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X:\Compliance reports\Half Yearly Reports\September 2023\Final\For Upload\"/>
    </mc:Choice>
  </mc:AlternateContent>
  <xr:revisionPtr revIDLastSave="0" documentId="13_ncr:1_{84AE894F-F8CB-432E-9ECE-6C1BB40216D0}" xr6:coauthVersionLast="47" xr6:coauthVersionMax="47" xr10:uidLastSave="{00000000-0000-0000-0000-000000000000}"/>
  <bookViews>
    <workbookView xWindow="-110" yWindow="-110" windowWidth="19420" windowHeight="10420" firstSheet="21" activeTab="21" xr2:uid="{00000000-000D-0000-FFFF-FFFF00000000}"/>
  </bookViews>
  <sheets>
    <sheet name="FV" sheetId="35" state="hidden" r:id="rId1"/>
    <sheet name="NAV Report 30.09.2023" sheetId="34" state="hidden" r:id="rId2"/>
    <sheet name="LT Sep 22" sheetId="36" state="hidden" r:id="rId3"/>
    <sheet name="NAV Report 30.09.2022" sheetId="10" state="hidden" r:id="rId4"/>
    <sheet name="Plan Master New" sheetId="37" state="hidden" r:id="rId5"/>
    <sheet name="AMFI 30.09.22" sheetId="38" state="hidden" r:id="rId6"/>
    <sheet name="Scheme Master" sheetId="39" state="hidden" r:id="rId7"/>
    <sheet name="AMFI 30.09.2023" sheetId="5" state="hidden" r:id="rId8"/>
    <sheet name="TB_CITI 30.09.2023" sheetId="28" state="hidden" r:id="rId9"/>
    <sheet name="Mapping-CITI" sheetId="27" state="hidden" r:id="rId10"/>
    <sheet name="TB -Matured" sheetId="8" state="hidden" r:id="rId11"/>
    <sheet name="TB mapping-Matured" sheetId="9" state="hidden" r:id="rId12"/>
    <sheet name="TB Sep 22 " sheetId="32" state="hidden" r:id="rId13"/>
    <sheet name="Opening NAV Sep 22" sheetId="33" state="hidden" r:id="rId14"/>
    <sheet name="6 Month Performance -regular" sheetId="42" state="hidden" r:id="rId15"/>
    <sheet name="6 month Performance-Direct" sheetId="41" state="hidden" r:id="rId16"/>
    <sheet name="Direct-Performance" sheetId="40" state="hidden" r:id="rId17"/>
    <sheet name="Regular-Performance" sheetId="43" state="hidden" r:id="rId18"/>
    <sheet name="Allotment&amp; Benchmark" sheetId="46" state="hidden" r:id="rId19"/>
    <sheet name="Benchmark 135year" sheetId="44" state="hidden" r:id="rId20"/>
    <sheet name="Benchmark Since-Dire" sheetId="45" state="hidden" r:id="rId21"/>
    <sheet name="HY financials" sheetId="4" r:id="rId22"/>
    <sheet name="Schme Master" sheetId="23" state="hidden" r:id="rId23"/>
    <sheet name="Exp ratio" sheetId="3" state="hidden" r:id="rId24"/>
    <sheet name="Notes to Accounts" sheetId="6" r:id="rId25"/>
    <sheet name="Annexure I-Remove" sheetId="53" state="hidden" r:id="rId26"/>
    <sheet name="Risk O Meter New-S" sheetId="48" state="hidden" r:id="rId27"/>
    <sheet name="Annexure I" sheetId="66" r:id="rId28"/>
    <sheet name="Annexure II" sheetId="56" r:id="rId29"/>
    <sheet name="Annexure III" sheetId="59" r:id="rId30"/>
    <sheet name="Risk o Meter" sheetId="68" r:id="rId31"/>
    <sheet name="NOTES " sheetId="18" state="hidden" r:id="rId32"/>
    <sheet name="Returns" sheetId="16" state="hidden" r:id="rId33"/>
    <sheet name="Plan code-Exp ratio" sheetId="57" state="hidden" r:id="rId34"/>
    <sheet name="Exp ratio -CITI" sheetId="24" state="hidden" r:id="rId35"/>
    <sheet name="Plan master" sheetId="12" state="hidden" r:id="rId36"/>
    <sheet name="Provision" sheetId="17" state="hidden" r:id="rId37"/>
    <sheet name="HY Dividend" sheetId="7" state="hidden" r:id="rId38"/>
    <sheet name="mapping" sheetId="19" state="hidden" r:id="rId39"/>
    <sheet name="Scheme Code Mapping" sheetId="26" state="hidden" r:id="rId40"/>
    <sheet name="Sheet1" sheetId="20" state="hidden" r:id="rId41"/>
    <sheet name="scheme mapping" sheetId="11" state="hidden" r:id="rId42"/>
  </sheets>
  <definedNames>
    <definedName name="_xlnm._FilterDatabase" localSheetId="14" hidden="1">'6 Month Performance -regular'!$A$1:$F$42</definedName>
    <definedName name="_xlnm._FilterDatabase" localSheetId="15" hidden="1">'6 month Performance-Direct'!$A$1:$F$42</definedName>
    <definedName name="_xlnm._FilterDatabase" localSheetId="18" hidden="1">'Allotment&amp; Benchmark'!$A$1:$G$43</definedName>
    <definedName name="_xlnm._FilterDatabase" localSheetId="7" hidden="1">'AMFI 30.09.2023'!$A$20:$G$242</definedName>
    <definedName name="_xlnm._FilterDatabase" localSheetId="5" hidden="1">'AMFI 30.09.22'!$A$1:$F$148</definedName>
    <definedName name="_xlnm._FilterDatabase" localSheetId="27" hidden="1">'Annexure I'!$A$8:$E$493</definedName>
    <definedName name="_xlnm._FilterDatabase" localSheetId="23" hidden="1">'Exp ratio'!$A$1:$AG$88</definedName>
    <definedName name="_xlnm._FilterDatabase" localSheetId="34" hidden="1">'Exp ratio -CITI'!$B$1:$S$150</definedName>
    <definedName name="_xlnm._FilterDatabase" localSheetId="37" hidden="1">'HY Dividend'!$A$2:$M$2333</definedName>
    <definedName name="_xlnm._FilterDatabase" localSheetId="21" hidden="1">'HY financials'!$A$102:$Y$140</definedName>
    <definedName name="_xlnm._FilterDatabase" localSheetId="38" hidden="1">mapping!$A$3:$G$2478</definedName>
    <definedName name="_xlnm._FilterDatabase" localSheetId="9" hidden="1">'Mapping-CITI'!$A$1:$H$1002</definedName>
    <definedName name="_xlnm._FilterDatabase" localSheetId="3" hidden="1">'NAV Report 30.09.2022'!$A$1:$AM$1</definedName>
    <definedName name="_xlnm._FilterDatabase" localSheetId="1" hidden="1">'NAV Report 30.09.2023'!$A$1:$BI$43</definedName>
    <definedName name="_xlnm._FilterDatabase" localSheetId="24" hidden="1">'Notes to Accounts'!#REF!</definedName>
    <definedName name="_xlnm._FilterDatabase" localSheetId="35" hidden="1">'Plan master'!$A$1:$N$234</definedName>
    <definedName name="_xlnm._FilterDatabase" localSheetId="4" hidden="1">'Plan Master New'!$A$1:$D$219</definedName>
    <definedName name="_xlnm._FilterDatabase" localSheetId="32" hidden="1">Returns!$G$4:$R$110</definedName>
    <definedName name="_xlnm._FilterDatabase" localSheetId="30" hidden="1">'Risk o Meter'!$A$1:$D$82</definedName>
    <definedName name="_xlnm._FilterDatabase" localSheetId="41" hidden="1">'scheme mapping'!$A$1:$D$35</definedName>
    <definedName name="_xlnm._FilterDatabase" localSheetId="6" hidden="1">'Scheme Master'!$A$1:$E$43</definedName>
    <definedName name="_xlnm._FilterDatabase" localSheetId="11" hidden="1">'TB mapping-Matured'!$A$1:$I$436</definedName>
    <definedName name="_xlnm._FilterDatabase" localSheetId="10" hidden="1">'TB -Matured'!$A$2:$AD$233</definedName>
    <definedName name="_xlnm._FilterDatabase" localSheetId="8" hidden="1">'TB_CITI 30.09.2023'!$A$1:$W$7688</definedName>
    <definedName name="_GoBack" localSheetId="24">'Notes to Accounts'!#REF!</definedName>
    <definedName name="CALLDATE_prt_CALLDATE_List" localSheetId="27">#REF!</definedName>
    <definedName name="CALLDATE_prt_CALLDATE_List" localSheetId="30">#REF!</definedName>
    <definedName name="CALLDATE_prt_CALLDATE_List">#REF!</definedName>
    <definedName name="_xlnm.Database" localSheetId="27">#REF!</definedName>
    <definedName name="_xlnm.Database" localSheetId="30">#REF!</definedName>
    <definedName name="_xlnm.Database">#REF!</definedName>
    <definedName name="_xlnm.Print_Area" localSheetId="27">'Annexure I'!$A$1:$E$501</definedName>
    <definedName name="_xlnm.Print_Area" localSheetId="21">'HY financials'!$C$1:$AA$241</definedName>
    <definedName name="_xlnm.Print_Area" localSheetId="24">'Notes to Accounts'!$B$1:$K$201</definedName>
    <definedName name="Z_0F24156F_1058_4E44_9079_A6C464C4E9D5_.wvu.Cols" localSheetId="21" hidden="1">'HY financials'!#REF!,'HY financials'!#REF!</definedName>
    <definedName name="Z_0F24156F_1058_4E44_9079_A6C464C4E9D5_.wvu.FilterData" localSheetId="21" hidden="1">'HY financials'!$A$102:$Y$140</definedName>
    <definedName name="Z_0F24156F_1058_4E44_9079_A6C464C4E9D5_.wvu.PrintArea" localSheetId="21" hidden="1">'HY financials'!$C$1:$Y$241</definedName>
    <definedName name="Z_0F24156F_1058_4E44_9079_A6C464C4E9D5_.wvu.PrintTitles" localSheetId="21" hidden="1">'HY financials'!$C:$D,'HY financials'!$1:$5</definedName>
    <definedName name="Z_101F7404_481C_4D74_BDE7_0A36E18B6A28_.wvu.PrintArea" localSheetId="21" hidden="1">'HY financials'!$C$1:$U$241</definedName>
    <definedName name="Z_101F7404_481C_4D74_BDE7_0A36E18B6A28_.wvu.PrintTitles" localSheetId="21" hidden="1">'HY financials'!$C:$D,'HY financials'!$3:$5</definedName>
    <definedName name="Z_19FE6375_E765_49B7_835F_698684457D92_.wvu.FilterData" localSheetId="24" hidden="1">'Notes to Accounts'!$B$63:$K$103</definedName>
    <definedName name="Z_4623F9F0_98C5_463C_AC94_7E60DB0129E1_.wvu.PrintArea" localSheetId="21" hidden="1">'HY financials'!$B$1:$Y$241</definedName>
    <definedName name="Z_50436030_83E8_44DD_AF1A_5FFBE3EF388F_.wvu.FilterData" localSheetId="21" hidden="1">'HY financials'!$A$102:$Y$140</definedName>
    <definedName name="Z_58F56CD9_930B_46F5_8F3B_4EBE182AF66F_.wvu.Cols" localSheetId="21" hidden="1">'HY financials'!#REF!,'HY financials'!#REF!</definedName>
    <definedName name="Z_58F56CD9_930B_46F5_8F3B_4EBE182AF66F_.wvu.Rows" localSheetId="21" hidden="1">'HY financials'!$1:$3</definedName>
    <definedName name="Z_59D3FA99_B2F5_4EAF_83FD_DD2186F3408D_.wvu.Cols" localSheetId="21" hidden="1">'HY financials'!$A:$B,'HY financials'!#REF!,'HY financials'!#REF!</definedName>
    <definedName name="Z_59D3FA99_B2F5_4EAF_83FD_DD2186F3408D_.wvu.Rows" localSheetId="21" hidden="1">'HY financials'!$1:$3</definedName>
    <definedName name="Z_7159F536_24DC_4ED7_A790_10DCD29F9FE7_.wvu.Rows" localSheetId="21" hidden="1">'HY financials'!$1:$3</definedName>
    <definedName name="Z_8D3BB11A_71EC_4E02_A41F_742378D75AEF_.wvu.Rows" localSheetId="24" hidden="1">'Notes to Accounts'!#REF!,'Notes to Accounts'!#REF!</definedName>
    <definedName name="Z_A5C310D5_A3AE_4C6D_AF45_562FAFCD1B3E_.wvu.FilterData" localSheetId="21" hidden="1">'HY financials'!$A$102:$Y$140</definedName>
    <definedName name="Z_A5C310D5_A3AE_4C6D_AF45_562FAFCD1B3E_.wvu.PrintArea" localSheetId="21" hidden="1">'HY financials'!$C$1:$Y$241</definedName>
    <definedName name="Z_A5C310D5_A3AE_4C6D_AF45_562FAFCD1B3E_.wvu.PrintTitles" localSheetId="21" hidden="1">'HY financials'!$C:$D,'HY financials'!$1:$5</definedName>
    <definedName name="Z_ADB689A5_199C_47D5_A330_3295FFA6C434_.wvu.Cols" localSheetId="23" hidden="1">'Exp ratio'!#REF!</definedName>
    <definedName name="Z_ADB689A5_199C_47D5_A330_3295FFA6C434_.wvu.FilterData" localSheetId="7" hidden="1">'AMFI 30.09.2023'!$A$20:$I$141</definedName>
    <definedName name="Z_ADB689A5_199C_47D5_A330_3295FFA6C434_.wvu.FilterData" localSheetId="37" hidden="1">'HY Dividend'!$A$2:$M$942</definedName>
    <definedName name="Z_ADB689A5_199C_47D5_A330_3295FFA6C434_.wvu.FilterData" localSheetId="21" hidden="1">'HY financials'!$A$102:$Y$140</definedName>
    <definedName name="Z_ADB689A5_199C_47D5_A330_3295FFA6C434_.wvu.FilterData" localSheetId="3" hidden="1">'NAV Report 30.09.2022'!$A$1:$AL$142</definedName>
    <definedName name="Z_ADB689A5_199C_47D5_A330_3295FFA6C434_.wvu.FilterData" localSheetId="1" hidden="1">'NAV Report 30.09.2023'!$A$1:$AL$22</definedName>
    <definedName name="Z_ADB689A5_199C_47D5_A330_3295FFA6C434_.wvu.FilterData" localSheetId="24" hidden="1">'Notes to Accounts'!$B$16:$J$58</definedName>
    <definedName name="Z_ADB689A5_199C_47D5_A330_3295FFA6C434_.wvu.FilterData" localSheetId="35" hidden="1">'Plan master'!$B$1:$K$194</definedName>
    <definedName name="Z_ADB689A5_199C_47D5_A330_3295FFA6C434_.wvu.FilterData" localSheetId="41" hidden="1">'scheme mapping'!$A$1:$D$35</definedName>
    <definedName name="Z_ADB689A5_199C_47D5_A330_3295FFA6C434_.wvu.FilterData" localSheetId="11" hidden="1">'TB mapping-Matured'!$A$1:$I$206</definedName>
    <definedName name="Z_ADB689A5_199C_47D5_A330_3295FFA6C434_.wvu.FilterData" localSheetId="10" hidden="1">'TB -Matured'!$A$2:$Z$3143</definedName>
    <definedName name="Z_ADB689A5_199C_47D5_A330_3295FFA6C434_.wvu.PrintArea" localSheetId="24" hidden="1">'Notes to Accounts'!$B$1:$K$142,'Notes to Accounts'!$B$144:$K$201</definedName>
    <definedName name="Z_ADB689A5_199C_47D5_A330_3295FFA6C434_.wvu.Rows" localSheetId="21" hidden="1">'HY financials'!$3:$4,'HY financials'!#REF!</definedName>
    <definedName name="Z_ADB689A5_199C_47D5_A330_3295FFA6C434_.wvu.Rows" localSheetId="24" hidden="1">'Notes to Accounts'!$206:$1048576,'Notes to Accounts'!$9:$13,'Notes to Accounts'!#REF!,'Notes to Accounts'!#REF!,'Notes to Accounts'!#REF!,'Notes to Accounts'!#REF!,'Notes to Accounts'!$151:$155,'Notes to Accounts'!$159:$160,'Notes to Accounts'!#REF!</definedName>
    <definedName name="Z_C121921F_4542_485F_858F_6DD0C50E2A13_.wvu.FilterData" localSheetId="21" hidden="1">'HY financials'!$A$102:$Y$140</definedName>
    <definedName name="Z_C66BCA4C_50EA_4DB0_87EE_B528907ED67D_.wvu.FilterData" localSheetId="21" hidden="1">'HY financials'!$A$102:$Y$140</definedName>
    <definedName name="Z_D39DF20A_04C5_4C88_B8F2_7A46C6D2E2F4_.wvu.Cols" localSheetId="21" hidden="1">'HY financials'!$A:$B,'HY financials'!#REF!,'HY financials'!#REF!</definedName>
    <definedName name="Z_D39DF20A_04C5_4C88_B8F2_7A46C6D2E2F4_.wvu.PrintArea" localSheetId="21" hidden="1">'HY financials'!$B$1:$Y$241</definedName>
    <definedName name="Z_D39DF20A_04C5_4C88_B8F2_7A46C6D2E2F4_.wvu.Rows" localSheetId="21" hidden="1">'HY financials'!$1:$3</definedName>
    <definedName name="Z_EE9F80F0_D120_4EB8_900E_6F37F4D124A6_.wvu.Cols" localSheetId="23" hidden="1">'Exp ratio'!#REF!</definedName>
    <definedName name="Z_EE9F80F0_D120_4EB8_900E_6F37F4D124A6_.wvu.Cols" localSheetId="21" hidden="1">'HY financials'!$A:$B</definedName>
    <definedName name="Z_EE9F80F0_D120_4EB8_900E_6F37F4D124A6_.wvu.FilterData" localSheetId="7" hidden="1">'AMFI 30.09.2023'!$A$20:$I$143</definedName>
    <definedName name="Z_EE9F80F0_D120_4EB8_900E_6F37F4D124A6_.wvu.FilterData" localSheetId="23" hidden="1">'Exp ratio'!$A$12:$K$86</definedName>
    <definedName name="Z_EE9F80F0_D120_4EB8_900E_6F37F4D124A6_.wvu.FilterData" localSheetId="37" hidden="1">'HY Dividend'!$A$2:$M$942</definedName>
    <definedName name="Z_EE9F80F0_D120_4EB8_900E_6F37F4D124A6_.wvu.FilterData" localSheetId="21" hidden="1">'HY financials'!$A$102:$Y$140</definedName>
    <definedName name="Z_EE9F80F0_D120_4EB8_900E_6F37F4D124A6_.wvu.FilterData" localSheetId="3" hidden="1">'NAV Report 30.09.2022'!$A$1:$AL$142</definedName>
    <definedName name="Z_EE9F80F0_D120_4EB8_900E_6F37F4D124A6_.wvu.FilterData" localSheetId="1" hidden="1">'NAV Report 30.09.2023'!$A$1:$AL$22</definedName>
    <definedName name="Z_EE9F80F0_D120_4EB8_900E_6F37F4D124A6_.wvu.FilterData" localSheetId="24" hidden="1">'Notes to Accounts'!$B$16:$I$58</definedName>
    <definedName name="Z_EE9F80F0_D120_4EB8_900E_6F37F4D124A6_.wvu.FilterData" localSheetId="35" hidden="1">'Plan master'!$B$1:$K$224</definedName>
    <definedName name="Z_EE9F80F0_D120_4EB8_900E_6F37F4D124A6_.wvu.FilterData" localSheetId="41" hidden="1">'scheme mapping'!$A$1:$D$35</definedName>
    <definedName name="Z_EE9F80F0_D120_4EB8_900E_6F37F4D124A6_.wvu.FilterData" localSheetId="11" hidden="1">'TB mapping-Matured'!$A$1:$I$206</definedName>
    <definedName name="Z_EE9F80F0_D120_4EB8_900E_6F37F4D124A6_.wvu.FilterData" localSheetId="10" hidden="1">'TB -Matured'!$A$2:$Z$3475</definedName>
    <definedName name="Z_EE9F80F0_D120_4EB8_900E_6F37F4D124A6_.wvu.PrintArea" localSheetId="21" hidden="1">'HY financials'!$C$1:$AA$241</definedName>
    <definedName name="Z_EE9F80F0_D120_4EB8_900E_6F37F4D124A6_.wvu.PrintArea" localSheetId="24" hidden="1">'Notes to Accounts'!$B$1:$K$142,'Notes to Accounts'!$B$144:$K$201</definedName>
    <definedName name="Z_EE9F80F0_D120_4EB8_900E_6F37F4D124A6_.wvu.Rows" localSheetId="21" hidden="1">'HY financials'!#REF!,'HY financials'!#REF!,'HY financials'!#REF!</definedName>
    <definedName name="Z_EE9F80F0_D120_4EB8_900E_6F37F4D124A6_.wvu.Rows" localSheetId="24" hidden="1">'Notes to Accounts'!$206:$1048576,'Notes to Accounts'!#REF!,'Notes to Accounts'!#REF!,'Notes to Accounts'!#REF!,'Notes to Accounts'!$151:$155,'Notes to Accounts'!$159:$160,'Notes to Accounts'!#REF!,'Notes to Accounts'!#REF!</definedName>
    <definedName name="Z_F162676A_AE5D_46B4_8993_976F8401F776_.wvu.Rows" localSheetId="24" hidden="1">'Notes to Accounts'!#REF!,'Notes to Accounts'!#REF!</definedName>
  </definedNames>
  <calcPr calcId="191029"/>
  <customWorkbookViews>
    <customWorkbookView name="1602067 - Personal View" guid="{EE9F80F0-D120-4EB8-900E-6F37F4D124A6}" mergeInterval="0" personalView="1" maximized="1" xWindow="1" yWindow="1" windowWidth="1276" windowHeight="752" activeSheetId="4" showComments="commIndAndComment"/>
    <customWorkbookView name="g.FAauditors.001 - Personal View" guid="{ADB689A5-199C-47D5-A330-3295FFA6C434}" mergeInterval="0" personalView="1" maximized="1" xWindow="1" yWindow="1" windowWidth="1276" windowHeight="752"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19" i="5" l="1"/>
  <c r="C219" i="5"/>
  <c r="B220" i="5"/>
  <c r="A220" i="5" s="1"/>
  <c r="C220" i="5"/>
  <c r="B221" i="5"/>
  <c r="C221" i="5"/>
  <c r="B222" i="5"/>
  <c r="C222" i="5"/>
  <c r="B223" i="5"/>
  <c r="A223" i="5" s="1"/>
  <c r="C223" i="5"/>
  <c r="B224" i="5"/>
  <c r="C224" i="5"/>
  <c r="B225" i="5"/>
  <c r="C225" i="5"/>
  <c r="B226" i="5"/>
  <c r="A226" i="5" s="1"/>
  <c r="C226" i="5"/>
  <c r="B227" i="5"/>
  <c r="C227" i="5"/>
  <c r="B228" i="5"/>
  <c r="C228" i="5"/>
  <c r="B229" i="5"/>
  <c r="A229" i="5" s="1"/>
  <c r="C229" i="5"/>
  <c r="B230" i="5"/>
  <c r="C230" i="5"/>
  <c r="B231" i="5"/>
  <c r="C231" i="5"/>
  <c r="B232" i="5"/>
  <c r="A232" i="5" s="1"/>
  <c r="C232" i="5"/>
  <c r="B233" i="5"/>
  <c r="C233" i="5"/>
  <c r="B234" i="5"/>
  <c r="C234" i="5"/>
  <c r="B235" i="5"/>
  <c r="C235" i="5"/>
  <c r="B236" i="5"/>
  <c r="C236" i="5"/>
  <c r="B237" i="5"/>
  <c r="C237" i="5"/>
  <c r="B238" i="5"/>
  <c r="C238" i="5"/>
  <c r="B239" i="5"/>
  <c r="C239" i="5"/>
  <c r="B240" i="5"/>
  <c r="C240" i="5"/>
  <c r="B241" i="5"/>
  <c r="C241" i="5"/>
  <c r="B242" i="5"/>
  <c r="C242" i="5"/>
  <c r="A241" i="5" l="1"/>
  <c r="A238" i="5"/>
  <c r="A235" i="5"/>
  <c r="A242" i="5"/>
  <c r="A239" i="5"/>
  <c r="A236" i="5"/>
  <c r="A233" i="5"/>
  <c r="A230" i="5"/>
  <c r="A227" i="5"/>
  <c r="A224" i="5"/>
  <c r="A221" i="5"/>
  <c r="A240" i="5"/>
  <c r="A237" i="5"/>
  <c r="A234" i="5"/>
  <c r="A231" i="5"/>
  <c r="A228" i="5"/>
  <c r="A225" i="5"/>
  <c r="A222" i="5"/>
  <c r="A219" i="5"/>
  <c r="L88" i="3"/>
  <c r="Y88" i="3" s="1"/>
  <c r="L87" i="3"/>
  <c r="Y87" i="3" s="1"/>
  <c r="L86" i="3"/>
  <c r="Y86" i="3" s="1"/>
  <c r="L85" i="3"/>
  <c r="Y85" i="3" s="1"/>
  <c r="L84" i="3"/>
  <c r="Y84" i="3" s="1"/>
  <c r="L83" i="3"/>
  <c r="Y83" i="3" s="1"/>
  <c r="L82" i="3"/>
  <c r="Y82" i="3" s="1"/>
  <c r="L81" i="3"/>
  <c r="Y81" i="3" s="1"/>
  <c r="L80" i="3"/>
  <c r="Y80" i="3" s="1"/>
  <c r="L79" i="3"/>
  <c r="Y79" i="3" s="1"/>
  <c r="L78" i="3"/>
  <c r="Y78" i="3" s="1"/>
  <c r="L77" i="3"/>
  <c r="Y77" i="3" s="1"/>
  <c r="L76" i="3"/>
  <c r="Y76" i="3" s="1"/>
  <c r="L75" i="3"/>
  <c r="Y75" i="3" s="1"/>
  <c r="L74" i="3"/>
  <c r="Y74" i="3" s="1"/>
  <c r="L73" i="3"/>
  <c r="Y73" i="3" s="1"/>
  <c r="L72" i="3"/>
  <c r="Y72" i="3" s="1"/>
  <c r="L71" i="3"/>
  <c r="Y71" i="3" s="1"/>
  <c r="L70" i="3"/>
  <c r="Y70" i="3" s="1"/>
  <c r="L69" i="3"/>
  <c r="Y69" i="3" s="1"/>
  <c r="L68" i="3"/>
  <c r="Y68" i="3" s="1"/>
  <c r="L67" i="3"/>
  <c r="Y67" i="3" s="1"/>
  <c r="L66" i="3"/>
  <c r="Y66" i="3" s="1"/>
  <c r="L65" i="3"/>
  <c r="Y65" i="3" s="1"/>
  <c r="L64" i="3"/>
  <c r="Y64" i="3" s="1"/>
  <c r="L63" i="3"/>
  <c r="Y63" i="3" s="1"/>
  <c r="L62" i="3"/>
  <c r="Y62" i="3" s="1"/>
  <c r="L61" i="3"/>
  <c r="Y61" i="3" s="1"/>
  <c r="L60" i="3"/>
  <c r="Y60" i="3" s="1"/>
  <c r="L59" i="3"/>
  <c r="Y59" i="3" s="1"/>
  <c r="L58" i="3"/>
  <c r="Y58" i="3" s="1"/>
  <c r="L57" i="3"/>
  <c r="Y57" i="3" s="1"/>
  <c r="L56" i="3"/>
  <c r="Y56" i="3" s="1"/>
  <c r="L55" i="3"/>
  <c r="Y55" i="3" s="1"/>
  <c r="L54" i="3"/>
  <c r="Y54" i="3" s="1"/>
  <c r="L53" i="3"/>
  <c r="Y53" i="3" s="1"/>
  <c r="L52" i="3"/>
  <c r="Y52" i="3" s="1"/>
  <c r="L51" i="3"/>
  <c r="Y51" i="3" s="1"/>
  <c r="L50" i="3"/>
  <c r="Y50" i="3" s="1"/>
  <c r="L49" i="3"/>
  <c r="Y49" i="3" s="1"/>
  <c r="L48" i="3"/>
  <c r="Y48" i="3" s="1"/>
  <c r="L47" i="3"/>
  <c r="Y47" i="3" s="1"/>
  <c r="L46" i="3"/>
  <c r="Y46" i="3" s="1"/>
  <c r="L45" i="3"/>
  <c r="Y45" i="3" s="1"/>
  <c r="L44" i="3"/>
  <c r="Y44" i="3" s="1"/>
  <c r="L43" i="3"/>
  <c r="Y43" i="3" s="1"/>
  <c r="L42" i="3"/>
  <c r="Y42" i="3" s="1"/>
  <c r="L41" i="3"/>
  <c r="Y41" i="3" s="1"/>
  <c r="L40" i="3"/>
  <c r="Y40" i="3" s="1"/>
  <c r="L39" i="3"/>
  <c r="Y39" i="3" s="1"/>
  <c r="L38" i="3"/>
  <c r="Y38" i="3" s="1"/>
  <c r="L37" i="3"/>
  <c r="Y37" i="3" s="1"/>
  <c r="L36" i="3"/>
  <c r="Y36" i="3" s="1"/>
  <c r="L35" i="3"/>
  <c r="Y35" i="3" s="1"/>
  <c r="L34" i="3"/>
  <c r="Y34" i="3" s="1"/>
  <c r="L33" i="3"/>
  <c r="Y33" i="3" s="1"/>
  <c r="L32" i="3"/>
  <c r="Y32" i="3" s="1"/>
  <c r="L31" i="3"/>
  <c r="Y31" i="3" s="1"/>
  <c r="L30" i="3"/>
  <c r="Y30" i="3" s="1"/>
  <c r="L29" i="3"/>
  <c r="Y29" i="3" s="1"/>
  <c r="L28" i="3"/>
  <c r="Y28" i="3" s="1"/>
  <c r="L27" i="3"/>
  <c r="Y27" i="3" s="1"/>
  <c r="L26" i="3"/>
  <c r="Y26" i="3" s="1"/>
  <c r="L25" i="3"/>
  <c r="Y25" i="3" s="1"/>
  <c r="L24" i="3"/>
  <c r="Y24" i="3" s="1"/>
  <c r="L23" i="3"/>
  <c r="Y23" i="3" s="1"/>
  <c r="L22" i="3"/>
  <c r="Y22" i="3" s="1"/>
  <c r="L21" i="3"/>
  <c r="Y21" i="3" s="1"/>
  <c r="L20" i="3"/>
  <c r="Y20" i="3" s="1"/>
  <c r="L19" i="3"/>
  <c r="Y19" i="3" s="1"/>
  <c r="L18" i="3"/>
  <c r="Y18" i="3" s="1"/>
  <c r="L17" i="3"/>
  <c r="Y17" i="3" s="1"/>
  <c r="L16" i="3"/>
  <c r="Y16" i="3" s="1"/>
  <c r="L15" i="3"/>
  <c r="Y15" i="3" s="1"/>
  <c r="L14" i="3"/>
  <c r="Y14" i="3" s="1"/>
  <c r="L13" i="3"/>
  <c r="Y13" i="3" s="1"/>
  <c r="L12" i="3"/>
  <c r="Y12" i="3" s="1"/>
  <c r="L11" i="3"/>
  <c r="Y11" i="3" s="1"/>
  <c r="L10" i="3"/>
  <c r="Y10" i="3" s="1"/>
  <c r="L9" i="3"/>
  <c r="Y9" i="3" s="1"/>
  <c r="L8" i="3"/>
  <c r="Y8" i="3" s="1"/>
  <c r="L7" i="3"/>
  <c r="Y7" i="3" s="1"/>
  <c r="L6" i="3"/>
  <c r="Y6" i="3" s="1"/>
  <c r="L5" i="3"/>
  <c r="Y5" i="3" s="1"/>
  <c r="L4" i="3"/>
  <c r="Y4" i="3" s="1"/>
  <c r="L3" i="3"/>
  <c r="Y3" i="3" s="1"/>
  <c r="L2" i="3"/>
  <c r="Y2" i="3" s="1"/>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B6" i="3"/>
  <c r="B5" i="3"/>
  <c r="B4" i="3"/>
  <c r="B3" i="3"/>
  <c r="B2" i="3"/>
  <c r="C88" i="3"/>
  <c r="C87" i="3"/>
  <c r="A87" i="3" s="1"/>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C6" i="3"/>
  <c r="C5" i="3"/>
  <c r="C4" i="3"/>
  <c r="C3" i="3"/>
  <c r="C2" i="3"/>
  <c r="A88" i="3"/>
  <c r="U7654" i="28"/>
  <c r="U7655" i="28"/>
  <c r="U7656" i="28"/>
  <c r="U7657" i="28"/>
  <c r="U7658" i="28"/>
  <c r="U7659" i="28"/>
  <c r="U7660" i="28"/>
  <c r="U7661" i="28"/>
  <c r="U7662" i="28"/>
  <c r="U7663" i="28"/>
  <c r="U7664" i="28"/>
  <c r="U7665" i="28"/>
  <c r="U7666" i="28"/>
  <c r="U7667" i="28"/>
  <c r="U7668" i="28"/>
  <c r="U7669" i="28"/>
  <c r="U7670" i="28"/>
  <c r="U7671" i="28"/>
  <c r="U7672" i="28"/>
  <c r="U7673" i="28"/>
  <c r="U7674" i="28"/>
  <c r="U7675" i="28"/>
  <c r="U7676" i="28"/>
  <c r="U7677" i="28"/>
  <c r="U7678" i="28"/>
  <c r="U7679" i="28"/>
  <c r="U7680" i="28"/>
  <c r="U7681" i="28"/>
  <c r="U7682" i="28"/>
  <c r="U7683" i="28"/>
  <c r="U7684" i="28"/>
  <c r="U7685" i="28"/>
  <c r="U7686" i="28"/>
  <c r="U7687" i="28"/>
  <c r="U7688" i="28"/>
  <c r="B7654" i="28"/>
  <c r="A7654" i="28" s="1"/>
  <c r="B7655" i="28"/>
  <c r="A7655" i="28" s="1"/>
  <c r="B7656" i="28"/>
  <c r="A7656" i="28" s="1"/>
  <c r="B7657" i="28"/>
  <c r="A7657" i="28" s="1"/>
  <c r="B7658" i="28"/>
  <c r="A7658" i="28" s="1"/>
  <c r="B7659" i="28"/>
  <c r="A7659" i="28" s="1"/>
  <c r="B7660" i="28"/>
  <c r="A7660" i="28" s="1"/>
  <c r="B7661" i="28"/>
  <c r="A7661" i="28" s="1"/>
  <c r="B7662" i="28"/>
  <c r="A7662" i="28" s="1"/>
  <c r="B7663" i="28"/>
  <c r="A7663" i="28" s="1"/>
  <c r="B7664" i="28"/>
  <c r="A7664" i="28" s="1"/>
  <c r="B7665" i="28"/>
  <c r="A7665" i="28" s="1"/>
  <c r="B7666" i="28"/>
  <c r="A7666" i="28" s="1"/>
  <c r="B7667" i="28"/>
  <c r="A7667" i="28" s="1"/>
  <c r="B7668" i="28"/>
  <c r="A7668" i="28" s="1"/>
  <c r="B7669" i="28"/>
  <c r="A7669" i="28" s="1"/>
  <c r="B7670" i="28"/>
  <c r="A7670" i="28" s="1"/>
  <c r="B7671" i="28"/>
  <c r="A7671" i="28" s="1"/>
  <c r="B7672" i="28"/>
  <c r="A7672" i="28" s="1"/>
  <c r="B7673" i="28"/>
  <c r="A7673" i="28" s="1"/>
  <c r="B7674" i="28"/>
  <c r="A7674" i="28" s="1"/>
  <c r="B7675" i="28"/>
  <c r="A7675" i="28" s="1"/>
  <c r="B7676" i="28"/>
  <c r="A7676" i="28" s="1"/>
  <c r="B7677" i="28"/>
  <c r="A7677" i="28" s="1"/>
  <c r="B7678" i="28"/>
  <c r="A7678" i="28" s="1"/>
  <c r="B7679" i="28"/>
  <c r="A7679" i="28" s="1"/>
  <c r="B7680" i="28"/>
  <c r="A7680" i="28" s="1"/>
  <c r="B7681" i="28"/>
  <c r="A7681" i="28" s="1"/>
  <c r="B7682" i="28"/>
  <c r="A7682" i="28" s="1"/>
  <c r="B7683" i="28"/>
  <c r="A7683" i="28" s="1"/>
  <c r="B7684" i="28"/>
  <c r="A7684" i="28" s="1"/>
  <c r="B7685" i="28"/>
  <c r="A7685" i="28" s="1"/>
  <c r="B7686" i="28"/>
  <c r="A7686" i="28" s="1"/>
  <c r="B7687" i="28"/>
  <c r="A7687" i="28" s="1"/>
  <c r="B7688" i="28"/>
  <c r="A7688" i="28" s="1"/>
  <c r="B5529" i="28"/>
  <c r="A5529" i="28" s="1"/>
  <c r="U5529" i="28"/>
  <c r="B5530" i="28"/>
  <c r="A5530" i="28" s="1"/>
  <c r="U5530" i="28"/>
  <c r="B5531" i="28"/>
  <c r="A5531" i="28" s="1"/>
  <c r="U5531" i="28"/>
  <c r="B5532" i="28"/>
  <c r="A5532" i="28" s="1"/>
  <c r="U5532" i="28"/>
  <c r="B5533" i="28"/>
  <c r="A5533" i="28" s="1"/>
  <c r="U5533" i="28"/>
  <c r="B5534" i="28"/>
  <c r="A5534" i="28" s="1"/>
  <c r="U5534" i="28"/>
  <c r="B5535" i="28"/>
  <c r="A5535" i="28" s="1"/>
  <c r="U5535" i="28"/>
  <c r="B5536" i="28"/>
  <c r="A5536" i="28" s="1"/>
  <c r="U5536" i="28"/>
  <c r="B5537" i="28"/>
  <c r="A5537" i="28" s="1"/>
  <c r="U5537" i="28"/>
  <c r="B5538" i="28"/>
  <c r="A5538" i="28" s="1"/>
  <c r="U5538" i="28"/>
  <c r="B5539" i="28"/>
  <c r="A5539" i="28" s="1"/>
  <c r="U5539" i="28"/>
  <c r="B5540" i="28"/>
  <c r="A5540" i="28" s="1"/>
  <c r="U5540" i="28"/>
  <c r="B5541" i="28"/>
  <c r="A5541" i="28" s="1"/>
  <c r="U5541" i="28"/>
  <c r="B5542" i="28"/>
  <c r="A5542" i="28" s="1"/>
  <c r="U5542" i="28"/>
  <c r="B5543" i="28"/>
  <c r="A5543" i="28" s="1"/>
  <c r="U5543" i="28"/>
  <c r="B5544" i="28"/>
  <c r="A5544" i="28" s="1"/>
  <c r="U5544" i="28"/>
  <c r="B5545" i="28"/>
  <c r="A5545" i="28" s="1"/>
  <c r="U5545" i="28"/>
  <c r="B5546" i="28"/>
  <c r="A5546" i="28" s="1"/>
  <c r="U5546" i="28"/>
  <c r="B5547" i="28"/>
  <c r="A5547" i="28" s="1"/>
  <c r="U5547" i="28"/>
  <c r="B5548" i="28"/>
  <c r="A5548" i="28" s="1"/>
  <c r="U5548" i="28"/>
  <c r="B5549" i="28"/>
  <c r="A5549" i="28" s="1"/>
  <c r="U5549" i="28"/>
  <c r="B5550" i="28"/>
  <c r="A5550" i="28" s="1"/>
  <c r="U5550" i="28"/>
  <c r="B5551" i="28"/>
  <c r="A5551" i="28" s="1"/>
  <c r="U5551" i="28"/>
  <c r="B5552" i="28"/>
  <c r="A5552" i="28" s="1"/>
  <c r="U5552" i="28"/>
  <c r="B5553" i="28"/>
  <c r="A5553" i="28" s="1"/>
  <c r="U5553" i="28"/>
  <c r="B5554" i="28"/>
  <c r="A5554" i="28" s="1"/>
  <c r="U5554" i="28"/>
  <c r="B5555" i="28"/>
  <c r="A5555" i="28" s="1"/>
  <c r="U5555" i="28"/>
  <c r="B5556" i="28"/>
  <c r="A5556" i="28" s="1"/>
  <c r="U5556" i="28"/>
  <c r="B5557" i="28"/>
  <c r="A5557" i="28" s="1"/>
  <c r="U5557" i="28"/>
  <c r="B5558" i="28"/>
  <c r="A5558" i="28" s="1"/>
  <c r="U5558" i="28"/>
  <c r="B5559" i="28"/>
  <c r="A5559" i="28" s="1"/>
  <c r="U5559" i="28"/>
  <c r="B5560" i="28"/>
  <c r="A5560" i="28" s="1"/>
  <c r="U5560" i="28"/>
  <c r="B5561" i="28"/>
  <c r="A5561" i="28" s="1"/>
  <c r="U5561" i="28"/>
  <c r="B5562" i="28"/>
  <c r="A5562" i="28" s="1"/>
  <c r="U5562" i="28"/>
  <c r="B5563" i="28"/>
  <c r="A5563" i="28" s="1"/>
  <c r="U5563" i="28"/>
  <c r="B5564" i="28"/>
  <c r="A5564" i="28" s="1"/>
  <c r="U5564" i="28"/>
  <c r="B5565" i="28"/>
  <c r="A5565" i="28" s="1"/>
  <c r="U5565" i="28"/>
  <c r="B5566" i="28"/>
  <c r="A5566" i="28" s="1"/>
  <c r="U5566" i="28"/>
  <c r="B5567" i="28"/>
  <c r="A5567" i="28" s="1"/>
  <c r="U5567" i="28"/>
  <c r="B5568" i="28"/>
  <c r="A5568" i="28" s="1"/>
  <c r="U5568" i="28"/>
  <c r="B5569" i="28"/>
  <c r="A5569" i="28" s="1"/>
  <c r="U5569" i="28"/>
  <c r="B5570" i="28"/>
  <c r="A5570" i="28" s="1"/>
  <c r="U5570" i="28"/>
  <c r="B5571" i="28"/>
  <c r="A5571" i="28" s="1"/>
  <c r="U5571" i="28"/>
  <c r="B5572" i="28"/>
  <c r="A5572" i="28" s="1"/>
  <c r="U5572" i="28"/>
  <c r="B5573" i="28"/>
  <c r="A5573" i="28" s="1"/>
  <c r="U5573" i="28"/>
  <c r="B5574" i="28"/>
  <c r="A5574" i="28" s="1"/>
  <c r="U5574" i="28"/>
  <c r="B5575" i="28"/>
  <c r="A5575" i="28" s="1"/>
  <c r="U5575" i="28"/>
  <c r="B5576" i="28"/>
  <c r="A5576" i="28" s="1"/>
  <c r="U5576" i="28"/>
  <c r="B5577" i="28"/>
  <c r="A5577" i="28" s="1"/>
  <c r="U5577" i="28"/>
  <c r="B5578" i="28"/>
  <c r="A5578" i="28" s="1"/>
  <c r="U5578" i="28"/>
  <c r="B5579" i="28"/>
  <c r="A5579" i="28" s="1"/>
  <c r="U5579" i="28"/>
  <c r="B5580" i="28"/>
  <c r="A5580" i="28" s="1"/>
  <c r="U5580" i="28"/>
  <c r="B5581" i="28"/>
  <c r="A5581" i="28" s="1"/>
  <c r="U5581" i="28"/>
  <c r="B5582" i="28"/>
  <c r="A5582" i="28" s="1"/>
  <c r="U5582" i="28"/>
  <c r="B5583" i="28"/>
  <c r="A5583" i="28" s="1"/>
  <c r="U5583" i="28"/>
  <c r="B5584" i="28"/>
  <c r="A5584" i="28" s="1"/>
  <c r="U5584" i="28"/>
  <c r="B5585" i="28"/>
  <c r="A5585" i="28" s="1"/>
  <c r="U5585" i="28"/>
  <c r="B5586" i="28"/>
  <c r="A5586" i="28" s="1"/>
  <c r="U5586" i="28"/>
  <c r="B5587" i="28"/>
  <c r="A5587" i="28" s="1"/>
  <c r="U5587" i="28"/>
  <c r="B5588" i="28"/>
  <c r="A5588" i="28" s="1"/>
  <c r="U5588" i="28"/>
  <c r="B5589" i="28"/>
  <c r="A5589" i="28" s="1"/>
  <c r="U5589" i="28"/>
  <c r="B5590" i="28"/>
  <c r="A5590" i="28" s="1"/>
  <c r="U5590" i="28"/>
  <c r="B5591" i="28"/>
  <c r="A5591" i="28" s="1"/>
  <c r="U5591" i="28"/>
  <c r="B5592" i="28"/>
  <c r="A5592" i="28" s="1"/>
  <c r="U5592" i="28"/>
  <c r="B5593" i="28"/>
  <c r="A5593" i="28" s="1"/>
  <c r="U5593" i="28"/>
  <c r="B5594" i="28"/>
  <c r="A5594" i="28" s="1"/>
  <c r="U5594" i="28"/>
  <c r="B5595" i="28"/>
  <c r="A5595" i="28" s="1"/>
  <c r="U5595" i="28"/>
  <c r="B5596" i="28"/>
  <c r="A5596" i="28" s="1"/>
  <c r="U5596" i="28"/>
  <c r="B5597" i="28"/>
  <c r="A5597" i="28" s="1"/>
  <c r="U5597" i="28"/>
  <c r="B5598" i="28"/>
  <c r="A5598" i="28" s="1"/>
  <c r="U5598" i="28"/>
  <c r="B5599" i="28"/>
  <c r="A5599" i="28" s="1"/>
  <c r="U5599" i="28"/>
  <c r="B5600" i="28"/>
  <c r="A5600" i="28" s="1"/>
  <c r="U5600" i="28"/>
  <c r="B5601" i="28"/>
  <c r="A5601" i="28" s="1"/>
  <c r="U5601" i="28"/>
  <c r="B5602" i="28"/>
  <c r="A5602" i="28" s="1"/>
  <c r="U5602" i="28"/>
  <c r="B5603" i="28"/>
  <c r="A5603" i="28" s="1"/>
  <c r="U5603" i="28"/>
  <c r="B5604" i="28"/>
  <c r="A5604" i="28" s="1"/>
  <c r="U5604" i="28"/>
  <c r="B5605" i="28"/>
  <c r="A5605" i="28" s="1"/>
  <c r="U5605" i="28"/>
  <c r="B5606" i="28"/>
  <c r="A5606" i="28" s="1"/>
  <c r="U5606" i="28"/>
  <c r="B5607" i="28"/>
  <c r="A5607" i="28" s="1"/>
  <c r="U5607" i="28"/>
  <c r="B5608" i="28"/>
  <c r="A5608" i="28" s="1"/>
  <c r="U5608" i="28"/>
  <c r="B5609" i="28"/>
  <c r="A5609" i="28" s="1"/>
  <c r="U5609" i="28"/>
  <c r="B5610" i="28"/>
  <c r="A5610" i="28" s="1"/>
  <c r="U5610" i="28"/>
  <c r="B5611" i="28"/>
  <c r="A5611" i="28" s="1"/>
  <c r="U5611" i="28"/>
  <c r="B5612" i="28"/>
  <c r="A5612" i="28" s="1"/>
  <c r="U5612" i="28"/>
  <c r="B5613" i="28"/>
  <c r="A5613" i="28" s="1"/>
  <c r="U5613" i="28"/>
  <c r="B5614" i="28"/>
  <c r="A5614" i="28" s="1"/>
  <c r="U5614" i="28"/>
  <c r="B5615" i="28"/>
  <c r="A5615" i="28" s="1"/>
  <c r="U5615" i="28"/>
  <c r="B5616" i="28"/>
  <c r="A5616" i="28" s="1"/>
  <c r="U5616" i="28"/>
  <c r="B5617" i="28"/>
  <c r="A5617" i="28" s="1"/>
  <c r="U5617" i="28"/>
  <c r="B5618" i="28"/>
  <c r="A5618" i="28" s="1"/>
  <c r="U5618" i="28"/>
  <c r="B5619" i="28"/>
  <c r="A5619" i="28" s="1"/>
  <c r="U5619" i="28"/>
  <c r="B5620" i="28"/>
  <c r="A5620" i="28" s="1"/>
  <c r="U5620" i="28"/>
  <c r="B5621" i="28"/>
  <c r="A5621" i="28" s="1"/>
  <c r="U5621" i="28"/>
  <c r="B5622" i="28"/>
  <c r="A5622" i="28" s="1"/>
  <c r="U5622" i="28"/>
  <c r="B5623" i="28"/>
  <c r="A5623" i="28" s="1"/>
  <c r="U5623" i="28"/>
  <c r="B5624" i="28"/>
  <c r="A5624" i="28" s="1"/>
  <c r="U5624" i="28"/>
  <c r="B5625" i="28"/>
  <c r="A5625" i="28" s="1"/>
  <c r="U5625" i="28"/>
  <c r="B5626" i="28"/>
  <c r="A5626" i="28" s="1"/>
  <c r="U5626" i="28"/>
  <c r="B5627" i="28"/>
  <c r="A5627" i="28" s="1"/>
  <c r="U5627" i="28"/>
  <c r="B5628" i="28"/>
  <c r="A5628" i="28" s="1"/>
  <c r="U5628" i="28"/>
  <c r="B5629" i="28"/>
  <c r="A5629" i="28" s="1"/>
  <c r="U5629" i="28"/>
  <c r="B5630" i="28"/>
  <c r="A5630" i="28" s="1"/>
  <c r="U5630" i="28"/>
  <c r="B5631" i="28"/>
  <c r="A5631" i="28" s="1"/>
  <c r="U5631" i="28"/>
  <c r="B5632" i="28"/>
  <c r="A5632" i="28" s="1"/>
  <c r="U5632" i="28"/>
  <c r="B5633" i="28"/>
  <c r="A5633" i="28" s="1"/>
  <c r="U5633" i="28"/>
  <c r="B5634" i="28"/>
  <c r="A5634" i="28" s="1"/>
  <c r="U5634" i="28"/>
  <c r="B5635" i="28"/>
  <c r="A5635" i="28" s="1"/>
  <c r="U5635" i="28"/>
  <c r="B5636" i="28"/>
  <c r="A5636" i="28" s="1"/>
  <c r="U5636" i="28"/>
  <c r="B5637" i="28"/>
  <c r="A5637" i="28" s="1"/>
  <c r="U5637" i="28"/>
  <c r="B5638" i="28"/>
  <c r="A5638" i="28" s="1"/>
  <c r="U5638" i="28"/>
  <c r="B5639" i="28"/>
  <c r="A5639" i="28" s="1"/>
  <c r="U5639" i="28"/>
  <c r="B5640" i="28"/>
  <c r="A5640" i="28" s="1"/>
  <c r="U5640" i="28"/>
  <c r="B5641" i="28"/>
  <c r="A5641" i="28" s="1"/>
  <c r="U5641" i="28"/>
  <c r="B5642" i="28"/>
  <c r="A5642" i="28" s="1"/>
  <c r="U5642" i="28"/>
  <c r="B5643" i="28"/>
  <c r="A5643" i="28" s="1"/>
  <c r="U5643" i="28"/>
  <c r="B5644" i="28"/>
  <c r="A5644" i="28" s="1"/>
  <c r="U5644" i="28"/>
  <c r="B5645" i="28"/>
  <c r="A5645" i="28" s="1"/>
  <c r="U5645" i="28"/>
  <c r="B5646" i="28"/>
  <c r="A5646" i="28" s="1"/>
  <c r="U5646" i="28"/>
  <c r="B5647" i="28"/>
  <c r="A5647" i="28" s="1"/>
  <c r="U5647" i="28"/>
  <c r="B5648" i="28"/>
  <c r="A5648" i="28" s="1"/>
  <c r="U5648" i="28"/>
  <c r="B5649" i="28"/>
  <c r="A5649" i="28" s="1"/>
  <c r="U5649" i="28"/>
  <c r="B5650" i="28"/>
  <c r="A5650" i="28" s="1"/>
  <c r="U5650" i="28"/>
  <c r="B5651" i="28"/>
  <c r="A5651" i="28" s="1"/>
  <c r="U5651" i="28"/>
  <c r="B5652" i="28"/>
  <c r="A5652" i="28" s="1"/>
  <c r="U5652" i="28"/>
  <c r="B5653" i="28"/>
  <c r="A5653" i="28" s="1"/>
  <c r="U5653" i="28"/>
  <c r="B5654" i="28"/>
  <c r="A5654" i="28" s="1"/>
  <c r="U5654" i="28"/>
  <c r="B5655" i="28"/>
  <c r="A5655" i="28" s="1"/>
  <c r="U5655" i="28"/>
  <c r="B5656" i="28"/>
  <c r="A5656" i="28" s="1"/>
  <c r="U5656" i="28"/>
  <c r="B5657" i="28"/>
  <c r="A5657" i="28" s="1"/>
  <c r="U5657" i="28"/>
  <c r="B5658" i="28"/>
  <c r="A5658" i="28" s="1"/>
  <c r="U5658" i="28"/>
  <c r="B5659" i="28"/>
  <c r="A5659" i="28" s="1"/>
  <c r="U5659" i="28"/>
  <c r="B5660" i="28"/>
  <c r="A5660" i="28" s="1"/>
  <c r="U5660" i="28"/>
  <c r="B5661" i="28"/>
  <c r="A5661" i="28" s="1"/>
  <c r="U5661" i="28"/>
  <c r="B5662" i="28"/>
  <c r="A5662" i="28" s="1"/>
  <c r="U5662" i="28"/>
  <c r="B5663" i="28"/>
  <c r="A5663" i="28" s="1"/>
  <c r="U5663" i="28"/>
  <c r="B5664" i="28"/>
  <c r="A5664" i="28" s="1"/>
  <c r="U5664" i="28"/>
  <c r="B5665" i="28"/>
  <c r="A5665" i="28" s="1"/>
  <c r="U5665" i="28"/>
  <c r="B5666" i="28"/>
  <c r="A5666" i="28" s="1"/>
  <c r="U5666" i="28"/>
  <c r="B5667" i="28"/>
  <c r="A5667" i="28" s="1"/>
  <c r="U5667" i="28"/>
  <c r="B5668" i="28"/>
  <c r="A5668" i="28" s="1"/>
  <c r="U5668" i="28"/>
  <c r="B5669" i="28"/>
  <c r="A5669" i="28" s="1"/>
  <c r="U5669" i="28"/>
  <c r="B5670" i="28"/>
  <c r="A5670" i="28" s="1"/>
  <c r="U5670" i="28"/>
  <c r="B5671" i="28"/>
  <c r="A5671" i="28" s="1"/>
  <c r="U5671" i="28"/>
  <c r="B5672" i="28"/>
  <c r="A5672" i="28" s="1"/>
  <c r="U5672" i="28"/>
  <c r="B5673" i="28"/>
  <c r="A5673" i="28" s="1"/>
  <c r="U5673" i="28"/>
  <c r="B5674" i="28"/>
  <c r="A5674" i="28" s="1"/>
  <c r="U5674" i="28"/>
  <c r="B5675" i="28"/>
  <c r="A5675" i="28" s="1"/>
  <c r="U5675" i="28"/>
  <c r="B5676" i="28"/>
  <c r="A5676" i="28" s="1"/>
  <c r="U5676" i="28"/>
  <c r="B5677" i="28"/>
  <c r="A5677" i="28" s="1"/>
  <c r="U5677" i="28"/>
  <c r="B5678" i="28"/>
  <c r="A5678" i="28" s="1"/>
  <c r="U5678" i="28"/>
  <c r="B5679" i="28"/>
  <c r="A5679" i="28" s="1"/>
  <c r="U5679" i="28"/>
  <c r="B5680" i="28"/>
  <c r="A5680" i="28" s="1"/>
  <c r="U5680" i="28"/>
  <c r="B5681" i="28"/>
  <c r="A5681" i="28" s="1"/>
  <c r="U5681" i="28"/>
  <c r="B5682" i="28"/>
  <c r="A5682" i="28" s="1"/>
  <c r="U5682" i="28"/>
  <c r="B5683" i="28"/>
  <c r="A5683" i="28" s="1"/>
  <c r="U5683" i="28"/>
  <c r="B5684" i="28"/>
  <c r="A5684" i="28" s="1"/>
  <c r="U5684" i="28"/>
  <c r="B5685" i="28"/>
  <c r="A5685" i="28" s="1"/>
  <c r="U5685" i="28"/>
  <c r="B5686" i="28"/>
  <c r="A5686" i="28" s="1"/>
  <c r="U5686" i="28"/>
  <c r="B5687" i="28"/>
  <c r="A5687" i="28" s="1"/>
  <c r="U5687" i="28"/>
  <c r="B5688" i="28"/>
  <c r="A5688" i="28" s="1"/>
  <c r="U5688" i="28"/>
  <c r="B5689" i="28"/>
  <c r="A5689" i="28" s="1"/>
  <c r="U5689" i="28"/>
  <c r="B5690" i="28"/>
  <c r="A5690" i="28" s="1"/>
  <c r="U5690" i="28"/>
  <c r="B5691" i="28"/>
  <c r="A5691" i="28" s="1"/>
  <c r="U5691" i="28"/>
  <c r="B5692" i="28"/>
  <c r="A5692" i="28" s="1"/>
  <c r="U5692" i="28"/>
  <c r="B5693" i="28"/>
  <c r="A5693" i="28" s="1"/>
  <c r="U5693" i="28"/>
  <c r="B5694" i="28"/>
  <c r="A5694" i="28" s="1"/>
  <c r="U5694" i="28"/>
  <c r="B5695" i="28"/>
  <c r="A5695" i="28" s="1"/>
  <c r="U5695" i="28"/>
  <c r="B5696" i="28"/>
  <c r="A5696" i="28" s="1"/>
  <c r="U5696" i="28"/>
  <c r="B5697" i="28"/>
  <c r="A5697" i="28" s="1"/>
  <c r="U5697" i="28"/>
  <c r="B5698" i="28"/>
  <c r="A5698" i="28" s="1"/>
  <c r="U5698" i="28"/>
  <c r="B5699" i="28"/>
  <c r="A5699" i="28" s="1"/>
  <c r="U5699" i="28"/>
  <c r="B5700" i="28"/>
  <c r="A5700" i="28" s="1"/>
  <c r="U5700" i="28"/>
  <c r="B5701" i="28"/>
  <c r="A5701" i="28" s="1"/>
  <c r="U5701" i="28"/>
  <c r="B5702" i="28"/>
  <c r="A5702" i="28" s="1"/>
  <c r="U5702" i="28"/>
  <c r="B5703" i="28"/>
  <c r="A5703" i="28" s="1"/>
  <c r="U5703" i="28"/>
  <c r="B5704" i="28"/>
  <c r="A5704" i="28" s="1"/>
  <c r="U5704" i="28"/>
  <c r="B5705" i="28"/>
  <c r="A5705" i="28" s="1"/>
  <c r="U5705" i="28"/>
  <c r="B5706" i="28"/>
  <c r="A5706" i="28" s="1"/>
  <c r="U5706" i="28"/>
  <c r="B5707" i="28"/>
  <c r="A5707" i="28" s="1"/>
  <c r="U5707" i="28"/>
  <c r="B5708" i="28"/>
  <c r="A5708" i="28" s="1"/>
  <c r="U5708" i="28"/>
  <c r="B5709" i="28"/>
  <c r="A5709" i="28" s="1"/>
  <c r="U5709" i="28"/>
  <c r="B5710" i="28"/>
  <c r="A5710" i="28" s="1"/>
  <c r="U5710" i="28"/>
  <c r="B5711" i="28"/>
  <c r="A5711" i="28" s="1"/>
  <c r="U5711" i="28"/>
  <c r="B5712" i="28"/>
  <c r="A5712" i="28" s="1"/>
  <c r="U5712" i="28"/>
  <c r="B5713" i="28"/>
  <c r="A5713" i="28" s="1"/>
  <c r="U5713" i="28"/>
  <c r="B5714" i="28"/>
  <c r="A5714" i="28" s="1"/>
  <c r="U5714" i="28"/>
  <c r="B5715" i="28"/>
  <c r="A5715" i="28" s="1"/>
  <c r="U5715" i="28"/>
  <c r="B5716" i="28"/>
  <c r="A5716" i="28" s="1"/>
  <c r="U5716" i="28"/>
  <c r="B5717" i="28"/>
  <c r="A5717" i="28" s="1"/>
  <c r="U5717" i="28"/>
  <c r="B5718" i="28"/>
  <c r="A5718" i="28" s="1"/>
  <c r="U5718" i="28"/>
  <c r="B5719" i="28"/>
  <c r="A5719" i="28" s="1"/>
  <c r="U5719" i="28"/>
  <c r="B5720" i="28"/>
  <c r="A5720" i="28" s="1"/>
  <c r="U5720" i="28"/>
  <c r="B5721" i="28"/>
  <c r="A5721" i="28" s="1"/>
  <c r="U5721" i="28"/>
  <c r="B5722" i="28"/>
  <c r="A5722" i="28" s="1"/>
  <c r="U5722" i="28"/>
  <c r="B5723" i="28"/>
  <c r="A5723" i="28" s="1"/>
  <c r="U5723" i="28"/>
  <c r="B5724" i="28"/>
  <c r="A5724" i="28" s="1"/>
  <c r="U5724" i="28"/>
  <c r="B5725" i="28"/>
  <c r="A5725" i="28" s="1"/>
  <c r="U5725" i="28"/>
  <c r="B5726" i="28"/>
  <c r="A5726" i="28" s="1"/>
  <c r="U5726" i="28"/>
  <c r="B5727" i="28"/>
  <c r="A5727" i="28" s="1"/>
  <c r="U5727" i="28"/>
  <c r="B5728" i="28"/>
  <c r="A5728" i="28" s="1"/>
  <c r="U5728" i="28"/>
  <c r="B5729" i="28"/>
  <c r="A5729" i="28" s="1"/>
  <c r="U5729" i="28"/>
  <c r="B5730" i="28"/>
  <c r="A5730" i="28" s="1"/>
  <c r="U5730" i="28"/>
  <c r="B5731" i="28"/>
  <c r="A5731" i="28" s="1"/>
  <c r="U5731" i="28"/>
  <c r="B5732" i="28"/>
  <c r="A5732" i="28" s="1"/>
  <c r="U5732" i="28"/>
  <c r="B5733" i="28"/>
  <c r="A5733" i="28" s="1"/>
  <c r="U5733" i="28"/>
  <c r="B5734" i="28"/>
  <c r="A5734" i="28" s="1"/>
  <c r="U5734" i="28"/>
  <c r="B5735" i="28"/>
  <c r="A5735" i="28" s="1"/>
  <c r="U5735" i="28"/>
  <c r="B5736" i="28"/>
  <c r="A5736" i="28" s="1"/>
  <c r="U5736" i="28"/>
  <c r="B5737" i="28"/>
  <c r="A5737" i="28" s="1"/>
  <c r="U5737" i="28"/>
  <c r="B5738" i="28"/>
  <c r="A5738" i="28" s="1"/>
  <c r="U5738" i="28"/>
  <c r="B5739" i="28"/>
  <c r="A5739" i="28" s="1"/>
  <c r="U5739" i="28"/>
  <c r="B5740" i="28"/>
  <c r="A5740" i="28" s="1"/>
  <c r="U5740" i="28"/>
  <c r="B5741" i="28"/>
  <c r="A5741" i="28" s="1"/>
  <c r="U5741" i="28"/>
  <c r="B5742" i="28"/>
  <c r="A5742" i="28" s="1"/>
  <c r="U5742" i="28"/>
  <c r="B5743" i="28"/>
  <c r="A5743" i="28" s="1"/>
  <c r="U5743" i="28"/>
  <c r="B5744" i="28"/>
  <c r="A5744" i="28" s="1"/>
  <c r="U5744" i="28"/>
  <c r="B5745" i="28"/>
  <c r="A5745" i="28" s="1"/>
  <c r="U5745" i="28"/>
  <c r="B5746" i="28"/>
  <c r="A5746" i="28" s="1"/>
  <c r="U5746" i="28"/>
  <c r="B5747" i="28"/>
  <c r="A5747" i="28" s="1"/>
  <c r="U5747" i="28"/>
  <c r="B5748" i="28"/>
  <c r="A5748" i="28" s="1"/>
  <c r="U5748" i="28"/>
  <c r="B5749" i="28"/>
  <c r="A5749" i="28" s="1"/>
  <c r="U5749" i="28"/>
  <c r="B5750" i="28"/>
  <c r="A5750" i="28" s="1"/>
  <c r="U5750" i="28"/>
  <c r="B5751" i="28"/>
  <c r="A5751" i="28" s="1"/>
  <c r="U5751" i="28"/>
  <c r="B5752" i="28"/>
  <c r="A5752" i="28" s="1"/>
  <c r="U5752" i="28"/>
  <c r="B5753" i="28"/>
  <c r="A5753" i="28" s="1"/>
  <c r="U5753" i="28"/>
  <c r="B5754" i="28"/>
  <c r="A5754" i="28" s="1"/>
  <c r="U5754" i="28"/>
  <c r="B5755" i="28"/>
  <c r="A5755" i="28" s="1"/>
  <c r="U5755" i="28"/>
  <c r="B5756" i="28"/>
  <c r="A5756" i="28" s="1"/>
  <c r="U5756" i="28"/>
  <c r="B5757" i="28"/>
  <c r="A5757" i="28" s="1"/>
  <c r="U5757" i="28"/>
  <c r="B5758" i="28"/>
  <c r="A5758" i="28" s="1"/>
  <c r="U5758" i="28"/>
  <c r="B5759" i="28"/>
  <c r="A5759" i="28" s="1"/>
  <c r="U5759" i="28"/>
  <c r="B5760" i="28"/>
  <c r="A5760" i="28" s="1"/>
  <c r="U5760" i="28"/>
  <c r="B5761" i="28"/>
  <c r="A5761" i="28" s="1"/>
  <c r="U5761" i="28"/>
  <c r="B5762" i="28"/>
  <c r="A5762" i="28" s="1"/>
  <c r="U5762" i="28"/>
  <c r="B5763" i="28"/>
  <c r="A5763" i="28" s="1"/>
  <c r="U5763" i="28"/>
  <c r="B5764" i="28"/>
  <c r="A5764" i="28" s="1"/>
  <c r="U5764" i="28"/>
  <c r="B5765" i="28"/>
  <c r="A5765" i="28" s="1"/>
  <c r="U5765" i="28"/>
  <c r="B5766" i="28"/>
  <c r="A5766" i="28" s="1"/>
  <c r="U5766" i="28"/>
  <c r="B5767" i="28"/>
  <c r="A5767" i="28" s="1"/>
  <c r="U5767" i="28"/>
  <c r="B5768" i="28"/>
  <c r="A5768" i="28" s="1"/>
  <c r="U5768" i="28"/>
  <c r="B5769" i="28"/>
  <c r="A5769" i="28" s="1"/>
  <c r="U5769" i="28"/>
  <c r="B5770" i="28"/>
  <c r="A5770" i="28" s="1"/>
  <c r="U5770" i="28"/>
  <c r="B5771" i="28"/>
  <c r="A5771" i="28" s="1"/>
  <c r="U5771" i="28"/>
  <c r="B5772" i="28"/>
  <c r="A5772" i="28" s="1"/>
  <c r="U5772" i="28"/>
  <c r="B5773" i="28"/>
  <c r="A5773" i="28" s="1"/>
  <c r="U5773" i="28"/>
  <c r="B5774" i="28"/>
  <c r="A5774" i="28" s="1"/>
  <c r="U5774" i="28"/>
  <c r="B5775" i="28"/>
  <c r="A5775" i="28" s="1"/>
  <c r="U5775" i="28"/>
  <c r="B5776" i="28"/>
  <c r="A5776" i="28" s="1"/>
  <c r="U5776" i="28"/>
  <c r="B5777" i="28"/>
  <c r="A5777" i="28" s="1"/>
  <c r="U5777" i="28"/>
  <c r="B5778" i="28"/>
  <c r="A5778" i="28" s="1"/>
  <c r="U5778" i="28"/>
  <c r="B5779" i="28"/>
  <c r="A5779" i="28" s="1"/>
  <c r="U5779" i="28"/>
  <c r="B5780" i="28"/>
  <c r="A5780" i="28" s="1"/>
  <c r="U5780" i="28"/>
  <c r="B5781" i="28"/>
  <c r="A5781" i="28" s="1"/>
  <c r="U5781" i="28"/>
  <c r="B5782" i="28"/>
  <c r="A5782" i="28" s="1"/>
  <c r="U5782" i="28"/>
  <c r="B5783" i="28"/>
  <c r="A5783" i="28" s="1"/>
  <c r="U5783" i="28"/>
  <c r="B5784" i="28"/>
  <c r="A5784" i="28" s="1"/>
  <c r="U5784" i="28"/>
  <c r="B5785" i="28"/>
  <c r="A5785" i="28" s="1"/>
  <c r="U5785" i="28"/>
  <c r="B5786" i="28"/>
  <c r="A5786" i="28" s="1"/>
  <c r="U5786" i="28"/>
  <c r="B5787" i="28"/>
  <c r="A5787" i="28" s="1"/>
  <c r="U5787" i="28"/>
  <c r="B5788" i="28"/>
  <c r="A5788" i="28" s="1"/>
  <c r="U5788" i="28"/>
  <c r="B5789" i="28"/>
  <c r="A5789" i="28" s="1"/>
  <c r="U5789" i="28"/>
  <c r="B5790" i="28"/>
  <c r="A5790" i="28" s="1"/>
  <c r="U5790" i="28"/>
  <c r="B5791" i="28"/>
  <c r="A5791" i="28" s="1"/>
  <c r="U5791" i="28"/>
  <c r="B5792" i="28"/>
  <c r="A5792" i="28" s="1"/>
  <c r="U5792" i="28"/>
  <c r="B5793" i="28"/>
  <c r="A5793" i="28" s="1"/>
  <c r="U5793" i="28"/>
  <c r="B5794" i="28"/>
  <c r="A5794" i="28" s="1"/>
  <c r="U5794" i="28"/>
  <c r="B5795" i="28"/>
  <c r="A5795" i="28" s="1"/>
  <c r="U5795" i="28"/>
  <c r="B5796" i="28"/>
  <c r="A5796" i="28" s="1"/>
  <c r="U5796" i="28"/>
  <c r="B5797" i="28"/>
  <c r="A5797" i="28" s="1"/>
  <c r="U5797" i="28"/>
  <c r="B5798" i="28"/>
  <c r="A5798" i="28" s="1"/>
  <c r="U5798" i="28"/>
  <c r="B5799" i="28"/>
  <c r="A5799" i="28" s="1"/>
  <c r="U5799" i="28"/>
  <c r="B5800" i="28"/>
  <c r="A5800" i="28" s="1"/>
  <c r="U5800" i="28"/>
  <c r="B5801" i="28"/>
  <c r="A5801" i="28" s="1"/>
  <c r="U5801" i="28"/>
  <c r="B5802" i="28"/>
  <c r="A5802" i="28" s="1"/>
  <c r="U5802" i="28"/>
  <c r="B5803" i="28"/>
  <c r="A5803" i="28" s="1"/>
  <c r="U5803" i="28"/>
  <c r="B5804" i="28"/>
  <c r="A5804" i="28" s="1"/>
  <c r="U5804" i="28"/>
  <c r="B5805" i="28"/>
  <c r="A5805" i="28" s="1"/>
  <c r="U5805" i="28"/>
  <c r="B5806" i="28"/>
  <c r="A5806" i="28" s="1"/>
  <c r="U5806" i="28"/>
  <c r="B5807" i="28"/>
  <c r="A5807" i="28" s="1"/>
  <c r="U5807" i="28"/>
  <c r="B5808" i="28"/>
  <c r="A5808" i="28" s="1"/>
  <c r="U5808" i="28"/>
  <c r="B5809" i="28"/>
  <c r="A5809" i="28" s="1"/>
  <c r="U5809" i="28"/>
  <c r="B5810" i="28"/>
  <c r="A5810" i="28" s="1"/>
  <c r="U5810" i="28"/>
  <c r="B5811" i="28"/>
  <c r="A5811" i="28" s="1"/>
  <c r="U5811" i="28"/>
  <c r="B5812" i="28"/>
  <c r="A5812" i="28" s="1"/>
  <c r="U5812" i="28"/>
  <c r="B5813" i="28"/>
  <c r="A5813" i="28" s="1"/>
  <c r="U5813" i="28"/>
  <c r="B5814" i="28"/>
  <c r="A5814" i="28" s="1"/>
  <c r="U5814" i="28"/>
  <c r="B5815" i="28"/>
  <c r="A5815" i="28" s="1"/>
  <c r="U5815" i="28"/>
  <c r="B5816" i="28"/>
  <c r="A5816" i="28" s="1"/>
  <c r="U5816" i="28"/>
  <c r="B5817" i="28"/>
  <c r="A5817" i="28" s="1"/>
  <c r="U5817" i="28"/>
  <c r="B5818" i="28"/>
  <c r="A5818" i="28" s="1"/>
  <c r="U5818" i="28"/>
  <c r="B5819" i="28"/>
  <c r="A5819" i="28" s="1"/>
  <c r="U5819" i="28"/>
  <c r="B5820" i="28"/>
  <c r="A5820" i="28" s="1"/>
  <c r="U5820" i="28"/>
  <c r="B5821" i="28"/>
  <c r="A5821" i="28" s="1"/>
  <c r="U5821" i="28"/>
  <c r="B5822" i="28"/>
  <c r="A5822" i="28" s="1"/>
  <c r="U5822" i="28"/>
  <c r="B5823" i="28"/>
  <c r="A5823" i="28" s="1"/>
  <c r="U5823" i="28"/>
  <c r="B5824" i="28"/>
  <c r="A5824" i="28" s="1"/>
  <c r="U5824" i="28"/>
  <c r="B5825" i="28"/>
  <c r="A5825" i="28" s="1"/>
  <c r="U5825" i="28"/>
  <c r="B5826" i="28"/>
  <c r="A5826" i="28" s="1"/>
  <c r="U5826" i="28"/>
  <c r="B5827" i="28"/>
  <c r="A5827" i="28" s="1"/>
  <c r="U5827" i="28"/>
  <c r="B5828" i="28"/>
  <c r="A5828" i="28" s="1"/>
  <c r="U5828" i="28"/>
  <c r="B5829" i="28"/>
  <c r="A5829" i="28" s="1"/>
  <c r="U5829" i="28"/>
  <c r="B5830" i="28"/>
  <c r="A5830" i="28" s="1"/>
  <c r="U5830" i="28"/>
  <c r="B5831" i="28"/>
  <c r="A5831" i="28" s="1"/>
  <c r="U5831" i="28"/>
  <c r="B5832" i="28"/>
  <c r="A5832" i="28" s="1"/>
  <c r="U5832" i="28"/>
  <c r="B5833" i="28"/>
  <c r="A5833" i="28" s="1"/>
  <c r="U5833" i="28"/>
  <c r="B5834" i="28"/>
  <c r="A5834" i="28" s="1"/>
  <c r="U5834" i="28"/>
  <c r="B5835" i="28"/>
  <c r="A5835" i="28" s="1"/>
  <c r="U5835" i="28"/>
  <c r="B5836" i="28"/>
  <c r="A5836" i="28" s="1"/>
  <c r="U5836" i="28"/>
  <c r="B5837" i="28"/>
  <c r="A5837" i="28" s="1"/>
  <c r="U5837" i="28"/>
  <c r="B5838" i="28"/>
  <c r="A5838" i="28" s="1"/>
  <c r="U5838" i="28"/>
  <c r="B5839" i="28"/>
  <c r="A5839" i="28" s="1"/>
  <c r="U5839" i="28"/>
  <c r="B5840" i="28"/>
  <c r="A5840" i="28" s="1"/>
  <c r="U5840" i="28"/>
  <c r="B5841" i="28"/>
  <c r="A5841" i="28" s="1"/>
  <c r="U5841" i="28"/>
  <c r="B5842" i="28"/>
  <c r="A5842" i="28" s="1"/>
  <c r="U5842" i="28"/>
  <c r="B5843" i="28"/>
  <c r="A5843" i="28" s="1"/>
  <c r="U5843" i="28"/>
  <c r="B5844" i="28"/>
  <c r="A5844" i="28" s="1"/>
  <c r="U5844" i="28"/>
  <c r="B5845" i="28"/>
  <c r="A5845" i="28" s="1"/>
  <c r="U5845" i="28"/>
  <c r="B5846" i="28"/>
  <c r="A5846" i="28" s="1"/>
  <c r="U5846" i="28"/>
  <c r="B5847" i="28"/>
  <c r="A5847" i="28" s="1"/>
  <c r="U5847" i="28"/>
  <c r="B5848" i="28"/>
  <c r="A5848" i="28" s="1"/>
  <c r="U5848" i="28"/>
  <c r="B5849" i="28"/>
  <c r="A5849" i="28" s="1"/>
  <c r="U5849" i="28"/>
  <c r="B5850" i="28"/>
  <c r="A5850" i="28" s="1"/>
  <c r="U5850" i="28"/>
  <c r="B5851" i="28"/>
  <c r="A5851" i="28" s="1"/>
  <c r="U5851" i="28"/>
  <c r="B5852" i="28"/>
  <c r="A5852" i="28" s="1"/>
  <c r="U5852" i="28"/>
  <c r="B5853" i="28"/>
  <c r="A5853" i="28" s="1"/>
  <c r="U5853" i="28"/>
  <c r="B5854" i="28"/>
  <c r="A5854" i="28" s="1"/>
  <c r="U5854" i="28"/>
  <c r="B5855" i="28"/>
  <c r="A5855" i="28" s="1"/>
  <c r="U5855" i="28"/>
  <c r="B5856" i="28"/>
  <c r="A5856" i="28" s="1"/>
  <c r="U5856" i="28"/>
  <c r="B5857" i="28"/>
  <c r="A5857" i="28" s="1"/>
  <c r="U5857" i="28"/>
  <c r="B5858" i="28"/>
  <c r="A5858" i="28" s="1"/>
  <c r="U5858" i="28"/>
  <c r="B5859" i="28"/>
  <c r="A5859" i="28" s="1"/>
  <c r="U5859" i="28"/>
  <c r="B5860" i="28"/>
  <c r="A5860" i="28" s="1"/>
  <c r="U5860" i="28"/>
  <c r="B5861" i="28"/>
  <c r="A5861" i="28" s="1"/>
  <c r="U5861" i="28"/>
  <c r="B5862" i="28"/>
  <c r="A5862" i="28" s="1"/>
  <c r="U5862" i="28"/>
  <c r="B5863" i="28"/>
  <c r="A5863" i="28" s="1"/>
  <c r="U5863" i="28"/>
  <c r="B5864" i="28"/>
  <c r="A5864" i="28" s="1"/>
  <c r="U5864" i="28"/>
  <c r="B5865" i="28"/>
  <c r="A5865" i="28" s="1"/>
  <c r="U5865" i="28"/>
  <c r="B5866" i="28"/>
  <c r="A5866" i="28" s="1"/>
  <c r="U5866" i="28"/>
  <c r="B5867" i="28"/>
  <c r="A5867" i="28" s="1"/>
  <c r="U5867" i="28"/>
  <c r="B5868" i="28"/>
  <c r="A5868" i="28" s="1"/>
  <c r="U5868" i="28"/>
  <c r="B5869" i="28"/>
  <c r="A5869" i="28" s="1"/>
  <c r="U5869" i="28"/>
  <c r="B5870" i="28"/>
  <c r="A5870" i="28" s="1"/>
  <c r="U5870" i="28"/>
  <c r="B5871" i="28"/>
  <c r="A5871" i="28" s="1"/>
  <c r="U5871" i="28"/>
  <c r="B5872" i="28"/>
  <c r="A5872" i="28" s="1"/>
  <c r="U5872" i="28"/>
  <c r="B5873" i="28"/>
  <c r="A5873" i="28" s="1"/>
  <c r="U5873" i="28"/>
  <c r="B5874" i="28"/>
  <c r="A5874" i="28" s="1"/>
  <c r="U5874" i="28"/>
  <c r="B5875" i="28"/>
  <c r="A5875" i="28" s="1"/>
  <c r="U5875" i="28"/>
  <c r="B5876" i="28"/>
  <c r="A5876" i="28" s="1"/>
  <c r="U5876" i="28"/>
  <c r="B5877" i="28"/>
  <c r="A5877" i="28" s="1"/>
  <c r="U5877" i="28"/>
  <c r="B5878" i="28"/>
  <c r="A5878" i="28" s="1"/>
  <c r="U5878" i="28"/>
  <c r="B5879" i="28"/>
  <c r="A5879" i="28" s="1"/>
  <c r="U5879" i="28"/>
  <c r="B5880" i="28"/>
  <c r="A5880" i="28" s="1"/>
  <c r="U5880" i="28"/>
  <c r="B5881" i="28"/>
  <c r="A5881" i="28" s="1"/>
  <c r="U5881" i="28"/>
  <c r="B5882" i="28"/>
  <c r="A5882" i="28" s="1"/>
  <c r="U5882" i="28"/>
  <c r="B5883" i="28"/>
  <c r="A5883" i="28" s="1"/>
  <c r="U5883" i="28"/>
  <c r="B5884" i="28"/>
  <c r="A5884" i="28" s="1"/>
  <c r="U5884" i="28"/>
  <c r="B5885" i="28"/>
  <c r="A5885" i="28" s="1"/>
  <c r="U5885" i="28"/>
  <c r="B5886" i="28"/>
  <c r="A5886" i="28" s="1"/>
  <c r="U5886" i="28"/>
  <c r="B5887" i="28"/>
  <c r="A5887" i="28" s="1"/>
  <c r="U5887" i="28"/>
  <c r="B5888" i="28"/>
  <c r="A5888" i="28" s="1"/>
  <c r="U5888" i="28"/>
  <c r="B5889" i="28"/>
  <c r="A5889" i="28" s="1"/>
  <c r="U5889" i="28"/>
  <c r="B5890" i="28"/>
  <c r="A5890" i="28" s="1"/>
  <c r="U5890" i="28"/>
  <c r="B5891" i="28"/>
  <c r="A5891" i="28" s="1"/>
  <c r="U5891" i="28"/>
  <c r="B5892" i="28"/>
  <c r="A5892" i="28" s="1"/>
  <c r="U5892" i="28"/>
  <c r="B5893" i="28"/>
  <c r="A5893" i="28" s="1"/>
  <c r="U5893" i="28"/>
  <c r="B5894" i="28"/>
  <c r="A5894" i="28" s="1"/>
  <c r="U5894" i="28"/>
  <c r="B5895" i="28"/>
  <c r="A5895" i="28" s="1"/>
  <c r="U5895" i="28"/>
  <c r="B5896" i="28"/>
  <c r="A5896" i="28" s="1"/>
  <c r="U5896" i="28"/>
  <c r="B5897" i="28"/>
  <c r="A5897" i="28" s="1"/>
  <c r="U5897" i="28"/>
  <c r="B5898" i="28"/>
  <c r="A5898" i="28" s="1"/>
  <c r="U5898" i="28"/>
  <c r="B5899" i="28"/>
  <c r="A5899" i="28" s="1"/>
  <c r="U5899" i="28"/>
  <c r="B5900" i="28"/>
  <c r="A5900" i="28" s="1"/>
  <c r="U5900" i="28"/>
  <c r="B5901" i="28"/>
  <c r="A5901" i="28" s="1"/>
  <c r="U5901" i="28"/>
  <c r="B5902" i="28"/>
  <c r="A5902" i="28" s="1"/>
  <c r="U5902" i="28"/>
  <c r="B5903" i="28"/>
  <c r="A5903" i="28" s="1"/>
  <c r="U5903" i="28"/>
  <c r="B5904" i="28"/>
  <c r="A5904" i="28" s="1"/>
  <c r="U5904" i="28"/>
  <c r="B5905" i="28"/>
  <c r="A5905" i="28" s="1"/>
  <c r="U5905" i="28"/>
  <c r="B5906" i="28"/>
  <c r="A5906" i="28" s="1"/>
  <c r="U5906" i="28"/>
  <c r="B5907" i="28"/>
  <c r="A5907" i="28" s="1"/>
  <c r="U5907" i="28"/>
  <c r="B5908" i="28"/>
  <c r="A5908" i="28" s="1"/>
  <c r="U5908" i="28"/>
  <c r="B5909" i="28"/>
  <c r="A5909" i="28" s="1"/>
  <c r="U5909" i="28"/>
  <c r="B5910" i="28"/>
  <c r="A5910" i="28" s="1"/>
  <c r="U5910" i="28"/>
  <c r="B5911" i="28"/>
  <c r="A5911" i="28" s="1"/>
  <c r="U5911" i="28"/>
  <c r="B5912" i="28"/>
  <c r="A5912" i="28" s="1"/>
  <c r="U5912" i="28"/>
  <c r="B5913" i="28"/>
  <c r="A5913" i="28" s="1"/>
  <c r="U5913" i="28"/>
  <c r="B5914" i="28"/>
  <c r="A5914" i="28" s="1"/>
  <c r="U5914" i="28"/>
  <c r="B5915" i="28"/>
  <c r="A5915" i="28" s="1"/>
  <c r="U5915" i="28"/>
  <c r="B5916" i="28"/>
  <c r="A5916" i="28" s="1"/>
  <c r="U5916" i="28"/>
  <c r="B5917" i="28"/>
  <c r="A5917" i="28" s="1"/>
  <c r="U5917" i="28"/>
  <c r="B5918" i="28"/>
  <c r="A5918" i="28" s="1"/>
  <c r="U5918" i="28"/>
  <c r="B5919" i="28"/>
  <c r="A5919" i="28" s="1"/>
  <c r="U5919" i="28"/>
  <c r="B5920" i="28"/>
  <c r="A5920" i="28" s="1"/>
  <c r="U5920" i="28"/>
  <c r="B5921" i="28"/>
  <c r="A5921" i="28" s="1"/>
  <c r="U5921" i="28"/>
  <c r="B5922" i="28"/>
  <c r="A5922" i="28" s="1"/>
  <c r="U5922" i="28"/>
  <c r="B5923" i="28"/>
  <c r="A5923" i="28" s="1"/>
  <c r="U5923" i="28"/>
  <c r="B5924" i="28"/>
  <c r="A5924" i="28" s="1"/>
  <c r="U5924" i="28"/>
  <c r="B5925" i="28"/>
  <c r="A5925" i="28" s="1"/>
  <c r="U5925" i="28"/>
  <c r="B5926" i="28"/>
  <c r="A5926" i="28" s="1"/>
  <c r="U5926" i="28"/>
  <c r="B5927" i="28"/>
  <c r="A5927" i="28" s="1"/>
  <c r="U5927" i="28"/>
  <c r="B5928" i="28"/>
  <c r="A5928" i="28" s="1"/>
  <c r="U5928" i="28"/>
  <c r="B5929" i="28"/>
  <c r="A5929" i="28" s="1"/>
  <c r="U5929" i="28"/>
  <c r="B5930" i="28"/>
  <c r="A5930" i="28" s="1"/>
  <c r="U5930" i="28"/>
  <c r="B5931" i="28"/>
  <c r="A5931" i="28" s="1"/>
  <c r="U5931" i="28"/>
  <c r="B5932" i="28"/>
  <c r="A5932" i="28" s="1"/>
  <c r="U5932" i="28"/>
  <c r="B5933" i="28"/>
  <c r="A5933" i="28" s="1"/>
  <c r="U5933" i="28"/>
  <c r="B5934" i="28"/>
  <c r="A5934" i="28" s="1"/>
  <c r="U5934" i="28"/>
  <c r="B5935" i="28"/>
  <c r="A5935" i="28" s="1"/>
  <c r="U5935" i="28"/>
  <c r="B5936" i="28"/>
  <c r="A5936" i="28" s="1"/>
  <c r="U5936" i="28"/>
  <c r="B5937" i="28"/>
  <c r="A5937" i="28" s="1"/>
  <c r="U5937" i="28"/>
  <c r="B5938" i="28"/>
  <c r="A5938" i="28" s="1"/>
  <c r="U5938" i="28"/>
  <c r="B5939" i="28"/>
  <c r="A5939" i="28" s="1"/>
  <c r="U5939" i="28"/>
  <c r="B5940" i="28"/>
  <c r="A5940" i="28" s="1"/>
  <c r="U5940" i="28"/>
  <c r="B5941" i="28"/>
  <c r="A5941" i="28" s="1"/>
  <c r="U5941" i="28"/>
  <c r="B5942" i="28"/>
  <c r="A5942" i="28" s="1"/>
  <c r="U5942" i="28"/>
  <c r="B5943" i="28"/>
  <c r="A5943" i="28" s="1"/>
  <c r="U5943" i="28"/>
  <c r="B5944" i="28"/>
  <c r="A5944" i="28" s="1"/>
  <c r="U5944" i="28"/>
  <c r="B5945" i="28"/>
  <c r="A5945" i="28" s="1"/>
  <c r="U5945" i="28"/>
  <c r="B5946" i="28"/>
  <c r="A5946" i="28" s="1"/>
  <c r="U5946" i="28"/>
  <c r="B5947" i="28"/>
  <c r="A5947" i="28" s="1"/>
  <c r="U5947" i="28"/>
  <c r="B5948" i="28"/>
  <c r="A5948" i="28" s="1"/>
  <c r="U5948" i="28"/>
  <c r="B5949" i="28"/>
  <c r="A5949" i="28" s="1"/>
  <c r="U5949" i="28"/>
  <c r="B5950" i="28"/>
  <c r="A5950" i="28" s="1"/>
  <c r="U5950" i="28"/>
  <c r="B5951" i="28"/>
  <c r="A5951" i="28" s="1"/>
  <c r="U5951" i="28"/>
  <c r="B5952" i="28"/>
  <c r="A5952" i="28" s="1"/>
  <c r="U5952" i="28"/>
  <c r="B5953" i="28"/>
  <c r="A5953" i="28" s="1"/>
  <c r="U5953" i="28"/>
  <c r="B5954" i="28"/>
  <c r="A5954" i="28" s="1"/>
  <c r="U5954" i="28"/>
  <c r="B5955" i="28"/>
  <c r="A5955" i="28" s="1"/>
  <c r="U5955" i="28"/>
  <c r="B5956" i="28"/>
  <c r="A5956" i="28" s="1"/>
  <c r="U5956" i="28"/>
  <c r="B5957" i="28"/>
  <c r="A5957" i="28" s="1"/>
  <c r="U5957" i="28"/>
  <c r="B5958" i="28"/>
  <c r="A5958" i="28" s="1"/>
  <c r="U5958" i="28"/>
  <c r="B5959" i="28"/>
  <c r="A5959" i="28" s="1"/>
  <c r="U5959" i="28"/>
  <c r="B5960" i="28"/>
  <c r="A5960" i="28" s="1"/>
  <c r="U5960" i="28"/>
  <c r="B5961" i="28"/>
  <c r="A5961" i="28" s="1"/>
  <c r="U5961" i="28"/>
  <c r="B5962" i="28"/>
  <c r="A5962" i="28" s="1"/>
  <c r="U5962" i="28"/>
  <c r="B5963" i="28"/>
  <c r="A5963" i="28" s="1"/>
  <c r="U5963" i="28"/>
  <c r="B5964" i="28"/>
  <c r="A5964" i="28" s="1"/>
  <c r="U5964" i="28"/>
  <c r="B5965" i="28"/>
  <c r="A5965" i="28" s="1"/>
  <c r="U5965" i="28"/>
  <c r="B5966" i="28"/>
  <c r="A5966" i="28" s="1"/>
  <c r="U5966" i="28"/>
  <c r="B5967" i="28"/>
  <c r="A5967" i="28" s="1"/>
  <c r="U5967" i="28"/>
  <c r="B5968" i="28"/>
  <c r="A5968" i="28" s="1"/>
  <c r="U5968" i="28"/>
  <c r="B5969" i="28"/>
  <c r="A5969" i="28" s="1"/>
  <c r="U5969" i="28"/>
  <c r="B5970" i="28"/>
  <c r="A5970" i="28" s="1"/>
  <c r="U5970" i="28"/>
  <c r="B5971" i="28"/>
  <c r="A5971" i="28" s="1"/>
  <c r="U5971" i="28"/>
  <c r="B5972" i="28"/>
  <c r="A5972" i="28" s="1"/>
  <c r="U5972" i="28"/>
  <c r="B5973" i="28"/>
  <c r="A5973" i="28" s="1"/>
  <c r="U5973" i="28"/>
  <c r="B5974" i="28"/>
  <c r="A5974" i="28" s="1"/>
  <c r="U5974" i="28"/>
  <c r="B5975" i="28"/>
  <c r="A5975" i="28" s="1"/>
  <c r="U5975" i="28"/>
  <c r="B5976" i="28"/>
  <c r="A5976" i="28" s="1"/>
  <c r="U5976" i="28"/>
  <c r="B5977" i="28"/>
  <c r="A5977" i="28" s="1"/>
  <c r="U5977" i="28"/>
  <c r="B5978" i="28"/>
  <c r="A5978" i="28" s="1"/>
  <c r="U5978" i="28"/>
  <c r="B5979" i="28"/>
  <c r="A5979" i="28" s="1"/>
  <c r="U5979" i="28"/>
  <c r="B5980" i="28"/>
  <c r="A5980" i="28" s="1"/>
  <c r="U5980" i="28"/>
  <c r="B5981" i="28"/>
  <c r="A5981" i="28" s="1"/>
  <c r="U5981" i="28"/>
  <c r="B5982" i="28"/>
  <c r="A5982" i="28" s="1"/>
  <c r="U5982" i="28"/>
  <c r="B5983" i="28"/>
  <c r="A5983" i="28" s="1"/>
  <c r="U5983" i="28"/>
  <c r="B5984" i="28"/>
  <c r="A5984" i="28" s="1"/>
  <c r="U5984" i="28"/>
  <c r="B5985" i="28"/>
  <c r="A5985" i="28" s="1"/>
  <c r="U5985" i="28"/>
  <c r="B5986" i="28"/>
  <c r="A5986" i="28" s="1"/>
  <c r="U5986" i="28"/>
  <c r="B5987" i="28"/>
  <c r="A5987" i="28" s="1"/>
  <c r="U5987" i="28"/>
  <c r="B5988" i="28"/>
  <c r="A5988" i="28" s="1"/>
  <c r="U5988" i="28"/>
  <c r="B5989" i="28"/>
  <c r="A5989" i="28" s="1"/>
  <c r="U5989" i="28"/>
  <c r="B5990" i="28"/>
  <c r="A5990" i="28" s="1"/>
  <c r="U5990" i="28"/>
  <c r="B5991" i="28"/>
  <c r="A5991" i="28" s="1"/>
  <c r="U5991" i="28"/>
  <c r="B5992" i="28"/>
  <c r="A5992" i="28" s="1"/>
  <c r="U5992" i="28"/>
  <c r="B5993" i="28"/>
  <c r="A5993" i="28" s="1"/>
  <c r="U5993" i="28"/>
  <c r="B5994" i="28"/>
  <c r="A5994" i="28" s="1"/>
  <c r="U5994" i="28"/>
  <c r="B5995" i="28"/>
  <c r="A5995" i="28" s="1"/>
  <c r="U5995" i="28"/>
  <c r="B5996" i="28"/>
  <c r="A5996" i="28" s="1"/>
  <c r="U5996" i="28"/>
  <c r="B5997" i="28"/>
  <c r="A5997" i="28" s="1"/>
  <c r="U5997" i="28"/>
  <c r="B5998" i="28"/>
  <c r="A5998" i="28" s="1"/>
  <c r="U5998" i="28"/>
  <c r="B5999" i="28"/>
  <c r="A5999" i="28" s="1"/>
  <c r="U5999" i="28"/>
  <c r="B6000" i="28"/>
  <c r="A6000" i="28" s="1"/>
  <c r="U6000" i="28"/>
  <c r="B6001" i="28"/>
  <c r="A6001" i="28" s="1"/>
  <c r="U6001" i="28"/>
  <c r="B6002" i="28"/>
  <c r="A6002" i="28" s="1"/>
  <c r="U6002" i="28"/>
  <c r="B6003" i="28"/>
  <c r="A6003" i="28" s="1"/>
  <c r="U6003" i="28"/>
  <c r="B6004" i="28"/>
  <c r="A6004" i="28" s="1"/>
  <c r="U6004" i="28"/>
  <c r="B6005" i="28"/>
  <c r="A6005" i="28" s="1"/>
  <c r="U6005" i="28"/>
  <c r="B6006" i="28"/>
  <c r="A6006" i="28" s="1"/>
  <c r="U6006" i="28"/>
  <c r="B6007" i="28"/>
  <c r="A6007" i="28" s="1"/>
  <c r="U6007" i="28"/>
  <c r="B6008" i="28"/>
  <c r="A6008" i="28" s="1"/>
  <c r="U6008" i="28"/>
  <c r="B6009" i="28"/>
  <c r="A6009" i="28" s="1"/>
  <c r="U6009" i="28"/>
  <c r="B6010" i="28"/>
  <c r="A6010" i="28" s="1"/>
  <c r="U6010" i="28"/>
  <c r="B6011" i="28"/>
  <c r="A6011" i="28" s="1"/>
  <c r="U6011" i="28"/>
  <c r="B6012" i="28"/>
  <c r="A6012" i="28" s="1"/>
  <c r="U6012" i="28"/>
  <c r="B6013" i="28"/>
  <c r="A6013" i="28" s="1"/>
  <c r="U6013" i="28"/>
  <c r="B6014" i="28"/>
  <c r="A6014" i="28" s="1"/>
  <c r="U6014" i="28"/>
  <c r="B6015" i="28"/>
  <c r="A6015" i="28" s="1"/>
  <c r="U6015" i="28"/>
  <c r="B6016" i="28"/>
  <c r="A6016" i="28" s="1"/>
  <c r="U6016" i="28"/>
  <c r="B6017" i="28"/>
  <c r="A6017" i="28" s="1"/>
  <c r="U6017" i="28"/>
  <c r="B6018" i="28"/>
  <c r="A6018" i="28" s="1"/>
  <c r="U6018" i="28"/>
  <c r="B6019" i="28"/>
  <c r="A6019" i="28" s="1"/>
  <c r="U6019" i="28"/>
  <c r="B6020" i="28"/>
  <c r="A6020" i="28" s="1"/>
  <c r="U6020" i="28"/>
  <c r="B6021" i="28"/>
  <c r="A6021" i="28" s="1"/>
  <c r="U6021" i="28"/>
  <c r="B6022" i="28"/>
  <c r="A6022" i="28" s="1"/>
  <c r="U6022" i="28"/>
  <c r="B6023" i="28"/>
  <c r="A6023" i="28" s="1"/>
  <c r="U6023" i="28"/>
  <c r="B6024" i="28"/>
  <c r="A6024" i="28" s="1"/>
  <c r="U6024" i="28"/>
  <c r="B6025" i="28"/>
  <c r="A6025" i="28" s="1"/>
  <c r="U6025" i="28"/>
  <c r="B6026" i="28"/>
  <c r="A6026" i="28" s="1"/>
  <c r="U6026" i="28"/>
  <c r="B6027" i="28"/>
  <c r="A6027" i="28" s="1"/>
  <c r="U6027" i="28"/>
  <c r="B6028" i="28"/>
  <c r="A6028" i="28" s="1"/>
  <c r="U6028" i="28"/>
  <c r="B6029" i="28"/>
  <c r="A6029" i="28" s="1"/>
  <c r="U6029" i="28"/>
  <c r="B6030" i="28"/>
  <c r="A6030" i="28" s="1"/>
  <c r="U6030" i="28"/>
  <c r="B6031" i="28"/>
  <c r="A6031" i="28" s="1"/>
  <c r="U6031" i="28"/>
  <c r="B6032" i="28"/>
  <c r="A6032" i="28" s="1"/>
  <c r="U6032" i="28"/>
  <c r="B6033" i="28"/>
  <c r="A6033" i="28" s="1"/>
  <c r="U6033" i="28"/>
  <c r="B6034" i="28"/>
  <c r="A6034" i="28" s="1"/>
  <c r="U6034" i="28"/>
  <c r="B6035" i="28"/>
  <c r="A6035" i="28" s="1"/>
  <c r="U6035" i="28"/>
  <c r="B6036" i="28"/>
  <c r="A6036" i="28" s="1"/>
  <c r="U6036" i="28"/>
  <c r="B6037" i="28"/>
  <c r="A6037" i="28" s="1"/>
  <c r="U6037" i="28"/>
  <c r="B6038" i="28"/>
  <c r="A6038" i="28" s="1"/>
  <c r="U6038" i="28"/>
  <c r="B6039" i="28"/>
  <c r="A6039" i="28" s="1"/>
  <c r="U6039" i="28"/>
  <c r="B6040" i="28"/>
  <c r="A6040" i="28" s="1"/>
  <c r="U6040" i="28"/>
  <c r="B6041" i="28"/>
  <c r="A6041" i="28" s="1"/>
  <c r="U6041" i="28"/>
  <c r="B6042" i="28"/>
  <c r="A6042" i="28" s="1"/>
  <c r="U6042" i="28"/>
  <c r="B6043" i="28"/>
  <c r="A6043" i="28" s="1"/>
  <c r="U6043" i="28"/>
  <c r="B6044" i="28"/>
  <c r="A6044" i="28" s="1"/>
  <c r="U6044" i="28"/>
  <c r="B6045" i="28"/>
  <c r="A6045" i="28" s="1"/>
  <c r="U6045" i="28"/>
  <c r="B6046" i="28"/>
  <c r="A6046" i="28" s="1"/>
  <c r="U6046" i="28"/>
  <c r="B6047" i="28"/>
  <c r="A6047" i="28" s="1"/>
  <c r="U6047" i="28"/>
  <c r="B6048" i="28"/>
  <c r="A6048" i="28" s="1"/>
  <c r="U6048" i="28"/>
  <c r="B6049" i="28"/>
  <c r="A6049" i="28" s="1"/>
  <c r="U6049" i="28"/>
  <c r="B6050" i="28"/>
  <c r="A6050" i="28" s="1"/>
  <c r="U6050" i="28"/>
  <c r="B6051" i="28"/>
  <c r="A6051" i="28" s="1"/>
  <c r="U6051" i="28"/>
  <c r="B6052" i="28"/>
  <c r="A6052" i="28" s="1"/>
  <c r="U6052" i="28"/>
  <c r="B6053" i="28"/>
  <c r="A6053" i="28" s="1"/>
  <c r="U6053" i="28"/>
  <c r="B6054" i="28"/>
  <c r="A6054" i="28" s="1"/>
  <c r="U6054" i="28"/>
  <c r="B6055" i="28"/>
  <c r="A6055" i="28" s="1"/>
  <c r="U6055" i="28"/>
  <c r="B6056" i="28"/>
  <c r="A6056" i="28" s="1"/>
  <c r="U6056" i="28"/>
  <c r="B6057" i="28"/>
  <c r="A6057" i="28" s="1"/>
  <c r="U6057" i="28"/>
  <c r="B6058" i="28"/>
  <c r="A6058" i="28" s="1"/>
  <c r="U6058" i="28"/>
  <c r="B6059" i="28"/>
  <c r="A6059" i="28" s="1"/>
  <c r="U6059" i="28"/>
  <c r="B6060" i="28"/>
  <c r="A6060" i="28" s="1"/>
  <c r="U6060" i="28"/>
  <c r="B6061" i="28"/>
  <c r="A6061" i="28" s="1"/>
  <c r="U6061" i="28"/>
  <c r="B6062" i="28"/>
  <c r="A6062" i="28" s="1"/>
  <c r="U6062" i="28"/>
  <c r="B6063" i="28"/>
  <c r="A6063" i="28" s="1"/>
  <c r="U6063" i="28"/>
  <c r="B6064" i="28"/>
  <c r="A6064" i="28" s="1"/>
  <c r="U6064" i="28"/>
  <c r="B6065" i="28"/>
  <c r="A6065" i="28" s="1"/>
  <c r="U6065" i="28"/>
  <c r="B6066" i="28"/>
  <c r="A6066" i="28" s="1"/>
  <c r="U6066" i="28"/>
  <c r="B6067" i="28"/>
  <c r="A6067" i="28" s="1"/>
  <c r="U6067" i="28"/>
  <c r="B6068" i="28"/>
  <c r="A6068" i="28" s="1"/>
  <c r="U6068" i="28"/>
  <c r="B6069" i="28"/>
  <c r="A6069" i="28" s="1"/>
  <c r="U6069" i="28"/>
  <c r="B6070" i="28"/>
  <c r="A6070" i="28" s="1"/>
  <c r="U6070" i="28"/>
  <c r="B6071" i="28"/>
  <c r="A6071" i="28" s="1"/>
  <c r="U6071" i="28"/>
  <c r="B6072" i="28"/>
  <c r="A6072" i="28" s="1"/>
  <c r="U6072" i="28"/>
  <c r="B6073" i="28"/>
  <c r="A6073" i="28" s="1"/>
  <c r="U6073" i="28"/>
  <c r="B6074" i="28"/>
  <c r="A6074" i="28" s="1"/>
  <c r="U6074" i="28"/>
  <c r="B6075" i="28"/>
  <c r="A6075" i="28" s="1"/>
  <c r="U6075" i="28"/>
  <c r="B6076" i="28"/>
  <c r="A6076" i="28" s="1"/>
  <c r="U6076" i="28"/>
  <c r="B6077" i="28"/>
  <c r="A6077" i="28" s="1"/>
  <c r="U6077" i="28"/>
  <c r="B6078" i="28"/>
  <c r="A6078" i="28" s="1"/>
  <c r="U6078" i="28"/>
  <c r="B6079" i="28"/>
  <c r="A6079" i="28" s="1"/>
  <c r="U6079" i="28"/>
  <c r="B6080" i="28"/>
  <c r="A6080" i="28" s="1"/>
  <c r="U6080" i="28"/>
  <c r="B6081" i="28"/>
  <c r="A6081" i="28" s="1"/>
  <c r="U6081" i="28"/>
  <c r="B6082" i="28"/>
  <c r="A6082" i="28" s="1"/>
  <c r="U6082" i="28"/>
  <c r="B6083" i="28"/>
  <c r="A6083" i="28" s="1"/>
  <c r="U6083" i="28"/>
  <c r="B6084" i="28"/>
  <c r="A6084" i="28" s="1"/>
  <c r="U6084" i="28"/>
  <c r="B6085" i="28"/>
  <c r="A6085" i="28" s="1"/>
  <c r="U6085" i="28"/>
  <c r="B6086" i="28"/>
  <c r="A6086" i="28" s="1"/>
  <c r="U6086" i="28"/>
  <c r="B6087" i="28"/>
  <c r="A6087" i="28" s="1"/>
  <c r="U6087" i="28"/>
  <c r="B6088" i="28"/>
  <c r="A6088" i="28" s="1"/>
  <c r="U6088" i="28"/>
  <c r="B6089" i="28"/>
  <c r="A6089" i="28" s="1"/>
  <c r="U6089" i="28"/>
  <c r="B6090" i="28"/>
  <c r="A6090" i="28" s="1"/>
  <c r="U6090" i="28"/>
  <c r="B6091" i="28"/>
  <c r="A6091" i="28" s="1"/>
  <c r="U6091" i="28"/>
  <c r="B6092" i="28"/>
  <c r="A6092" i="28" s="1"/>
  <c r="U6092" i="28"/>
  <c r="B6093" i="28"/>
  <c r="A6093" i="28" s="1"/>
  <c r="U6093" i="28"/>
  <c r="B6094" i="28"/>
  <c r="A6094" i="28" s="1"/>
  <c r="U6094" i="28"/>
  <c r="B6095" i="28"/>
  <c r="A6095" i="28" s="1"/>
  <c r="U6095" i="28"/>
  <c r="B6096" i="28"/>
  <c r="A6096" i="28" s="1"/>
  <c r="U6096" i="28"/>
  <c r="B6097" i="28"/>
  <c r="A6097" i="28" s="1"/>
  <c r="U6097" i="28"/>
  <c r="B6098" i="28"/>
  <c r="A6098" i="28" s="1"/>
  <c r="U6098" i="28"/>
  <c r="B6099" i="28"/>
  <c r="A6099" i="28" s="1"/>
  <c r="U6099" i="28"/>
  <c r="B6100" i="28"/>
  <c r="A6100" i="28" s="1"/>
  <c r="U6100" i="28"/>
  <c r="B6101" i="28"/>
  <c r="A6101" i="28" s="1"/>
  <c r="U6101" i="28"/>
  <c r="B6102" i="28"/>
  <c r="A6102" i="28" s="1"/>
  <c r="U6102" i="28"/>
  <c r="B6103" i="28"/>
  <c r="A6103" i="28" s="1"/>
  <c r="U6103" i="28"/>
  <c r="B6104" i="28"/>
  <c r="A6104" i="28" s="1"/>
  <c r="U6104" i="28"/>
  <c r="B6105" i="28"/>
  <c r="A6105" i="28" s="1"/>
  <c r="U6105" i="28"/>
  <c r="B6106" i="28"/>
  <c r="A6106" i="28" s="1"/>
  <c r="U6106" i="28"/>
  <c r="B6107" i="28"/>
  <c r="A6107" i="28" s="1"/>
  <c r="U6107" i="28"/>
  <c r="B6108" i="28"/>
  <c r="A6108" i="28" s="1"/>
  <c r="U6108" i="28"/>
  <c r="B6109" i="28"/>
  <c r="A6109" i="28" s="1"/>
  <c r="U6109" i="28"/>
  <c r="B6110" i="28"/>
  <c r="A6110" i="28" s="1"/>
  <c r="U6110" i="28"/>
  <c r="B6111" i="28"/>
  <c r="A6111" i="28" s="1"/>
  <c r="U6111" i="28"/>
  <c r="B6112" i="28"/>
  <c r="A6112" i="28" s="1"/>
  <c r="U6112" i="28"/>
  <c r="B6113" i="28"/>
  <c r="A6113" i="28" s="1"/>
  <c r="U6113" i="28"/>
  <c r="B6114" i="28"/>
  <c r="A6114" i="28" s="1"/>
  <c r="U6114" i="28"/>
  <c r="B6115" i="28"/>
  <c r="A6115" i="28" s="1"/>
  <c r="U6115" i="28"/>
  <c r="B6116" i="28"/>
  <c r="A6116" i="28" s="1"/>
  <c r="U6116" i="28"/>
  <c r="B6117" i="28"/>
  <c r="A6117" i="28" s="1"/>
  <c r="U6117" i="28"/>
  <c r="B6118" i="28"/>
  <c r="A6118" i="28" s="1"/>
  <c r="U6118" i="28"/>
  <c r="B6119" i="28"/>
  <c r="A6119" i="28" s="1"/>
  <c r="U6119" i="28"/>
  <c r="B6120" i="28"/>
  <c r="A6120" i="28" s="1"/>
  <c r="U6120" i="28"/>
  <c r="B6121" i="28"/>
  <c r="A6121" i="28" s="1"/>
  <c r="U6121" i="28"/>
  <c r="B6122" i="28"/>
  <c r="A6122" i="28" s="1"/>
  <c r="U6122" i="28"/>
  <c r="B6123" i="28"/>
  <c r="A6123" i="28" s="1"/>
  <c r="U6123" i="28"/>
  <c r="B6124" i="28"/>
  <c r="A6124" i="28" s="1"/>
  <c r="U6124" i="28"/>
  <c r="B6125" i="28"/>
  <c r="A6125" i="28" s="1"/>
  <c r="U6125" i="28"/>
  <c r="B6126" i="28"/>
  <c r="A6126" i="28" s="1"/>
  <c r="U6126" i="28"/>
  <c r="B6127" i="28"/>
  <c r="A6127" i="28" s="1"/>
  <c r="U6127" i="28"/>
  <c r="B6128" i="28"/>
  <c r="A6128" i="28" s="1"/>
  <c r="U6128" i="28"/>
  <c r="B6129" i="28"/>
  <c r="A6129" i="28" s="1"/>
  <c r="U6129" i="28"/>
  <c r="B6130" i="28"/>
  <c r="A6130" i="28" s="1"/>
  <c r="U6130" i="28"/>
  <c r="B6131" i="28"/>
  <c r="A6131" i="28" s="1"/>
  <c r="U6131" i="28"/>
  <c r="B6132" i="28"/>
  <c r="A6132" i="28" s="1"/>
  <c r="U6132" i="28"/>
  <c r="B6133" i="28"/>
  <c r="A6133" i="28" s="1"/>
  <c r="U6133" i="28"/>
  <c r="B6134" i="28"/>
  <c r="A6134" i="28" s="1"/>
  <c r="U6134" i="28"/>
  <c r="B6135" i="28"/>
  <c r="A6135" i="28" s="1"/>
  <c r="U6135" i="28"/>
  <c r="B6136" i="28"/>
  <c r="A6136" i="28" s="1"/>
  <c r="U6136" i="28"/>
  <c r="B6137" i="28"/>
  <c r="A6137" i="28" s="1"/>
  <c r="U6137" i="28"/>
  <c r="B6138" i="28"/>
  <c r="A6138" i="28" s="1"/>
  <c r="U6138" i="28"/>
  <c r="B6139" i="28"/>
  <c r="A6139" i="28" s="1"/>
  <c r="U6139" i="28"/>
  <c r="B6140" i="28"/>
  <c r="A6140" i="28" s="1"/>
  <c r="U6140" i="28"/>
  <c r="B6141" i="28"/>
  <c r="A6141" i="28" s="1"/>
  <c r="U6141" i="28"/>
  <c r="B6142" i="28"/>
  <c r="A6142" i="28" s="1"/>
  <c r="U6142" i="28"/>
  <c r="B6143" i="28"/>
  <c r="A6143" i="28" s="1"/>
  <c r="U6143" i="28"/>
  <c r="B6144" i="28"/>
  <c r="A6144" i="28" s="1"/>
  <c r="U6144" i="28"/>
  <c r="B6145" i="28"/>
  <c r="A6145" i="28" s="1"/>
  <c r="U6145" i="28"/>
  <c r="B6146" i="28"/>
  <c r="A6146" i="28" s="1"/>
  <c r="U6146" i="28"/>
  <c r="B6147" i="28"/>
  <c r="A6147" i="28" s="1"/>
  <c r="U6147" i="28"/>
  <c r="B6148" i="28"/>
  <c r="A6148" i="28" s="1"/>
  <c r="U6148" i="28"/>
  <c r="B6149" i="28"/>
  <c r="A6149" i="28" s="1"/>
  <c r="U6149" i="28"/>
  <c r="B6150" i="28"/>
  <c r="A6150" i="28" s="1"/>
  <c r="U6150" i="28"/>
  <c r="B6151" i="28"/>
  <c r="A6151" i="28" s="1"/>
  <c r="U6151" i="28"/>
  <c r="B6152" i="28"/>
  <c r="A6152" i="28" s="1"/>
  <c r="U6152" i="28"/>
  <c r="B6153" i="28"/>
  <c r="A6153" i="28" s="1"/>
  <c r="U6153" i="28"/>
  <c r="B6154" i="28"/>
  <c r="A6154" i="28" s="1"/>
  <c r="U6154" i="28"/>
  <c r="B6155" i="28"/>
  <c r="A6155" i="28" s="1"/>
  <c r="U6155" i="28"/>
  <c r="B6156" i="28"/>
  <c r="A6156" i="28" s="1"/>
  <c r="U6156" i="28"/>
  <c r="B6157" i="28"/>
  <c r="A6157" i="28" s="1"/>
  <c r="U6157" i="28"/>
  <c r="B6158" i="28"/>
  <c r="A6158" i="28" s="1"/>
  <c r="U6158" i="28"/>
  <c r="B6159" i="28"/>
  <c r="A6159" i="28" s="1"/>
  <c r="U6159" i="28"/>
  <c r="B6160" i="28"/>
  <c r="A6160" i="28" s="1"/>
  <c r="U6160" i="28"/>
  <c r="B6161" i="28"/>
  <c r="A6161" i="28" s="1"/>
  <c r="U6161" i="28"/>
  <c r="B6162" i="28"/>
  <c r="A6162" i="28" s="1"/>
  <c r="U6162" i="28"/>
  <c r="B6163" i="28"/>
  <c r="A6163" i="28" s="1"/>
  <c r="U6163" i="28"/>
  <c r="B6164" i="28"/>
  <c r="A6164" i="28" s="1"/>
  <c r="U6164" i="28"/>
  <c r="B6165" i="28"/>
  <c r="A6165" i="28" s="1"/>
  <c r="U6165" i="28"/>
  <c r="B6166" i="28"/>
  <c r="A6166" i="28" s="1"/>
  <c r="U6166" i="28"/>
  <c r="B6167" i="28"/>
  <c r="A6167" i="28" s="1"/>
  <c r="U6167" i="28"/>
  <c r="B6168" i="28"/>
  <c r="A6168" i="28" s="1"/>
  <c r="U6168" i="28"/>
  <c r="B6169" i="28"/>
  <c r="A6169" i="28" s="1"/>
  <c r="U6169" i="28"/>
  <c r="B6170" i="28"/>
  <c r="A6170" i="28" s="1"/>
  <c r="U6170" i="28"/>
  <c r="B6171" i="28"/>
  <c r="A6171" i="28" s="1"/>
  <c r="U6171" i="28"/>
  <c r="B6172" i="28"/>
  <c r="A6172" i="28" s="1"/>
  <c r="U6172" i="28"/>
  <c r="B6173" i="28"/>
  <c r="A6173" i="28" s="1"/>
  <c r="U6173" i="28"/>
  <c r="B6174" i="28"/>
  <c r="A6174" i="28" s="1"/>
  <c r="U6174" i="28"/>
  <c r="B6175" i="28"/>
  <c r="A6175" i="28" s="1"/>
  <c r="U6175" i="28"/>
  <c r="B6176" i="28"/>
  <c r="A6176" i="28" s="1"/>
  <c r="U6176" i="28"/>
  <c r="B6177" i="28"/>
  <c r="A6177" i="28" s="1"/>
  <c r="U6177" i="28"/>
  <c r="B6178" i="28"/>
  <c r="A6178" i="28" s="1"/>
  <c r="U6178" i="28"/>
  <c r="B6179" i="28"/>
  <c r="A6179" i="28" s="1"/>
  <c r="U6179" i="28"/>
  <c r="B6180" i="28"/>
  <c r="A6180" i="28" s="1"/>
  <c r="U6180" i="28"/>
  <c r="B6181" i="28"/>
  <c r="A6181" i="28" s="1"/>
  <c r="U6181" i="28"/>
  <c r="B6182" i="28"/>
  <c r="A6182" i="28" s="1"/>
  <c r="U6182" i="28"/>
  <c r="B6183" i="28"/>
  <c r="A6183" i="28" s="1"/>
  <c r="U6183" i="28"/>
  <c r="B6184" i="28"/>
  <c r="A6184" i="28" s="1"/>
  <c r="U6184" i="28"/>
  <c r="B6185" i="28"/>
  <c r="A6185" i="28" s="1"/>
  <c r="U6185" i="28"/>
  <c r="B6186" i="28"/>
  <c r="A6186" i="28" s="1"/>
  <c r="U6186" i="28"/>
  <c r="B6187" i="28"/>
  <c r="A6187" i="28" s="1"/>
  <c r="U6187" i="28"/>
  <c r="B6188" i="28"/>
  <c r="A6188" i="28" s="1"/>
  <c r="U6188" i="28"/>
  <c r="B6189" i="28"/>
  <c r="A6189" i="28" s="1"/>
  <c r="U6189" i="28"/>
  <c r="B6190" i="28"/>
  <c r="A6190" i="28" s="1"/>
  <c r="U6190" i="28"/>
  <c r="B6191" i="28"/>
  <c r="A6191" i="28" s="1"/>
  <c r="U6191" i="28"/>
  <c r="B6192" i="28"/>
  <c r="A6192" i="28" s="1"/>
  <c r="U6192" i="28"/>
  <c r="B6193" i="28"/>
  <c r="A6193" i="28" s="1"/>
  <c r="U6193" i="28"/>
  <c r="B6194" i="28"/>
  <c r="A6194" i="28" s="1"/>
  <c r="U6194" i="28"/>
  <c r="B6195" i="28"/>
  <c r="A6195" i="28" s="1"/>
  <c r="U6195" i="28"/>
  <c r="B6196" i="28"/>
  <c r="A6196" i="28" s="1"/>
  <c r="U6196" i="28"/>
  <c r="B6197" i="28"/>
  <c r="A6197" i="28" s="1"/>
  <c r="U6197" i="28"/>
  <c r="B6198" i="28"/>
  <c r="A6198" i="28" s="1"/>
  <c r="U6198" i="28"/>
  <c r="B6199" i="28"/>
  <c r="A6199" i="28" s="1"/>
  <c r="U6199" i="28"/>
  <c r="B6200" i="28"/>
  <c r="A6200" i="28" s="1"/>
  <c r="U6200" i="28"/>
  <c r="B6201" i="28"/>
  <c r="A6201" i="28" s="1"/>
  <c r="U6201" i="28"/>
  <c r="B6202" i="28"/>
  <c r="A6202" i="28" s="1"/>
  <c r="U6202" i="28"/>
  <c r="B6203" i="28"/>
  <c r="A6203" i="28" s="1"/>
  <c r="U6203" i="28"/>
  <c r="B6204" i="28"/>
  <c r="A6204" i="28" s="1"/>
  <c r="U6204" i="28"/>
  <c r="B6205" i="28"/>
  <c r="A6205" i="28" s="1"/>
  <c r="U6205" i="28"/>
  <c r="B6206" i="28"/>
  <c r="A6206" i="28" s="1"/>
  <c r="U6206" i="28"/>
  <c r="B6207" i="28"/>
  <c r="A6207" i="28" s="1"/>
  <c r="U6207" i="28"/>
  <c r="B6208" i="28"/>
  <c r="A6208" i="28" s="1"/>
  <c r="U6208" i="28"/>
  <c r="B6209" i="28"/>
  <c r="A6209" i="28" s="1"/>
  <c r="U6209" i="28"/>
  <c r="B6210" i="28"/>
  <c r="A6210" i="28" s="1"/>
  <c r="U6210" i="28"/>
  <c r="B6211" i="28"/>
  <c r="A6211" i="28" s="1"/>
  <c r="U6211" i="28"/>
  <c r="B6212" i="28"/>
  <c r="A6212" i="28" s="1"/>
  <c r="U6212" i="28"/>
  <c r="B6213" i="28"/>
  <c r="A6213" i="28" s="1"/>
  <c r="U6213" i="28"/>
  <c r="B6214" i="28"/>
  <c r="A6214" i="28" s="1"/>
  <c r="U6214" i="28"/>
  <c r="B6215" i="28"/>
  <c r="A6215" i="28" s="1"/>
  <c r="U6215" i="28"/>
  <c r="B6216" i="28"/>
  <c r="A6216" i="28" s="1"/>
  <c r="U6216" i="28"/>
  <c r="B6217" i="28"/>
  <c r="A6217" i="28" s="1"/>
  <c r="U6217" i="28"/>
  <c r="B6218" i="28"/>
  <c r="A6218" i="28" s="1"/>
  <c r="U6218" i="28"/>
  <c r="B6219" i="28"/>
  <c r="A6219" i="28" s="1"/>
  <c r="U6219" i="28"/>
  <c r="B6220" i="28"/>
  <c r="A6220" i="28" s="1"/>
  <c r="U6220" i="28"/>
  <c r="B6221" i="28"/>
  <c r="A6221" i="28" s="1"/>
  <c r="U6221" i="28"/>
  <c r="B6222" i="28"/>
  <c r="A6222" i="28" s="1"/>
  <c r="U6222" i="28"/>
  <c r="B6223" i="28"/>
  <c r="A6223" i="28" s="1"/>
  <c r="U6223" i="28"/>
  <c r="B6224" i="28"/>
  <c r="A6224" i="28" s="1"/>
  <c r="U6224" i="28"/>
  <c r="B6225" i="28"/>
  <c r="A6225" i="28" s="1"/>
  <c r="U6225" i="28"/>
  <c r="B6226" i="28"/>
  <c r="A6226" i="28" s="1"/>
  <c r="U6226" i="28"/>
  <c r="B6227" i="28"/>
  <c r="A6227" i="28" s="1"/>
  <c r="U6227" i="28"/>
  <c r="B6228" i="28"/>
  <c r="A6228" i="28" s="1"/>
  <c r="U6228" i="28"/>
  <c r="B6229" i="28"/>
  <c r="A6229" i="28" s="1"/>
  <c r="U6229" i="28"/>
  <c r="B6230" i="28"/>
  <c r="A6230" i="28" s="1"/>
  <c r="U6230" i="28"/>
  <c r="B6231" i="28"/>
  <c r="A6231" i="28" s="1"/>
  <c r="U6231" i="28"/>
  <c r="B6232" i="28"/>
  <c r="A6232" i="28" s="1"/>
  <c r="U6232" i="28"/>
  <c r="B6233" i="28"/>
  <c r="A6233" i="28" s="1"/>
  <c r="U6233" i="28"/>
  <c r="B6234" i="28"/>
  <c r="A6234" i="28" s="1"/>
  <c r="U6234" i="28"/>
  <c r="B6235" i="28"/>
  <c r="A6235" i="28" s="1"/>
  <c r="U6235" i="28"/>
  <c r="B6236" i="28"/>
  <c r="A6236" i="28" s="1"/>
  <c r="U6236" i="28"/>
  <c r="B6237" i="28"/>
  <c r="A6237" i="28" s="1"/>
  <c r="U6237" i="28"/>
  <c r="B6238" i="28"/>
  <c r="A6238" i="28" s="1"/>
  <c r="U6238" i="28"/>
  <c r="B6239" i="28"/>
  <c r="A6239" i="28" s="1"/>
  <c r="U6239" i="28"/>
  <c r="B6240" i="28"/>
  <c r="A6240" i="28" s="1"/>
  <c r="U6240" i="28"/>
  <c r="B6241" i="28"/>
  <c r="A6241" i="28" s="1"/>
  <c r="U6241" i="28"/>
  <c r="B6242" i="28"/>
  <c r="A6242" i="28" s="1"/>
  <c r="U6242" i="28"/>
  <c r="B6243" i="28"/>
  <c r="A6243" i="28" s="1"/>
  <c r="U6243" i="28"/>
  <c r="B6244" i="28"/>
  <c r="A6244" i="28" s="1"/>
  <c r="U6244" i="28"/>
  <c r="B6245" i="28"/>
  <c r="A6245" i="28" s="1"/>
  <c r="U6245" i="28"/>
  <c r="B6246" i="28"/>
  <c r="A6246" i="28" s="1"/>
  <c r="U6246" i="28"/>
  <c r="B6247" i="28"/>
  <c r="A6247" i="28" s="1"/>
  <c r="U6247" i="28"/>
  <c r="B6248" i="28"/>
  <c r="A6248" i="28" s="1"/>
  <c r="U6248" i="28"/>
  <c r="B6249" i="28"/>
  <c r="A6249" i="28" s="1"/>
  <c r="U6249" i="28"/>
  <c r="B6250" i="28"/>
  <c r="A6250" i="28" s="1"/>
  <c r="U6250" i="28"/>
  <c r="B6251" i="28"/>
  <c r="A6251" i="28" s="1"/>
  <c r="U6251" i="28"/>
  <c r="B6252" i="28"/>
  <c r="A6252" i="28" s="1"/>
  <c r="U6252" i="28"/>
  <c r="B6253" i="28"/>
  <c r="A6253" i="28" s="1"/>
  <c r="U6253" i="28"/>
  <c r="B6254" i="28"/>
  <c r="A6254" i="28" s="1"/>
  <c r="U6254" i="28"/>
  <c r="B6255" i="28"/>
  <c r="A6255" i="28" s="1"/>
  <c r="U6255" i="28"/>
  <c r="B6256" i="28"/>
  <c r="A6256" i="28" s="1"/>
  <c r="U6256" i="28"/>
  <c r="B6257" i="28"/>
  <c r="A6257" i="28" s="1"/>
  <c r="U6257" i="28"/>
  <c r="B6258" i="28"/>
  <c r="A6258" i="28" s="1"/>
  <c r="U6258" i="28"/>
  <c r="B6259" i="28"/>
  <c r="A6259" i="28" s="1"/>
  <c r="U6259" i="28"/>
  <c r="B6260" i="28"/>
  <c r="A6260" i="28" s="1"/>
  <c r="U6260" i="28"/>
  <c r="B6261" i="28"/>
  <c r="A6261" i="28" s="1"/>
  <c r="U6261" i="28"/>
  <c r="B6262" i="28"/>
  <c r="A6262" i="28" s="1"/>
  <c r="U6262" i="28"/>
  <c r="B6263" i="28"/>
  <c r="A6263" i="28" s="1"/>
  <c r="U6263" i="28"/>
  <c r="B6264" i="28"/>
  <c r="A6264" i="28" s="1"/>
  <c r="U6264" i="28"/>
  <c r="B6265" i="28"/>
  <c r="A6265" i="28" s="1"/>
  <c r="U6265" i="28"/>
  <c r="B6266" i="28"/>
  <c r="A6266" i="28" s="1"/>
  <c r="U6266" i="28"/>
  <c r="B6267" i="28"/>
  <c r="A6267" i="28" s="1"/>
  <c r="U6267" i="28"/>
  <c r="B6268" i="28"/>
  <c r="A6268" i="28" s="1"/>
  <c r="U6268" i="28"/>
  <c r="B6269" i="28"/>
  <c r="A6269" i="28" s="1"/>
  <c r="U6269" i="28"/>
  <c r="B6270" i="28"/>
  <c r="A6270" i="28" s="1"/>
  <c r="U6270" i="28"/>
  <c r="B6271" i="28"/>
  <c r="A6271" i="28" s="1"/>
  <c r="U6271" i="28"/>
  <c r="B6272" i="28"/>
  <c r="A6272" i="28" s="1"/>
  <c r="U6272" i="28"/>
  <c r="B6273" i="28"/>
  <c r="A6273" i="28" s="1"/>
  <c r="U6273" i="28"/>
  <c r="B6274" i="28"/>
  <c r="A6274" i="28" s="1"/>
  <c r="U6274" i="28"/>
  <c r="B6275" i="28"/>
  <c r="A6275" i="28" s="1"/>
  <c r="U6275" i="28"/>
  <c r="B6276" i="28"/>
  <c r="A6276" i="28" s="1"/>
  <c r="U6276" i="28"/>
  <c r="B6277" i="28"/>
  <c r="A6277" i="28" s="1"/>
  <c r="U6277" i="28"/>
  <c r="B6278" i="28"/>
  <c r="A6278" i="28" s="1"/>
  <c r="U6278" i="28"/>
  <c r="B6279" i="28"/>
  <c r="A6279" i="28" s="1"/>
  <c r="U6279" i="28"/>
  <c r="B6280" i="28"/>
  <c r="A6280" i="28" s="1"/>
  <c r="U6280" i="28"/>
  <c r="B6281" i="28"/>
  <c r="A6281" i="28" s="1"/>
  <c r="U6281" i="28"/>
  <c r="B6282" i="28"/>
  <c r="A6282" i="28" s="1"/>
  <c r="U6282" i="28"/>
  <c r="B6283" i="28"/>
  <c r="A6283" i="28" s="1"/>
  <c r="U6283" i="28"/>
  <c r="B6284" i="28"/>
  <c r="A6284" i="28" s="1"/>
  <c r="U6284" i="28"/>
  <c r="B6285" i="28"/>
  <c r="A6285" i="28" s="1"/>
  <c r="U6285" i="28"/>
  <c r="B6286" i="28"/>
  <c r="A6286" i="28" s="1"/>
  <c r="U6286" i="28"/>
  <c r="B6287" i="28"/>
  <c r="A6287" i="28" s="1"/>
  <c r="U6287" i="28"/>
  <c r="B6288" i="28"/>
  <c r="A6288" i="28" s="1"/>
  <c r="U6288" i="28"/>
  <c r="B6289" i="28"/>
  <c r="A6289" i="28" s="1"/>
  <c r="U6289" i="28"/>
  <c r="B6290" i="28"/>
  <c r="A6290" i="28" s="1"/>
  <c r="U6290" i="28"/>
  <c r="B6291" i="28"/>
  <c r="A6291" i="28" s="1"/>
  <c r="U6291" i="28"/>
  <c r="B6292" i="28"/>
  <c r="A6292" i="28" s="1"/>
  <c r="U6292" i="28"/>
  <c r="B6293" i="28"/>
  <c r="A6293" i="28" s="1"/>
  <c r="U6293" i="28"/>
  <c r="B6294" i="28"/>
  <c r="A6294" i="28" s="1"/>
  <c r="U6294" i="28"/>
  <c r="B6295" i="28"/>
  <c r="A6295" i="28" s="1"/>
  <c r="U6295" i="28"/>
  <c r="B6296" i="28"/>
  <c r="A6296" i="28" s="1"/>
  <c r="U6296" i="28"/>
  <c r="B6297" i="28"/>
  <c r="A6297" i="28" s="1"/>
  <c r="U6297" i="28"/>
  <c r="B6298" i="28"/>
  <c r="A6298" i="28" s="1"/>
  <c r="U6298" i="28"/>
  <c r="B6299" i="28"/>
  <c r="A6299" i="28" s="1"/>
  <c r="U6299" i="28"/>
  <c r="B6300" i="28"/>
  <c r="A6300" i="28" s="1"/>
  <c r="U6300" i="28"/>
  <c r="B6301" i="28"/>
  <c r="A6301" i="28" s="1"/>
  <c r="U6301" i="28"/>
  <c r="B6302" i="28"/>
  <c r="A6302" i="28" s="1"/>
  <c r="U6302" i="28"/>
  <c r="B6303" i="28"/>
  <c r="A6303" i="28" s="1"/>
  <c r="U6303" i="28"/>
  <c r="B6304" i="28"/>
  <c r="A6304" i="28" s="1"/>
  <c r="U6304" i="28"/>
  <c r="B6305" i="28"/>
  <c r="A6305" i="28" s="1"/>
  <c r="U6305" i="28"/>
  <c r="B6306" i="28"/>
  <c r="A6306" i="28" s="1"/>
  <c r="U6306" i="28"/>
  <c r="B6307" i="28"/>
  <c r="A6307" i="28" s="1"/>
  <c r="U6307" i="28"/>
  <c r="B6308" i="28"/>
  <c r="A6308" i="28" s="1"/>
  <c r="U6308" i="28"/>
  <c r="B6309" i="28"/>
  <c r="A6309" i="28" s="1"/>
  <c r="U6309" i="28"/>
  <c r="B6310" i="28"/>
  <c r="A6310" i="28" s="1"/>
  <c r="U6310" i="28"/>
  <c r="B6311" i="28"/>
  <c r="A6311" i="28" s="1"/>
  <c r="U6311" i="28"/>
  <c r="B6312" i="28"/>
  <c r="A6312" i="28" s="1"/>
  <c r="U6312" i="28"/>
  <c r="B6313" i="28"/>
  <c r="A6313" i="28" s="1"/>
  <c r="U6313" i="28"/>
  <c r="B6314" i="28"/>
  <c r="A6314" i="28" s="1"/>
  <c r="U6314" i="28"/>
  <c r="B6315" i="28"/>
  <c r="A6315" i="28" s="1"/>
  <c r="U6315" i="28"/>
  <c r="B6316" i="28"/>
  <c r="A6316" i="28" s="1"/>
  <c r="U6316" i="28"/>
  <c r="B6317" i="28"/>
  <c r="A6317" i="28" s="1"/>
  <c r="U6317" i="28"/>
  <c r="B6318" i="28"/>
  <c r="A6318" i="28" s="1"/>
  <c r="U6318" i="28"/>
  <c r="B6319" i="28"/>
  <c r="A6319" i="28" s="1"/>
  <c r="U6319" i="28"/>
  <c r="B6320" i="28"/>
  <c r="A6320" i="28" s="1"/>
  <c r="U6320" i="28"/>
  <c r="B6321" i="28"/>
  <c r="A6321" i="28" s="1"/>
  <c r="U6321" i="28"/>
  <c r="B6322" i="28"/>
  <c r="A6322" i="28" s="1"/>
  <c r="U6322" i="28"/>
  <c r="B6323" i="28"/>
  <c r="A6323" i="28" s="1"/>
  <c r="U6323" i="28"/>
  <c r="B6324" i="28"/>
  <c r="A6324" i="28" s="1"/>
  <c r="U6324" i="28"/>
  <c r="B6325" i="28"/>
  <c r="A6325" i="28" s="1"/>
  <c r="U6325" i="28"/>
  <c r="B6326" i="28"/>
  <c r="A6326" i="28" s="1"/>
  <c r="U6326" i="28"/>
  <c r="B6327" i="28"/>
  <c r="A6327" i="28" s="1"/>
  <c r="U6327" i="28"/>
  <c r="B6328" i="28"/>
  <c r="A6328" i="28" s="1"/>
  <c r="U6328" i="28"/>
  <c r="B6329" i="28"/>
  <c r="A6329" i="28" s="1"/>
  <c r="U6329" i="28"/>
  <c r="B6330" i="28"/>
  <c r="A6330" i="28" s="1"/>
  <c r="U6330" i="28"/>
  <c r="B6331" i="28"/>
  <c r="A6331" i="28" s="1"/>
  <c r="U6331" i="28"/>
  <c r="B6332" i="28"/>
  <c r="A6332" i="28" s="1"/>
  <c r="U6332" i="28"/>
  <c r="B6333" i="28"/>
  <c r="A6333" i="28" s="1"/>
  <c r="U6333" i="28"/>
  <c r="B6334" i="28"/>
  <c r="A6334" i="28" s="1"/>
  <c r="U6334" i="28"/>
  <c r="B6335" i="28"/>
  <c r="A6335" i="28" s="1"/>
  <c r="U6335" i="28"/>
  <c r="B6336" i="28"/>
  <c r="A6336" i="28" s="1"/>
  <c r="U6336" i="28"/>
  <c r="B6337" i="28"/>
  <c r="A6337" i="28" s="1"/>
  <c r="U6337" i="28"/>
  <c r="B6338" i="28"/>
  <c r="A6338" i="28" s="1"/>
  <c r="U6338" i="28"/>
  <c r="B6339" i="28"/>
  <c r="A6339" i="28" s="1"/>
  <c r="U6339" i="28"/>
  <c r="B6340" i="28"/>
  <c r="A6340" i="28" s="1"/>
  <c r="U6340" i="28"/>
  <c r="B6341" i="28"/>
  <c r="A6341" i="28" s="1"/>
  <c r="U6341" i="28"/>
  <c r="B6342" i="28"/>
  <c r="A6342" i="28" s="1"/>
  <c r="U6342" i="28"/>
  <c r="B6343" i="28"/>
  <c r="A6343" i="28" s="1"/>
  <c r="U6343" i="28"/>
  <c r="B6344" i="28"/>
  <c r="A6344" i="28" s="1"/>
  <c r="U6344" i="28"/>
  <c r="B6345" i="28"/>
  <c r="A6345" i="28" s="1"/>
  <c r="U6345" i="28"/>
  <c r="B6346" i="28"/>
  <c r="A6346" i="28" s="1"/>
  <c r="U6346" i="28"/>
  <c r="B6347" i="28"/>
  <c r="A6347" i="28" s="1"/>
  <c r="U6347" i="28"/>
  <c r="B6348" i="28"/>
  <c r="A6348" i="28" s="1"/>
  <c r="U6348" i="28"/>
  <c r="B6349" i="28"/>
  <c r="A6349" i="28" s="1"/>
  <c r="U6349" i="28"/>
  <c r="B6350" i="28"/>
  <c r="A6350" i="28" s="1"/>
  <c r="U6350" i="28"/>
  <c r="B6351" i="28"/>
  <c r="A6351" i="28" s="1"/>
  <c r="U6351" i="28"/>
  <c r="B6352" i="28"/>
  <c r="A6352" i="28" s="1"/>
  <c r="U6352" i="28"/>
  <c r="B6353" i="28"/>
  <c r="A6353" i="28" s="1"/>
  <c r="U6353" i="28"/>
  <c r="B6354" i="28"/>
  <c r="A6354" i="28" s="1"/>
  <c r="U6354" i="28"/>
  <c r="B6355" i="28"/>
  <c r="A6355" i="28" s="1"/>
  <c r="U6355" i="28"/>
  <c r="B6356" i="28"/>
  <c r="A6356" i="28" s="1"/>
  <c r="U6356" i="28"/>
  <c r="B6357" i="28"/>
  <c r="A6357" i="28" s="1"/>
  <c r="U6357" i="28"/>
  <c r="B6358" i="28"/>
  <c r="A6358" i="28" s="1"/>
  <c r="U6358" i="28"/>
  <c r="B6359" i="28"/>
  <c r="A6359" i="28" s="1"/>
  <c r="U6359" i="28"/>
  <c r="B6360" i="28"/>
  <c r="A6360" i="28" s="1"/>
  <c r="U6360" i="28"/>
  <c r="B6361" i="28"/>
  <c r="A6361" i="28" s="1"/>
  <c r="U6361" i="28"/>
  <c r="B6362" i="28"/>
  <c r="A6362" i="28" s="1"/>
  <c r="U6362" i="28"/>
  <c r="B6363" i="28"/>
  <c r="A6363" i="28" s="1"/>
  <c r="U6363" i="28"/>
  <c r="B6364" i="28"/>
  <c r="A6364" i="28" s="1"/>
  <c r="U6364" i="28"/>
  <c r="B6365" i="28"/>
  <c r="A6365" i="28" s="1"/>
  <c r="U6365" i="28"/>
  <c r="B6366" i="28"/>
  <c r="A6366" i="28" s="1"/>
  <c r="U6366" i="28"/>
  <c r="B6367" i="28"/>
  <c r="A6367" i="28" s="1"/>
  <c r="U6367" i="28"/>
  <c r="B6368" i="28"/>
  <c r="A6368" i="28" s="1"/>
  <c r="U6368" i="28"/>
  <c r="B6369" i="28"/>
  <c r="A6369" i="28" s="1"/>
  <c r="U6369" i="28"/>
  <c r="B6370" i="28"/>
  <c r="A6370" i="28" s="1"/>
  <c r="U6370" i="28"/>
  <c r="B6371" i="28"/>
  <c r="A6371" i="28" s="1"/>
  <c r="U6371" i="28"/>
  <c r="B6372" i="28"/>
  <c r="A6372" i="28" s="1"/>
  <c r="U6372" i="28"/>
  <c r="B6373" i="28"/>
  <c r="A6373" i="28" s="1"/>
  <c r="U6373" i="28"/>
  <c r="B6374" i="28"/>
  <c r="A6374" i="28" s="1"/>
  <c r="U6374" i="28"/>
  <c r="B6375" i="28"/>
  <c r="A6375" i="28" s="1"/>
  <c r="U6375" i="28"/>
  <c r="B6376" i="28"/>
  <c r="A6376" i="28" s="1"/>
  <c r="U6376" i="28"/>
  <c r="B6377" i="28"/>
  <c r="A6377" i="28" s="1"/>
  <c r="U6377" i="28"/>
  <c r="B6378" i="28"/>
  <c r="A6378" i="28" s="1"/>
  <c r="U6378" i="28"/>
  <c r="B6379" i="28"/>
  <c r="A6379" i="28" s="1"/>
  <c r="U6379" i="28"/>
  <c r="B6380" i="28"/>
  <c r="A6380" i="28" s="1"/>
  <c r="U6380" i="28"/>
  <c r="B6381" i="28"/>
  <c r="A6381" i="28" s="1"/>
  <c r="U6381" i="28"/>
  <c r="B6382" i="28"/>
  <c r="A6382" i="28" s="1"/>
  <c r="U6382" i="28"/>
  <c r="B6383" i="28"/>
  <c r="A6383" i="28" s="1"/>
  <c r="U6383" i="28"/>
  <c r="B6384" i="28"/>
  <c r="A6384" i="28" s="1"/>
  <c r="U6384" i="28"/>
  <c r="B6385" i="28"/>
  <c r="A6385" i="28" s="1"/>
  <c r="U6385" i="28"/>
  <c r="B6386" i="28"/>
  <c r="A6386" i="28" s="1"/>
  <c r="U6386" i="28"/>
  <c r="B6387" i="28"/>
  <c r="A6387" i="28" s="1"/>
  <c r="U6387" i="28"/>
  <c r="B6388" i="28"/>
  <c r="A6388" i="28" s="1"/>
  <c r="U6388" i="28"/>
  <c r="B6389" i="28"/>
  <c r="A6389" i="28" s="1"/>
  <c r="U6389" i="28"/>
  <c r="B6390" i="28"/>
  <c r="A6390" i="28" s="1"/>
  <c r="U6390" i="28"/>
  <c r="B6391" i="28"/>
  <c r="A6391" i="28" s="1"/>
  <c r="U6391" i="28"/>
  <c r="B6392" i="28"/>
  <c r="A6392" i="28" s="1"/>
  <c r="U6392" i="28"/>
  <c r="B6393" i="28"/>
  <c r="A6393" i="28" s="1"/>
  <c r="U6393" i="28"/>
  <c r="B6394" i="28"/>
  <c r="A6394" i="28" s="1"/>
  <c r="U6394" i="28"/>
  <c r="B6395" i="28"/>
  <c r="A6395" i="28" s="1"/>
  <c r="U6395" i="28"/>
  <c r="B6396" i="28"/>
  <c r="A6396" i="28" s="1"/>
  <c r="U6396" i="28"/>
  <c r="B6397" i="28"/>
  <c r="A6397" i="28" s="1"/>
  <c r="U6397" i="28"/>
  <c r="B6398" i="28"/>
  <c r="A6398" i="28" s="1"/>
  <c r="U6398" i="28"/>
  <c r="B6399" i="28"/>
  <c r="A6399" i="28" s="1"/>
  <c r="U6399" i="28"/>
  <c r="B6400" i="28"/>
  <c r="A6400" i="28" s="1"/>
  <c r="U6400" i="28"/>
  <c r="B6401" i="28"/>
  <c r="A6401" i="28" s="1"/>
  <c r="U6401" i="28"/>
  <c r="B6402" i="28"/>
  <c r="A6402" i="28" s="1"/>
  <c r="U6402" i="28"/>
  <c r="B6403" i="28"/>
  <c r="A6403" i="28" s="1"/>
  <c r="U6403" i="28"/>
  <c r="B6404" i="28"/>
  <c r="A6404" i="28" s="1"/>
  <c r="U6404" i="28"/>
  <c r="B6405" i="28"/>
  <c r="A6405" i="28" s="1"/>
  <c r="U6405" i="28"/>
  <c r="B6406" i="28"/>
  <c r="A6406" i="28" s="1"/>
  <c r="U6406" i="28"/>
  <c r="B6407" i="28"/>
  <c r="A6407" i="28" s="1"/>
  <c r="U6407" i="28"/>
  <c r="B6408" i="28"/>
  <c r="A6408" i="28" s="1"/>
  <c r="U6408" i="28"/>
  <c r="B6409" i="28"/>
  <c r="A6409" i="28" s="1"/>
  <c r="U6409" i="28"/>
  <c r="B6410" i="28"/>
  <c r="A6410" i="28" s="1"/>
  <c r="U6410" i="28"/>
  <c r="B6411" i="28"/>
  <c r="A6411" i="28" s="1"/>
  <c r="U6411" i="28"/>
  <c r="B6412" i="28"/>
  <c r="A6412" i="28" s="1"/>
  <c r="U6412" i="28"/>
  <c r="B6413" i="28"/>
  <c r="A6413" i="28" s="1"/>
  <c r="U6413" i="28"/>
  <c r="B6414" i="28"/>
  <c r="A6414" i="28" s="1"/>
  <c r="U6414" i="28"/>
  <c r="B6415" i="28"/>
  <c r="A6415" i="28" s="1"/>
  <c r="U6415" i="28"/>
  <c r="B6416" i="28"/>
  <c r="A6416" i="28" s="1"/>
  <c r="U6416" i="28"/>
  <c r="B6417" i="28"/>
  <c r="A6417" i="28" s="1"/>
  <c r="U6417" i="28"/>
  <c r="B6418" i="28"/>
  <c r="A6418" i="28" s="1"/>
  <c r="U6418" i="28"/>
  <c r="B6419" i="28"/>
  <c r="A6419" i="28" s="1"/>
  <c r="U6419" i="28"/>
  <c r="B6420" i="28"/>
  <c r="A6420" i="28" s="1"/>
  <c r="U6420" i="28"/>
  <c r="B6421" i="28"/>
  <c r="A6421" i="28" s="1"/>
  <c r="U6421" i="28"/>
  <c r="B6422" i="28"/>
  <c r="A6422" i="28" s="1"/>
  <c r="U6422" i="28"/>
  <c r="B6423" i="28"/>
  <c r="A6423" i="28" s="1"/>
  <c r="U6423" i="28"/>
  <c r="B6424" i="28"/>
  <c r="A6424" i="28" s="1"/>
  <c r="U6424" i="28"/>
  <c r="B6425" i="28"/>
  <c r="A6425" i="28" s="1"/>
  <c r="U6425" i="28"/>
  <c r="B6426" i="28"/>
  <c r="A6426" i="28" s="1"/>
  <c r="U6426" i="28"/>
  <c r="B6427" i="28"/>
  <c r="A6427" i="28" s="1"/>
  <c r="U6427" i="28"/>
  <c r="B6428" i="28"/>
  <c r="A6428" i="28" s="1"/>
  <c r="U6428" i="28"/>
  <c r="B6429" i="28"/>
  <c r="A6429" i="28" s="1"/>
  <c r="U6429" i="28"/>
  <c r="B6430" i="28"/>
  <c r="A6430" i="28" s="1"/>
  <c r="U6430" i="28"/>
  <c r="B6431" i="28"/>
  <c r="A6431" i="28" s="1"/>
  <c r="U6431" i="28"/>
  <c r="B6432" i="28"/>
  <c r="A6432" i="28" s="1"/>
  <c r="U6432" i="28"/>
  <c r="B6433" i="28"/>
  <c r="A6433" i="28" s="1"/>
  <c r="U6433" i="28"/>
  <c r="B6434" i="28"/>
  <c r="A6434" i="28" s="1"/>
  <c r="U6434" i="28"/>
  <c r="B6435" i="28"/>
  <c r="A6435" i="28" s="1"/>
  <c r="U6435" i="28"/>
  <c r="B6436" i="28"/>
  <c r="A6436" i="28" s="1"/>
  <c r="U6436" i="28"/>
  <c r="B6437" i="28"/>
  <c r="A6437" i="28" s="1"/>
  <c r="U6437" i="28"/>
  <c r="B6438" i="28"/>
  <c r="A6438" i="28" s="1"/>
  <c r="U6438" i="28"/>
  <c r="B6439" i="28"/>
  <c r="A6439" i="28" s="1"/>
  <c r="U6439" i="28"/>
  <c r="B6440" i="28"/>
  <c r="A6440" i="28" s="1"/>
  <c r="U6440" i="28"/>
  <c r="B6441" i="28"/>
  <c r="A6441" i="28" s="1"/>
  <c r="U6441" i="28"/>
  <c r="B6442" i="28"/>
  <c r="A6442" i="28" s="1"/>
  <c r="U6442" i="28"/>
  <c r="B6443" i="28"/>
  <c r="A6443" i="28" s="1"/>
  <c r="U6443" i="28"/>
  <c r="B6444" i="28"/>
  <c r="A6444" i="28" s="1"/>
  <c r="U6444" i="28"/>
  <c r="B6445" i="28"/>
  <c r="A6445" i="28" s="1"/>
  <c r="U6445" i="28"/>
  <c r="B6446" i="28"/>
  <c r="A6446" i="28" s="1"/>
  <c r="U6446" i="28"/>
  <c r="B6447" i="28"/>
  <c r="A6447" i="28" s="1"/>
  <c r="U6447" i="28"/>
  <c r="B6448" i="28"/>
  <c r="A6448" i="28" s="1"/>
  <c r="U6448" i="28"/>
  <c r="B6449" i="28"/>
  <c r="A6449" i="28" s="1"/>
  <c r="U6449" i="28"/>
  <c r="B6450" i="28"/>
  <c r="A6450" i="28" s="1"/>
  <c r="U6450" i="28"/>
  <c r="B6451" i="28"/>
  <c r="A6451" i="28" s="1"/>
  <c r="U6451" i="28"/>
  <c r="B6452" i="28"/>
  <c r="A6452" i="28" s="1"/>
  <c r="U6452" i="28"/>
  <c r="B6453" i="28"/>
  <c r="A6453" i="28" s="1"/>
  <c r="U6453" i="28"/>
  <c r="B6454" i="28"/>
  <c r="A6454" i="28" s="1"/>
  <c r="U6454" i="28"/>
  <c r="B6455" i="28"/>
  <c r="A6455" i="28" s="1"/>
  <c r="U6455" i="28"/>
  <c r="B6456" i="28"/>
  <c r="A6456" i="28" s="1"/>
  <c r="U6456" i="28"/>
  <c r="B6457" i="28"/>
  <c r="A6457" i="28" s="1"/>
  <c r="U6457" i="28"/>
  <c r="B6458" i="28"/>
  <c r="A6458" i="28" s="1"/>
  <c r="U6458" i="28"/>
  <c r="B6459" i="28"/>
  <c r="A6459" i="28" s="1"/>
  <c r="U6459" i="28"/>
  <c r="B6460" i="28"/>
  <c r="A6460" i="28" s="1"/>
  <c r="U6460" i="28"/>
  <c r="B6461" i="28"/>
  <c r="A6461" i="28" s="1"/>
  <c r="U6461" i="28"/>
  <c r="B6462" i="28"/>
  <c r="A6462" i="28" s="1"/>
  <c r="U6462" i="28"/>
  <c r="B6463" i="28"/>
  <c r="A6463" i="28" s="1"/>
  <c r="U6463" i="28"/>
  <c r="B6464" i="28"/>
  <c r="A6464" i="28" s="1"/>
  <c r="U6464" i="28"/>
  <c r="B6465" i="28"/>
  <c r="A6465" i="28" s="1"/>
  <c r="U6465" i="28"/>
  <c r="B6466" i="28"/>
  <c r="A6466" i="28" s="1"/>
  <c r="U6466" i="28"/>
  <c r="B6467" i="28"/>
  <c r="A6467" i="28" s="1"/>
  <c r="U6467" i="28"/>
  <c r="B6468" i="28"/>
  <c r="A6468" i="28" s="1"/>
  <c r="U6468" i="28"/>
  <c r="B6469" i="28"/>
  <c r="A6469" i="28" s="1"/>
  <c r="U6469" i="28"/>
  <c r="B6470" i="28"/>
  <c r="A6470" i="28" s="1"/>
  <c r="U6470" i="28"/>
  <c r="B6471" i="28"/>
  <c r="A6471" i="28" s="1"/>
  <c r="U6471" i="28"/>
  <c r="B6472" i="28"/>
  <c r="A6472" i="28" s="1"/>
  <c r="U6472" i="28"/>
  <c r="B6473" i="28"/>
  <c r="A6473" i="28" s="1"/>
  <c r="U6473" i="28"/>
  <c r="B6474" i="28"/>
  <c r="A6474" i="28" s="1"/>
  <c r="U6474" i="28"/>
  <c r="B6475" i="28"/>
  <c r="A6475" i="28" s="1"/>
  <c r="U6475" i="28"/>
  <c r="B6476" i="28"/>
  <c r="A6476" i="28" s="1"/>
  <c r="U6476" i="28"/>
  <c r="B6477" i="28"/>
  <c r="A6477" i="28" s="1"/>
  <c r="U6477" i="28"/>
  <c r="B6478" i="28"/>
  <c r="A6478" i="28" s="1"/>
  <c r="U6478" i="28"/>
  <c r="B6479" i="28"/>
  <c r="A6479" i="28" s="1"/>
  <c r="U6479" i="28"/>
  <c r="B6480" i="28"/>
  <c r="A6480" i="28" s="1"/>
  <c r="U6480" i="28"/>
  <c r="B6481" i="28"/>
  <c r="A6481" i="28" s="1"/>
  <c r="U6481" i="28"/>
  <c r="B6482" i="28"/>
  <c r="A6482" i="28" s="1"/>
  <c r="U6482" i="28"/>
  <c r="B6483" i="28"/>
  <c r="A6483" i="28" s="1"/>
  <c r="U6483" i="28"/>
  <c r="B6484" i="28"/>
  <c r="A6484" i="28" s="1"/>
  <c r="U6484" i="28"/>
  <c r="B6485" i="28"/>
  <c r="A6485" i="28" s="1"/>
  <c r="U6485" i="28"/>
  <c r="B6486" i="28"/>
  <c r="A6486" i="28" s="1"/>
  <c r="U6486" i="28"/>
  <c r="B6487" i="28"/>
  <c r="A6487" i="28" s="1"/>
  <c r="U6487" i="28"/>
  <c r="B6488" i="28"/>
  <c r="A6488" i="28" s="1"/>
  <c r="U6488" i="28"/>
  <c r="B6489" i="28"/>
  <c r="A6489" i="28" s="1"/>
  <c r="U6489" i="28"/>
  <c r="B6490" i="28"/>
  <c r="A6490" i="28" s="1"/>
  <c r="U6490" i="28"/>
  <c r="B6491" i="28"/>
  <c r="A6491" i="28" s="1"/>
  <c r="U6491" i="28"/>
  <c r="B6492" i="28"/>
  <c r="A6492" i="28" s="1"/>
  <c r="U6492" i="28"/>
  <c r="B6493" i="28"/>
  <c r="A6493" i="28" s="1"/>
  <c r="U6493" i="28"/>
  <c r="B6494" i="28"/>
  <c r="A6494" i="28" s="1"/>
  <c r="U6494" i="28"/>
  <c r="B6495" i="28"/>
  <c r="A6495" i="28" s="1"/>
  <c r="U6495" i="28"/>
  <c r="B6496" i="28"/>
  <c r="A6496" i="28" s="1"/>
  <c r="U6496" i="28"/>
  <c r="B6497" i="28"/>
  <c r="A6497" i="28" s="1"/>
  <c r="U6497" i="28"/>
  <c r="B6498" i="28"/>
  <c r="A6498" i="28" s="1"/>
  <c r="U6498" i="28"/>
  <c r="B6499" i="28"/>
  <c r="A6499" i="28" s="1"/>
  <c r="U6499" i="28"/>
  <c r="B6500" i="28"/>
  <c r="A6500" i="28" s="1"/>
  <c r="U6500" i="28"/>
  <c r="B6501" i="28"/>
  <c r="A6501" i="28" s="1"/>
  <c r="U6501" i="28"/>
  <c r="B6502" i="28"/>
  <c r="A6502" i="28" s="1"/>
  <c r="U6502" i="28"/>
  <c r="B6503" i="28"/>
  <c r="A6503" i="28" s="1"/>
  <c r="U6503" i="28"/>
  <c r="B6504" i="28"/>
  <c r="A6504" i="28" s="1"/>
  <c r="U6504" i="28"/>
  <c r="B6505" i="28"/>
  <c r="A6505" i="28" s="1"/>
  <c r="U6505" i="28"/>
  <c r="B6506" i="28"/>
  <c r="A6506" i="28" s="1"/>
  <c r="U6506" i="28"/>
  <c r="B6507" i="28"/>
  <c r="A6507" i="28" s="1"/>
  <c r="U6507" i="28"/>
  <c r="B6508" i="28"/>
  <c r="A6508" i="28" s="1"/>
  <c r="U6508" i="28"/>
  <c r="B6509" i="28"/>
  <c r="A6509" i="28" s="1"/>
  <c r="U6509" i="28"/>
  <c r="B6510" i="28"/>
  <c r="A6510" i="28" s="1"/>
  <c r="U6510" i="28"/>
  <c r="B6511" i="28"/>
  <c r="A6511" i="28" s="1"/>
  <c r="U6511" i="28"/>
  <c r="B6512" i="28"/>
  <c r="A6512" i="28" s="1"/>
  <c r="U6512" i="28"/>
  <c r="B6513" i="28"/>
  <c r="A6513" i="28" s="1"/>
  <c r="U6513" i="28"/>
  <c r="B6514" i="28"/>
  <c r="A6514" i="28" s="1"/>
  <c r="U6514" i="28"/>
  <c r="B6515" i="28"/>
  <c r="A6515" i="28" s="1"/>
  <c r="U6515" i="28"/>
  <c r="B6516" i="28"/>
  <c r="A6516" i="28" s="1"/>
  <c r="U6516" i="28"/>
  <c r="B6517" i="28"/>
  <c r="A6517" i="28" s="1"/>
  <c r="U6517" i="28"/>
  <c r="B6518" i="28"/>
  <c r="A6518" i="28" s="1"/>
  <c r="U6518" i="28"/>
  <c r="B6519" i="28"/>
  <c r="A6519" i="28" s="1"/>
  <c r="U6519" i="28"/>
  <c r="B6520" i="28"/>
  <c r="A6520" i="28" s="1"/>
  <c r="U6520" i="28"/>
  <c r="B6521" i="28"/>
  <c r="A6521" i="28" s="1"/>
  <c r="U6521" i="28"/>
  <c r="B6522" i="28"/>
  <c r="A6522" i="28" s="1"/>
  <c r="U6522" i="28"/>
  <c r="B6523" i="28"/>
  <c r="A6523" i="28" s="1"/>
  <c r="U6523" i="28"/>
  <c r="B6524" i="28"/>
  <c r="A6524" i="28" s="1"/>
  <c r="U6524" i="28"/>
  <c r="B6525" i="28"/>
  <c r="A6525" i="28" s="1"/>
  <c r="U6525" i="28"/>
  <c r="B6526" i="28"/>
  <c r="A6526" i="28" s="1"/>
  <c r="U6526" i="28"/>
  <c r="B6527" i="28"/>
  <c r="A6527" i="28" s="1"/>
  <c r="U6527" i="28"/>
  <c r="B6528" i="28"/>
  <c r="A6528" i="28" s="1"/>
  <c r="U6528" i="28"/>
  <c r="B6529" i="28"/>
  <c r="A6529" i="28" s="1"/>
  <c r="U6529" i="28"/>
  <c r="B6530" i="28"/>
  <c r="A6530" i="28" s="1"/>
  <c r="U6530" i="28"/>
  <c r="B6531" i="28"/>
  <c r="A6531" i="28" s="1"/>
  <c r="U6531" i="28"/>
  <c r="B6532" i="28"/>
  <c r="A6532" i="28" s="1"/>
  <c r="U6532" i="28"/>
  <c r="B6533" i="28"/>
  <c r="A6533" i="28" s="1"/>
  <c r="U6533" i="28"/>
  <c r="B6534" i="28"/>
  <c r="A6534" i="28" s="1"/>
  <c r="U6534" i="28"/>
  <c r="B6535" i="28"/>
  <c r="A6535" i="28" s="1"/>
  <c r="U6535" i="28"/>
  <c r="B6536" i="28"/>
  <c r="A6536" i="28" s="1"/>
  <c r="U6536" i="28"/>
  <c r="B6537" i="28"/>
  <c r="A6537" i="28" s="1"/>
  <c r="U6537" i="28"/>
  <c r="B6538" i="28"/>
  <c r="A6538" i="28" s="1"/>
  <c r="U6538" i="28"/>
  <c r="B6539" i="28"/>
  <c r="A6539" i="28" s="1"/>
  <c r="U6539" i="28"/>
  <c r="B6540" i="28"/>
  <c r="A6540" i="28" s="1"/>
  <c r="U6540" i="28"/>
  <c r="B6541" i="28"/>
  <c r="A6541" i="28" s="1"/>
  <c r="U6541" i="28"/>
  <c r="B6542" i="28"/>
  <c r="A6542" i="28" s="1"/>
  <c r="U6542" i="28"/>
  <c r="B6543" i="28"/>
  <c r="A6543" i="28" s="1"/>
  <c r="U6543" i="28"/>
  <c r="B6544" i="28"/>
  <c r="A6544" i="28" s="1"/>
  <c r="U6544" i="28"/>
  <c r="B6545" i="28"/>
  <c r="A6545" i="28" s="1"/>
  <c r="U6545" i="28"/>
  <c r="B6546" i="28"/>
  <c r="A6546" i="28" s="1"/>
  <c r="U6546" i="28"/>
  <c r="B6547" i="28"/>
  <c r="A6547" i="28" s="1"/>
  <c r="U6547" i="28"/>
  <c r="B6548" i="28"/>
  <c r="A6548" i="28" s="1"/>
  <c r="U6548" i="28"/>
  <c r="B6549" i="28"/>
  <c r="A6549" i="28" s="1"/>
  <c r="U6549" i="28"/>
  <c r="B6550" i="28"/>
  <c r="A6550" i="28" s="1"/>
  <c r="U6550" i="28"/>
  <c r="B6551" i="28"/>
  <c r="A6551" i="28" s="1"/>
  <c r="U6551" i="28"/>
  <c r="B6552" i="28"/>
  <c r="A6552" i="28" s="1"/>
  <c r="U6552" i="28"/>
  <c r="B6553" i="28"/>
  <c r="A6553" i="28" s="1"/>
  <c r="U6553" i="28"/>
  <c r="B6554" i="28"/>
  <c r="A6554" i="28" s="1"/>
  <c r="U6554" i="28"/>
  <c r="B6555" i="28"/>
  <c r="A6555" i="28" s="1"/>
  <c r="U6555" i="28"/>
  <c r="B6556" i="28"/>
  <c r="A6556" i="28" s="1"/>
  <c r="U6556" i="28"/>
  <c r="B6557" i="28"/>
  <c r="A6557" i="28" s="1"/>
  <c r="U6557" i="28"/>
  <c r="B6558" i="28"/>
  <c r="A6558" i="28" s="1"/>
  <c r="U6558" i="28"/>
  <c r="B6559" i="28"/>
  <c r="A6559" i="28" s="1"/>
  <c r="U6559" i="28"/>
  <c r="B6560" i="28"/>
  <c r="A6560" i="28" s="1"/>
  <c r="U6560" i="28"/>
  <c r="B6561" i="28"/>
  <c r="A6561" i="28" s="1"/>
  <c r="U6561" i="28"/>
  <c r="B6562" i="28"/>
  <c r="A6562" i="28" s="1"/>
  <c r="U6562" i="28"/>
  <c r="B6563" i="28"/>
  <c r="A6563" i="28" s="1"/>
  <c r="U6563" i="28"/>
  <c r="B6564" i="28"/>
  <c r="A6564" i="28" s="1"/>
  <c r="U6564" i="28"/>
  <c r="B6565" i="28"/>
  <c r="A6565" i="28" s="1"/>
  <c r="U6565" i="28"/>
  <c r="B6566" i="28"/>
  <c r="A6566" i="28" s="1"/>
  <c r="U6566" i="28"/>
  <c r="B6567" i="28"/>
  <c r="A6567" i="28" s="1"/>
  <c r="U6567" i="28"/>
  <c r="B6568" i="28"/>
  <c r="A6568" i="28" s="1"/>
  <c r="U6568" i="28"/>
  <c r="B6569" i="28"/>
  <c r="A6569" i="28" s="1"/>
  <c r="U6569" i="28"/>
  <c r="B6570" i="28"/>
  <c r="A6570" i="28" s="1"/>
  <c r="U6570" i="28"/>
  <c r="B6571" i="28"/>
  <c r="A6571" i="28" s="1"/>
  <c r="U6571" i="28"/>
  <c r="B6572" i="28"/>
  <c r="A6572" i="28" s="1"/>
  <c r="U6572" i="28"/>
  <c r="B6573" i="28"/>
  <c r="A6573" i="28" s="1"/>
  <c r="U6573" i="28"/>
  <c r="B6574" i="28"/>
  <c r="A6574" i="28" s="1"/>
  <c r="U6574" i="28"/>
  <c r="B6575" i="28"/>
  <c r="A6575" i="28" s="1"/>
  <c r="U6575" i="28"/>
  <c r="B6576" i="28"/>
  <c r="A6576" i="28" s="1"/>
  <c r="U6576" i="28"/>
  <c r="B6577" i="28"/>
  <c r="A6577" i="28" s="1"/>
  <c r="U6577" i="28"/>
  <c r="B6578" i="28"/>
  <c r="A6578" i="28" s="1"/>
  <c r="U6578" i="28"/>
  <c r="B6579" i="28"/>
  <c r="A6579" i="28" s="1"/>
  <c r="U6579" i="28"/>
  <c r="B6580" i="28"/>
  <c r="A6580" i="28" s="1"/>
  <c r="U6580" i="28"/>
  <c r="B6581" i="28"/>
  <c r="A6581" i="28" s="1"/>
  <c r="U6581" i="28"/>
  <c r="B6582" i="28"/>
  <c r="A6582" i="28" s="1"/>
  <c r="U6582" i="28"/>
  <c r="B6583" i="28"/>
  <c r="A6583" i="28" s="1"/>
  <c r="U6583" i="28"/>
  <c r="B6584" i="28"/>
  <c r="A6584" i="28" s="1"/>
  <c r="U6584" i="28"/>
  <c r="B6585" i="28"/>
  <c r="A6585" i="28" s="1"/>
  <c r="U6585" i="28"/>
  <c r="B6586" i="28"/>
  <c r="A6586" i="28" s="1"/>
  <c r="U6586" i="28"/>
  <c r="B6587" i="28"/>
  <c r="A6587" i="28" s="1"/>
  <c r="U6587" i="28"/>
  <c r="B6588" i="28"/>
  <c r="A6588" i="28" s="1"/>
  <c r="U6588" i="28"/>
  <c r="B6589" i="28"/>
  <c r="A6589" i="28" s="1"/>
  <c r="U6589" i="28"/>
  <c r="B6590" i="28"/>
  <c r="A6590" i="28" s="1"/>
  <c r="U6590" i="28"/>
  <c r="B6591" i="28"/>
  <c r="A6591" i="28" s="1"/>
  <c r="U6591" i="28"/>
  <c r="B6592" i="28"/>
  <c r="A6592" i="28" s="1"/>
  <c r="U6592" i="28"/>
  <c r="B6593" i="28"/>
  <c r="A6593" i="28" s="1"/>
  <c r="U6593" i="28"/>
  <c r="B6594" i="28"/>
  <c r="A6594" i="28" s="1"/>
  <c r="U6594" i="28"/>
  <c r="B6595" i="28"/>
  <c r="A6595" i="28" s="1"/>
  <c r="U6595" i="28"/>
  <c r="B6596" i="28"/>
  <c r="A6596" i="28" s="1"/>
  <c r="U6596" i="28"/>
  <c r="B6597" i="28"/>
  <c r="A6597" i="28" s="1"/>
  <c r="U6597" i="28"/>
  <c r="B6598" i="28"/>
  <c r="A6598" i="28" s="1"/>
  <c r="U6598" i="28"/>
  <c r="B6599" i="28"/>
  <c r="A6599" i="28" s="1"/>
  <c r="U6599" i="28"/>
  <c r="B6600" i="28"/>
  <c r="A6600" i="28" s="1"/>
  <c r="U6600" i="28"/>
  <c r="B6601" i="28"/>
  <c r="A6601" i="28" s="1"/>
  <c r="U6601" i="28"/>
  <c r="B6602" i="28"/>
  <c r="A6602" i="28" s="1"/>
  <c r="U6602" i="28"/>
  <c r="B6603" i="28"/>
  <c r="A6603" i="28" s="1"/>
  <c r="U6603" i="28"/>
  <c r="B6604" i="28"/>
  <c r="A6604" i="28" s="1"/>
  <c r="U6604" i="28"/>
  <c r="B6605" i="28"/>
  <c r="A6605" i="28" s="1"/>
  <c r="U6605" i="28"/>
  <c r="B6606" i="28"/>
  <c r="A6606" i="28" s="1"/>
  <c r="U6606" i="28"/>
  <c r="B6607" i="28"/>
  <c r="A6607" i="28" s="1"/>
  <c r="U6607" i="28"/>
  <c r="B6608" i="28"/>
  <c r="A6608" i="28" s="1"/>
  <c r="U6608" i="28"/>
  <c r="B6609" i="28"/>
  <c r="A6609" i="28" s="1"/>
  <c r="U6609" i="28"/>
  <c r="B6610" i="28"/>
  <c r="A6610" i="28" s="1"/>
  <c r="U6610" i="28"/>
  <c r="B6611" i="28"/>
  <c r="A6611" i="28" s="1"/>
  <c r="U6611" i="28"/>
  <c r="B6612" i="28"/>
  <c r="A6612" i="28" s="1"/>
  <c r="U6612" i="28"/>
  <c r="B6613" i="28"/>
  <c r="A6613" i="28" s="1"/>
  <c r="U6613" i="28"/>
  <c r="B6614" i="28"/>
  <c r="A6614" i="28" s="1"/>
  <c r="U6614" i="28"/>
  <c r="B6615" i="28"/>
  <c r="A6615" i="28" s="1"/>
  <c r="U6615" i="28"/>
  <c r="B6616" i="28"/>
  <c r="A6616" i="28" s="1"/>
  <c r="U6616" i="28"/>
  <c r="B6617" i="28"/>
  <c r="A6617" i="28" s="1"/>
  <c r="U6617" i="28"/>
  <c r="B6618" i="28"/>
  <c r="A6618" i="28" s="1"/>
  <c r="U6618" i="28"/>
  <c r="B6619" i="28"/>
  <c r="A6619" i="28" s="1"/>
  <c r="U6619" i="28"/>
  <c r="B6620" i="28"/>
  <c r="A6620" i="28" s="1"/>
  <c r="U6620" i="28"/>
  <c r="B6621" i="28"/>
  <c r="A6621" i="28" s="1"/>
  <c r="U6621" i="28"/>
  <c r="B6622" i="28"/>
  <c r="A6622" i="28" s="1"/>
  <c r="U6622" i="28"/>
  <c r="B6623" i="28"/>
  <c r="A6623" i="28" s="1"/>
  <c r="U6623" i="28"/>
  <c r="B6624" i="28"/>
  <c r="A6624" i="28" s="1"/>
  <c r="U6624" i="28"/>
  <c r="B6625" i="28"/>
  <c r="A6625" i="28" s="1"/>
  <c r="U6625" i="28"/>
  <c r="B6626" i="28"/>
  <c r="A6626" i="28" s="1"/>
  <c r="U6626" i="28"/>
  <c r="B6627" i="28"/>
  <c r="A6627" i="28" s="1"/>
  <c r="U6627" i="28"/>
  <c r="B6628" i="28"/>
  <c r="A6628" i="28" s="1"/>
  <c r="U6628" i="28"/>
  <c r="B6629" i="28"/>
  <c r="A6629" i="28" s="1"/>
  <c r="U6629" i="28"/>
  <c r="B6630" i="28"/>
  <c r="A6630" i="28" s="1"/>
  <c r="U6630" i="28"/>
  <c r="B6631" i="28"/>
  <c r="A6631" i="28" s="1"/>
  <c r="U6631" i="28"/>
  <c r="B6632" i="28"/>
  <c r="A6632" i="28" s="1"/>
  <c r="U6632" i="28"/>
  <c r="B6633" i="28"/>
  <c r="A6633" i="28" s="1"/>
  <c r="U6633" i="28"/>
  <c r="B6634" i="28"/>
  <c r="A6634" i="28" s="1"/>
  <c r="U6634" i="28"/>
  <c r="B6635" i="28"/>
  <c r="A6635" i="28" s="1"/>
  <c r="U6635" i="28"/>
  <c r="B6636" i="28"/>
  <c r="A6636" i="28" s="1"/>
  <c r="U6636" i="28"/>
  <c r="B6637" i="28"/>
  <c r="A6637" i="28" s="1"/>
  <c r="U6637" i="28"/>
  <c r="B6638" i="28"/>
  <c r="A6638" i="28" s="1"/>
  <c r="U6638" i="28"/>
  <c r="B6639" i="28"/>
  <c r="A6639" i="28" s="1"/>
  <c r="U6639" i="28"/>
  <c r="B6640" i="28"/>
  <c r="A6640" i="28" s="1"/>
  <c r="U6640" i="28"/>
  <c r="B6641" i="28"/>
  <c r="A6641" i="28" s="1"/>
  <c r="U6641" i="28"/>
  <c r="B6642" i="28"/>
  <c r="A6642" i="28" s="1"/>
  <c r="U6642" i="28"/>
  <c r="B6643" i="28"/>
  <c r="A6643" i="28" s="1"/>
  <c r="U6643" i="28"/>
  <c r="B6644" i="28"/>
  <c r="A6644" i="28" s="1"/>
  <c r="U6644" i="28"/>
  <c r="B6645" i="28"/>
  <c r="A6645" i="28" s="1"/>
  <c r="U6645" i="28"/>
  <c r="B6646" i="28"/>
  <c r="A6646" i="28" s="1"/>
  <c r="U6646" i="28"/>
  <c r="B6647" i="28"/>
  <c r="A6647" i="28" s="1"/>
  <c r="U6647" i="28"/>
  <c r="B6648" i="28"/>
  <c r="A6648" i="28" s="1"/>
  <c r="U6648" i="28"/>
  <c r="B6649" i="28"/>
  <c r="A6649" i="28" s="1"/>
  <c r="U6649" i="28"/>
  <c r="B6650" i="28"/>
  <c r="A6650" i="28" s="1"/>
  <c r="U6650" i="28"/>
  <c r="B6651" i="28"/>
  <c r="A6651" i="28" s="1"/>
  <c r="U6651" i="28"/>
  <c r="B6652" i="28"/>
  <c r="A6652" i="28" s="1"/>
  <c r="U6652" i="28"/>
  <c r="B6653" i="28"/>
  <c r="A6653" i="28" s="1"/>
  <c r="U6653" i="28"/>
  <c r="B6654" i="28"/>
  <c r="A6654" i="28" s="1"/>
  <c r="U6654" i="28"/>
  <c r="B6655" i="28"/>
  <c r="A6655" i="28" s="1"/>
  <c r="U6655" i="28"/>
  <c r="B6656" i="28"/>
  <c r="A6656" i="28" s="1"/>
  <c r="U6656" i="28"/>
  <c r="B6657" i="28"/>
  <c r="A6657" i="28" s="1"/>
  <c r="U6657" i="28"/>
  <c r="B6658" i="28"/>
  <c r="A6658" i="28" s="1"/>
  <c r="U6658" i="28"/>
  <c r="B6659" i="28"/>
  <c r="A6659" i="28" s="1"/>
  <c r="U6659" i="28"/>
  <c r="B6660" i="28"/>
  <c r="A6660" i="28" s="1"/>
  <c r="U6660" i="28"/>
  <c r="B6661" i="28"/>
  <c r="A6661" i="28" s="1"/>
  <c r="U6661" i="28"/>
  <c r="B6662" i="28"/>
  <c r="A6662" i="28" s="1"/>
  <c r="U6662" i="28"/>
  <c r="B6663" i="28"/>
  <c r="A6663" i="28" s="1"/>
  <c r="U6663" i="28"/>
  <c r="B6664" i="28"/>
  <c r="A6664" i="28" s="1"/>
  <c r="U6664" i="28"/>
  <c r="B6665" i="28"/>
  <c r="A6665" i="28" s="1"/>
  <c r="U6665" i="28"/>
  <c r="B6666" i="28"/>
  <c r="A6666" i="28" s="1"/>
  <c r="U6666" i="28"/>
  <c r="B6667" i="28"/>
  <c r="A6667" i="28" s="1"/>
  <c r="U6667" i="28"/>
  <c r="B6668" i="28"/>
  <c r="A6668" i="28" s="1"/>
  <c r="U6668" i="28"/>
  <c r="B6669" i="28"/>
  <c r="A6669" i="28" s="1"/>
  <c r="U6669" i="28"/>
  <c r="B6670" i="28"/>
  <c r="A6670" i="28" s="1"/>
  <c r="U6670" i="28"/>
  <c r="B6671" i="28"/>
  <c r="A6671" i="28" s="1"/>
  <c r="U6671" i="28"/>
  <c r="B6672" i="28"/>
  <c r="A6672" i="28" s="1"/>
  <c r="U6672" i="28"/>
  <c r="B6673" i="28"/>
  <c r="A6673" i="28" s="1"/>
  <c r="U6673" i="28"/>
  <c r="B6674" i="28"/>
  <c r="A6674" i="28" s="1"/>
  <c r="U6674" i="28"/>
  <c r="B6675" i="28"/>
  <c r="A6675" i="28" s="1"/>
  <c r="U6675" i="28"/>
  <c r="B6676" i="28"/>
  <c r="A6676" i="28" s="1"/>
  <c r="U6676" i="28"/>
  <c r="B6677" i="28"/>
  <c r="A6677" i="28" s="1"/>
  <c r="U6677" i="28"/>
  <c r="B6678" i="28"/>
  <c r="A6678" i="28" s="1"/>
  <c r="U6678" i="28"/>
  <c r="B6679" i="28"/>
  <c r="A6679" i="28" s="1"/>
  <c r="U6679" i="28"/>
  <c r="B6680" i="28"/>
  <c r="A6680" i="28" s="1"/>
  <c r="U6680" i="28"/>
  <c r="B6681" i="28"/>
  <c r="A6681" i="28" s="1"/>
  <c r="U6681" i="28"/>
  <c r="B6682" i="28"/>
  <c r="A6682" i="28" s="1"/>
  <c r="U6682" i="28"/>
  <c r="B6683" i="28"/>
  <c r="A6683" i="28" s="1"/>
  <c r="U6683" i="28"/>
  <c r="B6684" i="28"/>
  <c r="A6684" i="28" s="1"/>
  <c r="U6684" i="28"/>
  <c r="B6685" i="28"/>
  <c r="A6685" i="28" s="1"/>
  <c r="U6685" i="28"/>
  <c r="B6686" i="28"/>
  <c r="A6686" i="28" s="1"/>
  <c r="U6686" i="28"/>
  <c r="B6687" i="28"/>
  <c r="A6687" i="28" s="1"/>
  <c r="U6687" i="28"/>
  <c r="B6688" i="28"/>
  <c r="A6688" i="28" s="1"/>
  <c r="U6688" i="28"/>
  <c r="B6689" i="28"/>
  <c r="A6689" i="28" s="1"/>
  <c r="U6689" i="28"/>
  <c r="B6690" i="28"/>
  <c r="A6690" i="28" s="1"/>
  <c r="U6690" i="28"/>
  <c r="B6691" i="28"/>
  <c r="A6691" i="28" s="1"/>
  <c r="U6691" i="28"/>
  <c r="B6692" i="28"/>
  <c r="A6692" i="28" s="1"/>
  <c r="U6692" i="28"/>
  <c r="B6693" i="28"/>
  <c r="A6693" i="28" s="1"/>
  <c r="U6693" i="28"/>
  <c r="B6694" i="28"/>
  <c r="A6694" i="28" s="1"/>
  <c r="U6694" i="28"/>
  <c r="B6695" i="28"/>
  <c r="A6695" i="28" s="1"/>
  <c r="U6695" i="28"/>
  <c r="B6696" i="28"/>
  <c r="A6696" i="28" s="1"/>
  <c r="U6696" i="28"/>
  <c r="B6697" i="28"/>
  <c r="A6697" i="28" s="1"/>
  <c r="U6697" i="28"/>
  <c r="B6698" i="28"/>
  <c r="A6698" i="28" s="1"/>
  <c r="U6698" i="28"/>
  <c r="B6699" i="28"/>
  <c r="A6699" i="28" s="1"/>
  <c r="U6699" i="28"/>
  <c r="B6700" i="28"/>
  <c r="A6700" i="28" s="1"/>
  <c r="U6700" i="28"/>
  <c r="B6701" i="28"/>
  <c r="A6701" i="28" s="1"/>
  <c r="U6701" i="28"/>
  <c r="B6702" i="28"/>
  <c r="A6702" i="28" s="1"/>
  <c r="U6702" i="28"/>
  <c r="B6703" i="28"/>
  <c r="A6703" i="28" s="1"/>
  <c r="U6703" i="28"/>
  <c r="B6704" i="28"/>
  <c r="A6704" i="28" s="1"/>
  <c r="U6704" i="28"/>
  <c r="B6705" i="28"/>
  <c r="A6705" i="28" s="1"/>
  <c r="U6705" i="28"/>
  <c r="B6706" i="28"/>
  <c r="A6706" i="28" s="1"/>
  <c r="U6706" i="28"/>
  <c r="B6707" i="28"/>
  <c r="A6707" i="28" s="1"/>
  <c r="U6707" i="28"/>
  <c r="B6708" i="28"/>
  <c r="A6708" i="28" s="1"/>
  <c r="U6708" i="28"/>
  <c r="B6709" i="28"/>
  <c r="A6709" i="28" s="1"/>
  <c r="U6709" i="28"/>
  <c r="B6710" i="28"/>
  <c r="A6710" i="28" s="1"/>
  <c r="U6710" i="28"/>
  <c r="B6711" i="28"/>
  <c r="A6711" i="28" s="1"/>
  <c r="U6711" i="28"/>
  <c r="B6712" i="28"/>
  <c r="A6712" i="28" s="1"/>
  <c r="U6712" i="28"/>
  <c r="B6713" i="28"/>
  <c r="A6713" i="28" s="1"/>
  <c r="U6713" i="28"/>
  <c r="B6714" i="28"/>
  <c r="A6714" i="28" s="1"/>
  <c r="U6714" i="28"/>
  <c r="B6715" i="28"/>
  <c r="A6715" i="28" s="1"/>
  <c r="U6715" i="28"/>
  <c r="B6716" i="28"/>
  <c r="A6716" i="28" s="1"/>
  <c r="U6716" i="28"/>
  <c r="B6717" i="28"/>
  <c r="A6717" i="28" s="1"/>
  <c r="U6717" i="28"/>
  <c r="B6718" i="28"/>
  <c r="A6718" i="28" s="1"/>
  <c r="U6718" i="28"/>
  <c r="B6719" i="28"/>
  <c r="A6719" i="28" s="1"/>
  <c r="U6719" i="28"/>
  <c r="B6720" i="28"/>
  <c r="A6720" i="28" s="1"/>
  <c r="U6720" i="28"/>
  <c r="B6721" i="28"/>
  <c r="A6721" i="28" s="1"/>
  <c r="U6721" i="28"/>
  <c r="B6722" i="28"/>
  <c r="A6722" i="28" s="1"/>
  <c r="U6722" i="28"/>
  <c r="B6723" i="28"/>
  <c r="A6723" i="28" s="1"/>
  <c r="U6723" i="28"/>
  <c r="B6724" i="28"/>
  <c r="A6724" i="28" s="1"/>
  <c r="U6724" i="28"/>
  <c r="B6725" i="28"/>
  <c r="A6725" i="28" s="1"/>
  <c r="U6725" i="28"/>
  <c r="B6726" i="28"/>
  <c r="A6726" i="28" s="1"/>
  <c r="U6726" i="28"/>
  <c r="B6727" i="28"/>
  <c r="A6727" i="28" s="1"/>
  <c r="U6727" i="28"/>
  <c r="B6728" i="28"/>
  <c r="A6728" i="28" s="1"/>
  <c r="U6728" i="28"/>
  <c r="B6729" i="28"/>
  <c r="A6729" i="28" s="1"/>
  <c r="U6729" i="28"/>
  <c r="B6730" i="28"/>
  <c r="A6730" i="28" s="1"/>
  <c r="U6730" i="28"/>
  <c r="B6731" i="28"/>
  <c r="A6731" i="28" s="1"/>
  <c r="U6731" i="28"/>
  <c r="B6732" i="28"/>
  <c r="A6732" i="28" s="1"/>
  <c r="U6732" i="28"/>
  <c r="B6733" i="28"/>
  <c r="A6733" i="28" s="1"/>
  <c r="U6733" i="28"/>
  <c r="B6734" i="28"/>
  <c r="A6734" i="28" s="1"/>
  <c r="U6734" i="28"/>
  <c r="B6735" i="28"/>
  <c r="A6735" i="28" s="1"/>
  <c r="U6735" i="28"/>
  <c r="B6736" i="28"/>
  <c r="A6736" i="28" s="1"/>
  <c r="U6736" i="28"/>
  <c r="B6737" i="28"/>
  <c r="A6737" i="28" s="1"/>
  <c r="U6737" i="28"/>
  <c r="B6738" i="28"/>
  <c r="A6738" i="28" s="1"/>
  <c r="U6738" i="28"/>
  <c r="B6739" i="28"/>
  <c r="A6739" i="28" s="1"/>
  <c r="U6739" i="28"/>
  <c r="B6740" i="28"/>
  <c r="A6740" i="28" s="1"/>
  <c r="U6740" i="28"/>
  <c r="B6741" i="28"/>
  <c r="A6741" i="28" s="1"/>
  <c r="U6741" i="28"/>
  <c r="B6742" i="28"/>
  <c r="A6742" i="28" s="1"/>
  <c r="U6742" i="28"/>
  <c r="B6743" i="28"/>
  <c r="A6743" i="28" s="1"/>
  <c r="U6743" i="28"/>
  <c r="B6744" i="28"/>
  <c r="A6744" i="28" s="1"/>
  <c r="U6744" i="28"/>
  <c r="B6745" i="28"/>
  <c r="A6745" i="28" s="1"/>
  <c r="U6745" i="28"/>
  <c r="B6746" i="28"/>
  <c r="A6746" i="28" s="1"/>
  <c r="U6746" i="28"/>
  <c r="B6747" i="28"/>
  <c r="A6747" i="28" s="1"/>
  <c r="U6747" i="28"/>
  <c r="B6748" i="28"/>
  <c r="A6748" i="28" s="1"/>
  <c r="U6748" i="28"/>
  <c r="B6749" i="28"/>
  <c r="A6749" i="28" s="1"/>
  <c r="U6749" i="28"/>
  <c r="B6750" i="28"/>
  <c r="A6750" i="28" s="1"/>
  <c r="U6750" i="28"/>
  <c r="B6751" i="28"/>
  <c r="A6751" i="28" s="1"/>
  <c r="U6751" i="28"/>
  <c r="B6752" i="28"/>
  <c r="A6752" i="28" s="1"/>
  <c r="U6752" i="28"/>
  <c r="B6753" i="28"/>
  <c r="A6753" i="28" s="1"/>
  <c r="U6753" i="28"/>
  <c r="B6754" i="28"/>
  <c r="A6754" i="28" s="1"/>
  <c r="U6754" i="28"/>
  <c r="B6755" i="28"/>
  <c r="A6755" i="28" s="1"/>
  <c r="U6755" i="28"/>
  <c r="B6756" i="28"/>
  <c r="A6756" i="28" s="1"/>
  <c r="U6756" i="28"/>
  <c r="B6757" i="28"/>
  <c r="A6757" i="28" s="1"/>
  <c r="U6757" i="28"/>
  <c r="B6758" i="28"/>
  <c r="A6758" i="28" s="1"/>
  <c r="U6758" i="28"/>
  <c r="B6759" i="28"/>
  <c r="A6759" i="28" s="1"/>
  <c r="U6759" i="28"/>
  <c r="B6760" i="28"/>
  <c r="A6760" i="28" s="1"/>
  <c r="U6760" i="28"/>
  <c r="B6761" i="28"/>
  <c r="A6761" i="28" s="1"/>
  <c r="U6761" i="28"/>
  <c r="B6762" i="28"/>
  <c r="A6762" i="28" s="1"/>
  <c r="U6762" i="28"/>
  <c r="B6763" i="28"/>
  <c r="A6763" i="28" s="1"/>
  <c r="U6763" i="28"/>
  <c r="B6764" i="28"/>
  <c r="A6764" i="28" s="1"/>
  <c r="U6764" i="28"/>
  <c r="B6765" i="28"/>
  <c r="A6765" i="28" s="1"/>
  <c r="U6765" i="28"/>
  <c r="B6766" i="28"/>
  <c r="A6766" i="28" s="1"/>
  <c r="U6766" i="28"/>
  <c r="B6767" i="28"/>
  <c r="A6767" i="28" s="1"/>
  <c r="U6767" i="28"/>
  <c r="B6768" i="28"/>
  <c r="A6768" i="28" s="1"/>
  <c r="U6768" i="28"/>
  <c r="B6769" i="28"/>
  <c r="A6769" i="28" s="1"/>
  <c r="U6769" i="28"/>
  <c r="B6770" i="28"/>
  <c r="A6770" i="28" s="1"/>
  <c r="U6770" i="28"/>
  <c r="B6771" i="28"/>
  <c r="A6771" i="28" s="1"/>
  <c r="U6771" i="28"/>
  <c r="B6772" i="28"/>
  <c r="A6772" i="28" s="1"/>
  <c r="U6772" i="28"/>
  <c r="B6773" i="28"/>
  <c r="A6773" i="28" s="1"/>
  <c r="U6773" i="28"/>
  <c r="B6774" i="28"/>
  <c r="A6774" i="28" s="1"/>
  <c r="U6774" i="28"/>
  <c r="B6775" i="28"/>
  <c r="A6775" i="28" s="1"/>
  <c r="U6775" i="28"/>
  <c r="B6776" i="28"/>
  <c r="A6776" i="28" s="1"/>
  <c r="U6776" i="28"/>
  <c r="B6777" i="28"/>
  <c r="A6777" i="28" s="1"/>
  <c r="U6777" i="28"/>
  <c r="B6778" i="28"/>
  <c r="A6778" i="28" s="1"/>
  <c r="U6778" i="28"/>
  <c r="B6779" i="28"/>
  <c r="A6779" i="28" s="1"/>
  <c r="U6779" i="28"/>
  <c r="B6780" i="28"/>
  <c r="A6780" i="28" s="1"/>
  <c r="U6780" i="28"/>
  <c r="B6781" i="28"/>
  <c r="A6781" i="28" s="1"/>
  <c r="U6781" i="28"/>
  <c r="B6782" i="28"/>
  <c r="A6782" i="28" s="1"/>
  <c r="U6782" i="28"/>
  <c r="B6783" i="28"/>
  <c r="A6783" i="28" s="1"/>
  <c r="U6783" i="28"/>
  <c r="B6784" i="28"/>
  <c r="A6784" i="28" s="1"/>
  <c r="U6784" i="28"/>
  <c r="B6785" i="28"/>
  <c r="A6785" i="28" s="1"/>
  <c r="U6785" i="28"/>
  <c r="B6786" i="28"/>
  <c r="A6786" i="28" s="1"/>
  <c r="U6786" i="28"/>
  <c r="B6787" i="28"/>
  <c r="A6787" i="28" s="1"/>
  <c r="U6787" i="28"/>
  <c r="B6788" i="28"/>
  <c r="A6788" i="28" s="1"/>
  <c r="U6788" i="28"/>
  <c r="B6789" i="28"/>
  <c r="A6789" i="28" s="1"/>
  <c r="U6789" i="28"/>
  <c r="B6790" i="28"/>
  <c r="A6790" i="28" s="1"/>
  <c r="U6790" i="28"/>
  <c r="B6791" i="28"/>
  <c r="A6791" i="28" s="1"/>
  <c r="U6791" i="28"/>
  <c r="B6792" i="28"/>
  <c r="A6792" i="28" s="1"/>
  <c r="U6792" i="28"/>
  <c r="B6793" i="28"/>
  <c r="A6793" i="28" s="1"/>
  <c r="U6793" i="28"/>
  <c r="B6794" i="28"/>
  <c r="A6794" i="28" s="1"/>
  <c r="U6794" i="28"/>
  <c r="B6795" i="28"/>
  <c r="A6795" i="28" s="1"/>
  <c r="U6795" i="28"/>
  <c r="B6796" i="28"/>
  <c r="A6796" i="28" s="1"/>
  <c r="U6796" i="28"/>
  <c r="B6797" i="28"/>
  <c r="A6797" i="28" s="1"/>
  <c r="U6797" i="28"/>
  <c r="B6798" i="28"/>
  <c r="A6798" i="28" s="1"/>
  <c r="U6798" i="28"/>
  <c r="B6799" i="28"/>
  <c r="A6799" i="28" s="1"/>
  <c r="U6799" i="28"/>
  <c r="B6800" i="28"/>
  <c r="A6800" i="28" s="1"/>
  <c r="U6800" i="28"/>
  <c r="B6801" i="28"/>
  <c r="A6801" i="28" s="1"/>
  <c r="U6801" i="28"/>
  <c r="B6802" i="28"/>
  <c r="A6802" i="28" s="1"/>
  <c r="U6802" i="28"/>
  <c r="B6803" i="28"/>
  <c r="A6803" i="28" s="1"/>
  <c r="U6803" i="28"/>
  <c r="B6804" i="28"/>
  <c r="A6804" i="28" s="1"/>
  <c r="U6804" i="28"/>
  <c r="B6805" i="28"/>
  <c r="A6805" i="28" s="1"/>
  <c r="U6805" i="28"/>
  <c r="B6806" i="28"/>
  <c r="A6806" i="28" s="1"/>
  <c r="U6806" i="28"/>
  <c r="B6807" i="28"/>
  <c r="A6807" i="28" s="1"/>
  <c r="U6807" i="28"/>
  <c r="B6808" i="28"/>
  <c r="A6808" i="28" s="1"/>
  <c r="U6808" i="28"/>
  <c r="B6809" i="28"/>
  <c r="A6809" i="28" s="1"/>
  <c r="U6809" i="28"/>
  <c r="B6810" i="28"/>
  <c r="A6810" i="28" s="1"/>
  <c r="U6810" i="28"/>
  <c r="B6811" i="28"/>
  <c r="A6811" i="28" s="1"/>
  <c r="U6811" i="28"/>
  <c r="B6812" i="28"/>
  <c r="A6812" i="28" s="1"/>
  <c r="U6812" i="28"/>
  <c r="B6813" i="28"/>
  <c r="A6813" i="28" s="1"/>
  <c r="U6813" i="28"/>
  <c r="B6814" i="28"/>
  <c r="A6814" i="28" s="1"/>
  <c r="U6814" i="28"/>
  <c r="B6815" i="28"/>
  <c r="A6815" i="28" s="1"/>
  <c r="U6815" i="28"/>
  <c r="B6816" i="28"/>
  <c r="A6816" i="28" s="1"/>
  <c r="U6816" i="28"/>
  <c r="B6817" i="28"/>
  <c r="A6817" i="28" s="1"/>
  <c r="U6817" i="28"/>
  <c r="B6818" i="28"/>
  <c r="A6818" i="28" s="1"/>
  <c r="U6818" i="28"/>
  <c r="B6819" i="28"/>
  <c r="A6819" i="28" s="1"/>
  <c r="U6819" i="28"/>
  <c r="B6820" i="28"/>
  <c r="A6820" i="28" s="1"/>
  <c r="U6820" i="28"/>
  <c r="B6821" i="28"/>
  <c r="A6821" i="28" s="1"/>
  <c r="U6821" i="28"/>
  <c r="B6822" i="28"/>
  <c r="A6822" i="28" s="1"/>
  <c r="U6822" i="28"/>
  <c r="B6823" i="28"/>
  <c r="A6823" i="28" s="1"/>
  <c r="U6823" i="28"/>
  <c r="B6824" i="28"/>
  <c r="A6824" i="28" s="1"/>
  <c r="U6824" i="28"/>
  <c r="B6825" i="28"/>
  <c r="A6825" i="28" s="1"/>
  <c r="U6825" i="28"/>
  <c r="B6826" i="28"/>
  <c r="A6826" i="28" s="1"/>
  <c r="U6826" i="28"/>
  <c r="B6827" i="28"/>
  <c r="A6827" i="28" s="1"/>
  <c r="U6827" i="28"/>
  <c r="B6828" i="28"/>
  <c r="A6828" i="28" s="1"/>
  <c r="U6828" i="28"/>
  <c r="B6829" i="28"/>
  <c r="A6829" i="28" s="1"/>
  <c r="U6829" i="28"/>
  <c r="B6830" i="28"/>
  <c r="A6830" i="28" s="1"/>
  <c r="U6830" i="28"/>
  <c r="B6831" i="28"/>
  <c r="A6831" i="28" s="1"/>
  <c r="U6831" i="28"/>
  <c r="B6832" i="28"/>
  <c r="A6832" i="28" s="1"/>
  <c r="U6832" i="28"/>
  <c r="B6833" i="28"/>
  <c r="A6833" i="28" s="1"/>
  <c r="U6833" i="28"/>
  <c r="B6834" i="28"/>
  <c r="A6834" i="28" s="1"/>
  <c r="U6834" i="28"/>
  <c r="B6835" i="28"/>
  <c r="A6835" i="28" s="1"/>
  <c r="U6835" i="28"/>
  <c r="B6836" i="28"/>
  <c r="A6836" i="28" s="1"/>
  <c r="U6836" i="28"/>
  <c r="B6837" i="28"/>
  <c r="A6837" i="28" s="1"/>
  <c r="U6837" i="28"/>
  <c r="B6838" i="28"/>
  <c r="A6838" i="28" s="1"/>
  <c r="U6838" i="28"/>
  <c r="B6839" i="28"/>
  <c r="A6839" i="28" s="1"/>
  <c r="U6839" i="28"/>
  <c r="B6840" i="28"/>
  <c r="A6840" i="28" s="1"/>
  <c r="U6840" i="28"/>
  <c r="B6841" i="28"/>
  <c r="A6841" i="28" s="1"/>
  <c r="U6841" i="28"/>
  <c r="B6842" i="28"/>
  <c r="A6842" i="28" s="1"/>
  <c r="U6842" i="28"/>
  <c r="B6843" i="28"/>
  <c r="A6843" i="28" s="1"/>
  <c r="U6843" i="28"/>
  <c r="B6844" i="28"/>
  <c r="A6844" i="28" s="1"/>
  <c r="U6844" i="28"/>
  <c r="B6845" i="28"/>
  <c r="A6845" i="28" s="1"/>
  <c r="U6845" i="28"/>
  <c r="B6846" i="28"/>
  <c r="A6846" i="28" s="1"/>
  <c r="U6846" i="28"/>
  <c r="B6847" i="28"/>
  <c r="A6847" i="28" s="1"/>
  <c r="U6847" i="28"/>
  <c r="B6848" i="28"/>
  <c r="A6848" i="28" s="1"/>
  <c r="U6848" i="28"/>
  <c r="B6849" i="28"/>
  <c r="A6849" i="28" s="1"/>
  <c r="U6849" i="28"/>
  <c r="B6850" i="28"/>
  <c r="A6850" i="28" s="1"/>
  <c r="U6850" i="28"/>
  <c r="B6851" i="28"/>
  <c r="A6851" i="28" s="1"/>
  <c r="U6851" i="28"/>
  <c r="B6852" i="28"/>
  <c r="A6852" i="28" s="1"/>
  <c r="U6852" i="28"/>
  <c r="B6853" i="28"/>
  <c r="A6853" i="28" s="1"/>
  <c r="U6853" i="28"/>
  <c r="B6854" i="28"/>
  <c r="A6854" i="28" s="1"/>
  <c r="U6854" i="28"/>
  <c r="B6855" i="28"/>
  <c r="A6855" i="28" s="1"/>
  <c r="U6855" i="28"/>
  <c r="B6856" i="28"/>
  <c r="A6856" i="28" s="1"/>
  <c r="U6856" i="28"/>
  <c r="B6857" i="28"/>
  <c r="A6857" i="28" s="1"/>
  <c r="U6857" i="28"/>
  <c r="B6858" i="28"/>
  <c r="A6858" i="28" s="1"/>
  <c r="U6858" i="28"/>
  <c r="B6859" i="28"/>
  <c r="A6859" i="28" s="1"/>
  <c r="U6859" i="28"/>
  <c r="B6860" i="28"/>
  <c r="A6860" i="28" s="1"/>
  <c r="U6860" i="28"/>
  <c r="B6861" i="28"/>
  <c r="A6861" i="28" s="1"/>
  <c r="U6861" i="28"/>
  <c r="B6862" i="28"/>
  <c r="A6862" i="28" s="1"/>
  <c r="U6862" i="28"/>
  <c r="B6863" i="28"/>
  <c r="A6863" i="28" s="1"/>
  <c r="U6863" i="28"/>
  <c r="B6864" i="28"/>
  <c r="A6864" i="28" s="1"/>
  <c r="U6864" i="28"/>
  <c r="B6865" i="28"/>
  <c r="A6865" i="28" s="1"/>
  <c r="U6865" i="28"/>
  <c r="B6866" i="28"/>
  <c r="A6866" i="28" s="1"/>
  <c r="U6866" i="28"/>
  <c r="B6867" i="28"/>
  <c r="A6867" i="28" s="1"/>
  <c r="U6867" i="28"/>
  <c r="B6868" i="28"/>
  <c r="A6868" i="28" s="1"/>
  <c r="U6868" i="28"/>
  <c r="B6869" i="28"/>
  <c r="A6869" i="28" s="1"/>
  <c r="U6869" i="28"/>
  <c r="B6870" i="28"/>
  <c r="A6870" i="28" s="1"/>
  <c r="U6870" i="28"/>
  <c r="B6871" i="28"/>
  <c r="A6871" i="28" s="1"/>
  <c r="U6871" i="28"/>
  <c r="B6872" i="28"/>
  <c r="A6872" i="28" s="1"/>
  <c r="U6872" i="28"/>
  <c r="B6873" i="28"/>
  <c r="A6873" i="28" s="1"/>
  <c r="U6873" i="28"/>
  <c r="B6874" i="28"/>
  <c r="A6874" i="28" s="1"/>
  <c r="U6874" i="28"/>
  <c r="B6875" i="28"/>
  <c r="A6875" i="28" s="1"/>
  <c r="U6875" i="28"/>
  <c r="B6876" i="28"/>
  <c r="A6876" i="28" s="1"/>
  <c r="U6876" i="28"/>
  <c r="B6877" i="28"/>
  <c r="A6877" i="28" s="1"/>
  <c r="U6877" i="28"/>
  <c r="B6878" i="28"/>
  <c r="A6878" i="28" s="1"/>
  <c r="U6878" i="28"/>
  <c r="B6879" i="28"/>
  <c r="A6879" i="28" s="1"/>
  <c r="U6879" i="28"/>
  <c r="B6880" i="28"/>
  <c r="A6880" i="28" s="1"/>
  <c r="U6880" i="28"/>
  <c r="B6881" i="28"/>
  <c r="A6881" i="28" s="1"/>
  <c r="U6881" i="28"/>
  <c r="B6882" i="28"/>
  <c r="A6882" i="28" s="1"/>
  <c r="U6882" i="28"/>
  <c r="B6883" i="28"/>
  <c r="A6883" i="28" s="1"/>
  <c r="U6883" i="28"/>
  <c r="B6884" i="28"/>
  <c r="A6884" i="28" s="1"/>
  <c r="U6884" i="28"/>
  <c r="B6885" i="28"/>
  <c r="A6885" i="28" s="1"/>
  <c r="U6885" i="28"/>
  <c r="B6886" i="28"/>
  <c r="A6886" i="28" s="1"/>
  <c r="U6886" i="28"/>
  <c r="B6887" i="28"/>
  <c r="A6887" i="28" s="1"/>
  <c r="U6887" i="28"/>
  <c r="B6888" i="28"/>
  <c r="A6888" i="28" s="1"/>
  <c r="U6888" i="28"/>
  <c r="B6889" i="28"/>
  <c r="A6889" i="28" s="1"/>
  <c r="U6889" i="28"/>
  <c r="B6890" i="28"/>
  <c r="A6890" i="28" s="1"/>
  <c r="U6890" i="28"/>
  <c r="B6891" i="28"/>
  <c r="A6891" i="28" s="1"/>
  <c r="U6891" i="28"/>
  <c r="B6892" i="28"/>
  <c r="A6892" i="28" s="1"/>
  <c r="U6892" i="28"/>
  <c r="B6893" i="28"/>
  <c r="A6893" i="28" s="1"/>
  <c r="U6893" i="28"/>
  <c r="B6894" i="28"/>
  <c r="A6894" i="28" s="1"/>
  <c r="U6894" i="28"/>
  <c r="B6895" i="28"/>
  <c r="A6895" i="28" s="1"/>
  <c r="U6895" i="28"/>
  <c r="B6896" i="28"/>
  <c r="A6896" i="28" s="1"/>
  <c r="U6896" i="28"/>
  <c r="B6897" i="28"/>
  <c r="A6897" i="28" s="1"/>
  <c r="U6897" i="28"/>
  <c r="B6898" i="28"/>
  <c r="A6898" i="28" s="1"/>
  <c r="U6898" i="28"/>
  <c r="B6899" i="28"/>
  <c r="A6899" i="28" s="1"/>
  <c r="U6899" i="28"/>
  <c r="B6900" i="28"/>
  <c r="A6900" i="28" s="1"/>
  <c r="U6900" i="28"/>
  <c r="B6901" i="28"/>
  <c r="A6901" i="28" s="1"/>
  <c r="U6901" i="28"/>
  <c r="B6902" i="28"/>
  <c r="A6902" i="28" s="1"/>
  <c r="U6902" i="28"/>
  <c r="B6903" i="28"/>
  <c r="A6903" i="28" s="1"/>
  <c r="U6903" i="28"/>
  <c r="B6904" i="28"/>
  <c r="A6904" i="28" s="1"/>
  <c r="U6904" i="28"/>
  <c r="B6905" i="28"/>
  <c r="A6905" i="28" s="1"/>
  <c r="U6905" i="28"/>
  <c r="B6906" i="28"/>
  <c r="A6906" i="28" s="1"/>
  <c r="U6906" i="28"/>
  <c r="B6907" i="28"/>
  <c r="A6907" i="28" s="1"/>
  <c r="U6907" i="28"/>
  <c r="B6908" i="28"/>
  <c r="A6908" i="28" s="1"/>
  <c r="U6908" i="28"/>
  <c r="B6909" i="28"/>
  <c r="A6909" i="28" s="1"/>
  <c r="U6909" i="28"/>
  <c r="B6910" i="28"/>
  <c r="A6910" i="28" s="1"/>
  <c r="U6910" i="28"/>
  <c r="B6911" i="28"/>
  <c r="A6911" i="28" s="1"/>
  <c r="U6911" i="28"/>
  <c r="B6912" i="28"/>
  <c r="A6912" i="28" s="1"/>
  <c r="U6912" i="28"/>
  <c r="B6913" i="28"/>
  <c r="A6913" i="28" s="1"/>
  <c r="U6913" i="28"/>
  <c r="B6914" i="28"/>
  <c r="A6914" i="28" s="1"/>
  <c r="U6914" i="28"/>
  <c r="B6915" i="28"/>
  <c r="A6915" i="28" s="1"/>
  <c r="U6915" i="28"/>
  <c r="B6916" i="28"/>
  <c r="A6916" i="28" s="1"/>
  <c r="U6916" i="28"/>
  <c r="B6917" i="28"/>
  <c r="A6917" i="28" s="1"/>
  <c r="U6917" i="28"/>
  <c r="B6918" i="28"/>
  <c r="A6918" i="28" s="1"/>
  <c r="U6918" i="28"/>
  <c r="B6919" i="28"/>
  <c r="A6919" i="28" s="1"/>
  <c r="U6919" i="28"/>
  <c r="B6920" i="28"/>
  <c r="A6920" i="28" s="1"/>
  <c r="U6920" i="28"/>
  <c r="B6921" i="28"/>
  <c r="A6921" i="28" s="1"/>
  <c r="U6921" i="28"/>
  <c r="B6922" i="28"/>
  <c r="A6922" i="28" s="1"/>
  <c r="U6922" i="28"/>
  <c r="B6923" i="28"/>
  <c r="A6923" i="28" s="1"/>
  <c r="U6923" i="28"/>
  <c r="B6924" i="28"/>
  <c r="A6924" i="28" s="1"/>
  <c r="U6924" i="28"/>
  <c r="B6925" i="28"/>
  <c r="A6925" i="28" s="1"/>
  <c r="U6925" i="28"/>
  <c r="B6926" i="28"/>
  <c r="A6926" i="28" s="1"/>
  <c r="U6926" i="28"/>
  <c r="B6927" i="28"/>
  <c r="A6927" i="28" s="1"/>
  <c r="U6927" i="28"/>
  <c r="B6928" i="28"/>
  <c r="A6928" i="28" s="1"/>
  <c r="U6928" i="28"/>
  <c r="B6929" i="28"/>
  <c r="A6929" i="28" s="1"/>
  <c r="U6929" i="28"/>
  <c r="B6930" i="28"/>
  <c r="A6930" i="28" s="1"/>
  <c r="U6930" i="28"/>
  <c r="B6931" i="28"/>
  <c r="A6931" i="28" s="1"/>
  <c r="U6931" i="28"/>
  <c r="B6932" i="28"/>
  <c r="A6932" i="28" s="1"/>
  <c r="U6932" i="28"/>
  <c r="B6933" i="28"/>
  <c r="A6933" i="28" s="1"/>
  <c r="U6933" i="28"/>
  <c r="B6934" i="28"/>
  <c r="A6934" i="28" s="1"/>
  <c r="U6934" i="28"/>
  <c r="B6935" i="28"/>
  <c r="A6935" i="28" s="1"/>
  <c r="U6935" i="28"/>
  <c r="B6936" i="28"/>
  <c r="A6936" i="28" s="1"/>
  <c r="U6936" i="28"/>
  <c r="B6937" i="28"/>
  <c r="A6937" i="28" s="1"/>
  <c r="U6937" i="28"/>
  <c r="B6938" i="28"/>
  <c r="A6938" i="28" s="1"/>
  <c r="U6938" i="28"/>
  <c r="B6939" i="28"/>
  <c r="A6939" i="28" s="1"/>
  <c r="U6939" i="28"/>
  <c r="B6940" i="28"/>
  <c r="A6940" i="28" s="1"/>
  <c r="U6940" i="28"/>
  <c r="B6941" i="28"/>
  <c r="A6941" i="28" s="1"/>
  <c r="U6941" i="28"/>
  <c r="B6942" i="28"/>
  <c r="A6942" i="28" s="1"/>
  <c r="U6942" i="28"/>
  <c r="B6943" i="28"/>
  <c r="A6943" i="28" s="1"/>
  <c r="U6943" i="28"/>
  <c r="B6944" i="28"/>
  <c r="A6944" i="28" s="1"/>
  <c r="U6944" i="28"/>
  <c r="B6945" i="28"/>
  <c r="A6945" i="28" s="1"/>
  <c r="U6945" i="28"/>
  <c r="B6946" i="28"/>
  <c r="A6946" i="28" s="1"/>
  <c r="U6946" i="28"/>
  <c r="B6947" i="28"/>
  <c r="A6947" i="28" s="1"/>
  <c r="U6947" i="28"/>
  <c r="B6948" i="28"/>
  <c r="A6948" i="28" s="1"/>
  <c r="U6948" i="28"/>
  <c r="B6949" i="28"/>
  <c r="A6949" i="28" s="1"/>
  <c r="U6949" i="28"/>
  <c r="B6950" i="28"/>
  <c r="A6950" i="28" s="1"/>
  <c r="U6950" i="28"/>
  <c r="B6951" i="28"/>
  <c r="A6951" i="28" s="1"/>
  <c r="U6951" i="28"/>
  <c r="B6952" i="28"/>
  <c r="A6952" i="28" s="1"/>
  <c r="U6952" i="28"/>
  <c r="B6953" i="28"/>
  <c r="A6953" i="28" s="1"/>
  <c r="U6953" i="28"/>
  <c r="B6954" i="28"/>
  <c r="A6954" i="28" s="1"/>
  <c r="U6954" i="28"/>
  <c r="B6955" i="28"/>
  <c r="A6955" i="28" s="1"/>
  <c r="U6955" i="28"/>
  <c r="B6956" i="28"/>
  <c r="A6956" i="28" s="1"/>
  <c r="U6956" i="28"/>
  <c r="B6957" i="28"/>
  <c r="A6957" i="28" s="1"/>
  <c r="U6957" i="28"/>
  <c r="B6958" i="28"/>
  <c r="A6958" i="28" s="1"/>
  <c r="U6958" i="28"/>
  <c r="B6959" i="28"/>
  <c r="A6959" i="28" s="1"/>
  <c r="U6959" i="28"/>
  <c r="B6960" i="28"/>
  <c r="A6960" i="28" s="1"/>
  <c r="U6960" i="28"/>
  <c r="B6961" i="28"/>
  <c r="A6961" i="28" s="1"/>
  <c r="U6961" i="28"/>
  <c r="B6962" i="28"/>
  <c r="A6962" i="28" s="1"/>
  <c r="U6962" i="28"/>
  <c r="B6963" i="28"/>
  <c r="A6963" i="28" s="1"/>
  <c r="U6963" i="28"/>
  <c r="B6964" i="28"/>
  <c r="A6964" i="28" s="1"/>
  <c r="U6964" i="28"/>
  <c r="B6965" i="28"/>
  <c r="A6965" i="28" s="1"/>
  <c r="U6965" i="28"/>
  <c r="B6966" i="28"/>
  <c r="A6966" i="28" s="1"/>
  <c r="U6966" i="28"/>
  <c r="B6967" i="28"/>
  <c r="A6967" i="28" s="1"/>
  <c r="U6967" i="28"/>
  <c r="B6968" i="28"/>
  <c r="A6968" i="28" s="1"/>
  <c r="U6968" i="28"/>
  <c r="B6969" i="28"/>
  <c r="A6969" i="28" s="1"/>
  <c r="U6969" i="28"/>
  <c r="B6970" i="28"/>
  <c r="A6970" i="28" s="1"/>
  <c r="U6970" i="28"/>
  <c r="B6971" i="28"/>
  <c r="A6971" i="28" s="1"/>
  <c r="U6971" i="28"/>
  <c r="B6972" i="28"/>
  <c r="A6972" i="28" s="1"/>
  <c r="U6972" i="28"/>
  <c r="B6973" i="28"/>
  <c r="A6973" i="28" s="1"/>
  <c r="U6973" i="28"/>
  <c r="B6974" i="28"/>
  <c r="A6974" i="28" s="1"/>
  <c r="U6974" i="28"/>
  <c r="B6975" i="28"/>
  <c r="A6975" i="28" s="1"/>
  <c r="U6975" i="28"/>
  <c r="B6976" i="28"/>
  <c r="A6976" i="28" s="1"/>
  <c r="U6976" i="28"/>
  <c r="B6977" i="28"/>
  <c r="A6977" i="28" s="1"/>
  <c r="U6977" i="28"/>
  <c r="B6978" i="28"/>
  <c r="A6978" i="28" s="1"/>
  <c r="U6978" i="28"/>
  <c r="B6979" i="28"/>
  <c r="A6979" i="28" s="1"/>
  <c r="U6979" i="28"/>
  <c r="B6980" i="28"/>
  <c r="A6980" i="28" s="1"/>
  <c r="U6980" i="28"/>
  <c r="B6981" i="28"/>
  <c r="A6981" i="28" s="1"/>
  <c r="U6981" i="28"/>
  <c r="B6982" i="28"/>
  <c r="A6982" i="28" s="1"/>
  <c r="U6982" i="28"/>
  <c r="B6983" i="28"/>
  <c r="A6983" i="28" s="1"/>
  <c r="U6983" i="28"/>
  <c r="B6984" i="28"/>
  <c r="A6984" i="28" s="1"/>
  <c r="U6984" i="28"/>
  <c r="B6985" i="28"/>
  <c r="A6985" i="28" s="1"/>
  <c r="U6985" i="28"/>
  <c r="B6986" i="28"/>
  <c r="A6986" i="28" s="1"/>
  <c r="U6986" i="28"/>
  <c r="B6987" i="28"/>
  <c r="A6987" i="28" s="1"/>
  <c r="U6987" i="28"/>
  <c r="B6988" i="28"/>
  <c r="A6988" i="28" s="1"/>
  <c r="U6988" i="28"/>
  <c r="B6989" i="28"/>
  <c r="A6989" i="28" s="1"/>
  <c r="U6989" i="28"/>
  <c r="B6990" i="28"/>
  <c r="A6990" i="28" s="1"/>
  <c r="U6990" i="28"/>
  <c r="B6991" i="28"/>
  <c r="A6991" i="28" s="1"/>
  <c r="U6991" i="28"/>
  <c r="B6992" i="28"/>
  <c r="A6992" i="28" s="1"/>
  <c r="U6992" i="28"/>
  <c r="B6993" i="28"/>
  <c r="A6993" i="28" s="1"/>
  <c r="U6993" i="28"/>
  <c r="B6994" i="28"/>
  <c r="A6994" i="28" s="1"/>
  <c r="U6994" i="28"/>
  <c r="B6995" i="28"/>
  <c r="A6995" i="28" s="1"/>
  <c r="U6995" i="28"/>
  <c r="B6996" i="28"/>
  <c r="A6996" i="28" s="1"/>
  <c r="U6996" i="28"/>
  <c r="B6997" i="28"/>
  <c r="A6997" i="28" s="1"/>
  <c r="U6997" i="28"/>
  <c r="B6998" i="28"/>
  <c r="A6998" i="28" s="1"/>
  <c r="U6998" i="28"/>
  <c r="B6999" i="28"/>
  <c r="A6999" i="28" s="1"/>
  <c r="U6999" i="28"/>
  <c r="B7000" i="28"/>
  <c r="A7000" i="28" s="1"/>
  <c r="U7000" i="28"/>
  <c r="B7001" i="28"/>
  <c r="A7001" i="28" s="1"/>
  <c r="U7001" i="28"/>
  <c r="B7002" i="28"/>
  <c r="A7002" i="28" s="1"/>
  <c r="U7002" i="28"/>
  <c r="B7003" i="28"/>
  <c r="A7003" i="28" s="1"/>
  <c r="U7003" i="28"/>
  <c r="B7004" i="28"/>
  <c r="A7004" i="28" s="1"/>
  <c r="U7004" i="28"/>
  <c r="B7005" i="28"/>
  <c r="A7005" i="28" s="1"/>
  <c r="U7005" i="28"/>
  <c r="B7006" i="28"/>
  <c r="A7006" i="28" s="1"/>
  <c r="U7006" i="28"/>
  <c r="B7007" i="28"/>
  <c r="A7007" i="28" s="1"/>
  <c r="U7007" i="28"/>
  <c r="B7008" i="28"/>
  <c r="A7008" i="28" s="1"/>
  <c r="U7008" i="28"/>
  <c r="B7009" i="28"/>
  <c r="A7009" i="28" s="1"/>
  <c r="U7009" i="28"/>
  <c r="B7010" i="28"/>
  <c r="A7010" i="28" s="1"/>
  <c r="U7010" i="28"/>
  <c r="B7011" i="28"/>
  <c r="A7011" i="28" s="1"/>
  <c r="U7011" i="28"/>
  <c r="B7012" i="28"/>
  <c r="A7012" i="28" s="1"/>
  <c r="U7012" i="28"/>
  <c r="B7013" i="28"/>
  <c r="A7013" i="28" s="1"/>
  <c r="U7013" i="28"/>
  <c r="B7014" i="28"/>
  <c r="A7014" i="28" s="1"/>
  <c r="U7014" i="28"/>
  <c r="B7015" i="28"/>
  <c r="A7015" i="28" s="1"/>
  <c r="U7015" i="28"/>
  <c r="B7016" i="28"/>
  <c r="A7016" i="28" s="1"/>
  <c r="U7016" i="28"/>
  <c r="B7017" i="28"/>
  <c r="A7017" i="28" s="1"/>
  <c r="U7017" i="28"/>
  <c r="B7018" i="28"/>
  <c r="A7018" i="28" s="1"/>
  <c r="U7018" i="28"/>
  <c r="B7019" i="28"/>
  <c r="A7019" i="28" s="1"/>
  <c r="U7019" i="28"/>
  <c r="B7020" i="28"/>
  <c r="A7020" i="28" s="1"/>
  <c r="U7020" i="28"/>
  <c r="B7021" i="28"/>
  <c r="A7021" i="28" s="1"/>
  <c r="U7021" i="28"/>
  <c r="B7022" i="28"/>
  <c r="A7022" i="28" s="1"/>
  <c r="U7022" i="28"/>
  <c r="B7023" i="28"/>
  <c r="A7023" i="28" s="1"/>
  <c r="U7023" i="28"/>
  <c r="B7024" i="28"/>
  <c r="A7024" i="28" s="1"/>
  <c r="U7024" i="28"/>
  <c r="B7025" i="28"/>
  <c r="A7025" i="28" s="1"/>
  <c r="U7025" i="28"/>
  <c r="B7026" i="28"/>
  <c r="A7026" i="28" s="1"/>
  <c r="U7026" i="28"/>
  <c r="B7027" i="28"/>
  <c r="A7027" i="28" s="1"/>
  <c r="U7027" i="28"/>
  <c r="B7028" i="28"/>
  <c r="A7028" i="28" s="1"/>
  <c r="U7028" i="28"/>
  <c r="B7029" i="28"/>
  <c r="A7029" i="28" s="1"/>
  <c r="U7029" i="28"/>
  <c r="B7030" i="28"/>
  <c r="A7030" i="28" s="1"/>
  <c r="U7030" i="28"/>
  <c r="B7031" i="28"/>
  <c r="A7031" i="28" s="1"/>
  <c r="U7031" i="28"/>
  <c r="B7032" i="28"/>
  <c r="A7032" i="28" s="1"/>
  <c r="U7032" i="28"/>
  <c r="B7033" i="28"/>
  <c r="A7033" i="28" s="1"/>
  <c r="U7033" i="28"/>
  <c r="B7034" i="28"/>
  <c r="A7034" i="28" s="1"/>
  <c r="U7034" i="28"/>
  <c r="B7035" i="28"/>
  <c r="A7035" i="28" s="1"/>
  <c r="U7035" i="28"/>
  <c r="B7036" i="28"/>
  <c r="A7036" i="28" s="1"/>
  <c r="U7036" i="28"/>
  <c r="B7037" i="28"/>
  <c r="A7037" i="28" s="1"/>
  <c r="U7037" i="28"/>
  <c r="B7038" i="28"/>
  <c r="A7038" i="28" s="1"/>
  <c r="U7038" i="28"/>
  <c r="B7039" i="28"/>
  <c r="A7039" i="28" s="1"/>
  <c r="U7039" i="28"/>
  <c r="B7040" i="28"/>
  <c r="A7040" i="28" s="1"/>
  <c r="U7040" i="28"/>
  <c r="B7041" i="28"/>
  <c r="A7041" i="28" s="1"/>
  <c r="U7041" i="28"/>
  <c r="B7042" i="28"/>
  <c r="A7042" i="28" s="1"/>
  <c r="U7042" i="28"/>
  <c r="B7043" i="28"/>
  <c r="A7043" i="28" s="1"/>
  <c r="U7043" i="28"/>
  <c r="B7044" i="28"/>
  <c r="A7044" i="28" s="1"/>
  <c r="U7044" i="28"/>
  <c r="B7045" i="28"/>
  <c r="A7045" i="28" s="1"/>
  <c r="U7045" i="28"/>
  <c r="B7046" i="28"/>
  <c r="A7046" i="28" s="1"/>
  <c r="U7046" i="28"/>
  <c r="B7047" i="28"/>
  <c r="A7047" i="28" s="1"/>
  <c r="U7047" i="28"/>
  <c r="B7048" i="28"/>
  <c r="A7048" i="28" s="1"/>
  <c r="U7048" i="28"/>
  <c r="B7049" i="28"/>
  <c r="A7049" i="28" s="1"/>
  <c r="U7049" i="28"/>
  <c r="B7050" i="28"/>
  <c r="A7050" i="28" s="1"/>
  <c r="U7050" i="28"/>
  <c r="B7051" i="28"/>
  <c r="A7051" i="28" s="1"/>
  <c r="U7051" i="28"/>
  <c r="B7052" i="28"/>
  <c r="A7052" i="28" s="1"/>
  <c r="U7052" i="28"/>
  <c r="B7053" i="28"/>
  <c r="A7053" i="28" s="1"/>
  <c r="U7053" i="28"/>
  <c r="B7054" i="28"/>
  <c r="A7054" i="28" s="1"/>
  <c r="U7054" i="28"/>
  <c r="B7055" i="28"/>
  <c r="A7055" i="28" s="1"/>
  <c r="U7055" i="28"/>
  <c r="B7056" i="28"/>
  <c r="A7056" i="28" s="1"/>
  <c r="U7056" i="28"/>
  <c r="B7057" i="28"/>
  <c r="A7057" i="28" s="1"/>
  <c r="U7057" i="28"/>
  <c r="B7058" i="28"/>
  <c r="A7058" i="28" s="1"/>
  <c r="U7058" i="28"/>
  <c r="B7059" i="28"/>
  <c r="A7059" i="28" s="1"/>
  <c r="U7059" i="28"/>
  <c r="B7060" i="28"/>
  <c r="A7060" i="28" s="1"/>
  <c r="U7060" i="28"/>
  <c r="B7061" i="28"/>
  <c r="A7061" i="28" s="1"/>
  <c r="U7061" i="28"/>
  <c r="B7062" i="28"/>
  <c r="A7062" i="28" s="1"/>
  <c r="U7062" i="28"/>
  <c r="B7063" i="28"/>
  <c r="A7063" i="28" s="1"/>
  <c r="U7063" i="28"/>
  <c r="B7064" i="28"/>
  <c r="A7064" i="28" s="1"/>
  <c r="U7064" i="28"/>
  <c r="B7065" i="28"/>
  <c r="A7065" i="28" s="1"/>
  <c r="U7065" i="28"/>
  <c r="B7066" i="28"/>
  <c r="A7066" i="28" s="1"/>
  <c r="U7066" i="28"/>
  <c r="B7067" i="28"/>
  <c r="A7067" i="28" s="1"/>
  <c r="U7067" i="28"/>
  <c r="B7068" i="28"/>
  <c r="A7068" i="28" s="1"/>
  <c r="U7068" i="28"/>
  <c r="B7069" i="28"/>
  <c r="A7069" i="28" s="1"/>
  <c r="U7069" i="28"/>
  <c r="B7070" i="28"/>
  <c r="A7070" i="28" s="1"/>
  <c r="U7070" i="28"/>
  <c r="B7071" i="28"/>
  <c r="A7071" i="28" s="1"/>
  <c r="U7071" i="28"/>
  <c r="B7072" i="28"/>
  <c r="A7072" i="28" s="1"/>
  <c r="U7072" i="28"/>
  <c r="B7073" i="28"/>
  <c r="A7073" i="28" s="1"/>
  <c r="U7073" i="28"/>
  <c r="B7074" i="28"/>
  <c r="A7074" i="28" s="1"/>
  <c r="U7074" i="28"/>
  <c r="B7075" i="28"/>
  <c r="A7075" i="28" s="1"/>
  <c r="U7075" i="28"/>
  <c r="B7076" i="28"/>
  <c r="A7076" i="28" s="1"/>
  <c r="U7076" i="28"/>
  <c r="B7077" i="28"/>
  <c r="A7077" i="28" s="1"/>
  <c r="U7077" i="28"/>
  <c r="B7078" i="28"/>
  <c r="A7078" i="28" s="1"/>
  <c r="U7078" i="28"/>
  <c r="B7079" i="28"/>
  <c r="A7079" i="28" s="1"/>
  <c r="U7079" i="28"/>
  <c r="B7080" i="28"/>
  <c r="A7080" i="28" s="1"/>
  <c r="U7080" i="28"/>
  <c r="B7081" i="28"/>
  <c r="A7081" i="28" s="1"/>
  <c r="U7081" i="28"/>
  <c r="B7082" i="28"/>
  <c r="A7082" i="28" s="1"/>
  <c r="U7082" i="28"/>
  <c r="B7083" i="28"/>
  <c r="A7083" i="28" s="1"/>
  <c r="U7083" i="28"/>
  <c r="B7084" i="28"/>
  <c r="A7084" i="28" s="1"/>
  <c r="U7084" i="28"/>
  <c r="B7085" i="28"/>
  <c r="A7085" i="28" s="1"/>
  <c r="U7085" i="28"/>
  <c r="B7086" i="28"/>
  <c r="A7086" i="28" s="1"/>
  <c r="U7086" i="28"/>
  <c r="B7087" i="28"/>
  <c r="A7087" i="28" s="1"/>
  <c r="U7087" i="28"/>
  <c r="B7088" i="28"/>
  <c r="A7088" i="28" s="1"/>
  <c r="U7088" i="28"/>
  <c r="B7089" i="28"/>
  <c r="A7089" i="28" s="1"/>
  <c r="U7089" i="28"/>
  <c r="B7090" i="28"/>
  <c r="A7090" i="28" s="1"/>
  <c r="U7090" i="28"/>
  <c r="B7091" i="28"/>
  <c r="A7091" i="28" s="1"/>
  <c r="U7091" i="28"/>
  <c r="B7092" i="28"/>
  <c r="A7092" i="28" s="1"/>
  <c r="U7092" i="28"/>
  <c r="B7093" i="28"/>
  <c r="A7093" i="28" s="1"/>
  <c r="U7093" i="28"/>
  <c r="B7094" i="28"/>
  <c r="A7094" i="28" s="1"/>
  <c r="U7094" i="28"/>
  <c r="B7095" i="28"/>
  <c r="A7095" i="28" s="1"/>
  <c r="U7095" i="28"/>
  <c r="B7096" i="28"/>
  <c r="A7096" i="28" s="1"/>
  <c r="U7096" i="28"/>
  <c r="B7097" i="28"/>
  <c r="A7097" i="28" s="1"/>
  <c r="U7097" i="28"/>
  <c r="B7098" i="28"/>
  <c r="A7098" i="28" s="1"/>
  <c r="U7098" i="28"/>
  <c r="B7099" i="28"/>
  <c r="A7099" i="28" s="1"/>
  <c r="U7099" i="28"/>
  <c r="B7100" i="28"/>
  <c r="A7100" i="28" s="1"/>
  <c r="U7100" i="28"/>
  <c r="B7101" i="28"/>
  <c r="A7101" i="28" s="1"/>
  <c r="U7101" i="28"/>
  <c r="B7102" i="28"/>
  <c r="A7102" i="28" s="1"/>
  <c r="U7102" i="28"/>
  <c r="B7103" i="28"/>
  <c r="A7103" i="28" s="1"/>
  <c r="U7103" i="28"/>
  <c r="B7104" i="28"/>
  <c r="A7104" i="28" s="1"/>
  <c r="U7104" i="28"/>
  <c r="B7105" i="28"/>
  <c r="A7105" i="28" s="1"/>
  <c r="U7105" i="28"/>
  <c r="B7106" i="28"/>
  <c r="A7106" i="28" s="1"/>
  <c r="U7106" i="28"/>
  <c r="B7107" i="28"/>
  <c r="A7107" i="28" s="1"/>
  <c r="U7107" i="28"/>
  <c r="B7108" i="28"/>
  <c r="A7108" i="28" s="1"/>
  <c r="U7108" i="28"/>
  <c r="B7109" i="28"/>
  <c r="A7109" i="28" s="1"/>
  <c r="U7109" i="28"/>
  <c r="B7110" i="28"/>
  <c r="A7110" i="28" s="1"/>
  <c r="U7110" i="28"/>
  <c r="B7111" i="28"/>
  <c r="A7111" i="28" s="1"/>
  <c r="U7111" i="28"/>
  <c r="B7112" i="28"/>
  <c r="A7112" i="28" s="1"/>
  <c r="U7112" i="28"/>
  <c r="B7113" i="28"/>
  <c r="A7113" i="28" s="1"/>
  <c r="U7113" i="28"/>
  <c r="B7114" i="28"/>
  <c r="A7114" i="28" s="1"/>
  <c r="U7114" i="28"/>
  <c r="B7115" i="28"/>
  <c r="A7115" i="28" s="1"/>
  <c r="U7115" i="28"/>
  <c r="B7116" i="28"/>
  <c r="A7116" i="28" s="1"/>
  <c r="U7116" i="28"/>
  <c r="B7117" i="28"/>
  <c r="A7117" i="28" s="1"/>
  <c r="U7117" i="28"/>
  <c r="B7118" i="28"/>
  <c r="A7118" i="28" s="1"/>
  <c r="U7118" i="28"/>
  <c r="B7119" i="28"/>
  <c r="A7119" i="28" s="1"/>
  <c r="U7119" i="28"/>
  <c r="B7120" i="28"/>
  <c r="A7120" i="28" s="1"/>
  <c r="U7120" i="28"/>
  <c r="B7121" i="28"/>
  <c r="A7121" i="28" s="1"/>
  <c r="U7121" i="28"/>
  <c r="B7122" i="28"/>
  <c r="A7122" i="28" s="1"/>
  <c r="U7122" i="28"/>
  <c r="B7123" i="28"/>
  <c r="A7123" i="28" s="1"/>
  <c r="U7123" i="28"/>
  <c r="B7124" i="28"/>
  <c r="A7124" i="28" s="1"/>
  <c r="U7124" i="28"/>
  <c r="B7125" i="28"/>
  <c r="A7125" i="28" s="1"/>
  <c r="U7125" i="28"/>
  <c r="B7126" i="28"/>
  <c r="A7126" i="28" s="1"/>
  <c r="U7126" i="28"/>
  <c r="B7127" i="28"/>
  <c r="A7127" i="28" s="1"/>
  <c r="U7127" i="28"/>
  <c r="B7128" i="28"/>
  <c r="A7128" i="28" s="1"/>
  <c r="U7128" i="28"/>
  <c r="B7129" i="28"/>
  <c r="A7129" i="28" s="1"/>
  <c r="U7129" i="28"/>
  <c r="B7130" i="28"/>
  <c r="A7130" i="28" s="1"/>
  <c r="U7130" i="28"/>
  <c r="B7131" i="28"/>
  <c r="A7131" i="28" s="1"/>
  <c r="U7131" i="28"/>
  <c r="B7132" i="28"/>
  <c r="A7132" i="28" s="1"/>
  <c r="U7132" i="28"/>
  <c r="B7133" i="28"/>
  <c r="A7133" i="28" s="1"/>
  <c r="U7133" i="28"/>
  <c r="B7134" i="28"/>
  <c r="A7134" i="28" s="1"/>
  <c r="U7134" i="28"/>
  <c r="B7135" i="28"/>
  <c r="A7135" i="28" s="1"/>
  <c r="U7135" i="28"/>
  <c r="B7136" i="28"/>
  <c r="A7136" i="28" s="1"/>
  <c r="U7136" i="28"/>
  <c r="B7137" i="28"/>
  <c r="A7137" i="28" s="1"/>
  <c r="U7137" i="28"/>
  <c r="B7138" i="28"/>
  <c r="A7138" i="28" s="1"/>
  <c r="U7138" i="28"/>
  <c r="B7139" i="28"/>
  <c r="A7139" i="28" s="1"/>
  <c r="U7139" i="28"/>
  <c r="B7140" i="28"/>
  <c r="A7140" i="28" s="1"/>
  <c r="U7140" i="28"/>
  <c r="B7141" i="28"/>
  <c r="A7141" i="28" s="1"/>
  <c r="U7141" i="28"/>
  <c r="B7142" i="28"/>
  <c r="A7142" i="28" s="1"/>
  <c r="U7142" i="28"/>
  <c r="B7143" i="28"/>
  <c r="A7143" i="28" s="1"/>
  <c r="U7143" i="28"/>
  <c r="B7144" i="28"/>
  <c r="A7144" i="28" s="1"/>
  <c r="U7144" i="28"/>
  <c r="B7145" i="28"/>
  <c r="A7145" i="28" s="1"/>
  <c r="U7145" i="28"/>
  <c r="B7146" i="28"/>
  <c r="A7146" i="28" s="1"/>
  <c r="U7146" i="28"/>
  <c r="B7147" i="28"/>
  <c r="A7147" i="28" s="1"/>
  <c r="U7147" i="28"/>
  <c r="B7148" i="28"/>
  <c r="A7148" i="28" s="1"/>
  <c r="U7148" i="28"/>
  <c r="B7149" i="28"/>
  <c r="A7149" i="28" s="1"/>
  <c r="U7149" i="28"/>
  <c r="B7150" i="28"/>
  <c r="A7150" i="28" s="1"/>
  <c r="U7150" i="28"/>
  <c r="B7151" i="28"/>
  <c r="A7151" i="28" s="1"/>
  <c r="U7151" i="28"/>
  <c r="B7152" i="28"/>
  <c r="A7152" i="28" s="1"/>
  <c r="U7152" i="28"/>
  <c r="B7153" i="28"/>
  <c r="A7153" i="28" s="1"/>
  <c r="U7153" i="28"/>
  <c r="B7154" i="28"/>
  <c r="A7154" i="28" s="1"/>
  <c r="U7154" i="28"/>
  <c r="B7155" i="28"/>
  <c r="A7155" i="28" s="1"/>
  <c r="U7155" i="28"/>
  <c r="B7156" i="28"/>
  <c r="A7156" i="28" s="1"/>
  <c r="U7156" i="28"/>
  <c r="B7157" i="28"/>
  <c r="A7157" i="28" s="1"/>
  <c r="U7157" i="28"/>
  <c r="B7158" i="28"/>
  <c r="A7158" i="28" s="1"/>
  <c r="U7158" i="28"/>
  <c r="B7159" i="28"/>
  <c r="A7159" i="28" s="1"/>
  <c r="U7159" i="28"/>
  <c r="B7160" i="28"/>
  <c r="A7160" i="28" s="1"/>
  <c r="U7160" i="28"/>
  <c r="B7161" i="28"/>
  <c r="A7161" i="28" s="1"/>
  <c r="U7161" i="28"/>
  <c r="B7162" i="28"/>
  <c r="A7162" i="28" s="1"/>
  <c r="U7162" i="28"/>
  <c r="B7163" i="28"/>
  <c r="A7163" i="28" s="1"/>
  <c r="U7163" i="28"/>
  <c r="B7164" i="28"/>
  <c r="A7164" i="28" s="1"/>
  <c r="U7164" i="28"/>
  <c r="B7165" i="28"/>
  <c r="A7165" i="28" s="1"/>
  <c r="U7165" i="28"/>
  <c r="B7166" i="28"/>
  <c r="A7166" i="28" s="1"/>
  <c r="U7166" i="28"/>
  <c r="B7167" i="28"/>
  <c r="A7167" i="28" s="1"/>
  <c r="U7167" i="28"/>
  <c r="B7168" i="28"/>
  <c r="A7168" i="28" s="1"/>
  <c r="U7168" i="28"/>
  <c r="B7169" i="28"/>
  <c r="A7169" i="28" s="1"/>
  <c r="U7169" i="28"/>
  <c r="B7170" i="28"/>
  <c r="A7170" i="28" s="1"/>
  <c r="U7170" i="28"/>
  <c r="B7171" i="28"/>
  <c r="A7171" i="28" s="1"/>
  <c r="U7171" i="28"/>
  <c r="B7172" i="28"/>
  <c r="A7172" i="28" s="1"/>
  <c r="U7172" i="28"/>
  <c r="B7173" i="28"/>
  <c r="A7173" i="28" s="1"/>
  <c r="U7173" i="28"/>
  <c r="B7174" i="28"/>
  <c r="A7174" i="28" s="1"/>
  <c r="U7174" i="28"/>
  <c r="B7175" i="28"/>
  <c r="A7175" i="28" s="1"/>
  <c r="U7175" i="28"/>
  <c r="B7176" i="28"/>
  <c r="A7176" i="28" s="1"/>
  <c r="U7176" i="28"/>
  <c r="B7177" i="28"/>
  <c r="A7177" i="28" s="1"/>
  <c r="U7177" i="28"/>
  <c r="B7178" i="28"/>
  <c r="A7178" i="28" s="1"/>
  <c r="U7178" i="28"/>
  <c r="B7179" i="28"/>
  <c r="A7179" i="28" s="1"/>
  <c r="U7179" i="28"/>
  <c r="B7180" i="28"/>
  <c r="A7180" i="28" s="1"/>
  <c r="U7180" i="28"/>
  <c r="B7181" i="28"/>
  <c r="A7181" i="28" s="1"/>
  <c r="U7181" i="28"/>
  <c r="B7182" i="28"/>
  <c r="A7182" i="28" s="1"/>
  <c r="U7182" i="28"/>
  <c r="B7183" i="28"/>
  <c r="A7183" i="28" s="1"/>
  <c r="U7183" i="28"/>
  <c r="B7184" i="28"/>
  <c r="A7184" i="28" s="1"/>
  <c r="U7184" i="28"/>
  <c r="B7185" i="28"/>
  <c r="A7185" i="28" s="1"/>
  <c r="U7185" i="28"/>
  <c r="B7186" i="28"/>
  <c r="A7186" i="28" s="1"/>
  <c r="U7186" i="28"/>
  <c r="B7187" i="28"/>
  <c r="A7187" i="28" s="1"/>
  <c r="U7187" i="28"/>
  <c r="B7188" i="28"/>
  <c r="A7188" i="28" s="1"/>
  <c r="U7188" i="28"/>
  <c r="B7189" i="28"/>
  <c r="A7189" i="28" s="1"/>
  <c r="U7189" i="28"/>
  <c r="B7190" i="28"/>
  <c r="A7190" i="28" s="1"/>
  <c r="U7190" i="28"/>
  <c r="B7191" i="28"/>
  <c r="A7191" i="28" s="1"/>
  <c r="U7191" i="28"/>
  <c r="B7192" i="28"/>
  <c r="A7192" i="28" s="1"/>
  <c r="U7192" i="28"/>
  <c r="B7193" i="28"/>
  <c r="A7193" i="28" s="1"/>
  <c r="U7193" i="28"/>
  <c r="B7194" i="28"/>
  <c r="A7194" i="28" s="1"/>
  <c r="U7194" i="28"/>
  <c r="B7195" i="28"/>
  <c r="A7195" i="28" s="1"/>
  <c r="U7195" i="28"/>
  <c r="B7196" i="28"/>
  <c r="A7196" i="28" s="1"/>
  <c r="U7196" i="28"/>
  <c r="B7197" i="28"/>
  <c r="A7197" i="28" s="1"/>
  <c r="U7197" i="28"/>
  <c r="B7198" i="28"/>
  <c r="A7198" i="28" s="1"/>
  <c r="U7198" i="28"/>
  <c r="B7199" i="28"/>
  <c r="A7199" i="28" s="1"/>
  <c r="U7199" i="28"/>
  <c r="B7200" i="28"/>
  <c r="A7200" i="28" s="1"/>
  <c r="U7200" i="28"/>
  <c r="B7201" i="28"/>
  <c r="A7201" i="28" s="1"/>
  <c r="U7201" i="28"/>
  <c r="B7202" i="28"/>
  <c r="A7202" i="28" s="1"/>
  <c r="U7202" i="28"/>
  <c r="B7203" i="28"/>
  <c r="A7203" i="28" s="1"/>
  <c r="U7203" i="28"/>
  <c r="B7204" i="28"/>
  <c r="A7204" i="28" s="1"/>
  <c r="U7204" i="28"/>
  <c r="B7205" i="28"/>
  <c r="A7205" i="28" s="1"/>
  <c r="U7205" i="28"/>
  <c r="B7206" i="28"/>
  <c r="A7206" i="28" s="1"/>
  <c r="U7206" i="28"/>
  <c r="B7207" i="28"/>
  <c r="A7207" i="28" s="1"/>
  <c r="U7207" i="28"/>
  <c r="B7208" i="28"/>
  <c r="A7208" i="28" s="1"/>
  <c r="U7208" i="28"/>
  <c r="B7209" i="28"/>
  <c r="A7209" i="28" s="1"/>
  <c r="U7209" i="28"/>
  <c r="B7210" i="28"/>
  <c r="A7210" i="28" s="1"/>
  <c r="U7210" i="28"/>
  <c r="B7211" i="28"/>
  <c r="A7211" i="28" s="1"/>
  <c r="U7211" i="28"/>
  <c r="B7212" i="28"/>
  <c r="A7212" i="28" s="1"/>
  <c r="U7212" i="28"/>
  <c r="B7213" i="28"/>
  <c r="A7213" i="28" s="1"/>
  <c r="U7213" i="28"/>
  <c r="B7214" i="28"/>
  <c r="A7214" i="28" s="1"/>
  <c r="U7214" i="28"/>
  <c r="B7215" i="28"/>
  <c r="A7215" i="28" s="1"/>
  <c r="U7215" i="28"/>
  <c r="B7216" i="28"/>
  <c r="A7216" i="28" s="1"/>
  <c r="U7216" i="28"/>
  <c r="B7217" i="28"/>
  <c r="A7217" i="28" s="1"/>
  <c r="U7217" i="28"/>
  <c r="B7218" i="28"/>
  <c r="A7218" i="28" s="1"/>
  <c r="U7218" i="28"/>
  <c r="B7219" i="28"/>
  <c r="A7219" i="28" s="1"/>
  <c r="U7219" i="28"/>
  <c r="B7220" i="28"/>
  <c r="A7220" i="28" s="1"/>
  <c r="U7220" i="28"/>
  <c r="B7221" i="28"/>
  <c r="A7221" i="28" s="1"/>
  <c r="U7221" i="28"/>
  <c r="B7222" i="28"/>
  <c r="A7222" i="28" s="1"/>
  <c r="U7222" i="28"/>
  <c r="B7223" i="28"/>
  <c r="A7223" i="28" s="1"/>
  <c r="U7223" i="28"/>
  <c r="B7224" i="28"/>
  <c r="A7224" i="28" s="1"/>
  <c r="U7224" i="28"/>
  <c r="B7225" i="28"/>
  <c r="A7225" i="28" s="1"/>
  <c r="U7225" i="28"/>
  <c r="B7226" i="28"/>
  <c r="A7226" i="28" s="1"/>
  <c r="U7226" i="28"/>
  <c r="B7227" i="28"/>
  <c r="A7227" i="28" s="1"/>
  <c r="U7227" i="28"/>
  <c r="B7228" i="28"/>
  <c r="A7228" i="28" s="1"/>
  <c r="U7228" i="28"/>
  <c r="B7229" i="28"/>
  <c r="A7229" i="28" s="1"/>
  <c r="U7229" i="28"/>
  <c r="B7230" i="28"/>
  <c r="A7230" i="28" s="1"/>
  <c r="U7230" i="28"/>
  <c r="B7231" i="28"/>
  <c r="A7231" i="28" s="1"/>
  <c r="U7231" i="28"/>
  <c r="B7232" i="28"/>
  <c r="A7232" i="28" s="1"/>
  <c r="U7232" i="28"/>
  <c r="B7233" i="28"/>
  <c r="A7233" i="28" s="1"/>
  <c r="U7233" i="28"/>
  <c r="B7234" i="28"/>
  <c r="A7234" i="28" s="1"/>
  <c r="U7234" i="28"/>
  <c r="B7235" i="28"/>
  <c r="A7235" i="28" s="1"/>
  <c r="U7235" i="28"/>
  <c r="B7236" i="28"/>
  <c r="A7236" i="28" s="1"/>
  <c r="U7236" i="28"/>
  <c r="B7237" i="28"/>
  <c r="A7237" i="28" s="1"/>
  <c r="U7237" i="28"/>
  <c r="B7238" i="28"/>
  <c r="A7238" i="28" s="1"/>
  <c r="U7238" i="28"/>
  <c r="B7239" i="28"/>
  <c r="A7239" i="28" s="1"/>
  <c r="U7239" i="28"/>
  <c r="B7240" i="28"/>
  <c r="A7240" i="28" s="1"/>
  <c r="U7240" i="28"/>
  <c r="B7241" i="28"/>
  <c r="A7241" i="28" s="1"/>
  <c r="U7241" i="28"/>
  <c r="B7242" i="28"/>
  <c r="A7242" i="28" s="1"/>
  <c r="U7242" i="28"/>
  <c r="B7243" i="28"/>
  <c r="A7243" i="28" s="1"/>
  <c r="U7243" i="28"/>
  <c r="B7244" i="28"/>
  <c r="A7244" i="28" s="1"/>
  <c r="U7244" i="28"/>
  <c r="B7245" i="28"/>
  <c r="A7245" i="28" s="1"/>
  <c r="U7245" i="28"/>
  <c r="B7246" i="28"/>
  <c r="A7246" i="28" s="1"/>
  <c r="U7246" i="28"/>
  <c r="B7247" i="28"/>
  <c r="A7247" i="28" s="1"/>
  <c r="U7247" i="28"/>
  <c r="B7248" i="28"/>
  <c r="A7248" i="28" s="1"/>
  <c r="U7248" i="28"/>
  <c r="B7249" i="28"/>
  <c r="A7249" i="28" s="1"/>
  <c r="U7249" i="28"/>
  <c r="B7250" i="28"/>
  <c r="A7250" i="28" s="1"/>
  <c r="U7250" i="28"/>
  <c r="B7251" i="28"/>
  <c r="A7251" i="28" s="1"/>
  <c r="U7251" i="28"/>
  <c r="B7252" i="28"/>
  <c r="A7252" i="28" s="1"/>
  <c r="U7252" i="28"/>
  <c r="B7253" i="28"/>
  <c r="A7253" i="28" s="1"/>
  <c r="U7253" i="28"/>
  <c r="B7254" i="28"/>
  <c r="A7254" i="28" s="1"/>
  <c r="U7254" i="28"/>
  <c r="B7255" i="28"/>
  <c r="A7255" i="28" s="1"/>
  <c r="U7255" i="28"/>
  <c r="B7256" i="28"/>
  <c r="A7256" i="28" s="1"/>
  <c r="U7256" i="28"/>
  <c r="B7257" i="28"/>
  <c r="A7257" i="28" s="1"/>
  <c r="U7257" i="28"/>
  <c r="B7258" i="28"/>
  <c r="A7258" i="28" s="1"/>
  <c r="U7258" i="28"/>
  <c r="B7259" i="28"/>
  <c r="A7259" i="28" s="1"/>
  <c r="U7259" i="28"/>
  <c r="B7260" i="28"/>
  <c r="A7260" i="28" s="1"/>
  <c r="U7260" i="28"/>
  <c r="B7261" i="28"/>
  <c r="A7261" i="28" s="1"/>
  <c r="U7261" i="28"/>
  <c r="B7262" i="28"/>
  <c r="A7262" i="28" s="1"/>
  <c r="U7262" i="28"/>
  <c r="B7263" i="28"/>
  <c r="A7263" i="28" s="1"/>
  <c r="U7263" i="28"/>
  <c r="B7264" i="28"/>
  <c r="A7264" i="28" s="1"/>
  <c r="U7264" i="28"/>
  <c r="B7265" i="28"/>
  <c r="A7265" i="28" s="1"/>
  <c r="U7265" i="28"/>
  <c r="B7266" i="28"/>
  <c r="A7266" i="28" s="1"/>
  <c r="U7266" i="28"/>
  <c r="B7267" i="28"/>
  <c r="A7267" i="28" s="1"/>
  <c r="U7267" i="28"/>
  <c r="B7268" i="28"/>
  <c r="A7268" i="28" s="1"/>
  <c r="U7268" i="28"/>
  <c r="B7269" i="28"/>
  <c r="A7269" i="28" s="1"/>
  <c r="U7269" i="28"/>
  <c r="B7270" i="28"/>
  <c r="A7270" i="28" s="1"/>
  <c r="U7270" i="28"/>
  <c r="B7271" i="28"/>
  <c r="A7271" i="28" s="1"/>
  <c r="U7271" i="28"/>
  <c r="B7272" i="28"/>
  <c r="A7272" i="28" s="1"/>
  <c r="U7272" i="28"/>
  <c r="B7273" i="28"/>
  <c r="A7273" i="28" s="1"/>
  <c r="U7273" i="28"/>
  <c r="B7274" i="28"/>
  <c r="A7274" i="28" s="1"/>
  <c r="U7274" i="28"/>
  <c r="B7275" i="28"/>
  <c r="A7275" i="28" s="1"/>
  <c r="U7275" i="28"/>
  <c r="B7276" i="28"/>
  <c r="A7276" i="28" s="1"/>
  <c r="U7276" i="28"/>
  <c r="B7277" i="28"/>
  <c r="A7277" i="28" s="1"/>
  <c r="U7277" i="28"/>
  <c r="B7278" i="28"/>
  <c r="A7278" i="28" s="1"/>
  <c r="U7278" i="28"/>
  <c r="B7279" i="28"/>
  <c r="A7279" i="28" s="1"/>
  <c r="U7279" i="28"/>
  <c r="B7280" i="28"/>
  <c r="A7280" i="28" s="1"/>
  <c r="U7280" i="28"/>
  <c r="B7281" i="28"/>
  <c r="A7281" i="28" s="1"/>
  <c r="U7281" i="28"/>
  <c r="B7282" i="28"/>
  <c r="A7282" i="28" s="1"/>
  <c r="U7282" i="28"/>
  <c r="B7283" i="28"/>
  <c r="A7283" i="28" s="1"/>
  <c r="U7283" i="28"/>
  <c r="B7284" i="28"/>
  <c r="A7284" i="28" s="1"/>
  <c r="U7284" i="28"/>
  <c r="B7285" i="28"/>
  <c r="A7285" i="28" s="1"/>
  <c r="U7285" i="28"/>
  <c r="B7286" i="28"/>
  <c r="A7286" i="28" s="1"/>
  <c r="U7286" i="28"/>
  <c r="B7287" i="28"/>
  <c r="A7287" i="28" s="1"/>
  <c r="U7287" i="28"/>
  <c r="B7288" i="28"/>
  <c r="A7288" i="28" s="1"/>
  <c r="U7288" i="28"/>
  <c r="B7289" i="28"/>
  <c r="A7289" i="28" s="1"/>
  <c r="U7289" i="28"/>
  <c r="B7290" i="28"/>
  <c r="A7290" i="28" s="1"/>
  <c r="U7290" i="28"/>
  <c r="B7291" i="28"/>
  <c r="A7291" i="28" s="1"/>
  <c r="U7291" i="28"/>
  <c r="B7292" i="28"/>
  <c r="A7292" i="28" s="1"/>
  <c r="U7292" i="28"/>
  <c r="B7293" i="28"/>
  <c r="A7293" i="28" s="1"/>
  <c r="U7293" i="28"/>
  <c r="B7294" i="28"/>
  <c r="A7294" i="28" s="1"/>
  <c r="U7294" i="28"/>
  <c r="B7295" i="28"/>
  <c r="A7295" i="28" s="1"/>
  <c r="U7295" i="28"/>
  <c r="B7296" i="28"/>
  <c r="A7296" i="28" s="1"/>
  <c r="U7296" i="28"/>
  <c r="B7297" i="28"/>
  <c r="A7297" i="28" s="1"/>
  <c r="U7297" i="28"/>
  <c r="B7298" i="28"/>
  <c r="A7298" i="28" s="1"/>
  <c r="U7298" i="28"/>
  <c r="B7299" i="28"/>
  <c r="A7299" i="28" s="1"/>
  <c r="U7299" i="28"/>
  <c r="B7300" i="28"/>
  <c r="A7300" i="28" s="1"/>
  <c r="U7300" i="28"/>
  <c r="B7301" i="28"/>
  <c r="A7301" i="28" s="1"/>
  <c r="U7301" i="28"/>
  <c r="B7302" i="28"/>
  <c r="A7302" i="28" s="1"/>
  <c r="U7302" i="28"/>
  <c r="B7303" i="28"/>
  <c r="A7303" i="28" s="1"/>
  <c r="U7303" i="28"/>
  <c r="B7304" i="28"/>
  <c r="A7304" i="28" s="1"/>
  <c r="U7304" i="28"/>
  <c r="B7305" i="28"/>
  <c r="A7305" i="28" s="1"/>
  <c r="U7305" i="28"/>
  <c r="B7306" i="28"/>
  <c r="A7306" i="28" s="1"/>
  <c r="U7306" i="28"/>
  <c r="B7307" i="28"/>
  <c r="A7307" i="28" s="1"/>
  <c r="U7307" i="28"/>
  <c r="B7308" i="28"/>
  <c r="A7308" i="28" s="1"/>
  <c r="U7308" i="28"/>
  <c r="B7309" i="28"/>
  <c r="A7309" i="28" s="1"/>
  <c r="U7309" i="28"/>
  <c r="B7310" i="28"/>
  <c r="A7310" i="28" s="1"/>
  <c r="U7310" i="28"/>
  <c r="B7311" i="28"/>
  <c r="A7311" i="28" s="1"/>
  <c r="U7311" i="28"/>
  <c r="B7312" i="28"/>
  <c r="A7312" i="28" s="1"/>
  <c r="U7312" i="28"/>
  <c r="B7313" i="28"/>
  <c r="A7313" i="28" s="1"/>
  <c r="U7313" i="28"/>
  <c r="B7314" i="28"/>
  <c r="A7314" i="28" s="1"/>
  <c r="U7314" i="28"/>
  <c r="B7315" i="28"/>
  <c r="A7315" i="28" s="1"/>
  <c r="U7315" i="28"/>
  <c r="B7316" i="28"/>
  <c r="A7316" i="28" s="1"/>
  <c r="U7316" i="28"/>
  <c r="B7317" i="28"/>
  <c r="A7317" i="28" s="1"/>
  <c r="U7317" i="28"/>
  <c r="B7318" i="28"/>
  <c r="A7318" i="28" s="1"/>
  <c r="U7318" i="28"/>
  <c r="B7319" i="28"/>
  <c r="A7319" i="28" s="1"/>
  <c r="U7319" i="28"/>
  <c r="B7320" i="28"/>
  <c r="A7320" i="28" s="1"/>
  <c r="U7320" i="28"/>
  <c r="B7321" i="28"/>
  <c r="A7321" i="28" s="1"/>
  <c r="U7321" i="28"/>
  <c r="B7322" i="28"/>
  <c r="A7322" i="28" s="1"/>
  <c r="U7322" i="28"/>
  <c r="B7323" i="28"/>
  <c r="A7323" i="28" s="1"/>
  <c r="U7323" i="28"/>
  <c r="B7324" i="28"/>
  <c r="A7324" i="28" s="1"/>
  <c r="U7324" i="28"/>
  <c r="B7325" i="28"/>
  <c r="A7325" i="28" s="1"/>
  <c r="U7325" i="28"/>
  <c r="B7326" i="28"/>
  <c r="A7326" i="28" s="1"/>
  <c r="U7326" i="28"/>
  <c r="B7327" i="28"/>
  <c r="A7327" i="28" s="1"/>
  <c r="U7327" i="28"/>
  <c r="B7328" i="28"/>
  <c r="A7328" i="28" s="1"/>
  <c r="U7328" i="28"/>
  <c r="B7329" i="28"/>
  <c r="A7329" i="28" s="1"/>
  <c r="U7329" i="28"/>
  <c r="B7330" i="28"/>
  <c r="A7330" i="28" s="1"/>
  <c r="U7330" i="28"/>
  <c r="B7331" i="28"/>
  <c r="A7331" i="28" s="1"/>
  <c r="U7331" i="28"/>
  <c r="B7332" i="28"/>
  <c r="A7332" i="28" s="1"/>
  <c r="U7332" i="28"/>
  <c r="B7333" i="28"/>
  <c r="A7333" i="28" s="1"/>
  <c r="U7333" i="28"/>
  <c r="B7334" i="28"/>
  <c r="A7334" i="28" s="1"/>
  <c r="U7334" i="28"/>
  <c r="B7335" i="28"/>
  <c r="A7335" i="28" s="1"/>
  <c r="U7335" i="28"/>
  <c r="B7336" i="28"/>
  <c r="A7336" i="28" s="1"/>
  <c r="U7336" i="28"/>
  <c r="B7337" i="28"/>
  <c r="A7337" i="28" s="1"/>
  <c r="U7337" i="28"/>
  <c r="B7338" i="28"/>
  <c r="A7338" i="28" s="1"/>
  <c r="U7338" i="28"/>
  <c r="B7339" i="28"/>
  <c r="A7339" i="28" s="1"/>
  <c r="U7339" i="28"/>
  <c r="B7340" i="28"/>
  <c r="A7340" i="28" s="1"/>
  <c r="U7340" i="28"/>
  <c r="B7341" i="28"/>
  <c r="A7341" i="28" s="1"/>
  <c r="U7341" i="28"/>
  <c r="B7342" i="28"/>
  <c r="A7342" i="28" s="1"/>
  <c r="U7342" i="28"/>
  <c r="B7343" i="28"/>
  <c r="A7343" i="28" s="1"/>
  <c r="U7343" i="28"/>
  <c r="B7344" i="28"/>
  <c r="A7344" i="28" s="1"/>
  <c r="U7344" i="28"/>
  <c r="B7345" i="28"/>
  <c r="A7345" i="28" s="1"/>
  <c r="U7345" i="28"/>
  <c r="B7346" i="28"/>
  <c r="A7346" i="28" s="1"/>
  <c r="U7346" i="28"/>
  <c r="B7347" i="28"/>
  <c r="A7347" i="28" s="1"/>
  <c r="U7347" i="28"/>
  <c r="B7348" i="28"/>
  <c r="A7348" i="28" s="1"/>
  <c r="U7348" i="28"/>
  <c r="B7349" i="28"/>
  <c r="A7349" i="28" s="1"/>
  <c r="U7349" i="28"/>
  <c r="B7350" i="28"/>
  <c r="A7350" i="28" s="1"/>
  <c r="U7350" i="28"/>
  <c r="B7351" i="28"/>
  <c r="A7351" i="28" s="1"/>
  <c r="U7351" i="28"/>
  <c r="B7352" i="28"/>
  <c r="A7352" i="28" s="1"/>
  <c r="U7352" i="28"/>
  <c r="B7353" i="28"/>
  <c r="A7353" i="28" s="1"/>
  <c r="U7353" i="28"/>
  <c r="B7354" i="28"/>
  <c r="A7354" i="28" s="1"/>
  <c r="U7354" i="28"/>
  <c r="B7355" i="28"/>
  <c r="A7355" i="28" s="1"/>
  <c r="U7355" i="28"/>
  <c r="B7356" i="28"/>
  <c r="A7356" i="28" s="1"/>
  <c r="U7356" i="28"/>
  <c r="B7357" i="28"/>
  <c r="A7357" i="28" s="1"/>
  <c r="U7357" i="28"/>
  <c r="B7358" i="28"/>
  <c r="A7358" i="28" s="1"/>
  <c r="U7358" i="28"/>
  <c r="B7359" i="28"/>
  <c r="A7359" i="28" s="1"/>
  <c r="U7359" i="28"/>
  <c r="B7360" i="28"/>
  <c r="A7360" i="28" s="1"/>
  <c r="U7360" i="28"/>
  <c r="B7361" i="28"/>
  <c r="A7361" i="28" s="1"/>
  <c r="U7361" i="28"/>
  <c r="B7362" i="28"/>
  <c r="A7362" i="28" s="1"/>
  <c r="U7362" i="28"/>
  <c r="B7363" i="28"/>
  <c r="A7363" i="28" s="1"/>
  <c r="U7363" i="28"/>
  <c r="B7364" i="28"/>
  <c r="A7364" i="28" s="1"/>
  <c r="U7364" i="28"/>
  <c r="B7365" i="28"/>
  <c r="A7365" i="28" s="1"/>
  <c r="U7365" i="28"/>
  <c r="B7366" i="28"/>
  <c r="A7366" i="28" s="1"/>
  <c r="U7366" i="28"/>
  <c r="B7367" i="28"/>
  <c r="A7367" i="28" s="1"/>
  <c r="U7367" i="28"/>
  <c r="B7368" i="28"/>
  <c r="A7368" i="28" s="1"/>
  <c r="U7368" i="28"/>
  <c r="B7369" i="28"/>
  <c r="A7369" i="28" s="1"/>
  <c r="U7369" i="28"/>
  <c r="B7370" i="28"/>
  <c r="A7370" i="28" s="1"/>
  <c r="U7370" i="28"/>
  <c r="B7371" i="28"/>
  <c r="A7371" i="28" s="1"/>
  <c r="U7371" i="28"/>
  <c r="B7372" i="28"/>
  <c r="A7372" i="28" s="1"/>
  <c r="U7372" i="28"/>
  <c r="B7373" i="28"/>
  <c r="A7373" i="28" s="1"/>
  <c r="U7373" i="28"/>
  <c r="B7374" i="28"/>
  <c r="A7374" i="28" s="1"/>
  <c r="U7374" i="28"/>
  <c r="B7375" i="28"/>
  <c r="A7375" i="28" s="1"/>
  <c r="U7375" i="28"/>
  <c r="B7376" i="28"/>
  <c r="A7376" i="28" s="1"/>
  <c r="U7376" i="28"/>
  <c r="B7377" i="28"/>
  <c r="A7377" i="28" s="1"/>
  <c r="U7377" i="28"/>
  <c r="B7378" i="28"/>
  <c r="A7378" i="28" s="1"/>
  <c r="U7378" i="28"/>
  <c r="B7379" i="28"/>
  <c r="A7379" i="28" s="1"/>
  <c r="U7379" i="28"/>
  <c r="B7380" i="28"/>
  <c r="A7380" i="28" s="1"/>
  <c r="U7380" i="28"/>
  <c r="B7381" i="28"/>
  <c r="A7381" i="28" s="1"/>
  <c r="U7381" i="28"/>
  <c r="B7382" i="28"/>
  <c r="A7382" i="28" s="1"/>
  <c r="U7382" i="28"/>
  <c r="B7383" i="28"/>
  <c r="A7383" i="28" s="1"/>
  <c r="U7383" i="28"/>
  <c r="B7384" i="28"/>
  <c r="A7384" i="28" s="1"/>
  <c r="U7384" i="28"/>
  <c r="B7385" i="28"/>
  <c r="A7385" i="28" s="1"/>
  <c r="U7385" i="28"/>
  <c r="B7386" i="28"/>
  <c r="A7386" i="28" s="1"/>
  <c r="U7386" i="28"/>
  <c r="B7387" i="28"/>
  <c r="A7387" i="28" s="1"/>
  <c r="U7387" i="28"/>
  <c r="B7388" i="28"/>
  <c r="A7388" i="28" s="1"/>
  <c r="U7388" i="28"/>
  <c r="B7389" i="28"/>
  <c r="A7389" i="28" s="1"/>
  <c r="U7389" i="28"/>
  <c r="B7390" i="28"/>
  <c r="A7390" i="28" s="1"/>
  <c r="U7390" i="28"/>
  <c r="B7391" i="28"/>
  <c r="A7391" i="28" s="1"/>
  <c r="U7391" i="28"/>
  <c r="B7392" i="28"/>
  <c r="A7392" i="28" s="1"/>
  <c r="U7392" i="28"/>
  <c r="B7393" i="28"/>
  <c r="A7393" i="28" s="1"/>
  <c r="U7393" i="28"/>
  <c r="B7394" i="28"/>
  <c r="A7394" i="28" s="1"/>
  <c r="U7394" i="28"/>
  <c r="B7395" i="28"/>
  <c r="A7395" i="28" s="1"/>
  <c r="U7395" i="28"/>
  <c r="B7396" i="28"/>
  <c r="A7396" i="28" s="1"/>
  <c r="U7396" i="28"/>
  <c r="B7397" i="28"/>
  <c r="A7397" i="28" s="1"/>
  <c r="U7397" i="28"/>
  <c r="B7398" i="28"/>
  <c r="A7398" i="28" s="1"/>
  <c r="U7398" i="28"/>
  <c r="B7399" i="28"/>
  <c r="A7399" i="28" s="1"/>
  <c r="U7399" i="28"/>
  <c r="B7400" i="28"/>
  <c r="A7400" i="28" s="1"/>
  <c r="U7400" i="28"/>
  <c r="B7401" i="28"/>
  <c r="A7401" i="28" s="1"/>
  <c r="U7401" i="28"/>
  <c r="B7402" i="28"/>
  <c r="A7402" i="28" s="1"/>
  <c r="U7402" i="28"/>
  <c r="B7403" i="28"/>
  <c r="A7403" i="28" s="1"/>
  <c r="U7403" i="28"/>
  <c r="B7404" i="28"/>
  <c r="A7404" i="28" s="1"/>
  <c r="U7404" i="28"/>
  <c r="B7405" i="28"/>
  <c r="A7405" i="28" s="1"/>
  <c r="U7405" i="28"/>
  <c r="B7406" i="28"/>
  <c r="A7406" i="28" s="1"/>
  <c r="U7406" i="28"/>
  <c r="B7407" i="28"/>
  <c r="A7407" i="28" s="1"/>
  <c r="U7407" i="28"/>
  <c r="B7408" i="28"/>
  <c r="A7408" i="28" s="1"/>
  <c r="U7408" i="28"/>
  <c r="B7409" i="28"/>
  <c r="A7409" i="28" s="1"/>
  <c r="U7409" i="28"/>
  <c r="B7410" i="28"/>
  <c r="A7410" i="28" s="1"/>
  <c r="U7410" i="28"/>
  <c r="B7411" i="28"/>
  <c r="A7411" i="28" s="1"/>
  <c r="U7411" i="28"/>
  <c r="B7412" i="28"/>
  <c r="A7412" i="28" s="1"/>
  <c r="U7412" i="28"/>
  <c r="B7413" i="28"/>
  <c r="A7413" i="28" s="1"/>
  <c r="U7413" i="28"/>
  <c r="B7414" i="28"/>
  <c r="A7414" i="28" s="1"/>
  <c r="U7414" i="28"/>
  <c r="B7415" i="28"/>
  <c r="A7415" i="28" s="1"/>
  <c r="U7415" i="28"/>
  <c r="B7416" i="28"/>
  <c r="A7416" i="28" s="1"/>
  <c r="U7416" i="28"/>
  <c r="B7417" i="28"/>
  <c r="A7417" i="28" s="1"/>
  <c r="U7417" i="28"/>
  <c r="B7418" i="28"/>
  <c r="A7418" i="28" s="1"/>
  <c r="U7418" i="28"/>
  <c r="B7419" i="28"/>
  <c r="A7419" i="28" s="1"/>
  <c r="U7419" i="28"/>
  <c r="B7420" i="28"/>
  <c r="A7420" i="28" s="1"/>
  <c r="U7420" i="28"/>
  <c r="B7421" i="28"/>
  <c r="A7421" i="28" s="1"/>
  <c r="U7421" i="28"/>
  <c r="B7422" i="28"/>
  <c r="A7422" i="28" s="1"/>
  <c r="U7422" i="28"/>
  <c r="B7423" i="28"/>
  <c r="A7423" i="28" s="1"/>
  <c r="U7423" i="28"/>
  <c r="B7424" i="28"/>
  <c r="A7424" i="28" s="1"/>
  <c r="U7424" i="28"/>
  <c r="B7425" i="28"/>
  <c r="A7425" i="28" s="1"/>
  <c r="U7425" i="28"/>
  <c r="B7426" i="28"/>
  <c r="A7426" i="28" s="1"/>
  <c r="U7426" i="28"/>
  <c r="B7427" i="28"/>
  <c r="A7427" i="28" s="1"/>
  <c r="U7427" i="28"/>
  <c r="B7428" i="28"/>
  <c r="A7428" i="28" s="1"/>
  <c r="U7428" i="28"/>
  <c r="B7429" i="28"/>
  <c r="A7429" i="28" s="1"/>
  <c r="U7429" i="28"/>
  <c r="B7430" i="28"/>
  <c r="A7430" i="28" s="1"/>
  <c r="U7430" i="28"/>
  <c r="B7431" i="28"/>
  <c r="A7431" i="28" s="1"/>
  <c r="U7431" i="28"/>
  <c r="B7432" i="28"/>
  <c r="A7432" i="28" s="1"/>
  <c r="U7432" i="28"/>
  <c r="B7433" i="28"/>
  <c r="A7433" i="28" s="1"/>
  <c r="U7433" i="28"/>
  <c r="B7434" i="28"/>
  <c r="A7434" i="28" s="1"/>
  <c r="U7434" i="28"/>
  <c r="B7435" i="28"/>
  <c r="A7435" i="28" s="1"/>
  <c r="U7435" i="28"/>
  <c r="B7436" i="28"/>
  <c r="A7436" i="28" s="1"/>
  <c r="U7436" i="28"/>
  <c r="B7437" i="28"/>
  <c r="A7437" i="28" s="1"/>
  <c r="U7437" i="28"/>
  <c r="B7438" i="28"/>
  <c r="A7438" i="28" s="1"/>
  <c r="U7438" i="28"/>
  <c r="B7439" i="28"/>
  <c r="A7439" i="28" s="1"/>
  <c r="U7439" i="28"/>
  <c r="B7440" i="28"/>
  <c r="A7440" i="28" s="1"/>
  <c r="U7440" i="28"/>
  <c r="B7441" i="28"/>
  <c r="A7441" i="28" s="1"/>
  <c r="U7441" i="28"/>
  <c r="B7442" i="28"/>
  <c r="A7442" i="28" s="1"/>
  <c r="U7442" i="28"/>
  <c r="B7443" i="28"/>
  <c r="A7443" i="28" s="1"/>
  <c r="U7443" i="28"/>
  <c r="B7444" i="28"/>
  <c r="A7444" i="28" s="1"/>
  <c r="U7444" i="28"/>
  <c r="B7445" i="28"/>
  <c r="A7445" i="28" s="1"/>
  <c r="U7445" i="28"/>
  <c r="B7446" i="28"/>
  <c r="A7446" i="28" s="1"/>
  <c r="U7446" i="28"/>
  <c r="B7447" i="28"/>
  <c r="A7447" i="28" s="1"/>
  <c r="U7447" i="28"/>
  <c r="B7448" i="28"/>
  <c r="A7448" i="28" s="1"/>
  <c r="U7448" i="28"/>
  <c r="B7449" i="28"/>
  <c r="A7449" i="28" s="1"/>
  <c r="U7449" i="28"/>
  <c r="B7450" i="28"/>
  <c r="A7450" i="28" s="1"/>
  <c r="U7450" i="28"/>
  <c r="B7451" i="28"/>
  <c r="A7451" i="28" s="1"/>
  <c r="U7451" i="28"/>
  <c r="B7452" i="28"/>
  <c r="A7452" i="28" s="1"/>
  <c r="U7452" i="28"/>
  <c r="B7453" i="28"/>
  <c r="A7453" i="28" s="1"/>
  <c r="U7453" i="28"/>
  <c r="B7454" i="28"/>
  <c r="A7454" i="28" s="1"/>
  <c r="U7454" i="28"/>
  <c r="B7455" i="28"/>
  <c r="A7455" i="28" s="1"/>
  <c r="U7455" i="28"/>
  <c r="B7456" i="28"/>
  <c r="A7456" i="28" s="1"/>
  <c r="U7456" i="28"/>
  <c r="B7457" i="28"/>
  <c r="A7457" i="28" s="1"/>
  <c r="U7457" i="28"/>
  <c r="B7458" i="28"/>
  <c r="A7458" i="28" s="1"/>
  <c r="U7458" i="28"/>
  <c r="B7459" i="28"/>
  <c r="A7459" i="28" s="1"/>
  <c r="U7459" i="28"/>
  <c r="B7460" i="28"/>
  <c r="A7460" i="28" s="1"/>
  <c r="U7460" i="28"/>
  <c r="B7461" i="28"/>
  <c r="A7461" i="28" s="1"/>
  <c r="U7461" i="28"/>
  <c r="B7462" i="28"/>
  <c r="A7462" i="28" s="1"/>
  <c r="U7462" i="28"/>
  <c r="B7463" i="28"/>
  <c r="A7463" i="28" s="1"/>
  <c r="U7463" i="28"/>
  <c r="B7464" i="28"/>
  <c r="A7464" i="28" s="1"/>
  <c r="U7464" i="28"/>
  <c r="B7465" i="28"/>
  <c r="A7465" i="28" s="1"/>
  <c r="U7465" i="28"/>
  <c r="B7466" i="28"/>
  <c r="A7466" i="28" s="1"/>
  <c r="U7466" i="28"/>
  <c r="B7467" i="28"/>
  <c r="A7467" i="28" s="1"/>
  <c r="U7467" i="28"/>
  <c r="B7468" i="28"/>
  <c r="A7468" i="28" s="1"/>
  <c r="U7468" i="28"/>
  <c r="B7469" i="28"/>
  <c r="A7469" i="28" s="1"/>
  <c r="U7469" i="28"/>
  <c r="B7470" i="28"/>
  <c r="A7470" i="28" s="1"/>
  <c r="U7470" i="28"/>
  <c r="B7471" i="28"/>
  <c r="A7471" i="28" s="1"/>
  <c r="U7471" i="28"/>
  <c r="B7472" i="28"/>
  <c r="A7472" i="28" s="1"/>
  <c r="U7472" i="28"/>
  <c r="B7473" i="28"/>
  <c r="A7473" i="28" s="1"/>
  <c r="U7473" i="28"/>
  <c r="B7474" i="28"/>
  <c r="A7474" i="28" s="1"/>
  <c r="U7474" i="28"/>
  <c r="B7475" i="28"/>
  <c r="A7475" i="28" s="1"/>
  <c r="U7475" i="28"/>
  <c r="B7476" i="28"/>
  <c r="A7476" i="28" s="1"/>
  <c r="U7476" i="28"/>
  <c r="B7477" i="28"/>
  <c r="A7477" i="28" s="1"/>
  <c r="U7477" i="28"/>
  <c r="B7478" i="28"/>
  <c r="A7478" i="28" s="1"/>
  <c r="U7478" i="28"/>
  <c r="B7479" i="28"/>
  <c r="A7479" i="28" s="1"/>
  <c r="U7479" i="28"/>
  <c r="B7480" i="28"/>
  <c r="A7480" i="28" s="1"/>
  <c r="U7480" i="28"/>
  <c r="B7481" i="28"/>
  <c r="A7481" i="28" s="1"/>
  <c r="U7481" i="28"/>
  <c r="B7482" i="28"/>
  <c r="A7482" i="28" s="1"/>
  <c r="U7482" i="28"/>
  <c r="B7483" i="28"/>
  <c r="A7483" i="28" s="1"/>
  <c r="U7483" i="28"/>
  <c r="B7484" i="28"/>
  <c r="A7484" i="28" s="1"/>
  <c r="U7484" i="28"/>
  <c r="B7485" i="28"/>
  <c r="A7485" i="28" s="1"/>
  <c r="U7485" i="28"/>
  <c r="B7486" i="28"/>
  <c r="A7486" i="28" s="1"/>
  <c r="U7486" i="28"/>
  <c r="B7487" i="28"/>
  <c r="A7487" i="28" s="1"/>
  <c r="U7487" i="28"/>
  <c r="B7488" i="28"/>
  <c r="A7488" i="28" s="1"/>
  <c r="U7488" i="28"/>
  <c r="B7489" i="28"/>
  <c r="A7489" i="28" s="1"/>
  <c r="U7489" i="28"/>
  <c r="B7490" i="28"/>
  <c r="A7490" i="28" s="1"/>
  <c r="U7490" i="28"/>
  <c r="B7491" i="28"/>
  <c r="A7491" i="28" s="1"/>
  <c r="U7491" i="28"/>
  <c r="B7492" i="28"/>
  <c r="A7492" i="28" s="1"/>
  <c r="U7492" i="28"/>
  <c r="B7493" i="28"/>
  <c r="A7493" i="28" s="1"/>
  <c r="U7493" i="28"/>
  <c r="B7494" i="28"/>
  <c r="A7494" i="28" s="1"/>
  <c r="U7494" i="28"/>
  <c r="B7495" i="28"/>
  <c r="A7495" i="28" s="1"/>
  <c r="U7495" i="28"/>
  <c r="B7496" i="28"/>
  <c r="A7496" i="28" s="1"/>
  <c r="U7496" i="28"/>
  <c r="B7497" i="28"/>
  <c r="A7497" i="28" s="1"/>
  <c r="U7497" i="28"/>
  <c r="B7498" i="28"/>
  <c r="A7498" i="28" s="1"/>
  <c r="U7498" i="28"/>
  <c r="B7499" i="28"/>
  <c r="A7499" i="28" s="1"/>
  <c r="U7499" i="28"/>
  <c r="B7500" i="28"/>
  <c r="A7500" i="28" s="1"/>
  <c r="U7500" i="28"/>
  <c r="B7501" i="28"/>
  <c r="A7501" i="28" s="1"/>
  <c r="U7501" i="28"/>
  <c r="B7502" i="28"/>
  <c r="A7502" i="28" s="1"/>
  <c r="U7502" i="28"/>
  <c r="B7503" i="28"/>
  <c r="A7503" i="28" s="1"/>
  <c r="U7503" i="28"/>
  <c r="B7504" i="28"/>
  <c r="A7504" i="28" s="1"/>
  <c r="U7504" i="28"/>
  <c r="B7505" i="28"/>
  <c r="A7505" i="28" s="1"/>
  <c r="U7505" i="28"/>
  <c r="B7506" i="28"/>
  <c r="A7506" i="28" s="1"/>
  <c r="U7506" i="28"/>
  <c r="B7507" i="28"/>
  <c r="A7507" i="28" s="1"/>
  <c r="U7507" i="28"/>
  <c r="B7508" i="28"/>
  <c r="A7508" i="28" s="1"/>
  <c r="U7508" i="28"/>
  <c r="B7509" i="28"/>
  <c r="A7509" i="28" s="1"/>
  <c r="U7509" i="28"/>
  <c r="B7510" i="28"/>
  <c r="A7510" i="28" s="1"/>
  <c r="U7510" i="28"/>
  <c r="B7511" i="28"/>
  <c r="A7511" i="28" s="1"/>
  <c r="U7511" i="28"/>
  <c r="B7512" i="28"/>
  <c r="A7512" i="28" s="1"/>
  <c r="U7512" i="28"/>
  <c r="B7513" i="28"/>
  <c r="A7513" i="28" s="1"/>
  <c r="U7513" i="28"/>
  <c r="B7514" i="28"/>
  <c r="A7514" i="28" s="1"/>
  <c r="U7514" i="28"/>
  <c r="B7515" i="28"/>
  <c r="A7515" i="28" s="1"/>
  <c r="U7515" i="28"/>
  <c r="B7516" i="28"/>
  <c r="A7516" i="28" s="1"/>
  <c r="U7516" i="28"/>
  <c r="B7517" i="28"/>
  <c r="A7517" i="28" s="1"/>
  <c r="U7517" i="28"/>
  <c r="B7518" i="28"/>
  <c r="A7518" i="28" s="1"/>
  <c r="U7518" i="28"/>
  <c r="B7519" i="28"/>
  <c r="A7519" i="28" s="1"/>
  <c r="U7519" i="28"/>
  <c r="B7520" i="28"/>
  <c r="A7520" i="28" s="1"/>
  <c r="U7520" i="28"/>
  <c r="B7521" i="28"/>
  <c r="A7521" i="28" s="1"/>
  <c r="U7521" i="28"/>
  <c r="B7522" i="28"/>
  <c r="A7522" i="28" s="1"/>
  <c r="U7522" i="28"/>
  <c r="B7523" i="28"/>
  <c r="A7523" i="28" s="1"/>
  <c r="U7523" i="28"/>
  <c r="B7524" i="28"/>
  <c r="A7524" i="28" s="1"/>
  <c r="U7524" i="28"/>
  <c r="B7525" i="28"/>
  <c r="A7525" i="28" s="1"/>
  <c r="U7525" i="28"/>
  <c r="B7526" i="28"/>
  <c r="A7526" i="28" s="1"/>
  <c r="U7526" i="28"/>
  <c r="B7527" i="28"/>
  <c r="A7527" i="28" s="1"/>
  <c r="U7527" i="28"/>
  <c r="B7528" i="28"/>
  <c r="A7528" i="28" s="1"/>
  <c r="U7528" i="28"/>
  <c r="B7529" i="28"/>
  <c r="A7529" i="28" s="1"/>
  <c r="U7529" i="28"/>
  <c r="B7530" i="28"/>
  <c r="A7530" i="28" s="1"/>
  <c r="U7530" i="28"/>
  <c r="B7531" i="28"/>
  <c r="A7531" i="28" s="1"/>
  <c r="U7531" i="28"/>
  <c r="B7532" i="28"/>
  <c r="A7532" i="28" s="1"/>
  <c r="U7532" i="28"/>
  <c r="B7533" i="28"/>
  <c r="A7533" i="28" s="1"/>
  <c r="U7533" i="28"/>
  <c r="B7534" i="28"/>
  <c r="A7534" i="28" s="1"/>
  <c r="U7534" i="28"/>
  <c r="B7535" i="28"/>
  <c r="A7535" i="28" s="1"/>
  <c r="U7535" i="28"/>
  <c r="B7536" i="28"/>
  <c r="A7536" i="28" s="1"/>
  <c r="U7536" i="28"/>
  <c r="B7537" i="28"/>
  <c r="A7537" i="28" s="1"/>
  <c r="U7537" i="28"/>
  <c r="B7538" i="28"/>
  <c r="A7538" i="28" s="1"/>
  <c r="U7538" i="28"/>
  <c r="B7539" i="28"/>
  <c r="A7539" i="28" s="1"/>
  <c r="U7539" i="28"/>
  <c r="B7540" i="28"/>
  <c r="A7540" i="28" s="1"/>
  <c r="U7540" i="28"/>
  <c r="B7541" i="28"/>
  <c r="A7541" i="28" s="1"/>
  <c r="U7541" i="28"/>
  <c r="B7542" i="28"/>
  <c r="A7542" i="28" s="1"/>
  <c r="U7542" i="28"/>
  <c r="B7543" i="28"/>
  <c r="A7543" i="28" s="1"/>
  <c r="U7543" i="28"/>
  <c r="B7544" i="28"/>
  <c r="A7544" i="28" s="1"/>
  <c r="U7544" i="28"/>
  <c r="B7545" i="28"/>
  <c r="A7545" i="28" s="1"/>
  <c r="U7545" i="28"/>
  <c r="B7546" i="28"/>
  <c r="A7546" i="28" s="1"/>
  <c r="U7546" i="28"/>
  <c r="B7547" i="28"/>
  <c r="A7547" i="28" s="1"/>
  <c r="U7547" i="28"/>
  <c r="B7548" i="28"/>
  <c r="A7548" i="28" s="1"/>
  <c r="U7548" i="28"/>
  <c r="B7549" i="28"/>
  <c r="A7549" i="28" s="1"/>
  <c r="U7549" i="28"/>
  <c r="B7550" i="28"/>
  <c r="A7550" i="28" s="1"/>
  <c r="U7550" i="28"/>
  <c r="B7551" i="28"/>
  <c r="A7551" i="28" s="1"/>
  <c r="U7551" i="28"/>
  <c r="B7552" i="28"/>
  <c r="A7552" i="28" s="1"/>
  <c r="U7552" i="28"/>
  <c r="B7553" i="28"/>
  <c r="A7553" i="28" s="1"/>
  <c r="U7553" i="28"/>
  <c r="B7554" i="28"/>
  <c r="A7554" i="28" s="1"/>
  <c r="U7554" i="28"/>
  <c r="B7555" i="28"/>
  <c r="A7555" i="28" s="1"/>
  <c r="U7555" i="28"/>
  <c r="B7556" i="28"/>
  <c r="A7556" i="28" s="1"/>
  <c r="U7556" i="28"/>
  <c r="B7557" i="28"/>
  <c r="A7557" i="28" s="1"/>
  <c r="U7557" i="28"/>
  <c r="B7558" i="28"/>
  <c r="A7558" i="28" s="1"/>
  <c r="U7558" i="28"/>
  <c r="B7559" i="28"/>
  <c r="A7559" i="28" s="1"/>
  <c r="U7559" i="28"/>
  <c r="B7560" i="28"/>
  <c r="A7560" i="28" s="1"/>
  <c r="U7560" i="28"/>
  <c r="B7561" i="28"/>
  <c r="A7561" i="28" s="1"/>
  <c r="U7561" i="28"/>
  <c r="B7562" i="28"/>
  <c r="A7562" i="28" s="1"/>
  <c r="U7562" i="28"/>
  <c r="B7563" i="28"/>
  <c r="A7563" i="28" s="1"/>
  <c r="U7563" i="28"/>
  <c r="B7564" i="28"/>
  <c r="A7564" i="28" s="1"/>
  <c r="U7564" i="28"/>
  <c r="B7565" i="28"/>
  <c r="A7565" i="28" s="1"/>
  <c r="U7565" i="28"/>
  <c r="B7566" i="28"/>
  <c r="A7566" i="28" s="1"/>
  <c r="U7566" i="28"/>
  <c r="B7567" i="28"/>
  <c r="A7567" i="28" s="1"/>
  <c r="U7567" i="28"/>
  <c r="B7568" i="28"/>
  <c r="A7568" i="28" s="1"/>
  <c r="U7568" i="28"/>
  <c r="B7569" i="28"/>
  <c r="A7569" i="28" s="1"/>
  <c r="U7569" i="28"/>
  <c r="B7570" i="28"/>
  <c r="A7570" i="28" s="1"/>
  <c r="U7570" i="28"/>
  <c r="B7571" i="28"/>
  <c r="A7571" i="28" s="1"/>
  <c r="U7571" i="28"/>
  <c r="B7572" i="28"/>
  <c r="A7572" i="28" s="1"/>
  <c r="U7572" i="28"/>
  <c r="B7573" i="28"/>
  <c r="A7573" i="28" s="1"/>
  <c r="U7573" i="28"/>
  <c r="B7574" i="28"/>
  <c r="A7574" i="28" s="1"/>
  <c r="U7574" i="28"/>
  <c r="B7575" i="28"/>
  <c r="A7575" i="28" s="1"/>
  <c r="U7575" i="28"/>
  <c r="B7576" i="28"/>
  <c r="A7576" i="28" s="1"/>
  <c r="U7576" i="28"/>
  <c r="B7577" i="28"/>
  <c r="A7577" i="28" s="1"/>
  <c r="U7577" i="28"/>
  <c r="B7578" i="28"/>
  <c r="A7578" i="28" s="1"/>
  <c r="U7578" i="28"/>
  <c r="B7579" i="28"/>
  <c r="A7579" i="28" s="1"/>
  <c r="U7579" i="28"/>
  <c r="B7580" i="28"/>
  <c r="A7580" i="28" s="1"/>
  <c r="U7580" i="28"/>
  <c r="B7581" i="28"/>
  <c r="A7581" i="28" s="1"/>
  <c r="U7581" i="28"/>
  <c r="B7582" i="28"/>
  <c r="A7582" i="28" s="1"/>
  <c r="U7582" i="28"/>
  <c r="B7583" i="28"/>
  <c r="A7583" i="28" s="1"/>
  <c r="U7583" i="28"/>
  <c r="B7584" i="28"/>
  <c r="A7584" i="28" s="1"/>
  <c r="U7584" i="28"/>
  <c r="B7585" i="28"/>
  <c r="A7585" i="28" s="1"/>
  <c r="U7585" i="28"/>
  <c r="B7586" i="28"/>
  <c r="A7586" i="28" s="1"/>
  <c r="U7586" i="28"/>
  <c r="B7587" i="28"/>
  <c r="A7587" i="28" s="1"/>
  <c r="U7587" i="28"/>
  <c r="B7588" i="28"/>
  <c r="A7588" i="28" s="1"/>
  <c r="U7588" i="28"/>
  <c r="B7589" i="28"/>
  <c r="A7589" i="28" s="1"/>
  <c r="U7589" i="28"/>
  <c r="B7590" i="28"/>
  <c r="A7590" i="28" s="1"/>
  <c r="U7590" i="28"/>
  <c r="B7591" i="28"/>
  <c r="A7591" i="28" s="1"/>
  <c r="U7591" i="28"/>
  <c r="B7592" i="28"/>
  <c r="A7592" i="28" s="1"/>
  <c r="U7592" i="28"/>
  <c r="B7593" i="28"/>
  <c r="A7593" i="28" s="1"/>
  <c r="U7593" i="28"/>
  <c r="B7594" i="28"/>
  <c r="A7594" i="28" s="1"/>
  <c r="U7594" i="28"/>
  <c r="B7595" i="28"/>
  <c r="A7595" i="28" s="1"/>
  <c r="U7595" i="28"/>
  <c r="B7596" i="28"/>
  <c r="A7596" i="28" s="1"/>
  <c r="U7596" i="28"/>
  <c r="B7597" i="28"/>
  <c r="A7597" i="28" s="1"/>
  <c r="U7597" i="28"/>
  <c r="B7598" i="28"/>
  <c r="A7598" i="28" s="1"/>
  <c r="U7598" i="28"/>
  <c r="B7599" i="28"/>
  <c r="A7599" i="28" s="1"/>
  <c r="U7599" i="28"/>
  <c r="B7600" i="28"/>
  <c r="A7600" i="28" s="1"/>
  <c r="U7600" i="28"/>
  <c r="B7601" i="28"/>
  <c r="A7601" i="28" s="1"/>
  <c r="U7601" i="28"/>
  <c r="B7602" i="28"/>
  <c r="A7602" i="28" s="1"/>
  <c r="U7602" i="28"/>
  <c r="B7603" i="28"/>
  <c r="A7603" i="28" s="1"/>
  <c r="U7603" i="28"/>
  <c r="B7604" i="28"/>
  <c r="A7604" i="28" s="1"/>
  <c r="U7604" i="28"/>
  <c r="B7605" i="28"/>
  <c r="A7605" i="28" s="1"/>
  <c r="U7605" i="28"/>
  <c r="B7606" i="28"/>
  <c r="A7606" i="28" s="1"/>
  <c r="U7606" i="28"/>
  <c r="B7607" i="28"/>
  <c r="A7607" i="28" s="1"/>
  <c r="U7607" i="28"/>
  <c r="B7608" i="28"/>
  <c r="A7608" i="28" s="1"/>
  <c r="U7608" i="28"/>
  <c r="B7609" i="28"/>
  <c r="A7609" i="28" s="1"/>
  <c r="U7609" i="28"/>
  <c r="B7610" i="28"/>
  <c r="A7610" i="28" s="1"/>
  <c r="U7610" i="28"/>
  <c r="B7611" i="28"/>
  <c r="A7611" i="28" s="1"/>
  <c r="U7611" i="28"/>
  <c r="B7612" i="28"/>
  <c r="A7612" i="28" s="1"/>
  <c r="U7612" i="28"/>
  <c r="B7613" i="28"/>
  <c r="A7613" i="28" s="1"/>
  <c r="U7613" i="28"/>
  <c r="B7614" i="28"/>
  <c r="A7614" i="28" s="1"/>
  <c r="U7614" i="28"/>
  <c r="B7615" i="28"/>
  <c r="A7615" i="28" s="1"/>
  <c r="U7615" i="28"/>
  <c r="B7616" i="28"/>
  <c r="A7616" i="28" s="1"/>
  <c r="U7616" i="28"/>
  <c r="B7617" i="28"/>
  <c r="A7617" i="28" s="1"/>
  <c r="U7617" i="28"/>
  <c r="B7618" i="28"/>
  <c r="A7618" i="28" s="1"/>
  <c r="U7618" i="28"/>
  <c r="B7619" i="28"/>
  <c r="A7619" i="28" s="1"/>
  <c r="U7619" i="28"/>
  <c r="B7620" i="28"/>
  <c r="A7620" i="28" s="1"/>
  <c r="U7620" i="28"/>
  <c r="B7621" i="28"/>
  <c r="A7621" i="28" s="1"/>
  <c r="U7621" i="28"/>
  <c r="B7622" i="28"/>
  <c r="A7622" i="28" s="1"/>
  <c r="U7622" i="28"/>
  <c r="B7623" i="28"/>
  <c r="A7623" i="28" s="1"/>
  <c r="U7623" i="28"/>
  <c r="B7624" i="28"/>
  <c r="A7624" i="28" s="1"/>
  <c r="U7624" i="28"/>
  <c r="B7625" i="28"/>
  <c r="A7625" i="28" s="1"/>
  <c r="U7625" i="28"/>
  <c r="B7626" i="28"/>
  <c r="A7626" i="28" s="1"/>
  <c r="U7626" i="28"/>
  <c r="B7627" i="28"/>
  <c r="A7627" i="28" s="1"/>
  <c r="U7627" i="28"/>
  <c r="B7628" i="28"/>
  <c r="A7628" i="28" s="1"/>
  <c r="U7628" i="28"/>
  <c r="B7629" i="28"/>
  <c r="A7629" i="28" s="1"/>
  <c r="U7629" i="28"/>
  <c r="B7630" i="28"/>
  <c r="A7630" i="28" s="1"/>
  <c r="U7630" i="28"/>
  <c r="B7631" i="28"/>
  <c r="A7631" i="28" s="1"/>
  <c r="U7631" i="28"/>
  <c r="B7632" i="28"/>
  <c r="A7632" i="28" s="1"/>
  <c r="U7632" i="28"/>
  <c r="B7633" i="28"/>
  <c r="A7633" i="28" s="1"/>
  <c r="U7633" i="28"/>
  <c r="B7634" i="28"/>
  <c r="A7634" i="28" s="1"/>
  <c r="U7634" i="28"/>
  <c r="B7635" i="28"/>
  <c r="A7635" i="28" s="1"/>
  <c r="U7635" i="28"/>
  <c r="B7636" i="28"/>
  <c r="A7636" i="28" s="1"/>
  <c r="U7636" i="28"/>
  <c r="B7637" i="28"/>
  <c r="A7637" i="28" s="1"/>
  <c r="U7637" i="28"/>
  <c r="B7638" i="28"/>
  <c r="A7638" i="28" s="1"/>
  <c r="U7638" i="28"/>
  <c r="B7639" i="28"/>
  <c r="A7639" i="28" s="1"/>
  <c r="U7639" i="28"/>
  <c r="B7640" i="28"/>
  <c r="A7640" i="28" s="1"/>
  <c r="U7640" i="28"/>
  <c r="B7641" i="28"/>
  <c r="A7641" i="28" s="1"/>
  <c r="U7641" i="28"/>
  <c r="B7642" i="28"/>
  <c r="A7642" i="28" s="1"/>
  <c r="U7642" i="28"/>
  <c r="B7643" i="28"/>
  <c r="A7643" i="28" s="1"/>
  <c r="U7643" i="28"/>
  <c r="B7644" i="28"/>
  <c r="A7644" i="28" s="1"/>
  <c r="U7644" i="28"/>
  <c r="B7645" i="28"/>
  <c r="A7645" i="28" s="1"/>
  <c r="U7645" i="28"/>
  <c r="B7646" i="28"/>
  <c r="A7646" i="28" s="1"/>
  <c r="U7646" i="28"/>
  <c r="B7647" i="28"/>
  <c r="A7647" i="28" s="1"/>
  <c r="U7647" i="28"/>
  <c r="B7648" i="28"/>
  <c r="A7648" i="28" s="1"/>
  <c r="U7648" i="28"/>
  <c r="B7649" i="28"/>
  <c r="A7649" i="28" s="1"/>
  <c r="U7649" i="28"/>
  <c r="B7650" i="28"/>
  <c r="A7650" i="28" s="1"/>
  <c r="U7650" i="28"/>
  <c r="B7651" i="28"/>
  <c r="A7651" i="28" s="1"/>
  <c r="U7651" i="28"/>
  <c r="B7652" i="28"/>
  <c r="A7652" i="28" s="1"/>
  <c r="U7652" i="28"/>
  <c r="B7653" i="28"/>
  <c r="A7653" i="28" s="1"/>
  <c r="U7653" i="28"/>
  <c r="U2" i="28"/>
  <c r="U3" i="28"/>
  <c r="U4" i="28"/>
  <c r="U5" i="28"/>
  <c r="U6" i="28"/>
  <c r="U7" i="28"/>
  <c r="U8" i="28"/>
  <c r="U9" i="28"/>
  <c r="U10" i="28"/>
  <c r="U11" i="28"/>
  <c r="U12" i="28"/>
  <c r="U13" i="28"/>
  <c r="U14" i="28"/>
  <c r="U15" i="28"/>
  <c r="U16" i="28"/>
  <c r="U17" i="28"/>
  <c r="U18" i="28"/>
  <c r="U19" i="28"/>
  <c r="U20" i="28"/>
  <c r="U21" i="28"/>
  <c r="U22" i="28"/>
  <c r="U23" i="28"/>
  <c r="U24" i="28"/>
  <c r="U25" i="28"/>
  <c r="U26" i="28"/>
  <c r="U27" i="28"/>
  <c r="U28" i="28"/>
  <c r="U29" i="28"/>
  <c r="U30" i="28"/>
  <c r="U31" i="28"/>
  <c r="U32" i="28"/>
  <c r="U33" i="28"/>
  <c r="U34" i="28"/>
  <c r="U35" i="28"/>
  <c r="U36" i="28"/>
  <c r="U37" i="28"/>
  <c r="U38" i="28"/>
  <c r="U39" i="28"/>
  <c r="U40" i="28"/>
  <c r="U41" i="28"/>
  <c r="U42" i="28"/>
  <c r="U43" i="28"/>
  <c r="U44" i="28"/>
  <c r="U45" i="28"/>
  <c r="U46" i="28"/>
  <c r="U47" i="28"/>
  <c r="U48" i="28"/>
  <c r="U49" i="28"/>
  <c r="U50" i="28"/>
  <c r="U51" i="28"/>
  <c r="U52" i="28"/>
  <c r="U53" i="28"/>
  <c r="U54" i="28"/>
  <c r="U55" i="28"/>
  <c r="U56" i="28"/>
  <c r="U57" i="28"/>
  <c r="U58" i="28"/>
  <c r="U59" i="28"/>
  <c r="U60" i="28"/>
  <c r="U61" i="28"/>
  <c r="U62" i="28"/>
  <c r="U63" i="28"/>
  <c r="U64" i="28"/>
  <c r="U65" i="28"/>
  <c r="U66" i="28"/>
  <c r="U67" i="28"/>
  <c r="U68" i="28"/>
  <c r="U69" i="28"/>
  <c r="U70" i="28"/>
  <c r="U71" i="28"/>
  <c r="U72" i="28"/>
  <c r="U73" i="28"/>
  <c r="U74" i="28"/>
  <c r="U75" i="28"/>
  <c r="U76" i="28"/>
  <c r="U77" i="28"/>
  <c r="U78" i="28"/>
  <c r="U79" i="28"/>
  <c r="U80" i="28"/>
  <c r="U81" i="28"/>
  <c r="U82" i="28"/>
  <c r="U83" i="28"/>
  <c r="U84" i="28"/>
  <c r="U85" i="28"/>
  <c r="U86" i="28"/>
  <c r="U87" i="28"/>
  <c r="U88" i="28"/>
  <c r="U89" i="28"/>
  <c r="U90" i="28"/>
  <c r="U91" i="28"/>
  <c r="U92" i="28"/>
  <c r="U93" i="28"/>
  <c r="U94" i="28"/>
  <c r="U95" i="28"/>
  <c r="U96" i="28"/>
  <c r="U97" i="28"/>
  <c r="U98" i="28"/>
  <c r="U99" i="28"/>
  <c r="U100" i="28"/>
  <c r="U101" i="28"/>
  <c r="U102" i="28"/>
  <c r="U103" i="28"/>
  <c r="U104" i="28"/>
  <c r="U105" i="28"/>
  <c r="U106" i="28"/>
  <c r="U107" i="28"/>
  <c r="U108" i="28"/>
  <c r="U109" i="28"/>
  <c r="U110" i="28"/>
  <c r="U111" i="28"/>
  <c r="U112" i="28"/>
  <c r="U113" i="28"/>
  <c r="U114" i="28"/>
  <c r="U115" i="28"/>
  <c r="U116" i="28"/>
  <c r="U117" i="28"/>
  <c r="U118" i="28"/>
  <c r="U119" i="28"/>
  <c r="U120" i="28"/>
  <c r="U121" i="28"/>
  <c r="U122" i="28"/>
  <c r="U123" i="28"/>
  <c r="U124" i="28"/>
  <c r="U125" i="28"/>
  <c r="U126" i="28"/>
  <c r="U127" i="28"/>
  <c r="U128" i="28"/>
  <c r="U129" i="28"/>
  <c r="U130" i="28"/>
  <c r="U131" i="28"/>
  <c r="U132" i="28"/>
  <c r="U133" i="28"/>
  <c r="U134" i="28"/>
  <c r="U135" i="28"/>
  <c r="U136" i="28"/>
  <c r="U137" i="28"/>
  <c r="U138" i="28"/>
  <c r="U139" i="28"/>
  <c r="U140" i="28"/>
  <c r="U141" i="28"/>
  <c r="U142" i="28"/>
  <c r="U143" i="28"/>
  <c r="U144" i="28"/>
  <c r="U145" i="28"/>
  <c r="U146" i="28"/>
  <c r="U147" i="28"/>
  <c r="U148" i="28"/>
  <c r="U149" i="28"/>
  <c r="U150" i="28"/>
  <c r="U151" i="28"/>
  <c r="U152" i="28"/>
  <c r="U153" i="28"/>
  <c r="U154" i="28"/>
  <c r="U155" i="28"/>
  <c r="U156" i="28"/>
  <c r="U157" i="28"/>
  <c r="U158" i="28"/>
  <c r="U159" i="28"/>
  <c r="U160" i="28"/>
  <c r="U161" i="28"/>
  <c r="U162" i="28"/>
  <c r="U163" i="28"/>
  <c r="U164" i="28"/>
  <c r="U165" i="28"/>
  <c r="U166" i="28"/>
  <c r="U167" i="28"/>
  <c r="U168" i="28"/>
  <c r="U169" i="28"/>
  <c r="U170" i="28"/>
  <c r="U171" i="28"/>
  <c r="U172" i="28"/>
  <c r="U173" i="28"/>
  <c r="U174" i="28"/>
  <c r="U175" i="28"/>
  <c r="U176" i="28"/>
  <c r="U177" i="28"/>
  <c r="U178" i="28"/>
  <c r="U179" i="28"/>
  <c r="U180" i="28"/>
  <c r="U181" i="28"/>
  <c r="U182" i="28"/>
  <c r="U183" i="28"/>
  <c r="U184" i="28"/>
  <c r="U185" i="28"/>
  <c r="U186" i="28"/>
  <c r="U187" i="28"/>
  <c r="U188" i="28"/>
  <c r="U189" i="28"/>
  <c r="U190" i="28"/>
  <c r="U191" i="28"/>
  <c r="U192" i="28"/>
  <c r="U193" i="28"/>
  <c r="U194" i="28"/>
  <c r="U195" i="28"/>
  <c r="U196" i="28"/>
  <c r="U197" i="28"/>
  <c r="U198" i="28"/>
  <c r="U199" i="28"/>
  <c r="U200" i="28"/>
  <c r="U201" i="28"/>
  <c r="U202" i="28"/>
  <c r="U203" i="28"/>
  <c r="U204" i="28"/>
  <c r="U205" i="28"/>
  <c r="U206" i="28"/>
  <c r="U207" i="28"/>
  <c r="U208" i="28"/>
  <c r="U209" i="28"/>
  <c r="U210" i="28"/>
  <c r="U211" i="28"/>
  <c r="U212" i="28"/>
  <c r="U213" i="28"/>
  <c r="U214" i="28"/>
  <c r="U215" i="28"/>
  <c r="U216" i="28"/>
  <c r="U217" i="28"/>
  <c r="U218" i="28"/>
  <c r="U219" i="28"/>
  <c r="U220" i="28"/>
  <c r="U221" i="28"/>
  <c r="U222" i="28"/>
  <c r="U223" i="28"/>
  <c r="U224" i="28"/>
  <c r="U225" i="28"/>
  <c r="U226" i="28"/>
  <c r="U227" i="28"/>
  <c r="U228" i="28"/>
  <c r="U229" i="28"/>
  <c r="U230" i="28"/>
  <c r="U231" i="28"/>
  <c r="U232" i="28"/>
  <c r="U233" i="28"/>
  <c r="U234" i="28"/>
  <c r="U235" i="28"/>
  <c r="U236" i="28"/>
  <c r="U237" i="28"/>
  <c r="U238" i="28"/>
  <c r="U239" i="28"/>
  <c r="U240" i="28"/>
  <c r="U241" i="28"/>
  <c r="U242" i="28"/>
  <c r="U243" i="28"/>
  <c r="U244" i="28"/>
  <c r="U245" i="28"/>
  <c r="U246" i="28"/>
  <c r="U247" i="28"/>
  <c r="U248" i="28"/>
  <c r="U249" i="28"/>
  <c r="U250" i="28"/>
  <c r="U251" i="28"/>
  <c r="U252" i="28"/>
  <c r="U253" i="28"/>
  <c r="U254" i="28"/>
  <c r="U255" i="28"/>
  <c r="U256" i="28"/>
  <c r="U257" i="28"/>
  <c r="U258" i="28"/>
  <c r="U259" i="28"/>
  <c r="U260" i="28"/>
  <c r="U261" i="28"/>
  <c r="U262" i="28"/>
  <c r="U263" i="28"/>
  <c r="U264" i="28"/>
  <c r="U265" i="28"/>
  <c r="U266" i="28"/>
  <c r="U267" i="28"/>
  <c r="U268" i="28"/>
  <c r="U269" i="28"/>
  <c r="U270" i="28"/>
  <c r="U271" i="28"/>
  <c r="U272" i="28"/>
  <c r="U273" i="28"/>
  <c r="U274" i="28"/>
  <c r="U275" i="28"/>
  <c r="U276" i="28"/>
  <c r="U277" i="28"/>
  <c r="U278" i="28"/>
  <c r="U279" i="28"/>
  <c r="U280" i="28"/>
  <c r="U281" i="28"/>
  <c r="U282" i="28"/>
  <c r="U283" i="28"/>
  <c r="U284" i="28"/>
  <c r="U285" i="28"/>
  <c r="U286" i="28"/>
  <c r="U287" i="28"/>
  <c r="U288" i="28"/>
  <c r="U289" i="28"/>
  <c r="U290" i="28"/>
  <c r="U291" i="28"/>
  <c r="U292" i="28"/>
  <c r="U293" i="28"/>
  <c r="U294" i="28"/>
  <c r="U295" i="28"/>
  <c r="U296" i="28"/>
  <c r="U297" i="28"/>
  <c r="U298" i="28"/>
  <c r="U299" i="28"/>
  <c r="U300" i="28"/>
  <c r="U301" i="28"/>
  <c r="U302" i="28"/>
  <c r="U303" i="28"/>
  <c r="U304" i="28"/>
  <c r="U305" i="28"/>
  <c r="U306" i="28"/>
  <c r="U307" i="28"/>
  <c r="U308" i="28"/>
  <c r="U309" i="28"/>
  <c r="U310" i="28"/>
  <c r="U311" i="28"/>
  <c r="U312" i="28"/>
  <c r="U313" i="28"/>
  <c r="U314" i="28"/>
  <c r="U315" i="28"/>
  <c r="U316" i="28"/>
  <c r="U317" i="28"/>
  <c r="U318" i="28"/>
  <c r="U319" i="28"/>
  <c r="U320" i="28"/>
  <c r="U321" i="28"/>
  <c r="U322" i="28"/>
  <c r="U323" i="28"/>
  <c r="U324" i="28"/>
  <c r="U325" i="28"/>
  <c r="U326" i="28"/>
  <c r="U327" i="28"/>
  <c r="U328" i="28"/>
  <c r="U329" i="28"/>
  <c r="U330" i="28"/>
  <c r="U331" i="28"/>
  <c r="U332" i="28"/>
  <c r="U333" i="28"/>
  <c r="U334" i="28"/>
  <c r="U335" i="28"/>
  <c r="U336" i="28"/>
  <c r="U337" i="28"/>
  <c r="U338" i="28"/>
  <c r="U339" i="28"/>
  <c r="U340" i="28"/>
  <c r="U341" i="28"/>
  <c r="U342" i="28"/>
  <c r="U343" i="28"/>
  <c r="U344" i="28"/>
  <c r="U345" i="28"/>
  <c r="U346" i="28"/>
  <c r="U347" i="28"/>
  <c r="U348" i="28"/>
  <c r="U349" i="28"/>
  <c r="U350" i="28"/>
  <c r="U351" i="28"/>
  <c r="U352" i="28"/>
  <c r="U353" i="28"/>
  <c r="U354" i="28"/>
  <c r="U355" i="28"/>
  <c r="U356" i="28"/>
  <c r="U357" i="28"/>
  <c r="U358" i="28"/>
  <c r="U359" i="28"/>
  <c r="U360" i="28"/>
  <c r="U361" i="28"/>
  <c r="U362" i="28"/>
  <c r="U363" i="28"/>
  <c r="U364" i="28"/>
  <c r="U365" i="28"/>
  <c r="U366" i="28"/>
  <c r="U367" i="28"/>
  <c r="U368" i="28"/>
  <c r="U369" i="28"/>
  <c r="U370" i="28"/>
  <c r="U371" i="28"/>
  <c r="U372" i="28"/>
  <c r="U373" i="28"/>
  <c r="U374" i="28"/>
  <c r="U375" i="28"/>
  <c r="U376" i="28"/>
  <c r="U377" i="28"/>
  <c r="U378" i="28"/>
  <c r="U379" i="28"/>
  <c r="U380" i="28"/>
  <c r="U381" i="28"/>
  <c r="U382" i="28"/>
  <c r="U383" i="28"/>
  <c r="U384" i="28"/>
  <c r="U385" i="28"/>
  <c r="U386" i="28"/>
  <c r="U387" i="28"/>
  <c r="U388" i="28"/>
  <c r="U389" i="28"/>
  <c r="U390" i="28"/>
  <c r="U391" i="28"/>
  <c r="U392" i="28"/>
  <c r="U393" i="28"/>
  <c r="U394" i="28"/>
  <c r="U395" i="28"/>
  <c r="U396" i="28"/>
  <c r="U397" i="28"/>
  <c r="U398" i="28"/>
  <c r="U399" i="28"/>
  <c r="U400" i="28"/>
  <c r="U401" i="28"/>
  <c r="U402" i="28"/>
  <c r="U403" i="28"/>
  <c r="U404" i="28"/>
  <c r="U405" i="28"/>
  <c r="U406" i="28"/>
  <c r="U407" i="28"/>
  <c r="U408" i="28"/>
  <c r="U409" i="28"/>
  <c r="U410" i="28"/>
  <c r="U411" i="28"/>
  <c r="U412" i="28"/>
  <c r="U413" i="28"/>
  <c r="U414" i="28"/>
  <c r="U415" i="28"/>
  <c r="U416" i="28"/>
  <c r="U417" i="28"/>
  <c r="U418" i="28"/>
  <c r="U419" i="28"/>
  <c r="U420" i="28"/>
  <c r="U421" i="28"/>
  <c r="U422" i="28"/>
  <c r="U423" i="28"/>
  <c r="U424" i="28"/>
  <c r="U425" i="28"/>
  <c r="U426" i="28"/>
  <c r="U427" i="28"/>
  <c r="U428" i="28"/>
  <c r="U429" i="28"/>
  <c r="U430" i="28"/>
  <c r="U431" i="28"/>
  <c r="U432" i="28"/>
  <c r="U433" i="28"/>
  <c r="U434" i="28"/>
  <c r="U435" i="28"/>
  <c r="U436" i="28"/>
  <c r="U437" i="28"/>
  <c r="U438" i="28"/>
  <c r="U439" i="28"/>
  <c r="U440" i="28"/>
  <c r="U441" i="28"/>
  <c r="U442" i="28"/>
  <c r="U443" i="28"/>
  <c r="U444" i="28"/>
  <c r="U445" i="28"/>
  <c r="U446" i="28"/>
  <c r="U447" i="28"/>
  <c r="U448" i="28"/>
  <c r="U449" i="28"/>
  <c r="U450" i="28"/>
  <c r="U451" i="28"/>
  <c r="U452" i="28"/>
  <c r="U453" i="28"/>
  <c r="U454" i="28"/>
  <c r="U455" i="28"/>
  <c r="U456" i="28"/>
  <c r="U457" i="28"/>
  <c r="U458" i="28"/>
  <c r="U459" i="28"/>
  <c r="U460" i="28"/>
  <c r="U461" i="28"/>
  <c r="U462" i="28"/>
  <c r="U463" i="28"/>
  <c r="U464" i="28"/>
  <c r="U465" i="28"/>
  <c r="U466" i="28"/>
  <c r="U467" i="28"/>
  <c r="U468" i="28"/>
  <c r="U469" i="28"/>
  <c r="U470" i="28"/>
  <c r="U471" i="28"/>
  <c r="U472" i="28"/>
  <c r="U473" i="28"/>
  <c r="U474" i="28"/>
  <c r="U475" i="28"/>
  <c r="U476" i="28"/>
  <c r="U477" i="28"/>
  <c r="U478" i="28"/>
  <c r="U479" i="28"/>
  <c r="U480" i="28"/>
  <c r="U481" i="28"/>
  <c r="U482" i="28"/>
  <c r="U483" i="28"/>
  <c r="U484" i="28"/>
  <c r="U485" i="28"/>
  <c r="U486" i="28"/>
  <c r="U487" i="28"/>
  <c r="U488" i="28"/>
  <c r="U489" i="28"/>
  <c r="U490" i="28"/>
  <c r="U491" i="28"/>
  <c r="U492" i="28"/>
  <c r="U493" i="28"/>
  <c r="U494" i="28"/>
  <c r="U495" i="28"/>
  <c r="U496" i="28"/>
  <c r="U497" i="28"/>
  <c r="U498" i="28"/>
  <c r="U499" i="28"/>
  <c r="U500" i="28"/>
  <c r="U501" i="28"/>
  <c r="U502" i="28"/>
  <c r="U503" i="28"/>
  <c r="U504" i="28"/>
  <c r="U505" i="28"/>
  <c r="U506" i="28"/>
  <c r="U507" i="28"/>
  <c r="U508" i="28"/>
  <c r="U509" i="28"/>
  <c r="U510" i="28"/>
  <c r="U511" i="28"/>
  <c r="U512" i="28"/>
  <c r="U513" i="28"/>
  <c r="U514" i="28"/>
  <c r="U515" i="28"/>
  <c r="U516" i="28"/>
  <c r="U517" i="28"/>
  <c r="U518" i="28"/>
  <c r="U519" i="28"/>
  <c r="U520" i="28"/>
  <c r="U521" i="28"/>
  <c r="U522" i="28"/>
  <c r="U523" i="28"/>
  <c r="U524" i="28"/>
  <c r="U525" i="28"/>
  <c r="U526" i="28"/>
  <c r="U527" i="28"/>
  <c r="U528" i="28"/>
  <c r="U529" i="28"/>
  <c r="U530" i="28"/>
  <c r="U531" i="28"/>
  <c r="U532" i="28"/>
  <c r="U533" i="28"/>
  <c r="U534" i="28"/>
  <c r="U535" i="28"/>
  <c r="U536" i="28"/>
  <c r="U537" i="28"/>
  <c r="U538" i="28"/>
  <c r="U539" i="28"/>
  <c r="U540" i="28"/>
  <c r="U541" i="28"/>
  <c r="U542" i="28"/>
  <c r="U543" i="28"/>
  <c r="U544" i="28"/>
  <c r="U545" i="28"/>
  <c r="U546" i="28"/>
  <c r="U547" i="28"/>
  <c r="U548" i="28"/>
  <c r="U549" i="28"/>
  <c r="U550" i="28"/>
  <c r="U551" i="28"/>
  <c r="U552" i="28"/>
  <c r="U553" i="28"/>
  <c r="U554" i="28"/>
  <c r="U555" i="28"/>
  <c r="U556" i="28"/>
  <c r="U557" i="28"/>
  <c r="U558" i="28"/>
  <c r="U559" i="28"/>
  <c r="U560" i="28"/>
  <c r="U561" i="28"/>
  <c r="U562" i="28"/>
  <c r="U563" i="28"/>
  <c r="U564" i="28"/>
  <c r="U565" i="28"/>
  <c r="U566" i="28"/>
  <c r="U567" i="28"/>
  <c r="U568" i="28"/>
  <c r="U569" i="28"/>
  <c r="U570" i="28"/>
  <c r="U571" i="28"/>
  <c r="U572" i="28"/>
  <c r="U573" i="28"/>
  <c r="U574" i="28"/>
  <c r="U575" i="28"/>
  <c r="U576" i="28"/>
  <c r="U577" i="28"/>
  <c r="U578" i="28"/>
  <c r="U579" i="28"/>
  <c r="U580" i="28"/>
  <c r="U581" i="28"/>
  <c r="U582" i="28"/>
  <c r="U583" i="28"/>
  <c r="U584" i="28"/>
  <c r="U585" i="28"/>
  <c r="U586" i="28"/>
  <c r="U587" i="28"/>
  <c r="U588" i="28"/>
  <c r="U589" i="28"/>
  <c r="U590" i="28"/>
  <c r="U591" i="28"/>
  <c r="U592" i="28"/>
  <c r="U593" i="28"/>
  <c r="U594" i="28"/>
  <c r="U595" i="28"/>
  <c r="U596" i="28"/>
  <c r="U597" i="28"/>
  <c r="U598" i="28"/>
  <c r="U599" i="28"/>
  <c r="U600" i="28"/>
  <c r="U601" i="28"/>
  <c r="U602" i="28"/>
  <c r="U603" i="28"/>
  <c r="U604" i="28"/>
  <c r="U605" i="28"/>
  <c r="U606" i="28"/>
  <c r="U607" i="28"/>
  <c r="U608" i="28"/>
  <c r="U609" i="28"/>
  <c r="U610" i="28"/>
  <c r="U611" i="28"/>
  <c r="U612" i="28"/>
  <c r="U613" i="28"/>
  <c r="U614" i="28"/>
  <c r="U615" i="28"/>
  <c r="U616" i="28"/>
  <c r="U617" i="28"/>
  <c r="U618" i="28"/>
  <c r="U619" i="28"/>
  <c r="U620" i="28"/>
  <c r="U621" i="28"/>
  <c r="U622" i="28"/>
  <c r="U623" i="28"/>
  <c r="U624" i="28"/>
  <c r="U625" i="28"/>
  <c r="U626" i="28"/>
  <c r="U627" i="28"/>
  <c r="U628" i="28"/>
  <c r="U629" i="28"/>
  <c r="U630" i="28"/>
  <c r="U631" i="28"/>
  <c r="U632" i="28"/>
  <c r="U633" i="28"/>
  <c r="U634" i="28"/>
  <c r="U635" i="28"/>
  <c r="U636" i="28"/>
  <c r="U637" i="28"/>
  <c r="U638" i="28"/>
  <c r="U639" i="28"/>
  <c r="U640" i="28"/>
  <c r="U641" i="28"/>
  <c r="U642" i="28"/>
  <c r="U643" i="28"/>
  <c r="U644" i="28"/>
  <c r="U645" i="28"/>
  <c r="U646" i="28"/>
  <c r="U647" i="28"/>
  <c r="U648" i="28"/>
  <c r="U649" i="28"/>
  <c r="U650" i="28"/>
  <c r="U651" i="28"/>
  <c r="U652" i="28"/>
  <c r="U653" i="28"/>
  <c r="U654" i="28"/>
  <c r="U655" i="28"/>
  <c r="U656" i="28"/>
  <c r="U657" i="28"/>
  <c r="U658" i="28"/>
  <c r="U659" i="28"/>
  <c r="U660" i="28"/>
  <c r="U661" i="28"/>
  <c r="U662" i="28"/>
  <c r="U663" i="28"/>
  <c r="U664" i="28"/>
  <c r="U665" i="28"/>
  <c r="U666" i="28"/>
  <c r="U667" i="28"/>
  <c r="U668" i="28"/>
  <c r="U669" i="28"/>
  <c r="U670" i="28"/>
  <c r="U671" i="28"/>
  <c r="U672" i="28"/>
  <c r="U673" i="28"/>
  <c r="U674" i="28"/>
  <c r="U675" i="28"/>
  <c r="U676" i="28"/>
  <c r="U677" i="28"/>
  <c r="U678" i="28"/>
  <c r="U679" i="28"/>
  <c r="U680" i="28"/>
  <c r="U681" i="28"/>
  <c r="U682" i="28"/>
  <c r="U683" i="28"/>
  <c r="U684" i="28"/>
  <c r="U685" i="28"/>
  <c r="U686" i="28"/>
  <c r="U687" i="28"/>
  <c r="U688" i="28"/>
  <c r="U689" i="28"/>
  <c r="U690" i="28"/>
  <c r="U691" i="28"/>
  <c r="U692" i="28"/>
  <c r="U693" i="28"/>
  <c r="U694" i="28"/>
  <c r="U695" i="28"/>
  <c r="U696" i="28"/>
  <c r="U697" i="28"/>
  <c r="U698" i="28"/>
  <c r="U699" i="28"/>
  <c r="U700" i="28"/>
  <c r="U701" i="28"/>
  <c r="U702" i="28"/>
  <c r="U703" i="28"/>
  <c r="U704" i="28"/>
  <c r="U705" i="28"/>
  <c r="U706" i="28"/>
  <c r="U707" i="28"/>
  <c r="U708" i="28"/>
  <c r="U709" i="28"/>
  <c r="U710" i="28"/>
  <c r="U711" i="28"/>
  <c r="U712" i="28"/>
  <c r="U713" i="28"/>
  <c r="U714" i="28"/>
  <c r="U715" i="28"/>
  <c r="U716" i="28"/>
  <c r="U717" i="28"/>
  <c r="U718" i="28"/>
  <c r="U719" i="28"/>
  <c r="U720" i="28"/>
  <c r="U721" i="28"/>
  <c r="U722" i="28"/>
  <c r="U723" i="28"/>
  <c r="U724" i="28"/>
  <c r="U725" i="28"/>
  <c r="U726" i="28"/>
  <c r="U727" i="28"/>
  <c r="U728" i="28"/>
  <c r="U729" i="28"/>
  <c r="U730" i="28"/>
  <c r="U731" i="28"/>
  <c r="U732" i="28"/>
  <c r="U733" i="28"/>
  <c r="U734" i="28"/>
  <c r="U735" i="28"/>
  <c r="U736" i="28"/>
  <c r="U737" i="28"/>
  <c r="U738" i="28"/>
  <c r="U739" i="28"/>
  <c r="U740" i="28"/>
  <c r="U741" i="28"/>
  <c r="U742" i="28"/>
  <c r="U743" i="28"/>
  <c r="U744" i="28"/>
  <c r="U745" i="28"/>
  <c r="U746" i="28"/>
  <c r="U747" i="28"/>
  <c r="U748" i="28"/>
  <c r="U749" i="28"/>
  <c r="U750" i="28"/>
  <c r="U751" i="28"/>
  <c r="U752" i="28"/>
  <c r="U753" i="28"/>
  <c r="U754" i="28"/>
  <c r="U755" i="28"/>
  <c r="U756" i="28"/>
  <c r="U757" i="28"/>
  <c r="U758" i="28"/>
  <c r="U759" i="28"/>
  <c r="U760" i="28"/>
  <c r="U761" i="28"/>
  <c r="U762" i="28"/>
  <c r="U763" i="28"/>
  <c r="U764" i="28"/>
  <c r="U765" i="28"/>
  <c r="U766" i="28"/>
  <c r="U767" i="28"/>
  <c r="U768" i="28"/>
  <c r="U769" i="28"/>
  <c r="U770" i="28"/>
  <c r="U771" i="28"/>
  <c r="U772" i="28"/>
  <c r="U773" i="28"/>
  <c r="U774" i="28"/>
  <c r="U775" i="28"/>
  <c r="U776" i="28"/>
  <c r="U777" i="28"/>
  <c r="U778" i="28"/>
  <c r="U779" i="28"/>
  <c r="U780" i="28"/>
  <c r="U781" i="28"/>
  <c r="U782" i="28"/>
  <c r="U783" i="28"/>
  <c r="U784" i="28"/>
  <c r="U785" i="28"/>
  <c r="U786" i="28"/>
  <c r="U787" i="28"/>
  <c r="U788" i="28"/>
  <c r="U789" i="28"/>
  <c r="U790" i="28"/>
  <c r="U791" i="28"/>
  <c r="U792" i="28"/>
  <c r="U793" i="28"/>
  <c r="U794" i="28"/>
  <c r="U795" i="28"/>
  <c r="U796" i="28"/>
  <c r="U797" i="28"/>
  <c r="U798" i="28"/>
  <c r="U799" i="28"/>
  <c r="U800" i="28"/>
  <c r="U801" i="28"/>
  <c r="U802" i="28"/>
  <c r="U803" i="28"/>
  <c r="U804" i="28"/>
  <c r="U805" i="28"/>
  <c r="U806" i="28"/>
  <c r="U807" i="28"/>
  <c r="U808" i="28"/>
  <c r="U809" i="28"/>
  <c r="U810" i="28"/>
  <c r="U811" i="28"/>
  <c r="U812" i="28"/>
  <c r="U813" i="28"/>
  <c r="U814" i="28"/>
  <c r="U815" i="28"/>
  <c r="U816" i="28"/>
  <c r="U817" i="28"/>
  <c r="U818" i="28"/>
  <c r="U819" i="28"/>
  <c r="U820" i="28"/>
  <c r="U821" i="28"/>
  <c r="U822" i="28"/>
  <c r="U823" i="28"/>
  <c r="U824" i="28"/>
  <c r="U825" i="28"/>
  <c r="U826" i="28"/>
  <c r="U827" i="28"/>
  <c r="U828" i="28"/>
  <c r="U829" i="28"/>
  <c r="U830" i="28"/>
  <c r="U831" i="28"/>
  <c r="U832" i="28"/>
  <c r="U833" i="28"/>
  <c r="U834" i="28"/>
  <c r="U835" i="28"/>
  <c r="U836" i="28"/>
  <c r="U837" i="28"/>
  <c r="U838" i="28"/>
  <c r="U839" i="28"/>
  <c r="U840" i="28"/>
  <c r="U841" i="28"/>
  <c r="U842" i="28"/>
  <c r="U843" i="28"/>
  <c r="U844" i="28"/>
  <c r="U845" i="28"/>
  <c r="U846" i="28"/>
  <c r="U847" i="28"/>
  <c r="U848" i="28"/>
  <c r="U849" i="28"/>
  <c r="U850" i="28"/>
  <c r="U851" i="28"/>
  <c r="U852" i="28"/>
  <c r="U853" i="28"/>
  <c r="U854" i="28"/>
  <c r="U855" i="28"/>
  <c r="U856" i="28"/>
  <c r="U857" i="28"/>
  <c r="U858" i="28"/>
  <c r="U859" i="28"/>
  <c r="U860" i="28"/>
  <c r="U861" i="28"/>
  <c r="U862" i="28"/>
  <c r="U863" i="28"/>
  <c r="U864" i="28"/>
  <c r="U865" i="28"/>
  <c r="U866" i="28"/>
  <c r="U867" i="28"/>
  <c r="U868" i="28"/>
  <c r="U869" i="28"/>
  <c r="U870" i="28"/>
  <c r="U871" i="28"/>
  <c r="U872" i="28"/>
  <c r="U873" i="28"/>
  <c r="U874" i="28"/>
  <c r="U875" i="28"/>
  <c r="U876" i="28"/>
  <c r="U877" i="28"/>
  <c r="U878" i="28"/>
  <c r="U879" i="28"/>
  <c r="U880" i="28"/>
  <c r="U881" i="28"/>
  <c r="U882" i="28"/>
  <c r="U883" i="28"/>
  <c r="U884" i="28"/>
  <c r="U885" i="28"/>
  <c r="U886" i="28"/>
  <c r="U887" i="28"/>
  <c r="U888" i="28"/>
  <c r="U889" i="28"/>
  <c r="U890" i="28"/>
  <c r="U891" i="28"/>
  <c r="U892" i="28"/>
  <c r="U893" i="28"/>
  <c r="U894" i="28"/>
  <c r="U895" i="28"/>
  <c r="U896" i="28"/>
  <c r="U897" i="28"/>
  <c r="U898" i="28"/>
  <c r="U899" i="28"/>
  <c r="U900" i="28"/>
  <c r="U901" i="28"/>
  <c r="U902" i="28"/>
  <c r="U903" i="28"/>
  <c r="U904" i="28"/>
  <c r="U905" i="28"/>
  <c r="U906" i="28"/>
  <c r="U907" i="28"/>
  <c r="U908" i="28"/>
  <c r="U909" i="28"/>
  <c r="U910" i="28"/>
  <c r="U911" i="28"/>
  <c r="U912" i="28"/>
  <c r="U913" i="28"/>
  <c r="U914" i="28"/>
  <c r="U915" i="28"/>
  <c r="U916" i="28"/>
  <c r="U917" i="28"/>
  <c r="U918" i="28"/>
  <c r="U919" i="28"/>
  <c r="U920" i="28"/>
  <c r="U921" i="28"/>
  <c r="U922" i="28"/>
  <c r="U923" i="28"/>
  <c r="U924" i="28"/>
  <c r="U925" i="28"/>
  <c r="U926" i="28"/>
  <c r="U927" i="28"/>
  <c r="U928" i="28"/>
  <c r="U929" i="28"/>
  <c r="U930" i="28"/>
  <c r="U931" i="28"/>
  <c r="U932" i="28"/>
  <c r="U933" i="28"/>
  <c r="U934" i="28"/>
  <c r="U935" i="28"/>
  <c r="U936" i="28"/>
  <c r="U937" i="28"/>
  <c r="U938" i="28"/>
  <c r="U939" i="28"/>
  <c r="U940" i="28"/>
  <c r="U941" i="28"/>
  <c r="U942" i="28"/>
  <c r="U943" i="28"/>
  <c r="U944" i="28"/>
  <c r="U945" i="28"/>
  <c r="U946" i="28"/>
  <c r="U947" i="28"/>
  <c r="U948" i="28"/>
  <c r="U949" i="28"/>
  <c r="U950" i="28"/>
  <c r="U951" i="28"/>
  <c r="U952" i="28"/>
  <c r="U953" i="28"/>
  <c r="U954" i="28"/>
  <c r="U955" i="28"/>
  <c r="U956" i="28"/>
  <c r="U957" i="28"/>
  <c r="U958" i="28"/>
  <c r="U959" i="28"/>
  <c r="U960" i="28"/>
  <c r="U961" i="28"/>
  <c r="U962" i="28"/>
  <c r="U963" i="28"/>
  <c r="U964" i="28"/>
  <c r="U965" i="28"/>
  <c r="U966" i="28"/>
  <c r="U967" i="28"/>
  <c r="U968" i="28"/>
  <c r="U969" i="28"/>
  <c r="U970" i="28"/>
  <c r="U971" i="28"/>
  <c r="U972" i="28"/>
  <c r="U973" i="28"/>
  <c r="U974" i="28"/>
  <c r="U975" i="28"/>
  <c r="U976" i="28"/>
  <c r="U977" i="28"/>
  <c r="U978" i="28"/>
  <c r="U979" i="28"/>
  <c r="U980" i="28"/>
  <c r="U981" i="28"/>
  <c r="U982" i="28"/>
  <c r="U983" i="28"/>
  <c r="U984" i="28"/>
  <c r="U985" i="28"/>
  <c r="U986" i="28"/>
  <c r="U987" i="28"/>
  <c r="U988" i="28"/>
  <c r="U989" i="28"/>
  <c r="U990" i="28"/>
  <c r="U991" i="28"/>
  <c r="U992" i="28"/>
  <c r="U993" i="28"/>
  <c r="U994" i="28"/>
  <c r="U995" i="28"/>
  <c r="U996" i="28"/>
  <c r="U997" i="28"/>
  <c r="U998" i="28"/>
  <c r="U999" i="28"/>
  <c r="U1000" i="28"/>
  <c r="U1001" i="28"/>
  <c r="U1002" i="28"/>
  <c r="U1003" i="28"/>
  <c r="U1004" i="28"/>
  <c r="U1005" i="28"/>
  <c r="U1006" i="28"/>
  <c r="U1007" i="28"/>
  <c r="U1008" i="28"/>
  <c r="U1009" i="28"/>
  <c r="U1010" i="28"/>
  <c r="U1011" i="28"/>
  <c r="U1012" i="28"/>
  <c r="U1013" i="28"/>
  <c r="U1014" i="28"/>
  <c r="U1015" i="28"/>
  <c r="U1016" i="28"/>
  <c r="U1017" i="28"/>
  <c r="U1018" i="28"/>
  <c r="U1019" i="28"/>
  <c r="U1020" i="28"/>
  <c r="U1021" i="28"/>
  <c r="U1022" i="28"/>
  <c r="U1023" i="28"/>
  <c r="U1024" i="28"/>
  <c r="U1025" i="28"/>
  <c r="U1026" i="28"/>
  <c r="U1027" i="28"/>
  <c r="U1028" i="28"/>
  <c r="U1029" i="28"/>
  <c r="U1030" i="28"/>
  <c r="U1031" i="28"/>
  <c r="U1032" i="28"/>
  <c r="U1033" i="28"/>
  <c r="U1034" i="28"/>
  <c r="U1035" i="28"/>
  <c r="U1036" i="28"/>
  <c r="U1037" i="28"/>
  <c r="U1038" i="28"/>
  <c r="U1039" i="28"/>
  <c r="U1040" i="28"/>
  <c r="U1041" i="28"/>
  <c r="U1042" i="28"/>
  <c r="U1043" i="28"/>
  <c r="U1044" i="28"/>
  <c r="U1045" i="28"/>
  <c r="U1046" i="28"/>
  <c r="U1047" i="28"/>
  <c r="U1048" i="28"/>
  <c r="U1049" i="28"/>
  <c r="U1050" i="28"/>
  <c r="U1051" i="28"/>
  <c r="U1052" i="28"/>
  <c r="U1053" i="28"/>
  <c r="U1054" i="28"/>
  <c r="U1055" i="28"/>
  <c r="U1056" i="28"/>
  <c r="U1057" i="28"/>
  <c r="U1058" i="28"/>
  <c r="U1059" i="28"/>
  <c r="U1060" i="28"/>
  <c r="U1061" i="28"/>
  <c r="U1062" i="28"/>
  <c r="U1063" i="28"/>
  <c r="U1064" i="28"/>
  <c r="U1065" i="28"/>
  <c r="U1066" i="28"/>
  <c r="U1067" i="28"/>
  <c r="U1068" i="28"/>
  <c r="U1069" i="28"/>
  <c r="U1070" i="28"/>
  <c r="U1071" i="28"/>
  <c r="U1072" i="28"/>
  <c r="U1073" i="28"/>
  <c r="U1074" i="28"/>
  <c r="U1075" i="28"/>
  <c r="U1076" i="28"/>
  <c r="U1077" i="28"/>
  <c r="U1078" i="28"/>
  <c r="U1079" i="28"/>
  <c r="U1080" i="28"/>
  <c r="U1081" i="28"/>
  <c r="U1082" i="28"/>
  <c r="U1083" i="28"/>
  <c r="U1084" i="28"/>
  <c r="U1085" i="28"/>
  <c r="U1086" i="28"/>
  <c r="U1087" i="28"/>
  <c r="U1088" i="28"/>
  <c r="U1089" i="28"/>
  <c r="U1090" i="28"/>
  <c r="U1091" i="28"/>
  <c r="U1092" i="28"/>
  <c r="U1093" i="28"/>
  <c r="U1094" i="28"/>
  <c r="U1095" i="28"/>
  <c r="U1096" i="28"/>
  <c r="U1097" i="28"/>
  <c r="U1098" i="28"/>
  <c r="U1099" i="28"/>
  <c r="U1100" i="28"/>
  <c r="U1101" i="28"/>
  <c r="U1102" i="28"/>
  <c r="U1103" i="28"/>
  <c r="U1104" i="28"/>
  <c r="U1105" i="28"/>
  <c r="U1106" i="28"/>
  <c r="U1107" i="28"/>
  <c r="U1108" i="28"/>
  <c r="U1109" i="28"/>
  <c r="U1110" i="28"/>
  <c r="U1111" i="28"/>
  <c r="U1112" i="28"/>
  <c r="U1113" i="28"/>
  <c r="U1114" i="28"/>
  <c r="U1115" i="28"/>
  <c r="U1116" i="28"/>
  <c r="U1117" i="28"/>
  <c r="U1118" i="28"/>
  <c r="U1119" i="28"/>
  <c r="U1120" i="28"/>
  <c r="U1121" i="28"/>
  <c r="U1122" i="28"/>
  <c r="U1123" i="28"/>
  <c r="U1124" i="28"/>
  <c r="U1125" i="28"/>
  <c r="U1126" i="28"/>
  <c r="U1127" i="28"/>
  <c r="U1128" i="28"/>
  <c r="U1129" i="28"/>
  <c r="U1130" i="28"/>
  <c r="U1131" i="28"/>
  <c r="U1132" i="28"/>
  <c r="U1133" i="28"/>
  <c r="U1134" i="28"/>
  <c r="U1135" i="28"/>
  <c r="U1136" i="28"/>
  <c r="U1137" i="28"/>
  <c r="U1138" i="28"/>
  <c r="U1139" i="28"/>
  <c r="U1140" i="28"/>
  <c r="U1141" i="28"/>
  <c r="U1142" i="28"/>
  <c r="U1143" i="28"/>
  <c r="U1144" i="28"/>
  <c r="U1145" i="28"/>
  <c r="U1146" i="28"/>
  <c r="U1147" i="28"/>
  <c r="U1148" i="28"/>
  <c r="U1149" i="28"/>
  <c r="U1150" i="28"/>
  <c r="U1151" i="28"/>
  <c r="U1152" i="28"/>
  <c r="U1153" i="28"/>
  <c r="U1154" i="28"/>
  <c r="U1155" i="28"/>
  <c r="U1156" i="28"/>
  <c r="U1157" i="28"/>
  <c r="U1158" i="28"/>
  <c r="U1159" i="28"/>
  <c r="U1160" i="28"/>
  <c r="U1161" i="28"/>
  <c r="U1162" i="28"/>
  <c r="U1163" i="28"/>
  <c r="U1164" i="28"/>
  <c r="U1165" i="28"/>
  <c r="U1166" i="28"/>
  <c r="U1167" i="28"/>
  <c r="U1168" i="28"/>
  <c r="U1169" i="28"/>
  <c r="U1170" i="28"/>
  <c r="U1171" i="28"/>
  <c r="U1172" i="28"/>
  <c r="U1173" i="28"/>
  <c r="U1174" i="28"/>
  <c r="U1175" i="28"/>
  <c r="U1176" i="28"/>
  <c r="U1177" i="28"/>
  <c r="U1178" i="28"/>
  <c r="U1179" i="28"/>
  <c r="U1180" i="28"/>
  <c r="U1181" i="28"/>
  <c r="U1182" i="28"/>
  <c r="U1183" i="28"/>
  <c r="U1184" i="28"/>
  <c r="U1185" i="28"/>
  <c r="U1186" i="28"/>
  <c r="U1187" i="28"/>
  <c r="U1188" i="28"/>
  <c r="U1189" i="28"/>
  <c r="U1190" i="28"/>
  <c r="U1191" i="28"/>
  <c r="U1192" i="28"/>
  <c r="U1193" i="28"/>
  <c r="U1194" i="28"/>
  <c r="U1195" i="28"/>
  <c r="U1196" i="28"/>
  <c r="U1197" i="28"/>
  <c r="U1198" i="28"/>
  <c r="U1199" i="28"/>
  <c r="U1200" i="28"/>
  <c r="U1201" i="28"/>
  <c r="U1202" i="28"/>
  <c r="U1203" i="28"/>
  <c r="U1204" i="28"/>
  <c r="U1205" i="28"/>
  <c r="U1206" i="28"/>
  <c r="U1207" i="28"/>
  <c r="U1208" i="28"/>
  <c r="U1209" i="28"/>
  <c r="U1210" i="28"/>
  <c r="U1211" i="28"/>
  <c r="U1212" i="28"/>
  <c r="U1213" i="28"/>
  <c r="U1214" i="28"/>
  <c r="U1215" i="28"/>
  <c r="U1216" i="28"/>
  <c r="U1217" i="28"/>
  <c r="U1218" i="28"/>
  <c r="U1219" i="28"/>
  <c r="U1220" i="28"/>
  <c r="U1221" i="28"/>
  <c r="U1222" i="28"/>
  <c r="U1223" i="28"/>
  <c r="U1224" i="28"/>
  <c r="U1225" i="28"/>
  <c r="U1226" i="28"/>
  <c r="U1227" i="28"/>
  <c r="U1228" i="28"/>
  <c r="U1229" i="28"/>
  <c r="U1230" i="28"/>
  <c r="U1231" i="28"/>
  <c r="U1232" i="28"/>
  <c r="U1233" i="28"/>
  <c r="U1234" i="28"/>
  <c r="U1235" i="28"/>
  <c r="U1236" i="28"/>
  <c r="U1237" i="28"/>
  <c r="U1238" i="28"/>
  <c r="U1239" i="28"/>
  <c r="U1240" i="28"/>
  <c r="U1241" i="28"/>
  <c r="U1242" i="28"/>
  <c r="U1243" i="28"/>
  <c r="U1244" i="28"/>
  <c r="U1245" i="28"/>
  <c r="U1246" i="28"/>
  <c r="U1247" i="28"/>
  <c r="U1248" i="28"/>
  <c r="U1249" i="28"/>
  <c r="U1250" i="28"/>
  <c r="U1251" i="28"/>
  <c r="U1252" i="28"/>
  <c r="U1253" i="28"/>
  <c r="U1254" i="28"/>
  <c r="U1255" i="28"/>
  <c r="U1256" i="28"/>
  <c r="U1257" i="28"/>
  <c r="U1258" i="28"/>
  <c r="U1259" i="28"/>
  <c r="U1260" i="28"/>
  <c r="U1261" i="28"/>
  <c r="U1262" i="28"/>
  <c r="U1263" i="28"/>
  <c r="U1264" i="28"/>
  <c r="U1265" i="28"/>
  <c r="U1266" i="28"/>
  <c r="U1267" i="28"/>
  <c r="U1268" i="28"/>
  <c r="U1269" i="28"/>
  <c r="U1270" i="28"/>
  <c r="U1271" i="28"/>
  <c r="U1272" i="28"/>
  <c r="U1273" i="28"/>
  <c r="U1274" i="28"/>
  <c r="U1275" i="28"/>
  <c r="U1276" i="28"/>
  <c r="U1277" i="28"/>
  <c r="U1278" i="28"/>
  <c r="U1279" i="28"/>
  <c r="U1280" i="28"/>
  <c r="U1281" i="28"/>
  <c r="U1282" i="28"/>
  <c r="U1283" i="28"/>
  <c r="U1284" i="28"/>
  <c r="U1285" i="28"/>
  <c r="U1286" i="28"/>
  <c r="U1287" i="28"/>
  <c r="U1288" i="28"/>
  <c r="U1289" i="28"/>
  <c r="U1290" i="28"/>
  <c r="U1291" i="28"/>
  <c r="U1292" i="28"/>
  <c r="U1293" i="28"/>
  <c r="U1294" i="28"/>
  <c r="U1295" i="28"/>
  <c r="U1296" i="28"/>
  <c r="U1297" i="28"/>
  <c r="U1298" i="28"/>
  <c r="U1299" i="28"/>
  <c r="U1300" i="28"/>
  <c r="U1301" i="28"/>
  <c r="U1302" i="28"/>
  <c r="U1303" i="28"/>
  <c r="U1304" i="28"/>
  <c r="U1305" i="28"/>
  <c r="U1306" i="28"/>
  <c r="U1307" i="28"/>
  <c r="U1308" i="28"/>
  <c r="U1309" i="28"/>
  <c r="U1310" i="28"/>
  <c r="U1311" i="28"/>
  <c r="U1312" i="28"/>
  <c r="U1313" i="28"/>
  <c r="U1314" i="28"/>
  <c r="U1315" i="28"/>
  <c r="U1316" i="28"/>
  <c r="U1317" i="28"/>
  <c r="U1318" i="28"/>
  <c r="U1319" i="28"/>
  <c r="U1320" i="28"/>
  <c r="U1321" i="28"/>
  <c r="U1322" i="28"/>
  <c r="U1323" i="28"/>
  <c r="U1324" i="28"/>
  <c r="U1325" i="28"/>
  <c r="U1326" i="28"/>
  <c r="U1327" i="28"/>
  <c r="U1328" i="28"/>
  <c r="U1329" i="28"/>
  <c r="U1330" i="28"/>
  <c r="U1331" i="28"/>
  <c r="U1332" i="28"/>
  <c r="U1333" i="28"/>
  <c r="U1334" i="28"/>
  <c r="U1335" i="28"/>
  <c r="U1336" i="28"/>
  <c r="U1337" i="28"/>
  <c r="U1338" i="28"/>
  <c r="U1339" i="28"/>
  <c r="U1340" i="28"/>
  <c r="U1341" i="28"/>
  <c r="U1342" i="28"/>
  <c r="U1343" i="28"/>
  <c r="U1344" i="28"/>
  <c r="U1345" i="28"/>
  <c r="U1346" i="28"/>
  <c r="U1347" i="28"/>
  <c r="U1348" i="28"/>
  <c r="U1349" i="28"/>
  <c r="U1350" i="28"/>
  <c r="U1351" i="28"/>
  <c r="U1352" i="28"/>
  <c r="U1353" i="28"/>
  <c r="U1354" i="28"/>
  <c r="U1355" i="28"/>
  <c r="U1356" i="28"/>
  <c r="U1357" i="28"/>
  <c r="U1358" i="28"/>
  <c r="U1359" i="28"/>
  <c r="U1360" i="28"/>
  <c r="U1361" i="28"/>
  <c r="U1362" i="28"/>
  <c r="U1363" i="28"/>
  <c r="U1364" i="28"/>
  <c r="U1365" i="28"/>
  <c r="U1366" i="28"/>
  <c r="U1367" i="28"/>
  <c r="U1368" i="28"/>
  <c r="U1369" i="28"/>
  <c r="U1370" i="28"/>
  <c r="U1371" i="28"/>
  <c r="U1372" i="28"/>
  <c r="U1373" i="28"/>
  <c r="U1374" i="28"/>
  <c r="U1375" i="28"/>
  <c r="U1376" i="28"/>
  <c r="U1377" i="28"/>
  <c r="U1378" i="28"/>
  <c r="U1379" i="28"/>
  <c r="U1380" i="28"/>
  <c r="U1381" i="28"/>
  <c r="U1382" i="28"/>
  <c r="U1383" i="28"/>
  <c r="U1384" i="28"/>
  <c r="U1385" i="28"/>
  <c r="U1386" i="28"/>
  <c r="U1387" i="28"/>
  <c r="U1388" i="28"/>
  <c r="U1389" i="28"/>
  <c r="U1390" i="28"/>
  <c r="U1391" i="28"/>
  <c r="U1392" i="28"/>
  <c r="U1393" i="28"/>
  <c r="U1394" i="28"/>
  <c r="U1395" i="28"/>
  <c r="U1396" i="28"/>
  <c r="U1397" i="28"/>
  <c r="U1398" i="28"/>
  <c r="U1399" i="28"/>
  <c r="U1400" i="28"/>
  <c r="U1401" i="28"/>
  <c r="U1402" i="28"/>
  <c r="U1403" i="28"/>
  <c r="U1404" i="28"/>
  <c r="U1405" i="28"/>
  <c r="U1406" i="28"/>
  <c r="U1407" i="28"/>
  <c r="U1408" i="28"/>
  <c r="U1409" i="28"/>
  <c r="U1410" i="28"/>
  <c r="U1411" i="28"/>
  <c r="U1412" i="28"/>
  <c r="U1413" i="28"/>
  <c r="U1414" i="28"/>
  <c r="U1415" i="28"/>
  <c r="U1416" i="28"/>
  <c r="U1417" i="28"/>
  <c r="U1418" i="28"/>
  <c r="U1419" i="28"/>
  <c r="U1420" i="28"/>
  <c r="U1421" i="28"/>
  <c r="U1422" i="28"/>
  <c r="U1423" i="28"/>
  <c r="U1424" i="28"/>
  <c r="U1425" i="28"/>
  <c r="U1426" i="28"/>
  <c r="U1427" i="28"/>
  <c r="U1428" i="28"/>
  <c r="U1429" i="28"/>
  <c r="U1430" i="28"/>
  <c r="U1431" i="28"/>
  <c r="U1432" i="28"/>
  <c r="U1433" i="28"/>
  <c r="U1434" i="28"/>
  <c r="U1435" i="28"/>
  <c r="U1436" i="28"/>
  <c r="U1437" i="28"/>
  <c r="U1438" i="28"/>
  <c r="U1439" i="28"/>
  <c r="U1440" i="28"/>
  <c r="U1441" i="28"/>
  <c r="U1442" i="28"/>
  <c r="U1443" i="28"/>
  <c r="U1444" i="28"/>
  <c r="U1445" i="28"/>
  <c r="U1446" i="28"/>
  <c r="U1447" i="28"/>
  <c r="U1448" i="28"/>
  <c r="U1449" i="28"/>
  <c r="U1450" i="28"/>
  <c r="U1451" i="28"/>
  <c r="U1452" i="28"/>
  <c r="U1453" i="28"/>
  <c r="U1454" i="28"/>
  <c r="U1455" i="28"/>
  <c r="U1456" i="28"/>
  <c r="U1457" i="28"/>
  <c r="U1458" i="28"/>
  <c r="U1459" i="28"/>
  <c r="U1460" i="28"/>
  <c r="U1461" i="28"/>
  <c r="U1462" i="28"/>
  <c r="U1463" i="28"/>
  <c r="U1464" i="28"/>
  <c r="U1465" i="28"/>
  <c r="U1466" i="28"/>
  <c r="U1467" i="28"/>
  <c r="U1468" i="28"/>
  <c r="U1469" i="28"/>
  <c r="U1470" i="28"/>
  <c r="U1471" i="28"/>
  <c r="U1472" i="28"/>
  <c r="U1473" i="28"/>
  <c r="U1474" i="28"/>
  <c r="U1475" i="28"/>
  <c r="U1476" i="28"/>
  <c r="U1477" i="28"/>
  <c r="U1478" i="28"/>
  <c r="U1479" i="28"/>
  <c r="U1480" i="28"/>
  <c r="U1481" i="28"/>
  <c r="U1482" i="28"/>
  <c r="U1483" i="28"/>
  <c r="U1484" i="28"/>
  <c r="U1485" i="28"/>
  <c r="U1486" i="28"/>
  <c r="U1487" i="28"/>
  <c r="U1488" i="28"/>
  <c r="U1489" i="28"/>
  <c r="U1490" i="28"/>
  <c r="U1491" i="28"/>
  <c r="U1492" i="28"/>
  <c r="U1493" i="28"/>
  <c r="U1494" i="28"/>
  <c r="U1495" i="28"/>
  <c r="U1496" i="28"/>
  <c r="U1497" i="28"/>
  <c r="U1498" i="28"/>
  <c r="U1499" i="28"/>
  <c r="U1500" i="28"/>
  <c r="U1501" i="28"/>
  <c r="U1502" i="28"/>
  <c r="U1503" i="28"/>
  <c r="U1504" i="28"/>
  <c r="U1505" i="28"/>
  <c r="U1506" i="28"/>
  <c r="U1507" i="28"/>
  <c r="U1508" i="28"/>
  <c r="U1509" i="28"/>
  <c r="U1510" i="28"/>
  <c r="U1511" i="28"/>
  <c r="U1512" i="28"/>
  <c r="U1513" i="28"/>
  <c r="U1514" i="28"/>
  <c r="U1515" i="28"/>
  <c r="U1516" i="28"/>
  <c r="U1517" i="28"/>
  <c r="U1518" i="28"/>
  <c r="U1519" i="28"/>
  <c r="U1520" i="28"/>
  <c r="U1521" i="28"/>
  <c r="U1522" i="28"/>
  <c r="U1523" i="28"/>
  <c r="U1524" i="28"/>
  <c r="U1525" i="28"/>
  <c r="U1526" i="28"/>
  <c r="U1527" i="28"/>
  <c r="U1528" i="28"/>
  <c r="U1529" i="28"/>
  <c r="U1530" i="28"/>
  <c r="U1531" i="28"/>
  <c r="U1532" i="28"/>
  <c r="U1533" i="28"/>
  <c r="U1534" i="28"/>
  <c r="U1535" i="28"/>
  <c r="U1536" i="28"/>
  <c r="U1537" i="28"/>
  <c r="U1538" i="28"/>
  <c r="U1539" i="28"/>
  <c r="U1540" i="28"/>
  <c r="U1541" i="28"/>
  <c r="U1542" i="28"/>
  <c r="U1543" i="28"/>
  <c r="U1544" i="28"/>
  <c r="U1545" i="28"/>
  <c r="U1546" i="28"/>
  <c r="U1547" i="28"/>
  <c r="U1548" i="28"/>
  <c r="U1549" i="28"/>
  <c r="U1550" i="28"/>
  <c r="U1551" i="28"/>
  <c r="U1552" i="28"/>
  <c r="U1553" i="28"/>
  <c r="U1554" i="28"/>
  <c r="U1555" i="28"/>
  <c r="U1556" i="28"/>
  <c r="U1557" i="28"/>
  <c r="U1558" i="28"/>
  <c r="U1559" i="28"/>
  <c r="U1560" i="28"/>
  <c r="U1561" i="28"/>
  <c r="U1562" i="28"/>
  <c r="U1563" i="28"/>
  <c r="U1564" i="28"/>
  <c r="U1565" i="28"/>
  <c r="U1566" i="28"/>
  <c r="U1567" i="28"/>
  <c r="U1568" i="28"/>
  <c r="U1569" i="28"/>
  <c r="U1570" i="28"/>
  <c r="U1571" i="28"/>
  <c r="U1572" i="28"/>
  <c r="U1573" i="28"/>
  <c r="U1574" i="28"/>
  <c r="U1575" i="28"/>
  <c r="U1576" i="28"/>
  <c r="U1577" i="28"/>
  <c r="U1578" i="28"/>
  <c r="U1579" i="28"/>
  <c r="U1580" i="28"/>
  <c r="U1581" i="28"/>
  <c r="U1582" i="28"/>
  <c r="U1583" i="28"/>
  <c r="U1584" i="28"/>
  <c r="U1585" i="28"/>
  <c r="U1586" i="28"/>
  <c r="U1587" i="28"/>
  <c r="U1588" i="28"/>
  <c r="U1589" i="28"/>
  <c r="U1590" i="28"/>
  <c r="U1591" i="28"/>
  <c r="U1592" i="28"/>
  <c r="U1593" i="28"/>
  <c r="U1594" i="28"/>
  <c r="U1595" i="28"/>
  <c r="U1596" i="28"/>
  <c r="U1597" i="28"/>
  <c r="U1598" i="28"/>
  <c r="U1599" i="28"/>
  <c r="U1600" i="28"/>
  <c r="U1601" i="28"/>
  <c r="U1602" i="28"/>
  <c r="U1603" i="28"/>
  <c r="U1604" i="28"/>
  <c r="U1605" i="28"/>
  <c r="U1606" i="28"/>
  <c r="U1607" i="28"/>
  <c r="U1608" i="28"/>
  <c r="U1609" i="28"/>
  <c r="U1610" i="28"/>
  <c r="U1611" i="28"/>
  <c r="U1612" i="28"/>
  <c r="U1613" i="28"/>
  <c r="U1614" i="28"/>
  <c r="U1615" i="28"/>
  <c r="U1616" i="28"/>
  <c r="U1617" i="28"/>
  <c r="U1618" i="28"/>
  <c r="U1619" i="28"/>
  <c r="U1620" i="28"/>
  <c r="U1621" i="28"/>
  <c r="U1622" i="28"/>
  <c r="U1623" i="28"/>
  <c r="U1624" i="28"/>
  <c r="U1625" i="28"/>
  <c r="U1626" i="28"/>
  <c r="U1627" i="28"/>
  <c r="U1628" i="28"/>
  <c r="U1629" i="28"/>
  <c r="U1630" i="28"/>
  <c r="U1631" i="28"/>
  <c r="U1632" i="28"/>
  <c r="U1633" i="28"/>
  <c r="U1634" i="28"/>
  <c r="U1635" i="28"/>
  <c r="U1636" i="28"/>
  <c r="U1637" i="28"/>
  <c r="U1638" i="28"/>
  <c r="U1639" i="28"/>
  <c r="U1640" i="28"/>
  <c r="U1641" i="28"/>
  <c r="U1642" i="28"/>
  <c r="U1643" i="28"/>
  <c r="U1644" i="28"/>
  <c r="U1645" i="28"/>
  <c r="U1646" i="28"/>
  <c r="U1647" i="28"/>
  <c r="U1648" i="28"/>
  <c r="U1649" i="28"/>
  <c r="U1650" i="28"/>
  <c r="U1651" i="28"/>
  <c r="U1652" i="28"/>
  <c r="U1653" i="28"/>
  <c r="U1654" i="28"/>
  <c r="U1655" i="28"/>
  <c r="U1656" i="28"/>
  <c r="U1657" i="28"/>
  <c r="U1658" i="28"/>
  <c r="U1659" i="28"/>
  <c r="U1660" i="28"/>
  <c r="U1661" i="28"/>
  <c r="U1662" i="28"/>
  <c r="U1663" i="28"/>
  <c r="U1664" i="28"/>
  <c r="U1665" i="28"/>
  <c r="U1666" i="28"/>
  <c r="U1667" i="28"/>
  <c r="U1668" i="28"/>
  <c r="U1669" i="28"/>
  <c r="U1670" i="28"/>
  <c r="U1671" i="28"/>
  <c r="U1672" i="28"/>
  <c r="U1673" i="28"/>
  <c r="U1674" i="28"/>
  <c r="U1675" i="28"/>
  <c r="U1676" i="28"/>
  <c r="U1677" i="28"/>
  <c r="U1678" i="28"/>
  <c r="U1679" i="28"/>
  <c r="U1680" i="28"/>
  <c r="U1681" i="28"/>
  <c r="U1682" i="28"/>
  <c r="U1683" i="28"/>
  <c r="U1684" i="28"/>
  <c r="U1685" i="28"/>
  <c r="U1686" i="28"/>
  <c r="U1687" i="28"/>
  <c r="U1688" i="28"/>
  <c r="U1689" i="28"/>
  <c r="U1690" i="28"/>
  <c r="U1691" i="28"/>
  <c r="U1692" i="28"/>
  <c r="U1693" i="28"/>
  <c r="U1694" i="28"/>
  <c r="U1695" i="28"/>
  <c r="U1696" i="28"/>
  <c r="U1697" i="28"/>
  <c r="U1698" i="28"/>
  <c r="U1699" i="28"/>
  <c r="U1700" i="28"/>
  <c r="U1701" i="28"/>
  <c r="U1702" i="28"/>
  <c r="U1703" i="28"/>
  <c r="U1704" i="28"/>
  <c r="U1705" i="28"/>
  <c r="U1706" i="28"/>
  <c r="U1707" i="28"/>
  <c r="U1708" i="28"/>
  <c r="U1709" i="28"/>
  <c r="U1710" i="28"/>
  <c r="U1711" i="28"/>
  <c r="U1712" i="28"/>
  <c r="U1713" i="28"/>
  <c r="U1714" i="28"/>
  <c r="U1715" i="28"/>
  <c r="U1716" i="28"/>
  <c r="U1717" i="28"/>
  <c r="U1718" i="28"/>
  <c r="U1719" i="28"/>
  <c r="U1720" i="28"/>
  <c r="U1721" i="28"/>
  <c r="U1722" i="28"/>
  <c r="U1723" i="28"/>
  <c r="U1724" i="28"/>
  <c r="U1725" i="28"/>
  <c r="U1726" i="28"/>
  <c r="U1727" i="28"/>
  <c r="U1728" i="28"/>
  <c r="U1729" i="28"/>
  <c r="U1730" i="28"/>
  <c r="U1731" i="28"/>
  <c r="U1732" i="28"/>
  <c r="U1733" i="28"/>
  <c r="U1734" i="28"/>
  <c r="U1735" i="28"/>
  <c r="U1736" i="28"/>
  <c r="U1737" i="28"/>
  <c r="U1738" i="28"/>
  <c r="U1739" i="28"/>
  <c r="U1740" i="28"/>
  <c r="U1741" i="28"/>
  <c r="U1742" i="28"/>
  <c r="U1743" i="28"/>
  <c r="U1744" i="28"/>
  <c r="U1745" i="28"/>
  <c r="U1746" i="28"/>
  <c r="U1747" i="28"/>
  <c r="U1748" i="28"/>
  <c r="U1749" i="28"/>
  <c r="U1750" i="28"/>
  <c r="U1751" i="28"/>
  <c r="U1752" i="28"/>
  <c r="U1753" i="28"/>
  <c r="U1754" i="28"/>
  <c r="U1755" i="28"/>
  <c r="U1756" i="28"/>
  <c r="U1757" i="28"/>
  <c r="U1758" i="28"/>
  <c r="U1759" i="28"/>
  <c r="U1760" i="28"/>
  <c r="U1761" i="28"/>
  <c r="U1762" i="28"/>
  <c r="U1763" i="28"/>
  <c r="U1764" i="28"/>
  <c r="U1765" i="28"/>
  <c r="U1766" i="28"/>
  <c r="U1767" i="28"/>
  <c r="U1768" i="28"/>
  <c r="U1769" i="28"/>
  <c r="U1770" i="28"/>
  <c r="U1771" i="28"/>
  <c r="U1772" i="28"/>
  <c r="U1773" i="28"/>
  <c r="U1774" i="28"/>
  <c r="U1775" i="28"/>
  <c r="U1776" i="28"/>
  <c r="U1777" i="28"/>
  <c r="U1778" i="28"/>
  <c r="U1779" i="28"/>
  <c r="U1780" i="28"/>
  <c r="U1781" i="28"/>
  <c r="U1782" i="28"/>
  <c r="U1783" i="28"/>
  <c r="U1784" i="28"/>
  <c r="U1785" i="28"/>
  <c r="U1786" i="28"/>
  <c r="U1787" i="28"/>
  <c r="U1788" i="28"/>
  <c r="U1789" i="28"/>
  <c r="U1790" i="28"/>
  <c r="U1791" i="28"/>
  <c r="U1792" i="28"/>
  <c r="U1793" i="28"/>
  <c r="U1794" i="28"/>
  <c r="U1795" i="28"/>
  <c r="U1796" i="28"/>
  <c r="U1797" i="28"/>
  <c r="U1798" i="28"/>
  <c r="U1799" i="28"/>
  <c r="U1800" i="28"/>
  <c r="U1801" i="28"/>
  <c r="U1802" i="28"/>
  <c r="U1803" i="28"/>
  <c r="U1804" i="28"/>
  <c r="U1805" i="28"/>
  <c r="U1806" i="28"/>
  <c r="U1807" i="28"/>
  <c r="U1808" i="28"/>
  <c r="U1809" i="28"/>
  <c r="U1810" i="28"/>
  <c r="U1811" i="28"/>
  <c r="U1812" i="28"/>
  <c r="U1813" i="28"/>
  <c r="U1814" i="28"/>
  <c r="U1815" i="28"/>
  <c r="U1816" i="28"/>
  <c r="U1817" i="28"/>
  <c r="U1818" i="28"/>
  <c r="U1819" i="28"/>
  <c r="U1820" i="28"/>
  <c r="U1821" i="28"/>
  <c r="U1822" i="28"/>
  <c r="U1823" i="28"/>
  <c r="U1824" i="28"/>
  <c r="U1825" i="28"/>
  <c r="U1826" i="28"/>
  <c r="U1827" i="28"/>
  <c r="U1828" i="28"/>
  <c r="U1829" i="28"/>
  <c r="U1830" i="28"/>
  <c r="U1831" i="28"/>
  <c r="U1832" i="28"/>
  <c r="U1833" i="28"/>
  <c r="U1834" i="28"/>
  <c r="U1835" i="28"/>
  <c r="U1836" i="28"/>
  <c r="U1837" i="28"/>
  <c r="U1838" i="28"/>
  <c r="U1839" i="28"/>
  <c r="U1840" i="28"/>
  <c r="U1841" i="28"/>
  <c r="U1842" i="28"/>
  <c r="U1843" i="28"/>
  <c r="U1844" i="28"/>
  <c r="U1845" i="28"/>
  <c r="U1846" i="28"/>
  <c r="U1847" i="28"/>
  <c r="U1848" i="28"/>
  <c r="U1849" i="28"/>
  <c r="U1850" i="28"/>
  <c r="U1851" i="28"/>
  <c r="U1852" i="28"/>
  <c r="U1853" i="28"/>
  <c r="U1854" i="28"/>
  <c r="U1855" i="28"/>
  <c r="U1856" i="28"/>
  <c r="U1857" i="28"/>
  <c r="U1858" i="28"/>
  <c r="U1859" i="28"/>
  <c r="U1860" i="28"/>
  <c r="U1861" i="28"/>
  <c r="U1862" i="28"/>
  <c r="U1863" i="28"/>
  <c r="U1864" i="28"/>
  <c r="U1865" i="28"/>
  <c r="U1866" i="28"/>
  <c r="U1867" i="28"/>
  <c r="U1868" i="28"/>
  <c r="U1869" i="28"/>
  <c r="U1870" i="28"/>
  <c r="U1871" i="28"/>
  <c r="U1872" i="28"/>
  <c r="U1873" i="28"/>
  <c r="U1874" i="28"/>
  <c r="U1875" i="28"/>
  <c r="U1876" i="28"/>
  <c r="U1877" i="28"/>
  <c r="U1878" i="28"/>
  <c r="U1879" i="28"/>
  <c r="U1880" i="28"/>
  <c r="U1881" i="28"/>
  <c r="U1882" i="28"/>
  <c r="U1883" i="28"/>
  <c r="U1884" i="28"/>
  <c r="U1885" i="28"/>
  <c r="U1886" i="28"/>
  <c r="U1887" i="28"/>
  <c r="U1888" i="28"/>
  <c r="U1889" i="28"/>
  <c r="U1890" i="28"/>
  <c r="U1891" i="28"/>
  <c r="U1892" i="28"/>
  <c r="U1893" i="28"/>
  <c r="U1894" i="28"/>
  <c r="U1895" i="28"/>
  <c r="U1896" i="28"/>
  <c r="U1897" i="28"/>
  <c r="U1898" i="28"/>
  <c r="U1899" i="28"/>
  <c r="U1900" i="28"/>
  <c r="U1901" i="28"/>
  <c r="U1902" i="28"/>
  <c r="U1903" i="28"/>
  <c r="U1904" i="28"/>
  <c r="U1905" i="28"/>
  <c r="U1906" i="28"/>
  <c r="U1907" i="28"/>
  <c r="U1908" i="28"/>
  <c r="U1909" i="28"/>
  <c r="U1910" i="28"/>
  <c r="U1911" i="28"/>
  <c r="U1912" i="28"/>
  <c r="U1913" i="28"/>
  <c r="U1914" i="28"/>
  <c r="U1915" i="28"/>
  <c r="U1916" i="28"/>
  <c r="U1917" i="28"/>
  <c r="U1918" i="28"/>
  <c r="U1919" i="28"/>
  <c r="U1920" i="28"/>
  <c r="U1921" i="28"/>
  <c r="U1922" i="28"/>
  <c r="U1923" i="28"/>
  <c r="U1924" i="28"/>
  <c r="U1925" i="28"/>
  <c r="U1926" i="28"/>
  <c r="U1927" i="28"/>
  <c r="U1928" i="28"/>
  <c r="U1929" i="28"/>
  <c r="U1930" i="28"/>
  <c r="U1931" i="28"/>
  <c r="U1932" i="28"/>
  <c r="U1933" i="28"/>
  <c r="U1934" i="28"/>
  <c r="U1935" i="28"/>
  <c r="U1936" i="28"/>
  <c r="U1937" i="28"/>
  <c r="U1938" i="28"/>
  <c r="U1939" i="28"/>
  <c r="U1940" i="28"/>
  <c r="U1941" i="28"/>
  <c r="U1942" i="28"/>
  <c r="U1943" i="28"/>
  <c r="U1944" i="28"/>
  <c r="U1945" i="28"/>
  <c r="U1946" i="28"/>
  <c r="U1947" i="28"/>
  <c r="U1948" i="28"/>
  <c r="U1949" i="28"/>
  <c r="U1950" i="28"/>
  <c r="U1951" i="28"/>
  <c r="U1952" i="28"/>
  <c r="U1953" i="28"/>
  <c r="U1954" i="28"/>
  <c r="U1955" i="28"/>
  <c r="U1956" i="28"/>
  <c r="U1957" i="28"/>
  <c r="U1958" i="28"/>
  <c r="U1959" i="28"/>
  <c r="U1960" i="28"/>
  <c r="U1961" i="28"/>
  <c r="U1962" i="28"/>
  <c r="U1963" i="28"/>
  <c r="U1964" i="28"/>
  <c r="U1965" i="28"/>
  <c r="U1966" i="28"/>
  <c r="U1967" i="28"/>
  <c r="U1968" i="28"/>
  <c r="U1969" i="28"/>
  <c r="U1970" i="28"/>
  <c r="U1971" i="28"/>
  <c r="U1972" i="28"/>
  <c r="U1973" i="28"/>
  <c r="U1974" i="28"/>
  <c r="U1975" i="28"/>
  <c r="U1976" i="28"/>
  <c r="U1977" i="28"/>
  <c r="U1978" i="28"/>
  <c r="U1979" i="28"/>
  <c r="U1980" i="28"/>
  <c r="U1981" i="28"/>
  <c r="U1982" i="28"/>
  <c r="U1983" i="28"/>
  <c r="U1984" i="28"/>
  <c r="U1985" i="28"/>
  <c r="U1986" i="28"/>
  <c r="U1987" i="28"/>
  <c r="U1988" i="28"/>
  <c r="U1989" i="28"/>
  <c r="U1990" i="28"/>
  <c r="U1991" i="28"/>
  <c r="U1992" i="28"/>
  <c r="U1993" i="28"/>
  <c r="U1994" i="28"/>
  <c r="U1995" i="28"/>
  <c r="U1996" i="28"/>
  <c r="U1997" i="28"/>
  <c r="U1998" i="28"/>
  <c r="U1999" i="28"/>
  <c r="U2000" i="28"/>
  <c r="U2001" i="28"/>
  <c r="U2002" i="28"/>
  <c r="U2003" i="28"/>
  <c r="U2004" i="28"/>
  <c r="U2005" i="28"/>
  <c r="U2006" i="28"/>
  <c r="U2007" i="28"/>
  <c r="U2008" i="28"/>
  <c r="U2009" i="28"/>
  <c r="U2010" i="28"/>
  <c r="U2011" i="28"/>
  <c r="U2012" i="28"/>
  <c r="U2013" i="28"/>
  <c r="U2014" i="28"/>
  <c r="U2015" i="28"/>
  <c r="U2016" i="28"/>
  <c r="U2017" i="28"/>
  <c r="U2018" i="28"/>
  <c r="U2019" i="28"/>
  <c r="U2020" i="28"/>
  <c r="U2021" i="28"/>
  <c r="U2022" i="28"/>
  <c r="U2023" i="28"/>
  <c r="U2024" i="28"/>
  <c r="U2025" i="28"/>
  <c r="U2026" i="28"/>
  <c r="U2027" i="28"/>
  <c r="U2028" i="28"/>
  <c r="U2029" i="28"/>
  <c r="U2030" i="28"/>
  <c r="U2031" i="28"/>
  <c r="U2032" i="28"/>
  <c r="U2033" i="28"/>
  <c r="U2034" i="28"/>
  <c r="U2035" i="28"/>
  <c r="U2036" i="28"/>
  <c r="U2037" i="28"/>
  <c r="U2038" i="28"/>
  <c r="U2039" i="28"/>
  <c r="U2040" i="28"/>
  <c r="U2041" i="28"/>
  <c r="U2042" i="28"/>
  <c r="U2043" i="28"/>
  <c r="U2044" i="28"/>
  <c r="U2045" i="28"/>
  <c r="U2046" i="28"/>
  <c r="U2047" i="28"/>
  <c r="U2048" i="28"/>
  <c r="U2049" i="28"/>
  <c r="U2050" i="28"/>
  <c r="U2051" i="28"/>
  <c r="U2052" i="28"/>
  <c r="U2053" i="28"/>
  <c r="U2054" i="28"/>
  <c r="U2055" i="28"/>
  <c r="U2056" i="28"/>
  <c r="U2057" i="28"/>
  <c r="U2058" i="28"/>
  <c r="U2059" i="28"/>
  <c r="U2060" i="28"/>
  <c r="U2061" i="28"/>
  <c r="U2062" i="28"/>
  <c r="U2063" i="28"/>
  <c r="U2064" i="28"/>
  <c r="U2065" i="28"/>
  <c r="U2066" i="28"/>
  <c r="U2067" i="28"/>
  <c r="U2068" i="28"/>
  <c r="U2069" i="28"/>
  <c r="U2070" i="28"/>
  <c r="U2071" i="28"/>
  <c r="U2072" i="28"/>
  <c r="U2073" i="28"/>
  <c r="U2074" i="28"/>
  <c r="U2075" i="28"/>
  <c r="U2076" i="28"/>
  <c r="U2077" i="28"/>
  <c r="U2078" i="28"/>
  <c r="U2079" i="28"/>
  <c r="U2080" i="28"/>
  <c r="U2081" i="28"/>
  <c r="U2082" i="28"/>
  <c r="U2083" i="28"/>
  <c r="U2084" i="28"/>
  <c r="U2085" i="28"/>
  <c r="U2086" i="28"/>
  <c r="U2087" i="28"/>
  <c r="U2088" i="28"/>
  <c r="U2089" i="28"/>
  <c r="U2090" i="28"/>
  <c r="U2091" i="28"/>
  <c r="U2092" i="28"/>
  <c r="U2093" i="28"/>
  <c r="U2094" i="28"/>
  <c r="U2095" i="28"/>
  <c r="U2096" i="28"/>
  <c r="U2097" i="28"/>
  <c r="U2098" i="28"/>
  <c r="U2099" i="28"/>
  <c r="U2100" i="28"/>
  <c r="U2101" i="28"/>
  <c r="U2102" i="28"/>
  <c r="U2103" i="28"/>
  <c r="U2104" i="28"/>
  <c r="U2105" i="28"/>
  <c r="U2106" i="28"/>
  <c r="U2107" i="28"/>
  <c r="U2108" i="28"/>
  <c r="U2109" i="28"/>
  <c r="U2110" i="28"/>
  <c r="U2111" i="28"/>
  <c r="U2112" i="28"/>
  <c r="U2113" i="28"/>
  <c r="U2114" i="28"/>
  <c r="U2115" i="28"/>
  <c r="U2116" i="28"/>
  <c r="U2117" i="28"/>
  <c r="U2118" i="28"/>
  <c r="U2119" i="28"/>
  <c r="U2120" i="28"/>
  <c r="U2121" i="28"/>
  <c r="U2122" i="28"/>
  <c r="U2123" i="28"/>
  <c r="U2124" i="28"/>
  <c r="U2125" i="28"/>
  <c r="U2126" i="28"/>
  <c r="U2127" i="28"/>
  <c r="U2128" i="28"/>
  <c r="U2129" i="28"/>
  <c r="U2130" i="28"/>
  <c r="U2131" i="28"/>
  <c r="U2132" i="28"/>
  <c r="U2133" i="28"/>
  <c r="U2134" i="28"/>
  <c r="U2135" i="28"/>
  <c r="U2136" i="28"/>
  <c r="U2137" i="28"/>
  <c r="U2138" i="28"/>
  <c r="U2139" i="28"/>
  <c r="U2140" i="28"/>
  <c r="U2141" i="28"/>
  <c r="U2142" i="28"/>
  <c r="U2143" i="28"/>
  <c r="U2144" i="28"/>
  <c r="U2145" i="28"/>
  <c r="U2146" i="28"/>
  <c r="U2147" i="28"/>
  <c r="U2148" i="28"/>
  <c r="U2149" i="28"/>
  <c r="U2150" i="28"/>
  <c r="U2151" i="28"/>
  <c r="U2152" i="28"/>
  <c r="U2153" i="28"/>
  <c r="U2154" i="28"/>
  <c r="U2155" i="28"/>
  <c r="U2156" i="28"/>
  <c r="U2157" i="28"/>
  <c r="U2158" i="28"/>
  <c r="U2159" i="28"/>
  <c r="U2160" i="28"/>
  <c r="U2161" i="28"/>
  <c r="U2162" i="28"/>
  <c r="U2163" i="28"/>
  <c r="U2164" i="28"/>
  <c r="U2165" i="28"/>
  <c r="U2166" i="28"/>
  <c r="U2167" i="28"/>
  <c r="U2168" i="28"/>
  <c r="U2169" i="28"/>
  <c r="U2170" i="28"/>
  <c r="U2171" i="28"/>
  <c r="U2172" i="28"/>
  <c r="U2173" i="28"/>
  <c r="U2174" i="28"/>
  <c r="U2175" i="28"/>
  <c r="U2176" i="28"/>
  <c r="U2177" i="28"/>
  <c r="U2178" i="28"/>
  <c r="U2179" i="28"/>
  <c r="U2180" i="28"/>
  <c r="U2181" i="28"/>
  <c r="U2182" i="28"/>
  <c r="U2183" i="28"/>
  <c r="U2184" i="28"/>
  <c r="U2185" i="28"/>
  <c r="U2186" i="28"/>
  <c r="U2187" i="28"/>
  <c r="U2188" i="28"/>
  <c r="U2189" i="28"/>
  <c r="U2190" i="28"/>
  <c r="U2191" i="28"/>
  <c r="U2192" i="28"/>
  <c r="U2193" i="28"/>
  <c r="U2194" i="28"/>
  <c r="U2195" i="28"/>
  <c r="U2196" i="28"/>
  <c r="U2197" i="28"/>
  <c r="U2198" i="28"/>
  <c r="U2199" i="28"/>
  <c r="U2200" i="28"/>
  <c r="U2201" i="28"/>
  <c r="U2202" i="28"/>
  <c r="U2203" i="28"/>
  <c r="U2204" i="28"/>
  <c r="U2205" i="28"/>
  <c r="U2206" i="28"/>
  <c r="U2207" i="28"/>
  <c r="U2208" i="28"/>
  <c r="U2209" i="28"/>
  <c r="U2210" i="28"/>
  <c r="U2211" i="28"/>
  <c r="U2212" i="28"/>
  <c r="U2213" i="28"/>
  <c r="U2214" i="28"/>
  <c r="U2215" i="28"/>
  <c r="U2216" i="28"/>
  <c r="U2217" i="28"/>
  <c r="U2218" i="28"/>
  <c r="U2219" i="28"/>
  <c r="U2220" i="28"/>
  <c r="U2221" i="28"/>
  <c r="U2222" i="28"/>
  <c r="U2223" i="28"/>
  <c r="U2224" i="28"/>
  <c r="U2225" i="28"/>
  <c r="U2226" i="28"/>
  <c r="U2227" i="28"/>
  <c r="U2228" i="28"/>
  <c r="U2229" i="28"/>
  <c r="U2230" i="28"/>
  <c r="U2231" i="28"/>
  <c r="U2232" i="28"/>
  <c r="U2233" i="28"/>
  <c r="U2234" i="28"/>
  <c r="U2235" i="28"/>
  <c r="U2236" i="28"/>
  <c r="U2237" i="28"/>
  <c r="U2238" i="28"/>
  <c r="U2239" i="28"/>
  <c r="U2240" i="28"/>
  <c r="U2241" i="28"/>
  <c r="U2242" i="28"/>
  <c r="U2243" i="28"/>
  <c r="U2244" i="28"/>
  <c r="U2245" i="28"/>
  <c r="U2246" i="28"/>
  <c r="U2247" i="28"/>
  <c r="U2248" i="28"/>
  <c r="U2249" i="28"/>
  <c r="U2250" i="28"/>
  <c r="U2251" i="28"/>
  <c r="U2252" i="28"/>
  <c r="U2253" i="28"/>
  <c r="U2254" i="28"/>
  <c r="U2255" i="28"/>
  <c r="U2256" i="28"/>
  <c r="U2257" i="28"/>
  <c r="U2258" i="28"/>
  <c r="U2259" i="28"/>
  <c r="U2260" i="28"/>
  <c r="U2261" i="28"/>
  <c r="U2262" i="28"/>
  <c r="U2263" i="28"/>
  <c r="U2264" i="28"/>
  <c r="U2265" i="28"/>
  <c r="U2266" i="28"/>
  <c r="U2267" i="28"/>
  <c r="U2268" i="28"/>
  <c r="U2269" i="28"/>
  <c r="U2270" i="28"/>
  <c r="U2271" i="28"/>
  <c r="U2272" i="28"/>
  <c r="U2273" i="28"/>
  <c r="U2274" i="28"/>
  <c r="U2275" i="28"/>
  <c r="U2276" i="28"/>
  <c r="U2277" i="28"/>
  <c r="U2278" i="28"/>
  <c r="U2279" i="28"/>
  <c r="U2280" i="28"/>
  <c r="U2281" i="28"/>
  <c r="U2282" i="28"/>
  <c r="U2283" i="28"/>
  <c r="U2284" i="28"/>
  <c r="U2285" i="28"/>
  <c r="U2286" i="28"/>
  <c r="U2287" i="28"/>
  <c r="U2288" i="28"/>
  <c r="U2289" i="28"/>
  <c r="U2290" i="28"/>
  <c r="U2291" i="28"/>
  <c r="U2292" i="28"/>
  <c r="U2293" i="28"/>
  <c r="U2294" i="28"/>
  <c r="U2295" i="28"/>
  <c r="U2296" i="28"/>
  <c r="U2297" i="28"/>
  <c r="U2298" i="28"/>
  <c r="U2299" i="28"/>
  <c r="U2300" i="28"/>
  <c r="U2301" i="28"/>
  <c r="U2302" i="28"/>
  <c r="U2303" i="28"/>
  <c r="U2304" i="28"/>
  <c r="U2305" i="28"/>
  <c r="U2306" i="28"/>
  <c r="U2307" i="28"/>
  <c r="U2308" i="28"/>
  <c r="U2309" i="28"/>
  <c r="U2310" i="28"/>
  <c r="U2311" i="28"/>
  <c r="U2312" i="28"/>
  <c r="U2313" i="28"/>
  <c r="U2314" i="28"/>
  <c r="U2315" i="28"/>
  <c r="U2316" i="28"/>
  <c r="U2317" i="28"/>
  <c r="U2318" i="28"/>
  <c r="U2319" i="28"/>
  <c r="U2320" i="28"/>
  <c r="U2321" i="28"/>
  <c r="U2322" i="28"/>
  <c r="U2323" i="28"/>
  <c r="U2324" i="28"/>
  <c r="U2325" i="28"/>
  <c r="U2326" i="28"/>
  <c r="U2327" i="28"/>
  <c r="U2328" i="28"/>
  <c r="U2329" i="28"/>
  <c r="U2330" i="28"/>
  <c r="U2331" i="28"/>
  <c r="U2332" i="28"/>
  <c r="U2333" i="28"/>
  <c r="U2334" i="28"/>
  <c r="U2335" i="28"/>
  <c r="U2336" i="28"/>
  <c r="U2337" i="28"/>
  <c r="U2338" i="28"/>
  <c r="U2339" i="28"/>
  <c r="U2340" i="28"/>
  <c r="U2341" i="28"/>
  <c r="U2342" i="28"/>
  <c r="U2343" i="28"/>
  <c r="U2344" i="28"/>
  <c r="U2345" i="28"/>
  <c r="U2346" i="28"/>
  <c r="U2347" i="28"/>
  <c r="U2348" i="28"/>
  <c r="U2349" i="28"/>
  <c r="U2350" i="28"/>
  <c r="U2351" i="28"/>
  <c r="U2352" i="28"/>
  <c r="U2353" i="28"/>
  <c r="U2354" i="28"/>
  <c r="U2355" i="28"/>
  <c r="U2356" i="28"/>
  <c r="U2357" i="28"/>
  <c r="U2358" i="28"/>
  <c r="U2359" i="28"/>
  <c r="U2360" i="28"/>
  <c r="U2361" i="28"/>
  <c r="U2362" i="28"/>
  <c r="U2363" i="28"/>
  <c r="U2364" i="28"/>
  <c r="U2365" i="28"/>
  <c r="U2366" i="28"/>
  <c r="U2367" i="28"/>
  <c r="U2368" i="28"/>
  <c r="U2369" i="28"/>
  <c r="U2370" i="28"/>
  <c r="U2371" i="28"/>
  <c r="U2372" i="28"/>
  <c r="U2373" i="28"/>
  <c r="U2374" i="28"/>
  <c r="U2375" i="28"/>
  <c r="U2376" i="28"/>
  <c r="U2377" i="28"/>
  <c r="U2378" i="28"/>
  <c r="U2379" i="28"/>
  <c r="U2380" i="28"/>
  <c r="U2381" i="28"/>
  <c r="U2382" i="28"/>
  <c r="U2383" i="28"/>
  <c r="U2384" i="28"/>
  <c r="U2385" i="28"/>
  <c r="U2386" i="28"/>
  <c r="U2387" i="28"/>
  <c r="U2388" i="28"/>
  <c r="U2389" i="28"/>
  <c r="U2390" i="28"/>
  <c r="U2391" i="28"/>
  <c r="U2392" i="28"/>
  <c r="U2393" i="28"/>
  <c r="U2394" i="28"/>
  <c r="U2395" i="28"/>
  <c r="U2396" i="28"/>
  <c r="U2397" i="28"/>
  <c r="U2398" i="28"/>
  <c r="U2399" i="28"/>
  <c r="U2400" i="28"/>
  <c r="U2401" i="28"/>
  <c r="U2402" i="28"/>
  <c r="U2403" i="28"/>
  <c r="U2404" i="28"/>
  <c r="U2405" i="28"/>
  <c r="U2406" i="28"/>
  <c r="U2407" i="28"/>
  <c r="U2408" i="28"/>
  <c r="U2409" i="28"/>
  <c r="U2410" i="28"/>
  <c r="U2411" i="28"/>
  <c r="U2412" i="28"/>
  <c r="U2413" i="28"/>
  <c r="U2414" i="28"/>
  <c r="U2415" i="28"/>
  <c r="U2416" i="28"/>
  <c r="U2417" i="28"/>
  <c r="U2418" i="28"/>
  <c r="U2419" i="28"/>
  <c r="U2420" i="28"/>
  <c r="U2421" i="28"/>
  <c r="U2422" i="28"/>
  <c r="U2423" i="28"/>
  <c r="U2424" i="28"/>
  <c r="U2425" i="28"/>
  <c r="U2426" i="28"/>
  <c r="U2427" i="28"/>
  <c r="U2428" i="28"/>
  <c r="U2429" i="28"/>
  <c r="U2430" i="28"/>
  <c r="U2431" i="28"/>
  <c r="U2432" i="28"/>
  <c r="U2433" i="28"/>
  <c r="U2434" i="28"/>
  <c r="U2435" i="28"/>
  <c r="U2436" i="28"/>
  <c r="U2437" i="28"/>
  <c r="U2438" i="28"/>
  <c r="U2439" i="28"/>
  <c r="U2440" i="28"/>
  <c r="U2441" i="28"/>
  <c r="U2442" i="28"/>
  <c r="U2443" i="28"/>
  <c r="U2444" i="28"/>
  <c r="U2445" i="28"/>
  <c r="U2446" i="28"/>
  <c r="U2447" i="28"/>
  <c r="U2448" i="28"/>
  <c r="U2449" i="28"/>
  <c r="U2450" i="28"/>
  <c r="U2451" i="28"/>
  <c r="U2452" i="28"/>
  <c r="U2453" i="28"/>
  <c r="U2454" i="28"/>
  <c r="U2455" i="28"/>
  <c r="U2456" i="28"/>
  <c r="U2457" i="28"/>
  <c r="U2458" i="28"/>
  <c r="U2459" i="28"/>
  <c r="U2460" i="28"/>
  <c r="U2461" i="28"/>
  <c r="U2462" i="28"/>
  <c r="U2463" i="28"/>
  <c r="U2464" i="28"/>
  <c r="U2465" i="28"/>
  <c r="U2466" i="28"/>
  <c r="U2467" i="28"/>
  <c r="U2468" i="28"/>
  <c r="U2469" i="28"/>
  <c r="U2470" i="28"/>
  <c r="U2471" i="28"/>
  <c r="U2472" i="28"/>
  <c r="U2473" i="28"/>
  <c r="U2474" i="28"/>
  <c r="U2475" i="28"/>
  <c r="U2476" i="28"/>
  <c r="U2477" i="28"/>
  <c r="U2478" i="28"/>
  <c r="U2479" i="28"/>
  <c r="U2480" i="28"/>
  <c r="U2481" i="28"/>
  <c r="U2482" i="28"/>
  <c r="U2483" i="28"/>
  <c r="U2484" i="28"/>
  <c r="U2485" i="28"/>
  <c r="U2486" i="28"/>
  <c r="U2487" i="28"/>
  <c r="U2488" i="28"/>
  <c r="U2489" i="28"/>
  <c r="U2490" i="28"/>
  <c r="U2491" i="28"/>
  <c r="U2492" i="28"/>
  <c r="U2493" i="28"/>
  <c r="U2494" i="28"/>
  <c r="U2495" i="28"/>
  <c r="U2496" i="28"/>
  <c r="U2497" i="28"/>
  <c r="U2498" i="28"/>
  <c r="U2499" i="28"/>
  <c r="U2500" i="28"/>
  <c r="U2501" i="28"/>
  <c r="U2502" i="28"/>
  <c r="U2503" i="28"/>
  <c r="U2504" i="28"/>
  <c r="U2505" i="28"/>
  <c r="U2506" i="28"/>
  <c r="U2507" i="28"/>
  <c r="U2508" i="28"/>
  <c r="U2509" i="28"/>
  <c r="U2510" i="28"/>
  <c r="U2511" i="28"/>
  <c r="U2512" i="28"/>
  <c r="U2513" i="28"/>
  <c r="U2514" i="28"/>
  <c r="U2515" i="28"/>
  <c r="U2516" i="28"/>
  <c r="U2517" i="28"/>
  <c r="U2518" i="28"/>
  <c r="U2519" i="28"/>
  <c r="U2520" i="28"/>
  <c r="U2521" i="28"/>
  <c r="U2522" i="28"/>
  <c r="U2523" i="28"/>
  <c r="U2524" i="28"/>
  <c r="U2525" i="28"/>
  <c r="U2526" i="28"/>
  <c r="U2527" i="28"/>
  <c r="U2528" i="28"/>
  <c r="U2529" i="28"/>
  <c r="U2530" i="28"/>
  <c r="U2531" i="28"/>
  <c r="U2532" i="28"/>
  <c r="U2533" i="28"/>
  <c r="U2534" i="28"/>
  <c r="U2535" i="28"/>
  <c r="U2536" i="28"/>
  <c r="U2537" i="28"/>
  <c r="U2538" i="28"/>
  <c r="U2539" i="28"/>
  <c r="U2540" i="28"/>
  <c r="U2541" i="28"/>
  <c r="U2542" i="28"/>
  <c r="U2543" i="28"/>
  <c r="U2544" i="28"/>
  <c r="U2545" i="28"/>
  <c r="U2546" i="28"/>
  <c r="U2547" i="28"/>
  <c r="U2548" i="28"/>
  <c r="U2549" i="28"/>
  <c r="U2550" i="28"/>
  <c r="U2551" i="28"/>
  <c r="U2552" i="28"/>
  <c r="U2553" i="28"/>
  <c r="U2554" i="28"/>
  <c r="U2555" i="28"/>
  <c r="U2556" i="28"/>
  <c r="U2557" i="28"/>
  <c r="U2558" i="28"/>
  <c r="U2559" i="28"/>
  <c r="U2560" i="28"/>
  <c r="U2561" i="28"/>
  <c r="U2562" i="28"/>
  <c r="U2563" i="28"/>
  <c r="U2564" i="28"/>
  <c r="U2565" i="28"/>
  <c r="U2566" i="28"/>
  <c r="U2567" i="28"/>
  <c r="U2568" i="28"/>
  <c r="U2569" i="28"/>
  <c r="U2570" i="28"/>
  <c r="U2571" i="28"/>
  <c r="U2572" i="28"/>
  <c r="U2573" i="28"/>
  <c r="U2574" i="28"/>
  <c r="U2575" i="28"/>
  <c r="U2576" i="28"/>
  <c r="U2577" i="28"/>
  <c r="U2578" i="28"/>
  <c r="U2579" i="28"/>
  <c r="U2580" i="28"/>
  <c r="U2581" i="28"/>
  <c r="U2582" i="28"/>
  <c r="U2583" i="28"/>
  <c r="U2584" i="28"/>
  <c r="U2585" i="28"/>
  <c r="U2586" i="28"/>
  <c r="U2587" i="28"/>
  <c r="U2588" i="28"/>
  <c r="U2589" i="28"/>
  <c r="U2590" i="28"/>
  <c r="U2591" i="28"/>
  <c r="U2592" i="28"/>
  <c r="U2593" i="28"/>
  <c r="U2594" i="28"/>
  <c r="U2595" i="28"/>
  <c r="U2596" i="28"/>
  <c r="U2597" i="28"/>
  <c r="U2598" i="28"/>
  <c r="U2599" i="28"/>
  <c r="U2600" i="28"/>
  <c r="U2601" i="28"/>
  <c r="U2602" i="28"/>
  <c r="U2603" i="28"/>
  <c r="U2604" i="28"/>
  <c r="U2605" i="28"/>
  <c r="U2606" i="28"/>
  <c r="U2607" i="28"/>
  <c r="U2608" i="28"/>
  <c r="U2609" i="28"/>
  <c r="U2610" i="28"/>
  <c r="U2611" i="28"/>
  <c r="U2612" i="28"/>
  <c r="U2613" i="28"/>
  <c r="U2614" i="28"/>
  <c r="U2615" i="28"/>
  <c r="U2616" i="28"/>
  <c r="U2617" i="28"/>
  <c r="U2618" i="28"/>
  <c r="U2619" i="28"/>
  <c r="U2620" i="28"/>
  <c r="U2621" i="28"/>
  <c r="U2622" i="28"/>
  <c r="U2623" i="28"/>
  <c r="U2624" i="28"/>
  <c r="U2625" i="28"/>
  <c r="U2626" i="28"/>
  <c r="U2627" i="28"/>
  <c r="U2628" i="28"/>
  <c r="U2629" i="28"/>
  <c r="U2630" i="28"/>
  <c r="U2631" i="28"/>
  <c r="U2632" i="28"/>
  <c r="U2633" i="28"/>
  <c r="U2634" i="28"/>
  <c r="U2635" i="28"/>
  <c r="U2636" i="28"/>
  <c r="U2637" i="28"/>
  <c r="U2638" i="28"/>
  <c r="U2639" i="28"/>
  <c r="U2640" i="28"/>
  <c r="U2641" i="28"/>
  <c r="U2642" i="28"/>
  <c r="U2643" i="28"/>
  <c r="U2644" i="28"/>
  <c r="U2645" i="28"/>
  <c r="U2646" i="28"/>
  <c r="U2647" i="28"/>
  <c r="U2648" i="28"/>
  <c r="U2649" i="28"/>
  <c r="U2650" i="28"/>
  <c r="U2651" i="28"/>
  <c r="U2652" i="28"/>
  <c r="U2653" i="28"/>
  <c r="U2654" i="28"/>
  <c r="U2655" i="28"/>
  <c r="U2656" i="28"/>
  <c r="U2657" i="28"/>
  <c r="U2658" i="28"/>
  <c r="U2659" i="28"/>
  <c r="U2660" i="28"/>
  <c r="U2661" i="28"/>
  <c r="U2662" i="28"/>
  <c r="U2663" i="28"/>
  <c r="U2664" i="28"/>
  <c r="U2665" i="28"/>
  <c r="U2666" i="28"/>
  <c r="U2667" i="28"/>
  <c r="U2668" i="28"/>
  <c r="U2669" i="28"/>
  <c r="U2670" i="28"/>
  <c r="U2671" i="28"/>
  <c r="U2672" i="28"/>
  <c r="U2673" i="28"/>
  <c r="U2674" i="28"/>
  <c r="U2675" i="28"/>
  <c r="U2676" i="28"/>
  <c r="U2677" i="28"/>
  <c r="U2678" i="28"/>
  <c r="U2679" i="28"/>
  <c r="U2680" i="28"/>
  <c r="U2681" i="28"/>
  <c r="U2682" i="28"/>
  <c r="U2683" i="28"/>
  <c r="U2684" i="28"/>
  <c r="U2685" i="28"/>
  <c r="U2686" i="28"/>
  <c r="U2687" i="28"/>
  <c r="U2688" i="28"/>
  <c r="U2689" i="28"/>
  <c r="U2690" i="28"/>
  <c r="U2691" i="28"/>
  <c r="U2692" i="28"/>
  <c r="U2693" i="28"/>
  <c r="U2694" i="28"/>
  <c r="U2695" i="28"/>
  <c r="U2696" i="28"/>
  <c r="U2697" i="28"/>
  <c r="U2698" i="28"/>
  <c r="U2699" i="28"/>
  <c r="U2700" i="28"/>
  <c r="U2701" i="28"/>
  <c r="U2702" i="28"/>
  <c r="U2703" i="28"/>
  <c r="U2704" i="28"/>
  <c r="U2705" i="28"/>
  <c r="U2706" i="28"/>
  <c r="U2707" i="28"/>
  <c r="U2708" i="28"/>
  <c r="U2709" i="28"/>
  <c r="U2710" i="28"/>
  <c r="U2711" i="28"/>
  <c r="U2712" i="28"/>
  <c r="U2713" i="28"/>
  <c r="U2714" i="28"/>
  <c r="U2715" i="28"/>
  <c r="U2716" i="28"/>
  <c r="U2717" i="28"/>
  <c r="U2718" i="28"/>
  <c r="U2719" i="28"/>
  <c r="U2720" i="28"/>
  <c r="U2721" i="28"/>
  <c r="U2722" i="28"/>
  <c r="U2723" i="28"/>
  <c r="U2724" i="28"/>
  <c r="U2725" i="28"/>
  <c r="U2726" i="28"/>
  <c r="U2727" i="28"/>
  <c r="U2728" i="28"/>
  <c r="U2729" i="28"/>
  <c r="U2730" i="28"/>
  <c r="U2731" i="28"/>
  <c r="U2732" i="28"/>
  <c r="U2733" i="28"/>
  <c r="U2734" i="28"/>
  <c r="U2735" i="28"/>
  <c r="U2736" i="28"/>
  <c r="U2737" i="28"/>
  <c r="U2738" i="28"/>
  <c r="U2739" i="28"/>
  <c r="U2740" i="28"/>
  <c r="U2741" i="28"/>
  <c r="U2742" i="28"/>
  <c r="U2743" i="28"/>
  <c r="U2744" i="28"/>
  <c r="U2745" i="28"/>
  <c r="U2746" i="28"/>
  <c r="U2747" i="28"/>
  <c r="U2748" i="28"/>
  <c r="U2749" i="28"/>
  <c r="U2750" i="28"/>
  <c r="U2751" i="28"/>
  <c r="U2752" i="28"/>
  <c r="U2753" i="28"/>
  <c r="U2754" i="28"/>
  <c r="U2755" i="28"/>
  <c r="U2756" i="28"/>
  <c r="U2757" i="28"/>
  <c r="U2758" i="28"/>
  <c r="U2759" i="28"/>
  <c r="U2760" i="28"/>
  <c r="U2761" i="28"/>
  <c r="U2762" i="28"/>
  <c r="U2763" i="28"/>
  <c r="U2764" i="28"/>
  <c r="U2765" i="28"/>
  <c r="U2766" i="28"/>
  <c r="U2767" i="28"/>
  <c r="U2768" i="28"/>
  <c r="U2769" i="28"/>
  <c r="U2770" i="28"/>
  <c r="U2771" i="28"/>
  <c r="U2772" i="28"/>
  <c r="U2773" i="28"/>
  <c r="U2774" i="28"/>
  <c r="U2775" i="28"/>
  <c r="U2776" i="28"/>
  <c r="U2777" i="28"/>
  <c r="U2778" i="28"/>
  <c r="U2779" i="28"/>
  <c r="U2780" i="28"/>
  <c r="U2781" i="28"/>
  <c r="U2782" i="28"/>
  <c r="U2783" i="28"/>
  <c r="U2784" i="28"/>
  <c r="U2785" i="28"/>
  <c r="U2786" i="28"/>
  <c r="U2787" i="28"/>
  <c r="U2788" i="28"/>
  <c r="U2789" i="28"/>
  <c r="U2790" i="28"/>
  <c r="U2791" i="28"/>
  <c r="U2792" i="28"/>
  <c r="U2793" i="28"/>
  <c r="U2794" i="28"/>
  <c r="U2795" i="28"/>
  <c r="U2796" i="28"/>
  <c r="U2797" i="28"/>
  <c r="U2798" i="28"/>
  <c r="U2799" i="28"/>
  <c r="U2800" i="28"/>
  <c r="U2801" i="28"/>
  <c r="U2802" i="28"/>
  <c r="U2803" i="28"/>
  <c r="U2804" i="28"/>
  <c r="U2805" i="28"/>
  <c r="U2806" i="28"/>
  <c r="U2807" i="28"/>
  <c r="U2808" i="28"/>
  <c r="U2809" i="28"/>
  <c r="U2810" i="28"/>
  <c r="U2811" i="28"/>
  <c r="U2812" i="28"/>
  <c r="U2813" i="28"/>
  <c r="U2814" i="28"/>
  <c r="U2815" i="28"/>
  <c r="U2816" i="28"/>
  <c r="U2817" i="28"/>
  <c r="U2818" i="28"/>
  <c r="U2819" i="28"/>
  <c r="U2820" i="28"/>
  <c r="U2821" i="28"/>
  <c r="U2822" i="28"/>
  <c r="U2823" i="28"/>
  <c r="U2824" i="28"/>
  <c r="U2825" i="28"/>
  <c r="U2826" i="28"/>
  <c r="U2827" i="28"/>
  <c r="U2828" i="28"/>
  <c r="U2829" i="28"/>
  <c r="U2830" i="28"/>
  <c r="U2831" i="28"/>
  <c r="U2832" i="28"/>
  <c r="U2833" i="28"/>
  <c r="U2834" i="28"/>
  <c r="U2835" i="28"/>
  <c r="U2836" i="28"/>
  <c r="U2837" i="28"/>
  <c r="U2838" i="28"/>
  <c r="U2839" i="28"/>
  <c r="U2840" i="28"/>
  <c r="U2841" i="28"/>
  <c r="U2842" i="28"/>
  <c r="U2843" i="28"/>
  <c r="U2844" i="28"/>
  <c r="U2845" i="28"/>
  <c r="U2846" i="28"/>
  <c r="U2847" i="28"/>
  <c r="U2848" i="28"/>
  <c r="U2849" i="28"/>
  <c r="U2850" i="28"/>
  <c r="U2851" i="28"/>
  <c r="U2852" i="28"/>
  <c r="U2853" i="28"/>
  <c r="U2854" i="28"/>
  <c r="U2855" i="28"/>
  <c r="U2856" i="28"/>
  <c r="U2857" i="28"/>
  <c r="U2858" i="28"/>
  <c r="U2859" i="28"/>
  <c r="U2860" i="28"/>
  <c r="U2861" i="28"/>
  <c r="U2862" i="28"/>
  <c r="U2863" i="28"/>
  <c r="U2864" i="28"/>
  <c r="U2865" i="28"/>
  <c r="U2866" i="28"/>
  <c r="U2867" i="28"/>
  <c r="U2868" i="28"/>
  <c r="U2869" i="28"/>
  <c r="U2870" i="28"/>
  <c r="U2871" i="28"/>
  <c r="U2872" i="28"/>
  <c r="U2873" i="28"/>
  <c r="U2874" i="28"/>
  <c r="U2875" i="28"/>
  <c r="U2876" i="28"/>
  <c r="U2877" i="28"/>
  <c r="U2878" i="28"/>
  <c r="U2879" i="28"/>
  <c r="U2880" i="28"/>
  <c r="U2881" i="28"/>
  <c r="U2882" i="28"/>
  <c r="U2883" i="28"/>
  <c r="U2884" i="28"/>
  <c r="U2885" i="28"/>
  <c r="U2886" i="28"/>
  <c r="U2887" i="28"/>
  <c r="U2888" i="28"/>
  <c r="U2889" i="28"/>
  <c r="U2890" i="28"/>
  <c r="U2891" i="28"/>
  <c r="U2892" i="28"/>
  <c r="U2893" i="28"/>
  <c r="U2894" i="28"/>
  <c r="U2895" i="28"/>
  <c r="U2896" i="28"/>
  <c r="U2897" i="28"/>
  <c r="U2898" i="28"/>
  <c r="U2899" i="28"/>
  <c r="U2900" i="28"/>
  <c r="U2901" i="28"/>
  <c r="U2902" i="28"/>
  <c r="U2903" i="28"/>
  <c r="U2904" i="28"/>
  <c r="U2905" i="28"/>
  <c r="U2906" i="28"/>
  <c r="U2907" i="28"/>
  <c r="U2908" i="28"/>
  <c r="U2909" i="28"/>
  <c r="U2910" i="28"/>
  <c r="U2911" i="28"/>
  <c r="U2912" i="28"/>
  <c r="U2913" i="28"/>
  <c r="U2914" i="28"/>
  <c r="U2915" i="28"/>
  <c r="U2916" i="28"/>
  <c r="U2917" i="28"/>
  <c r="U2918" i="28"/>
  <c r="U2919" i="28"/>
  <c r="U2920" i="28"/>
  <c r="U2921" i="28"/>
  <c r="U2922" i="28"/>
  <c r="U2923" i="28"/>
  <c r="U2924" i="28"/>
  <c r="U2925" i="28"/>
  <c r="U2926" i="28"/>
  <c r="U2927" i="28"/>
  <c r="U2928" i="28"/>
  <c r="U2929" i="28"/>
  <c r="U2930" i="28"/>
  <c r="U2931" i="28"/>
  <c r="U2932" i="28"/>
  <c r="U2933" i="28"/>
  <c r="U2934" i="28"/>
  <c r="U2935" i="28"/>
  <c r="U2936" i="28"/>
  <c r="U2937" i="28"/>
  <c r="U2938" i="28"/>
  <c r="U2939" i="28"/>
  <c r="U2940" i="28"/>
  <c r="U2941" i="28"/>
  <c r="U2942" i="28"/>
  <c r="U2943" i="28"/>
  <c r="U2944" i="28"/>
  <c r="U2945" i="28"/>
  <c r="U2946" i="28"/>
  <c r="U2947" i="28"/>
  <c r="U2948" i="28"/>
  <c r="U2949" i="28"/>
  <c r="U2950" i="28"/>
  <c r="U2951" i="28"/>
  <c r="U2952" i="28"/>
  <c r="U2953" i="28"/>
  <c r="U2954" i="28"/>
  <c r="U2955" i="28"/>
  <c r="U2956" i="28"/>
  <c r="U2957" i="28"/>
  <c r="U2958" i="28"/>
  <c r="U2959" i="28"/>
  <c r="U2960" i="28"/>
  <c r="U2961" i="28"/>
  <c r="U2962" i="28"/>
  <c r="U2963" i="28"/>
  <c r="U2964" i="28"/>
  <c r="U2965" i="28"/>
  <c r="U2966" i="28"/>
  <c r="U2967" i="28"/>
  <c r="U2968" i="28"/>
  <c r="U2969" i="28"/>
  <c r="U2970" i="28"/>
  <c r="U2971" i="28"/>
  <c r="U2972" i="28"/>
  <c r="U2973" i="28"/>
  <c r="U2974" i="28"/>
  <c r="U2975" i="28"/>
  <c r="U2976" i="28"/>
  <c r="U2977" i="28"/>
  <c r="U2978" i="28"/>
  <c r="U2979" i="28"/>
  <c r="U2980" i="28"/>
  <c r="U2981" i="28"/>
  <c r="U2982" i="28"/>
  <c r="U2983" i="28"/>
  <c r="U2984" i="28"/>
  <c r="U2985" i="28"/>
  <c r="U2986" i="28"/>
  <c r="U2987" i="28"/>
  <c r="U2988" i="28"/>
  <c r="U2989" i="28"/>
  <c r="U2990" i="28"/>
  <c r="U2991" i="28"/>
  <c r="U2992" i="28"/>
  <c r="U2993" i="28"/>
  <c r="U2994" i="28"/>
  <c r="U2995" i="28"/>
  <c r="U2996" i="28"/>
  <c r="U2997" i="28"/>
  <c r="U2998" i="28"/>
  <c r="U2999" i="28"/>
  <c r="U3000" i="28"/>
  <c r="U3001" i="28"/>
  <c r="U3002" i="28"/>
  <c r="U3003" i="28"/>
  <c r="U3004" i="28"/>
  <c r="U3005" i="28"/>
  <c r="U3006" i="28"/>
  <c r="U3007" i="28"/>
  <c r="U3008" i="28"/>
  <c r="U3009" i="28"/>
  <c r="U3010" i="28"/>
  <c r="U3011" i="28"/>
  <c r="U3012" i="28"/>
  <c r="U3013" i="28"/>
  <c r="U3014" i="28"/>
  <c r="U3015" i="28"/>
  <c r="U3016" i="28"/>
  <c r="U3017" i="28"/>
  <c r="U3018" i="28"/>
  <c r="U3019" i="28"/>
  <c r="U3020" i="28"/>
  <c r="U3021" i="28"/>
  <c r="U3022" i="28"/>
  <c r="U3023" i="28"/>
  <c r="U3024" i="28"/>
  <c r="U3025" i="28"/>
  <c r="U3026" i="28"/>
  <c r="U3027" i="28"/>
  <c r="U3028" i="28"/>
  <c r="U3029" i="28"/>
  <c r="U3030" i="28"/>
  <c r="U3031" i="28"/>
  <c r="U3032" i="28"/>
  <c r="U3033" i="28"/>
  <c r="U3034" i="28"/>
  <c r="U3035" i="28"/>
  <c r="U3036" i="28"/>
  <c r="U3037" i="28"/>
  <c r="U3038" i="28"/>
  <c r="U3039" i="28"/>
  <c r="U3040" i="28"/>
  <c r="U3041" i="28"/>
  <c r="U3042" i="28"/>
  <c r="U3043" i="28"/>
  <c r="U3044" i="28"/>
  <c r="U3045" i="28"/>
  <c r="U3046" i="28"/>
  <c r="U3047" i="28"/>
  <c r="U3048" i="28"/>
  <c r="U3049" i="28"/>
  <c r="U3050" i="28"/>
  <c r="U3051" i="28"/>
  <c r="U3052" i="28"/>
  <c r="U3053" i="28"/>
  <c r="U3054" i="28"/>
  <c r="U3055" i="28"/>
  <c r="U3056" i="28"/>
  <c r="U3057" i="28"/>
  <c r="U3058" i="28"/>
  <c r="U3059" i="28"/>
  <c r="U3060" i="28"/>
  <c r="U3061" i="28"/>
  <c r="U3062" i="28"/>
  <c r="U3063" i="28"/>
  <c r="U3064" i="28"/>
  <c r="U3065" i="28"/>
  <c r="U3066" i="28"/>
  <c r="U3067" i="28"/>
  <c r="U3068" i="28"/>
  <c r="U3069" i="28"/>
  <c r="U3070" i="28"/>
  <c r="U3071" i="28"/>
  <c r="U3072" i="28"/>
  <c r="U3073" i="28"/>
  <c r="U3074" i="28"/>
  <c r="U3075" i="28"/>
  <c r="U3076" i="28"/>
  <c r="U3077" i="28"/>
  <c r="U3078" i="28"/>
  <c r="U3079" i="28"/>
  <c r="U3080" i="28"/>
  <c r="U3081" i="28"/>
  <c r="U3082" i="28"/>
  <c r="U3083" i="28"/>
  <c r="U3084" i="28"/>
  <c r="U3085" i="28"/>
  <c r="U3086" i="28"/>
  <c r="U3087" i="28"/>
  <c r="U3088" i="28"/>
  <c r="U3089" i="28"/>
  <c r="U3090" i="28"/>
  <c r="U3091" i="28"/>
  <c r="U3092" i="28"/>
  <c r="U3093" i="28"/>
  <c r="U3094" i="28"/>
  <c r="U3095" i="28"/>
  <c r="U3096" i="28"/>
  <c r="U3097" i="28"/>
  <c r="U3098" i="28"/>
  <c r="U3099" i="28"/>
  <c r="U3100" i="28"/>
  <c r="U3101" i="28"/>
  <c r="U3102" i="28"/>
  <c r="U3103" i="28"/>
  <c r="U3104" i="28"/>
  <c r="U3105" i="28"/>
  <c r="U3106" i="28"/>
  <c r="U3107" i="28"/>
  <c r="U3108" i="28"/>
  <c r="U3109" i="28"/>
  <c r="U3110" i="28"/>
  <c r="U3111" i="28"/>
  <c r="U3112" i="28"/>
  <c r="U3113" i="28"/>
  <c r="U3114" i="28"/>
  <c r="U3115" i="28"/>
  <c r="U3116" i="28"/>
  <c r="U3117" i="28"/>
  <c r="U3118" i="28"/>
  <c r="U3119" i="28"/>
  <c r="U3120" i="28"/>
  <c r="U3121" i="28"/>
  <c r="U3122" i="28"/>
  <c r="U3123" i="28"/>
  <c r="U3124" i="28"/>
  <c r="U3125" i="28"/>
  <c r="U3126" i="28"/>
  <c r="U3127" i="28"/>
  <c r="U3128" i="28"/>
  <c r="U3129" i="28"/>
  <c r="U3130" i="28"/>
  <c r="U3131" i="28"/>
  <c r="U3132" i="28"/>
  <c r="U3133" i="28"/>
  <c r="U3134" i="28"/>
  <c r="U3135" i="28"/>
  <c r="U3136" i="28"/>
  <c r="U3137" i="28"/>
  <c r="U3138" i="28"/>
  <c r="U3139" i="28"/>
  <c r="U3140" i="28"/>
  <c r="U3141" i="28"/>
  <c r="U3142" i="28"/>
  <c r="U3143" i="28"/>
  <c r="U3144" i="28"/>
  <c r="U3145" i="28"/>
  <c r="U3146" i="28"/>
  <c r="U3147" i="28"/>
  <c r="U3148" i="28"/>
  <c r="U3149" i="28"/>
  <c r="U3150" i="28"/>
  <c r="U3151" i="28"/>
  <c r="U3152" i="28"/>
  <c r="U3153" i="28"/>
  <c r="U3154" i="28"/>
  <c r="U3155" i="28"/>
  <c r="U3156" i="28"/>
  <c r="U3157" i="28"/>
  <c r="U3158" i="28"/>
  <c r="U3159" i="28"/>
  <c r="U3160" i="28"/>
  <c r="U3161" i="28"/>
  <c r="U3162" i="28"/>
  <c r="U3163" i="28"/>
  <c r="U3164" i="28"/>
  <c r="U3165" i="28"/>
  <c r="U3166" i="28"/>
  <c r="U3167" i="28"/>
  <c r="U3168" i="28"/>
  <c r="U3169" i="28"/>
  <c r="U3170" i="28"/>
  <c r="U3171" i="28"/>
  <c r="U3172" i="28"/>
  <c r="U3173" i="28"/>
  <c r="U3174" i="28"/>
  <c r="U3175" i="28"/>
  <c r="U3176" i="28"/>
  <c r="U3177" i="28"/>
  <c r="U3178" i="28"/>
  <c r="U3179" i="28"/>
  <c r="U3180" i="28"/>
  <c r="U3181" i="28"/>
  <c r="U3182" i="28"/>
  <c r="U3183" i="28"/>
  <c r="U3184" i="28"/>
  <c r="U3185" i="28"/>
  <c r="U3186" i="28"/>
  <c r="U3187" i="28"/>
  <c r="U3188" i="28"/>
  <c r="U3189" i="28"/>
  <c r="U3190" i="28"/>
  <c r="U3191" i="28"/>
  <c r="U3192" i="28"/>
  <c r="U3193" i="28"/>
  <c r="U3194" i="28"/>
  <c r="U3195" i="28"/>
  <c r="U3196" i="28"/>
  <c r="U3197" i="28"/>
  <c r="U3198" i="28"/>
  <c r="U3199" i="28"/>
  <c r="U3200" i="28"/>
  <c r="U3201" i="28"/>
  <c r="U3202" i="28"/>
  <c r="U3203" i="28"/>
  <c r="U3204" i="28"/>
  <c r="U3205" i="28"/>
  <c r="U3206" i="28"/>
  <c r="U3207" i="28"/>
  <c r="U3208" i="28"/>
  <c r="U3209" i="28"/>
  <c r="U3210" i="28"/>
  <c r="U3211" i="28"/>
  <c r="U3212" i="28"/>
  <c r="U3213" i="28"/>
  <c r="U3214" i="28"/>
  <c r="U3215" i="28"/>
  <c r="U3216" i="28"/>
  <c r="U3217" i="28"/>
  <c r="U3218" i="28"/>
  <c r="U3219" i="28"/>
  <c r="U3220" i="28"/>
  <c r="U3221" i="28"/>
  <c r="U3222" i="28"/>
  <c r="U3223" i="28"/>
  <c r="U3224" i="28"/>
  <c r="U3225" i="28"/>
  <c r="U3226" i="28"/>
  <c r="U3227" i="28"/>
  <c r="U3228" i="28"/>
  <c r="U3229" i="28"/>
  <c r="U3230" i="28"/>
  <c r="U3231" i="28"/>
  <c r="U3232" i="28"/>
  <c r="U3233" i="28"/>
  <c r="U3234" i="28"/>
  <c r="U3235" i="28"/>
  <c r="U3236" i="28"/>
  <c r="U3237" i="28"/>
  <c r="U3238" i="28"/>
  <c r="U3239" i="28"/>
  <c r="U3240" i="28"/>
  <c r="U3241" i="28"/>
  <c r="U3242" i="28"/>
  <c r="U3243" i="28"/>
  <c r="U3244" i="28"/>
  <c r="U3245" i="28"/>
  <c r="U3246" i="28"/>
  <c r="U3247" i="28"/>
  <c r="U3248" i="28"/>
  <c r="U3249" i="28"/>
  <c r="U3250" i="28"/>
  <c r="U3251" i="28"/>
  <c r="U3252" i="28"/>
  <c r="U3253" i="28"/>
  <c r="U3254" i="28"/>
  <c r="U3255" i="28"/>
  <c r="U3256" i="28"/>
  <c r="U3257" i="28"/>
  <c r="U3258" i="28"/>
  <c r="U3259" i="28"/>
  <c r="U3260" i="28"/>
  <c r="U3261" i="28"/>
  <c r="U3262" i="28"/>
  <c r="U3263" i="28"/>
  <c r="U3264" i="28"/>
  <c r="U3265" i="28"/>
  <c r="U3266" i="28"/>
  <c r="U3267" i="28"/>
  <c r="U3268" i="28"/>
  <c r="U3269" i="28"/>
  <c r="U3270" i="28"/>
  <c r="U3271" i="28"/>
  <c r="U3272" i="28"/>
  <c r="U3273" i="28"/>
  <c r="U3274" i="28"/>
  <c r="U3275" i="28"/>
  <c r="U3276" i="28"/>
  <c r="U3277" i="28"/>
  <c r="U3278" i="28"/>
  <c r="U3279" i="28"/>
  <c r="U3280" i="28"/>
  <c r="U3281" i="28"/>
  <c r="U3282" i="28"/>
  <c r="U3283" i="28"/>
  <c r="U3284" i="28"/>
  <c r="U3285" i="28"/>
  <c r="U3286" i="28"/>
  <c r="U3287" i="28"/>
  <c r="U3288" i="28"/>
  <c r="U3289" i="28"/>
  <c r="U3290" i="28"/>
  <c r="U3291" i="28"/>
  <c r="U3292" i="28"/>
  <c r="U3293" i="28"/>
  <c r="U3294" i="28"/>
  <c r="U3295" i="28"/>
  <c r="U3296" i="28"/>
  <c r="U3297" i="28"/>
  <c r="U3298" i="28"/>
  <c r="U3299" i="28"/>
  <c r="U3300" i="28"/>
  <c r="U3301" i="28"/>
  <c r="U3302" i="28"/>
  <c r="U3303" i="28"/>
  <c r="U3304" i="28"/>
  <c r="U3305" i="28"/>
  <c r="U3306" i="28"/>
  <c r="U3307" i="28"/>
  <c r="U3308" i="28"/>
  <c r="U3309" i="28"/>
  <c r="U3310" i="28"/>
  <c r="U3311" i="28"/>
  <c r="U3312" i="28"/>
  <c r="U3313" i="28"/>
  <c r="U3314" i="28"/>
  <c r="U3315" i="28"/>
  <c r="U3316" i="28"/>
  <c r="U3317" i="28"/>
  <c r="U3318" i="28"/>
  <c r="U3319" i="28"/>
  <c r="U3320" i="28"/>
  <c r="U3321" i="28"/>
  <c r="U3322" i="28"/>
  <c r="U3323" i="28"/>
  <c r="U3324" i="28"/>
  <c r="U3325" i="28"/>
  <c r="U3326" i="28"/>
  <c r="U3327" i="28"/>
  <c r="U3328" i="28"/>
  <c r="U3329" i="28"/>
  <c r="U3330" i="28"/>
  <c r="U3331" i="28"/>
  <c r="U3332" i="28"/>
  <c r="U3333" i="28"/>
  <c r="U3334" i="28"/>
  <c r="U3335" i="28"/>
  <c r="U3336" i="28"/>
  <c r="U3337" i="28"/>
  <c r="U3338" i="28"/>
  <c r="U3339" i="28"/>
  <c r="U3340" i="28"/>
  <c r="U3341" i="28"/>
  <c r="U3342" i="28"/>
  <c r="U3343" i="28"/>
  <c r="U3344" i="28"/>
  <c r="U3345" i="28"/>
  <c r="U3346" i="28"/>
  <c r="U3347" i="28"/>
  <c r="U3348" i="28"/>
  <c r="U3349" i="28"/>
  <c r="U3350" i="28"/>
  <c r="U3351" i="28"/>
  <c r="U3352" i="28"/>
  <c r="U3353" i="28"/>
  <c r="U3354" i="28"/>
  <c r="U3355" i="28"/>
  <c r="U3356" i="28"/>
  <c r="U3357" i="28"/>
  <c r="U3358" i="28"/>
  <c r="U3359" i="28"/>
  <c r="U3360" i="28"/>
  <c r="U3361" i="28"/>
  <c r="U3362" i="28"/>
  <c r="U3363" i="28"/>
  <c r="U3364" i="28"/>
  <c r="U3365" i="28"/>
  <c r="U3366" i="28"/>
  <c r="U3367" i="28"/>
  <c r="U3368" i="28"/>
  <c r="U3369" i="28"/>
  <c r="U3370" i="28"/>
  <c r="U3371" i="28"/>
  <c r="U3372" i="28"/>
  <c r="U3373" i="28"/>
  <c r="U3374" i="28"/>
  <c r="U3375" i="28"/>
  <c r="U3376" i="28"/>
  <c r="U3377" i="28"/>
  <c r="U3378" i="28"/>
  <c r="U3379" i="28"/>
  <c r="U3380" i="28"/>
  <c r="U3381" i="28"/>
  <c r="U3382" i="28"/>
  <c r="U3383" i="28"/>
  <c r="U3384" i="28"/>
  <c r="U3385" i="28"/>
  <c r="U3386" i="28"/>
  <c r="U3387" i="28"/>
  <c r="U3388" i="28"/>
  <c r="U3389" i="28"/>
  <c r="U3390" i="28"/>
  <c r="U3391" i="28"/>
  <c r="U3392" i="28"/>
  <c r="U3393" i="28"/>
  <c r="U3394" i="28"/>
  <c r="U3395" i="28"/>
  <c r="U3396" i="28"/>
  <c r="U3397" i="28"/>
  <c r="U3398" i="28"/>
  <c r="U3399" i="28"/>
  <c r="U3400" i="28"/>
  <c r="U3401" i="28"/>
  <c r="U3402" i="28"/>
  <c r="U3403" i="28"/>
  <c r="U3404" i="28"/>
  <c r="U3405" i="28"/>
  <c r="U3406" i="28"/>
  <c r="U3407" i="28"/>
  <c r="U3408" i="28"/>
  <c r="U3409" i="28"/>
  <c r="U3410" i="28"/>
  <c r="U3411" i="28"/>
  <c r="U3412" i="28"/>
  <c r="U3413" i="28"/>
  <c r="U3414" i="28"/>
  <c r="U3415" i="28"/>
  <c r="U3416" i="28"/>
  <c r="U3417" i="28"/>
  <c r="U3418" i="28"/>
  <c r="U3419" i="28"/>
  <c r="U3420" i="28"/>
  <c r="U3421" i="28"/>
  <c r="U3422" i="28"/>
  <c r="U3423" i="28"/>
  <c r="U3424" i="28"/>
  <c r="U3425" i="28"/>
  <c r="U3426" i="28"/>
  <c r="U3427" i="28"/>
  <c r="U3428" i="28"/>
  <c r="U3429" i="28"/>
  <c r="U3430" i="28"/>
  <c r="U3431" i="28"/>
  <c r="U3432" i="28"/>
  <c r="U3433" i="28"/>
  <c r="U3434" i="28"/>
  <c r="U3435" i="28"/>
  <c r="U3436" i="28"/>
  <c r="U3437" i="28"/>
  <c r="U3438" i="28"/>
  <c r="U3439" i="28"/>
  <c r="U3440" i="28"/>
  <c r="U3441" i="28"/>
  <c r="U3442" i="28"/>
  <c r="U3443" i="28"/>
  <c r="U3444" i="28"/>
  <c r="U3445" i="28"/>
  <c r="U3446" i="28"/>
  <c r="U3447" i="28"/>
  <c r="U3448" i="28"/>
  <c r="U3449" i="28"/>
  <c r="U3450" i="28"/>
  <c r="U3451" i="28"/>
  <c r="U3452" i="28"/>
  <c r="U3453" i="28"/>
  <c r="U3454" i="28"/>
  <c r="U3455" i="28"/>
  <c r="U3456" i="28"/>
  <c r="U3457" i="28"/>
  <c r="U3458" i="28"/>
  <c r="U3459" i="28"/>
  <c r="U3460" i="28"/>
  <c r="U3461" i="28"/>
  <c r="U3462" i="28"/>
  <c r="U3463" i="28"/>
  <c r="U3464" i="28"/>
  <c r="U3465" i="28"/>
  <c r="U3466" i="28"/>
  <c r="U3467" i="28"/>
  <c r="U3468" i="28"/>
  <c r="U3469" i="28"/>
  <c r="U3470" i="28"/>
  <c r="U3471" i="28"/>
  <c r="U3472" i="28"/>
  <c r="U3473" i="28"/>
  <c r="U3474" i="28"/>
  <c r="U3475" i="28"/>
  <c r="U3476" i="28"/>
  <c r="U3477" i="28"/>
  <c r="U3478" i="28"/>
  <c r="U3479" i="28"/>
  <c r="U3480" i="28"/>
  <c r="U3481" i="28"/>
  <c r="U3482" i="28"/>
  <c r="U3483" i="28"/>
  <c r="U3484" i="28"/>
  <c r="U3485" i="28"/>
  <c r="U3486" i="28"/>
  <c r="U3487" i="28"/>
  <c r="U3488" i="28"/>
  <c r="U3489" i="28"/>
  <c r="U3490" i="28"/>
  <c r="U3491" i="28"/>
  <c r="U3492" i="28"/>
  <c r="U3493" i="28"/>
  <c r="U3494" i="28"/>
  <c r="U3495" i="28"/>
  <c r="U3496" i="28"/>
  <c r="U3497" i="28"/>
  <c r="U3498" i="28"/>
  <c r="U3499" i="28"/>
  <c r="U3500" i="28"/>
  <c r="U3501" i="28"/>
  <c r="U3502" i="28"/>
  <c r="U3503" i="28"/>
  <c r="U3504" i="28"/>
  <c r="U3505" i="28"/>
  <c r="U3506" i="28"/>
  <c r="U3507" i="28"/>
  <c r="U3508" i="28"/>
  <c r="U3509" i="28"/>
  <c r="U3510" i="28"/>
  <c r="U3511" i="28"/>
  <c r="U3512" i="28"/>
  <c r="U3513" i="28"/>
  <c r="U3514" i="28"/>
  <c r="U3515" i="28"/>
  <c r="U3516" i="28"/>
  <c r="U3517" i="28"/>
  <c r="U3518" i="28"/>
  <c r="U3519" i="28"/>
  <c r="U3520" i="28"/>
  <c r="U3521" i="28"/>
  <c r="U3522" i="28"/>
  <c r="U3523" i="28"/>
  <c r="U3524" i="28"/>
  <c r="U3525" i="28"/>
  <c r="U3526" i="28"/>
  <c r="U3527" i="28"/>
  <c r="U3528" i="28"/>
  <c r="U3529" i="28"/>
  <c r="U3530" i="28"/>
  <c r="U3531" i="28"/>
  <c r="U3532" i="28"/>
  <c r="U3533" i="28"/>
  <c r="U3534" i="28"/>
  <c r="U3535" i="28"/>
  <c r="U3536" i="28"/>
  <c r="U3537" i="28"/>
  <c r="U3538" i="28"/>
  <c r="U3539" i="28"/>
  <c r="U3540" i="28"/>
  <c r="U3541" i="28"/>
  <c r="U3542" i="28"/>
  <c r="U3543" i="28"/>
  <c r="U3544" i="28"/>
  <c r="U3545" i="28"/>
  <c r="U3546" i="28"/>
  <c r="U3547" i="28"/>
  <c r="U3548" i="28"/>
  <c r="U3549" i="28"/>
  <c r="U3550" i="28"/>
  <c r="U3551" i="28"/>
  <c r="U3552" i="28"/>
  <c r="U3553" i="28"/>
  <c r="U3554" i="28"/>
  <c r="U3555" i="28"/>
  <c r="U3556" i="28"/>
  <c r="U3557" i="28"/>
  <c r="U3558" i="28"/>
  <c r="U3559" i="28"/>
  <c r="U3560" i="28"/>
  <c r="U3561" i="28"/>
  <c r="U3562" i="28"/>
  <c r="U3563" i="28"/>
  <c r="U3564" i="28"/>
  <c r="U3565" i="28"/>
  <c r="U3566" i="28"/>
  <c r="U3567" i="28"/>
  <c r="U3568" i="28"/>
  <c r="U3569" i="28"/>
  <c r="U3570" i="28"/>
  <c r="U3571" i="28"/>
  <c r="U3572" i="28"/>
  <c r="U3573" i="28"/>
  <c r="U3574" i="28"/>
  <c r="U3575" i="28"/>
  <c r="U3576" i="28"/>
  <c r="U3577" i="28"/>
  <c r="U3578" i="28"/>
  <c r="U3579" i="28"/>
  <c r="U3580" i="28"/>
  <c r="U3581" i="28"/>
  <c r="U3582" i="28"/>
  <c r="U3583" i="28"/>
  <c r="U3584" i="28"/>
  <c r="U3585" i="28"/>
  <c r="U3586" i="28"/>
  <c r="U3587" i="28"/>
  <c r="U3588" i="28"/>
  <c r="U3589" i="28"/>
  <c r="U3590" i="28"/>
  <c r="U3591" i="28"/>
  <c r="U3592" i="28"/>
  <c r="U3593" i="28"/>
  <c r="U3594" i="28"/>
  <c r="U3595" i="28"/>
  <c r="U3596" i="28"/>
  <c r="U3597" i="28"/>
  <c r="U3598" i="28"/>
  <c r="U3599" i="28"/>
  <c r="U3600" i="28"/>
  <c r="U3601" i="28"/>
  <c r="U3602" i="28"/>
  <c r="U3603" i="28"/>
  <c r="U3604" i="28"/>
  <c r="U3605" i="28"/>
  <c r="U3606" i="28"/>
  <c r="U3607" i="28"/>
  <c r="U3608" i="28"/>
  <c r="U3609" i="28"/>
  <c r="U3610" i="28"/>
  <c r="U3611" i="28"/>
  <c r="U3612" i="28"/>
  <c r="U3613" i="28"/>
  <c r="U3614" i="28"/>
  <c r="U3615" i="28"/>
  <c r="U3616" i="28"/>
  <c r="U3617" i="28"/>
  <c r="U3618" i="28"/>
  <c r="U3619" i="28"/>
  <c r="U3620" i="28"/>
  <c r="U3621" i="28"/>
  <c r="U3622" i="28"/>
  <c r="U3623" i="28"/>
  <c r="U3624" i="28"/>
  <c r="U3625" i="28"/>
  <c r="U3626" i="28"/>
  <c r="U3627" i="28"/>
  <c r="U3628" i="28"/>
  <c r="U3629" i="28"/>
  <c r="U3630" i="28"/>
  <c r="U3631" i="28"/>
  <c r="U3632" i="28"/>
  <c r="U3633" i="28"/>
  <c r="U3634" i="28"/>
  <c r="U3635" i="28"/>
  <c r="U3636" i="28"/>
  <c r="U3637" i="28"/>
  <c r="U3638" i="28"/>
  <c r="U3639" i="28"/>
  <c r="U3640" i="28"/>
  <c r="U3641" i="28"/>
  <c r="U3642" i="28"/>
  <c r="U3643" i="28"/>
  <c r="U3644" i="28"/>
  <c r="U3645" i="28"/>
  <c r="U3646" i="28"/>
  <c r="U3647" i="28"/>
  <c r="U3648" i="28"/>
  <c r="U3649" i="28"/>
  <c r="U3650" i="28"/>
  <c r="U3651" i="28"/>
  <c r="U3652" i="28"/>
  <c r="U3653" i="28"/>
  <c r="U3654" i="28"/>
  <c r="U3655" i="28"/>
  <c r="U3656" i="28"/>
  <c r="U3657" i="28"/>
  <c r="U3658" i="28"/>
  <c r="U3659" i="28"/>
  <c r="U3660" i="28"/>
  <c r="U3661" i="28"/>
  <c r="U3662" i="28"/>
  <c r="U3663" i="28"/>
  <c r="U3664" i="28"/>
  <c r="U3665" i="28"/>
  <c r="U3666" i="28"/>
  <c r="U3667" i="28"/>
  <c r="U3668" i="28"/>
  <c r="U3669" i="28"/>
  <c r="U3670" i="28"/>
  <c r="U3671" i="28"/>
  <c r="U3672" i="28"/>
  <c r="U3673" i="28"/>
  <c r="U3674" i="28"/>
  <c r="U3675" i="28"/>
  <c r="U3676" i="28"/>
  <c r="U3677" i="28"/>
  <c r="U3678" i="28"/>
  <c r="U3679" i="28"/>
  <c r="U3680" i="28"/>
  <c r="U3681" i="28"/>
  <c r="U3682" i="28"/>
  <c r="U3683" i="28"/>
  <c r="U3684" i="28"/>
  <c r="U3685" i="28"/>
  <c r="U3686" i="28"/>
  <c r="U3687" i="28"/>
  <c r="U3688" i="28"/>
  <c r="U3689" i="28"/>
  <c r="U3690" i="28"/>
  <c r="U3691" i="28"/>
  <c r="U3692" i="28"/>
  <c r="U3693" i="28"/>
  <c r="U3694" i="28"/>
  <c r="U3695" i="28"/>
  <c r="U3696" i="28"/>
  <c r="U3697" i="28"/>
  <c r="U3698" i="28"/>
  <c r="U3699" i="28"/>
  <c r="U3700" i="28"/>
  <c r="U3701" i="28"/>
  <c r="U3702" i="28"/>
  <c r="U3703" i="28"/>
  <c r="U3704" i="28"/>
  <c r="U3705" i="28"/>
  <c r="U3706" i="28"/>
  <c r="U3707" i="28"/>
  <c r="U3708" i="28"/>
  <c r="U3709" i="28"/>
  <c r="U3710" i="28"/>
  <c r="U3711" i="28"/>
  <c r="U3712" i="28"/>
  <c r="U3713" i="28"/>
  <c r="U3714" i="28"/>
  <c r="U3715" i="28"/>
  <c r="U3716" i="28"/>
  <c r="U3717" i="28"/>
  <c r="U3718" i="28"/>
  <c r="U3719" i="28"/>
  <c r="U3720" i="28"/>
  <c r="U3721" i="28"/>
  <c r="U3722" i="28"/>
  <c r="U3723" i="28"/>
  <c r="U3724" i="28"/>
  <c r="U3725" i="28"/>
  <c r="U3726" i="28"/>
  <c r="U3727" i="28"/>
  <c r="U3728" i="28"/>
  <c r="U3729" i="28"/>
  <c r="U3730" i="28"/>
  <c r="U3731" i="28"/>
  <c r="U3732" i="28"/>
  <c r="U3733" i="28"/>
  <c r="U3734" i="28"/>
  <c r="U3735" i="28"/>
  <c r="U3736" i="28"/>
  <c r="U3737" i="28"/>
  <c r="U3738" i="28"/>
  <c r="U3739" i="28"/>
  <c r="U3740" i="28"/>
  <c r="U3741" i="28"/>
  <c r="U3742" i="28"/>
  <c r="U3743" i="28"/>
  <c r="U3744" i="28"/>
  <c r="U3745" i="28"/>
  <c r="U3746" i="28"/>
  <c r="U3747" i="28"/>
  <c r="U3748" i="28"/>
  <c r="U3749" i="28"/>
  <c r="U3750" i="28"/>
  <c r="U3751" i="28"/>
  <c r="U3752" i="28"/>
  <c r="U3753" i="28"/>
  <c r="U3754" i="28"/>
  <c r="U3755" i="28"/>
  <c r="U3756" i="28"/>
  <c r="U3757" i="28"/>
  <c r="U3758" i="28"/>
  <c r="U3759" i="28"/>
  <c r="U3760" i="28"/>
  <c r="U3761" i="28"/>
  <c r="U3762" i="28"/>
  <c r="U3763" i="28"/>
  <c r="U3764" i="28"/>
  <c r="U3765" i="28"/>
  <c r="U3766" i="28"/>
  <c r="U3767" i="28"/>
  <c r="U3768" i="28"/>
  <c r="U3769" i="28"/>
  <c r="U3770" i="28"/>
  <c r="U3771" i="28"/>
  <c r="U3772" i="28"/>
  <c r="U3773" i="28"/>
  <c r="U3774" i="28"/>
  <c r="U3775" i="28"/>
  <c r="U3776" i="28"/>
  <c r="U3777" i="28"/>
  <c r="U3778" i="28"/>
  <c r="U3779" i="28"/>
  <c r="U3780" i="28"/>
  <c r="U3781" i="28"/>
  <c r="U3782" i="28"/>
  <c r="U3783" i="28"/>
  <c r="U3784" i="28"/>
  <c r="U3785" i="28"/>
  <c r="U3786" i="28"/>
  <c r="U3787" i="28"/>
  <c r="U3788" i="28"/>
  <c r="U3789" i="28"/>
  <c r="U3790" i="28"/>
  <c r="U3791" i="28"/>
  <c r="U3792" i="28"/>
  <c r="U3793" i="28"/>
  <c r="U3794" i="28"/>
  <c r="U3795" i="28"/>
  <c r="U3796" i="28"/>
  <c r="U3797" i="28"/>
  <c r="U3798" i="28"/>
  <c r="U3799" i="28"/>
  <c r="U3800" i="28"/>
  <c r="U3801" i="28"/>
  <c r="U3802" i="28"/>
  <c r="U3803" i="28"/>
  <c r="U3804" i="28"/>
  <c r="U3805" i="28"/>
  <c r="U3806" i="28"/>
  <c r="U3807" i="28"/>
  <c r="U3808" i="28"/>
  <c r="U3809" i="28"/>
  <c r="U3810" i="28"/>
  <c r="U3811" i="28"/>
  <c r="U3812" i="28"/>
  <c r="U3813" i="28"/>
  <c r="U3814" i="28"/>
  <c r="U3815" i="28"/>
  <c r="U3816" i="28"/>
  <c r="U3817" i="28"/>
  <c r="U3818" i="28"/>
  <c r="U3819" i="28"/>
  <c r="U3820" i="28"/>
  <c r="U3821" i="28"/>
  <c r="U3822" i="28"/>
  <c r="U3823" i="28"/>
  <c r="U3824" i="28"/>
  <c r="U3825" i="28"/>
  <c r="U3826" i="28"/>
  <c r="U3827" i="28"/>
  <c r="U3828" i="28"/>
  <c r="U3829" i="28"/>
  <c r="U3830" i="28"/>
  <c r="U3831" i="28"/>
  <c r="U3832" i="28"/>
  <c r="U3833" i="28"/>
  <c r="U3834" i="28"/>
  <c r="U3835" i="28"/>
  <c r="U3836" i="28"/>
  <c r="U3837" i="28"/>
  <c r="U3838" i="28"/>
  <c r="U3839" i="28"/>
  <c r="U3840" i="28"/>
  <c r="U3841" i="28"/>
  <c r="U3842" i="28"/>
  <c r="U3843" i="28"/>
  <c r="U3844" i="28"/>
  <c r="U3845" i="28"/>
  <c r="U3846" i="28"/>
  <c r="U3847" i="28"/>
  <c r="U3848" i="28"/>
  <c r="U3849" i="28"/>
  <c r="U3850" i="28"/>
  <c r="U3851" i="28"/>
  <c r="U3852" i="28"/>
  <c r="U3853" i="28"/>
  <c r="U3854" i="28"/>
  <c r="U3855" i="28"/>
  <c r="U3856" i="28"/>
  <c r="U3857" i="28"/>
  <c r="U3858" i="28"/>
  <c r="U3859" i="28"/>
  <c r="U3860" i="28"/>
  <c r="U3861" i="28"/>
  <c r="U3862" i="28"/>
  <c r="U3863" i="28"/>
  <c r="U3864" i="28"/>
  <c r="U3865" i="28"/>
  <c r="U3866" i="28"/>
  <c r="U3867" i="28"/>
  <c r="U3868" i="28"/>
  <c r="U3869" i="28"/>
  <c r="U3870" i="28"/>
  <c r="U3871" i="28"/>
  <c r="U3872" i="28"/>
  <c r="U3873" i="28"/>
  <c r="U3874" i="28"/>
  <c r="U3875" i="28"/>
  <c r="U3876" i="28"/>
  <c r="U3877" i="28"/>
  <c r="U3878" i="28"/>
  <c r="U3879" i="28"/>
  <c r="U3880" i="28"/>
  <c r="U3881" i="28"/>
  <c r="U3882" i="28"/>
  <c r="U3883" i="28"/>
  <c r="U3884" i="28"/>
  <c r="U3885" i="28"/>
  <c r="U3886" i="28"/>
  <c r="U3887" i="28"/>
  <c r="U3888" i="28"/>
  <c r="U3889" i="28"/>
  <c r="U3890" i="28"/>
  <c r="U3891" i="28"/>
  <c r="U3892" i="28"/>
  <c r="U3893" i="28"/>
  <c r="U3894" i="28"/>
  <c r="U3895" i="28"/>
  <c r="U3896" i="28"/>
  <c r="U3897" i="28"/>
  <c r="U3898" i="28"/>
  <c r="U3899" i="28"/>
  <c r="U3900" i="28"/>
  <c r="U3901" i="28"/>
  <c r="U3902" i="28"/>
  <c r="U3903" i="28"/>
  <c r="U3904" i="28"/>
  <c r="U3905" i="28"/>
  <c r="U3906" i="28"/>
  <c r="U3907" i="28"/>
  <c r="U3908" i="28"/>
  <c r="U3909" i="28"/>
  <c r="U3910" i="28"/>
  <c r="U3911" i="28"/>
  <c r="U3912" i="28"/>
  <c r="U3913" i="28"/>
  <c r="U3914" i="28"/>
  <c r="U3915" i="28"/>
  <c r="U3916" i="28"/>
  <c r="U3917" i="28"/>
  <c r="U3918" i="28"/>
  <c r="U3919" i="28"/>
  <c r="U3920" i="28"/>
  <c r="U3921" i="28"/>
  <c r="U3922" i="28"/>
  <c r="U3923" i="28"/>
  <c r="U3924" i="28"/>
  <c r="U3925" i="28"/>
  <c r="U3926" i="28"/>
  <c r="U3927" i="28"/>
  <c r="U3928" i="28"/>
  <c r="U3929" i="28"/>
  <c r="U3930" i="28"/>
  <c r="U3931" i="28"/>
  <c r="U3932" i="28"/>
  <c r="U3933" i="28"/>
  <c r="U3934" i="28"/>
  <c r="U3935" i="28"/>
  <c r="U3936" i="28"/>
  <c r="U3937" i="28"/>
  <c r="U3938" i="28"/>
  <c r="U3939" i="28"/>
  <c r="U3940" i="28"/>
  <c r="U3941" i="28"/>
  <c r="U3942" i="28"/>
  <c r="U3943" i="28"/>
  <c r="U3944" i="28"/>
  <c r="U3945" i="28"/>
  <c r="U3946" i="28"/>
  <c r="U3947" i="28"/>
  <c r="U3948" i="28"/>
  <c r="U3949" i="28"/>
  <c r="U3950" i="28"/>
  <c r="U3951" i="28"/>
  <c r="U3952" i="28"/>
  <c r="U3953" i="28"/>
  <c r="U3954" i="28"/>
  <c r="U3955" i="28"/>
  <c r="U3956" i="28"/>
  <c r="U3957" i="28"/>
  <c r="U3958" i="28"/>
  <c r="U3959" i="28"/>
  <c r="U3960" i="28"/>
  <c r="U3961" i="28"/>
  <c r="U3962" i="28"/>
  <c r="U3963" i="28"/>
  <c r="U3964" i="28"/>
  <c r="U3965" i="28"/>
  <c r="U3966" i="28"/>
  <c r="U3967" i="28"/>
  <c r="U3968" i="28"/>
  <c r="U3969" i="28"/>
  <c r="U3970" i="28"/>
  <c r="U3971" i="28"/>
  <c r="U3972" i="28"/>
  <c r="U3973" i="28"/>
  <c r="U3974" i="28"/>
  <c r="U3975" i="28"/>
  <c r="U3976" i="28"/>
  <c r="U3977" i="28"/>
  <c r="U3978" i="28"/>
  <c r="U3979" i="28"/>
  <c r="U3980" i="28"/>
  <c r="U3981" i="28"/>
  <c r="U3982" i="28"/>
  <c r="U3983" i="28"/>
  <c r="U3984" i="28"/>
  <c r="U3985" i="28"/>
  <c r="U3986" i="28"/>
  <c r="U3987" i="28"/>
  <c r="U3988" i="28"/>
  <c r="U3989" i="28"/>
  <c r="U3990" i="28"/>
  <c r="U3991" i="28"/>
  <c r="U3992" i="28"/>
  <c r="U3993" i="28"/>
  <c r="U3994" i="28"/>
  <c r="U3995" i="28"/>
  <c r="U3996" i="28"/>
  <c r="U3997" i="28"/>
  <c r="U3998" i="28"/>
  <c r="U3999" i="28"/>
  <c r="U4000" i="28"/>
  <c r="U4001" i="28"/>
  <c r="U4002" i="28"/>
  <c r="U4003" i="28"/>
  <c r="U4004" i="28"/>
  <c r="U4005" i="28"/>
  <c r="U4006" i="28"/>
  <c r="U4007" i="28"/>
  <c r="U4008" i="28"/>
  <c r="U4009" i="28"/>
  <c r="U4010" i="28"/>
  <c r="U4011" i="28"/>
  <c r="U4012" i="28"/>
  <c r="U4013" i="28"/>
  <c r="U4014" i="28"/>
  <c r="U4015" i="28"/>
  <c r="U4016" i="28"/>
  <c r="U4017" i="28"/>
  <c r="U4018" i="28"/>
  <c r="U4019" i="28"/>
  <c r="U4020" i="28"/>
  <c r="U4021" i="28"/>
  <c r="U4022" i="28"/>
  <c r="U4023" i="28"/>
  <c r="U4024" i="28"/>
  <c r="U4025" i="28"/>
  <c r="U4026" i="28"/>
  <c r="U4027" i="28"/>
  <c r="U4028" i="28"/>
  <c r="U4029" i="28"/>
  <c r="U4030" i="28"/>
  <c r="U4031" i="28"/>
  <c r="U4032" i="28"/>
  <c r="U4033" i="28"/>
  <c r="U4034" i="28"/>
  <c r="U4035" i="28"/>
  <c r="U4036" i="28"/>
  <c r="U4037" i="28"/>
  <c r="U4038" i="28"/>
  <c r="U4039" i="28"/>
  <c r="U4040" i="28"/>
  <c r="U4041" i="28"/>
  <c r="U4042" i="28"/>
  <c r="U4043" i="28"/>
  <c r="U4044" i="28"/>
  <c r="U4045" i="28"/>
  <c r="U4046" i="28"/>
  <c r="U4047" i="28"/>
  <c r="U4048" i="28"/>
  <c r="U4049" i="28"/>
  <c r="U4050" i="28"/>
  <c r="U4051" i="28"/>
  <c r="U4052" i="28"/>
  <c r="U4053" i="28"/>
  <c r="U4054" i="28"/>
  <c r="U4055" i="28"/>
  <c r="U4056" i="28"/>
  <c r="U4057" i="28"/>
  <c r="U4058" i="28"/>
  <c r="U4059" i="28"/>
  <c r="U4060" i="28"/>
  <c r="U4061" i="28"/>
  <c r="U4062" i="28"/>
  <c r="U4063" i="28"/>
  <c r="U4064" i="28"/>
  <c r="U4065" i="28"/>
  <c r="U4066" i="28"/>
  <c r="U4067" i="28"/>
  <c r="U4068" i="28"/>
  <c r="U4069" i="28"/>
  <c r="U4070" i="28"/>
  <c r="U4071" i="28"/>
  <c r="U4072" i="28"/>
  <c r="U4073" i="28"/>
  <c r="U4074" i="28"/>
  <c r="U4075" i="28"/>
  <c r="U4076" i="28"/>
  <c r="U4077" i="28"/>
  <c r="U4078" i="28"/>
  <c r="U4079" i="28"/>
  <c r="U4080" i="28"/>
  <c r="U4081" i="28"/>
  <c r="U4082" i="28"/>
  <c r="U4083" i="28"/>
  <c r="U4084" i="28"/>
  <c r="U4085" i="28"/>
  <c r="U4086" i="28"/>
  <c r="U4087" i="28"/>
  <c r="U4088" i="28"/>
  <c r="U4089" i="28"/>
  <c r="U4090" i="28"/>
  <c r="U4091" i="28"/>
  <c r="U4092" i="28"/>
  <c r="U4093" i="28"/>
  <c r="U4094" i="28"/>
  <c r="U4095" i="28"/>
  <c r="U4096" i="28"/>
  <c r="U4097" i="28"/>
  <c r="U4098" i="28"/>
  <c r="U4099" i="28"/>
  <c r="U4100" i="28"/>
  <c r="U4101" i="28"/>
  <c r="U4102" i="28"/>
  <c r="U4103" i="28"/>
  <c r="U4104" i="28"/>
  <c r="U4105" i="28"/>
  <c r="U4106" i="28"/>
  <c r="U4107" i="28"/>
  <c r="U4108" i="28"/>
  <c r="U4109" i="28"/>
  <c r="U4110" i="28"/>
  <c r="U4111" i="28"/>
  <c r="U4112" i="28"/>
  <c r="U4113" i="28"/>
  <c r="U4114" i="28"/>
  <c r="U4115" i="28"/>
  <c r="U4116" i="28"/>
  <c r="U4117" i="28"/>
  <c r="U4118" i="28"/>
  <c r="U4119" i="28"/>
  <c r="U4120" i="28"/>
  <c r="U4121" i="28"/>
  <c r="U4122" i="28"/>
  <c r="U4123" i="28"/>
  <c r="U4124" i="28"/>
  <c r="U4125" i="28"/>
  <c r="U4126" i="28"/>
  <c r="U4127" i="28"/>
  <c r="U4128" i="28"/>
  <c r="U4129" i="28"/>
  <c r="U4130" i="28"/>
  <c r="U4131" i="28"/>
  <c r="U4132" i="28"/>
  <c r="U4133" i="28"/>
  <c r="U4134" i="28"/>
  <c r="U4135" i="28"/>
  <c r="U4136" i="28"/>
  <c r="U4137" i="28"/>
  <c r="U4138" i="28"/>
  <c r="U4139" i="28"/>
  <c r="U4140" i="28"/>
  <c r="U4141" i="28"/>
  <c r="U4142" i="28"/>
  <c r="U4143" i="28"/>
  <c r="U4144" i="28"/>
  <c r="U4145" i="28"/>
  <c r="U4146" i="28"/>
  <c r="U4147" i="28"/>
  <c r="U4148" i="28"/>
  <c r="U4149" i="28"/>
  <c r="U4150" i="28"/>
  <c r="U4151" i="28"/>
  <c r="U4152" i="28"/>
  <c r="U4153" i="28"/>
  <c r="U4154" i="28"/>
  <c r="U4155" i="28"/>
  <c r="U4156" i="28"/>
  <c r="U4157" i="28"/>
  <c r="U4158" i="28"/>
  <c r="U4159" i="28"/>
  <c r="U4160" i="28"/>
  <c r="U4161" i="28"/>
  <c r="U4162" i="28"/>
  <c r="U4163" i="28"/>
  <c r="U4164" i="28"/>
  <c r="U4165" i="28"/>
  <c r="U4166" i="28"/>
  <c r="U4167" i="28"/>
  <c r="U4168" i="28"/>
  <c r="U4169" i="28"/>
  <c r="U4170" i="28"/>
  <c r="U4171" i="28"/>
  <c r="U4172" i="28"/>
  <c r="U4173" i="28"/>
  <c r="U4174" i="28"/>
  <c r="U4175" i="28"/>
  <c r="U4176" i="28"/>
  <c r="U4177" i="28"/>
  <c r="U4178" i="28"/>
  <c r="U4179" i="28"/>
  <c r="U4180" i="28"/>
  <c r="U4181" i="28"/>
  <c r="U4182" i="28"/>
  <c r="U4183" i="28"/>
  <c r="U4184" i="28"/>
  <c r="U4185" i="28"/>
  <c r="U4186" i="28"/>
  <c r="U4187" i="28"/>
  <c r="U4188" i="28"/>
  <c r="U4189" i="28"/>
  <c r="U4190" i="28"/>
  <c r="U4191" i="28"/>
  <c r="U4192" i="28"/>
  <c r="U4193" i="28"/>
  <c r="U4194" i="28"/>
  <c r="U4195" i="28"/>
  <c r="U4196" i="28"/>
  <c r="U4197" i="28"/>
  <c r="U4198" i="28"/>
  <c r="U4199" i="28"/>
  <c r="U4200" i="28"/>
  <c r="U4201" i="28"/>
  <c r="U4202" i="28"/>
  <c r="U4203" i="28"/>
  <c r="U4204" i="28"/>
  <c r="U4205" i="28"/>
  <c r="U4206" i="28"/>
  <c r="U4207" i="28"/>
  <c r="U4208" i="28"/>
  <c r="U4209" i="28"/>
  <c r="U4210" i="28"/>
  <c r="U4211" i="28"/>
  <c r="U4212" i="28"/>
  <c r="U4213" i="28"/>
  <c r="U4214" i="28"/>
  <c r="U4215" i="28"/>
  <c r="U4216" i="28"/>
  <c r="U4217" i="28"/>
  <c r="U4218" i="28"/>
  <c r="U4219" i="28"/>
  <c r="U4220" i="28"/>
  <c r="U4221" i="28"/>
  <c r="U4222" i="28"/>
  <c r="U4223" i="28"/>
  <c r="U4224" i="28"/>
  <c r="U4225" i="28"/>
  <c r="U4226" i="28"/>
  <c r="U4227" i="28"/>
  <c r="U4228" i="28"/>
  <c r="U4229" i="28"/>
  <c r="U4230" i="28"/>
  <c r="U4231" i="28"/>
  <c r="U4232" i="28"/>
  <c r="U4233" i="28"/>
  <c r="U4234" i="28"/>
  <c r="U4235" i="28"/>
  <c r="U4236" i="28"/>
  <c r="U4237" i="28"/>
  <c r="U4238" i="28"/>
  <c r="U4239" i="28"/>
  <c r="U4240" i="28"/>
  <c r="U4241" i="28"/>
  <c r="U4242" i="28"/>
  <c r="U4243" i="28"/>
  <c r="U4244" i="28"/>
  <c r="U4245" i="28"/>
  <c r="U4246" i="28"/>
  <c r="U4247" i="28"/>
  <c r="U4248" i="28"/>
  <c r="U4249" i="28"/>
  <c r="U4250" i="28"/>
  <c r="U4251" i="28"/>
  <c r="U4252" i="28"/>
  <c r="U4253" i="28"/>
  <c r="U4254" i="28"/>
  <c r="U4255" i="28"/>
  <c r="U4256" i="28"/>
  <c r="U4257" i="28"/>
  <c r="U4258" i="28"/>
  <c r="U4259" i="28"/>
  <c r="U4260" i="28"/>
  <c r="U4261" i="28"/>
  <c r="U4262" i="28"/>
  <c r="U4263" i="28"/>
  <c r="U4264" i="28"/>
  <c r="U4265" i="28"/>
  <c r="U4266" i="28"/>
  <c r="U4267" i="28"/>
  <c r="U4268" i="28"/>
  <c r="U4269" i="28"/>
  <c r="U4270" i="28"/>
  <c r="U4271" i="28"/>
  <c r="U4272" i="28"/>
  <c r="U4273" i="28"/>
  <c r="U4274" i="28"/>
  <c r="U4275" i="28"/>
  <c r="U4276" i="28"/>
  <c r="U4277" i="28"/>
  <c r="U4278" i="28"/>
  <c r="U4279" i="28"/>
  <c r="U4280" i="28"/>
  <c r="U4281" i="28"/>
  <c r="U4282" i="28"/>
  <c r="U4283" i="28"/>
  <c r="U4284" i="28"/>
  <c r="U4285" i="28"/>
  <c r="U4286" i="28"/>
  <c r="U4287" i="28"/>
  <c r="U4288" i="28"/>
  <c r="U4289" i="28"/>
  <c r="U4290" i="28"/>
  <c r="U4291" i="28"/>
  <c r="U4292" i="28"/>
  <c r="U4293" i="28"/>
  <c r="U4294" i="28"/>
  <c r="U4295" i="28"/>
  <c r="U4296" i="28"/>
  <c r="U4297" i="28"/>
  <c r="U4298" i="28"/>
  <c r="U4299" i="28"/>
  <c r="U4300" i="28"/>
  <c r="U4301" i="28"/>
  <c r="U4302" i="28"/>
  <c r="U4303" i="28"/>
  <c r="U4304" i="28"/>
  <c r="U4305" i="28"/>
  <c r="U4306" i="28"/>
  <c r="U4307" i="28"/>
  <c r="U4308" i="28"/>
  <c r="U4309" i="28"/>
  <c r="U4310" i="28"/>
  <c r="U4311" i="28"/>
  <c r="U4312" i="28"/>
  <c r="U4313" i="28"/>
  <c r="U4314" i="28"/>
  <c r="U4315" i="28"/>
  <c r="U4316" i="28"/>
  <c r="U4317" i="28"/>
  <c r="U4318" i="28"/>
  <c r="U4319" i="28"/>
  <c r="U4320" i="28"/>
  <c r="U4321" i="28"/>
  <c r="U4322" i="28"/>
  <c r="U4323" i="28"/>
  <c r="U4324" i="28"/>
  <c r="U4325" i="28"/>
  <c r="U4326" i="28"/>
  <c r="U4327" i="28"/>
  <c r="U4328" i="28"/>
  <c r="U4329" i="28"/>
  <c r="U4330" i="28"/>
  <c r="U4331" i="28"/>
  <c r="U4332" i="28"/>
  <c r="U4333" i="28"/>
  <c r="U4334" i="28"/>
  <c r="U4335" i="28"/>
  <c r="U4336" i="28"/>
  <c r="U4337" i="28"/>
  <c r="U4338" i="28"/>
  <c r="U4339" i="28"/>
  <c r="U4340" i="28"/>
  <c r="U4341" i="28"/>
  <c r="U4342" i="28"/>
  <c r="U4343" i="28"/>
  <c r="U4344" i="28"/>
  <c r="U4345" i="28"/>
  <c r="U4346" i="28"/>
  <c r="U4347" i="28"/>
  <c r="U4348" i="28"/>
  <c r="U4349" i="28"/>
  <c r="U4350" i="28"/>
  <c r="U4351" i="28"/>
  <c r="U4352" i="28"/>
  <c r="U4353" i="28"/>
  <c r="U4354" i="28"/>
  <c r="U4355" i="28"/>
  <c r="U4356" i="28"/>
  <c r="U4357" i="28"/>
  <c r="U4358" i="28"/>
  <c r="U4359" i="28"/>
  <c r="U4360" i="28"/>
  <c r="U4361" i="28"/>
  <c r="U4362" i="28"/>
  <c r="U4363" i="28"/>
  <c r="U4364" i="28"/>
  <c r="U4365" i="28"/>
  <c r="U4366" i="28"/>
  <c r="U4367" i="28"/>
  <c r="U4368" i="28"/>
  <c r="U4369" i="28"/>
  <c r="U4370" i="28"/>
  <c r="U4371" i="28"/>
  <c r="U4372" i="28"/>
  <c r="U4373" i="28"/>
  <c r="U4374" i="28"/>
  <c r="U4375" i="28"/>
  <c r="U4376" i="28"/>
  <c r="U4377" i="28"/>
  <c r="U4378" i="28"/>
  <c r="U4379" i="28"/>
  <c r="U4380" i="28"/>
  <c r="U4381" i="28"/>
  <c r="U4382" i="28"/>
  <c r="U4383" i="28"/>
  <c r="U4384" i="28"/>
  <c r="U4385" i="28"/>
  <c r="U4386" i="28"/>
  <c r="U4387" i="28"/>
  <c r="U4388" i="28"/>
  <c r="U4389" i="28"/>
  <c r="U4390" i="28"/>
  <c r="U4391" i="28"/>
  <c r="U4392" i="28"/>
  <c r="U4393" i="28"/>
  <c r="U4394" i="28"/>
  <c r="U4395" i="28"/>
  <c r="U4396" i="28"/>
  <c r="U4397" i="28"/>
  <c r="U4398" i="28"/>
  <c r="U4399" i="28"/>
  <c r="U4400" i="28"/>
  <c r="U4401" i="28"/>
  <c r="U4402" i="28"/>
  <c r="U4403" i="28"/>
  <c r="U4404" i="28"/>
  <c r="U4405" i="28"/>
  <c r="U4406" i="28"/>
  <c r="U4407" i="28"/>
  <c r="U4408" i="28"/>
  <c r="U4409" i="28"/>
  <c r="U4410" i="28"/>
  <c r="U4411" i="28"/>
  <c r="U4412" i="28"/>
  <c r="U4413" i="28"/>
  <c r="U4414" i="28"/>
  <c r="U4415" i="28"/>
  <c r="U4416" i="28"/>
  <c r="U4417" i="28"/>
  <c r="U4418" i="28"/>
  <c r="U4419" i="28"/>
  <c r="U4420" i="28"/>
  <c r="U4421" i="28"/>
  <c r="U4422" i="28"/>
  <c r="U4423" i="28"/>
  <c r="U4424" i="28"/>
  <c r="U4425" i="28"/>
  <c r="U4426" i="28"/>
  <c r="U4427" i="28"/>
  <c r="U4428" i="28"/>
  <c r="U4429" i="28"/>
  <c r="U4430" i="28"/>
  <c r="U4431" i="28"/>
  <c r="U4432" i="28"/>
  <c r="U4433" i="28"/>
  <c r="U4434" i="28"/>
  <c r="U4435" i="28"/>
  <c r="U4436" i="28"/>
  <c r="U4437" i="28"/>
  <c r="U4438" i="28"/>
  <c r="U4439" i="28"/>
  <c r="U4440" i="28"/>
  <c r="U4441" i="28"/>
  <c r="U4442" i="28"/>
  <c r="U4443" i="28"/>
  <c r="U4444" i="28"/>
  <c r="U4445" i="28"/>
  <c r="U4446" i="28"/>
  <c r="U4447" i="28"/>
  <c r="U4448" i="28"/>
  <c r="U4449" i="28"/>
  <c r="U4450" i="28"/>
  <c r="U4451" i="28"/>
  <c r="U4452" i="28"/>
  <c r="U4453" i="28"/>
  <c r="U4454" i="28"/>
  <c r="U4455" i="28"/>
  <c r="U4456" i="28"/>
  <c r="U4457" i="28"/>
  <c r="U4458" i="28"/>
  <c r="U4459" i="28"/>
  <c r="U4460" i="28"/>
  <c r="U4461" i="28"/>
  <c r="U4462" i="28"/>
  <c r="U4463" i="28"/>
  <c r="U4464" i="28"/>
  <c r="U4465" i="28"/>
  <c r="U4466" i="28"/>
  <c r="U4467" i="28"/>
  <c r="U4468" i="28"/>
  <c r="U4469" i="28"/>
  <c r="U4470" i="28"/>
  <c r="U4471" i="28"/>
  <c r="U4472" i="28"/>
  <c r="U4473" i="28"/>
  <c r="U4474" i="28"/>
  <c r="U4475" i="28"/>
  <c r="U4476" i="28"/>
  <c r="U4477" i="28"/>
  <c r="U4478" i="28"/>
  <c r="U4479" i="28"/>
  <c r="U4480" i="28"/>
  <c r="U4481" i="28"/>
  <c r="U4482" i="28"/>
  <c r="U4483" i="28"/>
  <c r="U4484" i="28"/>
  <c r="U4485" i="28"/>
  <c r="U4486" i="28"/>
  <c r="U4487" i="28"/>
  <c r="U4488" i="28"/>
  <c r="U4489" i="28"/>
  <c r="U4490" i="28"/>
  <c r="U4491" i="28"/>
  <c r="U4492" i="28"/>
  <c r="U4493" i="28"/>
  <c r="U4494" i="28"/>
  <c r="U4495" i="28"/>
  <c r="U4496" i="28"/>
  <c r="U4497" i="28"/>
  <c r="U4498" i="28"/>
  <c r="U4499" i="28"/>
  <c r="U4500" i="28"/>
  <c r="U4501" i="28"/>
  <c r="U4502" i="28"/>
  <c r="U4503" i="28"/>
  <c r="U4504" i="28"/>
  <c r="U4505" i="28"/>
  <c r="U4506" i="28"/>
  <c r="U4507" i="28"/>
  <c r="U4508" i="28"/>
  <c r="U4509" i="28"/>
  <c r="U4510" i="28"/>
  <c r="U4511" i="28"/>
  <c r="U4512" i="28"/>
  <c r="U4513" i="28"/>
  <c r="U4514" i="28"/>
  <c r="U4515" i="28"/>
  <c r="U4516" i="28"/>
  <c r="U4517" i="28"/>
  <c r="U4518" i="28"/>
  <c r="U4519" i="28"/>
  <c r="U4520" i="28"/>
  <c r="U4521" i="28"/>
  <c r="U4522" i="28"/>
  <c r="U4523" i="28"/>
  <c r="U4524" i="28"/>
  <c r="U4525" i="28"/>
  <c r="U4526" i="28"/>
  <c r="U4527" i="28"/>
  <c r="U4528" i="28"/>
  <c r="U4529" i="28"/>
  <c r="U4530" i="28"/>
  <c r="U4531" i="28"/>
  <c r="U4532" i="28"/>
  <c r="U4533" i="28"/>
  <c r="U4534" i="28"/>
  <c r="U4535" i="28"/>
  <c r="U4536" i="28"/>
  <c r="U4537" i="28"/>
  <c r="U4538" i="28"/>
  <c r="U4539" i="28"/>
  <c r="U4540" i="28"/>
  <c r="U4541" i="28"/>
  <c r="U4542" i="28"/>
  <c r="U4543" i="28"/>
  <c r="U4544" i="28"/>
  <c r="U4545" i="28"/>
  <c r="U4546" i="28"/>
  <c r="U4547" i="28"/>
  <c r="U4548" i="28"/>
  <c r="U4549" i="28"/>
  <c r="U4550" i="28"/>
  <c r="U4551" i="28"/>
  <c r="U4552" i="28"/>
  <c r="U4553" i="28"/>
  <c r="U4554" i="28"/>
  <c r="U4555" i="28"/>
  <c r="U4556" i="28"/>
  <c r="U4557" i="28"/>
  <c r="U4558" i="28"/>
  <c r="U4559" i="28"/>
  <c r="U4560" i="28"/>
  <c r="U4561" i="28"/>
  <c r="U4562" i="28"/>
  <c r="U4563" i="28"/>
  <c r="U4564" i="28"/>
  <c r="U4565" i="28"/>
  <c r="U4566" i="28"/>
  <c r="U4567" i="28"/>
  <c r="U4568" i="28"/>
  <c r="U4569" i="28"/>
  <c r="U4570" i="28"/>
  <c r="U4571" i="28"/>
  <c r="U4572" i="28"/>
  <c r="U4573" i="28"/>
  <c r="U4574" i="28"/>
  <c r="U4575" i="28"/>
  <c r="U4576" i="28"/>
  <c r="U4577" i="28"/>
  <c r="U4578" i="28"/>
  <c r="U4579" i="28"/>
  <c r="U4580" i="28"/>
  <c r="U4581" i="28"/>
  <c r="U4582" i="28"/>
  <c r="U4583" i="28"/>
  <c r="U4584" i="28"/>
  <c r="U4585" i="28"/>
  <c r="U4586" i="28"/>
  <c r="U4587" i="28"/>
  <c r="U4588" i="28"/>
  <c r="U4589" i="28"/>
  <c r="U4590" i="28"/>
  <c r="U4591" i="28"/>
  <c r="U4592" i="28"/>
  <c r="U4593" i="28"/>
  <c r="U4594" i="28"/>
  <c r="U4595" i="28"/>
  <c r="U4596" i="28"/>
  <c r="U4597" i="28"/>
  <c r="U4598" i="28"/>
  <c r="U4599" i="28"/>
  <c r="U4600" i="28"/>
  <c r="U4601" i="28"/>
  <c r="U4602" i="28"/>
  <c r="U4603" i="28"/>
  <c r="U4604" i="28"/>
  <c r="U4605" i="28"/>
  <c r="U4606" i="28"/>
  <c r="U4607" i="28"/>
  <c r="U4608" i="28"/>
  <c r="U4609" i="28"/>
  <c r="U4610" i="28"/>
  <c r="U4611" i="28"/>
  <c r="U4612" i="28"/>
  <c r="U4613" i="28"/>
  <c r="U4614" i="28"/>
  <c r="U4615" i="28"/>
  <c r="U4616" i="28"/>
  <c r="U4617" i="28"/>
  <c r="U4618" i="28"/>
  <c r="U4619" i="28"/>
  <c r="U4620" i="28"/>
  <c r="U4621" i="28"/>
  <c r="U4622" i="28"/>
  <c r="U4623" i="28"/>
  <c r="U4624" i="28"/>
  <c r="U4625" i="28"/>
  <c r="U4626" i="28"/>
  <c r="U4627" i="28"/>
  <c r="U4628" i="28"/>
  <c r="U4629" i="28"/>
  <c r="U4630" i="28"/>
  <c r="U4631" i="28"/>
  <c r="U4632" i="28"/>
  <c r="U4633" i="28"/>
  <c r="U4634" i="28"/>
  <c r="U4635" i="28"/>
  <c r="U4636" i="28"/>
  <c r="U4637" i="28"/>
  <c r="U4638" i="28"/>
  <c r="U4639" i="28"/>
  <c r="U4640" i="28"/>
  <c r="U4641" i="28"/>
  <c r="U4642" i="28"/>
  <c r="U4643" i="28"/>
  <c r="U4644" i="28"/>
  <c r="U4645" i="28"/>
  <c r="U4646" i="28"/>
  <c r="U4647" i="28"/>
  <c r="U4648" i="28"/>
  <c r="U4649" i="28"/>
  <c r="U4650" i="28"/>
  <c r="U4651" i="28"/>
  <c r="U4652" i="28"/>
  <c r="U4653" i="28"/>
  <c r="U4654" i="28"/>
  <c r="U4655" i="28"/>
  <c r="U4656" i="28"/>
  <c r="U4657" i="28"/>
  <c r="U4658" i="28"/>
  <c r="U4659" i="28"/>
  <c r="U4660" i="28"/>
  <c r="U4661" i="28"/>
  <c r="U4662" i="28"/>
  <c r="U4663" i="28"/>
  <c r="U4664" i="28"/>
  <c r="U4665" i="28"/>
  <c r="U4666" i="28"/>
  <c r="U4667" i="28"/>
  <c r="U4668" i="28"/>
  <c r="U4669" i="28"/>
  <c r="U4670" i="28"/>
  <c r="U4671" i="28"/>
  <c r="U4672" i="28"/>
  <c r="U4673" i="28"/>
  <c r="U4674" i="28"/>
  <c r="U4675" i="28"/>
  <c r="U4676" i="28"/>
  <c r="U4677" i="28"/>
  <c r="U4678" i="28"/>
  <c r="U4679" i="28"/>
  <c r="U4680" i="28"/>
  <c r="U4681" i="28"/>
  <c r="U4682" i="28"/>
  <c r="U4683" i="28"/>
  <c r="U4684" i="28"/>
  <c r="U4685" i="28"/>
  <c r="U4686" i="28"/>
  <c r="U4687" i="28"/>
  <c r="U4688" i="28"/>
  <c r="U4689" i="28"/>
  <c r="U4690" i="28"/>
  <c r="U4691" i="28"/>
  <c r="U4692" i="28"/>
  <c r="U4693" i="28"/>
  <c r="U4694" i="28"/>
  <c r="U4695" i="28"/>
  <c r="U4696" i="28"/>
  <c r="U4697" i="28"/>
  <c r="U4698" i="28"/>
  <c r="U4699" i="28"/>
  <c r="U4700" i="28"/>
  <c r="U4701" i="28"/>
  <c r="U4702" i="28"/>
  <c r="U4703" i="28"/>
  <c r="U4704" i="28"/>
  <c r="U4705" i="28"/>
  <c r="U4706" i="28"/>
  <c r="U4707" i="28"/>
  <c r="U4708" i="28"/>
  <c r="U4709" i="28"/>
  <c r="U4710" i="28"/>
  <c r="U4711" i="28"/>
  <c r="U4712" i="28"/>
  <c r="U4713" i="28"/>
  <c r="U4714" i="28"/>
  <c r="U4715" i="28"/>
  <c r="U4716" i="28"/>
  <c r="U4717" i="28"/>
  <c r="U4718" i="28"/>
  <c r="U4719" i="28"/>
  <c r="U4720" i="28"/>
  <c r="U4721" i="28"/>
  <c r="U4722" i="28"/>
  <c r="U4723" i="28"/>
  <c r="U4724" i="28"/>
  <c r="U4725" i="28"/>
  <c r="U4726" i="28"/>
  <c r="U4727" i="28"/>
  <c r="U4728" i="28"/>
  <c r="U4729" i="28"/>
  <c r="U4730" i="28"/>
  <c r="U4731" i="28"/>
  <c r="U4732" i="28"/>
  <c r="U4733" i="28"/>
  <c r="U4734" i="28"/>
  <c r="U4735" i="28"/>
  <c r="U4736" i="28"/>
  <c r="U4737" i="28"/>
  <c r="U4738" i="28"/>
  <c r="U4739" i="28"/>
  <c r="U4740" i="28"/>
  <c r="U4741" i="28"/>
  <c r="U4742" i="28"/>
  <c r="U4743" i="28"/>
  <c r="U4744" i="28"/>
  <c r="U4745" i="28"/>
  <c r="U4746" i="28"/>
  <c r="U4747" i="28"/>
  <c r="U4748" i="28"/>
  <c r="U4749" i="28"/>
  <c r="U4750" i="28"/>
  <c r="U4751" i="28"/>
  <c r="U4752" i="28"/>
  <c r="U4753" i="28"/>
  <c r="U4754" i="28"/>
  <c r="U4755" i="28"/>
  <c r="U4756" i="28"/>
  <c r="U4757" i="28"/>
  <c r="U4758" i="28"/>
  <c r="U4759" i="28"/>
  <c r="U4760" i="28"/>
  <c r="U4761" i="28"/>
  <c r="U4762" i="28"/>
  <c r="U4763" i="28"/>
  <c r="U4764" i="28"/>
  <c r="U4765" i="28"/>
  <c r="U4766" i="28"/>
  <c r="U4767" i="28"/>
  <c r="U4768" i="28"/>
  <c r="U4769" i="28"/>
  <c r="U4770" i="28"/>
  <c r="U4771" i="28"/>
  <c r="U4772" i="28"/>
  <c r="U4773" i="28"/>
  <c r="U4774" i="28"/>
  <c r="U4775" i="28"/>
  <c r="U4776" i="28"/>
  <c r="U4777" i="28"/>
  <c r="U4778" i="28"/>
  <c r="U4779" i="28"/>
  <c r="U4780" i="28"/>
  <c r="U4781" i="28"/>
  <c r="U4782" i="28"/>
  <c r="U4783" i="28"/>
  <c r="U4784" i="28"/>
  <c r="U4785" i="28"/>
  <c r="U4786" i="28"/>
  <c r="U4787" i="28"/>
  <c r="U4788" i="28"/>
  <c r="U4789" i="28"/>
  <c r="U4790" i="28"/>
  <c r="U4791" i="28"/>
  <c r="U4792" i="28"/>
  <c r="U4793" i="28"/>
  <c r="U4794" i="28"/>
  <c r="U4795" i="28"/>
  <c r="U4796" i="28"/>
  <c r="U4797" i="28"/>
  <c r="U4798" i="28"/>
  <c r="U4799" i="28"/>
  <c r="U4800" i="28"/>
  <c r="U4801" i="28"/>
  <c r="U4802" i="28"/>
  <c r="U4803" i="28"/>
  <c r="U4804" i="28"/>
  <c r="U4805" i="28"/>
  <c r="U4806" i="28"/>
  <c r="U4807" i="28"/>
  <c r="U4808" i="28"/>
  <c r="U4809" i="28"/>
  <c r="U4810" i="28"/>
  <c r="U4811" i="28"/>
  <c r="U4812" i="28"/>
  <c r="U4813" i="28"/>
  <c r="U4814" i="28"/>
  <c r="U4815" i="28"/>
  <c r="U4816" i="28"/>
  <c r="U4817" i="28"/>
  <c r="U4818" i="28"/>
  <c r="U4819" i="28"/>
  <c r="U4820" i="28"/>
  <c r="U4821" i="28"/>
  <c r="U4822" i="28"/>
  <c r="U4823" i="28"/>
  <c r="U4824" i="28"/>
  <c r="U4825" i="28"/>
  <c r="U4826" i="28"/>
  <c r="U4827" i="28"/>
  <c r="U4828" i="28"/>
  <c r="U4829" i="28"/>
  <c r="U4830" i="28"/>
  <c r="U4831" i="28"/>
  <c r="U4832" i="28"/>
  <c r="U4833" i="28"/>
  <c r="U4834" i="28"/>
  <c r="U4835" i="28"/>
  <c r="U4836" i="28"/>
  <c r="U4837" i="28"/>
  <c r="U4838" i="28"/>
  <c r="U4839" i="28"/>
  <c r="U4840" i="28"/>
  <c r="U4841" i="28"/>
  <c r="U4842" i="28"/>
  <c r="U4843" i="28"/>
  <c r="U4844" i="28"/>
  <c r="U4845" i="28"/>
  <c r="U4846" i="28"/>
  <c r="U4847" i="28"/>
  <c r="U4848" i="28"/>
  <c r="U4849" i="28"/>
  <c r="U4850" i="28"/>
  <c r="U4851" i="28"/>
  <c r="U4852" i="28"/>
  <c r="U4853" i="28"/>
  <c r="U4854" i="28"/>
  <c r="U4855" i="28"/>
  <c r="U4856" i="28"/>
  <c r="U4857" i="28"/>
  <c r="U4858" i="28"/>
  <c r="U4859" i="28"/>
  <c r="U4860" i="28"/>
  <c r="U4861" i="28"/>
  <c r="U4862" i="28"/>
  <c r="U4863" i="28"/>
  <c r="U4864" i="28"/>
  <c r="U4865" i="28"/>
  <c r="U4866" i="28"/>
  <c r="U4867" i="28"/>
  <c r="U4868" i="28"/>
  <c r="U4869" i="28"/>
  <c r="U4870" i="28"/>
  <c r="U4871" i="28"/>
  <c r="U4872" i="28"/>
  <c r="U4873" i="28"/>
  <c r="U4874" i="28"/>
  <c r="U4875" i="28"/>
  <c r="U4876" i="28"/>
  <c r="U4877" i="28"/>
  <c r="U4878" i="28"/>
  <c r="U4879" i="28"/>
  <c r="U4880" i="28"/>
  <c r="U4881" i="28"/>
  <c r="U4882" i="28"/>
  <c r="U4883" i="28"/>
  <c r="U4884" i="28"/>
  <c r="U4885" i="28"/>
  <c r="U4886" i="28"/>
  <c r="U4887" i="28"/>
  <c r="U4888" i="28"/>
  <c r="U4889" i="28"/>
  <c r="U4890" i="28"/>
  <c r="U4891" i="28"/>
  <c r="U4892" i="28"/>
  <c r="U4893" i="28"/>
  <c r="U4894" i="28"/>
  <c r="U4895" i="28"/>
  <c r="U4896" i="28"/>
  <c r="U4897" i="28"/>
  <c r="U4898" i="28"/>
  <c r="U4899" i="28"/>
  <c r="U4900" i="28"/>
  <c r="U4901" i="28"/>
  <c r="U4902" i="28"/>
  <c r="U4903" i="28"/>
  <c r="U4904" i="28"/>
  <c r="U4905" i="28"/>
  <c r="U4906" i="28"/>
  <c r="U4907" i="28"/>
  <c r="U4908" i="28"/>
  <c r="U4909" i="28"/>
  <c r="U4910" i="28"/>
  <c r="U4911" i="28"/>
  <c r="U4912" i="28"/>
  <c r="U4913" i="28"/>
  <c r="U4914" i="28"/>
  <c r="U4915" i="28"/>
  <c r="U4916" i="28"/>
  <c r="U4917" i="28"/>
  <c r="U4918" i="28"/>
  <c r="U4919" i="28"/>
  <c r="U4920" i="28"/>
  <c r="U4921" i="28"/>
  <c r="U4922" i="28"/>
  <c r="U4923" i="28"/>
  <c r="U4924" i="28"/>
  <c r="U4925" i="28"/>
  <c r="U4926" i="28"/>
  <c r="U4927" i="28"/>
  <c r="U4928" i="28"/>
  <c r="U4929" i="28"/>
  <c r="U4930" i="28"/>
  <c r="U4931" i="28"/>
  <c r="U4932" i="28"/>
  <c r="U4933" i="28"/>
  <c r="U4934" i="28"/>
  <c r="U4935" i="28"/>
  <c r="U4936" i="28"/>
  <c r="U4937" i="28"/>
  <c r="U4938" i="28"/>
  <c r="U4939" i="28"/>
  <c r="U4940" i="28"/>
  <c r="U4941" i="28"/>
  <c r="U4942" i="28"/>
  <c r="U4943" i="28"/>
  <c r="U4944" i="28"/>
  <c r="U4945" i="28"/>
  <c r="U4946" i="28"/>
  <c r="U4947" i="28"/>
  <c r="U4948" i="28"/>
  <c r="U4949" i="28"/>
  <c r="U4950" i="28"/>
  <c r="U4951" i="28"/>
  <c r="U4952" i="28"/>
  <c r="U4953" i="28"/>
  <c r="U4954" i="28"/>
  <c r="U4955" i="28"/>
  <c r="U4956" i="28"/>
  <c r="U4957" i="28"/>
  <c r="U4958" i="28"/>
  <c r="U4959" i="28"/>
  <c r="U4960" i="28"/>
  <c r="U4961" i="28"/>
  <c r="U4962" i="28"/>
  <c r="U4963" i="28"/>
  <c r="U4964" i="28"/>
  <c r="U4965" i="28"/>
  <c r="U4966" i="28"/>
  <c r="U4967" i="28"/>
  <c r="U4968" i="28"/>
  <c r="U4969" i="28"/>
  <c r="U4970" i="28"/>
  <c r="U4971" i="28"/>
  <c r="U4972" i="28"/>
  <c r="U4973" i="28"/>
  <c r="U4974" i="28"/>
  <c r="U4975" i="28"/>
  <c r="U4976" i="28"/>
  <c r="U4977" i="28"/>
  <c r="U4978" i="28"/>
  <c r="U4979" i="28"/>
  <c r="U4980" i="28"/>
  <c r="U4981" i="28"/>
  <c r="U4982" i="28"/>
  <c r="U4983" i="28"/>
  <c r="U4984" i="28"/>
  <c r="U4985" i="28"/>
  <c r="U4986" i="28"/>
  <c r="U4987" i="28"/>
  <c r="U4988" i="28"/>
  <c r="U4989" i="28"/>
  <c r="U4990" i="28"/>
  <c r="U4991" i="28"/>
  <c r="U4992" i="28"/>
  <c r="U4993" i="28"/>
  <c r="U4994" i="28"/>
  <c r="U4995" i="28"/>
  <c r="U4996" i="28"/>
  <c r="U4997" i="28"/>
  <c r="U4998" i="28"/>
  <c r="U4999" i="28"/>
  <c r="U5000" i="28"/>
  <c r="U5001" i="28"/>
  <c r="U5002" i="28"/>
  <c r="U5003" i="28"/>
  <c r="U5004" i="28"/>
  <c r="U5005" i="28"/>
  <c r="U5006" i="28"/>
  <c r="U5007" i="28"/>
  <c r="U5008" i="28"/>
  <c r="U5009" i="28"/>
  <c r="U5010" i="28"/>
  <c r="U5011" i="28"/>
  <c r="U5012" i="28"/>
  <c r="U5013" i="28"/>
  <c r="U5014" i="28"/>
  <c r="U5015" i="28"/>
  <c r="U5016" i="28"/>
  <c r="U5017" i="28"/>
  <c r="U5018" i="28"/>
  <c r="U5019" i="28"/>
  <c r="U5020" i="28"/>
  <c r="U5021" i="28"/>
  <c r="U5022" i="28"/>
  <c r="U5023" i="28"/>
  <c r="U5024" i="28"/>
  <c r="U5025" i="28"/>
  <c r="U5026" i="28"/>
  <c r="U5027" i="28"/>
  <c r="U5028" i="28"/>
  <c r="U5029" i="28"/>
  <c r="U5030" i="28"/>
  <c r="U5031" i="28"/>
  <c r="U5032" i="28"/>
  <c r="U5033" i="28"/>
  <c r="U5034" i="28"/>
  <c r="U5035" i="28"/>
  <c r="U5036" i="28"/>
  <c r="U5037" i="28"/>
  <c r="U5038" i="28"/>
  <c r="U5039" i="28"/>
  <c r="U5040" i="28"/>
  <c r="U5041" i="28"/>
  <c r="U5042" i="28"/>
  <c r="U5043" i="28"/>
  <c r="U5044" i="28"/>
  <c r="U5045" i="28"/>
  <c r="U5046" i="28"/>
  <c r="U5047" i="28"/>
  <c r="U5048" i="28"/>
  <c r="U5049" i="28"/>
  <c r="U5050" i="28"/>
  <c r="U5051" i="28"/>
  <c r="U5052" i="28"/>
  <c r="U5053" i="28"/>
  <c r="U5054" i="28"/>
  <c r="U5055" i="28"/>
  <c r="U5056" i="28"/>
  <c r="U5057" i="28"/>
  <c r="U5058" i="28"/>
  <c r="U5059" i="28"/>
  <c r="U5060" i="28"/>
  <c r="U5061" i="28"/>
  <c r="U5062" i="28"/>
  <c r="U5063" i="28"/>
  <c r="U5064" i="28"/>
  <c r="U5065" i="28"/>
  <c r="U5066" i="28"/>
  <c r="U5067" i="28"/>
  <c r="U5068" i="28"/>
  <c r="U5069" i="28"/>
  <c r="U5070" i="28"/>
  <c r="U5071" i="28"/>
  <c r="U5072" i="28"/>
  <c r="U5073" i="28"/>
  <c r="U5074" i="28"/>
  <c r="U5075" i="28"/>
  <c r="U5076" i="28"/>
  <c r="U5077" i="28"/>
  <c r="U5078" i="28"/>
  <c r="U5079" i="28"/>
  <c r="U5080" i="28"/>
  <c r="U5081" i="28"/>
  <c r="U5082" i="28"/>
  <c r="U5083" i="28"/>
  <c r="U5084" i="28"/>
  <c r="U5085" i="28"/>
  <c r="U5086" i="28"/>
  <c r="U5087" i="28"/>
  <c r="U5088" i="28"/>
  <c r="U5089" i="28"/>
  <c r="U5090" i="28"/>
  <c r="U5091" i="28"/>
  <c r="U5092" i="28"/>
  <c r="U5093" i="28"/>
  <c r="U5094" i="28"/>
  <c r="U5095" i="28"/>
  <c r="U5096" i="28"/>
  <c r="U5097" i="28"/>
  <c r="U5098" i="28"/>
  <c r="U5099" i="28"/>
  <c r="U5100" i="28"/>
  <c r="U5101" i="28"/>
  <c r="U5102" i="28"/>
  <c r="U5103" i="28"/>
  <c r="U5104" i="28"/>
  <c r="U5105" i="28"/>
  <c r="U5106" i="28"/>
  <c r="U5107" i="28"/>
  <c r="U5108" i="28"/>
  <c r="U5109" i="28"/>
  <c r="U5110" i="28"/>
  <c r="U5111" i="28"/>
  <c r="U5112" i="28"/>
  <c r="U5113" i="28"/>
  <c r="U5114" i="28"/>
  <c r="U5115" i="28"/>
  <c r="U5116" i="28"/>
  <c r="U5117" i="28"/>
  <c r="U5118" i="28"/>
  <c r="U5119" i="28"/>
  <c r="U5120" i="28"/>
  <c r="U5121" i="28"/>
  <c r="U5122" i="28"/>
  <c r="U5123" i="28"/>
  <c r="U5124" i="28"/>
  <c r="U5125" i="28"/>
  <c r="U5126" i="28"/>
  <c r="U5127" i="28"/>
  <c r="U5128" i="28"/>
  <c r="U5129" i="28"/>
  <c r="U5130" i="28"/>
  <c r="U5131" i="28"/>
  <c r="U5132" i="28"/>
  <c r="U5133" i="28"/>
  <c r="U5134" i="28"/>
  <c r="U5135" i="28"/>
  <c r="U5136" i="28"/>
  <c r="U5137" i="28"/>
  <c r="U5138" i="28"/>
  <c r="U5139" i="28"/>
  <c r="U5140" i="28"/>
  <c r="U5141" i="28"/>
  <c r="U5142" i="28"/>
  <c r="U5143" i="28"/>
  <c r="U5144" i="28"/>
  <c r="U5145" i="28"/>
  <c r="U5146" i="28"/>
  <c r="U5147" i="28"/>
  <c r="U5148" i="28"/>
  <c r="U5149" i="28"/>
  <c r="U5150" i="28"/>
  <c r="U5151" i="28"/>
  <c r="U5152" i="28"/>
  <c r="U5153" i="28"/>
  <c r="U5154" i="28"/>
  <c r="U5155" i="28"/>
  <c r="U5156" i="28"/>
  <c r="U5157" i="28"/>
  <c r="U5158" i="28"/>
  <c r="U5159" i="28"/>
  <c r="U5160" i="28"/>
  <c r="U5161" i="28"/>
  <c r="U5162" i="28"/>
  <c r="U5163" i="28"/>
  <c r="U5164" i="28"/>
  <c r="U5165" i="28"/>
  <c r="U5166" i="28"/>
  <c r="U5167" i="28"/>
  <c r="U5168" i="28"/>
  <c r="U5169" i="28"/>
  <c r="U5170" i="28"/>
  <c r="U5171" i="28"/>
  <c r="U5172" i="28"/>
  <c r="U5173" i="28"/>
  <c r="U5174" i="28"/>
  <c r="U5175" i="28"/>
  <c r="U5176" i="28"/>
  <c r="U5177" i="28"/>
  <c r="U5178" i="28"/>
  <c r="U5179" i="28"/>
  <c r="U5180" i="28"/>
  <c r="U5181" i="28"/>
  <c r="U5182" i="28"/>
  <c r="U5183" i="28"/>
  <c r="U5184" i="28"/>
  <c r="U5185" i="28"/>
  <c r="U5186" i="28"/>
  <c r="U5187" i="28"/>
  <c r="U5188" i="28"/>
  <c r="U5189" i="28"/>
  <c r="U5190" i="28"/>
  <c r="U5191" i="28"/>
  <c r="U5192" i="28"/>
  <c r="U5193" i="28"/>
  <c r="U5194" i="28"/>
  <c r="U5195" i="28"/>
  <c r="U5196" i="28"/>
  <c r="U5197" i="28"/>
  <c r="U5198" i="28"/>
  <c r="U5199" i="28"/>
  <c r="U5200" i="28"/>
  <c r="U5201" i="28"/>
  <c r="U5202" i="28"/>
  <c r="U5203" i="28"/>
  <c r="U5204" i="28"/>
  <c r="U5205" i="28"/>
  <c r="U5206" i="28"/>
  <c r="U5207" i="28"/>
  <c r="U5208" i="28"/>
  <c r="U5209" i="28"/>
  <c r="U5210" i="28"/>
  <c r="U5211" i="28"/>
  <c r="U5212" i="28"/>
  <c r="U5213" i="28"/>
  <c r="U5214" i="28"/>
  <c r="U5215" i="28"/>
  <c r="U5216" i="28"/>
  <c r="U5217" i="28"/>
  <c r="U5218" i="28"/>
  <c r="U5219" i="28"/>
  <c r="U5220" i="28"/>
  <c r="U5221" i="28"/>
  <c r="U5222" i="28"/>
  <c r="U5223" i="28"/>
  <c r="U5224" i="28"/>
  <c r="U5225" i="28"/>
  <c r="U5226" i="28"/>
  <c r="U5227" i="28"/>
  <c r="U5228" i="28"/>
  <c r="U5229" i="28"/>
  <c r="U5230" i="28"/>
  <c r="U5231" i="28"/>
  <c r="U5232" i="28"/>
  <c r="U5233" i="28"/>
  <c r="U5234" i="28"/>
  <c r="U5235" i="28"/>
  <c r="U5236" i="28"/>
  <c r="U5237" i="28"/>
  <c r="U5238" i="28"/>
  <c r="U5239" i="28"/>
  <c r="U5240" i="28"/>
  <c r="U5241" i="28"/>
  <c r="U5242" i="28"/>
  <c r="U5243" i="28"/>
  <c r="U5244" i="28"/>
  <c r="U5245" i="28"/>
  <c r="U5246" i="28"/>
  <c r="U5247" i="28"/>
  <c r="U5248" i="28"/>
  <c r="U5249" i="28"/>
  <c r="U5250" i="28"/>
  <c r="U5251" i="28"/>
  <c r="U5252" i="28"/>
  <c r="U5253" i="28"/>
  <c r="U5254" i="28"/>
  <c r="U5255" i="28"/>
  <c r="U5256" i="28"/>
  <c r="U5257" i="28"/>
  <c r="U5258" i="28"/>
  <c r="U5259" i="28"/>
  <c r="U5260" i="28"/>
  <c r="U5261" i="28"/>
  <c r="U5262" i="28"/>
  <c r="U5263" i="28"/>
  <c r="U5264" i="28"/>
  <c r="U5265" i="28"/>
  <c r="U5266" i="28"/>
  <c r="U5267" i="28"/>
  <c r="U5268" i="28"/>
  <c r="U5269" i="28"/>
  <c r="U5270" i="28"/>
  <c r="U5271" i="28"/>
  <c r="U5272" i="28"/>
  <c r="U5273" i="28"/>
  <c r="U5274" i="28"/>
  <c r="U5275" i="28"/>
  <c r="U5276" i="28"/>
  <c r="U5277" i="28"/>
  <c r="U5278" i="28"/>
  <c r="U5279" i="28"/>
  <c r="U5280" i="28"/>
  <c r="U5281" i="28"/>
  <c r="U5282" i="28"/>
  <c r="U5283" i="28"/>
  <c r="U5284" i="28"/>
  <c r="U5285" i="28"/>
  <c r="U5286" i="28"/>
  <c r="U5287" i="28"/>
  <c r="U5288" i="28"/>
  <c r="U5289" i="28"/>
  <c r="U5290" i="28"/>
  <c r="U5291" i="28"/>
  <c r="U5292" i="28"/>
  <c r="U5293" i="28"/>
  <c r="U5294" i="28"/>
  <c r="U5295" i="28"/>
  <c r="U5296" i="28"/>
  <c r="U5297" i="28"/>
  <c r="U5298" i="28"/>
  <c r="U5299" i="28"/>
  <c r="U5300" i="28"/>
  <c r="U5301" i="28"/>
  <c r="U5302" i="28"/>
  <c r="U5303" i="28"/>
  <c r="U5304" i="28"/>
  <c r="U5305" i="28"/>
  <c r="U5306" i="28"/>
  <c r="U5307" i="28"/>
  <c r="U5308" i="28"/>
  <c r="U5309" i="28"/>
  <c r="U5310" i="28"/>
  <c r="U5311" i="28"/>
  <c r="U5312" i="28"/>
  <c r="U5313" i="28"/>
  <c r="U5314" i="28"/>
  <c r="U5315" i="28"/>
  <c r="U5316" i="28"/>
  <c r="U5317" i="28"/>
  <c r="U5318" i="28"/>
  <c r="U5319" i="28"/>
  <c r="U5320" i="28"/>
  <c r="U5321" i="28"/>
  <c r="U5322" i="28"/>
  <c r="U5323" i="28"/>
  <c r="U5324" i="28"/>
  <c r="U5325" i="28"/>
  <c r="U5326" i="28"/>
  <c r="U5327" i="28"/>
  <c r="U5328" i="28"/>
  <c r="U5329" i="28"/>
  <c r="U5330" i="28"/>
  <c r="U5331" i="28"/>
  <c r="U5332" i="28"/>
  <c r="U5333" i="28"/>
  <c r="U5334" i="28"/>
  <c r="U5335" i="28"/>
  <c r="U5336" i="28"/>
  <c r="U5337" i="28"/>
  <c r="U5338" i="28"/>
  <c r="U5339" i="28"/>
  <c r="U5340" i="28"/>
  <c r="U5341" i="28"/>
  <c r="U5342" i="28"/>
  <c r="U5343" i="28"/>
  <c r="U5344" i="28"/>
  <c r="U5345" i="28"/>
  <c r="U5346" i="28"/>
  <c r="U5347" i="28"/>
  <c r="U5348" i="28"/>
  <c r="U5349" i="28"/>
  <c r="U5350" i="28"/>
  <c r="U5351" i="28"/>
  <c r="U5352" i="28"/>
  <c r="U5353" i="28"/>
  <c r="U5354" i="28"/>
  <c r="U5355" i="28"/>
  <c r="U5356" i="28"/>
  <c r="U5357" i="28"/>
  <c r="U5358" i="28"/>
  <c r="U5359" i="28"/>
  <c r="U5360" i="28"/>
  <c r="U5361" i="28"/>
  <c r="U5362" i="28"/>
  <c r="U5363" i="28"/>
  <c r="U5364" i="28"/>
  <c r="U5365" i="28"/>
  <c r="U5366" i="28"/>
  <c r="U5367" i="28"/>
  <c r="U5368" i="28"/>
  <c r="U5369" i="28"/>
  <c r="U5370" i="28"/>
  <c r="U5371" i="28"/>
  <c r="U5372" i="28"/>
  <c r="U5373" i="28"/>
  <c r="U5374" i="28"/>
  <c r="U5375" i="28"/>
  <c r="U5376" i="28"/>
  <c r="U5377" i="28"/>
  <c r="U5378" i="28"/>
  <c r="U5379" i="28"/>
  <c r="U5380" i="28"/>
  <c r="U5381" i="28"/>
  <c r="U5382" i="28"/>
  <c r="U5383" i="28"/>
  <c r="U5384" i="28"/>
  <c r="U5385" i="28"/>
  <c r="U5386" i="28"/>
  <c r="U5387" i="28"/>
  <c r="U5388" i="28"/>
  <c r="U5389" i="28"/>
  <c r="U5390" i="28"/>
  <c r="U5391" i="28"/>
  <c r="U5392" i="28"/>
  <c r="U5393" i="28"/>
  <c r="U5394" i="28"/>
  <c r="U5395" i="28"/>
  <c r="U5396" i="28"/>
  <c r="U5397" i="28"/>
  <c r="U5398" i="28"/>
  <c r="U5399" i="28"/>
  <c r="U5400" i="28"/>
  <c r="U5401" i="28"/>
  <c r="U5402" i="28"/>
  <c r="U5403" i="28"/>
  <c r="U5404" i="28"/>
  <c r="U5405" i="28"/>
  <c r="U5406" i="28"/>
  <c r="U5407" i="28"/>
  <c r="U5408" i="28"/>
  <c r="U5409" i="28"/>
  <c r="U5410" i="28"/>
  <c r="U5411" i="28"/>
  <c r="U5412" i="28"/>
  <c r="U5413" i="28"/>
  <c r="U5414" i="28"/>
  <c r="U5415" i="28"/>
  <c r="U5416" i="28"/>
  <c r="U5417" i="28"/>
  <c r="U5418" i="28"/>
  <c r="U5419" i="28"/>
  <c r="U5420" i="28"/>
  <c r="U5421" i="28"/>
  <c r="U5422" i="28"/>
  <c r="U5423" i="28"/>
  <c r="U5424" i="28"/>
  <c r="U5425" i="28"/>
  <c r="U5426" i="28"/>
  <c r="U5427" i="28"/>
  <c r="U5428" i="28"/>
  <c r="U5429" i="28"/>
  <c r="U5430" i="28"/>
  <c r="U5431" i="28"/>
  <c r="U5432" i="28"/>
  <c r="U5433" i="28"/>
  <c r="U5434" i="28"/>
  <c r="U5435" i="28"/>
  <c r="U5436" i="28"/>
  <c r="U5437" i="28"/>
  <c r="U5438" i="28"/>
  <c r="U5439" i="28"/>
  <c r="U5440" i="28"/>
  <c r="U5441" i="28"/>
  <c r="U5442" i="28"/>
  <c r="U5443" i="28"/>
  <c r="U5444" i="28"/>
  <c r="U5445" i="28"/>
  <c r="U5446" i="28"/>
  <c r="U5447" i="28"/>
  <c r="U5448" i="28"/>
  <c r="U5449" i="28"/>
  <c r="U5450" i="28"/>
  <c r="U5451" i="28"/>
  <c r="U5452" i="28"/>
  <c r="U5453" i="28"/>
  <c r="U5454" i="28"/>
  <c r="U5455" i="28"/>
  <c r="U5456" i="28"/>
  <c r="U5457" i="28"/>
  <c r="U5458" i="28"/>
  <c r="U5459" i="28"/>
  <c r="U5460" i="28"/>
  <c r="U5461" i="28"/>
  <c r="U5462" i="28"/>
  <c r="U5463" i="28"/>
  <c r="U5464" i="28"/>
  <c r="U5465" i="28"/>
  <c r="U5466" i="28"/>
  <c r="U5467" i="28"/>
  <c r="U5468" i="28"/>
  <c r="U5469" i="28"/>
  <c r="U5470" i="28"/>
  <c r="U5471" i="28"/>
  <c r="U5472" i="28"/>
  <c r="U5473" i="28"/>
  <c r="U5474" i="28"/>
  <c r="U5475" i="28"/>
  <c r="U5476" i="28"/>
  <c r="U5477" i="28"/>
  <c r="U5478" i="28"/>
  <c r="U5479" i="28"/>
  <c r="U5480" i="28"/>
  <c r="U5481" i="28"/>
  <c r="U5482" i="28"/>
  <c r="U5483" i="28"/>
  <c r="U5484" i="28"/>
  <c r="U5485" i="28"/>
  <c r="U5486" i="28"/>
  <c r="U5487" i="28"/>
  <c r="U5488" i="28"/>
  <c r="U5489" i="28"/>
  <c r="U5490" i="28"/>
  <c r="U5491" i="28"/>
  <c r="U5492" i="28"/>
  <c r="U5493" i="28"/>
  <c r="U5494" i="28"/>
  <c r="U5495" i="28"/>
  <c r="U5496" i="28"/>
  <c r="U5497" i="28"/>
  <c r="U5498" i="28"/>
  <c r="U5499" i="28"/>
  <c r="U5500" i="28"/>
  <c r="U5501" i="28"/>
  <c r="U5502" i="28"/>
  <c r="U5503" i="28"/>
  <c r="U5504" i="28"/>
  <c r="U5505" i="28"/>
  <c r="U5506" i="28"/>
  <c r="U5507" i="28"/>
  <c r="U5508" i="28"/>
  <c r="U5509" i="28"/>
  <c r="U5510" i="28"/>
  <c r="U5511" i="28"/>
  <c r="U5512" i="28"/>
  <c r="U5513" i="28"/>
  <c r="U5514" i="28"/>
  <c r="U5515" i="28"/>
  <c r="U5516" i="28"/>
  <c r="U5517" i="28"/>
  <c r="U5518" i="28"/>
  <c r="U5519" i="28"/>
  <c r="U5520" i="28"/>
  <c r="U5521" i="28"/>
  <c r="U5522" i="28"/>
  <c r="U5523" i="28"/>
  <c r="U5524" i="28"/>
  <c r="U5525" i="28"/>
  <c r="U5526" i="28"/>
  <c r="U5527" i="28"/>
  <c r="U5528" i="28"/>
  <c r="B2" i="28"/>
  <c r="V5905" i="28" l="1"/>
  <c r="W5905" i="28" s="1"/>
  <c r="A43" i="34" l="1"/>
  <c r="B43" i="34"/>
  <c r="C43" i="34"/>
  <c r="D43" i="34" s="1"/>
  <c r="E43" i="34"/>
  <c r="B215" i="5"/>
  <c r="C215" i="5"/>
  <c r="B216" i="5"/>
  <c r="C216" i="5"/>
  <c r="B217" i="5"/>
  <c r="C217" i="5"/>
  <c r="B218" i="5"/>
  <c r="C218" i="5"/>
  <c r="A218" i="5" l="1"/>
  <c r="A215" i="5"/>
  <c r="A216" i="5"/>
  <c r="K216" i="5"/>
  <c r="A217" i="5"/>
  <c r="K215" i="5"/>
  <c r="K217" i="5"/>
  <c r="A149" i="38" l="1"/>
  <c r="F2481" i="19" l="1"/>
  <c r="G2481" i="19"/>
  <c r="F2482" i="19"/>
  <c r="G2482" i="19"/>
  <c r="G2480" i="19"/>
  <c r="F2480" i="19"/>
  <c r="G2479" i="19"/>
  <c r="F2479" i="19"/>
  <c r="G2478" i="19" l="1"/>
  <c r="G2477" i="19"/>
  <c r="G2476" i="19"/>
  <c r="G2475" i="19"/>
  <c r="G2474" i="19" l="1"/>
  <c r="G2473" i="19"/>
  <c r="B3" i="28" l="1"/>
  <c r="A3" i="28" s="1"/>
  <c r="B4" i="28"/>
  <c r="A4" i="28" s="1"/>
  <c r="B5" i="28"/>
  <c r="A5" i="28" s="1"/>
  <c r="B6" i="28"/>
  <c r="A6" i="28" s="1"/>
  <c r="B7" i="28"/>
  <c r="A7" i="28" s="1"/>
  <c r="B8" i="28"/>
  <c r="A8" i="28" s="1"/>
  <c r="B9" i="28"/>
  <c r="A9" i="28" s="1"/>
  <c r="B10" i="28"/>
  <c r="A10" i="28" s="1"/>
  <c r="B11" i="28"/>
  <c r="A11" i="28" s="1"/>
  <c r="B12" i="28"/>
  <c r="A12" i="28" s="1"/>
  <c r="B13" i="28"/>
  <c r="A13" i="28" s="1"/>
  <c r="B14" i="28"/>
  <c r="A14" i="28" s="1"/>
  <c r="B15" i="28"/>
  <c r="A15" i="28" s="1"/>
  <c r="B16" i="28"/>
  <c r="A16" i="28" s="1"/>
  <c r="B17" i="28"/>
  <c r="A17" i="28" s="1"/>
  <c r="B18" i="28"/>
  <c r="A18" i="28" s="1"/>
  <c r="B19" i="28"/>
  <c r="A19" i="28" s="1"/>
  <c r="B20" i="28"/>
  <c r="A20" i="28" s="1"/>
  <c r="B21" i="28"/>
  <c r="A21" i="28" s="1"/>
  <c r="B22" i="28"/>
  <c r="A22" i="28" s="1"/>
  <c r="B23" i="28"/>
  <c r="A23" i="28" s="1"/>
  <c r="B24" i="28"/>
  <c r="A24" i="28" s="1"/>
  <c r="B25" i="28"/>
  <c r="A25" i="28" s="1"/>
  <c r="B26" i="28"/>
  <c r="A26" i="28" s="1"/>
  <c r="B27" i="28"/>
  <c r="A27" i="28" s="1"/>
  <c r="B28" i="28"/>
  <c r="A28" i="28" s="1"/>
  <c r="B29" i="28"/>
  <c r="A29" i="28" s="1"/>
  <c r="B30" i="28"/>
  <c r="A30" i="28" s="1"/>
  <c r="B31" i="28"/>
  <c r="A31" i="28" s="1"/>
  <c r="B32" i="28"/>
  <c r="A32" i="28" s="1"/>
  <c r="B33" i="28"/>
  <c r="A33" i="28" s="1"/>
  <c r="B34" i="28"/>
  <c r="A34" i="28" s="1"/>
  <c r="B35" i="28"/>
  <c r="A35" i="28" s="1"/>
  <c r="B36" i="28"/>
  <c r="A36" i="28" s="1"/>
  <c r="B37" i="28"/>
  <c r="A37" i="28" s="1"/>
  <c r="B38" i="28"/>
  <c r="A38" i="28" s="1"/>
  <c r="B39" i="28"/>
  <c r="A39" i="28" s="1"/>
  <c r="B40" i="28"/>
  <c r="A40" i="28" s="1"/>
  <c r="B41" i="28"/>
  <c r="A41" i="28" s="1"/>
  <c r="B42" i="28"/>
  <c r="A42" i="28" s="1"/>
  <c r="B43" i="28"/>
  <c r="A43" i="28" s="1"/>
  <c r="B44" i="28"/>
  <c r="A44" i="28" s="1"/>
  <c r="B45" i="28"/>
  <c r="A45" i="28" s="1"/>
  <c r="B46" i="28"/>
  <c r="A46" i="28" s="1"/>
  <c r="B47" i="28"/>
  <c r="A47" i="28" s="1"/>
  <c r="B48" i="28"/>
  <c r="A48" i="28" s="1"/>
  <c r="B49" i="28"/>
  <c r="A49" i="28" s="1"/>
  <c r="B50" i="28"/>
  <c r="A50" i="28" s="1"/>
  <c r="B51" i="28"/>
  <c r="A51" i="28" s="1"/>
  <c r="B52" i="28"/>
  <c r="A52" i="28" s="1"/>
  <c r="B53" i="28"/>
  <c r="A53" i="28" s="1"/>
  <c r="B54" i="28"/>
  <c r="A54" i="28" s="1"/>
  <c r="B55" i="28"/>
  <c r="A55" i="28" s="1"/>
  <c r="B56" i="28"/>
  <c r="A56" i="28" s="1"/>
  <c r="B57" i="28"/>
  <c r="A57" i="28" s="1"/>
  <c r="B58" i="28"/>
  <c r="A58" i="28" s="1"/>
  <c r="B59" i="28"/>
  <c r="A59" i="28" s="1"/>
  <c r="B60" i="28"/>
  <c r="A60" i="28" s="1"/>
  <c r="B61" i="28"/>
  <c r="A61" i="28" s="1"/>
  <c r="B62" i="28"/>
  <c r="A62" i="28" s="1"/>
  <c r="B63" i="28"/>
  <c r="A63" i="28" s="1"/>
  <c r="B64" i="28"/>
  <c r="A64" i="28" s="1"/>
  <c r="B65" i="28"/>
  <c r="A65" i="28" s="1"/>
  <c r="B66" i="28"/>
  <c r="A66" i="28" s="1"/>
  <c r="B67" i="28"/>
  <c r="A67" i="28" s="1"/>
  <c r="B68" i="28"/>
  <c r="A68" i="28" s="1"/>
  <c r="B69" i="28"/>
  <c r="A69" i="28" s="1"/>
  <c r="B70" i="28"/>
  <c r="A70" i="28" s="1"/>
  <c r="B71" i="28"/>
  <c r="A71" i="28" s="1"/>
  <c r="B72" i="28"/>
  <c r="A72" i="28" s="1"/>
  <c r="B73" i="28"/>
  <c r="A73" i="28" s="1"/>
  <c r="B74" i="28"/>
  <c r="A74" i="28" s="1"/>
  <c r="B75" i="28"/>
  <c r="A75" i="28" s="1"/>
  <c r="B76" i="28"/>
  <c r="A76" i="28" s="1"/>
  <c r="B77" i="28"/>
  <c r="A77" i="28" s="1"/>
  <c r="B78" i="28"/>
  <c r="A78" i="28" s="1"/>
  <c r="B79" i="28"/>
  <c r="A79" i="28" s="1"/>
  <c r="B80" i="28"/>
  <c r="A80" i="28" s="1"/>
  <c r="B81" i="28"/>
  <c r="A81" i="28" s="1"/>
  <c r="B82" i="28"/>
  <c r="A82" i="28" s="1"/>
  <c r="B83" i="28"/>
  <c r="A83" i="28" s="1"/>
  <c r="B84" i="28"/>
  <c r="A84" i="28" s="1"/>
  <c r="B85" i="28"/>
  <c r="A85" i="28" s="1"/>
  <c r="B86" i="28"/>
  <c r="A86" i="28" s="1"/>
  <c r="B87" i="28"/>
  <c r="A87" i="28" s="1"/>
  <c r="B88" i="28"/>
  <c r="A88" i="28" s="1"/>
  <c r="B89" i="28"/>
  <c r="A89" i="28" s="1"/>
  <c r="B90" i="28"/>
  <c r="A90" i="28" s="1"/>
  <c r="B91" i="28"/>
  <c r="A91" i="28" s="1"/>
  <c r="B92" i="28"/>
  <c r="A92" i="28" s="1"/>
  <c r="B93" i="28"/>
  <c r="A93" i="28" s="1"/>
  <c r="B94" i="28"/>
  <c r="A94" i="28" s="1"/>
  <c r="B95" i="28"/>
  <c r="A95" i="28" s="1"/>
  <c r="B96" i="28"/>
  <c r="A96" i="28" s="1"/>
  <c r="B97" i="28"/>
  <c r="A97" i="28" s="1"/>
  <c r="B98" i="28"/>
  <c r="A98" i="28" s="1"/>
  <c r="B99" i="28"/>
  <c r="A99" i="28" s="1"/>
  <c r="B100" i="28"/>
  <c r="A100" i="28" s="1"/>
  <c r="B101" i="28"/>
  <c r="A101" i="28" s="1"/>
  <c r="B102" i="28"/>
  <c r="A102" i="28" s="1"/>
  <c r="B103" i="28"/>
  <c r="A103" i="28" s="1"/>
  <c r="B104" i="28"/>
  <c r="A104" i="28" s="1"/>
  <c r="B105" i="28"/>
  <c r="A105" i="28" s="1"/>
  <c r="B106" i="28"/>
  <c r="A106" i="28" s="1"/>
  <c r="B107" i="28"/>
  <c r="A107" i="28" s="1"/>
  <c r="B108" i="28"/>
  <c r="A108" i="28" s="1"/>
  <c r="B109" i="28"/>
  <c r="A109" i="28" s="1"/>
  <c r="B110" i="28"/>
  <c r="A110" i="28" s="1"/>
  <c r="B111" i="28"/>
  <c r="A111" i="28" s="1"/>
  <c r="B112" i="28"/>
  <c r="A112" i="28" s="1"/>
  <c r="B113" i="28"/>
  <c r="A113" i="28" s="1"/>
  <c r="B114" i="28"/>
  <c r="A114" i="28" s="1"/>
  <c r="B115" i="28"/>
  <c r="A115" i="28" s="1"/>
  <c r="B116" i="28"/>
  <c r="A116" i="28" s="1"/>
  <c r="B117" i="28"/>
  <c r="A117" i="28" s="1"/>
  <c r="B118" i="28"/>
  <c r="A118" i="28" s="1"/>
  <c r="B119" i="28"/>
  <c r="A119" i="28" s="1"/>
  <c r="B120" i="28"/>
  <c r="A120" i="28" s="1"/>
  <c r="B121" i="28"/>
  <c r="A121" i="28" s="1"/>
  <c r="B122" i="28"/>
  <c r="A122" i="28" s="1"/>
  <c r="B123" i="28"/>
  <c r="A123" i="28" s="1"/>
  <c r="B124" i="28"/>
  <c r="A124" i="28" s="1"/>
  <c r="B125" i="28"/>
  <c r="A125" i="28" s="1"/>
  <c r="B126" i="28"/>
  <c r="A126" i="28" s="1"/>
  <c r="B127" i="28"/>
  <c r="A127" i="28" s="1"/>
  <c r="B128" i="28"/>
  <c r="A128" i="28" s="1"/>
  <c r="B129" i="28"/>
  <c r="A129" i="28" s="1"/>
  <c r="B130" i="28"/>
  <c r="A130" i="28" s="1"/>
  <c r="B131" i="28"/>
  <c r="A131" i="28" s="1"/>
  <c r="B132" i="28"/>
  <c r="A132" i="28" s="1"/>
  <c r="B133" i="28"/>
  <c r="A133" i="28" s="1"/>
  <c r="B134" i="28"/>
  <c r="A134" i="28" s="1"/>
  <c r="B135" i="28"/>
  <c r="A135" i="28" s="1"/>
  <c r="B136" i="28"/>
  <c r="A136" i="28" s="1"/>
  <c r="B137" i="28"/>
  <c r="A137" i="28" s="1"/>
  <c r="B138" i="28"/>
  <c r="A138" i="28" s="1"/>
  <c r="B139" i="28"/>
  <c r="A139" i="28" s="1"/>
  <c r="B140" i="28"/>
  <c r="A140" i="28" s="1"/>
  <c r="B141" i="28"/>
  <c r="A141" i="28" s="1"/>
  <c r="B142" i="28"/>
  <c r="A142" i="28" s="1"/>
  <c r="B143" i="28"/>
  <c r="A143" i="28" s="1"/>
  <c r="B144" i="28"/>
  <c r="A144" i="28" s="1"/>
  <c r="B145" i="28"/>
  <c r="A145" i="28" s="1"/>
  <c r="B146" i="28"/>
  <c r="A146" i="28" s="1"/>
  <c r="B147" i="28"/>
  <c r="A147" i="28" s="1"/>
  <c r="B148" i="28"/>
  <c r="A148" i="28" s="1"/>
  <c r="B149" i="28"/>
  <c r="A149" i="28" s="1"/>
  <c r="B150" i="28"/>
  <c r="A150" i="28" s="1"/>
  <c r="B151" i="28"/>
  <c r="A151" i="28" s="1"/>
  <c r="B152" i="28"/>
  <c r="A152" i="28" s="1"/>
  <c r="B153" i="28"/>
  <c r="A153" i="28" s="1"/>
  <c r="B154" i="28"/>
  <c r="A154" i="28" s="1"/>
  <c r="B155" i="28"/>
  <c r="A155" i="28" s="1"/>
  <c r="B156" i="28"/>
  <c r="A156" i="28" s="1"/>
  <c r="B157" i="28"/>
  <c r="A157" i="28" s="1"/>
  <c r="B158" i="28"/>
  <c r="A158" i="28" s="1"/>
  <c r="B159" i="28"/>
  <c r="A159" i="28" s="1"/>
  <c r="B160" i="28"/>
  <c r="A160" i="28" s="1"/>
  <c r="B161" i="28"/>
  <c r="A161" i="28" s="1"/>
  <c r="B162" i="28"/>
  <c r="A162" i="28" s="1"/>
  <c r="B163" i="28"/>
  <c r="A163" i="28" s="1"/>
  <c r="B164" i="28"/>
  <c r="A164" i="28" s="1"/>
  <c r="B165" i="28"/>
  <c r="A165" i="28" s="1"/>
  <c r="B166" i="28"/>
  <c r="A166" i="28" s="1"/>
  <c r="B167" i="28"/>
  <c r="A167" i="28" s="1"/>
  <c r="B168" i="28"/>
  <c r="A168" i="28" s="1"/>
  <c r="B169" i="28"/>
  <c r="A169" i="28" s="1"/>
  <c r="B170" i="28"/>
  <c r="A170" i="28" s="1"/>
  <c r="B171" i="28"/>
  <c r="A171" i="28" s="1"/>
  <c r="B172" i="28"/>
  <c r="A172" i="28" s="1"/>
  <c r="B173" i="28"/>
  <c r="A173" i="28" s="1"/>
  <c r="B174" i="28"/>
  <c r="A174" i="28" s="1"/>
  <c r="B175" i="28"/>
  <c r="A175" i="28" s="1"/>
  <c r="B176" i="28"/>
  <c r="A176" i="28" s="1"/>
  <c r="B177" i="28"/>
  <c r="A177" i="28" s="1"/>
  <c r="B178" i="28"/>
  <c r="A178" i="28" s="1"/>
  <c r="B179" i="28"/>
  <c r="A179" i="28" s="1"/>
  <c r="B180" i="28"/>
  <c r="A180" i="28" s="1"/>
  <c r="B181" i="28"/>
  <c r="A181" i="28" s="1"/>
  <c r="B182" i="28"/>
  <c r="A182" i="28" s="1"/>
  <c r="B183" i="28"/>
  <c r="A183" i="28" s="1"/>
  <c r="B184" i="28"/>
  <c r="A184" i="28" s="1"/>
  <c r="B185" i="28"/>
  <c r="A185" i="28" s="1"/>
  <c r="B186" i="28"/>
  <c r="A186" i="28" s="1"/>
  <c r="B187" i="28"/>
  <c r="A187" i="28" s="1"/>
  <c r="B188" i="28"/>
  <c r="A188" i="28" s="1"/>
  <c r="B189" i="28"/>
  <c r="A189" i="28" s="1"/>
  <c r="B190" i="28"/>
  <c r="A190" i="28" s="1"/>
  <c r="B191" i="28"/>
  <c r="A191" i="28" s="1"/>
  <c r="B192" i="28"/>
  <c r="A192" i="28" s="1"/>
  <c r="B193" i="28"/>
  <c r="A193" i="28" s="1"/>
  <c r="B194" i="28"/>
  <c r="A194" i="28" s="1"/>
  <c r="B195" i="28"/>
  <c r="A195" i="28" s="1"/>
  <c r="B196" i="28"/>
  <c r="A196" i="28" s="1"/>
  <c r="B197" i="28"/>
  <c r="A197" i="28" s="1"/>
  <c r="B198" i="28"/>
  <c r="A198" i="28" s="1"/>
  <c r="B199" i="28"/>
  <c r="A199" i="28" s="1"/>
  <c r="B200" i="28"/>
  <c r="A200" i="28" s="1"/>
  <c r="B201" i="28"/>
  <c r="A201" i="28" s="1"/>
  <c r="B202" i="28"/>
  <c r="A202" i="28" s="1"/>
  <c r="B203" i="28"/>
  <c r="A203" i="28" s="1"/>
  <c r="B204" i="28"/>
  <c r="A204" i="28" s="1"/>
  <c r="B205" i="28"/>
  <c r="A205" i="28" s="1"/>
  <c r="B206" i="28"/>
  <c r="A206" i="28" s="1"/>
  <c r="B207" i="28"/>
  <c r="A207" i="28" s="1"/>
  <c r="B208" i="28"/>
  <c r="A208" i="28" s="1"/>
  <c r="B209" i="28"/>
  <c r="A209" i="28" s="1"/>
  <c r="B210" i="28"/>
  <c r="A210" i="28" s="1"/>
  <c r="B211" i="28"/>
  <c r="A211" i="28" s="1"/>
  <c r="B212" i="28"/>
  <c r="A212" i="28" s="1"/>
  <c r="B213" i="28"/>
  <c r="A213" i="28" s="1"/>
  <c r="B214" i="28"/>
  <c r="A214" i="28" s="1"/>
  <c r="B215" i="28"/>
  <c r="A215" i="28" s="1"/>
  <c r="B216" i="28"/>
  <c r="A216" i="28" s="1"/>
  <c r="B217" i="28"/>
  <c r="A217" i="28" s="1"/>
  <c r="B218" i="28"/>
  <c r="A218" i="28" s="1"/>
  <c r="B219" i="28"/>
  <c r="A219" i="28" s="1"/>
  <c r="B220" i="28"/>
  <c r="A220" i="28" s="1"/>
  <c r="B221" i="28"/>
  <c r="A221" i="28" s="1"/>
  <c r="B222" i="28"/>
  <c r="A222" i="28" s="1"/>
  <c r="B223" i="28"/>
  <c r="A223" i="28" s="1"/>
  <c r="B224" i="28"/>
  <c r="A224" i="28" s="1"/>
  <c r="B225" i="28"/>
  <c r="A225" i="28" s="1"/>
  <c r="B226" i="28"/>
  <c r="A226" i="28" s="1"/>
  <c r="B227" i="28"/>
  <c r="A227" i="28" s="1"/>
  <c r="B228" i="28"/>
  <c r="A228" i="28" s="1"/>
  <c r="B229" i="28"/>
  <c r="A229" i="28" s="1"/>
  <c r="B230" i="28"/>
  <c r="A230" i="28" s="1"/>
  <c r="B231" i="28"/>
  <c r="A231" i="28" s="1"/>
  <c r="B232" i="28"/>
  <c r="A232" i="28" s="1"/>
  <c r="B233" i="28"/>
  <c r="A233" i="28" s="1"/>
  <c r="B234" i="28"/>
  <c r="A234" i="28" s="1"/>
  <c r="B235" i="28"/>
  <c r="A235" i="28" s="1"/>
  <c r="B236" i="28"/>
  <c r="A236" i="28" s="1"/>
  <c r="B237" i="28"/>
  <c r="A237" i="28" s="1"/>
  <c r="B238" i="28"/>
  <c r="A238" i="28" s="1"/>
  <c r="B239" i="28"/>
  <c r="A239" i="28" s="1"/>
  <c r="B240" i="28"/>
  <c r="A240" i="28" s="1"/>
  <c r="B241" i="28"/>
  <c r="A241" i="28" s="1"/>
  <c r="B242" i="28"/>
  <c r="A242" i="28" s="1"/>
  <c r="B243" i="28"/>
  <c r="A243" i="28" s="1"/>
  <c r="B244" i="28"/>
  <c r="A244" i="28" s="1"/>
  <c r="B245" i="28"/>
  <c r="A245" i="28" s="1"/>
  <c r="B246" i="28"/>
  <c r="A246" i="28" s="1"/>
  <c r="B247" i="28"/>
  <c r="A247" i="28" s="1"/>
  <c r="B248" i="28"/>
  <c r="A248" i="28" s="1"/>
  <c r="B249" i="28"/>
  <c r="A249" i="28" s="1"/>
  <c r="B250" i="28"/>
  <c r="A250" i="28" s="1"/>
  <c r="B251" i="28"/>
  <c r="A251" i="28" s="1"/>
  <c r="B252" i="28"/>
  <c r="A252" i="28" s="1"/>
  <c r="B253" i="28"/>
  <c r="A253" i="28" s="1"/>
  <c r="B254" i="28"/>
  <c r="A254" i="28" s="1"/>
  <c r="B255" i="28"/>
  <c r="A255" i="28" s="1"/>
  <c r="B256" i="28"/>
  <c r="A256" i="28" s="1"/>
  <c r="B257" i="28"/>
  <c r="A257" i="28" s="1"/>
  <c r="B258" i="28"/>
  <c r="A258" i="28" s="1"/>
  <c r="B259" i="28"/>
  <c r="A259" i="28" s="1"/>
  <c r="B260" i="28"/>
  <c r="A260" i="28" s="1"/>
  <c r="B261" i="28"/>
  <c r="A261" i="28" s="1"/>
  <c r="B262" i="28"/>
  <c r="A262" i="28" s="1"/>
  <c r="B263" i="28"/>
  <c r="A263" i="28" s="1"/>
  <c r="B264" i="28"/>
  <c r="A264" i="28" s="1"/>
  <c r="B265" i="28"/>
  <c r="A265" i="28" s="1"/>
  <c r="B266" i="28"/>
  <c r="A266" i="28" s="1"/>
  <c r="B267" i="28"/>
  <c r="A267" i="28" s="1"/>
  <c r="B268" i="28"/>
  <c r="A268" i="28" s="1"/>
  <c r="B269" i="28"/>
  <c r="A269" i="28" s="1"/>
  <c r="B270" i="28"/>
  <c r="A270" i="28" s="1"/>
  <c r="B271" i="28"/>
  <c r="A271" i="28" s="1"/>
  <c r="B272" i="28"/>
  <c r="A272" i="28" s="1"/>
  <c r="B273" i="28"/>
  <c r="A273" i="28" s="1"/>
  <c r="B274" i="28"/>
  <c r="A274" i="28" s="1"/>
  <c r="B275" i="28"/>
  <c r="A275" i="28" s="1"/>
  <c r="B276" i="28"/>
  <c r="A276" i="28" s="1"/>
  <c r="B277" i="28"/>
  <c r="A277" i="28" s="1"/>
  <c r="B278" i="28"/>
  <c r="A278" i="28" s="1"/>
  <c r="B279" i="28"/>
  <c r="A279" i="28" s="1"/>
  <c r="B280" i="28"/>
  <c r="A280" i="28" s="1"/>
  <c r="B281" i="28"/>
  <c r="A281" i="28" s="1"/>
  <c r="B282" i="28"/>
  <c r="A282" i="28" s="1"/>
  <c r="B283" i="28"/>
  <c r="A283" i="28" s="1"/>
  <c r="B284" i="28"/>
  <c r="A284" i="28" s="1"/>
  <c r="B285" i="28"/>
  <c r="A285" i="28" s="1"/>
  <c r="B286" i="28"/>
  <c r="A286" i="28" s="1"/>
  <c r="B287" i="28"/>
  <c r="A287" i="28" s="1"/>
  <c r="B288" i="28"/>
  <c r="A288" i="28" s="1"/>
  <c r="B289" i="28"/>
  <c r="A289" i="28" s="1"/>
  <c r="B290" i="28"/>
  <c r="A290" i="28" s="1"/>
  <c r="B291" i="28"/>
  <c r="A291" i="28" s="1"/>
  <c r="B292" i="28"/>
  <c r="A292" i="28" s="1"/>
  <c r="B293" i="28"/>
  <c r="A293" i="28" s="1"/>
  <c r="B294" i="28"/>
  <c r="A294" i="28" s="1"/>
  <c r="B295" i="28"/>
  <c r="A295" i="28" s="1"/>
  <c r="B296" i="28"/>
  <c r="A296" i="28" s="1"/>
  <c r="B297" i="28"/>
  <c r="A297" i="28" s="1"/>
  <c r="B298" i="28"/>
  <c r="A298" i="28" s="1"/>
  <c r="B299" i="28"/>
  <c r="A299" i="28" s="1"/>
  <c r="B300" i="28"/>
  <c r="A300" i="28" s="1"/>
  <c r="B301" i="28"/>
  <c r="A301" i="28" s="1"/>
  <c r="B302" i="28"/>
  <c r="A302" i="28" s="1"/>
  <c r="B303" i="28"/>
  <c r="A303" i="28" s="1"/>
  <c r="B304" i="28"/>
  <c r="A304" i="28" s="1"/>
  <c r="B305" i="28"/>
  <c r="A305" i="28" s="1"/>
  <c r="B306" i="28"/>
  <c r="A306" i="28" s="1"/>
  <c r="B307" i="28"/>
  <c r="A307" i="28" s="1"/>
  <c r="B308" i="28"/>
  <c r="A308" i="28" s="1"/>
  <c r="B309" i="28"/>
  <c r="A309" i="28" s="1"/>
  <c r="B310" i="28"/>
  <c r="A310" i="28" s="1"/>
  <c r="B311" i="28"/>
  <c r="A311" i="28" s="1"/>
  <c r="B312" i="28"/>
  <c r="A312" i="28" s="1"/>
  <c r="B313" i="28"/>
  <c r="A313" i="28" s="1"/>
  <c r="B314" i="28"/>
  <c r="A314" i="28" s="1"/>
  <c r="B315" i="28"/>
  <c r="A315" i="28" s="1"/>
  <c r="B316" i="28"/>
  <c r="A316" i="28" s="1"/>
  <c r="B317" i="28"/>
  <c r="A317" i="28" s="1"/>
  <c r="B318" i="28"/>
  <c r="A318" i="28" s="1"/>
  <c r="B319" i="28"/>
  <c r="A319" i="28" s="1"/>
  <c r="B320" i="28"/>
  <c r="A320" i="28" s="1"/>
  <c r="B321" i="28"/>
  <c r="A321" i="28" s="1"/>
  <c r="B322" i="28"/>
  <c r="A322" i="28" s="1"/>
  <c r="B323" i="28"/>
  <c r="A323" i="28" s="1"/>
  <c r="B324" i="28"/>
  <c r="A324" i="28" s="1"/>
  <c r="B325" i="28"/>
  <c r="A325" i="28" s="1"/>
  <c r="B326" i="28"/>
  <c r="A326" i="28" s="1"/>
  <c r="B327" i="28"/>
  <c r="A327" i="28" s="1"/>
  <c r="B328" i="28"/>
  <c r="A328" i="28" s="1"/>
  <c r="B329" i="28"/>
  <c r="A329" i="28" s="1"/>
  <c r="B330" i="28"/>
  <c r="A330" i="28" s="1"/>
  <c r="B331" i="28"/>
  <c r="A331" i="28" s="1"/>
  <c r="B332" i="28"/>
  <c r="A332" i="28" s="1"/>
  <c r="B333" i="28"/>
  <c r="A333" i="28" s="1"/>
  <c r="B334" i="28"/>
  <c r="A334" i="28" s="1"/>
  <c r="B335" i="28"/>
  <c r="A335" i="28" s="1"/>
  <c r="B336" i="28"/>
  <c r="A336" i="28" s="1"/>
  <c r="B337" i="28"/>
  <c r="A337" i="28" s="1"/>
  <c r="B338" i="28"/>
  <c r="A338" i="28" s="1"/>
  <c r="B339" i="28"/>
  <c r="A339" i="28" s="1"/>
  <c r="B340" i="28"/>
  <c r="A340" i="28" s="1"/>
  <c r="B341" i="28"/>
  <c r="A341" i="28" s="1"/>
  <c r="B342" i="28"/>
  <c r="A342" i="28" s="1"/>
  <c r="B343" i="28"/>
  <c r="A343" i="28" s="1"/>
  <c r="B344" i="28"/>
  <c r="A344" i="28" s="1"/>
  <c r="B345" i="28"/>
  <c r="A345" i="28" s="1"/>
  <c r="B346" i="28"/>
  <c r="A346" i="28" s="1"/>
  <c r="B347" i="28"/>
  <c r="A347" i="28" s="1"/>
  <c r="B348" i="28"/>
  <c r="A348" i="28" s="1"/>
  <c r="B349" i="28"/>
  <c r="A349" i="28" s="1"/>
  <c r="B350" i="28"/>
  <c r="A350" i="28" s="1"/>
  <c r="B351" i="28"/>
  <c r="A351" i="28" s="1"/>
  <c r="B352" i="28"/>
  <c r="A352" i="28" s="1"/>
  <c r="B353" i="28"/>
  <c r="A353" i="28" s="1"/>
  <c r="B354" i="28"/>
  <c r="A354" i="28" s="1"/>
  <c r="B355" i="28"/>
  <c r="A355" i="28" s="1"/>
  <c r="B356" i="28"/>
  <c r="A356" i="28" s="1"/>
  <c r="B357" i="28"/>
  <c r="A357" i="28" s="1"/>
  <c r="B358" i="28"/>
  <c r="A358" i="28" s="1"/>
  <c r="B359" i="28"/>
  <c r="A359" i="28" s="1"/>
  <c r="B360" i="28"/>
  <c r="A360" i="28" s="1"/>
  <c r="B361" i="28"/>
  <c r="A361" i="28" s="1"/>
  <c r="B362" i="28"/>
  <c r="A362" i="28" s="1"/>
  <c r="B363" i="28"/>
  <c r="A363" i="28" s="1"/>
  <c r="B364" i="28"/>
  <c r="A364" i="28" s="1"/>
  <c r="B365" i="28"/>
  <c r="A365" i="28" s="1"/>
  <c r="B366" i="28"/>
  <c r="A366" i="28" s="1"/>
  <c r="B367" i="28"/>
  <c r="A367" i="28" s="1"/>
  <c r="B368" i="28"/>
  <c r="A368" i="28" s="1"/>
  <c r="B369" i="28"/>
  <c r="A369" i="28" s="1"/>
  <c r="B370" i="28"/>
  <c r="A370" i="28" s="1"/>
  <c r="B371" i="28"/>
  <c r="A371" i="28" s="1"/>
  <c r="B372" i="28"/>
  <c r="A372" i="28" s="1"/>
  <c r="B373" i="28"/>
  <c r="A373" i="28" s="1"/>
  <c r="B374" i="28"/>
  <c r="A374" i="28" s="1"/>
  <c r="B375" i="28"/>
  <c r="A375" i="28" s="1"/>
  <c r="B376" i="28"/>
  <c r="A376" i="28" s="1"/>
  <c r="B377" i="28"/>
  <c r="A377" i="28" s="1"/>
  <c r="B378" i="28"/>
  <c r="A378" i="28" s="1"/>
  <c r="B379" i="28"/>
  <c r="A379" i="28" s="1"/>
  <c r="B380" i="28"/>
  <c r="A380" i="28" s="1"/>
  <c r="B381" i="28"/>
  <c r="A381" i="28" s="1"/>
  <c r="B382" i="28"/>
  <c r="A382" i="28" s="1"/>
  <c r="B383" i="28"/>
  <c r="A383" i="28" s="1"/>
  <c r="B384" i="28"/>
  <c r="A384" i="28" s="1"/>
  <c r="B385" i="28"/>
  <c r="A385" i="28" s="1"/>
  <c r="B386" i="28"/>
  <c r="A386" i="28" s="1"/>
  <c r="B387" i="28"/>
  <c r="A387" i="28" s="1"/>
  <c r="B388" i="28"/>
  <c r="A388" i="28" s="1"/>
  <c r="B389" i="28"/>
  <c r="A389" i="28" s="1"/>
  <c r="B390" i="28"/>
  <c r="A390" i="28" s="1"/>
  <c r="B391" i="28"/>
  <c r="A391" i="28" s="1"/>
  <c r="B392" i="28"/>
  <c r="A392" i="28" s="1"/>
  <c r="B393" i="28"/>
  <c r="A393" i="28" s="1"/>
  <c r="B394" i="28"/>
  <c r="A394" i="28" s="1"/>
  <c r="B395" i="28"/>
  <c r="A395" i="28" s="1"/>
  <c r="B396" i="28"/>
  <c r="A396" i="28" s="1"/>
  <c r="B397" i="28"/>
  <c r="A397" i="28" s="1"/>
  <c r="B398" i="28"/>
  <c r="A398" i="28" s="1"/>
  <c r="B399" i="28"/>
  <c r="A399" i="28" s="1"/>
  <c r="B400" i="28"/>
  <c r="A400" i="28" s="1"/>
  <c r="B401" i="28"/>
  <c r="A401" i="28" s="1"/>
  <c r="B402" i="28"/>
  <c r="A402" i="28" s="1"/>
  <c r="B403" i="28"/>
  <c r="A403" i="28" s="1"/>
  <c r="B404" i="28"/>
  <c r="A404" i="28" s="1"/>
  <c r="B405" i="28"/>
  <c r="A405" i="28" s="1"/>
  <c r="B406" i="28"/>
  <c r="A406" i="28" s="1"/>
  <c r="B407" i="28"/>
  <c r="A407" i="28" s="1"/>
  <c r="B408" i="28"/>
  <c r="A408" i="28" s="1"/>
  <c r="B409" i="28"/>
  <c r="A409" i="28" s="1"/>
  <c r="B410" i="28"/>
  <c r="A410" i="28" s="1"/>
  <c r="B411" i="28"/>
  <c r="A411" i="28" s="1"/>
  <c r="B412" i="28"/>
  <c r="A412" i="28" s="1"/>
  <c r="B413" i="28"/>
  <c r="A413" i="28" s="1"/>
  <c r="B414" i="28"/>
  <c r="A414" i="28" s="1"/>
  <c r="B415" i="28"/>
  <c r="A415" i="28" s="1"/>
  <c r="B416" i="28"/>
  <c r="A416" i="28" s="1"/>
  <c r="B417" i="28"/>
  <c r="A417" i="28" s="1"/>
  <c r="B418" i="28"/>
  <c r="A418" i="28" s="1"/>
  <c r="B419" i="28"/>
  <c r="A419" i="28" s="1"/>
  <c r="B420" i="28"/>
  <c r="A420" i="28" s="1"/>
  <c r="B421" i="28"/>
  <c r="A421" i="28" s="1"/>
  <c r="B422" i="28"/>
  <c r="A422" i="28" s="1"/>
  <c r="B423" i="28"/>
  <c r="A423" i="28" s="1"/>
  <c r="B424" i="28"/>
  <c r="A424" i="28" s="1"/>
  <c r="B425" i="28"/>
  <c r="A425" i="28" s="1"/>
  <c r="B426" i="28"/>
  <c r="A426" i="28" s="1"/>
  <c r="B427" i="28"/>
  <c r="A427" i="28" s="1"/>
  <c r="B428" i="28"/>
  <c r="A428" i="28" s="1"/>
  <c r="B429" i="28"/>
  <c r="A429" i="28" s="1"/>
  <c r="B430" i="28"/>
  <c r="A430" i="28" s="1"/>
  <c r="B431" i="28"/>
  <c r="A431" i="28" s="1"/>
  <c r="B432" i="28"/>
  <c r="A432" i="28" s="1"/>
  <c r="B433" i="28"/>
  <c r="A433" i="28" s="1"/>
  <c r="B434" i="28"/>
  <c r="A434" i="28" s="1"/>
  <c r="B435" i="28"/>
  <c r="A435" i="28" s="1"/>
  <c r="B436" i="28"/>
  <c r="A436" i="28" s="1"/>
  <c r="B437" i="28"/>
  <c r="A437" i="28" s="1"/>
  <c r="B438" i="28"/>
  <c r="A438" i="28" s="1"/>
  <c r="B439" i="28"/>
  <c r="A439" i="28" s="1"/>
  <c r="B440" i="28"/>
  <c r="A440" i="28" s="1"/>
  <c r="B441" i="28"/>
  <c r="A441" i="28" s="1"/>
  <c r="B442" i="28"/>
  <c r="A442" i="28" s="1"/>
  <c r="B443" i="28"/>
  <c r="A443" i="28" s="1"/>
  <c r="B444" i="28"/>
  <c r="A444" i="28" s="1"/>
  <c r="B445" i="28"/>
  <c r="A445" i="28" s="1"/>
  <c r="B446" i="28"/>
  <c r="A446" i="28" s="1"/>
  <c r="B447" i="28"/>
  <c r="A447" i="28" s="1"/>
  <c r="B448" i="28"/>
  <c r="A448" i="28" s="1"/>
  <c r="B449" i="28"/>
  <c r="A449" i="28" s="1"/>
  <c r="B450" i="28"/>
  <c r="A450" i="28" s="1"/>
  <c r="B451" i="28"/>
  <c r="A451" i="28" s="1"/>
  <c r="B452" i="28"/>
  <c r="A452" i="28" s="1"/>
  <c r="B453" i="28"/>
  <c r="A453" i="28" s="1"/>
  <c r="B454" i="28"/>
  <c r="A454" i="28" s="1"/>
  <c r="B455" i="28"/>
  <c r="A455" i="28" s="1"/>
  <c r="B456" i="28"/>
  <c r="A456" i="28" s="1"/>
  <c r="B457" i="28"/>
  <c r="A457" i="28" s="1"/>
  <c r="B458" i="28"/>
  <c r="A458" i="28" s="1"/>
  <c r="B459" i="28"/>
  <c r="A459" i="28" s="1"/>
  <c r="B460" i="28"/>
  <c r="A460" i="28" s="1"/>
  <c r="B461" i="28"/>
  <c r="A461" i="28" s="1"/>
  <c r="B462" i="28"/>
  <c r="A462" i="28" s="1"/>
  <c r="B463" i="28"/>
  <c r="A463" i="28" s="1"/>
  <c r="B464" i="28"/>
  <c r="A464" i="28" s="1"/>
  <c r="B465" i="28"/>
  <c r="A465" i="28" s="1"/>
  <c r="B466" i="28"/>
  <c r="A466" i="28" s="1"/>
  <c r="B467" i="28"/>
  <c r="A467" i="28" s="1"/>
  <c r="B468" i="28"/>
  <c r="A468" i="28" s="1"/>
  <c r="B469" i="28"/>
  <c r="A469" i="28" s="1"/>
  <c r="B470" i="28"/>
  <c r="A470" i="28" s="1"/>
  <c r="B471" i="28"/>
  <c r="A471" i="28" s="1"/>
  <c r="B472" i="28"/>
  <c r="A472" i="28" s="1"/>
  <c r="B473" i="28"/>
  <c r="A473" i="28" s="1"/>
  <c r="B474" i="28"/>
  <c r="A474" i="28" s="1"/>
  <c r="B475" i="28"/>
  <c r="A475" i="28" s="1"/>
  <c r="B476" i="28"/>
  <c r="A476" i="28" s="1"/>
  <c r="B477" i="28"/>
  <c r="A477" i="28" s="1"/>
  <c r="B478" i="28"/>
  <c r="A478" i="28" s="1"/>
  <c r="B479" i="28"/>
  <c r="A479" i="28" s="1"/>
  <c r="B480" i="28"/>
  <c r="A480" i="28" s="1"/>
  <c r="B481" i="28"/>
  <c r="A481" i="28" s="1"/>
  <c r="B482" i="28"/>
  <c r="A482" i="28" s="1"/>
  <c r="B483" i="28"/>
  <c r="A483" i="28" s="1"/>
  <c r="B484" i="28"/>
  <c r="A484" i="28" s="1"/>
  <c r="B485" i="28"/>
  <c r="A485" i="28" s="1"/>
  <c r="B486" i="28"/>
  <c r="A486" i="28" s="1"/>
  <c r="B487" i="28"/>
  <c r="A487" i="28" s="1"/>
  <c r="B488" i="28"/>
  <c r="A488" i="28" s="1"/>
  <c r="B489" i="28"/>
  <c r="A489" i="28" s="1"/>
  <c r="B490" i="28"/>
  <c r="A490" i="28" s="1"/>
  <c r="B491" i="28"/>
  <c r="A491" i="28" s="1"/>
  <c r="B492" i="28"/>
  <c r="A492" i="28" s="1"/>
  <c r="B493" i="28"/>
  <c r="A493" i="28" s="1"/>
  <c r="B494" i="28"/>
  <c r="A494" i="28" s="1"/>
  <c r="B495" i="28"/>
  <c r="A495" i="28" s="1"/>
  <c r="B496" i="28"/>
  <c r="A496" i="28" s="1"/>
  <c r="B497" i="28"/>
  <c r="A497" i="28" s="1"/>
  <c r="B498" i="28"/>
  <c r="A498" i="28" s="1"/>
  <c r="B499" i="28"/>
  <c r="A499" i="28" s="1"/>
  <c r="B500" i="28"/>
  <c r="A500" i="28" s="1"/>
  <c r="B501" i="28"/>
  <c r="A501" i="28" s="1"/>
  <c r="B502" i="28"/>
  <c r="A502" i="28" s="1"/>
  <c r="B503" i="28"/>
  <c r="A503" i="28" s="1"/>
  <c r="B504" i="28"/>
  <c r="A504" i="28" s="1"/>
  <c r="B505" i="28"/>
  <c r="A505" i="28" s="1"/>
  <c r="B506" i="28"/>
  <c r="A506" i="28" s="1"/>
  <c r="B507" i="28"/>
  <c r="A507" i="28" s="1"/>
  <c r="B508" i="28"/>
  <c r="A508" i="28" s="1"/>
  <c r="B509" i="28"/>
  <c r="A509" i="28" s="1"/>
  <c r="B510" i="28"/>
  <c r="A510" i="28" s="1"/>
  <c r="B511" i="28"/>
  <c r="A511" i="28" s="1"/>
  <c r="B512" i="28"/>
  <c r="A512" i="28" s="1"/>
  <c r="B513" i="28"/>
  <c r="A513" i="28" s="1"/>
  <c r="B514" i="28"/>
  <c r="A514" i="28" s="1"/>
  <c r="B515" i="28"/>
  <c r="A515" i="28" s="1"/>
  <c r="B516" i="28"/>
  <c r="A516" i="28" s="1"/>
  <c r="B517" i="28"/>
  <c r="A517" i="28" s="1"/>
  <c r="B518" i="28"/>
  <c r="A518" i="28" s="1"/>
  <c r="B519" i="28"/>
  <c r="A519" i="28" s="1"/>
  <c r="B520" i="28"/>
  <c r="A520" i="28" s="1"/>
  <c r="B521" i="28"/>
  <c r="A521" i="28" s="1"/>
  <c r="B522" i="28"/>
  <c r="A522" i="28" s="1"/>
  <c r="B523" i="28"/>
  <c r="A523" i="28" s="1"/>
  <c r="B524" i="28"/>
  <c r="A524" i="28" s="1"/>
  <c r="B525" i="28"/>
  <c r="A525" i="28" s="1"/>
  <c r="B526" i="28"/>
  <c r="A526" i="28" s="1"/>
  <c r="B527" i="28"/>
  <c r="A527" i="28" s="1"/>
  <c r="B528" i="28"/>
  <c r="A528" i="28" s="1"/>
  <c r="B529" i="28"/>
  <c r="A529" i="28" s="1"/>
  <c r="B530" i="28"/>
  <c r="A530" i="28" s="1"/>
  <c r="B531" i="28"/>
  <c r="A531" i="28" s="1"/>
  <c r="B532" i="28"/>
  <c r="A532" i="28" s="1"/>
  <c r="B533" i="28"/>
  <c r="A533" i="28" s="1"/>
  <c r="B534" i="28"/>
  <c r="A534" i="28" s="1"/>
  <c r="B535" i="28"/>
  <c r="A535" i="28" s="1"/>
  <c r="B536" i="28"/>
  <c r="A536" i="28" s="1"/>
  <c r="B537" i="28"/>
  <c r="A537" i="28" s="1"/>
  <c r="B538" i="28"/>
  <c r="A538" i="28" s="1"/>
  <c r="B539" i="28"/>
  <c r="A539" i="28" s="1"/>
  <c r="B540" i="28"/>
  <c r="A540" i="28" s="1"/>
  <c r="B541" i="28"/>
  <c r="A541" i="28" s="1"/>
  <c r="B542" i="28"/>
  <c r="A542" i="28" s="1"/>
  <c r="B543" i="28"/>
  <c r="A543" i="28" s="1"/>
  <c r="B544" i="28"/>
  <c r="A544" i="28" s="1"/>
  <c r="B545" i="28"/>
  <c r="A545" i="28" s="1"/>
  <c r="B546" i="28"/>
  <c r="A546" i="28" s="1"/>
  <c r="B547" i="28"/>
  <c r="A547" i="28" s="1"/>
  <c r="B548" i="28"/>
  <c r="A548" i="28" s="1"/>
  <c r="B549" i="28"/>
  <c r="A549" i="28" s="1"/>
  <c r="B550" i="28"/>
  <c r="A550" i="28" s="1"/>
  <c r="B551" i="28"/>
  <c r="A551" i="28" s="1"/>
  <c r="B552" i="28"/>
  <c r="A552" i="28" s="1"/>
  <c r="B553" i="28"/>
  <c r="A553" i="28" s="1"/>
  <c r="B554" i="28"/>
  <c r="A554" i="28" s="1"/>
  <c r="B555" i="28"/>
  <c r="A555" i="28" s="1"/>
  <c r="B556" i="28"/>
  <c r="A556" i="28" s="1"/>
  <c r="B557" i="28"/>
  <c r="A557" i="28" s="1"/>
  <c r="B558" i="28"/>
  <c r="A558" i="28" s="1"/>
  <c r="B559" i="28"/>
  <c r="A559" i="28" s="1"/>
  <c r="B560" i="28"/>
  <c r="A560" i="28" s="1"/>
  <c r="B561" i="28"/>
  <c r="A561" i="28" s="1"/>
  <c r="B562" i="28"/>
  <c r="A562" i="28" s="1"/>
  <c r="B563" i="28"/>
  <c r="A563" i="28" s="1"/>
  <c r="B564" i="28"/>
  <c r="A564" i="28" s="1"/>
  <c r="B565" i="28"/>
  <c r="A565" i="28" s="1"/>
  <c r="B566" i="28"/>
  <c r="A566" i="28" s="1"/>
  <c r="B567" i="28"/>
  <c r="A567" i="28" s="1"/>
  <c r="B568" i="28"/>
  <c r="A568" i="28" s="1"/>
  <c r="B569" i="28"/>
  <c r="A569" i="28" s="1"/>
  <c r="B570" i="28"/>
  <c r="A570" i="28" s="1"/>
  <c r="B571" i="28"/>
  <c r="A571" i="28" s="1"/>
  <c r="B572" i="28"/>
  <c r="A572" i="28" s="1"/>
  <c r="B573" i="28"/>
  <c r="A573" i="28" s="1"/>
  <c r="B574" i="28"/>
  <c r="A574" i="28" s="1"/>
  <c r="B575" i="28"/>
  <c r="A575" i="28" s="1"/>
  <c r="B576" i="28"/>
  <c r="A576" i="28" s="1"/>
  <c r="B577" i="28"/>
  <c r="A577" i="28" s="1"/>
  <c r="B578" i="28"/>
  <c r="A578" i="28" s="1"/>
  <c r="B579" i="28"/>
  <c r="A579" i="28" s="1"/>
  <c r="B580" i="28"/>
  <c r="A580" i="28" s="1"/>
  <c r="B581" i="28"/>
  <c r="A581" i="28" s="1"/>
  <c r="B582" i="28"/>
  <c r="A582" i="28" s="1"/>
  <c r="B583" i="28"/>
  <c r="A583" i="28" s="1"/>
  <c r="B584" i="28"/>
  <c r="A584" i="28" s="1"/>
  <c r="B585" i="28"/>
  <c r="A585" i="28" s="1"/>
  <c r="B586" i="28"/>
  <c r="A586" i="28" s="1"/>
  <c r="B587" i="28"/>
  <c r="A587" i="28" s="1"/>
  <c r="B588" i="28"/>
  <c r="A588" i="28" s="1"/>
  <c r="B589" i="28"/>
  <c r="A589" i="28" s="1"/>
  <c r="B590" i="28"/>
  <c r="A590" i="28" s="1"/>
  <c r="B591" i="28"/>
  <c r="A591" i="28" s="1"/>
  <c r="B592" i="28"/>
  <c r="A592" i="28" s="1"/>
  <c r="B593" i="28"/>
  <c r="A593" i="28" s="1"/>
  <c r="B594" i="28"/>
  <c r="A594" i="28" s="1"/>
  <c r="B595" i="28"/>
  <c r="A595" i="28" s="1"/>
  <c r="B596" i="28"/>
  <c r="A596" i="28" s="1"/>
  <c r="B597" i="28"/>
  <c r="A597" i="28" s="1"/>
  <c r="B598" i="28"/>
  <c r="A598" i="28" s="1"/>
  <c r="B599" i="28"/>
  <c r="A599" i="28" s="1"/>
  <c r="B600" i="28"/>
  <c r="A600" i="28" s="1"/>
  <c r="B601" i="28"/>
  <c r="A601" i="28" s="1"/>
  <c r="B602" i="28"/>
  <c r="A602" i="28" s="1"/>
  <c r="B603" i="28"/>
  <c r="A603" i="28" s="1"/>
  <c r="B604" i="28"/>
  <c r="A604" i="28" s="1"/>
  <c r="B605" i="28"/>
  <c r="A605" i="28" s="1"/>
  <c r="B606" i="28"/>
  <c r="A606" i="28" s="1"/>
  <c r="B607" i="28"/>
  <c r="A607" i="28" s="1"/>
  <c r="B608" i="28"/>
  <c r="A608" i="28" s="1"/>
  <c r="B609" i="28"/>
  <c r="A609" i="28" s="1"/>
  <c r="B610" i="28"/>
  <c r="A610" i="28" s="1"/>
  <c r="B611" i="28"/>
  <c r="A611" i="28" s="1"/>
  <c r="B612" i="28"/>
  <c r="A612" i="28" s="1"/>
  <c r="B613" i="28"/>
  <c r="A613" i="28" s="1"/>
  <c r="B614" i="28"/>
  <c r="A614" i="28" s="1"/>
  <c r="B615" i="28"/>
  <c r="A615" i="28" s="1"/>
  <c r="B616" i="28"/>
  <c r="A616" i="28" s="1"/>
  <c r="B617" i="28"/>
  <c r="A617" i="28" s="1"/>
  <c r="B618" i="28"/>
  <c r="A618" i="28" s="1"/>
  <c r="B619" i="28"/>
  <c r="A619" i="28" s="1"/>
  <c r="B620" i="28"/>
  <c r="A620" i="28" s="1"/>
  <c r="B621" i="28"/>
  <c r="A621" i="28" s="1"/>
  <c r="B622" i="28"/>
  <c r="A622" i="28" s="1"/>
  <c r="B623" i="28"/>
  <c r="A623" i="28" s="1"/>
  <c r="B624" i="28"/>
  <c r="A624" i="28" s="1"/>
  <c r="B625" i="28"/>
  <c r="A625" i="28" s="1"/>
  <c r="B626" i="28"/>
  <c r="A626" i="28" s="1"/>
  <c r="B627" i="28"/>
  <c r="A627" i="28" s="1"/>
  <c r="B628" i="28"/>
  <c r="A628" i="28" s="1"/>
  <c r="B629" i="28"/>
  <c r="A629" i="28" s="1"/>
  <c r="B630" i="28"/>
  <c r="A630" i="28" s="1"/>
  <c r="B631" i="28"/>
  <c r="A631" i="28" s="1"/>
  <c r="B632" i="28"/>
  <c r="A632" i="28" s="1"/>
  <c r="B633" i="28"/>
  <c r="A633" i="28" s="1"/>
  <c r="B634" i="28"/>
  <c r="A634" i="28" s="1"/>
  <c r="B635" i="28"/>
  <c r="A635" i="28" s="1"/>
  <c r="B636" i="28"/>
  <c r="A636" i="28" s="1"/>
  <c r="B637" i="28"/>
  <c r="A637" i="28" s="1"/>
  <c r="B638" i="28"/>
  <c r="A638" i="28" s="1"/>
  <c r="B639" i="28"/>
  <c r="A639" i="28" s="1"/>
  <c r="B640" i="28"/>
  <c r="A640" i="28" s="1"/>
  <c r="B641" i="28"/>
  <c r="A641" i="28" s="1"/>
  <c r="B642" i="28"/>
  <c r="A642" i="28" s="1"/>
  <c r="B643" i="28"/>
  <c r="A643" i="28" s="1"/>
  <c r="B644" i="28"/>
  <c r="A644" i="28" s="1"/>
  <c r="B645" i="28"/>
  <c r="A645" i="28" s="1"/>
  <c r="B646" i="28"/>
  <c r="A646" i="28" s="1"/>
  <c r="B647" i="28"/>
  <c r="A647" i="28" s="1"/>
  <c r="B648" i="28"/>
  <c r="A648" i="28" s="1"/>
  <c r="B649" i="28"/>
  <c r="A649" i="28" s="1"/>
  <c r="B650" i="28"/>
  <c r="A650" i="28" s="1"/>
  <c r="B651" i="28"/>
  <c r="A651" i="28" s="1"/>
  <c r="B652" i="28"/>
  <c r="A652" i="28" s="1"/>
  <c r="B653" i="28"/>
  <c r="A653" i="28" s="1"/>
  <c r="B654" i="28"/>
  <c r="A654" i="28" s="1"/>
  <c r="B655" i="28"/>
  <c r="A655" i="28" s="1"/>
  <c r="B656" i="28"/>
  <c r="A656" i="28" s="1"/>
  <c r="B657" i="28"/>
  <c r="A657" i="28" s="1"/>
  <c r="B658" i="28"/>
  <c r="A658" i="28" s="1"/>
  <c r="B659" i="28"/>
  <c r="A659" i="28" s="1"/>
  <c r="B660" i="28"/>
  <c r="A660" i="28" s="1"/>
  <c r="B661" i="28"/>
  <c r="A661" i="28" s="1"/>
  <c r="B662" i="28"/>
  <c r="A662" i="28" s="1"/>
  <c r="B663" i="28"/>
  <c r="A663" i="28" s="1"/>
  <c r="B664" i="28"/>
  <c r="A664" i="28" s="1"/>
  <c r="B665" i="28"/>
  <c r="A665" i="28" s="1"/>
  <c r="B666" i="28"/>
  <c r="A666" i="28" s="1"/>
  <c r="B667" i="28"/>
  <c r="A667" i="28" s="1"/>
  <c r="B668" i="28"/>
  <c r="A668" i="28" s="1"/>
  <c r="B669" i="28"/>
  <c r="A669" i="28" s="1"/>
  <c r="B670" i="28"/>
  <c r="A670" i="28" s="1"/>
  <c r="B671" i="28"/>
  <c r="A671" i="28" s="1"/>
  <c r="B672" i="28"/>
  <c r="A672" i="28" s="1"/>
  <c r="B673" i="28"/>
  <c r="A673" i="28" s="1"/>
  <c r="B674" i="28"/>
  <c r="A674" i="28" s="1"/>
  <c r="B675" i="28"/>
  <c r="A675" i="28" s="1"/>
  <c r="B676" i="28"/>
  <c r="A676" i="28" s="1"/>
  <c r="B677" i="28"/>
  <c r="A677" i="28" s="1"/>
  <c r="B678" i="28"/>
  <c r="A678" i="28" s="1"/>
  <c r="B679" i="28"/>
  <c r="A679" i="28" s="1"/>
  <c r="B680" i="28"/>
  <c r="A680" i="28" s="1"/>
  <c r="B681" i="28"/>
  <c r="A681" i="28" s="1"/>
  <c r="B682" i="28"/>
  <c r="A682" i="28" s="1"/>
  <c r="B683" i="28"/>
  <c r="A683" i="28" s="1"/>
  <c r="B684" i="28"/>
  <c r="A684" i="28" s="1"/>
  <c r="B685" i="28"/>
  <c r="A685" i="28" s="1"/>
  <c r="B686" i="28"/>
  <c r="A686" i="28" s="1"/>
  <c r="B687" i="28"/>
  <c r="A687" i="28" s="1"/>
  <c r="B688" i="28"/>
  <c r="A688" i="28" s="1"/>
  <c r="B689" i="28"/>
  <c r="A689" i="28" s="1"/>
  <c r="B690" i="28"/>
  <c r="A690" i="28" s="1"/>
  <c r="B691" i="28"/>
  <c r="A691" i="28" s="1"/>
  <c r="B692" i="28"/>
  <c r="A692" i="28" s="1"/>
  <c r="B693" i="28"/>
  <c r="A693" i="28" s="1"/>
  <c r="B694" i="28"/>
  <c r="A694" i="28" s="1"/>
  <c r="B695" i="28"/>
  <c r="A695" i="28" s="1"/>
  <c r="B696" i="28"/>
  <c r="A696" i="28" s="1"/>
  <c r="B697" i="28"/>
  <c r="A697" i="28" s="1"/>
  <c r="B698" i="28"/>
  <c r="A698" i="28" s="1"/>
  <c r="B699" i="28"/>
  <c r="A699" i="28" s="1"/>
  <c r="B700" i="28"/>
  <c r="A700" i="28" s="1"/>
  <c r="B701" i="28"/>
  <c r="A701" i="28" s="1"/>
  <c r="B702" i="28"/>
  <c r="A702" i="28" s="1"/>
  <c r="B703" i="28"/>
  <c r="A703" i="28" s="1"/>
  <c r="B704" i="28"/>
  <c r="A704" i="28" s="1"/>
  <c r="B705" i="28"/>
  <c r="A705" i="28" s="1"/>
  <c r="B706" i="28"/>
  <c r="A706" i="28" s="1"/>
  <c r="B707" i="28"/>
  <c r="A707" i="28" s="1"/>
  <c r="B708" i="28"/>
  <c r="A708" i="28" s="1"/>
  <c r="B709" i="28"/>
  <c r="A709" i="28" s="1"/>
  <c r="B710" i="28"/>
  <c r="A710" i="28" s="1"/>
  <c r="B711" i="28"/>
  <c r="A711" i="28" s="1"/>
  <c r="B712" i="28"/>
  <c r="A712" i="28" s="1"/>
  <c r="B713" i="28"/>
  <c r="A713" i="28" s="1"/>
  <c r="B714" i="28"/>
  <c r="A714" i="28" s="1"/>
  <c r="B715" i="28"/>
  <c r="A715" i="28" s="1"/>
  <c r="B716" i="28"/>
  <c r="A716" i="28" s="1"/>
  <c r="B717" i="28"/>
  <c r="A717" i="28" s="1"/>
  <c r="B718" i="28"/>
  <c r="A718" i="28" s="1"/>
  <c r="B719" i="28"/>
  <c r="A719" i="28" s="1"/>
  <c r="B720" i="28"/>
  <c r="A720" i="28" s="1"/>
  <c r="B721" i="28"/>
  <c r="A721" i="28" s="1"/>
  <c r="B722" i="28"/>
  <c r="A722" i="28" s="1"/>
  <c r="B723" i="28"/>
  <c r="A723" i="28" s="1"/>
  <c r="B724" i="28"/>
  <c r="A724" i="28" s="1"/>
  <c r="B725" i="28"/>
  <c r="A725" i="28" s="1"/>
  <c r="B726" i="28"/>
  <c r="A726" i="28" s="1"/>
  <c r="B727" i="28"/>
  <c r="A727" i="28" s="1"/>
  <c r="B728" i="28"/>
  <c r="A728" i="28" s="1"/>
  <c r="B729" i="28"/>
  <c r="A729" i="28" s="1"/>
  <c r="B730" i="28"/>
  <c r="A730" i="28" s="1"/>
  <c r="B731" i="28"/>
  <c r="A731" i="28" s="1"/>
  <c r="B732" i="28"/>
  <c r="A732" i="28" s="1"/>
  <c r="B733" i="28"/>
  <c r="A733" i="28" s="1"/>
  <c r="B734" i="28"/>
  <c r="A734" i="28" s="1"/>
  <c r="B735" i="28"/>
  <c r="A735" i="28" s="1"/>
  <c r="B736" i="28"/>
  <c r="A736" i="28" s="1"/>
  <c r="B737" i="28"/>
  <c r="A737" i="28" s="1"/>
  <c r="B738" i="28"/>
  <c r="A738" i="28" s="1"/>
  <c r="B739" i="28"/>
  <c r="A739" i="28" s="1"/>
  <c r="B740" i="28"/>
  <c r="A740" i="28" s="1"/>
  <c r="B741" i="28"/>
  <c r="A741" i="28" s="1"/>
  <c r="B742" i="28"/>
  <c r="A742" i="28" s="1"/>
  <c r="B743" i="28"/>
  <c r="A743" i="28" s="1"/>
  <c r="B744" i="28"/>
  <c r="A744" i="28" s="1"/>
  <c r="B745" i="28"/>
  <c r="A745" i="28" s="1"/>
  <c r="B746" i="28"/>
  <c r="A746" i="28" s="1"/>
  <c r="B747" i="28"/>
  <c r="A747" i="28" s="1"/>
  <c r="B748" i="28"/>
  <c r="A748" i="28" s="1"/>
  <c r="B749" i="28"/>
  <c r="A749" i="28" s="1"/>
  <c r="B750" i="28"/>
  <c r="A750" i="28" s="1"/>
  <c r="B751" i="28"/>
  <c r="A751" i="28" s="1"/>
  <c r="B752" i="28"/>
  <c r="A752" i="28" s="1"/>
  <c r="B753" i="28"/>
  <c r="A753" i="28" s="1"/>
  <c r="B754" i="28"/>
  <c r="A754" i="28" s="1"/>
  <c r="B755" i="28"/>
  <c r="A755" i="28" s="1"/>
  <c r="B756" i="28"/>
  <c r="A756" i="28" s="1"/>
  <c r="B757" i="28"/>
  <c r="A757" i="28" s="1"/>
  <c r="B758" i="28"/>
  <c r="A758" i="28" s="1"/>
  <c r="B759" i="28"/>
  <c r="A759" i="28" s="1"/>
  <c r="B760" i="28"/>
  <c r="A760" i="28" s="1"/>
  <c r="B761" i="28"/>
  <c r="A761" i="28" s="1"/>
  <c r="B762" i="28"/>
  <c r="A762" i="28" s="1"/>
  <c r="B763" i="28"/>
  <c r="A763" i="28" s="1"/>
  <c r="B764" i="28"/>
  <c r="A764" i="28" s="1"/>
  <c r="B765" i="28"/>
  <c r="A765" i="28" s="1"/>
  <c r="B766" i="28"/>
  <c r="A766" i="28" s="1"/>
  <c r="B767" i="28"/>
  <c r="A767" i="28" s="1"/>
  <c r="B768" i="28"/>
  <c r="A768" i="28" s="1"/>
  <c r="B769" i="28"/>
  <c r="A769" i="28" s="1"/>
  <c r="B770" i="28"/>
  <c r="A770" i="28" s="1"/>
  <c r="B771" i="28"/>
  <c r="A771" i="28" s="1"/>
  <c r="B772" i="28"/>
  <c r="A772" i="28" s="1"/>
  <c r="B773" i="28"/>
  <c r="A773" i="28" s="1"/>
  <c r="B774" i="28"/>
  <c r="A774" i="28" s="1"/>
  <c r="B775" i="28"/>
  <c r="A775" i="28" s="1"/>
  <c r="B776" i="28"/>
  <c r="A776" i="28" s="1"/>
  <c r="B777" i="28"/>
  <c r="A777" i="28" s="1"/>
  <c r="B778" i="28"/>
  <c r="A778" i="28" s="1"/>
  <c r="B779" i="28"/>
  <c r="A779" i="28" s="1"/>
  <c r="B780" i="28"/>
  <c r="A780" i="28" s="1"/>
  <c r="B781" i="28"/>
  <c r="A781" i="28" s="1"/>
  <c r="B782" i="28"/>
  <c r="A782" i="28" s="1"/>
  <c r="B783" i="28"/>
  <c r="A783" i="28" s="1"/>
  <c r="B784" i="28"/>
  <c r="A784" i="28" s="1"/>
  <c r="B785" i="28"/>
  <c r="A785" i="28" s="1"/>
  <c r="B786" i="28"/>
  <c r="A786" i="28" s="1"/>
  <c r="B787" i="28"/>
  <c r="A787" i="28" s="1"/>
  <c r="B788" i="28"/>
  <c r="A788" i="28" s="1"/>
  <c r="B789" i="28"/>
  <c r="A789" i="28" s="1"/>
  <c r="B790" i="28"/>
  <c r="A790" i="28" s="1"/>
  <c r="B791" i="28"/>
  <c r="A791" i="28" s="1"/>
  <c r="B792" i="28"/>
  <c r="A792" i="28" s="1"/>
  <c r="B793" i="28"/>
  <c r="A793" i="28" s="1"/>
  <c r="B794" i="28"/>
  <c r="A794" i="28" s="1"/>
  <c r="B795" i="28"/>
  <c r="A795" i="28" s="1"/>
  <c r="B796" i="28"/>
  <c r="A796" i="28" s="1"/>
  <c r="B797" i="28"/>
  <c r="A797" i="28" s="1"/>
  <c r="B798" i="28"/>
  <c r="A798" i="28" s="1"/>
  <c r="B799" i="28"/>
  <c r="A799" i="28" s="1"/>
  <c r="B800" i="28"/>
  <c r="A800" i="28" s="1"/>
  <c r="B801" i="28"/>
  <c r="A801" i="28" s="1"/>
  <c r="B802" i="28"/>
  <c r="A802" i="28" s="1"/>
  <c r="B803" i="28"/>
  <c r="A803" i="28" s="1"/>
  <c r="B804" i="28"/>
  <c r="A804" i="28" s="1"/>
  <c r="B805" i="28"/>
  <c r="A805" i="28" s="1"/>
  <c r="B806" i="28"/>
  <c r="A806" i="28" s="1"/>
  <c r="B807" i="28"/>
  <c r="A807" i="28" s="1"/>
  <c r="B808" i="28"/>
  <c r="A808" i="28" s="1"/>
  <c r="B809" i="28"/>
  <c r="A809" i="28" s="1"/>
  <c r="B810" i="28"/>
  <c r="A810" i="28" s="1"/>
  <c r="B811" i="28"/>
  <c r="A811" i="28" s="1"/>
  <c r="B812" i="28"/>
  <c r="A812" i="28" s="1"/>
  <c r="B813" i="28"/>
  <c r="A813" i="28" s="1"/>
  <c r="B814" i="28"/>
  <c r="A814" i="28" s="1"/>
  <c r="B815" i="28"/>
  <c r="A815" i="28" s="1"/>
  <c r="B816" i="28"/>
  <c r="A816" i="28" s="1"/>
  <c r="B817" i="28"/>
  <c r="A817" i="28" s="1"/>
  <c r="B818" i="28"/>
  <c r="A818" i="28" s="1"/>
  <c r="B819" i="28"/>
  <c r="A819" i="28" s="1"/>
  <c r="B820" i="28"/>
  <c r="A820" i="28" s="1"/>
  <c r="B821" i="28"/>
  <c r="A821" i="28" s="1"/>
  <c r="B822" i="28"/>
  <c r="A822" i="28" s="1"/>
  <c r="B823" i="28"/>
  <c r="A823" i="28" s="1"/>
  <c r="B824" i="28"/>
  <c r="A824" i="28" s="1"/>
  <c r="B825" i="28"/>
  <c r="A825" i="28" s="1"/>
  <c r="B826" i="28"/>
  <c r="A826" i="28" s="1"/>
  <c r="B827" i="28"/>
  <c r="A827" i="28" s="1"/>
  <c r="B828" i="28"/>
  <c r="A828" i="28" s="1"/>
  <c r="B829" i="28"/>
  <c r="A829" i="28" s="1"/>
  <c r="B830" i="28"/>
  <c r="A830" i="28" s="1"/>
  <c r="B831" i="28"/>
  <c r="A831" i="28" s="1"/>
  <c r="B832" i="28"/>
  <c r="A832" i="28" s="1"/>
  <c r="B833" i="28"/>
  <c r="A833" i="28" s="1"/>
  <c r="B834" i="28"/>
  <c r="A834" i="28" s="1"/>
  <c r="B835" i="28"/>
  <c r="A835" i="28" s="1"/>
  <c r="B836" i="28"/>
  <c r="A836" i="28" s="1"/>
  <c r="B837" i="28"/>
  <c r="A837" i="28" s="1"/>
  <c r="B838" i="28"/>
  <c r="A838" i="28" s="1"/>
  <c r="B839" i="28"/>
  <c r="A839" i="28" s="1"/>
  <c r="B840" i="28"/>
  <c r="A840" i="28" s="1"/>
  <c r="B841" i="28"/>
  <c r="A841" i="28" s="1"/>
  <c r="B842" i="28"/>
  <c r="A842" i="28" s="1"/>
  <c r="B843" i="28"/>
  <c r="A843" i="28" s="1"/>
  <c r="B844" i="28"/>
  <c r="A844" i="28" s="1"/>
  <c r="B845" i="28"/>
  <c r="A845" i="28" s="1"/>
  <c r="B846" i="28"/>
  <c r="A846" i="28" s="1"/>
  <c r="B847" i="28"/>
  <c r="A847" i="28" s="1"/>
  <c r="B848" i="28"/>
  <c r="A848" i="28" s="1"/>
  <c r="B849" i="28"/>
  <c r="A849" i="28" s="1"/>
  <c r="B850" i="28"/>
  <c r="A850" i="28" s="1"/>
  <c r="B851" i="28"/>
  <c r="A851" i="28" s="1"/>
  <c r="B852" i="28"/>
  <c r="A852" i="28" s="1"/>
  <c r="B853" i="28"/>
  <c r="A853" i="28" s="1"/>
  <c r="B854" i="28"/>
  <c r="A854" i="28" s="1"/>
  <c r="B855" i="28"/>
  <c r="A855" i="28" s="1"/>
  <c r="B856" i="28"/>
  <c r="A856" i="28" s="1"/>
  <c r="B857" i="28"/>
  <c r="A857" i="28" s="1"/>
  <c r="B858" i="28"/>
  <c r="A858" i="28" s="1"/>
  <c r="B859" i="28"/>
  <c r="A859" i="28" s="1"/>
  <c r="B860" i="28"/>
  <c r="A860" i="28" s="1"/>
  <c r="B861" i="28"/>
  <c r="A861" i="28" s="1"/>
  <c r="B862" i="28"/>
  <c r="A862" i="28" s="1"/>
  <c r="B863" i="28"/>
  <c r="A863" i="28" s="1"/>
  <c r="B864" i="28"/>
  <c r="A864" i="28" s="1"/>
  <c r="B865" i="28"/>
  <c r="A865" i="28" s="1"/>
  <c r="B866" i="28"/>
  <c r="A866" i="28" s="1"/>
  <c r="B867" i="28"/>
  <c r="A867" i="28" s="1"/>
  <c r="B868" i="28"/>
  <c r="A868" i="28" s="1"/>
  <c r="B869" i="28"/>
  <c r="A869" i="28" s="1"/>
  <c r="B870" i="28"/>
  <c r="A870" i="28" s="1"/>
  <c r="B871" i="28"/>
  <c r="A871" i="28" s="1"/>
  <c r="B872" i="28"/>
  <c r="A872" i="28" s="1"/>
  <c r="B873" i="28"/>
  <c r="A873" i="28" s="1"/>
  <c r="B874" i="28"/>
  <c r="A874" i="28" s="1"/>
  <c r="B875" i="28"/>
  <c r="A875" i="28" s="1"/>
  <c r="B876" i="28"/>
  <c r="A876" i="28" s="1"/>
  <c r="B877" i="28"/>
  <c r="A877" i="28" s="1"/>
  <c r="B878" i="28"/>
  <c r="A878" i="28" s="1"/>
  <c r="B879" i="28"/>
  <c r="A879" i="28" s="1"/>
  <c r="B880" i="28"/>
  <c r="A880" i="28" s="1"/>
  <c r="B881" i="28"/>
  <c r="A881" i="28" s="1"/>
  <c r="B882" i="28"/>
  <c r="A882" i="28" s="1"/>
  <c r="B883" i="28"/>
  <c r="A883" i="28" s="1"/>
  <c r="B884" i="28"/>
  <c r="A884" i="28" s="1"/>
  <c r="B885" i="28"/>
  <c r="A885" i="28" s="1"/>
  <c r="B886" i="28"/>
  <c r="A886" i="28" s="1"/>
  <c r="B887" i="28"/>
  <c r="A887" i="28" s="1"/>
  <c r="B888" i="28"/>
  <c r="A888" i="28" s="1"/>
  <c r="B889" i="28"/>
  <c r="A889" i="28" s="1"/>
  <c r="B890" i="28"/>
  <c r="A890" i="28" s="1"/>
  <c r="B891" i="28"/>
  <c r="A891" i="28" s="1"/>
  <c r="B892" i="28"/>
  <c r="A892" i="28" s="1"/>
  <c r="B893" i="28"/>
  <c r="A893" i="28" s="1"/>
  <c r="B894" i="28"/>
  <c r="A894" i="28" s="1"/>
  <c r="B895" i="28"/>
  <c r="A895" i="28" s="1"/>
  <c r="B896" i="28"/>
  <c r="A896" i="28" s="1"/>
  <c r="B897" i="28"/>
  <c r="A897" i="28" s="1"/>
  <c r="B898" i="28"/>
  <c r="A898" i="28" s="1"/>
  <c r="B899" i="28"/>
  <c r="A899" i="28" s="1"/>
  <c r="B900" i="28"/>
  <c r="A900" i="28" s="1"/>
  <c r="B901" i="28"/>
  <c r="A901" i="28" s="1"/>
  <c r="B902" i="28"/>
  <c r="A902" i="28" s="1"/>
  <c r="B903" i="28"/>
  <c r="A903" i="28" s="1"/>
  <c r="B904" i="28"/>
  <c r="A904" i="28" s="1"/>
  <c r="B905" i="28"/>
  <c r="A905" i="28" s="1"/>
  <c r="B906" i="28"/>
  <c r="A906" i="28" s="1"/>
  <c r="B907" i="28"/>
  <c r="A907" i="28" s="1"/>
  <c r="B908" i="28"/>
  <c r="A908" i="28" s="1"/>
  <c r="B909" i="28"/>
  <c r="A909" i="28" s="1"/>
  <c r="B910" i="28"/>
  <c r="A910" i="28" s="1"/>
  <c r="B911" i="28"/>
  <c r="A911" i="28" s="1"/>
  <c r="B912" i="28"/>
  <c r="A912" i="28" s="1"/>
  <c r="B913" i="28"/>
  <c r="A913" i="28" s="1"/>
  <c r="B914" i="28"/>
  <c r="A914" i="28" s="1"/>
  <c r="B915" i="28"/>
  <c r="A915" i="28" s="1"/>
  <c r="B916" i="28"/>
  <c r="A916" i="28" s="1"/>
  <c r="B917" i="28"/>
  <c r="A917" i="28" s="1"/>
  <c r="B918" i="28"/>
  <c r="A918" i="28" s="1"/>
  <c r="B919" i="28"/>
  <c r="A919" i="28" s="1"/>
  <c r="B920" i="28"/>
  <c r="A920" i="28" s="1"/>
  <c r="B921" i="28"/>
  <c r="A921" i="28" s="1"/>
  <c r="B922" i="28"/>
  <c r="A922" i="28" s="1"/>
  <c r="B923" i="28"/>
  <c r="A923" i="28" s="1"/>
  <c r="B924" i="28"/>
  <c r="A924" i="28" s="1"/>
  <c r="B925" i="28"/>
  <c r="A925" i="28" s="1"/>
  <c r="B926" i="28"/>
  <c r="A926" i="28" s="1"/>
  <c r="B927" i="28"/>
  <c r="A927" i="28" s="1"/>
  <c r="B928" i="28"/>
  <c r="A928" i="28" s="1"/>
  <c r="B929" i="28"/>
  <c r="A929" i="28" s="1"/>
  <c r="B930" i="28"/>
  <c r="A930" i="28" s="1"/>
  <c r="B931" i="28"/>
  <c r="A931" i="28" s="1"/>
  <c r="B932" i="28"/>
  <c r="A932" i="28" s="1"/>
  <c r="B933" i="28"/>
  <c r="A933" i="28" s="1"/>
  <c r="B934" i="28"/>
  <c r="A934" i="28" s="1"/>
  <c r="B935" i="28"/>
  <c r="A935" i="28" s="1"/>
  <c r="B936" i="28"/>
  <c r="A936" i="28" s="1"/>
  <c r="B937" i="28"/>
  <c r="A937" i="28" s="1"/>
  <c r="B938" i="28"/>
  <c r="A938" i="28" s="1"/>
  <c r="B939" i="28"/>
  <c r="A939" i="28" s="1"/>
  <c r="B940" i="28"/>
  <c r="A940" i="28" s="1"/>
  <c r="B941" i="28"/>
  <c r="A941" i="28" s="1"/>
  <c r="B942" i="28"/>
  <c r="A942" i="28" s="1"/>
  <c r="B943" i="28"/>
  <c r="A943" i="28" s="1"/>
  <c r="B944" i="28"/>
  <c r="A944" i="28" s="1"/>
  <c r="B945" i="28"/>
  <c r="A945" i="28" s="1"/>
  <c r="B946" i="28"/>
  <c r="A946" i="28" s="1"/>
  <c r="B947" i="28"/>
  <c r="A947" i="28" s="1"/>
  <c r="B948" i="28"/>
  <c r="A948" i="28" s="1"/>
  <c r="B949" i="28"/>
  <c r="A949" i="28" s="1"/>
  <c r="B950" i="28"/>
  <c r="A950" i="28" s="1"/>
  <c r="B951" i="28"/>
  <c r="A951" i="28" s="1"/>
  <c r="B952" i="28"/>
  <c r="A952" i="28" s="1"/>
  <c r="B953" i="28"/>
  <c r="A953" i="28" s="1"/>
  <c r="B954" i="28"/>
  <c r="A954" i="28" s="1"/>
  <c r="B955" i="28"/>
  <c r="A955" i="28" s="1"/>
  <c r="B956" i="28"/>
  <c r="A956" i="28" s="1"/>
  <c r="B957" i="28"/>
  <c r="A957" i="28" s="1"/>
  <c r="B958" i="28"/>
  <c r="A958" i="28" s="1"/>
  <c r="B959" i="28"/>
  <c r="A959" i="28" s="1"/>
  <c r="B960" i="28"/>
  <c r="A960" i="28" s="1"/>
  <c r="B961" i="28"/>
  <c r="A961" i="28" s="1"/>
  <c r="B962" i="28"/>
  <c r="A962" i="28" s="1"/>
  <c r="B963" i="28"/>
  <c r="A963" i="28" s="1"/>
  <c r="B964" i="28"/>
  <c r="A964" i="28" s="1"/>
  <c r="B965" i="28"/>
  <c r="A965" i="28" s="1"/>
  <c r="B966" i="28"/>
  <c r="A966" i="28" s="1"/>
  <c r="B967" i="28"/>
  <c r="A967" i="28" s="1"/>
  <c r="B968" i="28"/>
  <c r="A968" i="28" s="1"/>
  <c r="B969" i="28"/>
  <c r="A969" i="28" s="1"/>
  <c r="B970" i="28"/>
  <c r="A970" i="28" s="1"/>
  <c r="B971" i="28"/>
  <c r="A971" i="28" s="1"/>
  <c r="B972" i="28"/>
  <c r="A972" i="28" s="1"/>
  <c r="B973" i="28"/>
  <c r="A973" i="28" s="1"/>
  <c r="B974" i="28"/>
  <c r="A974" i="28" s="1"/>
  <c r="B975" i="28"/>
  <c r="A975" i="28" s="1"/>
  <c r="B976" i="28"/>
  <c r="A976" i="28" s="1"/>
  <c r="B977" i="28"/>
  <c r="A977" i="28" s="1"/>
  <c r="B978" i="28"/>
  <c r="A978" i="28" s="1"/>
  <c r="B979" i="28"/>
  <c r="A979" i="28" s="1"/>
  <c r="B980" i="28"/>
  <c r="A980" i="28" s="1"/>
  <c r="B981" i="28"/>
  <c r="A981" i="28" s="1"/>
  <c r="B982" i="28"/>
  <c r="A982" i="28" s="1"/>
  <c r="B983" i="28"/>
  <c r="A983" i="28" s="1"/>
  <c r="B984" i="28"/>
  <c r="A984" i="28" s="1"/>
  <c r="B985" i="28"/>
  <c r="A985" i="28" s="1"/>
  <c r="B986" i="28"/>
  <c r="A986" i="28" s="1"/>
  <c r="B987" i="28"/>
  <c r="A987" i="28" s="1"/>
  <c r="B988" i="28"/>
  <c r="A988" i="28" s="1"/>
  <c r="B989" i="28"/>
  <c r="A989" i="28" s="1"/>
  <c r="B990" i="28"/>
  <c r="A990" i="28" s="1"/>
  <c r="B991" i="28"/>
  <c r="A991" i="28" s="1"/>
  <c r="B992" i="28"/>
  <c r="A992" i="28" s="1"/>
  <c r="B993" i="28"/>
  <c r="A993" i="28" s="1"/>
  <c r="B994" i="28"/>
  <c r="A994" i="28" s="1"/>
  <c r="B995" i="28"/>
  <c r="A995" i="28" s="1"/>
  <c r="B996" i="28"/>
  <c r="A996" i="28" s="1"/>
  <c r="B997" i="28"/>
  <c r="A997" i="28" s="1"/>
  <c r="B998" i="28"/>
  <c r="A998" i="28" s="1"/>
  <c r="B999" i="28"/>
  <c r="A999" i="28" s="1"/>
  <c r="B1000" i="28"/>
  <c r="A1000" i="28" s="1"/>
  <c r="B1001" i="28"/>
  <c r="A1001" i="28" s="1"/>
  <c r="B1002" i="28"/>
  <c r="A1002" i="28" s="1"/>
  <c r="B1003" i="28"/>
  <c r="A1003" i="28" s="1"/>
  <c r="B1004" i="28"/>
  <c r="A1004" i="28" s="1"/>
  <c r="B1005" i="28"/>
  <c r="A1005" i="28" s="1"/>
  <c r="B1006" i="28"/>
  <c r="A1006" i="28" s="1"/>
  <c r="B1007" i="28"/>
  <c r="A1007" i="28" s="1"/>
  <c r="B1008" i="28"/>
  <c r="A1008" i="28" s="1"/>
  <c r="B1009" i="28"/>
  <c r="A1009" i="28" s="1"/>
  <c r="B1010" i="28"/>
  <c r="A1010" i="28" s="1"/>
  <c r="B1011" i="28"/>
  <c r="A1011" i="28" s="1"/>
  <c r="B1012" i="28"/>
  <c r="A1012" i="28" s="1"/>
  <c r="B1013" i="28"/>
  <c r="A1013" i="28" s="1"/>
  <c r="B1014" i="28"/>
  <c r="A1014" i="28" s="1"/>
  <c r="B1015" i="28"/>
  <c r="A1015" i="28" s="1"/>
  <c r="B1016" i="28"/>
  <c r="A1016" i="28" s="1"/>
  <c r="B1017" i="28"/>
  <c r="A1017" i="28" s="1"/>
  <c r="B1018" i="28"/>
  <c r="A1018" i="28" s="1"/>
  <c r="B1019" i="28"/>
  <c r="A1019" i="28" s="1"/>
  <c r="B1020" i="28"/>
  <c r="A1020" i="28" s="1"/>
  <c r="B1021" i="28"/>
  <c r="A1021" i="28" s="1"/>
  <c r="B1022" i="28"/>
  <c r="A1022" i="28" s="1"/>
  <c r="B1023" i="28"/>
  <c r="A1023" i="28" s="1"/>
  <c r="B1024" i="28"/>
  <c r="A1024" i="28" s="1"/>
  <c r="B1025" i="28"/>
  <c r="A1025" i="28" s="1"/>
  <c r="B1026" i="28"/>
  <c r="A1026" i="28" s="1"/>
  <c r="B1027" i="28"/>
  <c r="A1027" i="28" s="1"/>
  <c r="B1028" i="28"/>
  <c r="A1028" i="28" s="1"/>
  <c r="B1029" i="28"/>
  <c r="A1029" i="28" s="1"/>
  <c r="B1030" i="28"/>
  <c r="A1030" i="28" s="1"/>
  <c r="B1031" i="28"/>
  <c r="A1031" i="28" s="1"/>
  <c r="B1032" i="28"/>
  <c r="A1032" i="28" s="1"/>
  <c r="B1033" i="28"/>
  <c r="A1033" i="28" s="1"/>
  <c r="B1034" i="28"/>
  <c r="A1034" i="28" s="1"/>
  <c r="B1035" i="28"/>
  <c r="A1035" i="28" s="1"/>
  <c r="B1036" i="28"/>
  <c r="A1036" i="28" s="1"/>
  <c r="B1037" i="28"/>
  <c r="A1037" i="28" s="1"/>
  <c r="B1038" i="28"/>
  <c r="A1038" i="28" s="1"/>
  <c r="B1039" i="28"/>
  <c r="A1039" i="28" s="1"/>
  <c r="B1040" i="28"/>
  <c r="A1040" i="28" s="1"/>
  <c r="B1041" i="28"/>
  <c r="A1041" i="28" s="1"/>
  <c r="B1042" i="28"/>
  <c r="A1042" i="28" s="1"/>
  <c r="B1043" i="28"/>
  <c r="A1043" i="28" s="1"/>
  <c r="B1044" i="28"/>
  <c r="A1044" i="28" s="1"/>
  <c r="B1045" i="28"/>
  <c r="A1045" i="28" s="1"/>
  <c r="B1046" i="28"/>
  <c r="A1046" i="28" s="1"/>
  <c r="B1047" i="28"/>
  <c r="A1047" i="28" s="1"/>
  <c r="B1048" i="28"/>
  <c r="A1048" i="28" s="1"/>
  <c r="B1049" i="28"/>
  <c r="A1049" i="28" s="1"/>
  <c r="B1050" i="28"/>
  <c r="A1050" i="28" s="1"/>
  <c r="B1051" i="28"/>
  <c r="A1051" i="28" s="1"/>
  <c r="B1052" i="28"/>
  <c r="A1052" i="28" s="1"/>
  <c r="B1053" i="28"/>
  <c r="A1053" i="28" s="1"/>
  <c r="B1054" i="28"/>
  <c r="A1054" i="28" s="1"/>
  <c r="B1055" i="28"/>
  <c r="A1055" i="28" s="1"/>
  <c r="B1056" i="28"/>
  <c r="A1056" i="28" s="1"/>
  <c r="B1057" i="28"/>
  <c r="A1057" i="28" s="1"/>
  <c r="B1058" i="28"/>
  <c r="A1058" i="28" s="1"/>
  <c r="B1059" i="28"/>
  <c r="A1059" i="28" s="1"/>
  <c r="B1060" i="28"/>
  <c r="A1060" i="28" s="1"/>
  <c r="B1061" i="28"/>
  <c r="A1061" i="28" s="1"/>
  <c r="B1062" i="28"/>
  <c r="A1062" i="28" s="1"/>
  <c r="B1063" i="28"/>
  <c r="A1063" i="28" s="1"/>
  <c r="B1064" i="28"/>
  <c r="A1064" i="28" s="1"/>
  <c r="B1065" i="28"/>
  <c r="A1065" i="28" s="1"/>
  <c r="B1066" i="28"/>
  <c r="A1066" i="28" s="1"/>
  <c r="B1067" i="28"/>
  <c r="A1067" i="28" s="1"/>
  <c r="B1068" i="28"/>
  <c r="A1068" i="28" s="1"/>
  <c r="B1069" i="28"/>
  <c r="A1069" i="28" s="1"/>
  <c r="B1070" i="28"/>
  <c r="A1070" i="28" s="1"/>
  <c r="B1071" i="28"/>
  <c r="A1071" i="28" s="1"/>
  <c r="B1072" i="28"/>
  <c r="A1072" i="28" s="1"/>
  <c r="B1073" i="28"/>
  <c r="A1073" i="28" s="1"/>
  <c r="B1074" i="28"/>
  <c r="A1074" i="28" s="1"/>
  <c r="B1075" i="28"/>
  <c r="A1075" i="28" s="1"/>
  <c r="B1076" i="28"/>
  <c r="A1076" i="28" s="1"/>
  <c r="B1077" i="28"/>
  <c r="A1077" i="28" s="1"/>
  <c r="B1078" i="28"/>
  <c r="A1078" i="28" s="1"/>
  <c r="B1079" i="28"/>
  <c r="A1079" i="28" s="1"/>
  <c r="B1080" i="28"/>
  <c r="A1080" i="28" s="1"/>
  <c r="B1081" i="28"/>
  <c r="A1081" i="28" s="1"/>
  <c r="B1082" i="28"/>
  <c r="A1082" i="28" s="1"/>
  <c r="B1083" i="28"/>
  <c r="A1083" i="28" s="1"/>
  <c r="B1084" i="28"/>
  <c r="A1084" i="28" s="1"/>
  <c r="B1085" i="28"/>
  <c r="A1085" i="28" s="1"/>
  <c r="B1086" i="28"/>
  <c r="A1086" i="28" s="1"/>
  <c r="B1087" i="28"/>
  <c r="A1087" i="28" s="1"/>
  <c r="B1088" i="28"/>
  <c r="A1088" i="28" s="1"/>
  <c r="B1089" i="28"/>
  <c r="A1089" i="28" s="1"/>
  <c r="B1090" i="28"/>
  <c r="A1090" i="28" s="1"/>
  <c r="B1091" i="28"/>
  <c r="A1091" i="28" s="1"/>
  <c r="B1092" i="28"/>
  <c r="A1092" i="28" s="1"/>
  <c r="B1093" i="28"/>
  <c r="A1093" i="28" s="1"/>
  <c r="B1094" i="28"/>
  <c r="A1094" i="28" s="1"/>
  <c r="B1095" i="28"/>
  <c r="A1095" i="28" s="1"/>
  <c r="B1096" i="28"/>
  <c r="A1096" i="28" s="1"/>
  <c r="B1097" i="28"/>
  <c r="A1097" i="28" s="1"/>
  <c r="B1098" i="28"/>
  <c r="A1098" i="28" s="1"/>
  <c r="B1099" i="28"/>
  <c r="A1099" i="28" s="1"/>
  <c r="B1100" i="28"/>
  <c r="A1100" i="28" s="1"/>
  <c r="B1101" i="28"/>
  <c r="A1101" i="28" s="1"/>
  <c r="B1102" i="28"/>
  <c r="A1102" i="28" s="1"/>
  <c r="B1103" i="28"/>
  <c r="A1103" i="28" s="1"/>
  <c r="B1104" i="28"/>
  <c r="A1104" i="28" s="1"/>
  <c r="B1105" i="28"/>
  <c r="A1105" i="28" s="1"/>
  <c r="B1106" i="28"/>
  <c r="A1106" i="28" s="1"/>
  <c r="B1107" i="28"/>
  <c r="A1107" i="28" s="1"/>
  <c r="B1108" i="28"/>
  <c r="A1108" i="28" s="1"/>
  <c r="B1109" i="28"/>
  <c r="A1109" i="28" s="1"/>
  <c r="B1110" i="28"/>
  <c r="A1110" i="28" s="1"/>
  <c r="B1111" i="28"/>
  <c r="A1111" i="28" s="1"/>
  <c r="B1112" i="28"/>
  <c r="A1112" i="28" s="1"/>
  <c r="B1113" i="28"/>
  <c r="A1113" i="28" s="1"/>
  <c r="B1114" i="28"/>
  <c r="A1114" i="28" s="1"/>
  <c r="B1115" i="28"/>
  <c r="A1115" i="28" s="1"/>
  <c r="B1116" i="28"/>
  <c r="A1116" i="28" s="1"/>
  <c r="B1117" i="28"/>
  <c r="A1117" i="28" s="1"/>
  <c r="B1118" i="28"/>
  <c r="A1118" i="28" s="1"/>
  <c r="B1119" i="28"/>
  <c r="A1119" i="28" s="1"/>
  <c r="B1120" i="28"/>
  <c r="A1120" i="28" s="1"/>
  <c r="B1121" i="28"/>
  <c r="A1121" i="28" s="1"/>
  <c r="B1122" i="28"/>
  <c r="A1122" i="28" s="1"/>
  <c r="B1123" i="28"/>
  <c r="A1123" i="28" s="1"/>
  <c r="B1124" i="28"/>
  <c r="A1124" i="28" s="1"/>
  <c r="B1125" i="28"/>
  <c r="A1125" i="28" s="1"/>
  <c r="B1126" i="28"/>
  <c r="A1126" i="28" s="1"/>
  <c r="B1127" i="28"/>
  <c r="A1127" i="28" s="1"/>
  <c r="B1128" i="28"/>
  <c r="A1128" i="28" s="1"/>
  <c r="B1129" i="28"/>
  <c r="A1129" i="28" s="1"/>
  <c r="B1130" i="28"/>
  <c r="A1130" i="28" s="1"/>
  <c r="B1131" i="28"/>
  <c r="A1131" i="28" s="1"/>
  <c r="B1132" i="28"/>
  <c r="A1132" i="28" s="1"/>
  <c r="B1133" i="28"/>
  <c r="A1133" i="28" s="1"/>
  <c r="B1134" i="28"/>
  <c r="A1134" i="28" s="1"/>
  <c r="B1135" i="28"/>
  <c r="A1135" i="28" s="1"/>
  <c r="B1136" i="28"/>
  <c r="A1136" i="28" s="1"/>
  <c r="B1137" i="28"/>
  <c r="A1137" i="28" s="1"/>
  <c r="B1138" i="28"/>
  <c r="A1138" i="28" s="1"/>
  <c r="B1139" i="28"/>
  <c r="A1139" i="28" s="1"/>
  <c r="B1140" i="28"/>
  <c r="A1140" i="28" s="1"/>
  <c r="B1141" i="28"/>
  <c r="A1141" i="28" s="1"/>
  <c r="B1142" i="28"/>
  <c r="A1142" i="28" s="1"/>
  <c r="B1143" i="28"/>
  <c r="A1143" i="28" s="1"/>
  <c r="B1144" i="28"/>
  <c r="A1144" i="28" s="1"/>
  <c r="B1145" i="28"/>
  <c r="A1145" i="28" s="1"/>
  <c r="B1146" i="28"/>
  <c r="A1146" i="28" s="1"/>
  <c r="B1147" i="28"/>
  <c r="A1147" i="28" s="1"/>
  <c r="B1148" i="28"/>
  <c r="A1148" i="28" s="1"/>
  <c r="B1149" i="28"/>
  <c r="A1149" i="28" s="1"/>
  <c r="B1150" i="28"/>
  <c r="A1150" i="28" s="1"/>
  <c r="B1151" i="28"/>
  <c r="A1151" i="28" s="1"/>
  <c r="B1152" i="28"/>
  <c r="A1152" i="28" s="1"/>
  <c r="B1153" i="28"/>
  <c r="A1153" i="28" s="1"/>
  <c r="B1154" i="28"/>
  <c r="A1154" i="28" s="1"/>
  <c r="B1155" i="28"/>
  <c r="A1155" i="28" s="1"/>
  <c r="B1156" i="28"/>
  <c r="A1156" i="28" s="1"/>
  <c r="B1157" i="28"/>
  <c r="A1157" i="28" s="1"/>
  <c r="B1158" i="28"/>
  <c r="A1158" i="28" s="1"/>
  <c r="B1159" i="28"/>
  <c r="A1159" i="28" s="1"/>
  <c r="B1160" i="28"/>
  <c r="A1160" i="28" s="1"/>
  <c r="B1161" i="28"/>
  <c r="A1161" i="28" s="1"/>
  <c r="B1162" i="28"/>
  <c r="A1162" i="28" s="1"/>
  <c r="B1163" i="28"/>
  <c r="A1163" i="28" s="1"/>
  <c r="B1164" i="28"/>
  <c r="A1164" i="28" s="1"/>
  <c r="B1165" i="28"/>
  <c r="A1165" i="28" s="1"/>
  <c r="B1166" i="28"/>
  <c r="A1166" i="28" s="1"/>
  <c r="B1167" i="28"/>
  <c r="A1167" i="28" s="1"/>
  <c r="B1168" i="28"/>
  <c r="A1168" i="28" s="1"/>
  <c r="B1169" i="28"/>
  <c r="A1169" i="28" s="1"/>
  <c r="B1170" i="28"/>
  <c r="A1170" i="28" s="1"/>
  <c r="B1171" i="28"/>
  <c r="A1171" i="28" s="1"/>
  <c r="B1172" i="28"/>
  <c r="A1172" i="28" s="1"/>
  <c r="B1173" i="28"/>
  <c r="A1173" i="28" s="1"/>
  <c r="B1174" i="28"/>
  <c r="A1174" i="28" s="1"/>
  <c r="B1175" i="28"/>
  <c r="A1175" i="28" s="1"/>
  <c r="B1176" i="28"/>
  <c r="A1176" i="28" s="1"/>
  <c r="B1177" i="28"/>
  <c r="A1177" i="28" s="1"/>
  <c r="B1178" i="28"/>
  <c r="A1178" i="28" s="1"/>
  <c r="B1179" i="28"/>
  <c r="A1179" i="28" s="1"/>
  <c r="B1180" i="28"/>
  <c r="A1180" i="28" s="1"/>
  <c r="B1181" i="28"/>
  <c r="A1181" i="28" s="1"/>
  <c r="B1182" i="28"/>
  <c r="A1182" i="28" s="1"/>
  <c r="B1183" i="28"/>
  <c r="A1183" i="28" s="1"/>
  <c r="B1184" i="28"/>
  <c r="A1184" i="28" s="1"/>
  <c r="B1185" i="28"/>
  <c r="A1185" i="28" s="1"/>
  <c r="B1186" i="28"/>
  <c r="A1186" i="28" s="1"/>
  <c r="B1187" i="28"/>
  <c r="A1187" i="28" s="1"/>
  <c r="B1188" i="28"/>
  <c r="A1188" i="28" s="1"/>
  <c r="B1189" i="28"/>
  <c r="A1189" i="28" s="1"/>
  <c r="B1190" i="28"/>
  <c r="A1190" i="28" s="1"/>
  <c r="B1191" i="28"/>
  <c r="A1191" i="28" s="1"/>
  <c r="B1192" i="28"/>
  <c r="A1192" i="28" s="1"/>
  <c r="B1193" i="28"/>
  <c r="A1193" i="28" s="1"/>
  <c r="B1194" i="28"/>
  <c r="A1194" i="28" s="1"/>
  <c r="B1195" i="28"/>
  <c r="A1195" i="28" s="1"/>
  <c r="B1196" i="28"/>
  <c r="A1196" i="28" s="1"/>
  <c r="B1197" i="28"/>
  <c r="A1197" i="28" s="1"/>
  <c r="B1198" i="28"/>
  <c r="A1198" i="28" s="1"/>
  <c r="B1199" i="28"/>
  <c r="A1199" i="28" s="1"/>
  <c r="B1200" i="28"/>
  <c r="A1200" i="28" s="1"/>
  <c r="B1201" i="28"/>
  <c r="A1201" i="28" s="1"/>
  <c r="B1202" i="28"/>
  <c r="A1202" i="28" s="1"/>
  <c r="B1203" i="28"/>
  <c r="A1203" i="28" s="1"/>
  <c r="B1204" i="28"/>
  <c r="A1204" i="28" s="1"/>
  <c r="B1205" i="28"/>
  <c r="A1205" i="28" s="1"/>
  <c r="B1206" i="28"/>
  <c r="A1206" i="28" s="1"/>
  <c r="B1207" i="28"/>
  <c r="A1207" i="28" s="1"/>
  <c r="B1208" i="28"/>
  <c r="A1208" i="28" s="1"/>
  <c r="B1209" i="28"/>
  <c r="A1209" i="28" s="1"/>
  <c r="B1210" i="28"/>
  <c r="A1210" i="28" s="1"/>
  <c r="B1211" i="28"/>
  <c r="A1211" i="28" s="1"/>
  <c r="B1212" i="28"/>
  <c r="A1212" i="28" s="1"/>
  <c r="B1213" i="28"/>
  <c r="A1213" i="28" s="1"/>
  <c r="B1214" i="28"/>
  <c r="A1214" i="28" s="1"/>
  <c r="B1215" i="28"/>
  <c r="A1215" i="28" s="1"/>
  <c r="B1216" i="28"/>
  <c r="A1216" i="28" s="1"/>
  <c r="B1217" i="28"/>
  <c r="A1217" i="28" s="1"/>
  <c r="B1218" i="28"/>
  <c r="A1218" i="28" s="1"/>
  <c r="B1219" i="28"/>
  <c r="A1219" i="28" s="1"/>
  <c r="B1220" i="28"/>
  <c r="A1220" i="28" s="1"/>
  <c r="B1221" i="28"/>
  <c r="A1221" i="28" s="1"/>
  <c r="B1222" i="28"/>
  <c r="A1222" i="28" s="1"/>
  <c r="B1223" i="28"/>
  <c r="A1223" i="28" s="1"/>
  <c r="B1224" i="28"/>
  <c r="A1224" i="28" s="1"/>
  <c r="B1225" i="28"/>
  <c r="A1225" i="28" s="1"/>
  <c r="B1226" i="28"/>
  <c r="A1226" i="28" s="1"/>
  <c r="B1227" i="28"/>
  <c r="A1227" i="28" s="1"/>
  <c r="B1228" i="28"/>
  <c r="A1228" i="28" s="1"/>
  <c r="B1229" i="28"/>
  <c r="A1229" i="28" s="1"/>
  <c r="B1230" i="28"/>
  <c r="A1230" i="28" s="1"/>
  <c r="B1231" i="28"/>
  <c r="A1231" i="28" s="1"/>
  <c r="B1232" i="28"/>
  <c r="A1232" i="28" s="1"/>
  <c r="B1233" i="28"/>
  <c r="A1233" i="28" s="1"/>
  <c r="B1234" i="28"/>
  <c r="A1234" i="28" s="1"/>
  <c r="B1235" i="28"/>
  <c r="A1235" i="28" s="1"/>
  <c r="B1236" i="28"/>
  <c r="A1236" i="28" s="1"/>
  <c r="B1237" i="28"/>
  <c r="A1237" i="28" s="1"/>
  <c r="B1238" i="28"/>
  <c r="A1238" i="28" s="1"/>
  <c r="B1239" i="28"/>
  <c r="A1239" i="28" s="1"/>
  <c r="B1240" i="28"/>
  <c r="A1240" i="28" s="1"/>
  <c r="B1241" i="28"/>
  <c r="A1241" i="28" s="1"/>
  <c r="B1242" i="28"/>
  <c r="A1242" i="28" s="1"/>
  <c r="B1243" i="28"/>
  <c r="A1243" i="28" s="1"/>
  <c r="B1244" i="28"/>
  <c r="A1244" i="28" s="1"/>
  <c r="B1245" i="28"/>
  <c r="A1245" i="28" s="1"/>
  <c r="B1246" i="28"/>
  <c r="A1246" i="28" s="1"/>
  <c r="B1247" i="28"/>
  <c r="A1247" i="28" s="1"/>
  <c r="B1248" i="28"/>
  <c r="A1248" i="28" s="1"/>
  <c r="B1249" i="28"/>
  <c r="A1249" i="28" s="1"/>
  <c r="B1250" i="28"/>
  <c r="A1250" i="28" s="1"/>
  <c r="B1251" i="28"/>
  <c r="A1251" i="28" s="1"/>
  <c r="B1252" i="28"/>
  <c r="A1252" i="28" s="1"/>
  <c r="B1253" i="28"/>
  <c r="A1253" i="28" s="1"/>
  <c r="B1254" i="28"/>
  <c r="A1254" i="28" s="1"/>
  <c r="B1255" i="28"/>
  <c r="A1255" i="28" s="1"/>
  <c r="B1256" i="28"/>
  <c r="A1256" i="28" s="1"/>
  <c r="B1257" i="28"/>
  <c r="A1257" i="28" s="1"/>
  <c r="B1258" i="28"/>
  <c r="A1258" i="28" s="1"/>
  <c r="B1259" i="28"/>
  <c r="A1259" i="28" s="1"/>
  <c r="B1260" i="28"/>
  <c r="A1260" i="28" s="1"/>
  <c r="B1261" i="28"/>
  <c r="A1261" i="28" s="1"/>
  <c r="B1262" i="28"/>
  <c r="A1262" i="28" s="1"/>
  <c r="B1263" i="28"/>
  <c r="A1263" i="28" s="1"/>
  <c r="B1264" i="28"/>
  <c r="A1264" i="28" s="1"/>
  <c r="B1265" i="28"/>
  <c r="A1265" i="28" s="1"/>
  <c r="B1266" i="28"/>
  <c r="A1266" i="28" s="1"/>
  <c r="B1267" i="28"/>
  <c r="A1267" i="28" s="1"/>
  <c r="B1268" i="28"/>
  <c r="A1268" i="28" s="1"/>
  <c r="B1269" i="28"/>
  <c r="A1269" i="28" s="1"/>
  <c r="B1270" i="28"/>
  <c r="A1270" i="28" s="1"/>
  <c r="B1271" i="28"/>
  <c r="A1271" i="28" s="1"/>
  <c r="B1272" i="28"/>
  <c r="A1272" i="28" s="1"/>
  <c r="B1273" i="28"/>
  <c r="A1273" i="28" s="1"/>
  <c r="B1274" i="28"/>
  <c r="A1274" i="28" s="1"/>
  <c r="B1275" i="28"/>
  <c r="A1275" i="28" s="1"/>
  <c r="B1276" i="28"/>
  <c r="A1276" i="28" s="1"/>
  <c r="B1277" i="28"/>
  <c r="A1277" i="28" s="1"/>
  <c r="B1278" i="28"/>
  <c r="A1278" i="28" s="1"/>
  <c r="B1279" i="28"/>
  <c r="A1279" i="28" s="1"/>
  <c r="B1280" i="28"/>
  <c r="A1280" i="28" s="1"/>
  <c r="B1281" i="28"/>
  <c r="A1281" i="28" s="1"/>
  <c r="B1282" i="28"/>
  <c r="A1282" i="28" s="1"/>
  <c r="B1283" i="28"/>
  <c r="A1283" i="28" s="1"/>
  <c r="B1284" i="28"/>
  <c r="A1284" i="28" s="1"/>
  <c r="B1285" i="28"/>
  <c r="A1285" i="28" s="1"/>
  <c r="B1286" i="28"/>
  <c r="A1286" i="28" s="1"/>
  <c r="B1287" i="28"/>
  <c r="A1287" i="28" s="1"/>
  <c r="B1288" i="28"/>
  <c r="A1288" i="28" s="1"/>
  <c r="B1289" i="28"/>
  <c r="A1289" i="28" s="1"/>
  <c r="B1290" i="28"/>
  <c r="A1290" i="28" s="1"/>
  <c r="B1291" i="28"/>
  <c r="A1291" i="28" s="1"/>
  <c r="B1292" i="28"/>
  <c r="A1292" i="28" s="1"/>
  <c r="B1293" i="28"/>
  <c r="A1293" i="28" s="1"/>
  <c r="B1294" i="28"/>
  <c r="A1294" i="28" s="1"/>
  <c r="B1295" i="28"/>
  <c r="A1295" i="28" s="1"/>
  <c r="B1296" i="28"/>
  <c r="A1296" i="28" s="1"/>
  <c r="B1297" i="28"/>
  <c r="A1297" i="28" s="1"/>
  <c r="B1298" i="28"/>
  <c r="A1298" i="28" s="1"/>
  <c r="B1299" i="28"/>
  <c r="A1299" i="28" s="1"/>
  <c r="B1300" i="28"/>
  <c r="A1300" i="28" s="1"/>
  <c r="B1301" i="28"/>
  <c r="A1301" i="28" s="1"/>
  <c r="B1302" i="28"/>
  <c r="A1302" i="28" s="1"/>
  <c r="B1303" i="28"/>
  <c r="A1303" i="28" s="1"/>
  <c r="B1304" i="28"/>
  <c r="A1304" i="28" s="1"/>
  <c r="B1305" i="28"/>
  <c r="A1305" i="28" s="1"/>
  <c r="B1306" i="28"/>
  <c r="A1306" i="28" s="1"/>
  <c r="B1307" i="28"/>
  <c r="A1307" i="28" s="1"/>
  <c r="B1308" i="28"/>
  <c r="A1308" i="28" s="1"/>
  <c r="B1309" i="28"/>
  <c r="A1309" i="28" s="1"/>
  <c r="B1310" i="28"/>
  <c r="A1310" i="28" s="1"/>
  <c r="B1311" i="28"/>
  <c r="A1311" i="28" s="1"/>
  <c r="B1312" i="28"/>
  <c r="A1312" i="28" s="1"/>
  <c r="B1313" i="28"/>
  <c r="A1313" i="28" s="1"/>
  <c r="B1314" i="28"/>
  <c r="A1314" i="28" s="1"/>
  <c r="B1315" i="28"/>
  <c r="A1315" i="28" s="1"/>
  <c r="B1316" i="28"/>
  <c r="A1316" i="28" s="1"/>
  <c r="B1317" i="28"/>
  <c r="A1317" i="28" s="1"/>
  <c r="B1318" i="28"/>
  <c r="A1318" i="28" s="1"/>
  <c r="B1319" i="28"/>
  <c r="A1319" i="28" s="1"/>
  <c r="B1320" i="28"/>
  <c r="A1320" i="28" s="1"/>
  <c r="B1321" i="28"/>
  <c r="A1321" i="28" s="1"/>
  <c r="B1322" i="28"/>
  <c r="A1322" i="28" s="1"/>
  <c r="B1323" i="28"/>
  <c r="A1323" i="28" s="1"/>
  <c r="B1324" i="28"/>
  <c r="A1324" i="28" s="1"/>
  <c r="B1325" i="28"/>
  <c r="A1325" i="28" s="1"/>
  <c r="B1326" i="28"/>
  <c r="A1326" i="28" s="1"/>
  <c r="B1327" i="28"/>
  <c r="A1327" i="28" s="1"/>
  <c r="B1328" i="28"/>
  <c r="A1328" i="28" s="1"/>
  <c r="B1329" i="28"/>
  <c r="A1329" i="28" s="1"/>
  <c r="B1330" i="28"/>
  <c r="A1330" i="28" s="1"/>
  <c r="B1331" i="28"/>
  <c r="A1331" i="28" s="1"/>
  <c r="B1332" i="28"/>
  <c r="A1332" i="28" s="1"/>
  <c r="B1333" i="28"/>
  <c r="A1333" i="28" s="1"/>
  <c r="B1334" i="28"/>
  <c r="A1334" i="28" s="1"/>
  <c r="B1335" i="28"/>
  <c r="A1335" i="28" s="1"/>
  <c r="B1336" i="28"/>
  <c r="A1336" i="28" s="1"/>
  <c r="B1337" i="28"/>
  <c r="A1337" i="28" s="1"/>
  <c r="B1338" i="28"/>
  <c r="A1338" i="28" s="1"/>
  <c r="B1339" i="28"/>
  <c r="A1339" i="28" s="1"/>
  <c r="B1340" i="28"/>
  <c r="A1340" i="28" s="1"/>
  <c r="B1341" i="28"/>
  <c r="A1341" i="28" s="1"/>
  <c r="B1342" i="28"/>
  <c r="A1342" i="28" s="1"/>
  <c r="B1343" i="28"/>
  <c r="A1343" i="28" s="1"/>
  <c r="B1344" i="28"/>
  <c r="A1344" i="28" s="1"/>
  <c r="B1345" i="28"/>
  <c r="A1345" i="28" s="1"/>
  <c r="B1346" i="28"/>
  <c r="A1346" i="28" s="1"/>
  <c r="B1347" i="28"/>
  <c r="A1347" i="28" s="1"/>
  <c r="B1348" i="28"/>
  <c r="A1348" i="28" s="1"/>
  <c r="B1349" i="28"/>
  <c r="A1349" i="28" s="1"/>
  <c r="B1350" i="28"/>
  <c r="A1350" i="28" s="1"/>
  <c r="B1351" i="28"/>
  <c r="A1351" i="28" s="1"/>
  <c r="B1352" i="28"/>
  <c r="A1352" i="28" s="1"/>
  <c r="B1353" i="28"/>
  <c r="A1353" i="28" s="1"/>
  <c r="B1354" i="28"/>
  <c r="A1354" i="28" s="1"/>
  <c r="B1355" i="28"/>
  <c r="A1355" i="28" s="1"/>
  <c r="B1356" i="28"/>
  <c r="A1356" i="28" s="1"/>
  <c r="B1357" i="28"/>
  <c r="A1357" i="28" s="1"/>
  <c r="B1358" i="28"/>
  <c r="A1358" i="28" s="1"/>
  <c r="B1359" i="28"/>
  <c r="A1359" i="28" s="1"/>
  <c r="B1360" i="28"/>
  <c r="A1360" i="28" s="1"/>
  <c r="B1361" i="28"/>
  <c r="A1361" i="28" s="1"/>
  <c r="B1362" i="28"/>
  <c r="A1362" i="28" s="1"/>
  <c r="B1363" i="28"/>
  <c r="A1363" i="28" s="1"/>
  <c r="B1364" i="28"/>
  <c r="A1364" i="28" s="1"/>
  <c r="B1365" i="28"/>
  <c r="A1365" i="28" s="1"/>
  <c r="B1366" i="28"/>
  <c r="A1366" i="28" s="1"/>
  <c r="B1367" i="28"/>
  <c r="A1367" i="28" s="1"/>
  <c r="B1368" i="28"/>
  <c r="A1368" i="28" s="1"/>
  <c r="B1369" i="28"/>
  <c r="A1369" i="28" s="1"/>
  <c r="B1370" i="28"/>
  <c r="A1370" i="28" s="1"/>
  <c r="B1371" i="28"/>
  <c r="A1371" i="28" s="1"/>
  <c r="B1372" i="28"/>
  <c r="A1372" i="28" s="1"/>
  <c r="B1373" i="28"/>
  <c r="A1373" i="28" s="1"/>
  <c r="B1374" i="28"/>
  <c r="A1374" i="28" s="1"/>
  <c r="B1375" i="28"/>
  <c r="A1375" i="28" s="1"/>
  <c r="B1376" i="28"/>
  <c r="A1376" i="28" s="1"/>
  <c r="B1377" i="28"/>
  <c r="A1377" i="28" s="1"/>
  <c r="B1378" i="28"/>
  <c r="A1378" i="28" s="1"/>
  <c r="B1379" i="28"/>
  <c r="A1379" i="28" s="1"/>
  <c r="B1380" i="28"/>
  <c r="A1380" i="28" s="1"/>
  <c r="B1381" i="28"/>
  <c r="A1381" i="28" s="1"/>
  <c r="B1382" i="28"/>
  <c r="A1382" i="28" s="1"/>
  <c r="B1383" i="28"/>
  <c r="A1383" i="28" s="1"/>
  <c r="B1384" i="28"/>
  <c r="A1384" i="28" s="1"/>
  <c r="B1385" i="28"/>
  <c r="A1385" i="28" s="1"/>
  <c r="B1386" i="28"/>
  <c r="A1386" i="28" s="1"/>
  <c r="B1387" i="28"/>
  <c r="A1387" i="28" s="1"/>
  <c r="B1388" i="28"/>
  <c r="A1388" i="28" s="1"/>
  <c r="B1389" i="28"/>
  <c r="A1389" i="28" s="1"/>
  <c r="B1390" i="28"/>
  <c r="A1390" i="28" s="1"/>
  <c r="B1391" i="28"/>
  <c r="A1391" i="28" s="1"/>
  <c r="B1392" i="28"/>
  <c r="A1392" i="28" s="1"/>
  <c r="B1393" i="28"/>
  <c r="A1393" i="28" s="1"/>
  <c r="B1394" i="28"/>
  <c r="A1394" i="28" s="1"/>
  <c r="B1395" i="28"/>
  <c r="A1395" i="28" s="1"/>
  <c r="B1396" i="28"/>
  <c r="A1396" i="28" s="1"/>
  <c r="B1397" i="28"/>
  <c r="A1397" i="28" s="1"/>
  <c r="B1398" i="28"/>
  <c r="A1398" i="28" s="1"/>
  <c r="B1399" i="28"/>
  <c r="A1399" i="28" s="1"/>
  <c r="B1400" i="28"/>
  <c r="A1400" i="28" s="1"/>
  <c r="B1401" i="28"/>
  <c r="A1401" i="28" s="1"/>
  <c r="B1402" i="28"/>
  <c r="A1402" i="28" s="1"/>
  <c r="B1403" i="28"/>
  <c r="A1403" i="28" s="1"/>
  <c r="B1404" i="28"/>
  <c r="A1404" i="28" s="1"/>
  <c r="B1405" i="28"/>
  <c r="A1405" i="28" s="1"/>
  <c r="B1406" i="28"/>
  <c r="A1406" i="28" s="1"/>
  <c r="B1407" i="28"/>
  <c r="A1407" i="28" s="1"/>
  <c r="B1408" i="28"/>
  <c r="A1408" i="28" s="1"/>
  <c r="B1409" i="28"/>
  <c r="A1409" i="28" s="1"/>
  <c r="B1410" i="28"/>
  <c r="A1410" i="28" s="1"/>
  <c r="B1411" i="28"/>
  <c r="A1411" i="28" s="1"/>
  <c r="B1412" i="28"/>
  <c r="A1412" i="28" s="1"/>
  <c r="B1413" i="28"/>
  <c r="A1413" i="28" s="1"/>
  <c r="B1414" i="28"/>
  <c r="A1414" i="28" s="1"/>
  <c r="B1415" i="28"/>
  <c r="A1415" i="28" s="1"/>
  <c r="B1416" i="28"/>
  <c r="A1416" i="28" s="1"/>
  <c r="B1417" i="28"/>
  <c r="A1417" i="28" s="1"/>
  <c r="B1418" i="28"/>
  <c r="A1418" i="28" s="1"/>
  <c r="B1419" i="28"/>
  <c r="A1419" i="28" s="1"/>
  <c r="B1420" i="28"/>
  <c r="A1420" i="28" s="1"/>
  <c r="B1421" i="28"/>
  <c r="A1421" i="28" s="1"/>
  <c r="B1422" i="28"/>
  <c r="A1422" i="28" s="1"/>
  <c r="B1423" i="28"/>
  <c r="A1423" i="28" s="1"/>
  <c r="B1424" i="28"/>
  <c r="A1424" i="28" s="1"/>
  <c r="B1425" i="28"/>
  <c r="A1425" i="28" s="1"/>
  <c r="B1426" i="28"/>
  <c r="A1426" i="28" s="1"/>
  <c r="B1427" i="28"/>
  <c r="A1427" i="28" s="1"/>
  <c r="B1428" i="28"/>
  <c r="A1428" i="28" s="1"/>
  <c r="B1429" i="28"/>
  <c r="A1429" i="28" s="1"/>
  <c r="B1430" i="28"/>
  <c r="A1430" i="28" s="1"/>
  <c r="B1431" i="28"/>
  <c r="A1431" i="28" s="1"/>
  <c r="B1432" i="28"/>
  <c r="A1432" i="28" s="1"/>
  <c r="B1433" i="28"/>
  <c r="A1433" i="28" s="1"/>
  <c r="B1434" i="28"/>
  <c r="A1434" i="28" s="1"/>
  <c r="B1435" i="28"/>
  <c r="A1435" i="28" s="1"/>
  <c r="B1436" i="28"/>
  <c r="A1436" i="28" s="1"/>
  <c r="B1437" i="28"/>
  <c r="A1437" i="28" s="1"/>
  <c r="B1438" i="28"/>
  <c r="A1438" i="28" s="1"/>
  <c r="B1439" i="28"/>
  <c r="A1439" i="28" s="1"/>
  <c r="B1440" i="28"/>
  <c r="A1440" i="28" s="1"/>
  <c r="B1441" i="28"/>
  <c r="A1441" i="28" s="1"/>
  <c r="B1442" i="28"/>
  <c r="A1442" i="28" s="1"/>
  <c r="B1443" i="28"/>
  <c r="A1443" i="28" s="1"/>
  <c r="B1444" i="28"/>
  <c r="A1444" i="28" s="1"/>
  <c r="B1445" i="28"/>
  <c r="A1445" i="28" s="1"/>
  <c r="B1446" i="28"/>
  <c r="A1446" i="28" s="1"/>
  <c r="B1447" i="28"/>
  <c r="A1447" i="28" s="1"/>
  <c r="B1448" i="28"/>
  <c r="A1448" i="28" s="1"/>
  <c r="B1449" i="28"/>
  <c r="A1449" i="28" s="1"/>
  <c r="B1450" i="28"/>
  <c r="A1450" i="28" s="1"/>
  <c r="B1451" i="28"/>
  <c r="A1451" i="28" s="1"/>
  <c r="B1452" i="28"/>
  <c r="A1452" i="28" s="1"/>
  <c r="B1453" i="28"/>
  <c r="A1453" i="28" s="1"/>
  <c r="B1454" i="28"/>
  <c r="A1454" i="28" s="1"/>
  <c r="B1455" i="28"/>
  <c r="A1455" i="28" s="1"/>
  <c r="B1456" i="28"/>
  <c r="A1456" i="28" s="1"/>
  <c r="B1457" i="28"/>
  <c r="A1457" i="28" s="1"/>
  <c r="B1458" i="28"/>
  <c r="A1458" i="28" s="1"/>
  <c r="B1459" i="28"/>
  <c r="A1459" i="28" s="1"/>
  <c r="B1460" i="28"/>
  <c r="A1460" i="28" s="1"/>
  <c r="B1461" i="28"/>
  <c r="A1461" i="28" s="1"/>
  <c r="B1462" i="28"/>
  <c r="A1462" i="28" s="1"/>
  <c r="B1463" i="28"/>
  <c r="A1463" i="28" s="1"/>
  <c r="B1464" i="28"/>
  <c r="A1464" i="28" s="1"/>
  <c r="B1465" i="28"/>
  <c r="A1465" i="28" s="1"/>
  <c r="B1466" i="28"/>
  <c r="A1466" i="28" s="1"/>
  <c r="B1467" i="28"/>
  <c r="A1467" i="28" s="1"/>
  <c r="B1468" i="28"/>
  <c r="A1468" i="28" s="1"/>
  <c r="B1469" i="28"/>
  <c r="A1469" i="28" s="1"/>
  <c r="B1470" i="28"/>
  <c r="A1470" i="28" s="1"/>
  <c r="B1471" i="28"/>
  <c r="A1471" i="28" s="1"/>
  <c r="B1472" i="28"/>
  <c r="A1472" i="28" s="1"/>
  <c r="B1473" i="28"/>
  <c r="A1473" i="28" s="1"/>
  <c r="B1474" i="28"/>
  <c r="A1474" i="28" s="1"/>
  <c r="B1475" i="28"/>
  <c r="A1475" i="28" s="1"/>
  <c r="B1476" i="28"/>
  <c r="A1476" i="28" s="1"/>
  <c r="B1477" i="28"/>
  <c r="A1477" i="28" s="1"/>
  <c r="B1478" i="28"/>
  <c r="A1478" i="28" s="1"/>
  <c r="B1479" i="28"/>
  <c r="A1479" i="28" s="1"/>
  <c r="B1480" i="28"/>
  <c r="A1480" i="28" s="1"/>
  <c r="B1481" i="28"/>
  <c r="A1481" i="28" s="1"/>
  <c r="B1482" i="28"/>
  <c r="A1482" i="28" s="1"/>
  <c r="B1483" i="28"/>
  <c r="A1483" i="28" s="1"/>
  <c r="B1484" i="28"/>
  <c r="A1484" i="28" s="1"/>
  <c r="B1485" i="28"/>
  <c r="A1485" i="28" s="1"/>
  <c r="B1486" i="28"/>
  <c r="A1486" i="28" s="1"/>
  <c r="B1487" i="28"/>
  <c r="A1487" i="28" s="1"/>
  <c r="B1488" i="28"/>
  <c r="A1488" i="28" s="1"/>
  <c r="B1489" i="28"/>
  <c r="A1489" i="28" s="1"/>
  <c r="B1490" i="28"/>
  <c r="A1490" i="28" s="1"/>
  <c r="B1491" i="28"/>
  <c r="A1491" i="28" s="1"/>
  <c r="B1492" i="28"/>
  <c r="A1492" i="28" s="1"/>
  <c r="B1493" i="28"/>
  <c r="A1493" i="28" s="1"/>
  <c r="B1494" i="28"/>
  <c r="A1494" i="28" s="1"/>
  <c r="B1495" i="28"/>
  <c r="A1495" i="28" s="1"/>
  <c r="B1496" i="28"/>
  <c r="A1496" i="28" s="1"/>
  <c r="B1497" i="28"/>
  <c r="A1497" i="28" s="1"/>
  <c r="B1498" i="28"/>
  <c r="A1498" i="28" s="1"/>
  <c r="B1499" i="28"/>
  <c r="A1499" i="28" s="1"/>
  <c r="B1500" i="28"/>
  <c r="A1500" i="28" s="1"/>
  <c r="B1501" i="28"/>
  <c r="A1501" i="28" s="1"/>
  <c r="B1502" i="28"/>
  <c r="A1502" i="28" s="1"/>
  <c r="B1503" i="28"/>
  <c r="A1503" i="28" s="1"/>
  <c r="B1504" i="28"/>
  <c r="A1504" i="28" s="1"/>
  <c r="B1505" i="28"/>
  <c r="A1505" i="28" s="1"/>
  <c r="B1506" i="28"/>
  <c r="A1506" i="28" s="1"/>
  <c r="B1507" i="28"/>
  <c r="A1507" i="28" s="1"/>
  <c r="B1508" i="28"/>
  <c r="A1508" i="28" s="1"/>
  <c r="B1509" i="28"/>
  <c r="A1509" i="28" s="1"/>
  <c r="B1510" i="28"/>
  <c r="A1510" i="28" s="1"/>
  <c r="B1511" i="28"/>
  <c r="A1511" i="28" s="1"/>
  <c r="B1512" i="28"/>
  <c r="A1512" i="28" s="1"/>
  <c r="B1513" i="28"/>
  <c r="A1513" i="28" s="1"/>
  <c r="B1514" i="28"/>
  <c r="A1514" i="28" s="1"/>
  <c r="B1515" i="28"/>
  <c r="A1515" i="28" s="1"/>
  <c r="B1516" i="28"/>
  <c r="A1516" i="28" s="1"/>
  <c r="B1517" i="28"/>
  <c r="A1517" i="28" s="1"/>
  <c r="B1518" i="28"/>
  <c r="A1518" i="28" s="1"/>
  <c r="B1519" i="28"/>
  <c r="A1519" i="28" s="1"/>
  <c r="B1520" i="28"/>
  <c r="A1520" i="28" s="1"/>
  <c r="B1521" i="28"/>
  <c r="A1521" i="28" s="1"/>
  <c r="B1522" i="28"/>
  <c r="A1522" i="28" s="1"/>
  <c r="B1523" i="28"/>
  <c r="A1523" i="28" s="1"/>
  <c r="B1524" i="28"/>
  <c r="A1524" i="28" s="1"/>
  <c r="B1525" i="28"/>
  <c r="A1525" i="28" s="1"/>
  <c r="B1526" i="28"/>
  <c r="A1526" i="28" s="1"/>
  <c r="B1527" i="28"/>
  <c r="A1527" i="28" s="1"/>
  <c r="B1528" i="28"/>
  <c r="A1528" i="28" s="1"/>
  <c r="B1529" i="28"/>
  <c r="A1529" i="28" s="1"/>
  <c r="B1530" i="28"/>
  <c r="A1530" i="28" s="1"/>
  <c r="B1531" i="28"/>
  <c r="A1531" i="28" s="1"/>
  <c r="B1532" i="28"/>
  <c r="A1532" i="28" s="1"/>
  <c r="B1533" i="28"/>
  <c r="A1533" i="28" s="1"/>
  <c r="B1534" i="28"/>
  <c r="A1534" i="28" s="1"/>
  <c r="B1535" i="28"/>
  <c r="A1535" i="28" s="1"/>
  <c r="B1536" i="28"/>
  <c r="A1536" i="28" s="1"/>
  <c r="B1537" i="28"/>
  <c r="A1537" i="28" s="1"/>
  <c r="B1538" i="28"/>
  <c r="A1538" i="28" s="1"/>
  <c r="B1539" i="28"/>
  <c r="A1539" i="28" s="1"/>
  <c r="B1540" i="28"/>
  <c r="A1540" i="28" s="1"/>
  <c r="B1541" i="28"/>
  <c r="A1541" i="28" s="1"/>
  <c r="B1542" i="28"/>
  <c r="A1542" i="28" s="1"/>
  <c r="B1543" i="28"/>
  <c r="A1543" i="28" s="1"/>
  <c r="B1544" i="28"/>
  <c r="A1544" i="28" s="1"/>
  <c r="B1545" i="28"/>
  <c r="A1545" i="28" s="1"/>
  <c r="B1546" i="28"/>
  <c r="A1546" i="28" s="1"/>
  <c r="B1547" i="28"/>
  <c r="A1547" i="28" s="1"/>
  <c r="B1548" i="28"/>
  <c r="A1548" i="28" s="1"/>
  <c r="B1549" i="28"/>
  <c r="A1549" i="28" s="1"/>
  <c r="B1550" i="28"/>
  <c r="A1550" i="28" s="1"/>
  <c r="B1551" i="28"/>
  <c r="A1551" i="28" s="1"/>
  <c r="B1552" i="28"/>
  <c r="A1552" i="28" s="1"/>
  <c r="B1553" i="28"/>
  <c r="A1553" i="28" s="1"/>
  <c r="B1554" i="28"/>
  <c r="A1554" i="28" s="1"/>
  <c r="B1555" i="28"/>
  <c r="A1555" i="28" s="1"/>
  <c r="B1556" i="28"/>
  <c r="A1556" i="28" s="1"/>
  <c r="B1557" i="28"/>
  <c r="A1557" i="28" s="1"/>
  <c r="B1558" i="28"/>
  <c r="A1558" i="28" s="1"/>
  <c r="B1559" i="28"/>
  <c r="A1559" i="28" s="1"/>
  <c r="B1560" i="28"/>
  <c r="A1560" i="28" s="1"/>
  <c r="B1561" i="28"/>
  <c r="A1561" i="28" s="1"/>
  <c r="B1562" i="28"/>
  <c r="A1562" i="28" s="1"/>
  <c r="B1563" i="28"/>
  <c r="A1563" i="28" s="1"/>
  <c r="B1564" i="28"/>
  <c r="A1564" i="28" s="1"/>
  <c r="B1565" i="28"/>
  <c r="A1565" i="28" s="1"/>
  <c r="B1566" i="28"/>
  <c r="A1566" i="28" s="1"/>
  <c r="B1567" i="28"/>
  <c r="A1567" i="28" s="1"/>
  <c r="B1568" i="28"/>
  <c r="A1568" i="28" s="1"/>
  <c r="B1569" i="28"/>
  <c r="A1569" i="28" s="1"/>
  <c r="B1570" i="28"/>
  <c r="A1570" i="28" s="1"/>
  <c r="B1571" i="28"/>
  <c r="A1571" i="28" s="1"/>
  <c r="B1572" i="28"/>
  <c r="A1572" i="28" s="1"/>
  <c r="B1573" i="28"/>
  <c r="A1573" i="28" s="1"/>
  <c r="B1574" i="28"/>
  <c r="A1574" i="28" s="1"/>
  <c r="B1575" i="28"/>
  <c r="A1575" i="28" s="1"/>
  <c r="B1576" i="28"/>
  <c r="A1576" i="28" s="1"/>
  <c r="B1577" i="28"/>
  <c r="A1577" i="28" s="1"/>
  <c r="B1578" i="28"/>
  <c r="A1578" i="28" s="1"/>
  <c r="B1579" i="28"/>
  <c r="A1579" i="28" s="1"/>
  <c r="B1580" i="28"/>
  <c r="A1580" i="28" s="1"/>
  <c r="B1581" i="28"/>
  <c r="A1581" i="28" s="1"/>
  <c r="B1582" i="28"/>
  <c r="A1582" i="28" s="1"/>
  <c r="B1583" i="28"/>
  <c r="A1583" i="28" s="1"/>
  <c r="B1584" i="28"/>
  <c r="A1584" i="28" s="1"/>
  <c r="B1585" i="28"/>
  <c r="A1585" i="28" s="1"/>
  <c r="B1586" i="28"/>
  <c r="A1586" i="28" s="1"/>
  <c r="B1587" i="28"/>
  <c r="A1587" i="28" s="1"/>
  <c r="B1588" i="28"/>
  <c r="A1588" i="28" s="1"/>
  <c r="B1589" i="28"/>
  <c r="A1589" i="28" s="1"/>
  <c r="B1590" i="28"/>
  <c r="A1590" i="28" s="1"/>
  <c r="B1591" i="28"/>
  <c r="A1591" i="28" s="1"/>
  <c r="B1592" i="28"/>
  <c r="A1592" i="28" s="1"/>
  <c r="B1593" i="28"/>
  <c r="A1593" i="28" s="1"/>
  <c r="B1594" i="28"/>
  <c r="A1594" i="28" s="1"/>
  <c r="B1595" i="28"/>
  <c r="A1595" i="28" s="1"/>
  <c r="B1596" i="28"/>
  <c r="A1596" i="28" s="1"/>
  <c r="B1597" i="28"/>
  <c r="A1597" i="28" s="1"/>
  <c r="B1598" i="28"/>
  <c r="A1598" i="28" s="1"/>
  <c r="B1599" i="28"/>
  <c r="A1599" i="28" s="1"/>
  <c r="B1600" i="28"/>
  <c r="A1600" i="28" s="1"/>
  <c r="B1601" i="28"/>
  <c r="A1601" i="28" s="1"/>
  <c r="B1602" i="28"/>
  <c r="A1602" i="28" s="1"/>
  <c r="B1603" i="28"/>
  <c r="A1603" i="28" s="1"/>
  <c r="B1604" i="28"/>
  <c r="A1604" i="28" s="1"/>
  <c r="B1605" i="28"/>
  <c r="A1605" i="28" s="1"/>
  <c r="B1606" i="28"/>
  <c r="A1606" i="28" s="1"/>
  <c r="B1607" i="28"/>
  <c r="A1607" i="28" s="1"/>
  <c r="B1608" i="28"/>
  <c r="A1608" i="28" s="1"/>
  <c r="B1609" i="28"/>
  <c r="A1609" i="28" s="1"/>
  <c r="B1610" i="28"/>
  <c r="A1610" i="28" s="1"/>
  <c r="B1611" i="28"/>
  <c r="A1611" i="28" s="1"/>
  <c r="B1612" i="28"/>
  <c r="A1612" i="28" s="1"/>
  <c r="B1613" i="28"/>
  <c r="A1613" i="28" s="1"/>
  <c r="B1614" i="28"/>
  <c r="A1614" i="28" s="1"/>
  <c r="B1615" i="28"/>
  <c r="A1615" i="28" s="1"/>
  <c r="B1616" i="28"/>
  <c r="A1616" i="28" s="1"/>
  <c r="B1617" i="28"/>
  <c r="A1617" i="28" s="1"/>
  <c r="B1618" i="28"/>
  <c r="A1618" i="28" s="1"/>
  <c r="B1619" i="28"/>
  <c r="A1619" i="28" s="1"/>
  <c r="B1620" i="28"/>
  <c r="A1620" i="28" s="1"/>
  <c r="B1621" i="28"/>
  <c r="A1621" i="28" s="1"/>
  <c r="B1622" i="28"/>
  <c r="A1622" i="28" s="1"/>
  <c r="B1623" i="28"/>
  <c r="A1623" i="28" s="1"/>
  <c r="B1624" i="28"/>
  <c r="A1624" i="28" s="1"/>
  <c r="B1625" i="28"/>
  <c r="A1625" i="28" s="1"/>
  <c r="B1626" i="28"/>
  <c r="A1626" i="28" s="1"/>
  <c r="B1627" i="28"/>
  <c r="A1627" i="28" s="1"/>
  <c r="B1628" i="28"/>
  <c r="A1628" i="28" s="1"/>
  <c r="B1629" i="28"/>
  <c r="A1629" i="28" s="1"/>
  <c r="B1630" i="28"/>
  <c r="A1630" i="28" s="1"/>
  <c r="B1631" i="28"/>
  <c r="A1631" i="28" s="1"/>
  <c r="B1632" i="28"/>
  <c r="A1632" i="28" s="1"/>
  <c r="B1633" i="28"/>
  <c r="A1633" i="28" s="1"/>
  <c r="B1634" i="28"/>
  <c r="A1634" i="28" s="1"/>
  <c r="B1635" i="28"/>
  <c r="A1635" i="28" s="1"/>
  <c r="B1636" i="28"/>
  <c r="A1636" i="28" s="1"/>
  <c r="B1637" i="28"/>
  <c r="A1637" i="28" s="1"/>
  <c r="B1638" i="28"/>
  <c r="A1638" i="28" s="1"/>
  <c r="B1639" i="28"/>
  <c r="A1639" i="28" s="1"/>
  <c r="B1640" i="28"/>
  <c r="A1640" i="28" s="1"/>
  <c r="B1641" i="28"/>
  <c r="A1641" i="28" s="1"/>
  <c r="B1642" i="28"/>
  <c r="A1642" i="28" s="1"/>
  <c r="B1643" i="28"/>
  <c r="A1643" i="28" s="1"/>
  <c r="B1644" i="28"/>
  <c r="A1644" i="28" s="1"/>
  <c r="B1645" i="28"/>
  <c r="A1645" i="28" s="1"/>
  <c r="B1646" i="28"/>
  <c r="A1646" i="28" s="1"/>
  <c r="B1647" i="28"/>
  <c r="A1647" i="28" s="1"/>
  <c r="B1648" i="28"/>
  <c r="A1648" i="28" s="1"/>
  <c r="B1649" i="28"/>
  <c r="A1649" i="28" s="1"/>
  <c r="B1650" i="28"/>
  <c r="A1650" i="28" s="1"/>
  <c r="B1651" i="28"/>
  <c r="A1651" i="28" s="1"/>
  <c r="B1652" i="28"/>
  <c r="A1652" i="28" s="1"/>
  <c r="B1653" i="28"/>
  <c r="A1653" i="28" s="1"/>
  <c r="B1654" i="28"/>
  <c r="A1654" i="28" s="1"/>
  <c r="B1655" i="28"/>
  <c r="A1655" i="28" s="1"/>
  <c r="B1656" i="28"/>
  <c r="A1656" i="28" s="1"/>
  <c r="B1657" i="28"/>
  <c r="A1657" i="28" s="1"/>
  <c r="B1658" i="28"/>
  <c r="A1658" i="28" s="1"/>
  <c r="B1659" i="28"/>
  <c r="A1659" i="28" s="1"/>
  <c r="B1660" i="28"/>
  <c r="A1660" i="28" s="1"/>
  <c r="B1661" i="28"/>
  <c r="A1661" i="28" s="1"/>
  <c r="B1662" i="28"/>
  <c r="A1662" i="28" s="1"/>
  <c r="B1663" i="28"/>
  <c r="A1663" i="28" s="1"/>
  <c r="B1664" i="28"/>
  <c r="A1664" i="28" s="1"/>
  <c r="B1665" i="28"/>
  <c r="A1665" i="28" s="1"/>
  <c r="B1666" i="28"/>
  <c r="A1666" i="28" s="1"/>
  <c r="B1667" i="28"/>
  <c r="A1667" i="28" s="1"/>
  <c r="B1668" i="28"/>
  <c r="A1668" i="28" s="1"/>
  <c r="B1669" i="28"/>
  <c r="A1669" i="28" s="1"/>
  <c r="B1670" i="28"/>
  <c r="A1670" i="28" s="1"/>
  <c r="B1671" i="28"/>
  <c r="A1671" i="28" s="1"/>
  <c r="B1672" i="28"/>
  <c r="A1672" i="28" s="1"/>
  <c r="B1673" i="28"/>
  <c r="A1673" i="28" s="1"/>
  <c r="B1674" i="28"/>
  <c r="A1674" i="28" s="1"/>
  <c r="B1675" i="28"/>
  <c r="A1675" i="28" s="1"/>
  <c r="B1676" i="28"/>
  <c r="A1676" i="28" s="1"/>
  <c r="B1677" i="28"/>
  <c r="A1677" i="28" s="1"/>
  <c r="B1678" i="28"/>
  <c r="A1678" i="28" s="1"/>
  <c r="B1679" i="28"/>
  <c r="A1679" i="28" s="1"/>
  <c r="B1680" i="28"/>
  <c r="A1680" i="28" s="1"/>
  <c r="B1681" i="28"/>
  <c r="A1681" i="28" s="1"/>
  <c r="B1682" i="28"/>
  <c r="A1682" i="28" s="1"/>
  <c r="B1683" i="28"/>
  <c r="A1683" i="28" s="1"/>
  <c r="B1684" i="28"/>
  <c r="A1684" i="28" s="1"/>
  <c r="B1685" i="28"/>
  <c r="A1685" i="28" s="1"/>
  <c r="B1686" i="28"/>
  <c r="A1686" i="28" s="1"/>
  <c r="B1687" i="28"/>
  <c r="A1687" i="28" s="1"/>
  <c r="B1688" i="28"/>
  <c r="A1688" i="28" s="1"/>
  <c r="B1689" i="28"/>
  <c r="A1689" i="28" s="1"/>
  <c r="B1690" i="28"/>
  <c r="A1690" i="28" s="1"/>
  <c r="B1691" i="28"/>
  <c r="A1691" i="28" s="1"/>
  <c r="B1692" i="28"/>
  <c r="A1692" i="28" s="1"/>
  <c r="B1693" i="28"/>
  <c r="A1693" i="28" s="1"/>
  <c r="B1694" i="28"/>
  <c r="A1694" i="28" s="1"/>
  <c r="B1695" i="28"/>
  <c r="A1695" i="28" s="1"/>
  <c r="B1696" i="28"/>
  <c r="A1696" i="28" s="1"/>
  <c r="B1697" i="28"/>
  <c r="A1697" i="28" s="1"/>
  <c r="B1698" i="28"/>
  <c r="A1698" i="28" s="1"/>
  <c r="B1699" i="28"/>
  <c r="A1699" i="28" s="1"/>
  <c r="B1700" i="28"/>
  <c r="A1700" i="28" s="1"/>
  <c r="B1701" i="28"/>
  <c r="A1701" i="28" s="1"/>
  <c r="B1702" i="28"/>
  <c r="A1702" i="28" s="1"/>
  <c r="B1703" i="28"/>
  <c r="A1703" i="28" s="1"/>
  <c r="B1704" i="28"/>
  <c r="A1704" i="28" s="1"/>
  <c r="B1705" i="28"/>
  <c r="A1705" i="28" s="1"/>
  <c r="B1706" i="28"/>
  <c r="A1706" i="28" s="1"/>
  <c r="B1707" i="28"/>
  <c r="A1707" i="28" s="1"/>
  <c r="B1708" i="28"/>
  <c r="A1708" i="28" s="1"/>
  <c r="B1709" i="28"/>
  <c r="A1709" i="28" s="1"/>
  <c r="B1710" i="28"/>
  <c r="A1710" i="28" s="1"/>
  <c r="B1711" i="28"/>
  <c r="A1711" i="28" s="1"/>
  <c r="B1712" i="28"/>
  <c r="A1712" i="28" s="1"/>
  <c r="B1713" i="28"/>
  <c r="A1713" i="28" s="1"/>
  <c r="B1714" i="28"/>
  <c r="A1714" i="28" s="1"/>
  <c r="B1715" i="28"/>
  <c r="A1715" i="28" s="1"/>
  <c r="B1716" i="28"/>
  <c r="A1716" i="28" s="1"/>
  <c r="B1717" i="28"/>
  <c r="A1717" i="28" s="1"/>
  <c r="B1718" i="28"/>
  <c r="A1718" i="28" s="1"/>
  <c r="B1719" i="28"/>
  <c r="A1719" i="28" s="1"/>
  <c r="B1720" i="28"/>
  <c r="A1720" i="28" s="1"/>
  <c r="B1721" i="28"/>
  <c r="A1721" i="28" s="1"/>
  <c r="B1722" i="28"/>
  <c r="A1722" i="28" s="1"/>
  <c r="B1723" i="28"/>
  <c r="A1723" i="28" s="1"/>
  <c r="B1724" i="28"/>
  <c r="A1724" i="28" s="1"/>
  <c r="B1725" i="28"/>
  <c r="A1725" i="28" s="1"/>
  <c r="B1726" i="28"/>
  <c r="A1726" i="28" s="1"/>
  <c r="B1727" i="28"/>
  <c r="A1727" i="28" s="1"/>
  <c r="B1728" i="28"/>
  <c r="A1728" i="28" s="1"/>
  <c r="B1729" i="28"/>
  <c r="A1729" i="28" s="1"/>
  <c r="B1730" i="28"/>
  <c r="A1730" i="28" s="1"/>
  <c r="B1731" i="28"/>
  <c r="A1731" i="28" s="1"/>
  <c r="B1732" i="28"/>
  <c r="A1732" i="28" s="1"/>
  <c r="B1733" i="28"/>
  <c r="A1733" i="28" s="1"/>
  <c r="B1734" i="28"/>
  <c r="A1734" i="28" s="1"/>
  <c r="B1735" i="28"/>
  <c r="A1735" i="28" s="1"/>
  <c r="B1736" i="28"/>
  <c r="A1736" i="28" s="1"/>
  <c r="B1737" i="28"/>
  <c r="A1737" i="28" s="1"/>
  <c r="B1738" i="28"/>
  <c r="A1738" i="28" s="1"/>
  <c r="B1739" i="28"/>
  <c r="A1739" i="28" s="1"/>
  <c r="B1740" i="28"/>
  <c r="A1740" i="28" s="1"/>
  <c r="B1741" i="28"/>
  <c r="A1741" i="28" s="1"/>
  <c r="B1742" i="28"/>
  <c r="A1742" i="28" s="1"/>
  <c r="B1743" i="28"/>
  <c r="A1743" i="28" s="1"/>
  <c r="B1744" i="28"/>
  <c r="A1744" i="28" s="1"/>
  <c r="B1745" i="28"/>
  <c r="A1745" i="28" s="1"/>
  <c r="B1746" i="28"/>
  <c r="A1746" i="28" s="1"/>
  <c r="B1747" i="28"/>
  <c r="A1747" i="28" s="1"/>
  <c r="B1748" i="28"/>
  <c r="A1748" i="28" s="1"/>
  <c r="B1749" i="28"/>
  <c r="A1749" i="28" s="1"/>
  <c r="B1750" i="28"/>
  <c r="A1750" i="28" s="1"/>
  <c r="B1751" i="28"/>
  <c r="A1751" i="28" s="1"/>
  <c r="B1752" i="28"/>
  <c r="A1752" i="28" s="1"/>
  <c r="B1753" i="28"/>
  <c r="A1753" i="28" s="1"/>
  <c r="B1754" i="28"/>
  <c r="A1754" i="28" s="1"/>
  <c r="B1755" i="28"/>
  <c r="A1755" i="28" s="1"/>
  <c r="B1756" i="28"/>
  <c r="A1756" i="28" s="1"/>
  <c r="B1757" i="28"/>
  <c r="A1757" i="28" s="1"/>
  <c r="B1758" i="28"/>
  <c r="A1758" i="28" s="1"/>
  <c r="B1759" i="28"/>
  <c r="A1759" i="28" s="1"/>
  <c r="B1760" i="28"/>
  <c r="A1760" i="28" s="1"/>
  <c r="B1761" i="28"/>
  <c r="A1761" i="28" s="1"/>
  <c r="B1762" i="28"/>
  <c r="A1762" i="28" s="1"/>
  <c r="B1763" i="28"/>
  <c r="A1763" i="28" s="1"/>
  <c r="B1764" i="28"/>
  <c r="A1764" i="28" s="1"/>
  <c r="B1765" i="28"/>
  <c r="A1765" i="28" s="1"/>
  <c r="B1766" i="28"/>
  <c r="A1766" i="28" s="1"/>
  <c r="B1767" i="28"/>
  <c r="A1767" i="28" s="1"/>
  <c r="B1768" i="28"/>
  <c r="A1768" i="28" s="1"/>
  <c r="B1769" i="28"/>
  <c r="A1769" i="28" s="1"/>
  <c r="B1770" i="28"/>
  <c r="A1770" i="28" s="1"/>
  <c r="B1771" i="28"/>
  <c r="A1771" i="28" s="1"/>
  <c r="B1772" i="28"/>
  <c r="A1772" i="28" s="1"/>
  <c r="B1773" i="28"/>
  <c r="A1773" i="28" s="1"/>
  <c r="B1774" i="28"/>
  <c r="A1774" i="28" s="1"/>
  <c r="B1775" i="28"/>
  <c r="A1775" i="28" s="1"/>
  <c r="B1776" i="28"/>
  <c r="A1776" i="28" s="1"/>
  <c r="B1777" i="28"/>
  <c r="A1777" i="28" s="1"/>
  <c r="B1778" i="28"/>
  <c r="A1778" i="28" s="1"/>
  <c r="B1779" i="28"/>
  <c r="A1779" i="28" s="1"/>
  <c r="B1780" i="28"/>
  <c r="A1780" i="28" s="1"/>
  <c r="B1781" i="28"/>
  <c r="A1781" i="28" s="1"/>
  <c r="B1782" i="28"/>
  <c r="A1782" i="28" s="1"/>
  <c r="B1783" i="28"/>
  <c r="A1783" i="28" s="1"/>
  <c r="B1784" i="28"/>
  <c r="A1784" i="28" s="1"/>
  <c r="B1785" i="28"/>
  <c r="A1785" i="28" s="1"/>
  <c r="B1786" i="28"/>
  <c r="A1786" i="28" s="1"/>
  <c r="B1787" i="28"/>
  <c r="A1787" i="28" s="1"/>
  <c r="B1788" i="28"/>
  <c r="A1788" i="28" s="1"/>
  <c r="B1789" i="28"/>
  <c r="A1789" i="28" s="1"/>
  <c r="B1790" i="28"/>
  <c r="A1790" i="28" s="1"/>
  <c r="B1791" i="28"/>
  <c r="A1791" i="28" s="1"/>
  <c r="B1792" i="28"/>
  <c r="A1792" i="28" s="1"/>
  <c r="B1793" i="28"/>
  <c r="A1793" i="28" s="1"/>
  <c r="B1794" i="28"/>
  <c r="A1794" i="28" s="1"/>
  <c r="B1795" i="28"/>
  <c r="A1795" i="28" s="1"/>
  <c r="B1796" i="28"/>
  <c r="A1796" i="28" s="1"/>
  <c r="B1797" i="28"/>
  <c r="A1797" i="28" s="1"/>
  <c r="B1798" i="28"/>
  <c r="A1798" i="28" s="1"/>
  <c r="B1799" i="28"/>
  <c r="A1799" i="28" s="1"/>
  <c r="B1800" i="28"/>
  <c r="A1800" i="28" s="1"/>
  <c r="B1801" i="28"/>
  <c r="A1801" i="28" s="1"/>
  <c r="B1802" i="28"/>
  <c r="A1802" i="28" s="1"/>
  <c r="B1803" i="28"/>
  <c r="A1803" i="28" s="1"/>
  <c r="B1804" i="28"/>
  <c r="A1804" i="28" s="1"/>
  <c r="B1805" i="28"/>
  <c r="A1805" i="28" s="1"/>
  <c r="B1806" i="28"/>
  <c r="A1806" i="28" s="1"/>
  <c r="B1807" i="28"/>
  <c r="A1807" i="28" s="1"/>
  <c r="B1808" i="28"/>
  <c r="A1808" i="28" s="1"/>
  <c r="B1809" i="28"/>
  <c r="A1809" i="28" s="1"/>
  <c r="B1810" i="28"/>
  <c r="A1810" i="28" s="1"/>
  <c r="B1811" i="28"/>
  <c r="A1811" i="28" s="1"/>
  <c r="B1812" i="28"/>
  <c r="A1812" i="28" s="1"/>
  <c r="B1813" i="28"/>
  <c r="A1813" i="28" s="1"/>
  <c r="B1814" i="28"/>
  <c r="A1814" i="28" s="1"/>
  <c r="B1815" i="28"/>
  <c r="A1815" i="28" s="1"/>
  <c r="B1816" i="28"/>
  <c r="A1816" i="28" s="1"/>
  <c r="B1817" i="28"/>
  <c r="A1817" i="28" s="1"/>
  <c r="B1818" i="28"/>
  <c r="A1818" i="28" s="1"/>
  <c r="B1819" i="28"/>
  <c r="A1819" i="28" s="1"/>
  <c r="B1820" i="28"/>
  <c r="A1820" i="28" s="1"/>
  <c r="B1821" i="28"/>
  <c r="A1821" i="28" s="1"/>
  <c r="B1822" i="28"/>
  <c r="A1822" i="28" s="1"/>
  <c r="B1823" i="28"/>
  <c r="A1823" i="28" s="1"/>
  <c r="B1824" i="28"/>
  <c r="A1824" i="28" s="1"/>
  <c r="B1825" i="28"/>
  <c r="A1825" i="28" s="1"/>
  <c r="B1826" i="28"/>
  <c r="A1826" i="28" s="1"/>
  <c r="B1827" i="28"/>
  <c r="A1827" i="28" s="1"/>
  <c r="B1828" i="28"/>
  <c r="A1828" i="28" s="1"/>
  <c r="B1829" i="28"/>
  <c r="A1829" i="28" s="1"/>
  <c r="B1830" i="28"/>
  <c r="A1830" i="28" s="1"/>
  <c r="B1831" i="28"/>
  <c r="A1831" i="28" s="1"/>
  <c r="B1832" i="28"/>
  <c r="A1832" i="28" s="1"/>
  <c r="B1833" i="28"/>
  <c r="A1833" i="28" s="1"/>
  <c r="B1834" i="28"/>
  <c r="A1834" i="28" s="1"/>
  <c r="B1835" i="28"/>
  <c r="A1835" i="28" s="1"/>
  <c r="B1836" i="28"/>
  <c r="A1836" i="28" s="1"/>
  <c r="B1837" i="28"/>
  <c r="A1837" i="28" s="1"/>
  <c r="B1838" i="28"/>
  <c r="A1838" i="28" s="1"/>
  <c r="B1839" i="28"/>
  <c r="A1839" i="28" s="1"/>
  <c r="B1840" i="28"/>
  <c r="A1840" i="28" s="1"/>
  <c r="B1841" i="28"/>
  <c r="A1841" i="28" s="1"/>
  <c r="B1842" i="28"/>
  <c r="A1842" i="28" s="1"/>
  <c r="B1843" i="28"/>
  <c r="A1843" i="28" s="1"/>
  <c r="B1844" i="28"/>
  <c r="A1844" i="28" s="1"/>
  <c r="B1845" i="28"/>
  <c r="A1845" i="28" s="1"/>
  <c r="B1846" i="28"/>
  <c r="A1846" i="28" s="1"/>
  <c r="B1847" i="28"/>
  <c r="A1847" i="28" s="1"/>
  <c r="B1848" i="28"/>
  <c r="A1848" i="28" s="1"/>
  <c r="B1849" i="28"/>
  <c r="A1849" i="28" s="1"/>
  <c r="B1850" i="28"/>
  <c r="A1850" i="28" s="1"/>
  <c r="B1851" i="28"/>
  <c r="A1851" i="28" s="1"/>
  <c r="B1852" i="28"/>
  <c r="A1852" i="28" s="1"/>
  <c r="B1853" i="28"/>
  <c r="A1853" i="28" s="1"/>
  <c r="B1854" i="28"/>
  <c r="A1854" i="28" s="1"/>
  <c r="B1855" i="28"/>
  <c r="A1855" i="28" s="1"/>
  <c r="B1856" i="28"/>
  <c r="A1856" i="28" s="1"/>
  <c r="B1857" i="28"/>
  <c r="A1857" i="28" s="1"/>
  <c r="B1858" i="28"/>
  <c r="A1858" i="28" s="1"/>
  <c r="B1859" i="28"/>
  <c r="A1859" i="28" s="1"/>
  <c r="B1860" i="28"/>
  <c r="A1860" i="28" s="1"/>
  <c r="B1861" i="28"/>
  <c r="A1861" i="28" s="1"/>
  <c r="B1862" i="28"/>
  <c r="A1862" i="28" s="1"/>
  <c r="B1863" i="28"/>
  <c r="A1863" i="28" s="1"/>
  <c r="B1864" i="28"/>
  <c r="A1864" i="28" s="1"/>
  <c r="B1865" i="28"/>
  <c r="A1865" i="28" s="1"/>
  <c r="B1866" i="28"/>
  <c r="A1866" i="28" s="1"/>
  <c r="B1867" i="28"/>
  <c r="A1867" i="28" s="1"/>
  <c r="B1868" i="28"/>
  <c r="A1868" i="28" s="1"/>
  <c r="B1869" i="28"/>
  <c r="A1869" i="28" s="1"/>
  <c r="B1870" i="28"/>
  <c r="A1870" i="28" s="1"/>
  <c r="B1871" i="28"/>
  <c r="A1871" i="28" s="1"/>
  <c r="B1872" i="28"/>
  <c r="A1872" i="28" s="1"/>
  <c r="B1873" i="28"/>
  <c r="A1873" i="28" s="1"/>
  <c r="B1874" i="28"/>
  <c r="A1874" i="28" s="1"/>
  <c r="B1875" i="28"/>
  <c r="A1875" i="28" s="1"/>
  <c r="B1876" i="28"/>
  <c r="A1876" i="28" s="1"/>
  <c r="B1877" i="28"/>
  <c r="A1877" i="28" s="1"/>
  <c r="B1878" i="28"/>
  <c r="A1878" i="28" s="1"/>
  <c r="B1879" i="28"/>
  <c r="A1879" i="28" s="1"/>
  <c r="B1880" i="28"/>
  <c r="A1880" i="28" s="1"/>
  <c r="B1881" i="28"/>
  <c r="A1881" i="28" s="1"/>
  <c r="B1882" i="28"/>
  <c r="A1882" i="28" s="1"/>
  <c r="B1883" i="28"/>
  <c r="A1883" i="28" s="1"/>
  <c r="B1884" i="28"/>
  <c r="A1884" i="28" s="1"/>
  <c r="B1885" i="28"/>
  <c r="A1885" i="28" s="1"/>
  <c r="B1886" i="28"/>
  <c r="A1886" i="28" s="1"/>
  <c r="B1887" i="28"/>
  <c r="A1887" i="28" s="1"/>
  <c r="B1888" i="28"/>
  <c r="A1888" i="28" s="1"/>
  <c r="B1889" i="28"/>
  <c r="A1889" i="28" s="1"/>
  <c r="B1890" i="28"/>
  <c r="A1890" i="28" s="1"/>
  <c r="B1891" i="28"/>
  <c r="A1891" i="28" s="1"/>
  <c r="B1892" i="28"/>
  <c r="A1892" i="28" s="1"/>
  <c r="B1893" i="28"/>
  <c r="A1893" i="28" s="1"/>
  <c r="B1894" i="28"/>
  <c r="A1894" i="28" s="1"/>
  <c r="B1895" i="28"/>
  <c r="A1895" i="28" s="1"/>
  <c r="B1896" i="28"/>
  <c r="A1896" i="28" s="1"/>
  <c r="B1897" i="28"/>
  <c r="A1897" i="28" s="1"/>
  <c r="B1898" i="28"/>
  <c r="A1898" i="28" s="1"/>
  <c r="B1899" i="28"/>
  <c r="A1899" i="28" s="1"/>
  <c r="B1900" i="28"/>
  <c r="A1900" i="28" s="1"/>
  <c r="B1901" i="28"/>
  <c r="A1901" i="28" s="1"/>
  <c r="B1902" i="28"/>
  <c r="A1902" i="28" s="1"/>
  <c r="B1903" i="28"/>
  <c r="A1903" i="28" s="1"/>
  <c r="B1904" i="28"/>
  <c r="A1904" i="28" s="1"/>
  <c r="B1905" i="28"/>
  <c r="A1905" i="28" s="1"/>
  <c r="B1906" i="28"/>
  <c r="A1906" i="28" s="1"/>
  <c r="B1907" i="28"/>
  <c r="A1907" i="28" s="1"/>
  <c r="B1908" i="28"/>
  <c r="A1908" i="28" s="1"/>
  <c r="B1909" i="28"/>
  <c r="A1909" i="28" s="1"/>
  <c r="B1910" i="28"/>
  <c r="A1910" i="28" s="1"/>
  <c r="B1911" i="28"/>
  <c r="A1911" i="28" s="1"/>
  <c r="B1912" i="28"/>
  <c r="A1912" i="28" s="1"/>
  <c r="B1913" i="28"/>
  <c r="A1913" i="28" s="1"/>
  <c r="B1914" i="28"/>
  <c r="A1914" i="28" s="1"/>
  <c r="B1915" i="28"/>
  <c r="A1915" i="28" s="1"/>
  <c r="B1916" i="28"/>
  <c r="A1916" i="28" s="1"/>
  <c r="B1917" i="28"/>
  <c r="A1917" i="28" s="1"/>
  <c r="B1918" i="28"/>
  <c r="A1918" i="28" s="1"/>
  <c r="B1919" i="28"/>
  <c r="A1919" i="28" s="1"/>
  <c r="B1920" i="28"/>
  <c r="A1920" i="28" s="1"/>
  <c r="B1921" i="28"/>
  <c r="A1921" i="28" s="1"/>
  <c r="B1922" i="28"/>
  <c r="A1922" i="28" s="1"/>
  <c r="B1923" i="28"/>
  <c r="A1923" i="28" s="1"/>
  <c r="B1924" i="28"/>
  <c r="A1924" i="28" s="1"/>
  <c r="B1925" i="28"/>
  <c r="A1925" i="28" s="1"/>
  <c r="B1926" i="28"/>
  <c r="A1926" i="28" s="1"/>
  <c r="B1927" i="28"/>
  <c r="A1927" i="28" s="1"/>
  <c r="B1928" i="28"/>
  <c r="A1928" i="28" s="1"/>
  <c r="B1929" i="28"/>
  <c r="A1929" i="28" s="1"/>
  <c r="B1930" i="28"/>
  <c r="A1930" i="28" s="1"/>
  <c r="B1931" i="28"/>
  <c r="A1931" i="28" s="1"/>
  <c r="B1932" i="28"/>
  <c r="A1932" i="28" s="1"/>
  <c r="B1933" i="28"/>
  <c r="A1933" i="28" s="1"/>
  <c r="B1934" i="28"/>
  <c r="A1934" i="28" s="1"/>
  <c r="B1935" i="28"/>
  <c r="A1935" i="28" s="1"/>
  <c r="B1936" i="28"/>
  <c r="A1936" i="28" s="1"/>
  <c r="B1937" i="28"/>
  <c r="A1937" i="28" s="1"/>
  <c r="B1938" i="28"/>
  <c r="A1938" i="28" s="1"/>
  <c r="B1939" i="28"/>
  <c r="A1939" i="28" s="1"/>
  <c r="B1940" i="28"/>
  <c r="A1940" i="28" s="1"/>
  <c r="B1941" i="28"/>
  <c r="A1941" i="28" s="1"/>
  <c r="B1942" i="28"/>
  <c r="A1942" i="28" s="1"/>
  <c r="B1943" i="28"/>
  <c r="A1943" i="28" s="1"/>
  <c r="B1944" i="28"/>
  <c r="A1944" i="28" s="1"/>
  <c r="B1945" i="28"/>
  <c r="A1945" i="28" s="1"/>
  <c r="B1946" i="28"/>
  <c r="A1946" i="28" s="1"/>
  <c r="B1947" i="28"/>
  <c r="A1947" i="28" s="1"/>
  <c r="B1948" i="28"/>
  <c r="A1948" i="28" s="1"/>
  <c r="B1949" i="28"/>
  <c r="A1949" i="28" s="1"/>
  <c r="B1950" i="28"/>
  <c r="A1950" i="28" s="1"/>
  <c r="B1951" i="28"/>
  <c r="A1951" i="28" s="1"/>
  <c r="B1952" i="28"/>
  <c r="A1952" i="28" s="1"/>
  <c r="B1953" i="28"/>
  <c r="A1953" i="28" s="1"/>
  <c r="B1954" i="28"/>
  <c r="A1954" i="28" s="1"/>
  <c r="B1955" i="28"/>
  <c r="A1955" i="28" s="1"/>
  <c r="B1956" i="28"/>
  <c r="A1956" i="28" s="1"/>
  <c r="B1957" i="28"/>
  <c r="A1957" i="28" s="1"/>
  <c r="B1958" i="28"/>
  <c r="A1958" i="28" s="1"/>
  <c r="B1959" i="28"/>
  <c r="A1959" i="28" s="1"/>
  <c r="B1960" i="28"/>
  <c r="A1960" i="28" s="1"/>
  <c r="B1961" i="28"/>
  <c r="A1961" i="28" s="1"/>
  <c r="B1962" i="28"/>
  <c r="A1962" i="28" s="1"/>
  <c r="B1963" i="28"/>
  <c r="A1963" i="28" s="1"/>
  <c r="B1964" i="28"/>
  <c r="A1964" i="28" s="1"/>
  <c r="B1965" i="28"/>
  <c r="A1965" i="28" s="1"/>
  <c r="B1966" i="28"/>
  <c r="A1966" i="28" s="1"/>
  <c r="B1967" i="28"/>
  <c r="A1967" i="28" s="1"/>
  <c r="B1968" i="28"/>
  <c r="A1968" i="28" s="1"/>
  <c r="B1969" i="28"/>
  <c r="A1969" i="28" s="1"/>
  <c r="B1970" i="28"/>
  <c r="A1970" i="28" s="1"/>
  <c r="B1971" i="28"/>
  <c r="A1971" i="28" s="1"/>
  <c r="B1972" i="28"/>
  <c r="A1972" i="28" s="1"/>
  <c r="B1973" i="28"/>
  <c r="A1973" i="28" s="1"/>
  <c r="B1974" i="28"/>
  <c r="A1974" i="28" s="1"/>
  <c r="B1975" i="28"/>
  <c r="A1975" i="28" s="1"/>
  <c r="B1976" i="28"/>
  <c r="A1976" i="28" s="1"/>
  <c r="B1977" i="28"/>
  <c r="A1977" i="28" s="1"/>
  <c r="B1978" i="28"/>
  <c r="A1978" i="28" s="1"/>
  <c r="B1979" i="28"/>
  <c r="A1979" i="28" s="1"/>
  <c r="B1980" i="28"/>
  <c r="A1980" i="28" s="1"/>
  <c r="B1981" i="28"/>
  <c r="A1981" i="28" s="1"/>
  <c r="B1982" i="28"/>
  <c r="A1982" i="28" s="1"/>
  <c r="B1983" i="28"/>
  <c r="A1983" i="28" s="1"/>
  <c r="B1984" i="28"/>
  <c r="A1984" i="28" s="1"/>
  <c r="B1985" i="28"/>
  <c r="A1985" i="28" s="1"/>
  <c r="B1986" i="28"/>
  <c r="A1986" i="28" s="1"/>
  <c r="B1987" i="28"/>
  <c r="A1987" i="28" s="1"/>
  <c r="B1988" i="28"/>
  <c r="A1988" i="28" s="1"/>
  <c r="B1989" i="28"/>
  <c r="A1989" i="28" s="1"/>
  <c r="B1990" i="28"/>
  <c r="A1990" i="28" s="1"/>
  <c r="B1991" i="28"/>
  <c r="A1991" i="28" s="1"/>
  <c r="B1992" i="28"/>
  <c r="A1992" i="28" s="1"/>
  <c r="B1993" i="28"/>
  <c r="A1993" i="28" s="1"/>
  <c r="B1994" i="28"/>
  <c r="A1994" i="28" s="1"/>
  <c r="B1995" i="28"/>
  <c r="A1995" i="28" s="1"/>
  <c r="B1996" i="28"/>
  <c r="A1996" i="28" s="1"/>
  <c r="B1997" i="28"/>
  <c r="A1997" i="28" s="1"/>
  <c r="B1998" i="28"/>
  <c r="A1998" i="28" s="1"/>
  <c r="B1999" i="28"/>
  <c r="A1999" i="28" s="1"/>
  <c r="B2000" i="28"/>
  <c r="A2000" i="28" s="1"/>
  <c r="B2001" i="28"/>
  <c r="A2001" i="28" s="1"/>
  <c r="B2002" i="28"/>
  <c r="A2002" i="28" s="1"/>
  <c r="B2003" i="28"/>
  <c r="A2003" i="28" s="1"/>
  <c r="B2004" i="28"/>
  <c r="A2004" i="28" s="1"/>
  <c r="B2005" i="28"/>
  <c r="A2005" i="28" s="1"/>
  <c r="B2006" i="28"/>
  <c r="A2006" i="28" s="1"/>
  <c r="B2007" i="28"/>
  <c r="A2007" i="28" s="1"/>
  <c r="B2008" i="28"/>
  <c r="A2008" i="28" s="1"/>
  <c r="B2009" i="28"/>
  <c r="A2009" i="28" s="1"/>
  <c r="B2010" i="28"/>
  <c r="A2010" i="28" s="1"/>
  <c r="B2011" i="28"/>
  <c r="A2011" i="28" s="1"/>
  <c r="B2012" i="28"/>
  <c r="A2012" i="28" s="1"/>
  <c r="B2013" i="28"/>
  <c r="A2013" i="28" s="1"/>
  <c r="B2014" i="28"/>
  <c r="A2014" i="28" s="1"/>
  <c r="B2015" i="28"/>
  <c r="A2015" i="28" s="1"/>
  <c r="B2016" i="28"/>
  <c r="A2016" i="28" s="1"/>
  <c r="B2017" i="28"/>
  <c r="A2017" i="28" s="1"/>
  <c r="B2018" i="28"/>
  <c r="A2018" i="28" s="1"/>
  <c r="B2019" i="28"/>
  <c r="A2019" i="28" s="1"/>
  <c r="B2020" i="28"/>
  <c r="A2020" i="28" s="1"/>
  <c r="B2021" i="28"/>
  <c r="A2021" i="28" s="1"/>
  <c r="B2022" i="28"/>
  <c r="A2022" i="28" s="1"/>
  <c r="B2023" i="28"/>
  <c r="A2023" i="28" s="1"/>
  <c r="B2024" i="28"/>
  <c r="A2024" i="28" s="1"/>
  <c r="B2025" i="28"/>
  <c r="A2025" i="28" s="1"/>
  <c r="B2026" i="28"/>
  <c r="A2026" i="28" s="1"/>
  <c r="B2027" i="28"/>
  <c r="A2027" i="28" s="1"/>
  <c r="B2028" i="28"/>
  <c r="A2028" i="28" s="1"/>
  <c r="B2029" i="28"/>
  <c r="A2029" i="28" s="1"/>
  <c r="B2030" i="28"/>
  <c r="A2030" i="28" s="1"/>
  <c r="B2031" i="28"/>
  <c r="A2031" i="28" s="1"/>
  <c r="B2032" i="28"/>
  <c r="A2032" i="28" s="1"/>
  <c r="B2033" i="28"/>
  <c r="A2033" i="28" s="1"/>
  <c r="B2034" i="28"/>
  <c r="A2034" i="28" s="1"/>
  <c r="B2035" i="28"/>
  <c r="A2035" i="28" s="1"/>
  <c r="B2036" i="28"/>
  <c r="A2036" i="28" s="1"/>
  <c r="B2037" i="28"/>
  <c r="A2037" i="28" s="1"/>
  <c r="B2038" i="28"/>
  <c r="A2038" i="28" s="1"/>
  <c r="B2039" i="28"/>
  <c r="A2039" i="28" s="1"/>
  <c r="B2040" i="28"/>
  <c r="A2040" i="28" s="1"/>
  <c r="B2041" i="28"/>
  <c r="A2041" i="28" s="1"/>
  <c r="B2042" i="28"/>
  <c r="A2042" i="28" s="1"/>
  <c r="B2043" i="28"/>
  <c r="A2043" i="28" s="1"/>
  <c r="B2044" i="28"/>
  <c r="A2044" i="28" s="1"/>
  <c r="B2045" i="28"/>
  <c r="A2045" i="28" s="1"/>
  <c r="B2046" i="28"/>
  <c r="A2046" i="28" s="1"/>
  <c r="B2047" i="28"/>
  <c r="A2047" i="28" s="1"/>
  <c r="B2048" i="28"/>
  <c r="A2048" i="28" s="1"/>
  <c r="B2049" i="28"/>
  <c r="A2049" i="28" s="1"/>
  <c r="B2050" i="28"/>
  <c r="A2050" i="28" s="1"/>
  <c r="B2051" i="28"/>
  <c r="A2051" i="28" s="1"/>
  <c r="B2052" i="28"/>
  <c r="A2052" i="28" s="1"/>
  <c r="B2053" i="28"/>
  <c r="A2053" i="28" s="1"/>
  <c r="B2054" i="28"/>
  <c r="A2054" i="28" s="1"/>
  <c r="B2055" i="28"/>
  <c r="A2055" i="28" s="1"/>
  <c r="B2056" i="28"/>
  <c r="A2056" i="28" s="1"/>
  <c r="B2057" i="28"/>
  <c r="A2057" i="28" s="1"/>
  <c r="B2058" i="28"/>
  <c r="A2058" i="28" s="1"/>
  <c r="B2059" i="28"/>
  <c r="A2059" i="28" s="1"/>
  <c r="B2060" i="28"/>
  <c r="A2060" i="28" s="1"/>
  <c r="B2061" i="28"/>
  <c r="A2061" i="28" s="1"/>
  <c r="B2062" i="28"/>
  <c r="A2062" i="28" s="1"/>
  <c r="B2063" i="28"/>
  <c r="A2063" i="28" s="1"/>
  <c r="B2064" i="28"/>
  <c r="A2064" i="28" s="1"/>
  <c r="B2065" i="28"/>
  <c r="A2065" i="28" s="1"/>
  <c r="B2066" i="28"/>
  <c r="A2066" i="28" s="1"/>
  <c r="B2067" i="28"/>
  <c r="A2067" i="28" s="1"/>
  <c r="B2068" i="28"/>
  <c r="A2068" i="28" s="1"/>
  <c r="B2069" i="28"/>
  <c r="A2069" i="28" s="1"/>
  <c r="B2070" i="28"/>
  <c r="A2070" i="28" s="1"/>
  <c r="B2071" i="28"/>
  <c r="A2071" i="28" s="1"/>
  <c r="B2072" i="28"/>
  <c r="A2072" i="28" s="1"/>
  <c r="B2073" i="28"/>
  <c r="A2073" i="28" s="1"/>
  <c r="B2074" i="28"/>
  <c r="A2074" i="28" s="1"/>
  <c r="B2075" i="28"/>
  <c r="A2075" i="28" s="1"/>
  <c r="B2076" i="28"/>
  <c r="A2076" i="28" s="1"/>
  <c r="B2077" i="28"/>
  <c r="A2077" i="28" s="1"/>
  <c r="B2078" i="28"/>
  <c r="A2078" i="28" s="1"/>
  <c r="B2079" i="28"/>
  <c r="A2079" i="28" s="1"/>
  <c r="B2080" i="28"/>
  <c r="A2080" i="28" s="1"/>
  <c r="B2081" i="28"/>
  <c r="A2081" i="28" s="1"/>
  <c r="B2082" i="28"/>
  <c r="A2082" i="28" s="1"/>
  <c r="B2083" i="28"/>
  <c r="A2083" i="28" s="1"/>
  <c r="B2084" i="28"/>
  <c r="A2084" i="28" s="1"/>
  <c r="B2085" i="28"/>
  <c r="A2085" i="28" s="1"/>
  <c r="B2086" i="28"/>
  <c r="A2086" i="28" s="1"/>
  <c r="B2087" i="28"/>
  <c r="A2087" i="28" s="1"/>
  <c r="B2088" i="28"/>
  <c r="A2088" i="28" s="1"/>
  <c r="B2089" i="28"/>
  <c r="A2089" i="28" s="1"/>
  <c r="B2090" i="28"/>
  <c r="A2090" i="28" s="1"/>
  <c r="B2091" i="28"/>
  <c r="A2091" i="28" s="1"/>
  <c r="B2092" i="28"/>
  <c r="A2092" i="28" s="1"/>
  <c r="B2093" i="28"/>
  <c r="A2093" i="28" s="1"/>
  <c r="B2094" i="28"/>
  <c r="A2094" i="28" s="1"/>
  <c r="B2095" i="28"/>
  <c r="A2095" i="28" s="1"/>
  <c r="B2096" i="28"/>
  <c r="A2096" i="28" s="1"/>
  <c r="B2097" i="28"/>
  <c r="A2097" i="28" s="1"/>
  <c r="B2098" i="28"/>
  <c r="A2098" i="28" s="1"/>
  <c r="B2099" i="28"/>
  <c r="A2099" i="28" s="1"/>
  <c r="B2100" i="28"/>
  <c r="A2100" i="28" s="1"/>
  <c r="B2101" i="28"/>
  <c r="A2101" i="28" s="1"/>
  <c r="B2102" i="28"/>
  <c r="A2102" i="28" s="1"/>
  <c r="B2103" i="28"/>
  <c r="A2103" i="28" s="1"/>
  <c r="B2104" i="28"/>
  <c r="A2104" i="28" s="1"/>
  <c r="B2105" i="28"/>
  <c r="A2105" i="28" s="1"/>
  <c r="B2106" i="28"/>
  <c r="A2106" i="28" s="1"/>
  <c r="B2107" i="28"/>
  <c r="A2107" i="28" s="1"/>
  <c r="B2108" i="28"/>
  <c r="A2108" i="28" s="1"/>
  <c r="B2109" i="28"/>
  <c r="A2109" i="28" s="1"/>
  <c r="B2110" i="28"/>
  <c r="A2110" i="28" s="1"/>
  <c r="B2111" i="28"/>
  <c r="A2111" i="28" s="1"/>
  <c r="B2112" i="28"/>
  <c r="A2112" i="28" s="1"/>
  <c r="B2113" i="28"/>
  <c r="A2113" i="28" s="1"/>
  <c r="B2114" i="28"/>
  <c r="A2114" i="28" s="1"/>
  <c r="B2115" i="28"/>
  <c r="A2115" i="28" s="1"/>
  <c r="B2116" i="28"/>
  <c r="A2116" i="28" s="1"/>
  <c r="B2117" i="28"/>
  <c r="A2117" i="28" s="1"/>
  <c r="B2118" i="28"/>
  <c r="A2118" i="28" s="1"/>
  <c r="B2119" i="28"/>
  <c r="A2119" i="28" s="1"/>
  <c r="B2120" i="28"/>
  <c r="A2120" i="28" s="1"/>
  <c r="B2121" i="28"/>
  <c r="A2121" i="28" s="1"/>
  <c r="B2122" i="28"/>
  <c r="A2122" i="28" s="1"/>
  <c r="B2123" i="28"/>
  <c r="A2123" i="28" s="1"/>
  <c r="B2124" i="28"/>
  <c r="A2124" i="28" s="1"/>
  <c r="B2125" i="28"/>
  <c r="A2125" i="28" s="1"/>
  <c r="B2126" i="28"/>
  <c r="A2126" i="28" s="1"/>
  <c r="B2127" i="28"/>
  <c r="A2127" i="28" s="1"/>
  <c r="B2128" i="28"/>
  <c r="A2128" i="28" s="1"/>
  <c r="B2129" i="28"/>
  <c r="A2129" i="28" s="1"/>
  <c r="B2130" i="28"/>
  <c r="A2130" i="28" s="1"/>
  <c r="B2131" i="28"/>
  <c r="A2131" i="28" s="1"/>
  <c r="B2132" i="28"/>
  <c r="A2132" i="28" s="1"/>
  <c r="B2133" i="28"/>
  <c r="A2133" i="28" s="1"/>
  <c r="B2134" i="28"/>
  <c r="A2134" i="28" s="1"/>
  <c r="B2135" i="28"/>
  <c r="A2135" i="28" s="1"/>
  <c r="B2136" i="28"/>
  <c r="A2136" i="28" s="1"/>
  <c r="B2137" i="28"/>
  <c r="A2137" i="28" s="1"/>
  <c r="B2138" i="28"/>
  <c r="A2138" i="28" s="1"/>
  <c r="B2139" i="28"/>
  <c r="A2139" i="28" s="1"/>
  <c r="B2140" i="28"/>
  <c r="A2140" i="28" s="1"/>
  <c r="B2141" i="28"/>
  <c r="A2141" i="28" s="1"/>
  <c r="B2142" i="28"/>
  <c r="A2142" i="28" s="1"/>
  <c r="B2143" i="28"/>
  <c r="A2143" i="28" s="1"/>
  <c r="B2144" i="28"/>
  <c r="A2144" i="28" s="1"/>
  <c r="B2145" i="28"/>
  <c r="A2145" i="28" s="1"/>
  <c r="B2146" i="28"/>
  <c r="A2146" i="28" s="1"/>
  <c r="B2147" i="28"/>
  <c r="A2147" i="28" s="1"/>
  <c r="B2148" i="28"/>
  <c r="A2148" i="28" s="1"/>
  <c r="B2149" i="28"/>
  <c r="A2149" i="28" s="1"/>
  <c r="B2150" i="28"/>
  <c r="A2150" i="28" s="1"/>
  <c r="B2151" i="28"/>
  <c r="A2151" i="28" s="1"/>
  <c r="B2152" i="28"/>
  <c r="A2152" i="28" s="1"/>
  <c r="B2153" i="28"/>
  <c r="A2153" i="28" s="1"/>
  <c r="B2154" i="28"/>
  <c r="A2154" i="28" s="1"/>
  <c r="B2155" i="28"/>
  <c r="A2155" i="28" s="1"/>
  <c r="B2156" i="28"/>
  <c r="A2156" i="28" s="1"/>
  <c r="B2157" i="28"/>
  <c r="A2157" i="28" s="1"/>
  <c r="B2158" i="28"/>
  <c r="A2158" i="28" s="1"/>
  <c r="B2159" i="28"/>
  <c r="A2159" i="28" s="1"/>
  <c r="B2160" i="28"/>
  <c r="A2160" i="28" s="1"/>
  <c r="B2161" i="28"/>
  <c r="A2161" i="28" s="1"/>
  <c r="B2162" i="28"/>
  <c r="A2162" i="28" s="1"/>
  <c r="B2163" i="28"/>
  <c r="A2163" i="28" s="1"/>
  <c r="B2164" i="28"/>
  <c r="A2164" i="28" s="1"/>
  <c r="B2165" i="28"/>
  <c r="A2165" i="28" s="1"/>
  <c r="B2166" i="28"/>
  <c r="A2166" i="28" s="1"/>
  <c r="B2167" i="28"/>
  <c r="A2167" i="28" s="1"/>
  <c r="B2168" i="28"/>
  <c r="A2168" i="28" s="1"/>
  <c r="B2169" i="28"/>
  <c r="A2169" i="28" s="1"/>
  <c r="B2170" i="28"/>
  <c r="A2170" i="28" s="1"/>
  <c r="B2171" i="28"/>
  <c r="A2171" i="28" s="1"/>
  <c r="B2172" i="28"/>
  <c r="A2172" i="28" s="1"/>
  <c r="B2173" i="28"/>
  <c r="A2173" i="28" s="1"/>
  <c r="B2174" i="28"/>
  <c r="A2174" i="28" s="1"/>
  <c r="B2175" i="28"/>
  <c r="A2175" i="28" s="1"/>
  <c r="B2176" i="28"/>
  <c r="A2176" i="28" s="1"/>
  <c r="B2177" i="28"/>
  <c r="A2177" i="28" s="1"/>
  <c r="B2178" i="28"/>
  <c r="A2178" i="28" s="1"/>
  <c r="B2179" i="28"/>
  <c r="A2179" i="28" s="1"/>
  <c r="B2180" i="28"/>
  <c r="A2180" i="28" s="1"/>
  <c r="B2181" i="28"/>
  <c r="A2181" i="28" s="1"/>
  <c r="B2182" i="28"/>
  <c r="A2182" i="28" s="1"/>
  <c r="B2183" i="28"/>
  <c r="A2183" i="28" s="1"/>
  <c r="B2184" i="28"/>
  <c r="A2184" i="28" s="1"/>
  <c r="B2185" i="28"/>
  <c r="A2185" i="28" s="1"/>
  <c r="B2186" i="28"/>
  <c r="A2186" i="28" s="1"/>
  <c r="B2187" i="28"/>
  <c r="A2187" i="28" s="1"/>
  <c r="B2188" i="28"/>
  <c r="A2188" i="28" s="1"/>
  <c r="B2189" i="28"/>
  <c r="A2189" i="28" s="1"/>
  <c r="B2190" i="28"/>
  <c r="A2190" i="28" s="1"/>
  <c r="B2191" i="28"/>
  <c r="A2191" i="28" s="1"/>
  <c r="B2192" i="28"/>
  <c r="A2192" i="28" s="1"/>
  <c r="B2193" i="28"/>
  <c r="A2193" i="28" s="1"/>
  <c r="B2194" i="28"/>
  <c r="A2194" i="28" s="1"/>
  <c r="B2195" i="28"/>
  <c r="A2195" i="28" s="1"/>
  <c r="B2196" i="28"/>
  <c r="A2196" i="28" s="1"/>
  <c r="B2197" i="28"/>
  <c r="A2197" i="28" s="1"/>
  <c r="B2198" i="28"/>
  <c r="A2198" i="28" s="1"/>
  <c r="B2199" i="28"/>
  <c r="A2199" i="28" s="1"/>
  <c r="B2200" i="28"/>
  <c r="A2200" i="28" s="1"/>
  <c r="B2201" i="28"/>
  <c r="A2201" i="28" s="1"/>
  <c r="B2202" i="28"/>
  <c r="A2202" i="28" s="1"/>
  <c r="B2203" i="28"/>
  <c r="A2203" i="28" s="1"/>
  <c r="B2204" i="28"/>
  <c r="A2204" i="28" s="1"/>
  <c r="B2205" i="28"/>
  <c r="A2205" i="28" s="1"/>
  <c r="B2206" i="28"/>
  <c r="A2206" i="28" s="1"/>
  <c r="B2207" i="28"/>
  <c r="A2207" i="28" s="1"/>
  <c r="B2208" i="28"/>
  <c r="A2208" i="28" s="1"/>
  <c r="B2209" i="28"/>
  <c r="A2209" i="28" s="1"/>
  <c r="B2210" i="28"/>
  <c r="A2210" i="28" s="1"/>
  <c r="B2211" i="28"/>
  <c r="A2211" i="28" s="1"/>
  <c r="B2212" i="28"/>
  <c r="A2212" i="28" s="1"/>
  <c r="B2213" i="28"/>
  <c r="A2213" i="28" s="1"/>
  <c r="B2214" i="28"/>
  <c r="A2214" i="28" s="1"/>
  <c r="B2215" i="28"/>
  <c r="A2215" i="28" s="1"/>
  <c r="B2216" i="28"/>
  <c r="A2216" i="28" s="1"/>
  <c r="B2217" i="28"/>
  <c r="A2217" i="28" s="1"/>
  <c r="B2218" i="28"/>
  <c r="A2218" i="28" s="1"/>
  <c r="B2219" i="28"/>
  <c r="A2219" i="28" s="1"/>
  <c r="B2220" i="28"/>
  <c r="A2220" i="28" s="1"/>
  <c r="B2221" i="28"/>
  <c r="A2221" i="28" s="1"/>
  <c r="B2222" i="28"/>
  <c r="A2222" i="28" s="1"/>
  <c r="B2223" i="28"/>
  <c r="A2223" i="28" s="1"/>
  <c r="B2224" i="28"/>
  <c r="A2224" i="28" s="1"/>
  <c r="B2225" i="28"/>
  <c r="A2225" i="28" s="1"/>
  <c r="B2226" i="28"/>
  <c r="A2226" i="28" s="1"/>
  <c r="B2227" i="28"/>
  <c r="A2227" i="28" s="1"/>
  <c r="B2228" i="28"/>
  <c r="A2228" i="28" s="1"/>
  <c r="B2229" i="28"/>
  <c r="A2229" i="28" s="1"/>
  <c r="B2230" i="28"/>
  <c r="A2230" i="28" s="1"/>
  <c r="B2231" i="28"/>
  <c r="A2231" i="28" s="1"/>
  <c r="B2232" i="28"/>
  <c r="A2232" i="28" s="1"/>
  <c r="B2233" i="28"/>
  <c r="A2233" i="28" s="1"/>
  <c r="B2234" i="28"/>
  <c r="A2234" i="28" s="1"/>
  <c r="B2235" i="28"/>
  <c r="A2235" i="28" s="1"/>
  <c r="B2236" i="28"/>
  <c r="A2236" i="28" s="1"/>
  <c r="B2237" i="28"/>
  <c r="A2237" i="28" s="1"/>
  <c r="B2238" i="28"/>
  <c r="A2238" i="28" s="1"/>
  <c r="B2239" i="28"/>
  <c r="A2239" i="28" s="1"/>
  <c r="B2240" i="28"/>
  <c r="A2240" i="28" s="1"/>
  <c r="B2241" i="28"/>
  <c r="A2241" i="28" s="1"/>
  <c r="B2242" i="28"/>
  <c r="A2242" i="28" s="1"/>
  <c r="B2243" i="28"/>
  <c r="A2243" i="28" s="1"/>
  <c r="B2244" i="28"/>
  <c r="A2244" i="28" s="1"/>
  <c r="B2245" i="28"/>
  <c r="A2245" i="28" s="1"/>
  <c r="B2246" i="28"/>
  <c r="A2246" i="28" s="1"/>
  <c r="B2247" i="28"/>
  <c r="A2247" i="28" s="1"/>
  <c r="B2248" i="28"/>
  <c r="A2248" i="28" s="1"/>
  <c r="B2249" i="28"/>
  <c r="A2249" i="28" s="1"/>
  <c r="B2250" i="28"/>
  <c r="A2250" i="28" s="1"/>
  <c r="B2251" i="28"/>
  <c r="A2251" i="28" s="1"/>
  <c r="B2252" i="28"/>
  <c r="A2252" i="28" s="1"/>
  <c r="B2253" i="28"/>
  <c r="A2253" i="28" s="1"/>
  <c r="B2254" i="28"/>
  <c r="A2254" i="28" s="1"/>
  <c r="B2255" i="28"/>
  <c r="A2255" i="28" s="1"/>
  <c r="B2256" i="28"/>
  <c r="A2256" i="28" s="1"/>
  <c r="B2257" i="28"/>
  <c r="A2257" i="28" s="1"/>
  <c r="B2258" i="28"/>
  <c r="A2258" i="28" s="1"/>
  <c r="B2259" i="28"/>
  <c r="A2259" i="28" s="1"/>
  <c r="B2260" i="28"/>
  <c r="A2260" i="28" s="1"/>
  <c r="B2261" i="28"/>
  <c r="A2261" i="28" s="1"/>
  <c r="B2262" i="28"/>
  <c r="A2262" i="28" s="1"/>
  <c r="B2263" i="28"/>
  <c r="A2263" i="28" s="1"/>
  <c r="B2264" i="28"/>
  <c r="A2264" i="28" s="1"/>
  <c r="B2265" i="28"/>
  <c r="A2265" i="28" s="1"/>
  <c r="B2266" i="28"/>
  <c r="A2266" i="28" s="1"/>
  <c r="B2267" i="28"/>
  <c r="A2267" i="28" s="1"/>
  <c r="B2268" i="28"/>
  <c r="A2268" i="28" s="1"/>
  <c r="B2269" i="28"/>
  <c r="A2269" i="28" s="1"/>
  <c r="B2270" i="28"/>
  <c r="A2270" i="28" s="1"/>
  <c r="B2271" i="28"/>
  <c r="A2271" i="28" s="1"/>
  <c r="B2272" i="28"/>
  <c r="A2272" i="28" s="1"/>
  <c r="B2273" i="28"/>
  <c r="A2273" i="28" s="1"/>
  <c r="B2274" i="28"/>
  <c r="A2274" i="28" s="1"/>
  <c r="B2275" i="28"/>
  <c r="A2275" i="28" s="1"/>
  <c r="B2276" i="28"/>
  <c r="A2276" i="28" s="1"/>
  <c r="B2277" i="28"/>
  <c r="A2277" i="28" s="1"/>
  <c r="B2278" i="28"/>
  <c r="A2278" i="28" s="1"/>
  <c r="B2279" i="28"/>
  <c r="A2279" i="28" s="1"/>
  <c r="B2280" i="28"/>
  <c r="A2280" i="28" s="1"/>
  <c r="B2281" i="28"/>
  <c r="A2281" i="28" s="1"/>
  <c r="B2282" i="28"/>
  <c r="A2282" i="28" s="1"/>
  <c r="B2283" i="28"/>
  <c r="A2283" i="28" s="1"/>
  <c r="B2284" i="28"/>
  <c r="A2284" i="28" s="1"/>
  <c r="B2285" i="28"/>
  <c r="A2285" i="28" s="1"/>
  <c r="B2286" i="28"/>
  <c r="A2286" i="28" s="1"/>
  <c r="B2287" i="28"/>
  <c r="A2287" i="28" s="1"/>
  <c r="B2288" i="28"/>
  <c r="A2288" i="28" s="1"/>
  <c r="B2289" i="28"/>
  <c r="A2289" i="28" s="1"/>
  <c r="B2290" i="28"/>
  <c r="A2290" i="28" s="1"/>
  <c r="B2291" i="28"/>
  <c r="A2291" i="28" s="1"/>
  <c r="B2292" i="28"/>
  <c r="A2292" i="28" s="1"/>
  <c r="B2293" i="28"/>
  <c r="A2293" i="28" s="1"/>
  <c r="B2294" i="28"/>
  <c r="A2294" i="28" s="1"/>
  <c r="B2295" i="28"/>
  <c r="A2295" i="28" s="1"/>
  <c r="B2296" i="28"/>
  <c r="A2296" i="28" s="1"/>
  <c r="B2297" i="28"/>
  <c r="A2297" i="28" s="1"/>
  <c r="B2298" i="28"/>
  <c r="A2298" i="28" s="1"/>
  <c r="B2299" i="28"/>
  <c r="A2299" i="28" s="1"/>
  <c r="B2300" i="28"/>
  <c r="A2300" i="28" s="1"/>
  <c r="B2301" i="28"/>
  <c r="A2301" i="28" s="1"/>
  <c r="B2302" i="28"/>
  <c r="A2302" i="28" s="1"/>
  <c r="B2303" i="28"/>
  <c r="A2303" i="28" s="1"/>
  <c r="B2304" i="28"/>
  <c r="A2304" i="28" s="1"/>
  <c r="B2305" i="28"/>
  <c r="A2305" i="28" s="1"/>
  <c r="B2306" i="28"/>
  <c r="A2306" i="28" s="1"/>
  <c r="B2307" i="28"/>
  <c r="A2307" i="28" s="1"/>
  <c r="B2308" i="28"/>
  <c r="A2308" i="28" s="1"/>
  <c r="B2309" i="28"/>
  <c r="A2309" i="28" s="1"/>
  <c r="B2310" i="28"/>
  <c r="A2310" i="28" s="1"/>
  <c r="B2311" i="28"/>
  <c r="A2311" i="28" s="1"/>
  <c r="B2312" i="28"/>
  <c r="A2312" i="28" s="1"/>
  <c r="B2313" i="28"/>
  <c r="A2313" i="28" s="1"/>
  <c r="B2314" i="28"/>
  <c r="A2314" i="28" s="1"/>
  <c r="B2315" i="28"/>
  <c r="A2315" i="28" s="1"/>
  <c r="B2316" i="28"/>
  <c r="A2316" i="28" s="1"/>
  <c r="B2317" i="28"/>
  <c r="A2317" i="28" s="1"/>
  <c r="B2318" i="28"/>
  <c r="A2318" i="28" s="1"/>
  <c r="B2319" i="28"/>
  <c r="A2319" i="28" s="1"/>
  <c r="B2320" i="28"/>
  <c r="A2320" i="28" s="1"/>
  <c r="B2321" i="28"/>
  <c r="A2321" i="28" s="1"/>
  <c r="B2322" i="28"/>
  <c r="A2322" i="28" s="1"/>
  <c r="B2323" i="28"/>
  <c r="A2323" i="28" s="1"/>
  <c r="B2324" i="28"/>
  <c r="A2324" i="28" s="1"/>
  <c r="B2325" i="28"/>
  <c r="A2325" i="28" s="1"/>
  <c r="B2326" i="28"/>
  <c r="A2326" i="28" s="1"/>
  <c r="B2327" i="28"/>
  <c r="A2327" i="28" s="1"/>
  <c r="B2328" i="28"/>
  <c r="A2328" i="28" s="1"/>
  <c r="B2329" i="28"/>
  <c r="A2329" i="28" s="1"/>
  <c r="B2330" i="28"/>
  <c r="A2330" i="28" s="1"/>
  <c r="B2331" i="28"/>
  <c r="A2331" i="28" s="1"/>
  <c r="B2332" i="28"/>
  <c r="A2332" i="28" s="1"/>
  <c r="B2333" i="28"/>
  <c r="A2333" i="28" s="1"/>
  <c r="B2334" i="28"/>
  <c r="A2334" i="28" s="1"/>
  <c r="B2335" i="28"/>
  <c r="A2335" i="28" s="1"/>
  <c r="B2336" i="28"/>
  <c r="A2336" i="28" s="1"/>
  <c r="B2337" i="28"/>
  <c r="A2337" i="28" s="1"/>
  <c r="B2338" i="28"/>
  <c r="A2338" i="28" s="1"/>
  <c r="B2339" i="28"/>
  <c r="A2339" i="28" s="1"/>
  <c r="B2340" i="28"/>
  <c r="A2340" i="28" s="1"/>
  <c r="B2341" i="28"/>
  <c r="A2341" i="28" s="1"/>
  <c r="B2342" i="28"/>
  <c r="A2342" i="28" s="1"/>
  <c r="B2343" i="28"/>
  <c r="A2343" i="28" s="1"/>
  <c r="B2344" i="28"/>
  <c r="A2344" i="28" s="1"/>
  <c r="B2345" i="28"/>
  <c r="A2345" i="28" s="1"/>
  <c r="B2346" i="28"/>
  <c r="A2346" i="28" s="1"/>
  <c r="B2347" i="28"/>
  <c r="A2347" i="28" s="1"/>
  <c r="B2348" i="28"/>
  <c r="A2348" i="28" s="1"/>
  <c r="B2349" i="28"/>
  <c r="A2349" i="28" s="1"/>
  <c r="B2350" i="28"/>
  <c r="A2350" i="28" s="1"/>
  <c r="B2351" i="28"/>
  <c r="A2351" i="28" s="1"/>
  <c r="B2352" i="28"/>
  <c r="A2352" i="28" s="1"/>
  <c r="B2353" i="28"/>
  <c r="A2353" i="28" s="1"/>
  <c r="B2354" i="28"/>
  <c r="A2354" i="28" s="1"/>
  <c r="B2355" i="28"/>
  <c r="A2355" i="28" s="1"/>
  <c r="B2356" i="28"/>
  <c r="A2356" i="28" s="1"/>
  <c r="B2357" i="28"/>
  <c r="A2357" i="28" s="1"/>
  <c r="B2358" i="28"/>
  <c r="A2358" i="28" s="1"/>
  <c r="B2359" i="28"/>
  <c r="A2359" i="28" s="1"/>
  <c r="B2360" i="28"/>
  <c r="A2360" i="28" s="1"/>
  <c r="B2361" i="28"/>
  <c r="A2361" i="28" s="1"/>
  <c r="B2362" i="28"/>
  <c r="A2362" i="28" s="1"/>
  <c r="B2363" i="28"/>
  <c r="A2363" i="28" s="1"/>
  <c r="B2364" i="28"/>
  <c r="A2364" i="28" s="1"/>
  <c r="B2365" i="28"/>
  <c r="A2365" i="28" s="1"/>
  <c r="B2366" i="28"/>
  <c r="A2366" i="28" s="1"/>
  <c r="B2367" i="28"/>
  <c r="A2367" i="28" s="1"/>
  <c r="B2368" i="28"/>
  <c r="A2368" i="28" s="1"/>
  <c r="B2369" i="28"/>
  <c r="A2369" i="28" s="1"/>
  <c r="B2370" i="28"/>
  <c r="A2370" i="28" s="1"/>
  <c r="B2371" i="28"/>
  <c r="A2371" i="28" s="1"/>
  <c r="B2372" i="28"/>
  <c r="A2372" i="28" s="1"/>
  <c r="B2373" i="28"/>
  <c r="A2373" i="28" s="1"/>
  <c r="B2374" i="28"/>
  <c r="A2374" i="28" s="1"/>
  <c r="B2375" i="28"/>
  <c r="A2375" i="28" s="1"/>
  <c r="B2376" i="28"/>
  <c r="A2376" i="28" s="1"/>
  <c r="B2377" i="28"/>
  <c r="A2377" i="28" s="1"/>
  <c r="B2378" i="28"/>
  <c r="A2378" i="28" s="1"/>
  <c r="B2379" i="28"/>
  <c r="A2379" i="28" s="1"/>
  <c r="B2380" i="28"/>
  <c r="A2380" i="28" s="1"/>
  <c r="B2381" i="28"/>
  <c r="A2381" i="28" s="1"/>
  <c r="B2382" i="28"/>
  <c r="A2382" i="28" s="1"/>
  <c r="B2383" i="28"/>
  <c r="A2383" i="28" s="1"/>
  <c r="B2384" i="28"/>
  <c r="A2384" i="28" s="1"/>
  <c r="B2385" i="28"/>
  <c r="A2385" i="28" s="1"/>
  <c r="B2386" i="28"/>
  <c r="A2386" i="28" s="1"/>
  <c r="B2387" i="28"/>
  <c r="A2387" i="28" s="1"/>
  <c r="B2388" i="28"/>
  <c r="A2388" i="28" s="1"/>
  <c r="B2389" i="28"/>
  <c r="A2389" i="28" s="1"/>
  <c r="B2390" i="28"/>
  <c r="A2390" i="28" s="1"/>
  <c r="B2391" i="28"/>
  <c r="A2391" i="28" s="1"/>
  <c r="B2392" i="28"/>
  <c r="A2392" i="28" s="1"/>
  <c r="B2393" i="28"/>
  <c r="A2393" i="28" s="1"/>
  <c r="B2394" i="28"/>
  <c r="A2394" i="28" s="1"/>
  <c r="B2395" i="28"/>
  <c r="A2395" i="28" s="1"/>
  <c r="B2396" i="28"/>
  <c r="A2396" i="28" s="1"/>
  <c r="B2397" i="28"/>
  <c r="A2397" i="28" s="1"/>
  <c r="B2398" i="28"/>
  <c r="A2398" i="28" s="1"/>
  <c r="B2399" i="28"/>
  <c r="A2399" i="28" s="1"/>
  <c r="B2400" i="28"/>
  <c r="A2400" i="28" s="1"/>
  <c r="B2401" i="28"/>
  <c r="A2401" i="28" s="1"/>
  <c r="B2402" i="28"/>
  <c r="A2402" i="28" s="1"/>
  <c r="B2403" i="28"/>
  <c r="A2403" i="28" s="1"/>
  <c r="B2404" i="28"/>
  <c r="A2404" i="28" s="1"/>
  <c r="B2405" i="28"/>
  <c r="A2405" i="28" s="1"/>
  <c r="B2406" i="28"/>
  <c r="A2406" i="28" s="1"/>
  <c r="B2407" i="28"/>
  <c r="A2407" i="28" s="1"/>
  <c r="B2408" i="28"/>
  <c r="A2408" i="28" s="1"/>
  <c r="B2409" i="28"/>
  <c r="A2409" i="28" s="1"/>
  <c r="B2410" i="28"/>
  <c r="A2410" i="28" s="1"/>
  <c r="B2411" i="28"/>
  <c r="A2411" i="28" s="1"/>
  <c r="B2412" i="28"/>
  <c r="A2412" i="28" s="1"/>
  <c r="B2413" i="28"/>
  <c r="A2413" i="28" s="1"/>
  <c r="B2414" i="28"/>
  <c r="A2414" i="28" s="1"/>
  <c r="B2415" i="28"/>
  <c r="A2415" i="28" s="1"/>
  <c r="B2416" i="28"/>
  <c r="A2416" i="28" s="1"/>
  <c r="B2417" i="28"/>
  <c r="A2417" i="28" s="1"/>
  <c r="B2418" i="28"/>
  <c r="A2418" i="28" s="1"/>
  <c r="B2419" i="28"/>
  <c r="A2419" i="28" s="1"/>
  <c r="B2420" i="28"/>
  <c r="A2420" i="28" s="1"/>
  <c r="B2421" i="28"/>
  <c r="A2421" i="28" s="1"/>
  <c r="B2422" i="28"/>
  <c r="A2422" i="28" s="1"/>
  <c r="B2423" i="28"/>
  <c r="A2423" i="28" s="1"/>
  <c r="B2424" i="28"/>
  <c r="A2424" i="28" s="1"/>
  <c r="B2425" i="28"/>
  <c r="A2425" i="28" s="1"/>
  <c r="B2426" i="28"/>
  <c r="A2426" i="28" s="1"/>
  <c r="B2427" i="28"/>
  <c r="A2427" i="28" s="1"/>
  <c r="B2428" i="28"/>
  <c r="A2428" i="28" s="1"/>
  <c r="B2429" i="28"/>
  <c r="A2429" i="28" s="1"/>
  <c r="B2430" i="28"/>
  <c r="A2430" i="28" s="1"/>
  <c r="B2431" i="28"/>
  <c r="A2431" i="28" s="1"/>
  <c r="B2432" i="28"/>
  <c r="A2432" i="28" s="1"/>
  <c r="B2433" i="28"/>
  <c r="A2433" i="28" s="1"/>
  <c r="B2434" i="28"/>
  <c r="A2434" i="28" s="1"/>
  <c r="B2435" i="28"/>
  <c r="A2435" i="28" s="1"/>
  <c r="B2436" i="28"/>
  <c r="A2436" i="28" s="1"/>
  <c r="B2437" i="28"/>
  <c r="A2437" i="28" s="1"/>
  <c r="B2438" i="28"/>
  <c r="A2438" i="28" s="1"/>
  <c r="B2439" i="28"/>
  <c r="A2439" i="28" s="1"/>
  <c r="B2440" i="28"/>
  <c r="A2440" i="28" s="1"/>
  <c r="B2441" i="28"/>
  <c r="A2441" i="28" s="1"/>
  <c r="B2442" i="28"/>
  <c r="A2442" i="28" s="1"/>
  <c r="B2443" i="28"/>
  <c r="A2443" i="28" s="1"/>
  <c r="B2444" i="28"/>
  <c r="A2444" i="28" s="1"/>
  <c r="B2445" i="28"/>
  <c r="A2445" i="28" s="1"/>
  <c r="B2446" i="28"/>
  <c r="A2446" i="28" s="1"/>
  <c r="B2447" i="28"/>
  <c r="A2447" i="28" s="1"/>
  <c r="B2448" i="28"/>
  <c r="A2448" i="28" s="1"/>
  <c r="B2449" i="28"/>
  <c r="A2449" i="28" s="1"/>
  <c r="B2450" i="28"/>
  <c r="A2450" i="28" s="1"/>
  <c r="B2451" i="28"/>
  <c r="A2451" i="28" s="1"/>
  <c r="B2452" i="28"/>
  <c r="A2452" i="28" s="1"/>
  <c r="B2453" i="28"/>
  <c r="A2453" i="28" s="1"/>
  <c r="B2454" i="28"/>
  <c r="A2454" i="28" s="1"/>
  <c r="B2455" i="28"/>
  <c r="A2455" i="28" s="1"/>
  <c r="B2456" i="28"/>
  <c r="A2456" i="28" s="1"/>
  <c r="B2457" i="28"/>
  <c r="A2457" i="28" s="1"/>
  <c r="B2458" i="28"/>
  <c r="A2458" i="28" s="1"/>
  <c r="B2459" i="28"/>
  <c r="A2459" i="28" s="1"/>
  <c r="B2460" i="28"/>
  <c r="A2460" i="28" s="1"/>
  <c r="B2461" i="28"/>
  <c r="A2461" i="28" s="1"/>
  <c r="B2462" i="28"/>
  <c r="A2462" i="28" s="1"/>
  <c r="B2463" i="28"/>
  <c r="A2463" i="28" s="1"/>
  <c r="B2464" i="28"/>
  <c r="A2464" i="28" s="1"/>
  <c r="B2465" i="28"/>
  <c r="A2465" i="28" s="1"/>
  <c r="B2466" i="28"/>
  <c r="A2466" i="28" s="1"/>
  <c r="B2467" i="28"/>
  <c r="A2467" i="28" s="1"/>
  <c r="B2468" i="28"/>
  <c r="A2468" i="28" s="1"/>
  <c r="B2469" i="28"/>
  <c r="A2469" i="28" s="1"/>
  <c r="B2470" i="28"/>
  <c r="A2470" i="28" s="1"/>
  <c r="B2471" i="28"/>
  <c r="A2471" i="28" s="1"/>
  <c r="B2472" i="28"/>
  <c r="A2472" i="28" s="1"/>
  <c r="B2473" i="28"/>
  <c r="A2473" i="28" s="1"/>
  <c r="B2474" i="28"/>
  <c r="A2474" i="28" s="1"/>
  <c r="B2475" i="28"/>
  <c r="A2475" i="28" s="1"/>
  <c r="B2476" i="28"/>
  <c r="A2476" i="28" s="1"/>
  <c r="B2477" i="28"/>
  <c r="A2477" i="28" s="1"/>
  <c r="B2478" i="28"/>
  <c r="A2478" i="28" s="1"/>
  <c r="B2479" i="28"/>
  <c r="A2479" i="28" s="1"/>
  <c r="B2480" i="28"/>
  <c r="A2480" i="28" s="1"/>
  <c r="B2481" i="28"/>
  <c r="A2481" i="28" s="1"/>
  <c r="B2482" i="28"/>
  <c r="A2482" i="28" s="1"/>
  <c r="B2483" i="28"/>
  <c r="A2483" i="28" s="1"/>
  <c r="B2484" i="28"/>
  <c r="A2484" i="28" s="1"/>
  <c r="B2485" i="28"/>
  <c r="A2485" i="28" s="1"/>
  <c r="B2486" i="28"/>
  <c r="A2486" i="28" s="1"/>
  <c r="B2487" i="28"/>
  <c r="A2487" i="28" s="1"/>
  <c r="B2488" i="28"/>
  <c r="A2488" i="28" s="1"/>
  <c r="B2489" i="28"/>
  <c r="A2489" i="28" s="1"/>
  <c r="B2490" i="28"/>
  <c r="A2490" i="28" s="1"/>
  <c r="B2491" i="28"/>
  <c r="A2491" i="28" s="1"/>
  <c r="B2492" i="28"/>
  <c r="A2492" i="28" s="1"/>
  <c r="B2493" i="28"/>
  <c r="A2493" i="28" s="1"/>
  <c r="B2494" i="28"/>
  <c r="A2494" i="28" s="1"/>
  <c r="B2495" i="28"/>
  <c r="A2495" i="28" s="1"/>
  <c r="B2496" i="28"/>
  <c r="A2496" i="28" s="1"/>
  <c r="B2497" i="28"/>
  <c r="A2497" i="28" s="1"/>
  <c r="B2498" i="28"/>
  <c r="A2498" i="28" s="1"/>
  <c r="B2499" i="28"/>
  <c r="A2499" i="28" s="1"/>
  <c r="B2500" i="28"/>
  <c r="A2500" i="28" s="1"/>
  <c r="B2501" i="28"/>
  <c r="A2501" i="28" s="1"/>
  <c r="B2502" i="28"/>
  <c r="A2502" i="28" s="1"/>
  <c r="B2503" i="28"/>
  <c r="A2503" i="28" s="1"/>
  <c r="B2504" i="28"/>
  <c r="A2504" i="28" s="1"/>
  <c r="B2505" i="28"/>
  <c r="A2505" i="28" s="1"/>
  <c r="B2506" i="28"/>
  <c r="A2506" i="28" s="1"/>
  <c r="B2507" i="28"/>
  <c r="A2507" i="28" s="1"/>
  <c r="B2508" i="28"/>
  <c r="A2508" i="28" s="1"/>
  <c r="B2509" i="28"/>
  <c r="A2509" i="28" s="1"/>
  <c r="B2510" i="28"/>
  <c r="A2510" i="28" s="1"/>
  <c r="B2511" i="28"/>
  <c r="A2511" i="28" s="1"/>
  <c r="B2512" i="28"/>
  <c r="A2512" i="28" s="1"/>
  <c r="B2513" i="28"/>
  <c r="A2513" i="28" s="1"/>
  <c r="B2514" i="28"/>
  <c r="A2514" i="28" s="1"/>
  <c r="B2515" i="28"/>
  <c r="A2515" i="28" s="1"/>
  <c r="B2516" i="28"/>
  <c r="A2516" i="28" s="1"/>
  <c r="B2517" i="28"/>
  <c r="A2517" i="28" s="1"/>
  <c r="B2518" i="28"/>
  <c r="A2518" i="28" s="1"/>
  <c r="B2519" i="28"/>
  <c r="A2519" i="28" s="1"/>
  <c r="B2520" i="28"/>
  <c r="A2520" i="28" s="1"/>
  <c r="B2521" i="28"/>
  <c r="A2521" i="28" s="1"/>
  <c r="B2522" i="28"/>
  <c r="A2522" i="28" s="1"/>
  <c r="B2523" i="28"/>
  <c r="A2523" i="28" s="1"/>
  <c r="B2524" i="28"/>
  <c r="A2524" i="28" s="1"/>
  <c r="B2525" i="28"/>
  <c r="A2525" i="28" s="1"/>
  <c r="B2526" i="28"/>
  <c r="A2526" i="28" s="1"/>
  <c r="B2527" i="28"/>
  <c r="A2527" i="28" s="1"/>
  <c r="B2528" i="28"/>
  <c r="A2528" i="28" s="1"/>
  <c r="B2529" i="28"/>
  <c r="A2529" i="28" s="1"/>
  <c r="B2530" i="28"/>
  <c r="A2530" i="28" s="1"/>
  <c r="B2531" i="28"/>
  <c r="A2531" i="28" s="1"/>
  <c r="B2532" i="28"/>
  <c r="A2532" i="28" s="1"/>
  <c r="B2533" i="28"/>
  <c r="A2533" i="28" s="1"/>
  <c r="B2534" i="28"/>
  <c r="A2534" i="28" s="1"/>
  <c r="B2535" i="28"/>
  <c r="A2535" i="28" s="1"/>
  <c r="B2536" i="28"/>
  <c r="A2536" i="28" s="1"/>
  <c r="B2537" i="28"/>
  <c r="A2537" i="28" s="1"/>
  <c r="B2538" i="28"/>
  <c r="A2538" i="28" s="1"/>
  <c r="B2539" i="28"/>
  <c r="A2539" i="28" s="1"/>
  <c r="B2540" i="28"/>
  <c r="A2540" i="28" s="1"/>
  <c r="B2541" i="28"/>
  <c r="A2541" i="28" s="1"/>
  <c r="B2542" i="28"/>
  <c r="A2542" i="28" s="1"/>
  <c r="B2543" i="28"/>
  <c r="A2543" i="28" s="1"/>
  <c r="B2544" i="28"/>
  <c r="A2544" i="28" s="1"/>
  <c r="B2545" i="28"/>
  <c r="A2545" i="28" s="1"/>
  <c r="B2546" i="28"/>
  <c r="A2546" i="28" s="1"/>
  <c r="B2547" i="28"/>
  <c r="A2547" i="28" s="1"/>
  <c r="B2548" i="28"/>
  <c r="A2548" i="28" s="1"/>
  <c r="B2549" i="28"/>
  <c r="A2549" i="28" s="1"/>
  <c r="B2550" i="28"/>
  <c r="A2550" i="28" s="1"/>
  <c r="B2551" i="28"/>
  <c r="A2551" i="28" s="1"/>
  <c r="B2552" i="28"/>
  <c r="A2552" i="28" s="1"/>
  <c r="B2553" i="28"/>
  <c r="A2553" i="28" s="1"/>
  <c r="B2554" i="28"/>
  <c r="A2554" i="28" s="1"/>
  <c r="B2555" i="28"/>
  <c r="A2555" i="28" s="1"/>
  <c r="B2556" i="28"/>
  <c r="A2556" i="28" s="1"/>
  <c r="B2557" i="28"/>
  <c r="A2557" i="28" s="1"/>
  <c r="B2558" i="28"/>
  <c r="A2558" i="28" s="1"/>
  <c r="B2559" i="28"/>
  <c r="A2559" i="28" s="1"/>
  <c r="B2560" i="28"/>
  <c r="A2560" i="28" s="1"/>
  <c r="B2561" i="28"/>
  <c r="A2561" i="28" s="1"/>
  <c r="B2562" i="28"/>
  <c r="A2562" i="28" s="1"/>
  <c r="B2563" i="28"/>
  <c r="A2563" i="28" s="1"/>
  <c r="B2564" i="28"/>
  <c r="A2564" i="28" s="1"/>
  <c r="B2565" i="28"/>
  <c r="A2565" i="28" s="1"/>
  <c r="B2566" i="28"/>
  <c r="A2566" i="28" s="1"/>
  <c r="B2567" i="28"/>
  <c r="A2567" i="28" s="1"/>
  <c r="B2568" i="28"/>
  <c r="A2568" i="28" s="1"/>
  <c r="B2569" i="28"/>
  <c r="A2569" i="28" s="1"/>
  <c r="B2570" i="28"/>
  <c r="A2570" i="28" s="1"/>
  <c r="B2571" i="28"/>
  <c r="A2571" i="28" s="1"/>
  <c r="B2572" i="28"/>
  <c r="A2572" i="28" s="1"/>
  <c r="B2573" i="28"/>
  <c r="A2573" i="28" s="1"/>
  <c r="B2574" i="28"/>
  <c r="A2574" i="28" s="1"/>
  <c r="B2575" i="28"/>
  <c r="A2575" i="28" s="1"/>
  <c r="B2576" i="28"/>
  <c r="A2576" i="28" s="1"/>
  <c r="B2577" i="28"/>
  <c r="A2577" i="28" s="1"/>
  <c r="B2578" i="28"/>
  <c r="A2578" i="28" s="1"/>
  <c r="B2579" i="28"/>
  <c r="A2579" i="28" s="1"/>
  <c r="B2580" i="28"/>
  <c r="A2580" i="28" s="1"/>
  <c r="B2581" i="28"/>
  <c r="A2581" i="28" s="1"/>
  <c r="B2582" i="28"/>
  <c r="A2582" i="28" s="1"/>
  <c r="B2583" i="28"/>
  <c r="A2583" i="28" s="1"/>
  <c r="B2584" i="28"/>
  <c r="A2584" i="28" s="1"/>
  <c r="B2585" i="28"/>
  <c r="A2585" i="28" s="1"/>
  <c r="B2586" i="28"/>
  <c r="A2586" i="28" s="1"/>
  <c r="B2587" i="28"/>
  <c r="A2587" i="28" s="1"/>
  <c r="B2588" i="28"/>
  <c r="A2588" i="28" s="1"/>
  <c r="B2589" i="28"/>
  <c r="A2589" i="28" s="1"/>
  <c r="B2590" i="28"/>
  <c r="A2590" i="28" s="1"/>
  <c r="B2591" i="28"/>
  <c r="A2591" i="28" s="1"/>
  <c r="B2592" i="28"/>
  <c r="A2592" i="28" s="1"/>
  <c r="B2593" i="28"/>
  <c r="A2593" i="28" s="1"/>
  <c r="B2594" i="28"/>
  <c r="A2594" i="28" s="1"/>
  <c r="B2595" i="28"/>
  <c r="A2595" i="28" s="1"/>
  <c r="B2596" i="28"/>
  <c r="A2596" i="28" s="1"/>
  <c r="B2597" i="28"/>
  <c r="A2597" i="28" s="1"/>
  <c r="B2598" i="28"/>
  <c r="A2598" i="28" s="1"/>
  <c r="B2599" i="28"/>
  <c r="A2599" i="28" s="1"/>
  <c r="B2600" i="28"/>
  <c r="A2600" i="28" s="1"/>
  <c r="B2601" i="28"/>
  <c r="A2601" i="28" s="1"/>
  <c r="B2602" i="28"/>
  <c r="A2602" i="28" s="1"/>
  <c r="B2603" i="28"/>
  <c r="A2603" i="28" s="1"/>
  <c r="B2604" i="28"/>
  <c r="A2604" i="28" s="1"/>
  <c r="B2605" i="28"/>
  <c r="A2605" i="28" s="1"/>
  <c r="B2606" i="28"/>
  <c r="A2606" i="28" s="1"/>
  <c r="B2607" i="28"/>
  <c r="A2607" i="28" s="1"/>
  <c r="B2608" i="28"/>
  <c r="A2608" i="28" s="1"/>
  <c r="B2609" i="28"/>
  <c r="A2609" i="28" s="1"/>
  <c r="B2610" i="28"/>
  <c r="A2610" i="28" s="1"/>
  <c r="B2611" i="28"/>
  <c r="A2611" i="28" s="1"/>
  <c r="B2612" i="28"/>
  <c r="A2612" i="28" s="1"/>
  <c r="B2613" i="28"/>
  <c r="A2613" i="28" s="1"/>
  <c r="B2614" i="28"/>
  <c r="A2614" i="28" s="1"/>
  <c r="B2615" i="28"/>
  <c r="A2615" i="28" s="1"/>
  <c r="B2616" i="28"/>
  <c r="A2616" i="28" s="1"/>
  <c r="B2617" i="28"/>
  <c r="A2617" i="28" s="1"/>
  <c r="B2618" i="28"/>
  <c r="A2618" i="28" s="1"/>
  <c r="B2619" i="28"/>
  <c r="A2619" i="28" s="1"/>
  <c r="B2620" i="28"/>
  <c r="A2620" i="28" s="1"/>
  <c r="B2621" i="28"/>
  <c r="A2621" i="28" s="1"/>
  <c r="B2622" i="28"/>
  <c r="A2622" i="28" s="1"/>
  <c r="B2623" i="28"/>
  <c r="A2623" i="28" s="1"/>
  <c r="B2624" i="28"/>
  <c r="A2624" i="28" s="1"/>
  <c r="B2625" i="28"/>
  <c r="A2625" i="28" s="1"/>
  <c r="B2626" i="28"/>
  <c r="A2626" i="28" s="1"/>
  <c r="B2627" i="28"/>
  <c r="A2627" i="28" s="1"/>
  <c r="B2628" i="28"/>
  <c r="A2628" i="28" s="1"/>
  <c r="B2629" i="28"/>
  <c r="A2629" i="28" s="1"/>
  <c r="B2630" i="28"/>
  <c r="A2630" i="28" s="1"/>
  <c r="B2631" i="28"/>
  <c r="A2631" i="28" s="1"/>
  <c r="B2632" i="28"/>
  <c r="A2632" i="28" s="1"/>
  <c r="B2633" i="28"/>
  <c r="A2633" i="28" s="1"/>
  <c r="B2634" i="28"/>
  <c r="A2634" i="28" s="1"/>
  <c r="B2635" i="28"/>
  <c r="A2635" i="28" s="1"/>
  <c r="B2636" i="28"/>
  <c r="A2636" i="28" s="1"/>
  <c r="B2637" i="28"/>
  <c r="A2637" i="28" s="1"/>
  <c r="B2638" i="28"/>
  <c r="A2638" i="28" s="1"/>
  <c r="B2639" i="28"/>
  <c r="A2639" i="28" s="1"/>
  <c r="B2640" i="28"/>
  <c r="A2640" i="28" s="1"/>
  <c r="B2641" i="28"/>
  <c r="A2641" i="28" s="1"/>
  <c r="B2642" i="28"/>
  <c r="A2642" i="28" s="1"/>
  <c r="B2643" i="28"/>
  <c r="A2643" i="28" s="1"/>
  <c r="B2644" i="28"/>
  <c r="A2644" i="28" s="1"/>
  <c r="B2645" i="28"/>
  <c r="A2645" i="28" s="1"/>
  <c r="B2646" i="28"/>
  <c r="A2646" i="28" s="1"/>
  <c r="B2647" i="28"/>
  <c r="A2647" i="28" s="1"/>
  <c r="B2648" i="28"/>
  <c r="A2648" i="28" s="1"/>
  <c r="B2649" i="28"/>
  <c r="A2649" i="28" s="1"/>
  <c r="B2650" i="28"/>
  <c r="A2650" i="28" s="1"/>
  <c r="B2651" i="28"/>
  <c r="A2651" i="28" s="1"/>
  <c r="B2652" i="28"/>
  <c r="A2652" i="28" s="1"/>
  <c r="B2653" i="28"/>
  <c r="A2653" i="28" s="1"/>
  <c r="B2654" i="28"/>
  <c r="A2654" i="28" s="1"/>
  <c r="B2655" i="28"/>
  <c r="A2655" i="28" s="1"/>
  <c r="B2656" i="28"/>
  <c r="A2656" i="28" s="1"/>
  <c r="B2657" i="28"/>
  <c r="A2657" i="28" s="1"/>
  <c r="B2658" i="28"/>
  <c r="A2658" i="28" s="1"/>
  <c r="B2659" i="28"/>
  <c r="A2659" i="28" s="1"/>
  <c r="B2660" i="28"/>
  <c r="A2660" i="28" s="1"/>
  <c r="B2661" i="28"/>
  <c r="A2661" i="28" s="1"/>
  <c r="B2662" i="28"/>
  <c r="A2662" i="28" s="1"/>
  <c r="B2663" i="28"/>
  <c r="A2663" i="28" s="1"/>
  <c r="B2664" i="28"/>
  <c r="A2664" i="28" s="1"/>
  <c r="B2665" i="28"/>
  <c r="A2665" i="28" s="1"/>
  <c r="B2666" i="28"/>
  <c r="A2666" i="28" s="1"/>
  <c r="B2667" i="28"/>
  <c r="A2667" i="28" s="1"/>
  <c r="B2668" i="28"/>
  <c r="A2668" i="28" s="1"/>
  <c r="B2669" i="28"/>
  <c r="A2669" i="28" s="1"/>
  <c r="B2670" i="28"/>
  <c r="A2670" i="28" s="1"/>
  <c r="B2671" i="28"/>
  <c r="A2671" i="28" s="1"/>
  <c r="B2672" i="28"/>
  <c r="A2672" i="28" s="1"/>
  <c r="B2673" i="28"/>
  <c r="A2673" i="28" s="1"/>
  <c r="B2674" i="28"/>
  <c r="A2674" i="28" s="1"/>
  <c r="B2675" i="28"/>
  <c r="A2675" i="28" s="1"/>
  <c r="B2676" i="28"/>
  <c r="A2676" i="28" s="1"/>
  <c r="B2677" i="28"/>
  <c r="A2677" i="28" s="1"/>
  <c r="B2678" i="28"/>
  <c r="A2678" i="28" s="1"/>
  <c r="B2679" i="28"/>
  <c r="A2679" i="28" s="1"/>
  <c r="B2680" i="28"/>
  <c r="A2680" i="28" s="1"/>
  <c r="B2681" i="28"/>
  <c r="A2681" i="28" s="1"/>
  <c r="B2682" i="28"/>
  <c r="A2682" i="28" s="1"/>
  <c r="B2683" i="28"/>
  <c r="A2683" i="28" s="1"/>
  <c r="B2684" i="28"/>
  <c r="A2684" i="28" s="1"/>
  <c r="B2685" i="28"/>
  <c r="A2685" i="28" s="1"/>
  <c r="B2686" i="28"/>
  <c r="A2686" i="28" s="1"/>
  <c r="B2687" i="28"/>
  <c r="A2687" i="28" s="1"/>
  <c r="B2688" i="28"/>
  <c r="A2688" i="28" s="1"/>
  <c r="B2689" i="28"/>
  <c r="A2689" i="28" s="1"/>
  <c r="B2690" i="28"/>
  <c r="A2690" i="28" s="1"/>
  <c r="B2691" i="28"/>
  <c r="A2691" i="28" s="1"/>
  <c r="B2692" i="28"/>
  <c r="A2692" i="28" s="1"/>
  <c r="B2693" i="28"/>
  <c r="A2693" i="28" s="1"/>
  <c r="B2694" i="28"/>
  <c r="A2694" i="28" s="1"/>
  <c r="B2695" i="28"/>
  <c r="A2695" i="28" s="1"/>
  <c r="B2696" i="28"/>
  <c r="A2696" i="28" s="1"/>
  <c r="B2697" i="28"/>
  <c r="A2697" i="28" s="1"/>
  <c r="B2698" i="28"/>
  <c r="A2698" i="28" s="1"/>
  <c r="B2699" i="28"/>
  <c r="A2699" i="28" s="1"/>
  <c r="B2700" i="28"/>
  <c r="A2700" i="28" s="1"/>
  <c r="B2701" i="28"/>
  <c r="A2701" i="28" s="1"/>
  <c r="B2702" i="28"/>
  <c r="A2702" i="28" s="1"/>
  <c r="B2703" i="28"/>
  <c r="A2703" i="28" s="1"/>
  <c r="B2704" i="28"/>
  <c r="A2704" i="28" s="1"/>
  <c r="B2705" i="28"/>
  <c r="A2705" i="28" s="1"/>
  <c r="B2706" i="28"/>
  <c r="A2706" i="28" s="1"/>
  <c r="B2707" i="28"/>
  <c r="A2707" i="28" s="1"/>
  <c r="B2708" i="28"/>
  <c r="A2708" i="28" s="1"/>
  <c r="B2709" i="28"/>
  <c r="A2709" i="28" s="1"/>
  <c r="B2710" i="28"/>
  <c r="A2710" i="28" s="1"/>
  <c r="B2711" i="28"/>
  <c r="A2711" i="28" s="1"/>
  <c r="B2712" i="28"/>
  <c r="A2712" i="28" s="1"/>
  <c r="B2713" i="28"/>
  <c r="A2713" i="28" s="1"/>
  <c r="B2714" i="28"/>
  <c r="A2714" i="28" s="1"/>
  <c r="B2715" i="28"/>
  <c r="A2715" i="28" s="1"/>
  <c r="B2716" i="28"/>
  <c r="A2716" i="28" s="1"/>
  <c r="B2717" i="28"/>
  <c r="A2717" i="28" s="1"/>
  <c r="B2718" i="28"/>
  <c r="A2718" i="28" s="1"/>
  <c r="B2719" i="28"/>
  <c r="A2719" i="28" s="1"/>
  <c r="B2720" i="28"/>
  <c r="A2720" i="28" s="1"/>
  <c r="B2721" i="28"/>
  <c r="A2721" i="28" s="1"/>
  <c r="B2722" i="28"/>
  <c r="A2722" i="28" s="1"/>
  <c r="B2723" i="28"/>
  <c r="A2723" i="28" s="1"/>
  <c r="B2724" i="28"/>
  <c r="A2724" i="28" s="1"/>
  <c r="B2725" i="28"/>
  <c r="A2725" i="28" s="1"/>
  <c r="B2726" i="28"/>
  <c r="A2726" i="28" s="1"/>
  <c r="B2727" i="28"/>
  <c r="A2727" i="28" s="1"/>
  <c r="B2728" i="28"/>
  <c r="A2728" i="28" s="1"/>
  <c r="B2729" i="28"/>
  <c r="A2729" i="28" s="1"/>
  <c r="B2730" i="28"/>
  <c r="A2730" i="28" s="1"/>
  <c r="B2731" i="28"/>
  <c r="A2731" i="28" s="1"/>
  <c r="B2732" i="28"/>
  <c r="A2732" i="28" s="1"/>
  <c r="B2733" i="28"/>
  <c r="A2733" i="28" s="1"/>
  <c r="B2734" i="28"/>
  <c r="A2734" i="28" s="1"/>
  <c r="B2735" i="28"/>
  <c r="A2735" i="28" s="1"/>
  <c r="B2736" i="28"/>
  <c r="A2736" i="28" s="1"/>
  <c r="B2737" i="28"/>
  <c r="A2737" i="28" s="1"/>
  <c r="B2738" i="28"/>
  <c r="A2738" i="28" s="1"/>
  <c r="B2739" i="28"/>
  <c r="A2739" i="28" s="1"/>
  <c r="B2740" i="28"/>
  <c r="A2740" i="28" s="1"/>
  <c r="B2741" i="28"/>
  <c r="A2741" i="28" s="1"/>
  <c r="B2742" i="28"/>
  <c r="A2742" i="28" s="1"/>
  <c r="B2743" i="28"/>
  <c r="A2743" i="28" s="1"/>
  <c r="B2744" i="28"/>
  <c r="A2744" i="28" s="1"/>
  <c r="B2745" i="28"/>
  <c r="A2745" i="28" s="1"/>
  <c r="B2746" i="28"/>
  <c r="A2746" i="28" s="1"/>
  <c r="B2747" i="28"/>
  <c r="A2747" i="28" s="1"/>
  <c r="B2748" i="28"/>
  <c r="A2748" i="28" s="1"/>
  <c r="B2749" i="28"/>
  <c r="A2749" i="28" s="1"/>
  <c r="B2750" i="28"/>
  <c r="A2750" i="28" s="1"/>
  <c r="B2751" i="28"/>
  <c r="A2751" i="28" s="1"/>
  <c r="B2752" i="28"/>
  <c r="A2752" i="28" s="1"/>
  <c r="B2753" i="28"/>
  <c r="A2753" i="28" s="1"/>
  <c r="B2754" i="28"/>
  <c r="A2754" i="28" s="1"/>
  <c r="B2755" i="28"/>
  <c r="A2755" i="28" s="1"/>
  <c r="B2756" i="28"/>
  <c r="A2756" i="28" s="1"/>
  <c r="B2757" i="28"/>
  <c r="A2757" i="28" s="1"/>
  <c r="B2758" i="28"/>
  <c r="A2758" i="28" s="1"/>
  <c r="B2759" i="28"/>
  <c r="A2759" i="28" s="1"/>
  <c r="B2760" i="28"/>
  <c r="A2760" i="28" s="1"/>
  <c r="B2761" i="28"/>
  <c r="A2761" i="28" s="1"/>
  <c r="B2762" i="28"/>
  <c r="A2762" i="28" s="1"/>
  <c r="B2763" i="28"/>
  <c r="A2763" i="28" s="1"/>
  <c r="B2764" i="28"/>
  <c r="A2764" i="28" s="1"/>
  <c r="B2765" i="28"/>
  <c r="A2765" i="28" s="1"/>
  <c r="B2766" i="28"/>
  <c r="A2766" i="28" s="1"/>
  <c r="B2767" i="28"/>
  <c r="A2767" i="28" s="1"/>
  <c r="B2768" i="28"/>
  <c r="A2768" i="28" s="1"/>
  <c r="B2769" i="28"/>
  <c r="A2769" i="28" s="1"/>
  <c r="B2770" i="28"/>
  <c r="A2770" i="28" s="1"/>
  <c r="B2771" i="28"/>
  <c r="A2771" i="28" s="1"/>
  <c r="B2772" i="28"/>
  <c r="A2772" i="28" s="1"/>
  <c r="B2773" i="28"/>
  <c r="A2773" i="28" s="1"/>
  <c r="B2774" i="28"/>
  <c r="A2774" i="28" s="1"/>
  <c r="B2775" i="28"/>
  <c r="A2775" i="28" s="1"/>
  <c r="B2776" i="28"/>
  <c r="A2776" i="28" s="1"/>
  <c r="B2777" i="28"/>
  <c r="A2777" i="28" s="1"/>
  <c r="B2778" i="28"/>
  <c r="A2778" i="28" s="1"/>
  <c r="B2779" i="28"/>
  <c r="A2779" i="28" s="1"/>
  <c r="B2780" i="28"/>
  <c r="A2780" i="28" s="1"/>
  <c r="B2781" i="28"/>
  <c r="A2781" i="28" s="1"/>
  <c r="B2782" i="28"/>
  <c r="A2782" i="28" s="1"/>
  <c r="B2783" i="28"/>
  <c r="A2783" i="28" s="1"/>
  <c r="B2784" i="28"/>
  <c r="A2784" i="28" s="1"/>
  <c r="B2785" i="28"/>
  <c r="A2785" i="28" s="1"/>
  <c r="B2786" i="28"/>
  <c r="A2786" i="28" s="1"/>
  <c r="B2787" i="28"/>
  <c r="A2787" i="28" s="1"/>
  <c r="B2788" i="28"/>
  <c r="A2788" i="28" s="1"/>
  <c r="B2789" i="28"/>
  <c r="A2789" i="28" s="1"/>
  <c r="B2790" i="28"/>
  <c r="A2790" i="28" s="1"/>
  <c r="B2791" i="28"/>
  <c r="A2791" i="28" s="1"/>
  <c r="B2792" i="28"/>
  <c r="A2792" i="28" s="1"/>
  <c r="B2793" i="28"/>
  <c r="A2793" i="28" s="1"/>
  <c r="B2794" i="28"/>
  <c r="A2794" i="28" s="1"/>
  <c r="B2795" i="28"/>
  <c r="A2795" i="28" s="1"/>
  <c r="B2796" i="28"/>
  <c r="A2796" i="28" s="1"/>
  <c r="B2797" i="28"/>
  <c r="A2797" i="28" s="1"/>
  <c r="B2798" i="28"/>
  <c r="A2798" i="28" s="1"/>
  <c r="B2799" i="28"/>
  <c r="A2799" i="28" s="1"/>
  <c r="B2800" i="28"/>
  <c r="A2800" i="28" s="1"/>
  <c r="B2801" i="28"/>
  <c r="A2801" i="28" s="1"/>
  <c r="B2802" i="28"/>
  <c r="A2802" i="28" s="1"/>
  <c r="B2803" i="28"/>
  <c r="A2803" i="28" s="1"/>
  <c r="B2804" i="28"/>
  <c r="A2804" i="28" s="1"/>
  <c r="B2805" i="28"/>
  <c r="A2805" i="28" s="1"/>
  <c r="B2806" i="28"/>
  <c r="A2806" i="28" s="1"/>
  <c r="B2807" i="28"/>
  <c r="A2807" i="28" s="1"/>
  <c r="B2808" i="28"/>
  <c r="A2808" i="28" s="1"/>
  <c r="B2809" i="28"/>
  <c r="A2809" i="28" s="1"/>
  <c r="B2810" i="28"/>
  <c r="A2810" i="28" s="1"/>
  <c r="B2811" i="28"/>
  <c r="A2811" i="28" s="1"/>
  <c r="B2812" i="28"/>
  <c r="A2812" i="28" s="1"/>
  <c r="B2813" i="28"/>
  <c r="A2813" i="28" s="1"/>
  <c r="B2814" i="28"/>
  <c r="A2814" i="28" s="1"/>
  <c r="B2815" i="28"/>
  <c r="A2815" i="28" s="1"/>
  <c r="B2816" i="28"/>
  <c r="A2816" i="28" s="1"/>
  <c r="B2817" i="28"/>
  <c r="A2817" i="28" s="1"/>
  <c r="B2818" i="28"/>
  <c r="A2818" i="28" s="1"/>
  <c r="B2819" i="28"/>
  <c r="A2819" i="28" s="1"/>
  <c r="B2820" i="28"/>
  <c r="A2820" i="28" s="1"/>
  <c r="B2821" i="28"/>
  <c r="A2821" i="28" s="1"/>
  <c r="B2822" i="28"/>
  <c r="A2822" i="28" s="1"/>
  <c r="B2823" i="28"/>
  <c r="A2823" i="28" s="1"/>
  <c r="B2824" i="28"/>
  <c r="A2824" i="28" s="1"/>
  <c r="B2825" i="28"/>
  <c r="A2825" i="28" s="1"/>
  <c r="B2826" i="28"/>
  <c r="A2826" i="28" s="1"/>
  <c r="B2827" i="28"/>
  <c r="A2827" i="28" s="1"/>
  <c r="B2828" i="28"/>
  <c r="A2828" i="28" s="1"/>
  <c r="B2829" i="28"/>
  <c r="A2829" i="28" s="1"/>
  <c r="B2830" i="28"/>
  <c r="A2830" i="28" s="1"/>
  <c r="B2831" i="28"/>
  <c r="A2831" i="28" s="1"/>
  <c r="B2832" i="28"/>
  <c r="A2832" i="28" s="1"/>
  <c r="B2833" i="28"/>
  <c r="A2833" i="28" s="1"/>
  <c r="B2834" i="28"/>
  <c r="A2834" i="28" s="1"/>
  <c r="B2835" i="28"/>
  <c r="A2835" i="28" s="1"/>
  <c r="B2836" i="28"/>
  <c r="A2836" i="28" s="1"/>
  <c r="B2837" i="28"/>
  <c r="A2837" i="28" s="1"/>
  <c r="B2838" i="28"/>
  <c r="A2838" i="28" s="1"/>
  <c r="B2839" i="28"/>
  <c r="A2839" i="28" s="1"/>
  <c r="B2840" i="28"/>
  <c r="A2840" i="28" s="1"/>
  <c r="B2841" i="28"/>
  <c r="A2841" i="28" s="1"/>
  <c r="B2842" i="28"/>
  <c r="A2842" i="28" s="1"/>
  <c r="B2843" i="28"/>
  <c r="A2843" i="28" s="1"/>
  <c r="B2844" i="28"/>
  <c r="A2844" i="28" s="1"/>
  <c r="B2845" i="28"/>
  <c r="A2845" i="28" s="1"/>
  <c r="B2846" i="28"/>
  <c r="A2846" i="28" s="1"/>
  <c r="B2847" i="28"/>
  <c r="A2847" i="28" s="1"/>
  <c r="B2848" i="28"/>
  <c r="A2848" i="28" s="1"/>
  <c r="B2849" i="28"/>
  <c r="A2849" i="28" s="1"/>
  <c r="B2850" i="28"/>
  <c r="A2850" i="28" s="1"/>
  <c r="B2851" i="28"/>
  <c r="A2851" i="28" s="1"/>
  <c r="B2852" i="28"/>
  <c r="A2852" i="28" s="1"/>
  <c r="B2853" i="28"/>
  <c r="A2853" i="28" s="1"/>
  <c r="B2854" i="28"/>
  <c r="A2854" i="28" s="1"/>
  <c r="B2855" i="28"/>
  <c r="A2855" i="28" s="1"/>
  <c r="B2856" i="28"/>
  <c r="A2856" i="28" s="1"/>
  <c r="B2857" i="28"/>
  <c r="A2857" i="28" s="1"/>
  <c r="B2858" i="28"/>
  <c r="A2858" i="28" s="1"/>
  <c r="B2859" i="28"/>
  <c r="A2859" i="28" s="1"/>
  <c r="B2860" i="28"/>
  <c r="A2860" i="28" s="1"/>
  <c r="B2861" i="28"/>
  <c r="A2861" i="28" s="1"/>
  <c r="B2862" i="28"/>
  <c r="A2862" i="28" s="1"/>
  <c r="B2863" i="28"/>
  <c r="A2863" i="28" s="1"/>
  <c r="B2864" i="28"/>
  <c r="A2864" i="28" s="1"/>
  <c r="B2865" i="28"/>
  <c r="A2865" i="28" s="1"/>
  <c r="B2866" i="28"/>
  <c r="A2866" i="28" s="1"/>
  <c r="B2867" i="28"/>
  <c r="A2867" i="28" s="1"/>
  <c r="B2868" i="28"/>
  <c r="A2868" i="28" s="1"/>
  <c r="B2869" i="28"/>
  <c r="A2869" i="28" s="1"/>
  <c r="B2870" i="28"/>
  <c r="A2870" i="28" s="1"/>
  <c r="B2871" i="28"/>
  <c r="A2871" i="28" s="1"/>
  <c r="B2872" i="28"/>
  <c r="A2872" i="28" s="1"/>
  <c r="B2873" i="28"/>
  <c r="A2873" i="28" s="1"/>
  <c r="B2874" i="28"/>
  <c r="A2874" i="28" s="1"/>
  <c r="B2875" i="28"/>
  <c r="A2875" i="28" s="1"/>
  <c r="B2876" i="28"/>
  <c r="A2876" i="28" s="1"/>
  <c r="B2877" i="28"/>
  <c r="A2877" i="28" s="1"/>
  <c r="B2878" i="28"/>
  <c r="A2878" i="28" s="1"/>
  <c r="B2879" i="28"/>
  <c r="A2879" i="28" s="1"/>
  <c r="B2880" i="28"/>
  <c r="A2880" i="28" s="1"/>
  <c r="B2881" i="28"/>
  <c r="A2881" i="28" s="1"/>
  <c r="B2882" i="28"/>
  <c r="A2882" i="28" s="1"/>
  <c r="B2883" i="28"/>
  <c r="A2883" i="28" s="1"/>
  <c r="B2884" i="28"/>
  <c r="A2884" i="28" s="1"/>
  <c r="B2885" i="28"/>
  <c r="A2885" i="28" s="1"/>
  <c r="B2886" i="28"/>
  <c r="A2886" i="28" s="1"/>
  <c r="B2887" i="28"/>
  <c r="A2887" i="28" s="1"/>
  <c r="B2888" i="28"/>
  <c r="A2888" i="28" s="1"/>
  <c r="B2889" i="28"/>
  <c r="A2889" i="28" s="1"/>
  <c r="B2890" i="28"/>
  <c r="A2890" i="28" s="1"/>
  <c r="B2891" i="28"/>
  <c r="A2891" i="28" s="1"/>
  <c r="B2892" i="28"/>
  <c r="A2892" i="28" s="1"/>
  <c r="B2893" i="28"/>
  <c r="A2893" i="28" s="1"/>
  <c r="B2894" i="28"/>
  <c r="A2894" i="28" s="1"/>
  <c r="B2895" i="28"/>
  <c r="A2895" i="28" s="1"/>
  <c r="B2896" i="28"/>
  <c r="A2896" i="28" s="1"/>
  <c r="B2897" i="28"/>
  <c r="A2897" i="28" s="1"/>
  <c r="B2898" i="28"/>
  <c r="A2898" i="28" s="1"/>
  <c r="B2899" i="28"/>
  <c r="A2899" i="28" s="1"/>
  <c r="B2900" i="28"/>
  <c r="A2900" i="28" s="1"/>
  <c r="B2901" i="28"/>
  <c r="A2901" i="28" s="1"/>
  <c r="B2902" i="28"/>
  <c r="A2902" i="28" s="1"/>
  <c r="B2903" i="28"/>
  <c r="A2903" i="28" s="1"/>
  <c r="B2904" i="28"/>
  <c r="A2904" i="28" s="1"/>
  <c r="B2905" i="28"/>
  <c r="A2905" i="28" s="1"/>
  <c r="B2906" i="28"/>
  <c r="A2906" i="28" s="1"/>
  <c r="B2907" i="28"/>
  <c r="A2907" i="28" s="1"/>
  <c r="B2908" i="28"/>
  <c r="A2908" i="28" s="1"/>
  <c r="B2909" i="28"/>
  <c r="A2909" i="28" s="1"/>
  <c r="B2910" i="28"/>
  <c r="A2910" i="28" s="1"/>
  <c r="B2911" i="28"/>
  <c r="A2911" i="28" s="1"/>
  <c r="B2912" i="28"/>
  <c r="A2912" i="28" s="1"/>
  <c r="B2913" i="28"/>
  <c r="A2913" i="28" s="1"/>
  <c r="B2914" i="28"/>
  <c r="A2914" i="28" s="1"/>
  <c r="B2915" i="28"/>
  <c r="A2915" i="28" s="1"/>
  <c r="B2916" i="28"/>
  <c r="A2916" i="28" s="1"/>
  <c r="B2917" i="28"/>
  <c r="A2917" i="28" s="1"/>
  <c r="B2918" i="28"/>
  <c r="A2918" i="28" s="1"/>
  <c r="B2919" i="28"/>
  <c r="A2919" i="28" s="1"/>
  <c r="B2920" i="28"/>
  <c r="A2920" i="28" s="1"/>
  <c r="B2921" i="28"/>
  <c r="A2921" i="28" s="1"/>
  <c r="B2922" i="28"/>
  <c r="A2922" i="28" s="1"/>
  <c r="B2923" i="28"/>
  <c r="A2923" i="28" s="1"/>
  <c r="B2924" i="28"/>
  <c r="A2924" i="28" s="1"/>
  <c r="B2925" i="28"/>
  <c r="A2925" i="28" s="1"/>
  <c r="B2926" i="28"/>
  <c r="A2926" i="28" s="1"/>
  <c r="B2927" i="28"/>
  <c r="A2927" i="28" s="1"/>
  <c r="B2928" i="28"/>
  <c r="A2928" i="28" s="1"/>
  <c r="B2929" i="28"/>
  <c r="A2929" i="28" s="1"/>
  <c r="B2930" i="28"/>
  <c r="A2930" i="28" s="1"/>
  <c r="B2931" i="28"/>
  <c r="A2931" i="28" s="1"/>
  <c r="B2932" i="28"/>
  <c r="A2932" i="28" s="1"/>
  <c r="B2933" i="28"/>
  <c r="A2933" i="28" s="1"/>
  <c r="B2934" i="28"/>
  <c r="A2934" i="28" s="1"/>
  <c r="B2935" i="28"/>
  <c r="A2935" i="28" s="1"/>
  <c r="B2936" i="28"/>
  <c r="A2936" i="28" s="1"/>
  <c r="B2937" i="28"/>
  <c r="A2937" i="28" s="1"/>
  <c r="B2938" i="28"/>
  <c r="A2938" i="28" s="1"/>
  <c r="B2939" i="28"/>
  <c r="A2939" i="28" s="1"/>
  <c r="B2940" i="28"/>
  <c r="A2940" i="28" s="1"/>
  <c r="B2941" i="28"/>
  <c r="A2941" i="28" s="1"/>
  <c r="B2942" i="28"/>
  <c r="A2942" i="28" s="1"/>
  <c r="B2943" i="28"/>
  <c r="A2943" i="28" s="1"/>
  <c r="B2944" i="28"/>
  <c r="A2944" i="28" s="1"/>
  <c r="B2945" i="28"/>
  <c r="A2945" i="28" s="1"/>
  <c r="B2946" i="28"/>
  <c r="A2946" i="28" s="1"/>
  <c r="B2947" i="28"/>
  <c r="A2947" i="28" s="1"/>
  <c r="B2948" i="28"/>
  <c r="A2948" i="28" s="1"/>
  <c r="B2949" i="28"/>
  <c r="A2949" i="28" s="1"/>
  <c r="B2950" i="28"/>
  <c r="A2950" i="28" s="1"/>
  <c r="B2951" i="28"/>
  <c r="A2951" i="28" s="1"/>
  <c r="B2952" i="28"/>
  <c r="A2952" i="28" s="1"/>
  <c r="B2953" i="28"/>
  <c r="A2953" i="28" s="1"/>
  <c r="B2954" i="28"/>
  <c r="A2954" i="28" s="1"/>
  <c r="B2955" i="28"/>
  <c r="A2955" i="28" s="1"/>
  <c r="B2956" i="28"/>
  <c r="A2956" i="28" s="1"/>
  <c r="B2957" i="28"/>
  <c r="A2957" i="28" s="1"/>
  <c r="B2958" i="28"/>
  <c r="A2958" i="28" s="1"/>
  <c r="B2959" i="28"/>
  <c r="A2959" i="28" s="1"/>
  <c r="B2960" i="28"/>
  <c r="A2960" i="28" s="1"/>
  <c r="B2961" i="28"/>
  <c r="A2961" i="28" s="1"/>
  <c r="B2962" i="28"/>
  <c r="A2962" i="28" s="1"/>
  <c r="B2963" i="28"/>
  <c r="A2963" i="28" s="1"/>
  <c r="B2964" i="28"/>
  <c r="A2964" i="28" s="1"/>
  <c r="B2965" i="28"/>
  <c r="A2965" i="28" s="1"/>
  <c r="B2966" i="28"/>
  <c r="A2966" i="28" s="1"/>
  <c r="B2967" i="28"/>
  <c r="A2967" i="28" s="1"/>
  <c r="B2968" i="28"/>
  <c r="A2968" i="28" s="1"/>
  <c r="B2969" i="28"/>
  <c r="A2969" i="28" s="1"/>
  <c r="B2970" i="28"/>
  <c r="A2970" i="28" s="1"/>
  <c r="B2971" i="28"/>
  <c r="A2971" i="28" s="1"/>
  <c r="B2972" i="28"/>
  <c r="A2972" i="28" s="1"/>
  <c r="B2973" i="28"/>
  <c r="A2973" i="28" s="1"/>
  <c r="B2974" i="28"/>
  <c r="A2974" i="28" s="1"/>
  <c r="B2975" i="28"/>
  <c r="A2975" i="28" s="1"/>
  <c r="B2976" i="28"/>
  <c r="A2976" i="28" s="1"/>
  <c r="B2977" i="28"/>
  <c r="A2977" i="28" s="1"/>
  <c r="B2978" i="28"/>
  <c r="A2978" i="28" s="1"/>
  <c r="B2979" i="28"/>
  <c r="A2979" i="28" s="1"/>
  <c r="B2980" i="28"/>
  <c r="A2980" i="28" s="1"/>
  <c r="B2981" i="28"/>
  <c r="A2981" i="28" s="1"/>
  <c r="B2982" i="28"/>
  <c r="A2982" i="28" s="1"/>
  <c r="B2983" i="28"/>
  <c r="A2983" i="28" s="1"/>
  <c r="B2984" i="28"/>
  <c r="A2984" i="28" s="1"/>
  <c r="B2985" i="28"/>
  <c r="A2985" i="28" s="1"/>
  <c r="B2986" i="28"/>
  <c r="A2986" i="28" s="1"/>
  <c r="B2987" i="28"/>
  <c r="A2987" i="28" s="1"/>
  <c r="B2988" i="28"/>
  <c r="A2988" i="28" s="1"/>
  <c r="B2989" i="28"/>
  <c r="A2989" i="28" s="1"/>
  <c r="B2990" i="28"/>
  <c r="A2990" i="28" s="1"/>
  <c r="B2991" i="28"/>
  <c r="A2991" i="28" s="1"/>
  <c r="B2992" i="28"/>
  <c r="A2992" i="28" s="1"/>
  <c r="B2993" i="28"/>
  <c r="A2993" i="28" s="1"/>
  <c r="B2994" i="28"/>
  <c r="A2994" i="28" s="1"/>
  <c r="B2995" i="28"/>
  <c r="A2995" i="28" s="1"/>
  <c r="B2996" i="28"/>
  <c r="A2996" i="28" s="1"/>
  <c r="B2997" i="28"/>
  <c r="A2997" i="28" s="1"/>
  <c r="B2998" i="28"/>
  <c r="A2998" i="28" s="1"/>
  <c r="B2999" i="28"/>
  <c r="A2999" i="28" s="1"/>
  <c r="B3000" i="28"/>
  <c r="A3000" i="28" s="1"/>
  <c r="B3001" i="28"/>
  <c r="A3001" i="28" s="1"/>
  <c r="B3002" i="28"/>
  <c r="A3002" i="28" s="1"/>
  <c r="B3003" i="28"/>
  <c r="A3003" i="28" s="1"/>
  <c r="B3004" i="28"/>
  <c r="A3004" i="28" s="1"/>
  <c r="B3005" i="28"/>
  <c r="A3005" i="28" s="1"/>
  <c r="B3006" i="28"/>
  <c r="A3006" i="28" s="1"/>
  <c r="B3007" i="28"/>
  <c r="A3007" i="28" s="1"/>
  <c r="B3008" i="28"/>
  <c r="A3008" i="28" s="1"/>
  <c r="B3009" i="28"/>
  <c r="A3009" i="28" s="1"/>
  <c r="B3010" i="28"/>
  <c r="A3010" i="28" s="1"/>
  <c r="B3011" i="28"/>
  <c r="A3011" i="28" s="1"/>
  <c r="B3012" i="28"/>
  <c r="A3012" i="28" s="1"/>
  <c r="B3013" i="28"/>
  <c r="A3013" i="28" s="1"/>
  <c r="B3014" i="28"/>
  <c r="A3014" i="28" s="1"/>
  <c r="B3015" i="28"/>
  <c r="A3015" i="28" s="1"/>
  <c r="B3016" i="28"/>
  <c r="A3016" i="28" s="1"/>
  <c r="B3017" i="28"/>
  <c r="A3017" i="28" s="1"/>
  <c r="B3018" i="28"/>
  <c r="A3018" i="28" s="1"/>
  <c r="B3019" i="28"/>
  <c r="A3019" i="28" s="1"/>
  <c r="B3020" i="28"/>
  <c r="A3020" i="28" s="1"/>
  <c r="B3021" i="28"/>
  <c r="A3021" i="28" s="1"/>
  <c r="B3022" i="28"/>
  <c r="A3022" i="28" s="1"/>
  <c r="B3023" i="28"/>
  <c r="A3023" i="28" s="1"/>
  <c r="B3024" i="28"/>
  <c r="A3024" i="28" s="1"/>
  <c r="B3025" i="28"/>
  <c r="A3025" i="28" s="1"/>
  <c r="B3026" i="28"/>
  <c r="A3026" i="28" s="1"/>
  <c r="B3027" i="28"/>
  <c r="A3027" i="28" s="1"/>
  <c r="B3028" i="28"/>
  <c r="A3028" i="28" s="1"/>
  <c r="B3029" i="28"/>
  <c r="A3029" i="28" s="1"/>
  <c r="B3030" i="28"/>
  <c r="A3030" i="28" s="1"/>
  <c r="B3031" i="28"/>
  <c r="A3031" i="28" s="1"/>
  <c r="B3032" i="28"/>
  <c r="A3032" i="28" s="1"/>
  <c r="B3033" i="28"/>
  <c r="A3033" i="28" s="1"/>
  <c r="B3034" i="28"/>
  <c r="A3034" i="28" s="1"/>
  <c r="B3035" i="28"/>
  <c r="A3035" i="28" s="1"/>
  <c r="B3036" i="28"/>
  <c r="A3036" i="28" s="1"/>
  <c r="B3037" i="28"/>
  <c r="A3037" i="28" s="1"/>
  <c r="B3038" i="28"/>
  <c r="A3038" i="28" s="1"/>
  <c r="B3039" i="28"/>
  <c r="A3039" i="28" s="1"/>
  <c r="B3040" i="28"/>
  <c r="A3040" i="28" s="1"/>
  <c r="B3041" i="28"/>
  <c r="A3041" i="28" s="1"/>
  <c r="B3042" i="28"/>
  <c r="A3042" i="28" s="1"/>
  <c r="B3043" i="28"/>
  <c r="A3043" i="28" s="1"/>
  <c r="B3044" i="28"/>
  <c r="A3044" i="28" s="1"/>
  <c r="B3045" i="28"/>
  <c r="A3045" i="28" s="1"/>
  <c r="B3046" i="28"/>
  <c r="A3046" i="28" s="1"/>
  <c r="B3047" i="28"/>
  <c r="A3047" i="28" s="1"/>
  <c r="B3048" i="28"/>
  <c r="A3048" i="28" s="1"/>
  <c r="B3049" i="28"/>
  <c r="A3049" i="28" s="1"/>
  <c r="B3050" i="28"/>
  <c r="A3050" i="28" s="1"/>
  <c r="B3051" i="28"/>
  <c r="A3051" i="28" s="1"/>
  <c r="B3052" i="28"/>
  <c r="A3052" i="28" s="1"/>
  <c r="B3053" i="28"/>
  <c r="A3053" i="28" s="1"/>
  <c r="B3054" i="28"/>
  <c r="A3054" i="28" s="1"/>
  <c r="B3055" i="28"/>
  <c r="A3055" i="28" s="1"/>
  <c r="B3056" i="28"/>
  <c r="A3056" i="28" s="1"/>
  <c r="B3057" i="28"/>
  <c r="A3057" i="28" s="1"/>
  <c r="B3058" i="28"/>
  <c r="A3058" i="28" s="1"/>
  <c r="B3059" i="28"/>
  <c r="A3059" i="28" s="1"/>
  <c r="B3060" i="28"/>
  <c r="A3060" i="28" s="1"/>
  <c r="B3061" i="28"/>
  <c r="A3061" i="28" s="1"/>
  <c r="B3062" i="28"/>
  <c r="A3062" i="28" s="1"/>
  <c r="B3063" i="28"/>
  <c r="A3063" i="28" s="1"/>
  <c r="B3064" i="28"/>
  <c r="A3064" i="28" s="1"/>
  <c r="B3065" i="28"/>
  <c r="A3065" i="28" s="1"/>
  <c r="B3066" i="28"/>
  <c r="A3066" i="28" s="1"/>
  <c r="B3067" i="28"/>
  <c r="A3067" i="28" s="1"/>
  <c r="B3068" i="28"/>
  <c r="A3068" i="28" s="1"/>
  <c r="B3069" i="28"/>
  <c r="A3069" i="28" s="1"/>
  <c r="B3070" i="28"/>
  <c r="A3070" i="28" s="1"/>
  <c r="B3071" i="28"/>
  <c r="A3071" i="28" s="1"/>
  <c r="B3072" i="28"/>
  <c r="A3072" i="28" s="1"/>
  <c r="B3073" i="28"/>
  <c r="A3073" i="28" s="1"/>
  <c r="B3074" i="28"/>
  <c r="A3074" i="28" s="1"/>
  <c r="B3075" i="28"/>
  <c r="A3075" i="28" s="1"/>
  <c r="B3076" i="28"/>
  <c r="A3076" i="28" s="1"/>
  <c r="B3077" i="28"/>
  <c r="A3077" i="28" s="1"/>
  <c r="B3078" i="28"/>
  <c r="A3078" i="28" s="1"/>
  <c r="B3079" i="28"/>
  <c r="A3079" i="28" s="1"/>
  <c r="B3080" i="28"/>
  <c r="A3080" i="28" s="1"/>
  <c r="B3081" i="28"/>
  <c r="A3081" i="28" s="1"/>
  <c r="B3082" i="28"/>
  <c r="A3082" i="28" s="1"/>
  <c r="B3083" i="28"/>
  <c r="A3083" i="28" s="1"/>
  <c r="B3084" i="28"/>
  <c r="A3084" i="28" s="1"/>
  <c r="B3085" i="28"/>
  <c r="A3085" i="28" s="1"/>
  <c r="B3086" i="28"/>
  <c r="A3086" i="28" s="1"/>
  <c r="B3087" i="28"/>
  <c r="A3087" i="28" s="1"/>
  <c r="B3088" i="28"/>
  <c r="A3088" i="28" s="1"/>
  <c r="B3089" i="28"/>
  <c r="A3089" i="28" s="1"/>
  <c r="B3090" i="28"/>
  <c r="A3090" i="28" s="1"/>
  <c r="B3091" i="28"/>
  <c r="A3091" i="28" s="1"/>
  <c r="B3092" i="28"/>
  <c r="A3092" i="28" s="1"/>
  <c r="B3093" i="28"/>
  <c r="A3093" i="28" s="1"/>
  <c r="B3094" i="28"/>
  <c r="A3094" i="28" s="1"/>
  <c r="B3095" i="28"/>
  <c r="A3095" i="28" s="1"/>
  <c r="B3096" i="28"/>
  <c r="A3096" i="28" s="1"/>
  <c r="B3097" i="28"/>
  <c r="A3097" i="28" s="1"/>
  <c r="B3098" i="28"/>
  <c r="A3098" i="28" s="1"/>
  <c r="B3099" i="28"/>
  <c r="A3099" i="28" s="1"/>
  <c r="B3100" i="28"/>
  <c r="A3100" i="28" s="1"/>
  <c r="B3101" i="28"/>
  <c r="A3101" i="28" s="1"/>
  <c r="B3102" i="28"/>
  <c r="A3102" i="28" s="1"/>
  <c r="B3103" i="28"/>
  <c r="A3103" i="28" s="1"/>
  <c r="B3104" i="28"/>
  <c r="A3104" i="28" s="1"/>
  <c r="B3105" i="28"/>
  <c r="A3105" i="28" s="1"/>
  <c r="B3106" i="28"/>
  <c r="A3106" i="28" s="1"/>
  <c r="B3107" i="28"/>
  <c r="A3107" i="28" s="1"/>
  <c r="B3108" i="28"/>
  <c r="A3108" i="28" s="1"/>
  <c r="B3109" i="28"/>
  <c r="A3109" i="28" s="1"/>
  <c r="B3110" i="28"/>
  <c r="A3110" i="28" s="1"/>
  <c r="B3111" i="28"/>
  <c r="A3111" i="28" s="1"/>
  <c r="B3112" i="28"/>
  <c r="A3112" i="28" s="1"/>
  <c r="B3113" i="28"/>
  <c r="A3113" i="28" s="1"/>
  <c r="B3114" i="28"/>
  <c r="A3114" i="28" s="1"/>
  <c r="B3115" i="28"/>
  <c r="A3115" i="28" s="1"/>
  <c r="B3116" i="28"/>
  <c r="A3116" i="28" s="1"/>
  <c r="B3117" i="28"/>
  <c r="A3117" i="28" s="1"/>
  <c r="B3118" i="28"/>
  <c r="A3118" i="28" s="1"/>
  <c r="B3119" i="28"/>
  <c r="A3119" i="28" s="1"/>
  <c r="B3120" i="28"/>
  <c r="A3120" i="28" s="1"/>
  <c r="B3121" i="28"/>
  <c r="A3121" i="28" s="1"/>
  <c r="B3122" i="28"/>
  <c r="A3122" i="28" s="1"/>
  <c r="B3123" i="28"/>
  <c r="A3123" i="28" s="1"/>
  <c r="B3124" i="28"/>
  <c r="A3124" i="28" s="1"/>
  <c r="B3125" i="28"/>
  <c r="A3125" i="28" s="1"/>
  <c r="B3126" i="28"/>
  <c r="A3126" i="28" s="1"/>
  <c r="B3127" i="28"/>
  <c r="A3127" i="28" s="1"/>
  <c r="B3128" i="28"/>
  <c r="A3128" i="28" s="1"/>
  <c r="B3129" i="28"/>
  <c r="A3129" i="28" s="1"/>
  <c r="B3130" i="28"/>
  <c r="A3130" i="28" s="1"/>
  <c r="B3131" i="28"/>
  <c r="A3131" i="28" s="1"/>
  <c r="B3132" i="28"/>
  <c r="A3132" i="28" s="1"/>
  <c r="B3133" i="28"/>
  <c r="A3133" i="28" s="1"/>
  <c r="B3134" i="28"/>
  <c r="A3134" i="28" s="1"/>
  <c r="B3135" i="28"/>
  <c r="A3135" i="28" s="1"/>
  <c r="B3136" i="28"/>
  <c r="A3136" i="28" s="1"/>
  <c r="B3137" i="28"/>
  <c r="A3137" i="28" s="1"/>
  <c r="B3138" i="28"/>
  <c r="A3138" i="28" s="1"/>
  <c r="B3139" i="28"/>
  <c r="A3139" i="28" s="1"/>
  <c r="B3140" i="28"/>
  <c r="A3140" i="28" s="1"/>
  <c r="B3141" i="28"/>
  <c r="A3141" i="28" s="1"/>
  <c r="B3142" i="28"/>
  <c r="A3142" i="28" s="1"/>
  <c r="B3143" i="28"/>
  <c r="A3143" i="28" s="1"/>
  <c r="B3144" i="28"/>
  <c r="A3144" i="28" s="1"/>
  <c r="B3145" i="28"/>
  <c r="A3145" i="28" s="1"/>
  <c r="B3146" i="28"/>
  <c r="A3146" i="28" s="1"/>
  <c r="B3147" i="28"/>
  <c r="A3147" i="28" s="1"/>
  <c r="B3148" i="28"/>
  <c r="A3148" i="28" s="1"/>
  <c r="B3149" i="28"/>
  <c r="A3149" i="28" s="1"/>
  <c r="B3150" i="28"/>
  <c r="A3150" i="28" s="1"/>
  <c r="B3151" i="28"/>
  <c r="A3151" i="28" s="1"/>
  <c r="B3152" i="28"/>
  <c r="A3152" i="28" s="1"/>
  <c r="B3153" i="28"/>
  <c r="A3153" i="28" s="1"/>
  <c r="B3154" i="28"/>
  <c r="A3154" i="28" s="1"/>
  <c r="B3155" i="28"/>
  <c r="A3155" i="28" s="1"/>
  <c r="B3156" i="28"/>
  <c r="A3156" i="28" s="1"/>
  <c r="B3157" i="28"/>
  <c r="A3157" i="28" s="1"/>
  <c r="B3158" i="28"/>
  <c r="A3158" i="28" s="1"/>
  <c r="B3159" i="28"/>
  <c r="A3159" i="28" s="1"/>
  <c r="B3160" i="28"/>
  <c r="A3160" i="28" s="1"/>
  <c r="B3161" i="28"/>
  <c r="A3161" i="28" s="1"/>
  <c r="B3162" i="28"/>
  <c r="A3162" i="28" s="1"/>
  <c r="B3163" i="28"/>
  <c r="A3163" i="28" s="1"/>
  <c r="B3164" i="28"/>
  <c r="A3164" i="28" s="1"/>
  <c r="B3165" i="28"/>
  <c r="A3165" i="28" s="1"/>
  <c r="B3166" i="28"/>
  <c r="A3166" i="28" s="1"/>
  <c r="B3167" i="28"/>
  <c r="A3167" i="28" s="1"/>
  <c r="B3168" i="28"/>
  <c r="A3168" i="28" s="1"/>
  <c r="B3169" i="28"/>
  <c r="A3169" i="28" s="1"/>
  <c r="B3170" i="28"/>
  <c r="A3170" i="28" s="1"/>
  <c r="B3171" i="28"/>
  <c r="A3171" i="28" s="1"/>
  <c r="B3172" i="28"/>
  <c r="A3172" i="28" s="1"/>
  <c r="B3173" i="28"/>
  <c r="A3173" i="28" s="1"/>
  <c r="B3174" i="28"/>
  <c r="A3174" i="28" s="1"/>
  <c r="B3175" i="28"/>
  <c r="A3175" i="28" s="1"/>
  <c r="B3176" i="28"/>
  <c r="A3176" i="28" s="1"/>
  <c r="B3177" i="28"/>
  <c r="A3177" i="28" s="1"/>
  <c r="B3178" i="28"/>
  <c r="A3178" i="28" s="1"/>
  <c r="B3179" i="28"/>
  <c r="A3179" i="28" s="1"/>
  <c r="B3180" i="28"/>
  <c r="A3180" i="28" s="1"/>
  <c r="B3181" i="28"/>
  <c r="A3181" i="28" s="1"/>
  <c r="B3182" i="28"/>
  <c r="A3182" i="28" s="1"/>
  <c r="B3183" i="28"/>
  <c r="A3183" i="28" s="1"/>
  <c r="B3184" i="28"/>
  <c r="A3184" i="28" s="1"/>
  <c r="B3185" i="28"/>
  <c r="A3185" i="28" s="1"/>
  <c r="B3186" i="28"/>
  <c r="A3186" i="28" s="1"/>
  <c r="B3187" i="28"/>
  <c r="A3187" i="28" s="1"/>
  <c r="B3188" i="28"/>
  <c r="A3188" i="28" s="1"/>
  <c r="B3189" i="28"/>
  <c r="A3189" i="28" s="1"/>
  <c r="B3190" i="28"/>
  <c r="A3190" i="28" s="1"/>
  <c r="B3191" i="28"/>
  <c r="A3191" i="28" s="1"/>
  <c r="B3192" i="28"/>
  <c r="A3192" i="28" s="1"/>
  <c r="B3193" i="28"/>
  <c r="A3193" i="28" s="1"/>
  <c r="B3194" i="28"/>
  <c r="A3194" i="28" s="1"/>
  <c r="B3195" i="28"/>
  <c r="A3195" i="28" s="1"/>
  <c r="B3196" i="28"/>
  <c r="A3196" i="28" s="1"/>
  <c r="B3197" i="28"/>
  <c r="A3197" i="28" s="1"/>
  <c r="B3198" i="28"/>
  <c r="A3198" i="28" s="1"/>
  <c r="B3199" i="28"/>
  <c r="A3199" i="28" s="1"/>
  <c r="B3200" i="28"/>
  <c r="A3200" i="28" s="1"/>
  <c r="B3201" i="28"/>
  <c r="A3201" i="28" s="1"/>
  <c r="B3202" i="28"/>
  <c r="A3202" i="28" s="1"/>
  <c r="B3203" i="28"/>
  <c r="A3203" i="28" s="1"/>
  <c r="B3204" i="28"/>
  <c r="A3204" i="28" s="1"/>
  <c r="B3205" i="28"/>
  <c r="A3205" i="28" s="1"/>
  <c r="B3206" i="28"/>
  <c r="A3206" i="28" s="1"/>
  <c r="B3207" i="28"/>
  <c r="A3207" i="28" s="1"/>
  <c r="B3208" i="28"/>
  <c r="A3208" i="28" s="1"/>
  <c r="B3209" i="28"/>
  <c r="A3209" i="28" s="1"/>
  <c r="B3210" i="28"/>
  <c r="A3210" i="28" s="1"/>
  <c r="B3211" i="28"/>
  <c r="A3211" i="28" s="1"/>
  <c r="B3212" i="28"/>
  <c r="A3212" i="28" s="1"/>
  <c r="B3213" i="28"/>
  <c r="A3213" i="28" s="1"/>
  <c r="B3214" i="28"/>
  <c r="A3214" i="28" s="1"/>
  <c r="B3215" i="28"/>
  <c r="A3215" i="28" s="1"/>
  <c r="B3216" i="28"/>
  <c r="A3216" i="28" s="1"/>
  <c r="B3217" i="28"/>
  <c r="A3217" i="28" s="1"/>
  <c r="B3218" i="28"/>
  <c r="A3218" i="28" s="1"/>
  <c r="B3219" i="28"/>
  <c r="A3219" i="28" s="1"/>
  <c r="B3220" i="28"/>
  <c r="A3220" i="28" s="1"/>
  <c r="B3221" i="28"/>
  <c r="A3221" i="28" s="1"/>
  <c r="B3222" i="28"/>
  <c r="A3222" i="28" s="1"/>
  <c r="B3223" i="28"/>
  <c r="A3223" i="28" s="1"/>
  <c r="B3224" i="28"/>
  <c r="A3224" i="28" s="1"/>
  <c r="B3225" i="28"/>
  <c r="A3225" i="28" s="1"/>
  <c r="B3226" i="28"/>
  <c r="A3226" i="28" s="1"/>
  <c r="B3227" i="28"/>
  <c r="A3227" i="28" s="1"/>
  <c r="B3228" i="28"/>
  <c r="A3228" i="28" s="1"/>
  <c r="B3229" i="28"/>
  <c r="A3229" i="28" s="1"/>
  <c r="B3230" i="28"/>
  <c r="A3230" i="28" s="1"/>
  <c r="B3231" i="28"/>
  <c r="A3231" i="28" s="1"/>
  <c r="B3232" i="28"/>
  <c r="A3232" i="28" s="1"/>
  <c r="B3233" i="28"/>
  <c r="A3233" i="28" s="1"/>
  <c r="B3234" i="28"/>
  <c r="A3234" i="28" s="1"/>
  <c r="B3235" i="28"/>
  <c r="A3235" i="28" s="1"/>
  <c r="B3236" i="28"/>
  <c r="A3236" i="28" s="1"/>
  <c r="B3237" i="28"/>
  <c r="A3237" i="28" s="1"/>
  <c r="B3238" i="28"/>
  <c r="A3238" i="28" s="1"/>
  <c r="B3239" i="28"/>
  <c r="A3239" i="28" s="1"/>
  <c r="B3240" i="28"/>
  <c r="A3240" i="28" s="1"/>
  <c r="B3241" i="28"/>
  <c r="A3241" i="28" s="1"/>
  <c r="B3242" i="28"/>
  <c r="A3242" i="28" s="1"/>
  <c r="B3243" i="28"/>
  <c r="A3243" i="28" s="1"/>
  <c r="B3244" i="28"/>
  <c r="A3244" i="28" s="1"/>
  <c r="B3245" i="28"/>
  <c r="A3245" i="28" s="1"/>
  <c r="B3246" i="28"/>
  <c r="A3246" i="28" s="1"/>
  <c r="B3247" i="28"/>
  <c r="A3247" i="28" s="1"/>
  <c r="B3248" i="28"/>
  <c r="A3248" i="28" s="1"/>
  <c r="B3249" i="28"/>
  <c r="A3249" i="28" s="1"/>
  <c r="B3250" i="28"/>
  <c r="A3250" i="28" s="1"/>
  <c r="B3251" i="28"/>
  <c r="A3251" i="28" s="1"/>
  <c r="B3252" i="28"/>
  <c r="A3252" i="28" s="1"/>
  <c r="B3253" i="28"/>
  <c r="A3253" i="28" s="1"/>
  <c r="B3254" i="28"/>
  <c r="A3254" i="28" s="1"/>
  <c r="B3255" i="28"/>
  <c r="A3255" i="28" s="1"/>
  <c r="B3256" i="28"/>
  <c r="A3256" i="28" s="1"/>
  <c r="B3257" i="28"/>
  <c r="A3257" i="28" s="1"/>
  <c r="B3258" i="28"/>
  <c r="A3258" i="28" s="1"/>
  <c r="B3259" i="28"/>
  <c r="A3259" i="28" s="1"/>
  <c r="B3260" i="28"/>
  <c r="A3260" i="28" s="1"/>
  <c r="B3261" i="28"/>
  <c r="A3261" i="28" s="1"/>
  <c r="B3262" i="28"/>
  <c r="A3262" i="28" s="1"/>
  <c r="B3263" i="28"/>
  <c r="A3263" i="28" s="1"/>
  <c r="B3264" i="28"/>
  <c r="A3264" i="28" s="1"/>
  <c r="B3265" i="28"/>
  <c r="A3265" i="28" s="1"/>
  <c r="B3266" i="28"/>
  <c r="A3266" i="28" s="1"/>
  <c r="B3267" i="28"/>
  <c r="A3267" i="28" s="1"/>
  <c r="B3268" i="28"/>
  <c r="A3268" i="28" s="1"/>
  <c r="B3269" i="28"/>
  <c r="A3269" i="28" s="1"/>
  <c r="B3270" i="28"/>
  <c r="A3270" i="28" s="1"/>
  <c r="B3271" i="28"/>
  <c r="A3271" i="28" s="1"/>
  <c r="B3272" i="28"/>
  <c r="A3272" i="28" s="1"/>
  <c r="B3273" i="28"/>
  <c r="A3273" i="28" s="1"/>
  <c r="B3274" i="28"/>
  <c r="A3274" i="28" s="1"/>
  <c r="B3275" i="28"/>
  <c r="A3275" i="28" s="1"/>
  <c r="B3276" i="28"/>
  <c r="A3276" i="28" s="1"/>
  <c r="B3277" i="28"/>
  <c r="A3277" i="28" s="1"/>
  <c r="B3278" i="28"/>
  <c r="A3278" i="28" s="1"/>
  <c r="B3279" i="28"/>
  <c r="A3279" i="28" s="1"/>
  <c r="B3280" i="28"/>
  <c r="A3280" i="28" s="1"/>
  <c r="B3281" i="28"/>
  <c r="A3281" i="28" s="1"/>
  <c r="B3282" i="28"/>
  <c r="A3282" i="28" s="1"/>
  <c r="B3283" i="28"/>
  <c r="A3283" i="28" s="1"/>
  <c r="B3284" i="28"/>
  <c r="A3284" i="28" s="1"/>
  <c r="B3285" i="28"/>
  <c r="A3285" i="28" s="1"/>
  <c r="B3286" i="28"/>
  <c r="A3286" i="28" s="1"/>
  <c r="B3287" i="28"/>
  <c r="A3287" i="28" s="1"/>
  <c r="B3288" i="28"/>
  <c r="A3288" i="28" s="1"/>
  <c r="B3289" i="28"/>
  <c r="A3289" i="28" s="1"/>
  <c r="B3290" i="28"/>
  <c r="A3290" i="28" s="1"/>
  <c r="B3291" i="28"/>
  <c r="A3291" i="28" s="1"/>
  <c r="B3292" i="28"/>
  <c r="A3292" i="28" s="1"/>
  <c r="B3293" i="28"/>
  <c r="A3293" i="28" s="1"/>
  <c r="B3294" i="28"/>
  <c r="A3294" i="28" s="1"/>
  <c r="B3295" i="28"/>
  <c r="A3295" i="28" s="1"/>
  <c r="B3296" i="28"/>
  <c r="A3296" i="28" s="1"/>
  <c r="B3297" i="28"/>
  <c r="A3297" i="28" s="1"/>
  <c r="B3298" i="28"/>
  <c r="A3298" i="28" s="1"/>
  <c r="B3299" i="28"/>
  <c r="A3299" i="28" s="1"/>
  <c r="B3300" i="28"/>
  <c r="A3300" i="28" s="1"/>
  <c r="B3301" i="28"/>
  <c r="A3301" i="28" s="1"/>
  <c r="B3302" i="28"/>
  <c r="A3302" i="28" s="1"/>
  <c r="B3303" i="28"/>
  <c r="A3303" i="28" s="1"/>
  <c r="B3304" i="28"/>
  <c r="A3304" i="28" s="1"/>
  <c r="B3305" i="28"/>
  <c r="A3305" i="28" s="1"/>
  <c r="B3306" i="28"/>
  <c r="A3306" i="28" s="1"/>
  <c r="B3307" i="28"/>
  <c r="A3307" i="28" s="1"/>
  <c r="B3308" i="28"/>
  <c r="A3308" i="28" s="1"/>
  <c r="B3309" i="28"/>
  <c r="A3309" i="28" s="1"/>
  <c r="B3310" i="28"/>
  <c r="A3310" i="28" s="1"/>
  <c r="B3311" i="28"/>
  <c r="A3311" i="28" s="1"/>
  <c r="B3312" i="28"/>
  <c r="A3312" i="28" s="1"/>
  <c r="B3313" i="28"/>
  <c r="A3313" i="28" s="1"/>
  <c r="B3314" i="28"/>
  <c r="A3314" i="28" s="1"/>
  <c r="B3315" i="28"/>
  <c r="A3315" i="28" s="1"/>
  <c r="B3316" i="28"/>
  <c r="A3316" i="28" s="1"/>
  <c r="B3317" i="28"/>
  <c r="A3317" i="28" s="1"/>
  <c r="B3318" i="28"/>
  <c r="A3318" i="28" s="1"/>
  <c r="B3319" i="28"/>
  <c r="A3319" i="28" s="1"/>
  <c r="B3320" i="28"/>
  <c r="A3320" i="28" s="1"/>
  <c r="B3321" i="28"/>
  <c r="A3321" i="28" s="1"/>
  <c r="B3322" i="28"/>
  <c r="A3322" i="28" s="1"/>
  <c r="B3323" i="28"/>
  <c r="A3323" i="28" s="1"/>
  <c r="B3324" i="28"/>
  <c r="A3324" i="28" s="1"/>
  <c r="B3325" i="28"/>
  <c r="A3325" i="28" s="1"/>
  <c r="B3326" i="28"/>
  <c r="A3326" i="28" s="1"/>
  <c r="B3327" i="28"/>
  <c r="A3327" i="28" s="1"/>
  <c r="B3328" i="28"/>
  <c r="A3328" i="28" s="1"/>
  <c r="B3329" i="28"/>
  <c r="A3329" i="28" s="1"/>
  <c r="B3330" i="28"/>
  <c r="A3330" i="28" s="1"/>
  <c r="B3331" i="28"/>
  <c r="A3331" i="28" s="1"/>
  <c r="B3332" i="28"/>
  <c r="A3332" i="28" s="1"/>
  <c r="B3333" i="28"/>
  <c r="A3333" i="28" s="1"/>
  <c r="B3334" i="28"/>
  <c r="A3334" i="28" s="1"/>
  <c r="B3335" i="28"/>
  <c r="A3335" i="28" s="1"/>
  <c r="B3336" i="28"/>
  <c r="A3336" i="28" s="1"/>
  <c r="B3337" i="28"/>
  <c r="A3337" i="28" s="1"/>
  <c r="B3338" i="28"/>
  <c r="A3338" i="28" s="1"/>
  <c r="B3339" i="28"/>
  <c r="A3339" i="28" s="1"/>
  <c r="B3340" i="28"/>
  <c r="A3340" i="28" s="1"/>
  <c r="B3341" i="28"/>
  <c r="A3341" i="28" s="1"/>
  <c r="B3342" i="28"/>
  <c r="A3342" i="28" s="1"/>
  <c r="B3343" i="28"/>
  <c r="A3343" i="28" s="1"/>
  <c r="B3344" i="28"/>
  <c r="A3344" i="28" s="1"/>
  <c r="B3345" i="28"/>
  <c r="A3345" i="28" s="1"/>
  <c r="B3346" i="28"/>
  <c r="A3346" i="28" s="1"/>
  <c r="B3347" i="28"/>
  <c r="A3347" i="28" s="1"/>
  <c r="B3348" i="28"/>
  <c r="A3348" i="28" s="1"/>
  <c r="B3349" i="28"/>
  <c r="A3349" i="28" s="1"/>
  <c r="B3350" i="28"/>
  <c r="A3350" i="28" s="1"/>
  <c r="B3351" i="28"/>
  <c r="A3351" i="28" s="1"/>
  <c r="B3352" i="28"/>
  <c r="A3352" i="28" s="1"/>
  <c r="B3353" i="28"/>
  <c r="A3353" i="28" s="1"/>
  <c r="B3354" i="28"/>
  <c r="A3354" i="28" s="1"/>
  <c r="B3355" i="28"/>
  <c r="A3355" i="28" s="1"/>
  <c r="B3356" i="28"/>
  <c r="A3356" i="28" s="1"/>
  <c r="B3357" i="28"/>
  <c r="A3357" i="28" s="1"/>
  <c r="B3358" i="28"/>
  <c r="A3358" i="28" s="1"/>
  <c r="B3359" i="28"/>
  <c r="A3359" i="28" s="1"/>
  <c r="B3360" i="28"/>
  <c r="A3360" i="28" s="1"/>
  <c r="B3361" i="28"/>
  <c r="A3361" i="28" s="1"/>
  <c r="B3362" i="28"/>
  <c r="A3362" i="28" s="1"/>
  <c r="B3363" i="28"/>
  <c r="A3363" i="28" s="1"/>
  <c r="B3364" i="28"/>
  <c r="A3364" i="28" s="1"/>
  <c r="B3365" i="28"/>
  <c r="A3365" i="28" s="1"/>
  <c r="B3366" i="28"/>
  <c r="A3366" i="28" s="1"/>
  <c r="B3367" i="28"/>
  <c r="A3367" i="28" s="1"/>
  <c r="B3368" i="28"/>
  <c r="A3368" i="28" s="1"/>
  <c r="B3369" i="28"/>
  <c r="A3369" i="28" s="1"/>
  <c r="B3370" i="28"/>
  <c r="A3370" i="28" s="1"/>
  <c r="B3371" i="28"/>
  <c r="A3371" i="28" s="1"/>
  <c r="B3372" i="28"/>
  <c r="A3372" i="28" s="1"/>
  <c r="B3373" i="28"/>
  <c r="A3373" i="28" s="1"/>
  <c r="B3374" i="28"/>
  <c r="A3374" i="28" s="1"/>
  <c r="B3375" i="28"/>
  <c r="A3375" i="28" s="1"/>
  <c r="B3376" i="28"/>
  <c r="A3376" i="28" s="1"/>
  <c r="B3377" i="28"/>
  <c r="A3377" i="28" s="1"/>
  <c r="B3378" i="28"/>
  <c r="A3378" i="28" s="1"/>
  <c r="B3379" i="28"/>
  <c r="A3379" i="28" s="1"/>
  <c r="B3380" i="28"/>
  <c r="A3380" i="28" s="1"/>
  <c r="B3381" i="28"/>
  <c r="A3381" i="28" s="1"/>
  <c r="B3382" i="28"/>
  <c r="A3382" i="28" s="1"/>
  <c r="B3383" i="28"/>
  <c r="A3383" i="28" s="1"/>
  <c r="B3384" i="28"/>
  <c r="A3384" i="28" s="1"/>
  <c r="B3385" i="28"/>
  <c r="A3385" i="28" s="1"/>
  <c r="B3386" i="28"/>
  <c r="A3386" i="28" s="1"/>
  <c r="B3387" i="28"/>
  <c r="A3387" i="28" s="1"/>
  <c r="B3388" i="28"/>
  <c r="A3388" i="28" s="1"/>
  <c r="B3389" i="28"/>
  <c r="A3389" i="28" s="1"/>
  <c r="B3390" i="28"/>
  <c r="A3390" i="28" s="1"/>
  <c r="B3391" i="28"/>
  <c r="A3391" i="28" s="1"/>
  <c r="B3392" i="28"/>
  <c r="A3392" i="28" s="1"/>
  <c r="B3393" i="28"/>
  <c r="A3393" i="28" s="1"/>
  <c r="B3394" i="28"/>
  <c r="A3394" i="28" s="1"/>
  <c r="B3395" i="28"/>
  <c r="A3395" i="28" s="1"/>
  <c r="B3396" i="28"/>
  <c r="A3396" i="28" s="1"/>
  <c r="B3397" i="28"/>
  <c r="A3397" i="28" s="1"/>
  <c r="B3398" i="28"/>
  <c r="A3398" i="28" s="1"/>
  <c r="B3399" i="28"/>
  <c r="A3399" i="28" s="1"/>
  <c r="B3400" i="28"/>
  <c r="A3400" i="28" s="1"/>
  <c r="B3401" i="28"/>
  <c r="A3401" i="28" s="1"/>
  <c r="B3402" i="28"/>
  <c r="A3402" i="28" s="1"/>
  <c r="B3403" i="28"/>
  <c r="A3403" i="28" s="1"/>
  <c r="B3404" i="28"/>
  <c r="A3404" i="28" s="1"/>
  <c r="B3405" i="28"/>
  <c r="A3405" i="28" s="1"/>
  <c r="B3406" i="28"/>
  <c r="A3406" i="28" s="1"/>
  <c r="B3407" i="28"/>
  <c r="A3407" i="28" s="1"/>
  <c r="B3408" i="28"/>
  <c r="A3408" i="28" s="1"/>
  <c r="B3409" i="28"/>
  <c r="A3409" i="28" s="1"/>
  <c r="B3410" i="28"/>
  <c r="A3410" i="28" s="1"/>
  <c r="B3411" i="28"/>
  <c r="A3411" i="28" s="1"/>
  <c r="B3412" i="28"/>
  <c r="A3412" i="28" s="1"/>
  <c r="B3413" i="28"/>
  <c r="A3413" i="28" s="1"/>
  <c r="B3414" i="28"/>
  <c r="A3414" i="28" s="1"/>
  <c r="B3415" i="28"/>
  <c r="A3415" i="28" s="1"/>
  <c r="B3416" i="28"/>
  <c r="A3416" i="28" s="1"/>
  <c r="B3417" i="28"/>
  <c r="A3417" i="28" s="1"/>
  <c r="B3418" i="28"/>
  <c r="A3418" i="28" s="1"/>
  <c r="B3419" i="28"/>
  <c r="A3419" i="28" s="1"/>
  <c r="B3420" i="28"/>
  <c r="A3420" i="28" s="1"/>
  <c r="B3421" i="28"/>
  <c r="A3421" i="28" s="1"/>
  <c r="B3422" i="28"/>
  <c r="A3422" i="28" s="1"/>
  <c r="B3423" i="28"/>
  <c r="A3423" i="28" s="1"/>
  <c r="B3424" i="28"/>
  <c r="A3424" i="28" s="1"/>
  <c r="B3425" i="28"/>
  <c r="A3425" i="28" s="1"/>
  <c r="B3426" i="28"/>
  <c r="A3426" i="28" s="1"/>
  <c r="B3427" i="28"/>
  <c r="A3427" i="28" s="1"/>
  <c r="B3428" i="28"/>
  <c r="A3428" i="28" s="1"/>
  <c r="B3429" i="28"/>
  <c r="A3429" i="28" s="1"/>
  <c r="B3430" i="28"/>
  <c r="A3430" i="28" s="1"/>
  <c r="B3431" i="28"/>
  <c r="A3431" i="28" s="1"/>
  <c r="B3432" i="28"/>
  <c r="A3432" i="28" s="1"/>
  <c r="B3433" i="28"/>
  <c r="A3433" i="28" s="1"/>
  <c r="B3434" i="28"/>
  <c r="A3434" i="28" s="1"/>
  <c r="B3435" i="28"/>
  <c r="A3435" i="28" s="1"/>
  <c r="B3436" i="28"/>
  <c r="A3436" i="28" s="1"/>
  <c r="B3437" i="28"/>
  <c r="A3437" i="28" s="1"/>
  <c r="B3438" i="28"/>
  <c r="A3438" i="28" s="1"/>
  <c r="B3439" i="28"/>
  <c r="A3439" i="28" s="1"/>
  <c r="B3440" i="28"/>
  <c r="A3440" i="28" s="1"/>
  <c r="B3441" i="28"/>
  <c r="A3441" i="28" s="1"/>
  <c r="B3442" i="28"/>
  <c r="A3442" i="28" s="1"/>
  <c r="B3443" i="28"/>
  <c r="A3443" i="28" s="1"/>
  <c r="B3444" i="28"/>
  <c r="A3444" i="28" s="1"/>
  <c r="B3445" i="28"/>
  <c r="A3445" i="28" s="1"/>
  <c r="B3446" i="28"/>
  <c r="A3446" i="28" s="1"/>
  <c r="B3447" i="28"/>
  <c r="A3447" i="28" s="1"/>
  <c r="B3448" i="28"/>
  <c r="A3448" i="28" s="1"/>
  <c r="B3449" i="28"/>
  <c r="A3449" i="28" s="1"/>
  <c r="B3450" i="28"/>
  <c r="A3450" i="28" s="1"/>
  <c r="B3451" i="28"/>
  <c r="A3451" i="28" s="1"/>
  <c r="B3452" i="28"/>
  <c r="A3452" i="28" s="1"/>
  <c r="B3453" i="28"/>
  <c r="A3453" i="28" s="1"/>
  <c r="B3454" i="28"/>
  <c r="A3454" i="28" s="1"/>
  <c r="B3455" i="28"/>
  <c r="A3455" i="28" s="1"/>
  <c r="B3456" i="28"/>
  <c r="A3456" i="28" s="1"/>
  <c r="B3457" i="28"/>
  <c r="A3457" i="28" s="1"/>
  <c r="B3458" i="28"/>
  <c r="A3458" i="28" s="1"/>
  <c r="B3459" i="28"/>
  <c r="A3459" i="28" s="1"/>
  <c r="B3460" i="28"/>
  <c r="A3460" i="28" s="1"/>
  <c r="B3461" i="28"/>
  <c r="A3461" i="28" s="1"/>
  <c r="B3462" i="28"/>
  <c r="A3462" i="28" s="1"/>
  <c r="B3463" i="28"/>
  <c r="A3463" i="28" s="1"/>
  <c r="B3464" i="28"/>
  <c r="A3464" i="28" s="1"/>
  <c r="B3465" i="28"/>
  <c r="A3465" i="28" s="1"/>
  <c r="B3466" i="28"/>
  <c r="A3466" i="28" s="1"/>
  <c r="B3467" i="28"/>
  <c r="A3467" i="28" s="1"/>
  <c r="B3468" i="28"/>
  <c r="A3468" i="28" s="1"/>
  <c r="B3469" i="28"/>
  <c r="A3469" i="28" s="1"/>
  <c r="B3470" i="28"/>
  <c r="A3470" i="28" s="1"/>
  <c r="B3471" i="28"/>
  <c r="A3471" i="28" s="1"/>
  <c r="B3472" i="28"/>
  <c r="A3472" i="28" s="1"/>
  <c r="B3473" i="28"/>
  <c r="A3473" i="28" s="1"/>
  <c r="B3474" i="28"/>
  <c r="A3474" i="28" s="1"/>
  <c r="B3475" i="28"/>
  <c r="A3475" i="28" s="1"/>
  <c r="B3476" i="28"/>
  <c r="A3476" i="28" s="1"/>
  <c r="B3477" i="28"/>
  <c r="A3477" i="28" s="1"/>
  <c r="B3478" i="28"/>
  <c r="A3478" i="28" s="1"/>
  <c r="B3479" i="28"/>
  <c r="A3479" i="28" s="1"/>
  <c r="B3480" i="28"/>
  <c r="A3480" i="28" s="1"/>
  <c r="B3481" i="28"/>
  <c r="A3481" i="28" s="1"/>
  <c r="B3482" i="28"/>
  <c r="A3482" i="28" s="1"/>
  <c r="B3483" i="28"/>
  <c r="A3483" i="28" s="1"/>
  <c r="B3484" i="28"/>
  <c r="A3484" i="28" s="1"/>
  <c r="B3485" i="28"/>
  <c r="A3485" i="28" s="1"/>
  <c r="B3486" i="28"/>
  <c r="A3486" i="28" s="1"/>
  <c r="B3487" i="28"/>
  <c r="A3487" i="28" s="1"/>
  <c r="B3488" i="28"/>
  <c r="A3488" i="28" s="1"/>
  <c r="B3489" i="28"/>
  <c r="A3489" i="28" s="1"/>
  <c r="B3490" i="28"/>
  <c r="A3490" i="28" s="1"/>
  <c r="B3491" i="28"/>
  <c r="A3491" i="28" s="1"/>
  <c r="B3492" i="28"/>
  <c r="A3492" i="28" s="1"/>
  <c r="B3493" i="28"/>
  <c r="A3493" i="28" s="1"/>
  <c r="B3494" i="28"/>
  <c r="A3494" i="28" s="1"/>
  <c r="B3495" i="28"/>
  <c r="A3495" i="28" s="1"/>
  <c r="B3496" i="28"/>
  <c r="A3496" i="28" s="1"/>
  <c r="B3497" i="28"/>
  <c r="A3497" i="28" s="1"/>
  <c r="B3498" i="28"/>
  <c r="A3498" i="28" s="1"/>
  <c r="B3499" i="28"/>
  <c r="A3499" i="28" s="1"/>
  <c r="B3500" i="28"/>
  <c r="A3500" i="28" s="1"/>
  <c r="B3501" i="28"/>
  <c r="A3501" i="28" s="1"/>
  <c r="B3502" i="28"/>
  <c r="A3502" i="28" s="1"/>
  <c r="B3503" i="28"/>
  <c r="A3503" i="28" s="1"/>
  <c r="B3504" i="28"/>
  <c r="A3504" i="28" s="1"/>
  <c r="B3505" i="28"/>
  <c r="A3505" i="28" s="1"/>
  <c r="B3506" i="28"/>
  <c r="A3506" i="28" s="1"/>
  <c r="B3507" i="28"/>
  <c r="A3507" i="28" s="1"/>
  <c r="B3508" i="28"/>
  <c r="A3508" i="28" s="1"/>
  <c r="B3509" i="28"/>
  <c r="A3509" i="28" s="1"/>
  <c r="B3510" i="28"/>
  <c r="A3510" i="28" s="1"/>
  <c r="B3511" i="28"/>
  <c r="A3511" i="28" s="1"/>
  <c r="B3512" i="28"/>
  <c r="A3512" i="28" s="1"/>
  <c r="B3513" i="28"/>
  <c r="A3513" i="28" s="1"/>
  <c r="B3514" i="28"/>
  <c r="A3514" i="28" s="1"/>
  <c r="B3515" i="28"/>
  <c r="A3515" i="28" s="1"/>
  <c r="B3516" i="28"/>
  <c r="A3516" i="28" s="1"/>
  <c r="B3517" i="28"/>
  <c r="A3517" i="28" s="1"/>
  <c r="B3518" i="28"/>
  <c r="A3518" i="28" s="1"/>
  <c r="B3519" i="28"/>
  <c r="A3519" i="28" s="1"/>
  <c r="B3520" i="28"/>
  <c r="A3520" i="28" s="1"/>
  <c r="B3521" i="28"/>
  <c r="A3521" i="28" s="1"/>
  <c r="B3522" i="28"/>
  <c r="A3522" i="28" s="1"/>
  <c r="B3523" i="28"/>
  <c r="A3523" i="28" s="1"/>
  <c r="B3524" i="28"/>
  <c r="A3524" i="28" s="1"/>
  <c r="B3525" i="28"/>
  <c r="A3525" i="28" s="1"/>
  <c r="B3526" i="28"/>
  <c r="A3526" i="28" s="1"/>
  <c r="B3527" i="28"/>
  <c r="A3527" i="28" s="1"/>
  <c r="B3528" i="28"/>
  <c r="A3528" i="28" s="1"/>
  <c r="B3529" i="28"/>
  <c r="A3529" i="28" s="1"/>
  <c r="B3530" i="28"/>
  <c r="A3530" i="28" s="1"/>
  <c r="B3531" i="28"/>
  <c r="A3531" i="28" s="1"/>
  <c r="B3532" i="28"/>
  <c r="A3532" i="28" s="1"/>
  <c r="B3533" i="28"/>
  <c r="A3533" i="28" s="1"/>
  <c r="B3534" i="28"/>
  <c r="A3534" i="28" s="1"/>
  <c r="B3535" i="28"/>
  <c r="A3535" i="28" s="1"/>
  <c r="B3536" i="28"/>
  <c r="A3536" i="28" s="1"/>
  <c r="B3537" i="28"/>
  <c r="A3537" i="28" s="1"/>
  <c r="B3538" i="28"/>
  <c r="A3538" i="28" s="1"/>
  <c r="B3539" i="28"/>
  <c r="A3539" i="28" s="1"/>
  <c r="B3540" i="28"/>
  <c r="A3540" i="28" s="1"/>
  <c r="B3541" i="28"/>
  <c r="A3541" i="28" s="1"/>
  <c r="B3542" i="28"/>
  <c r="A3542" i="28" s="1"/>
  <c r="B3543" i="28"/>
  <c r="A3543" i="28" s="1"/>
  <c r="B3544" i="28"/>
  <c r="A3544" i="28" s="1"/>
  <c r="B3545" i="28"/>
  <c r="A3545" i="28" s="1"/>
  <c r="B3546" i="28"/>
  <c r="A3546" i="28" s="1"/>
  <c r="B3547" i="28"/>
  <c r="A3547" i="28" s="1"/>
  <c r="B3548" i="28"/>
  <c r="A3548" i="28" s="1"/>
  <c r="B3549" i="28"/>
  <c r="A3549" i="28" s="1"/>
  <c r="B3550" i="28"/>
  <c r="A3550" i="28" s="1"/>
  <c r="B3551" i="28"/>
  <c r="A3551" i="28" s="1"/>
  <c r="B3552" i="28"/>
  <c r="A3552" i="28" s="1"/>
  <c r="B3553" i="28"/>
  <c r="A3553" i="28" s="1"/>
  <c r="B3554" i="28"/>
  <c r="A3554" i="28" s="1"/>
  <c r="B3555" i="28"/>
  <c r="A3555" i="28" s="1"/>
  <c r="B3556" i="28"/>
  <c r="A3556" i="28" s="1"/>
  <c r="B3557" i="28"/>
  <c r="A3557" i="28" s="1"/>
  <c r="B3558" i="28"/>
  <c r="A3558" i="28" s="1"/>
  <c r="B3559" i="28"/>
  <c r="A3559" i="28" s="1"/>
  <c r="B3560" i="28"/>
  <c r="A3560" i="28" s="1"/>
  <c r="B3561" i="28"/>
  <c r="A3561" i="28" s="1"/>
  <c r="B3562" i="28"/>
  <c r="A3562" i="28" s="1"/>
  <c r="B3563" i="28"/>
  <c r="A3563" i="28" s="1"/>
  <c r="B3564" i="28"/>
  <c r="A3564" i="28" s="1"/>
  <c r="B3565" i="28"/>
  <c r="A3565" i="28" s="1"/>
  <c r="B3566" i="28"/>
  <c r="A3566" i="28" s="1"/>
  <c r="B3567" i="28"/>
  <c r="A3567" i="28" s="1"/>
  <c r="B3568" i="28"/>
  <c r="A3568" i="28" s="1"/>
  <c r="B3569" i="28"/>
  <c r="A3569" i="28" s="1"/>
  <c r="B3570" i="28"/>
  <c r="A3570" i="28" s="1"/>
  <c r="B3571" i="28"/>
  <c r="A3571" i="28" s="1"/>
  <c r="B3572" i="28"/>
  <c r="A3572" i="28" s="1"/>
  <c r="B3573" i="28"/>
  <c r="A3573" i="28" s="1"/>
  <c r="B3574" i="28"/>
  <c r="A3574" i="28" s="1"/>
  <c r="B3575" i="28"/>
  <c r="A3575" i="28" s="1"/>
  <c r="B3576" i="28"/>
  <c r="A3576" i="28" s="1"/>
  <c r="B3577" i="28"/>
  <c r="A3577" i="28" s="1"/>
  <c r="B3578" i="28"/>
  <c r="A3578" i="28" s="1"/>
  <c r="B3579" i="28"/>
  <c r="A3579" i="28" s="1"/>
  <c r="B3580" i="28"/>
  <c r="A3580" i="28" s="1"/>
  <c r="B3581" i="28"/>
  <c r="A3581" i="28" s="1"/>
  <c r="B3582" i="28"/>
  <c r="A3582" i="28" s="1"/>
  <c r="B3583" i="28"/>
  <c r="A3583" i="28" s="1"/>
  <c r="B3584" i="28"/>
  <c r="A3584" i="28" s="1"/>
  <c r="B3585" i="28"/>
  <c r="A3585" i="28" s="1"/>
  <c r="B3586" i="28"/>
  <c r="A3586" i="28" s="1"/>
  <c r="B3587" i="28"/>
  <c r="A3587" i="28" s="1"/>
  <c r="B3588" i="28"/>
  <c r="A3588" i="28" s="1"/>
  <c r="B3589" i="28"/>
  <c r="A3589" i="28" s="1"/>
  <c r="B3590" i="28"/>
  <c r="A3590" i="28" s="1"/>
  <c r="B3591" i="28"/>
  <c r="A3591" i="28" s="1"/>
  <c r="B3592" i="28"/>
  <c r="A3592" i="28" s="1"/>
  <c r="B3593" i="28"/>
  <c r="A3593" i="28" s="1"/>
  <c r="B3594" i="28"/>
  <c r="A3594" i="28" s="1"/>
  <c r="B3595" i="28"/>
  <c r="A3595" i="28" s="1"/>
  <c r="B3596" i="28"/>
  <c r="A3596" i="28" s="1"/>
  <c r="B3597" i="28"/>
  <c r="A3597" i="28" s="1"/>
  <c r="B3598" i="28"/>
  <c r="A3598" i="28" s="1"/>
  <c r="B3599" i="28"/>
  <c r="A3599" i="28" s="1"/>
  <c r="B3600" i="28"/>
  <c r="A3600" i="28" s="1"/>
  <c r="B3601" i="28"/>
  <c r="A3601" i="28" s="1"/>
  <c r="B3602" i="28"/>
  <c r="A3602" i="28" s="1"/>
  <c r="B3603" i="28"/>
  <c r="A3603" i="28" s="1"/>
  <c r="B3604" i="28"/>
  <c r="A3604" i="28" s="1"/>
  <c r="B3605" i="28"/>
  <c r="A3605" i="28" s="1"/>
  <c r="B3606" i="28"/>
  <c r="A3606" i="28" s="1"/>
  <c r="B3607" i="28"/>
  <c r="A3607" i="28" s="1"/>
  <c r="B3608" i="28"/>
  <c r="A3608" i="28" s="1"/>
  <c r="B3609" i="28"/>
  <c r="A3609" i="28" s="1"/>
  <c r="B3610" i="28"/>
  <c r="A3610" i="28" s="1"/>
  <c r="B3611" i="28"/>
  <c r="A3611" i="28" s="1"/>
  <c r="B3612" i="28"/>
  <c r="A3612" i="28" s="1"/>
  <c r="B3613" i="28"/>
  <c r="A3613" i="28" s="1"/>
  <c r="B3614" i="28"/>
  <c r="A3614" i="28" s="1"/>
  <c r="B3615" i="28"/>
  <c r="A3615" i="28" s="1"/>
  <c r="B3616" i="28"/>
  <c r="A3616" i="28" s="1"/>
  <c r="B3617" i="28"/>
  <c r="A3617" i="28" s="1"/>
  <c r="B3618" i="28"/>
  <c r="A3618" i="28" s="1"/>
  <c r="B3619" i="28"/>
  <c r="A3619" i="28" s="1"/>
  <c r="B3620" i="28"/>
  <c r="A3620" i="28" s="1"/>
  <c r="B3621" i="28"/>
  <c r="A3621" i="28" s="1"/>
  <c r="B3622" i="28"/>
  <c r="A3622" i="28" s="1"/>
  <c r="B3623" i="28"/>
  <c r="A3623" i="28" s="1"/>
  <c r="B3624" i="28"/>
  <c r="A3624" i="28" s="1"/>
  <c r="B3625" i="28"/>
  <c r="A3625" i="28" s="1"/>
  <c r="B3626" i="28"/>
  <c r="A3626" i="28" s="1"/>
  <c r="B3627" i="28"/>
  <c r="A3627" i="28" s="1"/>
  <c r="B3628" i="28"/>
  <c r="A3628" i="28" s="1"/>
  <c r="B3629" i="28"/>
  <c r="A3629" i="28" s="1"/>
  <c r="B3630" i="28"/>
  <c r="A3630" i="28" s="1"/>
  <c r="B3631" i="28"/>
  <c r="A3631" i="28" s="1"/>
  <c r="B3632" i="28"/>
  <c r="A3632" i="28" s="1"/>
  <c r="B3633" i="28"/>
  <c r="A3633" i="28" s="1"/>
  <c r="B3634" i="28"/>
  <c r="A3634" i="28" s="1"/>
  <c r="B3635" i="28"/>
  <c r="A3635" i="28" s="1"/>
  <c r="B3636" i="28"/>
  <c r="A3636" i="28" s="1"/>
  <c r="B3637" i="28"/>
  <c r="A3637" i="28" s="1"/>
  <c r="B3638" i="28"/>
  <c r="A3638" i="28" s="1"/>
  <c r="B3639" i="28"/>
  <c r="A3639" i="28" s="1"/>
  <c r="B3640" i="28"/>
  <c r="A3640" i="28" s="1"/>
  <c r="B3641" i="28"/>
  <c r="A3641" i="28" s="1"/>
  <c r="B3642" i="28"/>
  <c r="A3642" i="28" s="1"/>
  <c r="B3643" i="28"/>
  <c r="A3643" i="28" s="1"/>
  <c r="B3644" i="28"/>
  <c r="A3644" i="28" s="1"/>
  <c r="B3645" i="28"/>
  <c r="A3645" i="28" s="1"/>
  <c r="B3646" i="28"/>
  <c r="A3646" i="28" s="1"/>
  <c r="B3647" i="28"/>
  <c r="A3647" i="28" s="1"/>
  <c r="B3648" i="28"/>
  <c r="A3648" i="28" s="1"/>
  <c r="B3649" i="28"/>
  <c r="A3649" i="28" s="1"/>
  <c r="B3650" i="28"/>
  <c r="A3650" i="28" s="1"/>
  <c r="B3651" i="28"/>
  <c r="A3651" i="28" s="1"/>
  <c r="B3652" i="28"/>
  <c r="A3652" i="28" s="1"/>
  <c r="B3653" i="28"/>
  <c r="A3653" i="28" s="1"/>
  <c r="B3654" i="28"/>
  <c r="A3654" i="28" s="1"/>
  <c r="B3655" i="28"/>
  <c r="A3655" i="28" s="1"/>
  <c r="B3656" i="28"/>
  <c r="A3656" i="28" s="1"/>
  <c r="B3657" i="28"/>
  <c r="A3657" i="28" s="1"/>
  <c r="B3658" i="28"/>
  <c r="A3658" i="28" s="1"/>
  <c r="B3659" i="28"/>
  <c r="A3659" i="28" s="1"/>
  <c r="B3660" i="28"/>
  <c r="A3660" i="28" s="1"/>
  <c r="B3661" i="28"/>
  <c r="A3661" i="28" s="1"/>
  <c r="B3662" i="28"/>
  <c r="A3662" i="28" s="1"/>
  <c r="B3663" i="28"/>
  <c r="A3663" i="28" s="1"/>
  <c r="B3664" i="28"/>
  <c r="A3664" i="28" s="1"/>
  <c r="B3665" i="28"/>
  <c r="A3665" i="28" s="1"/>
  <c r="B3666" i="28"/>
  <c r="A3666" i="28" s="1"/>
  <c r="B3667" i="28"/>
  <c r="A3667" i="28" s="1"/>
  <c r="B3668" i="28"/>
  <c r="A3668" i="28" s="1"/>
  <c r="B3669" i="28"/>
  <c r="A3669" i="28" s="1"/>
  <c r="B3670" i="28"/>
  <c r="A3670" i="28" s="1"/>
  <c r="B3671" i="28"/>
  <c r="A3671" i="28" s="1"/>
  <c r="B3672" i="28"/>
  <c r="A3672" i="28" s="1"/>
  <c r="B3673" i="28"/>
  <c r="A3673" i="28" s="1"/>
  <c r="B3674" i="28"/>
  <c r="A3674" i="28" s="1"/>
  <c r="B3675" i="28"/>
  <c r="A3675" i="28" s="1"/>
  <c r="B3676" i="28"/>
  <c r="A3676" i="28" s="1"/>
  <c r="B3677" i="28"/>
  <c r="A3677" i="28" s="1"/>
  <c r="B3678" i="28"/>
  <c r="A3678" i="28" s="1"/>
  <c r="B3679" i="28"/>
  <c r="A3679" i="28" s="1"/>
  <c r="B3680" i="28"/>
  <c r="A3680" i="28" s="1"/>
  <c r="B3681" i="28"/>
  <c r="A3681" i="28" s="1"/>
  <c r="B3682" i="28"/>
  <c r="A3682" i="28" s="1"/>
  <c r="B3683" i="28"/>
  <c r="A3683" i="28" s="1"/>
  <c r="B3684" i="28"/>
  <c r="A3684" i="28" s="1"/>
  <c r="B3685" i="28"/>
  <c r="A3685" i="28" s="1"/>
  <c r="B3686" i="28"/>
  <c r="A3686" i="28" s="1"/>
  <c r="B3687" i="28"/>
  <c r="A3687" i="28" s="1"/>
  <c r="B3688" i="28"/>
  <c r="A3688" i="28" s="1"/>
  <c r="B3689" i="28"/>
  <c r="A3689" i="28" s="1"/>
  <c r="B3690" i="28"/>
  <c r="A3690" i="28" s="1"/>
  <c r="B3691" i="28"/>
  <c r="A3691" i="28" s="1"/>
  <c r="B3692" i="28"/>
  <c r="A3692" i="28" s="1"/>
  <c r="B3693" i="28"/>
  <c r="A3693" i="28" s="1"/>
  <c r="B3694" i="28"/>
  <c r="A3694" i="28" s="1"/>
  <c r="B3695" i="28"/>
  <c r="A3695" i="28" s="1"/>
  <c r="B3696" i="28"/>
  <c r="A3696" i="28" s="1"/>
  <c r="B3697" i="28"/>
  <c r="A3697" i="28" s="1"/>
  <c r="B3698" i="28"/>
  <c r="A3698" i="28" s="1"/>
  <c r="B3699" i="28"/>
  <c r="A3699" i="28" s="1"/>
  <c r="B3700" i="28"/>
  <c r="A3700" i="28" s="1"/>
  <c r="B3701" i="28"/>
  <c r="A3701" i="28" s="1"/>
  <c r="B3702" i="28"/>
  <c r="A3702" i="28" s="1"/>
  <c r="B3703" i="28"/>
  <c r="A3703" i="28" s="1"/>
  <c r="B3704" i="28"/>
  <c r="A3704" i="28" s="1"/>
  <c r="B3705" i="28"/>
  <c r="A3705" i="28" s="1"/>
  <c r="B3706" i="28"/>
  <c r="A3706" i="28" s="1"/>
  <c r="B3707" i="28"/>
  <c r="A3707" i="28" s="1"/>
  <c r="B3708" i="28"/>
  <c r="A3708" i="28" s="1"/>
  <c r="B3709" i="28"/>
  <c r="A3709" i="28" s="1"/>
  <c r="B3710" i="28"/>
  <c r="A3710" i="28" s="1"/>
  <c r="B3711" i="28"/>
  <c r="A3711" i="28" s="1"/>
  <c r="B3712" i="28"/>
  <c r="A3712" i="28" s="1"/>
  <c r="B3713" i="28"/>
  <c r="A3713" i="28" s="1"/>
  <c r="B3714" i="28"/>
  <c r="A3714" i="28" s="1"/>
  <c r="B3715" i="28"/>
  <c r="A3715" i="28" s="1"/>
  <c r="B3716" i="28"/>
  <c r="A3716" i="28" s="1"/>
  <c r="B3717" i="28"/>
  <c r="A3717" i="28" s="1"/>
  <c r="B3718" i="28"/>
  <c r="A3718" i="28" s="1"/>
  <c r="B3719" i="28"/>
  <c r="A3719" i="28" s="1"/>
  <c r="B3720" i="28"/>
  <c r="A3720" i="28" s="1"/>
  <c r="B3721" i="28"/>
  <c r="A3721" i="28" s="1"/>
  <c r="B3722" i="28"/>
  <c r="A3722" i="28" s="1"/>
  <c r="B3723" i="28"/>
  <c r="A3723" i="28" s="1"/>
  <c r="B3724" i="28"/>
  <c r="A3724" i="28" s="1"/>
  <c r="B3725" i="28"/>
  <c r="A3725" i="28" s="1"/>
  <c r="B3726" i="28"/>
  <c r="A3726" i="28" s="1"/>
  <c r="B3727" i="28"/>
  <c r="A3727" i="28" s="1"/>
  <c r="B3728" i="28"/>
  <c r="A3728" i="28" s="1"/>
  <c r="B3729" i="28"/>
  <c r="A3729" i="28" s="1"/>
  <c r="B3730" i="28"/>
  <c r="A3730" i="28" s="1"/>
  <c r="B3731" i="28"/>
  <c r="A3731" i="28" s="1"/>
  <c r="B3732" i="28"/>
  <c r="A3732" i="28" s="1"/>
  <c r="B3733" i="28"/>
  <c r="A3733" i="28" s="1"/>
  <c r="B3734" i="28"/>
  <c r="A3734" i="28" s="1"/>
  <c r="B3735" i="28"/>
  <c r="A3735" i="28" s="1"/>
  <c r="B3736" i="28"/>
  <c r="A3736" i="28" s="1"/>
  <c r="B3737" i="28"/>
  <c r="A3737" i="28" s="1"/>
  <c r="B3738" i="28"/>
  <c r="A3738" i="28" s="1"/>
  <c r="B3739" i="28"/>
  <c r="A3739" i="28" s="1"/>
  <c r="B3740" i="28"/>
  <c r="A3740" i="28" s="1"/>
  <c r="B3741" i="28"/>
  <c r="A3741" i="28" s="1"/>
  <c r="B3742" i="28"/>
  <c r="A3742" i="28" s="1"/>
  <c r="B3743" i="28"/>
  <c r="A3743" i="28" s="1"/>
  <c r="B3744" i="28"/>
  <c r="A3744" i="28" s="1"/>
  <c r="B3745" i="28"/>
  <c r="A3745" i="28" s="1"/>
  <c r="B3746" i="28"/>
  <c r="A3746" i="28" s="1"/>
  <c r="B3747" i="28"/>
  <c r="A3747" i="28" s="1"/>
  <c r="B3748" i="28"/>
  <c r="A3748" i="28" s="1"/>
  <c r="B3749" i="28"/>
  <c r="A3749" i="28" s="1"/>
  <c r="B3750" i="28"/>
  <c r="A3750" i="28" s="1"/>
  <c r="B3751" i="28"/>
  <c r="A3751" i="28" s="1"/>
  <c r="B3752" i="28"/>
  <c r="A3752" i="28" s="1"/>
  <c r="B3753" i="28"/>
  <c r="A3753" i="28" s="1"/>
  <c r="B3754" i="28"/>
  <c r="A3754" i="28" s="1"/>
  <c r="B3755" i="28"/>
  <c r="A3755" i="28" s="1"/>
  <c r="B3756" i="28"/>
  <c r="A3756" i="28" s="1"/>
  <c r="B3757" i="28"/>
  <c r="A3757" i="28" s="1"/>
  <c r="B3758" i="28"/>
  <c r="A3758" i="28" s="1"/>
  <c r="B3759" i="28"/>
  <c r="A3759" i="28" s="1"/>
  <c r="B3760" i="28"/>
  <c r="A3760" i="28" s="1"/>
  <c r="B3761" i="28"/>
  <c r="A3761" i="28" s="1"/>
  <c r="B3762" i="28"/>
  <c r="A3762" i="28" s="1"/>
  <c r="B3763" i="28"/>
  <c r="A3763" i="28" s="1"/>
  <c r="B3764" i="28"/>
  <c r="A3764" i="28" s="1"/>
  <c r="B3765" i="28"/>
  <c r="A3765" i="28" s="1"/>
  <c r="B3766" i="28"/>
  <c r="A3766" i="28" s="1"/>
  <c r="B3767" i="28"/>
  <c r="A3767" i="28" s="1"/>
  <c r="B3768" i="28"/>
  <c r="A3768" i="28" s="1"/>
  <c r="B3769" i="28"/>
  <c r="A3769" i="28" s="1"/>
  <c r="B3770" i="28"/>
  <c r="A3770" i="28" s="1"/>
  <c r="B3771" i="28"/>
  <c r="A3771" i="28" s="1"/>
  <c r="B3772" i="28"/>
  <c r="A3772" i="28" s="1"/>
  <c r="B3773" i="28"/>
  <c r="A3773" i="28" s="1"/>
  <c r="B3774" i="28"/>
  <c r="A3774" i="28" s="1"/>
  <c r="B3775" i="28"/>
  <c r="A3775" i="28" s="1"/>
  <c r="B3776" i="28"/>
  <c r="A3776" i="28" s="1"/>
  <c r="B3777" i="28"/>
  <c r="A3777" i="28" s="1"/>
  <c r="B3778" i="28"/>
  <c r="A3778" i="28" s="1"/>
  <c r="B3779" i="28"/>
  <c r="A3779" i="28" s="1"/>
  <c r="B3780" i="28"/>
  <c r="A3780" i="28" s="1"/>
  <c r="B3781" i="28"/>
  <c r="A3781" i="28" s="1"/>
  <c r="B3782" i="28"/>
  <c r="A3782" i="28" s="1"/>
  <c r="B3783" i="28"/>
  <c r="A3783" i="28" s="1"/>
  <c r="B3784" i="28"/>
  <c r="A3784" i="28" s="1"/>
  <c r="B3785" i="28"/>
  <c r="A3785" i="28" s="1"/>
  <c r="B3786" i="28"/>
  <c r="A3786" i="28" s="1"/>
  <c r="B3787" i="28"/>
  <c r="A3787" i="28" s="1"/>
  <c r="B3788" i="28"/>
  <c r="A3788" i="28" s="1"/>
  <c r="B3789" i="28"/>
  <c r="A3789" i="28" s="1"/>
  <c r="B3790" i="28"/>
  <c r="A3790" i="28" s="1"/>
  <c r="B3791" i="28"/>
  <c r="A3791" i="28" s="1"/>
  <c r="B3792" i="28"/>
  <c r="A3792" i="28" s="1"/>
  <c r="B3793" i="28"/>
  <c r="A3793" i="28" s="1"/>
  <c r="B3794" i="28"/>
  <c r="A3794" i="28" s="1"/>
  <c r="B3795" i="28"/>
  <c r="A3795" i="28" s="1"/>
  <c r="B3796" i="28"/>
  <c r="A3796" i="28" s="1"/>
  <c r="B3797" i="28"/>
  <c r="A3797" i="28" s="1"/>
  <c r="B3798" i="28"/>
  <c r="A3798" i="28" s="1"/>
  <c r="B3799" i="28"/>
  <c r="A3799" i="28" s="1"/>
  <c r="B3800" i="28"/>
  <c r="A3800" i="28" s="1"/>
  <c r="B3801" i="28"/>
  <c r="A3801" i="28" s="1"/>
  <c r="B3802" i="28"/>
  <c r="A3802" i="28" s="1"/>
  <c r="B3803" i="28"/>
  <c r="A3803" i="28" s="1"/>
  <c r="B3804" i="28"/>
  <c r="A3804" i="28" s="1"/>
  <c r="B3805" i="28"/>
  <c r="A3805" i="28" s="1"/>
  <c r="B3806" i="28"/>
  <c r="A3806" i="28" s="1"/>
  <c r="B3807" i="28"/>
  <c r="A3807" i="28" s="1"/>
  <c r="B3808" i="28"/>
  <c r="A3808" i="28" s="1"/>
  <c r="B3809" i="28"/>
  <c r="A3809" i="28" s="1"/>
  <c r="B3810" i="28"/>
  <c r="A3810" i="28" s="1"/>
  <c r="B3811" i="28"/>
  <c r="A3811" i="28" s="1"/>
  <c r="B3812" i="28"/>
  <c r="A3812" i="28" s="1"/>
  <c r="B3813" i="28"/>
  <c r="A3813" i="28" s="1"/>
  <c r="B3814" i="28"/>
  <c r="A3814" i="28" s="1"/>
  <c r="B3815" i="28"/>
  <c r="A3815" i="28" s="1"/>
  <c r="B3816" i="28"/>
  <c r="A3816" i="28" s="1"/>
  <c r="B3817" i="28"/>
  <c r="A3817" i="28" s="1"/>
  <c r="B3818" i="28"/>
  <c r="A3818" i="28" s="1"/>
  <c r="B3819" i="28"/>
  <c r="A3819" i="28" s="1"/>
  <c r="B3820" i="28"/>
  <c r="A3820" i="28" s="1"/>
  <c r="B3821" i="28"/>
  <c r="A3821" i="28" s="1"/>
  <c r="B3822" i="28"/>
  <c r="A3822" i="28" s="1"/>
  <c r="B3823" i="28"/>
  <c r="A3823" i="28" s="1"/>
  <c r="B3824" i="28"/>
  <c r="A3824" i="28" s="1"/>
  <c r="B3825" i="28"/>
  <c r="A3825" i="28" s="1"/>
  <c r="B3826" i="28"/>
  <c r="A3826" i="28" s="1"/>
  <c r="B3827" i="28"/>
  <c r="A3827" i="28" s="1"/>
  <c r="B3828" i="28"/>
  <c r="A3828" i="28" s="1"/>
  <c r="B3829" i="28"/>
  <c r="A3829" i="28" s="1"/>
  <c r="B3830" i="28"/>
  <c r="A3830" i="28" s="1"/>
  <c r="B3831" i="28"/>
  <c r="A3831" i="28" s="1"/>
  <c r="B3832" i="28"/>
  <c r="A3832" i="28" s="1"/>
  <c r="B3833" i="28"/>
  <c r="A3833" i="28" s="1"/>
  <c r="B3834" i="28"/>
  <c r="A3834" i="28" s="1"/>
  <c r="B3835" i="28"/>
  <c r="A3835" i="28" s="1"/>
  <c r="B3836" i="28"/>
  <c r="A3836" i="28" s="1"/>
  <c r="B3837" i="28"/>
  <c r="A3837" i="28" s="1"/>
  <c r="B3838" i="28"/>
  <c r="A3838" i="28" s="1"/>
  <c r="B3839" i="28"/>
  <c r="A3839" i="28" s="1"/>
  <c r="B3840" i="28"/>
  <c r="A3840" i="28" s="1"/>
  <c r="B3841" i="28"/>
  <c r="A3841" i="28" s="1"/>
  <c r="B3842" i="28"/>
  <c r="A3842" i="28" s="1"/>
  <c r="B3843" i="28"/>
  <c r="A3843" i="28" s="1"/>
  <c r="B3844" i="28"/>
  <c r="A3844" i="28" s="1"/>
  <c r="B3845" i="28"/>
  <c r="A3845" i="28" s="1"/>
  <c r="B3846" i="28"/>
  <c r="A3846" i="28" s="1"/>
  <c r="B3847" i="28"/>
  <c r="A3847" i="28" s="1"/>
  <c r="B3848" i="28"/>
  <c r="A3848" i="28" s="1"/>
  <c r="B3849" i="28"/>
  <c r="A3849" i="28" s="1"/>
  <c r="B3850" i="28"/>
  <c r="A3850" i="28" s="1"/>
  <c r="B3851" i="28"/>
  <c r="A3851" i="28" s="1"/>
  <c r="B3852" i="28"/>
  <c r="A3852" i="28" s="1"/>
  <c r="B3853" i="28"/>
  <c r="A3853" i="28" s="1"/>
  <c r="B3854" i="28"/>
  <c r="A3854" i="28" s="1"/>
  <c r="B3855" i="28"/>
  <c r="A3855" i="28" s="1"/>
  <c r="B3856" i="28"/>
  <c r="A3856" i="28" s="1"/>
  <c r="B3857" i="28"/>
  <c r="A3857" i="28" s="1"/>
  <c r="B3858" i="28"/>
  <c r="A3858" i="28" s="1"/>
  <c r="B3859" i="28"/>
  <c r="A3859" i="28" s="1"/>
  <c r="B3860" i="28"/>
  <c r="A3860" i="28" s="1"/>
  <c r="B3861" i="28"/>
  <c r="A3861" i="28" s="1"/>
  <c r="B3862" i="28"/>
  <c r="A3862" i="28" s="1"/>
  <c r="B3863" i="28"/>
  <c r="A3863" i="28" s="1"/>
  <c r="B3864" i="28"/>
  <c r="A3864" i="28" s="1"/>
  <c r="B3865" i="28"/>
  <c r="A3865" i="28" s="1"/>
  <c r="B3866" i="28"/>
  <c r="A3866" i="28" s="1"/>
  <c r="B3867" i="28"/>
  <c r="A3867" i="28" s="1"/>
  <c r="B3868" i="28"/>
  <c r="A3868" i="28" s="1"/>
  <c r="B3869" i="28"/>
  <c r="A3869" i="28" s="1"/>
  <c r="B3870" i="28"/>
  <c r="A3870" i="28" s="1"/>
  <c r="B3871" i="28"/>
  <c r="A3871" i="28" s="1"/>
  <c r="B3872" i="28"/>
  <c r="A3872" i="28" s="1"/>
  <c r="B3873" i="28"/>
  <c r="A3873" i="28" s="1"/>
  <c r="B3874" i="28"/>
  <c r="A3874" i="28" s="1"/>
  <c r="B3875" i="28"/>
  <c r="A3875" i="28" s="1"/>
  <c r="B3876" i="28"/>
  <c r="A3876" i="28" s="1"/>
  <c r="B3877" i="28"/>
  <c r="A3877" i="28" s="1"/>
  <c r="B3878" i="28"/>
  <c r="A3878" i="28" s="1"/>
  <c r="B3879" i="28"/>
  <c r="A3879" i="28" s="1"/>
  <c r="B3880" i="28"/>
  <c r="A3880" i="28" s="1"/>
  <c r="B3881" i="28"/>
  <c r="A3881" i="28" s="1"/>
  <c r="B3882" i="28"/>
  <c r="A3882" i="28" s="1"/>
  <c r="B3883" i="28"/>
  <c r="A3883" i="28" s="1"/>
  <c r="B3884" i="28"/>
  <c r="A3884" i="28" s="1"/>
  <c r="B3885" i="28"/>
  <c r="A3885" i="28" s="1"/>
  <c r="B3886" i="28"/>
  <c r="A3886" i="28" s="1"/>
  <c r="B3887" i="28"/>
  <c r="A3887" i="28" s="1"/>
  <c r="B3888" i="28"/>
  <c r="A3888" i="28" s="1"/>
  <c r="B3889" i="28"/>
  <c r="A3889" i="28" s="1"/>
  <c r="B3890" i="28"/>
  <c r="A3890" i="28" s="1"/>
  <c r="B3891" i="28"/>
  <c r="A3891" i="28" s="1"/>
  <c r="B3892" i="28"/>
  <c r="A3892" i="28" s="1"/>
  <c r="B3893" i="28"/>
  <c r="A3893" i="28" s="1"/>
  <c r="B3894" i="28"/>
  <c r="A3894" i="28" s="1"/>
  <c r="B3895" i="28"/>
  <c r="A3895" i="28" s="1"/>
  <c r="B3896" i="28"/>
  <c r="A3896" i="28" s="1"/>
  <c r="B3897" i="28"/>
  <c r="A3897" i="28" s="1"/>
  <c r="B3898" i="28"/>
  <c r="A3898" i="28" s="1"/>
  <c r="B3899" i="28"/>
  <c r="A3899" i="28" s="1"/>
  <c r="B3900" i="28"/>
  <c r="A3900" i="28" s="1"/>
  <c r="B3901" i="28"/>
  <c r="A3901" i="28" s="1"/>
  <c r="B3902" i="28"/>
  <c r="A3902" i="28" s="1"/>
  <c r="B3903" i="28"/>
  <c r="A3903" i="28" s="1"/>
  <c r="B3904" i="28"/>
  <c r="A3904" i="28" s="1"/>
  <c r="B3905" i="28"/>
  <c r="A3905" i="28" s="1"/>
  <c r="B3906" i="28"/>
  <c r="A3906" i="28" s="1"/>
  <c r="B3907" i="28"/>
  <c r="A3907" i="28" s="1"/>
  <c r="B3908" i="28"/>
  <c r="A3908" i="28" s="1"/>
  <c r="B3909" i="28"/>
  <c r="A3909" i="28" s="1"/>
  <c r="B3910" i="28"/>
  <c r="A3910" i="28" s="1"/>
  <c r="B3911" i="28"/>
  <c r="A3911" i="28" s="1"/>
  <c r="B3912" i="28"/>
  <c r="A3912" i="28" s="1"/>
  <c r="B3913" i="28"/>
  <c r="A3913" i="28" s="1"/>
  <c r="B3914" i="28"/>
  <c r="A3914" i="28" s="1"/>
  <c r="B3915" i="28"/>
  <c r="A3915" i="28" s="1"/>
  <c r="B3916" i="28"/>
  <c r="A3916" i="28" s="1"/>
  <c r="B3917" i="28"/>
  <c r="A3917" i="28" s="1"/>
  <c r="B3918" i="28"/>
  <c r="A3918" i="28" s="1"/>
  <c r="B3919" i="28"/>
  <c r="A3919" i="28" s="1"/>
  <c r="B3920" i="28"/>
  <c r="A3920" i="28" s="1"/>
  <c r="B3921" i="28"/>
  <c r="A3921" i="28" s="1"/>
  <c r="B3922" i="28"/>
  <c r="A3922" i="28" s="1"/>
  <c r="B3923" i="28"/>
  <c r="A3923" i="28" s="1"/>
  <c r="B3924" i="28"/>
  <c r="A3924" i="28" s="1"/>
  <c r="B3925" i="28"/>
  <c r="A3925" i="28" s="1"/>
  <c r="B3926" i="28"/>
  <c r="A3926" i="28" s="1"/>
  <c r="B3927" i="28"/>
  <c r="A3927" i="28" s="1"/>
  <c r="B3928" i="28"/>
  <c r="A3928" i="28" s="1"/>
  <c r="B3929" i="28"/>
  <c r="A3929" i="28" s="1"/>
  <c r="B3930" i="28"/>
  <c r="A3930" i="28" s="1"/>
  <c r="B3931" i="28"/>
  <c r="A3931" i="28" s="1"/>
  <c r="B3932" i="28"/>
  <c r="A3932" i="28" s="1"/>
  <c r="B3933" i="28"/>
  <c r="A3933" i="28" s="1"/>
  <c r="B3934" i="28"/>
  <c r="A3934" i="28" s="1"/>
  <c r="B3935" i="28"/>
  <c r="A3935" i="28" s="1"/>
  <c r="B3936" i="28"/>
  <c r="A3936" i="28" s="1"/>
  <c r="B3937" i="28"/>
  <c r="A3937" i="28" s="1"/>
  <c r="B3938" i="28"/>
  <c r="A3938" i="28" s="1"/>
  <c r="B3939" i="28"/>
  <c r="A3939" i="28" s="1"/>
  <c r="B3940" i="28"/>
  <c r="A3940" i="28" s="1"/>
  <c r="B3941" i="28"/>
  <c r="A3941" i="28" s="1"/>
  <c r="B3942" i="28"/>
  <c r="A3942" i="28" s="1"/>
  <c r="B3943" i="28"/>
  <c r="A3943" i="28" s="1"/>
  <c r="B3944" i="28"/>
  <c r="A3944" i="28" s="1"/>
  <c r="B3945" i="28"/>
  <c r="A3945" i="28" s="1"/>
  <c r="B3946" i="28"/>
  <c r="A3946" i="28" s="1"/>
  <c r="B3947" i="28"/>
  <c r="A3947" i="28" s="1"/>
  <c r="B3948" i="28"/>
  <c r="A3948" i="28" s="1"/>
  <c r="B3949" i="28"/>
  <c r="A3949" i="28" s="1"/>
  <c r="B3950" i="28"/>
  <c r="A3950" i="28" s="1"/>
  <c r="B3951" i="28"/>
  <c r="A3951" i="28" s="1"/>
  <c r="B3952" i="28"/>
  <c r="A3952" i="28" s="1"/>
  <c r="B3953" i="28"/>
  <c r="A3953" i="28" s="1"/>
  <c r="B3954" i="28"/>
  <c r="A3954" i="28" s="1"/>
  <c r="B3955" i="28"/>
  <c r="A3955" i="28" s="1"/>
  <c r="B3956" i="28"/>
  <c r="A3956" i="28" s="1"/>
  <c r="B3957" i="28"/>
  <c r="A3957" i="28" s="1"/>
  <c r="B3958" i="28"/>
  <c r="A3958" i="28" s="1"/>
  <c r="B3959" i="28"/>
  <c r="A3959" i="28" s="1"/>
  <c r="B3960" i="28"/>
  <c r="A3960" i="28" s="1"/>
  <c r="B3961" i="28"/>
  <c r="A3961" i="28" s="1"/>
  <c r="B3962" i="28"/>
  <c r="A3962" i="28" s="1"/>
  <c r="B3963" i="28"/>
  <c r="A3963" i="28" s="1"/>
  <c r="B3964" i="28"/>
  <c r="A3964" i="28" s="1"/>
  <c r="B3965" i="28"/>
  <c r="A3965" i="28" s="1"/>
  <c r="B3966" i="28"/>
  <c r="A3966" i="28" s="1"/>
  <c r="B3967" i="28"/>
  <c r="A3967" i="28" s="1"/>
  <c r="B3968" i="28"/>
  <c r="A3968" i="28" s="1"/>
  <c r="B3969" i="28"/>
  <c r="A3969" i="28" s="1"/>
  <c r="B3970" i="28"/>
  <c r="A3970" i="28" s="1"/>
  <c r="B3971" i="28"/>
  <c r="A3971" i="28" s="1"/>
  <c r="B3972" i="28"/>
  <c r="A3972" i="28" s="1"/>
  <c r="B3973" i="28"/>
  <c r="A3973" i="28" s="1"/>
  <c r="B3974" i="28"/>
  <c r="A3974" i="28" s="1"/>
  <c r="B3975" i="28"/>
  <c r="A3975" i="28" s="1"/>
  <c r="B3976" i="28"/>
  <c r="A3976" i="28" s="1"/>
  <c r="B3977" i="28"/>
  <c r="A3977" i="28" s="1"/>
  <c r="B3978" i="28"/>
  <c r="A3978" i="28" s="1"/>
  <c r="B3979" i="28"/>
  <c r="A3979" i="28" s="1"/>
  <c r="B3980" i="28"/>
  <c r="A3980" i="28" s="1"/>
  <c r="B3981" i="28"/>
  <c r="A3981" i="28" s="1"/>
  <c r="B3982" i="28"/>
  <c r="A3982" i="28" s="1"/>
  <c r="B3983" i="28"/>
  <c r="A3983" i="28" s="1"/>
  <c r="B3984" i="28"/>
  <c r="A3984" i="28" s="1"/>
  <c r="B3985" i="28"/>
  <c r="A3985" i="28" s="1"/>
  <c r="B3986" i="28"/>
  <c r="A3986" i="28" s="1"/>
  <c r="B3987" i="28"/>
  <c r="A3987" i="28" s="1"/>
  <c r="B3988" i="28"/>
  <c r="A3988" i="28" s="1"/>
  <c r="B3989" i="28"/>
  <c r="A3989" i="28" s="1"/>
  <c r="B3990" i="28"/>
  <c r="A3990" i="28" s="1"/>
  <c r="B3991" i="28"/>
  <c r="A3991" i="28" s="1"/>
  <c r="B3992" i="28"/>
  <c r="A3992" i="28" s="1"/>
  <c r="B3993" i="28"/>
  <c r="A3993" i="28" s="1"/>
  <c r="B3994" i="28"/>
  <c r="A3994" i="28" s="1"/>
  <c r="B3995" i="28"/>
  <c r="A3995" i="28" s="1"/>
  <c r="B3996" i="28"/>
  <c r="A3996" i="28" s="1"/>
  <c r="B3997" i="28"/>
  <c r="A3997" i="28" s="1"/>
  <c r="B3998" i="28"/>
  <c r="A3998" i="28" s="1"/>
  <c r="B3999" i="28"/>
  <c r="A3999" i="28" s="1"/>
  <c r="B4000" i="28"/>
  <c r="A4000" i="28" s="1"/>
  <c r="B4001" i="28"/>
  <c r="A4001" i="28" s="1"/>
  <c r="B4002" i="28"/>
  <c r="A4002" i="28" s="1"/>
  <c r="B4003" i="28"/>
  <c r="A4003" i="28" s="1"/>
  <c r="B4004" i="28"/>
  <c r="A4004" i="28" s="1"/>
  <c r="B4005" i="28"/>
  <c r="A4005" i="28" s="1"/>
  <c r="B4006" i="28"/>
  <c r="A4006" i="28" s="1"/>
  <c r="B4007" i="28"/>
  <c r="A4007" i="28" s="1"/>
  <c r="B4008" i="28"/>
  <c r="A4008" i="28" s="1"/>
  <c r="B4009" i="28"/>
  <c r="A4009" i="28" s="1"/>
  <c r="B4010" i="28"/>
  <c r="A4010" i="28" s="1"/>
  <c r="B4011" i="28"/>
  <c r="A4011" i="28" s="1"/>
  <c r="B4012" i="28"/>
  <c r="A4012" i="28" s="1"/>
  <c r="B4013" i="28"/>
  <c r="A4013" i="28" s="1"/>
  <c r="B4014" i="28"/>
  <c r="A4014" i="28" s="1"/>
  <c r="B4015" i="28"/>
  <c r="A4015" i="28" s="1"/>
  <c r="B4016" i="28"/>
  <c r="A4016" i="28" s="1"/>
  <c r="B4017" i="28"/>
  <c r="A4017" i="28" s="1"/>
  <c r="B4018" i="28"/>
  <c r="A4018" i="28" s="1"/>
  <c r="B4019" i="28"/>
  <c r="A4019" i="28" s="1"/>
  <c r="B4020" i="28"/>
  <c r="A4020" i="28" s="1"/>
  <c r="B4021" i="28"/>
  <c r="A4021" i="28" s="1"/>
  <c r="B4022" i="28"/>
  <c r="A4022" i="28" s="1"/>
  <c r="B4023" i="28"/>
  <c r="A4023" i="28" s="1"/>
  <c r="B4024" i="28"/>
  <c r="A4024" i="28" s="1"/>
  <c r="B4025" i="28"/>
  <c r="A4025" i="28" s="1"/>
  <c r="B4026" i="28"/>
  <c r="A4026" i="28" s="1"/>
  <c r="B4027" i="28"/>
  <c r="A4027" i="28" s="1"/>
  <c r="B4028" i="28"/>
  <c r="A4028" i="28" s="1"/>
  <c r="B4029" i="28"/>
  <c r="A4029" i="28" s="1"/>
  <c r="B4030" i="28"/>
  <c r="A4030" i="28" s="1"/>
  <c r="B4031" i="28"/>
  <c r="A4031" i="28" s="1"/>
  <c r="B4032" i="28"/>
  <c r="A4032" i="28" s="1"/>
  <c r="B4033" i="28"/>
  <c r="A4033" i="28" s="1"/>
  <c r="B4034" i="28"/>
  <c r="A4034" i="28" s="1"/>
  <c r="B4035" i="28"/>
  <c r="A4035" i="28" s="1"/>
  <c r="B4036" i="28"/>
  <c r="A4036" i="28" s="1"/>
  <c r="B4037" i="28"/>
  <c r="A4037" i="28" s="1"/>
  <c r="B4038" i="28"/>
  <c r="A4038" i="28" s="1"/>
  <c r="B4039" i="28"/>
  <c r="A4039" i="28" s="1"/>
  <c r="B4040" i="28"/>
  <c r="A4040" i="28" s="1"/>
  <c r="B4041" i="28"/>
  <c r="A4041" i="28" s="1"/>
  <c r="B4042" i="28"/>
  <c r="A4042" i="28" s="1"/>
  <c r="B4043" i="28"/>
  <c r="A4043" i="28" s="1"/>
  <c r="B4044" i="28"/>
  <c r="A4044" i="28" s="1"/>
  <c r="B4045" i="28"/>
  <c r="A4045" i="28" s="1"/>
  <c r="B4046" i="28"/>
  <c r="A4046" i="28" s="1"/>
  <c r="B4047" i="28"/>
  <c r="A4047" i="28" s="1"/>
  <c r="B4048" i="28"/>
  <c r="A4048" i="28" s="1"/>
  <c r="B4049" i="28"/>
  <c r="A4049" i="28" s="1"/>
  <c r="B4050" i="28"/>
  <c r="A4050" i="28" s="1"/>
  <c r="B4051" i="28"/>
  <c r="A4051" i="28" s="1"/>
  <c r="B4052" i="28"/>
  <c r="A4052" i="28" s="1"/>
  <c r="B4053" i="28"/>
  <c r="A4053" i="28" s="1"/>
  <c r="B4054" i="28"/>
  <c r="A4054" i="28" s="1"/>
  <c r="B4055" i="28"/>
  <c r="A4055" i="28" s="1"/>
  <c r="B4056" i="28"/>
  <c r="A4056" i="28" s="1"/>
  <c r="B4057" i="28"/>
  <c r="A4057" i="28" s="1"/>
  <c r="B4058" i="28"/>
  <c r="A4058" i="28" s="1"/>
  <c r="B4059" i="28"/>
  <c r="A4059" i="28" s="1"/>
  <c r="B4060" i="28"/>
  <c r="A4060" i="28" s="1"/>
  <c r="B4061" i="28"/>
  <c r="A4061" i="28" s="1"/>
  <c r="B4062" i="28"/>
  <c r="A4062" i="28" s="1"/>
  <c r="B4063" i="28"/>
  <c r="A4063" i="28" s="1"/>
  <c r="B4064" i="28"/>
  <c r="A4064" i="28" s="1"/>
  <c r="B4065" i="28"/>
  <c r="A4065" i="28" s="1"/>
  <c r="B4066" i="28"/>
  <c r="A4066" i="28" s="1"/>
  <c r="B4067" i="28"/>
  <c r="A4067" i="28" s="1"/>
  <c r="B4068" i="28"/>
  <c r="A4068" i="28" s="1"/>
  <c r="B4069" i="28"/>
  <c r="A4069" i="28" s="1"/>
  <c r="B4070" i="28"/>
  <c r="A4070" i="28" s="1"/>
  <c r="B4071" i="28"/>
  <c r="A4071" i="28" s="1"/>
  <c r="B4072" i="28"/>
  <c r="A4072" i="28" s="1"/>
  <c r="B4073" i="28"/>
  <c r="A4073" i="28" s="1"/>
  <c r="B4074" i="28"/>
  <c r="A4074" i="28" s="1"/>
  <c r="B4075" i="28"/>
  <c r="A4075" i="28" s="1"/>
  <c r="B4076" i="28"/>
  <c r="A4076" i="28" s="1"/>
  <c r="B4077" i="28"/>
  <c r="A4077" i="28" s="1"/>
  <c r="B4078" i="28"/>
  <c r="A4078" i="28" s="1"/>
  <c r="B4079" i="28"/>
  <c r="A4079" i="28" s="1"/>
  <c r="B4080" i="28"/>
  <c r="A4080" i="28" s="1"/>
  <c r="B4081" i="28"/>
  <c r="A4081" i="28" s="1"/>
  <c r="B4082" i="28"/>
  <c r="A4082" i="28" s="1"/>
  <c r="B4083" i="28"/>
  <c r="A4083" i="28" s="1"/>
  <c r="B4084" i="28"/>
  <c r="A4084" i="28" s="1"/>
  <c r="B4085" i="28"/>
  <c r="A4085" i="28" s="1"/>
  <c r="B4086" i="28"/>
  <c r="A4086" i="28" s="1"/>
  <c r="B4087" i="28"/>
  <c r="A4087" i="28" s="1"/>
  <c r="B4088" i="28"/>
  <c r="A4088" i="28" s="1"/>
  <c r="B4089" i="28"/>
  <c r="A4089" i="28" s="1"/>
  <c r="B4090" i="28"/>
  <c r="A4090" i="28" s="1"/>
  <c r="B4091" i="28"/>
  <c r="A4091" i="28" s="1"/>
  <c r="B4092" i="28"/>
  <c r="A4092" i="28" s="1"/>
  <c r="B4093" i="28"/>
  <c r="A4093" i="28" s="1"/>
  <c r="B4094" i="28"/>
  <c r="A4094" i="28" s="1"/>
  <c r="B4095" i="28"/>
  <c r="A4095" i="28" s="1"/>
  <c r="B4096" i="28"/>
  <c r="A4096" i="28" s="1"/>
  <c r="B4097" i="28"/>
  <c r="A4097" i="28" s="1"/>
  <c r="B4098" i="28"/>
  <c r="A4098" i="28" s="1"/>
  <c r="B4099" i="28"/>
  <c r="A4099" i="28" s="1"/>
  <c r="B4100" i="28"/>
  <c r="A4100" i="28" s="1"/>
  <c r="B4101" i="28"/>
  <c r="A4101" i="28" s="1"/>
  <c r="B4102" i="28"/>
  <c r="A4102" i="28" s="1"/>
  <c r="B4103" i="28"/>
  <c r="A4103" i="28" s="1"/>
  <c r="B4104" i="28"/>
  <c r="A4104" i="28" s="1"/>
  <c r="B4105" i="28"/>
  <c r="A4105" i="28" s="1"/>
  <c r="B4106" i="28"/>
  <c r="A4106" i="28" s="1"/>
  <c r="B4107" i="28"/>
  <c r="A4107" i="28" s="1"/>
  <c r="B4108" i="28"/>
  <c r="A4108" i="28" s="1"/>
  <c r="B4109" i="28"/>
  <c r="A4109" i="28" s="1"/>
  <c r="B4110" i="28"/>
  <c r="A4110" i="28" s="1"/>
  <c r="B4111" i="28"/>
  <c r="A4111" i="28" s="1"/>
  <c r="B4112" i="28"/>
  <c r="A4112" i="28" s="1"/>
  <c r="B4113" i="28"/>
  <c r="A4113" i="28" s="1"/>
  <c r="B4114" i="28"/>
  <c r="A4114" i="28" s="1"/>
  <c r="B4115" i="28"/>
  <c r="A4115" i="28" s="1"/>
  <c r="B4116" i="28"/>
  <c r="A4116" i="28" s="1"/>
  <c r="B4117" i="28"/>
  <c r="A4117" i="28" s="1"/>
  <c r="B4118" i="28"/>
  <c r="A4118" i="28" s="1"/>
  <c r="B4119" i="28"/>
  <c r="A4119" i="28" s="1"/>
  <c r="B4120" i="28"/>
  <c r="A4120" i="28" s="1"/>
  <c r="B4121" i="28"/>
  <c r="A4121" i="28" s="1"/>
  <c r="B4122" i="28"/>
  <c r="A4122" i="28" s="1"/>
  <c r="B4123" i="28"/>
  <c r="A4123" i="28" s="1"/>
  <c r="B4124" i="28"/>
  <c r="A4124" i="28" s="1"/>
  <c r="B4125" i="28"/>
  <c r="A4125" i="28" s="1"/>
  <c r="B4126" i="28"/>
  <c r="A4126" i="28" s="1"/>
  <c r="B4127" i="28"/>
  <c r="A4127" i="28" s="1"/>
  <c r="B4128" i="28"/>
  <c r="A4128" i="28" s="1"/>
  <c r="B4129" i="28"/>
  <c r="A4129" i="28" s="1"/>
  <c r="B4130" i="28"/>
  <c r="A4130" i="28" s="1"/>
  <c r="B4131" i="28"/>
  <c r="A4131" i="28" s="1"/>
  <c r="B4132" i="28"/>
  <c r="A4132" i="28" s="1"/>
  <c r="B4133" i="28"/>
  <c r="A4133" i="28" s="1"/>
  <c r="B4134" i="28"/>
  <c r="A4134" i="28" s="1"/>
  <c r="B4135" i="28"/>
  <c r="A4135" i="28" s="1"/>
  <c r="B4136" i="28"/>
  <c r="A4136" i="28" s="1"/>
  <c r="B4137" i="28"/>
  <c r="A4137" i="28" s="1"/>
  <c r="B4138" i="28"/>
  <c r="A4138" i="28" s="1"/>
  <c r="B4139" i="28"/>
  <c r="A4139" i="28" s="1"/>
  <c r="B4140" i="28"/>
  <c r="A4140" i="28" s="1"/>
  <c r="B4141" i="28"/>
  <c r="A4141" i="28" s="1"/>
  <c r="B4142" i="28"/>
  <c r="A4142" i="28" s="1"/>
  <c r="B4143" i="28"/>
  <c r="A4143" i="28" s="1"/>
  <c r="B4144" i="28"/>
  <c r="A4144" i="28" s="1"/>
  <c r="B4145" i="28"/>
  <c r="A4145" i="28" s="1"/>
  <c r="B4146" i="28"/>
  <c r="A4146" i="28" s="1"/>
  <c r="B4147" i="28"/>
  <c r="A4147" i="28" s="1"/>
  <c r="B4148" i="28"/>
  <c r="A4148" i="28" s="1"/>
  <c r="B4149" i="28"/>
  <c r="A4149" i="28" s="1"/>
  <c r="B4150" i="28"/>
  <c r="A4150" i="28" s="1"/>
  <c r="B4151" i="28"/>
  <c r="A4151" i="28" s="1"/>
  <c r="B4152" i="28"/>
  <c r="A4152" i="28" s="1"/>
  <c r="B4153" i="28"/>
  <c r="A4153" i="28" s="1"/>
  <c r="B4154" i="28"/>
  <c r="A4154" i="28" s="1"/>
  <c r="B4155" i="28"/>
  <c r="A4155" i="28" s="1"/>
  <c r="B4156" i="28"/>
  <c r="A4156" i="28" s="1"/>
  <c r="B4157" i="28"/>
  <c r="A4157" i="28" s="1"/>
  <c r="B4158" i="28"/>
  <c r="A4158" i="28" s="1"/>
  <c r="B4159" i="28"/>
  <c r="A4159" i="28" s="1"/>
  <c r="B4160" i="28"/>
  <c r="A4160" i="28" s="1"/>
  <c r="B4161" i="28"/>
  <c r="A4161" i="28" s="1"/>
  <c r="B4162" i="28"/>
  <c r="A4162" i="28" s="1"/>
  <c r="B4163" i="28"/>
  <c r="A4163" i="28" s="1"/>
  <c r="B4164" i="28"/>
  <c r="A4164" i="28" s="1"/>
  <c r="B4165" i="28"/>
  <c r="A4165" i="28" s="1"/>
  <c r="B4166" i="28"/>
  <c r="A4166" i="28" s="1"/>
  <c r="B4167" i="28"/>
  <c r="A4167" i="28" s="1"/>
  <c r="B4168" i="28"/>
  <c r="A4168" i="28" s="1"/>
  <c r="B4169" i="28"/>
  <c r="A4169" i="28" s="1"/>
  <c r="B4170" i="28"/>
  <c r="A4170" i="28" s="1"/>
  <c r="B4171" i="28"/>
  <c r="A4171" i="28" s="1"/>
  <c r="B4172" i="28"/>
  <c r="A4172" i="28" s="1"/>
  <c r="B4173" i="28"/>
  <c r="A4173" i="28" s="1"/>
  <c r="B4174" i="28"/>
  <c r="A4174" i="28" s="1"/>
  <c r="B4175" i="28"/>
  <c r="A4175" i="28" s="1"/>
  <c r="B4176" i="28"/>
  <c r="A4176" i="28" s="1"/>
  <c r="B4177" i="28"/>
  <c r="A4177" i="28" s="1"/>
  <c r="B4178" i="28"/>
  <c r="A4178" i="28" s="1"/>
  <c r="B4179" i="28"/>
  <c r="A4179" i="28" s="1"/>
  <c r="B4180" i="28"/>
  <c r="A4180" i="28" s="1"/>
  <c r="B4181" i="28"/>
  <c r="A4181" i="28" s="1"/>
  <c r="B4182" i="28"/>
  <c r="A4182" i="28" s="1"/>
  <c r="B4183" i="28"/>
  <c r="A4183" i="28" s="1"/>
  <c r="B4184" i="28"/>
  <c r="A4184" i="28" s="1"/>
  <c r="B4185" i="28"/>
  <c r="A4185" i="28" s="1"/>
  <c r="B4186" i="28"/>
  <c r="A4186" i="28" s="1"/>
  <c r="B4187" i="28"/>
  <c r="A4187" i="28" s="1"/>
  <c r="B4188" i="28"/>
  <c r="A4188" i="28" s="1"/>
  <c r="B4189" i="28"/>
  <c r="A4189" i="28" s="1"/>
  <c r="B4190" i="28"/>
  <c r="A4190" i="28" s="1"/>
  <c r="B4191" i="28"/>
  <c r="A4191" i="28" s="1"/>
  <c r="B4192" i="28"/>
  <c r="A4192" i="28" s="1"/>
  <c r="B4193" i="28"/>
  <c r="A4193" i="28" s="1"/>
  <c r="B4194" i="28"/>
  <c r="A4194" i="28" s="1"/>
  <c r="B4195" i="28"/>
  <c r="A4195" i="28" s="1"/>
  <c r="B4196" i="28"/>
  <c r="A4196" i="28" s="1"/>
  <c r="B4197" i="28"/>
  <c r="A4197" i="28" s="1"/>
  <c r="B4198" i="28"/>
  <c r="A4198" i="28" s="1"/>
  <c r="B4199" i="28"/>
  <c r="A4199" i="28" s="1"/>
  <c r="B4200" i="28"/>
  <c r="A4200" i="28" s="1"/>
  <c r="B4201" i="28"/>
  <c r="A4201" i="28" s="1"/>
  <c r="B4202" i="28"/>
  <c r="A4202" i="28" s="1"/>
  <c r="B4203" i="28"/>
  <c r="A4203" i="28" s="1"/>
  <c r="B4204" i="28"/>
  <c r="A4204" i="28" s="1"/>
  <c r="B4205" i="28"/>
  <c r="A4205" i="28" s="1"/>
  <c r="B4206" i="28"/>
  <c r="A4206" i="28" s="1"/>
  <c r="B4207" i="28"/>
  <c r="A4207" i="28" s="1"/>
  <c r="B4208" i="28"/>
  <c r="A4208" i="28" s="1"/>
  <c r="B4209" i="28"/>
  <c r="A4209" i="28" s="1"/>
  <c r="B4210" i="28"/>
  <c r="A4210" i="28" s="1"/>
  <c r="B4211" i="28"/>
  <c r="A4211" i="28" s="1"/>
  <c r="B4212" i="28"/>
  <c r="A4212" i="28" s="1"/>
  <c r="B4213" i="28"/>
  <c r="A4213" i="28" s="1"/>
  <c r="B4214" i="28"/>
  <c r="A4214" i="28" s="1"/>
  <c r="B4215" i="28"/>
  <c r="A4215" i="28" s="1"/>
  <c r="B4216" i="28"/>
  <c r="A4216" i="28" s="1"/>
  <c r="B4217" i="28"/>
  <c r="A4217" i="28" s="1"/>
  <c r="B4218" i="28"/>
  <c r="A4218" i="28" s="1"/>
  <c r="B4219" i="28"/>
  <c r="A4219" i="28" s="1"/>
  <c r="B4220" i="28"/>
  <c r="A4220" i="28" s="1"/>
  <c r="B4221" i="28"/>
  <c r="A4221" i="28" s="1"/>
  <c r="B4222" i="28"/>
  <c r="A4222" i="28" s="1"/>
  <c r="B4223" i="28"/>
  <c r="A4223" i="28" s="1"/>
  <c r="B4224" i="28"/>
  <c r="A4224" i="28" s="1"/>
  <c r="B4225" i="28"/>
  <c r="A4225" i="28" s="1"/>
  <c r="B4226" i="28"/>
  <c r="A4226" i="28" s="1"/>
  <c r="B4227" i="28"/>
  <c r="A4227" i="28" s="1"/>
  <c r="B4228" i="28"/>
  <c r="A4228" i="28" s="1"/>
  <c r="B4229" i="28"/>
  <c r="A4229" i="28" s="1"/>
  <c r="B4230" i="28"/>
  <c r="A4230" i="28" s="1"/>
  <c r="B4231" i="28"/>
  <c r="A4231" i="28" s="1"/>
  <c r="B4232" i="28"/>
  <c r="A4232" i="28" s="1"/>
  <c r="B4233" i="28"/>
  <c r="A4233" i="28" s="1"/>
  <c r="B4234" i="28"/>
  <c r="A4234" i="28" s="1"/>
  <c r="B4235" i="28"/>
  <c r="A4235" i="28" s="1"/>
  <c r="B4236" i="28"/>
  <c r="A4236" i="28" s="1"/>
  <c r="B4237" i="28"/>
  <c r="A4237" i="28" s="1"/>
  <c r="B4238" i="28"/>
  <c r="A4238" i="28" s="1"/>
  <c r="B4239" i="28"/>
  <c r="A4239" i="28" s="1"/>
  <c r="B4240" i="28"/>
  <c r="A4240" i="28" s="1"/>
  <c r="B4241" i="28"/>
  <c r="A4241" i="28" s="1"/>
  <c r="B4242" i="28"/>
  <c r="A4242" i="28" s="1"/>
  <c r="B4243" i="28"/>
  <c r="A4243" i="28" s="1"/>
  <c r="B4244" i="28"/>
  <c r="A4244" i="28" s="1"/>
  <c r="B4245" i="28"/>
  <c r="A4245" i="28" s="1"/>
  <c r="B4246" i="28"/>
  <c r="A4246" i="28" s="1"/>
  <c r="B4247" i="28"/>
  <c r="A4247" i="28" s="1"/>
  <c r="B4248" i="28"/>
  <c r="A4248" i="28" s="1"/>
  <c r="B4249" i="28"/>
  <c r="A4249" i="28" s="1"/>
  <c r="B4250" i="28"/>
  <c r="A4250" i="28" s="1"/>
  <c r="B4251" i="28"/>
  <c r="A4251" i="28" s="1"/>
  <c r="B4252" i="28"/>
  <c r="A4252" i="28" s="1"/>
  <c r="B4253" i="28"/>
  <c r="A4253" i="28" s="1"/>
  <c r="B4254" i="28"/>
  <c r="A4254" i="28" s="1"/>
  <c r="B4255" i="28"/>
  <c r="A4255" i="28" s="1"/>
  <c r="B4256" i="28"/>
  <c r="A4256" i="28" s="1"/>
  <c r="B4257" i="28"/>
  <c r="A4257" i="28" s="1"/>
  <c r="B4258" i="28"/>
  <c r="A4258" i="28" s="1"/>
  <c r="B4259" i="28"/>
  <c r="A4259" i="28" s="1"/>
  <c r="B4260" i="28"/>
  <c r="A4260" i="28" s="1"/>
  <c r="B4261" i="28"/>
  <c r="A4261" i="28" s="1"/>
  <c r="B4262" i="28"/>
  <c r="A4262" i="28" s="1"/>
  <c r="B4263" i="28"/>
  <c r="A4263" i="28" s="1"/>
  <c r="B4264" i="28"/>
  <c r="A4264" i="28" s="1"/>
  <c r="B4265" i="28"/>
  <c r="A4265" i="28" s="1"/>
  <c r="B4266" i="28"/>
  <c r="A4266" i="28" s="1"/>
  <c r="B4267" i="28"/>
  <c r="A4267" i="28" s="1"/>
  <c r="B4268" i="28"/>
  <c r="A4268" i="28" s="1"/>
  <c r="B4269" i="28"/>
  <c r="A4269" i="28" s="1"/>
  <c r="B4270" i="28"/>
  <c r="A4270" i="28" s="1"/>
  <c r="B4271" i="28"/>
  <c r="A4271" i="28" s="1"/>
  <c r="B4272" i="28"/>
  <c r="A4272" i="28" s="1"/>
  <c r="B4273" i="28"/>
  <c r="A4273" i="28" s="1"/>
  <c r="B4274" i="28"/>
  <c r="A4274" i="28" s="1"/>
  <c r="B4275" i="28"/>
  <c r="A4275" i="28" s="1"/>
  <c r="B4276" i="28"/>
  <c r="A4276" i="28" s="1"/>
  <c r="B4277" i="28"/>
  <c r="A4277" i="28" s="1"/>
  <c r="B4278" i="28"/>
  <c r="A4278" i="28" s="1"/>
  <c r="B4279" i="28"/>
  <c r="A4279" i="28" s="1"/>
  <c r="B4280" i="28"/>
  <c r="A4280" i="28" s="1"/>
  <c r="B4281" i="28"/>
  <c r="A4281" i="28" s="1"/>
  <c r="B4282" i="28"/>
  <c r="A4282" i="28" s="1"/>
  <c r="B4283" i="28"/>
  <c r="A4283" i="28" s="1"/>
  <c r="B4284" i="28"/>
  <c r="A4284" i="28" s="1"/>
  <c r="B4285" i="28"/>
  <c r="A4285" i="28" s="1"/>
  <c r="B4286" i="28"/>
  <c r="A4286" i="28" s="1"/>
  <c r="B4287" i="28"/>
  <c r="A4287" i="28" s="1"/>
  <c r="B4288" i="28"/>
  <c r="A4288" i="28" s="1"/>
  <c r="B4289" i="28"/>
  <c r="A4289" i="28" s="1"/>
  <c r="B4290" i="28"/>
  <c r="A4290" i="28" s="1"/>
  <c r="B4291" i="28"/>
  <c r="A4291" i="28" s="1"/>
  <c r="B4292" i="28"/>
  <c r="A4292" i="28" s="1"/>
  <c r="B4293" i="28"/>
  <c r="A4293" i="28" s="1"/>
  <c r="B4294" i="28"/>
  <c r="A4294" i="28" s="1"/>
  <c r="B4295" i="28"/>
  <c r="A4295" i="28" s="1"/>
  <c r="B4296" i="28"/>
  <c r="A4296" i="28" s="1"/>
  <c r="B4297" i="28"/>
  <c r="A4297" i="28" s="1"/>
  <c r="B4298" i="28"/>
  <c r="A4298" i="28" s="1"/>
  <c r="B4299" i="28"/>
  <c r="A4299" i="28" s="1"/>
  <c r="B4300" i="28"/>
  <c r="A4300" i="28" s="1"/>
  <c r="B4301" i="28"/>
  <c r="A4301" i="28" s="1"/>
  <c r="B4302" i="28"/>
  <c r="A4302" i="28" s="1"/>
  <c r="B4303" i="28"/>
  <c r="A4303" i="28" s="1"/>
  <c r="B4304" i="28"/>
  <c r="A4304" i="28" s="1"/>
  <c r="B4305" i="28"/>
  <c r="A4305" i="28" s="1"/>
  <c r="B4306" i="28"/>
  <c r="A4306" i="28" s="1"/>
  <c r="B4307" i="28"/>
  <c r="A4307" i="28" s="1"/>
  <c r="B4308" i="28"/>
  <c r="A4308" i="28" s="1"/>
  <c r="B4309" i="28"/>
  <c r="A4309" i="28" s="1"/>
  <c r="B4310" i="28"/>
  <c r="A4310" i="28" s="1"/>
  <c r="B4311" i="28"/>
  <c r="A4311" i="28" s="1"/>
  <c r="B4312" i="28"/>
  <c r="A4312" i="28" s="1"/>
  <c r="B4313" i="28"/>
  <c r="A4313" i="28" s="1"/>
  <c r="B4314" i="28"/>
  <c r="A4314" i="28" s="1"/>
  <c r="B4315" i="28"/>
  <c r="A4315" i="28" s="1"/>
  <c r="B4316" i="28"/>
  <c r="A4316" i="28" s="1"/>
  <c r="B4317" i="28"/>
  <c r="A4317" i="28" s="1"/>
  <c r="B4318" i="28"/>
  <c r="A4318" i="28" s="1"/>
  <c r="B4319" i="28"/>
  <c r="A4319" i="28" s="1"/>
  <c r="B4320" i="28"/>
  <c r="A4320" i="28" s="1"/>
  <c r="B4321" i="28"/>
  <c r="A4321" i="28" s="1"/>
  <c r="B4322" i="28"/>
  <c r="A4322" i="28" s="1"/>
  <c r="B4323" i="28"/>
  <c r="A4323" i="28" s="1"/>
  <c r="B4324" i="28"/>
  <c r="A4324" i="28" s="1"/>
  <c r="B4325" i="28"/>
  <c r="A4325" i="28" s="1"/>
  <c r="B4326" i="28"/>
  <c r="A4326" i="28" s="1"/>
  <c r="B4327" i="28"/>
  <c r="A4327" i="28" s="1"/>
  <c r="B4328" i="28"/>
  <c r="A4328" i="28" s="1"/>
  <c r="B4329" i="28"/>
  <c r="A4329" i="28" s="1"/>
  <c r="B4330" i="28"/>
  <c r="A4330" i="28" s="1"/>
  <c r="B4331" i="28"/>
  <c r="A4331" i="28" s="1"/>
  <c r="B4332" i="28"/>
  <c r="A4332" i="28" s="1"/>
  <c r="B4333" i="28"/>
  <c r="A4333" i="28" s="1"/>
  <c r="B4334" i="28"/>
  <c r="A4334" i="28" s="1"/>
  <c r="B4335" i="28"/>
  <c r="A4335" i="28" s="1"/>
  <c r="B4336" i="28"/>
  <c r="A4336" i="28" s="1"/>
  <c r="B4337" i="28"/>
  <c r="A4337" i="28" s="1"/>
  <c r="B4338" i="28"/>
  <c r="A4338" i="28" s="1"/>
  <c r="B4339" i="28"/>
  <c r="A4339" i="28" s="1"/>
  <c r="B4340" i="28"/>
  <c r="A4340" i="28" s="1"/>
  <c r="B4341" i="28"/>
  <c r="A4341" i="28" s="1"/>
  <c r="B4342" i="28"/>
  <c r="A4342" i="28" s="1"/>
  <c r="B4343" i="28"/>
  <c r="A4343" i="28" s="1"/>
  <c r="B4344" i="28"/>
  <c r="A4344" i="28" s="1"/>
  <c r="B4345" i="28"/>
  <c r="A4345" i="28" s="1"/>
  <c r="B4346" i="28"/>
  <c r="A4346" i="28" s="1"/>
  <c r="B4347" i="28"/>
  <c r="A4347" i="28" s="1"/>
  <c r="B4348" i="28"/>
  <c r="A4348" i="28" s="1"/>
  <c r="B4349" i="28"/>
  <c r="A4349" i="28" s="1"/>
  <c r="B4350" i="28"/>
  <c r="A4350" i="28" s="1"/>
  <c r="B4351" i="28"/>
  <c r="A4351" i="28" s="1"/>
  <c r="B4352" i="28"/>
  <c r="A4352" i="28" s="1"/>
  <c r="B4353" i="28"/>
  <c r="A4353" i="28" s="1"/>
  <c r="B4354" i="28"/>
  <c r="A4354" i="28" s="1"/>
  <c r="B4355" i="28"/>
  <c r="A4355" i="28" s="1"/>
  <c r="B4356" i="28"/>
  <c r="A4356" i="28" s="1"/>
  <c r="B4357" i="28"/>
  <c r="A4357" i="28" s="1"/>
  <c r="B4358" i="28"/>
  <c r="A4358" i="28" s="1"/>
  <c r="B4359" i="28"/>
  <c r="A4359" i="28" s="1"/>
  <c r="B4360" i="28"/>
  <c r="A4360" i="28" s="1"/>
  <c r="B4361" i="28"/>
  <c r="A4361" i="28" s="1"/>
  <c r="B4362" i="28"/>
  <c r="A4362" i="28" s="1"/>
  <c r="B4363" i="28"/>
  <c r="A4363" i="28" s="1"/>
  <c r="B4364" i="28"/>
  <c r="A4364" i="28" s="1"/>
  <c r="B4365" i="28"/>
  <c r="A4365" i="28" s="1"/>
  <c r="B4366" i="28"/>
  <c r="A4366" i="28" s="1"/>
  <c r="B4367" i="28"/>
  <c r="A4367" i="28" s="1"/>
  <c r="B4368" i="28"/>
  <c r="A4368" i="28" s="1"/>
  <c r="B4369" i="28"/>
  <c r="A4369" i="28" s="1"/>
  <c r="B4370" i="28"/>
  <c r="A4370" i="28" s="1"/>
  <c r="B4371" i="28"/>
  <c r="A4371" i="28" s="1"/>
  <c r="B4372" i="28"/>
  <c r="A4372" i="28" s="1"/>
  <c r="B4373" i="28"/>
  <c r="A4373" i="28" s="1"/>
  <c r="B4374" i="28"/>
  <c r="A4374" i="28" s="1"/>
  <c r="B4375" i="28"/>
  <c r="A4375" i="28" s="1"/>
  <c r="B4376" i="28"/>
  <c r="A4376" i="28" s="1"/>
  <c r="B4377" i="28"/>
  <c r="A4377" i="28" s="1"/>
  <c r="B4378" i="28"/>
  <c r="A4378" i="28" s="1"/>
  <c r="B4379" i="28"/>
  <c r="A4379" i="28" s="1"/>
  <c r="B4380" i="28"/>
  <c r="A4380" i="28" s="1"/>
  <c r="B4381" i="28"/>
  <c r="A4381" i="28" s="1"/>
  <c r="B4382" i="28"/>
  <c r="A4382" i="28" s="1"/>
  <c r="B4383" i="28"/>
  <c r="A4383" i="28" s="1"/>
  <c r="B4384" i="28"/>
  <c r="A4384" i="28" s="1"/>
  <c r="B4385" i="28"/>
  <c r="A4385" i="28" s="1"/>
  <c r="B4386" i="28"/>
  <c r="A4386" i="28" s="1"/>
  <c r="B4387" i="28"/>
  <c r="A4387" i="28" s="1"/>
  <c r="B4388" i="28"/>
  <c r="A4388" i="28" s="1"/>
  <c r="B4389" i="28"/>
  <c r="A4389" i="28" s="1"/>
  <c r="B4390" i="28"/>
  <c r="A4390" i="28" s="1"/>
  <c r="B4391" i="28"/>
  <c r="A4391" i="28" s="1"/>
  <c r="B4392" i="28"/>
  <c r="A4392" i="28" s="1"/>
  <c r="B4393" i="28"/>
  <c r="A4393" i="28" s="1"/>
  <c r="B4394" i="28"/>
  <c r="A4394" i="28" s="1"/>
  <c r="B4395" i="28"/>
  <c r="A4395" i="28" s="1"/>
  <c r="B4396" i="28"/>
  <c r="A4396" i="28" s="1"/>
  <c r="B4397" i="28"/>
  <c r="A4397" i="28" s="1"/>
  <c r="B4398" i="28"/>
  <c r="A4398" i="28" s="1"/>
  <c r="B4399" i="28"/>
  <c r="A4399" i="28" s="1"/>
  <c r="B4400" i="28"/>
  <c r="A4400" i="28" s="1"/>
  <c r="B4401" i="28"/>
  <c r="A4401" i="28" s="1"/>
  <c r="B4402" i="28"/>
  <c r="A4402" i="28" s="1"/>
  <c r="B4403" i="28"/>
  <c r="A4403" i="28" s="1"/>
  <c r="B4404" i="28"/>
  <c r="A4404" i="28" s="1"/>
  <c r="B4405" i="28"/>
  <c r="A4405" i="28" s="1"/>
  <c r="B4406" i="28"/>
  <c r="A4406" i="28" s="1"/>
  <c r="B4407" i="28"/>
  <c r="A4407" i="28" s="1"/>
  <c r="B4408" i="28"/>
  <c r="A4408" i="28" s="1"/>
  <c r="B4409" i="28"/>
  <c r="A4409" i="28" s="1"/>
  <c r="B4410" i="28"/>
  <c r="A4410" i="28" s="1"/>
  <c r="B4411" i="28"/>
  <c r="A4411" i="28" s="1"/>
  <c r="B4412" i="28"/>
  <c r="A4412" i="28" s="1"/>
  <c r="B4413" i="28"/>
  <c r="A4413" i="28" s="1"/>
  <c r="B4414" i="28"/>
  <c r="A4414" i="28" s="1"/>
  <c r="B4415" i="28"/>
  <c r="A4415" i="28" s="1"/>
  <c r="B4416" i="28"/>
  <c r="A4416" i="28" s="1"/>
  <c r="B4417" i="28"/>
  <c r="A4417" i="28" s="1"/>
  <c r="B4418" i="28"/>
  <c r="A4418" i="28" s="1"/>
  <c r="B4419" i="28"/>
  <c r="A4419" i="28" s="1"/>
  <c r="B4420" i="28"/>
  <c r="A4420" i="28" s="1"/>
  <c r="B4421" i="28"/>
  <c r="A4421" i="28" s="1"/>
  <c r="B4422" i="28"/>
  <c r="A4422" i="28" s="1"/>
  <c r="B4423" i="28"/>
  <c r="A4423" i="28" s="1"/>
  <c r="B4424" i="28"/>
  <c r="A4424" i="28" s="1"/>
  <c r="B4425" i="28"/>
  <c r="A4425" i="28" s="1"/>
  <c r="B4426" i="28"/>
  <c r="A4426" i="28" s="1"/>
  <c r="B4427" i="28"/>
  <c r="A4427" i="28" s="1"/>
  <c r="B4428" i="28"/>
  <c r="A4428" i="28" s="1"/>
  <c r="B4429" i="28"/>
  <c r="A4429" i="28" s="1"/>
  <c r="B4430" i="28"/>
  <c r="A4430" i="28" s="1"/>
  <c r="B4431" i="28"/>
  <c r="A4431" i="28" s="1"/>
  <c r="B4432" i="28"/>
  <c r="A4432" i="28" s="1"/>
  <c r="B4433" i="28"/>
  <c r="A4433" i="28" s="1"/>
  <c r="B4434" i="28"/>
  <c r="A4434" i="28" s="1"/>
  <c r="B4435" i="28"/>
  <c r="A4435" i="28" s="1"/>
  <c r="B4436" i="28"/>
  <c r="A4436" i="28" s="1"/>
  <c r="B4437" i="28"/>
  <c r="A4437" i="28" s="1"/>
  <c r="B4438" i="28"/>
  <c r="A4438" i="28" s="1"/>
  <c r="B4439" i="28"/>
  <c r="A4439" i="28" s="1"/>
  <c r="B4440" i="28"/>
  <c r="A4440" i="28" s="1"/>
  <c r="B4441" i="28"/>
  <c r="A4441" i="28" s="1"/>
  <c r="B4442" i="28"/>
  <c r="A4442" i="28" s="1"/>
  <c r="B4443" i="28"/>
  <c r="A4443" i="28" s="1"/>
  <c r="B4444" i="28"/>
  <c r="A4444" i="28" s="1"/>
  <c r="B4445" i="28"/>
  <c r="A4445" i="28" s="1"/>
  <c r="B4446" i="28"/>
  <c r="A4446" i="28" s="1"/>
  <c r="B4447" i="28"/>
  <c r="A4447" i="28" s="1"/>
  <c r="B4448" i="28"/>
  <c r="A4448" i="28" s="1"/>
  <c r="B4449" i="28"/>
  <c r="A4449" i="28" s="1"/>
  <c r="B4450" i="28"/>
  <c r="A4450" i="28" s="1"/>
  <c r="B4451" i="28"/>
  <c r="A4451" i="28" s="1"/>
  <c r="B4452" i="28"/>
  <c r="A4452" i="28" s="1"/>
  <c r="B4453" i="28"/>
  <c r="A4453" i="28" s="1"/>
  <c r="B4454" i="28"/>
  <c r="A4454" i="28" s="1"/>
  <c r="B4455" i="28"/>
  <c r="A4455" i="28" s="1"/>
  <c r="B4456" i="28"/>
  <c r="A4456" i="28" s="1"/>
  <c r="B4457" i="28"/>
  <c r="A4457" i="28" s="1"/>
  <c r="B4458" i="28"/>
  <c r="A4458" i="28" s="1"/>
  <c r="B4459" i="28"/>
  <c r="A4459" i="28" s="1"/>
  <c r="B4460" i="28"/>
  <c r="A4460" i="28" s="1"/>
  <c r="B4461" i="28"/>
  <c r="A4461" i="28" s="1"/>
  <c r="B4462" i="28"/>
  <c r="A4462" i="28" s="1"/>
  <c r="B4463" i="28"/>
  <c r="A4463" i="28" s="1"/>
  <c r="B4464" i="28"/>
  <c r="A4464" i="28" s="1"/>
  <c r="B4465" i="28"/>
  <c r="A4465" i="28" s="1"/>
  <c r="B4466" i="28"/>
  <c r="A4466" i="28" s="1"/>
  <c r="B4467" i="28"/>
  <c r="A4467" i="28" s="1"/>
  <c r="B4468" i="28"/>
  <c r="A4468" i="28" s="1"/>
  <c r="B4469" i="28"/>
  <c r="A4469" i="28" s="1"/>
  <c r="B4470" i="28"/>
  <c r="A4470" i="28" s="1"/>
  <c r="B4471" i="28"/>
  <c r="A4471" i="28" s="1"/>
  <c r="B4472" i="28"/>
  <c r="A4472" i="28" s="1"/>
  <c r="B4473" i="28"/>
  <c r="A4473" i="28" s="1"/>
  <c r="B4474" i="28"/>
  <c r="A4474" i="28" s="1"/>
  <c r="B4475" i="28"/>
  <c r="A4475" i="28" s="1"/>
  <c r="B4476" i="28"/>
  <c r="A4476" i="28" s="1"/>
  <c r="B4477" i="28"/>
  <c r="A4477" i="28" s="1"/>
  <c r="B4478" i="28"/>
  <c r="A4478" i="28" s="1"/>
  <c r="B4479" i="28"/>
  <c r="A4479" i="28" s="1"/>
  <c r="B4480" i="28"/>
  <c r="A4480" i="28" s="1"/>
  <c r="B4481" i="28"/>
  <c r="A4481" i="28" s="1"/>
  <c r="B4482" i="28"/>
  <c r="A4482" i="28" s="1"/>
  <c r="B4483" i="28"/>
  <c r="A4483" i="28" s="1"/>
  <c r="B4484" i="28"/>
  <c r="A4484" i="28" s="1"/>
  <c r="B4485" i="28"/>
  <c r="A4485" i="28" s="1"/>
  <c r="B4486" i="28"/>
  <c r="A4486" i="28" s="1"/>
  <c r="B4487" i="28"/>
  <c r="A4487" i="28" s="1"/>
  <c r="B4488" i="28"/>
  <c r="A4488" i="28" s="1"/>
  <c r="B4489" i="28"/>
  <c r="A4489" i="28" s="1"/>
  <c r="B4490" i="28"/>
  <c r="A4490" i="28" s="1"/>
  <c r="B4491" i="28"/>
  <c r="A4491" i="28" s="1"/>
  <c r="B4492" i="28"/>
  <c r="A4492" i="28" s="1"/>
  <c r="B4493" i="28"/>
  <c r="A4493" i="28" s="1"/>
  <c r="B4494" i="28"/>
  <c r="A4494" i="28" s="1"/>
  <c r="B4495" i="28"/>
  <c r="A4495" i="28" s="1"/>
  <c r="B4496" i="28"/>
  <c r="A4496" i="28" s="1"/>
  <c r="B4497" i="28"/>
  <c r="A4497" i="28" s="1"/>
  <c r="B4498" i="28"/>
  <c r="A4498" i="28" s="1"/>
  <c r="B4499" i="28"/>
  <c r="A4499" i="28" s="1"/>
  <c r="B4500" i="28"/>
  <c r="A4500" i="28" s="1"/>
  <c r="B4501" i="28"/>
  <c r="A4501" i="28" s="1"/>
  <c r="B4502" i="28"/>
  <c r="A4502" i="28" s="1"/>
  <c r="B4503" i="28"/>
  <c r="A4503" i="28" s="1"/>
  <c r="B4504" i="28"/>
  <c r="A4504" i="28" s="1"/>
  <c r="B4505" i="28"/>
  <c r="A4505" i="28" s="1"/>
  <c r="B4506" i="28"/>
  <c r="A4506" i="28" s="1"/>
  <c r="B4507" i="28"/>
  <c r="A4507" i="28" s="1"/>
  <c r="B4508" i="28"/>
  <c r="A4508" i="28" s="1"/>
  <c r="B4509" i="28"/>
  <c r="A4509" i="28" s="1"/>
  <c r="B4510" i="28"/>
  <c r="A4510" i="28" s="1"/>
  <c r="B4511" i="28"/>
  <c r="A4511" i="28" s="1"/>
  <c r="B4512" i="28"/>
  <c r="A4512" i="28" s="1"/>
  <c r="B4513" i="28"/>
  <c r="A4513" i="28" s="1"/>
  <c r="B4514" i="28"/>
  <c r="A4514" i="28" s="1"/>
  <c r="B4515" i="28"/>
  <c r="A4515" i="28" s="1"/>
  <c r="B4516" i="28"/>
  <c r="A4516" i="28" s="1"/>
  <c r="B4517" i="28"/>
  <c r="A4517" i="28" s="1"/>
  <c r="B4518" i="28"/>
  <c r="A4518" i="28" s="1"/>
  <c r="B4519" i="28"/>
  <c r="A4519" i="28" s="1"/>
  <c r="B4520" i="28"/>
  <c r="A4520" i="28" s="1"/>
  <c r="B4521" i="28"/>
  <c r="A4521" i="28" s="1"/>
  <c r="B4522" i="28"/>
  <c r="A4522" i="28" s="1"/>
  <c r="B4523" i="28"/>
  <c r="A4523" i="28" s="1"/>
  <c r="B4524" i="28"/>
  <c r="A4524" i="28" s="1"/>
  <c r="B4525" i="28"/>
  <c r="A4525" i="28" s="1"/>
  <c r="B4526" i="28"/>
  <c r="A4526" i="28" s="1"/>
  <c r="B4527" i="28"/>
  <c r="A4527" i="28" s="1"/>
  <c r="B4528" i="28"/>
  <c r="A4528" i="28" s="1"/>
  <c r="B4529" i="28"/>
  <c r="A4529" i="28" s="1"/>
  <c r="B4530" i="28"/>
  <c r="A4530" i="28" s="1"/>
  <c r="B4531" i="28"/>
  <c r="A4531" i="28" s="1"/>
  <c r="B4532" i="28"/>
  <c r="A4532" i="28" s="1"/>
  <c r="B4533" i="28"/>
  <c r="A4533" i="28" s="1"/>
  <c r="B4534" i="28"/>
  <c r="A4534" i="28" s="1"/>
  <c r="B4535" i="28"/>
  <c r="A4535" i="28" s="1"/>
  <c r="B4536" i="28"/>
  <c r="A4536" i="28" s="1"/>
  <c r="B4537" i="28"/>
  <c r="A4537" i="28" s="1"/>
  <c r="B4538" i="28"/>
  <c r="A4538" i="28" s="1"/>
  <c r="B4539" i="28"/>
  <c r="A4539" i="28" s="1"/>
  <c r="B4540" i="28"/>
  <c r="A4540" i="28" s="1"/>
  <c r="B4541" i="28"/>
  <c r="A4541" i="28" s="1"/>
  <c r="B4542" i="28"/>
  <c r="A4542" i="28" s="1"/>
  <c r="B4543" i="28"/>
  <c r="A4543" i="28" s="1"/>
  <c r="B4544" i="28"/>
  <c r="A4544" i="28" s="1"/>
  <c r="B4545" i="28"/>
  <c r="A4545" i="28" s="1"/>
  <c r="B4546" i="28"/>
  <c r="A4546" i="28" s="1"/>
  <c r="B4547" i="28"/>
  <c r="A4547" i="28" s="1"/>
  <c r="B4548" i="28"/>
  <c r="A4548" i="28" s="1"/>
  <c r="B4549" i="28"/>
  <c r="A4549" i="28" s="1"/>
  <c r="B4550" i="28"/>
  <c r="A4550" i="28" s="1"/>
  <c r="B4551" i="28"/>
  <c r="A4551" i="28" s="1"/>
  <c r="B4552" i="28"/>
  <c r="A4552" i="28" s="1"/>
  <c r="B4553" i="28"/>
  <c r="A4553" i="28" s="1"/>
  <c r="B4554" i="28"/>
  <c r="A4554" i="28" s="1"/>
  <c r="B4555" i="28"/>
  <c r="A4555" i="28" s="1"/>
  <c r="B4556" i="28"/>
  <c r="A4556" i="28" s="1"/>
  <c r="B4557" i="28"/>
  <c r="A4557" i="28" s="1"/>
  <c r="B4558" i="28"/>
  <c r="A4558" i="28" s="1"/>
  <c r="B4559" i="28"/>
  <c r="A4559" i="28" s="1"/>
  <c r="B4560" i="28"/>
  <c r="A4560" i="28" s="1"/>
  <c r="B4561" i="28"/>
  <c r="A4561" i="28" s="1"/>
  <c r="B4562" i="28"/>
  <c r="A4562" i="28" s="1"/>
  <c r="B4563" i="28"/>
  <c r="A4563" i="28" s="1"/>
  <c r="B4564" i="28"/>
  <c r="A4564" i="28" s="1"/>
  <c r="B4565" i="28"/>
  <c r="A4565" i="28" s="1"/>
  <c r="B4566" i="28"/>
  <c r="A4566" i="28" s="1"/>
  <c r="B4567" i="28"/>
  <c r="A4567" i="28" s="1"/>
  <c r="B4568" i="28"/>
  <c r="A4568" i="28" s="1"/>
  <c r="B4569" i="28"/>
  <c r="A4569" i="28" s="1"/>
  <c r="B4570" i="28"/>
  <c r="A4570" i="28" s="1"/>
  <c r="B4571" i="28"/>
  <c r="A4571" i="28" s="1"/>
  <c r="B4572" i="28"/>
  <c r="A4572" i="28" s="1"/>
  <c r="B4573" i="28"/>
  <c r="A4573" i="28" s="1"/>
  <c r="B4574" i="28"/>
  <c r="A4574" i="28" s="1"/>
  <c r="B4575" i="28"/>
  <c r="A4575" i="28" s="1"/>
  <c r="B4576" i="28"/>
  <c r="A4576" i="28" s="1"/>
  <c r="B4577" i="28"/>
  <c r="A4577" i="28" s="1"/>
  <c r="B4578" i="28"/>
  <c r="A4578" i="28" s="1"/>
  <c r="B4579" i="28"/>
  <c r="A4579" i="28" s="1"/>
  <c r="B4580" i="28"/>
  <c r="A4580" i="28" s="1"/>
  <c r="B4581" i="28"/>
  <c r="A4581" i="28" s="1"/>
  <c r="B4582" i="28"/>
  <c r="A4582" i="28" s="1"/>
  <c r="B4583" i="28"/>
  <c r="A4583" i="28" s="1"/>
  <c r="B4584" i="28"/>
  <c r="A4584" i="28" s="1"/>
  <c r="B4585" i="28"/>
  <c r="A4585" i="28" s="1"/>
  <c r="B4586" i="28"/>
  <c r="A4586" i="28" s="1"/>
  <c r="B4587" i="28"/>
  <c r="A4587" i="28" s="1"/>
  <c r="B4588" i="28"/>
  <c r="A4588" i="28" s="1"/>
  <c r="B4589" i="28"/>
  <c r="A4589" i="28" s="1"/>
  <c r="B4590" i="28"/>
  <c r="A4590" i="28" s="1"/>
  <c r="B4591" i="28"/>
  <c r="A4591" i="28" s="1"/>
  <c r="B4592" i="28"/>
  <c r="A4592" i="28" s="1"/>
  <c r="B4593" i="28"/>
  <c r="A4593" i="28" s="1"/>
  <c r="B4594" i="28"/>
  <c r="A4594" i="28" s="1"/>
  <c r="B4595" i="28"/>
  <c r="A4595" i="28" s="1"/>
  <c r="B4596" i="28"/>
  <c r="A4596" i="28" s="1"/>
  <c r="B4597" i="28"/>
  <c r="A4597" i="28" s="1"/>
  <c r="B4598" i="28"/>
  <c r="A4598" i="28" s="1"/>
  <c r="B4599" i="28"/>
  <c r="A4599" i="28" s="1"/>
  <c r="B4600" i="28"/>
  <c r="A4600" i="28" s="1"/>
  <c r="B4601" i="28"/>
  <c r="A4601" i="28" s="1"/>
  <c r="B4602" i="28"/>
  <c r="A4602" i="28" s="1"/>
  <c r="B4603" i="28"/>
  <c r="A4603" i="28" s="1"/>
  <c r="B4604" i="28"/>
  <c r="A4604" i="28" s="1"/>
  <c r="B4605" i="28"/>
  <c r="A4605" i="28" s="1"/>
  <c r="B4606" i="28"/>
  <c r="A4606" i="28" s="1"/>
  <c r="B4607" i="28"/>
  <c r="A4607" i="28" s="1"/>
  <c r="B4608" i="28"/>
  <c r="A4608" i="28" s="1"/>
  <c r="B4609" i="28"/>
  <c r="A4609" i="28" s="1"/>
  <c r="B4610" i="28"/>
  <c r="A4610" i="28" s="1"/>
  <c r="B4611" i="28"/>
  <c r="A4611" i="28" s="1"/>
  <c r="B4612" i="28"/>
  <c r="A4612" i="28" s="1"/>
  <c r="B4613" i="28"/>
  <c r="A4613" i="28" s="1"/>
  <c r="B4614" i="28"/>
  <c r="A4614" i="28" s="1"/>
  <c r="B4615" i="28"/>
  <c r="A4615" i="28" s="1"/>
  <c r="B4616" i="28"/>
  <c r="A4616" i="28" s="1"/>
  <c r="B4617" i="28"/>
  <c r="A4617" i="28" s="1"/>
  <c r="B4618" i="28"/>
  <c r="A4618" i="28" s="1"/>
  <c r="B4619" i="28"/>
  <c r="A4619" i="28" s="1"/>
  <c r="B4620" i="28"/>
  <c r="A4620" i="28" s="1"/>
  <c r="B4621" i="28"/>
  <c r="A4621" i="28" s="1"/>
  <c r="B4622" i="28"/>
  <c r="A4622" i="28" s="1"/>
  <c r="B4623" i="28"/>
  <c r="A4623" i="28" s="1"/>
  <c r="B4624" i="28"/>
  <c r="A4624" i="28" s="1"/>
  <c r="B4625" i="28"/>
  <c r="A4625" i="28" s="1"/>
  <c r="B4626" i="28"/>
  <c r="A4626" i="28" s="1"/>
  <c r="B4627" i="28"/>
  <c r="A4627" i="28" s="1"/>
  <c r="B4628" i="28"/>
  <c r="A4628" i="28" s="1"/>
  <c r="B4629" i="28"/>
  <c r="A4629" i="28" s="1"/>
  <c r="B4630" i="28"/>
  <c r="A4630" i="28" s="1"/>
  <c r="B4631" i="28"/>
  <c r="A4631" i="28" s="1"/>
  <c r="B4632" i="28"/>
  <c r="A4632" i="28" s="1"/>
  <c r="B4633" i="28"/>
  <c r="A4633" i="28" s="1"/>
  <c r="B4634" i="28"/>
  <c r="A4634" i="28" s="1"/>
  <c r="B4635" i="28"/>
  <c r="A4635" i="28" s="1"/>
  <c r="B4636" i="28"/>
  <c r="A4636" i="28" s="1"/>
  <c r="B4637" i="28"/>
  <c r="A4637" i="28" s="1"/>
  <c r="B4638" i="28"/>
  <c r="A4638" i="28" s="1"/>
  <c r="B4639" i="28"/>
  <c r="A4639" i="28" s="1"/>
  <c r="B4640" i="28"/>
  <c r="A4640" i="28" s="1"/>
  <c r="B4641" i="28"/>
  <c r="A4641" i="28" s="1"/>
  <c r="B4642" i="28"/>
  <c r="A4642" i="28" s="1"/>
  <c r="B4643" i="28"/>
  <c r="A4643" i="28" s="1"/>
  <c r="B4644" i="28"/>
  <c r="A4644" i="28" s="1"/>
  <c r="B4645" i="28"/>
  <c r="A4645" i="28" s="1"/>
  <c r="B4646" i="28"/>
  <c r="A4646" i="28" s="1"/>
  <c r="B4647" i="28"/>
  <c r="A4647" i="28" s="1"/>
  <c r="B4648" i="28"/>
  <c r="A4648" i="28" s="1"/>
  <c r="B4649" i="28"/>
  <c r="A4649" i="28" s="1"/>
  <c r="B4650" i="28"/>
  <c r="A4650" i="28" s="1"/>
  <c r="B4651" i="28"/>
  <c r="A4651" i="28" s="1"/>
  <c r="B4652" i="28"/>
  <c r="A4652" i="28" s="1"/>
  <c r="B4653" i="28"/>
  <c r="A4653" i="28" s="1"/>
  <c r="B4654" i="28"/>
  <c r="A4654" i="28" s="1"/>
  <c r="B4655" i="28"/>
  <c r="A4655" i="28" s="1"/>
  <c r="B4656" i="28"/>
  <c r="A4656" i="28" s="1"/>
  <c r="B4657" i="28"/>
  <c r="A4657" i="28" s="1"/>
  <c r="B4658" i="28"/>
  <c r="A4658" i="28" s="1"/>
  <c r="B4659" i="28"/>
  <c r="A4659" i="28" s="1"/>
  <c r="B4660" i="28"/>
  <c r="A4660" i="28" s="1"/>
  <c r="B4661" i="28"/>
  <c r="A4661" i="28" s="1"/>
  <c r="B4662" i="28"/>
  <c r="A4662" i="28" s="1"/>
  <c r="B4663" i="28"/>
  <c r="A4663" i="28" s="1"/>
  <c r="B4664" i="28"/>
  <c r="A4664" i="28" s="1"/>
  <c r="B4665" i="28"/>
  <c r="A4665" i="28" s="1"/>
  <c r="B4666" i="28"/>
  <c r="A4666" i="28" s="1"/>
  <c r="B4667" i="28"/>
  <c r="A4667" i="28" s="1"/>
  <c r="B4668" i="28"/>
  <c r="A4668" i="28" s="1"/>
  <c r="B4669" i="28"/>
  <c r="A4669" i="28" s="1"/>
  <c r="B4670" i="28"/>
  <c r="A4670" i="28" s="1"/>
  <c r="B4671" i="28"/>
  <c r="A4671" i="28" s="1"/>
  <c r="B4672" i="28"/>
  <c r="A4672" i="28" s="1"/>
  <c r="B4673" i="28"/>
  <c r="A4673" i="28" s="1"/>
  <c r="B4674" i="28"/>
  <c r="A4674" i="28" s="1"/>
  <c r="B4675" i="28"/>
  <c r="A4675" i="28" s="1"/>
  <c r="B4676" i="28"/>
  <c r="A4676" i="28" s="1"/>
  <c r="B4677" i="28"/>
  <c r="A4677" i="28" s="1"/>
  <c r="B4678" i="28"/>
  <c r="A4678" i="28" s="1"/>
  <c r="B4679" i="28"/>
  <c r="A4679" i="28" s="1"/>
  <c r="B4680" i="28"/>
  <c r="A4680" i="28" s="1"/>
  <c r="B4681" i="28"/>
  <c r="A4681" i="28" s="1"/>
  <c r="B4682" i="28"/>
  <c r="A4682" i="28" s="1"/>
  <c r="B4683" i="28"/>
  <c r="A4683" i="28" s="1"/>
  <c r="B4684" i="28"/>
  <c r="A4684" i="28" s="1"/>
  <c r="B4685" i="28"/>
  <c r="A4685" i="28" s="1"/>
  <c r="B4686" i="28"/>
  <c r="A4686" i="28" s="1"/>
  <c r="B4687" i="28"/>
  <c r="A4687" i="28" s="1"/>
  <c r="B4688" i="28"/>
  <c r="A4688" i="28" s="1"/>
  <c r="B4689" i="28"/>
  <c r="A4689" i="28" s="1"/>
  <c r="B4690" i="28"/>
  <c r="A4690" i="28" s="1"/>
  <c r="B4691" i="28"/>
  <c r="A4691" i="28" s="1"/>
  <c r="B4692" i="28"/>
  <c r="A4692" i="28" s="1"/>
  <c r="B4693" i="28"/>
  <c r="A4693" i="28" s="1"/>
  <c r="B4694" i="28"/>
  <c r="A4694" i="28" s="1"/>
  <c r="B4695" i="28"/>
  <c r="A4695" i="28" s="1"/>
  <c r="B4696" i="28"/>
  <c r="A4696" i="28" s="1"/>
  <c r="B4697" i="28"/>
  <c r="A4697" i="28" s="1"/>
  <c r="B4698" i="28"/>
  <c r="A4698" i="28" s="1"/>
  <c r="B4699" i="28"/>
  <c r="A4699" i="28" s="1"/>
  <c r="B4700" i="28"/>
  <c r="A4700" i="28" s="1"/>
  <c r="B4701" i="28"/>
  <c r="A4701" i="28" s="1"/>
  <c r="B4702" i="28"/>
  <c r="A4702" i="28" s="1"/>
  <c r="B4703" i="28"/>
  <c r="A4703" i="28" s="1"/>
  <c r="B4704" i="28"/>
  <c r="A4704" i="28" s="1"/>
  <c r="B4705" i="28"/>
  <c r="A4705" i="28" s="1"/>
  <c r="B4706" i="28"/>
  <c r="A4706" i="28" s="1"/>
  <c r="B4707" i="28"/>
  <c r="A4707" i="28" s="1"/>
  <c r="B4708" i="28"/>
  <c r="A4708" i="28" s="1"/>
  <c r="B4709" i="28"/>
  <c r="A4709" i="28" s="1"/>
  <c r="B4710" i="28"/>
  <c r="A4710" i="28" s="1"/>
  <c r="B4711" i="28"/>
  <c r="A4711" i="28" s="1"/>
  <c r="B4712" i="28"/>
  <c r="A4712" i="28" s="1"/>
  <c r="B4713" i="28"/>
  <c r="A4713" i="28" s="1"/>
  <c r="B4714" i="28"/>
  <c r="A4714" i="28" s="1"/>
  <c r="B4715" i="28"/>
  <c r="A4715" i="28" s="1"/>
  <c r="B4716" i="28"/>
  <c r="A4716" i="28" s="1"/>
  <c r="B4717" i="28"/>
  <c r="A4717" i="28" s="1"/>
  <c r="B4718" i="28"/>
  <c r="A4718" i="28" s="1"/>
  <c r="B4719" i="28"/>
  <c r="A4719" i="28" s="1"/>
  <c r="B4720" i="28"/>
  <c r="A4720" i="28" s="1"/>
  <c r="B4721" i="28"/>
  <c r="A4721" i="28" s="1"/>
  <c r="B4722" i="28"/>
  <c r="A4722" i="28" s="1"/>
  <c r="B4723" i="28"/>
  <c r="A4723" i="28" s="1"/>
  <c r="B4724" i="28"/>
  <c r="A4724" i="28" s="1"/>
  <c r="B4725" i="28"/>
  <c r="A4725" i="28" s="1"/>
  <c r="B4726" i="28"/>
  <c r="A4726" i="28" s="1"/>
  <c r="B4727" i="28"/>
  <c r="A4727" i="28" s="1"/>
  <c r="B4728" i="28"/>
  <c r="A4728" i="28" s="1"/>
  <c r="B4729" i="28"/>
  <c r="A4729" i="28" s="1"/>
  <c r="B4730" i="28"/>
  <c r="A4730" i="28" s="1"/>
  <c r="B4731" i="28"/>
  <c r="A4731" i="28" s="1"/>
  <c r="B4732" i="28"/>
  <c r="A4732" i="28" s="1"/>
  <c r="B4733" i="28"/>
  <c r="A4733" i="28" s="1"/>
  <c r="B4734" i="28"/>
  <c r="A4734" i="28" s="1"/>
  <c r="B4735" i="28"/>
  <c r="A4735" i="28" s="1"/>
  <c r="B4736" i="28"/>
  <c r="A4736" i="28" s="1"/>
  <c r="B4737" i="28"/>
  <c r="A4737" i="28" s="1"/>
  <c r="B4738" i="28"/>
  <c r="A4738" i="28" s="1"/>
  <c r="B4739" i="28"/>
  <c r="A4739" i="28" s="1"/>
  <c r="B4740" i="28"/>
  <c r="A4740" i="28" s="1"/>
  <c r="B4741" i="28"/>
  <c r="A4741" i="28" s="1"/>
  <c r="B4742" i="28"/>
  <c r="A4742" i="28" s="1"/>
  <c r="B4743" i="28"/>
  <c r="A4743" i="28" s="1"/>
  <c r="B4744" i="28"/>
  <c r="A4744" i="28" s="1"/>
  <c r="B4745" i="28"/>
  <c r="A4745" i="28" s="1"/>
  <c r="B4746" i="28"/>
  <c r="A4746" i="28" s="1"/>
  <c r="B4747" i="28"/>
  <c r="A4747" i="28" s="1"/>
  <c r="B4748" i="28"/>
  <c r="A4748" i="28" s="1"/>
  <c r="B4749" i="28"/>
  <c r="A4749" i="28" s="1"/>
  <c r="B4750" i="28"/>
  <c r="A4750" i="28" s="1"/>
  <c r="B4751" i="28"/>
  <c r="A4751" i="28" s="1"/>
  <c r="B4752" i="28"/>
  <c r="A4752" i="28" s="1"/>
  <c r="B4753" i="28"/>
  <c r="A4753" i="28" s="1"/>
  <c r="B4754" i="28"/>
  <c r="A4754" i="28" s="1"/>
  <c r="B4755" i="28"/>
  <c r="A4755" i="28" s="1"/>
  <c r="B4756" i="28"/>
  <c r="A4756" i="28" s="1"/>
  <c r="B4757" i="28"/>
  <c r="A4757" i="28" s="1"/>
  <c r="B4758" i="28"/>
  <c r="A4758" i="28" s="1"/>
  <c r="B4759" i="28"/>
  <c r="A4759" i="28" s="1"/>
  <c r="B4760" i="28"/>
  <c r="A4760" i="28" s="1"/>
  <c r="B4761" i="28"/>
  <c r="A4761" i="28" s="1"/>
  <c r="B4762" i="28"/>
  <c r="A4762" i="28" s="1"/>
  <c r="B4763" i="28"/>
  <c r="A4763" i="28" s="1"/>
  <c r="B4764" i="28"/>
  <c r="A4764" i="28" s="1"/>
  <c r="B4765" i="28"/>
  <c r="A4765" i="28" s="1"/>
  <c r="B4766" i="28"/>
  <c r="A4766" i="28" s="1"/>
  <c r="B4767" i="28"/>
  <c r="A4767" i="28" s="1"/>
  <c r="B4768" i="28"/>
  <c r="A4768" i="28" s="1"/>
  <c r="B4769" i="28"/>
  <c r="A4769" i="28" s="1"/>
  <c r="B4770" i="28"/>
  <c r="A4770" i="28" s="1"/>
  <c r="B4771" i="28"/>
  <c r="A4771" i="28" s="1"/>
  <c r="B4772" i="28"/>
  <c r="A4772" i="28" s="1"/>
  <c r="B4773" i="28"/>
  <c r="A4773" i="28" s="1"/>
  <c r="B4774" i="28"/>
  <c r="A4774" i="28" s="1"/>
  <c r="B4775" i="28"/>
  <c r="A4775" i="28" s="1"/>
  <c r="B4776" i="28"/>
  <c r="A4776" i="28" s="1"/>
  <c r="B4777" i="28"/>
  <c r="A4777" i="28" s="1"/>
  <c r="B4778" i="28"/>
  <c r="A4778" i="28" s="1"/>
  <c r="B4779" i="28"/>
  <c r="A4779" i="28" s="1"/>
  <c r="B4780" i="28"/>
  <c r="A4780" i="28" s="1"/>
  <c r="B4781" i="28"/>
  <c r="A4781" i="28" s="1"/>
  <c r="B4782" i="28"/>
  <c r="A4782" i="28" s="1"/>
  <c r="B4783" i="28"/>
  <c r="A4783" i="28" s="1"/>
  <c r="B4784" i="28"/>
  <c r="A4784" i="28" s="1"/>
  <c r="B4785" i="28"/>
  <c r="A4785" i="28" s="1"/>
  <c r="B4786" i="28"/>
  <c r="A4786" i="28" s="1"/>
  <c r="B4787" i="28"/>
  <c r="A4787" i="28" s="1"/>
  <c r="B4788" i="28"/>
  <c r="A4788" i="28" s="1"/>
  <c r="B4789" i="28"/>
  <c r="A4789" i="28" s="1"/>
  <c r="B4790" i="28"/>
  <c r="A4790" i="28" s="1"/>
  <c r="B4791" i="28"/>
  <c r="A4791" i="28" s="1"/>
  <c r="B4792" i="28"/>
  <c r="A4792" i="28" s="1"/>
  <c r="B4793" i="28"/>
  <c r="A4793" i="28" s="1"/>
  <c r="B4794" i="28"/>
  <c r="A4794" i="28" s="1"/>
  <c r="B4795" i="28"/>
  <c r="A4795" i="28" s="1"/>
  <c r="B4796" i="28"/>
  <c r="A4796" i="28" s="1"/>
  <c r="B4797" i="28"/>
  <c r="A4797" i="28" s="1"/>
  <c r="B4798" i="28"/>
  <c r="A4798" i="28" s="1"/>
  <c r="B4799" i="28"/>
  <c r="A4799" i="28" s="1"/>
  <c r="B4800" i="28"/>
  <c r="A4800" i="28" s="1"/>
  <c r="B4801" i="28"/>
  <c r="A4801" i="28" s="1"/>
  <c r="B4802" i="28"/>
  <c r="A4802" i="28" s="1"/>
  <c r="B4803" i="28"/>
  <c r="A4803" i="28" s="1"/>
  <c r="B4804" i="28"/>
  <c r="A4804" i="28" s="1"/>
  <c r="B4805" i="28"/>
  <c r="A4805" i="28" s="1"/>
  <c r="B4806" i="28"/>
  <c r="A4806" i="28" s="1"/>
  <c r="B4807" i="28"/>
  <c r="A4807" i="28" s="1"/>
  <c r="B4808" i="28"/>
  <c r="A4808" i="28" s="1"/>
  <c r="B4809" i="28"/>
  <c r="A4809" i="28" s="1"/>
  <c r="B4810" i="28"/>
  <c r="A4810" i="28" s="1"/>
  <c r="B4811" i="28"/>
  <c r="A4811" i="28" s="1"/>
  <c r="B4812" i="28"/>
  <c r="A4812" i="28" s="1"/>
  <c r="B4813" i="28"/>
  <c r="A4813" i="28" s="1"/>
  <c r="B4814" i="28"/>
  <c r="A4814" i="28" s="1"/>
  <c r="B4815" i="28"/>
  <c r="A4815" i="28" s="1"/>
  <c r="B4816" i="28"/>
  <c r="A4816" i="28" s="1"/>
  <c r="B4817" i="28"/>
  <c r="A4817" i="28" s="1"/>
  <c r="B4818" i="28"/>
  <c r="A4818" i="28" s="1"/>
  <c r="B4819" i="28"/>
  <c r="A4819" i="28" s="1"/>
  <c r="B4820" i="28"/>
  <c r="A4820" i="28" s="1"/>
  <c r="B4821" i="28"/>
  <c r="A4821" i="28" s="1"/>
  <c r="B4822" i="28"/>
  <c r="A4822" i="28" s="1"/>
  <c r="B4823" i="28"/>
  <c r="A4823" i="28" s="1"/>
  <c r="B4824" i="28"/>
  <c r="A4824" i="28" s="1"/>
  <c r="B4825" i="28"/>
  <c r="A4825" i="28" s="1"/>
  <c r="B4826" i="28"/>
  <c r="A4826" i="28" s="1"/>
  <c r="B4827" i="28"/>
  <c r="A4827" i="28" s="1"/>
  <c r="B4828" i="28"/>
  <c r="A4828" i="28" s="1"/>
  <c r="B4829" i="28"/>
  <c r="A4829" i="28" s="1"/>
  <c r="B4830" i="28"/>
  <c r="A4830" i="28" s="1"/>
  <c r="B4831" i="28"/>
  <c r="A4831" i="28" s="1"/>
  <c r="B4832" i="28"/>
  <c r="A4832" i="28" s="1"/>
  <c r="B4833" i="28"/>
  <c r="A4833" i="28" s="1"/>
  <c r="B4834" i="28"/>
  <c r="A4834" i="28" s="1"/>
  <c r="B4835" i="28"/>
  <c r="A4835" i="28" s="1"/>
  <c r="B4836" i="28"/>
  <c r="A4836" i="28" s="1"/>
  <c r="B4837" i="28"/>
  <c r="A4837" i="28" s="1"/>
  <c r="B4838" i="28"/>
  <c r="A4838" i="28" s="1"/>
  <c r="B4839" i="28"/>
  <c r="A4839" i="28" s="1"/>
  <c r="B4840" i="28"/>
  <c r="A4840" i="28" s="1"/>
  <c r="B4841" i="28"/>
  <c r="A4841" i="28" s="1"/>
  <c r="B4842" i="28"/>
  <c r="A4842" i="28" s="1"/>
  <c r="B4843" i="28"/>
  <c r="A4843" i="28" s="1"/>
  <c r="B4844" i="28"/>
  <c r="A4844" i="28" s="1"/>
  <c r="B4845" i="28"/>
  <c r="A4845" i="28" s="1"/>
  <c r="B4846" i="28"/>
  <c r="A4846" i="28" s="1"/>
  <c r="B4847" i="28"/>
  <c r="A4847" i="28" s="1"/>
  <c r="B4848" i="28"/>
  <c r="A4848" i="28" s="1"/>
  <c r="B4849" i="28"/>
  <c r="A4849" i="28" s="1"/>
  <c r="B4850" i="28"/>
  <c r="A4850" i="28" s="1"/>
  <c r="B4851" i="28"/>
  <c r="A4851" i="28" s="1"/>
  <c r="B4852" i="28"/>
  <c r="A4852" i="28" s="1"/>
  <c r="B4853" i="28"/>
  <c r="A4853" i="28" s="1"/>
  <c r="B4854" i="28"/>
  <c r="A4854" i="28" s="1"/>
  <c r="B4855" i="28"/>
  <c r="A4855" i="28" s="1"/>
  <c r="B4856" i="28"/>
  <c r="A4856" i="28" s="1"/>
  <c r="B4857" i="28"/>
  <c r="A4857" i="28" s="1"/>
  <c r="B4858" i="28"/>
  <c r="A4858" i="28" s="1"/>
  <c r="B4859" i="28"/>
  <c r="A4859" i="28" s="1"/>
  <c r="B4860" i="28"/>
  <c r="A4860" i="28" s="1"/>
  <c r="B4861" i="28"/>
  <c r="A4861" i="28" s="1"/>
  <c r="B4862" i="28"/>
  <c r="A4862" i="28" s="1"/>
  <c r="B4863" i="28"/>
  <c r="A4863" i="28" s="1"/>
  <c r="B4864" i="28"/>
  <c r="A4864" i="28" s="1"/>
  <c r="B4865" i="28"/>
  <c r="A4865" i="28" s="1"/>
  <c r="B4866" i="28"/>
  <c r="A4866" i="28" s="1"/>
  <c r="B4867" i="28"/>
  <c r="A4867" i="28" s="1"/>
  <c r="B4868" i="28"/>
  <c r="A4868" i="28" s="1"/>
  <c r="B4869" i="28"/>
  <c r="A4869" i="28" s="1"/>
  <c r="B4870" i="28"/>
  <c r="A4870" i="28" s="1"/>
  <c r="B4871" i="28"/>
  <c r="A4871" i="28" s="1"/>
  <c r="B4872" i="28"/>
  <c r="A4872" i="28" s="1"/>
  <c r="B4873" i="28"/>
  <c r="A4873" i="28" s="1"/>
  <c r="B4874" i="28"/>
  <c r="A4874" i="28" s="1"/>
  <c r="B4875" i="28"/>
  <c r="A4875" i="28" s="1"/>
  <c r="B4876" i="28"/>
  <c r="A4876" i="28" s="1"/>
  <c r="B4877" i="28"/>
  <c r="A4877" i="28" s="1"/>
  <c r="B4878" i="28"/>
  <c r="A4878" i="28" s="1"/>
  <c r="B4879" i="28"/>
  <c r="A4879" i="28" s="1"/>
  <c r="B4880" i="28"/>
  <c r="A4880" i="28" s="1"/>
  <c r="B4881" i="28"/>
  <c r="A4881" i="28" s="1"/>
  <c r="B4882" i="28"/>
  <c r="A4882" i="28" s="1"/>
  <c r="B4883" i="28"/>
  <c r="A4883" i="28" s="1"/>
  <c r="B4884" i="28"/>
  <c r="A4884" i="28" s="1"/>
  <c r="B4885" i="28"/>
  <c r="A4885" i="28" s="1"/>
  <c r="B4886" i="28"/>
  <c r="A4886" i="28" s="1"/>
  <c r="B4887" i="28"/>
  <c r="A4887" i="28" s="1"/>
  <c r="B4888" i="28"/>
  <c r="A4888" i="28" s="1"/>
  <c r="B4889" i="28"/>
  <c r="A4889" i="28" s="1"/>
  <c r="B4890" i="28"/>
  <c r="A4890" i="28" s="1"/>
  <c r="B4891" i="28"/>
  <c r="A4891" i="28" s="1"/>
  <c r="B4892" i="28"/>
  <c r="A4892" i="28" s="1"/>
  <c r="B4893" i="28"/>
  <c r="A4893" i="28" s="1"/>
  <c r="B4894" i="28"/>
  <c r="A4894" i="28" s="1"/>
  <c r="B4895" i="28"/>
  <c r="A4895" i="28" s="1"/>
  <c r="B4896" i="28"/>
  <c r="A4896" i="28" s="1"/>
  <c r="B4897" i="28"/>
  <c r="A4897" i="28" s="1"/>
  <c r="B4898" i="28"/>
  <c r="A4898" i="28" s="1"/>
  <c r="B4899" i="28"/>
  <c r="A4899" i="28" s="1"/>
  <c r="B4900" i="28"/>
  <c r="A4900" i="28" s="1"/>
  <c r="B4901" i="28"/>
  <c r="A4901" i="28" s="1"/>
  <c r="B4902" i="28"/>
  <c r="A4902" i="28" s="1"/>
  <c r="B4903" i="28"/>
  <c r="A4903" i="28" s="1"/>
  <c r="B4904" i="28"/>
  <c r="A4904" i="28" s="1"/>
  <c r="B4905" i="28"/>
  <c r="A4905" i="28" s="1"/>
  <c r="B4906" i="28"/>
  <c r="A4906" i="28" s="1"/>
  <c r="B4907" i="28"/>
  <c r="A4907" i="28" s="1"/>
  <c r="B4908" i="28"/>
  <c r="A4908" i="28" s="1"/>
  <c r="B4909" i="28"/>
  <c r="A4909" i="28" s="1"/>
  <c r="B4910" i="28"/>
  <c r="A4910" i="28" s="1"/>
  <c r="B4911" i="28"/>
  <c r="A4911" i="28" s="1"/>
  <c r="B4912" i="28"/>
  <c r="A4912" i="28" s="1"/>
  <c r="B4913" i="28"/>
  <c r="A4913" i="28" s="1"/>
  <c r="B4914" i="28"/>
  <c r="A4914" i="28" s="1"/>
  <c r="B4915" i="28"/>
  <c r="A4915" i="28" s="1"/>
  <c r="B4916" i="28"/>
  <c r="A4916" i="28" s="1"/>
  <c r="B4917" i="28"/>
  <c r="A4917" i="28" s="1"/>
  <c r="B4918" i="28"/>
  <c r="A4918" i="28" s="1"/>
  <c r="B4919" i="28"/>
  <c r="A4919" i="28" s="1"/>
  <c r="B4920" i="28"/>
  <c r="A4920" i="28" s="1"/>
  <c r="B4921" i="28"/>
  <c r="A4921" i="28" s="1"/>
  <c r="B4922" i="28"/>
  <c r="A4922" i="28" s="1"/>
  <c r="B4923" i="28"/>
  <c r="A4923" i="28" s="1"/>
  <c r="B4924" i="28"/>
  <c r="A4924" i="28" s="1"/>
  <c r="B4925" i="28"/>
  <c r="A4925" i="28" s="1"/>
  <c r="B4926" i="28"/>
  <c r="A4926" i="28" s="1"/>
  <c r="B4927" i="28"/>
  <c r="A4927" i="28" s="1"/>
  <c r="B4928" i="28"/>
  <c r="A4928" i="28" s="1"/>
  <c r="B4929" i="28"/>
  <c r="A4929" i="28" s="1"/>
  <c r="B4930" i="28"/>
  <c r="A4930" i="28" s="1"/>
  <c r="B4931" i="28"/>
  <c r="A4931" i="28" s="1"/>
  <c r="B4932" i="28"/>
  <c r="A4932" i="28" s="1"/>
  <c r="B4933" i="28"/>
  <c r="A4933" i="28" s="1"/>
  <c r="B4934" i="28"/>
  <c r="A4934" i="28" s="1"/>
  <c r="B4935" i="28"/>
  <c r="A4935" i="28" s="1"/>
  <c r="B4936" i="28"/>
  <c r="A4936" i="28" s="1"/>
  <c r="B4937" i="28"/>
  <c r="A4937" i="28" s="1"/>
  <c r="B4938" i="28"/>
  <c r="A4938" i="28" s="1"/>
  <c r="B4939" i="28"/>
  <c r="A4939" i="28" s="1"/>
  <c r="B4940" i="28"/>
  <c r="A4940" i="28" s="1"/>
  <c r="B4941" i="28"/>
  <c r="A4941" i="28" s="1"/>
  <c r="B4942" i="28"/>
  <c r="A4942" i="28" s="1"/>
  <c r="B4943" i="28"/>
  <c r="A4943" i="28" s="1"/>
  <c r="B4944" i="28"/>
  <c r="A4944" i="28" s="1"/>
  <c r="B4945" i="28"/>
  <c r="A4945" i="28" s="1"/>
  <c r="B4946" i="28"/>
  <c r="A4946" i="28" s="1"/>
  <c r="B4947" i="28"/>
  <c r="A4947" i="28" s="1"/>
  <c r="B4948" i="28"/>
  <c r="A4948" i="28" s="1"/>
  <c r="B4949" i="28"/>
  <c r="A4949" i="28" s="1"/>
  <c r="B4950" i="28"/>
  <c r="A4950" i="28" s="1"/>
  <c r="B4951" i="28"/>
  <c r="A4951" i="28" s="1"/>
  <c r="B4952" i="28"/>
  <c r="A4952" i="28" s="1"/>
  <c r="B4953" i="28"/>
  <c r="A4953" i="28" s="1"/>
  <c r="B4954" i="28"/>
  <c r="A4954" i="28" s="1"/>
  <c r="B4955" i="28"/>
  <c r="A4955" i="28" s="1"/>
  <c r="B4956" i="28"/>
  <c r="A4956" i="28" s="1"/>
  <c r="B4957" i="28"/>
  <c r="A4957" i="28" s="1"/>
  <c r="B4958" i="28"/>
  <c r="A4958" i="28" s="1"/>
  <c r="B4959" i="28"/>
  <c r="A4959" i="28" s="1"/>
  <c r="B4960" i="28"/>
  <c r="A4960" i="28" s="1"/>
  <c r="B4961" i="28"/>
  <c r="A4961" i="28" s="1"/>
  <c r="B4962" i="28"/>
  <c r="A4962" i="28" s="1"/>
  <c r="B4963" i="28"/>
  <c r="A4963" i="28" s="1"/>
  <c r="B4964" i="28"/>
  <c r="A4964" i="28" s="1"/>
  <c r="B4965" i="28"/>
  <c r="A4965" i="28" s="1"/>
  <c r="B4966" i="28"/>
  <c r="A4966" i="28" s="1"/>
  <c r="B4967" i="28"/>
  <c r="A4967" i="28" s="1"/>
  <c r="B4968" i="28"/>
  <c r="A4968" i="28" s="1"/>
  <c r="B4969" i="28"/>
  <c r="A4969" i="28" s="1"/>
  <c r="B4970" i="28"/>
  <c r="A4970" i="28" s="1"/>
  <c r="B4971" i="28"/>
  <c r="A4971" i="28" s="1"/>
  <c r="B4972" i="28"/>
  <c r="A4972" i="28" s="1"/>
  <c r="B4973" i="28"/>
  <c r="A4973" i="28" s="1"/>
  <c r="B4974" i="28"/>
  <c r="A4974" i="28" s="1"/>
  <c r="B4975" i="28"/>
  <c r="A4975" i="28" s="1"/>
  <c r="B4976" i="28"/>
  <c r="A4976" i="28" s="1"/>
  <c r="B4977" i="28"/>
  <c r="A4977" i="28" s="1"/>
  <c r="B4978" i="28"/>
  <c r="A4978" i="28" s="1"/>
  <c r="B4979" i="28"/>
  <c r="A4979" i="28" s="1"/>
  <c r="B4980" i="28"/>
  <c r="A4980" i="28" s="1"/>
  <c r="B4981" i="28"/>
  <c r="A4981" i="28" s="1"/>
  <c r="B4982" i="28"/>
  <c r="A4982" i="28" s="1"/>
  <c r="B4983" i="28"/>
  <c r="A4983" i="28" s="1"/>
  <c r="B4984" i="28"/>
  <c r="A4984" i="28" s="1"/>
  <c r="B4985" i="28"/>
  <c r="A4985" i="28" s="1"/>
  <c r="B4986" i="28"/>
  <c r="A4986" i="28" s="1"/>
  <c r="B4987" i="28"/>
  <c r="A4987" i="28" s="1"/>
  <c r="B4988" i="28"/>
  <c r="A4988" i="28" s="1"/>
  <c r="B4989" i="28"/>
  <c r="A4989" i="28" s="1"/>
  <c r="B4990" i="28"/>
  <c r="A4990" i="28" s="1"/>
  <c r="B4991" i="28"/>
  <c r="A4991" i="28" s="1"/>
  <c r="B4992" i="28"/>
  <c r="A4992" i="28" s="1"/>
  <c r="B4993" i="28"/>
  <c r="A4993" i="28" s="1"/>
  <c r="B4994" i="28"/>
  <c r="A4994" i="28" s="1"/>
  <c r="B4995" i="28"/>
  <c r="A4995" i="28" s="1"/>
  <c r="B4996" i="28"/>
  <c r="A4996" i="28" s="1"/>
  <c r="B4997" i="28"/>
  <c r="A4997" i="28" s="1"/>
  <c r="B4998" i="28"/>
  <c r="A4998" i="28" s="1"/>
  <c r="B4999" i="28"/>
  <c r="A4999" i="28" s="1"/>
  <c r="B5000" i="28"/>
  <c r="A5000" i="28" s="1"/>
  <c r="B5001" i="28"/>
  <c r="A5001" i="28" s="1"/>
  <c r="B5002" i="28"/>
  <c r="A5002" i="28" s="1"/>
  <c r="B5003" i="28"/>
  <c r="A5003" i="28" s="1"/>
  <c r="B5004" i="28"/>
  <c r="A5004" i="28" s="1"/>
  <c r="B5005" i="28"/>
  <c r="A5005" i="28" s="1"/>
  <c r="B5006" i="28"/>
  <c r="A5006" i="28" s="1"/>
  <c r="B5007" i="28"/>
  <c r="A5007" i="28" s="1"/>
  <c r="B5008" i="28"/>
  <c r="A5008" i="28" s="1"/>
  <c r="B5009" i="28"/>
  <c r="A5009" i="28" s="1"/>
  <c r="B5010" i="28"/>
  <c r="A5010" i="28" s="1"/>
  <c r="B5011" i="28"/>
  <c r="A5011" i="28" s="1"/>
  <c r="B5012" i="28"/>
  <c r="A5012" i="28" s="1"/>
  <c r="B5013" i="28"/>
  <c r="A5013" i="28" s="1"/>
  <c r="B5014" i="28"/>
  <c r="A5014" i="28" s="1"/>
  <c r="B5015" i="28"/>
  <c r="A5015" i="28" s="1"/>
  <c r="B5016" i="28"/>
  <c r="A5016" i="28" s="1"/>
  <c r="B5017" i="28"/>
  <c r="A5017" i="28" s="1"/>
  <c r="B5018" i="28"/>
  <c r="A5018" i="28" s="1"/>
  <c r="B5019" i="28"/>
  <c r="A5019" i="28" s="1"/>
  <c r="B5020" i="28"/>
  <c r="A5020" i="28" s="1"/>
  <c r="B5021" i="28"/>
  <c r="A5021" i="28" s="1"/>
  <c r="B5022" i="28"/>
  <c r="A5022" i="28" s="1"/>
  <c r="B5023" i="28"/>
  <c r="A5023" i="28" s="1"/>
  <c r="B5024" i="28"/>
  <c r="A5024" i="28" s="1"/>
  <c r="B5025" i="28"/>
  <c r="A5025" i="28" s="1"/>
  <c r="B5026" i="28"/>
  <c r="A5026" i="28" s="1"/>
  <c r="B5027" i="28"/>
  <c r="A5027" i="28" s="1"/>
  <c r="B5028" i="28"/>
  <c r="A5028" i="28" s="1"/>
  <c r="B5029" i="28"/>
  <c r="A5029" i="28" s="1"/>
  <c r="B5030" i="28"/>
  <c r="A5030" i="28" s="1"/>
  <c r="B5031" i="28"/>
  <c r="A5031" i="28" s="1"/>
  <c r="B5032" i="28"/>
  <c r="A5032" i="28" s="1"/>
  <c r="B5033" i="28"/>
  <c r="A5033" i="28" s="1"/>
  <c r="B5034" i="28"/>
  <c r="A5034" i="28" s="1"/>
  <c r="B5035" i="28"/>
  <c r="A5035" i="28" s="1"/>
  <c r="B5036" i="28"/>
  <c r="A5036" i="28" s="1"/>
  <c r="B5037" i="28"/>
  <c r="A5037" i="28" s="1"/>
  <c r="B5038" i="28"/>
  <c r="A5038" i="28" s="1"/>
  <c r="B5039" i="28"/>
  <c r="A5039" i="28" s="1"/>
  <c r="B5040" i="28"/>
  <c r="A5040" i="28" s="1"/>
  <c r="B5041" i="28"/>
  <c r="A5041" i="28" s="1"/>
  <c r="B5042" i="28"/>
  <c r="A5042" i="28" s="1"/>
  <c r="B5043" i="28"/>
  <c r="A5043" i="28" s="1"/>
  <c r="B5044" i="28"/>
  <c r="A5044" i="28" s="1"/>
  <c r="B5045" i="28"/>
  <c r="A5045" i="28" s="1"/>
  <c r="B5046" i="28"/>
  <c r="A5046" i="28" s="1"/>
  <c r="B5047" i="28"/>
  <c r="A5047" i="28" s="1"/>
  <c r="B5048" i="28"/>
  <c r="A5048" i="28" s="1"/>
  <c r="B5049" i="28"/>
  <c r="A5049" i="28" s="1"/>
  <c r="B5050" i="28"/>
  <c r="A5050" i="28" s="1"/>
  <c r="B5051" i="28"/>
  <c r="A5051" i="28" s="1"/>
  <c r="B5052" i="28"/>
  <c r="A5052" i="28" s="1"/>
  <c r="B5053" i="28"/>
  <c r="A5053" i="28" s="1"/>
  <c r="B5054" i="28"/>
  <c r="A5054" i="28" s="1"/>
  <c r="B5055" i="28"/>
  <c r="A5055" i="28" s="1"/>
  <c r="B5056" i="28"/>
  <c r="A5056" i="28" s="1"/>
  <c r="B5057" i="28"/>
  <c r="A5057" i="28" s="1"/>
  <c r="B5058" i="28"/>
  <c r="A5058" i="28" s="1"/>
  <c r="B5059" i="28"/>
  <c r="A5059" i="28" s="1"/>
  <c r="B5060" i="28"/>
  <c r="A5060" i="28" s="1"/>
  <c r="B5061" i="28"/>
  <c r="A5061" i="28" s="1"/>
  <c r="B5062" i="28"/>
  <c r="A5062" i="28" s="1"/>
  <c r="B5063" i="28"/>
  <c r="A5063" i="28" s="1"/>
  <c r="B5064" i="28"/>
  <c r="A5064" i="28" s="1"/>
  <c r="B5065" i="28"/>
  <c r="A5065" i="28" s="1"/>
  <c r="B5066" i="28"/>
  <c r="A5066" i="28" s="1"/>
  <c r="B5067" i="28"/>
  <c r="A5067" i="28" s="1"/>
  <c r="B5068" i="28"/>
  <c r="A5068" i="28" s="1"/>
  <c r="B5069" i="28"/>
  <c r="A5069" i="28" s="1"/>
  <c r="B5070" i="28"/>
  <c r="A5070" i="28" s="1"/>
  <c r="B5071" i="28"/>
  <c r="A5071" i="28" s="1"/>
  <c r="B5072" i="28"/>
  <c r="A5072" i="28" s="1"/>
  <c r="B5073" i="28"/>
  <c r="A5073" i="28" s="1"/>
  <c r="B5074" i="28"/>
  <c r="A5074" i="28" s="1"/>
  <c r="B5075" i="28"/>
  <c r="A5075" i="28" s="1"/>
  <c r="B5076" i="28"/>
  <c r="A5076" i="28" s="1"/>
  <c r="B5077" i="28"/>
  <c r="A5077" i="28" s="1"/>
  <c r="B5078" i="28"/>
  <c r="A5078" i="28" s="1"/>
  <c r="B5079" i="28"/>
  <c r="A5079" i="28" s="1"/>
  <c r="B5080" i="28"/>
  <c r="A5080" i="28" s="1"/>
  <c r="B5081" i="28"/>
  <c r="A5081" i="28" s="1"/>
  <c r="B5082" i="28"/>
  <c r="A5082" i="28" s="1"/>
  <c r="B5083" i="28"/>
  <c r="A5083" i="28" s="1"/>
  <c r="B5084" i="28"/>
  <c r="A5084" i="28" s="1"/>
  <c r="B5085" i="28"/>
  <c r="A5085" i="28" s="1"/>
  <c r="B5086" i="28"/>
  <c r="A5086" i="28" s="1"/>
  <c r="B5087" i="28"/>
  <c r="A5087" i="28" s="1"/>
  <c r="B5088" i="28"/>
  <c r="A5088" i="28" s="1"/>
  <c r="B5089" i="28"/>
  <c r="A5089" i="28" s="1"/>
  <c r="B5090" i="28"/>
  <c r="A5090" i="28" s="1"/>
  <c r="B5091" i="28"/>
  <c r="A5091" i="28" s="1"/>
  <c r="B5092" i="28"/>
  <c r="A5092" i="28" s="1"/>
  <c r="B5093" i="28"/>
  <c r="A5093" i="28" s="1"/>
  <c r="B5094" i="28"/>
  <c r="A5094" i="28" s="1"/>
  <c r="B5095" i="28"/>
  <c r="A5095" i="28" s="1"/>
  <c r="B5096" i="28"/>
  <c r="A5096" i="28" s="1"/>
  <c r="B5097" i="28"/>
  <c r="A5097" i="28" s="1"/>
  <c r="B5098" i="28"/>
  <c r="A5098" i="28" s="1"/>
  <c r="B5099" i="28"/>
  <c r="A5099" i="28" s="1"/>
  <c r="B5100" i="28"/>
  <c r="A5100" i="28" s="1"/>
  <c r="B5101" i="28"/>
  <c r="A5101" i="28" s="1"/>
  <c r="B5102" i="28"/>
  <c r="A5102" i="28" s="1"/>
  <c r="B5103" i="28"/>
  <c r="A5103" i="28" s="1"/>
  <c r="B5104" i="28"/>
  <c r="A5104" i="28" s="1"/>
  <c r="B5105" i="28"/>
  <c r="A5105" i="28" s="1"/>
  <c r="B5106" i="28"/>
  <c r="A5106" i="28" s="1"/>
  <c r="B5107" i="28"/>
  <c r="A5107" i="28" s="1"/>
  <c r="B5108" i="28"/>
  <c r="A5108" i="28" s="1"/>
  <c r="B5109" i="28"/>
  <c r="A5109" i="28" s="1"/>
  <c r="B5110" i="28"/>
  <c r="A5110" i="28" s="1"/>
  <c r="B5111" i="28"/>
  <c r="A5111" i="28" s="1"/>
  <c r="B5112" i="28"/>
  <c r="A5112" i="28" s="1"/>
  <c r="B5113" i="28"/>
  <c r="A5113" i="28" s="1"/>
  <c r="B5114" i="28"/>
  <c r="A5114" i="28" s="1"/>
  <c r="B5115" i="28"/>
  <c r="A5115" i="28" s="1"/>
  <c r="B5116" i="28"/>
  <c r="A5116" i="28" s="1"/>
  <c r="B5117" i="28"/>
  <c r="A5117" i="28" s="1"/>
  <c r="B5118" i="28"/>
  <c r="A5118" i="28" s="1"/>
  <c r="B5119" i="28"/>
  <c r="A5119" i="28" s="1"/>
  <c r="B5120" i="28"/>
  <c r="A5120" i="28" s="1"/>
  <c r="B5121" i="28"/>
  <c r="A5121" i="28" s="1"/>
  <c r="B5122" i="28"/>
  <c r="A5122" i="28" s="1"/>
  <c r="B5123" i="28"/>
  <c r="A5123" i="28" s="1"/>
  <c r="B5124" i="28"/>
  <c r="A5124" i="28" s="1"/>
  <c r="B5125" i="28"/>
  <c r="A5125" i="28" s="1"/>
  <c r="B5126" i="28"/>
  <c r="A5126" i="28" s="1"/>
  <c r="B5127" i="28"/>
  <c r="A5127" i="28" s="1"/>
  <c r="B5128" i="28"/>
  <c r="A5128" i="28" s="1"/>
  <c r="B5129" i="28"/>
  <c r="A5129" i="28" s="1"/>
  <c r="B5130" i="28"/>
  <c r="A5130" i="28" s="1"/>
  <c r="B5131" i="28"/>
  <c r="A5131" i="28" s="1"/>
  <c r="B5132" i="28"/>
  <c r="A5132" i="28" s="1"/>
  <c r="B5133" i="28"/>
  <c r="A5133" i="28" s="1"/>
  <c r="B5134" i="28"/>
  <c r="A5134" i="28" s="1"/>
  <c r="B5135" i="28"/>
  <c r="A5135" i="28" s="1"/>
  <c r="B5136" i="28"/>
  <c r="A5136" i="28" s="1"/>
  <c r="B5137" i="28"/>
  <c r="A5137" i="28" s="1"/>
  <c r="B5138" i="28"/>
  <c r="A5138" i="28" s="1"/>
  <c r="B5139" i="28"/>
  <c r="A5139" i="28" s="1"/>
  <c r="B5140" i="28"/>
  <c r="A5140" i="28" s="1"/>
  <c r="B5141" i="28"/>
  <c r="A5141" i="28" s="1"/>
  <c r="B5142" i="28"/>
  <c r="A5142" i="28" s="1"/>
  <c r="B5143" i="28"/>
  <c r="A5143" i="28" s="1"/>
  <c r="B5144" i="28"/>
  <c r="A5144" i="28" s="1"/>
  <c r="B5145" i="28"/>
  <c r="A5145" i="28" s="1"/>
  <c r="B5146" i="28"/>
  <c r="A5146" i="28" s="1"/>
  <c r="B5147" i="28"/>
  <c r="A5147" i="28" s="1"/>
  <c r="B5148" i="28"/>
  <c r="A5148" i="28" s="1"/>
  <c r="B5149" i="28"/>
  <c r="A5149" i="28" s="1"/>
  <c r="B5150" i="28"/>
  <c r="A5150" i="28" s="1"/>
  <c r="B5151" i="28"/>
  <c r="A5151" i="28" s="1"/>
  <c r="B5152" i="28"/>
  <c r="A5152" i="28" s="1"/>
  <c r="B5153" i="28"/>
  <c r="A5153" i="28" s="1"/>
  <c r="B5154" i="28"/>
  <c r="A5154" i="28" s="1"/>
  <c r="B5155" i="28"/>
  <c r="A5155" i="28" s="1"/>
  <c r="B5156" i="28"/>
  <c r="A5156" i="28" s="1"/>
  <c r="B5157" i="28"/>
  <c r="A5157" i="28" s="1"/>
  <c r="B5158" i="28"/>
  <c r="A5158" i="28" s="1"/>
  <c r="B5159" i="28"/>
  <c r="A5159" i="28" s="1"/>
  <c r="B5160" i="28"/>
  <c r="A5160" i="28" s="1"/>
  <c r="B5161" i="28"/>
  <c r="A5161" i="28" s="1"/>
  <c r="B5162" i="28"/>
  <c r="A5162" i="28" s="1"/>
  <c r="B5163" i="28"/>
  <c r="A5163" i="28" s="1"/>
  <c r="B5164" i="28"/>
  <c r="A5164" i="28" s="1"/>
  <c r="B5165" i="28"/>
  <c r="A5165" i="28" s="1"/>
  <c r="B5166" i="28"/>
  <c r="A5166" i="28" s="1"/>
  <c r="B5167" i="28"/>
  <c r="A5167" i="28" s="1"/>
  <c r="B5168" i="28"/>
  <c r="A5168" i="28" s="1"/>
  <c r="B5169" i="28"/>
  <c r="A5169" i="28" s="1"/>
  <c r="B5170" i="28"/>
  <c r="A5170" i="28" s="1"/>
  <c r="B5171" i="28"/>
  <c r="A5171" i="28" s="1"/>
  <c r="B5172" i="28"/>
  <c r="A5172" i="28" s="1"/>
  <c r="B5173" i="28"/>
  <c r="A5173" i="28" s="1"/>
  <c r="B5174" i="28"/>
  <c r="A5174" i="28" s="1"/>
  <c r="B5175" i="28"/>
  <c r="A5175" i="28" s="1"/>
  <c r="B5176" i="28"/>
  <c r="A5176" i="28" s="1"/>
  <c r="B5177" i="28"/>
  <c r="A5177" i="28" s="1"/>
  <c r="B5178" i="28"/>
  <c r="A5178" i="28" s="1"/>
  <c r="B5179" i="28"/>
  <c r="A5179" i="28" s="1"/>
  <c r="B5180" i="28"/>
  <c r="A5180" i="28" s="1"/>
  <c r="B5181" i="28"/>
  <c r="A5181" i="28" s="1"/>
  <c r="B5182" i="28"/>
  <c r="A5182" i="28" s="1"/>
  <c r="B5183" i="28"/>
  <c r="A5183" i="28" s="1"/>
  <c r="B5184" i="28"/>
  <c r="A5184" i="28" s="1"/>
  <c r="B5185" i="28"/>
  <c r="A5185" i="28" s="1"/>
  <c r="B5186" i="28"/>
  <c r="A5186" i="28" s="1"/>
  <c r="B5187" i="28"/>
  <c r="A5187" i="28" s="1"/>
  <c r="B5188" i="28"/>
  <c r="A5188" i="28" s="1"/>
  <c r="B5189" i="28"/>
  <c r="A5189" i="28" s="1"/>
  <c r="B5190" i="28"/>
  <c r="A5190" i="28" s="1"/>
  <c r="B5191" i="28"/>
  <c r="A5191" i="28" s="1"/>
  <c r="B5192" i="28"/>
  <c r="A5192" i="28" s="1"/>
  <c r="B5193" i="28"/>
  <c r="A5193" i="28" s="1"/>
  <c r="B5194" i="28"/>
  <c r="A5194" i="28" s="1"/>
  <c r="B5195" i="28"/>
  <c r="A5195" i="28" s="1"/>
  <c r="B5196" i="28"/>
  <c r="A5196" i="28" s="1"/>
  <c r="B5197" i="28"/>
  <c r="A5197" i="28" s="1"/>
  <c r="B5198" i="28"/>
  <c r="A5198" i="28" s="1"/>
  <c r="B5199" i="28"/>
  <c r="A5199" i="28" s="1"/>
  <c r="B5200" i="28"/>
  <c r="A5200" i="28" s="1"/>
  <c r="B5201" i="28"/>
  <c r="A5201" i="28" s="1"/>
  <c r="B5202" i="28"/>
  <c r="A5202" i="28" s="1"/>
  <c r="B5203" i="28"/>
  <c r="A5203" i="28" s="1"/>
  <c r="B5204" i="28"/>
  <c r="A5204" i="28" s="1"/>
  <c r="B5205" i="28"/>
  <c r="A5205" i="28" s="1"/>
  <c r="B5206" i="28"/>
  <c r="A5206" i="28" s="1"/>
  <c r="B5207" i="28"/>
  <c r="A5207" i="28" s="1"/>
  <c r="B5208" i="28"/>
  <c r="A5208" i="28" s="1"/>
  <c r="B5209" i="28"/>
  <c r="A5209" i="28" s="1"/>
  <c r="B5210" i="28"/>
  <c r="A5210" i="28" s="1"/>
  <c r="B5211" i="28"/>
  <c r="A5211" i="28" s="1"/>
  <c r="B5212" i="28"/>
  <c r="A5212" i="28" s="1"/>
  <c r="B5213" i="28"/>
  <c r="A5213" i="28" s="1"/>
  <c r="B5214" i="28"/>
  <c r="A5214" i="28" s="1"/>
  <c r="B5215" i="28"/>
  <c r="A5215" i="28" s="1"/>
  <c r="B5216" i="28"/>
  <c r="A5216" i="28" s="1"/>
  <c r="B5217" i="28"/>
  <c r="A5217" i="28" s="1"/>
  <c r="B5218" i="28"/>
  <c r="A5218" i="28" s="1"/>
  <c r="B5219" i="28"/>
  <c r="A5219" i="28" s="1"/>
  <c r="B5220" i="28"/>
  <c r="A5220" i="28" s="1"/>
  <c r="B5221" i="28"/>
  <c r="A5221" i="28" s="1"/>
  <c r="B5222" i="28"/>
  <c r="A5222" i="28" s="1"/>
  <c r="B5223" i="28"/>
  <c r="A5223" i="28" s="1"/>
  <c r="B5224" i="28"/>
  <c r="A5224" i="28" s="1"/>
  <c r="B5225" i="28"/>
  <c r="A5225" i="28" s="1"/>
  <c r="B5226" i="28"/>
  <c r="A5226" i="28" s="1"/>
  <c r="B5227" i="28"/>
  <c r="A5227" i="28" s="1"/>
  <c r="B5228" i="28"/>
  <c r="A5228" i="28" s="1"/>
  <c r="B5229" i="28"/>
  <c r="A5229" i="28" s="1"/>
  <c r="B5230" i="28"/>
  <c r="A5230" i="28" s="1"/>
  <c r="B5231" i="28"/>
  <c r="A5231" i="28" s="1"/>
  <c r="B5232" i="28"/>
  <c r="A5232" i="28" s="1"/>
  <c r="B5233" i="28"/>
  <c r="A5233" i="28" s="1"/>
  <c r="B5234" i="28"/>
  <c r="A5234" i="28" s="1"/>
  <c r="B5235" i="28"/>
  <c r="A5235" i="28" s="1"/>
  <c r="B5236" i="28"/>
  <c r="A5236" i="28" s="1"/>
  <c r="B5237" i="28"/>
  <c r="A5237" i="28" s="1"/>
  <c r="B5238" i="28"/>
  <c r="A5238" i="28" s="1"/>
  <c r="B5239" i="28"/>
  <c r="A5239" i="28" s="1"/>
  <c r="B5240" i="28"/>
  <c r="A5240" i="28" s="1"/>
  <c r="B5241" i="28"/>
  <c r="A5241" i="28" s="1"/>
  <c r="B5242" i="28"/>
  <c r="A5242" i="28" s="1"/>
  <c r="B5243" i="28"/>
  <c r="A5243" i="28" s="1"/>
  <c r="B5244" i="28"/>
  <c r="A5244" i="28" s="1"/>
  <c r="B5245" i="28"/>
  <c r="A5245" i="28" s="1"/>
  <c r="B5246" i="28"/>
  <c r="A5246" i="28" s="1"/>
  <c r="B5247" i="28"/>
  <c r="A5247" i="28" s="1"/>
  <c r="B5248" i="28"/>
  <c r="A5248" i="28" s="1"/>
  <c r="B5249" i="28"/>
  <c r="A5249" i="28" s="1"/>
  <c r="B5250" i="28"/>
  <c r="A5250" i="28" s="1"/>
  <c r="B5251" i="28"/>
  <c r="A5251" i="28" s="1"/>
  <c r="B5252" i="28"/>
  <c r="A5252" i="28" s="1"/>
  <c r="B5253" i="28"/>
  <c r="A5253" i="28" s="1"/>
  <c r="B5254" i="28"/>
  <c r="A5254" i="28" s="1"/>
  <c r="B5255" i="28"/>
  <c r="A5255" i="28" s="1"/>
  <c r="B5256" i="28"/>
  <c r="A5256" i="28" s="1"/>
  <c r="B5257" i="28"/>
  <c r="A5257" i="28" s="1"/>
  <c r="B5258" i="28"/>
  <c r="A5258" i="28" s="1"/>
  <c r="B5259" i="28"/>
  <c r="A5259" i="28" s="1"/>
  <c r="B5260" i="28"/>
  <c r="A5260" i="28" s="1"/>
  <c r="B5261" i="28"/>
  <c r="A5261" i="28" s="1"/>
  <c r="B5262" i="28"/>
  <c r="A5262" i="28" s="1"/>
  <c r="B5263" i="28"/>
  <c r="A5263" i="28" s="1"/>
  <c r="B5264" i="28"/>
  <c r="A5264" i="28" s="1"/>
  <c r="B5265" i="28"/>
  <c r="A5265" i="28" s="1"/>
  <c r="B5266" i="28"/>
  <c r="A5266" i="28" s="1"/>
  <c r="B5267" i="28"/>
  <c r="A5267" i="28" s="1"/>
  <c r="B5268" i="28"/>
  <c r="A5268" i="28" s="1"/>
  <c r="B5269" i="28"/>
  <c r="A5269" i="28" s="1"/>
  <c r="B5270" i="28"/>
  <c r="A5270" i="28" s="1"/>
  <c r="B5271" i="28"/>
  <c r="A5271" i="28" s="1"/>
  <c r="B5272" i="28"/>
  <c r="A5272" i="28" s="1"/>
  <c r="B5273" i="28"/>
  <c r="A5273" i="28" s="1"/>
  <c r="B5274" i="28"/>
  <c r="A5274" i="28" s="1"/>
  <c r="B5275" i="28"/>
  <c r="A5275" i="28" s="1"/>
  <c r="B5276" i="28"/>
  <c r="A5276" i="28" s="1"/>
  <c r="B5277" i="28"/>
  <c r="A5277" i="28" s="1"/>
  <c r="B5278" i="28"/>
  <c r="A5278" i="28" s="1"/>
  <c r="B5279" i="28"/>
  <c r="A5279" i="28" s="1"/>
  <c r="B5280" i="28"/>
  <c r="A5280" i="28" s="1"/>
  <c r="B5281" i="28"/>
  <c r="A5281" i="28" s="1"/>
  <c r="B5282" i="28"/>
  <c r="A5282" i="28" s="1"/>
  <c r="B5283" i="28"/>
  <c r="A5283" i="28" s="1"/>
  <c r="B5284" i="28"/>
  <c r="A5284" i="28" s="1"/>
  <c r="B5285" i="28"/>
  <c r="A5285" i="28" s="1"/>
  <c r="B5286" i="28"/>
  <c r="A5286" i="28" s="1"/>
  <c r="B5287" i="28"/>
  <c r="A5287" i="28" s="1"/>
  <c r="B5288" i="28"/>
  <c r="A5288" i="28" s="1"/>
  <c r="B5289" i="28"/>
  <c r="A5289" i="28" s="1"/>
  <c r="B5290" i="28"/>
  <c r="A5290" i="28" s="1"/>
  <c r="B5291" i="28"/>
  <c r="A5291" i="28" s="1"/>
  <c r="B5292" i="28"/>
  <c r="A5292" i="28" s="1"/>
  <c r="B5293" i="28"/>
  <c r="A5293" i="28" s="1"/>
  <c r="B5294" i="28"/>
  <c r="A5294" i="28" s="1"/>
  <c r="B5295" i="28"/>
  <c r="A5295" i="28" s="1"/>
  <c r="B5296" i="28"/>
  <c r="A5296" i="28" s="1"/>
  <c r="B5297" i="28"/>
  <c r="A5297" i="28" s="1"/>
  <c r="B5298" i="28"/>
  <c r="A5298" i="28" s="1"/>
  <c r="B5299" i="28"/>
  <c r="A5299" i="28" s="1"/>
  <c r="B5300" i="28"/>
  <c r="A5300" i="28" s="1"/>
  <c r="B5301" i="28"/>
  <c r="A5301" i="28" s="1"/>
  <c r="B5302" i="28"/>
  <c r="A5302" i="28" s="1"/>
  <c r="B5303" i="28"/>
  <c r="A5303" i="28" s="1"/>
  <c r="B5304" i="28"/>
  <c r="A5304" i="28" s="1"/>
  <c r="B5305" i="28"/>
  <c r="A5305" i="28" s="1"/>
  <c r="B5306" i="28"/>
  <c r="A5306" i="28" s="1"/>
  <c r="B5307" i="28"/>
  <c r="A5307" i="28" s="1"/>
  <c r="B5308" i="28"/>
  <c r="A5308" i="28" s="1"/>
  <c r="B5309" i="28"/>
  <c r="A5309" i="28" s="1"/>
  <c r="B5310" i="28"/>
  <c r="A5310" i="28" s="1"/>
  <c r="B5311" i="28"/>
  <c r="A5311" i="28" s="1"/>
  <c r="B5312" i="28"/>
  <c r="A5312" i="28" s="1"/>
  <c r="B5313" i="28"/>
  <c r="A5313" i="28" s="1"/>
  <c r="B5314" i="28"/>
  <c r="A5314" i="28" s="1"/>
  <c r="B5315" i="28"/>
  <c r="A5315" i="28" s="1"/>
  <c r="B5316" i="28"/>
  <c r="A5316" i="28" s="1"/>
  <c r="B5317" i="28"/>
  <c r="A5317" i="28" s="1"/>
  <c r="B5318" i="28"/>
  <c r="A5318" i="28" s="1"/>
  <c r="B5319" i="28"/>
  <c r="A5319" i="28" s="1"/>
  <c r="B5320" i="28"/>
  <c r="A5320" i="28" s="1"/>
  <c r="B5321" i="28"/>
  <c r="A5321" i="28" s="1"/>
  <c r="B5322" i="28"/>
  <c r="A5322" i="28" s="1"/>
  <c r="B5323" i="28"/>
  <c r="A5323" i="28" s="1"/>
  <c r="B5324" i="28"/>
  <c r="A5324" i="28" s="1"/>
  <c r="B5325" i="28"/>
  <c r="A5325" i="28" s="1"/>
  <c r="B5326" i="28"/>
  <c r="A5326" i="28" s="1"/>
  <c r="B5327" i="28"/>
  <c r="A5327" i="28" s="1"/>
  <c r="B5328" i="28"/>
  <c r="A5328" i="28" s="1"/>
  <c r="B5329" i="28"/>
  <c r="A5329" i="28" s="1"/>
  <c r="B5330" i="28"/>
  <c r="A5330" i="28" s="1"/>
  <c r="B5331" i="28"/>
  <c r="A5331" i="28" s="1"/>
  <c r="B5332" i="28"/>
  <c r="A5332" i="28" s="1"/>
  <c r="B5333" i="28"/>
  <c r="A5333" i="28" s="1"/>
  <c r="B5334" i="28"/>
  <c r="A5334" i="28" s="1"/>
  <c r="B5335" i="28"/>
  <c r="A5335" i="28" s="1"/>
  <c r="B5336" i="28"/>
  <c r="A5336" i="28" s="1"/>
  <c r="B5337" i="28"/>
  <c r="A5337" i="28" s="1"/>
  <c r="B5338" i="28"/>
  <c r="A5338" i="28" s="1"/>
  <c r="B5339" i="28"/>
  <c r="A5339" i="28" s="1"/>
  <c r="B5340" i="28"/>
  <c r="A5340" i="28" s="1"/>
  <c r="B5341" i="28"/>
  <c r="A5341" i="28" s="1"/>
  <c r="B5342" i="28"/>
  <c r="A5342" i="28" s="1"/>
  <c r="B5343" i="28"/>
  <c r="A5343" i="28" s="1"/>
  <c r="B5344" i="28"/>
  <c r="A5344" i="28" s="1"/>
  <c r="B5345" i="28"/>
  <c r="A5345" i="28" s="1"/>
  <c r="B5346" i="28"/>
  <c r="A5346" i="28" s="1"/>
  <c r="B5347" i="28"/>
  <c r="A5347" i="28" s="1"/>
  <c r="B5348" i="28"/>
  <c r="A5348" i="28" s="1"/>
  <c r="B5349" i="28"/>
  <c r="A5349" i="28" s="1"/>
  <c r="B5350" i="28"/>
  <c r="A5350" i="28" s="1"/>
  <c r="B5351" i="28"/>
  <c r="A5351" i="28" s="1"/>
  <c r="B5352" i="28"/>
  <c r="A5352" i="28" s="1"/>
  <c r="B5353" i="28"/>
  <c r="A5353" i="28" s="1"/>
  <c r="B5354" i="28"/>
  <c r="A5354" i="28" s="1"/>
  <c r="B5355" i="28"/>
  <c r="A5355" i="28" s="1"/>
  <c r="B5356" i="28"/>
  <c r="A5356" i="28" s="1"/>
  <c r="B5357" i="28"/>
  <c r="A5357" i="28" s="1"/>
  <c r="B5358" i="28"/>
  <c r="A5358" i="28" s="1"/>
  <c r="B5359" i="28"/>
  <c r="A5359" i="28" s="1"/>
  <c r="B5360" i="28"/>
  <c r="A5360" i="28" s="1"/>
  <c r="B5361" i="28"/>
  <c r="A5361" i="28" s="1"/>
  <c r="B5362" i="28"/>
  <c r="A5362" i="28" s="1"/>
  <c r="B5363" i="28"/>
  <c r="A5363" i="28" s="1"/>
  <c r="B5364" i="28"/>
  <c r="A5364" i="28" s="1"/>
  <c r="B5365" i="28"/>
  <c r="A5365" i="28" s="1"/>
  <c r="B5366" i="28"/>
  <c r="A5366" i="28" s="1"/>
  <c r="B5367" i="28"/>
  <c r="A5367" i="28" s="1"/>
  <c r="B5368" i="28"/>
  <c r="A5368" i="28" s="1"/>
  <c r="B5369" i="28"/>
  <c r="A5369" i="28" s="1"/>
  <c r="B5370" i="28"/>
  <c r="A5370" i="28" s="1"/>
  <c r="B5371" i="28"/>
  <c r="A5371" i="28" s="1"/>
  <c r="B5372" i="28"/>
  <c r="A5372" i="28" s="1"/>
  <c r="B5373" i="28"/>
  <c r="A5373" i="28" s="1"/>
  <c r="B5374" i="28"/>
  <c r="A5374" i="28" s="1"/>
  <c r="B5375" i="28"/>
  <c r="A5375" i="28" s="1"/>
  <c r="B5376" i="28"/>
  <c r="A5376" i="28" s="1"/>
  <c r="B5377" i="28"/>
  <c r="A5377" i="28" s="1"/>
  <c r="B5378" i="28"/>
  <c r="A5378" i="28" s="1"/>
  <c r="B5379" i="28"/>
  <c r="A5379" i="28" s="1"/>
  <c r="B5380" i="28"/>
  <c r="A5380" i="28" s="1"/>
  <c r="B5381" i="28"/>
  <c r="A5381" i="28" s="1"/>
  <c r="B5382" i="28"/>
  <c r="A5382" i="28" s="1"/>
  <c r="B5383" i="28"/>
  <c r="A5383" i="28" s="1"/>
  <c r="B5384" i="28"/>
  <c r="A5384" i="28" s="1"/>
  <c r="B5385" i="28"/>
  <c r="A5385" i="28" s="1"/>
  <c r="B5386" i="28"/>
  <c r="A5386" i="28" s="1"/>
  <c r="B5387" i="28"/>
  <c r="A5387" i="28" s="1"/>
  <c r="B5388" i="28"/>
  <c r="A5388" i="28" s="1"/>
  <c r="B5389" i="28"/>
  <c r="A5389" i="28" s="1"/>
  <c r="B5390" i="28"/>
  <c r="A5390" i="28" s="1"/>
  <c r="B5391" i="28"/>
  <c r="A5391" i="28" s="1"/>
  <c r="B5392" i="28"/>
  <c r="A5392" i="28" s="1"/>
  <c r="B5393" i="28"/>
  <c r="A5393" i="28" s="1"/>
  <c r="B5394" i="28"/>
  <c r="A5394" i="28" s="1"/>
  <c r="B5395" i="28"/>
  <c r="A5395" i="28" s="1"/>
  <c r="B5396" i="28"/>
  <c r="A5396" i="28" s="1"/>
  <c r="B5397" i="28"/>
  <c r="A5397" i="28" s="1"/>
  <c r="B5398" i="28"/>
  <c r="A5398" i="28" s="1"/>
  <c r="B5399" i="28"/>
  <c r="A5399" i="28" s="1"/>
  <c r="B5400" i="28"/>
  <c r="A5400" i="28" s="1"/>
  <c r="B5401" i="28"/>
  <c r="A5401" i="28" s="1"/>
  <c r="B5402" i="28"/>
  <c r="A5402" i="28" s="1"/>
  <c r="B5403" i="28"/>
  <c r="A5403" i="28" s="1"/>
  <c r="B5404" i="28"/>
  <c r="A5404" i="28" s="1"/>
  <c r="B5405" i="28"/>
  <c r="A5405" i="28" s="1"/>
  <c r="B5406" i="28"/>
  <c r="A5406" i="28" s="1"/>
  <c r="B5407" i="28"/>
  <c r="A5407" i="28" s="1"/>
  <c r="B5408" i="28"/>
  <c r="A5408" i="28" s="1"/>
  <c r="B5409" i="28"/>
  <c r="A5409" i="28" s="1"/>
  <c r="B5410" i="28"/>
  <c r="A5410" i="28" s="1"/>
  <c r="B5411" i="28"/>
  <c r="A5411" i="28" s="1"/>
  <c r="B5412" i="28"/>
  <c r="A5412" i="28" s="1"/>
  <c r="B5413" i="28"/>
  <c r="A5413" i="28" s="1"/>
  <c r="B5414" i="28"/>
  <c r="A5414" i="28" s="1"/>
  <c r="B5415" i="28"/>
  <c r="A5415" i="28" s="1"/>
  <c r="B5416" i="28"/>
  <c r="A5416" i="28" s="1"/>
  <c r="B5417" i="28"/>
  <c r="A5417" i="28" s="1"/>
  <c r="B5418" i="28"/>
  <c r="A5418" i="28" s="1"/>
  <c r="B5419" i="28"/>
  <c r="A5419" i="28" s="1"/>
  <c r="B5420" i="28"/>
  <c r="A5420" i="28" s="1"/>
  <c r="B5421" i="28"/>
  <c r="A5421" i="28" s="1"/>
  <c r="B5422" i="28"/>
  <c r="A5422" i="28" s="1"/>
  <c r="B5423" i="28"/>
  <c r="A5423" i="28" s="1"/>
  <c r="B5424" i="28"/>
  <c r="A5424" i="28" s="1"/>
  <c r="B5425" i="28"/>
  <c r="A5425" i="28" s="1"/>
  <c r="B5426" i="28"/>
  <c r="A5426" i="28" s="1"/>
  <c r="B5427" i="28"/>
  <c r="A5427" i="28" s="1"/>
  <c r="B5428" i="28"/>
  <c r="A5428" i="28" s="1"/>
  <c r="B5429" i="28"/>
  <c r="A5429" i="28" s="1"/>
  <c r="B5430" i="28"/>
  <c r="A5430" i="28" s="1"/>
  <c r="B5431" i="28"/>
  <c r="A5431" i="28" s="1"/>
  <c r="B5432" i="28"/>
  <c r="A5432" i="28" s="1"/>
  <c r="B5433" i="28"/>
  <c r="A5433" i="28" s="1"/>
  <c r="B5434" i="28"/>
  <c r="A5434" i="28" s="1"/>
  <c r="B5435" i="28"/>
  <c r="A5435" i="28" s="1"/>
  <c r="B5436" i="28"/>
  <c r="A5436" i="28" s="1"/>
  <c r="B5437" i="28"/>
  <c r="A5437" i="28" s="1"/>
  <c r="B5438" i="28"/>
  <c r="A5438" i="28" s="1"/>
  <c r="B5439" i="28"/>
  <c r="A5439" i="28" s="1"/>
  <c r="B5440" i="28"/>
  <c r="A5440" i="28" s="1"/>
  <c r="B5441" i="28"/>
  <c r="A5441" i="28" s="1"/>
  <c r="B5442" i="28"/>
  <c r="A5442" i="28" s="1"/>
  <c r="B5443" i="28"/>
  <c r="A5443" i="28" s="1"/>
  <c r="B5444" i="28"/>
  <c r="A5444" i="28" s="1"/>
  <c r="B5445" i="28"/>
  <c r="A5445" i="28" s="1"/>
  <c r="B5446" i="28"/>
  <c r="A5446" i="28" s="1"/>
  <c r="B5447" i="28"/>
  <c r="A5447" i="28" s="1"/>
  <c r="B5448" i="28"/>
  <c r="A5448" i="28" s="1"/>
  <c r="B5449" i="28"/>
  <c r="A5449" i="28" s="1"/>
  <c r="B5450" i="28"/>
  <c r="A5450" i="28" s="1"/>
  <c r="B5451" i="28"/>
  <c r="A5451" i="28" s="1"/>
  <c r="B5452" i="28"/>
  <c r="A5452" i="28" s="1"/>
  <c r="B5453" i="28"/>
  <c r="A5453" i="28" s="1"/>
  <c r="B5454" i="28"/>
  <c r="A5454" i="28" s="1"/>
  <c r="B5455" i="28"/>
  <c r="A5455" i="28" s="1"/>
  <c r="B5456" i="28"/>
  <c r="A5456" i="28" s="1"/>
  <c r="B5457" i="28"/>
  <c r="A5457" i="28" s="1"/>
  <c r="B5458" i="28"/>
  <c r="A5458" i="28" s="1"/>
  <c r="B5459" i="28"/>
  <c r="A5459" i="28" s="1"/>
  <c r="B5460" i="28"/>
  <c r="A5460" i="28" s="1"/>
  <c r="B5461" i="28"/>
  <c r="A5461" i="28" s="1"/>
  <c r="B5462" i="28"/>
  <c r="A5462" i="28" s="1"/>
  <c r="B5463" i="28"/>
  <c r="A5463" i="28" s="1"/>
  <c r="B5464" i="28"/>
  <c r="A5464" i="28" s="1"/>
  <c r="B5465" i="28"/>
  <c r="A5465" i="28" s="1"/>
  <c r="B5466" i="28"/>
  <c r="A5466" i="28" s="1"/>
  <c r="B5467" i="28"/>
  <c r="A5467" i="28" s="1"/>
  <c r="B5468" i="28"/>
  <c r="A5468" i="28" s="1"/>
  <c r="B5469" i="28"/>
  <c r="A5469" i="28" s="1"/>
  <c r="B5470" i="28"/>
  <c r="A5470" i="28" s="1"/>
  <c r="B5471" i="28"/>
  <c r="A5471" i="28" s="1"/>
  <c r="B5472" i="28"/>
  <c r="A5472" i="28" s="1"/>
  <c r="B5473" i="28"/>
  <c r="A5473" i="28" s="1"/>
  <c r="B5474" i="28"/>
  <c r="A5474" i="28" s="1"/>
  <c r="B5475" i="28"/>
  <c r="A5475" i="28" s="1"/>
  <c r="B5476" i="28"/>
  <c r="A5476" i="28" s="1"/>
  <c r="B5477" i="28"/>
  <c r="A5477" i="28" s="1"/>
  <c r="B5478" i="28"/>
  <c r="A5478" i="28" s="1"/>
  <c r="B5479" i="28"/>
  <c r="A5479" i="28" s="1"/>
  <c r="B5480" i="28"/>
  <c r="A5480" i="28" s="1"/>
  <c r="B5481" i="28"/>
  <c r="A5481" i="28" s="1"/>
  <c r="B5482" i="28"/>
  <c r="A5482" i="28" s="1"/>
  <c r="B5483" i="28"/>
  <c r="A5483" i="28" s="1"/>
  <c r="B5484" i="28"/>
  <c r="A5484" i="28" s="1"/>
  <c r="B5485" i="28"/>
  <c r="A5485" i="28" s="1"/>
  <c r="B5486" i="28"/>
  <c r="A5486" i="28" s="1"/>
  <c r="B5487" i="28"/>
  <c r="A5487" i="28" s="1"/>
  <c r="B5488" i="28"/>
  <c r="A5488" i="28" s="1"/>
  <c r="B5489" i="28"/>
  <c r="A5489" i="28" s="1"/>
  <c r="B5490" i="28"/>
  <c r="A5490" i="28" s="1"/>
  <c r="B5491" i="28"/>
  <c r="A5491" i="28" s="1"/>
  <c r="B5492" i="28"/>
  <c r="A5492" i="28" s="1"/>
  <c r="B5493" i="28"/>
  <c r="A5493" i="28" s="1"/>
  <c r="B5494" i="28"/>
  <c r="A5494" i="28" s="1"/>
  <c r="B5495" i="28"/>
  <c r="A5495" i="28" s="1"/>
  <c r="B5496" i="28"/>
  <c r="A5496" i="28" s="1"/>
  <c r="B5497" i="28"/>
  <c r="A5497" i="28" s="1"/>
  <c r="B5498" i="28"/>
  <c r="A5498" i="28" s="1"/>
  <c r="B5499" i="28"/>
  <c r="A5499" i="28" s="1"/>
  <c r="B5500" i="28"/>
  <c r="A5500" i="28" s="1"/>
  <c r="B5501" i="28"/>
  <c r="A5501" i="28" s="1"/>
  <c r="B5502" i="28"/>
  <c r="A5502" i="28" s="1"/>
  <c r="B5503" i="28"/>
  <c r="A5503" i="28" s="1"/>
  <c r="B5504" i="28"/>
  <c r="A5504" i="28" s="1"/>
  <c r="B5505" i="28"/>
  <c r="A5505" i="28" s="1"/>
  <c r="B5506" i="28"/>
  <c r="A5506" i="28" s="1"/>
  <c r="B5507" i="28"/>
  <c r="A5507" i="28" s="1"/>
  <c r="B5508" i="28"/>
  <c r="A5508" i="28" s="1"/>
  <c r="B5509" i="28"/>
  <c r="A5509" i="28" s="1"/>
  <c r="B5510" i="28"/>
  <c r="A5510" i="28" s="1"/>
  <c r="B5511" i="28"/>
  <c r="A5511" i="28" s="1"/>
  <c r="B5512" i="28"/>
  <c r="A5512" i="28" s="1"/>
  <c r="B5513" i="28"/>
  <c r="A5513" i="28" s="1"/>
  <c r="B5514" i="28"/>
  <c r="A5514" i="28" s="1"/>
  <c r="B5515" i="28"/>
  <c r="A5515" i="28" s="1"/>
  <c r="B5516" i="28"/>
  <c r="A5516" i="28" s="1"/>
  <c r="B5517" i="28"/>
  <c r="A5517" i="28" s="1"/>
  <c r="B5518" i="28"/>
  <c r="A5518" i="28" s="1"/>
  <c r="B5519" i="28"/>
  <c r="A5519" i="28" s="1"/>
  <c r="B5520" i="28"/>
  <c r="A5520" i="28" s="1"/>
  <c r="B5521" i="28"/>
  <c r="A5521" i="28" s="1"/>
  <c r="B5522" i="28"/>
  <c r="A5522" i="28" s="1"/>
  <c r="B5523" i="28"/>
  <c r="A5523" i="28" s="1"/>
  <c r="B5524" i="28"/>
  <c r="A5524" i="28" s="1"/>
  <c r="B5525" i="28"/>
  <c r="A5525" i="28" s="1"/>
  <c r="B5526" i="28"/>
  <c r="A5526" i="28" s="1"/>
  <c r="B5527" i="28"/>
  <c r="A5527" i="28" s="1"/>
  <c r="B5528" i="28"/>
  <c r="A5528" i="28" s="1"/>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A2" i="3"/>
  <c r="B4" i="48" l="1"/>
  <c r="D4" i="48"/>
  <c r="B14" i="48"/>
  <c r="D14" i="48"/>
  <c r="B24" i="48"/>
  <c r="D24" i="48"/>
  <c r="B35" i="48"/>
  <c r="D35" i="48"/>
  <c r="B45" i="48"/>
  <c r="D45" i="48"/>
  <c r="B56" i="48"/>
  <c r="D56" i="48"/>
  <c r="B66" i="48"/>
  <c r="D66" i="48"/>
  <c r="B76" i="48"/>
  <c r="D76" i="48"/>
  <c r="B86" i="48"/>
  <c r="D86" i="48"/>
  <c r="B97" i="48"/>
  <c r="D97" i="48"/>
  <c r="B106" i="48"/>
  <c r="D106" i="48"/>
  <c r="B117" i="48"/>
  <c r="D117" i="48"/>
  <c r="B127" i="48"/>
  <c r="D127" i="48"/>
  <c r="B137" i="48"/>
  <c r="D137" i="48"/>
  <c r="B147" i="48"/>
  <c r="D147" i="48"/>
  <c r="B158" i="48"/>
  <c r="D158" i="48"/>
  <c r="B169" i="48"/>
  <c r="D169" i="48"/>
  <c r="B179" i="48"/>
  <c r="D179" i="48"/>
  <c r="B189" i="48"/>
  <c r="D189" i="48"/>
  <c r="B199" i="48"/>
  <c r="D199" i="48"/>
  <c r="B210" i="48"/>
  <c r="D210" i="48"/>
  <c r="B222" i="48"/>
  <c r="D222" i="48"/>
  <c r="B232" i="48"/>
  <c r="D232" i="48"/>
  <c r="B243" i="48"/>
  <c r="D243" i="48"/>
  <c r="B254" i="48"/>
  <c r="D254" i="48"/>
  <c r="B265" i="48"/>
  <c r="D265" i="48"/>
  <c r="B275" i="48"/>
  <c r="D275" i="48"/>
  <c r="B285" i="48"/>
  <c r="D285" i="48"/>
  <c r="B297" i="48"/>
  <c r="D297" i="48"/>
  <c r="B307" i="48"/>
  <c r="D307" i="48"/>
  <c r="B317" i="48"/>
  <c r="D317" i="48"/>
  <c r="B327" i="48"/>
  <c r="D327" i="48"/>
  <c r="B337" i="48"/>
  <c r="D337" i="48"/>
  <c r="B347" i="48"/>
  <c r="D347" i="48"/>
  <c r="B357" i="48"/>
  <c r="D357" i="48"/>
  <c r="B367" i="48"/>
  <c r="D367" i="48"/>
  <c r="B377" i="48"/>
  <c r="D377" i="48"/>
  <c r="B387" i="48"/>
  <c r="D387" i="48"/>
  <c r="B397" i="48"/>
  <c r="D397" i="48"/>
  <c r="B407" i="48"/>
  <c r="D407" i="48"/>
  <c r="B417" i="48"/>
  <c r="D417" i="48"/>
  <c r="A952" i="7" l="1"/>
  <c r="A970" i="7"/>
  <c r="A972" i="7"/>
  <c r="A1776" i="7"/>
  <c r="A1910" i="7"/>
  <c r="A1912" i="7"/>
  <c r="A1914" i="7"/>
  <c r="A1916" i="7"/>
  <c r="A2034" i="7"/>
  <c r="A2118" i="7"/>
  <c r="A2120" i="7"/>
  <c r="A2122" i="7"/>
  <c r="A2124" i="7"/>
  <c r="A2126" i="7"/>
  <c r="A2128" i="7"/>
  <c r="A2130" i="7"/>
  <c r="A2132" i="7"/>
  <c r="A2134" i="7"/>
  <c r="A2136" i="7"/>
  <c r="A2138" i="7"/>
  <c r="A2140" i="7"/>
  <c r="A2142" i="7"/>
  <c r="A2144" i="7"/>
  <c r="A2146" i="7"/>
  <c r="A2148" i="7"/>
  <c r="A2150" i="7"/>
  <c r="A2152" i="7"/>
  <c r="A2154" i="7"/>
  <c r="A2156" i="7"/>
  <c r="A2158" i="7"/>
  <c r="A2160" i="7"/>
  <c r="A2162" i="7"/>
  <c r="A2164" i="7"/>
  <c r="A2166" i="7"/>
  <c r="A2168" i="7"/>
  <c r="A2170" i="7"/>
  <c r="A2172" i="7"/>
  <c r="A2174" i="7"/>
  <c r="A2176" i="7"/>
  <c r="A2178" i="7"/>
  <c r="A2180" i="7"/>
  <c r="A2182" i="7"/>
  <c r="A2184" i="7"/>
  <c r="A2186" i="7"/>
  <c r="A2188" i="7"/>
  <c r="A2190" i="7"/>
  <c r="A2192" i="7"/>
  <c r="A2194" i="7"/>
  <c r="A2196" i="7"/>
  <c r="A2198" i="7"/>
  <c r="A2200" i="7"/>
  <c r="A2202" i="7"/>
  <c r="A2204" i="7"/>
  <c r="A2206" i="7"/>
  <c r="A2208" i="7"/>
  <c r="A2210" i="7"/>
  <c r="A2212" i="7"/>
  <c r="A2214" i="7"/>
  <c r="A2216" i="7"/>
  <c r="A2218" i="7"/>
  <c r="A2220" i="7"/>
  <c r="A2222" i="7"/>
  <c r="A2224" i="7"/>
  <c r="A2226" i="7"/>
  <c r="A2228" i="7"/>
  <c r="A2230" i="7"/>
  <c r="A2232" i="7"/>
  <c r="A2234" i="7"/>
  <c r="A2236" i="7"/>
  <c r="A2238" i="7"/>
  <c r="A2240" i="7"/>
  <c r="A2242" i="7"/>
  <c r="A2244" i="7"/>
  <c r="A2246" i="7"/>
  <c r="A2248" i="7"/>
  <c r="A2250" i="7"/>
  <c r="A2252" i="7"/>
  <c r="A2254" i="7"/>
  <c r="A2256" i="7"/>
  <c r="A2258" i="7"/>
  <c r="A2260" i="7"/>
  <c r="A2262" i="7"/>
  <c r="A2264" i="7"/>
  <c r="A2266" i="7"/>
  <c r="A2268" i="7"/>
  <c r="A2270" i="7"/>
  <c r="A2272" i="7"/>
  <c r="A2274" i="7"/>
  <c r="A2276" i="7"/>
  <c r="A2278" i="7"/>
  <c r="A2280" i="7"/>
  <c r="A2282" i="7"/>
  <c r="A2284" i="7"/>
  <c r="A2286" i="7"/>
  <c r="A2288" i="7"/>
  <c r="A2290" i="7"/>
  <c r="A2292" i="7"/>
  <c r="A2294" i="7"/>
  <c r="A2296" i="7"/>
  <c r="A2298" i="7"/>
  <c r="A2300" i="7"/>
  <c r="A2302" i="7"/>
  <c r="A2304" i="7"/>
  <c r="A2306" i="7"/>
  <c r="A2308" i="7"/>
  <c r="A2310" i="7"/>
  <c r="A2312" i="7"/>
  <c r="A2314" i="7"/>
  <c r="A2316" i="7"/>
  <c r="A2318" i="7"/>
  <c r="A2320" i="7"/>
  <c r="A2322" i="7"/>
  <c r="A2324" i="7"/>
  <c r="A2326" i="7"/>
  <c r="A2328" i="7"/>
  <c r="A2330" i="7"/>
  <c r="A2332" i="7"/>
  <c r="A945" i="7"/>
  <c r="A967" i="7"/>
  <c r="A971" i="7"/>
  <c r="A738" i="7"/>
  <c r="A740" i="7"/>
  <c r="A742" i="7"/>
  <c r="A744" i="7"/>
  <c r="A746" i="7"/>
  <c r="A748" i="7"/>
  <c r="A750" i="7"/>
  <c r="A752" i="7"/>
  <c r="A754" i="7"/>
  <c r="A756" i="7"/>
  <c r="A758" i="7"/>
  <c r="A760" i="7"/>
  <c r="A766" i="7"/>
  <c r="A768" i="7"/>
  <c r="A770" i="7"/>
  <c r="A772" i="7"/>
  <c r="A774" i="7"/>
  <c r="A776" i="7"/>
  <c r="A778" i="7"/>
  <c r="A780" i="7"/>
  <c r="A782" i="7"/>
  <c r="A784" i="7"/>
  <c r="A786" i="7"/>
  <c r="A788" i="7"/>
  <c r="A790" i="7"/>
  <c r="A792" i="7"/>
  <c r="A794" i="7"/>
  <c r="A796" i="7"/>
  <c r="A798" i="7"/>
  <c r="A800" i="7"/>
  <c r="A802" i="7"/>
  <c r="A804" i="7"/>
  <c r="A806" i="7"/>
  <c r="A808" i="7"/>
  <c r="A810" i="7"/>
  <c r="A812" i="7"/>
  <c r="A814" i="7"/>
  <c r="A816" i="7"/>
  <c r="A818" i="7"/>
  <c r="A820" i="7"/>
  <c r="A822" i="7"/>
  <c r="A824" i="7"/>
  <c r="A826" i="7"/>
  <c r="A828" i="7"/>
  <c r="A830" i="7"/>
  <c r="A832" i="7"/>
  <c r="A834" i="7"/>
  <c r="A836" i="7"/>
  <c r="A838" i="7"/>
  <c r="A840" i="7"/>
  <c r="A842" i="7"/>
  <c r="A844" i="7"/>
  <c r="A846" i="7"/>
  <c r="A848" i="7"/>
  <c r="A850" i="7"/>
  <c r="A852" i="7"/>
  <c r="A854" i="7"/>
  <c r="A856" i="7"/>
  <c r="A858" i="7"/>
  <c r="A860" i="7"/>
  <c r="A862" i="7"/>
  <c r="A864" i="7"/>
  <c r="A866" i="7"/>
  <c r="A868" i="7"/>
  <c r="A870" i="7"/>
  <c r="A872" i="7"/>
  <c r="A874" i="7"/>
  <c r="A876" i="7"/>
  <c r="A878" i="7"/>
  <c r="A880" i="7"/>
  <c r="A882" i="7"/>
  <c r="A884" i="7"/>
  <c r="A886" i="7"/>
  <c r="A888" i="7"/>
  <c r="A890" i="7"/>
  <c r="A892" i="7"/>
  <c r="A894" i="7"/>
  <c r="A896" i="7"/>
  <c r="A898" i="7"/>
  <c r="A900" i="7"/>
  <c r="A902" i="7"/>
  <c r="A904" i="7"/>
  <c r="A906" i="7"/>
  <c r="A908" i="7"/>
  <c r="A910" i="7"/>
  <c r="A912" i="7"/>
  <c r="A914" i="7"/>
  <c r="A916" i="7"/>
  <c r="A918" i="7"/>
  <c r="A920" i="7"/>
  <c r="A922" i="7"/>
  <c r="A924" i="7"/>
  <c r="A926" i="7"/>
  <c r="A928" i="7"/>
  <c r="A930" i="7"/>
  <c r="A932" i="7"/>
  <c r="A934" i="7"/>
  <c r="A936" i="7"/>
  <c r="A938" i="7"/>
  <c r="A940" i="7"/>
  <c r="A942" i="7"/>
  <c r="A944" i="7"/>
  <c r="A947" i="7"/>
  <c r="A949" i="7"/>
  <c r="A951" i="7"/>
  <c r="A954" i="7"/>
  <c r="A956" i="7"/>
  <c r="A958" i="7"/>
  <c r="A960" i="7"/>
  <c r="A962" i="7"/>
  <c r="A964" i="7"/>
  <c r="A966" i="7"/>
  <c r="A969" i="7"/>
  <c r="A974" i="7"/>
  <c r="A976" i="7"/>
  <c r="A978" i="7"/>
  <c r="A980" i="7"/>
  <c r="A982" i="7"/>
  <c r="A984" i="7"/>
  <c r="A986" i="7"/>
  <c r="A988" i="7"/>
  <c r="A990" i="7"/>
  <c r="A992" i="7"/>
  <c r="A994" i="7"/>
  <c r="A996" i="7"/>
  <c r="A998" i="7"/>
  <c r="A1000" i="7"/>
  <c r="A1002" i="7"/>
  <c r="A1004" i="7"/>
  <c r="A1006" i="7"/>
  <c r="A1008" i="7"/>
  <c r="A1010" i="7"/>
  <c r="A1012" i="7"/>
  <c r="A1014" i="7"/>
  <c r="A1016" i="7"/>
  <c r="A1018" i="7"/>
  <c r="A1020" i="7"/>
  <c r="A1022" i="7"/>
  <c r="A1024" i="7"/>
  <c r="A1026" i="7"/>
  <c r="A1028" i="7"/>
  <c r="A1030" i="7"/>
  <c r="A627" i="7"/>
  <c r="A631" i="7"/>
  <c r="A737" i="7"/>
  <c r="A1032" i="7"/>
  <c r="A1034" i="7"/>
  <c r="A1036" i="7"/>
  <c r="A1038" i="7"/>
  <c r="A1040" i="7"/>
  <c r="A1042" i="7"/>
  <c r="A1044" i="7"/>
  <c r="A1046" i="7"/>
  <c r="A1048" i="7"/>
  <c r="A1050" i="7"/>
  <c r="A1052" i="7"/>
  <c r="A1054" i="7"/>
  <c r="A1056" i="7"/>
  <c r="A1058" i="7"/>
  <c r="A1060" i="7"/>
  <c r="A1062" i="7"/>
  <c r="A1064" i="7"/>
  <c r="A1066" i="7"/>
  <c r="A1068" i="7"/>
  <c r="A1070" i="7"/>
  <c r="A1072" i="7"/>
  <c r="A1074" i="7"/>
  <c r="A1076" i="7"/>
  <c r="A1078" i="7"/>
  <c r="A1080" i="7"/>
  <c r="A1082" i="7"/>
  <c r="A1084" i="7"/>
  <c r="A1086" i="7"/>
  <c r="A1088" i="7"/>
  <c r="A1090" i="7"/>
  <c r="A1092" i="7"/>
  <c r="A1094" i="7"/>
  <c r="A1096" i="7"/>
  <c r="A1098" i="7"/>
  <c r="A1100" i="7"/>
  <c r="A1102" i="7"/>
  <c r="A1104" i="7"/>
  <c r="A1106" i="7"/>
  <c r="A1108" i="7"/>
  <c r="A1110" i="7"/>
  <c r="A1112" i="7"/>
  <c r="A1114" i="7"/>
  <c r="A1116" i="7"/>
  <c r="A1118" i="7"/>
  <c r="A1120" i="7"/>
  <c r="A1122" i="7"/>
  <c r="A1124" i="7"/>
  <c r="A1126" i="7"/>
  <c r="A1128" i="7"/>
  <c r="A1130" i="7"/>
  <c r="A1132" i="7"/>
  <c r="A1134" i="7"/>
  <c r="A1136" i="7"/>
  <c r="A1138" i="7"/>
  <c r="A1140" i="7"/>
  <c r="A1142" i="7"/>
  <c r="A1144" i="7"/>
  <c r="A1146" i="7"/>
  <c r="A1148" i="7"/>
  <c r="A1150" i="7"/>
  <c r="A1152" i="7"/>
  <c r="A1154" i="7"/>
  <c r="A1156" i="7"/>
  <c r="A1213" i="7"/>
  <c r="A1214" i="7"/>
  <c r="A1216" i="7"/>
  <c r="A1218" i="7"/>
  <c r="A1220" i="7"/>
  <c r="A1222" i="7"/>
  <c r="A1224" i="7"/>
  <c r="A1226" i="7"/>
  <c r="A1228" i="7"/>
  <c r="A1230" i="7"/>
  <c r="A1232" i="7"/>
  <c r="A1234" i="7"/>
  <c r="A1236" i="7"/>
  <c r="A1238" i="7"/>
  <c r="A1240" i="7"/>
  <c r="A1242" i="7"/>
  <c r="A1244" i="7"/>
  <c r="A1246" i="7"/>
  <c r="A1248" i="7"/>
  <c r="A1250" i="7"/>
  <c r="A1252" i="7"/>
  <c r="A1254" i="7"/>
  <c r="A1256" i="7"/>
  <c r="A1258" i="7"/>
  <c r="A1260" i="7"/>
  <c r="A1262" i="7"/>
  <c r="A1264" i="7"/>
  <c r="A1266" i="7"/>
  <c r="A1268" i="7"/>
  <c r="A1270" i="7"/>
  <c r="A1272" i="7"/>
  <c r="A1274" i="7"/>
  <c r="A1276" i="7"/>
  <c r="A1357" i="7"/>
  <c r="A1675" i="7"/>
  <c r="A1795" i="7"/>
  <c r="A1901" i="7"/>
  <c r="A1911" i="7"/>
  <c r="A1913" i="7"/>
  <c r="A1915" i="7"/>
  <c r="A1917" i="7"/>
  <c r="A1925" i="7"/>
  <c r="A1927" i="7"/>
  <c r="A1929" i="7"/>
  <c r="A1931" i="7"/>
  <c r="A1933" i="7"/>
  <c r="A1935" i="7"/>
  <c r="A1937" i="7"/>
  <c r="A1939" i="7"/>
  <c r="A1941" i="7"/>
  <c r="A1943" i="7"/>
  <c r="A1945" i="7"/>
  <c r="A1947" i="7"/>
  <c r="A1949" i="7"/>
  <c r="A1951" i="7"/>
  <c r="A1953" i="7"/>
  <c r="A1955" i="7"/>
  <c r="A1957" i="7"/>
  <c r="A1959" i="7"/>
  <c r="A2117" i="7"/>
  <c r="A2119" i="7"/>
  <c r="A2121" i="7"/>
  <c r="A2123" i="7"/>
  <c r="A2125" i="7"/>
  <c r="A2127" i="7"/>
  <c r="A2129" i="7"/>
  <c r="A2131" i="7"/>
  <c r="A2133" i="7"/>
  <c r="A2135" i="7"/>
  <c r="A2137" i="7"/>
  <c r="A2139" i="7"/>
  <c r="A2141" i="7"/>
  <c r="A2143" i="7"/>
  <c r="A2145" i="7"/>
  <c r="A2147" i="7"/>
  <c r="A2149" i="7"/>
  <c r="A2151" i="7"/>
  <c r="A2153" i="7"/>
  <c r="A2155" i="7"/>
  <c r="A2157" i="7"/>
  <c r="A2159" i="7"/>
  <c r="A2161" i="7"/>
  <c r="A2163" i="7"/>
  <c r="A2165" i="7"/>
  <c r="A2167" i="7"/>
  <c r="A2169" i="7"/>
  <c r="A2171" i="7"/>
  <c r="A2173" i="7"/>
  <c r="A2175" i="7"/>
  <c r="A2177" i="7"/>
  <c r="A2179" i="7"/>
  <c r="A2181" i="7"/>
  <c r="A2183" i="7"/>
  <c r="A2185" i="7"/>
  <c r="A2187" i="7"/>
  <c r="A2189" i="7"/>
  <c r="A2191" i="7"/>
  <c r="A2193" i="7"/>
  <c r="A2195" i="7"/>
  <c r="A2197" i="7"/>
  <c r="A2199" i="7"/>
  <c r="A2201" i="7"/>
  <c r="A2203" i="7"/>
  <c r="A2205" i="7"/>
  <c r="A2207" i="7"/>
  <c r="A2209" i="7"/>
  <c r="A2211" i="7"/>
  <c r="A2213" i="7"/>
  <c r="A2215" i="7"/>
  <c r="A2217" i="7"/>
  <c r="A2219" i="7"/>
  <c r="A2221" i="7"/>
  <c r="A2223" i="7"/>
  <c r="A2225" i="7"/>
  <c r="A2227" i="7"/>
  <c r="A2229" i="7"/>
  <c r="A2231" i="7"/>
  <c r="A2233" i="7"/>
  <c r="A2235" i="7"/>
  <c r="A2237" i="7"/>
  <c r="A2239" i="7"/>
  <c r="A2241" i="7"/>
  <c r="A2243" i="7"/>
  <c r="A2245" i="7"/>
  <c r="A2247" i="7"/>
  <c r="A2249" i="7"/>
  <c r="A2251" i="7"/>
  <c r="A2253" i="7"/>
  <c r="A2255" i="7"/>
  <c r="A2257" i="7"/>
  <c r="A2259" i="7"/>
  <c r="A2261" i="7"/>
  <c r="A2263" i="7"/>
  <c r="A2265" i="7"/>
  <c r="A2267" i="7"/>
  <c r="A2269" i="7"/>
  <c r="A2271" i="7"/>
  <c r="A2273" i="7"/>
  <c r="A2275" i="7"/>
  <c r="A2277" i="7"/>
  <c r="A2279" i="7"/>
  <c r="A2281" i="7"/>
  <c r="A2283" i="7"/>
  <c r="A2285" i="7"/>
  <c r="A2287" i="7"/>
  <c r="A2289" i="7"/>
  <c r="A2291" i="7"/>
  <c r="A2293" i="7"/>
  <c r="A2295" i="7"/>
  <c r="A2297" i="7"/>
  <c r="A2299" i="7"/>
  <c r="A2301" i="7"/>
  <c r="A2303" i="7"/>
  <c r="A2305" i="7"/>
  <c r="A2307" i="7"/>
  <c r="A2309" i="7"/>
  <c r="A2311" i="7"/>
  <c r="A2313" i="7"/>
  <c r="A2315" i="7"/>
  <c r="A2317" i="7"/>
  <c r="A2319" i="7"/>
  <c r="A2321" i="7"/>
  <c r="A2323" i="7"/>
  <c r="A2325" i="7"/>
  <c r="A2327" i="7"/>
  <c r="A2329" i="7"/>
  <c r="A2331" i="7"/>
  <c r="A2333" i="7"/>
  <c r="A53" i="7"/>
  <c r="A55" i="7"/>
  <c r="A57" i="7"/>
  <c r="A59" i="7"/>
  <c r="A61" i="7"/>
  <c r="A63" i="7"/>
  <c r="A65" i="7"/>
  <c r="A67" i="7"/>
  <c r="A69" i="7"/>
  <c r="A71" i="7"/>
  <c r="A73" i="7"/>
  <c r="A75" i="7"/>
  <c r="A249" i="7"/>
  <c r="A251" i="7"/>
  <c r="A253" i="7"/>
  <c r="A255" i="7"/>
  <c r="A257" i="7"/>
  <c r="A341" i="7"/>
  <c r="A349" i="7"/>
  <c r="A351" i="7"/>
  <c r="A353" i="7"/>
  <c r="A355" i="7"/>
  <c r="A357" i="7"/>
  <c r="A359" i="7"/>
  <c r="A361" i="7"/>
  <c r="A363" i="7"/>
  <c r="A365" i="7"/>
  <c r="A367" i="7"/>
  <c r="A369" i="7"/>
  <c r="A371" i="7"/>
  <c r="A373" i="7"/>
  <c r="A375" i="7"/>
  <c r="A377" i="7"/>
  <c r="A379" i="7"/>
  <c r="A381" i="7"/>
  <c r="A383" i="7"/>
  <c r="A385" i="7"/>
  <c r="A387" i="7"/>
  <c r="A389" i="7"/>
  <c r="A461" i="7"/>
  <c r="A463" i="7"/>
  <c r="A465" i="7"/>
  <c r="A467" i="7"/>
  <c r="A477" i="7"/>
  <c r="A511" i="7"/>
  <c r="A513" i="7"/>
  <c r="A515" i="7"/>
  <c r="A518" i="7"/>
  <c r="A520" i="7"/>
  <c r="A522" i="7"/>
  <c r="A524" i="7"/>
  <c r="A526" i="7"/>
  <c r="A528" i="7"/>
  <c r="A530" i="7"/>
  <c r="A532" i="7"/>
  <c r="A534" i="7"/>
  <c r="A536" i="7"/>
  <c r="A538" i="7"/>
  <c r="A539" i="7"/>
  <c r="A541" i="7"/>
  <c r="A543" i="7"/>
  <c r="A545" i="7"/>
  <c r="A547" i="7"/>
  <c r="A1356" i="7"/>
  <c r="A1360" i="7"/>
  <c r="A1526" i="7"/>
  <c r="A1527" i="7"/>
  <c r="A1529" i="7"/>
  <c r="A1531" i="7"/>
  <c r="A1533" i="7"/>
  <c r="A1535" i="7"/>
  <c r="A1537" i="7"/>
  <c r="A1539" i="7"/>
  <c r="A1541" i="7"/>
  <c r="A1543" i="7"/>
  <c r="A1545" i="7"/>
  <c r="A1547" i="7"/>
  <c r="A1549" i="7"/>
  <c r="A1551" i="7"/>
  <c r="A1553" i="7"/>
  <c r="A1555" i="7"/>
  <c r="A1557" i="7"/>
  <c r="A1559" i="7"/>
  <c r="A1561" i="7"/>
  <c r="A1563" i="7"/>
  <c r="A1565" i="7"/>
  <c r="A1567" i="7"/>
  <c r="A1569" i="7"/>
  <c r="A1571" i="7"/>
  <c r="A1573" i="7"/>
  <c r="A1575" i="7"/>
  <c r="A1577" i="7"/>
  <c r="A1579" i="7"/>
  <c r="A1581" i="7"/>
  <c r="A1583" i="7"/>
  <c r="A1585" i="7"/>
  <c r="A1587" i="7"/>
  <c r="A1589" i="7"/>
  <c r="A1591" i="7"/>
  <c r="A1593" i="7"/>
  <c r="A1595" i="7"/>
  <c r="A1716" i="7"/>
  <c r="A1730" i="7"/>
  <c r="A1742" i="7"/>
  <c r="A1744" i="7"/>
  <c r="A1745" i="7"/>
  <c r="A1747" i="7"/>
  <c r="A1749" i="7"/>
  <c r="A1751" i="7"/>
  <c r="A1753" i="7"/>
  <c r="A1755" i="7"/>
  <c r="A1757" i="7"/>
  <c r="A1759" i="7"/>
  <c r="A1761" i="7"/>
  <c r="A1763" i="7"/>
  <c r="A1765" i="7"/>
  <c r="A1767" i="7"/>
  <c r="A1769" i="7"/>
  <c r="A1771" i="7"/>
  <c r="A1773" i="7"/>
  <c r="A1775" i="7"/>
  <c r="A1778" i="7"/>
  <c r="A1780" i="7"/>
  <c r="A1782" i="7"/>
  <c r="A1784" i="7"/>
  <c r="A1786" i="7"/>
  <c r="A1788" i="7"/>
  <c r="A1790" i="7"/>
  <c r="A1792" i="7"/>
  <c r="A1794" i="7"/>
  <c r="A1797" i="7"/>
  <c r="A1799" i="7"/>
  <c r="A1801" i="7"/>
  <c r="A1803" i="7"/>
  <c r="A1805" i="7"/>
  <c r="A1807" i="7"/>
  <c r="A1809" i="7"/>
  <c r="A1811" i="7"/>
  <c r="A1813" i="7"/>
  <c r="A1815" i="7"/>
  <c r="A1817" i="7"/>
  <c r="A1819" i="7"/>
  <c r="A1821" i="7"/>
  <c r="A1823" i="7"/>
  <c r="A1825" i="7"/>
  <c r="A1827" i="7"/>
  <c r="A1829" i="7"/>
  <c r="A1831" i="7"/>
  <c r="A1833" i="7"/>
  <c r="A1835" i="7"/>
  <c r="A1837" i="7"/>
  <c r="A1839" i="7"/>
  <c r="A1842" i="7"/>
  <c r="A1844" i="7"/>
  <c r="A1846" i="7"/>
  <c r="A1848" i="7"/>
  <c r="A1850" i="7"/>
  <c r="A1852" i="7"/>
  <c r="A1854" i="7"/>
  <c r="A1856" i="7"/>
  <c r="A1858" i="7"/>
  <c r="A1860" i="7"/>
  <c r="A1862" i="7"/>
  <c r="A1864" i="7"/>
  <c r="A1866" i="7"/>
  <c r="A1867" i="7"/>
  <c r="A1869" i="7"/>
  <c r="A1871" i="7"/>
  <c r="A1873" i="7"/>
  <c r="A1875" i="7"/>
  <c r="A1877" i="7"/>
  <c r="A1879" i="7"/>
  <c r="A1881" i="7"/>
  <c r="A1883" i="7"/>
  <c r="A1885" i="7"/>
  <c r="A1887" i="7"/>
  <c r="A1889" i="7"/>
  <c r="A1891" i="7"/>
  <c r="A1904" i="7"/>
  <c r="A1906" i="7"/>
  <c r="A1907" i="7"/>
  <c r="A1909" i="7"/>
  <c r="A1918" i="7"/>
  <c r="A1920" i="7"/>
  <c r="A1922" i="7"/>
  <c r="A1926" i="7"/>
  <c r="A1928" i="7"/>
  <c r="A1930" i="7"/>
  <c r="A1932" i="7"/>
  <c r="A1934" i="7"/>
  <c r="A1936" i="7"/>
  <c r="A1938" i="7"/>
  <c r="A1940" i="7"/>
  <c r="A1942" i="7"/>
  <c r="A1944" i="7"/>
  <c r="A1946" i="7"/>
  <c r="A1948" i="7"/>
  <c r="A1950" i="7"/>
  <c r="A1952" i="7"/>
  <c r="A1954" i="7"/>
  <c r="A1956" i="7"/>
  <c r="A1958" i="7"/>
  <c r="A1960" i="7"/>
  <c r="A1970" i="7"/>
  <c r="A1971" i="7"/>
  <c r="A1973" i="7"/>
  <c r="A1975" i="7"/>
  <c r="A1977" i="7"/>
  <c r="A1979" i="7"/>
  <c r="A1981" i="7"/>
  <c r="A1983" i="7"/>
  <c r="A1985" i="7"/>
  <c r="A1987" i="7"/>
  <c r="A1989" i="7"/>
  <c r="A1991" i="7"/>
  <c r="A1993" i="7"/>
  <c r="A1995" i="7"/>
  <c r="A1997" i="7"/>
  <c r="A1999" i="7"/>
  <c r="A2001" i="7"/>
  <c r="A2003" i="7"/>
  <c r="A2005" i="7"/>
  <c r="A2007" i="7"/>
  <c r="A2009" i="7"/>
  <c r="A2011" i="7"/>
  <c r="A2013" i="7"/>
  <c r="A2015" i="7"/>
  <c r="A2017" i="7"/>
  <c r="A2019" i="7"/>
  <c r="A2021" i="7"/>
  <c r="A2023" i="7"/>
  <c r="A2025" i="7"/>
  <c r="A2027" i="7"/>
  <c r="A2029" i="7"/>
  <c r="A2031" i="7"/>
  <c r="A2033" i="7"/>
  <c r="A2036" i="7"/>
  <c r="A2038" i="7"/>
  <c r="A2040" i="7"/>
  <c r="A2042" i="7"/>
  <c r="A2073" i="7"/>
  <c r="A2074" i="7"/>
  <c r="A2076" i="7"/>
  <c r="A2078" i="7"/>
  <c r="A2080" i="7"/>
  <c r="A2082" i="7"/>
  <c r="A2084" i="7"/>
  <c r="A2086" i="7"/>
  <c r="A2088" i="7"/>
  <c r="A2090" i="7"/>
  <c r="A2092" i="7"/>
  <c r="A2094" i="7"/>
  <c r="A2096" i="7"/>
  <c r="A2098" i="7"/>
  <c r="A2100" i="7"/>
  <c r="A2102" i="7"/>
  <c r="A2104" i="7"/>
  <c r="A2106" i="7"/>
  <c r="A2108" i="7"/>
  <c r="A2110" i="7"/>
  <c r="A2112" i="7"/>
  <c r="A2114" i="7"/>
  <c r="A2116" i="7"/>
  <c r="A549" i="7"/>
  <c r="A551" i="7"/>
  <c r="A553" i="7"/>
  <c r="A638" i="7"/>
  <c r="A642" i="7"/>
  <c r="A646" i="7"/>
  <c r="A648" i="7"/>
  <c r="A650" i="7"/>
  <c r="A696" i="7"/>
  <c r="A697" i="7"/>
  <c r="A699" i="7"/>
  <c r="A701" i="7"/>
  <c r="A703" i="7"/>
  <c r="A705" i="7"/>
  <c r="A707" i="7"/>
  <c r="A709" i="7"/>
  <c r="A711" i="7"/>
  <c r="A713" i="7"/>
  <c r="A715" i="7"/>
  <c r="A717" i="7"/>
  <c r="A719" i="7"/>
  <c r="A721" i="7"/>
  <c r="A723" i="7"/>
  <c r="A725" i="7"/>
  <c r="A727" i="7"/>
  <c r="A729" i="7"/>
  <c r="A731" i="7"/>
  <c r="A733" i="7"/>
  <c r="A735" i="7"/>
  <c r="A761" i="7"/>
  <c r="A763" i="7"/>
  <c r="A765" i="7"/>
  <c r="A1158" i="7"/>
  <c r="A1159" i="7"/>
  <c r="A1161" i="7"/>
  <c r="A1163" i="7"/>
  <c r="A1165" i="7"/>
  <c r="A1167" i="7"/>
  <c r="A1169" i="7"/>
  <c r="A1171" i="7"/>
  <c r="A1173" i="7"/>
  <c r="A1175" i="7"/>
  <c r="A1177" i="7"/>
  <c r="A1179" i="7"/>
  <c r="A1181" i="7"/>
  <c r="A1183" i="7"/>
  <c r="A1185" i="7"/>
  <c r="A1187" i="7"/>
  <c r="A1189" i="7"/>
  <c r="A1191" i="7"/>
  <c r="A1193" i="7"/>
  <c r="A1195" i="7"/>
  <c r="A1197" i="7"/>
  <c r="A1199" i="7"/>
  <c r="A1201" i="7"/>
  <c r="A1203" i="7"/>
  <c r="A1205" i="7"/>
  <c r="A1207" i="7"/>
  <c r="A1209" i="7"/>
  <c r="A1211" i="7"/>
  <c r="A1278" i="7"/>
  <c r="A1279" i="7"/>
  <c r="A1281" i="7"/>
  <c r="A1283" i="7"/>
  <c r="A1285" i="7"/>
  <c r="A1287" i="7"/>
  <c r="A1289" i="7"/>
  <c r="A1291" i="7"/>
  <c r="A1293" i="7"/>
  <c r="A1295" i="7"/>
  <c r="A1297" i="7"/>
  <c r="A1299" i="7"/>
  <c r="A1301" i="7"/>
  <c r="A1303" i="7"/>
  <c r="A1305" i="7"/>
  <c r="A1307" i="7"/>
  <c r="A1309" i="7"/>
  <c r="A1311" i="7"/>
  <c r="A1313" i="7"/>
  <c r="A1315" i="7"/>
  <c r="A1317" i="7"/>
  <c r="A1319" i="7"/>
  <c r="A1321" i="7"/>
  <c r="A1323" i="7"/>
  <c r="A1325" i="7"/>
  <c r="A1327" i="7"/>
  <c r="A1329" i="7"/>
  <c r="A1331" i="7"/>
  <c r="A1333" i="7"/>
  <c r="A1335" i="7"/>
  <c r="A1337" i="7"/>
  <c r="A1339" i="7"/>
  <c r="A1341" i="7"/>
  <c r="A1343" i="7"/>
  <c r="A1345" i="7"/>
  <c r="A1347" i="7"/>
  <c r="A1349" i="7"/>
  <c r="A1351" i="7"/>
  <c r="A1353" i="7"/>
  <c r="A1355" i="7"/>
  <c r="A1359" i="7"/>
  <c r="A1362" i="7"/>
  <c r="A1364" i="7"/>
  <c r="A1366" i="7"/>
  <c r="A1368" i="7"/>
  <c r="A1370" i="7"/>
  <c r="A1372" i="7"/>
  <c r="A1374" i="7"/>
  <c r="A1376" i="7"/>
  <c r="A1378" i="7"/>
  <c r="A1380" i="7"/>
  <c r="A1382" i="7"/>
  <c r="A1384" i="7"/>
  <c r="A1386" i="7"/>
  <c r="A1388" i="7"/>
  <c r="A1390" i="7"/>
  <c r="A1392" i="7"/>
  <c r="A1394" i="7"/>
  <c r="A1396" i="7"/>
  <c r="A1398" i="7"/>
  <c r="A1400" i="7"/>
  <c r="A1402" i="7"/>
  <c r="A1404" i="7"/>
  <c r="A1406" i="7"/>
  <c r="A1408" i="7"/>
  <c r="A1410" i="7"/>
  <c r="A1412" i="7"/>
  <c r="A1414" i="7"/>
  <c r="A1416" i="7"/>
  <c r="A1418" i="7"/>
  <c r="A1420" i="7"/>
  <c r="A1422" i="7"/>
  <c r="A1424" i="7"/>
  <c r="A1426" i="7"/>
  <c r="A1428" i="7"/>
  <c r="A1430" i="7"/>
  <c r="A1432" i="7"/>
  <c r="A1434" i="7"/>
  <c r="A1436" i="7"/>
  <c r="A1438" i="7"/>
  <c r="A1440" i="7"/>
  <c r="A1442" i="7"/>
  <c r="A1444" i="7"/>
  <c r="A1446" i="7"/>
  <c r="A1448" i="7"/>
  <c r="A1450" i="7"/>
  <c r="A1452" i="7"/>
  <c r="A1454" i="7"/>
  <c r="A1456" i="7"/>
  <c r="A1458" i="7"/>
  <c r="A1460" i="7"/>
  <c r="A1462" i="7"/>
  <c r="A1464" i="7"/>
  <c r="A1466" i="7"/>
  <c r="A1468" i="7"/>
  <c r="A1470" i="7"/>
  <c r="A1472" i="7"/>
  <c r="A1474" i="7"/>
  <c r="A1476" i="7"/>
  <c r="A1478" i="7"/>
  <c r="A1480" i="7"/>
  <c r="A1482" i="7"/>
  <c r="A1484" i="7"/>
  <c r="A1486" i="7"/>
  <c r="A1488" i="7"/>
  <c r="A1490" i="7"/>
  <c r="A1492" i="7"/>
  <c r="A1494" i="7"/>
  <c r="A1496" i="7"/>
  <c r="A1498" i="7"/>
  <c r="A1500" i="7"/>
  <c r="A1502" i="7"/>
  <c r="A1504" i="7"/>
  <c r="A1506" i="7"/>
  <c r="A1508" i="7"/>
  <c r="A1510" i="7"/>
  <c r="A1512" i="7"/>
  <c r="A1514" i="7"/>
  <c r="A1516" i="7"/>
  <c r="A1518" i="7"/>
  <c r="A1520" i="7"/>
  <c r="A1522" i="7"/>
  <c r="A1524" i="7"/>
  <c r="A1598" i="7"/>
  <c r="A1600" i="7"/>
  <c r="A1602" i="7"/>
  <c r="A1604" i="7"/>
  <c r="A1606" i="7"/>
  <c r="A1608" i="7"/>
  <c r="A1610" i="7"/>
  <c r="A1612" i="7"/>
  <c r="A1614" i="7"/>
  <c r="A1616" i="7"/>
  <c r="A1618" i="7"/>
  <c r="A1620" i="7"/>
  <c r="A1622" i="7"/>
  <c r="A1624" i="7"/>
  <c r="A1626" i="7"/>
  <c r="A1628" i="7"/>
  <c r="A1630" i="7"/>
  <c r="A1632" i="7"/>
  <c r="A1634" i="7"/>
  <c r="A1636" i="7"/>
  <c r="A1638" i="7"/>
  <c r="A1640" i="7"/>
  <c r="A1642" i="7"/>
  <c r="A1644" i="7"/>
  <c r="A1646" i="7"/>
  <c r="A1648" i="7"/>
  <c r="A1650" i="7"/>
  <c r="A1652" i="7"/>
  <c r="A1654" i="7"/>
  <c r="A1656" i="7"/>
  <c r="A1658" i="7"/>
  <c r="A1660" i="7"/>
  <c r="A1662" i="7"/>
  <c r="A1664" i="7"/>
  <c r="A1666" i="7"/>
  <c r="A1668" i="7"/>
  <c r="A1670" i="7"/>
  <c r="A1672" i="7"/>
  <c r="A1674" i="7"/>
  <c r="A1677" i="7"/>
  <c r="A1679" i="7"/>
  <c r="A1681" i="7"/>
  <c r="A1683" i="7"/>
  <c r="A1685" i="7"/>
  <c r="A1687" i="7"/>
  <c r="A1689" i="7"/>
  <c r="A1691" i="7"/>
  <c r="A1693" i="7"/>
  <c r="A1695" i="7"/>
  <c r="A1697" i="7"/>
  <c r="A1699" i="7"/>
  <c r="A1701" i="7"/>
  <c r="A1703" i="7"/>
  <c r="A1705" i="7"/>
  <c r="A1707" i="7"/>
  <c r="A1709" i="7"/>
  <c r="A1711" i="7"/>
  <c r="A1713" i="7"/>
  <c r="A1715" i="7"/>
  <c r="A1718" i="7"/>
  <c r="A1720" i="7"/>
  <c r="A1722" i="7"/>
  <c r="A1724" i="7"/>
  <c r="A1726" i="7"/>
  <c r="A1728" i="7"/>
  <c r="A1731" i="7"/>
  <c r="A1732" i="7"/>
  <c r="A1734" i="7"/>
  <c r="A1736" i="7"/>
  <c r="A1738" i="7"/>
  <c r="A1740" i="7"/>
  <c r="A1743" i="7"/>
  <c r="A1841" i="7"/>
  <c r="A1843" i="7"/>
  <c r="A1845" i="7"/>
  <c r="A1847" i="7"/>
  <c r="A1849" i="7"/>
  <c r="A1851" i="7"/>
  <c r="A1853" i="7"/>
  <c r="A1855" i="7"/>
  <c r="A1857" i="7"/>
  <c r="A1859" i="7"/>
  <c r="A1861" i="7"/>
  <c r="A1863" i="7"/>
  <c r="A1865" i="7"/>
  <c r="A1893" i="7"/>
  <c r="A1894" i="7"/>
  <c r="A1896" i="7"/>
  <c r="A1898" i="7"/>
  <c r="A1900" i="7"/>
  <c r="A1903" i="7"/>
  <c r="A1919" i="7"/>
  <c r="A1921" i="7"/>
  <c r="A1923" i="7"/>
  <c r="A1924" i="7"/>
  <c r="A1962" i="7"/>
  <c r="A1964" i="7"/>
  <c r="A1966" i="7"/>
  <c r="A1968" i="7"/>
  <c r="A2044" i="7"/>
  <c r="A2045" i="7"/>
  <c r="A2047" i="7"/>
  <c r="A2049" i="7"/>
  <c r="A2051" i="7"/>
  <c r="A2053" i="7"/>
  <c r="A2055" i="7"/>
  <c r="A2057" i="7"/>
  <c r="A2059" i="7"/>
  <c r="A2061" i="7"/>
  <c r="A2063" i="7"/>
  <c r="A2065" i="7"/>
  <c r="A2067" i="7"/>
  <c r="A2069" i="7"/>
  <c r="A2071" i="7"/>
  <c r="A258" i="7"/>
  <c r="A260" i="7"/>
  <c r="A262" i="7"/>
  <c r="A290" i="7"/>
  <c r="A292" i="7"/>
  <c r="A294" i="7"/>
  <c r="A296" i="7"/>
  <c r="A298" i="7"/>
  <c r="A300" i="7"/>
  <c r="A302" i="7"/>
  <c r="A304" i="7"/>
  <c r="A306" i="7"/>
  <c r="A308" i="7"/>
  <c r="A310" i="7"/>
  <c r="A312" i="7"/>
  <c r="A340" i="7"/>
  <c r="A454" i="7"/>
  <c r="A456" i="7"/>
  <c r="A458" i="7"/>
  <c r="A460" i="7"/>
  <c r="A510" i="7"/>
  <c r="A512" i="7"/>
  <c r="A618" i="7"/>
  <c r="A620" i="7"/>
  <c r="A622" i="7"/>
  <c r="A624" i="7"/>
  <c r="A626" i="7"/>
  <c r="A637" i="7"/>
  <c r="A720" i="7"/>
  <c r="A722" i="7"/>
  <c r="A724" i="7"/>
  <c r="A726" i="7"/>
  <c r="A728" i="7"/>
  <c r="A730" i="7"/>
  <c r="A732" i="7"/>
  <c r="A734" i="7"/>
  <c r="A736" i="7"/>
  <c r="A739" i="7"/>
  <c r="A741" i="7"/>
  <c r="A743" i="7"/>
  <c r="A745" i="7"/>
  <c r="A747" i="7"/>
  <c r="A749" i="7"/>
  <c r="A751" i="7"/>
  <c r="A753" i="7"/>
  <c r="A755" i="7"/>
  <c r="A757" i="7"/>
  <c r="A759" i="7"/>
  <c r="A762" i="7"/>
  <c r="A764" i="7"/>
  <c r="A767" i="7"/>
  <c r="A769" i="7"/>
  <c r="A771" i="7"/>
  <c r="A773" i="7"/>
  <c r="A775" i="7"/>
  <c r="A777" i="7"/>
  <c r="A779" i="7"/>
  <c r="A781" i="7"/>
  <c r="A783" i="7"/>
  <c r="A785" i="7"/>
  <c r="A787" i="7"/>
  <c r="A789" i="7"/>
  <c r="A791" i="7"/>
  <c r="A793" i="7"/>
  <c r="A795" i="7"/>
  <c r="A797" i="7"/>
  <c r="A799" i="7"/>
  <c r="A801" i="7"/>
  <c r="A803" i="7"/>
  <c r="A805" i="7"/>
  <c r="A807" i="7"/>
  <c r="A809" i="7"/>
  <c r="A811" i="7"/>
  <c r="A813" i="7"/>
  <c r="A815" i="7"/>
  <c r="A817" i="7"/>
  <c r="A819" i="7"/>
  <c r="A821" i="7"/>
  <c r="A823" i="7"/>
  <c r="A825" i="7"/>
  <c r="A827" i="7"/>
  <c r="A829" i="7"/>
  <c r="A831" i="7"/>
  <c r="A833" i="7"/>
  <c r="A835" i="7"/>
  <c r="A837" i="7"/>
  <c r="A839" i="7"/>
  <c r="A841" i="7"/>
  <c r="A843" i="7"/>
  <c r="A845" i="7"/>
  <c r="A847" i="7"/>
  <c r="A849" i="7"/>
  <c r="A851" i="7"/>
  <c r="A853" i="7"/>
  <c r="A855" i="7"/>
  <c r="A857" i="7"/>
  <c r="A859" i="7"/>
  <c r="A861" i="7"/>
  <c r="A863" i="7"/>
  <c r="A865" i="7"/>
  <c r="A867" i="7"/>
  <c r="A869" i="7"/>
  <c r="A871" i="7"/>
  <c r="A873" i="7"/>
  <c r="A875" i="7"/>
  <c r="A877" i="7"/>
  <c r="A879" i="7"/>
  <c r="A881" i="7"/>
  <c r="A883" i="7"/>
  <c r="A885" i="7"/>
  <c r="A887" i="7"/>
  <c r="A889" i="7"/>
  <c r="A891" i="7"/>
  <c r="A893" i="7"/>
  <c r="A895" i="7"/>
  <c r="A897" i="7"/>
  <c r="A899" i="7"/>
  <c r="A901" i="7"/>
  <c r="A903" i="7"/>
  <c r="A905" i="7"/>
  <c r="A907" i="7"/>
  <c r="A909" i="7"/>
  <c r="A911" i="7"/>
  <c r="A913" i="7"/>
  <c r="A915" i="7"/>
  <c r="A917" i="7"/>
  <c r="A919" i="7"/>
  <c r="A921" i="7"/>
  <c r="A923" i="7"/>
  <c r="A925" i="7"/>
  <c r="A927" i="7"/>
  <c r="A929" i="7"/>
  <c r="A931" i="7"/>
  <c r="A933" i="7"/>
  <c r="A935" i="7"/>
  <c r="A937" i="7"/>
  <c r="A939" i="7"/>
  <c r="A941" i="7"/>
  <c r="A943" i="7"/>
  <c r="A946" i="7"/>
  <c r="A948" i="7"/>
  <c r="A950" i="7"/>
  <c r="A953" i="7"/>
  <c r="A955" i="7"/>
  <c r="A957" i="7"/>
  <c r="A959" i="7"/>
  <c r="A961" i="7"/>
  <c r="A963" i="7"/>
  <c r="A965" i="7"/>
  <c r="A968" i="7"/>
  <c r="A973" i="7"/>
  <c r="A975" i="7"/>
  <c r="A977" i="7"/>
  <c r="A979" i="7"/>
  <c r="A981" i="7"/>
  <c r="A983" i="7"/>
  <c r="A985" i="7"/>
  <c r="A987" i="7"/>
  <c r="A989" i="7"/>
  <c r="A991" i="7"/>
  <c r="A993" i="7"/>
  <c r="A995" i="7"/>
  <c r="A997" i="7"/>
  <c r="A999" i="7"/>
  <c r="A1001" i="7"/>
  <c r="A1003" i="7"/>
  <c r="A1005" i="7"/>
  <c r="A1007" i="7"/>
  <c r="A1009" i="7"/>
  <c r="A1011" i="7"/>
  <c r="A1013" i="7"/>
  <c r="A1015" i="7"/>
  <c r="A1017" i="7"/>
  <c r="A1019" i="7"/>
  <c r="A1021" i="7"/>
  <c r="A1023" i="7"/>
  <c r="A1025" i="7"/>
  <c r="A1027" i="7"/>
  <c r="A1029" i="7"/>
  <c r="A1031" i="7"/>
  <c r="A1033" i="7"/>
  <c r="A1035" i="7"/>
  <c r="A1037" i="7"/>
  <c r="A1039" i="7"/>
  <c r="A1041" i="7"/>
  <c r="A1043" i="7"/>
  <c r="A1045" i="7"/>
  <c r="A1047" i="7"/>
  <c r="A1049" i="7"/>
  <c r="A1051" i="7"/>
  <c r="A1053" i="7"/>
  <c r="A1055" i="7"/>
  <c r="A1057" i="7"/>
  <c r="A1059" i="7"/>
  <c r="A1061" i="7"/>
  <c r="A1063" i="7"/>
  <c r="A1065" i="7"/>
  <c r="A1067" i="7"/>
  <c r="A1069" i="7"/>
  <c r="A1071" i="7"/>
  <c r="A1073" i="7"/>
  <c r="A1075" i="7"/>
  <c r="A1077" i="7"/>
  <c r="A1079" i="7"/>
  <c r="A1081" i="7"/>
  <c r="A1083" i="7"/>
  <c r="A1085" i="7"/>
  <c r="A1087" i="7"/>
  <c r="A1089" i="7"/>
  <c r="A1091" i="7"/>
  <c r="A1093" i="7"/>
  <c r="A1095" i="7"/>
  <c r="A1097" i="7"/>
  <c r="A1099" i="7"/>
  <c r="A1101" i="7"/>
  <c r="A1103" i="7"/>
  <c r="A1105" i="7"/>
  <c r="A1107" i="7"/>
  <c r="A1109" i="7"/>
  <c r="A1111" i="7"/>
  <c r="A1113" i="7"/>
  <c r="A1115" i="7"/>
  <c r="A1117" i="7"/>
  <c r="A1119" i="7"/>
  <c r="A1121" i="7"/>
  <c r="A1123" i="7"/>
  <c r="A1125" i="7"/>
  <c r="A1127" i="7"/>
  <c r="A1129" i="7"/>
  <c r="A1131" i="7"/>
  <c r="A1133" i="7"/>
  <c r="A1135" i="7"/>
  <c r="A1137" i="7"/>
  <c r="A1139" i="7"/>
  <c r="A1141" i="7"/>
  <c r="A1143" i="7"/>
  <c r="A1145" i="7"/>
  <c r="A1147" i="7"/>
  <c r="A1149" i="7"/>
  <c r="A1151" i="7"/>
  <c r="A1153" i="7"/>
  <c r="A1155" i="7"/>
  <c r="A1157" i="7"/>
  <c r="A1160" i="7"/>
  <c r="A1162" i="7"/>
  <c r="A1164" i="7"/>
  <c r="A1166" i="7"/>
  <c r="A1168" i="7"/>
  <c r="A1170" i="7"/>
  <c r="A1172" i="7"/>
  <c r="A1174" i="7"/>
  <c r="A1176" i="7"/>
  <c r="A1178" i="7"/>
  <c r="A1180" i="7"/>
  <c r="A1182" i="7"/>
  <c r="A1184" i="7"/>
  <c r="A1186" i="7"/>
  <c r="A1188" i="7"/>
  <c r="A1190" i="7"/>
  <c r="A1192" i="7"/>
  <c r="A1194" i="7"/>
  <c r="A1196" i="7"/>
  <c r="A1198" i="7"/>
  <c r="A1200" i="7"/>
  <c r="A1202" i="7"/>
  <c r="A1204" i="7"/>
  <c r="A1206" i="7"/>
  <c r="A1208" i="7"/>
  <c r="A1210" i="7"/>
  <c r="A1212" i="7"/>
  <c r="A1215" i="7"/>
  <c r="A1217" i="7"/>
  <c r="A1219" i="7"/>
  <c r="A1221" i="7"/>
  <c r="A1223" i="7"/>
  <c r="A1225" i="7"/>
  <c r="A1227" i="7"/>
  <c r="A1229" i="7"/>
  <c r="A1231" i="7"/>
  <c r="A1233" i="7"/>
  <c r="A1235" i="7"/>
  <c r="A1237" i="7"/>
  <c r="A1239" i="7"/>
  <c r="A1241" i="7"/>
  <c r="A1243" i="7"/>
  <c r="A1245" i="7"/>
  <c r="A1247" i="7"/>
  <c r="A1249" i="7"/>
  <c r="A1251" i="7"/>
  <c r="A1253" i="7"/>
  <c r="A1255" i="7"/>
  <c r="A1257" i="7"/>
  <c r="A1259" i="7"/>
  <c r="A1261" i="7"/>
  <c r="A1263" i="7"/>
  <c r="A1265" i="7"/>
  <c r="A1267" i="7"/>
  <c r="A1269" i="7"/>
  <c r="A1271" i="7"/>
  <c r="A1273" i="7"/>
  <c r="A1275" i="7"/>
  <c r="A1277" i="7"/>
  <c r="A1280" i="7"/>
  <c r="A1282" i="7"/>
  <c r="A1284" i="7"/>
  <c r="A1286" i="7"/>
  <c r="A1288" i="7"/>
  <c r="A1290" i="7"/>
  <c r="A1292" i="7"/>
  <c r="A1294" i="7"/>
  <c r="A1296" i="7"/>
  <c r="A1298" i="7"/>
  <c r="A1300" i="7"/>
  <c r="A1302" i="7"/>
  <c r="A1304" i="7"/>
  <c r="A1306" i="7"/>
  <c r="A1308" i="7"/>
  <c r="A1310" i="7"/>
  <c r="A1312" i="7"/>
  <c r="A1314" i="7"/>
  <c r="A1316" i="7"/>
  <c r="A1318" i="7"/>
  <c r="A1320" i="7"/>
  <c r="A1322" i="7"/>
  <c r="A1324" i="7"/>
  <c r="A1326" i="7"/>
  <c r="A1328" i="7"/>
  <c r="A1330" i="7"/>
  <c r="A1332" i="7"/>
  <c r="A1334" i="7"/>
  <c r="A1336" i="7"/>
  <c r="A1338" i="7"/>
  <c r="A1340" i="7"/>
  <c r="A1342" i="7"/>
  <c r="A1344" i="7"/>
  <c r="A1346" i="7"/>
  <c r="A1348" i="7"/>
  <c r="A1350" i="7"/>
  <c r="A1352" i="7"/>
  <c r="A1354" i="7"/>
  <c r="A1358" i="7"/>
  <c r="A1361" i="7"/>
  <c r="A1363" i="7"/>
  <c r="A1365" i="7"/>
  <c r="A1367" i="7"/>
  <c r="A1369" i="7"/>
  <c r="A1371" i="7"/>
  <c r="A1373" i="7"/>
  <c r="A1375" i="7"/>
  <c r="A1377" i="7"/>
  <c r="A1379" i="7"/>
  <c r="A1381" i="7"/>
  <c r="A1383" i="7"/>
  <c r="A1385" i="7"/>
  <c r="A1387" i="7"/>
  <c r="A1389" i="7"/>
  <c r="A1391" i="7"/>
  <c r="A1393" i="7"/>
  <c r="A1395" i="7"/>
  <c r="A1397" i="7"/>
  <c r="A1399" i="7"/>
  <c r="A1401" i="7"/>
  <c r="A1403" i="7"/>
  <c r="A1405" i="7"/>
  <c r="A1407" i="7"/>
  <c r="A1409" i="7"/>
  <c r="A1411" i="7"/>
  <c r="A1413" i="7"/>
  <c r="A1415" i="7"/>
  <c r="A1417" i="7"/>
  <c r="A1419" i="7"/>
  <c r="A1421" i="7"/>
  <c r="A1423" i="7"/>
  <c r="A1425" i="7"/>
  <c r="A1427" i="7"/>
  <c r="A1429" i="7"/>
  <c r="A1431" i="7"/>
  <c r="A1433" i="7"/>
  <c r="A1435" i="7"/>
  <c r="A1437" i="7"/>
  <c r="A1439" i="7"/>
  <c r="A1441" i="7"/>
  <c r="A1443" i="7"/>
  <c r="A1445" i="7"/>
  <c r="A1447" i="7"/>
  <c r="A1449" i="7"/>
  <c r="A1451" i="7"/>
  <c r="A1453" i="7"/>
  <c r="A1455" i="7"/>
  <c r="A1457" i="7"/>
  <c r="A1459" i="7"/>
  <c r="A1461" i="7"/>
  <c r="A1463" i="7"/>
  <c r="A1465" i="7"/>
  <c r="A1467" i="7"/>
  <c r="A1469" i="7"/>
  <c r="A1471" i="7"/>
  <c r="A1473" i="7"/>
  <c r="A1475" i="7"/>
  <c r="A1477" i="7"/>
  <c r="A1479" i="7"/>
  <c r="A1481" i="7"/>
  <c r="A1483" i="7"/>
  <c r="A1485" i="7"/>
  <c r="A1487" i="7"/>
  <c r="A1489" i="7"/>
  <c r="A1491" i="7"/>
  <c r="A1493" i="7"/>
  <c r="A1495" i="7"/>
  <c r="A1497" i="7"/>
  <c r="A1499" i="7"/>
  <c r="A1501" i="7"/>
  <c r="A1503" i="7"/>
  <c r="A1505" i="7"/>
  <c r="A1507" i="7"/>
  <c r="A1509" i="7"/>
  <c r="A1511" i="7"/>
  <c r="A1513" i="7"/>
  <c r="A1515" i="7"/>
  <c r="A1517" i="7"/>
  <c r="A1519" i="7"/>
  <c r="A1521" i="7"/>
  <c r="A1523" i="7"/>
  <c r="A1525" i="7"/>
  <c r="A1528" i="7"/>
  <c r="A1530" i="7"/>
  <c r="A1532" i="7"/>
  <c r="A1534" i="7"/>
  <c r="A1536" i="7"/>
  <c r="A1538" i="7"/>
  <c r="A1540" i="7"/>
  <c r="A1542" i="7"/>
  <c r="A1544" i="7"/>
  <c r="A1546" i="7"/>
  <c r="A1548" i="7"/>
  <c r="A1550" i="7"/>
  <c r="A1552" i="7"/>
  <c r="A1554" i="7"/>
  <c r="A1556" i="7"/>
  <c r="A1558" i="7"/>
  <c r="A1560" i="7"/>
  <c r="A1562" i="7"/>
  <c r="A1564" i="7"/>
  <c r="A1566" i="7"/>
  <c r="A1568" i="7"/>
  <c r="A1570" i="7"/>
  <c r="A1572" i="7"/>
  <c r="A1574" i="7"/>
  <c r="A1576" i="7"/>
  <c r="A1578" i="7"/>
  <c r="A1580" i="7"/>
  <c r="A1582" i="7"/>
  <c r="A1584" i="7"/>
  <c r="A1586" i="7"/>
  <c r="A1588" i="7"/>
  <c r="A1590" i="7"/>
  <c r="A1592" i="7"/>
  <c r="A1594" i="7"/>
  <c r="A1596" i="7"/>
  <c r="A1597" i="7"/>
  <c r="A1599" i="7"/>
  <c r="A1601" i="7"/>
  <c r="A1603" i="7"/>
  <c r="A1605" i="7"/>
  <c r="A1607" i="7"/>
  <c r="A1609" i="7"/>
  <c r="A1611" i="7"/>
  <c r="A1613" i="7"/>
  <c r="A1615" i="7"/>
  <c r="A1617" i="7"/>
  <c r="A1619" i="7"/>
  <c r="A1621" i="7"/>
  <c r="A1623" i="7"/>
  <c r="A1625" i="7"/>
  <c r="A1627" i="7"/>
  <c r="A1629" i="7"/>
  <c r="A1631" i="7"/>
  <c r="A1633" i="7"/>
  <c r="A1635" i="7"/>
  <c r="A1637" i="7"/>
  <c r="A1639" i="7"/>
  <c r="A1641" i="7"/>
  <c r="A1643" i="7"/>
  <c r="A1645" i="7"/>
  <c r="A1647" i="7"/>
  <c r="A1649" i="7"/>
  <c r="A1651" i="7"/>
  <c r="A1653" i="7"/>
  <c r="A1655" i="7"/>
  <c r="A1657" i="7"/>
  <c r="A1659" i="7"/>
  <c r="A1661" i="7"/>
  <c r="A1663" i="7"/>
  <c r="A1665" i="7"/>
  <c r="A1667" i="7"/>
  <c r="A1669" i="7"/>
  <c r="A1671" i="7"/>
  <c r="A1673" i="7"/>
  <c r="A1676" i="7"/>
  <c r="A1678" i="7"/>
  <c r="A1680" i="7"/>
  <c r="A1682" i="7"/>
  <c r="A1684" i="7"/>
  <c r="A1686" i="7"/>
  <c r="A1688" i="7"/>
  <c r="A1690" i="7"/>
  <c r="A1692" i="7"/>
  <c r="A1694" i="7"/>
  <c r="A1696" i="7"/>
  <c r="A1698" i="7"/>
  <c r="A1700" i="7"/>
  <c r="A1702" i="7"/>
  <c r="A1704" i="7"/>
  <c r="A1706" i="7"/>
  <c r="A1708" i="7"/>
  <c r="A1710" i="7"/>
  <c r="A1712" i="7"/>
  <c r="A1714" i="7"/>
  <c r="A1717" i="7"/>
  <c r="A1719" i="7"/>
  <c r="A1721" i="7"/>
  <c r="A1723" i="7"/>
  <c r="A1725" i="7"/>
  <c r="A1727" i="7"/>
  <c r="A1729" i="7"/>
  <c r="A1733" i="7"/>
  <c r="A1735" i="7"/>
  <c r="A1737" i="7"/>
  <c r="A1739" i="7"/>
  <c r="A1741" i="7"/>
  <c r="A1746" i="7"/>
  <c r="A1748" i="7"/>
  <c r="A1750" i="7"/>
  <c r="A1752" i="7"/>
  <c r="A1754" i="7"/>
  <c r="A1756" i="7"/>
  <c r="A1758" i="7"/>
  <c r="A1760" i="7"/>
  <c r="A1762" i="7"/>
  <c r="A1764" i="7"/>
  <c r="A1766" i="7"/>
  <c r="A1768" i="7"/>
  <c r="A1770" i="7"/>
  <c r="A1772" i="7"/>
  <c r="A1774" i="7"/>
  <c r="A1777" i="7"/>
  <c r="A1779" i="7"/>
  <c r="A1781" i="7"/>
  <c r="A1783" i="7"/>
  <c r="A1785" i="7"/>
  <c r="A1787" i="7"/>
  <c r="A1789" i="7"/>
  <c r="A1791" i="7"/>
  <c r="A1793" i="7"/>
  <c r="A1796" i="7"/>
  <c r="A1798" i="7"/>
  <c r="A1800" i="7"/>
  <c r="A1802" i="7"/>
  <c r="A1804" i="7"/>
  <c r="A1806" i="7"/>
  <c r="A1808" i="7"/>
  <c r="A1810" i="7"/>
  <c r="A1812" i="7"/>
  <c r="A1814" i="7"/>
  <c r="A1816" i="7"/>
  <c r="A1818" i="7"/>
  <c r="A1820" i="7"/>
  <c r="A1822" i="7"/>
  <c r="A1824" i="7"/>
  <c r="A1826" i="7"/>
  <c r="A1828" i="7"/>
  <c r="A1830" i="7"/>
  <c r="A1832" i="7"/>
  <c r="A1834" i="7"/>
  <c r="A1836" i="7"/>
  <c r="A1838" i="7"/>
  <c r="A1840" i="7"/>
  <c r="A1868" i="7"/>
  <c r="A1870" i="7"/>
  <c r="A1872" i="7"/>
  <c r="A1874" i="7"/>
  <c r="A1876" i="7"/>
  <c r="A1878" i="7"/>
  <c r="A1880" i="7"/>
  <c r="A1882" i="7"/>
  <c r="A1884" i="7"/>
  <c r="A1886" i="7"/>
  <c r="A1888" i="7"/>
  <c r="A1890" i="7"/>
  <c r="A1892" i="7"/>
  <c r="A1895" i="7"/>
  <c r="A1897" i="7"/>
  <c r="A1899" i="7"/>
  <c r="A1902" i="7"/>
  <c r="A1905" i="7"/>
  <c r="A1908" i="7"/>
  <c r="A1961" i="7"/>
  <c r="A1963" i="7"/>
  <c r="A1965" i="7"/>
  <c r="A1967" i="7"/>
  <c r="A1969" i="7"/>
  <c r="A1972" i="7"/>
  <c r="A1974" i="7"/>
  <c r="A1976" i="7"/>
  <c r="A1978" i="7"/>
  <c r="A1980" i="7"/>
  <c r="A1982" i="7"/>
  <c r="A1984" i="7"/>
  <c r="A1986" i="7"/>
  <c r="A1988" i="7"/>
  <c r="A1990" i="7"/>
  <c r="A1992" i="7"/>
  <c r="A1994" i="7"/>
  <c r="A1996" i="7"/>
  <c r="A1998" i="7"/>
  <c r="A2000" i="7"/>
  <c r="A2002" i="7"/>
  <c r="A2004" i="7"/>
  <c r="A2006" i="7"/>
  <c r="A2008" i="7"/>
  <c r="A2010" i="7"/>
  <c r="A2012" i="7"/>
  <c r="A2014" i="7"/>
  <c r="A2016" i="7"/>
  <c r="A2018" i="7"/>
  <c r="A2020" i="7"/>
  <c r="A2022" i="7"/>
  <c r="A2024" i="7"/>
  <c r="A2026" i="7"/>
  <c r="A2028" i="7"/>
  <c r="A2030" i="7"/>
  <c r="A2032" i="7"/>
  <c r="A2035" i="7"/>
  <c r="A2037" i="7"/>
  <c r="A2039" i="7"/>
  <c r="A2041" i="7"/>
  <c r="A2043" i="7"/>
  <c r="A2046" i="7"/>
  <c r="A2048" i="7"/>
  <c r="A2050" i="7"/>
  <c r="A2052" i="7"/>
  <c r="A2054" i="7"/>
  <c r="A2056" i="7"/>
  <c r="A2058" i="7"/>
  <c r="A2060" i="7"/>
  <c r="A2062" i="7"/>
  <c r="A2064" i="7"/>
  <c r="A2066" i="7"/>
  <c r="A2068" i="7"/>
  <c r="A2070" i="7"/>
  <c r="A2072" i="7"/>
  <c r="A2075" i="7"/>
  <c r="A2077" i="7"/>
  <c r="A2079" i="7"/>
  <c r="A2081" i="7"/>
  <c r="A2083" i="7"/>
  <c r="A2085" i="7"/>
  <c r="A2087" i="7"/>
  <c r="A2089" i="7"/>
  <c r="A2091" i="7"/>
  <c r="A2093" i="7"/>
  <c r="A2095" i="7"/>
  <c r="A2097" i="7"/>
  <c r="A2099" i="7"/>
  <c r="A2101" i="7"/>
  <c r="A2103" i="7"/>
  <c r="A2105" i="7"/>
  <c r="A2107" i="7"/>
  <c r="A2109" i="7"/>
  <c r="A2111" i="7"/>
  <c r="A2113" i="7"/>
  <c r="A2115" i="7"/>
  <c r="A8" i="7"/>
  <c r="A42" i="7"/>
  <c r="A52" i="7"/>
  <c r="A114" i="7"/>
  <c r="A212" i="7"/>
  <c r="A238" i="7"/>
  <c r="A348" i="7"/>
  <c r="A489" i="7"/>
  <c r="A509" i="7"/>
  <c r="A35" i="7"/>
  <c r="A205" i="7"/>
  <c r="A237" i="7"/>
  <c r="A289" i="7"/>
  <c r="A321" i="7"/>
  <c r="A325" i="7"/>
  <c r="A327" i="7"/>
  <c r="A339" i="7"/>
  <c r="A451" i="7"/>
  <c r="A453" i="7"/>
  <c r="A476" i="7"/>
  <c r="A607" i="7"/>
  <c r="A617" i="7"/>
  <c r="A634" i="7"/>
  <c r="A636" i="7"/>
  <c r="A4" i="7"/>
  <c r="A5" i="7"/>
  <c r="A7" i="7"/>
  <c r="A10" i="7"/>
  <c r="A12" i="7"/>
  <c r="A14" i="7"/>
  <c r="A16" i="7"/>
  <c r="A18" i="7"/>
  <c r="A20" i="7"/>
  <c r="A22" i="7"/>
  <c r="A24" i="7"/>
  <c r="A26" i="7"/>
  <c r="A28" i="7"/>
  <c r="A30" i="7"/>
  <c r="A32" i="7"/>
  <c r="A34" i="7"/>
  <c r="A37" i="7"/>
  <c r="A39" i="7"/>
  <c r="A41" i="7"/>
  <c r="A44" i="7"/>
  <c r="A46" i="7"/>
  <c r="A48" i="7"/>
  <c r="A50" i="7"/>
  <c r="A78" i="7"/>
  <c r="A80" i="7"/>
  <c r="A82" i="7"/>
  <c r="A84" i="7"/>
  <c r="A86" i="7"/>
  <c r="A88" i="7"/>
  <c r="A90" i="7"/>
  <c r="A92" i="7"/>
  <c r="A94" i="7"/>
  <c r="A96" i="7"/>
  <c r="A98" i="7"/>
  <c r="A100" i="7"/>
  <c r="A102" i="7"/>
  <c r="A104" i="7"/>
  <c r="A106" i="7"/>
  <c r="A108" i="7"/>
  <c r="A110" i="7"/>
  <c r="A112" i="7"/>
  <c r="A115" i="7"/>
  <c r="A116" i="7"/>
  <c r="A118" i="7"/>
  <c r="A120" i="7"/>
  <c r="A122" i="7"/>
  <c r="A124" i="7"/>
  <c r="A126" i="7"/>
  <c r="A128" i="7"/>
  <c r="A130" i="7"/>
  <c r="A132" i="7"/>
  <c r="A134" i="7"/>
  <c r="A136" i="7"/>
  <c r="A138" i="7"/>
  <c r="A140" i="7"/>
  <c r="A142" i="7"/>
  <c r="A144" i="7"/>
  <c r="A146" i="7"/>
  <c r="A148" i="7"/>
  <c r="A150" i="7"/>
  <c r="A152" i="7"/>
  <c r="A154" i="7"/>
  <c r="A156" i="7"/>
  <c r="A158" i="7"/>
  <c r="A160" i="7"/>
  <c r="A162" i="7"/>
  <c r="A164" i="7"/>
  <c r="A166" i="7"/>
  <c r="A168" i="7"/>
  <c r="A170" i="7"/>
  <c r="A172" i="7"/>
  <c r="A174" i="7"/>
  <c r="A176" i="7"/>
  <c r="A178" i="7"/>
  <c r="A180" i="7"/>
  <c r="A182" i="7"/>
  <c r="A184" i="7"/>
  <c r="A186" i="7"/>
  <c r="A188" i="7"/>
  <c r="A190" i="7"/>
  <c r="A192" i="7"/>
  <c r="A194" i="7"/>
  <c r="A196" i="7"/>
  <c r="A198" i="7"/>
  <c r="A200" i="7"/>
  <c r="A202" i="7"/>
  <c r="A204" i="7"/>
  <c r="A207" i="7"/>
  <c r="A209" i="7"/>
  <c r="A211" i="7"/>
  <c r="A214" i="7"/>
  <c r="A216" i="7"/>
  <c r="A218" i="7"/>
  <c r="A220" i="7"/>
  <c r="A222" i="7"/>
  <c r="A224" i="7"/>
  <c r="A226" i="7"/>
  <c r="A228" i="7"/>
  <c r="A230" i="7"/>
  <c r="A232" i="7"/>
  <c r="A234" i="7"/>
  <c r="A236" i="7"/>
  <c r="A240" i="7"/>
  <c r="A242" i="7"/>
  <c r="A244" i="7"/>
  <c r="A246" i="7"/>
  <c r="A264" i="7"/>
  <c r="A265" i="7"/>
  <c r="A267" i="7"/>
  <c r="A269" i="7"/>
  <c r="A271" i="7"/>
  <c r="A273" i="7"/>
  <c r="A275" i="7"/>
  <c r="A277" i="7"/>
  <c r="A279" i="7"/>
  <c r="A281" i="7"/>
  <c r="A283" i="7"/>
  <c r="A285" i="7"/>
  <c r="A287" i="7"/>
  <c r="A314" i="7"/>
  <c r="A315" i="7"/>
  <c r="A317" i="7"/>
  <c r="A319" i="7"/>
  <c r="A322" i="7"/>
  <c r="A323" i="7"/>
  <c r="A326" i="7"/>
  <c r="A328" i="7"/>
  <c r="A329" i="7"/>
  <c r="A331" i="7"/>
  <c r="A333" i="7"/>
  <c r="A335" i="7"/>
  <c r="A337" i="7"/>
  <c r="A343" i="7"/>
  <c r="A344" i="7"/>
  <c r="A346" i="7"/>
  <c r="A391" i="7"/>
  <c r="A392" i="7"/>
  <c r="A394" i="7"/>
  <c r="A396" i="7"/>
  <c r="A398" i="7"/>
  <c r="A400" i="7"/>
  <c r="A402" i="7"/>
  <c r="A404" i="7"/>
  <c r="A406" i="7"/>
  <c r="A408" i="7"/>
  <c r="A410" i="7"/>
  <c r="A412" i="7"/>
  <c r="A414" i="7"/>
  <c r="A416" i="7"/>
  <c r="A418" i="7"/>
  <c r="A420" i="7"/>
  <c r="A422" i="7"/>
  <c r="A424" i="7"/>
  <c r="A426" i="7"/>
  <c r="A428" i="7"/>
  <c r="A430" i="7"/>
  <c r="A432" i="7"/>
  <c r="A434" i="7"/>
  <c r="A436" i="7"/>
  <c r="A438" i="7"/>
  <c r="A440" i="7"/>
  <c r="A442" i="7"/>
  <c r="A444" i="7"/>
  <c r="A446" i="7"/>
  <c r="A448" i="7"/>
  <c r="A450" i="7"/>
  <c r="A469" i="7"/>
  <c r="A470" i="7"/>
  <c r="A472" i="7"/>
  <c r="A474" i="7"/>
  <c r="A479" i="7"/>
  <c r="A480" i="7"/>
  <c r="A482" i="7"/>
  <c r="A484" i="7"/>
  <c r="A486" i="7"/>
  <c r="A488" i="7"/>
  <c r="A491" i="7"/>
  <c r="A493" i="7"/>
  <c r="A495" i="7"/>
  <c r="A497" i="7"/>
  <c r="A499" i="7"/>
  <c r="A501" i="7"/>
  <c r="A503" i="7"/>
  <c r="A505" i="7"/>
  <c r="A507" i="7"/>
  <c r="A517" i="7"/>
  <c r="A519" i="7"/>
  <c r="A521" i="7"/>
  <c r="A523" i="7"/>
  <c r="A525" i="7"/>
  <c r="A527" i="7"/>
  <c r="A529" i="7"/>
  <c r="A531" i="7"/>
  <c r="A533" i="7"/>
  <c r="A535" i="7"/>
  <c r="A537" i="7"/>
  <c r="A556" i="7"/>
  <c r="A558" i="7"/>
  <c r="A560" i="7"/>
  <c r="A562" i="7"/>
  <c r="A564" i="7"/>
  <c r="A566" i="7"/>
  <c r="A568" i="7"/>
  <c r="A570" i="7"/>
  <c r="A572" i="7"/>
  <c r="A574" i="7"/>
  <c r="A576" i="7"/>
  <c r="A578" i="7"/>
  <c r="A580" i="7"/>
  <c r="A582" i="7"/>
  <c r="A584" i="7"/>
  <c r="A586" i="7"/>
  <c r="A588" i="7"/>
  <c r="A590" i="7"/>
  <c r="A592" i="7"/>
  <c r="A594" i="7"/>
  <c r="A596" i="7"/>
  <c r="A598" i="7"/>
  <c r="A600" i="7"/>
  <c r="A602" i="7"/>
  <c r="A604" i="7"/>
  <c r="A606" i="7"/>
  <c r="A609" i="7"/>
  <c r="A611" i="7"/>
  <c r="A613" i="7"/>
  <c r="A615" i="7"/>
  <c r="A629" i="7"/>
  <c r="A630" i="7"/>
  <c r="A633" i="7"/>
  <c r="A640" i="7"/>
  <c r="A641" i="7"/>
  <c r="A644" i="7"/>
  <c r="A647" i="7"/>
  <c r="A649" i="7"/>
  <c r="A651" i="7"/>
  <c r="A652" i="7"/>
  <c r="A654" i="7"/>
  <c r="A656" i="7"/>
  <c r="A658" i="7"/>
  <c r="A660" i="7"/>
  <c r="A662" i="7"/>
  <c r="A664" i="7"/>
  <c r="A666" i="7"/>
  <c r="A668" i="7"/>
  <c r="A670" i="7"/>
  <c r="A672" i="7"/>
  <c r="A674" i="7"/>
  <c r="A676" i="7"/>
  <c r="A678" i="7"/>
  <c r="A680" i="7"/>
  <c r="A682" i="7"/>
  <c r="A684" i="7"/>
  <c r="A686" i="7"/>
  <c r="A688" i="7"/>
  <c r="A690" i="7"/>
  <c r="A692" i="7"/>
  <c r="A694" i="7"/>
  <c r="A6" i="7"/>
  <c r="A9" i="7"/>
  <c r="A11" i="7"/>
  <c r="A13" i="7"/>
  <c r="A15" i="7"/>
  <c r="A17" i="7"/>
  <c r="A19" i="7"/>
  <c r="A21" i="7"/>
  <c r="A23" i="7"/>
  <c r="A25" i="7"/>
  <c r="A27" i="7"/>
  <c r="A29" i="7"/>
  <c r="A31" i="7"/>
  <c r="A33" i="7"/>
  <c r="A36" i="7"/>
  <c r="A38" i="7"/>
  <c r="A40" i="7"/>
  <c r="A43" i="7"/>
  <c r="A45" i="7"/>
  <c r="A47" i="7"/>
  <c r="A49" i="7"/>
  <c r="A51" i="7"/>
  <c r="A54" i="7"/>
  <c r="A56" i="7"/>
  <c r="A58" i="7"/>
  <c r="A60" i="7"/>
  <c r="A62" i="7"/>
  <c r="A64" i="7"/>
  <c r="A66" i="7"/>
  <c r="A68" i="7"/>
  <c r="A70" i="7"/>
  <c r="A72" i="7"/>
  <c r="A74" i="7"/>
  <c r="A76" i="7"/>
  <c r="A77" i="7"/>
  <c r="A79" i="7"/>
  <c r="A81" i="7"/>
  <c r="A83" i="7"/>
  <c r="A85" i="7"/>
  <c r="A87" i="7"/>
  <c r="A89" i="7"/>
  <c r="A91" i="7"/>
  <c r="A93" i="7"/>
  <c r="A95" i="7"/>
  <c r="A97" i="7"/>
  <c r="A99" i="7"/>
  <c r="A101" i="7"/>
  <c r="A103" i="7"/>
  <c r="A105" i="7"/>
  <c r="A107" i="7"/>
  <c r="A109" i="7"/>
  <c r="A111" i="7"/>
  <c r="A113" i="7"/>
  <c r="A117" i="7"/>
  <c r="A119" i="7"/>
  <c r="A121" i="7"/>
  <c r="A123" i="7"/>
  <c r="A125" i="7"/>
  <c r="A127" i="7"/>
  <c r="A129" i="7"/>
  <c r="A131" i="7"/>
  <c r="A133" i="7"/>
  <c r="A135" i="7"/>
  <c r="A137" i="7"/>
  <c r="A139" i="7"/>
  <c r="A141" i="7"/>
  <c r="A143" i="7"/>
  <c r="A145" i="7"/>
  <c r="A147" i="7"/>
  <c r="A149" i="7"/>
  <c r="A151" i="7"/>
  <c r="A153" i="7"/>
  <c r="A155" i="7"/>
  <c r="A157" i="7"/>
  <c r="A159" i="7"/>
  <c r="A161" i="7"/>
  <c r="A163" i="7"/>
  <c r="A165" i="7"/>
  <c r="A167" i="7"/>
  <c r="A169" i="7"/>
  <c r="A171" i="7"/>
  <c r="A173" i="7"/>
  <c r="A175" i="7"/>
  <c r="A177" i="7"/>
  <c r="A179" i="7"/>
  <c r="A181" i="7"/>
  <c r="A183" i="7"/>
  <c r="A185" i="7"/>
  <c r="A187" i="7"/>
  <c r="A189" i="7"/>
  <c r="A191" i="7"/>
  <c r="A193" i="7"/>
  <c r="A195" i="7"/>
  <c r="A197" i="7"/>
  <c r="A199" i="7"/>
  <c r="A201" i="7"/>
  <c r="A203" i="7"/>
  <c r="A206" i="7"/>
  <c r="A208" i="7"/>
  <c r="A210" i="7"/>
  <c r="A213" i="7"/>
  <c r="A215" i="7"/>
  <c r="A217" i="7"/>
  <c r="A219" i="7"/>
  <c r="A221" i="7"/>
  <c r="A223" i="7"/>
  <c r="A225" i="7"/>
  <c r="A227" i="7"/>
  <c r="A229" i="7"/>
  <c r="A231" i="7"/>
  <c r="A233" i="7"/>
  <c r="A235" i="7"/>
  <c r="A239" i="7"/>
  <c r="A241" i="7"/>
  <c r="A243" i="7"/>
  <c r="A245" i="7"/>
  <c r="A247" i="7"/>
  <c r="A248" i="7"/>
  <c r="A250" i="7"/>
  <c r="A252" i="7"/>
  <c r="A254" i="7"/>
  <c r="A256" i="7"/>
  <c r="A259" i="7"/>
  <c r="A261" i="7"/>
  <c r="A263" i="7"/>
  <c r="A266" i="7"/>
  <c r="A268" i="7"/>
  <c r="A270" i="7"/>
  <c r="A272" i="7"/>
  <c r="A274" i="7"/>
  <c r="A276" i="7"/>
  <c r="A278" i="7"/>
  <c r="A280" i="7"/>
  <c r="A282" i="7"/>
  <c r="A284" i="7"/>
  <c r="A286" i="7"/>
  <c r="A288" i="7"/>
  <c r="A291" i="7"/>
  <c r="A293" i="7"/>
  <c r="A295" i="7"/>
  <c r="A297" i="7"/>
  <c r="A299" i="7"/>
  <c r="A301" i="7"/>
  <c r="A303" i="7"/>
  <c r="A305" i="7"/>
  <c r="A307" i="7"/>
  <c r="A309" i="7"/>
  <c r="A311" i="7"/>
  <c r="A313" i="7"/>
  <c r="A316" i="7"/>
  <c r="A318" i="7"/>
  <c r="A320" i="7"/>
  <c r="A324" i="7"/>
  <c r="A330" i="7"/>
  <c r="A332" i="7"/>
  <c r="A334" i="7"/>
  <c r="A336" i="7"/>
  <c r="A338" i="7"/>
  <c r="A342" i="7"/>
  <c r="A345" i="7"/>
  <c r="A347" i="7"/>
  <c r="A350" i="7"/>
  <c r="A352" i="7"/>
  <c r="A354" i="7"/>
  <c r="A356" i="7"/>
  <c r="A358" i="7"/>
  <c r="A360" i="7"/>
  <c r="A362" i="7"/>
  <c r="A364" i="7"/>
  <c r="A366" i="7"/>
  <c r="A368" i="7"/>
  <c r="A370" i="7"/>
  <c r="A372" i="7"/>
  <c r="A374" i="7"/>
  <c r="A376" i="7"/>
  <c r="A378" i="7"/>
  <c r="A380" i="7"/>
  <c r="A382" i="7"/>
  <c r="A384" i="7"/>
  <c r="A386" i="7"/>
  <c r="A388" i="7"/>
  <c r="A390" i="7"/>
  <c r="A393" i="7"/>
  <c r="A395" i="7"/>
  <c r="A397" i="7"/>
  <c r="A399" i="7"/>
  <c r="A401" i="7"/>
  <c r="A403" i="7"/>
  <c r="A405" i="7"/>
  <c r="A407" i="7"/>
  <c r="A409" i="7"/>
  <c r="A411" i="7"/>
  <c r="A413" i="7"/>
  <c r="A415" i="7"/>
  <c r="A417" i="7"/>
  <c r="A419" i="7"/>
  <c r="A421" i="7"/>
  <c r="A423" i="7"/>
  <c r="A425" i="7"/>
  <c r="A427" i="7"/>
  <c r="A429" i="7"/>
  <c r="A431" i="7"/>
  <c r="A433" i="7"/>
  <c r="A435" i="7"/>
  <c r="A437" i="7"/>
  <c r="A439" i="7"/>
  <c r="A441" i="7"/>
  <c r="A443" i="7"/>
  <c r="A445" i="7"/>
  <c r="A447" i="7"/>
  <c r="A449" i="7"/>
  <c r="A452" i="7"/>
  <c r="A455" i="7"/>
  <c r="A457" i="7"/>
  <c r="A459" i="7"/>
  <c r="A462" i="7"/>
  <c r="A464" i="7"/>
  <c r="A466" i="7"/>
  <c r="A468" i="7"/>
  <c r="A471" i="7"/>
  <c r="A473" i="7"/>
  <c r="A475" i="7"/>
  <c r="A478" i="7"/>
  <c r="A481" i="7"/>
  <c r="A483" i="7"/>
  <c r="A485" i="7"/>
  <c r="A487" i="7"/>
  <c r="A490" i="7"/>
  <c r="A492" i="7"/>
  <c r="A494" i="7"/>
  <c r="A496" i="7"/>
  <c r="A498" i="7"/>
  <c r="A500" i="7"/>
  <c r="A502" i="7"/>
  <c r="A504" i="7"/>
  <c r="A506" i="7"/>
  <c r="A508" i="7"/>
  <c r="A514" i="7"/>
  <c r="A516" i="7"/>
  <c r="A540" i="7"/>
  <c r="A542" i="7"/>
  <c r="A544" i="7"/>
  <c r="A546" i="7"/>
  <c r="A548" i="7"/>
  <c r="A550" i="7"/>
  <c r="A552" i="7"/>
  <c r="A554" i="7"/>
  <c r="A555" i="7"/>
  <c r="A557" i="7"/>
  <c r="A559" i="7"/>
  <c r="A561" i="7"/>
  <c r="A563" i="7"/>
  <c r="A565" i="7"/>
  <c r="A567" i="7"/>
  <c r="A569" i="7"/>
  <c r="A571" i="7"/>
  <c r="A573" i="7"/>
  <c r="A575" i="7"/>
  <c r="A577" i="7"/>
  <c r="A579" i="7"/>
  <c r="A581" i="7"/>
  <c r="A583" i="7"/>
  <c r="A585" i="7"/>
  <c r="A587" i="7"/>
  <c r="A589" i="7"/>
  <c r="A591" i="7"/>
  <c r="A593" i="7"/>
  <c r="A595" i="7"/>
  <c r="A597" i="7"/>
  <c r="A599" i="7"/>
  <c r="A601" i="7"/>
  <c r="A603" i="7"/>
  <c r="A605" i="7"/>
  <c r="A608" i="7"/>
  <c r="A610" i="7"/>
  <c r="A612" i="7"/>
  <c r="A614" i="7"/>
  <c r="A616" i="7"/>
  <c r="A619" i="7"/>
  <c r="A621" i="7"/>
  <c r="A623" i="7"/>
  <c r="A625" i="7"/>
  <c r="A628" i="7"/>
  <c r="A632" i="7"/>
  <c r="A635" i="7"/>
  <c r="A639" i="7"/>
  <c r="A643" i="7"/>
  <c r="A645" i="7"/>
  <c r="A653" i="7"/>
  <c r="A655" i="7"/>
  <c r="A657" i="7"/>
  <c r="A659" i="7"/>
  <c r="A661" i="7"/>
  <c r="A663" i="7"/>
  <c r="A665" i="7"/>
  <c r="A667" i="7"/>
  <c r="A669" i="7"/>
  <c r="A671" i="7"/>
  <c r="A673" i="7"/>
  <c r="A675" i="7"/>
  <c r="A677" i="7"/>
  <c r="A679" i="7"/>
  <c r="A681" i="7"/>
  <c r="A683" i="7"/>
  <c r="A685" i="7"/>
  <c r="A687" i="7"/>
  <c r="A689" i="7"/>
  <c r="A691" i="7"/>
  <c r="A693" i="7"/>
  <c r="A695" i="7"/>
  <c r="A698" i="7"/>
  <c r="A700" i="7"/>
  <c r="A702" i="7"/>
  <c r="A704" i="7"/>
  <c r="A706" i="7"/>
  <c r="A708" i="7"/>
  <c r="A710" i="7"/>
  <c r="A712" i="7"/>
  <c r="A714" i="7"/>
  <c r="A716" i="7"/>
  <c r="A718" i="7"/>
  <c r="G2472" i="19" l="1"/>
  <c r="G2471" i="19"/>
  <c r="G2470" i="19"/>
  <c r="G2469" i="19"/>
  <c r="G2468" i="19"/>
  <c r="G2467" i="19"/>
  <c r="G2466" i="19"/>
  <c r="G2465" i="19"/>
  <c r="G2464" i="19"/>
  <c r="G2463" i="19"/>
  <c r="G2462" i="19"/>
  <c r="G2461" i="19"/>
  <c r="G2460" i="19"/>
  <c r="G2459" i="19"/>
  <c r="G2458" i="19"/>
  <c r="G2457" i="19"/>
  <c r="G2456" i="19"/>
  <c r="G2455" i="19"/>
  <c r="G2454" i="19"/>
  <c r="G2453" i="19"/>
  <c r="G2452" i="19"/>
  <c r="G2451" i="19"/>
  <c r="G2450" i="19"/>
  <c r="G2449" i="19"/>
  <c r="G2448" i="19"/>
  <c r="G2447" i="19"/>
  <c r="G2446" i="19"/>
  <c r="G2445" i="19"/>
  <c r="G2444" i="19"/>
  <c r="G2443" i="19"/>
  <c r="G2442" i="19"/>
  <c r="G2441" i="19"/>
  <c r="G2440" i="19"/>
  <c r="G2439" i="19"/>
  <c r="G2438" i="19"/>
  <c r="G2437" i="19"/>
  <c r="G2436" i="19"/>
  <c r="G2435" i="19"/>
  <c r="G2434" i="19"/>
  <c r="G2433" i="19"/>
  <c r="G2432" i="19"/>
  <c r="G2431" i="19"/>
  <c r="G2430" i="19"/>
  <c r="G2429" i="19"/>
  <c r="G2428" i="19"/>
  <c r="G2427" i="19"/>
  <c r="G2426" i="19"/>
  <c r="G2425" i="19"/>
  <c r="G2424" i="19"/>
  <c r="G2423" i="19"/>
  <c r="G2422" i="19"/>
  <c r="G2421" i="19"/>
  <c r="G2420" i="19"/>
  <c r="G2419" i="19"/>
  <c r="G2418" i="19"/>
  <c r="G2417" i="19"/>
  <c r="G2416" i="19"/>
  <c r="G2415" i="19"/>
  <c r="G2414" i="19"/>
  <c r="G2413" i="19"/>
  <c r="G2412" i="19"/>
  <c r="G2411" i="19"/>
  <c r="G2410" i="19"/>
  <c r="G2409" i="19"/>
  <c r="G2408" i="19"/>
  <c r="G2407" i="19"/>
  <c r="G2406" i="19"/>
  <c r="G2405" i="19"/>
  <c r="G2404" i="19"/>
  <c r="G2403" i="19"/>
  <c r="G2402" i="19"/>
  <c r="G2401" i="19"/>
  <c r="G2400" i="19"/>
  <c r="G2399" i="19"/>
  <c r="G2398" i="19"/>
  <c r="G2397" i="19"/>
  <c r="G2396" i="19"/>
  <c r="G2395" i="19"/>
  <c r="G2394" i="19"/>
  <c r="G2393" i="19"/>
  <c r="G2392" i="19"/>
  <c r="G2391" i="19"/>
  <c r="G2390" i="19"/>
  <c r="G2389" i="19"/>
  <c r="G2388" i="19"/>
  <c r="G2387" i="19"/>
  <c r="G2386" i="19"/>
  <c r="G2385" i="19"/>
  <c r="G2384" i="19"/>
  <c r="G2383" i="19"/>
  <c r="G2382" i="19"/>
  <c r="G2381" i="19"/>
  <c r="G2380" i="19"/>
  <c r="G2379" i="19"/>
  <c r="G2378" i="19"/>
  <c r="G2377" i="19"/>
  <c r="G2376" i="19"/>
  <c r="G2375" i="19"/>
  <c r="G2374" i="19"/>
  <c r="G2373" i="19"/>
  <c r="G2372" i="19"/>
  <c r="G2371" i="19"/>
  <c r="G2370" i="19"/>
  <c r="G2369" i="19"/>
  <c r="G2368" i="19"/>
  <c r="G2367" i="19"/>
  <c r="G2366" i="19"/>
  <c r="G2365" i="19"/>
  <c r="G2364" i="19"/>
  <c r="G2363" i="19"/>
  <c r="G2362" i="19"/>
  <c r="G2361" i="19"/>
  <c r="G2360" i="19"/>
  <c r="G2359" i="19"/>
  <c r="G2358" i="19"/>
  <c r="G2357" i="19"/>
  <c r="G2356" i="19"/>
  <c r="G2355" i="19"/>
  <c r="G2354" i="19"/>
  <c r="G2353" i="19"/>
  <c r="G2352" i="19"/>
  <c r="G2351" i="19"/>
  <c r="G2350" i="19"/>
  <c r="G2349" i="19"/>
  <c r="G2348" i="19"/>
  <c r="G2347" i="19"/>
  <c r="G2346" i="19"/>
  <c r="G2345" i="19"/>
  <c r="G2344" i="19"/>
  <c r="G2343" i="19"/>
  <c r="G2342" i="19"/>
  <c r="G2341" i="19"/>
  <c r="G2340" i="19"/>
  <c r="G2339" i="19"/>
  <c r="G2338" i="19"/>
  <c r="G2337" i="19"/>
  <c r="G2336" i="19"/>
  <c r="G2335" i="19"/>
  <c r="G2334" i="19"/>
  <c r="G2333" i="19"/>
  <c r="G2332" i="19"/>
  <c r="G2331" i="19"/>
  <c r="G2330" i="19"/>
  <c r="G2329" i="19"/>
  <c r="G2328" i="19"/>
  <c r="G2327" i="19"/>
  <c r="G2326" i="19"/>
  <c r="G2325" i="19"/>
  <c r="G2324" i="19"/>
  <c r="G2323" i="19"/>
  <c r="G2322" i="19"/>
  <c r="G2321" i="19"/>
  <c r="G2320" i="19"/>
  <c r="G2319" i="19"/>
  <c r="G2318" i="19"/>
  <c r="G2317" i="19"/>
  <c r="G2316" i="19"/>
  <c r="G2315" i="19"/>
  <c r="G2314" i="19"/>
  <c r="G2313" i="19"/>
  <c r="G2312" i="19"/>
  <c r="G2311" i="19"/>
  <c r="G2310" i="19"/>
  <c r="G2309" i="19"/>
  <c r="G2308" i="19"/>
  <c r="G2307" i="19"/>
  <c r="G2306" i="19"/>
  <c r="G2305" i="19"/>
  <c r="G2304" i="19"/>
  <c r="G2303" i="19"/>
  <c r="G2302" i="19"/>
  <c r="G2301" i="19"/>
  <c r="G2300" i="19"/>
  <c r="G2299" i="19"/>
  <c r="G2298" i="19"/>
  <c r="G2297" i="19"/>
  <c r="G2296" i="19"/>
  <c r="G2295" i="19"/>
  <c r="G2294" i="19"/>
  <c r="G2293" i="19"/>
  <c r="G2292" i="19"/>
  <c r="G2291" i="19"/>
  <c r="G2290" i="19"/>
  <c r="G2289" i="19"/>
  <c r="G2288" i="19"/>
  <c r="G2287" i="19"/>
  <c r="G2286" i="19"/>
  <c r="G2285" i="19"/>
  <c r="G2284" i="19"/>
  <c r="G2283" i="19"/>
  <c r="G2282" i="19"/>
  <c r="G2281" i="19"/>
  <c r="G2280" i="19"/>
  <c r="G2279" i="19"/>
  <c r="G2278" i="19"/>
  <c r="G2277" i="19"/>
  <c r="G2276" i="19"/>
  <c r="G2275" i="19"/>
  <c r="G2274" i="19"/>
  <c r="G2273" i="19"/>
  <c r="G2272" i="19"/>
  <c r="G2271" i="19"/>
  <c r="G2270" i="19"/>
  <c r="G2269" i="19"/>
  <c r="G2268" i="19"/>
  <c r="G2267" i="19"/>
  <c r="G2266" i="19"/>
  <c r="G2265" i="19"/>
  <c r="G2264" i="19"/>
  <c r="G2263" i="19"/>
  <c r="G2262" i="19"/>
  <c r="G2261" i="19"/>
  <c r="G2260" i="19"/>
  <c r="G2259" i="19"/>
  <c r="G2258" i="19"/>
  <c r="G2257" i="19"/>
  <c r="G2256" i="19"/>
  <c r="G2255" i="19"/>
  <c r="G2254" i="19"/>
  <c r="G2253" i="19"/>
  <c r="G2252" i="19"/>
  <c r="G2251" i="19"/>
  <c r="G2250" i="19"/>
  <c r="G2249" i="19"/>
  <c r="G2248" i="19"/>
  <c r="G2247" i="19"/>
  <c r="G2246" i="19"/>
  <c r="G2245" i="19"/>
  <c r="G2244" i="19"/>
  <c r="G2243" i="19"/>
  <c r="G2242" i="19"/>
  <c r="G2241" i="19"/>
  <c r="G2240" i="19"/>
  <c r="G2239" i="19"/>
  <c r="G2238" i="19"/>
  <c r="G2237" i="19"/>
  <c r="G2236" i="19"/>
  <c r="G2235" i="19"/>
  <c r="G2234" i="19"/>
  <c r="G2233" i="19"/>
  <c r="G2232" i="19"/>
  <c r="G2231" i="19"/>
  <c r="G2230" i="19"/>
  <c r="G2229" i="19"/>
  <c r="G2228" i="19"/>
  <c r="G2227" i="19"/>
  <c r="G2226" i="19"/>
  <c r="G2225" i="19"/>
  <c r="G2224" i="19"/>
  <c r="G2223" i="19"/>
  <c r="G2222" i="19"/>
  <c r="G2221" i="19"/>
  <c r="G2220" i="19"/>
  <c r="G2219" i="19"/>
  <c r="G2218" i="19"/>
  <c r="G2217" i="19"/>
  <c r="G2216" i="19"/>
  <c r="G2215" i="19"/>
  <c r="G2214" i="19"/>
  <c r="G2213" i="19"/>
  <c r="G2212" i="19"/>
  <c r="G2211" i="19"/>
  <c r="G2210" i="19"/>
  <c r="G2209" i="19"/>
  <c r="G2208" i="19"/>
  <c r="G2207" i="19"/>
  <c r="G2206" i="19"/>
  <c r="G2205" i="19"/>
  <c r="G2204" i="19"/>
  <c r="G2203" i="19"/>
  <c r="G2202" i="19"/>
  <c r="G2201" i="19"/>
  <c r="G2200" i="19"/>
  <c r="G2199" i="19"/>
  <c r="G2198" i="19"/>
  <c r="G2197" i="19"/>
  <c r="G2196" i="19"/>
  <c r="G2195" i="19"/>
  <c r="G2194" i="19"/>
  <c r="G2193" i="19"/>
  <c r="G2192" i="19"/>
  <c r="G2191" i="19"/>
  <c r="G2190" i="19"/>
  <c r="G2189" i="19"/>
  <c r="G2188" i="19"/>
  <c r="G2187" i="19"/>
  <c r="G2186" i="19"/>
  <c r="G2185" i="19"/>
  <c r="G2184" i="19"/>
  <c r="G2183" i="19"/>
  <c r="G2182" i="19"/>
  <c r="G2181" i="19"/>
  <c r="G2180" i="19"/>
  <c r="G2179" i="19"/>
  <c r="G2178" i="19"/>
  <c r="G2177" i="19"/>
  <c r="G2176" i="19"/>
  <c r="G2175" i="19"/>
  <c r="G2174" i="19"/>
  <c r="G2173" i="19"/>
  <c r="G2172" i="19"/>
  <c r="G2171" i="19"/>
  <c r="G2170" i="19"/>
  <c r="G2169" i="19"/>
  <c r="G2168" i="19"/>
  <c r="G2167" i="19"/>
  <c r="G2166" i="19"/>
  <c r="G2165" i="19"/>
  <c r="G2164" i="19"/>
  <c r="G2163" i="19"/>
  <c r="G2162" i="19"/>
  <c r="G2161" i="19"/>
  <c r="G2160" i="19"/>
  <c r="G2159" i="19"/>
  <c r="G2158" i="19"/>
  <c r="G2157" i="19"/>
  <c r="G2156" i="19"/>
  <c r="G2155" i="19"/>
  <c r="G2154" i="19"/>
  <c r="G2153" i="19"/>
  <c r="G2152" i="19"/>
  <c r="G2151" i="19"/>
  <c r="G2150" i="19"/>
  <c r="G2149" i="19"/>
  <c r="G2148" i="19"/>
  <c r="G2147" i="19"/>
  <c r="G2146" i="19"/>
  <c r="G2145" i="19"/>
  <c r="G2144" i="19"/>
  <c r="G2143" i="19"/>
  <c r="G2142" i="19"/>
  <c r="G2141" i="19"/>
  <c r="G2140" i="19"/>
  <c r="G2139" i="19"/>
  <c r="G2138" i="19"/>
  <c r="G2137" i="19"/>
  <c r="G2136" i="19"/>
  <c r="G2135" i="19"/>
  <c r="G2134" i="19"/>
  <c r="G2133" i="19"/>
  <c r="G2132" i="19"/>
  <c r="G2131" i="19"/>
  <c r="G2130" i="19"/>
  <c r="G2129" i="19"/>
  <c r="G2128" i="19"/>
  <c r="G2127" i="19"/>
  <c r="G2126" i="19"/>
  <c r="G2125" i="19"/>
  <c r="G2124" i="19"/>
  <c r="G2123" i="19"/>
  <c r="G2122" i="19"/>
  <c r="G2121" i="19"/>
  <c r="G2120" i="19"/>
  <c r="G2119" i="19"/>
  <c r="G2118" i="19"/>
  <c r="G2117" i="19"/>
  <c r="G2116" i="19"/>
  <c r="G2115" i="19"/>
  <c r="G2114" i="19"/>
  <c r="G2113" i="19"/>
  <c r="G2112" i="19"/>
  <c r="G2111" i="19"/>
  <c r="G2110" i="19"/>
  <c r="G2109" i="19"/>
  <c r="G2108" i="19"/>
  <c r="G2107" i="19"/>
  <c r="G2106" i="19"/>
  <c r="G2105" i="19"/>
  <c r="G2104" i="19"/>
  <c r="G2103" i="19"/>
  <c r="G2102" i="19"/>
  <c r="G2101" i="19"/>
  <c r="G2100" i="19"/>
  <c r="G2099" i="19"/>
  <c r="G2098" i="19"/>
  <c r="G2097" i="19"/>
  <c r="G2096" i="19"/>
  <c r="G2095" i="19"/>
  <c r="G2094" i="19"/>
  <c r="G2093" i="19"/>
  <c r="G2092" i="19"/>
  <c r="G2091" i="19"/>
  <c r="G2090" i="19"/>
  <c r="G2089" i="19"/>
  <c r="G2088" i="19"/>
  <c r="G2087" i="19"/>
  <c r="G2086" i="19"/>
  <c r="G2085" i="19"/>
  <c r="G2084" i="19"/>
  <c r="G2083" i="19"/>
  <c r="G2082" i="19"/>
  <c r="G2081" i="19"/>
  <c r="G2080" i="19"/>
  <c r="G2079" i="19"/>
  <c r="G2078" i="19"/>
  <c r="G2077" i="19"/>
  <c r="G2076" i="19"/>
  <c r="G2075" i="19"/>
  <c r="G2074" i="19"/>
  <c r="G2073" i="19"/>
  <c r="G2072" i="19"/>
  <c r="G2071" i="19"/>
  <c r="G2070" i="19"/>
  <c r="G2069" i="19"/>
  <c r="G2068" i="19"/>
  <c r="G2067" i="19"/>
  <c r="G2066" i="19"/>
  <c r="G2065" i="19"/>
  <c r="G2064" i="19"/>
  <c r="G2063" i="19"/>
  <c r="G2062" i="19"/>
  <c r="G2061" i="19"/>
  <c r="G2060" i="19"/>
  <c r="G2059" i="19"/>
  <c r="G2058" i="19"/>
  <c r="G2057" i="19"/>
  <c r="G2056" i="19"/>
  <c r="G2055" i="19"/>
  <c r="G2054" i="19"/>
  <c r="G2053" i="19"/>
  <c r="G2052" i="19"/>
  <c r="G2051" i="19"/>
  <c r="G2050" i="19"/>
  <c r="G2049" i="19"/>
  <c r="G2048" i="19"/>
  <c r="G2047" i="19"/>
  <c r="G2046" i="19"/>
  <c r="G2045" i="19"/>
  <c r="G2044" i="19"/>
  <c r="G2043" i="19"/>
  <c r="G2042" i="19"/>
  <c r="G2041" i="19"/>
  <c r="G2040" i="19"/>
  <c r="G2039" i="19"/>
  <c r="G2038" i="19"/>
  <c r="G2037" i="19"/>
  <c r="G2036" i="19"/>
  <c r="G2035" i="19"/>
  <c r="G2034" i="19"/>
  <c r="G2033" i="19"/>
  <c r="G2032" i="19"/>
  <c r="G2031" i="19"/>
  <c r="G2030" i="19"/>
  <c r="G2029" i="19"/>
  <c r="G2028" i="19"/>
  <c r="G2027" i="19"/>
  <c r="G2026" i="19"/>
  <c r="G2025" i="19"/>
  <c r="G2024" i="19"/>
  <c r="G2023" i="19"/>
  <c r="G2022" i="19"/>
  <c r="G2021" i="19"/>
  <c r="G2020" i="19"/>
  <c r="G2019" i="19"/>
  <c r="G2018" i="19"/>
  <c r="G2017" i="19"/>
  <c r="G2016" i="19"/>
  <c r="G2015" i="19"/>
  <c r="G2014" i="19"/>
  <c r="G2013" i="19"/>
  <c r="G2012" i="19"/>
  <c r="G2011" i="19"/>
  <c r="G2010" i="19"/>
  <c r="G2009" i="19"/>
  <c r="G2008" i="19"/>
  <c r="G2007" i="19"/>
  <c r="G2006" i="19"/>
  <c r="G2005" i="19"/>
  <c r="G2004" i="19"/>
  <c r="G2003" i="19"/>
  <c r="G2002" i="19"/>
  <c r="G2001" i="19"/>
  <c r="G2000" i="19"/>
  <c r="G1999" i="19"/>
  <c r="G1998" i="19"/>
  <c r="G1997" i="19"/>
  <c r="G1996" i="19"/>
  <c r="G1995" i="19"/>
  <c r="G1994" i="19"/>
  <c r="G1993" i="19"/>
  <c r="G1992" i="19"/>
  <c r="G1991" i="19"/>
  <c r="G1990" i="19"/>
  <c r="G1989" i="19"/>
  <c r="G1988" i="19"/>
  <c r="G1987" i="19"/>
  <c r="G1986" i="19"/>
  <c r="G1985" i="19"/>
  <c r="G1984" i="19"/>
  <c r="G1983" i="19"/>
  <c r="G1982" i="19"/>
  <c r="G1981" i="19"/>
  <c r="G1980" i="19"/>
  <c r="G1979" i="19"/>
  <c r="G1978" i="19"/>
  <c r="G1977" i="19"/>
  <c r="G1976" i="19"/>
  <c r="G1975" i="19"/>
  <c r="G1974" i="19"/>
  <c r="G1973" i="19"/>
  <c r="G1972" i="19"/>
  <c r="G1971" i="19"/>
  <c r="G1970" i="19"/>
  <c r="G1969" i="19"/>
  <c r="G1968" i="19"/>
  <c r="G1967" i="19"/>
  <c r="G1966" i="19"/>
  <c r="G1965" i="19"/>
  <c r="G1964" i="19"/>
  <c r="G1963" i="19"/>
  <c r="G1962" i="19"/>
  <c r="G1961" i="19"/>
  <c r="G1960" i="19"/>
  <c r="G1959" i="19"/>
  <c r="G1958" i="19"/>
  <c r="G1957" i="19"/>
  <c r="G1956" i="19"/>
  <c r="G1955" i="19"/>
  <c r="G1954" i="19"/>
  <c r="G1953" i="19"/>
  <c r="G1952" i="19"/>
  <c r="G1951" i="19"/>
  <c r="G1950" i="19"/>
  <c r="G1949" i="19"/>
  <c r="G1948" i="19"/>
  <c r="G1947" i="19"/>
  <c r="G1946" i="19"/>
  <c r="G1945" i="19"/>
  <c r="G1944" i="19"/>
  <c r="G1943" i="19"/>
  <c r="G1942" i="19"/>
  <c r="G1941" i="19"/>
  <c r="G1940" i="19"/>
  <c r="G1939" i="19"/>
  <c r="G1938" i="19"/>
  <c r="G1937" i="19"/>
  <c r="G1936" i="19"/>
  <c r="G1935" i="19"/>
  <c r="G1934" i="19"/>
  <c r="G1933" i="19"/>
  <c r="G1932" i="19"/>
  <c r="G1931" i="19"/>
  <c r="G1930" i="19"/>
  <c r="G1929" i="19"/>
  <c r="G1928" i="19"/>
  <c r="G1927" i="19"/>
  <c r="G1926" i="19"/>
  <c r="G1925" i="19"/>
  <c r="G1924" i="19"/>
  <c r="G1923" i="19"/>
  <c r="G1922" i="19"/>
  <c r="G1921" i="19"/>
  <c r="G1920" i="19"/>
  <c r="G1919" i="19"/>
  <c r="G1918" i="19"/>
  <c r="G1917" i="19"/>
  <c r="G1916" i="19"/>
  <c r="G1915" i="19"/>
  <c r="G1914" i="19"/>
  <c r="G1913" i="19"/>
  <c r="G1912" i="19"/>
  <c r="G1911" i="19"/>
  <c r="G1910" i="19"/>
  <c r="G1909" i="19"/>
  <c r="G1908" i="19"/>
  <c r="G1907" i="19"/>
  <c r="G1906" i="19"/>
  <c r="G1905" i="19"/>
  <c r="G1904" i="19"/>
  <c r="G1903" i="19"/>
  <c r="G1902" i="19"/>
  <c r="G1901" i="19"/>
  <c r="G1900" i="19"/>
  <c r="G1899" i="19"/>
  <c r="G1898" i="19"/>
  <c r="G1897" i="19"/>
  <c r="G1896" i="19"/>
  <c r="G1895" i="19"/>
  <c r="G1894" i="19"/>
  <c r="G1893" i="19"/>
  <c r="G1892" i="19"/>
  <c r="G1891" i="19"/>
  <c r="G1890" i="19"/>
  <c r="G1889" i="19"/>
  <c r="G1888" i="19"/>
  <c r="G1887" i="19"/>
  <c r="G1886" i="19"/>
  <c r="G1885" i="19"/>
  <c r="G1884" i="19"/>
  <c r="G1883" i="19"/>
  <c r="G1882" i="19"/>
  <c r="G1881" i="19"/>
  <c r="G1880" i="19"/>
  <c r="G1879" i="19"/>
  <c r="G1878" i="19"/>
  <c r="G1877" i="19"/>
  <c r="G1876" i="19"/>
  <c r="G1875" i="19"/>
  <c r="G1874" i="19"/>
  <c r="G1873" i="19"/>
  <c r="G1872" i="19"/>
  <c r="G1871" i="19"/>
  <c r="G1870" i="19"/>
  <c r="G1869" i="19"/>
  <c r="G1868" i="19"/>
  <c r="G1867" i="19"/>
  <c r="G1866" i="19"/>
  <c r="G1865" i="19"/>
  <c r="G1864" i="19"/>
  <c r="G1863" i="19"/>
  <c r="G1862" i="19"/>
  <c r="G1861" i="19"/>
  <c r="G1860" i="19"/>
  <c r="G1859" i="19"/>
  <c r="G1858" i="19"/>
  <c r="G1857" i="19"/>
  <c r="G1856" i="19"/>
  <c r="G1855" i="19"/>
  <c r="G1854" i="19"/>
  <c r="G1853" i="19"/>
  <c r="G1852" i="19"/>
  <c r="G1851" i="19"/>
  <c r="G1850" i="19"/>
  <c r="G1849" i="19"/>
  <c r="G1848" i="19"/>
  <c r="G1847" i="19"/>
  <c r="G1846" i="19"/>
  <c r="G1845" i="19"/>
  <c r="G1844" i="19"/>
  <c r="G1843" i="19"/>
  <c r="G1842" i="19"/>
  <c r="G1841" i="19"/>
  <c r="G1840" i="19"/>
  <c r="G1839" i="19"/>
  <c r="G1838" i="19"/>
  <c r="G1837" i="19"/>
  <c r="G1836" i="19"/>
  <c r="G1835" i="19"/>
  <c r="G1834" i="19"/>
  <c r="G1833" i="19"/>
  <c r="G1832" i="19"/>
  <c r="G1831" i="19"/>
  <c r="G1830" i="19"/>
  <c r="G1829" i="19"/>
  <c r="G1828" i="19"/>
  <c r="G1827" i="19"/>
  <c r="G1826" i="19"/>
  <c r="G1825" i="19"/>
  <c r="G1824" i="19"/>
  <c r="G1823" i="19"/>
  <c r="G1822" i="19"/>
  <c r="G1821" i="19"/>
  <c r="G1820" i="19"/>
  <c r="G1819" i="19"/>
  <c r="G1818" i="19"/>
  <c r="G1817" i="19"/>
  <c r="G1816" i="19"/>
  <c r="G1815" i="19"/>
  <c r="G1814" i="19"/>
  <c r="G1813" i="19"/>
  <c r="G1812" i="19"/>
  <c r="G1811" i="19"/>
  <c r="G1810" i="19"/>
  <c r="G1809" i="19"/>
  <c r="G1808" i="19"/>
  <c r="G1807" i="19"/>
  <c r="G1806" i="19"/>
  <c r="G1805" i="19"/>
  <c r="G1804" i="19"/>
  <c r="G1803" i="19"/>
  <c r="G1802" i="19"/>
  <c r="G1801" i="19"/>
  <c r="G1800" i="19"/>
  <c r="G1799" i="19"/>
  <c r="G1798" i="19"/>
  <c r="G1797" i="19"/>
  <c r="G1796" i="19"/>
  <c r="G1795" i="19"/>
  <c r="G1794" i="19"/>
  <c r="G1793" i="19"/>
  <c r="G1792" i="19"/>
  <c r="G1791" i="19"/>
  <c r="G1790" i="19"/>
  <c r="G1789" i="19"/>
  <c r="G1788" i="19"/>
  <c r="G1787" i="19"/>
  <c r="G1786" i="19"/>
  <c r="G1785" i="19"/>
  <c r="G1784" i="19"/>
  <c r="G1783" i="19"/>
  <c r="G1782" i="19"/>
  <c r="G1781" i="19"/>
  <c r="G1780" i="19"/>
  <c r="G1779" i="19"/>
  <c r="G1778" i="19"/>
  <c r="G1777" i="19"/>
  <c r="G1776" i="19"/>
  <c r="G1775" i="19"/>
  <c r="G1774" i="19"/>
  <c r="G1773" i="19"/>
  <c r="G1772" i="19"/>
  <c r="G1771" i="19"/>
  <c r="G1770" i="19"/>
  <c r="G1769" i="19"/>
  <c r="G1768" i="19"/>
  <c r="G1767" i="19"/>
  <c r="G1766" i="19"/>
  <c r="G1765" i="19"/>
  <c r="G1764" i="19"/>
  <c r="G1763" i="19"/>
  <c r="G1762" i="19"/>
  <c r="G1761" i="19"/>
  <c r="G1760" i="19"/>
  <c r="G1759" i="19"/>
  <c r="G1758" i="19"/>
  <c r="G1757" i="19"/>
  <c r="G1756" i="19"/>
  <c r="G1755" i="19"/>
  <c r="G1754" i="19"/>
  <c r="G1753" i="19"/>
  <c r="G1752" i="19"/>
  <c r="G1751" i="19"/>
  <c r="G1750" i="19"/>
  <c r="G1749" i="19"/>
  <c r="G1748" i="19"/>
  <c r="G1747" i="19"/>
  <c r="G1746" i="19"/>
  <c r="G1745" i="19"/>
  <c r="G1744" i="19"/>
  <c r="G1743" i="19"/>
  <c r="G1742" i="19"/>
  <c r="G1741" i="19"/>
  <c r="G1740" i="19"/>
  <c r="G1739" i="19"/>
  <c r="G1738" i="19"/>
  <c r="G1737" i="19"/>
  <c r="G1736" i="19"/>
  <c r="G1735" i="19"/>
  <c r="G1734" i="19"/>
  <c r="G1733" i="19"/>
  <c r="G1732" i="19"/>
  <c r="G1731" i="19"/>
  <c r="G1730" i="19"/>
  <c r="G1729" i="19"/>
  <c r="G1728" i="19"/>
  <c r="G1727" i="19"/>
  <c r="G1726" i="19"/>
  <c r="G1725" i="19"/>
  <c r="G1724" i="19"/>
  <c r="G1723" i="19"/>
  <c r="G1722" i="19"/>
  <c r="G1721" i="19"/>
  <c r="G1720" i="19"/>
  <c r="G1719" i="19"/>
  <c r="G1718" i="19"/>
  <c r="G1717" i="19"/>
  <c r="G1716" i="19"/>
  <c r="G1715" i="19"/>
  <c r="G1714" i="19"/>
  <c r="G1713" i="19"/>
  <c r="G1712" i="19"/>
  <c r="G1711" i="19"/>
  <c r="G1710" i="19"/>
  <c r="G1709" i="19"/>
  <c r="G1708" i="19"/>
  <c r="G1707" i="19"/>
  <c r="G1706" i="19"/>
  <c r="G1705" i="19"/>
  <c r="G1704" i="19"/>
  <c r="G1703" i="19"/>
  <c r="G1702" i="19"/>
  <c r="G1701" i="19"/>
  <c r="G1700" i="19"/>
  <c r="G1699" i="19"/>
  <c r="G1698" i="19"/>
  <c r="G1697" i="19"/>
  <c r="G1696" i="19"/>
  <c r="G1695" i="19"/>
  <c r="G1694" i="19"/>
  <c r="G1693" i="19"/>
  <c r="G1692" i="19"/>
  <c r="G1691" i="19"/>
  <c r="G1690" i="19"/>
  <c r="G1689" i="19"/>
  <c r="G1688" i="19"/>
  <c r="G1687" i="19"/>
  <c r="G1686" i="19"/>
  <c r="G1685" i="19"/>
  <c r="G1684" i="19"/>
  <c r="G1683" i="19"/>
  <c r="G1682" i="19"/>
  <c r="G1681" i="19"/>
  <c r="G1680" i="19"/>
  <c r="G1679" i="19"/>
  <c r="G1678" i="19"/>
  <c r="G1677" i="19"/>
  <c r="G1676" i="19"/>
  <c r="G1675" i="19"/>
  <c r="G1674" i="19"/>
  <c r="G1673" i="19"/>
  <c r="G1672" i="19"/>
  <c r="G1671" i="19"/>
  <c r="G1670" i="19"/>
  <c r="G1669" i="19"/>
  <c r="G1668" i="19"/>
  <c r="G1667" i="19"/>
  <c r="G1666" i="19"/>
  <c r="G1665" i="19"/>
  <c r="G1664" i="19"/>
  <c r="G1663" i="19"/>
  <c r="G1662" i="19"/>
  <c r="G1661" i="19"/>
  <c r="G1660" i="19"/>
  <c r="G1659" i="19"/>
  <c r="G1658" i="19"/>
  <c r="G1657" i="19"/>
  <c r="G1656" i="19"/>
  <c r="G1655" i="19"/>
  <c r="G1654" i="19"/>
  <c r="G1653" i="19"/>
  <c r="G1652" i="19"/>
  <c r="G1651" i="19"/>
  <c r="G1650" i="19"/>
  <c r="G1649" i="19"/>
  <c r="G1648" i="19"/>
  <c r="G1647" i="19"/>
  <c r="G1646" i="19"/>
  <c r="G1645" i="19"/>
  <c r="G1644" i="19"/>
  <c r="G1643" i="19"/>
  <c r="G1642" i="19"/>
  <c r="G1641" i="19"/>
  <c r="G1640" i="19"/>
  <c r="G1639" i="19"/>
  <c r="G1638" i="19"/>
  <c r="G1637" i="19"/>
  <c r="G1636" i="19"/>
  <c r="G1635" i="19"/>
  <c r="G1634" i="19"/>
  <c r="G1633" i="19"/>
  <c r="G1632" i="19"/>
  <c r="G1631" i="19"/>
  <c r="G1630" i="19"/>
  <c r="G1629" i="19"/>
  <c r="G1628" i="19"/>
  <c r="G1627" i="19"/>
  <c r="G1626" i="19"/>
  <c r="G1625" i="19"/>
  <c r="G1624" i="19"/>
  <c r="G1623" i="19"/>
  <c r="G1622" i="19"/>
  <c r="G1621" i="19"/>
  <c r="G1620" i="19"/>
  <c r="G1619" i="19"/>
  <c r="G1618" i="19"/>
  <c r="G1617" i="19"/>
  <c r="G1616" i="19"/>
  <c r="G1615" i="19"/>
  <c r="G1614" i="19"/>
  <c r="G1613" i="19"/>
  <c r="G1612" i="19"/>
  <c r="G1611" i="19"/>
  <c r="G1610" i="19"/>
  <c r="G1609" i="19"/>
  <c r="G1608" i="19"/>
  <c r="G1607" i="19"/>
  <c r="G1606" i="19"/>
  <c r="G1605" i="19"/>
  <c r="G1604" i="19"/>
  <c r="G1603" i="19"/>
  <c r="G1602" i="19"/>
  <c r="G1601" i="19"/>
  <c r="G1600" i="19"/>
  <c r="G1599" i="19"/>
  <c r="G1598" i="19"/>
  <c r="G1597" i="19"/>
  <c r="G1596" i="19"/>
  <c r="G1595" i="19"/>
  <c r="G1594" i="19"/>
  <c r="G1593" i="19"/>
  <c r="G1592" i="19"/>
  <c r="G1591" i="19"/>
  <c r="G1590" i="19"/>
  <c r="G1589" i="19"/>
  <c r="G1588" i="19"/>
  <c r="G1587" i="19"/>
  <c r="G1586" i="19"/>
  <c r="G1585" i="19"/>
  <c r="G1584" i="19"/>
  <c r="G1583" i="19"/>
  <c r="G1582" i="19"/>
  <c r="G1581" i="19"/>
  <c r="G1580" i="19"/>
  <c r="G1579" i="19"/>
  <c r="G1578" i="19"/>
  <c r="G1577" i="19"/>
  <c r="G1576" i="19"/>
  <c r="G1575" i="19"/>
  <c r="G1574" i="19"/>
  <c r="G1573" i="19"/>
  <c r="G1572" i="19"/>
  <c r="G1571" i="19"/>
  <c r="G1570" i="19"/>
  <c r="G1569" i="19"/>
  <c r="G1568" i="19"/>
  <c r="G1567" i="19"/>
  <c r="G1566" i="19"/>
  <c r="G1565" i="19"/>
  <c r="G1564" i="19"/>
  <c r="G1563" i="19"/>
  <c r="G1562" i="19"/>
  <c r="G1561" i="19"/>
  <c r="G1560" i="19"/>
  <c r="G1559" i="19"/>
  <c r="G1558" i="19"/>
  <c r="G1557" i="19"/>
  <c r="G1556" i="19"/>
  <c r="G1555" i="19"/>
  <c r="G1554" i="19"/>
  <c r="G1553" i="19"/>
  <c r="G1552" i="19"/>
  <c r="G1551" i="19"/>
  <c r="G1550" i="19"/>
  <c r="G1549" i="19"/>
  <c r="G1548" i="19"/>
  <c r="G1547" i="19"/>
  <c r="G1546" i="19"/>
  <c r="G1545" i="19"/>
  <c r="G1544" i="19"/>
  <c r="G1543" i="19"/>
  <c r="G1542" i="19"/>
  <c r="G1541" i="19"/>
  <c r="G1540" i="19"/>
  <c r="G1539" i="19"/>
  <c r="G1538" i="19"/>
  <c r="G1537" i="19"/>
  <c r="G1536" i="19"/>
  <c r="G1535" i="19"/>
  <c r="G1534" i="19"/>
  <c r="G1533" i="19"/>
  <c r="G1532" i="19"/>
  <c r="G1531" i="19"/>
  <c r="G1530" i="19"/>
  <c r="G1529" i="19"/>
  <c r="G1528" i="19"/>
  <c r="G1527" i="19"/>
  <c r="G1526" i="19"/>
  <c r="G1525" i="19"/>
  <c r="G1524" i="19"/>
  <c r="G1523" i="19"/>
  <c r="G1522" i="19"/>
  <c r="G1521" i="19"/>
  <c r="G1520" i="19"/>
  <c r="G1519" i="19"/>
  <c r="G1518" i="19"/>
  <c r="G1517" i="19"/>
  <c r="G1516" i="19"/>
  <c r="G1515" i="19"/>
  <c r="G1514" i="19"/>
  <c r="G1513" i="19"/>
  <c r="G1512" i="19"/>
  <c r="G1511" i="19"/>
  <c r="G1510" i="19"/>
  <c r="G1509" i="19"/>
  <c r="G1508" i="19"/>
  <c r="G1507" i="19"/>
  <c r="G1506" i="19"/>
  <c r="G1505" i="19"/>
  <c r="G1504" i="19"/>
  <c r="G1503" i="19"/>
  <c r="G1502" i="19"/>
  <c r="G1501" i="19"/>
  <c r="G1500" i="19"/>
  <c r="G1499" i="19"/>
  <c r="G1498" i="19"/>
  <c r="G1497" i="19"/>
  <c r="G1496" i="19"/>
  <c r="G1495" i="19"/>
  <c r="G1494" i="19"/>
  <c r="G1493" i="19"/>
  <c r="G1492" i="19"/>
  <c r="G1491" i="19"/>
  <c r="G1490" i="19"/>
  <c r="G1489" i="19"/>
  <c r="G1488" i="19"/>
  <c r="G1487" i="19"/>
  <c r="G1486" i="19"/>
  <c r="G1485" i="19"/>
  <c r="G1484" i="19"/>
  <c r="G1483" i="19"/>
  <c r="G1482" i="19"/>
  <c r="G1481" i="19"/>
  <c r="G1480" i="19"/>
  <c r="G1479" i="19"/>
  <c r="G1478" i="19"/>
  <c r="G1477" i="19"/>
  <c r="G1476" i="19"/>
  <c r="G1475" i="19"/>
  <c r="G1474" i="19"/>
  <c r="G1473" i="19"/>
  <c r="G1472" i="19"/>
  <c r="G1471" i="19"/>
  <c r="G1470" i="19"/>
  <c r="G1469" i="19"/>
  <c r="G1468" i="19"/>
  <c r="G1467" i="19"/>
  <c r="G1466" i="19"/>
  <c r="G1465" i="19"/>
  <c r="G1464" i="19"/>
  <c r="G1463" i="19"/>
  <c r="G1462" i="19"/>
  <c r="G1461" i="19"/>
  <c r="G1460" i="19"/>
  <c r="G1459" i="19"/>
  <c r="G1458" i="19"/>
  <c r="G1457" i="19"/>
  <c r="G1456" i="19"/>
  <c r="G1455" i="19"/>
  <c r="G1454" i="19"/>
  <c r="G1453" i="19"/>
  <c r="G1452" i="19"/>
  <c r="G1451" i="19"/>
  <c r="G1450" i="19"/>
  <c r="G1449" i="19"/>
  <c r="G1448" i="19"/>
  <c r="G1447" i="19"/>
  <c r="G1446" i="19"/>
  <c r="G1445" i="19"/>
  <c r="G1444" i="19"/>
  <c r="G1443" i="19"/>
  <c r="G1442" i="19"/>
  <c r="G1441" i="19"/>
  <c r="G1440" i="19"/>
  <c r="G1439" i="19"/>
  <c r="G1438" i="19"/>
  <c r="G1437" i="19"/>
  <c r="G1436" i="19"/>
  <c r="G1435" i="19"/>
  <c r="G1434" i="19"/>
  <c r="G1433" i="19"/>
  <c r="G1432" i="19"/>
  <c r="G1431" i="19"/>
  <c r="G1430" i="19"/>
  <c r="G1429" i="19"/>
  <c r="G1428" i="19"/>
  <c r="G1427" i="19"/>
  <c r="G1426" i="19"/>
  <c r="G1425" i="19"/>
  <c r="G1424" i="19"/>
  <c r="G1423" i="19"/>
  <c r="G1422" i="19"/>
  <c r="G1421" i="19"/>
  <c r="G1420" i="19"/>
  <c r="G1419" i="19"/>
  <c r="G1418" i="19"/>
  <c r="G1417" i="19"/>
  <c r="G1416" i="19"/>
  <c r="G1415" i="19"/>
  <c r="G1414" i="19"/>
  <c r="G1413" i="19"/>
  <c r="G1412" i="19"/>
  <c r="G1411" i="19"/>
  <c r="G1410" i="19"/>
  <c r="G1409" i="19"/>
  <c r="G1408" i="19"/>
  <c r="G1407" i="19"/>
  <c r="G1406" i="19"/>
  <c r="G1405" i="19"/>
  <c r="G1404" i="19"/>
  <c r="G1403" i="19"/>
  <c r="G1402" i="19"/>
  <c r="G1401" i="19"/>
  <c r="G1400" i="19"/>
  <c r="G1399" i="19"/>
  <c r="G1398" i="19"/>
  <c r="G1397" i="19"/>
  <c r="G1396" i="19"/>
  <c r="G1395" i="19"/>
  <c r="G1394" i="19"/>
  <c r="G1393" i="19"/>
  <c r="G1392" i="19"/>
  <c r="G1391" i="19"/>
  <c r="G1390" i="19"/>
  <c r="G1389" i="19"/>
  <c r="G1388" i="19"/>
  <c r="G1387" i="19"/>
  <c r="G1386" i="19"/>
  <c r="G1385" i="19"/>
  <c r="G1384" i="19"/>
  <c r="G1383" i="19"/>
  <c r="G1382" i="19"/>
  <c r="G1381" i="19"/>
  <c r="G1380" i="19"/>
  <c r="G1379" i="19"/>
  <c r="G1378" i="19"/>
  <c r="G1377" i="19"/>
  <c r="G1376" i="19"/>
  <c r="G1375" i="19"/>
  <c r="G1374" i="19"/>
  <c r="G1373" i="19"/>
  <c r="G1372" i="19"/>
  <c r="G1371" i="19"/>
  <c r="G1370" i="19"/>
  <c r="G1369" i="19"/>
  <c r="G1368" i="19"/>
  <c r="G1367" i="19"/>
  <c r="G1366" i="19"/>
  <c r="G1365" i="19"/>
  <c r="G1364" i="19"/>
  <c r="G1363" i="19"/>
  <c r="G1362" i="19"/>
  <c r="G1361" i="19"/>
  <c r="G1360" i="19"/>
  <c r="G1359" i="19"/>
  <c r="G1358" i="19"/>
  <c r="G1357" i="19"/>
  <c r="G1356" i="19"/>
  <c r="G1355" i="19"/>
  <c r="G1354" i="19"/>
  <c r="G1353" i="19"/>
  <c r="G1352" i="19"/>
  <c r="G1351" i="19"/>
  <c r="G1350" i="19"/>
  <c r="G1349" i="19"/>
  <c r="G1348" i="19"/>
  <c r="G1347" i="19"/>
  <c r="G1346" i="19"/>
  <c r="G1345" i="19"/>
  <c r="G1344" i="19"/>
  <c r="G1343" i="19"/>
  <c r="G1342" i="19"/>
  <c r="G1341" i="19"/>
  <c r="G1340" i="19"/>
  <c r="G1339" i="19"/>
  <c r="G1338" i="19"/>
  <c r="G1337" i="19"/>
  <c r="G1336" i="19"/>
  <c r="G1335" i="19"/>
  <c r="G1334" i="19"/>
  <c r="G1333" i="19"/>
  <c r="G1332" i="19"/>
  <c r="G1331" i="19"/>
  <c r="G1330" i="19"/>
  <c r="G1329" i="19"/>
  <c r="G1328" i="19"/>
  <c r="G1327" i="19"/>
  <c r="G1326" i="19"/>
  <c r="G1325" i="19"/>
  <c r="G1324" i="19"/>
  <c r="G1323" i="19"/>
  <c r="G1322" i="19"/>
  <c r="G1321" i="19"/>
  <c r="G1320" i="19"/>
  <c r="G1319" i="19"/>
  <c r="G1318" i="19"/>
  <c r="G1317" i="19"/>
  <c r="G1316" i="19"/>
  <c r="G1315" i="19"/>
  <c r="G1314" i="19"/>
  <c r="G1313" i="19"/>
  <c r="G1312" i="19"/>
  <c r="G1311" i="19"/>
  <c r="G1310" i="19"/>
  <c r="G1309" i="19"/>
  <c r="G1308" i="19"/>
  <c r="G1307" i="19"/>
  <c r="G1306" i="19"/>
  <c r="G1305" i="19"/>
  <c r="G1304" i="19"/>
  <c r="G1303" i="19"/>
  <c r="G1302" i="19"/>
  <c r="G1301" i="19"/>
  <c r="G1300" i="19"/>
  <c r="G1299" i="19"/>
  <c r="G1298" i="19"/>
  <c r="G1297" i="19"/>
  <c r="G1296" i="19"/>
  <c r="G1295" i="19"/>
  <c r="G1294" i="19"/>
  <c r="G1293" i="19"/>
  <c r="G1292" i="19"/>
  <c r="G1291" i="19"/>
  <c r="G1290" i="19"/>
  <c r="G1289" i="19"/>
  <c r="G1288" i="19"/>
  <c r="G1287" i="19"/>
  <c r="G1286" i="19"/>
  <c r="G1285" i="19"/>
  <c r="G1284" i="19"/>
  <c r="G1283" i="19"/>
  <c r="G1282" i="19"/>
  <c r="G1281" i="19"/>
  <c r="G1280" i="19"/>
  <c r="G1279" i="19"/>
  <c r="G1278" i="19"/>
  <c r="G1277" i="19"/>
  <c r="G1276" i="19"/>
  <c r="G1275" i="19"/>
  <c r="G1274" i="19"/>
  <c r="G1273" i="19"/>
  <c r="G1272" i="19"/>
  <c r="G1271" i="19"/>
  <c r="G1270" i="19"/>
  <c r="G1269" i="19"/>
  <c r="G1268" i="19"/>
  <c r="G1267" i="19"/>
  <c r="G1266" i="19"/>
  <c r="G1265" i="19"/>
  <c r="G1264" i="19"/>
  <c r="G1263" i="19"/>
  <c r="G1262" i="19"/>
  <c r="G1261" i="19"/>
  <c r="G1260" i="19"/>
  <c r="G1259" i="19"/>
  <c r="G1258" i="19"/>
  <c r="G1257" i="19"/>
  <c r="G1256" i="19"/>
  <c r="G1255" i="19"/>
  <c r="G1254" i="19"/>
  <c r="G1253" i="19"/>
  <c r="G1252" i="19"/>
  <c r="G1251" i="19"/>
  <c r="G1250" i="19"/>
  <c r="G1249" i="19"/>
  <c r="G1248" i="19"/>
  <c r="G1247" i="19"/>
  <c r="G1246" i="19"/>
  <c r="G1245" i="19"/>
  <c r="G1244" i="19"/>
  <c r="G1243" i="19"/>
  <c r="G1242" i="19"/>
  <c r="G1241" i="19"/>
  <c r="G1240" i="19"/>
  <c r="G1239" i="19"/>
  <c r="G1238" i="19"/>
  <c r="G1237" i="19"/>
  <c r="G1236" i="19"/>
  <c r="G1235" i="19"/>
  <c r="G1234" i="19"/>
  <c r="G1233" i="19"/>
  <c r="G1232" i="19"/>
  <c r="G1231" i="19"/>
  <c r="G1230" i="19"/>
  <c r="G1229" i="19"/>
  <c r="G1228" i="19"/>
  <c r="G1227" i="19"/>
  <c r="G1226" i="19"/>
  <c r="G1225" i="19"/>
  <c r="G1224" i="19"/>
  <c r="G1223" i="19"/>
  <c r="G1222" i="19"/>
  <c r="G1221" i="19"/>
  <c r="G1220" i="19"/>
  <c r="G1219" i="19"/>
  <c r="G1218" i="19"/>
  <c r="G1217" i="19"/>
  <c r="G1216" i="19"/>
  <c r="G1215" i="19"/>
  <c r="G1214" i="19"/>
  <c r="G1213" i="19"/>
  <c r="G1212" i="19"/>
  <c r="G1211" i="19"/>
  <c r="G1210" i="19"/>
  <c r="G1209" i="19"/>
  <c r="G1208" i="19"/>
  <c r="G1207" i="19"/>
  <c r="G1206" i="19"/>
  <c r="G1205" i="19"/>
  <c r="G1204" i="19"/>
  <c r="G1203" i="19"/>
  <c r="G1202" i="19"/>
  <c r="G1201" i="19"/>
  <c r="G1200" i="19"/>
  <c r="G1199" i="19"/>
  <c r="G1198" i="19"/>
  <c r="G1197" i="19"/>
  <c r="G1196" i="19"/>
  <c r="G1195" i="19"/>
  <c r="G1194" i="19"/>
  <c r="G1193" i="19"/>
  <c r="G1192" i="19"/>
  <c r="G1191" i="19"/>
  <c r="G1190" i="19"/>
  <c r="G1189" i="19"/>
  <c r="G1188" i="19"/>
  <c r="G1187" i="19"/>
  <c r="G1186" i="19"/>
  <c r="G1185" i="19"/>
  <c r="G1184" i="19"/>
  <c r="G1183" i="19"/>
  <c r="G1182" i="19"/>
  <c r="G1181" i="19"/>
  <c r="G1180" i="19"/>
  <c r="G1179" i="19"/>
  <c r="G1178" i="19"/>
  <c r="G1177" i="19"/>
  <c r="G1176" i="19"/>
  <c r="G1175" i="19"/>
  <c r="G1174" i="19"/>
  <c r="G1173" i="19"/>
  <c r="G1172" i="19"/>
  <c r="G1171" i="19"/>
  <c r="G1170" i="19"/>
  <c r="G1169" i="19"/>
  <c r="G1168" i="19"/>
  <c r="G1167" i="19"/>
  <c r="G1166" i="19"/>
  <c r="G1165" i="19"/>
  <c r="G1164" i="19"/>
  <c r="G1163" i="19"/>
  <c r="G1162" i="19"/>
  <c r="G1161" i="19"/>
  <c r="G1160" i="19"/>
  <c r="G1159" i="19"/>
  <c r="G1158" i="19"/>
  <c r="G1157" i="19"/>
  <c r="G1156" i="19"/>
  <c r="G1155" i="19"/>
  <c r="G1154" i="19"/>
  <c r="G1153" i="19"/>
  <c r="G1152" i="19"/>
  <c r="G1151" i="19"/>
  <c r="G1150" i="19"/>
  <c r="G1149" i="19"/>
  <c r="G1148" i="19"/>
  <c r="G1147" i="19"/>
  <c r="G1146" i="19"/>
  <c r="G1145" i="19"/>
  <c r="G1144" i="19"/>
  <c r="G1143" i="19"/>
  <c r="G1142" i="19"/>
  <c r="G1141" i="19"/>
  <c r="G1140" i="19"/>
  <c r="G1139" i="19"/>
  <c r="G1138" i="19"/>
  <c r="G1137" i="19"/>
  <c r="G1136" i="19"/>
  <c r="G1135" i="19"/>
  <c r="G1134" i="19"/>
  <c r="G1133" i="19"/>
  <c r="G1132" i="19"/>
  <c r="G1131" i="19"/>
  <c r="G1130" i="19"/>
  <c r="G1129" i="19"/>
  <c r="G1128" i="19"/>
  <c r="G1127" i="19"/>
  <c r="G1126" i="19"/>
  <c r="G1125" i="19"/>
  <c r="G1124" i="19"/>
  <c r="G1123" i="19"/>
  <c r="G1122" i="19"/>
  <c r="G1121" i="19"/>
  <c r="G1120" i="19"/>
  <c r="G1119" i="19"/>
  <c r="G1118" i="19"/>
  <c r="G1117" i="19"/>
  <c r="G1116" i="19"/>
  <c r="G1115" i="19"/>
  <c r="G1114" i="19"/>
  <c r="G1113" i="19"/>
  <c r="G1112" i="19"/>
  <c r="G1111" i="19"/>
  <c r="G1110" i="19"/>
  <c r="G1109" i="19"/>
  <c r="G1108" i="19"/>
  <c r="G1107" i="19"/>
  <c r="G1106" i="19"/>
  <c r="G1105" i="19"/>
  <c r="G1104" i="19"/>
  <c r="G1103" i="19"/>
  <c r="G1102" i="19"/>
  <c r="G1101" i="19"/>
  <c r="G1100" i="19"/>
  <c r="G1099" i="19"/>
  <c r="G1098" i="19"/>
  <c r="G1097" i="19"/>
  <c r="G1096" i="19"/>
  <c r="G1095" i="19"/>
  <c r="G1094" i="19"/>
  <c r="G1093" i="19"/>
  <c r="G1092" i="19"/>
  <c r="G1091" i="19"/>
  <c r="G1090" i="19"/>
  <c r="G1089" i="19"/>
  <c r="G1088" i="19"/>
  <c r="G1087" i="19"/>
  <c r="G1086" i="19"/>
  <c r="G1085" i="19"/>
  <c r="G1084" i="19"/>
  <c r="G1083" i="19"/>
  <c r="G1082" i="19"/>
  <c r="G1081" i="19"/>
  <c r="G1080" i="19"/>
  <c r="G1079" i="19"/>
  <c r="G1078" i="19"/>
  <c r="G1077" i="19"/>
  <c r="G1076" i="19"/>
  <c r="G1075" i="19"/>
  <c r="G1074" i="19"/>
  <c r="G1073" i="19"/>
  <c r="G1072" i="19"/>
  <c r="G1071" i="19"/>
  <c r="G1070" i="19"/>
  <c r="G1069" i="19"/>
  <c r="G1068" i="19"/>
  <c r="G1067" i="19"/>
  <c r="G1066" i="19"/>
  <c r="G1065" i="19"/>
  <c r="G1064" i="19"/>
  <c r="G1063" i="19"/>
  <c r="G1062" i="19"/>
  <c r="G1061" i="19"/>
  <c r="G1060" i="19"/>
  <c r="G1059" i="19"/>
  <c r="G1058" i="19"/>
  <c r="G1057" i="19"/>
  <c r="G1056" i="19"/>
  <c r="G1055" i="19"/>
  <c r="G1054" i="19"/>
  <c r="G1053" i="19"/>
  <c r="G1052" i="19"/>
  <c r="G1051" i="19"/>
  <c r="G1050" i="19"/>
  <c r="G1049" i="19"/>
  <c r="G1048" i="19"/>
  <c r="G1047" i="19"/>
  <c r="G1046" i="19"/>
  <c r="G1045" i="19"/>
  <c r="G1044" i="19"/>
  <c r="G1043" i="19"/>
  <c r="G1042" i="19"/>
  <c r="G1041" i="19"/>
  <c r="G1040" i="19"/>
  <c r="G1039" i="19"/>
  <c r="G1038" i="19"/>
  <c r="G1037" i="19"/>
  <c r="G1036" i="19"/>
  <c r="G1035" i="19"/>
  <c r="G1034" i="19"/>
  <c r="G1033" i="19"/>
  <c r="G1032" i="19"/>
  <c r="G1031" i="19"/>
  <c r="G1030" i="19"/>
  <c r="G1029" i="19"/>
  <c r="G1028" i="19"/>
  <c r="G1027" i="19"/>
  <c r="G1026" i="19"/>
  <c r="G1025" i="19"/>
  <c r="G1024" i="19"/>
  <c r="G1023" i="19"/>
  <c r="G1022" i="19"/>
  <c r="G1021" i="19"/>
  <c r="G1020" i="19"/>
  <c r="G1019" i="19"/>
  <c r="G1018" i="19"/>
  <c r="G1017" i="19"/>
  <c r="G1016" i="19"/>
  <c r="G1015" i="19"/>
  <c r="G1014" i="19"/>
  <c r="G1013" i="19"/>
  <c r="G1012" i="19"/>
  <c r="G1011" i="19"/>
  <c r="G1010" i="19"/>
  <c r="G1009" i="19"/>
  <c r="G1008" i="19"/>
  <c r="G1007" i="19"/>
  <c r="G1006" i="19"/>
  <c r="G1005" i="19"/>
  <c r="G1004" i="19"/>
  <c r="G1003" i="19"/>
  <c r="G1002" i="19"/>
  <c r="G1001" i="19"/>
  <c r="G1000" i="19"/>
  <c r="G999" i="19"/>
  <c r="G998" i="19"/>
  <c r="G997" i="19"/>
  <c r="G996" i="19"/>
  <c r="G995" i="19"/>
  <c r="G994" i="19"/>
  <c r="G993" i="19"/>
  <c r="G992" i="19"/>
  <c r="G991" i="19"/>
  <c r="G990" i="19"/>
  <c r="G989" i="19"/>
  <c r="G988" i="19"/>
  <c r="G987" i="19"/>
  <c r="G986" i="19"/>
  <c r="G985" i="19"/>
  <c r="G984" i="19"/>
  <c r="G983" i="19"/>
  <c r="G982" i="19"/>
  <c r="G981" i="19"/>
  <c r="G980" i="19"/>
  <c r="G979" i="19"/>
  <c r="G978" i="19"/>
  <c r="G977" i="19"/>
  <c r="G976" i="19"/>
  <c r="G975" i="19"/>
  <c r="G974" i="19"/>
  <c r="G973" i="19"/>
  <c r="G972" i="19"/>
  <c r="G971" i="19"/>
  <c r="G970" i="19"/>
  <c r="G969" i="19"/>
  <c r="G968" i="19"/>
  <c r="G967" i="19"/>
  <c r="G966" i="19"/>
  <c r="G965" i="19"/>
  <c r="G964" i="19"/>
  <c r="G963" i="19"/>
  <c r="G962" i="19"/>
  <c r="G961" i="19"/>
  <c r="G960" i="19"/>
  <c r="G959" i="19"/>
  <c r="G958" i="19"/>
  <c r="G957" i="19"/>
  <c r="G956" i="19"/>
  <c r="G955" i="19"/>
  <c r="G954" i="19"/>
  <c r="G953" i="19"/>
  <c r="G952" i="19"/>
  <c r="G951" i="19"/>
  <c r="G950" i="19"/>
  <c r="G949" i="19"/>
  <c r="G948" i="19"/>
  <c r="G947" i="19"/>
  <c r="G946" i="19"/>
  <c r="G945" i="19"/>
  <c r="G944" i="19"/>
  <c r="G943" i="19"/>
  <c r="G942" i="19"/>
  <c r="G941" i="19"/>
  <c r="G940" i="19"/>
  <c r="G939" i="19"/>
  <c r="G938" i="19"/>
  <c r="G937" i="19"/>
  <c r="G936" i="19"/>
  <c r="G935" i="19"/>
  <c r="G934" i="19"/>
  <c r="G933" i="19"/>
  <c r="G932" i="19"/>
  <c r="G931" i="19"/>
  <c r="G930" i="19"/>
  <c r="G929" i="19"/>
  <c r="G928" i="19"/>
  <c r="G927" i="19"/>
  <c r="G926" i="19"/>
  <c r="G925" i="19"/>
  <c r="G924" i="19"/>
  <c r="G923" i="19"/>
  <c r="G922" i="19"/>
  <c r="G921" i="19"/>
  <c r="G920" i="19"/>
  <c r="G919" i="19"/>
  <c r="G918" i="19"/>
  <c r="G917" i="19"/>
  <c r="G916" i="19"/>
  <c r="G915" i="19"/>
  <c r="G914" i="19"/>
  <c r="G913" i="19"/>
  <c r="G912" i="19"/>
  <c r="G911" i="19"/>
  <c r="G910" i="19"/>
  <c r="G909" i="19"/>
  <c r="G908" i="19"/>
  <c r="G907" i="19"/>
  <c r="G906" i="19"/>
  <c r="G905" i="19"/>
  <c r="G904" i="19"/>
  <c r="G903" i="19"/>
  <c r="G902" i="19"/>
  <c r="G901" i="19"/>
  <c r="G900" i="19"/>
  <c r="G899" i="19"/>
  <c r="G898" i="19"/>
  <c r="G897" i="19"/>
  <c r="G896" i="19"/>
  <c r="G895" i="19"/>
  <c r="G894" i="19"/>
  <c r="G893" i="19"/>
  <c r="G892" i="19"/>
  <c r="G891" i="19"/>
  <c r="G890" i="19"/>
  <c r="G889" i="19"/>
  <c r="G888" i="19"/>
  <c r="G887" i="19"/>
  <c r="G886" i="19"/>
  <c r="G885" i="19"/>
  <c r="G884" i="19"/>
  <c r="G883" i="19"/>
  <c r="G882" i="19"/>
  <c r="G881" i="19"/>
  <c r="G880" i="19"/>
  <c r="G879" i="19"/>
  <c r="G878" i="19"/>
  <c r="G877" i="19"/>
  <c r="G876" i="19"/>
  <c r="G875" i="19"/>
  <c r="G874" i="19"/>
  <c r="G873" i="19"/>
  <c r="G872" i="19"/>
  <c r="G871" i="19"/>
  <c r="G870" i="19"/>
  <c r="G869" i="19"/>
  <c r="G868" i="19"/>
  <c r="G867" i="19"/>
  <c r="G866" i="19"/>
  <c r="G865" i="19"/>
  <c r="G864" i="19"/>
  <c r="G863" i="19"/>
  <c r="G862" i="19"/>
  <c r="G861" i="19"/>
  <c r="G860" i="19"/>
  <c r="G859" i="19"/>
  <c r="G858" i="19"/>
  <c r="G857" i="19"/>
  <c r="G856" i="19"/>
  <c r="G855" i="19"/>
  <c r="G854" i="19"/>
  <c r="G853" i="19"/>
  <c r="G852" i="19"/>
  <c r="G851" i="19"/>
  <c r="G850" i="19"/>
  <c r="G849" i="19"/>
  <c r="G848" i="19"/>
  <c r="G847" i="19"/>
  <c r="G846" i="19"/>
  <c r="G845" i="19"/>
  <c r="G844" i="19"/>
  <c r="G843" i="19"/>
  <c r="G842" i="19"/>
  <c r="G841" i="19"/>
  <c r="G840" i="19"/>
  <c r="G839" i="19"/>
  <c r="G838" i="19"/>
  <c r="G837" i="19"/>
  <c r="G836" i="19"/>
  <c r="G835" i="19"/>
  <c r="G834" i="19"/>
  <c r="G833" i="19"/>
  <c r="G832" i="19"/>
  <c r="G831" i="19"/>
  <c r="G830" i="19"/>
  <c r="G829" i="19"/>
  <c r="G828" i="19"/>
  <c r="G827" i="19"/>
  <c r="G826" i="19"/>
  <c r="G825" i="19"/>
  <c r="G824" i="19"/>
  <c r="G823" i="19"/>
  <c r="G822" i="19"/>
  <c r="G821" i="19"/>
  <c r="G820" i="19"/>
  <c r="G819" i="19"/>
  <c r="G818" i="19"/>
  <c r="G817" i="19"/>
  <c r="G816" i="19"/>
  <c r="G815" i="19"/>
  <c r="G814" i="19"/>
  <c r="G813" i="19"/>
  <c r="G812" i="19"/>
  <c r="G811" i="19"/>
  <c r="G810" i="19"/>
  <c r="G809" i="19"/>
  <c r="G808" i="19"/>
  <c r="G807" i="19"/>
  <c r="G806" i="19"/>
  <c r="G805" i="19"/>
  <c r="G804" i="19"/>
  <c r="G803" i="19"/>
  <c r="G802" i="19"/>
  <c r="G801" i="19"/>
  <c r="G800" i="19"/>
  <c r="G799" i="19"/>
  <c r="G798" i="19"/>
  <c r="G797" i="19"/>
  <c r="G796" i="19"/>
  <c r="G795" i="19"/>
  <c r="G794" i="19"/>
  <c r="G793" i="19"/>
  <c r="G792" i="19"/>
  <c r="G791" i="19"/>
  <c r="G790" i="19"/>
  <c r="G789" i="19"/>
  <c r="G788" i="19"/>
  <c r="G787" i="19"/>
  <c r="G786" i="19"/>
  <c r="G785" i="19"/>
  <c r="G784" i="19"/>
  <c r="G783" i="19"/>
  <c r="G782" i="19"/>
  <c r="G781" i="19"/>
  <c r="G780" i="19"/>
  <c r="G779" i="19"/>
  <c r="G778" i="19"/>
  <c r="G777" i="19"/>
  <c r="G776" i="19"/>
  <c r="G775" i="19"/>
  <c r="G774" i="19"/>
  <c r="G773" i="19"/>
  <c r="G772" i="19"/>
  <c r="G771" i="19"/>
  <c r="G770" i="19"/>
  <c r="G769" i="19"/>
  <c r="G768" i="19"/>
  <c r="G767" i="19"/>
  <c r="G766" i="19"/>
  <c r="G765" i="19"/>
  <c r="G764" i="19"/>
  <c r="G763" i="19"/>
  <c r="G762" i="19"/>
  <c r="G761" i="19"/>
  <c r="G760" i="19"/>
  <c r="G759" i="19"/>
  <c r="G758" i="19"/>
  <c r="G757" i="19"/>
  <c r="G756" i="19"/>
  <c r="G755" i="19"/>
  <c r="G754" i="19"/>
  <c r="G753" i="19"/>
  <c r="G752" i="19"/>
  <c r="G751" i="19"/>
  <c r="G750" i="19"/>
  <c r="G749" i="19"/>
  <c r="G748" i="19"/>
  <c r="G747" i="19"/>
  <c r="G746" i="19"/>
  <c r="G745" i="19"/>
  <c r="G744" i="19"/>
  <c r="G743" i="19"/>
  <c r="G742" i="19"/>
  <c r="G741" i="19"/>
  <c r="G740" i="19"/>
  <c r="G739" i="19"/>
  <c r="G738" i="19"/>
  <c r="G737" i="19"/>
  <c r="G736" i="19"/>
  <c r="G735" i="19"/>
  <c r="G734" i="19"/>
  <c r="G733" i="19"/>
  <c r="G732" i="19"/>
  <c r="G731" i="19"/>
  <c r="G730" i="19"/>
  <c r="G729" i="19"/>
  <c r="G728" i="19"/>
  <c r="G727" i="19"/>
  <c r="G726" i="19"/>
  <c r="G725" i="19"/>
  <c r="G724" i="19"/>
  <c r="G723" i="19"/>
  <c r="G722" i="19"/>
  <c r="G721" i="19"/>
  <c r="G720" i="19"/>
  <c r="G719" i="19"/>
  <c r="G718" i="19"/>
  <c r="G717" i="19"/>
  <c r="G716" i="19"/>
  <c r="G715" i="19"/>
  <c r="G714" i="19"/>
  <c r="G713" i="19"/>
  <c r="G712" i="19"/>
  <c r="G711" i="19"/>
  <c r="G710" i="19"/>
  <c r="G709" i="19"/>
  <c r="G708" i="19"/>
  <c r="G707" i="19"/>
  <c r="G706" i="19"/>
  <c r="G705" i="19"/>
  <c r="G704" i="19"/>
  <c r="G703" i="19"/>
  <c r="G702" i="19"/>
  <c r="G701" i="19"/>
  <c r="G700" i="19"/>
  <c r="G699" i="19"/>
  <c r="G698" i="19"/>
  <c r="G697" i="19"/>
  <c r="G696" i="19"/>
  <c r="G695" i="19"/>
  <c r="G694" i="19"/>
  <c r="G693" i="19"/>
  <c r="G692" i="19"/>
  <c r="G691" i="19"/>
  <c r="G690" i="19"/>
  <c r="G689" i="19"/>
  <c r="G688" i="19"/>
  <c r="G687" i="19"/>
  <c r="G686" i="19"/>
  <c r="G685" i="19"/>
  <c r="G684" i="19"/>
  <c r="G683" i="19"/>
  <c r="G682" i="19"/>
  <c r="G681" i="19"/>
  <c r="G680" i="19"/>
  <c r="G679" i="19"/>
  <c r="G678" i="19"/>
  <c r="G677" i="19"/>
  <c r="G676" i="19"/>
  <c r="G675" i="19"/>
  <c r="G674" i="19"/>
  <c r="G673" i="19"/>
  <c r="G672" i="19"/>
  <c r="G671" i="19"/>
  <c r="G670" i="19"/>
  <c r="G669" i="19"/>
  <c r="G668" i="19"/>
  <c r="G667" i="19"/>
  <c r="G666" i="19"/>
  <c r="G665" i="19"/>
  <c r="G664" i="19"/>
  <c r="G663" i="19"/>
  <c r="G662" i="19"/>
  <c r="G661" i="19"/>
  <c r="G660" i="19"/>
  <c r="G659" i="19"/>
  <c r="G658" i="19"/>
  <c r="G657" i="19"/>
  <c r="G656" i="19"/>
  <c r="G655" i="19"/>
  <c r="G654" i="19"/>
  <c r="G653" i="19"/>
  <c r="G652" i="19"/>
  <c r="G651" i="19"/>
  <c r="G650" i="19"/>
  <c r="G649" i="19"/>
  <c r="G648" i="19"/>
  <c r="G647" i="19"/>
  <c r="G646" i="19"/>
  <c r="G645" i="19"/>
  <c r="G644" i="19"/>
  <c r="G643" i="19"/>
  <c r="G642" i="19"/>
  <c r="G641" i="19"/>
  <c r="G640" i="19"/>
  <c r="G639" i="19"/>
  <c r="G638" i="19"/>
  <c r="G637" i="19"/>
  <c r="G636" i="19"/>
  <c r="G635" i="19"/>
  <c r="G634" i="19"/>
  <c r="G633" i="19"/>
  <c r="G632" i="19"/>
  <c r="G631" i="19"/>
  <c r="G630" i="19"/>
  <c r="G629" i="19"/>
  <c r="G628" i="19"/>
  <c r="G627" i="19"/>
  <c r="G626" i="19"/>
  <c r="G625" i="19"/>
  <c r="G624" i="19"/>
  <c r="G623" i="19"/>
  <c r="G622" i="19"/>
  <c r="G621" i="19"/>
  <c r="G620" i="19"/>
  <c r="G619" i="19"/>
  <c r="G618" i="19"/>
  <c r="G617" i="19"/>
  <c r="G616" i="19"/>
  <c r="G615" i="19"/>
  <c r="G614" i="19"/>
  <c r="G613" i="19"/>
  <c r="G612" i="19"/>
  <c r="G611" i="19"/>
  <c r="G610" i="19"/>
  <c r="G609" i="19"/>
  <c r="G608" i="19"/>
  <c r="G607" i="19"/>
  <c r="G606" i="19"/>
  <c r="G605" i="19"/>
  <c r="G604" i="19"/>
  <c r="G603" i="19"/>
  <c r="G602" i="19"/>
  <c r="G601" i="19"/>
  <c r="G600" i="19"/>
  <c r="G599" i="19"/>
  <c r="G598" i="19"/>
  <c r="G597" i="19"/>
  <c r="G596" i="19"/>
  <c r="G595" i="19"/>
  <c r="G594" i="19"/>
  <c r="G593" i="19"/>
  <c r="G592" i="19"/>
  <c r="G591" i="19"/>
  <c r="G590" i="19"/>
  <c r="G589" i="19"/>
  <c r="G588" i="19"/>
  <c r="G587" i="19"/>
  <c r="G586" i="19"/>
  <c r="G585" i="19"/>
  <c r="G584" i="19"/>
  <c r="G583" i="19"/>
  <c r="G582" i="19"/>
  <c r="G581" i="19"/>
  <c r="G580" i="19"/>
  <c r="G579" i="19"/>
  <c r="G578" i="19"/>
  <c r="G577" i="19"/>
  <c r="G576" i="19"/>
  <c r="G575" i="19"/>
  <c r="G574" i="19"/>
  <c r="G573" i="19"/>
  <c r="G572" i="19"/>
  <c r="G571" i="19"/>
  <c r="G570" i="19"/>
  <c r="G569" i="19"/>
  <c r="G568" i="19"/>
  <c r="G567" i="19"/>
  <c r="G566" i="19"/>
  <c r="G565" i="19"/>
  <c r="G564" i="19"/>
  <c r="G563" i="19"/>
  <c r="G562" i="19"/>
  <c r="G561" i="19"/>
  <c r="G560" i="19"/>
  <c r="G559" i="19"/>
  <c r="G558" i="19"/>
  <c r="G557" i="19"/>
  <c r="G556" i="19"/>
  <c r="G555" i="19"/>
  <c r="G554" i="19"/>
  <c r="G553" i="19"/>
  <c r="G552" i="19"/>
  <c r="G551" i="19"/>
  <c r="G550" i="19"/>
  <c r="G549" i="19"/>
  <c r="G548" i="19"/>
  <c r="G547" i="19"/>
  <c r="G546" i="19"/>
  <c r="G545" i="19"/>
  <c r="G544" i="19"/>
  <c r="G543" i="19"/>
  <c r="G542" i="19"/>
  <c r="G541" i="19"/>
  <c r="G540" i="19"/>
  <c r="G539" i="19"/>
  <c r="G538" i="19"/>
  <c r="G537" i="19"/>
  <c r="G536" i="19"/>
  <c r="G535" i="19"/>
  <c r="G534" i="19"/>
  <c r="G533" i="19"/>
  <c r="G532" i="19"/>
  <c r="G531" i="19"/>
  <c r="G530" i="19"/>
  <c r="G529" i="19"/>
  <c r="G528" i="19"/>
  <c r="G527" i="19"/>
  <c r="G526" i="19"/>
  <c r="G525" i="19"/>
  <c r="G524" i="19"/>
  <c r="G523" i="19"/>
  <c r="G522" i="19"/>
  <c r="G521" i="19"/>
  <c r="G520" i="19"/>
  <c r="G519" i="19"/>
  <c r="G518" i="19"/>
  <c r="G517" i="19"/>
  <c r="G516" i="19"/>
  <c r="G515" i="19"/>
  <c r="G514" i="19"/>
  <c r="G513" i="19"/>
  <c r="G512" i="19"/>
  <c r="G511" i="19"/>
  <c r="G510" i="19"/>
  <c r="G509" i="19"/>
  <c r="G508" i="19"/>
  <c r="G507" i="19"/>
  <c r="G506" i="19"/>
  <c r="G505" i="19"/>
  <c r="G504" i="19"/>
  <c r="G503" i="19"/>
  <c r="G502" i="19"/>
  <c r="G501" i="19"/>
  <c r="G500" i="19"/>
  <c r="G499" i="19"/>
  <c r="G498" i="19"/>
  <c r="G497" i="19"/>
  <c r="G496" i="19"/>
  <c r="G495" i="19"/>
  <c r="G494" i="19"/>
  <c r="G493" i="19"/>
  <c r="G492" i="19"/>
  <c r="G491" i="19"/>
  <c r="G490" i="19"/>
  <c r="G489" i="19"/>
  <c r="G488" i="19"/>
  <c r="G487" i="19"/>
  <c r="G486" i="19"/>
  <c r="G485" i="19"/>
  <c r="G484" i="19"/>
  <c r="G483" i="19"/>
  <c r="G482" i="19"/>
  <c r="G481" i="19"/>
  <c r="G480" i="19"/>
  <c r="G479" i="19"/>
  <c r="G478" i="19"/>
  <c r="G477" i="19"/>
  <c r="G476" i="19"/>
  <c r="G475" i="19"/>
  <c r="G474" i="19"/>
  <c r="G473" i="19"/>
  <c r="G472" i="19"/>
  <c r="G471" i="19"/>
  <c r="G470" i="19"/>
  <c r="G469" i="19"/>
  <c r="G468" i="19"/>
  <c r="G467" i="19"/>
  <c r="G466" i="19"/>
  <c r="G465" i="19"/>
  <c r="G464" i="19"/>
  <c r="G463" i="19"/>
  <c r="G462" i="19"/>
  <c r="G461" i="19"/>
  <c r="G460" i="19"/>
  <c r="G459" i="19"/>
  <c r="G458" i="19"/>
  <c r="G457" i="19"/>
  <c r="G456" i="19"/>
  <c r="G455" i="19"/>
  <c r="G454" i="19"/>
  <c r="G453" i="19"/>
  <c r="G452" i="19"/>
  <c r="G451" i="19"/>
  <c r="G450" i="19"/>
  <c r="G449" i="19"/>
  <c r="G448" i="19"/>
  <c r="G447" i="19"/>
  <c r="G446" i="19"/>
  <c r="G445" i="19"/>
  <c r="G444" i="19"/>
  <c r="G443" i="19"/>
  <c r="G442" i="19"/>
  <c r="G441" i="19"/>
  <c r="G440" i="19"/>
  <c r="G439" i="19"/>
  <c r="G438" i="19"/>
  <c r="G437" i="19"/>
  <c r="G436" i="19"/>
  <c r="G435" i="19"/>
  <c r="G434" i="19"/>
  <c r="G433" i="19"/>
  <c r="G432" i="19"/>
  <c r="G431" i="19"/>
  <c r="G430" i="19"/>
  <c r="G429" i="19"/>
  <c r="G428" i="19"/>
  <c r="G427" i="19"/>
  <c r="G426" i="19"/>
  <c r="G425" i="19"/>
  <c r="G424" i="19"/>
  <c r="G423" i="19"/>
  <c r="G422" i="19"/>
  <c r="G421" i="19"/>
  <c r="G420" i="19"/>
  <c r="G419" i="19"/>
  <c r="G418" i="19"/>
  <c r="G417" i="19"/>
  <c r="G416" i="19"/>
  <c r="G415" i="19"/>
  <c r="G414" i="19"/>
  <c r="G413" i="19"/>
  <c r="G412" i="19"/>
  <c r="G411" i="19"/>
  <c r="G410" i="19"/>
  <c r="G409" i="19"/>
  <c r="G408" i="19"/>
  <c r="G407" i="19"/>
  <c r="G406" i="19"/>
  <c r="G405" i="19"/>
  <c r="G404" i="19"/>
  <c r="G403" i="19"/>
  <c r="G402" i="19"/>
  <c r="G401" i="19"/>
  <c r="G400" i="19"/>
  <c r="G399" i="19"/>
  <c r="G398" i="19"/>
  <c r="G397" i="19"/>
  <c r="G396" i="19"/>
  <c r="G395" i="19"/>
  <c r="G394" i="19"/>
  <c r="G393" i="19"/>
  <c r="G392" i="19"/>
  <c r="G391" i="19"/>
  <c r="G390" i="19"/>
  <c r="G389" i="19"/>
  <c r="G388" i="19"/>
  <c r="G387" i="19"/>
  <c r="G386" i="19"/>
  <c r="G385" i="19"/>
  <c r="G384" i="19"/>
  <c r="G383" i="19"/>
  <c r="G382" i="19"/>
  <c r="G381" i="19"/>
  <c r="G380" i="19"/>
  <c r="G379" i="19"/>
  <c r="G378" i="19"/>
  <c r="G377" i="19"/>
  <c r="G376" i="19"/>
  <c r="G375" i="19"/>
  <c r="G374" i="19"/>
  <c r="G373" i="19"/>
  <c r="G372" i="19"/>
  <c r="G371" i="19"/>
  <c r="G370" i="19"/>
  <c r="G369" i="19"/>
  <c r="G368" i="19"/>
  <c r="G367" i="19"/>
  <c r="G366" i="19"/>
  <c r="G365" i="19"/>
  <c r="G364" i="19"/>
  <c r="G363" i="19"/>
  <c r="G362" i="19"/>
  <c r="G361" i="19"/>
  <c r="G360" i="19"/>
  <c r="G359" i="19"/>
  <c r="G358" i="19"/>
  <c r="G357" i="19"/>
  <c r="G356" i="19"/>
  <c r="G355" i="19"/>
  <c r="G354" i="19"/>
  <c r="G353" i="19"/>
  <c r="G352" i="19"/>
  <c r="G351" i="19"/>
  <c r="G350" i="19"/>
  <c r="G349" i="19"/>
  <c r="G348" i="19"/>
  <c r="G347" i="19"/>
  <c r="G346" i="19"/>
  <c r="G345" i="19"/>
  <c r="G344" i="19"/>
  <c r="G343" i="19"/>
  <c r="G342" i="19"/>
  <c r="G341" i="19"/>
  <c r="G340" i="19"/>
  <c r="G339" i="19"/>
  <c r="G338" i="19"/>
  <c r="G337" i="19"/>
  <c r="G336" i="19"/>
  <c r="G335" i="19"/>
  <c r="G334" i="19"/>
  <c r="G333" i="19"/>
  <c r="G332" i="19"/>
  <c r="G331" i="19"/>
  <c r="G330" i="19"/>
  <c r="G329" i="19"/>
  <c r="G328" i="19"/>
  <c r="G327" i="19"/>
  <c r="G326" i="19"/>
  <c r="G325" i="19"/>
  <c r="G324" i="19"/>
  <c r="G323" i="19"/>
  <c r="G322" i="19"/>
  <c r="G321" i="19"/>
  <c r="G320" i="19"/>
  <c r="G319" i="19"/>
  <c r="G318" i="19"/>
  <c r="G317" i="19"/>
  <c r="G316" i="19"/>
  <c r="G315" i="19"/>
  <c r="G314" i="19"/>
  <c r="G313" i="19"/>
  <c r="G312" i="19"/>
  <c r="G311" i="19"/>
  <c r="G310" i="19"/>
  <c r="G309" i="19"/>
  <c r="G308" i="19"/>
  <c r="G307" i="19"/>
  <c r="G306" i="19"/>
  <c r="G305" i="19"/>
  <c r="G304" i="19"/>
  <c r="G303" i="19"/>
  <c r="G302" i="19"/>
  <c r="G301" i="19"/>
  <c r="G300" i="19"/>
  <c r="G299" i="19"/>
  <c r="G298" i="19"/>
  <c r="G297" i="19"/>
  <c r="G296" i="19"/>
  <c r="G295" i="19"/>
  <c r="G294" i="19"/>
  <c r="G293" i="19"/>
  <c r="G292" i="19"/>
  <c r="G291" i="19"/>
  <c r="G290" i="19"/>
  <c r="G289" i="19"/>
  <c r="G288" i="19"/>
  <c r="G287" i="19"/>
  <c r="G286" i="19"/>
  <c r="G285" i="19"/>
  <c r="G284" i="19"/>
  <c r="G283" i="19"/>
  <c r="G282" i="19"/>
  <c r="G281" i="19"/>
  <c r="G280" i="19"/>
  <c r="G279" i="19"/>
  <c r="G278" i="19"/>
  <c r="G277" i="19"/>
  <c r="G276" i="19"/>
  <c r="G275" i="19"/>
  <c r="G274" i="19"/>
  <c r="G273" i="19"/>
  <c r="G272" i="19"/>
  <c r="G271" i="19"/>
  <c r="G270" i="19"/>
  <c r="G269" i="19"/>
  <c r="G268" i="19"/>
  <c r="G267" i="19"/>
  <c r="G266" i="19"/>
  <c r="G265" i="19"/>
  <c r="G264" i="19"/>
  <c r="G263" i="19"/>
  <c r="G262" i="19"/>
  <c r="G261" i="19"/>
  <c r="G260" i="19"/>
  <c r="G259" i="19"/>
  <c r="G258" i="19"/>
  <c r="G257" i="19"/>
  <c r="G256" i="19"/>
  <c r="G255" i="19"/>
  <c r="G254" i="19"/>
  <c r="G253" i="19"/>
  <c r="G252" i="19"/>
  <c r="G251" i="19"/>
  <c r="G250" i="19"/>
  <c r="G249" i="19"/>
  <c r="G248" i="19"/>
  <c r="G247" i="19"/>
  <c r="G246" i="19"/>
  <c r="G245" i="19"/>
  <c r="G244" i="19"/>
  <c r="G243" i="19"/>
  <c r="G242" i="19"/>
  <c r="G241" i="19"/>
  <c r="G240" i="19"/>
  <c r="G239" i="19"/>
  <c r="G238" i="19"/>
  <c r="G237" i="19"/>
  <c r="G236" i="19"/>
  <c r="G235" i="19"/>
  <c r="G234" i="19"/>
  <c r="G233" i="19"/>
  <c r="G232" i="19"/>
  <c r="G231" i="19"/>
  <c r="G230" i="19"/>
  <c r="G229" i="19"/>
  <c r="G228" i="19"/>
  <c r="G227" i="19"/>
  <c r="G226" i="19"/>
  <c r="G225" i="19"/>
  <c r="G224" i="19"/>
  <c r="G223" i="19"/>
  <c r="G222" i="19"/>
  <c r="G221" i="19"/>
  <c r="G220" i="19"/>
  <c r="G219" i="19"/>
  <c r="G218" i="19"/>
  <c r="G217" i="19"/>
  <c r="G216" i="19"/>
  <c r="G215" i="19"/>
  <c r="G214" i="19"/>
  <c r="G213" i="19"/>
  <c r="G212" i="19"/>
  <c r="G211" i="19"/>
  <c r="G210" i="19"/>
  <c r="G209" i="19"/>
  <c r="G208" i="19"/>
  <c r="G207" i="19"/>
  <c r="G206" i="19"/>
  <c r="G205" i="19"/>
  <c r="G204" i="19"/>
  <c r="G203" i="19"/>
  <c r="G202" i="19"/>
  <c r="G201" i="19"/>
  <c r="G200" i="19"/>
  <c r="G199" i="19"/>
  <c r="G198" i="19"/>
  <c r="G197" i="19"/>
  <c r="G196" i="19"/>
  <c r="G195" i="19"/>
  <c r="G194" i="19"/>
  <c r="G193" i="19"/>
  <c r="G192" i="19"/>
  <c r="G191" i="19"/>
  <c r="G190" i="19"/>
  <c r="G189" i="19"/>
  <c r="G188" i="19"/>
  <c r="G187" i="19"/>
  <c r="G186" i="19"/>
  <c r="G185" i="19"/>
  <c r="G184" i="19"/>
  <c r="G183" i="19"/>
  <c r="G182" i="19"/>
  <c r="G181" i="19"/>
  <c r="G180" i="19"/>
  <c r="G179" i="19"/>
  <c r="G178" i="19"/>
  <c r="G177" i="19"/>
  <c r="G176" i="19"/>
  <c r="G175" i="19"/>
  <c r="G174" i="19"/>
  <c r="G173" i="19"/>
  <c r="G172" i="19"/>
  <c r="G171" i="19"/>
  <c r="G170" i="19"/>
  <c r="G169" i="19"/>
  <c r="G168" i="19"/>
  <c r="G167" i="19"/>
  <c r="G166" i="19"/>
  <c r="G165" i="19"/>
  <c r="G164" i="19"/>
  <c r="G163" i="19"/>
  <c r="G162" i="19"/>
  <c r="G161" i="19"/>
  <c r="G160" i="19"/>
  <c r="G159" i="19"/>
  <c r="G158" i="19"/>
  <c r="G157" i="19"/>
  <c r="G156" i="19"/>
  <c r="G155" i="19"/>
  <c r="G154" i="19"/>
  <c r="G153" i="19"/>
  <c r="G152" i="19"/>
  <c r="G151" i="19"/>
  <c r="G150" i="19"/>
  <c r="G149" i="19"/>
  <c r="G148" i="19"/>
  <c r="G147" i="19"/>
  <c r="G146" i="19"/>
  <c r="G145" i="19"/>
  <c r="G144" i="19"/>
  <c r="G143" i="19"/>
  <c r="G142" i="19"/>
  <c r="G141" i="19"/>
  <c r="G140" i="19"/>
  <c r="G139" i="19"/>
  <c r="G138" i="19"/>
  <c r="G137" i="19"/>
  <c r="G136" i="19"/>
  <c r="G135" i="19"/>
  <c r="G134" i="19"/>
  <c r="G133" i="19"/>
  <c r="G132" i="19"/>
  <c r="G131" i="19"/>
  <c r="G130" i="19"/>
  <c r="G129" i="19"/>
  <c r="G128" i="19"/>
  <c r="G127" i="19"/>
  <c r="G126" i="19"/>
  <c r="G125" i="19"/>
  <c r="G124" i="19"/>
  <c r="G123" i="19"/>
  <c r="G122" i="19"/>
  <c r="G121" i="19"/>
  <c r="G120" i="19"/>
  <c r="G119" i="19"/>
  <c r="G118" i="19"/>
  <c r="G117" i="19"/>
  <c r="G116" i="19"/>
  <c r="G115" i="19"/>
  <c r="G114" i="19"/>
  <c r="G113" i="19"/>
  <c r="G112" i="19"/>
  <c r="G111" i="19"/>
  <c r="G110" i="19"/>
  <c r="G109" i="19"/>
  <c r="G108" i="19"/>
  <c r="G107" i="19"/>
  <c r="G106" i="19"/>
  <c r="G105" i="19"/>
  <c r="G104" i="19"/>
  <c r="G103" i="19"/>
  <c r="G102" i="19"/>
  <c r="G101" i="19"/>
  <c r="G100" i="19"/>
  <c r="G99" i="19"/>
  <c r="G98" i="19"/>
  <c r="G97" i="19"/>
  <c r="G96" i="19"/>
  <c r="G95" i="19"/>
  <c r="G94" i="19"/>
  <c r="G93" i="19"/>
  <c r="G92" i="19"/>
  <c r="G91" i="19"/>
  <c r="G90" i="19"/>
  <c r="G89" i="19"/>
  <c r="G88" i="19"/>
  <c r="G87" i="19"/>
  <c r="G86" i="19"/>
  <c r="G85" i="19"/>
  <c r="G84" i="19"/>
  <c r="G83" i="19"/>
  <c r="G82" i="19"/>
  <c r="G81" i="19"/>
  <c r="G80" i="19"/>
  <c r="G79" i="19"/>
  <c r="G78" i="19"/>
  <c r="G77" i="19"/>
  <c r="G76" i="19"/>
  <c r="G75" i="19"/>
  <c r="G74" i="19"/>
  <c r="G73" i="19"/>
  <c r="G72" i="19"/>
  <c r="G71" i="19"/>
  <c r="G70" i="19"/>
  <c r="G69" i="19"/>
  <c r="G68" i="19"/>
  <c r="G67" i="19"/>
  <c r="G66" i="19"/>
  <c r="G65" i="19"/>
  <c r="G64" i="19"/>
  <c r="G63" i="19"/>
  <c r="G62" i="19"/>
  <c r="G61" i="19"/>
  <c r="G60" i="19"/>
  <c r="G59" i="19"/>
  <c r="G58" i="19"/>
  <c r="G57" i="19"/>
  <c r="G56" i="19"/>
  <c r="G55" i="19"/>
  <c r="G54" i="19"/>
  <c r="G53" i="19"/>
  <c r="G52" i="19"/>
  <c r="G51" i="19"/>
  <c r="G50" i="19"/>
  <c r="G49" i="19"/>
  <c r="G48" i="19"/>
  <c r="G47" i="19"/>
  <c r="G46" i="19"/>
  <c r="G45" i="19"/>
  <c r="G44" i="19"/>
  <c r="G43" i="19"/>
  <c r="G42" i="19"/>
  <c r="G41" i="19"/>
  <c r="G40" i="19"/>
  <c r="G39" i="19"/>
  <c r="G38" i="19"/>
  <c r="G37" i="19"/>
  <c r="G36" i="19"/>
  <c r="G35" i="19"/>
  <c r="G34" i="19"/>
  <c r="G33" i="19"/>
  <c r="G32" i="19"/>
  <c r="G31" i="19"/>
  <c r="G30" i="19"/>
  <c r="G29" i="19"/>
  <c r="G28" i="19"/>
  <c r="G27" i="19"/>
  <c r="G26" i="19"/>
  <c r="G25" i="19"/>
  <c r="G24" i="19"/>
  <c r="G23" i="19"/>
  <c r="G22" i="19"/>
  <c r="G21" i="19"/>
  <c r="G20" i="19"/>
  <c r="G19" i="19"/>
  <c r="G18" i="19"/>
  <c r="G17" i="19"/>
  <c r="G16" i="19"/>
  <c r="G15" i="19"/>
  <c r="G14" i="19"/>
  <c r="G13" i="19"/>
  <c r="G12" i="19"/>
  <c r="G11" i="19"/>
  <c r="G10" i="19"/>
  <c r="G9" i="19"/>
  <c r="G8" i="19"/>
  <c r="G7" i="19"/>
  <c r="G6" i="19"/>
  <c r="G5" i="19"/>
  <c r="G4" i="19"/>
  <c r="F2472" i="19"/>
  <c r="F2471" i="19"/>
  <c r="F2470" i="19"/>
  <c r="F2469" i="19"/>
  <c r="F2468" i="19"/>
  <c r="F2467" i="19"/>
  <c r="F2466" i="19"/>
  <c r="F2465" i="19"/>
  <c r="F2464" i="19"/>
  <c r="F2463" i="19"/>
  <c r="F2462" i="19"/>
  <c r="F2461" i="19"/>
  <c r="F2460" i="19"/>
  <c r="F2459" i="19"/>
  <c r="F2458" i="19"/>
  <c r="F2457" i="19"/>
  <c r="F2456" i="19"/>
  <c r="F2455" i="19"/>
  <c r="F2454" i="19"/>
  <c r="F2453" i="19"/>
  <c r="F2452" i="19"/>
  <c r="F2451" i="19"/>
  <c r="F2450" i="19"/>
  <c r="F2449" i="19"/>
  <c r="F2448" i="19"/>
  <c r="F2447" i="19"/>
  <c r="F2446" i="19"/>
  <c r="F2445" i="19"/>
  <c r="F2444" i="19"/>
  <c r="F2443" i="19"/>
  <c r="F2442" i="19"/>
  <c r="F2441" i="19"/>
  <c r="F2440" i="19"/>
  <c r="F2439" i="19"/>
  <c r="F2438" i="19"/>
  <c r="F2437" i="19"/>
  <c r="F2436" i="19"/>
  <c r="F2435" i="19"/>
  <c r="F2434" i="19"/>
  <c r="F2433" i="19"/>
  <c r="F2432" i="19"/>
  <c r="F2431" i="19"/>
  <c r="F2430" i="19"/>
  <c r="F2429" i="19"/>
  <c r="F2428" i="19"/>
  <c r="F2427" i="19"/>
  <c r="F2426" i="19"/>
  <c r="F2425" i="19"/>
  <c r="F2424" i="19"/>
  <c r="F2423" i="19"/>
  <c r="F2422" i="19"/>
  <c r="F2421" i="19"/>
  <c r="F2420" i="19"/>
  <c r="F2419" i="19"/>
  <c r="F2418" i="19"/>
  <c r="F2417" i="19"/>
  <c r="F2416" i="19"/>
  <c r="F2415" i="19"/>
  <c r="F2414" i="19"/>
  <c r="F2413" i="19"/>
  <c r="F2412" i="19"/>
  <c r="F2411" i="19"/>
  <c r="F2410" i="19"/>
  <c r="F2409" i="19"/>
  <c r="F2408" i="19"/>
  <c r="F2407" i="19"/>
  <c r="F2406" i="19"/>
  <c r="F2405" i="19"/>
  <c r="F2404" i="19"/>
  <c r="F2403" i="19"/>
  <c r="F2402" i="19"/>
  <c r="F2401" i="19"/>
  <c r="F2400" i="19"/>
  <c r="F2399" i="19"/>
  <c r="F2398" i="19"/>
  <c r="F2397" i="19"/>
  <c r="F2396" i="19"/>
  <c r="F2395" i="19"/>
  <c r="F2394" i="19"/>
  <c r="F2393" i="19"/>
  <c r="F2392" i="19"/>
  <c r="F2391" i="19"/>
  <c r="F2390" i="19"/>
  <c r="F2389" i="19"/>
  <c r="F2388" i="19"/>
  <c r="F2387" i="19"/>
  <c r="F2386" i="19"/>
  <c r="F2385" i="19"/>
  <c r="F2384" i="19"/>
  <c r="F2383" i="19"/>
  <c r="F2382" i="19"/>
  <c r="F2381" i="19"/>
  <c r="F2380" i="19"/>
  <c r="F2379" i="19"/>
  <c r="F2378" i="19"/>
  <c r="F2377" i="19"/>
  <c r="F2376" i="19"/>
  <c r="F2375" i="19"/>
  <c r="F2374" i="19"/>
  <c r="F2373" i="19"/>
  <c r="F2372" i="19"/>
  <c r="F2371" i="19"/>
  <c r="F2370" i="19"/>
  <c r="F2369" i="19"/>
  <c r="F2368" i="19"/>
  <c r="F2367" i="19"/>
  <c r="F2366" i="19"/>
  <c r="F2365" i="19"/>
  <c r="F2364" i="19"/>
  <c r="F2363" i="19"/>
  <c r="F2362" i="19"/>
  <c r="F2361" i="19"/>
  <c r="F2360" i="19"/>
  <c r="F2359" i="19"/>
  <c r="F2358" i="19"/>
  <c r="F2357" i="19"/>
  <c r="F2356" i="19"/>
  <c r="F2355" i="19"/>
  <c r="F2354" i="19"/>
  <c r="F2353" i="19"/>
  <c r="F2352" i="19"/>
  <c r="F2351" i="19"/>
  <c r="F2350" i="19"/>
  <c r="F2349" i="19"/>
  <c r="F2348" i="19"/>
  <c r="F2347" i="19"/>
  <c r="F2346" i="19"/>
  <c r="F2345" i="19"/>
  <c r="F2344" i="19"/>
  <c r="F2343" i="19"/>
  <c r="F2342" i="19"/>
  <c r="F2341" i="19"/>
  <c r="F2340" i="19"/>
  <c r="F2339" i="19"/>
  <c r="F2338" i="19"/>
  <c r="F2337" i="19"/>
  <c r="F2336" i="19"/>
  <c r="F2335" i="19"/>
  <c r="F2334" i="19"/>
  <c r="F2333" i="19"/>
  <c r="F2332" i="19"/>
  <c r="F2331" i="19"/>
  <c r="F2330" i="19"/>
  <c r="F2329" i="19"/>
  <c r="F2328" i="19"/>
  <c r="F2327" i="19"/>
  <c r="F2326" i="19"/>
  <c r="F2325" i="19"/>
  <c r="F2324" i="19"/>
  <c r="F2323" i="19"/>
  <c r="F2322" i="19"/>
  <c r="F2321" i="19"/>
  <c r="F2320" i="19"/>
  <c r="F2319" i="19"/>
  <c r="F2318" i="19"/>
  <c r="F2317" i="19"/>
  <c r="F2316" i="19"/>
  <c r="F2315" i="19"/>
  <c r="F2314" i="19"/>
  <c r="F2313" i="19"/>
  <c r="F2312" i="19"/>
  <c r="F2311" i="19"/>
  <c r="F2310" i="19"/>
  <c r="F2309" i="19"/>
  <c r="F2308" i="19"/>
  <c r="F2307" i="19"/>
  <c r="F2306" i="19"/>
  <c r="F2305" i="19"/>
  <c r="F2304" i="19"/>
  <c r="F2303" i="19"/>
  <c r="F2302" i="19"/>
  <c r="F2301" i="19"/>
  <c r="F2300" i="19"/>
  <c r="F2299" i="19"/>
  <c r="F2298" i="19"/>
  <c r="F2297" i="19"/>
  <c r="F2296" i="19"/>
  <c r="F2295" i="19"/>
  <c r="F2294" i="19"/>
  <c r="F2293" i="19"/>
  <c r="F2292" i="19"/>
  <c r="F2291" i="19"/>
  <c r="F2290" i="19"/>
  <c r="F2289" i="19"/>
  <c r="F2288" i="19"/>
  <c r="F2287" i="19"/>
  <c r="F2286" i="19"/>
  <c r="F2285" i="19"/>
  <c r="F2284" i="19"/>
  <c r="F2283" i="19"/>
  <c r="F2282" i="19"/>
  <c r="F2281" i="19"/>
  <c r="F2280" i="19"/>
  <c r="F2279" i="19"/>
  <c r="F2278" i="19"/>
  <c r="F2277" i="19"/>
  <c r="F2276" i="19"/>
  <c r="F2275" i="19"/>
  <c r="F2274" i="19"/>
  <c r="F2273" i="19"/>
  <c r="F2272" i="19"/>
  <c r="F2271" i="19"/>
  <c r="F2270" i="19"/>
  <c r="F2269" i="19"/>
  <c r="F2268" i="19"/>
  <c r="F2267" i="19"/>
  <c r="F2266" i="19"/>
  <c r="F2265" i="19"/>
  <c r="F2264" i="19"/>
  <c r="F2263" i="19"/>
  <c r="F2262" i="19"/>
  <c r="F2261" i="19"/>
  <c r="F2260" i="19"/>
  <c r="F2259" i="19"/>
  <c r="F2258" i="19"/>
  <c r="F2257" i="19"/>
  <c r="F2256" i="19"/>
  <c r="F2255" i="19"/>
  <c r="F2254" i="19"/>
  <c r="F2253" i="19"/>
  <c r="F2252" i="19"/>
  <c r="F2251" i="19"/>
  <c r="F2250" i="19"/>
  <c r="F2249" i="19"/>
  <c r="F2248" i="19"/>
  <c r="F2247" i="19"/>
  <c r="F2246" i="19"/>
  <c r="F2245" i="19"/>
  <c r="F2244" i="19"/>
  <c r="F2243" i="19"/>
  <c r="F2242" i="19"/>
  <c r="F2241" i="19"/>
  <c r="F2240" i="19"/>
  <c r="F2239" i="19"/>
  <c r="F2238" i="19"/>
  <c r="F2237" i="19"/>
  <c r="F2236" i="19"/>
  <c r="F2235" i="19"/>
  <c r="F2234" i="19"/>
  <c r="F2233" i="19"/>
  <c r="F2232" i="19"/>
  <c r="F2231" i="19"/>
  <c r="F2230" i="19"/>
  <c r="F2229" i="19"/>
  <c r="F2228" i="19"/>
  <c r="F2227" i="19"/>
  <c r="F2226" i="19"/>
  <c r="F2225" i="19"/>
  <c r="F2224" i="19"/>
  <c r="F2223" i="19"/>
  <c r="F2222" i="19"/>
  <c r="F2221" i="19"/>
  <c r="F2220" i="19"/>
  <c r="F2219" i="19"/>
  <c r="F2218" i="19"/>
  <c r="F2217" i="19"/>
  <c r="F2216" i="19"/>
  <c r="F2215" i="19"/>
  <c r="F2214" i="19"/>
  <c r="F2213" i="19"/>
  <c r="F2212" i="19"/>
  <c r="F2211" i="19"/>
  <c r="F2210" i="19"/>
  <c r="F2209" i="19"/>
  <c r="F2208" i="19"/>
  <c r="F2207" i="19"/>
  <c r="F2206" i="19"/>
  <c r="F2205" i="19"/>
  <c r="F2204" i="19"/>
  <c r="F2203" i="19"/>
  <c r="F2202" i="19"/>
  <c r="F2201" i="19"/>
  <c r="F2200" i="19"/>
  <c r="F2199" i="19"/>
  <c r="F2198" i="19"/>
  <c r="F2197" i="19"/>
  <c r="F2196" i="19"/>
  <c r="F2195" i="19"/>
  <c r="F2194" i="19"/>
  <c r="F2193" i="19"/>
  <c r="F2192" i="19"/>
  <c r="F2191" i="19"/>
  <c r="F2190" i="19"/>
  <c r="F2189" i="19"/>
  <c r="F2188" i="19"/>
  <c r="F2187" i="19"/>
  <c r="F2186" i="19"/>
  <c r="F2185" i="19"/>
  <c r="F2184" i="19"/>
  <c r="F2183" i="19"/>
  <c r="F2182" i="19"/>
  <c r="F2181" i="19"/>
  <c r="F2180" i="19"/>
  <c r="F2179" i="19"/>
  <c r="F2178" i="19"/>
  <c r="F2177" i="19"/>
  <c r="F2176" i="19"/>
  <c r="F2175" i="19"/>
  <c r="F2174" i="19"/>
  <c r="F2173" i="19"/>
  <c r="F2172" i="19"/>
  <c r="F2171" i="19"/>
  <c r="F2170" i="19"/>
  <c r="F2169" i="19"/>
  <c r="F2168" i="19"/>
  <c r="F2167" i="19"/>
  <c r="F2166" i="19"/>
  <c r="F2165" i="19"/>
  <c r="F2164" i="19"/>
  <c r="F2163" i="19"/>
  <c r="F2162" i="19"/>
  <c r="F2161" i="19"/>
  <c r="F2160" i="19"/>
  <c r="F2159" i="19"/>
  <c r="F2158" i="19"/>
  <c r="F2157" i="19"/>
  <c r="F2156" i="19"/>
  <c r="F2155" i="19"/>
  <c r="F2154" i="19"/>
  <c r="F2153" i="19"/>
  <c r="F2152" i="19"/>
  <c r="F2151" i="19"/>
  <c r="F2150" i="19"/>
  <c r="F2149" i="19"/>
  <c r="F2148" i="19"/>
  <c r="F2147" i="19"/>
  <c r="F2146" i="19"/>
  <c r="F2145" i="19"/>
  <c r="F2144" i="19"/>
  <c r="F2143" i="19"/>
  <c r="F2142" i="19"/>
  <c r="F2141" i="19"/>
  <c r="F2140" i="19"/>
  <c r="F2139" i="19"/>
  <c r="F2138" i="19"/>
  <c r="F2137" i="19"/>
  <c r="F2136" i="19"/>
  <c r="F2135" i="19"/>
  <c r="F2134" i="19"/>
  <c r="F2133" i="19"/>
  <c r="F2132" i="19"/>
  <c r="F2131" i="19"/>
  <c r="F2130" i="19"/>
  <c r="F2129" i="19"/>
  <c r="F2128" i="19"/>
  <c r="F2127" i="19"/>
  <c r="F2126" i="19"/>
  <c r="F2125" i="19"/>
  <c r="F2124" i="19"/>
  <c r="F2123" i="19"/>
  <c r="F2122" i="19"/>
  <c r="F2121" i="19"/>
  <c r="F2120" i="19"/>
  <c r="F2119" i="19"/>
  <c r="F2118" i="19"/>
  <c r="F2117" i="19"/>
  <c r="F2116" i="19"/>
  <c r="F2115" i="19"/>
  <c r="F2114" i="19"/>
  <c r="F2113" i="19"/>
  <c r="F2112" i="19"/>
  <c r="F2111" i="19"/>
  <c r="F2110" i="19"/>
  <c r="F2109" i="19"/>
  <c r="F2108" i="19"/>
  <c r="F2107" i="19"/>
  <c r="F2106" i="19"/>
  <c r="F2105" i="19"/>
  <c r="F2104" i="19"/>
  <c r="F2103" i="19"/>
  <c r="F2102" i="19"/>
  <c r="F2101" i="19"/>
  <c r="F2100" i="19"/>
  <c r="F2099" i="19"/>
  <c r="F2098" i="19"/>
  <c r="F2097" i="19"/>
  <c r="F2096" i="19"/>
  <c r="F2095" i="19"/>
  <c r="F2094" i="19"/>
  <c r="F2093" i="19"/>
  <c r="F2092" i="19"/>
  <c r="F2091" i="19"/>
  <c r="F2090" i="19"/>
  <c r="F2089" i="19"/>
  <c r="F2088" i="19"/>
  <c r="F2087" i="19"/>
  <c r="F2086" i="19"/>
  <c r="F2085" i="19"/>
  <c r="F2084" i="19"/>
  <c r="F2083" i="19"/>
  <c r="F2082" i="19"/>
  <c r="F2081" i="19"/>
  <c r="F2080" i="19"/>
  <c r="F2079" i="19"/>
  <c r="F2078" i="19"/>
  <c r="F2077" i="19"/>
  <c r="F2076" i="19"/>
  <c r="F2075" i="19"/>
  <c r="F2074" i="19"/>
  <c r="F2073" i="19"/>
  <c r="F2072" i="19"/>
  <c r="F2071" i="19"/>
  <c r="F2070" i="19"/>
  <c r="F2069" i="19"/>
  <c r="F2068" i="19"/>
  <c r="F2067" i="19"/>
  <c r="F2066" i="19"/>
  <c r="F2065" i="19"/>
  <c r="F2064" i="19"/>
  <c r="F2063" i="19"/>
  <c r="F2062" i="19"/>
  <c r="F2061" i="19"/>
  <c r="F2060" i="19"/>
  <c r="F2059" i="19"/>
  <c r="F2058" i="19"/>
  <c r="F2057" i="19"/>
  <c r="F2056" i="19"/>
  <c r="F2055" i="19"/>
  <c r="F2054" i="19"/>
  <c r="F2053" i="19"/>
  <c r="F2052" i="19"/>
  <c r="F2051" i="19"/>
  <c r="F2050" i="19"/>
  <c r="F2049" i="19"/>
  <c r="F2048" i="19"/>
  <c r="F2047" i="19"/>
  <c r="F2046" i="19"/>
  <c r="F2045" i="19"/>
  <c r="F2044" i="19"/>
  <c r="F2043" i="19"/>
  <c r="F2042" i="19"/>
  <c r="F2041" i="19"/>
  <c r="F2040" i="19"/>
  <c r="F2039" i="19"/>
  <c r="F2038" i="19"/>
  <c r="F2037" i="19"/>
  <c r="F2036" i="19"/>
  <c r="F2035" i="19"/>
  <c r="F2034" i="19"/>
  <c r="F2033" i="19"/>
  <c r="F2032" i="19"/>
  <c r="F2031" i="19"/>
  <c r="F2030" i="19"/>
  <c r="F2029" i="19"/>
  <c r="F2028" i="19"/>
  <c r="F2027" i="19"/>
  <c r="F2026" i="19"/>
  <c r="F2025" i="19"/>
  <c r="F2024" i="19"/>
  <c r="F2023" i="19"/>
  <c r="F2022" i="19"/>
  <c r="F2021" i="19"/>
  <c r="F2020" i="19"/>
  <c r="F2019" i="19"/>
  <c r="F2018" i="19"/>
  <c r="F2017" i="19"/>
  <c r="F2016" i="19"/>
  <c r="F2015" i="19"/>
  <c r="F2014" i="19"/>
  <c r="F2013" i="19"/>
  <c r="F2012" i="19"/>
  <c r="F2011" i="19"/>
  <c r="F2010" i="19"/>
  <c r="F2009" i="19"/>
  <c r="F2008" i="19"/>
  <c r="F2007" i="19"/>
  <c r="F2006" i="19"/>
  <c r="F2005" i="19"/>
  <c r="F2004" i="19"/>
  <c r="F2003" i="19"/>
  <c r="F2002" i="19"/>
  <c r="F2001" i="19"/>
  <c r="F2000" i="19"/>
  <c r="F1999" i="19"/>
  <c r="F1998" i="19"/>
  <c r="F1997" i="19"/>
  <c r="F1996" i="19"/>
  <c r="F1995" i="19"/>
  <c r="F1994" i="19"/>
  <c r="F1993" i="19"/>
  <c r="F1992" i="19"/>
  <c r="F1991" i="19"/>
  <c r="F1990" i="19"/>
  <c r="F1989" i="19"/>
  <c r="F1988" i="19"/>
  <c r="F1987" i="19"/>
  <c r="F1986" i="19"/>
  <c r="F1985" i="19"/>
  <c r="F1984" i="19"/>
  <c r="F1983" i="19"/>
  <c r="F1982" i="19"/>
  <c r="F1981" i="19"/>
  <c r="F1980" i="19"/>
  <c r="F1979" i="19"/>
  <c r="F1978" i="19"/>
  <c r="F1977" i="19"/>
  <c r="F1976" i="19"/>
  <c r="F1975" i="19"/>
  <c r="F1974" i="19"/>
  <c r="F1973" i="19"/>
  <c r="F1972" i="19"/>
  <c r="F1971" i="19"/>
  <c r="F1970" i="19"/>
  <c r="F1969" i="19"/>
  <c r="F1968" i="19"/>
  <c r="F1967" i="19"/>
  <c r="F1966" i="19"/>
  <c r="F1965" i="19"/>
  <c r="F1964" i="19"/>
  <c r="F1963" i="19"/>
  <c r="F1962" i="19"/>
  <c r="F1961" i="19"/>
  <c r="F1960" i="19"/>
  <c r="F1959" i="19"/>
  <c r="F1958" i="19"/>
  <c r="F1957" i="19"/>
  <c r="F1956" i="19"/>
  <c r="F1955" i="19"/>
  <c r="F1954" i="19"/>
  <c r="F1953" i="19"/>
  <c r="F1952" i="19"/>
  <c r="F1951" i="19"/>
  <c r="F1950" i="19"/>
  <c r="F1949" i="19"/>
  <c r="F1948" i="19"/>
  <c r="F1947" i="19"/>
  <c r="F1946" i="19"/>
  <c r="F1945" i="19"/>
  <c r="F1944" i="19"/>
  <c r="F1943" i="19"/>
  <c r="F1942" i="19"/>
  <c r="F1941" i="19"/>
  <c r="F1940" i="19"/>
  <c r="F1939" i="19"/>
  <c r="F1938" i="19"/>
  <c r="F1937" i="19"/>
  <c r="F1936" i="19"/>
  <c r="F1935" i="19"/>
  <c r="F1934" i="19"/>
  <c r="F1933" i="19"/>
  <c r="F1932" i="19"/>
  <c r="F1931" i="19"/>
  <c r="F1930" i="19"/>
  <c r="F1929" i="19"/>
  <c r="F1928" i="19"/>
  <c r="F1927" i="19"/>
  <c r="F1926" i="19"/>
  <c r="F1925" i="19"/>
  <c r="F1924" i="19"/>
  <c r="F1923" i="19"/>
  <c r="F1922" i="19"/>
  <c r="F1921" i="19"/>
  <c r="F1920" i="19"/>
  <c r="F1919" i="19"/>
  <c r="F1918" i="19"/>
  <c r="F1917" i="19"/>
  <c r="F1916" i="19"/>
  <c r="F1915" i="19"/>
  <c r="F1914" i="19"/>
  <c r="F1913" i="19"/>
  <c r="F1912" i="19"/>
  <c r="F1911" i="19"/>
  <c r="F1910" i="19"/>
  <c r="F1909" i="19"/>
  <c r="F1908" i="19"/>
  <c r="F1907" i="19"/>
  <c r="F1906" i="19"/>
  <c r="F1905" i="19"/>
  <c r="F1904" i="19"/>
  <c r="F1903" i="19"/>
  <c r="F1902" i="19"/>
  <c r="F1901" i="19"/>
  <c r="F1900" i="19"/>
  <c r="F1899" i="19"/>
  <c r="F1898" i="19"/>
  <c r="F1897" i="19"/>
  <c r="F1896" i="19"/>
  <c r="F1895" i="19"/>
  <c r="F1894" i="19"/>
  <c r="F1893" i="19"/>
  <c r="F1892" i="19"/>
  <c r="F1891" i="19"/>
  <c r="F1890" i="19"/>
  <c r="F1889" i="19"/>
  <c r="F1888" i="19"/>
  <c r="F1887" i="19"/>
  <c r="F1886" i="19"/>
  <c r="F1885" i="19"/>
  <c r="F1884" i="19"/>
  <c r="F1883" i="19"/>
  <c r="F1882" i="19"/>
  <c r="F1881" i="19"/>
  <c r="F1880" i="19"/>
  <c r="F1879" i="19"/>
  <c r="F1878" i="19"/>
  <c r="F1877" i="19"/>
  <c r="F1876" i="19"/>
  <c r="F1875" i="19"/>
  <c r="F1874" i="19"/>
  <c r="F1873" i="19"/>
  <c r="F1872" i="19"/>
  <c r="F1871" i="19"/>
  <c r="F1870" i="19"/>
  <c r="F1869" i="19"/>
  <c r="F1868" i="19"/>
  <c r="F1867" i="19"/>
  <c r="F1866" i="19"/>
  <c r="F1865" i="19"/>
  <c r="F1864" i="19"/>
  <c r="F1863" i="19"/>
  <c r="F1862" i="19"/>
  <c r="F1861" i="19"/>
  <c r="F1860" i="19"/>
  <c r="F1859" i="19"/>
  <c r="F1858" i="19"/>
  <c r="F1857" i="19"/>
  <c r="F1856" i="19"/>
  <c r="F1855" i="19"/>
  <c r="F1854" i="19"/>
  <c r="F1853" i="19"/>
  <c r="F1852" i="19"/>
  <c r="F1851" i="19"/>
  <c r="F1850" i="19"/>
  <c r="F1849" i="19"/>
  <c r="F1848" i="19"/>
  <c r="F1847" i="19"/>
  <c r="F1846" i="19"/>
  <c r="F1845" i="19"/>
  <c r="F1844" i="19"/>
  <c r="F1843" i="19"/>
  <c r="F1842" i="19"/>
  <c r="F1841" i="19"/>
  <c r="F1840" i="19"/>
  <c r="F1839" i="19"/>
  <c r="F1838" i="19"/>
  <c r="F1837" i="19"/>
  <c r="F1836" i="19"/>
  <c r="F1835" i="19"/>
  <c r="F1834" i="19"/>
  <c r="F1833" i="19"/>
  <c r="F1832" i="19"/>
  <c r="F1831" i="19"/>
  <c r="F1830" i="19"/>
  <c r="F1829" i="19"/>
  <c r="F1828" i="19"/>
  <c r="F1827" i="19"/>
  <c r="F1826" i="19"/>
  <c r="F1825" i="19"/>
  <c r="F1824" i="19"/>
  <c r="F1823" i="19"/>
  <c r="F1822" i="19"/>
  <c r="F1821" i="19"/>
  <c r="F1820" i="19"/>
  <c r="F1819" i="19"/>
  <c r="F1818" i="19"/>
  <c r="F1817" i="19"/>
  <c r="F1816" i="19"/>
  <c r="F1815" i="19"/>
  <c r="F1814" i="19"/>
  <c r="F1813" i="19"/>
  <c r="F1812" i="19"/>
  <c r="F1811" i="19"/>
  <c r="F1810" i="19"/>
  <c r="F1809" i="19"/>
  <c r="F1808" i="19"/>
  <c r="F1807" i="19"/>
  <c r="F1806" i="19"/>
  <c r="F1805" i="19"/>
  <c r="F1804" i="19"/>
  <c r="F1803" i="19"/>
  <c r="F1802" i="19"/>
  <c r="F1801" i="19"/>
  <c r="F1800" i="19"/>
  <c r="F1799" i="19"/>
  <c r="F1798" i="19"/>
  <c r="F1797" i="19"/>
  <c r="F1796" i="19"/>
  <c r="F1795" i="19"/>
  <c r="F1794" i="19"/>
  <c r="F1793" i="19"/>
  <c r="F1792" i="19"/>
  <c r="F1791" i="19"/>
  <c r="F1790" i="19"/>
  <c r="F1789" i="19"/>
  <c r="F1788" i="19"/>
  <c r="F1787" i="19"/>
  <c r="F1786" i="19"/>
  <c r="F1785" i="19"/>
  <c r="F1784" i="19"/>
  <c r="F1783" i="19"/>
  <c r="F1782" i="19"/>
  <c r="F1781" i="19"/>
  <c r="F1780" i="19"/>
  <c r="F1779" i="19"/>
  <c r="F1778" i="19"/>
  <c r="F1777" i="19"/>
  <c r="F1776" i="19"/>
  <c r="F1775" i="19"/>
  <c r="F1774" i="19"/>
  <c r="F1773" i="19"/>
  <c r="F1772" i="19"/>
  <c r="F1771" i="19"/>
  <c r="F1770" i="19"/>
  <c r="F1769" i="19"/>
  <c r="F1768" i="19"/>
  <c r="F1767" i="19"/>
  <c r="F1766" i="19"/>
  <c r="F1765" i="19"/>
  <c r="F1764" i="19"/>
  <c r="F1763" i="19"/>
  <c r="F1762" i="19"/>
  <c r="F1761" i="19"/>
  <c r="F1760" i="19"/>
  <c r="F1759" i="19"/>
  <c r="F1758" i="19"/>
  <c r="F1757" i="19"/>
  <c r="F1756" i="19"/>
  <c r="F1755" i="19"/>
  <c r="F1754" i="19"/>
  <c r="F1753" i="19"/>
  <c r="F1752" i="19"/>
  <c r="F1751" i="19"/>
  <c r="F1750" i="19"/>
  <c r="F1749" i="19"/>
  <c r="F1748" i="19"/>
  <c r="F1747" i="19"/>
  <c r="F1746" i="19"/>
  <c r="F1745" i="19"/>
  <c r="F1744" i="19"/>
  <c r="F1743" i="19"/>
  <c r="F1742" i="19"/>
  <c r="F1741" i="19"/>
  <c r="F1740" i="19"/>
  <c r="F1739" i="19"/>
  <c r="F1738" i="19"/>
  <c r="F1737" i="19"/>
  <c r="F1736" i="19"/>
  <c r="F1735" i="19"/>
  <c r="F1734" i="19"/>
  <c r="F1733" i="19"/>
  <c r="F1732" i="19"/>
  <c r="F1731" i="19"/>
  <c r="F1730" i="19"/>
  <c r="F1729" i="19"/>
  <c r="F1728" i="19"/>
  <c r="F1727" i="19"/>
  <c r="F1726" i="19"/>
  <c r="F1725" i="19"/>
  <c r="F1724" i="19"/>
  <c r="F1723" i="19"/>
  <c r="F1722" i="19"/>
  <c r="F1721" i="19"/>
  <c r="F1720" i="19"/>
  <c r="F1719" i="19"/>
  <c r="F1718" i="19"/>
  <c r="F1717" i="19"/>
  <c r="F1716" i="19"/>
  <c r="F1715" i="19"/>
  <c r="F1714" i="19"/>
  <c r="F1713" i="19"/>
  <c r="F1712" i="19"/>
  <c r="F1711" i="19"/>
  <c r="F1710" i="19"/>
  <c r="F1709" i="19"/>
  <c r="F1708" i="19"/>
  <c r="F1707" i="19"/>
  <c r="F1706" i="19"/>
  <c r="F1705" i="19"/>
  <c r="F1704" i="19"/>
  <c r="F1703" i="19"/>
  <c r="F1702" i="19"/>
  <c r="F1701" i="19"/>
  <c r="F1700" i="19"/>
  <c r="F1699" i="19"/>
  <c r="F1698" i="19"/>
  <c r="F1697" i="19"/>
  <c r="F1696" i="19"/>
  <c r="F1695" i="19"/>
  <c r="F1694" i="19"/>
  <c r="F1693" i="19"/>
  <c r="F1692" i="19"/>
  <c r="F1691" i="19"/>
  <c r="F1690" i="19"/>
  <c r="F1689" i="19"/>
  <c r="F1688" i="19"/>
  <c r="F1687" i="19"/>
  <c r="F1686" i="19"/>
  <c r="F1685" i="19"/>
  <c r="F1684" i="19"/>
  <c r="F1683" i="19"/>
  <c r="F1682" i="19"/>
  <c r="F1681" i="19"/>
  <c r="F1680" i="19"/>
  <c r="F1679" i="19"/>
  <c r="F1678" i="19"/>
  <c r="F1677" i="19"/>
  <c r="F1676" i="19"/>
  <c r="F1675" i="19"/>
  <c r="F1674" i="19"/>
  <c r="F1673" i="19"/>
  <c r="F1672" i="19"/>
  <c r="F1671" i="19"/>
  <c r="F1670" i="19"/>
  <c r="F1669" i="19"/>
  <c r="F1668" i="19"/>
  <c r="F1667" i="19"/>
  <c r="F1666" i="19"/>
  <c r="F1665" i="19"/>
  <c r="F1664" i="19"/>
  <c r="F1663" i="19"/>
  <c r="F1662" i="19"/>
  <c r="F1661" i="19"/>
  <c r="F1660" i="19"/>
  <c r="F1659" i="19"/>
  <c r="F1658" i="19"/>
  <c r="F1657" i="19"/>
  <c r="F1656" i="19"/>
  <c r="F1655" i="19"/>
  <c r="F1654" i="19"/>
  <c r="F1653" i="19"/>
  <c r="F1652" i="19"/>
  <c r="F1651" i="19"/>
  <c r="F1650" i="19"/>
  <c r="F1649" i="19"/>
  <c r="F1648" i="19"/>
  <c r="F1647" i="19"/>
  <c r="F1646" i="19"/>
  <c r="F1645" i="19"/>
  <c r="F1644" i="19"/>
  <c r="F1643" i="19"/>
  <c r="F1642" i="19"/>
  <c r="F1641" i="19"/>
  <c r="F1640" i="19"/>
  <c r="F1639" i="19"/>
  <c r="F1638" i="19"/>
  <c r="F1637" i="19"/>
  <c r="F1636" i="19"/>
  <c r="F1635" i="19"/>
  <c r="F1634" i="19"/>
  <c r="F1633" i="19"/>
  <c r="F1632" i="19"/>
  <c r="F1631" i="19"/>
  <c r="F1630" i="19"/>
  <c r="F1629" i="19"/>
  <c r="F1628" i="19"/>
  <c r="F1627" i="19"/>
  <c r="F1626" i="19"/>
  <c r="F1625" i="19"/>
  <c r="F1624" i="19"/>
  <c r="F1623" i="19"/>
  <c r="F1622" i="19"/>
  <c r="F1621" i="19"/>
  <c r="F1620" i="19"/>
  <c r="F1619" i="19"/>
  <c r="F1618" i="19"/>
  <c r="F1617" i="19"/>
  <c r="F1616" i="19"/>
  <c r="F1615" i="19"/>
  <c r="F1614" i="19"/>
  <c r="F1613" i="19"/>
  <c r="F1612" i="19"/>
  <c r="F1611" i="19"/>
  <c r="F1610" i="19"/>
  <c r="F1609" i="19"/>
  <c r="F1608" i="19"/>
  <c r="F1607" i="19"/>
  <c r="F1606" i="19"/>
  <c r="F1605" i="19"/>
  <c r="F1604" i="19"/>
  <c r="F1603" i="19"/>
  <c r="F1602" i="19"/>
  <c r="F1601" i="19"/>
  <c r="F1600" i="19"/>
  <c r="F1599" i="19"/>
  <c r="F1598" i="19"/>
  <c r="F1597" i="19"/>
  <c r="F1596" i="19"/>
  <c r="F1595" i="19"/>
  <c r="F1594" i="19"/>
  <c r="F1593" i="19"/>
  <c r="F1592" i="19"/>
  <c r="F1591" i="19"/>
  <c r="F1590" i="19"/>
  <c r="F1589" i="19"/>
  <c r="F1588" i="19"/>
  <c r="F1587" i="19"/>
  <c r="F1586" i="19"/>
  <c r="F1585" i="19"/>
  <c r="F1584" i="19"/>
  <c r="F1583" i="19"/>
  <c r="F1582" i="19"/>
  <c r="F1581" i="19"/>
  <c r="F1580" i="19"/>
  <c r="F1579" i="19"/>
  <c r="F1578" i="19"/>
  <c r="F1577" i="19"/>
  <c r="F1576" i="19"/>
  <c r="F1575" i="19"/>
  <c r="F1574" i="19"/>
  <c r="F1573" i="19"/>
  <c r="F1572" i="19"/>
  <c r="F1571" i="19"/>
  <c r="F1570" i="19"/>
  <c r="F1569" i="19"/>
  <c r="F1568" i="19"/>
  <c r="F1567" i="19"/>
  <c r="F1566" i="19"/>
  <c r="F1565" i="19"/>
  <c r="F1564" i="19"/>
  <c r="F1563" i="19"/>
  <c r="F1562" i="19"/>
  <c r="F1561" i="19"/>
  <c r="F1560" i="19"/>
  <c r="F1559" i="19"/>
  <c r="F1558" i="19"/>
  <c r="F1557" i="19"/>
  <c r="F1556" i="19"/>
  <c r="F1555" i="19"/>
  <c r="F1554" i="19"/>
  <c r="F1553" i="19"/>
  <c r="F1552" i="19"/>
  <c r="F1551" i="19"/>
  <c r="F1550" i="19"/>
  <c r="F1549" i="19"/>
  <c r="F1548" i="19"/>
  <c r="F1547" i="19"/>
  <c r="F1546" i="19"/>
  <c r="F1545" i="19"/>
  <c r="F1544" i="19"/>
  <c r="F1543" i="19"/>
  <c r="F1542" i="19"/>
  <c r="F1541" i="19"/>
  <c r="F1540" i="19"/>
  <c r="F1539" i="19"/>
  <c r="F1538" i="19"/>
  <c r="F1537" i="19"/>
  <c r="F1536" i="19"/>
  <c r="F1535" i="19"/>
  <c r="F1534" i="19"/>
  <c r="F1533" i="19"/>
  <c r="F1532" i="19"/>
  <c r="F1531" i="19"/>
  <c r="F1530" i="19"/>
  <c r="F1529" i="19"/>
  <c r="F1528" i="19"/>
  <c r="F1527" i="19"/>
  <c r="F1526" i="19"/>
  <c r="F1525" i="19"/>
  <c r="F1524" i="19"/>
  <c r="F1523" i="19"/>
  <c r="F1522" i="19"/>
  <c r="F1521" i="19"/>
  <c r="F1520" i="19"/>
  <c r="F1519" i="19"/>
  <c r="F1518" i="19"/>
  <c r="F1517" i="19"/>
  <c r="F1516" i="19"/>
  <c r="F1515" i="19"/>
  <c r="F1514" i="19"/>
  <c r="F1513" i="19"/>
  <c r="F1512" i="19"/>
  <c r="F1511" i="19"/>
  <c r="F1510" i="19"/>
  <c r="F1509" i="19"/>
  <c r="F1508" i="19"/>
  <c r="F1507" i="19"/>
  <c r="F1506" i="19"/>
  <c r="F1505" i="19"/>
  <c r="F1504" i="19"/>
  <c r="F1503" i="19"/>
  <c r="F1502" i="19"/>
  <c r="F1501" i="19"/>
  <c r="F1500" i="19"/>
  <c r="F1499" i="19"/>
  <c r="F1498" i="19"/>
  <c r="F1497" i="19"/>
  <c r="F1496" i="19"/>
  <c r="F1495" i="19"/>
  <c r="F1494" i="19"/>
  <c r="F1493" i="19"/>
  <c r="F1492" i="19"/>
  <c r="F1491" i="19"/>
  <c r="F1490" i="19"/>
  <c r="F1489" i="19"/>
  <c r="F1488" i="19"/>
  <c r="F1487" i="19"/>
  <c r="F1486" i="19"/>
  <c r="F1485" i="19"/>
  <c r="F1484" i="19"/>
  <c r="F1483" i="19"/>
  <c r="F1482" i="19"/>
  <c r="F1481" i="19"/>
  <c r="F1480" i="19"/>
  <c r="F1479" i="19"/>
  <c r="F1478" i="19"/>
  <c r="F1477" i="19"/>
  <c r="F1476" i="19"/>
  <c r="F1475" i="19"/>
  <c r="F1474" i="19"/>
  <c r="F1473" i="19"/>
  <c r="F1472" i="19"/>
  <c r="F1471" i="19"/>
  <c r="F1470" i="19"/>
  <c r="F1469" i="19"/>
  <c r="F1468" i="19"/>
  <c r="F1467" i="19"/>
  <c r="F1466" i="19"/>
  <c r="F1465" i="19"/>
  <c r="F1464" i="19"/>
  <c r="F1463" i="19"/>
  <c r="F1462" i="19"/>
  <c r="F1461" i="19"/>
  <c r="F1460" i="19"/>
  <c r="F1459" i="19"/>
  <c r="F1458" i="19"/>
  <c r="F1457" i="19"/>
  <c r="F1456" i="19"/>
  <c r="F1455" i="19"/>
  <c r="F1454" i="19"/>
  <c r="F1453" i="19"/>
  <c r="F1452" i="19"/>
  <c r="F1451" i="19"/>
  <c r="F1450" i="19"/>
  <c r="F1449" i="19"/>
  <c r="F1448" i="19"/>
  <c r="F1447" i="19"/>
  <c r="F1446" i="19"/>
  <c r="F1445" i="19"/>
  <c r="F1444" i="19"/>
  <c r="F1443" i="19"/>
  <c r="F1442" i="19"/>
  <c r="F1441" i="19"/>
  <c r="F1440" i="19"/>
  <c r="F1439" i="19"/>
  <c r="F1438" i="19"/>
  <c r="F1437" i="19"/>
  <c r="F1436" i="19"/>
  <c r="F1435" i="19"/>
  <c r="F1434" i="19"/>
  <c r="F1433" i="19"/>
  <c r="F1432" i="19"/>
  <c r="F1431" i="19"/>
  <c r="F1430" i="19"/>
  <c r="F1429" i="19"/>
  <c r="F1428" i="19"/>
  <c r="F1427" i="19"/>
  <c r="F1426" i="19"/>
  <c r="F1425" i="19"/>
  <c r="F1424" i="19"/>
  <c r="F1423" i="19"/>
  <c r="F1422" i="19"/>
  <c r="F1421" i="19"/>
  <c r="F1420" i="19"/>
  <c r="F1419" i="19"/>
  <c r="F1418" i="19"/>
  <c r="F1417" i="19"/>
  <c r="F1416" i="19"/>
  <c r="F1415" i="19"/>
  <c r="F1414" i="19"/>
  <c r="F1413" i="19"/>
  <c r="F1412" i="19"/>
  <c r="F1411" i="19"/>
  <c r="F1410" i="19"/>
  <c r="F1409" i="19"/>
  <c r="F1408" i="19"/>
  <c r="F1407" i="19"/>
  <c r="F1406" i="19"/>
  <c r="F1405" i="19"/>
  <c r="F1404" i="19"/>
  <c r="F1403" i="19"/>
  <c r="F1402" i="19"/>
  <c r="F1401" i="19"/>
  <c r="F1400" i="19"/>
  <c r="F1399" i="19"/>
  <c r="F1398" i="19"/>
  <c r="F1397" i="19"/>
  <c r="F1396" i="19"/>
  <c r="F1395" i="19"/>
  <c r="F1394" i="19"/>
  <c r="F1393" i="19"/>
  <c r="F1392" i="19"/>
  <c r="F1391" i="19"/>
  <c r="F1390" i="19"/>
  <c r="F1389" i="19"/>
  <c r="F1388" i="19"/>
  <c r="F1387" i="19"/>
  <c r="F1386" i="19"/>
  <c r="F1385" i="19"/>
  <c r="F1384" i="19"/>
  <c r="F1383" i="19"/>
  <c r="F1382" i="19"/>
  <c r="F1381" i="19"/>
  <c r="F1380" i="19"/>
  <c r="F1379" i="19"/>
  <c r="F1378" i="19"/>
  <c r="F1377" i="19"/>
  <c r="F1376" i="19"/>
  <c r="F1375" i="19"/>
  <c r="F1374" i="19"/>
  <c r="F1373" i="19"/>
  <c r="F1372" i="19"/>
  <c r="F1371" i="19"/>
  <c r="F1370" i="19"/>
  <c r="F1369" i="19"/>
  <c r="F1368" i="19"/>
  <c r="F1367" i="19"/>
  <c r="F1366" i="19"/>
  <c r="F1365" i="19"/>
  <c r="F1364" i="19"/>
  <c r="F1363" i="19"/>
  <c r="F1362" i="19"/>
  <c r="F1361" i="19"/>
  <c r="F1360" i="19"/>
  <c r="F1359" i="19"/>
  <c r="F1358" i="19"/>
  <c r="F1357" i="19"/>
  <c r="F1356" i="19"/>
  <c r="F1355" i="19"/>
  <c r="F1354" i="19"/>
  <c r="F1353" i="19"/>
  <c r="F1352" i="19"/>
  <c r="F1351" i="19"/>
  <c r="F1350" i="19"/>
  <c r="F1349" i="19"/>
  <c r="F1348" i="19"/>
  <c r="F1347" i="19"/>
  <c r="F1346" i="19"/>
  <c r="F1345" i="19"/>
  <c r="F1344" i="19"/>
  <c r="F1343" i="19"/>
  <c r="F1342" i="19"/>
  <c r="F1341" i="19"/>
  <c r="F1340" i="19"/>
  <c r="F1339" i="19"/>
  <c r="F1338" i="19"/>
  <c r="F1337" i="19"/>
  <c r="F1336" i="19"/>
  <c r="F1335" i="19"/>
  <c r="F1334" i="19"/>
  <c r="F1333" i="19"/>
  <c r="F1332" i="19"/>
  <c r="F1331" i="19"/>
  <c r="F1330" i="19"/>
  <c r="F1329" i="19"/>
  <c r="F1328" i="19"/>
  <c r="F1327" i="19"/>
  <c r="F1326" i="19"/>
  <c r="F1325" i="19"/>
  <c r="F1324" i="19"/>
  <c r="F1323" i="19"/>
  <c r="F1322" i="19"/>
  <c r="F1321" i="19"/>
  <c r="F1320" i="19"/>
  <c r="F1319" i="19"/>
  <c r="F1318" i="19"/>
  <c r="F1317" i="19"/>
  <c r="F1316" i="19"/>
  <c r="F1315" i="19"/>
  <c r="F1314" i="19"/>
  <c r="F1313" i="19"/>
  <c r="F1312" i="19"/>
  <c r="F1311" i="19"/>
  <c r="F1310" i="19"/>
  <c r="F1309" i="19"/>
  <c r="F1308" i="19"/>
  <c r="F1307" i="19"/>
  <c r="F1306" i="19"/>
  <c r="F1305" i="19"/>
  <c r="F1304" i="19"/>
  <c r="F1303" i="19"/>
  <c r="F1302" i="19"/>
  <c r="F1301" i="19"/>
  <c r="F1300" i="19"/>
  <c r="F1299" i="19"/>
  <c r="F1298" i="19"/>
  <c r="F1297" i="19"/>
  <c r="F1296" i="19"/>
  <c r="F1295" i="19"/>
  <c r="F1294" i="19"/>
  <c r="F1293" i="19"/>
  <c r="F1292" i="19"/>
  <c r="F1291" i="19"/>
  <c r="F1290" i="19"/>
  <c r="F1289" i="19"/>
  <c r="F1288" i="19"/>
  <c r="F1287" i="19"/>
  <c r="F1286" i="19"/>
  <c r="F1285" i="19"/>
  <c r="F1284" i="19"/>
  <c r="F1283" i="19"/>
  <c r="F1282" i="19"/>
  <c r="F1281" i="19"/>
  <c r="F1280" i="19"/>
  <c r="F1279" i="19"/>
  <c r="F1278" i="19"/>
  <c r="F1277" i="19"/>
  <c r="F1276" i="19"/>
  <c r="F1275" i="19"/>
  <c r="F1274" i="19"/>
  <c r="F1273" i="19"/>
  <c r="F1272" i="19"/>
  <c r="F1271" i="19"/>
  <c r="F1270" i="19"/>
  <c r="F1269" i="19"/>
  <c r="F1268" i="19"/>
  <c r="F1267" i="19"/>
  <c r="F1266" i="19"/>
  <c r="F1265" i="19"/>
  <c r="F1264" i="19"/>
  <c r="F1263" i="19"/>
  <c r="F1262" i="19"/>
  <c r="F1261" i="19"/>
  <c r="F1260" i="19"/>
  <c r="F1259" i="19"/>
  <c r="F1258" i="19"/>
  <c r="F1257" i="19"/>
  <c r="F1256" i="19"/>
  <c r="F1255" i="19"/>
  <c r="F1254" i="19"/>
  <c r="F1253" i="19"/>
  <c r="F1252" i="19"/>
  <c r="F1251" i="19"/>
  <c r="F1250" i="19"/>
  <c r="F1249" i="19"/>
  <c r="F1248" i="19"/>
  <c r="F1247" i="19"/>
  <c r="F1246" i="19"/>
  <c r="F1245" i="19"/>
  <c r="F1244" i="19"/>
  <c r="F1243" i="19"/>
  <c r="F1242" i="19"/>
  <c r="F1241" i="19"/>
  <c r="F1240" i="19"/>
  <c r="F1239" i="19"/>
  <c r="F1238" i="19"/>
  <c r="F1237" i="19"/>
  <c r="F1236" i="19"/>
  <c r="F1235" i="19"/>
  <c r="F1234" i="19"/>
  <c r="F1233" i="19"/>
  <c r="F1232" i="19"/>
  <c r="F1231" i="19"/>
  <c r="F1230" i="19"/>
  <c r="F1229" i="19"/>
  <c r="F1228" i="19"/>
  <c r="F1227" i="19"/>
  <c r="F1226" i="19"/>
  <c r="F1225" i="19"/>
  <c r="F1224" i="19"/>
  <c r="F1223" i="19"/>
  <c r="F1222" i="19"/>
  <c r="F1221" i="19"/>
  <c r="F1220" i="19"/>
  <c r="F1219" i="19"/>
  <c r="F1218" i="19"/>
  <c r="F1217" i="19"/>
  <c r="F1216" i="19"/>
  <c r="F1215" i="19"/>
  <c r="F1214" i="19"/>
  <c r="F1213" i="19"/>
  <c r="F1212" i="19"/>
  <c r="F1211" i="19"/>
  <c r="F1210" i="19"/>
  <c r="F1209" i="19"/>
  <c r="F1208" i="19"/>
  <c r="F1207" i="19"/>
  <c r="F1206" i="19"/>
  <c r="F1205" i="19"/>
  <c r="F1204" i="19"/>
  <c r="F1203" i="19"/>
  <c r="F1202" i="19"/>
  <c r="F1201" i="19"/>
  <c r="F1200" i="19"/>
  <c r="F1199" i="19"/>
  <c r="F1198" i="19"/>
  <c r="F1197" i="19"/>
  <c r="F1196" i="19"/>
  <c r="F1195" i="19"/>
  <c r="F1194" i="19"/>
  <c r="F1193" i="19"/>
  <c r="F1192" i="19"/>
  <c r="F1191" i="19"/>
  <c r="F1190" i="19"/>
  <c r="F1189" i="19"/>
  <c r="F1188" i="19"/>
  <c r="F1187" i="19"/>
  <c r="F1186" i="19"/>
  <c r="F1185" i="19"/>
  <c r="F1184" i="19"/>
  <c r="F1183" i="19"/>
  <c r="F1182" i="19"/>
  <c r="F1181" i="19"/>
  <c r="F1180" i="19"/>
  <c r="F1179" i="19"/>
  <c r="F1178" i="19"/>
  <c r="F1177" i="19"/>
  <c r="F1176" i="19"/>
  <c r="F1175" i="19"/>
  <c r="F1174" i="19"/>
  <c r="F1173" i="19"/>
  <c r="F1172" i="19"/>
  <c r="F1171" i="19"/>
  <c r="F1170" i="19"/>
  <c r="F1169" i="19"/>
  <c r="F1168" i="19"/>
  <c r="F1167" i="19"/>
  <c r="F1166" i="19"/>
  <c r="F1165" i="19"/>
  <c r="F1164" i="19"/>
  <c r="F1163" i="19"/>
  <c r="F1162" i="19"/>
  <c r="F1161" i="19"/>
  <c r="F1160" i="19"/>
  <c r="F1159" i="19"/>
  <c r="F1158" i="19"/>
  <c r="F1157" i="19"/>
  <c r="F1156" i="19"/>
  <c r="F1155" i="19"/>
  <c r="F1154" i="19"/>
  <c r="F1153" i="19"/>
  <c r="F1152" i="19"/>
  <c r="F1151" i="19"/>
  <c r="F1150" i="19"/>
  <c r="F1149" i="19"/>
  <c r="F1148" i="19"/>
  <c r="F1147" i="19"/>
  <c r="F1146" i="19"/>
  <c r="F1145" i="19"/>
  <c r="F1144" i="19"/>
  <c r="F1143" i="19"/>
  <c r="F1142" i="19"/>
  <c r="F1141" i="19"/>
  <c r="F1140" i="19"/>
  <c r="F1139" i="19"/>
  <c r="F1138" i="19"/>
  <c r="F1137" i="19"/>
  <c r="F1136" i="19"/>
  <c r="F1135" i="19"/>
  <c r="F1134" i="19"/>
  <c r="F1133" i="19"/>
  <c r="F1132" i="19"/>
  <c r="F1131" i="19"/>
  <c r="F1130" i="19"/>
  <c r="F1129" i="19"/>
  <c r="F1128" i="19"/>
  <c r="F1127" i="19"/>
  <c r="F1126" i="19"/>
  <c r="F1125" i="19"/>
  <c r="F1124" i="19"/>
  <c r="F1123" i="19"/>
  <c r="F1122" i="19"/>
  <c r="F1121" i="19"/>
  <c r="F1120" i="19"/>
  <c r="F1119" i="19"/>
  <c r="F1118" i="19"/>
  <c r="F1117" i="19"/>
  <c r="F1116" i="19"/>
  <c r="F1115" i="19"/>
  <c r="F1114" i="19"/>
  <c r="F1113" i="19"/>
  <c r="F1112" i="19"/>
  <c r="F1111" i="19"/>
  <c r="F1110" i="19"/>
  <c r="F1109" i="19"/>
  <c r="F1108" i="19"/>
  <c r="F1107" i="19"/>
  <c r="F1106" i="19"/>
  <c r="F1105" i="19"/>
  <c r="F1104" i="19"/>
  <c r="F1103" i="19"/>
  <c r="F1102" i="19"/>
  <c r="F1101" i="19"/>
  <c r="F1100" i="19"/>
  <c r="F1099" i="19"/>
  <c r="F1098" i="19"/>
  <c r="F1097" i="19"/>
  <c r="F1096" i="19"/>
  <c r="F1095" i="19"/>
  <c r="F1094" i="19"/>
  <c r="F1093" i="19"/>
  <c r="F1092" i="19"/>
  <c r="F1091" i="19"/>
  <c r="F1090" i="19"/>
  <c r="F1089" i="19"/>
  <c r="F1088" i="19"/>
  <c r="F1087" i="19"/>
  <c r="F1086" i="19"/>
  <c r="F1085" i="19"/>
  <c r="F1084" i="19"/>
  <c r="F1083" i="19"/>
  <c r="F1082" i="19"/>
  <c r="F1081" i="19"/>
  <c r="F1080" i="19"/>
  <c r="F1079" i="19"/>
  <c r="F1078" i="19"/>
  <c r="F1077" i="19"/>
  <c r="F1076" i="19"/>
  <c r="F1075" i="19"/>
  <c r="F1074" i="19"/>
  <c r="F1073" i="19"/>
  <c r="F1072" i="19"/>
  <c r="F1071" i="19"/>
  <c r="F1070" i="19"/>
  <c r="F1069" i="19"/>
  <c r="F1068" i="19"/>
  <c r="F1067" i="19"/>
  <c r="F1066" i="19"/>
  <c r="F1065" i="19"/>
  <c r="F1064" i="19"/>
  <c r="F1063" i="19"/>
  <c r="F1062" i="19"/>
  <c r="F1061" i="19"/>
  <c r="F1060" i="19"/>
  <c r="F1059" i="19"/>
  <c r="F1058" i="19"/>
  <c r="F1057" i="19"/>
  <c r="F1056" i="19"/>
  <c r="F1055" i="19"/>
  <c r="F1054" i="19"/>
  <c r="F1053" i="19"/>
  <c r="F1052" i="19"/>
  <c r="F1051" i="19"/>
  <c r="F1050" i="19"/>
  <c r="F1049" i="19"/>
  <c r="F1048" i="19"/>
  <c r="F1047" i="19"/>
  <c r="F1046" i="19"/>
  <c r="F1045" i="19"/>
  <c r="F1044" i="19"/>
  <c r="F1043" i="19"/>
  <c r="F1042" i="19"/>
  <c r="F1041" i="19"/>
  <c r="F1040" i="19"/>
  <c r="F1039" i="19"/>
  <c r="F1038" i="19"/>
  <c r="F1037" i="19"/>
  <c r="F1036" i="19"/>
  <c r="F1035" i="19"/>
  <c r="F1034" i="19"/>
  <c r="F1033" i="19"/>
  <c r="F1032" i="19"/>
  <c r="F1031" i="19"/>
  <c r="F1030" i="19"/>
  <c r="F1029" i="19"/>
  <c r="F1028" i="19"/>
  <c r="F1027" i="19"/>
  <c r="F1026" i="19"/>
  <c r="F1025" i="19"/>
  <c r="F1024" i="19"/>
  <c r="F1023" i="19"/>
  <c r="F1022" i="19"/>
  <c r="F1021" i="19"/>
  <c r="F1020" i="19"/>
  <c r="F1019" i="19"/>
  <c r="F1018" i="19"/>
  <c r="F1017" i="19"/>
  <c r="F1016" i="19"/>
  <c r="F1015" i="19"/>
  <c r="F1014" i="19"/>
  <c r="F1013" i="19"/>
  <c r="F1012" i="19"/>
  <c r="F1011" i="19"/>
  <c r="F1010" i="19"/>
  <c r="F1009" i="19"/>
  <c r="F1008" i="19"/>
  <c r="F1007" i="19"/>
  <c r="F1006" i="19"/>
  <c r="F1005" i="19"/>
  <c r="F1004" i="19"/>
  <c r="F1003" i="19"/>
  <c r="F1002" i="19"/>
  <c r="F1001" i="19"/>
  <c r="F1000" i="19"/>
  <c r="F999" i="19"/>
  <c r="F998" i="19"/>
  <c r="F997" i="19"/>
  <c r="F996" i="19"/>
  <c r="F995" i="19"/>
  <c r="F994" i="19"/>
  <c r="F993" i="19"/>
  <c r="F992" i="19"/>
  <c r="F991" i="19"/>
  <c r="F990" i="19"/>
  <c r="F989" i="19"/>
  <c r="F988" i="19"/>
  <c r="F987" i="19"/>
  <c r="F986" i="19"/>
  <c r="F985" i="19"/>
  <c r="F984" i="19"/>
  <c r="F983" i="19"/>
  <c r="F982" i="19"/>
  <c r="F981" i="19"/>
  <c r="F980" i="19"/>
  <c r="F979" i="19"/>
  <c r="F978" i="19"/>
  <c r="F977" i="19"/>
  <c r="F976" i="19"/>
  <c r="F975" i="19"/>
  <c r="F974" i="19"/>
  <c r="F973" i="19"/>
  <c r="F972" i="19"/>
  <c r="F971" i="19"/>
  <c r="F970" i="19"/>
  <c r="F969" i="19"/>
  <c r="F968" i="19"/>
  <c r="F967" i="19"/>
  <c r="F966" i="19"/>
  <c r="F965" i="19"/>
  <c r="F964" i="19"/>
  <c r="F963" i="19"/>
  <c r="F962" i="19"/>
  <c r="F961" i="19"/>
  <c r="F960" i="19"/>
  <c r="F959" i="19"/>
  <c r="F958" i="19"/>
  <c r="F957" i="19"/>
  <c r="F956" i="19"/>
  <c r="F955" i="19"/>
  <c r="F954" i="19"/>
  <c r="F953" i="19"/>
  <c r="F952" i="19"/>
  <c r="F951" i="19"/>
  <c r="F950" i="19"/>
  <c r="F949" i="19"/>
  <c r="F948" i="19"/>
  <c r="F947" i="19"/>
  <c r="F946" i="19"/>
  <c r="F945" i="19"/>
  <c r="F944" i="19"/>
  <c r="F943" i="19"/>
  <c r="F942" i="19"/>
  <c r="F941" i="19"/>
  <c r="F940" i="19"/>
  <c r="F939" i="19"/>
  <c r="F938" i="19"/>
  <c r="F937" i="19"/>
  <c r="F936" i="19"/>
  <c r="F935" i="19"/>
  <c r="F934" i="19"/>
  <c r="F933" i="19"/>
  <c r="F932" i="19"/>
  <c r="F931" i="19"/>
  <c r="F930" i="19"/>
  <c r="F929" i="19"/>
  <c r="F928" i="19"/>
  <c r="F927" i="19"/>
  <c r="F926" i="19"/>
  <c r="F925" i="19"/>
  <c r="F924" i="19"/>
  <c r="F923" i="19"/>
  <c r="F922" i="19"/>
  <c r="F921" i="19"/>
  <c r="F920" i="19"/>
  <c r="F919" i="19"/>
  <c r="F918" i="19"/>
  <c r="F917" i="19"/>
  <c r="F916" i="19"/>
  <c r="F915" i="19"/>
  <c r="F914" i="19"/>
  <c r="F913" i="19"/>
  <c r="F912" i="19"/>
  <c r="F911" i="19"/>
  <c r="F910" i="19"/>
  <c r="F909" i="19"/>
  <c r="F908" i="19"/>
  <c r="F907" i="19"/>
  <c r="F906" i="19"/>
  <c r="F905" i="19"/>
  <c r="F904" i="19"/>
  <c r="F903" i="19"/>
  <c r="F902" i="19"/>
  <c r="F901" i="19"/>
  <c r="F900" i="19"/>
  <c r="F899" i="19"/>
  <c r="F898" i="19"/>
  <c r="F897" i="19"/>
  <c r="F896" i="19"/>
  <c r="F895" i="19"/>
  <c r="F894" i="19"/>
  <c r="F893" i="19"/>
  <c r="F892" i="19"/>
  <c r="F891" i="19"/>
  <c r="F890" i="19"/>
  <c r="F889" i="19"/>
  <c r="F888" i="19"/>
  <c r="F887" i="19"/>
  <c r="F886" i="19"/>
  <c r="F885" i="19"/>
  <c r="F884" i="19"/>
  <c r="F883" i="19"/>
  <c r="F882" i="19"/>
  <c r="F881" i="19"/>
  <c r="F880" i="19"/>
  <c r="F879" i="19"/>
  <c r="F878" i="19"/>
  <c r="F877" i="19"/>
  <c r="F876" i="19"/>
  <c r="F875" i="19"/>
  <c r="F874" i="19"/>
  <c r="F873" i="19"/>
  <c r="F872" i="19"/>
  <c r="F871" i="19"/>
  <c r="F870" i="19"/>
  <c r="F869" i="19"/>
  <c r="F868" i="19"/>
  <c r="F867" i="19"/>
  <c r="F866" i="19"/>
  <c r="F865" i="19"/>
  <c r="F864" i="19"/>
  <c r="F863" i="19"/>
  <c r="F862" i="19"/>
  <c r="F861" i="19"/>
  <c r="F860" i="19"/>
  <c r="F859" i="19"/>
  <c r="F858" i="19"/>
  <c r="F857" i="19"/>
  <c r="F856" i="19"/>
  <c r="F855" i="19"/>
  <c r="F854" i="19"/>
  <c r="F853" i="19"/>
  <c r="F852" i="19"/>
  <c r="F851" i="19"/>
  <c r="F850" i="19"/>
  <c r="F849" i="19"/>
  <c r="F848" i="19"/>
  <c r="F847" i="19"/>
  <c r="F846" i="19"/>
  <c r="F845" i="19"/>
  <c r="F844" i="19"/>
  <c r="F843" i="19"/>
  <c r="F842" i="19"/>
  <c r="F841" i="19"/>
  <c r="F840" i="19"/>
  <c r="F839" i="19"/>
  <c r="F838" i="19"/>
  <c r="F837" i="19"/>
  <c r="F836" i="19"/>
  <c r="F835" i="19"/>
  <c r="F834" i="19"/>
  <c r="F833" i="19"/>
  <c r="F832" i="19"/>
  <c r="F831" i="19"/>
  <c r="F830" i="19"/>
  <c r="F829" i="19"/>
  <c r="F828" i="19"/>
  <c r="F827" i="19"/>
  <c r="F826" i="19"/>
  <c r="F825" i="19"/>
  <c r="F824" i="19"/>
  <c r="F823" i="19"/>
  <c r="F822" i="19"/>
  <c r="F821" i="19"/>
  <c r="F820" i="19"/>
  <c r="F819" i="19"/>
  <c r="F818" i="19"/>
  <c r="F817" i="19"/>
  <c r="F816" i="19"/>
  <c r="F815" i="19"/>
  <c r="F814" i="19"/>
  <c r="F813" i="19"/>
  <c r="F812" i="19"/>
  <c r="F811" i="19"/>
  <c r="F810" i="19"/>
  <c r="F809" i="19"/>
  <c r="F808" i="19"/>
  <c r="F807" i="19"/>
  <c r="F806" i="19"/>
  <c r="F805" i="19"/>
  <c r="F804" i="19"/>
  <c r="F803" i="19"/>
  <c r="F802" i="19"/>
  <c r="F801" i="19"/>
  <c r="F800" i="19"/>
  <c r="F799" i="19"/>
  <c r="F798" i="19"/>
  <c r="F797" i="19"/>
  <c r="F796" i="19"/>
  <c r="F795" i="19"/>
  <c r="F794" i="19"/>
  <c r="F793" i="19"/>
  <c r="F792" i="19"/>
  <c r="F791" i="19"/>
  <c r="F790" i="19"/>
  <c r="F789" i="19"/>
  <c r="F788" i="19"/>
  <c r="F787" i="19"/>
  <c r="F786" i="19"/>
  <c r="F785" i="19"/>
  <c r="F784" i="19"/>
  <c r="F783" i="19"/>
  <c r="F782" i="19"/>
  <c r="F781" i="19"/>
  <c r="F780" i="19"/>
  <c r="F779" i="19"/>
  <c r="F778" i="19"/>
  <c r="F777" i="19"/>
  <c r="F776" i="19"/>
  <c r="F775" i="19"/>
  <c r="F774" i="19"/>
  <c r="F773" i="19"/>
  <c r="F772" i="19"/>
  <c r="F771" i="19"/>
  <c r="F770" i="19"/>
  <c r="F769" i="19"/>
  <c r="F768" i="19"/>
  <c r="F767" i="19"/>
  <c r="F766" i="19"/>
  <c r="F765" i="19"/>
  <c r="F764" i="19"/>
  <c r="F763" i="19"/>
  <c r="F762" i="19"/>
  <c r="F761" i="19"/>
  <c r="F760" i="19"/>
  <c r="F759" i="19"/>
  <c r="F758" i="19"/>
  <c r="F757" i="19"/>
  <c r="F756" i="19"/>
  <c r="F755" i="19"/>
  <c r="F754" i="19"/>
  <c r="F753" i="19"/>
  <c r="F752" i="19"/>
  <c r="F751" i="19"/>
  <c r="F750" i="19"/>
  <c r="F749" i="19"/>
  <c r="F748" i="19"/>
  <c r="F747" i="19"/>
  <c r="F746" i="19"/>
  <c r="F745" i="19"/>
  <c r="F744" i="19"/>
  <c r="F743" i="19"/>
  <c r="F742" i="19"/>
  <c r="F741" i="19"/>
  <c r="F740" i="19"/>
  <c r="F739" i="19"/>
  <c r="F738" i="19"/>
  <c r="F737" i="19"/>
  <c r="F736" i="19"/>
  <c r="F735" i="19"/>
  <c r="F734" i="19"/>
  <c r="F733" i="19"/>
  <c r="F732" i="19"/>
  <c r="F731" i="19"/>
  <c r="F730" i="19"/>
  <c r="F729" i="19"/>
  <c r="F728" i="19"/>
  <c r="F727" i="19"/>
  <c r="F726" i="19"/>
  <c r="F725" i="19"/>
  <c r="F724" i="19"/>
  <c r="F723" i="19"/>
  <c r="F722" i="19"/>
  <c r="F721" i="19"/>
  <c r="F720" i="19"/>
  <c r="F719" i="19"/>
  <c r="F718" i="19"/>
  <c r="F717" i="19"/>
  <c r="F716" i="19"/>
  <c r="F715" i="19"/>
  <c r="F714" i="19"/>
  <c r="F713" i="19"/>
  <c r="F712" i="19"/>
  <c r="F711" i="19"/>
  <c r="F710" i="19"/>
  <c r="F709" i="19"/>
  <c r="F708" i="19"/>
  <c r="F707" i="19"/>
  <c r="F706" i="19"/>
  <c r="F705" i="19"/>
  <c r="F704" i="19"/>
  <c r="F703" i="19"/>
  <c r="F702" i="19"/>
  <c r="F701" i="19"/>
  <c r="F700" i="19"/>
  <c r="F699" i="19"/>
  <c r="F698" i="19"/>
  <c r="F697" i="19"/>
  <c r="F696" i="19"/>
  <c r="F695" i="19"/>
  <c r="F694" i="19"/>
  <c r="F693" i="19"/>
  <c r="F692" i="19"/>
  <c r="F691" i="19"/>
  <c r="F690" i="19"/>
  <c r="F689" i="19"/>
  <c r="F688" i="19"/>
  <c r="F687" i="19"/>
  <c r="F686" i="19"/>
  <c r="F685" i="19"/>
  <c r="F684" i="19"/>
  <c r="F683" i="19"/>
  <c r="F682" i="19"/>
  <c r="F681" i="19"/>
  <c r="F680" i="19"/>
  <c r="F679" i="19"/>
  <c r="F678" i="19"/>
  <c r="F677" i="19"/>
  <c r="F676" i="19"/>
  <c r="F675" i="19"/>
  <c r="F674" i="19"/>
  <c r="F673" i="19"/>
  <c r="F672" i="19"/>
  <c r="F671" i="19"/>
  <c r="F670" i="19"/>
  <c r="F669" i="19"/>
  <c r="F668" i="19"/>
  <c r="F667" i="19"/>
  <c r="F666" i="19"/>
  <c r="F665" i="19"/>
  <c r="F664" i="19"/>
  <c r="F663" i="19"/>
  <c r="F662" i="19"/>
  <c r="F661" i="19"/>
  <c r="F660" i="19"/>
  <c r="F659" i="19"/>
  <c r="F658" i="19"/>
  <c r="F657" i="19"/>
  <c r="F656" i="19"/>
  <c r="F655" i="19"/>
  <c r="F654" i="19"/>
  <c r="F653" i="19"/>
  <c r="F652" i="19"/>
  <c r="F651" i="19"/>
  <c r="F650" i="19"/>
  <c r="F649" i="19"/>
  <c r="F648" i="19"/>
  <c r="F647" i="19"/>
  <c r="F646" i="19"/>
  <c r="F645" i="19"/>
  <c r="F644" i="19"/>
  <c r="F643" i="19"/>
  <c r="F642" i="19"/>
  <c r="F641" i="19"/>
  <c r="F640" i="19"/>
  <c r="F639" i="19"/>
  <c r="F638" i="19"/>
  <c r="F637" i="19"/>
  <c r="F636" i="19"/>
  <c r="F635" i="19"/>
  <c r="F634" i="19"/>
  <c r="F633" i="19"/>
  <c r="F632" i="19"/>
  <c r="F631" i="19"/>
  <c r="F630" i="19"/>
  <c r="F629" i="19"/>
  <c r="F628" i="19"/>
  <c r="F627" i="19"/>
  <c r="F626" i="19"/>
  <c r="F625" i="19"/>
  <c r="F624" i="19"/>
  <c r="F623" i="19"/>
  <c r="F622" i="19"/>
  <c r="F621" i="19"/>
  <c r="F620" i="19"/>
  <c r="F619" i="19"/>
  <c r="F618" i="19"/>
  <c r="F617" i="19"/>
  <c r="F616" i="19"/>
  <c r="F615" i="19"/>
  <c r="F614" i="19"/>
  <c r="F613" i="19"/>
  <c r="F612" i="19"/>
  <c r="F611" i="19"/>
  <c r="F610" i="19"/>
  <c r="F609" i="19"/>
  <c r="F608" i="19"/>
  <c r="F607" i="19"/>
  <c r="F606" i="19"/>
  <c r="F605" i="19"/>
  <c r="F604" i="19"/>
  <c r="F603" i="19"/>
  <c r="F602" i="19"/>
  <c r="F601" i="19"/>
  <c r="F600" i="19"/>
  <c r="F599" i="19"/>
  <c r="F598" i="19"/>
  <c r="F597" i="19"/>
  <c r="F596" i="19"/>
  <c r="F595" i="19"/>
  <c r="F594" i="19"/>
  <c r="F593" i="19"/>
  <c r="F592" i="19"/>
  <c r="F591" i="19"/>
  <c r="F590" i="19"/>
  <c r="F589" i="19"/>
  <c r="F588" i="19"/>
  <c r="F587" i="19"/>
  <c r="F586" i="19"/>
  <c r="F585" i="19"/>
  <c r="F584" i="19"/>
  <c r="F583" i="19"/>
  <c r="F582" i="19"/>
  <c r="F581" i="19"/>
  <c r="F580" i="19"/>
  <c r="F579" i="19"/>
  <c r="F578" i="19"/>
  <c r="F577" i="19"/>
  <c r="F576" i="19"/>
  <c r="F575" i="19"/>
  <c r="F574" i="19"/>
  <c r="F573" i="19"/>
  <c r="F572" i="19"/>
  <c r="F571" i="19"/>
  <c r="F570" i="19"/>
  <c r="F569" i="19"/>
  <c r="F568" i="19"/>
  <c r="F567" i="19"/>
  <c r="F566" i="19"/>
  <c r="F565" i="19"/>
  <c r="F564" i="19"/>
  <c r="F563" i="19"/>
  <c r="F562" i="19"/>
  <c r="F561" i="19"/>
  <c r="F560" i="19"/>
  <c r="F559" i="19"/>
  <c r="F558" i="19"/>
  <c r="F557" i="19"/>
  <c r="F556" i="19"/>
  <c r="F555" i="19"/>
  <c r="F554" i="19"/>
  <c r="F553" i="19"/>
  <c r="F552" i="19"/>
  <c r="F551" i="19"/>
  <c r="F550" i="19"/>
  <c r="F549" i="19"/>
  <c r="F548" i="19"/>
  <c r="F547" i="19"/>
  <c r="F546" i="19"/>
  <c r="F545" i="19"/>
  <c r="F544" i="19"/>
  <c r="F543" i="19"/>
  <c r="F542" i="19"/>
  <c r="F541" i="19"/>
  <c r="F540" i="19"/>
  <c r="F539" i="19"/>
  <c r="F538" i="19"/>
  <c r="F537" i="19"/>
  <c r="F536" i="19"/>
  <c r="F535" i="19"/>
  <c r="F534" i="19"/>
  <c r="F533" i="19"/>
  <c r="F532" i="19"/>
  <c r="F531" i="19"/>
  <c r="F530" i="19"/>
  <c r="F529" i="19"/>
  <c r="F528" i="19"/>
  <c r="F527" i="19"/>
  <c r="F526" i="19"/>
  <c r="F525" i="19"/>
  <c r="F524" i="19"/>
  <c r="F523" i="19"/>
  <c r="F522" i="19"/>
  <c r="F521" i="19"/>
  <c r="F520" i="19"/>
  <c r="F519" i="19"/>
  <c r="F518" i="19"/>
  <c r="F517" i="19"/>
  <c r="F516" i="19"/>
  <c r="F515" i="19"/>
  <c r="F514" i="19"/>
  <c r="F513" i="19"/>
  <c r="F512" i="19"/>
  <c r="F511" i="19"/>
  <c r="F510" i="19"/>
  <c r="F509" i="19"/>
  <c r="F508" i="19"/>
  <c r="F507" i="19"/>
  <c r="F506" i="19"/>
  <c r="F505" i="19"/>
  <c r="F504" i="19"/>
  <c r="F503" i="19"/>
  <c r="F502" i="19"/>
  <c r="F501" i="19"/>
  <c r="F500" i="19"/>
  <c r="F499" i="19"/>
  <c r="F498" i="19"/>
  <c r="F497" i="19"/>
  <c r="F496" i="19"/>
  <c r="F495" i="19"/>
  <c r="F494" i="19"/>
  <c r="F493" i="19"/>
  <c r="F492" i="19"/>
  <c r="F491" i="19"/>
  <c r="F490" i="19"/>
  <c r="F489" i="19"/>
  <c r="F488" i="19"/>
  <c r="F487" i="19"/>
  <c r="F486" i="19"/>
  <c r="F485" i="19"/>
  <c r="F484" i="19"/>
  <c r="F483" i="19"/>
  <c r="F482" i="19"/>
  <c r="F481" i="19"/>
  <c r="F480" i="19"/>
  <c r="F479" i="19"/>
  <c r="F478" i="19"/>
  <c r="F477" i="19"/>
  <c r="F476" i="19"/>
  <c r="F475" i="19"/>
  <c r="F474" i="19"/>
  <c r="F473" i="19"/>
  <c r="F472" i="19"/>
  <c r="F471" i="19"/>
  <c r="F470" i="19"/>
  <c r="F469" i="19"/>
  <c r="F468" i="19"/>
  <c r="F467" i="19"/>
  <c r="F466" i="19"/>
  <c r="F465" i="19"/>
  <c r="F464" i="19"/>
  <c r="F463" i="19"/>
  <c r="F462" i="19"/>
  <c r="F461" i="19"/>
  <c r="F460" i="19"/>
  <c r="F459" i="19"/>
  <c r="F458" i="19"/>
  <c r="F457" i="19"/>
  <c r="F456" i="19"/>
  <c r="F455" i="19"/>
  <c r="F454" i="19"/>
  <c r="F453" i="19"/>
  <c r="F452" i="19"/>
  <c r="F451" i="19"/>
  <c r="F450" i="19"/>
  <c r="F449" i="19"/>
  <c r="F448" i="19"/>
  <c r="F447" i="19"/>
  <c r="F446" i="19"/>
  <c r="F445" i="19"/>
  <c r="F444" i="19"/>
  <c r="F443" i="19"/>
  <c r="F442" i="19"/>
  <c r="F441" i="19"/>
  <c r="F440" i="19"/>
  <c r="F439" i="19"/>
  <c r="F438" i="19"/>
  <c r="F437" i="19"/>
  <c r="F436" i="19"/>
  <c r="F435" i="19"/>
  <c r="F434" i="19"/>
  <c r="F433" i="19"/>
  <c r="F432" i="19"/>
  <c r="F431" i="19"/>
  <c r="F430" i="19"/>
  <c r="F429" i="19"/>
  <c r="F428" i="19"/>
  <c r="F427" i="19"/>
  <c r="F426" i="19"/>
  <c r="F425" i="19"/>
  <c r="F424" i="19"/>
  <c r="F423" i="19"/>
  <c r="F422" i="19"/>
  <c r="F421" i="19"/>
  <c r="F420" i="19"/>
  <c r="F419" i="19"/>
  <c r="F418" i="19"/>
  <c r="F417" i="19"/>
  <c r="F416" i="19"/>
  <c r="F415" i="19"/>
  <c r="F414" i="19"/>
  <c r="F413" i="19"/>
  <c r="F412" i="19"/>
  <c r="F411" i="19"/>
  <c r="F410" i="19"/>
  <c r="F409" i="19"/>
  <c r="F408" i="19"/>
  <c r="F407" i="19"/>
  <c r="F406" i="19"/>
  <c r="F405" i="19"/>
  <c r="F404" i="19"/>
  <c r="F403" i="19"/>
  <c r="F402" i="19"/>
  <c r="F401" i="19"/>
  <c r="F400" i="19"/>
  <c r="F399" i="19"/>
  <c r="F398" i="19"/>
  <c r="F397" i="19"/>
  <c r="F396" i="19"/>
  <c r="F395" i="19"/>
  <c r="F394" i="19"/>
  <c r="F393" i="19"/>
  <c r="F392" i="19"/>
  <c r="F391" i="19"/>
  <c r="F390" i="19"/>
  <c r="F389" i="19"/>
  <c r="F388" i="19"/>
  <c r="F387" i="19"/>
  <c r="F386" i="19"/>
  <c r="F385" i="19"/>
  <c r="F384" i="19"/>
  <c r="F383" i="19"/>
  <c r="F382" i="19"/>
  <c r="F381" i="19"/>
  <c r="F380" i="19"/>
  <c r="F379" i="19"/>
  <c r="F378" i="19"/>
  <c r="F377" i="19"/>
  <c r="F376" i="19"/>
  <c r="F375" i="19"/>
  <c r="F374" i="19"/>
  <c r="F373" i="19"/>
  <c r="F372" i="19"/>
  <c r="F371" i="19"/>
  <c r="F370" i="19"/>
  <c r="F369" i="19"/>
  <c r="F368" i="19"/>
  <c r="F367" i="19"/>
  <c r="F366" i="19"/>
  <c r="F365" i="19"/>
  <c r="F364" i="19"/>
  <c r="F363" i="19"/>
  <c r="F362" i="19"/>
  <c r="F361" i="19"/>
  <c r="F360" i="19"/>
  <c r="F359" i="19"/>
  <c r="F358" i="19"/>
  <c r="F357" i="19"/>
  <c r="F356" i="19"/>
  <c r="F355" i="19"/>
  <c r="F354" i="19"/>
  <c r="F353" i="19"/>
  <c r="F352" i="19"/>
  <c r="F351" i="19"/>
  <c r="F350" i="19"/>
  <c r="F349" i="19"/>
  <c r="F348" i="19"/>
  <c r="F347" i="19"/>
  <c r="F346" i="19"/>
  <c r="F345" i="19"/>
  <c r="F344" i="19"/>
  <c r="F343" i="19"/>
  <c r="F342" i="19"/>
  <c r="F341" i="19"/>
  <c r="F340" i="19"/>
  <c r="F339" i="19"/>
  <c r="F338" i="19"/>
  <c r="F337" i="19"/>
  <c r="F336" i="19"/>
  <c r="F335" i="19"/>
  <c r="F334" i="19"/>
  <c r="F333" i="19"/>
  <c r="F332" i="19"/>
  <c r="F331" i="19"/>
  <c r="F330" i="19"/>
  <c r="F329" i="19"/>
  <c r="F328" i="19"/>
  <c r="F327" i="19"/>
  <c r="F326" i="19"/>
  <c r="F325" i="19"/>
  <c r="F324" i="19"/>
  <c r="F323" i="19"/>
  <c r="F322" i="19"/>
  <c r="F321" i="19"/>
  <c r="F320" i="19"/>
  <c r="F319" i="19"/>
  <c r="F318" i="19"/>
  <c r="F317" i="19"/>
  <c r="F316" i="19"/>
  <c r="F315" i="19"/>
  <c r="F314" i="19"/>
  <c r="F313" i="19"/>
  <c r="F312" i="19"/>
  <c r="F311" i="19"/>
  <c r="F310" i="19"/>
  <c r="F309" i="19"/>
  <c r="F308" i="19"/>
  <c r="F307" i="19"/>
  <c r="F306" i="19"/>
  <c r="F305" i="19"/>
  <c r="F304" i="19"/>
  <c r="F303" i="19"/>
  <c r="F302" i="19"/>
  <c r="F301" i="19"/>
  <c r="F300" i="19"/>
  <c r="F299" i="19"/>
  <c r="F298" i="19"/>
  <c r="F297" i="19"/>
  <c r="F296" i="19"/>
  <c r="F295" i="19"/>
  <c r="F294" i="19"/>
  <c r="F293" i="19"/>
  <c r="F292" i="19"/>
  <c r="F291" i="19"/>
  <c r="F290" i="19"/>
  <c r="F289" i="19"/>
  <c r="F288" i="19"/>
  <c r="F287" i="19"/>
  <c r="F286" i="19"/>
  <c r="F285" i="19"/>
  <c r="F284" i="19"/>
  <c r="F283" i="19"/>
  <c r="F282" i="19"/>
  <c r="F281" i="19"/>
  <c r="F280" i="19"/>
  <c r="F279" i="19"/>
  <c r="F278" i="19"/>
  <c r="F277" i="19"/>
  <c r="F276" i="19"/>
  <c r="F275" i="19"/>
  <c r="F274" i="19"/>
  <c r="F273" i="19"/>
  <c r="F272" i="19"/>
  <c r="F271" i="19"/>
  <c r="F270" i="19"/>
  <c r="F269" i="19"/>
  <c r="F268" i="19"/>
  <c r="F267" i="19"/>
  <c r="F266" i="19"/>
  <c r="F265" i="19"/>
  <c r="F264" i="19"/>
  <c r="F263" i="19"/>
  <c r="F262" i="19"/>
  <c r="F261" i="19"/>
  <c r="F260" i="19"/>
  <c r="F259" i="19"/>
  <c r="F258" i="19"/>
  <c r="F257" i="19"/>
  <c r="F256" i="19"/>
  <c r="F255" i="19"/>
  <c r="F254" i="19"/>
  <c r="F253" i="19"/>
  <c r="F252" i="19"/>
  <c r="F251" i="19"/>
  <c r="F250" i="19"/>
  <c r="F249" i="19"/>
  <c r="F248" i="19"/>
  <c r="F247" i="19"/>
  <c r="F246" i="19"/>
  <c r="F245" i="19"/>
  <c r="F244" i="19"/>
  <c r="F243" i="19"/>
  <c r="F242" i="19"/>
  <c r="F241" i="19"/>
  <c r="F240" i="19"/>
  <c r="F239" i="19"/>
  <c r="F238" i="19"/>
  <c r="F237" i="19"/>
  <c r="F236" i="19"/>
  <c r="F235" i="19"/>
  <c r="F234" i="19"/>
  <c r="F233" i="19"/>
  <c r="F232" i="19"/>
  <c r="F231" i="19"/>
  <c r="F230" i="19"/>
  <c r="F229" i="19"/>
  <c r="F228" i="19"/>
  <c r="F227" i="19"/>
  <c r="F226" i="19"/>
  <c r="F225" i="19"/>
  <c r="F224" i="19"/>
  <c r="F223" i="19"/>
  <c r="F222" i="19"/>
  <c r="F221" i="19"/>
  <c r="F220" i="19"/>
  <c r="F219" i="19"/>
  <c r="F218" i="19"/>
  <c r="F217" i="19"/>
  <c r="F216" i="19"/>
  <c r="F215" i="19"/>
  <c r="F214" i="19"/>
  <c r="F213" i="19"/>
  <c r="F212" i="19"/>
  <c r="F211" i="19"/>
  <c r="F210" i="19"/>
  <c r="F209" i="19"/>
  <c r="F208" i="19"/>
  <c r="F207" i="19"/>
  <c r="F206" i="19"/>
  <c r="F205" i="19"/>
  <c r="F204" i="19"/>
  <c r="F203" i="19"/>
  <c r="F202" i="19"/>
  <c r="F201" i="19"/>
  <c r="F200" i="19"/>
  <c r="F199" i="19"/>
  <c r="F198" i="19"/>
  <c r="F197" i="19"/>
  <c r="F196" i="19"/>
  <c r="F195" i="19"/>
  <c r="F194" i="19"/>
  <c r="F193" i="19"/>
  <c r="F192" i="19"/>
  <c r="F191" i="19"/>
  <c r="F190" i="19"/>
  <c r="F189" i="19"/>
  <c r="F188" i="19"/>
  <c r="F187" i="19"/>
  <c r="F186" i="19"/>
  <c r="F185" i="19"/>
  <c r="F184" i="19"/>
  <c r="F183" i="19"/>
  <c r="F182" i="19"/>
  <c r="F181" i="19"/>
  <c r="F180" i="19"/>
  <c r="F179" i="19"/>
  <c r="F178" i="19"/>
  <c r="F177" i="19"/>
  <c r="F176" i="19"/>
  <c r="F175" i="19"/>
  <c r="F174" i="19"/>
  <c r="F173" i="19"/>
  <c r="F172" i="19"/>
  <c r="F171" i="19"/>
  <c r="F170" i="19"/>
  <c r="F169" i="19"/>
  <c r="F168" i="19"/>
  <c r="F167" i="19"/>
  <c r="F166" i="19"/>
  <c r="F165" i="19"/>
  <c r="F164" i="19"/>
  <c r="F163" i="19"/>
  <c r="F162" i="19"/>
  <c r="F161" i="19"/>
  <c r="F160" i="19"/>
  <c r="F159" i="19"/>
  <c r="F158" i="19"/>
  <c r="F157" i="19"/>
  <c r="F156" i="19"/>
  <c r="F155" i="19"/>
  <c r="F154" i="19"/>
  <c r="F153" i="19"/>
  <c r="F152" i="19"/>
  <c r="F151" i="19"/>
  <c r="F150" i="19"/>
  <c r="F149" i="19"/>
  <c r="F148" i="19"/>
  <c r="F147" i="19"/>
  <c r="F146" i="19"/>
  <c r="F145" i="19"/>
  <c r="F144" i="19"/>
  <c r="F143" i="19"/>
  <c r="F142" i="19"/>
  <c r="F141" i="19"/>
  <c r="F140" i="19"/>
  <c r="F139" i="19"/>
  <c r="F138" i="19"/>
  <c r="F137" i="19"/>
  <c r="F136" i="19"/>
  <c r="F135" i="19"/>
  <c r="F134" i="19"/>
  <c r="F133" i="19"/>
  <c r="F132" i="19"/>
  <c r="F131" i="19"/>
  <c r="F130" i="19"/>
  <c r="F129" i="19"/>
  <c r="F128" i="19"/>
  <c r="F127" i="19"/>
  <c r="F126" i="19"/>
  <c r="F125" i="19"/>
  <c r="F124" i="19"/>
  <c r="F123" i="19"/>
  <c r="F122" i="19"/>
  <c r="F121" i="19"/>
  <c r="F120" i="19"/>
  <c r="F119" i="19"/>
  <c r="F118" i="19"/>
  <c r="F117" i="19"/>
  <c r="F116" i="19"/>
  <c r="F115" i="19"/>
  <c r="F114" i="19"/>
  <c r="F113" i="19"/>
  <c r="F112" i="19"/>
  <c r="F111" i="19"/>
  <c r="F110" i="19"/>
  <c r="F109" i="19"/>
  <c r="F108" i="19"/>
  <c r="F107" i="19"/>
  <c r="F106" i="19"/>
  <c r="F105" i="19"/>
  <c r="F104" i="19"/>
  <c r="F103" i="19"/>
  <c r="F102" i="19"/>
  <c r="F101" i="19"/>
  <c r="F100" i="19"/>
  <c r="F99" i="19"/>
  <c r="F98" i="19"/>
  <c r="F97" i="19"/>
  <c r="F96" i="19"/>
  <c r="F95" i="19"/>
  <c r="F94" i="19"/>
  <c r="F93" i="19"/>
  <c r="F92" i="19"/>
  <c r="F91" i="19"/>
  <c r="F90" i="19"/>
  <c r="F89" i="19"/>
  <c r="F88" i="19"/>
  <c r="F87" i="19"/>
  <c r="F86" i="19"/>
  <c r="F85" i="19"/>
  <c r="F84" i="19"/>
  <c r="F83" i="19"/>
  <c r="F82" i="19"/>
  <c r="F81" i="19"/>
  <c r="F80" i="19"/>
  <c r="F79" i="19"/>
  <c r="F78" i="19"/>
  <c r="F77" i="19"/>
  <c r="F76" i="19"/>
  <c r="F75" i="19"/>
  <c r="F74" i="19"/>
  <c r="F73" i="19"/>
  <c r="F72" i="19"/>
  <c r="F71" i="19"/>
  <c r="F70" i="19"/>
  <c r="F69" i="19"/>
  <c r="F68" i="19"/>
  <c r="F67" i="19"/>
  <c r="F66" i="19"/>
  <c r="F65" i="19"/>
  <c r="F64" i="19"/>
  <c r="F63" i="19"/>
  <c r="F62" i="19"/>
  <c r="F61" i="19"/>
  <c r="F60" i="19"/>
  <c r="F59" i="19"/>
  <c r="F58" i="19"/>
  <c r="F57" i="19"/>
  <c r="F56" i="19"/>
  <c r="F55" i="19"/>
  <c r="F54" i="19"/>
  <c r="F53" i="19"/>
  <c r="F52" i="19"/>
  <c r="F51" i="19"/>
  <c r="F50" i="19"/>
  <c r="F49" i="19"/>
  <c r="F48" i="19"/>
  <c r="F47" i="19"/>
  <c r="F46" i="19"/>
  <c r="F45" i="19"/>
  <c r="F44" i="19"/>
  <c r="F43" i="19"/>
  <c r="F42" i="19"/>
  <c r="F41" i="19"/>
  <c r="F40" i="19"/>
  <c r="F39" i="19"/>
  <c r="F38" i="19"/>
  <c r="F37" i="19"/>
  <c r="F36" i="19"/>
  <c r="F35" i="19"/>
  <c r="F34" i="19"/>
  <c r="F33" i="19"/>
  <c r="F32" i="19"/>
  <c r="F31" i="19"/>
  <c r="F30" i="19"/>
  <c r="F29" i="19"/>
  <c r="F28" i="19"/>
  <c r="F27" i="19"/>
  <c r="F26" i="19"/>
  <c r="F25" i="19"/>
  <c r="F24" i="19"/>
  <c r="F23" i="19"/>
  <c r="F22" i="19"/>
  <c r="F21" i="19"/>
  <c r="F20" i="19"/>
  <c r="F19" i="19"/>
  <c r="F18" i="19"/>
  <c r="F17" i="19"/>
  <c r="F16" i="19"/>
  <c r="F15" i="19"/>
  <c r="F14" i="19"/>
  <c r="F13" i="19"/>
  <c r="F12" i="19"/>
  <c r="F11" i="19"/>
  <c r="F10" i="19"/>
  <c r="F9" i="19"/>
  <c r="F8" i="19"/>
  <c r="F7" i="19"/>
  <c r="F6" i="19"/>
  <c r="F5" i="19"/>
  <c r="F4" i="19"/>
  <c r="J215" i="5" l="1"/>
  <c r="J217" i="5"/>
  <c r="J216" i="5"/>
  <c r="A40" i="34"/>
  <c r="B40" i="34"/>
  <c r="C40" i="34"/>
  <c r="E40" i="34"/>
  <c r="A41" i="34"/>
  <c r="B41" i="34"/>
  <c r="C41" i="34"/>
  <c r="E41" i="34"/>
  <c r="A42" i="34"/>
  <c r="B42" i="34"/>
  <c r="C42" i="34"/>
  <c r="E42" i="34"/>
  <c r="A8" i="34"/>
  <c r="B8" i="34"/>
  <c r="C8" i="34"/>
  <c r="E8" i="34"/>
  <c r="A9" i="34"/>
  <c r="B9" i="34"/>
  <c r="C9" i="34"/>
  <c r="E9" i="34"/>
  <c r="A10" i="34"/>
  <c r="B10" i="34"/>
  <c r="C10" i="34"/>
  <c r="E10" i="34"/>
  <c r="A11" i="34"/>
  <c r="B11" i="34"/>
  <c r="C11" i="34"/>
  <c r="E11" i="34"/>
  <c r="A12" i="34"/>
  <c r="B12" i="34"/>
  <c r="C12" i="34"/>
  <c r="E12" i="34"/>
  <c r="A13" i="34"/>
  <c r="B13" i="34"/>
  <c r="C13" i="34"/>
  <c r="E13" i="34"/>
  <c r="A14" i="34"/>
  <c r="B14" i="34"/>
  <c r="C14" i="34"/>
  <c r="E14" i="34"/>
  <c r="A15" i="34"/>
  <c r="B15" i="34"/>
  <c r="C15" i="34"/>
  <c r="E15" i="34"/>
  <c r="A16" i="34"/>
  <c r="B16" i="34"/>
  <c r="C16" i="34"/>
  <c r="E16" i="34"/>
  <c r="A17" i="34"/>
  <c r="B17" i="34"/>
  <c r="C17" i="34"/>
  <c r="E17" i="34"/>
  <c r="A18" i="34"/>
  <c r="B18" i="34"/>
  <c r="C18" i="34"/>
  <c r="E18" i="34"/>
  <c r="A19" i="34"/>
  <c r="B19" i="34"/>
  <c r="C19" i="34"/>
  <c r="E19" i="34"/>
  <c r="A20" i="34"/>
  <c r="B20" i="34"/>
  <c r="C20" i="34"/>
  <c r="E20" i="34"/>
  <c r="A21" i="34"/>
  <c r="B21" i="34"/>
  <c r="C21" i="34"/>
  <c r="E21" i="34"/>
  <c r="A22" i="34"/>
  <c r="B22" i="34"/>
  <c r="C22" i="34"/>
  <c r="E22" i="34"/>
  <c r="A23" i="34"/>
  <c r="B23" i="34"/>
  <c r="C23" i="34"/>
  <c r="E23" i="34"/>
  <c r="A24" i="34"/>
  <c r="B24" i="34"/>
  <c r="C24" i="34"/>
  <c r="E24" i="34"/>
  <c r="A25" i="34"/>
  <c r="B25" i="34"/>
  <c r="C25" i="34"/>
  <c r="E25" i="34"/>
  <c r="A26" i="34"/>
  <c r="B26" i="34"/>
  <c r="C26" i="34"/>
  <c r="E26" i="34"/>
  <c r="A27" i="34"/>
  <c r="B27" i="34"/>
  <c r="C27" i="34"/>
  <c r="E27" i="34"/>
  <c r="A28" i="34"/>
  <c r="B28" i="34"/>
  <c r="C28" i="34"/>
  <c r="E28" i="34"/>
  <c r="A29" i="34"/>
  <c r="B29" i="34"/>
  <c r="C29" i="34"/>
  <c r="E29" i="34"/>
  <c r="A30" i="34"/>
  <c r="B30" i="34"/>
  <c r="C30" i="34"/>
  <c r="E30" i="34"/>
  <c r="A31" i="34"/>
  <c r="B31" i="34"/>
  <c r="C31" i="34"/>
  <c r="E31" i="34"/>
  <c r="A32" i="34"/>
  <c r="B32" i="34"/>
  <c r="C32" i="34"/>
  <c r="E32" i="34"/>
  <c r="A33" i="34"/>
  <c r="B33" i="34"/>
  <c r="C33" i="34"/>
  <c r="E33" i="34"/>
  <c r="A34" i="34"/>
  <c r="B34" i="34"/>
  <c r="C34" i="34"/>
  <c r="E34" i="34"/>
  <c r="A35" i="34"/>
  <c r="B35" i="34"/>
  <c r="C35" i="34"/>
  <c r="E35" i="34"/>
  <c r="A36" i="34"/>
  <c r="B36" i="34"/>
  <c r="C36" i="34"/>
  <c r="E36" i="34"/>
  <c r="A37" i="34"/>
  <c r="B37" i="34"/>
  <c r="C37" i="34"/>
  <c r="E37" i="34"/>
  <c r="A38" i="34"/>
  <c r="B38" i="34"/>
  <c r="C38" i="34"/>
  <c r="E38" i="34"/>
  <c r="A39" i="34"/>
  <c r="B39" i="34"/>
  <c r="C39" i="34"/>
  <c r="E39" i="34"/>
  <c r="B211" i="5"/>
  <c r="C211" i="5"/>
  <c r="B212" i="5"/>
  <c r="C212" i="5"/>
  <c r="B213" i="5"/>
  <c r="C213" i="5"/>
  <c r="B214" i="5"/>
  <c r="C214" i="5"/>
  <c r="D41" i="34" l="1"/>
  <c r="J214" i="5"/>
  <c r="K214" i="5"/>
  <c r="J213" i="5"/>
  <c r="K213" i="5"/>
  <c r="J212" i="5"/>
  <c r="K212" i="5"/>
  <c r="J211" i="5"/>
  <c r="K211" i="5"/>
  <c r="D42" i="34"/>
  <c r="D22" i="34"/>
  <c r="D18" i="34"/>
  <c r="D13" i="34"/>
  <c r="D8" i="34"/>
  <c r="D40" i="34"/>
  <c r="D37" i="34"/>
  <c r="D33" i="34"/>
  <c r="D31" i="34"/>
  <c r="D30" i="34"/>
  <c r="D24" i="34"/>
  <c r="D23" i="34"/>
  <c r="D38" i="34"/>
  <c r="D26" i="34"/>
  <c r="D19" i="34"/>
  <c r="D12" i="34"/>
  <c r="D35" i="34"/>
  <c r="D28" i="34"/>
  <c r="D16" i="34"/>
  <c r="D15" i="34"/>
  <c r="D10" i="34"/>
  <c r="D39" i="34"/>
  <c r="D36" i="34"/>
  <c r="D34" i="34"/>
  <c r="D32" i="34"/>
  <c r="D29" i="34"/>
  <c r="D27" i="34"/>
  <c r="D25" i="34"/>
  <c r="D21" i="34"/>
  <c r="D20" i="34"/>
  <c r="D17" i="34"/>
  <c r="D14" i="34"/>
  <c r="D11" i="34"/>
  <c r="D9" i="34"/>
  <c r="A214" i="5"/>
  <c r="A212" i="5"/>
  <c r="A213" i="5"/>
  <c r="A211" i="5"/>
  <c r="C210" i="5"/>
  <c r="B210" i="5"/>
  <c r="C209" i="5"/>
  <c r="B209" i="5"/>
  <c r="C208" i="5"/>
  <c r="B208" i="5"/>
  <c r="C207" i="5"/>
  <c r="B207" i="5"/>
  <c r="C206" i="5"/>
  <c r="B206" i="5"/>
  <c r="C205" i="5"/>
  <c r="B205" i="5"/>
  <c r="C204" i="5"/>
  <c r="B204" i="5"/>
  <c r="C203" i="5"/>
  <c r="B203" i="5"/>
  <c r="C202" i="5"/>
  <c r="B202" i="5"/>
  <c r="C201" i="5"/>
  <c r="B201" i="5"/>
  <c r="C200" i="5"/>
  <c r="B200" i="5"/>
  <c r="C199" i="5"/>
  <c r="B199" i="5"/>
  <c r="C198" i="5"/>
  <c r="B198" i="5"/>
  <c r="C197" i="5"/>
  <c r="B197" i="5"/>
  <c r="C196" i="5"/>
  <c r="B196" i="5"/>
  <c r="C195" i="5"/>
  <c r="B195" i="5"/>
  <c r="C194" i="5"/>
  <c r="B194" i="5"/>
  <c r="C193" i="5"/>
  <c r="B193" i="5"/>
  <c r="C192" i="5"/>
  <c r="B192" i="5"/>
  <c r="C191" i="5"/>
  <c r="B191" i="5"/>
  <c r="C190" i="5"/>
  <c r="B190" i="5"/>
  <c r="C189" i="5"/>
  <c r="B189" i="5"/>
  <c r="C188" i="5"/>
  <c r="B188" i="5"/>
  <c r="C187" i="5"/>
  <c r="B187" i="5"/>
  <c r="C186" i="5"/>
  <c r="B186" i="5"/>
  <c r="C185" i="5"/>
  <c r="B185" i="5"/>
  <c r="C184" i="5"/>
  <c r="B184" i="5"/>
  <c r="C183" i="5"/>
  <c r="B183" i="5"/>
  <c r="C182" i="5"/>
  <c r="B182" i="5"/>
  <c r="C181" i="5"/>
  <c r="B181" i="5"/>
  <c r="C180" i="5"/>
  <c r="B180" i="5"/>
  <c r="C179" i="5"/>
  <c r="B179" i="5"/>
  <c r="C178" i="5"/>
  <c r="B178" i="5"/>
  <c r="C177" i="5"/>
  <c r="B177" i="5"/>
  <c r="C176" i="5"/>
  <c r="B176" i="5"/>
  <c r="C175" i="5"/>
  <c r="B175" i="5"/>
  <c r="C174" i="5"/>
  <c r="B174" i="5"/>
  <c r="C173" i="5"/>
  <c r="B173" i="5"/>
  <c r="C172" i="5"/>
  <c r="B172" i="5"/>
  <c r="C171" i="5"/>
  <c r="B171" i="5"/>
  <c r="C170" i="5"/>
  <c r="B170" i="5"/>
  <c r="C169" i="5"/>
  <c r="B169" i="5"/>
  <c r="C168" i="5"/>
  <c r="B168" i="5"/>
  <c r="C167" i="5"/>
  <c r="B167" i="5"/>
  <c r="C166" i="5"/>
  <c r="B166" i="5"/>
  <c r="C165" i="5"/>
  <c r="B165" i="5"/>
  <c r="C164" i="5"/>
  <c r="B164" i="5"/>
  <c r="C163" i="5"/>
  <c r="B163" i="5"/>
  <c r="C162" i="5"/>
  <c r="B162" i="5"/>
  <c r="C161" i="5"/>
  <c r="B161" i="5"/>
  <c r="C160" i="5"/>
  <c r="B160" i="5"/>
  <c r="C159" i="5"/>
  <c r="B159" i="5"/>
  <c r="C158" i="5"/>
  <c r="B158" i="5"/>
  <c r="C157" i="5"/>
  <c r="B157" i="5"/>
  <c r="C156" i="5"/>
  <c r="B156" i="5"/>
  <c r="C155" i="5"/>
  <c r="B155" i="5"/>
  <c r="C154" i="5"/>
  <c r="B154" i="5"/>
  <c r="C153" i="5"/>
  <c r="B153" i="5"/>
  <c r="C152" i="5"/>
  <c r="B152" i="5"/>
  <c r="C151" i="5"/>
  <c r="B151" i="5"/>
  <c r="C150" i="5"/>
  <c r="B150" i="5"/>
  <c r="C149" i="5"/>
  <c r="B149" i="5"/>
  <c r="C148" i="5"/>
  <c r="B148" i="5"/>
  <c r="C147" i="5"/>
  <c r="B147" i="5"/>
  <c r="C146" i="5"/>
  <c r="B146" i="5"/>
  <c r="C145" i="5"/>
  <c r="B145" i="5"/>
  <c r="C144" i="5"/>
  <c r="B144" i="5"/>
  <c r="C143" i="5"/>
  <c r="B143" i="5"/>
  <c r="C142" i="5"/>
  <c r="B142" i="5"/>
  <c r="C141" i="5"/>
  <c r="B141" i="5"/>
  <c r="C140" i="5"/>
  <c r="B140" i="5"/>
  <c r="C139" i="5"/>
  <c r="B139" i="5"/>
  <c r="C138" i="5"/>
  <c r="B138" i="5"/>
  <c r="C137" i="5"/>
  <c r="B137" i="5"/>
  <c r="C136" i="5"/>
  <c r="B136" i="5"/>
  <c r="C135" i="5"/>
  <c r="B135" i="5"/>
  <c r="C134" i="5"/>
  <c r="B134" i="5"/>
  <c r="C133" i="5"/>
  <c r="B133" i="5"/>
  <c r="C132" i="5"/>
  <c r="B132" i="5"/>
  <c r="C131" i="5"/>
  <c r="B131" i="5"/>
  <c r="C130" i="5"/>
  <c r="B130" i="5"/>
  <c r="C129" i="5"/>
  <c r="B129" i="5"/>
  <c r="C128" i="5"/>
  <c r="B128" i="5"/>
  <c r="C127" i="5"/>
  <c r="B127" i="5"/>
  <c r="C126" i="5"/>
  <c r="B126" i="5"/>
  <c r="C125" i="5"/>
  <c r="B125" i="5"/>
  <c r="C124" i="5"/>
  <c r="B124" i="5"/>
  <c r="C123" i="5"/>
  <c r="B123" i="5"/>
  <c r="C122" i="5"/>
  <c r="B122" i="5"/>
  <c r="C121" i="5"/>
  <c r="B121" i="5"/>
  <c r="C120" i="5"/>
  <c r="B120" i="5"/>
  <c r="C119" i="5"/>
  <c r="B119" i="5"/>
  <c r="C118" i="5"/>
  <c r="B118" i="5"/>
  <c r="C117" i="5"/>
  <c r="B117" i="5"/>
  <c r="C116" i="5"/>
  <c r="B116" i="5"/>
  <c r="C115" i="5"/>
  <c r="B115" i="5"/>
  <c r="C114" i="5"/>
  <c r="B114" i="5"/>
  <c r="C113" i="5"/>
  <c r="B113" i="5"/>
  <c r="C112" i="5"/>
  <c r="B112" i="5"/>
  <c r="C111" i="5"/>
  <c r="B111" i="5"/>
  <c r="C110" i="5"/>
  <c r="B110" i="5"/>
  <c r="C109" i="5"/>
  <c r="B109" i="5"/>
  <c r="C108" i="5"/>
  <c r="B108" i="5"/>
  <c r="C107" i="5"/>
  <c r="B107" i="5"/>
  <c r="C106" i="5"/>
  <c r="B106" i="5"/>
  <c r="C105" i="5"/>
  <c r="B105" i="5"/>
  <c r="C104" i="5"/>
  <c r="B104" i="5"/>
  <c r="C103" i="5"/>
  <c r="B103" i="5"/>
  <c r="C102" i="5"/>
  <c r="B102" i="5"/>
  <c r="C101" i="5"/>
  <c r="B101" i="5"/>
  <c r="C100" i="5"/>
  <c r="B100" i="5"/>
  <c r="C99" i="5"/>
  <c r="B99" i="5"/>
  <c r="C98" i="5"/>
  <c r="B98" i="5"/>
  <c r="C97" i="5"/>
  <c r="B97" i="5"/>
  <c r="C96" i="5"/>
  <c r="B96" i="5"/>
  <c r="C95" i="5"/>
  <c r="B95" i="5"/>
  <c r="C94" i="5"/>
  <c r="B94" i="5"/>
  <c r="C93" i="5"/>
  <c r="B93" i="5"/>
  <c r="C92" i="5"/>
  <c r="B92" i="5"/>
  <c r="C91" i="5"/>
  <c r="B91" i="5"/>
  <c r="C90" i="5"/>
  <c r="B90" i="5"/>
  <c r="C89" i="5"/>
  <c r="B89" i="5"/>
  <c r="C88" i="5"/>
  <c r="B88" i="5"/>
  <c r="C87" i="5"/>
  <c r="B87" i="5"/>
  <c r="C86" i="5"/>
  <c r="B86" i="5"/>
  <c r="C85" i="5"/>
  <c r="B85" i="5"/>
  <c r="C84" i="5"/>
  <c r="B84" i="5"/>
  <c r="C83" i="5"/>
  <c r="B83" i="5"/>
  <c r="C82" i="5"/>
  <c r="B82" i="5"/>
  <c r="C81" i="5"/>
  <c r="B81" i="5"/>
  <c r="C80" i="5"/>
  <c r="B80" i="5"/>
  <c r="C79" i="5"/>
  <c r="B79" i="5"/>
  <c r="C78" i="5"/>
  <c r="B78" i="5"/>
  <c r="C77" i="5"/>
  <c r="B77" i="5"/>
  <c r="C76" i="5"/>
  <c r="B76" i="5"/>
  <c r="C75" i="5"/>
  <c r="B75" i="5"/>
  <c r="C74" i="5"/>
  <c r="B74" i="5"/>
  <c r="C73" i="5"/>
  <c r="B73" i="5"/>
  <c r="C72" i="5"/>
  <c r="B72" i="5"/>
  <c r="C71" i="5"/>
  <c r="B71" i="5"/>
  <c r="C70" i="5"/>
  <c r="B70" i="5"/>
  <c r="C69" i="5"/>
  <c r="B69" i="5"/>
  <c r="C68" i="5"/>
  <c r="B68" i="5"/>
  <c r="C67" i="5"/>
  <c r="B67" i="5"/>
  <c r="C66" i="5"/>
  <c r="B66" i="5"/>
  <c r="C65" i="5"/>
  <c r="B65" i="5"/>
  <c r="C64" i="5"/>
  <c r="B64" i="5"/>
  <c r="C63" i="5"/>
  <c r="B63" i="5"/>
  <c r="C62" i="5"/>
  <c r="B62" i="5"/>
  <c r="C61" i="5"/>
  <c r="B61" i="5"/>
  <c r="C60" i="5"/>
  <c r="B60" i="5"/>
  <c r="C59" i="5"/>
  <c r="B59" i="5"/>
  <c r="C58" i="5"/>
  <c r="B58" i="5"/>
  <c r="C57" i="5"/>
  <c r="B57" i="5"/>
  <c r="C56" i="5"/>
  <c r="B56" i="5"/>
  <c r="C55" i="5"/>
  <c r="B55" i="5"/>
  <c r="C54" i="5"/>
  <c r="B54" i="5"/>
  <c r="C53" i="5"/>
  <c r="B53" i="5"/>
  <c r="C52" i="5"/>
  <c r="B52" i="5"/>
  <c r="C51" i="5"/>
  <c r="B51" i="5"/>
  <c r="C50" i="5"/>
  <c r="B50" i="5"/>
  <c r="C49" i="5"/>
  <c r="B49" i="5"/>
  <c r="C48" i="5"/>
  <c r="B48" i="5"/>
  <c r="C47" i="5"/>
  <c r="B47" i="5"/>
  <c r="C46" i="5"/>
  <c r="B46" i="5"/>
  <c r="C45" i="5"/>
  <c r="B45" i="5"/>
  <c r="C44" i="5"/>
  <c r="B44" i="5"/>
  <c r="C43" i="5"/>
  <c r="B43" i="5"/>
  <c r="C42" i="5"/>
  <c r="B42" i="5"/>
  <c r="C41" i="5"/>
  <c r="B41" i="5"/>
  <c r="C40" i="5"/>
  <c r="B40" i="5"/>
  <c r="C39" i="5"/>
  <c r="B39" i="5"/>
  <c r="C38" i="5"/>
  <c r="B38" i="5"/>
  <c r="C37" i="5"/>
  <c r="B37" i="5"/>
  <c r="C36" i="5"/>
  <c r="B36" i="5"/>
  <c r="C35" i="5"/>
  <c r="B35" i="5"/>
  <c r="C34" i="5"/>
  <c r="B34" i="5"/>
  <c r="C33" i="5"/>
  <c r="B33" i="5"/>
  <c r="C32" i="5"/>
  <c r="B32" i="5"/>
  <c r="C31" i="5"/>
  <c r="B31" i="5"/>
  <c r="C30" i="5"/>
  <c r="B30" i="5"/>
  <c r="C29" i="5"/>
  <c r="B29" i="5"/>
  <c r="C28" i="5"/>
  <c r="B28" i="5"/>
  <c r="C27" i="5"/>
  <c r="B27" i="5"/>
  <c r="C26" i="5"/>
  <c r="B26" i="5"/>
  <c r="C25" i="5"/>
  <c r="B25" i="5"/>
  <c r="C24" i="5"/>
  <c r="B24" i="5"/>
  <c r="C23" i="5"/>
  <c r="B23" i="5"/>
  <c r="C22" i="5"/>
  <c r="B22" i="5"/>
  <c r="C21" i="5"/>
  <c r="B21" i="5"/>
  <c r="K140" i="5" l="1"/>
  <c r="K141" i="5"/>
  <c r="K142" i="5"/>
  <c r="K143" i="5"/>
  <c r="K144" i="5"/>
  <c r="K145" i="5"/>
  <c r="K168" i="5"/>
  <c r="K169" i="5"/>
  <c r="K170" i="5"/>
  <c r="K171" i="5"/>
  <c r="J21" i="5"/>
  <c r="K21" i="5"/>
  <c r="J22" i="5"/>
  <c r="K22" i="5"/>
  <c r="J23" i="5"/>
  <c r="K23" i="5"/>
  <c r="J24" i="5"/>
  <c r="K24" i="5"/>
  <c r="J25" i="5"/>
  <c r="K25" i="5"/>
  <c r="J26" i="5"/>
  <c r="K26" i="5"/>
  <c r="J27" i="5"/>
  <c r="K27" i="5"/>
  <c r="J28" i="5"/>
  <c r="K28" i="5"/>
  <c r="J29" i="5"/>
  <c r="K29" i="5"/>
  <c r="J30" i="5"/>
  <c r="K30" i="5"/>
  <c r="J31" i="5"/>
  <c r="K31" i="5"/>
  <c r="J32" i="5"/>
  <c r="K32" i="5"/>
  <c r="J33" i="5"/>
  <c r="K33" i="5"/>
  <c r="J34" i="5"/>
  <c r="K34" i="5"/>
  <c r="J35" i="5"/>
  <c r="K35" i="5"/>
  <c r="J36" i="5"/>
  <c r="K36" i="5"/>
  <c r="J37" i="5"/>
  <c r="K37" i="5"/>
  <c r="J38" i="5"/>
  <c r="K38" i="5"/>
  <c r="J39" i="5"/>
  <c r="K39" i="5"/>
  <c r="J40" i="5"/>
  <c r="K40" i="5"/>
  <c r="J41" i="5"/>
  <c r="K41" i="5"/>
  <c r="J42" i="5"/>
  <c r="K42" i="5"/>
  <c r="J43" i="5"/>
  <c r="K43" i="5"/>
  <c r="J44" i="5"/>
  <c r="K44" i="5"/>
  <c r="J45" i="5"/>
  <c r="K45" i="5"/>
  <c r="J46" i="5"/>
  <c r="K46" i="5"/>
  <c r="J47" i="5"/>
  <c r="K47" i="5"/>
  <c r="J48" i="5"/>
  <c r="K48" i="5"/>
  <c r="J49" i="5"/>
  <c r="K49" i="5"/>
  <c r="J50" i="5"/>
  <c r="K50" i="5"/>
  <c r="J51" i="5"/>
  <c r="K51" i="5"/>
  <c r="J52" i="5"/>
  <c r="K52" i="5"/>
  <c r="J53" i="5"/>
  <c r="K53" i="5"/>
  <c r="J54" i="5"/>
  <c r="K54" i="5"/>
  <c r="J55" i="5"/>
  <c r="K55" i="5"/>
  <c r="J56" i="5"/>
  <c r="K56" i="5"/>
  <c r="J57" i="5"/>
  <c r="K57" i="5"/>
  <c r="J58" i="5"/>
  <c r="K58" i="5"/>
  <c r="J59" i="5"/>
  <c r="K59" i="5"/>
  <c r="J60" i="5"/>
  <c r="K60" i="5"/>
  <c r="J61" i="5"/>
  <c r="K61" i="5"/>
  <c r="J62" i="5"/>
  <c r="K62" i="5"/>
  <c r="J63" i="5"/>
  <c r="K63" i="5"/>
  <c r="J64" i="5"/>
  <c r="K64" i="5"/>
  <c r="J65" i="5"/>
  <c r="K65" i="5"/>
  <c r="J66" i="5"/>
  <c r="K66" i="5"/>
  <c r="J67" i="5"/>
  <c r="K67" i="5"/>
  <c r="J68" i="5"/>
  <c r="K68" i="5"/>
  <c r="J69" i="5"/>
  <c r="K69" i="5"/>
  <c r="J70" i="5"/>
  <c r="K70" i="5"/>
  <c r="J71" i="5"/>
  <c r="K71" i="5"/>
  <c r="J72" i="5"/>
  <c r="K72" i="5"/>
  <c r="J73" i="5"/>
  <c r="K73" i="5"/>
  <c r="J74" i="5"/>
  <c r="K74" i="5"/>
  <c r="J75" i="5"/>
  <c r="K75" i="5"/>
  <c r="J76" i="5"/>
  <c r="K76" i="5"/>
  <c r="J77" i="5"/>
  <c r="K77" i="5"/>
  <c r="J78" i="5"/>
  <c r="K78" i="5"/>
  <c r="J79" i="5"/>
  <c r="K79" i="5"/>
  <c r="J80" i="5"/>
  <c r="K80" i="5"/>
  <c r="J81" i="5"/>
  <c r="K81" i="5"/>
  <c r="J82" i="5"/>
  <c r="K82" i="5"/>
  <c r="J83" i="5"/>
  <c r="K83" i="5"/>
  <c r="J84" i="5"/>
  <c r="K84" i="5"/>
  <c r="J85" i="5"/>
  <c r="K85" i="5"/>
  <c r="J86" i="5"/>
  <c r="K86" i="5"/>
  <c r="J87" i="5"/>
  <c r="K87" i="5"/>
  <c r="J88" i="5"/>
  <c r="K88" i="5"/>
  <c r="J89" i="5"/>
  <c r="K89" i="5"/>
  <c r="J90" i="5"/>
  <c r="K90" i="5"/>
  <c r="J91" i="5"/>
  <c r="K91" i="5"/>
  <c r="J92" i="5"/>
  <c r="K92" i="5"/>
  <c r="J93" i="5"/>
  <c r="K93" i="5"/>
  <c r="J94" i="5"/>
  <c r="K94" i="5"/>
  <c r="J95" i="5"/>
  <c r="K95" i="5"/>
  <c r="J96" i="5"/>
  <c r="K96" i="5"/>
  <c r="J97" i="5"/>
  <c r="K97" i="5"/>
  <c r="J98" i="5"/>
  <c r="K98" i="5"/>
  <c r="J99" i="5"/>
  <c r="K99" i="5"/>
  <c r="J100" i="5"/>
  <c r="K100" i="5"/>
  <c r="J101" i="5"/>
  <c r="K101" i="5"/>
  <c r="J102" i="5"/>
  <c r="K102" i="5"/>
  <c r="J103" i="5"/>
  <c r="K103" i="5"/>
  <c r="J104" i="5"/>
  <c r="K104" i="5"/>
  <c r="J105" i="5"/>
  <c r="K105" i="5"/>
  <c r="J106" i="5"/>
  <c r="K106" i="5"/>
  <c r="J107" i="5"/>
  <c r="K107" i="5"/>
  <c r="J108" i="5"/>
  <c r="K108" i="5"/>
  <c r="J109" i="5"/>
  <c r="K109" i="5"/>
  <c r="J110" i="5"/>
  <c r="K110" i="5"/>
  <c r="J111" i="5"/>
  <c r="K111" i="5"/>
  <c r="J112" i="5"/>
  <c r="K112" i="5"/>
  <c r="J113" i="5"/>
  <c r="K113" i="5"/>
  <c r="J114" i="5"/>
  <c r="K114" i="5"/>
  <c r="J115" i="5"/>
  <c r="K115" i="5"/>
  <c r="J116" i="5"/>
  <c r="K116" i="5"/>
  <c r="J117" i="5"/>
  <c r="K117" i="5"/>
  <c r="J118" i="5"/>
  <c r="K118" i="5"/>
  <c r="J119" i="5"/>
  <c r="K119" i="5"/>
  <c r="J120" i="5"/>
  <c r="K120" i="5"/>
  <c r="J121" i="5"/>
  <c r="K121" i="5"/>
  <c r="J122" i="5"/>
  <c r="K122" i="5"/>
  <c r="J123" i="5"/>
  <c r="K123" i="5"/>
  <c r="J124" i="5"/>
  <c r="K124" i="5"/>
  <c r="J125" i="5"/>
  <c r="K125" i="5"/>
  <c r="J126" i="5"/>
  <c r="K126" i="5"/>
  <c r="J127" i="5"/>
  <c r="K127" i="5"/>
  <c r="J128" i="5"/>
  <c r="K128" i="5"/>
  <c r="J129" i="5"/>
  <c r="K129" i="5"/>
  <c r="J130" i="5"/>
  <c r="K130" i="5"/>
  <c r="J131" i="5"/>
  <c r="K131" i="5"/>
  <c r="J132" i="5"/>
  <c r="K132" i="5"/>
  <c r="J133" i="5"/>
  <c r="K133" i="5"/>
  <c r="J134" i="5"/>
  <c r="K134" i="5"/>
  <c r="J135" i="5"/>
  <c r="K135" i="5"/>
  <c r="J136" i="5"/>
  <c r="K136" i="5"/>
  <c r="J137" i="5"/>
  <c r="K137" i="5"/>
  <c r="J138" i="5"/>
  <c r="K138" i="5"/>
  <c r="J139" i="5"/>
  <c r="K139" i="5"/>
  <c r="J146" i="5"/>
  <c r="K146" i="5"/>
  <c r="J147" i="5"/>
  <c r="K147" i="5"/>
  <c r="J148" i="5"/>
  <c r="K148" i="5"/>
  <c r="J149" i="5"/>
  <c r="K149" i="5"/>
  <c r="J150" i="5"/>
  <c r="K150" i="5"/>
  <c r="J151" i="5"/>
  <c r="K151" i="5"/>
  <c r="J152" i="5"/>
  <c r="K152" i="5"/>
  <c r="J153" i="5"/>
  <c r="K153" i="5"/>
  <c r="J154" i="5"/>
  <c r="K154" i="5"/>
  <c r="J155" i="5"/>
  <c r="K155" i="5"/>
  <c r="J156" i="5"/>
  <c r="K156" i="5"/>
  <c r="J157" i="5"/>
  <c r="K157" i="5"/>
  <c r="J158" i="5"/>
  <c r="K158" i="5"/>
  <c r="J159" i="5"/>
  <c r="K159" i="5"/>
  <c r="J160" i="5"/>
  <c r="K160" i="5"/>
  <c r="J161" i="5"/>
  <c r="K161" i="5"/>
  <c r="J162" i="5"/>
  <c r="K162" i="5"/>
  <c r="J163" i="5"/>
  <c r="K163" i="5"/>
  <c r="J164" i="5"/>
  <c r="K164" i="5"/>
  <c r="J165" i="5"/>
  <c r="K165" i="5"/>
  <c r="J166" i="5"/>
  <c r="K166" i="5"/>
  <c r="J167" i="5"/>
  <c r="K167" i="5"/>
  <c r="J172" i="5"/>
  <c r="K172" i="5"/>
  <c r="J173" i="5"/>
  <c r="K173" i="5"/>
  <c r="J174" i="5"/>
  <c r="K174" i="5"/>
  <c r="J175" i="5"/>
  <c r="K175" i="5"/>
  <c r="J176" i="5"/>
  <c r="K176" i="5"/>
  <c r="J177" i="5"/>
  <c r="K177" i="5"/>
  <c r="J178" i="5"/>
  <c r="K178" i="5"/>
  <c r="J179" i="5"/>
  <c r="K179" i="5"/>
  <c r="J180" i="5"/>
  <c r="K180" i="5"/>
  <c r="J181" i="5"/>
  <c r="K181" i="5"/>
  <c r="J182" i="5"/>
  <c r="K182" i="5"/>
  <c r="J183" i="5"/>
  <c r="K183" i="5"/>
  <c r="J184" i="5"/>
  <c r="K184" i="5"/>
  <c r="J185" i="5"/>
  <c r="K185" i="5"/>
  <c r="J186" i="5"/>
  <c r="K186" i="5"/>
  <c r="J187" i="5"/>
  <c r="K187" i="5"/>
  <c r="J188" i="5"/>
  <c r="K188" i="5"/>
  <c r="J189" i="5"/>
  <c r="K189" i="5"/>
  <c r="J190" i="5"/>
  <c r="K190" i="5"/>
  <c r="J191" i="5"/>
  <c r="K191" i="5"/>
  <c r="J192" i="5"/>
  <c r="K192" i="5"/>
  <c r="J193" i="5"/>
  <c r="K193" i="5"/>
  <c r="J194" i="5"/>
  <c r="K194" i="5"/>
  <c r="J195" i="5"/>
  <c r="K195" i="5"/>
  <c r="J196" i="5"/>
  <c r="K196" i="5"/>
  <c r="J197" i="5"/>
  <c r="K197" i="5"/>
  <c r="J198" i="5"/>
  <c r="K198" i="5"/>
  <c r="J199" i="5"/>
  <c r="K199" i="5"/>
  <c r="J200" i="5"/>
  <c r="K200" i="5"/>
  <c r="J201" i="5"/>
  <c r="K201" i="5"/>
  <c r="J202" i="5"/>
  <c r="K202" i="5"/>
  <c r="J203" i="5"/>
  <c r="K203" i="5"/>
  <c r="J204" i="5"/>
  <c r="K204" i="5"/>
  <c r="J205" i="5"/>
  <c r="K205" i="5"/>
  <c r="J206" i="5"/>
  <c r="K206" i="5"/>
  <c r="J207" i="5"/>
  <c r="K207" i="5"/>
  <c r="J208" i="5"/>
  <c r="K208" i="5"/>
  <c r="J209" i="5"/>
  <c r="K209" i="5"/>
  <c r="J210" i="5"/>
  <c r="K210" i="5"/>
  <c r="A28" i="5"/>
  <c r="A36" i="5"/>
  <c r="A44" i="5"/>
  <c r="A52" i="5"/>
  <c r="A60" i="5"/>
  <c r="A68" i="5"/>
  <c r="A76" i="5"/>
  <c r="A84" i="5"/>
  <c r="A92" i="5"/>
  <c r="A100" i="5"/>
  <c r="A108" i="5"/>
  <c r="A116" i="5"/>
  <c r="A124" i="5"/>
  <c r="A132" i="5"/>
  <c r="A140" i="5"/>
  <c r="A148" i="5"/>
  <c r="A156" i="5"/>
  <c r="A164" i="5"/>
  <c r="A172" i="5"/>
  <c r="A180" i="5"/>
  <c r="A188" i="5"/>
  <c r="A192" i="5"/>
  <c r="A196" i="5"/>
  <c r="A200" i="5"/>
  <c r="A204" i="5"/>
  <c r="A208" i="5"/>
  <c r="A21" i="5"/>
  <c r="A22" i="5"/>
  <c r="A23" i="5"/>
  <c r="A25" i="5"/>
  <c r="A26" i="5"/>
  <c r="A27" i="5"/>
  <c r="A29" i="5"/>
  <c r="A30" i="5"/>
  <c r="A31" i="5"/>
  <c r="A33" i="5"/>
  <c r="A34" i="5"/>
  <c r="A35" i="5"/>
  <c r="A37" i="5"/>
  <c r="A38" i="5"/>
  <c r="A39" i="5"/>
  <c r="A41" i="5"/>
  <c r="A42" i="5"/>
  <c r="A43" i="5"/>
  <c r="A45" i="5"/>
  <c r="A46" i="5"/>
  <c r="A47" i="5"/>
  <c r="A49" i="5"/>
  <c r="A50" i="5"/>
  <c r="A51" i="5"/>
  <c r="A53" i="5"/>
  <c r="A54" i="5"/>
  <c r="A55" i="5"/>
  <c r="A57" i="5"/>
  <c r="A58" i="5"/>
  <c r="A59" i="5"/>
  <c r="A61" i="5"/>
  <c r="A62" i="5"/>
  <c r="A63" i="5"/>
  <c r="A65" i="5"/>
  <c r="A66" i="5"/>
  <c r="A67" i="5"/>
  <c r="A69" i="5"/>
  <c r="A70" i="5"/>
  <c r="A71" i="5"/>
  <c r="A73" i="5"/>
  <c r="A74" i="5"/>
  <c r="A75" i="5"/>
  <c r="A77" i="5"/>
  <c r="A78" i="5"/>
  <c r="A79" i="5"/>
  <c r="A81" i="5"/>
  <c r="A82" i="5"/>
  <c r="A83" i="5"/>
  <c r="A85" i="5"/>
  <c r="A86" i="5"/>
  <c r="A87" i="5"/>
  <c r="A89" i="5"/>
  <c r="A90" i="5"/>
  <c r="A91" i="5"/>
  <c r="A93" i="5"/>
  <c r="A94" i="5"/>
  <c r="A95" i="5"/>
  <c r="A97" i="5"/>
  <c r="A98" i="5"/>
  <c r="A99" i="5"/>
  <c r="A101" i="5"/>
  <c r="A102" i="5"/>
  <c r="A103" i="5"/>
  <c r="A105" i="5"/>
  <c r="A106" i="5"/>
  <c r="A107" i="5"/>
  <c r="A109" i="5"/>
  <c r="A110" i="5"/>
  <c r="A111" i="5"/>
  <c r="A113" i="5"/>
  <c r="A114" i="5"/>
  <c r="A115" i="5"/>
  <c r="A117" i="5"/>
  <c r="A118" i="5"/>
  <c r="A119" i="5"/>
  <c r="A121" i="5"/>
  <c r="A122" i="5"/>
  <c r="A123" i="5"/>
  <c r="A125" i="5"/>
  <c r="A126" i="5"/>
  <c r="A127" i="5"/>
  <c r="A129" i="5"/>
  <c r="A130" i="5"/>
  <c r="A131" i="5"/>
  <c r="A133" i="5"/>
  <c r="A134" i="5"/>
  <c r="A135" i="5"/>
  <c r="A137" i="5"/>
  <c r="A138" i="5"/>
  <c r="A139" i="5"/>
  <c r="A141" i="5"/>
  <c r="A142" i="5"/>
  <c r="A143" i="5"/>
  <c r="A145" i="5"/>
  <c r="A146" i="5"/>
  <c r="A147" i="5"/>
  <c r="A149" i="5"/>
  <c r="A150" i="5"/>
  <c r="A151" i="5"/>
  <c r="A153" i="5"/>
  <c r="A154" i="5"/>
  <c r="A155" i="5"/>
  <c r="A157" i="5"/>
  <c r="A158" i="5"/>
  <c r="A159" i="5"/>
  <c r="A161" i="5"/>
  <c r="A162" i="5"/>
  <c r="A163" i="5"/>
  <c r="A165" i="5"/>
  <c r="A166" i="5"/>
  <c r="A167" i="5"/>
  <c r="A169" i="5"/>
  <c r="A170" i="5"/>
  <c r="A171" i="5"/>
  <c r="A173" i="5"/>
  <c r="A174" i="5"/>
  <c r="A175" i="5"/>
  <c r="A177" i="5"/>
  <c r="A178" i="5"/>
  <c r="A179" i="5"/>
  <c r="A181" i="5"/>
  <c r="A182" i="5"/>
  <c r="A183" i="5"/>
  <c r="A185" i="5"/>
  <c r="A186" i="5"/>
  <c r="A187" i="5"/>
  <c r="A189" i="5"/>
  <c r="A184" i="5"/>
  <c r="A176" i="5"/>
  <c r="A168" i="5"/>
  <c r="A160" i="5"/>
  <c r="A152" i="5"/>
  <c r="A144" i="5"/>
  <c r="A136" i="5"/>
  <c r="A128" i="5"/>
  <c r="A120" i="5"/>
  <c r="A112" i="5"/>
  <c r="A104" i="5"/>
  <c r="A96" i="5"/>
  <c r="A88" i="5"/>
  <c r="A80" i="5"/>
  <c r="A72" i="5"/>
  <c r="A64" i="5"/>
  <c r="A56" i="5"/>
  <c r="A48" i="5"/>
  <c r="A40" i="5"/>
  <c r="A32" i="5"/>
  <c r="A24" i="5"/>
  <c r="A191" i="5"/>
  <c r="A193" i="5"/>
  <c r="A195" i="5"/>
  <c r="A197" i="5"/>
  <c r="A199" i="5"/>
  <c r="A201" i="5"/>
  <c r="A203" i="5"/>
  <c r="A205" i="5"/>
  <c r="A207" i="5"/>
  <c r="A209" i="5"/>
  <c r="A210" i="5"/>
  <c r="A206" i="5"/>
  <c r="A202" i="5"/>
  <c r="A198" i="5"/>
  <c r="A194" i="5"/>
  <c r="A190" i="5"/>
  <c r="A7" i="34" l="1"/>
  <c r="A6" i="34"/>
  <c r="A5" i="34"/>
  <c r="A4" i="34"/>
  <c r="A3" i="34"/>
  <c r="A2" i="34"/>
  <c r="C7" i="34"/>
  <c r="C6" i="34"/>
  <c r="C5" i="34"/>
  <c r="C4" i="34"/>
  <c r="C3" i="34"/>
  <c r="C2" i="34"/>
  <c r="E7" i="34"/>
  <c r="B7" i="34"/>
  <c r="E6" i="34"/>
  <c r="B6" i="34"/>
  <c r="E5" i="34"/>
  <c r="B5" i="34"/>
  <c r="E4" i="34"/>
  <c r="B4" i="34"/>
  <c r="E3" i="34"/>
  <c r="B3" i="34"/>
  <c r="E2" i="34"/>
  <c r="B2" i="34"/>
  <c r="D2" i="34" s="1"/>
  <c r="M4728" i="32"/>
  <c r="N4728" i="32"/>
  <c r="M4727" i="32"/>
  <c r="N4727" i="32"/>
  <c r="M4726" i="32"/>
  <c r="N4726" i="32"/>
  <c r="M4725" i="32"/>
  <c r="N4725" i="32"/>
  <c r="M4724" i="32"/>
  <c r="N4724" i="32"/>
  <c r="M4723" i="32"/>
  <c r="N4723" i="32"/>
  <c r="M4722" i="32"/>
  <c r="N4722" i="32"/>
  <c r="M4721" i="32"/>
  <c r="N4721" i="32"/>
  <c r="M4720" i="32"/>
  <c r="N4720" i="32"/>
  <c r="M4719" i="32"/>
  <c r="N4719" i="32"/>
  <c r="M4718" i="32"/>
  <c r="N4718" i="32"/>
  <c r="M4717" i="32"/>
  <c r="N4717" i="32"/>
  <c r="M4716" i="32"/>
  <c r="N4716" i="32"/>
  <c r="M4715" i="32"/>
  <c r="N4715" i="32"/>
  <c r="M4714" i="32"/>
  <c r="N4714" i="32"/>
  <c r="M4713" i="32"/>
  <c r="N4713" i="32"/>
  <c r="M4712" i="32"/>
  <c r="N4712" i="32"/>
  <c r="M4711" i="32"/>
  <c r="N4711" i="32"/>
  <c r="M4710" i="32"/>
  <c r="N4710" i="32"/>
  <c r="M4709" i="32"/>
  <c r="N4709" i="32"/>
  <c r="M4708" i="32"/>
  <c r="N4708" i="32"/>
  <c r="M4707" i="32"/>
  <c r="N4707" i="32"/>
  <c r="M4706" i="32"/>
  <c r="N4706" i="32"/>
  <c r="M4705" i="32"/>
  <c r="N4705" i="32"/>
  <c r="M4704" i="32"/>
  <c r="N4704" i="32"/>
  <c r="M4703" i="32"/>
  <c r="N4703" i="32"/>
  <c r="M4702" i="32"/>
  <c r="N4702" i="32"/>
  <c r="M4701" i="32"/>
  <c r="N4701" i="32"/>
  <c r="M4700" i="32"/>
  <c r="N4700" i="32"/>
  <c r="M4699" i="32"/>
  <c r="N4699" i="32"/>
  <c r="M4698" i="32"/>
  <c r="A4698" i="32"/>
  <c r="M4697" i="32"/>
  <c r="A4697" i="32"/>
  <c r="M4696" i="32"/>
  <c r="A4696" i="32"/>
  <c r="M4695" i="32"/>
  <c r="A4695" i="32"/>
  <c r="M4694" i="32"/>
  <c r="A4694" i="32"/>
  <c r="M4693" i="32"/>
  <c r="A4693" i="32"/>
  <c r="M4692" i="32"/>
  <c r="A4692" i="32"/>
  <c r="M4691" i="32"/>
  <c r="A4691" i="32"/>
  <c r="M4690" i="32"/>
  <c r="A4690" i="32"/>
  <c r="M4689" i="32"/>
  <c r="A4689" i="32"/>
  <c r="M4688" i="32"/>
  <c r="A4688" i="32"/>
  <c r="M4687" i="32"/>
  <c r="A4687" i="32"/>
  <c r="M4686" i="32"/>
  <c r="A4686" i="32"/>
  <c r="M4685" i="32"/>
  <c r="A4685" i="32"/>
  <c r="M4684" i="32"/>
  <c r="A4684" i="32"/>
  <c r="M4683" i="32"/>
  <c r="A4683" i="32"/>
  <c r="M4682" i="32"/>
  <c r="A4682" i="32"/>
  <c r="M4681" i="32"/>
  <c r="A4681" i="32"/>
  <c r="M4680" i="32"/>
  <c r="A4680" i="32"/>
  <c r="M4679" i="32"/>
  <c r="A4679" i="32"/>
  <c r="M4678" i="32"/>
  <c r="A4678" i="32"/>
  <c r="M4677" i="32"/>
  <c r="A4677" i="32"/>
  <c r="M4676" i="32"/>
  <c r="A4676" i="32"/>
  <c r="M4675" i="32"/>
  <c r="A4675" i="32"/>
  <c r="M4674" i="32"/>
  <c r="A4674" i="32"/>
  <c r="M4673" i="32"/>
  <c r="A4673" i="32"/>
  <c r="M4672" i="32"/>
  <c r="A4672" i="32"/>
  <c r="M4671" i="32"/>
  <c r="A4671" i="32"/>
  <c r="M4670" i="32"/>
  <c r="A4670" i="32"/>
  <c r="M4669" i="32"/>
  <c r="A4669" i="32"/>
  <c r="M4668" i="32"/>
  <c r="A4668" i="32"/>
  <c r="M4667" i="32"/>
  <c r="A4667" i="32"/>
  <c r="M4666" i="32"/>
  <c r="A4666" i="32"/>
  <c r="M4665" i="32"/>
  <c r="A4665" i="32"/>
  <c r="M4664" i="32"/>
  <c r="A4664" i="32"/>
  <c r="M4663" i="32"/>
  <c r="A4663" i="32"/>
  <c r="M4662" i="32"/>
  <c r="A4662" i="32"/>
  <c r="M4661" i="32"/>
  <c r="A4661" i="32"/>
  <c r="M4660" i="32"/>
  <c r="A4660" i="32"/>
  <c r="M4659" i="32"/>
  <c r="A4659" i="32"/>
  <c r="M4658" i="32"/>
  <c r="A4658" i="32"/>
  <c r="M4657" i="32"/>
  <c r="A4657" i="32"/>
  <c r="M4656" i="32"/>
  <c r="A4656" i="32"/>
  <c r="M4655" i="32"/>
  <c r="A4655" i="32"/>
  <c r="M4654" i="32"/>
  <c r="A4654" i="32"/>
  <c r="M4653" i="32"/>
  <c r="A4653" i="32"/>
  <c r="M4652" i="32"/>
  <c r="A4652" i="32"/>
  <c r="M4651" i="32"/>
  <c r="A4651" i="32"/>
  <c r="M4650" i="32"/>
  <c r="A4650" i="32"/>
  <c r="M4649" i="32"/>
  <c r="A4649" i="32"/>
  <c r="M4648" i="32"/>
  <c r="A4648" i="32"/>
  <c r="M4647" i="32"/>
  <c r="A4647" i="32"/>
  <c r="M4646" i="32"/>
  <c r="A4646" i="32"/>
  <c r="M4645" i="32"/>
  <c r="A4645" i="32"/>
  <c r="M4644" i="32"/>
  <c r="A4644" i="32"/>
  <c r="M4643" i="32"/>
  <c r="A4643" i="32"/>
  <c r="M4642" i="32"/>
  <c r="A4642" i="32"/>
  <c r="M4641" i="32"/>
  <c r="A4641" i="32"/>
  <c r="M4640" i="32"/>
  <c r="A4640" i="32"/>
  <c r="M4639" i="32"/>
  <c r="A4639" i="32"/>
  <c r="M4638" i="32"/>
  <c r="A4638" i="32"/>
  <c r="M4637" i="32"/>
  <c r="A4637" i="32"/>
  <c r="M4636" i="32"/>
  <c r="A4636" i="32"/>
  <c r="M4635" i="32"/>
  <c r="A4635" i="32"/>
  <c r="M4634" i="32"/>
  <c r="A4634" i="32"/>
  <c r="M4633" i="32"/>
  <c r="A4633" i="32"/>
  <c r="M4632" i="32"/>
  <c r="A4632" i="32"/>
  <c r="M4631" i="32"/>
  <c r="A4631" i="32"/>
  <c r="M4630" i="32"/>
  <c r="A4630" i="32"/>
  <c r="M4629" i="32"/>
  <c r="A4629" i="32"/>
  <c r="M4628" i="32"/>
  <c r="A4628" i="32"/>
  <c r="M4627" i="32"/>
  <c r="A4627" i="32"/>
  <c r="M4626" i="32"/>
  <c r="A4626" i="32"/>
  <c r="M4625" i="32"/>
  <c r="A4625" i="32"/>
  <c r="M4624" i="32"/>
  <c r="A4624" i="32"/>
  <c r="M4623" i="32"/>
  <c r="A4623" i="32"/>
  <c r="M4622" i="32"/>
  <c r="A4622" i="32"/>
  <c r="M4621" i="32"/>
  <c r="A4621" i="32"/>
  <c r="M4620" i="32"/>
  <c r="A4620" i="32"/>
  <c r="M4619" i="32"/>
  <c r="A4619" i="32"/>
  <c r="M4618" i="32"/>
  <c r="A4618" i="32"/>
  <c r="M4617" i="32"/>
  <c r="A4617" i="32"/>
  <c r="M4616" i="32"/>
  <c r="A4616" i="32"/>
  <c r="M4615" i="32"/>
  <c r="A4615" i="32"/>
  <c r="M4614" i="32"/>
  <c r="A4614" i="32"/>
  <c r="M4613" i="32"/>
  <c r="A4613" i="32"/>
  <c r="M4612" i="32"/>
  <c r="A4612" i="32"/>
  <c r="M4611" i="32"/>
  <c r="A4611" i="32"/>
  <c r="M4610" i="32"/>
  <c r="A4610" i="32"/>
  <c r="M4609" i="32"/>
  <c r="A4609" i="32"/>
  <c r="M4608" i="32"/>
  <c r="A4608" i="32"/>
  <c r="M4607" i="32"/>
  <c r="A4607" i="32"/>
  <c r="M4606" i="32"/>
  <c r="A4606" i="32"/>
  <c r="M4605" i="32"/>
  <c r="A4605" i="32"/>
  <c r="M4604" i="32"/>
  <c r="A4604" i="32"/>
  <c r="M4603" i="32"/>
  <c r="A4603" i="32"/>
  <c r="M4602" i="32"/>
  <c r="A4602" i="32"/>
  <c r="M4601" i="32"/>
  <c r="A4601" i="32"/>
  <c r="M4600" i="32"/>
  <c r="A4600" i="32"/>
  <c r="M4599" i="32"/>
  <c r="A4599" i="32"/>
  <c r="M4598" i="32"/>
  <c r="A4598" i="32"/>
  <c r="M4597" i="32"/>
  <c r="A4597" i="32"/>
  <c r="M4596" i="32"/>
  <c r="A4596" i="32"/>
  <c r="M4595" i="32"/>
  <c r="A4595" i="32"/>
  <c r="M4594" i="32"/>
  <c r="A4594" i="32"/>
  <c r="M4593" i="32"/>
  <c r="A4593" i="32"/>
  <c r="M4592" i="32"/>
  <c r="A4592" i="32"/>
  <c r="M4591" i="32"/>
  <c r="A4591" i="32"/>
  <c r="M4590" i="32"/>
  <c r="A4590" i="32"/>
  <c r="M4589" i="32"/>
  <c r="A4589" i="32"/>
  <c r="M4588" i="32"/>
  <c r="A4588" i="32"/>
  <c r="M4587" i="32"/>
  <c r="A4587" i="32"/>
  <c r="M4586" i="32"/>
  <c r="A4586" i="32"/>
  <c r="M4585" i="32"/>
  <c r="A4585" i="32"/>
  <c r="M4584" i="32"/>
  <c r="A4584" i="32"/>
  <c r="M4583" i="32"/>
  <c r="A4583" i="32"/>
  <c r="M4582" i="32"/>
  <c r="A4582" i="32"/>
  <c r="M4581" i="32"/>
  <c r="A4581" i="32"/>
  <c r="M4580" i="32"/>
  <c r="A4580" i="32"/>
  <c r="M4579" i="32"/>
  <c r="A4579" i="32"/>
  <c r="M4578" i="32"/>
  <c r="A4578" i="32"/>
  <c r="M4577" i="32"/>
  <c r="A4577" i="32"/>
  <c r="M4576" i="32"/>
  <c r="A4576" i="32"/>
  <c r="M4575" i="32"/>
  <c r="A4575" i="32"/>
  <c r="M4574" i="32"/>
  <c r="A4574" i="32"/>
  <c r="M4573" i="32"/>
  <c r="A4573" i="32"/>
  <c r="M4572" i="32"/>
  <c r="A4572" i="32"/>
  <c r="M4571" i="32"/>
  <c r="M4570" i="32"/>
  <c r="N4570" i="32"/>
  <c r="M4569" i="32"/>
  <c r="M4568" i="32"/>
  <c r="N4568" i="32"/>
  <c r="M4567" i="32"/>
  <c r="M4566" i="32"/>
  <c r="N4566" i="32"/>
  <c r="M4565" i="32"/>
  <c r="M4564" i="32"/>
  <c r="N4564" i="32"/>
  <c r="M4563" i="32"/>
  <c r="M4562" i="32"/>
  <c r="N4562" i="32"/>
  <c r="M4561" i="32"/>
  <c r="M4560" i="32"/>
  <c r="N4560" i="32"/>
  <c r="M4559" i="32"/>
  <c r="M4558" i="32"/>
  <c r="N4558" i="32"/>
  <c r="M4557" i="32"/>
  <c r="M4556" i="32"/>
  <c r="N4556" i="32"/>
  <c r="M4555" i="32"/>
  <c r="M4554" i="32"/>
  <c r="N4554" i="32"/>
  <c r="M4553" i="32"/>
  <c r="M4552" i="32"/>
  <c r="N4552" i="32"/>
  <c r="M4551" i="32"/>
  <c r="M4550" i="32"/>
  <c r="N4550" i="32"/>
  <c r="M4549" i="32"/>
  <c r="M4548" i="32"/>
  <c r="N4548" i="32"/>
  <c r="M4547" i="32"/>
  <c r="M4546" i="32"/>
  <c r="N4546" i="32"/>
  <c r="M4545" i="32"/>
  <c r="M4544" i="32"/>
  <c r="N4544" i="32"/>
  <c r="M4543" i="32"/>
  <c r="M4542" i="32"/>
  <c r="N4542" i="32"/>
  <c r="M4541" i="32"/>
  <c r="M4540" i="32"/>
  <c r="N4540" i="32"/>
  <c r="M4539" i="32"/>
  <c r="M4538" i="32"/>
  <c r="N4538" i="32"/>
  <c r="M4537" i="32"/>
  <c r="M4536" i="32"/>
  <c r="N4536" i="32"/>
  <c r="M4535" i="32"/>
  <c r="M4534" i="32"/>
  <c r="N4534" i="32"/>
  <c r="M4533" i="32"/>
  <c r="M4532" i="32"/>
  <c r="N4532" i="32"/>
  <c r="M4531" i="32"/>
  <c r="M4530" i="32"/>
  <c r="N4530" i="32"/>
  <c r="M4529" i="32"/>
  <c r="M4528" i="32"/>
  <c r="N4528" i="32"/>
  <c r="M4527" i="32"/>
  <c r="M4526" i="32"/>
  <c r="N4526" i="32"/>
  <c r="M4525" i="32"/>
  <c r="M4524" i="32"/>
  <c r="N4524" i="32"/>
  <c r="M4523" i="32"/>
  <c r="M4522" i="32"/>
  <c r="N4522" i="32"/>
  <c r="M4521" i="32"/>
  <c r="M4520" i="32"/>
  <c r="N4520" i="32"/>
  <c r="M4519" i="32"/>
  <c r="M4518" i="32"/>
  <c r="N4518" i="32"/>
  <c r="M4517" i="32"/>
  <c r="M4516" i="32"/>
  <c r="N4516" i="32"/>
  <c r="M4515" i="32"/>
  <c r="M4514" i="32"/>
  <c r="N4514" i="32"/>
  <c r="M4513" i="32"/>
  <c r="M4512" i="32"/>
  <c r="N4512" i="32"/>
  <c r="M4511" i="32"/>
  <c r="M4510" i="32"/>
  <c r="N4510" i="32"/>
  <c r="M4509" i="32"/>
  <c r="M4508" i="32"/>
  <c r="N4508" i="32"/>
  <c r="M4507" i="32"/>
  <c r="M4506" i="32"/>
  <c r="N4506" i="32"/>
  <c r="M4505" i="32"/>
  <c r="M4504" i="32"/>
  <c r="N4504" i="32"/>
  <c r="M4503" i="32"/>
  <c r="M4502" i="32"/>
  <c r="N4502" i="32"/>
  <c r="M4501" i="32"/>
  <c r="M4500" i="32"/>
  <c r="N4500" i="32"/>
  <c r="M4499" i="32"/>
  <c r="M4498" i="32"/>
  <c r="N4498" i="32"/>
  <c r="M4497" i="32"/>
  <c r="M4496" i="32"/>
  <c r="N4496" i="32"/>
  <c r="M4495" i="32"/>
  <c r="M4494" i="32"/>
  <c r="N4494" i="32"/>
  <c r="M4493" i="32"/>
  <c r="M4492" i="32"/>
  <c r="N4492" i="32"/>
  <c r="M4491" i="32"/>
  <c r="M4490" i="32"/>
  <c r="N4490" i="32"/>
  <c r="M4489" i="32"/>
  <c r="M4488" i="32"/>
  <c r="N4488" i="32"/>
  <c r="M4487" i="32"/>
  <c r="M4486" i="32"/>
  <c r="N4486" i="32"/>
  <c r="M4485" i="32"/>
  <c r="M4484" i="32"/>
  <c r="N4484" i="32"/>
  <c r="M4483" i="32"/>
  <c r="M4482" i="32"/>
  <c r="N4482" i="32"/>
  <c r="M4481" i="32"/>
  <c r="M4480" i="32"/>
  <c r="N4480" i="32"/>
  <c r="M4479" i="32"/>
  <c r="M4478" i="32"/>
  <c r="N4478" i="32"/>
  <c r="M4477" i="32"/>
  <c r="M4476" i="32"/>
  <c r="N4476" i="32"/>
  <c r="M4475" i="32"/>
  <c r="M4474" i="32"/>
  <c r="N4474" i="32"/>
  <c r="M4473" i="32"/>
  <c r="M4472" i="32"/>
  <c r="N4472" i="32"/>
  <c r="M4471" i="32"/>
  <c r="M4470" i="32"/>
  <c r="N4470" i="32"/>
  <c r="M4469" i="32"/>
  <c r="M4468" i="32"/>
  <c r="N4468" i="32"/>
  <c r="M4467" i="32"/>
  <c r="M4466" i="32"/>
  <c r="N4466" i="32"/>
  <c r="M4465" i="32"/>
  <c r="M4464" i="32"/>
  <c r="N4464" i="32"/>
  <c r="M4463" i="32"/>
  <c r="M4462" i="32"/>
  <c r="N4462" i="32"/>
  <c r="M4461" i="32"/>
  <c r="M4460" i="32"/>
  <c r="N4460" i="32"/>
  <c r="M4459" i="32"/>
  <c r="M4458" i="32"/>
  <c r="N4458" i="32"/>
  <c r="M4457" i="32"/>
  <c r="M4456" i="32"/>
  <c r="N4456" i="32"/>
  <c r="M4455" i="32"/>
  <c r="M4454" i="32"/>
  <c r="N4454" i="32"/>
  <c r="M4453" i="32"/>
  <c r="M4452" i="32"/>
  <c r="N4452" i="32"/>
  <c r="M4451" i="32"/>
  <c r="M4450" i="32"/>
  <c r="N4450" i="32"/>
  <c r="M4449" i="32"/>
  <c r="M4448" i="32"/>
  <c r="N4448" i="32"/>
  <c r="M4447" i="32"/>
  <c r="M4446" i="32"/>
  <c r="N4446" i="32"/>
  <c r="M4445" i="32"/>
  <c r="M4444" i="32"/>
  <c r="N4444" i="32"/>
  <c r="M4443" i="32"/>
  <c r="M4442" i="32"/>
  <c r="N4442" i="32"/>
  <c r="M4441" i="32"/>
  <c r="M4440" i="32"/>
  <c r="N4440" i="32"/>
  <c r="M4439" i="32"/>
  <c r="M4438" i="32"/>
  <c r="N4438" i="32"/>
  <c r="M4437" i="32"/>
  <c r="M4436" i="32"/>
  <c r="N4436" i="32"/>
  <c r="M4435" i="32"/>
  <c r="M4434" i="32"/>
  <c r="N4434" i="32"/>
  <c r="M4433" i="32"/>
  <c r="A4433" i="32"/>
  <c r="M4432" i="32"/>
  <c r="A4432" i="32"/>
  <c r="M4431" i="32"/>
  <c r="A4431" i="32"/>
  <c r="M4430" i="32"/>
  <c r="A4430" i="32"/>
  <c r="M4429" i="32"/>
  <c r="A4429" i="32"/>
  <c r="M4428" i="32"/>
  <c r="A4428" i="32"/>
  <c r="M4427" i="32"/>
  <c r="A4427" i="32"/>
  <c r="M4426" i="32"/>
  <c r="A4426" i="32"/>
  <c r="M4425" i="32"/>
  <c r="A4425" i="32"/>
  <c r="M4424" i="32"/>
  <c r="A4424" i="32"/>
  <c r="M4423" i="32"/>
  <c r="A4423" i="32"/>
  <c r="M4422" i="32"/>
  <c r="A4422" i="32"/>
  <c r="M4421" i="32"/>
  <c r="A4421" i="32"/>
  <c r="M4420" i="32"/>
  <c r="A4420" i="32"/>
  <c r="M4419" i="32"/>
  <c r="A4419" i="32"/>
  <c r="M4418" i="32"/>
  <c r="A4418" i="32"/>
  <c r="M4417" i="32"/>
  <c r="A4417" i="32"/>
  <c r="M4416" i="32"/>
  <c r="A4416" i="32"/>
  <c r="M4415" i="32"/>
  <c r="A4415" i="32"/>
  <c r="M4414" i="32"/>
  <c r="A4414" i="32"/>
  <c r="M4413" i="32"/>
  <c r="A4413" i="32"/>
  <c r="M4412" i="32"/>
  <c r="A4412" i="32"/>
  <c r="M4411" i="32"/>
  <c r="A4411" i="32"/>
  <c r="M4410" i="32"/>
  <c r="A4410" i="32"/>
  <c r="M4409" i="32"/>
  <c r="A4409" i="32"/>
  <c r="M4408" i="32"/>
  <c r="A4408" i="32"/>
  <c r="M4407" i="32"/>
  <c r="A4407" i="32"/>
  <c r="M4406" i="32"/>
  <c r="A4406" i="32"/>
  <c r="M4405" i="32"/>
  <c r="A4405" i="32"/>
  <c r="M4404" i="32"/>
  <c r="A4404" i="32"/>
  <c r="M4403" i="32"/>
  <c r="A4403" i="32"/>
  <c r="M4402" i="32"/>
  <c r="A4402" i="32"/>
  <c r="M4401" i="32"/>
  <c r="A4401" i="32"/>
  <c r="M4400" i="32"/>
  <c r="A4400" i="32"/>
  <c r="M4399" i="32"/>
  <c r="A4399" i="32"/>
  <c r="M4398" i="32"/>
  <c r="A4398" i="32"/>
  <c r="M4397" i="32"/>
  <c r="A4397" i="32"/>
  <c r="M4396" i="32"/>
  <c r="A4396" i="32"/>
  <c r="M4395" i="32"/>
  <c r="A4395" i="32"/>
  <c r="M4394" i="32"/>
  <c r="A4394" i="32"/>
  <c r="M4393" i="32"/>
  <c r="A4393" i="32"/>
  <c r="M4392" i="32"/>
  <c r="A4392" i="32"/>
  <c r="M4391" i="32"/>
  <c r="A4391" i="32"/>
  <c r="M4390" i="32"/>
  <c r="A4390" i="32"/>
  <c r="M4389" i="32"/>
  <c r="A4389" i="32"/>
  <c r="M4388" i="32"/>
  <c r="A4388" i="32"/>
  <c r="M4387" i="32"/>
  <c r="A4387" i="32"/>
  <c r="M4386" i="32"/>
  <c r="A4386" i="32"/>
  <c r="M4385" i="32"/>
  <c r="A4385" i="32"/>
  <c r="M4384" i="32"/>
  <c r="A4384" i="32"/>
  <c r="M4383" i="32"/>
  <c r="A4383" i="32"/>
  <c r="M4382" i="32"/>
  <c r="A4382" i="32"/>
  <c r="M4381" i="32"/>
  <c r="A4381" i="32"/>
  <c r="M4380" i="32"/>
  <c r="A4380" i="32"/>
  <c r="M4379" i="32"/>
  <c r="A4379" i="32"/>
  <c r="M4378" i="32"/>
  <c r="A4378" i="32"/>
  <c r="M4377" i="32"/>
  <c r="A4377" i="32"/>
  <c r="M4376" i="32"/>
  <c r="A4376" i="32"/>
  <c r="M4375" i="32"/>
  <c r="A4375" i="32"/>
  <c r="M4374" i="32"/>
  <c r="A4374" i="32"/>
  <c r="M4373" i="32"/>
  <c r="A4373" i="32"/>
  <c r="M4372" i="32"/>
  <c r="A4372" i="32"/>
  <c r="M4371" i="32"/>
  <c r="A4371" i="32"/>
  <c r="M4370" i="32"/>
  <c r="A4370" i="32"/>
  <c r="M4369" i="32"/>
  <c r="A4369" i="32"/>
  <c r="M4368" i="32"/>
  <c r="A4368" i="32"/>
  <c r="M4367" i="32"/>
  <c r="A4367" i="32"/>
  <c r="M4366" i="32"/>
  <c r="A4366" i="32"/>
  <c r="M4365" i="32"/>
  <c r="A4365" i="32"/>
  <c r="M4364" i="32"/>
  <c r="A4364" i="32"/>
  <c r="M4363" i="32"/>
  <c r="A4363" i="32"/>
  <c r="M4362" i="32"/>
  <c r="A4362" i="32"/>
  <c r="M4361" i="32"/>
  <c r="A4361" i="32"/>
  <c r="M4360" i="32"/>
  <c r="A4360" i="32"/>
  <c r="M4359" i="32"/>
  <c r="A4359" i="32"/>
  <c r="M4358" i="32"/>
  <c r="A4358" i="32"/>
  <c r="M4357" i="32"/>
  <c r="A4357" i="32"/>
  <c r="M4356" i="32"/>
  <c r="A4356" i="32"/>
  <c r="M4355" i="32"/>
  <c r="A4355" i="32"/>
  <c r="M4354" i="32"/>
  <c r="A4354" i="32"/>
  <c r="M4353" i="32"/>
  <c r="A4353" i="32"/>
  <c r="M4352" i="32"/>
  <c r="A4352" i="32"/>
  <c r="M4351" i="32"/>
  <c r="A4351" i="32"/>
  <c r="M4350" i="32"/>
  <c r="A4350" i="32"/>
  <c r="M4349" i="32"/>
  <c r="A4349" i="32"/>
  <c r="M4348" i="32"/>
  <c r="A4348" i="32"/>
  <c r="M4347" i="32"/>
  <c r="A4347" i="32"/>
  <c r="M4346" i="32"/>
  <c r="A4346" i="32"/>
  <c r="M4345" i="32"/>
  <c r="A4345" i="32"/>
  <c r="M4344" i="32"/>
  <c r="A4344" i="32"/>
  <c r="M4343" i="32"/>
  <c r="A4343" i="32"/>
  <c r="M4342" i="32"/>
  <c r="A4342" i="32"/>
  <c r="M4341" i="32"/>
  <c r="A4341" i="32"/>
  <c r="M4340" i="32"/>
  <c r="A4340" i="32"/>
  <c r="M4339" i="32"/>
  <c r="A4339" i="32"/>
  <c r="M4338" i="32"/>
  <c r="A4338" i="32"/>
  <c r="M4337" i="32"/>
  <c r="A4337" i="32"/>
  <c r="M4336" i="32"/>
  <c r="A4336" i="32"/>
  <c r="M4335" i="32"/>
  <c r="A4335" i="32"/>
  <c r="M4334" i="32"/>
  <c r="A4334" i="32"/>
  <c r="M4333" i="32"/>
  <c r="A4333" i="32"/>
  <c r="M4332" i="32"/>
  <c r="A4332" i="32"/>
  <c r="M4331" i="32"/>
  <c r="A4331" i="32"/>
  <c r="M4330" i="32"/>
  <c r="A4330" i="32"/>
  <c r="M4329" i="32"/>
  <c r="A4329" i="32"/>
  <c r="M4328" i="32"/>
  <c r="A4328" i="32"/>
  <c r="M4327" i="32"/>
  <c r="A4327" i="32"/>
  <c r="M4326" i="32"/>
  <c r="A4326" i="32"/>
  <c r="M4325" i="32"/>
  <c r="A4325" i="32"/>
  <c r="M4324" i="32"/>
  <c r="A4324" i="32"/>
  <c r="M4323" i="32"/>
  <c r="A4323" i="32"/>
  <c r="M4322" i="32"/>
  <c r="A4322" i="32"/>
  <c r="M4321" i="32"/>
  <c r="A4321" i="32"/>
  <c r="M4320" i="32"/>
  <c r="A4320" i="32"/>
  <c r="M4319" i="32"/>
  <c r="A4319" i="32"/>
  <c r="M4318" i="32"/>
  <c r="A4318" i="32"/>
  <c r="M4317" i="32"/>
  <c r="A4317" i="32"/>
  <c r="M4316" i="32"/>
  <c r="A4316" i="32"/>
  <c r="M4315" i="32"/>
  <c r="A4315" i="32"/>
  <c r="M4314" i="32"/>
  <c r="A4314" i="32"/>
  <c r="M4313" i="32"/>
  <c r="A4313" i="32"/>
  <c r="M4312" i="32"/>
  <c r="A4312" i="32"/>
  <c r="M4311" i="32"/>
  <c r="A4311" i="32"/>
  <c r="M4310" i="32"/>
  <c r="A4310" i="32"/>
  <c r="M4309" i="32"/>
  <c r="A4309" i="32"/>
  <c r="M4308" i="32"/>
  <c r="A4308" i="32"/>
  <c r="M4307" i="32"/>
  <c r="A4307" i="32"/>
  <c r="M4306" i="32"/>
  <c r="A4306" i="32"/>
  <c r="M4305" i="32"/>
  <c r="A4305" i="32"/>
  <c r="M4304" i="32"/>
  <c r="A4304" i="32"/>
  <c r="M4303" i="32"/>
  <c r="A4303" i="32"/>
  <c r="M4302" i="32"/>
  <c r="A4302" i="32"/>
  <c r="M4301" i="32"/>
  <c r="A4301" i="32"/>
  <c r="M4300" i="32"/>
  <c r="A4300" i="32"/>
  <c r="M4299" i="32"/>
  <c r="A4299" i="32"/>
  <c r="M4298" i="32"/>
  <c r="A4298" i="32"/>
  <c r="M4297" i="32"/>
  <c r="A4297" i="32"/>
  <c r="M4296" i="32"/>
  <c r="A4296" i="32"/>
  <c r="M4295" i="32"/>
  <c r="A4295" i="32"/>
  <c r="M4294" i="32"/>
  <c r="A4294" i="32"/>
  <c r="M4293" i="32"/>
  <c r="A4293" i="32"/>
  <c r="M4292" i="32"/>
  <c r="A4292" i="32"/>
  <c r="M4291" i="32"/>
  <c r="A4291" i="32"/>
  <c r="M4290" i="32"/>
  <c r="A4290" i="32"/>
  <c r="M4289" i="32"/>
  <c r="A4289" i="32"/>
  <c r="M4288" i="32"/>
  <c r="A4288" i="32"/>
  <c r="M4287" i="32"/>
  <c r="A4287" i="32"/>
  <c r="M4286" i="32"/>
  <c r="A4286" i="32"/>
  <c r="M4285" i="32"/>
  <c r="A4285" i="32"/>
  <c r="M4284" i="32"/>
  <c r="A4284" i="32"/>
  <c r="M4283" i="32"/>
  <c r="A4283" i="32"/>
  <c r="M4282" i="32"/>
  <c r="A4282" i="32"/>
  <c r="M4281" i="32"/>
  <c r="A4281" i="32"/>
  <c r="M4280" i="32"/>
  <c r="A4280" i="32"/>
  <c r="M4279" i="32"/>
  <c r="A4279" i="32"/>
  <c r="M4278" i="32"/>
  <c r="A4278" i="32"/>
  <c r="M4277" i="32"/>
  <c r="A4277" i="32"/>
  <c r="M4276" i="32"/>
  <c r="A4276" i="32"/>
  <c r="M4275" i="32"/>
  <c r="A4275" i="32"/>
  <c r="M4274" i="32"/>
  <c r="A4274" i="32"/>
  <c r="M4273" i="32"/>
  <c r="A4273" i="32"/>
  <c r="M4272" i="32"/>
  <c r="A4272" i="32"/>
  <c r="M4271" i="32"/>
  <c r="A4271" i="32"/>
  <c r="M4270" i="32"/>
  <c r="A4270" i="32"/>
  <c r="M4269" i="32"/>
  <c r="A4269" i="32"/>
  <c r="M4268" i="32"/>
  <c r="A4268" i="32"/>
  <c r="M4267" i="32"/>
  <c r="A4267" i="32"/>
  <c r="M4266" i="32"/>
  <c r="A4266" i="32"/>
  <c r="M4265" i="32"/>
  <c r="A4265" i="32"/>
  <c r="M4264" i="32"/>
  <c r="A4264" i="32"/>
  <c r="M4263" i="32"/>
  <c r="A4263" i="32"/>
  <c r="M4262" i="32"/>
  <c r="A4262" i="32"/>
  <c r="M4261" i="32"/>
  <c r="A4261" i="32"/>
  <c r="M4260" i="32"/>
  <c r="A4260" i="32"/>
  <c r="M4259" i="32"/>
  <c r="A4259" i="32"/>
  <c r="M4258" i="32"/>
  <c r="A4258" i="32"/>
  <c r="M4257" i="32"/>
  <c r="A4257" i="32"/>
  <c r="M4256" i="32"/>
  <c r="A4256" i="32"/>
  <c r="M4255" i="32"/>
  <c r="A4255" i="32"/>
  <c r="M4254" i="32"/>
  <c r="A4254" i="32"/>
  <c r="M4253" i="32"/>
  <c r="A4253" i="32"/>
  <c r="M4252" i="32"/>
  <c r="A4252" i="32"/>
  <c r="M4251" i="32"/>
  <c r="A4251" i="32"/>
  <c r="M4250" i="32"/>
  <c r="A4250" i="32"/>
  <c r="M4249" i="32"/>
  <c r="A4249" i="32"/>
  <c r="M4248" i="32"/>
  <c r="A4248" i="32"/>
  <c r="M4247" i="32"/>
  <c r="A4247" i="32"/>
  <c r="M4246" i="32"/>
  <c r="A4246" i="32"/>
  <c r="M4245" i="32"/>
  <c r="A4245" i="32"/>
  <c r="M4244" i="32"/>
  <c r="A4244" i="32"/>
  <c r="M4243" i="32"/>
  <c r="A4243" i="32"/>
  <c r="M4242" i="32"/>
  <c r="A4242" i="32"/>
  <c r="M4241" i="32"/>
  <c r="A4241" i="32"/>
  <c r="M4240" i="32"/>
  <c r="A4240" i="32"/>
  <c r="M4239" i="32"/>
  <c r="A4239" i="32"/>
  <c r="M4238" i="32"/>
  <c r="A4238" i="32"/>
  <c r="M4237" i="32"/>
  <c r="A4237" i="32"/>
  <c r="M4236" i="32"/>
  <c r="A4236" i="32"/>
  <c r="M4235" i="32"/>
  <c r="A4235" i="32"/>
  <c r="M4234" i="32"/>
  <c r="A4234" i="32"/>
  <c r="M4233" i="32"/>
  <c r="A4233" i="32"/>
  <c r="M4232" i="32"/>
  <c r="A4232" i="32"/>
  <c r="M4231" i="32"/>
  <c r="A4231" i="32"/>
  <c r="M4230" i="32"/>
  <c r="A4230" i="32"/>
  <c r="M4229" i="32"/>
  <c r="A4229" i="32"/>
  <c r="M4228" i="32"/>
  <c r="A4228" i="32"/>
  <c r="M4227" i="32"/>
  <c r="A4227" i="32"/>
  <c r="M4226" i="32"/>
  <c r="A4226" i="32"/>
  <c r="M4225" i="32"/>
  <c r="A4225" i="32"/>
  <c r="M4224" i="32"/>
  <c r="A4224" i="32"/>
  <c r="M4223" i="32"/>
  <c r="A4223" i="32"/>
  <c r="M4222" i="32"/>
  <c r="A4222" i="32"/>
  <c r="M4221" i="32"/>
  <c r="A4221" i="32"/>
  <c r="M4220" i="32"/>
  <c r="A4220" i="32"/>
  <c r="M4219" i="32"/>
  <c r="A4219" i="32"/>
  <c r="M4218" i="32"/>
  <c r="A4218" i="32"/>
  <c r="M4217" i="32"/>
  <c r="A4217" i="32"/>
  <c r="M4216" i="32"/>
  <c r="A4216" i="32"/>
  <c r="M4215" i="32"/>
  <c r="A4215" i="32"/>
  <c r="M4214" i="32"/>
  <c r="A4214" i="32"/>
  <c r="M4213" i="32"/>
  <c r="A4213" i="32"/>
  <c r="M4212" i="32"/>
  <c r="A4212" i="32"/>
  <c r="M4211" i="32"/>
  <c r="A4211" i="32"/>
  <c r="M4210" i="32"/>
  <c r="A4210" i="32"/>
  <c r="M4209" i="32"/>
  <c r="A4209" i="32"/>
  <c r="M4208" i="32"/>
  <c r="A4208" i="32"/>
  <c r="M4207" i="32"/>
  <c r="A4207" i="32"/>
  <c r="M4206" i="32"/>
  <c r="A4206" i="32"/>
  <c r="M4205" i="32"/>
  <c r="A4205" i="32"/>
  <c r="M4204" i="32"/>
  <c r="A4204" i="32"/>
  <c r="M4203" i="32"/>
  <c r="A4203" i="32"/>
  <c r="M4202" i="32"/>
  <c r="A4202" i="32"/>
  <c r="M4201" i="32"/>
  <c r="A4201" i="32"/>
  <c r="M4200" i="32"/>
  <c r="A4200" i="32"/>
  <c r="M4199" i="32"/>
  <c r="A4199" i="32"/>
  <c r="M4198" i="32"/>
  <c r="A4198" i="32"/>
  <c r="M4197" i="32"/>
  <c r="A4197" i="32"/>
  <c r="M4196" i="32"/>
  <c r="A4196" i="32"/>
  <c r="M4195" i="32"/>
  <c r="A4195" i="32"/>
  <c r="M4194" i="32"/>
  <c r="A4194" i="32"/>
  <c r="M4193" i="32"/>
  <c r="A4193" i="32"/>
  <c r="M4192" i="32"/>
  <c r="A4192" i="32"/>
  <c r="M4191" i="32"/>
  <c r="A4191" i="32"/>
  <c r="M4190" i="32"/>
  <c r="A4190" i="32"/>
  <c r="M4189" i="32"/>
  <c r="A4189" i="32"/>
  <c r="M4188" i="32"/>
  <c r="A4188" i="32"/>
  <c r="M4187" i="32"/>
  <c r="A4187" i="32"/>
  <c r="M4186" i="32"/>
  <c r="A4186" i="32"/>
  <c r="M4185" i="32"/>
  <c r="A4185" i="32"/>
  <c r="M4184" i="32"/>
  <c r="A4184" i="32"/>
  <c r="M4183" i="32"/>
  <c r="A4183" i="32"/>
  <c r="M4182" i="32"/>
  <c r="A4182" i="32"/>
  <c r="M4181" i="32"/>
  <c r="A4181" i="32"/>
  <c r="M4180" i="32"/>
  <c r="A4180" i="32"/>
  <c r="M4179" i="32"/>
  <c r="A4179" i="32"/>
  <c r="M4178" i="32"/>
  <c r="A4178" i="32"/>
  <c r="M4177" i="32"/>
  <c r="A4177" i="32"/>
  <c r="M4176" i="32"/>
  <c r="A4176" i="32"/>
  <c r="M4175" i="32"/>
  <c r="A4175" i="32"/>
  <c r="M4174" i="32"/>
  <c r="A4174" i="32"/>
  <c r="M4173" i="32"/>
  <c r="A4173" i="32"/>
  <c r="M4172" i="32"/>
  <c r="A4172" i="32"/>
  <c r="M4171" i="32"/>
  <c r="A4171" i="32"/>
  <c r="M4170" i="32"/>
  <c r="A4170" i="32"/>
  <c r="M4169" i="32"/>
  <c r="A4169" i="32"/>
  <c r="M4168" i="32"/>
  <c r="A4168" i="32"/>
  <c r="M4167" i="32"/>
  <c r="A4167" i="32"/>
  <c r="M4166" i="32"/>
  <c r="A4166" i="32"/>
  <c r="M4165" i="32"/>
  <c r="A4165" i="32"/>
  <c r="M4164" i="32"/>
  <c r="A4164" i="32"/>
  <c r="M4163" i="32"/>
  <c r="A4163" i="32"/>
  <c r="M4162" i="32"/>
  <c r="A4162" i="32"/>
  <c r="M4161" i="32"/>
  <c r="A4161" i="32"/>
  <c r="M4160" i="32"/>
  <c r="A4160" i="32"/>
  <c r="M4159" i="32"/>
  <c r="A4159" i="32"/>
  <c r="M4158" i="32"/>
  <c r="A4158" i="32"/>
  <c r="M4157" i="32"/>
  <c r="A4157" i="32"/>
  <c r="M4156" i="32"/>
  <c r="A4156" i="32"/>
  <c r="M4155" i="32"/>
  <c r="A4155" i="32"/>
  <c r="M4154" i="32"/>
  <c r="A4154" i="32"/>
  <c r="M4153" i="32"/>
  <c r="A4153" i="32"/>
  <c r="M4152" i="32"/>
  <c r="A4152" i="32"/>
  <c r="M4151" i="32"/>
  <c r="A4151" i="32"/>
  <c r="M4150" i="32"/>
  <c r="A4150" i="32"/>
  <c r="M4149" i="32"/>
  <c r="A4149" i="32"/>
  <c r="M4148" i="32"/>
  <c r="A4148" i="32"/>
  <c r="M4147" i="32"/>
  <c r="A4147" i="32"/>
  <c r="M4146" i="32"/>
  <c r="A4146" i="32"/>
  <c r="M4145" i="32"/>
  <c r="A4145" i="32"/>
  <c r="M4144" i="32"/>
  <c r="A4144" i="32"/>
  <c r="M4143" i="32"/>
  <c r="A4143" i="32"/>
  <c r="M4142" i="32"/>
  <c r="A4142" i="32"/>
  <c r="M4141" i="32"/>
  <c r="A4141" i="32"/>
  <c r="M4140" i="32"/>
  <c r="A4140" i="32"/>
  <c r="M4139" i="32"/>
  <c r="A4139" i="32"/>
  <c r="M4138" i="32"/>
  <c r="A4138" i="32"/>
  <c r="M4137" i="32"/>
  <c r="A4137" i="32"/>
  <c r="M4136" i="32"/>
  <c r="A4136" i="32"/>
  <c r="M4135" i="32"/>
  <c r="A4135" i="32"/>
  <c r="M4134" i="32"/>
  <c r="A4134" i="32"/>
  <c r="M4133" i="32"/>
  <c r="A4133" i="32"/>
  <c r="M4132" i="32"/>
  <c r="A4132" i="32"/>
  <c r="M4131" i="32"/>
  <c r="A4131" i="32"/>
  <c r="M4130" i="32"/>
  <c r="A4130" i="32"/>
  <c r="M4129" i="32"/>
  <c r="A4129" i="32"/>
  <c r="M4128" i="32"/>
  <c r="A4128" i="32"/>
  <c r="M4127" i="32"/>
  <c r="A4127" i="32"/>
  <c r="M4126" i="32"/>
  <c r="A4126" i="32"/>
  <c r="M4125" i="32"/>
  <c r="A4125" i="32"/>
  <c r="M4124" i="32"/>
  <c r="A4124" i="32"/>
  <c r="M4123" i="32"/>
  <c r="A4123" i="32"/>
  <c r="M4122" i="32"/>
  <c r="A4122" i="32"/>
  <c r="M4121" i="32"/>
  <c r="A4121" i="32"/>
  <c r="M4120" i="32"/>
  <c r="A4120" i="32"/>
  <c r="M4119" i="32"/>
  <c r="A4119" i="32"/>
  <c r="M4118" i="32"/>
  <c r="A4118" i="32"/>
  <c r="M4117" i="32"/>
  <c r="A4117" i="32"/>
  <c r="M4116" i="32"/>
  <c r="A4116" i="32"/>
  <c r="M4115" i="32"/>
  <c r="A4115" i="32"/>
  <c r="M4114" i="32"/>
  <c r="A4114" i="32"/>
  <c r="M4113" i="32"/>
  <c r="A4113" i="32"/>
  <c r="M4112" i="32"/>
  <c r="A4112" i="32"/>
  <c r="M4111" i="32"/>
  <c r="A4111" i="32"/>
  <c r="M4110" i="32"/>
  <c r="A4110" i="32"/>
  <c r="M4109" i="32"/>
  <c r="A4109" i="32"/>
  <c r="M4108" i="32"/>
  <c r="A4108" i="32"/>
  <c r="M4107" i="32"/>
  <c r="A4107" i="32"/>
  <c r="M4106" i="32"/>
  <c r="A4106" i="32"/>
  <c r="M4105" i="32"/>
  <c r="A4105" i="32"/>
  <c r="M4104" i="32"/>
  <c r="A4104" i="32"/>
  <c r="M4103" i="32"/>
  <c r="A4103" i="32"/>
  <c r="M4102" i="32"/>
  <c r="A4102" i="32"/>
  <c r="M4101" i="32"/>
  <c r="A4101" i="32"/>
  <c r="M4100" i="32"/>
  <c r="A4100" i="32"/>
  <c r="M4099" i="32"/>
  <c r="A4099" i="32"/>
  <c r="M4098" i="32"/>
  <c r="A4098" i="32"/>
  <c r="M4097" i="32"/>
  <c r="A4097" i="32"/>
  <c r="M4096" i="32"/>
  <c r="A4096" i="32"/>
  <c r="M4095" i="32"/>
  <c r="A4095" i="32"/>
  <c r="M4094" i="32"/>
  <c r="M4093" i="32"/>
  <c r="A4093" i="32"/>
  <c r="M4092" i="32"/>
  <c r="A4092" i="32"/>
  <c r="M4091" i="32"/>
  <c r="A4091" i="32"/>
  <c r="M4090" i="32"/>
  <c r="A4090" i="32"/>
  <c r="M4089" i="32"/>
  <c r="A4089" i="32"/>
  <c r="M4088" i="32"/>
  <c r="A4088" i="32"/>
  <c r="M4087" i="32"/>
  <c r="A4087" i="32"/>
  <c r="M4086" i="32"/>
  <c r="A4086" i="32"/>
  <c r="M4085" i="32"/>
  <c r="N4085" i="32"/>
  <c r="M4084" i="32"/>
  <c r="N4084" i="32"/>
  <c r="M4083" i="32"/>
  <c r="N4083" i="32"/>
  <c r="M4082" i="32"/>
  <c r="N4082" i="32"/>
  <c r="M4081" i="32"/>
  <c r="N4081" i="32"/>
  <c r="M4080" i="32"/>
  <c r="N4080" i="32"/>
  <c r="M4079" i="32"/>
  <c r="N4079" i="32"/>
  <c r="M4078" i="32"/>
  <c r="N4078" i="32"/>
  <c r="M4077" i="32"/>
  <c r="N4077" i="32"/>
  <c r="M4076" i="32"/>
  <c r="N4076" i="32"/>
  <c r="M4075" i="32"/>
  <c r="N4075" i="32"/>
  <c r="M4074" i="32"/>
  <c r="N4074" i="32"/>
  <c r="M4073" i="32"/>
  <c r="N4073" i="32"/>
  <c r="M4072" i="32"/>
  <c r="N4072" i="32"/>
  <c r="M4071" i="32"/>
  <c r="N4071" i="32"/>
  <c r="M4070" i="32"/>
  <c r="N4070" i="32"/>
  <c r="M4069" i="32"/>
  <c r="N4069" i="32"/>
  <c r="M4068" i="32"/>
  <c r="N4068" i="32"/>
  <c r="M4067" i="32"/>
  <c r="N4067" i="32"/>
  <c r="M4066" i="32"/>
  <c r="N4066" i="32"/>
  <c r="M4065" i="32"/>
  <c r="N4065" i="32"/>
  <c r="M4064" i="32"/>
  <c r="N4064" i="32"/>
  <c r="M4063" i="32"/>
  <c r="N4063" i="32"/>
  <c r="M4062" i="32"/>
  <c r="N4062" i="32"/>
  <c r="M4061" i="32"/>
  <c r="N4061" i="32"/>
  <c r="M4060" i="32"/>
  <c r="N4060" i="32"/>
  <c r="M4059" i="32"/>
  <c r="N4059" i="32"/>
  <c r="M4058" i="32"/>
  <c r="N4058" i="32"/>
  <c r="M4057" i="32"/>
  <c r="N4057" i="32"/>
  <c r="M4056" i="32"/>
  <c r="N4056" i="32"/>
  <c r="M4055" i="32"/>
  <c r="N4055" i="32"/>
  <c r="M4054" i="32"/>
  <c r="N4054" i="32"/>
  <c r="M4053" i="32"/>
  <c r="N4053" i="32"/>
  <c r="M4052" i="32"/>
  <c r="N4052" i="32"/>
  <c r="M4051" i="32"/>
  <c r="N4051" i="32"/>
  <c r="M4050" i="32"/>
  <c r="N4050" i="32"/>
  <c r="M4049" i="32"/>
  <c r="N4049" i="32"/>
  <c r="M4048" i="32"/>
  <c r="N4048" i="32"/>
  <c r="M4047" i="32"/>
  <c r="N4047" i="32"/>
  <c r="M4046" i="32"/>
  <c r="N4046" i="32"/>
  <c r="M4045" i="32"/>
  <c r="N4045" i="32"/>
  <c r="M4044" i="32"/>
  <c r="N4044" i="32"/>
  <c r="M4043" i="32"/>
  <c r="N4043" i="32"/>
  <c r="M4042" i="32"/>
  <c r="N4042" i="32"/>
  <c r="M4041" i="32"/>
  <c r="N4041" i="32"/>
  <c r="M4040" i="32"/>
  <c r="N4040" i="32"/>
  <c r="M4039" i="32"/>
  <c r="N4039" i="32"/>
  <c r="M4038" i="32"/>
  <c r="N4038" i="32"/>
  <c r="M4037" i="32"/>
  <c r="N4037" i="32"/>
  <c r="M4036" i="32"/>
  <c r="N4036" i="32"/>
  <c r="M4035" i="32"/>
  <c r="N4035" i="32"/>
  <c r="M4034" i="32"/>
  <c r="N4034" i="32"/>
  <c r="M4033" i="32"/>
  <c r="N4033" i="32"/>
  <c r="M4032" i="32"/>
  <c r="N4032" i="32"/>
  <c r="M4031" i="32"/>
  <c r="N4031" i="32"/>
  <c r="M4030" i="32"/>
  <c r="N4030" i="32"/>
  <c r="M4029" i="32"/>
  <c r="N4029" i="32"/>
  <c r="M4028" i="32"/>
  <c r="N4028" i="32"/>
  <c r="M4027" i="32"/>
  <c r="N4027" i="32"/>
  <c r="M4026" i="32"/>
  <c r="N4026" i="32"/>
  <c r="M4025" i="32"/>
  <c r="N4025" i="32"/>
  <c r="M4024" i="32"/>
  <c r="N4024" i="32"/>
  <c r="M4023" i="32"/>
  <c r="N4023" i="32"/>
  <c r="M4022" i="32"/>
  <c r="N4022" i="32"/>
  <c r="M4021" i="32"/>
  <c r="N4021" i="32"/>
  <c r="M4020" i="32"/>
  <c r="N4020" i="32"/>
  <c r="M4019" i="32"/>
  <c r="N4019" i="32"/>
  <c r="M4018" i="32"/>
  <c r="N4018" i="32"/>
  <c r="M4017" i="32"/>
  <c r="N4017" i="32"/>
  <c r="M4016" i="32"/>
  <c r="N4016" i="32"/>
  <c r="M4015" i="32"/>
  <c r="N4015" i="32"/>
  <c r="M4014" i="32"/>
  <c r="N4014" i="32"/>
  <c r="M4013" i="32"/>
  <c r="N4013" i="32"/>
  <c r="M4012" i="32"/>
  <c r="N4012" i="32"/>
  <c r="M4011" i="32"/>
  <c r="N4011" i="32"/>
  <c r="M4010" i="32"/>
  <c r="N4010" i="32"/>
  <c r="M4009" i="32"/>
  <c r="N4009" i="32"/>
  <c r="M4008" i="32"/>
  <c r="N4008" i="32"/>
  <c r="M4007" i="32"/>
  <c r="N4007" i="32"/>
  <c r="M4006" i="32"/>
  <c r="N4006" i="32"/>
  <c r="M4005" i="32"/>
  <c r="N4005" i="32"/>
  <c r="M4004" i="32"/>
  <c r="N4004" i="32"/>
  <c r="M4003" i="32"/>
  <c r="N4003" i="32"/>
  <c r="M4002" i="32"/>
  <c r="N4002" i="32"/>
  <c r="M4001" i="32"/>
  <c r="N4001" i="32"/>
  <c r="M4000" i="32"/>
  <c r="N4000" i="32"/>
  <c r="M3999" i="32"/>
  <c r="N3999" i="32"/>
  <c r="M3998" i="32"/>
  <c r="M3997" i="32"/>
  <c r="A3997" i="32"/>
  <c r="M3996" i="32"/>
  <c r="A3996" i="32"/>
  <c r="M3995" i="32"/>
  <c r="A3995" i="32"/>
  <c r="M3994" i="32"/>
  <c r="A3994" i="32"/>
  <c r="M3993" i="32"/>
  <c r="A3993" i="32"/>
  <c r="M3992" i="32"/>
  <c r="A3992" i="32"/>
  <c r="M3991" i="32"/>
  <c r="A3991" i="32"/>
  <c r="M3990" i="32"/>
  <c r="A3990" i="32"/>
  <c r="M3989" i="32"/>
  <c r="A3989" i="32"/>
  <c r="M3988" i="32"/>
  <c r="A3988" i="32"/>
  <c r="M3987" i="32"/>
  <c r="A3987" i="32"/>
  <c r="M3986" i="32"/>
  <c r="A3986" i="32"/>
  <c r="M3985" i="32"/>
  <c r="A3985" i="32"/>
  <c r="M3984" i="32"/>
  <c r="A3984" i="32"/>
  <c r="M3983" i="32"/>
  <c r="A3983" i="32"/>
  <c r="M3982" i="32"/>
  <c r="A3982" i="32"/>
  <c r="M3981" i="32"/>
  <c r="A3981" i="32"/>
  <c r="M3980" i="32"/>
  <c r="A3980" i="32"/>
  <c r="M3979" i="32"/>
  <c r="A3979" i="32"/>
  <c r="M3978" i="32"/>
  <c r="A3978" i="32"/>
  <c r="M3977" i="32"/>
  <c r="A3977" i="32"/>
  <c r="M3976" i="32"/>
  <c r="A3976" i="32"/>
  <c r="M3975" i="32"/>
  <c r="A3975" i="32"/>
  <c r="M3974" i="32"/>
  <c r="A3974" i="32"/>
  <c r="M3973" i="32"/>
  <c r="A3973" i="32"/>
  <c r="M3972" i="32"/>
  <c r="A3972" i="32"/>
  <c r="M3971" i="32"/>
  <c r="A3971" i="32"/>
  <c r="M3970" i="32"/>
  <c r="A3970" i="32"/>
  <c r="M3969" i="32"/>
  <c r="A3969" i="32"/>
  <c r="M3968" i="32"/>
  <c r="A3968" i="32"/>
  <c r="M3967" i="32"/>
  <c r="A3967" i="32"/>
  <c r="M3966" i="32"/>
  <c r="A3966" i="32"/>
  <c r="M3965" i="32"/>
  <c r="A3965" i="32"/>
  <c r="M3964" i="32"/>
  <c r="A3964" i="32"/>
  <c r="M3963" i="32"/>
  <c r="A3963" i="32"/>
  <c r="M3962" i="32"/>
  <c r="A3962" i="32"/>
  <c r="M3961" i="32"/>
  <c r="A3961" i="32"/>
  <c r="M3960" i="32"/>
  <c r="A3960" i="32"/>
  <c r="M3959" i="32"/>
  <c r="A3959" i="32"/>
  <c r="M3958" i="32"/>
  <c r="A3958" i="32"/>
  <c r="M3957" i="32"/>
  <c r="A3957" i="32"/>
  <c r="M3956" i="32"/>
  <c r="A3956" i="32"/>
  <c r="M3955" i="32"/>
  <c r="A3955" i="32"/>
  <c r="M3954" i="32"/>
  <c r="A3954" i="32"/>
  <c r="M3953" i="32"/>
  <c r="A3953" i="32"/>
  <c r="M3952" i="32"/>
  <c r="A3952" i="32"/>
  <c r="M3951" i="32"/>
  <c r="A3951" i="32"/>
  <c r="M3950" i="32"/>
  <c r="A3950" i="32"/>
  <c r="M3949" i="32"/>
  <c r="A3949" i="32"/>
  <c r="M3948" i="32"/>
  <c r="A3948" i="32"/>
  <c r="M3947" i="32"/>
  <c r="A3947" i="32"/>
  <c r="M3946" i="32"/>
  <c r="A3946" i="32"/>
  <c r="M3945" i="32"/>
  <c r="A3945" i="32"/>
  <c r="M3944" i="32"/>
  <c r="A3944" i="32"/>
  <c r="M3943" i="32"/>
  <c r="A3943" i="32"/>
  <c r="M3942" i="32"/>
  <c r="A3942" i="32"/>
  <c r="M3941" i="32"/>
  <c r="A3941" i="32"/>
  <c r="M3940" i="32"/>
  <c r="A3940" i="32"/>
  <c r="M3939" i="32"/>
  <c r="A3939" i="32"/>
  <c r="M3938" i="32"/>
  <c r="A3938" i="32"/>
  <c r="M3937" i="32"/>
  <c r="A3937" i="32"/>
  <c r="M3936" i="32"/>
  <c r="A3936" i="32"/>
  <c r="M3935" i="32"/>
  <c r="A3935" i="32"/>
  <c r="M3934" i="32"/>
  <c r="A3934" i="32"/>
  <c r="M3933" i="32"/>
  <c r="A3933" i="32"/>
  <c r="M3932" i="32"/>
  <c r="A3932" i="32"/>
  <c r="M3931" i="32"/>
  <c r="A3931" i="32"/>
  <c r="M3930" i="32"/>
  <c r="A3930" i="32"/>
  <c r="M3929" i="32"/>
  <c r="A3929" i="32"/>
  <c r="M3928" i="32"/>
  <c r="A3928" i="32"/>
  <c r="M3927" i="32"/>
  <c r="A3927" i="32"/>
  <c r="M3926" i="32"/>
  <c r="A3926" i="32"/>
  <c r="M3925" i="32"/>
  <c r="A3925" i="32"/>
  <c r="M3924" i="32"/>
  <c r="A3924" i="32"/>
  <c r="M3923" i="32"/>
  <c r="A3923" i="32"/>
  <c r="M3922" i="32"/>
  <c r="A3922" i="32"/>
  <c r="M3921" i="32"/>
  <c r="A3921" i="32"/>
  <c r="M3920" i="32"/>
  <c r="A3920" i="32"/>
  <c r="M3919" i="32"/>
  <c r="A3919" i="32"/>
  <c r="M3918" i="32"/>
  <c r="A3918" i="32"/>
  <c r="M3917" i="32"/>
  <c r="A3917" i="32"/>
  <c r="M3916" i="32"/>
  <c r="A3916" i="32"/>
  <c r="M3915" i="32"/>
  <c r="A3915" i="32"/>
  <c r="M3914" i="32"/>
  <c r="A3914" i="32"/>
  <c r="M3913" i="32"/>
  <c r="A3913" i="32"/>
  <c r="M3912" i="32"/>
  <c r="A3912" i="32"/>
  <c r="M3911" i="32"/>
  <c r="A3911" i="32"/>
  <c r="M3910" i="32"/>
  <c r="A3910" i="32"/>
  <c r="M3909" i="32"/>
  <c r="A3909" i="32"/>
  <c r="M3908" i="32"/>
  <c r="A3908" i="32"/>
  <c r="M3907" i="32"/>
  <c r="A3907" i="32"/>
  <c r="M3906" i="32"/>
  <c r="A3906" i="32"/>
  <c r="M3905" i="32"/>
  <c r="A3905" i="32"/>
  <c r="M3904" i="32"/>
  <c r="A3904" i="32"/>
  <c r="M3903" i="32"/>
  <c r="A3903" i="32"/>
  <c r="M3902" i="32"/>
  <c r="A3902" i="32"/>
  <c r="M3901" i="32"/>
  <c r="A3901" i="32"/>
  <c r="M3900" i="32"/>
  <c r="A3900" i="32"/>
  <c r="M3899" i="32"/>
  <c r="A3899" i="32"/>
  <c r="M3898" i="32"/>
  <c r="A3898" i="32"/>
  <c r="M3897" i="32"/>
  <c r="A3897" i="32"/>
  <c r="M3896" i="32"/>
  <c r="A3896" i="32"/>
  <c r="M3895" i="32"/>
  <c r="A3895" i="32"/>
  <c r="M3894" i="32"/>
  <c r="A3894" i="32"/>
  <c r="M3893" i="32"/>
  <c r="A3893" i="32"/>
  <c r="M3892" i="32"/>
  <c r="A3892" i="32"/>
  <c r="M3891" i="32"/>
  <c r="A3891" i="32"/>
  <c r="M3890" i="32"/>
  <c r="A3890" i="32"/>
  <c r="M3889" i="32"/>
  <c r="A3889" i="32"/>
  <c r="M3888" i="32"/>
  <c r="A3888" i="32"/>
  <c r="M3887" i="32"/>
  <c r="A3887" i="32"/>
  <c r="M3886" i="32"/>
  <c r="A3886" i="32"/>
  <c r="M3885" i="32"/>
  <c r="A3885" i="32"/>
  <c r="M3884" i="32"/>
  <c r="A3884" i="32"/>
  <c r="M3883" i="32"/>
  <c r="A3883" i="32"/>
  <c r="M3882" i="32"/>
  <c r="A3882" i="32"/>
  <c r="M3881" i="32"/>
  <c r="A3881" i="32"/>
  <c r="M3880" i="32"/>
  <c r="A3880" i="32"/>
  <c r="M3879" i="32"/>
  <c r="A3879" i="32"/>
  <c r="M3878" i="32"/>
  <c r="A3878" i="32"/>
  <c r="M3877" i="32"/>
  <c r="A3877" i="32"/>
  <c r="M3876" i="32"/>
  <c r="A3876" i="32"/>
  <c r="M3875" i="32"/>
  <c r="A3875" i="32"/>
  <c r="M3874" i="32"/>
  <c r="A3874" i="32"/>
  <c r="M3873" i="32"/>
  <c r="A3873" i="32"/>
  <c r="M3872" i="32"/>
  <c r="A3872" i="32"/>
  <c r="M3871" i="32"/>
  <c r="A3871" i="32"/>
  <c r="M3870" i="32"/>
  <c r="A3870" i="32"/>
  <c r="M3869" i="32"/>
  <c r="A3869" i="32"/>
  <c r="M3868" i="32"/>
  <c r="A3868" i="32"/>
  <c r="M3867" i="32"/>
  <c r="A3867" i="32"/>
  <c r="M3866" i="32"/>
  <c r="A3866" i="32"/>
  <c r="M3865" i="32"/>
  <c r="A3865" i="32"/>
  <c r="M3864" i="32"/>
  <c r="A3864" i="32"/>
  <c r="M3863" i="32"/>
  <c r="A3863" i="32"/>
  <c r="M3862" i="32"/>
  <c r="A3862" i="32"/>
  <c r="M3861" i="32"/>
  <c r="A3861" i="32"/>
  <c r="M3860" i="32"/>
  <c r="A3860" i="32"/>
  <c r="M3859" i="32"/>
  <c r="A3859" i="32"/>
  <c r="M3858" i="32"/>
  <c r="A3858" i="32"/>
  <c r="M3857" i="32"/>
  <c r="A3857" i="32"/>
  <c r="M3856" i="32"/>
  <c r="A3856" i="32"/>
  <c r="M3855" i="32"/>
  <c r="A3855" i="32"/>
  <c r="M3854" i="32"/>
  <c r="A3854" i="32"/>
  <c r="M3853" i="32"/>
  <c r="A3853" i="32"/>
  <c r="M3852" i="32"/>
  <c r="A3852" i="32"/>
  <c r="M3851" i="32"/>
  <c r="A3851" i="32"/>
  <c r="M3850" i="32"/>
  <c r="A3850" i="32"/>
  <c r="M3849" i="32"/>
  <c r="A3849" i="32"/>
  <c r="M3848" i="32"/>
  <c r="A3848" i="32"/>
  <c r="M3847" i="32"/>
  <c r="A3847" i="32"/>
  <c r="M3846" i="32"/>
  <c r="A3846" i="32"/>
  <c r="M3845" i="32"/>
  <c r="A3845" i="32"/>
  <c r="M3844" i="32"/>
  <c r="A3844" i="32"/>
  <c r="M3843" i="32"/>
  <c r="A3843" i="32"/>
  <c r="M3842" i="32"/>
  <c r="A3842" i="32"/>
  <c r="M3841" i="32"/>
  <c r="A3841" i="32"/>
  <c r="M3840" i="32"/>
  <c r="A3840" i="32"/>
  <c r="M3839" i="32"/>
  <c r="A3839" i="32"/>
  <c r="M3838" i="32"/>
  <c r="A3838" i="32"/>
  <c r="M3837" i="32"/>
  <c r="A3837" i="32"/>
  <c r="M3836" i="32"/>
  <c r="A3836" i="32"/>
  <c r="M3835" i="32"/>
  <c r="A3835" i="32"/>
  <c r="M3834" i="32"/>
  <c r="A3834" i="32"/>
  <c r="M3833" i="32"/>
  <c r="A3833" i="32"/>
  <c r="M3832" i="32"/>
  <c r="A3832" i="32"/>
  <c r="M3831" i="32"/>
  <c r="A3831" i="32"/>
  <c r="M3830" i="32"/>
  <c r="A3830" i="32"/>
  <c r="M3829" i="32"/>
  <c r="A3829" i="32"/>
  <c r="M3828" i="32"/>
  <c r="A3828" i="32"/>
  <c r="M3827" i="32"/>
  <c r="A3827" i="32"/>
  <c r="M3826" i="32"/>
  <c r="A3826" i="32"/>
  <c r="M3825" i="32"/>
  <c r="A3825" i="32"/>
  <c r="M3824" i="32"/>
  <c r="A3824" i="32"/>
  <c r="M3823" i="32"/>
  <c r="A3823" i="32"/>
  <c r="M3822" i="32"/>
  <c r="A3822" i="32"/>
  <c r="M3821" i="32"/>
  <c r="A3821" i="32"/>
  <c r="M3820" i="32"/>
  <c r="A3820" i="32"/>
  <c r="M3819" i="32"/>
  <c r="A3819" i="32"/>
  <c r="M3818" i="32"/>
  <c r="A3818" i="32"/>
  <c r="M3817" i="32"/>
  <c r="A3817" i="32"/>
  <c r="M3816" i="32"/>
  <c r="A3816" i="32"/>
  <c r="M3815" i="32"/>
  <c r="A3815" i="32"/>
  <c r="M3814" i="32"/>
  <c r="A3814" i="32"/>
  <c r="M3813" i="32"/>
  <c r="A3813" i="32"/>
  <c r="M3812" i="32"/>
  <c r="A3812" i="32"/>
  <c r="M3811" i="32"/>
  <c r="A3811" i="32"/>
  <c r="M3810" i="32"/>
  <c r="A3810" i="32"/>
  <c r="M3809" i="32"/>
  <c r="A3809" i="32"/>
  <c r="M3808" i="32"/>
  <c r="A3808" i="32"/>
  <c r="M3807" i="32"/>
  <c r="A3807" i="32"/>
  <c r="M3806" i="32"/>
  <c r="A3806" i="32"/>
  <c r="M3805" i="32"/>
  <c r="A3805" i="32"/>
  <c r="M3804" i="32"/>
  <c r="A3804" i="32"/>
  <c r="M3803" i="32"/>
  <c r="A3803" i="32"/>
  <c r="M3802" i="32"/>
  <c r="A3802" i="32"/>
  <c r="M3801" i="32"/>
  <c r="A3801" i="32"/>
  <c r="M3800" i="32"/>
  <c r="A3800" i="32"/>
  <c r="M3799" i="32"/>
  <c r="A3799" i="32"/>
  <c r="M3798" i="32"/>
  <c r="A3798" i="32"/>
  <c r="M3797" i="32"/>
  <c r="A3797" i="32"/>
  <c r="M3796" i="32"/>
  <c r="A3796" i="32"/>
  <c r="M3795" i="32"/>
  <c r="A3795" i="32"/>
  <c r="M3794" i="32"/>
  <c r="A3794" i="32"/>
  <c r="M3793" i="32"/>
  <c r="A3793" i="32"/>
  <c r="M3792" i="32"/>
  <c r="A3792" i="32"/>
  <c r="M3791" i="32"/>
  <c r="A3791" i="32"/>
  <c r="M3790" i="32"/>
  <c r="A3790" i="32"/>
  <c r="M3789" i="32"/>
  <c r="A3789" i="32"/>
  <c r="M3788" i="32"/>
  <c r="A3788" i="32"/>
  <c r="M3787" i="32"/>
  <c r="A3787" i="32"/>
  <c r="M3786" i="32"/>
  <c r="A3786" i="32"/>
  <c r="M3785" i="32"/>
  <c r="A3785" i="32"/>
  <c r="M3784" i="32"/>
  <c r="A3784" i="32"/>
  <c r="M3783" i="32"/>
  <c r="A3783" i="32"/>
  <c r="M3782" i="32"/>
  <c r="A3782" i="32"/>
  <c r="M3781" i="32"/>
  <c r="A3781" i="32"/>
  <c r="M3780" i="32"/>
  <c r="A3780" i="32"/>
  <c r="M3779" i="32"/>
  <c r="A3779" i="32"/>
  <c r="M3778" i="32"/>
  <c r="A3778" i="32"/>
  <c r="M3777" i="32"/>
  <c r="A3777" i="32"/>
  <c r="M3776" i="32"/>
  <c r="A3776" i="32"/>
  <c r="M3775" i="32"/>
  <c r="A3775" i="32"/>
  <c r="M3774" i="32"/>
  <c r="A3774" i="32"/>
  <c r="M3773" i="32"/>
  <c r="A3773" i="32"/>
  <c r="M3772" i="32"/>
  <c r="A3772" i="32"/>
  <c r="M3771" i="32"/>
  <c r="A3771" i="32"/>
  <c r="M3770" i="32"/>
  <c r="A3770" i="32"/>
  <c r="M3769" i="32"/>
  <c r="A3769" i="32"/>
  <c r="M3768" i="32"/>
  <c r="A3768" i="32"/>
  <c r="M3767" i="32"/>
  <c r="A3767" i="32"/>
  <c r="M3766" i="32"/>
  <c r="A3766" i="32"/>
  <c r="M3765" i="32"/>
  <c r="A3765" i="32"/>
  <c r="M3764" i="32"/>
  <c r="A3764" i="32"/>
  <c r="M3763" i="32"/>
  <c r="A3763" i="32"/>
  <c r="M3762" i="32"/>
  <c r="A3762" i="32"/>
  <c r="M3761" i="32"/>
  <c r="A3761" i="32"/>
  <c r="M3760" i="32"/>
  <c r="A3760" i="32"/>
  <c r="M3759" i="32"/>
  <c r="A3759" i="32"/>
  <c r="M3758" i="32"/>
  <c r="A3758" i="32"/>
  <c r="M3757" i="32"/>
  <c r="A3757" i="32"/>
  <c r="M3756" i="32"/>
  <c r="A3756" i="32"/>
  <c r="M3755" i="32"/>
  <c r="A3755" i="32"/>
  <c r="M3754" i="32"/>
  <c r="A3754" i="32"/>
  <c r="M3753" i="32"/>
  <c r="A3753" i="32"/>
  <c r="M3752" i="32"/>
  <c r="A3752" i="32"/>
  <c r="M3751" i="32"/>
  <c r="A3751" i="32"/>
  <c r="M3750" i="32"/>
  <c r="A3750" i="32"/>
  <c r="M3749" i="32"/>
  <c r="A3749" i="32"/>
  <c r="M3748" i="32"/>
  <c r="N3748" i="32"/>
  <c r="M3747" i="32"/>
  <c r="N3747" i="32"/>
  <c r="M3746" i="32"/>
  <c r="N3746" i="32"/>
  <c r="M3745" i="32"/>
  <c r="N3745" i="32"/>
  <c r="M3744" i="32"/>
  <c r="N3744" i="32"/>
  <c r="M3743" i="32"/>
  <c r="N3743" i="32"/>
  <c r="M3742" i="32"/>
  <c r="N3742" i="32"/>
  <c r="M3741" i="32"/>
  <c r="N3741" i="32"/>
  <c r="M3740" i="32"/>
  <c r="N3740" i="32"/>
  <c r="M3739" i="32"/>
  <c r="N3739" i="32"/>
  <c r="M3738" i="32"/>
  <c r="N3738" i="32"/>
  <c r="M3737" i="32"/>
  <c r="N3737" i="32"/>
  <c r="M3736" i="32"/>
  <c r="N3736" i="32"/>
  <c r="M3735" i="32"/>
  <c r="N3735" i="32"/>
  <c r="M3734" i="32"/>
  <c r="N3734" i="32"/>
  <c r="M3733" i="32"/>
  <c r="N3733" i="32"/>
  <c r="M3732" i="32"/>
  <c r="N3732" i="32"/>
  <c r="M3731" i="32"/>
  <c r="N3731" i="32"/>
  <c r="M3730" i="32"/>
  <c r="N3730" i="32"/>
  <c r="M3729" i="32"/>
  <c r="N3729" i="32"/>
  <c r="M3728" i="32"/>
  <c r="N3728" i="32"/>
  <c r="M3727" i="32"/>
  <c r="N3727" i="32"/>
  <c r="M3726" i="32"/>
  <c r="N3726" i="32"/>
  <c r="M3725" i="32"/>
  <c r="N3725" i="32"/>
  <c r="M3724" i="32"/>
  <c r="N3724" i="32"/>
  <c r="M3723" i="32"/>
  <c r="N3723" i="32"/>
  <c r="M3722" i="32"/>
  <c r="N3722" i="32"/>
  <c r="M3721" i="32"/>
  <c r="N3721" i="32"/>
  <c r="M3720" i="32"/>
  <c r="N3720" i="32"/>
  <c r="M3719" i="32"/>
  <c r="N3719" i="32"/>
  <c r="M3718" i="32"/>
  <c r="N3718" i="32"/>
  <c r="M3717" i="32"/>
  <c r="N3717" i="32"/>
  <c r="M3716" i="32"/>
  <c r="N3716" i="32"/>
  <c r="M3715" i="32"/>
  <c r="N3715" i="32"/>
  <c r="M3714" i="32"/>
  <c r="N3714" i="32"/>
  <c r="M3713" i="32"/>
  <c r="N3713" i="32"/>
  <c r="M3712" i="32"/>
  <c r="N3712" i="32"/>
  <c r="M3711" i="32"/>
  <c r="N3711" i="32"/>
  <c r="M3710" i="32"/>
  <c r="N3710" i="32"/>
  <c r="M3709" i="32"/>
  <c r="N3709" i="32"/>
  <c r="M3708" i="32"/>
  <c r="N3708" i="32"/>
  <c r="M3707" i="32"/>
  <c r="N3707" i="32"/>
  <c r="M3706" i="32"/>
  <c r="N3706" i="32"/>
  <c r="M3705" i="32"/>
  <c r="N3705" i="32"/>
  <c r="M3704" i="32"/>
  <c r="N3704" i="32"/>
  <c r="M3703" i="32"/>
  <c r="N3703" i="32"/>
  <c r="M3702" i="32"/>
  <c r="N3702" i="32"/>
  <c r="M3701" i="32"/>
  <c r="N3701" i="32"/>
  <c r="M3700" i="32"/>
  <c r="N3700" i="32"/>
  <c r="M3699" i="32"/>
  <c r="N3699" i="32"/>
  <c r="M3698" i="32"/>
  <c r="N3698" i="32"/>
  <c r="M3697" i="32"/>
  <c r="N3697" i="32"/>
  <c r="M3696" i="32"/>
  <c r="N3696" i="32"/>
  <c r="M3695" i="32"/>
  <c r="N3695" i="32"/>
  <c r="M3694" i="32"/>
  <c r="N3694" i="32"/>
  <c r="M3693" i="32"/>
  <c r="N3693" i="32"/>
  <c r="M3692" i="32"/>
  <c r="N3692" i="32"/>
  <c r="M3691" i="32"/>
  <c r="N3691" i="32"/>
  <c r="M3690" i="32"/>
  <c r="N3690" i="32"/>
  <c r="M3689" i="32"/>
  <c r="N3689" i="32"/>
  <c r="M3688" i="32"/>
  <c r="N3688" i="32"/>
  <c r="M3687" i="32"/>
  <c r="N3687" i="32"/>
  <c r="M3686" i="32"/>
  <c r="N3686" i="32"/>
  <c r="M3685" i="32"/>
  <c r="N3685" i="32"/>
  <c r="M3684" i="32"/>
  <c r="N3684" i="32"/>
  <c r="M3683" i="32"/>
  <c r="N3683" i="32"/>
  <c r="M3682" i="32"/>
  <c r="N3682" i="32"/>
  <c r="M3681" i="32"/>
  <c r="N3681" i="32"/>
  <c r="M3680" i="32"/>
  <c r="N3680" i="32"/>
  <c r="M3679" i="32"/>
  <c r="N3679" i="32"/>
  <c r="M3678" i="32"/>
  <c r="N3678" i="32"/>
  <c r="M3677" i="32"/>
  <c r="N3677" i="32"/>
  <c r="M3676" i="32"/>
  <c r="N3676" i="32"/>
  <c r="M3675" i="32"/>
  <c r="N3675" i="32"/>
  <c r="M3674" i="32"/>
  <c r="N3674" i="32"/>
  <c r="M3673" i="32"/>
  <c r="N3673" i="32"/>
  <c r="M3672" i="32"/>
  <c r="N3672" i="32"/>
  <c r="M3671" i="32"/>
  <c r="N3671" i="32"/>
  <c r="M3670" i="32"/>
  <c r="N3670" i="32"/>
  <c r="M3669" i="32"/>
  <c r="N3669" i="32"/>
  <c r="M3668" i="32"/>
  <c r="N3668" i="32"/>
  <c r="M3667" i="32"/>
  <c r="N3667" i="32"/>
  <c r="M3666" i="32"/>
  <c r="N3666" i="32"/>
  <c r="M3665" i="32"/>
  <c r="N3665" i="32"/>
  <c r="M3664" i="32"/>
  <c r="N3664" i="32"/>
  <c r="M3663" i="32"/>
  <c r="A3663" i="32"/>
  <c r="M3662" i="32"/>
  <c r="A3662" i="32"/>
  <c r="M3661" i="32"/>
  <c r="A3661" i="32"/>
  <c r="M3660" i="32"/>
  <c r="A3660" i="32"/>
  <c r="M3659" i="32"/>
  <c r="A3659" i="32"/>
  <c r="M3658" i="32"/>
  <c r="A3658" i="32"/>
  <c r="M3657" i="32"/>
  <c r="A3657" i="32"/>
  <c r="M3656" i="32"/>
  <c r="A3656" i="32"/>
  <c r="M3655" i="32"/>
  <c r="A3655" i="32"/>
  <c r="M3654" i="32"/>
  <c r="A3654" i="32"/>
  <c r="M3653" i="32"/>
  <c r="A3653" i="32"/>
  <c r="M3652" i="32"/>
  <c r="A3652" i="32"/>
  <c r="M3651" i="32"/>
  <c r="A3651" i="32"/>
  <c r="M3650" i="32"/>
  <c r="A3650" i="32"/>
  <c r="M3649" i="32"/>
  <c r="A3649" i="32"/>
  <c r="M3648" i="32"/>
  <c r="A3648" i="32"/>
  <c r="M3647" i="32"/>
  <c r="A3647" i="32"/>
  <c r="M3646" i="32"/>
  <c r="A3646" i="32"/>
  <c r="M3645" i="32"/>
  <c r="A3645" i="32"/>
  <c r="M3644" i="32"/>
  <c r="A3644" i="32"/>
  <c r="M3643" i="32"/>
  <c r="A3643" i="32"/>
  <c r="M3642" i="32"/>
  <c r="A3642" i="32"/>
  <c r="M3641" i="32"/>
  <c r="A3641" i="32"/>
  <c r="M3640" i="32"/>
  <c r="A3640" i="32"/>
  <c r="M3639" i="32"/>
  <c r="A3639" i="32"/>
  <c r="M3638" i="32"/>
  <c r="A3638" i="32"/>
  <c r="M3637" i="32"/>
  <c r="A3637" i="32"/>
  <c r="M3636" i="32"/>
  <c r="A3636" i="32"/>
  <c r="M3635" i="32"/>
  <c r="A3635" i="32"/>
  <c r="M3634" i="32"/>
  <c r="A3634" i="32"/>
  <c r="M3633" i="32"/>
  <c r="A3633" i="32"/>
  <c r="M3632" i="32"/>
  <c r="A3632" i="32"/>
  <c r="M3631" i="32"/>
  <c r="A3631" i="32"/>
  <c r="M3630" i="32"/>
  <c r="A3630" i="32"/>
  <c r="M3629" i="32"/>
  <c r="A3629" i="32"/>
  <c r="M3628" i="32"/>
  <c r="A3628" i="32"/>
  <c r="M3627" i="32"/>
  <c r="A3627" i="32"/>
  <c r="M3626" i="32"/>
  <c r="A3626" i="32"/>
  <c r="M3625" i="32"/>
  <c r="A3625" i="32"/>
  <c r="M3624" i="32"/>
  <c r="A3624" i="32"/>
  <c r="M3623" i="32"/>
  <c r="A3623" i="32"/>
  <c r="M3622" i="32"/>
  <c r="A3622" i="32"/>
  <c r="M3621" i="32"/>
  <c r="A3621" i="32"/>
  <c r="M3620" i="32"/>
  <c r="A3620" i="32"/>
  <c r="M3619" i="32"/>
  <c r="A3619" i="32"/>
  <c r="M3618" i="32"/>
  <c r="A3618" i="32"/>
  <c r="M3617" i="32"/>
  <c r="A3617" i="32"/>
  <c r="M3616" i="32"/>
  <c r="A3616" i="32"/>
  <c r="M3615" i="32"/>
  <c r="A3615" i="32"/>
  <c r="M3614" i="32"/>
  <c r="A3614" i="32"/>
  <c r="M3613" i="32"/>
  <c r="A3613" i="32"/>
  <c r="M3612" i="32"/>
  <c r="A3612" i="32"/>
  <c r="M3611" i="32"/>
  <c r="A3611" i="32"/>
  <c r="M3610" i="32"/>
  <c r="A3610" i="32"/>
  <c r="M3609" i="32"/>
  <c r="A3609" i="32"/>
  <c r="M3608" i="32"/>
  <c r="A3608" i="32"/>
  <c r="M3607" i="32"/>
  <c r="A3607" i="32"/>
  <c r="M3606" i="32"/>
  <c r="A3606" i="32"/>
  <c r="M3605" i="32"/>
  <c r="A3605" i="32"/>
  <c r="M3604" i="32"/>
  <c r="A3604" i="32"/>
  <c r="M3603" i="32"/>
  <c r="A3603" i="32"/>
  <c r="M3602" i="32"/>
  <c r="A3602" i="32"/>
  <c r="M3601" i="32"/>
  <c r="A3601" i="32"/>
  <c r="M3600" i="32"/>
  <c r="A3600" i="32"/>
  <c r="M3599" i="32"/>
  <c r="A3599" i="32"/>
  <c r="M3598" i="32"/>
  <c r="A3598" i="32"/>
  <c r="M3597" i="32"/>
  <c r="A3597" i="32"/>
  <c r="M3596" i="32"/>
  <c r="A3596" i="32"/>
  <c r="M3595" i="32"/>
  <c r="A3595" i="32"/>
  <c r="M3594" i="32"/>
  <c r="A3594" i="32"/>
  <c r="M3593" i="32"/>
  <c r="A3593" i="32"/>
  <c r="M3592" i="32"/>
  <c r="A3592" i="32"/>
  <c r="M3591" i="32"/>
  <c r="A3591" i="32"/>
  <c r="M3590" i="32"/>
  <c r="A3590" i="32"/>
  <c r="M3589" i="32"/>
  <c r="A3589" i="32"/>
  <c r="M3588" i="32"/>
  <c r="A3588" i="32"/>
  <c r="M3587" i="32"/>
  <c r="A3587" i="32"/>
  <c r="M3586" i="32"/>
  <c r="A3586" i="32"/>
  <c r="M3585" i="32"/>
  <c r="A3585" i="32"/>
  <c r="M3584" i="32"/>
  <c r="A3584" i="32"/>
  <c r="M3583" i="32"/>
  <c r="A3583" i="32"/>
  <c r="M3582" i="32"/>
  <c r="A3582" i="32"/>
  <c r="M3581" i="32"/>
  <c r="A3581" i="32"/>
  <c r="M3580" i="32"/>
  <c r="A3580" i="32"/>
  <c r="M3579" i="32"/>
  <c r="A3579" i="32"/>
  <c r="M3578" i="32"/>
  <c r="A3578" i="32"/>
  <c r="M3577" i="32"/>
  <c r="A3577" i="32"/>
  <c r="M3576" i="32"/>
  <c r="A3576" i="32"/>
  <c r="M3575" i="32"/>
  <c r="A3575" i="32"/>
  <c r="M3574" i="32"/>
  <c r="A3574" i="32"/>
  <c r="M3573" i="32"/>
  <c r="A3573" i="32"/>
  <c r="M3572" i="32"/>
  <c r="A3572" i="32"/>
  <c r="M3571" i="32"/>
  <c r="A3571" i="32"/>
  <c r="M3570" i="32"/>
  <c r="A3570" i="32"/>
  <c r="M3569" i="32"/>
  <c r="A3569" i="32"/>
  <c r="M3568" i="32"/>
  <c r="A3568" i="32"/>
  <c r="M3567" i="32"/>
  <c r="A3567" i="32"/>
  <c r="M3566" i="32"/>
  <c r="A3566" i="32"/>
  <c r="M3565" i="32"/>
  <c r="A3565" i="32"/>
  <c r="M3564" i="32"/>
  <c r="A3564" i="32"/>
  <c r="M3563" i="32"/>
  <c r="A3563" i="32"/>
  <c r="M3562" i="32"/>
  <c r="A3562" i="32"/>
  <c r="M3561" i="32"/>
  <c r="A3561" i="32"/>
  <c r="M3560" i="32"/>
  <c r="A3560" i="32"/>
  <c r="M3559" i="32"/>
  <c r="A3559" i="32"/>
  <c r="M3558" i="32"/>
  <c r="A3558" i="32"/>
  <c r="M3557" i="32"/>
  <c r="A3557" i="32"/>
  <c r="M3556" i="32"/>
  <c r="A3556" i="32"/>
  <c r="M3555" i="32"/>
  <c r="A3555" i="32"/>
  <c r="M3554" i="32"/>
  <c r="A3554" i="32"/>
  <c r="M3553" i="32"/>
  <c r="A3553" i="32"/>
  <c r="M3552" i="32"/>
  <c r="A3552" i="32"/>
  <c r="M3551" i="32"/>
  <c r="A3551" i="32"/>
  <c r="M3550" i="32"/>
  <c r="A3550" i="32"/>
  <c r="M3549" i="32"/>
  <c r="A3549" i="32"/>
  <c r="M3548" i="32"/>
  <c r="A3548" i="32"/>
  <c r="M3547" i="32"/>
  <c r="A3547" i="32"/>
  <c r="M3546" i="32"/>
  <c r="A3546" i="32"/>
  <c r="M3545" i="32"/>
  <c r="A3545" i="32"/>
  <c r="M3544" i="32"/>
  <c r="A3544" i="32"/>
  <c r="M3543" i="32"/>
  <c r="A3543" i="32"/>
  <c r="M3542" i="32"/>
  <c r="A3542" i="32"/>
  <c r="M3541" i="32"/>
  <c r="A3541" i="32"/>
  <c r="M3540" i="32"/>
  <c r="A3540" i="32"/>
  <c r="M3539" i="32"/>
  <c r="A3539" i="32"/>
  <c r="M3538" i="32"/>
  <c r="A3538" i="32"/>
  <c r="M3537" i="32"/>
  <c r="A3537" i="32"/>
  <c r="M3536" i="32"/>
  <c r="A3536" i="32"/>
  <c r="M3535" i="32"/>
  <c r="A3535" i="32"/>
  <c r="M3534" i="32"/>
  <c r="A3534" i="32"/>
  <c r="M3533" i="32"/>
  <c r="A3533" i="32"/>
  <c r="M3532" i="32"/>
  <c r="A3532" i="32"/>
  <c r="M3531" i="32"/>
  <c r="A3531" i="32"/>
  <c r="M3530" i="32"/>
  <c r="A3530" i="32"/>
  <c r="M3529" i="32"/>
  <c r="A3529" i="32"/>
  <c r="M3528" i="32"/>
  <c r="A3528" i="32"/>
  <c r="M3527" i="32"/>
  <c r="A3527" i="32"/>
  <c r="M3526" i="32"/>
  <c r="A3526" i="32"/>
  <c r="M3525" i="32"/>
  <c r="A3525" i="32"/>
  <c r="M3524" i="32"/>
  <c r="A3524" i="32"/>
  <c r="M3523" i="32"/>
  <c r="A3523" i="32"/>
  <c r="M3522" i="32"/>
  <c r="A3522" i="32"/>
  <c r="M3521" i="32"/>
  <c r="A3521" i="32"/>
  <c r="M3520" i="32"/>
  <c r="A3520" i="32"/>
  <c r="M3519" i="32"/>
  <c r="A3519" i="32"/>
  <c r="M3518" i="32"/>
  <c r="A3518" i="32"/>
  <c r="M3517" i="32"/>
  <c r="A3517" i="32"/>
  <c r="M3516" i="32"/>
  <c r="A3516" i="32"/>
  <c r="M3515" i="32"/>
  <c r="A3515" i="32"/>
  <c r="M3514" i="32"/>
  <c r="A3514" i="32"/>
  <c r="M3513" i="32"/>
  <c r="A3513" i="32"/>
  <c r="M3512" i="32"/>
  <c r="A3512" i="32"/>
  <c r="M3511" i="32"/>
  <c r="A3511" i="32"/>
  <c r="M3510" i="32"/>
  <c r="A3510" i="32"/>
  <c r="M3509" i="32"/>
  <c r="A3509" i="32"/>
  <c r="M3508" i="32"/>
  <c r="A3508" i="32"/>
  <c r="M3507" i="32"/>
  <c r="A3507" i="32"/>
  <c r="M3506" i="32"/>
  <c r="A3506" i="32"/>
  <c r="M3505" i="32"/>
  <c r="A3505" i="32"/>
  <c r="M3504" i="32"/>
  <c r="A3504" i="32"/>
  <c r="M3503" i="32"/>
  <c r="A3503" i="32"/>
  <c r="M3502" i="32"/>
  <c r="A3502" i="32"/>
  <c r="M3501" i="32"/>
  <c r="A3501" i="32"/>
  <c r="M3500" i="32"/>
  <c r="A3500" i="32"/>
  <c r="M3499" i="32"/>
  <c r="A3499" i="32"/>
  <c r="M3498" i="32"/>
  <c r="A3498" i="32"/>
  <c r="M3497" i="32"/>
  <c r="A3497" i="32"/>
  <c r="M3496" i="32"/>
  <c r="A3496" i="32"/>
  <c r="M3495" i="32"/>
  <c r="A3495" i="32"/>
  <c r="M3494" i="32"/>
  <c r="A3494" i="32"/>
  <c r="M3493" i="32"/>
  <c r="A3493" i="32"/>
  <c r="M3492" i="32"/>
  <c r="A3492" i="32"/>
  <c r="M3491" i="32"/>
  <c r="A3491" i="32"/>
  <c r="M3490" i="32"/>
  <c r="A3490" i="32"/>
  <c r="M3489" i="32"/>
  <c r="A3489" i="32"/>
  <c r="M3488" i="32"/>
  <c r="A3488" i="32"/>
  <c r="M3487" i="32"/>
  <c r="A3487" i="32"/>
  <c r="M3486" i="32"/>
  <c r="A3486" i="32"/>
  <c r="M3485" i="32"/>
  <c r="A3485" i="32"/>
  <c r="M3484" i="32"/>
  <c r="A3484" i="32"/>
  <c r="M3483" i="32"/>
  <c r="A3483" i="32"/>
  <c r="M3482" i="32"/>
  <c r="A3482" i="32"/>
  <c r="M3481" i="32"/>
  <c r="A3481" i="32"/>
  <c r="M3480" i="32"/>
  <c r="A3480" i="32"/>
  <c r="M3479" i="32"/>
  <c r="A3479" i="32"/>
  <c r="M3478" i="32"/>
  <c r="A3478" i="32"/>
  <c r="M3477" i="32"/>
  <c r="A3477" i="32"/>
  <c r="M3476" i="32"/>
  <c r="A3476" i="32"/>
  <c r="M3475" i="32"/>
  <c r="A3475" i="32"/>
  <c r="M3474" i="32"/>
  <c r="A3474" i="32"/>
  <c r="M3473" i="32"/>
  <c r="A3473" i="32"/>
  <c r="M3472" i="32"/>
  <c r="A3472" i="32"/>
  <c r="M3471" i="32"/>
  <c r="A3471" i="32"/>
  <c r="M3470" i="32"/>
  <c r="A3470" i="32"/>
  <c r="M3469" i="32"/>
  <c r="A3469" i="32"/>
  <c r="M3468" i="32"/>
  <c r="A3468" i="32"/>
  <c r="M3467" i="32"/>
  <c r="A3467" i="32"/>
  <c r="M3466" i="32"/>
  <c r="A3466" i="32"/>
  <c r="M3465" i="32"/>
  <c r="A3465" i="32"/>
  <c r="M3464" i="32"/>
  <c r="A3464" i="32"/>
  <c r="M3463" i="32"/>
  <c r="A3463" i="32"/>
  <c r="M3462" i="32"/>
  <c r="A3462" i="32"/>
  <c r="M3461" i="32"/>
  <c r="A3461" i="32"/>
  <c r="M3460" i="32"/>
  <c r="A3460" i="32"/>
  <c r="M3459" i="32"/>
  <c r="A3459" i="32"/>
  <c r="M3458" i="32"/>
  <c r="A3458" i="32"/>
  <c r="M3457" i="32"/>
  <c r="A3457" i="32"/>
  <c r="M3456" i="32"/>
  <c r="A3456" i="32"/>
  <c r="M3455" i="32"/>
  <c r="A3455" i="32"/>
  <c r="M3454" i="32"/>
  <c r="A3454" i="32"/>
  <c r="M3453" i="32"/>
  <c r="A3453" i="32"/>
  <c r="M3452" i="32"/>
  <c r="A3452" i="32"/>
  <c r="M3451" i="32"/>
  <c r="A3451" i="32"/>
  <c r="M3450" i="32"/>
  <c r="A3450" i="32"/>
  <c r="M3449" i="32"/>
  <c r="A3449" i="32"/>
  <c r="M3448" i="32"/>
  <c r="A3448" i="32"/>
  <c r="M3447" i="32"/>
  <c r="A3447" i="32"/>
  <c r="M3446" i="32"/>
  <c r="A3446" i="32"/>
  <c r="M3445" i="32"/>
  <c r="A3445" i="32"/>
  <c r="M3444" i="32"/>
  <c r="A3444" i="32"/>
  <c r="M3443" i="32"/>
  <c r="A3443" i="32"/>
  <c r="M3442" i="32"/>
  <c r="A3442" i="32"/>
  <c r="M3441" i="32"/>
  <c r="A3441" i="32"/>
  <c r="M3440" i="32"/>
  <c r="A3440" i="32"/>
  <c r="M3439" i="32"/>
  <c r="A3439" i="32"/>
  <c r="M3438" i="32"/>
  <c r="A3438" i="32"/>
  <c r="M3437" i="32"/>
  <c r="A3437" i="32"/>
  <c r="M3436" i="32"/>
  <c r="A3436" i="32"/>
  <c r="M3435" i="32"/>
  <c r="A3435" i="32"/>
  <c r="M3434" i="32"/>
  <c r="A3434" i="32"/>
  <c r="M3433" i="32"/>
  <c r="A3433" i="32"/>
  <c r="M3432" i="32"/>
  <c r="A3432" i="32"/>
  <c r="M3431" i="32"/>
  <c r="A3431" i="32"/>
  <c r="M3430" i="32"/>
  <c r="A3430" i="32"/>
  <c r="M3429" i="32"/>
  <c r="A3429" i="32"/>
  <c r="M3428" i="32"/>
  <c r="A3428" i="32"/>
  <c r="M3427" i="32"/>
  <c r="A3427" i="32"/>
  <c r="M3426" i="32"/>
  <c r="A3426" i="32"/>
  <c r="M3425" i="32"/>
  <c r="A3425" i="32"/>
  <c r="M3424" i="32"/>
  <c r="A3424" i="32"/>
  <c r="M3423" i="32"/>
  <c r="A3423" i="32"/>
  <c r="M3422" i="32"/>
  <c r="A3422" i="32"/>
  <c r="M3421" i="32"/>
  <c r="A3421" i="32"/>
  <c r="M3420" i="32"/>
  <c r="A3420" i="32"/>
  <c r="M3419" i="32"/>
  <c r="A3419" i="32"/>
  <c r="M3418" i="32"/>
  <c r="A3418" i="32"/>
  <c r="M3417" i="32"/>
  <c r="A3417" i="32"/>
  <c r="M3416" i="32"/>
  <c r="A3416" i="32"/>
  <c r="M3415" i="32"/>
  <c r="A3415" i="32"/>
  <c r="M3414" i="32"/>
  <c r="A3414" i="32"/>
  <c r="M3413" i="32"/>
  <c r="A3413" i="32"/>
  <c r="M3412" i="32"/>
  <c r="A3412" i="32"/>
  <c r="M3411" i="32"/>
  <c r="A3411" i="32"/>
  <c r="M3410" i="32"/>
  <c r="A3410" i="32"/>
  <c r="M3409" i="32"/>
  <c r="A3409" i="32"/>
  <c r="M3408" i="32"/>
  <c r="A3408" i="32"/>
  <c r="M3407" i="32"/>
  <c r="A3407" i="32"/>
  <c r="M3406" i="32"/>
  <c r="A3406" i="32"/>
  <c r="M3405" i="32"/>
  <c r="A3405" i="32"/>
  <c r="M3404" i="32"/>
  <c r="A3404" i="32"/>
  <c r="M3403" i="32"/>
  <c r="A3403" i="32"/>
  <c r="M3402" i="32"/>
  <c r="A3402" i="32"/>
  <c r="M3401" i="32"/>
  <c r="A3401" i="32"/>
  <c r="M3400" i="32"/>
  <c r="A3400" i="32"/>
  <c r="M3399" i="32"/>
  <c r="A3399" i="32"/>
  <c r="M3398" i="32"/>
  <c r="A3398" i="32"/>
  <c r="M3397" i="32"/>
  <c r="A3397" i="32"/>
  <c r="M3396" i="32"/>
  <c r="A3396" i="32"/>
  <c r="M3395" i="32"/>
  <c r="A3395" i="32"/>
  <c r="M3394" i="32"/>
  <c r="A3394" i="32"/>
  <c r="M3393" i="32"/>
  <c r="A3393" i="32"/>
  <c r="M3392" i="32"/>
  <c r="A3392" i="32"/>
  <c r="M3391" i="32"/>
  <c r="A3391" i="32"/>
  <c r="M3390" i="32"/>
  <c r="A3390" i="32"/>
  <c r="M3389" i="32"/>
  <c r="A3389" i="32"/>
  <c r="M3388" i="32"/>
  <c r="A3388" i="32"/>
  <c r="M3387" i="32"/>
  <c r="A3387" i="32"/>
  <c r="M3386" i="32"/>
  <c r="A3386" i="32"/>
  <c r="M3385" i="32"/>
  <c r="A3385" i="32"/>
  <c r="M3384" i="32"/>
  <c r="A3384" i="32"/>
  <c r="M3383" i="32"/>
  <c r="A3383" i="32"/>
  <c r="M3382" i="32"/>
  <c r="A3382" i="32"/>
  <c r="M3381" i="32"/>
  <c r="A3381" i="32"/>
  <c r="M3380" i="32"/>
  <c r="A3380" i="32"/>
  <c r="M3379" i="32"/>
  <c r="A3379" i="32"/>
  <c r="M3378" i="32"/>
  <c r="A3378" i="32"/>
  <c r="M3377" i="32"/>
  <c r="A3377" i="32"/>
  <c r="M3376" i="32"/>
  <c r="A3376" i="32"/>
  <c r="M3375" i="32"/>
  <c r="A3375" i="32"/>
  <c r="M3374" i="32"/>
  <c r="A3374" i="32"/>
  <c r="M3373" i="32"/>
  <c r="A3373" i="32"/>
  <c r="M3372" i="32"/>
  <c r="A3372" i="32"/>
  <c r="M3371" i="32"/>
  <c r="A3371" i="32"/>
  <c r="M3370" i="32"/>
  <c r="A3370" i="32"/>
  <c r="M3369" i="32"/>
  <c r="A3369" i="32"/>
  <c r="M3368" i="32"/>
  <c r="A3368" i="32"/>
  <c r="M3367" i="32"/>
  <c r="A3367" i="32"/>
  <c r="M3366" i="32"/>
  <c r="A3366" i="32"/>
  <c r="M3365" i="32"/>
  <c r="A3365" i="32"/>
  <c r="M3364" i="32"/>
  <c r="A3364" i="32"/>
  <c r="M3363" i="32"/>
  <c r="A3363" i="32"/>
  <c r="M3362" i="32"/>
  <c r="A3362" i="32"/>
  <c r="M3361" i="32"/>
  <c r="A3361" i="32"/>
  <c r="M3360" i="32"/>
  <c r="A3360" i="32"/>
  <c r="M3359" i="32"/>
  <c r="A3359" i="32"/>
  <c r="M3358" i="32"/>
  <c r="A3358" i="32"/>
  <c r="M3357" i="32"/>
  <c r="A3357" i="32"/>
  <c r="M3356" i="32"/>
  <c r="A3356" i="32"/>
  <c r="M3355" i="32"/>
  <c r="A3355" i="32"/>
  <c r="M3354" i="32"/>
  <c r="A3354" i="32"/>
  <c r="M3353" i="32"/>
  <c r="A3353" i="32"/>
  <c r="M3352" i="32"/>
  <c r="A3352" i="32"/>
  <c r="M3351" i="32"/>
  <c r="A3351" i="32"/>
  <c r="M3350" i="32"/>
  <c r="A3350" i="32"/>
  <c r="M3349" i="32"/>
  <c r="A3349" i="32"/>
  <c r="M3348" i="32"/>
  <c r="A3348" i="32"/>
  <c r="M3347" i="32"/>
  <c r="A3347" i="32"/>
  <c r="M3346" i="32"/>
  <c r="A3346" i="32"/>
  <c r="M3345" i="32"/>
  <c r="A3345" i="32"/>
  <c r="M3344" i="32"/>
  <c r="A3344" i="32"/>
  <c r="M3343" i="32"/>
  <c r="A3343" i="32"/>
  <c r="M3342" i="32"/>
  <c r="A3342" i="32"/>
  <c r="M3341" i="32"/>
  <c r="A3341" i="32"/>
  <c r="M3340" i="32"/>
  <c r="A3340" i="32"/>
  <c r="M3339" i="32"/>
  <c r="A3339" i="32"/>
  <c r="M3338" i="32"/>
  <c r="A3338" i="32"/>
  <c r="M3337" i="32"/>
  <c r="A3337" i="32"/>
  <c r="M3336" i="32"/>
  <c r="A3336" i="32"/>
  <c r="M3335" i="32"/>
  <c r="A3335" i="32"/>
  <c r="M3334" i="32"/>
  <c r="A3334" i="32"/>
  <c r="M3333" i="32"/>
  <c r="A3333" i="32"/>
  <c r="M3332" i="32"/>
  <c r="A3332" i="32"/>
  <c r="M3331" i="32"/>
  <c r="A3331" i="32"/>
  <c r="M3330" i="32"/>
  <c r="A3330" i="32"/>
  <c r="M3329" i="32"/>
  <c r="A3329" i="32"/>
  <c r="M3328" i="32"/>
  <c r="A3328" i="32"/>
  <c r="M3327" i="32"/>
  <c r="A3327" i="32"/>
  <c r="M3326" i="32"/>
  <c r="A3326" i="32"/>
  <c r="M3325" i="32"/>
  <c r="A3325" i="32"/>
  <c r="M3324" i="32"/>
  <c r="A3324" i="32"/>
  <c r="M3323" i="32"/>
  <c r="A3323" i="32"/>
  <c r="M3322" i="32"/>
  <c r="A3322" i="32"/>
  <c r="M3321" i="32"/>
  <c r="A3321" i="32"/>
  <c r="M3320" i="32"/>
  <c r="A3320" i="32"/>
  <c r="M3319" i="32"/>
  <c r="A3319" i="32"/>
  <c r="M3318" i="32"/>
  <c r="A3318" i="32"/>
  <c r="M3317" i="32"/>
  <c r="A3317" i="32"/>
  <c r="M3316" i="32"/>
  <c r="A3316" i="32"/>
  <c r="M3315" i="32"/>
  <c r="A3315" i="32"/>
  <c r="M3314" i="32"/>
  <c r="A3314" i="32"/>
  <c r="M3313" i="32"/>
  <c r="A3313" i="32"/>
  <c r="M3312" i="32"/>
  <c r="A3312" i="32"/>
  <c r="M3311" i="32"/>
  <c r="A3311" i="32"/>
  <c r="M3310" i="32"/>
  <c r="A3310" i="32"/>
  <c r="M3309" i="32"/>
  <c r="A3309" i="32"/>
  <c r="M3308" i="32"/>
  <c r="A3308" i="32"/>
  <c r="M3307" i="32"/>
  <c r="A3307" i="32"/>
  <c r="M3306" i="32"/>
  <c r="A3306" i="32"/>
  <c r="M3305" i="32"/>
  <c r="A3305" i="32"/>
  <c r="M3304" i="32"/>
  <c r="A3304" i="32"/>
  <c r="M3303" i="32"/>
  <c r="A3303" i="32"/>
  <c r="M3302" i="32"/>
  <c r="A3302" i="32"/>
  <c r="M3301" i="32"/>
  <c r="A3301" i="32"/>
  <c r="M3300" i="32"/>
  <c r="A3300" i="32"/>
  <c r="M3299" i="32"/>
  <c r="A3299" i="32"/>
  <c r="M3298" i="32"/>
  <c r="A3298" i="32"/>
  <c r="M3297" i="32"/>
  <c r="A3297" i="32"/>
  <c r="M3296" i="32"/>
  <c r="A3296" i="32"/>
  <c r="M3295" i="32"/>
  <c r="A3295" i="32"/>
  <c r="M3294" i="32"/>
  <c r="A3294" i="32"/>
  <c r="M3293" i="32"/>
  <c r="A3293" i="32"/>
  <c r="M3292" i="32"/>
  <c r="A3292" i="32"/>
  <c r="M3291" i="32"/>
  <c r="A3291" i="32"/>
  <c r="M3290" i="32"/>
  <c r="A3290" i="32"/>
  <c r="M3289" i="32"/>
  <c r="A3289" i="32"/>
  <c r="M3288" i="32"/>
  <c r="A3288" i="32"/>
  <c r="M3287" i="32"/>
  <c r="A3287" i="32"/>
  <c r="M3286" i="32"/>
  <c r="A3286" i="32"/>
  <c r="M3285" i="32"/>
  <c r="A3285" i="32"/>
  <c r="M3284" i="32"/>
  <c r="A3284" i="32"/>
  <c r="M3283" i="32"/>
  <c r="A3283" i="32"/>
  <c r="M3282" i="32"/>
  <c r="A3282" i="32"/>
  <c r="M3281" i="32"/>
  <c r="A3281" i="32"/>
  <c r="M3280" i="32"/>
  <c r="A3280" i="32"/>
  <c r="M3279" i="32"/>
  <c r="A3279" i="32"/>
  <c r="M3278" i="32"/>
  <c r="A3278" i="32"/>
  <c r="M3277" i="32"/>
  <c r="A3277" i="32"/>
  <c r="M3276" i="32"/>
  <c r="A3276" i="32"/>
  <c r="M3275" i="32"/>
  <c r="A3275" i="32"/>
  <c r="M3274" i="32"/>
  <c r="A3274" i="32"/>
  <c r="M3273" i="32"/>
  <c r="A3273" i="32"/>
  <c r="M3272" i="32"/>
  <c r="A3272" i="32"/>
  <c r="M3271" i="32"/>
  <c r="A3271" i="32"/>
  <c r="M3270" i="32"/>
  <c r="A3270" i="32"/>
  <c r="M3269" i="32"/>
  <c r="A3269" i="32"/>
  <c r="M3268" i="32"/>
  <c r="A3268" i="32"/>
  <c r="M3267" i="32"/>
  <c r="A3267" i="32"/>
  <c r="M3266" i="32"/>
  <c r="A3266" i="32"/>
  <c r="M3265" i="32"/>
  <c r="A3265" i="32"/>
  <c r="M3264" i="32"/>
  <c r="A3264" i="32"/>
  <c r="M3263" i="32"/>
  <c r="A3263" i="32"/>
  <c r="M3262" i="32"/>
  <c r="A3262" i="32"/>
  <c r="M3261" i="32"/>
  <c r="A3261" i="32"/>
  <c r="M3260" i="32"/>
  <c r="A3260" i="32"/>
  <c r="M3259" i="32"/>
  <c r="A3259" i="32"/>
  <c r="M3258" i="32"/>
  <c r="A3258" i="32"/>
  <c r="M3257" i="32"/>
  <c r="A3257" i="32"/>
  <c r="M3256" i="32"/>
  <c r="A3256" i="32"/>
  <c r="M3255" i="32"/>
  <c r="A3255" i="32"/>
  <c r="M3254" i="32"/>
  <c r="A3254" i="32"/>
  <c r="M3253" i="32"/>
  <c r="A3253" i="32"/>
  <c r="M3252" i="32"/>
  <c r="A3252" i="32"/>
  <c r="M3251" i="32"/>
  <c r="A3251" i="32"/>
  <c r="M3250" i="32"/>
  <c r="A3250" i="32"/>
  <c r="M3249" i="32"/>
  <c r="A3249" i="32"/>
  <c r="M3248" i="32"/>
  <c r="A3248" i="32"/>
  <c r="M3247" i="32"/>
  <c r="A3247" i="32"/>
  <c r="M3246" i="32"/>
  <c r="A3246" i="32"/>
  <c r="M3245" i="32"/>
  <c r="A3245" i="32"/>
  <c r="M3244" i="32"/>
  <c r="A3244" i="32"/>
  <c r="M3243" i="32"/>
  <c r="A3243" i="32"/>
  <c r="M3242" i="32"/>
  <c r="A3242" i="32"/>
  <c r="M3241" i="32"/>
  <c r="A3241" i="32"/>
  <c r="M3240" i="32"/>
  <c r="A3240" i="32"/>
  <c r="M3239" i="32"/>
  <c r="A3239" i="32"/>
  <c r="M3238" i="32"/>
  <c r="A3238" i="32"/>
  <c r="M3237" i="32"/>
  <c r="A3237" i="32"/>
  <c r="M3236" i="32"/>
  <c r="A3236" i="32"/>
  <c r="M3235" i="32"/>
  <c r="A3235" i="32"/>
  <c r="M3234" i="32"/>
  <c r="A3234" i="32"/>
  <c r="M3233" i="32"/>
  <c r="A3233" i="32"/>
  <c r="M3232" i="32"/>
  <c r="A3232" i="32"/>
  <c r="M3231" i="32"/>
  <c r="A3231" i="32"/>
  <c r="M3230" i="32"/>
  <c r="A3230" i="32"/>
  <c r="M3229" i="32"/>
  <c r="A3229" i="32"/>
  <c r="M3228" i="32"/>
  <c r="A3228" i="32"/>
  <c r="M3227" i="32"/>
  <c r="A3227" i="32"/>
  <c r="M3226" i="32"/>
  <c r="A3226" i="32"/>
  <c r="M3225" i="32"/>
  <c r="A3225" i="32"/>
  <c r="M3224" i="32"/>
  <c r="A3224" i="32"/>
  <c r="M3223" i="32"/>
  <c r="A3223" i="32"/>
  <c r="M3222" i="32"/>
  <c r="A3222" i="32"/>
  <c r="M3221" i="32"/>
  <c r="A3221" i="32"/>
  <c r="M3220" i="32"/>
  <c r="A3220" i="32"/>
  <c r="M3219" i="32"/>
  <c r="A3219" i="32"/>
  <c r="M3218" i="32"/>
  <c r="A3218" i="32"/>
  <c r="M3217" i="32"/>
  <c r="A3217" i="32"/>
  <c r="M3216" i="32"/>
  <c r="A3216" i="32"/>
  <c r="M3215" i="32"/>
  <c r="A3215" i="32"/>
  <c r="M3214" i="32"/>
  <c r="A3214" i="32"/>
  <c r="M3213" i="32"/>
  <c r="A3213" i="32"/>
  <c r="M3212" i="32"/>
  <c r="A3212" i="32"/>
  <c r="M3211" i="32"/>
  <c r="A3211" i="32"/>
  <c r="M3210" i="32"/>
  <c r="A3210" i="32"/>
  <c r="M3209" i="32"/>
  <c r="A3209" i="32"/>
  <c r="M3208" i="32"/>
  <c r="A3208" i="32"/>
  <c r="M3207" i="32"/>
  <c r="A3207" i="32"/>
  <c r="M3206" i="32"/>
  <c r="A3206" i="32"/>
  <c r="M3205" i="32"/>
  <c r="A3205" i="32"/>
  <c r="M3204" i="32"/>
  <c r="A3204" i="32"/>
  <c r="M3203" i="32"/>
  <c r="A3203" i="32"/>
  <c r="M3202" i="32"/>
  <c r="A3202" i="32"/>
  <c r="M3201" i="32"/>
  <c r="A3201" i="32"/>
  <c r="M3200" i="32"/>
  <c r="A3200" i="32"/>
  <c r="M3199" i="32"/>
  <c r="A3199" i="32"/>
  <c r="M3198" i="32"/>
  <c r="A3198" i="32"/>
  <c r="M3197" i="32"/>
  <c r="A3197" i="32"/>
  <c r="M3196" i="32"/>
  <c r="A3196" i="32"/>
  <c r="M3195" i="32"/>
  <c r="A3195" i="32"/>
  <c r="M3194" i="32"/>
  <c r="A3194" i="32"/>
  <c r="M3193" i="32"/>
  <c r="A3193" i="32"/>
  <c r="M3192" i="32"/>
  <c r="A3192" i="32"/>
  <c r="M3191" i="32"/>
  <c r="M3190" i="32"/>
  <c r="N3190" i="32"/>
  <c r="M3189" i="32"/>
  <c r="M3188" i="32"/>
  <c r="N3188" i="32"/>
  <c r="M3187" i="32"/>
  <c r="M3186" i="32"/>
  <c r="N3186" i="32"/>
  <c r="M3185" i="32"/>
  <c r="M3184" i="32"/>
  <c r="N3184" i="32"/>
  <c r="M3183" i="32"/>
  <c r="M3182" i="32"/>
  <c r="N3182" i="32"/>
  <c r="M3181" i="32"/>
  <c r="M3180" i="32"/>
  <c r="N3180" i="32"/>
  <c r="M3179" i="32"/>
  <c r="M3178" i="32"/>
  <c r="N3178" i="32"/>
  <c r="M3177" i="32"/>
  <c r="M3176" i="32"/>
  <c r="N3176" i="32"/>
  <c r="M3175" i="32"/>
  <c r="M3174" i="32"/>
  <c r="N3174" i="32"/>
  <c r="M3173" i="32"/>
  <c r="M3172" i="32"/>
  <c r="N3172" i="32"/>
  <c r="M3171" i="32"/>
  <c r="M3170" i="32"/>
  <c r="N3170" i="32"/>
  <c r="M3169" i="32"/>
  <c r="M3168" i="32"/>
  <c r="N3168" i="32"/>
  <c r="M3167" i="32"/>
  <c r="M3166" i="32"/>
  <c r="N3166" i="32"/>
  <c r="M3165" i="32"/>
  <c r="M3164" i="32"/>
  <c r="N3164" i="32"/>
  <c r="M3163" i="32"/>
  <c r="M3162" i="32"/>
  <c r="N3162" i="32"/>
  <c r="M3161" i="32"/>
  <c r="M3160" i="32"/>
  <c r="N3160" i="32"/>
  <c r="M3159" i="32"/>
  <c r="M3158" i="32"/>
  <c r="N3158" i="32"/>
  <c r="M3157" i="32"/>
  <c r="M3156" i="32"/>
  <c r="N3156" i="32"/>
  <c r="M3155" i="32"/>
  <c r="M3154" i="32"/>
  <c r="N3154" i="32"/>
  <c r="M3153" i="32"/>
  <c r="M3152" i="32"/>
  <c r="N3152" i="32"/>
  <c r="M3151" i="32"/>
  <c r="M3150" i="32"/>
  <c r="N3150" i="32"/>
  <c r="M3149" i="32"/>
  <c r="M3148" i="32"/>
  <c r="N3148" i="32"/>
  <c r="M3147" i="32"/>
  <c r="M3146" i="32"/>
  <c r="N3146" i="32"/>
  <c r="M3145" i="32"/>
  <c r="M3144" i="32"/>
  <c r="N3144" i="32"/>
  <c r="M3143" i="32"/>
  <c r="M3142" i="32"/>
  <c r="N3142" i="32"/>
  <c r="M3141" i="32"/>
  <c r="M3140" i="32"/>
  <c r="N3140" i="32"/>
  <c r="M3139" i="32"/>
  <c r="M3138" i="32"/>
  <c r="N3138" i="32"/>
  <c r="M3137" i="32"/>
  <c r="M3136" i="32"/>
  <c r="N3136" i="32"/>
  <c r="M3135" i="32"/>
  <c r="M3134" i="32"/>
  <c r="N3134" i="32"/>
  <c r="M3133" i="32"/>
  <c r="M3132" i="32"/>
  <c r="N3132" i="32"/>
  <c r="M3131" i="32"/>
  <c r="M3130" i="32"/>
  <c r="N3130" i="32"/>
  <c r="M3129" i="32"/>
  <c r="M3128" i="32"/>
  <c r="N3128" i="32"/>
  <c r="M3127" i="32"/>
  <c r="M3126" i="32"/>
  <c r="N3126" i="32"/>
  <c r="M3125" i="32"/>
  <c r="M3124" i="32"/>
  <c r="N3124" i="32"/>
  <c r="M3123" i="32"/>
  <c r="M3122" i="32"/>
  <c r="N3122" i="32"/>
  <c r="M3121" i="32"/>
  <c r="M3120" i="32"/>
  <c r="N3120" i="32"/>
  <c r="M3119" i="32"/>
  <c r="M3118" i="32"/>
  <c r="N3118" i="32"/>
  <c r="M3117" i="32"/>
  <c r="M3116" i="32"/>
  <c r="N3116" i="32"/>
  <c r="M3115" i="32"/>
  <c r="M3114" i="32"/>
  <c r="M3113" i="32"/>
  <c r="M3112" i="32"/>
  <c r="N3112" i="32"/>
  <c r="M3111" i="32"/>
  <c r="M3110" i="32"/>
  <c r="M3109" i="32"/>
  <c r="M3108" i="32"/>
  <c r="N3108" i="32"/>
  <c r="M3107" i="32"/>
  <c r="M3106" i="32"/>
  <c r="M3105" i="32"/>
  <c r="M3104" i="32"/>
  <c r="N3104" i="32"/>
  <c r="M3103" i="32"/>
  <c r="M3102" i="32"/>
  <c r="M3101" i="32"/>
  <c r="M3100" i="32"/>
  <c r="N3100" i="32"/>
  <c r="M3099" i="32"/>
  <c r="M3098" i="32"/>
  <c r="M3097" i="32"/>
  <c r="M3096" i="32"/>
  <c r="N3096" i="32"/>
  <c r="M3095" i="32"/>
  <c r="M3094" i="32"/>
  <c r="M3093" i="32"/>
  <c r="M3092" i="32"/>
  <c r="N3092" i="32"/>
  <c r="M3091" i="32"/>
  <c r="M3090" i="32"/>
  <c r="M3089" i="32"/>
  <c r="M3088" i="32"/>
  <c r="N3088" i="32"/>
  <c r="M3087" i="32"/>
  <c r="M3086" i="32"/>
  <c r="M3085" i="32"/>
  <c r="M3084" i="32"/>
  <c r="N3084" i="32"/>
  <c r="M3083" i="32"/>
  <c r="M3082" i="32"/>
  <c r="M3081" i="32"/>
  <c r="M3080" i="32"/>
  <c r="N3080" i="32"/>
  <c r="M3079" i="32"/>
  <c r="M3078" i="32"/>
  <c r="M3077" i="32"/>
  <c r="M3076" i="32"/>
  <c r="N3076" i="32"/>
  <c r="M3075" i="32"/>
  <c r="M3074" i="32"/>
  <c r="M3073" i="32"/>
  <c r="M3072" i="32"/>
  <c r="N3072" i="32"/>
  <c r="M3071" i="32"/>
  <c r="M3070" i="32"/>
  <c r="M3069" i="32"/>
  <c r="M3068" i="32"/>
  <c r="N3068" i="32"/>
  <c r="M3067" i="32"/>
  <c r="M3066" i="32"/>
  <c r="M3065" i="32"/>
  <c r="M3064" i="32"/>
  <c r="N3064" i="32"/>
  <c r="M3063" i="32"/>
  <c r="M3062" i="32"/>
  <c r="M3061" i="32"/>
  <c r="M3060" i="32"/>
  <c r="N3060" i="32"/>
  <c r="M3059" i="32"/>
  <c r="M3058" i="32"/>
  <c r="M3057" i="32"/>
  <c r="M3056" i="32"/>
  <c r="N3056" i="32"/>
  <c r="M3055" i="32"/>
  <c r="M3054" i="32"/>
  <c r="M3053" i="32"/>
  <c r="M3052" i="32"/>
  <c r="N3052" i="32"/>
  <c r="M3051" i="32"/>
  <c r="M3050" i="32"/>
  <c r="M3049" i="32"/>
  <c r="M3048" i="32"/>
  <c r="N3048" i="32"/>
  <c r="M3047" i="32"/>
  <c r="M3046" i="32"/>
  <c r="M3045" i="32"/>
  <c r="M3044" i="32"/>
  <c r="N3044" i="32"/>
  <c r="M3043" i="32"/>
  <c r="M3042" i="32"/>
  <c r="M3041" i="32"/>
  <c r="M3040" i="32"/>
  <c r="N3040" i="32"/>
  <c r="M3039" i="32"/>
  <c r="M3038" i="32"/>
  <c r="M3037" i="32"/>
  <c r="M3036" i="32"/>
  <c r="N3036" i="32"/>
  <c r="M3035" i="32"/>
  <c r="M3034" i="32"/>
  <c r="M3033" i="32"/>
  <c r="M3032" i="32"/>
  <c r="N3032" i="32"/>
  <c r="M3031" i="32"/>
  <c r="M3030" i="32"/>
  <c r="M3029" i="32"/>
  <c r="M3028" i="32"/>
  <c r="N3028" i="32"/>
  <c r="M3027" i="32"/>
  <c r="M3026" i="32"/>
  <c r="M3025" i="32"/>
  <c r="M3024" i="32"/>
  <c r="N3024" i="32"/>
  <c r="M3023" i="32"/>
  <c r="M3022" i="32"/>
  <c r="M3021" i="32"/>
  <c r="M3020" i="32"/>
  <c r="N3020" i="32"/>
  <c r="M3019" i="32"/>
  <c r="M3018" i="32"/>
  <c r="M3017" i="32"/>
  <c r="A3017" i="32"/>
  <c r="M3016" i="32"/>
  <c r="A3016" i="32"/>
  <c r="M3015" i="32"/>
  <c r="A3015" i="32"/>
  <c r="M3014" i="32"/>
  <c r="A3014" i="32"/>
  <c r="M3013" i="32"/>
  <c r="A3013" i="32"/>
  <c r="M3012" i="32"/>
  <c r="A3012" i="32"/>
  <c r="M3011" i="32"/>
  <c r="A3011" i="32"/>
  <c r="M3010" i="32"/>
  <c r="A3010" i="32"/>
  <c r="M3009" i="32"/>
  <c r="A3009" i="32"/>
  <c r="M3008" i="32"/>
  <c r="A3008" i="32"/>
  <c r="M3007" i="32"/>
  <c r="A3007" i="32"/>
  <c r="M3006" i="32"/>
  <c r="A3006" i="32"/>
  <c r="M3005" i="32"/>
  <c r="A3005" i="32"/>
  <c r="M3004" i="32"/>
  <c r="A3004" i="32"/>
  <c r="M3003" i="32"/>
  <c r="A3003" i="32"/>
  <c r="M3002" i="32"/>
  <c r="A3002" i="32"/>
  <c r="M3001" i="32"/>
  <c r="A3001" i="32"/>
  <c r="M3000" i="32"/>
  <c r="A3000" i="32"/>
  <c r="M2999" i="32"/>
  <c r="A2999" i="32"/>
  <c r="M2998" i="32"/>
  <c r="A2998" i="32"/>
  <c r="M2997" i="32"/>
  <c r="A2997" i="32"/>
  <c r="M2996" i="32"/>
  <c r="A2996" i="32"/>
  <c r="M2995" i="32"/>
  <c r="A2995" i="32"/>
  <c r="M2994" i="32"/>
  <c r="A2994" i="32"/>
  <c r="M2993" i="32"/>
  <c r="A2993" i="32"/>
  <c r="M2992" i="32"/>
  <c r="A2992" i="32"/>
  <c r="M2991" i="32"/>
  <c r="A2991" i="32"/>
  <c r="M2990" i="32"/>
  <c r="A2990" i="32"/>
  <c r="M2989" i="32"/>
  <c r="A2989" i="32"/>
  <c r="M2988" i="32"/>
  <c r="A2988" i="32"/>
  <c r="M2987" i="32"/>
  <c r="A2987" i="32"/>
  <c r="M2986" i="32"/>
  <c r="A2986" i="32"/>
  <c r="M2985" i="32"/>
  <c r="A2985" i="32"/>
  <c r="M2984" i="32"/>
  <c r="A2984" i="32"/>
  <c r="M2983" i="32"/>
  <c r="A2983" i="32"/>
  <c r="M2982" i="32"/>
  <c r="A2982" i="32"/>
  <c r="M2981" i="32"/>
  <c r="A2981" i="32"/>
  <c r="M2980" i="32"/>
  <c r="A2980" i="32"/>
  <c r="M2979" i="32"/>
  <c r="A2979" i="32"/>
  <c r="M2978" i="32"/>
  <c r="A2978" i="32"/>
  <c r="M2977" i="32"/>
  <c r="A2977" i="32"/>
  <c r="M2976" i="32"/>
  <c r="A2976" i="32"/>
  <c r="M2975" i="32"/>
  <c r="A2975" i="32"/>
  <c r="M2974" i="32"/>
  <c r="A2974" i="32"/>
  <c r="M2973" i="32"/>
  <c r="A2973" i="32"/>
  <c r="M2972" i="32"/>
  <c r="A2972" i="32"/>
  <c r="M2971" i="32"/>
  <c r="A2971" i="32"/>
  <c r="M2970" i="32"/>
  <c r="A2970" i="32"/>
  <c r="M2969" i="32"/>
  <c r="A2969" i="32"/>
  <c r="M2968" i="32"/>
  <c r="A2968" i="32"/>
  <c r="M2967" i="32"/>
  <c r="A2967" i="32"/>
  <c r="M2966" i="32"/>
  <c r="A2966" i="32"/>
  <c r="M2965" i="32"/>
  <c r="A2965" i="32"/>
  <c r="M2964" i="32"/>
  <c r="A2964" i="32"/>
  <c r="M2963" i="32"/>
  <c r="A2963" i="32"/>
  <c r="M2962" i="32"/>
  <c r="A2962" i="32"/>
  <c r="M2961" i="32"/>
  <c r="A2961" i="32"/>
  <c r="M2960" i="32"/>
  <c r="A2960" i="32"/>
  <c r="M2959" i="32"/>
  <c r="A2959" i="32"/>
  <c r="M2958" i="32"/>
  <c r="A2958" i="32"/>
  <c r="M2957" i="32"/>
  <c r="A2957" i="32"/>
  <c r="M2956" i="32"/>
  <c r="A2956" i="32"/>
  <c r="M2955" i="32"/>
  <c r="A2955" i="32"/>
  <c r="M2954" i="32"/>
  <c r="A2954" i="32"/>
  <c r="M2953" i="32"/>
  <c r="A2953" i="32"/>
  <c r="M2952" i="32"/>
  <c r="A2952" i="32"/>
  <c r="M2951" i="32"/>
  <c r="A2951" i="32"/>
  <c r="M2950" i="32"/>
  <c r="A2950" i="32"/>
  <c r="M2949" i="32"/>
  <c r="A2949" i="32"/>
  <c r="M2948" i="32"/>
  <c r="A2948" i="32"/>
  <c r="M2947" i="32"/>
  <c r="A2947" i="32"/>
  <c r="M2946" i="32"/>
  <c r="A2946" i="32"/>
  <c r="M2945" i="32"/>
  <c r="A2945" i="32"/>
  <c r="M2944" i="32"/>
  <c r="A2944" i="32"/>
  <c r="M2943" i="32"/>
  <c r="A2943" i="32"/>
  <c r="M2942" i="32"/>
  <c r="A2942" i="32"/>
  <c r="M2941" i="32"/>
  <c r="A2941" i="32"/>
  <c r="M2940" i="32"/>
  <c r="A2940" i="32"/>
  <c r="M2939" i="32"/>
  <c r="A2939" i="32"/>
  <c r="M2938" i="32"/>
  <c r="A2938" i="32"/>
  <c r="M2937" i="32"/>
  <c r="A2937" i="32"/>
  <c r="M2936" i="32"/>
  <c r="A2936" i="32"/>
  <c r="M2935" i="32"/>
  <c r="A2935" i="32"/>
  <c r="M2934" i="32"/>
  <c r="A2934" i="32"/>
  <c r="M2933" i="32"/>
  <c r="A2933" i="32"/>
  <c r="M2932" i="32"/>
  <c r="A2932" i="32"/>
  <c r="M2931" i="32"/>
  <c r="A2931" i="32"/>
  <c r="M2930" i="32"/>
  <c r="A2930" i="32"/>
  <c r="M2929" i="32"/>
  <c r="A2929" i="32"/>
  <c r="M2928" i="32"/>
  <c r="A2928" i="32"/>
  <c r="M2927" i="32"/>
  <c r="A2927" i="32"/>
  <c r="M2926" i="32"/>
  <c r="A2926" i="32"/>
  <c r="M2925" i="32"/>
  <c r="A2925" i="32"/>
  <c r="M2924" i="32"/>
  <c r="A2924" i="32"/>
  <c r="M2923" i="32"/>
  <c r="A2923" i="32"/>
  <c r="M2922" i="32"/>
  <c r="A2922" i="32"/>
  <c r="M2921" i="32"/>
  <c r="A2921" i="32"/>
  <c r="M2920" i="32"/>
  <c r="A2920" i="32"/>
  <c r="M2919" i="32"/>
  <c r="A2919" i="32"/>
  <c r="M2918" i="32"/>
  <c r="A2918" i="32"/>
  <c r="M2917" i="32"/>
  <c r="A2917" i="32"/>
  <c r="M2916" i="32"/>
  <c r="A2916" i="32"/>
  <c r="M2915" i="32"/>
  <c r="A2915" i="32"/>
  <c r="M2914" i="32"/>
  <c r="A2914" i="32"/>
  <c r="M2913" i="32"/>
  <c r="A2913" i="32"/>
  <c r="M2912" i="32"/>
  <c r="A2912" i="32"/>
  <c r="M2911" i="32"/>
  <c r="A2911" i="32"/>
  <c r="M2910" i="32"/>
  <c r="A2910" i="32"/>
  <c r="M2909" i="32"/>
  <c r="A2909" i="32"/>
  <c r="M2908" i="32"/>
  <c r="A2908" i="32"/>
  <c r="M2907" i="32"/>
  <c r="A2907" i="32"/>
  <c r="M2906" i="32"/>
  <c r="A2906" i="32"/>
  <c r="M2905" i="32"/>
  <c r="A2905" i="32"/>
  <c r="M2904" i="32"/>
  <c r="A2904" i="32"/>
  <c r="M2903" i="32"/>
  <c r="A2903" i="32"/>
  <c r="M2902" i="32"/>
  <c r="A2902" i="32"/>
  <c r="M2901" i="32"/>
  <c r="A2901" i="32"/>
  <c r="M2900" i="32"/>
  <c r="A2900" i="32"/>
  <c r="M2899" i="32"/>
  <c r="A2899" i="32"/>
  <c r="M2898" i="32"/>
  <c r="A2898" i="32"/>
  <c r="M2897" i="32"/>
  <c r="A2897" i="32"/>
  <c r="M2896" i="32"/>
  <c r="M2895" i="32"/>
  <c r="A2895" i="32"/>
  <c r="M2894" i="32"/>
  <c r="A2894" i="32"/>
  <c r="M2893" i="32"/>
  <c r="A2893" i="32"/>
  <c r="M2892" i="32"/>
  <c r="A2892" i="32"/>
  <c r="M2891" i="32"/>
  <c r="A2891" i="32"/>
  <c r="M2890" i="32"/>
  <c r="A2890" i="32"/>
  <c r="M2889" i="32"/>
  <c r="A2889" i="32"/>
  <c r="M2888" i="32"/>
  <c r="A2888" i="32"/>
  <c r="M2887" i="32"/>
  <c r="A2887" i="32"/>
  <c r="M2886" i="32"/>
  <c r="A2886" i="32"/>
  <c r="M2885" i="32"/>
  <c r="A2885" i="32"/>
  <c r="M2884" i="32"/>
  <c r="A2884" i="32"/>
  <c r="M2883" i="32"/>
  <c r="A2883" i="32"/>
  <c r="M2882" i="32"/>
  <c r="A2882" i="32"/>
  <c r="M2881" i="32"/>
  <c r="A2881" i="32"/>
  <c r="M2880" i="32"/>
  <c r="A2880" i="32"/>
  <c r="M2879" i="32"/>
  <c r="A2879" i="32"/>
  <c r="M2878" i="32"/>
  <c r="A2878" i="32"/>
  <c r="M2877" i="32"/>
  <c r="A2877" i="32"/>
  <c r="M2876" i="32"/>
  <c r="A2876" i="32"/>
  <c r="M2875" i="32"/>
  <c r="A2875" i="32"/>
  <c r="M2874" i="32"/>
  <c r="A2874" i="32"/>
  <c r="M2873" i="32"/>
  <c r="A2873" i="32"/>
  <c r="M2872" i="32"/>
  <c r="A2872" i="32"/>
  <c r="M2871" i="32"/>
  <c r="A2871" i="32"/>
  <c r="M2870" i="32"/>
  <c r="A2870" i="32"/>
  <c r="M2869" i="32"/>
  <c r="A2869" i="32"/>
  <c r="M2868" i="32"/>
  <c r="A2868" i="32"/>
  <c r="M2867" i="32"/>
  <c r="A2867" i="32"/>
  <c r="M2866" i="32"/>
  <c r="A2866" i="32"/>
  <c r="M2865" i="32"/>
  <c r="A2865" i="32"/>
  <c r="M2864" i="32"/>
  <c r="A2864" i="32"/>
  <c r="M2863" i="32"/>
  <c r="A2863" i="32"/>
  <c r="M2862" i="32"/>
  <c r="A2862" i="32"/>
  <c r="M2861" i="32"/>
  <c r="A2861" i="32"/>
  <c r="M2860" i="32"/>
  <c r="A2860" i="32"/>
  <c r="M2859" i="32"/>
  <c r="A2859" i="32"/>
  <c r="M2858" i="32"/>
  <c r="A2858" i="32"/>
  <c r="M2857" i="32"/>
  <c r="A2857" i="32"/>
  <c r="M2856" i="32"/>
  <c r="A2856" i="32"/>
  <c r="M2855" i="32"/>
  <c r="A2855" i="32"/>
  <c r="M2854" i="32"/>
  <c r="A2854" i="32"/>
  <c r="M2853" i="32"/>
  <c r="A2853" i="32"/>
  <c r="M2852" i="32"/>
  <c r="A2852" i="32"/>
  <c r="M2851" i="32"/>
  <c r="A2851" i="32"/>
  <c r="M2850" i="32"/>
  <c r="A2850" i="32"/>
  <c r="M2849" i="32"/>
  <c r="A2849" i="32"/>
  <c r="M2848" i="32"/>
  <c r="A2848" i="32"/>
  <c r="M2847" i="32"/>
  <c r="A2847" i="32"/>
  <c r="M2846" i="32"/>
  <c r="A2846" i="32"/>
  <c r="M2845" i="32"/>
  <c r="A2845" i="32"/>
  <c r="M2844" i="32"/>
  <c r="A2844" i="32"/>
  <c r="M2843" i="32"/>
  <c r="A2843" i="32"/>
  <c r="M2842" i="32"/>
  <c r="A2842" i="32"/>
  <c r="M2841" i="32"/>
  <c r="A2841" i="32"/>
  <c r="M2840" i="32"/>
  <c r="A2840" i="32"/>
  <c r="M2839" i="32"/>
  <c r="A2839" i="32"/>
  <c r="M2838" i="32"/>
  <c r="A2838" i="32"/>
  <c r="M2837" i="32"/>
  <c r="A2837" i="32"/>
  <c r="M2836" i="32"/>
  <c r="A2836" i="32"/>
  <c r="M2835" i="32"/>
  <c r="A2835" i="32"/>
  <c r="M2834" i="32"/>
  <c r="A2834" i="32"/>
  <c r="M2833" i="32"/>
  <c r="A2833" i="32"/>
  <c r="M2832" i="32"/>
  <c r="A2832" i="32"/>
  <c r="M2831" i="32"/>
  <c r="A2831" i="32"/>
  <c r="M2830" i="32"/>
  <c r="A2830" i="32"/>
  <c r="M2829" i="32"/>
  <c r="A2829" i="32"/>
  <c r="M2828" i="32"/>
  <c r="A2828" i="32"/>
  <c r="M2827" i="32"/>
  <c r="A2827" i="32"/>
  <c r="M2826" i="32"/>
  <c r="A2826" i="32"/>
  <c r="M2825" i="32"/>
  <c r="A2825" i="32"/>
  <c r="M2824" i="32"/>
  <c r="A2824" i="32"/>
  <c r="M2823" i="32"/>
  <c r="A2823" i="32"/>
  <c r="M2822" i="32"/>
  <c r="A2822" i="32"/>
  <c r="M2821" i="32"/>
  <c r="A2821" i="32"/>
  <c r="M2820" i="32"/>
  <c r="A2820" i="32"/>
  <c r="M2819" i="32"/>
  <c r="A2819" i="32"/>
  <c r="M2818" i="32"/>
  <c r="A2818" i="32"/>
  <c r="M2817" i="32"/>
  <c r="A2817" i="32"/>
  <c r="M2816" i="32"/>
  <c r="A2816" i="32"/>
  <c r="M2815" i="32"/>
  <c r="A2815" i="32"/>
  <c r="M2814" i="32"/>
  <c r="A2814" i="32"/>
  <c r="M2813" i="32"/>
  <c r="A2813" i="32"/>
  <c r="M2812" i="32"/>
  <c r="A2812" i="32"/>
  <c r="M2811" i="32"/>
  <c r="A2811" i="32"/>
  <c r="M2810" i="32"/>
  <c r="A2810" i="32"/>
  <c r="M2809" i="32"/>
  <c r="A2809" i="32"/>
  <c r="M2808" i="32"/>
  <c r="A2808" i="32"/>
  <c r="M2807" i="32"/>
  <c r="A2807" i="32"/>
  <c r="M2806" i="32"/>
  <c r="A2806" i="32"/>
  <c r="M2805" i="32"/>
  <c r="A2805" i="32"/>
  <c r="M2804" i="32"/>
  <c r="A2804" i="32"/>
  <c r="M2803" i="32"/>
  <c r="A2803" i="32"/>
  <c r="M2802" i="32"/>
  <c r="A2802" i="32"/>
  <c r="M2801" i="32"/>
  <c r="A2801" i="32"/>
  <c r="M2800" i="32"/>
  <c r="A2800" i="32"/>
  <c r="M2799" i="32"/>
  <c r="A2799" i="32"/>
  <c r="M2798" i="32"/>
  <c r="A2798" i="32"/>
  <c r="M2797" i="32"/>
  <c r="A2797" i="32"/>
  <c r="M2796" i="32"/>
  <c r="A2796" i="32"/>
  <c r="M2795" i="32"/>
  <c r="A2795" i="32"/>
  <c r="M2794" i="32"/>
  <c r="A2794" i="32"/>
  <c r="M2793" i="32"/>
  <c r="A2793" i="32"/>
  <c r="M2792" i="32"/>
  <c r="A2792" i="32"/>
  <c r="M2791" i="32"/>
  <c r="A2791" i="32"/>
  <c r="M2790" i="32"/>
  <c r="A2790" i="32"/>
  <c r="M2789" i="32"/>
  <c r="A2789" i="32"/>
  <c r="M2788" i="32"/>
  <c r="A2788" i="32"/>
  <c r="M2787" i="32"/>
  <c r="A2787" i="32"/>
  <c r="M2786" i="32"/>
  <c r="A2786" i="32"/>
  <c r="M2785" i="32"/>
  <c r="A2785" i="32"/>
  <c r="M2784" i="32"/>
  <c r="A2784" i="32"/>
  <c r="M2783" i="32"/>
  <c r="A2783" i="32"/>
  <c r="M2782" i="32"/>
  <c r="A2782" i="32"/>
  <c r="M2781" i="32"/>
  <c r="A2781" i="32"/>
  <c r="M2780" i="32"/>
  <c r="A2780" i="32"/>
  <c r="M2779" i="32"/>
  <c r="A2779" i="32"/>
  <c r="M2778" i="32"/>
  <c r="A2778" i="32"/>
  <c r="M2777" i="32"/>
  <c r="A2777" i="32"/>
  <c r="M2776" i="32"/>
  <c r="A2776" i="32"/>
  <c r="M2775" i="32"/>
  <c r="A2775" i="32"/>
  <c r="M2774" i="32"/>
  <c r="A2774" i="32"/>
  <c r="M2773" i="32"/>
  <c r="A2773" i="32"/>
  <c r="M2772" i="32"/>
  <c r="A2772" i="32"/>
  <c r="M2771" i="32"/>
  <c r="A2771" i="32"/>
  <c r="M2770" i="32"/>
  <c r="A2770" i="32"/>
  <c r="M2769" i="32"/>
  <c r="A2769" i="32"/>
  <c r="M2768" i="32"/>
  <c r="A2768" i="32"/>
  <c r="M2767" i="32"/>
  <c r="A2767" i="32"/>
  <c r="M2766" i="32"/>
  <c r="A2766" i="32"/>
  <c r="M2765" i="32"/>
  <c r="A2765" i="32"/>
  <c r="M2764" i="32"/>
  <c r="A2764" i="32"/>
  <c r="M2763" i="32"/>
  <c r="A2763" i="32"/>
  <c r="M2762" i="32"/>
  <c r="A2762" i="32"/>
  <c r="M2761" i="32"/>
  <c r="A2761" i="32"/>
  <c r="M2760" i="32"/>
  <c r="A2760" i="32"/>
  <c r="M2759" i="32"/>
  <c r="A2759" i="32"/>
  <c r="M2758" i="32"/>
  <c r="A2758" i="32"/>
  <c r="M2757" i="32"/>
  <c r="A2757" i="32"/>
  <c r="M2756" i="32"/>
  <c r="A2756" i="32"/>
  <c r="M2755" i="32"/>
  <c r="A2755" i="32"/>
  <c r="M2754" i="32"/>
  <c r="A2754" i="32"/>
  <c r="M2753" i="32"/>
  <c r="A2753" i="32"/>
  <c r="M2752" i="32"/>
  <c r="A2752" i="32"/>
  <c r="M2751" i="32"/>
  <c r="A2751" i="32"/>
  <c r="M2750" i="32"/>
  <c r="A2750" i="32"/>
  <c r="M2749" i="32"/>
  <c r="A2749" i="32"/>
  <c r="M2748" i="32"/>
  <c r="A2748" i="32"/>
  <c r="M2747" i="32"/>
  <c r="A2747" i="32"/>
  <c r="M2746" i="32"/>
  <c r="A2746" i="32"/>
  <c r="M2745" i="32"/>
  <c r="A2745" i="32"/>
  <c r="M2744" i="32"/>
  <c r="A2744" i="32"/>
  <c r="M2743" i="32"/>
  <c r="A2743" i="32"/>
  <c r="M2742" i="32"/>
  <c r="A2742" i="32"/>
  <c r="M2741" i="32"/>
  <c r="A2741" i="32"/>
  <c r="M2740" i="32"/>
  <c r="A2740" i="32"/>
  <c r="M2739" i="32"/>
  <c r="A2739" i="32"/>
  <c r="M2738" i="32"/>
  <c r="A2738" i="32"/>
  <c r="M2737" i="32"/>
  <c r="A2737" i="32"/>
  <c r="M2736" i="32"/>
  <c r="A2736" i="32"/>
  <c r="M2735" i="32"/>
  <c r="A2735" i="32"/>
  <c r="M2734" i="32"/>
  <c r="A2734" i="32"/>
  <c r="M2733" i="32"/>
  <c r="A2733" i="32"/>
  <c r="M2732" i="32"/>
  <c r="A2732" i="32"/>
  <c r="M2731" i="32"/>
  <c r="A2731" i="32"/>
  <c r="M2730" i="32"/>
  <c r="A2730" i="32"/>
  <c r="M2729" i="32"/>
  <c r="A2729" i="32"/>
  <c r="M2728" i="32"/>
  <c r="A2728" i="32"/>
  <c r="M2727" i="32"/>
  <c r="A2727" i="32"/>
  <c r="M2726" i="32"/>
  <c r="A2726" i="32"/>
  <c r="M2725" i="32"/>
  <c r="A2725" i="32"/>
  <c r="M2724" i="32"/>
  <c r="A2724" i="32"/>
  <c r="M2723" i="32"/>
  <c r="A2723" i="32"/>
  <c r="M2722" i="32"/>
  <c r="A2722" i="32"/>
  <c r="M2721" i="32"/>
  <c r="A2721" i="32"/>
  <c r="M2720" i="32"/>
  <c r="A2720" i="32"/>
  <c r="M2719" i="32"/>
  <c r="A2719" i="32"/>
  <c r="M2718" i="32"/>
  <c r="A2718" i="32"/>
  <c r="M2717" i="32"/>
  <c r="A2717" i="32"/>
  <c r="M2716" i="32"/>
  <c r="A2716" i="32"/>
  <c r="M2715" i="32"/>
  <c r="A2715" i="32"/>
  <c r="M2714" i="32"/>
  <c r="A2714" i="32"/>
  <c r="M2713" i="32"/>
  <c r="A2713" i="32"/>
  <c r="M2712" i="32"/>
  <c r="A2712" i="32"/>
  <c r="M2711" i="32"/>
  <c r="A2711" i="32"/>
  <c r="M2710" i="32"/>
  <c r="A2710" i="32"/>
  <c r="M2709" i="32"/>
  <c r="A2709" i="32"/>
  <c r="M2708" i="32"/>
  <c r="A2708" i="32"/>
  <c r="M2707" i="32"/>
  <c r="A2707" i="32"/>
  <c r="M2706" i="32"/>
  <c r="A2706" i="32"/>
  <c r="M2705" i="32"/>
  <c r="A2705" i="32"/>
  <c r="M2704" i="32"/>
  <c r="A2704" i="32"/>
  <c r="M2703" i="32"/>
  <c r="A2703" i="32"/>
  <c r="M2702" i="32"/>
  <c r="A2702" i="32"/>
  <c r="M2701" i="32"/>
  <c r="A2701" i="32"/>
  <c r="M2700" i="32"/>
  <c r="A2700" i="32"/>
  <c r="M2699" i="32"/>
  <c r="A2699" i="32"/>
  <c r="M2698" i="32"/>
  <c r="A2698" i="32"/>
  <c r="M2697" i="32"/>
  <c r="A2697" i="32"/>
  <c r="M2696" i="32"/>
  <c r="A2696" i="32"/>
  <c r="M2695" i="32"/>
  <c r="A2695" i="32"/>
  <c r="M2694" i="32"/>
  <c r="A2694" i="32"/>
  <c r="M2693" i="32"/>
  <c r="A2693" i="32"/>
  <c r="M2692" i="32"/>
  <c r="A2692" i="32"/>
  <c r="M2691" i="32"/>
  <c r="A2691" i="32"/>
  <c r="M2690" i="32"/>
  <c r="A2690" i="32"/>
  <c r="M2689" i="32"/>
  <c r="A2689" i="32"/>
  <c r="M2688" i="32"/>
  <c r="A2688" i="32"/>
  <c r="M2687" i="32"/>
  <c r="A2687" i="32"/>
  <c r="M2686" i="32"/>
  <c r="A2686" i="32"/>
  <c r="M2685" i="32"/>
  <c r="A2685" i="32"/>
  <c r="M2684" i="32"/>
  <c r="A2684" i="32"/>
  <c r="M2683" i="32"/>
  <c r="A2683" i="32"/>
  <c r="M2682" i="32"/>
  <c r="A2682" i="32"/>
  <c r="M2681" i="32"/>
  <c r="A2681" i="32"/>
  <c r="M2680" i="32"/>
  <c r="A2680" i="32"/>
  <c r="M2679" i="32"/>
  <c r="A2679" i="32"/>
  <c r="M2678" i="32"/>
  <c r="A2678" i="32"/>
  <c r="M2677" i="32"/>
  <c r="A2677" i="32"/>
  <c r="M2676" i="32"/>
  <c r="A2676" i="32"/>
  <c r="M2675" i="32"/>
  <c r="A2675" i="32"/>
  <c r="M2674" i="32"/>
  <c r="A2674" i="32"/>
  <c r="M2673" i="32"/>
  <c r="A2673" i="32"/>
  <c r="M2672" i="32"/>
  <c r="A2672" i="32"/>
  <c r="M2671" i="32"/>
  <c r="A2671" i="32"/>
  <c r="M2670" i="32"/>
  <c r="A2670" i="32"/>
  <c r="M2669" i="32"/>
  <c r="A2669" i="32"/>
  <c r="M2668" i="32"/>
  <c r="A2668" i="32"/>
  <c r="M2667" i="32"/>
  <c r="A2667" i="32"/>
  <c r="M2666" i="32"/>
  <c r="A2666" i="32"/>
  <c r="M2665" i="32"/>
  <c r="A2665" i="32"/>
  <c r="M2664" i="32"/>
  <c r="A2664" i="32"/>
  <c r="M2663" i="32"/>
  <c r="A2663" i="32"/>
  <c r="M2662" i="32"/>
  <c r="A2662" i="32"/>
  <c r="M2661" i="32"/>
  <c r="A2661" i="32"/>
  <c r="M2660" i="32"/>
  <c r="A2660" i="32"/>
  <c r="M2659" i="32"/>
  <c r="A2659" i="32"/>
  <c r="M2658" i="32"/>
  <c r="A2658" i="32"/>
  <c r="M2657" i="32"/>
  <c r="A2657" i="32"/>
  <c r="M2656" i="32"/>
  <c r="A2656" i="32"/>
  <c r="M2655" i="32"/>
  <c r="A2655" i="32"/>
  <c r="M2654" i="32"/>
  <c r="A2654" i="32"/>
  <c r="M2653" i="32"/>
  <c r="A2653" i="32"/>
  <c r="M2652" i="32"/>
  <c r="A2652" i="32"/>
  <c r="M2651" i="32"/>
  <c r="A2651" i="32"/>
  <c r="M2650" i="32"/>
  <c r="A2650" i="32"/>
  <c r="M2649" i="32"/>
  <c r="A2649" i="32"/>
  <c r="M2648" i="32"/>
  <c r="A2648" i="32"/>
  <c r="M2647" i="32"/>
  <c r="A2647" i="32"/>
  <c r="M2646" i="32"/>
  <c r="A2646" i="32"/>
  <c r="M2645" i="32"/>
  <c r="A2645" i="32"/>
  <c r="M2644" i="32"/>
  <c r="A2644" i="32"/>
  <c r="M2643" i="32"/>
  <c r="A2643" i="32"/>
  <c r="M2642" i="32"/>
  <c r="A2642" i="32"/>
  <c r="M2641" i="32"/>
  <c r="A2641" i="32"/>
  <c r="M2640" i="32"/>
  <c r="A2640" i="32"/>
  <c r="M2639" i="32"/>
  <c r="A2639" i="32"/>
  <c r="M2638" i="32"/>
  <c r="A2638" i="32"/>
  <c r="M2637" i="32"/>
  <c r="A2637" i="32"/>
  <c r="M2636" i="32"/>
  <c r="A2636" i="32"/>
  <c r="M2635" i="32"/>
  <c r="A2635" i="32"/>
  <c r="M2634" i="32"/>
  <c r="A2634" i="32"/>
  <c r="M2633" i="32"/>
  <c r="A2633" i="32"/>
  <c r="M2632" i="32"/>
  <c r="A2632" i="32"/>
  <c r="M2631" i="32"/>
  <c r="A2631" i="32"/>
  <c r="M2630" i="32"/>
  <c r="A2630" i="32"/>
  <c r="M2629" i="32"/>
  <c r="A2629" i="32"/>
  <c r="M2628" i="32"/>
  <c r="A2628" i="32"/>
  <c r="M2627" i="32"/>
  <c r="A2627" i="32"/>
  <c r="M2626" i="32"/>
  <c r="A2626" i="32"/>
  <c r="M2625" i="32"/>
  <c r="A2625" i="32"/>
  <c r="M2624" i="32"/>
  <c r="A2624" i="32"/>
  <c r="M2623" i="32"/>
  <c r="A2623" i="32"/>
  <c r="M2622" i="32"/>
  <c r="A2622" i="32"/>
  <c r="M2621" i="32"/>
  <c r="A2621" i="32"/>
  <c r="M2620" i="32"/>
  <c r="A2620" i="32"/>
  <c r="M2619" i="32"/>
  <c r="A2619" i="32"/>
  <c r="M2618" i="32"/>
  <c r="A2618" i="32"/>
  <c r="M2617" i="32"/>
  <c r="A2617" i="32"/>
  <c r="M2616" i="32"/>
  <c r="A2616" i="32"/>
  <c r="M2615" i="32"/>
  <c r="A2615" i="32"/>
  <c r="M2614" i="32"/>
  <c r="A2614" i="32"/>
  <c r="M2613" i="32"/>
  <c r="A2613" i="32"/>
  <c r="M2612" i="32"/>
  <c r="A2612" i="32"/>
  <c r="M2611" i="32"/>
  <c r="A2611" i="32"/>
  <c r="M2610" i="32"/>
  <c r="A2610" i="32"/>
  <c r="M2609" i="32"/>
  <c r="A2609" i="32"/>
  <c r="M2608" i="32"/>
  <c r="A2608" i="32"/>
  <c r="M2607" i="32"/>
  <c r="A2607" i="32"/>
  <c r="M2606" i="32"/>
  <c r="A2606" i="32"/>
  <c r="M2605" i="32"/>
  <c r="A2605" i="32"/>
  <c r="M2604" i="32"/>
  <c r="A2604" i="32"/>
  <c r="M2603" i="32"/>
  <c r="A2603" i="32"/>
  <c r="M2602" i="32"/>
  <c r="A2602" i="32"/>
  <c r="M2601" i="32"/>
  <c r="A2601" i="32"/>
  <c r="M2600" i="32"/>
  <c r="A2600" i="32"/>
  <c r="M2599" i="32"/>
  <c r="A2599" i="32"/>
  <c r="M2598" i="32"/>
  <c r="A2598" i="32"/>
  <c r="M2597" i="32"/>
  <c r="A2597" i="32"/>
  <c r="M2596" i="32"/>
  <c r="A2596" i="32"/>
  <c r="M2595" i="32"/>
  <c r="A2595" i="32"/>
  <c r="M2594" i="32"/>
  <c r="A2594" i="32"/>
  <c r="M2593" i="32"/>
  <c r="A2593" i="32"/>
  <c r="M2592" i="32"/>
  <c r="A2592" i="32"/>
  <c r="M2591" i="32"/>
  <c r="A2591" i="32"/>
  <c r="M2590" i="32"/>
  <c r="A2590" i="32"/>
  <c r="M2589" i="32"/>
  <c r="A2589" i="32"/>
  <c r="M2588" i="32"/>
  <c r="A2588" i="32"/>
  <c r="M2587" i="32"/>
  <c r="A2587" i="32"/>
  <c r="M2586" i="32"/>
  <c r="A2586" i="32"/>
  <c r="M2585" i="32"/>
  <c r="A2585" i="32"/>
  <c r="M2584" i="32"/>
  <c r="A2584" i="32"/>
  <c r="M2583" i="32"/>
  <c r="A2583" i="32"/>
  <c r="M2582" i="32"/>
  <c r="A2582" i="32"/>
  <c r="M2581" i="32"/>
  <c r="A2581" i="32"/>
  <c r="M2580" i="32"/>
  <c r="A2580" i="32"/>
  <c r="M2579" i="32"/>
  <c r="A2579" i="32"/>
  <c r="M2578" i="32"/>
  <c r="A2578" i="32"/>
  <c r="M2577" i="32"/>
  <c r="A2577" i="32"/>
  <c r="M2576" i="32"/>
  <c r="A2576" i="32"/>
  <c r="M2575" i="32"/>
  <c r="A2575" i="32"/>
  <c r="M2574" i="32"/>
  <c r="A2574" i="32"/>
  <c r="M2573" i="32"/>
  <c r="A2573" i="32"/>
  <c r="M2572" i="32"/>
  <c r="A2572" i="32"/>
  <c r="M2571" i="32"/>
  <c r="M2570" i="32"/>
  <c r="N2570" i="32"/>
  <c r="M2569" i="32"/>
  <c r="M2568" i="32"/>
  <c r="M2567" i="32"/>
  <c r="M2566" i="32"/>
  <c r="N2566" i="32"/>
  <c r="M2565" i="32"/>
  <c r="M2564" i="32"/>
  <c r="M2563" i="32"/>
  <c r="M2562" i="32"/>
  <c r="N2562" i="32"/>
  <c r="M2561" i="32"/>
  <c r="M2560" i="32"/>
  <c r="M2559" i="32"/>
  <c r="M2558" i="32"/>
  <c r="N2558" i="32"/>
  <c r="M2557" i="32"/>
  <c r="M2556" i="32"/>
  <c r="M2555" i="32"/>
  <c r="M2554" i="32"/>
  <c r="N2554" i="32"/>
  <c r="M2553" i="32"/>
  <c r="M2552" i="32"/>
  <c r="M2551" i="32"/>
  <c r="M2550" i="32"/>
  <c r="N2550" i="32"/>
  <c r="M2549" i="32"/>
  <c r="M2548" i="32"/>
  <c r="M2547" i="32"/>
  <c r="M2546" i="32"/>
  <c r="N2546" i="32"/>
  <c r="M2545" i="32"/>
  <c r="M2544" i="32"/>
  <c r="M2543" i="32"/>
  <c r="M2542" i="32"/>
  <c r="N2542" i="32"/>
  <c r="M2541" i="32"/>
  <c r="M2540" i="32"/>
  <c r="M2539" i="32"/>
  <c r="M2538" i="32"/>
  <c r="N2538" i="32"/>
  <c r="M2537" i="32"/>
  <c r="M2536" i="32"/>
  <c r="M2535" i="32"/>
  <c r="M2534" i="32"/>
  <c r="N2534" i="32"/>
  <c r="M2533" i="32"/>
  <c r="M2532" i="32"/>
  <c r="M2531" i="32"/>
  <c r="M2530" i="32"/>
  <c r="N2530" i="32"/>
  <c r="M2529" i="32"/>
  <c r="M2528" i="32"/>
  <c r="M2527" i="32"/>
  <c r="M2526" i="32"/>
  <c r="N2526" i="32"/>
  <c r="M2525" i="32"/>
  <c r="M2524" i="32"/>
  <c r="M2523" i="32"/>
  <c r="M2522" i="32"/>
  <c r="N2522" i="32"/>
  <c r="M2521" i="32"/>
  <c r="M2520" i="32"/>
  <c r="M2519" i="32"/>
  <c r="M2518" i="32"/>
  <c r="N2518" i="32"/>
  <c r="M2517" i="32"/>
  <c r="M2516" i="32"/>
  <c r="M2515" i="32"/>
  <c r="M2514" i="32"/>
  <c r="N2514" i="32"/>
  <c r="M2513" i="32"/>
  <c r="M2512" i="32"/>
  <c r="M2511" i="32"/>
  <c r="M2510" i="32"/>
  <c r="N2510" i="32"/>
  <c r="M2509" i="32"/>
  <c r="M2508" i="32"/>
  <c r="M2507" i="32"/>
  <c r="M2506" i="32"/>
  <c r="N2506" i="32"/>
  <c r="M2505" i="32"/>
  <c r="M2504" i="32"/>
  <c r="M2503" i="32"/>
  <c r="M2502" i="32"/>
  <c r="N2502" i="32"/>
  <c r="M2501" i="32"/>
  <c r="M2500" i="32"/>
  <c r="M2499" i="32"/>
  <c r="M2498" i="32"/>
  <c r="N2498" i="32"/>
  <c r="M2497" i="32"/>
  <c r="M2496" i="32"/>
  <c r="M2495" i="32"/>
  <c r="M2494" i="32"/>
  <c r="N2494" i="32"/>
  <c r="M2493" i="32"/>
  <c r="M2492" i="32"/>
  <c r="M2491" i="32"/>
  <c r="M2490" i="32"/>
  <c r="N2490" i="32"/>
  <c r="M2489" i="32"/>
  <c r="M2488" i="32"/>
  <c r="M2487" i="32"/>
  <c r="M2486" i="32"/>
  <c r="N2486" i="32"/>
  <c r="M2485" i="32"/>
  <c r="M2484" i="32"/>
  <c r="M2483" i="32"/>
  <c r="M2482" i="32"/>
  <c r="N2482" i="32"/>
  <c r="M2481" i="32"/>
  <c r="M2480" i="32"/>
  <c r="M2479" i="32"/>
  <c r="M2478" i="32"/>
  <c r="N2478" i="32"/>
  <c r="M2477" i="32"/>
  <c r="M2476" i="32"/>
  <c r="M2475" i="32"/>
  <c r="M2474" i="32"/>
  <c r="N2474" i="32"/>
  <c r="M2473" i="32"/>
  <c r="M2472" i="32"/>
  <c r="M2471" i="32"/>
  <c r="M2470" i="32"/>
  <c r="N2470" i="32"/>
  <c r="M2469" i="32"/>
  <c r="M2468" i="32"/>
  <c r="M2467" i="32"/>
  <c r="M2466" i="32"/>
  <c r="N2466" i="32"/>
  <c r="M2465" i="32"/>
  <c r="M2464" i="32"/>
  <c r="M2463" i="32"/>
  <c r="M2462" i="32"/>
  <c r="N2462" i="32"/>
  <c r="M2461" i="32"/>
  <c r="M2460" i="32"/>
  <c r="M2459" i="32"/>
  <c r="M2458" i="32"/>
  <c r="N2458" i="32"/>
  <c r="M2457" i="32"/>
  <c r="M2456" i="32"/>
  <c r="M2455" i="32"/>
  <c r="M2454" i="32"/>
  <c r="N2454" i="32"/>
  <c r="M2453" i="32"/>
  <c r="M2452" i="32"/>
  <c r="M2451" i="32"/>
  <c r="M2450" i="32"/>
  <c r="N2450" i="32"/>
  <c r="M2449" i="32"/>
  <c r="M2448" i="32"/>
  <c r="M2447" i="32"/>
  <c r="M2446" i="32"/>
  <c r="N2446" i="32"/>
  <c r="M2445" i="32"/>
  <c r="M2444" i="32"/>
  <c r="M2443" i="32"/>
  <c r="M2442" i="32"/>
  <c r="N2442" i="32"/>
  <c r="M2441" i="32"/>
  <c r="M2440" i="32"/>
  <c r="M2439" i="32"/>
  <c r="M2438" i="32"/>
  <c r="N2438" i="32"/>
  <c r="M2437" i="32"/>
  <c r="M2436" i="32"/>
  <c r="M2435" i="32"/>
  <c r="M2434" i="32"/>
  <c r="N2434" i="32"/>
  <c r="M2433" i="32"/>
  <c r="M2432" i="32"/>
  <c r="M2431" i="32"/>
  <c r="M2430" i="32"/>
  <c r="N2430" i="32"/>
  <c r="M2429" i="32"/>
  <c r="M2428" i="32"/>
  <c r="M2427" i="32"/>
  <c r="M2426" i="32"/>
  <c r="N2426" i="32"/>
  <c r="M2425" i="32"/>
  <c r="M2424" i="32"/>
  <c r="M2423" i="32"/>
  <c r="M2422" i="32"/>
  <c r="N2422" i="32"/>
  <c r="M2421" i="32"/>
  <c r="N2421" i="32"/>
  <c r="M2420" i="32"/>
  <c r="M2419" i="32"/>
  <c r="N2419" i="32"/>
  <c r="M2418" i="32"/>
  <c r="N2418" i="32"/>
  <c r="M2417" i="32"/>
  <c r="N2417" i="32"/>
  <c r="M2416" i="32"/>
  <c r="M2415" i="32"/>
  <c r="N2415" i="32"/>
  <c r="M2414" i="32"/>
  <c r="N2414" i="32"/>
  <c r="M2413" i="32"/>
  <c r="N2413" i="32"/>
  <c r="M2412" i="32"/>
  <c r="M2411" i="32"/>
  <c r="N2411" i="32"/>
  <c r="M2410" i="32"/>
  <c r="N2410" i="32"/>
  <c r="M2409" i="32"/>
  <c r="N2409" i="32"/>
  <c r="M2408" i="32"/>
  <c r="M2407" i="32"/>
  <c r="N2407" i="32"/>
  <c r="M2406" i="32"/>
  <c r="N2406" i="32"/>
  <c r="M2405" i="32"/>
  <c r="N2405" i="32"/>
  <c r="M2404" i="32"/>
  <c r="N2404" i="32"/>
  <c r="M2403" i="32"/>
  <c r="N2403" i="32"/>
  <c r="M2402" i="32"/>
  <c r="N2402" i="32"/>
  <c r="M2401" i="32"/>
  <c r="N2401" i="32"/>
  <c r="M2400" i="32"/>
  <c r="N2400" i="32"/>
  <c r="M2399" i="32"/>
  <c r="N2399" i="32"/>
  <c r="M2398" i="32"/>
  <c r="N2398" i="32"/>
  <c r="M2397" i="32"/>
  <c r="N2397" i="32"/>
  <c r="M2396" i="32"/>
  <c r="N2396" i="32"/>
  <c r="M2395" i="32"/>
  <c r="N2395" i="32"/>
  <c r="M2394" i="32"/>
  <c r="N2394" i="32"/>
  <c r="M2393" i="32"/>
  <c r="N2393" i="32"/>
  <c r="M2392" i="32"/>
  <c r="N2392" i="32"/>
  <c r="M2391" i="32"/>
  <c r="N2391" i="32"/>
  <c r="M2390" i="32"/>
  <c r="N2390" i="32"/>
  <c r="M2389" i="32"/>
  <c r="N2389" i="32"/>
  <c r="M2388" i="32"/>
  <c r="N2388" i="32"/>
  <c r="M2387" i="32"/>
  <c r="N2387" i="32"/>
  <c r="M2386" i="32"/>
  <c r="N2386" i="32"/>
  <c r="M2385" i="32"/>
  <c r="N2385" i="32"/>
  <c r="M2384" i="32"/>
  <c r="N2384" i="32"/>
  <c r="M2383" i="32"/>
  <c r="N2383" i="32"/>
  <c r="M2382" i="32"/>
  <c r="N2382" i="32"/>
  <c r="M2381" i="32"/>
  <c r="N2381" i="32"/>
  <c r="M2380" i="32"/>
  <c r="N2380" i="32"/>
  <c r="M2379" i="32"/>
  <c r="N2379" i="32"/>
  <c r="M2378" i="32"/>
  <c r="N2378" i="32"/>
  <c r="M2377" i="32"/>
  <c r="N2377" i="32"/>
  <c r="M2376" i="32"/>
  <c r="N2376" i="32"/>
  <c r="M2375" i="32"/>
  <c r="N2375" i="32"/>
  <c r="M2374" i="32"/>
  <c r="N2374" i="32"/>
  <c r="M2373" i="32"/>
  <c r="N2373" i="32"/>
  <c r="M2372" i="32"/>
  <c r="N2372" i="32"/>
  <c r="M2371" i="32"/>
  <c r="N2371" i="32"/>
  <c r="M2370" i="32"/>
  <c r="N2370" i="32"/>
  <c r="M2369" i="32"/>
  <c r="N2369" i="32"/>
  <c r="M2368" i="32"/>
  <c r="N2368" i="32"/>
  <c r="M2367" i="32"/>
  <c r="A2367" i="32"/>
  <c r="M2366" i="32"/>
  <c r="A2366" i="32"/>
  <c r="M2365" i="32"/>
  <c r="A2365" i="32"/>
  <c r="M2364" i="32"/>
  <c r="A2364" i="32"/>
  <c r="M2363" i="32"/>
  <c r="A2363" i="32"/>
  <c r="M2362" i="32"/>
  <c r="A2362" i="32"/>
  <c r="M2361" i="32"/>
  <c r="A2361" i="32"/>
  <c r="M2360" i="32"/>
  <c r="A2360" i="32"/>
  <c r="M2359" i="32"/>
  <c r="A2359" i="32"/>
  <c r="M2358" i="32"/>
  <c r="A2358" i="32"/>
  <c r="M2357" i="32"/>
  <c r="A2357" i="32"/>
  <c r="M2356" i="32"/>
  <c r="A2356" i="32"/>
  <c r="M2355" i="32"/>
  <c r="A2355" i="32"/>
  <c r="M2354" i="32"/>
  <c r="A2354" i="32"/>
  <c r="M2353" i="32"/>
  <c r="A2353" i="32"/>
  <c r="M2352" i="32"/>
  <c r="A2352" i="32"/>
  <c r="M2351" i="32"/>
  <c r="A2351" i="32"/>
  <c r="M2350" i="32"/>
  <c r="A2350" i="32"/>
  <c r="M2349" i="32"/>
  <c r="A2349" i="32"/>
  <c r="M2348" i="32"/>
  <c r="A2348" i="32"/>
  <c r="M2347" i="32"/>
  <c r="A2347" i="32"/>
  <c r="M2346" i="32"/>
  <c r="A2346" i="32"/>
  <c r="M2345" i="32"/>
  <c r="A2345" i="32"/>
  <c r="M2344" i="32"/>
  <c r="A2344" i="32"/>
  <c r="M2343" i="32"/>
  <c r="A2343" i="32"/>
  <c r="M2342" i="32"/>
  <c r="A2342" i="32"/>
  <c r="M2341" i="32"/>
  <c r="A2341" i="32"/>
  <c r="M2340" i="32"/>
  <c r="A2340" i="32"/>
  <c r="M2339" i="32"/>
  <c r="A2339" i="32"/>
  <c r="M2338" i="32"/>
  <c r="A2338" i="32"/>
  <c r="M2337" i="32"/>
  <c r="A2337" i="32"/>
  <c r="M2336" i="32"/>
  <c r="A2336" i="32"/>
  <c r="M2335" i="32"/>
  <c r="A2335" i="32"/>
  <c r="M2334" i="32"/>
  <c r="A2334" i="32"/>
  <c r="M2333" i="32"/>
  <c r="A2333" i="32"/>
  <c r="M2332" i="32"/>
  <c r="A2332" i="32"/>
  <c r="M2331" i="32"/>
  <c r="A2331" i="32"/>
  <c r="M2330" i="32"/>
  <c r="A2330" i="32"/>
  <c r="M2329" i="32"/>
  <c r="A2329" i="32"/>
  <c r="M2328" i="32"/>
  <c r="A2328" i="32"/>
  <c r="M2327" i="32"/>
  <c r="A2327" i="32"/>
  <c r="M2326" i="32"/>
  <c r="A2326" i="32"/>
  <c r="M2325" i="32"/>
  <c r="A2325" i="32"/>
  <c r="M2324" i="32"/>
  <c r="A2324" i="32"/>
  <c r="M2323" i="32"/>
  <c r="A2323" i="32"/>
  <c r="M2322" i="32"/>
  <c r="A2322" i="32"/>
  <c r="M2321" i="32"/>
  <c r="A2321" i="32"/>
  <c r="M2320" i="32"/>
  <c r="A2320" i="32"/>
  <c r="M2319" i="32"/>
  <c r="A2319" i="32"/>
  <c r="M2318" i="32"/>
  <c r="A2318" i="32"/>
  <c r="M2317" i="32"/>
  <c r="A2317" i="32"/>
  <c r="M2316" i="32"/>
  <c r="A2316" i="32"/>
  <c r="M2315" i="32"/>
  <c r="A2315" i="32"/>
  <c r="M2314" i="32"/>
  <c r="A2314" i="32"/>
  <c r="M2313" i="32"/>
  <c r="A2313" i="32"/>
  <c r="M2312" i="32"/>
  <c r="A2312" i="32"/>
  <c r="M2311" i="32"/>
  <c r="A2311" i="32"/>
  <c r="M2310" i="32"/>
  <c r="A2310" i="32"/>
  <c r="M2309" i="32"/>
  <c r="A2309" i="32"/>
  <c r="M2308" i="32"/>
  <c r="A2308" i="32"/>
  <c r="M2307" i="32"/>
  <c r="A2307" i="32"/>
  <c r="M2306" i="32"/>
  <c r="A2306" i="32"/>
  <c r="M2305" i="32"/>
  <c r="A2305" i="32"/>
  <c r="M2304" i="32"/>
  <c r="A2304" i="32"/>
  <c r="M2303" i="32"/>
  <c r="A2303" i="32"/>
  <c r="M2302" i="32"/>
  <c r="A2302" i="32"/>
  <c r="M2301" i="32"/>
  <c r="A2301" i="32"/>
  <c r="M2300" i="32"/>
  <c r="A2300" i="32"/>
  <c r="M2299" i="32"/>
  <c r="A2299" i="32"/>
  <c r="M2298" i="32"/>
  <c r="A2298" i="32"/>
  <c r="M2297" i="32"/>
  <c r="A2297" i="32"/>
  <c r="M2296" i="32"/>
  <c r="A2296" i="32"/>
  <c r="M2295" i="32"/>
  <c r="A2295" i="32"/>
  <c r="M2294" i="32"/>
  <c r="A2294" i="32"/>
  <c r="M2293" i="32"/>
  <c r="A2293" i="32"/>
  <c r="M2292" i="32"/>
  <c r="A2292" i="32"/>
  <c r="M2291" i="32"/>
  <c r="A2291" i="32"/>
  <c r="M2290" i="32"/>
  <c r="A2290" i="32"/>
  <c r="M2289" i="32"/>
  <c r="A2289" i="32"/>
  <c r="M2288" i="32"/>
  <c r="A2288" i="32"/>
  <c r="M2287" i="32"/>
  <c r="A2287" i="32"/>
  <c r="M2286" i="32"/>
  <c r="A2286" i="32"/>
  <c r="M2285" i="32"/>
  <c r="A2285" i="32"/>
  <c r="M2284" i="32"/>
  <c r="A2284" i="32"/>
  <c r="M2283" i="32"/>
  <c r="A2283" i="32"/>
  <c r="M2282" i="32"/>
  <c r="A2282" i="32"/>
  <c r="M2281" i="32"/>
  <c r="A2281" i="32"/>
  <c r="M2280" i="32"/>
  <c r="A2280" i="32"/>
  <c r="M2279" i="32"/>
  <c r="A2279" i="32"/>
  <c r="M2278" i="32"/>
  <c r="A2278" i="32"/>
  <c r="M2277" i="32"/>
  <c r="A2277" i="32"/>
  <c r="M2276" i="32"/>
  <c r="A2276" i="32"/>
  <c r="M2275" i="32"/>
  <c r="A2275" i="32"/>
  <c r="M2274" i="32"/>
  <c r="A2274" i="32"/>
  <c r="M2273" i="32"/>
  <c r="A2273" i="32"/>
  <c r="M2272" i="32"/>
  <c r="A2272" i="32"/>
  <c r="M2271" i="32"/>
  <c r="A2271" i="32"/>
  <c r="M2270" i="32"/>
  <c r="A2270" i="32"/>
  <c r="M2269" i="32"/>
  <c r="A2269" i="32"/>
  <c r="M2268" i="32"/>
  <c r="A2268" i="32"/>
  <c r="M2267" i="32"/>
  <c r="A2267" i="32"/>
  <c r="M2266" i="32"/>
  <c r="A2266" i="32"/>
  <c r="M2265" i="32"/>
  <c r="A2265" i="32"/>
  <c r="M2264" i="32"/>
  <c r="A2264" i="32"/>
  <c r="M2263" i="32"/>
  <c r="A2263" i="32"/>
  <c r="M2262" i="32"/>
  <c r="A2262" i="32"/>
  <c r="M2261" i="32"/>
  <c r="A2261" i="32"/>
  <c r="M2260" i="32"/>
  <c r="A2260" i="32"/>
  <c r="M2259" i="32"/>
  <c r="A2259" i="32"/>
  <c r="M2258" i="32"/>
  <c r="A2258" i="32"/>
  <c r="M2257" i="32"/>
  <c r="A2257" i="32"/>
  <c r="M2256" i="32"/>
  <c r="A2256" i="32"/>
  <c r="M2255" i="32"/>
  <c r="A2255" i="32"/>
  <c r="M2254" i="32"/>
  <c r="A2254" i="32"/>
  <c r="M2253" i="32"/>
  <c r="A2253" i="32"/>
  <c r="M2252" i="32"/>
  <c r="A2252" i="32"/>
  <c r="M2251" i="32"/>
  <c r="A2251" i="32"/>
  <c r="M2250" i="32"/>
  <c r="A2250" i="32"/>
  <c r="M2249" i="32"/>
  <c r="A2249" i="32"/>
  <c r="M2248" i="32"/>
  <c r="A2248" i="32"/>
  <c r="M2247" i="32"/>
  <c r="A2247" i="32"/>
  <c r="M2246" i="32"/>
  <c r="A2246" i="32"/>
  <c r="M2245" i="32"/>
  <c r="A2245" i="32"/>
  <c r="M2244" i="32"/>
  <c r="A2244" i="32"/>
  <c r="M2243" i="32"/>
  <c r="A2243" i="32"/>
  <c r="M2242" i="32"/>
  <c r="A2242" i="32"/>
  <c r="M2241" i="32"/>
  <c r="A2241" i="32"/>
  <c r="M2240" i="32"/>
  <c r="A2240" i="32"/>
  <c r="M2239" i="32"/>
  <c r="A2239" i="32"/>
  <c r="M2238" i="32"/>
  <c r="A2238" i="32"/>
  <c r="M2237" i="32"/>
  <c r="A2237" i="32"/>
  <c r="M2236" i="32"/>
  <c r="A2236" i="32"/>
  <c r="M2235" i="32"/>
  <c r="A2235" i="32"/>
  <c r="M2234" i="32"/>
  <c r="A2234" i="32"/>
  <c r="M2233" i="32"/>
  <c r="A2233" i="32"/>
  <c r="M2232" i="32"/>
  <c r="A2232" i="32"/>
  <c r="M2231" i="32"/>
  <c r="A2231" i="32"/>
  <c r="M2230" i="32"/>
  <c r="A2230" i="32"/>
  <c r="M2229" i="32"/>
  <c r="A2229" i="32"/>
  <c r="M2228" i="32"/>
  <c r="A2228" i="32"/>
  <c r="M2227" i="32"/>
  <c r="A2227" i="32"/>
  <c r="M2226" i="32"/>
  <c r="A2226" i="32"/>
  <c r="M2225" i="32"/>
  <c r="A2225" i="32"/>
  <c r="M2224" i="32"/>
  <c r="A2224" i="32"/>
  <c r="M2223" i="32"/>
  <c r="A2223" i="32"/>
  <c r="M2222" i="32"/>
  <c r="A2222" i="32"/>
  <c r="M2221" i="32"/>
  <c r="A2221" i="32"/>
  <c r="M2220" i="32"/>
  <c r="A2220" i="32"/>
  <c r="M2219" i="32"/>
  <c r="A2219" i="32"/>
  <c r="M2218" i="32"/>
  <c r="A2218" i="32"/>
  <c r="M2217" i="32"/>
  <c r="A2217" i="32"/>
  <c r="M2216" i="32"/>
  <c r="A2216" i="32"/>
  <c r="M2215" i="32"/>
  <c r="A2215" i="32"/>
  <c r="M2214" i="32"/>
  <c r="A2214" i="32"/>
  <c r="M2213" i="32"/>
  <c r="A2213" i="32"/>
  <c r="M2212" i="32"/>
  <c r="A2212" i="32"/>
  <c r="M2211" i="32"/>
  <c r="A2211" i="32"/>
  <c r="M2210" i="32"/>
  <c r="A2210" i="32"/>
  <c r="M2209" i="32"/>
  <c r="A2209" i="32"/>
  <c r="M2208" i="32"/>
  <c r="A2208" i="32"/>
  <c r="M2207" i="32"/>
  <c r="A2207" i="32"/>
  <c r="M2206" i="32"/>
  <c r="A2206" i="32"/>
  <c r="M2205" i="32"/>
  <c r="A2205" i="32"/>
  <c r="M2204" i="32"/>
  <c r="A2204" i="32"/>
  <c r="M2203" i="32"/>
  <c r="A2203" i="32"/>
  <c r="M2202" i="32"/>
  <c r="A2202" i="32"/>
  <c r="M2201" i="32"/>
  <c r="A2201" i="32"/>
  <c r="M2200" i="32"/>
  <c r="A2200" i="32"/>
  <c r="M2199" i="32"/>
  <c r="A2199" i="32"/>
  <c r="M2198" i="32"/>
  <c r="A2198" i="32"/>
  <c r="M2197" i="32"/>
  <c r="A2197" i="32"/>
  <c r="M2196" i="32"/>
  <c r="A2196" i="32"/>
  <c r="M2195" i="32"/>
  <c r="A2195" i="32"/>
  <c r="M2194" i="32"/>
  <c r="A2194" i="32"/>
  <c r="M2193" i="32"/>
  <c r="A2193" i="32"/>
  <c r="M2192" i="32"/>
  <c r="A2192" i="32"/>
  <c r="M2191" i="32"/>
  <c r="A2191" i="32"/>
  <c r="M2190" i="32"/>
  <c r="A2190" i="32"/>
  <c r="M2189" i="32"/>
  <c r="A2189" i="32"/>
  <c r="M2188" i="32"/>
  <c r="A2188" i="32"/>
  <c r="M2187" i="32"/>
  <c r="A2187" i="32"/>
  <c r="M2186" i="32"/>
  <c r="A2186" i="32"/>
  <c r="M2185" i="32"/>
  <c r="A2185" i="32"/>
  <c r="M2184" i="32"/>
  <c r="A2184" i="32"/>
  <c r="M2183" i="32"/>
  <c r="A2183" i="32"/>
  <c r="M2182" i="32"/>
  <c r="A2182" i="32"/>
  <c r="M2181" i="32"/>
  <c r="A2181" i="32"/>
  <c r="M2180" i="32"/>
  <c r="A2180" i="32"/>
  <c r="M2179" i="32"/>
  <c r="A2179" i="32"/>
  <c r="M2178" i="32"/>
  <c r="A2178" i="32"/>
  <c r="M2177" i="32"/>
  <c r="A2177" i="32"/>
  <c r="M2176" i="32"/>
  <c r="A2176" i="32"/>
  <c r="M2175" i="32"/>
  <c r="A2175" i="32"/>
  <c r="M2174" i="32"/>
  <c r="A2174" i="32"/>
  <c r="M2173" i="32"/>
  <c r="A2173" i="32"/>
  <c r="M2172" i="32"/>
  <c r="A2172" i="32"/>
  <c r="M2171" i="32"/>
  <c r="A2171" i="32"/>
  <c r="M2170" i="32"/>
  <c r="A2170" i="32"/>
  <c r="M2169" i="32"/>
  <c r="A2169" i="32"/>
  <c r="M2168" i="32"/>
  <c r="A2168" i="32"/>
  <c r="M2167" i="32"/>
  <c r="A2167" i="32"/>
  <c r="M2166" i="32"/>
  <c r="A2166" i="32"/>
  <c r="M2165" i="32"/>
  <c r="A2165" i="32"/>
  <c r="M2164" i="32"/>
  <c r="A2164" i="32"/>
  <c r="M2163" i="32"/>
  <c r="A2163" i="32"/>
  <c r="M2162" i="32"/>
  <c r="A2162" i="32"/>
  <c r="M2161" i="32"/>
  <c r="A2161" i="32"/>
  <c r="M2160" i="32"/>
  <c r="A2160" i="32"/>
  <c r="M2159" i="32"/>
  <c r="A2159" i="32"/>
  <c r="M2158" i="32"/>
  <c r="A2158" i="32"/>
  <c r="M2157" i="32"/>
  <c r="A2157" i="32"/>
  <c r="M2156" i="32"/>
  <c r="A2156" i="32"/>
  <c r="M2155" i="32"/>
  <c r="A2155" i="32"/>
  <c r="M2154" i="32"/>
  <c r="A2154" i="32"/>
  <c r="M2153" i="32"/>
  <c r="A2153" i="32"/>
  <c r="M2152" i="32"/>
  <c r="A2152" i="32"/>
  <c r="M2151" i="32"/>
  <c r="A2151" i="32"/>
  <c r="M2150" i="32"/>
  <c r="A2150" i="32"/>
  <c r="M2149" i="32"/>
  <c r="A2149" i="32"/>
  <c r="M2148" i="32"/>
  <c r="A2148" i="32"/>
  <c r="M2147" i="32"/>
  <c r="A2147" i="32"/>
  <c r="M2146" i="32"/>
  <c r="A2146" i="32"/>
  <c r="M2145" i="32"/>
  <c r="A2145" i="32"/>
  <c r="M2144" i="32"/>
  <c r="A2144" i="32"/>
  <c r="M2143" i="32"/>
  <c r="A2143" i="32"/>
  <c r="M2142" i="32"/>
  <c r="A2142" i="32"/>
  <c r="M2141" i="32"/>
  <c r="A2141" i="32"/>
  <c r="M2140" i="32"/>
  <c r="A2140" i="32"/>
  <c r="M2139" i="32"/>
  <c r="A2139" i="32"/>
  <c r="M2138" i="32"/>
  <c r="A2138" i="32"/>
  <c r="M2137" i="32"/>
  <c r="A2137" i="32"/>
  <c r="M2136" i="32"/>
  <c r="A2136" i="32"/>
  <c r="M2135" i="32"/>
  <c r="A2135" i="32"/>
  <c r="M2134" i="32"/>
  <c r="A2134" i="32"/>
  <c r="M2133" i="32"/>
  <c r="A2133" i="32"/>
  <c r="M2132" i="32"/>
  <c r="A2132" i="32"/>
  <c r="M2131" i="32"/>
  <c r="A2131" i="32"/>
  <c r="M2130" i="32"/>
  <c r="A2130" i="32"/>
  <c r="M2129" i="32"/>
  <c r="A2129" i="32"/>
  <c r="M2128" i="32"/>
  <c r="A2128" i="32"/>
  <c r="M2127" i="32"/>
  <c r="A2127" i="32"/>
  <c r="M2126" i="32"/>
  <c r="A2126" i="32"/>
  <c r="M2125" i="32"/>
  <c r="A2125" i="32"/>
  <c r="M2124" i="32"/>
  <c r="A2124" i="32"/>
  <c r="M2123" i="32"/>
  <c r="A2123" i="32"/>
  <c r="M2122" i="32"/>
  <c r="A2122" i="32"/>
  <c r="M2121" i="32"/>
  <c r="A2121" i="32"/>
  <c r="M2120" i="32"/>
  <c r="A2120" i="32"/>
  <c r="M2119" i="32"/>
  <c r="A2119" i="32"/>
  <c r="M2118" i="32"/>
  <c r="A2118" i="32"/>
  <c r="M2117" i="32"/>
  <c r="A2117" i="32"/>
  <c r="M2116" i="32"/>
  <c r="A2116" i="32"/>
  <c r="M2115" i="32"/>
  <c r="A2115" i="32"/>
  <c r="M2114" i="32"/>
  <c r="A2114" i="32"/>
  <c r="M2113" i="32"/>
  <c r="A2113" i="32"/>
  <c r="M2112" i="32"/>
  <c r="A2112" i="32"/>
  <c r="M2111" i="32"/>
  <c r="A2111" i="32"/>
  <c r="M2110" i="32"/>
  <c r="A2110" i="32"/>
  <c r="M2109" i="32"/>
  <c r="A2109" i="32"/>
  <c r="M2108" i="32"/>
  <c r="A2108" i="32"/>
  <c r="M2107" i="32"/>
  <c r="A2107" i="32"/>
  <c r="M2106" i="32"/>
  <c r="A2106" i="32"/>
  <c r="M2105" i="32"/>
  <c r="A2105" i="32"/>
  <c r="M2104" i="32"/>
  <c r="A2104" i="32"/>
  <c r="M2103" i="32"/>
  <c r="A2103" i="32"/>
  <c r="M2102" i="32"/>
  <c r="A2102" i="32"/>
  <c r="M2101" i="32"/>
  <c r="A2101" i="32"/>
  <c r="M2100" i="32"/>
  <c r="A2100" i="32"/>
  <c r="M2099" i="32"/>
  <c r="A2099" i="32"/>
  <c r="M2098" i="32"/>
  <c r="A2098" i="32"/>
  <c r="M2097" i="32"/>
  <c r="A2097" i="32"/>
  <c r="M2096" i="32"/>
  <c r="A2096" i="32"/>
  <c r="M2095" i="32"/>
  <c r="A2095" i="32"/>
  <c r="M2094" i="32"/>
  <c r="A2094" i="32"/>
  <c r="M2093" i="32"/>
  <c r="A2093" i="32"/>
  <c r="M2092" i="32"/>
  <c r="A2092" i="32"/>
  <c r="M2091" i="32"/>
  <c r="A2091" i="32"/>
  <c r="M2090" i="32"/>
  <c r="A2090" i="32"/>
  <c r="M2089" i="32"/>
  <c r="A2089" i="32"/>
  <c r="M2088" i="32"/>
  <c r="A2088" i="32"/>
  <c r="M2087" i="32"/>
  <c r="A2087" i="32"/>
  <c r="M2086" i="32"/>
  <c r="A2086" i="32"/>
  <c r="M2085" i="32"/>
  <c r="A2085" i="32"/>
  <c r="M2084" i="32"/>
  <c r="A2084" i="32"/>
  <c r="M2083" i="32"/>
  <c r="A2083" i="32"/>
  <c r="M2082" i="32"/>
  <c r="A2082" i="32"/>
  <c r="M2081" i="32"/>
  <c r="A2081" i="32"/>
  <c r="M2080" i="32"/>
  <c r="A2080" i="32"/>
  <c r="M2079" i="32"/>
  <c r="A2079" i="32"/>
  <c r="M2078" i="32"/>
  <c r="A2078" i="32"/>
  <c r="M2077" i="32"/>
  <c r="A2077" i="32"/>
  <c r="M2076" i="32"/>
  <c r="A2076" i="32"/>
  <c r="M2075" i="32"/>
  <c r="A2075" i="32"/>
  <c r="M2074" i="32"/>
  <c r="A2074" i="32"/>
  <c r="M2073" i="32"/>
  <c r="A2073" i="32"/>
  <c r="M2072" i="32"/>
  <c r="A2072" i="32"/>
  <c r="M2071" i="32"/>
  <c r="A2071" i="32"/>
  <c r="M2070" i="32"/>
  <c r="A2070" i="32"/>
  <c r="M2069" i="32"/>
  <c r="A2069" i="32"/>
  <c r="M2068" i="32"/>
  <c r="A2068" i="32"/>
  <c r="M2067" i="32"/>
  <c r="A2067" i="32"/>
  <c r="M2066" i="32"/>
  <c r="A2066" i="32"/>
  <c r="M2065" i="32"/>
  <c r="A2065" i="32"/>
  <c r="M2064" i="32"/>
  <c r="A2064" i="32"/>
  <c r="M2063" i="32"/>
  <c r="A2063" i="32"/>
  <c r="M2062" i="32"/>
  <c r="A2062" i="32"/>
  <c r="M2061" i="32"/>
  <c r="A2061" i="32"/>
  <c r="M2060" i="32"/>
  <c r="A2060" i="32"/>
  <c r="M2059" i="32"/>
  <c r="A2059" i="32"/>
  <c r="M2058" i="32"/>
  <c r="A2058" i="32"/>
  <c r="M2057" i="32"/>
  <c r="A2057" i="32"/>
  <c r="M2056" i="32"/>
  <c r="A2056" i="32"/>
  <c r="M2055" i="32"/>
  <c r="A2055" i="32"/>
  <c r="M2054" i="32"/>
  <c r="A2054" i="32"/>
  <c r="M2053" i="32"/>
  <c r="A2053" i="32"/>
  <c r="M2052" i="32"/>
  <c r="A2052" i="32"/>
  <c r="M2051" i="32"/>
  <c r="A2051" i="32"/>
  <c r="M2050" i="32"/>
  <c r="A2050" i="32"/>
  <c r="M2049" i="32"/>
  <c r="A2049" i="32"/>
  <c r="M2048" i="32"/>
  <c r="A2048" i="32"/>
  <c r="M2047" i="32"/>
  <c r="A2047" i="32"/>
  <c r="M2046" i="32"/>
  <c r="A2046" i="32"/>
  <c r="M2045" i="32"/>
  <c r="A2045" i="32"/>
  <c r="M2044" i="32"/>
  <c r="A2044" i="32"/>
  <c r="M2043" i="32"/>
  <c r="A2043" i="32"/>
  <c r="M2042" i="32"/>
  <c r="A2042" i="32"/>
  <c r="M2041" i="32"/>
  <c r="A2041" i="32"/>
  <c r="M2040" i="32"/>
  <c r="A2040" i="32"/>
  <c r="M2039" i="32"/>
  <c r="A2039" i="32"/>
  <c r="M2038" i="32"/>
  <c r="A2038" i="32"/>
  <c r="M2037" i="32"/>
  <c r="A2037" i="32"/>
  <c r="M2036" i="32"/>
  <c r="A2036" i="32"/>
  <c r="M2035" i="32"/>
  <c r="A2035" i="32"/>
  <c r="M2034" i="32"/>
  <c r="A2034" i="32"/>
  <c r="M2033" i="32"/>
  <c r="A2033" i="32"/>
  <c r="M2032" i="32"/>
  <c r="A2032" i="32"/>
  <c r="M2031" i="32"/>
  <c r="A2031" i="32"/>
  <c r="M2030" i="32"/>
  <c r="A2030" i="32"/>
  <c r="M2029" i="32"/>
  <c r="A2029" i="32"/>
  <c r="M2028" i="32"/>
  <c r="A2028" i="32"/>
  <c r="M2027" i="32"/>
  <c r="A2027" i="32"/>
  <c r="M2026" i="32"/>
  <c r="A2026" i="32"/>
  <c r="M2025" i="32"/>
  <c r="A2025" i="32"/>
  <c r="M2024" i="32"/>
  <c r="A2024" i="32"/>
  <c r="M2023" i="32"/>
  <c r="A2023" i="32"/>
  <c r="M2022" i="32"/>
  <c r="A2022" i="32"/>
  <c r="M2021" i="32"/>
  <c r="A2021" i="32"/>
  <c r="M2020" i="32"/>
  <c r="A2020" i="32"/>
  <c r="M2019" i="32"/>
  <c r="A2019" i="32"/>
  <c r="M2018" i="32"/>
  <c r="A2018" i="32"/>
  <c r="M2017" i="32"/>
  <c r="A2017" i="32"/>
  <c r="M2016" i="32"/>
  <c r="A2016" i="32"/>
  <c r="M2015" i="32"/>
  <c r="A2015" i="32"/>
  <c r="M2014" i="32"/>
  <c r="A2014" i="32"/>
  <c r="M2013" i="32"/>
  <c r="A2013" i="32"/>
  <c r="M2012" i="32"/>
  <c r="A2012" i="32"/>
  <c r="M2011" i="32"/>
  <c r="A2011" i="32"/>
  <c r="M2010" i="32"/>
  <c r="A2010" i="32"/>
  <c r="M2009" i="32"/>
  <c r="A2009" i="32"/>
  <c r="M2008" i="32"/>
  <c r="A2008" i="32"/>
  <c r="M2007" i="32"/>
  <c r="A2007" i="32"/>
  <c r="M2006" i="32"/>
  <c r="A2006" i="32"/>
  <c r="M2005" i="32"/>
  <c r="A2005" i="32"/>
  <c r="M2004" i="32"/>
  <c r="A2004" i="32"/>
  <c r="M2003" i="32"/>
  <c r="A2003" i="32"/>
  <c r="M2002" i="32"/>
  <c r="A2002" i="32"/>
  <c r="M2001" i="32"/>
  <c r="A2001" i="32"/>
  <c r="M2000" i="32"/>
  <c r="A2000" i="32"/>
  <c r="M1999" i="32"/>
  <c r="A1999" i="32"/>
  <c r="M1998" i="32"/>
  <c r="A1998" i="32"/>
  <c r="M1997" i="32"/>
  <c r="A1997" i="32"/>
  <c r="M1996" i="32"/>
  <c r="A1996" i="32"/>
  <c r="M1995" i="32"/>
  <c r="A1995" i="32"/>
  <c r="M1994" i="32"/>
  <c r="A1994" i="32"/>
  <c r="M1993" i="32"/>
  <c r="A1993" i="32"/>
  <c r="M1992" i="32"/>
  <c r="A1992" i="32"/>
  <c r="M1991" i="32"/>
  <c r="A1991" i="32"/>
  <c r="M1990" i="32"/>
  <c r="A1990" i="32"/>
  <c r="M1989" i="32"/>
  <c r="A1989" i="32"/>
  <c r="M1988" i="32"/>
  <c r="A1988" i="32"/>
  <c r="M1987" i="32"/>
  <c r="A1987" i="32"/>
  <c r="M1986" i="32"/>
  <c r="A1986" i="32"/>
  <c r="M1985" i="32"/>
  <c r="A1985" i="32"/>
  <c r="M1984" i="32"/>
  <c r="A1984" i="32"/>
  <c r="M1983" i="32"/>
  <c r="A1983" i="32"/>
  <c r="M1982" i="32"/>
  <c r="A1982" i="32"/>
  <c r="M1981" i="32"/>
  <c r="A1981" i="32"/>
  <c r="M1980" i="32"/>
  <c r="A1980" i="32"/>
  <c r="M1979" i="32"/>
  <c r="A1979" i="32"/>
  <c r="M1978" i="32"/>
  <c r="A1978" i="32"/>
  <c r="M1977" i="32"/>
  <c r="A1977" i="32"/>
  <c r="M1976" i="32"/>
  <c r="A1976" i="32"/>
  <c r="M1975" i="32"/>
  <c r="A1975" i="32"/>
  <c r="M1974" i="32"/>
  <c r="A1974" i="32"/>
  <c r="M1973" i="32"/>
  <c r="A1973" i="32"/>
  <c r="M1972" i="32"/>
  <c r="A1972" i="32"/>
  <c r="M1971" i="32"/>
  <c r="A1971" i="32"/>
  <c r="M1970" i="32"/>
  <c r="A1970" i="32"/>
  <c r="M1969" i="32"/>
  <c r="A1969" i="32"/>
  <c r="M1968" i="32"/>
  <c r="A1968" i="32"/>
  <c r="M1967" i="32"/>
  <c r="A1967" i="32"/>
  <c r="M1966" i="32"/>
  <c r="A1966" i="32"/>
  <c r="M1965" i="32"/>
  <c r="A1965" i="32"/>
  <c r="M1964" i="32"/>
  <c r="A1964" i="32"/>
  <c r="M1963" i="32"/>
  <c r="A1963" i="32"/>
  <c r="M1962" i="32"/>
  <c r="A1962" i="32"/>
  <c r="M1961" i="32"/>
  <c r="A1961" i="32"/>
  <c r="M1960" i="32"/>
  <c r="A1960" i="32"/>
  <c r="M1959" i="32"/>
  <c r="A1959" i="32"/>
  <c r="M1958" i="32"/>
  <c r="A1958" i="32"/>
  <c r="M1957" i="32"/>
  <c r="A1957" i="32"/>
  <c r="M1956" i="32"/>
  <c r="A1956" i="32"/>
  <c r="M1955" i="32"/>
  <c r="A1955" i="32"/>
  <c r="M1954" i="32"/>
  <c r="A1954" i="32"/>
  <c r="M1953" i="32"/>
  <c r="A1953" i="32"/>
  <c r="M1952" i="32"/>
  <c r="A1952" i="32"/>
  <c r="M1951" i="32"/>
  <c r="A1951" i="32"/>
  <c r="M1950" i="32"/>
  <c r="A1950" i="32"/>
  <c r="M1949" i="32"/>
  <c r="A1949" i="32"/>
  <c r="M1948" i="32"/>
  <c r="A1948" i="32"/>
  <c r="M1947" i="32"/>
  <c r="A1947" i="32"/>
  <c r="M1946" i="32"/>
  <c r="A1946" i="32"/>
  <c r="M1945" i="32"/>
  <c r="A1945" i="32"/>
  <c r="M1944" i="32"/>
  <c r="A1944" i="32"/>
  <c r="M1943" i="32"/>
  <c r="A1943" i="32"/>
  <c r="M1942" i="32"/>
  <c r="A1942" i="32"/>
  <c r="M1941" i="32"/>
  <c r="A1941" i="32"/>
  <c r="M1940" i="32"/>
  <c r="A1940" i="32"/>
  <c r="M1939" i="32"/>
  <c r="A1939" i="32"/>
  <c r="M1938" i="32"/>
  <c r="A1938" i="32"/>
  <c r="M1937" i="32"/>
  <c r="A1937" i="32"/>
  <c r="M1936" i="32"/>
  <c r="A1936" i="32"/>
  <c r="M1935" i="32"/>
  <c r="A1935" i="32"/>
  <c r="M1934" i="32"/>
  <c r="A1934" i="32"/>
  <c r="M1933" i="32"/>
  <c r="A1933" i="32"/>
  <c r="M1932" i="32"/>
  <c r="A1932" i="32"/>
  <c r="M1931" i="32"/>
  <c r="A1931" i="32"/>
  <c r="M1930" i="32"/>
  <c r="A1930" i="32"/>
  <c r="M1929" i="32"/>
  <c r="A1929" i="32"/>
  <c r="M1928" i="32"/>
  <c r="A1928" i="32"/>
  <c r="M1927" i="32"/>
  <c r="A1927" i="32"/>
  <c r="M1926" i="32"/>
  <c r="A1926" i="32"/>
  <c r="M1925" i="32"/>
  <c r="A1925" i="32"/>
  <c r="M1924" i="32"/>
  <c r="A1924" i="32"/>
  <c r="M1923" i="32"/>
  <c r="A1923" i="32"/>
  <c r="M1922" i="32"/>
  <c r="A1922" i="32"/>
  <c r="M1921" i="32"/>
  <c r="A1921" i="32"/>
  <c r="M1920" i="32"/>
  <c r="A1920" i="32"/>
  <c r="M1919" i="32"/>
  <c r="A1919" i="32"/>
  <c r="M1918" i="32"/>
  <c r="A1918" i="32"/>
  <c r="M1917" i="32"/>
  <c r="A1917" i="32"/>
  <c r="M1916" i="32"/>
  <c r="A1916" i="32"/>
  <c r="M1915" i="32"/>
  <c r="A1915" i="32"/>
  <c r="M1914" i="32"/>
  <c r="A1914" i="32"/>
  <c r="M1913" i="32"/>
  <c r="A1913" i="32"/>
  <c r="M1912" i="32"/>
  <c r="A1912" i="32"/>
  <c r="M1911" i="32"/>
  <c r="A1911" i="32"/>
  <c r="M1910" i="32"/>
  <c r="A1910" i="32"/>
  <c r="M1909" i="32"/>
  <c r="A1909" i="32"/>
  <c r="M1908" i="32"/>
  <c r="A1908" i="32"/>
  <c r="M1907" i="32"/>
  <c r="A1907" i="32"/>
  <c r="M1906" i="32"/>
  <c r="A1906" i="32"/>
  <c r="M1905" i="32"/>
  <c r="A1905" i="32"/>
  <c r="M1904" i="32"/>
  <c r="A1904" i="32"/>
  <c r="M1903" i="32"/>
  <c r="A1903" i="32"/>
  <c r="M1902" i="32"/>
  <c r="A1902" i="32"/>
  <c r="M1901" i="32"/>
  <c r="A1901" i="32"/>
  <c r="M1900" i="32"/>
  <c r="A1900" i="32"/>
  <c r="M1899" i="32"/>
  <c r="A1899" i="32"/>
  <c r="M1898" i="32"/>
  <c r="A1898" i="32"/>
  <c r="M1897" i="32"/>
  <c r="A1897" i="32"/>
  <c r="M1896" i="32"/>
  <c r="A1896" i="32"/>
  <c r="M1895" i="32"/>
  <c r="A1895" i="32"/>
  <c r="M1894" i="32"/>
  <c r="A1894" i="32"/>
  <c r="M1893" i="32"/>
  <c r="A1893" i="32"/>
  <c r="M1892" i="32"/>
  <c r="A1892" i="32"/>
  <c r="M1891" i="32"/>
  <c r="A1891" i="32"/>
  <c r="M1890" i="32"/>
  <c r="A1890" i="32"/>
  <c r="M1889" i="32"/>
  <c r="A1889" i="32"/>
  <c r="M1888" i="32"/>
  <c r="A1888" i="32"/>
  <c r="M1887" i="32"/>
  <c r="A1887" i="32"/>
  <c r="M1886" i="32"/>
  <c r="A1886" i="32"/>
  <c r="M1885" i="32"/>
  <c r="A1885" i="32"/>
  <c r="M1884" i="32"/>
  <c r="A1884" i="32"/>
  <c r="M1883" i="32"/>
  <c r="A1883" i="32"/>
  <c r="M1882" i="32"/>
  <c r="A1882" i="32"/>
  <c r="M1881" i="32"/>
  <c r="A1881" i="32"/>
  <c r="M1880" i="32"/>
  <c r="A1880" i="32"/>
  <c r="M1879" i="32"/>
  <c r="A1879" i="32"/>
  <c r="M1878" i="32"/>
  <c r="A1878" i="32"/>
  <c r="M1877" i="32"/>
  <c r="A1877" i="32"/>
  <c r="M1876" i="32"/>
  <c r="A1876" i="32"/>
  <c r="M1875" i="32"/>
  <c r="A1875" i="32"/>
  <c r="M1874" i="32"/>
  <c r="A1874" i="32"/>
  <c r="M1873" i="32"/>
  <c r="A1873" i="32"/>
  <c r="M1872" i="32"/>
  <c r="A1872" i="32"/>
  <c r="M1871" i="32"/>
  <c r="A1871" i="32"/>
  <c r="M1870" i="32"/>
  <c r="A1870" i="32"/>
  <c r="M1869" i="32"/>
  <c r="A1869" i="32"/>
  <c r="M1868" i="32"/>
  <c r="A1868" i="32"/>
  <c r="M1867" i="32"/>
  <c r="A1867" i="32"/>
  <c r="M1866" i="32"/>
  <c r="A1866" i="32"/>
  <c r="M1865" i="32"/>
  <c r="A1865" i="32"/>
  <c r="M1864" i="32"/>
  <c r="A1864" i="32"/>
  <c r="M1863" i="32"/>
  <c r="A1863" i="32"/>
  <c r="M1862" i="32"/>
  <c r="A1862" i="32"/>
  <c r="M1861" i="32"/>
  <c r="A1861" i="32"/>
  <c r="M1860" i="32"/>
  <c r="A1860" i="32"/>
  <c r="M1859" i="32"/>
  <c r="A1859" i="32"/>
  <c r="M1858" i="32"/>
  <c r="A1858" i="32"/>
  <c r="M1857" i="32"/>
  <c r="A1857" i="32"/>
  <c r="M1856" i="32"/>
  <c r="A1856" i="32"/>
  <c r="M1855" i="32"/>
  <c r="A1855" i="32"/>
  <c r="M1854" i="32"/>
  <c r="A1854" i="32"/>
  <c r="M1853" i="32"/>
  <c r="A1853" i="32"/>
  <c r="M1852" i="32"/>
  <c r="A1852" i="32"/>
  <c r="M1851" i="32"/>
  <c r="A1851" i="32"/>
  <c r="M1850" i="32"/>
  <c r="A1850" i="32"/>
  <c r="M1849" i="32"/>
  <c r="A1849" i="32"/>
  <c r="M1848" i="32"/>
  <c r="A1848" i="32"/>
  <c r="M1847" i="32"/>
  <c r="A1847" i="32"/>
  <c r="M1846" i="32"/>
  <c r="A1846" i="32"/>
  <c r="M1845" i="32"/>
  <c r="A1845" i="32"/>
  <c r="M1844" i="32"/>
  <c r="A1844" i="32"/>
  <c r="M1843" i="32"/>
  <c r="A1843" i="32"/>
  <c r="M1842" i="32"/>
  <c r="A1842" i="32"/>
  <c r="M1841" i="32"/>
  <c r="A1841" i="32"/>
  <c r="M1840" i="32"/>
  <c r="A1840" i="32"/>
  <c r="M1839" i="32"/>
  <c r="A1839" i="32"/>
  <c r="M1838" i="32"/>
  <c r="A1838" i="32"/>
  <c r="M1837" i="32"/>
  <c r="A1837" i="32"/>
  <c r="M1836" i="32"/>
  <c r="A1836" i="32"/>
  <c r="M1835" i="32"/>
  <c r="A1835" i="32"/>
  <c r="M1834" i="32"/>
  <c r="A1834" i="32"/>
  <c r="M1833" i="32"/>
  <c r="A1833" i="32"/>
  <c r="M1832" i="32"/>
  <c r="A1832" i="32"/>
  <c r="M1831" i="32"/>
  <c r="A1831" i="32"/>
  <c r="M1830" i="32"/>
  <c r="A1830" i="32"/>
  <c r="M1829" i="32"/>
  <c r="A1829" i="32"/>
  <c r="M1828" i="32"/>
  <c r="A1828" i="32"/>
  <c r="M1827" i="32"/>
  <c r="A1827" i="32"/>
  <c r="M1826" i="32"/>
  <c r="A1826" i="32"/>
  <c r="M1825" i="32"/>
  <c r="A1825" i="32"/>
  <c r="M1824" i="32"/>
  <c r="A1824" i="32"/>
  <c r="M1823" i="32"/>
  <c r="A1823" i="32"/>
  <c r="M1822" i="32"/>
  <c r="A1822" i="32"/>
  <c r="M1821" i="32"/>
  <c r="A1821" i="32"/>
  <c r="M1820" i="32"/>
  <c r="A1820" i="32"/>
  <c r="M1819" i="32"/>
  <c r="A1819" i="32"/>
  <c r="M1818" i="32"/>
  <c r="A1818" i="32"/>
  <c r="M1817" i="32"/>
  <c r="A1817" i="32"/>
  <c r="M1816" i="32"/>
  <c r="A1816" i="32"/>
  <c r="M1815" i="32"/>
  <c r="A1815" i="32"/>
  <c r="M1814" i="32"/>
  <c r="A1814" i="32"/>
  <c r="M1813" i="32"/>
  <c r="A1813" i="32"/>
  <c r="M1812" i="32"/>
  <c r="A1812" i="32"/>
  <c r="M1811" i="32"/>
  <c r="A1811" i="32"/>
  <c r="M1810" i="32"/>
  <c r="A1810" i="32"/>
  <c r="M1809" i="32"/>
  <c r="A1809" i="32"/>
  <c r="M1808" i="32"/>
  <c r="A1808" i="32"/>
  <c r="M1807" i="32"/>
  <c r="A1807" i="32"/>
  <c r="M1806" i="32"/>
  <c r="A1806" i="32"/>
  <c r="M1805" i="32"/>
  <c r="A1805" i="32"/>
  <c r="M1804" i="32"/>
  <c r="A1804" i="32"/>
  <c r="M1803" i="32"/>
  <c r="A1803" i="32"/>
  <c r="M1802" i="32"/>
  <c r="A1802" i="32"/>
  <c r="M1801" i="32"/>
  <c r="A1801" i="32"/>
  <c r="M1800" i="32"/>
  <c r="A1800" i="32"/>
  <c r="M1799" i="32"/>
  <c r="A1799" i="32"/>
  <c r="M1798" i="32"/>
  <c r="A1798" i="32"/>
  <c r="M1797" i="32"/>
  <c r="A1797" i="32"/>
  <c r="M1796" i="32"/>
  <c r="A1796" i="32"/>
  <c r="M1795" i="32"/>
  <c r="A1795" i="32"/>
  <c r="M1794" i="32"/>
  <c r="A1794" i="32"/>
  <c r="M1793" i="32"/>
  <c r="A1793" i="32"/>
  <c r="M1792" i="32"/>
  <c r="A1792" i="32"/>
  <c r="M1791" i="32"/>
  <c r="A1791" i="32"/>
  <c r="M1790" i="32"/>
  <c r="A1790" i="32"/>
  <c r="M1789" i="32"/>
  <c r="A1789" i="32"/>
  <c r="M1788" i="32"/>
  <c r="A1788" i="32"/>
  <c r="M1787" i="32"/>
  <c r="A1787" i="32"/>
  <c r="M1786" i="32"/>
  <c r="A1786" i="32"/>
  <c r="M1785" i="32"/>
  <c r="A1785" i="32"/>
  <c r="M1784" i="32"/>
  <c r="A1784" i="32"/>
  <c r="M1783" i="32"/>
  <c r="A1783" i="32"/>
  <c r="M1782" i="32"/>
  <c r="A1782" i="32"/>
  <c r="M1781" i="32"/>
  <c r="A1781" i="32"/>
  <c r="M1780" i="32"/>
  <c r="A1780" i="32"/>
  <c r="M1779" i="32"/>
  <c r="A1779" i="32"/>
  <c r="M1778" i="32"/>
  <c r="A1778" i="32"/>
  <c r="M1777" i="32"/>
  <c r="A1777" i="32"/>
  <c r="M1776" i="32"/>
  <c r="A1776" i="32"/>
  <c r="M1775" i="32"/>
  <c r="A1775" i="32"/>
  <c r="M1774" i="32"/>
  <c r="A1774" i="32"/>
  <c r="M1773" i="32"/>
  <c r="A1773" i="32"/>
  <c r="M1772" i="32"/>
  <c r="A1772" i="32"/>
  <c r="M1771" i="32"/>
  <c r="A1771" i="32"/>
  <c r="M1770" i="32"/>
  <c r="A1770" i="32"/>
  <c r="M1769" i="32"/>
  <c r="A1769" i="32"/>
  <c r="M1768" i="32"/>
  <c r="A1768" i="32"/>
  <c r="M1767" i="32"/>
  <c r="A1767" i="32"/>
  <c r="M1766" i="32"/>
  <c r="A1766" i="32"/>
  <c r="M1765" i="32"/>
  <c r="A1765" i="32"/>
  <c r="M1764" i="32"/>
  <c r="A1764" i="32"/>
  <c r="M1763" i="32"/>
  <c r="A1763" i="32"/>
  <c r="M1762" i="32"/>
  <c r="A1762" i="32"/>
  <c r="M1761" i="32"/>
  <c r="A1761" i="32"/>
  <c r="M1760" i="32"/>
  <c r="A1760" i="32"/>
  <c r="M1759" i="32"/>
  <c r="A1759" i="32"/>
  <c r="M1758" i="32"/>
  <c r="A1758" i="32"/>
  <c r="M1757" i="32"/>
  <c r="A1757" i="32"/>
  <c r="M1756" i="32"/>
  <c r="A1756" i="32"/>
  <c r="M1755" i="32"/>
  <c r="A1755" i="32"/>
  <c r="M1754" i="32"/>
  <c r="A1754" i="32"/>
  <c r="M1753" i="32"/>
  <c r="A1753" i="32"/>
  <c r="M1752" i="32"/>
  <c r="A1752" i="32"/>
  <c r="M1751" i="32"/>
  <c r="A1751" i="32"/>
  <c r="M1750" i="32"/>
  <c r="A1750" i="32"/>
  <c r="M1749" i="32"/>
  <c r="A1749" i="32"/>
  <c r="M1748" i="32"/>
  <c r="A1748" i="32"/>
  <c r="M1747" i="32"/>
  <c r="A1747" i="32"/>
  <c r="M1746" i="32"/>
  <c r="A1746" i="32"/>
  <c r="M1745" i="32"/>
  <c r="A1745" i="32"/>
  <c r="M1744" i="32"/>
  <c r="A1744" i="32"/>
  <c r="M1743" i="32"/>
  <c r="A1743" i="32"/>
  <c r="M1742" i="32"/>
  <c r="A1742" i="32"/>
  <c r="M1741" i="32"/>
  <c r="A1741" i="32"/>
  <c r="M1740" i="32"/>
  <c r="A1740" i="32"/>
  <c r="M1739" i="32"/>
  <c r="A1739" i="32"/>
  <c r="M1738" i="32"/>
  <c r="A1738" i="32"/>
  <c r="M1737" i="32"/>
  <c r="A1737" i="32"/>
  <c r="M1736" i="32"/>
  <c r="A1736" i="32"/>
  <c r="M1735" i="32"/>
  <c r="A1735" i="32"/>
  <c r="M1734" i="32"/>
  <c r="A1734" i="32"/>
  <c r="M1733" i="32"/>
  <c r="A1733" i="32"/>
  <c r="M1732" i="32"/>
  <c r="A1732" i="32"/>
  <c r="M1731" i="32"/>
  <c r="A1731" i="32"/>
  <c r="M1730" i="32"/>
  <c r="A1730" i="32"/>
  <c r="M1729" i="32"/>
  <c r="A1729" i="32"/>
  <c r="M1728" i="32"/>
  <c r="A1728" i="32"/>
  <c r="M1727" i="32"/>
  <c r="A1727" i="32"/>
  <c r="M1726" i="32"/>
  <c r="A1726" i="32"/>
  <c r="M1725" i="32"/>
  <c r="A1725" i="32"/>
  <c r="M1724" i="32"/>
  <c r="A1724" i="32"/>
  <c r="M1723" i="32"/>
  <c r="A1723" i="32"/>
  <c r="M1722" i="32"/>
  <c r="A1722" i="32"/>
  <c r="M1721" i="32"/>
  <c r="A1721" i="32"/>
  <c r="M1720" i="32"/>
  <c r="A1720" i="32"/>
  <c r="M1719" i="32"/>
  <c r="A1719" i="32"/>
  <c r="M1718" i="32"/>
  <c r="A1718" i="32"/>
  <c r="M1717" i="32"/>
  <c r="A1717" i="32"/>
  <c r="M1716" i="32"/>
  <c r="A1716" i="32"/>
  <c r="M1715" i="32"/>
  <c r="A1715" i="32"/>
  <c r="M1714" i="32"/>
  <c r="A1714" i="32"/>
  <c r="M1713" i="32"/>
  <c r="A1713" i="32"/>
  <c r="M1712" i="32"/>
  <c r="A1712" i="32"/>
  <c r="M1711" i="32"/>
  <c r="A1711" i="32"/>
  <c r="M1710" i="32"/>
  <c r="A1710" i="32"/>
  <c r="M1709" i="32"/>
  <c r="A1709" i="32"/>
  <c r="M1708" i="32"/>
  <c r="A1708" i="32"/>
  <c r="M1707" i="32"/>
  <c r="A1707" i="32"/>
  <c r="M1706" i="32"/>
  <c r="A1706" i="32"/>
  <c r="M1705" i="32"/>
  <c r="A1705" i="32"/>
  <c r="M1704" i="32"/>
  <c r="A1704" i="32"/>
  <c r="M1703" i="32"/>
  <c r="A1703" i="32"/>
  <c r="M1702" i="32"/>
  <c r="A1702" i="32"/>
  <c r="M1701" i="32"/>
  <c r="A1701" i="32"/>
  <c r="M1700" i="32"/>
  <c r="A1700" i="32"/>
  <c r="M1699" i="32"/>
  <c r="A1699" i="32"/>
  <c r="M1698" i="32"/>
  <c r="A1698" i="32"/>
  <c r="M1697" i="32"/>
  <c r="A1697" i="32"/>
  <c r="M1696" i="32"/>
  <c r="A1696" i="32"/>
  <c r="M1695" i="32"/>
  <c r="A1695" i="32"/>
  <c r="M1694" i="32"/>
  <c r="A1694" i="32"/>
  <c r="M1693" i="32"/>
  <c r="A1693" i="32"/>
  <c r="M1692" i="32"/>
  <c r="A1692" i="32"/>
  <c r="M1691" i="32"/>
  <c r="A1691" i="32"/>
  <c r="M1690" i="32"/>
  <c r="A1690" i="32"/>
  <c r="M1689" i="32"/>
  <c r="A1689" i="32"/>
  <c r="M1688" i="32"/>
  <c r="A1688" i="32"/>
  <c r="M1687" i="32"/>
  <c r="A1687" i="32"/>
  <c r="M1686" i="32"/>
  <c r="A1686" i="32"/>
  <c r="M1685" i="32"/>
  <c r="A1685" i="32"/>
  <c r="M1684" i="32"/>
  <c r="A1684" i="32"/>
  <c r="M1683" i="32"/>
  <c r="A1683" i="32"/>
  <c r="M1682" i="32"/>
  <c r="A1682" i="32"/>
  <c r="M1681" i="32"/>
  <c r="A1681" i="32"/>
  <c r="M1680" i="32"/>
  <c r="A1680" i="32"/>
  <c r="M1679" i="32"/>
  <c r="A1679" i="32"/>
  <c r="M1678" i="32"/>
  <c r="A1678" i="32"/>
  <c r="M1677" i="32"/>
  <c r="A1677" i="32"/>
  <c r="M1676" i="32"/>
  <c r="A1676" i="32"/>
  <c r="M1675" i="32"/>
  <c r="A1675" i="32"/>
  <c r="M1674" i="32"/>
  <c r="A1674" i="32"/>
  <c r="M1673" i="32"/>
  <c r="A1673" i="32"/>
  <c r="M1672" i="32"/>
  <c r="A1672" i="32"/>
  <c r="M1671" i="32"/>
  <c r="A1671" i="32"/>
  <c r="M1670" i="32"/>
  <c r="A1670" i="32"/>
  <c r="M1669" i="32"/>
  <c r="A1669" i="32"/>
  <c r="M1668" i="32"/>
  <c r="A1668" i="32"/>
  <c r="M1667" i="32"/>
  <c r="A1667" i="32"/>
  <c r="M1666" i="32"/>
  <c r="A1666" i="32"/>
  <c r="M1665" i="32"/>
  <c r="A1665" i="32"/>
  <c r="M1664" i="32"/>
  <c r="A1664" i="32"/>
  <c r="M1663" i="32"/>
  <c r="A1663" i="32"/>
  <c r="M1662" i="32"/>
  <c r="A1662" i="32"/>
  <c r="M1661" i="32"/>
  <c r="A1661" i="32"/>
  <c r="M1660" i="32"/>
  <c r="A1660" i="32"/>
  <c r="M1659" i="32"/>
  <c r="A1659" i="32"/>
  <c r="M1658" i="32"/>
  <c r="A1658" i="32"/>
  <c r="M1657" i="32"/>
  <c r="A1657" i="32"/>
  <c r="M1656" i="32"/>
  <c r="A1656" i="32"/>
  <c r="M1655" i="32"/>
  <c r="A1655" i="32"/>
  <c r="M1654" i="32"/>
  <c r="A1654" i="32"/>
  <c r="M1653" i="32"/>
  <c r="A1653" i="32"/>
  <c r="M1652" i="32"/>
  <c r="A1652" i="32"/>
  <c r="M1651" i="32"/>
  <c r="A1651" i="32"/>
  <c r="M1650" i="32"/>
  <c r="A1650" i="32"/>
  <c r="M1649" i="32"/>
  <c r="A1649" i="32"/>
  <c r="M1648" i="32"/>
  <c r="A1648" i="32"/>
  <c r="M1647" i="32"/>
  <c r="A1647" i="32"/>
  <c r="M1646" i="32"/>
  <c r="A1646" i="32"/>
  <c r="M1645" i="32"/>
  <c r="A1645" i="32"/>
  <c r="M1644" i="32"/>
  <c r="A1644" i="32"/>
  <c r="M1643" i="32"/>
  <c r="A1643" i="32"/>
  <c r="M1642" i="32"/>
  <c r="A1642" i="32"/>
  <c r="M1641" i="32"/>
  <c r="A1641" i="32"/>
  <c r="M1640" i="32"/>
  <c r="A1640" i="32"/>
  <c r="M1639" i="32"/>
  <c r="A1639" i="32"/>
  <c r="M1638" i="32"/>
  <c r="A1638" i="32"/>
  <c r="M1637" i="32"/>
  <c r="A1637" i="32"/>
  <c r="M1636" i="32"/>
  <c r="A1636" i="32"/>
  <c r="M1635" i="32"/>
  <c r="A1635" i="32"/>
  <c r="M1634" i="32"/>
  <c r="A1634" i="32"/>
  <c r="M1633" i="32"/>
  <c r="A1633" i="32"/>
  <c r="M1632" i="32"/>
  <c r="A1632" i="32"/>
  <c r="M1631" i="32"/>
  <c r="A1631" i="32"/>
  <c r="M1630" i="32"/>
  <c r="A1630" i="32"/>
  <c r="M1629" i="32"/>
  <c r="A1629" i="32"/>
  <c r="M1628" i="32"/>
  <c r="A1628" i="32"/>
  <c r="M1627" i="32"/>
  <c r="A1627" i="32"/>
  <c r="M1626" i="32"/>
  <c r="A1626" i="32"/>
  <c r="M1625" i="32"/>
  <c r="A1625" i="32"/>
  <c r="M1624" i="32"/>
  <c r="A1624" i="32"/>
  <c r="M1623" i="32"/>
  <c r="A1623" i="32"/>
  <c r="M1622" i="32"/>
  <c r="A1622" i="32"/>
  <c r="M1621" i="32"/>
  <c r="A1621" i="32"/>
  <c r="M1620" i="32"/>
  <c r="A1620" i="32"/>
  <c r="M1619" i="32"/>
  <c r="A1619" i="32"/>
  <c r="M1618" i="32"/>
  <c r="A1618" i="32"/>
  <c r="M1617" i="32"/>
  <c r="A1617" i="32"/>
  <c r="M1616" i="32"/>
  <c r="A1616" i="32"/>
  <c r="M1615" i="32"/>
  <c r="A1615" i="32"/>
  <c r="M1614" i="32"/>
  <c r="A1614" i="32"/>
  <c r="M1613" i="32"/>
  <c r="A1613" i="32"/>
  <c r="M1612" i="32"/>
  <c r="A1612" i="32"/>
  <c r="M1611" i="32"/>
  <c r="A1611" i="32"/>
  <c r="M1610" i="32"/>
  <c r="A1610" i="32"/>
  <c r="M1609" i="32"/>
  <c r="A1609" i="32"/>
  <c r="M1608" i="32"/>
  <c r="A1608" i="32"/>
  <c r="M1607" i="32"/>
  <c r="A1607" i="32"/>
  <c r="M1606" i="32"/>
  <c r="A1606" i="32"/>
  <c r="M1605" i="32"/>
  <c r="A1605" i="32"/>
  <c r="M1604" i="32"/>
  <c r="A1604" i="32"/>
  <c r="M1603" i="32"/>
  <c r="A1603" i="32"/>
  <c r="M1602" i="32"/>
  <c r="A1602" i="32"/>
  <c r="M1601" i="32"/>
  <c r="A1601" i="32"/>
  <c r="M1600" i="32"/>
  <c r="A1600" i="32"/>
  <c r="M1599" i="32"/>
  <c r="A1599" i="32"/>
  <c r="M1598" i="32"/>
  <c r="A1598" i="32"/>
  <c r="M1597" i="32"/>
  <c r="A1597" i="32"/>
  <c r="M1596" i="32"/>
  <c r="A1596" i="32"/>
  <c r="M1595" i="32"/>
  <c r="A1595" i="32"/>
  <c r="M1594" i="32"/>
  <c r="A1594" i="32"/>
  <c r="M1593" i="32"/>
  <c r="A1593" i="32"/>
  <c r="M1592" i="32"/>
  <c r="A1592" i="32"/>
  <c r="M1591" i="32"/>
  <c r="A1591" i="32"/>
  <c r="M1590" i="32"/>
  <c r="A1590" i="32"/>
  <c r="M1589" i="32"/>
  <c r="A1589" i="32"/>
  <c r="M1588" i="32"/>
  <c r="A1588" i="32"/>
  <c r="M1587" i="32"/>
  <c r="A1587" i="32"/>
  <c r="M1586" i="32"/>
  <c r="A1586" i="32"/>
  <c r="M1585" i="32"/>
  <c r="A1585" i="32"/>
  <c r="M1584" i="32"/>
  <c r="A1584" i="32"/>
  <c r="M1583" i="32"/>
  <c r="A1583" i="32"/>
  <c r="M1582" i="32"/>
  <c r="A1582" i="32"/>
  <c r="M1581" i="32"/>
  <c r="A1581" i="32"/>
  <c r="M1580" i="32"/>
  <c r="A1580" i="32"/>
  <c r="M1579" i="32"/>
  <c r="A1579" i="32"/>
  <c r="M1578" i="32"/>
  <c r="A1578" i="32"/>
  <c r="M1577" i="32"/>
  <c r="A1577" i="32"/>
  <c r="M1576" i="32"/>
  <c r="A1576" i="32"/>
  <c r="M1575" i="32"/>
  <c r="A1575" i="32"/>
  <c r="M1574" i="32"/>
  <c r="A1574" i="32"/>
  <c r="M1573" i="32"/>
  <c r="A1573" i="32"/>
  <c r="M1572" i="32"/>
  <c r="A1572" i="32"/>
  <c r="M1571" i="32"/>
  <c r="A1571" i="32"/>
  <c r="M1570" i="32"/>
  <c r="A1570" i="32"/>
  <c r="M1569" i="32"/>
  <c r="A1569" i="32"/>
  <c r="M1568" i="32"/>
  <c r="A1568" i="32"/>
  <c r="M1567" i="32"/>
  <c r="A1567" i="32"/>
  <c r="M1566" i="32"/>
  <c r="A1566" i="32"/>
  <c r="M1565" i="32"/>
  <c r="A1565" i="32"/>
  <c r="M1564" i="32"/>
  <c r="A1564" i="32"/>
  <c r="M1563" i="32"/>
  <c r="A1563" i="32"/>
  <c r="M1562" i="32"/>
  <c r="A1562" i="32"/>
  <c r="M1561" i="32"/>
  <c r="A1561" i="32"/>
  <c r="M1560" i="32"/>
  <c r="A1560" i="32"/>
  <c r="M1559" i="32"/>
  <c r="A1559" i="32"/>
  <c r="M1558" i="32"/>
  <c r="A1558" i="32"/>
  <c r="M1557" i="32"/>
  <c r="A1557" i="32"/>
  <c r="M1556" i="32"/>
  <c r="A1556" i="32"/>
  <c r="M1555" i="32"/>
  <c r="A1555" i="32"/>
  <c r="M1554" i="32"/>
  <c r="A1554" i="32"/>
  <c r="M1553" i="32"/>
  <c r="A1553" i="32"/>
  <c r="M1552" i="32"/>
  <c r="A1552" i="32"/>
  <c r="M1551" i="32"/>
  <c r="A1551" i="32"/>
  <c r="M1550" i="32"/>
  <c r="A1550" i="32"/>
  <c r="M1549" i="32"/>
  <c r="A1549" i="32"/>
  <c r="M1548" i="32"/>
  <c r="A1548" i="32"/>
  <c r="M1547" i="32"/>
  <c r="A1547" i="32"/>
  <c r="M1546" i="32"/>
  <c r="A1546" i="32"/>
  <c r="M1545" i="32"/>
  <c r="A1545" i="32"/>
  <c r="M1544" i="32"/>
  <c r="A1544" i="32"/>
  <c r="M1543" i="32"/>
  <c r="A1543" i="32"/>
  <c r="M1542" i="32"/>
  <c r="A1542" i="32"/>
  <c r="M1541" i="32"/>
  <c r="A1541" i="32"/>
  <c r="M1540" i="32"/>
  <c r="A1540" i="32"/>
  <c r="M1539" i="32"/>
  <c r="A1539" i="32"/>
  <c r="M1538" i="32"/>
  <c r="A1538" i="32"/>
  <c r="M1537" i="32"/>
  <c r="A1537" i="32"/>
  <c r="M1536" i="32"/>
  <c r="A1536" i="32"/>
  <c r="M1535" i="32"/>
  <c r="A1535" i="32"/>
  <c r="M1534" i="32"/>
  <c r="A1534" i="32"/>
  <c r="M1533" i="32"/>
  <c r="A1533" i="32"/>
  <c r="M1532" i="32"/>
  <c r="A1532" i="32"/>
  <c r="M1531" i="32"/>
  <c r="A1531" i="32"/>
  <c r="M1530" i="32"/>
  <c r="A1530" i="32"/>
  <c r="M1529" i="32"/>
  <c r="A1529" i="32"/>
  <c r="M1528" i="32"/>
  <c r="A1528" i="32"/>
  <c r="M1527" i="32"/>
  <c r="A1527" i="32"/>
  <c r="M1526" i="32"/>
  <c r="A1526" i="32"/>
  <c r="M1525" i="32"/>
  <c r="A1525" i="32"/>
  <c r="M1524" i="32"/>
  <c r="A1524" i="32"/>
  <c r="M1523" i="32"/>
  <c r="A1523" i="32"/>
  <c r="M1522" i="32"/>
  <c r="A1522" i="32"/>
  <c r="M1521" i="32"/>
  <c r="A1521" i="32"/>
  <c r="M1520" i="32"/>
  <c r="A1520" i="32"/>
  <c r="M1519" i="32"/>
  <c r="A1519" i="32"/>
  <c r="M1518" i="32"/>
  <c r="A1518" i="32"/>
  <c r="M1517" i="32"/>
  <c r="A1517" i="32"/>
  <c r="M1516" i="32"/>
  <c r="A1516" i="32"/>
  <c r="M1515" i="32"/>
  <c r="A1515" i="32"/>
  <c r="M1514" i="32"/>
  <c r="A1514" i="32"/>
  <c r="M1513" i="32"/>
  <c r="A1513" i="32"/>
  <c r="M1512" i="32"/>
  <c r="A1512" i="32"/>
  <c r="M1511" i="32"/>
  <c r="A1511" i="32"/>
  <c r="M1510" i="32"/>
  <c r="A1510" i="32"/>
  <c r="M1509" i="32"/>
  <c r="A1509" i="32"/>
  <c r="M1508" i="32"/>
  <c r="A1508" i="32"/>
  <c r="M1507" i="32"/>
  <c r="A1507" i="32"/>
  <c r="M1506" i="32"/>
  <c r="A1506" i="32"/>
  <c r="M1505" i="32"/>
  <c r="A1505" i="32"/>
  <c r="M1504" i="32"/>
  <c r="A1504" i="32"/>
  <c r="M1503" i="32"/>
  <c r="A1503" i="32"/>
  <c r="M1502" i="32"/>
  <c r="A1502" i="32"/>
  <c r="M1501" i="32"/>
  <c r="A1501" i="32"/>
  <c r="M1500" i="32"/>
  <c r="A1500" i="32"/>
  <c r="M1499" i="32"/>
  <c r="A1499" i="32"/>
  <c r="M1498" i="32"/>
  <c r="A1498" i="32"/>
  <c r="M1497" i="32"/>
  <c r="A1497" i="32"/>
  <c r="M1496" i="32"/>
  <c r="A1496" i="32"/>
  <c r="M1495" i="32"/>
  <c r="A1495" i="32"/>
  <c r="M1494" i="32"/>
  <c r="A1494" i="32"/>
  <c r="M1493" i="32"/>
  <c r="A1493" i="32"/>
  <c r="M1492" i="32"/>
  <c r="A1492" i="32"/>
  <c r="M1491" i="32"/>
  <c r="A1491" i="32"/>
  <c r="M1490" i="32"/>
  <c r="A1490" i="32"/>
  <c r="M1489" i="32"/>
  <c r="A1489" i="32"/>
  <c r="M1488" i="32"/>
  <c r="A1488" i="32"/>
  <c r="M1487" i="32"/>
  <c r="A1487" i="32"/>
  <c r="M1486" i="32"/>
  <c r="A1486" i="32"/>
  <c r="M1485" i="32"/>
  <c r="A1485" i="32"/>
  <c r="M1484" i="32"/>
  <c r="A1484" i="32"/>
  <c r="M1483" i="32"/>
  <c r="A1483" i="32"/>
  <c r="M1482" i="32"/>
  <c r="A1482" i="32"/>
  <c r="M1481" i="32"/>
  <c r="A1481" i="32"/>
  <c r="M1480" i="32"/>
  <c r="A1480" i="32"/>
  <c r="M1479" i="32"/>
  <c r="A1479" i="32"/>
  <c r="M1478" i="32"/>
  <c r="A1478" i="32"/>
  <c r="M1477" i="32"/>
  <c r="A1477" i="32"/>
  <c r="M1476" i="32"/>
  <c r="A1476" i="32"/>
  <c r="M1475" i="32"/>
  <c r="A1475" i="32"/>
  <c r="M1474" i="32"/>
  <c r="A1474" i="32"/>
  <c r="M1473" i="32"/>
  <c r="A1473" i="32"/>
  <c r="M1472" i="32"/>
  <c r="A1472" i="32"/>
  <c r="M1471" i="32"/>
  <c r="A1471" i="32"/>
  <c r="M1470" i="32"/>
  <c r="A1470" i="32"/>
  <c r="M1469" i="32"/>
  <c r="A1469" i="32"/>
  <c r="M1468" i="32"/>
  <c r="A1468" i="32"/>
  <c r="M1467" i="32"/>
  <c r="A1467" i="32"/>
  <c r="M1466" i="32"/>
  <c r="A1466" i="32"/>
  <c r="M1465" i="32"/>
  <c r="A1465" i="32"/>
  <c r="M1464" i="32"/>
  <c r="A1464" i="32"/>
  <c r="M1463" i="32"/>
  <c r="A1463" i="32"/>
  <c r="M1462" i="32"/>
  <c r="A1462" i="32"/>
  <c r="M1461" i="32"/>
  <c r="A1461" i="32"/>
  <c r="M1460" i="32"/>
  <c r="A1460" i="32"/>
  <c r="M1459" i="32"/>
  <c r="A1459" i="32"/>
  <c r="M1458" i="32"/>
  <c r="A1458" i="32"/>
  <c r="M1457" i="32"/>
  <c r="A1457" i="32"/>
  <c r="M1456" i="32"/>
  <c r="A1456" i="32"/>
  <c r="M1455" i="32"/>
  <c r="A1455" i="32"/>
  <c r="M1454" i="32"/>
  <c r="A1454" i="32"/>
  <c r="M1453" i="32"/>
  <c r="A1453" i="32"/>
  <c r="M1452" i="32"/>
  <c r="A1452" i="32"/>
  <c r="M1451" i="32"/>
  <c r="A1451" i="32"/>
  <c r="M1450" i="32"/>
  <c r="A1450" i="32"/>
  <c r="M1449" i="32"/>
  <c r="A1449" i="32"/>
  <c r="M1448" i="32"/>
  <c r="A1448" i="32"/>
  <c r="M1447" i="32"/>
  <c r="A1447" i="32"/>
  <c r="M1446" i="32"/>
  <c r="A1446" i="32"/>
  <c r="M1445" i="32"/>
  <c r="A1445" i="32"/>
  <c r="M1444" i="32"/>
  <c r="A1444" i="32"/>
  <c r="M1443" i="32"/>
  <c r="A1443" i="32"/>
  <c r="M1442" i="32"/>
  <c r="A1442" i="32"/>
  <c r="M1441" i="32"/>
  <c r="A1441" i="32"/>
  <c r="M1440" i="32"/>
  <c r="A1440" i="32"/>
  <c r="M1439" i="32"/>
  <c r="A1439" i="32"/>
  <c r="M1438" i="32"/>
  <c r="A1438" i="32"/>
  <c r="M1437" i="32"/>
  <c r="A1437" i="32"/>
  <c r="M1436" i="32"/>
  <c r="A1436" i="32"/>
  <c r="M1435" i="32"/>
  <c r="A1435" i="32"/>
  <c r="M1434" i="32"/>
  <c r="A1434" i="32"/>
  <c r="M1433" i="32"/>
  <c r="A1433" i="32"/>
  <c r="M1432" i="32"/>
  <c r="A1432" i="32"/>
  <c r="M1431" i="32"/>
  <c r="A1431" i="32"/>
  <c r="M1430" i="32"/>
  <c r="A1430" i="32"/>
  <c r="M1429" i="32"/>
  <c r="A1429" i="32"/>
  <c r="M1428" i="32"/>
  <c r="A1428" i="32"/>
  <c r="M1427" i="32"/>
  <c r="A1427" i="32"/>
  <c r="M1426" i="32"/>
  <c r="A1426" i="32"/>
  <c r="M1425" i="32"/>
  <c r="A1425" i="32"/>
  <c r="M1424" i="32"/>
  <c r="A1424" i="32"/>
  <c r="M1423" i="32"/>
  <c r="A1423" i="32"/>
  <c r="M1422" i="32"/>
  <c r="A1422" i="32"/>
  <c r="M1421" i="32"/>
  <c r="A1421" i="32"/>
  <c r="M1420" i="32"/>
  <c r="A1420" i="32"/>
  <c r="M1419" i="32"/>
  <c r="A1419" i="32"/>
  <c r="M1418" i="32"/>
  <c r="A1418" i="32"/>
  <c r="M1417" i="32"/>
  <c r="A1417" i="32"/>
  <c r="M1416" i="32"/>
  <c r="A1416" i="32"/>
  <c r="M1415" i="32"/>
  <c r="A1415" i="32"/>
  <c r="M1414" i="32"/>
  <c r="A1414" i="32"/>
  <c r="M1413" i="32"/>
  <c r="A1413" i="32"/>
  <c r="M1412" i="32"/>
  <c r="A1412" i="32"/>
  <c r="M1411" i="32"/>
  <c r="A1411" i="32"/>
  <c r="M1410" i="32"/>
  <c r="A1410" i="32"/>
  <c r="M1409" i="32"/>
  <c r="A1409" i="32"/>
  <c r="M1408" i="32"/>
  <c r="A1408" i="32"/>
  <c r="M1407" i="32"/>
  <c r="A1407" i="32"/>
  <c r="M1406" i="32"/>
  <c r="A1406" i="32"/>
  <c r="M1405" i="32"/>
  <c r="A1405" i="32"/>
  <c r="M1404" i="32"/>
  <c r="A1404" i="32"/>
  <c r="M1403" i="32"/>
  <c r="A1403" i="32"/>
  <c r="M1402" i="32"/>
  <c r="A1402" i="32"/>
  <c r="M1401" i="32"/>
  <c r="A1401" i="32"/>
  <c r="M1400" i="32"/>
  <c r="A1400" i="32"/>
  <c r="M1399" i="32"/>
  <c r="A1399" i="32"/>
  <c r="M1398" i="32"/>
  <c r="A1398" i="32"/>
  <c r="M1397" i="32"/>
  <c r="A1397" i="32"/>
  <c r="M1396" i="32"/>
  <c r="A1396" i="32"/>
  <c r="M1395" i="32"/>
  <c r="A1395" i="32"/>
  <c r="M1394" i="32"/>
  <c r="A1394" i="32"/>
  <c r="M1393" i="32"/>
  <c r="A1393" i="32"/>
  <c r="M1392" i="32"/>
  <c r="A1392" i="32"/>
  <c r="M1391" i="32"/>
  <c r="A1391" i="32"/>
  <c r="M1390" i="32"/>
  <c r="A1390" i="32"/>
  <c r="M1389" i="32"/>
  <c r="A1389" i="32"/>
  <c r="M1388" i="32"/>
  <c r="A1388" i="32"/>
  <c r="M1387" i="32"/>
  <c r="A1387" i="32"/>
  <c r="M1386" i="32"/>
  <c r="A1386" i="32"/>
  <c r="M1385" i="32"/>
  <c r="A1385" i="32"/>
  <c r="M1384" i="32"/>
  <c r="A1384" i="32"/>
  <c r="M1383" i="32"/>
  <c r="A1383" i="32"/>
  <c r="M1382" i="32"/>
  <c r="A1382" i="32"/>
  <c r="M1381" i="32"/>
  <c r="A1381" i="32"/>
  <c r="M1380" i="32"/>
  <c r="A1380" i="32"/>
  <c r="M1379" i="32"/>
  <c r="A1379" i="32"/>
  <c r="M1378" i="32"/>
  <c r="A1378" i="32"/>
  <c r="M1377" i="32"/>
  <c r="A1377" i="32"/>
  <c r="M1376" i="32"/>
  <c r="A1376" i="32"/>
  <c r="M1375" i="32"/>
  <c r="A1375" i="32"/>
  <c r="M1374" i="32"/>
  <c r="A1374" i="32"/>
  <c r="M1373" i="32"/>
  <c r="A1373" i="32"/>
  <c r="M1372" i="32"/>
  <c r="A1372" i="32"/>
  <c r="M1371" i="32"/>
  <c r="A1371" i="32"/>
  <c r="M1370" i="32"/>
  <c r="A1370" i="32"/>
  <c r="M1369" i="32"/>
  <c r="A1369" i="32"/>
  <c r="M1368" i="32"/>
  <c r="A1368" i="32"/>
  <c r="M1367" i="32"/>
  <c r="A1367" i="32"/>
  <c r="M1366" i="32"/>
  <c r="A1366" i="32"/>
  <c r="M1365" i="32"/>
  <c r="A1365" i="32"/>
  <c r="M1364" i="32"/>
  <c r="A1364" i="32"/>
  <c r="M1363" i="32"/>
  <c r="A1363" i="32"/>
  <c r="M1362" i="32"/>
  <c r="A1362" i="32"/>
  <c r="M1361" i="32"/>
  <c r="A1361" i="32"/>
  <c r="M1360" i="32"/>
  <c r="A1360" i="32"/>
  <c r="M1359" i="32"/>
  <c r="A1359" i="32"/>
  <c r="M1358" i="32"/>
  <c r="A1358" i="32"/>
  <c r="M1357" i="32"/>
  <c r="A1357" i="32"/>
  <c r="M1356" i="32"/>
  <c r="A1356" i="32"/>
  <c r="M1355" i="32"/>
  <c r="A1355" i="32"/>
  <c r="M1354" i="32"/>
  <c r="A1354" i="32"/>
  <c r="M1353" i="32"/>
  <c r="A1353" i="32"/>
  <c r="M1352" i="32"/>
  <c r="A1352" i="32"/>
  <c r="M1351" i="32"/>
  <c r="A1351" i="32"/>
  <c r="M1350" i="32"/>
  <c r="A1350" i="32"/>
  <c r="M1349" i="32"/>
  <c r="A1349" i="32"/>
  <c r="M1348" i="32"/>
  <c r="A1348" i="32"/>
  <c r="M1347" i="32"/>
  <c r="A1347" i="32"/>
  <c r="M1346" i="32"/>
  <c r="A1346" i="32"/>
  <c r="M1345" i="32"/>
  <c r="A1345" i="32"/>
  <c r="M1344" i="32"/>
  <c r="A1344" i="32"/>
  <c r="M1343" i="32"/>
  <c r="A1343" i="32"/>
  <c r="M1342" i="32"/>
  <c r="A1342" i="32"/>
  <c r="M1341" i="32"/>
  <c r="A1341" i="32"/>
  <c r="M1340" i="32"/>
  <c r="A1340" i="32"/>
  <c r="M1339" i="32"/>
  <c r="A1339" i="32"/>
  <c r="M1338" i="32"/>
  <c r="A1338" i="32"/>
  <c r="M1337" i="32"/>
  <c r="A1337" i="32"/>
  <c r="M1336" i="32"/>
  <c r="A1336" i="32"/>
  <c r="M1335" i="32"/>
  <c r="A1335" i="32"/>
  <c r="M1334" i="32"/>
  <c r="A1334" i="32"/>
  <c r="M1333" i="32"/>
  <c r="A1333" i="32"/>
  <c r="M1332" i="32"/>
  <c r="A1332" i="32"/>
  <c r="M1331" i="32"/>
  <c r="A1331" i="32"/>
  <c r="M1330" i="32"/>
  <c r="A1330" i="32"/>
  <c r="M1329" i="32"/>
  <c r="A1329" i="32"/>
  <c r="M1328" i="32"/>
  <c r="A1328" i="32"/>
  <c r="M1327" i="32"/>
  <c r="A1327" i="32"/>
  <c r="M1326" i="32"/>
  <c r="A1326" i="32"/>
  <c r="M1325" i="32"/>
  <c r="A1325" i="32"/>
  <c r="M1324" i="32"/>
  <c r="A1324" i="32"/>
  <c r="M1323" i="32"/>
  <c r="A1323" i="32"/>
  <c r="M1322" i="32"/>
  <c r="A1322" i="32"/>
  <c r="M1321" i="32"/>
  <c r="A1321" i="32"/>
  <c r="M1320" i="32"/>
  <c r="A1320" i="32"/>
  <c r="M1319" i="32"/>
  <c r="A1319" i="32"/>
  <c r="M1318" i="32"/>
  <c r="A1318" i="32"/>
  <c r="M1317" i="32"/>
  <c r="A1317" i="32"/>
  <c r="M1316" i="32"/>
  <c r="A1316" i="32"/>
  <c r="M1315" i="32"/>
  <c r="A1315" i="32"/>
  <c r="M1314" i="32"/>
  <c r="A1314" i="32"/>
  <c r="M1313" i="32"/>
  <c r="A1313" i="32"/>
  <c r="M1312" i="32"/>
  <c r="A1312" i="32"/>
  <c r="M1311" i="32"/>
  <c r="A1311" i="32"/>
  <c r="M1310" i="32"/>
  <c r="A1310" i="32"/>
  <c r="M1309" i="32"/>
  <c r="A1309" i="32"/>
  <c r="M1308" i="32"/>
  <c r="A1308" i="32"/>
  <c r="M1307" i="32"/>
  <c r="A1307" i="32"/>
  <c r="M1306" i="32"/>
  <c r="A1306" i="32"/>
  <c r="M1305" i="32"/>
  <c r="A1305" i="32"/>
  <c r="M1304" i="32"/>
  <c r="A1304" i="32"/>
  <c r="M1303" i="32"/>
  <c r="A1303" i="32"/>
  <c r="M1302" i="32"/>
  <c r="A1302" i="32"/>
  <c r="M1301" i="32"/>
  <c r="A1301" i="32"/>
  <c r="M1300" i="32"/>
  <c r="A1300" i="32"/>
  <c r="M1299" i="32"/>
  <c r="A1299" i="32"/>
  <c r="M1298" i="32"/>
  <c r="A1298" i="32"/>
  <c r="M1297" i="32"/>
  <c r="A1297" i="32"/>
  <c r="M1296" i="32"/>
  <c r="A1296" i="32"/>
  <c r="M1295" i="32"/>
  <c r="A1295" i="32"/>
  <c r="M1294" i="32"/>
  <c r="A1294" i="32"/>
  <c r="M1293" i="32"/>
  <c r="A1293" i="32"/>
  <c r="M1292" i="32"/>
  <c r="A1292" i="32"/>
  <c r="M1291" i="32"/>
  <c r="A1291" i="32"/>
  <c r="M1290" i="32"/>
  <c r="A1290" i="32"/>
  <c r="M1289" i="32"/>
  <c r="A1289" i="32"/>
  <c r="M1288" i="32"/>
  <c r="A1288" i="32"/>
  <c r="M1287" i="32"/>
  <c r="A1287" i="32"/>
  <c r="M1286" i="32"/>
  <c r="A1286" i="32"/>
  <c r="M1285" i="32"/>
  <c r="A1285" i="32"/>
  <c r="M1284" i="32"/>
  <c r="A1284" i="32"/>
  <c r="M1283" i="32"/>
  <c r="A1283" i="32"/>
  <c r="M1282" i="32"/>
  <c r="A1282" i="32"/>
  <c r="M1281" i="32"/>
  <c r="A1281" i="32"/>
  <c r="M1280" i="32"/>
  <c r="A1280" i="32"/>
  <c r="M1279" i="32"/>
  <c r="A1279" i="32"/>
  <c r="M1278" i="32"/>
  <c r="A1278" i="32"/>
  <c r="M1277" i="32"/>
  <c r="A1277" i="32"/>
  <c r="M1276" i="32"/>
  <c r="A1276" i="32"/>
  <c r="M1275" i="32"/>
  <c r="A1275" i="32"/>
  <c r="M1274" i="32"/>
  <c r="A1274" i="32"/>
  <c r="M1273" i="32"/>
  <c r="A1273" i="32"/>
  <c r="M1272" i="32"/>
  <c r="A1272" i="32"/>
  <c r="M1271" i="32"/>
  <c r="A1271" i="32"/>
  <c r="M1270" i="32"/>
  <c r="A1270" i="32"/>
  <c r="M1269" i="32"/>
  <c r="A1269" i="32"/>
  <c r="M1268" i="32"/>
  <c r="A1268" i="32"/>
  <c r="M1267" i="32"/>
  <c r="A1267" i="32"/>
  <c r="M1266" i="32"/>
  <c r="A1266" i="32"/>
  <c r="M1265" i="32"/>
  <c r="A1265" i="32"/>
  <c r="M1264" i="32"/>
  <c r="A1264" i="32"/>
  <c r="M1263" i="32"/>
  <c r="A1263" i="32"/>
  <c r="M1262" i="32"/>
  <c r="A1262" i="32"/>
  <c r="M1261" i="32"/>
  <c r="A1261" i="32"/>
  <c r="M1260" i="32"/>
  <c r="A1260" i="32"/>
  <c r="M1259" i="32"/>
  <c r="A1259" i="32"/>
  <c r="M1258" i="32"/>
  <c r="A1258" i="32"/>
  <c r="M1257" i="32"/>
  <c r="A1257" i="32"/>
  <c r="M1256" i="32"/>
  <c r="A1256" i="32"/>
  <c r="M1255" i="32"/>
  <c r="A1255" i="32"/>
  <c r="M1254" i="32"/>
  <c r="A1254" i="32"/>
  <c r="M1253" i="32"/>
  <c r="A1253" i="32"/>
  <c r="M1252" i="32"/>
  <c r="A1252" i="32"/>
  <c r="M1251" i="32"/>
  <c r="A1251" i="32"/>
  <c r="M1250" i="32"/>
  <c r="A1250" i="32"/>
  <c r="M1249" i="32"/>
  <c r="A1249" i="32"/>
  <c r="M1248" i="32"/>
  <c r="A1248" i="32"/>
  <c r="M1247" i="32"/>
  <c r="A1247" i="32"/>
  <c r="M1246" i="32"/>
  <c r="A1246" i="32"/>
  <c r="M1245" i="32"/>
  <c r="A1245" i="32"/>
  <c r="M1244" i="32"/>
  <c r="A1244" i="32"/>
  <c r="M1243" i="32"/>
  <c r="A1243" i="32"/>
  <c r="M1242" i="32"/>
  <c r="A1242" i="32"/>
  <c r="M1241" i="32"/>
  <c r="A1241" i="32"/>
  <c r="M1240" i="32"/>
  <c r="A1240" i="32"/>
  <c r="M1239" i="32"/>
  <c r="A1239" i="32"/>
  <c r="M1238" i="32"/>
  <c r="A1238" i="32"/>
  <c r="M1237" i="32"/>
  <c r="A1237" i="32"/>
  <c r="M1236" i="32"/>
  <c r="A1236" i="32"/>
  <c r="M1235" i="32"/>
  <c r="A1235" i="32"/>
  <c r="M1234" i="32"/>
  <c r="A1234" i="32"/>
  <c r="M1233" i="32"/>
  <c r="A1233" i="32"/>
  <c r="M1232" i="32"/>
  <c r="A1232" i="32"/>
  <c r="M1231" i="32"/>
  <c r="A1231" i="32"/>
  <c r="M1230" i="32"/>
  <c r="A1230" i="32"/>
  <c r="M1229" i="32"/>
  <c r="A1229" i="32"/>
  <c r="M1228" i="32"/>
  <c r="A1228" i="32"/>
  <c r="M1227" i="32"/>
  <c r="A1227" i="32"/>
  <c r="M1226" i="32"/>
  <c r="A1226" i="32"/>
  <c r="M1225" i="32"/>
  <c r="A1225" i="32"/>
  <c r="M1224" i="32"/>
  <c r="A1224" i="32"/>
  <c r="M1223" i="32"/>
  <c r="A1223" i="32"/>
  <c r="M1222" i="32"/>
  <c r="A1222" i="32"/>
  <c r="M1221" i="32"/>
  <c r="A1221" i="32"/>
  <c r="M1220" i="32"/>
  <c r="A1220" i="32"/>
  <c r="M1219" i="32"/>
  <c r="A1219" i="32"/>
  <c r="M1218" i="32"/>
  <c r="A1218" i="32"/>
  <c r="M1217" i="32"/>
  <c r="A1217" i="32"/>
  <c r="M1216" i="32"/>
  <c r="A1216" i="32"/>
  <c r="M1215" i="32"/>
  <c r="A1215" i="32"/>
  <c r="M1214" i="32"/>
  <c r="A1214" i="32"/>
  <c r="M1213" i="32"/>
  <c r="A1213" i="32"/>
  <c r="M1212" i="32"/>
  <c r="A1212" i="32"/>
  <c r="M1211" i="32"/>
  <c r="A1211" i="32"/>
  <c r="M1210" i="32"/>
  <c r="A1210" i="32"/>
  <c r="M1209" i="32"/>
  <c r="A1209" i="32"/>
  <c r="M1208" i="32"/>
  <c r="A1208" i="32"/>
  <c r="M1207" i="32"/>
  <c r="A1207" i="32"/>
  <c r="M1206" i="32"/>
  <c r="A1206" i="32"/>
  <c r="M1205" i="32"/>
  <c r="A1205" i="32"/>
  <c r="M1204" i="32"/>
  <c r="A1204" i="32"/>
  <c r="M1203" i="32"/>
  <c r="A1203" i="32"/>
  <c r="M1202" i="32"/>
  <c r="A1202" i="32"/>
  <c r="M1201" i="32"/>
  <c r="A1201" i="32"/>
  <c r="M1200" i="32"/>
  <c r="A1200" i="32"/>
  <c r="M1199" i="32"/>
  <c r="A1199" i="32"/>
  <c r="M1198" i="32"/>
  <c r="A1198" i="32"/>
  <c r="M1197" i="32"/>
  <c r="A1197" i="32"/>
  <c r="M1196" i="32"/>
  <c r="A1196" i="32"/>
  <c r="M1195" i="32"/>
  <c r="A1195" i="32"/>
  <c r="M1194" i="32"/>
  <c r="A1194" i="32"/>
  <c r="M1193" i="32"/>
  <c r="A1193" i="32"/>
  <c r="M1192" i="32"/>
  <c r="A1192" i="32"/>
  <c r="M1191" i="32"/>
  <c r="A1191" i="32"/>
  <c r="M1190" i="32"/>
  <c r="A1190" i="32"/>
  <c r="M1189" i="32"/>
  <c r="A1189" i="32"/>
  <c r="M1188" i="32"/>
  <c r="A1188" i="32"/>
  <c r="M1187" i="32"/>
  <c r="A1187" i="32"/>
  <c r="M1186" i="32"/>
  <c r="A1186" i="32"/>
  <c r="M1185" i="32"/>
  <c r="A1185" i="32"/>
  <c r="M1184" i="32"/>
  <c r="A1184" i="32"/>
  <c r="M1183" i="32"/>
  <c r="A1183" i="32"/>
  <c r="M1182" i="32"/>
  <c r="A1182" i="32"/>
  <c r="M1181" i="32"/>
  <c r="A1181" i="32"/>
  <c r="M1180" i="32"/>
  <c r="A1180" i="32"/>
  <c r="M1179" i="32"/>
  <c r="A1179" i="32"/>
  <c r="M1178" i="32"/>
  <c r="A1178" i="32"/>
  <c r="M1177" i="32"/>
  <c r="A1177" i="32"/>
  <c r="M1176" i="32"/>
  <c r="A1176" i="32"/>
  <c r="M1175" i="32"/>
  <c r="A1175" i="32"/>
  <c r="M1174" i="32"/>
  <c r="A1174" i="32"/>
  <c r="M1173" i="32"/>
  <c r="A1173" i="32"/>
  <c r="M1172" i="32"/>
  <c r="A1172" i="32"/>
  <c r="M1171" i="32"/>
  <c r="A1171" i="32"/>
  <c r="M1170" i="32"/>
  <c r="A1170" i="32"/>
  <c r="M1169" i="32"/>
  <c r="A1169" i="32"/>
  <c r="M1168" i="32"/>
  <c r="A1168" i="32"/>
  <c r="M1167" i="32"/>
  <c r="A1167" i="32"/>
  <c r="M1166" i="32"/>
  <c r="A1166" i="32"/>
  <c r="M1165" i="32"/>
  <c r="A1165" i="32"/>
  <c r="M1164" i="32"/>
  <c r="A1164" i="32"/>
  <c r="M1163" i="32"/>
  <c r="A1163" i="32"/>
  <c r="M1162" i="32"/>
  <c r="A1162" i="32"/>
  <c r="M1161" i="32"/>
  <c r="A1161" i="32"/>
  <c r="M1160" i="32"/>
  <c r="A1160" i="32"/>
  <c r="M1159" i="32"/>
  <c r="A1159" i="32"/>
  <c r="M1158" i="32"/>
  <c r="A1158" i="32"/>
  <c r="M1157" i="32"/>
  <c r="A1157" i="32"/>
  <c r="M1156" i="32"/>
  <c r="A1156" i="32"/>
  <c r="M1155" i="32"/>
  <c r="A1155" i="32"/>
  <c r="M1154" i="32"/>
  <c r="A1154" i="32"/>
  <c r="M1153" i="32"/>
  <c r="A1153" i="32"/>
  <c r="M1152" i="32"/>
  <c r="A1152" i="32"/>
  <c r="M1151" i="32"/>
  <c r="A1151" i="32"/>
  <c r="M1150" i="32"/>
  <c r="A1150" i="32"/>
  <c r="M1149" i="32"/>
  <c r="A1149" i="32"/>
  <c r="M1148" i="32"/>
  <c r="A1148" i="32"/>
  <c r="M1147" i="32"/>
  <c r="A1147" i="32"/>
  <c r="M1146" i="32"/>
  <c r="A1146" i="32"/>
  <c r="M1145" i="32"/>
  <c r="A1145" i="32"/>
  <c r="M1144" i="32"/>
  <c r="A1144" i="32"/>
  <c r="M1143" i="32"/>
  <c r="A1143" i="32"/>
  <c r="M1142" i="32"/>
  <c r="A1142" i="32"/>
  <c r="M1141" i="32"/>
  <c r="A1141" i="32"/>
  <c r="M1140" i="32"/>
  <c r="A1140" i="32"/>
  <c r="M1139" i="32"/>
  <c r="A1139" i="32"/>
  <c r="M1138" i="32"/>
  <c r="A1138" i="32"/>
  <c r="M1137" i="32"/>
  <c r="A1137" i="32"/>
  <c r="M1136" i="32"/>
  <c r="A1136" i="32"/>
  <c r="M1135" i="32"/>
  <c r="A1135" i="32"/>
  <c r="M1134" i="32"/>
  <c r="A1134" i="32"/>
  <c r="M1133" i="32"/>
  <c r="A1133" i="32"/>
  <c r="M1132" i="32"/>
  <c r="A1132" i="32"/>
  <c r="M1131" i="32"/>
  <c r="A1131" i="32"/>
  <c r="M1130" i="32"/>
  <c r="A1130" i="32"/>
  <c r="M1129" i="32"/>
  <c r="A1129" i="32"/>
  <c r="M1128" i="32"/>
  <c r="A1128" i="32"/>
  <c r="M1127" i="32"/>
  <c r="A1127" i="32"/>
  <c r="M1126" i="32"/>
  <c r="A1126" i="32"/>
  <c r="M1125" i="32"/>
  <c r="A1125" i="32"/>
  <c r="M1124" i="32"/>
  <c r="A1124" i="32"/>
  <c r="M1123" i="32"/>
  <c r="A1123" i="32"/>
  <c r="M1122" i="32"/>
  <c r="A1122" i="32"/>
  <c r="M1121" i="32"/>
  <c r="A1121" i="32"/>
  <c r="M1120" i="32"/>
  <c r="A1120" i="32"/>
  <c r="M1119" i="32"/>
  <c r="A1119" i="32"/>
  <c r="M1118" i="32"/>
  <c r="A1118" i="32"/>
  <c r="M1117" i="32"/>
  <c r="A1117" i="32"/>
  <c r="M1116" i="32"/>
  <c r="A1116" i="32"/>
  <c r="M1115" i="32"/>
  <c r="A1115" i="32"/>
  <c r="M1114" i="32"/>
  <c r="A1114" i="32"/>
  <c r="M1113" i="32"/>
  <c r="A1113" i="32"/>
  <c r="M1112" i="32"/>
  <c r="A1112" i="32"/>
  <c r="M1111" i="32"/>
  <c r="A1111" i="32"/>
  <c r="M1110" i="32"/>
  <c r="A1110" i="32"/>
  <c r="M1109" i="32"/>
  <c r="A1109" i="32"/>
  <c r="M1108" i="32"/>
  <c r="A1108" i="32"/>
  <c r="M1107" i="32"/>
  <c r="A1107" i="32"/>
  <c r="M1106" i="32"/>
  <c r="A1106" i="32"/>
  <c r="M1105" i="32"/>
  <c r="A1105" i="32"/>
  <c r="M1104" i="32"/>
  <c r="A1104" i="32"/>
  <c r="M1103" i="32"/>
  <c r="A1103" i="32"/>
  <c r="M1102" i="32"/>
  <c r="A1102" i="32"/>
  <c r="M1101" i="32"/>
  <c r="A1101" i="32"/>
  <c r="M1100" i="32"/>
  <c r="A1100" i="32"/>
  <c r="M1099" i="32"/>
  <c r="A1099" i="32"/>
  <c r="M1098" i="32"/>
  <c r="A1098" i="32"/>
  <c r="M1097" i="32"/>
  <c r="A1097" i="32"/>
  <c r="M1096" i="32"/>
  <c r="A1096" i="32"/>
  <c r="M1095" i="32"/>
  <c r="A1095" i="32"/>
  <c r="M1094" i="32"/>
  <c r="A1094" i="32"/>
  <c r="M1093" i="32"/>
  <c r="A1093" i="32"/>
  <c r="M1092" i="32"/>
  <c r="A1092" i="32"/>
  <c r="M1091" i="32"/>
  <c r="A1091" i="32"/>
  <c r="M1090" i="32"/>
  <c r="A1090" i="32"/>
  <c r="M1089" i="32"/>
  <c r="A1089" i="32"/>
  <c r="M1088" i="32"/>
  <c r="A1088" i="32"/>
  <c r="M1087" i="32"/>
  <c r="A1087" i="32"/>
  <c r="M1086" i="32"/>
  <c r="A1086" i="32"/>
  <c r="M1085" i="32"/>
  <c r="A1085" i="32"/>
  <c r="M1084" i="32"/>
  <c r="A1084" i="32"/>
  <c r="M1083" i="32"/>
  <c r="A1083" i="32"/>
  <c r="M1082" i="32"/>
  <c r="A1082" i="32"/>
  <c r="M1081" i="32"/>
  <c r="A1081" i="32"/>
  <c r="M1080" i="32"/>
  <c r="A1080" i="32"/>
  <c r="M1079" i="32"/>
  <c r="A1079" i="32"/>
  <c r="M1078" i="32"/>
  <c r="A1078" i="32"/>
  <c r="M1077" i="32"/>
  <c r="A1077" i="32"/>
  <c r="M1076" i="32"/>
  <c r="A1076" i="32"/>
  <c r="M1075" i="32"/>
  <c r="A1075" i="32"/>
  <c r="M1074" i="32"/>
  <c r="A1074" i="32"/>
  <c r="M1073" i="32"/>
  <c r="A1073" i="32"/>
  <c r="M1072" i="32"/>
  <c r="A1072" i="32"/>
  <c r="M1071" i="32"/>
  <c r="A1071" i="32"/>
  <c r="M1070" i="32"/>
  <c r="A1070" i="32"/>
  <c r="M1069" i="32"/>
  <c r="A1069" i="32"/>
  <c r="M1068" i="32"/>
  <c r="A1068" i="32"/>
  <c r="M1067" i="32"/>
  <c r="A1067" i="32"/>
  <c r="M1066" i="32"/>
  <c r="A1066" i="32"/>
  <c r="M1065" i="32"/>
  <c r="A1065" i="32"/>
  <c r="M1064" i="32"/>
  <c r="A1064" i="32"/>
  <c r="M1063" i="32"/>
  <c r="A1063" i="32"/>
  <c r="M1062" i="32"/>
  <c r="A1062" i="32"/>
  <c r="M1061" i="32"/>
  <c r="A1061" i="32"/>
  <c r="M1060" i="32"/>
  <c r="A1060" i="32"/>
  <c r="M1059" i="32"/>
  <c r="A1059" i="32"/>
  <c r="M1058" i="32"/>
  <c r="A1058" i="32"/>
  <c r="M1057" i="32"/>
  <c r="A1057" i="32"/>
  <c r="M1056" i="32"/>
  <c r="A1056" i="32"/>
  <c r="M1055" i="32"/>
  <c r="A1055" i="32"/>
  <c r="M1054" i="32"/>
  <c r="A1054" i="32"/>
  <c r="M1053" i="32"/>
  <c r="A1053" i="32"/>
  <c r="M1052" i="32"/>
  <c r="A1052" i="32"/>
  <c r="M1051" i="32"/>
  <c r="A1051" i="32"/>
  <c r="M1050" i="32"/>
  <c r="A1050" i="32"/>
  <c r="M1049" i="32"/>
  <c r="A1049" i="32"/>
  <c r="M1048" i="32"/>
  <c r="A1048" i="32"/>
  <c r="M1047" i="32"/>
  <c r="A1047" i="32"/>
  <c r="M1046" i="32"/>
  <c r="A1046" i="32"/>
  <c r="M1045" i="32"/>
  <c r="A1045" i="32"/>
  <c r="M1044" i="32"/>
  <c r="A1044" i="32"/>
  <c r="M1043" i="32"/>
  <c r="A1043" i="32"/>
  <c r="M1042" i="32"/>
  <c r="A1042" i="32"/>
  <c r="M1041" i="32"/>
  <c r="A1041" i="32"/>
  <c r="M1040" i="32"/>
  <c r="A1040" i="32"/>
  <c r="M1039" i="32"/>
  <c r="A1039" i="32"/>
  <c r="M1038" i="32"/>
  <c r="A1038" i="32"/>
  <c r="M1037" i="32"/>
  <c r="A1037" i="32"/>
  <c r="M1036" i="32"/>
  <c r="A1036" i="32"/>
  <c r="M1035" i="32"/>
  <c r="A1035" i="32"/>
  <c r="M1034" i="32"/>
  <c r="A1034" i="32"/>
  <c r="M1033" i="32"/>
  <c r="A1033" i="32"/>
  <c r="M1032" i="32"/>
  <c r="A1032" i="32"/>
  <c r="M1031" i="32"/>
  <c r="A1031" i="32"/>
  <c r="M1030" i="32"/>
  <c r="A1030" i="32"/>
  <c r="M1029" i="32"/>
  <c r="A1029" i="32"/>
  <c r="M1028" i="32"/>
  <c r="A1028" i="32"/>
  <c r="M1027" i="32"/>
  <c r="A1027" i="32"/>
  <c r="M1026" i="32"/>
  <c r="A1026" i="32"/>
  <c r="M1025" i="32"/>
  <c r="A1025" i="32"/>
  <c r="M1024" i="32"/>
  <c r="A1024" i="32"/>
  <c r="M1023" i="32"/>
  <c r="A1023" i="32"/>
  <c r="M1022" i="32"/>
  <c r="A1022" i="32"/>
  <c r="M1021" i="32"/>
  <c r="A1021" i="32"/>
  <c r="M1020" i="32"/>
  <c r="A1020" i="32"/>
  <c r="M1019" i="32"/>
  <c r="A1019" i="32"/>
  <c r="M1018" i="32"/>
  <c r="A1018" i="32"/>
  <c r="M1017" i="32"/>
  <c r="A1017" i="32"/>
  <c r="M1016" i="32"/>
  <c r="A1016" i="32"/>
  <c r="M1015" i="32"/>
  <c r="A1015" i="32"/>
  <c r="M1014" i="32"/>
  <c r="A1014" i="32"/>
  <c r="M1013" i="32"/>
  <c r="A1013" i="32"/>
  <c r="M1012" i="32"/>
  <c r="A1012" i="32"/>
  <c r="M1011" i="32"/>
  <c r="A1011" i="32"/>
  <c r="M1010" i="32"/>
  <c r="A1010" i="32"/>
  <c r="M1009" i="32"/>
  <c r="A1009" i="32"/>
  <c r="M1008" i="32"/>
  <c r="A1008" i="32"/>
  <c r="M1007" i="32"/>
  <c r="A1007" i="32"/>
  <c r="M1006" i="32"/>
  <c r="A1006" i="32"/>
  <c r="M1005" i="32"/>
  <c r="A1005" i="32"/>
  <c r="M1004" i="32"/>
  <c r="A1004" i="32"/>
  <c r="M1003" i="32"/>
  <c r="A1003" i="32"/>
  <c r="M1002" i="32"/>
  <c r="A1002" i="32"/>
  <c r="M1001" i="32"/>
  <c r="A1001" i="32"/>
  <c r="M1000" i="32"/>
  <c r="A1000" i="32"/>
  <c r="M999" i="32"/>
  <c r="A999" i="32"/>
  <c r="M998" i="32"/>
  <c r="A998" i="32"/>
  <c r="M997" i="32"/>
  <c r="A997" i="32"/>
  <c r="M996" i="32"/>
  <c r="A996" i="32"/>
  <c r="M995" i="32"/>
  <c r="A995" i="32"/>
  <c r="M994" i="32"/>
  <c r="A994" i="32"/>
  <c r="M993" i="32"/>
  <c r="A993" i="32"/>
  <c r="M992" i="32"/>
  <c r="A992" i="32"/>
  <c r="M991" i="32"/>
  <c r="A991" i="32"/>
  <c r="M990" i="32"/>
  <c r="A990" i="32"/>
  <c r="M989" i="32"/>
  <c r="A989" i="32"/>
  <c r="M988" i="32"/>
  <c r="A988" i="32"/>
  <c r="M987" i="32"/>
  <c r="A987" i="32"/>
  <c r="M986" i="32"/>
  <c r="A986" i="32"/>
  <c r="M985" i="32"/>
  <c r="A985" i="32"/>
  <c r="M984" i="32"/>
  <c r="A984" i="32"/>
  <c r="M983" i="32"/>
  <c r="A983" i="32"/>
  <c r="M982" i="32"/>
  <c r="A982" i="32"/>
  <c r="M981" i="32"/>
  <c r="A981" i="32"/>
  <c r="M980" i="32"/>
  <c r="A980" i="32"/>
  <c r="M979" i="32"/>
  <c r="A979" i="32"/>
  <c r="M978" i="32"/>
  <c r="A978" i="32"/>
  <c r="M977" i="32"/>
  <c r="A977" i="32"/>
  <c r="M976" i="32"/>
  <c r="A976" i="32"/>
  <c r="M975" i="32"/>
  <c r="A975" i="32"/>
  <c r="M974" i="32"/>
  <c r="A974" i="32"/>
  <c r="M973" i="32"/>
  <c r="A973" i="32"/>
  <c r="M972" i="32"/>
  <c r="A972" i="32"/>
  <c r="M971" i="32"/>
  <c r="A971" i="32"/>
  <c r="M970" i="32"/>
  <c r="A970" i="32"/>
  <c r="M969" i="32"/>
  <c r="A969" i="32"/>
  <c r="M968" i="32"/>
  <c r="A968" i="32"/>
  <c r="M967" i="32"/>
  <c r="A967" i="32"/>
  <c r="M966" i="32"/>
  <c r="A966" i="32"/>
  <c r="M965" i="32"/>
  <c r="A965" i="32"/>
  <c r="M964" i="32"/>
  <c r="A964" i="32"/>
  <c r="M963" i="32"/>
  <c r="A963" i="32"/>
  <c r="M962" i="32"/>
  <c r="A962" i="32"/>
  <c r="M961" i="32"/>
  <c r="A961" i="32"/>
  <c r="M960" i="32"/>
  <c r="A960" i="32"/>
  <c r="M959" i="32"/>
  <c r="A959" i="32"/>
  <c r="M958" i="32"/>
  <c r="A958" i="32"/>
  <c r="M957" i="32"/>
  <c r="A957" i="32"/>
  <c r="M956" i="32"/>
  <c r="A956" i="32"/>
  <c r="M955" i="32"/>
  <c r="A955" i="32"/>
  <c r="M954" i="32"/>
  <c r="A954" i="32"/>
  <c r="M953" i="32"/>
  <c r="A953" i="32"/>
  <c r="M952" i="32"/>
  <c r="A952" i="32"/>
  <c r="M951" i="32"/>
  <c r="A951" i="32"/>
  <c r="M950" i="32"/>
  <c r="A950" i="32"/>
  <c r="M949" i="32"/>
  <c r="A949" i="32"/>
  <c r="M948" i="32"/>
  <c r="A948" i="32"/>
  <c r="M947" i="32"/>
  <c r="A947" i="32"/>
  <c r="M946" i="32"/>
  <c r="A946" i="32"/>
  <c r="M945" i="32"/>
  <c r="A945" i="32"/>
  <c r="M944" i="32"/>
  <c r="A944" i="32"/>
  <c r="M943" i="32"/>
  <c r="A943" i="32"/>
  <c r="M942" i="32"/>
  <c r="A942" i="32"/>
  <c r="M941" i="32"/>
  <c r="A941" i="32"/>
  <c r="M940" i="32"/>
  <c r="A940" i="32"/>
  <c r="M939" i="32"/>
  <c r="A939" i="32"/>
  <c r="M938" i="32"/>
  <c r="A938" i="32"/>
  <c r="M937" i="32"/>
  <c r="A937" i="32"/>
  <c r="M936" i="32"/>
  <c r="A936" i="32"/>
  <c r="M935" i="32"/>
  <c r="A935" i="32"/>
  <c r="M934" i="32"/>
  <c r="A934" i="32"/>
  <c r="M933" i="32"/>
  <c r="A933" i="32"/>
  <c r="M932" i="32"/>
  <c r="A932" i="32"/>
  <c r="M931" i="32"/>
  <c r="A931" i="32"/>
  <c r="M930" i="32"/>
  <c r="A930" i="32"/>
  <c r="M929" i="32"/>
  <c r="A929" i="32"/>
  <c r="M928" i="32"/>
  <c r="A928" i="32"/>
  <c r="M927" i="32"/>
  <c r="A927" i="32"/>
  <c r="M926" i="32"/>
  <c r="A926" i="32"/>
  <c r="M925" i="32"/>
  <c r="A925" i="32"/>
  <c r="M924" i="32"/>
  <c r="A924" i="32"/>
  <c r="M923" i="32"/>
  <c r="A923" i="32"/>
  <c r="M922" i="32"/>
  <c r="A922" i="32"/>
  <c r="M921" i="32"/>
  <c r="A921" i="32"/>
  <c r="M920" i="32"/>
  <c r="A920" i="32"/>
  <c r="M919" i="32"/>
  <c r="A919" i="32"/>
  <c r="M918" i="32"/>
  <c r="A918" i="32"/>
  <c r="M917" i="32"/>
  <c r="A917" i="32"/>
  <c r="M916" i="32"/>
  <c r="A916" i="32"/>
  <c r="M915" i="32"/>
  <c r="A915" i="32"/>
  <c r="M914" i="32"/>
  <c r="A914" i="32"/>
  <c r="M913" i="32"/>
  <c r="A913" i="32"/>
  <c r="M912" i="32"/>
  <c r="A912" i="32"/>
  <c r="M911" i="32"/>
  <c r="A911" i="32"/>
  <c r="M910" i="32"/>
  <c r="A910" i="32"/>
  <c r="M909" i="32"/>
  <c r="A909" i="32"/>
  <c r="M908" i="32"/>
  <c r="A908" i="32"/>
  <c r="M907" i="32"/>
  <c r="A907" i="32"/>
  <c r="M906" i="32"/>
  <c r="A906" i="32"/>
  <c r="M905" i="32"/>
  <c r="A905" i="32"/>
  <c r="M904" i="32"/>
  <c r="A904" i="32"/>
  <c r="M903" i="32"/>
  <c r="A903" i="32"/>
  <c r="M902" i="32"/>
  <c r="A902" i="32"/>
  <c r="M901" i="32"/>
  <c r="A901" i="32"/>
  <c r="M900" i="32"/>
  <c r="A900" i="32"/>
  <c r="M899" i="32"/>
  <c r="A899" i="32"/>
  <c r="M898" i="32"/>
  <c r="A898" i="32"/>
  <c r="M897" i="32"/>
  <c r="A897" i="32"/>
  <c r="M896" i="32"/>
  <c r="A896" i="32"/>
  <c r="M895" i="32"/>
  <c r="A895" i="32"/>
  <c r="M894" i="32"/>
  <c r="A894" i="32"/>
  <c r="M893" i="32"/>
  <c r="A893" i="32"/>
  <c r="M892" i="32"/>
  <c r="A892" i="32"/>
  <c r="M891" i="32"/>
  <c r="A891" i="32"/>
  <c r="M890" i="32"/>
  <c r="A890" i="32"/>
  <c r="M889" i="32"/>
  <c r="A889" i="32"/>
  <c r="M888" i="32"/>
  <c r="A888" i="32"/>
  <c r="M887" i="32"/>
  <c r="A887" i="32"/>
  <c r="M886" i="32"/>
  <c r="A886" i="32"/>
  <c r="M885" i="32"/>
  <c r="A885" i="32"/>
  <c r="M884" i="32"/>
  <c r="A884" i="32"/>
  <c r="M883" i="32"/>
  <c r="A883" i="32"/>
  <c r="M882" i="32"/>
  <c r="A882" i="32"/>
  <c r="M881" i="32"/>
  <c r="A881" i="32"/>
  <c r="M880" i="32"/>
  <c r="A880" i="32"/>
  <c r="M879" i="32"/>
  <c r="A879" i="32"/>
  <c r="M878" i="32"/>
  <c r="A878" i="32"/>
  <c r="M877" i="32"/>
  <c r="A877" i="32"/>
  <c r="M876" i="32"/>
  <c r="A876" i="32"/>
  <c r="M875" i="32"/>
  <c r="A875" i="32"/>
  <c r="M874" i="32"/>
  <c r="A874" i="32"/>
  <c r="M873" i="32"/>
  <c r="A873" i="32"/>
  <c r="M872" i="32"/>
  <c r="A872" i="32"/>
  <c r="M871" i="32"/>
  <c r="A871" i="32"/>
  <c r="M870" i="32"/>
  <c r="A870" i="32"/>
  <c r="M869" i="32"/>
  <c r="A869" i="32"/>
  <c r="M868" i="32"/>
  <c r="A868" i="32"/>
  <c r="M867" i="32"/>
  <c r="A867" i="32"/>
  <c r="M866" i="32"/>
  <c r="A866" i="32"/>
  <c r="M865" i="32"/>
  <c r="A865" i="32"/>
  <c r="M864" i="32"/>
  <c r="A864" i="32"/>
  <c r="M863" i="32"/>
  <c r="A863" i="32"/>
  <c r="M862" i="32"/>
  <c r="A862" i="32"/>
  <c r="M861" i="32"/>
  <c r="A861" i="32"/>
  <c r="M860" i="32"/>
  <c r="A860" i="32"/>
  <c r="M859" i="32"/>
  <c r="A859" i="32"/>
  <c r="M858" i="32"/>
  <c r="A858" i="32"/>
  <c r="M857" i="32"/>
  <c r="A857" i="32"/>
  <c r="M856" i="32"/>
  <c r="A856" i="32"/>
  <c r="M855" i="32"/>
  <c r="A855" i="32"/>
  <c r="M854" i="32"/>
  <c r="A854" i="32"/>
  <c r="M853" i="32"/>
  <c r="A853" i="32"/>
  <c r="M852" i="32"/>
  <c r="A852" i="32"/>
  <c r="M851" i="32"/>
  <c r="A851" i="32"/>
  <c r="M850" i="32"/>
  <c r="A850" i="32"/>
  <c r="M849" i="32"/>
  <c r="A849" i="32"/>
  <c r="M848" i="32"/>
  <c r="A848" i="32"/>
  <c r="M847" i="32"/>
  <c r="A847" i="32"/>
  <c r="M846" i="32"/>
  <c r="A846" i="32"/>
  <c r="M845" i="32"/>
  <c r="A845" i="32"/>
  <c r="M844" i="32"/>
  <c r="A844" i="32"/>
  <c r="M843" i="32"/>
  <c r="A843" i="32"/>
  <c r="M842" i="32"/>
  <c r="A842" i="32"/>
  <c r="M841" i="32"/>
  <c r="A841" i="32"/>
  <c r="M840" i="32"/>
  <c r="A840" i="32"/>
  <c r="M839" i="32"/>
  <c r="A839" i="32"/>
  <c r="M838" i="32"/>
  <c r="A838" i="32"/>
  <c r="M837" i="32"/>
  <c r="A837" i="32"/>
  <c r="M836" i="32"/>
  <c r="A836" i="32"/>
  <c r="M835" i="32"/>
  <c r="A835" i="32"/>
  <c r="M834" i="32"/>
  <c r="A834" i="32"/>
  <c r="M833" i="32"/>
  <c r="A833" i="32"/>
  <c r="M832" i="32"/>
  <c r="A832" i="32"/>
  <c r="M831" i="32"/>
  <c r="A831" i="32"/>
  <c r="M830" i="32"/>
  <c r="A830" i="32"/>
  <c r="M829" i="32"/>
  <c r="A829" i="32"/>
  <c r="M828" i="32"/>
  <c r="A828" i="32"/>
  <c r="M827" i="32"/>
  <c r="A827" i="32"/>
  <c r="M826" i="32"/>
  <c r="A826" i="32"/>
  <c r="M825" i="32"/>
  <c r="A825" i="32"/>
  <c r="M824" i="32"/>
  <c r="A824" i="32"/>
  <c r="M823" i="32"/>
  <c r="A823" i="32"/>
  <c r="M822" i="32"/>
  <c r="A822" i="32"/>
  <c r="M821" i="32"/>
  <c r="A821" i="32"/>
  <c r="M820" i="32"/>
  <c r="A820" i="32"/>
  <c r="M819" i="32"/>
  <c r="A819" i="32"/>
  <c r="M818" i="32"/>
  <c r="A818" i="32"/>
  <c r="M817" i="32"/>
  <c r="A817" i="32"/>
  <c r="M816" i="32"/>
  <c r="A816" i="32"/>
  <c r="M815" i="32"/>
  <c r="A815" i="32"/>
  <c r="M814" i="32"/>
  <c r="A814" i="32"/>
  <c r="M813" i="32"/>
  <c r="A813" i="32"/>
  <c r="M812" i="32"/>
  <c r="A812" i="32"/>
  <c r="M811" i="32"/>
  <c r="A811" i="32"/>
  <c r="M810" i="32"/>
  <c r="A810" i="32"/>
  <c r="M809" i="32"/>
  <c r="A809" i="32"/>
  <c r="M808" i="32"/>
  <c r="A808" i="32"/>
  <c r="M807" i="32"/>
  <c r="A807" i="32"/>
  <c r="M806" i="32"/>
  <c r="A806" i="32"/>
  <c r="M805" i="32"/>
  <c r="A805" i="32"/>
  <c r="M804" i="32"/>
  <c r="A804" i="32"/>
  <c r="M803" i="32"/>
  <c r="A803" i="32"/>
  <c r="M802" i="32"/>
  <c r="A802" i="32"/>
  <c r="M801" i="32"/>
  <c r="A801" i="32"/>
  <c r="M800" i="32"/>
  <c r="A800" i="32"/>
  <c r="M799" i="32"/>
  <c r="A799" i="32"/>
  <c r="M798" i="32"/>
  <c r="A798" i="32"/>
  <c r="M797" i="32"/>
  <c r="A797" i="32"/>
  <c r="M796" i="32"/>
  <c r="A796" i="32"/>
  <c r="M795" i="32"/>
  <c r="A795" i="32"/>
  <c r="M794" i="32"/>
  <c r="A794" i="32"/>
  <c r="M793" i="32"/>
  <c r="A793" i="32"/>
  <c r="M792" i="32"/>
  <c r="A792" i="32"/>
  <c r="M791" i="32"/>
  <c r="A791" i="32"/>
  <c r="M790" i="32"/>
  <c r="A790" i="32"/>
  <c r="M789" i="32"/>
  <c r="A789" i="32"/>
  <c r="M788" i="32"/>
  <c r="A788" i="32"/>
  <c r="M787" i="32"/>
  <c r="A787" i="32"/>
  <c r="M786" i="32"/>
  <c r="A786" i="32"/>
  <c r="M785" i="32"/>
  <c r="A785" i="32"/>
  <c r="M784" i="32"/>
  <c r="A784" i="32"/>
  <c r="M783" i="32"/>
  <c r="A783" i="32"/>
  <c r="M782" i="32"/>
  <c r="A782" i="32"/>
  <c r="M781" i="32"/>
  <c r="A781" i="32"/>
  <c r="M780" i="32"/>
  <c r="A780" i="32"/>
  <c r="M779" i="32"/>
  <c r="A779" i="32"/>
  <c r="M778" i="32"/>
  <c r="A778" i="32"/>
  <c r="M777" i="32"/>
  <c r="A777" i="32"/>
  <c r="M776" i="32"/>
  <c r="A776" i="32"/>
  <c r="M775" i="32"/>
  <c r="A775" i="32"/>
  <c r="M774" i="32"/>
  <c r="A774" i="32"/>
  <c r="M773" i="32"/>
  <c r="A773" i="32"/>
  <c r="M772" i="32"/>
  <c r="A772" i="32"/>
  <c r="M771" i="32"/>
  <c r="A771" i="32"/>
  <c r="M770" i="32"/>
  <c r="A770" i="32"/>
  <c r="M769" i="32"/>
  <c r="A769" i="32"/>
  <c r="M768" i="32"/>
  <c r="A768" i="32"/>
  <c r="M767" i="32"/>
  <c r="A767" i="32"/>
  <c r="M766" i="32"/>
  <c r="A766" i="32"/>
  <c r="M765" i="32"/>
  <c r="A765" i="32"/>
  <c r="M764" i="32"/>
  <c r="A764" i="32"/>
  <c r="M763" i="32"/>
  <c r="A763" i="32"/>
  <c r="M762" i="32"/>
  <c r="A762" i="32"/>
  <c r="M761" i="32"/>
  <c r="A761" i="32"/>
  <c r="M760" i="32"/>
  <c r="A760" i="32"/>
  <c r="M759" i="32"/>
  <c r="A759" i="32"/>
  <c r="M758" i="32"/>
  <c r="A758" i="32"/>
  <c r="M757" i="32"/>
  <c r="A757" i="32"/>
  <c r="M756" i="32"/>
  <c r="A756" i="32"/>
  <c r="M755" i="32"/>
  <c r="A755" i="32"/>
  <c r="M754" i="32"/>
  <c r="A754" i="32"/>
  <c r="M753" i="32"/>
  <c r="A753" i="32"/>
  <c r="M752" i="32"/>
  <c r="A752" i="32"/>
  <c r="M751" i="32"/>
  <c r="A751" i="32"/>
  <c r="M750" i="32"/>
  <c r="A750" i="32"/>
  <c r="M749" i="32"/>
  <c r="A749" i="32"/>
  <c r="M748" i="32"/>
  <c r="A748" i="32"/>
  <c r="M747" i="32"/>
  <c r="A747" i="32"/>
  <c r="M746" i="32"/>
  <c r="A746" i="32"/>
  <c r="M745" i="32"/>
  <c r="A745" i="32"/>
  <c r="M744" i="32"/>
  <c r="A744" i="32"/>
  <c r="M743" i="32"/>
  <c r="A743" i="32"/>
  <c r="M742" i="32"/>
  <c r="A742" i="32"/>
  <c r="M741" i="32"/>
  <c r="A741" i="32"/>
  <c r="M740" i="32"/>
  <c r="A740" i="32"/>
  <c r="M739" i="32"/>
  <c r="A739" i="32"/>
  <c r="M738" i="32"/>
  <c r="A738" i="32"/>
  <c r="M737" i="32"/>
  <c r="A737" i="32"/>
  <c r="M736" i="32"/>
  <c r="A736" i="32"/>
  <c r="M735" i="32"/>
  <c r="A735" i="32"/>
  <c r="M734" i="32"/>
  <c r="A734" i="32"/>
  <c r="M733" i="32"/>
  <c r="A733" i="32"/>
  <c r="M732" i="32"/>
  <c r="A732" i="32"/>
  <c r="M731" i="32"/>
  <c r="A731" i="32"/>
  <c r="M730" i="32"/>
  <c r="A730" i="32"/>
  <c r="M729" i="32"/>
  <c r="A729" i="32"/>
  <c r="M728" i="32"/>
  <c r="A728" i="32"/>
  <c r="M727" i="32"/>
  <c r="A727" i="32"/>
  <c r="M726" i="32"/>
  <c r="A726" i="32"/>
  <c r="M725" i="32"/>
  <c r="A725" i="32"/>
  <c r="M724" i="32"/>
  <c r="A724" i="32"/>
  <c r="M723" i="32"/>
  <c r="A723" i="32"/>
  <c r="M722" i="32"/>
  <c r="A722" i="32"/>
  <c r="M721" i="32"/>
  <c r="A721" i="32"/>
  <c r="M720" i="32"/>
  <c r="A720" i="32"/>
  <c r="M719" i="32"/>
  <c r="A719" i="32"/>
  <c r="M718" i="32"/>
  <c r="A718" i="32"/>
  <c r="M717" i="32"/>
  <c r="A717" i="32"/>
  <c r="M716" i="32"/>
  <c r="A716" i="32"/>
  <c r="M715" i="32"/>
  <c r="A715" i="32"/>
  <c r="M714" i="32"/>
  <c r="A714" i="32"/>
  <c r="M713" i="32"/>
  <c r="A713" i="32"/>
  <c r="M712" i="32"/>
  <c r="A712" i="32"/>
  <c r="M711" i="32"/>
  <c r="A711" i="32"/>
  <c r="M710" i="32"/>
  <c r="A710" i="32"/>
  <c r="M709" i="32"/>
  <c r="A709" i="32"/>
  <c r="M708" i="32"/>
  <c r="A708" i="32"/>
  <c r="M707" i="32"/>
  <c r="A707" i="32"/>
  <c r="M706" i="32"/>
  <c r="A706" i="32"/>
  <c r="M705" i="32"/>
  <c r="A705" i="32"/>
  <c r="M704" i="32"/>
  <c r="A704" i="32"/>
  <c r="M703" i="32"/>
  <c r="A703" i="32"/>
  <c r="M702" i="32"/>
  <c r="A702" i="32"/>
  <c r="M701" i="32"/>
  <c r="A701" i="32"/>
  <c r="M700" i="32"/>
  <c r="A700" i="32"/>
  <c r="M699" i="32"/>
  <c r="A699" i="32"/>
  <c r="M698" i="32"/>
  <c r="A698" i="32"/>
  <c r="M697" i="32"/>
  <c r="A697" i="32"/>
  <c r="M696" i="32"/>
  <c r="A696" i="32"/>
  <c r="M695" i="32"/>
  <c r="A695" i="32"/>
  <c r="M694" i="32"/>
  <c r="A694" i="32"/>
  <c r="M693" i="32"/>
  <c r="A693" i="32"/>
  <c r="M692" i="32"/>
  <c r="A692" i="32"/>
  <c r="M691" i="32"/>
  <c r="A691" i="32"/>
  <c r="M690" i="32"/>
  <c r="A690" i="32"/>
  <c r="M689" i="32"/>
  <c r="A689" i="32"/>
  <c r="M688" i="32"/>
  <c r="A688" i="32"/>
  <c r="M687" i="32"/>
  <c r="A687" i="32"/>
  <c r="M686" i="32"/>
  <c r="A686" i="32"/>
  <c r="M685" i="32"/>
  <c r="A685" i="32"/>
  <c r="M684" i="32"/>
  <c r="A684" i="32"/>
  <c r="M683" i="32"/>
  <c r="A683" i="32"/>
  <c r="M682" i="32"/>
  <c r="A682" i="32"/>
  <c r="M681" i="32"/>
  <c r="A681" i="32"/>
  <c r="M680" i="32"/>
  <c r="A680" i="32"/>
  <c r="M679" i="32"/>
  <c r="A679" i="32"/>
  <c r="M678" i="32"/>
  <c r="A678" i="32"/>
  <c r="M677" i="32"/>
  <c r="A677" i="32"/>
  <c r="M676" i="32"/>
  <c r="A676" i="32"/>
  <c r="M675" i="32"/>
  <c r="A675" i="32"/>
  <c r="M674" i="32"/>
  <c r="A674" i="32"/>
  <c r="M673" i="32"/>
  <c r="A673" i="32"/>
  <c r="M672" i="32"/>
  <c r="A672" i="32"/>
  <c r="M671" i="32"/>
  <c r="A671" i="32"/>
  <c r="M670" i="32"/>
  <c r="A670" i="32"/>
  <c r="M669" i="32"/>
  <c r="A669" i="32"/>
  <c r="M668" i="32"/>
  <c r="A668" i="32"/>
  <c r="M667" i="32"/>
  <c r="A667" i="32"/>
  <c r="M666" i="32"/>
  <c r="A666" i="32"/>
  <c r="M665" i="32"/>
  <c r="A665" i="32"/>
  <c r="M664" i="32"/>
  <c r="A664" i="32"/>
  <c r="M663" i="32"/>
  <c r="A663" i="32"/>
  <c r="M662" i="32"/>
  <c r="A662" i="32"/>
  <c r="M661" i="32"/>
  <c r="A661" i="32"/>
  <c r="M660" i="32"/>
  <c r="A660" i="32"/>
  <c r="M659" i="32"/>
  <c r="A659" i="32"/>
  <c r="M658" i="32"/>
  <c r="A658" i="32"/>
  <c r="M657" i="32"/>
  <c r="A657" i="32"/>
  <c r="M656" i="32"/>
  <c r="A656" i="32"/>
  <c r="M655" i="32"/>
  <c r="A655" i="32"/>
  <c r="M654" i="32"/>
  <c r="A654" i="32"/>
  <c r="M653" i="32"/>
  <c r="A653" i="32"/>
  <c r="M652" i="32"/>
  <c r="A652" i="32"/>
  <c r="M651" i="32"/>
  <c r="A651" i="32"/>
  <c r="M650" i="32"/>
  <c r="A650" i="32"/>
  <c r="M649" i="32"/>
  <c r="A649" i="32"/>
  <c r="M648" i="32"/>
  <c r="A648" i="32"/>
  <c r="M647" i="32"/>
  <c r="A647" i="32"/>
  <c r="M646" i="32"/>
  <c r="A646" i="32"/>
  <c r="M645" i="32"/>
  <c r="A645" i="32"/>
  <c r="M644" i="32"/>
  <c r="A644" i="32"/>
  <c r="M643" i="32"/>
  <c r="A643" i="32"/>
  <c r="M642" i="32"/>
  <c r="A642" i="32"/>
  <c r="M641" i="32"/>
  <c r="A641" i="32"/>
  <c r="M640" i="32"/>
  <c r="A640" i="32"/>
  <c r="M639" i="32"/>
  <c r="A639" i="32"/>
  <c r="M638" i="32"/>
  <c r="A638" i="32"/>
  <c r="M637" i="32"/>
  <c r="A637" i="32"/>
  <c r="M636" i="32"/>
  <c r="A636" i="32"/>
  <c r="M635" i="32"/>
  <c r="A635" i="32"/>
  <c r="M634" i="32"/>
  <c r="A634" i="32"/>
  <c r="M633" i="32"/>
  <c r="A633" i="32"/>
  <c r="M632" i="32"/>
  <c r="A632" i="32"/>
  <c r="M631" i="32"/>
  <c r="A631" i="32"/>
  <c r="M630" i="32"/>
  <c r="A630" i="32"/>
  <c r="M629" i="32"/>
  <c r="A629" i="32"/>
  <c r="M628" i="32"/>
  <c r="A628" i="32"/>
  <c r="M627" i="32"/>
  <c r="A627" i="32"/>
  <c r="M626" i="32"/>
  <c r="A626" i="32"/>
  <c r="M625" i="32"/>
  <c r="A625" i="32"/>
  <c r="M624" i="32"/>
  <c r="A624" i="32"/>
  <c r="M623" i="32"/>
  <c r="A623" i="32"/>
  <c r="M622" i="32"/>
  <c r="A622" i="32"/>
  <c r="M621" i="32"/>
  <c r="A621" i="32"/>
  <c r="M620" i="32"/>
  <c r="A620" i="32"/>
  <c r="M619" i="32"/>
  <c r="A619" i="32"/>
  <c r="M618" i="32"/>
  <c r="A618" i="32"/>
  <c r="M617" i="32"/>
  <c r="A617" i="32"/>
  <c r="M616" i="32"/>
  <c r="A616" i="32"/>
  <c r="M615" i="32"/>
  <c r="A615" i="32"/>
  <c r="M614" i="32"/>
  <c r="A614" i="32"/>
  <c r="M613" i="32"/>
  <c r="A613" i="32"/>
  <c r="M612" i="32"/>
  <c r="A612" i="32"/>
  <c r="M611" i="32"/>
  <c r="A611" i="32"/>
  <c r="M610" i="32"/>
  <c r="A610" i="32"/>
  <c r="M609" i="32"/>
  <c r="A609" i="32"/>
  <c r="M608" i="32"/>
  <c r="A608" i="32"/>
  <c r="M607" i="32"/>
  <c r="A607" i="32"/>
  <c r="M606" i="32"/>
  <c r="A606" i="32"/>
  <c r="M605" i="32"/>
  <c r="A605" i="32"/>
  <c r="M604" i="32"/>
  <c r="A604" i="32"/>
  <c r="M603" i="32"/>
  <c r="A603" i="32"/>
  <c r="M602" i="32"/>
  <c r="A602" i="32"/>
  <c r="M601" i="32"/>
  <c r="A601" i="32"/>
  <c r="M600" i="32"/>
  <c r="A600" i="32"/>
  <c r="M599" i="32"/>
  <c r="A599" i="32"/>
  <c r="M598" i="32"/>
  <c r="A598" i="32"/>
  <c r="M597" i="32"/>
  <c r="A597" i="32"/>
  <c r="M596" i="32"/>
  <c r="A596" i="32"/>
  <c r="M595" i="32"/>
  <c r="A595" i="32"/>
  <c r="M594" i="32"/>
  <c r="A594" i="32"/>
  <c r="M593" i="32"/>
  <c r="A593" i="32"/>
  <c r="M592" i="32"/>
  <c r="A592" i="32"/>
  <c r="M591" i="32"/>
  <c r="A591" i="32"/>
  <c r="M590" i="32"/>
  <c r="A590" i="32"/>
  <c r="M589" i="32"/>
  <c r="A589" i="32"/>
  <c r="M588" i="32"/>
  <c r="A588" i="32"/>
  <c r="M587" i="32"/>
  <c r="A587" i="32"/>
  <c r="M586" i="32"/>
  <c r="A586" i="32"/>
  <c r="M585" i="32"/>
  <c r="A585" i="32"/>
  <c r="M584" i="32"/>
  <c r="A584" i="32"/>
  <c r="M583" i="32"/>
  <c r="A583" i="32"/>
  <c r="M582" i="32"/>
  <c r="A582" i="32"/>
  <c r="M581" i="32"/>
  <c r="A581" i="32"/>
  <c r="M580" i="32"/>
  <c r="A580" i="32"/>
  <c r="M579" i="32"/>
  <c r="A579" i="32"/>
  <c r="M578" i="32"/>
  <c r="A578" i="32"/>
  <c r="M577" i="32"/>
  <c r="A577" i="32"/>
  <c r="M576" i="32"/>
  <c r="A576" i="32"/>
  <c r="M575" i="32"/>
  <c r="A575" i="32"/>
  <c r="M574" i="32"/>
  <c r="A574" i="32"/>
  <c r="M573" i="32"/>
  <c r="A573" i="32"/>
  <c r="M572" i="32"/>
  <c r="A572" i="32"/>
  <c r="M571" i="32"/>
  <c r="A571" i="32"/>
  <c r="M570" i="32"/>
  <c r="A570" i="32"/>
  <c r="M569" i="32"/>
  <c r="A569" i="32"/>
  <c r="M568" i="32"/>
  <c r="A568" i="32"/>
  <c r="M567" i="32"/>
  <c r="A567" i="32"/>
  <c r="M566" i="32"/>
  <c r="A566" i="32"/>
  <c r="M565" i="32"/>
  <c r="A565" i="32"/>
  <c r="M564" i="32"/>
  <c r="A564" i="32"/>
  <c r="M563" i="32"/>
  <c r="A563" i="32"/>
  <c r="M562" i="32"/>
  <c r="A562" i="32"/>
  <c r="M561" i="32"/>
  <c r="A561" i="32"/>
  <c r="M560" i="32"/>
  <c r="A560" i="32"/>
  <c r="M559" i="32"/>
  <c r="A559" i="32"/>
  <c r="M558" i="32"/>
  <c r="A558" i="32"/>
  <c r="M557" i="32"/>
  <c r="A557" i="32"/>
  <c r="M556" i="32"/>
  <c r="A556" i="32"/>
  <c r="M555" i="32"/>
  <c r="A555" i="32"/>
  <c r="M554" i="32"/>
  <c r="A554" i="32"/>
  <c r="M553" i="32"/>
  <c r="A553" i="32"/>
  <c r="M552" i="32"/>
  <c r="A552" i="32"/>
  <c r="M551" i="32"/>
  <c r="A551" i="32"/>
  <c r="M550" i="32"/>
  <c r="A550" i="32"/>
  <c r="M549" i="32"/>
  <c r="A549" i="32"/>
  <c r="M548" i="32"/>
  <c r="A548" i="32"/>
  <c r="M547" i="32"/>
  <c r="A547" i="32"/>
  <c r="M546" i="32"/>
  <c r="A546" i="32"/>
  <c r="M545" i="32"/>
  <c r="A545" i="32"/>
  <c r="M544" i="32"/>
  <c r="A544" i="32"/>
  <c r="M543" i="32"/>
  <c r="A543" i="32"/>
  <c r="M542" i="32"/>
  <c r="A542" i="32"/>
  <c r="M541" i="32"/>
  <c r="A541" i="32"/>
  <c r="M540" i="32"/>
  <c r="A540" i="32"/>
  <c r="M539" i="32"/>
  <c r="A539" i="32"/>
  <c r="M538" i="32"/>
  <c r="A538" i="32"/>
  <c r="M537" i="32"/>
  <c r="A537" i="32"/>
  <c r="M536" i="32"/>
  <c r="A536" i="32"/>
  <c r="M535" i="32"/>
  <c r="A535" i="32"/>
  <c r="M534" i="32"/>
  <c r="A534" i="32"/>
  <c r="M533" i="32"/>
  <c r="A533" i="32"/>
  <c r="M532" i="32"/>
  <c r="A532" i="32"/>
  <c r="M531" i="32"/>
  <c r="A531" i="32"/>
  <c r="M530" i="32"/>
  <c r="A530" i="32"/>
  <c r="M529" i="32"/>
  <c r="A529" i="32"/>
  <c r="M528" i="32"/>
  <c r="A528" i="32"/>
  <c r="M527" i="32"/>
  <c r="A527" i="32"/>
  <c r="M526" i="32"/>
  <c r="A526" i="32"/>
  <c r="M525" i="32"/>
  <c r="A525" i="32"/>
  <c r="M524" i="32"/>
  <c r="A524" i="32"/>
  <c r="M523" i="32"/>
  <c r="A523" i="32"/>
  <c r="M522" i="32"/>
  <c r="A522" i="32"/>
  <c r="M521" i="32"/>
  <c r="A521" i="32"/>
  <c r="M520" i="32"/>
  <c r="A520" i="32"/>
  <c r="M519" i="32"/>
  <c r="A519" i="32"/>
  <c r="M518" i="32"/>
  <c r="A518" i="32"/>
  <c r="M517" i="32"/>
  <c r="A517" i="32"/>
  <c r="M516" i="32"/>
  <c r="A516" i="32"/>
  <c r="M515" i="32"/>
  <c r="A515" i="32"/>
  <c r="M514" i="32"/>
  <c r="A514" i="32"/>
  <c r="M513" i="32"/>
  <c r="A513" i="32"/>
  <c r="M512" i="32"/>
  <c r="A512" i="32"/>
  <c r="M511" i="32"/>
  <c r="A511" i="32"/>
  <c r="M510" i="32"/>
  <c r="A510" i="32"/>
  <c r="M509" i="32"/>
  <c r="A509" i="32"/>
  <c r="M508" i="32"/>
  <c r="A508" i="32"/>
  <c r="M507" i="32"/>
  <c r="A507" i="32"/>
  <c r="M506" i="32"/>
  <c r="A506" i="32"/>
  <c r="M505" i="32"/>
  <c r="A505" i="32"/>
  <c r="M504" i="32"/>
  <c r="A504" i="32"/>
  <c r="M503" i="32"/>
  <c r="A503" i="32"/>
  <c r="M502" i="32"/>
  <c r="A502" i="32"/>
  <c r="M501" i="32"/>
  <c r="A501" i="32"/>
  <c r="M500" i="32"/>
  <c r="A500" i="32"/>
  <c r="M499" i="32"/>
  <c r="A499" i="32"/>
  <c r="M498" i="32"/>
  <c r="A498" i="32"/>
  <c r="M497" i="32"/>
  <c r="A497" i="32"/>
  <c r="M496" i="32"/>
  <c r="A496" i="32"/>
  <c r="M495" i="32"/>
  <c r="A495" i="32"/>
  <c r="M494" i="32"/>
  <c r="A494" i="32"/>
  <c r="M493" i="32"/>
  <c r="A493" i="32"/>
  <c r="M492" i="32"/>
  <c r="A492" i="32"/>
  <c r="M491" i="32"/>
  <c r="A491" i="32"/>
  <c r="M490" i="32"/>
  <c r="A490" i="32"/>
  <c r="M489" i="32"/>
  <c r="A489" i="32"/>
  <c r="M488" i="32"/>
  <c r="A488" i="32"/>
  <c r="M487" i="32"/>
  <c r="A487" i="32"/>
  <c r="M486" i="32"/>
  <c r="A486" i="32"/>
  <c r="M485" i="32"/>
  <c r="A485" i="32"/>
  <c r="M484" i="32"/>
  <c r="A484" i="32"/>
  <c r="M483" i="32"/>
  <c r="A483" i="32"/>
  <c r="M482" i="32"/>
  <c r="A482" i="32"/>
  <c r="M481" i="32"/>
  <c r="A481" i="32"/>
  <c r="M480" i="32"/>
  <c r="A480" i="32"/>
  <c r="M479" i="32"/>
  <c r="A479" i="32"/>
  <c r="M478" i="32"/>
  <c r="A478" i="32"/>
  <c r="M477" i="32"/>
  <c r="A477" i="32"/>
  <c r="M476" i="32"/>
  <c r="A476" i="32"/>
  <c r="M475" i="32"/>
  <c r="A475" i="32"/>
  <c r="M474" i="32"/>
  <c r="A474" i="32"/>
  <c r="M473" i="32"/>
  <c r="A473" i="32"/>
  <c r="M472" i="32"/>
  <c r="A472" i="32"/>
  <c r="M471" i="32"/>
  <c r="A471" i="32"/>
  <c r="M470" i="32"/>
  <c r="A470" i="32"/>
  <c r="M469" i="32"/>
  <c r="A469" i="32"/>
  <c r="M468" i="32"/>
  <c r="A468" i="32"/>
  <c r="M467" i="32"/>
  <c r="A467" i="32"/>
  <c r="M466" i="32"/>
  <c r="A466" i="32"/>
  <c r="M465" i="32"/>
  <c r="A465" i="32"/>
  <c r="M464" i="32"/>
  <c r="A464" i="32"/>
  <c r="M463" i="32"/>
  <c r="A463" i="32"/>
  <c r="M462" i="32"/>
  <c r="A462" i="32"/>
  <c r="M461" i="32"/>
  <c r="A461" i="32"/>
  <c r="M460" i="32"/>
  <c r="A460" i="32"/>
  <c r="M459" i="32"/>
  <c r="A459" i="32"/>
  <c r="M458" i="32"/>
  <c r="A458" i="32"/>
  <c r="M457" i="32"/>
  <c r="A457" i="32"/>
  <c r="M456" i="32"/>
  <c r="A456" i="32"/>
  <c r="M455" i="32"/>
  <c r="A455" i="32"/>
  <c r="M454" i="32"/>
  <c r="A454" i="32"/>
  <c r="M453" i="32"/>
  <c r="A453" i="32"/>
  <c r="M452" i="32"/>
  <c r="A452" i="32"/>
  <c r="M451" i="32"/>
  <c r="A451" i="32"/>
  <c r="M450" i="32"/>
  <c r="A450" i="32"/>
  <c r="M449" i="32"/>
  <c r="A449" i="32"/>
  <c r="M448" i="32"/>
  <c r="A448" i="32"/>
  <c r="M447" i="32"/>
  <c r="A447" i="32"/>
  <c r="M446" i="32"/>
  <c r="A446" i="32"/>
  <c r="M445" i="32"/>
  <c r="A445" i="32"/>
  <c r="M444" i="32"/>
  <c r="A444" i="32"/>
  <c r="M443" i="32"/>
  <c r="A443" i="32"/>
  <c r="M442" i="32"/>
  <c r="A442" i="32"/>
  <c r="M441" i="32"/>
  <c r="A441" i="32"/>
  <c r="M440" i="32"/>
  <c r="A440" i="32"/>
  <c r="M439" i="32"/>
  <c r="A439" i="32"/>
  <c r="M438" i="32"/>
  <c r="A438" i="32"/>
  <c r="M437" i="32"/>
  <c r="A437" i="32"/>
  <c r="M436" i="32"/>
  <c r="A436" i="32"/>
  <c r="M435" i="32"/>
  <c r="A435" i="32"/>
  <c r="M434" i="32"/>
  <c r="A434" i="32"/>
  <c r="M433" i="32"/>
  <c r="A433" i="32"/>
  <c r="M432" i="32"/>
  <c r="A432" i="32"/>
  <c r="M431" i="32"/>
  <c r="A431" i="32"/>
  <c r="M430" i="32"/>
  <c r="A430" i="32"/>
  <c r="M429" i="32"/>
  <c r="A429" i="32"/>
  <c r="M428" i="32"/>
  <c r="A428" i="32"/>
  <c r="M427" i="32"/>
  <c r="A427" i="32"/>
  <c r="M426" i="32"/>
  <c r="A426" i="32"/>
  <c r="M425" i="32"/>
  <c r="A425" i="32"/>
  <c r="M424" i="32"/>
  <c r="A424" i="32"/>
  <c r="M423" i="32"/>
  <c r="A423" i="32"/>
  <c r="M422" i="32"/>
  <c r="A422" i="32"/>
  <c r="M421" i="32"/>
  <c r="A421" i="32"/>
  <c r="M420" i="32"/>
  <c r="A420" i="32"/>
  <c r="M419" i="32"/>
  <c r="A419" i="32"/>
  <c r="M418" i="32"/>
  <c r="A418" i="32"/>
  <c r="M417" i="32"/>
  <c r="A417" i="32"/>
  <c r="M416" i="32"/>
  <c r="A416" i="32"/>
  <c r="M415" i="32"/>
  <c r="A415" i="32"/>
  <c r="M414" i="32"/>
  <c r="A414" i="32"/>
  <c r="M413" i="32"/>
  <c r="A413" i="32"/>
  <c r="M412" i="32"/>
  <c r="A412" i="32"/>
  <c r="M411" i="32"/>
  <c r="A411" i="32"/>
  <c r="M410" i="32"/>
  <c r="A410" i="32"/>
  <c r="M409" i="32"/>
  <c r="A409" i="32"/>
  <c r="M408" i="32"/>
  <c r="A408" i="32"/>
  <c r="M407" i="32"/>
  <c r="A407" i="32"/>
  <c r="M406" i="32"/>
  <c r="A406" i="32"/>
  <c r="M405" i="32"/>
  <c r="A405" i="32"/>
  <c r="M404" i="32"/>
  <c r="A404" i="32"/>
  <c r="M403" i="32"/>
  <c r="A403" i="32"/>
  <c r="M402" i="32"/>
  <c r="A402" i="32"/>
  <c r="M401" i="32"/>
  <c r="A401" i="32"/>
  <c r="M400" i="32"/>
  <c r="A400" i="32"/>
  <c r="M399" i="32"/>
  <c r="A399" i="32"/>
  <c r="M398" i="32"/>
  <c r="A398" i="32"/>
  <c r="M397" i="32"/>
  <c r="A397" i="32"/>
  <c r="M396" i="32"/>
  <c r="A396" i="32"/>
  <c r="M395" i="32"/>
  <c r="A395" i="32"/>
  <c r="M394" i="32"/>
  <c r="A394" i="32"/>
  <c r="M393" i="32"/>
  <c r="A393" i="32"/>
  <c r="M392" i="32"/>
  <c r="A392" i="32"/>
  <c r="M391" i="32"/>
  <c r="A391" i="32"/>
  <c r="M390" i="32"/>
  <c r="A390" i="32"/>
  <c r="M389" i="32"/>
  <c r="A389" i="32"/>
  <c r="M388" i="32"/>
  <c r="A388" i="32"/>
  <c r="M387" i="32"/>
  <c r="A387" i="32"/>
  <c r="M386" i="32"/>
  <c r="A386" i="32"/>
  <c r="M385" i="32"/>
  <c r="A385" i="32"/>
  <c r="M384" i="32"/>
  <c r="A384" i="32"/>
  <c r="M383" i="32"/>
  <c r="A383" i="32"/>
  <c r="M382" i="32"/>
  <c r="A382" i="32"/>
  <c r="M381" i="32"/>
  <c r="A381" i="32"/>
  <c r="M380" i="32"/>
  <c r="A380" i="32"/>
  <c r="M379" i="32"/>
  <c r="A379" i="32"/>
  <c r="M378" i="32"/>
  <c r="A378" i="32"/>
  <c r="M377" i="32"/>
  <c r="A377" i="32"/>
  <c r="M376" i="32"/>
  <c r="A376" i="32"/>
  <c r="M375" i="32"/>
  <c r="A375" i="32"/>
  <c r="M374" i="32"/>
  <c r="A374" i="32"/>
  <c r="M373" i="32"/>
  <c r="A373" i="32"/>
  <c r="M372" i="32"/>
  <c r="A372" i="32"/>
  <c r="M371" i="32"/>
  <c r="A371" i="32"/>
  <c r="M370" i="32"/>
  <c r="A370" i="32"/>
  <c r="M369" i="32"/>
  <c r="A369" i="32"/>
  <c r="M368" i="32"/>
  <c r="A368" i="32"/>
  <c r="M367" i="32"/>
  <c r="A367" i="32"/>
  <c r="M366" i="32"/>
  <c r="A366" i="32"/>
  <c r="M365" i="32"/>
  <c r="A365" i="32"/>
  <c r="M364" i="32"/>
  <c r="A364" i="32"/>
  <c r="M363" i="32"/>
  <c r="A363" i="32"/>
  <c r="M362" i="32"/>
  <c r="A362" i="32"/>
  <c r="M361" i="32"/>
  <c r="A361" i="32"/>
  <c r="M360" i="32"/>
  <c r="A360" i="32"/>
  <c r="M359" i="32"/>
  <c r="A359" i="32"/>
  <c r="M358" i="32"/>
  <c r="A358" i="32"/>
  <c r="M357" i="32"/>
  <c r="A357" i="32"/>
  <c r="M356" i="32"/>
  <c r="A356" i="32"/>
  <c r="M355" i="32"/>
  <c r="A355" i="32"/>
  <c r="M354" i="32"/>
  <c r="A354" i="32"/>
  <c r="M353" i="32"/>
  <c r="A353" i="32"/>
  <c r="M352" i="32"/>
  <c r="A352" i="32"/>
  <c r="M351" i="32"/>
  <c r="A351" i="32"/>
  <c r="M350" i="32"/>
  <c r="A350" i="32"/>
  <c r="M349" i="32"/>
  <c r="A349" i="32"/>
  <c r="M348" i="32"/>
  <c r="A348" i="32"/>
  <c r="M347" i="32"/>
  <c r="A347" i="32"/>
  <c r="M346" i="32"/>
  <c r="A346" i="32"/>
  <c r="M345" i="32"/>
  <c r="A345" i="32"/>
  <c r="M344" i="32"/>
  <c r="A344" i="32"/>
  <c r="M343" i="32"/>
  <c r="A343" i="32"/>
  <c r="M342" i="32"/>
  <c r="A342" i="32"/>
  <c r="M341" i="32"/>
  <c r="A341" i="32"/>
  <c r="M340" i="32"/>
  <c r="A340" i="32"/>
  <c r="M339" i="32"/>
  <c r="A339" i="32"/>
  <c r="M338" i="32"/>
  <c r="A338" i="32"/>
  <c r="M337" i="32"/>
  <c r="A337" i="32"/>
  <c r="M336" i="32"/>
  <c r="A336" i="32"/>
  <c r="M335" i="32"/>
  <c r="A335" i="32"/>
  <c r="M334" i="32"/>
  <c r="A334" i="32"/>
  <c r="M333" i="32"/>
  <c r="A333" i="32"/>
  <c r="M332" i="32"/>
  <c r="A332" i="32"/>
  <c r="M331" i="32"/>
  <c r="A331" i="32"/>
  <c r="M330" i="32"/>
  <c r="A330" i="32"/>
  <c r="M329" i="32"/>
  <c r="A329" i="32"/>
  <c r="M328" i="32"/>
  <c r="A328" i="32"/>
  <c r="M327" i="32"/>
  <c r="A327" i="32"/>
  <c r="M326" i="32"/>
  <c r="A326" i="32"/>
  <c r="M325" i="32"/>
  <c r="A325" i="32"/>
  <c r="M324" i="32"/>
  <c r="A324" i="32"/>
  <c r="M323" i="32"/>
  <c r="A323" i="32"/>
  <c r="M322" i="32"/>
  <c r="A322" i="32"/>
  <c r="M321" i="32"/>
  <c r="A321" i="32"/>
  <c r="M320" i="32"/>
  <c r="A320" i="32"/>
  <c r="N319" i="32"/>
  <c r="M318" i="32"/>
  <c r="N318" i="32"/>
  <c r="M317" i="32"/>
  <c r="N317" i="32"/>
  <c r="M316" i="32"/>
  <c r="N316" i="32"/>
  <c r="M315" i="32"/>
  <c r="N315" i="32"/>
  <c r="M314" i="32"/>
  <c r="N314" i="32"/>
  <c r="M313" i="32"/>
  <c r="N313" i="32"/>
  <c r="M312" i="32"/>
  <c r="N312" i="32"/>
  <c r="M311" i="32"/>
  <c r="N311" i="32"/>
  <c r="M310" i="32"/>
  <c r="N310" i="32"/>
  <c r="M309" i="32"/>
  <c r="N309" i="32"/>
  <c r="M308" i="32"/>
  <c r="N308" i="32"/>
  <c r="M307" i="32"/>
  <c r="N307" i="32"/>
  <c r="M306" i="32"/>
  <c r="N306" i="32"/>
  <c r="M305" i="32"/>
  <c r="N305" i="32"/>
  <c r="M304" i="32"/>
  <c r="N304" i="32"/>
  <c r="M303" i="32"/>
  <c r="N303" i="32"/>
  <c r="M302" i="32"/>
  <c r="N302" i="32"/>
  <c r="M301" i="32"/>
  <c r="N301" i="32"/>
  <c r="M300" i="32"/>
  <c r="N300" i="32"/>
  <c r="M299" i="32"/>
  <c r="N299" i="32"/>
  <c r="M298" i="32"/>
  <c r="N298" i="32"/>
  <c r="M297" i="32"/>
  <c r="N297" i="32"/>
  <c r="M296" i="32"/>
  <c r="N296" i="32"/>
  <c r="M295" i="32"/>
  <c r="N295" i="32"/>
  <c r="M294" i="32"/>
  <c r="N294" i="32"/>
  <c r="M293" i="32"/>
  <c r="N293" i="32"/>
  <c r="M292" i="32"/>
  <c r="N292" i="32"/>
  <c r="M291" i="32"/>
  <c r="N291" i="32"/>
  <c r="M290" i="32"/>
  <c r="N290" i="32"/>
  <c r="M289" i="32"/>
  <c r="N289" i="32"/>
  <c r="M288" i="32"/>
  <c r="N288" i="32"/>
  <c r="M287" i="32"/>
  <c r="N287" i="32"/>
  <c r="M286" i="32"/>
  <c r="N286" i="32"/>
  <c r="M285" i="32"/>
  <c r="N285" i="32"/>
  <c r="M284" i="32"/>
  <c r="N284" i="32"/>
  <c r="M283" i="32"/>
  <c r="N283" i="32"/>
  <c r="M282" i="32"/>
  <c r="N282" i="32"/>
  <c r="M281" i="32"/>
  <c r="N281" i="32"/>
  <c r="M280" i="32"/>
  <c r="N280" i="32"/>
  <c r="M279" i="32"/>
  <c r="N279" i="32"/>
  <c r="M278" i="32"/>
  <c r="N278" i="32"/>
  <c r="M277" i="32"/>
  <c r="N277" i="32"/>
  <c r="M276" i="32"/>
  <c r="N276" i="32"/>
  <c r="M275" i="32"/>
  <c r="N275" i="32"/>
  <c r="M274" i="32"/>
  <c r="N274" i="32"/>
  <c r="M273" i="32"/>
  <c r="N273" i="32"/>
  <c r="M272" i="32"/>
  <c r="N272" i="32"/>
  <c r="M271" i="32"/>
  <c r="N271" i="32"/>
  <c r="M270" i="32"/>
  <c r="N270" i="32"/>
  <c r="M269" i="32"/>
  <c r="N269" i="32"/>
  <c r="M268" i="32"/>
  <c r="N268" i="32"/>
  <c r="M267" i="32"/>
  <c r="N267" i="32"/>
  <c r="M266" i="32"/>
  <c r="N266" i="32"/>
  <c r="M265" i="32"/>
  <c r="N265" i="32"/>
  <c r="M264" i="32"/>
  <c r="N264" i="32"/>
  <c r="M263" i="32"/>
  <c r="N263" i="32"/>
  <c r="M262" i="32"/>
  <c r="N262" i="32"/>
  <c r="M261" i="32"/>
  <c r="N261" i="32"/>
  <c r="M260" i="32"/>
  <c r="N260" i="32"/>
  <c r="M259" i="32"/>
  <c r="N259" i="32"/>
  <c r="M258" i="32"/>
  <c r="N258" i="32"/>
  <c r="M257" i="32"/>
  <c r="N257" i="32"/>
  <c r="M256" i="32"/>
  <c r="N256" i="32"/>
  <c r="M255" i="32"/>
  <c r="N255" i="32"/>
  <c r="M254" i="32"/>
  <c r="N254" i="32"/>
  <c r="M253" i="32"/>
  <c r="N253" i="32"/>
  <c r="M252" i="32"/>
  <c r="N252" i="32"/>
  <c r="M251" i="32"/>
  <c r="N251" i="32"/>
  <c r="M250" i="32"/>
  <c r="N250" i="32"/>
  <c r="M249" i="32"/>
  <c r="N249" i="32"/>
  <c r="M248" i="32"/>
  <c r="N248" i="32"/>
  <c r="M247" i="32"/>
  <c r="N247" i="32"/>
  <c r="M246" i="32"/>
  <c r="N246" i="32"/>
  <c r="M245" i="32"/>
  <c r="N245" i="32"/>
  <c r="M244" i="32"/>
  <c r="N244" i="32"/>
  <c r="M243" i="32"/>
  <c r="N243" i="32"/>
  <c r="M242" i="32"/>
  <c r="N242" i="32"/>
  <c r="M241" i="32"/>
  <c r="N241" i="32"/>
  <c r="M240" i="32"/>
  <c r="N240" i="32"/>
  <c r="M239" i="32"/>
  <c r="A239" i="32"/>
  <c r="M238" i="32"/>
  <c r="N238" i="32"/>
  <c r="M237" i="32"/>
  <c r="N237" i="32"/>
  <c r="M236" i="32"/>
  <c r="N236" i="32"/>
  <c r="M235" i="32"/>
  <c r="A235" i="32"/>
  <c r="M234" i="32"/>
  <c r="N234" i="32"/>
  <c r="M233" i="32"/>
  <c r="A233" i="32"/>
  <c r="M232" i="32"/>
  <c r="N232" i="32"/>
  <c r="M231" i="32"/>
  <c r="A231" i="32"/>
  <c r="M230" i="32"/>
  <c r="N230" i="32"/>
  <c r="M229" i="32"/>
  <c r="A229" i="32"/>
  <c r="M228" i="32"/>
  <c r="N228" i="32"/>
  <c r="M227" i="32"/>
  <c r="A227" i="32"/>
  <c r="M226" i="32"/>
  <c r="N226" i="32"/>
  <c r="M225" i="32"/>
  <c r="A225" i="32"/>
  <c r="M224" i="32"/>
  <c r="N224" i="32"/>
  <c r="M223" i="32"/>
  <c r="A223" i="32"/>
  <c r="M222" i="32"/>
  <c r="N222" i="32"/>
  <c r="M221" i="32"/>
  <c r="A221" i="32"/>
  <c r="M220" i="32"/>
  <c r="N220" i="32"/>
  <c r="M219" i="32"/>
  <c r="A219" i="32"/>
  <c r="M218" i="32"/>
  <c r="N218" i="32"/>
  <c r="M217" i="32"/>
  <c r="A217" i="32"/>
  <c r="M216" i="32"/>
  <c r="N216" i="32"/>
  <c r="M215" i="32"/>
  <c r="A215" i="32"/>
  <c r="M214" i="32"/>
  <c r="N214" i="32"/>
  <c r="M213" i="32"/>
  <c r="A213" i="32"/>
  <c r="M212" i="32"/>
  <c r="N212" i="32"/>
  <c r="M211" i="32"/>
  <c r="A211" i="32"/>
  <c r="M210" i="32"/>
  <c r="N210" i="32"/>
  <c r="M209" i="32"/>
  <c r="A209" i="32"/>
  <c r="M208" i="32"/>
  <c r="N208" i="32"/>
  <c r="M207" i="32"/>
  <c r="N207" i="32"/>
  <c r="M206" i="32"/>
  <c r="A206" i="32"/>
  <c r="M205" i="32"/>
  <c r="N205" i="32"/>
  <c r="M204" i="32"/>
  <c r="A204" i="32"/>
  <c r="M203" i="32"/>
  <c r="N203" i="32"/>
  <c r="M202" i="32"/>
  <c r="A202" i="32"/>
  <c r="M201" i="32"/>
  <c r="N201" i="32"/>
  <c r="M200" i="32"/>
  <c r="A200" i="32"/>
  <c r="M199" i="32"/>
  <c r="N199" i="32"/>
  <c r="M198" i="32"/>
  <c r="A198" i="32"/>
  <c r="M197" i="32"/>
  <c r="N197" i="32"/>
  <c r="M196" i="32"/>
  <c r="A196" i="32"/>
  <c r="M195" i="32"/>
  <c r="N195" i="32"/>
  <c r="M194" i="32"/>
  <c r="A194" i="32"/>
  <c r="M193" i="32"/>
  <c r="N193" i="32"/>
  <c r="M192" i="32"/>
  <c r="A192" i="32"/>
  <c r="M191" i="32"/>
  <c r="N191" i="32"/>
  <c r="M190" i="32"/>
  <c r="A190" i="32"/>
  <c r="M189" i="32"/>
  <c r="N189" i="32"/>
  <c r="M188" i="32"/>
  <c r="N188" i="32"/>
  <c r="M187" i="32"/>
  <c r="A187" i="32"/>
  <c r="M186" i="32"/>
  <c r="N186" i="32"/>
  <c r="M185" i="32"/>
  <c r="A185" i="32"/>
  <c r="M184" i="32"/>
  <c r="N184" i="32"/>
  <c r="M183" i="32"/>
  <c r="A183" i="32"/>
  <c r="M182" i="32"/>
  <c r="N182" i="32"/>
  <c r="M181" i="32"/>
  <c r="A181" i="32"/>
  <c r="M180" i="32"/>
  <c r="N180" i="32"/>
  <c r="M179" i="32"/>
  <c r="A179" i="32"/>
  <c r="M178" i="32"/>
  <c r="N178" i="32"/>
  <c r="M177" i="32"/>
  <c r="A177" i="32"/>
  <c r="M176" i="32"/>
  <c r="N176" i="32"/>
  <c r="M175" i="32"/>
  <c r="A175" i="32"/>
  <c r="M174" i="32"/>
  <c r="N174" i="32"/>
  <c r="M173" i="32"/>
  <c r="A173" i="32"/>
  <c r="M172" i="32"/>
  <c r="N172" i="32"/>
  <c r="M171" i="32"/>
  <c r="A171" i="32"/>
  <c r="M170" i="32"/>
  <c r="N170" i="32"/>
  <c r="M169" i="32"/>
  <c r="A169" i="32"/>
  <c r="M168" i="32"/>
  <c r="N168" i="32"/>
  <c r="M167" i="32"/>
  <c r="A167" i="32"/>
  <c r="M166" i="32"/>
  <c r="N166" i="32"/>
  <c r="M165" i="32"/>
  <c r="A165" i="32"/>
  <c r="M164" i="32"/>
  <c r="N164" i="32"/>
  <c r="M163" i="32"/>
  <c r="A163" i="32"/>
  <c r="M162" i="32"/>
  <c r="N162" i="32"/>
  <c r="M161" i="32"/>
  <c r="A161" i="32"/>
  <c r="M160" i="32"/>
  <c r="N160" i="32"/>
  <c r="M159" i="32"/>
  <c r="A159" i="32"/>
  <c r="M158" i="32"/>
  <c r="N158" i="32"/>
  <c r="M157" i="32"/>
  <c r="A157" i="32"/>
  <c r="M156" i="32"/>
  <c r="N156" i="32"/>
  <c r="M155" i="32"/>
  <c r="A155" i="32"/>
  <c r="M154" i="32"/>
  <c r="N154" i="32"/>
  <c r="M153" i="32"/>
  <c r="A153" i="32"/>
  <c r="M152" i="32"/>
  <c r="N152" i="32"/>
  <c r="M151" i="32"/>
  <c r="A151" i="32"/>
  <c r="M150" i="32"/>
  <c r="N150" i="32"/>
  <c r="M149" i="32"/>
  <c r="A149" i="32"/>
  <c r="M148" i="32"/>
  <c r="N148" i="32"/>
  <c r="M147" i="32"/>
  <c r="A147" i="32"/>
  <c r="M146" i="32"/>
  <c r="N146" i="32"/>
  <c r="M145" i="32"/>
  <c r="A145" i="32"/>
  <c r="M144" i="32"/>
  <c r="N144" i="32"/>
  <c r="M143" i="32"/>
  <c r="N143" i="32"/>
  <c r="M142" i="32"/>
  <c r="A142" i="32"/>
  <c r="M141" i="32"/>
  <c r="N141" i="32"/>
  <c r="M140" i="32"/>
  <c r="A140" i="32"/>
  <c r="M139" i="32"/>
  <c r="N139" i="32"/>
  <c r="M138" i="32"/>
  <c r="A138" i="32"/>
  <c r="M137" i="32"/>
  <c r="N137" i="32"/>
  <c r="M136" i="32"/>
  <c r="A136" i="32"/>
  <c r="M135" i="32"/>
  <c r="N135" i="32"/>
  <c r="M134" i="32"/>
  <c r="A134" i="32"/>
  <c r="M133" i="32"/>
  <c r="N133" i="32"/>
  <c r="M132" i="32"/>
  <c r="A132" i="32"/>
  <c r="M131" i="32"/>
  <c r="N131" i="32"/>
  <c r="M130" i="32"/>
  <c r="A130" i="32"/>
  <c r="M129" i="32"/>
  <c r="N129" i="32"/>
  <c r="M128" i="32"/>
  <c r="A128" i="32"/>
  <c r="M127" i="32"/>
  <c r="N127" i="32"/>
  <c r="M126" i="32"/>
  <c r="N126" i="32"/>
  <c r="M125" i="32"/>
  <c r="A125" i="32"/>
  <c r="M124" i="32"/>
  <c r="A124" i="32"/>
  <c r="M123" i="32"/>
  <c r="N123" i="32"/>
  <c r="M122" i="32"/>
  <c r="N122" i="32"/>
  <c r="M121" i="32"/>
  <c r="A121" i="32"/>
  <c r="M120" i="32"/>
  <c r="N120" i="32"/>
  <c r="M119" i="32"/>
  <c r="A119" i="32"/>
  <c r="M118" i="32"/>
  <c r="N118" i="32"/>
  <c r="M117" i="32"/>
  <c r="A117" i="32"/>
  <c r="M116" i="32"/>
  <c r="N116" i="32"/>
  <c r="M115" i="32"/>
  <c r="A115" i="32"/>
  <c r="M114" i="32"/>
  <c r="N114" i="32"/>
  <c r="M113" i="32"/>
  <c r="A113" i="32"/>
  <c r="M112" i="32"/>
  <c r="N112" i="32"/>
  <c r="M111" i="32"/>
  <c r="A111" i="32"/>
  <c r="M110" i="32"/>
  <c r="N110" i="32"/>
  <c r="M109" i="32"/>
  <c r="N109" i="32"/>
  <c r="M108" i="32"/>
  <c r="A108" i="32"/>
  <c r="M107" i="32"/>
  <c r="N107" i="32"/>
  <c r="M106" i="32"/>
  <c r="A106" i="32"/>
  <c r="M105" i="32"/>
  <c r="N105" i="32"/>
  <c r="M104" i="32"/>
  <c r="A104" i="32"/>
  <c r="M103" i="32"/>
  <c r="N103" i="32"/>
  <c r="M102" i="32"/>
  <c r="A102" i="32"/>
  <c r="M101" i="32"/>
  <c r="N101" i="32"/>
  <c r="M100" i="32"/>
  <c r="A100" i="32"/>
  <c r="M99" i="32"/>
  <c r="N99" i="32"/>
  <c r="M98" i="32"/>
  <c r="A98" i="32"/>
  <c r="M97" i="32"/>
  <c r="N97" i="32"/>
  <c r="M96" i="32"/>
  <c r="A96" i="32"/>
  <c r="M95" i="32"/>
  <c r="N95" i="32"/>
  <c r="M94" i="32"/>
  <c r="A94" i="32"/>
  <c r="M93" i="32"/>
  <c r="N93" i="32"/>
  <c r="M92" i="32"/>
  <c r="A92" i="32"/>
  <c r="M91" i="32"/>
  <c r="N91" i="32"/>
  <c r="M90" i="32"/>
  <c r="A90" i="32"/>
  <c r="M89" i="32"/>
  <c r="N89" i="32"/>
  <c r="M88" i="32"/>
  <c r="A88" i="32"/>
  <c r="M87" i="32"/>
  <c r="N87" i="32"/>
  <c r="M86" i="32"/>
  <c r="A86" i="32"/>
  <c r="M85" i="32"/>
  <c r="N85" i="32"/>
  <c r="M84" i="32"/>
  <c r="A84" i="32"/>
  <c r="M83" i="32"/>
  <c r="N83" i="32"/>
  <c r="M82" i="32"/>
  <c r="A82" i="32"/>
  <c r="M81" i="32"/>
  <c r="N81" i="32"/>
  <c r="M80" i="32"/>
  <c r="A80" i="32"/>
  <c r="M79" i="32"/>
  <c r="N79" i="32"/>
  <c r="M78" i="32"/>
  <c r="A78" i="32"/>
  <c r="M77" i="32"/>
  <c r="N77" i="32"/>
  <c r="M76" i="32"/>
  <c r="N76" i="32"/>
  <c r="M75" i="32"/>
  <c r="A75" i="32"/>
  <c r="M74" i="32"/>
  <c r="N74" i="32"/>
  <c r="M73" i="32"/>
  <c r="A73" i="32"/>
  <c r="M72" i="32"/>
  <c r="N72" i="32"/>
  <c r="M71" i="32"/>
  <c r="A71" i="32"/>
  <c r="M70" i="32"/>
  <c r="N70" i="32"/>
  <c r="M69" i="32"/>
  <c r="A69" i="32"/>
  <c r="M68" i="32"/>
  <c r="N68" i="32"/>
  <c r="M67" i="32"/>
  <c r="A67" i="32"/>
  <c r="M66" i="32"/>
  <c r="N66" i="32"/>
  <c r="M65" i="32"/>
  <c r="A65" i="32"/>
  <c r="M64" i="32"/>
  <c r="N64" i="32"/>
  <c r="M63" i="32"/>
  <c r="A63" i="32"/>
  <c r="M62" i="32"/>
  <c r="N62" i="32"/>
  <c r="M61" i="32"/>
  <c r="N61" i="32"/>
  <c r="M60" i="32"/>
  <c r="A60" i="32"/>
  <c r="M59" i="32"/>
  <c r="A59" i="32"/>
  <c r="M58" i="32"/>
  <c r="N58" i="32"/>
  <c r="M57" i="32"/>
  <c r="N57" i="32"/>
  <c r="M56" i="32"/>
  <c r="A56" i="32"/>
  <c r="M55" i="32"/>
  <c r="N55" i="32"/>
  <c r="M54" i="32"/>
  <c r="A54" i="32"/>
  <c r="M53" i="32"/>
  <c r="N53" i="32"/>
  <c r="M52" i="32"/>
  <c r="A52" i="32"/>
  <c r="M51" i="32"/>
  <c r="N51" i="32"/>
  <c r="M50" i="32"/>
  <c r="A50" i="32"/>
  <c r="M49" i="32"/>
  <c r="N49" i="32"/>
  <c r="M48" i="32"/>
  <c r="A48" i="32"/>
  <c r="M47" i="32"/>
  <c r="N47" i="32"/>
  <c r="M46" i="32"/>
  <c r="A46" i="32"/>
  <c r="M45" i="32"/>
  <c r="N45" i="32"/>
  <c r="M44" i="32"/>
  <c r="A44" i="32"/>
  <c r="M43" i="32"/>
  <c r="A43" i="32"/>
  <c r="M42" i="32"/>
  <c r="N42" i="32"/>
  <c r="M41" i="32"/>
  <c r="N41" i="32"/>
  <c r="M40" i="32"/>
  <c r="A40" i="32"/>
  <c r="M39" i="32"/>
  <c r="N39" i="32"/>
  <c r="M38" i="32"/>
  <c r="A38" i="32"/>
  <c r="M37" i="32"/>
  <c r="N37" i="32"/>
  <c r="M36" i="32"/>
  <c r="A36" i="32"/>
  <c r="M35" i="32"/>
  <c r="N35" i="32"/>
  <c r="M34" i="32"/>
  <c r="A34" i="32"/>
  <c r="M33" i="32"/>
  <c r="N33" i="32"/>
  <c r="M32" i="32"/>
  <c r="A32" i="32"/>
  <c r="M31" i="32"/>
  <c r="N31" i="32"/>
  <c r="M30" i="32"/>
  <c r="A30" i="32"/>
  <c r="M29" i="32"/>
  <c r="N29" i="32"/>
  <c r="M28" i="32"/>
  <c r="A28" i="32"/>
  <c r="M27" i="32"/>
  <c r="N27" i="32"/>
  <c r="M26" i="32"/>
  <c r="A26" i="32"/>
  <c r="M25" i="32"/>
  <c r="N25" i="32"/>
  <c r="M24" i="32"/>
  <c r="A24" i="32"/>
  <c r="M23" i="32"/>
  <c r="N23" i="32"/>
  <c r="M22" i="32"/>
  <c r="A22" i="32"/>
  <c r="M21" i="32"/>
  <c r="N21" i="32"/>
  <c r="M20" i="32"/>
  <c r="A20" i="32"/>
  <c r="M19" i="32"/>
  <c r="N19" i="32"/>
  <c r="M18" i="32"/>
  <c r="A18" i="32"/>
  <c r="M17" i="32"/>
  <c r="N17" i="32"/>
  <c r="M16" i="32"/>
  <c r="A16" i="32"/>
  <c r="M15" i="32"/>
  <c r="N15" i="32"/>
  <c r="M14" i="32"/>
  <c r="A14" i="32"/>
  <c r="M13" i="32"/>
  <c r="N13" i="32"/>
  <c r="M12" i="32"/>
  <c r="A12" i="32"/>
  <c r="M11" i="32"/>
  <c r="N11" i="32"/>
  <c r="M10" i="32"/>
  <c r="A10" i="32"/>
  <c r="M9" i="32"/>
  <c r="N9" i="32"/>
  <c r="M8" i="32"/>
  <c r="N8" i="32"/>
  <c r="M7" i="32"/>
  <c r="A7" i="32"/>
  <c r="M6" i="32"/>
  <c r="N6" i="32"/>
  <c r="M5" i="32"/>
  <c r="A5" i="32"/>
  <c r="M4" i="32"/>
  <c r="A4" i="32"/>
  <c r="N3" i="32"/>
  <c r="M3" i="32"/>
  <c r="D6" i="34" l="1"/>
  <c r="D4" i="34"/>
  <c r="A294" i="32"/>
  <c r="A2494" i="32"/>
  <c r="A4440" i="32"/>
  <c r="A3068" i="32"/>
  <c r="A2430" i="32"/>
  <c r="A2558" i="32"/>
  <c r="A3132" i="32"/>
  <c r="A4504" i="32"/>
  <c r="A2396" i="32"/>
  <c r="A2462" i="32"/>
  <c r="A2526" i="32"/>
  <c r="A3036" i="32"/>
  <c r="A3100" i="32"/>
  <c r="A3164" i="32"/>
  <c r="A4472" i="32"/>
  <c r="A4540" i="32"/>
  <c r="A262" i="32"/>
  <c r="A278" i="32"/>
  <c r="A310" i="32"/>
  <c r="A2380" i="32"/>
  <c r="A2414" i="32"/>
  <c r="A2446" i="32"/>
  <c r="A2478" i="32"/>
  <c r="A2510" i="32"/>
  <c r="A2542" i="32"/>
  <c r="A3020" i="32"/>
  <c r="A3052" i="32"/>
  <c r="A3084" i="32"/>
  <c r="A3116" i="32"/>
  <c r="A3148" i="32"/>
  <c r="A3180" i="32"/>
  <c r="A4456" i="32"/>
  <c r="A4488" i="32"/>
  <c r="A4520" i="32"/>
  <c r="A4556" i="32"/>
  <c r="A4704" i="32"/>
  <c r="A270" i="32"/>
  <c r="A286" i="32"/>
  <c r="A302" i="32"/>
  <c r="A318" i="32"/>
  <c r="A2372" i="32"/>
  <c r="A2388" i="32"/>
  <c r="A2404" i="32"/>
  <c r="A2422" i="32"/>
  <c r="A2438" i="32"/>
  <c r="A2454" i="32"/>
  <c r="A2470" i="32"/>
  <c r="A2486" i="32"/>
  <c r="A2502" i="32"/>
  <c r="A2518" i="32"/>
  <c r="A2534" i="32"/>
  <c r="A2550" i="32"/>
  <c r="A2566" i="32"/>
  <c r="A3028" i="32"/>
  <c r="A3044" i="32"/>
  <c r="A3060" i="32"/>
  <c r="A3076" i="32"/>
  <c r="A3092" i="32"/>
  <c r="A3108" i="32"/>
  <c r="A3124" i="32"/>
  <c r="A3140" i="32"/>
  <c r="A3156" i="32"/>
  <c r="A3172" i="32"/>
  <c r="A3188" i="32"/>
  <c r="A4448" i="32"/>
  <c r="A4464" i="32"/>
  <c r="A4480" i="32"/>
  <c r="A4496" i="32"/>
  <c r="A4512" i="32"/>
  <c r="A4528" i="32"/>
  <c r="A4548" i="32"/>
  <c r="A4564" i="32"/>
  <c r="A4720" i="32"/>
  <c r="A258" i="32"/>
  <c r="A266" i="32"/>
  <c r="A274" i="32"/>
  <c r="A282" i="32"/>
  <c r="A290" i="32"/>
  <c r="A298" i="32"/>
  <c r="A306" i="32"/>
  <c r="A314" i="32"/>
  <c r="A4536" i="32"/>
  <c r="A4544" i="32"/>
  <c r="A4552" i="32"/>
  <c r="A4560" i="32"/>
  <c r="A4568" i="32"/>
  <c r="A4712" i="32"/>
  <c r="A2368" i="32"/>
  <c r="A2376" i="32"/>
  <c r="A2384" i="32"/>
  <c r="A2392" i="32"/>
  <c r="A2400" i="32"/>
  <c r="A2410" i="32"/>
  <c r="A2418" i="32"/>
  <c r="A2426" i="32"/>
  <c r="A2434" i="32"/>
  <c r="A2442" i="32"/>
  <c r="A2450" i="32"/>
  <c r="A2458" i="32"/>
  <c r="A2466" i="32"/>
  <c r="A2474" i="32"/>
  <c r="A2482" i="32"/>
  <c r="A2490" i="32"/>
  <c r="A2498" i="32"/>
  <c r="A2506" i="32"/>
  <c r="A2514" i="32"/>
  <c r="A2522" i="32"/>
  <c r="A2530" i="32"/>
  <c r="A2538" i="32"/>
  <c r="A2546" i="32"/>
  <c r="A2554" i="32"/>
  <c r="A2562" i="32"/>
  <c r="A2570" i="32"/>
  <c r="A3024" i="32"/>
  <c r="A3032" i="32"/>
  <c r="A3040" i="32"/>
  <c r="A3048" i="32"/>
  <c r="A3056" i="32"/>
  <c r="A3064" i="32"/>
  <c r="A3072" i="32"/>
  <c r="A3080" i="32"/>
  <c r="A3088" i="32"/>
  <c r="A3096" i="32"/>
  <c r="A3104" i="32"/>
  <c r="A3112" i="32"/>
  <c r="A3120" i="32"/>
  <c r="A3128" i="32"/>
  <c r="A3136" i="32"/>
  <c r="A3144" i="32"/>
  <c r="A3152" i="32"/>
  <c r="A3160" i="32"/>
  <c r="A3168" i="32"/>
  <c r="A3176" i="32"/>
  <c r="A3184" i="32"/>
  <c r="A4436" i="32"/>
  <c r="A4444" i="32"/>
  <c r="A4452" i="32"/>
  <c r="A4460" i="32"/>
  <c r="A4468" i="32"/>
  <c r="A4476" i="32"/>
  <c r="A4484" i="32"/>
  <c r="A4492" i="32"/>
  <c r="A4500" i="32"/>
  <c r="A4508" i="32"/>
  <c r="A4516" i="32"/>
  <c r="A4524" i="32"/>
  <c r="A4532" i="32"/>
  <c r="A4700" i="32"/>
  <c r="A4708" i="32"/>
  <c r="A4716" i="32"/>
  <c r="A4725" i="32"/>
  <c r="J168" i="5"/>
  <c r="J169" i="5"/>
  <c r="J170" i="5"/>
  <c r="J171" i="5"/>
  <c r="J140" i="5"/>
  <c r="J142" i="5"/>
  <c r="J144" i="5"/>
  <c r="J141" i="5"/>
  <c r="J143" i="5"/>
  <c r="J145" i="5"/>
  <c r="N2408" i="32"/>
  <c r="A2408" i="32"/>
  <c r="N2416" i="32"/>
  <c r="A2416" i="32"/>
  <c r="N2424" i="32"/>
  <c r="A2424" i="32"/>
  <c r="N2432" i="32"/>
  <c r="A2432" i="32"/>
  <c r="N2440" i="32"/>
  <c r="A2440" i="32"/>
  <c r="N2448" i="32"/>
  <c r="A2448" i="32"/>
  <c r="N2456" i="32"/>
  <c r="A2456" i="32"/>
  <c r="N2464" i="32"/>
  <c r="A2464" i="32"/>
  <c r="N2472" i="32"/>
  <c r="A2472" i="32"/>
  <c r="N2480" i="32"/>
  <c r="A2480" i="32"/>
  <c r="N2488" i="32"/>
  <c r="A2488" i="32"/>
  <c r="N2496" i="32"/>
  <c r="A2496" i="32"/>
  <c r="N2504" i="32"/>
  <c r="A2504" i="32"/>
  <c r="N2512" i="32"/>
  <c r="A2512" i="32"/>
  <c r="N2520" i="32"/>
  <c r="A2520" i="32"/>
  <c r="N2528" i="32"/>
  <c r="A2528" i="32"/>
  <c r="N2536" i="32"/>
  <c r="A2536" i="32"/>
  <c r="N2544" i="32"/>
  <c r="A2544" i="32"/>
  <c r="N2552" i="32"/>
  <c r="A2552" i="32"/>
  <c r="N2560" i="32"/>
  <c r="A2560" i="32"/>
  <c r="N2568" i="32"/>
  <c r="A2568" i="32"/>
  <c r="N3022" i="32"/>
  <c r="A3022" i="32"/>
  <c r="N3030" i="32"/>
  <c r="A3030" i="32"/>
  <c r="N3038" i="32"/>
  <c r="A3038" i="32"/>
  <c r="N3046" i="32"/>
  <c r="A3046" i="32"/>
  <c r="N3054" i="32"/>
  <c r="A3054" i="32"/>
  <c r="N3062" i="32"/>
  <c r="A3062" i="32"/>
  <c r="N3070" i="32"/>
  <c r="A3070" i="32"/>
  <c r="N3078" i="32"/>
  <c r="A3078" i="32"/>
  <c r="N3086" i="32"/>
  <c r="A3086" i="32"/>
  <c r="N3094" i="32"/>
  <c r="A3094" i="32"/>
  <c r="N3102" i="32"/>
  <c r="A3102" i="32"/>
  <c r="N3110" i="32"/>
  <c r="A3110" i="32"/>
  <c r="A256" i="32"/>
  <c r="A260" i="32"/>
  <c r="A264" i="32"/>
  <c r="A268" i="32"/>
  <c r="A272" i="32"/>
  <c r="A276" i="32"/>
  <c r="A280" i="32"/>
  <c r="A284" i="32"/>
  <c r="A288" i="32"/>
  <c r="A292" i="32"/>
  <c r="A296" i="32"/>
  <c r="A300" i="32"/>
  <c r="A304" i="32"/>
  <c r="A308" i="32"/>
  <c r="A312" i="32"/>
  <c r="A316" i="32"/>
  <c r="A2370" i="32"/>
  <c r="A2374" i="32"/>
  <c r="A2378" i="32"/>
  <c r="A2382" i="32"/>
  <c r="A2386" i="32"/>
  <c r="A2390" i="32"/>
  <c r="A2394" i="32"/>
  <c r="A2398" i="32"/>
  <c r="A2402" i="32"/>
  <c r="A2406" i="32"/>
  <c r="N2412" i="32"/>
  <c r="A2412" i="32"/>
  <c r="N2420" i="32"/>
  <c r="A2420" i="32"/>
  <c r="N2428" i="32"/>
  <c r="A2428" i="32"/>
  <c r="N2436" i="32"/>
  <c r="A2436" i="32"/>
  <c r="N2444" i="32"/>
  <c r="A2444" i="32"/>
  <c r="N2452" i="32"/>
  <c r="A2452" i="32"/>
  <c r="N2460" i="32"/>
  <c r="A2460" i="32"/>
  <c r="N2468" i="32"/>
  <c r="A2468" i="32"/>
  <c r="N2476" i="32"/>
  <c r="A2476" i="32"/>
  <c r="N2484" i="32"/>
  <c r="A2484" i="32"/>
  <c r="N2492" i="32"/>
  <c r="A2492" i="32"/>
  <c r="N2500" i="32"/>
  <c r="A2500" i="32"/>
  <c r="N2508" i="32"/>
  <c r="A2508" i="32"/>
  <c r="N2516" i="32"/>
  <c r="A2516" i="32"/>
  <c r="N2524" i="32"/>
  <c r="A2524" i="32"/>
  <c r="N2532" i="32"/>
  <c r="A2532" i="32"/>
  <c r="N2540" i="32"/>
  <c r="A2540" i="32"/>
  <c r="N2548" i="32"/>
  <c r="A2548" i="32"/>
  <c r="N2556" i="32"/>
  <c r="A2556" i="32"/>
  <c r="N2564" i="32"/>
  <c r="A2564" i="32"/>
  <c r="N3018" i="32"/>
  <c r="A3018" i="32"/>
  <c r="N3026" i="32"/>
  <c r="A3026" i="32"/>
  <c r="N3034" i="32"/>
  <c r="A3034" i="32"/>
  <c r="N3042" i="32"/>
  <c r="A3042" i="32"/>
  <c r="N3050" i="32"/>
  <c r="A3050" i="32"/>
  <c r="N3058" i="32"/>
  <c r="A3058" i="32"/>
  <c r="N3066" i="32"/>
  <c r="A3066" i="32"/>
  <c r="N3074" i="32"/>
  <c r="A3074" i="32"/>
  <c r="N3082" i="32"/>
  <c r="A3082" i="32"/>
  <c r="N3090" i="32"/>
  <c r="A3090" i="32"/>
  <c r="N3098" i="32"/>
  <c r="A3098" i="32"/>
  <c r="N3106" i="32"/>
  <c r="A3106" i="32"/>
  <c r="N3114" i="32"/>
  <c r="A3114" i="32"/>
  <c r="A4434" i="32"/>
  <c r="A4438" i="32"/>
  <c r="A4442" i="32"/>
  <c r="A4446" i="32"/>
  <c r="A4450" i="32"/>
  <c r="A4454" i="32"/>
  <c r="A4458" i="32"/>
  <c r="A4462" i="32"/>
  <c r="A4466" i="32"/>
  <c r="A4470" i="32"/>
  <c r="A4474" i="32"/>
  <c r="A4478" i="32"/>
  <c r="A4482" i="32"/>
  <c r="A4486" i="32"/>
  <c r="A4490" i="32"/>
  <c r="A4494" i="32"/>
  <c r="A4498" i="32"/>
  <c r="A4502" i="32"/>
  <c r="A4506" i="32"/>
  <c r="A4510" i="32"/>
  <c r="A4514" i="32"/>
  <c r="A4518" i="32"/>
  <c r="A4522" i="32"/>
  <c r="A4526" i="32"/>
  <c r="A4530" i="32"/>
  <c r="A4534" i="32"/>
  <c r="A4538" i="32"/>
  <c r="A4542" i="32"/>
  <c r="A4546" i="32"/>
  <c r="A4550" i="32"/>
  <c r="A4554" i="32"/>
  <c r="A4558" i="32"/>
  <c r="A4562" i="32"/>
  <c r="A4566" i="32"/>
  <c r="A4570" i="32"/>
  <c r="A4702" i="32"/>
  <c r="A4706" i="32"/>
  <c r="A4710" i="32"/>
  <c r="A4714" i="32"/>
  <c r="A4718" i="32"/>
  <c r="A4722" i="32"/>
  <c r="A4727" i="32"/>
  <c r="A3118" i="32"/>
  <c r="A3122" i="32"/>
  <c r="A3126" i="32"/>
  <c r="A3130" i="32"/>
  <c r="A3134" i="32"/>
  <c r="A3138" i="32"/>
  <c r="A3142" i="32"/>
  <c r="A3146" i="32"/>
  <c r="A3150" i="32"/>
  <c r="A3154" i="32"/>
  <c r="A3158" i="32"/>
  <c r="A3162" i="32"/>
  <c r="A3166" i="32"/>
  <c r="A3170" i="32"/>
  <c r="A3174" i="32"/>
  <c r="A3178" i="32"/>
  <c r="A3182" i="32"/>
  <c r="A3186" i="32"/>
  <c r="A3190" i="32"/>
  <c r="N239" i="32"/>
  <c r="N2425" i="32"/>
  <c r="A2425" i="32"/>
  <c r="N2429" i="32"/>
  <c r="A2429" i="32"/>
  <c r="N2433" i="32"/>
  <c r="A2433" i="32"/>
  <c r="N2437" i="32"/>
  <c r="A2437" i="32"/>
  <c r="N2441" i="32"/>
  <c r="A2441" i="32"/>
  <c r="N2445" i="32"/>
  <c r="A2445" i="32"/>
  <c r="N2449" i="32"/>
  <c r="A2449" i="32"/>
  <c r="N2453" i="32"/>
  <c r="A2453" i="32"/>
  <c r="N2457" i="32"/>
  <c r="A2457" i="32"/>
  <c r="N2461" i="32"/>
  <c r="A2461" i="32"/>
  <c r="N2465" i="32"/>
  <c r="A2465" i="32"/>
  <c r="N2469" i="32"/>
  <c r="A2469" i="32"/>
  <c r="N2473" i="32"/>
  <c r="A2473" i="32"/>
  <c r="N2477" i="32"/>
  <c r="A2477" i="32"/>
  <c r="N2481" i="32"/>
  <c r="A2481" i="32"/>
  <c r="N2485" i="32"/>
  <c r="A2485" i="32"/>
  <c r="N2489" i="32"/>
  <c r="A2489" i="32"/>
  <c r="N2493" i="32"/>
  <c r="A2493" i="32"/>
  <c r="N2497" i="32"/>
  <c r="A2497" i="32"/>
  <c r="N2501" i="32"/>
  <c r="A2501" i="32"/>
  <c r="N2505" i="32"/>
  <c r="A2505" i="32"/>
  <c r="N2509" i="32"/>
  <c r="A2509" i="32"/>
  <c r="N2513" i="32"/>
  <c r="A2513" i="32"/>
  <c r="N2517" i="32"/>
  <c r="A2517" i="32"/>
  <c r="N2521" i="32"/>
  <c r="A2521" i="32"/>
  <c r="N2525" i="32"/>
  <c r="A2525" i="32"/>
  <c r="N2529" i="32"/>
  <c r="A2529" i="32"/>
  <c r="N2533" i="32"/>
  <c r="A2533" i="32"/>
  <c r="N2537" i="32"/>
  <c r="A2537" i="32"/>
  <c r="N2541" i="32"/>
  <c r="A2541" i="32"/>
  <c r="N2545" i="32"/>
  <c r="A2545" i="32"/>
  <c r="N2549" i="32"/>
  <c r="A2549" i="32"/>
  <c r="N2553" i="32"/>
  <c r="A2553" i="32"/>
  <c r="N2557" i="32"/>
  <c r="A2557" i="32"/>
  <c r="N2561" i="32"/>
  <c r="A2561" i="32"/>
  <c r="N2565" i="32"/>
  <c r="A2565" i="32"/>
  <c r="N2569" i="32"/>
  <c r="A2569" i="32"/>
  <c r="N3019" i="32"/>
  <c r="A3019" i="32"/>
  <c r="N3023" i="32"/>
  <c r="A3023" i="32"/>
  <c r="N3027" i="32"/>
  <c r="A3027" i="32"/>
  <c r="N3031" i="32"/>
  <c r="A3031" i="32"/>
  <c r="N3035" i="32"/>
  <c r="A3035" i="32"/>
  <c r="N3039" i="32"/>
  <c r="A3039" i="32"/>
  <c r="N3043" i="32"/>
  <c r="A3043" i="32"/>
  <c r="N3047" i="32"/>
  <c r="A3047" i="32"/>
  <c r="N3051" i="32"/>
  <c r="A3051" i="32"/>
  <c r="N3055" i="32"/>
  <c r="A3055" i="32"/>
  <c r="N3059" i="32"/>
  <c r="A3059" i="32"/>
  <c r="N3063" i="32"/>
  <c r="A3063" i="32"/>
  <c r="N3067" i="32"/>
  <c r="A3067" i="32"/>
  <c r="N3071" i="32"/>
  <c r="A3071" i="32"/>
  <c r="N3075" i="32"/>
  <c r="A3075" i="32"/>
  <c r="N3079" i="32"/>
  <c r="A3079" i="32"/>
  <c r="N3083" i="32"/>
  <c r="A3083" i="32"/>
  <c r="N3087" i="32"/>
  <c r="A3087" i="32"/>
  <c r="N3091" i="32"/>
  <c r="A3091" i="32"/>
  <c r="N3095" i="32"/>
  <c r="A3095" i="32"/>
  <c r="N3099" i="32"/>
  <c r="A3099" i="32"/>
  <c r="N3103" i="32"/>
  <c r="A3103" i="32"/>
  <c r="N3107" i="32"/>
  <c r="A3107" i="32"/>
  <c r="N3111" i="32"/>
  <c r="A3111" i="32"/>
  <c r="N3115" i="32"/>
  <c r="A3115" i="32"/>
  <c r="N3119" i="32"/>
  <c r="A3119" i="32"/>
  <c r="N3123" i="32"/>
  <c r="A3123" i="32"/>
  <c r="N3127" i="32"/>
  <c r="A3127" i="32"/>
  <c r="N3131" i="32"/>
  <c r="A3131" i="32"/>
  <c r="N3135" i="32"/>
  <c r="A3135" i="32"/>
  <c r="N3139" i="32"/>
  <c r="A3139" i="32"/>
  <c r="N3143" i="32"/>
  <c r="A3143" i="32"/>
  <c r="N3147" i="32"/>
  <c r="A3147" i="32"/>
  <c r="N3151" i="32"/>
  <c r="A3151" i="32"/>
  <c r="N3155" i="32"/>
  <c r="A3155" i="32"/>
  <c r="N3159" i="32"/>
  <c r="A3159" i="32"/>
  <c r="N3163" i="32"/>
  <c r="A3163" i="32"/>
  <c r="N3167" i="32"/>
  <c r="A3167" i="32"/>
  <c r="N3171" i="32"/>
  <c r="A3171" i="32"/>
  <c r="N3175" i="32"/>
  <c r="A3175" i="32"/>
  <c r="N3179" i="32"/>
  <c r="A3179" i="32"/>
  <c r="N3183" i="32"/>
  <c r="A3183" i="32"/>
  <c r="N3187" i="32"/>
  <c r="A3187" i="32"/>
  <c r="N3191" i="32"/>
  <c r="A3191" i="32"/>
  <c r="A255" i="32"/>
  <c r="A257" i="32"/>
  <c r="A259" i="32"/>
  <c r="A261" i="32"/>
  <c r="A263" i="32"/>
  <c r="A265" i="32"/>
  <c r="A267" i="32"/>
  <c r="A269" i="32"/>
  <c r="A271" i="32"/>
  <c r="A273" i="32"/>
  <c r="A275" i="32"/>
  <c r="A277" i="32"/>
  <c r="A279" i="32"/>
  <c r="A281" i="32"/>
  <c r="A283" i="32"/>
  <c r="A285" i="32"/>
  <c r="A287" i="32"/>
  <c r="A289" i="32"/>
  <c r="A291" i="32"/>
  <c r="A293" i="32"/>
  <c r="A295" i="32"/>
  <c r="A297" i="32"/>
  <c r="A299" i="32"/>
  <c r="A301" i="32"/>
  <c r="A303" i="32"/>
  <c r="A305" i="32"/>
  <c r="A307" i="32"/>
  <c r="A309" i="32"/>
  <c r="A311" i="32"/>
  <c r="A313" i="32"/>
  <c r="A315" i="32"/>
  <c r="A317" i="32"/>
  <c r="A2369" i="32"/>
  <c r="A2371" i="32"/>
  <c r="A2373" i="32"/>
  <c r="A2375" i="32"/>
  <c r="A2377" i="32"/>
  <c r="A2379" i="32"/>
  <c r="A2381" i="32"/>
  <c r="A2383" i="32"/>
  <c r="A2385" i="32"/>
  <c r="A2387" i="32"/>
  <c r="A2389" i="32"/>
  <c r="A2391" i="32"/>
  <c r="A2393" i="32"/>
  <c r="A2395" i="32"/>
  <c r="A2397" i="32"/>
  <c r="A2399" i="32"/>
  <c r="A2401" i="32"/>
  <c r="A2403" i="32"/>
  <c r="A2405" i="32"/>
  <c r="A2407" i="32"/>
  <c r="A2409" i="32"/>
  <c r="A2411" i="32"/>
  <c r="A2413" i="32"/>
  <c r="A2415" i="32"/>
  <c r="A2417" i="32"/>
  <c r="A2419" i="32"/>
  <c r="A2421" i="32"/>
  <c r="N2423" i="32"/>
  <c r="A2423" i="32"/>
  <c r="N2427" i="32"/>
  <c r="A2427" i="32"/>
  <c r="N2431" i="32"/>
  <c r="A2431" i="32"/>
  <c r="N2435" i="32"/>
  <c r="A2435" i="32"/>
  <c r="N2439" i="32"/>
  <c r="A2439" i="32"/>
  <c r="N2443" i="32"/>
  <c r="A2443" i="32"/>
  <c r="N2447" i="32"/>
  <c r="A2447" i="32"/>
  <c r="N2451" i="32"/>
  <c r="A2451" i="32"/>
  <c r="N2455" i="32"/>
  <c r="A2455" i="32"/>
  <c r="N2459" i="32"/>
  <c r="A2459" i="32"/>
  <c r="N2463" i="32"/>
  <c r="A2463" i="32"/>
  <c r="N2467" i="32"/>
  <c r="A2467" i="32"/>
  <c r="N2471" i="32"/>
  <c r="A2471" i="32"/>
  <c r="N2475" i="32"/>
  <c r="A2475" i="32"/>
  <c r="N2479" i="32"/>
  <c r="A2479" i="32"/>
  <c r="N2483" i="32"/>
  <c r="A2483" i="32"/>
  <c r="N2487" i="32"/>
  <c r="A2487" i="32"/>
  <c r="N2491" i="32"/>
  <c r="A2491" i="32"/>
  <c r="N2495" i="32"/>
  <c r="A2495" i="32"/>
  <c r="N2499" i="32"/>
  <c r="A2499" i="32"/>
  <c r="N2503" i="32"/>
  <c r="A2503" i="32"/>
  <c r="N2507" i="32"/>
  <c r="A2507" i="32"/>
  <c r="N2511" i="32"/>
  <c r="A2511" i="32"/>
  <c r="N2515" i="32"/>
  <c r="A2515" i="32"/>
  <c r="N2519" i="32"/>
  <c r="A2519" i="32"/>
  <c r="N2523" i="32"/>
  <c r="A2523" i="32"/>
  <c r="N2527" i="32"/>
  <c r="A2527" i="32"/>
  <c r="N2531" i="32"/>
  <c r="A2531" i="32"/>
  <c r="N2535" i="32"/>
  <c r="A2535" i="32"/>
  <c r="N2539" i="32"/>
  <c r="A2539" i="32"/>
  <c r="N2543" i="32"/>
  <c r="A2543" i="32"/>
  <c r="N2547" i="32"/>
  <c r="A2547" i="32"/>
  <c r="N2551" i="32"/>
  <c r="A2551" i="32"/>
  <c r="N2555" i="32"/>
  <c r="A2555" i="32"/>
  <c r="N2559" i="32"/>
  <c r="A2559" i="32"/>
  <c r="N2563" i="32"/>
  <c r="A2563" i="32"/>
  <c r="N2567" i="32"/>
  <c r="A2567" i="32"/>
  <c r="N2571" i="32"/>
  <c r="A2571" i="32"/>
  <c r="N3021" i="32"/>
  <c r="A3021" i="32"/>
  <c r="N3025" i="32"/>
  <c r="A3025" i="32"/>
  <c r="N3029" i="32"/>
  <c r="A3029" i="32"/>
  <c r="N3033" i="32"/>
  <c r="A3033" i="32"/>
  <c r="N3037" i="32"/>
  <c r="A3037" i="32"/>
  <c r="N3041" i="32"/>
  <c r="A3041" i="32"/>
  <c r="N3045" i="32"/>
  <c r="A3045" i="32"/>
  <c r="N3049" i="32"/>
  <c r="A3049" i="32"/>
  <c r="N3053" i="32"/>
  <c r="A3053" i="32"/>
  <c r="N3057" i="32"/>
  <c r="A3057" i="32"/>
  <c r="N3061" i="32"/>
  <c r="A3061" i="32"/>
  <c r="N3065" i="32"/>
  <c r="A3065" i="32"/>
  <c r="N3069" i="32"/>
  <c r="A3069" i="32"/>
  <c r="N3073" i="32"/>
  <c r="A3073" i="32"/>
  <c r="N3077" i="32"/>
  <c r="A3077" i="32"/>
  <c r="N3081" i="32"/>
  <c r="A3081" i="32"/>
  <c r="N3085" i="32"/>
  <c r="A3085" i="32"/>
  <c r="N3089" i="32"/>
  <c r="A3089" i="32"/>
  <c r="N3093" i="32"/>
  <c r="A3093" i="32"/>
  <c r="N3097" i="32"/>
  <c r="A3097" i="32"/>
  <c r="N3101" i="32"/>
  <c r="A3101" i="32"/>
  <c r="N3105" i="32"/>
  <c r="A3105" i="32"/>
  <c r="N3109" i="32"/>
  <c r="A3109" i="32"/>
  <c r="N3113" i="32"/>
  <c r="A3113" i="32"/>
  <c r="N3117" i="32"/>
  <c r="A3117" i="32"/>
  <c r="N3121" i="32"/>
  <c r="A3121" i="32"/>
  <c r="N3125" i="32"/>
  <c r="A3125" i="32"/>
  <c r="N3129" i="32"/>
  <c r="A3129" i="32"/>
  <c r="N3133" i="32"/>
  <c r="A3133" i="32"/>
  <c r="N3137" i="32"/>
  <c r="A3137" i="32"/>
  <c r="N3141" i="32"/>
  <c r="A3141" i="32"/>
  <c r="N3145" i="32"/>
  <c r="A3145" i="32"/>
  <c r="N3149" i="32"/>
  <c r="A3149" i="32"/>
  <c r="N3153" i="32"/>
  <c r="A3153" i="32"/>
  <c r="N3157" i="32"/>
  <c r="A3157" i="32"/>
  <c r="N3161" i="32"/>
  <c r="A3161" i="32"/>
  <c r="N3165" i="32"/>
  <c r="A3165" i="32"/>
  <c r="N3169" i="32"/>
  <c r="A3169" i="32"/>
  <c r="N3173" i="32"/>
  <c r="A3173" i="32"/>
  <c r="N3177" i="32"/>
  <c r="A3177" i="32"/>
  <c r="N3181" i="32"/>
  <c r="A3181" i="32"/>
  <c r="N3185" i="32"/>
  <c r="A3185" i="32"/>
  <c r="N3189" i="32"/>
  <c r="A3189" i="32"/>
  <c r="N4435" i="32"/>
  <c r="A4435" i="32"/>
  <c r="N4439" i="32"/>
  <c r="A4439" i="32"/>
  <c r="N4443" i="32"/>
  <c r="A4443" i="32"/>
  <c r="N4447" i="32"/>
  <c r="A4447" i="32"/>
  <c r="N4451" i="32"/>
  <c r="A4451" i="32"/>
  <c r="N4455" i="32"/>
  <c r="A4455" i="32"/>
  <c r="N4459" i="32"/>
  <c r="A4459" i="32"/>
  <c r="N4463" i="32"/>
  <c r="A4463" i="32"/>
  <c r="N4467" i="32"/>
  <c r="A4467" i="32"/>
  <c r="N4471" i="32"/>
  <c r="A4471" i="32"/>
  <c r="N4475" i="32"/>
  <c r="A4475" i="32"/>
  <c r="N4479" i="32"/>
  <c r="A4479" i="32"/>
  <c r="N4483" i="32"/>
  <c r="A4483" i="32"/>
  <c r="N4487" i="32"/>
  <c r="A4487" i="32"/>
  <c r="N4491" i="32"/>
  <c r="A4491" i="32"/>
  <c r="N4495" i="32"/>
  <c r="A4495" i="32"/>
  <c r="N4499" i="32"/>
  <c r="A4499" i="32"/>
  <c r="N4503" i="32"/>
  <c r="A4503" i="32"/>
  <c r="N4507" i="32"/>
  <c r="A4507" i="32"/>
  <c r="N4511" i="32"/>
  <c r="A4511" i="32"/>
  <c r="N4515" i="32"/>
  <c r="A4515" i="32"/>
  <c r="N4519" i="32"/>
  <c r="A4519" i="32"/>
  <c r="N4523" i="32"/>
  <c r="A4523" i="32"/>
  <c r="N4527" i="32"/>
  <c r="A4527" i="32"/>
  <c r="N4531" i="32"/>
  <c r="A4531" i="32"/>
  <c r="N4535" i="32"/>
  <c r="A4535" i="32"/>
  <c r="N4539" i="32"/>
  <c r="A4539" i="32"/>
  <c r="N4543" i="32"/>
  <c r="A4543" i="32"/>
  <c r="N4547" i="32"/>
  <c r="A4547" i="32"/>
  <c r="N4551" i="32"/>
  <c r="A4551" i="32"/>
  <c r="N4555" i="32"/>
  <c r="A4555" i="32"/>
  <c r="N4559" i="32"/>
  <c r="A4559" i="32"/>
  <c r="N4563" i="32"/>
  <c r="A4563" i="32"/>
  <c r="N4567" i="32"/>
  <c r="A4567" i="32"/>
  <c r="N4571" i="32"/>
  <c r="A4571" i="32"/>
  <c r="N4437" i="32"/>
  <c r="A4437" i="32"/>
  <c r="N4441" i="32"/>
  <c r="A4441" i="32"/>
  <c r="N4445" i="32"/>
  <c r="A4445" i="32"/>
  <c r="N4449" i="32"/>
  <c r="A4449" i="32"/>
  <c r="N4453" i="32"/>
  <c r="A4453" i="32"/>
  <c r="N4457" i="32"/>
  <c r="A4457" i="32"/>
  <c r="N4461" i="32"/>
  <c r="A4461" i="32"/>
  <c r="N4465" i="32"/>
  <c r="A4465" i="32"/>
  <c r="N4469" i="32"/>
  <c r="A4469" i="32"/>
  <c r="N4473" i="32"/>
  <c r="A4473" i="32"/>
  <c r="N4477" i="32"/>
  <c r="A4477" i="32"/>
  <c r="N4481" i="32"/>
  <c r="A4481" i="32"/>
  <c r="N4485" i="32"/>
  <c r="A4485" i="32"/>
  <c r="N4489" i="32"/>
  <c r="A4489" i="32"/>
  <c r="N4493" i="32"/>
  <c r="A4493" i="32"/>
  <c r="N4497" i="32"/>
  <c r="A4497" i="32"/>
  <c r="N4501" i="32"/>
  <c r="A4501" i="32"/>
  <c r="N4505" i="32"/>
  <c r="A4505" i="32"/>
  <c r="N4509" i="32"/>
  <c r="A4509" i="32"/>
  <c r="N4513" i="32"/>
  <c r="A4513" i="32"/>
  <c r="N4517" i="32"/>
  <c r="A4517" i="32"/>
  <c r="N4521" i="32"/>
  <c r="A4521" i="32"/>
  <c r="N4525" i="32"/>
  <c r="A4525" i="32"/>
  <c r="N4529" i="32"/>
  <c r="A4529" i="32"/>
  <c r="N4533" i="32"/>
  <c r="A4533" i="32"/>
  <c r="N4537" i="32"/>
  <c r="A4537" i="32"/>
  <c r="N4541" i="32"/>
  <c r="A4541" i="32"/>
  <c r="N4545" i="32"/>
  <c r="A4545" i="32"/>
  <c r="N4549" i="32"/>
  <c r="A4549" i="32"/>
  <c r="N4553" i="32"/>
  <c r="A4553" i="32"/>
  <c r="N4557" i="32"/>
  <c r="A4557" i="32"/>
  <c r="N4561" i="32"/>
  <c r="A4561" i="32"/>
  <c r="N4565" i="32"/>
  <c r="A4565" i="32"/>
  <c r="N4569" i="32"/>
  <c r="A4569" i="32"/>
  <c r="A4701" i="32"/>
  <c r="A4703" i="32"/>
  <c r="A4705" i="32"/>
  <c r="A4707" i="32"/>
  <c r="A4709" i="32"/>
  <c r="A4711" i="32"/>
  <c r="A4713" i="32"/>
  <c r="A4715" i="32"/>
  <c r="A4717" i="32"/>
  <c r="A4719" i="32"/>
  <c r="A4721" i="32"/>
  <c r="A4723" i="32"/>
  <c r="A4724" i="32"/>
  <c r="A4726" i="32"/>
  <c r="A4728" i="32"/>
  <c r="D3" i="34"/>
  <c r="D5" i="34"/>
  <c r="D7" i="34"/>
  <c r="N4" i="32"/>
  <c r="N5" i="32"/>
  <c r="N7" i="32"/>
  <c r="N10" i="32"/>
  <c r="N12" i="32"/>
  <c r="N14" i="32"/>
  <c r="N16" i="32"/>
  <c r="N18" i="32"/>
  <c r="N20" i="32"/>
  <c r="N22" i="32"/>
  <c r="N24" i="32"/>
  <c r="N26" i="32"/>
  <c r="N28" i="32"/>
  <c r="N30" i="32"/>
  <c r="N32" i="32"/>
  <c r="N34" i="32"/>
  <c r="N36" i="32"/>
  <c r="N38" i="32"/>
  <c r="N40" i="32"/>
  <c r="N43" i="32"/>
  <c r="N44" i="32"/>
  <c r="N46" i="32"/>
  <c r="N48" i="32"/>
  <c r="N50" i="32"/>
  <c r="N52" i="32"/>
  <c r="N54" i="32"/>
  <c r="N56" i="32"/>
  <c r="N59" i="32"/>
  <c r="N60" i="32"/>
  <c r="N63" i="32"/>
  <c r="N65" i="32"/>
  <c r="N67" i="32"/>
  <c r="N69" i="32"/>
  <c r="N71" i="32"/>
  <c r="N73" i="32"/>
  <c r="N75" i="32"/>
  <c r="N78" i="32"/>
  <c r="N80" i="32"/>
  <c r="N82" i="32"/>
  <c r="N84" i="32"/>
  <c r="N86" i="32"/>
  <c r="N88" i="32"/>
  <c r="N90" i="32"/>
  <c r="N92" i="32"/>
  <c r="N94" i="32"/>
  <c r="N96" i="32"/>
  <c r="N98" i="32"/>
  <c r="N100" i="32"/>
  <c r="N102" i="32"/>
  <c r="N104" i="32"/>
  <c r="N106" i="32"/>
  <c r="N108" i="32"/>
  <c r="N111" i="32"/>
  <c r="N113" i="32"/>
  <c r="N115" i="32"/>
  <c r="N117" i="32"/>
  <c r="N119" i="32"/>
  <c r="N121" i="32"/>
  <c r="N124" i="32"/>
  <c r="N125" i="32"/>
  <c r="N128" i="32"/>
  <c r="N130" i="32"/>
  <c r="N132" i="32"/>
  <c r="N134" i="32"/>
  <c r="N136" i="32"/>
  <c r="N138" i="32"/>
  <c r="N140" i="32"/>
  <c r="N142" i="32"/>
  <c r="N145" i="32"/>
  <c r="N147" i="32"/>
  <c r="N149" i="32"/>
  <c r="N151" i="32"/>
  <c r="N153" i="32"/>
  <c r="N155" i="32"/>
  <c r="N157" i="32"/>
  <c r="N159" i="32"/>
  <c r="N161" i="32"/>
  <c r="N163" i="32"/>
  <c r="N165" i="32"/>
  <c r="N167" i="32"/>
  <c r="N169" i="32"/>
  <c r="N171" i="32"/>
  <c r="N173" i="32"/>
  <c r="N175" i="32"/>
  <c r="N177" i="32"/>
  <c r="N179" i="32"/>
  <c r="N181" i="32"/>
  <c r="N183" i="32"/>
  <c r="N185" i="32"/>
  <c r="N187" i="32"/>
  <c r="N190" i="32"/>
  <c r="N192" i="32"/>
  <c r="N194" i="32"/>
  <c r="N196" i="32"/>
  <c r="N198" i="32"/>
  <c r="N200" i="32"/>
  <c r="N202" i="32"/>
  <c r="N204" i="32"/>
  <c r="N206" i="32"/>
  <c r="N209" i="32"/>
  <c r="N211" i="32"/>
  <c r="N213" i="32"/>
  <c r="N215" i="32"/>
  <c r="N217" i="32"/>
  <c r="N219" i="32"/>
  <c r="N221" i="32"/>
  <c r="N223" i="32"/>
  <c r="N225" i="32"/>
  <c r="N227" i="32"/>
  <c r="N229" i="32"/>
  <c r="N231" i="32"/>
  <c r="N233" i="32"/>
  <c r="N235" i="32"/>
  <c r="A6" i="32"/>
  <c r="A8" i="32"/>
  <c r="A9" i="32"/>
  <c r="A11" i="32"/>
  <c r="A13" i="32"/>
  <c r="A15" i="32"/>
  <c r="A17" i="32"/>
  <c r="A19" i="32"/>
  <c r="A21" i="32"/>
  <c r="A23" i="32"/>
  <c r="A25" i="32"/>
  <c r="A27" i="32"/>
  <c r="A29" i="32"/>
  <c r="A31" i="32"/>
  <c r="A33" i="32"/>
  <c r="A35" i="32"/>
  <c r="A37" i="32"/>
  <c r="A39" i="32"/>
  <c r="A41" i="32"/>
  <c r="A42" i="32"/>
  <c r="A45" i="32"/>
  <c r="A47" i="32"/>
  <c r="A49" i="32"/>
  <c r="A51" i="32"/>
  <c r="A53" i="32"/>
  <c r="A55" i="32"/>
  <c r="A57" i="32"/>
  <c r="A58" i="32"/>
  <c r="A61" i="32"/>
  <c r="A62" i="32"/>
  <c r="A64" i="32"/>
  <c r="A66" i="32"/>
  <c r="A68" i="32"/>
  <c r="A70" i="32"/>
  <c r="A72" i="32"/>
  <c r="A74" i="32"/>
  <c r="A76" i="32"/>
  <c r="A77" i="32"/>
  <c r="A79" i="32"/>
  <c r="A81" i="32"/>
  <c r="A83" i="32"/>
  <c r="A85" i="32"/>
  <c r="A87" i="32"/>
  <c r="A89" i="32"/>
  <c r="A91" i="32"/>
  <c r="A93" i="32"/>
  <c r="A95" i="32"/>
  <c r="A97" i="32"/>
  <c r="A99" i="32"/>
  <c r="A101" i="32"/>
  <c r="A103" i="32"/>
  <c r="A105" i="32"/>
  <c r="A107" i="32"/>
  <c r="A109" i="32"/>
  <c r="A110" i="32"/>
  <c r="A112" i="32"/>
  <c r="A114" i="32"/>
  <c r="A116" i="32"/>
  <c r="A118" i="32"/>
  <c r="A120" i="32"/>
  <c r="A122" i="32"/>
  <c r="A123" i="32"/>
  <c r="A126" i="32"/>
  <c r="A127" i="32"/>
  <c r="A129" i="32"/>
  <c r="A131" i="32"/>
  <c r="A133" i="32"/>
  <c r="A135" i="32"/>
  <c r="A137" i="32"/>
  <c r="A139" i="32"/>
  <c r="A141" i="32"/>
  <c r="A143" i="32"/>
  <c r="A144" i="32"/>
  <c r="A146" i="32"/>
  <c r="A148" i="32"/>
  <c r="A150" i="32"/>
  <c r="A152" i="32"/>
  <c r="A154" i="32"/>
  <c r="A156" i="32"/>
  <c r="A158" i="32"/>
  <c r="A160" i="32"/>
  <c r="A162" i="32"/>
  <c r="A164" i="32"/>
  <c r="A166" i="32"/>
  <c r="A168" i="32"/>
  <c r="A170" i="32"/>
  <c r="A172" i="32"/>
  <c r="A174" i="32"/>
  <c r="A176" i="32"/>
  <c r="A178" i="32"/>
  <c r="A180" i="32"/>
  <c r="A182" i="32"/>
  <c r="A184" i="32"/>
  <c r="A186" i="32"/>
  <c r="A188" i="32"/>
  <c r="A189" i="32"/>
  <c r="A191" i="32"/>
  <c r="A193" i="32"/>
  <c r="A195" i="32"/>
  <c r="A197" i="32"/>
  <c r="A199" i="32"/>
  <c r="A201" i="32"/>
  <c r="A203" i="32"/>
  <c r="A205" i="32"/>
  <c r="A207" i="32"/>
  <c r="A208" i="32"/>
  <c r="A210" i="32"/>
  <c r="A212" i="32"/>
  <c r="A214" i="32"/>
  <c r="A216" i="32"/>
  <c r="A218" i="32"/>
  <c r="A220" i="32"/>
  <c r="A222" i="32"/>
  <c r="A224" i="32"/>
  <c r="A226" i="32"/>
  <c r="A228" i="32"/>
  <c r="A230" i="32"/>
  <c r="A232" i="32"/>
  <c r="A234" i="32"/>
  <c r="A236" i="32"/>
  <c r="A237" i="32"/>
  <c r="A238" i="32"/>
  <c r="A240" i="32"/>
  <c r="A241" i="32"/>
  <c r="A242" i="32"/>
  <c r="A243" i="32"/>
  <c r="A244" i="32"/>
  <c r="A245" i="32"/>
  <c r="A246" i="32"/>
  <c r="A247" i="32"/>
  <c r="A248" i="32"/>
  <c r="A249" i="32"/>
  <c r="A250" i="32"/>
  <c r="A251" i="32"/>
  <c r="A252" i="32"/>
  <c r="A253" i="32"/>
  <c r="A254" i="32"/>
  <c r="N320" i="32"/>
  <c r="N322" i="32"/>
  <c r="N324" i="32"/>
  <c r="N326" i="32"/>
  <c r="N328" i="32"/>
  <c r="N330" i="32"/>
  <c r="N332" i="32"/>
  <c r="N334" i="32"/>
  <c r="N336" i="32"/>
  <c r="N338" i="32"/>
  <c r="N340" i="32"/>
  <c r="N342" i="32"/>
  <c r="N344" i="32"/>
  <c r="N346" i="32"/>
  <c r="N348" i="32"/>
  <c r="N350" i="32"/>
  <c r="N352" i="32"/>
  <c r="N354" i="32"/>
  <c r="N356" i="32"/>
  <c r="N358" i="32"/>
  <c r="N360" i="32"/>
  <c r="N362" i="32"/>
  <c r="N364" i="32"/>
  <c r="N366" i="32"/>
  <c r="N368" i="32"/>
  <c r="N370" i="32"/>
  <c r="N372" i="32"/>
  <c r="N374" i="32"/>
  <c r="N376" i="32"/>
  <c r="N378" i="32"/>
  <c r="N380" i="32"/>
  <c r="N382" i="32"/>
  <c r="N384" i="32"/>
  <c r="N386" i="32"/>
  <c r="N388" i="32"/>
  <c r="N390" i="32"/>
  <c r="N392" i="32"/>
  <c r="N394" i="32"/>
  <c r="N396" i="32"/>
  <c r="N398" i="32"/>
  <c r="N400" i="32"/>
  <c r="N402" i="32"/>
  <c r="N404" i="32"/>
  <c r="N406" i="32"/>
  <c r="N408" i="32"/>
  <c r="N410" i="32"/>
  <c r="N412" i="32"/>
  <c r="N414" i="32"/>
  <c r="N416" i="32"/>
  <c r="N418" i="32"/>
  <c r="N420" i="32"/>
  <c r="N422" i="32"/>
  <c r="N424" i="32"/>
  <c r="N426" i="32"/>
  <c r="N428" i="32"/>
  <c r="N430" i="32"/>
  <c r="N432" i="32"/>
  <c r="N434" i="32"/>
  <c r="N436" i="32"/>
  <c r="N438" i="32"/>
  <c r="N440" i="32"/>
  <c r="N442" i="32"/>
  <c r="N444" i="32"/>
  <c r="N446" i="32"/>
  <c r="N448" i="32"/>
  <c r="N450" i="32"/>
  <c r="N452" i="32"/>
  <c r="N454" i="32"/>
  <c r="N456" i="32"/>
  <c r="N458" i="32"/>
  <c r="N460" i="32"/>
  <c r="N462" i="32"/>
  <c r="N464" i="32"/>
  <c r="N466" i="32"/>
  <c r="N468" i="32"/>
  <c r="N470" i="32"/>
  <c r="N472" i="32"/>
  <c r="N474" i="32"/>
  <c r="N476" i="32"/>
  <c r="N478" i="32"/>
  <c r="N480" i="32"/>
  <c r="N482" i="32"/>
  <c r="N484" i="32"/>
  <c r="N486" i="32"/>
  <c r="N488" i="32"/>
  <c r="N490" i="32"/>
  <c r="N492" i="32"/>
  <c r="N494" i="32"/>
  <c r="N496" i="32"/>
  <c r="N498" i="32"/>
  <c r="N500" i="32"/>
  <c r="N502" i="32"/>
  <c r="N504" i="32"/>
  <c r="N506" i="32"/>
  <c r="N508" i="32"/>
  <c r="N510" i="32"/>
  <c r="N512" i="32"/>
  <c r="N514" i="32"/>
  <c r="N516" i="32"/>
  <c r="N518" i="32"/>
  <c r="N520" i="32"/>
  <c r="N522" i="32"/>
  <c r="N524" i="32"/>
  <c r="N526" i="32"/>
  <c r="N528" i="32"/>
  <c r="N530" i="32"/>
  <c r="N532" i="32"/>
  <c r="N534" i="32"/>
  <c r="N536" i="32"/>
  <c r="N538" i="32"/>
  <c r="N540" i="32"/>
  <c r="N542" i="32"/>
  <c r="N544" i="32"/>
  <c r="N546" i="32"/>
  <c r="N548" i="32"/>
  <c r="N550" i="32"/>
  <c r="N552" i="32"/>
  <c r="N554" i="32"/>
  <c r="N556" i="32"/>
  <c r="N558" i="32"/>
  <c r="N560" i="32"/>
  <c r="N562" i="32"/>
  <c r="N564" i="32"/>
  <c r="N566" i="32"/>
  <c r="N568" i="32"/>
  <c r="N570" i="32"/>
  <c r="N572" i="32"/>
  <c r="N574" i="32"/>
  <c r="N576" i="32"/>
  <c r="N578" i="32"/>
  <c r="N580" i="32"/>
  <c r="N582" i="32"/>
  <c r="N584" i="32"/>
  <c r="N586" i="32"/>
  <c r="N588" i="32"/>
  <c r="N590" i="32"/>
  <c r="N592" i="32"/>
  <c r="N594" i="32"/>
  <c r="N596" i="32"/>
  <c r="N598" i="32"/>
  <c r="N600" i="32"/>
  <c r="N602" i="32"/>
  <c r="N604" i="32"/>
  <c r="N606" i="32"/>
  <c r="N608" i="32"/>
  <c r="N610" i="32"/>
  <c r="N612" i="32"/>
  <c r="N614" i="32"/>
  <c r="N616" i="32"/>
  <c r="N618" i="32"/>
  <c r="N620" i="32"/>
  <c r="N622" i="32"/>
  <c r="N624" i="32"/>
  <c r="N626" i="32"/>
  <c r="N628" i="32"/>
  <c r="N630" i="32"/>
  <c r="N632" i="32"/>
  <c r="N634" i="32"/>
  <c r="N636" i="32"/>
  <c r="N638" i="32"/>
  <c r="N640" i="32"/>
  <c r="N642" i="32"/>
  <c r="N644" i="32"/>
  <c r="N646" i="32"/>
  <c r="N648" i="32"/>
  <c r="N650" i="32"/>
  <c r="N652" i="32"/>
  <c r="N654" i="32"/>
  <c r="N656" i="32"/>
  <c r="N658" i="32"/>
  <c r="N660" i="32"/>
  <c r="N662" i="32"/>
  <c r="N664" i="32"/>
  <c r="N666" i="32"/>
  <c r="N668" i="32"/>
  <c r="N670" i="32"/>
  <c r="N672" i="32"/>
  <c r="N674" i="32"/>
  <c r="N676" i="32"/>
  <c r="N678" i="32"/>
  <c r="N680" i="32"/>
  <c r="N682" i="32"/>
  <c r="N684" i="32"/>
  <c r="N686" i="32"/>
  <c r="N688" i="32"/>
  <c r="N690" i="32"/>
  <c r="N692" i="32"/>
  <c r="N694" i="32"/>
  <c r="N696" i="32"/>
  <c r="N698" i="32"/>
  <c r="N700" i="32"/>
  <c r="N702" i="32"/>
  <c r="N704" i="32"/>
  <c r="N706" i="32"/>
  <c r="N708" i="32"/>
  <c r="N710" i="32"/>
  <c r="N712" i="32"/>
  <c r="N714" i="32"/>
  <c r="N716" i="32"/>
  <c r="N718" i="32"/>
  <c r="N720" i="32"/>
  <c r="N722" i="32"/>
  <c r="N724" i="32"/>
  <c r="N726" i="32"/>
  <c r="N728" i="32"/>
  <c r="N730" i="32"/>
  <c r="N732" i="32"/>
  <c r="N734" i="32"/>
  <c r="N736" i="32"/>
  <c r="N738" i="32"/>
  <c r="N740" i="32"/>
  <c r="N742" i="32"/>
  <c r="N744" i="32"/>
  <c r="N746" i="32"/>
  <c r="N748" i="32"/>
  <c r="N750" i="32"/>
  <c r="N752" i="32"/>
  <c r="N754" i="32"/>
  <c r="N756" i="32"/>
  <c r="N758" i="32"/>
  <c r="N760" i="32"/>
  <c r="N762" i="32"/>
  <c r="N764" i="32"/>
  <c r="N766" i="32"/>
  <c r="N768" i="32"/>
  <c r="N770" i="32"/>
  <c r="N772" i="32"/>
  <c r="N774" i="32"/>
  <c r="N776" i="32"/>
  <c r="N778" i="32"/>
  <c r="N780" i="32"/>
  <c r="N782" i="32"/>
  <c r="N784" i="32"/>
  <c r="N786" i="32"/>
  <c r="N788" i="32"/>
  <c r="N790" i="32"/>
  <c r="N792" i="32"/>
  <c r="N794" i="32"/>
  <c r="N796" i="32"/>
  <c r="N798" i="32"/>
  <c r="N800" i="32"/>
  <c r="N802" i="32"/>
  <c r="N804" i="32"/>
  <c r="N806" i="32"/>
  <c r="N808" i="32"/>
  <c r="N810" i="32"/>
  <c r="N812" i="32"/>
  <c r="N814" i="32"/>
  <c r="N816" i="32"/>
  <c r="N818" i="32"/>
  <c r="N820" i="32"/>
  <c r="N822" i="32"/>
  <c r="N824" i="32"/>
  <c r="N826" i="32"/>
  <c r="N828" i="32"/>
  <c r="N830" i="32"/>
  <c r="N832" i="32"/>
  <c r="N834" i="32"/>
  <c r="N836" i="32"/>
  <c r="N838" i="32"/>
  <c r="N840" i="32"/>
  <c r="N842" i="32"/>
  <c r="N844" i="32"/>
  <c r="N846" i="32"/>
  <c r="N848" i="32"/>
  <c r="N850" i="32"/>
  <c r="N852" i="32"/>
  <c r="N854" i="32"/>
  <c r="N856" i="32"/>
  <c r="N858" i="32"/>
  <c r="N860" i="32"/>
  <c r="N862" i="32"/>
  <c r="N864" i="32"/>
  <c r="N866" i="32"/>
  <c r="N868" i="32"/>
  <c r="N870" i="32"/>
  <c r="N872" i="32"/>
  <c r="N874" i="32"/>
  <c r="N876" i="32"/>
  <c r="N878" i="32"/>
  <c r="N880" i="32"/>
  <c r="N882" i="32"/>
  <c r="N884" i="32"/>
  <c r="N886" i="32"/>
  <c r="N888" i="32"/>
  <c r="N890" i="32"/>
  <c r="N892" i="32"/>
  <c r="N894" i="32"/>
  <c r="N896" i="32"/>
  <c r="N898" i="32"/>
  <c r="N900" i="32"/>
  <c r="N902" i="32"/>
  <c r="N904" i="32"/>
  <c r="N906" i="32"/>
  <c r="N908" i="32"/>
  <c r="N910" i="32"/>
  <c r="N912" i="32"/>
  <c r="N914" i="32"/>
  <c r="N916" i="32"/>
  <c r="N918" i="32"/>
  <c r="N920" i="32"/>
  <c r="N922" i="32"/>
  <c r="N924" i="32"/>
  <c r="N926" i="32"/>
  <c r="N928" i="32"/>
  <c r="N930" i="32"/>
  <c r="N932" i="32"/>
  <c r="N934" i="32"/>
  <c r="N936" i="32"/>
  <c r="N938" i="32"/>
  <c r="N940" i="32"/>
  <c r="N942" i="32"/>
  <c r="N944" i="32"/>
  <c r="N946" i="32"/>
  <c r="N948" i="32"/>
  <c r="N950" i="32"/>
  <c r="N952" i="32"/>
  <c r="N954" i="32"/>
  <c r="N956" i="32"/>
  <c r="N958" i="32"/>
  <c r="N960" i="32"/>
  <c r="N962" i="32"/>
  <c r="N964" i="32"/>
  <c r="N966" i="32"/>
  <c r="N968" i="32"/>
  <c r="N970" i="32"/>
  <c r="N972" i="32"/>
  <c r="N974" i="32"/>
  <c r="N976" i="32"/>
  <c r="N978" i="32"/>
  <c r="N980" i="32"/>
  <c r="N982" i="32"/>
  <c r="N984" i="32"/>
  <c r="N986" i="32"/>
  <c r="N988" i="32"/>
  <c r="N990" i="32"/>
  <c r="N992" i="32"/>
  <c r="N994" i="32"/>
  <c r="N996" i="32"/>
  <c r="N998" i="32"/>
  <c r="N1000" i="32"/>
  <c r="N1002" i="32"/>
  <c r="N1004" i="32"/>
  <c r="N1006" i="32"/>
  <c r="N1008" i="32"/>
  <c r="N1010" i="32"/>
  <c r="N1012" i="32"/>
  <c r="N1014" i="32"/>
  <c r="N1016" i="32"/>
  <c r="N1018" i="32"/>
  <c r="N1020" i="32"/>
  <c r="N1022" i="32"/>
  <c r="N1024" i="32"/>
  <c r="N1026" i="32"/>
  <c r="N1028" i="32"/>
  <c r="N1030" i="32"/>
  <c r="N1032" i="32"/>
  <c r="N1034" i="32"/>
  <c r="N1036" i="32"/>
  <c r="N1038" i="32"/>
  <c r="N1040" i="32"/>
  <c r="N1042" i="32"/>
  <c r="N1044" i="32"/>
  <c r="N1046" i="32"/>
  <c r="N1048" i="32"/>
  <c r="N1050" i="32"/>
  <c r="N1052" i="32"/>
  <c r="N1054" i="32"/>
  <c r="N1056" i="32"/>
  <c r="N1058" i="32"/>
  <c r="N1060" i="32"/>
  <c r="N1062" i="32"/>
  <c r="N1064" i="32"/>
  <c r="N1066" i="32"/>
  <c r="N1068" i="32"/>
  <c r="N1070" i="32"/>
  <c r="N1072" i="32"/>
  <c r="N1074" i="32"/>
  <c r="N1076" i="32"/>
  <c r="N1078" i="32"/>
  <c r="N1080" i="32"/>
  <c r="N1082" i="32"/>
  <c r="N1084" i="32"/>
  <c r="N1086" i="32"/>
  <c r="N1088" i="32"/>
  <c r="N1090" i="32"/>
  <c r="N1092" i="32"/>
  <c r="N1094" i="32"/>
  <c r="N1096" i="32"/>
  <c r="N1098" i="32"/>
  <c r="N1100" i="32"/>
  <c r="N1102" i="32"/>
  <c r="N1104" i="32"/>
  <c r="N1106" i="32"/>
  <c r="N1108" i="32"/>
  <c r="N1110" i="32"/>
  <c r="N1112" i="32"/>
  <c r="N1114" i="32"/>
  <c r="N1116" i="32"/>
  <c r="N1118" i="32"/>
  <c r="N1120" i="32"/>
  <c r="N1122" i="32"/>
  <c r="N1124" i="32"/>
  <c r="N1126" i="32"/>
  <c r="N1128" i="32"/>
  <c r="N1130" i="32"/>
  <c r="N1132" i="32"/>
  <c r="N1134" i="32"/>
  <c r="N1136" i="32"/>
  <c r="N1138" i="32"/>
  <c r="N1140" i="32"/>
  <c r="N1142" i="32"/>
  <c r="N1144" i="32"/>
  <c r="N1146" i="32"/>
  <c r="N1148" i="32"/>
  <c r="N1150" i="32"/>
  <c r="N1152" i="32"/>
  <c r="N1154" i="32"/>
  <c r="N1156" i="32"/>
  <c r="N1158" i="32"/>
  <c r="N1160" i="32"/>
  <c r="N1162" i="32"/>
  <c r="N1164" i="32"/>
  <c r="N1168" i="32"/>
  <c r="N321" i="32"/>
  <c r="N323" i="32"/>
  <c r="N325" i="32"/>
  <c r="N327" i="32"/>
  <c r="N329" i="32"/>
  <c r="N331" i="32"/>
  <c r="N333" i="32"/>
  <c r="N335" i="32"/>
  <c r="N337" i="32"/>
  <c r="N339" i="32"/>
  <c r="N341" i="32"/>
  <c r="N343" i="32"/>
  <c r="N345" i="32"/>
  <c r="N347" i="32"/>
  <c r="N349" i="32"/>
  <c r="N351" i="32"/>
  <c r="N353" i="32"/>
  <c r="N355" i="32"/>
  <c r="N357" i="32"/>
  <c r="N359" i="32"/>
  <c r="N361" i="32"/>
  <c r="N363" i="32"/>
  <c r="N365" i="32"/>
  <c r="N367" i="32"/>
  <c r="N369" i="32"/>
  <c r="N371" i="32"/>
  <c r="N373" i="32"/>
  <c r="N375" i="32"/>
  <c r="N377" i="32"/>
  <c r="N379" i="32"/>
  <c r="N381" i="32"/>
  <c r="N383" i="32"/>
  <c r="N385" i="32"/>
  <c r="N387" i="32"/>
  <c r="N389" i="32"/>
  <c r="N391" i="32"/>
  <c r="N393" i="32"/>
  <c r="N395" i="32"/>
  <c r="N397" i="32"/>
  <c r="N399" i="32"/>
  <c r="N401" i="32"/>
  <c r="N403" i="32"/>
  <c r="N405" i="32"/>
  <c r="N407" i="32"/>
  <c r="N409" i="32"/>
  <c r="N411" i="32"/>
  <c r="N413" i="32"/>
  <c r="N415" i="32"/>
  <c r="N417" i="32"/>
  <c r="N419" i="32"/>
  <c r="N421" i="32"/>
  <c r="N423" i="32"/>
  <c r="N425" i="32"/>
  <c r="N427" i="32"/>
  <c r="N429" i="32"/>
  <c r="N431" i="32"/>
  <c r="N433" i="32"/>
  <c r="N435" i="32"/>
  <c r="N437" i="32"/>
  <c r="N439" i="32"/>
  <c r="N441" i="32"/>
  <c r="N443" i="32"/>
  <c r="N445" i="32"/>
  <c r="N447" i="32"/>
  <c r="N449" i="32"/>
  <c r="N451" i="32"/>
  <c r="N453" i="32"/>
  <c r="N455" i="32"/>
  <c r="N457" i="32"/>
  <c r="N459" i="32"/>
  <c r="N461" i="32"/>
  <c r="N463" i="32"/>
  <c r="N465" i="32"/>
  <c r="N467" i="32"/>
  <c r="N469" i="32"/>
  <c r="N471" i="32"/>
  <c r="N473" i="32"/>
  <c r="N475" i="32"/>
  <c r="N477" i="32"/>
  <c r="N479" i="32"/>
  <c r="N481" i="32"/>
  <c r="N483" i="32"/>
  <c r="N485" i="32"/>
  <c r="N487" i="32"/>
  <c r="N489" i="32"/>
  <c r="N491" i="32"/>
  <c r="N493" i="32"/>
  <c r="N495" i="32"/>
  <c r="N497" i="32"/>
  <c r="N499" i="32"/>
  <c r="N501" i="32"/>
  <c r="N503" i="32"/>
  <c r="N505" i="32"/>
  <c r="N507" i="32"/>
  <c r="N509" i="32"/>
  <c r="N511" i="32"/>
  <c r="N513" i="32"/>
  <c r="N515" i="32"/>
  <c r="N517" i="32"/>
  <c r="N519" i="32"/>
  <c r="N521" i="32"/>
  <c r="N523" i="32"/>
  <c r="N525" i="32"/>
  <c r="N527" i="32"/>
  <c r="N529" i="32"/>
  <c r="N531" i="32"/>
  <c r="N533" i="32"/>
  <c r="N535" i="32"/>
  <c r="N537" i="32"/>
  <c r="N539" i="32"/>
  <c r="N541" i="32"/>
  <c r="N543" i="32"/>
  <c r="N545" i="32"/>
  <c r="N547" i="32"/>
  <c r="N549" i="32"/>
  <c r="N551" i="32"/>
  <c r="N553" i="32"/>
  <c r="N555" i="32"/>
  <c r="N557" i="32"/>
  <c r="N559" i="32"/>
  <c r="N561" i="32"/>
  <c r="N563" i="32"/>
  <c r="N565" i="32"/>
  <c r="N567" i="32"/>
  <c r="N569" i="32"/>
  <c r="N571" i="32"/>
  <c r="N573" i="32"/>
  <c r="N575" i="32"/>
  <c r="N577" i="32"/>
  <c r="N579" i="32"/>
  <c r="N581" i="32"/>
  <c r="N583" i="32"/>
  <c r="N585" i="32"/>
  <c r="N587" i="32"/>
  <c r="N589" i="32"/>
  <c r="N591" i="32"/>
  <c r="N593" i="32"/>
  <c r="N595" i="32"/>
  <c r="N597" i="32"/>
  <c r="N599" i="32"/>
  <c r="N601" i="32"/>
  <c r="N603" i="32"/>
  <c r="N605" i="32"/>
  <c r="N607" i="32"/>
  <c r="N609" i="32"/>
  <c r="N611" i="32"/>
  <c r="N613" i="32"/>
  <c r="N615" i="32"/>
  <c r="N617" i="32"/>
  <c r="N619" i="32"/>
  <c r="N621" i="32"/>
  <c r="N623" i="32"/>
  <c r="N625" i="32"/>
  <c r="N627" i="32"/>
  <c r="N629" i="32"/>
  <c r="N631" i="32"/>
  <c r="N633" i="32"/>
  <c r="N635" i="32"/>
  <c r="N637" i="32"/>
  <c r="N639" i="32"/>
  <c r="N641" i="32"/>
  <c r="N643" i="32"/>
  <c r="N645" i="32"/>
  <c r="N647" i="32"/>
  <c r="N649" i="32"/>
  <c r="N651" i="32"/>
  <c r="N653" i="32"/>
  <c r="N655" i="32"/>
  <c r="N657" i="32"/>
  <c r="N659" i="32"/>
  <c r="N661" i="32"/>
  <c r="N663" i="32"/>
  <c r="N665" i="32"/>
  <c r="N667" i="32"/>
  <c r="N669" i="32"/>
  <c r="N671" i="32"/>
  <c r="N673" i="32"/>
  <c r="N675" i="32"/>
  <c r="N677" i="32"/>
  <c r="N679" i="32"/>
  <c r="N681" i="32"/>
  <c r="N683" i="32"/>
  <c r="N685" i="32"/>
  <c r="N687" i="32"/>
  <c r="N689" i="32"/>
  <c r="N691" i="32"/>
  <c r="N693" i="32"/>
  <c r="N695" i="32"/>
  <c r="N697" i="32"/>
  <c r="N699" i="32"/>
  <c r="N701" i="32"/>
  <c r="N703" i="32"/>
  <c r="N705" i="32"/>
  <c r="N707" i="32"/>
  <c r="N709" i="32"/>
  <c r="N711" i="32"/>
  <c r="N713" i="32"/>
  <c r="N715" i="32"/>
  <c r="N717" i="32"/>
  <c r="N719" i="32"/>
  <c r="N721" i="32"/>
  <c r="N723" i="32"/>
  <c r="N725" i="32"/>
  <c r="N727" i="32"/>
  <c r="N729" i="32"/>
  <c r="N731" i="32"/>
  <c r="N733" i="32"/>
  <c r="N735" i="32"/>
  <c r="N737" i="32"/>
  <c r="N739" i="32"/>
  <c r="N741" i="32"/>
  <c r="N743" i="32"/>
  <c r="N745" i="32"/>
  <c r="N747" i="32"/>
  <c r="N749" i="32"/>
  <c r="N751" i="32"/>
  <c r="N753" i="32"/>
  <c r="N755" i="32"/>
  <c r="N757" i="32"/>
  <c r="N759" i="32"/>
  <c r="N761" i="32"/>
  <c r="N763" i="32"/>
  <c r="N765" i="32"/>
  <c r="N767" i="32"/>
  <c r="N769" i="32"/>
  <c r="N771" i="32"/>
  <c r="N773" i="32"/>
  <c r="N775" i="32"/>
  <c r="N777" i="32"/>
  <c r="N779" i="32"/>
  <c r="N781" i="32"/>
  <c r="N783" i="32"/>
  <c r="N785" i="32"/>
  <c r="N787" i="32"/>
  <c r="N789" i="32"/>
  <c r="N791" i="32"/>
  <c r="N793" i="32"/>
  <c r="N795" i="32"/>
  <c r="N797" i="32"/>
  <c r="N799" i="32"/>
  <c r="N801" i="32"/>
  <c r="N803" i="32"/>
  <c r="N805" i="32"/>
  <c r="N807" i="32"/>
  <c r="N809" i="32"/>
  <c r="N811" i="32"/>
  <c r="N813" i="32"/>
  <c r="N815" i="32"/>
  <c r="N817" i="32"/>
  <c r="N819" i="32"/>
  <c r="N821" i="32"/>
  <c r="N823" i="32"/>
  <c r="N825" i="32"/>
  <c r="N827" i="32"/>
  <c r="N829" i="32"/>
  <c r="N831" i="32"/>
  <c r="N833" i="32"/>
  <c r="N835" i="32"/>
  <c r="N837" i="32"/>
  <c r="N839" i="32"/>
  <c r="N841" i="32"/>
  <c r="N843" i="32"/>
  <c r="N845" i="32"/>
  <c r="N847" i="32"/>
  <c r="N849" i="32"/>
  <c r="N851" i="32"/>
  <c r="N853" i="32"/>
  <c r="N855" i="32"/>
  <c r="N857" i="32"/>
  <c r="N859" i="32"/>
  <c r="N861" i="32"/>
  <c r="N863" i="32"/>
  <c r="N865" i="32"/>
  <c r="N867" i="32"/>
  <c r="N869" i="32"/>
  <c r="N871" i="32"/>
  <c r="N873" i="32"/>
  <c r="N875" i="32"/>
  <c r="N877" i="32"/>
  <c r="N879" i="32"/>
  <c r="N881" i="32"/>
  <c r="N883" i="32"/>
  <c r="N885" i="32"/>
  <c r="N887" i="32"/>
  <c r="N889" i="32"/>
  <c r="N891" i="32"/>
  <c r="N893" i="32"/>
  <c r="N895" i="32"/>
  <c r="N897" i="32"/>
  <c r="N899" i="32"/>
  <c r="N901" i="32"/>
  <c r="N903" i="32"/>
  <c r="N905" i="32"/>
  <c r="N907" i="32"/>
  <c r="N909" i="32"/>
  <c r="N911" i="32"/>
  <c r="N913" i="32"/>
  <c r="N915" i="32"/>
  <c r="N917" i="32"/>
  <c r="N919" i="32"/>
  <c r="N921" i="32"/>
  <c r="N923" i="32"/>
  <c r="N925" i="32"/>
  <c r="N927" i="32"/>
  <c r="N929" i="32"/>
  <c r="N931" i="32"/>
  <c r="N933" i="32"/>
  <c r="N935" i="32"/>
  <c r="N937" i="32"/>
  <c r="N939" i="32"/>
  <c r="N941" i="32"/>
  <c r="N943" i="32"/>
  <c r="N945" i="32"/>
  <c r="N947" i="32"/>
  <c r="N949" i="32"/>
  <c r="N951" i="32"/>
  <c r="N953" i="32"/>
  <c r="N955" i="32"/>
  <c r="N957" i="32"/>
  <c r="N959" i="32"/>
  <c r="N961" i="32"/>
  <c r="N963" i="32"/>
  <c r="N965" i="32"/>
  <c r="N967" i="32"/>
  <c r="N969" i="32"/>
  <c r="N971" i="32"/>
  <c r="N973" i="32"/>
  <c r="N975" i="32"/>
  <c r="N977" i="32"/>
  <c r="N979" i="32"/>
  <c r="N981" i="32"/>
  <c r="N983" i="32"/>
  <c r="N985" i="32"/>
  <c r="N987" i="32"/>
  <c r="N989" i="32"/>
  <c r="N991" i="32"/>
  <c r="N993" i="32"/>
  <c r="N995" i="32"/>
  <c r="N997" i="32"/>
  <c r="N999" i="32"/>
  <c r="N1001" i="32"/>
  <c r="N1003" i="32"/>
  <c r="N1005" i="32"/>
  <c r="N1007" i="32"/>
  <c r="N1009" i="32"/>
  <c r="N1011" i="32"/>
  <c r="N1013" i="32"/>
  <c r="N1015" i="32"/>
  <c r="N1017" i="32"/>
  <c r="N1019" i="32"/>
  <c r="N1021" i="32"/>
  <c r="N1023" i="32"/>
  <c r="N1025" i="32"/>
  <c r="N1027" i="32"/>
  <c r="N1029" i="32"/>
  <c r="N1031" i="32"/>
  <c r="N1033" i="32"/>
  <c r="N1035" i="32"/>
  <c r="N1037" i="32"/>
  <c r="N1039" i="32"/>
  <c r="N1041" i="32"/>
  <c r="N1043" i="32"/>
  <c r="N1045" i="32"/>
  <c r="N1047" i="32"/>
  <c r="N1049" i="32"/>
  <c r="N1051" i="32"/>
  <c r="N1053" i="32"/>
  <c r="N1055" i="32"/>
  <c r="N1057" i="32"/>
  <c r="N1059" i="32"/>
  <c r="N1061" i="32"/>
  <c r="N1063" i="32"/>
  <c r="N1065" i="32"/>
  <c r="N1067" i="32"/>
  <c r="N1069" i="32"/>
  <c r="N1071" i="32"/>
  <c r="N1073" i="32"/>
  <c r="N1075" i="32"/>
  <c r="N1077" i="32"/>
  <c r="N1079" i="32"/>
  <c r="N1081" i="32"/>
  <c r="N1083" i="32"/>
  <c r="N1085" i="32"/>
  <c r="N1087" i="32"/>
  <c r="N1089" i="32"/>
  <c r="N1091" i="32"/>
  <c r="N1093" i="32"/>
  <c r="N1095" i="32"/>
  <c r="N1097" i="32"/>
  <c r="N1099" i="32"/>
  <c r="N1101" i="32"/>
  <c r="N1103" i="32"/>
  <c r="N1105" i="32"/>
  <c r="N1107" i="32"/>
  <c r="N1109" i="32"/>
  <c r="N1111" i="32"/>
  <c r="N1113" i="32"/>
  <c r="N1115" i="32"/>
  <c r="N1117" i="32"/>
  <c r="N1119" i="32"/>
  <c r="N1121" i="32"/>
  <c r="N1123" i="32"/>
  <c r="N1125" i="32"/>
  <c r="N1127" i="32"/>
  <c r="N1129" i="32"/>
  <c r="N1131" i="32"/>
  <c r="N1133" i="32"/>
  <c r="N1135" i="32"/>
  <c r="N1137" i="32"/>
  <c r="N1139" i="32"/>
  <c r="N1141" i="32"/>
  <c r="N1143" i="32"/>
  <c r="N1145" i="32"/>
  <c r="N1147" i="32"/>
  <c r="N1149" i="32"/>
  <c r="N1151" i="32"/>
  <c r="N1153" i="32"/>
  <c r="N1155" i="32"/>
  <c r="N1157" i="32"/>
  <c r="N1159" i="32"/>
  <c r="N1161" i="32"/>
  <c r="N1163" i="32"/>
  <c r="N1166" i="32"/>
  <c r="N1165" i="32"/>
  <c r="N1167" i="32"/>
  <c r="N1169" i="32"/>
  <c r="N1171" i="32"/>
  <c r="N1173" i="32"/>
  <c r="N1175" i="32"/>
  <c r="N1177" i="32"/>
  <c r="N1179" i="32"/>
  <c r="N1181" i="32"/>
  <c r="N1183" i="32"/>
  <c r="N1185" i="32"/>
  <c r="N1187" i="32"/>
  <c r="N1189" i="32"/>
  <c r="N1191" i="32"/>
  <c r="N1193" i="32"/>
  <c r="N1195" i="32"/>
  <c r="N1197" i="32"/>
  <c r="N1199" i="32"/>
  <c r="N1201" i="32"/>
  <c r="N1203" i="32"/>
  <c r="N1205" i="32"/>
  <c r="N1207" i="32"/>
  <c r="N1209" i="32"/>
  <c r="N1211" i="32"/>
  <c r="N1213" i="32"/>
  <c r="N1215" i="32"/>
  <c r="N1217" i="32"/>
  <c r="N1219" i="32"/>
  <c r="N1221" i="32"/>
  <c r="N1223" i="32"/>
  <c r="N1225" i="32"/>
  <c r="N1227" i="32"/>
  <c r="N1229" i="32"/>
  <c r="N1231" i="32"/>
  <c r="N1233" i="32"/>
  <c r="N1235" i="32"/>
  <c r="N1237" i="32"/>
  <c r="N1239" i="32"/>
  <c r="N1241" i="32"/>
  <c r="N1243" i="32"/>
  <c r="N1245" i="32"/>
  <c r="N1247" i="32"/>
  <c r="N1249" i="32"/>
  <c r="N1251" i="32"/>
  <c r="N1253" i="32"/>
  <c r="N1255" i="32"/>
  <c r="N1257" i="32"/>
  <c r="N1259" i="32"/>
  <c r="N1261" i="32"/>
  <c r="N1263" i="32"/>
  <c r="N1265" i="32"/>
  <c r="N1267" i="32"/>
  <c r="N1269" i="32"/>
  <c r="N1271" i="32"/>
  <c r="N1273" i="32"/>
  <c r="N1275" i="32"/>
  <c r="N1277" i="32"/>
  <c r="N1279" i="32"/>
  <c r="N1281" i="32"/>
  <c r="N1283" i="32"/>
  <c r="N1285" i="32"/>
  <c r="N1287" i="32"/>
  <c r="N1289" i="32"/>
  <c r="N1291" i="32"/>
  <c r="N1293" i="32"/>
  <c r="N1295" i="32"/>
  <c r="N1297" i="32"/>
  <c r="N1299" i="32"/>
  <c r="N1301" i="32"/>
  <c r="N1303" i="32"/>
  <c r="N1305" i="32"/>
  <c r="N1307" i="32"/>
  <c r="N1309" i="32"/>
  <c r="N1311" i="32"/>
  <c r="N1313" i="32"/>
  <c r="N1315" i="32"/>
  <c r="N1317" i="32"/>
  <c r="N1319" i="32"/>
  <c r="N1321" i="32"/>
  <c r="N1323" i="32"/>
  <c r="N1325" i="32"/>
  <c r="N1327" i="32"/>
  <c r="N1329" i="32"/>
  <c r="N1331" i="32"/>
  <c r="N1333" i="32"/>
  <c r="N1335" i="32"/>
  <c r="N1337" i="32"/>
  <c r="N1339" i="32"/>
  <c r="N1341" i="32"/>
  <c r="N1343" i="32"/>
  <c r="N1345" i="32"/>
  <c r="N1347" i="32"/>
  <c r="N1349" i="32"/>
  <c r="N1351" i="32"/>
  <c r="N1353" i="32"/>
  <c r="N1355" i="32"/>
  <c r="N1357" i="32"/>
  <c r="N1359" i="32"/>
  <c r="N1361" i="32"/>
  <c r="N1363" i="32"/>
  <c r="N1365" i="32"/>
  <c r="N1367" i="32"/>
  <c r="N1369" i="32"/>
  <c r="N1371" i="32"/>
  <c r="N1373" i="32"/>
  <c r="N1375" i="32"/>
  <c r="N1377" i="32"/>
  <c r="N1379" i="32"/>
  <c r="N1381" i="32"/>
  <c r="N1383" i="32"/>
  <c r="N1385" i="32"/>
  <c r="N1387" i="32"/>
  <c r="N1389" i="32"/>
  <c r="N1391" i="32"/>
  <c r="N1393" i="32"/>
  <c r="N1395" i="32"/>
  <c r="N1397" i="32"/>
  <c r="N1399" i="32"/>
  <c r="N1401" i="32"/>
  <c r="N1403" i="32"/>
  <c r="N1405" i="32"/>
  <c r="N1407" i="32"/>
  <c r="N1409" i="32"/>
  <c r="N1411" i="32"/>
  <c r="N1413" i="32"/>
  <c r="N1415" i="32"/>
  <c r="N1417" i="32"/>
  <c r="N1419" i="32"/>
  <c r="N1421" i="32"/>
  <c r="N1423" i="32"/>
  <c r="N1425" i="32"/>
  <c r="N1427" i="32"/>
  <c r="N1429" i="32"/>
  <c r="N1431" i="32"/>
  <c r="N1433" i="32"/>
  <c r="N1435" i="32"/>
  <c r="N1437" i="32"/>
  <c r="N1439" i="32"/>
  <c r="N1441" i="32"/>
  <c r="N1443" i="32"/>
  <c r="N1445" i="32"/>
  <c r="N1447" i="32"/>
  <c r="N1449" i="32"/>
  <c r="N1451" i="32"/>
  <c r="N1453" i="32"/>
  <c r="N1455" i="32"/>
  <c r="N1457" i="32"/>
  <c r="N1459" i="32"/>
  <c r="N1461" i="32"/>
  <c r="N1463" i="32"/>
  <c r="N1465" i="32"/>
  <c r="N1467" i="32"/>
  <c r="N1469" i="32"/>
  <c r="N1471" i="32"/>
  <c r="N1473" i="32"/>
  <c r="N1475" i="32"/>
  <c r="N1477" i="32"/>
  <c r="N1479" i="32"/>
  <c r="N1481" i="32"/>
  <c r="N1483" i="32"/>
  <c r="N1485" i="32"/>
  <c r="N1487" i="32"/>
  <c r="N1489" i="32"/>
  <c r="N1491" i="32"/>
  <c r="N1493" i="32"/>
  <c r="N1495" i="32"/>
  <c r="N1497" i="32"/>
  <c r="N1499" i="32"/>
  <c r="N1501" i="32"/>
  <c r="N1503" i="32"/>
  <c r="N1505" i="32"/>
  <c r="N1507" i="32"/>
  <c r="N1509" i="32"/>
  <c r="N1511" i="32"/>
  <c r="N1513" i="32"/>
  <c r="N1515" i="32"/>
  <c r="N1517" i="32"/>
  <c r="N1519" i="32"/>
  <c r="N1521" i="32"/>
  <c r="N1523" i="32"/>
  <c r="N1525" i="32"/>
  <c r="N1527" i="32"/>
  <c r="N1529" i="32"/>
  <c r="N1531" i="32"/>
  <c r="N1533" i="32"/>
  <c r="N1535" i="32"/>
  <c r="N1537" i="32"/>
  <c r="N1539" i="32"/>
  <c r="N1541" i="32"/>
  <c r="N1543" i="32"/>
  <c r="N1545" i="32"/>
  <c r="N1547" i="32"/>
  <c r="N1549" i="32"/>
  <c r="N1551" i="32"/>
  <c r="N1553" i="32"/>
  <c r="N1555" i="32"/>
  <c r="N1557" i="32"/>
  <c r="N1559" i="32"/>
  <c r="N1561" i="32"/>
  <c r="N1563" i="32"/>
  <c r="N1565" i="32"/>
  <c r="N1567" i="32"/>
  <c r="N1569" i="32"/>
  <c r="N1571" i="32"/>
  <c r="N1573" i="32"/>
  <c r="N1575" i="32"/>
  <c r="N1577" i="32"/>
  <c r="N1579" i="32"/>
  <c r="N1581" i="32"/>
  <c r="N1583" i="32"/>
  <c r="N1585" i="32"/>
  <c r="N1587" i="32"/>
  <c r="N1589" i="32"/>
  <c r="N1591" i="32"/>
  <c r="N1593" i="32"/>
  <c r="N1595" i="32"/>
  <c r="N1597" i="32"/>
  <c r="N1599" i="32"/>
  <c r="N1601" i="32"/>
  <c r="N1603" i="32"/>
  <c r="N1605" i="32"/>
  <c r="N1607" i="32"/>
  <c r="N1609" i="32"/>
  <c r="N1611" i="32"/>
  <c r="N1613" i="32"/>
  <c r="N1615" i="32"/>
  <c r="N1617" i="32"/>
  <c r="N1619" i="32"/>
  <c r="N1621" i="32"/>
  <c r="N1623" i="32"/>
  <c r="N1625" i="32"/>
  <c r="N1627" i="32"/>
  <c r="N1629" i="32"/>
  <c r="N1631" i="32"/>
  <c r="N1633" i="32"/>
  <c r="N1635" i="32"/>
  <c r="N1637" i="32"/>
  <c r="N1639" i="32"/>
  <c r="N1641" i="32"/>
  <c r="N1643" i="32"/>
  <c r="N1645" i="32"/>
  <c r="N1647" i="32"/>
  <c r="N1649" i="32"/>
  <c r="N1651" i="32"/>
  <c r="N1653" i="32"/>
  <c r="N1655" i="32"/>
  <c r="N1657" i="32"/>
  <c r="N1659" i="32"/>
  <c r="N1661" i="32"/>
  <c r="N1663" i="32"/>
  <c r="N1665" i="32"/>
  <c r="N1667" i="32"/>
  <c r="N1669" i="32"/>
  <c r="N1671" i="32"/>
  <c r="N1673" i="32"/>
  <c r="N1675" i="32"/>
  <c r="N1677" i="32"/>
  <c r="N1679" i="32"/>
  <c r="N1681" i="32"/>
  <c r="N1683" i="32"/>
  <c r="N1685" i="32"/>
  <c r="N1687" i="32"/>
  <c r="N1689" i="32"/>
  <c r="N1691" i="32"/>
  <c r="N1693" i="32"/>
  <c r="N1695" i="32"/>
  <c r="N1697" i="32"/>
  <c r="N1699" i="32"/>
  <c r="N1701" i="32"/>
  <c r="N1703" i="32"/>
  <c r="N1705" i="32"/>
  <c r="N1707" i="32"/>
  <c r="N1709" i="32"/>
  <c r="N1711" i="32"/>
  <c r="N1713" i="32"/>
  <c r="N1715" i="32"/>
  <c r="N1717" i="32"/>
  <c r="N1719" i="32"/>
  <c r="N1721" i="32"/>
  <c r="N1723" i="32"/>
  <c r="N1725" i="32"/>
  <c r="N1727" i="32"/>
  <c r="N1729" i="32"/>
  <c r="N1731" i="32"/>
  <c r="N1733" i="32"/>
  <c r="N1735" i="32"/>
  <c r="N1737" i="32"/>
  <c r="N1739" i="32"/>
  <c r="N1741" i="32"/>
  <c r="N1743" i="32"/>
  <c r="N1745" i="32"/>
  <c r="N1747" i="32"/>
  <c r="N1749" i="32"/>
  <c r="N1751" i="32"/>
  <c r="N1753" i="32"/>
  <c r="N1755" i="32"/>
  <c r="N1757" i="32"/>
  <c r="N1759" i="32"/>
  <c r="N1761" i="32"/>
  <c r="N1763" i="32"/>
  <c r="N1765" i="32"/>
  <c r="N1767" i="32"/>
  <c r="N1769" i="32"/>
  <c r="N1771" i="32"/>
  <c r="N1773" i="32"/>
  <c r="N1775" i="32"/>
  <c r="N1777" i="32"/>
  <c r="N1779" i="32"/>
  <c r="N1781" i="32"/>
  <c r="N1783" i="32"/>
  <c r="N1785" i="32"/>
  <c r="N1787" i="32"/>
  <c r="N1789" i="32"/>
  <c r="N1791" i="32"/>
  <c r="N1793" i="32"/>
  <c r="N1795" i="32"/>
  <c r="N1797" i="32"/>
  <c r="N1799" i="32"/>
  <c r="N1801" i="32"/>
  <c r="N1803" i="32"/>
  <c r="N1805" i="32"/>
  <c r="N1807" i="32"/>
  <c r="N1809" i="32"/>
  <c r="N1811" i="32"/>
  <c r="N1813" i="32"/>
  <c r="N1815" i="32"/>
  <c r="N1817" i="32"/>
  <c r="N1819" i="32"/>
  <c r="N1821" i="32"/>
  <c r="N1823" i="32"/>
  <c r="N1825" i="32"/>
  <c r="N1827" i="32"/>
  <c r="N1829" i="32"/>
  <c r="N1831" i="32"/>
  <c r="N1833" i="32"/>
  <c r="N1835" i="32"/>
  <c r="N1837" i="32"/>
  <c r="N1839" i="32"/>
  <c r="N1841" i="32"/>
  <c r="N1843" i="32"/>
  <c r="N1845" i="32"/>
  <c r="N1847" i="32"/>
  <c r="N1849" i="32"/>
  <c r="N1851" i="32"/>
  <c r="N1853" i="32"/>
  <c r="N1855" i="32"/>
  <c r="N1857" i="32"/>
  <c r="N1859" i="32"/>
  <c r="N1861" i="32"/>
  <c r="N1863" i="32"/>
  <c r="N1865" i="32"/>
  <c r="N1867" i="32"/>
  <c r="N1869" i="32"/>
  <c r="N1871" i="32"/>
  <c r="N1873" i="32"/>
  <c r="N1875" i="32"/>
  <c r="N1877" i="32"/>
  <c r="N1879" i="32"/>
  <c r="N1881" i="32"/>
  <c r="N1883" i="32"/>
  <c r="N1885" i="32"/>
  <c r="N1887" i="32"/>
  <c r="N1889" i="32"/>
  <c r="N1891" i="32"/>
  <c r="N1893" i="32"/>
  <c r="N1895" i="32"/>
  <c r="N1897" i="32"/>
  <c r="N1899" i="32"/>
  <c r="N1901" i="32"/>
  <c r="N1903" i="32"/>
  <c r="N1905" i="32"/>
  <c r="N1907" i="32"/>
  <c r="N1909" i="32"/>
  <c r="N1911" i="32"/>
  <c r="N1913" i="32"/>
  <c r="N1915" i="32"/>
  <c r="N1917" i="32"/>
  <c r="N1919" i="32"/>
  <c r="N1921" i="32"/>
  <c r="N1923" i="32"/>
  <c r="N1925" i="32"/>
  <c r="N1927" i="32"/>
  <c r="N1929" i="32"/>
  <c r="N1931" i="32"/>
  <c r="N1933" i="32"/>
  <c r="N1935" i="32"/>
  <c r="N1937" i="32"/>
  <c r="N1939" i="32"/>
  <c r="N1941" i="32"/>
  <c r="N1943" i="32"/>
  <c r="N1945" i="32"/>
  <c r="N1947" i="32"/>
  <c r="N1949" i="32"/>
  <c r="N1951" i="32"/>
  <c r="N1953" i="32"/>
  <c r="N1955" i="32"/>
  <c r="N1957" i="32"/>
  <c r="N1959" i="32"/>
  <c r="N1961" i="32"/>
  <c r="N1963" i="32"/>
  <c r="N1965" i="32"/>
  <c r="N1967" i="32"/>
  <c r="N1969" i="32"/>
  <c r="N1971" i="32"/>
  <c r="N1973" i="32"/>
  <c r="N1975" i="32"/>
  <c r="N1977" i="32"/>
  <c r="N1979" i="32"/>
  <c r="N1981" i="32"/>
  <c r="N1983" i="32"/>
  <c r="N1985" i="32"/>
  <c r="N1987" i="32"/>
  <c r="N1989" i="32"/>
  <c r="N1991" i="32"/>
  <c r="N1993" i="32"/>
  <c r="N1995" i="32"/>
  <c r="N1997" i="32"/>
  <c r="N1999" i="32"/>
  <c r="N2001" i="32"/>
  <c r="N2003" i="32"/>
  <c r="N2005" i="32"/>
  <c r="N2007" i="32"/>
  <c r="N2009" i="32"/>
  <c r="N2011" i="32"/>
  <c r="N2013" i="32"/>
  <c r="N2015" i="32"/>
  <c r="N2017" i="32"/>
  <c r="N2019" i="32"/>
  <c r="N2021" i="32"/>
  <c r="N2023" i="32"/>
  <c r="N2025" i="32"/>
  <c r="N2027" i="32"/>
  <c r="N2029" i="32"/>
  <c r="N2031" i="32"/>
  <c r="N2033" i="32"/>
  <c r="N2035" i="32"/>
  <c r="N2037" i="32"/>
  <c r="N2039" i="32"/>
  <c r="N2041" i="32"/>
  <c r="N2043" i="32"/>
  <c r="N2045" i="32"/>
  <c r="N2047" i="32"/>
  <c r="N2049" i="32"/>
  <c r="N2051" i="32"/>
  <c r="N2053" i="32"/>
  <c r="N2055" i="32"/>
  <c r="N2057" i="32"/>
  <c r="N2059" i="32"/>
  <c r="N2061" i="32"/>
  <c r="N2063" i="32"/>
  <c r="N2065" i="32"/>
  <c r="N2067" i="32"/>
  <c r="N2069" i="32"/>
  <c r="N2071" i="32"/>
  <c r="N2073" i="32"/>
  <c r="N1170" i="32"/>
  <c r="N1172" i="32"/>
  <c r="N1174" i="32"/>
  <c r="N1176" i="32"/>
  <c r="N1178" i="32"/>
  <c r="N1180" i="32"/>
  <c r="N1182" i="32"/>
  <c r="N1184" i="32"/>
  <c r="N1186" i="32"/>
  <c r="N1188" i="32"/>
  <c r="N1190" i="32"/>
  <c r="N1192" i="32"/>
  <c r="N1194" i="32"/>
  <c r="N1196" i="32"/>
  <c r="N1198" i="32"/>
  <c r="N1200" i="32"/>
  <c r="N1202" i="32"/>
  <c r="N1204" i="32"/>
  <c r="N1206" i="32"/>
  <c r="N1208" i="32"/>
  <c r="N1210" i="32"/>
  <c r="N1212" i="32"/>
  <c r="N1214" i="32"/>
  <c r="N1216" i="32"/>
  <c r="N1218" i="32"/>
  <c r="N1220" i="32"/>
  <c r="N1222" i="32"/>
  <c r="N1224" i="32"/>
  <c r="N1226" i="32"/>
  <c r="N1228" i="32"/>
  <c r="N1230" i="32"/>
  <c r="N1232" i="32"/>
  <c r="N1234" i="32"/>
  <c r="N1236" i="32"/>
  <c r="N1238" i="32"/>
  <c r="N1240" i="32"/>
  <c r="N1242" i="32"/>
  <c r="N1244" i="32"/>
  <c r="N1246" i="32"/>
  <c r="N1248" i="32"/>
  <c r="N1250" i="32"/>
  <c r="N1252" i="32"/>
  <c r="N1254" i="32"/>
  <c r="N1256" i="32"/>
  <c r="N1258" i="32"/>
  <c r="N1260" i="32"/>
  <c r="N1262" i="32"/>
  <c r="N1264" i="32"/>
  <c r="N1266" i="32"/>
  <c r="N1268" i="32"/>
  <c r="N1270" i="32"/>
  <c r="N1272" i="32"/>
  <c r="N1274" i="32"/>
  <c r="N1276" i="32"/>
  <c r="N1278" i="32"/>
  <c r="N1280" i="32"/>
  <c r="N1282" i="32"/>
  <c r="N1284" i="32"/>
  <c r="N1286" i="32"/>
  <c r="N1288" i="32"/>
  <c r="N1290" i="32"/>
  <c r="N1292" i="32"/>
  <c r="N1294" i="32"/>
  <c r="N1296" i="32"/>
  <c r="N1298" i="32"/>
  <c r="N1300" i="32"/>
  <c r="N1302" i="32"/>
  <c r="N1304" i="32"/>
  <c r="N1306" i="32"/>
  <c r="N1308" i="32"/>
  <c r="N1310" i="32"/>
  <c r="N1312" i="32"/>
  <c r="N1314" i="32"/>
  <c r="N1316" i="32"/>
  <c r="N1318" i="32"/>
  <c r="N1320" i="32"/>
  <c r="N1322" i="32"/>
  <c r="N1324" i="32"/>
  <c r="N1326" i="32"/>
  <c r="N1328" i="32"/>
  <c r="N1330" i="32"/>
  <c r="N1332" i="32"/>
  <c r="N1334" i="32"/>
  <c r="N1336" i="32"/>
  <c r="N1338" i="32"/>
  <c r="N1340" i="32"/>
  <c r="N1342" i="32"/>
  <c r="N1344" i="32"/>
  <c r="N1346" i="32"/>
  <c r="N1348" i="32"/>
  <c r="N1350" i="32"/>
  <c r="N1352" i="32"/>
  <c r="N1354" i="32"/>
  <c r="N1356" i="32"/>
  <c r="N1358" i="32"/>
  <c r="N1360" i="32"/>
  <c r="N1362" i="32"/>
  <c r="N1364" i="32"/>
  <c r="N1366" i="32"/>
  <c r="N1368" i="32"/>
  <c r="N1370" i="32"/>
  <c r="N1372" i="32"/>
  <c r="N1374" i="32"/>
  <c r="N1376" i="32"/>
  <c r="N1378" i="32"/>
  <c r="N1380" i="32"/>
  <c r="N1382" i="32"/>
  <c r="N1384" i="32"/>
  <c r="N1386" i="32"/>
  <c r="N1388" i="32"/>
  <c r="N1390" i="32"/>
  <c r="N1392" i="32"/>
  <c r="N1394" i="32"/>
  <c r="N1396" i="32"/>
  <c r="N1398" i="32"/>
  <c r="N1400" i="32"/>
  <c r="N1402" i="32"/>
  <c r="N1404" i="32"/>
  <c r="N1406" i="32"/>
  <c r="N1408" i="32"/>
  <c r="N1410" i="32"/>
  <c r="N1412" i="32"/>
  <c r="N1414" i="32"/>
  <c r="N1416" i="32"/>
  <c r="N1418" i="32"/>
  <c r="N1420" i="32"/>
  <c r="N1422" i="32"/>
  <c r="N1424" i="32"/>
  <c r="N1426" i="32"/>
  <c r="N1428" i="32"/>
  <c r="N1430" i="32"/>
  <c r="N1432" i="32"/>
  <c r="N1434" i="32"/>
  <c r="N1436" i="32"/>
  <c r="N1438" i="32"/>
  <c r="N1440" i="32"/>
  <c r="N1442" i="32"/>
  <c r="N1444" i="32"/>
  <c r="N1446" i="32"/>
  <c r="N1448" i="32"/>
  <c r="N1450" i="32"/>
  <c r="N1452" i="32"/>
  <c r="N1454" i="32"/>
  <c r="N1456" i="32"/>
  <c r="N1458" i="32"/>
  <c r="N1460" i="32"/>
  <c r="N1462" i="32"/>
  <c r="N1464" i="32"/>
  <c r="N1466" i="32"/>
  <c r="N1468" i="32"/>
  <c r="N1470" i="32"/>
  <c r="N1472" i="32"/>
  <c r="N1474" i="32"/>
  <c r="N1476" i="32"/>
  <c r="N1478" i="32"/>
  <c r="N1480" i="32"/>
  <c r="N1482" i="32"/>
  <c r="N1484" i="32"/>
  <c r="N1486" i="32"/>
  <c r="N1488" i="32"/>
  <c r="N1490" i="32"/>
  <c r="N1492" i="32"/>
  <c r="N1494" i="32"/>
  <c r="N1496" i="32"/>
  <c r="N1498" i="32"/>
  <c r="N1500" i="32"/>
  <c r="N1502" i="32"/>
  <c r="N1504" i="32"/>
  <c r="N1506" i="32"/>
  <c r="N1508" i="32"/>
  <c r="N1510" i="32"/>
  <c r="N1512" i="32"/>
  <c r="N1514" i="32"/>
  <c r="N1516" i="32"/>
  <c r="N1518" i="32"/>
  <c r="N1520" i="32"/>
  <c r="N1522" i="32"/>
  <c r="N1524" i="32"/>
  <c r="N1526" i="32"/>
  <c r="N1528" i="32"/>
  <c r="N1530" i="32"/>
  <c r="N1532" i="32"/>
  <c r="N1534" i="32"/>
  <c r="N1536" i="32"/>
  <c r="N1538" i="32"/>
  <c r="N1540" i="32"/>
  <c r="N1542" i="32"/>
  <c r="N1544" i="32"/>
  <c r="N1546" i="32"/>
  <c r="N1548" i="32"/>
  <c r="N1550" i="32"/>
  <c r="N1552" i="32"/>
  <c r="N1554" i="32"/>
  <c r="N1556" i="32"/>
  <c r="N1558" i="32"/>
  <c r="N1560" i="32"/>
  <c r="N1562" i="32"/>
  <c r="N1564" i="32"/>
  <c r="N1566" i="32"/>
  <c r="N1568" i="32"/>
  <c r="N1570" i="32"/>
  <c r="N1572" i="32"/>
  <c r="N1574" i="32"/>
  <c r="N1576" i="32"/>
  <c r="N1578" i="32"/>
  <c r="N1580" i="32"/>
  <c r="N1582" i="32"/>
  <c r="N1584" i="32"/>
  <c r="N1586" i="32"/>
  <c r="N1588" i="32"/>
  <c r="N1590" i="32"/>
  <c r="N1592" i="32"/>
  <c r="N1594" i="32"/>
  <c r="N1596" i="32"/>
  <c r="N1598" i="32"/>
  <c r="N1600" i="32"/>
  <c r="N1602" i="32"/>
  <c r="N1604" i="32"/>
  <c r="N1606" i="32"/>
  <c r="N1608" i="32"/>
  <c r="N1610" i="32"/>
  <c r="N1612" i="32"/>
  <c r="N1614" i="32"/>
  <c r="N1616" i="32"/>
  <c r="N1618" i="32"/>
  <c r="N1620" i="32"/>
  <c r="N1622" i="32"/>
  <c r="N1624" i="32"/>
  <c r="N1626" i="32"/>
  <c r="N1628" i="32"/>
  <c r="N1630" i="32"/>
  <c r="N1632" i="32"/>
  <c r="N1634" i="32"/>
  <c r="N1636" i="32"/>
  <c r="N1638" i="32"/>
  <c r="N1640" i="32"/>
  <c r="N1642" i="32"/>
  <c r="N1644" i="32"/>
  <c r="N1646" i="32"/>
  <c r="N1648" i="32"/>
  <c r="N1650" i="32"/>
  <c r="N1652" i="32"/>
  <c r="N1654" i="32"/>
  <c r="N1656" i="32"/>
  <c r="N1658" i="32"/>
  <c r="N1660" i="32"/>
  <c r="N1662" i="32"/>
  <c r="N1664" i="32"/>
  <c r="N1666" i="32"/>
  <c r="N1668" i="32"/>
  <c r="N1670" i="32"/>
  <c r="N1672" i="32"/>
  <c r="N1674" i="32"/>
  <c r="N1676" i="32"/>
  <c r="N1678" i="32"/>
  <c r="N1680" i="32"/>
  <c r="N1682" i="32"/>
  <c r="N1684" i="32"/>
  <c r="N1686" i="32"/>
  <c r="N1688" i="32"/>
  <c r="N1690" i="32"/>
  <c r="N1692" i="32"/>
  <c r="N1694" i="32"/>
  <c r="N1696" i="32"/>
  <c r="N1698" i="32"/>
  <c r="N1700" i="32"/>
  <c r="N1702" i="32"/>
  <c r="N1704" i="32"/>
  <c r="N1706" i="32"/>
  <c r="N1708" i="32"/>
  <c r="N1710" i="32"/>
  <c r="N1712" i="32"/>
  <c r="N1714" i="32"/>
  <c r="N1716" i="32"/>
  <c r="N1718" i="32"/>
  <c r="N1720" i="32"/>
  <c r="N1722" i="32"/>
  <c r="N1724" i="32"/>
  <c r="N1726" i="32"/>
  <c r="N1728" i="32"/>
  <c r="N1730" i="32"/>
  <c r="N1732" i="32"/>
  <c r="N1734" i="32"/>
  <c r="N1736" i="32"/>
  <c r="N1738" i="32"/>
  <c r="N1740" i="32"/>
  <c r="N1742" i="32"/>
  <c r="N1744" i="32"/>
  <c r="N1746" i="32"/>
  <c r="N1748" i="32"/>
  <c r="N1750" i="32"/>
  <c r="N1752" i="32"/>
  <c r="N1754" i="32"/>
  <c r="N1756" i="32"/>
  <c r="N1758" i="32"/>
  <c r="N1760" i="32"/>
  <c r="N1762" i="32"/>
  <c r="N1764" i="32"/>
  <c r="N1766" i="32"/>
  <c r="N1768" i="32"/>
  <c r="N1770" i="32"/>
  <c r="N1772" i="32"/>
  <c r="N1774" i="32"/>
  <c r="N1776" i="32"/>
  <c r="N1778" i="32"/>
  <c r="N1780" i="32"/>
  <c r="N1782" i="32"/>
  <c r="N1784" i="32"/>
  <c r="N1786" i="32"/>
  <c r="N1788" i="32"/>
  <c r="N1790" i="32"/>
  <c r="N1792" i="32"/>
  <c r="N1794" i="32"/>
  <c r="N1796" i="32"/>
  <c r="N1798" i="32"/>
  <c r="N1800" i="32"/>
  <c r="N1802" i="32"/>
  <c r="N1804" i="32"/>
  <c r="N1806" i="32"/>
  <c r="N1808" i="32"/>
  <c r="N1810" i="32"/>
  <c r="N1812" i="32"/>
  <c r="N1814" i="32"/>
  <c r="N1816" i="32"/>
  <c r="N1818" i="32"/>
  <c r="N1820" i="32"/>
  <c r="N1822" i="32"/>
  <c r="N1824" i="32"/>
  <c r="N1826" i="32"/>
  <c r="N1828" i="32"/>
  <c r="N1830" i="32"/>
  <c r="N1832" i="32"/>
  <c r="N1834" i="32"/>
  <c r="N1836" i="32"/>
  <c r="N1838" i="32"/>
  <c r="N1840" i="32"/>
  <c r="N1842" i="32"/>
  <c r="N1844" i="32"/>
  <c r="N1846" i="32"/>
  <c r="N1848" i="32"/>
  <c r="N1850" i="32"/>
  <c r="N1852" i="32"/>
  <c r="N1854" i="32"/>
  <c r="N1856" i="32"/>
  <c r="N1858" i="32"/>
  <c r="N1860" i="32"/>
  <c r="N1862" i="32"/>
  <c r="N1864" i="32"/>
  <c r="N1866" i="32"/>
  <c r="N1868" i="32"/>
  <c r="N1870" i="32"/>
  <c r="N1872" i="32"/>
  <c r="N1874" i="32"/>
  <c r="N1876" i="32"/>
  <c r="N1878" i="32"/>
  <c r="N1880" i="32"/>
  <c r="N1882" i="32"/>
  <c r="N1884" i="32"/>
  <c r="N1886" i="32"/>
  <c r="N1888" i="32"/>
  <c r="N1890" i="32"/>
  <c r="N1892" i="32"/>
  <c r="N1894" i="32"/>
  <c r="N1896" i="32"/>
  <c r="N1898" i="32"/>
  <c r="N1900" i="32"/>
  <c r="N1902" i="32"/>
  <c r="N1904" i="32"/>
  <c r="N1906" i="32"/>
  <c r="N1908" i="32"/>
  <c r="N1910" i="32"/>
  <c r="N1912" i="32"/>
  <c r="N1914" i="32"/>
  <c r="N1916" i="32"/>
  <c r="N1918" i="32"/>
  <c r="N1920" i="32"/>
  <c r="N1922" i="32"/>
  <c r="N1924" i="32"/>
  <c r="N1926" i="32"/>
  <c r="N1928" i="32"/>
  <c r="N1930" i="32"/>
  <c r="N1932" i="32"/>
  <c r="N1934" i="32"/>
  <c r="N1936" i="32"/>
  <c r="N1938" i="32"/>
  <c r="N1940" i="32"/>
  <c r="N1942" i="32"/>
  <c r="N1944" i="32"/>
  <c r="N1946" i="32"/>
  <c r="N1948" i="32"/>
  <c r="N1950" i="32"/>
  <c r="N1952" i="32"/>
  <c r="N1954" i="32"/>
  <c r="N1956" i="32"/>
  <c r="N1958" i="32"/>
  <c r="N1960" i="32"/>
  <c r="N1962" i="32"/>
  <c r="N1964" i="32"/>
  <c r="N1966" i="32"/>
  <c r="N1968" i="32"/>
  <c r="N1970" i="32"/>
  <c r="N1972" i="32"/>
  <c r="N1974" i="32"/>
  <c r="N1976" i="32"/>
  <c r="N1978" i="32"/>
  <c r="N1980" i="32"/>
  <c r="N1982" i="32"/>
  <c r="N1984" i="32"/>
  <c r="N1986" i="32"/>
  <c r="N1988" i="32"/>
  <c r="N1990" i="32"/>
  <c r="N1992" i="32"/>
  <c r="N1994" i="32"/>
  <c r="N1996" i="32"/>
  <c r="N1998" i="32"/>
  <c r="N2000" i="32"/>
  <c r="N2002" i="32"/>
  <c r="N2004" i="32"/>
  <c r="N2006" i="32"/>
  <c r="N2008" i="32"/>
  <c r="N2010" i="32"/>
  <c r="N2012" i="32"/>
  <c r="N2014" i="32"/>
  <c r="N2016" i="32"/>
  <c r="N2018" i="32"/>
  <c r="N2020" i="32"/>
  <c r="N2022" i="32"/>
  <c r="N2024" i="32"/>
  <c r="N2026" i="32"/>
  <c r="N2028" i="32"/>
  <c r="N2030" i="32"/>
  <c r="N2032" i="32"/>
  <c r="N2034" i="32"/>
  <c r="N2036" i="32"/>
  <c r="N2038" i="32"/>
  <c r="N2040" i="32"/>
  <c r="N2042" i="32"/>
  <c r="N2044" i="32"/>
  <c r="N2046" i="32"/>
  <c r="N2048" i="32"/>
  <c r="N2050" i="32"/>
  <c r="N2052" i="32"/>
  <c r="N2054" i="32"/>
  <c r="N2056" i="32"/>
  <c r="N2058" i="32"/>
  <c r="N2060" i="32"/>
  <c r="N2062" i="32"/>
  <c r="N2064" i="32"/>
  <c r="N2066" i="32"/>
  <c r="N2068" i="32"/>
  <c r="N2070" i="32"/>
  <c r="N2072" i="32"/>
  <c r="N2074" i="32"/>
  <c r="N2075" i="32"/>
  <c r="N2076" i="32"/>
  <c r="N2077" i="32"/>
  <c r="N2078" i="32"/>
  <c r="N2079" i="32"/>
  <c r="N2080" i="32"/>
  <c r="N2081" i="32"/>
  <c r="N2082" i="32"/>
  <c r="N2083" i="32"/>
  <c r="N2084" i="32"/>
  <c r="N2085" i="32"/>
  <c r="N2086" i="32"/>
  <c r="N2087" i="32"/>
  <c r="N2088" i="32"/>
  <c r="N2089" i="32"/>
  <c r="N2090" i="32"/>
  <c r="N2091" i="32"/>
  <c r="N2092" i="32"/>
  <c r="N2093" i="32"/>
  <c r="N2094" i="32"/>
  <c r="N2095" i="32"/>
  <c r="N2096" i="32"/>
  <c r="N2097" i="32"/>
  <c r="N2098" i="32"/>
  <c r="N2099" i="32"/>
  <c r="N2100" i="32"/>
  <c r="N2101" i="32"/>
  <c r="N2102" i="32"/>
  <c r="N2103" i="32"/>
  <c r="N2104" i="32"/>
  <c r="N2105" i="32"/>
  <c r="N2106" i="32"/>
  <c r="N2107" i="32"/>
  <c r="N2108" i="32"/>
  <c r="N2109" i="32"/>
  <c r="N2110" i="32"/>
  <c r="N2111" i="32"/>
  <c r="N2112" i="32"/>
  <c r="N2113" i="32"/>
  <c r="N2114" i="32"/>
  <c r="N2115" i="32"/>
  <c r="N2116" i="32"/>
  <c r="N2117" i="32"/>
  <c r="N2118" i="32"/>
  <c r="N2119" i="32"/>
  <c r="N2120" i="32"/>
  <c r="N2121" i="32"/>
  <c r="N2122" i="32"/>
  <c r="N2123" i="32"/>
  <c r="N2124" i="32"/>
  <c r="N2125" i="32"/>
  <c r="N2126" i="32"/>
  <c r="N2127" i="32"/>
  <c r="N2128" i="32"/>
  <c r="N2129" i="32"/>
  <c r="N2130" i="32"/>
  <c r="N2131" i="32"/>
  <c r="N2132" i="32"/>
  <c r="N2133" i="32"/>
  <c r="N2134" i="32"/>
  <c r="N2135" i="32"/>
  <c r="N2136" i="32"/>
  <c r="N2137" i="32"/>
  <c r="N2138" i="32"/>
  <c r="N2139" i="32"/>
  <c r="N2140" i="32"/>
  <c r="N2141" i="32"/>
  <c r="N2142" i="32"/>
  <c r="N2143" i="32"/>
  <c r="N2144" i="32"/>
  <c r="N2145" i="32"/>
  <c r="N2146" i="32"/>
  <c r="N2147" i="32"/>
  <c r="N2148" i="32"/>
  <c r="N2149" i="32"/>
  <c r="N2150" i="32"/>
  <c r="N2151" i="32"/>
  <c r="N2152" i="32"/>
  <c r="N2153" i="32"/>
  <c r="N2154" i="32"/>
  <c r="N2155" i="32"/>
  <c r="N2156" i="32"/>
  <c r="N2157" i="32"/>
  <c r="N2158" i="32"/>
  <c r="N2159" i="32"/>
  <c r="N2160" i="32"/>
  <c r="N2161" i="32"/>
  <c r="N2162" i="32"/>
  <c r="N2163" i="32"/>
  <c r="N2164" i="32"/>
  <c r="N2165" i="32"/>
  <c r="N2166" i="32"/>
  <c r="N2167" i="32"/>
  <c r="N2168" i="32"/>
  <c r="N2169" i="32"/>
  <c r="N2170" i="32"/>
  <c r="N2171" i="32"/>
  <c r="N2172" i="32"/>
  <c r="N2173" i="32"/>
  <c r="N2174" i="32"/>
  <c r="N2175" i="32"/>
  <c r="N2176" i="32"/>
  <c r="N2177" i="32"/>
  <c r="N2178" i="32"/>
  <c r="N2179" i="32"/>
  <c r="N2180" i="32"/>
  <c r="N2181" i="32"/>
  <c r="N2182" i="32"/>
  <c r="N2183" i="32"/>
  <c r="N2184" i="32"/>
  <c r="N2185" i="32"/>
  <c r="N2186" i="32"/>
  <c r="N2187" i="32"/>
  <c r="N2188" i="32"/>
  <c r="N2189" i="32"/>
  <c r="N2190" i="32"/>
  <c r="N2191" i="32"/>
  <c r="N2192" i="32"/>
  <c r="N2193" i="32"/>
  <c r="N2194" i="32"/>
  <c r="N2195" i="32"/>
  <c r="N2196" i="32"/>
  <c r="N2197" i="32"/>
  <c r="N2198" i="32"/>
  <c r="N2199" i="32"/>
  <c r="N2200" i="32"/>
  <c r="N2201" i="32"/>
  <c r="N2202" i="32"/>
  <c r="N2203" i="32"/>
  <c r="N2204" i="32"/>
  <c r="N2205" i="32"/>
  <c r="N2206" i="32"/>
  <c r="N2207" i="32"/>
  <c r="N2208" i="32"/>
  <c r="N2209" i="32"/>
  <c r="N2210" i="32"/>
  <c r="N2211" i="32"/>
  <c r="N2212" i="32"/>
  <c r="N2213" i="32"/>
  <c r="N2214" i="32"/>
  <c r="N2215" i="32"/>
  <c r="N2216" i="32"/>
  <c r="N2217" i="32"/>
  <c r="N2218" i="32"/>
  <c r="N2219" i="32"/>
  <c r="N2220" i="32"/>
  <c r="N2221" i="32"/>
  <c r="N2222" i="32"/>
  <c r="N2223" i="32"/>
  <c r="N2224" i="32"/>
  <c r="N2225" i="32"/>
  <c r="N2226" i="32"/>
  <c r="N2227" i="32"/>
  <c r="N2228" i="32"/>
  <c r="N2229" i="32"/>
  <c r="N2230" i="32"/>
  <c r="N2231" i="32"/>
  <c r="N2232" i="32"/>
  <c r="N2233" i="32"/>
  <c r="N2234" i="32"/>
  <c r="N2235" i="32"/>
  <c r="N2236" i="32"/>
  <c r="N2237" i="32"/>
  <c r="N2238" i="32"/>
  <c r="N2239" i="32"/>
  <c r="N2240" i="32"/>
  <c r="N2241" i="32"/>
  <c r="N2242" i="32"/>
  <c r="N2243" i="32"/>
  <c r="N2244" i="32"/>
  <c r="N2245" i="32"/>
  <c r="N2246" i="32"/>
  <c r="N2247" i="32"/>
  <c r="N2248" i="32"/>
  <c r="N2249" i="32"/>
  <c r="N2250" i="32"/>
  <c r="N2251" i="32"/>
  <c r="N2252" i="32"/>
  <c r="N2253" i="32"/>
  <c r="N2254" i="32"/>
  <c r="N2255" i="32"/>
  <c r="N2256" i="32"/>
  <c r="N2257" i="32"/>
  <c r="N2258" i="32"/>
  <c r="N2259" i="32"/>
  <c r="N2260" i="32"/>
  <c r="N2261" i="32"/>
  <c r="N2262" i="32"/>
  <c r="N2263" i="32"/>
  <c r="N2264" i="32"/>
  <c r="N2265" i="32"/>
  <c r="N2266" i="32"/>
  <c r="N2267" i="32"/>
  <c r="N2268" i="32"/>
  <c r="N2269" i="32"/>
  <c r="N2270" i="32"/>
  <c r="N2271" i="32"/>
  <c r="N2272" i="32"/>
  <c r="N2273" i="32"/>
  <c r="N2274" i="32"/>
  <c r="N2275" i="32"/>
  <c r="N2276" i="32"/>
  <c r="N2277" i="32"/>
  <c r="N2278" i="32"/>
  <c r="N2279" i="32"/>
  <c r="N2280" i="32"/>
  <c r="N2281" i="32"/>
  <c r="N2282" i="32"/>
  <c r="N2283" i="32"/>
  <c r="N2284" i="32"/>
  <c r="N2285" i="32"/>
  <c r="N2286" i="32"/>
  <c r="N2287" i="32"/>
  <c r="N2288" i="32"/>
  <c r="N2289" i="32"/>
  <c r="N2290" i="32"/>
  <c r="N2291" i="32"/>
  <c r="N2292" i="32"/>
  <c r="N2293" i="32"/>
  <c r="N2294" i="32"/>
  <c r="N2295" i="32"/>
  <c r="N2296" i="32"/>
  <c r="N2297" i="32"/>
  <c r="N2298" i="32"/>
  <c r="N2299" i="32"/>
  <c r="N2300" i="32"/>
  <c r="N2301" i="32"/>
  <c r="N2302" i="32"/>
  <c r="N2303" i="32"/>
  <c r="N2304" i="32"/>
  <c r="N2305" i="32"/>
  <c r="N2306" i="32"/>
  <c r="N2307" i="32"/>
  <c r="N2308" i="32"/>
  <c r="N2309" i="32"/>
  <c r="N2310" i="32"/>
  <c r="N2311" i="32"/>
  <c r="N2312" i="32"/>
  <c r="N2313" i="32"/>
  <c r="N2314" i="32"/>
  <c r="N2315" i="32"/>
  <c r="N2316" i="32"/>
  <c r="N2317" i="32"/>
  <c r="N2318" i="32"/>
  <c r="N2319" i="32"/>
  <c r="N2320" i="32"/>
  <c r="N2321" i="32"/>
  <c r="N2322" i="32"/>
  <c r="N2323" i="32"/>
  <c r="N2324" i="32"/>
  <c r="N2325" i="32"/>
  <c r="N2326" i="32"/>
  <c r="N2327" i="32"/>
  <c r="N2328" i="32"/>
  <c r="N2329" i="32"/>
  <c r="N2330" i="32"/>
  <c r="N2331" i="32"/>
  <c r="N2332" i="32"/>
  <c r="N2333" i="32"/>
  <c r="N2334" i="32"/>
  <c r="N2335" i="32"/>
  <c r="N2336" i="32"/>
  <c r="N2337" i="32"/>
  <c r="N2338" i="32"/>
  <c r="N2339" i="32"/>
  <c r="N2340" i="32"/>
  <c r="N2341" i="32"/>
  <c r="N2342" i="32"/>
  <c r="N2343" i="32"/>
  <c r="N2344" i="32"/>
  <c r="N2345" i="32"/>
  <c r="N2346" i="32"/>
  <c r="N2347" i="32"/>
  <c r="N2348" i="32"/>
  <c r="N2349" i="32"/>
  <c r="N2350" i="32"/>
  <c r="N2351" i="32"/>
  <c r="N2352" i="32"/>
  <c r="N2353" i="32"/>
  <c r="N2354" i="32"/>
  <c r="N2355" i="32"/>
  <c r="N2356" i="32"/>
  <c r="N2357" i="32"/>
  <c r="N2358" i="32"/>
  <c r="N2359" i="32"/>
  <c r="N2360" i="32"/>
  <c r="N2361" i="32"/>
  <c r="N2362" i="32"/>
  <c r="N2363" i="32"/>
  <c r="N2364" i="32"/>
  <c r="N2365" i="32"/>
  <c r="N2366" i="32"/>
  <c r="N2367" i="32"/>
  <c r="N2573" i="32"/>
  <c r="N2575" i="32"/>
  <c r="N2577" i="32"/>
  <c r="N2579" i="32"/>
  <c r="N2581" i="32"/>
  <c r="N2583" i="32"/>
  <c r="N2585" i="32"/>
  <c r="N2587" i="32"/>
  <c r="N2589" i="32"/>
  <c r="N2591" i="32"/>
  <c r="N2593" i="32"/>
  <c r="N2595" i="32"/>
  <c r="N2597" i="32"/>
  <c r="N2599" i="32"/>
  <c r="N2601" i="32"/>
  <c r="N2603" i="32"/>
  <c r="N2605" i="32"/>
  <c r="N2607" i="32"/>
  <c r="N2609" i="32"/>
  <c r="N2611" i="32"/>
  <c r="N2613" i="32"/>
  <c r="N2615" i="32"/>
  <c r="N2617" i="32"/>
  <c r="N2619" i="32"/>
  <c r="N2621" i="32"/>
  <c r="N2623" i="32"/>
  <c r="N2625" i="32"/>
  <c r="N2627" i="32"/>
  <c r="N2629" i="32"/>
  <c r="N2631" i="32"/>
  <c r="N2633" i="32"/>
  <c r="N2635" i="32"/>
  <c r="N2637" i="32"/>
  <c r="N2639" i="32"/>
  <c r="N2641" i="32"/>
  <c r="N2643" i="32"/>
  <c r="N2645" i="32"/>
  <c r="N2647" i="32"/>
  <c r="N2649" i="32"/>
  <c r="N2651" i="32"/>
  <c r="N2653" i="32"/>
  <c r="N2655" i="32"/>
  <c r="N2657" i="32"/>
  <c r="N2659" i="32"/>
  <c r="N2661" i="32"/>
  <c r="N2663" i="32"/>
  <c r="N2665" i="32"/>
  <c r="N2667" i="32"/>
  <c r="N2669" i="32"/>
  <c r="N2671" i="32"/>
  <c r="N2673" i="32"/>
  <c r="N2675" i="32"/>
  <c r="N2677" i="32"/>
  <c r="N2679" i="32"/>
  <c r="N2681" i="32"/>
  <c r="N2683" i="32"/>
  <c r="N2685" i="32"/>
  <c r="N2687" i="32"/>
  <c r="N2689" i="32"/>
  <c r="N2691" i="32"/>
  <c r="N2693" i="32"/>
  <c r="N2695" i="32"/>
  <c r="N2697" i="32"/>
  <c r="N2699" i="32"/>
  <c r="N2701" i="32"/>
  <c r="N2703" i="32"/>
  <c r="N2705" i="32"/>
  <c r="N2707" i="32"/>
  <c r="N2709" i="32"/>
  <c r="N2711" i="32"/>
  <c r="N2713" i="32"/>
  <c r="N2715" i="32"/>
  <c r="N2717" i="32"/>
  <c r="N2719" i="32"/>
  <c r="N2721" i="32"/>
  <c r="N2723" i="32"/>
  <c r="N2725" i="32"/>
  <c r="N2727" i="32"/>
  <c r="N2729" i="32"/>
  <c r="N2731" i="32"/>
  <c r="N2733" i="32"/>
  <c r="N2735" i="32"/>
  <c r="N2737" i="32"/>
  <c r="N2739" i="32"/>
  <c r="N2741" i="32"/>
  <c r="N2743" i="32"/>
  <c r="N2745" i="32"/>
  <c r="N2747" i="32"/>
  <c r="N2749" i="32"/>
  <c r="N2751" i="32"/>
  <c r="N2753" i="32"/>
  <c r="N2755" i="32"/>
  <c r="N2757" i="32"/>
  <c r="N2759" i="32"/>
  <c r="N2761" i="32"/>
  <c r="N2763" i="32"/>
  <c r="N2765" i="32"/>
  <c r="N2767" i="32"/>
  <c r="N2769" i="32"/>
  <c r="N2771" i="32"/>
  <c r="N2773" i="32"/>
  <c r="N2775" i="32"/>
  <c r="N2777" i="32"/>
  <c r="N2779" i="32"/>
  <c r="N2781" i="32"/>
  <c r="N2783" i="32"/>
  <c r="N2785" i="32"/>
  <c r="N2787" i="32"/>
  <c r="N2789" i="32"/>
  <c r="N2791" i="32"/>
  <c r="N2793" i="32"/>
  <c r="N2795" i="32"/>
  <c r="N2797" i="32"/>
  <c r="N2799" i="32"/>
  <c r="N2801" i="32"/>
  <c r="N2803" i="32"/>
  <c r="N2805" i="32"/>
  <c r="N2807" i="32"/>
  <c r="N2809" i="32"/>
  <c r="N2811" i="32"/>
  <c r="N2813" i="32"/>
  <c r="N2815" i="32"/>
  <c r="N2817" i="32"/>
  <c r="N2819" i="32"/>
  <c r="N2821" i="32"/>
  <c r="N2823" i="32"/>
  <c r="N2825" i="32"/>
  <c r="N2827" i="32"/>
  <c r="N2829" i="32"/>
  <c r="N2831" i="32"/>
  <c r="N2833" i="32"/>
  <c r="N2835" i="32"/>
  <c r="N2837" i="32"/>
  <c r="N2839" i="32"/>
  <c r="N2841" i="32"/>
  <c r="N2843" i="32"/>
  <c r="N2845" i="32"/>
  <c r="N2847" i="32"/>
  <c r="N2849" i="32"/>
  <c r="N2851" i="32"/>
  <c r="N2853" i="32"/>
  <c r="N2855" i="32"/>
  <c r="N2857" i="32"/>
  <c r="N2859" i="32"/>
  <c r="N2861" i="32"/>
  <c r="N2863" i="32"/>
  <c r="N2865" i="32"/>
  <c r="N2867" i="32"/>
  <c r="N2869" i="32"/>
  <c r="N2871" i="32"/>
  <c r="N2873" i="32"/>
  <c r="N2875" i="32"/>
  <c r="N2877" i="32"/>
  <c r="N2879" i="32"/>
  <c r="N2881" i="32"/>
  <c r="N2883" i="32"/>
  <c r="N2885" i="32"/>
  <c r="N2887" i="32"/>
  <c r="N2889" i="32"/>
  <c r="N2891" i="32"/>
  <c r="N2893" i="32"/>
  <c r="N2895" i="32"/>
  <c r="N2572" i="32"/>
  <c r="N2574" i="32"/>
  <c r="N2576" i="32"/>
  <c r="N2578" i="32"/>
  <c r="N2580" i="32"/>
  <c r="N2582" i="32"/>
  <c r="N2584" i="32"/>
  <c r="N2586" i="32"/>
  <c r="N2588" i="32"/>
  <c r="N2590" i="32"/>
  <c r="N2592" i="32"/>
  <c r="N2594" i="32"/>
  <c r="N2596" i="32"/>
  <c r="N2598" i="32"/>
  <c r="N2600" i="32"/>
  <c r="N2602" i="32"/>
  <c r="N2604" i="32"/>
  <c r="N2606" i="32"/>
  <c r="N2608" i="32"/>
  <c r="N2610" i="32"/>
  <c r="N2612" i="32"/>
  <c r="N2614" i="32"/>
  <c r="N2616" i="32"/>
  <c r="N2618" i="32"/>
  <c r="N2620" i="32"/>
  <c r="N2622" i="32"/>
  <c r="N2624" i="32"/>
  <c r="N2626" i="32"/>
  <c r="N2628" i="32"/>
  <c r="N2630" i="32"/>
  <c r="N2632" i="32"/>
  <c r="N2634" i="32"/>
  <c r="N2636" i="32"/>
  <c r="N2638" i="32"/>
  <c r="N2640" i="32"/>
  <c r="N2642" i="32"/>
  <c r="N2644" i="32"/>
  <c r="N2646" i="32"/>
  <c r="N2648" i="32"/>
  <c r="N2650" i="32"/>
  <c r="N2652" i="32"/>
  <c r="N2654" i="32"/>
  <c r="N2656" i="32"/>
  <c r="N2658" i="32"/>
  <c r="N2660" i="32"/>
  <c r="N2662" i="32"/>
  <c r="N2664" i="32"/>
  <c r="N2666" i="32"/>
  <c r="N2668" i="32"/>
  <c r="N2670" i="32"/>
  <c r="N2672" i="32"/>
  <c r="N2674" i="32"/>
  <c r="N2676" i="32"/>
  <c r="N2678" i="32"/>
  <c r="N2680" i="32"/>
  <c r="N2682" i="32"/>
  <c r="N2684" i="32"/>
  <c r="N2686" i="32"/>
  <c r="N2688" i="32"/>
  <c r="N2690" i="32"/>
  <c r="N2692" i="32"/>
  <c r="N2694" i="32"/>
  <c r="N2696" i="32"/>
  <c r="N2698" i="32"/>
  <c r="N2700" i="32"/>
  <c r="N2702" i="32"/>
  <c r="N2704" i="32"/>
  <c r="N2706" i="32"/>
  <c r="N2708" i="32"/>
  <c r="N2710" i="32"/>
  <c r="N2712" i="32"/>
  <c r="N2714" i="32"/>
  <c r="N2716" i="32"/>
  <c r="N2718" i="32"/>
  <c r="N2720" i="32"/>
  <c r="N2722" i="32"/>
  <c r="N2724" i="32"/>
  <c r="N2726" i="32"/>
  <c r="N2728" i="32"/>
  <c r="N2730" i="32"/>
  <c r="N2732" i="32"/>
  <c r="N2734" i="32"/>
  <c r="N2736" i="32"/>
  <c r="N2738" i="32"/>
  <c r="N2740" i="32"/>
  <c r="N2742" i="32"/>
  <c r="N2744" i="32"/>
  <c r="N2746" i="32"/>
  <c r="N2748" i="32"/>
  <c r="N2750" i="32"/>
  <c r="N2752" i="32"/>
  <c r="N2754" i="32"/>
  <c r="N2756" i="32"/>
  <c r="N2758" i="32"/>
  <c r="N2760" i="32"/>
  <c r="N2762" i="32"/>
  <c r="N2764" i="32"/>
  <c r="N2766" i="32"/>
  <c r="N2768" i="32"/>
  <c r="N2770" i="32"/>
  <c r="N2772" i="32"/>
  <c r="N2774" i="32"/>
  <c r="N2776" i="32"/>
  <c r="N2778" i="32"/>
  <c r="N2780" i="32"/>
  <c r="N2782" i="32"/>
  <c r="N2784" i="32"/>
  <c r="N2786" i="32"/>
  <c r="N2788" i="32"/>
  <c r="N2790" i="32"/>
  <c r="N2792" i="32"/>
  <c r="N2794" i="32"/>
  <c r="N2796" i="32"/>
  <c r="N2798" i="32"/>
  <c r="N2800" i="32"/>
  <c r="N2802" i="32"/>
  <c r="N2804" i="32"/>
  <c r="N2806" i="32"/>
  <c r="N2808" i="32"/>
  <c r="N2810" i="32"/>
  <c r="N2812" i="32"/>
  <c r="N2814" i="32"/>
  <c r="N2816" i="32"/>
  <c r="N2818" i="32"/>
  <c r="N2820" i="32"/>
  <c r="N2822" i="32"/>
  <c r="N2824" i="32"/>
  <c r="N2826" i="32"/>
  <c r="N2828" i="32"/>
  <c r="N2830" i="32"/>
  <c r="N2832" i="32"/>
  <c r="N2834" i="32"/>
  <c r="N2836" i="32"/>
  <c r="N2838" i="32"/>
  <c r="N2840" i="32"/>
  <c r="N2842" i="32"/>
  <c r="N2844" i="32"/>
  <c r="N2846" i="32"/>
  <c r="N2848" i="32"/>
  <c r="N2850" i="32"/>
  <c r="N2852" i="32"/>
  <c r="N2854" i="32"/>
  <c r="N2856" i="32"/>
  <c r="N2858" i="32"/>
  <c r="N2860" i="32"/>
  <c r="N2862" i="32"/>
  <c r="N2864" i="32"/>
  <c r="N2866" i="32"/>
  <c r="N2868" i="32"/>
  <c r="N2870" i="32"/>
  <c r="N2872" i="32"/>
  <c r="N2874" i="32"/>
  <c r="N2876" i="32"/>
  <c r="N2878" i="32"/>
  <c r="N2880" i="32"/>
  <c r="N2882" i="32"/>
  <c r="N2884" i="32"/>
  <c r="N2886" i="32"/>
  <c r="N2888" i="32"/>
  <c r="N2890" i="32"/>
  <c r="N2892" i="32"/>
  <c r="N2894" i="32"/>
  <c r="A2896" i="32"/>
  <c r="N2896" i="32"/>
  <c r="N2897" i="32"/>
  <c r="N2898" i="32"/>
  <c r="N2899" i="32"/>
  <c r="N2900" i="32"/>
  <c r="N2901" i="32"/>
  <c r="N2902" i="32"/>
  <c r="N2903" i="32"/>
  <c r="N2904" i="32"/>
  <c r="N2905" i="32"/>
  <c r="N2906" i="32"/>
  <c r="N2907" i="32"/>
  <c r="N2908" i="32"/>
  <c r="N2909" i="32"/>
  <c r="N2910" i="32"/>
  <c r="N2911" i="32"/>
  <c r="N2912" i="32"/>
  <c r="N2913" i="32"/>
  <c r="N2914" i="32"/>
  <c r="N2915" i="32"/>
  <c r="N2916" i="32"/>
  <c r="N2917" i="32"/>
  <c r="N2918" i="32"/>
  <c r="N2919" i="32"/>
  <c r="N2920" i="32"/>
  <c r="N2921" i="32"/>
  <c r="N2922" i="32"/>
  <c r="N2923" i="32"/>
  <c r="N2924" i="32"/>
  <c r="N2925" i="32"/>
  <c r="N2926" i="32"/>
  <c r="N2927" i="32"/>
  <c r="N2928" i="32"/>
  <c r="N2929" i="32"/>
  <c r="N2930" i="32"/>
  <c r="N2931" i="32"/>
  <c r="N2932" i="32"/>
  <c r="N2933" i="32"/>
  <c r="N2934" i="32"/>
  <c r="N2935" i="32"/>
  <c r="N2936" i="32"/>
  <c r="N2937" i="32"/>
  <c r="N2938" i="32"/>
  <c r="N2939" i="32"/>
  <c r="N2940" i="32"/>
  <c r="N2941" i="32"/>
  <c r="N2942" i="32"/>
  <c r="N2943" i="32"/>
  <c r="N2944" i="32"/>
  <c r="N2945" i="32"/>
  <c r="N2946" i="32"/>
  <c r="N2947" i="32"/>
  <c r="N2948" i="32"/>
  <c r="N2949" i="32"/>
  <c r="N2950" i="32"/>
  <c r="N2951" i="32"/>
  <c r="N2952" i="32"/>
  <c r="N2953" i="32"/>
  <c r="N2954" i="32"/>
  <c r="N2955" i="32"/>
  <c r="N2956" i="32"/>
  <c r="N2957" i="32"/>
  <c r="N2958" i="32"/>
  <c r="N2959" i="32"/>
  <c r="N2960" i="32"/>
  <c r="N2961" i="32"/>
  <c r="N2962" i="32"/>
  <c r="N2963" i="32"/>
  <c r="N2964" i="32"/>
  <c r="N2965" i="32"/>
  <c r="N2966" i="32"/>
  <c r="N2967" i="32"/>
  <c r="N2968" i="32"/>
  <c r="N2969" i="32"/>
  <c r="N2970" i="32"/>
  <c r="N2971" i="32"/>
  <c r="N2972" i="32"/>
  <c r="N2973" i="32"/>
  <c r="N2974" i="32"/>
  <c r="N2975" i="32"/>
  <c r="N2976" i="32"/>
  <c r="N2977" i="32"/>
  <c r="N2978" i="32"/>
  <c r="N2979" i="32"/>
  <c r="N2980" i="32"/>
  <c r="N2981" i="32"/>
  <c r="N2982" i="32"/>
  <c r="N2983" i="32"/>
  <c r="N2984" i="32"/>
  <c r="N2985" i="32"/>
  <c r="N2986" i="32"/>
  <c r="N2987" i="32"/>
  <c r="N2988" i="32"/>
  <c r="N2989" i="32"/>
  <c r="N2990" i="32"/>
  <c r="N2991" i="32"/>
  <c r="N2992" i="32"/>
  <c r="N2993" i="32"/>
  <c r="N2994" i="32"/>
  <c r="N2995" i="32"/>
  <c r="N2996" i="32"/>
  <c r="N2997" i="32"/>
  <c r="N2998" i="32"/>
  <c r="N2999" i="32"/>
  <c r="N3000" i="32"/>
  <c r="N3001" i="32"/>
  <c r="N3002" i="32"/>
  <c r="N3003" i="32"/>
  <c r="N3004" i="32"/>
  <c r="N3005" i="32"/>
  <c r="N3006" i="32"/>
  <c r="N3007" i="32"/>
  <c r="N3008" i="32"/>
  <c r="N3009" i="32"/>
  <c r="N3010" i="32"/>
  <c r="N3011" i="32"/>
  <c r="N3012" i="32"/>
  <c r="N3013" i="32"/>
  <c r="N3014" i="32"/>
  <c r="N3015" i="32"/>
  <c r="N3016" i="32"/>
  <c r="N3017" i="32"/>
  <c r="N3193" i="32"/>
  <c r="N3195" i="32"/>
  <c r="N3197" i="32"/>
  <c r="N3199" i="32"/>
  <c r="N3201" i="32"/>
  <c r="N3203" i="32"/>
  <c r="N3205" i="32"/>
  <c r="N3207" i="32"/>
  <c r="N3209" i="32"/>
  <c r="N3211" i="32"/>
  <c r="N3213" i="32"/>
  <c r="N3215" i="32"/>
  <c r="N3217" i="32"/>
  <c r="N3219" i="32"/>
  <c r="N3221" i="32"/>
  <c r="N3223" i="32"/>
  <c r="N3225" i="32"/>
  <c r="N3227" i="32"/>
  <c r="N3229" i="32"/>
  <c r="N3231" i="32"/>
  <c r="N3233" i="32"/>
  <c r="N3235" i="32"/>
  <c r="N3237" i="32"/>
  <c r="N3239" i="32"/>
  <c r="N3241" i="32"/>
  <c r="N3243" i="32"/>
  <c r="N3245" i="32"/>
  <c r="N3247" i="32"/>
  <c r="N3249" i="32"/>
  <c r="N3251" i="32"/>
  <c r="N3253" i="32"/>
  <c r="N3255" i="32"/>
  <c r="N3257" i="32"/>
  <c r="N3259" i="32"/>
  <c r="N3261" i="32"/>
  <c r="N3263" i="32"/>
  <c r="N3265" i="32"/>
  <c r="N3267" i="32"/>
  <c r="N3269" i="32"/>
  <c r="N3271" i="32"/>
  <c r="N3273" i="32"/>
  <c r="N3275" i="32"/>
  <c r="N3277" i="32"/>
  <c r="N3279" i="32"/>
  <c r="N3281" i="32"/>
  <c r="N3283" i="32"/>
  <c r="N3285" i="32"/>
  <c r="N3287" i="32"/>
  <c r="N3289" i="32"/>
  <c r="N3291" i="32"/>
  <c r="N3293" i="32"/>
  <c r="N3295" i="32"/>
  <c r="N3297" i="32"/>
  <c r="N3299" i="32"/>
  <c r="N3301" i="32"/>
  <c r="N3303" i="32"/>
  <c r="N3305" i="32"/>
  <c r="N3307" i="32"/>
  <c r="N3309" i="32"/>
  <c r="N3311" i="32"/>
  <c r="N3313" i="32"/>
  <c r="N3315" i="32"/>
  <c r="N3317" i="32"/>
  <c r="N3319" i="32"/>
  <c r="N3321" i="32"/>
  <c r="N3323" i="32"/>
  <c r="N3325" i="32"/>
  <c r="N3327" i="32"/>
  <c r="N3329" i="32"/>
  <c r="N3331" i="32"/>
  <c r="N3333" i="32"/>
  <c r="N3335" i="32"/>
  <c r="N3337" i="32"/>
  <c r="N3339" i="32"/>
  <c r="N3341" i="32"/>
  <c r="N3343" i="32"/>
  <c r="N3345" i="32"/>
  <c r="N3347" i="32"/>
  <c r="N3349" i="32"/>
  <c r="N3351" i="32"/>
  <c r="N3353" i="32"/>
  <c r="N3355" i="32"/>
  <c r="N3357" i="32"/>
  <c r="N3359" i="32"/>
  <c r="N3361" i="32"/>
  <c r="N3363" i="32"/>
  <c r="N3365" i="32"/>
  <c r="N3367" i="32"/>
  <c r="N3369" i="32"/>
  <c r="N3371" i="32"/>
  <c r="N3373" i="32"/>
  <c r="N3375" i="32"/>
  <c r="N3377" i="32"/>
  <c r="N3379" i="32"/>
  <c r="N3381" i="32"/>
  <c r="N3383" i="32"/>
  <c r="N3385" i="32"/>
  <c r="N3387" i="32"/>
  <c r="N3389" i="32"/>
  <c r="N3391" i="32"/>
  <c r="N3393" i="32"/>
  <c r="N3395" i="32"/>
  <c r="N3397" i="32"/>
  <c r="N3399" i="32"/>
  <c r="N3401" i="32"/>
  <c r="N3403" i="32"/>
  <c r="N3405" i="32"/>
  <c r="N3407" i="32"/>
  <c r="N3409" i="32"/>
  <c r="N3411" i="32"/>
  <c r="N3413" i="32"/>
  <c r="N3415" i="32"/>
  <c r="N3417" i="32"/>
  <c r="N3419" i="32"/>
  <c r="N3421" i="32"/>
  <c r="N3423" i="32"/>
  <c r="N3425" i="32"/>
  <c r="N3427" i="32"/>
  <c r="N3429" i="32"/>
  <c r="N3431" i="32"/>
  <c r="N3433" i="32"/>
  <c r="N3435" i="32"/>
  <c r="N3437" i="32"/>
  <c r="N3439" i="32"/>
  <c r="N3441" i="32"/>
  <c r="N3443" i="32"/>
  <c r="N3445" i="32"/>
  <c r="N3447" i="32"/>
  <c r="N3449" i="32"/>
  <c r="N3451" i="32"/>
  <c r="N3453" i="32"/>
  <c r="N3455" i="32"/>
  <c r="N3457" i="32"/>
  <c r="N3459" i="32"/>
  <c r="N3461" i="32"/>
  <c r="N3463" i="32"/>
  <c r="N3465" i="32"/>
  <c r="N3467" i="32"/>
  <c r="N3469" i="32"/>
  <c r="N3471" i="32"/>
  <c r="N3473" i="32"/>
  <c r="N3475" i="32"/>
  <c r="N3477" i="32"/>
  <c r="N3479" i="32"/>
  <c r="N3481" i="32"/>
  <c r="N3483" i="32"/>
  <c r="N3485" i="32"/>
  <c r="N3487" i="32"/>
  <c r="N3489" i="32"/>
  <c r="N3491" i="32"/>
  <c r="N3493" i="32"/>
  <c r="N3495" i="32"/>
  <c r="N3497" i="32"/>
  <c r="N3499" i="32"/>
  <c r="N3501" i="32"/>
  <c r="N3503" i="32"/>
  <c r="N3505" i="32"/>
  <c r="N3507" i="32"/>
  <c r="N3509" i="32"/>
  <c r="N3511" i="32"/>
  <c r="N3513" i="32"/>
  <c r="N3515" i="32"/>
  <c r="N3517" i="32"/>
  <c r="N3519" i="32"/>
  <c r="N3521" i="32"/>
  <c r="N3523" i="32"/>
  <c r="N3525" i="32"/>
  <c r="N3527" i="32"/>
  <c r="N3529" i="32"/>
  <c r="N3531" i="32"/>
  <c r="N3533" i="32"/>
  <c r="N3535" i="32"/>
  <c r="N3537" i="32"/>
  <c r="N3539" i="32"/>
  <c r="N3541" i="32"/>
  <c r="N3543" i="32"/>
  <c r="N3545" i="32"/>
  <c r="N3547" i="32"/>
  <c r="N3549" i="32"/>
  <c r="N3551" i="32"/>
  <c r="N3553" i="32"/>
  <c r="N3555" i="32"/>
  <c r="N3557" i="32"/>
  <c r="N3559" i="32"/>
  <c r="N3561" i="32"/>
  <c r="N3563" i="32"/>
  <c r="N3565" i="32"/>
  <c r="N3567" i="32"/>
  <c r="N3569" i="32"/>
  <c r="N3571" i="32"/>
  <c r="N3573" i="32"/>
  <c r="N3575" i="32"/>
  <c r="N3577" i="32"/>
  <c r="N3579" i="32"/>
  <c r="N3581" i="32"/>
  <c r="N3583" i="32"/>
  <c r="N3585" i="32"/>
  <c r="N3587" i="32"/>
  <c r="N3589" i="32"/>
  <c r="N3591" i="32"/>
  <c r="N3593" i="32"/>
  <c r="N3595" i="32"/>
  <c r="N3597" i="32"/>
  <c r="N3599" i="32"/>
  <c r="N3601" i="32"/>
  <c r="N3603" i="32"/>
  <c r="N3605" i="32"/>
  <c r="N3607" i="32"/>
  <c r="N3609" i="32"/>
  <c r="N3611" i="32"/>
  <c r="N3613" i="32"/>
  <c r="N3615" i="32"/>
  <c r="N3617" i="32"/>
  <c r="N3619" i="32"/>
  <c r="N3621" i="32"/>
  <c r="N3623" i="32"/>
  <c r="N3625" i="32"/>
  <c r="N3627" i="32"/>
  <c r="N3629" i="32"/>
  <c r="N3631" i="32"/>
  <c r="N3633" i="32"/>
  <c r="N3635" i="32"/>
  <c r="N3637" i="32"/>
  <c r="N3639" i="32"/>
  <c r="N3641" i="32"/>
  <c r="N3643" i="32"/>
  <c r="N3645" i="32"/>
  <c r="N3647" i="32"/>
  <c r="N3649" i="32"/>
  <c r="N3651" i="32"/>
  <c r="N3653" i="32"/>
  <c r="N3655" i="32"/>
  <c r="N3657" i="32"/>
  <c r="N3659" i="32"/>
  <c r="N3661" i="32"/>
  <c r="N3663" i="32"/>
  <c r="N3192" i="32"/>
  <c r="N3194" i="32"/>
  <c r="N3196" i="32"/>
  <c r="N3198" i="32"/>
  <c r="N3200" i="32"/>
  <c r="N3202" i="32"/>
  <c r="N3204" i="32"/>
  <c r="N3206" i="32"/>
  <c r="N3208" i="32"/>
  <c r="N3210" i="32"/>
  <c r="N3212" i="32"/>
  <c r="N3214" i="32"/>
  <c r="N3216" i="32"/>
  <c r="N3218" i="32"/>
  <c r="N3220" i="32"/>
  <c r="N3222" i="32"/>
  <c r="N3224" i="32"/>
  <c r="N3226" i="32"/>
  <c r="N3228" i="32"/>
  <c r="N3230" i="32"/>
  <c r="N3232" i="32"/>
  <c r="N3234" i="32"/>
  <c r="N3236" i="32"/>
  <c r="N3238" i="32"/>
  <c r="N3240" i="32"/>
  <c r="N3242" i="32"/>
  <c r="N3244" i="32"/>
  <c r="N3246" i="32"/>
  <c r="N3248" i="32"/>
  <c r="N3250" i="32"/>
  <c r="N3252" i="32"/>
  <c r="N3254" i="32"/>
  <c r="N3256" i="32"/>
  <c r="N3258" i="32"/>
  <c r="N3260" i="32"/>
  <c r="N3262" i="32"/>
  <c r="N3264" i="32"/>
  <c r="N3266" i="32"/>
  <c r="N3268" i="32"/>
  <c r="N3270" i="32"/>
  <c r="N3272" i="32"/>
  <c r="N3274" i="32"/>
  <c r="N3276" i="32"/>
  <c r="N3278" i="32"/>
  <c r="N3280" i="32"/>
  <c r="N3282" i="32"/>
  <c r="N3284" i="32"/>
  <c r="N3286" i="32"/>
  <c r="N3288" i="32"/>
  <c r="N3290" i="32"/>
  <c r="N3292" i="32"/>
  <c r="N3294" i="32"/>
  <c r="N3296" i="32"/>
  <c r="N3298" i="32"/>
  <c r="N3300" i="32"/>
  <c r="N3302" i="32"/>
  <c r="N3304" i="32"/>
  <c r="N3306" i="32"/>
  <c r="N3308" i="32"/>
  <c r="N3310" i="32"/>
  <c r="N3312" i="32"/>
  <c r="N3314" i="32"/>
  <c r="N3316" i="32"/>
  <c r="N3318" i="32"/>
  <c r="N3320" i="32"/>
  <c r="N3322" i="32"/>
  <c r="N3324" i="32"/>
  <c r="N3326" i="32"/>
  <c r="N3328" i="32"/>
  <c r="N3330" i="32"/>
  <c r="N3332" i="32"/>
  <c r="N3334" i="32"/>
  <c r="N3336" i="32"/>
  <c r="N3338" i="32"/>
  <c r="N3340" i="32"/>
  <c r="N3342" i="32"/>
  <c r="N3344" i="32"/>
  <c r="N3346" i="32"/>
  <c r="N3348" i="32"/>
  <c r="N3350" i="32"/>
  <c r="N3352" i="32"/>
  <c r="N3354" i="32"/>
  <c r="N3356" i="32"/>
  <c r="N3358" i="32"/>
  <c r="N3360" i="32"/>
  <c r="N3362" i="32"/>
  <c r="N3364" i="32"/>
  <c r="N3366" i="32"/>
  <c r="N3368" i="32"/>
  <c r="N3370" i="32"/>
  <c r="N3372" i="32"/>
  <c r="N3374" i="32"/>
  <c r="N3376" i="32"/>
  <c r="N3378" i="32"/>
  <c r="N3380" i="32"/>
  <c r="N3382" i="32"/>
  <c r="N3384" i="32"/>
  <c r="N3386" i="32"/>
  <c r="N3388" i="32"/>
  <c r="N3390" i="32"/>
  <c r="N3392" i="32"/>
  <c r="N3394" i="32"/>
  <c r="N3396" i="32"/>
  <c r="N3398" i="32"/>
  <c r="N3400" i="32"/>
  <c r="N3402" i="32"/>
  <c r="N3404" i="32"/>
  <c r="N3406" i="32"/>
  <c r="N3408" i="32"/>
  <c r="N3410" i="32"/>
  <c r="N3412" i="32"/>
  <c r="N3414" i="32"/>
  <c r="N3416" i="32"/>
  <c r="N3418" i="32"/>
  <c r="N3420" i="32"/>
  <c r="N3422" i="32"/>
  <c r="N3424" i="32"/>
  <c r="N3426" i="32"/>
  <c r="N3428" i="32"/>
  <c r="N3430" i="32"/>
  <c r="N3432" i="32"/>
  <c r="N3434" i="32"/>
  <c r="N3436" i="32"/>
  <c r="N3438" i="32"/>
  <c r="N3440" i="32"/>
  <c r="N3442" i="32"/>
  <c r="N3444" i="32"/>
  <c r="N3446" i="32"/>
  <c r="N3448" i="32"/>
  <c r="N3450" i="32"/>
  <c r="N3452" i="32"/>
  <c r="N3454" i="32"/>
  <c r="N3456" i="32"/>
  <c r="N3458" i="32"/>
  <c r="N3460" i="32"/>
  <c r="N3462" i="32"/>
  <c r="N3464" i="32"/>
  <c r="N3466" i="32"/>
  <c r="N3468" i="32"/>
  <c r="N3470" i="32"/>
  <c r="N3472" i="32"/>
  <c r="N3474" i="32"/>
  <c r="N3476" i="32"/>
  <c r="N3478" i="32"/>
  <c r="N3480" i="32"/>
  <c r="N3482" i="32"/>
  <c r="N3484" i="32"/>
  <c r="N3486" i="32"/>
  <c r="N3488" i="32"/>
  <c r="N3490" i="32"/>
  <c r="N3492" i="32"/>
  <c r="N3494" i="32"/>
  <c r="N3496" i="32"/>
  <c r="N3498" i="32"/>
  <c r="N3500" i="32"/>
  <c r="N3502" i="32"/>
  <c r="N3504" i="32"/>
  <c r="N3506" i="32"/>
  <c r="N3508" i="32"/>
  <c r="N3510" i="32"/>
  <c r="N3512" i="32"/>
  <c r="N3514" i="32"/>
  <c r="N3516" i="32"/>
  <c r="N3518" i="32"/>
  <c r="N3520" i="32"/>
  <c r="N3522" i="32"/>
  <c r="N3524" i="32"/>
  <c r="N3526" i="32"/>
  <c r="N3528" i="32"/>
  <c r="N3530" i="32"/>
  <c r="N3532" i="32"/>
  <c r="N3534" i="32"/>
  <c r="N3536" i="32"/>
  <c r="N3538" i="32"/>
  <c r="N3540" i="32"/>
  <c r="N3542" i="32"/>
  <c r="N3544" i="32"/>
  <c r="N3546" i="32"/>
  <c r="N3548" i="32"/>
  <c r="N3550" i="32"/>
  <c r="N3552" i="32"/>
  <c r="N3554" i="32"/>
  <c r="N3556" i="32"/>
  <c r="N3558" i="32"/>
  <c r="N3560" i="32"/>
  <c r="N3562" i="32"/>
  <c r="N3564" i="32"/>
  <c r="N3566" i="32"/>
  <c r="N3568" i="32"/>
  <c r="N3570" i="32"/>
  <c r="N3572" i="32"/>
  <c r="N3574" i="32"/>
  <c r="N3576" i="32"/>
  <c r="N3578" i="32"/>
  <c r="N3580" i="32"/>
  <c r="N3582" i="32"/>
  <c r="N3584" i="32"/>
  <c r="N3586" i="32"/>
  <c r="N3588" i="32"/>
  <c r="N3590" i="32"/>
  <c r="N3592" i="32"/>
  <c r="N3594" i="32"/>
  <c r="N3596" i="32"/>
  <c r="N3598" i="32"/>
  <c r="N3600" i="32"/>
  <c r="N3602" i="32"/>
  <c r="N3604" i="32"/>
  <c r="N3606" i="32"/>
  <c r="N3608" i="32"/>
  <c r="N3610" i="32"/>
  <c r="N3612" i="32"/>
  <c r="N3614" i="32"/>
  <c r="N3616" i="32"/>
  <c r="N3618" i="32"/>
  <c r="N3620" i="32"/>
  <c r="N3622" i="32"/>
  <c r="N3624" i="32"/>
  <c r="N3626" i="32"/>
  <c r="N3628" i="32"/>
  <c r="N3630" i="32"/>
  <c r="N3632" i="32"/>
  <c r="N3634" i="32"/>
  <c r="N3636" i="32"/>
  <c r="N3638" i="32"/>
  <c r="N3640" i="32"/>
  <c r="N3642" i="32"/>
  <c r="N3644" i="32"/>
  <c r="N3646" i="32"/>
  <c r="N3648" i="32"/>
  <c r="N3650" i="32"/>
  <c r="N3652" i="32"/>
  <c r="N3654" i="32"/>
  <c r="N3656" i="32"/>
  <c r="N3658" i="32"/>
  <c r="N3660" i="32"/>
  <c r="N3662" i="32"/>
  <c r="A3664" i="32"/>
  <c r="A3665" i="32"/>
  <c r="A3666" i="32"/>
  <c r="A3667" i="32"/>
  <c r="A3668" i="32"/>
  <c r="A3669" i="32"/>
  <c r="A3670" i="32"/>
  <c r="A3671" i="32"/>
  <c r="A3672" i="32"/>
  <c r="A3673" i="32"/>
  <c r="A3674" i="32"/>
  <c r="A3675" i="32"/>
  <c r="A3676" i="32"/>
  <c r="A3677" i="32"/>
  <c r="A3678" i="32"/>
  <c r="A3679" i="32"/>
  <c r="A3680" i="32"/>
  <c r="A3681" i="32"/>
  <c r="A3682" i="32"/>
  <c r="A3683" i="32"/>
  <c r="A3684" i="32"/>
  <c r="A3685" i="32"/>
  <c r="A3686" i="32"/>
  <c r="A3687" i="32"/>
  <c r="A3688" i="32"/>
  <c r="A3689" i="32"/>
  <c r="A3690" i="32"/>
  <c r="A3691" i="32"/>
  <c r="A3692" i="32"/>
  <c r="A3693" i="32"/>
  <c r="A3694" i="32"/>
  <c r="A3695" i="32"/>
  <c r="A3696" i="32"/>
  <c r="A3697" i="32"/>
  <c r="A3698" i="32"/>
  <c r="A3699" i="32"/>
  <c r="A3700" i="32"/>
  <c r="A3701" i="32"/>
  <c r="A3702" i="32"/>
  <c r="A3703" i="32"/>
  <c r="A3704" i="32"/>
  <c r="A3705" i="32"/>
  <c r="A3706" i="32"/>
  <c r="A3707" i="32"/>
  <c r="A3708" i="32"/>
  <c r="A3709" i="32"/>
  <c r="A3710" i="32"/>
  <c r="A3711" i="32"/>
  <c r="A3712" i="32"/>
  <c r="A3713" i="32"/>
  <c r="A3714" i="32"/>
  <c r="A3715" i="32"/>
  <c r="A3716" i="32"/>
  <c r="A3717" i="32"/>
  <c r="A3718" i="32"/>
  <c r="A3719" i="32"/>
  <c r="A3720" i="32"/>
  <c r="A3721" i="32"/>
  <c r="A3722" i="32"/>
  <c r="A3723" i="32"/>
  <c r="A3724" i="32"/>
  <c r="A3725" i="32"/>
  <c r="A3726" i="32"/>
  <c r="A3727" i="32"/>
  <c r="A3728" i="32"/>
  <c r="A3729" i="32"/>
  <c r="A3730" i="32"/>
  <c r="A3731" i="32"/>
  <c r="A3732" i="32"/>
  <c r="A3733" i="32"/>
  <c r="A3734" i="32"/>
  <c r="A3735" i="32"/>
  <c r="A3736" i="32"/>
  <c r="A3737" i="32"/>
  <c r="A3738" i="32"/>
  <c r="A3739" i="32"/>
  <c r="A3740" i="32"/>
  <c r="A3741" i="32"/>
  <c r="A3742" i="32"/>
  <c r="A3743" i="32"/>
  <c r="A3744" i="32"/>
  <c r="A3745" i="32"/>
  <c r="A3746" i="32"/>
  <c r="A3747" i="32"/>
  <c r="A3748" i="32"/>
  <c r="N3749" i="32"/>
  <c r="N3751" i="32"/>
  <c r="N3753" i="32"/>
  <c r="N3755" i="32"/>
  <c r="N3757" i="32"/>
  <c r="N3759" i="32"/>
  <c r="N3761" i="32"/>
  <c r="N3763" i="32"/>
  <c r="N3765" i="32"/>
  <c r="N3767" i="32"/>
  <c r="N3769" i="32"/>
  <c r="N3771" i="32"/>
  <c r="N3773" i="32"/>
  <c r="N3775" i="32"/>
  <c r="N3777" i="32"/>
  <c r="N3779" i="32"/>
  <c r="N3781" i="32"/>
  <c r="N3783" i="32"/>
  <c r="N3785" i="32"/>
  <c r="N3787" i="32"/>
  <c r="N3789" i="32"/>
  <c r="N3791" i="32"/>
  <c r="N3793" i="32"/>
  <c r="N3795" i="32"/>
  <c r="N3797" i="32"/>
  <c r="N3799" i="32"/>
  <c r="N3801" i="32"/>
  <c r="N3803" i="32"/>
  <c r="N3805" i="32"/>
  <c r="N3807" i="32"/>
  <c r="N3809" i="32"/>
  <c r="N3811" i="32"/>
  <c r="N3813" i="32"/>
  <c r="N3815" i="32"/>
  <c r="N3817" i="32"/>
  <c r="N3819" i="32"/>
  <c r="N3821" i="32"/>
  <c r="N3823" i="32"/>
  <c r="N3825" i="32"/>
  <c r="N3827" i="32"/>
  <c r="N3829" i="32"/>
  <c r="N3831" i="32"/>
  <c r="N3833" i="32"/>
  <c r="N3835" i="32"/>
  <c r="N3837" i="32"/>
  <c r="N3839" i="32"/>
  <c r="N3841" i="32"/>
  <c r="N3843" i="32"/>
  <c r="N3845" i="32"/>
  <c r="N3847" i="32"/>
  <c r="N3849" i="32"/>
  <c r="N3851" i="32"/>
  <c r="N3853" i="32"/>
  <c r="N3855" i="32"/>
  <c r="N3857" i="32"/>
  <c r="N3859" i="32"/>
  <c r="N3861" i="32"/>
  <c r="N3863" i="32"/>
  <c r="N3865" i="32"/>
  <c r="N3867" i="32"/>
  <c r="N3869" i="32"/>
  <c r="N3871" i="32"/>
  <c r="N3873" i="32"/>
  <c r="N3875" i="32"/>
  <c r="N3877" i="32"/>
  <c r="N3879" i="32"/>
  <c r="N3881" i="32"/>
  <c r="N3883" i="32"/>
  <c r="N3885" i="32"/>
  <c r="N3887" i="32"/>
  <c r="N3889" i="32"/>
  <c r="N3891" i="32"/>
  <c r="N3893" i="32"/>
  <c r="N3895" i="32"/>
  <c r="N3897" i="32"/>
  <c r="N3899" i="32"/>
  <c r="N3901" i="32"/>
  <c r="N3903" i="32"/>
  <c r="N3905" i="32"/>
  <c r="N3907" i="32"/>
  <c r="N3909" i="32"/>
  <c r="N3911" i="32"/>
  <c r="N3913" i="32"/>
  <c r="N3915" i="32"/>
  <c r="N3917" i="32"/>
  <c r="N3919" i="32"/>
  <c r="N3921" i="32"/>
  <c r="N3923" i="32"/>
  <c r="N3925" i="32"/>
  <c r="N3927" i="32"/>
  <c r="N3929" i="32"/>
  <c r="N3931" i="32"/>
  <c r="N3933" i="32"/>
  <c r="N3935" i="32"/>
  <c r="N3937" i="32"/>
  <c r="N3939" i="32"/>
  <c r="N3941" i="32"/>
  <c r="N3943" i="32"/>
  <c r="N3945" i="32"/>
  <c r="N3947" i="32"/>
  <c r="N3949" i="32"/>
  <c r="N3951" i="32"/>
  <c r="N3953" i="32"/>
  <c r="N3955" i="32"/>
  <c r="N3957" i="32"/>
  <c r="N3959" i="32"/>
  <c r="N3961" i="32"/>
  <c r="N3963" i="32"/>
  <c r="N3965" i="32"/>
  <c r="N3967" i="32"/>
  <c r="N3969" i="32"/>
  <c r="N3971" i="32"/>
  <c r="N3973" i="32"/>
  <c r="N3975" i="32"/>
  <c r="N3977" i="32"/>
  <c r="N3979" i="32"/>
  <c r="N3981" i="32"/>
  <c r="N3983" i="32"/>
  <c r="N3985" i="32"/>
  <c r="N3987" i="32"/>
  <c r="N3989" i="32"/>
  <c r="N3991" i="32"/>
  <c r="N3993" i="32"/>
  <c r="N3995" i="32"/>
  <c r="N3997" i="32"/>
  <c r="N3750" i="32"/>
  <c r="N3752" i="32"/>
  <c r="N3754" i="32"/>
  <c r="N3756" i="32"/>
  <c r="N3758" i="32"/>
  <c r="N3760" i="32"/>
  <c r="N3762" i="32"/>
  <c r="N3764" i="32"/>
  <c r="N3766" i="32"/>
  <c r="N3768" i="32"/>
  <c r="N3770" i="32"/>
  <c r="N3772" i="32"/>
  <c r="N3774" i="32"/>
  <c r="N3776" i="32"/>
  <c r="N3778" i="32"/>
  <c r="N3780" i="32"/>
  <c r="N3782" i="32"/>
  <c r="N3784" i="32"/>
  <c r="N3786" i="32"/>
  <c r="N3788" i="32"/>
  <c r="N3790" i="32"/>
  <c r="N3792" i="32"/>
  <c r="N3794" i="32"/>
  <c r="N3796" i="32"/>
  <c r="N3798" i="32"/>
  <c r="N3800" i="32"/>
  <c r="N3802" i="32"/>
  <c r="N3804" i="32"/>
  <c r="N3806" i="32"/>
  <c r="N3808" i="32"/>
  <c r="N3810" i="32"/>
  <c r="N3812" i="32"/>
  <c r="N3814" i="32"/>
  <c r="N3816" i="32"/>
  <c r="N3818" i="32"/>
  <c r="N3820" i="32"/>
  <c r="N3822" i="32"/>
  <c r="N3824" i="32"/>
  <c r="N3826" i="32"/>
  <c r="N3828" i="32"/>
  <c r="N3830" i="32"/>
  <c r="N3832" i="32"/>
  <c r="N3834" i="32"/>
  <c r="N3836" i="32"/>
  <c r="N3838" i="32"/>
  <c r="N3840" i="32"/>
  <c r="N3842" i="32"/>
  <c r="N3844" i="32"/>
  <c r="N3846" i="32"/>
  <c r="N3848" i="32"/>
  <c r="N3850" i="32"/>
  <c r="N3852" i="32"/>
  <c r="N3854" i="32"/>
  <c r="N3856" i="32"/>
  <c r="N3858" i="32"/>
  <c r="N3860" i="32"/>
  <c r="N3862" i="32"/>
  <c r="N3864" i="32"/>
  <c r="N3866" i="32"/>
  <c r="N3868" i="32"/>
  <c r="N3870" i="32"/>
  <c r="N3872" i="32"/>
  <c r="N3874" i="32"/>
  <c r="N3876" i="32"/>
  <c r="N3878" i="32"/>
  <c r="N3880" i="32"/>
  <c r="N3882" i="32"/>
  <c r="N3884" i="32"/>
  <c r="N3886" i="32"/>
  <c r="N3888" i="32"/>
  <c r="N3890" i="32"/>
  <c r="N3892" i="32"/>
  <c r="N3894" i="32"/>
  <c r="N3896" i="32"/>
  <c r="N3898" i="32"/>
  <c r="N3900" i="32"/>
  <c r="N3902" i="32"/>
  <c r="N3904" i="32"/>
  <c r="N3906" i="32"/>
  <c r="N3908" i="32"/>
  <c r="N3910" i="32"/>
  <c r="N3912" i="32"/>
  <c r="N3914" i="32"/>
  <c r="N3916" i="32"/>
  <c r="N3918" i="32"/>
  <c r="N3920" i="32"/>
  <c r="N3922" i="32"/>
  <c r="N3924" i="32"/>
  <c r="N3926" i="32"/>
  <c r="N3928" i="32"/>
  <c r="N3930" i="32"/>
  <c r="N3932" i="32"/>
  <c r="N3934" i="32"/>
  <c r="N3936" i="32"/>
  <c r="N3938" i="32"/>
  <c r="N3940" i="32"/>
  <c r="N3942" i="32"/>
  <c r="N3944" i="32"/>
  <c r="N3946" i="32"/>
  <c r="N3948" i="32"/>
  <c r="N3950" i="32"/>
  <c r="N3952" i="32"/>
  <c r="N3954" i="32"/>
  <c r="N3956" i="32"/>
  <c r="N3958" i="32"/>
  <c r="N3960" i="32"/>
  <c r="N3962" i="32"/>
  <c r="N3964" i="32"/>
  <c r="N3966" i="32"/>
  <c r="N3968" i="32"/>
  <c r="N3970" i="32"/>
  <c r="N3972" i="32"/>
  <c r="N3974" i="32"/>
  <c r="N3976" i="32"/>
  <c r="N3978" i="32"/>
  <c r="N3980" i="32"/>
  <c r="N3982" i="32"/>
  <c r="N3984" i="32"/>
  <c r="N3986" i="32"/>
  <c r="N3988" i="32"/>
  <c r="N3990" i="32"/>
  <c r="N3992" i="32"/>
  <c r="N3994" i="32"/>
  <c r="N3996" i="32"/>
  <c r="N3998" i="32"/>
  <c r="A3998" i="32"/>
  <c r="A3999" i="32"/>
  <c r="A4000" i="32"/>
  <c r="A4001" i="32"/>
  <c r="A4002" i="32"/>
  <c r="A4003" i="32"/>
  <c r="A4004" i="32"/>
  <c r="A4005" i="32"/>
  <c r="A4006" i="32"/>
  <c r="A4007" i="32"/>
  <c r="A4008" i="32"/>
  <c r="A4009" i="32"/>
  <c r="A4010" i="32"/>
  <c r="A4011" i="32"/>
  <c r="A4012" i="32"/>
  <c r="A4013" i="32"/>
  <c r="A4014" i="32"/>
  <c r="A4015" i="32"/>
  <c r="A4016" i="32"/>
  <c r="A4017" i="32"/>
  <c r="A4018" i="32"/>
  <c r="A4019" i="32"/>
  <c r="A4020" i="32"/>
  <c r="A4021" i="32"/>
  <c r="A4022" i="32"/>
  <c r="A4023" i="32"/>
  <c r="A4024" i="32"/>
  <c r="A4025" i="32"/>
  <c r="A4026" i="32"/>
  <c r="A4027" i="32"/>
  <c r="A4028" i="32"/>
  <c r="A4029" i="32"/>
  <c r="A4030" i="32"/>
  <c r="A4031" i="32"/>
  <c r="A4032" i="32"/>
  <c r="A4033" i="32"/>
  <c r="A4034" i="32"/>
  <c r="A4035" i="32"/>
  <c r="A4036" i="32"/>
  <c r="A4037" i="32"/>
  <c r="A4038" i="32"/>
  <c r="A4039" i="32"/>
  <c r="A4040" i="32"/>
  <c r="A4041" i="32"/>
  <c r="A4042" i="32"/>
  <c r="A4043" i="32"/>
  <c r="A4044" i="32"/>
  <c r="A4045" i="32"/>
  <c r="A4046" i="32"/>
  <c r="A4047" i="32"/>
  <c r="A4048" i="32"/>
  <c r="A4049" i="32"/>
  <c r="A4050" i="32"/>
  <c r="A4051" i="32"/>
  <c r="A4052" i="32"/>
  <c r="A4053" i="32"/>
  <c r="A4054" i="32"/>
  <c r="A4055" i="32"/>
  <c r="A4056" i="32"/>
  <c r="A4057" i="32"/>
  <c r="A4058" i="32"/>
  <c r="A4059" i="32"/>
  <c r="A4060" i="32"/>
  <c r="A4061" i="32"/>
  <c r="A4062" i="32"/>
  <c r="A4063" i="32"/>
  <c r="A4064" i="32"/>
  <c r="A4065" i="32"/>
  <c r="A4066" i="32"/>
  <c r="A4067" i="32"/>
  <c r="A4068" i="32"/>
  <c r="A4069" i="32"/>
  <c r="A4070" i="32"/>
  <c r="A4071" i="32"/>
  <c r="A4072" i="32"/>
  <c r="A4073" i="32"/>
  <c r="A4074" i="32"/>
  <c r="A4075" i="32"/>
  <c r="A4076" i="32"/>
  <c r="A4077" i="32"/>
  <c r="A4078" i="32"/>
  <c r="A4079" i="32"/>
  <c r="A4080" i="32"/>
  <c r="A4081" i="32"/>
  <c r="A4082" i="32"/>
  <c r="A4083" i="32"/>
  <c r="A4084" i="32"/>
  <c r="A4085" i="32"/>
  <c r="N4086" i="32"/>
  <c r="N4088" i="32"/>
  <c r="N4090" i="32"/>
  <c r="N4092" i="32"/>
  <c r="N4087" i="32"/>
  <c r="N4089" i="32"/>
  <c r="N4091" i="32"/>
  <c r="A4094" i="32"/>
  <c r="N4094" i="32"/>
  <c r="N4096" i="32"/>
  <c r="N4098" i="32"/>
  <c r="N4100" i="32"/>
  <c r="N4102" i="32"/>
  <c r="N4104" i="32"/>
  <c r="N4106" i="32"/>
  <c r="N4108" i="32"/>
  <c r="N4110" i="32"/>
  <c r="N4112" i="32"/>
  <c r="N4114" i="32"/>
  <c r="N4116" i="32"/>
  <c r="N4118" i="32"/>
  <c r="N4120" i="32"/>
  <c r="N4122" i="32"/>
  <c r="N4124" i="32"/>
  <c r="N4126" i="32"/>
  <c r="N4128" i="32"/>
  <c r="N4130" i="32"/>
  <c r="N4132" i="32"/>
  <c r="N4134" i="32"/>
  <c r="N4136" i="32"/>
  <c r="N4138" i="32"/>
  <c r="N4140" i="32"/>
  <c r="N4142" i="32"/>
  <c r="N4144" i="32"/>
  <c r="N4146" i="32"/>
  <c r="N4148" i="32"/>
  <c r="N4150" i="32"/>
  <c r="N4152" i="32"/>
  <c r="N4154" i="32"/>
  <c r="N4156" i="32"/>
  <c r="N4158" i="32"/>
  <c r="N4160" i="32"/>
  <c r="N4162" i="32"/>
  <c r="N4164" i="32"/>
  <c r="N4166" i="32"/>
  <c r="N4168" i="32"/>
  <c r="N4170" i="32"/>
  <c r="N4172" i="32"/>
  <c r="N4174" i="32"/>
  <c r="N4176" i="32"/>
  <c r="N4178" i="32"/>
  <c r="N4180" i="32"/>
  <c r="N4182" i="32"/>
  <c r="N4184" i="32"/>
  <c r="N4186" i="32"/>
  <c r="N4188" i="32"/>
  <c r="N4190" i="32"/>
  <c r="N4192" i="32"/>
  <c r="N4194" i="32"/>
  <c r="N4196" i="32"/>
  <c r="N4198" i="32"/>
  <c r="N4200" i="32"/>
  <c r="N4202" i="32"/>
  <c r="N4204" i="32"/>
  <c r="N4206" i="32"/>
  <c r="N4208" i="32"/>
  <c r="N4210" i="32"/>
  <c r="N4212" i="32"/>
  <c r="N4214" i="32"/>
  <c r="N4216" i="32"/>
  <c r="N4218" i="32"/>
  <c r="N4220" i="32"/>
  <c r="N4222" i="32"/>
  <c r="N4224" i="32"/>
  <c r="N4226" i="32"/>
  <c r="N4228" i="32"/>
  <c r="N4230" i="32"/>
  <c r="N4232" i="32"/>
  <c r="N4234" i="32"/>
  <c r="N4236" i="32"/>
  <c r="N4238" i="32"/>
  <c r="N4240" i="32"/>
  <c r="N4242" i="32"/>
  <c r="N4244" i="32"/>
  <c r="N4246" i="32"/>
  <c r="N4248" i="32"/>
  <c r="N4250" i="32"/>
  <c r="N4252" i="32"/>
  <c r="N4254" i="32"/>
  <c r="N4256" i="32"/>
  <c r="N4258" i="32"/>
  <c r="N4260" i="32"/>
  <c r="N4262" i="32"/>
  <c r="N4264" i="32"/>
  <c r="N4266" i="32"/>
  <c r="N4268" i="32"/>
  <c r="N4270" i="32"/>
  <c r="N4272" i="32"/>
  <c r="N4274" i="32"/>
  <c r="N4276" i="32"/>
  <c r="N4278" i="32"/>
  <c r="N4280" i="32"/>
  <c r="N4282" i="32"/>
  <c r="N4284" i="32"/>
  <c r="N4286" i="32"/>
  <c r="N4288" i="32"/>
  <c r="N4290" i="32"/>
  <c r="N4292" i="32"/>
  <c r="N4294" i="32"/>
  <c r="N4296" i="32"/>
  <c r="N4298" i="32"/>
  <c r="N4300" i="32"/>
  <c r="N4302" i="32"/>
  <c r="N4304" i="32"/>
  <c r="N4306" i="32"/>
  <c r="N4308" i="32"/>
  <c r="N4310" i="32"/>
  <c r="N4312" i="32"/>
  <c r="N4314" i="32"/>
  <c r="N4316" i="32"/>
  <c r="N4318" i="32"/>
  <c r="N4320" i="32"/>
  <c r="N4322" i="32"/>
  <c r="N4324" i="32"/>
  <c r="N4326" i="32"/>
  <c r="N4328" i="32"/>
  <c r="N4330" i="32"/>
  <c r="N4332" i="32"/>
  <c r="N4334" i="32"/>
  <c r="N4336" i="32"/>
  <c r="N4338" i="32"/>
  <c r="N4340" i="32"/>
  <c r="N4342" i="32"/>
  <c r="N4344" i="32"/>
  <c r="N4346" i="32"/>
  <c r="N4348" i="32"/>
  <c r="N4350" i="32"/>
  <c r="N4352" i="32"/>
  <c r="N4354" i="32"/>
  <c r="N4356" i="32"/>
  <c r="N4358" i="32"/>
  <c r="N4360" i="32"/>
  <c r="N4362" i="32"/>
  <c r="N4364" i="32"/>
  <c r="N4366" i="32"/>
  <c r="N4368" i="32"/>
  <c r="N4370" i="32"/>
  <c r="N4372" i="32"/>
  <c r="N4374" i="32"/>
  <c r="N4376" i="32"/>
  <c r="N4378" i="32"/>
  <c r="N4380" i="32"/>
  <c r="N4382" i="32"/>
  <c r="N4384" i="32"/>
  <c r="N4386" i="32"/>
  <c r="N4388" i="32"/>
  <c r="N4390" i="32"/>
  <c r="N4392" i="32"/>
  <c r="N4394" i="32"/>
  <c r="N4396" i="32"/>
  <c r="N4398" i="32"/>
  <c r="N4400" i="32"/>
  <c r="N4402" i="32"/>
  <c r="N4404" i="32"/>
  <c r="N4406" i="32"/>
  <c r="N4408" i="32"/>
  <c r="N4410" i="32"/>
  <c r="N4412" i="32"/>
  <c r="N4414" i="32"/>
  <c r="N4416" i="32"/>
  <c r="N4418" i="32"/>
  <c r="N4420" i="32"/>
  <c r="N4422" i="32"/>
  <c r="N4424" i="32"/>
  <c r="N4426" i="32"/>
  <c r="N4428" i="32"/>
  <c r="N4430" i="32"/>
  <c r="N4432" i="32"/>
  <c r="N4093" i="32"/>
  <c r="N4095" i="32"/>
  <c r="N4097" i="32"/>
  <c r="N4099" i="32"/>
  <c r="N4101" i="32"/>
  <c r="N4103" i="32"/>
  <c r="N4105" i="32"/>
  <c r="N4107" i="32"/>
  <c r="N4109" i="32"/>
  <c r="N4111" i="32"/>
  <c r="N4113" i="32"/>
  <c r="N4115" i="32"/>
  <c r="N4117" i="32"/>
  <c r="N4119" i="32"/>
  <c r="N4121" i="32"/>
  <c r="N4123" i="32"/>
  <c r="N4125" i="32"/>
  <c r="N4127" i="32"/>
  <c r="N4129" i="32"/>
  <c r="N4131" i="32"/>
  <c r="N4133" i="32"/>
  <c r="N4135" i="32"/>
  <c r="N4137" i="32"/>
  <c r="N4139" i="32"/>
  <c r="N4141" i="32"/>
  <c r="N4143" i="32"/>
  <c r="N4145" i="32"/>
  <c r="N4147" i="32"/>
  <c r="N4149" i="32"/>
  <c r="N4151" i="32"/>
  <c r="N4153" i="32"/>
  <c r="N4155" i="32"/>
  <c r="N4157" i="32"/>
  <c r="N4159" i="32"/>
  <c r="N4161" i="32"/>
  <c r="N4163" i="32"/>
  <c r="N4165" i="32"/>
  <c r="N4167" i="32"/>
  <c r="N4169" i="32"/>
  <c r="N4171" i="32"/>
  <c r="N4173" i="32"/>
  <c r="N4175" i="32"/>
  <c r="N4177" i="32"/>
  <c r="N4179" i="32"/>
  <c r="N4181" i="32"/>
  <c r="N4183" i="32"/>
  <c r="N4185" i="32"/>
  <c r="N4187" i="32"/>
  <c r="N4189" i="32"/>
  <c r="N4191" i="32"/>
  <c r="N4193" i="32"/>
  <c r="N4195" i="32"/>
  <c r="N4197" i="32"/>
  <c r="N4199" i="32"/>
  <c r="N4201" i="32"/>
  <c r="N4203" i="32"/>
  <c r="N4205" i="32"/>
  <c r="N4207" i="32"/>
  <c r="N4209" i="32"/>
  <c r="N4211" i="32"/>
  <c r="N4213" i="32"/>
  <c r="N4215" i="32"/>
  <c r="N4217" i="32"/>
  <c r="N4219" i="32"/>
  <c r="N4221" i="32"/>
  <c r="N4223" i="32"/>
  <c r="N4225" i="32"/>
  <c r="N4227" i="32"/>
  <c r="N4229" i="32"/>
  <c r="N4231" i="32"/>
  <c r="N4233" i="32"/>
  <c r="N4235" i="32"/>
  <c r="N4237" i="32"/>
  <c r="N4239" i="32"/>
  <c r="N4241" i="32"/>
  <c r="N4243" i="32"/>
  <c r="N4245" i="32"/>
  <c r="N4247" i="32"/>
  <c r="N4249" i="32"/>
  <c r="N4251" i="32"/>
  <c r="N4253" i="32"/>
  <c r="N4255" i="32"/>
  <c r="N4257" i="32"/>
  <c r="N4259" i="32"/>
  <c r="N4261" i="32"/>
  <c r="N4263" i="32"/>
  <c r="N4265" i="32"/>
  <c r="N4267" i="32"/>
  <c r="N4269" i="32"/>
  <c r="N4271" i="32"/>
  <c r="N4273" i="32"/>
  <c r="N4275" i="32"/>
  <c r="N4277" i="32"/>
  <c r="N4279" i="32"/>
  <c r="N4281" i="32"/>
  <c r="N4283" i="32"/>
  <c r="N4285" i="32"/>
  <c r="N4287" i="32"/>
  <c r="N4289" i="32"/>
  <c r="N4291" i="32"/>
  <c r="N4293" i="32"/>
  <c r="N4295" i="32"/>
  <c r="N4297" i="32"/>
  <c r="N4299" i="32"/>
  <c r="N4301" i="32"/>
  <c r="N4303" i="32"/>
  <c r="N4305" i="32"/>
  <c r="N4307" i="32"/>
  <c r="N4309" i="32"/>
  <c r="N4311" i="32"/>
  <c r="N4313" i="32"/>
  <c r="N4315" i="32"/>
  <c r="N4317" i="32"/>
  <c r="N4319" i="32"/>
  <c r="N4321" i="32"/>
  <c r="N4323" i="32"/>
  <c r="N4325" i="32"/>
  <c r="N4327" i="32"/>
  <c r="N4329" i="32"/>
  <c r="N4331" i="32"/>
  <c r="N4333" i="32"/>
  <c r="N4335" i="32"/>
  <c r="N4337" i="32"/>
  <c r="N4339" i="32"/>
  <c r="N4341" i="32"/>
  <c r="N4343" i="32"/>
  <c r="N4345" i="32"/>
  <c r="N4347" i="32"/>
  <c r="N4349" i="32"/>
  <c r="N4351" i="32"/>
  <c r="N4353" i="32"/>
  <c r="N4355" i="32"/>
  <c r="N4357" i="32"/>
  <c r="N4359" i="32"/>
  <c r="N4361" i="32"/>
  <c r="N4363" i="32"/>
  <c r="N4365" i="32"/>
  <c r="N4367" i="32"/>
  <c r="N4369" i="32"/>
  <c r="N4371" i="32"/>
  <c r="N4373" i="32"/>
  <c r="N4375" i="32"/>
  <c r="N4377" i="32"/>
  <c r="N4379" i="32"/>
  <c r="N4381" i="32"/>
  <c r="N4383" i="32"/>
  <c r="N4385" i="32"/>
  <c r="N4387" i="32"/>
  <c r="N4389" i="32"/>
  <c r="N4391" i="32"/>
  <c r="N4393" i="32"/>
  <c r="N4395" i="32"/>
  <c r="N4397" i="32"/>
  <c r="N4399" i="32"/>
  <c r="N4401" i="32"/>
  <c r="N4403" i="32"/>
  <c r="N4405" i="32"/>
  <c r="N4407" i="32"/>
  <c r="N4409" i="32"/>
  <c r="N4411" i="32"/>
  <c r="N4413" i="32"/>
  <c r="N4415" i="32"/>
  <c r="N4417" i="32"/>
  <c r="N4419" i="32"/>
  <c r="N4421" i="32"/>
  <c r="N4423" i="32"/>
  <c r="N4425" i="32"/>
  <c r="N4427" i="32"/>
  <c r="N4429" i="32"/>
  <c r="N4431" i="32"/>
  <c r="N4433" i="32"/>
  <c r="N4572" i="32"/>
  <c r="N4574" i="32"/>
  <c r="N4576" i="32"/>
  <c r="N4578" i="32"/>
  <c r="N4580" i="32"/>
  <c r="N4582" i="32"/>
  <c r="N4584" i="32"/>
  <c r="N4586" i="32"/>
  <c r="N4588" i="32"/>
  <c r="N4590" i="32"/>
  <c r="N4592" i="32"/>
  <c r="N4594" i="32"/>
  <c r="N4596" i="32"/>
  <c r="N4598" i="32"/>
  <c r="N4600" i="32"/>
  <c r="N4602" i="32"/>
  <c r="N4604" i="32"/>
  <c r="N4606" i="32"/>
  <c r="N4608" i="32"/>
  <c r="N4610" i="32"/>
  <c r="N4612" i="32"/>
  <c r="N4614" i="32"/>
  <c r="N4618" i="32"/>
  <c r="N4622" i="32"/>
  <c r="N4626" i="32"/>
  <c r="N4630" i="32"/>
  <c r="N4634" i="32"/>
  <c r="N4638" i="32"/>
  <c r="N4642" i="32"/>
  <c r="N4646" i="32"/>
  <c r="N4650" i="32"/>
  <c r="N4654" i="32"/>
  <c r="N4658" i="32"/>
  <c r="N4662" i="32"/>
  <c r="N4666" i="32"/>
  <c r="N4573" i="32"/>
  <c r="N4575" i="32"/>
  <c r="N4577" i="32"/>
  <c r="N4579" i="32"/>
  <c r="N4581" i="32"/>
  <c r="N4583" i="32"/>
  <c r="N4585" i="32"/>
  <c r="N4587" i="32"/>
  <c r="N4589" i="32"/>
  <c r="N4591" i="32"/>
  <c r="N4593" i="32"/>
  <c r="N4595" i="32"/>
  <c r="N4597" i="32"/>
  <c r="N4599" i="32"/>
  <c r="N4601" i="32"/>
  <c r="N4603" i="32"/>
  <c r="N4605" i="32"/>
  <c r="N4607" i="32"/>
  <c r="N4609" i="32"/>
  <c r="N4611" i="32"/>
  <c r="N4613" i="32"/>
  <c r="N4616" i="32"/>
  <c r="N4620" i="32"/>
  <c r="N4624" i="32"/>
  <c r="N4628" i="32"/>
  <c r="N4632" i="32"/>
  <c r="N4636" i="32"/>
  <c r="N4640" i="32"/>
  <c r="N4644" i="32"/>
  <c r="N4648" i="32"/>
  <c r="N4652" i="32"/>
  <c r="N4656" i="32"/>
  <c r="N4660" i="32"/>
  <c r="N4664" i="32"/>
  <c r="N4668" i="32"/>
  <c r="N4670" i="32"/>
  <c r="N4672" i="32"/>
  <c r="N4674" i="32"/>
  <c r="N4676" i="32"/>
  <c r="N4678" i="32"/>
  <c r="N4680" i="32"/>
  <c r="N4682" i="32"/>
  <c r="N4684" i="32"/>
  <c r="N4686" i="32"/>
  <c r="N4688" i="32"/>
  <c r="N4690" i="32"/>
  <c r="N4692" i="32"/>
  <c r="N4694" i="32"/>
  <c r="N4696" i="32"/>
  <c r="N4698" i="32"/>
  <c r="N4615" i="32"/>
  <c r="N4617" i="32"/>
  <c r="N4619" i="32"/>
  <c r="N4621" i="32"/>
  <c r="N4623" i="32"/>
  <c r="N4625" i="32"/>
  <c r="N4627" i="32"/>
  <c r="N4629" i="32"/>
  <c r="N4631" i="32"/>
  <c r="N4633" i="32"/>
  <c r="N4635" i="32"/>
  <c r="N4637" i="32"/>
  <c r="N4639" i="32"/>
  <c r="N4641" i="32"/>
  <c r="N4643" i="32"/>
  <c r="N4645" i="32"/>
  <c r="N4647" i="32"/>
  <c r="N4649" i="32"/>
  <c r="N4651" i="32"/>
  <c r="N4653" i="32"/>
  <c r="N4655" i="32"/>
  <c r="N4657" i="32"/>
  <c r="N4659" i="32"/>
  <c r="N4661" i="32"/>
  <c r="N4663" i="32"/>
  <c r="N4665" i="32"/>
  <c r="N4667" i="32"/>
  <c r="N4669" i="32"/>
  <c r="N4671" i="32"/>
  <c r="N4673" i="32"/>
  <c r="N4675" i="32"/>
  <c r="N4677" i="32"/>
  <c r="N4679" i="32"/>
  <c r="N4681" i="32"/>
  <c r="N4683" i="32"/>
  <c r="N4685" i="32"/>
  <c r="N4687" i="32"/>
  <c r="N4689" i="32"/>
  <c r="N4691" i="32"/>
  <c r="N4693" i="32"/>
  <c r="N4695" i="32"/>
  <c r="N4697" i="32"/>
  <c r="A4699" i="32"/>
  <c r="Z209" i="8" l="1"/>
  <c r="Z208" i="8"/>
  <c r="Z207" i="8"/>
  <c r="Z206" i="8"/>
  <c r="Z130" i="8"/>
  <c r="Z129" i="8"/>
  <c r="Z128" i="8"/>
  <c r="Z58" i="8"/>
  <c r="Z57" i="8"/>
  <c r="Z56" i="8"/>
  <c r="A16" i="5" l="1"/>
  <c r="A2" i="28" l="1"/>
  <c r="A156" i="24"/>
  <c r="A155" i="24"/>
  <c r="A154" i="24"/>
  <c r="A153" i="24"/>
  <c r="A152" i="24"/>
  <c r="A151" i="24"/>
  <c r="A150" i="24" l="1"/>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5" i="24"/>
  <c r="A4" i="24"/>
  <c r="A3" i="24"/>
  <c r="A2" i="24"/>
  <c r="N150" i="24"/>
  <c r="N149" i="24"/>
  <c r="N148" i="24"/>
  <c r="N147" i="24"/>
  <c r="N146" i="24"/>
  <c r="N145" i="24"/>
  <c r="N144" i="24"/>
  <c r="N143" i="24"/>
  <c r="N142" i="24"/>
  <c r="N141" i="24"/>
  <c r="N140" i="24"/>
  <c r="N139" i="24"/>
  <c r="N138" i="24"/>
  <c r="N137" i="24"/>
  <c r="N136" i="24"/>
  <c r="N135" i="24"/>
  <c r="N134" i="24"/>
  <c r="N133" i="24"/>
  <c r="N132" i="24"/>
  <c r="N131" i="24"/>
  <c r="N130" i="24"/>
  <c r="N129" i="24"/>
  <c r="N128" i="24"/>
  <c r="N127" i="24"/>
  <c r="N126" i="24"/>
  <c r="N125" i="24"/>
  <c r="N124" i="24"/>
  <c r="N123" i="24"/>
  <c r="N122" i="24"/>
  <c r="N121" i="24"/>
  <c r="N120" i="24"/>
  <c r="N119" i="24"/>
  <c r="N118" i="24"/>
  <c r="N117" i="24"/>
  <c r="N116" i="24"/>
  <c r="N115" i="24"/>
  <c r="N114" i="24"/>
  <c r="N113" i="24"/>
  <c r="N112" i="24"/>
  <c r="N111" i="24"/>
  <c r="N110" i="24"/>
  <c r="N109" i="24"/>
  <c r="N108" i="24"/>
  <c r="N107" i="24"/>
  <c r="N106" i="24"/>
  <c r="N105" i="24"/>
  <c r="N104" i="24"/>
  <c r="N103" i="24"/>
  <c r="N102" i="24"/>
  <c r="N101" i="24"/>
  <c r="N100" i="24"/>
  <c r="N99" i="24"/>
  <c r="N98" i="24"/>
  <c r="N97" i="24"/>
  <c r="N96" i="24"/>
  <c r="N95" i="24"/>
  <c r="N94" i="24"/>
  <c r="N93" i="24"/>
  <c r="N92" i="24"/>
  <c r="N91" i="24"/>
  <c r="N90" i="24"/>
  <c r="N89" i="24"/>
  <c r="N88" i="24"/>
  <c r="N87" i="24"/>
  <c r="N86" i="24"/>
  <c r="N85" i="24"/>
  <c r="N84" i="24"/>
  <c r="N83" i="24"/>
  <c r="N82" i="24"/>
  <c r="N81" i="24"/>
  <c r="N80" i="24"/>
  <c r="N79" i="24"/>
  <c r="N78" i="24"/>
  <c r="N77" i="24"/>
  <c r="N76" i="24"/>
  <c r="N75" i="24"/>
  <c r="N74" i="24"/>
  <c r="N73" i="24"/>
  <c r="N72" i="24"/>
  <c r="N71" i="24"/>
  <c r="N70" i="24"/>
  <c r="N69" i="24"/>
  <c r="N68" i="24"/>
  <c r="N67" i="24"/>
  <c r="N66" i="24"/>
  <c r="N65" i="24"/>
  <c r="N64" i="24"/>
  <c r="N63" i="24"/>
  <c r="N62" i="24"/>
  <c r="N61" i="24"/>
  <c r="N60" i="24"/>
  <c r="N59" i="24"/>
  <c r="N58" i="24"/>
  <c r="N57" i="24"/>
  <c r="N56" i="24"/>
  <c r="N55" i="24"/>
  <c r="N54" i="24"/>
  <c r="N53" i="24"/>
  <c r="N52" i="24"/>
  <c r="N51" i="24"/>
  <c r="N50" i="24"/>
  <c r="N49" i="24"/>
  <c r="N48" i="24"/>
  <c r="N47" i="24"/>
  <c r="N46" i="24"/>
  <c r="N45" i="24"/>
  <c r="N44" i="24"/>
  <c r="N43" i="24"/>
  <c r="N42" i="24"/>
  <c r="N41" i="24"/>
  <c r="N40" i="24"/>
  <c r="N39" i="24"/>
  <c r="N38" i="24"/>
  <c r="N37" i="24"/>
  <c r="N36" i="24"/>
  <c r="N35" i="24"/>
  <c r="N34" i="24"/>
  <c r="N33" i="24"/>
  <c r="N32" i="24"/>
  <c r="N31" i="24"/>
  <c r="N30" i="24"/>
  <c r="N29" i="24"/>
  <c r="N28" i="24"/>
  <c r="N27" i="24"/>
  <c r="N26" i="24"/>
  <c r="N25" i="24"/>
  <c r="N24" i="24"/>
  <c r="N23" i="24"/>
  <c r="N22" i="24"/>
  <c r="N21" i="24"/>
  <c r="N20" i="24"/>
  <c r="N19" i="24"/>
  <c r="N18" i="24"/>
  <c r="N17" i="24"/>
  <c r="N16" i="24"/>
  <c r="N15" i="24"/>
  <c r="N14" i="24"/>
  <c r="N13" i="24"/>
  <c r="N12" i="24"/>
  <c r="N11" i="24"/>
  <c r="N10" i="24"/>
  <c r="N9" i="24"/>
  <c r="N8" i="24"/>
  <c r="N7" i="24"/>
  <c r="N6" i="24"/>
  <c r="N5" i="24"/>
  <c r="N4" i="24"/>
  <c r="N3" i="24"/>
  <c r="N2" i="24"/>
  <c r="F150" i="24"/>
  <c r="F149" i="24"/>
  <c r="F148" i="24"/>
  <c r="F147" i="24"/>
  <c r="F146" i="24"/>
  <c r="F145" i="24"/>
  <c r="F144" i="24"/>
  <c r="F143" i="24"/>
  <c r="F142" i="24"/>
  <c r="F141" i="24"/>
  <c r="F140" i="24"/>
  <c r="F139" i="24"/>
  <c r="F138" i="24"/>
  <c r="F137" i="24"/>
  <c r="F136" i="24"/>
  <c r="F135" i="24"/>
  <c r="F134" i="24"/>
  <c r="F133" i="24"/>
  <c r="F132" i="24"/>
  <c r="F131" i="24"/>
  <c r="F130" i="24"/>
  <c r="F129" i="24"/>
  <c r="F128" i="24"/>
  <c r="F127" i="24"/>
  <c r="F126" i="24"/>
  <c r="F125" i="24"/>
  <c r="F124" i="24"/>
  <c r="F123" i="24"/>
  <c r="F122" i="24"/>
  <c r="F121" i="24"/>
  <c r="F120" i="24"/>
  <c r="F119" i="24"/>
  <c r="F118" i="24"/>
  <c r="F117" i="24"/>
  <c r="F116" i="24"/>
  <c r="F115" i="24"/>
  <c r="F114" i="24"/>
  <c r="F113" i="24"/>
  <c r="F112" i="24"/>
  <c r="F111" i="24"/>
  <c r="F110" i="24"/>
  <c r="F109" i="24"/>
  <c r="F108" i="24"/>
  <c r="F107" i="24"/>
  <c r="F106" i="24"/>
  <c r="F105" i="24"/>
  <c r="F104" i="24"/>
  <c r="F103" i="24"/>
  <c r="F102" i="24"/>
  <c r="F101" i="24"/>
  <c r="F100" i="24"/>
  <c r="F99" i="24"/>
  <c r="F98" i="24"/>
  <c r="F97" i="24"/>
  <c r="F96" i="24"/>
  <c r="F95" i="24"/>
  <c r="F94" i="24"/>
  <c r="F93" i="24"/>
  <c r="F92" i="24"/>
  <c r="F91" i="24"/>
  <c r="F90" i="24"/>
  <c r="F89" i="24"/>
  <c r="F88" i="24"/>
  <c r="F87" i="24"/>
  <c r="F86" i="24"/>
  <c r="F85" i="24"/>
  <c r="F84" i="24"/>
  <c r="F83" i="24"/>
  <c r="F82" i="24"/>
  <c r="F81" i="24"/>
  <c r="F80" i="24"/>
  <c r="F79" i="24"/>
  <c r="F78" i="24"/>
  <c r="F77" i="24"/>
  <c r="F76" i="24"/>
  <c r="F75" i="24"/>
  <c r="F74" i="24"/>
  <c r="F73" i="24"/>
  <c r="F72" i="24"/>
  <c r="F71" i="24"/>
  <c r="F70" i="24"/>
  <c r="F69" i="24"/>
  <c r="F68" i="24"/>
  <c r="F67" i="24"/>
  <c r="F66" i="24"/>
  <c r="F65" i="24"/>
  <c r="F64" i="24"/>
  <c r="F63" i="24"/>
  <c r="F62" i="24"/>
  <c r="F61" i="24"/>
  <c r="F60" i="24"/>
  <c r="F59" i="24"/>
  <c r="F58" i="24"/>
  <c r="F57" i="24"/>
  <c r="F56" i="24"/>
  <c r="F55" i="24"/>
  <c r="F54" i="24"/>
  <c r="F53" i="24"/>
  <c r="F52" i="24"/>
  <c r="F51" i="24"/>
  <c r="F50" i="24"/>
  <c r="F49" i="24"/>
  <c r="F48"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F4" i="24"/>
  <c r="F3" i="24"/>
  <c r="F2" i="24"/>
  <c r="E150" i="24"/>
  <c r="E149" i="24"/>
  <c r="E148" i="24"/>
  <c r="E147" i="24"/>
  <c r="E146" i="24"/>
  <c r="E145" i="24"/>
  <c r="E144" i="24"/>
  <c r="E143" i="24"/>
  <c r="E142" i="24"/>
  <c r="E141" i="24"/>
  <c r="E140" i="24"/>
  <c r="E139" i="24"/>
  <c r="E138" i="24"/>
  <c r="E137" i="24"/>
  <c r="E136" i="24"/>
  <c r="E135" i="24"/>
  <c r="E134" i="24"/>
  <c r="E133" i="24"/>
  <c r="E132" i="24"/>
  <c r="E131" i="24"/>
  <c r="E130" i="24"/>
  <c r="E129" i="24"/>
  <c r="E128" i="24"/>
  <c r="E127" i="24"/>
  <c r="E126" i="24"/>
  <c r="E125" i="24"/>
  <c r="E124" i="24"/>
  <c r="E123" i="24"/>
  <c r="E122" i="24"/>
  <c r="E121" i="24"/>
  <c r="E120" i="24"/>
  <c r="E119" i="24"/>
  <c r="E118" i="24"/>
  <c r="E117" i="24"/>
  <c r="E116" i="24"/>
  <c r="E115" i="24"/>
  <c r="E114" i="24"/>
  <c r="E113" i="24"/>
  <c r="E112" i="24"/>
  <c r="E111" i="24"/>
  <c r="E110" i="24"/>
  <c r="E109" i="24"/>
  <c r="E108" i="24"/>
  <c r="E107" i="24"/>
  <c r="E106" i="24"/>
  <c r="E105" i="24"/>
  <c r="E104" i="24"/>
  <c r="E103" i="24"/>
  <c r="E102" i="24"/>
  <c r="E101" i="24"/>
  <c r="E100" i="24"/>
  <c r="E99" i="24"/>
  <c r="E98" i="24"/>
  <c r="E97" i="24"/>
  <c r="E96" i="24"/>
  <c r="E95" i="24"/>
  <c r="E94" i="24"/>
  <c r="E93" i="24"/>
  <c r="E92" i="24"/>
  <c r="E91" i="24"/>
  <c r="E90" i="24"/>
  <c r="E89" i="24"/>
  <c r="E88" i="24"/>
  <c r="E87" i="24"/>
  <c r="E86" i="24"/>
  <c r="E85" i="24"/>
  <c r="E84" i="24"/>
  <c r="E83" i="24"/>
  <c r="E82" i="24"/>
  <c r="E81" i="24"/>
  <c r="E80" i="24"/>
  <c r="E79" i="24"/>
  <c r="E78" i="24"/>
  <c r="E77" i="24"/>
  <c r="E76" i="24"/>
  <c r="E75" i="24"/>
  <c r="E74" i="24"/>
  <c r="E73" i="24"/>
  <c r="E72" i="24"/>
  <c r="E71" i="24"/>
  <c r="E70" i="24"/>
  <c r="E69" i="24"/>
  <c r="E68" i="24"/>
  <c r="E67" i="24"/>
  <c r="E66" i="24"/>
  <c r="E65" i="24"/>
  <c r="E64" i="24"/>
  <c r="E63" i="24"/>
  <c r="E62" i="24"/>
  <c r="E61" i="24"/>
  <c r="E60" i="24"/>
  <c r="E59" i="24"/>
  <c r="E58" i="24"/>
  <c r="E57" i="24"/>
  <c r="E56" i="24"/>
  <c r="E55" i="24"/>
  <c r="E54" i="24"/>
  <c r="E53" i="24"/>
  <c r="E52" i="24"/>
  <c r="E51" i="24"/>
  <c r="E50" i="24"/>
  <c r="E49" i="24"/>
  <c r="E48" i="24"/>
  <c r="E43" i="24"/>
  <c r="E42" i="24"/>
  <c r="E41" i="24"/>
  <c r="E40" i="24"/>
  <c r="E39" i="24"/>
  <c r="E38" i="24"/>
  <c r="E37" i="24"/>
  <c r="E36" i="24"/>
  <c r="E35" i="24"/>
  <c r="E34" i="24"/>
  <c r="E33" i="24"/>
  <c r="E32" i="24"/>
  <c r="E31" i="24"/>
  <c r="E30" i="24"/>
  <c r="E29" i="24"/>
  <c r="E28" i="24"/>
  <c r="E27" i="24"/>
  <c r="E26" i="24"/>
  <c r="E25" i="24"/>
  <c r="E24" i="24"/>
  <c r="E23" i="24"/>
  <c r="E22" i="24"/>
  <c r="E21" i="24"/>
  <c r="E20" i="24"/>
  <c r="E19" i="24"/>
  <c r="E18" i="24"/>
  <c r="E17" i="24"/>
  <c r="E16" i="24"/>
  <c r="E15" i="24"/>
  <c r="E14" i="24"/>
  <c r="E13" i="24"/>
  <c r="E12" i="24"/>
  <c r="E11" i="24"/>
  <c r="E10" i="24"/>
  <c r="E9" i="24"/>
  <c r="E8" i="24"/>
  <c r="E7" i="24"/>
  <c r="E6" i="24"/>
  <c r="E5" i="24"/>
  <c r="E4" i="24"/>
  <c r="E3" i="24"/>
  <c r="E2" i="24"/>
  <c r="D150" i="24"/>
  <c r="D149" i="24"/>
  <c r="D148" i="24"/>
  <c r="D147" i="24"/>
  <c r="D146" i="24"/>
  <c r="D145" i="24"/>
  <c r="D144" i="24"/>
  <c r="D143" i="24"/>
  <c r="D142" i="24"/>
  <c r="D141" i="24"/>
  <c r="D140" i="24"/>
  <c r="D139" i="24"/>
  <c r="D138" i="24"/>
  <c r="D137" i="24"/>
  <c r="D136" i="24"/>
  <c r="D135" i="24"/>
  <c r="D134" i="24"/>
  <c r="D133" i="24"/>
  <c r="D132" i="24"/>
  <c r="D131" i="24"/>
  <c r="D130" i="24"/>
  <c r="D129" i="24"/>
  <c r="D128" i="24"/>
  <c r="D127" i="24"/>
  <c r="D126" i="24"/>
  <c r="D125" i="24"/>
  <c r="D124" i="24"/>
  <c r="D123" i="24"/>
  <c r="D122" i="24"/>
  <c r="D121" i="24"/>
  <c r="D120" i="24"/>
  <c r="D119" i="24"/>
  <c r="D118" i="24"/>
  <c r="D117" i="24"/>
  <c r="D116" i="24"/>
  <c r="D115" i="24"/>
  <c r="D114" i="24"/>
  <c r="D113" i="24"/>
  <c r="D112" i="24"/>
  <c r="D111" i="24"/>
  <c r="D110" i="24"/>
  <c r="D109" i="24"/>
  <c r="D108" i="24"/>
  <c r="D107" i="24"/>
  <c r="D106" i="24"/>
  <c r="D105" i="24"/>
  <c r="D104" i="24"/>
  <c r="D103" i="24"/>
  <c r="D102" i="24"/>
  <c r="D101" i="24"/>
  <c r="D100" i="24"/>
  <c r="D99" i="24"/>
  <c r="D98" i="24"/>
  <c r="D97" i="24"/>
  <c r="D96" i="24"/>
  <c r="D95" i="24"/>
  <c r="D94" i="24"/>
  <c r="D93" i="24"/>
  <c r="D92" i="24"/>
  <c r="D91" i="24"/>
  <c r="D90" i="24"/>
  <c r="D89" i="24"/>
  <c r="D88" i="24"/>
  <c r="D87" i="24"/>
  <c r="D86" i="24"/>
  <c r="D85" i="24"/>
  <c r="D84" i="24"/>
  <c r="D83" i="24"/>
  <c r="D82" i="24"/>
  <c r="D81" i="24"/>
  <c r="D80" i="24"/>
  <c r="D79" i="24"/>
  <c r="D78" i="24"/>
  <c r="D77" i="24"/>
  <c r="D76" i="24"/>
  <c r="D75" i="24"/>
  <c r="D74" i="24"/>
  <c r="D73" i="24"/>
  <c r="D72" i="24"/>
  <c r="D71" i="24"/>
  <c r="D70" i="24"/>
  <c r="D69" i="24"/>
  <c r="D68" i="24"/>
  <c r="D67" i="24"/>
  <c r="D66" i="24"/>
  <c r="D65" i="24"/>
  <c r="D64" i="24"/>
  <c r="D63" i="24"/>
  <c r="D62" i="24"/>
  <c r="D61" i="24"/>
  <c r="D60" i="24"/>
  <c r="D59" i="24"/>
  <c r="D58" i="24"/>
  <c r="D57" i="24"/>
  <c r="D56" i="24"/>
  <c r="D55" i="24"/>
  <c r="D54" i="24"/>
  <c r="D53" i="24"/>
  <c r="D52" i="24"/>
  <c r="D51" i="24"/>
  <c r="D50" i="24"/>
  <c r="D49" i="24"/>
  <c r="D48" i="24"/>
  <c r="D43" i="24"/>
  <c r="D42" i="24"/>
  <c r="D41" i="24"/>
  <c r="D40" i="24"/>
  <c r="D39" i="24"/>
  <c r="D38" i="24"/>
  <c r="D37" i="24"/>
  <c r="D36" i="24"/>
  <c r="D35" i="24"/>
  <c r="D34" i="24"/>
  <c r="D33" i="24"/>
  <c r="D32" i="24"/>
  <c r="D31" i="24"/>
  <c r="D30" i="24"/>
  <c r="D29" i="24"/>
  <c r="D28" i="24"/>
  <c r="D27" i="24"/>
  <c r="D26" i="24"/>
  <c r="D25" i="24"/>
  <c r="D24" i="24"/>
  <c r="D23" i="24"/>
  <c r="D22" i="24"/>
  <c r="D21" i="24"/>
  <c r="D20" i="24"/>
  <c r="D19" i="24"/>
  <c r="D18" i="24"/>
  <c r="D17" i="24"/>
  <c r="D16" i="24"/>
  <c r="D15" i="24"/>
  <c r="D14" i="24"/>
  <c r="D13" i="24"/>
  <c r="D12" i="24"/>
  <c r="D11" i="24"/>
  <c r="D10" i="24"/>
  <c r="D9" i="24"/>
  <c r="D8" i="24"/>
  <c r="D7" i="24"/>
  <c r="D6" i="24"/>
  <c r="D5" i="24"/>
  <c r="D4" i="24"/>
  <c r="D3" i="24"/>
  <c r="D2" i="24"/>
  <c r="B161" i="26"/>
  <c r="A161" i="26"/>
  <c r="B160" i="26"/>
  <c r="A160" i="26"/>
  <c r="B159" i="26"/>
  <c r="A159" i="26"/>
  <c r="B158" i="26"/>
  <c r="A158" i="26"/>
  <c r="B157" i="26"/>
  <c r="A157" i="26"/>
  <c r="B156" i="26"/>
  <c r="A156" i="26"/>
  <c r="B155" i="26"/>
  <c r="A155" i="26"/>
  <c r="B154" i="26"/>
  <c r="A154" i="26"/>
  <c r="B153" i="26"/>
  <c r="A153" i="26"/>
  <c r="B152" i="26"/>
  <c r="A152" i="26"/>
  <c r="B151" i="26"/>
  <c r="A151" i="26"/>
  <c r="B150" i="26"/>
  <c r="A150" i="26"/>
  <c r="B149" i="26"/>
  <c r="A149" i="26"/>
  <c r="B148" i="26"/>
  <c r="A148" i="26"/>
  <c r="B147" i="26"/>
  <c r="A147" i="26"/>
  <c r="B146" i="26"/>
  <c r="A146" i="26"/>
  <c r="B145" i="26"/>
  <c r="A145" i="26"/>
  <c r="B144" i="26"/>
  <c r="A144" i="26"/>
  <c r="B143" i="26"/>
  <c r="A143" i="26"/>
  <c r="B142" i="26"/>
  <c r="A142" i="26"/>
  <c r="B141" i="26"/>
  <c r="A141" i="26"/>
  <c r="B140" i="26"/>
  <c r="A140" i="26"/>
  <c r="B139" i="26"/>
  <c r="A139" i="26"/>
  <c r="B138" i="26"/>
  <c r="A138" i="26"/>
  <c r="B137" i="26"/>
  <c r="A137" i="26"/>
  <c r="B136" i="26"/>
  <c r="A136" i="26"/>
  <c r="B135" i="26"/>
  <c r="A135" i="26"/>
  <c r="B134" i="26"/>
  <c r="A134" i="26"/>
  <c r="B133" i="26"/>
  <c r="A133" i="26"/>
  <c r="B132" i="26"/>
  <c r="A132" i="26"/>
  <c r="B131" i="26"/>
  <c r="A131" i="26"/>
  <c r="B130" i="26"/>
  <c r="A130" i="26"/>
  <c r="B129" i="26"/>
  <c r="A129" i="26"/>
  <c r="B128" i="26"/>
  <c r="A128" i="26"/>
  <c r="B127" i="26"/>
  <c r="A127" i="26"/>
  <c r="B126" i="26"/>
  <c r="A126" i="26"/>
  <c r="B125" i="26"/>
  <c r="A125" i="26"/>
  <c r="B124" i="26"/>
  <c r="A124" i="26"/>
  <c r="B123" i="26"/>
  <c r="A123" i="26"/>
  <c r="B122" i="26"/>
  <c r="A122" i="26"/>
  <c r="B121" i="26"/>
  <c r="A121" i="26"/>
  <c r="B120" i="26"/>
  <c r="A120" i="26"/>
  <c r="B119" i="26"/>
  <c r="A119" i="26"/>
  <c r="B118" i="26"/>
  <c r="A118" i="26"/>
  <c r="B117" i="26"/>
  <c r="A117" i="26"/>
  <c r="B116" i="26"/>
  <c r="A116" i="26"/>
  <c r="B115" i="26"/>
  <c r="A115" i="26"/>
  <c r="B114" i="26"/>
  <c r="A114" i="26"/>
  <c r="B113" i="26"/>
  <c r="A113" i="26"/>
  <c r="B112" i="26"/>
  <c r="A112" i="26"/>
  <c r="B111" i="26"/>
  <c r="A111" i="26"/>
  <c r="B110" i="26"/>
  <c r="A110" i="26"/>
  <c r="B109" i="26"/>
  <c r="A109" i="26"/>
  <c r="B108" i="26"/>
  <c r="A108" i="26"/>
  <c r="B107" i="26"/>
  <c r="A107" i="26"/>
  <c r="B106" i="26"/>
  <c r="A106" i="26"/>
  <c r="B105" i="26"/>
  <c r="A105" i="26"/>
  <c r="B104" i="26"/>
  <c r="A104" i="26"/>
  <c r="B103" i="26"/>
  <c r="A103" i="26"/>
  <c r="B102" i="26"/>
  <c r="A102" i="26"/>
  <c r="B101" i="26"/>
  <c r="A101" i="26"/>
  <c r="B100" i="26"/>
  <c r="A100" i="26"/>
  <c r="B99" i="26"/>
  <c r="A99" i="26"/>
  <c r="B98" i="26"/>
  <c r="A98" i="26"/>
  <c r="B97" i="26"/>
  <c r="A97" i="26"/>
  <c r="B96" i="26"/>
  <c r="A96" i="26"/>
  <c r="B95" i="26"/>
  <c r="A95" i="26"/>
  <c r="B94" i="26"/>
  <c r="A94" i="26"/>
  <c r="B93" i="26"/>
  <c r="A93" i="26"/>
  <c r="B92" i="26"/>
  <c r="A92" i="26"/>
  <c r="B91" i="26"/>
  <c r="A91" i="26"/>
  <c r="B90" i="26"/>
  <c r="A90" i="26"/>
  <c r="B89" i="26"/>
  <c r="A89" i="26"/>
  <c r="B88" i="26"/>
  <c r="A88" i="26"/>
  <c r="B87" i="26"/>
  <c r="A87" i="26"/>
  <c r="B86" i="26"/>
  <c r="A86" i="26"/>
  <c r="B85" i="26"/>
  <c r="A85" i="26"/>
  <c r="B84" i="26"/>
  <c r="A84" i="26"/>
  <c r="B83" i="26"/>
  <c r="A83" i="26"/>
  <c r="B82" i="26"/>
  <c r="A82" i="26"/>
  <c r="B81" i="26"/>
  <c r="A81" i="26"/>
  <c r="B80" i="26"/>
  <c r="A80" i="26"/>
  <c r="B79" i="26"/>
  <c r="A79" i="26"/>
  <c r="B78" i="26"/>
  <c r="A78" i="26"/>
  <c r="B77" i="26"/>
  <c r="A77" i="26"/>
  <c r="B76" i="26"/>
  <c r="A76" i="26"/>
  <c r="B75" i="26"/>
  <c r="A75" i="26"/>
  <c r="B74" i="26"/>
  <c r="A74" i="26"/>
  <c r="B73" i="26"/>
  <c r="A73" i="26"/>
  <c r="B72" i="26"/>
  <c r="A72" i="26"/>
  <c r="B71" i="26"/>
  <c r="A71" i="26"/>
  <c r="B70" i="26"/>
  <c r="A70" i="26"/>
  <c r="B69" i="26"/>
  <c r="A69" i="26"/>
  <c r="B68" i="26"/>
  <c r="A68" i="26"/>
  <c r="B67" i="26"/>
  <c r="A67" i="26"/>
  <c r="B66" i="26"/>
  <c r="A66" i="26"/>
  <c r="B65" i="26"/>
  <c r="A65" i="26"/>
  <c r="B64" i="26"/>
  <c r="A64" i="26"/>
  <c r="B63" i="26"/>
  <c r="A63" i="26"/>
  <c r="B62" i="26"/>
  <c r="A62" i="26"/>
  <c r="B61" i="26"/>
  <c r="A61" i="26"/>
  <c r="B60" i="26"/>
  <c r="A60" i="26"/>
  <c r="B59" i="26"/>
  <c r="A59" i="26"/>
  <c r="B58" i="26"/>
  <c r="A58" i="26"/>
  <c r="B57" i="26"/>
  <c r="A57" i="26"/>
  <c r="B56" i="26"/>
  <c r="A56" i="26"/>
  <c r="B55" i="26"/>
  <c r="A55" i="26"/>
  <c r="B54" i="26"/>
  <c r="A54" i="26"/>
  <c r="B53" i="26"/>
  <c r="A53" i="26"/>
  <c r="B52" i="26"/>
  <c r="A52" i="26"/>
  <c r="B51" i="26"/>
  <c r="A51" i="26"/>
  <c r="B50" i="26"/>
  <c r="A50" i="26"/>
  <c r="B49" i="26"/>
  <c r="A49" i="26"/>
  <c r="B48" i="26"/>
  <c r="A48" i="26"/>
  <c r="B47" i="26"/>
  <c r="A47" i="26"/>
  <c r="B46" i="26"/>
  <c r="A46" i="26"/>
  <c r="B45" i="26"/>
  <c r="A45" i="26"/>
  <c r="B44" i="26"/>
  <c r="A44" i="26"/>
  <c r="B43" i="26"/>
  <c r="A43" i="26"/>
  <c r="B42" i="26"/>
  <c r="A42" i="26"/>
  <c r="B41" i="26"/>
  <c r="A41" i="26"/>
  <c r="B40" i="26"/>
  <c r="A40" i="26"/>
  <c r="B39" i="26"/>
  <c r="A39" i="26"/>
  <c r="B38" i="26"/>
  <c r="A38" i="26"/>
  <c r="B37" i="26"/>
  <c r="A37" i="26"/>
  <c r="B36" i="26"/>
  <c r="A36" i="26"/>
  <c r="B35" i="26"/>
  <c r="A35" i="26"/>
  <c r="B34" i="26"/>
  <c r="A34" i="26"/>
  <c r="B33" i="26"/>
  <c r="A33" i="26"/>
  <c r="B32" i="26"/>
  <c r="A32" i="26"/>
  <c r="B31" i="26"/>
  <c r="A31" i="26"/>
  <c r="B30" i="26"/>
  <c r="A30" i="26"/>
  <c r="B29" i="26"/>
  <c r="A29" i="26"/>
  <c r="B28" i="26"/>
  <c r="A28" i="26"/>
  <c r="B27" i="26"/>
  <c r="A27" i="26"/>
  <c r="B26" i="26"/>
  <c r="A26" i="26"/>
  <c r="B25" i="26"/>
  <c r="A25" i="26"/>
  <c r="B24" i="26"/>
  <c r="A24" i="26"/>
  <c r="B23" i="26"/>
  <c r="A23" i="26"/>
  <c r="B22" i="26"/>
  <c r="A22" i="26"/>
  <c r="B21" i="26"/>
  <c r="A21" i="26"/>
  <c r="B20" i="26"/>
  <c r="A20" i="26"/>
  <c r="B19" i="26"/>
  <c r="A19" i="26"/>
  <c r="B18" i="26"/>
  <c r="A18" i="26"/>
  <c r="B17" i="26"/>
  <c r="A17" i="26"/>
  <c r="B16" i="26"/>
  <c r="A16" i="26"/>
  <c r="B15" i="26"/>
  <c r="A15" i="26"/>
  <c r="B14" i="26"/>
  <c r="A14" i="26"/>
  <c r="B13" i="26"/>
  <c r="A13" i="26"/>
  <c r="B12" i="26"/>
  <c r="A12" i="26"/>
  <c r="B11" i="26"/>
  <c r="A11" i="26"/>
  <c r="B10" i="26"/>
  <c r="A10" i="26"/>
  <c r="B9" i="26"/>
  <c r="A9" i="26"/>
  <c r="B8" i="26"/>
  <c r="A8" i="26"/>
  <c r="B7" i="26"/>
  <c r="A7" i="26"/>
  <c r="B6" i="26"/>
  <c r="A6" i="26"/>
  <c r="B5" i="26"/>
  <c r="A5" i="26"/>
  <c r="B4" i="26"/>
  <c r="A4" i="26"/>
  <c r="B3" i="26"/>
  <c r="A3" i="26"/>
  <c r="B2" i="26"/>
  <c r="A2" i="26"/>
  <c r="AL174" i="10"/>
  <c r="AL173" i="10"/>
  <c r="AL172" i="10"/>
  <c r="AL171" i="10"/>
  <c r="AL170" i="10"/>
  <c r="AL169" i="10"/>
  <c r="AL168" i="10"/>
  <c r="AL167" i="10"/>
  <c r="AL166" i="10"/>
  <c r="AL165" i="10"/>
  <c r="AL164" i="10"/>
  <c r="AL163" i="10"/>
  <c r="AL162" i="10"/>
  <c r="AL161" i="10"/>
  <c r="AL160" i="10"/>
  <c r="AL159" i="10"/>
  <c r="AL158" i="10"/>
  <c r="AL157" i="10"/>
  <c r="AL156" i="10"/>
  <c r="AL155" i="10"/>
  <c r="AL154" i="10"/>
  <c r="AL153" i="10"/>
  <c r="AL152" i="10"/>
  <c r="AL151" i="10"/>
  <c r="AL150" i="10"/>
  <c r="AL149" i="10"/>
  <c r="AL148" i="10"/>
  <c r="AL147" i="10"/>
  <c r="AL146" i="10"/>
  <c r="AL145" i="10"/>
  <c r="AL144" i="10"/>
  <c r="AL143" i="10"/>
  <c r="AL142" i="10"/>
  <c r="AL141" i="10"/>
  <c r="AL140" i="10"/>
  <c r="AL139" i="10"/>
  <c r="AL138" i="10"/>
  <c r="AL137" i="10"/>
  <c r="AL136" i="10"/>
  <c r="AL135" i="10"/>
  <c r="AL134" i="10"/>
  <c r="AL133" i="10"/>
  <c r="AL132" i="10"/>
  <c r="AL131" i="10"/>
  <c r="AL130" i="10"/>
  <c r="AL129" i="10"/>
  <c r="AL128" i="10"/>
  <c r="AL127" i="10"/>
  <c r="AL126" i="10"/>
  <c r="AL125" i="10"/>
  <c r="AL124" i="10"/>
  <c r="AL123" i="10"/>
  <c r="AL122" i="10"/>
  <c r="AL121" i="10"/>
  <c r="AL120" i="10"/>
  <c r="AL119" i="10"/>
  <c r="AL118" i="10"/>
  <c r="AL117" i="10"/>
  <c r="AL116" i="10"/>
  <c r="AL115" i="10"/>
  <c r="AL114" i="10"/>
  <c r="AL113" i="10"/>
  <c r="AL112" i="10"/>
  <c r="AL111" i="10"/>
  <c r="AL110" i="10"/>
  <c r="AL109" i="10"/>
  <c r="AL108" i="10"/>
  <c r="AL107" i="10"/>
  <c r="AL106" i="10"/>
  <c r="AL105" i="10"/>
  <c r="AL104" i="10"/>
  <c r="AL103" i="10"/>
  <c r="AL102" i="10"/>
  <c r="AL101" i="10"/>
  <c r="AL100" i="10"/>
  <c r="AL99" i="10"/>
  <c r="AL98" i="10"/>
  <c r="AL97" i="10"/>
  <c r="AL96" i="10"/>
  <c r="AL95" i="10"/>
  <c r="AL94" i="10"/>
  <c r="AL93" i="10"/>
  <c r="AL92" i="10"/>
  <c r="AL91" i="10"/>
  <c r="AL90" i="10"/>
  <c r="AL89" i="10"/>
  <c r="AL88" i="10"/>
  <c r="AL87" i="10"/>
  <c r="AL86" i="10"/>
  <c r="AL85" i="10"/>
  <c r="AL84" i="10"/>
  <c r="AL83" i="10"/>
  <c r="AL82" i="10"/>
  <c r="AL81" i="10"/>
  <c r="AL80" i="10"/>
  <c r="AL79" i="10"/>
  <c r="AL78" i="10"/>
  <c r="AL77" i="10"/>
  <c r="AL76" i="10"/>
  <c r="AL75" i="10"/>
  <c r="AL74" i="10"/>
  <c r="AL73" i="10"/>
  <c r="AL72" i="10"/>
  <c r="AL71" i="10"/>
  <c r="AL70" i="10"/>
  <c r="AL69" i="10"/>
  <c r="AL68" i="10"/>
  <c r="AL67" i="10"/>
  <c r="AL66" i="10"/>
  <c r="AL65" i="10"/>
  <c r="AL64" i="10"/>
  <c r="AL63" i="10"/>
  <c r="AL62" i="10"/>
  <c r="AL61" i="10"/>
  <c r="AL60" i="10"/>
  <c r="AL59" i="10"/>
  <c r="AL58" i="10"/>
  <c r="AL57" i="10"/>
  <c r="AL56" i="10"/>
  <c r="AL55" i="10"/>
  <c r="AL54" i="10"/>
  <c r="AL53" i="10"/>
  <c r="AL52" i="10"/>
  <c r="AL51" i="10"/>
  <c r="AL50" i="10"/>
  <c r="AL49" i="10"/>
  <c r="AL48" i="10"/>
  <c r="AL47" i="10"/>
  <c r="AL46" i="10"/>
  <c r="AL45" i="10"/>
  <c r="AL44" i="10"/>
  <c r="AL43" i="10"/>
  <c r="AL42" i="10"/>
  <c r="AL41" i="10"/>
  <c r="AL40" i="10"/>
  <c r="AL39" i="10"/>
  <c r="AL38" i="10"/>
  <c r="AL37" i="10"/>
  <c r="AL36" i="10"/>
  <c r="AL35" i="10"/>
  <c r="AL34" i="10"/>
  <c r="AL33" i="10"/>
  <c r="AL32" i="10"/>
  <c r="AL31" i="10"/>
  <c r="AL30" i="10"/>
  <c r="AL29" i="10"/>
  <c r="AL28" i="10"/>
  <c r="AL27" i="10"/>
  <c r="AL26" i="10"/>
  <c r="AL25" i="10"/>
  <c r="AL24" i="10"/>
  <c r="AL23" i="10"/>
  <c r="AL22" i="10"/>
  <c r="AL21" i="10"/>
  <c r="AL20" i="10"/>
  <c r="AL19" i="10"/>
  <c r="AL18" i="10"/>
  <c r="AL17" i="10"/>
  <c r="AL16" i="10"/>
  <c r="AL15" i="10"/>
  <c r="AL14" i="10"/>
  <c r="AL13" i="10"/>
  <c r="AL12" i="10"/>
  <c r="AL11" i="10"/>
  <c r="AL10" i="10"/>
  <c r="AL9" i="10"/>
  <c r="AL8" i="10"/>
  <c r="AL7" i="10"/>
  <c r="AL6" i="10"/>
  <c r="AL5" i="10"/>
  <c r="AL4" i="10"/>
  <c r="AL3" i="10"/>
  <c r="AL2" i="10"/>
  <c r="A3" i="7" l="1"/>
  <c r="A272" i="12" l="1"/>
  <c r="A271" i="12"/>
  <c r="A270" i="12"/>
  <c r="A269" i="12"/>
  <c r="A267" i="12"/>
  <c r="A266" i="12"/>
  <c r="A265" i="12"/>
  <c r="A264" i="12"/>
  <c r="AA233" i="8" l="1"/>
  <c r="AA232" i="8"/>
  <c r="AA231" i="8"/>
  <c r="AA230" i="8"/>
  <c r="AA229" i="8"/>
  <c r="AA228" i="8"/>
  <c r="AA227" i="8"/>
  <c r="AA226" i="8"/>
  <c r="AA225" i="8"/>
  <c r="AA224" i="8"/>
  <c r="AA223" i="8"/>
  <c r="AA222" i="8"/>
  <c r="AA221" i="8"/>
  <c r="AA220" i="8"/>
  <c r="AA219" i="8"/>
  <c r="AA218" i="8"/>
  <c r="AA217" i="8"/>
  <c r="AA216" i="8"/>
  <c r="AA215" i="8"/>
  <c r="AA214" i="8"/>
  <c r="AA213" i="8"/>
  <c r="AA212" i="8"/>
  <c r="AA211" i="8"/>
  <c r="AA210" i="8"/>
  <c r="AA209" i="8"/>
  <c r="AA208" i="8"/>
  <c r="AA207" i="8"/>
  <c r="AA206" i="8"/>
  <c r="AA205" i="8"/>
  <c r="AA204" i="8"/>
  <c r="AA203" i="8"/>
  <c r="AA202" i="8"/>
  <c r="AA201" i="8"/>
  <c r="AA200" i="8"/>
  <c r="AA199" i="8"/>
  <c r="AA198" i="8"/>
  <c r="AA197" i="8"/>
  <c r="AA196" i="8"/>
  <c r="AA195" i="8"/>
  <c r="AA194" i="8"/>
  <c r="AA193" i="8"/>
  <c r="AA192" i="8"/>
  <c r="AA191" i="8"/>
  <c r="AA190" i="8"/>
  <c r="AA189" i="8"/>
  <c r="AA188" i="8"/>
  <c r="AA187" i="8"/>
  <c r="AA186" i="8"/>
  <c r="AA185" i="8"/>
  <c r="AA184" i="8"/>
  <c r="AA183" i="8"/>
  <c r="AA182" i="8"/>
  <c r="AA181" i="8"/>
  <c r="AA180" i="8"/>
  <c r="AA179" i="8"/>
  <c r="AA178" i="8"/>
  <c r="AA177" i="8"/>
  <c r="AA176" i="8"/>
  <c r="AA175" i="8"/>
  <c r="AA174" i="8"/>
  <c r="AA173" i="8"/>
  <c r="AA172" i="8"/>
  <c r="AA171" i="8"/>
  <c r="AA170" i="8"/>
  <c r="AA169" i="8"/>
  <c r="AA168" i="8"/>
  <c r="AA167" i="8"/>
  <c r="AA166" i="8"/>
  <c r="AA165" i="8"/>
  <c r="AA164" i="8"/>
  <c r="AA163" i="8"/>
  <c r="AA162" i="8"/>
  <c r="AA161" i="8"/>
  <c r="AA160" i="8"/>
  <c r="AA159" i="8"/>
  <c r="AA158" i="8"/>
  <c r="AA157" i="8"/>
  <c r="AA156" i="8"/>
  <c r="AA155" i="8"/>
  <c r="AA154" i="8"/>
  <c r="AA153" i="8"/>
  <c r="AA152" i="8"/>
  <c r="AA151" i="8"/>
  <c r="AA150" i="8"/>
  <c r="AA149" i="8"/>
  <c r="AA148" i="8"/>
  <c r="AA147" i="8"/>
  <c r="AA146" i="8"/>
  <c r="AA145" i="8"/>
  <c r="AA144" i="8"/>
  <c r="AA143" i="8"/>
  <c r="AA142" i="8"/>
  <c r="AA141" i="8"/>
  <c r="AA140" i="8"/>
  <c r="AA139" i="8"/>
  <c r="AA138" i="8"/>
  <c r="AA137" i="8"/>
  <c r="AA136" i="8"/>
  <c r="AA135" i="8"/>
  <c r="AA134" i="8"/>
  <c r="AA133" i="8"/>
  <c r="AA132" i="8"/>
  <c r="AA131" i="8"/>
  <c r="AA130" i="8"/>
  <c r="AA129" i="8"/>
  <c r="AA128" i="8"/>
  <c r="AA127" i="8"/>
  <c r="AA126" i="8"/>
  <c r="AA125" i="8"/>
  <c r="AA124" i="8"/>
  <c r="AA123" i="8"/>
  <c r="AA122" i="8"/>
  <c r="AA121" i="8"/>
  <c r="AA120" i="8"/>
  <c r="AA119" i="8"/>
  <c r="AA118" i="8"/>
  <c r="AA117" i="8"/>
  <c r="AA116" i="8"/>
  <c r="AA115" i="8"/>
  <c r="AA114" i="8"/>
  <c r="AA113" i="8"/>
  <c r="AA112" i="8"/>
  <c r="AA111" i="8"/>
  <c r="AA110" i="8"/>
  <c r="AA109" i="8"/>
  <c r="AA108" i="8"/>
  <c r="AA107" i="8"/>
  <c r="AA106" i="8"/>
  <c r="AA105" i="8"/>
  <c r="AA104" i="8"/>
  <c r="AA103" i="8"/>
  <c r="AA102" i="8"/>
  <c r="AA101" i="8"/>
  <c r="AA100" i="8"/>
  <c r="AA99" i="8"/>
  <c r="AA98" i="8"/>
  <c r="AA97" i="8"/>
  <c r="AA96" i="8"/>
  <c r="AA95" i="8"/>
  <c r="AA94" i="8"/>
  <c r="AA93" i="8"/>
  <c r="AA92" i="8"/>
  <c r="AA91" i="8"/>
  <c r="AA90" i="8"/>
  <c r="AA89" i="8"/>
  <c r="AA88" i="8"/>
  <c r="AA87" i="8"/>
  <c r="AA86" i="8"/>
  <c r="AA85" i="8"/>
  <c r="AA84" i="8"/>
  <c r="AA83" i="8"/>
  <c r="AA82" i="8"/>
  <c r="AA81" i="8"/>
  <c r="AA80" i="8"/>
  <c r="AA79" i="8"/>
  <c r="AA78" i="8"/>
  <c r="AA77" i="8"/>
  <c r="AA76" i="8"/>
  <c r="AA75" i="8"/>
  <c r="AA74" i="8"/>
  <c r="AA73" i="8"/>
  <c r="AA72" i="8"/>
  <c r="AA71" i="8"/>
  <c r="AA70" i="8"/>
  <c r="AA69" i="8"/>
  <c r="AA68" i="8"/>
  <c r="AA67" i="8"/>
  <c r="AA66" i="8"/>
  <c r="AA65" i="8"/>
  <c r="AA64" i="8"/>
  <c r="AA63" i="8"/>
  <c r="AA62" i="8"/>
  <c r="AA61" i="8"/>
  <c r="AA60" i="8"/>
  <c r="AA59" i="8"/>
  <c r="AA58" i="8"/>
  <c r="AA57" i="8"/>
  <c r="AA56" i="8"/>
  <c r="AA55" i="8"/>
  <c r="AA54" i="8"/>
  <c r="AA53" i="8"/>
  <c r="AA52" i="8"/>
  <c r="AA51" i="8"/>
  <c r="AA50" i="8"/>
  <c r="AA49" i="8"/>
  <c r="AA48" i="8"/>
  <c r="AA47" i="8"/>
  <c r="AA46" i="8"/>
  <c r="AA45" i="8"/>
  <c r="AA44" i="8"/>
  <c r="AA43" i="8"/>
  <c r="AA42" i="8"/>
  <c r="AA41" i="8"/>
  <c r="AA40" i="8"/>
  <c r="AA39" i="8"/>
  <c r="AA38" i="8"/>
  <c r="AA37" i="8"/>
  <c r="AA36" i="8"/>
  <c r="AA35" i="8"/>
  <c r="AA34" i="8"/>
  <c r="AA33" i="8"/>
  <c r="AA32" i="8"/>
  <c r="AA31" i="8"/>
  <c r="AA30" i="8"/>
  <c r="AA29" i="8"/>
  <c r="AA28" i="8"/>
  <c r="AA27" i="8"/>
  <c r="AA26" i="8"/>
  <c r="AA25" i="8"/>
  <c r="AA24" i="8"/>
  <c r="AA23" i="8"/>
  <c r="AA22" i="8"/>
  <c r="AA21" i="8"/>
  <c r="AA20" i="8"/>
  <c r="AA19" i="8"/>
  <c r="AA18" i="8"/>
  <c r="AA17" i="8"/>
  <c r="AA16" i="8"/>
  <c r="AA15" i="8"/>
  <c r="AA14" i="8"/>
  <c r="AA13" i="8"/>
  <c r="AA12" i="8"/>
  <c r="AA11" i="8"/>
  <c r="AA10" i="8"/>
  <c r="AA9" i="8"/>
  <c r="AA8" i="8"/>
  <c r="AA7" i="8"/>
  <c r="AA6" i="8"/>
  <c r="AA5" i="8"/>
  <c r="AA4" i="8"/>
  <c r="A14" i="5" l="1"/>
  <c r="C15" i="5"/>
  <c r="A15" i="5" s="1"/>
  <c r="C2" i="5"/>
  <c r="C3" i="5"/>
  <c r="A3" i="5" s="1"/>
  <c r="C4" i="5"/>
  <c r="A4" i="5" s="1"/>
  <c r="C5" i="5"/>
  <c r="A5" i="5" s="1"/>
  <c r="C6" i="5"/>
  <c r="A6" i="5" s="1"/>
  <c r="C7" i="5"/>
  <c r="A7" i="5" s="1"/>
  <c r="C8" i="5"/>
  <c r="A8" i="5" s="1"/>
  <c r="C9" i="5"/>
  <c r="A9" i="5" s="1"/>
  <c r="C10" i="5"/>
  <c r="A10" i="5" s="1"/>
  <c r="C11" i="5"/>
  <c r="A11" i="5" s="1"/>
  <c r="C12" i="5"/>
  <c r="A12" i="5" s="1"/>
  <c r="C13" i="5"/>
  <c r="A13" i="5" s="1"/>
  <c r="A261" i="12" l="1"/>
  <c r="A260" i="12"/>
  <c r="A259" i="12"/>
  <c r="A258" i="12"/>
  <c r="Z233" i="8" l="1"/>
  <c r="Z232" i="8"/>
  <c r="Z231" i="8"/>
  <c r="Z230" i="8"/>
  <c r="Z229" i="8"/>
  <c r="Z228" i="8"/>
  <c r="Z227" i="8"/>
  <c r="Z226" i="8"/>
  <c r="Z225" i="8"/>
  <c r="Z224" i="8"/>
  <c r="Z223" i="8"/>
  <c r="Z222" i="8"/>
  <c r="Z221" i="8"/>
  <c r="Z220" i="8"/>
  <c r="Z219" i="8"/>
  <c r="Z218" i="8"/>
  <c r="Z217" i="8"/>
  <c r="Z216" i="8"/>
  <c r="Z215" i="8"/>
  <c r="Z214" i="8"/>
  <c r="Z213" i="8"/>
  <c r="Z212" i="8"/>
  <c r="Z211" i="8"/>
  <c r="Z210" i="8"/>
  <c r="Z205" i="8"/>
  <c r="Z204" i="8"/>
  <c r="Z203" i="8"/>
  <c r="Z202" i="8"/>
  <c r="Z201" i="8"/>
  <c r="Z200" i="8"/>
  <c r="Z199" i="8"/>
  <c r="Z198" i="8"/>
  <c r="Z197" i="8"/>
  <c r="Z196" i="8"/>
  <c r="Z195" i="8"/>
  <c r="Z194" i="8"/>
  <c r="Z193" i="8"/>
  <c r="Z192" i="8"/>
  <c r="Z191" i="8"/>
  <c r="Z190" i="8"/>
  <c r="Z189" i="8"/>
  <c r="Z188" i="8"/>
  <c r="Z187" i="8"/>
  <c r="Z186" i="8"/>
  <c r="Z185" i="8"/>
  <c r="Z184" i="8"/>
  <c r="Z183" i="8"/>
  <c r="Z182" i="8"/>
  <c r="Z181" i="8"/>
  <c r="Z180" i="8"/>
  <c r="Z179" i="8"/>
  <c r="Z178" i="8"/>
  <c r="Z177" i="8"/>
  <c r="Z176" i="8"/>
  <c r="Z175" i="8"/>
  <c r="Z174" i="8"/>
  <c r="Z173" i="8"/>
  <c r="Z172" i="8"/>
  <c r="Z171" i="8"/>
  <c r="Z170" i="8"/>
  <c r="Z169" i="8"/>
  <c r="Z168" i="8"/>
  <c r="Z167" i="8"/>
  <c r="Z166" i="8"/>
  <c r="Z165" i="8"/>
  <c r="Z164" i="8"/>
  <c r="Z163" i="8"/>
  <c r="Z162" i="8"/>
  <c r="Z161" i="8"/>
  <c r="Z160" i="8"/>
  <c r="Z159" i="8"/>
  <c r="Z158" i="8"/>
  <c r="Z157" i="8"/>
  <c r="Z156" i="8"/>
  <c r="Z155" i="8"/>
  <c r="Z154" i="8"/>
  <c r="Z153" i="8"/>
  <c r="Z152" i="8"/>
  <c r="Z151" i="8"/>
  <c r="Z150" i="8"/>
  <c r="Z149" i="8"/>
  <c r="Z148" i="8"/>
  <c r="Z147" i="8"/>
  <c r="Z146" i="8"/>
  <c r="Z145" i="8"/>
  <c r="Z144" i="8"/>
  <c r="Z143" i="8"/>
  <c r="Z142" i="8"/>
  <c r="Z141" i="8"/>
  <c r="Z140" i="8"/>
  <c r="Z139" i="8"/>
  <c r="Z138" i="8"/>
  <c r="Z137" i="8"/>
  <c r="Z136" i="8"/>
  <c r="Z135" i="8"/>
  <c r="Z134" i="8"/>
  <c r="Z133" i="8"/>
  <c r="Z132" i="8"/>
  <c r="Z131" i="8"/>
  <c r="Z127" i="8"/>
  <c r="Z126" i="8"/>
  <c r="Z125" i="8"/>
  <c r="Z124" i="8"/>
  <c r="Z123" i="8"/>
  <c r="Z122" i="8"/>
  <c r="Z121" i="8"/>
  <c r="Z120" i="8"/>
  <c r="Z119" i="8"/>
  <c r="Z118" i="8"/>
  <c r="Z117" i="8"/>
  <c r="Z116" i="8"/>
  <c r="Z115" i="8"/>
  <c r="Z114" i="8"/>
  <c r="Z113" i="8"/>
  <c r="Z112" i="8"/>
  <c r="Z111" i="8"/>
  <c r="Z110" i="8"/>
  <c r="Z109" i="8"/>
  <c r="Z108" i="8"/>
  <c r="Z107" i="8"/>
  <c r="Z106" i="8"/>
  <c r="Z105" i="8"/>
  <c r="Z104" i="8"/>
  <c r="Z103" i="8"/>
  <c r="Z102" i="8"/>
  <c r="Z101" i="8"/>
  <c r="Z100" i="8"/>
  <c r="Z99" i="8"/>
  <c r="Z98" i="8"/>
  <c r="Z97" i="8"/>
  <c r="Z96" i="8"/>
  <c r="Z95" i="8"/>
  <c r="Z94" i="8"/>
  <c r="Z93" i="8"/>
  <c r="Z92" i="8"/>
  <c r="Z91" i="8"/>
  <c r="Z90" i="8"/>
  <c r="Z89" i="8"/>
  <c r="Z88" i="8"/>
  <c r="Z87" i="8"/>
  <c r="Z86" i="8"/>
  <c r="Z85" i="8"/>
  <c r="Z84" i="8"/>
  <c r="Z83" i="8"/>
  <c r="Z82" i="8"/>
  <c r="Z81" i="8"/>
  <c r="Z80" i="8"/>
  <c r="Z79" i="8"/>
  <c r="Z78" i="8"/>
  <c r="Z77" i="8"/>
  <c r="Z76" i="8"/>
  <c r="Z75" i="8"/>
  <c r="Z74" i="8"/>
  <c r="Z73" i="8"/>
  <c r="Z72" i="8"/>
  <c r="Z71" i="8"/>
  <c r="Z70" i="8"/>
  <c r="Z69" i="8"/>
  <c r="Z68" i="8"/>
  <c r="Z67" i="8"/>
  <c r="Z66" i="8"/>
  <c r="Z65" i="8"/>
  <c r="Z64" i="8"/>
  <c r="Z63" i="8"/>
  <c r="Z62" i="8"/>
  <c r="Z61" i="8"/>
  <c r="Z60" i="8"/>
  <c r="Z59" i="8"/>
  <c r="Z55" i="8"/>
  <c r="Z54" i="8"/>
  <c r="Z53" i="8"/>
  <c r="Z52" i="8"/>
  <c r="Z51" i="8"/>
  <c r="Z50" i="8"/>
  <c r="Z49" i="8"/>
  <c r="Z48" i="8"/>
  <c r="Z47" i="8"/>
  <c r="Z46" i="8"/>
  <c r="Z45" i="8"/>
  <c r="Z44" i="8"/>
  <c r="Z43" i="8"/>
  <c r="Z42" i="8"/>
  <c r="Z41" i="8"/>
  <c r="Z40" i="8"/>
  <c r="Z39" i="8"/>
  <c r="Z38" i="8"/>
  <c r="Z37" i="8"/>
  <c r="Z36" i="8"/>
  <c r="Z35" i="8"/>
  <c r="Z34" i="8"/>
  <c r="Z33" i="8"/>
  <c r="Z32" i="8"/>
  <c r="Z31" i="8"/>
  <c r="Z30" i="8"/>
  <c r="Z29" i="8"/>
  <c r="Z28" i="8"/>
  <c r="Z27" i="8"/>
  <c r="Z26" i="8"/>
  <c r="Z25" i="8"/>
  <c r="Z24" i="8"/>
  <c r="Z23" i="8"/>
  <c r="Z22" i="8"/>
  <c r="Z21" i="8"/>
  <c r="Z20" i="8"/>
  <c r="Z19" i="8"/>
  <c r="Z18" i="8"/>
  <c r="Z17" i="8"/>
  <c r="Z16" i="8"/>
  <c r="Z15" i="8"/>
  <c r="Z14" i="8"/>
  <c r="Z13" i="8"/>
  <c r="Z12" i="8"/>
  <c r="Z11" i="8"/>
  <c r="Z10" i="8"/>
  <c r="Z9" i="8"/>
  <c r="Z8" i="8"/>
  <c r="Z7" i="8"/>
  <c r="Z6" i="8"/>
  <c r="Z5" i="8"/>
  <c r="Z4" i="8"/>
  <c r="AA3" i="8"/>
  <c r="A256" i="12" l="1"/>
  <c r="A255" i="12"/>
  <c r="A254" i="12"/>
  <c r="A253" i="12"/>
  <c r="I284" i="16" l="1"/>
  <c r="I283" i="16"/>
  <c r="K283" i="16" s="1"/>
  <c r="I282" i="16"/>
  <c r="K282" i="16" s="1"/>
  <c r="I281" i="16"/>
  <c r="K281" i="16" s="1"/>
  <c r="I280" i="16"/>
  <c r="K280" i="16" s="1"/>
  <c r="I279" i="16"/>
  <c r="K279" i="16" s="1"/>
  <c r="I278" i="16"/>
  <c r="K278" i="16" s="1"/>
  <c r="I277" i="16"/>
  <c r="K277" i="16" s="1"/>
  <c r="I276" i="16"/>
  <c r="I275" i="16"/>
  <c r="K275" i="16" s="1"/>
  <c r="I274" i="16"/>
  <c r="K274" i="16" s="1"/>
  <c r="I273" i="16"/>
  <c r="K273" i="16" s="1"/>
  <c r="I272" i="16"/>
  <c r="K272" i="16" s="1"/>
  <c r="I271" i="16"/>
  <c r="K271" i="16" s="1"/>
  <c r="I270" i="16"/>
  <c r="K270" i="16" s="1"/>
  <c r="I269" i="16"/>
  <c r="K269" i="16" s="1"/>
  <c r="I268" i="16"/>
  <c r="I267" i="16"/>
  <c r="K267" i="16" s="1"/>
  <c r="I266" i="16"/>
  <c r="K266" i="16" s="1"/>
  <c r="I265" i="16"/>
  <c r="K265" i="16" s="1"/>
  <c r="I264" i="16"/>
  <c r="K264" i="16" s="1"/>
  <c r="I263" i="16"/>
  <c r="K263" i="16" s="1"/>
  <c r="I262" i="16"/>
  <c r="K262" i="16" s="1"/>
  <c r="I261" i="16"/>
  <c r="K261" i="16" s="1"/>
  <c r="I260" i="16"/>
  <c r="I259" i="16"/>
  <c r="K259" i="16" s="1"/>
  <c r="I258" i="16"/>
  <c r="K258" i="16" s="1"/>
  <c r="I257" i="16"/>
  <c r="K257" i="16" s="1"/>
  <c r="I256" i="16"/>
  <c r="K256" i="16" s="1"/>
  <c r="I255" i="16"/>
  <c r="K255" i="16" s="1"/>
  <c r="I254" i="16"/>
  <c r="K254" i="16" s="1"/>
  <c r="I253" i="16"/>
  <c r="K253" i="16" s="1"/>
  <c r="I252" i="16"/>
  <c r="K252" i="16" s="1"/>
  <c r="K284" i="16" l="1"/>
  <c r="K260" i="16"/>
  <c r="K268" i="16"/>
  <c r="K276" i="16"/>
  <c r="N251" i="12" l="1"/>
  <c r="M251" i="12"/>
  <c r="L251" i="12"/>
  <c r="K251" i="12"/>
  <c r="N250" i="12"/>
  <c r="M250" i="12"/>
  <c r="L250" i="12"/>
  <c r="K250" i="12"/>
  <c r="N249" i="12"/>
  <c r="M249" i="12"/>
  <c r="L249" i="12"/>
  <c r="K249" i="12"/>
  <c r="N248" i="12"/>
  <c r="M248" i="12"/>
  <c r="L248" i="12"/>
  <c r="K248" i="12"/>
  <c r="N247" i="12"/>
  <c r="M247" i="12"/>
  <c r="L247" i="12"/>
  <c r="K247" i="12"/>
  <c r="N246" i="12"/>
  <c r="M246" i="12"/>
  <c r="L246" i="12"/>
  <c r="K246" i="12"/>
  <c r="N245" i="12"/>
  <c r="M245" i="12"/>
  <c r="L245" i="12"/>
  <c r="K245" i="12"/>
  <c r="N244" i="12"/>
  <c r="M244" i="12"/>
  <c r="L244" i="12"/>
  <c r="K244" i="12"/>
  <c r="N243" i="12"/>
  <c r="M243" i="12"/>
  <c r="L243" i="12"/>
  <c r="K243" i="12"/>
  <c r="N242" i="12"/>
  <c r="M242" i="12"/>
  <c r="L242" i="12"/>
  <c r="K242" i="12"/>
  <c r="N241" i="12"/>
  <c r="M241" i="12"/>
  <c r="L241" i="12"/>
  <c r="K241" i="12"/>
  <c r="N240" i="12"/>
  <c r="M240" i="12"/>
  <c r="L240" i="12"/>
  <c r="K240" i="12"/>
  <c r="B233" i="8" l="1"/>
  <c r="D233" i="8" s="1"/>
  <c r="A233" i="8"/>
  <c r="C233" i="8" s="1"/>
  <c r="B232" i="8"/>
  <c r="D232" i="8" s="1"/>
  <c r="A232" i="8"/>
  <c r="C232" i="8" s="1"/>
  <c r="B231" i="8"/>
  <c r="D231" i="8" s="1"/>
  <c r="A231" i="8"/>
  <c r="C231" i="8" s="1"/>
  <c r="B230" i="8"/>
  <c r="D230" i="8" s="1"/>
  <c r="A230" i="8"/>
  <c r="C230" i="8" s="1"/>
  <c r="B229" i="8"/>
  <c r="D229" i="8" s="1"/>
  <c r="A229" i="8"/>
  <c r="C229" i="8" s="1"/>
  <c r="B228" i="8"/>
  <c r="D228" i="8" s="1"/>
  <c r="A228" i="8"/>
  <c r="C228" i="8" s="1"/>
  <c r="B227" i="8"/>
  <c r="D227" i="8" s="1"/>
  <c r="A227" i="8"/>
  <c r="C227" i="8" s="1"/>
  <c r="B226" i="8"/>
  <c r="D226" i="8" s="1"/>
  <c r="A226" i="8"/>
  <c r="C226" i="8" s="1"/>
  <c r="B225" i="8"/>
  <c r="D225" i="8" s="1"/>
  <c r="A225" i="8"/>
  <c r="C225" i="8" s="1"/>
  <c r="B224" i="8"/>
  <c r="D224" i="8" s="1"/>
  <c r="A224" i="8"/>
  <c r="C224" i="8" s="1"/>
  <c r="B223" i="8"/>
  <c r="D223" i="8" s="1"/>
  <c r="A223" i="8"/>
  <c r="C223" i="8" s="1"/>
  <c r="B222" i="8"/>
  <c r="D222" i="8" s="1"/>
  <c r="A222" i="8"/>
  <c r="C222" i="8" s="1"/>
  <c r="B221" i="8"/>
  <c r="D221" i="8" s="1"/>
  <c r="A221" i="8"/>
  <c r="C221" i="8" s="1"/>
  <c r="B220" i="8"/>
  <c r="D220" i="8" s="1"/>
  <c r="A220" i="8"/>
  <c r="C220" i="8" s="1"/>
  <c r="B219" i="8"/>
  <c r="D219" i="8" s="1"/>
  <c r="A219" i="8"/>
  <c r="C219" i="8" s="1"/>
  <c r="B218" i="8"/>
  <c r="D218" i="8" s="1"/>
  <c r="A218" i="8"/>
  <c r="C218" i="8" s="1"/>
  <c r="B217" i="8"/>
  <c r="D217" i="8" s="1"/>
  <c r="A217" i="8"/>
  <c r="C217" i="8" s="1"/>
  <c r="B216" i="8"/>
  <c r="D216" i="8" s="1"/>
  <c r="A216" i="8"/>
  <c r="C216" i="8" s="1"/>
  <c r="B215" i="8"/>
  <c r="D215" i="8" s="1"/>
  <c r="A215" i="8"/>
  <c r="C215" i="8" s="1"/>
  <c r="B214" i="8"/>
  <c r="D214" i="8" s="1"/>
  <c r="A214" i="8"/>
  <c r="C214" i="8" s="1"/>
  <c r="B213" i="8"/>
  <c r="D213" i="8" s="1"/>
  <c r="A213" i="8"/>
  <c r="C213" i="8" s="1"/>
  <c r="B212" i="8"/>
  <c r="D212" i="8" s="1"/>
  <c r="A212" i="8"/>
  <c r="C212" i="8" s="1"/>
  <c r="B211" i="8"/>
  <c r="D211" i="8" s="1"/>
  <c r="A211" i="8"/>
  <c r="C211" i="8" s="1"/>
  <c r="B210" i="8"/>
  <c r="D210" i="8" s="1"/>
  <c r="A210" i="8"/>
  <c r="C210" i="8" s="1"/>
  <c r="B209" i="8"/>
  <c r="D209" i="8" s="1"/>
  <c r="A209" i="8"/>
  <c r="C209" i="8" s="1"/>
  <c r="B208" i="8"/>
  <c r="D208" i="8" s="1"/>
  <c r="A208" i="8"/>
  <c r="C208" i="8" s="1"/>
  <c r="B207" i="8"/>
  <c r="D207" i="8" s="1"/>
  <c r="A207" i="8"/>
  <c r="C207" i="8" s="1"/>
  <c r="B206" i="8"/>
  <c r="D206" i="8" s="1"/>
  <c r="A206" i="8"/>
  <c r="C206" i="8" s="1"/>
  <c r="B205" i="8"/>
  <c r="D205" i="8" s="1"/>
  <c r="A205" i="8"/>
  <c r="C205" i="8" s="1"/>
  <c r="B204" i="8"/>
  <c r="D204" i="8" s="1"/>
  <c r="A204" i="8"/>
  <c r="C204" i="8" s="1"/>
  <c r="B203" i="8"/>
  <c r="D203" i="8" s="1"/>
  <c r="A203" i="8"/>
  <c r="C203" i="8" s="1"/>
  <c r="B202" i="8"/>
  <c r="D202" i="8" s="1"/>
  <c r="A202" i="8"/>
  <c r="C202" i="8" s="1"/>
  <c r="B201" i="8"/>
  <c r="D201" i="8" s="1"/>
  <c r="A201" i="8"/>
  <c r="C201" i="8" s="1"/>
  <c r="B200" i="8"/>
  <c r="D200" i="8" s="1"/>
  <c r="A200" i="8"/>
  <c r="C200" i="8" s="1"/>
  <c r="B199" i="8"/>
  <c r="D199" i="8" s="1"/>
  <c r="A199" i="8"/>
  <c r="C199" i="8" s="1"/>
  <c r="B198" i="8"/>
  <c r="D198" i="8" s="1"/>
  <c r="A198" i="8"/>
  <c r="C198" i="8" s="1"/>
  <c r="B197" i="8"/>
  <c r="D197" i="8" s="1"/>
  <c r="A197" i="8"/>
  <c r="C197" i="8" s="1"/>
  <c r="B196" i="8"/>
  <c r="D196" i="8" s="1"/>
  <c r="A196" i="8"/>
  <c r="C196" i="8" s="1"/>
  <c r="B195" i="8"/>
  <c r="D195" i="8" s="1"/>
  <c r="A195" i="8"/>
  <c r="C195" i="8" s="1"/>
  <c r="B194" i="8"/>
  <c r="D194" i="8" s="1"/>
  <c r="A194" i="8"/>
  <c r="C194" i="8" s="1"/>
  <c r="B193" i="8"/>
  <c r="D193" i="8" s="1"/>
  <c r="A193" i="8"/>
  <c r="C193" i="8" s="1"/>
  <c r="B192" i="8"/>
  <c r="D192" i="8" s="1"/>
  <c r="A192" i="8"/>
  <c r="C192" i="8" s="1"/>
  <c r="B191" i="8"/>
  <c r="D191" i="8" s="1"/>
  <c r="A191" i="8"/>
  <c r="C191" i="8" s="1"/>
  <c r="B190" i="8"/>
  <c r="D190" i="8" s="1"/>
  <c r="A190" i="8"/>
  <c r="C190" i="8" s="1"/>
  <c r="B189" i="8"/>
  <c r="D189" i="8" s="1"/>
  <c r="A189" i="8"/>
  <c r="C189" i="8" s="1"/>
  <c r="B188" i="8"/>
  <c r="D188" i="8" s="1"/>
  <c r="A188" i="8"/>
  <c r="C188" i="8" s="1"/>
  <c r="B187" i="8"/>
  <c r="D187" i="8" s="1"/>
  <c r="A187" i="8"/>
  <c r="C187" i="8" s="1"/>
  <c r="B186" i="8"/>
  <c r="D186" i="8" s="1"/>
  <c r="A186" i="8"/>
  <c r="C186" i="8" s="1"/>
  <c r="B185" i="8"/>
  <c r="D185" i="8" s="1"/>
  <c r="A185" i="8"/>
  <c r="C185" i="8" s="1"/>
  <c r="B184" i="8"/>
  <c r="D184" i="8" s="1"/>
  <c r="A184" i="8"/>
  <c r="C184" i="8" s="1"/>
  <c r="B183" i="8"/>
  <c r="D183" i="8" s="1"/>
  <c r="A183" i="8"/>
  <c r="C183" i="8" s="1"/>
  <c r="B182" i="8"/>
  <c r="D182" i="8" s="1"/>
  <c r="A182" i="8"/>
  <c r="C182" i="8" s="1"/>
  <c r="B181" i="8"/>
  <c r="D181" i="8" s="1"/>
  <c r="A181" i="8"/>
  <c r="C181" i="8" s="1"/>
  <c r="B180" i="8"/>
  <c r="D180" i="8" s="1"/>
  <c r="A180" i="8"/>
  <c r="C180" i="8" s="1"/>
  <c r="B179" i="8"/>
  <c r="D179" i="8" s="1"/>
  <c r="A179" i="8"/>
  <c r="C179" i="8" s="1"/>
  <c r="B178" i="8"/>
  <c r="D178" i="8" s="1"/>
  <c r="A178" i="8"/>
  <c r="C178" i="8" s="1"/>
  <c r="B177" i="8"/>
  <c r="D177" i="8" s="1"/>
  <c r="A177" i="8"/>
  <c r="C177" i="8" s="1"/>
  <c r="B176" i="8"/>
  <c r="D176" i="8" s="1"/>
  <c r="A176" i="8"/>
  <c r="C176" i="8" s="1"/>
  <c r="B175" i="8"/>
  <c r="D175" i="8" s="1"/>
  <c r="A175" i="8"/>
  <c r="C175" i="8" s="1"/>
  <c r="B174" i="8"/>
  <c r="D174" i="8" s="1"/>
  <c r="A174" i="8"/>
  <c r="C174" i="8" s="1"/>
  <c r="B173" i="8"/>
  <c r="D173" i="8" s="1"/>
  <c r="A173" i="8"/>
  <c r="C173" i="8" s="1"/>
  <c r="B172" i="8"/>
  <c r="D172" i="8" s="1"/>
  <c r="A172" i="8"/>
  <c r="C172" i="8" s="1"/>
  <c r="B171" i="8"/>
  <c r="D171" i="8" s="1"/>
  <c r="A171" i="8"/>
  <c r="C171" i="8" s="1"/>
  <c r="B170" i="8"/>
  <c r="D170" i="8" s="1"/>
  <c r="A170" i="8"/>
  <c r="C170" i="8" s="1"/>
  <c r="B169" i="8"/>
  <c r="D169" i="8" s="1"/>
  <c r="A169" i="8"/>
  <c r="C169" i="8" s="1"/>
  <c r="B168" i="8"/>
  <c r="D168" i="8" s="1"/>
  <c r="A168" i="8"/>
  <c r="C168" i="8" s="1"/>
  <c r="B167" i="8"/>
  <c r="D167" i="8" s="1"/>
  <c r="A167" i="8"/>
  <c r="C167" i="8" s="1"/>
  <c r="B166" i="8"/>
  <c r="D166" i="8" s="1"/>
  <c r="A166" i="8"/>
  <c r="C166" i="8" s="1"/>
  <c r="B165" i="8"/>
  <c r="D165" i="8" s="1"/>
  <c r="A165" i="8"/>
  <c r="C165" i="8" s="1"/>
  <c r="B164" i="8"/>
  <c r="D164" i="8" s="1"/>
  <c r="A164" i="8"/>
  <c r="C164" i="8" s="1"/>
  <c r="B163" i="8"/>
  <c r="D163" i="8" s="1"/>
  <c r="A163" i="8"/>
  <c r="C163" i="8" s="1"/>
  <c r="B162" i="8"/>
  <c r="D162" i="8" s="1"/>
  <c r="A162" i="8"/>
  <c r="C162" i="8" s="1"/>
  <c r="B161" i="8"/>
  <c r="D161" i="8" s="1"/>
  <c r="A161" i="8"/>
  <c r="C161" i="8" s="1"/>
  <c r="B160" i="8"/>
  <c r="D160" i="8" s="1"/>
  <c r="A160" i="8"/>
  <c r="C160" i="8" s="1"/>
  <c r="B159" i="8"/>
  <c r="D159" i="8" s="1"/>
  <c r="A159" i="8"/>
  <c r="C159" i="8" s="1"/>
  <c r="B158" i="8"/>
  <c r="D158" i="8" s="1"/>
  <c r="A158" i="8"/>
  <c r="C158" i="8" s="1"/>
  <c r="B157" i="8"/>
  <c r="D157" i="8" s="1"/>
  <c r="A157" i="8"/>
  <c r="C157" i="8" s="1"/>
  <c r="B156" i="8"/>
  <c r="D156" i="8" s="1"/>
  <c r="A156" i="8"/>
  <c r="C156" i="8" s="1"/>
  <c r="B155" i="8"/>
  <c r="D155" i="8" s="1"/>
  <c r="A155" i="8"/>
  <c r="C155" i="8" s="1"/>
  <c r="B154" i="8"/>
  <c r="D154" i="8" s="1"/>
  <c r="A154" i="8"/>
  <c r="C154" i="8" s="1"/>
  <c r="B153" i="8"/>
  <c r="D153" i="8" s="1"/>
  <c r="A153" i="8"/>
  <c r="C153" i="8" s="1"/>
  <c r="B152" i="8"/>
  <c r="D152" i="8" s="1"/>
  <c r="A152" i="8"/>
  <c r="C152" i="8" s="1"/>
  <c r="B151" i="8"/>
  <c r="D151" i="8" s="1"/>
  <c r="A151" i="8"/>
  <c r="C151" i="8" s="1"/>
  <c r="B150" i="8"/>
  <c r="D150" i="8" s="1"/>
  <c r="A150" i="8"/>
  <c r="C150" i="8" s="1"/>
  <c r="B149" i="8"/>
  <c r="D149" i="8" s="1"/>
  <c r="A149" i="8"/>
  <c r="C149" i="8" s="1"/>
  <c r="B148" i="8"/>
  <c r="D148" i="8" s="1"/>
  <c r="A148" i="8"/>
  <c r="C148" i="8" s="1"/>
  <c r="B147" i="8"/>
  <c r="D147" i="8" s="1"/>
  <c r="A147" i="8"/>
  <c r="C147" i="8" s="1"/>
  <c r="B146" i="8"/>
  <c r="D146" i="8" s="1"/>
  <c r="A146" i="8"/>
  <c r="C146" i="8" s="1"/>
  <c r="B145" i="8"/>
  <c r="D145" i="8" s="1"/>
  <c r="A145" i="8"/>
  <c r="C145" i="8" s="1"/>
  <c r="B144" i="8"/>
  <c r="D144" i="8" s="1"/>
  <c r="A144" i="8"/>
  <c r="C144" i="8" s="1"/>
  <c r="B143" i="8"/>
  <c r="D143" i="8" s="1"/>
  <c r="A143" i="8"/>
  <c r="C143" i="8" s="1"/>
  <c r="B142" i="8"/>
  <c r="D142" i="8" s="1"/>
  <c r="A142" i="8"/>
  <c r="C142" i="8" s="1"/>
  <c r="B141" i="8"/>
  <c r="D141" i="8" s="1"/>
  <c r="A141" i="8"/>
  <c r="C141" i="8" s="1"/>
  <c r="B140" i="8"/>
  <c r="D140" i="8" s="1"/>
  <c r="A140" i="8"/>
  <c r="C140" i="8" s="1"/>
  <c r="B139" i="8"/>
  <c r="D139" i="8" s="1"/>
  <c r="A139" i="8"/>
  <c r="C139" i="8" s="1"/>
  <c r="B138" i="8"/>
  <c r="D138" i="8" s="1"/>
  <c r="A138" i="8"/>
  <c r="C138" i="8" s="1"/>
  <c r="B137" i="8"/>
  <c r="D137" i="8" s="1"/>
  <c r="A137" i="8"/>
  <c r="C137" i="8" s="1"/>
  <c r="B136" i="8"/>
  <c r="D136" i="8" s="1"/>
  <c r="A136" i="8"/>
  <c r="C136" i="8" s="1"/>
  <c r="B135" i="8"/>
  <c r="D135" i="8" s="1"/>
  <c r="A135" i="8"/>
  <c r="C135" i="8" s="1"/>
  <c r="B134" i="8"/>
  <c r="D134" i="8" s="1"/>
  <c r="A134" i="8"/>
  <c r="C134" i="8" s="1"/>
  <c r="B133" i="8"/>
  <c r="D133" i="8" s="1"/>
  <c r="A133" i="8"/>
  <c r="C133" i="8" s="1"/>
  <c r="B132" i="8"/>
  <c r="D132" i="8" s="1"/>
  <c r="A132" i="8"/>
  <c r="C132" i="8" s="1"/>
  <c r="B131" i="8"/>
  <c r="D131" i="8" s="1"/>
  <c r="A131" i="8"/>
  <c r="C131" i="8" s="1"/>
  <c r="B130" i="8"/>
  <c r="D130" i="8" s="1"/>
  <c r="A130" i="8"/>
  <c r="C130" i="8" s="1"/>
  <c r="B129" i="8"/>
  <c r="D129" i="8" s="1"/>
  <c r="A129" i="8"/>
  <c r="C129" i="8" s="1"/>
  <c r="B128" i="8"/>
  <c r="D128" i="8" s="1"/>
  <c r="A128" i="8"/>
  <c r="C128" i="8" s="1"/>
  <c r="B127" i="8"/>
  <c r="D127" i="8" s="1"/>
  <c r="A127" i="8"/>
  <c r="C127" i="8" s="1"/>
  <c r="B126" i="8"/>
  <c r="D126" i="8" s="1"/>
  <c r="A126" i="8"/>
  <c r="C126" i="8" s="1"/>
  <c r="B125" i="8"/>
  <c r="D125" i="8" s="1"/>
  <c r="A125" i="8"/>
  <c r="C125" i="8" s="1"/>
  <c r="B124" i="8"/>
  <c r="D124" i="8" s="1"/>
  <c r="A124" i="8"/>
  <c r="C124" i="8" s="1"/>
  <c r="B123" i="8"/>
  <c r="D123" i="8" s="1"/>
  <c r="A123" i="8"/>
  <c r="C123" i="8" s="1"/>
  <c r="B122" i="8"/>
  <c r="D122" i="8" s="1"/>
  <c r="A122" i="8"/>
  <c r="C122" i="8" s="1"/>
  <c r="B121" i="8"/>
  <c r="D121" i="8" s="1"/>
  <c r="A121" i="8"/>
  <c r="C121" i="8" s="1"/>
  <c r="B120" i="8"/>
  <c r="D120" i="8" s="1"/>
  <c r="A120" i="8"/>
  <c r="C120" i="8" s="1"/>
  <c r="B119" i="8"/>
  <c r="D119" i="8" s="1"/>
  <c r="A119" i="8"/>
  <c r="C119" i="8" s="1"/>
  <c r="B118" i="8"/>
  <c r="D118" i="8" s="1"/>
  <c r="A118" i="8"/>
  <c r="C118" i="8" s="1"/>
  <c r="B117" i="8"/>
  <c r="D117" i="8" s="1"/>
  <c r="A117" i="8"/>
  <c r="C117" i="8" s="1"/>
  <c r="B116" i="8"/>
  <c r="D116" i="8" s="1"/>
  <c r="A116" i="8"/>
  <c r="C116" i="8" s="1"/>
  <c r="B115" i="8"/>
  <c r="D115" i="8" s="1"/>
  <c r="A115" i="8"/>
  <c r="C115" i="8" s="1"/>
  <c r="B114" i="8"/>
  <c r="D114" i="8" s="1"/>
  <c r="A114" i="8"/>
  <c r="C114" i="8" s="1"/>
  <c r="B113" i="8"/>
  <c r="D113" i="8" s="1"/>
  <c r="A113" i="8"/>
  <c r="C113" i="8" s="1"/>
  <c r="B112" i="8"/>
  <c r="D112" i="8" s="1"/>
  <c r="A112" i="8"/>
  <c r="C112" i="8" s="1"/>
  <c r="B111" i="8"/>
  <c r="D111" i="8" s="1"/>
  <c r="A111" i="8"/>
  <c r="C111" i="8" s="1"/>
  <c r="B110" i="8"/>
  <c r="D110" i="8" s="1"/>
  <c r="A110" i="8"/>
  <c r="C110" i="8" s="1"/>
  <c r="B109" i="8"/>
  <c r="D109" i="8" s="1"/>
  <c r="A109" i="8"/>
  <c r="C109" i="8" s="1"/>
  <c r="B108" i="8"/>
  <c r="D108" i="8" s="1"/>
  <c r="A108" i="8"/>
  <c r="C108" i="8" s="1"/>
  <c r="B107" i="8"/>
  <c r="D107" i="8" s="1"/>
  <c r="A107" i="8"/>
  <c r="C107" i="8" s="1"/>
  <c r="B106" i="8"/>
  <c r="D106" i="8" s="1"/>
  <c r="A106" i="8"/>
  <c r="C106" i="8" s="1"/>
  <c r="B105" i="8"/>
  <c r="D105" i="8" s="1"/>
  <c r="A105" i="8"/>
  <c r="C105" i="8" s="1"/>
  <c r="B104" i="8"/>
  <c r="D104" i="8" s="1"/>
  <c r="A104" i="8"/>
  <c r="C104" i="8" s="1"/>
  <c r="B103" i="8"/>
  <c r="D103" i="8" s="1"/>
  <c r="A103" i="8"/>
  <c r="C103" i="8" s="1"/>
  <c r="B102" i="8"/>
  <c r="D102" i="8" s="1"/>
  <c r="A102" i="8"/>
  <c r="C102" i="8" s="1"/>
  <c r="B101" i="8"/>
  <c r="D101" i="8" s="1"/>
  <c r="A101" i="8"/>
  <c r="C101" i="8" s="1"/>
  <c r="B100" i="8"/>
  <c r="D100" i="8" s="1"/>
  <c r="A100" i="8"/>
  <c r="C100" i="8" s="1"/>
  <c r="B99" i="8"/>
  <c r="D99" i="8" s="1"/>
  <c r="A99" i="8"/>
  <c r="C99" i="8" s="1"/>
  <c r="B98" i="8"/>
  <c r="D98" i="8" s="1"/>
  <c r="A98" i="8"/>
  <c r="C98" i="8" s="1"/>
  <c r="B97" i="8"/>
  <c r="D97" i="8" s="1"/>
  <c r="A97" i="8"/>
  <c r="C97" i="8" s="1"/>
  <c r="B96" i="8"/>
  <c r="D96" i="8" s="1"/>
  <c r="A96" i="8"/>
  <c r="C96" i="8" s="1"/>
  <c r="B95" i="8"/>
  <c r="D95" i="8" s="1"/>
  <c r="A95" i="8"/>
  <c r="C95" i="8" s="1"/>
  <c r="B94" i="8"/>
  <c r="D94" i="8" s="1"/>
  <c r="A94" i="8"/>
  <c r="C94" i="8" s="1"/>
  <c r="B93" i="8"/>
  <c r="D93" i="8" s="1"/>
  <c r="A93" i="8"/>
  <c r="C93" i="8" s="1"/>
  <c r="B92" i="8"/>
  <c r="D92" i="8" s="1"/>
  <c r="A92" i="8"/>
  <c r="C92" i="8" s="1"/>
  <c r="B91" i="8"/>
  <c r="D91" i="8" s="1"/>
  <c r="A91" i="8"/>
  <c r="C91" i="8" s="1"/>
  <c r="B90" i="8"/>
  <c r="D90" i="8" s="1"/>
  <c r="A90" i="8"/>
  <c r="C90" i="8" s="1"/>
  <c r="B89" i="8"/>
  <c r="D89" i="8" s="1"/>
  <c r="A89" i="8"/>
  <c r="C89" i="8" s="1"/>
  <c r="B88" i="8"/>
  <c r="D88" i="8" s="1"/>
  <c r="A88" i="8"/>
  <c r="C88" i="8" s="1"/>
  <c r="B87" i="8"/>
  <c r="D87" i="8" s="1"/>
  <c r="A87" i="8"/>
  <c r="C87" i="8" s="1"/>
  <c r="B86" i="8"/>
  <c r="D86" i="8" s="1"/>
  <c r="A86" i="8"/>
  <c r="C86" i="8" s="1"/>
  <c r="B85" i="8"/>
  <c r="D85" i="8" s="1"/>
  <c r="A85" i="8"/>
  <c r="C85" i="8" s="1"/>
  <c r="B84" i="8"/>
  <c r="D84" i="8" s="1"/>
  <c r="A84" i="8"/>
  <c r="C84" i="8" s="1"/>
  <c r="B83" i="8"/>
  <c r="D83" i="8" s="1"/>
  <c r="A83" i="8"/>
  <c r="C83" i="8" s="1"/>
  <c r="B82" i="8"/>
  <c r="D82" i="8" s="1"/>
  <c r="A82" i="8"/>
  <c r="C82" i="8" s="1"/>
  <c r="B81" i="8"/>
  <c r="D81" i="8" s="1"/>
  <c r="A81" i="8"/>
  <c r="C81" i="8" s="1"/>
  <c r="B80" i="8"/>
  <c r="D80" i="8" s="1"/>
  <c r="A80" i="8"/>
  <c r="C80" i="8" s="1"/>
  <c r="B79" i="8"/>
  <c r="D79" i="8" s="1"/>
  <c r="A79" i="8"/>
  <c r="C79" i="8" s="1"/>
  <c r="B78" i="8"/>
  <c r="D78" i="8" s="1"/>
  <c r="A78" i="8"/>
  <c r="C78" i="8" s="1"/>
  <c r="B77" i="8"/>
  <c r="D77" i="8" s="1"/>
  <c r="A77" i="8"/>
  <c r="C77" i="8" s="1"/>
  <c r="B76" i="8"/>
  <c r="D76" i="8" s="1"/>
  <c r="A76" i="8"/>
  <c r="C76" i="8" s="1"/>
  <c r="B75" i="8"/>
  <c r="D75" i="8" s="1"/>
  <c r="A75" i="8"/>
  <c r="C75" i="8" s="1"/>
  <c r="B74" i="8"/>
  <c r="D74" i="8" s="1"/>
  <c r="A74" i="8"/>
  <c r="C74" i="8" s="1"/>
  <c r="B73" i="8"/>
  <c r="D73" i="8" s="1"/>
  <c r="A73" i="8"/>
  <c r="C73" i="8" s="1"/>
  <c r="B72" i="8"/>
  <c r="D72" i="8" s="1"/>
  <c r="A72" i="8"/>
  <c r="C72" i="8" s="1"/>
  <c r="B71" i="8"/>
  <c r="D71" i="8" s="1"/>
  <c r="A71" i="8"/>
  <c r="C71" i="8" s="1"/>
  <c r="B70" i="8"/>
  <c r="D70" i="8" s="1"/>
  <c r="A70" i="8"/>
  <c r="C70" i="8" s="1"/>
  <c r="B69" i="8"/>
  <c r="D69" i="8" s="1"/>
  <c r="A69" i="8"/>
  <c r="C69" i="8" s="1"/>
  <c r="B68" i="8"/>
  <c r="D68" i="8" s="1"/>
  <c r="A68" i="8"/>
  <c r="C68" i="8" s="1"/>
  <c r="B67" i="8"/>
  <c r="D67" i="8" s="1"/>
  <c r="A67" i="8"/>
  <c r="C67" i="8" s="1"/>
  <c r="B66" i="8"/>
  <c r="D66" i="8" s="1"/>
  <c r="A66" i="8"/>
  <c r="C66" i="8" s="1"/>
  <c r="B65" i="8"/>
  <c r="D65" i="8" s="1"/>
  <c r="A65" i="8"/>
  <c r="C65" i="8" s="1"/>
  <c r="B64" i="8"/>
  <c r="D64" i="8" s="1"/>
  <c r="A64" i="8"/>
  <c r="C64" i="8" s="1"/>
  <c r="B63" i="8"/>
  <c r="D63" i="8" s="1"/>
  <c r="A63" i="8"/>
  <c r="C63" i="8" s="1"/>
  <c r="B62" i="8"/>
  <c r="D62" i="8" s="1"/>
  <c r="A62" i="8"/>
  <c r="C62" i="8" s="1"/>
  <c r="B61" i="8"/>
  <c r="D61" i="8" s="1"/>
  <c r="A61" i="8"/>
  <c r="C61" i="8" s="1"/>
  <c r="B60" i="8"/>
  <c r="D60" i="8" s="1"/>
  <c r="A60" i="8"/>
  <c r="C60" i="8" s="1"/>
  <c r="B59" i="8"/>
  <c r="D59" i="8" s="1"/>
  <c r="A59" i="8"/>
  <c r="C59" i="8" s="1"/>
  <c r="B58" i="8"/>
  <c r="D58" i="8" s="1"/>
  <c r="A58" i="8"/>
  <c r="C58" i="8" s="1"/>
  <c r="B57" i="8"/>
  <c r="D57" i="8" s="1"/>
  <c r="A57" i="8"/>
  <c r="C57" i="8" s="1"/>
  <c r="B56" i="8"/>
  <c r="D56" i="8" s="1"/>
  <c r="A56" i="8"/>
  <c r="C56" i="8" s="1"/>
  <c r="B55" i="8"/>
  <c r="D55" i="8" s="1"/>
  <c r="A55" i="8"/>
  <c r="C55" i="8" s="1"/>
  <c r="B54" i="8"/>
  <c r="D54" i="8" s="1"/>
  <c r="A54" i="8"/>
  <c r="C54" i="8" s="1"/>
  <c r="B53" i="8"/>
  <c r="D53" i="8" s="1"/>
  <c r="A53" i="8"/>
  <c r="C53" i="8" s="1"/>
  <c r="B52" i="8"/>
  <c r="D52" i="8" s="1"/>
  <c r="A52" i="8"/>
  <c r="C52" i="8" s="1"/>
  <c r="B51" i="8"/>
  <c r="D51" i="8" s="1"/>
  <c r="A51" i="8"/>
  <c r="C51" i="8" s="1"/>
  <c r="B50" i="8"/>
  <c r="D50" i="8" s="1"/>
  <c r="A50" i="8"/>
  <c r="C50" i="8" s="1"/>
  <c r="B49" i="8"/>
  <c r="D49" i="8" s="1"/>
  <c r="A49" i="8"/>
  <c r="C49" i="8" s="1"/>
  <c r="B48" i="8"/>
  <c r="D48" i="8" s="1"/>
  <c r="A48" i="8"/>
  <c r="C48" i="8" s="1"/>
  <c r="B47" i="8"/>
  <c r="D47" i="8" s="1"/>
  <c r="A47" i="8"/>
  <c r="C47" i="8" s="1"/>
  <c r="B46" i="8"/>
  <c r="D46" i="8" s="1"/>
  <c r="A46" i="8"/>
  <c r="C46" i="8" s="1"/>
  <c r="B45" i="8"/>
  <c r="D45" i="8" s="1"/>
  <c r="A45" i="8"/>
  <c r="C45" i="8" s="1"/>
  <c r="B44" i="8"/>
  <c r="D44" i="8" s="1"/>
  <c r="A44" i="8"/>
  <c r="C44" i="8" s="1"/>
  <c r="B43" i="8"/>
  <c r="D43" i="8" s="1"/>
  <c r="A43" i="8"/>
  <c r="C43" i="8" s="1"/>
  <c r="B42" i="8"/>
  <c r="D42" i="8" s="1"/>
  <c r="A42" i="8"/>
  <c r="C42" i="8" s="1"/>
  <c r="B41" i="8"/>
  <c r="D41" i="8" s="1"/>
  <c r="A41" i="8"/>
  <c r="C41" i="8" s="1"/>
  <c r="B40" i="8"/>
  <c r="D40" i="8" s="1"/>
  <c r="A40" i="8"/>
  <c r="C40" i="8" s="1"/>
  <c r="B39" i="8"/>
  <c r="D39" i="8" s="1"/>
  <c r="A39" i="8"/>
  <c r="C39" i="8" s="1"/>
  <c r="B38" i="8"/>
  <c r="D38" i="8" s="1"/>
  <c r="A38" i="8"/>
  <c r="C38" i="8" s="1"/>
  <c r="B37" i="8"/>
  <c r="D37" i="8" s="1"/>
  <c r="A37" i="8"/>
  <c r="C37" i="8" s="1"/>
  <c r="B36" i="8"/>
  <c r="D36" i="8" s="1"/>
  <c r="A36" i="8"/>
  <c r="C36" i="8" s="1"/>
  <c r="B35" i="8"/>
  <c r="D35" i="8" s="1"/>
  <c r="A35" i="8"/>
  <c r="C35" i="8" s="1"/>
  <c r="B34" i="8"/>
  <c r="D34" i="8" s="1"/>
  <c r="A34" i="8"/>
  <c r="C34" i="8" s="1"/>
  <c r="B33" i="8"/>
  <c r="D33" i="8" s="1"/>
  <c r="A33" i="8"/>
  <c r="C33" i="8" s="1"/>
  <c r="B32" i="8"/>
  <c r="D32" i="8" s="1"/>
  <c r="A32" i="8"/>
  <c r="C32" i="8" s="1"/>
  <c r="B31" i="8"/>
  <c r="D31" i="8" s="1"/>
  <c r="A31" i="8"/>
  <c r="C31" i="8" s="1"/>
  <c r="B30" i="8"/>
  <c r="D30" i="8" s="1"/>
  <c r="A30" i="8"/>
  <c r="C30" i="8" s="1"/>
  <c r="B29" i="8"/>
  <c r="D29" i="8" s="1"/>
  <c r="A29" i="8"/>
  <c r="C29" i="8" s="1"/>
  <c r="B28" i="8"/>
  <c r="D28" i="8" s="1"/>
  <c r="A28" i="8"/>
  <c r="C28" i="8" s="1"/>
  <c r="B27" i="8"/>
  <c r="D27" i="8" s="1"/>
  <c r="A27" i="8"/>
  <c r="C27" i="8" s="1"/>
  <c r="B26" i="8"/>
  <c r="D26" i="8" s="1"/>
  <c r="A26" i="8"/>
  <c r="C26" i="8" s="1"/>
  <c r="B25" i="8"/>
  <c r="D25" i="8" s="1"/>
  <c r="A25" i="8"/>
  <c r="C25" i="8" s="1"/>
  <c r="B24" i="8"/>
  <c r="D24" i="8" s="1"/>
  <c r="A24" i="8"/>
  <c r="C24" i="8" s="1"/>
  <c r="B23" i="8"/>
  <c r="D23" i="8" s="1"/>
  <c r="A23" i="8"/>
  <c r="C23" i="8" s="1"/>
  <c r="B22" i="8"/>
  <c r="D22" i="8" s="1"/>
  <c r="A22" i="8"/>
  <c r="C22" i="8" s="1"/>
  <c r="B21" i="8"/>
  <c r="D21" i="8" s="1"/>
  <c r="A21" i="8"/>
  <c r="C21" i="8" s="1"/>
  <c r="B20" i="8"/>
  <c r="D20" i="8" s="1"/>
  <c r="A20" i="8"/>
  <c r="C20" i="8" s="1"/>
  <c r="B19" i="8"/>
  <c r="D19" i="8" s="1"/>
  <c r="A19" i="8"/>
  <c r="C19" i="8" s="1"/>
  <c r="B18" i="8"/>
  <c r="D18" i="8" s="1"/>
  <c r="A18" i="8"/>
  <c r="C18" i="8" s="1"/>
  <c r="B17" i="8"/>
  <c r="D17" i="8" s="1"/>
  <c r="A17" i="8"/>
  <c r="C17" i="8" s="1"/>
  <c r="B16" i="8"/>
  <c r="D16" i="8" s="1"/>
  <c r="A16" i="8"/>
  <c r="C16" i="8" s="1"/>
  <c r="B15" i="8"/>
  <c r="D15" i="8" s="1"/>
  <c r="A15" i="8"/>
  <c r="C15" i="8" s="1"/>
  <c r="B14" i="8"/>
  <c r="D14" i="8" s="1"/>
  <c r="A14" i="8"/>
  <c r="C14" i="8" s="1"/>
  <c r="B13" i="8"/>
  <c r="D13" i="8" s="1"/>
  <c r="A13" i="8"/>
  <c r="C13" i="8" s="1"/>
  <c r="B12" i="8"/>
  <c r="D12" i="8" s="1"/>
  <c r="A12" i="8"/>
  <c r="C12" i="8" s="1"/>
  <c r="B11" i="8"/>
  <c r="D11" i="8" s="1"/>
  <c r="A11" i="8"/>
  <c r="C11" i="8" s="1"/>
  <c r="B10" i="8"/>
  <c r="D10" i="8" s="1"/>
  <c r="A10" i="8"/>
  <c r="C10" i="8" s="1"/>
  <c r="B9" i="8"/>
  <c r="D9" i="8" s="1"/>
  <c r="A9" i="8"/>
  <c r="C9" i="8" s="1"/>
  <c r="B8" i="8"/>
  <c r="D8" i="8" s="1"/>
  <c r="A8" i="8"/>
  <c r="C8" i="8" s="1"/>
  <c r="B7" i="8"/>
  <c r="D7" i="8" s="1"/>
  <c r="A7" i="8"/>
  <c r="C7" i="8" s="1"/>
  <c r="B6" i="8"/>
  <c r="D6" i="8" s="1"/>
  <c r="A6" i="8"/>
  <c r="C6" i="8" s="1"/>
  <c r="B5" i="8"/>
  <c r="D5" i="8" s="1"/>
  <c r="A5" i="8"/>
  <c r="C5" i="8" s="1"/>
  <c r="B4" i="8"/>
  <c r="D4" i="8" s="1"/>
  <c r="A4" i="8"/>
  <c r="C4" i="8" s="1"/>
  <c r="I7" i="16" l="1"/>
  <c r="K7" i="16" s="1"/>
  <c r="I10" i="16"/>
  <c r="K10" i="16" s="1"/>
  <c r="I11" i="16"/>
  <c r="K11" i="16" s="1"/>
  <c r="I12" i="16"/>
  <c r="K12" i="16" s="1"/>
  <c r="I13" i="16"/>
  <c r="K13" i="16" s="1"/>
  <c r="I14" i="16"/>
  <c r="K14" i="16" s="1"/>
  <c r="I15" i="16"/>
  <c r="K15" i="16" s="1"/>
  <c r="I16" i="16"/>
  <c r="K16" i="16" s="1"/>
  <c r="I17" i="16"/>
  <c r="K17" i="16" s="1"/>
  <c r="I18" i="16"/>
  <c r="K18" i="16" s="1"/>
  <c r="I19" i="16"/>
  <c r="K19" i="16" s="1"/>
  <c r="I20" i="16"/>
  <c r="K20" i="16" s="1"/>
  <c r="I21" i="16"/>
  <c r="K21" i="16" s="1"/>
  <c r="I22" i="16"/>
  <c r="K22" i="16" s="1"/>
  <c r="I23" i="16"/>
  <c r="K23" i="16" s="1"/>
  <c r="I24" i="16"/>
  <c r="K24" i="16" s="1"/>
  <c r="I25" i="16"/>
  <c r="K25" i="16" s="1"/>
  <c r="I26" i="16"/>
  <c r="K26" i="16" s="1"/>
  <c r="I27" i="16"/>
  <c r="K27" i="16" s="1"/>
  <c r="I28" i="16"/>
  <c r="K28" i="16" s="1"/>
  <c r="I29" i="16"/>
  <c r="K29" i="16" s="1"/>
  <c r="I30" i="16"/>
  <c r="K30" i="16" s="1"/>
  <c r="I31" i="16"/>
  <c r="K31" i="16" s="1"/>
  <c r="I32" i="16"/>
  <c r="K32" i="16" s="1"/>
  <c r="I33" i="16"/>
  <c r="K33" i="16" s="1"/>
  <c r="I34" i="16"/>
  <c r="K34" i="16" s="1"/>
  <c r="I35" i="16"/>
  <c r="K35" i="16" s="1"/>
  <c r="I36" i="16"/>
  <c r="K36" i="16" s="1"/>
  <c r="I37" i="16"/>
  <c r="K37" i="16" s="1"/>
  <c r="I38" i="16"/>
  <c r="K38" i="16" s="1"/>
  <c r="I39" i="16"/>
  <c r="K39" i="16" s="1"/>
  <c r="I40" i="16"/>
  <c r="K40" i="16" s="1"/>
  <c r="I41" i="16"/>
  <c r="K41" i="16" s="1"/>
  <c r="I42" i="16"/>
  <c r="K42" i="16" s="1"/>
  <c r="I43" i="16"/>
  <c r="K43" i="16" s="1"/>
  <c r="I44" i="16"/>
  <c r="K44" i="16" s="1"/>
  <c r="I45" i="16"/>
  <c r="K45" i="16" s="1"/>
  <c r="I46" i="16"/>
  <c r="K46" i="16" s="1"/>
  <c r="I47" i="16"/>
  <c r="K47" i="16" s="1"/>
  <c r="I48" i="16"/>
  <c r="K48" i="16" s="1"/>
  <c r="I49" i="16"/>
  <c r="K49" i="16" s="1"/>
  <c r="I50" i="16"/>
  <c r="K50" i="16" s="1"/>
  <c r="I51" i="16"/>
  <c r="K51" i="16" s="1"/>
  <c r="I52" i="16"/>
  <c r="K52" i="16" s="1"/>
  <c r="I53" i="16"/>
  <c r="K53" i="16" s="1"/>
  <c r="I54" i="16"/>
  <c r="K54" i="16" s="1"/>
  <c r="I55" i="16"/>
  <c r="K55" i="16" s="1"/>
  <c r="I56" i="16"/>
  <c r="K56" i="16" s="1"/>
  <c r="I57" i="16"/>
  <c r="K57" i="16" s="1"/>
  <c r="I58" i="16"/>
  <c r="K58" i="16" s="1"/>
  <c r="I59" i="16"/>
  <c r="K59" i="16" s="1"/>
  <c r="I60" i="16"/>
  <c r="K60" i="16" s="1"/>
  <c r="I61" i="16"/>
  <c r="K61" i="16" s="1"/>
  <c r="I62" i="16"/>
  <c r="K62" i="16" s="1"/>
  <c r="I63" i="16"/>
  <c r="K63" i="16" s="1"/>
  <c r="I64" i="16"/>
  <c r="K64" i="16" s="1"/>
  <c r="I65" i="16"/>
  <c r="K65" i="16" s="1"/>
  <c r="I66" i="16"/>
  <c r="K66" i="16" s="1"/>
  <c r="I67" i="16"/>
  <c r="K67" i="16" s="1"/>
  <c r="I68" i="16"/>
  <c r="K68" i="16" s="1"/>
  <c r="I69" i="16"/>
  <c r="K69" i="16" s="1"/>
  <c r="I70" i="16"/>
  <c r="K70" i="16" s="1"/>
  <c r="I71" i="16"/>
  <c r="K71" i="16" s="1"/>
  <c r="I72" i="16"/>
  <c r="K72" i="16" s="1"/>
  <c r="I73" i="16"/>
  <c r="K73" i="16" s="1"/>
  <c r="I74" i="16"/>
  <c r="K74" i="16" s="1"/>
  <c r="I75" i="16"/>
  <c r="K75" i="16" s="1"/>
  <c r="I76" i="16"/>
  <c r="K76" i="16" s="1"/>
  <c r="I77" i="16"/>
  <c r="K77" i="16" s="1"/>
  <c r="I78" i="16"/>
  <c r="K78" i="16" s="1"/>
  <c r="I79" i="16"/>
  <c r="K79" i="16" s="1"/>
  <c r="I80" i="16"/>
  <c r="K80" i="16" s="1"/>
  <c r="I81" i="16"/>
  <c r="K81" i="16" s="1"/>
  <c r="I82" i="16"/>
  <c r="K82" i="16" s="1"/>
  <c r="I83" i="16"/>
  <c r="K83" i="16" s="1"/>
  <c r="I84" i="16"/>
  <c r="K84" i="16" s="1"/>
  <c r="I85" i="16"/>
  <c r="K85" i="16" s="1"/>
  <c r="I86" i="16"/>
  <c r="K86" i="16" s="1"/>
  <c r="I87" i="16"/>
  <c r="K87" i="16" s="1"/>
  <c r="I88" i="16"/>
  <c r="K88" i="16" s="1"/>
  <c r="I89" i="16"/>
  <c r="K89" i="16" s="1"/>
  <c r="I90" i="16"/>
  <c r="K90" i="16" s="1"/>
  <c r="I91" i="16"/>
  <c r="K91" i="16" s="1"/>
  <c r="I92" i="16"/>
  <c r="K92" i="16" s="1"/>
  <c r="I93" i="16"/>
  <c r="K93" i="16" s="1"/>
  <c r="I94" i="16"/>
  <c r="K94" i="16" s="1"/>
  <c r="I95" i="16"/>
  <c r="K95" i="16" s="1"/>
  <c r="I96" i="16"/>
  <c r="K96" i="16" s="1"/>
  <c r="I97" i="16"/>
  <c r="K97" i="16" s="1"/>
  <c r="I98" i="16"/>
  <c r="K98" i="16" s="1"/>
  <c r="I99" i="16"/>
  <c r="K99" i="16" s="1"/>
  <c r="I100" i="16"/>
  <c r="K100" i="16" s="1"/>
  <c r="I101" i="16"/>
  <c r="K101" i="16" s="1"/>
  <c r="I102" i="16"/>
  <c r="K102" i="16" s="1"/>
  <c r="I103" i="16"/>
  <c r="K103" i="16" s="1"/>
  <c r="I104" i="16"/>
  <c r="K104" i="16" s="1"/>
  <c r="I105" i="16"/>
  <c r="K105" i="16" s="1"/>
  <c r="I106" i="16"/>
  <c r="K106" i="16" s="1"/>
  <c r="I107" i="16"/>
  <c r="K107" i="16" s="1"/>
  <c r="I108" i="16"/>
  <c r="K108" i="16" s="1"/>
  <c r="I109" i="16"/>
  <c r="K109" i="16" s="1"/>
  <c r="I110" i="16"/>
  <c r="K110" i="16" s="1"/>
  <c r="I111" i="16"/>
  <c r="K111" i="16" s="1"/>
  <c r="I112" i="16"/>
  <c r="K112" i="16" s="1"/>
  <c r="I113" i="16"/>
  <c r="K113" i="16" s="1"/>
  <c r="I114" i="16"/>
  <c r="K114" i="16" s="1"/>
  <c r="I115" i="16"/>
  <c r="K115" i="16" s="1"/>
  <c r="I116" i="16"/>
  <c r="K116" i="16" s="1"/>
  <c r="I117" i="16"/>
  <c r="K117" i="16" s="1"/>
  <c r="I118" i="16"/>
  <c r="K118" i="16" s="1"/>
  <c r="I119" i="16"/>
  <c r="K119" i="16" s="1"/>
  <c r="I120" i="16"/>
  <c r="K120" i="16" s="1"/>
  <c r="I121" i="16"/>
  <c r="K121" i="16" s="1"/>
  <c r="I122" i="16"/>
  <c r="K122" i="16" s="1"/>
  <c r="I123" i="16"/>
  <c r="K123" i="16" s="1"/>
  <c r="I124" i="16"/>
  <c r="K124" i="16" s="1"/>
  <c r="I125" i="16"/>
  <c r="K125" i="16" s="1"/>
  <c r="I126" i="16"/>
  <c r="K126" i="16" s="1"/>
  <c r="I127" i="16"/>
  <c r="K127" i="16" s="1"/>
  <c r="I128" i="16"/>
  <c r="K128" i="16" s="1"/>
  <c r="I129" i="16"/>
  <c r="K129" i="16" s="1"/>
  <c r="I130" i="16"/>
  <c r="K130" i="16" s="1"/>
  <c r="I131" i="16"/>
  <c r="K131" i="16" s="1"/>
  <c r="I132" i="16"/>
  <c r="K132" i="16" s="1"/>
  <c r="I133" i="16"/>
  <c r="K133" i="16" s="1"/>
  <c r="I134" i="16"/>
  <c r="K134" i="16" s="1"/>
  <c r="I135" i="16"/>
  <c r="K135" i="16" s="1"/>
  <c r="I136" i="16"/>
  <c r="K136" i="16" s="1"/>
  <c r="I137" i="16"/>
  <c r="K137" i="16" s="1"/>
  <c r="I138" i="16"/>
  <c r="K138" i="16" s="1"/>
  <c r="I139" i="16"/>
  <c r="K139" i="16" s="1"/>
  <c r="I140" i="16"/>
  <c r="K140" i="16" s="1"/>
  <c r="I141" i="16"/>
  <c r="K141" i="16" s="1"/>
  <c r="I142" i="16"/>
  <c r="K142" i="16" s="1"/>
  <c r="I143" i="16"/>
  <c r="K143" i="16" s="1"/>
  <c r="I144" i="16"/>
  <c r="K144" i="16" s="1"/>
  <c r="I145" i="16"/>
  <c r="K145" i="16" s="1"/>
  <c r="I146" i="16"/>
  <c r="K146" i="16" s="1"/>
  <c r="I147" i="16"/>
  <c r="K147" i="16" s="1"/>
  <c r="I148" i="16"/>
  <c r="K148" i="16" s="1"/>
  <c r="I149" i="16"/>
  <c r="K149" i="16" s="1"/>
  <c r="I150" i="16"/>
  <c r="K150" i="16" s="1"/>
  <c r="I151" i="16"/>
  <c r="K151" i="16" s="1"/>
  <c r="I152" i="16"/>
  <c r="K152" i="16" s="1"/>
  <c r="I153" i="16"/>
  <c r="K153" i="16" s="1"/>
  <c r="I154" i="16"/>
  <c r="K154" i="16" s="1"/>
  <c r="I155" i="16"/>
  <c r="K155" i="16" s="1"/>
  <c r="I156" i="16"/>
  <c r="K156" i="16" s="1"/>
  <c r="I157" i="16"/>
  <c r="K157" i="16" s="1"/>
  <c r="I158" i="16"/>
  <c r="K158" i="16" s="1"/>
  <c r="I159" i="16"/>
  <c r="K159" i="16" s="1"/>
  <c r="I160" i="16"/>
  <c r="K160" i="16" s="1"/>
  <c r="I161" i="16"/>
  <c r="K161" i="16" s="1"/>
  <c r="I162" i="16"/>
  <c r="K162" i="16" s="1"/>
  <c r="I163" i="16"/>
  <c r="K163" i="16" s="1"/>
  <c r="I164" i="16"/>
  <c r="K164" i="16" s="1"/>
  <c r="I165" i="16"/>
  <c r="K165" i="16" s="1"/>
  <c r="I166" i="16"/>
  <c r="K166" i="16" s="1"/>
  <c r="I167" i="16"/>
  <c r="K167" i="16" s="1"/>
  <c r="I168" i="16"/>
  <c r="K168" i="16" s="1"/>
  <c r="I169" i="16"/>
  <c r="K169" i="16" s="1"/>
  <c r="I170" i="16"/>
  <c r="K170" i="16" s="1"/>
  <c r="I171" i="16"/>
  <c r="K171" i="16" s="1"/>
  <c r="I172" i="16"/>
  <c r="K172" i="16" s="1"/>
  <c r="I173" i="16"/>
  <c r="K173" i="16" s="1"/>
  <c r="I174" i="16"/>
  <c r="K174" i="16" s="1"/>
  <c r="I175" i="16"/>
  <c r="K175" i="16" s="1"/>
  <c r="I176" i="16"/>
  <c r="K176" i="16" s="1"/>
  <c r="I177" i="16"/>
  <c r="K177" i="16" s="1"/>
  <c r="I178" i="16"/>
  <c r="K178" i="16" s="1"/>
  <c r="I179" i="16"/>
  <c r="K179" i="16" s="1"/>
  <c r="I180" i="16"/>
  <c r="K180" i="16" s="1"/>
  <c r="I181" i="16"/>
  <c r="K181" i="16" s="1"/>
  <c r="I182" i="16"/>
  <c r="K182" i="16" s="1"/>
  <c r="I183" i="16"/>
  <c r="K183" i="16" s="1"/>
  <c r="I184" i="16"/>
  <c r="K184" i="16" s="1"/>
  <c r="I185" i="16"/>
  <c r="K185" i="16" s="1"/>
  <c r="I186" i="16"/>
  <c r="K186" i="16" s="1"/>
  <c r="I187" i="16"/>
  <c r="K187" i="16" s="1"/>
  <c r="I188" i="16"/>
  <c r="K188" i="16" s="1"/>
  <c r="I189" i="16"/>
  <c r="K189" i="16" s="1"/>
  <c r="I190" i="16"/>
  <c r="K190" i="16" s="1"/>
  <c r="I191" i="16"/>
  <c r="K191" i="16" s="1"/>
  <c r="I192" i="16"/>
  <c r="K192" i="16" s="1"/>
  <c r="I193" i="16"/>
  <c r="K193" i="16" s="1"/>
  <c r="I194" i="16"/>
  <c r="K194" i="16" s="1"/>
  <c r="I195" i="16"/>
  <c r="K195" i="16" s="1"/>
  <c r="I196" i="16"/>
  <c r="K196" i="16" s="1"/>
  <c r="I197" i="16"/>
  <c r="K197" i="16" s="1"/>
  <c r="I198" i="16"/>
  <c r="K198" i="16" s="1"/>
  <c r="I199" i="16"/>
  <c r="K199" i="16" s="1"/>
  <c r="I200" i="16"/>
  <c r="K200" i="16" s="1"/>
  <c r="I201" i="16"/>
  <c r="K201" i="16" s="1"/>
  <c r="I202" i="16"/>
  <c r="K202" i="16" s="1"/>
  <c r="I203" i="16"/>
  <c r="K203" i="16" s="1"/>
  <c r="I204" i="16"/>
  <c r="K204" i="16" s="1"/>
  <c r="I205" i="16"/>
  <c r="K205" i="16" s="1"/>
  <c r="I206" i="16"/>
  <c r="K206" i="16" s="1"/>
  <c r="I207" i="16"/>
  <c r="K207" i="16" s="1"/>
  <c r="I208" i="16"/>
  <c r="K208" i="16" s="1"/>
  <c r="I209" i="16"/>
  <c r="K209" i="16" s="1"/>
  <c r="I210" i="16"/>
  <c r="K210" i="16" s="1"/>
  <c r="I211" i="16"/>
  <c r="K211" i="16" s="1"/>
  <c r="I212" i="16"/>
  <c r="K212" i="16" s="1"/>
  <c r="I213" i="16"/>
  <c r="K213" i="16" s="1"/>
  <c r="I214" i="16"/>
  <c r="K214" i="16" s="1"/>
  <c r="I215" i="16"/>
  <c r="K215" i="16" s="1"/>
  <c r="I216" i="16"/>
  <c r="K216" i="16" s="1"/>
  <c r="I217" i="16"/>
  <c r="K217" i="16" s="1"/>
  <c r="I218" i="16"/>
  <c r="K218" i="16" s="1"/>
  <c r="I219" i="16"/>
  <c r="K219" i="16" s="1"/>
  <c r="I220" i="16"/>
  <c r="K220" i="16" s="1"/>
  <c r="I221" i="16"/>
  <c r="K221" i="16" s="1"/>
  <c r="I222" i="16"/>
  <c r="K222" i="16" s="1"/>
  <c r="I223" i="16"/>
  <c r="K223" i="16" s="1"/>
  <c r="I224" i="16"/>
  <c r="K224" i="16" s="1"/>
  <c r="I225" i="16"/>
  <c r="K225" i="16" s="1"/>
  <c r="I226" i="16"/>
  <c r="K226" i="16" s="1"/>
  <c r="I227" i="16"/>
  <c r="K227" i="16" s="1"/>
  <c r="I228" i="16"/>
  <c r="K228" i="16" s="1"/>
  <c r="I229" i="16"/>
  <c r="K229" i="16" s="1"/>
  <c r="I230" i="16"/>
  <c r="K230" i="16" s="1"/>
  <c r="I231" i="16"/>
  <c r="K231" i="16" s="1"/>
  <c r="I232" i="16"/>
  <c r="K232" i="16" s="1"/>
  <c r="I233" i="16"/>
  <c r="K233" i="16" s="1"/>
  <c r="I234" i="16"/>
  <c r="K234" i="16" s="1"/>
  <c r="I235" i="16"/>
  <c r="K235" i="16" s="1"/>
  <c r="I236" i="16"/>
  <c r="K236" i="16" s="1"/>
  <c r="I237" i="16"/>
  <c r="K237" i="16" s="1"/>
  <c r="I238" i="16"/>
  <c r="K238" i="16" s="1"/>
  <c r="I239" i="16"/>
  <c r="K239" i="16" s="1"/>
  <c r="I240" i="16"/>
  <c r="K240" i="16" s="1"/>
  <c r="I241" i="16"/>
  <c r="K241" i="16" s="1"/>
  <c r="I242" i="16"/>
  <c r="K242" i="16" s="1"/>
  <c r="I243" i="16"/>
  <c r="K243" i="16" s="1"/>
  <c r="I244" i="16"/>
  <c r="K244" i="16" s="1"/>
  <c r="I245" i="16"/>
  <c r="K245" i="16" s="1"/>
  <c r="I246" i="16"/>
  <c r="K246" i="16" s="1"/>
  <c r="I247" i="16"/>
  <c r="K247" i="16" s="1"/>
  <c r="I248" i="16"/>
  <c r="K248" i="16" s="1"/>
  <c r="I249" i="16"/>
  <c r="K249" i="16" s="1"/>
  <c r="I250" i="16"/>
  <c r="K250" i="16" s="1"/>
  <c r="I251" i="16"/>
  <c r="K251" i="16" s="1"/>
  <c r="I9" i="16"/>
  <c r="K9" i="16" s="1"/>
  <c r="I8" i="16"/>
  <c r="K8" i="16" s="1"/>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75" i="16"/>
  <c r="E73" i="16" l="1"/>
  <c r="E74" i="16"/>
  <c r="E38" i="16"/>
  <c r="E39" i="16"/>
  <c r="E40" i="16"/>
  <c r="E41" i="16"/>
  <c r="E42" i="16"/>
  <c r="E43" i="16"/>
  <c r="E44" i="16"/>
  <c r="E45" i="16"/>
  <c r="E46" i="16"/>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37" i="16"/>
  <c r="X15" i="16"/>
  <c r="A227" i="12" l="1"/>
  <c r="A228" i="12"/>
  <c r="A229" i="12"/>
  <c r="A230" i="12"/>
  <c r="A231" i="12"/>
  <c r="A232" i="12"/>
  <c r="A233" i="12"/>
  <c r="A234" i="12"/>
  <c r="N234" i="12"/>
  <c r="M234" i="12"/>
  <c r="L234" i="12"/>
  <c r="K234" i="12"/>
  <c r="N233" i="12"/>
  <c r="M233" i="12"/>
  <c r="L233" i="12"/>
  <c r="K233" i="12"/>
  <c r="N232" i="12"/>
  <c r="M232" i="12"/>
  <c r="L232" i="12"/>
  <c r="K232" i="12"/>
  <c r="N231" i="12"/>
  <c r="M231" i="12"/>
  <c r="L231" i="12"/>
  <c r="K231" i="12"/>
  <c r="N230" i="12"/>
  <c r="M230" i="12"/>
  <c r="L230" i="12"/>
  <c r="K230" i="12"/>
  <c r="N229" i="12"/>
  <c r="M229" i="12"/>
  <c r="L229" i="12"/>
  <c r="K229" i="12"/>
  <c r="N228" i="12"/>
  <c r="M228" i="12"/>
  <c r="L228" i="12"/>
  <c r="K228" i="12"/>
  <c r="N227" i="12"/>
  <c r="M227" i="12"/>
  <c r="L227" i="12"/>
  <c r="K227" i="12"/>
  <c r="N226" i="12"/>
  <c r="M226" i="12"/>
  <c r="L226" i="12"/>
  <c r="K226" i="12"/>
  <c r="N225" i="12"/>
  <c r="M225" i="12"/>
  <c r="L225" i="12"/>
  <c r="K225" i="12"/>
  <c r="N224" i="12"/>
  <c r="M224" i="12"/>
  <c r="L224" i="12"/>
  <c r="K224" i="12"/>
  <c r="N223" i="12"/>
  <c r="M223" i="12"/>
  <c r="L223" i="12"/>
  <c r="K223" i="12"/>
  <c r="N222" i="12"/>
  <c r="M222" i="12"/>
  <c r="L222" i="12"/>
  <c r="K222" i="12"/>
  <c r="N221" i="12"/>
  <c r="M221" i="12"/>
  <c r="L221" i="12"/>
  <c r="K221" i="12"/>
  <c r="N220" i="12"/>
  <c r="M220" i="12"/>
  <c r="L220" i="12"/>
  <c r="K220" i="12"/>
  <c r="N219" i="12"/>
  <c r="M219" i="12"/>
  <c r="L219" i="12"/>
  <c r="K219" i="12"/>
  <c r="N218" i="12"/>
  <c r="M218" i="12"/>
  <c r="L218" i="12"/>
  <c r="K218" i="12"/>
  <c r="N217" i="12"/>
  <c r="M217" i="12"/>
  <c r="L217" i="12"/>
  <c r="K217" i="12"/>
  <c r="N216" i="12"/>
  <c r="M216" i="12"/>
  <c r="L216" i="12"/>
  <c r="K216" i="12"/>
  <c r="N215" i="12"/>
  <c r="M215" i="12"/>
  <c r="L215" i="12"/>
  <c r="K215" i="12"/>
  <c r="N214" i="12"/>
  <c r="M214" i="12"/>
  <c r="L214" i="12"/>
  <c r="K214" i="12"/>
  <c r="N213" i="12"/>
  <c r="M213" i="12"/>
  <c r="L213" i="12"/>
  <c r="K213" i="12"/>
  <c r="N212" i="12"/>
  <c r="M212" i="12"/>
  <c r="L212" i="12"/>
  <c r="K212" i="12"/>
  <c r="N211" i="12"/>
  <c r="M211" i="12"/>
  <c r="L211" i="12"/>
  <c r="K211" i="12"/>
  <c r="N210" i="12"/>
  <c r="M210" i="12"/>
  <c r="L210" i="12"/>
  <c r="K210" i="12"/>
  <c r="N209" i="12"/>
  <c r="M209" i="12"/>
  <c r="L209" i="12"/>
  <c r="K209" i="12"/>
  <c r="N208" i="12"/>
  <c r="M208" i="12"/>
  <c r="L208" i="12"/>
  <c r="K208" i="12"/>
  <c r="N207" i="12"/>
  <c r="M207" i="12"/>
  <c r="L207" i="12"/>
  <c r="K207" i="12"/>
  <c r="N206" i="12"/>
  <c r="M206" i="12"/>
  <c r="L206" i="12"/>
  <c r="K206" i="12"/>
  <c r="N205" i="12"/>
  <c r="M205" i="12"/>
  <c r="L205" i="12"/>
  <c r="K205" i="12"/>
  <c r="N204" i="12"/>
  <c r="M204" i="12"/>
  <c r="L204" i="12"/>
  <c r="K204" i="12"/>
  <c r="N203" i="12"/>
  <c r="M203" i="12"/>
  <c r="L203" i="12"/>
  <c r="K203" i="12"/>
  <c r="N202" i="12"/>
  <c r="M202" i="12"/>
  <c r="L202" i="12"/>
  <c r="K202" i="12"/>
  <c r="N201" i="12"/>
  <c r="M201" i="12"/>
  <c r="L201" i="12"/>
  <c r="K201" i="12"/>
  <c r="N200" i="12"/>
  <c r="M200" i="12"/>
  <c r="L200" i="12"/>
  <c r="K200" i="12"/>
  <c r="N199" i="12"/>
  <c r="M199" i="12"/>
  <c r="L199" i="12"/>
  <c r="K199" i="12"/>
  <c r="N198" i="12"/>
  <c r="M198" i="12"/>
  <c r="L198" i="12"/>
  <c r="K198" i="12"/>
  <c r="N197" i="12"/>
  <c r="M197" i="12"/>
  <c r="L197" i="12"/>
  <c r="K197" i="12"/>
  <c r="N196" i="12"/>
  <c r="M196" i="12"/>
  <c r="L196" i="12"/>
  <c r="K196" i="12"/>
  <c r="N195" i="12"/>
  <c r="M195" i="12"/>
  <c r="L195" i="12"/>
  <c r="K195" i="12"/>
  <c r="N194" i="12"/>
  <c r="M194" i="12"/>
  <c r="L194" i="12"/>
  <c r="K194" i="12"/>
  <c r="N193" i="12"/>
  <c r="M193" i="12"/>
  <c r="L193" i="12"/>
  <c r="K193" i="12"/>
  <c r="N192" i="12"/>
  <c r="M192" i="12"/>
  <c r="L192" i="12"/>
  <c r="K192" i="12"/>
  <c r="N191" i="12"/>
  <c r="M191" i="12"/>
  <c r="L191" i="12"/>
  <c r="K191" i="12"/>
  <c r="N190" i="12"/>
  <c r="M190" i="12"/>
  <c r="L190" i="12"/>
  <c r="K190" i="12"/>
  <c r="N189" i="12"/>
  <c r="M189" i="12"/>
  <c r="L189" i="12"/>
  <c r="K189" i="12"/>
  <c r="N188" i="12"/>
  <c r="M188" i="12"/>
  <c r="L188" i="12"/>
  <c r="K188" i="12"/>
  <c r="N187" i="12"/>
  <c r="M187" i="12"/>
  <c r="L187" i="12"/>
  <c r="K187" i="12"/>
  <c r="N186" i="12"/>
  <c r="M186" i="12"/>
  <c r="L186" i="12"/>
  <c r="K186" i="12"/>
  <c r="N185" i="12"/>
  <c r="M185" i="12"/>
  <c r="L185" i="12"/>
  <c r="K185" i="12"/>
  <c r="N184" i="12"/>
  <c r="M184" i="12"/>
  <c r="L184" i="12"/>
  <c r="K184" i="12"/>
  <c r="N183" i="12"/>
  <c r="M183" i="12"/>
  <c r="L183" i="12"/>
  <c r="K183" i="12"/>
  <c r="N182" i="12"/>
  <c r="M182" i="12"/>
  <c r="L182" i="12"/>
  <c r="K182" i="12"/>
  <c r="N181" i="12"/>
  <c r="M181" i="12"/>
  <c r="L181" i="12"/>
  <c r="K181" i="12"/>
  <c r="N180" i="12"/>
  <c r="M180" i="12"/>
  <c r="L180" i="12"/>
  <c r="K180" i="12"/>
  <c r="N179" i="12"/>
  <c r="M179" i="12"/>
  <c r="L179" i="12"/>
  <c r="K179" i="12"/>
  <c r="N178" i="12"/>
  <c r="M178" i="12"/>
  <c r="L178" i="12"/>
  <c r="K178" i="12"/>
  <c r="N177" i="12"/>
  <c r="M177" i="12"/>
  <c r="L177" i="12"/>
  <c r="K177" i="12"/>
  <c r="N176" i="12"/>
  <c r="M176" i="12"/>
  <c r="L176" i="12"/>
  <c r="K176" i="12"/>
  <c r="N175" i="12"/>
  <c r="M175" i="12"/>
  <c r="L175" i="12"/>
  <c r="K175" i="12"/>
  <c r="N174" i="12"/>
  <c r="M174" i="12"/>
  <c r="L174" i="12"/>
  <c r="K174" i="12"/>
  <c r="N173" i="12"/>
  <c r="M173" i="12"/>
  <c r="L173" i="12"/>
  <c r="K173" i="12"/>
  <c r="N172" i="12"/>
  <c r="M172" i="12"/>
  <c r="L172" i="12"/>
  <c r="K172" i="12"/>
  <c r="N171" i="12"/>
  <c r="M171" i="12"/>
  <c r="L171" i="12"/>
  <c r="K171" i="12"/>
  <c r="N170" i="12"/>
  <c r="M170" i="12"/>
  <c r="L170" i="12"/>
  <c r="K170" i="12"/>
  <c r="N169" i="12"/>
  <c r="M169" i="12"/>
  <c r="L169" i="12"/>
  <c r="K169" i="12"/>
  <c r="N168" i="12"/>
  <c r="M168" i="12"/>
  <c r="L168" i="12"/>
  <c r="K168" i="12"/>
  <c r="N167" i="12"/>
  <c r="M167" i="12"/>
  <c r="L167" i="12"/>
  <c r="K167" i="12"/>
  <c r="N166" i="12"/>
  <c r="M166" i="12"/>
  <c r="L166" i="12"/>
  <c r="K166" i="12"/>
  <c r="N165" i="12"/>
  <c r="M165" i="12"/>
  <c r="L165" i="12"/>
  <c r="K165" i="12"/>
  <c r="N164" i="12"/>
  <c r="M164" i="12"/>
  <c r="L164" i="12"/>
  <c r="K164" i="12"/>
  <c r="N163" i="12"/>
  <c r="M163" i="12"/>
  <c r="L163" i="12"/>
  <c r="K163" i="12"/>
  <c r="N162" i="12"/>
  <c r="M162" i="12"/>
  <c r="L162" i="12"/>
  <c r="K162" i="12"/>
  <c r="N161" i="12"/>
  <c r="M161" i="12"/>
  <c r="L161" i="12"/>
  <c r="K161" i="12"/>
  <c r="N160" i="12"/>
  <c r="M160" i="12"/>
  <c r="L160" i="12"/>
  <c r="K160" i="12"/>
  <c r="N159" i="12"/>
  <c r="M159" i="12"/>
  <c r="L159" i="12"/>
  <c r="K159" i="12"/>
  <c r="N158" i="12"/>
  <c r="M158" i="12"/>
  <c r="L158" i="12"/>
  <c r="K158" i="12"/>
  <c r="N157" i="12"/>
  <c r="M157" i="12"/>
  <c r="L157" i="12"/>
  <c r="K157" i="12"/>
  <c r="N156" i="12"/>
  <c r="M156" i="12"/>
  <c r="L156" i="12"/>
  <c r="K156" i="12"/>
  <c r="N155" i="12"/>
  <c r="M155" i="12"/>
  <c r="L155" i="12"/>
  <c r="K155" i="12"/>
  <c r="N154" i="12"/>
  <c r="M154" i="12"/>
  <c r="L154" i="12"/>
  <c r="K154" i="12"/>
  <c r="N153" i="12"/>
  <c r="M153" i="12"/>
  <c r="L153" i="12"/>
  <c r="K153" i="12"/>
  <c r="N152" i="12"/>
  <c r="M152" i="12"/>
  <c r="L152" i="12"/>
  <c r="K152" i="12"/>
  <c r="N151" i="12"/>
  <c r="M151" i="12"/>
  <c r="L151" i="12"/>
  <c r="K151" i="12"/>
  <c r="N150" i="12"/>
  <c r="M150" i="12"/>
  <c r="L150" i="12"/>
  <c r="K150" i="12"/>
  <c r="N149" i="12"/>
  <c r="M149" i="12"/>
  <c r="L149" i="12"/>
  <c r="K149" i="12"/>
  <c r="N148" i="12"/>
  <c r="M148" i="12"/>
  <c r="L148" i="12"/>
  <c r="K148" i="12"/>
  <c r="N147" i="12"/>
  <c r="M147" i="12"/>
  <c r="L147" i="12"/>
  <c r="K147" i="12"/>
  <c r="N146" i="12"/>
  <c r="M146" i="12"/>
  <c r="L146" i="12"/>
  <c r="K146" i="12"/>
  <c r="N145" i="12"/>
  <c r="M145" i="12"/>
  <c r="L145" i="12"/>
  <c r="K145" i="12"/>
  <c r="N144" i="12"/>
  <c r="M144" i="12"/>
  <c r="L144" i="12"/>
  <c r="K144" i="12"/>
  <c r="N143" i="12"/>
  <c r="M143" i="12"/>
  <c r="L143" i="12"/>
  <c r="K143" i="12"/>
  <c r="N142" i="12"/>
  <c r="M142" i="12"/>
  <c r="L142" i="12"/>
  <c r="K142" i="12"/>
  <c r="N141" i="12"/>
  <c r="M141" i="12"/>
  <c r="L141" i="12"/>
  <c r="K141" i="12"/>
  <c r="N140" i="12"/>
  <c r="M140" i="12"/>
  <c r="L140" i="12"/>
  <c r="K140" i="12"/>
  <c r="N139" i="12"/>
  <c r="M139" i="12"/>
  <c r="L139" i="12"/>
  <c r="K139" i="12"/>
  <c r="N138" i="12"/>
  <c r="M138" i="12"/>
  <c r="L138" i="12"/>
  <c r="K138" i="12"/>
  <c r="N137" i="12"/>
  <c r="M137" i="12"/>
  <c r="L137" i="12"/>
  <c r="K137" i="12"/>
  <c r="N136" i="12"/>
  <c r="M136" i="12"/>
  <c r="L136" i="12"/>
  <c r="K136" i="12"/>
  <c r="N135" i="12"/>
  <c r="M135" i="12"/>
  <c r="L135" i="12"/>
  <c r="K135" i="12"/>
  <c r="N134" i="12"/>
  <c r="M134" i="12"/>
  <c r="L134" i="12"/>
  <c r="K134" i="12"/>
  <c r="N133" i="12"/>
  <c r="M133" i="12"/>
  <c r="L133" i="12"/>
  <c r="K133" i="12"/>
  <c r="N132" i="12"/>
  <c r="M132" i="12"/>
  <c r="L132" i="12"/>
  <c r="K132" i="12"/>
  <c r="N131" i="12"/>
  <c r="M131" i="12"/>
  <c r="L131" i="12"/>
  <c r="K131" i="12"/>
  <c r="N130" i="12"/>
  <c r="M130" i="12"/>
  <c r="L130" i="12"/>
  <c r="K130" i="12"/>
  <c r="N129" i="12"/>
  <c r="M129" i="12"/>
  <c r="L129" i="12"/>
  <c r="K129" i="12"/>
  <c r="N128" i="12"/>
  <c r="M128" i="12"/>
  <c r="L128" i="12"/>
  <c r="K128" i="12"/>
  <c r="N127" i="12"/>
  <c r="M127" i="12"/>
  <c r="L127" i="12"/>
  <c r="K127" i="12"/>
  <c r="N126" i="12"/>
  <c r="M126" i="12"/>
  <c r="L126" i="12"/>
  <c r="K126" i="12"/>
  <c r="N125" i="12"/>
  <c r="M125" i="12"/>
  <c r="L125" i="12"/>
  <c r="K125" i="12"/>
  <c r="N124" i="12"/>
  <c r="M124" i="12"/>
  <c r="L124" i="12"/>
  <c r="K124" i="12"/>
  <c r="N123" i="12"/>
  <c r="M123" i="12"/>
  <c r="L123" i="12"/>
  <c r="K123" i="12"/>
  <c r="N122" i="12"/>
  <c r="M122" i="12"/>
  <c r="L122" i="12"/>
  <c r="K122" i="12"/>
  <c r="N121" i="12"/>
  <c r="M121" i="12"/>
  <c r="L121" i="12"/>
  <c r="K121" i="12"/>
  <c r="N120" i="12"/>
  <c r="M120" i="12"/>
  <c r="L120" i="12"/>
  <c r="K120" i="12"/>
  <c r="N119" i="12"/>
  <c r="M119" i="12"/>
  <c r="L119" i="12"/>
  <c r="K119" i="12"/>
  <c r="N118" i="12"/>
  <c r="M118" i="12"/>
  <c r="L118" i="12"/>
  <c r="K118" i="12"/>
  <c r="N117" i="12"/>
  <c r="M117" i="12"/>
  <c r="L117" i="12"/>
  <c r="K117" i="12"/>
  <c r="N116" i="12"/>
  <c r="M116" i="12"/>
  <c r="L116" i="12"/>
  <c r="K116" i="12"/>
  <c r="N115" i="12"/>
  <c r="M115" i="12"/>
  <c r="L115" i="12"/>
  <c r="K115" i="12"/>
  <c r="N114" i="12"/>
  <c r="M114" i="12"/>
  <c r="L114" i="12"/>
  <c r="K114" i="12"/>
  <c r="N113" i="12"/>
  <c r="M113" i="12"/>
  <c r="L113" i="12"/>
  <c r="K113" i="12"/>
  <c r="N112" i="12"/>
  <c r="M112" i="12"/>
  <c r="L112" i="12"/>
  <c r="K112" i="12"/>
  <c r="N111" i="12"/>
  <c r="M111" i="12"/>
  <c r="L111" i="12"/>
  <c r="K111" i="12"/>
  <c r="N110" i="12"/>
  <c r="M110" i="12"/>
  <c r="L110" i="12"/>
  <c r="K110" i="12"/>
  <c r="N109" i="12"/>
  <c r="M109" i="12"/>
  <c r="L109" i="12"/>
  <c r="K109" i="12"/>
  <c r="N108" i="12"/>
  <c r="M108" i="12"/>
  <c r="L108" i="12"/>
  <c r="K108" i="12"/>
  <c r="N107" i="12"/>
  <c r="M107" i="12"/>
  <c r="L107" i="12"/>
  <c r="K107" i="12"/>
  <c r="N106" i="12"/>
  <c r="M106" i="12"/>
  <c r="L106" i="12"/>
  <c r="K106" i="12"/>
  <c r="N105" i="12"/>
  <c r="M105" i="12"/>
  <c r="L105" i="12"/>
  <c r="K105" i="12"/>
  <c r="N104" i="12"/>
  <c r="M104" i="12"/>
  <c r="L104" i="12"/>
  <c r="K104" i="12"/>
  <c r="N103" i="12"/>
  <c r="M103" i="12"/>
  <c r="L103" i="12"/>
  <c r="K103" i="12"/>
  <c r="N102" i="12"/>
  <c r="M102" i="12"/>
  <c r="L102" i="12"/>
  <c r="K102" i="12"/>
  <c r="N101" i="12"/>
  <c r="M101" i="12"/>
  <c r="L101" i="12"/>
  <c r="K101" i="12"/>
  <c r="N100" i="12"/>
  <c r="M100" i="12"/>
  <c r="L100" i="12"/>
  <c r="K100" i="12"/>
  <c r="N99" i="12"/>
  <c r="M99" i="12"/>
  <c r="L99" i="12"/>
  <c r="K99" i="12"/>
  <c r="N98" i="12"/>
  <c r="M98" i="12"/>
  <c r="L98" i="12"/>
  <c r="K98" i="12"/>
  <c r="N97" i="12"/>
  <c r="M97" i="12"/>
  <c r="L97" i="12"/>
  <c r="K97" i="12"/>
  <c r="N96" i="12"/>
  <c r="M96" i="12"/>
  <c r="L96" i="12"/>
  <c r="K96" i="12"/>
  <c r="N95" i="12"/>
  <c r="M95" i="12"/>
  <c r="L95" i="12"/>
  <c r="K95" i="12"/>
  <c r="N94" i="12"/>
  <c r="M94" i="12"/>
  <c r="L94" i="12"/>
  <c r="K94" i="12"/>
  <c r="N93" i="12"/>
  <c r="M93" i="12"/>
  <c r="L93" i="12"/>
  <c r="K93" i="12"/>
  <c r="N92" i="12"/>
  <c r="M92" i="12"/>
  <c r="L92" i="12"/>
  <c r="K92" i="12"/>
  <c r="N91" i="12"/>
  <c r="M91" i="12"/>
  <c r="L91" i="12"/>
  <c r="K91" i="12"/>
  <c r="N90" i="12"/>
  <c r="M90" i="12"/>
  <c r="L90" i="12"/>
  <c r="K90" i="12"/>
  <c r="N89" i="12"/>
  <c r="M89" i="12"/>
  <c r="L89" i="12"/>
  <c r="K89" i="12"/>
  <c r="N88" i="12"/>
  <c r="M88" i="12"/>
  <c r="L88" i="12"/>
  <c r="K88" i="12"/>
  <c r="N87" i="12"/>
  <c r="M87" i="12"/>
  <c r="L87" i="12"/>
  <c r="K87" i="12"/>
  <c r="N86" i="12"/>
  <c r="M86" i="12"/>
  <c r="L86" i="12"/>
  <c r="K86" i="12"/>
  <c r="N85" i="12"/>
  <c r="M85" i="12"/>
  <c r="L85" i="12"/>
  <c r="K85" i="12"/>
  <c r="N84" i="12"/>
  <c r="M84" i="12"/>
  <c r="L84" i="12"/>
  <c r="K84" i="12"/>
  <c r="N83" i="12"/>
  <c r="M83" i="12"/>
  <c r="L83" i="12"/>
  <c r="K83" i="12"/>
  <c r="N82" i="12"/>
  <c r="M82" i="12"/>
  <c r="L82" i="12"/>
  <c r="K82" i="12"/>
  <c r="N81" i="12"/>
  <c r="M81" i="12"/>
  <c r="L81" i="12"/>
  <c r="K81" i="12"/>
  <c r="N80" i="12"/>
  <c r="M80" i="12"/>
  <c r="L80" i="12"/>
  <c r="K80" i="12"/>
  <c r="N79" i="12"/>
  <c r="M79" i="12"/>
  <c r="L79" i="12"/>
  <c r="K79" i="12"/>
  <c r="N78" i="12"/>
  <c r="M78" i="12"/>
  <c r="L78" i="12"/>
  <c r="K78" i="12"/>
  <c r="N77" i="12"/>
  <c r="M77" i="12"/>
  <c r="L77" i="12"/>
  <c r="K77" i="12"/>
  <c r="N76" i="12"/>
  <c r="M76" i="12"/>
  <c r="L76" i="12"/>
  <c r="K76" i="12"/>
  <c r="N75" i="12"/>
  <c r="M75" i="12"/>
  <c r="L75" i="12"/>
  <c r="K75" i="12"/>
  <c r="N74" i="12"/>
  <c r="M74" i="12"/>
  <c r="L74" i="12"/>
  <c r="K74" i="12"/>
  <c r="N73" i="12"/>
  <c r="M73" i="12"/>
  <c r="L73" i="12"/>
  <c r="K73" i="12"/>
  <c r="N72" i="12"/>
  <c r="M72" i="12"/>
  <c r="L72" i="12"/>
  <c r="K72" i="12"/>
  <c r="N71" i="12"/>
  <c r="M71" i="12"/>
  <c r="L71" i="12"/>
  <c r="K71" i="12"/>
  <c r="N70" i="12"/>
  <c r="M70" i="12"/>
  <c r="L70" i="12"/>
  <c r="K70" i="12"/>
  <c r="N69" i="12"/>
  <c r="M69" i="12"/>
  <c r="L69" i="12"/>
  <c r="K69" i="12"/>
  <c r="N68" i="12"/>
  <c r="M68" i="12"/>
  <c r="L68" i="12"/>
  <c r="K68" i="12"/>
  <c r="N67" i="12"/>
  <c r="M67" i="12"/>
  <c r="L67" i="12"/>
  <c r="K67" i="12"/>
  <c r="N66" i="12"/>
  <c r="M66" i="12"/>
  <c r="L66" i="12"/>
  <c r="K66" i="12"/>
  <c r="N65" i="12"/>
  <c r="M65" i="12"/>
  <c r="L65" i="12"/>
  <c r="K65" i="12"/>
  <c r="N64" i="12"/>
  <c r="M64" i="12"/>
  <c r="L64" i="12"/>
  <c r="K64" i="12"/>
  <c r="N63" i="12"/>
  <c r="M63" i="12"/>
  <c r="L63" i="12"/>
  <c r="K63" i="12"/>
  <c r="N62" i="12"/>
  <c r="M62" i="12"/>
  <c r="L62" i="12"/>
  <c r="K62" i="12"/>
  <c r="N61" i="12"/>
  <c r="M61" i="12"/>
  <c r="L61" i="12"/>
  <c r="K61" i="12"/>
  <c r="N60" i="12"/>
  <c r="M60" i="12"/>
  <c r="L60" i="12"/>
  <c r="K60" i="12"/>
  <c r="N59" i="12"/>
  <c r="M59" i="12"/>
  <c r="L59" i="12"/>
  <c r="K59" i="12"/>
  <c r="N58" i="12"/>
  <c r="M58" i="12"/>
  <c r="L58" i="12"/>
  <c r="K58" i="12"/>
  <c r="N57" i="12"/>
  <c r="M57" i="12"/>
  <c r="L57" i="12"/>
  <c r="K57" i="12"/>
  <c r="N56" i="12"/>
  <c r="M56" i="12"/>
  <c r="L56" i="12"/>
  <c r="K56" i="12"/>
  <c r="N55" i="12"/>
  <c r="M55" i="12"/>
  <c r="L55" i="12"/>
  <c r="K55" i="12"/>
  <c r="N54" i="12"/>
  <c r="M54" i="12"/>
  <c r="L54" i="12"/>
  <c r="K54" i="12"/>
  <c r="N53" i="12"/>
  <c r="M53" i="12"/>
  <c r="L53" i="12"/>
  <c r="K53" i="12"/>
  <c r="N52" i="12"/>
  <c r="M52" i="12"/>
  <c r="L52" i="12"/>
  <c r="K52" i="12"/>
  <c r="N51" i="12"/>
  <c r="M51" i="12"/>
  <c r="L51" i="12"/>
  <c r="K51" i="12"/>
  <c r="N50" i="12"/>
  <c r="M50" i="12"/>
  <c r="L50" i="12"/>
  <c r="K50" i="12"/>
  <c r="N49" i="12"/>
  <c r="M49" i="12"/>
  <c r="L49" i="12"/>
  <c r="K49" i="12"/>
  <c r="N48" i="12"/>
  <c r="M48" i="12"/>
  <c r="L48" i="12"/>
  <c r="K48" i="12"/>
  <c r="N47" i="12"/>
  <c r="M47" i="12"/>
  <c r="L47" i="12"/>
  <c r="K47" i="12"/>
  <c r="N46" i="12"/>
  <c r="M46" i="12"/>
  <c r="L46" i="12"/>
  <c r="K46" i="12"/>
  <c r="N45" i="12"/>
  <c r="M45" i="12"/>
  <c r="L45" i="12"/>
  <c r="K45" i="12"/>
  <c r="N44" i="12"/>
  <c r="M44" i="12"/>
  <c r="L44" i="12"/>
  <c r="K44" i="12"/>
  <c r="N43" i="12"/>
  <c r="M43" i="12"/>
  <c r="L43" i="12"/>
  <c r="K43" i="12"/>
  <c r="N42" i="12"/>
  <c r="M42" i="12"/>
  <c r="L42" i="12"/>
  <c r="K42" i="12"/>
  <c r="N41" i="12"/>
  <c r="M41" i="12"/>
  <c r="L41" i="12"/>
  <c r="K41" i="12"/>
  <c r="N40" i="12"/>
  <c r="M40" i="12"/>
  <c r="L40" i="12"/>
  <c r="K40" i="12"/>
  <c r="N39" i="12"/>
  <c r="M39" i="12"/>
  <c r="L39" i="12"/>
  <c r="K39" i="12"/>
  <c r="N38" i="12"/>
  <c r="M38" i="12"/>
  <c r="L38" i="12"/>
  <c r="K38" i="12"/>
  <c r="N37" i="12"/>
  <c r="M37" i="12"/>
  <c r="L37" i="12"/>
  <c r="K37" i="12"/>
  <c r="N36" i="12"/>
  <c r="M36" i="12"/>
  <c r="L36" i="12"/>
  <c r="K36" i="12"/>
  <c r="N35" i="12"/>
  <c r="M35" i="12"/>
  <c r="L35" i="12"/>
  <c r="K35" i="12"/>
  <c r="N34" i="12"/>
  <c r="M34" i="12"/>
  <c r="L34" i="12"/>
  <c r="K34" i="12"/>
  <c r="N33" i="12"/>
  <c r="M33" i="12"/>
  <c r="L33" i="12"/>
  <c r="K33" i="12"/>
  <c r="N32" i="12"/>
  <c r="M32" i="12"/>
  <c r="L32" i="12"/>
  <c r="K32" i="12"/>
  <c r="N31" i="12"/>
  <c r="M31" i="12"/>
  <c r="L31" i="12"/>
  <c r="K31" i="12"/>
  <c r="N30" i="12"/>
  <c r="M30" i="12"/>
  <c r="L30" i="12"/>
  <c r="K30" i="12"/>
  <c r="N29" i="12"/>
  <c r="M29" i="12"/>
  <c r="L29" i="12"/>
  <c r="K29" i="12"/>
  <c r="N28" i="12"/>
  <c r="M28" i="12"/>
  <c r="L28" i="12"/>
  <c r="K28" i="12"/>
  <c r="N27" i="12"/>
  <c r="M27" i="12"/>
  <c r="L27" i="12"/>
  <c r="K27" i="12"/>
  <c r="N26" i="12"/>
  <c r="M26" i="12"/>
  <c r="L26" i="12"/>
  <c r="K26" i="12"/>
  <c r="N25" i="12"/>
  <c r="M25" i="12"/>
  <c r="L25" i="12"/>
  <c r="K25" i="12"/>
  <c r="N24" i="12"/>
  <c r="M24" i="12"/>
  <c r="L24" i="12"/>
  <c r="K24" i="12"/>
  <c r="N23" i="12"/>
  <c r="M23" i="12"/>
  <c r="L23" i="12"/>
  <c r="K23" i="12"/>
  <c r="N22" i="12"/>
  <c r="M22" i="12"/>
  <c r="L22" i="12"/>
  <c r="K22" i="12"/>
  <c r="N21" i="12"/>
  <c r="M21" i="12"/>
  <c r="L21" i="12"/>
  <c r="K21" i="12"/>
  <c r="N20" i="12"/>
  <c r="M20" i="12"/>
  <c r="L20" i="12"/>
  <c r="K20" i="12"/>
  <c r="N19" i="12"/>
  <c r="M19" i="12"/>
  <c r="L19" i="12"/>
  <c r="K19" i="12"/>
  <c r="N18" i="12"/>
  <c r="M18" i="12"/>
  <c r="L18" i="12"/>
  <c r="K18" i="12"/>
  <c r="N17" i="12"/>
  <c r="M17" i="12"/>
  <c r="L17" i="12"/>
  <c r="K17" i="12"/>
  <c r="N16" i="12"/>
  <c r="M16" i="12"/>
  <c r="L16" i="12"/>
  <c r="K16" i="12"/>
  <c r="N15" i="12"/>
  <c r="M15" i="12"/>
  <c r="L15" i="12"/>
  <c r="K15" i="12"/>
  <c r="N14" i="12"/>
  <c r="M14" i="12"/>
  <c r="L14" i="12"/>
  <c r="K14" i="12"/>
  <c r="N13" i="12"/>
  <c r="M13" i="12"/>
  <c r="L13" i="12"/>
  <c r="K13" i="12"/>
  <c r="N12" i="12"/>
  <c r="M12" i="12"/>
  <c r="L12" i="12"/>
  <c r="K12" i="12"/>
  <c r="N11" i="12"/>
  <c r="M11" i="12"/>
  <c r="L11" i="12"/>
  <c r="K11" i="12"/>
  <c r="N10" i="12"/>
  <c r="M10" i="12"/>
  <c r="L10" i="12"/>
  <c r="K10" i="12"/>
  <c r="N9" i="12"/>
  <c r="M9" i="12"/>
  <c r="L9" i="12"/>
  <c r="K9" i="12"/>
  <c r="N8" i="12"/>
  <c r="M8" i="12"/>
  <c r="L8" i="12"/>
  <c r="K8" i="12"/>
  <c r="N7" i="12"/>
  <c r="M7" i="12"/>
  <c r="L7" i="12"/>
  <c r="K7" i="12"/>
  <c r="N6" i="12"/>
  <c r="M6" i="12"/>
  <c r="L6" i="12"/>
  <c r="K6" i="12"/>
  <c r="N5" i="12"/>
  <c r="M5" i="12"/>
  <c r="L5" i="12"/>
  <c r="K5" i="12"/>
  <c r="N4" i="12"/>
  <c r="M4" i="12"/>
  <c r="L4" i="12"/>
  <c r="K4" i="12"/>
  <c r="N3" i="12"/>
  <c r="M3" i="12"/>
  <c r="L3" i="12"/>
  <c r="K3" i="12"/>
  <c r="N2" i="12"/>
  <c r="M2" i="12"/>
  <c r="L2" i="12"/>
  <c r="K2" i="12"/>
  <c r="A3" i="12"/>
  <c r="A4" i="12"/>
  <c r="A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 i="12"/>
  <c r="I11" i="17" l="1"/>
  <c r="O21" i="17" l="1"/>
  <c r="O19" i="17"/>
  <c r="O17" i="17"/>
  <c r="O15" i="17"/>
  <c r="O12" i="17"/>
  <c r="O13" i="17"/>
  <c r="O11" i="17"/>
  <c r="N21" i="17"/>
  <c r="N19" i="17"/>
  <c r="N17" i="17"/>
  <c r="N15" i="17"/>
  <c r="N12" i="17"/>
  <c r="N13" i="17"/>
  <c r="N11" i="17"/>
  <c r="S21" i="17"/>
  <c r="S19" i="17"/>
  <c r="S17" i="17"/>
  <c r="S15" i="17"/>
  <c r="S12" i="17"/>
  <c r="S13" i="17"/>
  <c r="S11" i="17"/>
  <c r="K24" i="17"/>
  <c r="J24" i="17"/>
  <c r="H24" i="17"/>
  <c r="R21" i="17"/>
  <c r="L21" i="17"/>
  <c r="A21" i="17"/>
  <c r="A20" i="17"/>
  <c r="R19" i="17"/>
  <c r="L19" i="17"/>
  <c r="A19" i="17"/>
  <c r="A18" i="17"/>
  <c r="R17" i="17"/>
  <c r="I17" i="17"/>
  <c r="L17" i="17" s="1"/>
  <c r="A17" i="17"/>
  <c r="A16" i="17"/>
  <c r="R15" i="17"/>
  <c r="I15" i="17"/>
  <c r="L15" i="17" s="1"/>
  <c r="A15" i="17"/>
  <c r="A14" i="17"/>
  <c r="R13" i="17"/>
  <c r="L13" i="17"/>
  <c r="A13" i="17"/>
  <c r="R12" i="17"/>
  <c r="I12" i="17"/>
  <c r="L12" i="17" s="1"/>
  <c r="A12" i="17"/>
  <c r="R11" i="17"/>
  <c r="A11" i="17"/>
  <c r="T15" i="17" l="1"/>
  <c r="U12" i="17"/>
  <c r="U21" i="17"/>
  <c r="T13" i="17"/>
  <c r="T19" i="17"/>
  <c r="U11" i="17"/>
  <c r="T17" i="17"/>
  <c r="T21" i="17"/>
  <c r="U15" i="17"/>
  <c r="U17" i="17"/>
  <c r="T11" i="17"/>
  <c r="U19" i="17"/>
  <c r="I24" i="17"/>
  <c r="R24" i="17"/>
  <c r="U13" i="17"/>
  <c r="L11" i="17"/>
  <c r="L24" i="17" s="1"/>
  <c r="T12" i="17"/>
  <c r="V12" i="17" s="1"/>
  <c r="V13" i="17" l="1"/>
  <c r="V21" i="17"/>
  <c r="V15" i="17"/>
  <c r="V19" i="17"/>
  <c r="V11" i="17"/>
  <c r="V17" i="17"/>
  <c r="L4" i="17" l="1"/>
  <c r="L3" i="17"/>
  <c r="L2" i="17"/>
  <c r="K4" i="17"/>
  <c r="G4" i="17"/>
  <c r="H4" i="17" s="1"/>
  <c r="K3" i="17"/>
  <c r="G3" i="17"/>
  <c r="H3" i="17" s="1"/>
  <c r="K2" i="17"/>
  <c r="G2" i="17"/>
  <c r="H2" i="17" s="1"/>
  <c r="M3" i="17" l="1"/>
  <c r="N3" i="17" s="1"/>
  <c r="M4" i="17"/>
  <c r="N4" i="17" s="1"/>
  <c r="M2" i="17"/>
  <c r="N2" i="17" s="1"/>
  <c r="Z3" i="8"/>
  <c r="B3" i="8"/>
  <c r="D3" i="8" s="1"/>
  <c r="A3" i="8"/>
  <c r="C3" i="8" s="1"/>
  <c r="AB131" i="8" l="1"/>
  <c r="AB132" i="8"/>
  <c r="X11" i="16" l="1"/>
  <c r="X27" i="16"/>
  <c r="X46" i="16"/>
  <c r="X73" i="16"/>
  <c r="X86" i="16"/>
  <c r="X69" i="16"/>
  <c r="X35" i="16"/>
  <c r="X50" i="16"/>
  <c r="X78" i="16"/>
  <c r="X89" i="16"/>
  <c r="X19" i="16"/>
  <c r="X39" i="16"/>
  <c r="X53" i="16"/>
  <c r="X81" i="16"/>
  <c r="X24" i="16"/>
  <c r="X45" i="16"/>
  <c r="X82" i="16"/>
  <c r="X37" i="16"/>
  <c r="X33" i="16"/>
  <c r="X49" i="16"/>
  <c r="X80" i="16"/>
  <c r="X48" i="16"/>
  <c r="X23" i="16"/>
  <c r="X79" i="16"/>
  <c r="X63" i="16"/>
  <c r="X47" i="16"/>
  <c r="X21" i="16"/>
  <c r="X84" i="16"/>
  <c r="X52" i="16"/>
  <c r="X14" i="16"/>
  <c r="X70" i="16"/>
  <c r="X54" i="16"/>
  <c r="X29" i="16"/>
  <c r="X12" i="16"/>
  <c r="X77" i="16"/>
  <c r="X57" i="16"/>
  <c r="X64" i="16"/>
  <c r="X87" i="16"/>
  <c r="X55" i="16"/>
  <c r="X13" i="16"/>
  <c r="X32" i="16"/>
  <c r="X62" i="16"/>
  <c r="X20" i="16"/>
  <c r="X41" i="16"/>
  <c r="X88" i="16"/>
  <c r="X56" i="16"/>
  <c r="X18" i="16"/>
  <c r="X83" i="16"/>
  <c r="X67" i="16"/>
  <c r="X51" i="16"/>
  <c r="X26" i="16"/>
  <c r="X9" i="16"/>
  <c r="X22" i="16"/>
  <c r="X74" i="16"/>
  <c r="X34" i="16"/>
  <c r="X8" i="16"/>
  <c r="X85" i="16"/>
  <c r="X28" i="16"/>
  <c r="X72" i="16"/>
  <c r="X44" i="16"/>
  <c r="X91" i="16"/>
  <c r="X75" i="16"/>
  <c r="X59" i="16"/>
  <c r="X43" i="16"/>
  <c r="X17" i="16"/>
  <c r="X76" i="16"/>
  <c r="X40" i="16"/>
  <c r="X10" i="16"/>
  <c r="X66" i="16"/>
  <c r="X42" i="16"/>
  <c r="X25" i="16"/>
  <c r="X31" i="16"/>
  <c r="X65" i="16"/>
  <c r="X36" i="16"/>
  <c r="X71" i="16"/>
  <c r="X30" i="16"/>
  <c r="X68" i="16"/>
  <c r="X90" i="16"/>
  <c r="X38" i="16"/>
  <c r="X61" i="16"/>
  <c r="X60" i="16"/>
  <c r="X58" i="16"/>
  <c r="X16" i="16"/>
  <c r="X7" i="16"/>
  <c r="E3" i="16"/>
  <c r="E4" i="16"/>
  <c r="E5" i="16"/>
  <c r="E6" i="16"/>
  <c r="E7" i="16"/>
  <c r="E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2" i="16"/>
  <c r="H284" i="16" l="1"/>
  <c r="H283" i="16"/>
  <c r="G282" i="16"/>
  <c r="G281" i="16"/>
  <c r="G273" i="16"/>
  <c r="G265" i="16"/>
  <c r="G257" i="16"/>
  <c r="J253" i="16"/>
  <c r="H269" i="16"/>
  <c r="G262" i="16"/>
  <c r="H258" i="16"/>
  <c r="G255" i="16"/>
  <c r="H252" i="16"/>
  <c r="G277" i="16"/>
  <c r="G276" i="16"/>
  <c r="G275" i="16"/>
  <c r="H273" i="16"/>
  <c r="G268" i="16"/>
  <c r="H265" i="16"/>
  <c r="G261" i="16"/>
  <c r="G260" i="16"/>
  <c r="G259" i="16"/>
  <c r="G258" i="16"/>
  <c r="H257" i="16"/>
  <c r="G256" i="16"/>
  <c r="G284" i="16"/>
  <c r="G283" i="16"/>
  <c r="H279" i="16"/>
  <c r="H278" i="16"/>
  <c r="H271" i="16"/>
  <c r="H270" i="16"/>
  <c r="H263" i="16"/>
  <c r="H262" i="16"/>
  <c r="H255" i="16"/>
  <c r="H254" i="16"/>
  <c r="H280" i="16"/>
  <c r="G279" i="16"/>
  <c r="G278" i="16"/>
  <c r="H277" i="16"/>
  <c r="H276" i="16"/>
  <c r="H275" i="16"/>
  <c r="H274" i="16"/>
  <c r="H272" i="16"/>
  <c r="G271" i="16"/>
  <c r="G270" i="16"/>
  <c r="H268" i="16"/>
  <c r="H267" i="16"/>
  <c r="H266" i="16"/>
  <c r="H264" i="16"/>
  <c r="G263" i="16"/>
  <c r="H261" i="16"/>
  <c r="H260" i="16"/>
  <c r="H259" i="16"/>
  <c r="H256" i="16"/>
  <c r="G254" i="16"/>
  <c r="H253" i="16"/>
  <c r="H282" i="16"/>
  <c r="H281" i="16"/>
  <c r="G280" i="16"/>
  <c r="G274" i="16"/>
  <c r="G272" i="16"/>
  <c r="G269" i="16"/>
  <c r="G267" i="16"/>
  <c r="G266" i="16"/>
  <c r="G264" i="16"/>
  <c r="G253" i="16"/>
  <c r="G252" i="16"/>
  <c r="J269" i="16"/>
  <c r="J283" i="16"/>
  <c r="J260" i="16"/>
  <c r="J276" i="16"/>
  <c r="J259" i="16"/>
  <c r="J267" i="16"/>
  <c r="J275" i="16"/>
  <c r="J280" i="16"/>
  <c r="J255" i="16"/>
  <c r="J261" i="16"/>
  <c r="J265" i="16"/>
  <c r="J281" i="16"/>
  <c r="J256" i="16"/>
  <c r="J263" i="16"/>
  <c r="J277" i="16"/>
  <c r="J252" i="16"/>
  <c r="J268" i="16"/>
  <c r="J254" i="16"/>
  <c r="J262" i="16"/>
  <c r="J270" i="16"/>
  <c r="J278" i="16"/>
  <c r="J264" i="16"/>
  <c r="J271" i="16"/>
  <c r="J284" i="16"/>
  <c r="J257" i="16"/>
  <c r="J273" i="16"/>
  <c r="J258" i="16"/>
  <c r="J266" i="16"/>
  <c r="J274" i="16"/>
  <c r="J272" i="16"/>
  <c r="J282" i="16"/>
  <c r="J279" i="16"/>
  <c r="H7" i="16"/>
  <c r="H8" i="16"/>
  <c r="J7" i="16"/>
  <c r="J8" i="16"/>
  <c r="H9" i="16"/>
  <c r="H13" i="16"/>
  <c r="H17" i="16"/>
  <c r="H21" i="16"/>
  <c r="H25" i="16"/>
  <c r="H29" i="16"/>
  <c r="H33" i="16"/>
  <c r="H37" i="16"/>
  <c r="H41" i="16"/>
  <c r="H45" i="16"/>
  <c r="H49" i="16"/>
  <c r="H53" i="16"/>
  <c r="H57" i="16"/>
  <c r="H61" i="16"/>
  <c r="H65" i="16"/>
  <c r="H69" i="16"/>
  <c r="H73" i="16"/>
  <c r="H77" i="16"/>
  <c r="H81" i="16"/>
  <c r="H85" i="16"/>
  <c r="H89" i="16"/>
  <c r="H93" i="16"/>
  <c r="H97" i="16"/>
  <c r="H10" i="16"/>
  <c r="H14" i="16"/>
  <c r="H18" i="16"/>
  <c r="H22" i="16"/>
  <c r="H26" i="16"/>
  <c r="H30" i="16"/>
  <c r="H34" i="16"/>
  <c r="H38" i="16"/>
  <c r="H42" i="16"/>
  <c r="H46" i="16"/>
  <c r="H50" i="16"/>
  <c r="H54" i="16"/>
  <c r="H58" i="16"/>
  <c r="H62" i="16"/>
  <c r="H66" i="16"/>
  <c r="H70" i="16"/>
  <c r="H74" i="16"/>
  <c r="H78" i="16"/>
  <c r="H82" i="16"/>
  <c r="H86" i="16"/>
  <c r="H90" i="16"/>
  <c r="H94" i="16"/>
  <c r="H98" i="16"/>
  <c r="H102" i="16"/>
  <c r="H11" i="16"/>
  <c r="H15" i="16"/>
  <c r="H19" i="16"/>
  <c r="H23" i="16"/>
  <c r="H27" i="16"/>
  <c r="H31" i="16"/>
  <c r="H35" i="16"/>
  <c r="H39" i="16"/>
  <c r="H43" i="16"/>
  <c r="H47" i="16"/>
  <c r="H51" i="16"/>
  <c r="H55" i="16"/>
  <c r="H59" i="16"/>
  <c r="H63" i="16"/>
  <c r="H67" i="16"/>
  <c r="H71" i="16"/>
  <c r="H75" i="16"/>
  <c r="H79" i="16"/>
  <c r="H83" i="16"/>
  <c r="H87" i="16"/>
  <c r="H91" i="16"/>
  <c r="H95" i="16"/>
  <c r="H12" i="16"/>
  <c r="H16" i="16"/>
  <c r="H20" i="16"/>
  <c r="H24" i="16"/>
  <c r="H28" i="16"/>
  <c r="H32" i="16"/>
  <c r="H36" i="16"/>
  <c r="H40" i="16"/>
  <c r="H44" i="16"/>
  <c r="H48" i="16"/>
  <c r="H52" i="16"/>
  <c r="H56" i="16"/>
  <c r="H60" i="16"/>
  <c r="H64" i="16"/>
  <c r="H68" i="16"/>
  <c r="H72" i="16"/>
  <c r="H76" i="16"/>
  <c r="H80" i="16"/>
  <c r="H88" i="16"/>
  <c r="H100" i="16"/>
  <c r="H105" i="16"/>
  <c r="H109" i="16"/>
  <c r="H113" i="16"/>
  <c r="H117" i="16"/>
  <c r="H121" i="16"/>
  <c r="H125" i="16"/>
  <c r="H129" i="16"/>
  <c r="H133" i="16"/>
  <c r="H137" i="16"/>
  <c r="H141" i="16"/>
  <c r="H145" i="16"/>
  <c r="H149" i="16"/>
  <c r="H153" i="16"/>
  <c r="H157" i="16"/>
  <c r="H161" i="16"/>
  <c r="H165" i="16"/>
  <c r="H169" i="16"/>
  <c r="H173" i="16"/>
  <c r="H177" i="16"/>
  <c r="H181" i="16"/>
  <c r="H185" i="16"/>
  <c r="H189" i="16"/>
  <c r="H92" i="16"/>
  <c r="H101" i="16"/>
  <c r="H106" i="16"/>
  <c r="H110" i="16"/>
  <c r="H114" i="16"/>
  <c r="H118" i="16"/>
  <c r="H122" i="16"/>
  <c r="H126" i="16"/>
  <c r="H130" i="16"/>
  <c r="H134" i="16"/>
  <c r="H138" i="16"/>
  <c r="H142" i="16"/>
  <c r="H146" i="16"/>
  <c r="H150" i="16"/>
  <c r="H154" i="16"/>
  <c r="H158" i="16"/>
  <c r="H162" i="16"/>
  <c r="H166" i="16"/>
  <c r="H170" i="16"/>
  <c r="H174" i="16"/>
  <c r="H178" i="16"/>
  <c r="H182" i="16"/>
  <c r="H96" i="16"/>
  <c r="H103" i="16"/>
  <c r="H107" i="16"/>
  <c r="H111" i="16"/>
  <c r="H115" i="16"/>
  <c r="H119" i="16"/>
  <c r="H123" i="16"/>
  <c r="H127" i="16"/>
  <c r="H131" i="16"/>
  <c r="H135" i="16"/>
  <c r="H139" i="16"/>
  <c r="H143" i="16"/>
  <c r="H147" i="16"/>
  <c r="H151" i="16"/>
  <c r="H155" i="16"/>
  <c r="H159" i="16"/>
  <c r="H163" i="16"/>
  <c r="H167" i="16"/>
  <c r="H171" i="16"/>
  <c r="H175" i="16"/>
  <c r="H84" i="16"/>
  <c r="H99" i="16"/>
  <c r="H104" i="16"/>
  <c r="H108" i="16"/>
  <c r="H112" i="16"/>
  <c r="H116" i="16"/>
  <c r="H120" i="16"/>
  <c r="H124" i="16"/>
  <c r="H128" i="16"/>
  <c r="H132" i="16"/>
  <c r="H136" i="16"/>
  <c r="H140" i="16"/>
  <c r="H144" i="16"/>
  <c r="H148" i="16"/>
  <c r="H152" i="16"/>
  <c r="H156" i="16"/>
  <c r="H160" i="16"/>
  <c r="H164" i="16"/>
  <c r="H168" i="16"/>
  <c r="H172" i="16"/>
  <c r="H176" i="16"/>
  <c r="H180" i="16"/>
  <c r="H187" i="16"/>
  <c r="H192" i="16"/>
  <c r="H196" i="16"/>
  <c r="H200" i="16"/>
  <c r="H204" i="16"/>
  <c r="H208" i="16"/>
  <c r="H212" i="16"/>
  <c r="H216" i="16"/>
  <c r="H220" i="16"/>
  <c r="H224" i="16"/>
  <c r="H228" i="16"/>
  <c r="H232" i="16"/>
  <c r="H236" i="16"/>
  <c r="H240" i="16"/>
  <c r="H244" i="16"/>
  <c r="H248" i="16"/>
  <c r="H203" i="16"/>
  <c r="H219" i="16"/>
  <c r="H231" i="16"/>
  <c r="H243" i="16"/>
  <c r="H183" i="16"/>
  <c r="H188" i="16"/>
  <c r="H193" i="16"/>
  <c r="H197" i="16"/>
  <c r="H201" i="16"/>
  <c r="H205" i="16"/>
  <c r="H209" i="16"/>
  <c r="H213" i="16"/>
  <c r="H217" i="16"/>
  <c r="H221" i="16"/>
  <c r="H225" i="16"/>
  <c r="H229" i="16"/>
  <c r="H233" i="16"/>
  <c r="H237" i="16"/>
  <c r="H241" i="16"/>
  <c r="H245" i="16"/>
  <c r="H249" i="16"/>
  <c r="H207" i="16"/>
  <c r="H223" i="16"/>
  <c r="H235" i="16"/>
  <c r="H247" i="16"/>
  <c r="H184" i="16"/>
  <c r="H190" i="16"/>
  <c r="H194" i="16"/>
  <c r="H198" i="16"/>
  <c r="H202" i="16"/>
  <c r="H206" i="16"/>
  <c r="H210" i="16"/>
  <c r="H214" i="16"/>
  <c r="H218" i="16"/>
  <c r="H222" i="16"/>
  <c r="H226" i="16"/>
  <c r="H230" i="16"/>
  <c r="H234" i="16"/>
  <c r="H238" i="16"/>
  <c r="H242" i="16"/>
  <c r="H246" i="16"/>
  <c r="H250" i="16"/>
  <c r="H179" i="16"/>
  <c r="H186" i="16"/>
  <c r="H191" i="16"/>
  <c r="H195" i="16"/>
  <c r="H199" i="16"/>
  <c r="H211" i="16"/>
  <c r="H215" i="16"/>
  <c r="H227" i="16"/>
  <c r="H239" i="16"/>
  <c r="H251" i="16"/>
  <c r="J9" i="16"/>
  <c r="J236" i="16"/>
  <c r="J220" i="16"/>
  <c r="J204" i="16"/>
  <c r="J188" i="16"/>
  <c r="J172" i="16"/>
  <c r="J156" i="16"/>
  <c r="J140" i="16"/>
  <c r="J124" i="16"/>
  <c r="J108" i="16"/>
  <c r="J92" i="16"/>
  <c r="J76" i="16"/>
  <c r="J60" i="16"/>
  <c r="J44" i="16"/>
  <c r="J28" i="16"/>
  <c r="J12" i="16"/>
  <c r="J239" i="16"/>
  <c r="J223" i="16"/>
  <c r="J207" i="16"/>
  <c r="J191" i="16"/>
  <c r="J175" i="16"/>
  <c r="J159" i="16"/>
  <c r="J143" i="16"/>
  <c r="J127" i="16"/>
  <c r="J111" i="16"/>
  <c r="J95" i="16"/>
  <c r="J79" i="16"/>
  <c r="J63" i="16"/>
  <c r="J47" i="16"/>
  <c r="J31" i="16"/>
  <c r="J15" i="16"/>
  <c r="J242" i="16"/>
  <c r="J226" i="16"/>
  <c r="J210" i="16"/>
  <c r="J194" i="16"/>
  <c r="J178" i="16"/>
  <c r="J162" i="16"/>
  <c r="J146" i="16"/>
  <c r="J130" i="16"/>
  <c r="J114" i="16"/>
  <c r="J98" i="16"/>
  <c r="J82" i="16"/>
  <c r="J66" i="16"/>
  <c r="J50" i="16"/>
  <c r="J34" i="16"/>
  <c r="J18" i="16"/>
  <c r="J249" i="16"/>
  <c r="J233" i="16"/>
  <c r="J217" i="16"/>
  <c r="J201" i="16"/>
  <c r="J185" i="16"/>
  <c r="J169" i="16"/>
  <c r="J153" i="16"/>
  <c r="J137" i="16"/>
  <c r="J121" i="16"/>
  <c r="J105" i="16"/>
  <c r="J73" i="16"/>
  <c r="J57" i="16"/>
  <c r="J248" i="16"/>
  <c r="J232" i="16"/>
  <c r="J216" i="16"/>
  <c r="J200" i="16"/>
  <c r="J184" i="16"/>
  <c r="J168" i="16"/>
  <c r="J152" i="16"/>
  <c r="J136" i="16"/>
  <c r="J120" i="16"/>
  <c r="J104" i="16"/>
  <c r="J88" i="16"/>
  <c r="J72" i="16"/>
  <c r="J56" i="16"/>
  <c r="J40" i="16"/>
  <c r="J24" i="16"/>
  <c r="J251" i="16"/>
  <c r="J235" i="16"/>
  <c r="J219" i="16"/>
  <c r="J203" i="16"/>
  <c r="J187" i="16"/>
  <c r="J171" i="16"/>
  <c r="J155" i="16"/>
  <c r="J139" i="16"/>
  <c r="J123" i="16"/>
  <c r="J107" i="16"/>
  <c r="J91" i="16"/>
  <c r="J75" i="16"/>
  <c r="J59" i="16"/>
  <c r="J43" i="16"/>
  <c r="J27" i="16"/>
  <c r="J11" i="16"/>
  <c r="J238" i="16"/>
  <c r="J222" i="16"/>
  <c r="J206" i="16"/>
  <c r="J190" i="16"/>
  <c r="J174" i="16"/>
  <c r="J158" i="16"/>
  <c r="J142" i="16"/>
  <c r="J126" i="16"/>
  <c r="J110" i="16"/>
  <c r="J94" i="16"/>
  <c r="J78" i="16"/>
  <c r="J62" i="16"/>
  <c r="J46" i="16"/>
  <c r="J30" i="16"/>
  <c r="J14" i="16"/>
  <c r="J245" i="16"/>
  <c r="J229" i="16"/>
  <c r="J213" i="16"/>
  <c r="J197" i="16"/>
  <c r="J181" i="16"/>
  <c r="J165" i="16"/>
  <c r="J149" i="16"/>
  <c r="J133" i="16"/>
  <c r="J117" i="16"/>
  <c r="J101" i="16"/>
  <c r="J85" i="16"/>
  <c r="J69" i="16"/>
  <c r="J53" i="16"/>
  <c r="J37" i="16"/>
  <c r="J21" i="16"/>
  <c r="J244" i="16"/>
  <c r="J228" i="16"/>
  <c r="J212" i="16"/>
  <c r="J196" i="16"/>
  <c r="J180" i="16"/>
  <c r="J164" i="16"/>
  <c r="J148" i="16"/>
  <c r="J132" i="16"/>
  <c r="J116" i="16"/>
  <c r="J100" i="16"/>
  <c r="J84" i="16"/>
  <c r="J68" i="16"/>
  <c r="J52" i="16"/>
  <c r="J36" i="16"/>
  <c r="J20" i="16"/>
  <c r="J247" i="16"/>
  <c r="J231" i="16"/>
  <c r="J215" i="16"/>
  <c r="J199" i="16"/>
  <c r="J183" i="16"/>
  <c r="J167" i="16"/>
  <c r="J151" i="16"/>
  <c r="J135" i="16"/>
  <c r="J119" i="16"/>
  <c r="J103" i="16"/>
  <c r="J87" i="16"/>
  <c r="J71" i="16"/>
  <c r="J55" i="16"/>
  <c r="J39" i="16"/>
  <c r="J23" i="16"/>
  <c r="J250" i="16"/>
  <c r="J234" i="16"/>
  <c r="J218" i="16"/>
  <c r="J202" i="16"/>
  <c r="J186" i="16"/>
  <c r="J170" i="16"/>
  <c r="J154" i="16"/>
  <c r="J138" i="16"/>
  <c r="J122" i="16"/>
  <c r="J106" i="16"/>
  <c r="J90" i="16"/>
  <c r="J74" i="16"/>
  <c r="J58" i="16"/>
  <c r="J42" i="16"/>
  <c r="J26" i="16"/>
  <c r="J10" i="16"/>
  <c r="J241" i="16"/>
  <c r="J225" i="16"/>
  <c r="J209" i="16"/>
  <c r="J193" i="16"/>
  <c r="J177" i="16"/>
  <c r="J161" i="16"/>
  <c r="J145" i="16"/>
  <c r="J129" i="16"/>
  <c r="J113" i="16"/>
  <c r="J97" i="16"/>
  <c r="J81" i="16"/>
  <c r="J65" i="16"/>
  <c r="J49" i="16"/>
  <c r="J33" i="16"/>
  <c r="J17" i="16"/>
  <c r="J25" i="16"/>
  <c r="J240" i="16"/>
  <c r="J224" i="16"/>
  <c r="J208" i="16"/>
  <c r="J192" i="16"/>
  <c r="J176" i="16"/>
  <c r="J160" i="16"/>
  <c r="J144" i="16"/>
  <c r="J128" i="16"/>
  <c r="J112" i="16"/>
  <c r="J96" i="16"/>
  <c r="J80" i="16"/>
  <c r="J64" i="16"/>
  <c r="J48" i="16"/>
  <c r="J32" i="16"/>
  <c r="J16" i="16"/>
  <c r="J243" i="16"/>
  <c r="J227" i="16"/>
  <c r="J211" i="16"/>
  <c r="J195" i="16"/>
  <c r="J179" i="16"/>
  <c r="J163" i="16"/>
  <c r="J147" i="16"/>
  <c r="J131" i="16"/>
  <c r="J115" i="16"/>
  <c r="J99" i="16"/>
  <c r="J83" i="16"/>
  <c r="J67" i="16"/>
  <c r="J51" i="16"/>
  <c r="J35" i="16"/>
  <c r="J19" i="16"/>
  <c r="J246" i="16"/>
  <c r="J230" i="16"/>
  <c r="J214" i="16"/>
  <c r="J198" i="16"/>
  <c r="J182" i="16"/>
  <c r="J166" i="16"/>
  <c r="J150" i="16"/>
  <c r="J134" i="16"/>
  <c r="J118" i="16"/>
  <c r="J102" i="16"/>
  <c r="J86" i="16"/>
  <c r="J70" i="16"/>
  <c r="J54" i="16"/>
  <c r="J38" i="16"/>
  <c r="J22" i="16"/>
  <c r="J237" i="16"/>
  <c r="J221" i="16"/>
  <c r="J205" i="16"/>
  <c r="J189" i="16"/>
  <c r="J173" i="16"/>
  <c r="J157" i="16"/>
  <c r="J141" i="16"/>
  <c r="J125" i="16"/>
  <c r="J109" i="16"/>
  <c r="J93" i="16"/>
  <c r="J77" i="16"/>
  <c r="J61" i="16"/>
  <c r="J45" i="16"/>
  <c r="J29" i="16"/>
  <c r="J13" i="16"/>
  <c r="J89" i="16"/>
  <c r="J41" i="16"/>
  <c r="G7" i="16"/>
  <c r="G19" i="16"/>
  <c r="G39" i="16"/>
  <c r="G55" i="16"/>
  <c r="G74" i="16"/>
  <c r="G87" i="16"/>
  <c r="G99" i="16"/>
  <c r="G111" i="16"/>
  <c r="G120" i="16"/>
  <c r="G132" i="16"/>
  <c r="G144" i="16"/>
  <c r="G157" i="16"/>
  <c r="G167" i="16"/>
  <c r="G206" i="16"/>
  <c r="G222" i="16"/>
  <c r="G17" i="16"/>
  <c r="G70" i="16"/>
  <c r="G108" i="16"/>
  <c r="G141" i="16"/>
  <c r="G218" i="16"/>
  <c r="G11" i="16"/>
  <c r="G23" i="16"/>
  <c r="G43" i="16"/>
  <c r="G60" i="16"/>
  <c r="G77" i="16"/>
  <c r="G89" i="16"/>
  <c r="G102" i="16"/>
  <c r="G114" i="16"/>
  <c r="G123" i="16"/>
  <c r="G135" i="16"/>
  <c r="G147" i="16"/>
  <c r="G160" i="16"/>
  <c r="G178" i="16"/>
  <c r="G209" i="16"/>
  <c r="G227" i="16"/>
  <c r="G35" i="16"/>
  <c r="G83" i="16"/>
  <c r="G118" i="16"/>
  <c r="G166" i="16"/>
  <c r="G15" i="16"/>
  <c r="G27" i="16"/>
  <c r="G47" i="16"/>
  <c r="G65" i="16"/>
  <c r="G78" i="16"/>
  <c r="G91" i="16"/>
  <c r="G105" i="16"/>
  <c r="G117" i="16"/>
  <c r="G126" i="16"/>
  <c r="G138" i="16"/>
  <c r="G150" i="16"/>
  <c r="G164" i="16"/>
  <c r="G182" i="16"/>
  <c r="G217" i="16"/>
  <c r="G234" i="16"/>
  <c r="G170" i="16"/>
  <c r="G51" i="16"/>
  <c r="G96" i="16"/>
  <c r="G129" i="16"/>
  <c r="G153" i="16"/>
  <c r="G186" i="16"/>
  <c r="G10" i="16"/>
  <c r="G38" i="16"/>
  <c r="G82" i="16"/>
  <c r="G122" i="16"/>
  <c r="G171" i="16"/>
  <c r="G203" i="16"/>
  <c r="G239" i="16"/>
  <c r="G198" i="16"/>
  <c r="G50" i="16"/>
  <c r="G211" i="16"/>
  <c r="G142" i="16"/>
  <c r="G45" i="16"/>
  <c r="G63" i="16"/>
  <c r="G79" i="16"/>
  <c r="G115" i="16"/>
  <c r="G139" i="16"/>
  <c r="G159" i="16"/>
  <c r="G180" i="16"/>
  <c r="G196" i="16"/>
  <c r="G212" i="16"/>
  <c r="G228" i="16"/>
  <c r="G244" i="16"/>
  <c r="G12" i="16"/>
  <c r="G28" i="16"/>
  <c r="G44" i="16"/>
  <c r="G64" i="16"/>
  <c r="G80" i="16"/>
  <c r="G100" i="16"/>
  <c r="G124" i="16"/>
  <c r="G148" i="16"/>
  <c r="G173" i="16"/>
  <c r="G189" i="16"/>
  <c r="G205" i="16"/>
  <c r="G229" i="16"/>
  <c r="G245" i="16"/>
  <c r="G238" i="16"/>
  <c r="G194" i="16"/>
  <c r="G133" i="16"/>
  <c r="G86" i="16"/>
  <c r="G53" i="16"/>
  <c r="G25" i="16"/>
  <c r="G21" i="16"/>
  <c r="G49" i="16"/>
  <c r="G93" i="16"/>
  <c r="G134" i="16"/>
  <c r="G179" i="16"/>
  <c r="G210" i="16"/>
  <c r="G247" i="16"/>
  <c r="G154" i="16"/>
  <c r="G190" i="16"/>
  <c r="G94" i="16"/>
  <c r="G242" i="16"/>
  <c r="G34" i="16"/>
  <c r="G67" i="16"/>
  <c r="G95" i="16"/>
  <c r="G119" i="16"/>
  <c r="G143" i="16"/>
  <c r="G163" i="16"/>
  <c r="G184" i="16"/>
  <c r="G200" i="16"/>
  <c r="G216" i="16"/>
  <c r="G232" i="16"/>
  <c r="G248" i="16"/>
  <c r="G16" i="16"/>
  <c r="G32" i="16"/>
  <c r="G48" i="16"/>
  <c r="G68" i="16"/>
  <c r="G84" i="16"/>
  <c r="G104" i="16"/>
  <c r="G128" i="16"/>
  <c r="G152" i="16"/>
  <c r="G177" i="16"/>
  <c r="G193" i="16"/>
  <c r="G213" i="16"/>
  <c r="G233" i="16"/>
  <c r="G249" i="16"/>
  <c r="G230" i="16"/>
  <c r="G169" i="16"/>
  <c r="G121" i="16"/>
  <c r="G81" i="16"/>
  <c r="G42" i="16"/>
  <c r="G14" i="16"/>
  <c r="G26" i="16"/>
  <c r="G54" i="16"/>
  <c r="G98" i="16"/>
  <c r="G146" i="16"/>
  <c r="G187" i="16"/>
  <c r="G223" i="16"/>
  <c r="G106" i="16"/>
  <c r="G250" i="16"/>
  <c r="G174" i="16"/>
  <c r="G22" i="16"/>
  <c r="G130" i="16"/>
  <c r="G31" i="16"/>
  <c r="G71" i="16"/>
  <c r="G103" i="16"/>
  <c r="G127" i="16"/>
  <c r="G151" i="16"/>
  <c r="G172" i="16"/>
  <c r="G188" i="16"/>
  <c r="G204" i="16"/>
  <c r="G220" i="16"/>
  <c r="G236" i="16"/>
  <c r="G20" i="16"/>
  <c r="G36" i="16"/>
  <c r="G52" i="16"/>
  <c r="G72" i="16"/>
  <c r="G88" i="16"/>
  <c r="G112" i="16"/>
  <c r="G136" i="16"/>
  <c r="G156" i="16"/>
  <c r="G181" i="16"/>
  <c r="G197" i="16"/>
  <c r="G221" i="16"/>
  <c r="G237" i="16"/>
  <c r="G215" i="16"/>
  <c r="G158" i="16"/>
  <c r="G109" i="16"/>
  <c r="G73" i="16"/>
  <c r="G37" i="16"/>
  <c r="G9" i="16"/>
  <c r="G33" i="16"/>
  <c r="G195" i="16"/>
  <c r="G61" i="16"/>
  <c r="G161" i="16"/>
  <c r="G59" i="16"/>
  <c r="G155" i="16"/>
  <c r="G224" i="16"/>
  <c r="G56" i="16"/>
  <c r="G140" i="16"/>
  <c r="G225" i="16"/>
  <c r="G202" i="16"/>
  <c r="G30" i="16"/>
  <c r="G251" i="16"/>
  <c r="G214" i="16"/>
  <c r="G183" i="16"/>
  <c r="G137" i="16"/>
  <c r="G90" i="16"/>
  <c r="G46" i="16"/>
  <c r="G13" i="16"/>
  <c r="G131" i="16"/>
  <c r="G246" i="16"/>
  <c r="G219" i="16"/>
  <c r="G101" i="16"/>
  <c r="G66" i="16"/>
  <c r="G231" i="16"/>
  <c r="G75" i="16"/>
  <c r="G176" i="16"/>
  <c r="G240" i="16"/>
  <c r="G8" i="16"/>
  <c r="G76" i="16"/>
  <c r="G168" i="16"/>
  <c r="G241" i="16"/>
  <c r="G145" i="16"/>
  <c r="G243" i="16"/>
  <c r="G207" i="16"/>
  <c r="G175" i="16"/>
  <c r="G125" i="16"/>
  <c r="G85" i="16"/>
  <c r="G41" i="16"/>
  <c r="G208" i="16"/>
  <c r="G201" i="16"/>
  <c r="G191" i="16"/>
  <c r="G57" i="16"/>
  <c r="G110" i="16"/>
  <c r="G107" i="16"/>
  <c r="G192" i="16"/>
  <c r="G24" i="16"/>
  <c r="G92" i="16"/>
  <c r="G185" i="16"/>
  <c r="G97" i="16"/>
  <c r="G235" i="16"/>
  <c r="G199" i="16"/>
  <c r="G162" i="16"/>
  <c r="G113" i="16"/>
  <c r="G62" i="16"/>
  <c r="G29" i="16"/>
  <c r="G165" i="16"/>
  <c r="G226" i="16"/>
  <c r="G69" i="16"/>
  <c r="G40" i="16"/>
  <c r="G116" i="16"/>
  <c r="G58" i="16"/>
  <c r="G149" i="16"/>
  <c r="G18" i="16"/>
  <c r="A2" i="5" l="1"/>
  <c r="C19" i="11" l="1"/>
  <c r="C34" i="11"/>
  <c r="C33" i="11"/>
  <c r="C32" i="11"/>
  <c r="C31" i="11"/>
  <c r="C30" i="11"/>
  <c r="C29" i="11"/>
  <c r="C28" i="11"/>
  <c r="C27" i="11"/>
  <c r="C26" i="11"/>
  <c r="C25" i="11"/>
  <c r="C24" i="11"/>
  <c r="C23" i="11"/>
  <c r="C22" i="11"/>
  <c r="C21" i="11"/>
  <c r="C20" i="11"/>
  <c r="C18" i="11"/>
  <c r="C17" i="11"/>
  <c r="C16" i="11"/>
  <c r="C15" i="11"/>
  <c r="C14" i="11"/>
  <c r="C13" i="11"/>
  <c r="C12" i="11"/>
  <c r="C11" i="11"/>
  <c r="C10" i="11"/>
  <c r="C9" i="11"/>
  <c r="C8" i="11"/>
  <c r="C7" i="11"/>
  <c r="C6" i="11"/>
  <c r="C5" i="11"/>
  <c r="C4" i="11"/>
  <c r="C3" i="11"/>
  <c r="C2" i="11"/>
</calcChain>
</file>

<file path=xl/sharedStrings.xml><?xml version="1.0" encoding="utf-8"?>
<sst xmlns="http://schemas.openxmlformats.org/spreadsheetml/2006/main" count="106877" uniqueCount="4604">
  <si>
    <t>HSBC Mutual Fund</t>
  </si>
  <si>
    <t>HLCASH</t>
  </si>
  <si>
    <t>HDINCF</t>
  </si>
  <si>
    <t>HDSTIF</t>
  </si>
  <si>
    <t>HEEQTF</t>
  </si>
  <si>
    <t>HEIOPF</t>
  </si>
  <si>
    <t>HDMIPS</t>
  </si>
  <si>
    <t>HEMIDF</t>
  </si>
  <si>
    <t>HEPROF</t>
  </si>
  <si>
    <t>HDUSTF</t>
  </si>
  <si>
    <t>HETAXF</t>
  </si>
  <si>
    <t>HEUOPF</t>
  </si>
  <si>
    <t>HEDYNF</t>
  </si>
  <si>
    <t>HDFLXI</t>
  </si>
  <si>
    <t>HOEMKF</t>
  </si>
  <si>
    <t>HOBRAZ</t>
  </si>
  <si>
    <t>HFTS94</t>
  </si>
  <si>
    <t>HFTS96</t>
  </si>
  <si>
    <t>HFTS98</t>
  </si>
  <si>
    <t>HFT105</t>
  </si>
  <si>
    <t>HFT107</t>
  </si>
  <si>
    <t>HFT109</t>
  </si>
  <si>
    <t>HOAPDF</t>
  </si>
  <si>
    <t>HOMSCS</t>
  </si>
  <si>
    <t>HOMSGS</t>
  </si>
  <si>
    <t>HOMSMS</t>
  </si>
  <si>
    <t>HOGCOP</t>
  </si>
  <si>
    <t>HDC2P1</t>
  </si>
  <si>
    <t>HDC2P2</t>
  </si>
  <si>
    <t>HFT125</t>
  </si>
  <si>
    <t>HFT126</t>
  </si>
  <si>
    <t>HFT128</t>
  </si>
  <si>
    <t>HFT129</t>
  </si>
  <si>
    <t>µ</t>
  </si>
  <si>
    <t>Sr. No.</t>
  </si>
  <si>
    <t>Particulars</t>
  </si>
  <si>
    <t>UC</t>
  </si>
  <si>
    <t>Reserves &amp; Surplus (Rs. in crores)</t>
  </si>
  <si>
    <t>Total Net Assets at the beginning of the half year period (Rs. in crores)</t>
  </si>
  <si>
    <t>Total Net Assets at the end of the half year period (Rs. in crores)</t>
  </si>
  <si>
    <t>RES</t>
  </si>
  <si>
    <t>G</t>
  </si>
  <si>
    <t>Growth Option</t>
  </si>
  <si>
    <t>D</t>
  </si>
  <si>
    <t>Dividend Option</t>
  </si>
  <si>
    <t>!</t>
  </si>
  <si>
    <t>DD</t>
  </si>
  <si>
    <t>WD</t>
  </si>
  <si>
    <t>FD</t>
  </si>
  <si>
    <t>MD</t>
  </si>
  <si>
    <t>Monthly Dividend Option</t>
  </si>
  <si>
    <t>QD</t>
  </si>
  <si>
    <t>Quarterly Dividend Option</t>
  </si>
  <si>
    <t>HYD</t>
  </si>
  <si>
    <t>Half Yearly Dividend Option</t>
  </si>
  <si>
    <t>RG</t>
  </si>
  <si>
    <t>Regular Option - Growth</t>
  </si>
  <si>
    <t>RD</t>
  </si>
  <si>
    <t>RDD</t>
  </si>
  <si>
    <t>RWD</t>
  </si>
  <si>
    <t>RFD</t>
  </si>
  <si>
    <t>RMD</t>
  </si>
  <si>
    <t>RQD</t>
  </si>
  <si>
    <t>RHD</t>
  </si>
  <si>
    <t>IG</t>
  </si>
  <si>
    <t>Institutional Option - Growth</t>
  </si>
  <si>
    <t>ID</t>
  </si>
  <si>
    <t>IDD</t>
  </si>
  <si>
    <t>IWD</t>
  </si>
  <si>
    <t>Institutional Option - Weekly Dividend</t>
  </si>
  <si>
    <t>IFD</t>
  </si>
  <si>
    <t>IMD</t>
  </si>
  <si>
    <t>IQD</t>
  </si>
  <si>
    <t>NA</t>
  </si>
  <si>
    <t>PG</t>
  </si>
  <si>
    <t>Institutional Plus Option - Growth</t>
  </si>
  <si>
    <t>PDD</t>
  </si>
  <si>
    <t>PWD</t>
  </si>
  <si>
    <t>PMD</t>
  </si>
  <si>
    <t>GDP</t>
  </si>
  <si>
    <t>Direct Plan - Growth Option</t>
  </si>
  <si>
    <t>DDP</t>
  </si>
  <si>
    <t>DPD</t>
  </si>
  <si>
    <t>WDP</t>
  </si>
  <si>
    <t>DFP</t>
  </si>
  <si>
    <t>MDP</t>
  </si>
  <si>
    <t>QDP</t>
  </si>
  <si>
    <t>HYP</t>
  </si>
  <si>
    <t>UDL</t>
  </si>
  <si>
    <t>Unclaimed Dividend less than 3 yrs</t>
  </si>
  <si>
    <t>UDM</t>
  </si>
  <si>
    <t>Unclaimed Dividend more than 3 yrs</t>
  </si>
  <si>
    <t>URL</t>
  </si>
  <si>
    <t>Unclaimed Redemption less than 3 yrs</t>
  </si>
  <si>
    <t>URM</t>
  </si>
  <si>
    <t>Unclaimed Redemption more than 3 yrs</t>
  </si>
  <si>
    <t>Income</t>
  </si>
  <si>
    <t>Div In</t>
  </si>
  <si>
    <t>Dividend (Rs. in crores)</t>
  </si>
  <si>
    <t>INTEREST</t>
  </si>
  <si>
    <t>Interest (Rs. in crores)</t>
  </si>
  <si>
    <t>P/L</t>
  </si>
  <si>
    <t>Profit / (Loss) on sale / redemption of investments (other than inter scheme transfer / sale) [Rs. in crores]</t>
  </si>
  <si>
    <t>Profit / (Loss) on inter-scheme transfer/sale of investment (Rs. in crores)</t>
  </si>
  <si>
    <t>INCOME</t>
  </si>
  <si>
    <t>Other Income (Rs. in crores) $$$</t>
  </si>
  <si>
    <t>Total Income (5.1 to 5.5) (Rs. in crores)</t>
  </si>
  <si>
    <t>Expenses</t>
  </si>
  <si>
    <t>AMC</t>
  </si>
  <si>
    <t>Management Fees (Rs. in crores)</t>
  </si>
  <si>
    <t>Trustee Fee</t>
  </si>
  <si>
    <t>TRUSTEE</t>
  </si>
  <si>
    <t>Exp</t>
  </si>
  <si>
    <t>R</t>
  </si>
  <si>
    <t>Regular</t>
  </si>
  <si>
    <t>I</t>
  </si>
  <si>
    <t>Institutional</t>
  </si>
  <si>
    <t>IP</t>
  </si>
  <si>
    <t>Institutional Plus</t>
  </si>
  <si>
    <t>Direct</t>
  </si>
  <si>
    <t>Returns during the half year (absolute returns) *</t>
  </si>
  <si>
    <t>(i) Last 1 year</t>
  </si>
  <si>
    <t>(ii) Last 3 years</t>
  </si>
  <si>
    <t>(iii) Last 5 years</t>
  </si>
  <si>
    <t>(iv) Since launch of the scheme</t>
  </si>
  <si>
    <t>Benchmark Returns during the half year (absolute returns) *</t>
  </si>
  <si>
    <t>Compounded Annualised yield for Benchmark Index</t>
  </si>
  <si>
    <t>Benchmark Indices</t>
  </si>
  <si>
    <t>-</t>
  </si>
  <si>
    <t>Payments to associate/group companies during the period (Rs. in crores)</t>
  </si>
  <si>
    <t>Please refer to the Notes to Accounts - Note 2</t>
  </si>
  <si>
    <t>Investment made in associate/group companies (Rs. in crores)</t>
  </si>
  <si>
    <t>Please refer to the Notes to Accounts - Note 3</t>
  </si>
  <si>
    <t>*</t>
  </si>
  <si>
    <t>Considering Movement of NAV during the half-year and after adjustment of dividend, etc. Returns for all funds indicate absolute returns.</t>
  </si>
  <si>
    <t>Returns are computed based on NAV of Growth Plan/Option, wherever applicable. Past performance may or may not be sustained in the future.</t>
  </si>
  <si>
    <t>~</t>
  </si>
  <si>
    <t>Indicates less than 0.01.</t>
  </si>
  <si>
    <t>#</t>
  </si>
  <si>
    <t>Indicates annualised for the period.</t>
  </si>
  <si>
    <t>125 sc</t>
  </si>
  <si>
    <t>Cheke</t>
  </si>
  <si>
    <t>$</t>
  </si>
  <si>
    <t>$$$</t>
  </si>
  <si>
    <t>++</t>
  </si>
  <si>
    <t>+++</t>
  </si>
  <si>
    <t>^</t>
  </si>
  <si>
    <t>Notes to the accounts</t>
  </si>
  <si>
    <t>2.  Details of amounts paid to associates in terms of Regulation 25(8)</t>
  </si>
  <si>
    <t xml:space="preserve"> Name of the Associate</t>
  </si>
  <si>
    <t>Total</t>
  </si>
  <si>
    <t>HEF</t>
  </si>
  <si>
    <t>Name of associate / related parties / group companies of Sponsor/ AMC</t>
  </si>
  <si>
    <t>Nature of Association /Nature of relation</t>
  </si>
  <si>
    <t>Period Covered</t>
  </si>
  <si>
    <t>SubFund Code</t>
  </si>
  <si>
    <t>Value of Transactions 
[Rs. In Crores]</t>
  </si>
  <si>
    <t>% of total value of transaction of the fund</t>
  </si>
  <si>
    <t>Commission paid 
[Rs. In Crores]</t>
  </si>
  <si>
    <t>% of total commission paid by the fund</t>
  </si>
  <si>
    <t>Hongkong &amp; Shanghai Banking Corporation Limited</t>
  </si>
  <si>
    <t>Associate</t>
  </si>
  <si>
    <t>HIEF</t>
  </si>
  <si>
    <t>HAPDF</t>
  </si>
  <si>
    <t>HBF</t>
  </si>
  <si>
    <t>HCF</t>
  </si>
  <si>
    <t>HEMF</t>
  </si>
  <si>
    <t>HFDF</t>
  </si>
  <si>
    <t>HIOF</t>
  </si>
  <si>
    <t>HMEF</t>
  </si>
  <si>
    <t>Brokerage paid 
[Rs. In Crores]</t>
  </si>
  <si>
    <t>% of total Brokerage paid by the fund</t>
  </si>
  <si>
    <t>(b) Nil subscription by the schemes in the issues lead managed by associate companies.</t>
  </si>
  <si>
    <t>(c) Nil subscription to any issue of equity or debt on private placement basis where the sponsor or its associate companies have acted as arranger or manager.</t>
  </si>
  <si>
    <t>3. Investment made in associates/group companies in terms of Regulations 25 (8) were as:</t>
  </si>
  <si>
    <t>Name of the Investing Scheme</t>
  </si>
  <si>
    <t>Name of the Associate</t>
  </si>
  <si>
    <t xml:space="preserve">Amount of Investment (Rs in Crores) </t>
  </si>
  <si>
    <t>HSBC Fixed Term Series 128</t>
  </si>
  <si>
    <t>HSBC Fixed Term Series 129</t>
  </si>
  <si>
    <t>HSBC Monthly Income Plan</t>
  </si>
  <si>
    <t>HSBC Cash Fund</t>
  </si>
  <si>
    <t>HSBC Flexi Debt Fund</t>
  </si>
  <si>
    <t>HSBC Fixed Term Series 94</t>
  </si>
  <si>
    <t>HSBC Fixed Term Series 96</t>
  </si>
  <si>
    <t>HSBC Fixed Term Series 98</t>
  </si>
  <si>
    <t>HSBC Ultra Short Term Bond Fund</t>
  </si>
  <si>
    <t>HSBC Fixed Term Series 125</t>
  </si>
  <si>
    <t>HSBC Fixed Term Series 126</t>
  </si>
  <si>
    <t>HSBC Equity Fund</t>
  </si>
  <si>
    <t>HSBC Midcap Equity Fund</t>
  </si>
  <si>
    <t>HSBC Dynamic Fund</t>
  </si>
  <si>
    <t>HSBC India Opportunities Fund</t>
  </si>
  <si>
    <t>HSBC Tax Saver Equity Fund</t>
  </si>
  <si>
    <t>HSBC Infrastructure Equity Fund</t>
  </si>
  <si>
    <t>HSBC Dividend Yield Equity Fund</t>
  </si>
  <si>
    <t>Name of Scheme</t>
  </si>
  <si>
    <t>Regular Plan</t>
  </si>
  <si>
    <t>Institutional Plan</t>
  </si>
  <si>
    <t>Institutional Plus Plan</t>
  </si>
  <si>
    <t>Scheme Name</t>
  </si>
  <si>
    <t>Amount Borrowed (Rs in Crores)</t>
  </si>
  <si>
    <t>Purpose of Borrowing</t>
  </si>
  <si>
    <t>Interest Paid (Rs in Crores)</t>
  </si>
  <si>
    <t>% of Net Asset Value</t>
  </si>
  <si>
    <t>Purpose of borrowing</t>
  </si>
  <si>
    <t>Borrowing as a % of Net Assets</t>
  </si>
  <si>
    <t>Date of Borrowing</t>
  </si>
  <si>
    <t>No of Days Borrowed</t>
  </si>
  <si>
    <t>Name of the Scheme</t>
  </si>
  <si>
    <t>Market Value
(Rs. In lakhs)</t>
  </si>
  <si>
    <t>% to Net Assets</t>
  </si>
  <si>
    <t>HSBC Brazil Fund</t>
  </si>
  <si>
    <t>The above unaudited financial results have been approved by the Directors of HSBC Asset Management (India) Private Limited and the Board of Trustees of HSBC Mutual Fund.</t>
  </si>
  <si>
    <t xml:space="preserve">For and on behalf of the Board of Directors of </t>
  </si>
  <si>
    <t>For and on behalf of the Board of Trustees of</t>
  </si>
  <si>
    <t>Place : Mumbai</t>
  </si>
  <si>
    <t>HSBC Asset Management (India) Private Limited</t>
  </si>
  <si>
    <t>HFTS129</t>
  </si>
  <si>
    <t>Scheme Code</t>
  </si>
  <si>
    <t>Net Asset Value</t>
  </si>
  <si>
    <t>Date</t>
  </si>
  <si>
    <t>HSBC Flexi Debt Fund - Growth Direct</t>
  </si>
  <si>
    <t>HSBC Flexi Debt Fund-Growth</t>
  </si>
  <si>
    <t>HSBC Flexi Debt Fund-Reg.Growth</t>
  </si>
  <si>
    <t>HSBC Infrastructure Equity Fund - Growth</t>
  </si>
  <si>
    <t>HSBC Infrastructure Equity Fund - Growth Direct</t>
  </si>
  <si>
    <t>HSBC Cash Fund -  Growth</t>
  </si>
  <si>
    <t>HSBC Cash Fund -  Growth Direct</t>
  </si>
  <si>
    <t>HSBC Cash Fund-Regular-Growth</t>
  </si>
  <si>
    <t>HSBC Tax Saver Equity Fund - Growth</t>
  </si>
  <si>
    <t>HSBC Tax Saver Equity Fund - Growth Direct</t>
  </si>
  <si>
    <t>HSBC Managed Solutions - Growth - Dividend</t>
  </si>
  <si>
    <t>HSBC Managed Solutions - Growth - Dividend Direct</t>
  </si>
  <si>
    <t>HSBC Managed Solutions - Growth - Growth</t>
  </si>
  <si>
    <t>HSBC Managed Solutions - Growth - Growth Direct</t>
  </si>
  <si>
    <t>HSBC Managed Solutions - Moderate - Growth</t>
  </si>
  <si>
    <t>HSBC Managed Solutions - Moderate - Growth Direct</t>
  </si>
  <si>
    <t>HSBC Asia Pacific (Ex Japan) Dividend Yield Fund - Growth</t>
  </si>
  <si>
    <t>HSBC Asia Pacific (Ex Japan) Dividend Yield Fund - Growth Direct</t>
  </si>
  <si>
    <t>HSBC Brazil Fund - Growth Direct</t>
  </si>
  <si>
    <t>HSBC Brazil Fund-Growth</t>
  </si>
  <si>
    <t>HSBC Fixed Term Series 130 - Direct Plan Growth Option</t>
  </si>
  <si>
    <t>HSBC Fixed Term Series 130 - Dividend Option</t>
  </si>
  <si>
    <t>HSBC Fixed Term Series 130 - Growth Option</t>
  </si>
  <si>
    <t>HFT130</t>
  </si>
  <si>
    <t>Fund ID</t>
  </si>
  <si>
    <t>Share Type</t>
  </si>
  <si>
    <t>AMFI Code</t>
  </si>
  <si>
    <t>RnT Code</t>
  </si>
  <si>
    <t>Fund Desc</t>
  </si>
  <si>
    <t>Share Class DESC</t>
  </si>
  <si>
    <t>IN_FA_FF01</t>
  </si>
  <si>
    <t>S2P1D</t>
  </si>
  <si>
    <t>CRISIL MIP BLND IDX</t>
  </si>
  <si>
    <t>HSBC Capital Protection Fund Sr 2 Plan 1</t>
  </si>
  <si>
    <t>H1S2D</t>
  </si>
  <si>
    <t>Direct Plan  Dividend Option</t>
  </si>
  <si>
    <t>Direct Plan</t>
  </si>
  <si>
    <t>S2P1G</t>
  </si>
  <si>
    <t>H1S2G</t>
  </si>
  <si>
    <t>Direct Plan  Growth Option</t>
  </si>
  <si>
    <t>S2P2D</t>
  </si>
  <si>
    <t>HSBC Capital Protection Fund Sr 2 Plan 2</t>
  </si>
  <si>
    <t>H2S2D</t>
  </si>
  <si>
    <t>S2P2G</t>
  </si>
  <si>
    <t>H2S2G</t>
  </si>
  <si>
    <t>HFDFD</t>
  </si>
  <si>
    <t>CRISIL Comp Bond IDX</t>
  </si>
  <si>
    <t>Direct Plan  Fortnightly Dividend Option</t>
  </si>
  <si>
    <t>FDIFD</t>
  </si>
  <si>
    <t>HS170</t>
  </si>
  <si>
    <t>Fortnightly Dividend</t>
  </si>
  <si>
    <t>Live plan</t>
  </si>
  <si>
    <t>FDIG</t>
  </si>
  <si>
    <t>HS171</t>
  </si>
  <si>
    <t>HFDIG</t>
  </si>
  <si>
    <t>HS356</t>
  </si>
  <si>
    <t>FDIHD</t>
  </si>
  <si>
    <t>HS300</t>
  </si>
  <si>
    <t>HFDHD</t>
  </si>
  <si>
    <t>HS358</t>
  </si>
  <si>
    <t>Direct Plan - Half Yearly Dividend Option.</t>
  </si>
  <si>
    <t>FDIMD</t>
  </si>
  <si>
    <t>HS172</t>
  </si>
  <si>
    <t>HFDMD</t>
  </si>
  <si>
    <t>HS355</t>
  </si>
  <si>
    <t>Direct Plan  Monthly Dividend Option</t>
  </si>
  <si>
    <t>FDIQD</t>
  </si>
  <si>
    <t>HS289</t>
  </si>
  <si>
    <t>HFDQD</t>
  </si>
  <si>
    <t>HS359</t>
  </si>
  <si>
    <t>Direct Plan Quarterly Dividend Option</t>
  </si>
  <si>
    <t>FDRFD</t>
  </si>
  <si>
    <t>Regular Plan  Fortnightly Dividend Option</t>
  </si>
  <si>
    <t>FDRG</t>
  </si>
  <si>
    <t>HS173</t>
  </si>
  <si>
    <t>Regular Plan  Growth Option</t>
  </si>
  <si>
    <t>FDRHD</t>
  </si>
  <si>
    <t>HS299</t>
  </si>
  <si>
    <t>Regular Half Yearly Dividend</t>
  </si>
  <si>
    <t>FDRMD</t>
  </si>
  <si>
    <t>HS174</t>
  </si>
  <si>
    <t>Regular Plan  Monthly Dividend Option</t>
  </si>
  <si>
    <t>FDRQD</t>
  </si>
  <si>
    <t>HS228</t>
  </si>
  <si>
    <t>Regular Quarterly Dividend Option</t>
  </si>
  <si>
    <t>IIG</t>
  </si>
  <si>
    <t>HIFIP</t>
  </si>
  <si>
    <t>HS004</t>
  </si>
  <si>
    <t>HSBC Income Fund - Investment</t>
  </si>
  <si>
    <t>HIIG</t>
  </si>
  <si>
    <t>HS344</t>
  </si>
  <si>
    <t>IID</t>
  </si>
  <si>
    <t>HS011</t>
  </si>
  <si>
    <t>HIID</t>
  </si>
  <si>
    <t>HS343</t>
  </si>
  <si>
    <t>MIPSG</t>
  </si>
  <si>
    <t>HMIPS</t>
  </si>
  <si>
    <t>HS032</t>
  </si>
  <si>
    <t>HMPSG</t>
  </si>
  <si>
    <t>HS365</t>
  </si>
  <si>
    <t>MIPSM</t>
  </si>
  <si>
    <t>HS030</t>
  </si>
  <si>
    <t>HMPSM</t>
  </si>
  <si>
    <t>HS364</t>
  </si>
  <si>
    <t>MIPSQ</t>
  </si>
  <si>
    <t>HS031</t>
  </si>
  <si>
    <t>HMPSQ</t>
  </si>
  <si>
    <t>HS366</t>
  </si>
  <si>
    <t>ISG</t>
  </si>
  <si>
    <t>HIFST</t>
  </si>
  <si>
    <t>HS005</t>
  </si>
  <si>
    <t>CRISIL ST Bond IDX</t>
  </si>
  <si>
    <t>HSBC Income Fund - Short Term</t>
  </si>
  <si>
    <t>HISG</t>
  </si>
  <si>
    <t>HS341</t>
  </si>
  <si>
    <t>ISIG</t>
  </si>
  <si>
    <t>Institutional Growth Option</t>
  </si>
  <si>
    <t>ISID</t>
  </si>
  <si>
    <t>Institutional Monthly Dividend Option</t>
  </si>
  <si>
    <t>ISIDW</t>
  </si>
  <si>
    <t>Institutional Weekly Dividend Option</t>
  </si>
  <si>
    <t>ISD</t>
  </si>
  <si>
    <t>HS007</t>
  </si>
  <si>
    <t>HISD</t>
  </si>
  <si>
    <t>HS340</t>
  </si>
  <si>
    <t>ISIPG</t>
  </si>
  <si>
    <t>Institutional Plus Growth</t>
  </si>
  <si>
    <t>ISIPM</t>
  </si>
  <si>
    <t>Institutional Plus Monthly Dividend</t>
  </si>
  <si>
    <t>ISIPW</t>
  </si>
  <si>
    <t>Institutional Plus Weekly Dividend</t>
  </si>
  <si>
    <t>ISDQ</t>
  </si>
  <si>
    <t>HS478</t>
  </si>
  <si>
    <t>HISDQ</t>
  </si>
  <si>
    <t>ISDW</t>
  </si>
  <si>
    <t>HS098</t>
  </si>
  <si>
    <t>Weekly Dividend</t>
  </si>
  <si>
    <t>HISDW</t>
  </si>
  <si>
    <t>HS342</t>
  </si>
  <si>
    <t>Direct Plan  Weekly Dividend Option</t>
  </si>
  <si>
    <t>LPIDD</t>
  </si>
  <si>
    <t>HLPF</t>
  </si>
  <si>
    <t>HS093</t>
  </si>
  <si>
    <t>90%CRS LIQ+10%CRS ST</t>
  </si>
  <si>
    <t>Daily Dividend</t>
  </si>
  <si>
    <t>HLPDD</t>
  </si>
  <si>
    <t>HS351</t>
  </si>
  <si>
    <t>Direct Plan  Daily Dividend Option</t>
  </si>
  <si>
    <t>LPIG</t>
  </si>
  <si>
    <t>HS094</t>
  </si>
  <si>
    <t>HLPIG</t>
  </si>
  <si>
    <t>HS352</t>
  </si>
  <si>
    <t>LPIMD</t>
  </si>
  <si>
    <t>HS095</t>
  </si>
  <si>
    <t>HLPMD</t>
  </si>
  <si>
    <t>HS353</t>
  </si>
  <si>
    <t>LPIPD</t>
  </si>
  <si>
    <t>Institutional Plus Daily Dividend</t>
  </si>
  <si>
    <t>LPIPW</t>
  </si>
  <si>
    <t>LPRDD</t>
  </si>
  <si>
    <t>HS090</t>
  </si>
  <si>
    <t>Regular Daily Dividend Option</t>
  </si>
  <si>
    <t>LPRG</t>
  </si>
  <si>
    <t>HS091</t>
  </si>
  <si>
    <t>LPRWD</t>
  </si>
  <si>
    <t>HS092</t>
  </si>
  <si>
    <t>Regular Plan  Weekly Dividend Option</t>
  </si>
  <si>
    <t>LPIWD</t>
  </si>
  <si>
    <t>HS096</t>
  </si>
  <si>
    <t>HLPWD</t>
  </si>
  <si>
    <t>HS354</t>
  </si>
  <si>
    <t>DFD</t>
  </si>
  <si>
    <t>BSE 200 IDX</t>
  </si>
  <si>
    <t>HDFD</t>
  </si>
  <si>
    <t>DFG</t>
  </si>
  <si>
    <t>HDFG</t>
  </si>
  <si>
    <t>EFD</t>
  </si>
  <si>
    <t>HS012</t>
  </si>
  <si>
    <t>HEFD</t>
  </si>
  <si>
    <t>HS322</t>
  </si>
  <si>
    <t>EFG</t>
  </si>
  <si>
    <t>HS006</t>
  </si>
  <si>
    <t>HEFG</t>
  </si>
  <si>
    <t>HS323</t>
  </si>
  <si>
    <t>EOID</t>
  </si>
  <si>
    <t>HS025</t>
  </si>
  <si>
    <t>BSE 500 IDX</t>
  </si>
  <si>
    <t>HEOID</t>
  </si>
  <si>
    <t>HS324</t>
  </si>
  <si>
    <t>EOIG</t>
  </si>
  <si>
    <t>HS026</t>
  </si>
  <si>
    <t>HEOIG</t>
  </si>
  <si>
    <t>HS325</t>
  </si>
  <si>
    <t>MED</t>
  </si>
  <si>
    <t>HS050</t>
  </si>
  <si>
    <t>BSE MIDCAP IDX</t>
  </si>
  <si>
    <t>HMED</t>
  </si>
  <si>
    <t>HS326</t>
  </si>
  <si>
    <t>MEG</t>
  </si>
  <si>
    <t>HS051</t>
  </si>
  <si>
    <t>HMEG</t>
  </si>
  <si>
    <t>HS327</t>
  </si>
  <si>
    <t>AIFD</t>
  </si>
  <si>
    <t>HAIF</t>
  </si>
  <si>
    <t>HS064</t>
  </si>
  <si>
    <t>HAFD</t>
  </si>
  <si>
    <t>HS328</t>
  </si>
  <si>
    <t>AIFG</t>
  </si>
  <si>
    <t>HS065</t>
  </si>
  <si>
    <t>HAFG</t>
  </si>
  <si>
    <t>HS329</t>
  </si>
  <si>
    <t>TSED</t>
  </si>
  <si>
    <t>HTSEF</t>
  </si>
  <si>
    <t>HS103</t>
  </si>
  <si>
    <t>HTSED</t>
  </si>
  <si>
    <t>HS330</t>
  </si>
  <si>
    <t>TSEG</t>
  </si>
  <si>
    <t>HS104</t>
  </si>
  <si>
    <t>HTSEG</t>
  </si>
  <si>
    <t>HS331</t>
  </si>
  <si>
    <t>F125D</t>
  </si>
  <si>
    <t>H125D</t>
  </si>
  <si>
    <t>F125G</t>
  </si>
  <si>
    <t>H125G</t>
  </si>
  <si>
    <t>F126D</t>
  </si>
  <si>
    <t>H126D</t>
  </si>
  <si>
    <t>F126G</t>
  </si>
  <si>
    <t>H126G</t>
  </si>
  <si>
    <t>F128D</t>
  </si>
  <si>
    <t>H128D</t>
  </si>
  <si>
    <t>F128G</t>
  </si>
  <si>
    <t>H128G</t>
  </si>
  <si>
    <t>F129D</t>
  </si>
  <si>
    <t>H129D</t>
  </si>
  <si>
    <t>F129G</t>
  </si>
  <si>
    <t>H129G</t>
  </si>
  <si>
    <t>F130D</t>
  </si>
  <si>
    <t>H130D</t>
  </si>
  <si>
    <t>F130G</t>
  </si>
  <si>
    <t>H130G</t>
  </si>
  <si>
    <t>F94D</t>
  </si>
  <si>
    <t>HF94D</t>
  </si>
  <si>
    <t>F94G</t>
  </si>
  <si>
    <t>HF94G</t>
  </si>
  <si>
    <t>F96D</t>
  </si>
  <si>
    <t>HF96D</t>
  </si>
  <si>
    <t>F96G</t>
  </si>
  <si>
    <t>HF96G</t>
  </si>
  <si>
    <t>F98D</t>
  </si>
  <si>
    <t>HF98D</t>
  </si>
  <si>
    <t>F98G</t>
  </si>
  <si>
    <t>HF98G</t>
  </si>
  <si>
    <t>CAPDD</t>
  </si>
  <si>
    <t>HS034</t>
  </si>
  <si>
    <t>CRISIL Liq Fund IDX</t>
  </si>
  <si>
    <t>HCPDD</t>
  </si>
  <si>
    <t>HS319</t>
  </si>
  <si>
    <t>CAPG</t>
  </si>
  <si>
    <t>HS033</t>
  </si>
  <si>
    <t>HCAPG</t>
  </si>
  <si>
    <t>HS318</t>
  </si>
  <si>
    <t>CAIDD</t>
  </si>
  <si>
    <t>HS013</t>
  </si>
  <si>
    <t>Institutional Daily Dividend Option</t>
  </si>
  <si>
    <t>CAIG</t>
  </si>
  <si>
    <t>CAPMD</t>
  </si>
  <si>
    <t>HS036</t>
  </si>
  <si>
    <t>HCPMD</t>
  </si>
  <si>
    <t>HS321</t>
  </si>
  <si>
    <t>CAD</t>
  </si>
  <si>
    <t>HS010</t>
  </si>
  <si>
    <t>CAG</t>
  </si>
  <si>
    <t>HS003</t>
  </si>
  <si>
    <t>CAWD</t>
  </si>
  <si>
    <t>HS048</t>
  </si>
  <si>
    <t>UCBD</t>
  </si>
  <si>
    <t>HS469</t>
  </si>
  <si>
    <t>Unclaimed Plan</t>
  </si>
  <si>
    <t>UCAD</t>
  </si>
  <si>
    <t>HS470</t>
  </si>
  <si>
    <t>UCBR</t>
  </si>
  <si>
    <t>HS471</t>
  </si>
  <si>
    <t>UCAR</t>
  </si>
  <si>
    <t>HS472</t>
  </si>
  <si>
    <t>CAPWD</t>
  </si>
  <si>
    <t>HS035</t>
  </si>
  <si>
    <t>HCPWD</t>
  </si>
  <si>
    <t>HS320</t>
  </si>
  <si>
    <t>APDD</t>
  </si>
  <si>
    <t>HS426</t>
  </si>
  <si>
    <t>MSCI AC AsiaPa exJap</t>
  </si>
  <si>
    <t>HSBC Asia Pacific(Ex Japan)Div YieldFund</t>
  </si>
  <si>
    <t>HAPDD</t>
  </si>
  <si>
    <t>HS429</t>
  </si>
  <si>
    <t>APDG</t>
  </si>
  <si>
    <t>HS427</t>
  </si>
  <si>
    <t>HAPDG</t>
  </si>
  <si>
    <t>HS428</t>
  </si>
  <si>
    <t>BFD</t>
  </si>
  <si>
    <t>HS306</t>
  </si>
  <si>
    <t>MSCI BRAZIL10/40 IDX</t>
  </si>
  <si>
    <t>HBFD</t>
  </si>
  <si>
    <t>HS370</t>
  </si>
  <si>
    <t>BFG</t>
  </si>
  <si>
    <t>HS307</t>
  </si>
  <si>
    <t>HBFG</t>
  </si>
  <si>
    <t>HS371</t>
  </si>
  <si>
    <t>EMFD</t>
  </si>
  <si>
    <t>HS200</t>
  </si>
  <si>
    <t>MSCI EmeMrkt IDX</t>
  </si>
  <si>
    <t>HSBC Emerging Markets Fund</t>
  </si>
  <si>
    <t>HEMFD</t>
  </si>
  <si>
    <t>HS338</t>
  </si>
  <si>
    <t>EMFG</t>
  </si>
  <si>
    <t>HS201</t>
  </si>
  <si>
    <t>HEMFG</t>
  </si>
  <si>
    <t>HS339</t>
  </si>
  <si>
    <t>GCOFG</t>
  </si>
  <si>
    <t>HSBC Global Consumer Opportunities Fund</t>
  </si>
  <si>
    <t>HGCOG</t>
  </si>
  <si>
    <t>MSCD</t>
  </si>
  <si>
    <t>HMSCF</t>
  </si>
  <si>
    <t>HS450</t>
  </si>
  <si>
    <t>90%CriCBI&amp;10%BSE200</t>
  </si>
  <si>
    <t>HSBC Managed Solution India-Conservative</t>
  </si>
  <si>
    <t>HMSCD</t>
  </si>
  <si>
    <t>MSCG</t>
  </si>
  <si>
    <t>HS451</t>
  </si>
  <si>
    <t>HMSCG</t>
  </si>
  <si>
    <t>HS452</t>
  </si>
  <si>
    <t>MSGD</t>
  </si>
  <si>
    <t>HMSGF</t>
  </si>
  <si>
    <t>HS442</t>
  </si>
  <si>
    <t>80%BSE200&amp;20%CriCBI</t>
  </si>
  <si>
    <t>HSBC Managed Solutions India - Growth</t>
  </si>
  <si>
    <t>HMSGD</t>
  </si>
  <si>
    <t>HS445</t>
  </si>
  <si>
    <t>MSGG</t>
  </si>
  <si>
    <t>HS443</t>
  </si>
  <si>
    <t>HMSGG</t>
  </si>
  <si>
    <t>HS444</t>
  </si>
  <si>
    <t>MSMD</t>
  </si>
  <si>
    <t>HMSMF</t>
  </si>
  <si>
    <t>HS446</t>
  </si>
  <si>
    <t>CRISIL Bal Fund IDX</t>
  </si>
  <si>
    <t>HSBC Managed Solutions India - Moderate</t>
  </si>
  <si>
    <t>HMSMD</t>
  </si>
  <si>
    <t>HS449</t>
  </si>
  <si>
    <t>MSMG</t>
  </si>
  <si>
    <t>HMSIF</t>
  </si>
  <si>
    <t>HS447</t>
  </si>
  <si>
    <t>HMSMG</t>
  </si>
  <si>
    <t>HS448</t>
  </si>
  <si>
    <t>As per AMFI NAV</t>
  </si>
  <si>
    <t>As per Financials</t>
  </si>
  <si>
    <t>Matured during the period April 2017 Sep 2017</t>
  </si>
  <si>
    <t>Merged with HEIOPF during the period Apr 2017 Sep 2017</t>
  </si>
  <si>
    <t>New scheme launched during the period Oct to March 2018</t>
  </si>
  <si>
    <t>Remarks</t>
  </si>
  <si>
    <t>Opening Date in</t>
  </si>
  <si>
    <t>Closing Date in</t>
  </si>
  <si>
    <t>NAV_GRP</t>
  </si>
  <si>
    <t>FUND_ID</t>
  </si>
  <si>
    <t>FUND_DESC</t>
  </si>
  <si>
    <t>ACC_GRP</t>
  </si>
  <si>
    <t>ACC_GRP_DESC</t>
  </si>
  <si>
    <t>ACC_NO</t>
  </si>
  <si>
    <t>ACC_SUFFIX</t>
  </si>
  <si>
    <t>ACC_DESC</t>
  </si>
  <si>
    <t>ACC_CURRENCY</t>
  </si>
  <si>
    <t>OP_BAL_DB</t>
  </si>
  <si>
    <t>OP_BAL_CR</t>
  </si>
  <si>
    <t>MOVEMENT_DB</t>
  </si>
  <si>
    <t>MOVEMENT_CR</t>
  </si>
  <si>
    <t>CLO_BAL_DB</t>
  </si>
  <si>
    <t>CLO_BAL_CR</t>
  </si>
  <si>
    <t>OP_BAL_DB_FUND_CURR</t>
  </si>
  <si>
    <t>OP_BAL_CR_FUND_CURR</t>
  </si>
  <si>
    <t>MOVEMENT_DB_FUND_CURR</t>
  </si>
  <si>
    <t>MOVEMENT_CR_FUND_CURR</t>
  </si>
  <si>
    <t>CLO_BAL_DB_FUND_CURR</t>
  </si>
  <si>
    <t>CLO_BAL_CR_FUND_CURR</t>
  </si>
  <si>
    <t>HSBC</t>
  </si>
  <si>
    <t>COST BONDS</t>
  </si>
  <si>
    <t>Investment - Corp Bond/Debent.</t>
  </si>
  <si>
    <t>INR</t>
  </si>
  <si>
    <t>DEPOSIT</t>
  </si>
  <si>
    <t>Margin Dep-Repo And GSEC</t>
  </si>
  <si>
    <t>Receivable from AMC</t>
  </si>
  <si>
    <t>BANK &amp; OTHER DEPOSITS</t>
  </si>
  <si>
    <t>Standard Chartered Bank- India</t>
  </si>
  <si>
    <t>Operative Bank Account</t>
  </si>
  <si>
    <t>HSBC CSGL Account</t>
  </si>
  <si>
    <t>HSBC TDS A/C</t>
  </si>
  <si>
    <t>ACCRUED INCOME</t>
  </si>
  <si>
    <t>Int Accrual - Corporate Bonds</t>
  </si>
  <si>
    <t>Amort Receivable-CBLO</t>
  </si>
  <si>
    <t>UNREALISED GAIN/LOSS</t>
  </si>
  <si>
    <t>Prov Unr P/L - CorpBond/Debent</t>
  </si>
  <si>
    <t>OTHER PAYABLES</t>
  </si>
  <si>
    <t>TDS Payable - Expenses</t>
  </si>
  <si>
    <t>Due to Broker - Bonds</t>
  </si>
  <si>
    <t>Other Exp- Payable</t>
  </si>
  <si>
    <t>Investor Education Payable</t>
  </si>
  <si>
    <t>CCIL Charges Payable</t>
  </si>
  <si>
    <t>Brokerage &amp; Dist Exp Payable</t>
  </si>
  <si>
    <t>Upfront Brk &amp; Trail Paid-Liab</t>
  </si>
  <si>
    <t>Payable CGST on Mfees</t>
  </si>
  <si>
    <t>Payable SGST on Mfees</t>
  </si>
  <si>
    <t>EXPENSE ACCRUALS</t>
  </si>
  <si>
    <t>Statutory Audit Fee Payable</t>
  </si>
  <si>
    <t>Management Fee Payable</t>
  </si>
  <si>
    <t>Exp Accrual - Printing &amp; Anoun</t>
  </si>
  <si>
    <t>ISSUE CAPITAL</t>
  </si>
  <si>
    <t>Unit Capital</t>
  </si>
  <si>
    <t>RESERVE CAPITAL</t>
  </si>
  <si>
    <t>Unit Premium Reserve- G</t>
  </si>
  <si>
    <t>Net Earnings</t>
  </si>
  <si>
    <t>Profit &amp; Loss Reserve-Indirec</t>
  </si>
  <si>
    <t xml:space="preserve"> Profit &amp; Loss Reserve-G</t>
  </si>
  <si>
    <t xml:space="preserve"> Profit &amp; Loss Reserve-D</t>
  </si>
  <si>
    <t>UNREALIZED GL DUE TO PRICE</t>
  </si>
  <si>
    <t>UR/L G/P - Corp Bond/Debenture</t>
  </si>
  <si>
    <t>UR/L G/P - Options on Index</t>
  </si>
  <si>
    <t>DIVIDEND AND INTEREST INCOME</t>
  </si>
  <si>
    <t>Int Income - Corporate Bonds</t>
  </si>
  <si>
    <t>Amort. Income - CBLO</t>
  </si>
  <si>
    <t>Int Income - Margin Deposits</t>
  </si>
  <si>
    <t>Int Income - Repo Deposits</t>
  </si>
  <si>
    <t>OTHER INCOME</t>
  </si>
  <si>
    <t>Interplan Adjustment- G</t>
  </si>
  <si>
    <t>Interplan Adjustment- D</t>
  </si>
  <si>
    <t>REALIZED LOSS DUE TO PRICE</t>
  </si>
  <si>
    <t>R/L L/P - Corp Bond/Debenture</t>
  </si>
  <si>
    <t>R/L L/P - CBLO</t>
  </si>
  <si>
    <t>R/L L/P - Repo Deposit</t>
  </si>
  <si>
    <t>FEES</t>
  </si>
  <si>
    <t>Custody Fee</t>
  </si>
  <si>
    <t>Professional Fee</t>
  </si>
  <si>
    <t>Transfer Agent Fee</t>
  </si>
  <si>
    <t>Investor Education Fund Exps</t>
  </si>
  <si>
    <t>Service Tax on Management Fees</t>
  </si>
  <si>
    <t>Other Expenses</t>
  </si>
  <si>
    <t>Other Exp - Brok - Indirect</t>
  </si>
  <si>
    <t>CGST Expense</t>
  </si>
  <si>
    <t>SGST Expense</t>
  </si>
  <si>
    <t>IGST Expense</t>
  </si>
  <si>
    <t>CGST Exp Allocation account</t>
  </si>
  <si>
    <t>SGST Exp Allocation account</t>
  </si>
  <si>
    <t>IGST Exp Allocation account</t>
  </si>
  <si>
    <t>Advertising Fee</t>
  </si>
  <si>
    <t>CGST on Mfees</t>
  </si>
  <si>
    <t>SGST on Mfees</t>
  </si>
  <si>
    <t>MANAGEMENT FEE</t>
  </si>
  <si>
    <t>Management Fee</t>
  </si>
  <si>
    <t>Call Open Options Long</t>
  </si>
  <si>
    <t>Call O/P Opt Long-Counterpart</t>
  </si>
  <si>
    <t>Investment - Zero Coupon Bond</t>
  </si>
  <si>
    <t>Investment - Cert of Deposits</t>
  </si>
  <si>
    <t>Amort Receivable-ZCB</t>
  </si>
  <si>
    <t>Amort Receivable-CD</t>
  </si>
  <si>
    <t>Prov Unr P/L -ZCB</t>
  </si>
  <si>
    <t>Prov Unr P/L - Cert of Deposit</t>
  </si>
  <si>
    <t>Due to Broker</t>
  </si>
  <si>
    <t>UR/L G/P-ZCB</t>
  </si>
  <si>
    <t>UR/L G/P - Cert. of Deposits</t>
  </si>
  <si>
    <t>Amort. Income - ZCB</t>
  </si>
  <si>
    <t>Amort. Income - CD</t>
  </si>
  <si>
    <t>HSBC Bank Redemption A/C</t>
  </si>
  <si>
    <t>Redemption Payable Ct</t>
  </si>
  <si>
    <t>Unit Premium Reserve-GDP</t>
  </si>
  <si>
    <t>Profit &amp; Loss Reserve-GDP</t>
  </si>
  <si>
    <t>Investment - Government Bonds</t>
  </si>
  <si>
    <t>Investment - SDLs</t>
  </si>
  <si>
    <t>Switch in Receivable Ct</t>
  </si>
  <si>
    <t>Due From Broker - Bonds</t>
  </si>
  <si>
    <t>ICICI Bank Subscription A/C</t>
  </si>
  <si>
    <t>UTI Bank-Subscription A/C</t>
  </si>
  <si>
    <t>HDFC Bank Redemption A/C</t>
  </si>
  <si>
    <t>SCB Subcription A/C</t>
  </si>
  <si>
    <t>Int Accrual - Government Bonds</t>
  </si>
  <si>
    <t>Int. Accrual - State Dev Loans</t>
  </si>
  <si>
    <t>Prov Unr P/L - Government Bond</t>
  </si>
  <si>
    <t>Prov Unr P/L - SDLs</t>
  </si>
  <si>
    <t>Transfer Agent Fee Payable</t>
  </si>
  <si>
    <t>Dividend Payable</t>
  </si>
  <si>
    <t>Switch Out Payable Ct</t>
  </si>
  <si>
    <t>NRI TDS Payable</t>
  </si>
  <si>
    <t>Transaction Charges Payable</t>
  </si>
  <si>
    <t>CSGL Charges Payable</t>
  </si>
  <si>
    <t>Brokerage Paybl on G Sec &amp; SDL</t>
  </si>
  <si>
    <t>Brok &amp; Dist Exp Pybl Prev Yr</t>
  </si>
  <si>
    <t>Exp Accrual - Audit Fee</t>
  </si>
  <si>
    <t>Exp Accrual - Bank Charges</t>
  </si>
  <si>
    <t>Unit Premium Reserve- RG</t>
  </si>
  <si>
    <t>Unit Premium Reserve-HYD</t>
  </si>
  <si>
    <t>Unit Premium Reserve-QD</t>
  </si>
  <si>
    <t>Unit Premium Reserve-MD</t>
  </si>
  <si>
    <t>Unit Premium Reserve-RMD</t>
  </si>
  <si>
    <t>Unit Premium Reserve-RQD</t>
  </si>
  <si>
    <t>Unit Premium Reserve-QDP</t>
  </si>
  <si>
    <t>Unit Premium Reserve-HYP</t>
  </si>
  <si>
    <t>Unit Premium Reserve-DFP</t>
  </si>
  <si>
    <t>Unit Premium Reserve-RFD</t>
  </si>
  <si>
    <t>Unit Premium Reserve-FD</t>
  </si>
  <si>
    <t>Unit Premium Reserve-RHD</t>
  </si>
  <si>
    <t>Profit &amp; Loss Reserve-Regular</t>
  </si>
  <si>
    <t xml:space="preserve"> Profit &amp; Loss Reserve-HYD</t>
  </si>
  <si>
    <t xml:space="preserve"> Profit &amp; Loss Reserve-QD</t>
  </si>
  <si>
    <t xml:space="preserve"> Profit &amp; Loss Reserve-MD</t>
  </si>
  <si>
    <t xml:space="preserve"> Profit &amp; Loss Reserve-RMD</t>
  </si>
  <si>
    <t xml:space="preserve"> Profit &amp; Loss Reserve-RQD</t>
  </si>
  <si>
    <t>Profit &amp; Loss Reserve-MDP</t>
  </si>
  <si>
    <t>Profit &amp; Loss Reserve-QDP</t>
  </si>
  <si>
    <t>Profit &amp; Loss Reserve-HYP</t>
  </si>
  <si>
    <t>Profit &amp; Loss Reserve-DFP</t>
  </si>
  <si>
    <t>Profit &amp; Loss Reserve-RFD</t>
  </si>
  <si>
    <t>Profit &amp; Loss Reserve-FD</t>
  </si>
  <si>
    <t>Profit &amp; Loss Reserve-RHD</t>
  </si>
  <si>
    <t>Profit &amp; Loss Reserve-Live Pln</t>
  </si>
  <si>
    <t>Profit &amp; Loss Res-Reg(Pln Grp)</t>
  </si>
  <si>
    <t>REALIZED GAIN DUE TO PRICE</t>
  </si>
  <si>
    <t>R/L G/P - Corp Bonds/Debenture</t>
  </si>
  <si>
    <t>R/L G/P - Government Bonds</t>
  </si>
  <si>
    <t>R/L G/P - SDLs</t>
  </si>
  <si>
    <t>UR/L G/P - Government Bonds</t>
  </si>
  <si>
    <t>UR/L G/P-SDLs</t>
  </si>
  <si>
    <t>Int Income - Government Bonds</t>
  </si>
  <si>
    <t>Int Income - State Dev Loans</t>
  </si>
  <si>
    <t>Amort. Income - CP</t>
  </si>
  <si>
    <t>Interplan Adjustment</t>
  </si>
  <si>
    <t>Interplan Adjustment- HYD</t>
  </si>
  <si>
    <t>Interplan Adjustment- RFD</t>
  </si>
  <si>
    <t>R/L L/P - Government Bonds</t>
  </si>
  <si>
    <t>R/L L/P - SDLs</t>
  </si>
  <si>
    <t>Audit Fee</t>
  </si>
  <si>
    <t>Bank Charges</t>
  </si>
  <si>
    <t>Misc Expenses</t>
  </si>
  <si>
    <t>Brokerage/Dist Exps-Regular</t>
  </si>
  <si>
    <t>Brokerage/Dist Exps</t>
  </si>
  <si>
    <t>Printing &amp; Stationary Exp</t>
  </si>
  <si>
    <t>DIVIDEND DISTRIBUTION</t>
  </si>
  <si>
    <t>Dividend Dist - MD</t>
  </si>
  <si>
    <t>Dividend Dist - HYD</t>
  </si>
  <si>
    <t>Dividend Dist - QD</t>
  </si>
  <si>
    <t>Dividend Distribution-QDP</t>
  </si>
  <si>
    <t>Dividend Distribution-HYP</t>
  </si>
  <si>
    <t>Dividend Distribution-FD</t>
  </si>
  <si>
    <t>DDT Expense-MD</t>
  </si>
  <si>
    <t>DDT Expense-HYD</t>
  </si>
  <si>
    <t>DDT Expense-QD</t>
  </si>
  <si>
    <t>DDT Expense-QDP</t>
  </si>
  <si>
    <t>DDT Expense-HYP</t>
  </si>
  <si>
    <t>DDT Expense-FD</t>
  </si>
  <si>
    <t>Unit Premium Reserve-RDD</t>
  </si>
  <si>
    <t>Unit Premium Reserve-RWD</t>
  </si>
  <si>
    <t>Unit Premium Reserve-MDP</t>
  </si>
  <si>
    <t>Unit Premium Reserve-DPD</t>
  </si>
  <si>
    <t>Unit Premium Reserve-WDP</t>
  </si>
  <si>
    <t>Unit Premium Reserve-DD</t>
  </si>
  <si>
    <t>Unit Premium Reserve-WD</t>
  </si>
  <si>
    <t xml:space="preserve"> Profit &amp; Loss Reserve-RDD</t>
  </si>
  <si>
    <t xml:space="preserve"> Profit &amp; Loss Reserve-RWD</t>
  </si>
  <si>
    <t>Profit &amp; Loss Reserve-DPD</t>
  </si>
  <si>
    <t>Profit &amp; Loss Reserve-WDP</t>
  </si>
  <si>
    <t>Profit &amp; Loss Reserve-DD</t>
  </si>
  <si>
    <t>Profit &amp; Loss Reserve-WD</t>
  </si>
  <si>
    <t>IDBI Bank Redemption A/C</t>
  </si>
  <si>
    <t>Brokerage &amp; Dist Exp upto 2014</t>
  </si>
  <si>
    <t>Investment - Commercial Paper</t>
  </si>
  <si>
    <t>Asset Back Security</t>
  </si>
  <si>
    <t>Haly Yr Divi Jan10 (Bank A/c.)</t>
  </si>
  <si>
    <t>Int. Accrual - ABS</t>
  </si>
  <si>
    <t>Unit Premium Reserve- ID</t>
  </si>
  <si>
    <t>Unit Premium Reserve-IG</t>
  </si>
  <si>
    <t>Profit &amp; Loss Reserve-ID</t>
  </si>
  <si>
    <t xml:space="preserve"> Profit &amp; Loss Reserve-IG</t>
  </si>
  <si>
    <t>Investment - Equities</t>
  </si>
  <si>
    <t>Dividend Receivable</t>
  </si>
  <si>
    <t>Sub. Rec. Control Account</t>
  </si>
  <si>
    <t>Due From Broker - Equities</t>
  </si>
  <si>
    <t>Prov Unr P/L - Equities</t>
  </si>
  <si>
    <t>Clawback of Addl TER-Payable</t>
  </si>
  <si>
    <t>Exp- Additional TER Payable</t>
  </si>
  <si>
    <t>Payable - Dividend Dist Tax</t>
  </si>
  <si>
    <t>R/L G/P - Equities</t>
  </si>
  <si>
    <t>UR/L G/P - Equities</t>
  </si>
  <si>
    <t>Dividend Income - Equities</t>
  </si>
  <si>
    <t>Load Income</t>
  </si>
  <si>
    <t>Other Income</t>
  </si>
  <si>
    <t>Interplan Adjustment- QD</t>
  </si>
  <si>
    <t>Interplan Adjustment- GDP</t>
  </si>
  <si>
    <t>R/L L/P - Equities</t>
  </si>
  <si>
    <t>Clawback Fee of Addl TER Pr-Yr</t>
  </si>
  <si>
    <t>Subscription Fee</t>
  </si>
  <si>
    <t>Exp-Additional TER</t>
  </si>
  <si>
    <t>Dividend Distribution-MDP</t>
  </si>
  <si>
    <t>DDT Expense-MDP</t>
  </si>
  <si>
    <t>Unit Premium Reserve-IWD</t>
  </si>
  <si>
    <t>Unit Premium Reserve-IMD</t>
  </si>
  <si>
    <t>Unit Premium Reserve-PG</t>
  </si>
  <si>
    <t>Unit Premium Reserve-PWD</t>
  </si>
  <si>
    <t>Unit Premium Reserve-PMD</t>
  </si>
  <si>
    <t>Profit &amp; Loss Reserve-Insti</t>
  </si>
  <si>
    <t xml:space="preserve"> Profit &amp; Loss Reserve-IWD</t>
  </si>
  <si>
    <t xml:space="preserve"> Profit &amp; Loss Reserve-IMD</t>
  </si>
  <si>
    <t>Profit &amp; Loss Reserve-PG</t>
  </si>
  <si>
    <t>Profit &amp; Loss Reserve-PWD</t>
  </si>
  <si>
    <t>Profit &amp; Loss Reserve-PMD</t>
  </si>
  <si>
    <t>Profit &amp; Loss Reserve-Inst Pls</t>
  </si>
  <si>
    <t>R/L G/P - ZCB</t>
  </si>
  <si>
    <t>R/L G/P - Commercial Paper</t>
  </si>
  <si>
    <t>R/L G/P - Cert. of Deposits</t>
  </si>
  <si>
    <t>Amort Income -Treasury Bills</t>
  </si>
  <si>
    <t>Int Income - Fixed Deposit</t>
  </si>
  <si>
    <t>Interplan Adjustment- MD</t>
  </si>
  <si>
    <t>R/L L/P - Treasury Bills</t>
  </si>
  <si>
    <t>R/L L/P - Commercial Paper</t>
  </si>
  <si>
    <t>R/L L/P - Cert. of Deposits</t>
  </si>
  <si>
    <t>Brokerage/Dist Exps-Insti</t>
  </si>
  <si>
    <t>Brokerage/Dist Exps-InstPlus</t>
  </si>
  <si>
    <t>Dividend Dist - IWD</t>
  </si>
  <si>
    <t>Dividend Distribution-WDP</t>
  </si>
  <si>
    <t>Dividend Distribution-WD</t>
  </si>
  <si>
    <t>DDT Expense-IWD</t>
  </si>
  <si>
    <t>DDT Expense-WDP</t>
  </si>
  <si>
    <t>DDT Expense-WD</t>
  </si>
  <si>
    <t>Investment - FloatingRate Note</t>
  </si>
  <si>
    <t>Amort Receivable-CP</t>
  </si>
  <si>
    <t>Prov Unr P/L -Commercial Paper</t>
  </si>
  <si>
    <t>Load Payable</t>
  </si>
  <si>
    <t>Other Exp- Payable-HDFRFL</t>
  </si>
  <si>
    <t>Unit Premium Reserve-PDD</t>
  </si>
  <si>
    <t>Equalisation Reserve-PDD</t>
  </si>
  <si>
    <t>Profit &amp; Loss Reserve-PDD</t>
  </si>
  <si>
    <t>R/L G/P - Treasury Bills</t>
  </si>
  <si>
    <t>UR/L G/P - Commercial Paper</t>
  </si>
  <si>
    <t>Interplan Adjustment- MDP</t>
  </si>
  <si>
    <t>Interplan Adjustment- DPD</t>
  </si>
  <si>
    <t>Interplan Adjustment- DD</t>
  </si>
  <si>
    <t>Interplan Adjustment- WD</t>
  </si>
  <si>
    <t>Dividend Dist - RWD</t>
  </si>
  <si>
    <t>Dividend Dist - RDD</t>
  </si>
  <si>
    <t>Dividend Distribution-DPD</t>
  </si>
  <si>
    <t>Dividend Distribution-DD</t>
  </si>
  <si>
    <t>DDT Expense-RWD</t>
  </si>
  <si>
    <t>DDT Expense-RDD</t>
  </si>
  <si>
    <t>DDT Expense-DPD</t>
  </si>
  <si>
    <t>DDT Expense-DD</t>
  </si>
  <si>
    <t>Other Receivable</t>
  </si>
  <si>
    <t>SGST Payable</t>
  </si>
  <si>
    <t>IGST Payable</t>
  </si>
  <si>
    <t>STT Payable</t>
  </si>
  <si>
    <t>Unit Premium Reserve-D</t>
  </si>
  <si>
    <t>Unit Premium Reserve-DDP</t>
  </si>
  <si>
    <t>Profit &amp; Loss Reserve-DDP</t>
  </si>
  <si>
    <t>Interplan Adjustment- DDP</t>
  </si>
  <si>
    <t>Options on Shares</t>
  </si>
  <si>
    <t>Margin Deposit For CCIL</t>
  </si>
  <si>
    <t>Yes Bank Subscription-  A/c</t>
  </si>
  <si>
    <t>CGST Payable</t>
  </si>
  <si>
    <t>Dividend Dist - D</t>
  </si>
  <si>
    <t>Dividend Distribution-DDP</t>
  </si>
  <si>
    <t>Other Adjustment A/c.</t>
  </si>
  <si>
    <t>R/L G/P - Pref. Stock/Shares</t>
  </si>
  <si>
    <t>Subscription Pending allotment</t>
  </si>
  <si>
    <t>Due to Broker - Equity</t>
  </si>
  <si>
    <t>Other Exp- Payable-Small Cap</t>
  </si>
  <si>
    <t>ICICI Bank Redemption A/C</t>
  </si>
  <si>
    <t>Payable-Service Tax MGMT Fees</t>
  </si>
  <si>
    <t>HSBC Fixed Term Series 105</t>
  </si>
  <si>
    <t>Other Exp-Plan spec</t>
  </si>
  <si>
    <t>DDT Expense-D</t>
  </si>
  <si>
    <t>HSBC Fixed Term Series 107</t>
  </si>
  <si>
    <t>HSBC Fixed Term Series 109</t>
  </si>
  <si>
    <t>Investor Education Pyb-HLCASH</t>
  </si>
  <si>
    <t>Investor Education Pyb-HDC2P1</t>
  </si>
  <si>
    <t>Investor Education Pyb-HDC2P2</t>
  </si>
  <si>
    <t>Investor Education Pyb-HDCPRO</t>
  </si>
  <si>
    <t>Investor Education Pyb-HDFLXI</t>
  </si>
  <si>
    <t>Investor Education Pyb-HDFRFL</t>
  </si>
  <si>
    <t>Investor Education Pyb-HDGILT</t>
  </si>
  <si>
    <t>Investor Education Pyb-HDINCF</t>
  </si>
  <si>
    <t>Investor Education Pyb-HDMIPR</t>
  </si>
  <si>
    <t>Investor Education Pyb-HDMIPS</t>
  </si>
  <si>
    <t>Investor Education Pyb-HDSTIF</t>
  </si>
  <si>
    <t>Investor Education Pyb-HDUSTF</t>
  </si>
  <si>
    <t>Investor Education Pyb-HEDYNF</t>
  </si>
  <si>
    <t>Investor Education Pyb-HEEQTF</t>
  </si>
  <si>
    <t>Investor Education Pyb-HEIOPF</t>
  </si>
  <si>
    <t>Investor Education Pyb-HEMIDF</t>
  </si>
  <si>
    <t>Investor Education Pyb-HEPROF</t>
  </si>
  <si>
    <t>Investor Education Pyb-HETAXF</t>
  </si>
  <si>
    <t>Investor Education Pyb-HEUOPF</t>
  </si>
  <si>
    <t>Investor Education Pyb-HFT100</t>
  </si>
  <si>
    <t>Investor Education Pyb-HFT101</t>
  </si>
  <si>
    <t>Investor Education Pyb-HFT102</t>
  </si>
  <si>
    <t>Investor Education Pyb-HFT105</t>
  </si>
  <si>
    <t>Investor Education Pyb-HFT106</t>
  </si>
  <si>
    <t>Investor Education Pyb-HFT107</t>
  </si>
  <si>
    <t>Investor Education Pyb-HFT109</t>
  </si>
  <si>
    <t>Investor Education Pyb-HFTS89</t>
  </si>
  <si>
    <t>Investor Education Pyb-HFTS90</t>
  </si>
  <si>
    <t>Investor Education Pyb-HFTS91</t>
  </si>
  <si>
    <t>Investor Education Pyb-HFTS94</t>
  </si>
  <si>
    <t>Investor Education Pyb-HFTS95</t>
  </si>
  <si>
    <t>Investor Education Pyb-HFTS96</t>
  </si>
  <si>
    <t>Investor Education Pyb-HFTS97</t>
  </si>
  <si>
    <t>Investor Education Pyb-HFTS98</t>
  </si>
  <si>
    <t>Investor Education Pyb-HFTS99</t>
  </si>
  <si>
    <t>Investor Education Pyb-HOAPDF</t>
  </si>
  <si>
    <t>Investor Education Pyb-HOBRAZ</t>
  </si>
  <si>
    <t>Investor Education Pyb-HOEMKF</t>
  </si>
  <si>
    <t>Investor Education Pyb-HOGCOP</t>
  </si>
  <si>
    <t>Investor Education Pyb-HOMSCS</t>
  </si>
  <si>
    <t>Investor Education Pyb-HOMSGS</t>
  </si>
  <si>
    <t>Investor Education Pyb-HOMSMS</t>
  </si>
  <si>
    <t>Investor Education Pyb-HFT125</t>
  </si>
  <si>
    <t>Investor Education Pyb-HFT126</t>
  </si>
  <si>
    <t>Investor Education Pyb-HFT128</t>
  </si>
  <si>
    <t>Investor Education Pyb-HFT129</t>
  </si>
  <si>
    <t>Investor Education Pyb-HFT130</t>
  </si>
  <si>
    <t>Paid to AMFI 50% IEF</t>
  </si>
  <si>
    <t>Invest Education Fund-Utilised</t>
  </si>
  <si>
    <t>Investment - Treasury Bills</t>
  </si>
  <si>
    <t>Margin Deposit NDS</t>
  </si>
  <si>
    <t>Reserve Bank Of  India</t>
  </si>
  <si>
    <t>IDBI Bank Subscription A/c</t>
  </si>
  <si>
    <t>Amortisation/Accretion-Bills</t>
  </si>
  <si>
    <t>Invst Edu Exp Pay-Un mr thn 3y</t>
  </si>
  <si>
    <t>Other Exp Payable- Direct Plan</t>
  </si>
  <si>
    <t>Interest Expense Payable</t>
  </si>
  <si>
    <t>Unit Premium Reserve-IDD</t>
  </si>
  <si>
    <t>Unit Premium Reserve-UDL</t>
  </si>
  <si>
    <t>Unit Premium Reserve-UDM</t>
  </si>
  <si>
    <t>Unit Premium Reserve-URL</t>
  </si>
  <si>
    <t>Unit Premium Reserve-URM</t>
  </si>
  <si>
    <t>Profit &amp; Loss Reserve-Direct</t>
  </si>
  <si>
    <t xml:space="preserve"> Profit &amp; Loss Reserve-IDD</t>
  </si>
  <si>
    <t>Profit &amp; Loss Reserve-UDL</t>
  </si>
  <si>
    <t>Profit &amp; Loss Reserve-UDM</t>
  </si>
  <si>
    <t>Profit &amp; Loss Reserve-URL</t>
  </si>
  <si>
    <t>Profit &amp; Loss Reserve-URM</t>
  </si>
  <si>
    <t>Profit &amp; Loss Rev-Unclaimed</t>
  </si>
  <si>
    <t>UR/L G/P - Treasury Bills</t>
  </si>
  <si>
    <t>Interplan Adjustment- IDD</t>
  </si>
  <si>
    <t>Interplan Adjustment- UDL</t>
  </si>
  <si>
    <t>Interplan Adjustment- URL</t>
  </si>
  <si>
    <t>Interest Expense</t>
  </si>
  <si>
    <t>Other Expenses- Regular</t>
  </si>
  <si>
    <t>Other Expenses- Inst</t>
  </si>
  <si>
    <t>Invst Edu Exp-Un Div mr thn 3y</t>
  </si>
  <si>
    <t>Invst Edu Exp-Un Red mr thn 3y</t>
  </si>
  <si>
    <t>Other Exp -Unclaimed Plan Spe</t>
  </si>
  <si>
    <t>Inv International  Mutual Fund</t>
  </si>
  <si>
    <t>USD</t>
  </si>
  <si>
    <t>Prov Unr P/L-Interntl MF units</t>
  </si>
  <si>
    <t>R/L G/P-International MF units</t>
  </si>
  <si>
    <t>R/L G/FX - Interntl MF units</t>
  </si>
  <si>
    <t>Realized Gain on FX - Others</t>
  </si>
  <si>
    <t>UR/L G/P - Interntl MF units</t>
  </si>
  <si>
    <t>UR/L G/FX-Interntl MF units</t>
  </si>
  <si>
    <t>R/L L/FX - Spot FX Contract</t>
  </si>
  <si>
    <t>Realized Loss on FX - Others</t>
  </si>
  <si>
    <t>FX Spot Cambio Reval Account</t>
  </si>
  <si>
    <t>R/L L/P-International MF Units</t>
  </si>
  <si>
    <t>Investment Mutual Fund</t>
  </si>
  <si>
    <t>Prov Unr P/L - Fund of Funds</t>
  </si>
  <si>
    <t>Profit on Sale-Mutual Fd Units</t>
  </si>
  <si>
    <t>UR/L G/P - Fund of Funds</t>
  </si>
  <si>
    <t>Adjusted balance</t>
  </si>
  <si>
    <t>Mapping code Mgmt fees and trustee fees</t>
  </si>
  <si>
    <t>Mapping code others</t>
  </si>
  <si>
    <t>ignore</t>
  </si>
  <si>
    <t>Conkey(mgmt fees/trustee fees)</t>
  </si>
  <si>
    <t>Conkey(other than mgmt fees/trustee fees)</t>
  </si>
  <si>
    <t>HSBC Debt Fund</t>
  </si>
  <si>
    <t>HSBC Regular Savings Fund</t>
  </si>
  <si>
    <t>HSBC Short Duration Fund</t>
  </si>
  <si>
    <t>Interplan Adjustment- IWD</t>
  </si>
  <si>
    <t>R/L L/P - ZCB</t>
  </si>
  <si>
    <t>HSBC Low Duration Fund</t>
  </si>
  <si>
    <t>HSBC Large Cap Equity Fund</t>
  </si>
  <si>
    <t>HSBC Multi Cap Equity Fund</t>
  </si>
  <si>
    <t>HSBC Small Cap Equity Fund</t>
  </si>
  <si>
    <t>HFT131</t>
  </si>
  <si>
    <t>HFT132</t>
  </si>
  <si>
    <t>HFT133</t>
  </si>
  <si>
    <t>HSBC Fixed Term Series 133</t>
  </si>
  <si>
    <t>HSBC Global Emerging Markets Fund</t>
  </si>
  <si>
    <t>HSBC Global Emerging Market Fund - Growth Direct</t>
  </si>
  <si>
    <t>HSBC Global Emerging Markets Fund - Growth</t>
  </si>
  <si>
    <t>HSBC Large Cap Equity Fund - Growth</t>
  </si>
  <si>
    <t>HSBC Large Cap Equity Fund - Growth Direct</t>
  </si>
  <si>
    <t>HSBC Multi Cap Equity Fund - Growth</t>
  </si>
  <si>
    <t>HSBC Small Cap Equity Fund - Growth</t>
  </si>
  <si>
    <t>HSBC Small Cap Equity Fund - Growth Direct</t>
  </si>
  <si>
    <t>HSBC Debt Fund - Growth</t>
  </si>
  <si>
    <t>HSBC Debt Fund - Growth Direct</t>
  </si>
  <si>
    <t>HSBC Low Duration Fund  - Growth</t>
  </si>
  <si>
    <t>HSBC Low Duration Fund  - Regular - Growth</t>
  </si>
  <si>
    <t>HSBC Low Duration Fund - Growth Direct</t>
  </si>
  <si>
    <t>HSBC Short Duration Fund - Growth</t>
  </si>
  <si>
    <t>HSBC Short Duration Fund - Growth Direct</t>
  </si>
  <si>
    <t>HSBC Fixed Term Series 131 - Direct Plan Growth Option</t>
  </si>
  <si>
    <t>HSBC Fixed Term Series 131 - Dividend Plan</t>
  </si>
  <si>
    <t>HSBC Fixed Term Series 131 - Growth Option</t>
  </si>
  <si>
    <t>HSBC Fixed Term Series 132 - Direct Plan Dividend Option</t>
  </si>
  <si>
    <t>HSBC Fixed Term Series 132 - Direct Plan Growth Option</t>
  </si>
  <si>
    <t>HSBC Fixed Term Series 132 - Dividend Plan</t>
  </si>
  <si>
    <t>HSBC Fixed Term Series 132 - Growth Option</t>
  </si>
  <si>
    <t xml:space="preserve">HSBC Asia Pacific (Ex Japan) Dividend Yield Fund </t>
  </si>
  <si>
    <t>a</t>
  </si>
  <si>
    <t>Name As per half yearly financial</t>
  </si>
  <si>
    <t>A</t>
  </si>
  <si>
    <t>Plan</t>
  </si>
  <si>
    <t>Scheme</t>
  </si>
  <si>
    <t>Conkey</t>
  </si>
  <si>
    <t>Direct Plan Growth Option</t>
  </si>
  <si>
    <t>Dividend Plan</t>
  </si>
  <si>
    <t>Direct Plan Dividend Option</t>
  </si>
  <si>
    <t>F131D</t>
  </si>
  <si>
    <t>H131D</t>
  </si>
  <si>
    <t>F131G</t>
  </si>
  <si>
    <t>H131G</t>
  </si>
  <si>
    <t>F132D</t>
  </si>
  <si>
    <t>H132D</t>
  </si>
  <si>
    <t>F132G</t>
  </si>
  <si>
    <t>H132G</t>
  </si>
  <si>
    <t>F133D</t>
  </si>
  <si>
    <t>H133D</t>
  </si>
  <si>
    <t>F133G</t>
  </si>
  <si>
    <t>H133G</t>
  </si>
  <si>
    <t>Prov Unr P/L - Treasury Bills</t>
  </si>
  <si>
    <t>other income</t>
  </si>
  <si>
    <t>U</t>
  </si>
  <si>
    <t>HSBC Asia Pacific (Ex Japan) Dividend Yield Fund</t>
  </si>
  <si>
    <t>Scheme code</t>
  </si>
  <si>
    <t>Plan code</t>
  </si>
  <si>
    <t>Plan name</t>
  </si>
  <si>
    <t>SL_NO</t>
  </si>
  <si>
    <t>SCHEME_CODE</t>
  </si>
  <si>
    <t>SHORT_NAME</t>
  </si>
  <si>
    <t>DIVIDEND_DATE</t>
  </si>
  <si>
    <t>REINVEST_DATE</t>
  </si>
  <si>
    <t>CORPORATE_DIV_RATE</t>
  </si>
  <si>
    <t>CRISIL Composite Bond Fund Index</t>
  </si>
  <si>
    <t>+</t>
  </si>
  <si>
    <t>HDAAF</t>
  </si>
  <si>
    <t>6. No bonus was declared during the reporting period.</t>
  </si>
  <si>
    <t>HSBC Regular Savings Fund - Growth</t>
  </si>
  <si>
    <t>HSBC Regular Savings Fund-Growth Direct</t>
  </si>
  <si>
    <t>HFT134</t>
  </si>
  <si>
    <t>HFT135</t>
  </si>
  <si>
    <t>HFT136</t>
  </si>
  <si>
    <t>Professional Fee-Payable</t>
  </si>
  <si>
    <t>Interplan Adjustment- QDP</t>
  </si>
  <si>
    <t>HSBC Fixed Term Series 134</t>
  </si>
  <si>
    <t>HSBC Fixed Term Series 135</t>
  </si>
  <si>
    <t>HSBC Fixed Term Series 136</t>
  </si>
  <si>
    <t>F134D</t>
  </si>
  <si>
    <t>H134D</t>
  </si>
  <si>
    <t>F134G</t>
  </si>
  <si>
    <t>H134G</t>
  </si>
  <si>
    <t>F135D</t>
  </si>
  <si>
    <t>H135D</t>
  </si>
  <si>
    <t>F135G</t>
  </si>
  <si>
    <t>H135G</t>
  </si>
  <si>
    <t>F136D</t>
  </si>
  <si>
    <t>H136D</t>
  </si>
  <si>
    <t>F136G</t>
  </si>
  <si>
    <t>H136G</t>
  </si>
  <si>
    <t>[(Rs. In lakhs)]</t>
  </si>
  <si>
    <t>CCIL Default Fund Contribution</t>
  </si>
  <si>
    <t>Investment- TREPS</t>
  </si>
  <si>
    <t>Amort Receivable - TREPS</t>
  </si>
  <si>
    <t>Amort. Income - TREPS</t>
  </si>
  <si>
    <t>Interplan Adjustment- FD</t>
  </si>
  <si>
    <t>R/L L/P - TREPS</t>
  </si>
  <si>
    <t>HEHYBF</t>
  </si>
  <si>
    <t>HSBC Equity Hybrid Fund</t>
  </si>
  <si>
    <t>HFT137</t>
  </si>
  <si>
    <t>HSBC Fixed Term Series 137</t>
  </si>
  <si>
    <t>HFT139</t>
  </si>
  <si>
    <t>HSBC Fixed Term Series 139</t>
  </si>
  <si>
    <t>Investor Education Pyb-HEHYBF</t>
  </si>
  <si>
    <t>Investor Education Pyb-HFT137</t>
  </si>
  <si>
    <t>Clawback Fee - Addl TER Cur-Yr</t>
  </si>
  <si>
    <t>HSBC Equity Hybrid Fund - Growth</t>
  </si>
  <si>
    <t>HSBC Equity Hybrid Fund - Growth Direct</t>
  </si>
  <si>
    <t>HSBC Managed Solutions - Conservative - Growth</t>
  </si>
  <si>
    <t>HSBC Managed Solutions - Conservative - Growth Direct</t>
  </si>
  <si>
    <t>EHD</t>
  </si>
  <si>
    <t>HEHF</t>
  </si>
  <si>
    <t>HS515</t>
  </si>
  <si>
    <t>70%SPBSE200&amp;30%CRIBF</t>
  </si>
  <si>
    <t>HEHD</t>
  </si>
  <si>
    <t>HS518</t>
  </si>
  <si>
    <t>EHG</t>
  </si>
  <si>
    <t>HS516</t>
  </si>
  <si>
    <t>HEHG</t>
  </si>
  <si>
    <t>HS517</t>
  </si>
  <si>
    <t>F137D</t>
  </si>
  <si>
    <t>FT137</t>
  </si>
  <si>
    <t>H137D</t>
  </si>
  <si>
    <t>F137G</t>
  </si>
  <si>
    <t>H137G</t>
  </si>
  <si>
    <t>F139D</t>
  </si>
  <si>
    <t>FT139</t>
  </si>
  <si>
    <t>H139D</t>
  </si>
  <si>
    <t>HS521</t>
  </si>
  <si>
    <t>F139G</t>
  </si>
  <si>
    <t>HS519</t>
  </si>
  <si>
    <t>H139G</t>
  </si>
  <si>
    <t>HS520</t>
  </si>
  <si>
    <t>Coupon Receivable</t>
  </si>
  <si>
    <t>HELMCF</t>
  </si>
  <si>
    <t>HSBC Large And Mid Cap Equity Fund</t>
  </si>
  <si>
    <t>Investor Education Pyb-HFT139</t>
  </si>
  <si>
    <t>Due From Broker</t>
  </si>
  <si>
    <t>Added in March 2019</t>
  </si>
  <si>
    <t>LMED</t>
  </si>
  <si>
    <t>HLMEF</t>
  </si>
  <si>
    <t>HS522</t>
  </si>
  <si>
    <t>NIFTYLargMdcap250TRI</t>
  </si>
  <si>
    <t>HLED</t>
  </si>
  <si>
    <t>HS525</t>
  </si>
  <si>
    <t>LMEG</t>
  </si>
  <si>
    <t>HS523</t>
  </si>
  <si>
    <t>HLEG</t>
  </si>
  <si>
    <t>HS524</t>
  </si>
  <si>
    <t>HFT140</t>
  </si>
  <si>
    <t>HDONTF</t>
  </si>
  <si>
    <t>HSBC Fixed Term Series 140</t>
  </si>
  <si>
    <t>HSBC Overnight Fund</t>
  </si>
  <si>
    <t>NODD</t>
  </si>
  <si>
    <t>HONF</t>
  </si>
  <si>
    <t>HS530</t>
  </si>
  <si>
    <t>CRISIL Ovrnight Indx</t>
  </si>
  <si>
    <t>HNODD</t>
  </si>
  <si>
    <t>HS533</t>
  </si>
  <si>
    <t>NOG</t>
  </si>
  <si>
    <t>HS531</t>
  </si>
  <si>
    <t>HNOG</t>
  </si>
  <si>
    <t>HS532</t>
  </si>
  <si>
    <t>NOMD</t>
  </si>
  <si>
    <t>HS535</t>
  </si>
  <si>
    <t>HNOMD</t>
  </si>
  <si>
    <t>HS534</t>
  </si>
  <si>
    <t>NOWD</t>
  </si>
  <si>
    <t>HS537</t>
  </si>
  <si>
    <t>HNOWD</t>
  </si>
  <si>
    <t>HS536</t>
  </si>
  <si>
    <t>F140D</t>
  </si>
  <si>
    <t>FT140</t>
  </si>
  <si>
    <t>HS526</t>
  </si>
  <si>
    <t>H140D</t>
  </si>
  <si>
    <t>HS529</t>
  </si>
  <si>
    <t>F140G</t>
  </si>
  <si>
    <t>HS527</t>
  </si>
  <si>
    <t>H140G</t>
  </si>
  <si>
    <t>HS528</t>
  </si>
  <si>
    <t>Advertisement Fee payable</t>
  </si>
  <si>
    <t>Custody Fees Payable</t>
  </si>
  <si>
    <t>Interplan Adjustment- HYP</t>
  </si>
  <si>
    <t>CCIL Expenses</t>
  </si>
  <si>
    <t>CGST on Mfees -GDP</t>
  </si>
  <si>
    <t>SGST on Mfees -GDP</t>
  </si>
  <si>
    <t>CGST on Mfees -Live Plan</t>
  </si>
  <si>
    <t>SGST on Mfees -Live Plan</t>
  </si>
  <si>
    <t>Management Fees-GDP</t>
  </si>
  <si>
    <t>Management Fees-Live Plan</t>
  </si>
  <si>
    <t>Payable to other schemes</t>
  </si>
  <si>
    <t>Provision For Doubtful Debt</t>
  </si>
  <si>
    <t>CGST on Mfees - Add Regular</t>
  </si>
  <si>
    <t>SGST on Mfees - Add Regular</t>
  </si>
  <si>
    <t>Other S&amp;D Add-Regular</t>
  </si>
  <si>
    <t>Management Fee - Add Regular</t>
  </si>
  <si>
    <t>Investor Education Pyb-HELMCF</t>
  </si>
  <si>
    <t>Investor Education Pyb-HFT140</t>
  </si>
  <si>
    <t>Investor Education Pyb-HDONTF</t>
  </si>
  <si>
    <t>HSBC Large and Mid Cap Equity Fund - Growth</t>
  </si>
  <si>
    <t>HSBC Large and Mid Cap Equity Fund - Growth Direct</t>
  </si>
  <si>
    <t>HSBC Overnight Fund - Growth</t>
  </si>
  <si>
    <t>HSBC Overnight Fund - Growth - Direct</t>
  </si>
  <si>
    <t>HSBC Fixed Term Series 130 - Direct Plan - Dividend Option</t>
  </si>
  <si>
    <t>HSBC Fixed Term Series 131 - Direct Plan - Dividend Option</t>
  </si>
  <si>
    <t>AMFI</t>
  </si>
  <si>
    <t>Scheme name</t>
  </si>
  <si>
    <t>HSBC Large and Mid Cap Equity Fund</t>
  </si>
  <si>
    <t>Comparative Performance of all schemes</t>
  </si>
  <si>
    <t>Fund / Benchmark</t>
  </si>
  <si>
    <t>1 Year</t>
  </si>
  <si>
    <t>3 Years</t>
  </si>
  <si>
    <t>5 Years</t>
  </si>
  <si>
    <t>Since Inception</t>
  </si>
  <si>
    <t>Inception Date</t>
  </si>
  <si>
    <t>Returns (%)</t>
  </si>
  <si>
    <t>HSBC Asia Pacific (Ex Japan) Dividend Yield Fund - Dir - Growth</t>
  </si>
  <si>
    <t>Scheme Benchmark (MSCI APJ TRI**)</t>
  </si>
  <si>
    <t>Additional Benchmark (Nifty 50 TRI)</t>
  </si>
  <si>
    <t>HSBC Brazil Fund - Dir - Growth</t>
  </si>
  <si>
    <t>Scheme Benchmark (MSCI Brazil TRI**)</t>
  </si>
  <si>
    <t>HSBC Cash Fund - Dir - Growth</t>
  </si>
  <si>
    <t>Scheme Benchmark (CRISIL Liquid Fund Index)</t>
  </si>
  <si>
    <t>Additional Benchmark (Crisil 91**)</t>
  </si>
  <si>
    <t>HSBC Debt Fund - Dir - Growth</t>
  </si>
  <si>
    <t>Scheme Benchmark (CRISIL Composite Bond Fund Index)</t>
  </si>
  <si>
    <t>Additional Benchmark (Crisil 10**)</t>
  </si>
  <si>
    <t>HSBC Fixed Term Series 128 - Dir - Growth</t>
  </si>
  <si>
    <t>HSBC Flexi Debt Fund - Dir - Growth</t>
  </si>
  <si>
    <t>HSBC FTS 129 - Dir - Growth</t>
  </si>
  <si>
    <t>HSBC FTS 130 - Dir - Growth</t>
  </si>
  <si>
    <t>HSBC FTS 131 - Dir - Growth</t>
  </si>
  <si>
    <t>HSBC FTS 132 - Dir - Growth</t>
  </si>
  <si>
    <t>HSBC FTS 133 - Dir - Growth</t>
  </si>
  <si>
    <t>HSBC FTS 134 - Dir - Growth</t>
  </si>
  <si>
    <t>HSBC FTS 135 - Dir - Growth</t>
  </si>
  <si>
    <t>HSBC FTS 136 - Dir - Growth</t>
  </si>
  <si>
    <t>HSBC FTS 137 - Dir - Growth</t>
  </si>
  <si>
    <t>HSBC FTS 139 - Dir - Growth</t>
  </si>
  <si>
    <t>Scheme Benchmark (MSCI GCOF TRI**)</t>
  </si>
  <si>
    <t>HSBC Global Emerging Markets Fund - Dir - Growth</t>
  </si>
  <si>
    <t>Scheme Benchmark (MSCI Emerging TRI**)</t>
  </si>
  <si>
    <t>HSBC Infrastructure Equity Fund - Dir - Growth</t>
  </si>
  <si>
    <t>Scheme Benchmark (SnP India Infrastructure Custom**)</t>
  </si>
  <si>
    <t>HSBC Large Cap Equity Fund - Dir - Growth</t>
  </si>
  <si>
    <t>Scheme Benchmark (Nifty 50 TRI)</t>
  </si>
  <si>
    <t>Additional Benchmark (S&amp;P BSE Sensex TRI)</t>
  </si>
  <si>
    <t>HSBC Low Duration Fund - Dir - Growth</t>
  </si>
  <si>
    <t>Scheme Benchmark (Crisil Low Duration Index**)</t>
  </si>
  <si>
    <t>Additional Benchmark (Crisil 1**)</t>
  </si>
  <si>
    <t>HSBC Managed Solutions India - Conservative - Dir - Growth</t>
  </si>
  <si>
    <t>Scheme Benchmark (90% of CRISIL Composite Bond Fund Index and 10% of S&amp;P BSE 200 TRI)</t>
  </si>
  <si>
    <t>HSBC Managed Solutions India - Growth - Dir - Growth</t>
  </si>
  <si>
    <t>Scheme Benchmark (20% of CRISIL Composite Bond Fund Index and 80% of S&amp;P BSE 200 TRI)</t>
  </si>
  <si>
    <t>HSBC Managed Solutions India - Moderate - Dir - Growth</t>
  </si>
  <si>
    <t>Scheme Benchmark (Crysil Hybrid 35 plus 65 Aggressive Index Custom**)</t>
  </si>
  <si>
    <t>HSBC Multi Cap Equity Fund - Dir - Growth</t>
  </si>
  <si>
    <t>Scheme Benchmark (S&amp;P BSE 200 TRI)</t>
  </si>
  <si>
    <t>HSBC Regular Savings Fund - Dir - Growth</t>
  </si>
  <si>
    <t>Scheme Benchmark (Crysil Hybrid 85 plus 15 Conservative Index Cust**)</t>
  </si>
  <si>
    <t>HSBC Short Duration Fund - Dir - Growth</t>
  </si>
  <si>
    <t>Scheme Benchmark (CRISIL Short Term Bond Fund Index)</t>
  </si>
  <si>
    <t>HSBC Small Cap Equity Fund - Dir - Growth</t>
  </si>
  <si>
    <t>Scheme Benchmark (S&amp;P BSE 250 Small Cap Index TRI)</t>
  </si>
  <si>
    <t>HSBC Tax Saver Equity Fund - Dir - Growth</t>
  </si>
  <si>
    <t xml:space="preserve"> - Dir - Growth</t>
  </si>
  <si>
    <t>HSBC FTS 129</t>
  </si>
  <si>
    <t>HSBC FTS 130</t>
  </si>
  <si>
    <t>HSBC FTS 132</t>
  </si>
  <si>
    <t>HSBC FTS 131</t>
  </si>
  <si>
    <t>HSBC FTS 133</t>
  </si>
  <si>
    <t>HSBC FTS 134</t>
  </si>
  <si>
    <t>HSBC FTS 135</t>
  </si>
  <si>
    <t>HSBC FTS 136</t>
  </si>
  <si>
    <t>HSBC FTS 137</t>
  </si>
  <si>
    <t>HSBC FTS 139</t>
  </si>
  <si>
    <t>HSBC FTS 140</t>
  </si>
  <si>
    <t>HSBC Managed Solutions India - Conservative</t>
  </si>
  <si>
    <t xml:space="preserve"> - Growth</t>
  </si>
  <si>
    <t>HSBC Brazil Fund - Growth</t>
  </si>
  <si>
    <t>HSBC Cash Fund - Growth</t>
  </si>
  <si>
    <t>HSBC Flexi Debt Fund - Growth</t>
  </si>
  <si>
    <t>HSBC Low Duration Fund - Growth</t>
  </si>
  <si>
    <t>S&amp;P BSE 200 TRI</t>
  </si>
  <si>
    <t>As March 31, 2019 and March 30, 2019 were non-business days for this scheme, the NAV’s at the beginning of the half-year period are as of March 29, 2019.</t>
  </si>
  <si>
    <t>##</t>
  </si>
  <si>
    <t>NAV at the beginning of the half year is not available as the units under the scheme were allotted on May 22, 2019.</t>
  </si>
  <si>
    <t>Ignore</t>
  </si>
  <si>
    <t>#$</t>
  </si>
  <si>
    <t>NAV at the beginning of the half year is not available as the units under the scheme were allotted on March 28, 2019 and first NAV declaration of scheme/ option was on April 4, 2019.</t>
  </si>
  <si>
    <t>ISIN</t>
  </si>
  <si>
    <t>INE202B07HQ0</t>
  </si>
  <si>
    <t>9.05% DEWAN HSG FIN NCD RED 09-09-2019</t>
  </si>
  <si>
    <t>INE202B07IJ3</t>
  </si>
  <si>
    <t>Sec Code</t>
  </si>
  <si>
    <t>Sec Desc</t>
  </si>
  <si>
    <t>Holding</t>
  </si>
  <si>
    <t>Accr Int-Sec curr till 03 Jun 2019</t>
  </si>
  <si>
    <t>NAV Impact 75% on 04 June 2019</t>
  </si>
  <si>
    <t>Bal amt park in receivable Ac</t>
  </si>
  <si>
    <t>Last Coupon dt</t>
  </si>
  <si>
    <t>Per Day Income</t>
  </si>
  <si>
    <t>Days</t>
  </si>
  <si>
    <t>9.1% DEWAN HSG FIN NCD RED 16-08-2019</t>
  </si>
  <si>
    <t>Maturity date</t>
  </si>
  <si>
    <t>Interest accrued till maturity</t>
  </si>
  <si>
    <t>Rs in crores</t>
  </si>
  <si>
    <t>INE202B07IY2</t>
  </si>
  <si>
    <t>INE202B07IL9</t>
  </si>
  <si>
    <t>Date of Allotment_Regular</t>
  </si>
  <si>
    <t>Date of Allotment_Direct</t>
  </si>
  <si>
    <t>8.9% DHFL NCD RED 04-06-2021</t>
  </si>
  <si>
    <t>9.05% DEWAN HSNG FIN NCD RED 09-09-2021</t>
  </si>
  <si>
    <t>Fund Name</t>
  </si>
  <si>
    <t>Int Amt Received on dt 11 June 2019</t>
  </si>
  <si>
    <t>NAV Impact on 11 June 2019 (Income)</t>
  </si>
  <si>
    <t>Next Coupon dt</t>
  </si>
  <si>
    <t>Maturity</t>
  </si>
  <si>
    <t>upto March 19</t>
  </si>
  <si>
    <t>up to maturity</t>
  </si>
  <si>
    <t>amt reced</t>
  </si>
  <si>
    <t>25% int amt park in other receivable ac (apr to sep)</t>
  </si>
  <si>
    <t>MSCI Emerging Markets Index TRI</t>
  </si>
  <si>
    <t>MSCI Brazil 10/40 Index TRI</t>
  </si>
  <si>
    <t>MSCI AC Asia Pacific ex Japan TRI</t>
  </si>
  <si>
    <t>Total Recurring expenses is inclusive of GST incurred on Management Fees and additional expenses, if any, charged pursuant to Regulation 52 (6A) (b) and 52 (6A) (c ).</t>
  </si>
  <si>
    <t>Borrowing as a % to net assets of the scheme(s) is calculated based on the Previous day AUM.</t>
  </si>
  <si>
    <t>NIFTY Large Midcap 250 TRI</t>
  </si>
  <si>
    <t>≈</t>
  </si>
  <si>
    <t>Plans Discontinued for fresh subscription</t>
  </si>
  <si>
    <t>Plan(s) available for fresh subscription for Continued Plan</t>
  </si>
  <si>
    <t>R_R</t>
  </si>
  <si>
    <r>
      <t>Continued Plan-</t>
    </r>
    <r>
      <rPr>
        <sz val="10"/>
        <rFont val="Arial"/>
        <family val="2"/>
      </rPr>
      <t>Total Recurring expenses as a percentage of daily average net assets[%] #</t>
    </r>
  </si>
  <si>
    <t>Regular Option</t>
  </si>
  <si>
    <t>Direct Option</t>
  </si>
  <si>
    <t>Institutional Option</t>
  </si>
  <si>
    <t>Institutional Plus Option</t>
  </si>
  <si>
    <r>
      <t>Discontinued Plan -</t>
    </r>
    <r>
      <rPr>
        <sz val="10"/>
        <rFont val="Arial"/>
        <family val="2"/>
      </rPr>
      <t>Total Recurring expenses as a percentage of daily average net assets[%] # ≈</t>
    </r>
  </si>
  <si>
    <t>HDUSDF</t>
  </si>
  <si>
    <t>SDODD</t>
  </si>
  <si>
    <t>HUSD</t>
  </si>
  <si>
    <t>HS538</t>
  </si>
  <si>
    <t>CRSL UltraST Dt Indx</t>
  </si>
  <si>
    <t>HSBC Ultra Short Duration Fund</t>
  </si>
  <si>
    <t>HSODD</t>
  </si>
  <si>
    <t>HS541</t>
  </si>
  <si>
    <t>SDOG</t>
  </si>
  <si>
    <t>HS539</t>
  </si>
  <si>
    <t>HSDOG</t>
  </si>
  <si>
    <t>HS540</t>
  </si>
  <si>
    <t>SDOMD</t>
  </si>
  <si>
    <t>HS543</t>
  </si>
  <si>
    <t>HSOMD</t>
  </si>
  <si>
    <t>HS542</t>
  </si>
  <si>
    <t>SDOWD</t>
  </si>
  <si>
    <t>HS545</t>
  </si>
  <si>
    <t>HSOWD</t>
  </si>
  <si>
    <t>HS544</t>
  </si>
  <si>
    <t>Interplan Adjustment- RQD</t>
  </si>
  <si>
    <t>Interplan Adjustment- WDP</t>
  </si>
  <si>
    <t>Interplan Adjustment- IG</t>
  </si>
  <si>
    <t>Interplan Adjustment- IMD</t>
  </si>
  <si>
    <t>Interplan Adjustment- PG</t>
  </si>
  <si>
    <t>Interplan Adjustment- PWD</t>
  </si>
  <si>
    <t>Interplan Adjustment- PDD</t>
  </si>
  <si>
    <t>R/L L/P - Fund of Funds</t>
  </si>
  <si>
    <t>HSBC Ultra Short Duration Fund - Growth</t>
  </si>
  <si>
    <t>HSBC Ultra Short Duration Fund - Growth - Direct</t>
  </si>
  <si>
    <t>HDONTFWeekly Dividend Option</t>
  </si>
  <si>
    <t>Returns on investment of Rs 10,000 as on Mar 31, 2020</t>
  </si>
  <si>
    <t>Amount in Rs.</t>
  </si>
  <si>
    <t>HSBC Equity Hybrid Fund - Dir - Growth</t>
  </si>
  <si>
    <t>Scheme Benchmark (30% of CRISIL Composite Bond Fund Index and 70% of S&amp;P BSE 200 TRI)</t>
  </si>
  <si>
    <t>HSBC Global Consumer Opportunities Fund - Direct - Growth</t>
  </si>
  <si>
    <t>HSBC Large and Mid Cap Equity Fund - Dir - Growth</t>
  </si>
  <si>
    <t>Scheme Benchmark (NIFTY Large Midcap 250 TRI)</t>
  </si>
  <si>
    <t>Scheme Benchmark (Nifty 500 TRI)</t>
  </si>
  <si>
    <t>HSBC Overnight Fund - Dir - Growth</t>
  </si>
  <si>
    <t>Scheme Benchmark (Crisil Overnight Index CUSTOM**)</t>
  </si>
  <si>
    <t>Additional Benchmark (Nifty 1D Rate Index)</t>
  </si>
  <si>
    <t>HSBC Asia Pacific (Ex Japan) Dividend Yield Fund - Reg - Growth</t>
  </si>
  <si>
    <t>HSBC Equity Hybrid Fund - Reg - Growth</t>
  </si>
  <si>
    <t>HSBC Global Consumer Opportunities Fund - Regular - Growth</t>
  </si>
  <si>
    <t>HSBC Large and Mid Cap Equity Fund - Reg - Growth</t>
  </si>
  <si>
    <t>HSBC Managed Solutions India - Conservative - Reg - Growth</t>
  </si>
  <si>
    <t>HSBC Managed Solutions India - Growth - Reg - Growth</t>
  </si>
  <si>
    <t>HSBC Managed Solutions India - Moderate - Reg - Growth</t>
  </si>
  <si>
    <t xml:space="preserve"> - Reg - Growth</t>
  </si>
  <si>
    <t>HSBC Fixed Term Series 128 - Reg - Growth</t>
  </si>
  <si>
    <t>HSBC FTS 129 - Reg - Growth</t>
  </si>
  <si>
    <t>HSBC FTS 130 - Reg - Growth</t>
  </si>
  <si>
    <t>HSBC FTS 131 - Reg - Growth</t>
  </si>
  <si>
    <t>HSBC FTS 132 - Reg - Growth</t>
  </si>
  <si>
    <t>HSBC FTS 133 - Reg - Growth</t>
  </si>
  <si>
    <t>HSBC FTS 134 - Reg - Growth</t>
  </si>
  <si>
    <t>HSBC FTS 135 - Reg - Growth</t>
  </si>
  <si>
    <t>HSBC FTS 136 - Reg - Growth</t>
  </si>
  <si>
    <t>HSBC FTS 137 - Reg - Growth</t>
  </si>
  <si>
    <t>Additional Benchmark (CRISIL Composite Bond Fund Index)</t>
  </si>
  <si>
    <t>HSBC FTS 139 - Reg - Growth</t>
  </si>
  <si>
    <t>HSBC FTS 140 - Dir - Growth</t>
  </si>
  <si>
    <t>HSBC FTS 140 - Reg - Growth</t>
  </si>
  <si>
    <t>HSBC Asia Pacific (Ex Japan) Dividend Yield Fund - Dir - GrowthScheme Benchmark (MSCI APJ TRI**)</t>
  </si>
  <si>
    <t>HSBC Brazil Fund - Dir - GrowthScheme Benchmark (MSCI Brazil TRI**)</t>
  </si>
  <si>
    <t>HSBC Cash Fund - Dir - GrowthScheme Benchmark (CRISIL Liquid Fund Index)</t>
  </si>
  <si>
    <t>HSBC Debt Fund - Dir - GrowthScheme Benchmark (CRISIL Composite Bond Fund Index)</t>
  </si>
  <si>
    <t>HSBC Equity Hybrid Fund - Dir - GrowthScheme Benchmark (30% of CRISIL Composite Bond Fund Index and 70% of S&amp;P BSE 200 TRI)</t>
  </si>
  <si>
    <t>HSBC Flexi Debt Fund - Dir - GrowthScheme Benchmark (CRISIL Composite Bond Fund Index)</t>
  </si>
  <si>
    <t>HSBC Global Consumer Opportunities Fund - Direct - GrowthScheme Benchmark (MSCI GCOF TRI**)</t>
  </si>
  <si>
    <t>HSBC Global Emerging Markets Fund - Dir - GrowthScheme Benchmark (MSCI Emerging TRI**)</t>
  </si>
  <si>
    <t>HSBC Infrastructure Equity Fund - Dir - GrowthScheme Benchmark (SnP India Infrastructure Custom**)</t>
  </si>
  <si>
    <t>HSBC Large and Mid Cap Equity Fund - Dir - GrowthScheme Benchmark (NIFTY Large Midcap 250 TRI)</t>
  </si>
  <si>
    <t>HSBC Large Cap Equity Fund - Dir - GrowthScheme Benchmark (Nifty 50 TRI)</t>
  </si>
  <si>
    <t>HSBC Low Duration Fund - Dir - GrowthScheme Benchmark (Crisil Low Duration Index**)</t>
  </si>
  <si>
    <t>HSBC Managed Solutions India - Conservative - Dir - GrowthScheme Benchmark (90% of CRISIL Composite Bond Fund Index and 10% of S&amp;P BSE 200 TRI)</t>
  </si>
  <si>
    <t>HSBC Managed Solutions India - Growth - Dir - GrowthScheme Benchmark (20% of CRISIL Composite Bond Fund Index and 80% of S&amp;P BSE 200 TRI)</t>
  </si>
  <si>
    <t>HSBC Managed Solutions India - Moderate - Dir - GrowthScheme Benchmark (Crysil Hybrid 35 plus 65 Aggressive Index Custom**)</t>
  </si>
  <si>
    <t>HSBC Multi Cap Equity Fund - Dir - GrowthScheme Benchmark (Nifty 500 TRI)</t>
  </si>
  <si>
    <t>HSBC Overnight Fund - Dir - GrowthScheme Benchmark (Crisil Overnight Index CUSTOM**)</t>
  </si>
  <si>
    <t>HSBC Regular Savings Fund - Dir - GrowthScheme Benchmark (Crysil Hybrid 85 plus 15 Conservative Index Cust**)</t>
  </si>
  <si>
    <t>HSBC Short Duration Fund - Dir - GrowthScheme Benchmark (CRISIL Short Term Bond Fund Index)</t>
  </si>
  <si>
    <t>HSBC Small Cap Equity Fund - Dir - GrowthScheme Benchmark (S&amp;P BSE 250 Small Cap Index TRI)</t>
  </si>
  <si>
    <t>HSBC Tax Saver Equity Fund - Dir - GrowthScheme Benchmark (S&amp;P BSE 200 TRI)</t>
  </si>
  <si>
    <t>HSBC Fixed Term Series 128 - Dir - GrowthScheme Benchmark (CRISIL Composite Bond Fund Index)</t>
  </si>
  <si>
    <t>HSBC Fixed Term Series 128 - Reg - GrowthScheme Benchmark (CRISIL Composite Bond Fund Index)</t>
  </si>
  <si>
    <t>HSBC FTS 129 - Dir - GrowthScheme Benchmark (CRISIL Composite Bond Fund Index)</t>
  </si>
  <si>
    <t>HSBC FTS 129 - Reg - GrowthScheme Benchmark (CRISIL Composite Bond Fund Index)</t>
  </si>
  <si>
    <t>HSBC FTS 130 - Dir - GrowthScheme Benchmark (CRISIL Composite Bond Fund Index)</t>
  </si>
  <si>
    <t>HSBC FTS 130 - Reg - GrowthScheme Benchmark (CRISIL Composite Bond Fund Index)</t>
  </si>
  <si>
    <t>HSBC FTS 131 - Dir - GrowthScheme Benchmark (CRISIL Composite Bond Fund Index)</t>
  </si>
  <si>
    <t>HSBC FTS 131 - Reg - GrowthScheme Benchmark (CRISIL Composite Bond Fund Index)</t>
  </si>
  <si>
    <t>HSBC FTS 132 - Dir - GrowthScheme Benchmark (CRISIL Composite Bond Fund Index)</t>
  </si>
  <si>
    <t>HSBC FTS 132 - Reg - GrowthScheme Benchmark (CRISIL Composite Bond Fund Index)</t>
  </si>
  <si>
    <t>HSBC FTS 133 - Dir - GrowthScheme Benchmark (CRISIL Composite Bond Fund Index)</t>
  </si>
  <si>
    <t>HSBC FTS 133 - Reg - GrowthScheme Benchmark (CRISIL Composite Bond Fund Index)</t>
  </si>
  <si>
    <t>HSBC FTS 134 - Dir - GrowthScheme Benchmark (CRISIL Composite Bond Fund Index)</t>
  </si>
  <si>
    <t>HSBC FTS 134 - Reg - GrowthScheme Benchmark (CRISIL Composite Bond Fund Index)</t>
  </si>
  <si>
    <t>HSBC FTS 135 - Dir - GrowthScheme Benchmark (CRISIL Composite Bond Fund Index)</t>
  </si>
  <si>
    <t>HSBC FTS 135 - Reg - GrowthScheme Benchmark (CRISIL Composite Bond Fund Index)</t>
  </si>
  <si>
    <t>HSBC FTS 136 - Dir - GrowthScheme Benchmark (CRISIL Composite Bond Fund Index)</t>
  </si>
  <si>
    <t>HSBC FTS 136 - Reg - GrowthScheme Benchmark (CRISIL Composite Bond Fund Index)</t>
  </si>
  <si>
    <t>HSBC FTS 137 - Dir - GrowthScheme Benchmark (CRISIL Composite Bond Fund Index)</t>
  </si>
  <si>
    <t>HSBC FTS 137 - Reg - GrowthScheme Benchmark (CRISIL Composite Bond Fund Index)</t>
  </si>
  <si>
    <t>HSBC FTS 139 - Dir - GrowthScheme Benchmark (CRISIL Composite Bond Fund Index)</t>
  </si>
  <si>
    <t>HSBC FTS 139 - Reg - GrowthScheme Benchmark (CRISIL Composite Bond Fund Index)</t>
  </si>
  <si>
    <t>HSBC FTS 140 - Dir - GrowthScheme Benchmark (CRISIL Composite Bond Fund Index)</t>
  </si>
  <si>
    <t>HSBC FTS 140 - Reg - GrowthScheme Benchmark (CRISIL Composite Bond Fund Index)</t>
  </si>
  <si>
    <t>HSBC Asia Pacific (Ex Japan) Dividend Yield Fund - Reg - GrowthScheme Benchmark (MSCI APJ TRI**)</t>
  </si>
  <si>
    <t>HSBC Brazil Fund - GrowthScheme Benchmark (MSCI Brazil TRI**)</t>
  </si>
  <si>
    <t>HSBC Cash Fund - GrowthScheme Benchmark (CRISIL Liquid Fund Index)</t>
  </si>
  <si>
    <t>HSBC Debt Fund - GrowthScheme Benchmark (CRISIL Composite Bond Fund Index)</t>
  </si>
  <si>
    <t>HSBC Equity Hybrid Fund - Reg - GrowthScheme Benchmark (30% of CRISIL Composite Bond Fund Index and 70% of S&amp;P BSE 200 TRI)</t>
  </si>
  <si>
    <t>HSBC Flexi Debt Fund - GrowthScheme Benchmark (CRISIL Composite Bond Fund Index)</t>
  </si>
  <si>
    <t>HSBC Global Consumer Opportunities Fund - Regular - GrowthScheme Benchmark (MSCI GCOF TRI**)</t>
  </si>
  <si>
    <t>HSBC Global Emerging Markets Fund - GrowthScheme Benchmark (MSCI Emerging TRI**)</t>
  </si>
  <si>
    <t>HSBC Infrastructure Equity Fund - GrowthScheme Benchmark (SnP India Infrastructure Custom**)</t>
  </si>
  <si>
    <t>HSBC Large and Mid Cap Equity Fund - Reg - GrowthScheme Benchmark (NIFTY Large Midcap 250 TRI)</t>
  </si>
  <si>
    <t>HSBC Large Cap Equity Fund - GrowthScheme Benchmark (Nifty 50 TRI)</t>
  </si>
  <si>
    <t>HSBC Low Duration Fund - GrowthScheme Benchmark (Crisil Low Duration Index**)</t>
  </si>
  <si>
    <t>HSBC Managed Solutions India - Conservative - Reg - GrowthScheme Benchmark (90% of CRISIL Composite Bond Fund Index and 10% of S&amp;P BSE 200 TRI)</t>
  </si>
  <si>
    <t>HSBC Managed Solutions India - Growth - Reg - GrowthScheme Benchmark (20% of CRISIL Composite Bond Fund Index and 80% of S&amp;P BSE 200 TRI)</t>
  </si>
  <si>
    <t>HSBC Managed Solutions India - Moderate - Reg - GrowthScheme Benchmark (Crysil Hybrid 35 plus 65 Aggressive Index Custom**)</t>
  </si>
  <si>
    <t>HSBC Multi Cap Equity Fund - GrowthScheme Benchmark (Nifty 500 TRI)</t>
  </si>
  <si>
    <t>HSBC Regular Savings Fund - GrowthScheme Benchmark (Crysil Hybrid 85 plus 15 Conservative Index Cust**)</t>
  </si>
  <si>
    <t>HSBC Short Duration Fund - GrowthScheme Benchmark (CRISIL Short Term Bond Fund Index)</t>
  </si>
  <si>
    <t>HSBC Small Cap Equity Fund - GrowthScheme Benchmark (S&amp;P BSE 250 Small Cap Index TRI)</t>
  </si>
  <si>
    <t>HSBC Tax Saver Equity Fund - GrowthScheme Benchmark (S&amp;P BSE 200 TRI)</t>
  </si>
  <si>
    <t>NAV at the beginning of the half year period (Rs./Per Unit)</t>
  </si>
  <si>
    <t>Compounded Annualised yield</t>
  </si>
  <si>
    <t>HDCOBF</t>
  </si>
  <si>
    <t>HSBC Corporate Bond Fund</t>
  </si>
  <si>
    <t>TDS on Dividend</t>
  </si>
  <si>
    <t>HEFOCF</t>
  </si>
  <si>
    <t>HSBC Focused Equity Fund</t>
  </si>
  <si>
    <t>Investor Education Pyb-HFT131</t>
  </si>
  <si>
    <t>Investor Education Pyb-HFT132</t>
  </si>
  <si>
    <t>Investor Education Pyb-HFT133</t>
  </si>
  <si>
    <t>Investor Education Pyb-HFT134</t>
  </si>
  <si>
    <t>Investor Education Pyb-HFT135</t>
  </si>
  <si>
    <t>Investor Education Pyb-HFT136</t>
  </si>
  <si>
    <t>HDCOBFG</t>
  </si>
  <si>
    <t>CBG</t>
  </si>
  <si>
    <t>HCBF</t>
  </si>
  <si>
    <t>HS554</t>
  </si>
  <si>
    <t>NIFTY Corp Bond Indx</t>
  </si>
  <si>
    <t>HDCOBFGDP</t>
  </si>
  <si>
    <t>HCBG</t>
  </si>
  <si>
    <t>HS550</t>
  </si>
  <si>
    <t>HDCOBFHYD</t>
  </si>
  <si>
    <t>CBHD</t>
  </si>
  <si>
    <t>HS557</t>
  </si>
  <si>
    <t>HDCOBFHYP</t>
  </si>
  <si>
    <t>HCBHD</t>
  </si>
  <si>
    <t>HS553</t>
  </si>
  <si>
    <t>HDCOBFMD</t>
  </si>
  <si>
    <t>CBMD</t>
  </si>
  <si>
    <t>HS555</t>
  </si>
  <si>
    <t>HDCOBFMDP</t>
  </si>
  <si>
    <t>HCBMD</t>
  </si>
  <si>
    <t>HS551</t>
  </si>
  <si>
    <t>HDCOBFQD</t>
  </si>
  <si>
    <t>CBQD</t>
  </si>
  <si>
    <t>HS556</t>
  </si>
  <si>
    <t>HDCOBFQDP</t>
  </si>
  <si>
    <t>HCBQD</t>
  </si>
  <si>
    <t>HS552</t>
  </si>
  <si>
    <t>HEFOCFD</t>
  </si>
  <si>
    <t>FED</t>
  </si>
  <si>
    <t>HFEF</t>
  </si>
  <si>
    <t>HS546</t>
  </si>
  <si>
    <t>HEFOCFDDP</t>
  </si>
  <si>
    <t>HFED</t>
  </si>
  <si>
    <t>HS549</t>
  </si>
  <si>
    <t>HEFOCFG</t>
  </si>
  <si>
    <t>FEG</t>
  </si>
  <si>
    <t>HS547</t>
  </si>
  <si>
    <t>HEFOCFGDP</t>
  </si>
  <si>
    <t>HFEG</t>
  </si>
  <si>
    <t>HS548</t>
  </si>
  <si>
    <t>Code</t>
  </si>
  <si>
    <t>HSBC Focused Equity Fund - Direct Plan - Growth</t>
  </si>
  <si>
    <t>HSBC Focused Equity Fund - Regular Plan - Growth</t>
  </si>
  <si>
    <t>HSBC Corporate Bond Fund - Direct Plan - Growth</t>
  </si>
  <si>
    <t>HSBC Corporate Bond Fund - Regular Plan - Growth</t>
  </si>
  <si>
    <t>HSBC Cash Fund - Reg - Growth</t>
  </si>
  <si>
    <t>HSBC CPO Fund - Series II - Plan I - Reg - Growth</t>
  </si>
  <si>
    <t>Scheme Benchmark (CRISIL Hybrid 85+15 - Conservative Index*)</t>
  </si>
  <si>
    <t>HSBC CPO Fund - Series II - Plan II - Reg - Growth</t>
  </si>
  <si>
    <t>HSBC Flexi Debt Fund - Reg - Growth</t>
  </si>
  <si>
    <t>HSBC FTS 125 - Reg - Growth</t>
  </si>
  <si>
    <t>HSBC FTS 126 - Reg - Growth</t>
  </si>
  <si>
    <t>HSBC FTS 94 - Reg - Growth</t>
  </si>
  <si>
    <t>HSBC FTS 96 - Reg - Growth</t>
  </si>
  <si>
    <t>HSBC FTS 98 - Reg - Growth</t>
  </si>
  <si>
    <t>HSBC Low Duration Fund - Regular - Growth</t>
  </si>
  <si>
    <t>Scheme Benchmark (CRISIL Low Duration Debt Index)</t>
  </si>
  <si>
    <t>Additional Benchmark (Crisil Low Duration Index**)</t>
  </si>
  <si>
    <t>HSBC Overnight Fund - Reg - Growth</t>
  </si>
  <si>
    <t>HSBC Ultra Short Duration Fund - Dir - Growth</t>
  </si>
  <si>
    <t>Scheme Benchmark (CRISIL Ultra Short Term Debt Index**)</t>
  </si>
  <si>
    <t>Additional Benchmark (CRISIL Ultra Short Term Debt Index*)</t>
  </si>
  <si>
    <t>HSBC Ultra Short Duration Fund - Reg - Growth</t>
  </si>
  <si>
    <t>HSBC Flexi Cap Fund</t>
  </si>
  <si>
    <t>Other Exp - Direct</t>
  </si>
  <si>
    <t>HOECCF</t>
  </si>
  <si>
    <t>HSBC Global Equity Climate Change FOF</t>
  </si>
  <si>
    <t>HY financial plan name</t>
  </si>
  <si>
    <t>HY financial scheme name</t>
  </si>
  <si>
    <t>HSBC Flexi Cap Fund - Growth</t>
  </si>
  <si>
    <t>HSBC Flexi Cap Fund - Growth Direct</t>
  </si>
  <si>
    <t>HSBC Large cap Equity Fund - IDCW</t>
  </si>
  <si>
    <t>HSBC Large cap Equity Fund - IDCW Direct Plan</t>
  </si>
  <si>
    <t>HSBC Large and Midcap Equity Fund Direct Plan IDCW</t>
  </si>
  <si>
    <t>HSBC Large and Midcap Equity Fund IDCW</t>
  </si>
  <si>
    <t>HSBC Small Cap Equity Fund - IDCW</t>
  </si>
  <si>
    <t>HSBC Small Cap Equity Fund - IDCW Direct Plan</t>
  </si>
  <si>
    <t>HSBC Focused Equity Fund Direct Plan IDCW</t>
  </si>
  <si>
    <t>HSBC Focused Equity Fund IDCW</t>
  </si>
  <si>
    <t>HSBC Infrastructure Equity Fund - IDCW</t>
  </si>
  <si>
    <t>HSBC Infrastructure Equity Fund - IDCW Direct Plan</t>
  </si>
  <si>
    <t>HSBC Tax Saver Equity Fund - IDCW</t>
  </si>
  <si>
    <t>HSBC Tax Saver Equity Fund - IDCW Direct Plan</t>
  </si>
  <si>
    <t>HSBC Overnight Fund - Daily IDCW</t>
  </si>
  <si>
    <t>HSBC Overnight Fund - Daily IDCW Direct Plan</t>
  </si>
  <si>
    <t>HSBC Overnight Fund - Monthly IDCW</t>
  </si>
  <si>
    <t>HSBC Overnight Fund - Weekly IDCW</t>
  </si>
  <si>
    <t>HSBC Overnight Fund - Weekly IDCW Direct Plan</t>
  </si>
  <si>
    <t>HSBC Cash Fund - Daily IDCW</t>
  </si>
  <si>
    <t>HSBC Cash Fund - Daily IDCW Direct Plan</t>
  </si>
  <si>
    <t>HSBC Cash Fund - Monthly IDCW</t>
  </si>
  <si>
    <t>HSBC Cash Fund - Monthly IDCW Direct Plan</t>
  </si>
  <si>
    <t>HSBC Cash Fund - Regular - IDCW</t>
  </si>
  <si>
    <t>HSBC Cash Fund - Regular - Weekly IDCW</t>
  </si>
  <si>
    <t>HSBC Cash Fund - Weekly IDCW</t>
  </si>
  <si>
    <t>HSBC Cash Fund - Weekly IDCW Direct Plan</t>
  </si>
  <si>
    <t>HSBC Cash Fund-Institutional Plan - Daily IDCW</t>
  </si>
  <si>
    <t>HSBC Ultra Short Duration Fund Daily IDCW</t>
  </si>
  <si>
    <t>HSBC Ultra Short Duration Fund Dir Monthly IDCW</t>
  </si>
  <si>
    <t>HSBC Ultra Short Duration Fund Direct Daily IDCW</t>
  </si>
  <si>
    <t>HSBC Ultra Short Duration Fund Direct Weekly IDCW</t>
  </si>
  <si>
    <t>HSBC Ultra Short Duration Fund Monthly IDCW</t>
  </si>
  <si>
    <t>HSBC Ultra Short Duration Fund Weekly IDCW</t>
  </si>
  <si>
    <t xml:space="preserve">HSBC Low Duration Fund - Daily IDCW </t>
  </si>
  <si>
    <t>HSBC Low Duration Fund - Daily IDCW Direct Plan</t>
  </si>
  <si>
    <t>HSBC Low Duration Fund - Monthly IDCW</t>
  </si>
  <si>
    <t>HSBC Low Duration Fund - Monthly IDCW Direct Plan</t>
  </si>
  <si>
    <t>HSBC Low Duration Fund - Regular - Daily IDCW</t>
  </si>
  <si>
    <t>HSBC Low Duration Fund - Regular - Weekly IDCW</t>
  </si>
  <si>
    <t>HSBC Low Duration Fund - Weekly IDCW</t>
  </si>
  <si>
    <t>HSBC Low Duration Fund - Weekly IDCW Direct Plan</t>
  </si>
  <si>
    <t>HSBC Short Duration Fund - Monthly IDCW</t>
  </si>
  <si>
    <t xml:space="preserve">HSBC Short Duration Fund - Monthly IDCW Direct Plan </t>
  </si>
  <si>
    <t>HSBC Short Duration Fund - Quarterly IDCW</t>
  </si>
  <si>
    <t>HSBC Short Duration Fund - Weekly IDCW</t>
  </si>
  <si>
    <t>HSBC Short Duration Fund - Weekly IDCW Direct Plan</t>
  </si>
  <si>
    <t>HSBC Debt Fund - Quarterly IDCW</t>
  </si>
  <si>
    <t>HSBC Debt Fund - Quarterly IDCW Direct Plan</t>
  </si>
  <si>
    <t>HSBC Flexi Debt Fund - Fortnightly IDCW</t>
  </si>
  <si>
    <t>HSBC Flexi Debt Fund - Half-yearly IDCW</t>
  </si>
  <si>
    <t>HSBC Flexi Debt Fund - Monthly IDCW</t>
  </si>
  <si>
    <t>HSBC Flexi Debt Fund - Monthly IDCW Direct Plan</t>
  </si>
  <si>
    <t>HSBC Flexi Debt Fund - Quarterly IDCW</t>
  </si>
  <si>
    <t>HSBC Flexi Debt Fund - Quarterly IDCW Direct Plan</t>
  </si>
  <si>
    <t>HSBC Flexi Debt Fund - Regular Half-yearly IDCW</t>
  </si>
  <si>
    <t>HSBC Flexi Debt Fund - Regular Monthly IDCW</t>
  </si>
  <si>
    <t>HSBC Flexi Debt Fund - Regular Quarterly IDCW</t>
  </si>
  <si>
    <t>HSBC Corporate Bond Fund Direct Half Yearly IDCW</t>
  </si>
  <si>
    <t>HSBC Corporate Bond Fund Direct Monthly IDCW</t>
  </si>
  <si>
    <t>HSBC Corporate Bond Fund Direct Quarterly IDCW</t>
  </si>
  <si>
    <t>HSBC Corporate Bond Fund Half Yearly IDCW</t>
  </si>
  <si>
    <t>HSBC Corporate Bond Fund Monthly IDCW</t>
  </si>
  <si>
    <t>HSBC Corporate Bond Fund Quarterly IDCW</t>
  </si>
  <si>
    <t xml:space="preserve">HSBC Regular Savings Fund - Monthly IDCW </t>
  </si>
  <si>
    <t>HSBC Regular Savings Fund - Monthly IDCW Direct Plan</t>
  </si>
  <si>
    <t>HSBC Regular Savings Fund - Quarterly IDCW</t>
  </si>
  <si>
    <t>HSBC Regular Savings Fund - Quarterly IDCW Direct Plan</t>
  </si>
  <si>
    <t>HSBC Equity Hybrid Fund Direct Plan IDCW</t>
  </si>
  <si>
    <t>HSBC Equity Hybrid Fund IDCW</t>
  </si>
  <si>
    <t>HSBC Asia Pacific IDCW Yield Fund Direct Plan IDCW</t>
  </si>
  <si>
    <t>HSBC Asia Pacific IDCW Yield Fund IDCW</t>
  </si>
  <si>
    <t>HSBC Brazil Fund - IDCW</t>
  </si>
  <si>
    <t>HSBC Brazil Fund - IDCW Direct Plan</t>
  </si>
  <si>
    <t>HSBC Global Emerging Markets Fund - IDCW</t>
  </si>
  <si>
    <t>HSBC Global Emerging Markets Fund - IDCW Direct Plan</t>
  </si>
  <si>
    <t>HSBC Global Equity  Climate Change Fund of Fund Direct Plan IDCW</t>
  </si>
  <si>
    <t>HSBC Global Equity Climate Change Fund of Fund - Direct - Growth</t>
  </si>
  <si>
    <t>HSBC Global Equity Climate Change Fund of Fund - Regular - Growth</t>
  </si>
  <si>
    <t>HSBC Global Equity Climate Change Fund of Fund IDCW</t>
  </si>
  <si>
    <t>HSBC Managed Solutions India Conservative Fund IDCW</t>
  </si>
  <si>
    <t>HSBC Managed Solutions India Moderate Fund Direct Plan IDCW</t>
  </si>
  <si>
    <t>HSBC Managed Solutions India Moderate Fund IDCW</t>
  </si>
  <si>
    <t>HSBC Flexi Cap Fund - IDCW</t>
  </si>
  <si>
    <t>HSBC Flexi Cap Fund - IDCW Direct Plan</t>
  </si>
  <si>
    <t>GCD</t>
  </si>
  <si>
    <t>HGECF</t>
  </si>
  <si>
    <t>HS558</t>
  </si>
  <si>
    <t>MSCI AC World TRI</t>
  </si>
  <si>
    <t>HGCDD</t>
  </si>
  <si>
    <t>HS559</t>
  </si>
  <si>
    <t>GCG</t>
  </si>
  <si>
    <t>HS560</t>
  </si>
  <si>
    <t>HGCG</t>
  </si>
  <si>
    <t>HS561</t>
  </si>
  <si>
    <t>Nil</t>
  </si>
  <si>
    <t>NIL</t>
  </si>
  <si>
    <t>Nature of Association / Nature of relation</t>
  </si>
  <si>
    <t>Number of Investor</t>
  </si>
  <si>
    <t>GST Statutory Audit Fee payble</t>
  </si>
  <si>
    <t>Trustee Officer Expense</t>
  </si>
  <si>
    <t>Dividend Distribution-RHD</t>
  </si>
  <si>
    <t>Interplan Adjustment- RHD</t>
  </si>
  <si>
    <t>HEMCPF</t>
  </si>
  <si>
    <t>HSBC Mid Cap Fund</t>
  </si>
  <si>
    <t>HSBC Mid Cap Fund - Direct - Growth</t>
  </si>
  <si>
    <t>HSBC Mid Cap Fund - Direct - IDCW</t>
  </si>
  <si>
    <t>HSBC Mid Cap Fund - Regular - Growth</t>
  </si>
  <si>
    <t>HSBC Mid Cap Fund - Regular - IDCW</t>
  </si>
  <si>
    <t>IDCW Option</t>
  </si>
  <si>
    <t>Direct Plan - IDCW Option</t>
  </si>
  <si>
    <t>Direct Plan - Fortnightly IDCW Option</t>
  </si>
  <si>
    <t>Fortnightly IDCW Option</t>
  </si>
  <si>
    <t>Half Yearly IDCW Option</t>
  </si>
  <si>
    <t>Direct Plan - Half Yearly IDCW Option</t>
  </si>
  <si>
    <t>Monthly IDCW Option</t>
  </si>
  <si>
    <t>Direct Plan - Monthly IDCW Option</t>
  </si>
  <si>
    <t>Quarterly IDCW Option</t>
  </si>
  <si>
    <t>Direct Plan - Quarterly IDCW Option</t>
  </si>
  <si>
    <t>Regular Option - Fortnightly IDCW</t>
  </si>
  <si>
    <t>Regular Option - Half yearly IDCW</t>
  </si>
  <si>
    <t>Regular Option - Monthly IDCW</t>
  </si>
  <si>
    <t>Regular Option - Quarterly IDCW</t>
  </si>
  <si>
    <t>Institutional Option - Monthly IDCW</t>
  </si>
  <si>
    <t>Institutional Option - Weekly IDCW</t>
  </si>
  <si>
    <t>Institutional Plus Option - Monthly IDCW</t>
  </si>
  <si>
    <t>Institutional Plus Option - Weekly IDCW</t>
  </si>
  <si>
    <t>Weekly IDCW Option</t>
  </si>
  <si>
    <t>Direct Plan - Weekly IDCW Option</t>
  </si>
  <si>
    <t>Daily IDCW Option</t>
  </si>
  <si>
    <t>Direct Plan - Daily IDCW Option</t>
  </si>
  <si>
    <t>Institutional Plus Option - Daily IDCW</t>
  </si>
  <si>
    <t>Regular Option - Daily IDCW</t>
  </si>
  <si>
    <t>Regular Option - Weekly IDCW</t>
  </si>
  <si>
    <t>Institutional Option - Daily IDCW</t>
  </si>
  <si>
    <t>Regular Option - IDCW</t>
  </si>
  <si>
    <t>Regular Option - Half Yearly IDCW</t>
  </si>
  <si>
    <t>Institutional Option - IDCW</t>
  </si>
  <si>
    <t>Institutional Option - Fortnightly IDCW</t>
  </si>
  <si>
    <t>Institutional Option - Quarterly IDCW</t>
  </si>
  <si>
    <t>Institutional Option - Half Yearly IDCW</t>
  </si>
  <si>
    <t>Other income represents load income and Penal Interest received from bank</t>
  </si>
  <si>
    <t>Dividend paid per unit is net of statutory levy, if any.</t>
  </si>
  <si>
    <t>'¥</t>
  </si>
  <si>
    <t>Unclaimed IDCW less than 3 yrs</t>
  </si>
  <si>
    <t>Unclaimed IDCW more than 3 yrs</t>
  </si>
  <si>
    <t>Direct Plan - Half Yearly IDCW Option.</t>
  </si>
  <si>
    <t>Direct Plan Monthly IDCW Option</t>
  </si>
  <si>
    <t>Direct Plan Quarterly IDCW Option</t>
  </si>
  <si>
    <t>Fortnightly IDCW</t>
  </si>
  <si>
    <t>Regular Half Yearly IDCW</t>
  </si>
  <si>
    <t>Regular Plan Monthly IDCW Option</t>
  </si>
  <si>
    <t>Regular Quarterly IDCW Option</t>
  </si>
  <si>
    <t>Daily IDCW</t>
  </si>
  <si>
    <t>Direct Plan Daily IDCW Option</t>
  </si>
  <si>
    <t>Weekly IDCW</t>
  </si>
  <si>
    <t>Direct Plan Weekly IDCW Option</t>
  </si>
  <si>
    <t>Regular Daily IDCW Option</t>
  </si>
  <si>
    <t>Regular Plan Weekly IDCW Option</t>
  </si>
  <si>
    <t>Direct Plan IDCW Option</t>
  </si>
  <si>
    <t>MFD</t>
  </si>
  <si>
    <t>HMF</t>
  </si>
  <si>
    <t>NIFTYMidcap150INXTRI</t>
  </si>
  <si>
    <t>HMFD</t>
  </si>
  <si>
    <t>MFG</t>
  </si>
  <si>
    <t>HMFG</t>
  </si>
  <si>
    <t>Institutional Daily IDCW Option</t>
  </si>
  <si>
    <t>Provision for Doubtful Income/Debts (Rs. in crores)</t>
  </si>
  <si>
    <t>(iv) Since launch of the scheme Direct</t>
  </si>
  <si>
    <t>(v) Since launch of the scheme Regular</t>
  </si>
  <si>
    <t>MSCI AC World Index TRI</t>
  </si>
  <si>
    <t>Scheme Risk o meter</t>
  </si>
  <si>
    <t>Benchmark Name</t>
  </si>
  <si>
    <t>Benchmark Risk o meter</t>
  </si>
  <si>
    <t>For Scheme &amp; Benchmark Risk O Meter refer sheet "Risk O Meter"</t>
  </si>
  <si>
    <t>Plan available for fresh subscription w.e.f. October 01, 2012 are mentioned below</t>
  </si>
  <si>
    <t>(a) Nil underwriting obligations undertaken by the schemes of the mutual funds with respect to issue of securities associate companies &amp; hence Nil devolvement.</t>
  </si>
  <si>
    <t xml:space="preserve">     - Commission [Rs. in Crores]</t>
  </si>
  <si>
    <t>HDCGIF</t>
  </si>
  <si>
    <t>HSBC CRL IBX 50 50 Gl SDL Ap28 Indx Fund</t>
  </si>
  <si>
    <t>7. Borrowings made during the half year by HSBC Mutual Fund from associate companies are given below:.</t>
  </si>
  <si>
    <t>HSBC  Sec &amp; Capital Market (I) Pvt Ltd.</t>
  </si>
  <si>
    <t>8. During the period, there were no borrowings over 10% of Net Asset Value by any scheme of HSBC Mutual Fund. The details of borrowings are given below :</t>
  </si>
  <si>
    <t>6.5 a</t>
  </si>
  <si>
    <t>6.5 b</t>
  </si>
  <si>
    <r>
      <t>Discontinued Plan -</t>
    </r>
    <r>
      <rPr>
        <sz val="10"/>
        <rFont val="Arial"/>
        <family val="2"/>
      </rPr>
      <t>Percentage of Management Fees to daily average net assets at plan level (annualised)(excluding GST) #</t>
    </r>
  </si>
  <si>
    <t>6.5 c</t>
  </si>
  <si>
    <t>6.5 d</t>
  </si>
  <si>
    <r>
      <rPr>
        <b/>
        <sz val="10"/>
        <rFont val="Arial"/>
        <family val="2"/>
      </rPr>
      <t>Continued Plan</t>
    </r>
    <r>
      <rPr>
        <sz val="10"/>
        <rFont val="Arial"/>
        <family val="2"/>
      </rPr>
      <t>- Percentage of Management Fees to daily average net assets at plan level (annualised)(excluding GST) #</t>
    </r>
  </si>
  <si>
    <t>TB mapping(mgmt fees/trustee fees/brokerage)</t>
  </si>
  <si>
    <t>TB mapping(other than mgmt fees/trustee fees/brokerage)</t>
  </si>
  <si>
    <t>TREPS Segment- Margin Deposit</t>
  </si>
  <si>
    <t>HCXG</t>
  </si>
  <si>
    <t>HCIX</t>
  </si>
  <si>
    <t>CRIBX5050GPSIndxAp28</t>
  </si>
  <si>
    <t>CXG</t>
  </si>
  <si>
    <t>HCXD</t>
  </si>
  <si>
    <t>CXD</t>
  </si>
  <si>
    <t>Nifty 100 TRI</t>
  </si>
  <si>
    <t>CRISIL IBX 50:50 Gilt Plus SDL Index - April 2028</t>
  </si>
  <si>
    <t>10. Schemes of HSBC Mutual Fund have the following exposure in foreign securities.</t>
  </si>
  <si>
    <t>Unclaimed</t>
  </si>
  <si>
    <t>Unclaimed Option</t>
  </si>
  <si>
    <t>HSBC Overnight Fund - Unclaimed IDCW Above three years</t>
  </si>
  <si>
    <t>HSBC Overnight Fund - Unclaimed IDCW Below three years</t>
  </si>
  <si>
    <t>HSBC Overnight Fund - Unclaimed Redemption above three years</t>
  </si>
  <si>
    <t>HSBC Overnight Fund - Unclaimed Redemption Below three years</t>
  </si>
  <si>
    <t>HSBC Flexi Debt Fund - Half-yearly IDCW Direct Plan</t>
  </si>
  <si>
    <t>HSBC CRISIL IBX 50:50 Gilt Plus SDL Apr 2028 Index Fund - Direct - Growth</t>
  </si>
  <si>
    <t>HSBC CRISIL IBX 50:50 Gilt Plus SDL Apr 2028 Index Fund - Direct - Payout of IDCW</t>
  </si>
  <si>
    <t>HSBC CRISIL IBX 50:50 Gilt Plus SDL Apr 2028 Index Fund - Regular - Growth</t>
  </si>
  <si>
    <t>HSBC CRISIL IBX 50:50 Gilt Plus SDL Apr 2028 Index Fund - Regular - payout of IDCW</t>
  </si>
  <si>
    <t>Client Code</t>
  </si>
  <si>
    <t>Total NAV</t>
  </si>
  <si>
    <t>Sum</t>
  </si>
  <si>
    <t>NAV Date</t>
  </si>
  <si>
    <t>Scheme code as per RTA</t>
  </si>
  <si>
    <t>Average TER %</t>
  </si>
  <si>
    <t>Investment and Advisory expenses (including GST)</t>
  </si>
  <si>
    <t>Commission paid to distributors</t>
  </si>
  <si>
    <t>Other expenses</t>
  </si>
  <si>
    <t>30 Bps</t>
  </si>
  <si>
    <t>HSBC CRL IBX 50 50 Gl SDL Ap28 Indx Fund - Direct Plan IDCW Option</t>
  </si>
  <si>
    <t>HSBC CRL IBX 50 50 Gl SDL Ap28 Indx Fund - Direct Plan  Growth Option</t>
  </si>
  <si>
    <t>HSBC CRL IBX 50 50 Gl SDL Ap28 Indx Fund - IDCW Option</t>
  </si>
  <si>
    <t>HSBC CRL IBX 50 50 Gl SDL Ap28 Indx Fund - Growth Option</t>
  </si>
  <si>
    <t>HSBC Corporate Bond Fund - Direct Plan  Growth Option</t>
  </si>
  <si>
    <t>HSBC Corporate Bond Fund - Direct Plan - Half Yearly IDCW Option.</t>
  </si>
  <si>
    <t>HSBC Corporate Bond Fund - Direct Plan Monthly IDCW Option</t>
  </si>
  <si>
    <t>HSBC Corporate Bond Fund - Direct Plan Quarterly IDCW Option</t>
  </si>
  <si>
    <t>HSBC Corporate Bond Fund - Growth Option</t>
  </si>
  <si>
    <t>HSBC Corporate Bond Fund - Half Yearly IDCW Option</t>
  </si>
  <si>
    <t>HSBC Corporate Bond Fund - Monthly IDCW Option</t>
  </si>
  <si>
    <t>HSBC Corporate Bond Fund - Quarterly IDCW Option</t>
  </si>
  <si>
    <t>HSBC Flexi Debt Fund - Direct Plan  Growth Option</t>
  </si>
  <si>
    <t>HSBC Flexi Debt Fund - Direct Plan - Half Yearly IDCW Option.</t>
  </si>
  <si>
    <t>HSBC Flexi Debt Fund - Direct Plan Monthly IDCW Option</t>
  </si>
  <si>
    <t>HSBC Flexi Debt Fund - Direct Plan Quarterly IDCW Option</t>
  </si>
  <si>
    <t>HSBC Flexi Debt Fund - Growth Option</t>
  </si>
  <si>
    <t>HSBC Flexi Debt Fund - Half Yearly IDCW Option</t>
  </si>
  <si>
    <t>HSBC Flexi Debt Fund - Monthly IDCW Option</t>
  </si>
  <si>
    <t>HSBC Flexi Debt Fund - Quarterly IDCW Option</t>
  </si>
  <si>
    <t>HSBC Flexi Debt Fund - Regular Plan  Growth Option</t>
  </si>
  <si>
    <t>HSBC Flexi Debt Fund - Regular Half Yearly IDCW</t>
  </si>
  <si>
    <t>HSBC Flexi Debt Fund - Regular Plan Monthly IDCW Option</t>
  </si>
  <si>
    <t>HSBC Flexi Debt Fund - Regular Quarterly IDCW Option</t>
  </si>
  <si>
    <t>HSBC Debt Fund - Direct Plan  Growth Option</t>
  </si>
  <si>
    <t>HSBC Debt Fund - Direct Plan Quarterly IDCW Option</t>
  </si>
  <si>
    <t>HSBC Debt Fund - Growth Option</t>
  </si>
  <si>
    <t>HSBC Debt Fund - Quarterly IDCW Option</t>
  </si>
  <si>
    <t>HSBC Regular Savings Fund - Direct Plan  Growth Option</t>
  </si>
  <si>
    <t>HSBC Regular Savings Fund - Direct Plan Monthly IDCW Option</t>
  </si>
  <si>
    <t>HSBC Regular Savings Fund - Direct Plan Quarterly IDCW Option</t>
  </si>
  <si>
    <t>HSBC Regular Savings Fund - Growth Option</t>
  </si>
  <si>
    <t>HSBC Regular Savings Fund - Monthly IDCW Option</t>
  </si>
  <si>
    <t>HSBC Regular Savings Fund - Quarterly IDCW Option</t>
  </si>
  <si>
    <t>HSBC Overnight Fund - Direct Plan Daily IDCW Option</t>
  </si>
  <si>
    <t>HSBC Overnight Fund - Direct Plan  Growth Option</t>
  </si>
  <si>
    <t>HSBC Overnight Fund - Direct Plan Weekly IDCW Option</t>
  </si>
  <si>
    <t>HSBC Overnight Fund - Growth Option</t>
  </si>
  <si>
    <t>HSBC Overnight Fund - Monthly IDCW Option</t>
  </si>
  <si>
    <t>UOBD</t>
  </si>
  <si>
    <t>UOAD</t>
  </si>
  <si>
    <t>UOBR</t>
  </si>
  <si>
    <t>UOAR</t>
  </si>
  <si>
    <t>HSBC Short Duration Fund - Direct Plan  Growth Option</t>
  </si>
  <si>
    <t>HSBC Short Duration Fund - Direct Plan Monthly IDCW Option</t>
  </si>
  <si>
    <t>HSBC Short Duration Fund - Direct Plan Weekly IDCW Option</t>
  </si>
  <si>
    <t>HSBC Short Duration Fund - Growth Option</t>
  </si>
  <si>
    <t>HSBC Short Duration Fund - Monthly IDCW Option</t>
  </si>
  <si>
    <t>HSBC Short Duration Fund - Quarterly IDCW Option</t>
  </si>
  <si>
    <t>HSBC Ultra Short Duration Fund - Direct Plan Daily IDCW Option</t>
  </si>
  <si>
    <t>HSBC Ultra Short Duration Fund - Direct Plan  Growth Option</t>
  </si>
  <si>
    <t>HSBC Ultra Short Duration Fund - Direct Plan Monthly IDCW Option</t>
  </si>
  <si>
    <t>HSBC Ultra Short Duration Fund - Direct Plan Weekly IDCW Option</t>
  </si>
  <si>
    <t>HSBC Ultra Short Duration Fund - Daily IDCW</t>
  </si>
  <si>
    <t>HSBC Ultra Short Duration Fund - Growth Option</t>
  </si>
  <si>
    <t>HSBC Ultra Short Duration Fund - Monthly IDCW Option</t>
  </si>
  <si>
    <t>HSBC Ultra Short Duration Fund - Weekly IDCW</t>
  </si>
  <si>
    <t>HSBC Low Duration Fund - Direct Plan Daily IDCW Option</t>
  </si>
  <si>
    <t>HSBC Low Duration Fund - Direct Plan  Growth Option</t>
  </si>
  <si>
    <t>HSBC Low Duration Fund - Direct Plan Monthly IDCW Option</t>
  </si>
  <si>
    <t>HSBC Low Duration Fund - Direct Plan Weekly IDCW Option</t>
  </si>
  <si>
    <t>HSBC Low Duration Fund - Daily IDCW</t>
  </si>
  <si>
    <t>HSBC Low Duration Fund - Growth Option</t>
  </si>
  <si>
    <t>HSBC Low Duration Fund - Monthly IDCW Option</t>
  </si>
  <si>
    <t>HSBC Low Duration Fund - Regular Daily IDCW Option</t>
  </si>
  <si>
    <t>HSBC Low Duration Fund - Regular Plan  Growth Option</t>
  </si>
  <si>
    <t>HSBC Low Duration Fund - Regular Plan Weekly IDCW Option</t>
  </si>
  <si>
    <t>HSBC Large Cap Equity Fund - Direct Plan IDCW Option</t>
  </si>
  <si>
    <t>HSBC Large Cap Equity Fund - Direct Plan  Growth Option</t>
  </si>
  <si>
    <t>HSBC Large Cap Equity Fund - IDCW Option</t>
  </si>
  <si>
    <t>HSBC Large Cap Equity Fund - Growth Option</t>
  </si>
  <si>
    <t>HSBC Focused Equity Fund - Direct Plan IDCW Option</t>
  </si>
  <si>
    <t>HSBC Focused Equity Fund - Direct Plan  Growth Option</t>
  </si>
  <si>
    <t>HSBC Focused Equity Fund - IDCW Option</t>
  </si>
  <si>
    <t>HSBC Focused Equity Fund - Growth Option</t>
  </si>
  <si>
    <t>HSBC Equity Hybrid Fund - Direct Plan IDCW Option</t>
  </si>
  <si>
    <t>HSBC Equity Hybrid Fund - Direct Plan  Growth Option</t>
  </si>
  <si>
    <t>HSBC Equity Hybrid Fund - IDCW Option</t>
  </si>
  <si>
    <t>HSBC Equity Hybrid Fund - Growth Option</t>
  </si>
  <si>
    <t>HSBC Flexi Cap Fund - Direct Plan IDCW Option</t>
  </si>
  <si>
    <t>HSBC Flexi Cap Fund - Direct Plan  Growth Option</t>
  </si>
  <si>
    <t>HSBC Flexi Cap Fund - IDCW Option</t>
  </si>
  <si>
    <t>HSBC Flexi Cap Fund - Growth Option</t>
  </si>
  <si>
    <t>HSBC Large And Mid Cap Equity Fund - Direct Plan IDCW Option</t>
  </si>
  <si>
    <t>HSBC Large And Mid Cap Equity Fund - Direct Plan  Growth Option</t>
  </si>
  <si>
    <t>HSBC Large And Mid Cap Equity Fund - IDCW Option</t>
  </si>
  <si>
    <t>HSBC Large And Mid Cap Equity Fund - Growth Option</t>
  </si>
  <si>
    <t>HSBC Mid Cap Fund - Direct Plan IDCW Option</t>
  </si>
  <si>
    <t>HSBC Mid Cap Fund - Direct Plan  Growth Option</t>
  </si>
  <si>
    <t>HSBC Mid Cap Fund - IDCW Option</t>
  </si>
  <si>
    <t>HSBC Mid Cap Fund - Growth Option</t>
  </si>
  <si>
    <t>HSBC Small Cap Equity Fund - Direct Plan IDCW Option</t>
  </si>
  <si>
    <t>HSBC Small Cap Equity Fund - Direct Plan  Growth Option</t>
  </si>
  <si>
    <t>HSBC Small Cap Equity Fund - IDCW Option</t>
  </si>
  <si>
    <t>HSBC Small Cap Equity Fund - Growth Option</t>
  </si>
  <si>
    <t>HSBC Infrastructure Equity Fund - Direct Plan IDCW Option</t>
  </si>
  <si>
    <t>HSBC Infrastructure Equity Fund - Direct Plan  Growth Option</t>
  </si>
  <si>
    <t>HSBC Infrastructure Equity Fund - IDCW Option</t>
  </si>
  <si>
    <t>HSBC Infrastructure Equity Fund - Growth Option</t>
  </si>
  <si>
    <t>HSBC Tax Saver Equity Fund - Direct Plan IDCW Option</t>
  </si>
  <si>
    <t>HSBC Tax Saver Equity Fund - Direct Plan  Growth Option</t>
  </si>
  <si>
    <t>HSBC Tax Saver Equity Fund - IDCW Option</t>
  </si>
  <si>
    <t>HSBC Tax Saver Equity Fund - Growth Option</t>
  </si>
  <si>
    <t>HSBC Cash Fund - Direct Plan Daily IDCW Option</t>
  </si>
  <si>
    <t>HSBC Cash Fund - Direct Plan  Growth Option</t>
  </si>
  <si>
    <t>HSBC Cash Fund - Direct Plan Monthly IDCW Option</t>
  </si>
  <si>
    <t>HSBC Cash Fund - Direct Plan Weekly IDCW Option</t>
  </si>
  <si>
    <t>HSBC Cash Fund - Institutional Daily IDCW Option</t>
  </si>
  <si>
    <t>HSBC Cash Fund - Growth Option</t>
  </si>
  <si>
    <t>HSBC Cash Fund - Monthly IDCW Option</t>
  </si>
  <si>
    <t>HSBC Cash Fund - Regular Daily IDCW Option</t>
  </si>
  <si>
    <t>HSBC Cash Fund - Regular Plan  Growth Option</t>
  </si>
  <si>
    <t>HSBC Cash Fund - Regular Plan Weekly IDCW Option</t>
  </si>
  <si>
    <t>HSBC Cash Fund - Unclaimed IDCW less than 3 yrs</t>
  </si>
  <si>
    <t>HSBC Cash Fund - Unclaimed Redemption less than 3 yrs</t>
  </si>
  <si>
    <t>HSBC Asia Pacific(Ex Japan)Div YieldFund - Direct Plan IDCW Option</t>
  </si>
  <si>
    <t>HSBC Asia Pacific(Ex Japan)Div YieldFund - Direct Plan  Growth Option</t>
  </si>
  <si>
    <t>HSBC Asia Pacific(Ex Japan)Div YieldFund - IDCW Option</t>
  </si>
  <si>
    <t>HSBC Asia Pacific(Ex Japan)Div YieldFund - Growth Option</t>
  </si>
  <si>
    <t>HSBC Brazil Fund - Direct Plan IDCW Option</t>
  </si>
  <si>
    <t>HSBC Brazil Fund - Direct Plan  Growth Option</t>
  </si>
  <si>
    <t>HSBC Brazil Fund - IDCW Option</t>
  </si>
  <si>
    <t>HSBC Brazil Fund - Growth Option</t>
  </si>
  <si>
    <t>HSBC Global Equity Climate Change FOF - Direct Plan IDCW Option</t>
  </si>
  <si>
    <t>HSBC Global Equity Climate Change FOF - Direct Plan  Growth Option</t>
  </si>
  <si>
    <t>HSBC Global Equity Climate Change FOF - IDCW Option</t>
  </si>
  <si>
    <t>HSBC Global Equity Climate Change FOF - Growth Option</t>
  </si>
  <si>
    <t>HSBC Global Emerging Markets Fund - Direct Plan IDCW Option</t>
  </si>
  <si>
    <t>HSBC Global Emerging Markets Fund - Direct Plan  Growth Option</t>
  </si>
  <si>
    <t>HSBC Global Emerging Markets Fund - IDCW Option</t>
  </si>
  <si>
    <t>HSBC Global Emerging Markets Fund - Growth Option</t>
  </si>
  <si>
    <t>HSBC Managed Solution India-Conservative - Direct Plan  Growth Option</t>
  </si>
  <si>
    <t>HSBC Managed Solutions India - Growth - IDCW Option</t>
  </si>
  <si>
    <t>HSBC Managed Solution India-Conservative - Growth Option</t>
  </si>
  <si>
    <t>HSBC Managed Solutions India - Growth - Direct Plan  Growth Option</t>
  </si>
  <si>
    <t>HSBC Managed Solutions India - Growth - Direct Plan IDCW Option</t>
  </si>
  <si>
    <t>HSBC Managed Solution India-Conservative - IDCW Option</t>
  </si>
  <si>
    <t>HSBC Managed Solutions India - Growth - Growth Option</t>
  </si>
  <si>
    <t>HSBC Managed Solutions India - Moderate - Direct Plan IDCW Option</t>
  </si>
  <si>
    <t>HSBC Managed Solutions India - Moderate - Direct Plan  Growth Option</t>
  </si>
  <si>
    <t>HSBC Managed Solutions India - Moderate - IDCW Option</t>
  </si>
  <si>
    <t>HSBC Managed Solutions India - Moderate - Growth Option</t>
  </si>
  <si>
    <t>Plan Code</t>
  </si>
  <si>
    <t>Conkey CITI</t>
  </si>
  <si>
    <t>Conkey SCB</t>
  </si>
  <si>
    <t>Plan as per HSBC</t>
  </si>
  <si>
    <t>Plan as per Citi</t>
  </si>
  <si>
    <t>Plan code as per Citi</t>
  </si>
  <si>
    <t>Fund code as per Citi</t>
  </si>
  <si>
    <t>UPR GL</t>
  </si>
  <si>
    <t>IER GL</t>
  </si>
  <si>
    <t>Interplan GL</t>
  </si>
  <si>
    <t>Capital GL</t>
  </si>
  <si>
    <t>Dividend GL</t>
  </si>
  <si>
    <t>FUND ID</t>
  </si>
  <si>
    <t>FUND NAME</t>
  </si>
  <si>
    <t>AMFI CODE</t>
  </si>
  <si>
    <t>RNT CODE</t>
  </si>
  <si>
    <t>RNT SCHEME_CODE</t>
  </si>
  <si>
    <t>PRESS CODE</t>
  </si>
  <si>
    <t>BENCHMARK INDEX</t>
  </si>
  <si>
    <t>PLAN</t>
  </si>
  <si>
    <t>PLAN NAME</t>
  </si>
  <si>
    <t>Y0EJ</t>
  </si>
  <si>
    <t>Y0DY</t>
  </si>
  <si>
    <t>DGR</t>
  </si>
  <si>
    <t>Y0ES</t>
  </si>
  <si>
    <t>Y0EL</t>
  </si>
  <si>
    <t>DDV</t>
  </si>
  <si>
    <t>DMD</t>
  </si>
  <si>
    <t>Y0EI</t>
  </si>
  <si>
    <t>Y0EE</t>
  </si>
  <si>
    <t>DWD</t>
  </si>
  <si>
    <t>Y0ED</t>
  </si>
  <si>
    <t>DHD</t>
  </si>
  <si>
    <t>Y0EH</t>
  </si>
  <si>
    <t>Y0EK</t>
  </si>
  <si>
    <t>Y0EM</t>
  </si>
  <si>
    <t>UD3</t>
  </si>
  <si>
    <t>Y0EC</t>
  </si>
  <si>
    <t>DDD</t>
  </si>
  <si>
    <t>Institutional Plan #</t>
  </si>
  <si>
    <t>Y0EF</t>
  </si>
  <si>
    <t>Regular Live plan</t>
  </si>
  <si>
    <t>Y0DX</t>
  </si>
  <si>
    <t>Y0EG</t>
  </si>
  <si>
    <t>Y0ER</t>
  </si>
  <si>
    <t>Y0EB</t>
  </si>
  <si>
    <t>Y0DZ</t>
  </si>
  <si>
    <t>Regular Discontinue plan</t>
  </si>
  <si>
    <t>SG</t>
  </si>
  <si>
    <t>Y0EO</t>
  </si>
  <si>
    <t>Y0EN</t>
  </si>
  <si>
    <t>UR3</t>
  </si>
  <si>
    <t>Y0EQ</t>
  </si>
  <si>
    <t>Y0EA</t>
  </si>
  <si>
    <t>DQD</t>
  </si>
  <si>
    <t>SDD</t>
  </si>
  <si>
    <t>Y0EP</t>
  </si>
  <si>
    <t>SHD</t>
  </si>
  <si>
    <t>UD</t>
  </si>
  <si>
    <t>SWD</t>
  </si>
  <si>
    <t>SMD</t>
  </si>
  <si>
    <t>UR</t>
  </si>
  <si>
    <t>SQD</t>
  </si>
  <si>
    <t>Y0ET</t>
  </si>
  <si>
    <t>Y0EU</t>
  </si>
  <si>
    <t>Y0EX</t>
  </si>
  <si>
    <t>Y0EW</t>
  </si>
  <si>
    <t>Y0EY</t>
  </si>
  <si>
    <t>Y0EV</t>
  </si>
  <si>
    <t>Y0EZ</t>
  </si>
  <si>
    <t>MGt Fee (Excl GST )</t>
  </si>
  <si>
    <t>Plan code 1</t>
  </si>
  <si>
    <t>Conkety</t>
  </si>
  <si>
    <t>No. of Shares Outstanding</t>
  </si>
  <si>
    <t>Fund Code</t>
  </si>
  <si>
    <t>Share Class</t>
  </si>
  <si>
    <t>NAV per unit</t>
  </si>
  <si>
    <t>Previous Total NAV</t>
  </si>
  <si>
    <t>Previous No of Shares Outstanding</t>
  </si>
  <si>
    <t>Previous NAV Per Unit</t>
  </si>
  <si>
    <t>Previous NAV Date</t>
  </si>
  <si>
    <t>FV</t>
  </si>
  <si>
    <t>Total Net Assets ( Cr )</t>
  </si>
  <si>
    <t>Total Unit Capital ( Cr )</t>
  </si>
  <si>
    <t>hsc</t>
  </si>
  <si>
    <t>Account Name</t>
  </si>
  <si>
    <t>Account Head</t>
  </si>
  <si>
    <t>Mapping</t>
  </si>
  <si>
    <t>Equities</t>
  </si>
  <si>
    <t>Investment Funds/Mutual Funds</t>
  </si>
  <si>
    <t>Govt Bond/Treasury Bonds</t>
  </si>
  <si>
    <t>CBLO</t>
  </si>
  <si>
    <t>Treasury Bills</t>
  </si>
  <si>
    <t>Commercial Paper</t>
  </si>
  <si>
    <t>Certificate of Deposits</t>
  </si>
  <si>
    <t>Zero Coupon Bonds</t>
  </si>
  <si>
    <t>Non Convertible Debenture</t>
  </si>
  <si>
    <t>TERM DEPOSITS</t>
  </si>
  <si>
    <t>Initial Margin - CBLO</t>
  </si>
  <si>
    <t>Debt interest receivable</t>
  </si>
  <si>
    <t>Dividends receivable</t>
  </si>
  <si>
    <t>Advance paid to CAMS</t>
  </si>
  <si>
    <t>TDS Receivable</t>
  </si>
  <si>
    <t>TB Mismatch Asset</t>
  </si>
  <si>
    <t>IPO receivable</t>
  </si>
  <si>
    <t>Other receivable</t>
  </si>
  <si>
    <t>Discount Accrued on CBLO</t>
  </si>
  <si>
    <t>Discount Accrued on T.Bill</t>
  </si>
  <si>
    <t>Discount Accrued on Comm Paper</t>
  </si>
  <si>
    <t>Discount Accrued Cert of Dep</t>
  </si>
  <si>
    <t>Discount Accrued Zero Coupon</t>
  </si>
  <si>
    <t>AMC Recoverable ac</t>
  </si>
  <si>
    <t>L&amp;T MM Reg - Unclaimed Redempt</t>
  </si>
  <si>
    <t>L&amp;T MM Reg-Unclaimed Redemp FD</t>
  </si>
  <si>
    <t>L&amp;T MM Reg-Unclaimed Dividend</t>
  </si>
  <si>
    <t>L&amp;T MM Reg-Unclaimed Dvd FD</t>
  </si>
  <si>
    <t>Accrued interest term deposit</t>
  </si>
  <si>
    <t>Accrued interest Govt Bond</t>
  </si>
  <si>
    <t>Accrued interest NCD</t>
  </si>
  <si>
    <t>HDFC Bank Collection (FINWARE)</t>
  </si>
  <si>
    <t>Citibank  Mumbai</t>
  </si>
  <si>
    <t>HDFC Bank</t>
  </si>
  <si>
    <t>IDBI Bank</t>
  </si>
  <si>
    <t>YES Bank  India</t>
  </si>
  <si>
    <t>Reserve Bank of India (RBI)</t>
  </si>
  <si>
    <t>Kotak Dividend Pool Account</t>
  </si>
  <si>
    <t>HDFC-COLLECTION A/C.-20278</t>
  </si>
  <si>
    <t>HDFC Fundsnet</t>
  </si>
  <si>
    <t>ICICI REdemption Account</t>
  </si>
  <si>
    <t>CITIBANK - CBLO A/c</t>
  </si>
  <si>
    <t>Citi Collection Pool Account</t>
  </si>
  <si>
    <t>Margin Account Future</t>
  </si>
  <si>
    <t>Indusind Redemption Bank A/c</t>
  </si>
  <si>
    <t>Unclaimed Dividend Bank A\C</t>
  </si>
  <si>
    <t>Unclaimed Red  Bank A\C     </t>
  </si>
  <si>
    <t>SIP CITI COLL A/C (582967318)</t>
  </si>
  <si>
    <t>Citi Redemption Pool A/c</t>
  </si>
  <si>
    <t>Citi Collection A/c</t>
  </si>
  <si>
    <t>Citibank Collection A/c</t>
  </si>
  <si>
    <t>Citibank CHANNEL COLLECTION</t>
  </si>
  <si>
    <t>Citibank Common Exps  A/C</t>
  </si>
  <si>
    <t>Standard Chartered Bank</t>
  </si>
  <si>
    <t>Citibank Redemption</t>
  </si>
  <si>
    <t>ING VYASYA Bank A/C</t>
  </si>
  <si>
    <t>SCB-Amex Bank A/C</t>
  </si>
  <si>
    <t>Kotak Collection Pool</t>
  </si>
  <si>
    <t>Citibank Dividend</t>
  </si>
  <si>
    <t>HSBC Channel Pool A/c</t>
  </si>
  <si>
    <t>HDFC Common Collection Bank</t>
  </si>
  <si>
    <t>HDFC Bank Expenses Account</t>
  </si>
  <si>
    <t>HSBC Collection Pool A/c</t>
  </si>
  <si>
    <t>Axis Bank Collection pool A/c</t>
  </si>
  <si>
    <t>HDFC Bank Main account</t>
  </si>
  <si>
    <t>L&amp;T MF NFO Account</t>
  </si>
  <si>
    <t>Citibank Unclaimed Div A/c</t>
  </si>
  <si>
    <t>Citibank Unclaimed Red A/c</t>
  </si>
  <si>
    <t>IDBI Collection Pool Bank</t>
  </si>
  <si>
    <t>HDFC Collection (FIN-NET)</t>
  </si>
  <si>
    <t>HDFC Collection (Channel)</t>
  </si>
  <si>
    <t>SBI Collection Pool Bank</t>
  </si>
  <si>
    <t>ICICI BK ONLINE Coll. a/c</t>
  </si>
  <si>
    <t>Axis Channel Collection Acc</t>
  </si>
  <si>
    <t>SCB Channel Collection A/c</t>
  </si>
  <si>
    <t>HDFC Common Redemption A/c</t>
  </si>
  <si>
    <t>Citi Channel Redemption</t>
  </si>
  <si>
    <t>ABN Redemption Non Channel</t>
  </si>
  <si>
    <t>ICICI ECS Collection</t>
  </si>
  <si>
    <t>HDFC-Kotak Street CollectionAc</t>
  </si>
  <si>
    <t>ABN Coll Pool Non Channel</t>
  </si>
  <si>
    <t>SBI Common Expense A/c</t>
  </si>
  <si>
    <t>FD on Unclaimed Refund</t>
  </si>
  <si>
    <t>Citibank Pool Operating</t>
  </si>
  <si>
    <t>SCB Pool Operating</t>
  </si>
  <si>
    <t>SCB Common NFO Collection A/c</t>
  </si>
  <si>
    <t>SCB NSE MFSS Settlement</t>
  </si>
  <si>
    <t>SCB BSE Settlement A/c</t>
  </si>
  <si>
    <t>SBI SIP Collection A/c</t>
  </si>
  <si>
    <t>HDFC - Net Collection</t>
  </si>
  <si>
    <t>SCB Common Expense A/c</t>
  </si>
  <si>
    <t>Dhanbank SIP Collection A/c</t>
  </si>
  <si>
    <t>HDFC SIP Collection</t>
  </si>
  <si>
    <t>SCB Common Refund A/c</t>
  </si>
  <si>
    <t>SCB Custody</t>
  </si>
  <si>
    <t>FD on Unclaimed Dividend</t>
  </si>
  <si>
    <t>FD on Load - Pre 310709</t>
  </si>
  <si>
    <t>FD on Load - Post 310709</t>
  </si>
  <si>
    <t>Variance Margin - Future</t>
  </si>
  <si>
    <t>HDFC TDS Account</t>
  </si>
  <si>
    <t>SCB DSB Settlement</t>
  </si>
  <si>
    <t>ICICI SIP Collection</t>
  </si>
  <si>
    <t>IDBI A/c - LTMF BSE SETTL ACCT</t>
  </si>
  <si>
    <t>IDBI A/c - MFSS SETTL ACCT</t>
  </si>
  <si>
    <t>HDFC Online Collection account</t>
  </si>
  <si>
    <t>SBI SIP Collection Pool</t>
  </si>
  <si>
    <t>Yes Bank Collection Pool</t>
  </si>
  <si>
    <t>ICICI Bank Ltd-Dividend ECS</t>
  </si>
  <si>
    <t>HDFC Bank - Unclaimed Redm</t>
  </si>
  <si>
    <t>HDFC Bank - Unclaimed Dividend</t>
  </si>
  <si>
    <t>HDFC-DBS CMF -Online Coll A/c</t>
  </si>
  <si>
    <t>ICICI Bank Ltd-Redemption Pool</t>
  </si>
  <si>
    <t>Divid A/c-ICICI Bank-WebTrade</t>
  </si>
  <si>
    <t>Trustee Receivable Account</t>
  </si>
  <si>
    <t>HDFC Pool Operating A/c</t>
  </si>
  <si>
    <t>HDFC Common Expense A/c</t>
  </si>
  <si>
    <t>HSBC Channel NFO Collect A/c</t>
  </si>
  <si>
    <t>ICICI Pool Operating A/c</t>
  </si>
  <si>
    <t>ICICI Channel Collection A/c</t>
  </si>
  <si>
    <t>Kotak - MF on Net Collect A/c</t>
  </si>
  <si>
    <t>SCB Common Dividend A/c</t>
  </si>
  <si>
    <t>SCB SIP Collection A/c</t>
  </si>
  <si>
    <t>IDBI Bank Ltd.- Collection</t>
  </si>
  <si>
    <t>HDFC Bank Ltd- Collection</t>
  </si>
  <si>
    <t>ICICI Bank Ltd- Collection</t>
  </si>
  <si>
    <t>Punjab National Bk-Collection</t>
  </si>
  <si>
    <t>SCB- Collection</t>
  </si>
  <si>
    <t>HSBC - Collection</t>
  </si>
  <si>
    <t>AXIS BANK LTD- Collection</t>
  </si>
  <si>
    <t>Kotak Mahindra Bank-Collection</t>
  </si>
  <si>
    <t>HDFC Bank Ltd - Collection</t>
  </si>
  <si>
    <t>Citibank N A-Redemption</t>
  </si>
  <si>
    <t>AXIS BANK LTD-Redemption</t>
  </si>
  <si>
    <t>Kotak Mahindra Bk-Redemption</t>
  </si>
  <si>
    <t>HDFC Bank Ltd-Redemption</t>
  </si>
  <si>
    <t>ICICI Bank Ltd-Redemption</t>
  </si>
  <si>
    <t>IDBI Bank Ltd.-Redemption</t>
  </si>
  <si>
    <t>IDBI Bank Ltd.-Brokerage</t>
  </si>
  <si>
    <t>IDBI Bank Ltd.-Dividend</t>
  </si>
  <si>
    <t>HDFC Bank Ltd-Dividend</t>
  </si>
  <si>
    <t>Stand Chartered Bk-Dividend</t>
  </si>
  <si>
    <t>AXIS BANK LTD-Dividend</t>
  </si>
  <si>
    <t>Kotak Mahindra Bank -Dividend</t>
  </si>
  <si>
    <t>ICICI Bank Ltd-Dividend</t>
  </si>
  <si>
    <t>Kotak Mahindra Bank-Dividend</t>
  </si>
  <si>
    <t>Due from broker - equities</t>
  </si>
  <si>
    <t>Due from broker - other instms</t>
  </si>
  <si>
    <t>Due from broker - FX spots</t>
  </si>
  <si>
    <t>Due from broker - CBLO</t>
  </si>
  <si>
    <t>Due from broker-Comm Paper</t>
  </si>
  <si>
    <t>Due from broker-Inv Funds</t>
  </si>
  <si>
    <t>Due from broker-Cert of Dep</t>
  </si>
  <si>
    <t>Due from broker-Govt Bond</t>
  </si>
  <si>
    <t>Due from broker- NCD</t>
  </si>
  <si>
    <t>Due from unitholders - subs</t>
  </si>
  <si>
    <t>Switch In Receivable</t>
  </si>
  <si>
    <t>Subscription Receivable</t>
  </si>
  <si>
    <t>Migration JV Account</t>
  </si>
  <si>
    <t>AMC Recoverable ac_Trsfr sh</t>
  </si>
  <si>
    <t>Revaluation - equities</t>
  </si>
  <si>
    <t>Revln gain - Invt/Mutual Funds</t>
  </si>
  <si>
    <t>Revaluation-T Bill</t>
  </si>
  <si>
    <t>Revaluation- Comm Paper</t>
  </si>
  <si>
    <t>Revaluation-Cert of Dep</t>
  </si>
  <si>
    <t>Revaluation-NCD</t>
  </si>
  <si>
    <t>Revaluation-Zero Coupon</t>
  </si>
  <si>
    <t>Revaluation-Govt Bond</t>
  </si>
  <si>
    <t>Revaluation - Fxs</t>
  </si>
  <si>
    <t>Revaluation - open forward FXs</t>
  </si>
  <si>
    <t>Subscriptions</t>
  </si>
  <si>
    <t>Redemption Unit U1</t>
  </si>
  <si>
    <t>Subscription - RDD</t>
  </si>
  <si>
    <t>Subscription - RWD</t>
  </si>
  <si>
    <t>Subscription - RMD</t>
  </si>
  <si>
    <t>Subscription - IDD</t>
  </si>
  <si>
    <t>Subscription - IWD</t>
  </si>
  <si>
    <t>Subscription - IMD</t>
  </si>
  <si>
    <t>Subscription- RG</t>
  </si>
  <si>
    <t>Subscription - IG</t>
  </si>
  <si>
    <t>Subscription - RD</t>
  </si>
  <si>
    <t>Unit Premium - RG</t>
  </si>
  <si>
    <t>Unit Premium - RD</t>
  </si>
  <si>
    <t>Subscription-ID</t>
  </si>
  <si>
    <t>Unit Premium - ID</t>
  </si>
  <si>
    <t>Unit Premium- IG</t>
  </si>
  <si>
    <t>Unit Premium- RMD</t>
  </si>
  <si>
    <t>Subscription - RQD</t>
  </si>
  <si>
    <t>Unit Premium - RQD</t>
  </si>
  <si>
    <t>Unit Premium - RWD</t>
  </si>
  <si>
    <t>Unit Premium - IMD</t>
  </si>
  <si>
    <t>Unit Premium - IWD</t>
  </si>
  <si>
    <t>Unit Premium - RDD</t>
  </si>
  <si>
    <t>Unit Premium -IDD</t>
  </si>
  <si>
    <t>Unit Premium -SDD</t>
  </si>
  <si>
    <t>Unit Premium -SG</t>
  </si>
  <si>
    <t>Unit Premium -SMD</t>
  </si>
  <si>
    <t>Unit Premium -SWD</t>
  </si>
  <si>
    <t>Subscription - RB</t>
  </si>
  <si>
    <t>Unit Premium - RB</t>
  </si>
  <si>
    <t>Subscription - SDD</t>
  </si>
  <si>
    <t>Subscription - SG</t>
  </si>
  <si>
    <t>Unit Premium - MD</t>
  </si>
  <si>
    <t>Subscription - MD</t>
  </si>
  <si>
    <t>Unit Premium - QD</t>
  </si>
  <si>
    <t>Subscription - QD</t>
  </si>
  <si>
    <t>Unit Premium - GR</t>
  </si>
  <si>
    <t>Subscription - GR</t>
  </si>
  <si>
    <t>Unit Premium - DI</t>
  </si>
  <si>
    <t>Subscription - DI</t>
  </si>
  <si>
    <t>Unit Premium - DD</t>
  </si>
  <si>
    <t>Subscription - DD</t>
  </si>
  <si>
    <t>Unit Premium - WD</t>
  </si>
  <si>
    <t>Subscription - WD</t>
  </si>
  <si>
    <t>Unit Premium - Others</t>
  </si>
  <si>
    <t>Unit Premium - Bonus</t>
  </si>
  <si>
    <t>Unit Premium - Semi Annual Div</t>
  </si>
  <si>
    <t>Subscription - Bonus</t>
  </si>
  <si>
    <t>Subscription - Semi Annual Div</t>
  </si>
  <si>
    <t>UPR- Distributable Reserves-DI</t>
  </si>
  <si>
    <t>Unit Premium - DD Direct</t>
  </si>
  <si>
    <t>Unit Premium - D Direct</t>
  </si>
  <si>
    <t>Unit Premium - GR Direct</t>
  </si>
  <si>
    <t>Unit Premium - MD Direct</t>
  </si>
  <si>
    <t>Unit Premium - QD Direct</t>
  </si>
  <si>
    <t>Unit Premium - WD Direct</t>
  </si>
  <si>
    <t>Unit Premium - BO Direct</t>
  </si>
  <si>
    <t>Unit Premium - SAD Direct</t>
  </si>
  <si>
    <t>Subscription - DD Direct</t>
  </si>
  <si>
    <t>Subscription - D Direct</t>
  </si>
  <si>
    <t>Subscription - GR Direct</t>
  </si>
  <si>
    <t>Subscription - MD Direct</t>
  </si>
  <si>
    <t>Subscription - QD Direct</t>
  </si>
  <si>
    <t>Subscription - WD Direct</t>
  </si>
  <si>
    <t>Subscription - BO Direct</t>
  </si>
  <si>
    <t>Subscription - SAD Direct</t>
  </si>
  <si>
    <t>Accrual audit fee</t>
  </si>
  <si>
    <t>Accrual trustee fee</t>
  </si>
  <si>
    <t>Accrual misc exp</t>
  </si>
  <si>
    <t>Accrual management fee(manual)</t>
  </si>
  <si>
    <t>Accrual legal fee</t>
  </si>
  <si>
    <t>Accrual Custody fee (manual)</t>
  </si>
  <si>
    <t>Accrual Registrar fee (manual)</t>
  </si>
  <si>
    <t>Accrual Brokerage on Sub</t>
  </si>
  <si>
    <t>Payable Fees Acc misc exp-DP</t>
  </si>
  <si>
    <t>Other liabilities</t>
  </si>
  <si>
    <t>Provision for CCIL Charges</t>
  </si>
  <si>
    <t>Tax deducted at source payable</t>
  </si>
  <si>
    <t>Provision for PCM Chgs Payable</t>
  </si>
  <si>
    <t>TDS-Unit Redemption</t>
  </si>
  <si>
    <t>STT-Unit Redemption</t>
  </si>
  <si>
    <t>Prov for Brokerage Payable</t>
  </si>
  <si>
    <t>Load Payable Prior 31 Jul 09</t>
  </si>
  <si>
    <t>Customer Credit</t>
  </si>
  <si>
    <t>Int on Unclaimed Redemption</t>
  </si>
  <si>
    <t>Int on Unclaimed Refund</t>
  </si>
  <si>
    <t>Unclaimed Refund</t>
  </si>
  <si>
    <t>Upfront Brokerage Payable</t>
  </si>
  <si>
    <t>Trail Brokerage Payable</t>
  </si>
  <si>
    <t>Accrual Other Expenses</t>
  </si>
  <si>
    <t>Accrual Selling &amp; Distribution</t>
  </si>
  <si>
    <t>Load Charges Accumulated</t>
  </si>
  <si>
    <t>Clearing Member Fees Pay-Deriv</t>
  </si>
  <si>
    <t>Unclaimed Red - FD-Paybl A/c</t>
  </si>
  <si>
    <t>Unclaimed Div - FD-Paybl A/c</t>
  </si>
  <si>
    <t>Investor Education Fund</t>
  </si>
  <si>
    <t>FD Interest on load-Pre</t>
  </si>
  <si>
    <t>FD Interest on load-Post</t>
  </si>
  <si>
    <t>Due to broker - equities</t>
  </si>
  <si>
    <t>Due to broker - debts</t>
  </si>
  <si>
    <t>Due to broker - other instms</t>
  </si>
  <si>
    <t>Due to broker - spot fx deals</t>
  </si>
  <si>
    <t>Due to broker- CBLO</t>
  </si>
  <si>
    <t>Due to broker - Comm Paper</t>
  </si>
  <si>
    <t>Due to broker-Inv Funds</t>
  </si>
  <si>
    <t>Due to broker-Cert of Dep</t>
  </si>
  <si>
    <t>Due to broker-Govt Bond</t>
  </si>
  <si>
    <t>Due to broker-NCD</t>
  </si>
  <si>
    <t>Due to unitholders -  reds</t>
  </si>
  <si>
    <t>Switch Out Payable</t>
  </si>
  <si>
    <t>Redemption Payable</t>
  </si>
  <si>
    <t>Dividend payable - final</t>
  </si>
  <si>
    <t>Other Payables</t>
  </si>
  <si>
    <t>Unclaimed Redemption</t>
  </si>
  <si>
    <t>Tax payable - dividend</t>
  </si>
  <si>
    <t>Unclaimed Dividend</t>
  </si>
  <si>
    <t>Service Tax Payable</t>
  </si>
  <si>
    <t>Brokerage Payable - F&amp;O</t>
  </si>
  <si>
    <t>Service Tax Payable - AMC Fees</t>
  </si>
  <si>
    <t>Transaction Fee Payable</t>
  </si>
  <si>
    <t>Service Tax on Exit Load</t>
  </si>
  <si>
    <t>ST on Exit Load_Trsfr sh</t>
  </si>
  <si>
    <t>Investor Edu Fund_Trsfr sh</t>
  </si>
  <si>
    <t>Retained earnings</t>
  </si>
  <si>
    <t>Equal Inst growth</t>
  </si>
  <si>
    <t>Equal Inst Plan - Monthly Div</t>
  </si>
  <si>
    <t>Equal Inst Plan - Weekly Div</t>
  </si>
  <si>
    <t>Equal Inst Daily Div</t>
  </si>
  <si>
    <t>Equal regulal Daily divinde</t>
  </si>
  <si>
    <t>Equal regular Div</t>
  </si>
  <si>
    <t>Equal regular growth</t>
  </si>
  <si>
    <t>Equal Regular Plan - Mntly Div</t>
  </si>
  <si>
    <t>Equal Regular Plan - Wkly Div</t>
  </si>
  <si>
    <t>Equal Super Inst Pln  Wkly Div</t>
  </si>
  <si>
    <t>Equal Super Instal Growth</t>
  </si>
  <si>
    <t>Equal Super Instal-Daily Div</t>
  </si>
  <si>
    <t>Equal - Growth</t>
  </si>
  <si>
    <t>Equal - Dividend</t>
  </si>
  <si>
    <t>Subscription - SMD</t>
  </si>
  <si>
    <t>Subscription - SWD</t>
  </si>
  <si>
    <t>Equal - Fortnightly Dividend</t>
  </si>
  <si>
    <t>Investor Edu Awareness Payable</t>
  </si>
  <si>
    <t>Accrual audit fee_Trsfr sh</t>
  </si>
  <si>
    <t>Accrual trustee fee_Trsfr sh</t>
  </si>
  <si>
    <t>Accrual mgmt fee(mn)_Trsfr sh</t>
  </si>
  <si>
    <t>Accrual Regist fee(mn)Trsfr sh</t>
  </si>
  <si>
    <t>Accrual Brok on Sub_Trsfr sh</t>
  </si>
  <si>
    <t>Prov for CCIL Chgs_Trsfr sh</t>
  </si>
  <si>
    <t>TDS payable_Trsfr sh</t>
  </si>
  <si>
    <t>Load Payable_Trsfr sh</t>
  </si>
  <si>
    <t>Load Pble Prior31Jul09_Trsf sh</t>
  </si>
  <si>
    <t>Upfront Brok Payable_Trsfr sh</t>
  </si>
  <si>
    <t>Accrual Other Exp_Trsfr sh</t>
  </si>
  <si>
    <t>Accrual S &amp; D_Trsfr sh</t>
  </si>
  <si>
    <t>Service Tax Payable_Trsfr sh</t>
  </si>
  <si>
    <t>ST Payable AMC Fees_Trsfr sh</t>
  </si>
  <si>
    <t>Transaction Fee Pbl_Trsfr sh</t>
  </si>
  <si>
    <t>Investor Edu Aw Pbl_Trsfr sh</t>
  </si>
  <si>
    <t>Accrual Cus fee (mn)_Trsfr sh</t>
  </si>
  <si>
    <t>TDS-Unit Redemption_Trsfr sh</t>
  </si>
  <si>
    <t>Realized capital gain equities</t>
  </si>
  <si>
    <t>Profit/(Loss) on sale/redemption of Investment (other than interscheme/transfer /sale)</t>
  </si>
  <si>
    <t>Realized fx gain equities</t>
  </si>
  <si>
    <t>Realised capital gain Inv fund</t>
  </si>
  <si>
    <t>Realized capital gain debts</t>
  </si>
  <si>
    <t>Realised gain on CBLO</t>
  </si>
  <si>
    <t>Realised gain on Comm Paper</t>
  </si>
  <si>
    <t>Realised gain on Cert of Dep</t>
  </si>
  <si>
    <t>Realised gain on Govt Bond</t>
  </si>
  <si>
    <t>Realised gain on NCD</t>
  </si>
  <si>
    <t>Realized gain spot exchange</t>
  </si>
  <si>
    <t>Dividend income</t>
  </si>
  <si>
    <t xml:space="preserve">Dividend </t>
  </si>
  <si>
    <t>TB Mismatch Income</t>
  </si>
  <si>
    <t>Other Income (Refer Note 7)</t>
  </si>
  <si>
    <t>Interest income debt</t>
  </si>
  <si>
    <t>Interest</t>
  </si>
  <si>
    <t>Interest Income- Gov Bond</t>
  </si>
  <si>
    <t>Discount in CBLO</t>
  </si>
  <si>
    <t>Discount on T Bill</t>
  </si>
  <si>
    <t>Discount on Comm Paper</t>
  </si>
  <si>
    <t>Discount on Cert of Dep</t>
  </si>
  <si>
    <t>Interest Income NCD</t>
  </si>
  <si>
    <t>Interest Income Convertible Bd</t>
  </si>
  <si>
    <t>Discount on NCD</t>
  </si>
  <si>
    <t>CCIL Interest Income</t>
  </si>
  <si>
    <t>Discount on Zero Coupon</t>
  </si>
  <si>
    <t>Discount Income</t>
  </si>
  <si>
    <t>Discount on Securitised Debt</t>
  </si>
  <si>
    <t>Interest Income - Repo Loans</t>
  </si>
  <si>
    <t>Interest income term deposit</t>
  </si>
  <si>
    <t>Income Term Deposit</t>
  </si>
  <si>
    <t>Interest Income - IPO</t>
  </si>
  <si>
    <t>Interplan - DD Direct</t>
  </si>
  <si>
    <t>Interplan</t>
  </si>
  <si>
    <t>Interplan - D Direct</t>
  </si>
  <si>
    <t>Interplan - GR Direct</t>
  </si>
  <si>
    <t>Interplan - MD Direct</t>
  </si>
  <si>
    <t>Interplan - QD Direct</t>
  </si>
  <si>
    <t>Interplan - WD Direct</t>
  </si>
  <si>
    <t>Interplan - BO Direct</t>
  </si>
  <si>
    <t>Miscellaneous income</t>
  </si>
  <si>
    <t>Interplan - RG</t>
  </si>
  <si>
    <t>Interplan - RWD</t>
  </si>
  <si>
    <t>Interplan - IG</t>
  </si>
  <si>
    <t>Interplan - IDD</t>
  </si>
  <si>
    <t>Interplan - IWD</t>
  </si>
  <si>
    <t>Interplan-RD</t>
  </si>
  <si>
    <t>Interplan - ID</t>
  </si>
  <si>
    <t>Interplan - RMD</t>
  </si>
  <si>
    <t>Interplan - IMD</t>
  </si>
  <si>
    <t>Interplan - RDD</t>
  </si>
  <si>
    <t>Interplan - RB</t>
  </si>
  <si>
    <t>Interplan - RQD</t>
  </si>
  <si>
    <t>Interplan - SDD</t>
  </si>
  <si>
    <t>Interplan - SMD</t>
  </si>
  <si>
    <t>Interplan - SWD</t>
  </si>
  <si>
    <t>Interplan - SG</t>
  </si>
  <si>
    <t>Interplan - DI</t>
  </si>
  <si>
    <t>Interplan - DD</t>
  </si>
  <si>
    <t>Interplan - WD</t>
  </si>
  <si>
    <t>Interplan income</t>
  </si>
  <si>
    <t>Interplan - Bonus</t>
  </si>
  <si>
    <t>Interplan - Semi Annual Div</t>
  </si>
  <si>
    <t>Interplan - MD</t>
  </si>
  <si>
    <t>Interplan - GR</t>
  </si>
  <si>
    <t>Interplan - QD</t>
  </si>
  <si>
    <t>FX g/l other assets</t>
  </si>
  <si>
    <t>Unrealized g/l fwd</t>
  </si>
  <si>
    <t>Unrealized g/l equities</t>
  </si>
  <si>
    <t>Unrealized fx g/l equities</t>
  </si>
  <si>
    <t>Unrealised g/l-Invt fund</t>
  </si>
  <si>
    <t>Unrealized g/l Gov Bond</t>
  </si>
  <si>
    <t>Unrealized fx g/l others</t>
  </si>
  <si>
    <t>Unrealised g/l T Bill</t>
  </si>
  <si>
    <t>Unrealised g/l Comm Paper</t>
  </si>
  <si>
    <t>Unrealised g/l Cert of Dep</t>
  </si>
  <si>
    <t>Unrealised g/l-NCD</t>
  </si>
  <si>
    <t>Unreaslised g/l-Zero Coupon</t>
  </si>
  <si>
    <t>Realized gain futures (&lt;365 d)</t>
  </si>
  <si>
    <t>Inter Scheme Gain on T Bill</t>
  </si>
  <si>
    <t xml:space="preserve">Profit/(Loss) on inter scheme sale/redemption of Investment </t>
  </si>
  <si>
    <t>Inter Scheme Gain on Comm P</t>
  </si>
  <si>
    <t>Inter Scheme Gain on Cert Dep</t>
  </si>
  <si>
    <t>Inter Scheme Gain on NCD</t>
  </si>
  <si>
    <t>Realised exchange gains</t>
  </si>
  <si>
    <t>Custody fees</t>
  </si>
  <si>
    <t>Other Fees</t>
  </si>
  <si>
    <t>Div. Tax Exp. - DD Direct</t>
  </si>
  <si>
    <t>Dividend Paid</t>
  </si>
  <si>
    <t>Div. Tax Exp. - D Direct</t>
  </si>
  <si>
    <t>Div. Tax Exp. - MD Direct</t>
  </si>
  <si>
    <t>Div. Tax Exp. - QD Direct</t>
  </si>
  <si>
    <t>Div. Tax Exp. - WD Direct</t>
  </si>
  <si>
    <t>Dividend Exp. - DD Direct</t>
  </si>
  <si>
    <t>Dividend Exp. - D Direct</t>
  </si>
  <si>
    <t>Dividend Exp. - MD Direct</t>
  </si>
  <si>
    <t>Dividend Exp. - QD Direct</t>
  </si>
  <si>
    <t>Dividend Exp. - WD Direct</t>
  </si>
  <si>
    <t>Bank charges</t>
  </si>
  <si>
    <t>Management Fees</t>
  </si>
  <si>
    <t>Other Expenses - Indirect Plan</t>
  </si>
  <si>
    <t>Mgt fee-Super Inst Plan</t>
  </si>
  <si>
    <t>Out of pocket expenses</t>
  </si>
  <si>
    <t>Trustee Fees</t>
  </si>
  <si>
    <t>Registrar Fee</t>
  </si>
  <si>
    <t>Legal Expenses</t>
  </si>
  <si>
    <t>Brokerage fees</t>
  </si>
  <si>
    <t>Other Exp-Retail Plan</t>
  </si>
  <si>
    <t>Other Exp-Inst Plan</t>
  </si>
  <si>
    <t>Other Exp-Super Inst Plan</t>
  </si>
  <si>
    <t>Professional fee</t>
  </si>
  <si>
    <t>Miscellaneous expenses</t>
  </si>
  <si>
    <t>Dividend Exp - RDD</t>
  </si>
  <si>
    <t>Dividend Exp - RWD</t>
  </si>
  <si>
    <t>Dividend Exp - RMD</t>
  </si>
  <si>
    <t>Dividend Exp - IDD</t>
  </si>
  <si>
    <t>Dividend Exp - IWD</t>
  </si>
  <si>
    <t>Dividend Exp - IMD</t>
  </si>
  <si>
    <t>Dividend Distn Tax- RDD</t>
  </si>
  <si>
    <t>Dividend Distn Tax - RWD</t>
  </si>
  <si>
    <t>Dividend Distn Tax - RMD</t>
  </si>
  <si>
    <t>Dividend Distn Tax -IDD</t>
  </si>
  <si>
    <t>Dividend Distn Tax - IWD</t>
  </si>
  <si>
    <t>Dividend Distn Tax - IMD</t>
  </si>
  <si>
    <t>Postage Charge</t>
  </si>
  <si>
    <t>Printing &amp; Stationary</t>
  </si>
  <si>
    <t>Dividend Exp - RD</t>
  </si>
  <si>
    <t>PCM Charges</t>
  </si>
  <si>
    <t>Dividend Exp - ID</t>
  </si>
  <si>
    <t>Trf Agt &amp; Reg Fee-Retail Plan</t>
  </si>
  <si>
    <t>Trf Agt &amp; Reg Fee-Inst. Plan</t>
  </si>
  <si>
    <t>Mgt fee - Retail Plan</t>
  </si>
  <si>
    <t>Mgt fee - Inst. Plan</t>
  </si>
  <si>
    <t>Dividend Exp - RQD</t>
  </si>
  <si>
    <t>Service Tax</t>
  </si>
  <si>
    <t>Dividend Exp - SDD</t>
  </si>
  <si>
    <t>Dividend Exp - SMD</t>
  </si>
  <si>
    <t>Dividend Exp - SWD</t>
  </si>
  <si>
    <t>Dividend Distn Tax- SDD</t>
  </si>
  <si>
    <t>Dividend Distn Tax- SMD</t>
  </si>
  <si>
    <t>Dividend Distn Tax- SWD</t>
  </si>
  <si>
    <t>Dividend Distn Tax - RD</t>
  </si>
  <si>
    <t>Dividend Distn Tax - ID</t>
  </si>
  <si>
    <t>Dividend Distn Tax - RQD</t>
  </si>
  <si>
    <t>Dividend Exp - DI</t>
  </si>
  <si>
    <t>Dividend Distn Tax - DI</t>
  </si>
  <si>
    <t>Brokerage Retail</t>
  </si>
  <si>
    <t>Brokerage Institutional</t>
  </si>
  <si>
    <t>Brokerage Super Institutional</t>
  </si>
  <si>
    <t>Selling And Distribution</t>
  </si>
  <si>
    <t>Selling And Distr Retail</t>
  </si>
  <si>
    <t>Selling And Distr Insti</t>
  </si>
  <si>
    <t>Selling And Distr Super Insti</t>
  </si>
  <si>
    <t>Custody Fees Retail</t>
  </si>
  <si>
    <t>Custody Fees insti</t>
  </si>
  <si>
    <t>Custody Fees Super Insti</t>
  </si>
  <si>
    <t>Trf Agt &amp; Reg Fee-Super Insti</t>
  </si>
  <si>
    <t>Fees Other Exp - Direct Plan</t>
  </si>
  <si>
    <t>Advertising &amp; Publitcity Exp</t>
  </si>
  <si>
    <t>Out of Pocket - Bank</t>
  </si>
  <si>
    <t>Dividend - WD</t>
  </si>
  <si>
    <t>Dividend  Dist Tax - WD</t>
  </si>
  <si>
    <t>Dividend - DD</t>
  </si>
  <si>
    <t>Dividend  Dist Tax - DD</t>
  </si>
  <si>
    <t>Management Fees - SG</t>
  </si>
  <si>
    <t>Withholding tax dividend</t>
  </si>
  <si>
    <t>Brokerage futures</t>
  </si>
  <si>
    <t>Brokerage on Sub</t>
  </si>
  <si>
    <t>CCIL Charges</t>
  </si>
  <si>
    <t>Realized capital loss equities</t>
  </si>
  <si>
    <t>Realized Capital Loss Debt</t>
  </si>
  <si>
    <t>Realized loss futures (&lt;365 d)</t>
  </si>
  <si>
    <t>Realised capital loss Inv fund</t>
  </si>
  <si>
    <t>Realised Loss on Comm paper</t>
  </si>
  <si>
    <t>Realised Loss on Cert of Dep</t>
  </si>
  <si>
    <t>Realised Loss on Govt Bond</t>
  </si>
  <si>
    <t>Realised Loss on Zero Coupon</t>
  </si>
  <si>
    <t>Realised Loss on NCD</t>
  </si>
  <si>
    <t>Inter Scheme Loss on T Bill</t>
  </si>
  <si>
    <t>Inter Scheme Loss on Cert</t>
  </si>
  <si>
    <t>Inter Scheme Loss on NCD</t>
  </si>
  <si>
    <t>Sundry Income</t>
  </si>
  <si>
    <t>Mailing Fee Expense</t>
  </si>
  <si>
    <t>Service Tax on AMC Fees</t>
  </si>
  <si>
    <t>Other Expenses Plan - A</t>
  </si>
  <si>
    <t>Dividend Exp - MD</t>
  </si>
  <si>
    <t>Dividend Distn Tax - MD</t>
  </si>
  <si>
    <t>Other Expense - QD</t>
  </si>
  <si>
    <t>Dividend Exp - QD</t>
  </si>
  <si>
    <t>Dividend Distn Tax - QD</t>
  </si>
  <si>
    <t>Investor Edu &amp; Awareness</t>
  </si>
  <si>
    <t>Management Fees Direct</t>
  </si>
  <si>
    <t>Service Tax on AMC Fees Direct</t>
  </si>
  <si>
    <t>Realized exchange losses</t>
  </si>
  <si>
    <t>Forward exchange trades</t>
  </si>
  <si>
    <t>Forward exchange counterpart</t>
  </si>
  <si>
    <t>Migration a/c CO</t>
  </si>
  <si>
    <t>Migration a/c BO</t>
  </si>
  <si>
    <t>Exchange difference-others</t>
  </si>
  <si>
    <t>Forward Cambio Accounts</t>
  </si>
  <si>
    <t>Realised gain Interscheme sale</t>
  </si>
  <si>
    <t>Realised loss Interscheme sale</t>
  </si>
  <si>
    <t>SCB Dividend Pool Account</t>
  </si>
  <si>
    <t>HDFC-Redemption A/c</t>
  </si>
  <si>
    <t>Subcription Brokerage Upfront</t>
  </si>
  <si>
    <t>Interest Received in Advance</t>
  </si>
  <si>
    <t>Int on Unclaimed Dividend</t>
  </si>
  <si>
    <t>Management fees - GR</t>
  </si>
  <si>
    <t>Other Expense - GR</t>
  </si>
  <si>
    <t>Provision Payable</t>
  </si>
  <si>
    <t>Non Distribution A/c</t>
  </si>
  <si>
    <t>Citibank N A-Brokerage</t>
  </si>
  <si>
    <t>Central Bank of India Coll</t>
  </si>
  <si>
    <t>HDFC Multi Scheme SIP A/c</t>
  </si>
  <si>
    <t>Deutsche Bank- Collection</t>
  </si>
  <si>
    <t>Additional Exps 30bps Payable</t>
  </si>
  <si>
    <t>Equalisation - D Direct</t>
  </si>
  <si>
    <t>Equalisation - GR Direct</t>
  </si>
  <si>
    <t>Advertising Indirect</t>
  </si>
  <si>
    <t>Brokerage Indirect</t>
  </si>
  <si>
    <t>Additional Exps 30bps</t>
  </si>
  <si>
    <t>HDFC Bank Dividend Pool Ac</t>
  </si>
  <si>
    <t>Realised gain on Zero Coupon</t>
  </si>
  <si>
    <t>Brokerage on Sub - Retail</t>
  </si>
  <si>
    <t>Brokerage on Sub - Inst</t>
  </si>
  <si>
    <t>Due to broker - T bill</t>
  </si>
  <si>
    <t>Equal Spr Inst Pln - Mntly Div</t>
  </si>
  <si>
    <t>Equalisation - MD Direct</t>
  </si>
  <si>
    <t>Equalisation - WD Direct</t>
  </si>
  <si>
    <t>Discount on BRDS</t>
  </si>
  <si>
    <t>Brokerage on Sub - Super Inst</t>
  </si>
  <si>
    <t>Equal Regular bonus</t>
  </si>
  <si>
    <t>Equal Regular Plan - Qrtly Div</t>
  </si>
  <si>
    <t>Equalisation - RHD</t>
  </si>
  <si>
    <t>Equalisation - QD Direct</t>
  </si>
  <si>
    <t>Equalisation - SAD Direct</t>
  </si>
  <si>
    <t>Realised gain on T Bill</t>
  </si>
  <si>
    <t>Citibank Dividend Pool Account</t>
  </si>
  <si>
    <t>Equalisation - BO Direct</t>
  </si>
  <si>
    <t>Realised Gain BRDS</t>
  </si>
  <si>
    <t>BRDS</t>
  </si>
  <si>
    <t>Discount Accrued BRDS</t>
  </si>
  <si>
    <t>Revaluation-BRDS</t>
  </si>
  <si>
    <t>Unrealised g/l BRDS</t>
  </si>
  <si>
    <t>Realised Loss on T Bill</t>
  </si>
  <si>
    <t>Inter Scheme Gain on Gov Bond</t>
  </si>
  <si>
    <t>Inter Scheme Gain on Zero Coup</t>
  </si>
  <si>
    <t>Inter Scheme Loss on Comm P</t>
  </si>
  <si>
    <t>Inter Scheme Loss on Zero C</t>
  </si>
  <si>
    <t>Inter Scheme Loss on Govt B</t>
  </si>
  <si>
    <t>Due from broker - debts</t>
  </si>
  <si>
    <t>SARASWAT BANK COLLECTION A/C</t>
  </si>
  <si>
    <t>Due from broker-BRDS</t>
  </si>
  <si>
    <t>Citibank NFO collection a/c</t>
  </si>
  <si>
    <t>ICICI BANK NFO ACCOUNT</t>
  </si>
  <si>
    <t>KOTAK MAHINDRA BANK NFO ACC</t>
  </si>
  <si>
    <t>L&amp;T MF NFO Channel Coll Acc</t>
  </si>
  <si>
    <t>IDBI NFO ACCOUNT</t>
  </si>
  <si>
    <t>Saraswat Bank</t>
  </si>
  <si>
    <t>Kotak Mahindra Bank</t>
  </si>
  <si>
    <t>Service Tax on FX transac</t>
  </si>
  <si>
    <t>MARGIN-EQUITY</t>
  </si>
  <si>
    <t>Statutory Audit Fees</t>
  </si>
  <si>
    <t>Accrual Audit fee (manual)</t>
  </si>
  <si>
    <t>Due from broker-Zero Coupon</t>
  </si>
  <si>
    <t>Due to broker-Zero Coupon</t>
  </si>
  <si>
    <t>SPILOVER</t>
  </si>
  <si>
    <t>InterestLOADFD</t>
  </si>
  <si>
    <t>Unknown</t>
  </si>
  <si>
    <t>ICICI Bank Expenses Account</t>
  </si>
  <si>
    <t>Application Money for equity</t>
  </si>
  <si>
    <t>Service Tax Indirect</t>
  </si>
  <si>
    <t>Other Unit Expense</t>
  </si>
  <si>
    <t>Convertible Bond</t>
  </si>
  <si>
    <t>Revaluation-Convertible Bd</t>
  </si>
  <si>
    <t>Unit Application Pending Allot</t>
  </si>
  <si>
    <t>Unrealised g/l- Convertible Bd</t>
  </si>
  <si>
    <t>Wrong Credits of Other Schemes</t>
  </si>
  <si>
    <t>Debts</t>
  </si>
  <si>
    <t>Subscription - IB</t>
  </si>
  <si>
    <t>Interplan -IB</t>
  </si>
  <si>
    <t>Repo Loan Receivable</t>
  </si>
  <si>
    <t>Accrued Interest Rec-Repo Loan</t>
  </si>
  <si>
    <t>Unit Premium -SB</t>
  </si>
  <si>
    <t>Subscription - SB</t>
  </si>
  <si>
    <t>Due to broker -  Cash Txns</t>
  </si>
  <si>
    <t>Interplan - SB</t>
  </si>
  <si>
    <t>Due from broker - futures</t>
  </si>
  <si>
    <t>Due from broker - cash txns</t>
  </si>
  <si>
    <t>Revaluation - futures</t>
  </si>
  <si>
    <t>Unrealized g/l futures</t>
  </si>
  <si>
    <t>Future open sale</t>
  </si>
  <si>
    <t>Future open S counterpart</t>
  </si>
  <si>
    <t>Due from broker-Treasury Bill</t>
  </si>
  <si>
    <t>Real gain futures (&gt;365 d)</t>
  </si>
  <si>
    <t>Real loss futures (&gt;365 d)</t>
  </si>
  <si>
    <t>TERM DEPOSITS Int R'ble</t>
  </si>
  <si>
    <t>Citibank MF Payout A/c</t>
  </si>
  <si>
    <t>Pending- Subscription Units</t>
  </si>
  <si>
    <t>Impairement Write Off</t>
  </si>
  <si>
    <t>Unit Premium - AD</t>
  </si>
  <si>
    <t>Unit Premium - AD Direct</t>
  </si>
  <si>
    <t>Subscription - AD Direct</t>
  </si>
  <si>
    <t>Subscription - AND</t>
  </si>
  <si>
    <t>Due to broker-Convertible Bd</t>
  </si>
  <si>
    <t>InterPlan - AD</t>
  </si>
  <si>
    <t>DBS BANK LTD- Collection</t>
  </si>
  <si>
    <t>Preliminary expenses</t>
  </si>
  <si>
    <t>L&amp;T MF ASBA NFO Acc</t>
  </si>
  <si>
    <t>Div. Tax Exp. - SAD Direct</t>
  </si>
  <si>
    <t>Dividend Exp. - SAD Direct</t>
  </si>
  <si>
    <t>Dividend - Semi Annual Div</t>
  </si>
  <si>
    <t>Dividend Tax - Semi Annual Div</t>
  </si>
  <si>
    <t>Due to broker - futures</t>
  </si>
  <si>
    <t>BOB-Continuous A/c-13597</t>
  </si>
  <si>
    <t>Equal Inst Bonus</t>
  </si>
  <si>
    <t>Revaluation - CBLO</t>
  </si>
  <si>
    <t>Unrealised g/l CBLO</t>
  </si>
  <si>
    <t>CBRICS Charges Payable</t>
  </si>
  <si>
    <t>Prepaid Expenses</t>
  </si>
  <si>
    <t>CBRICS Charges</t>
  </si>
  <si>
    <t>AMC Investments - Assets</t>
  </si>
  <si>
    <t>AMC Investments - Liability</t>
  </si>
  <si>
    <t>IndusInd Bank- Collection</t>
  </si>
  <si>
    <t>Due to Broker-IRF</t>
  </si>
  <si>
    <t>Brokerage on IRF</t>
  </si>
  <si>
    <t>Interest expense</t>
  </si>
  <si>
    <t>Equalisation - AD</t>
  </si>
  <si>
    <t>Equalisation - AD Direct</t>
  </si>
  <si>
    <t>Interplan - AD Direct</t>
  </si>
  <si>
    <t>Accrual - Interest on loan</t>
  </si>
  <si>
    <t>HDFC BSE  A/c</t>
  </si>
  <si>
    <t>HDFC  NSE  A/c</t>
  </si>
  <si>
    <t>Misc Income - Class A</t>
  </si>
  <si>
    <t>Accrual misc exp_Trsfr sh</t>
  </si>
  <si>
    <t>Provision Payable_Trsfr sh</t>
  </si>
  <si>
    <t>FD Int on load-Pre_Trsfr sh</t>
  </si>
  <si>
    <t>Redemption Payable_Trsfr sh</t>
  </si>
  <si>
    <t>Addl Exps 30bps Payable_Trf sh</t>
  </si>
  <si>
    <t>Customer Credit_Trsfr sh</t>
  </si>
  <si>
    <t>Interplan - SAD Direct</t>
  </si>
  <si>
    <t>Div. Tax Exp. - AND</t>
  </si>
  <si>
    <t>Dividend Exp. - AND</t>
  </si>
  <si>
    <t>Div. Tax Exp. - ADD</t>
  </si>
  <si>
    <t>Dividend Exp. - ADD</t>
  </si>
  <si>
    <t>Investor Education Bank A/C</t>
  </si>
  <si>
    <t>SGST on AMC Fees- Regular</t>
  </si>
  <si>
    <t>CGST on AMC Fees- Regular</t>
  </si>
  <si>
    <t>SGST on AMC Fees</t>
  </si>
  <si>
    <t>CGST on AMC Fees</t>
  </si>
  <si>
    <t>SGST on AMC Fees- Direct</t>
  </si>
  <si>
    <t>CGST on AMC Fees- Direct</t>
  </si>
  <si>
    <t>SGST on AMC Fees- Off TER</t>
  </si>
  <si>
    <t>CGST on AMC Fees- Off TER</t>
  </si>
  <si>
    <t>Discount on CMB</t>
  </si>
  <si>
    <t>Realised gain Interscheme-CMB</t>
  </si>
  <si>
    <t>Realised gain on CMB</t>
  </si>
  <si>
    <t>Realised Loss on CMB</t>
  </si>
  <si>
    <t>Kotak Pool OPERATING</t>
  </si>
  <si>
    <t>Securtitised Debts</t>
  </si>
  <si>
    <t>Revaluation-Securitised Debt</t>
  </si>
  <si>
    <t>Additional Exps 20bps</t>
  </si>
  <si>
    <t>Realised gain Securitised Debt</t>
  </si>
  <si>
    <t>Unrealised g/l-Securitised Deb</t>
  </si>
  <si>
    <t>Money market instruments</t>
  </si>
  <si>
    <t>Future open purchase</t>
  </si>
  <si>
    <t>Future open P counterpart</t>
  </si>
  <si>
    <t>Interest income Margin FD</t>
  </si>
  <si>
    <t>Management Fees - Off TER</t>
  </si>
  <si>
    <t>Add Exps 30bps-Pre yr clawback</t>
  </si>
  <si>
    <t>Pending Appropriation Account</t>
  </si>
  <si>
    <t>SGST on AMC Fees Payable</t>
  </si>
  <si>
    <t>CGST on AMC Fees Payable</t>
  </si>
  <si>
    <t>SGST on Load payable</t>
  </si>
  <si>
    <t>CGST on Load payable</t>
  </si>
  <si>
    <t>IGST on Load payable</t>
  </si>
  <si>
    <t>Accrual Brokerage - Retail</t>
  </si>
  <si>
    <t>Equal Inst Div</t>
  </si>
  <si>
    <t>F&amp;O Brokerage Payable (Manual)</t>
  </si>
  <si>
    <t>Interplan - UR</t>
  </si>
  <si>
    <t>Interplan - UD</t>
  </si>
  <si>
    <t>Investor Edu Exp - Unclaim Red</t>
  </si>
  <si>
    <t>Investor Edu Exp - Unclaim Div</t>
  </si>
  <si>
    <t>Unit Premium - UR</t>
  </si>
  <si>
    <t>Unit Premium - UD</t>
  </si>
  <si>
    <t>Subscription - UR</t>
  </si>
  <si>
    <t>Subscription - UR3</t>
  </si>
  <si>
    <t>Subscription - UD</t>
  </si>
  <si>
    <t>Subscription - UD3</t>
  </si>
  <si>
    <t>Equalisation - DD Direct</t>
  </si>
  <si>
    <t>Equalisation - UR</t>
  </si>
  <si>
    <t>Equalisation - UD</t>
  </si>
  <si>
    <t>Investor Edu Payable - Unclaim</t>
  </si>
  <si>
    <t>Inter Scheme Gain on Sec Debt</t>
  </si>
  <si>
    <t>Due from broker-Convertible BD</t>
  </si>
  <si>
    <t>Securitised Debt Amort</t>
  </si>
  <si>
    <t>Discount Acrued Sec Debt amort</t>
  </si>
  <si>
    <t>Revaluation-Sec Debt Amort</t>
  </si>
  <si>
    <t>Discount on Sec Debt Amort</t>
  </si>
  <si>
    <t>Unrealised g/l-Sec Debt Amort</t>
  </si>
  <si>
    <t>Realised Loss-Sec Debt Amort</t>
  </si>
  <si>
    <t>Cash Management Bills (CMB)</t>
  </si>
  <si>
    <t>Revaluation-CMB</t>
  </si>
  <si>
    <t>Unrealised g/l CMB</t>
  </si>
  <si>
    <t>TERM DEPOSITS-MARGIN</t>
  </si>
  <si>
    <t>Accrued interest Margin FD</t>
  </si>
  <si>
    <t>Migration a/c India</t>
  </si>
  <si>
    <t>Unit Premium - UD3</t>
  </si>
  <si>
    <t>Interest payable</t>
  </si>
  <si>
    <t>Equalisation - UD3</t>
  </si>
  <si>
    <t>Realised gain-Sec Debt Amort</t>
  </si>
  <si>
    <t>Operating Expenses</t>
  </si>
  <si>
    <t>Discount Accrued CMB</t>
  </si>
  <si>
    <t>GST Payable</t>
  </si>
  <si>
    <t>Stamp Duty Payable</t>
  </si>
  <si>
    <t>Tax ded at source pay-Global</t>
  </si>
  <si>
    <t>Unit Premium - UR3</t>
  </si>
  <si>
    <t>Accrual stamp fee</t>
  </si>
  <si>
    <t>Realised loss Interscheme-CMB</t>
  </si>
  <si>
    <t>CCIL Interest Receivable</t>
  </si>
  <si>
    <t>From Date</t>
  </si>
  <si>
    <t>To Date</t>
  </si>
  <si>
    <t>Group Code</t>
  </si>
  <si>
    <t>Group Name</t>
  </si>
  <si>
    <t>Account Code</t>
  </si>
  <si>
    <t>Opening Balance</t>
  </si>
  <si>
    <t>Total Debit for the period</t>
  </si>
  <si>
    <t>Total Credit for the period</t>
  </si>
  <si>
    <t>Closing Balance</t>
  </si>
  <si>
    <t>Currency</t>
  </si>
  <si>
    <t>Closing Balance (Fund CCY)</t>
  </si>
  <si>
    <t>Total Manual Debit</t>
  </si>
  <si>
    <t>Total Manual Credit</t>
  </si>
  <si>
    <t>Portfolio Instruments</t>
  </si>
  <si>
    <t>Cash at Bank</t>
  </si>
  <si>
    <t>Initial Margin - Security Seg</t>
  </si>
  <si>
    <t>Margin-HSBC</t>
  </si>
  <si>
    <t>Margin TBA-HSBC</t>
  </si>
  <si>
    <t>Portfolio Unrealized Results</t>
  </si>
  <si>
    <t>Receivable Portfolio</t>
  </si>
  <si>
    <t>Payable Fees</t>
  </si>
  <si>
    <t>Payable Portfolio</t>
  </si>
  <si>
    <t>Income Portfolio</t>
  </si>
  <si>
    <t>Operating Profits</t>
  </si>
  <si>
    <t>Fees</t>
  </si>
  <si>
    <t>Exp Allocation Operating</t>
  </si>
  <si>
    <t>Operating Charges</t>
  </si>
  <si>
    <t>Realized Losses Portfolio</t>
  </si>
  <si>
    <t>REPO</t>
  </si>
  <si>
    <t>Initial Margin - CCIL Treps</t>
  </si>
  <si>
    <t>Default Fund Margin</t>
  </si>
  <si>
    <t>Portfolio Accrued Income</t>
  </si>
  <si>
    <t>ICICI BANK</t>
  </si>
  <si>
    <t>Initial Margin - G Sec</t>
  </si>
  <si>
    <t>Bank Redemption A/c - HSBC</t>
  </si>
  <si>
    <t>Receivable Subscriptions</t>
  </si>
  <si>
    <t>Subscribers' Equity &amp; Reserves</t>
  </si>
  <si>
    <t>Accrual Audit fee ( manual)</t>
  </si>
  <si>
    <t>Accrual printing fee (manual)</t>
  </si>
  <si>
    <t>Accrual Audit fee</t>
  </si>
  <si>
    <t>Trades Brokerage Payable</t>
  </si>
  <si>
    <t>Payable Subscriptions</t>
  </si>
  <si>
    <t>Due to unsettle</t>
  </si>
  <si>
    <t>Result of the Financial Year</t>
  </si>
  <si>
    <t>Realized Profits Portfolio</t>
  </si>
  <si>
    <t>Income Cash</t>
  </si>
  <si>
    <t>Unrealized Results Portfolio</t>
  </si>
  <si>
    <t>Trustee Fees - OFF TER</t>
  </si>
  <si>
    <t>Unit Premium - RHD</t>
  </si>
  <si>
    <t>Subscription - RHD</t>
  </si>
  <si>
    <t>Accrual Bank charges (manual)</t>
  </si>
  <si>
    <t>Accrual Advertising Fee</t>
  </si>
  <si>
    <t>Dividends</t>
  </si>
  <si>
    <t>Monthend Prov Prior Migration</t>
  </si>
  <si>
    <t>Dividend Exp. - RHD</t>
  </si>
  <si>
    <t>UTI Bank  India</t>
  </si>
  <si>
    <t>Subscription - RFD</t>
  </si>
  <si>
    <t>Unit Premium -SQD</t>
  </si>
  <si>
    <t>Unit Premium - RFD</t>
  </si>
  <si>
    <t>Unit Premium - HYD</t>
  </si>
  <si>
    <t>Subscription - HYD</t>
  </si>
  <si>
    <t>Professional Fees Payable</t>
  </si>
  <si>
    <t>Eq Reg Plan - Ftly Div</t>
  </si>
  <si>
    <t>Subscription - SQD</t>
  </si>
  <si>
    <t>Equalisation - HYD</t>
  </si>
  <si>
    <t>Equalisation - FD Direct</t>
  </si>
  <si>
    <t>Equal Std Growth</t>
  </si>
  <si>
    <t>Equal Std Mthly Dividend</t>
  </si>
  <si>
    <t>Equal Std Dividend</t>
  </si>
  <si>
    <t>Equal Std Quarterly Dividend</t>
  </si>
  <si>
    <t>Interplan S</t>
  </si>
  <si>
    <t>Misc Income - Class B</t>
  </si>
  <si>
    <t>Special migration</t>
  </si>
  <si>
    <t>ICICI Dividend Pool Ac  India</t>
  </si>
  <si>
    <t>Due from unsettle</t>
  </si>
  <si>
    <t>EXCESS INCOME DISTRIBUTE-CLS E</t>
  </si>
  <si>
    <t>Registration Fee</t>
  </si>
  <si>
    <t>30bps additional Exp. Direct</t>
  </si>
  <si>
    <t>Equalisation - UR3</t>
  </si>
  <si>
    <t>Equal - Weekly Dividend</t>
  </si>
  <si>
    <t>Equal Std Weekly Dividend</t>
  </si>
  <si>
    <t>Equal -Â Dividend</t>
  </si>
  <si>
    <t>Equalisation - ADD</t>
  </si>
  <si>
    <t>Margin Account 2</t>
  </si>
  <si>
    <t>Additional Exps 30bps Utilised</t>
  </si>
  <si>
    <t>Inv Revaluation - Equity (FX)</t>
  </si>
  <si>
    <t>Other misc payable</t>
  </si>
  <si>
    <t>ICICI Instant Redemption a/c</t>
  </si>
  <si>
    <t>Margin Account</t>
  </si>
  <si>
    <t>Citibank  Singapore</t>
  </si>
  <si>
    <t>BOB Div Fund Dividend A/c</t>
  </si>
  <si>
    <t>Other Payable_Legacy</t>
  </si>
  <si>
    <t>Interplan - UR3</t>
  </si>
  <si>
    <t>Interplan - UD3</t>
  </si>
  <si>
    <t>Other Expense - Unclaimed</t>
  </si>
  <si>
    <t>Inv Revaluation-Mutual Fund FX</t>
  </si>
  <si>
    <t>Realized fx gain Invt fund</t>
  </si>
  <si>
    <t>Realized Exchange Profits</t>
  </si>
  <si>
    <t>Unrealized fx g/l mutual fund</t>
  </si>
  <si>
    <t>Realized Exchange Losses</t>
  </si>
  <si>
    <t>Unrealized Exchange Profits</t>
  </si>
  <si>
    <t>Additional Exps 20bps Payable</t>
  </si>
  <si>
    <t>Unclaimed Dividend_Trsfr sh</t>
  </si>
  <si>
    <t>Citibank Brokerage Pool Acc</t>
  </si>
  <si>
    <t>Equalisation - AND</t>
  </si>
  <si>
    <t>Unit Premium IB</t>
  </si>
  <si>
    <t>Equal Super Inst bonus</t>
  </si>
  <si>
    <t>Unit Premium - AND</t>
  </si>
  <si>
    <t>Accrual TDS Payable 16 -17</t>
  </si>
  <si>
    <t>Debt Receivable</t>
  </si>
  <si>
    <t>IDBI Bank-Sub-004103000024675 IDBI Bank-Sub-004103000024657</t>
  </si>
  <si>
    <t>Application money-Debt Sec.</t>
  </si>
  <si>
    <t>Interest Income Securitised D</t>
  </si>
  <si>
    <t>Realized cap gain - Rights</t>
  </si>
  <si>
    <t>Dummy Bank Account</t>
  </si>
  <si>
    <t>Due to broker - money market</t>
  </si>
  <si>
    <t>Management Fee I units</t>
  </si>
  <si>
    <t>Other Txn Costs (stamp  levy)</t>
  </si>
  <si>
    <t>Mauritius Commercial Bank(MCB) Mauritius Commercial Bank(MCB)</t>
  </si>
  <si>
    <t>HDFC Collection 1 HDFC Collection 1</t>
  </si>
  <si>
    <t>Closing in cr</t>
  </si>
  <si>
    <t>HSBC Fixed Term Series 137 #^</t>
  </si>
  <si>
    <t>HSBC Fixed Term Series 139 #^</t>
  </si>
  <si>
    <t>HSBC Fixed Term Series 140 #^</t>
  </si>
  <si>
    <r>
      <rPr>
        <b/>
        <sz val="10"/>
        <rFont val="Arial"/>
        <family val="2"/>
      </rPr>
      <t>11. Garnishee Notice from Income Tax Authorities:</t>
    </r>
    <r>
      <rPr>
        <sz val="10"/>
        <rFont val="Arial"/>
        <family val="2"/>
      </rPr>
      <t xml:space="preserve">
During the financial year 2011-12, an Income tax demand of Rs. 32.58 crores was purported to be recovered under garnishee proceedings, by Income Tax Authorities in respect of investments made in Pass through Certificates (PTC) by some of the debt schemes (including matured schemes) of HSBC Mutual Fund (HSBC MF), for A.Y. 2009-2010. The said demand, impacting various mutual fund players in the industry, raised originally on the trusts sponsored by IL&amp;FS Trust Company Ltd., (Appellants) was sought to be also recovered u/s 177(3) of the Income Tax Act, from HSBC MF. 
Similar to AY 2009-10, HSBC MF had received a demand notice from the Income Tax authorities for AY 2010-11 for Rs. 6.95 crores.
Further, assessment for the A.Y. 2007-2008 was also been reopened by the Income Tax Authorities and demand of Rs. 2.04 Crores was made on the trust sponsored by IL&amp;FS Trust Company Ltd. HSBC MF has not received any demand notice from the Income Tax authorities for this assessment year.
Against all the above demands, an appeal was filed by the Appellant with the first Appellate Authority CIT(A) and thereafter with ITAT. 
The matter of several Loan Trusts were consolidated and heard by ITAT and vide order dated 17th Feb 2017, the Income Tax Appellate Tribunal (ITAT) passed an order allowing the appeal of the assesse and dismissed the appeal of the Revenue.
The Department filed Miscellaneous Applications (MA) under section 254(2) of the Income Tax Act with ITAT against the favorable orders passed by ITAT on the ground that the Income Tax Appellate Tribunal has failed to consider all aspects of revenue contentions/appeal. 
The ITAT has vide its order dated March 25th 2022 dismissed the MA filed by department.
An appeal filed by Revenue in the High court against the aforesaid order of Feb 2017 is yet to be heard.</t>
    </r>
  </si>
  <si>
    <t>NIFTY 500 TRI</t>
  </si>
  <si>
    <t>TRIAL BALANCE MOVEMENT REPORT FROM 31-March-2022 TO 01-July-2022</t>
  </si>
  <si>
    <t>Maintenance Charges</t>
  </si>
  <si>
    <t>Opex-S&amp;Dist,Comm-Revertal</t>
  </si>
  <si>
    <t>Other Expenses-Additional</t>
  </si>
  <si>
    <t>GSTon Statutory Audit Fees</t>
  </si>
  <si>
    <t>CGST on Addln Mngt Fee yr end</t>
  </si>
  <si>
    <t>SGST on Addln Mngt Fee yr end</t>
  </si>
  <si>
    <t>Addln Management Fees year end</t>
  </si>
  <si>
    <t>Y0AB</t>
  </si>
  <si>
    <t>Y0AD</t>
  </si>
  <si>
    <t>Y0AH</t>
  </si>
  <si>
    <t>Y0AI</t>
  </si>
  <si>
    <t>Y0AK</t>
  </si>
  <si>
    <t>Y0AS</t>
  </si>
  <si>
    <t>Y0AT</t>
  </si>
  <si>
    <t>Y0BA</t>
  </si>
  <si>
    <t>Y0BB</t>
  </si>
  <si>
    <t>Y0BF</t>
  </si>
  <si>
    <t>Y0BJ</t>
  </si>
  <si>
    <t>Y0BL</t>
  </si>
  <si>
    <t>Y0BM</t>
  </si>
  <si>
    <t>Y0BN</t>
  </si>
  <si>
    <t>Y0BP</t>
  </si>
  <si>
    <t>Y0D1</t>
  </si>
  <si>
    <t>Y0D3</t>
  </si>
  <si>
    <t>Y0D5</t>
  </si>
  <si>
    <t>Y0D6</t>
  </si>
  <si>
    <t>Y0DL</t>
  </si>
  <si>
    <t>Y0DM</t>
  </si>
  <si>
    <t>Y0F1</t>
  </si>
  <si>
    <t>HSBC ELSS Fund</t>
  </si>
  <si>
    <t>Citibank Common ExpsÂ Â A/C</t>
  </si>
  <si>
    <t>HDFCÂ Â NSEÂ  A/c</t>
  </si>
  <si>
    <t>HSBC -Brokerage</t>
  </si>
  <si>
    <t>Processing fee</t>
  </si>
  <si>
    <t>HSBC Value Fund</t>
  </si>
  <si>
    <t>HSBC Dynamic Bond Fund</t>
  </si>
  <si>
    <t>HSBC Banking and PSU Debt Fund</t>
  </si>
  <si>
    <t>HDFC Pool Collection Account</t>
  </si>
  <si>
    <t>Unrealised g/l-Zero Coupon</t>
  </si>
  <si>
    <t>HSBC Aggressive Hybrid Fund</t>
  </si>
  <si>
    <t>HSBC Balanced Advantage Fund</t>
  </si>
  <si>
    <t>HSBC Infrastructure Fund</t>
  </si>
  <si>
    <t>HSBC Midcap Fund</t>
  </si>
  <si>
    <t>HSBC Equity Savings Fund</t>
  </si>
  <si>
    <t>HSBC Money Market Fund</t>
  </si>
  <si>
    <t>HSBC Credit Risk Fund</t>
  </si>
  <si>
    <t>Unit Premium - Regular Bonus</t>
  </si>
  <si>
    <t>Subscription - Regular Bonus</t>
  </si>
  <si>
    <t>HSBC Gilt Fund</t>
  </si>
  <si>
    <t>HSBC Small Cap Fund</t>
  </si>
  <si>
    <t>HSBC Arbitrage Fund</t>
  </si>
  <si>
    <t>HDFC Collection 1</t>
  </si>
  <si>
    <t>HSBC Business Cycles Fund</t>
  </si>
  <si>
    <t>HSBC Medium Duration Fund</t>
  </si>
  <si>
    <t>HSBC NIFTY 50 INDEX FUND</t>
  </si>
  <si>
    <t>HSBC NIFTY NEXT 50 INDEX FUND</t>
  </si>
  <si>
    <t>HSBC Medium to Long Duration Fund</t>
  </si>
  <si>
    <t>HSBC Conservative Hybrid Fund</t>
  </si>
  <si>
    <t>HSBC Large Cap Fund</t>
  </si>
  <si>
    <t>HSBC Focused Fund</t>
  </si>
  <si>
    <t>HSBC Large &amp; Mid Cap Fund</t>
  </si>
  <si>
    <t>HSBC Liquid Fund</t>
  </si>
  <si>
    <t>HSBC Multi Cap Fund</t>
  </si>
  <si>
    <t>HEMCF</t>
  </si>
  <si>
    <t>Type</t>
  </si>
  <si>
    <t>A.NPTF</t>
  </si>
  <si>
    <t>B.EXT_FUND_ID</t>
  </si>
  <si>
    <t xml:space="preserve"> A.DATE_CAL</t>
  </si>
  <si>
    <t xml:space="preserve"> A.NRUBR</t>
  </si>
  <si>
    <t>A.LIBELLE</t>
  </si>
  <si>
    <t>A.NSUFF</t>
  </si>
  <si>
    <t xml:space="preserve"> A.CMON</t>
  </si>
  <si>
    <t>A.MNT_ACT_DEAL</t>
  </si>
  <si>
    <t xml:space="preserve"> A.MNT_ACT</t>
  </si>
  <si>
    <t>Final Amount</t>
  </si>
  <si>
    <t>Y0DE</t>
  </si>
  <si>
    <t>Y0DI</t>
  </si>
  <si>
    <t>Y0DJ</t>
  </si>
  <si>
    <t>Y0DK</t>
  </si>
  <si>
    <t>Y0AA</t>
  </si>
  <si>
    <t>HDFCÂ BSEÂ  A/c</t>
  </si>
  <si>
    <t>Y0AC</t>
  </si>
  <si>
    <t>Y0AG</t>
  </si>
  <si>
    <t>Y0AL</t>
  </si>
  <si>
    <t>Y0BK</t>
  </si>
  <si>
    <t>Y0BO</t>
  </si>
  <si>
    <t>Y0BQ</t>
  </si>
  <si>
    <t>Y0CA</t>
  </si>
  <si>
    <t>Y0CB</t>
  </si>
  <si>
    <t>Y0CC</t>
  </si>
  <si>
    <t>Y0CD</t>
  </si>
  <si>
    <t>Y0D7</t>
  </si>
  <si>
    <t>Y0DH</t>
  </si>
  <si>
    <t>Units</t>
  </si>
  <si>
    <t>Closing Net Assets</t>
  </si>
  <si>
    <t>Previous NAV date</t>
  </si>
  <si>
    <t>Closing NAV Date</t>
  </si>
  <si>
    <t>Sch Plan</t>
  </si>
  <si>
    <t>Opening</t>
  </si>
  <si>
    <t>Closing</t>
  </si>
  <si>
    <t>Previous NAV per unit</t>
  </si>
  <si>
    <t>Closing NAV per Unit</t>
  </si>
  <si>
    <t>% change (Annualised)</t>
  </si>
  <si>
    <t>% change (Absolute)</t>
  </si>
  <si>
    <t>Units Outstanding</t>
  </si>
  <si>
    <t>Shares Subscribed</t>
  </si>
  <si>
    <t>Shares Redeemed</t>
  </si>
  <si>
    <t>Subscription Money</t>
  </si>
  <si>
    <t>Redemption Money</t>
  </si>
  <si>
    <t>L - Interest</t>
  </si>
  <si>
    <t>S - Interest</t>
  </si>
  <si>
    <t>Dividend Income</t>
  </si>
  <si>
    <t>Additional Column for Income (Column 1)</t>
  </si>
  <si>
    <t>Additional Column for Income (Column 2)</t>
  </si>
  <si>
    <t>Additional Column for Income (Column 3)</t>
  </si>
  <si>
    <t>R - Gain / Loss</t>
  </si>
  <si>
    <t>U - Gain / Loss</t>
  </si>
  <si>
    <t>Total Income</t>
  </si>
  <si>
    <t>Marketing Expenses</t>
  </si>
  <si>
    <t>Printing Stationary</t>
  </si>
  <si>
    <t>Brokerage Futures</t>
  </si>
  <si>
    <t>Advertising Expenses</t>
  </si>
  <si>
    <t>Investor Education Expense</t>
  </si>
  <si>
    <t>B-15 expenses</t>
  </si>
  <si>
    <t>Additional Column for expenses (Column 4)</t>
  </si>
  <si>
    <t>Additional Column for expenses (Column 5)</t>
  </si>
  <si>
    <t>Additional Column for expenses (Column 6)</t>
  </si>
  <si>
    <t>Others</t>
  </si>
  <si>
    <t>Dividend</t>
  </si>
  <si>
    <t>DDT</t>
  </si>
  <si>
    <t>Load</t>
  </si>
  <si>
    <t>Total Exp</t>
  </si>
  <si>
    <t>TER - PP (%)</t>
  </si>
  <si>
    <t>TER - MP (%)</t>
  </si>
  <si>
    <t>No. of Days</t>
  </si>
  <si>
    <t>Assets * No of Days</t>
  </si>
  <si>
    <t>Net Asset</t>
  </si>
  <si>
    <t>Direct Plan - Annual IDCW Option</t>
  </si>
  <si>
    <t>Regular Option - Annual IDCW</t>
  </si>
  <si>
    <t>Annual IDCW Option</t>
  </si>
  <si>
    <t>Bonus Option</t>
  </si>
  <si>
    <t>HSBC Multi Cap Fund - Direct - Growth</t>
  </si>
  <si>
    <t>HSBC Multi Cap Fund - Direct - IDCW</t>
  </si>
  <si>
    <t>HSBC Multi Cap Fund - Regular - Growth</t>
  </si>
  <si>
    <t>HSBC Multi Cap Fund - Regular - IDCW</t>
  </si>
  <si>
    <t>HSBC Large Cap Fund - Direct Growth</t>
  </si>
  <si>
    <t>HSBC Large Cap Fund - Direct IDCW</t>
  </si>
  <si>
    <t>HSBC Large Cap Fund - Regular Growth</t>
  </si>
  <si>
    <t>HSBC Large Cap Fund - Regular IDCW</t>
  </si>
  <si>
    <t>HSBC Large &amp; Mid Cap Fund - Direct Growth</t>
  </si>
  <si>
    <t>HSBC Large &amp; Mid Cap Fund - Direct IDCW</t>
  </si>
  <si>
    <t>HSBC Large &amp; Mid Cap Fund - Regular Growth</t>
  </si>
  <si>
    <t>HSBC Large &amp; Mid Cap Fund - Regular IDCW</t>
  </si>
  <si>
    <t>HSBC Midcap Fund - Direct Growth</t>
  </si>
  <si>
    <t>HSBC Midcap Fund - Direct IDCW</t>
  </si>
  <si>
    <t>HSBC Midcap Fund - Regular Growth</t>
  </si>
  <si>
    <t>HSBC Midcap Fund - Regular IDCW</t>
  </si>
  <si>
    <t>HSBC Small Cap Fund - Direct Growth</t>
  </si>
  <si>
    <t>HSBC Small Cap Fund - Direct IDCW</t>
  </si>
  <si>
    <t>HSBC Small Cap Fund - Regular Growth</t>
  </si>
  <si>
    <t>HSBC Small Cap Fund - Regular IDCW</t>
  </si>
  <si>
    <t>HSBC Value Fund - Direct Growth</t>
  </si>
  <si>
    <t>HSBC Value Fund - Direct IDCW</t>
  </si>
  <si>
    <t>HSBC Value Fund - Regular Growth</t>
  </si>
  <si>
    <t>HSBC Value Fund - Regular IDCW</t>
  </si>
  <si>
    <t>HSBC Focused Fund - Direct Growth</t>
  </si>
  <si>
    <t>HSBC Focused Fund - Direct IDCW</t>
  </si>
  <si>
    <t>HSBC Focused Fund - Regular Growth</t>
  </si>
  <si>
    <t>HSBC Focused Fund - Regular IDCW</t>
  </si>
  <si>
    <t>HSBC Business Cycles Fund - Direct Growth</t>
  </si>
  <si>
    <t>HSBC Business Cycles Fund - Direct IDCW</t>
  </si>
  <si>
    <t>HSBC Business Cycles Fund - Regular Growth</t>
  </si>
  <si>
    <t>HSBC Business Cycles Fund - Regular IDCW</t>
  </si>
  <si>
    <t>HSBC Infrastructure Fund - Direct Growth</t>
  </si>
  <si>
    <t>HSBC Infrastructure Fund - Direct IDCW</t>
  </si>
  <si>
    <t>HSBC Infrastructure Fund - Regular Growth</t>
  </si>
  <si>
    <t>HSBC Infrastructure Fund - Regular IDCW</t>
  </si>
  <si>
    <t>HSBC ELSS Fund - Direct Growth</t>
  </si>
  <si>
    <t>HSBC ELSS Fund - Direct IDCW Payout</t>
  </si>
  <si>
    <t>HSBC ELSS Fund - Regular Growth</t>
  </si>
  <si>
    <t>HSBC ELSS Fund - Regular IDCW Payout</t>
  </si>
  <si>
    <t>HSBC Overnight Fund - Direct Daily IDCW</t>
  </si>
  <si>
    <t>HSBC Overnight Fund - Direct Growth</t>
  </si>
  <si>
    <t>HSBC Overnight Fund - Direct Monthly IDCW</t>
  </si>
  <si>
    <t>HSBC Overnight Fund - Direct Weekly IDCW</t>
  </si>
  <si>
    <t>HSBC Overnight Fund - Regular Daily IDCW</t>
  </si>
  <si>
    <t>HSBC Overnight Fund - Regular Growth</t>
  </si>
  <si>
    <t>HSBC Overnight Fund - Regular Monthly IDCW</t>
  </si>
  <si>
    <t>HSBC Overnight Fund - Regular Weekly IDCW</t>
  </si>
  <si>
    <t>HSBC Liquid Fund -  Growth Direct</t>
  </si>
  <si>
    <t>HSBC Liquid Fund - Direct Daily IDCW</t>
  </si>
  <si>
    <t>HSBC Liquid Fund - Direct Monthly IDCW</t>
  </si>
  <si>
    <t>HSBC Liquid Fund - Direct Weekly IDCW</t>
  </si>
  <si>
    <t>HSBC Liquid Fund - Growth</t>
  </si>
  <si>
    <t>HSBC Liquid Fund - IDCW</t>
  </si>
  <si>
    <t>HSBC Liquid Fund - Institutional Daily IDCW</t>
  </si>
  <si>
    <t>HSBC Liquid Fund - Regular Daily IDCW</t>
  </si>
  <si>
    <t>HSBC Liquid Fund - Regular Growth</t>
  </si>
  <si>
    <t>HSBC Liquid Fund - Regular Monthly IDCW</t>
  </si>
  <si>
    <t>HSBC Liquid Fund - Regular Weekly IDCW</t>
  </si>
  <si>
    <t>HSBC Liquid Fund - Weekly IDCW</t>
  </si>
  <si>
    <t>HSBC Ultra Short Duration Fund - Direct Daily IDCW</t>
  </si>
  <si>
    <t>HSBC Ultra Short Duration Fund - Direct Growth</t>
  </si>
  <si>
    <t>HSBC Ultra Short Duration Fund - Direct Monthly IDCW</t>
  </si>
  <si>
    <t>HSBC Ultra Short Duration Fund - Direct Weekly IDCW</t>
  </si>
  <si>
    <t>HSBC Ultra Short Duration Fund - Regular Daily IDCW</t>
  </si>
  <si>
    <t>HSBC Ultra Short Duration Fund - Regular Growth</t>
  </si>
  <si>
    <t>HSBC Ultra Short Duration Fund - Regular Monthly IDCW</t>
  </si>
  <si>
    <t>HSBC Ultra Short Duration Fund - Regular Weekly IDCW</t>
  </si>
  <si>
    <t>HSBC Low Duration Fund - Direct Annual IDCW</t>
  </si>
  <si>
    <t>HSBC Low Duration Fund - Direct Growth</t>
  </si>
  <si>
    <t>HSBC Low Duration Fund - Direct Monthly IDCW</t>
  </si>
  <si>
    <t>HSBC Low Duration Fund - Regular Annual IDCW</t>
  </si>
  <si>
    <t>HSBC Low Duration Fund - Regular Growth</t>
  </si>
  <si>
    <t>HSBC Low Duration Fund - Regular Monthly IDCW</t>
  </si>
  <si>
    <t>HSBC Money Market Fund - Direct Daily IDCW</t>
  </si>
  <si>
    <t>HSBC Money Market Fund - Direct Growth</t>
  </si>
  <si>
    <t>HSBC Money Market Fund - Direct Monthly IDCW</t>
  </si>
  <si>
    <t>HSBC Money Market Fund - Direct Weekly IDCW</t>
  </si>
  <si>
    <t>HSBC Money Market Fund - Regular Daily IDCW</t>
  </si>
  <si>
    <t>HSBC Money Market Fund - Regular Growth</t>
  </si>
  <si>
    <t>HSBC Money Market Fund - Regular Monthly IDCW</t>
  </si>
  <si>
    <t>HSBC Money Market Fund - Regular Weekly IDCW</t>
  </si>
  <si>
    <t>HSBC Short Duration Fund -  Regular Plan - Monthly IDCW</t>
  </si>
  <si>
    <t>HSBC Short Duration Fund - Bonus</t>
  </si>
  <si>
    <t>HSBC Short Duration Fund - Direct Annual IDCW</t>
  </si>
  <si>
    <t>HSBC Short Duration Fund - Direct Growth</t>
  </si>
  <si>
    <t>HSBC Short Duration Fund - Direct Plan -  Monthly IDCW</t>
  </si>
  <si>
    <t>HSBC Short Duration Fund - Direct Quarterly IDCW</t>
  </si>
  <si>
    <t>HSBC Short Duration Fund - Regular Annual IDCW</t>
  </si>
  <si>
    <t>HSBC Short Duration Fund - Regular Growth</t>
  </si>
  <si>
    <t>HSBC Short Duration Fund - Regular Quarterly IDCW</t>
  </si>
  <si>
    <t>HSBC Medium Duration Fund - Direct Annual IDCW</t>
  </si>
  <si>
    <t>HSBC Medium Duration Fund - Direct Growth</t>
  </si>
  <si>
    <t>HSBC Medium Duration Fund - Direct IDCW</t>
  </si>
  <si>
    <t>HSBC Medium Duration Fund - Regular Annual IDCW</t>
  </si>
  <si>
    <t>HSBC Medium Duration Fund - Regular Growth</t>
  </si>
  <si>
    <t>HSBC Medium Duration Fund - Regular IDCW</t>
  </si>
  <si>
    <t>HSBC Medium to Long Duration Fund - Direct Growth</t>
  </si>
  <si>
    <t>HSBC Medium to Long Duration Fund - Direct Quarterly IDCW</t>
  </si>
  <si>
    <t>HSBC Medium to Long Duration Fund - Regular Growth</t>
  </si>
  <si>
    <t>HSBC Medium to Long Duration Fund - Regular Quarterly IDCW</t>
  </si>
  <si>
    <t>HSBC Dynamic Bond Fund - Direct Annual IDCW</t>
  </si>
  <si>
    <t>HSBC Dynamic Bond Fund - Direct Growth</t>
  </si>
  <si>
    <t>HSBC Dynamic Bond Fund - Direct Monthly IDCW</t>
  </si>
  <si>
    <t>HSBC Dynamic Bond Fund - Regular Annual IDCW</t>
  </si>
  <si>
    <t>HSBC Dynamic Bond Fund - Regular Growth</t>
  </si>
  <si>
    <t>HSBC Dynamic Bond Fund - Regular Monthly IDCW</t>
  </si>
  <si>
    <t>HSBC Corporate Bond Fund - Direct Annual IDCW</t>
  </si>
  <si>
    <t>HSBC Corporate Bond Fund - Direct Growth</t>
  </si>
  <si>
    <t>HSBC Corporate Bond Fund - Direct Quarterly IDCW</t>
  </si>
  <si>
    <t>HSBC Corporate Bond Fund - Direct Semi Annual IDCW</t>
  </si>
  <si>
    <t>HSBC Corporate Bond Fund - Regular Annual IDCW</t>
  </si>
  <si>
    <t>HSBC Corporate Bond Fund - Regular Growth</t>
  </si>
  <si>
    <t>HSBC Corporate Bond Fund - Regular Quarterly IDCW</t>
  </si>
  <si>
    <t>HSBC Corporate Bond Fund - Regular Semi Annual IDCW</t>
  </si>
  <si>
    <t>HSBC Corporate Bond Fund -Regular Plan - Bonus</t>
  </si>
  <si>
    <t>HSBC Credit Risk Fund - Direct Annual IDCW</t>
  </si>
  <si>
    <t>HSBC Credit Risk Fund - Direct Growth</t>
  </si>
  <si>
    <t>HSBC Credit Risk Fund - Direct IDCW</t>
  </si>
  <si>
    <t>HSBC Credit Risk Fund - Regular Annual IDCW</t>
  </si>
  <si>
    <t>HSBC Credit Risk Fund - Regular Growth</t>
  </si>
  <si>
    <t>HSBC Credit Risk Fund - Regular IDCW</t>
  </si>
  <si>
    <t>HSBC Credit Risk Fund- Regular Plan - Bonus</t>
  </si>
  <si>
    <t>HSBC Banking and PSU Debt Fund - Direct Daily IDCW</t>
  </si>
  <si>
    <t>HSBC Banking and PSU Debt Fund - Direct Growth</t>
  </si>
  <si>
    <t>HSBC Banking and PSU Debt Fund - Direct Monthly IDCW</t>
  </si>
  <si>
    <t>HSBC Banking and PSU Debt Fund - Direct Weekly IDCW</t>
  </si>
  <si>
    <t>HSBC Banking and PSU Debt Fund - Regular Daily IDCW</t>
  </si>
  <si>
    <t>HSBC Banking and PSU Debt Fund - Regular Growth</t>
  </si>
  <si>
    <t>HSBC Banking and PSU Debt Fund - Regular Monthly IDCW</t>
  </si>
  <si>
    <t>HSBC Banking and PSU Debt Fund - Regular Weekly IDCW</t>
  </si>
  <si>
    <t>HSBC Gilt Fund - Direct Growth</t>
  </si>
  <si>
    <t>HSBC Gilt Fund - Direct Quarterly IDCW</t>
  </si>
  <si>
    <t>HSBC Gilt Fund - Regular Growth</t>
  </si>
  <si>
    <t>HSBC Gilt Fund - Regular Quarterly IDCW</t>
  </si>
  <si>
    <t>HSBC Conservative Hybrid Fund - Direct Growth</t>
  </si>
  <si>
    <t>HSBC Conservative Hybrid Fund - Direct Monthly IDCW</t>
  </si>
  <si>
    <t>HSBC Conservative Hybrid Fund - Direct Quarterly IDCW</t>
  </si>
  <si>
    <t>HSBC Conservative Hybrid Fund - Regular Growth</t>
  </si>
  <si>
    <t>HSBC Conservative Hybrid Fund - Regular Monthly IDCW</t>
  </si>
  <si>
    <t>HSBC Conservative Hybrid Fund - Regular Quarterly IDCW</t>
  </si>
  <si>
    <t>HSBC Aggressive Hybrid Fund - Direct Annual IDCW</t>
  </si>
  <si>
    <t>HSBC Aggressive Hybrid Fund - Direct Growth</t>
  </si>
  <si>
    <t>HSBC Aggressive Hybrid Fund - Direct IDCW</t>
  </si>
  <si>
    <t>HSBC Aggressive Hybrid Fund - Regular Annual IDCW</t>
  </si>
  <si>
    <t>HSBC Aggressive Hybrid Fund - Regular Growth</t>
  </si>
  <si>
    <t>HSBC Aggressive Hybrid Fund - Regular IDCW</t>
  </si>
  <si>
    <t>HSBC Balanced Advantage Fund - Direct Growth</t>
  </si>
  <si>
    <t>HSBC Balanced Advantage Fund - Direct IDCW</t>
  </si>
  <si>
    <t>HSBC Balanced Advantage Fund - Regular Growth</t>
  </si>
  <si>
    <t>HSBC Balanced Advantage Fund - Regular IDCW</t>
  </si>
  <si>
    <t>HSBC Arbitrage Fund - Direct Growth</t>
  </si>
  <si>
    <t>HSBC Arbitrage Fund - Direct Monthly IDCW</t>
  </si>
  <si>
    <t>HSBC Arbitrage Fund - Direct Quarterly IDCW</t>
  </si>
  <si>
    <t>HSBC Arbitrage Fund - Regular Growth</t>
  </si>
  <si>
    <t>HSBC Arbitrage Fund - Regular Monthly IDCW</t>
  </si>
  <si>
    <t>HSBC Arbitrage Fund - Regular Quarterly IDCW</t>
  </si>
  <si>
    <t>HSBC Equity Savings Fund - Direct Growth</t>
  </si>
  <si>
    <t>HSBC Equity Savings Fund - Direct Monthly IDCW</t>
  </si>
  <si>
    <t>HSBC Equity Savings Fund - Direct Quarterly IDCW</t>
  </si>
  <si>
    <t>HSBC Equity Savings Fund - Regular Growth</t>
  </si>
  <si>
    <t>HSBC Equity Savings Fund - Regular Monthly IDCW</t>
  </si>
  <si>
    <t>HSBC Equity Savings Fund - Regular Quarterly IDCW</t>
  </si>
  <si>
    <t>HSBC NIFTY 50 INDEX FUND - Direct Growth</t>
  </si>
  <si>
    <t>HSBC NIFTY 50 INDEX FUND - Direct IDCW</t>
  </si>
  <si>
    <t>HSBC NIFTY 50 INDEX FUND - Regular Growth</t>
  </si>
  <si>
    <t>HSBC NIFTY 50 INDEX FUND - Regular IDCW</t>
  </si>
  <si>
    <t>HSBC NIFTY NEXT 50 INDEX FUND - Direct Growth</t>
  </si>
  <si>
    <t>HSBC NIFTY NEXT 50 INDEX FUND - Direct IDCW</t>
  </si>
  <si>
    <t>HSBC NIFTY NEXT 50 INDEX FUND - Regular Growth</t>
  </si>
  <si>
    <t>HSBC NIFTY NEXT 50 INDEX FUND - Regular IDCW</t>
  </si>
  <si>
    <t>HSBC Flexi Cap Fund - Direct Growth</t>
  </si>
  <si>
    <t>HSBC Flexi Cap Fund - Direct IDCW</t>
  </si>
  <si>
    <t>HSBC Flexi Cap Fund - Regular Growth</t>
  </si>
  <si>
    <t>HSBC Flexi Cap Fund - Regular IDCW</t>
  </si>
  <si>
    <t>HEEQTFGrowth Option</t>
  </si>
  <si>
    <t>HEEQTFDirect Plan - Growth Option</t>
  </si>
  <si>
    <t>HEEQTFIDCW Option</t>
  </si>
  <si>
    <t>HEEQTFDirect Plan - IDCW Option</t>
  </si>
  <si>
    <t>HELMCFGrowth Option</t>
  </si>
  <si>
    <t>HELMCFDirect Plan - Growth Option</t>
  </si>
  <si>
    <t>HELMCFDirect Plan - IDCW Option</t>
  </si>
  <si>
    <t>HELMCFIDCW Option</t>
  </si>
  <si>
    <t>HEMCPFDirect Plan - Growth Option</t>
  </si>
  <si>
    <t>HEMCPFDirect Plan - IDCW Option</t>
  </si>
  <si>
    <t>HEMCPFGrowth Option</t>
  </si>
  <si>
    <t>HEMCPFIDCW Option</t>
  </si>
  <si>
    <t>HEMIDFGrowth Option</t>
  </si>
  <si>
    <t>HEMIDFDirect Plan - Growth Option</t>
  </si>
  <si>
    <t>HEMIDFIDCW Option</t>
  </si>
  <si>
    <t>HEMIDFDirect Plan - IDCW Option</t>
  </si>
  <si>
    <t>HEFOCFDirect Plan - Growth Option</t>
  </si>
  <si>
    <t>HEFOCFGrowth Option</t>
  </si>
  <si>
    <t>HEFOCFDirect Plan - IDCW Option</t>
  </si>
  <si>
    <t>HEFOCFIDCW Option</t>
  </si>
  <si>
    <t>HEPROFGrowth Option</t>
  </si>
  <si>
    <t>HEPROFDirect Plan - Growth Option</t>
  </si>
  <si>
    <t>HEPROFIDCW Option</t>
  </si>
  <si>
    <t>HEPROFDirect Plan - IDCW Option</t>
  </si>
  <si>
    <t>HETAXFGrowth Option</t>
  </si>
  <si>
    <t>HETAXFDirect Plan - Growth Option</t>
  </si>
  <si>
    <t>HETAXFIDCW Option</t>
  </si>
  <si>
    <t>HETAXFDirect Plan - IDCW Option</t>
  </si>
  <si>
    <t>HDONTFDaily IDCW Option</t>
  </si>
  <si>
    <t>HDONTFDirect Plan - Daily IDCW Option</t>
  </si>
  <si>
    <t>HDONTFGrowth Option</t>
  </si>
  <si>
    <t>HDONTFDirect Plan - Growth Option</t>
  </si>
  <si>
    <t>HDONTFMonthly IDCW Option</t>
  </si>
  <si>
    <t>HDONTFUnclaimed IDCW more than 3 yrs</t>
  </si>
  <si>
    <t>HDONTFUnclaimed IDCW less than 3 yrs</t>
  </si>
  <si>
    <t>HDONTFUnclaimed Redemption more than 3 yrs</t>
  </si>
  <si>
    <t>HDONTFUnclaimed Redemption less than 3 yrs</t>
  </si>
  <si>
    <t>HDONTFWeekly IDCW Option</t>
  </si>
  <si>
    <t>HDONTFDirect Plan - Weekly IDCW Option</t>
  </si>
  <si>
    <t>HLCASHGrowth Option</t>
  </si>
  <si>
    <t>HLCASHDirect Plan - Growth Option</t>
  </si>
  <si>
    <t>HLCASHDaily IDCW Option</t>
  </si>
  <si>
    <t>HLCASHDirect Plan - Daily IDCW Option</t>
  </si>
  <si>
    <t>HLCASHMonthly IDCW Option</t>
  </si>
  <si>
    <t>HLCASHDirect Plan - Monthly IDCW Option</t>
  </si>
  <si>
    <t>HLCASHRegular Option - Daily IDCW</t>
  </si>
  <si>
    <t>HLCASHRegular Option - Weekly IDCW</t>
  </si>
  <si>
    <t>HLCASHWeekly IDCW Option</t>
  </si>
  <si>
    <t>HLCASHDirect Plan - Weekly IDCW Option</t>
  </si>
  <si>
    <t>HLCASHInstitutional Option - Daily IDCW</t>
  </si>
  <si>
    <t>HLCASHRegular Option - Growth</t>
  </si>
  <si>
    <t>HDUSDFGrowth Option</t>
  </si>
  <si>
    <t>HDUSDFDirect Plan - Growth Option</t>
  </si>
  <si>
    <t>HDUSDFDaily IDCW Option</t>
  </si>
  <si>
    <t>HDUSDFDirect Plan - Monthly IDCW Option</t>
  </si>
  <si>
    <t>HDUSDFDirect Plan - Daily IDCW Option</t>
  </si>
  <si>
    <t>HDUSDFDirect Plan - Weekly IDCW Option</t>
  </si>
  <si>
    <t>HDUSDFMonthly IDCW Option</t>
  </si>
  <si>
    <t>HDUSDFWeekly IDCW Option</t>
  </si>
  <si>
    <t>HDUSTFGrowth Option</t>
  </si>
  <si>
    <t>HDUSTFRegular Option - Growth</t>
  </si>
  <si>
    <t>HDUSTFDaily IDCW Option</t>
  </si>
  <si>
    <t>HDUSTFDirect Plan - Daily IDCW Option</t>
  </si>
  <si>
    <t>HDUSTFDirect Plan - Growth Option</t>
  </si>
  <si>
    <t>HDUSTFMonthly IDCW Option</t>
  </si>
  <si>
    <t>HDUSTFDirect Plan - Monthly IDCW Option</t>
  </si>
  <si>
    <t>HDUSTFRegular Option - Daily IDCW</t>
  </si>
  <si>
    <t>HDUSTFRegular Option - Weekly IDCW</t>
  </si>
  <si>
    <t>HDUSTFWeekly IDCW Option</t>
  </si>
  <si>
    <t>HDUSTFDirect Plan - Weekly IDCW Option</t>
  </si>
  <si>
    <t>HDSTIFGrowth Option</t>
  </si>
  <si>
    <t>HDSTIFDirect Plan - Growth Option</t>
  </si>
  <si>
    <t>HDSTIFMonthly IDCW Option</t>
  </si>
  <si>
    <t>HDSTIFDirect Plan - Monthly IDCW Option</t>
  </si>
  <si>
    <t>HDSTIFQuarterly IDCW Option</t>
  </si>
  <si>
    <t>HDSTIFWeekly IDCW Option</t>
  </si>
  <si>
    <t>HDSTIFDirect Plan - Weekly IDCW Option</t>
  </si>
  <si>
    <t>HDINCFGrowth Option</t>
  </si>
  <si>
    <t>HDINCFDirect Plan - Growth Option</t>
  </si>
  <si>
    <t>HDINCFQuarterly IDCW Option</t>
  </si>
  <si>
    <t>HDINCFDirect Plan - Quarterly IDCW Option</t>
  </si>
  <si>
    <t>HDFLXIFortnightly IDCW Option</t>
  </si>
  <si>
    <t>HDFLXIDirect Plan - Growth Option</t>
  </si>
  <si>
    <t>HDFLXIHalf Yearly IDCW Option</t>
  </si>
  <si>
    <t>HDFLXIDirect Plan - Half Yearly IDCW Option</t>
  </si>
  <si>
    <t>HDFLXIMonthly IDCW Option</t>
  </si>
  <si>
    <t>HDFLXIDirect Plan - Monthly IDCW Option</t>
  </si>
  <si>
    <t>HDFLXIQuarterly IDCW Option</t>
  </si>
  <si>
    <t>HDFLXIDirect Plan - Quarterly IDCW Option</t>
  </si>
  <si>
    <t>HDFLXIRegular Option - Half yearly IDCW</t>
  </si>
  <si>
    <t>HDFLXIRegular Option - Monthly IDCW</t>
  </si>
  <si>
    <t>HDFLXIRegular Option - Quarterly IDCW</t>
  </si>
  <si>
    <t>HDFLXIGrowth Option</t>
  </si>
  <si>
    <t>HDFLXIRegular Option - Growth</t>
  </si>
  <si>
    <t>HDCOBFDirect Plan - Growth Option</t>
  </si>
  <si>
    <t>HDCOBFGrowth Option</t>
  </si>
  <si>
    <t>HDCOBFDirect Plan - Half Yearly IDCW Option</t>
  </si>
  <si>
    <t>HDCOBFDirect Plan - Monthly IDCW Option</t>
  </si>
  <si>
    <t>HDCOBFDirect Plan - Quarterly IDCW Option</t>
  </si>
  <si>
    <t>HDCOBFHalf Yearly IDCW Option</t>
  </si>
  <si>
    <t>HDCOBFMonthly IDCW Option</t>
  </si>
  <si>
    <t>HDCOBFQuarterly IDCW Option</t>
  </si>
  <si>
    <t>HDMIPSGrowth Option</t>
  </si>
  <si>
    <t>HDMIPSMonthly IDCW Option</t>
  </si>
  <si>
    <t>HDMIPSDirect Plan - Monthly IDCW Option</t>
  </si>
  <si>
    <t>HDMIPSQuarterly IDCW Option</t>
  </si>
  <si>
    <t>HDMIPSDirect Plan - Quarterly IDCW Option</t>
  </si>
  <si>
    <t>HDMIPSDirect Plan - Growth Option</t>
  </si>
  <si>
    <t>HEHYBFGrowth Option</t>
  </si>
  <si>
    <t>HEHYBFDirect Plan - Growth Option</t>
  </si>
  <si>
    <t>HEHYBFDirect Plan - IDCW Option</t>
  </si>
  <si>
    <t>HEHYBFIDCW Option</t>
  </si>
  <si>
    <t>HDCGIFDirect Plan - Growth Option</t>
  </si>
  <si>
    <t>HDCGIFDirect Plan - IDCW Option</t>
  </si>
  <si>
    <t>HDCGIFGrowth Option</t>
  </si>
  <si>
    <t>HDCGIFIDCW Option</t>
  </si>
  <si>
    <t>HOAPDFGrowth Option</t>
  </si>
  <si>
    <t>HOAPDFDirect Plan - Growth Option</t>
  </si>
  <si>
    <t>HOAPDFDirect Plan - IDCW Option</t>
  </si>
  <si>
    <t>HOAPDFIDCW Option</t>
  </si>
  <si>
    <t>HOBRAZDirect Plan - Growth Option</t>
  </si>
  <si>
    <t>HOBRAZIDCW Option</t>
  </si>
  <si>
    <t>HOBRAZDirect Plan - IDCW Option</t>
  </si>
  <si>
    <t>HOBRAZGrowth Option</t>
  </si>
  <si>
    <t>HOEMKFDirect Plan - Growth Option</t>
  </si>
  <si>
    <t>HOEMKFGrowth Option</t>
  </si>
  <si>
    <t>HOEMKFIDCW Option</t>
  </si>
  <si>
    <t>HOEMKFDirect Plan - IDCW Option</t>
  </si>
  <si>
    <t>HOECCFDirect Plan - IDCW Option</t>
  </si>
  <si>
    <t>HOECCFDirect Plan - Growth Option</t>
  </si>
  <si>
    <t>HOECCFGrowth Option</t>
  </si>
  <si>
    <t>HOECCFIDCW Option</t>
  </si>
  <si>
    <t>HOMSCSGrowth Option</t>
  </si>
  <si>
    <t>HOMSCSDirect Plan - Growth Option</t>
  </si>
  <si>
    <t>HOMSCSIDCW Option</t>
  </si>
  <si>
    <t>HOMSGSIDCW Option</t>
  </si>
  <si>
    <t>HOMSGSDirect Plan - IDCW Option</t>
  </si>
  <si>
    <t>HOMSGSGrowth Option</t>
  </si>
  <si>
    <t>HOMSGSDirect Plan - Growth Option</t>
  </si>
  <si>
    <t>HOMSMSGrowth Option</t>
  </si>
  <si>
    <t>HOMSMSDirect Plan - Growth Option</t>
  </si>
  <si>
    <t>HOMSMSDirect Plan - IDCW Option</t>
  </si>
  <si>
    <t>HOMSMSIDCW Option</t>
  </si>
  <si>
    <t>HEIOPFGrowth Option</t>
  </si>
  <si>
    <t>HEIOPFDirect Plan - Growth Option</t>
  </si>
  <si>
    <t>HEIOPFIDCW Option</t>
  </si>
  <si>
    <t>HEIOPFDirect Plan - IDCW Option</t>
  </si>
  <si>
    <t>As per HSBC</t>
  </si>
  <si>
    <t>As per LT</t>
  </si>
  <si>
    <t>Regular Plan - Growth</t>
  </si>
  <si>
    <t>Regular Plan - Bonus</t>
  </si>
  <si>
    <t>Regular Plan - IDCW</t>
  </si>
  <si>
    <t>Regular Plan - Daily IDCW</t>
  </si>
  <si>
    <t>Regular Plan - Weekly IDCW</t>
  </si>
  <si>
    <t>Regular Plan - Monthly IDCW</t>
  </si>
  <si>
    <t>Regular Plan - Quarterly IDCW</t>
  </si>
  <si>
    <t>Regular Plan - Semi Annual IDCW</t>
  </si>
  <si>
    <t>Regular Plan - Annual IDCW</t>
  </si>
  <si>
    <t xml:space="preserve">Direct Plan - Growth </t>
  </si>
  <si>
    <t>Direct Plan - IDCW</t>
  </si>
  <si>
    <t>Direct Plan - Daily IDCW</t>
  </si>
  <si>
    <t>Direct Plan - Weekly IDCW</t>
  </si>
  <si>
    <t>Direct Plan - Monthly IDCW</t>
  </si>
  <si>
    <t>Direct Plan - Quarterly IDCW</t>
  </si>
  <si>
    <t>Direct Plan - Semi Annual IDCW</t>
  </si>
  <si>
    <t>Direct Plan - Annual IDCW</t>
  </si>
  <si>
    <t>HSBC PAYTM COLLECTION ACC</t>
  </si>
  <si>
    <t>HSBC NSE MFSS SETTLEMENT ACC</t>
  </si>
  <si>
    <t>Axis Online Collection Account</t>
  </si>
  <si>
    <t>Pool Refund A/c</t>
  </si>
  <si>
    <t>Citibank MF Exp pool</t>
  </si>
  <si>
    <t>SBI MF Common Coll Account</t>
  </si>
  <si>
    <t>SBI Web Collection Account</t>
  </si>
  <si>
    <t>AXIS Web Collection A/c</t>
  </si>
  <si>
    <t>HSBC Scheme Collection A/c</t>
  </si>
  <si>
    <t>ICICI Web Collection Account</t>
  </si>
  <si>
    <t>ICICI MF COMMON COLL A/C</t>
  </si>
  <si>
    <t>KOTAK Web Collection Account</t>
  </si>
  <si>
    <t>HDFC MF BSE Star Coll A/c</t>
  </si>
  <si>
    <t>HDFC Web Coll A/c</t>
  </si>
  <si>
    <t>HSBC COMM RED A/C-PHYSICAL</t>
  </si>
  <si>
    <t>Add Exps 30bps Utilised_Trsfr</t>
  </si>
  <si>
    <t>YES BK Web Coll Account</t>
  </si>
  <si>
    <t>Initial Margin - Sec Seg_Trsfr</t>
  </si>
  <si>
    <t>DBS AMC Pool Coll A/c</t>
  </si>
  <si>
    <t>Due from broker-Corp Bond</t>
  </si>
  <si>
    <t>Accrual Advt &amp; Prom Fee</t>
  </si>
  <si>
    <t>Accrual marketing fee - Retail</t>
  </si>
  <si>
    <t>Accrual Bank charges-13-14</t>
  </si>
  <si>
    <t>Accrual Print &amp; Stat Fees13-14</t>
  </si>
  <si>
    <t>SGST Expense Payable</t>
  </si>
  <si>
    <t>Prov for Brokg Pay-Diversified</t>
  </si>
  <si>
    <t>Accrual audit fee - Global</t>
  </si>
  <si>
    <t>TDS_Trsfr sh</t>
  </si>
  <si>
    <t>Trail Brok Payable_Trsfr sh</t>
  </si>
  <si>
    <t>Professional Fees Payable 1</t>
  </si>
  <si>
    <t>Due to broker-Corp Bond</t>
  </si>
  <si>
    <t>Dividend Payable (Fund)</t>
  </si>
  <si>
    <t>CGST Expense Payable</t>
  </si>
  <si>
    <t>Monthend Prov Prior Mig_Trsfr</t>
  </si>
  <si>
    <t>Tax Payable-dividend (Re)</t>
  </si>
  <si>
    <t>Management Fee A Units</t>
  </si>
  <si>
    <t>AMC Investments - Assets_Trsfr</t>
  </si>
  <si>
    <t>AMC Investments - Liab_Trsfr</t>
  </si>
  <si>
    <t>Trades Brokerage Payable_Trsfr</t>
  </si>
  <si>
    <t>Due to broker - pools</t>
  </si>
  <si>
    <t>EXCESS INCOME DIST-CLS E_Trsfr</t>
  </si>
  <si>
    <t>HSBC Hong Kong</t>
  </si>
  <si>
    <t>Dividends receivable_Trsfr sh</t>
  </si>
  <si>
    <t>AMC Payable 11-12</t>
  </si>
  <si>
    <t>STT-Unit Redemption_Trsfr sh</t>
  </si>
  <si>
    <t>Derivatives Unrealized Results</t>
  </si>
  <si>
    <t>Unrealized Results Derivatives</t>
  </si>
  <si>
    <t>Realized Profits Derivatives</t>
  </si>
  <si>
    <t>Realized Losses Derivatives</t>
  </si>
  <si>
    <t>Futures</t>
  </si>
  <si>
    <t>Other receivable_Trsfr sh</t>
  </si>
  <si>
    <t>Kotak MF Common Coll Ac</t>
  </si>
  <si>
    <t>ICICI MF- SIP SI A/C-BJ</t>
  </si>
  <si>
    <t>SCB ONLINE COLL ACCOUNTÂ </t>
  </si>
  <si>
    <t>YES BK MF COMMON COLL A/C</t>
  </si>
  <si>
    <t>Pending Appropriation_Mod</t>
  </si>
  <si>
    <t>Other misc payable_Trsfr</t>
  </si>
  <si>
    <t>Cams Receivable</t>
  </si>
  <si>
    <t>HSBC -Dividend</t>
  </si>
  <si>
    <t>Receivable Derivatives</t>
  </si>
  <si>
    <t>Payable Derivatives</t>
  </si>
  <si>
    <t>Y0DW</t>
  </si>
  <si>
    <t>HSBC Investor Education Fund</t>
  </si>
  <si>
    <t>IEF</t>
  </si>
  <si>
    <t>Scheme Merger Account</t>
  </si>
  <si>
    <t>Investor Edu &amp; Awareness - AMC</t>
  </si>
  <si>
    <t>Investor Education AMFI</t>
  </si>
  <si>
    <t>Audit fees</t>
  </si>
  <si>
    <t>CCIL Interest Receivable_Trsfr</t>
  </si>
  <si>
    <t>Switch income receivable</t>
  </si>
  <si>
    <t>Unclaimed RedÂ Â Bank A\CÂ Â Â Â Â </t>
  </si>
  <si>
    <t>Accrual TDS Payable 17 -18</t>
  </si>
  <si>
    <t>CBRICS Charges Payable_Trsfr</t>
  </si>
  <si>
    <t>Add Exps 20bps Payable-Direct</t>
  </si>
  <si>
    <t>Srv Tax Payable - Txn Fees</t>
  </si>
  <si>
    <t>Unclaimed Redemption_Trsfr sh</t>
  </si>
  <si>
    <t>Int on Unclaimed Div_Trsfr sh</t>
  </si>
  <si>
    <t>Int on Unclaimed Red_Trsfr sh</t>
  </si>
  <si>
    <t>Payable Fees Acc mis exp-Trsfr</t>
  </si>
  <si>
    <t>Payable Management Fees</t>
  </si>
  <si>
    <t>Application Money Mutual Fund</t>
  </si>
  <si>
    <t>Margin account</t>
  </si>
  <si>
    <t>Payable Add Management Fees</t>
  </si>
  <si>
    <t>Additional Management Fees</t>
  </si>
  <si>
    <t>ICICI Liquid Fund Coll A/c</t>
  </si>
  <si>
    <t>HDFC Liquid Fund Coll A/c</t>
  </si>
  <si>
    <t>Switch Out Pay - Diversified</t>
  </si>
  <si>
    <t>HSBC MF Pool Operating A/c</t>
  </si>
  <si>
    <t>Equity</t>
  </si>
  <si>
    <t>Debt</t>
  </si>
  <si>
    <t>HSBC CRISIL IBX Gilt June 2027 Index Fund - Direct - Growth</t>
  </si>
  <si>
    <t>HSBC CRISIL IBX Gilt June 2027 Index Fund - Direct - IDCW</t>
  </si>
  <si>
    <t>HSBC CRISIL IBX Gilt June 2027 Index Fund - Regular - Growth</t>
  </si>
  <si>
    <t>HSBC CRISIL IBX Gilt June 2027 Index Fund - Regular - IDCW</t>
  </si>
  <si>
    <t>HSBC CRISIL IBX Gilt June 2027 Index Fund</t>
  </si>
  <si>
    <t>Y0F2</t>
  </si>
  <si>
    <t>HSBC CRISIL IBX Gilt June 2027 IndexFund</t>
  </si>
  <si>
    <t>HDCGIF2</t>
  </si>
  <si>
    <t>Scheme Type</t>
  </si>
  <si>
    <t>125D</t>
  </si>
  <si>
    <t>54LD</t>
  </si>
  <si>
    <t>54L</t>
  </si>
  <si>
    <t>LFSDD</t>
  </si>
  <si>
    <t>LCDDD</t>
  </si>
  <si>
    <t>LCDD</t>
  </si>
  <si>
    <t>LFDDD</t>
  </si>
  <si>
    <t>222D</t>
  </si>
  <si>
    <t>LRCBD</t>
  </si>
  <si>
    <t>LCWD</t>
  </si>
  <si>
    <t>LRCDD</t>
  </si>
  <si>
    <t>FCPED</t>
  </si>
  <si>
    <t>221D</t>
  </si>
  <si>
    <t>127D</t>
  </si>
  <si>
    <t>FSID</t>
  </si>
  <si>
    <t>LARMD</t>
  </si>
  <si>
    <t>131AD</t>
  </si>
  <si>
    <t>131D</t>
  </si>
  <si>
    <t>HSBC Short Duration Fund - Direct Monthly IDCW</t>
  </si>
  <si>
    <t>132D</t>
  </si>
  <si>
    <t>LCDWD</t>
  </si>
  <si>
    <t>HSBC Credit Risk Fund - Regular Monthly IDCW</t>
  </si>
  <si>
    <t>LARDM</t>
  </si>
  <si>
    <t>FCMDD</t>
  </si>
  <si>
    <t>LFWDD</t>
  </si>
  <si>
    <t>153LD</t>
  </si>
  <si>
    <t>LCMD</t>
  </si>
  <si>
    <t>STIDD</t>
  </si>
  <si>
    <t>HSBC Short Duration Fund - Regular Monthly IDCW</t>
  </si>
  <si>
    <t>LFSWD</t>
  </si>
  <si>
    <t>241D</t>
  </si>
  <si>
    <t>FIVFD</t>
  </si>
  <si>
    <t>LFMDD</t>
  </si>
  <si>
    <t>126D</t>
  </si>
  <si>
    <t>LFSMD</t>
  </si>
  <si>
    <t>FCEDD</t>
  </si>
  <si>
    <t>227D</t>
  </si>
  <si>
    <t>HSBC Credit Risk Fund - Direct Monthly IDCW</t>
  </si>
  <si>
    <t>153L</t>
  </si>
  <si>
    <t>FSIDD</t>
  </si>
  <si>
    <t>FISSD</t>
  </si>
  <si>
    <t>201D</t>
  </si>
  <si>
    <t>HSBC Medium to Long Duration Fund - Direct IDCW</t>
  </si>
  <si>
    <t>43D</t>
  </si>
  <si>
    <t>FCPMD</t>
  </si>
  <si>
    <t>FCPAD</t>
  </si>
  <si>
    <t>STDAD</t>
  </si>
  <si>
    <t>FSIAD</t>
  </si>
  <si>
    <t>FISDD</t>
  </si>
  <si>
    <t>LARDQ</t>
  </si>
  <si>
    <t>LEBDP</t>
  </si>
  <si>
    <t>STIID</t>
  </si>
  <si>
    <t>FIVDD</t>
  </si>
  <si>
    <t>FSDAD</t>
  </si>
  <si>
    <t>09D</t>
  </si>
  <si>
    <t>121D</t>
  </si>
  <si>
    <t>131DA</t>
  </si>
  <si>
    <t>LCDMD</t>
  </si>
  <si>
    <t>01D</t>
  </si>
  <si>
    <t>01AD</t>
  </si>
  <si>
    <t>HSBC Asia Pacific(Ex Japan)Div YieldFund - Regular IDCW</t>
  </si>
  <si>
    <t>HSBC Medium to Long Duration Fund - Regular IDCW</t>
  </si>
  <si>
    <t>242D</t>
  </si>
  <si>
    <t>HSBC Asia Pacific(Ex Japan)Div YieldFund - Direct IDCW</t>
  </si>
  <si>
    <t>231D</t>
  </si>
  <si>
    <t>LARQD</t>
  </si>
  <si>
    <t>LRCAD</t>
  </si>
  <si>
    <t>STIAD</t>
  </si>
  <si>
    <t>01DAD</t>
  </si>
  <si>
    <t>LEBFP</t>
  </si>
  <si>
    <t>LRDAD</t>
  </si>
  <si>
    <t>FCADD</t>
  </si>
  <si>
    <t>DIVIDEND_PERC</t>
  </si>
  <si>
    <t>FA CODE</t>
  </si>
  <si>
    <t>DI</t>
  </si>
  <si>
    <t>AND</t>
  </si>
  <si>
    <t>DAD</t>
  </si>
  <si>
    <t>SAD</t>
  </si>
  <si>
    <t xml:space="preserve">Fund </t>
  </si>
  <si>
    <t>LT</t>
  </si>
  <si>
    <t>New</t>
  </si>
  <si>
    <t>Discontinued</t>
  </si>
  <si>
    <t>Fund</t>
  </si>
  <si>
    <t>Continued schemes.</t>
  </si>
  <si>
    <t>Comparative Performance of EQUITY Schemes</t>
  </si>
  <si>
    <t>Fund Manager - Neelotpal Sahai Effective 26 Nov 2022. Total Schemes Managed - 4</t>
  </si>
  <si>
    <t>Fund Manager - Ankur Arora Effective 29 Jul 2020. Total Schemes Managed - 3</t>
  </si>
  <si>
    <t>Inception Date: 22-Jul-20</t>
  </si>
  <si>
    <t>Fund / Benchmark(Value of ₹10, 000 invested)</t>
  </si>
  <si>
    <t>Amount in ₹</t>
  </si>
  <si>
    <t>Fund Manager - Vihang Shankar Naik Effective 26 Nov 2022. Total Schemes Managed - 4</t>
  </si>
  <si>
    <t>Fund Manager - Venugopal Manghat Effective 26 Nov 2022. Total Schemes Managed - 6</t>
  </si>
  <si>
    <t>Inception Date: 01-Jan-13</t>
  </si>
  <si>
    <t>Scheme Benchmark (NIFTY 500 TRI)</t>
  </si>
  <si>
    <t>Fund Manager - Cheenu Gupta Effective 26 Nov 2022. Total Schemes Managed - 7</t>
  </si>
  <si>
    <t>Fund Manager - Neelotpal Sahai Effective 28 Mar 2019. Total Schemes Managed - 4</t>
  </si>
  <si>
    <t>HSBC Large and Mid Cap Fund</t>
  </si>
  <si>
    <t>Inception Date: 28-Mar-19</t>
  </si>
  <si>
    <t>Fund Manager - Neelotpal Sahai Effective 27 May 2013. Total Schemes Managed - 4</t>
  </si>
  <si>
    <t>Fund Manager - Ankur Arora Effective 26 Nov 2022. Total Schemes Managed - 3</t>
  </si>
  <si>
    <t>Scheme Benchmark (Nifty 100 TRI)</t>
  </si>
  <si>
    <t>Fund Manager - Vihang Shankar Naik Effective 28 Jun 2016. Total Schemes Managed - 4</t>
  </si>
  <si>
    <t>HSBC Mid cap Fund</t>
  </si>
  <si>
    <t>Scheme Benchmark (Nifty Midcap 150 TRI)</t>
  </si>
  <si>
    <t>Fund Manager - Cheenu Gupta Effective 02 Jul 2021. Total Schemes Managed - 7</t>
  </si>
  <si>
    <t>Fund Manager - Shriram Ramanathan Effective 30 May 2016. Total Schemes Managed - 11</t>
  </si>
  <si>
    <t>Scheme Benchmark (NIFTY 50 Hybrid Composite Debt 65:35 Index)</t>
  </si>
  <si>
    <t>Fund Manager - Venugopal Manghat Effective 17 Dec 2019. Total Schemes Managed - 6</t>
  </si>
  <si>
    <t>Fund Manager - Gautam Bhupal Effective 26 Nov 2022. Total Schemes Managed - 6</t>
  </si>
  <si>
    <t>Scheme Benchmark (Nifty Infrastructure TRI)</t>
  </si>
  <si>
    <t>Fund Manager - Vihang Shankar Naik Effective 17 Dec 2019. Total Schemes Managed - 4</t>
  </si>
  <si>
    <t>Inception Date: 12-May-14</t>
  </si>
  <si>
    <t>Scheme Benchmark (Nifty Smallcap 250 TRI)</t>
  </si>
  <si>
    <t>Fund Manager - Gautam Bhupal Effective 23 Jul 2019. Total Schemes Managed - 6</t>
  </si>
  <si>
    <t>Fund Manager - Venugopal Manghat Effective 20 Aug 2014. Total Schemes Managed - 6</t>
  </si>
  <si>
    <t>Inception Date: 20-Aug-14</t>
  </si>
  <si>
    <t>Fund Manager - Venugopal Manghat Effective 24 Nov 2012. Total Schemes Managed - 6</t>
  </si>
  <si>
    <t>Fund Manager - Praveen Ayathan Effective 30 Jun 2014. Total Schemes Managed - 3</t>
  </si>
  <si>
    <t>Fund Manager - Ritesh Jain Effective 26 Nov 2022. Total Schemes Managed - 5</t>
  </si>
  <si>
    <t>Inception Date: 30-Jun-14</t>
  </si>
  <si>
    <t>Scheme Benchmark (Nifty 50 Arbitrage Index)</t>
  </si>
  <si>
    <t>Scheme Benchmark (Nifty 50 Hybrid composite debt 50:50 Index)</t>
  </si>
  <si>
    <t>Scheme Benchmark (NIFTY Equity Savings Index)</t>
  </si>
  <si>
    <t>Additional Benchmark (CRISIL 10 Year Gilt Index)</t>
  </si>
  <si>
    <t>Fund Manager - Praveen Ayathan Effective 15 Apr 2020. Total Schemes Managed - 3</t>
  </si>
  <si>
    <t>HSBC Nifty 50 Index Fund</t>
  </si>
  <si>
    <t>Inception Date: 15-Apr-20</t>
  </si>
  <si>
    <t>HSBC Nifty Next 50 Index Fund</t>
  </si>
  <si>
    <t>Scheme Benchmark (Nifty Next 50 TRI)</t>
  </si>
  <si>
    <t>Inception Date: 07-Jan-13</t>
  </si>
  <si>
    <t>Additional Benchmark (CRISIL 10 year Gilt Index)</t>
  </si>
  <si>
    <t>Inception Date: 11-Jan-13</t>
  </si>
  <si>
    <t>Scheme Benchmark (NIFTY 50 Hybrid Composite Debt 15:85 Index)</t>
  </si>
  <si>
    <t>Inception Date: 22-May-19</t>
  </si>
  <si>
    <t>Scheme Benchmark (NIFTY 1D Rate Index)</t>
  </si>
  <si>
    <t>Additional Benchmark (CRISIL 1 Year T Bill Index)</t>
  </si>
  <si>
    <t>Inception Date: 29-Jan-20</t>
  </si>
  <si>
    <t>Scheme Benchmark (NIFTY Ultra Short Duration Debt Index B-I)</t>
  </si>
  <si>
    <t>Additional Benchmark (NIFTY Ultra Short Duration Debt Index)</t>
  </si>
  <si>
    <t>Additional Benchmark  (CRISIL 1 Year T Bill Index)</t>
  </si>
  <si>
    <t>Scheme Benchmark (NIFTY Composite Debt Index A-III)</t>
  </si>
  <si>
    <t>Scheme Benchmark (NIFTY Banking &amp; PSU Debt Index)</t>
  </si>
  <si>
    <t>Scheme Benchmark (NIFTY Low Duration Debt Index B-I)</t>
  </si>
  <si>
    <t>Scheme Benchmark (NIFTY Corporate Bond Index B-III)</t>
  </si>
  <si>
    <t>Scheme Benchmark (Nifty Money Market Index B-I)</t>
  </si>
  <si>
    <t>Scheme Benchmark (NIFTY Credit Risk Bond Index C-III)</t>
  </si>
  <si>
    <t>Scheme Benchmark (NIFTY All Duration G-Sec Index)</t>
  </si>
  <si>
    <t>Inception Date: 02-Feb-15</t>
  </si>
  <si>
    <t>Scheme Benchmark (NIFTY Medium Duration Debt Index B-III)</t>
  </si>
  <si>
    <t>HSBC Global Equity Climate Change Fund of Fund</t>
  </si>
  <si>
    <t>Inception Date: 22-Mar-21</t>
  </si>
  <si>
    <t>Scheme Benchmark (MSCI AC World Index TRI)</t>
  </si>
  <si>
    <t>Inception Date: 24-Feb-14</t>
  </si>
  <si>
    <t>Scheme Benchmark (MSCI AC Asia Pacific ex Japan TRI)</t>
  </si>
  <si>
    <t>Inception Date: 02-Jan-13</t>
  </si>
  <si>
    <t>Scheme Benchmark (MSCI Brazil 10/40 Index TRI)</t>
  </si>
  <si>
    <t>Scheme Benchmark (MSCI Emerging Markets Index TRI)</t>
  </si>
  <si>
    <t>HSBC Managed Solutions India – Growth</t>
  </si>
  <si>
    <t>Inception Date: 30-Apr-14</t>
  </si>
  <si>
    <t>Scheme Benchmark (A composite index with 80% weight to S&amp;P BSE 200 and 20% weight to CRISIL Composite Bond Index)</t>
  </si>
  <si>
    <t>Additional Benchmark  (CRISIL 10 Year Gilt Index)</t>
  </si>
  <si>
    <t>HSBC Managed Solutions India – Moderate</t>
  </si>
  <si>
    <t>Scheme Benchmark (CRISIL Hybrid 35+65 - Aggressive Fund Index)</t>
  </si>
  <si>
    <t>HSBC Managed Solutions India – Conservative</t>
  </si>
  <si>
    <t>Scheme Benchmark (A composite index with 10% weight to S&amp;P BSE 200 and 90% weight to CRISIL Composite Bond Index)</t>
  </si>
  <si>
    <t>Scheme Benchmark (Nifty Liquid Index B-I)</t>
  </si>
  <si>
    <t>HSBC CRISIL IBX 50-50 Gilt Plus Apr 2028 Index Fund</t>
  </si>
  <si>
    <t>Scheme Benchmark (CRISIL IBX 50:50 Gilt Plus SDL Index - April 2028)</t>
  </si>
  <si>
    <t>Benchmark Index</t>
  </si>
  <si>
    <t>Custom Index</t>
  </si>
  <si>
    <t>Fund Returns</t>
  </si>
  <si>
    <t>Benchmark Returns</t>
  </si>
  <si>
    <t>HSBC Aggressive Hybrid Fund - Dir - GrowthAdjusted NAV (Post merger with L&amp;T Mutual Fund)</t>
  </si>
  <si>
    <t>NIFTY 50 Hybrid Composite Debt 65:35 Index</t>
  </si>
  <si>
    <t>HSBC Arbitrage Fund - Dir - Growth</t>
  </si>
  <si>
    <t>Nifty 50 Arbitrage Index</t>
  </si>
  <si>
    <t>HSBC_MSCI AC Asia Pacific ex Japan TRI</t>
  </si>
  <si>
    <t>HSBC Balanced Advantage Fund - Dir - Growth</t>
  </si>
  <si>
    <t>Nifty 50 Hybrid composite debt 50:50 Index</t>
  </si>
  <si>
    <t>HSBC_Nifty 50 Hybrid composite Debt 5050 Index</t>
  </si>
  <si>
    <t>HSBC Banking and PSU Debt Fund - Dir - Growth</t>
  </si>
  <si>
    <t>Nifty Banking &amp; PSU Debt Index</t>
  </si>
  <si>
    <t>HSBC_NIFTY Banking and PSU Debt Index</t>
  </si>
  <si>
    <t>HSBC MSCI Brazil 10/40</t>
  </si>
  <si>
    <t>HSBC Business Cycles Fund - Dir - Growth</t>
  </si>
  <si>
    <t>Nifty 500 TRI</t>
  </si>
  <si>
    <t>HSBC Conservative Hybrid Fund - Dir - GrowthAdjusted NAV (Post merger with L&amp;T Mutual Fund)</t>
  </si>
  <si>
    <t>NIFTY 50 Hybrid Composite Debt 15:85 Index</t>
  </si>
  <si>
    <t>HSBC Corporate Bond Fund - Dir - Growth</t>
  </si>
  <si>
    <t>NIFTY Corporate Bond Index B-III</t>
  </si>
  <si>
    <t>HSBC_NIFTY Corporate Bond Index B-III</t>
  </si>
  <si>
    <t>HSBC Credit Risk Fund - Dir - Growth</t>
  </si>
  <si>
    <t>NIFTY Credit Risk Bond Index C III</t>
  </si>
  <si>
    <t>HSBC_NIFTY Credit Risk Bond Index C-III</t>
  </si>
  <si>
    <t>HSBC CRISIL IBX 50:50 Gilt Plus SDL Apr 2028 Index Fund - Dir - Growth</t>
  </si>
  <si>
    <t>CRISIL IBX 50:50 Gilt Plus SDL Index  April 2028</t>
  </si>
  <si>
    <t>HSBC_CRISIL IBX 50:50 Gilt Plus SDL Index - April 2028</t>
  </si>
  <si>
    <t>HSBC Dynamic Bond Fund - Dir - GrowthAdjusted NAV (Post merger with L&amp;T Mutual Fund)</t>
  </si>
  <si>
    <t>NIFTY Composite Debt Index A-III</t>
  </si>
  <si>
    <t>HSBC_NIFTY Composite Debt Index A-III</t>
  </si>
  <si>
    <t>HSBC ELSS Fund - Dir - Growth</t>
  </si>
  <si>
    <t>HSBC Equity Savings Fund - Dir - Growth</t>
  </si>
  <si>
    <t>NIFTY Equity Savings Index</t>
  </si>
  <si>
    <t>HSBC_NIFTY Equity Savings Index</t>
  </si>
  <si>
    <t>HSBC Flexi Cap Fund - Dir - GrowthAdjusted NAV (Post merger with L&amp;T Mutual Fund)</t>
  </si>
  <si>
    <t>HSBC Focused Fund - Dir - GrowthAdjusted NAV (Post merger with L&amp;T Mutual Fund)</t>
  </si>
  <si>
    <t>HSBC Gilt Fund - Dir - Growth</t>
  </si>
  <si>
    <t>Nifty All Duration G-Sec Index</t>
  </si>
  <si>
    <t>HSBC_NIFTY All Duration G-Sec Index</t>
  </si>
  <si>
    <t>HSBC_MSCI Emerging Markets Index TRI</t>
  </si>
  <si>
    <t>HSBC Global Equity Climate Change FoF - Dir - Growth</t>
  </si>
  <si>
    <t>HSBC_MSCIAC World TRI</t>
  </si>
  <si>
    <t>HSBC Infrastructure Fund - Dir - GrowthAdjusted NAV (Post merger with L&amp;T Mutual Fund)</t>
  </si>
  <si>
    <t>Nifty Infrastructure TRI</t>
  </si>
  <si>
    <t>HSBC Large &amp; Mid Cap Fund - Dir - GrowthAdjusted NAV (Post merger with L&amp;T Mutual Fund)</t>
  </si>
  <si>
    <t>HSBC Large Cap Fund - Dir - GrowthAdjusted NAV (Post merger with L&amp;T Mutual Fund)</t>
  </si>
  <si>
    <t>HSBC Liquid Fund - Dir - GrowthAdjusted NAV (Post merger with L&amp;T Mutual Fund)</t>
  </si>
  <si>
    <t>Nifty Liquid Index B-I</t>
  </si>
  <si>
    <t>HSBC_Nifty Liquid Index B-I</t>
  </si>
  <si>
    <t>HSBC Low Duration Fund - Dir - GrowthAdjusted NAV (Post merger with L&amp;T Mutual Fund)</t>
  </si>
  <si>
    <t>NIFTY Low Duration Debt Index B-I</t>
  </si>
  <si>
    <t>HSBC_NIFTY Low Duration Debt Index B-I</t>
  </si>
  <si>
    <t>CRISIL Composite Bond Fund Index,S&amp;P BSE 200 TRI</t>
  </si>
  <si>
    <t>HSBC Managed Sol Ind Conservative</t>
  </si>
  <si>
    <t>HSBC Managed Sol India Growth</t>
  </si>
  <si>
    <t>CRISIL Hybrid 35+65 - Aggressive Index</t>
  </si>
  <si>
    <t>HSBC_CRISIL Hybrid 3565 - Aggressive Fund Index</t>
  </si>
  <si>
    <t>HSBC Medium Duration Fund - Dir - Growth</t>
  </si>
  <si>
    <t>NIFTY Medium Duration Debt Index B-III</t>
  </si>
  <si>
    <t>HSBC_NIFTY Medium Duration Debt Index B-III</t>
  </si>
  <si>
    <t>HSBC Medium to Long Duration Fund - Dir - Growth</t>
  </si>
  <si>
    <t>NIFTY Medium to Long Duration Debt Index B-III</t>
  </si>
  <si>
    <t>HSBC Midcap Fund - Dir - GrowthAdjusted NAV (Post merger with L&amp;T Mutual Fund)</t>
  </si>
  <si>
    <t>Nifty Midcap 150 TRI</t>
  </si>
  <si>
    <t>HSBC Money Market Fund - Dir - Growth</t>
  </si>
  <si>
    <t>NIFTY Money Market Index B-I</t>
  </si>
  <si>
    <t>HSBC_Nifty Money Market Index B-I</t>
  </si>
  <si>
    <t>HSBC Nifty 50 Index Fund - Dir - Growth</t>
  </si>
  <si>
    <t>Nifty 50 TRI</t>
  </si>
  <si>
    <t>HSBC Nifty Next 50 Index Fund - Dir - Growth</t>
  </si>
  <si>
    <t>Nifty Next 50 TRI</t>
  </si>
  <si>
    <t>HSBC Overnight Fund - Dir - GrowthAdjusted NAV (Post merger with L&amp;T Mutual Fund)</t>
  </si>
  <si>
    <t>Nifty 1D Rate Index</t>
  </si>
  <si>
    <t>HSBC Short Duration Fund - Dir - GrowthAdjusted NAV (Post merger with L&amp;T Mutual Fund)</t>
  </si>
  <si>
    <t>NIFTY Short Duration Debt Index B-II</t>
  </si>
  <si>
    <t>HSBC Small Cap Fund - Dir - GrowthAdjusted NAV (Post merger with L&amp;T Mutual Fund)</t>
  </si>
  <si>
    <t>Nifty Smallcap 250 TRI</t>
  </si>
  <si>
    <t>HSBC Ultra Short Duration Fund - Dir - GrowthAdjusted NAV (Post merger with L&amp;T Mutual Fund)</t>
  </si>
  <si>
    <t>NIFTY Ultra Short Duration Debt Index B-I</t>
  </si>
  <si>
    <t>HSBC_NIFTY Ultra Short Duration Debt Index B-I</t>
  </si>
  <si>
    <t>HSBC Value Fund - Dir - Growth</t>
  </si>
  <si>
    <t xml:space="preserve">HSBC Aggressive Hybrid Fund </t>
  </si>
  <si>
    <t xml:space="preserve">HSBC Arbitrage Fund </t>
  </si>
  <si>
    <t xml:space="preserve">HSBC Balanced Advantage Fund </t>
  </si>
  <si>
    <t xml:space="preserve">HSBC Banking and PSU Debt Fund </t>
  </si>
  <si>
    <t xml:space="preserve">HSBC Brazil Fund </t>
  </si>
  <si>
    <t xml:space="preserve">HSBC Business Cycles Fund </t>
  </si>
  <si>
    <t xml:space="preserve">HSBC Conservative Hybrid Fund </t>
  </si>
  <si>
    <t xml:space="preserve">HSBC Corporate Bond Fund </t>
  </si>
  <si>
    <t xml:space="preserve">HSBC Credit Risk Fund </t>
  </si>
  <si>
    <t xml:space="preserve">HSBC CRISIL IBX 50:50 Gilt Plus SDL Apr 2028 Index Fund </t>
  </si>
  <si>
    <t xml:space="preserve">HSBC Dynamic Bond Fund </t>
  </si>
  <si>
    <t xml:space="preserve">HSBC ELSS Fund </t>
  </si>
  <si>
    <t xml:space="preserve">HSBC Equity Savings Fund </t>
  </si>
  <si>
    <t xml:space="preserve">HSBC Flexi Cap Fund </t>
  </si>
  <si>
    <t xml:space="preserve">HSBC Focused Fund </t>
  </si>
  <si>
    <t xml:space="preserve">HSBC Gilt Fund </t>
  </si>
  <si>
    <t xml:space="preserve">HSBC Global Emerging Markets Fund </t>
  </si>
  <si>
    <t xml:space="preserve">HSBC Global Equity Climate Change FoF </t>
  </si>
  <si>
    <t xml:space="preserve">HSBC Infrastructure Fund </t>
  </si>
  <si>
    <t xml:space="preserve">HSBC Large &amp; Mid Cap Fund </t>
  </si>
  <si>
    <t xml:space="preserve">HSBC Large Cap Fund </t>
  </si>
  <si>
    <t xml:space="preserve">HSBC Liquid Fund </t>
  </si>
  <si>
    <t xml:space="preserve">HSBC Low Duration Fund </t>
  </si>
  <si>
    <t xml:space="preserve">HSBC Managed Solutions India </t>
  </si>
  <si>
    <t xml:space="preserve">HSBC Medium Duration Fund </t>
  </si>
  <si>
    <t xml:space="preserve">HSBC Medium to Long Duration Fund </t>
  </si>
  <si>
    <t xml:space="preserve">HSBC Midcap Fund </t>
  </si>
  <si>
    <t xml:space="preserve">HSBC Money Market Fund </t>
  </si>
  <si>
    <t xml:space="preserve">HSBC Nifty 50 Index Fund </t>
  </si>
  <si>
    <t xml:space="preserve">HSBC Nifty Next 50 Index Fund </t>
  </si>
  <si>
    <t xml:space="preserve">HSBC Overnight Fund </t>
  </si>
  <si>
    <t xml:space="preserve">HSBC Short Duration Fund </t>
  </si>
  <si>
    <t xml:space="preserve">HSBC Small Cap Fund </t>
  </si>
  <si>
    <t xml:space="preserve">HSBC Tax Saver Equity Fund </t>
  </si>
  <si>
    <t xml:space="preserve">HSBC Ultra Short Duration Fund </t>
  </si>
  <si>
    <t xml:space="preserve">HSBC Value Fund </t>
  </si>
  <si>
    <t>HSBC Multi Cap Fund - Dir - Growth</t>
  </si>
  <si>
    <t>NIFTY 500 Multicap 50:25:25 TRI</t>
  </si>
  <si>
    <t>HSBC CRISIL IBX Gilt June 2027 Index Fund - Dir - Growth</t>
  </si>
  <si>
    <t>Scheme Benchmark (HSBC_Crisil IBX Gilt Index - June 2027**)</t>
  </si>
  <si>
    <t>Additional Benchmark (HSBC_CRISIL 10 year Gilt Index**)</t>
  </si>
  <si>
    <t>Scheme Benchmark (NIFTY 500 Multicap 50:25:25 TRI)</t>
  </si>
  <si>
    <t>Inception Date: 24-Feb-04</t>
  </si>
  <si>
    <t>Inception Date: 10-Dec-02</t>
  </si>
  <si>
    <t>Inception Date: 09-Aug-04</t>
  </si>
  <si>
    <t>Inception Date: 07-Feb-11</t>
  </si>
  <si>
    <t>Inception Date: 27-Sep-07</t>
  </si>
  <si>
    <t>Inception Date: 08-Jan-10</t>
  </si>
  <si>
    <t>Inception Date: 18-Oct-11</t>
  </si>
  <si>
    <t>Inception Date: 27-Feb-06</t>
  </si>
  <si>
    <t>Inception Date: 05-Jan-07</t>
  </si>
  <si>
    <t>Fund Manager - Kapil Lal Punjabi Effective 22 May 2019. Total Schemes Managed - 8</t>
  </si>
  <si>
    <t>Fund Manager - Mahesh Chhabria Effective 26 Nov 2022. Total Schemes Managed - 4</t>
  </si>
  <si>
    <t>Fund Manager - Jalpan Shah Effective 26 Nov 2022. Total Schemes Managed - 7</t>
  </si>
  <si>
    <t>Inception Date: 30-Jan-20</t>
  </si>
  <si>
    <t>Fund Manager - Jalpan Shah Effective 30 May 2016. Total Schemes Managed - 7</t>
  </si>
  <si>
    <t>Fund Manager - Shriram Ramanathan Effective 02 Feb 2015. Total Schemes Managed - 11</t>
  </si>
  <si>
    <t>Inception Date: 27-Sep-10</t>
  </si>
  <si>
    <t>Inception Date: 12-Sep-12</t>
  </si>
  <si>
    <t>Fund Manager - Shriram Ramanathan Effective 24 Nov 2012. Total Schemes Managed - 11</t>
  </si>
  <si>
    <t>Inception Date: 04-Dec-10</t>
  </si>
  <si>
    <t>Fund Manager - Jalpan Shah Effective 03 Apr 2017. Total Schemes Managed - 7</t>
  </si>
  <si>
    <t>Fund Manager - Shriram Ramanathan Effective 30 Jun 2014. Total Schemes Managed - 11</t>
  </si>
  <si>
    <t>Inception Date: 31-Mar-97</t>
  </si>
  <si>
    <t>Fund Manager - Kapil Lal Punjabi Effective 26 Nov 2022. Total Schemes Managed - 8</t>
  </si>
  <si>
    <t>Fund Manager - Shriram Ramanathan Effective 21 Mar 2020. Total Schemes Managed - 11</t>
  </si>
  <si>
    <t>Inception Date: 10-Aug-05</t>
  </si>
  <si>
    <t>Inception Date: 08-Oct-09</t>
  </si>
  <si>
    <t>Inception Date: 27-Dec-11</t>
  </si>
  <si>
    <t>Fund Manager - Shriram Ramanathan Effective 03 Apr 2017. Total Schemes Managed - 11</t>
  </si>
  <si>
    <t>Inception Date: 29-Mar-00</t>
  </si>
  <si>
    <t>Scheme Benchmark (MSCI AC World TRI)</t>
  </si>
  <si>
    <t>Fund Manager - Sonal Gupta Effective 02 Dec 2022. Total Schemes Managed - 5</t>
  </si>
  <si>
    <t>Inception Date: 06-May-11</t>
  </si>
  <si>
    <t>Inception Date: 17-Mar-08</t>
  </si>
  <si>
    <t>Fund Manager - Gautam Bhupal Effective 21 Oct 2015. Total Schemes Managed - 6</t>
  </si>
  <si>
    <t>NIFTY 1D Rate Index</t>
  </si>
  <si>
    <t>CRISIL Hybrid 35+65 - Aggressive Fund Index</t>
  </si>
  <si>
    <t/>
  </si>
  <si>
    <t>NIFTY Banking &amp; PSU Debt Index</t>
  </si>
  <si>
    <t>Nifty Money Market Index B-I</t>
  </si>
  <si>
    <t>NIFTY Credit Risk Bond Index C-III</t>
  </si>
  <si>
    <t>HSBC_Crisil IBX Gilt Index - June 2027</t>
  </si>
  <si>
    <t>Brokerage Paid to associates/related parties/group companies of sponsor/AMC for the period of October 22 - March 23</t>
  </si>
  <si>
    <t>October 22- March 23</t>
  </si>
  <si>
    <t>Amount (Rs. in Crores)</t>
  </si>
  <si>
    <t>Commission Paid to associates/related parties/group companies of sponsor/AMC for the period of October 22 - March 23</t>
  </si>
  <si>
    <t>Accrual registration fee</t>
  </si>
  <si>
    <t>Axis Liquid Fund Coll A/c</t>
  </si>
  <si>
    <t>October-22 to March-23</t>
  </si>
  <si>
    <t>12. Securities in default beyond its maturity date is NIL.</t>
  </si>
  <si>
    <r>
      <rPr>
        <b/>
        <sz val="7"/>
        <color indexed="63"/>
        <rFont val="Arial"/>
        <family val="2"/>
      </rPr>
      <t>Fund Name &amp; Benchmark</t>
    </r>
  </si>
  <si>
    <r>
      <rPr>
        <b/>
        <sz val="7"/>
        <color indexed="63"/>
        <rFont val="Arial"/>
        <family val="2"/>
      </rPr>
      <t>Product Labelling</t>
    </r>
  </si>
  <si>
    <r>
      <rPr>
        <b/>
        <sz val="7"/>
        <color indexed="63"/>
        <rFont val="Arial"/>
        <family val="2"/>
      </rPr>
      <t>Product Riskometer</t>
    </r>
  </si>
  <si>
    <r>
      <rPr>
        <b/>
        <sz val="7"/>
        <color indexed="63"/>
        <rFont val="Arial"/>
        <family val="2"/>
      </rPr>
      <t>Benchmark Riskometer</t>
    </r>
  </si>
  <si>
    <r>
      <rPr>
        <b/>
        <sz val="7"/>
        <color indexed="63"/>
        <rFont val="Arial"/>
        <family val="2"/>
      </rPr>
      <t xml:space="preserve">HSBC Large Cap Fund
</t>
    </r>
    <r>
      <rPr>
        <sz val="7"/>
        <color indexed="63"/>
        <rFont val="Arial"/>
        <family val="2"/>
      </rPr>
      <t xml:space="preserve">(An open ended equity scheme predominantly investing in large cap stocks.)
</t>
    </r>
    <r>
      <rPr>
        <b/>
        <sz val="7"/>
        <color indexed="63"/>
        <rFont val="Arial"/>
        <family val="2"/>
      </rPr>
      <t xml:space="preserve">Benchmark: </t>
    </r>
    <r>
      <rPr>
        <sz val="7"/>
        <color indexed="63"/>
        <rFont val="Arial"/>
        <family val="2"/>
      </rPr>
      <t>Nifty 100 TRI</t>
    </r>
  </si>
  <si>
    <r>
      <rPr>
        <sz val="7"/>
        <color indexed="63"/>
        <rFont val="Arial"/>
        <family val="2"/>
      </rPr>
      <t xml:space="preserve">This product is suitable for investors who are seeking*:
</t>
    </r>
    <r>
      <rPr>
        <sz val="7"/>
        <color indexed="63"/>
        <rFont val="Arial"/>
        <family val="2"/>
      </rPr>
      <t xml:space="preserve">• To create wealth over long term
</t>
    </r>
    <r>
      <rPr>
        <sz val="7"/>
        <color indexed="63"/>
        <rFont val="Arial"/>
        <family val="2"/>
      </rPr>
      <t xml:space="preserve">• Investment in predominantly large cap equity and equity related securities
</t>
    </r>
    <r>
      <rPr>
        <sz val="7"/>
        <color indexed="63"/>
        <rFont val="Arial"/>
        <family val="2"/>
      </rPr>
      <t>*Investors should consult their financial advisers if in doubt about whether the product is suitable for them.</t>
    </r>
  </si>
  <si>
    <r>
      <rPr>
        <b/>
        <sz val="7"/>
        <color indexed="63"/>
        <rFont val="Arial"/>
        <family val="2"/>
      </rPr>
      <t xml:space="preserve">HSBC Large &amp; Mid Cap Fund
</t>
    </r>
    <r>
      <rPr>
        <sz val="7"/>
        <color indexed="63"/>
        <rFont val="Arial"/>
        <family val="2"/>
      </rPr>
      <t xml:space="preserve">(To seek long term capital growth through investments in both large cap and mid cap stocks. However, there is no assurance that the investment objective of the Scheme will be achieved.)
</t>
    </r>
    <r>
      <rPr>
        <b/>
        <sz val="7"/>
        <color indexed="63"/>
        <rFont val="Arial"/>
        <family val="2"/>
      </rPr>
      <t xml:space="preserve">Benchmark: </t>
    </r>
    <r>
      <rPr>
        <sz val="7"/>
        <color indexed="63"/>
        <rFont val="Arial"/>
        <family val="2"/>
      </rPr>
      <t>NIFTY Large Midcap 250 TRI</t>
    </r>
  </si>
  <si>
    <t>This product is suitable for investors who are seeking*:
• Long term wealth creation and income
• Investment predominantly in equity and equity related securities of Large and Mid cap companies
*Investors should consult their financial advisers if in doubt about whether the product is suitable for them.</t>
  </si>
  <si>
    <r>
      <rPr>
        <b/>
        <sz val="7"/>
        <color indexed="63"/>
        <rFont val="Arial"/>
        <family val="2"/>
      </rPr>
      <t xml:space="preserve">HSBC Mid Cap Fund
</t>
    </r>
    <r>
      <rPr>
        <sz val="7"/>
        <color indexed="63"/>
        <rFont val="Arial"/>
        <family val="2"/>
      </rPr>
      <t xml:space="preserve">(An open ended equity scheme predominantly investing in mid cap stocks.)
</t>
    </r>
    <r>
      <rPr>
        <b/>
        <sz val="7"/>
        <color indexed="63"/>
        <rFont val="Arial"/>
        <family val="2"/>
      </rPr>
      <t xml:space="preserve">Benchmark: </t>
    </r>
    <r>
      <rPr>
        <sz val="7"/>
        <color indexed="63"/>
        <rFont val="Arial"/>
        <family val="2"/>
      </rPr>
      <t>Nifty Midcap 150 TRI</t>
    </r>
  </si>
  <si>
    <r>
      <rPr>
        <sz val="7"/>
        <color indexed="63"/>
        <rFont val="Arial"/>
        <family val="2"/>
      </rPr>
      <t xml:space="preserve">This product is suitable for investors who are seeking*:
</t>
    </r>
    <r>
      <rPr>
        <sz val="7"/>
        <color indexed="63"/>
        <rFont val="Arial"/>
        <family val="2"/>
      </rPr>
      <t xml:space="preserve">• Long term wealth creation
</t>
    </r>
    <r>
      <rPr>
        <sz val="7"/>
        <color indexed="63"/>
        <rFont val="Arial"/>
        <family val="2"/>
      </rPr>
      <t xml:space="preserve">• Investment in equity and equity related securities of mid cap companies
</t>
    </r>
    <r>
      <rPr>
        <sz val="7"/>
        <color indexed="63"/>
        <rFont val="Arial"/>
        <family val="2"/>
      </rPr>
      <t>*Investors should consult their financial advisers if in doubt about whether the product is suitable for them.</t>
    </r>
  </si>
  <si>
    <r>
      <rPr>
        <b/>
        <sz val="7"/>
        <color indexed="63"/>
        <rFont val="Arial"/>
        <family val="2"/>
      </rPr>
      <t xml:space="preserve">HSBC Flexi Cap Fund
</t>
    </r>
    <r>
      <rPr>
        <sz val="7"/>
        <color indexed="63"/>
        <rFont val="Arial"/>
        <family val="2"/>
      </rPr>
      <t xml:space="preserve">(An open ended dynamic equity scheme investing across large cap, mid cap, small cap stocks.)
</t>
    </r>
    <r>
      <rPr>
        <b/>
        <sz val="7"/>
        <color indexed="63"/>
        <rFont val="Arial"/>
        <family val="2"/>
      </rPr>
      <t xml:space="preserve">Benchmark: </t>
    </r>
    <r>
      <rPr>
        <sz val="7"/>
        <color indexed="63"/>
        <rFont val="Arial"/>
        <family val="2"/>
      </rPr>
      <t>Nifty 500 TRI</t>
    </r>
  </si>
  <si>
    <r>
      <rPr>
        <sz val="7"/>
        <color indexed="63"/>
        <rFont val="Arial"/>
        <family val="2"/>
      </rPr>
      <t xml:space="preserve">This product is suitable for investors who are seeking*:
</t>
    </r>
    <r>
      <rPr>
        <sz val="7"/>
        <color indexed="63"/>
        <rFont val="Arial"/>
        <family val="2"/>
      </rPr>
      <t xml:space="preserve">• To create wealth over long term
</t>
    </r>
    <r>
      <rPr>
        <sz val="7"/>
        <color indexed="63"/>
        <rFont val="Arial"/>
        <family val="2"/>
      </rPr>
      <t xml:space="preserve">• Investment in equity and equity related securities across market capitalizations
</t>
    </r>
    <r>
      <rPr>
        <sz val="7"/>
        <color indexed="63"/>
        <rFont val="Arial"/>
        <family val="2"/>
      </rPr>
      <t>*Investors should consult their financial advisers if in doubt about whether the product is suitable for them.</t>
    </r>
  </si>
  <si>
    <r>
      <rPr>
        <b/>
        <sz val="7"/>
        <color indexed="63"/>
        <rFont val="Arial"/>
        <family val="2"/>
      </rPr>
      <t xml:space="preserve">HSBC Small Cap Fund
</t>
    </r>
    <r>
      <rPr>
        <sz val="7"/>
        <color indexed="63"/>
        <rFont val="Arial"/>
        <family val="2"/>
      </rPr>
      <t xml:space="preserve">(An open ended equity scheme predominantly investing in small cap stocks.)
</t>
    </r>
    <r>
      <rPr>
        <b/>
        <sz val="7"/>
        <color indexed="63"/>
        <rFont val="Arial"/>
        <family val="2"/>
      </rPr>
      <t xml:space="preserve">Benchmark: </t>
    </r>
    <r>
      <rPr>
        <sz val="7"/>
        <color indexed="63"/>
        <rFont val="Arial"/>
        <family val="2"/>
      </rPr>
      <t>Nifty Smallcap 250 TRI</t>
    </r>
  </si>
  <si>
    <r>
      <rPr>
        <sz val="7"/>
        <color indexed="63"/>
        <rFont val="Arial"/>
        <family val="2"/>
      </rPr>
      <t xml:space="preserve">This product is suitable for investors who are seeking*:
</t>
    </r>
    <r>
      <rPr>
        <sz val="7"/>
        <color indexed="63"/>
        <rFont val="Arial"/>
        <family val="2"/>
      </rPr>
      <t xml:space="preserve">• Long term capital appreciation
</t>
    </r>
    <r>
      <rPr>
        <sz val="7"/>
        <color indexed="63"/>
        <rFont val="Arial"/>
        <family val="2"/>
      </rPr>
      <t xml:space="preserve">• Investment predominantly in equity and equity- related securities,  including  equity  derivatives in Indian markets with key theme focus being emerging companies (small cap stocks); and foreign securities
</t>
    </r>
    <r>
      <rPr>
        <sz val="7"/>
        <color indexed="63"/>
        <rFont val="Arial"/>
        <family val="2"/>
      </rPr>
      <t>*Investors should consult their financial advisers if in doubt about whether the product is suitable for them.</t>
    </r>
  </si>
  <si>
    <r>
      <rPr>
        <b/>
        <sz val="7"/>
        <color indexed="63"/>
        <rFont val="Arial"/>
        <family val="2"/>
      </rPr>
      <t xml:space="preserve">HSBC Multi Cap Fund
</t>
    </r>
    <r>
      <rPr>
        <sz val="7"/>
        <color indexed="63"/>
        <rFont val="Arial"/>
        <family val="2"/>
      </rPr>
      <t xml:space="preserve">(An open ended equity scheme investing across large cap, mid cap, small cap stocks.)
</t>
    </r>
    <r>
      <rPr>
        <b/>
        <sz val="7"/>
        <color indexed="63"/>
        <rFont val="Arial"/>
        <family val="2"/>
      </rPr>
      <t xml:space="preserve">Benchmark: </t>
    </r>
    <r>
      <rPr>
        <sz val="7"/>
        <color indexed="63"/>
        <rFont val="Arial"/>
        <family val="2"/>
      </rPr>
      <t>NIFTY 500 Multicap 50:25:25 TRI</t>
    </r>
  </si>
  <si>
    <t>This product is suitable for investors who are seeking*:
• To create wealth over long-term
• Investment predominantly in equity and equity related securities across market capitalisation
*Investors should consult their financial advisers if in doubt about whether the product is suitable for them.</t>
  </si>
  <si>
    <r>
      <rPr>
        <b/>
        <sz val="7"/>
        <color indexed="63"/>
        <rFont val="Arial"/>
        <family val="2"/>
      </rPr>
      <t xml:space="preserve">HSBC Focused Fund
</t>
    </r>
    <r>
      <rPr>
        <sz val="7"/>
        <color indexed="63"/>
        <rFont val="Arial"/>
        <family val="2"/>
      </rPr>
      <t xml:space="preserve">(An open ended equity scheme investing in maximum 30 stocks across market caps.)
</t>
    </r>
    <r>
      <rPr>
        <b/>
        <sz val="7"/>
        <color indexed="63"/>
        <rFont val="Arial"/>
        <family val="2"/>
      </rPr>
      <t xml:space="preserve">Benchmark: </t>
    </r>
    <r>
      <rPr>
        <sz val="7"/>
        <color indexed="63"/>
        <rFont val="Arial"/>
        <family val="2"/>
      </rPr>
      <t>Nifty 500 TRI</t>
    </r>
  </si>
  <si>
    <r>
      <rPr>
        <sz val="7"/>
        <color indexed="63"/>
        <rFont val="Arial"/>
        <family val="2"/>
      </rPr>
      <t xml:space="preserve">This product is suitable for investors who are seeking*:
</t>
    </r>
    <r>
      <rPr>
        <sz val="7"/>
        <color indexed="63"/>
        <rFont val="Arial"/>
        <family val="2"/>
      </rPr>
      <t xml:space="preserve">• Long term wealth creation
</t>
    </r>
    <r>
      <rPr>
        <sz val="7"/>
        <color indexed="63"/>
        <rFont val="Arial"/>
        <family val="2"/>
      </rPr>
      <t xml:space="preserve">• Investment in equity and equity related securities across market capitalization in maximum 30 stocks
</t>
    </r>
    <r>
      <rPr>
        <sz val="7"/>
        <color indexed="63"/>
        <rFont val="Arial"/>
        <family val="2"/>
      </rPr>
      <t>*Investors should consult their financial advisers if in doubt about whether the product is suitable for them.</t>
    </r>
  </si>
  <si>
    <r>
      <rPr>
        <b/>
        <sz val="7"/>
        <color indexed="63"/>
        <rFont val="Arial"/>
        <family val="2"/>
      </rPr>
      <t xml:space="preserve">HSBC Infrastructure Fund
</t>
    </r>
    <r>
      <rPr>
        <sz val="7"/>
        <color indexed="63"/>
        <rFont val="Arial"/>
        <family val="2"/>
      </rPr>
      <t xml:space="preserve">(An open-ended equity Scheme following Infrastructure theme.)
</t>
    </r>
    <r>
      <rPr>
        <b/>
        <sz val="7"/>
        <color indexed="63"/>
        <rFont val="Arial"/>
        <family val="2"/>
      </rPr>
      <t xml:space="preserve">Benchmark: </t>
    </r>
    <r>
      <rPr>
        <sz val="7"/>
        <color indexed="63"/>
        <rFont val="Arial"/>
        <family val="2"/>
      </rPr>
      <t>Nifty Infrastructure TRI</t>
    </r>
  </si>
  <si>
    <r>
      <rPr>
        <sz val="7"/>
        <color indexed="63"/>
        <rFont val="Arial"/>
        <family val="2"/>
      </rPr>
      <t xml:space="preserve">This product is suitable for investors who are seeking*:
</t>
    </r>
    <r>
      <rPr>
        <sz val="7"/>
        <color indexed="63"/>
        <rFont val="Arial"/>
        <family val="2"/>
      </rPr>
      <t xml:space="preserve">• To create wealth over long term
</t>
    </r>
    <r>
      <rPr>
        <sz val="7"/>
        <color indexed="63"/>
        <rFont val="Arial"/>
        <family val="2"/>
      </rPr>
      <t xml:space="preserve">• Investment in equity and equity related securities, primarily in themes that play an important role in India’s economic development
</t>
    </r>
    <r>
      <rPr>
        <sz val="7"/>
        <color indexed="63"/>
        <rFont val="Arial"/>
        <family val="2"/>
      </rPr>
      <t>*Investors should consult their financial advisers if in doubt about whether the product is suitable for them.</t>
    </r>
  </si>
  <si>
    <r>
      <rPr>
        <b/>
        <sz val="7"/>
        <color indexed="63"/>
        <rFont val="Arial"/>
        <family val="2"/>
      </rPr>
      <t xml:space="preserve">HSBC Value Fund
</t>
    </r>
    <r>
      <rPr>
        <sz val="7"/>
        <color indexed="63"/>
        <rFont val="Arial"/>
        <family val="2"/>
      </rPr>
      <t xml:space="preserve">(An open ended equity scheme following a value investment strategy.)
</t>
    </r>
    <r>
      <rPr>
        <b/>
        <sz val="7"/>
        <color indexed="63"/>
        <rFont val="Arial"/>
        <family val="2"/>
      </rPr>
      <t xml:space="preserve">Benchmark: </t>
    </r>
    <r>
      <rPr>
        <sz val="7"/>
        <color indexed="63"/>
        <rFont val="Arial"/>
        <family val="2"/>
      </rPr>
      <t>Nifty 500 TRI</t>
    </r>
  </si>
  <si>
    <r>
      <rPr>
        <sz val="7"/>
        <color indexed="63"/>
        <rFont val="Arial"/>
        <family val="2"/>
      </rPr>
      <t xml:space="preserve">This product is suitable for investors who are seeking*:
</t>
    </r>
    <r>
      <rPr>
        <sz val="7"/>
        <color indexed="63"/>
        <rFont val="Arial"/>
        <family val="2"/>
      </rPr>
      <t xml:space="preserve">• Long term capital appreciation
</t>
    </r>
    <r>
      <rPr>
        <sz val="7"/>
        <color indexed="63"/>
        <rFont val="Arial"/>
        <family val="2"/>
      </rPr>
      <t xml:space="preserve">• Investment predominantly in equity and equity- related securities in Indian markets and foreign securities, with higher focus on undervalued securities
</t>
    </r>
    <r>
      <rPr>
        <sz val="7"/>
        <color indexed="63"/>
        <rFont val="Arial"/>
        <family val="2"/>
      </rPr>
      <t>*Investors should consult their financial advisers if in doubt about whether the product is suitable for them.</t>
    </r>
  </si>
  <si>
    <r>
      <rPr>
        <b/>
        <sz val="7"/>
        <color indexed="63"/>
        <rFont val="Arial"/>
        <family val="2"/>
      </rPr>
      <t xml:space="preserve">HSBC Business Cycles Fund
</t>
    </r>
    <r>
      <rPr>
        <sz val="7"/>
        <color indexed="63"/>
        <rFont val="Arial"/>
        <family val="2"/>
      </rPr>
      <t xml:space="preserve">(An open ended equity scheme following business cycles based investing theme.)
</t>
    </r>
    <r>
      <rPr>
        <b/>
        <sz val="7"/>
        <color indexed="63"/>
        <rFont val="Arial"/>
        <family val="2"/>
      </rPr>
      <t xml:space="preserve">Benchmark: </t>
    </r>
    <r>
      <rPr>
        <sz val="7"/>
        <color indexed="63"/>
        <rFont val="Arial"/>
        <family val="2"/>
      </rPr>
      <t>Nifty 500 TRI</t>
    </r>
  </si>
  <si>
    <r>
      <rPr>
        <sz val="7"/>
        <color indexed="63"/>
        <rFont val="Arial"/>
        <family val="2"/>
      </rPr>
      <t xml:space="preserve">This product is suitable for investors who are seeking*:
</t>
    </r>
    <r>
      <rPr>
        <sz val="7"/>
        <color indexed="63"/>
        <rFont val="Arial"/>
        <family val="2"/>
      </rPr>
      <t xml:space="preserve">• An open ended equity scheme following business cycles based investing theme.
</t>
    </r>
    <r>
      <rPr>
        <sz val="7"/>
        <color indexed="63"/>
        <rFont val="Arial"/>
        <family val="2"/>
      </rPr>
      <t xml:space="preserve">• Investment predominantly in equity and equity- related securities,  including  equity  derivatives in Indian markets with focus on riding business cycles through dynamic allocation between various sectors and stocks at different stages of business cycles in the economy.
</t>
    </r>
    <r>
      <rPr>
        <sz val="7"/>
        <color indexed="63"/>
        <rFont val="Arial"/>
        <family val="2"/>
      </rPr>
      <t>*Investors should consult their financial advisers if in doubt about whether the product is suitable for them.</t>
    </r>
  </si>
  <si>
    <r>
      <rPr>
        <b/>
        <sz val="7"/>
        <color indexed="63"/>
        <rFont val="Arial"/>
        <family val="2"/>
      </rPr>
      <t xml:space="preserve">HSBC Nifty 50 Index Fund
</t>
    </r>
    <r>
      <rPr>
        <sz val="7"/>
        <color indexed="63"/>
        <rFont val="Arial"/>
        <family val="2"/>
      </rPr>
      <t xml:space="preserve">(An open-ended Equity Scheme tracking NIFTY 50 Index.)
</t>
    </r>
    <r>
      <rPr>
        <b/>
        <sz val="7"/>
        <color indexed="63"/>
        <rFont val="Arial"/>
        <family val="2"/>
      </rPr>
      <t xml:space="preserve">Benchmark: </t>
    </r>
    <r>
      <rPr>
        <sz val="7"/>
        <color indexed="63"/>
        <rFont val="Arial"/>
        <family val="2"/>
      </rPr>
      <t>Nifty 50 TRI</t>
    </r>
  </si>
  <si>
    <r>
      <rPr>
        <sz val="7"/>
        <color indexed="63"/>
        <rFont val="Arial"/>
        <family val="2"/>
      </rPr>
      <t xml:space="preserve">This product is suitable for investors who are seeking*:
</t>
    </r>
    <r>
      <rPr>
        <sz val="7"/>
        <color indexed="63"/>
        <rFont val="Arial"/>
        <family val="2"/>
      </rPr>
      <t xml:space="preserve">• Long term capital appreciation
</t>
    </r>
    <r>
      <rPr>
        <sz val="7"/>
        <color indexed="63"/>
        <rFont val="Arial"/>
        <family val="2"/>
      </rPr>
      <t xml:space="preserve">• Investment in equity securities covered by the NIFTY 50
</t>
    </r>
    <r>
      <rPr>
        <sz val="7"/>
        <color indexed="63"/>
        <rFont val="Arial"/>
        <family val="2"/>
      </rPr>
      <t>*Investors should consult their financial advisers if in doubt about whether the product is suitable for them.</t>
    </r>
  </si>
  <si>
    <r>
      <rPr>
        <b/>
        <sz val="7"/>
        <color indexed="63"/>
        <rFont val="Arial"/>
        <family val="2"/>
      </rPr>
      <t xml:space="preserve">HSBC Nifty Next 50 Index Fund
</t>
    </r>
    <r>
      <rPr>
        <sz val="7"/>
        <color indexed="63"/>
        <rFont val="Arial"/>
        <family val="2"/>
      </rPr>
      <t xml:space="preserve">(An open-ended Equity Scheme tracking Nifty Next 50 Index)
</t>
    </r>
    <r>
      <rPr>
        <b/>
        <sz val="7"/>
        <color indexed="63"/>
        <rFont val="Arial"/>
        <family val="2"/>
      </rPr>
      <t xml:space="preserve">Benchmark: </t>
    </r>
    <r>
      <rPr>
        <sz val="7"/>
        <color indexed="63"/>
        <rFont val="Arial"/>
        <family val="2"/>
      </rPr>
      <t>Nifty Next 50 TRI</t>
    </r>
  </si>
  <si>
    <r>
      <rPr>
        <sz val="7"/>
        <color indexed="63"/>
        <rFont val="Arial"/>
        <family val="2"/>
      </rPr>
      <t xml:space="preserve">This product is suitable for investors who are seeking*:
</t>
    </r>
    <r>
      <rPr>
        <sz val="7"/>
        <color indexed="63"/>
        <rFont val="Arial"/>
        <family val="2"/>
      </rPr>
      <t xml:space="preserve">• Long term capital appreciation
</t>
    </r>
    <r>
      <rPr>
        <sz val="7"/>
        <color indexed="63"/>
        <rFont val="Arial"/>
        <family val="2"/>
      </rPr>
      <t xml:space="preserve">• Investment in equity securities covered by the NIFTY NEXT 50
</t>
    </r>
    <r>
      <rPr>
        <sz val="7"/>
        <color indexed="63"/>
        <rFont val="Arial"/>
        <family val="2"/>
      </rPr>
      <t>*Investors should consult their financial advisers if in doubt about whether the product is suitable for them.</t>
    </r>
  </si>
  <si>
    <r>
      <rPr>
        <b/>
        <sz val="7"/>
        <color indexed="63"/>
        <rFont val="Arial"/>
        <family val="2"/>
      </rPr>
      <t xml:space="preserve">HSBC ELSS Fund
</t>
    </r>
    <r>
      <rPr>
        <sz val="7"/>
        <color indexed="63"/>
        <rFont val="Arial"/>
        <family val="2"/>
      </rPr>
      <t xml:space="preserve">(An open ended equity linked saving scheme with
</t>
    </r>
    <r>
      <rPr>
        <sz val="7"/>
        <color indexed="63"/>
        <rFont val="Arial"/>
        <family val="2"/>
      </rPr>
      <t xml:space="preserve">a statutory lock in of 3 years and tax benefit)
</t>
    </r>
    <r>
      <rPr>
        <b/>
        <sz val="7"/>
        <color indexed="63"/>
        <rFont val="Arial"/>
        <family val="2"/>
      </rPr>
      <t xml:space="preserve">Benchmark: </t>
    </r>
    <r>
      <rPr>
        <sz val="7"/>
        <color indexed="63"/>
        <rFont val="Arial"/>
        <family val="2"/>
      </rPr>
      <t>Nifty 500 TRI</t>
    </r>
  </si>
  <si>
    <r>
      <rPr>
        <sz val="7"/>
        <color indexed="63"/>
        <rFont val="Arial"/>
        <family val="2"/>
      </rPr>
      <t xml:space="preserve">This product is suitable for investors who are seeking*:
</t>
    </r>
    <r>
      <rPr>
        <sz val="7"/>
        <color indexed="63"/>
        <rFont val="Arial"/>
        <family val="2"/>
      </rPr>
      <t xml:space="preserve">• Long term capital growth
</t>
    </r>
    <r>
      <rPr>
        <sz val="7"/>
        <color indexed="63"/>
        <rFont val="Arial"/>
        <family val="2"/>
      </rPr>
      <t xml:space="preserve">• Investment predominantly in equity and equity- related securities
</t>
    </r>
    <r>
      <rPr>
        <sz val="7"/>
        <color indexed="63"/>
        <rFont val="Arial"/>
        <family val="2"/>
      </rPr>
      <t>*Investors should consult their financial advisers if in doubt about whether the product is suitable for them.</t>
    </r>
  </si>
  <si>
    <r>
      <rPr>
        <b/>
        <sz val="7"/>
        <color indexed="63"/>
        <rFont val="Arial"/>
        <family val="2"/>
      </rPr>
      <t xml:space="preserve">HSBC Tax Saver Equity Fund
</t>
    </r>
    <r>
      <rPr>
        <sz val="7"/>
        <color indexed="63"/>
        <rFont val="Arial"/>
        <family val="2"/>
      </rPr>
      <t xml:space="preserve">(An open ended equity linked saving scheme with
</t>
    </r>
    <r>
      <rPr>
        <sz val="7"/>
        <color indexed="63"/>
        <rFont val="Arial"/>
        <family val="2"/>
      </rPr>
      <t xml:space="preserve">a statutory lock in of 3 years and tax benefit.)
</t>
    </r>
    <r>
      <rPr>
        <b/>
        <sz val="7"/>
        <color indexed="63"/>
        <rFont val="Arial"/>
        <family val="2"/>
      </rPr>
      <t xml:space="preserve">Benchmark: </t>
    </r>
    <r>
      <rPr>
        <sz val="7"/>
        <color indexed="63"/>
        <rFont val="Arial"/>
        <family val="2"/>
      </rPr>
      <t>Nifty 500 TRI</t>
    </r>
  </si>
  <si>
    <r>
      <rPr>
        <sz val="7"/>
        <color indexed="63"/>
        <rFont val="Arial"/>
        <family val="2"/>
      </rPr>
      <t xml:space="preserve">This product is suitable for investors who are seeking*:
</t>
    </r>
    <r>
      <rPr>
        <sz val="7"/>
        <color indexed="63"/>
        <rFont val="Arial"/>
        <family val="2"/>
      </rPr>
      <t xml:space="preserve">• Long term capital growth
</t>
    </r>
    <r>
      <rPr>
        <sz val="7"/>
        <color indexed="63"/>
        <rFont val="Arial"/>
        <family val="2"/>
      </rPr>
      <t xml:space="preserve">• Investment predominantly in equity and equity related securities
</t>
    </r>
    <r>
      <rPr>
        <sz val="7"/>
        <color indexed="63"/>
        <rFont val="Arial"/>
        <family val="2"/>
      </rPr>
      <t>*Investors should consult their financial advisers if in doubt about whether the product is suitable for them.</t>
    </r>
  </si>
  <si>
    <r>
      <rPr>
        <b/>
        <sz val="7"/>
        <color indexed="63"/>
        <rFont val="Arial"/>
        <family val="2"/>
      </rPr>
      <t xml:space="preserve">HSBC Aggressive Hybrid Fund
</t>
    </r>
    <r>
      <rPr>
        <sz val="7"/>
        <color indexed="63"/>
        <rFont val="Arial"/>
        <family val="2"/>
      </rPr>
      <t xml:space="preserve">(An open ended hybrid scheme investing predominantly in equity and equity related instruments.)
</t>
    </r>
    <r>
      <rPr>
        <b/>
        <sz val="7"/>
        <color indexed="63"/>
        <rFont val="Arial"/>
        <family val="2"/>
      </rPr>
      <t xml:space="preserve">Benchmark: </t>
    </r>
    <r>
      <rPr>
        <sz val="7"/>
        <color indexed="63"/>
        <rFont val="Arial"/>
        <family val="2"/>
      </rPr>
      <t>NIFTY 50 Hybrid Composite Debt 65:35 Index</t>
    </r>
  </si>
  <si>
    <r>
      <rPr>
        <sz val="7"/>
        <color indexed="63"/>
        <rFont val="Arial"/>
        <family val="2"/>
      </rPr>
      <t xml:space="preserve">This product is suitable for investors who are seeking*:
</t>
    </r>
    <r>
      <rPr>
        <sz val="7"/>
        <color indexed="63"/>
        <rFont val="Arial"/>
        <family val="2"/>
      </rPr>
      <t xml:space="preserve">• Long term wealth creation and income
</t>
    </r>
    <r>
      <rPr>
        <sz val="7"/>
        <color indexed="63"/>
        <rFont val="Arial"/>
        <family val="2"/>
      </rPr>
      <t xml:space="preserve">• Investment in equity and equity related securities
</t>
    </r>
    <r>
      <rPr>
        <sz val="7"/>
        <color indexed="63"/>
        <rFont val="Arial"/>
        <family val="2"/>
      </rPr>
      <t xml:space="preserve">and fixed income instruments
</t>
    </r>
    <r>
      <rPr>
        <sz val="7"/>
        <color indexed="63"/>
        <rFont val="Arial"/>
        <family val="2"/>
      </rPr>
      <t>*Investors should consult their financial advisers if in doubt about whether the product is suitable for them.</t>
    </r>
  </si>
  <si>
    <r>
      <rPr>
        <b/>
        <sz val="7"/>
        <color indexed="63"/>
        <rFont val="Arial"/>
        <family val="2"/>
      </rPr>
      <t xml:space="preserve">HSBC Arbitrage Fund
</t>
    </r>
    <r>
      <rPr>
        <sz val="7"/>
        <color indexed="63"/>
        <rFont val="Arial"/>
        <family val="2"/>
      </rPr>
      <t xml:space="preserve">(An open ended scheme investing in arbitrage opportunities)
</t>
    </r>
    <r>
      <rPr>
        <b/>
        <sz val="7"/>
        <color indexed="63"/>
        <rFont val="Arial"/>
        <family val="2"/>
      </rPr>
      <t xml:space="preserve">Benchmark: </t>
    </r>
    <r>
      <rPr>
        <sz val="7"/>
        <color indexed="63"/>
        <rFont val="Arial"/>
        <family val="2"/>
      </rPr>
      <t>Nifty 50 Arbitrage Index</t>
    </r>
  </si>
  <si>
    <r>
      <rPr>
        <sz val="7"/>
        <color indexed="63"/>
        <rFont val="Arial"/>
        <family val="2"/>
      </rPr>
      <t xml:space="preserve">This product is suitable for investors who are seeking*:
</t>
    </r>
    <r>
      <rPr>
        <sz val="7"/>
        <color indexed="63"/>
        <rFont val="Arial"/>
        <family val="2"/>
      </rPr>
      <t xml:space="preserve">• Generation of reasonable returns over short to medium term
</t>
    </r>
    <r>
      <rPr>
        <sz val="7"/>
        <color indexed="63"/>
        <rFont val="Arial"/>
        <family val="2"/>
      </rPr>
      <t xml:space="preserve">• Investment predominantly in arbitrage opportunities in the cash and derivatives segments of the equity markets; and debt and money market instrument.
</t>
    </r>
    <r>
      <rPr>
        <sz val="7"/>
        <color indexed="63"/>
        <rFont val="Arial"/>
        <family val="2"/>
      </rPr>
      <t>*Investors should consult their financial advisers if in doubt about whether the product is suitable for them.</t>
    </r>
  </si>
  <si>
    <r>
      <rPr>
        <b/>
        <sz val="7"/>
        <color indexed="63"/>
        <rFont val="Arial"/>
        <family val="2"/>
      </rPr>
      <t xml:space="preserve">HSBC Balanced Advantage Fund
</t>
    </r>
    <r>
      <rPr>
        <sz val="7"/>
        <color indexed="63"/>
        <rFont val="Arial"/>
        <family val="2"/>
      </rPr>
      <t xml:space="preserve">(An open ended dynamic asset allocation fund)
</t>
    </r>
    <r>
      <rPr>
        <b/>
        <sz val="7"/>
        <color indexed="63"/>
        <rFont val="Arial"/>
        <family val="2"/>
      </rPr>
      <t xml:space="preserve">Benchmark: </t>
    </r>
    <r>
      <rPr>
        <sz val="7"/>
        <color indexed="63"/>
        <rFont val="Arial"/>
        <family val="2"/>
      </rPr>
      <t>Nifty 50 Hybrid composite debt 50:50 Index</t>
    </r>
  </si>
  <si>
    <r>
      <rPr>
        <sz val="7"/>
        <color indexed="63"/>
        <rFont val="Arial"/>
        <family val="2"/>
      </rPr>
      <t xml:space="preserve">This product is suitable for investors who are seeking*:
</t>
    </r>
    <r>
      <rPr>
        <sz val="7"/>
        <color indexed="63"/>
        <rFont val="Arial"/>
        <family val="2"/>
      </rPr>
      <t xml:space="preserve">• Long term capital appreciation and generation of reasonable returns
</t>
    </r>
    <r>
      <rPr>
        <sz val="7"/>
        <color indexed="63"/>
        <rFont val="Arial"/>
        <family val="2"/>
      </rPr>
      <t xml:space="preserve">• Investment in equity and equity related instruments, derivatives and debt and money market instruments
</t>
    </r>
    <r>
      <rPr>
        <sz val="7"/>
        <color indexed="63"/>
        <rFont val="Arial"/>
        <family val="2"/>
      </rPr>
      <t>*Investors should consult their financial advisers if in doubt about whether the product is suitable for them.</t>
    </r>
  </si>
  <si>
    <r>
      <rPr>
        <b/>
        <sz val="7"/>
        <color indexed="63"/>
        <rFont val="Arial"/>
        <family val="2"/>
      </rPr>
      <t xml:space="preserve">HSBC Equity Savings Fund
</t>
    </r>
    <r>
      <rPr>
        <sz val="7"/>
        <color indexed="63"/>
        <rFont val="Arial"/>
        <family val="2"/>
      </rPr>
      <t xml:space="preserve">(An open ended scheme investing in equity, arbitrage and debt)
</t>
    </r>
    <r>
      <rPr>
        <b/>
        <sz val="7"/>
        <color indexed="63"/>
        <rFont val="Arial"/>
        <family val="2"/>
      </rPr>
      <t xml:space="preserve">Benchmark: </t>
    </r>
    <r>
      <rPr>
        <sz val="7"/>
        <color indexed="63"/>
        <rFont val="Arial"/>
        <family val="2"/>
      </rPr>
      <t>NIFTY Equity Savings Index</t>
    </r>
  </si>
  <si>
    <r>
      <rPr>
        <sz val="7"/>
        <color indexed="63"/>
        <rFont val="Arial"/>
        <family val="2"/>
      </rPr>
      <t xml:space="preserve">This product is suitable for investors who are seeking*:
</t>
    </r>
    <r>
      <rPr>
        <sz val="7"/>
        <color indexed="63"/>
        <rFont val="Arial"/>
        <family val="2"/>
      </rPr>
      <t xml:space="preserve">• Investment in  fixed  income  (debt  and  money market instruments) as well as equity and equity related securities
</t>
    </r>
    <r>
      <rPr>
        <sz val="7"/>
        <color indexed="63"/>
        <rFont val="Arial"/>
        <family val="2"/>
      </rPr>
      <t xml:space="preserve">• Capital appreciation over medium to long term
</t>
    </r>
    <r>
      <rPr>
        <sz val="7"/>
        <color indexed="63"/>
        <rFont val="Arial"/>
        <family val="2"/>
      </rPr>
      <t>*Investors should consult their financial advisers if in doubt about whether the product is suitable for them.</t>
    </r>
  </si>
  <si>
    <r>
      <rPr>
        <b/>
        <sz val="7"/>
        <color indexed="63"/>
        <rFont val="Arial"/>
        <family val="2"/>
      </rPr>
      <t xml:space="preserve">HSBC Global Emerging Markets Fund
</t>
    </r>
    <r>
      <rPr>
        <sz val="7"/>
        <color indexed="63"/>
        <rFont val="Arial"/>
        <family val="2"/>
      </rPr>
      <t xml:space="preserve">(An open ended fund of fund scheme investing in HSBC Global Investment Funds - Global Emerging Markets Equity Fund)
</t>
    </r>
    <r>
      <rPr>
        <b/>
        <sz val="7"/>
        <color indexed="63"/>
        <rFont val="Arial"/>
        <family val="2"/>
      </rPr>
      <t xml:space="preserve">Benchmark: </t>
    </r>
    <r>
      <rPr>
        <sz val="7"/>
        <color indexed="63"/>
        <rFont val="Arial"/>
        <family val="2"/>
      </rPr>
      <t>MSCI Emerging Markets Index TRI</t>
    </r>
  </si>
  <si>
    <r>
      <rPr>
        <sz val="7"/>
        <color indexed="63"/>
        <rFont val="Arial"/>
        <family val="2"/>
      </rPr>
      <t xml:space="preserve">This product is suitable for investors who are seeking*:
</t>
    </r>
    <r>
      <rPr>
        <sz val="7"/>
        <color indexed="63"/>
        <rFont val="Arial"/>
        <family val="2"/>
      </rPr>
      <t xml:space="preserve">• To create wealth over long term
</t>
    </r>
    <r>
      <rPr>
        <sz val="7"/>
        <color indexed="63"/>
        <rFont val="Arial"/>
        <family val="2"/>
      </rPr>
      <t xml:space="preserve">• Investment predominantly in units of HSBC Global Investment Funds - Global Emerging Markets Equity Fund
</t>
    </r>
    <r>
      <rPr>
        <sz val="7"/>
        <color indexed="63"/>
        <rFont val="Arial"/>
        <family val="2"/>
      </rPr>
      <t>*Investors should consult their financial advisers if in doubt about whether the product is suitable for them.</t>
    </r>
  </si>
  <si>
    <r>
      <rPr>
        <b/>
        <sz val="7"/>
        <color indexed="63"/>
        <rFont val="Arial"/>
        <family val="2"/>
      </rPr>
      <t xml:space="preserve">HSBC Global Equity Climate Change Fund of Fund
</t>
    </r>
    <r>
      <rPr>
        <sz val="7"/>
        <color indexed="63"/>
        <rFont val="Arial"/>
        <family val="2"/>
      </rPr>
      <t xml:space="preserve">(An open ended fund of fund scheme investing in HSBC Global Investment Funds - Global Equity Climate Change.)
</t>
    </r>
    <r>
      <rPr>
        <b/>
        <sz val="7"/>
        <color indexed="63"/>
        <rFont val="Arial"/>
        <family val="2"/>
      </rPr>
      <t xml:space="preserve">Benchmark: </t>
    </r>
    <r>
      <rPr>
        <sz val="7"/>
        <color indexed="63"/>
        <rFont val="Arial"/>
        <family val="2"/>
      </rPr>
      <t>MSCI AC World Index TRI</t>
    </r>
  </si>
  <si>
    <r>
      <rPr>
        <sz val="7"/>
        <color indexed="63"/>
        <rFont val="Arial"/>
        <family val="2"/>
      </rPr>
      <t xml:space="preserve">This product is suitable for investors who are seeking*:
</t>
    </r>
    <r>
      <rPr>
        <sz val="7"/>
        <color indexed="63"/>
        <rFont val="Arial"/>
        <family val="2"/>
      </rPr>
      <t xml:space="preserve">• To create wealth over long-term
</t>
    </r>
    <r>
      <rPr>
        <sz val="7"/>
        <color indexed="63"/>
        <rFont val="Arial"/>
        <family val="2"/>
      </rPr>
      <t xml:space="preserve">• Investment predominantly in companies positioned to benefit from climate change through fund of funds route
</t>
    </r>
    <r>
      <rPr>
        <sz val="7"/>
        <color indexed="63"/>
        <rFont val="Arial"/>
        <family val="2"/>
      </rPr>
      <t>*Investors should consult their financial advisers if in doubt about whether the product is suitable for them.</t>
    </r>
  </si>
  <si>
    <r>
      <rPr>
        <b/>
        <sz val="7"/>
        <color indexed="63"/>
        <rFont val="Arial"/>
        <family val="2"/>
      </rPr>
      <t xml:space="preserve">HSBC Asia Pacific (Ex Japan) Dividend Yield
</t>
    </r>
    <r>
      <rPr>
        <b/>
        <sz val="7"/>
        <color indexed="63"/>
        <rFont val="Arial"/>
        <family val="2"/>
      </rPr>
      <t xml:space="preserve">Fund
</t>
    </r>
    <r>
      <rPr>
        <sz val="7"/>
        <color indexed="63"/>
        <rFont val="Arial"/>
        <family val="2"/>
      </rPr>
      <t xml:space="preserve">(An Open Ended Fund of Funds Scheme investing in HSBC Global Investments Fund
</t>
    </r>
    <r>
      <rPr>
        <sz val="7"/>
        <color indexed="63"/>
        <rFont val="Arial"/>
        <family val="2"/>
      </rPr>
      <t xml:space="preserve">- (HGIF) Asia Pacific Ex Japan Equity High
</t>
    </r>
    <r>
      <rPr>
        <sz val="7"/>
        <color indexed="63"/>
        <rFont val="Arial"/>
        <family val="2"/>
      </rPr>
      <t xml:space="preserve">Dividend Fund.)
</t>
    </r>
    <r>
      <rPr>
        <b/>
        <sz val="7"/>
        <color indexed="63"/>
        <rFont val="Arial"/>
        <family val="2"/>
      </rPr>
      <t xml:space="preserve">Benchmark: </t>
    </r>
    <r>
      <rPr>
        <sz val="7"/>
        <color indexed="63"/>
        <rFont val="Arial"/>
        <family val="2"/>
      </rPr>
      <t>MSCI AC Asia Pacific ex Japan TRI</t>
    </r>
  </si>
  <si>
    <r>
      <rPr>
        <sz val="7"/>
        <color indexed="63"/>
        <rFont val="Arial"/>
        <family val="2"/>
      </rPr>
      <t xml:space="preserve">This product is suitable for investors who are seeking*:
</t>
    </r>
    <r>
      <rPr>
        <sz val="7"/>
        <color indexed="63"/>
        <rFont val="Arial"/>
        <family val="2"/>
      </rPr>
      <t xml:space="preserve">• To create wealth over long-term
</t>
    </r>
    <r>
      <rPr>
        <sz val="7"/>
        <color indexed="63"/>
        <rFont val="Arial"/>
        <family val="2"/>
      </rPr>
      <t xml:space="preserve">• Investment in equity and equity related securities of Asia Pacific countries (excluding Japan) through fund of funds route
</t>
    </r>
    <r>
      <rPr>
        <sz val="7"/>
        <color indexed="63"/>
        <rFont val="Arial"/>
        <family val="2"/>
      </rPr>
      <t>*Investors should consult their financial advisers if in doubt about whether the product is suitable for them.</t>
    </r>
  </si>
  <si>
    <r>
      <rPr>
        <b/>
        <sz val="7"/>
        <color indexed="63"/>
        <rFont val="Arial"/>
        <family val="2"/>
      </rPr>
      <t xml:space="preserve">HSBC Brazil Fund
</t>
    </r>
    <r>
      <rPr>
        <sz val="7"/>
        <color indexed="63"/>
        <rFont val="Arial"/>
        <family val="2"/>
      </rPr>
      <t xml:space="preserve">(An Open-Ended Fund of Funds Scheme investing in HSBC Global Investments Fund - (HGIF) Brazil Equity Fund)
</t>
    </r>
    <r>
      <rPr>
        <b/>
        <sz val="7"/>
        <color indexed="63"/>
        <rFont val="Arial"/>
        <family val="2"/>
      </rPr>
      <t xml:space="preserve">Benchmark: </t>
    </r>
    <r>
      <rPr>
        <sz val="7"/>
        <color indexed="63"/>
        <rFont val="Arial"/>
        <family val="2"/>
      </rPr>
      <t>MSCI Brazil 10/40 Index TRI</t>
    </r>
  </si>
  <si>
    <r>
      <rPr>
        <sz val="7"/>
        <color indexed="63"/>
        <rFont val="Arial"/>
        <family val="2"/>
      </rPr>
      <t xml:space="preserve">This product is suitable for investors who are seeking*:
</t>
    </r>
    <r>
      <rPr>
        <sz val="7"/>
        <color indexed="63"/>
        <rFont val="Arial"/>
        <family val="2"/>
      </rPr>
      <t xml:space="preserve">• To create wealth over long term
</t>
    </r>
    <r>
      <rPr>
        <sz val="7"/>
        <color indexed="63"/>
        <rFont val="Arial"/>
        <family val="2"/>
      </rPr>
      <t xml:space="preserve">• Investment in equity and equity related securities through feeder route in Brazilian markets
</t>
    </r>
    <r>
      <rPr>
        <sz val="7"/>
        <color indexed="63"/>
        <rFont val="Arial"/>
        <family val="2"/>
      </rPr>
      <t>*Investors should consult their financial advisers if in doubt about whether the product is suitable for them.</t>
    </r>
  </si>
  <si>
    <r>
      <rPr>
        <b/>
        <sz val="7"/>
        <color indexed="63"/>
        <rFont val="Arial"/>
        <family val="2"/>
      </rPr>
      <t xml:space="preserve">HSBC Managed Solutions India – Growth
</t>
    </r>
    <r>
      <rPr>
        <sz val="7"/>
        <color indexed="63"/>
        <rFont val="Arial"/>
        <family val="2"/>
      </rPr>
      <t xml:space="preserve">(An Open Ended Fund of Funds Scheme investing in a basket of equity, debt, Gold and other Exchange Traded Funds)
</t>
    </r>
    <r>
      <rPr>
        <b/>
        <sz val="7"/>
        <color indexed="63"/>
        <rFont val="Arial"/>
        <family val="2"/>
      </rPr>
      <t xml:space="preserve">Benchmark: </t>
    </r>
    <r>
      <rPr>
        <sz val="7"/>
        <color indexed="63"/>
        <rFont val="Arial"/>
        <family val="2"/>
      </rPr>
      <t>CRISIL Composite Bond Fund Index,S&amp;P BSE 200 TRI</t>
    </r>
  </si>
  <si>
    <r>
      <rPr>
        <sz val="7"/>
        <color indexed="63"/>
        <rFont val="Arial"/>
        <family val="2"/>
      </rPr>
      <t xml:space="preserve">This product is suitable for investors who are seeking*:
</t>
    </r>
    <r>
      <rPr>
        <sz val="7"/>
        <color indexed="63"/>
        <rFont val="Arial"/>
        <family val="2"/>
      </rPr>
      <t xml:space="preserve">• To create wealth over the long-term.
</t>
    </r>
    <r>
      <rPr>
        <sz val="7"/>
        <color indexed="63"/>
        <rFont val="Arial"/>
        <family val="2"/>
      </rPr>
      <t xml:space="preserve">• Investing predominantly in units of equity mutual funds as well as in a basket of debt mutual funds, gold &amp; exchange traded funds, offshore mutual funds and money market instruments;
</t>
    </r>
    <r>
      <rPr>
        <sz val="7"/>
        <color indexed="63"/>
        <rFont val="Arial"/>
        <family val="2"/>
      </rPr>
      <t>*Investors should consult their financial advisers if in doubt about whether the product is suitable for them.</t>
    </r>
  </si>
  <si>
    <r>
      <rPr>
        <b/>
        <sz val="7"/>
        <color indexed="63"/>
        <rFont val="Arial"/>
        <family val="2"/>
      </rPr>
      <t xml:space="preserve">HSBC Managed Solutions India – Moderate
</t>
    </r>
    <r>
      <rPr>
        <sz val="7"/>
        <color indexed="63"/>
        <rFont val="Arial"/>
        <family val="2"/>
      </rPr>
      <t xml:space="preserve">(An Open Ended Fund of Funds Scheme investing in a basket of equity, debt, Gold and other Exchange Traded Funds)
</t>
    </r>
    <r>
      <rPr>
        <b/>
        <sz val="7"/>
        <color indexed="63"/>
        <rFont val="Arial"/>
        <family val="2"/>
      </rPr>
      <t xml:space="preserve">Benchmark: </t>
    </r>
    <r>
      <rPr>
        <sz val="7"/>
        <color indexed="63"/>
        <rFont val="Arial"/>
        <family val="2"/>
      </rPr>
      <t>CRISIL Hybrid 35+65 - Aggressive Index</t>
    </r>
  </si>
  <si>
    <r>
      <rPr>
        <sz val="7"/>
        <color indexed="63"/>
        <rFont val="Arial"/>
        <family val="2"/>
      </rPr>
      <t xml:space="preserve">This product is suitable for investors who are seeking*:
</t>
    </r>
    <r>
      <rPr>
        <sz val="7"/>
        <color indexed="63"/>
        <rFont val="Arial"/>
        <family val="2"/>
      </rPr>
      <t xml:space="preserve">• To create wealth and provide income over the long-term;
</t>
    </r>
    <r>
      <rPr>
        <sz val="7"/>
        <color indexed="63"/>
        <rFont val="Arial"/>
        <family val="2"/>
      </rPr>
      <t xml:space="preserve">• Investments in a basket of debt mutual funds, equity mutual funds, gold &amp; exchange traded funds, offshore mutual funds and money market instruments;
</t>
    </r>
    <r>
      <rPr>
        <sz val="7"/>
        <color indexed="63"/>
        <rFont val="Arial"/>
        <family val="2"/>
      </rPr>
      <t>*Investors should consult their financial advisers if in doubt about whether the product is suitable for them.</t>
    </r>
  </si>
  <si>
    <r>
      <rPr>
        <b/>
        <sz val="7"/>
        <color indexed="63"/>
        <rFont val="Arial"/>
        <family val="2"/>
      </rPr>
      <t xml:space="preserve">HSBC Managed Solutions India – Conservative
</t>
    </r>
    <r>
      <rPr>
        <sz val="7"/>
        <color indexed="63"/>
        <rFont val="Arial"/>
        <family val="2"/>
      </rPr>
      <t xml:space="preserve">(An Open Ended Fund of Funds Scheme investing in a basket of equity, debt, Gold and other Exchange Traded Funds)
</t>
    </r>
    <r>
      <rPr>
        <b/>
        <sz val="7"/>
        <color indexed="63"/>
        <rFont val="Arial"/>
        <family val="2"/>
      </rPr>
      <t xml:space="preserve">Benchmark: </t>
    </r>
    <r>
      <rPr>
        <sz val="7"/>
        <color indexed="63"/>
        <rFont val="Arial"/>
        <family val="2"/>
      </rPr>
      <t>CRISIL Composite Bond Fund Index,S&amp;P BSE 200 TRI</t>
    </r>
  </si>
  <si>
    <r>
      <rPr>
        <sz val="7"/>
        <color indexed="63"/>
        <rFont val="Arial"/>
        <family val="2"/>
      </rPr>
      <t xml:space="preserve">This product is suitable for investors who are seeking*:
</t>
    </r>
    <r>
      <rPr>
        <sz val="7"/>
        <color indexed="63"/>
        <rFont val="Arial"/>
        <family val="2"/>
      </rPr>
      <t xml:space="preserve">• To provide income over the long-term
</t>
    </r>
    <r>
      <rPr>
        <sz val="7"/>
        <color indexed="63"/>
        <rFont val="Arial"/>
        <family val="2"/>
      </rPr>
      <t xml:space="preserve">• Investing predominantly in units of debt mutual funds as well as in a basket of equity mutual funds, gold &amp; other exchange traded funds and money market instruments.
</t>
    </r>
    <r>
      <rPr>
        <sz val="7"/>
        <color indexed="63"/>
        <rFont val="Arial"/>
        <family val="2"/>
      </rPr>
      <t>*Investors should consult their financial advisers if in doubt about whether the product is suitable for them.</t>
    </r>
  </si>
  <si>
    <r>
      <rPr>
        <b/>
        <sz val="7"/>
        <color indexed="63"/>
        <rFont val="Arial"/>
        <family val="2"/>
      </rPr>
      <t xml:space="preserve">HSBC Overnight Fund
</t>
    </r>
    <r>
      <rPr>
        <sz val="7"/>
        <color indexed="63"/>
        <rFont val="Arial"/>
        <family val="2"/>
      </rPr>
      <t xml:space="preserve">(An open-ended debt scheme investing in overnight securities. A relatively low interest rate risk and relatively low credit risk.)
</t>
    </r>
    <r>
      <rPr>
        <b/>
        <sz val="7"/>
        <color indexed="63"/>
        <rFont val="Arial"/>
        <family val="2"/>
      </rPr>
      <t xml:space="preserve">Benchmark: </t>
    </r>
    <r>
      <rPr>
        <sz val="7"/>
        <color indexed="63"/>
        <rFont val="Arial"/>
        <family val="2"/>
      </rPr>
      <t>NIFTY 1D Rate Index</t>
    </r>
  </si>
  <si>
    <r>
      <rPr>
        <sz val="7"/>
        <color indexed="63"/>
        <rFont val="Arial"/>
        <family val="2"/>
      </rPr>
      <t xml:space="preserve">This product is suitable for investors who are seeking*:
</t>
    </r>
    <r>
      <rPr>
        <sz val="7"/>
        <color indexed="63"/>
        <rFont val="Arial"/>
        <family val="2"/>
      </rPr>
      <t xml:space="preserve">• Income over short term and high liquidity
</t>
    </r>
    <r>
      <rPr>
        <sz val="7"/>
        <color indexed="63"/>
        <rFont val="Arial"/>
        <family val="2"/>
      </rPr>
      <t xml:space="preserve">• Investment in debt &amp; money market instruments with overnight maturity
</t>
    </r>
    <r>
      <rPr>
        <sz val="7"/>
        <color indexed="63"/>
        <rFont val="Arial"/>
        <family val="2"/>
      </rPr>
      <t>*Investors should consult their financial advisers if in doubt about whether the product is suitable for them.</t>
    </r>
  </si>
  <si>
    <r>
      <rPr>
        <b/>
        <sz val="7"/>
        <color indexed="63"/>
        <rFont val="Arial"/>
        <family val="2"/>
      </rPr>
      <t xml:space="preserve">HSBC Liquid Fund
</t>
    </r>
    <r>
      <rPr>
        <sz val="7"/>
        <color indexed="63"/>
        <rFont val="Arial"/>
        <family val="2"/>
      </rPr>
      <t xml:space="preserve">(An open-ended liquid scheme. A relatively low interest rate risk and moderate credit risk.)
</t>
    </r>
    <r>
      <rPr>
        <b/>
        <sz val="7"/>
        <color indexed="63"/>
        <rFont val="Arial"/>
        <family val="2"/>
      </rPr>
      <t xml:space="preserve">Benchmark: </t>
    </r>
    <r>
      <rPr>
        <sz val="7"/>
        <color indexed="63"/>
        <rFont val="Arial"/>
        <family val="2"/>
      </rPr>
      <t>Nifty Liquid Index B-I</t>
    </r>
  </si>
  <si>
    <r>
      <rPr>
        <sz val="7"/>
        <color indexed="63"/>
        <rFont val="Arial"/>
        <family val="2"/>
      </rPr>
      <t xml:space="preserve">This product is suitable for investors who are seeking*:
</t>
    </r>
    <r>
      <rPr>
        <sz val="7"/>
        <color indexed="63"/>
        <rFont val="Arial"/>
        <family val="2"/>
      </rPr>
      <t xml:space="preserve">• Overnight liquidity over short term
</t>
    </r>
    <r>
      <rPr>
        <sz val="7"/>
        <color indexed="63"/>
        <rFont val="Arial"/>
        <family val="2"/>
      </rPr>
      <t xml:space="preserve">• Investment in Money Market Instruments
</t>
    </r>
    <r>
      <rPr>
        <sz val="7"/>
        <color indexed="63"/>
        <rFont val="Arial"/>
        <family val="2"/>
      </rPr>
      <t>*Investors should consult their financial advisers if in doubt about whether the product is suitable for them.</t>
    </r>
  </si>
  <si>
    <r>
      <rPr>
        <b/>
        <sz val="7"/>
        <color indexed="63"/>
        <rFont val="Arial"/>
        <family val="2"/>
      </rPr>
      <t xml:space="preserve">HSBC Money Market Fund
</t>
    </r>
    <r>
      <rPr>
        <sz val="7"/>
        <color indexed="63"/>
        <rFont val="Arial"/>
        <family val="2"/>
      </rPr>
      <t xml:space="preserve">(An open-ended debt scheme investing in money market instruments. A relatively low interest rate risk and moderate credit risk.)
</t>
    </r>
    <r>
      <rPr>
        <b/>
        <sz val="7"/>
        <color indexed="63"/>
        <rFont val="Arial"/>
        <family val="2"/>
      </rPr>
      <t xml:space="preserve">Benchmark: </t>
    </r>
    <r>
      <rPr>
        <sz val="7"/>
        <color indexed="63"/>
        <rFont val="Arial"/>
        <family val="2"/>
      </rPr>
      <t>Nifty Money Market Index B-I</t>
    </r>
  </si>
  <si>
    <r>
      <rPr>
        <sz val="7"/>
        <color indexed="63"/>
        <rFont val="Arial"/>
        <family val="2"/>
      </rPr>
      <t xml:space="preserve">This product is suitable for investors who are seeking*:
</t>
    </r>
    <r>
      <rPr>
        <sz val="7"/>
        <color indexed="63"/>
        <rFont val="Arial"/>
        <family val="2"/>
      </rPr>
      <t xml:space="preserve">• Generation of regular income over short to medium term
</t>
    </r>
    <r>
      <rPr>
        <sz val="7"/>
        <color indexed="63"/>
        <rFont val="Arial"/>
        <family val="2"/>
      </rPr>
      <t xml:space="preserve">• Investment in money market instruments
</t>
    </r>
    <r>
      <rPr>
        <sz val="7"/>
        <color indexed="63"/>
        <rFont val="Arial"/>
        <family val="2"/>
      </rPr>
      <t>*Investors should consult their financial advisers if in doubt about whether the product is suitable for them.</t>
    </r>
  </si>
  <si>
    <r>
      <rPr>
        <b/>
        <sz val="7"/>
        <color indexed="63"/>
        <rFont val="Arial"/>
        <family val="2"/>
      </rPr>
      <t xml:space="preserve">HSBC Low Duration Fund
</t>
    </r>
    <r>
      <rPr>
        <sz val="7"/>
        <color indexed="63"/>
        <rFont val="Arial"/>
        <family val="2"/>
      </rPr>
      <t xml:space="preserve">(An open ended low duration debt scheme investing in instruments such that the Macaulay duration of the portfolio is between 6 months to 12 months. A relatively low interest rate risk and moderate credit risk.)
</t>
    </r>
    <r>
      <rPr>
        <b/>
        <sz val="7"/>
        <color indexed="63"/>
        <rFont val="Arial"/>
        <family val="2"/>
      </rPr>
      <t xml:space="preserve">Benchmark: </t>
    </r>
    <r>
      <rPr>
        <sz val="7"/>
        <color indexed="63"/>
        <rFont val="Arial"/>
        <family val="2"/>
      </rPr>
      <t>NIFTY Low Duration Debt Index B-I</t>
    </r>
  </si>
  <si>
    <r>
      <rPr>
        <sz val="7"/>
        <color indexed="63"/>
        <rFont val="Arial"/>
        <family val="2"/>
      </rPr>
      <t xml:space="preserve">This product is suitable for investors who are seeking*:
</t>
    </r>
    <r>
      <rPr>
        <sz val="7"/>
        <color indexed="63"/>
        <rFont val="Arial"/>
        <family val="2"/>
      </rPr>
      <t xml:space="preserve">• Liquidity over short term
</t>
    </r>
    <r>
      <rPr>
        <sz val="7"/>
        <color indexed="63"/>
        <rFont val="Arial"/>
        <family val="2"/>
      </rPr>
      <t xml:space="preserve">• Investment in Debt / Money Market Instruments such that the Macaulay duration of the portfolio is between 6 months to 12 months
</t>
    </r>
    <r>
      <rPr>
        <sz val="7"/>
        <color indexed="63"/>
        <rFont val="Arial"/>
        <family val="2"/>
      </rPr>
      <t>*Investors should consult their financial advisers if in doubt about whether the product is suitable for them.</t>
    </r>
  </si>
  <si>
    <r>
      <rPr>
        <b/>
        <sz val="7"/>
        <color indexed="63"/>
        <rFont val="Arial"/>
        <family val="2"/>
      </rPr>
      <t xml:space="preserve">HSBC Ultra Short Duration Fund
</t>
    </r>
    <r>
      <rPr>
        <sz val="7"/>
        <color indexed="63"/>
        <rFont val="Arial"/>
        <family val="2"/>
      </rPr>
      <t xml:space="preserve">(An Open ended ultra-short term debt scheme investing in instruments such that the Macaulay duration of the portfolio is between 3 months to 6 months. A relatively low interest rate risk and moderate credit risk.)
</t>
    </r>
    <r>
      <rPr>
        <b/>
        <sz val="7"/>
        <color indexed="63"/>
        <rFont val="Arial"/>
        <family val="2"/>
      </rPr>
      <t xml:space="preserve">Benchmark: </t>
    </r>
    <r>
      <rPr>
        <sz val="7"/>
        <color indexed="63"/>
        <rFont val="Arial"/>
        <family val="2"/>
      </rPr>
      <t>NIFTY Ultra Short Duration Debt Index B-I</t>
    </r>
  </si>
  <si>
    <r>
      <rPr>
        <sz val="7"/>
        <color indexed="63"/>
        <rFont val="Arial"/>
        <family val="2"/>
      </rPr>
      <t xml:space="preserve">This product is suitable for investors who are seeking*:
</t>
    </r>
    <r>
      <rPr>
        <sz val="7"/>
        <color indexed="63"/>
        <rFont val="Arial"/>
        <family val="2"/>
      </rPr>
      <t xml:space="preserve">• Income over short term with low volatility.
</t>
    </r>
    <r>
      <rPr>
        <sz val="7"/>
        <color indexed="63"/>
        <rFont val="Arial"/>
        <family val="2"/>
      </rPr>
      <t xml:space="preserve">• Investment in debt &amp; money market instruments such that the Macaulay Duration of the portfolio is between 3 months- 6 months.^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</si>
  <si>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Generation of regular returns over short term
</t>
    </r>
    <r>
      <rPr>
        <sz val="7"/>
        <color indexed="63"/>
        <rFont val="Arial"/>
        <family val="2"/>
      </rPr>
      <t xml:space="preserve">•  Investment in fixed income securities of shorter
</t>
    </r>
    <r>
      <rPr>
        <sz val="7"/>
        <color indexed="63"/>
        <rFont val="Arial"/>
        <family val="2"/>
      </rPr>
      <t xml:space="preserve">term maturity.
</t>
    </r>
    <r>
      <rPr>
        <sz val="7"/>
        <color indexed="63"/>
        <rFont val="Arial"/>
        <family val="2"/>
      </rPr>
      <t>*Investors should consult their financial advisers if in doubt about whether the product is suitable for them.</t>
    </r>
  </si>
  <si>
    <r>
      <rPr>
        <b/>
        <sz val="7"/>
        <color indexed="63"/>
        <rFont val="Arial"/>
        <family val="2"/>
      </rPr>
      <t xml:space="preserve">HSBC Medium Duration Fund
</t>
    </r>
    <r>
      <rPr>
        <sz val="7"/>
        <color indexed="63"/>
        <rFont val="Arial"/>
        <family val="2"/>
      </rPr>
      <t xml:space="preserve">(An open ended medium term debt scheme investing in instruments such that the Macaulay duration of the portfolio is between 3 years to
4 years. A relatively high interest rate risk and moderate credit risk.)
</t>
    </r>
    <r>
      <rPr>
        <b/>
        <sz val="7"/>
        <color indexed="63"/>
        <rFont val="Arial"/>
        <family val="2"/>
      </rPr>
      <t xml:space="preserve">Benchmark: </t>
    </r>
    <r>
      <rPr>
        <sz val="7"/>
        <color indexed="63"/>
        <rFont val="Arial"/>
        <family val="2"/>
      </rPr>
      <t>NIFTY Medium Duration Debt Index B-III</t>
    </r>
  </si>
  <si>
    <r>
      <rPr>
        <sz val="7"/>
        <color indexed="63"/>
        <rFont val="Arial"/>
        <family val="2"/>
      </rPr>
      <t xml:space="preserve">This product is suitable for investors who are seeking*:
</t>
    </r>
    <r>
      <rPr>
        <sz val="7"/>
        <color indexed="63"/>
        <rFont val="Arial"/>
        <family val="2"/>
      </rPr>
      <t xml:space="preserve">• Generation of income over medium term
</t>
    </r>
    <r>
      <rPr>
        <sz val="7"/>
        <color indexed="63"/>
        <rFont val="Arial"/>
        <family val="2"/>
      </rPr>
      <t xml:space="preserve">• Investment primarily in debt and money market securities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</si>
  <si>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Regular income over medium term
</t>
    </r>
    <r>
      <rPr>
        <sz val="7"/>
        <color indexed="63"/>
        <rFont val="Arial"/>
        <family val="2"/>
      </rPr>
      <t xml:space="preserve">• Investment in diversified portfolio of fixed income securities such that the Macaulay duration of the portfolio is between 4 year to 7 years
</t>
    </r>
    <r>
      <rPr>
        <sz val="7"/>
        <color indexed="63"/>
        <rFont val="Arial"/>
        <family val="2"/>
      </rPr>
      <t>*Investors should consult their financial advisers if in doubt about whether the product is suitable for them.</t>
    </r>
  </si>
  <si>
    <r>
      <rPr>
        <b/>
        <sz val="7"/>
        <color indexed="63"/>
        <rFont val="Arial"/>
        <family val="2"/>
      </rPr>
      <t xml:space="preserve">HSBC Dynamic Bond Fund
</t>
    </r>
    <r>
      <rPr>
        <sz val="7"/>
        <color indexed="63"/>
        <rFont val="Arial"/>
        <family val="2"/>
      </rPr>
      <t xml:space="preserve">(An open ended dynamic debt scheme investing across duration. A relatively high interest rate risk and relatively low credit risk.)
</t>
    </r>
    <r>
      <rPr>
        <b/>
        <sz val="7"/>
        <color indexed="63"/>
        <rFont val="Arial"/>
        <family val="2"/>
      </rPr>
      <t xml:space="preserve">Benchmark: </t>
    </r>
    <r>
      <rPr>
        <sz val="7"/>
        <color indexed="63"/>
        <rFont val="Arial"/>
        <family val="2"/>
      </rPr>
      <t>NIFTY Composite Debt Index A-III</t>
    </r>
  </si>
  <si>
    <r>
      <rPr>
        <sz val="7"/>
        <color indexed="63"/>
        <rFont val="Arial"/>
        <family val="2"/>
      </rPr>
      <t xml:space="preserve">This product is suitable for investors who are seeking*:
</t>
    </r>
    <r>
      <rPr>
        <sz val="7"/>
        <color indexed="63"/>
        <rFont val="Arial"/>
        <family val="2"/>
      </rPr>
      <t xml:space="preserve">• Generation of reasonable returns over medium to long term
</t>
    </r>
    <r>
      <rPr>
        <sz val="7"/>
        <color indexed="63"/>
        <rFont val="Arial"/>
        <family val="2"/>
      </rPr>
      <t xml:space="preserve">• Investment in fixed income securities
</t>
    </r>
    <r>
      <rPr>
        <sz val="7"/>
        <color indexed="63"/>
        <rFont val="Arial"/>
        <family val="2"/>
      </rPr>
      <t>*Investors should consult their financial advisers if in doubt about whether the product is suitable for them.</t>
    </r>
  </si>
  <si>
    <r>
      <rPr>
        <b/>
        <sz val="7"/>
        <color indexed="63"/>
        <rFont val="Arial"/>
        <family val="2"/>
      </rPr>
      <t xml:space="preserve">HSBC Corporate Bond Fund
</t>
    </r>
    <r>
      <rPr>
        <sz val="7"/>
        <color indexed="63"/>
        <rFont val="Arial"/>
        <family val="2"/>
      </rPr>
      <t xml:space="preserve">(An open-ended debt scheme predominantly investing in AA+ and above rated corporate bonds. A relatively high interest rate risk and relatively low credit risk.)
</t>
    </r>
    <r>
      <rPr>
        <b/>
        <sz val="7"/>
        <color indexed="63"/>
        <rFont val="Arial"/>
        <family val="2"/>
      </rPr>
      <t xml:space="preserve">Benchmark: </t>
    </r>
    <r>
      <rPr>
        <sz val="7"/>
        <color indexed="63"/>
        <rFont val="Arial"/>
        <family val="2"/>
      </rPr>
      <t>NIFTY Corporate Bond Index B-III</t>
    </r>
  </si>
  <si>
    <r>
      <rPr>
        <sz val="7"/>
        <color indexed="63"/>
        <rFont val="Arial"/>
        <family val="2"/>
      </rPr>
      <t xml:space="preserve">This product is suitable for investors who are seeking*:
</t>
    </r>
    <r>
      <rPr>
        <sz val="7"/>
        <color indexed="63"/>
        <rFont val="Arial"/>
        <family val="2"/>
      </rPr>
      <t xml:space="preserve">• Generation of regular and stable income over medium to long term
</t>
    </r>
    <r>
      <rPr>
        <sz val="7"/>
        <color indexed="63"/>
        <rFont val="Arial"/>
        <family val="2"/>
      </rPr>
      <t xml:space="preserve">• Investment predominantly in AA+ and above rated corporate bonds and money market instruments
</t>
    </r>
    <r>
      <rPr>
        <sz val="7"/>
        <color indexed="63"/>
        <rFont val="Arial"/>
        <family val="2"/>
      </rPr>
      <t>*Investors should consult their financial advisers if in doubt about whether the product is suitable for them.</t>
    </r>
  </si>
  <si>
    <r>
      <rPr>
        <b/>
        <sz val="7"/>
        <color indexed="63"/>
        <rFont val="Arial"/>
        <family val="2"/>
      </rPr>
      <t xml:space="preserve">HSBC Banking and PSU Debt Fund
</t>
    </r>
    <r>
      <rPr>
        <sz val="7"/>
        <color indexed="63"/>
        <rFont val="Arial"/>
        <family val="2"/>
      </rPr>
      <t xml:space="preserve">(An open-ended debt scheme primarily investing in debt instruments of banks, public sector undertakings, public financial institutions and municipal bonds. A relatively high interest rate risk and relatively low credit.)
</t>
    </r>
    <r>
      <rPr>
        <b/>
        <sz val="7"/>
        <color indexed="63"/>
        <rFont val="Arial"/>
        <family val="2"/>
      </rPr>
      <t xml:space="preserve">Benchmark: </t>
    </r>
    <r>
      <rPr>
        <sz val="7"/>
        <color indexed="63"/>
        <rFont val="Arial"/>
        <family val="2"/>
      </rPr>
      <t>NIFTY Banking &amp; PSU Debt Index</t>
    </r>
  </si>
  <si>
    <r>
      <rPr>
        <sz val="7"/>
        <color indexed="63"/>
        <rFont val="Arial"/>
        <family val="2"/>
      </rPr>
      <t xml:space="preserve">This product is suitable for investors who are seeking*:
</t>
    </r>
    <r>
      <rPr>
        <sz val="7"/>
        <color indexed="63"/>
        <rFont val="Arial"/>
        <family val="2"/>
      </rPr>
      <t xml:space="preserve">• Generation of reasonable returns and liquidity over short term
</t>
    </r>
    <r>
      <rPr>
        <sz val="7"/>
        <color indexed="63"/>
        <rFont val="Arial"/>
        <family val="2"/>
      </rPr>
      <t xml:space="preserve">• Investment predominantly in securities issued by Banks, Public Sector Undertakings and Public Financial Institutions and municipal corporations in India
</t>
    </r>
    <r>
      <rPr>
        <sz val="7"/>
        <color indexed="63"/>
        <rFont val="Arial"/>
        <family val="2"/>
      </rPr>
      <t>*Investors should consult their financial advisers if in doubt about whether the product is suitable for them.</t>
    </r>
  </si>
  <si>
    <r>
      <rPr>
        <b/>
        <sz val="7"/>
        <color indexed="63"/>
        <rFont val="Arial"/>
        <family val="2"/>
      </rPr>
      <t xml:space="preserve">HSBC Credit Risk Fund
</t>
    </r>
    <r>
      <rPr>
        <sz val="7"/>
        <color indexed="63"/>
        <rFont val="Arial"/>
        <family val="2"/>
      </rPr>
      <t xml:space="preserve">(“An open-ended debt scheme predominantly investing in AA and below rated corporate  bonds (excluding AA+ rated corporate bonds). A relatively high interest rate risk and
</t>
    </r>
    <r>
      <rPr>
        <sz val="7"/>
        <color indexed="63"/>
        <rFont val="Arial"/>
        <family val="2"/>
      </rPr>
      <t xml:space="preserve">relatively high credit risk”)
</t>
    </r>
    <r>
      <rPr>
        <b/>
        <sz val="7"/>
        <color indexed="63"/>
        <rFont val="Arial"/>
        <family val="2"/>
      </rPr>
      <t xml:space="preserve">Benchmark: </t>
    </r>
    <r>
      <rPr>
        <sz val="7"/>
        <color indexed="63"/>
        <rFont val="Arial"/>
        <family val="2"/>
      </rPr>
      <t>NIFTY Credit Risk Bond Index C-III</t>
    </r>
  </si>
  <si>
    <r>
      <rPr>
        <sz val="7"/>
        <color indexed="63"/>
        <rFont val="Arial"/>
        <family val="2"/>
      </rPr>
      <t xml:space="preserve">This product is suitable for investors who are seeking*:
</t>
    </r>
    <r>
      <rPr>
        <sz val="7"/>
        <color indexed="63"/>
        <rFont val="Arial"/>
        <family val="2"/>
      </rPr>
      <t xml:space="preserve">• Generation of regular returns and capital appreciation over medium to long term
</t>
    </r>
    <r>
      <rPr>
        <sz val="7"/>
        <color indexed="63"/>
        <rFont val="Arial"/>
        <family val="2"/>
      </rPr>
      <t xml:space="preserve">• Investment in debt instruments (including securitized debt), government and money market securities
</t>
    </r>
    <r>
      <rPr>
        <sz val="7"/>
        <color indexed="63"/>
        <rFont val="Arial"/>
        <family val="2"/>
      </rPr>
      <t>*Investors should consult their financial advisers if in doubt about whether the product is suitable for them.</t>
    </r>
  </si>
  <si>
    <r>
      <rPr>
        <b/>
        <sz val="7"/>
        <color indexed="63"/>
        <rFont val="Arial"/>
        <family val="2"/>
      </rPr>
      <t xml:space="preserve">HSBC Gilt Fund
</t>
    </r>
    <r>
      <rPr>
        <sz val="7"/>
        <color indexed="63"/>
        <rFont val="Arial"/>
        <family val="2"/>
      </rPr>
      <t xml:space="preserve">(An open-ended debt scheme investing in government securities across maturity. A relatively high interest rate risk and relatively low credit risk.)
</t>
    </r>
    <r>
      <rPr>
        <b/>
        <sz val="7"/>
        <color indexed="63"/>
        <rFont val="Arial"/>
        <family val="2"/>
      </rPr>
      <t xml:space="preserve">Benchmark: </t>
    </r>
    <r>
      <rPr>
        <sz val="7"/>
        <color indexed="63"/>
        <rFont val="Arial"/>
        <family val="2"/>
      </rPr>
      <t>NIFTY All Duration G-Sec Index</t>
    </r>
  </si>
  <si>
    <r>
      <rPr>
        <sz val="7"/>
        <color indexed="63"/>
        <rFont val="Arial"/>
        <family val="2"/>
      </rPr>
      <t xml:space="preserve">This product is suitable for investors who are seeking*:
</t>
    </r>
    <r>
      <rPr>
        <sz val="7"/>
        <color indexed="63"/>
        <rFont val="Arial"/>
        <family val="2"/>
      </rPr>
      <t xml:space="preserve">• Generation of returns over medium to long term
</t>
    </r>
    <r>
      <rPr>
        <sz val="7"/>
        <color indexed="63"/>
        <rFont val="Arial"/>
        <family val="2"/>
      </rPr>
      <t xml:space="preserve">•  Investment in Government Securities
</t>
    </r>
    <r>
      <rPr>
        <sz val="7"/>
        <color indexed="63"/>
        <rFont val="Arial"/>
        <family val="2"/>
      </rPr>
      <t>*Investors should consult their financial advisers if in doubt about whether the product is suitable for them.</t>
    </r>
  </si>
  <si>
    <r>
      <rPr>
        <b/>
        <sz val="7"/>
        <color indexed="63"/>
        <rFont val="Arial"/>
        <family val="2"/>
      </rPr>
      <t xml:space="preserve">HSBC Conservative Hybrid Fund
</t>
    </r>
    <r>
      <rPr>
        <sz val="7"/>
        <color indexed="63"/>
        <rFont val="Arial"/>
        <family val="2"/>
      </rPr>
      <t xml:space="preserve">(An open ended hybrid scheme investing predominantly in debt instruments.)
</t>
    </r>
    <r>
      <rPr>
        <b/>
        <sz val="7"/>
        <color indexed="63"/>
        <rFont val="Arial"/>
        <family val="2"/>
      </rPr>
      <t xml:space="preserve">Benchmark: </t>
    </r>
    <r>
      <rPr>
        <sz val="7"/>
        <color indexed="63"/>
        <rFont val="Arial"/>
        <family val="2"/>
      </rPr>
      <t>NIFTY 50 Hybrid Composite Debt 15:85 Index</t>
    </r>
  </si>
  <si>
    <r>
      <rPr>
        <b/>
        <sz val="7"/>
        <color indexed="63"/>
        <rFont val="Arial"/>
        <family val="2"/>
      </rPr>
      <t xml:space="preserve">HSBC CRISIL IBX 50-50 Gilt Plus Apr 2028
</t>
    </r>
    <r>
      <rPr>
        <b/>
        <sz val="7"/>
        <color indexed="63"/>
        <rFont val="Arial"/>
        <family val="2"/>
      </rPr>
      <t xml:space="preserve">Index Fund
</t>
    </r>
    <r>
      <rPr>
        <sz val="7"/>
        <color indexed="63"/>
        <rFont val="Arial"/>
        <family val="2"/>
      </rPr>
      <t xml:space="preserve">(An open-ended Target Maturity Index Fund tracking CRISIL IBX 50:50 Gilt Plus SDL Index – April 2028. Relatively high interest rate risk and relatively low credit risk.)
</t>
    </r>
    <r>
      <rPr>
        <b/>
        <sz val="7"/>
        <color indexed="63"/>
        <rFont val="Arial"/>
        <family val="2"/>
      </rPr>
      <t xml:space="preserve">Benchmark: </t>
    </r>
    <r>
      <rPr>
        <sz val="7"/>
        <color indexed="63"/>
        <rFont val="Arial"/>
        <family val="2"/>
      </rPr>
      <t>CRISIL IBX 50:50 Gilt Plus SDL Index - April 2028</t>
    </r>
  </si>
  <si>
    <r>
      <rPr>
        <sz val="7"/>
        <color indexed="63"/>
        <rFont val="Arial"/>
        <family val="2"/>
      </rPr>
      <t xml:space="preserve">This product is suitable for investors who are seeking*:
</t>
    </r>
    <r>
      <rPr>
        <sz val="7"/>
        <color indexed="63"/>
        <rFont val="Arial"/>
        <family val="2"/>
      </rPr>
      <t xml:space="preserve">• Income over target maturity period
</t>
    </r>
    <r>
      <rPr>
        <sz val="7"/>
        <color indexed="63"/>
        <rFont val="Arial"/>
        <family val="2"/>
      </rPr>
      <t xml:space="preserve">• Investment in constituents similar to the composition of CRISIL IBX 50:50 Gilt Plus SDL Index – April 2028
</t>
    </r>
    <r>
      <rPr>
        <sz val="7"/>
        <color indexed="63"/>
        <rFont val="Arial"/>
        <family val="2"/>
      </rPr>
      <t>*Investors should consult their financial advisers if in doubt about whether the product is suitable for them.</t>
    </r>
  </si>
  <si>
    <r>
      <rPr>
        <b/>
        <sz val="7"/>
        <color indexed="63"/>
        <rFont val="Arial"/>
        <family val="2"/>
      </rPr>
      <t xml:space="preserve">HSBC CRISIL IBX Gilt June 2027 Index Fund
</t>
    </r>
    <r>
      <rPr>
        <sz val="7"/>
        <color indexed="63"/>
        <rFont val="Arial"/>
        <family val="2"/>
      </rPr>
      <t xml:space="preserve">(An open-ended Target Maturity Index Fund tracking CRISIL-IBX Gilt Index - June 2027. Relatively high interest rate risk and relatively low credit risk.)
</t>
    </r>
    <r>
      <rPr>
        <b/>
        <sz val="7"/>
        <color indexed="63"/>
        <rFont val="Arial"/>
        <family val="2"/>
      </rPr>
      <t xml:space="preserve">Benchmark: </t>
    </r>
    <r>
      <rPr>
        <sz val="7"/>
        <color indexed="63"/>
        <rFont val="Arial"/>
        <family val="2"/>
      </rPr>
      <t>CRISIL-IBX Gilt Index - June 2027</t>
    </r>
  </si>
  <si>
    <t>This product is suitable for investors who are seeking*:
• Income over target maturity period
• Investments in Government Securities and Tbills
*Investors should consult their financial advisers if in doubt about whether the product is suitable for them.</t>
  </si>
  <si>
    <t>Plan Name</t>
  </si>
  <si>
    <t>Scheme code as per Citibank</t>
  </si>
  <si>
    <t>Trail</t>
  </si>
  <si>
    <t>Additional 5 Basis</t>
  </si>
  <si>
    <t>Investor education</t>
  </si>
  <si>
    <t>Other costs</t>
  </si>
  <si>
    <t>IM fees</t>
  </si>
  <si>
    <t>B30 charge</t>
  </si>
  <si>
    <t>GST on management fee</t>
  </si>
  <si>
    <t>TER charged on fund</t>
  </si>
  <si>
    <t>Avg Aum Ytd</t>
  </si>
  <si>
    <t>Expense Ratio</t>
  </si>
  <si>
    <t>Expense Ratio (Excluding B30 &amp; GST on AMC Fees)</t>
  </si>
  <si>
    <t>Number Of Days</t>
  </si>
  <si>
    <t xml:space="preserve">Expense Rates (Including GST) </t>
  </si>
  <si>
    <t xml:space="preserve">Expense Rates (Net of GST) </t>
  </si>
  <si>
    <t>GST</t>
  </si>
  <si>
    <t>DIRECT</t>
  </si>
  <si>
    <t>NON DIRECT</t>
  </si>
  <si>
    <t>DIRECT PLAN</t>
  </si>
  <si>
    <t>REGULAR PLAN</t>
  </si>
  <si>
    <t>UNCLAIMED PLAN</t>
  </si>
  <si>
    <t>INSTITUTIONAL PLAN</t>
  </si>
  <si>
    <t>REGULAR DISCONTINUE PLAN</t>
  </si>
  <si>
    <t>REGULAR</t>
  </si>
  <si>
    <t>HSBC EPS COLLECTION ACCOUNT</t>
  </si>
  <si>
    <t>ICICI MF-Webtrade A/c</t>
  </si>
  <si>
    <t>HDFC CMS Common Coll A/c</t>
  </si>
  <si>
    <t>HSBC COMMON REDEMP AC</t>
  </si>
  <si>
    <t>UTI BankÂ  India_Trsfr</t>
  </si>
  <si>
    <t>HSBC Dividend Pool Account</t>
  </si>
  <si>
    <t>Citibank Operations Account</t>
  </si>
  <si>
    <t>ICICI Operative Account</t>
  </si>
  <si>
    <t>HSBC -Redemption</t>
  </si>
  <si>
    <t>DBS AMC Common Coll</t>
  </si>
  <si>
    <t>HSBC MF Expense</t>
  </si>
  <si>
    <t>Subscription Receivable_Trsfr</t>
  </si>
  <si>
    <t>Due to broker-Securitised Debt</t>
  </si>
  <si>
    <t>HSBC BILLDESK COLLECTION ACC</t>
  </si>
  <si>
    <t>HSBC MULTI SCHEME COLL ACC</t>
  </si>
  <si>
    <t>HSBC CASH FUND - QNIS COL AC</t>
  </si>
  <si>
    <t>Redemption Pool Account</t>
  </si>
  <si>
    <t>HDFC  Online Coll A/C</t>
  </si>
  <si>
    <t>HSBC UPI COMMON COLL ACCOUNT</t>
  </si>
  <si>
    <t>HDFC_WEB ACCOUNT</t>
  </si>
  <si>
    <t>HDFC BSE ICCL Settlement</t>
  </si>
  <si>
    <t>SBI Collection Account</t>
  </si>
  <si>
    <t>Citibank MF Common Coll</t>
  </si>
  <si>
    <t>HSBC PCM Coll A/C</t>
  </si>
  <si>
    <t>Kotak Net Online Coll A/c</t>
  </si>
  <si>
    <t>IDBI MF Common Coll A/c</t>
  </si>
  <si>
    <t>Citibank Common Exps Ã‚/C_Trsfr</t>
  </si>
  <si>
    <t>Citibank Brok Pool Ac_Trsfr</t>
  </si>
  <si>
    <t>HDFC Collection 2</t>
  </si>
  <si>
    <t>HDFC Collection 4</t>
  </si>
  <si>
    <t>HDFC Collection 5</t>
  </si>
  <si>
    <t>HSBC -Brokerage_Trsfr</t>
  </si>
  <si>
    <t>Citibank Pool Operating_Trsfr</t>
  </si>
  <si>
    <t>SCB MF COMMON COLL A/C</t>
  </si>
  <si>
    <t>Due from broker-Securitised De</t>
  </si>
  <si>
    <t>Deutsche bank</t>
  </si>
  <si>
    <t>DBS Bank Limited</t>
  </si>
  <si>
    <t>HDFC Coll Channel Pool</t>
  </si>
  <si>
    <t>ICICI Channel Pool 1</t>
  </si>
  <si>
    <t>ICICI SIP Collection_Trsfr</t>
  </si>
  <si>
    <t>Citibank Liquid Fund Coll</t>
  </si>
  <si>
    <t>Indusind Bank</t>
  </si>
  <si>
    <t>SBI collection account</t>
  </si>
  <si>
    <t>YES BK Online Coll Account</t>
  </si>
  <si>
    <t>Due from broker-equities (Re)</t>
  </si>
  <si>
    <t>HDFC BANK - REDEMPTION A/c</t>
  </si>
  <si>
    <t>ICICI Bank Exp Account_Trsfr</t>
  </si>
  <si>
    <t>Due  to broker-equities(Re)</t>
  </si>
  <si>
    <t>HSBC ABCHLOR INVESTMENT C AC</t>
  </si>
  <si>
    <t>Kotak Coll Channel Pool</t>
  </si>
  <si>
    <t>HDFC Collection 3</t>
  </si>
  <si>
    <t>Punjab National Bk-Colle_Trsfr</t>
  </si>
  <si>
    <t>SCB Liquid Fund Coll A/c</t>
  </si>
  <si>
    <t>KOTAK Liquid Fund Coll A/c</t>
  </si>
  <si>
    <t>ICICI Bank coll pool A/C</t>
  </si>
  <si>
    <t>Citibank N.A. India1</t>
  </si>
  <si>
    <t>^^</t>
  </si>
  <si>
    <t>Trustee Fees include expenses pertaining to  Trustee Officer’s Salary.</t>
  </si>
  <si>
    <t>IM fees ( Updated )</t>
  </si>
  <si>
    <t>HSBC Tax Saver Equity Fund - Direct IDCW Payout</t>
  </si>
  <si>
    <t>HSBC Tax Saver Equity Fund - Regular IDCW Payout</t>
  </si>
  <si>
    <t>FTAFD</t>
  </si>
  <si>
    <t>FTADD</t>
  </si>
  <si>
    <t>STIID 2171</t>
  </si>
  <si>
    <t>STIID 2172</t>
  </si>
  <si>
    <t>STIDD 2459</t>
  </si>
  <si>
    <t>STIDD 2466</t>
  </si>
  <si>
    <t>HSBC MUTUAL FUND</t>
  </si>
  <si>
    <t>IDCW Declared during period 01-Oct-2022 and  31-Mar-2023</t>
  </si>
  <si>
    <t xml:space="preserve"> Option</t>
  </si>
  <si>
    <t>Rate of dividend per Unit</t>
  </si>
  <si>
    <t>Individuals &amp; HUF</t>
  </si>
  <si>
    <t>Direct Plan Half Yearly IDCW Option</t>
  </si>
  <si>
    <t>Direct Plan Annual IDCW Option</t>
  </si>
  <si>
    <t>a) From 01st Oct 2022 to 25th Nov 2022</t>
  </si>
  <si>
    <t>L&amp;T Liquid Fund</t>
  </si>
  <si>
    <t>b) From 26th Nov 2022 to 31st Mar 2023</t>
  </si>
  <si>
    <t>L&amp;T Conservative Hybrid Fund</t>
  </si>
  <si>
    <t>a) From 01st Oct 2022 to 25th Nov 2022 : Nil</t>
  </si>
  <si>
    <t>L&amp;T Tax Advantage Fund</t>
  </si>
  <si>
    <t>HSBC ELSS FUND</t>
  </si>
  <si>
    <t>Direct Plan  Weekly IDCW Option</t>
  </si>
  <si>
    <t>L&amp;T Flexi Bond Fund</t>
  </si>
  <si>
    <t>Regular Plan IDCW Option</t>
  </si>
  <si>
    <t>Fortnihtly IDCW Option</t>
  </si>
  <si>
    <t>L&amp;T Low Duration Fund</t>
  </si>
  <si>
    <t>a) From 26th Nov 2022 to 31st Mar 2023</t>
  </si>
  <si>
    <t>L&amp;T Hybrid Equity Fund</t>
  </si>
  <si>
    <t>L&amp;T Short Term Bond Fund</t>
  </si>
  <si>
    <t>b) From 26th Nov 2022 to 31st Mar 2023 : Nil</t>
  </si>
  <si>
    <t>Direct Plan  IDCW Option</t>
  </si>
  <si>
    <t>L&amp;T Large and MidCap Fund</t>
  </si>
  <si>
    <t>HSBC Large And MidCap Equity Fund</t>
  </si>
  <si>
    <t>L&amp;T Overnight Fund</t>
  </si>
  <si>
    <t>L&amp;T Ultra Short Term Fund</t>
  </si>
  <si>
    <t>Annexure I</t>
  </si>
  <si>
    <t>(INR in Crores.)</t>
  </si>
  <si>
    <t>~ Indicates less than 0.01.</t>
  </si>
  <si>
    <t>&lt;</t>
  </si>
  <si>
    <t>Absolute returns during the half year are not computed for schemes / plans launched during the current half year.</t>
  </si>
  <si>
    <t>Note: HSBC Mutual Fund has acquired the Schemes of L&amp;T Mutual Fund and accordingly L&amp;T Mutual Fund  Schemes have been transferred to and form part of HSBC Mutual Fund on and from the close of business hours on November 25, 2022</t>
  </si>
  <si>
    <t xml:space="preserve"> Merger of Schemes between HSBC Mutual Fund and L&amp;T Mutual Fund</t>
  </si>
  <si>
    <t>S. No.</t>
  </si>
  <si>
    <t>Transferor Scheme</t>
  </si>
  <si>
    <t>Transferee Scheme</t>
  </si>
  <si>
    <t>New Name / Surviving Scheme</t>
  </si>
  <si>
    <t>L&amp;T India Large Cap Fund</t>
  </si>
  <si>
    <t>L&amp;T Midcap Fund</t>
  </si>
  <si>
    <t>L&amp;T Emerging Businesses Fund</t>
  </si>
  <si>
    <t>L&amp;T Flexicap Fund</t>
  </si>
  <si>
    <t>L&amp;T Large &amp; Mid Cap Fund</t>
  </si>
  <si>
    <t>HSBC Large &amp; Mid Cap Equity Fund</t>
  </si>
  <si>
    <t>L&amp;T Focused Equity Fund</t>
  </si>
  <si>
    <t>L&amp;T Infrastructure Fund</t>
  </si>
  <si>
    <t>HSBC Corporate Bond Fund &amp; HSBC Flexi Debt Fund</t>
  </si>
  <si>
    <t>Change in Fundamental Attribute of HSBC Mutual Fund Scheme</t>
  </si>
  <si>
    <t>Category</t>
  </si>
  <si>
    <t>Existing Name</t>
  </si>
  <si>
    <t>Medium to Long Duration</t>
  </si>
  <si>
    <t>Change in Fundamental Attribute of L&amp;T Mutual Fund Schemes (to be part of HSBC Mutual Fund) with effective date from the close of business hours on 25 November 2022</t>
  </si>
  <si>
    <t>New Name</t>
  </si>
  <si>
    <t>Equity Linked Savings Scheme</t>
  </si>
  <si>
    <t>Value</t>
  </si>
  <si>
    <t>L&amp;T India Value Fund</t>
  </si>
  <si>
    <t>Thematic</t>
  </si>
  <si>
    <t>L&amp;T Business Cycles Fund</t>
  </si>
  <si>
    <t>Balanced Advantage Fund</t>
  </si>
  <si>
    <t>L&amp;T Balanced Advantage Fund</t>
  </si>
  <si>
    <t>Equity Savings</t>
  </si>
  <si>
    <t>L&amp;T Equity Savings Fund</t>
  </si>
  <si>
    <t>Arbitrage</t>
  </si>
  <si>
    <t>L&amp;T Arbitrage Opportunities Fund</t>
  </si>
  <si>
    <t>Money Market</t>
  </si>
  <si>
    <t>L&amp;T Money Market Fund</t>
  </si>
  <si>
    <t>Corporate Bond</t>
  </si>
  <si>
    <t>L&amp;T Triple Ace Bond Fund</t>
  </si>
  <si>
    <t>Banking &amp; PSU Debt</t>
  </si>
  <si>
    <t>L&amp;T Banking and PSU Debt Fund</t>
  </si>
  <si>
    <t>Medium Duration</t>
  </si>
  <si>
    <t>L&amp;T Resurgent India Bond Fund</t>
  </si>
  <si>
    <t>Gilt Fund</t>
  </si>
  <si>
    <t>L&amp;T Gilt Fund</t>
  </si>
  <si>
    <t>Credit Risk</t>
  </si>
  <si>
    <t>L&amp;T Credit Risk Fund</t>
  </si>
  <si>
    <t>Change of name of L&amp;T Mutual Fund schemes (to be part of HSBC Mutual Fund) with effective date from the close of business hours on 25 November 2022</t>
  </si>
  <si>
    <t>Index</t>
  </si>
  <si>
    <t>L&amp;T Nifty 50 Index Fund</t>
  </si>
  <si>
    <t>L&amp;T Nifty Next 50 Index Fund</t>
  </si>
  <si>
    <t>Discontinuation of subscription in HSBC Mutual Fund Scheme</t>
  </si>
  <si>
    <t>Fresh subscriptions to be stopped from Effective Date from the close of business hours on 25 November 2022.             </t>
  </si>
  <si>
    <t xml:space="preserve">L&amp; T standalone </t>
  </si>
  <si>
    <t>L&amp;T and HSBC merged schemes</t>
  </si>
  <si>
    <t>Need to check and delete</t>
  </si>
  <si>
    <t>Need to delete</t>
  </si>
  <si>
    <t>Need to validate and update once nav is rectify against the correct plan.</t>
  </si>
  <si>
    <t>Need to check with auditors</t>
  </si>
  <si>
    <t>Need to check with auditors and compliance</t>
  </si>
  <si>
    <t>For Nifty MidCap 150 TRI benchmark is launched as on 01 April 2005 i.e. post allotment date of HSBC  MidCap Fund, the return of Regular plan for since inception are not available</t>
  </si>
  <si>
    <t>Trustee                                                    Trustee</t>
  </si>
  <si>
    <t xml:space="preserve">Sd/-                                                         Sd/-                                                   </t>
  </si>
  <si>
    <t>C</t>
  </si>
  <si>
    <t>AD</t>
  </si>
  <si>
    <t>B</t>
  </si>
  <si>
    <t>HD</t>
  </si>
  <si>
    <t>Y0D5GDP</t>
  </si>
  <si>
    <t>Y0D5DDP</t>
  </si>
  <si>
    <t>Y0D5G</t>
  </si>
  <si>
    <t>Y0D5D</t>
  </si>
  <si>
    <t>Y0BAGDP</t>
  </si>
  <si>
    <t>Y0BADDP</t>
  </si>
  <si>
    <t>Y0BAG</t>
  </si>
  <si>
    <t>Y0BAD</t>
  </si>
  <si>
    <t>Y0ABGDP</t>
  </si>
  <si>
    <t>Y0ABDDP</t>
  </si>
  <si>
    <t>Y0ABG</t>
  </si>
  <si>
    <t>Y0ABD</t>
  </si>
  <si>
    <t>HETAXFG</t>
  </si>
  <si>
    <t>HETAXFGDP</t>
  </si>
  <si>
    <t>HETAXFD</t>
  </si>
  <si>
    <t>HETAXFDDP</t>
  </si>
  <si>
    <t>HDONTFDPD</t>
  </si>
  <si>
    <t>HDONTFGDP</t>
  </si>
  <si>
    <t>HDONTFMDP</t>
  </si>
  <si>
    <t>HDONTFWDP</t>
  </si>
  <si>
    <t>HDONTFDD</t>
  </si>
  <si>
    <t>HDONTFG</t>
  </si>
  <si>
    <t>HDONTFMD</t>
  </si>
  <si>
    <t>HDONTFWD</t>
  </si>
  <si>
    <t>Y0ECUDM</t>
  </si>
  <si>
    <t>Y0ECUDL</t>
  </si>
  <si>
    <t>Y0ECURM</t>
  </si>
  <si>
    <t>Y0ECURL</t>
  </si>
  <si>
    <t>HLCASHGDP</t>
  </si>
  <si>
    <t>HLCASHDPD</t>
  </si>
  <si>
    <t>HLCASHMDP</t>
  </si>
  <si>
    <t>HLCASHWDP</t>
  </si>
  <si>
    <t>HLCASHRG</t>
  </si>
  <si>
    <t>HLCASHRDD</t>
  </si>
  <si>
    <t>HLCASHIDD</t>
  </si>
  <si>
    <t>HLCASHDD</t>
  </si>
  <si>
    <t>HLCASHG</t>
  </si>
  <si>
    <t>HLCASHMD</t>
  </si>
  <si>
    <t>HLCASHWD</t>
  </si>
  <si>
    <t>HLCASHRWD</t>
  </si>
  <si>
    <t>HDUSDFDPD</t>
  </si>
  <si>
    <t>HDUSDFGDP</t>
  </si>
  <si>
    <t>HDUSDFMDP</t>
  </si>
  <si>
    <t>HDUSDFWDP</t>
  </si>
  <si>
    <t>HDUSDFDD</t>
  </si>
  <si>
    <t>HDUSDFG</t>
  </si>
  <si>
    <t>HDUSDFMD</t>
  </si>
  <si>
    <t>HDUSDFWD</t>
  </si>
  <si>
    <t>Y0AKDAD</t>
  </si>
  <si>
    <t>Y0AKGDP</t>
  </si>
  <si>
    <t>Y0AKDMD</t>
  </si>
  <si>
    <t>Y0AKAD</t>
  </si>
  <si>
    <t>Y0AKG</t>
  </si>
  <si>
    <t>Y0AKMD</t>
  </si>
  <si>
    <t>Y0BLDDD</t>
  </si>
  <si>
    <t>Y0BLGDP</t>
  </si>
  <si>
    <t>Y0BLDMD</t>
  </si>
  <si>
    <t>Y0BLDQD</t>
  </si>
  <si>
    <t>Y0BLDD</t>
  </si>
  <si>
    <t>Y0BLG</t>
  </si>
  <si>
    <t>Y0BLMD</t>
  </si>
  <si>
    <t>Y0BLWD</t>
  </si>
  <si>
    <t>Y0BNMD</t>
  </si>
  <si>
    <t>Y0BNB</t>
  </si>
  <si>
    <t>Y0BNDAD</t>
  </si>
  <si>
    <t>Y0BNGDP</t>
  </si>
  <si>
    <t>Y0BNDMD</t>
  </si>
  <si>
    <t>Y0BNDQD</t>
  </si>
  <si>
    <t>Y0BNAD</t>
  </si>
  <si>
    <t>Y0BNG</t>
  </si>
  <si>
    <t>Y0BNQD</t>
  </si>
  <si>
    <t>Y0D6DAD</t>
  </si>
  <si>
    <t>Y0D6GDP</t>
  </si>
  <si>
    <t>Y0D6DDP</t>
  </si>
  <si>
    <t>Y0D6AD</t>
  </si>
  <si>
    <t>Y0D6G</t>
  </si>
  <si>
    <t>Y0D6D</t>
  </si>
  <si>
    <t>HDINCFGDP</t>
  </si>
  <si>
    <t>HDINCFQDP</t>
  </si>
  <si>
    <t>HDINCFG</t>
  </si>
  <si>
    <t>HDINCFQD</t>
  </si>
  <si>
    <t>Y0AHDAD</t>
  </si>
  <si>
    <t>Y0AHGDP</t>
  </si>
  <si>
    <t>Y0AHDMD</t>
  </si>
  <si>
    <t>Y0AHAD</t>
  </si>
  <si>
    <t>Y0AHG</t>
  </si>
  <si>
    <t>Y0AHMD</t>
  </si>
  <si>
    <t>Y0BFDAD</t>
  </si>
  <si>
    <t>Y0BFGDP</t>
  </si>
  <si>
    <t>Y0BFDQD</t>
  </si>
  <si>
    <t>Y0BFDHD</t>
  </si>
  <si>
    <t>Y0BFAD</t>
  </si>
  <si>
    <t>Y0BFG</t>
  </si>
  <si>
    <t>Y0BFQD</t>
  </si>
  <si>
    <t>Y0BFHD</t>
  </si>
  <si>
    <t>Y0BFB</t>
  </si>
  <si>
    <t>Y0BMDAD</t>
  </si>
  <si>
    <t>Y0BMGDP</t>
  </si>
  <si>
    <t>Y0BMDDP</t>
  </si>
  <si>
    <t>Y0BMAD</t>
  </si>
  <si>
    <t>Y0BMG</t>
  </si>
  <si>
    <t>Y0BMD</t>
  </si>
  <si>
    <t>Y0BMB</t>
  </si>
  <si>
    <t>Y0AIDDD</t>
  </si>
  <si>
    <t>Y0AIGDP</t>
  </si>
  <si>
    <t>Y0AIDMD</t>
  </si>
  <si>
    <t>Y0AIDQD</t>
  </si>
  <si>
    <t>Y0AIDD</t>
  </si>
  <si>
    <t>Y0AIG</t>
  </si>
  <si>
    <t>Y0AIMD</t>
  </si>
  <si>
    <t>Y0AIWD</t>
  </si>
  <si>
    <t>Y0BPGDP</t>
  </si>
  <si>
    <t>Y0BPDQD</t>
  </si>
  <si>
    <t>Y0BPG</t>
  </si>
  <si>
    <t>Y0BPQD</t>
  </si>
  <si>
    <t>HDMIPSGDP</t>
  </si>
  <si>
    <t>HDMIPSMDP</t>
  </si>
  <si>
    <t>HDMIPSQDP</t>
  </si>
  <si>
    <t>HDMIPSG</t>
  </si>
  <si>
    <t>HDMIPSMD</t>
  </si>
  <si>
    <t>HDMIPSQD</t>
  </si>
  <si>
    <t>Y0ASDAD</t>
  </si>
  <si>
    <t>Y0ASGDP</t>
  </si>
  <si>
    <t>Y0ASDDP</t>
  </si>
  <si>
    <t>Y0ASAD</t>
  </si>
  <si>
    <t>Y0ASG</t>
  </si>
  <si>
    <t>Y0ASD</t>
  </si>
  <si>
    <t>Y0ATGDP</t>
  </si>
  <si>
    <t>Y0ATDDP</t>
  </si>
  <si>
    <t>Y0ATG</t>
  </si>
  <si>
    <t>Y0ATD</t>
  </si>
  <si>
    <t>Y0D3GDP</t>
  </si>
  <si>
    <t>Y0D3DMD</t>
  </si>
  <si>
    <t>Y0D3DQD</t>
  </si>
  <si>
    <t>Y0D3G</t>
  </si>
  <si>
    <t>Y0D3MD</t>
  </si>
  <si>
    <t>Y0D3QD</t>
  </si>
  <si>
    <t>Y0BJGDP</t>
  </si>
  <si>
    <t>Y0BJDMD</t>
  </si>
  <si>
    <t>Y0BJDQD</t>
  </si>
  <si>
    <t>Y0BJG</t>
  </si>
  <si>
    <t>Y0BJMD</t>
  </si>
  <si>
    <t>Y0BJQD</t>
  </si>
  <si>
    <t>HDCGIFGDP</t>
  </si>
  <si>
    <t>HDCGIFDDP</t>
  </si>
  <si>
    <t>HDCGIFG</t>
  </si>
  <si>
    <t>HDCGIFD</t>
  </si>
  <si>
    <t>Y0F2GDP</t>
  </si>
  <si>
    <t>Y0F2DDP</t>
  </si>
  <si>
    <t>Y0F2G</t>
  </si>
  <si>
    <t>Y0F2D</t>
  </si>
  <si>
    <t>Y0DLGDP</t>
  </si>
  <si>
    <t>Y0DLDDP</t>
  </si>
  <si>
    <t>Y0DLG</t>
  </si>
  <si>
    <t>Y0DLD</t>
  </si>
  <si>
    <t>Y0DMGDP</t>
  </si>
  <si>
    <t>Y0DMDDP</t>
  </si>
  <si>
    <t>Y0DMG</t>
  </si>
  <si>
    <t>Y0DMD</t>
  </si>
  <si>
    <t>HOAPDFG</t>
  </si>
  <si>
    <t>HOAPDFGDP</t>
  </si>
  <si>
    <t>HOAPDFDDP</t>
  </si>
  <si>
    <t>HOAPDFD</t>
  </si>
  <si>
    <t>HOBRAZGDP</t>
  </si>
  <si>
    <t>HOBRAZD</t>
  </si>
  <si>
    <t>HOBRAZDDP</t>
  </si>
  <si>
    <t>HOBRAZG</t>
  </si>
  <si>
    <t>HOEMKFGDP</t>
  </si>
  <si>
    <t>HOEMKFG</t>
  </si>
  <si>
    <t>HOEMKFD</t>
  </si>
  <si>
    <t>HOEMKFDDP</t>
  </si>
  <si>
    <t>HOECCFDDP</t>
  </si>
  <si>
    <t>HOECCFGDP</t>
  </si>
  <si>
    <t>HOECCFG</t>
  </si>
  <si>
    <t>HOECCFD</t>
  </si>
  <si>
    <t>HOMSCSG</t>
  </si>
  <si>
    <t>HOMSCSGDP</t>
  </si>
  <si>
    <t>HOMSCSD</t>
  </si>
  <si>
    <t>HOMSGSD</t>
  </si>
  <si>
    <t>HOMSGSDDP</t>
  </si>
  <si>
    <t>HOMSGSG</t>
  </si>
  <si>
    <t>HOMSGSGDP</t>
  </si>
  <si>
    <t>HOMSMSG</t>
  </si>
  <si>
    <t>HOMSMSGDP</t>
  </si>
  <si>
    <t>HOMSMSDDP</t>
  </si>
  <si>
    <t>HOMSMSD</t>
  </si>
  <si>
    <t>HEIOPFGDP</t>
  </si>
  <si>
    <t>HEIOPFDDP</t>
  </si>
  <si>
    <t>HEIOPFG</t>
  </si>
  <si>
    <t>HEIOPFD</t>
  </si>
  <si>
    <t>Dividend paid per unit during the half year (Individual/HUF) (Rs.) +++</t>
  </si>
  <si>
    <t>Provision for Operating exp</t>
  </si>
  <si>
    <t>Broker Fee</t>
  </si>
  <si>
    <t>Accrued Interest Swap - IRS</t>
  </si>
  <si>
    <t>Due from Counter Party - IRS</t>
  </si>
  <si>
    <t>Revaluation - IRS Swap</t>
  </si>
  <si>
    <t>Swap Interest Income - IRS</t>
  </si>
  <si>
    <t>Unrealised G/L Swap - IRS</t>
  </si>
  <si>
    <t>Swap Interest Expense - IRS</t>
  </si>
  <si>
    <t>Realised Loss Swap - IRS</t>
  </si>
  <si>
    <t>Underlying Options</t>
  </si>
  <si>
    <t>Interest Rate Swap</t>
  </si>
  <si>
    <t>Counter Party - IRS</t>
  </si>
  <si>
    <t>Investment/Mutual Funds</t>
  </si>
  <si>
    <t>Realised Gain Swap - IRS</t>
  </si>
  <si>
    <t>Loans</t>
  </si>
  <si>
    <t>Loan</t>
  </si>
  <si>
    <t>Income Charges</t>
  </si>
  <si>
    <t>Y0F3</t>
  </si>
  <si>
    <t>HSBC Consumption Fund</t>
  </si>
  <si>
    <t>HECF</t>
  </si>
  <si>
    <t>HY Sep 2023</t>
  </si>
  <si>
    <t>Unit Capital at the beginning of the half year period (March 31, 2023)  (Rs. in crores)</t>
  </si>
  <si>
    <t>Unit Capital at the end of the period (September 30, 2023) (Rs. in crores)</t>
  </si>
  <si>
    <t>HSBC Consumption Fund - Direct Growth</t>
  </si>
  <si>
    <t>HSBC Consumption Fund - Direct IDCW</t>
  </si>
  <si>
    <t>HSBC Consumption Fund - Regular Growth</t>
  </si>
  <si>
    <t>HSBC Consumption Fund - Regular IDCW</t>
  </si>
  <si>
    <t>NIFTY India
Consumption Index TRI</t>
  </si>
  <si>
    <t>NIFTY Short Duration Debt Index A-II</t>
  </si>
  <si>
    <t>NIFTY Medium to Long Duration Debt Index A-III</t>
  </si>
  <si>
    <t>Brokerage Paid to associates/related parties/group companies of sponsor/AMC for the period of April 23 - September 23</t>
  </si>
  <si>
    <t>April 23- September 23</t>
  </si>
  <si>
    <t>During the Half year ending September 30, 2023, there were:</t>
  </si>
  <si>
    <t>5. Details of investors holding units in the scheme over 25% of the NAV as on September 30, 2023 is :-</t>
  </si>
  <si>
    <t>% Investment as on 30-09-2023</t>
  </si>
  <si>
    <t>9. Exposure in derivatives (excluding reverse positions) in excess of 10% of Net Asset of scheme invested in derivative products as at September 30, 2023 are as follows :</t>
  </si>
  <si>
    <t>13. Below investment grade or default security as of September 30, 2023 is NIL.</t>
  </si>
  <si>
    <t>DDI</t>
  </si>
  <si>
    <t>LARQP</t>
  </si>
  <si>
    <t>HSBC Arbitrage Fund - Regular Quarterly IDCW Payout</t>
  </si>
  <si>
    <t>LADQP</t>
  </si>
  <si>
    <t>HSBC Arbitrage Fund - Direct Quarterly IDCW Payout</t>
  </si>
  <si>
    <t>CAPWP</t>
  </si>
  <si>
    <t>HSBC Liquid Fund - Regular Weekly IDCW Payout</t>
  </si>
  <si>
    <t>NOWDP</t>
  </si>
  <si>
    <t>HSBC Overnight Fund - Regular Weekly IDCW Payout</t>
  </si>
  <si>
    <t>HNOWP</t>
  </si>
  <si>
    <t>HSBC Overnight Fund - Direct Weekly IDCW Payout</t>
  </si>
  <si>
    <t>HCPWP</t>
  </si>
  <si>
    <t>HSBC Liquid Fund - Direct Weekly IDCW Payout</t>
  </si>
  <si>
    <t>FCPEP</t>
  </si>
  <si>
    <t>HSBC Aggressive Hybrid Fund - Regular IDCW Payout</t>
  </si>
  <si>
    <t>FCPMP</t>
  </si>
  <si>
    <t>HSBC Balanced Advantage Fund - Regular IDCW Payout</t>
  </si>
  <si>
    <t>FSIP</t>
  </si>
  <si>
    <t>HSBC Low Duration Fund - Regular Monthly IDCW Payout</t>
  </si>
  <si>
    <t>LFSMP</t>
  </si>
  <si>
    <t>HSBC Banking and PSU Debt Fund - Regular Monthly IDCW Payout</t>
  </si>
  <si>
    <t>STIIP</t>
  </si>
  <si>
    <t>HSBC Dynamic Bond Fund - Regular Monthly IDCW Payout</t>
  </si>
  <si>
    <t>227P</t>
  </si>
  <si>
    <t>HSBC Credit Risk Fund - Regular Monthly IDCW Payout</t>
  </si>
  <si>
    <t>127P</t>
  </si>
  <si>
    <t>HSBC Money Market Fund - Regular Monthly IDCW Payout</t>
  </si>
  <si>
    <t>241P</t>
  </si>
  <si>
    <t>HSBC Equity Savings Fund - Regular Monthly IDCW Payout</t>
  </si>
  <si>
    <t>131P</t>
  </si>
  <si>
    <t>HSBC Short Duration Fund - Regular Monthly IDCW Payout</t>
  </si>
  <si>
    <t>HSOMP</t>
  </si>
  <si>
    <t>HSBC Ultra Short Duration Fund - Direct Monthly IDCW Payout</t>
  </si>
  <si>
    <t>SDOMP</t>
  </si>
  <si>
    <t>HSBC Ultra Short Duration Fund - Regular Monthly IDCW Payout</t>
  </si>
  <si>
    <t>HNOMP</t>
  </si>
  <si>
    <t>HSBC Overnight Fund - Direct Monthly IDCW Payout</t>
  </si>
  <si>
    <t>NOMDP</t>
  </si>
  <si>
    <t>HSBC Overnight Fund - Regular Monthly IDCW Payout</t>
  </si>
  <si>
    <t>MSGDP</t>
  </si>
  <si>
    <t>HSBC Managed Solutions India - Growth - Regular IDCW Payout</t>
  </si>
  <si>
    <t>HCPMP</t>
  </si>
  <si>
    <t>HSBC Liquid Fund - Direct Monthly IDCW Payout</t>
  </si>
  <si>
    <t>MISMP</t>
  </si>
  <si>
    <t>HSBC Conservative Hybrid Fund - Regular Monthly IDCW Payout</t>
  </si>
  <si>
    <t>HSBC Managed Solutions India - Moderate - Direct IDCW</t>
  </si>
  <si>
    <t>HSBC Managed Solutions India - Growth - Direct IDCW</t>
  </si>
  <si>
    <t>HSBC Managed Solution India-Conservative - Regular IDCW</t>
  </si>
  <si>
    <t>HSBC Managed Solutions India - Growth - Regular IDCW</t>
  </si>
  <si>
    <t>MSCDP</t>
  </si>
  <si>
    <t>HSBC Managed Solution India-Conservative - Regular IDCW Payout</t>
  </si>
  <si>
    <t>HSBC Managed Solutions India - Moderate - Regular IDCW</t>
  </si>
  <si>
    <t>CAPMP</t>
  </si>
  <si>
    <t>HSBC Liquid Fund - Regular Monthly IDCW Payout</t>
  </si>
  <si>
    <t>HMSMP</t>
  </si>
  <si>
    <t>HSBC Conservative Hybrid Fund - Direct Monthly IDCW Payout</t>
  </si>
  <si>
    <t>LFMDP</t>
  </si>
  <si>
    <t>HSBC Banking and PSU Debt Fund - Direct Monthly IDCW Payout</t>
  </si>
  <si>
    <t>STIDP</t>
  </si>
  <si>
    <t>HSBC Dynamic Bond Fund - Direct Monthly IDCW Payout</t>
  </si>
  <si>
    <t>FCMDP</t>
  </si>
  <si>
    <t>HSBC Balanced Advantage Fund - Direct IDCW Payout</t>
  </si>
  <si>
    <t>131DP</t>
  </si>
  <si>
    <t>HSBC Short Duration Fund - Direct Monthly IDCW Payout</t>
  </si>
  <si>
    <t>FCEDP</t>
  </si>
  <si>
    <t>HSBC Aggressive Hybrid Fund - Direct IDCW Payout</t>
  </si>
  <si>
    <t>LRCBP</t>
  </si>
  <si>
    <t>HSBC Medium Duration Fund - Regular IDCW Payout</t>
  </si>
  <si>
    <t>HMSGP</t>
  </si>
  <si>
    <t>HSBC Managed Solutions India - Growth - Direct IDCW Payout</t>
  </si>
  <si>
    <t>HMMSP</t>
  </si>
  <si>
    <t>HSBC Managed Solutions India - Moderate - Direct IDCW Payout</t>
  </si>
  <si>
    <t>LARMP</t>
  </si>
  <si>
    <t>HSBC Arbitrage Fund - Regular Monthly IDCW Payout</t>
  </si>
  <si>
    <t>LARDP</t>
  </si>
  <si>
    <t>HSBC Arbitrage Fund - Direct Monthly IDCW Payout</t>
  </si>
  <si>
    <t>LEBFD</t>
  </si>
  <si>
    <t>HSBC Small Cap Fund - Regular IDCW Reinvestment</t>
  </si>
  <si>
    <t>LEBDD</t>
  </si>
  <si>
    <t>HSBC Small Cap Fund - Direct IDCW Reinvestment</t>
  </si>
  <si>
    <t>HSBC Corporate Bond Fund 54EA - Quarterly IDCW</t>
  </si>
  <si>
    <t>242P</t>
  </si>
  <si>
    <t>HSBC Equity Savings Fund - Regular Quarterly IDCW Payout</t>
  </si>
  <si>
    <t>01P</t>
  </si>
  <si>
    <t>HSBC Corporate Bond Fund - Regular Quarterly IDCW Payout</t>
  </si>
  <si>
    <t>132P</t>
  </si>
  <si>
    <t>HSBC Short Duration Fund - Regular Quarterly IDCW Payout</t>
  </si>
  <si>
    <t>43P</t>
  </si>
  <si>
    <t>HSBC Gilt Fund - Regular Quarterly IDCW Payout</t>
  </si>
  <si>
    <t>MISQP</t>
  </si>
  <si>
    <t>HSBC Conservative Hybrid Fund - Regular Quarterly IDCW Payout</t>
  </si>
  <si>
    <t>IIDP</t>
  </si>
  <si>
    <t>HSBC Medium to Long Duration Fund - Regular IDCW Payout</t>
  </si>
  <si>
    <t>242DP</t>
  </si>
  <si>
    <t>HSBC Equity Savings Fund - Direct Quarterly IDCW Payout</t>
  </si>
  <si>
    <t>01DP</t>
  </si>
  <si>
    <t>HSBC Corporate Bond Fund - Direct Quarterly IDCW Payout</t>
  </si>
  <si>
    <t>132DP</t>
  </si>
  <si>
    <t>HSBC Short Duration Fund - Direct Quarterly IDCW Payout</t>
  </si>
  <si>
    <t>HSBC Corporate Bond Fund 54EB - Quarterly IDCW</t>
  </si>
  <si>
    <t>FEDP</t>
  </si>
  <si>
    <t>HSBC Focused Fund - Regular IDCW Payout</t>
  </si>
  <si>
    <t>16P</t>
  </si>
  <si>
    <t>HSBC Midcap Fund - Regular IDCW Payout</t>
  </si>
  <si>
    <t>LBCFP</t>
  </si>
  <si>
    <t>HSBC Business Cycles Fund - Regular IDCW Payout</t>
  </si>
  <si>
    <t>16D</t>
  </si>
  <si>
    <t>LBCDD</t>
  </si>
  <si>
    <t>LBCDP</t>
  </si>
  <si>
    <t>HSBC Business Cycles Fund - Direct IDCW Payout</t>
  </si>
  <si>
    <t>LBCFD</t>
  </si>
  <si>
    <t>241DP</t>
  </si>
  <si>
    <t>HSBC Equity Savings Fund - Direct Monthly IDCW Payout</t>
  </si>
  <si>
    <t>16DP</t>
  </si>
  <si>
    <t>HSBC Midcap Fund - Direct IDCW Payout</t>
  </si>
  <si>
    <t>415D</t>
  </si>
  <si>
    <t>415P</t>
  </si>
  <si>
    <t>HSBC Infrastructure Fund - Regular IDCW Payout</t>
  </si>
  <si>
    <t>09P</t>
  </si>
  <si>
    <t>HSBC Corporate Bond Fund - Regular Semi Annual IDCW Payout</t>
  </si>
  <si>
    <t>09DP</t>
  </si>
  <si>
    <t>HSBC Corporate Bond Fund - Direct Semi Annual IDCW Payout</t>
  </si>
  <si>
    <t>415DP</t>
  </si>
  <si>
    <t>HSBC Infrastructure Fund - Direct IDCW Payout</t>
  </si>
  <si>
    <t>Dividend paid per unit during the half year (Others) (Rs.) +++</t>
  </si>
  <si>
    <t>NAV at the end of the period (Rs./Per Unit)$$</t>
  </si>
  <si>
    <t>$$</t>
  </si>
  <si>
    <t>Plan mapping</t>
  </si>
  <si>
    <t>Scheme Code as per Financials</t>
  </si>
  <si>
    <t>N.A.</t>
  </si>
  <si>
    <t>Unaudited Half – Yearly Financial Results for the period ended September 30, 2023 as per provisions of Regulation 59 of the SEBI (Mutual Funds) Regulations, 1996.</t>
  </si>
  <si>
    <t>For HSBC Large Cap Fund Nifty 100 TRI index was launched on Jan 01, 2003 i.e. post date of allotment of HSBC Large cap equity fund Regular plan, the returns since inception are not available.</t>
  </si>
  <si>
    <t>For HSBC Multicap Fund, HSBC CRISIL IBX Gilt June 2027 Index Fund &amp; HSBC Consumption Fund, since scheme has not completed one year , since inception scheme &amp; benchmark returns are simple annualised returns.</t>
  </si>
  <si>
    <t>###</t>
  </si>
  <si>
    <t>4.  Details of investments made in companies which have invested more than 5% of the NAV of a scheme in terms of Regulation 25 (11). Please refer annexure I</t>
  </si>
  <si>
    <t>14.Schemes Acquisition &amp; Merger: HSBC Securities and Capital Markets (India) Private Limited (the "HSCI"), the sponsor of the HSBC Mutual Fund, HSBC Asset Management (India) Private Limited (the "HSBC AMC"), the asset management company of the HSBC Mutual Fund and the Board of Trustees of the HSBC Mutual Fund (the "HSBC Trustees") and L&amp;T Investment Management Limited (the "L&amp;T AMC"), L&amp;T Mutual Fund Trustee Limited, that are the existing asset management company and trustee company of L&amp;T Mutual Fund, respectively and L&amp;T Finance Holdings Limited (the "L&amp;T Sponsor"), the existing sponsor of the L&amp;T Mutual Fund have entered into a transfer agreement dated 23 December 2021, which, inter alia, provides for:
(i) a change in the sponsorship, trusteeship, management and administration of the schemes of L&amp;T Mutual Fund ("L&amp;T MF Schemes") whereby HSCI will become the sponsor of the L&amp;T MF Schemes, HSBC Trustees will become the trustee of the L&amp;T MF Schemes and HSBC AMC will have the rights to manage, operate and administer the L&amp;T MF Schemes, which will be considered to be an integral part of the HSBC Mutual Fund;
(ii) merger / consolidation of identified L&amp;T MF Schemes with identified schemes of HSBC Mutual Fund or vice-versa; and
(iii) the acquisition of the entire share capital of L&amp;T AMC by HSBC AMC and its nominees from L&amp;T Sponsor and its nominees (collectively, the "Proposed Transaction").
The Securities and Exchange Board of India has vide its communication dated 11 October 2022(SEBI /HO/IMD RAC/2/P/OW/2022/51915/1) and 14 October 2022(SEBI /HO/IMD/IMD RAC/2/P/OW/2022/52483/1) coneyed their no objection to the proposed transaction.   Acoordingly,the merger was carried out with effect from the close of business hours on 25 November 2022.Futher details of Merger of L&amp;T Mutual Fund and HSBC Mutual Fund refer annexure II</t>
  </si>
  <si>
    <t>Changes in benchmark</t>
  </si>
  <si>
    <t>Old Benchmark</t>
  </si>
  <si>
    <t>New Benchmark</t>
  </si>
  <si>
    <t>Effective date</t>
  </si>
  <si>
    <t>04th September 2023</t>
  </si>
  <si>
    <t>A composite index with 80% weight to S&amp;P BSE 200 and 20% weight to CRISIL Composite Bond Fund Index</t>
  </si>
  <si>
    <t>A composite index with 80% weight to S&amp;P BSE 200 and 20% weight to CRISIL Composite Bond Index</t>
  </si>
  <si>
    <t>A composite index with 10% weight to S&amp;P BSE 200 and 90% weight to CRISIL Composite Bond Fund Index</t>
  </si>
  <si>
    <t>A composite index with 10% weight to S&amp;P BSE 200 and 90% weight to CRISIL Composite Bond Index</t>
  </si>
  <si>
    <t>For Changes in benchmark / nomenclature of benchmark during half yearly period refer annexure III</t>
  </si>
  <si>
    <t>Existing Tier 1 benchmark</t>
  </si>
  <si>
    <t>Revised Tier 1 benchmark</t>
  </si>
  <si>
    <t>Changes in Nomenclature of benchmark</t>
  </si>
  <si>
    <t>03rd April 2023</t>
  </si>
  <si>
    <t>Scheme Benchmark (NIFTY Medium to Long Duration Debt Index A-III)</t>
  </si>
  <si>
    <t>Scheme Benchmark (NIFTY Short Duration Debt Index A-II)</t>
  </si>
  <si>
    <t>April-23 to September-23</t>
  </si>
  <si>
    <t>Commission Paid to associates/related parties/group companies of sponsor/AMC for the period of April 23 - September 23</t>
  </si>
  <si>
    <t>HSBC_NIFTY Medium to Long Duration Debt Index A-III</t>
  </si>
  <si>
    <t>HSBC_NIFTY Short Duration Debt Index A-II</t>
  </si>
  <si>
    <t>Crisil IBX Gilt Index - June 2027</t>
  </si>
  <si>
    <t xml:space="preserve">HSBC CRISIL IBX Gilt June 2027 Index Fund </t>
  </si>
  <si>
    <t xml:space="preserve">HSBC Multi Cap Fund </t>
  </si>
  <si>
    <r>
      <rPr>
        <b/>
        <sz val="7"/>
        <color indexed="63"/>
        <rFont val="Arial"/>
        <family val="2"/>
      </rPr>
      <t xml:space="preserve">HSBC Consumption Fund
</t>
    </r>
    <r>
      <rPr>
        <sz val="7"/>
        <color indexed="63"/>
        <rFont val="Arial"/>
        <family val="2"/>
      </rPr>
      <t xml:space="preserve">(An open ended equity scheme following consumption theme)
</t>
    </r>
    <r>
      <rPr>
        <b/>
        <sz val="7"/>
        <color indexed="63"/>
        <rFont val="Arial"/>
        <family val="2"/>
      </rPr>
      <t xml:space="preserve">Benchmark: </t>
    </r>
    <r>
      <rPr>
        <sz val="7"/>
        <color indexed="63"/>
        <rFont val="Arial"/>
        <family val="2"/>
      </rPr>
      <t>Nifty India Consumption Index TRI</t>
    </r>
  </si>
  <si>
    <t>This product is suitable for investors who are seeking*:
• To create wealth over long-term;
• Investment predominantly in equity and equity related securities of companies engaged in or expected to benefit from consumption and consumption related activities;
*Investors should consult their financial advisers if in doubt about whether the product is suitable for them.</t>
  </si>
  <si>
    <t>#%</t>
  </si>
  <si>
    <t>Total Recurring Expenses (including 6.1 to 6.3) (Rs. in crores) ^ #%</t>
  </si>
  <si>
    <t xml:space="preserve">     - Other expenses [Rs. in Crores] </t>
  </si>
  <si>
    <t>The total expenses includes the transaction cost associated with the investments including the derivatives is not considered for computing the total expense ratio of the plan.</t>
  </si>
  <si>
    <t>Disclosure under Regulation 25(11) of the Securities and Exchange Board of India (Mutual Funds) Regulations, 1996 , as amended.</t>
  </si>
  <si>
    <t>Market Value of the investments made in each companies which have invested more than 5% of the net assets of any scheme.</t>
  </si>
  <si>
    <t>Company Name</t>
  </si>
  <si>
    <t>Schemes invested in by the Company</t>
  </si>
  <si>
    <t>Investment made by schemes of HSBC Mutual Fund in the company/subsidiary</t>
  </si>
  <si>
    <t>Aggregate cost of acquisition during the period ended September 30, 2023 * #</t>
  </si>
  <si>
    <t>Outstanding as at September 30, 2023
(At Market / Fair Value)</t>
  </si>
  <si>
    <t>Bank of Baroda</t>
  </si>
  <si>
    <t>HSBC Liquid Fund  (Formerly Known as HSBC Cash Fund)</t>
  </si>
  <si>
    <t>HSBC Large Cap Fund  (Formerly Known as HSBC Large Cap Equity Fund)</t>
  </si>
  <si>
    <t>HSBC Ultra Short Duration Fund  (Formerly Known as HSBC Ultra Short Duration Fund)</t>
  </si>
  <si>
    <t>HSBC Low Duration Fund  (Formerly Known as L&amp;T Low Duration Fund)</t>
  </si>
  <si>
    <t>HSBC Aggressive Hybrid Fund  (Formerly Known as L&amp;T Hybrid Equity Fund)</t>
  </si>
  <si>
    <t>HSBC Balanced Advantage Fund  (Formerly Known as L&amp;T Balanced Advantage Fund)</t>
  </si>
  <si>
    <t>HSBC Equity Savings Fund  (Formerly Known as L&amp;T Equity Savings Fund)</t>
  </si>
  <si>
    <t>HSBC Money Market Fund  (Formerly Known as L&amp;T Money Market Fund)</t>
  </si>
  <si>
    <t>HSBC Arbitrage Fund  (Formerly Known as L&amp;T Arbitrage Opportunities Fund)</t>
  </si>
  <si>
    <t>HSBC Business Cycles Fund  (Formerly Known as L&amp;T Business Cycles Fund)</t>
  </si>
  <si>
    <t>HSBC NIFTY NEXT 50 INDEX FUND  (Formerly Known as L&amp;T NIFTY NEXT 50 INDEX FUND)</t>
  </si>
  <si>
    <t>HSBC ELSS Fund  (Formerly Known as L&amp;T Tax Advantage Fund)</t>
  </si>
  <si>
    <t>HSBC Conservative Hybrid Fund  (Formerly Known as HSBC Regular Savings Fund)</t>
  </si>
  <si>
    <t>HSBC Large &amp; Mid Cap Fund  (Formerly Known as HSBC Large And Mid Cap Equity Fund)</t>
  </si>
  <si>
    <t>HSBC Fixed Term Series 137 (Matured)</t>
  </si>
  <si>
    <t>HSBC Fixed Term Series 139 (Matured)</t>
  </si>
  <si>
    <t>State Bank of India</t>
  </si>
  <si>
    <t>HSBC Flexi Cap Fund  (Formerly Known as HSBC Flexi Cap Fund)</t>
  </si>
  <si>
    <t>HSBC Value Fund  (Formerly Known as L&amp;T India Value Fund)</t>
  </si>
  <si>
    <t>HSBC Short Duration Fund  (Formerly Known as L&amp;T Short Term Bond Fund)</t>
  </si>
  <si>
    <t>HSBC Focused Fund  (Formerly Known as HSBC Focused Equity Fund)</t>
  </si>
  <si>
    <t>HSBC NIFTY 50 INDEX FUND  (Formerly Known as L&amp;T NIFTY 50 INDEX FUND)</t>
  </si>
  <si>
    <t>HSBC Tax Saver Equity Fund (formerly Known as HSBC Tax Saver Equity Fund)</t>
  </si>
  <si>
    <t>Union Bank of India</t>
  </si>
  <si>
    <t>Tata Consultancy Services Limited</t>
  </si>
  <si>
    <t>HSBC Overnight Fund  (Formerly Known as HSBC Overnight Fund)</t>
  </si>
  <si>
    <t>Housing Development Finance Corporation Limited $</t>
  </si>
  <si>
    <t>HSBC Corporate Bond Fund  (Formerly Known as L&amp;T Triple Ace Bond Fund)</t>
  </si>
  <si>
    <t>HSBC Dynamic Bond Fund  (Formerly Known as L&amp;T Flexi Bond Fund)</t>
  </si>
  <si>
    <t>HSBC Medium to Long Duration Fund  (Formerly Known as HSBC Debt Fund)</t>
  </si>
  <si>
    <t>HDFC Life Insurance Co Limited (Subsidiary of Housing Development Finance Corporation Limited ) $</t>
  </si>
  <si>
    <t>HDFC Asset Management Company Limited (Subsidiary of Housing Development Finance Corporation Limited ) $</t>
  </si>
  <si>
    <t>HSBC Midcap Fund  (Formerly Known as L&amp;T Midcap Fund)</t>
  </si>
  <si>
    <t>HDFC Life Insurance Company Limited ( Subsidiary of HDFC Bank Ltd ) $</t>
  </si>
  <si>
    <t>HDFC Asset Management Company Limited ( Subsidiary of HDFC Bank Ltd ) $</t>
  </si>
  <si>
    <t>Reliance Industries Limited</t>
  </si>
  <si>
    <t>HSBC CRISIL IBX 50:50 Gilt Plus SDL Apr 2028 Index Fund (Formerly Known as HSBC CRISIL IBX 50:50 Gilt Plus SDL Apr 2028 Index Fund)</t>
  </si>
  <si>
    <t>HSBC Infrastructure Fund  (Formerly Known as L&amp;T Infrastructure Fund)</t>
  </si>
  <si>
    <t>Tata Steel Limited</t>
  </si>
  <si>
    <t>Sikka Ports and Terminals Limited</t>
  </si>
  <si>
    <t>LIC Housing Finance Limited</t>
  </si>
  <si>
    <t>HSBC Medium Duration Fund  (Formerly Known as L&amp;T Resurgent India Bond Fund)</t>
  </si>
  <si>
    <t>REC Limited</t>
  </si>
  <si>
    <t>HSBC Banking and PSU Debt Fund  (Formerly Known as L&amp;T Banking and PSU Debt Fund)</t>
  </si>
  <si>
    <t>National Bank for Agriculture &amp; Rural Development</t>
  </si>
  <si>
    <t>HSBC Credit Risk Fund  (Formerly Known as L&amp;T Credit Risk Fund)</t>
  </si>
  <si>
    <t>L&amp;T FMP Series XVII - Plan B (Matured)</t>
  </si>
  <si>
    <t>L&amp;T FMP - SERIESXVIII PLAN C 1178 DAYS (Matured)</t>
  </si>
  <si>
    <t>Larsen &amp; Toubro Limited</t>
  </si>
  <si>
    <t>Reliance Jio Infocomm Limited</t>
  </si>
  <si>
    <t>Tata Capital Financial Services Limited</t>
  </si>
  <si>
    <t>Piramal Enterprises Limited</t>
  </si>
  <si>
    <t>Bajaj Finance Limited</t>
  </si>
  <si>
    <t>Tech Mahindra Limited</t>
  </si>
  <si>
    <t>UltraTech Cement Limited</t>
  </si>
  <si>
    <t>Wipro Limited</t>
  </si>
  <si>
    <t>Tata Motors Limited</t>
  </si>
  <si>
    <t>Shriram Finance Limited</t>
  </si>
  <si>
    <t>Maruti Suzuki India Limited</t>
  </si>
  <si>
    <t>Hindalco Industries Limited</t>
  </si>
  <si>
    <t>Asian Paints Limited</t>
  </si>
  <si>
    <t>Bajaj Auto Limited</t>
  </si>
  <si>
    <t>Bajaj Holdings &amp; Investments Limited</t>
  </si>
  <si>
    <t>InterGlobe Aviation Limited</t>
  </si>
  <si>
    <t>Vardhman Textiles Limited</t>
  </si>
  <si>
    <t>Life Insurance Corporation of India Limited</t>
  </si>
  <si>
    <t>Reliance Retail Venture Limited</t>
  </si>
  <si>
    <t>L&amp;T Finance Limited</t>
  </si>
  <si>
    <t>Tata Capital Housing Finance Limited</t>
  </si>
  <si>
    <t>L&amp;T Finance Holdings Limited</t>
  </si>
  <si>
    <t>Grindwell Norton Limited</t>
  </si>
  <si>
    <t>HSBC Small Cap Fund  (Formerly Known as L&amp;T Emerging Businesses Fund)</t>
  </si>
  <si>
    <t>CRISIL Limited</t>
  </si>
  <si>
    <t>ICICI Home Finance Company Limited</t>
  </si>
  <si>
    <t>Cholamandalam Investment &amp; Finance Company Limited</t>
  </si>
  <si>
    <t>SBI Cards &amp; Payment Services Limited. ( Subsidiary of State Bank of India )</t>
  </si>
  <si>
    <t>Bajaj Housing Finance Limited</t>
  </si>
  <si>
    <t>L&amp;T Technology Services Limited ( Subsidiary of Larsen &amp; Toubro Limited )</t>
  </si>
  <si>
    <t>LTIMindtree Limited ( Subsidiary of Larsen &amp; Toubro Limited ) ^</t>
  </si>
  <si>
    <t>SBI Life Insurance Co. Limited. ( Subsidiary of State Bank of India )</t>
  </si>
  <si>
    <t>Tata Communications Limited ( Subsidiary of Tata Sons pvt Limited )</t>
  </si>
  <si>
    <t>Tata Elxsi Limited ( Subsidiary of Tata Sons pvt Limited )</t>
  </si>
  <si>
    <t>Bajaj Financial Securities Limited (Subsidiary of Bajaj Finance Limited)</t>
  </si>
  <si>
    <t>Jamnagar Utilities and Power Pvt Limited</t>
  </si>
  <si>
    <t>ITC Limited</t>
  </si>
  <si>
    <t>RBL Bank Limited</t>
  </si>
  <si>
    <t>SBICap Securities Ltd ( Subsidiary of State Bank Of India )</t>
  </si>
  <si>
    <t>Tata Housing Development Company Limited ( Subsidiary of Tata Sons pvt Limited )</t>
  </si>
  <si>
    <t>TMF Holdings Limited ( Subsidiary of Tata Motors Ltd )</t>
  </si>
  <si>
    <t>PNB Housing Finance Ltd</t>
  </si>
  <si>
    <t>Tata Motors Finance Solution Ltd ( Subsidiary of Tata Motors Ltd )</t>
  </si>
  <si>
    <t>Redington (India) Limited</t>
  </si>
  <si>
    <t>Notes:</t>
  </si>
  <si>
    <t>These investments comprise Equity Shares, Debentures / Bonds, Commercial Paper and Certificate of Deposit. These investments have been made on account of their high credit quality and competitive  yield for the investment in fixed income / money market instruments and in case of equity shares because of attractive valuations of these companies.</t>
  </si>
  <si>
    <t>* The above disclosure of the transactions is for the period of two year of the  companies invested in excess of 5 % of net assets of the respective scheme upto September 30, 2023.</t>
  </si>
  <si>
    <t># Aggregate cost of acquisition represents cost of the maximum holding in the Company and its subsidiaries of the investments made by the scheme.</t>
  </si>
  <si>
    <t>^ The Merger of L&amp;T Infotech &amp; Mindtree Limited was approved on May 06, 2022, however in the above report the data is presented at a merged entity level throughout the reporting period under the issuer name "LTIMindtree Limited".</t>
  </si>
  <si>
    <t>HDFC Bank Ltd (Housing Development Finance Corporation Limited) $</t>
  </si>
  <si>
    <r>
      <rPr>
        <b/>
        <sz val="7"/>
        <color indexed="63"/>
        <rFont val="Arial"/>
        <family val="2"/>
      </rPr>
      <t xml:space="preserve">HSBC Short Duration Fund
</t>
    </r>
    <r>
      <rPr>
        <sz val="7"/>
        <color indexed="63"/>
        <rFont val="Arial"/>
        <family val="2"/>
      </rPr>
      <t xml:space="preserve">(An open-ended short term debt scheme investing in instruments such that the Macaulay duration
of the portfolio is between 1 year to 3 years. A moderate interest rate risk and moderate credit risk.)
</t>
    </r>
    <r>
      <rPr>
        <b/>
        <sz val="7"/>
        <color indexed="63"/>
        <rFont val="Arial"/>
        <family val="2"/>
      </rPr>
      <t xml:space="preserve">Benchmark: </t>
    </r>
    <r>
      <rPr>
        <sz val="7"/>
        <color indexed="63"/>
        <rFont val="Arial"/>
        <family val="2"/>
      </rPr>
      <t>NIFTY Short Duration Debt Index A-II</t>
    </r>
  </si>
  <si>
    <r>
      <rPr>
        <b/>
        <sz val="7"/>
        <color indexed="63"/>
        <rFont val="Arial"/>
        <family val="2"/>
      </rPr>
      <t xml:space="preserve">HSBC Medium to Long Duration Fund
</t>
    </r>
    <r>
      <rPr>
        <sz val="7"/>
        <color indexed="63"/>
        <rFont val="Arial"/>
        <family val="2"/>
      </rPr>
      <t xml:space="preserve">(An open-ended medium to long term debt scheme investing in instruments such that the Macaulay duration of the portfolio is between 4 years to 7 years. A relatively high interest rate risk and moderate credit risk.)
</t>
    </r>
    <r>
      <rPr>
        <b/>
        <sz val="7"/>
        <color indexed="63"/>
        <rFont val="Arial"/>
        <family val="2"/>
      </rPr>
      <t xml:space="preserve">Benchmark: </t>
    </r>
    <r>
      <rPr>
        <sz val="7"/>
        <color indexed="63"/>
        <rFont val="Arial"/>
        <family val="2"/>
      </rPr>
      <t>NIFTY Medium to Long Duration Debt Index A-III</t>
    </r>
  </si>
  <si>
    <t xml:space="preserve">$$ Since September 30, 2023 was a non-business day NAV's of previous working day have been disclosed except for HSBC Liquid Fund &amp; HSBC Overnight Fund where NAV's of September 30, 2023 have been published. </t>
  </si>
  <si>
    <t>$ The Merger of Housing Development Finance Corporation Limited(HDFC Ltd.) &amp; HDFC Bank Ltd was approved with effect from July 01, 2023, hence in the above report the outstanding values of HDFC Ltd. Pertaining to pre- merger period are presented under HDFC Bank Ltd.</t>
  </si>
  <si>
    <t>Trustee Fees (Rs. in crores) ^^</t>
  </si>
  <si>
    <t>Nifty 100 TRI +</t>
  </si>
  <si>
    <t>Nifty Midcap 150 TRI +</t>
  </si>
  <si>
    <t>NIFTY Medium to Long Duration Debt Index A-III  ###</t>
  </si>
  <si>
    <t>90% of CRISIL Composite Bond Index and 10% of S&amp;P BSE 200 TRI  ###</t>
  </si>
  <si>
    <t>20% of CRISIL Composite Bond Index and 80% of S&amp;P BSE 200 TRI  ###</t>
  </si>
  <si>
    <t>NIFTY Short Duration Debt Index A-II  ###</t>
  </si>
  <si>
    <t>HSBC Corporate Bond Fund: The launch date of the NIFTY Corporate Bond Index B-III is Sep 03, 2001 whereas the inception date of the scheme is Mar 31, 1997. The corresponding benchmark returns since inception of the scheme not available.</t>
  </si>
  <si>
    <t>HSBC Gilt Fund:The launch date of the NIFTY All Duration G-Sec Index is Sep 03, 2001 whereas the inception date of the scheme is Mar 29, 2000. The corresponding benchmark returns since inception of the scheme not available</t>
  </si>
  <si>
    <t>NIFTY Corporate Bond Index B-III  +</t>
  </si>
  <si>
    <t>NIFTY All Duration G-Sec Index  +</t>
  </si>
  <si>
    <t>Indicates no investors under the Option as on that date.</t>
  </si>
  <si>
    <t>Dr. Indu Shahani                                      Kailash Kulkarni</t>
  </si>
  <si>
    <t xml:space="preserve">Director                                                    Chief Executive Officer                          </t>
  </si>
  <si>
    <t xml:space="preserve">Sd/-                                                          Sd/-                                                         </t>
  </si>
  <si>
    <t xml:space="preserve">Growth Option,                                                  IDCW option,                                              Weekly IDCW Option,                                      </t>
  </si>
  <si>
    <t xml:space="preserve">For HSBC Liquid Fund:  Reference to Point no. 2.4 of Master Circular, certain Plans/options within the schemes have been discontinued to comply with a single plan structure. Since there was no continuous NAV history available for the surviving Plan prior to 19 May 2011, returns since the said date have been considered for calculating performance. The inception date of HSBC Liquid Fund however is 4 December 2002.
, certain Plans/options within the schemes have been discontinued to comply with a single plan structure. Since there was no continuous NAV history available for the surviving Plan prior to 19 May 2011, returns since the said date have been considered for calculating performance. The inception date of HSBC Liquid Fund however is 4 December 2002.
</t>
  </si>
  <si>
    <t xml:space="preserve">  ++ HSBC Liquid Fund</t>
  </si>
  <si>
    <t>As per revised provision of SEBI circular CIR/IMD/DF/24/2012 dated November 19, 2012( with reference to point no.10.1.14 of Master circular 2023) , in order to align with IND AS requirement with reference to point no.17.14 of master circular 2023, SEBI vide notification dated January 25, 2022 amended SEBI (Mutual Funds) Regulations, 1996 (MF Regulations) regarding transactions cost of investment to be expensed out (viz. to be charged to Revenue Account instead of capitalize the cost investment)</t>
  </si>
  <si>
    <t>1.  During the current half year ending September 30, 2023, there was no change in accounting policy other than Regulatory changes as stated below :-</t>
  </si>
  <si>
    <t>Mrs.Jasmine Batliwalla                            Mr.Nani Javeri</t>
  </si>
  <si>
    <t>N.A</t>
  </si>
  <si>
    <t>NA &lt;</t>
  </si>
  <si>
    <t>6.2a</t>
  </si>
  <si>
    <t>Date : October 30,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</si>
</sst>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00_);_(* \(#,##0.00\);_(* &quot;-&quot;??_);_(@_)"/>
    <numFmt numFmtId="165" formatCode="_-* #,##0.00_-;\-* #,##0.00_-;_-* &quot;-&quot;??_-;_-@_-"/>
    <numFmt numFmtId="166" formatCode="#,##0.0000"/>
    <numFmt numFmtId="167" formatCode="0.0000"/>
    <numFmt numFmtId="168" formatCode="#,##0.0000_);\(#,##0.0000\)"/>
    <numFmt numFmtId="169" formatCode="#,##0.0000000"/>
    <numFmt numFmtId="170" formatCode="#,##0.00\ \~"/>
    <numFmt numFmtId="171" formatCode="0.000"/>
    <numFmt numFmtId="172" formatCode="#,##0.000000"/>
    <numFmt numFmtId="173" formatCode="\ dd\-mmmm\-yyyy"/>
    <numFmt numFmtId="174" formatCode="#,##0.00#"/>
    <numFmt numFmtId="175" formatCode="\≈\ #,##0.0000"/>
    <numFmt numFmtId="176" formatCode="#,###,#0#"/>
    <numFmt numFmtId="177" formatCode="0.000000000"/>
    <numFmt numFmtId="178" formatCode="#0.00\%;#0.00\%;0.0\%"/>
    <numFmt numFmtId="179" formatCode="_(* #,##0_);_(* \(#,##0\);_(* &quot;-&quot;??_);_(@_)"/>
    <numFmt numFmtId="180" formatCode="#,##0.0000000000000000000"/>
    <numFmt numFmtId="181" formatCode="###,##0.0000#"/>
    <numFmt numFmtId="182" formatCode="#,##0.00;\(#,##0.00\);0.00"/>
    <numFmt numFmtId="183" formatCode="0;\-0;0"/>
    <numFmt numFmtId="184" formatCode="_-* #,##0.0000_-;\-* #,##0.0000_-;_-* &quot;-&quot;??_-;_-@_-"/>
    <numFmt numFmtId="185" formatCode="0.00%\¥"/>
  </numFmts>
  <fonts count="74">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b/>
      <sz val="10"/>
      <name val="Arial"/>
      <family val="2"/>
    </font>
    <font>
      <sz val="10"/>
      <color theme="0"/>
      <name val="Arial"/>
      <family val="2"/>
    </font>
    <font>
      <sz val="10"/>
      <name val="Times New Roman"/>
      <family val="1"/>
    </font>
    <font>
      <sz val="10"/>
      <name val="Tahoma"/>
      <family val="2"/>
    </font>
    <font>
      <sz val="10"/>
      <color indexed="8"/>
      <name val="Calibri"/>
      <family val="2"/>
    </font>
    <font>
      <sz val="10"/>
      <color rgb="FFFF0000"/>
      <name val="Arial"/>
      <family val="2"/>
    </font>
    <font>
      <b/>
      <sz val="10"/>
      <color theme="1"/>
      <name val="Arial"/>
      <family val="2"/>
    </font>
    <font>
      <sz val="10"/>
      <color indexed="8"/>
      <name val="Arial"/>
      <family val="2"/>
    </font>
    <font>
      <sz val="10"/>
      <color theme="1"/>
      <name val="Arial Unicode MS"/>
      <family val="2"/>
    </font>
    <font>
      <b/>
      <sz val="10"/>
      <color rgb="FFFF0000"/>
      <name val="Arial"/>
      <family val="2"/>
    </font>
    <font>
      <sz val="10"/>
      <color rgb="FF000000"/>
      <name val="Arial Unicode MS"/>
      <family val="2"/>
    </font>
    <font>
      <b/>
      <sz val="11"/>
      <color theme="1"/>
      <name val="Calibri"/>
      <family val="2"/>
      <scheme val="minor"/>
    </font>
    <font>
      <sz val="8"/>
      <name val="Arial"/>
      <family val="2"/>
    </font>
    <font>
      <b/>
      <sz val="10"/>
      <name val="Bookman Old Style"/>
      <family val="1"/>
    </font>
    <font>
      <sz val="10"/>
      <name val="Bookman Old Style"/>
      <family val="1"/>
    </font>
    <font>
      <b/>
      <sz val="10"/>
      <color indexed="8"/>
      <name val="Arial"/>
      <family val="2"/>
    </font>
    <font>
      <b/>
      <sz val="10"/>
      <color theme="0"/>
      <name val="Arial"/>
      <family val="2"/>
    </font>
    <font>
      <b/>
      <sz val="14"/>
      <color theme="1"/>
      <name val="Arial"/>
      <family val="2"/>
    </font>
    <font>
      <sz val="12"/>
      <color theme="1"/>
      <name val="Arial"/>
      <family val="2"/>
    </font>
    <font>
      <sz val="9"/>
      <color indexed="8"/>
      <name val="Arial"/>
      <family val="2"/>
    </font>
    <font>
      <sz val="10"/>
      <color rgb="FF000000"/>
      <name val="Arial Unicode MS"/>
    </font>
    <font>
      <sz val="10"/>
      <color indexed="8"/>
      <name val="Times New Roman"/>
      <family val="1"/>
    </font>
    <font>
      <sz val="11"/>
      <color theme="1"/>
      <name val="Calibri"/>
      <family val="2"/>
    </font>
    <font>
      <b/>
      <sz val="11"/>
      <name val="Arial"/>
      <family val="2"/>
    </font>
    <font>
      <sz val="10"/>
      <color theme="1"/>
      <name val="Tahoma"/>
      <family val="2"/>
    </font>
    <font>
      <sz val="11"/>
      <name val="Arial"/>
      <family val="2"/>
    </font>
    <font>
      <b/>
      <sz val="12"/>
      <name val="Arial"/>
      <family val="2"/>
    </font>
    <font>
      <b/>
      <sz val="14"/>
      <color theme="1"/>
      <name val="Calibri"/>
      <family val="2"/>
      <scheme val="minor"/>
    </font>
    <font>
      <b/>
      <sz val="8"/>
      <color indexed="8"/>
      <name val="Times New Roman"/>
      <family val="1"/>
    </font>
    <font>
      <b/>
      <sz val="9"/>
      <color indexed="8"/>
      <name val="Arial"/>
      <family val="2"/>
    </font>
    <font>
      <b/>
      <sz val="10"/>
      <color rgb="FF000000"/>
      <name val="Arial Unicode MS"/>
    </font>
    <font>
      <b/>
      <sz val="9"/>
      <color indexed="8"/>
      <name val="Times New Roman"/>
      <family val="1"/>
    </font>
    <font>
      <b/>
      <sz val="18"/>
      <color rgb="FFED1C24"/>
      <name val="Arial"/>
      <family val="2"/>
    </font>
    <font>
      <sz val="10"/>
      <name val="Arial"/>
      <family val="2"/>
    </font>
    <font>
      <b/>
      <sz val="9"/>
      <name val="Arial"/>
      <family val="2"/>
    </font>
    <font>
      <sz val="10"/>
      <name val="MS Sans Serif"/>
      <family val="2"/>
    </font>
    <font>
      <sz val="10"/>
      <color rgb="FF000000"/>
      <name val="Times New Roman"/>
      <family val="1"/>
    </font>
    <font>
      <b/>
      <sz val="7"/>
      <name val="Arial"/>
      <family val="2"/>
    </font>
    <font>
      <b/>
      <sz val="7"/>
      <color indexed="63"/>
      <name val="Arial"/>
      <family val="2"/>
    </font>
    <font>
      <sz val="7"/>
      <color indexed="63"/>
      <name val="Arial"/>
      <family val="2"/>
    </font>
    <font>
      <sz val="9"/>
      <color rgb="FF000000"/>
      <name val="Times New Roman"/>
      <family val="1"/>
    </font>
    <font>
      <sz val="6"/>
      <color indexed="8"/>
      <name val="Arial"/>
      <family val="2"/>
    </font>
    <font>
      <b/>
      <sz val="9"/>
      <color indexed="9"/>
      <name val="Arial"/>
      <family val="2"/>
    </font>
    <font>
      <sz val="9"/>
      <name val="Arial"/>
      <family val="2"/>
    </font>
    <font>
      <sz val="9"/>
      <color theme="1"/>
      <name val="Arial"/>
      <family val="2"/>
    </font>
    <font>
      <b/>
      <sz val="9"/>
      <color theme="1"/>
      <name val="Calibri"/>
      <family val="2"/>
      <scheme val="minor"/>
    </font>
    <font>
      <sz val="10"/>
      <color rgb="FF92D050"/>
      <name val="Arial"/>
      <family val="2"/>
    </font>
    <font>
      <b/>
      <sz val="10"/>
      <color theme="1"/>
      <name val="Bookman Old Style"/>
      <family val="1"/>
    </font>
    <font>
      <sz val="10"/>
      <name val="Calibri"/>
      <family val="2"/>
      <scheme val="minor"/>
    </font>
    <font>
      <sz val="8"/>
      <color indexed="8"/>
      <name val="Calibri"/>
      <family val="2"/>
    </font>
    <font>
      <b/>
      <sz val="8"/>
      <color rgb="FF333333"/>
      <name val="Arial"/>
      <family val="2"/>
    </font>
    <font>
      <sz val="8"/>
      <color rgb="FF333333"/>
      <name val="Arial"/>
      <family val="2"/>
    </font>
    <font>
      <sz val="8"/>
      <color theme="1"/>
      <name val="Arial"/>
      <family val="2"/>
    </font>
    <font>
      <sz val="8"/>
      <color theme="1"/>
      <name val="Calibri"/>
      <family val="2"/>
      <scheme val="minor"/>
    </font>
    <font>
      <b/>
      <sz val="12"/>
      <color theme="1"/>
      <name val="Bookman Old Style"/>
      <family val="1"/>
    </font>
    <font>
      <b/>
      <sz val="12"/>
      <color theme="1"/>
      <name val="Calibri"/>
      <family val="2"/>
      <scheme val="minor"/>
    </font>
    <font>
      <sz val="12"/>
      <color theme="1"/>
      <name val="Calibri"/>
      <family val="2"/>
      <scheme val="minor"/>
    </font>
    <font>
      <sz val="11"/>
      <color theme="1"/>
      <name val="Arial"/>
      <family val="2"/>
    </font>
  </fonts>
  <fills count="24">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9"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2F2F2"/>
        <bgColor indexed="64"/>
      </patternFill>
    </fill>
    <fill>
      <patternFill patternType="solid">
        <fgColor rgb="FFD9D9D9"/>
        <bgColor indexed="64"/>
      </patternFill>
    </fill>
    <fill>
      <patternFill patternType="solid">
        <fgColor rgb="FFF1F2F2"/>
      </patternFill>
    </fill>
    <fill>
      <patternFill patternType="solid">
        <fgColor indexed="54"/>
        <bgColor indexed="9"/>
      </patternFill>
    </fill>
    <fill>
      <patternFill patternType="solid">
        <fgColor rgb="FFFF0000"/>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rgb="FFEDEDED"/>
        <bgColor indexed="64"/>
      </patternFill>
    </fill>
    <fill>
      <patternFill patternType="solid">
        <fgColor rgb="FFFFFFFF"/>
        <bgColor indexed="64"/>
      </patternFill>
    </fill>
    <fill>
      <patternFill patternType="solid">
        <fgColor theme="3" tint="0.39997558519241921"/>
        <bgColor indexed="64"/>
      </patternFill>
    </fill>
    <fill>
      <patternFill patternType="solid">
        <fgColor theme="9" tint="0.3999755851924192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diagonal/>
    </border>
    <border>
      <left style="thin">
        <color indexed="64"/>
      </left>
      <right style="thin">
        <color indexed="64"/>
      </right>
      <top/>
      <bottom/>
      <diagonal/>
    </border>
    <border>
      <left style="medium">
        <color indexed="64"/>
      </left>
      <right/>
      <top style="hair">
        <color indexed="64"/>
      </top>
      <bottom style="hair">
        <color indexed="64"/>
      </bottom>
      <diagonal/>
    </border>
    <border>
      <left/>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31"/>
      </left>
      <right style="thin">
        <color indexed="31"/>
      </right>
      <top style="thin">
        <color indexed="31"/>
      </top>
      <bottom style="thin">
        <color indexed="31"/>
      </bottom>
      <diagonal/>
    </border>
    <border>
      <left style="thin">
        <color indexed="31"/>
      </left>
      <right/>
      <top/>
      <bottom/>
      <diagonal/>
    </border>
    <border>
      <left style="thin">
        <color indexed="64"/>
      </left>
      <right style="medium">
        <color indexed="64"/>
      </right>
      <top style="medium">
        <color indexed="64"/>
      </top>
      <bottom style="thin">
        <color indexed="64"/>
      </bottom>
      <diagonal/>
    </border>
    <border>
      <left style="thin">
        <color rgb="FF231F20"/>
      </left>
      <right style="thin">
        <color rgb="FF231F20"/>
      </right>
      <top style="thin">
        <color rgb="FF231F20"/>
      </top>
      <bottom style="thin">
        <color rgb="FF231F20"/>
      </bottom>
      <diagonal/>
    </border>
    <border>
      <left style="thin">
        <color rgb="FF231F20"/>
      </left>
      <right style="thin">
        <color rgb="FF231F20"/>
      </right>
      <top style="thin">
        <color rgb="FF231F20"/>
      </top>
      <bottom/>
      <diagonal/>
    </border>
    <border>
      <left style="thin">
        <color rgb="FF231F20"/>
      </left>
      <right style="thin">
        <color rgb="FF231F20"/>
      </right>
      <top/>
      <bottom style="thin">
        <color rgb="FF231F20"/>
      </bottom>
      <diagonal/>
    </border>
    <border>
      <left style="thin">
        <color indexed="64"/>
      </left>
      <right/>
      <top/>
      <bottom style="thin">
        <color indexed="64"/>
      </bottom>
      <diagonal/>
    </border>
    <border>
      <left style="thin">
        <color indexed="64"/>
      </left>
      <right/>
      <top/>
      <bottom/>
      <diagonal/>
    </border>
    <border>
      <left style="medium">
        <color rgb="FFC9C9C9"/>
      </left>
      <right style="medium">
        <color rgb="FFC9C9C9"/>
      </right>
      <top style="medium">
        <color rgb="FFC9C9C9"/>
      </top>
      <bottom style="medium">
        <color rgb="FFC9C9C9"/>
      </bottom>
      <diagonal/>
    </border>
    <border>
      <left style="thin">
        <color rgb="FF231F20"/>
      </left>
      <right/>
      <top style="thin">
        <color rgb="FF231F20"/>
      </top>
      <bottom style="thin">
        <color rgb="FF231F20"/>
      </bottom>
      <diagonal/>
    </border>
    <border>
      <left style="medium">
        <color indexed="64"/>
      </left>
      <right/>
      <top/>
      <bottom style="medium">
        <color indexed="64"/>
      </bottom>
      <diagonal/>
    </border>
  </borders>
  <cellStyleXfs count="42">
    <xf numFmtId="0" fontId="0" fillId="0" borderId="0"/>
    <xf numFmtId="164" fontId="14" fillId="0" borderId="0" applyFont="0" applyFill="0" applyBorder="0" applyAlignment="0" applyProtection="0"/>
    <xf numFmtId="9" fontId="14" fillId="0" borderId="0" applyFont="0" applyFill="0" applyBorder="0" applyAlignment="0" applyProtection="0"/>
    <xf numFmtId="0" fontId="18" fillId="0" borderId="0"/>
    <xf numFmtId="0" fontId="15" fillId="0" borderId="0" applyNumberFormat="0" applyFill="0" applyBorder="0" applyAlignment="0" applyProtection="0"/>
    <xf numFmtId="0" fontId="19" fillId="0" borderId="0"/>
    <xf numFmtId="164" fontId="15" fillId="0" borderId="0" applyFont="0" applyFill="0" applyBorder="0" applyAlignment="0" applyProtection="0"/>
    <xf numFmtId="0" fontId="15" fillId="0" borderId="0" applyNumberFormat="0" applyFill="0" applyBorder="0" applyAlignment="0" applyProtection="0"/>
    <xf numFmtId="9" fontId="15" fillId="0" borderId="0" applyFont="0" applyFill="0" applyBorder="0" applyAlignment="0" applyProtection="0"/>
    <xf numFmtId="0" fontId="15" fillId="0" borderId="0"/>
    <xf numFmtId="164" fontId="14" fillId="0" borderId="0" applyFont="0" applyFill="0" applyBorder="0" applyAlignment="0" applyProtection="0"/>
    <xf numFmtId="164" fontId="23" fillId="0" borderId="0" applyFont="0" applyFill="0" applyBorder="0" applyAlignment="0" applyProtection="0"/>
    <xf numFmtId="0" fontId="13" fillId="0" borderId="0" applyNumberFormat="0" applyFont="0" applyFill="0" applyBorder="0" applyProtection="0"/>
    <xf numFmtId="0" fontId="15" fillId="0" borderId="0"/>
    <xf numFmtId="9" fontId="14" fillId="0" borderId="0" applyFont="0" applyFill="0" applyBorder="0" applyAlignment="0" applyProtection="0"/>
    <xf numFmtId="0" fontId="23" fillId="0" borderId="0">
      <alignment vertical="top"/>
    </xf>
    <xf numFmtId="0" fontId="18" fillId="0" borderId="0"/>
    <xf numFmtId="0" fontId="12" fillId="0" borderId="0"/>
    <xf numFmtId="0" fontId="11" fillId="0" borderId="0"/>
    <xf numFmtId="0" fontId="49" fillId="0" borderId="0"/>
    <xf numFmtId="39" fontId="51" fillId="0" borderId="0"/>
    <xf numFmtId="0" fontId="52" fillId="0" borderId="0"/>
    <xf numFmtId="0" fontId="9" fillId="0" borderId="0"/>
    <xf numFmtId="164" fontId="9" fillId="0" borderId="0" applyFont="0" applyFill="0" applyBorder="0" applyAlignment="0" applyProtection="0"/>
    <xf numFmtId="0" fontId="9" fillId="0" borderId="0"/>
    <xf numFmtId="0" fontId="8" fillId="0" borderId="0"/>
    <xf numFmtId="164" fontId="8" fillId="0" borderId="0" applyFont="0" applyFill="0" applyBorder="0" applyAlignment="0" applyProtection="0"/>
    <xf numFmtId="0" fontId="8" fillId="0" borderId="0"/>
    <xf numFmtId="0" fontId="7" fillId="0" borderId="0"/>
    <xf numFmtId="164" fontId="7" fillId="0" borderId="0" applyFont="0" applyFill="0" applyBorder="0" applyAlignment="0" applyProtection="0"/>
    <xf numFmtId="0" fontId="6"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0" fontId="4" fillId="0" borderId="0"/>
    <xf numFmtId="164" fontId="4" fillId="0" borderId="0" applyFont="0" applyFill="0" applyBorder="0" applyAlignment="0" applyProtection="0"/>
    <xf numFmtId="0" fontId="3" fillId="0" borderId="0"/>
    <xf numFmtId="164" fontId="3" fillId="0" borderId="0" applyFont="0" applyFill="0" applyBorder="0" applyAlignment="0" applyProtection="0"/>
    <xf numFmtId="0" fontId="2" fillId="0" borderId="0"/>
    <xf numFmtId="164" fontId="2" fillId="0" borderId="0" applyFont="0" applyFill="0" applyBorder="0" applyAlignment="0" applyProtection="0"/>
    <xf numFmtId="0" fontId="1" fillId="0" borderId="0"/>
    <xf numFmtId="164" fontId="1" fillId="0" borderId="0" applyFont="0" applyFill="0" applyBorder="0" applyAlignment="0" applyProtection="0"/>
  </cellStyleXfs>
  <cellXfs count="553">
    <xf numFmtId="0" fontId="0" fillId="0" borderId="0" xfId="0"/>
    <xf numFmtId="0" fontId="15" fillId="0" borderId="1" xfId="0" applyFont="1" applyBorder="1" applyAlignment="1">
      <alignment vertical="top"/>
    </xf>
    <xf numFmtId="0" fontId="15" fillId="0" borderId="1" xfId="0" applyFont="1" applyBorder="1"/>
    <xf numFmtId="0" fontId="15" fillId="0" borderId="0" xfId="4" applyFill="1"/>
    <xf numFmtId="0" fontId="16" fillId="0" borderId="0" xfId="4" applyFont="1" applyFill="1"/>
    <xf numFmtId="4" fontId="15" fillId="0" borderId="0" xfId="4" applyNumberFormat="1" applyFill="1"/>
    <xf numFmtId="0" fontId="15" fillId="0" borderId="0" xfId="5" applyFont="1"/>
    <xf numFmtId="4" fontId="15" fillId="0" borderId="0" xfId="5" applyNumberFormat="1" applyFont="1"/>
    <xf numFmtId="164" fontId="16" fillId="0" borderId="0" xfId="6" applyFont="1" applyFill="1" applyBorder="1" applyAlignment="1">
      <alignment horizontal="right"/>
    </xf>
    <xf numFmtId="0" fontId="15" fillId="0" borderId="1" xfId="4" applyFill="1" applyBorder="1" applyAlignment="1">
      <alignment wrapText="1"/>
    </xf>
    <xf numFmtId="0" fontId="15" fillId="0" borderId="0" xfId="4" applyFill="1" applyBorder="1"/>
    <xf numFmtId="0" fontId="15" fillId="0" borderId="0" xfId="4" applyFill="1" applyBorder="1" applyAlignment="1"/>
    <xf numFmtId="0" fontId="15" fillId="0" borderId="0" xfId="4" applyFill="1" applyBorder="1" applyAlignment="1">
      <alignment vertical="center"/>
    </xf>
    <xf numFmtId="4" fontId="15" fillId="0" borderId="0" xfId="4" applyNumberFormat="1" applyFill="1" applyBorder="1" applyAlignment="1"/>
    <xf numFmtId="0" fontId="15" fillId="0" borderId="6" xfId="4" applyFill="1" applyBorder="1"/>
    <xf numFmtId="0" fontId="15" fillId="0" borderId="8" xfId="4" applyFill="1" applyBorder="1"/>
    <xf numFmtId="0" fontId="15" fillId="0" borderId="2" xfId="4" applyFill="1" applyBorder="1"/>
    <xf numFmtId="0" fontId="21" fillId="0" borderId="0" xfId="4" applyFont="1" applyFill="1" applyBorder="1" applyAlignment="1"/>
    <xf numFmtId="0" fontId="21" fillId="0" borderId="0" xfId="4" applyFont="1" applyFill="1"/>
    <xf numFmtId="4" fontId="21" fillId="0" borderId="0" xfId="4" applyNumberFormat="1" applyFont="1" applyFill="1" applyBorder="1" applyAlignment="1"/>
    <xf numFmtId="0" fontId="15" fillId="0" borderId="0" xfId="4" applyFill="1" applyBorder="1" applyAlignment="1">
      <alignment horizontal="left" vertical="top" wrapText="1"/>
    </xf>
    <xf numFmtId="11" fontId="21" fillId="0" borderId="0" xfId="4" applyNumberFormat="1" applyFont="1" applyFill="1" applyBorder="1" applyAlignment="1">
      <alignment horizontal="left" vertical="top" wrapText="1"/>
    </xf>
    <xf numFmtId="0" fontId="21" fillId="0" borderId="0" xfId="4" applyFont="1" applyFill="1" applyBorder="1" applyAlignment="1">
      <alignment vertical="center"/>
    </xf>
    <xf numFmtId="4" fontId="15" fillId="0" borderId="0" xfId="4" applyNumberFormat="1" applyFill="1" applyBorder="1"/>
    <xf numFmtId="0" fontId="15" fillId="0" borderId="0" xfId="4" applyFill="1" applyBorder="1" applyAlignment="1">
      <alignment horizontal="left" vertical="center"/>
    </xf>
    <xf numFmtId="4" fontId="15" fillId="0" borderId="0" xfId="4" applyNumberFormat="1" applyFill="1" applyBorder="1" applyAlignment="1">
      <alignment vertical="center"/>
    </xf>
    <xf numFmtId="4" fontId="15" fillId="0" borderId="0" xfId="6" applyNumberFormat="1" applyFont="1" applyFill="1" applyBorder="1" applyAlignment="1">
      <alignment horizontal="right" vertical="top"/>
    </xf>
    <xf numFmtId="170" fontId="15" fillId="0" borderId="0" xfId="6" applyNumberFormat="1" applyFont="1" applyFill="1" applyBorder="1" applyAlignment="1">
      <alignment horizontal="right" vertical="top"/>
    </xf>
    <xf numFmtId="0" fontId="15" fillId="0" borderId="0" xfId="4" applyFill="1" applyBorder="1" applyProtection="1">
      <protection locked="0"/>
    </xf>
    <xf numFmtId="0" fontId="15" fillId="0" borderId="0" xfId="4" applyFill="1" applyBorder="1" applyAlignment="1">
      <alignment vertical="top" wrapText="1"/>
    </xf>
    <xf numFmtId="2" fontId="15" fillId="0" borderId="0" xfId="4" applyNumberFormat="1" applyFill="1" applyBorder="1" applyAlignment="1">
      <alignment vertical="top" wrapText="1"/>
    </xf>
    <xf numFmtId="171" fontId="15" fillId="0" borderId="0" xfId="4" applyNumberFormat="1" applyFill="1" applyBorder="1"/>
    <xf numFmtId="2" fontId="15" fillId="0" borderId="0" xfId="4" applyNumberFormat="1" applyFill="1" applyBorder="1"/>
    <xf numFmtId="171" fontId="15" fillId="0" borderId="0" xfId="4" applyNumberFormat="1" applyFill="1" applyBorder="1" applyAlignment="1">
      <alignment vertical="top" wrapText="1"/>
    </xf>
    <xf numFmtId="172" fontId="15" fillId="0" borderId="0" xfId="4" applyNumberFormat="1" applyFill="1" applyBorder="1"/>
    <xf numFmtId="0" fontId="15" fillId="0" borderId="0" xfId="5" applyFont="1" applyAlignment="1">
      <alignment wrapText="1"/>
    </xf>
    <xf numFmtId="164" fontId="15" fillId="0" borderId="0" xfId="6" applyFont="1" applyFill="1" applyAlignment="1">
      <alignment horizontal="right"/>
    </xf>
    <xf numFmtId="164" fontId="15" fillId="0" borderId="0" xfId="6" applyFont="1" applyFill="1" applyAlignment="1"/>
    <xf numFmtId="4" fontId="15" fillId="0" borderId="0" xfId="4" applyNumberFormat="1" applyFill="1" applyBorder="1" applyAlignment="1">
      <alignment horizontal="center" wrapText="1"/>
    </xf>
    <xf numFmtId="10" fontId="15" fillId="0" borderId="0" xfId="4" applyNumberFormat="1" applyFill="1" applyBorder="1" applyAlignment="1">
      <alignment horizontal="center" wrapText="1"/>
    </xf>
    <xf numFmtId="0" fontId="15" fillId="0" borderId="0" xfId="4" applyFill="1" applyAlignment="1">
      <alignment horizontal="left"/>
    </xf>
    <xf numFmtId="0" fontId="24" fillId="0" borderId="0" xfId="0" applyFont="1"/>
    <xf numFmtId="15" fontId="0" fillId="0" borderId="0" xfId="0" applyNumberFormat="1"/>
    <xf numFmtId="0" fontId="25" fillId="0" borderId="0" xfId="0" applyFont="1"/>
    <xf numFmtId="0" fontId="0" fillId="0" borderId="0" xfId="0" applyAlignment="1">
      <alignment vertical="top"/>
    </xf>
    <xf numFmtId="4" fontId="0" fillId="0" borderId="0" xfId="0" applyNumberFormat="1" applyAlignment="1">
      <alignment vertical="top"/>
    </xf>
    <xf numFmtId="0" fontId="0" fillId="3" borderId="0" xfId="0" applyFill="1"/>
    <xf numFmtId="0" fontId="0" fillId="2" borderId="0" xfId="0" applyFill="1" applyAlignment="1">
      <alignment vertical="top"/>
    </xf>
    <xf numFmtId="0" fontId="23" fillId="0" borderId="0" xfId="15">
      <alignment vertical="top"/>
    </xf>
    <xf numFmtId="0" fontId="23" fillId="3" borderId="0" xfId="15" applyFill="1">
      <alignment vertical="top"/>
    </xf>
    <xf numFmtId="4" fontId="23" fillId="3" borderId="0" xfId="15" applyNumberFormat="1" applyFill="1">
      <alignment vertical="top"/>
    </xf>
    <xf numFmtId="173" fontId="0" fillId="0" borderId="0" xfId="0" applyNumberFormat="1" applyAlignment="1">
      <alignment vertical="top"/>
    </xf>
    <xf numFmtId="0" fontId="26" fillId="0" borderId="0" xfId="0" applyFont="1"/>
    <xf numFmtId="0" fontId="0" fillId="0" borderId="1" xfId="0" applyBorder="1"/>
    <xf numFmtId="0" fontId="27" fillId="0" borderId="0" xfId="0" applyFont="1" applyAlignment="1">
      <alignment vertical="top"/>
    </xf>
    <xf numFmtId="0" fontId="0" fillId="2" borderId="0" xfId="0" applyFill="1"/>
    <xf numFmtId="0" fontId="0" fillId="0" borderId="1" xfId="0" applyBorder="1" applyAlignment="1">
      <alignment vertical="top"/>
    </xf>
    <xf numFmtId="0" fontId="22" fillId="0" borderId="0" xfId="0" applyFont="1"/>
    <xf numFmtId="4" fontId="15" fillId="0" borderId="0" xfId="4" applyNumberFormat="1" applyFill="1" applyAlignment="1">
      <alignment horizontal="left" wrapText="1"/>
    </xf>
    <xf numFmtId="0" fontId="20" fillId="0" borderId="1" xfId="4" applyFont="1" applyFill="1" applyBorder="1"/>
    <xf numFmtId="164" fontId="20" fillId="0" borderId="1" xfId="6" applyFont="1" applyFill="1" applyBorder="1"/>
    <xf numFmtId="0" fontId="17" fillId="0" borderId="0" xfId="4" applyFont="1" applyFill="1" applyBorder="1" applyAlignment="1">
      <alignment vertical="center"/>
    </xf>
    <xf numFmtId="4" fontId="17" fillId="0" borderId="0" xfId="4" applyNumberFormat="1" applyFont="1" applyFill="1" applyBorder="1" applyAlignment="1"/>
    <xf numFmtId="0" fontId="15" fillId="5" borderId="1" xfId="0" applyFont="1" applyFill="1" applyBorder="1"/>
    <xf numFmtId="0" fontId="0" fillId="5" borderId="1" xfId="0" applyFill="1" applyBorder="1"/>
    <xf numFmtId="4" fontId="0" fillId="5" borderId="1" xfId="0" applyNumberFormat="1" applyFill="1" applyBorder="1" applyAlignment="1">
      <alignment vertical="top"/>
    </xf>
    <xf numFmtId="0" fontId="15" fillId="0" borderId="0" xfId="4" applyFill="1" applyAlignment="1">
      <alignment horizontal="left" wrapText="1"/>
    </xf>
    <xf numFmtId="0" fontId="15" fillId="0" borderId="1" xfId="4" applyFill="1" applyBorder="1"/>
    <xf numFmtId="4" fontId="15" fillId="0" borderId="1" xfId="4" applyNumberFormat="1" applyFill="1" applyBorder="1" applyAlignment="1">
      <alignment horizontal="center" wrapText="1"/>
    </xf>
    <xf numFmtId="10" fontId="15" fillId="0" borderId="1" xfId="4" applyNumberFormat="1" applyFill="1" applyBorder="1" applyAlignment="1">
      <alignment horizontal="center" wrapText="1"/>
    </xf>
    <xf numFmtId="0" fontId="31" fillId="3" borderId="0" xfId="15" applyFont="1" applyFill="1" applyAlignment="1">
      <alignment vertical="top" wrapText="1"/>
    </xf>
    <xf numFmtId="0" fontId="31" fillId="3" borderId="0" xfId="15" applyFont="1" applyFill="1">
      <alignment vertical="top"/>
    </xf>
    <xf numFmtId="0" fontId="31" fillId="0" borderId="0" xfId="15" applyFont="1">
      <alignment vertical="top"/>
    </xf>
    <xf numFmtId="0" fontId="24" fillId="2" borderId="0" xfId="0" applyFont="1" applyFill="1"/>
    <xf numFmtId="0" fontId="22" fillId="6" borderId="0" xfId="0" applyFont="1" applyFill="1"/>
    <xf numFmtId="15" fontId="0" fillId="0" borderId="1" xfId="0" applyNumberFormat="1" applyBorder="1"/>
    <xf numFmtId="0" fontId="14" fillId="0" borderId="0" xfId="0" applyFont="1"/>
    <xf numFmtId="0" fontId="14" fillId="0" borderId="0" xfId="0" applyFont="1" applyAlignment="1">
      <alignment horizontal="center" vertical="center"/>
    </xf>
    <xf numFmtId="0" fontId="16" fillId="0" borderId="6" xfId="7" applyFont="1" applyFill="1" applyBorder="1" applyAlignment="1">
      <alignment horizontal="center" vertical="top" wrapText="1"/>
    </xf>
    <xf numFmtId="0" fontId="16" fillId="0" borderId="8" xfId="7" applyFont="1" applyFill="1" applyBorder="1" applyAlignment="1">
      <alignment horizontal="center" vertical="top" wrapText="1"/>
    </xf>
    <xf numFmtId="0" fontId="16" fillId="0" borderId="2" xfId="7" applyFont="1" applyFill="1" applyBorder="1" applyAlignment="1">
      <alignment horizontal="center" vertical="top" wrapText="1"/>
    </xf>
    <xf numFmtId="0" fontId="15" fillId="0" borderId="0" xfId="4" applyFill="1" applyAlignment="1">
      <alignment horizontal="right"/>
    </xf>
    <xf numFmtId="0" fontId="23" fillId="0" borderId="1" xfId="0" applyFont="1" applyBorder="1" applyAlignment="1">
      <alignment vertical="top"/>
    </xf>
    <xf numFmtId="4" fontId="23" fillId="0" borderId="1" xfId="0" applyNumberFormat="1" applyFont="1" applyBorder="1" applyAlignment="1">
      <alignment horizontal="center" vertical="top" wrapText="1"/>
    </xf>
    <xf numFmtId="4" fontId="0" fillId="0" borderId="1" xfId="0" applyNumberFormat="1" applyBorder="1" applyAlignment="1">
      <alignment vertical="top"/>
    </xf>
    <xf numFmtId="14" fontId="0" fillId="0" borderId="1" xfId="0" applyNumberFormat="1" applyBorder="1" applyAlignment="1">
      <alignment vertical="top"/>
    </xf>
    <xf numFmtId="0" fontId="0" fillId="0" borderId="0" xfId="0" applyAlignment="1">
      <alignment vertical="top" wrapText="1"/>
    </xf>
    <xf numFmtId="15" fontId="0" fillId="0" borderId="1" xfId="0" applyNumberFormat="1" applyBorder="1" applyAlignment="1">
      <alignment vertical="top"/>
    </xf>
    <xf numFmtId="0" fontId="23" fillId="0" borderId="0" xfId="0" applyFont="1" applyAlignment="1">
      <alignment vertical="top"/>
    </xf>
    <xf numFmtId="4" fontId="0" fillId="2" borderId="1" xfId="0" applyNumberFormat="1" applyFill="1" applyBorder="1" applyAlignment="1">
      <alignment vertical="top"/>
    </xf>
    <xf numFmtId="4" fontId="31" fillId="0" borderId="1" xfId="0" applyNumberFormat="1" applyFont="1" applyBorder="1" applyAlignment="1">
      <alignment vertical="top"/>
    </xf>
    <xf numFmtId="4" fontId="23" fillId="0" borderId="6" xfId="0" applyNumberFormat="1" applyFont="1" applyBorder="1" applyAlignment="1">
      <alignment horizontal="center" vertical="top" wrapText="1"/>
    </xf>
    <xf numFmtId="0" fontId="0" fillId="0" borderId="6" xfId="0" applyBorder="1" applyAlignment="1">
      <alignment vertical="top"/>
    </xf>
    <xf numFmtId="4" fontId="0" fillId="3" borderId="1" xfId="0" applyNumberFormat="1" applyFill="1" applyBorder="1" applyAlignment="1">
      <alignment vertical="top"/>
    </xf>
    <xf numFmtId="0" fontId="15" fillId="0" borderId="0" xfId="0" applyFont="1" applyAlignment="1">
      <alignment vertical="top"/>
    </xf>
    <xf numFmtId="0" fontId="15" fillId="0" borderId="0" xfId="0" applyFont="1" applyAlignment="1">
      <alignment horizontal="center" vertical="top"/>
    </xf>
    <xf numFmtId="0" fontId="15" fillId="0" borderId="1" xfId="0" applyFont="1" applyBorder="1" applyAlignment="1">
      <alignment horizontal="center" vertical="top"/>
    </xf>
    <xf numFmtId="0" fontId="16" fillId="0" borderId="1" xfId="0" applyFont="1" applyBorder="1" applyAlignment="1">
      <alignment horizontal="center" vertical="top"/>
    </xf>
    <xf numFmtId="0" fontId="16" fillId="0" borderId="1" xfId="0" applyFont="1" applyBorder="1" applyAlignment="1">
      <alignment horizontal="justify" vertical="top" wrapText="1"/>
    </xf>
    <xf numFmtId="0" fontId="15" fillId="0" borderId="1" xfId="0" applyFont="1" applyBorder="1" applyAlignment="1">
      <alignment horizontal="justify" vertical="top" wrapText="1"/>
    </xf>
    <xf numFmtId="0" fontId="15" fillId="0" borderId="1" xfId="0" applyFont="1" applyBorder="1" applyAlignment="1">
      <alignment horizontal="justify" vertical="top"/>
    </xf>
    <xf numFmtId="2" fontId="15" fillId="0" borderId="1" xfId="0" applyNumberFormat="1" applyFont="1" applyBorder="1" applyAlignment="1">
      <alignment horizontal="justify" vertical="top"/>
    </xf>
    <xf numFmtId="0" fontId="15" fillId="0" borderId="0" xfId="0" applyFont="1" applyAlignment="1">
      <alignment horizontal="justify" vertical="top"/>
    </xf>
    <xf numFmtId="0" fontId="16" fillId="0" borderId="0" xfId="0" applyFont="1" applyAlignment="1">
      <alignment vertical="top"/>
    </xf>
    <xf numFmtId="4" fontId="15" fillId="0" borderId="1" xfId="0" applyNumberFormat="1" applyFont="1" applyBorder="1" applyAlignment="1">
      <alignment horizontal="center" vertical="top"/>
    </xf>
    <xf numFmtId="2" fontId="15" fillId="0" borderId="1" xfId="0" applyNumberFormat="1" applyFont="1" applyBorder="1" applyAlignment="1">
      <alignment horizontal="center" vertical="top"/>
    </xf>
    <xf numFmtId="166" fontId="15" fillId="0" borderId="1" xfId="0" applyNumberFormat="1" applyFont="1" applyBorder="1" applyAlignment="1">
      <alignment horizontal="center" vertical="top"/>
    </xf>
    <xf numFmtId="0" fontId="15" fillId="0" borderId="2" xfId="0" applyFont="1" applyBorder="1" applyAlignment="1">
      <alignment horizontal="center" vertical="top"/>
    </xf>
    <xf numFmtId="0" fontId="15" fillId="0" borderId="8" xfId="0" applyFont="1" applyBorder="1" applyAlignment="1">
      <alignment horizontal="center" vertical="top"/>
    </xf>
    <xf numFmtId="167" fontId="15" fillId="0" borderId="1" xfId="0" applyNumberFormat="1" applyFont="1" applyBorder="1" applyAlignment="1">
      <alignment horizontal="center" vertical="top"/>
    </xf>
    <xf numFmtId="167" fontId="15" fillId="0" borderId="2" xfId="0" applyNumberFormat="1" applyFont="1" applyBorder="1" applyAlignment="1">
      <alignment horizontal="center" vertical="top"/>
    </xf>
    <xf numFmtId="0" fontId="15" fillId="0" borderId="6" xfId="0" applyFont="1" applyBorder="1" applyAlignment="1">
      <alignment vertical="top"/>
    </xf>
    <xf numFmtId="10" fontId="15" fillId="0" borderId="1" xfId="2" applyNumberFormat="1" applyFont="1" applyFill="1" applyBorder="1" applyAlignment="1">
      <alignment horizontal="center" vertical="top"/>
    </xf>
    <xf numFmtId="10" fontId="15" fillId="0" borderId="2" xfId="2" applyNumberFormat="1" applyFont="1" applyFill="1" applyBorder="1" applyAlignment="1">
      <alignment horizontal="center" vertical="top"/>
    </xf>
    <xf numFmtId="0" fontId="16" fillId="0" borderId="1" xfId="0" applyFont="1" applyBorder="1" applyAlignment="1">
      <alignment horizontal="justify" vertical="center"/>
    </xf>
    <xf numFmtId="0" fontId="16" fillId="0" borderId="1" xfId="0" applyFont="1" applyBorder="1" applyAlignment="1">
      <alignment horizontal="justify" vertical="center" wrapText="1"/>
    </xf>
    <xf numFmtId="0" fontId="33" fillId="0" borderId="0" xfId="0" applyFont="1" applyAlignment="1">
      <alignment horizontal="center" vertical="center"/>
    </xf>
    <xf numFmtId="0" fontId="34" fillId="0" borderId="0" xfId="0" applyFont="1" applyAlignment="1">
      <alignment horizontal="center" vertical="center"/>
    </xf>
    <xf numFmtId="0" fontId="12" fillId="0" borderId="0" xfId="0" applyFont="1" applyAlignment="1">
      <alignment vertical="top"/>
    </xf>
    <xf numFmtId="0" fontId="22" fillId="0" borderId="0" xfId="0" applyFont="1" applyAlignment="1">
      <alignment horizontal="center" vertical="center" wrapText="1"/>
    </xf>
    <xf numFmtId="15" fontId="14" fillId="0" borderId="0" xfId="0" applyNumberFormat="1" applyFont="1" applyAlignment="1">
      <alignment horizontal="center" vertical="center"/>
    </xf>
    <xf numFmtId="0" fontId="22" fillId="0" borderId="0" xfId="0" applyFont="1" applyAlignment="1">
      <alignment horizontal="center" vertical="center"/>
    </xf>
    <xf numFmtId="0" fontId="22" fillId="0" borderId="0" xfId="0" applyFont="1" applyAlignment="1">
      <alignment horizontal="left" vertical="center" wrapText="1"/>
    </xf>
    <xf numFmtId="0" fontId="22" fillId="0" borderId="12" xfId="0" applyFont="1" applyBorder="1" applyAlignment="1">
      <alignment horizontal="center" vertical="center" wrapText="1"/>
    </xf>
    <xf numFmtId="0" fontId="14" fillId="0" borderId="14" xfId="0" applyFont="1" applyBorder="1"/>
    <xf numFmtId="176" fontId="14" fillId="0" borderId="14" xfId="0" applyNumberFormat="1" applyFont="1" applyBorder="1"/>
    <xf numFmtId="174" fontId="14" fillId="0" borderId="14" xfId="0" applyNumberFormat="1" applyFont="1" applyBorder="1"/>
    <xf numFmtId="0" fontId="14" fillId="0" borderId="12" xfId="0" applyFont="1" applyBorder="1"/>
    <xf numFmtId="176" fontId="14" fillId="0" borderId="12" xfId="0" applyNumberFormat="1" applyFont="1" applyBorder="1" applyAlignment="1">
      <alignment horizontal="center" vertical="center"/>
    </xf>
    <xf numFmtId="174" fontId="14" fillId="0" borderId="12" xfId="0" applyNumberFormat="1" applyFont="1" applyBorder="1" applyAlignment="1">
      <alignment horizontal="center" vertical="center"/>
    </xf>
    <xf numFmtId="15" fontId="14" fillId="0" borderId="12" xfId="0" applyNumberFormat="1" applyFont="1" applyBorder="1" applyAlignment="1">
      <alignment horizontal="center" vertical="center"/>
    </xf>
    <xf numFmtId="0" fontId="22" fillId="0" borderId="12" xfId="0" applyFont="1" applyBorder="1"/>
    <xf numFmtId="176" fontId="22" fillId="0" borderId="12" xfId="0" applyNumberFormat="1" applyFont="1" applyBorder="1" applyAlignment="1">
      <alignment horizontal="center" vertical="center"/>
    </xf>
    <xf numFmtId="174" fontId="22" fillId="0" borderId="12" xfId="0" applyNumberFormat="1" applyFont="1" applyBorder="1" applyAlignment="1">
      <alignment horizontal="center" vertical="center"/>
    </xf>
    <xf numFmtId="176" fontId="14" fillId="0" borderId="0" xfId="0" applyNumberFormat="1" applyFont="1" applyAlignment="1">
      <alignment horizontal="center" vertical="center"/>
    </xf>
    <xf numFmtId="174" fontId="14" fillId="0" borderId="0" xfId="0" applyNumberFormat="1" applyFont="1" applyAlignment="1">
      <alignment horizontal="center" vertical="center"/>
    </xf>
    <xf numFmtId="0" fontId="0" fillId="5" borderId="0" xfId="0" applyFill="1"/>
    <xf numFmtId="0" fontId="14" fillId="5" borderId="0" xfId="0" applyFont="1" applyFill="1" applyAlignment="1">
      <alignment horizontal="center" vertical="center"/>
    </xf>
    <xf numFmtId="0" fontId="0" fillId="7" borderId="0" xfId="0" applyFill="1"/>
    <xf numFmtId="0" fontId="0" fillId="0" borderId="7" xfId="0" applyBorder="1"/>
    <xf numFmtId="0" fontId="0" fillId="0" borderId="7" xfId="0" applyBorder="1" applyAlignment="1">
      <alignment vertical="top"/>
    </xf>
    <xf numFmtId="4" fontId="0" fillId="5" borderId="7" xfId="0" applyNumberFormat="1" applyFill="1" applyBorder="1" applyAlignment="1">
      <alignment vertical="top"/>
    </xf>
    <xf numFmtId="0" fontId="0" fillId="5" borderId="7" xfId="0" applyFill="1" applyBorder="1"/>
    <xf numFmtId="0" fontId="0" fillId="0" borderId="4" xfId="0" applyBorder="1"/>
    <xf numFmtId="0" fontId="0" fillId="0" borderId="25" xfId="0" applyBorder="1"/>
    <xf numFmtId="4" fontId="0" fillId="5" borderId="4" xfId="0" applyNumberFormat="1" applyFill="1" applyBorder="1" applyAlignment="1">
      <alignment vertical="top"/>
    </xf>
    <xf numFmtId="0" fontId="0" fillId="5" borderId="4" xfId="0" applyFill="1" applyBorder="1"/>
    <xf numFmtId="0" fontId="16" fillId="0" borderId="0" xfId="4" applyFont="1" applyFill="1" applyBorder="1" applyAlignment="1"/>
    <xf numFmtId="0" fontId="36" fillId="0" borderId="0" xfId="0" applyFont="1" applyAlignment="1">
      <alignment vertical="center"/>
    </xf>
    <xf numFmtId="0" fontId="22" fillId="0" borderId="12" xfId="0" applyFont="1" applyBorder="1" applyAlignment="1">
      <alignment horizontal="center" vertical="center"/>
    </xf>
    <xf numFmtId="0" fontId="27" fillId="0" borderId="0" xfId="0" applyFont="1"/>
    <xf numFmtId="0" fontId="38" fillId="0" borderId="0" xfId="0" applyFont="1" applyAlignment="1">
      <alignment vertical="top"/>
    </xf>
    <xf numFmtId="0" fontId="37" fillId="0" borderId="25" xfId="0" applyFont="1" applyBorder="1"/>
    <xf numFmtId="0" fontId="16" fillId="8" borderId="1" xfId="4" applyFont="1" applyFill="1" applyBorder="1" applyAlignment="1">
      <alignment horizontal="center" vertical="top" wrapText="1"/>
    </xf>
    <xf numFmtId="0" fontId="20" fillId="0" borderId="0" xfId="4" applyFont="1" applyFill="1" applyBorder="1"/>
    <xf numFmtId="0" fontId="15" fillId="0" borderId="0" xfId="4" applyFill="1" applyBorder="1" applyAlignment="1">
      <alignment horizontal="center" vertical="top"/>
    </xf>
    <xf numFmtId="164" fontId="20" fillId="0" borderId="0" xfId="6" applyFont="1" applyFill="1" applyBorder="1"/>
    <xf numFmtId="0" fontId="15" fillId="0" borderId="0" xfId="4" applyFill="1" applyBorder="1" applyAlignment="1" applyProtection="1">
      <protection locked="0"/>
    </xf>
    <xf numFmtId="0" fontId="15" fillId="0" borderId="0" xfId="4" applyFill="1" applyBorder="1" applyAlignment="1" applyProtection="1">
      <alignment horizontal="left"/>
      <protection locked="0"/>
    </xf>
    <xf numFmtId="0" fontId="15" fillId="0" borderId="9" xfId="4" applyFill="1" applyBorder="1"/>
    <xf numFmtId="0" fontId="16" fillId="8" borderId="1" xfId="4" applyFont="1" applyFill="1" applyBorder="1" applyAlignment="1">
      <alignment horizontal="center" vertical="top"/>
    </xf>
    <xf numFmtId="10" fontId="16" fillId="8" borderId="1" xfId="4" applyNumberFormat="1" applyFont="1" applyFill="1" applyBorder="1" applyAlignment="1">
      <alignment horizontal="center" vertical="top" wrapText="1"/>
    </xf>
    <xf numFmtId="0" fontId="41" fillId="0" borderId="0" xfId="4" applyFont="1" applyFill="1" applyAlignment="1">
      <alignment horizontal="left"/>
    </xf>
    <xf numFmtId="0" fontId="41" fillId="0" borderId="0" xfId="4" applyFont="1" applyFill="1"/>
    <xf numFmtId="0" fontId="41" fillId="0" borderId="0" xfId="4" applyFont="1"/>
    <xf numFmtId="0" fontId="16" fillId="8" borderId="1" xfId="12" applyFont="1" applyFill="1" applyBorder="1" applyAlignment="1">
      <alignment horizontal="center" vertical="top" wrapText="1"/>
    </xf>
    <xf numFmtId="0" fontId="16" fillId="8" borderId="1" xfId="12" applyFont="1" applyFill="1" applyBorder="1" applyAlignment="1">
      <alignment horizontal="justify" vertical="top" wrapText="1"/>
    </xf>
    <xf numFmtId="10" fontId="21" fillId="0" borderId="1" xfId="2" applyNumberFormat="1" applyFont="1" applyFill="1" applyBorder="1" applyAlignment="1">
      <alignment horizontal="center" vertical="top"/>
    </xf>
    <xf numFmtId="177" fontId="23" fillId="0" borderId="0" xfId="15" applyNumberFormat="1">
      <alignment vertical="top"/>
    </xf>
    <xf numFmtId="0" fontId="15" fillId="0" borderId="1" xfId="4" applyFill="1" applyBorder="1" applyAlignment="1">
      <alignment horizontal="center" vertical="top"/>
    </xf>
    <xf numFmtId="0" fontId="20" fillId="0" borderId="1" xfId="4" applyFont="1" applyFill="1" applyBorder="1" applyAlignment="1">
      <alignment vertical="top" wrapText="1"/>
    </xf>
    <xf numFmtId="0" fontId="14" fillId="0" borderId="0" xfId="4" applyFont="1" applyFill="1" applyBorder="1" applyAlignment="1">
      <alignment vertical="top"/>
    </xf>
    <xf numFmtId="0" fontId="14" fillId="0" borderId="0" xfId="4" applyFont="1" applyFill="1" applyBorder="1" applyAlignment="1">
      <alignment horizontal="center" vertical="top"/>
    </xf>
    <xf numFmtId="0" fontId="15" fillId="0" borderId="0" xfId="0" applyFont="1" applyAlignment="1">
      <alignment wrapText="1"/>
    </xf>
    <xf numFmtId="0" fontId="28" fillId="2" borderId="0" xfId="13" applyFont="1" applyFill="1"/>
    <xf numFmtId="10" fontId="28" fillId="0" borderId="0" xfId="2" applyNumberFormat="1" applyFont="1" applyFill="1"/>
    <xf numFmtId="0" fontId="22" fillId="8" borderId="1" xfId="4" applyFont="1" applyFill="1" applyBorder="1" applyAlignment="1">
      <alignment horizontal="center" vertical="top" wrapText="1"/>
    </xf>
    <xf numFmtId="0" fontId="15" fillId="0" borderId="0" xfId="4" applyFill="1" applyBorder="1" applyAlignment="1">
      <alignment horizontal="center"/>
    </xf>
    <xf numFmtId="0" fontId="42" fillId="0" borderId="0" xfId="0" applyFont="1" applyAlignment="1">
      <alignment horizontal="left" vertical="center"/>
    </xf>
    <xf numFmtId="10" fontId="0" fillId="0" borderId="0" xfId="0" applyNumberFormat="1"/>
    <xf numFmtId="164" fontId="23" fillId="3" borderId="0" xfId="1" applyFont="1" applyFill="1" applyAlignment="1">
      <alignment vertical="top"/>
    </xf>
    <xf numFmtId="0" fontId="43" fillId="4" borderId="0" xfId="18" applyFont="1" applyFill="1"/>
    <xf numFmtId="0" fontId="11" fillId="0" borderId="0" xfId="18"/>
    <xf numFmtId="0" fontId="16" fillId="0" borderId="1" xfId="4" applyFont="1" applyFill="1" applyBorder="1" applyAlignment="1">
      <alignment horizontal="center" vertical="top" wrapText="1"/>
    </xf>
    <xf numFmtId="165" fontId="16" fillId="0" borderId="0" xfId="4" applyNumberFormat="1" applyFont="1" applyFill="1" applyBorder="1" applyAlignment="1"/>
    <xf numFmtId="0" fontId="32" fillId="0" borderId="0" xfId="4" applyFont="1" applyFill="1" applyBorder="1" applyAlignment="1">
      <alignment vertical="center"/>
    </xf>
    <xf numFmtId="0" fontId="16" fillId="0" borderId="0" xfId="4" applyFont="1" applyFill="1" applyBorder="1" applyAlignment="1">
      <alignment vertical="center"/>
    </xf>
    <xf numFmtId="165" fontId="15" fillId="0" borderId="0" xfId="4" applyNumberFormat="1" applyFill="1" applyBorder="1" applyAlignment="1"/>
    <xf numFmtId="0" fontId="20" fillId="0" borderId="0" xfId="4" applyFont="1" applyFill="1" applyBorder="1" applyAlignment="1">
      <alignment vertical="top" wrapText="1"/>
    </xf>
    <xf numFmtId="0" fontId="22" fillId="0" borderId="1" xfId="0" applyFont="1" applyBorder="1"/>
    <xf numFmtId="0" fontId="44" fillId="10" borderId="1" xfId="0" applyFont="1" applyFill="1" applyBorder="1" applyAlignment="1">
      <alignment horizontal="center"/>
    </xf>
    <xf numFmtId="4" fontId="0" fillId="0" borderId="0" xfId="0" applyNumberFormat="1"/>
    <xf numFmtId="0" fontId="14" fillId="0" borderId="1" xfId="4" applyFont="1" applyFill="1" applyBorder="1" applyAlignment="1">
      <alignment vertical="top"/>
    </xf>
    <xf numFmtId="0" fontId="14" fillId="0" borderId="1" xfId="4" applyFont="1" applyFill="1" applyBorder="1" applyAlignment="1">
      <alignment horizontal="center" vertical="top"/>
    </xf>
    <xf numFmtId="4" fontId="14" fillId="0" borderId="1" xfId="4" applyNumberFormat="1" applyFont="1" applyFill="1" applyBorder="1" applyAlignment="1">
      <alignment horizontal="center" vertical="top"/>
    </xf>
    <xf numFmtId="0" fontId="15" fillId="0" borderId="2" xfId="0" applyFont="1" applyBorder="1" applyAlignment="1">
      <alignment vertical="top"/>
    </xf>
    <xf numFmtId="164" fontId="15" fillId="0" borderId="7" xfId="1" applyFont="1" applyFill="1" applyBorder="1" applyAlignment="1">
      <alignment vertical="top"/>
    </xf>
    <xf numFmtId="0" fontId="16" fillId="0" borderId="7" xfId="0" applyFont="1" applyBorder="1" applyAlignment="1">
      <alignment horizontal="justify" vertical="top" wrapText="1"/>
    </xf>
    <xf numFmtId="0" fontId="15" fillId="0" borderId="33" xfId="0" applyFont="1" applyBorder="1" applyAlignment="1">
      <alignment vertical="top"/>
    </xf>
    <xf numFmtId="0" fontId="16" fillId="0" borderId="7" xfId="0" applyFont="1" applyBorder="1" applyAlignment="1">
      <alignment horizontal="center" vertical="top"/>
    </xf>
    <xf numFmtId="0" fontId="16" fillId="0" borderId="3" xfId="0" applyFont="1" applyBorder="1" applyAlignment="1">
      <alignment horizontal="justify" vertical="top" wrapText="1"/>
    </xf>
    <xf numFmtId="0" fontId="16" fillId="0" borderId="1" xfId="12" applyFont="1" applyFill="1" applyBorder="1" applyAlignment="1">
      <alignment horizontal="justify" vertical="center"/>
    </xf>
    <xf numFmtId="178" fontId="45" fillId="0" borderId="35" xfId="0" applyNumberFormat="1" applyFont="1" applyBorder="1" applyAlignment="1">
      <alignment horizontal="left"/>
    </xf>
    <xf numFmtId="178" fontId="45" fillId="0" borderId="35" xfId="0" applyNumberFormat="1" applyFont="1" applyBorder="1" applyAlignment="1">
      <alignment horizontal="right"/>
    </xf>
    <xf numFmtId="178" fontId="35" fillId="0" borderId="35" xfId="0" applyNumberFormat="1" applyFont="1" applyBorder="1" applyAlignment="1">
      <alignment horizontal="left"/>
    </xf>
    <xf numFmtId="10" fontId="35" fillId="0" borderId="35" xfId="2" applyNumberFormat="1" applyFont="1" applyFill="1" applyBorder="1" applyAlignment="1">
      <alignment horizontal="right"/>
    </xf>
    <xf numFmtId="0" fontId="27" fillId="2" borderId="0" xfId="0" applyFont="1" applyFill="1"/>
    <xf numFmtId="178" fontId="45" fillId="2" borderId="35" xfId="0" applyNumberFormat="1" applyFont="1" applyFill="1" applyBorder="1" applyAlignment="1">
      <alignment horizontal="left"/>
    </xf>
    <xf numFmtId="178" fontId="35" fillId="2" borderId="35" xfId="0" applyNumberFormat="1" applyFont="1" applyFill="1" applyBorder="1" applyAlignment="1">
      <alignment horizontal="left"/>
    </xf>
    <xf numFmtId="178" fontId="45" fillId="2" borderId="36" xfId="0" applyNumberFormat="1" applyFont="1" applyFill="1" applyBorder="1" applyAlignment="1">
      <alignment horizontal="right"/>
    </xf>
    <xf numFmtId="10" fontId="0" fillId="2" borderId="0" xfId="2" applyNumberFormat="1" applyFont="1" applyFill="1"/>
    <xf numFmtId="0" fontId="15" fillId="11" borderId="0" xfId="0" applyFont="1" applyFill="1" applyAlignment="1">
      <alignment vertical="top"/>
    </xf>
    <xf numFmtId="10" fontId="28" fillId="2" borderId="0" xfId="8" applyNumberFormat="1" applyFont="1" applyFill="1"/>
    <xf numFmtId="0" fontId="22" fillId="2" borderId="1" xfId="0" applyFont="1" applyFill="1" applyBorder="1"/>
    <xf numFmtId="0" fontId="22" fillId="0" borderId="1" xfId="0" applyFont="1" applyBorder="1" applyAlignment="1">
      <alignment vertical="top"/>
    </xf>
    <xf numFmtId="0" fontId="0" fillId="2" borderId="1" xfId="0" applyFill="1" applyBorder="1"/>
    <xf numFmtId="4" fontId="0" fillId="2" borderId="0" xfId="0" applyNumberFormat="1" applyFill="1"/>
    <xf numFmtId="0" fontId="0" fillId="0" borderId="0" xfId="0" applyAlignment="1">
      <alignment horizontal="right"/>
    </xf>
    <xf numFmtId="0" fontId="0" fillId="12" borderId="0" xfId="0" applyFill="1"/>
    <xf numFmtId="0" fontId="0" fillId="11" borderId="0" xfId="0" applyFill="1"/>
    <xf numFmtId="0" fontId="22" fillId="2" borderId="0" xfId="0" applyFont="1" applyFill="1"/>
    <xf numFmtId="4" fontId="0" fillId="11" borderId="0" xfId="0" applyNumberFormat="1" applyFill="1"/>
    <xf numFmtId="4" fontId="14" fillId="0" borderId="0" xfId="4" applyNumberFormat="1" applyFont="1" applyFill="1" applyBorder="1" applyAlignment="1">
      <alignment horizontal="center" vertical="top"/>
    </xf>
    <xf numFmtId="164" fontId="16" fillId="0" borderId="1" xfId="6" applyFont="1" applyFill="1" applyBorder="1" applyAlignment="1">
      <alignment horizontal="left"/>
    </xf>
    <xf numFmtId="164" fontId="16" fillId="0" borderId="1" xfId="6" applyFont="1" applyFill="1" applyBorder="1" applyAlignment="1">
      <alignment horizontal="center"/>
    </xf>
    <xf numFmtId="0" fontId="16" fillId="0" borderId="1" xfId="4" applyFont="1" applyFill="1" applyBorder="1" applyAlignment="1">
      <alignment horizontal="center"/>
    </xf>
    <xf numFmtId="0" fontId="15" fillId="0" borderId="1" xfId="4" applyFill="1" applyBorder="1" applyAlignment="1"/>
    <xf numFmtId="0" fontId="15" fillId="0" borderId="1" xfId="4" applyFill="1" applyBorder="1" applyAlignment="1">
      <alignment horizontal="center"/>
    </xf>
    <xf numFmtId="175" fontId="15" fillId="0" borderId="1" xfId="1" applyNumberFormat="1" applyFont="1" applyFill="1" applyBorder="1" applyAlignment="1">
      <alignment horizontal="center" vertical="top"/>
    </xf>
    <xf numFmtId="168" fontId="15" fillId="0" borderId="1" xfId="1" applyNumberFormat="1" applyFont="1" applyFill="1" applyBorder="1" applyAlignment="1">
      <alignment horizontal="center" vertical="top"/>
    </xf>
    <xf numFmtId="39" fontId="15" fillId="0" borderId="1" xfId="1" applyNumberFormat="1" applyFont="1" applyFill="1" applyBorder="1" applyAlignment="1">
      <alignment horizontal="center" vertical="top"/>
    </xf>
    <xf numFmtId="168" fontId="15" fillId="0" borderId="6" xfId="1" applyNumberFormat="1" applyFont="1" applyFill="1" applyBorder="1" applyAlignment="1">
      <alignment horizontal="center" vertical="top"/>
    </xf>
    <xf numFmtId="4" fontId="15" fillId="0" borderId="1" xfId="1" applyNumberFormat="1" applyFont="1" applyFill="1" applyBorder="1" applyAlignment="1">
      <alignment horizontal="center" vertical="top"/>
    </xf>
    <xf numFmtId="39" fontId="15" fillId="0" borderId="1" xfId="0" applyNumberFormat="1" applyFont="1" applyBorder="1" applyAlignment="1">
      <alignment horizontal="center" vertical="top"/>
    </xf>
    <xf numFmtId="164" fontId="15" fillId="0" borderId="1" xfId="1" applyFont="1" applyFill="1" applyBorder="1" applyAlignment="1">
      <alignment horizontal="center" vertical="top"/>
    </xf>
    <xf numFmtId="0" fontId="15" fillId="0" borderId="6" xfId="0" applyFont="1" applyBorder="1" applyAlignment="1">
      <alignment horizontal="center" vertical="top"/>
    </xf>
    <xf numFmtId="0" fontId="15" fillId="0" borderId="4" xfId="0" applyFont="1" applyBorder="1" applyAlignment="1">
      <alignment horizontal="justify" vertical="top"/>
    </xf>
    <xf numFmtId="0" fontId="21" fillId="0" borderId="1" xfId="0" applyFont="1" applyBorder="1" applyAlignment="1">
      <alignment horizontal="justify" vertical="top" wrapText="1"/>
    </xf>
    <xf numFmtId="0" fontId="31" fillId="0" borderId="0" xfId="0" applyFont="1" applyAlignment="1">
      <alignment vertical="top"/>
    </xf>
    <xf numFmtId="4" fontId="31" fillId="0" borderId="0" xfId="0" applyNumberFormat="1" applyFont="1" applyAlignment="1">
      <alignment vertical="top"/>
    </xf>
    <xf numFmtId="4" fontId="23" fillId="0" borderId="0" xfId="15" applyNumberFormat="1">
      <alignment vertical="top"/>
    </xf>
    <xf numFmtId="180" fontId="23" fillId="0" borderId="0" xfId="15" applyNumberFormat="1">
      <alignment vertical="top"/>
    </xf>
    <xf numFmtId="4" fontId="23" fillId="0" borderId="0" xfId="0" applyNumberFormat="1" applyFont="1" applyAlignment="1">
      <alignment vertical="top"/>
    </xf>
    <xf numFmtId="0" fontId="10" fillId="0" borderId="0" xfId="18" applyFont="1"/>
    <xf numFmtId="4" fontId="27" fillId="0" borderId="0" xfId="0" applyNumberFormat="1" applyFont="1"/>
    <xf numFmtId="164" fontId="0" fillId="0" borderId="0" xfId="0" applyNumberFormat="1"/>
    <xf numFmtId="0" fontId="15" fillId="0" borderId="0" xfId="0" applyFont="1" applyAlignment="1">
      <alignment vertical="top" wrapText="1"/>
    </xf>
    <xf numFmtId="0" fontId="15" fillId="0" borderId="0" xfId="0" applyFont="1"/>
    <xf numFmtId="0" fontId="21" fillId="0" borderId="0" xfId="0" applyFont="1" applyAlignment="1">
      <alignment vertical="top"/>
    </xf>
    <xf numFmtId="0" fontId="46" fillId="0" borderId="0" xfId="0" applyFont="1" applyAlignment="1">
      <alignment vertical="center"/>
    </xf>
    <xf numFmtId="1" fontId="0" fillId="0" borderId="1" xfId="0" applyNumberFormat="1" applyBorder="1"/>
    <xf numFmtId="4" fontId="0" fillId="0" borderId="1" xfId="0" applyNumberFormat="1" applyBorder="1"/>
    <xf numFmtId="0" fontId="0" fillId="0" borderId="0" xfId="0" applyAlignment="1">
      <alignment horizontal="left"/>
    </xf>
    <xf numFmtId="1" fontId="0" fillId="0" borderId="1" xfId="0" applyNumberFormat="1" applyBorder="1" applyAlignment="1">
      <alignment horizontal="left"/>
    </xf>
    <xf numFmtId="0" fontId="0" fillId="0" borderId="1" xfId="0" applyBorder="1" applyAlignment="1">
      <alignment horizontal="left"/>
    </xf>
    <xf numFmtId="0" fontId="47" fillId="10" borderId="1" xfId="0" applyFont="1" applyFill="1" applyBorder="1" applyAlignment="1">
      <alignment horizontal="left"/>
    </xf>
    <xf numFmtId="166" fontId="0" fillId="0" borderId="1" xfId="0" applyNumberFormat="1" applyBorder="1"/>
    <xf numFmtId="166" fontId="0" fillId="2" borderId="0" xfId="0" applyNumberFormat="1" applyFill="1"/>
    <xf numFmtId="166" fontId="47" fillId="10" borderId="1" xfId="0" applyNumberFormat="1" applyFont="1" applyFill="1" applyBorder="1" applyAlignment="1">
      <alignment horizontal="left"/>
    </xf>
    <xf numFmtId="0" fontId="48" fillId="0" borderId="0" xfId="0" applyFont="1"/>
    <xf numFmtId="0" fontId="22" fillId="13" borderId="1" xfId="0" applyFont="1" applyFill="1" applyBorder="1" applyAlignment="1">
      <alignment vertical="center"/>
    </xf>
    <xf numFmtId="0" fontId="14" fillId="13" borderId="1" xfId="0" applyFont="1" applyFill="1" applyBorder="1" applyAlignment="1">
      <alignment vertical="center"/>
    </xf>
    <xf numFmtId="0" fontId="22" fillId="14" borderId="1" xfId="0" applyFont="1" applyFill="1" applyBorder="1" applyAlignment="1">
      <alignment vertical="center"/>
    </xf>
    <xf numFmtId="0" fontId="14" fillId="14" borderId="1" xfId="0" applyFont="1" applyFill="1" applyBorder="1" applyAlignment="1">
      <alignment vertical="center"/>
    </xf>
    <xf numFmtId="2" fontId="14" fillId="14" borderId="1" xfId="0" applyNumberFormat="1" applyFont="1" applyFill="1" applyBorder="1" applyAlignment="1">
      <alignment vertical="center"/>
    </xf>
    <xf numFmtId="2" fontId="14" fillId="13" borderId="1" xfId="0" applyNumberFormat="1" applyFont="1" applyFill="1" applyBorder="1" applyAlignment="1">
      <alignment vertical="center"/>
    </xf>
    <xf numFmtId="0" fontId="27" fillId="0" borderId="10" xfId="0" applyFont="1" applyBorder="1"/>
    <xf numFmtId="0" fontId="27" fillId="0" borderId="11" xfId="0" applyFont="1" applyBorder="1"/>
    <xf numFmtId="0" fontId="27" fillId="0" borderId="37" xfId="0" applyFont="1" applyBorder="1"/>
    <xf numFmtId="181" fontId="14" fillId="0" borderId="12" xfId="0" applyNumberFormat="1" applyFont="1" applyBorder="1" applyAlignment="1">
      <alignment horizontal="center" vertical="center"/>
    </xf>
    <xf numFmtId="181" fontId="22" fillId="0" borderId="12" xfId="0" applyNumberFormat="1" applyFont="1" applyBorder="1" applyAlignment="1">
      <alignment horizontal="center" vertical="center"/>
    </xf>
    <xf numFmtId="176" fontId="22" fillId="0" borderId="0" xfId="0" applyNumberFormat="1" applyFont="1" applyAlignment="1">
      <alignment horizontal="center" vertical="center"/>
    </xf>
    <xf numFmtId="181" fontId="22" fillId="0" borderId="0" xfId="0" applyNumberFormat="1" applyFont="1" applyAlignment="1">
      <alignment horizontal="center" vertical="center"/>
    </xf>
    <xf numFmtId="0" fontId="16" fillId="8" borderId="1" xfId="12" applyFont="1" applyFill="1" applyBorder="1" applyAlignment="1">
      <alignment horizontal="left" vertical="top" wrapText="1"/>
    </xf>
    <xf numFmtId="15" fontId="15" fillId="0" borderId="1" xfId="0" applyNumberFormat="1" applyFont="1" applyBorder="1" applyAlignment="1">
      <alignment horizontal="center" vertical="top"/>
    </xf>
    <xf numFmtId="15" fontId="15" fillId="0" borderId="1" xfId="0" quotePrefix="1" applyNumberFormat="1" applyFont="1" applyBorder="1" applyAlignment="1">
      <alignment horizontal="center" vertical="top"/>
    </xf>
    <xf numFmtId="15" fontId="15" fillId="0" borderId="2" xfId="0" applyNumberFormat="1" applyFont="1" applyBorder="1" applyAlignment="1">
      <alignment horizontal="center" vertical="top"/>
    </xf>
    <xf numFmtId="0" fontId="50" fillId="0" borderId="0" xfId="13" applyFont="1" applyAlignment="1">
      <alignment horizontal="left" vertical="top" readingOrder="1"/>
    </xf>
    <xf numFmtId="4" fontId="22" fillId="11" borderId="0" xfId="0" applyNumberFormat="1" applyFont="1" applyFill="1"/>
    <xf numFmtId="4" fontId="16" fillId="0" borderId="0" xfId="0" applyNumberFormat="1" applyFont="1" applyAlignment="1">
      <alignment vertical="top"/>
    </xf>
    <xf numFmtId="0" fontId="53" fillId="15" borderId="38" xfId="21" applyFont="1" applyFill="1" applyBorder="1" applyAlignment="1">
      <alignment horizontal="center" vertical="center" wrapText="1"/>
    </xf>
    <xf numFmtId="0" fontId="52" fillId="0" borderId="38" xfId="21" applyBorder="1" applyAlignment="1">
      <alignment horizontal="left" vertical="top" wrapText="1"/>
    </xf>
    <xf numFmtId="0" fontId="52" fillId="0" borderId="38" xfId="21" applyBorder="1" applyAlignment="1">
      <alignment horizontal="center" vertical="top" wrapText="1"/>
    </xf>
    <xf numFmtId="0" fontId="53" fillId="15" borderId="38" xfId="21" applyFont="1" applyFill="1" applyBorder="1" applyAlignment="1">
      <alignment horizontal="left" vertical="top" wrapText="1"/>
    </xf>
    <xf numFmtId="0" fontId="55" fillId="0" borderId="38" xfId="21" applyFont="1" applyBorder="1" applyAlignment="1">
      <alignment horizontal="left" vertical="top" wrapText="1"/>
    </xf>
    <xf numFmtId="0" fontId="56" fillId="0" borderId="38" xfId="21" applyFont="1" applyBorder="1" applyAlignment="1">
      <alignment horizontal="center" vertical="top" wrapText="1"/>
    </xf>
    <xf numFmtId="0" fontId="52" fillId="0" borderId="0" xfId="21" applyAlignment="1">
      <alignment horizontal="left" vertical="top"/>
    </xf>
    <xf numFmtId="49" fontId="58" fillId="16" borderId="35" xfId="0" applyNumberFormat="1" applyFont="1" applyFill="1" applyBorder="1" applyAlignment="1">
      <alignment horizontal="center" vertical="top" wrapText="1"/>
    </xf>
    <xf numFmtId="0" fontId="15" fillId="0" borderId="1" xfId="0" applyFont="1" applyBorder="1" applyAlignment="1">
      <alignment horizontal="center" vertical="center"/>
    </xf>
    <xf numFmtId="39" fontId="15" fillId="0" borderId="0" xfId="0" applyNumberFormat="1" applyFont="1" applyAlignment="1">
      <alignment vertical="top"/>
    </xf>
    <xf numFmtId="0" fontId="21" fillId="0" borderId="0" xfId="0" applyFont="1"/>
    <xf numFmtId="0" fontId="62" fillId="0" borderId="0" xfId="0" applyFont="1"/>
    <xf numFmtId="0" fontId="0" fillId="17" borderId="0" xfId="0" applyFill="1"/>
    <xf numFmtId="0" fontId="0" fillId="18" borderId="0" xfId="0" applyFill="1"/>
    <xf numFmtId="0" fontId="0" fillId="19" borderId="0" xfId="0" applyFill="1"/>
    <xf numFmtId="0" fontId="29" fillId="9" borderId="0" xfId="25" applyFont="1" applyFill="1" applyAlignment="1">
      <alignment wrapText="1"/>
    </xf>
    <xf numFmtId="0" fontId="30" fillId="9" borderId="0" xfId="25" applyFont="1" applyFill="1" applyAlignment="1">
      <alignment wrapText="1"/>
    </xf>
    <xf numFmtId="0" fontId="30" fillId="9" borderId="0" xfId="25" applyFont="1" applyFill="1" applyAlignment="1">
      <alignment vertical="top" readingOrder="1"/>
    </xf>
    <xf numFmtId="0" fontId="29" fillId="9" borderId="0" xfId="25" applyFont="1" applyFill="1" applyAlignment="1">
      <alignment vertical="center" wrapText="1" readingOrder="1"/>
    </xf>
    <xf numFmtId="0" fontId="30" fillId="9" borderId="0" xfId="25" applyFont="1" applyFill="1" applyAlignment="1">
      <alignment horizontal="left" vertical="center" wrapText="1" readingOrder="1"/>
    </xf>
    <xf numFmtId="0" fontId="50" fillId="0" borderId="3" xfId="25" applyFont="1" applyBorder="1" applyAlignment="1">
      <alignment horizontal="left" vertical="top" readingOrder="1"/>
    </xf>
    <xf numFmtId="0" fontId="50" fillId="0" borderId="41" xfId="25" applyFont="1" applyBorder="1" applyAlignment="1">
      <alignment horizontal="left" vertical="top" readingOrder="1"/>
    </xf>
    <xf numFmtId="171" fontId="50" fillId="0" borderId="1" xfId="25" applyNumberFormat="1" applyFont="1" applyBorder="1" applyAlignment="1">
      <alignment horizontal="center" vertical="top" readingOrder="1"/>
    </xf>
    <xf numFmtId="0" fontId="59" fillId="0" borderId="3" xfId="25" applyFont="1" applyBorder="1" applyAlignment="1">
      <alignment horizontal="left" vertical="top" readingOrder="1"/>
    </xf>
    <xf numFmtId="184" fontId="59" fillId="0" borderId="7" xfId="26" quotePrefix="1" applyNumberFormat="1" applyFont="1" applyFill="1" applyBorder="1" applyAlignment="1">
      <alignment horizontal="center" vertical="center" readingOrder="1"/>
    </xf>
    <xf numFmtId="0" fontId="59" fillId="0" borderId="42" xfId="25" applyFont="1" applyBorder="1" applyAlignment="1">
      <alignment horizontal="left" vertical="top" readingOrder="1"/>
    </xf>
    <xf numFmtId="184" fontId="59" fillId="0" borderId="25" xfId="26" quotePrefix="1" applyNumberFormat="1" applyFont="1" applyFill="1" applyBorder="1" applyAlignment="1">
      <alignment vertical="center" readingOrder="1"/>
    </xf>
    <xf numFmtId="184" fontId="59" fillId="0" borderId="25" xfId="26" quotePrefix="1" applyNumberFormat="1" applyFont="1" applyFill="1" applyBorder="1" applyAlignment="1">
      <alignment horizontal="center" vertical="center" readingOrder="1"/>
    </xf>
    <xf numFmtId="0" fontId="59" fillId="0" borderId="41" xfId="25" applyFont="1" applyBorder="1" applyAlignment="1">
      <alignment horizontal="left" vertical="top" readingOrder="1"/>
    </xf>
    <xf numFmtId="184" fontId="59" fillId="0" borderId="4" xfId="26" quotePrefix="1" applyNumberFormat="1" applyFont="1" applyFill="1" applyBorder="1" applyAlignment="1">
      <alignment horizontal="center" vertical="center" readingOrder="1"/>
    </xf>
    <xf numFmtId="184" fontId="59" fillId="0" borderId="4" xfId="26" quotePrefix="1" applyNumberFormat="1" applyFont="1" applyFill="1" applyBorder="1" applyAlignment="1">
      <alignment vertical="center" readingOrder="1"/>
    </xf>
    <xf numFmtId="0" fontId="59" fillId="0" borderId="0" xfId="25" applyFont="1" applyAlignment="1">
      <alignment horizontal="left" vertical="top" readingOrder="1"/>
    </xf>
    <xf numFmtId="184" fontId="59" fillId="0" borderId="0" xfId="26" quotePrefix="1" applyNumberFormat="1" applyFont="1" applyFill="1" applyBorder="1" applyAlignment="1">
      <alignment vertical="center" readingOrder="1"/>
    </xf>
    <xf numFmtId="184" fontId="59" fillId="0" borderId="0" xfId="26" quotePrefix="1" applyNumberFormat="1" applyFont="1" applyFill="1" applyBorder="1" applyAlignment="1">
      <alignment horizontal="center" vertical="center" readingOrder="1"/>
    </xf>
    <xf numFmtId="0" fontId="50" fillId="0" borderId="42" xfId="25" applyFont="1" applyBorder="1" applyAlignment="1">
      <alignment vertical="top" readingOrder="1"/>
    </xf>
    <xf numFmtId="0" fontId="50" fillId="0" borderId="3" xfId="25" applyFont="1" applyBorder="1" applyAlignment="1">
      <alignment vertical="top" readingOrder="1"/>
    </xf>
    <xf numFmtId="0" fontId="50" fillId="0" borderId="41" xfId="25" applyFont="1" applyBorder="1" applyAlignment="1">
      <alignment horizontal="center" vertical="top" readingOrder="1"/>
    </xf>
    <xf numFmtId="171" fontId="50" fillId="0" borderId="7" xfId="25" applyNumberFormat="1" applyFont="1" applyBorder="1" applyAlignment="1">
      <alignment horizontal="center" vertical="top" readingOrder="1"/>
    </xf>
    <xf numFmtId="171" fontId="50" fillId="0" borderId="7" xfId="25" applyNumberFormat="1" applyFont="1" applyBorder="1" applyAlignment="1">
      <alignment vertical="top" readingOrder="1"/>
    </xf>
    <xf numFmtId="184" fontId="59" fillId="0" borderId="3" xfId="26" quotePrefix="1" applyNumberFormat="1" applyFont="1" applyFill="1" applyBorder="1" applyAlignment="1">
      <alignment horizontal="center" vertical="center" readingOrder="1"/>
    </xf>
    <xf numFmtId="184" fontId="59" fillId="0" borderId="42" xfId="26" quotePrefix="1" applyNumberFormat="1" applyFont="1" applyFill="1" applyBorder="1" applyAlignment="1">
      <alignment horizontal="center" vertical="center" readingOrder="1"/>
    </xf>
    <xf numFmtId="184" fontId="59" fillId="0" borderId="41" xfId="26" quotePrefix="1" applyNumberFormat="1" applyFont="1" applyFill="1" applyBorder="1" applyAlignment="1">
      <alignment horizontal="center" vertical="center" readingOrder="1"/>
    </xf>
    <xf numFmtId="0" fontId="27" fillId="0" borderId="0" xfId="25" applyFont="1"/>
    <xf numFmtId="0" fontId="8" fillId="0" borderId="0" xfId="25"/>
    <xf numFmtId="171" fontId="50" fillId="0" borderId="1" xfId="25" applyNumberFormat="1" applyFont="1" applyBorder="1" applyAlignment="1">
      <alignment vertical="top" readingOrder="1"/>
    </xf>
    <xf numFmtId="0" fontId="50" fillId="9" borderId="42" xfId="25" applyFont="1" applyFill="1" applyBorder="1" applyAlignment="1">
      <alignment horizontal="left" vertical="top" readingOrder="1"/>
    </xf>
    <xf numFmtId="0" fontId="60" fillId="9" borderId="0" xfId="25" applyFont="1" applyFill="1"/>
    <xf numFmtId="4" fontId="60" fillId="9" borderId="0" xfId="25" applyNumberFormat="1" applyFont="1" applyFill="1"/>
    <xf numFmtId="164" fontId="60" fillId="9" borderId="0" xfId="25" applyNumberFormat="1" applyFont="1" applyFill="1"/>
    <xf numFmtId="0" fontId="50" fillId="0" borderId="7" xfId="25" applyFont="1" applyBorder="1" applyAlignment="1">
      <alignment horizontal="left" vertical="top" readingOrder="1"/>
    </xf>
    <xf numFmtId="0" fontId="50" fillId="0" borderId="25" xfId="25" applyFont="1" applyBorder="1" applyAlignment="1">
      <alignment horizontal="left" vertical="top" readingOrder="1"/>
    </xf>
    <xf numFmtId="0" fontId="50" fillId="0" borderId="4" xfId="25" applyFont="1" applyBorder="1" applyAlignment="1">
      <alignment horizontal="left" vertical="top" readingOrder="1"/>
    </xf>
    <xf numFmtId="0" fontId="50" fillId="9" borderId="0" xfId="25" applyFont="1" applyFill="1" applyAlignment="1">
      <alignment horizontal="left" vertical="top" readingOrder="1"/>
    </xf>
    <xf numFmtId="0" fontId="59" fillId="9" borderId="0" xfId="25" applyFont="1" applyFill="1" applyAlignment="1">
      <alignment horizontal="left" vertical="top" wrapText="1" readingOrder="1"/>
    </xf>
    <xf numFmtId="0" fontId="50" fillId="9" borderId="0" xfId="25" applyFont="1" applyFill="1" applyAlignment="1">
      <alignment horizontal="left" vertical="top" wrapText="1" readingOrder="1"/>
    </xf>
    <xf numFmtId="0" fontId="50" fillId="0" borderId="42" xfId="25" applyFont="1" applyBorder="1" applyAlignment="1">
      <alignment horizontal="left" vertical="top" readingOrder="1"/>
    </xf>
    <xf numFmtId="0" fontId="61" fillId="0" borderId="1" xfId="25" applyFont="1" applyBorder="1"/>
    <xf numFmtId="0" fontId="59" fillId="0" borderId="7" xfId="25" applyFont="1" applyBorder="1" applyAlignment="1">
      <alignment horizontal="left" vertical="top" readingOrder="1"/>
    </xf>
    <xf numFmtId="184" fontId="59" fillId="0" borderId="33" xfId="26" quotePrefix="1" applyNumberFormat="1" applyFont="1" applyFill="1" applyBorder="1" applyAlignment="1">
      <alignment horizontal="center" vertical="center" readingOrder="1"/>
    </xf>
    <xf numFmtId="0" fontId="59" fillId="0" borderId="25" xfId="25" applyFont="1" applyBorder="1" applyAlignment="1">
      <alignment horizontal="left" vertical="top" readingOrder="1"/>
    </xf>
    <xf numFmtId="184" fontId="59" fillId="0" borderId="9" xfId="26" quotePrefix="1" applyNumberFormat="1" applyFont="1" applyFill="1" applyBorder="1" applyAlignment="1">
      <alignment horizontal="center" vertical="center" readingOrder="1"/>
    </xf>
    <xf numFmtId="0" fontId="59" fillId="0" borderId="4" xfId="25" applyFont="1" applyBorder="1" applyAlignment="1">
      <alignment horizontal="left" vertical="top" readingOrder="1"/>
    </xf>
    <xf numFmtId="0" fontId="50" fillId="0" borderId="1" xfId="25" applyFont="1" applyBorder="1" applyAlignment="1">
      <alignment horizontal="left" vertical="top" readingOrder="1"/>
    </xf>
    <xf numFmtId="0" fontId="59" fillId="0" borderId="1" xfId="25" applyFont="1" applyBorder="1" applyAlignment="1">
      <alignment horizontal="left" vertical="top" readingOrder="1"/>
    </xf>
    <xf numFmtId="184" fontId="59" fillId="0" borderId="1" xfId="26" quotePrefix="1" applyNumberFormat="1" applyFont="1" applyFill="1" applyBorder="1" applyAlignment="1">
      <alignment horizontal="center" vertical="center" readingOrder="1"/>
    </xf>
    <xf numFmtId="184" fontId="59" fillId="0" borderId="5" xfId="26" quotePrefix="1" applyNumberFormat="1" applyFont="1" applyFill="1" applyBorder="1" applyAlignment="1">
      <alignment horizontal="center" vertical="center" readingOrder="1"/>
    </xf>
    <xf numFmtId="0" fontId="59" fillId="0" borderId="42" xfId="27" applyFont="1" applyBorder="1" applyAlignment="1">
      <alignment horizontal="left" vertical="top" readingOrder="1"/>
    </xf>
    <xf numFmtId="0" fontId="59" fillId="0" borderId="41" xfId="27" applyFont="1" applyBorder="1" applyAlignment="1">
      <alignment horizontal="left" vertical="top" readingOrder="1"/>
    </xf>
    <xf numFmtId="0" fontId="59" fillId="0" borderId="25" xfId="27" applyFont="1" applyBorder="1" applyAlignment="1">
      <alignment horizontal="left" vertical="top" readingOrder="1"/>
    </xf>
    <xf numFmtId="0" fontId="50" fillId="9" borderId="7" xfId="25" applyFont="1" applyFill="1" applyBorder="1" applyAlignment="1">
      <alignment horizontal="left" vertical="top" readingOrder="1"/>
    </xf>
    <xf numFmtId="0" fontId="50" fillId="9" borderId="25" xfId="25" applyFont="1" applyFill="1" applyBorder="1" applyAlignment="1">
      <alignment horizontal="left" vertical="top" readingOrder="1"/>
    </xf>
    <xf numFmtId="4" fontId="60" fillId="0" borderId="0" xfId="25" applyNumberFormat="1" applyFont="1"/>
    <xf numFmtId="164" fontId="60" fillId="0" borderId="0" xfId="25" applyNumberFormat="1" applyFont="1"/>
    <xf numFmtId="0" fontId="59" fillId="0" borderId="0" xfId="27" applyFont="1" applyAlignment="1">
      <alignment horizontal="left" vertical="top" readingOrder="1"/>
    </xf>
    <xf numFmtId="0" fontId="50" fillId="0" borderId="0" xfId="25" applyFont="1" applyAlignment="1">
      <alignment horizontal="left" vertical="top" readingOrder="1"/>
    </xf>
    <xf numFmtId="0" fontId="59" fillId="9" borderId="42" xfId="25" applyFont="1" applyFill="1" applyBorder="1" applyAlignment="1">
      <alignment horizontal="left" vertical="top" readingOrder="1"/>
    </xf>
    <xf numFmtId="0" fontId="29" fillId="9" borderId="0" xfId="25" applyFont="1" applyFill="1" applyAlignment="1">
      <alignment horizontal="left" wrapText="1"/>
    </xf>
    <xf numFmtId="0" fontId="50" fillId="0" borderId="0" xfId="25" applyFont="1" applyAlignment="1">
      <alignment horizontal="left" vertical="top" wrapText="1" readingOrder="1"/>
    </xf>
    <xf numFmtId="0" fontId="59" fillId="0" borderId="0" xfId="25" applyFont="1" applyAlignment="1">
      <alignment horizontal="left" vertical="top" wrapText="1" readingOrder="1"/>
    </xf>
    <xf numFmtId="179" fontId="63" fillId="0" borderId="0" xfId="1" applyNumberFormat="1" applyFont="1" applyAlignment="1">
      <alignment horizontal="right"/>
    </xf>
    <xf numFmtId="39" fontId="64" fillId="0" borderId="1" xfId="1" applyNumberFormat="1" applyFont="1" applyFill="1" applyBorder="1" applyAlignment="1">
      <alignment horizontal="right" vertical="top"/>
    </xf>
    <xf numFmtId="0" fontId="65" fillId="0" borderId="0" xfId="4" applyFont="1" applyFill="1" applyBorder="1"/>
    <xf numFmtId="0" fontId="21" fillId="2" borderId="0" xfId="0" applyFont="1" applyFill="1"/>
    <xf numFmtId="166" fontId="21" fillId="0" borderId="1" xfId="0" applyNumberFormat="1" applyFont="1" applyBorder="1" applyAlignment="1">
      <alignment horizontal="center" vertical="top"/>
    </xf>
    <xf numFmtId="0" fontId="66" fillId="20" borderId="43" xfId="0" applyFont="1" applyFill="1" applyBorder="1" applyAlignment="1">
      <alignment horizontal="center" vertical="center" wrapText="1"/>
    </xf>
    <xf numFmtId="0" fontId="66" fillId="21" borderId="43" xfId="0" applyFont="1" applyFill="1" applyBorder="1" applyAlignment="1">
      <alignment horizontal="center" vertical="center" wrapText="1"/>
    </xf>
    <xf numFmtId="0" fontId="67" fillId="21" borderId="43" xfId="0" applyFont="1" applyFill="1" applyBorder="1" applyAlignment="1">
      <alignment horizontal="center" vertical="center" wrapText="1"/>
    </xf>
    <xf numFmtId="0" fontId="66" fillId="21" borderId="0" xfId="0" applyFont="1" applyFill="1" applyAlignment="1">
      <alignment horizontal="center" vertical="center" wrapText="1"/>
    </xf>
    <xf numFmtId="0" fontId="68" fillId="0" borderId="0" xfId="0" applyFont="1"/>
    <xf numFmtId="0" fontId="67" fillId="21" borderId="43" xfId="0" applyFont="1" applyFill="1" applyBorder="1" applyAlignment="1">
      <alignment horizontal="left" vertical="top" wrapText="1"/>
    </xf>
    <xf numFmtId="0" fontId="0" fillId="0" borderId="0" xfId="0" applyAlignment="1">
      <alignment vertical="center"/>
    </xf>
    <xf numFmtId="0" fontId="15" fillId="0" borderId="22" xfId="0" applyFont="1" applyBorder="1" applyAlignment="1">
      <alignment horizontal="center" vertical="top" wrapText="1"/>
    </xf>
    <xf numFmtId="0" fontId="15" fillId="0" borderId="18" xfId="0" applyFont="1" applyBorder="1" applyAlignment="1">
      <alignment horizontal="center" vertical="top" wrapText="1"/>
    </xf>
    <xf numFmtId="0" fontId="15" fillId="0" borderId="26" xfId="0" applyFont="1" applyBorder="1" applyAlignment="1">
      <alignment horizontal="center" vertical="top" wrapText="1"/>
    </xf>
    <xf numFmtId="0" fontId="16" fillId="0" borderId="1" xfId="12" applyFont="1" applyFill="1" applyBorder="1" applyAlignment="1">
      <alignment horizontal="justify" vertical="top" wrapText="1"/>
    </xf>
    <xf numFmtId="0" fontId="15" fillId="0" borderId="1" xfId="3" applyFont="1" applyBorder="1" applyAlignment="1">
      <alignment vertical="center" wrapText="1"/>
    </xf>
    <xf numFmtId="0" fontId="0" fillId="0" borderId="0" xfId="0" applyAlignment="1">
      <alignment wrapText="1"/>
    </xf>
    <xf numFmtId="0" fontId="57" fillId="0" borderId="0" xfId="0" applyFont="1" applyAlignment="1">
      <alignment horizontal="left"/>
    </xf>
    <xf numFmtId="0" fontId="23" fillId="0" borderId="0" xfId="0" applyFont="1" applyAlignment="1">
      <alignment horizontal="left"/>
    </xf>
    <xf numFmtId="49" fontId="35" fillId="0" borderId="35" xfId="0" applyNumberFormat="1" applyFont="1" applyBorder="1" applyAlignment="1">
      <alignment horizontal="left"/>
    </xf>
    <xf numFmtId="0" fontId="0" fillId="0" borderId="35" xfId="0" applyBorder="1"/>
    <xf numFmtId="0" fontId="22" fillId="4" borderId="0" xfId="0" applyFont="1" applyFill="1"/>
    <xf numFmtId="0" fontId="23" fillId="4" borderId="0" xfId="0" applyFont="1" applyFill="1" applyAlignment="1">
      <alignment horizontal="left"/>
    </xf>
    <xf numFmtId="0" fontId="0" fillId="4" borderId="0" xfId="0" applyFill="1"/>
    <xf numFmtId="4" fontId="0" fillId="4" borderId="0" xfId="0" applyNumberFormat="1" applyFill="1"/>
    <xf numFmtId="182" fontId="35" fillId="0" borderId="35" xfId="0" applyNumberFormat="1" applyFont="1" applyBorder="1" applyAlignment="1">
      <alignment horizontal="right"/>
    </xf>
    <xf numFmtId="4" fontId="35" fillId="0" borderId="35" xfId="0" applyNumberFormat="1" applyFont="1" applyBorder="1" applyAlignment="1">
      <alignment horizontal="right"/>
    </xf>
    <xf numFmtId="178" fontId="35" fillId="0" borderId="35" xfId="0" applyNumberFormat="1" applyFont="1" applyBorder="1" applyAlignment="1">
      <alignment horizontal="right"/>
    </xf>
    <xf numFmtId="183" fontId="35" fillId="0" borderId="35" xfId="0" applyNumberFormat="1" applyFont="1" applyBorder="1" applyAlignment="1">
      <alignment horizontal="right"/>
    </xf>
    <xf numFmtId="10" fontId="57" fillId="0" borderId="0" xfId="2" applyNumberFormat="1" applyFont="1" applyFill="1" applyAlignment="1">
      <alignment horizontal="left"/>
    </xf>
    <xf numFmtId="10" fontId="57" fillId="0" borderId="0" xfId="0" applyNumberFormat="1" applyFont="1" applyAlignment="1">
      <alignment horizontal="left"/>
    </xf>
    <xf numFmtId="164" fontId="57" fillId="0" borderId="0" xfId="1" applyFont="1" applyFill="1" applyAlignment="1">
      <alignment horizontal="left"/>
    </xf>
    <xf numFmtId="183" fontId="57" fillId="0" borderId="0" xfId="0" applyNumberFormat="1" applyFont="1" applyAlignment="1">
      <alignment horizontal="left"/>
    </xf>
    <xf numFmtId="49" fontId="58" fillId="22" borderId="35" xfId="0" applyNumberFormat="1" applyFont="1" applyFill="1" applyBorder="1" applyAlignment="1">
      <alignment horizontal="center" vertical="top"/>
    </xf>
    <xf numFmtId="49" fontId="58" fillId="22" borderId="35" xfId="0" applyNumberFormat="1" applyFont="1" applyFill="1" applyBorder="1" applyAlignment="1">
      <alignment horizontal="center" vertical="top" wrapText="1"/>
    </xf>
    <xf numFmtId="49" fontId="58" fillId="22" borderId="35" xfId="0" applyNumberFormat="1" applyFont="1" applyFill="1" applyBorder="1" applyAlignment="1">
      <alignment horizontal="left" vertical="top"/>
    </xf>
    <xf numFmtId="0" fontId="57" fillId="22" borderId="0" xfId="0" applyFont="1" applyFill="1" applyAlignment="1">
      <alignment horizontal="left"/>
    </xf>
    <xf numFmtId="4" fontId="35" fillId="2" borderId="35" xfId="0" applyNumberFormat="1" applyFont="1" applyFill="1" applyBorder="1" applyAlignment="1">
      <alignment horizontal="right"/>
    </xf>
    <xf numFmtId="0" fontId="16" fillId="2" borderId="0" xfId="0" applyFont="1" applyFill="1" applyAlignment="1">
      <alignment vertical="top"/>
    </xf>
    <xf numFmtId="0" fontId="15" fillId="0" borderId="28" xfId="0" applyFont="1" applyBorder="1" applyAlignment="1">
      <alignment horizontal="center" vertical="top" wrapText="1"/>
    </xf>
    <xf numFmtId="0" fontId="16" fillId="0" borderId="1" xfId="4" applyFont="1" applyFill="1" applyBorder="1" applyAlignment="1">
      <alignment horizontal="center" vertical="top"/>
    </xf>
    <xf numFmtId="0" fontId="40" fillId="0" borderId="1" xfId="5" applyFont="1" applyBorder="1" applyAlignment="1">
      <alignment horizontal="center" vertical="center"/>
    </xf>
    <xf numFmtId="4" fontId="40" fillId="0" borderId="1" xfId="5" applyNumberFormat="1" applyFont="1" applyBorder="1" applyAlignment="1">
      <alignment horizontal="center" vertical="center"/>
    </xf>
    <xf numFmtId="0" fontId="16" fillId="0" borderId="1" xfId="19" applyFont="1" applyBorder="1" applyAlignment="1">
      <alignment horizontal="center"/>
    </xf>
    <xf numFmtId="39" fontId="16" fillId="0" borderId="1" xfId="20" applyFont="1" applyBorder="1" applyAlignment="1">
      <alignment horizontal="center"/>
    </xf>
    <xf numFmtId="4" fontId="15" fillId="0" borderId="1" xfId="0" applyNumberFormat="1" applyFont="1" applyBorder="1"/>
    <xf numFmtId="39" fontId="15" fillId="0" borderId="1" xfId="20" applyFont="1" applyBorder="1" applyAlignment="1">
      <alignment horizontal="center"/>
    </xf>
    <xf numFmtId="10" fontId="15" fillId="0" borderId="1" xfId="2" applyNumberFormat="1" applyFont="1" applyFill="1" applyBorder="1" applyAlignment="1">
      <alignment horizontal="center"/>
    </xf>
    <xf numFmtId="4" fontId="15" fillId="0" borderId="1" xfId="20" applyNumberFormat="1" applyFont="1" applyBorder="1" applyAlignment="1">
      <alignment horizontal="center"/>
    </xf>
    <xf numFmtId="0" fontId="69" fillId="0" borderId="1" xfId="0" applyFont="1" applyBorder="1"/>
    <xf numFmtId="0" fontId="69" fillId="0" borderId="1" xfId="0" applyFont="1" applyBorder="1" applyAlignment="1">
      <alignment wrapText="1"/>
    </xf>
    <xf numFmtId="0" fontId="69" fillId="0" borderId="1" xfId="0" applyFont="1" applyBorder="1" applyAlignment="1">
      <alignment vertical="top"/>
    </xf>
    <xf numFmtId="0" fontId="69" fillId="0" borderId="0" xfId="0" applyFont="1"/>
    <xf numFmtId="0" fontId="16" fillId="0" borderId="1" xfId="0" applyFont="1" applyBorder="1" applyAlignment="1">
      <alignment horizontal="justify" vertical="top"/>
    </xf>
    <xf numFmtId="0" fontId="15" fillId="0" borderId="1" xfId="0" applyFont="1" applyBorder="1" applyAlignment="1">
      <alignment horizontal="center" vertical="top" wrapText="1"/>
    </xf>
    <xf numFmtId="0" fontId="21" fillId="0" borderId="1" xfId="0" applyFont="1" applyBorder="1" applyAlignment="1">
      <alignment horizontal="center" vertical="top"/>
    </xf>
    <xf numFmtId="0" fontId="21" fillId="0" borderId="6" xfId="0" applyFont="1" applyBorder="1" applyAlignment="1">
      <alignment horizontal="center" vertical="top"/>
    </xf>
    <xf numFmtId="10" fontId="0" fillId="0" borderId="12" xfId="0" applyNumberFormat="1" applyBorder="1" applyAlignment="1">
      <alignment horizontal="center" vertical="top"/>
    </xf>
    <xf numFmtId="10" fontId="0" fillId="0" borderId="14" xfId="0" applyNumberFormat="1" applyBorder="1" applyAlignment="1">
      <alignment horizontal="center" vertical="top"/>
    </xf>
    <xf numFmtId="10" fontId="15" fillId="0" borderId="6" xfId="2" applyNumberFormat="1" applyFont="1" applyFill="1" applyBorder="1" applyAlignment="1">
      <alignment horizontal="center" vertical="top"/>
    </xf>
    <xf numFmtId="10" fontId="0" fillId="0" borderId="13" xfId="0" applyNumberFormat="1" applyBorder="1" applyAlignment="1">
      <alignment horizontal="center" vertical="top"/>
    </xf>
    <xf numFmtId="10" fontId="14" fillId="0" borderId="1" xfId="2" applyNumberFormat="1" applyFont="1" applyFill="1" applyBorder="1" applyAlignment="1">
      <alignment horizontal="center" vertical="top"/>
    </xf>
    <xf numFmtId="10" fontId="0" fillId="0" borderId="12" xfId="2" applyNumberFormat="1" applyFont="1" applyFill="1" applyBorder="1" applyAlignment="1">
      <alignment horizontal="center" vertical="top"/>
    </xf>
    <xf numFmtId="10" fontId="14" fillId="0" borderId="1" xfId="2" applyNumberFormat="1" applyFont="1" applyFill="1" applyBorder="1" applyAlignment="1">
      <alignment horizontal="center"/>
    </xf>
    <xf numFmtId="10" fontId="15" fillId="0" borderId="7" xfId="2" applyNumberFormat="1" applyFont="1" applyFill="1" applyBorder="1" applyAlignment="1">
      <alignment horizontal="center" vertical="top"/>
    </xf>
    <xf numFmtId="10" fontId="15" fillId="0" borderId="3" xfId="2" applyNumberFormat="1" applyFont="1" applyFill="1" applyBorder="1" applyAlignment="1">
      <alignment horizontal="center" vertical="top"/>
    </xf>
    <xf numFmtId="10" fontId="0" fillId="0" borderId="14" xfId="2" applyNumberFormat="1" applyFont="1" applyFill="1" applyBorder="1" applyAlignment="1">
      <alignment horizontal="center" vertical="top"/>
    </xf>
    <xf numFmtId="185" fontId="14" fillId="0" borderId="1" xfId="2" applyNumberFormat="1" applyFont="1" applyFill="1" applyBorder="1" applyAlignment="1">
      <alignment horizontal="center" vertical="top"/>
    </xf>
    <xf numFmtId="170" fontId="20" fillId="0" borderId="1" xfId="6" applyNumberFormat="1" applyFont="1" applyFill="1" applyBorder="1"/>
    <xf numFmtId="169" fontId="16" fillId="0" borderId="0" xfId="0" applyNumberFormat="1" applyFont="1" applyAlignment="1">
      <alignment vertical="top"/>
    </xf>
    <xf numFmtId="0" fontId="0" fillId="23" borderId="0" xfId="0" applyFill="1"/>
    <xf numFmtId="0" fontId="52" fillId="0" borderId="39" xfId="21" applyBorder="1" applyAlignment="1">
      <alignment horizontal="center" vertical="top" wrapText="1"/>
    </xf>
    <xf numFmtId="0" fontId="55" fillId="0" borderId="44" xfId="21" applyFont="1" applyBorder="1" applyAlignment="1">
      <alignment horizontal="left" vertical="top" wrapText="1"/>
    </xf>
    <xf numFmtId="0" fontId="55" fillId="0" borderId="1" xfId="21" applyFont="1" applyBorder="1" applyAlignment="1">
      <alignment horizontal="left" vertical="top" wrapText="1"/>
    </xf>
    <xf numFmtId="0" fontId="52" fillId="0" borderId="1" xfId="21" applyBorder="1" applyAlignment="1">
      <alignment horizontal="center" vertical="top" wrapText="1"/>
    </xf>
    <xf numFmtId="0" fontId="29" fillId="0" borderId="1" xfId="5" applyFont="1" applyBorder="1" applyAlignment="1">
      <alignment horizontal="center" vertical="center"/>
    </xf>
    <xf numFmtId="0" fontId="29" fillId="0" borderId="1" xfId="5" applyFont="1" applyBorder="1" applyAlignment="1">
      <alignment horizontal="center" vertical="center" wrapText="1"/>
    </xf>
    <xf numFmtId="4" fontId="29" fillId="0" borderId="1" xfId="5" applyNumberFormat="1" applyFont="1" applyBorder="1" applyAlignment="1">
      <alignment horizontal="center" vertical="center" wrapText="1"/>
    </xf>
    <xf numFmtId="0" fontId="17" fillId="0" borderId="0" xfId="0" applyFont="1" applyAlignment="1">
      <alignment vertical="top"/>
    </xf>
    <xf numFmtId="0" fontId="55" fillId="0" borderId="39" xfId="21" applyFont="1" applyBorder="1" applyAlignment="1">
      <alignment horizontal="left" vertical="top" wrapText="1"/>
    </xf>
    <xf numFmtId="0" fontId="1" fillId="0" borderId="0" xfId="40"/>
    <xf numFmtId="4" fontId="1" fillId="0" borderId="0" xfId="40" applyNumberFormat="1"/>
    <xf numFmtId="179" fontId="63" fillId="0" borderId="0" xfId="41" applyNumberFormat="1" applyFont="1" applyAlignment="1">
      <alignment horizontal="right"/>
    </xf>
    <xf numFmtId="179" fontId="29" fillId="0" borderId="1" xfId="41" applyNumberFormat="1" applyFont="1" applyFill="1" applyBorder="1" applyAlignment="1">
      <alignment horizontal="center" vertical="center" wrapText="1"/>
    </xf>
    <xf numFmtId="179" fontId="0" fillId="0" borderId="0" xfId="41" applyNumberFormat="1" applyFont="1" applyBorder="1"/>
    <xf numFmtId="0" fontId="71" fillId="0" borderId="0" xfId="40" applyFont="1"/>
    <xf numFmtId="179" fontId="0" fillId="0" borderId="0" xfId="41" applyNumberFormat="1" applyFont="1"/>
    <xf numFmtId="0" fontId="15" fillId="0" borderId="16" xfId="0" applyFont="1" applyBorder="1" applyAlignment="1">
      <alignment horizontal="left" vertical="top" wrapText="1"/>
    </xf>
    <xf numFmtId="0" fontId="15" fillId="0" borderId="23" xfId="0" applyFont="1" applyBorder="1" applyAlignment="1">
      <alignment horizontal="left" vertical="top" wrapText="1"/>
    </xf>
    <xf numFmtId="0" fontId="15" fillId="0" borderId="45" xfId="0" quotePrefix="1" applyFont="1" applyBorder="1" applyAlignment="1">
      <alignment horizontal="center" vertical="top" wrapText="1"/>
    </xf>
    <xf numFmtId="166" fontId="15" fillId="0" borderId="0" xfId="0" applyNumberFormat="1" applyFont="1" applyAlignment="1">
      <alignment vertical="top"/>
    </xf>
    <xf numFmtId="0" fontId="15" fillId="2" borderId="0" xfId="0" applyFont="1" applyFill="1" applyAlignment="1">
      <alignment vertical="top"/>
    </xf>
    <xf numFmtId="0" fontId="15" fillId="2" borderId="1" xfId="0" applyFont="1" applyFill="1" applyBorder="1" applyAlignment="1">
      <alignment horizontal="center" vertical="top"/>
    </xf>
    <xf numFmtId="0" fontId="15" fillId="2" borderId="1" xfId="0" applyFont="1" applyFill="1" applyBorder="1" applyAlignment="1">
      <alignment horizontal="justify" vertical="top"/>
    </xf>
    <xf numFmtId="166" fontId="15" fillId="2" borderId="1" xfId="0" applyNumberFormat="1" applyFont="1" applyFill="1" applyBorder="1" applyAlignment="1">
      <alignment horizontal="center" vertical="top"/>
    </xf>
    <xf numFmtId="166" fontId="15" fillId="2" borderId="0" xfId="0" applyNumberFormat="1" applyFont="1" applyFill="1" applyAlignment="1">
      <alignment vertical="top"/>
    </xf>
    <xf numFmtId="168" fontId="15" fillId="0" borderId="0" xfId="0" applyNumberFormat="1" applyFont="1" applyAlignment="1">
      <alignment vertical="top"/>
    </xf>
    <xf numFmtId="168" fontId="15" fillId="2" borderId="1" xfId="1" applyNumberFormat="1" applyFont="1" applyFill="1" applyBorder="1" applyAlignment="1">
      <alignment horizontal="center" vertical="top"/>
    </xf>
    <xf numFmtId="39" fontId="15" fillId="2" borderId="1" xfId="1" applyNumberFormat="1" applyFont="1" applyFill="1" applyBorder="1" applyAlignment="1">
      <alignment horizontal="center" vertical="top"/>
    </xf>
    <xf numFmtId="168" fontId="15" fillId="2" borderId="6" xfId="1" applyNumberFormat="1" applyFont="1" applyFill="1" applyBorder="1" applyAlignment="1">
      <alignment horizontal="center" vertical="top"/>
    </xf>
    <xf numFmtId="168" fontId="15" fillId="2" borderId="0" xfId="0" applyNumberFormat="1" applyFont="1" applyFill="1" applyAlignment="1">
      <alignment vertical="top"/>
    </xf>
    <xf numFmtId="0" fontId="15" fillId="0" borderId="0" xfId="4" applyFill="1" applyBorder="1" applyAlignment="1">
      <alignment horizontal="left"/>
    </xf>
    <xf numFmtId="4" fontId="15" fillId="0" borderId="0" xfId="4" applyNumberFormat="1" applyFill="1" applyBorder="1" applyAlignment="1">
      <alignment horizontal="center"/>
    </xf>
    <xf numFmtId="0" fontId="28" fillId="0" borderId="0" xfId="4" applyFont="1" applyFill="1" applyBorder="1" applyAlignment="1">
      <alignment horizontal="center" vertical="center"/>
    </xf>
    <xf numFmtId="10" fontId="15" fillId="0" borderId="0" xfId="2" applyNumberFormat="1" applyFont="1" applyFill="1" applyBorder="1" applyAlignment="1">
      <alignment horizontal="center"/>
    </xf>
    <xf numFmtId="0" fontId="15" fillId="0" borderId="0" xfId="4" applyFill="1" applyAlignment="1">
      <alignment horizontal="left" vertical="top" wrapText="1"/>
    </xf>
    <xf numFmtId="0" fontId="15" fillId="0" borderId="0" xfId="4" applyFill="1" applyAlignment="1">
      <alignment wrapText="1"/>
    </xf>
    <xf numFmtId="14" fontId="15" fillId="0" borderId="1" xfId="0" quotePrefix="1" applyNumberFormat="1" applyFont="1" applyBorder="1" applyAlignment="1">
      <alignment horizontal="center" vertical="top"/>
    </xf>
    <xf numFmtId="0" fontId="73" fillId="0" borderId="1" xfId="40" applyFont="1" applyBorder="1"/>
    <xf numFmtId="0" fontId="14" fillId="0" borderId="1" xfId="40" applyFont="1" applyBorder="1"/>
    <xf numFmtId="179" fontId="14" fillId="0" borderId="1" xfId="41" applyNumberFormat="1" applyFont="1" applyBorder="1"/>
    <xf numFmtId="3" fontId="14" fillId="0" borderId="1" xfId="41" applyNumberFormat="1" applyFont="1" applyBorder="1"/>
    <xf numFmtId="164" fontId="14" fillId="0" borderId="1" xfId="41" applyFont="1" applyBorder="1"/>
    <xf numFmtId="0" fontId="17" fillId="9" borderId="0" xfId="0" applyFont="1" applyFill="1" applyAlignment="1">
      <alignment vertical="top"/>
    </xf>
    <xf numFmtId="0" fontId="32" fillId="9" borderId="0" xfId="0" applyFont="1" applyFill="1" applyAlignment="1">
      <alignment vertical="top"/>
    </xf>
    <xf numFmtId="0" fontId="32" fillId="9" borderId="0" xfId="0" applyFont="1" applyFill="1" applyAlignment="1">
      <alignment horizontal="center" vertical="top"/>
    </xf>
    <xf numFmtId="4" fontId="32" fillId="9" borderId="0" xfId="0" applyNumberFormat="1" applyFont="1" applyFill="1" applyAlignment="1">
      <alignment horizontal="justify" vertical="top"/>
    </xf>
    <xf numFmtId="0" fontId="17" fillId="9" borderId="0" xfId="0" applyFont="1" applyFill="1"/>
    <xf numFmtId="0" fontId="67" fillId="21" borderId="0" xfId="0" applyFont="1" applyFill="1" applyAlignment="1">
      <alignment horizontal="center" vertical="center" wrapText="1"/>
    </xf>
    <xf numFmtId="0" fontId="67" fillId="21" borderId="0" xfId="0" applyFont="1" applyFill="1" applyAlignment="1">
      <alignment horizontal="left" vertical="top" wrapText="1"/>
    </xf>
    <xf numFmtId="0" fontId="14" fillId="13" borderId="1" xfId="0" applyFont="1" applyFill="1" applyBorder="1" applyAlignment="1">
      <alignment horizontal="right" vertical="center"/>
    </xf>
    <xf numFmtId="0" fontId="22" fillId="13" borderId="1" xfId="0" applyFont="1" applyFill="1" applyBorder="1" applyAlignment="1">
      <alignment vertical="center" wrapText="1"/>
    </xf>
    <xf numFmtId="0" fontId="14" fillId="13" borderId="1" xfId="0" applyFont="1" applyFill="1" applyBorder="1" applyAlignment="1">
      <alignment horizontal="center" vertical="center"/>
    </xf>
    <xf numFmtId="0" fontId="15" fillId="0" borderId="17" xfId="0" applyFont="1" applyBorder="1" applyAlignment="1">
      <alignment horizontal="left" vertical="top" wrapText="1"/>
    </xf>
    <xf numFmtId="0" fontId="15" fillId="0" borderId="16" xfId="0" applyFont="1" applyBorder="1" applyAlignment="1">
      <alignment horizontal="left" vertical="top" wrapText="1"/>
    </xf>
    <xf numFmtId="0" fontId="15" fillId="0" borderId="23" xfId="0" applyFont="1" applyBorder="1" applyAlignment="1">
      <alignment horizontal="left" vertical="top" wrapText="1"/>
    </xf>
    <xf numFmtId="0" fontId="15" fillId="0" borderId="1" xfId="3" applyFont="1" applyBorder="1" applyAlignment="1">
      <alignment horizontal="left" vertical="center" wrapText="1"/>
    </xf>
    <xf numFmtId="0" fontId="39" fillId="0" borderId="0" xfId="12" applyFont="1" applyAlignment="1">
      <alignment horizontal="left" vertical="top" wrapText="1"/>
    </xf>
    <xf numFmtId="0" fontId="15" fillId="0" borderId="19" xfId="0" applyFont="1" applyBorder="1" applyAlignment="1">
      <alignment horizontal="left" vertical="top" wrapText="1"/>
    </xf>
    <xf numFmtId="0" fontId="15" fillId="0" borderId="20" xfId="0" applyFont="1" applyBorder="1" applyAlignment="1">
      <alignment horizontal="left" vertical="top" wrapText="1"/>
    </xf>
    <xf numFmtId="0" fontId="15" fillId="0" borderId="21" xfId="0" applyFont="1" applyBorder="1" applyAlignment="1">
      <alignment horizontal="left" vertical="top" wrapText="1"/>
    </xf>
    <xf numFmtId="0" fontId="15" fillId="0" borderId="34" xfId="0" applyFont="1" applyBorder="1" applyAlignment="1">
      <alignment horizontal="left" vertical="top"/>
    </xf>
    <xf numFmtId="0" fontId="15" fillId="0" borderId="1" xfId="0" applyFont="1" applyBorder="1" applyAlignment="1">
      <alignment horizontal="left" vertical="top"/>
    </xf>
    <xf numFmtId="0" fontId="15" fillId="0" borderId="6" xfId="0" applyFont="1" applyBorder="1" applyAlignment="1">
      <alignment horizontal="left" vertical="top"/>
    </xf>
    <xf numFmtId="0" fontId="15" fillId="0" borderId="24" xfId="0" applyFont="1" applyBorder="1" applyAlignment="1">
      <alignment horizontal="left" vertical="top" wrapText="1"/>
    </xf>
    <xf numFmtId="0" fontId="15" fillId="0" borderId="27" xfId="0" applyFont="1" applyBorder="1" applyAlignment="1">
      <alignment horizontal="left" vertical="top" wrapText="1"/>
    </xf>
    <xf numFmtId="0" fontId="16" fillId="0" borderId="6" xfId="12" applyFont="1" applyFill="1" applyBorder="1" applyAlignment="1">
      <alignment horizontal="center" vertical="top" wrapText="1"/>
    </xf>
    <xf numFmtId="0" fontId="16" fillId="0" borderId="2" xfId="12" applyFont="1" applyFill="1" applyBorder="1" applyAlignment="1">
      <alignment horizontal="center" vertical="top" wrapText="1"/>
    </xf>
    <xf numFmtId="0" fontId="15" fillId="0" borderId="30" xfId="0" applyFont="1" applyBorder="1" applyAlignment="1">
      <alignment horizontal="left" vertical="top" wrapText="1"/>
    </xf>
    <xf numFmtId="0" fontId="15" fillId="0" borderId="31" xfId="0" applyFont="1" applyBorder="1" applyAlignment="1">
      <alignment horizontal="left" vertical="top" wrapText="1"/>
    </xf>
    <xf numFmtId="0" fontId="15" fillId="0" borderId="32" xfId="0" applyFont="1" applyBorder="1" applyAlignment="1">
      <alignment horizontal="left" vertical="top" wrapText="1"/>
    </xf>
    <xf numFmtId="0" fontId="15" fillId="0" borderId="29" xfId="0" applyFont="1" applyBorder="1" applyAlignment="1">
      <alignment horizontal="left" vertical="top" wrapText="1"/>
    </xf>
    <xf numFmtId="0" fontId="15" fillId="0" borderId="0" xfId="4" applyFill="1" applyAlignment="1">
      <alignment horizontal="left" vertical="top" wrapText="1"/>
    </xf>
    <xf numFmtId="0" fontId="15" fillId="0" borderId="0" xfId="0" applyFont="1" applyAlignment="1">
      <alignment wrapText="1"/>
    </xf>
    <xf numFmtId="0" fontId="15" fillId="0" borderId="6" xfId="4" applyFill="1" applyBorder="1" applyAlignment="1">
      <alignment horizontal="center" vertical="center"/>
    </xf>
    <xf numFmtId="0" fontId="15" fillId="0" borderId="8" xfId="4" applyFill="1" applyBorder="1" applyAlignment="1">
      <alignment horizontal="center" vertical="center"/>
    </xf>
    <xf numFmtId="0" fontId="15" fillId="0" borderId="2" xfId="4" applyFill="1" applyBorder="1" applyAlignment="1">
      <alignment horizontal="center" vertical="center"/>
    </xf>
    <xf numFmtId="0" fontId="39" fillId="0" borderId="6" xfId="7" applyFont="1" applyFill="1" applyBorder="1" applyAlignment="1">
      <alignment horizontal="center" vertical="top" wrapText="1"/>
    </xf>
    <xf numFmtId="0" fontId="39" fillId="0" borderId="8" xfId="7" applyFont="1" applyFill="1" applyBorder="1" applyAlignment="1">
      <alignment horizontal="center" vertical="top" wrapText="1"/>
    </xf>
    <xf numFmtId="0" fontId="39" fillId="0" borderId="2" xfId="7" applyFont="1" applyFill="1" applyBorder="1" applyAlignment="1">
      <alignment horizontal="center" vertical="top" wrapText="1"/>
    </xf>
    <xf numFmtId="0" fontId="0" fillId="0" borderId="1" xfId="4" applyFont="1" applyFill="1" applyBorder="1" applyAlignment="1">
      <alignment horizontal="center" vertical="top"/>
    </xf>
    <xf numFmtId="0" fontId="14" fillId="0" borderId="1" xfId="4" applyFont="1" applyFill="1" applyBorder="1" applyAlignment="1">
      <alignment horizontal="center" vertical="top"/>
    </xf>
    <xf numFmtId="0" fontId="0" fillId="0" borderId="0" xfId="4" applyFont="1" applyFill="1" applyBorder="1" applyAlignment="1">
      <alignment horizontal="left" vertical="top" wrapText="1"/>
    </xf>
    <xf numFmtId="0" fontId="15" fillId="0" borderId="0" xfId="4" applyFill="1" applyAlignment="1">
      <alignment horizontal="left" wrapText="1"/>
    </xf>
    <xf numFmtId="0" fontId="15" fillId="0" borderId="6" xfId="4" applyFill="1" applyBorder="1" applyAlignment="1">
      <alignment horizontal="left" vertical="top" wrapText="1"/>
    </xf>
    <xf numFmtId="0" fontId="15" fillId="0" borderId="8" xfId="4" applyFill="1" applyBorder="1" applyAlignment="1">
      <alignment horizontal="left" vertical="top" wrapText="1"/>
    </xf>
    <xf numFmtId="0" fontId="15" fillId="0" borderId="2" xfId="4" applyFill="1" applyBorder="1" applyAlignment="1">
      <alignment horizontal="left" vertical="top" wrapText="1"/>
    </xf>
    <xf numFmtId="0" fontId="15" fillId="0" borderId="6" xfId="4" applyFill="1" applyBorder="1" applyAlignment="1">
      <alignment horizontal="center"/>
    </xf>
    <xf numFmtId="0" fontId="15" fillId="0" borderId="8" xfId="4" applyFill="1" applyBorder="1" applyAlignment="1">
      <alignment horizontal="center"/>
    </xf>
    <xf numFmtId="0" fontId="15" fillId="0" borderId="2" xfId="4" applyFill="1" applyBorder="1" applyAlignment="1">
      <alignment horizontal="center"/>
    </xf>
    <xf numFmtId="0" fontId="15" fillId="0" borderId="0" xfId="4" applyFill="1" applyAlignment="1">
      <alignment horizontal="left" vertical="center" wrapText="1"/>
    </xf>
    <xf numFmtId="0" fontId="50" fillId="0" borderId="3" xfId="25" applyFont="1" applyBorder="1" applyAlignment="1">
      <alignment horizontal="center" vertical="top" readingOrder="1"/>
    </xf>
    <xf numFmtId="0" fontId="50" fillId="0" borderId="33" xfId="25" applyFont="1" applyBorder="1" applyAlignment="1">
      <alignment horizontal="center" vertical="top" readingOrder="1"/>
    </xf>
    <xf numFmtId="0" fontId="50" fillId="0" borderId="6" xfId="25" applyFont="1" applyBorder="1" applyAlignment="1">
      <alignment horizontal="center" vertical="top" readingOrder="1"/>
    </xf>
    <xf numFmtId="0" fontId="50" fillId="0" borderId="2" xfId="25" applyFont="1" applyBorder="1" applyAlignment="1">
      <alignment horizontal="center" vertical="top" readingOrder="1"/>
    </xf>
    <xf numFmtId="0" fontId="50" fillId="9" borderId="6" xfId="25" applyFont="1" applyFill="1" applyBorder="1" applyAlignment="1">
      <alignment horizontal="center" vertical="top" readingOrder="1"/>
    </xf>
    <xf numFmtId="0" fontId="50" fillId="9" borderId="2" xfId="25" applyFont="1" applyFill="1" applyBorder="1" applyAlignment="1">
      <alignment horizontal="center" vertical="top" readingOrder="1"/>
    </xf>
    <xf numFmtId="0" fontId="50" fillId="0" borderId="1" xfId="25" applyFont="1" applyBorder="1" applyAlignment="1">
      <alignment horizontal="center" vertical="top" readingOrder="1"/>
    </xf>
    <xf numFmtId="0" fontId="29" fillId="9" borderId="0" xfId="25" applyFont="1" applyFill="1" applyAlignment="1">
      <alignment horizontal="left" wrapText="1"/>
    </xf>
    <xf numFmtId="0" fontId="29" fillId="9" borderId="0" xfId="25" applyFont="1" applyFill="1" applyAlignment="1">
      <alignment horizontal="center" vertical="center" wrapText="1" readingOrder="1"/>
    </xf>
    <xf numFmtId="0" fontId="29" fillId="9" borderId="0" xfId="25" applyFont="1" applyFill="1" applyAlignment="1">
      <alignment horizontal="center" vertical="top" readingOrder="1"/>
    </xf>
    <xf numFmtId="0" fontId="72" fillId="0" borderId="0" xfId="40" applyFont="1"/>
    <xf numFmtId="0" fontId="1" fillId="0" borderId="0" xfId="40"/>
    <xf numFmtId="0" fontId="72" fillId="0" borderId="0" xfId="40" applyFont="1" applyAlignment="1">
      <alignment horizontal="left" wrapText="1"/>
    </xf>
    <xf numFmtId="0" fontId="70" fillId="0" borderId="0" xfId="40" applyFont="1" applyAlignment="1">
      <alignment horizontal="center"/>
    </xf>
    <xf numFmtId="0" fontId="72" fillId="0" borderId="0" xfId="40" applyFont="1" applyAlignment="1">
      <alignment wrapText="1"/>
    </xf>
    <xf numFmtId="0" fontId="0" fillId="17" borderId="0" xfId="0" applyFill="1" applyAlignment="1">
      <alignment horizontal="center" wrapText="1"/>
    </xf>
    <xf numFmtId="0" fontId="0" fillId="0" borderId="0" xfId="0" applyAlignment="1">
      <alignment horizontal="left" vertical="center"/>
    </xf>
    <xf numFmtId="0" fontId="0" fillId="0" borderId="5" xfId="0" applyBorder="1" applyAlignment="1">
      <alignment horizontal="center"/>
    </xf>
    <xf numFmtId="0" fontId="0" fillId="0" borderId="1" xfId="0" applyBorder="1" applyAlignment="1">
      <alignment horizontal="center"/>
    </xf>
    <xf numFmtId="0" fontId="52" fillId="0" borderId="0" xfId="21" applyAlignment="1">
      <alignment horizontal="center" vertical="center" wrapText="1"/>
    </xf>
    <xf numFmtId="0" fontId="55" fillId="0" borderId="39" xfId="21" applyFont="1" applyBorder="1" applyAlignment="1">
      <alignment horizontal="left" vertical="top" wrapText="1"/>
    </xf>
    <xf numFmtId="0" fontId="52" fillId="0" borderId="40" xfId="21" applyBorder="1" applyAlignment="1">
      <alignment horizontal="left" vertical="top" wrapText="1"/>
    </xf>
    <xf numFmtId="0" fontId="52" fillId="0" borderId="39" xfId="21" applyBorder="1" applyAlignment="1">
      <alignment horizontal="left" vertical="top" wrapText="1"/>
    </xf>
    <xf numFmtId="0" fontId="52" fillId="0" borderId="39" xfId="21" applyBorder="1" applyAlignment="1">
      <alignment horizontal="center" vertical="center" wrapText="1"/>
    </xf>
    <xf numFmtId="0" fontId="52" fillId="0" borderId="40" xfId="21" applyBorder="1" applyAlignment="1">
      <alignment horizontal="center" vertical="center" wrapText="1"/>
    </xf>
    <xf numFmtId="0" fontId="56" fillId="0" borderId="39" xfId="21" applyFont="1" applyBorder="1" applyAlignment="1">
      <alignment horizontal="center" vertical="top" wrapText="1"/>
    </xf>
    <xf numFmtId="0" fontId="56" fillId="0" borderId="40" xfId="21" applyFont="1" applyBorder="1" applyAlignment="1">
      <alignment horizontal="center" vertical="top" wrapText="1"/>
    </xf>
    <xf numFmtId="0" fontId="33" fillId="0" borderId="0" xfId="0" applyFont="1" applyAlignment="1">
      <alignment horizontal="center" vertical="center"/>
    </xf>
    <xf numFmtId="0" fontId="34" fillId="0" borderId="0" xfId="0" applyFont="1" applyAlignment="1">
      <alignment horizontal="center" vertical="center"/>
    </xf>
    <xf numFmtId="0" fontId="22" fillId="0" borderId="13"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2" xfId="0" applyFont="1" applyBorder="1" applyAlignment="1">
      <alignment horizontal="center" vertical="center"/>
    </xf>
  </cellXfs>
  <cellStyles count="42">
    <cellStyle name="_x000a_386grabber=m" xfId="16" xr:uid="{00000000-0005-0000-0000-000000000000}"/>
    <cellStyle name="Comma" xfId="1" builtinId="3"/>
    <cellStyle name="Comma 2" xfId="10" xr:uid="{00000000-0005-0000-0000-000002000000}"/>
    <cellStyle name="Comma 2 2" xfId="11" xr:uid="{00000000-0005-0000-0000-000003000000}"/>
    <cellStyle name="Comma 3" xfId="6" xr:uid="{00000000-0005-0000-0000-000004000000}"/>
    <cellStyle name="Comma 4" xfId="23" xr:uid="{E84B9CD8-9199-4CB1-8CE4-EA01A9CAEEFF}"/>
    <cellStyle name="Comma 5" xfId="26" xr:uid="{48617FAE-12C4-43B5-BDF1-63E2346361B6}"/>
    <cellStyle name="Comma 6" xfId="29" xr:uid="{920E3A0E-2D0D-4B7E-A119-82C2E3582ECA}"/>
    <cellStyle name="Comma 6 2" xfId="31" xr:uid="{9ADFEC15-1B87-4FEF-86B3-01C7ECB402EA}"/>
    <cellStyle name="Comma 6 3" xfId="33" xr:uid="{E00263D9-A88F-42EF-9189-2D906247FB85}"/>
    <cellStyle name="Comma 6 3 2" xfId="35" xr:uid="{CC35D598-E0C7-4C76-B578-C0102F0B6B9D}"/>
    <cellStyle name="Comma 6 3 3" xfId="37" xr:uid="{69F91985-FFD8-4E2B-9E3F-3CB620558C18}"/>
    <cellStyle name="Comma 6 3 4" xfId="39" xr:uid="{E049D315-1D29-4B04-8299-8D4E77B296B9}"/>
    <cellStyle name="Comma 6 3 5" xfId="41" xr:uid="{847E0B58-4A58-4D08-8CFA-DC26944CAFDB}"/>
    <cellStyle name="Normal" xfId="0" builtinId="0"/>
    <cellStyle name="Normal 2" xfId="12" xr:uid="{00000000-0005-0000-0000-000006000000}"/>
    <cellStyle name="Normal 2 2" xfId="13" xr:uid="{00000000-0005-0000-0000-000007000000}"/>
    <cellStyle name="Normal 2 2 2" xfId="9" xr:uid="{00000000-0005-0000-0000-000008000000}"/>
    <cellStyle name="Normal 2 3" xfId="24" xr:uid="{73B41425-FA24-4EC5-9D90-E7F0DEAF1E62}"/>
    <cellStyle name="Normal 2 3 2" xfId="27" xr:uid="{E77233F6-5E5A-434A-AFF7-983FA39F7311}"/>
    <cellStyle name="Normal 3" xfId="4" xr:uid="{00000000-0005-0000-0000-000009000000}"/>
    <cellStyle name="Normal 4" xfId="15" xr:uid="{00000000-0005-0000-0000-00000A000000}"/>
    <cellStyle name="Normal 4 2" xfId="21" xr:uid="{0A267731-CBBC-4602-90B6-B9B92C0404B6}"/>
    <cellStyle name="Normal 5" xfId="17" xr:uid="{00000000-0005-0000-0000-00000B000000}"/>
    <cellStyle name="Normal 6" xfId="18" xr:uid="{00000000-0005-0000-0000-00000C000000}"/>
    <cellStyle name="Normal 7" xfId="22" xr:uid="{27E19B27-00F3-4F69-B35C-89732CEDAA74}"/>
    <cellStyle name="Normal 8" xfId="25" xr:uid="{CE4BF306-D9A8-48EE-96A8-333E1A7E7813}"/>
    <cellStyle name="Normal 9" xfId="28" xr:uid="{87E359E5-55F3-4511-BA32-E0B4BEC6B529}"/>
    <cellStyle name="Normal 9 2" xfId="30" xr:uid="{5243A9AB-2143-4238-B678-F9225A9DDFF9}"/>
    <cellStyle name="Normal 9 3" xfId="32" xr:uid="{CC693305-99C4-41AD-B57F-3D84C52DA07C}"/>
    <cellStyle name="Normal 9 3 2" xfId="34" xr:uid="{72F632EF-C087-4D53-9530-BDC7245ABDF8}"/>
    <cellStyle name="Normal 9 3 3" xfId="36" xr:uid="{02714E3D-D196-4DAE-B2E2-9CDA24352527}"/>
    <cellStyle name="Normal 9 3 4" xfId="38" xr:uid="{0CC93654-BC42-4A49-ADF5-6F45CC28EAB0}"/>
    <cellStyle name="Normal 9 3 5" xfId="40" xr:uid="{3CE599F9-B833-4257-A150-E36EB331FCAE}"/>
    <cellStyle name="Normal_5 % Report HSBC 300603 finalv1.5" xfId="5" xr:uid="{00000000-0005-0000-0000-00000D000000}"/>
    <cellStyle name="Normal_Notes to accounts DB " xfId="19" xr:uid="{4D7B7B8E-1005-496B-8528-35155B2EC434}"/>
    <cellStyle name="Normal_SECTOR MAR 2001" xfId="3" xr:uid="{00000000-0005-0000-0000-00000F000000}"/>
    <cellStyle name="Normal_Unaudited Half Yrly - MSIM Copy" xfId="20" xr:uid="{AE35CC82-C300-49FA-9BBC-6409DD1B375B}"/>
    <cellStyle name="Percent" xfId="2" builtinId="5"/>
    <cellStyle name="Percent 2" xfId="8" xr:uid="{00000000-0005-0000-0000-000011000000}"/>
    <cellStyle name="Percent 3" xfId="14" xr:uid="{00000000-0005-0000-0000-000012000000}"/>
    <cellStyle name="Style 1" xfId="7" xr:uid="{00000000-0005-0000-0000-000013000000}"/>
  </cellStyles>
  <dxfs count="32">
    <dxf>
      <font>
        <color rgb="FF9C0006"/>
      </font>
      <fill>
        <patternFill>
          <bgColor rgb="FFFFC7CE"/>
        </patternFill>
      </fill>
    </dxf>
    <dxf>
      <font>
        <color rgb="FF9C0006"/>
      </font>
      <fill>
        <patternFill>
          <bgColor rgb="FFFFC7CE"/>
        </patternFill>
      </fill>
    </dxf>
    <dxf>
      <numFmt numFmtId="186" formatCode="0.00&quot;~&quot;"/>
    </dxf>
    <dxf>
      <numFmt numFmtId="187" formatCode="&quot;-&quot;"/>
    </dxf>
    <dxf>
      <numFmt numFmtId="186" formatCode="0.00&quot;~&quot;"/>
    </dxf>
    <dxf>
      <numFmt numFmtId="187" formatCode="&quot;-&quot;"/>
    </dxf>
    <dxf>
      <numFmt numFmtId="186" formatCode="0.00&quot;~&quot;"/>
    </dxf>
    <dxf>
      <numFmt numFmtId="187" formatCode="&quot;-&quot;"/>
    </dxf>
    <dxf>
      <numFmt numFmtId="186" formatCode="0.00&quot;~&quot;"/>
    </dxf>
    <dxf>
      <numFmt numFmtId="187" formatCode="&quot;-&quot;"/>
    </dxf>
    <dxf>
      <numFmt numFmtId="186" formatCode="0.00&quot;~&quot;"/>
    </dxf>
    <dxf>
      <numFmt numFmtId="187" formatCode="&quot;-&quot;"/>
    </dxf>
    <dxf>
      <numFmt numFmtId="186" formatCode="0.00&quot;~&quot;"/>
    </dxf>
    <dxf>
      <numFmt numFmtId="187" formatCode="&quot;-&quot;"/>
    </dxf>
    <dxf>
      <numFmt numFmtId="186" formatCode="0.00&quot;~&quot;"/>
    </dxf>
    <dxf>
      <numFmt numFmtId="187" formatCode="&quot;-&quot;"/>
    </dxf>
    <dxf>
      <numFmt numFmtId="186" formatCode="0.00&quot;~&quot;"/>
    </dxf>
    <dxf>
      <numFmt numFmtId="187" formatCode="&quot;-&quot;"/>
    </dxf>
    <dxf>
      <numFmt numFmtId="186" formatCode="0.00&quot;~&quot;"/>
    </dxf>
    <dxf>
      <numFmt numFmtId="187" formatCode="&quot;-&quot;"/>
    </dxf>
    <dxf>
      <numFmt numFmtId="186" formatCode="0.00&quot;~&quot;"/>
    </dxf>
    <dxf>
      <numFmt numFmtId="187" formatCode="&quot;-&quot;"/>
    </dxf>
    <dxf>
      <numFmt numFmtId="186" formatCode="0.00&quot;~&quot;"/>
    </dxf>
    <dxf>
      <numFmt numFmtId="187" formatCode="&quot;-&quot;"/>
    </dxf>
    <dxf>
      <numFmt numFmtId="186" formatCode="0.00&quot;~&quot;"/>
    </dxf>
    <dxf>
      <numFmt numFmtId="187" formatCode="&quot;-&quot;"/>
    </dxf>
    <dxf>
      <numFmt numFmtId="186" formatCode="0.00&quot;~&quot;"/>
    </dxf>
    <dxf>
      <numFmt numFmtId="187" formatCode="&quot;-&quot;"/>
    </dxf>
    <dxf>
      <numFmt numFmtId="186" formatCode="0.00&quot;~&quot;"/>
    </dxf>
    <dxf>
      <numFmt numFmtId="187" formatCode="&quot;-&quot;"/>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sv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svg"/><Relationship Id="rId9" Type="http://schemas.openxmlformats.org/officeDocument/2006/relationships/image" Target="../media/image9.svg"/><Relationship Id="rId14" Type="http://schemas.openxmlformats.org/officeDocument/2006/relationships/image" Target="../media/image14.svg"/></Relationships>
</file>

<file path=xl/drawings/_rels/drawing2.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png"/><Relationship Id="rId18" Type="http://schemas.openxmlformats.org/officeDocument/2006/relationships/image" Target="../media/image36.png"/><Relationship Id="rId3" Type="http://schemas.openxmlformats.org/officeDocument/2006/relationships/image" Target="../media/image21.png"/><Relationship Id="rId21" Type="http://schemas.openxmlformats.org/officeDocument/2006/relationships/image" Target="../media/image39.png"/><Relationship Id="rId7" Type="http://schemas.openxmlformats.org/officeDocument/2006/relationships/image" Target="../media/image25.png"/><Relationship Id="rId12" Type="http://schemas.openxmlformats.org/officeDocument/2006/relationships/image" Target="../media/image30.png"/><Relationship Id="rId17" Type="http://schemas.openxmlformats.org/officeDocument/2006/relationships/image" Target="../media/image35.png"/><Relationship Id="rId2" Type="http://schemas.openxmlformats.org/officeDocument/2006/relationships/image" Target="../media/image20.png"/><Relationship Id="rId16" Type="http://schemas.openxmlformats.org/officeDocument/2006/relationships/image" Target="../media/image34.png"/><Relationship Id="rId20" Type="http://schemas.openxmlformats.org/officeDocument/2006/relationships/image" Target="../media/image38.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5" Type="http://schemas.openxmlformats.org/officeDocument/2006/relationships/image" Target="../media/image23.png"/><Relationship Id="rId15" Type="http://schemas.openxmlformats.org/officeDocument/2006/relationships/image" Target="../media/image33.png"/><Relationship Id="rId10" Type="http://schemas.openxmlformats.org/officeDocument/2006/relationships/image" Target="../media/image28.png"/><Relationship Id="rId19" Type="http://schemas.openxmlformats.org/officeDocument/2006/relationships/image" Target="../media/image37.png"/><Relationship Id="rId4" Type="http://schemas.openxmlformats.org/officeDocument/2006/relationships/image" Target="../media/image22.png"/><Relationship Id="rId9" Type="http://schemas.openxmlformats.org/officeDocument/2006/relationships/image" Target="../media/image27.png"/><Relationship Id="rId14"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2</xdr:col>
      <xdr:colOff>457200</xdr:colOff>
      <xdr:row>3</xdr:row>
      <xdr:rowOff>0</xdr:rowOff>
    </xdr:from>
    <xdr:to>
      <xdr:col>2</xdr:col>
      <xdr:colOff>2400300</xdr:colOff>
      <xdr:row>10</xdr:row>
      <xdr:rowOff>53975</xdr:rowOff>
    </xdr:to>
    <xdr:pic>
      <xdr:nvPicPr>
        <xdr:cNvPr id="2" name="Picture 1">
          <a:extLst>
            <a:ext uri="{FF2B5EF4-FFF2-40B4-BE49-F238E27FC236}">
              <a16:creationId xmlns:a16="http://schemas.microsoft.com/office/drawing/2014/main" id="{99CF3EEA-624F-4AAE-8987-A4F483BF52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7850" y="603250"/>
          <a:ext cx="19431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361950</xdr:colOff>
      <xdr:row>3</xdr:row>
      <xdr:rowOff>127001</xdr:rowOff>
    </xdr:from>
    <xdr:to>
      <xdr:col>4</xdr:col>
      <xdr:colOff>2578100</xdr:colOff>
      <xdr:row>10</xdr:row>
      <xdr:rowOff>101601</xdr:rowOff>
    </xdr:to>
    <xdr:pic>
      <xdr:nvPicPr>
        <xdr:cNvPr id="3" name="Graphic 8">
          <a:extLst>
            <a:ext uri="{FF2B5EF4-FFF2-40B4-BE49-F238E27FC236}">
              <a16:creationId xmlns:a16="http://schemas.microsoft.com/office/drawing/2014/main" id="{DB21A1C4-5B91-4EE5-8B8B-37A93C386A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19675"/>
        <a:stretch>
          <a:fillRect/>
        </a:stretch>
      </xdr:blipFill>
      <xdr:spPr bwMode="auto">
        <a:xfrm>
          <a:off x="9772650" y="730251"/>
          <a:ext cx="2216150" cy="126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514350</xdr:colOff>
      <xdr:row>14</xdr:row>
      <xdr:rowOff>69850</xdr:rowOff>
    </xdr:from>
    <xdr:to>
      <xdr:col>2</xdr:col>
      <xdr:colOff>2457450</xdr:colOff>
      <xdr:row>21</xdr:row>
      <xdr:rowOff>98425</xdr:rowOff>
    </xdr:to>
    <xdr:pic>
      <xdr:nvPicPr>
        <xdr:cNvPr id="4" name="Picture 1">
          <a:extLst>
            <a:ext uri="{FF2B5EF4-FFF2-40B4-BE49-F238E27FC236}">
              <a16:creationId xmlns:a16="http://schemas.microsoft.com/office/drawing/2014/main" id="{8E42AED5-77AF-4099-A84D-10BD7A43D4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00" y="2698750"/>
          <a:ext cx="1943100" cy="131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635000</xdr:colOff>
      <xdr:row>14</xdr:row>
      <xdr:rowOff>6350</xdr:rowOff>
    </xdr:from>
    <xdr:to>
      <xdr:col>4</xdr:col>
      <xdr:colOff>2679700</xdr:colOff>
      <xdr:row>20</xdr:row>
      <xdr:rowOff>76200</xdr:rowOff>
    </xdr:to>
    <xdr:pic>
      <xdr:nvPicPr>
        <xdr:cNvPr id="5" name="Graphic 8">
          <a:extLst>
            <a:ext uri="{FF2B5EF4-FFF2-40B4-BE49-F238E27FC236}">
              <a16:creationId xmlns:a16="http://schemas.microsoft.com/office/drawing/2014/main" id="{0895D649-6A4B-44D7-90EE-E7AD441B95CC}"/>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9201150" y="2635250"/>
          <a:ext cx="2044700" cy="1174750"/>
        </a:xfrm>
        <a:prstGeom prst="rect">
          <a:avLst/>
        </a:prstGeom>
      </xdr:spPr>
    </xdr:pic>
    <xdr:clientData/>
  </xdr:twoCellAnchor>
  <xdr:twoCellAnchor editAs="oneCell">
    <xdr:from>
      <xdr:col>2</xdr:col>
      <xdr:colOff>419100</xdr:colOff>
      <xdr:row>24</xdr:row>
      <xdr:rowOff>127000</xdr:rowOff>
    </xdr:from>
    <xdr:to>
      <xdr:col>2</xdr:col>
      <xdr:colOff>2438400</xdr:colOff>
      <xdr:row>32</xdr:row>
      <xdr:rowOff>82550</xdr:rowOff>
    </xdr:to>
    <xdr:pic>
      <xdr:nvPicPr>
        <xdr:cNvPr id="6" name="Picture 5">
          <a:extLst>
            <a:ext uri="{FF2B5EF4-FFF2-40B4-BE49-F238E27FC236}">
              <a16:creationId xmlns:a16="http://schemas.microsoft.com/office/drawing/2014/main" id="{D70BFE41-69A1-4AD3-8F55-29C1DDB1B70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79750" y="4597400"/>
          <a:ext cx="2019300" cy="1428750"/>
        </a:xfrm>
        <a:prstGeom prst="rect">
          <a:avLst/>
        </a:prstGeom>
        <a:noFill/>
        <a:ln>
          <a:noFill/>
        </a:ln>
      </xdr:spPr>
    </xdr:pic>
    <xdr:clientData/>
  </xdr:twoCellAnchor>
  <xdr:twoCellAnchor editAs="oneCell">
    <xdr:from>
      <xdr:col>4</xdr:col>
      <xdr:colOff>450850</xdr:colOff>
      <xdr:row>24</xdr:row>
      <xdr:rowOff>95250</xdr:rowOff>
    </xdr:from>
    <xdr:to>
      <xdr:col>4</xdr:col>
      <xdr:colOff>2565400</xdr:colOff>
      <xdr:row>32</xdr:row>
      <xdr:rowOff>41275</xdr:rowOff>
    </xdr:to>
    <xdr:pic>
      <xdr:nvPicPr>
        <xdr:cNvPr id="7" name="Picture 2">
          <a:extLst>
            <a:ext uri="{FF2B5EF4-FFF2-40B4-BE49-F238E27FC236}">
              <a16:creationId xmlns:a16="http://schemas.microsoft.com/office/drawing/2014/main" id="{49900B4C-F088-422D-9EA1-AC2CBCF8A4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17000" y="4565650"/>
          <a:ext cx="211455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35</xdr:row>
      <xdr:rowOff>25400</xdr:rowOff>
    </xdr:from>
    <xdr:to>
      <xdr:col>2</xdr:col>
      <xdr:colOff>2463800</xdr:colOff>
      <xdr:row>42</xdr:row>
      <xdr:rowOff>31750</xdr:rowOff>
    </xdr:to>
    <xdr:pic>
      <xdr:nvPicPr>
        <xdr:cNvPr id="8" name="Picture 7">
          <a:extLst>
            <a:ext uri="{FF2B5EF4-FFF2-40B4-BE49-F238E27FC236}">
              <a16:creationId xmlns:a16="http://schemas.microsoft.com/office/drawing/2014/main" id="{24138BB7-F568-475B-9A8C-2770162896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8800" y="6521450"/>
          <a:ext cx="20256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35</xdr:row>
      <xdr:rowOff>88900</xdr:rowOff>
    </xdr:from>
    <xdr:to>
      <xdr:col>4</xdr:col>
      <xdr:colOff>2409826</xdr:colOff>
      <xdr:row>41</xdr:row>
      <xdr:rowOff>152401</xdr:rowOff>
    </xdr:to>
    <xdr:pic>
      <xdr:nvPicPr>
        <xdr:cNvPr id="9" name="Graphic 5">
          <a:extLst>
            <a:ext uri="{FF2B5EF4-FFF2-40B4-BE49-F238E27FC236}">
              <a16:creationId xmlns:a16="http://schemas.microsoft.com/office/drawing/2014/main" id="{96D05F20-18B5-414F-9A59-90BA96A3E9D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b="19675"/>
        <a:stretch>
          <a:fillRect/>
        </a:stretch>
      </xdr:blipFill>
      <xdr:spPr bwMode="auto">
        <a:xfrm>
          <a:off x="8813800" y="6584950"/>
          <a:ext cx="2162176" cy="1168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368300</xdr:colOff>
      <xdr:row>56</xdr:row>
      <xdr:rowOff>88900</xdr:rowOff>
    </xdr:from>
    <xdr:to>
      <xdr:col>2</xdr:col>
      <xdr:colOff>2346326</xdr:colOff>
      <xdr:row>64</xdr:row>
      <xdr:rowOff>15875</xdr:rowOff>
    </xdr:to>
    <xdr:pic>
      <xdr:nvPicPr>
        <xdr:cNvPr id="10" name="Picture 9">
          <a:extLst>
            <a:ext uri="{FF2B5EF4-FFF2-40B4-BE49-F238E27FC236}">
              <a16:creationId xmlns:a16="http://schemas.microsoft.com/office/drawing/2014/main" id="{9EBB3281-A799-4247-A8D3-E6E8A0DC0DB1}"/>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028950" y="10452100"/>
          <a:ext cx="1978026" cy="1400175"/>
        </a:xfrm>
        <a:prstGeom prst="rect">
          <a:avLst/>
        </a:prstGeom>
        <a:noFill/>
        <a:ln>
          <a:noFill/>
        </a:ln>
      </xdr:spPr>
    </xdr:pic>
    <xdr:clientData/>
  </xdr:twoCellAnchor>
  <xdr:twoCellAnchor editAs="oneCell">
    <xdr:from>
      <xdr:col>4</xdr:col>
      <xdr:colOff>361950</xdr:colOff>
      <xdr:row>56</xdr:row>
      <xdr:rowOff>177800</xdr:rowOff>
    </xdr:from>
    <xdr:to>
      <xdr:col>4</xdr:col>
      <xdr:colOff>2508377</xdr:colOff>
      <xdr:row>63</xdr:row>
      <xdr:rowOff>130175</xdr:rowOff>
    </xdr:to>
    <xdr:pic>
      <xdr:nvPicPr>
        <xdr:cNvPr id="11" name="Graphic 5">
          <a:extLst>
            <a:ext uri="{FF2B5EF4-FFF2-40B4-BE49-F238E27FC236}">
              <a16:creationId xmlns:a16="http://schemas.microsoft.com/office/drawing/2014/main" id="{E5846548-7A8B-4197-9128-75151B6572E2}"/>
            </a:ext>
          </a:extLst>
        </xdr:cNvPr>
        <xdr:cNvPicPr>
          <a:picLocks noChangeAspect="1"/>
        </xdr:cNvPicPr>
      </xdr:nvPicPr>
      <xdr:blipFill rotWithShape="1">
        <a:blip xmlns:r="http://schemas.openxmlformats.org/officeDocument/2006/relationships" r:embed="rId8">
          <a:extLst>
            <a:ext uri="{96DAC541-7B7A-43D3-8B79-37D633B846F1}">
              <asvg:svgBlip xmlns:asvg="http://schemas.microsoft.com/office/drawing/2016/SVG/main" r:embed="rId9"/>
            </a:ext>
          </a:extLst>
        </a:blip>
        <a:srcRect b="19675"/>
        <a:stretch/>
      </xdr:blipFill>
      <xdr:spPr>
        <a:xfrm>
          <a:off x="8928100" y="10541000"/>
          <a:ext cx="2146427" cy="1241425"/>
        </a:xfrm>
        <a:prstGeom prst="rect">
          <a:avLst/>
        </a:prstGeom>
      </xdr:spPr>
    </xdr:pic>
    <xdr:clientData/>
  </xdr:twoCellAnchor>
  <xdr:twoCellAnchor editAs="oneCell">
    <xdr:from>
      <xdr:col>2</xdr:col>
      <xdr:colOff>539750</xdr:colOff>
      <xdr:row>86</xdr:row>
      <xdr:rowOff>0</xdr:rowOff>
    </xdr:from>
    <xdr:to>
      <xdr:col>2</xdr:col>
      <xdr:colOff>2473325</xdr:colOff>
      <xdr:row>93</xdr:row>
      <xdr:rowOff>25401</xdr:rowOff>
    </xdr:to>
    <xdr:pic>
      <xdr:nvPicPr>
        <xdr:cNvPr id="12" name="Picture 11">
          <a:extLst>
            <a:ext uri="{FF2B5EF4-FFF2-40B4-BE49-F238E27FC236}">
              <a16:creationId xmlns:a16="http://schemas.microsoft.com/office/drawing/2014/main" id="{58268132-DA91-4027-8D9E-FBA502A3B4D6}"/>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00400" y="15887700"/>
          <a:ext cx="1933575" cy="1314451"/>
        </a:xfrm>
        <a:prstGeom prst="rect">
          <a:avLst/>
        </a:prstGeom>
        <a:noFill/>
        <a:ln>
          <a:noFill/>
        </a:ln>
      </xdr:spPr>
    </xdr:pic>
    <xdr:clientData/>
  </xdr:twoCellAnchor>
  <xdr:twoCellAnchor editAs="oneCell">
    <xdr:from>
      <xdr:col>4</xdr:col>
      <xdr:colOff>406400</xdr:colOff>
      <xdr:row>86</xdr:row>
      <xdr:rowOff>44450</xdr:rowOff>
    </xdr:from>
    <xdr:to>
      <xdr:col>4</xdr:col>
      <xdr:colOff>2401401</xdr:colOff>
      <xdr:row>92</xdr:row>
      <xdr:rowOff>98425</xdr:rowOff>
    </xdr:to>
    <xdr:pic>
      <xdr:nvPicPr>
        <xdr:cNvPr id="13" name="Graphic 8">
          <a:extLst>
            <a:ext uri="{FF2B5EF4-FFF2-40B4-BE49-F238E27FC236}">
              <a16:creationId xmlns:a16="http://schemas.microsoft.com/office/drawing/2014/main" id="{B66AED68-1A6C-4B95-8278-B762D15EF9FE}"/>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8972550" y="15932150"/>
          <a:ext cx="1995001" cy="1158875"/>
        </a:xfrm>
        <a:prstGeom prst="rect">
          <a:avLst/>
        </a:prstGeom>
      </xdr:spPr>
    </xdr:pic>
    <xdr:clientData/>
  </xdr:twoCellAnchor>
  <xdr:twoCellAnchor editAs="oneCell">
    <xdr:from>
      <xdr:col>2</xdr:col>
      <xdr:colOff>425450</xdr:colOff>
      <xdr:row>126</xdr:row>
      <xdr:rowOff>171450</xdr:rowOff>
    </xdr:from>
    <xdr:to>
      <xdr:col>2</xdr:col>
      <xdr:colOff>2437130</xdr:colOff>
      <xdr:row>133</xdr:row>
      <xdr:rowOff>173990</xdr:rowOff>
    </xdr:to>
    <xdr:pic>
      <xdr:nvPicPr>
        <xdr:cNvPr id="14" name="Picture 13">
          <a:extLst>
            <a:ext uri="{FF2B5EF4-FFF2-40B4-BE49-F238E27FC236}">
              <a16:creationId xmlns:a16="http://schemas.microsoft.com/office/drawing/2014/main" id="{8872F546-FEAD-436F-8C16-90C39E357C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3425150"/>
          <a:ext cx="201168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495300</xdr:colOff>
      <xdr:row>126</xdr:row>
      <xdr:rowOff>171450</xdr:rowOff>
    </xdr:from>
    <xdr:to>
      <xdr:col>4</xdr:col>
      <xdr:colOff>2552700</xdr:colOff>
      <xdr:row>133</xdr:row>
      <xdr:rowOff>106680</xdr:rowOff>
    </xdr:to>
    <xdr:pic>
      <xdr:nvPicPr>
        <xdr:cNvPr id="15" name="Graphic 8">
          <a:extLst>
            <a:ext uri="{FF2B5EF4-FFF2-40B4-BE49-F238E27FC236}">
              <a16:creationId xmlns:a16="http://schemas.microsoft.com/office/drawing/2014/main" id="{C241B6D2-DD87-49EF-B01B-EAA688B8C2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19675"/>
        <a:stretch>
          <a:fillRect/>
        </a:stretch>
      </xdr:blipFill>
      <xdr:spPr bwMode="auto">
        <a:xfrm>
          <a:off x="9061450" y="23425150"/>
          <a:ext cx="2057400" cy="1224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147</xdr:row>
      <xdr:rowOff>63500</xdr:rowOff>
    </xdr:from>
    <xdr:to>
      <xdr:col>2</xdr:col>
      <xdr:colOff>2609850</xdr:colOff>
      <xdr:row>154</xdr:row>
      <xdr:rowOff>88900</xdr:rowOff>
    </xdr:to>
    <xdr:pic>
      <xdr:nvPicPr>
        <xdr:cNvPr id="16" name="Picture 2">
          <a:extLst>
            <a:ext uri="{FF2B5EF4-FFF2-40B4-BE49-F238E27FC236}">
              <a16:creationId xmlns:a16="http://schemas.microsoft.com/office/drawing/2014/main" id="{F16704B5-3888-4E95-831E-037018FADB5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89300" y="27184350"/>
          <a:ext cx="198120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317500</xdr:colOff>
      <xdr:row>147</xdr:row>
      <xdr:rowOff>31750</xdr:rowOff>
    </xdr:from>
    <xdr:to>
      <xdr:col>4</xdr:col>
      <xdr:colOff>2546349</xdr:colOff>
      <xdr:row>154</xdr:row>
      <xdr:rowOff>142875</xdr:rowOff>
    </xdr:to>
    <xdr:pic>
      <xdr:nvPicPr>
        <xdr:cNvPr id="17" name="Picture 16">
          <a:extLst>
            <a:ext uri="{FF2B5EF4-FFF2-40B4-BE49-F238E27FC236}">
              <a16:creationId xmlns:a16="http://schemas.microsoft.com/office/drawing/2014/main" id="{899C9D0B-4D34-4161-B9D0-8C96DF1ACB4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883650" y="27152600"/>
          <a:ext cx="2228849" cy="1400175"/>
        </a:xfrm>
        <a:prstGeom prst="rect">
          <a:avLst/>
        </a:prstGeom>
      </xdr:spPr>
    </xdr:pic>
    <xdr:clientData/>
  </xdr:twoCellAnchor>
  <xdr:twoCellAnchor editAs="oneCell">
    <xdr:from>
      <xdr:col>2</xdr:col>
      <xdr:colOff>431800</xdr:colOff>
      <xdr:row>169</xdr:row>
      <xdr:rowOff>50800</xdr:rowOff>
    </xdr:from>
    <xdr:to>
      <xdr:col>2</xdr:col>
      <xdr:colOff>2574925</xdr:colOff>
      <xdr:row>177</xdr:row>
      <xdr:rowOff>88900</xdr:rowOff>
    </xdr:to>
    <xdr:pic>
      <xdr:nvPicPr>
        <xdr:cNvPr id="18" name="Picture 4">
          <a:extLst>
            <a:ext uri="{FF2B5EF4-FFF2-40B4-BE49-F238E27FC236}">
              <a16:creationId xmlns:a16="http://schemas.microsoft.com/office/drawing/2014/main" id="{935E71F8-BBFE-4541-BF66-D1C987FCCB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2450" y="31222950"/>
          <a:ext cx="2143125" cy="151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260350</xdr:colOff>
      <xdr:row>169</xdr:row>
      <xdr:rowOff>127000</xdr:rowOff>
    </xdr:from>
    <xdr:to>
      <xdr:col>4</xdr:col>
      <xdr:colOff>2305050</xdr:colOff>
      <xdr:row>176</xdr:row>
      <xdr:rowOff>12700</xdr:rowOff>
    </xdr:to>
    <xdr:pic>
      <xdr:nvPicPr>
        <xdr:cNvPr id="19" name="Graphic 8">
          <a:extLst>
            <a:ext uri="{FF2B5EF4-FFF2-40B4-BE49-F238E27FC236}">
              <a16:creationId xmlns:a16="http://schemas.microsoft.com/office/drawing/2014/main" id="{F7B2F07B-8D5A-4AB1-A6B6-EF9E05EBCCBD}"/>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8826500" y="31299150"/>
          <a:ext cx="2044700" cy="1174750"/>
        </a:xfrm>
        <a:prstGeom prst="rect">
          <a:avLst/>
        </a:prstGeom>
      </xdr:spPr>
    </xdr:pic>
    <xdr:clientData/>
  </xdr:twoCellAnchor>
  <xdr:twoCellAnchor editAs="oneCell">
    <xdr:from>
      <xdr:col>2</xdr:col>
      <xdr:colOff>692150</xdr:colOff>
      <xdr:row>179</xdr:row>
      <xdr:rowOff>63500</xdr:rowOff>
    </xdr:from>
    <xdr:to>
      <xdr:col>2</xdr:col>
      <xdr:colOff>2625725</xdr:colOff>
      <xdr:row>186</xdr:row>
      <xdr:rowOff>168276</xdr:rowOff>
    </xdr:to>
    <xdr:pic>
      <xdr:nvPicPr>
        <xdr:cNvPr id="20" name="Picture 19">
          <a:extLst>
            <a:ext uri="{FF2B5EF4-FFF2-40B4-BE49-F238E27FC236}">
              <a16:creationId xmlns:a16="http://schemas.microsoft.com/office/drawing/2014/main" id="{B57D1DA3-B20E-4A32-B0A1-A558D0B47D2B}"/>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52800" y="33077150"/>
          <a:ext cx="1933575" cy="1393826"/>
        </a:xfrm>
        <a:prstGeom prst="rect">
          <a:avLst/>
        </a:prstGeom>
        <a:noFill/>
        <a:ln>
          <a:noFill/>
        </a:ln>
      </xdr:spPr>
    </xdr:pic>
    <xdr:clientData/>
  </xdr:twoCellAnchor>
  <xdr:twoCellAnchor editAs="oneCell">
    <xdr:from>
      <xdr:col>4</xdr:col>
      <xdr:colOff>260350</xdr:colOff>
      <xdr:row>179</xdr:row>
      <xdr:rowOff>38100</xdr:rowOff>
    </xdr:from>
    <xdr:to>
      <xdr:col>4</xdr:col>
      <xdr:colOff>2378076</xdr:colOff>
      <xdr:row>186</xdr:row>
      <xdr:rowOff>19050</xdr:rowOff>
    </xdr:to>
    <xdr:pic>
      <xdr:nvPicPr>
        <xdr:cNvPr id="21" name="Graphic 8">
          <a:extLst>
            <a:ext uri="{FF2B5EF4-FFF2-40B4-BE49-F238E27FC236}">
              <a16:creationId xmlns:a16="http://schemas.microsoft.com/office/drawing/2014/main" id="{05EB9BF5-04D6-4265-88F9-103E8CCA3969}"/>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b="19675"/>
        <a:stretch>
          <a:fillRect/>
        </a:stretch>
      </xdr:blipFill>
      <xdr:spPr bwMode="auto">
        <a:xfrm>
          <a:off x="8826500" y="33051750"/>
          <a:ext cx="2117726" cy="12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533400</xdr:colOff>
      <xdr:row>232</xdr:row>
      <xdr:rowOff>25400</xdr:rowOff>
    </xdr:from>
    <xdr:to>
      <xdr:col>2</xdr:col>
      <xdr:colOff>2571750</xdr:colOff>
      <xdr:row>239</xdr:row>
      <xdr:rowOff>60325</xdr:rowOff>
    </xdr:to>
    <xdr:pic>
      <xdr:nvPicPr>
        <xdr:cNvPr id="22" name="Picture 1">
          <a:extLst>
            <a:ext uri="{FF2B5EF4-FFF2-40B4-BE49-F238E27FC236}">
              <a16:creationId xmlns:a16="http://schemas.microsoft.com/office/drawing/2014/main" id="{6122CED9-A086-41B7-A2A8-E255263C8F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94050" y="42799000"/>
          <a:ext cx="20383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463550</xdr:colOff>
      <xdr:row>232</xdr:row>
      <xdr:rowOff>76200</xdr:rowOff>
    </xdr:from>
    <xdr:to>
      <xdr:col>4</xdr:col>
      <xdr:colOff>2508250</xdr:colOff>
      <xdr:row>238</xdr:row>
      <xdr:rowOff>146050</xdr:rowOff>
    </xdr:to>
    <xdr:pic>
      <xdr:nvPicPr>
        <xdr:cNvPr id="23" name="Graphic 8">
          <a:extLst>
            <a:ext uri="{FF2B5EF4-FFF2-40B4-BE49-F238E27FC236}">
              <a16:creationId xmlns:a16="http://schemas.microsoft.com/office/drawing/2014/main" id="{6A0B8D32-E532-456D-A4FB-8A71E22C9866}"/>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9029700" y="42849800"/>
          <a:ext cx="2044700" cy="1174750"/>
        </a:xfrm>
        <a:prstGeom prst="rect">
          <a:avLst/>
        </a:prstGeom>
      </xdr:spPr>
    </xdr:pic>
    <xdr:clientData/>
  </xdr:twoCellAnchor>
  <xdr:twoCellAnchor editAs="oneCell">
    <xdr:from>
      <xdr:col>2</xdr:col>
      <xdr:colOff>469900</xdr:colOff>
      <xdr:row>317</xdr:row>
      <xdr:rowOff>146050</xdr:rowOff>
    </xdr:from>
    <xdr:to>
      <xdr:col>2</xdr:col>
      <xdr:colOff>2279651</xdr:colOff>
      <xdr:row>324</xdr:row>
      <xdr:rowOff>152400</xdr:rowOff>
    </xdr:to>
    <xdr:pic>
      <xdr:nvPicPr>
        <xdr:cNvPr id="24" name="Picture 23">
          <a:extLst>
            <a:ext uri="{FF2B5EF4-FFF2-40B4-BE49-F238E27FC236}">
              <a16:creationId xmlns:a16="http://schemas.microsoft.com/office/drawing/2014/main" id="{2CAC800A-D6C0-4941-B565-BADB89A2AA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0550" y="58572400"/>
          <a:ext cx="1809751"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387350</xdr:colOff>
      <xdr:row>318</xdr:row>
      <xdr:rowOff>12700</xdr:rowOff>
    </xdr:from>
    <xdr:to>
      <xdr:col>4</xdr:col>
      <xdr:colOff>2549526</xdr:colOff>
      <xdr:row>324</xdr:row>
      <xdr:rowOff>76201</xdr:rowOff>
    </xdr:to>
    <xdr:pic>
      <xdr:nvPicPr>
        <xdr:cNvPr id="25" name="Graphic 5">
          <a:extLst>
            <a:ext uri="{FF2B5EF4-FFF2-40B4-BE49-F238E27FC236}">
              <a16:creationId xmlns:a16="http://schemas.microsoft.com/office/drawing/2014/main" id="{4D9F3169-C011-4B81-A475-615D1048560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b="19675"/>
        <a:stretch>
          <a:fillRect/>
        </a:stretch>
      </xdr:blipFill>
      <xdr:spPr bwMode="auto">
        <a:xfrm>
          <a:off x="8953500" y="58623200"/>
          <a:ext cx="2162176" cy="1168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337</xdr:row>
      <xdr:rowOff>158750</xdr:rowOff>
    </xdr:from>
    <xdr:to>
      <xdr:col>2</xdr:col>
      <xdr:colOff>2238376</xdr:colOff>
      <xdr:row>344</xdr:row>
      <xdr:rowOff>168275</xdr:rowOff>
    </xdr:to>
    <xdr:pic>
      <xdr:nvPicPr>
        <xdr:cNvPr id="26" name="Picture 25">
          <a:extLst>
            <a:ext uri="{FF2B5EF4-FFF2-40B4-BE49-F238E27FC236}">
              <a16:creationId xmlns:a16="http://schemas.microsoft.com/office/drawing/2014/main" id="{4D1A8A76-B0CC-4B7F-9CE9-9E285533154C}"/>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041650" y="62268100"/>
          <a:ext cx="1857376" cy="1298575"/>
        </a:xfrm>
        <a:prstGeom prst="rect">
          <a:avLst/>
        </a:prstGeom>
        <a:noFill/>
        <a:ln>
          <a:noFill/>
        </a:ln>
      </xdr:spPr>
    </xdr:pic>
    <xdr:clientData/>
  </xdr:twoCellAnchor>
  <xdr:twoCellAnchor editAs="oneCell">
    <xdr:from>
      <xdr:col>4</xdr:col>
      <xdr:colOff>412750</xdr:colOff>
      <xdr:row>338</xdr:row>
      <xdr:rowOff>0</xdr:rowOff>
    </xdr:from>
    <xdr:to>
      <xdr:col>4</xdr:col>
      <xdr:colOff>2483525</xdr:colOff>
      <xdr:row>344</xdr:row>
      <xdr:rowOff>101599</xdr:rowOff>
    </xdr:to>
    <xdr:pic>
      <xdr:nvPicPr>
        <xdr:cNvPr id="27" name="Graphic 9">
          <a:extLst>
            <a:ext uri="{FF2B5EF4-FFF2-40B4-BE49-F238E27FC236}">
              <a16:creationId xmlns:a16="http://schemas.microsoft.com/office/drawing/2014/main" id="{2ACB5FC1-044C-4AEB-84D1-9D78BA9C9247}"/>
            </a:ext>
          </a:extLst>
        </xdr:cNvPr>
        <xdr:cNvPicPr>
          <a:picLocks noChangeAspect="1"/>
        </xdr:cNvPicPr>
      </xdr:nvPicPr>
      <xdr:blipFill rotWithShape="1">
        <a:blip xmlns:r="http://schemas.openxmlformats.org/officeDocument/2006/relationships" r:embed="rId13">
          <a:extLst>
            <a:ext uri="{96DAC541-7B7A-43D3-8B79-37D633B846F1}">
              <asvg:svgBlip xmlns:asvg="http://schemas.microsoft.com/office/drawing/2016/SVG/main" r:embed="rId14"/>
            </a:ext>
          </a:extLst>
        </a:blip>
        <a:srcRect b="17465"/>
        <a:stretch/>
      </xdr:blipFill>
      <xdr:spPr>
        <a:xfrm>
          <a:off x="8978900" y="62293500"/>
          <a:ext cx="2070775" cy="1206499"/>
        </a:xfrm>
        <a:prstGeom prst="rect">
          <a:avLst/>
        </a:prstGeom>
      </xdr:spPr>
    </xdr:pic>
    <xdr:clientData/>
  </xdr:twoCellAnchor>
  <xdr:twoCellAnchor editAs="oneCell">
    <xdr:from>
      <xdr:col>2</xdr:col>
      <xdr:colOff>438150</xdr:colOff>
      <xdr:row>347</xdr:row>
      <xdr:rowOff>152400</xdr:rowOff>
    </xdr:from>
    <xdr:to>
      <xdr:col>2</xdr:col>
      <xdr:colOff>2371725</xdr:colOff>
      <xdr:row>355</xdr:row>
      <xdr:rowOff>31750</xdr:rowOff>
    </xdr:to>
    <xdr:pic>
      <xdr:nvPicPr>
        <xdr:cNvPr id="28" name="Picture 27">
          <a:extLst>
            <a:ext uri="{FF2B5EF4-FFF2-40B4-BE49-F238E27FC236}">
              <a16:creationId xmlns:a16="http://schemas.microsoft.com/office/drawing/2014/main" id="{DA0EADCB-2252-4C39-8DB5-380BFC24BDF3}"/>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98800" y="64103250"/>
          <a:ext cx="1933575" cy="1352550"/>
        </a:xfrm>
        <a:prstGeom prst="rect">
          <a:avLst/>
        </a:prstGeom>
        <a:noFill/>
        <a:ln>
          <a:noFill/>
        </a:ln>
      </xdr:spPr>
    </xdr:pic>
    <xdr:clientData/>
  </xdr:twoCellAnchor>
  <xdr:twoCellAnchor editAs="oneCell">
    <xdr:from>
      <xdr:col>4</xdr:col>
      <xdr:colOff>450850</xdr:colOff>
      <xdr:row>347</xdr:row>
      <xdr:rowOff>107950</xdr:rowOff>
    </xdr:from>
    <xdr:to>
      <xdr:col>4</xdr:col>
      <xdr:colOff>2489200</xdr:colOff>
      <xdr:row>355</xdr:row>
      <xdr:rowOff>47625</xdr:rowOff>
    </xdr:to>
    <xdr:pic>
      <xdr:nvPicPr>
        <xdr:cNvPr id="29" name="Picture 2">
          <a:extLst>
            <a:ext uri="{FF2B5EF4-FFF2-40B4-BE49-F238E27FC236}">
              <a16:creationId xmlns:a16="http://schemas.microsoft.com/office/drawing/2014/main" id="{3BB6339E-60AD-4C4E-956A-D09CFB2D64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17000" y="64058800"/>
          <a:ext cx="2038350" cy="141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469900</xdr:colOff>
      <xdr:row>396</xdr:row>
      <xdr:rowOff>152400</xdr:rowOff>
    </xdr:from>
    <xdr:to>
      <xdr:col>2</xdr:col>
      <xdr:colOff>2460625</xdr:colOff>
      <xdr:row>405</xdr:row>
      <xdr:rowOff>6350</xdr:rowOff>
    </xdr:to>
    <xdr:pic>
      <xdr:nvPicPr>
        <xdr:cNvPr id="30" name="Picture 4">
          <a:extLst>
            <a:ext uri="{FF2B5EF4-FFF2-40B4-BE49-F238E27FC236}">
              <a16:creationId xmlns:a16="http://schemas.microsoft.com/office/drawing/2014/main" id="{73F89315-E21D-4D35-B58C-361F67D6DF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0550" y="73126600"/>
          <a:ext cx="1990725" cy="151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368300</xdr:colOff>
      <xdr:row>397</xdr:row>
      <xdr:rowOff>101600</xdr:rowOff>
    </xdr:from>
    <xdr:to>
      <xdr:col>4</xdr:col>
      <xdr:colOff>2413000</xdr:colOff>
      <xdr:row>403</xdr:row>
      <xdr:rowOff>171450</xdr:rowOff>
    </xdr:to>
    <xdr:pic>
      <xdr:nvPicPr>
        <xdr:cNvPr id="31" name="Graphic 8">
          <a:extLst>
            <a:ext uri="{FF2B5EF4-FFF2-40B4-BE49-F238E27FC236}">
              <a16:creationId xmlns:a16="http://schemas.microsoft.com/office/drawing/2014/main" id="{8825EDAD-367A-44A7-974E-B490997E2F3D}"/>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8934450" y="73259950"/>
          <a:ext cx="2044700" cy="1174750"/>
        </a:xfrm>
        <a:prstGeom prst="rect">
          <a:avLst/>
        </a:prstGeom>
      </xdr:spPr>
    </xdr:pic>
    <xdr:clientData/>
  </xdr:twoCellAnchor>
  <xdr:twoCellAnchor editAs="oneCell">
    <xdr:from>
      <xdr:col>2</xdr:col>
      <xdr:colOff>254000</xdr:colOff>
      <xdr:row>416</xdr:row>
      <xdr:rowOff>127000</xdr:rowOff>
    </xdr:from>
    <xdr:to>
      <xdr:col>2</xdr:col>
      <xdr:colOff>2473325</xdr:colOff>
      <xdr:row>424</xdr:row>
      <xdr:rowOff>165100</xdr:rowOff>
    </xdr:to>
    <xdr:pic>
      <xdr:nvPicPr>
        <xdr:cNvPr id="32" name="Picture 4">
          <a:extLst>
            <a:ext uri="{FF2B5EF4-FFF2-40B4-BE49-F238E27FC236}">
              <a16:creationId xmlns:a16="http://schemas.microsoft.com/office/drawing/2014/main" id="{CA797D6D-E636-4CDB-B0DB-2697C96AEC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4650" y="76784200"/>
          <a:ext cx="2219325" cy="151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450850</xdr:colOff>
      <xdr:row>417</xdr:row>
      <xdr:rowOff>101600</xdr:rowOff>
    </xdr:from>
    <xdr:to>
      <xdr:col>4</xdr:col>
      <xdr:colOff>2495550</xdr:colOff>
      <xdr:row>423</xdr:row>
      <xdr:rowOff>171450</xdr:rowOff>
    </xdr:to>
    <xdr:pic>
      <xdr:nvPicPr>
        <xdr:cNvPr id="33" name="Graphic 8">
          <a:extLst>
            <a:ext uri="{FF2B5EF4-FFF2-40B4-BE49-F238E27FC236}">
              <a16:creationId xmlns:a16="http://schemas.microsoft.com/office/drawing/2014/main" id="{59E0651E-53F9-4772-B185-1A69C15018DD}"/>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9017000" y="76942950"/>
          <a:ext cx="2044700" cy="1174750"/>
        </a:xfrm>
        <a:prstGeom prst="rect">
          <a:avLst/>
        </a:prstGeom>
      </xdr:spPr>
    </xdr:pic>
    <xdr:clientData/>
  </xdr:twoCellAnchor>
  <xdr:twoCellAnchor editAs="oneCell">
    <xdr:from>
      <xdr:col>2</xdr:col>
      <xdr:colOff>419100</xdr:colOff>
      <xdr:row>45</xdr:row>
      <xdr:rowOff>50800</xdr:rowOff>
    </xdr:from>
    <xdr:to>
      <xdr:col>2</xdr:col>
      <xdr:colOff>2447926</xdr:colOff>
      <xdr:row>53</xdr:row>
      <xdr:rowOff>15875</xdr:rowOff>
    </xdr:to>
    <xdr:pic>
      <xdr:nvPicPr>
        <xdr:cNvPr id="34" name="Picture 33">
          <a:extLst>
            <a:ext uri="{FF2B5EF4-FFF2-40B4-BE49-F238E27FC236}">
              <a16:creationId xmlns:a16="http://schemas.microsoft.com/office/drawing/2014/main" id="{7AD0A829-DAE1-473E-9CA5-F0E81FB42CF6}"/>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079750" y="8388350"/>
          <a:ext cx="2028826" cy="1438275"/>
        </a:xfrm>
        <a:prstGeom prst="rect">
          <a:avLst/>
        </a:prstGeom>
        <a:noFill/>
        <a:ln>
          <a:noFill/>
        </a:ln>
      </xdr:spPr>
    </xdr:pic>
    <xdr:clientData/>
  </xdr:twoCellAnchor>
  <xdr:twoCellAnchor editAs="oneCell">
    <xdr:from>
      <xdr:col>4</xdr:col>
      <xdr:colOff>349250</xdr:colOff>
      <xdr:row>45</xdr:row>
      <xdr:rowOff>12700</xdr:rowOff>
    </xdr:from>
    <xdr:to>
      <xdr:col>4</xdr:col>
      <xdr:colOff>2501901</xdr:colOff>
      <xdr:row>51</xdr:row>
      <xdr:rowOff>156245</xdr:rowOff>
    </xdr:to>
    <xdr:pic>
      <xdr:nvPicPr>
        <xdr:cNvPr id="35" name="Graphic 4">
          <a:extLst>
            <a:ext uri="{FF2B5EF4-FFF2-40B4-BE49-F238E27FC236}">
              <a16:creationId xmlns:a16="http://schemas.microsoft.com/office/drawing/2014/main" id="{B052A710-E621-425D-B840-61B3A75DF50F}"/>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8915400" y="8350250"/>
          <a:ext cx="2152651" cy="1248445"/>
        </a:xfrm>
        <a:prstGeom prst="rect">
          <a:avLst/>
        </a:prstGeom>
      </xdr:spPr>
    </xdr:pic>
    <xdr:clientData/>
  </xdr:twoCellAnchor>
  <xdr:twoCellAnchor editAs="oneCell">
    <xdr:from>
      <xdr:col>2</xdr:col>
      <xdr:colOff>520700</xdr:colOff>
      <xdr:row>66</xdr:row>
      <xdr:rowOff>31750</xdr:rowOff>
    </xdr:from>
    <xdr:to>
      <xdr:col>2</xdr:col>
      <xdr:colOff>2549526</xdr:colOff>
      <xdr:row>73</xdr:row>
      <xdr:rowOff>180975</xdr:rowOff>
    </xdr:to>
    <xdr:pic>
      <xdr:nvPicPr>
        <xdr:cNvPr id="36" name="Picture 35">
          <a:extLst>
            <a:ext uri="{FF2B5EF4-FFF2-40B4-BE49-F238E27FC236}">
              <a16:creationId xmlns:a16="http://schemas.microsoft.com/office/drawing/2014/main" id="{3AEA734D-9A33-47AA-8734-3DC74135F44F}"/>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25900" y="12236450"/>
          <a:ext cx="2028826" cy="1438275"/>
        </a:xfrm>
        <a:prstGeom prst="rect">
          <a:avLst/>
        </a:prstGeom>
        <a:noFill/>
        <a:ln>
          <a:noFill/>
        </a:ln>
      </xdr:spPr>
    </xdr:pic>
    <xdr:clientData/>
  </xdr:twoCellAnchor>
  <xdr:twoCellAnchor editAs="oneCell">
    <xdr:from>
      <xdr:col>4</xdr:col>
      <xdr:colOff>349250</xdr:colOff>
      <xdr:row>66</xdr:row>
      <xdr:rowOff>95250</xdr:rowOff>
    </xdr:from>
    <xdr:to>
      <xdr:col>4</xdr:col>
      <xdr:colOff>2523428</xdr:colOff>
      <xdr:row>73</xdr:row>
      <xdr:rowOff>73225</xdr:rowOff>
    </xdr:to>
    <xdr:pic>
      <xdr:nvPicPr>
        <xdr:cNvPr id="37" name="Graphic 4">
          <a:extLst>
            <a:ext uri="{FF2B5EF4-FFF2-40B4-BE49-F238E27FC236}">
              <a16:creationId xmlns:a16="http://schemas.microsoft.com/office/drawing/2014/main" id="{57B0995F-B598-4506-B52F-827B502FE1B6}"/>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59950" y="12299950"/>
          <a:ext cx="2174178" cy="1267025"/>
        </a:xfrm>
        <a:prstGeom prst="rect">
          <a:avLst/>
        </a:prstGeom>
      </xdr:spPr>
    </xdr:pic>
    <xdr:clientData/>
  </xdr:twoCellAnchor>
  <xdr:twoCellAnchor editAs="oneCell">
    <xdr:from>
      <xdr:col>2</xdr:col>
      <xdr:colOff>514350</xdr:colOff>
      <xdr:row>76</xdr:row>
      <xdr:rowOff>6350</xdr:rowOff>
    </xdr:from>
    <xdr:to>
      <xdr:col>2</xdr:col>
      <xdr:colOff>2543176</xdr:colOff>
      <xdr:row>83</xdr:row>
      <xdr:rowOff>155575</xdr:rowOff>
    </xdr:to>
    <xdr:pic>
      <xdr:nvPicPr>
        <xdr:cNvPr id="38" name="Picture 37">
          <a:extLst>
            <a:ext uri="{FF2B5EF4-FFF2-40B4-BE49-F238E27FC236}">
              <a16:creationId xmlns:a16="http://schemas.microsoft.com/office/drawing/2014/main" id="{CD2F885B-5A08-4022-A44C-1780D7499E22}"/>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19550" y="14052550"/>
          <a:ext cx="2028826" cy="1438275"/>
        </a:xfrm>
        <a:prstGeom prst="rect">
          <a:avLst/>
        </a:prstGeom>
        <a:noFill/>
        <a:ln>
          <a:noFill/>
        </a:ln>
      </xdr:spPr>
    </xdr:pic>
    <xdr:clientData/>
  </xdr:twoCellAnchor>
  <xdr:twoCellAnchor editAs="oneCell">
    <xdr:from>
      <xdr:col>4</xdr:col>
      <xdr:colOff>336550</xdr:colOff>
      <xdr:row>75</xdr:row>
      <xdr:rowOff>152400</xdr:rowOff>
    </xdr:from>
    <xdr:to>
      <xdr:col>4</xdr:col>
      <xdr:colOff>2489201</xdr:colOff>
      <xdr:row>82</xdr:row>
      <xdr:rowOff>111795</xdr:rowOff>
    </xdr:to>
    <xdr:pic>
      <xdr:nvPicPr>
        <xdr:cNvPr id="39" name="Graphic 4">
          <a:extLst>
            <a:ext uri="{FF2B5EF4-FFF2-40B4-BE49-F238E27FC236}">
              <a16:creationId xmlns:a16="http://schemas.microsoft.com/office/drawing/2014/main" id="{6CAB91C8-DB33-4431-A843-EE50785E46A1}"/>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47250" y="14014450"/>
          <a:ext cx="2152651" cy="1248445"/>
        </a:xfrm>
        <a:prstGeom prst="rect">
          <a:avLst/>
        </a:prstGeom>
      </xdr:spPr>
    </xdr:pic>
    <xdr:clientData/>
  </xdr:twoCellAnchor>
  <xdr:twoCellAnchor editAs="oneCell">
    <xdr:from>
      <xdr:col>2</xdr:col>
      <xdr:colOff>387350</xdr:colOff>
      <xdr:row>97</xdr:row>
      <xdr:rowOff>25400</xdr:rowOff>
    </xdr:from>
    <xdr:to>
      <xdr:col>2</xdr:col>
      <xdr:colOff>2416176</xdr:colOff>
      <xdr:row>104</xdr:row>
      <xdr:rowOff>174625</xdr:rowOff>
    </xdr:to>
    <xdr:pic>
      <xdr:nvPicPr>
        <xdr:cNvPr id="40" name="Picture 39">
          <a:extLst>
            <a:ext uri="{FF2B5EF4-FFF2-40B4-BE49-F238E27FC236}">
              <a16:creationId xmlns:a16="http://schemas.microsoft.com/office/drawing/2014/main" id="{341BD5B7-E0C4-4140-9D9E-546635BD965A}"/>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892550" y="17938750"/>
          <a:ext cx="2028826" cy="1438275"/>
        </a:xfrm>
        <a:prstGeom prst="rect">
          <a:avLst/>
        </a:prstGeom>
        <a:noFill/>
        <a:ln>
          <a:noFill/>
        </a:ln>
      </xdr:spPr>
    </xdr:pic>
    <xdr:clientData/>
  </xdr:twoCellAnchor>
  <xdr:twoCellAnchor editAs="oneCell">
    <xdr:from>
      <xdr:col>4</xdr:col>
      <xdr:colOff>349250</xdr:colOff>
      <xdr:row>97</xdr:row>
      <xdr:rowOff>0</xdr:rowOff>
    </xdr:from>
    <xdr:to>
      <xdr:col>4</xdr:col>
      <xdr:colOff>2501901</xdr:colOff>
      <xdr:row>103</xdr:row>
      <xdr:rowOff>143545</xdr:rowOff>
    </xdr:to>
    <xdr:pic>
      <xdr:nvPicPr>
        <xdr:cNvPr id="41" name="Graphic 4">
          <a:extLst>
            <a:ext uri="{FF2B5EF4-FFF2-40B4-BE49-F238E27FC236}">
              <a16:creationId xmlns:a16="http://schemas.microsoft.com/office/drawing/2014/main" id="{4D227F0E-49BA-40CE-A0FE-C10747642DB8}"/>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59950" y="17913350"/>
          <a:ext cx="2152651" cy="1248445"/>
        </a:xfrm>
        <a:prstGeom prst="rect">
          <a:avLst/>
        </a:prstGeom>
      </xdr:spPr>
    </xdr:pic>
    <xdr:clientData/>
  </xdr:twoCellAnchor>
  <xdr:twoCellAnchor editAs="oneCell">
    <xdr:from>
      <xdr:col>2</xdr:col>
      <xdr:colOff>596900</xdr:colOff>
      <xdr:row>106</xdr:row>
      <xdr:rowOff>114300</xdr:rowOff>
    </xdr:from>
    <xdr:to>
      <xdr:col>2</xdr:col>
      <xdr:colOff>2625726</xdr:colOff>
      <xdr:row>114</xdr:row>
      <xdr:rowOff>79375</xdr:rowOff>
    </xdr:to>
    <xdr:pic>
      <xdr:nvPicPr>
        <xdr:cNvPr id="42" name="Picture 41">
          <a:extLst>
            <a:ext uri="{FF2B5EF4-FFF2-40B4-BE49-F238E27FC236}">
              <a16:creationId xmlns:a16="http://schemas.microsoft.com/office/drawing/2014/main" id="{DB74365F-F06A-4692-96F3-723CE5502993}"/>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102100" y="19685000"/>
          <a:ext cx="2028826" cy="1438275"/>
        </a:xfrm>
        <a:prstGeom prst="rect">
          <a:avLst/>
        </a:prstGeom>
        <a:noFill/>
        <a:ln>
          <a:noFill/>
        </a:ln>
      </xdr:spPr>
    </xdr:pic>
    <xdr:clientData/>
  </xdr:twoCellAnchor>
  <xdr:twoCellAnchor editAs="oneCell">
    <xdr:from>
      <xdr:col>4</xdr:col>
      <xdr:colOff>330200</xdr:colOff>
      <xdr:row>107</xdr:row>
      <xdr:rowOff>0</xdr:rowOff>
    </xdr:from>
    <xdr:to>
      <xdr:col>4</xdr:col>
      <xdr:colOff>2482851</xdr:colOff>
      <xdr:row>113</xdr:row>
      <xdr:rowOff>149895</xdr:rowOff>
    </xdr:to>
    <xdr:pic>
      <xdr:nvPicPr>
        <xdr:cNvPr id="43" name="Graphic 4">
          <a:extLst>
            <a:ext uri="{FF2B5EF4-FFF2-40B4-BE49-F238E27FC236}">
              <a16:creationId xmlns:a16="http://schemas.microsoft.com/office/drawing/2014/main" id="{2D0B536D-BAF9-42B4-A5CD-B4FB116A496E}"/>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40900" y="19754850"/>
          <a:ext cx="2152651" cy="1254795"/>
        </a:xfrm>
        <a:prstGeom prst="rect">
          <a:avLst/>
        </a:prstGeom>
      </xdr:spPr>
    </xdr:pic>
    <xdr:clientData/>
  </xdr:twoCellAnchor>
  <xdr:twoCellAnchor editAs="oneCell">
    <xdr:from>
      <xdr:col>2</xdr:col>
      <xdr:colOff>495300</xdr:colOff>
      <xdr:row>117</xdr:row>
      <xdr:rowOff>19050</xdr:rowOff>
    </xdr:from>
    <xdr:to>
      <xdr:col>2</xdr:col>
      <xdr:colOff>2524126</xdr:colOff>
      <xdr:row>124</xdr:row>
      <xdr:rowOff>168275</xdr:rowOff>
    </xdr:to>
    <xdr:pic>
      <xdr:nvPicPr>
        <xdr:cNvPr id="44" name="Picture 43">
          <a:extLst>
            <a:ext uri="{FF2B5EF4-FFF2-40B4-BE49-F238E27FC236}">
              <a16:creationId xmlns:a16="http://schemas.microsoft.com/office/drawing/2014/main" id="{8B23E345-6B79-4BA0-A992-20E00840B267}"/>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00500" y="21615400"/>
          <a:ext cx="2028826" cy="1438275"/>
        </a:xfrm>
        <a:prstGeom prst="rect">
          <a:avLst/>
        </a:prstGeom>
        <a:noFill/>
        <a:ln>
          <a:noFill/>
        </a:ln>
      </xdr:spPr>
    </xdr:pic>
    <xdr:clientData/>
  </xdr:twoCellAnchor>
  <xdr:twoCellAnchor editAs="oneCell">
    <xdr:from>
      <xdr:col>4</xdr:col>
      <xdr:colOff>330200</xdr:colOff>
      <xdr:row>117</xdr:row>
      <xdr:rowOff>95250</xdr:rowOff>
    </xdr:from>
    <xdr:to>
      <xdr:col>4</xdr:col>
      <xdr:colOff>2482851</xdr:colOff>
      <xdr:row>124</xdr:row>
      <xdr:rowOff>54645</xdr:rowOff>
    </xdr:to>
    <xdr:pic>
      <xdr:nvPicPr>
        <xdr:cNvPr id="45" name="Graphic 4">
          <a:extLst>
            <a:ext uri="{FF2B5EF4-FFF2-40B4-BE49-F238E27FC236}">
              <a16:creationId xmlns:a16="http://schemas.microsoft.com/office/drawing/2014/main" id="{0819FB68-C7FC-430C-A988-E589439265AF}"/>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40900" y="21691600"/>
          <a:ext cx="2152651" cy="1248445"/>
        </a:xfrm>
        <a:prstGeom prst="rect">
          <a:avLst/>
        </a:prstGeom>
      </xdr:spPr>
    </xdr:pic>
    <xdr:clientData/>
  </xdr:twoCellAnchor>
  <xdr:twoCellAnchor editAs="oneCell">
    <xdr:from>
      <xdr:col>2</xdr:col>
      <xdr:colOff>495300</xdr:colOff>
      <xdr:row>137</xdr:row>
      <xdr:rowOff>0</xdr:rowOff>
    </xdr:from>
    <xdr:to>
      <xdr:col>2</xdr:col>
      <xdr:colOff>2524126</xdr:colOff>
      <xdr:row>144</xdr:row>
      <xdr:rowOff>149225</xdr:rowOff>
    </xdr:to>
    <xdr:pic>
      <xdr:nvPicPr>
        <xdr:cNvPr id="46" name="Picture 45">
          <a:extLst>
            <a:ext uri="{FF2B5EF4-FFF2-40B4-BE49-F238E27FC236}">
              <a16:creationId xmlns:a16="http://schemas.microsoft.com/office/drawing/2014/main" id="{6500C7C6-65B6-49BF-870A-DF7981705C9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00500" y="25279350"/>
          <a:ext cx="2028826" cy="1438275"/>
        </a:xfrm>
        <a:prstGeom prst="rect">
          <a:avLst/>
        </a:prstGeom>
        <a:noFill/>
        <a:ln>
          <a:noFill/>
        </a:ln>
      </xdr:spPr>
    </xdr:pic>
    <xdr:clientData/>
  </xdr:twoCellAnchor>
  <xdr:twoCellAnchor editAs="oneCell">
    <xdr:from>
      <xdr:col>4</xdr:col>
      <xdr:colOff>444500</xdr:colOff>
      <xdr:row>136</xdr:row>
      <xdr:rowOff>177800</xdr:rowOff>
    </xdr:from>
    <xdr:to>
      <xdr:col>4</xdr:col>
      <xdr:colOff>2597151</xdr:colOff>
      <xdr:row>143</xdr:row>
      <xdr:rowOff>125751</xdr:rowOff>
    </xdr:to>
    <xdr:pic>
      <xdr:nvPicPr>
        <xdr:cNvPr id="47" name="Graphic 4">
          <a:extLst>
            <a:ext uri="{FF2B5EF4-FFF2-40B4-BE49-F238E27FC236}">
              <a16:creationId xmlns:a16="http://schemas.microsoft.com/office/drawing/2014/main" id="{C16F8228-B1D2-4B84-9276-EB969A6F54B1}"/>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855200" y="25273000"/>
          <a:ext cx="2152651" cy="1237001"/>
        </a:xfrm>
        <a:prstGeom prst="rect">
          <a:avLst/>
        </a:prstGeom>
      </xdr:spPr>
    </xdr:pic>
    <xdr:clientData/>
  </xdr:twoCellAnchor>
  <xdr:twoCellAnchor editAs="oneCell">
    <xdr:from>
      <xdr:col>2</xdr:col>
      <xdr:colOff>476250</xdr:colOff>
      <xdr:row>158</xdr:row>
      <xdr:rowOff>0</xdr:rowOff>
    </xdr:from>
    <xdr:to>
      <xdr:col>2</xdr:col>
      <xdr:colOff>2505076</xdr:colOff>
      <xdr:row>165</xdr:row>
      <xdr:rowOff>149225</xdr:rowOff>
    </xdr:to>
    <xdr:pic>
      <xdr:nvPicPr>
        <xdr:cNvPr id="48" name="Picture 47">
          <a:extLst>
            <a:ext uri="{FF2B5EF4-FFF2-40B4-BE49-F238E27FC236}">
              <a16:creationId xmlns:a16="http://schemas.microsoft.com/office/drawing/2014/main" id="{73D71F1F-E915-470E-A79D-C1C4D6017909}"/>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81450" y="29146500"/>
          <a:ext cx="2028826" cy="1438275"/>
        </a:xfrm>
        <a:prstGeom prst="rect">
          <a:avLst/>
        </a:prstGeom>
        <a:noFill/>
        <a:ln>
          <a:noFill/>
        </a:ln>
      </xdr:spPr>
    </xdr:pic>
    <xdr:clientData/>
  </xdr:twoCellAnchor>
  <xdr:twoCellAnchor editAs="oneCell">
    <xdr:from>
      <xdr:col>4</xdr:col>
      <xdr:colOff>304800</xdr:colOff>
      <xdr:row>158</xdr:row>
      <xdr:rowOff>82550</xdr:rowOff>
    </xdr:from>
    <xdr:to>
      <xdr:col>4</xdr:col>
      <xdr:colOff>2457451</xdr:colOff>
      <xdr:row>165</xdr:row>
      <xdr:rowOff>41945</xdr:rowOff>
    </xdr:to>
    <xdr:pic>
      <xdr:nvPicPr>
        <xdr:cNvPr id="49" name="Graphic 4">
          <a:extLst>
            <a:ext uri="{FF2B5EF4-FFF2-40B4-BE49-F238E27FC236}">
              <a16:creationId xmlns:a16="http://schemas.microsoft.com/office/drawing/2014/main" id="{D0FE682D-65CC-47D5-8904-6C5FB976D1B0}"/>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15500" y="29229050"/>
          <a:ext cx="2152651" cy="1248445"/>
        </a:xfrm>
        <a:prstGeom prst="rect">
          <a:avLst/>
        </a:prstGeom>
      </xdr:spPr>
    </xdr:pic>
    <xdr:clientData/>
  </xdr:twoCellAnchor>
  <xdr:twoCellAnchor editAs="oneCell">
    <xdr:from>
      <xdr:col>2</xdr:col>
      <xdr:colOff>501650</xdr:colOff>
      <xdr:row>189</xdr:row>
      <xdr:rowOff>0</xdr:rowOff>
    </xdr:from>
    <xdr:to>
      <xdr:col>2</xdr:col>
      <xdr:colOff>2530476</xdr:colOff>
      <xdr:row>196</xdr:row>
      <xdr:rowOff>149225</xdr:rowOff>
    </xdr:to>
    <xdr:pic>
      <xdr:nvPicPr>
        <xdr:cNvPr id="50" name="Picture 49">
          <a:extLst>
            <a:ext uri="{FF2B5EF4-FFF2-40B4-BE49-F238E27FC236}">
              <a16:creationId xmlns:a16="http://schemas.microsoft.com/office/drawing/2014/main" id="{9128EF08-1CFB-4BB6-B266-448240545978}"/>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06850" y="34855150"/>
          <a:ext cx="2028826" cy="1438275"/>
        </a:xfrm>
        <a:prstGeom prst="rect">
          <a:avLst/>
        </a:prstGeom>
        <a:noFill/>
        <a:ln>
          <a:noFill/>
        </a:ln>
      </xdr:spPr>
    </xdr:pic>
    <xdr:clientData/>
  </xdr:twoCellAnchor>
  <xdr:twoCellAnchor editAs="oneCell">
    <xdr:from>
      <xdr:col>4</xdr:col>
      <xdr:colOff>368300</xdr:colOff>
      <xdr:row>189</xdr:row>
      <xdr:rowOff>0</xdr:rowOff>
    </xdr:from>
    <xdr:to>
      <xdr:col>4</xdr:col>
      <xdr:colOff>2597149</xdr:colOff>
      <xdr:row>196</xdr:row>
      <xdr:rowOff>111125</xdr:rowOff>
    </xdr:to>
    <xdr:pic>
      <xdr:nvPicPr>
        <xdr:cNvPr id="51" name="Picture 50">
          <a:extLst>
            <a:ext uri="{FF2B5EF4-FFF2-40B4-BE49-F238E27FC236}">
              <a16:creationId xmlns:a16="http://schemas.microsoft.com/office/drawing/2014/main" id="{B4D5B9F9-B9A7-44A7-BE40-D5766D54A53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779000" y="34855150"/>
          <a:ext cx="2228849" cy="1400175"/>
        </a:xfrm>
        <a:prstGeom prst="rect">
          <a:avLst/>
        </a:prstGeom>
      </xdr:spPr>
    </xdr:pic>
    <xdr:clientData/>
  </xdr:twoCellAnchor>
  <xdr:twoCellAnchor editAs="oneCell">
    <xdr:from>
      <xdr:col>2</xdr:col>
      <xdr:colOff>336550</xdr:colOff>
      <xdr:row>198</xdr:row>
      <xdr:rowOff>101600</xdr:rowOff>
    </xdr:from>
    <xdr:to>
      <xdr:col>2</xdr:col>
      <xdr:colOff>2308225</xdr:colOff>
      <xdr:row>206</xdr:row>
      <xdr:rowOff>3175</xdr:rowOff>
    </xdr:to>
    <xdr:pic>
      <xdr:nvPicPr>
        <xdr:cNvPr id="52" name="Picture 1">
          <a:extLst>
            <a:ext uri="{FF2B5EF4-FFF2-40B4-BE49-F238E27FC236}">
              <a16:creationId xmlns:a16="http://schemas.microsoft.com/office/drawing/2014/main" id="{C15F26E7-53FE-4EF8-8AA0-D8E5732A1B1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41750" y="36614100"/>
          <a:ext cx="1971675" cy="137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298450</xdr:colOff>
      <xdr:row>199</xdr:row>
      <xdr:rowOff>6350</xdr:rowOff>
    </xdr:from>
    <xdr:to>
      <xdr:col>4</xdr:col>
      <xdr:colOff>2527299</xdr:colOff>
      <xdr:row>206</xdr:row>
      <xdr:rowOff>117475</xdr:rowOff>
    </xdr:to>
    <xdr:pic>
      <xdr:nvPicPr>
        <xdr:cNvPr id="53" name="Picture 52">
          <a:extLst>
            <a:ext uri="{FF2B5EF4-FFF2-40B4-BE49-F238E27FC236}">
              <a16:creationId xmlns:a16="http://schemas.microsoft.com/office/drawing/2014/main" id="{26392A52-724A-4696-981B-7B7BA6E650B2}"/>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709150" y="36703000"/>
          <a:ext cx="2228849" cy="1400175"/>
        </a:xfrm>
        <a:prstGeom prst="rect">
          <a:avLst/>
        </a:prstGeom>
      </xdr:spPr>
    </xdr:pic>
    <xdr:clientData/>
  </xdr:twoCellAnchor>
  <xdr:twoCellAnchor editAs="oneCell">
    <xdr:from>
      <xdr:col>2</xdr:col>
      <xdr:colOff>368300</xdr:colOff>
      <xdr:row>210</xdr:row>
      <xdr:rowOff>63500</xdr:rowOff>
    </xdr:from>
    <xdr:to>
      <xdr:col>2</xdr:col>
      <xdr:colOff>2397126</xdr:colOff>
      <xdr:row>218</xdr:row>
      <xdr:rowOff>28575</xdr:rowOff>
    </xdr:to>
    <xdr:pic>
      <xdr:nvPicPr>
        <xdr:cNvPr id="54" name="Picture 53">
          <a:extLst>
            <a:ext uri="{FF2B5EF4-FFF2-40B4-BE49-F238E27FC236}">
              <a16:creationId xmlns:a16="http://schemas.microsoft.com/office/drawing/2014/main" id="{FB1B7DC9-AF14-41D5-9625-CD37B3FAE943}"/>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873500" y="38785800"/>
          <a:ext cx="2028826" cy="1438275"/>
        </a:xfrm>
        <a:prstGeom prst="rect">
          <a:avLst/>
        </a:prstGeom>
        <a:noFill/>
        <a:ln>
          <a:noFill/>
        </a:ln>
      </xdr:spPr>
    </xdr:pic>
    <xdr:clientData/>
  </xdr:twoCellAnchor>
  <xdr:twoCellAnchor editAs="oneCell">
    <xdr:from>
      <xdr:col>4</xdr:col>
      <xdr:colOff>330200</xdr:colOff>
      <xdr:row>210</xdr:row>
      <xdr:rowOff>82550</xdr:rowOff>
    </xdr:from>
    <xdr:to>
      <xdr:col>4</xdr:col>
      <xdr:colOff>2482851</xdr:colOff>
      <xdr:row>217</xdr:row>
      <xdr:rowOff>41945</xdr:rowOff>
    </xdr:to>
    <xdr:pic>
      <xdr:nvPicPr>
        <xdr:cNvPr id="55" name="Graphic 4">
          <a:extLst>
            <a:ext uri="{FF2B5EF4-FFF2-40B4-BE49-F238E27FC236}">
              <a16:creationId xmlns:a16="http://schemas.microsoft.com/office/drawing/2014/main" id="{668F662F-EBFC-419D-88B4-847518C45F95}"/>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40900" y="38804850"/>
          <a:ext cx="2152651" cy="1248445"/>
        </a:xfrm>
        <a:prstGeom prst="rect">
          <a:avLst/>
        </a:prstGeom>
      </xdr:spPr>
    </xdr:pic>
    <xdr:clientData/>
  </xdr:twoCellAnchor>
  <xdr:twoCellAnchor editAs="oneCell">
    <xdr:from>
      <xdr:col>2</xdr:col>
      <xdr:colOff>457200</xdr:colOff>
      <xdr:row>222</xdr:row>
      <xdr:rowOff>0</xdr:rowOff>
    </xdr:from>
    <xdr:to>
      <xdr:col>2</xdr:col>
      <xdr:colOff>2409825</xdr:colOff>
      <xdr:row>229</xdr:row>
      <xdr:rowOff>57150</xdr:rowOff>
    </xdr:to>
    <xdr:pic>
      <xdr:nvPicPr>
        <xdr:cNvPr id="56" name="Picture 1">
          <a:extLst>
            <a:ext uri="{FF2B5EF4-FFF2-40B4-BE49-F238E27FC236}">
              <a16:creationId xmlns:a16="http://schemas.microsoft.com/office/drawing/2014/main" id="{5821FDD0-F800-4477-A3F5-037AE32BE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2400" y="40932100"/>
          <a:ext cx="1952625" cy="134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438150</xdr:colOff>
      <xdr:row>222</xdr:row>
      <xdr:rowOff>38100</xdr:rowOff>
    </xdr:from>
    <xdr:to>
      <xdr:col>4</xdr:col>
      <xdr:colOff>2505076</xdr:colOff>
      <xdr:row>229</xdr:row>
      <xdr:rowOff>76200</xdr:rowOff>
    </xdr:to>
    <xdr:pic>
      <xdr:nvPicPr>
        <xdr:cNvPr id="57" name="Graphic 8">
          <a:extLst>
            <a:ext uri="{FF2B5EF4-FFF2-40B4-BE49-F238E27FC236}">
              <a16:creationId xmlns:a16="http://schemas.microsoft.com/office/drawing/2014/main" id="{4183132D-8B0F-4214-B3E3-BD6A08BAFE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19675"/>
        <a:stretch>
          <a:fillRect/>
        </a:stretch>
      </xdr:blipFill>
      <xdr:spPr bwMode="auto">
        <a:xfrm>
          <a:off x="9848850" y="40970200"/>
          <a:ext cx="2066926" cy="132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243</xdr:row>
      <xdr:rowOff>0</xdr:rowOff>
    </xdr:from>
    <xdr:to>
      <xdr:col>2</xdr:col>
      <xdr:colOff>2524126</xdr:colOff>
      <xdr:row>250</xdr:row>
      <xdr:rowOff>149225</xdr:rowOff>
    </xdr:to>
    <xdr:pic>
      <xdr:nvPicPr>
        <xdr:cNvPr id="58" name="Picture 57">
          <a:extLst>
            <a:ext uri="{FF2B5EF4-FFF2-40B4-BE49-F238E27FC236}">
              <a16:creationId xmlns:a16="http://schemas.microsoft.com/office/drawing/2014/main" id="{55FDCC09-B3D3-4278-9A65-5AD92CF7D23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00500" y="44799250"/>
          <a:ext cx="2028826" cy="1438275"/>
        </a:xfrm>
        <a:prstGeom prst="rect">
          <a:avLst/>
        </a:prstGeom>
        <a:noFill/>
        <a:ln>
          <a:noFill/>
        </a:ln>
      </xdr:spPr>
    </xdr:pic>
    <xdr:clientData/>
  </xdr:twoCellAnchor>
  <xdr:twoCellAnchor editAs="oneCell">
    <xdr:from>
      <xdr:col>4</xdr:col>
      <xdr:colOff>406400</xdr:colOff>
      <xdr:row>243</xdr:row>
      <xdr:rowOff>19050</xdr:rowOff>
    </xdr:from>
    <xdr:to>
      <xdr:col>4</xdr:col>
      <xdr:colOff>2559051</xdr:colOff>
      <xdr:row>249</xdr:row>
      <xdr:rowOff>168945</xdr:rowOff>
    </xdr:to>
    <xdr:pic>
      <xdr:nvPicPr>
        <xdr:cNvPr id="59" name="Graphic 4">
          <a:extLst>
            <a:ext uri="{FF2B5EF4-FFF2-40B4-BE49-F238E27FC236}">
              <a16:creationId xmlns:a16="http://schemas.microsoft.com/office/drawing/2014/main" id="{E5E99737-CAE8-4E0F-88D8-7E62B7515BE1}"/>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817100" y="44818300"/>
          <a:ext cx="2152651" cy="1254795"/>
        </a:xfrm>
        <a:prstGeom prst="rect">
          <a:avLst/>
        </a:prstGeom>
      </xdr:spPr>
    </xdr:pic>
    <xdr:clientData/>
  </xdr:twoCellAnchor>
  <xdr:twoCellAnchor editAs="oneCell">
    <xdr:from>
      <xdr:col>2</xdr:col>
      <xdr:colOff>298450</xdr:colOff>
      <xdr:row>254</xdr:row>
      <xdr:rowOff>69850</xdr:rowOff>
    </xdr:from>
    <xdr:to>
      <xdr:col>2</xdr:col>
      <xdr:colOff>2565400</xdr:colOff>
      <xdr:row>261</xdr:row>
      <xdr:rowOff>38287</xdr:rowOff>
    </xdr:to>
    <xdr:pic>
      <xdr:nvPicPr>
        <xdr:cNvPr id="60" name="LOGO_MODERATE">
          <a:extLst>
            <a:ext uri="{FF2B5EF4-FFF2-40B4-BE49-F238E27FC236}">
              <a16:creationId xmlns:a16="http://schemas.microsoft.com/office/drawing/2014/main" id="{484F5335-9E6A-4702-B028-40DD989B84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3650" y="46894750"/>
          <a:ext cx="2266950" cy="1257487"/>
        </a:xfrm>
        <a:prstGeom prst="rect">
          <a:avLst/>
        </a:prstGeom>
        <a:noFill/>
        <a:ln>
          <a:noFill/>
        </a:ln>
      </xdr:spPr>
    </xdr:pic>
    <xdr:clientData/>
  </xdr:twoCellAnchor>
  <xdr:twoCellAnchor editAs="oneCell">
    <xdr:from>
      <xdr:col>4</xdr:col>
      <xdr:colOff>317500</xdr:colOff>
      <xdr:row>255</xdr:row>
      <xdr:rowOff>44450</xdr:rowOff>
    </xdr:from>
    <xdr:to>
      <xdr:col>4</xdr:col>
      <xdr:colOff>2517775</xdr:colOff>
      <xdr:row>260</xdr:row>
      <xdr:rowOff>158750</xdr:rowOff>
    </xdr:to>
    <xdr:pic>
      <xdr:nvPicPr>
        <xdr:cNvPr id="61" name="Graphic 8">
          <a:extLst>
            <a:ext uri="{FF2B5EF4-FFF2-40B4-BE49-F238E27FC236}">
              <a16:creationId xmlns:a16="http://schemas.microsoft.com/office/drawing/2014/main" id="{B99A5BD1-6B5A-4F7F-B5C8-6E39288658B3}"/>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9728200" y="47053500"/>
          <a:ext cx="2200275" cy="1035050"/>
        </a:xfrm>
        <a:prstGeom prst="rect">
          <a:avLst/>
        </a:prstGeom>
      </xdr:spPr>
    </xdr:pic>
    <xdr:clientData/>
  </xdr:twoCellAnchor>
  <xdr:twoCellAnchor editAs="oneCell">
    <xdr:from>
      <xdr:col>5</xdr:col>
      <xdr:colOff>88901</xdr:colOff>
      <xdr:row>255</xdr:row>
      <xdr:rowOff>76200</xdr:rowOff>
    </xdr:from>
    <xdr:to>
      <xdr:col>8</xdr:col>
      <xdr:colOff>444500</xdr:colOff>
      <xdr:row>260</xdr:row>
      <xdr:rowOff>146050</xdr:rowOff>
    </xdr:to>
    <xdr:pic>
      <xdr:nvPicPr>
        <xdr:cNvPr id="62" name="Graphic 4">
          <a:extLst>
            <a:ext uri="{FF2B5EF4-FFF2-40B4-BE49-F238E27FC236}">
              <a16:creationId xmlns:a16="http://schemas.microsoft.com/office/drawing/2014/main" id="{73C193B4-9D6D-4A55-BEA1-4DC7AA23F09B}"/>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12477751" y="47085250"/>
          <a:ext cx="2184399" cy="990600"/>
        </a:xfrm>
        <a:prstGeom prst="rect">
          <a:avLst/>
        </a:prstGeom>
      </xdr:spPr>
    </xdr:pic>
    <xdr:clientData/>
  </xdr:twoCellAnchor>
  <xdr:twoCellAnchor editAs="oneCell">
    <xdr:from>
      <xdr:col>2</xdr:col>
      <xdr:colOff>527050</xdr:colOff>
      <xdr:row>265</xdr:row>
      <xdr:rowOff>0</xdr:rowOff>
    </xdr:from>
    <xdr:to>
      <xdr:col>2</xdr:col>
      <xdr:colOff>2555876</xdr:colOff>
      <xdr:row>272</xdr:row>
      <xdr:rowOff>149225</xdr:rowOff>
    </xdr:to>
    <xdr:pic>
      <xdr:nvPicPr>
        <xdr:cNvPr id="63" name="Picture 62">
          <a:extLst>
            <a:ext uri="{FF2B5EF4-FFF2-40B4-BE49-F238E27FC236}">
              <a16:creationId xmlns:a16="http://schemas.microsoft.com/office/drawing/2014/main" id="{6CE659BB-B6D1-44E2-9647-AC564F7B9DB5}"/>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32250" y="48850550"/>
          <a:ext cx="2028826" cy="1438275"/>
        </a:xfrm>
        <a:prstGeom prst="rect">
          <a:avLst/>
        </a:prstGeom>
        <a:noFill/>
        <a:ln>
          <a:noFill/>
        </a:ln>
      </xdr:spPr>
    </xdr:pic>
    <xdr:clientData/>
  </xdr:twoCellAnchor>
  <xdr:twoCellAnchor editAs="oneCell">
    <xdr:from>
      <xdr:col>4</xdr:col>
      <xdr:colOff>234950</xdr:colOff>
      <xdr:row>266</xdr:row>
      <xdr:rowOff>69850</xdr:rowOff>
    </xdr:from>
    <xdr:to>
      <xdr:col>4</xdr:col>
      <xdr:colOff>2435225</xdr:colOff>
      <xdr:row>271</xdr:row>
      <xdr:rowOff>92076</xdr:rowOff>
    </xdr:to>
    <xdr:pic>
      <xdr:nvPicPr>
        <xdr:cNvPr id="65" name="Graphic 8">
          <a:extLst>
            <a:ext uri="{FF2B5EF4-FFF2-40B4-BE49-F238E27FC236}">
              <a16:creationId xmlns:a16="http://schemas.microsoft.com/office/drawing/2014/main" id="{293BA974-EAAC-4490-B140-48F776719B73}"/>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9645650" y="49104550"/>
          <a:ext cx="2200275" cy="942976"/>
        </a:xfrm>
        <a:prstGeom prst="rect">
          <a:avLst/>
        </a:prstGeom>
      </xdr:spPr>
    </xdr:pic>
    <xdr:clientData/>
  </xdr:twoCellAnchor>
  <xdr:twoCellAnchor editAs="oneCell">
    <xdr:from>
      <xdr:col>5</xdr:col>
      <xdr:colOff>82551</xdr:colOff>
      <xdr:row>266</xdr:row>
      <xdr:rowOff>82550</xdr:rowOff>
    </xdr:from>
    <xdr:to>
      <xdr:col>8</xdr:col>
      <xdr:colOff>374651</xdr:colOff>
      <xdr:row>272</xdr:row>
      <xdr:rowOff>0</xdr:rowOff>
    </xdr:to>
    <xdr:pic>
      <xdr:nvPicPr>
        <xdr:cNvPr id="66" name="Graphic 65">
          <a:extLst>
            <a:ext uri="{FF2B5EF4-FFF2-40B4-BE49-F238E27FC236}">
              <a16:creationId xmlns:a16="http://schemas.microsoft.com/office/drawing/2014/main" id="{E6F79BF1-0112-49AD-BAB1-AC8EAB64F298}"/>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12471401" y="49117250"/>
          <a:ext cx="2120900" cy="1022350"/>
        </a:xfrm>
        <a:prstGeom prst="rect">
          <a:avLst/>
        </a:prstGeom>
      </xdr:spPr>
    </xdr:pic>
    <xdr:clientData/>
  </xdr:twoCellAnchor>
  <xdr:twoCellAnchor editAs="oneCell">
    <xdr:from>
      <xdr:col>2</xdr:col>
      <xdr:colOff>361950</xdr:colOff>
      <xdr:row>275</xdr:row>
      <xdr:rowOff>0</xdr:rowOff>
    </xdr:from>
    <xdr:to>
      <xdr:col>2</xdr:col>
      <xdr:colOff>2590799</xdr:colOff>
      <xdr:row>282</xdr:row>
      <xdr:rowOff>22225</xdr:rowOff>
    </xdr:to>
    <xdr:pic>
      <xdr:nvPicPr>
        <xdr:cNvPr id="67" name="Picture 66">
          <a:extLst>
            <a:ext uri="{FF2B5EF4-FFF2-40B4-BE49-F238E27FC236}">
              <a16:creationId xmlns:a16="http://schemas.microsoft.com/office/drawing/2014/main" id="{448B45C2-71BC-4233-AC85-15FCA2EEADA4}"/>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867150" y="50692050"/>
          <a:ext cx="2228849" cy="1311275"/>
        </a:xfrm>
        <a:prstGeom prst="rect">
          <a:avLst/>
        </a:prstGeom>
      </xdr:spPr>
    </xdr:pic>
    <xdr:clientData/>
  </xdr:twoCellAnchor>
  <xdr:twoCellAnchor editAs="oneCell">
    <xdr:from>
      <xdr:col>4</xdr:col>
      <xdr:colOff>495300</xdr:colOff>
      <xdr:row>275</xdr:row>
      <xdr:rowOff>82550</xdr:rowOff>
    </xdr:from>
    <xdr:to>
      <xdr:col>4</xdr:col>
      <xdr:colOff>2724149</xdr:colOff>
      <xdr:row>283</xdr:row>
      <xdr:rowOff>9525</xdr:rowOff>
    </xdr:to>
    <xdr:pic>
      <xdr:nvPicPr>
        <xdr:cNvPr id="68" name="Picture 67">
          <a:extLst>
            <a:ext uri="{FF2B5EF4-FFF2-40B4-BE49-F238E27FC236}">
              <a16:creationId xmlns:a16="http://schemas.microsoft.com/office/drawing/2014/main" id="{1D702158-CA99-4879-B188-22113418AD0C}"/>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906000" y="50774600"/>
          <a:ext cx="2228849" cy="1400175"/>
        </a:xfrm>
        <a:prstGeom prst="rect">
          <a:avLst/>
        </a:prstGeom>
      </xdr:spPr>
    </xdr:pic>
    <xdr:clientData/>
  </xdr:twoCellAnchor>
  <xdr:twoCellAnchor editAs="oneCell">
    <xdr:from>
      <xdr:col>2</xdr:col>
      <xdr:colOff>412750</xdr:colOff>
      <xdr:row>285</xdr:row>
      <xdr:rowOff>57150</xdr:rowOff>
    </xdr:from>
    <xdr:to>
      <xdr:col>2</xdr:col>
      <xdr:colOff>2441576</xdr:colOff>
      <xdr:row>293</xdr:row>
      <xdr:rowOff>22225</xdr:rowOff>
    </xdr:to>
    <xdr:pic>
      <xdr:nvPicPr>
        <xdr:cNvPr id="69" name="Picture 68">
          <a:extLst>
            <a:ext uri="{FF2B5EF4-FFF2-40B4-BE49-F238E27FC236}">
              <a16:creationId xmlns:a16="http://schemas.microsoft.com/office/drawing/2014/main" id="{4B54D9B7-DE57-4ACF-BD89-223BCCF56BFB}"/>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17950" y="52590700"/>
          <a:ext cx="2028826" cy="1438275"/>
        </a:xfrm>
        <a:prstGeom prst="rect">
          <a:avLst/>
        </a:prstGeom>
        <a:noFill/>
        <a:ln>
          <a:noFill/>
        </a:ln>
      </xdr:spPr>
    </xdr:pic>
    <xdr:clientData/>
  </xdr:twoCellAnchor>
  <xdr:twoCellAnchor editAs="oneCell">
    <xdr:from>
      <xdr:col>4</xdr:col>
      <xdr:colOff>412750</xdr:colOff>
      <xdr:row>285</xdr:row>
      <xdr:rowOff>177800</xdr:rowOff>
    </xdr:from>
    <xdr:to>
      <xdr:col>4</xdr:col>
      <xdr:colOff>2565401</xdr:colOff>
      <xdr:row>292</xdr:row>
      <xdr:rowOff>137195</xdr:rowOff>
    </xdr:to>
    <xdr:pic>
      <xdr:nvPicPr>
        <xdr:cNvPr id="70" name="Graphic 4">
          <a:extLst>
            <a:ext uri="{FF2B5EF4-FFF2-40B4-BE49-F238E27FC236}">
              <a16:creationId xmlns:a16="http://schemas.microsoft.com/office/drawing/2014/main" id="{9A62FAA5-FBF2-45D0-A52B-5C24FEDE8B25}"/>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823450" y="52711350"/>
          <a:ext cx="2152651" cy="1248445"/>
        </a:xfrm>
        <a:prstGeom prst="rect">
          <a:avLst/>
        </a:prstGeom>
      </xdr:spPr>
    </xdr:pic>
    <xdr:clientData/>
  </xdr:twoCellAnchor>
  <xdr:twoCellAnchor editAs="oneCell">
    <xdr:from>
      <xdr:col>2</xdr:col>
      <xdr:colOff>349250</xdr:colOff>
      <xdr:row>297</xdr:row>
      <xdr:rowOff>44450</xdr:rowOff>
    </xdr:from>
    <xdr:to>
      <xdr:col>2</xdr:col>
      <xdr:colOff>2492375</xdr:colOff>
      <xdr:row>304</xdr:row>
      <xdr:rowOff>82550</xdr:rowOff>
    </xdr:to>
    <xdr:pic>
      <xdr:nvPicPr>
        <xdr:cNvPr id="71" name="Picture 4">
          <a:extLst>
            <a:ext uri="{FF2B5EF4-FFF2-40B4-BE49-F238E27FC236}">
              <a16:creationId xmlns:a16="http://schemas.microsoft.com/office/drawing/2014/main" id="{8FE1BE2C-257E-4C38-83AA-E104CADAEBC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54450" y="54787800"/>
          <a:ext cx="2143125" cy="132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292100</xdr:colOff>
      <xdr:row>297</xdr:row>
      <xdr:rowOff>25401</xdr:rowOff>
    </xdr:from>
    <xdr:to>
      <xdr:col>4</xdr:col>
      <xdr:colOff>2540000</xdr:colOff>
      <xdr:row>303</xdr:row>
      <xdr:rowOff>158751</xdr:rowOff>
    </xdr:to>
    <xdr:pic>
      <xdr:nvPicPr>
        <xdr:cNvPr id="72" name="Graphic 9">
          <a:extLst>
            <a:ext uri="{FF2B5EF4-FFF2-40B4-BE49-F238E27FC236}">
              <a16:creationId xmlns:a16="http://schemas.microsoft.com/office/drawing/2014/main" id="{2AB88CC1-1682-4623-85E8-3A6D9F6FE3C9}"/>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17465"/>
        <a:stretch>
          <a:fillRect/>
        </a:stretch>
      </xdr:blipFill>
      <xdr:spPr bwMode="auto">
        <a:xfrm>
          <a:off x="9702800" y="54768751"/>
          <a:ext cx="22479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444500</xdr:colOff>
      <xdr:row>307</xdr:row>
      <xdr:rowOff>0</xdr:rowOff>
    </xdr:from>
    <xdr:to>
      <xdr:col>2</xdr:col>
      <xdr:colOff>2473326</xdr:colOff>
      <xdr:row>314</xdr:row>
      <xdr:rowOff>149225</xdr:rowOff>
    </xdr:to>
    <xdr:pic>
      <xdr:nvPicPr>
        <xdr:cNvPr id="73" name="Picture 72">
          <a:extLst>
            <a:ext uri="{FF2B5EF4-FFF2-40B4-BE49-F238E27FC236}">
              <a16:creationId xmlns:a16="http://schemas.microsoft.com/office/drawing/2014/main" id="{27942132-ACA8-44DB-9BA4-798CDB513C3F}"/>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49700" y="56584850"/>
          <a:ext cx="2028826" cy="1438275"/>
        </a:xfrm>
        <a:prstGeom prst="rect">
          <a:avLst/>
        </a:prstGeom>
        <a:noFill/>
        <a:ln>
          <a:noFill/>
        </a:ln>
      </xdr:spPr>
    </xdr:pic>
    <xdr:clientData/>
  </xdr:twoCellAnchor>
  <xdr:twoCellAnchor editAs="oneCell">
    <xdr:from>
      <xdr:col>4</xdr:col>
      <xdr:colOff>317500</xdr:colOff>
      <xdr:row>307</xdr:row>
      <xdr:rowOff>177800</xdr:rowOff>
    </xdr:from>
    <xdr:to>
      <xdr:col>4</xdr:col>
      <xdr:colOff>2470151</xdr:colOff>
      <xdr:row>314</xdr:row>
      <xdr:rowOff>137195</xdr:rowOff>
    </xdr:to>
    <xdr:pic>
      <xdr:nvPicPr>
        <xdr:cNvPr id="74" name="Graphic 4">
          <a:extLst>
            <a:ext uri="{FF2B5EF4-FFF2-40B4-BE49-F238E27FC236}">
              <a16:creationId xmlns:a16="http://schemas.microsoft.com/office/drawing/2014/main" id="{808D7613-B328-47B6-A91C-4382C4D1AB7D}"/>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28200" y="56762650"/>
          <a:ext cx="2152651" cy="1248445"/>
        </a:xfrm>
        <a:prstGeom prst="rect">
          <a:avLst/>
        </a:prstGeom>
      </xdr:spPr>
    </xdr:pic>
    <xdr:clientData/>
  </xdr:twoCellAnchor>
  <xdr:twoCellAnchor editAs="oneCell">
    <xdr:from>
      <xdr:col>2</xdr:col>
      <xdr:colOff>539750</xdr:colOff>
      <xdr:row>327</xdr:row>
      <xdr:rowOff>0</xdr:rowOff>
    </xdr:from>
    <xdr:to>
      <xdr:col>2</xdr:col>
      <xdr:colOff>2568576</xdr:colOff>
      <xdr:row>334</xdr:row>
      <xdr:rowOff>149225</xdr:rowOff>
    </xdr:to>
    <xdr:pic>
      <xdr:nvPicPr>
        <xdr:cNvPr id="75" name="Picture 74">
          <a:extLst>
            <a:ext uri="{FF2B5EF4-FFF2-40B4-BE49-F238E27FC236}">
              <a16:creationId xmlns:a16="http://schemas.microsoft.com/office/drawing/2014/main" id="{788BF9FC-7BA7-44BC-818E-997445B29896}"/>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44950" y="60267850"/>
          <a:ext cx="2028826" cy="1438275"/>
        </a:xfrm>
        <a:prstGeom prst="rect">
          <a:avLst/>
        </a:prstGeom>
        <a:noFill/>
        <a:ln>
          <a:noFill/>
        </a:ln>
      </xdr:spPr>
    </xdr:pic>
    <xdr:clientData/>
  </xdr:twoCellAnchor>
  <xdr:twoCellAnchor editAs="oneCell">
    <xdr:from>
      <xdr:col>4</xdr:col>
      <xdr:colOff>311150</xdr:colOff>
      <xdr:row>327</xdr:row>
      <xdr:rowOff>0</xdr:rowOff>
    </xdr:from>
    <xdr:to>
      <xdr:col>4</xdr:col>
      <xdr:colOff>2582028</xdr:colOff>
      <xdr:row>334</xdr:row>
      <xdr:rowOff>34482</xdr:rowOff>
    </xdr:to>
    <xdr:pic>
      <xdr:nvPicPr>
        <xdr:cNvPr id="76" name="Graphic 4">
          <a:extLst>
            <a:ext uri="{FF2B5EF4-FFF2-40B4-BE49-F238E27FC236}">
              <a16:creationId xmlns:a16="http://schemas.microsoft.com/office/drawing/2014/main" id="{A312DC12-A04C-4BD4-B67E-91CD2A4D7726}"/>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21850" y="60267850"/>
          <a:ext cx="2270878" cy="1323532"/>
        </a:xfrm>
        <a:prstGeom prst="rect">
          <a:avLst/>
        </a:prstGeom>
      </xdr:spPr>
    </xdr:pic>
    <xdr:clientData/>
  </xdr:twoCellAnchor>
  <xdr:twoCellAnchor editAs="oneCell">
    <xdr:from>
      <xdr:col>2</xdr:col>
      <xdr:colOff>469900</xdr:colOff>
      <xdr:row>357</xdr:row>
      <xdr:rowOff>57150</xdr:rowOff>
    </xdr:from>
    <xdr:to>
      <xdr:col>2</xdr:col>
      <xdr:colOff>2498726</xdr:colOff>
      <xdr:row>365</xdr:row>
      <xdr:rowOff>22225</xdr:rowOff>
    </xdr:to>
    <xdr:pic>
      <xdr:nvPicPr>
        <xdr:cNvPr id="77" name="Picture 76">
          <a:extLst>
            <a:ext uri="{FF2B5EF4-FFF2-40B4-BE49-F238E27FC236}">
              <a16:creationId xmlns:a16="http://schemas.microsoft.com/office/drawing/2014/main" id="{35CB34D9-4BB9-4874-93F5-5009885700C6}"/>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75100" y="65849500"/>
          <a:ext cx="2028826" cy="1438275"/>
        </a:xfrm>
        <a:prstGeom prst="rect">
          <a:avLst/>
        </a:prstGeom>
        <a:noFill/>
        <a:ln>
          <a:noFill/>
        </a:ln>
      </xdr:spPr>
    </xdr:pic>
    <xdr:clientData/>
  </xdr:twoCellAnchor>
  <xdr:twoCellAnchor editAs="oneCell">
    <xdr:from>
      <xdr:col>4</xdr:col>
      <xdr:colOff>406400</xdr:colOff>
      <xdr:row>358</xdr:row>
      <xdr:rowOff>6350</xdr:rowOff>
    </xdr:from>
    <xdr:to>
      <xdr:col>4</xdr:col>
      <xdr:colOff>2559051</xdr:colOff>
      <xdr:row>364</xdr:row>
      <xdr:rowOff>149895</xdr:rowOff>
    </xdr:to>
    <xdr:pic>
      <xdr:nvPicPr>
        <xdr:cNvPr id="78" name="Graphic 4">
          <a:extLst>
            <a:ext uri="{FF2B5EF4-FFF2-40B4-BE49-F238E27FC236}">
              <a16:creationId xmlns:a16="http://schemas.microsoft.com/office/drawing/2014/main" id="{2F53F076-C643-41CC-83A8-10AADBC4DF0B}"/>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817100" y="65982850"/>
          <a:ext cx="2152651" cy="1248445"/>
        </a:xfrm>
        <a:prstGeom prst="rect">
          <a:avLst/>
        </a:prstGeom>
      </xdr:spPr>
    </xdr:pic>
    <xdr:clientData/>
  </xdr:twoCellAnchor>
  <xdr:twoCellAnchor editAs="oneCell">
    <xdr:from>
      <xdr:col>2</xdr:col>
      <xdr:colOff>412750</xdr:colOff>
      <xdr:row>367</xdr:row>
      <xdr:rowOff>133350</xdr:rowOff>
    </xdr:from>
    <xdr:to>
      <xdr:col>2</xdr:col>
      <xdr:colOff>2441576</xdr:colOff>
      <xdr:row>375</xdr:row>
      <xdr:rowOff>98425</xdr:rowOff>
    </xdr:to>
    <xdr:pic>
      <xdr:nvPicPr>
        <xdr:cNvPr id="79" name="Picture 78">
          <a:extLst>
            <a:ext uri="{FF2B5EF4-FFF2-40B4-BE49-F238E27FC236}">
              <a16:creationId xmlns:a16="http://schemas.microsoft.com/office/drawing/2014/main" id="{31125106-673C-4144-8AFE-CB791502ECBB}"/>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17950" y="67767200"/>
          <a:ext cx="2028826" cy="1438275"/>
        </a:xfrm>
        <a:prstGeom prst="rect">
          <a:avLst/>
        </a:prstGeom>
        <a:noFill/>
        <a:ln>
          <a:noFill/>
        </a:ln>
      </xdr:spPr>
    </xdr:pic>
    <xdr:clientData/>
  </xdr:twoCellAnchor>
  <xdr:twoCellAnchor editAs="oneCell">
    <xdr:from>
      <xdr:col>4</xdr:col>
      <xdr:colOff>311150</xdr:colOff>
      <xdr:row>367</xdr:row>
      <xdr:rowOff>120650</xdr:rowOff>
    </xdr:from>
    <xdr:to>
      <xdr:col>4</xdr:col>
      <xdr:colOff>2463801</xdr:colOff>
      <xdr:row>374</xdr:row>
      <xdr:rowOff>80045</xdr:rowOff>
    </xdr:to>
    <xdr:pic>
      <xdr:nvPicPr>
        <xdr:cNvPr id="80" name="Graphic 4">
          <a:extLst>
            <a:ext uri="{FF2B5EF4-FFF2-40B4-BE49-F238E27FC236}">
              <a16:creationId xmlns:a16="http://schemas.microsoft.com/office/drawing/2014/main" id="{84A34BFA-6858-4296-AAE1-A16265E58070}"/>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21850" y="67754500"/>
          <a:ext cx="2152651" cy="1248445"/>
        </a:xfrm>
        <a:prstGeom prst="rect">
          <a:avLst/>
        </a:prstGeom>
      </xdr:spPr>
    </xdr:pic>
    <xdr:clientData/>
  </xdr:twoCellAnchor>
  <xdr:twoCellAnchor editAs="oneCell">
    <xdr:from>
      <xdr:col>2</xdr:col>
      <xdr:colOff>463550</xdr:colOff>
      <xdr:row>377</xdr:row>
      <xdr:rowOff>0</xdr:rowOff>
    </xdr:from>
    <xdr:to>
      <xdr:col>2</xdr:col>
      <xdr:colOff>2492376</xdr:colOff>
      <xdr:row>384</xdr:row>
      <xdr:rowOff>149225</xdr:rowOff>
    </xdr:to>
    <xdr:pic>
      <xdr:nvPicPr>
        <xdr:cNvPr id="81" name="Picture 80">
          <a:extLst>
            <a:ext uri="{FF2B5EF4-FFF2-40B4-BE49-F238E27FC236}">
              <a16:creationId xmlns:a16="http://schemas.microsoft.com/office/drawing/2014/main" id="{3BA1358B-DEC4-4DE5-867F-083C720934D8}"/>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68750" y="69475350"/>
          <a:ext cx="2028826" cy="1438275"/>
        </a:xfrm>
        <a:prstGeom prst="rect">
          <a:avLst/>
        </a:prstGeom>
        <a:noFill/>
        <a:ln>
          <a:noFill/>
        </a:ln>
      </xdr:spPr>
    </xdr:pic>
    <xdr:clientData/>
  </xdr:twoCellAnchor>
  <xdr:twoCellAnchor editAs="oneCell">
    <xdr:from>
      <xdr:col>4</xdr:col>
      <xdr:colOff>381000</xdr:colOff>
      <xdr:row>377</xdr:row>
      <xdr:rowOff>88900</xdr:rowOff>
    </xdr:from>
    <xdr:to>
      <xdr:col>4</xdr:col>
      <xdr:colOff>2533651</xdr:colOff>
      <xdr:row>384</xdr:row>
      <xdr:rowOff>54645</xdr:rowOff>
    </xdr:to>
    <xdr:pic>
      <xdr:nvPicPr>
        <xdr:cNvPr id="82" name="Graphic 4">
          <a:extLst>
            <a:ext uri="{FF2B5EF4-FFF2-40B4-BE49-F238E27FC236}">
              <a16:creationId xmlns:a16="http://schemas.microsoft.com/office/drawing/2014/main" id="{72AC2428-0A35-4A51-BFB7-D399B5501FCC}"/>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91700" y="69564250"/>
          <a:ext cx="2152651" cy="1254795"/>
        </a:xfrm>
        <a:prstGeom prst="rect">
          <a:avLst/>
        </a:prstGeom>
      </xdr:spPr>
    </xdr:pic>
    <xdr:clientData/>
  </xdr:twoCellAnchor>
  <xdr:twoCellAnchor editAs="oneCell">
    <xdr:from>
      <xdr:col>2</xdr:col>
      <xdr:colOff>317500</xdr:colOff>
      <xdr:row>387</xdr:row>
      <xdr:rowOff>0</xdr:rowOff>
    </xdr:from>
    <xdr:to>
      <xdr:col>2</xdr:col>
      <xdr:colOff>2346326</xdr:colOff>
      <xdr:row>394</xdr:row>
      <xdr:rowOff>168275</xdr:rowOff>
    </xdr:to>
    <xdr:pic>
      <xdr:nvPicPr>
        <xdr:cNvPr id="83" name="Picture 82">
          <a:extLst>
            <a:ext uri="{FF2B5EF4-FFF2-40B4-BE49-F238E27FC236}">
              <a16:creationId xmlns:a16="http://schemas.microsoft.com/office/drawing/2014/main" id="{31D8227A-3568-4AEF-9002-C460EBB951D7}"/>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822700" y="71316850"/>
          <a:ext cx="2028826" cy="1457325"/>
        </a:xfrm>
        <a:prstGeom prst="rect">
          <a:avLst/>
        </a:prstGeom>
        <a:noFill/>
        <a:ln>
          <a:noFill/>
        </a:ln>
      </xdr:spPr>
    </xdr:pic>
    <xdr:clientData/>
  </xdr:twoCellAnchor>
  <xdr:twoCellAnchor editAs="oneCell">
    <xdr:from>
      <xdr:col>4</xdr:col>
      <xdr:colOff>311150</xdr:colOff>
      <xdr:row>387</xdr:row>
      <xdr:rowOff>107950</xdr:rowOff>
    </xdr:from>
    <xdr:to>
      <xdr:col>4</xdr:col>
      <xdr:colOff>2463801</xdr:colOff>
      <xdr:row>394</xdr:row>
      <xdr:rowOff>67345</xdr:rowOff>
    </xdr:to>
    <xdr:pic>
      <xdr:nvPicPr>
        <xdr:cNvPr id="84" name="Graphic 4">
          <a:extLst>
            <a:ext uri="{FF2B5EF4-FFF2-40B4-BE49-F238E27FC236}">
              <a16:creationId xmlns:a16="http://schemas.microsoft.com/office/drawing/2014/main" id="{41F6CC56-8716-4A25-96C7-35E75C13A0F5}"/>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21850" y="71424800"/>
          <a:ext cx="2152651" cy="1248445"/>
        </a:xfrm>
        <a:prstGeom prst="rect">
          <a:avLst/>
        </a:prstGeom>
      </xdr:spPr>
    </xdr:pic>
    <xdr:clientData/>
  </xdr:twoCellAnchor>
  <xdr:twoCellAnchor editAs="oneCell">
    <xdr:from>
      <xdr:col>2</xdr:col>
      <xdr:colOff>501650</xdr:colOff>
      <xdr:row>407</xdr:row>
      <xdr:rowOff>44450</xdr:rowOff>
    </xdr:from>
    <xdr:to>
      <xdr:col>2</xdr:col>
      <xdr:colOff>2530475</xdr:colOff>
      <xdr:row>414</xdr:row>
      <xdr:rowOff>171450</xdr:rowOff>
    </xdr:to>
    <xdr:pic>
      <xdr:nvPicPr>
        <xdr:cNvPr id="85" name="Picture 1">
          <a:extLst>
            <a:ext uri="{FF2B5EF4-FFF2-40B4-BE49-F238E27FC236}">
              <a16:creationId xmlns:a16="http://schemas.microsoft.com/office/drawing/2014/main" id="{2B6EC304-508D-4861-8449-FEF0C5A13C6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006850" y="75044300"/>
          <a:ext cx="2028825" cy="14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254000</xdr:colOff>
      <xdr:row>407</xdr:row>
      <xdr:rowOff>38100</xdr:rowOff>
    </xdr:from>
    <xdr:to>
      <xdr:col>4</xdr:col>
      <xdr:colOff>2568575</xdr:colOff>
      <xdr:row>413</xdr:row>
      <xdr:rowOff>181645</xdr:rowOff>
    </xdr:to>
    <xdr:pic>
      <xdr:nvPicPr>
        <xdr:cNvPr id="86" name="Graphic 4">
          <a:extLst>
            <a:ext uri="{FF2B5EF4-FFF2-40B4-BE49-F238E27FC236}">
              <a16:creationId xmlns:a16="http://schemas.microsoft.com/office/drawing/2014/main" id="{60848026-7A23-4A6D-8526-E6C04030BD79}"/>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664700" y="75037950"/>
          <a:ext cx="2314575" cy="12484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171450</xdr:colOff>
      <xdr:row>1</xdr:row>
      <xdr:rowOff>114300</xdr:rowOff>
    </xdr:from>
    <xdr:to>
      <xdr:col>2</xdr:col>
      <xdr:colOff>1530350</xdr:colOff>
      <xdr:row>1</xdr:row>
      <xdr:rowOff>1085850</xdr:rowOff>
    </xdr:to>
    <xdr:pic>
      <xdr:nvPicPr>
        <xdr:cNvPr id="2" name="Picture 3">
          <a:extLst>
            <a:ext uri="{FF2B5EF4-FFF2-40B4-BE49-F238E27FC236}">
              <a16:creationId xmlns:a16="http://schemas.microsoft.com/office/drawing/2014/main" id="{4AF3C158-0BA2-4703-9DCD-7C19B7408D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2921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xdr:row>
      <xdr:rowOff>120650</xdr:rowOff>
    </xdr:from>
    <xdr:to>
      <xdr:col>3</xdr:col>
      <xdr:colOff>1746250</xdr:colOff>
      <xdr:row>1</xdr:row>
      <xdr:rowOff>965200</xdr:rowOff>
    </xdr:to>
    <xdr:pic>
      <xdr:nvPicPr>
        <xdr:cNvPr id="3" name="Picture 5">
          <a:extLst>
            <a:ext uri="{FF2B5EF4-FFF2-40B4-BE49-F238E27FC236}">
              <a16:creationId xmlns:a16="http://schemas.microsoft.com/office/drawing/2014/main" id="{876A3381-9E53-4853-83B7-93F4E604B8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29845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3</xdr:row>
      <xdr:rowOff>114300</xdr:rowOff>
    </xdr:from>
    <xdr:to>
      <xdr:col>2</xdr:col>
      <xdr:colOff>1530350</xdr:colOff>
      <xdr:row>3</xdr:row>
      <xdr:rowOff>1085850</xdr:rowOff>
    </xdr:to>
    <xdr:pic>
      <xdr:nvPicPr>
        <xdr:cNvPr id="4" name="Picture 3">
          <a:extLst>
            <a:ext uri="{FF2B5EF4-FFF2-40B4-BE49-F238E27FC236}">
              <a16:creationId xmlns:a16="http://schemas.microsoft.com/office/drawing/2014/main" id="{611ACD95-5355-4940-B612-C5BDFA4D72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18415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3</xdr:row>
      <xdr:rowOff>120650</xdr:rowOff>
    </xdr:from>
    <xdr:to>
      <xdr:col>3</xdr:col>
      <xdr:colOff>1746250</xdr:colOff>
      <xdr:row>3</xdr:row>
      <xdr:rowOff>965200</xdr:rowOff>
    </xdr:to>
    <xdr:pic>
      <xdr:nvPicPr>
        <xdr:cNvPr id="5" name="Picture 5">
          <a:extLst>
            <a:ext uri="{FF2B5EF4-FFF2-40B4-BE49-F238E27FC236}">
              <a16:creationId xmlns:a16="http://schemas.microsoft.com/office/drawing/2014/main" id="{10CA19D0-530E-4C79-9D37-6C333E04C9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184785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5</xdr:row>
      <xdr:rowOff>114300</xdr:rowOff>
    </xdr:from>
    <xdr:to>
      <xdr:col>2</xdr:col>
      <xdr:colOff>1530350</xdr:colOff>
      <xdr:row>5</xdr:row>
      <xdr:rowOff>1085850</xdr:rowOff>
    </xdr:to>
    <xdr:pic>
      <xdr:nvPicPr>
        <xdr:cNvPr id="6" name="Picture 3">
          <a:extLst>
            <a:ext uri="{FF2B5EF4-FFF2-40B4-BE49-F238E27FC236}">
              <a16:creationId xmlns:a16="http://schemas.microsoft.com/office/drawing/2014/main" id="{B51392A0-DD5A-4777-9DA8-C51FDB03DA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33909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5</xdr:row>
      <xdr:rowOff>120650</xdr:rowOff>
    </xdr:from>
    <xdr:to>
      <xdr:col>3</xdr:col>
      <xdr:colOff>1746250</xdr:colOff>
      <xdr:row>5</xdr:row>
      <xdr:rowOff>965200</xdr:rowOff>
    </xdr:to>
    <xdr:pic>
      <xdr:nvPicPr>
        <xdr:cNvPr id="7" name="Picture 5">
          <a:extLst>
            <a:ext uri="{FF2B5EF4-FFF2-40B4-BE49-F238E27FC236}">
              <a16:creationId xmlns:a16="http://schemas.microsoft.com/office/drawing/2014/main" id="{6747DDE1-21B5-49F5-86BC-315AF11A4D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339725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7</xdr:row>
      <xdr:rowOff>114300</xdr:rowOff>
    </xdr:from>
    <xdr:to>
      <xdr:col>2</xdr:col>
      <xdr:colOff>1530350</xdr:colOff>
      <xdr:row>7</xdr:row>
      <xdr:rowOff>1085850</xdr:rowOff>
    </xdr:to>
    <xdr:pic>
      <xdr:nvPicPr>
        <xdr:cNvPr id="8" name="Picture 3">
          <a:extLst>
            <a:ext uri="{FF2B5EF4-FFF2-40B4-BE49-F238E27FC236}">
              <a16:creationId xmlns:a16="http://schemas.microsoft.com/office/drawing/2014/main" id="{88CFF7A8-5926-4DF2-86E7-E0506F6CC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49403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7</xdr:row>
      <xdr:rowOff>120650</xdr:rowOff>
    </xdr:from>
    <xdr:to>
      <xdr:col>3</xdr:col>
      <xdr:colOff>1746250</xdr:colOff>
      <xdr:row>7</xdr:row>
      <xdr:rowOff>965200</xdr:rowOff>
    </xdr:to>
    <xdr:pic>
      <xdr:nvPicPr>
        <xdr:cNvPr id="9" name="Picture 5">
          <a:extLst>
            <a:ext uri="{FF2B5EF4-FFF2-40B4-BE49-F238E27FC236}">
              <a16:creationId xmlns:a16="http://schemas.microsoft.com/office/drawing/2014/main" id="{6D8FA775-206E-466A-9ACF-69E9479B5C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494665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9</xdr:row>
      <xdr:rowOff>114300</xdr:rowOff>
    </xdr:from>
    <xdr:to>
      <xdr:col>2</xdr:col>
      <xdr:colOff>1530350</xdr:colOff>
      <xdr:row>9</xdr:row>
      <xdr:rowOff>1085850</xdr:rowOff>
    </xdr:to>
    <xdr:pic>
      <xdr:nvPicPr>
        <xdr:cNvPr id="10" name="Picture 3">
          <a:extLst>
            <a:ext uri="{FF2B5EF4-FFF2-40B4-BE49-F238E27FC236}">
              <a16:creationId xmlns:a16="http://schemas.microsoft.com/office/drawing/2014/main" id="{DE1B64E7-5FC2-4553-ACD7-2D6DE260DD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64897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9</xdr:row>
      <xdr:rowOff>120650</xdr:rowOff>
    </xdr:from>
    <xdr:to>
      <xdr:col>3</xdr:col>
      <xdr:colOff>1746250</xdr:colOff>
      <xdr:row>9</xdr:row>
      <xdr:rowOff>965200</xdr:rowOff>
    </xdr:to>
    <xdr:pic>
      <xdr:nvPicPr>
        <xdr:cNvPr id="11" name="Picture 5">
          <a:extLst>
            <a:ext uri="{FF2B5EF4-FFF2-40B4-BE49-F238E27FC236}">
              <a16:creationId xmlns:a16="http://schemas.microsoft.com/office/drawing/2014/main" id="{901E68A7-9130-43B6-9BBD-E86A677B8C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649605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13</xdr:row>
      <xdr:rowOff>114300</xdr:rowOff>
    </xdr:from>
    <xdr:to>
      <xdr:col>2</xdr:col>
      <xdr:colOff>1530350</xdr:colOff>
      <xdr:row>13</xdr:row>
      <xdr:rowOff>1085850</xdr:rowOff>
    </xdr:to>
    <xdr:pic>
      <xdr:nvPicPr>
        <xdr:cNvPr id="12" name="Picture 3">
          <a:extLst>
            <a:ext uri="{FF2B5EF4-FFF2-40B4-BE49-F238E27FC236}">
              <a16:creationId xmlns:a16="http://schemas.microsoft.com/office/drawing/2014/main" id="{29E9C65C-DC84-4CA0-B196-D5BCD08FF4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101727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13</xdr:row>
      <xdr:rowOff>120650</xdr:rowOff>
    </xdr:from>
    <xdr:to>
      <xdr:col>3</xdr:col>
      <xdr:colOff>1746250</xdr:colOff>
      <xdr:row>13</xdr:row>
      <xdr:rowOff>965200</xdr:rowOff>
    </xdr:to>
    <xdr:pic>
      <xdr:nvPicPr>
        <xdr:cNvPr id="13" name="Picture 5">
          <a:extLst>
            <a:ext uri="{FF2B5EF4-FFF2-40B4-BE49-F238E27FC236}">
              <a16:creationId xmlns:a16="http://schemas.microsoft.com/office/drawing/2014/main" id="{49183027-301E-4B05-8B18-C2E1E76FDD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1017905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15</xdr:row>
      <xdr:rowOff>114300</xdr:rowOff>
    </xdr:from>
    <xdr:to>
      <xdr:col>2</xdr:col>
      <xdr:colOff>1530350</xdr:colOff>
      <xdr:row>15</xdr:row>
      <xdr:rowOff>1085850</xdr:rowOff>
    </xdr:to>
    <xdr:pic>
      <xdr:nvPicPr>
        <xdr:cNvPr id="14" name="Picture 3">
          <a:extLst>
            <a:ext uri="{FF2B5EF4-FFF2-40B4-BE49-F238E27FC236}">
              <a16:creationId xmlns:a16="http://schemas.microsoft.com/office/drawing/2014/main" id="{6C0503DB-3E6A-4D60-81A6-E37B50C69B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117221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15</xdr:row>
      <xdr:rowOff>127000</xdr:rowOff>
    </xdr:from>
    <xdr:to>
      <xdr:col>3</xdr:col>
      <xdr:colOff>1746250</xdr:colOff>
      <xdr:row>15</xdr:row>
      <xdr:rowOff>977900</xdr:rowOff>
    </xdr:to>
    <xdr:pic>
      <xdr:nvPicPr>
        <xdr:cNvPr id="15" name="Picture 5">
          <a:extLst>
            <a:ext uri="{FF2B5EF4-FFF2-40B4-BE49-F238E27FC236}">
              <a16:creationId xmlns:a16="http://schemas.microsoft.com/office/drawing/2014/main" id="{95AA911A-4F76-4801-A9EE-BB77E0BBB4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11734800"/>
          <a:ext cx="156845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17</xdr:row>
      <xdr:rowOff>114300</xdr:rowOff>
    </xdr:from>
    <xdr:to>
      <xdr:col>2</xdr:col>
      <xdr:colOff>1530350</xdr:colOff>
      <xdr:row>17</xdr:row>
      <xdr:rowOff>1085850</xdr:rowOff>
    </xdr:to>
    <xdr:pic>
      <xdr:nvPicPr>
        <xdr:cNvPr id="16" name="Picture 3">
          <a:extLst>
            <a:ext uri="{FF2B5EF4-FFF2-40B4-BE49-F238E27FC236}">
              <a16:creationId xmlns:a16="http://schemas.microsoft.com/office/drawing/2014/main" id="{3BF6233D-9A51-4C22-863E-8459096AC3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133477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17</xdr:row>
      <xdr:rowOff>120650</xdr:rowOff>
    </xdr:from>
    <xdr:to>
      <xdr:col>3</xdr:col>
      <xdr:colOff>1746250</xdr:colOff>
      <xdr:row>17</xdr:row>
      <xdr:rowOff>971550</xdr:rowOff>
    </xdr:to>
    <xdr:pic>
      <xdr:nvPicPr>
        <xdr:cNvPr id="17" name="Picture 5">
          <a:extLst>
            <a:ext uri="{FF2B5EF4-FFF2-40B4-BE49-F238E27FC236}">
              <a16:creationId xmlns:a16="http://schemas.microsoft.com/office/drawing/2014/main" id="{690777DA-27E0-4609-9334-51B2C5163F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13354050"/>
          <a:ext cx="156845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19</xdr:row>
      <xdr:rowOff>120650</xdr:rowOff>
    </xdr:from>
    <xdr:to>
      <xdr:col>2</xdr:col>
      <xdr:colOff>1530350</xdr:colOff>
      <xdr:row>19</xdr:row>
      <xdr:rowOff>1092200</xdr:rowOff>
    </xdr:to>
    <xdr:pic>
      <xdr:nvPicPr>
        <xdr:cNvPr id="18" name="Picture 3">
          <a:extLst>
            <a:ext uri="{FF2B5EF4-FFF2-40B4-BE49-F238E27FC236}">
              <a16:creationId xmlns:a16="http://schemas.microsoft.com/office/drawing/2014/main" id="{0576DC48-A453-4EB5-9238-8EE6905D3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1509395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19</xdr:row>
      <xdr:rowOff>127000</xdr:rowOff>
    </xdr:from>
    <xdr:to>
      <xdr:col>3</xdr:col>
      <xdr:colOff>1746250</xdr:colOff>
      <xdr:row>19</xdr:row>
      <xdr:rowOff>977900</xdr:rowOff>
    </xdr:to>
    <xdr:pic>
      <xdr:nvPicPr>
        <xdr:cNvPr id="19" name="Picture 5">
          <a:extLst>
            <a:ext uri="{FF2B5EF4-FFF2-40B4-BE49-F238E27FC236}">
              <a16:creationId xmlns:a16="http://schemas.microsoft.com/office/drawing/2014/main" id="{D3C04698-506F-42F3-B6FA-2E239CB683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15100300"/>
          <a:ext cx="156845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21</xdr:row>
      <xdr:rowOff>114300</xdr:rowOff>
    </xdr:from>
    <xdr:to>
      <xdr:col>2</xdr:col>
      <xdr:colOff>1530350</xdr:colOff>
      <xdr:row>21</xdr:row>
      <xdr:rowOff>1098550</xdr:rowOff>
    </xdr:to>
    <xdr:pic>
      <xdr:nvPicPr>
        <xdr:cNvPr id="20" name="Picture 3">
          <a:extLst>
            <a:ext uri="{FF2B5EF4-FFF2-40B4-BE49-F238E27FC236}">
              <a16:creationId xmlns:a16="http://schemas.microsoft.com/office/drawing/2014/main" id="{A3CF5E91-8230-4BA2-9A80-935348E85E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1714500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21</xdr:row>
      <xdr:rowOff>133350</xdr:rowOff>
    </xdr:from>
    <xdr:to>
      <xdr:col>3</xdr:col>
      <xdr:colOff>1746250</xdr:colOff>
      <xdr:row>21</xdr:row>
      <xdr:rowOff>977900</xdr:rowOff>
    </xdr:to>
    <xdr:pic>
      <xdr:nvPicPr>
        <xdr:cNvPr id="21" name="Picture 5">
          <a:extLst>
            <a:ext uri="{FF2B5EF4-FFF2-40B4-BE49-F238E27FC236}">
              <a16:creationId xmlns:a16="http://schemas.microsoft.com/office/drawing/2014/main" id="{E03A28CB-B7BB-4E80-BF7C-4C114A0DE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1716405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23</xdr:row>
      <xdr:rowOff>114300</xdr:rowOff>
    </xdr:from>
    <xdr:to>
      <xdr:col>2</xdr:col>
      <xdr:colOff>1530350</xdr:colOff>
      <xdr:row>23</xdr:row>
      <xdr:rowOff>1098550</xdr:rowOff>
    </xdr:to>
    <xdr:pic>
      <xdr:nvPicPr>
        <xdr:cNvPr id="22" name="Picture 3">
          <a:extLst>
            <a:ext uri="{FF2B5EF4-FFF2-40B4-BE49-F238E27FC236}">
              <a16:creationId xmlns:a16="http://schemas.microsoft.com/office/drawing/2014/main" id="{F8B02EBD-686A-4608-B51F-E96A99B5A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1866900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23</xdr:row>
      <xdr:rowOff>120650</xdr:rowOff>
    </xdr:from>
    <xdr:to>
      <xdr:col>3</xdr:col>
      <xdr:colOff>1746250</xdr:colOff>
      <xdr:row>23</xdr:row>
      <xdr:rowOff>977900</xdr:rowOff>
    </xdr:to>
    <xdr:pic>
      <xdr:nvPicPr>
        <xdr:cNvPr id="23" name="Picture 5">
          <a:extLst>
            <a:ext uri="{FF2B5EF4-FFF2-40B4-BE49-F238E27FC236}">
              <a16:creationId xmlns:a16="http://schemas.microsoft.com/office/drawing/2014/main" id="{771B9890-B8D5-44A6-BE26-C842D329C0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18675350"/>
          <a:ext cx="15684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25</xdr:row>
      <xdr:rowOff>114300</xdr:rowOff>
    </xdr:from>
    <xdr:to>
      <xdr:col>2</xdr:col>
      <xdr:colOff>1530350</xdr:colOff>
      <xdr:row>25</xdr:row>
      <xdr:rowOff>1098550</xdr:rowOff>
    </xdr:to>
    <xdr:pic>
      <xdr:nvPicPr>
        <xdr:cNvPr id="24" name="Picture 3">
          <a:extLst>
            <a:ext uri="{FF2B5EF4-FFF2-40B4-BE49-F238E27FC236}">
              <a16:creationId xmlns:a16="http://schemas.microsoft.com/office/drawing/2014/main" id="{F0A147EB-0339-494C-8681-F486451839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2020570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25</xdr:row>
      <xdr:rowOff>133350</xdr:rowOff>
    </xdr:from>
    <xdr:to>
      <xdr:col>3</xdr:col>
      <xdr:colOff>1746250</xdr:colOff>
      <xdr:row>25</xdr:row>
      <xdr:rowOff>977900</xdr:rowOff>
    </xdr:to>
    <xdr:pic>
      <xdr:nvPicPr>
        <xdr:cNvPr id="25" name="Picture 5">
          <a:extLst>
            <a:ext uri="{FF2B5EF4-FFF2-40B4-BE49-F238E27FC236}">
              <a16:creationId xmlns:a16="http://schemas.microsoft.com/office/drawing/2014/main" id="{D7C62805-014F-43C5-BB10-6CB3744EBC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2022475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27</xdr:row>
      <xdr:rowOff>114300</xdr:rowOff>
    </xdr:from>
    <xdr:to>
      <xdr:col>2</xdr:col>
      <xdr:colOff>1530350</xdr:colOff>
      <xdr:row>27</xdr:row>
      <xdr:rowOff>1098550</xdr:rowOff>
    </xdr:to>
    <xdr:pic>
      <xdr:nvPicPr>
        <xdr:cNvPr id="26" name="Picture 3">
          <a:extLst>
            <a:ext uri="{FF2B5EF4-FFF2-40B4-BE49-F238E27FC236}">
              <a16:creationId xmlns:a16="http://schemas.microsoft.com/office/drawing/2014/main" id="{63F2CC5C-3620-4CEB-9D74-9681945863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2172970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27</xdr:row>
      <xdr:rowOff>133350</xdr:rowOff>
    </xdr:from>
    <xdr:to>
      <xdr:col>3</xdr:col>
      <xdr:colOff>1746250</xdr:colOff>
      <xdr:row>27</xdr:row>
      <xdr:rowOff>977900</xdr:rowOff>
    </xdr:to>
    <xdr:pic>
      <xdr:nvPicPr>
        <xdr:cNvPr id="27" name="Picture 5">
          <a:extLst>
            <a:ext uri="{FF2B5EF4-FFF2-40B4-BE49-F238E27FC236}">
              <a16:creationId xmlns:a16="http://schemas.microsoft.com/office/drawing/2014/main" id="{6FAA15AB-CF32-4D30-B814-1753C748C5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2174875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29</xdr:row>
      <xdr:rowOff>114300</xdr:rowOff>
    </xdr:from>
    <xdr:to>
      <xdr:col>2</xdr:col>
      <xdr:colOff>1530350</xdr:colOff>
      <xdr:row>29</xdr:row>
      <xdr:rowOff>1098550</xdr:rowOff>
    </xdr:to>
    <xdr:pic>
      <xdr:nvPicPr>
        <xdr:cNvPr id="28" name="Picture 3">
          <a:extLst>
            <a:ext uri="{FF2B5EF4-FFF2-40B4-BE49-F238E27FC236}">
              <a16:creationId xmlns:a16="http://schemas.microsoft.com/office/drawing/2014/main" id="{36081918-F179-46FB-99F8-0345B956A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2325370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158750</xdr:colOff>
      <xdr:row>31</xdr:row>
      <xdr:rowOff>273050</xdr:rowOff>
    </xdr:from>
    <xdr:to>
      <xdr:col>2</xdr:col>
      <xdr:colOff>1644650</xdr:colOff>
      <xdr:row>31</xdr:row>
      <xdr:rowOff>1257300</xdr:rowOff>
    </xdr:to>
    <xdr:pic>
      <xdr:nvPicPr>
        <xdr:cNvPr id="29" name="Picture 54">
          <a:extLst>
            <a:ext uri="{FF2B5EF4-FFF2-40B4-BE49-F238E27FC236}">
              <a16:creationId xmlns:a16="http://schemas.microsoft.com/office/drawing/2014/main" id="{783F7B29-19AC-4503-9FC4-A254038400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67300" y="24936450"/>
          <a:ext cx="1485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247650</xdr:colOff>
      <xdr:row>31</xdr:row>
      <xdr:rowOff>323850</xdr:rowOff>
    </xdr:from>
    <xdr:to>
      <xdr:col>3</xdr:col>
      <xdr:colOff>1682750</xdr:colOff>
      <xdr:row>31</xdr:row>
      <xdr:rowOff>1104900</xdr:rowOff>
    </xdr:to>
    <xdr:pic>
      <xdr:nvPicPr>
        <xdr:cNvPr id="30" name="Picture 55">
          <a:extLst>
            <a:ext uri="{FF2B5EF4-FFF2-40B4-BE49-F238E27FC236}">
              <a16:creationId xmlns:a16="http://schemas.microsoft.com/office/drawing/2014/main" id="{0A6F9721-CA7A-4DD3-8521-29E349C28E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04050" y="24987250"/>
          <a:ext cx="14351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35</xdr:row>
      <xdr:rowOff>139700</xdr:rowOff>
    </xdr:from>
    <xdr:to>
      <xdr:col>3</xdr:col>
      <xdr:colOff>1695450</xdr:colOff>
      <xdr:row>35</xdr:row>
      <xdr:rowOff>971550</xdr:rowOff>
    </xdr:to>
    <xdr:pic>
      <xdr:nvPicPr>
        <xdr:cNvPr id="31" name="Picture 43">
          <a:extLst>
            <a:ext uri="{FF2B5EF4-FFF2-40B4-BE49-F238E27FC236}">
              <a16:creationId xmlns:a16="http://schemas.microsoft.com/office/drawing/2014/main" id="{1C1AF59E-25CF-4455-88D4-04EE9AE85FC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934200" y="28384500"/>
          <a:ext cx="151765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39</xdr:row>
      <xdr:rowOff>114300</xdr:rowOff>
    </xdr:from>
    <xdr:to>
      <xdr:col>2</xdr:col>
      <xdr:colOff>1530350</xdr:colOff>
      <xdr:row>39</xdr:row>
      <xdr:rowOff>1085850</xdr:rowOff>
    </xdr:to>
    <xdr:pic>
      <xdr:nvPicPr>
        <xdr:cNvPr id="32" name="Picture 3">
          <a:extLst>
            <a:ext uri="{FF2B5EF4-FFF2-40B4-BE49-F238E27FC236}">
              <a16:creationId xmlns:a16="http://schemas.microsoft.com/office/drawing/2014/main" id="{F2B72E39-8D03-40C5-B0D1-8D59B873F9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316103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39</xdr:row>
      <xdr:rowOff>127000</xdr:rowOff>
    </xdr:from>
    <xdr:to>
      <xdr:col>3</xdr:col>
      <xdr:colOff>1746250</xdr:colOff>
      <xdr:row>39</xdr:row>
      <xdr:rowOff>977900</xdr:rowOff>
    </xdr:to>
    <xdr:pic>
      <xdr:nvPicPr>
        <xdr:cNvPr id="33" name="Picture 5">
          <a:extLst>
            <a:ext uri="{FF2B5EF4-FFF2-40B4-BE49-F238E27FC236}">
              <a16:creationId xmlns:a16="http://schemas.microsoft.com/office/drawing/2014/main" id="{48EAB68D-94E0-423D-9B40-9DE9E46E81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31623000"/>
          <a:ext cx="156845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41</xdr:row>
      <xdr:rowOff>114300</xdr:rowOff>
    </xdr:from>
    <xdr:to>
      <xdr:col>2</xdr:col>
      <xdr:colOff>1530350</xdr:colOff>
      <xdr:row>41</xdr:row>
      <xdr:rowOff>1085850</xdr:rowOff>
    </xdr:to>
    <xdr:pic>
      <xdr:nvPicPr>
        <xdr:cNvPr id="34" name="Picture 3">
          <a:extLst>
            <a:ext uri="{FF2B5EF4-FFF2-40B4-BE49-F238E27FC236}">
              <a16:creationId xmlns:a16="http://schemas.microsoft.com/office/drawing/2014/main" id="{D3E865C0-5DF2-4FB6-AF5D-7719BF80A2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332359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41</xdr:row>
      <xdr:rowOff>127000</xdr:rowOff>
    </xdr:from>
    <xdr:to>
      <xdr:col>3</xdr:col>
      <xdr:colOff>1746250</xdr:colOff>
      <xdr:row>41</xdr:row>
      <xdr:rowOff>977900</xdr:rowOff>
    </xdr:to>
    <xdr:pic>
      <xdr:nvPicPr>
        <xdr:cNvPr id="35" name="Picture 5">
          <a:extLst>
            <a:ext uri="{FF2B5EF4-FFF2-40B4-BE49-F238E27FC236}">
              <a16:creationId xmlns:a16="http://schemas.microsoft.com/office/drawing/2014/main" id="{059ABB8A-E6EC-47A8-8AEB-91ECC9759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33248600"/>
          <a:ext cx="156845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43</xdr:row>
      <xdr:rowOff>114300</xdr:rowOff>
    </xdr:from>
    <xdr:to>
      <xdr:col>2</xdr:col>
      <xdr:colOff>1530350</xdr:colOff>
      <xdr:row>43</xdr:row>
      <xdr:rowOff>1098550</xdr:rowOff>
    </xdr:to>
    <xdr:pic>
      <xdr:nvPicPr>
        <xdr:cNvPr id="36" name="Picture 3">
          <a:extLst>
            <a:ext uri="{FF2B5EF4-FFF2-40B4-BE49-F238E27FC236}">
              <a16:creationId xmlns:a16="http://schemas.microsoft.com/office/drawing/2014/main" id="{825881A8-17A8-46ED-AA36-74EA6C7C69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3486150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43</xdr:row>
      <xdr:rowOff>133350</xdr:rowOff>
    </xdr:from>
    <xdr:to>
      <xdr:col>3</xdr:col>
      <xdr:colOff>1746250</xdr:colOff>
      <xdr:row>43</xdr:row>
      <xdr:rowOff>977900</xdr:rowOff>
    </xdr:to>
    <xdr:pic>
      <xdr:nvPicPr>
        <xdr:cNvPr id="37" name="Picture 5">
          <a:extLst>
            <a:ext uri="{FF2B5EF4-FFF2-40B4-BE49-F238E27FC236}">
              <a16:creationId xmlns:a16="http://schemas.microsoft.com/office/drawing/2014/main" id="{76A441AF-C281-4C76-A697-E0C4F00F44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3488055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37</xdr:row>
      <xdr:rowOff>114300</xdr:rowOff>
    </xdr:from>
    <xdr:to>
      <xdr:col>2</xdr:col>
      <xdr:colOff>1530350</xdr:colOff>
      <xdr:row>37</xdr:row>
      <xdr:rowOff>1085850</xdr:rowOff>
    </xdr:to>
    <xdr:pic>
      <xdr:nvPicPr>
        <xdr:cNvPr id="38" name="Picture 3">
          <a:extLst>
            <a:ext uri="{FF2B5EF4-FFF2-40B4-BE49-F238E27FC236}">
              <a16:creationId xmlns:a16="http://schemas.microsoft.com/office/drawing/2014/main" id="{6E15A63D-F5D1-4A90-9745-6AACB6038A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299847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37</xdr:row>
      <xdr:rowOff>127000</xdr:rowOff>
    </xdr:from>
    <xdr:to>
      <xdr:col>3</xdr:col>
      <xdr:colOff>1746250</xdr:colOff>
      <xdr:row>37</xdr:row>
      <xdr:rowOff>977900</xdr:rowOff>
    </xdr:to>
    <xdr:pic>
      <xdr:nvPicPr>
        <xdr:cNvPr id="39" name="Picture 5">
          <a:extLst>
            <a:ext uri="{FF2B5EF4-FFF2-40B4-BE49-F238E27FC236}">
              <a16:creationId xmlns:a16="http://schemas.microsoft.com/office/drawing/2014/main" id="{CF81306B-289F-4940-A2DA-E28B9119EE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29997400"/>
          <a:ext cx="156845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139700</xdr:colOff>
      <xdr:row>45</xdr:row>
      <xdr:rowOff>323850</xdr:rowOff>
    </xdr:from>
    <xdr:to>
      <xdr:col>2</xdr:col>
      <xdr:colOff>1758950</xdr:colOff>
      <xdr:row>46</xdr:row>
      <xdr:rowOff>533400</xdr:rowOff>
    </xdr:to>
    <xdr:pic>
      <xdr:nvPicPr>
        <xdr:cNvPr id="40" name="Picture 3">
          <a:extLst>
            <a:ext uri="{FF2B5EF4-FFF2-40B4-BE49-F238E27FC236}">
              <a16:creationId xmlns:a16="http://schemas.microsoft.com/office/drawing/2014/main" id="{C23D951E-769C-4F2F-9236-231D35E735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36595050"/>
          <a:ext cx="16192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149470</xdr:colOff>
      <xdr:row>45</xdr:row>
      <xdr:rowOff>361950</xdr:rowOff>
    </xdr:from>
    <xdr:to>
      <xdr:col>3</xdr:col>
      <xdr:colOff>1749670</xdr:colOff>
      <xdr:row>46</xdr:row>
      <xdr:rowOff>355600</xdr:rowOff>
    </xdr:to>
    <xdr:pic>
      <xdr:nvPicPr>
        <xdr:cNvPr id="41" name="Picture 43">
          <a:extLst>
            <a:ext uri="{FF2B5EF4-FFF2-40B4-BE49-F238E27FC236}">
              <a16:creationId xmlns:a16="http://schemas.microsoft.com/office/drawing/2014/main" id="{10280016-E9EA-488A-9650-EF7A3090693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905870" y="36633150"/>
          <a:ext cx="1600200" cy="94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48</xdr:row>
      <xdr:rowOff>266700</xdr:rowOff>
    </xdr:from>
    <xdr:to>
      <xdr:col>2</xdr:col>
      <xdr:colOff>1663700</xdr:colOff>
      <xdr:row>48</xdr:row>
      <xdr:rowOff>1250950</xdr:rowOff>
    </xdr:to>
    <xdr:pic>
      <xdr:nvPicPr>
        <xdr:cNvPr id="42" name="Picture 53">
          <a:extLst>
            <a:ext uri="{FF2B5EF4-FFF2-40B4-BE49-F238E27FC236}">
              <a16:creationId xmlns:a16="http://schemas.microsoft.com/office/drawing/2014/main" id="{34F472CC-6E5F-4A9F-BC79-D4D94085BB4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60950" y="38620700"/>
          <a:ext cx="15113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48</xdr:row>
      <xdr:rowOff>222250</xdr:rowOff>
    </xdr:from>
    <xdr:to>
      <xdr:col>3</xdr:col>
      <xdr:colOff>1708150</xdr:colOff>
      <xdr:row>48</xdr:row>
      <xdr:rowOff>1066800</xdr:rowOff>
    </xdr:to>
    <xdr:pic>
      <xdr:nvPicPr>
        <xdr:cNvPr id="43" name="Picture 19">
          <a:extLst>
            <a:ext uri="{FF2B5EF4-FFF2-40B4-BE49-F238E27FC236}">
              <a16:creationId xmlns:a16="http://schemas.microsoft.com/office/drawing/2014/main" id="{E2027D04-EE77-4F34-AB3C-E52641AC54A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908800" y="38576250"/>
          <a:ext cx="15557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158750</xdr:colOff>
      <xdr:row>53</xdr:row>
      <xdr:rowOff>120650</xdr:rowOff>
    </xdr:from>
    <xdr:to>
      <xdr:col>2</xdr:col>
      <xdr:colOff>1638300</xdr:colOff>
      <xdr:row>53</xdr:row>
      <xdr:rowOff>1104900</xdr:rowOff>
    </xdr:to>
    <xdr:pic>
      <xdr:nvPicPr>
        <xdr:cNvPr id="44" name="Picture 54">
          <a:extLst>
            <a:ext uri="{FF2B5EF4-FFF2-40B4-BE49-F238E27FC236}">
              <a16:creationId xmlns:a16="http://schemas.microsoft.com/office/drawing/2014/main" id="{9C807290-7CD8-439F-867A-48676CDE5D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67300" y="42398950"/>
          <a:ext cx="147955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158750</xdr:colOff>
      <xdr:row>53</xdr:row>
      <xdr:rowOff>120650</xdr:rowOff>
    </xdr:from>
    <xdr:to>
      <xdr:col>3</xdr:col>
      <xdr:colOff>1784350</xdr:colOff>
      <xdr:row>53</xdr:row>
      <xdr:rowOff>996950</xdr:rowOff>
    </xdr:to>
    <xdr:pic>
      <xdr:nvPicPr>
        <xdr:cNvPr id="45" name="Picture 55">
          <a:extLst>
            <a:ext uri="{FF2B5EF4-FFF2-40B4-BE49-F238E27FC236}">
              <a16:creationId xmlns:a16="http://schemas.microsoft.com/office/drawing/2014/main" id="{CC6F8BB6-4944-4D75-BAB9-09840E3D3E0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915150" y="42398950"/>
          <a:ext cx="16256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241300</xdr:colOff>
      <xdr:row>55</xdr:row>
      <xdr:rowOff>171450</xdr:rowOff>
    </xdr:from>
    <xdr:to>
      <xdr:col>2</xdr:col>
      <xdr:colOff>1720850</xdr:colOff>
      <xdr:row>55</xdr:row>
      <xdr:rowOff>1155700</xdr:rowOff>
    </xdr:to>
    <xdr:pic>
      <xdr:nvPicPr>
        <xdr:cNvPr id="46" name="Picture 50">
          <a:extLst>
            <a:ext uri="{FF2B5EF4-FFF2-40B4-BE49-F238E27FC236}">
              <a16:creationId xmlns:a16="http://schemas.microsoft.com/office/drawing/2014/main" id="{E939E4C4-9B73-45A2-AA65-271B9FE2F4A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149850" y="43986450"/>
          <a:ext cx="147955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107950</xdr:colOff>
      <xdr:row>55</xdr:row>
      <xdr:rowOff>146050</xdr:rowOff>
    </xdr:from>
    <xdr:to>
      <xdr:col>3</xdr:col>
      <xdr:colOff>1727200</xdr:colOff>
      <xdr:row>55</xdr:row>
      <xdr:rowOff>1028700</xdr:rowOff>
    </xdr:to>
    <xdr:pic>
      <xdr:nvPicPr>
        <xdr:cNvPr id="47" name="Picture 49">
          <a:extLst>
            <a:ext uri="{FF2B5EF4-FFF2-40B4-BE49-F238E27FC236}">
              <a16:creationId xmlns:a16="http://schemas.microsoft.com/office/drawing/2014/main" id="{75C7E314-580F-4556-A165-43761FAE120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64350" y="43961050"/>
          <a:ext cx="1619250"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81</xdr:row>
      <xdr:rowOff>234950</xdr:rowOff>
    </xdr:from>
    <xdr:to>
      <xdr:col>2</xdr:col>
      <xdr:colOff>1689100</xdr:colOff>
      <xdr:row>81</xdr:row>
      <xdr:rowOff>1276350</xdr:rowOff>
    </xdr:to>
    <xdr:pic>
      <xdr:nvPicPr>
        <xdr:cNvPr id="48" name="Picture 42">
          <a:extLst>
            <a:ext uri="{FF2B5EF4-FFF2-40B4-BE49-F238E27FC236}">
              <a16:creationId xmlns:a16="http://schemas.microsoft.com/office/drawing/2014/main" id="{D8E937A1-698A-4658-9C0F-EDB764123DF8}"/>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29200" y="65131950"/>
          <a:ext cx="1568450" cy="104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81</xdr:row>
      <xdr:rowOff>254000</xdr:rowOff>
    </xdr:from>
    <xdr:to>
      <xdr:col>3</xdr:col>
      <xdr:colOff>1758950</xdr:colOff>
      <xdr:row>81</xdr:row>
      <xdr:rowOff>1149350</xdr:rowOff>
    </xdr:to>
    <xdr:pic>
      <xdr:nvPicPr>
        <xdr:cNvPr id="49" name="Picture 49">
          <a:extLst>
            <a:ext uri="{FF2B5EF4-FFF2-40B4-BE49-F238E27FC236}">
              <a16:creationId xmlns:a16="http://schemas.microsoft.com/office/drawing/2014/main" id="{CE659758-52BC-4D40-9789-FA80CA990FC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877050" y="65151000"/>
          <a:ext cx="16383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29</xdr:row>
      <xdr:rowOff>139700</xdr:rowOff>
    </xdr:from>
    <xdr:to>
      <xdr:col>3</xdr:col>
      <xdr:colOff>1708150</xdr:colOff>
      <xdr:row>29</xdr:row>
      <xdr:rowOff>984250</xdr:rowOff>
    </xdr:to>
    <xdr:pic>
      <xdr:nvPicPr>
        <xdr:cNvPr id="50" name="Picture 2">
          <a:extLst>
            <a:ext uri="{FF2B5EF4-FFF2-40B4-BE49-F238E27FC236}">
              <a16:creationId xmlns:a16="http://schemas.microsoft.com/office/drawing/2014/main" id="{E927E859-4AAD-474F-A8DE-12B1D7C3D0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877050" y="23279100"/>
          <a:ext cx="158750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33</xdr:row>
      <xdr:rowOff>209550</xdr:rowOff>
    </xdr:from>
    <xdr:to>
      <xdr:col>3</xdr:col>
      <xdr:colOff>1739900</xdr:colOff>
      <xdr:row>33</xdr:row>
      <xdr:rowOff>1066800</xdr:rowOff>
    </xdr:to>
    <xdr:pic>
      <xdr:nvPicPr>
        <xdr:cNvPr id="51" name="Picture 57">
          <a:extLst>
            <a:ext uri="{FF2B5EF4-FFF2-40B4-BE49-F238E27FC236}">
              <a16:creationId xmlns:a16="http://schemas.microsoft.com/office/drawing/2014/main" id="{BB31DADA-CE6E-462F-A1E3-0AE4014844A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908800" y="26714450"/>
          <a:ext cx="15875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57</xdr:row>
      <xdr:rowOff>139700</xdr:rowOff>
    </xdr:from>
    <xdr:to>
      <xdr:col>3</xdr:col>
      <xdr:colOff>1739900</xdr:colOff>
      <xdr:row>57</xdr:row>
      <xdr:rowOff>1022350</xdr:rowOff>
    </xdr:to>
    <xdr:pic>
      <xdr:nvPicPr>
        <xdr:cNvPr id="52" name="Picture 49">
          <a:extLst>
            <a:ext uri="{FF2B5EF4-FFF2-40B4-BE49-F238E27FC236}">
              <a16:creationId xmlns:a16="http://schemas.microsoft.com/office/drawing/2014/main" id="{538CBB8E-1183-4AEA-AD95-9E112A0033B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77050" y="45440600"/>
          <a:ext cx="1619250"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57</xdr:row>
      <xdr:rowOff>209550</xdr:rowOff>
    </xdr:from>
    <xdr:to>
      <xdr:col>2</xdr:col>
      <xdr:colOff>1600200</xdr:colOff>
      <xdr:row>57</xdr:row>
      <xdr:rowOff>1193800</xdr:rowOff>
    </xdr:to>
    <xdr:pic>
      <xdr:nvPicPr>
        <xdr:cNvPr id="53" name="Picture 50">
          <a:extLst>
            <a:ext uri="{FF2B5EF4-FFF2-40B4-BE49-F238E27FC236}">
              <a16:creationId xmlns:a16="http://schemas.microsoft.com/office/drawing/2014/main" id="{649AB4E8-670E-4BB1-A323-DFFE63D82A7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29200" y="45510450"/>
          <a:ext cx="147955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59</xdr:row>
      <xdr:rowOff>146050</xdr:rowOff>
    </xdr:from>
    <xdr:to>
      <xdr:col>3</xdr:col>
      <xdr:colOff>1739900</xdr:colOff>
      <xdr:row>59</xdr:row>
      <xdr:rowOff>1041400</xdr:rowOff>
    </xdr:to>
    <xdr:pic>
      <xdr:nvPicPr>
        <xdr:cNvPr id="54" name="Picture 49">
          <a:extLst>
            <a:ext uri="{FF2B5EF4-FFF2-40B4-BE49-F238E27FC236}">
              <a16:creationId xmlns:a16="http://schemas.microsoft.com/office/drawing/2014/main" id="{963E8DF3-A1E5-4924-BAB2-74EA6D234168}"/>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77050" y="47021750"/>
          <a:ext cx="16192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59</xdr:row>
      <xdr:rowOff>196850</xdr:rowOff>
    </xdr:from>
    <xdr:to>
      <xdr:col>2</xdr:col>
      <xdr:colOff>1600200</xdr:colOff>
      <xdr:row>59</xdr:row>
      <xdr:rowOff>1174750</xdr:rowOff>
    </xdr:to>
    <xdr:pic>
      <xdr:nvPicPr>
        <xdr:cNvPr id="55" name="Picture 50">
          <a:extLst>
            <a:ext uri="{FF2B5EF4-FFF2-40B4-BE49-F238E27FC236}">
              <a16:creationId xmlns:a16="http://schemas.microsoft.com/office/drawing/2014/main" id="{1705F61A-6E6B-44F4-A6A8-1CB909AD63A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29200" y="47072550"/>
          <a:ext cx="14795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61</xdr:row>
      <xdr:rowOff>139700</xdr:rowOff>
    </xdr:from>
    <xdr:to>
      <xdr:col>3</xdr:col>
      <xdr:colOff>1739900</xdr:colOff>
      <xdr:row>61</xdr:row>
      <xdr:rowOff>1016000</xdr:rowOff>
    </xdr:to>
    <xdr:pic>
      <xdr:nvPicPr>
        <xdr:cNvPr id="56" name="Picture 49">
          <a:extLst>
            <a:ext uri="{FF2B5EF4-FFF2-40B4-BE49-F238E27FC236}">
              <a16:creationId xmlns:a16="http://schemas.microsoft.com/office/drawing/2014/main" id="{3BEB63A6-CBEA-4063-B6BD-16624195997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77050" y="48679100"/>
          <a:ext cx="16192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61</xdr:row>
      <xdr:rowOff>196850</xdr:rowOff>
    </xdr:from>
    <xdr:to>
      <xdr:col>2</xdr:col>
      <xdr:colOff>1600200</xdr:colOff>
      <xdr:row>61</xdr:row>
      <xdr:rowOff>1174750</xdr:rowOff>
    </xdr:to>
    <xdr:pic>
      <xdr:nvPicPr>
        <xdr:cNvPr id="57" name="Picture 50">
          <a:extLst>
            <a:ext uri="{FF2B5EF4-FFF2-40B4-BE49-F238E27FC236}">
              <a16:creationId xmlns:a16="http://schemas.microsoft.com/office/drawing/2014/main" id="{0F94E6DD-E89C-48FA-8C9F-6B58FE583A6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29200" y="48736250"/>
          <a:ext cx="14795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65</xdr:row>
      <xdr:rowOff>114300</xdr:rowOff>
    </xdr:from>
    <xdr:to>
      <xdr:col>2</xdr:col>
      <xdr:colOff>1606550</xdr:colOff>
      <xdr:row>65</xdr:row>
      <xdr:rowOff>1098550</xdr:rowOff>
    </xdr:to>
    <xdr:pic>
      <xdr:nvPicPr>
        <xdr:cNvPr id="58" name="Picture 40">
          <a:extLst>
            <a:ext uri="{FF2B5EF4-FFF2-40B4-BE49-F238E27FC236}">
              <a16:creationId xmlns:a16="http://schemas.microsoft.com/office/drawing/2014/main" id="{1E0679B8-4A98-4F7A-9DA8-87561E55EEBB}"/>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029200" y="52184300"/>
          <a:ext cx="1485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67</xdr:row>
      <xdr:rowOff>114300</xdr:rowOff>
    </xdr:from>
    <xdr:to>
      <xdr:col>2</xdr:col>
      <xdr:colOff>1606550</xdr:colOff>
      <xdr:row>67</xdr:row>
      <xdr:rowOff>1085850</xdr:rowOff>
    </xdr:to>
    <xdr:pic>
      <xdr:nvPicPr>
        <xdr:cNvPr id="59" name="Picture 40">
          <a:extLst>
            <a:ext uri="{FF2B5EF4-FFF2-40B4-BE49-F238E27FC236}">
              <a16:creationId xmlns:a16="http://schemas.microsoft.com/office/drawing/2014/main" id="{1AA36876-34B7-4323-9A0E-B2F7E4B0B4C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029200" y="53759100"/>
          <a:ext cx="1485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69850</xdr:colOff>
      <xdr:row>65</xdr:row>
      <xdr:rowOff>76200</xdr:rowOff>
    </xdr:from>
    <xdr:to>
      <xdr:col>3</xdr:col>
      <xdr:colOff>1778000</xdr:colOff>
      <xdr:row>65</xdr:row>
      <xdr:rowOff>996950</xdr:rowOff>
    </xdr:to>
    <xdr:pic>
      <xdr:nvPicPr>
        <xdr:cNvPr id="60" name="Picture 39">
          <a:extLst>
            <a:ext uri="{FF2B5EF4-FFF2-40B4-BE49-F238E27FC236}">
              <a16:creationId xmlns:a16="http://schemas.microsoft.com/office/drawing/2014/main" id="{21FE5084-67F3-456F-B3BE-B9056DA0522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826250" y="52146200"/>
          <a:ext cx="1708150" cy="92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69</xdr:row>
      <xdr:rowOff>139700</xdr:rowOff>
    </xdr:from>
    <xdr:to>
      <xdr:col>2</xdr:col>
      <xdr:colOff>1600200</xdr:colOff>
      <xdr:row>69</xdr:row>
      <xdr:rowOff>1123950</xdr:rowOff>
    </xdr:to>
    <xdr:pic>
      <xdr:nvPicPr>
        <xdr:cNvPr id="61" name="Picture 40">
          <a:extLst>
            <a:ext uri="{FF2B5EF4-FFF2-40B4-BE49-F238E27FC236}">
              <a16:creationId xmlns:a16="http://schemas.microsoft.com/office/drawing/2014/main" id="{FB2DD94A-943E-4207-B7FA-FDCD097FD1D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029200" y="55410100"/>
          <a:ext cx="147955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71</xdr:row>
      <xdr:rowOff>133350</xdr:rowOff>
    </xdr:from>
    <xdr:to>
      <xdr:col>2</xdr:col>
      <xdr:colOff>1600200</xdr:colOff>
      <xdr:row>71</xdr:row>
      <xdr:rowOff>1117600</xdr:rowOff>
    </xdr:to>
    <xdr:pic>
      <xdr:nvPicPr>
        <xdr:cNvPr id="62" name="Picture 40">
          <a:extLst>
            <a:ext uri="{FF2B5EF4-FFF2-40B4-BE49-F238E27FC236}">
              <a16:creationId xmlns:a16="http://schemas.microsoft.com/office/drawing/2014/main" id="{6BB44E33-929D-41E1-BDF4-189724A8D286}"/>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029200" y="56978550"/>
          <a:ext cx="147955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73</xdr:row>
      <xdr:rowOff>146050</xdr:rowOff>
    </xdr:from>
    <xdr:to>
      <xdr:col>2</xdr:col>
      <xdr:colOff>1676400</xdr:colOff>
      <xdr:row>73</xdr:row>
      <xdr:rowOff>1117600</xdr:rowOff>
    </xdr:to>
    <xdr:pic>
      <xdr:nvPicPr>
        <xdr:cNvPr id="63" name="Picture 40">
          <a:extLst>
            <a:ext uri="{FF2B5EF4-FFF2-40B4-BE49-F238E27FC236}">
              <a16:creationId xmlns:a16="http://schemas.microsoft.com/office/drawing/2014/main" id="{F348A249-1D87-41A9-A870-64192C9442D2}"/>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099050" y="58566050"/>
          <a:ext cx="1485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77</xdr:row>
      <xdr:rowOff>266700</xdr:rowOff>
    </xdr:from>
    <xdr:to>
      <xdr:col>2</xdr:col>
      <xdr:colOff>1676400</xdr:colOff>
      <xdr:row>77</xdr:row>
      <xdr:rowOff>1250950</xdr:rowOff>
    </xdr:to>
    <xdr:pic>
      <xdr:nvPicPr>
        <xdr:cNvPr id="64" name="Picture 40">
          <a:extLst>
            <a:ext uri="{FF2B5EF4-FFF2-40B4-BE49-F238E27FC236}">
              <a16:creationId xmlns:a16="http://schemas.microsoft.com/office/drawing/2014/main" id="{89EB1610-A3B2-431C-A36A-88634407EF7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099050" y="61963300"/>
          <a:ext cx="1485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69</xdr:row>
      <xdr:rowOff>76200</xdr:rowOff>
    </xdr:from>
    <xdr:to>
      <xdr:col>3</xdr:col>
      <xdr:colOff>1739900</xdr:colOff>
      <xdr:row>69</xdr:row>
      <xdr:rowOff>958850</xdr:rowOff>
    </xdr:to>
    <xdr:pic>
      <xdr:nvPicPr>
        <xdr:cNvPr id="65" name="Picture 49">
          <a:extLst>
            <a:ext uri="{FF2B5EF4-FFF2-40B4-BE49-F238E27FC236}">
              <a16:creationId xmlns:a16="http://schemas.microsoft.com/office/drawing/2014/main" id="{5F295042-BFE2-45C2-9A34-547A681F8DB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77050" y="55346600"/>
          <a:ext cx="1619250"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71</xdr:row>
      <xdr:rowOff>139700</xdr:rowOff>
    </xdr:from>
    <xdr:to>
      <xdr:col>3</xdr:col>
      <xdr:colOff>1790700</xdr:colOff>
      <xdr:row>71</xdr:row>
      <xdr:rowOff>1022350</xdr:rowOff>
    </xdr:to>
    <xdr:pic>
      <xdr:nvPicPr>
        <xdr:cNvPr id="66" name="Picture 49">
          <a:extLst>
            <a:ext uri="{FF2B5EF4-FFF2-40B4-BE49-F238E27FC236}">
              <a16:creationId xmlns:a16="http://schemas.microsoft.com/office/drawing/2014/main" id="{29849A72-DCB4-4CF3-A804-1394A9D5C17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927850" y="56984900"/>
          <a:ext cx="1619250"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73</xdr:row>
      <xdr:rowOff>114300</xdr:rowOff>
    </xdr:from>
    <xdr:to>
      <xdr:col>3</xdr:col>
      <xdr:colOff>1739900</xdr:colOff>
      <xdr:row>73</xdr:row>
      <xdr:rowOff>1009650</xdr:rowOff>
    </xdr:to>
    <xdr:pic>
      <xdr:nvPicPr>
        <xdr:cNvPr id="67" name="Picture 49">
          <a:extLst>
            <a:ext uri="{FF2B5EF4-FFF2-40B4-BE49-F238E27FC236}">
              <a16:creationId xmlns:a16="http://schemas.microsoft.com/office/drawing/2014/main" id="{9FB8543C-7A4E-41FE-A45A-B59A2E67F1D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77050" y="58534300"/>
          <a:ext cx="16192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75</xdr:row>
      <xdr:rowOff>298450</xdr:rowOff>
    </xdr:from>
    <xdr:to>
      <xdr:col>3</xdr:col>
      <xdr:colOff>1739900</xdr:colOff>
      <xdr:row>75</xdr:row>
      <xdr:rowOff>1155700</xdr:rowOff>
    </xdr:to>
    <xdr:pic>
      <xdr:nvPicPr>
        <xdr:cNvPr id="68" name="Picture 79">
          <a:extLst>
            <a:ext uri="{FF2B5EF4-FFF2-40B4-BE49-F238E27FC236}">
              <a16:creationId xmlns:a16="http://schemas.microsoft.com/office/drawing/2014/main" id="{90241A33-7926-4650-B81C-91BD43E88C23}"/>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908800" y="60382150"/>
          <a:ext cx="15875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77</xdr:row>
      <xdr:rowOff>190500</xdr:rowOff>
    </xdr:from>
    <xdr:to>
      <xdr:col>3</xdr:col>
      <xdr:colOff>1739900</xdr:colOff>
      <xdr:row>77</xdr:row>
      <xdr:rowOff>1073150</xdr:rowOff>
    </xdr:to>
    <xdr:pic>
      <xdr:nvPicPr>
        <xdr:cNvPr id="69" name="Picture 49">
          <a:extLst>
            <a:ext uri="{FF2B5EF4-FFF2-40B4-BE49-F238E27FC236}">
              <a16:creationId xmlns:a16="http://schemas.microsoft.com/office/drawing/2014/main" id="{B827CA21-FDA3-4D38-9D75-B2ED5A45C5C8}"/>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77050" y="61887100"/>
          <a:ext cx="1619250"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127000</xdr:colOff>
      <xdr:row>79</xdr:row>
      <xdr:rowOff>133350</xdr:rowOff>
    </xdr:from>
    <xdr:to>
      <xdr:col>2</xdr:col>
      <xdr:colOff>1644650</xdr:colOff>
      <xdr:row>79</xdr:row>
      <xdr:rowOff>1136650</xdr:rowOff>
    </xdr:to>
    <xdr:pic>
      <xdr:nvPicPr>
        <xdr:cNvPr id="70" name="Picture 38">
          <a:extLst>
            <a:ext uri="{FF2B5EF4-FFF2-40B4-BE49-F238E27FC236}">
              <a16:creationId xmlns:a16="http://schemas.microsoft.com/office/drawing/2014/main" id="{3D421B8A-7485-4822-B5BE-29747D0EE346}"/>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035550" y="63404750"/>
          <a:ext cx="1517650" cy="100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79</xdr:row>
      <xdr:rowOff>107950</xdr:rowOff>
    </xdr:from>
    <xdr:to>
      <xdr:col>3</xdr:col>
      <xdr:colOff>1828800</xdr:colOff>
      <xdr:row>79</xdr:row>
      <xdr:rowOff>1028700</xdr:rowOff>
    </xdr:to>
    <xdr:pic>
      <xdr:nvPicPr>
        <xdr:cNvPr id="71" name="Picture 39">
          <a:extLst>
            <a:ext uri="{FF2B5EF4-FFF2-40B4-BE49-F238E27FC236}">
              <a16:creationId xmlns:a16="http://schemas.microsoft.com/office/drawing/2014/main" id="{E28519A9-5F43-43BE-BB33-76053F61AA72}"/>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877050" y="63379350"/>
          <a:ext cx="1708150" cy="92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311150</xdr:colOff>
      <xdr:row>50</xdr:row>
      <xdr:rowOff>406400</xdr:rowOff>
    </xdr:from>
    <xdr:to>
      <xdr:col>3</xdr:col>
      <xdr:colOff>1568450</xdr:colOff>
      <xdr:row>51</xdr:row>
      <xdr:rowOff>552450</xdr:rowOff>
    </xdr:to>
    <xdr:pic>
      <xdr:nvPicPr>
        <xdr:cNvPr id="72" name="Picture 43">
          <a:extLst>
            <a:ext uri="{FF2B5EF4-FFF2-40B4-BE49-F238E27FC236}">
              <a16:creationId xmlns:a16="http://schemas.microsoft.com/office/drawing/2014/main" id="{86CCDB4D-AE57-4224-9B8F-15F64F4940D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67550" y="40601900"/>
          <a:ext cx="1257300" cy="1098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11</xdr:row>
      <xdr:rowOff>114300</xdr:rowOff>
    </xdr:from>
    <xdr:to>
      <xdr:col>2</xdr:col>
      <xdr:colOff>1530350</xdr:colOff>
      <xdr:row>11</xdr:row>
      <xdr:rowOff>1085850</xdr:rowOff>
    </xdr:to>
    <xdr:pic>
      <xdr:nvPicPr>
        <xdr:cNvPr id="73" name="Picture 3">
          <a:extLst>
            <a:ext uri="{FF2B5EF4-FFF2-40B4-BE49-F238E27FC236}">
              <a16:creationId xmlns:a16="http://schemas.microsoft.com/office/drawing/2014/main" id="{F5B8B19B-A718-4368-B41C-FCC8618B4B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83312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11</xdr:row>
      <xdr:rowOff>120650</xdr:rowOff>
    </xdr:from>
    <xdr:to>
      <xdr:col>3</xdr:col>
      <xdr:colOff>1746250</xdr:colOff>
      <xdr:row>11</xdr:row>
      <xdr:rowOff>965200</xdr:rowOff>
    </xdr:to>
    <xdr:pic>
      <xdr:nvPicPr>
        <xdr:cNvPr id="74" name="Picture 5">
          <a:extLst>
            <a:ext uri="{FF2B5EF4-FFF2-40B4-BE49-F238E27FC236}">
              <a16:creationId xmlns:a16="http://schemas.microsoft.com/office/drawing/2014/main" id="{21EE10E3-D170-421C-8379-59D2B5EEAC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833755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139700</xdr:colOff>
      <xdr:row>63</xdr:row>
      <xdr:rowOff>190500</xdr:rowOff>
    </xdr:from>
    <xdr:to>
      <xdr:col>2</xdr:col>
      <xdr:colOff>1625600</xdr:colOff>
      <xdr:row>63</xdr:row>
      <xdr:rowOff>1168400</xdr:rowOff>
    </xdr:to>
    <xdr:pic>
      <xdr:nvPicPr>
        <xdr:cNvPr id="75" name="Picture 40">
          <a:extLst>
            <a:ext uri="{FF2B5EF4-FFF2-40B4-BE49-F238E27FC236}">
              <a16:creationId xmlns:a16="http://schemas.microsoft.com/office/drawing/2014/main" id="{D1C14C32-99E7-4821-BE66-EE263013B113}"/>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048250" y="50495200"/>
          <a:ext cx="148590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177800</xdr:colOff>
      <xdr:row>75</xdr:row>
      <xdr:rowOff>304800</xdr:rowOff>
    </xdr:from>
    <xdr:to>
      <xdr:col>2</xdr:col>
      <xdr:colOff>1663700</xdr:colOff>
      <xdr:row>75</xdr:row>
      <xdr:rowOff>1289050</xdr:rowOff>
    </xdr:to>
    <xdr:pic>
      <xdr:nvPicPr>
        <xdr:cNvPr id="76" name="Picture 40">
          <a:extLst>
            <a:ext uri="{FF2B5EF4-FFF2-40B4-BE49-F238E27FC236}">
              <a16:creationId xmlns:a16="http://schemas.microsoft.com/office/drawing/2014/main" id="{492D8CEF-548D-4620-85DD-3F3308537421}"/>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086350" y="60388500"/>
          <a:ext cx="1485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35</xdr:row>
      <xdr:rowOff>133350</xdr:rowOff>
    </xdr:from>
    <xdr:to>
      <xdr:col>2</xdr:col>
      <xdr:colOff>1638300</xdr:colOff>
      <xdr:row>35</xdr:row>
      <xdr:rowOff>1136650</xdr:rowOff>
    </xdr:to>
    <xdr:pic>
      <xdr:nvPicPr>
        <xdr:cNvPr id="77" name="Picture 38">
          <a:extLst>
            <a:ext uri="{FF2B5EF4-FFF2-40B4-BE49-F238E27FC236}">
              <a16:creationId xmlns:a16="http://schemas.microsoft.com/office/drawing/2014/main" id="{0AEAB839-8450-46A6-9207-620A8BE49A5C}"/>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029200" y="28378150"/>
          <a:ext cx="1517650" cy="100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33</xdr:row>
      <xdr:rowOff>273050</xdr:rowOff>
    </xdr:from>
    <xdr:to>
      <xdr:col>2</xdr:col>
      <xdr:colOff>1530350</xdr:colOff>
      <xdr:row>33</xdr:row>
      <xdr:rowOff>1244600</xdr:rowOff>
    </xdr:to>
    <xdr:pic>
      <xdr:nvPicPr>
        <xdr:cNvPr id="78" name="Picture 3">
          <a:extLst>
            <a:ext uri="{FF2B5EF4-FFF2-40B4-BE49-F238E27FC236}">
              <a16:creationId xmlns:a16="http://schemas.microsoft.com/office/drawing/2014/main" id="{C4DBD676-6FFE-4CD8-96C9-33C5DCBAE1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2677795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50</xdr:row>
      <xdr:rowOff>241300</xdr:rowOff>
    </xdr:from>
    <xdr:to>
      <xdr:col>2</xdr:col>
      <xdr:colOff>1638300</xdr:colOff>
      <xdr:row>51</xdr:row>
      <xdr:rowOff>285750</xdr:rowOff>
    </xdr:to>
    <xdr:pic>
      <xdr:nvPicPr>
        <xdr:cNvPr id="79" name="Picture 38">
          <a:extLst>
            <a:ext uri="{FF2B5EF4-FFF2-40B4-BE49-F238E27FC236}">
              <a16:creationId xmlns:a16="http://schemas.microsoft.com/office/drawing/2014/main" id="{E4E6721E-A779-4AE7-B395-FA95A7CE32B8}"/>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029200" y="40436800"/>
          <a:ext cx="1517650" cy="99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83</xdr:row>
      <xdr:rowOff>107950</xdr:rowOff>
    </xdr:from>
    <xdr:to>
      <xdr:col>2</xdr:col>
      <xdr:colOff>1739900</xdr:colOff>
      <xdr:row>83</xdr:row>
      <xdr:rowOff>1149350</xdr:rowOff>
    </xdr:to>
    <xdr:pic>
      <xdr:nvPicPr>
        <xdr:cNvPr id="80" name="Picture 42">
          <a:extLst>
            <a:ext uri="{FF2B5EF4-FFF2-40B4-BE49-F238E27FC236}">
              <a16:creationId xmlns:a16="http://schemas.microsoft.com/office/drawing/2014/main" id="{6071A152-B011-4EEB-9EA8-EFFA4BB7628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80000" y="66897250"/>
          <a:ext cx="1568450" cy="104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83</xdr:row>
      <xdr:rowOff>88900</xdr:rowOff>
    </xdr:from>
    <xdr:to>
      <xdr:col>3</xdr:col>
      <xdr:colOff>1809750</xdr:colOff>
      <xdr:row>83</xdr:row>
      <xdr:rowOff>984250</xdr:rowOff>
    </xdr:to>
    <xdr:pic>
      <xdr:nvPicPr>
        <xdr:cNvPr id="81" name="Picture 49">
          <a:extLst>
            <a:ext uri="{FF2B5EF4-FFF2-40B4-BE49-F238E27FC236}">
              <a16:creationId xmlns:a16="http://schemas.microsoft.com/office/drawing/2014/main" id="{6BFF1DF0-BAC1-4EDA-95B3-1C02F18A46E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927850" y="66878200"/>
          <a:ext cx="16383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84</xdr:row>
      <xdr:rowOff>222250</xdr:rowOff>
    </xdr:from>
    <xdr:to>
      <xdr:col>3</xdr:col>
      <xdr:colOff>1708150</xdr:colOff>
      <xdr:row>84</xdr:row>
      <xdr:rowOff>1066800</xdr:rowOff>
    </xdr:to>
    <xdr:pic>
      <xdr:nvPicPr>
        <xdr:cNvPr id="82" name="Picture 19">
          <a:extLst>
            <a:ext uri="{FF2B5EF4-FFF2-40B4-BE49-F238E27FC236}">
              <a16:creationId xmlns:a16="http://schemas.microsoft.com/office/drawing/2014/main" id="{AC01CC8D-BCD0-426C-A618-DDF7F95DBD8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908800" y="68230750"/>
          <a:ext cx="15557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84</xdr:row>
      <xdr:rowOff>146050</xdr:rowOff>
    </xdr:from>
    <xdr:to>
      <xdr:col>2</xdr:col>
      <xdr:colOff>1771650</xdr:colOff>
      <xdr:row>84</xdr:row>
      <xdr:rowOff>1225550</xdr:rowOff>
    </xdr:to>
    <xdr:pic>
      <xdr:nvPicPr>
        <xdr:cNvPr id="83" name="Picture 3">
          <a:extLst>
            <a:ext uri="{FF2B5EF4-FFF2-40B4-BE49-F238E27FC236}">
              <a16:creationId xmlns:a16="http://schemas.microsoft.com/office/drawing/2014/main" id="{30AA6D72-F4D2-4F79-BC1C-31C29ED27A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0950" y="68154550"/>
          <a:ext cx="1619250" cy="107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146540</xdr:colOff>
      <xdr:row>45</xdr:row>
      <xdr:rowOff>395653</xdr:rowOff>
    </xdr:from>
    <xdr:to>
      <xdr:col>4</xdr:col>
      <xdr:colOff>1714990</xdr:colOff>
      <xdr:row>46</xdr:row>
      <xdr:rowOff>287703</xdr:rowOff>
    </xdr:to>
    <xdr:pic>
      <xdr:nvPicPr>
        <xdr:cNvPr id="84" name="Picture 5">
          <a:extLst>
            <a:ext uri="{FF2B5EF4-FFF2-40B4-BE49-F238E27FC236}">
              <a16:creationId xmlns:a16="http://schemas.microsoft.com/office/drawing/2014/main" id="{DA09D0AA-B9F2-4E3D-9F71-A311EB5C7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50790" y="36666853"/>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146540</xdr:colOff>
      <xdr:row>50</xdr:row>
      <xdr:rowOff>395653</xdr:rowOff>
    </xdr:from>
    <xdr:ext cx="1568450" cy="844550"/>
    <xdr:pic>
      <xdr:nvPicPr>
        <xdr:cNvPr id="85" name="Picture 5">
          <a:extLst>
            <a:ext uri="{FF2B5EF4-FFF2-40B4-BE49-F238E27FC236}">
              <a16:creationId xmlns:a16="http://schemas.microsoft.com/office/drawing/2014/main" id="{6C11E52A-F523-4B97-A778-E7479D14C7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50790" y="40591153"/>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97692</xdr:colOff>
      <xdr:row>67</xdr:row>
      <xdr:rowOff>58616</xdr:rowOff>
    </xdr:from>
    <xdr:to>
      <xdr:col>3</xdr:col>
      <xdr:colOff>1716942</xdr:colOff>
      <xdr:row>67</xdr:row>
      <xdr:rowOff>941266</xdr:rowOff>
    </xdr:to>
    <xdr:pic>
      <xdr:nvPicPr>
        <xdr:cNvPr id="86" name="Picture 49">
          <a:extLst>
            <a:ext uri="{FF2B5EF4-FFF2-40B4-BE49-F238E27FC236}">
              <a16:creationId xmlns:a16="http://schemas.microsoft.com/office/drawing/2014/main" id="{04DF0C0D-63CB-46F3-BBA9-DD79CD9F2C6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54092" y="53703416"/>
          <a:ext cx="1619250"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63</xdr:row>
      <xdr:rowOff>0</xdr:rowOff>
    </xdr:from>
    <xdr:to>
      <xdr:col>3</xdr:col>
      <xdr:colOff>1720850</xdr:colOff>
      <xdr:row>63</xdr:row>
      <xdr:rowOff>1047750</xdr:rowOff>
    </xdr:to>
    <xdr:pic>
      <xdr:nvPicPr>
        <xdr:cNvPr id="87" name="Picture 1">
          <a:extLst>
            <a:ext uri="{FF2B5EF4-FFF2-40B4-BE49-F238E27FC236}">
              <a16:creationId xmlns:a16="http://schemas.microsoft.com/office/drawing/2014/main" id="{BA0366B1-65A6-4BA7-9A8D-B88D0504F9D6}"/>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756400" y="50304700"/>
          <a:ext cx="17208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3D385-E920-4707-B53A-D59762B972BA}">
  <dimension ref="A1:B43"/>
  <sheetViews>
    <sheetView topLeftCell="A20" workbookViewId="0">
      <selection activeCell="G19" sqref="G19"/>
    </sheetView>
  </sheetViews>
  <sheetFormatPr defaultRowHeight="12.5"/>
  <sheetData>
    <row r="1" spans="1:2" ht="14.5">
      <c r="A1" s="150" t="s">
        <v>219</v>
      </c>
      <c r="B1" s="206" t="s">
        <v>1997</v>
      </c>
    </row>
    <row r="2" spans="1:2">
      <c r="A2" t="s">
        <v>2888</v>
      </c>
      <c r="B2" s="55">
        <v>10</v>
      </c>
    </row>
    <row r="3" spans="1:2">
      <c r="A3" t="s">
        <v>2889</v>
      </c>
      <c r="B3" s="55">
        <v>10</v>
      </c>
    </row>
    <row r="4" spans="1:2">
      <c r="A4" t="s">
        <v>2890</v>
      </c>
      <c r="B4" s="55">
        <v>10</v>
      </c>
    </row>
    <row r="5" spans="1:2">
      <c r="A5" t="s">
        <v>2891</v>
      </c>
      <c r="B5" s="55">
        <v>10</v>
      </c>
    </row>
    <row r="6" spans="1:2">
      <c r="A6" t="s">
        <v>2892</v>
      </c>
      <c r="B6" s="55">
        <v>10</v>
      </c>
    </row>
    <row r="7" spans="1:2">
      <c r="A7" t="s">
        <v>2893</v>
      </c>
      <c r="B7" s="55">
        <v>10</v>
      </c>
    </row>
    <row r="8" spans="1:2">
      <c r="A8" t="s">
        <v>2894</v>
      </c>
      <c r="B8" s="55">
        <v>10</v>
      </c>
    </row>
    <row r="9" spans="1:2">
      <c r="A9" t="s">
        <v>2895</v>
      </c>
      <c r="B9" s="55">
        <v>10</v>
      </c>
    </row>
    <row r="10" spans="1:2">
      <c r="A10" t="s">
        <v>2896</v>
      </c>
      <c r="B10" s="55">
        <v>10</v>
      </c>
    </row>
    <row r="11" spans="1:2">
      <c r="A11" t="s">
        <v>2897</v>
      </c>
      <c r="B11" s="55">
        <v>10</v>
      </c>
    </row>
    <row r="12" spans="1:2">
      <c r="A12" t="s">
        <v>2898</v>
      </c>
      <c r="B12" s="55">
        <v>10</v>
      </c>
    </row>
    <row r="13" spans="1:2">
      <c r="A13" t="s">
        <v>2899</v>
      </c>
      <c r="B13" s="55">
        <v>10</v>
      </c>
    </row>
    <row r="14" spans="1:2">
      <c r="A14" t="s">
        <v>2900</v>
      </c>
      <c r="B14" s="55">
        <v>10</v>
      </c>
    </row>
    <row r="15" spans="1:2">
      <c r="A15" t="s">
        <v>2901</v>
      </c>
      <c r="B15" s="55">
        <v>10</v>
      </c>
    </row>
    <row r="16" spans="1:2">
      <c r="A16" t="s">
        <v>2902</v>
      </c>
      <c r="B16" s="55">
        <v>10</v>
      </c>
    </row>
    <row r="17" spans="1:2">
      <c r="A17" t="s">
        <v>2903</v>
      </c>
      <c r="B17" s="55">
        <v>10</v>
      </c>
    </row>
    <row r="18" spans="1:2">
      <c r="A18" t="s">
        <v>2904</v>
      </c>
      <c r="B18" s="55">
        <v>10</v>
      </c>
    </row>
    <row r="19" spans="1:2">
      <c r="A19" t="s">
        <v>2905</v>
      </c>
      <c r="B19" s="55">
        <v>10</v>
      </c>
    </row>
    <row r="20" spans="1:2">
      <c r="A20" t="s">
        <v>2906</v>
      </c>
      <c r="B20" s="55">
        <v>10</v>
      </c>
    </row>
    <row r="21" spans="1:2">
      <c r="A21" t="s">
        <v>2907</v>
      </c>
      <c r="B21" s="55">
        <v>10</v>
      </c>
    </row>
    <row r="22" spans="1:2">
      <c r="A22" t="s">
        <v>2908</v>
      </c>
      <c r="B22" s="55">
        <v>10</v>
      </c>
    </row>
    <row r="23" spans="1:2">
      <c r="A23" t="s">
        <v>1958</v>
      </c>
      <c r="B23" s="55">
        <v>10</v>
      </c>
    </row>
    <row r="24" spans="1:2">
      <c r="A24" t="s">
        <v>1969</v>
      </c>
      <c r="B24" s="55">
        <v>10</v>
      </c>
    </row>
    <row r="25" spans="1:2">
      <c r="A25" t="s">
        <v>1961</v>
      </c>
      <c r="B25" s="55">
        <v>10</v>
      </c>
    </row>
    <row r="26" spans="1:2">
      <c r="A26" t="s">
        <v>1953</v>
      </c>
      <c r="B26" s="55">
        <v>1000</v>
      </c>
    </row>
    <row r="27" spans="1:2">
      <c r="A27" t="s">
        <v>1945</v>
      </c>
      <c r="B27" s="55">
        <v>1000</v>
      </c>
    </row>
    <row r="28" spans="1:2">
      <c r="A28" t="s">
        <v>1959</v>
      </c>
      <c r="B28" s="55">
        <v>10</v>
      </c>
    </row>
    <row r="29" spans="1:2">
      <c r="A29" t="s">
        <v>1949</v>
      </c>
      <c r="B29" s="55">
        <v>10</v>
      </c>
    </row>
    <row r="30" spans="1:2">
      <c r="A30" t="s">
        <v>1937</v>
      </c>
      <c r="B30" s="55">
        <v>10</v>
      </c>
    </row>
    <row r="31" spans="1:2">
      <c r="A31" t="s">
        <v>1950</v>
      </c>
      <c r="B31" s="55">
        <v>10</v>
      </c>
    </row>
    <row r="32" spans="1:2">
      <c r="A32" t="s">
        <v>1965</v>
      </c>
      <c r="B32" s="55">
        <v>10</v>
      </c>
    </row>
    <row r="33" spans="1:2">
      <c r="A33" t="s">
        <v>1940</v>
      </c>
      <c r="B33" s="55">
        <v>1000</v>
      </c>
    </row>
    <row r="34" spans="1:2">
      <c r="A34" t="s">
        <v>1979</v>
      </c>
      <c r="B34" s="55">
        <v>10</v>
      </c>
    </row>
    <row r="35" spans="1:2">
      <c r="A35" t="s">
        <v>1980</v>
      </c>
      <c r="B35" s="55">
        <v>10</v>
      </c>
    </row>
    <row r="36" spans="1:2">
      <c r="A36" t="s">
        <v>1984</v>
      </c>
      <c r="B36" s="55">
        <v>10</v>
      </c>
    </row>
    <row r="37" spans="1:2">
      <c r="A37" t="s">
        <v>1982</v>
      </c>
      <c r="B37" s="55">
        <v>10</v>
      </c>
    </row>
    <row r="38" spans="1:2">
      <c r="A38" t="s">
        <v>1981</v>
      </c>
      <c r="B38" s="55">
        <v>10</v>
      </c>
    </row>
    <row r="39" spans="1:2">
      <c r="A39" t="s">
        <v>1983</v>
      </c>
      <c r="B39" s="55">
        <v>10</v>
      </c>
    </row>
    <row r="40" spans="1:2">
      <c r="A40" t="s">
        <v>1985</v>
      </c>
      <c r="B40" s="55">
        <v>10</v>
      </c>
    </row>
    <row r="41" spans="1:2">
      <c r="A41" t="s">
        <v>2909</v>
      </c>
      <c r="B41" s="55">
        <v>10</v>
      </c>
    </row>
    <row r="42" spans="1:2">
      <c r="A42" t="s">
        <v>3458</v>
      </c>
      <c r="B42" s="55">
        <v>10</v>
      </c>
    </row>
    <row r="43" spans="1:2">
      <c r="A43" t="s">
        <v>4284</v>
      </c>
      <c r="B43" s="55">
        <v>10</v>
      </c>
    </row>
  </sheetData>
  <pageMargins left="0.7" right="0.7" top="0.75" bottom="0.75" header="0.3" footer="0.3"/>
  <pageSetup paperSize="9" orientation="portrait" r:id="rId1"/>
  <headerFooter>
    <oddFooter>&amp;C&amp;1#&amp;"Calibri"&amp;10&amp;K000000RESTRICTED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A8D6B-11D7-4191-AB2C-2EAACE14AEE3}">
  <dimension ref="A1:E1084"/>
  <sheetViews>
    <sheetView topLeftCell="A616" workbookViewId="0">
      <selection activeCell="D261" sqref="D261:L261"/>
    </sheetView>
  </sheetViews>
  <sheetFormatPr defaultRowHeight="12.5"/>
  <cols>
    <col min="1" max="1" width="7" bestFit="1" customWidth="1"/>
    <col min="2" max="2" width="33.1796875" bestFit="1" customWidth="1"/>
    <col min="3" max="3" width="80.81640625" bestFit="1" customWidth="1"/>
  </cols>
  <sheetData>
    <row r="1" spans="1:5" s="57" customFormat="1" ht="13">
      <c r="A1" s="57" t="s">
        <v>2000</v>
      </c>
      <c r="B1" s="57" t="s">
        <v>2001</v>
      </c>
      <c r="C1" s="57" t="s">
        <v>2002</v>
      </c>
      <c r="E1" s="57" t="s">
        <v>2003</v>
      </c>
    </row>
    <row r="2" spans="1:5">
      <c r="A2">
        <v>311608</v>
      </c>
      <c r="B2" t="s">
        <v>2405</v>
      </c>
      <c r="E2" t="s">
        <v>1291</v>
      </c>
    </row>
    <row r="3" spans="1:5">
      <c r="A3">
        <v>311616</v>
      </c>
      <c r="B3" t="s">
        <v>2651</v>
      </c>
      <c r="E3" t="s">
        <v>1291</v>
      </c>
    </row>
    <row r="4" spans="1:5">
      <c r="A4">
        <v>311619</v>
      </c>
      <c r="B4" t="s">
        <v>2409</v>
      </c>
      <c r="E4" t="s">
        <v>1291</v>
      </c>
    </row>
    <row r="5" spans="1:5">
      <c r="A5">
        <v>311621</v>
      </c>
      <c r="B5" t="s">
        <v>2410</v>
      </c>
      <c r="E5" t="s">
        <v>1291</v>
      </c>
    </row>
    <row r="6" spans="1:5">
      <c r="A6">
        <v>401240</v>
      </c>
      <c r="B6" t="s">
        <v>2429</v>
      </c>
      <c r="E6" t="s">
        <v>1291</v>
      </c>
    </row>
    <row r="7" spans="1:5">
      <c r="A7">
        <v>401241</v>
      </c>
      <c r="B7" t="s">
        <v>2430</v>
      </c>
      <c r="E7" t="s">
        <v>1291</v>
      </c>
    </row>
    <row r="8" spans="1:5">
      <c r="A8">
        <v>401244</v>
      </c>
      <c r="B8" t="s">
        <v>2644</v>
      </c>
      <c r="E8" t="s">
        <v>1291</v>
      </c>
    </row>
    <row r="9" spans="1:5">
      <c r="A9">
        <v>402207</v>
      </c>
      <c r="B9" t="s">
        <v>2448</v>
      </c>
      <c r="E9" t="s">
        <v>1291</v>
      </c>
    </row>
    <row r="10" spans="1:5">
      <c r="A10">
        <v>402264</v>
      </c>
      <c r="B10" t="s">
        <v>2467</v>
      </c>
      <c r="E10" t="s">
        <v>1291</v>
      </c>
    </row>
    <row r="11" spans="1:5">
      <c r="A11">
        <v>402285</v>
      </c>
      <c r="B11" t="s">
        <v>2470</v>
      </c>
      <c r="E11" t="s">
        <v>1291</v>
      </c>
    </row>
    <row r="12" spans="1:5">
      <c r="A12">
        <v>700002</v>
      </c>
      <c r="B12" t="s">
        <v>2531</v>
      </c>
      <c r="E12" t="s">
        <v>1291</v>
      </c>
    </row>
    <row r="13" spans="1:5">
      <c r="A13">
        <v>311501</v>
      </c>
      <c r="B13" t="s">
        <v>2402</v>
      </c>
      <c r="E13" t="s">
        <v>1291</v>
      </c>
    </row>
    <row r="14" spans="1:5">
      <c r="A14">
        <v>311617</v>
      </c>
      <c r="B14" t="s">
        <v>2407</v>
      </c>
      <c r="E14" t="s">
        <v>1291</v>
      </c>
    </row>
    <row r="15" spans="1:5">
      <c r="A15">
        <v>401227</v>
      </c>
      <c r="B15" t="s">
        <v>2426</v>
      </c>
      <c r="E15" t="s">
        <v>1291</v>
      </c>
    </row>
    <row r="16" spans="1:5">
      <c r="A16">
        <v>401236</v>
      </c>
      <c r="B16" t="s">
        <v>2427</v>
      </c>
      <c r="E16" t="s">
        <v>1291</v>
      </c>
    </row>
    <row r="17" spans="1:5">
      <c r="A17">
        <v>401242</v>
      </c>
      <c r="B17" t="s">
        <v>2431</v>
      </c>
      <c r="E17" t="s">
        <v>1291</v>
      </c>
    </row>
    <row r="18" spans="1:5">
      <c r="A18">
        <v>402205</v>
      </c>
      <c r="B18" t="s">
        <v>2446</v>
      </c>
      <c r="E18" t="s">
        <v>1291</v>
      </c>
    </row>
    <row r="19" spans="1:5">
      <c r="A19">
        <v>402206</v>
      </c>
      <c r="B19" t="s">
        <v>2447</v>
      </c>
      <c r="E19" t="s">
        <v>1291</v>
      </c>
    </row>
    <row r="20" spans="1:5">
      <c r="A20">
        <v>311618</v>
      </c>
      <c r="B20" t="s">
        <v>2408</v>
      </c>
      <c r="E20" t="s">
        <v>1291</v>
      </c>
    </row>
    <row r="21" spans="1:5">
      <c r="A21">
        <v>402284</v>
      </c>
      <c r="B21" t="s">
        <v>2469</v>
      </c>
      <c r="E21" t="s">
        <v>1291</v>
      </c>
    </row>
    <row r="22" spans="1:5">
      <c r="A22">
        <v>402286</v>
      </c>
      <c r="B22" t="s">
        <v>2471</v>
      </c>
      <c r="E22" t="s">
        <v>1291</v>
      </c>
    </row>
    <row r="23" spans="1:5">
      <c r="A23">
        <v>401237</v>
      </c>
      <c r="B23" t="s">
        <v>2428</v>
      </c>
      <c r="E23" t="s">
        <v>1291</v>
      </c>
    </row>
    <row r="24" spans="1:5">
      <c r="A24">
        <v>402240</v>
      </c>
      <c r="B24" t="s">
        <v>2460</v>
      </c>
      <c r="E24" t="s">
        <v>1291</v>
      </c>
    </row>
    <row r="25" spans="1:5">
      <c r="A25">
        <v>311502</v>
      </c>
      <c r="B25" t="s">
        <v>2403</v>
      </c>
      <c r="E25" t="s">
        <v>1291</v>
      </c>
    </row>
    <row r="26" spans="1:5">
      <c r="A26">
        <v>402208</v>
      </c>
      <c r="B26" t="s">
        <v>2449</v>
      </c>
      <c r="E26" t="s">
        <v>1291</v>
      </c>
    </row>
    <row r="27" spans="1:5">
      <c r="A27">
        <v>311506</v>
      </c>
      <c r="B27" t="s">
        <v>2404</v>
      </c>
      <c r="E27" t="s">
        <v>1291</v>
      </c>
    </row>
    <row r="28" spans="1:5" s="55" customFormat="1"/>
    <row r="29" spans="1:5">
      <c r="A29">
        <v>101129</v>
      </c>
      <c r="B29" t="s">
        <v>2782</v>
      </c>
      <c r="E29">
        <v>0</v>
      </c>
    </row>
    <row r="30" spans="1:5">
      <c r="A30">
        <v>109127</v>
      </c>
      <c r="B30" t="s">
        <v>2770</v>
      </c>
      <c r="E30">
        <v>0</v>
      </c>
    </row>
    <row r="31" spans="1:5">
      <c r="A31">
        <v>109181</v>
      </c>
      <c r="B31" t="s">
        <v>2771</v>
      </c>
      <c r="E31">
        <v>0</v>
      </c>
    </row>
    <row r="32" spans="1:5">
      <c r="A32">
        <v>141287</v>
      </c>
      <c r="B32" t="s">
        <v>604</v>
      </c>
      <c r="E32">
        <v>0</v>
      </c>
    </row>
    <row r="33" spans="1:5">
      <c r="A33">
        <v>141288</v>
      </c>
      <c r="B33" t="s">
        <v>2786</v>
      </c>
      <c r="E33">
        <v>0</v>
      </c>
    </row>
    <row r="34" spans="1:5">
      <c r="A34">
        <v>141761</v>
      </c>
      <c r="B34" t="s">
        <v>2787</v>
      </c>
      <c r="E34">
        <v>0</v>
      </c>
    </row>
    <row r="35" spans="1:5">
      <c r="A35">
        <v>142024</v>
      </c>
      <c r="B35" t="s">
        <v>2788</v>
      </c>
      <c r="E35">
        <v>0</v>
      </c>
    </row>
    <row r="36" spans="1:5">
      <c r="A36">
        <v>210150</v>
      </c>
      <c r="B36" t="s">
        <v>2792</v>
      </c>
      <c r="E36">
        <v>0</v>
      </c>
    </row>
    <row r="37" spans="1:5">
      <c r="A37">
        <v>210279</v>
      </c>
      <c r="B37" t="s">
        <v>2793</v>
      </c>
      <c r="E37">
        <v>0</v>
      </c>
    </row>
    <row r="38" spans="1:5">
      <c r="A38">
        <v>210367</v>
      </c>
      <c r="B38" t="s">
        <v>2710</v>
      </c>
      <c r="E38">
        <v>0</v>
      </c>
    </row>
    <row r="39" spans="1:5">
      <c r="A39">
        <v>210692</v>
      </c>
      <c r="B39" t="s">
        <v>2794</v>
      </c>
      <c r="E39">
        <v>0</v>
      </c>
    </row>
    <row r="40" spans="1:5">
      <c r="A40">
        <v>261037</v>
      </c>
      <c r="B40" t="s">
        <v>2796</v>
      </c>
      <c r="E40">
        <v>0</v>
      </c>
    </row>
    <row r="41" spans="1:5">
      <c r="A41">
        <v>201403</v>
      </c>
      <c r="B41" t="s">
        <v>2802</v>
      </c>
      <c r="E41">
        <v>0</v>
      </c>
    </row>
    <row r="42" spans="1:5">
      <c r="A42">
        <v>201405</v>
      </c>
      <c r="B42" t="s">
        <v>2803</v>
      </c>
      <c r="E42">
        <v>0</v>
      </c>
    </row>
    <row r="43" spans="1:5">
      <c r="A43">
        <v>210149</v>
      </c>
      <c r="B43" t="s">
        <v>2804</v>
      </c>
      <c r="E43">
        <v>0</v>
      </c>
    </row>
    <row r="44" spans="1:5">
      <c r="A44">
        <v>211748</v>
      </c>
      <c r="B44" t="s">
        <v>2805</v>
      </c>
      <c r="E44">
        <v>0</v>
      </c>
    </row>
    <row r="45" spans="1:5">
      <c r="A45">
        <v>260828</v>
      </c>
      <c r="B45" t="s">
        <v>2807</v>
      </c>
      <c r="E45">
        <v>0</v>
      </c>
    </row>
    <row r="46" spans="1:5">
      <c r="A46">
        <v>141289</v>
      </c>
      <c r="B46" t="s">
        <v>2809</v>
      </c>
      <c r="E46">
        <v>0</v>
      </c>
    </row>
    <row r="47" spans="1:5">
      <c r="A47">
        <v>160126</v>
      </c>
      <c r="B47" t="s">
        <v>2728</v>
      </c>
      <c r="E47">
        <v>0</v>
      </c>
    </row>
    <row r="48" spans="1:5">
      <c r="A48">
        <v>201203</v>
      </c>
      <c r="B48" t="s">
        <v>2810</v>
      </c>
      <c r="E48">
        <v>0</v>
      </c>
    </row>
    <row r="49" spans="1:5">
      <c r="A49">
        <v>201219</v>
      </c>
      <c r="B49" t="s">
        <v>2811</v>
      </c>
      <c r="E49">
        <v>0</v>
      </c>
    </row>
    <row r="50" spans="1:5">
      <c r="A50">
        <v>201233</v>
      </c>
      <c r="B50" t="s">
        <v>2812</v>
      </c>
      <c r="E50">
        <v>0</v>
      </c>
    </row>
    <row r="51" spans="1:5">
      <c r="A51">
        <v>201402</v>
      </c>
      <c r="B51" t="s">
        <v>2813</v>
      </c>
      <c r="E51">
        <v>0</v>
      </c>
    </row>
    <row r="52" spans="1:5">
      <c r="A52">
        <v>201404</v>
      </c>
      <c r="B52" t="s">
        <v>2814</v>
      </c>
      <c r="E52">
        <v>0</v>
      </c>
    </row>
    <row r="53" spans="1:5">
      <c r="A53">
        <v>210471</v>
      </c>
      <c r="B53" t="s">
        <v>2815</v>
      </c>
      <c r="E53">
        <v>0</v>
      </c>
    </row>
    <row r="54" spans="1:5">
      <c r="A54">
        <v>281151</v>
      </c>
      <c r="B54" t="s">
        <v>2816</v>
      </c>
      <c r="E54">
        <v>0</v>
      </c>
    </row>
    <row r="55" spans="1:5">
      <c r="A55">
        <v>281169</v>
      </c>
      <c r="B55" t="s">
        <v>2817</v>
      </c>
      <c r="E55">
        <v>0</v>
      </c>
    </row>
    <row r="56" spans="1:5">
      <c r="A56">
        <v>281226</v>
      </c>
      <c r="B56" t="s">
        <v>2818</v>
      </c>
      <c r="E56">
        <v>0</v>
      </c>
    </row>
    <row r="57" spans="1:5">
      <c r="A57">
        <v>281291</v>
      </c>
      <c r="B57" t="s">
        <v>2819</v>
      </c>
      <c r="E57">
        <v>0</v>
      </c>
    </row>
    <row r="58" spans="1:5">
      <c r="A58">
        <v>281305</v>
      </c>
      <c r="B58" t="s">
        <v>2820</v>
      </c>
      <c r="E58">
        <v>0</v>
      </c>
    </row>
    <row r="59" spans="1:5">
      <c r="A59">
        <v>281306</v>
      </c>
      <c r="B59" t="s">
        <v>2821</v>
      </c>
      <c r="E59">
        <v>0</v>
      </c>
    </row>
    <row r="60" spans="1:5">
      <c r="A60">
        <v>281309</v>
      </c>
      <c r="B60" t="s">
        <v>2822</v>
      </c>
      <c r="E60">
        <v>0</v>
      </c>
    </row>
    <row r="61" spans="1:5">
      <c r="A61">
        <v>281310</v>
      </c>
      <c r="B61" t="s">
        <v>2823</v>
      </c>
      <c r="E61">
        <v>0</v>
      </c>
    </row>
    <row r="62" spans="1:5">
      <c r="A62">
        <v>141293</v>
      </c>
      <c r="B62" t="s">
        <v>2827</v>
      </c>
      <c r="E62">
        <v>0</v>
      </c>
    </row>
    <row r="63" spans="1:5">
      <c r="A63">
        <v>160256</v>
      </c>
      <c r="B63" t="s">
        <v>2828</v>
      </c>
      <c r="E63">
        <v>0</v>
      </c>
    </row>
    <row r="64" spans="1:5">
      <c r="A64">
        <v>281127</v>
      </c>
      <c r="B64" t="s">
        <v>2711</v>
      </c>
      <c r="E64">
        <v>0</v>
      </c>
    </row>
    <row r="65" spans="1:5">
      <c r="A65">
        <v>107100</v>
      </c>
      <c r="B65" t="s">
        <v>2829</v>
      </c>
      <c r="E65">
        <v>0</v>
      </c>
    </row>
    <row r="66" spans="1:5">
      <c r="A66">
        <v>201496</v>
      </c>
      <c r="B66" t="s">
        <v>2717</v>
      </c>
      <c r="E66">
        <v>0</v>
      </c>
    </row>
    <row r="67" spans="1:5">
      <c r="A67">
        <v>201497</v>
      </c>
      <c r="B67" t="s">
        <v>2750</v>
      </c>
      <c r="E67">
        <v>0</v>
      </c>
    </row>
    <row r="68" spans="1:5">
      <c r="A68">
        <v>201498</v>
      </c>
      <c r="B68" t="s">
        <v>2718</v>
      </c>
      <c r="E68">
        <v>0</v>
      </c>
    </row>
    <row r="69" spans="1:5">
      <c r="A69">
        <v>201499</v>
      </c>
      <c r="B69" t="s">
        <v>2741</v>
      </c>
      <c r="E69">
        <v>0</v>
      </c>
    </row>
    <row r="70" spans="1:5">
      <c r="A70">
        <v>201500</v>
      </c>
      <c r="B70" t="s">
        <v>2719</v>
      </c>
      <c r="E70">
        <v>1.2</v>
      </c>
    </row>
    <row r="71" spans="1:5">
      <c r="A71">
        <v>201501</v>
      </c>
      <c r="B71" t="s">
        <v>2720</v>
      </c>
      <c r="E71">
        <v>1.2</v>
      </c>
    </row>
    <row r="72" spans="1:5">
      <c r="A72">
        <v>201502</v>
      </c>
      <c r="B72" t="s">
        <v>2721</v>
      </c>
      <c r="E72">
        <v>1.2</v>
      </c>
    </row>
    <row r="73" spans="1:5">
      <c r="A73">
        <v>201503</v>
      </c>
      <c r="B73" t="s">
        <v>2722</v>
      </c>
      <c r="E73">
        <v>1.2</v>
      </c>
    </row>
    <row r="74" spans="1:5">
      <c r="A74">
        <v>281289</v>
      </c>
      <c r="B74" t="s">
        <v>2723</v>
      </c>
      <c r="E74">
        <v>0</v>
      </c>
    </row>
    <row r="75" spans="1:5">
      <c r="A75">
        <v>281352</v>
      </c>
      <c r="B75" t="s">
        <v>2724</v>
      </c>
      <c r="E75">
        <v>0</v>
      </c>
    </row>
    <row r="76" spans="1:5">
      <c r="A76">
        <v>281353</v>
      </c>
      <c r="B76" t="s">
        <v>2832</v>
      </c>
      <c r="E76">
        <v>0</v>
      </c>
    </row>
    <row r="77" spans="1:5">
      <c r="A77">
        <v>281354</v>
      </c>
      <c r="B77" t="s">
        <v>2725</v>
      </c>
      <c r="E77">
        <v>0</v>
      </c>
    </row>
    <row r="78" spans="1:5">
      <c r="A78">
        <v>281355</v>
      </c>
      <c r="B78" t="s">
        <v>2743</v>
      </c>
      <c r="E78">
        <v>0</v>
      </c>
    </row>
    <row r="79" spans="1:5">
      <c r="A79">
        <v>281356</v>
      </c>
      <c r="B79" t="s">
        <v>2726</v>
      </c>
      <c r="E79">
        <v>0</v>
      </c>
    </row>
    <row r="80" spans="1:5">
      <c r="A80">
        <v>281174</v>
      </c>
      <c r="B80" t="s">
        <v>2833</v>
      </c>
      <c r="E80">
        <v>0</v>
      </c>
    </row>
    <row r="81" spans="1:5">
      <c r="A81">
        <v>281307</v>
      </c>
      <c r="B81" t="s">
        <v>2834</v>
      </c>
      <c r="E81">
        <v>0</v>
      </c>
    </row>
    <row r="82" spans="1:5">
      <c r="A82">
        <v>281229</v>
      </c>
      <c r="B82" t="s">
        <v>2836</v>
      </c>
      <c r="E82">
        <v>0</v>
      </c>
    </row>
    <row r="83" spans="1:5">
      <c r="A83">
        <v>109314</v>
      </c>
      <c r="B83" t="s">
        <v>2837</v>
      </c>
      <c r="E83">
        <v>0</v>
      </c>
    </row>
    <row r="84" spans="1:5">
      <c r="A84">
        <v>210530</v>
      </c>
      <c r="B84" t="s">
        <v>2838</v>
      </c>
      <c r="E84">
        <v>0</v>
      </c>
    </row>
    <row r="85" spans="1:5">
      <c r="A85">
        <v>102324</v>
      </c>
      <c r="B85" t="s">
        <v>2839</v>
      </c>
      <c r="E85">
        <v>0</v>
      </c>
    </row>
    <row r="86" spans="1:5">
      <c r="A86">
        <v>160212</v>
      </c>
      <c r="B86" t="s">
        <v>2704</v>
      </c>
      <c r="E86">
        <v>0</v>
      </c>
    </row>
    <row r="87" spans="1:5">
      <c r="A87">
        <v>260206</v>
      </c>
      <c r="B87" t="s">
        <v>2840</v>
      </c>
      <c r="E87">
        <v>0</v>
      </c>
    </row>
    <row r="88" spans="1:5">
      <c r="A88">
        <v>141840</v>
      </c>
      <c r="B88" t="s">
        <v>2841</v>
      </c>
      <c r="E88">
        <v>0</v>
      </c>
    </row>
    <row r="89" spans="1:5">
      <c r="A89">
        <v>109301</v>
      </c>
      <c r="B89" t="s">
        <v>2842</v>
      </c>
      <c r="E89">
        <v>0</v>
      </c>
    </row>
    <row r="90" spans="1:5">
      <c r="A90">
        <v>141001</v>
      </c>
      <c r="B90" t="s">
        <v>2843</v>
      </c>
      <c r="E90">
        <v>0</v>
      </c>
    </row>
    <row r="91" spans="1:5">
      <c r="A91">
        <v>141312</v>
      </c>
      <c r="B91" t="s">
        <v>2844</v>
      </c>
      <c r="E91">
        <v>0</v>
      </c>
    </row>
    <row r="92" spans="1:5">
      <c r="A92">
        <v>210489</v>
      </c>
      <c r="B92" t="s">
        <v>2845</v>
      </c>
      <c r="E92">
        <v>0</v>
      </c>
    </row>
    <row r="93" spans="1:5">
      <c r="A93">
        <v>260803</v>
      </c>
      <c r="B93" t="s">
        <v>2742</v>
      </c>
      <c r="E93">
        <v>0</v>
      </c>
    </row>
    <row r="94" spans="1:5">
      <c r="A94">
        <v>102328</v>
      </c>
      <c r="B94" t="s">
        <v>2849</v>
      </c>
      <c r="E94">
        <v>0</v>
      </c>
    </row>
    <row r="95" spans="1:5">
      <c r="A95">
        <v>210472</v>
      </c>
      <c r="B95" t="s">
        <v>626</v>
      </c>
      <c r="E95">
        <v>0</v>
      </c>
    </row>
    <row r="96" spans="1:5" s="55" customFormat="1"/>
    <row r="98" spans="1:5">
      <c r="A98">
        <v>401576</v>
      </c>
      <c r="B98" t="s">
        <v>2702</v>
      </c>
      <c r="E98">
        <v>6.2</v>
      </c>
    </row>
    <row r="99" spans="1:5">
      <c r="A99">
        <v>401585</v>
      </c>
      <c r="B99" t="s">
        <v>2801</v>
      </c>
      <c r="E99">
        <v>6.3</v>
      </c>
    </row>
    <row r="100" spans="1:5">
      <c r="A100">
        <v>401723</v>
      </c>
      <c r="B100" t="s">
        <v>2779</v>
      </c>
      <c r="E100">
        <v>6.4</v>
      </c>
    </row>
    <row r="101" spans="1:5">
      <c r="A101">
        <v>401257</v>
      </c>
      <c r="B101" t="s">
        <v>2808</v>
      </c>
      <c r="E101" t="s">
        <v>1291</v>
      </c>
    </row>
    <row r="102" spans="1:5">
      <c r="A102">
        <v>304775</v>
      </c>
      <c r="B102" t="s">
        <v>2824</v>
      </c>
      <c r="E102">
        <v>5.5</v>
      </c>
    </row>
    <row r="103" spans="1:5">
      <c r="A103">
        <v>401204</v>
      </c>
      <c r="B103" t="s">
        <v>2830</v>
      </c>
      <c r="E103">
        <v>6.4</v>
      </c>
    </row>
    <row r="104" spans="1:5">
      <c r="A104">
        <v>401700</v>
      </c>
      <c r="B104" t="s">
        <v>2703</v>
      </c>
      <c r="E104">
        <v>6.4</v>
      </c>
    </row>
    <row r="105" spans="1:5">
      <c r="A105">
        <v>440516</v>
      </c>
      <c r="B105" t="s">
        <v>2831</v>
      </c>
      <c r="E105">
        <v>6.4</v>
      </c>
    </row>
    <row r="106" spans="1:5">
      <c r="A106">
        <v>301280</v>
      </c>
      <c r="B106" t="s">
        <v>2713</v>
      </c>
      <c r="E106">
        <v>5.5</v>
      </c>
    </row>
    <row r="107" spans="1:5">
      <c r="A107">
        <v>301282</v>
      </c>
      <c r="B107" t="s">
        <v>2714</v>
      </c>
      <c r="E107">
        <v>5.5</v>
      </c>
    </row>
    <row r="108" spans="1:5">
      <c r="A108">
        <v>401655</v>
      </c>
      <c r="B108" t="s">
        <v>2715</v>
      </c>
      <c r="E108" t="s">
        <v>1291</v>
      </c>
    </row>
    <row r="109" spans="1:5">
      <c r="A109">
        <v>401656</v>
      </c>
      <c r="B109" t="s">
        <v>2716</v>
      </c>
      <c r="E109" t="s">
        <v>1291</v>
      </c>
    </row>
    <row r="110" spans="1:5">
      <c r="A110">
        <v>700006</v>
      </c>
      <c r="B110" t="s">
        <v>2740</v>
      </c>
      <c r="E110" t="s">
        <v>1291</v>
      </c>
    </row>
    <row r="111" spans="1:5">
      <c r="A111">
        <v>301281</v>
      </c>
      <c r="B111" t="s">
        <v>2846</v>
      </c>
      <c r="E111">
        <v>5.5</v>
      </c>
    </row>
    <row r="112" spans="1:5">
      <c r="A112">
        <v>301283</v>
      </c>
      <c r="B112" t="s">
        <v>2847</v>
      </c>
      <c r="E112">
        <v>5.5</v>
      </c>
    </row>
    <row r="113" spans="1:5">
      <c r="A113">
        <v>401654</v>
      </c>
      <c r="B113" t="s">
        <v>2848</v>
      </c>
      <c r="E113">
        <v>6.4</v>
      </c>
    </row>
    <row r="114" spans="1:5">
      <c r="A114">
        <v>301106</v>
      </c>
      <c r="B114" t="s">
        <v>2850</v>
      </c>
      <c r="E114">
        <v>5.3</v>
      </c>
    </row>
    <row r="115" spans="1:5">
      <c r="A115">
        <v>311529</v>
      </c>
      <c r="B115" t="s">
        <v>2852</v>
      </c>
      <c r="E115" t="s">
        <v>1291</v>
      </c>
    </row>
    <row r="130" spans="1:3" s="218" customFormat="1"/>
    <row r="136" spans="1:3">
      <c r="A136">
        <v>101101</v>
      </c>
      <c r="B136" t="s">
        <v>2004</v>
      </c>
      <c r="C136" t="s">
        <v>1647</v>
      </c>
    </row>
    <row r="137" spans="1:3">
      <c r="A137">
        <v>101104</v>
      </c>
      <c r="B137" t="s">
        <v>2005</v>
      </c>
      <c r="C137" t="s">
        <v>1647</v>
      </c>
    </row>
    <row r="138" spans="1:3">
      <c r="A138">
        <v>102103</v>
      </c>
      <c r="B138" t="s">
        <v>2006</v>
      </c>
      <c r="C138" t="s">
        <v>1647</v>
      </c>
    </row>
    <row r="139" spans="1:3">
      <c r="A139">
        <v>102104</v>
      </c>
      <c r="B139" t="s">
        <v>2007</v>
      </c>
      <c r="C139" t="s">
        <v>1647</v>
      </c>
    </row>
    <row r="140" spans="1:3">
      <c r="A140">
        <v>102105</v>
      </c>
      <c r="B140" t="s">
        <v>2008</v>
      </c>
      <c r="C140" t="s">
        <v>1647</v>
      </c>
    </row>
    <row r="141" spans="1:3">
      <c r="A141">
        <v>102106</v>
      </c>
      <c r="B141" t="s">
        <v>2009</v>
      </c>
      <c r="C141" t="s">
        <v>1647</v>
      </c>
    </row>
    <row r="142" spans="1:3">
      <c r="A142">
        <v>102107</v>
      </c>
      <c r="B142" t="s">
        <v>2010</v>
      </c>
      <c r="C142" t="s">
        <v>1647</v>
      </c>
    </row>
    <row r="143" spans="1:3">
      <c r="A143">
        <v>102108</v>
      </c>
      <c r="B143" t="s">
        <v>2011</v>
      </c>
      <c r="C143" t="s">
        <v>1647</v>
      </c>
    </row>
    <row r="144" spans="1:3">
      <c r="A144">
        <v>102109</v>
      </c>
      <c r="B144" t="s">
        <v>2012</v>
      </c>
      <c r="C144" t="s">
        <v>1647</v>
      </c>
    </row>
    <row r="145" spans="1:3">
      <c r="A145">
        <v>102113</v>
      </c>
      <c r="B145" t="s">
        <v>2013</v>
      </c>
      <c r="C145" t="s">
        <v>1648</v>
      </c>
    </row>
    <row r="146" spans="1:3">
      <c r="A146">
        <v>106103</v>
      </c>
      <c r="B146" t="s">
        <v>2014</v>
      </c>
      <c r="C146" t="s">
        <v>1647</v>
      </c>
    </row>
    <row r="147" spans="1:3">
      <c r="A147">
        <v>107102</v>
      </c>
      <c r="B147" t="s">
        <v>2015</v>
      </c>
      <c r="C147" t="s">
        <v>1648</v>
      </c>
    </row>
    <row r="148" spans="1:3">
      <c r="A148">
        <v>107111</v>
      </c>
      <c r="B148" t="s">
        <v>2016</v>
      </c>
      <c r="C148" t="s">
        <v>1647</v>
      </c>
    </row>
    <row r="149" spans="1:3">
      <c r="A149">
        <v>107146</v>
      </c>
      <c r="B149" t="s">
        <v>2017</v>
      </c>
      <c r="C149" t="s">
        <v>1648</v>
      </c>
    </row>
    <row r="150" spans="1:3">
      <c r="A150">
        <v>107147</v>
      </c>
      <c r="B150" t="s">
        <v>2018</v>
      </c>
      <c r="C150" t="s">
        <v>1648</v>
      </c>
    </row>
    <row r="151" spans="1:3">
      <c r="A151">
        <v>108015</v>
      </c>
      <c r="B151" t="s">
        <v>2019</v>
      </c>
      <c r="C151" t="s">
        <v>1648</v>
      </c>
    </row>
    <row r="152" spans="1:3">
      <c r="A152">
        <v>111106</v>
      </c>
      <c r="B152" t="s">
        <v>2020</v>
      </c>
      <c r="C152" t="s">
        <v>1648</v>
      </c>
    </row>
    <row r="153" spans="1:3">
      <c r="A153">
        <v>111108</v>
      </c>
      <c r="B153" t="s">
        <v>2021</v>
      </c>
      <c r="C153" t="s">
        <v>1647</v>
      </c>
    </row>
    <row r="154" spans="1:3">
      <c r="A154">
        <v>111126</v>
      </c>
      <c r="B154" t="s">
        <v>2022</v>
      </c>
      <c r="C154" t="s">
        <v>1647</v>
      </c>
    </row>
    <row r="155" spans="1:3">
      <c r="A155">
        <v>111127</v>
      </c>
      <c r="B155" t="s">
        <v>2023</v>
      </c>
      <c r="C155" t="s">
        <v>1648</v>
      </c>
    </row>
    <row r="156" spans="1:3">
      <c r="A156">
        <v>111128</v>
      </c>
      <c r="B156" t="s">
        <v>2024</v>
      </c>
      <c r="C156" t="s">
        <v>1647</v>
      </c>
    </row>
    <row r="157" spans="1:3">
      <c r="A157">
        <v>111129</v>
      </c>
      <c r="B157" t="s">
        <v>2025</v>
      </c>
      <c r="C157" t="s">
        <v>1647</v>
      </c>
    </row>
    <row r="158" spans="1:3">
      <c r="A158">
        <v>111131</v>
      </c>
      <c r="B158" t="s">
        <v>2026</v>
      </c>
      <c r="C158" t="s">
        <v>1647</v>
      </c>
    </row>
    <row r="159" spans="1:3">
      <c r="A159">
        <v>111137</v>
      </c>
      <c r="B159" t="s">
        <v>2027</v>
      </c>
      <c r="C159" t="s">
        <v>1648</v>
      </c>
    </row>
    <row r="160" spans="1:3">
      <c r="A160">
        <v>111181</v>
      </c>
      <c r="B160" t="s">
        <v>2028</v>
      </c>
      <c r="C160" t="s">
        <v>1648</v>
      </c>
    </row>
    <row r="161" spans="1:3">
      <c r="A161">
        <v>111182</v>
      </c>
      <c r="B161" t="s">
        <v>2029</v>
      </c>
      <c r="C161" t="s">
        <v>1648</v>
      </c>
    </row>
    <row r="162" spans="1:3">
      <c r="A162">
        <v>111183</v>
      </c>
      <c r="B162" t="s">
        <v>2030</v>
      </c>
      <c r="C162" t="s">
        <v>1648</v>
      </c>
    </row>
    <row r="163" spans="1:3">
      <c r="A163">
        <v>111184</v>
      </c>
      <c r="B163" t="s">
        <v>2031</v>
      </c>
      <c r="C163" t="s">
        <v>1648</v>
      </c>
    </row>
    <row r="164" spans="1:3">
      <c r="A164">
        <v>121105</v>
      </c>
      <c r="B164" t="s">
        <v>2032</v>
      </c>
      <c r="C164" t="s">
        <v>1648</v>
      </c>
    </row>
    <row r="165" spans="1:3">
      <c r="A165">
        <v>121116</v>
      </c>
      <c r="B165" t="s">
        <v>2033</v>
      </c>
      <c r="C165" t="s">
        <v>1647</v>
      </c>
    </row>
    <row r="166" spans="1:3">
      <c r="A166">
        <v>121117</v>
      </c>
      <c r="B166" t="s">
        <v>2034</v>
      </c>
      <c r="C166" t="s">
        <v>1647</v>
      </c>
    </row>
    <row r="167" spans="1:3">
      <c r="A167">
        <v>141017</v>
      </c>
      <c r="B167" t="s">
        <v>2035</v>
      </c>
      <c r="C167" t="s">
        <v>1648</v>
      </c>
    </row>
    <row r="168" spans="1:3">
      <c r="A168">
        <v>141280</v>
      </c>
      <c r="B168" t="s">
        <v>2036</v>
      </c>
      <c r="C168" t="s">
        <v>1647</v>
      </c>
    </row>
    <row r="169" spans="1:3">
      <c r="A169">
        <v>141282</v>
      </c>
      <c r="B169" t="s">
        <v>2037</v>
      </c>
      <c r="C169" t="s">
        <v>1648</v>
      </c>
    </row>
    <row r="170" spans="1:3">
      <c r="A170">
        <v>141283</v>
      </c>
      <c r="B170" t="s">
        <v>2038</v>
      </c>
      <c r="C170" t="s">
        <v>1647</v>
      </c>
    </row>
    <row r="171" spans="1:3">
      <c r="A171">
        <v>141294</v>
      </c>
      <c r="B171" t="s">
        <v>2039</v>
      </c>
      <c r="C171" t="s">
        <v>1648</v>
      </c>
    </row>
    <row r="172" spans="1:3">
      <c r="A172">
        <v>141296</v>
      </c>
      <c r="B172" t="s">
        <v>2040</v>
      </c>
      <c r="C172" t="s">
        <v>1647</v>
      </c>
    </row>
    <row r="173" spans="1:3">
      <c r="A173">
        <v>141309</v>
      </c>
      <c r="B173" t="s">
        <v>2041</v>
      </c>
      <c r="C173" t="s">
        <v>1647</v>
      </c>
    </row>
    <row r="174" spans="1:3">
      <c r="A174">
        <v>141313</v>
      </c>
      <c r="B174" t="s">
        <v>2042</v>
      </c>
      <c r="C174" t="s">
        <v>1648</v>
      </c>
    </row>
    <row r="175" spans="1:3">
      <c r="A175">
        <v>141336</v>
      </c>
      <c r="B175" t="s">
        <v>2043</v>
      </c>
      <c r="C175" t="s">
        <v>1648</v>
      </c>
    </row>
    <row r="176" spans="1:3">
      <c r="A176">
        <v>141341</v>
      </c>
      <c r="B176" t="s">
        <v>2044</v>
      </c>
      <c r="C176" t="s">
        <v>1647</v>
      </c>
    </row>
    <row r="177" spans="1:3">
      <c r="A177">
        <v>141344</v>
      </c>
      <c r="B177" t="s">
        <v>2045</v>
      </c>
      <c r="C177" t="s">
        <v>1647</v>
      </c>
    </row>
    <row r="178" spans="1:3">
      <c r="A178">
        <v>141349</v>
      </c>
      <c r="B178" t="s">
        <v>2046</v>
      </c>
      <c r="C178" t="s">
        <v>1648</v>
      </c>
    </row>
    <row r="179" spans="1:3">
      <c r="A179">
        <v>141350</v>
      </c>
      <c r="B179" t="s">
        <v>2047</v>
      </c>
      <c r="C179" t="s">
        <v>1648</v>
      </c>
    </row>
    <row r="180" spans="1:3">
      <c r="A180">
        <v>141359</v>
      </c>
      <c r="B180" t="s">
        <v>2048</v>
      </c>
      <c r="C180" t="s">
        <v>1647</v>
      </c>
    </row>
    <row r="181" spans="1:3">
      <c r="A181">
        <v>141375</v>
      </c>
      <c r="B181" t="s">
        <v>2049</v>
      </c>
      <c r="C181" t="s">
        <v>1648</v>
      </c>
    </row>
    <row r="182" spans="1:3">
      <c r="A182">
        <v>141376</v>
      </c>
      <c r="B182" t="s">
        <v>2050</v>
      </c>
      <c r="C182" t="s">
        <v>1648</v>
      </c>
    </row>
    <row r="183" spans="1:3">
      <c r="A183">
        <v>141378</v>
      </c>
      <c r="B183" t="s">
        <v>2051</v>
      </c>
      <c r="C183" t="s">
        <v>1648</v>
      </c>
    </row>
    <row r="184" spans="1:3">
      <c r="A184">
        <v>141382</v>
      </c>
      <c r="B184" t="s">
        <v>2052</v>
      </c>
      <c r="C184" t="s">
        <v>1648</v>
      </c>
    </row>
    <row r="185" spans="1:3">
      <c r="A185">
        <v>141383</v>
      </c>
      <c r="B185" t="s">
        <v>2053</v>
      </c>
      <c r="C185" t="s">
        <v>1647</v>
      </c>
    </row>
    <row r="186" spans="1:3">
      <c r="A186">
        <v>141395</v>
      </c>
      <c r="B186" t="s">
        <v>2054</v>
      </c>
      <c r="C186" t="s">
        <v>1648</v>
      </c>
    </row>
    <row r="187" spans="1:3">
      <c r="A187">
        <v>141396</v>
      </c>
      <c r="B187" t="s">
        <v>2055</v>
      </c>
      <c r="C187" t="s">
        <v>1648</v>
      </c>
    </row>
    <row r="188" spans="1:3">
      <c r="A188">
        <v>141398</v>
      </c>
      <c r="B188" t="s">
        <v>2056</v>
      </c>
      <c r="C188" t="s">
        <v>1648</v>
      </c>
    </row>
    <row r="189" spans="1:3">
      <c r="A189">
        <v>141448</v>
      </c>
      <c r="B189" t="s">
        <v>2057</v>
      </c>
      <c r="C189" t="s">
        <v>1648</v>
      </c>
    </row>
    <row r="190" spans="1:3">
      <c r="A190">
        <v>141488</v>
      </c>
      <c r="B190" t="s">
        <v>2058</v>
      </c>
      <c r="C190" t="s">
        <v>1647</v>
      </c>
    </row>
    <row r="191" spans="1:3">
      <c r="A191">
        <v>141511</v>
      </c>
      <c r="B191" t="s">
        <v>2059</v>
      </c>
      <c r="C191" t="s">
        <v>1648</v>
      </c>
    </row>
    <row r="192" spans="1:3">
      <c r="A192">
        <v>141518</v>
      </c>
      <c r="B192" t="s">
        <v>2060</v>
      </c>
      <c r="C192" t="s">
        <v>1648</v>
      </c>
    </row>
    <row r="193" spans="1:3">
      <c r="A193">
        <v>141524</v>
      </c>
      <c r="B193" t="s">
        <v>2061</v>
      </c>
      <c r="C193" t="s">
        <v>1648</v>
      </c>
    </row>
    <row r="194" spans="1:3">
      <c r="A194">
        <v>141526</v>
      </c>
      <c r="B194" t="s">
        <v>2062</v>
      </c>
      <c r="C194" t="s">
        <v>1647</v>
      </c>
    </row>
    <row r="195" spans="1:3">
      <c r="A195">
        <v>141527</v>
      </c>
      <c r="B195" t="s">
        <v>2063</v>
      </c>
      <c r="C195" t="s">
        <v>1648</v>
      </c>
    </row>
    <row r="196" spans="1:3">
      <c r="A196">
        <v>141528</v>
      </c>
      <c r="B196" t="s">
        <v>2064</v>
      </c>
      <c r="C196" t="s">
        <v>1648</v>
      </c>
    </row>
    <row r="197" spans="1:3">
      <c r="A197">
        <v>141529</v>
      </c>
      <c r="B197" t="s">
        <v>2065</v>
      </c>
      <c r="C197" t="s">
        <v>1648</v>
      </c>
    </row>
    <row r="198" spans="1:3">
      <c r="A198">
        <v>141532</v>
      </c>
      <c r="B198" t="s">
        <v>2066</v>
      </c>
      <c r="C198" t="s">
        <v>1648</v>
      </c>
    </row>
    <row r="199" spans="1:3">
      <c r="A199">
        <v>141536</v>
      </c>
      <c r="B199" t="s">
        <v>2067</v>
      </c>
      <c r="C199" t="s">
        <v>1648</v>
      </c>
    </row>
    <row r="200" spans="1:3">
      <c r="A200">
        <v>141539</v>
      </c>
      <c r="B200" t="s">
        <v>2068</v>
      </c>
      <c r="C200" t="s">
        <v>1648</v>
      </c>
    </row>
    <row r="201" spans="1:3">
      <c r="A201">
        <v>141549</v>
      </c>
      <c r="B201" t="s">
        <v>2069</v>
      </c>
      <c r="C201" t="s">
        <v>1648</v>
      </c>
    </row>
    <row r="202" spans="1:3">
      <c r="A202">
        <v>141554</v>
      </c>
      <c r="B202" t="s">
        <v>2070</v>
      </c>
      <c r="C202" t="s">
        <v>1648</v>
      </c>
    </row>
    <row r="203" spans="1:3">
      <c r="A203">
        <v>141555</v>
      </c>
      <c r="B203" t="s">
        <v>2071</v>
      </c>
      <c r="C203" t="s">
        <v>1648</v>
      </c>
    </row>
    <row r="204" spans="1:3">
      <c r="A204">
        <v>141627</v>
      </c>
      <c r="B204" t="s">
        <v>2072</v>
      </c>
      <c r="C204" t="s">
        <v>1647</v>
      </c>
    </row>
    <row r="205" spans="1:3">
      <c r="A205">
        <v>141647</v>
      </c>
      <c r="B205" t="s">
        <v>2073</v>
      </c>
      <c r="C205" t="s">
        <v>1648</v>
      </c>
    </row>
    <row r="206" spans="1:3">
      <c r="A206">
        <v>141653</v>
      </c>
      <c r="B206" t="s">
        <v>2074</v>
      </c>
      <c r="C206" t="s">
        <v>1648</v>
      </c>
    </row>
    <row r="207" spans="1:3">
      <c r="A207">
        <v>141679</v>
      </c>
      <c r="B207" t="s">
        <v>2075</v>
      </c>
      <c r="C207" t="s">
        <v>1647</v>
      </c>
    </row>
    <row r="208" spans="1:3">
      <c r="A208">
        <v>141724</v>
      </c>
      <c r="B208" t="s">
        <v>2076</v>
      </c>
      <c r="C208" t="s">
        <v>1648</v>
      </c>
    </row>
    <row r="209" spans="1:3">
      <c r="A209">
        <v>141733</v>
      </c>
      <c r="B209" t="s">
        <v>2077</v>
      </c>
      <c r="C209" t="s">
        <v>1648</v>
      </c>
    </row>
    <row r="210" spans="1:3">
      <c r="A210">
        <v>141734</v>
      </c>
      <c r="B210" t="s">
        <v>2078</v>
      </c>
      <c r="C210" t="s">
        <v>1648</v>
      </c>
    </row>
    <row r="211" spans="1:3">
      <c r="A211">
        <v>141735</v>
      </c>
      <c r="B211" t="s">
        <v>2079</v>
      </c>
      <c r="C211" t="s">
        <v>1648</v>
      </c>
    </row>
    <row r="212" spans="1:3">
      <c r="A212">
        <v>141736</v>
      </c>
      <c r="B212" t="s">
        <v>2080</v>
      </c>
      <c r="C212" t="s">
        <v>1648</v>
      </c>
    </row>
    <row r="213" spans="1:3">
      <c r="A213">
        <v>141737</v>
      </c>
      <c r="B213" t="s">
        <v>2081</v>
      </c>
      <c r="C213" t="s">
        <v>1648</v>
      </c>
    </row>
    <row r="214" spans="1:3">
      <c r="A214">
        <v>141738</v>
      </c>
      <c r="B214" t="s">
        <v>2082</v>
      </c>
      <c r="C214" t="s">
        <v>1648</v>
      </c>
    </row>
    <row r="215" spans="1:3">
      <c r="A215">
        <v>141739</v>
      </c>
      <c r="B215" t="s">
        <v>2083</v>
      </c>
      <c r="C215" t="s">
        <v>1648</v>
      </c>
    </row>
    <row r="216" spans="1:3">
      <c r="A216">
        <v>141740</v>
      </c>
      <c r="B216" t="s">
        <v>2084</v>
      </c>
      <c r="C216" t="s">
        <v>1648</v>
      </c>
    </row>
    <row r="217" spans="1:3">
      <c r="A217">
        <v>141742</v>
      </c>
      <c r="B217" t="s">
        <v>2085</v>
      </c>
      <c r="C217" t="s">
        <v>1648</v>
      </c>
    </row>
    <row r="218" spans="1:3">
      <c r="A218">
        <v>141743</v>
      </c>
      <c r="B218" t="s">
        <v>2086</v>
      </c>
      <c r="C218" t="s">
        <v>1648</v>
      </c>
    </row>
    <row r="219" spans="1:3">
      <c r="A219">
        <v>141744</v>
      </c>
      <c r="B219" t="s">
        <v>2087</v>
      </c>
      <c r="C219" t="s">
        <v>1648</v>
      </c>
    </row>
    <row r="220" spans="1:3">
      <c r="A220">
        <v>141745</v>
      </c>
      <c r="B220" t="s">
        <v>2088</v>
      </c>
      <c r="C220" t="s">
        <v>1648</v>
      </c>
    </row>
    <row r="221" spans="1:3">
      <c r="A221">
        <v>141746</v>
      </c>
      <c r="B221" t="s">
        <v>2089</v>
      </c>
      <c r="C221" t="s">
        <v>1648</v>
      </c>
    </row>
    <row r="222" spans="1:3">
      <c r="A222">
        <v>141747</v>
      </c>
      <c r="B222" t="s">
        <v>2090</v>
      </c>
      <c r="C222" t="s">
        <v>1648</v>
      </c>
    </row>
    <row r="223" spans="1:3">
      <c r="A223">
        <v>141748</v>
      </c>
      <c r="B223" t="s">
        <v>2091</v>
      </c>
      <c r="C223" t="s">
        <v>1648</v>
      </c>
    </row>
    <row r="224" spans="1:3">
      <c r="A224">
        <v>141749</v>
      </c>
      <c r="B224" t="s">
        <v>2092</v>
      </c>
      <c r="C224" t="s">
        <v>1648</v>
      </c>
    </row>
    <row r="225" spans="1:3">
      <c r="A225">
        <v>141750</v>
      </c>
      <c r="B225" t="s">
        <v>2093</v>
      </c>
      <c r="C225" t="s">
        <v>1648</v>
      </c>
    </row>
    <row r="226" spans="1:3">
      <c r="A226">
        <v>141751</v>
      </c>
      <c r="B226" t="s">
        <v>2094</v>
      </c>
      <c r="C226" t="s">
        <v>1648</v>
      </c>
    </row>
    <row r="227" spans="1:3">
      <c r="A227">
        <v>141752</v>
      </c>
      <c r="B227" t="s">
        <v>2095</v>
      </c>
      <c r="C227" t="s">
        <v>1648</v>
      </c>
    </row>
    <row r="228" spans="1:3">
      <c r="A228">
        <v>141754</v>
      </c>
      <c r="B228" t="s">
        <v>2096</v>
      </c>
      <c r="C228" t="s">
        <v>1648</v>
      </c>
    </row>
    <row r="229" spans="1:3">
      <c r="A229">
        <v>141755</v>
      </c>
      <c r="B229" t="s">
        <v>2097</v>
      </c>
      <c r="C229" t="s">
        <v>1648</v>
      </c>
    </row>
    <row r="230" spans="1:3">
      <c r="A230">
        <v>141756</v>
      </c>
      <c r="B230" t="s">
        <v>2098</v>
      </c>
      <c r="C230" t="s">
        <v>1648</v>
      </c>
    </row>
    <row r="231" spans="1:3">
      <c r="A231">
        <v>141758</v>
      </c>
      <c r="B231" t="s">
        <v>2099</v>
      </c>
      <c r="C231" t="s">
        <v>1648</v>
      </c>
    </row>
    <row r="232" spans="1:3">
      <c r="A232">
        <v>141759</v>
      </c>
      <c r="B232" t="s">
        <v>2100</v>
      </c>
      <c r="C232" t="s">
        <v>1648</v>
      </c>
    </row>
    <row r="233" spans="1:3">
      <c r="A233">
        <v>141760</v>
      </c>
      <c r="B233" t="s">
        <v>2101</v>
      </c>
      <c r="C233" t="s">
        <v>1648</v>
      </c>
    </row>
    <row r="234" spans="1:3">
      <c r="A234">
        <v>141762</v>
      </c>
      <c r="B234" t="s">
        <v>2102</v>
      </c>
      <c r="C234" t="s">
        <v>1648</v>
      </c>
    </row>
    <row r="235" spans="1:3">
      <c r="A235">
        <v>141763</v>
      </c>
      <c r="B235" t="s">
        <v>2103</v>
      </c>
      <c r="C235" t="s">
        <v>1648</v>
      </c>
    </row>
    <row r="236" spans="1:3">
      <c r="A236">
        <v>141767</v>
      </c>
      <c r="B236" t="s">
        <v>2104</v>
      </c>
      <c r="C236" t="s">
        <v>1648</v>
      </c>
    </row>
    <row r="237" spans="1:3">
      <c r="A237">
        <v>141769</v>
      </c>
      <c r="B237" t="s">
        <v>2105</v>
      </c>
      <c r="C237" t="s">
        <v>1648</v>
      </c>
    </row>
    <row r="238" spans="1:3">
      <c r="A238">
        <v>141770</v>
      </c>
      <c r="B238" t="s">
        <v>2106</v>
      </c>
      <c r="C238" t="s">
        <v>1648</v>
      </c>
    </row>
    <row r="239" spans="1:3">
      <c r="A239">
        <v>141771</v>
      </c>
      <c r="B239" t="s">
        <v>2107</v>
      </c>
      <c r="C239" t="s">
        <v>1648</v>
      </c>
    </row>
    <row r="240" spans="1:3">
      <c r="A240">
        <v>141772</v>
      </c>
      <c r="B240" t="s">
        <v>2108</v>
      </c>
      <c r="C240" t="s">
        <v>1648</v>
      </c>
    </row>
    <row r="241" spans="1:3">
      <c r="A241">
        <v>141773</v>
      </c>
      <c r="B241" t="s">
        <v>2109</v>
      </c>
      <c r="C241" t="s">
        <v>1648</v>
      </c>
    </row>
    <row r="242" spans="1:3">
      <c r="A242">
        <v>141774</v>
      </c>
      <c r="B242" t="s">
        <v>2110</v>
      </c>
      <c r="C242" t="s">
        <v>1648</v>
      </c>
    </row>
    <row r="243" spans="1:3">
      <c r="A243">
        <v>141776</v>
      </c>
      <c r="B243" t="s">
        <v>2111</v>
      </c>
      <c r="C243" t="s">
        <v>1648</v>
      </c>
    </row>
    <row r="244" spans="1:3">
      <c r="A244">
        <v>141777</v>
      </c>
      <c r="B244" t="s">
        <v>2112</v>
      </c>
      <c r="C244" t="s">
        <v>1648</v>
      </c>
    </row>
    <row r="245" spans="1:3">
      <c r="A245">
        <v>141778</v>
      </c>
      <c r="B245" t="s">
        <v>2113</v>
      </c>
      <c r="C245" t="s">
        <v>1648</v>
      </c>
    </row>
    <row r="246" spans="1:3">
      <c r="A246">
        <v>141779</v>
      </c>
      <c r="B246" t="s">
        <v>2114</v>
      </c>
      <c r="C246" t="s">
        <v>1648</v>
      </c>
    </row>
    <row r="247" spans="1:3">
      <c r="A247">
        <v>141780</v>
      </c>
      <c r="B247" t="s">
        <v>2115</v>
      </c>
      <c r="C247" t="s">
        <v>1648</v>
      </c>
    </row>
    <row r="248" spans="1:3">
      <c r="A248">
        <v>141781</v>
      </c>
      <c r="B248" t="s">
        <v>2116</v>
      </c>
      <c r="C248" t="s">
        <v>1648</v>
      </c>
    </row>
    <row r="249" spans="1:3">
      <c r="A249">
        <v>141782</v>
      </c>
      <c r="B249" t="s">
        <v>2117</v>
      </c>
      <c r="C249" t="s">
        <v>1648</v>
      </c>
    </row>
    <row r="250" spans="1:3">
      <c r="A250">
        <v>141785</v>
      </c>
      <c r="B250" t="s">
        <v>2118</v>
      </c>
      <c r="C250" t="s">
        <v>1648</v>
      </c>
    </row>
    <row r="251" spans="1:3">
      <c r="A251">
        <v>141786</v>
      </c>
      <c r="B251" t="s">
        <v>2119</v>
      </c>
      <c r="C251" t="s">
        <v>1648</v>
      </c>
    </row>
    <row r="252" spans="1:3">
      <c r="A252">
        <v>141787</v>
      </c>
      <c r="B252" t="s">
        <v>2120</v>
      </c>
      <c r="C252" t="s">
        <v>1648</v>
      </c>
    </row>
    <row r="253" spans="1:3">
      <c r="A253">
        <v>141788</v>
      </c>
      <c r="B253" t="s">
        <v>2121</v>
      </c>
      <c r="C253" t="s">
        <v>1648</v>
      </c>
    </row>
    <row r="254" spans="1:3">
      <c r="A254">
        <v>141789</v>
      </c>
      <c r="B254" t="s">
        <v>2122</v>
      </c>
      <c r="C254" t="s">
        <v>1648</v>
      </c>
    </row>
    <row r="255" spans="1:3">
      <c r="A255">
        <v>141790</v>
      </c>
      <c r="B255" t="s">
        <v>2123</v>
      </c>
      <c r="C255" t="s">
        <v>1648</v>
      </c>
    </row>
    <row r="256" spans="1:3">
      <c r="A256">
        <v>141792</v>
      </c>
      <c r="B256" t="s">
        <v>2124</v>
      </c>
      <c r="C256" t="s">
        <v>1648</v>
      </c>
    </row>
    <row r="257" spans="1:3">
      <c r="A257">
        <v>141793</v>
      </c>
      <c r="B257" t="s">
        <v>2125</v>
      </c>
      <c r="C257" t="s">
        <v>1648</v>
      </c>
    </row>
    <row r="258" spans="1:3">
      <c r="A258">
        <v>142035</v>
      </c>
      <c r="B258" t="s">
        <v>2126</v>
      </c>
      <c r="C258" t="s">
        <v>1647</v>
      </c>
    </row>
    <row r="259" spans="1:3">
      <c r="A259">
        <v>142036</v>
      </c>
      <c r="B259" t="s">
        <v>2127</v>
      </c>
      <c r="C259" t="s">
        <v>1647</v>
      </c>
    </row>
    <row r="260" spans="1:3">
      <c r="A260">
        <v>142038</v>
      </c>
      <c r="B260" t="s">
        <v>2128</v>
      </c>
      <c r="C260" t="s">
        <v>1647</v>
      </c>
    </row>
    <row r="261" spans="1:3">
      <c r="A261">
        <v>142040</v>
      </c>
      <c r="B261" t="s">
        <v>2129</v>
      </c>
      <c r="C261" t="s">
        <v>1647</v>
      </c>
    </row>
    <row r="262" spans="1:3">
      <c r="A262">
        <v>142041</v>
      </c>
      <c r="B262" t="s">
        <v>2130</v>
      </c>
      <c r="C262" t="s">
        <v>1648</v>
      </c>
    </row>
    <row r="263" spans="1:3">
      <c r="A263">
        <v>142042</v>
      </c>
      <c r="B263" t="s">
        <v>2131</v>
      </c>
      <c r="C263" t="s">
        <v>1648</v>
      </c>
    </row>
    <row r="264" spans="1:3">
      <c r="A264">
        <v>142044</v>
      </c>
      <c r="B264" t="s">
        <v>2132</v>
      </c>
      <c r="C264" t="s">
        <v>1647</v>
      </c>
    </row>
    <row r="265" spans="1:3">
      <c r="A265">
        <v>142046</v>
      </c>
      <c r="B265" t="s">
        <v>2133</v>
      </c>
      <c r="C265" t="s">
        <v>1648</v>
      </c>
    </row>
    <row r="266" spans="1:3">
      <c r="A266">
        <v>142050</v>
      </c>
      <c r="B266" t="s">
        <v>2134</v>
      </c>
      <c r="C266" t="s">
        <v>1648</v>
      </c>
    </row>
    <row r="267" spans="1:3">
      <c r="A267">
        <v>142053</v>
      </c>
      <c r="B267" t="s">
        <v>2135</v>
      </c>
      <c r="C267" t="s">
        <v>1648</v>
      </c>
    </row>
    <row r="268" spans="1:3">
      <c r="A268">
        <v>142056</v>
      </c>
      <c r="B268" t="s">
        <v>2136</v>
      </c>
      <c r="C268" t="s">
        <v>1648</v>
      </c>
    </row>
    <row r="269" spans="1:3">
      <c r="A269">
        <v>142058</v>
      </c>
      <c r="B269" t="s">
        <v>2137</v>
      </c>
      <c r="C269" t="s">
        <v>1648</v>
      </c>
    </row>
    <row r="270" spans="1:3">
      <c r="A270">
        <v>142060</v>
      </c>
      <c r="B270" t="s">
        <v>2138</v>
      </c>
      <c r="C270" t="s">
        <v>1648</v>
      </c>
    </row>
    <row r="271" spans="1:3">
      <c r="A271">
        <v>142061</v>
      </c>
      <c r="B271" t="s">
        <v>2139</v>
      </c>
      <c r="C271" t="s">
        <v>1648</v>
      </c>
    </row>
    <row r="272" spans="1:3">
      <c r="A272">
        <v>142066</v>
      </c>
      <c r="B272" t="s">
        <v>2140</v>
      </c>
      <c r="C272" t="s">
        <v>1648</v>
      </c>
    </row>
    <row r="273" spans="1:3">
      <c r="A273">
        <v>142071</v>
      </c>
      <c r="B273" t="s">
        <v>2141</v>
      </c>
      <c r="C273" t="s">
        <v>1647</v>
      </c>
    </row>
    <row r="274" spans="1:3">
      <c r="A274">
        <v>142086</v>
      </c>
      <c r="B274" t="s">
        <v>2142</v>
      </c>
      <c r="C274" t="s">
        <v>1648</v>
      </c>
    </row>
    <row r="275" spans="1:3">
      <c r="A275">
        <v>142087</v>
      </c>
      <c r="B275" t="s">
        <v>2143</v>
      </c>
      <c r="C275" t="s">
        <v>1648</v>
      </c>
    </row>
    <row r="276" spans="1:3">
      <c r="A276">
        <v>142089</v>
      </c>
      <c r="B276" t="s">
        <v>2144</v>
      </c>
      <c r="C276" t="s">
        <v>1648</v>
      </c>
    </row>
    <row r="277" spans="1:3">
      <c r="A277">
        <v>142091</v>
      </c>
      <c r="B277" t="s">
        <v>2145</v>
      </c>
      <c r="C277" t="s">
        <v>1648</v>
      </c>
    </row>
    <row r="278" spans="1:3">
      <c r="A278">
        <v>142092</v>
      </c>
      <c r="B278" t="s">
        <v>2146</v>
      </c>
      <c r="C278" t="s">
        <v>1648</v>
      </c>
    </row>
    <row r="279" spans="1:3">
      <c r="A279">
        <v>142095</v>
      </c>
      <c r="B279" t="s">
        <v>2147</v>
      </c>
      <c r="C279" t="s">
        <v>1648</v>
      </c>
    </row>
    <row r="280" spans="1:3">
      <c r="A280">
        <v>142100</v>
      </c>
      <c r="B280" t="s">
        <v>2148</v>
      </c>
      <c r="C280" t="s">
        <v>1648</v>
      </c>
    </row>
    <row r="281" spans="1:3">
      <c r="A281">
        <v>160101</v>
      </c>
      <c r="B281" t="s">
        <v>2149</v>
      </c>
      <c r="C281" t="s">
        <v>1647</v>
      </c>
    </row>
    <row r="282" spans="1:3">
      <c r="A282">
        <v>160105</v>
      </c>
      <c r="B282" t="s">
        <v>2150</v>
      </c>
      <c r="C282" t="s">
        <v>1648</v>
      </c>
    </row>
    <row r="283" spans="1:3">
      <c r="A283">
        <v>160109</v>
      </c>
      <c r="B283" t="s">
        <v>2151</v>
      </c>
      <c r="C283" t="s">
        <v>1648</v>
      </c>
    </row>
    <row r="284" spans="1:3">
      <c r="A284">
        <v>160118</v>
      </c>
      <c r="B284" t="s">
        <v>2152</v>
      </c>
      <c r="C284" t="s">
        <v>1647</v>
      </c>
    </row>
    <row r="285" spans="1:3">
      <c r="A285">
        <v>160120</v>
      </c>
      <c r="B285" t="s">
        <v>2153</v>
      </c>
      <c r="C285" t="s">
        <v>1648</v>
      </c>
    </row>
    <row r="286" spans="1:3">
      <c r="A286">
        <v>160121</v>
      </c>
      <c r="B286" t="s">
        <v>2154</v>
      </c>
      <c r="C286" t="s">
        <v>1648</v>
      </c>
    </row>
    <row r="287" spans="1:3">
      <c r="A287">
        <v>160122</v>
      </c>
      <c r="B287" t="s">
        <v>2155</v>
      </c>
      <c r="C287" t="s">
        <v>1648</v>
      </c>
    </row>
    <row r="288" spans="1:3">
      <c r="A288">
        <v>160123</v>
      </c>
      <c r="B288" t="s">
        <v>2156</v>
      </c>
      <c r="C288" t="s">
        <v>1647</v>
      </c>
    </row>
    <row r="289" spans="1:3">
      <c r="A289">
        <v>160125</v>
      </c>
      <c r="B289" t="s">
        <v>2157</v>
      </c>
      <c r="C289" t="s">
        <v>1648</v>
      </c>
    </row>
    <row r="290" spans="1:3">
      <c r="A290">
        <v>160202</v>
      </c>
      <c r="B290" t="s">
        <v>2158</v>
      </c>
      <c r="C290" t="s">
        <v>1647</v>
      </c>
    </row>
    <row r="291" spans="1:3">
      <c r="A291">
        <v>160206</v>
      </c>
      <c r="B291" t="s">
        <v>2159</v>
      </c>
      <c r="C291" t="s">
        <v>1647</v>
      </c>
    </row>
    <row r="292" spans="1:3">
      <c r="A292">
        <v>160207</v>
      </c>
      <c r="B292" t="s">
        <v>2160</v>
      </c>
      <c r="C292" t="s">
        <v>1647</v>
      </c>
    </row>
    <row r="293" spans="1:3">
      <c r="A293">
        <v>160240</v>
      </c>
      <c r="B293" t="s">
        <v>2161</v>
      </c>
      <c r="C293" t="s">
        <v>1647</v>
      </c>
    </row>
    <row r="294" spans="1:3">
      <c r="A294">
        <v>160241</v>
      </c>
      <c r="B294" t="s">
        <v>2162</v>
      </c>
      <c r="C294" t="s">
        <v>1648</v>
      </c>
    </row>
    <row r="295" spans="1:3">
      <c r="A295">
        <v>170101</v>
      </c>
      <c r="B295" t="s">
        <v>2163</v>
      </c>
      <c r="C295" t="s">
        <v>1647</v>
      </c>
    </row>
    <row r="296" spans="1:3">
      <c r="A296">
        <v>170108</v>
      </c>
      <c r="B296" t="s">
        <v>2164</v>
      </c>
      <c r="C296" t="s">
        <v>1647</v>
      </c>
    </row>
    <row r="297" spans="1:3">
      <c r="A297">
        <v>170120</v>
      </c>
      <c r="B297" t="s">
        <v>2165</v>
      </c>
      <c r="C297" t="s">
        <v>1647</v>
      </c>
    </row>
    <row r="298" spans="1:3">
      <c r="A298">
        <v>170121</v>
      </c>
      <c r="B298" t="s">
        <v>2166</v>
      </c>
      <c r="C298" t="s">
        <v>1647</v>
      </c>
    </row>
    <row r="299" spans="1:3">
      <c r="A299">
        <v>170123</v>
      </c>
      <c r="B299" t="s">
        <v>2167</v>
      </c>
      <c r="C299" t="s">
        <v>1647</v>
      </c>
    </row>
    <row r="300" spans="1:3">
      <c r="A300">
        <v>170125</v>
      </c>
      <c r="B300" t="s">
        <v>2168</v>
      </c>
      <c r="C300" t="s">
        <v>1647</v>
      </c>
    </row>
    <row r="301" spans="1:3">
      <c r="A301">
        <v>170128</v>
      </c>
      <c r="B301" t="s">
        <v>2169</v>
      </c>
      <c r="C301" t="s">
        <v>1647</v>
      </c>
    </row>
    <row r="302" spans="1:3">
      <c r="A302">
        <v>170129</v>
      </c>
      <c r="B302" t="s">
        <v>2170</v>
      </c>
      <c r="C302" t="s">
        <v>1647</v>
      </c>
    </row>
    <row r="303" spans="1:3">
      <c r="A303">
        <v>170500</v>
      </c>
      <c r="B303" t="s">
        <v>2171</v>
      </c>
      <c r="C303" t="s">
        <v>1648</v>
      </c>
    </row>
    <row r="304" spans="1:3">
      <c r="A304">
        <v>172101</v>
      </c>
      <c r="B304" t="s">
        <v>2172</v>
      </c>
      <c r="C304" t="s">
        <v>1648</v>
      </c>
    </row>
    <row r="305" spans="1:5">
      <c r="A305">
        <v>201151</v>
      </c>
      <c r="B305" t="s">
        <v>2173</v>
      </c>
      <c r="C305" t="s">
        <v>636</v>
      </c>
      <c r="E305">
        <v>1.2</v>
      </c>
    </row>
    <row r="306" spans="1:5">
      <c r="A306">
        <v>201161</v>
      </c>
      <c r="B306" t="s">
        <v>2174</v>
      </c>
      <c r="C306" t="s">
        <v>1648</v>
      </c>
    </row>
    <row r="307" spans="1:5">
      <c r="A307">
        <v>201169</v>
      </c>
      <c r="B307" t="s">
        <v>2175</v>
      </c>
      <c r="C307" t="s">
        <v>636</v>
      </c>
      <c r="E307">
        <v>1.2</v>
      </c>
    </row>
    <row r="308" spans="1:5">
      <c r="A308">
        <v>201170</v>
      </c>
      <c r="B308" t="s">
        <v>2176</v>
      </c>
      <c r="C308" t="s">
        <v>636</v>
      </c>
      <c r="E308">
        <v>1.2</v>
      </c>
    </row>
    <row r="309" spans="1:5">
      <c r="A309">
        <v>201171</v>
      </c>
      <c r="B309" t="s">
        <v>2177</v>
      </c>
      <c r="C309" t="s">
        <v>636</v>
      </c>
      <c r="E309">
        <v>1.2</v>
      </c>
    </row>
    <row r="310" spans="1:5">
      <c r="A310">
        <v>201172</v>
      </c>
      <c r="B310" t="s">
        <v>2178</v>
      </c>
      <c r="C310" t="s">
        <v>636</v>
      </c>
      <c r="E310">
        <v>1.2</v>
      </c>
    </row>
    <row r="311" spans="1:5">
      <c r="A311">
        <v>201173</v>
      </c>
      <c r="B311" t="s">
        <v>2179</v>
      </c>
      <c r="C311" t="s">
        <v>636</v>
      </c>
      <c r="E311">
        <v>1.2</v>
      </c>
    </row>
    <row r="312" spans="1:5">
      <c r="A312">
        <v>201174</v>
      </c>
      <c r="B312" t="s">
        <v>2180</v>
      </c>
      <c r="C312" t="s">
        <v>636</v>
      </c>
      <c r="E312">
        <v>1.2</v>
      </c>
    </row>
    <row r="313" spans="1:5">
      <c r="A313">
        <v>201181</v>
      </c>
      <c r="B313" t="s">
        <v>2181</v>
      </c>
      <c r="C313" t="s">
        <v>636</v>
      </c>
      <c r="E313">
        <v>1.2</v>
      </c>
    </row>
    <row r="314" spans="1:5">
      <c r="A314">
        <v>201182</v>
      </c>
      <c r="B314" t="s">
        <v>2182</v>
      </c>
      <c r="C314" t="s">
        <v>636</v>
      </c>
      <c r="E314">
        <v>1.2</v>
      </c>
    </row>
    <row r="315" spans="1:5">
      <c r="A315">
        <v>201185</v>
      </c>
      <c r="B315" t="s">
        <v>2183</v>
      </c>
      <c r="C315" t="s">
        <v>636</v>
      </c>
      <c r="E315">
        <v>1.2</v>
      </c>
    </row>
    <row r="316" spans="1:5">
      <c r="A316">
        <v>201187</v>
      </c>
      <c r="B316" t="s">
        <v>2184</v>
      </c>
      <c r="C316" t="s">
        <v>1648</v>
      </c>
    </row>
    <row r="317" spans="1:5">
      <c r="A317">
        <v>201188</v>
      </c>
      <c r="B317" t="s">
        <v>2185</v>
      </c>
      <c r="C317" t="s">
        <v>1648</v>
      </c>
    </row>
    <row r="318" spans="1:5">
      <c r="A318">
        <v>201189</v>
      </c>
      <c r="B318" t="s">
        <v>2186</v>
      </c>
      <c r="C318" t="s">
        <v>636</v>
      </c>
      <c r="E318">
        <v>1.2</v>
      </c>
    </row>
    <row r="319" spans="1:5">
      <c r="A319">
        <v>201191</v>
      </c>
      <c r="B319" t="s">
        <v>2187</v>
      </c>
      <c r="C319" t="s">
        <v>1648</v>
      </c>
    </row>
    <row r="320" spans="1:5">
      <c r="A320">
        <v>201192</v>
      </c>
      <c r="B320" t="s">
        <v>2188</v>
      </c>
      <c r="C320" t="s">
        <v>1648</v>
      </c>
    </row>
    <row r="321" spans="1:5">
      <c r="A321">
        <v>201193</v>
      </c>
      <c r="B321" t="s">
        <v>2189</v>
      </c>
      <c r="C321" t="s">
        <v>1648</v>
      </c>
    </row>
    <row r="322" spans="1:5">
      <c r="A322">
        <v>201194</v>
      </c>
      <c r="B322" t="s">
        <v>2190</v>
      </c>
      <c r="C322" t="s">
        <v>636</v>
      </c>
      <c r="E322">
        <v>1.2</v>
      </c>
    </row>
    <row r="323" spans="1:5">
      <c r="A323">
        <v>201196</v>
      </c>
      <c r="B323" t="s">
        <v>2191</v>
      </c>
      <c r="C323" t="s">
        <v>1648</v>
      </c>
    </row>
    <row r="324" spans="1:5">
      <c r="A324">
        <v>201197</v>
      </c>
      <c r="B324" t="s">
        <v>2192</v>
      </c>
      <c r="C324" t="s">
        <v>1648</v>
      </c>
    </row>
    <row r="325" spans="1:5">
      <c r="A325">
        <v>201198</v>
      </c>
      <c r="B325" t="s">
        <v>2193</v>
      </c>
      <c r="C325" t="s">
        <v>1648</v>
      </c>
    </row>
    <row r="326" spans="1:5">
      <c r="A326">
        <v>201199</v>
      </c>
      <c r="B326" t="s">
        <v>2194</v>
      </c>
      <c r="C326" t="s">
        <v>1648</v>
      </c>
    </row>
    <row r="327" spans="1:5">
      <c r="A327">
        <v>201200</v>
      </c>
      <c r="B327" t="s">
        <v>2195</v>
      </c>
      <c r="C327" t="s">
        <v>1648</v>
      </c>
    </row>
    <row r="328" spans="1:5">
      <c r="A328">
        <v>201201</v>
      </c>
      <c r="B328" t="s">
        <v>2196</v>
      </c>
      <c r="C328" t="s">
        <v>1648</v>
      </c>
    </row>
    <row r="329" spans="1:5">
      <c r="A329">
        <v>201217</v>
      </c>
      <c r="B329" t="s">
        <v>2197</v>
      </c>
      <c r="C329" t="s">
        <v>1648</v>
      </c>
    </row>
    <row r="330" spans="1:5">
      <c r="A330">
        <v>201218</v>
      </c>
      <c r="B330" t="s">
        <v>2198</v>
      </c>
      <c r="C330" t="s">
        <v>1648</v>
      </c>
    </row>
    <row r="331" spans="1:5">
      <c r="A331">
        <v>201221</v>
      </c>
      <c r="B331" t="s">
        <v>2199</v>
      </c>
      <c r="C331" t="s">
        <v>1648</v>
      </c>
    </row>
    <row r="332" spans="1:5">
      <c r="A332">
        <v>201222</v>
      </c>
      <c r="B332" t="s">
        <v>2200</v>
      </c>
      <c r="C332" t="s">
        <v>1648</v>
      </c>
    </row>
    <row r="333" spans="1:5">
      <c r="A333">
        <v>201224</v>
      </c>
      <c r="B333" t="s">
        <v>2201</v>
      </c>
      <c r="C333" t="s">
        <v>636</v>
      </c>
      <c r="E333">
        <v>1.2</v>
      </c>
    </row>
    <row r="334" spans="1:5">
      <c r="A334">
        <v>201225</v>
      </c>
      <c r="B334" t="s">
        <v>2202</v>
      </c>
      <c r="C334" t="s">
        <v>1648</v>
      </c>
    </row>
    <row r="335" spans="1:5">
      <c r="A335">
        <v>201230</v>
      </c>
      <c r="B335" t="s">
        <v>2203</v>
      </c>
      <c r="C335" t="s">
        <v>636</v>
      </c>
      <c r="E335">
        <v>1.2</v>
      </c>
    </row>
    <row r="336" spans="1:5">
      <c r="A336">
        <v>201231</v>
      </c>
      <c r="B336" t="s">
        <v>2204</v>
      </c>
      <c r="C336" t="s">
        <v>636</v>
      </c>
      <c r="E336">
        <v>1.2</v>
      </c>
    </row>
    <row r="337" spans="1:5">
      <c r="A337">
        <v>201232</v>
      </c>
      <c r="B337" t="s">
        <v>2201</v>
      </c>
      <c r="C337" t="s">
        <v>636</v>
      </c>
      <c r="E337">
        <v>1.2</v>
      </c>
    </row>
    <row r="338" spans="1:5">
      <c r="A338">
        <v>201272</v>
      </c>
      <c r="B338" t="s">
        <v>2205</v>
      </c>
      <c r="C338" t="s">
        <v>1647</v>
      </c>
    </row>
    <row r="339" spans="1:5">
      <c r="A339">
        <v>201273</v>
      </c>
      <c r="B339" t="s">
        <v>2206</v>
      </c>
      <c r="C339" t="s">
        <v>636</v>
      </c>
      <c r="E339">
        <v>1.2</v>
      </c>
    </row>
    <row r="340" spans="1:5">
      <c r="A340">
        <v>201274</v>
      </c>
      <c r="B340" t="s">
        <v>2207</v>
      </c>
      <c r="C340" t="s">
        <v>1647</v>
      </c>
    </row>
    <row r="341" spans="1:5">
      <c r="A341">
        <v>201275</v>
      </c>
      <c r="B341" t="s">
        <v>2208</v>
      </c>
      <c r="C341" t="s">
        <v>636</v>
      </c>
      <c r="E341">
        <v>1.2</v>
      </c>
    </row>
    <row r="342" spans="1:5">
      <c r="A342">
        <v>201276</v>
      </c>
      <c r="B342" t="s">
        <v>2209</v>
      </c>
      <c r="C342" t="s">
        <v>1647</v>
      </c>
    </row>
    <row r="343" spans="1:5">
      <c r="A343">
        <v>201277</v>
      </c>
      <c r="B343" t="s">
        <v>2210</v>
      </c>
      <c r="C343" t="s">
        <v>636</v>
      </c>
      <c r="E343">
        <v>1.2</v>
      </c>
    </row>
    <row r="344" spans="1:5">
      <c r="A344">
        <v>201297</v>
      </c>
      <c r="B344" t="s">
        <v>2211</v>
      </c>
      <c r="C344" t="s">
        <v>1647</v>
      </c>
    </row>
    <row r="345" spans="1:5">
      <c r="A345">
        <v>201298</v>
      </c>
      <c r="B345" t="s">
        <v>2212</v>
      </c>
      <c r="C345" t="s">
        <v>636</v>
      </c>
      <c r="E345">
        <v>1.2</v>
      </c>
    </row>
    <row r="346" spans="1:5">
      <c r="A346">
        <v>201304</v>
      </c>
      <c r="B346" t="s">
        <v>2213</v>
      </c>
      <c r="C346" t="s">
        <v>1647</v>
      </c>
    </row>
    <row r="347" spans="1:5">
      <c r="A347">
        <v>201305</v>
      </c>
      <c r="B347" t="s">
        <v>2214</v>
      </c>
      <c r="C347" t="s">
        <v>636</v>
      </c>
      <c r="E347">
        <v>1.2</v>
      </c>
    </row>
    <row r="348" spans="1:5">
      <c r="A348">
        <v>201306</v>
      </c>
      <c r="B348" t="s">
        <v>2215</v>
      </c>
      <c r="C348" t="s">
        <v>1647</v>
      </c>
    </row>
    <row r="349" spans="1:5">
      <c r="A349">
        <v>201307</v>
      </c>
      <c r="B349" t="s">
        <v>2216</v>
      </c>
      <c r="C349" t="s">
        <v>636</v>
      </c>
      <c r="E349">
        <v>1.2</v>
      </c>
    </row>
    <row r="350" spans="1:5">
      <c r="A350">
        <v>201318</v>
      </c>
      <c r="B350" t="s">
        <v>2217</v>
      </c>
      <c r="C350" t="s">
        <v>1648</v>
      </c>
    </row>
    <row r="351" spans="1:5">
      <c r="A351">
        <v>201330</v>
      </c>
      <c r="B351" t="s">
        <v>2218</v>
      </c>
      <c r="C351" t="s">
        <v>1648</v>
      </c>
    </row>
    <row r="352" spans="1:5">
      <c r="A352">
        <v>201331</v>
      </c>
      <c r="B352" t="s">
        <v>2219</v>
      </c>
      <c r="C352" t="s">
        <v>1648</v>
      </c>
    </row>
    <row r="353" spans="1:5">
      <c r="A353">
        <v>201332</v>
      </c>
      <c r="B353" t="s">
        <v>2220</v>
      </c>
      <c r="C353" t="s">
        <v>636</v>
      </c>
      <c r="E353">
        <v>1.2</v>
      </c>
    </row>
    <row r="354" spans="1:5">
      <c r="A354">
        <v>201333</v>
      </c>
      <c r="B354" t="s">
        <v>2221</v>
      </c>
      <c r="C354" t="s">
        <v>636</v>
      </c>
      <c r="E354">
        <v>1.2</v>
      </c>
    </row>
    <row r="355" spans="1:5">
      <c r="A355">
        <v>201334</v>
      </c>
      <c r="B355" t="s">
        <v>2222</v>
      </c>
      <c r="C355" t="s">
        <v>1648</v>
      </c>
    </row>
    <row r="356" spans="1:5">
      <c r="A356">
        <v>201348</v>
      </c>
      <c r="B356" t="s">
        <v>2223</v>
      </c>
      <c r="C356" t="s">
        <v>1648</v>
      </c>
    </row>
    <row r="357" spans="1:5">
      <c r="A357">
        <v>201349</v>
      </c>
      <c r="B357" t="s">
        <v>2224</v>
      </c>
      <c r="C357" t="s">
        <v>1648</v>
      </c>
    </row>
    <row r="358" spans="1:5">
      <c r="A358">
        <v>201351</v>
      </c>
      <c r="B358" t="s">
        <v>2225</v>
      </c>
      <c r="C358" t="s">
        <v>1648</v>
      </c>
    </row>
    <row r="359" spans="1:5">
      <c r="A359">
        <v>201352</v>
      </c>
      <c r="B359" t="s">
        <v>2226</v>
      </c>
      <c r="C359" t="s">
        <v>1648</v>
      </c>
    </row>
    <row r="360" spans="1:5">
      <c r="A360">
        <v>201353</v>
      </c>
      <c r="B360" t="s">
        <v>2227</v>
      </c>
      <c r="C360" t="s">
        <v>1648</v>
      </c>
    </row>
    <row r="361" spans="1:5">
      <c r="A361">
        <v>201354</v>
      </c>
      <c r="B361" t="s">
        <v>2228</v>
      </c>
      <c r="C361" t="s">
        <v>1648</v>
      </c>
    </row>
    <row r="362" spans="1:5">
      <c r="A362">
        <v>201355</v>
      </c>
      <c r="B362" t="s">
        <v>2229</v>
      </c>
      <c r="C362" t="s">
        <v>1648</v>
      </c>
    </row>
    <row r="363" spans="1:5">
      <c r="A363">
        <v>201356</v>
      </c>
      <c r="B363" t="s">
        <v>2230</v>
      </c>
      <c r="C363" t="s">
        <v>1648</v>
      </c>
    </row>
    <row r="364" spans="1:5">
      <c r="A364">
        <v>201363</v>
      </c>
      <c r="B364" t="s">
        <v>2231</v>
      </c>
      <c r="C364" t="s">
        <v>636</v>
      </c>
      <c r="E364">
        <v>1.2</v>
      </c>
    </row>
    <row r="365" spans="1:5">
      <c r="A365">
        <v>201364</v>
      </c>
      <c r="B365" t="s">
        <v>2232</v>
      </c>
      <c r="C365" t="s">
        <v>636</v>
      </c>
      <c r="E365">
        <v>1.2</v>
      </c>
    </row>
    <row r="366" spans="1:5">
      <c r="A366">
        <v>201366</v>
      </c>
      <c r="B366" t="s">
        <v>2233</v>
      </c>
      <c r="C366" t="s">
        <v>636</v>
      </c>
      <c r="E366">
        <v>1.2</v>
      </c>
    </row>
    <row r="367" spans="1:5">
      <c r="A367">
        <v>201367</v>
      </c>
      <c r="B367" t="s">
        <v>2234</v>
      </c>
      <c r="C367" t="s">
        <v>636</v>
      </c>
      <c r="E367">
        <v>1.2</v>
      </c>
    </row>
    <row r="368" spans="1:5">
      <c r="A368">
        <v>201368</v>
      </c>
      <c r="B368" t="s">
        <v>2235</v>
      </c>
      <c r="C368" t="s">
        <v>636</v>
      </c>
      <c r="E368">
        <v>1.2</v>
      </c>
    </row>
    <row r="369" spans="1:5">
      <c r="A369">
        <v>201369</v>
      </c>
      <c r="B369" t="s">
        <v>2236</v>
      </c>
      <c r="C369" t="s">
        <v>636</v>
      </c>
      <c r="E369">
        <v>1.2</v>
      </c>
    </row>
    <row r="370" spans="1:5">
      <c r="A370">
        <v>201370</v>
      </c>
      <c r="B370" t="s">
        <v>2237</v>
      </c>
      <c r="C370" t="s">
        <v>636</v>
      </c>
      <c r="E370">
        <v>1.2</v>
      </c>
    </row>
    <row r="371" spans="1:5">
      <c r="A371">
        <v>201371</v>
      </c>
      <c r="B371" t="s">
        <v>2238</v>
      </c>
      <c r="C371" t="s">
        <v>636</v>
      </c>
      <c r="E371">
        <v>1.2</v>
      </c>
    </row>
    <row r="372" spans="1:5">
      <c r="A372">
        <v>210101</v>
      </c>
      <c r="B372" t="s">
        <v>2239</v>
      </c>
      <c r="C372" t="s">
        <v>1648</v>
      </c>
    </row>
    <row r="373" spans="1:5">
      <c r="A373">
        <v>210103</v>
      </c>
      <c r="B373" t="s">
        <v>2240</v>
      </c>
      <c r="C373" t="s">
        <v>1647</v>
      </c>
    </row>
    <row r="374" spans="1:5">
      <c r="A374">
        <v>210106</v>
      </c>
      <c r="B374" t="s">
        <v>2241</v>
      </c>
      <c r="C374" t="s">
        <v>1647</v>
      </c>
    </row>
    <row r="375" spans="1:5">
      <c r="A375">
        <v>210117</v>
      </c>
      <c r="B375" t="s">
        <v>2242</v>
      </c>
      <c r="C375" t="s">
        <v>1647</v>
      </c>
    </row>
    <row r="376" spans="1:5">
      <c r="A376">
        <v>210120</v>
      </c>
      <c r="B376" t="s">
        <v>2243</v>
      </c>
      <c r="C376" t="s">
        <v>1648</v>
      </c>
    </row>
    <row r="377" spans="1:5">
      <c r="A377">
        <v>210132</v>
      </c>
      <c r="B377" t="s">
        <v>2244</v>
      </c>
      <c r="C377" t="s">
        <v>1647</v>
      </c>
    </row>
    <row r="378" spans="1:5">
      <c r="A378">
        <v>210140</v>
      </c>
      <c r="B378" t="s">
        <v>2245</v>
      </c>
      <c r="C378" t="s">
        <v>1647</v>
      </c>
    </row>
    <row r="379" spans="1:5">
      <c r="A379">
        <v>210210</v>
      </c>
      <c r="B379" t="s">
        <v>2246</v>
      </c>
      <c r="C379" t="s">
        <v>1648</v>
      </c>
    </row>
    <row r="380" spans="1:5">
      <c r="A380">
        <v>210315</v>
      </c>
      <c r="B380" t="s">
        <v>2247</v>
      </c>
      <c r="C380" t="s">
        <v>1648</v>
      </c>
    </row>
    <row r="381" spans="1:5">
      <c r="A381">
        <v>211102</v>
      </c>
      <c r="B381" t="s">
        <v>2248</v>
      </c>
      <c r="C381" t="s">
        <v>1647</v>
      </c>
    </row>
    <row r="382" spans="1:5">
      <c r="A382">
        <v>211103</v>
      </c>
      <c r="B382" t="s">
        <v>2249</v>
      </c>
      <c r="C382" t="s">
        <v>1647</v>
      </c>
    </row>
    <row r="383" spans="1:5">
      <c r="A383">
        <v>211106</v>
      </c>
      <c r="B383" t="s">
        <v>2250</v>
      </c>
      <c r="C383" t="s">
        <v>1648</v>
      </c>
    </row>
    <row r="384" spans="1:5">
      <c r="A384">
        <v>211119</v>
      </c>
      <c r="B384" t="s">
        <v>2251</v>
      </c>
      <c r="C384" t="s">
        <v>1648</v>
      </c>
    </row>
    <row r="385" spans="1:3">
      <c r="A385">
        <v>211120</v>
      </c>
      <c r="B385" t="s">
        <v>852</v>
      </c>
      <c r="C385" t="s">
        <v>1647</v>
      </c>
    </row>
    <row r="386" spans="1:3">
      <c r="A386">
        <v>211121</v>
      </c>
      <c r="B386" t="s">
        <v>2252</v>
      </c>
      <c r="C386" t="s">
        <v>1647</v>
      </c>
    </row>
    <row r="387" spans="1:3">
      <c r="A387">
        <v>211122</v>
      </c>
      <c r="B387" t="s">
        <v>2253</v>
      </c>
      <c r="C387" t="s">
        <v>1647</v>
      </c>
    </row>
    <row r="388" spans="1:3">
      <c r="A388">
        <v>211126</v>
      </c>
      <c r="B388" t="s">
        <v>2254</v>
      </c>
      <c r="C388" t="s">
        <v>1647</v>
      </c>
    </row>
    <row r="389" spans="1:3">
      <c r="A389">
        <v>211162</v>
      </c>
      <c r="B389" t="s">
        <v>2255</v>
      </c>
      <c r="C389" t="s">
        <v>1648</v>
      </c>
    </row>
    <row r="390" spans="1:3">
      <c r="A390">
        <v>211165</v>
      </c>
      <c r="B390" t="s">
        <v>2256</v>
      </c>
      <c r="C390" t="s">
        <v>1648</v>
      </c>
    </row>
    <row r="391" spans="1:3">
      <c r="A391">
        <v>211166</v>
      </c>
      <c r="B391" t="s">
        <v>2257</v>
      </c>
      <c r="C391" t="s">
        <v>1648</v>
      </c>
    </row>
    <row r="392" spans="1:3">
      <c r="A392">
        <v>211167</v>
      </c>
      <c r="B392" t="s">
        <v>2258</v>
      </c>
      <c r="C392" t="s">
        <v>1648</v>
      </c>
    </row>
    <row r="393" spans="1:3">
      <c r="A393">
        <v>211169</v>
      </c>
      <c r="B393" t="s">
        <v>2259</v>
      </c>
      <c r="C393" t="s">
        <v>1648</v>
      </c>
    </row>
    <row r="394" spans="1:3">
      <c r="A394">
        <v>211170</v>
      </c>
      <c r="B394" t="s">
        <v>2260</v>
      </c>
      <c r="C394" t="s">
        <v>1648</v>
      </c>
    </row>
    <row r="395" spans="1:3">
      <c r="A395">
        <v>211171</v>
      </c>
      <c r="B395" t="s">
        <v>2261</v>
      </c>
      <c r="C395" t="s">
        <v>1648</v>
      </c>
    </row>
    <row r="396" spans="1:3">
      <c r="A396">
        <v>211172</v>
      </c>
      <c r="B396" t="s">
        <v>2262</v>
      </c>
      <c r="C396" t="s">
        <v>1648</v>
      </c>
    </row>
    <row r="397" spans="1:3">
      <c r="A397">
        <v>211173</v>
      </c>
      <c r="B397" t="s">
        <v>2263</v>
      </c>
      <c r="C397" t="s">
        <v>1648</v>
      </c>
    </row>
    <row r="398" spans="1:3">
      <c r="A398">
        <v>211174</v>
      </c>
      <c r="B398" t="s">
        <v>2264</v>
      </c>
      <c r="C398" t="s">
        <v>1648</v>
      </c>
    </row>
    <row r="399" spans="1:3">
      <c r="A399">
        <v>211175</v>
      </c>
      <c r="B399" t="s">
        <v>2265</v>
      </c>
      <c r="C399" t="s">
        <v>1648</v>
      </c>
    </row>
    <row r="400" spans="1:3">
      <c r="A400">
        <v>211176</v>
      </c>
      <c r="B400" t="s">
        <v>2266</v>
      </c>
      <c r="C400" t="s">
        <v>1648</v>
      </c>
    </row>
    <row r="401" spans="1:3">
      <c r="A401">
        <v>211177</v>
      </c>
      <c r="B401" t="s">
        <v>2267</v>
      </c>
      <c r="C401" t="s">
        <v>1648</v>
      </c>
    </row>
    <row r="402" spans="1:3">
      <c r="A402">
        <v>211636</v>
      </c>
      <c r="B402" t="s">
        <v>2268</v>
      </c>
      <c r="C402" t="s">
        <v>1647</v>
      </c>
    </row>
    <row r="403" spans="1:3">
      <c r="A403">
        <v>211694</v>
      </c>
      <c r="B403" t="s">
        <v>2269</v>
      </c>
      <c r="C403" t="s">
        <v>1648</v>
      </c>
    </row>
    <row r="404" spans="1:3">
      <c r="A404">
        <v>211695</v>
      </c>
      <c r="B404" t="s">
        <v>2270</v>
      </c>
      <c r="C404" t="s">
        <v>1648</v>
      </c>
    </row>
    <row r="405" spans="1:3">
      <c r="A405">
        <v>260101</v>
      </c>
      <c r="B405" t="s">
        <v>2271</v>
      </c>
      <c r="C405" t="s">
        <v>1647</v>
      </c>
    </row>
    <row r="406" spans="1:3">
      <c r="A406">
        <v>260102</v>
      </c>
      <c r="B406" t="s">
        <v>2272</v>
      </c>
      <c r="C406" t="s">
        <v>1648</v>
      </c>
    </row>
    <row r="407" spans="1:3">
      <c r="A407">
        <v>260105</v>
      </c>
      <c r="B407" t="s">
        <v>2273</v>
      </c>
      <c r="C407" t="s">
        <v>1648</v>
      </c>
    </row>
    <row r="408" spans="1:3">
      <c r="A408">
        <v>260110</v>
      </c>
      <c r="B408" t="s">
        <v>2274</v>
      </c>
      <c r="C408" t="s">
        <v>1648</v>
      </c>
    </row>
    <row r="409" spans="1:3">
      <c r="A409">
        <v>260118</v>
      </c>
      <c r="B409" t="s">
        <v>2275</v>
      </c>
      <c r="C409" t="s">
        <v>1647</v>
      </c>
    </row>
    <row r="410" spans="1:3">
      <c r="A410">
        <v>260120</v>
      </c>
      <c r="B410" t="s">
        <v>2276</v>
      </c>
      <c r="C410" t="s">
        <v>1648</v>
      </c>
    </row>
    <row r="411" spans="1:3">
      <c r="A411">
        <v>260122</v>
      </c>
      <c r="B411" t="s">
        <v>2277</v>
      </c>
      <c r="C411" t="s">
        <v>1648</v>
      </c>
    </row>
    <row r="412" spans="1:3">
      <c r="A412">
        <v>260123</v>
      </c>
      <c r="B412" t="s">
        <v>2278</v>
      </c>
      <c r="C412" t="s">
        <v>1648</v>
      </c>
    </row>
    <row r="413" spans="1:3">
      <c r="A413">
        <v>260124</v>
      </c>
      <c r="B413" t="s">
        <v>2279</v>
      </c>
      <c r="C413" t="s">
        <v>1647</v>
      </c>
    </row>
    <row r="414" spans="1:3">
      <c r="A414">
        <v>260126</v>
      </c>
      <c r="B414" t="s">
        <v>2280</v>
      </c>
      <c r="C414" t="s">
        <v>1648</v>
      </c>
    </row>
    <row r="415" spans="1:3">
      <c r="A415">
        <v>260202</v>
      </c>
      <c r="B415" t="s">
        <v>2281</v>
      </c>
      <c r="C415" t="s">
        <v>1647</v>
      </c>
    </row>
    <row r="416" spans="1:3">
      <c r="A416">
        <v>260221</v>
      </c>
      <c r="B416" t="s">
        <v>2282</v>
      </c>
      <c r="C416" t="s">
        <v>1647</v>
      </c>
    </row>
    <row r="417" spans="1:3">
      <c r="A417">
        <v>260222</v>
      </c>
      <c r="B417" t="s">
        <v>2283</v>
      </c>
      <c r="C417" t="s">
        <v>1647</v>
      </c>
    </row>
    <row r="418" spans="1:3">
      <c r="A418">
        <v>260802</v>
      </c>
      <c r="B418" t="s">
        <v>2284</v>
      </c>
      <c r="C418" t="s">
        <v>1647</v>
      </c>
    </row>
    <row r="419" spans="1:3">
      <c r="A419">
        <v>260810</v>
      </c>
      <c r="B419" t="s">
        <v>2285</v>
      </c>
      <c r="C419" t="s">
        <v>1647</v>
      </c>
    </row>
    <row r="420" spans="1:3">
      <c r="A420">
        <v>260815</v>
      </c>
      <c r="B420" t="s">
        <v>2286</v>
      </c>
      <c r="C420" t="s">
        <v>1647</v>
      </c>
    </row>
    <row r="421" spans="1:3">
      <c r="A421">
        <v>260902</v>
      </c>
      <c r="B421" t="s">
        <v>2287</v>
      </c>
      <c r="C421" t="s">
        <v>1647</v>
      </c>
    </row>
    <row r="422" spans="1:3">
      <c r="A422">
        <v>260905</v>
      </c>
      <c r="B422" t="s">
        <v>2288</v>
      </c>
      <c r="C422" t="s">
        <v>1648</v>
      </c>
    </row>
    <row r="423" spans="1:3">
      <c r="A423">
        <v>260908</v>
      </c>
      <c r="B423" t="s">
        <v>2289</v>
      </c>
      <c r="C423" t="s">
        <v>1648</v>
      </c>
    </row>
    <row r="424" spans="1:3">
      <c r="A424">
        <v>260921</v>
      </c>
      <c r="B424" t="s">
        <v>2290</v>
      </c>
      <c r="C424" t="s">
        <v>1648</v>
      </c>
    </row>
    <row r="425" spans="1:3">
      <c r="A425">
        <v>260930</v>
      </c>
      <c r="B425" t="s">
        <v>2291</v>
      </c>
      <c r="C425" t="s">
        <v>1648</v>
      </c>
    </row>
    <row r="426" spans="1:3">
      <c r="A426">
        <v>260942</v>
      </c>
      <c r="B426" t="s">
        <v>2292</v>
      </c>
      <c r="C426" t="s">
        <v>1647</v>
      </c>
    </row>
    <row r="427" spans="1:3">
      <c r="A427">
        <v>261028</v>
      </c>
      <c r="B427" t="s">
        <v>2293</v>
      </c>
      <c r="C427" t="s">
        <v>1648</v>
      </c>
    </row>
    <row r="428" spans="1:3">
      <c r="A428">
        <v>261032</v>
      </c>
      <c r="B428" t="s">
        <v>2294</v>
      </c>
      <c r="C428" t="s">
        <v>1648</v>
      </c>
    </row>
    <row r="429" spans="1:3">
      <c r="A429">
        <v>261034</v>
      </c>
      <c r="B429" t="s">
        <v>2295</v>
      </c>
      <c r="C429" t="s">
        <v>1648</v>
      </c>
    </row>
    <row r="430" spans="1:3">
      <c r="A430">
        <v>281101</v>
      </c>
      <c r="B430" t="s">
        <v>2296</v>
      </c>
      <c r="C430" t="s">
        <v>1647</v>
      </c>
    </row>
    <row r="431" spans="1:3">
      <c r="A431">
        <v>281128</v>
      </c>
      <c r="B431" t="s">
        <v>2297</v>
      </c>
      <c r="C431" t="s">
        <v>1648</v>
      </c>
    </row>
    <row r="432" spans="1:3">
      <c r="A432">
        <v>281129</v>
      </c>
      <c r="B432" t="s">
        <v>2298</v>
      </c>
      <c r="C432" t="s">
        <v>1648</v>
      </c>
    </row>
    <row r="433" spans="1:5">
      <c r="A433">
        <v>281131</v>
      </c>
      <c r="B433" t="s">
        <v>2299</v>
      </c>
      <c r="C433" t="s">
        <v>1648</v>
      </c>
    </row>
    <row r="434" spans="1:5">
      <c r="A434">
        <v>281134</v>
      </c>
      <c r="B434" t="s">
        <v>2300</v>
      </c>
      <c r="C434" t="s">
        <v>1648</v>
      </c>
    </row>
    <row r="435" spans="1:5">
      <c r="A435">
        <v>281135</v>
      </c>
      <c r="B435" t="s">
        <v>2301</v>
      </c>
      <c r="C435" t="s">
        <v>1648</v>
      </c>
    </row>
    <row r="436" spans="1:5">
      <c r="A436">
        <v>281137</v>
      </c>
      <c r="B436" t="s">
        <v>2302</v>
      </c>
      <c r="C436" t="s">
        <v>1648</v>
      </c>
    </row>
    <row r="437" spans="1:5">
      <c r="A437">
        <v>281138</v>
      </c>
      <c r="B437" t="s">
        <v>2303</v>
      </c>
      <c r="C437" t="s">
        <v>1648</v>
      </c>
    </row>
    <row r="438" spans="1:5">
      <c r="A438">
        <v>281139</v>
      </c>
      <c r="B438" t="s">
        <v>2304</v>
      </c>
      <c r="C438" t="s">
        <v>1648</v>
      </c>
    </row>
    <row r="439" spans="1:5">
      <c r="A439">
        <v>281141</v>
      </c>
      <c r="B439" t="s">
        <v>2305</v>
      </c>
      <c r="C439" t="s">
        <v>1648</v>
      </c>
    </row>
    <row r="440" spans="1:5">
      <c r="A440">
        <v>281147</v>
      </c>
      <c r="B440" t="s">
        <v>2306</v>
      </c>
      <c r="C440" t="s">
        <v>1648</v>
      </c>
    </row>
    <row r="441" spans="1:5">
      <c r="A441">
        <v>281149</v>
      </c>
      <c r="B441" t="s">
        <v>2307</v>
      </c>
      <c r="C441" t="s">
        <v>1648</v>
      </c>
    </row>
    <row r="442" spans="1:5">
      <c r="A442">
        <v>281150</v>
      </c>
      <c r="B442" t="s">
        <v>2308</v>
      </c>
      <c r="C442" t="s">
        <v>1648</v>
      </c>
    </row>
    <row r="443" spans="1:5">
      <c r="A443">
        <v>281166</v>
      </c>
      <c r="B443" t="s">
        <v>2309</v>
      </c>
      <c r="C443" t="s">
        <v>1647</v>
      </c>
    </row>
    <row r="444" spans="1:5">
      <c r="A444">
        <v>281167</v>
      </c>
      <c r="B444" t="s">
        <v>2310</v>
      </c>
      <c r="C444" t="s">
        <v>1647</v>
      </c>
    </row>
    <row r="445" spans="1:5">
      <c r="A445">
        <v>281170</v>
      </c>
      <c r="B445" t="s">
        <v>2311</v>
      </c>
      <c r="C445" t="s">
        <v>636</v>
      </c>
      <c r="E445">
        <v>1.2</v>
      </c>
    </row>
    <row r="446" spans="1:5">
      <c r="A446">
        <v>281171</v>
      </c>
      <c r="B446" t="s">
        <v>2312</v>
      </c>
      <c r="C446" t="s">
        <v>636</v>
      </c>
      <c r="E446">
        <v>1.2</v>
      </c>
    </row>
    <row r="447" spans="1:5">
      <c r="A447">
        <v>281172</v>
      </c>
      <c r="B447" t="s">
        <v>2313</v>
      </c>
      <c r="C447" t="s">
        <v>1648</v>
      </c>
    </row>
    <row r="448" spans="1:5">
      <c r="A448">
        <v>281212</v>
      </c>
      <c r="B448" t="s">
        <v>2314</v>
      </c>
      <c r="C448" t="s">
        <v>1648</v>
      </c>
    </row>
    <row r="449" spans="1:3">
      <c r="A449">
        <v>281260</v>
      </c>
      <c r="B449" t="s">
        <v>2315</v>
      </c>
      <c r="C449" t="s">
        <v>1648</v>
      </c>
    </row>
    <row r="450" spans="1:3">
      <c r="A450">
        <v>281261</v>
      </c>
      <c r="B450" t="s">
        <v>2316</v>
      </c>
      <c r="C450" t="s">
        <v>1648</v>
      </c>
    </row>
    <row r="451" spans="1:3">
      <c r="A451">
        <v>281262</v>
      </c>
      <c r="B451" t="s">
        <v>2317</v>
      </c>
      <c r="C451" t="s">
        <v>1648</v>
      </c>
    </row>
    <row r="452" spans="1:3">
      <c r="A452">
        <v>281263</v>
      </c>
      <c r="B452" t="s">
        <v>2318</v>
      </c>
      <c r="C452" t="s">
        <v>1648</v>
      </c>
    </row>
    <row r="453" spans="1:3">
      <c r="A453">
        <v>281264</v>
      </c>
      <c r="B453" t="s">
        <v>2319</v>
      </c>
      <c r="C453" t="s">
        <v>1648</v>
      </c>
    </row>
    <row r="454" spans="1:3">
      <c r="A454">
        <v>281265</v>
      </c>
      <c r="B454" t="s">
        <v>2320</v>
      </c>
      <c r="C454" t="s">
        <v>1648</v>
      </c>
    </row>
    <row r="455" spans="1:3">
      <c r="A455">
        <v>281266</v>
      </c>
      <c r="B455" t="s">
        <v>2321</v>
      </c>
      <c r="C455" t="s">
        <v>1648</v>
      </c>
    </row>
    <row r="456" spans="1:3">
      <c r="A456">
        <v>281267</v>
      </c>
      <c r="B456" t="s">
        <v>2322</v>
      </c>
      <c r="C456" t="s">
        <v>1648</v>
      </c>
    </row>
    <row r="457" spans="1:3">
      <c r="A457">
        <v>281268</v>
      </c>
      <c r="B457" t="s">
        <v>2323</v>
      </c>
      <c r="C457" t="s">
        <v>1648</v>
      </c>
    </row>
    <row r="458" spans="1:3">
      <c r="A458">
        <v>281270</v>
      </c>
      <c r="B458" t="s">
        <v>2324</v>
      </c>
      <c r="C458" t="s">
        <v>1648</v>
      </c>
    </row>
    <row r="459" spans="1:3">
      <c r="A459">
        <v>281271</v>
      </c>
      <c r="B459" t="s">
        <v>2325</v>
      </c>
      <c r="C459" t="s">
        <v>1648</v>
      </c>
    </row>
    <row r="460" spans="1:3">
      <c r="A460">
        <v>281272</v>
      </c>
      <c r="B460" t="s">
        <v>2326</v>
      </c>
      <c r="C460" t="s">
        <v>1648</v>
      </c>
    </row>
    <row r="461" spans="1:3">
      <c r="A461">
        <v>281273</v>
      </c>
      <c r="B461" t="s">
        <v>2327</v>
      </c>
      <c r="C461" t="s">
        <v>1648</v>
      </c>
    </row>
    <row r="462" spans="1:3">
      <c r="A462">
        <v>281274</v>
      </c>
      <c r="B462" t="s">
        <v>2328</v>
      </c>
      <c r="C462" t="s">
        <v>1648</v>
      </c>
    </row>
    <row r="463" spans="1:3">
      <c r="A463">
        <v>281275</v>
      </c>
      <c r="B463" t="s">
        <v>2329</v>
      </c>
      <c r="C463" t="s">
        <v>1648</v>
      </c>
    </row>
    <row r="464" spans="1:3">
      <c r="A464">
        <v>281276</v>
      </c>
      <c r="B464" t="s">
        <v>2330</v>
      </c>
      <c r="C464" t="s">
        <v>1648</v>
      </c>
    </row>
    <row r="465" spans="1:5">
      <c r="A465">
        <v>281277</v>
      </c>
      <c r="B465" t="s">
        <v>2331</v>
      </c>
      <c r="C465" t="s">
        <v>1648</v>
      </c>
    </row>
    <row r="466" spans="1:5">
      <c r="A466">
        <v>281278</v>
      </c>
      <c r="B466" t="s">
        <v>2332</v>
      </c>
      <c r="C466" t="s">
        <v>1648</v>
      </c>
    </row>
    <row r="467" spans="1:5">
      <c r="A467">
        <v>301101</v>
      </c>
      <c r="B467" t="s">
        <v>2333</v>
      </c>
      <c r="C467" t="s">
        <v>2334</v>
      </c>
      <c r="E467">
        <v>5.3</v>
      </c>
    </row>
    <row r="468" spans="1:5">
      <c r="A468">
        <v>301102</v>
      </c>
      <c r="B468" t="s">
        <v>2335</v>
      </c>
      <c r="C468" t="s">
        <v>2334</v>
      </c>
      <c r="E468">
        <v>5.3</v>
      </c>
    </row>
    <row r="469" spans="1:5">
      <c r="A469">
        <v>301105</v>
      </c>
      <c r="B469" t="s">
        <v>2336</v>
      </c>
      <c r="C469" t="s">
        <v>2334</v>
      </c>
      <c r="E469">
        <v>5.3</v>
      </c>
    </row>
    <row r="470" spans="1:5">
      <c r="A470">
        <v>301201</v>
      </c>
      <c r="B470" t="s">
        <v>2337</v>
      </c>
      <c r="C470" t="s">
        <v>2334</v>
      </c>
      <c r="E470">
        <v>5.3</v>
      </c>
    </row>
    <row r="471" spans="1:5">
      <c r="A471">
        <v>301228</v>
      </c>
      <c r="B471" t="s">
        <v>2338</v>
      </c>
      <c r="C471" t="s">
        <v>2334</v>
      </c>
      <c r="E471">
        <v>5.3</v>
      </c>
    </row>
    <row r="472" spans="1:5">
      <c r="A472">
        <v>301230</v>
      </c>
      <c r="B472" t="s">
        <v>2339</v>
      </c>
      <c r="C472" t="s">
        <v>2334</v>
      </c>
      <c r="E472">
        <v>5.3</v>
      </c>
    </row>
    <row r="473" spans="1:5">
      <c r="A473">
        <v>301231</v>
      </c>
      <c r="B473" t="s">
        <v>2340</v>
      </c>
      <c r="C473" t="s">
        <v>2334</v>
      </c>
      <c r="E473">
        <v>5.3</v>
      </c>
    </row>
    <row r="474" spans="1:5">
      <c r="A474">
        <v>301232</v>
      </c>
      <c r="B474" t="s">
        <v>2341</v>
      </c>
      <c r="C474" t="s">
        <v>2334</v>
      </c>
      <c r="E474">
        <v>5.3</v>
      </c>
    </row>
    <row r="475" spans="1:5">
      <c r="A475">
        <v>301234</v>
      </c>
      <c r="B475" t="s">
        <v>2342</v>
      </c>
      <c r="C475" t="s">
        <v>2334</v>
      </c>
      <c r="E475">
        <v>5.3</v>
      </c>
    </row>
    <row r="476" spans="1:5">
      <c r="A476">
        <v>302203</v>
      </c>
      <c r="B476" t="s">
        <v>2343</v>
      </c>
      <c r="C476" t="s">
        <v>2334</v>
      </c>
      <c r="E476">
        <v>5.3</v>
      </c>
    </row>
    <row r="477" spans="1:5">
      <c r="A477">
        <v>304101</v>
      </c>
      <c r="B477" t="s">
        <v>2344</v>
      </c>
      <c r="C477" t="s">
        <v>2345</v>
      </c>
      <c r="E477">
        <v>5.0999999999999996</v>
      </c>
    </row>
    <row r="478" spans="1:5">
      <c r="A478">
        <v>304115</v>
      </c>
      <c r="B478" t="s">
        <v>2346</v>
      </c>
      <c r="C478" t="s">
        <v>2347</v>
      </c>
      <c r="E478">
        <v>5.5</v>
      </c>
    </row>
    <row r="479" spans="1:5">
      <c r="A479">
        <v>304201</v>
      </c>
      <c r="B479" t="s">
        <v>2348</v>
      </c>
      <c r="C479" t="s">
        <v>2349</v>
      </c>
      <c r="E479">
        <v>5.2</v>
      </c>
    </row>
    <row r="480" spans="1:5">
      <c r="A480">
        <v>304209</v>
      </c>
      <c r="B480" t="s">
        <v>2350</v>
      </c>
      <c r="C480" t="s">
        <v>2349</v>
      </c>
      <c r="E480">
        <v>5.2</v>
      </c>
    </row>
    <row r="481" spans="1:5">
      <c r="A481">
        <v>304213</v>
      </c>
      <c r="B481" t="s">
        <v>2351</v>
      </c>
      <c r="C481" t="s">
        <v>2349</v>
      </c>
      <c r="E481">
        <v>5.2</v>
      </c>
    </row>
    <row r="482" spans="1:5">
      <c r="A482">
        <v>304214</v>
      </c>
      <c r="B482" t="s">
        <v>2352</v>
      </c>
      <c r="C482" t="s">
        <v>2349</v>
      </c>
      <c r="E482">
        <v>5.2</v>
      </c>
    </row>
    <row r="483" spans="1:5">
      <c r="A483">
        <v>304215</v>
      </c>
      <c r="B483" t="s">
        <v>2353</v>
      </c>
      <c r="C483" t="s">
        <v>2349</v>
      </c>
      <c r="E483">
        <v>5.2</v>
      </c>
    </row>
    <row r="484" spans="1:5">
      <c r="A484">
        <v>304216</v>
      </c>
      <c r="B484" t="s">
        <v>2354</v>
      </c>
      <c r="C484" t="s">
        <v>2349</v>
      </c>
      <c r="E484">
        <v>5.2</v>
      </c>
    </row>
    <row r="485" spans="1:5">
      <c r="A485">
        <v>304217</v>
      </c>
      <c r="B485" t="s">
        <v>2355</v>
      </c>
      <c r="C485" t="s">
        <v>2349</v>
      </c>
      <c r="E485">
        <v>5.2</v>
      </c>
    </row>
    <row r="486" spans="1:5">
      <c r="A486">
        <v>304218</v>
      </c>
      <c r="B486" t="s">
        <v>2356</v>
      </c>
      <c r="C486" t="s">
        <v>2349</v>
      </c>
      <c r="E486">
        <v>5.2</v>
      </c>
    </row>
    <row r="487" spans="1:5">
      <c r="A487">
        <v>304230</v>
      </c>
      <c r="B487" t="s">
        <v>2357</v>
      </c>
      <c r="C487" t="s">
        <v>2349</v>
      </c>
      <c r="E487">
        <v>5.2</v>
      </c>
    </row>
    <row r="488" spans="1:5">
      <c r="A488">
        <v>304232</v>
      </c>
      <c r="B488" t="s">
        <v>2358</v>
      </c>
      <c r="C488" t="s">
        <v>2349</v>
      </c>
      <c r="E488">
        <v>5.2</v>
      </c>
    </row>
    <row r="489" spans="1:5">
      <c r="A489">
        <v>304233</v>
      </c>
      <c r="B489" t="s">
        <v>2359</v>
      </c>
      <c r="C489" t="s">
        <v>2349</v>
      </c>
      <c r="E489">
        <v>5.2</v>
      </c>
    </row>
    <row r="490" spans="1:5">
      <c r="A490">
        <v>304234</v>
      </c>
      <c r="B490" t="s">
        <v>2360</v>
      </c>
      <c r="C490" t="s">
        <v>2349</v>
      </c>
      <c r="E490">
        <v>5.2</v>
      </c>
    </row>
    <row r="491" spans="1:5">
      <c r="A491">
        <v>304264</v>
      </c>
      <c r="B491" t="s">
        <v>2361</v>
      </c>
      <c r="C491" t="s">
        <v>2349</v>
      </c>
      <c r="E491">
        <v>5.2</v>
      </c>
    </row>
    <row r="492" spans="1:5">
      <c r="A492">
        <v>304300</v>
      </c>
      <c r="B492" t="s">
        <v>2362</v>
      </c>
      <c r="C492" t="s">
        <v>2349</v>
      </c>
      <c r="E492">
        <v>5.2</v>
      </c>
    </row>
    <row r="493" spans="1:5">
      <c r="A493">
        <v>304302</v>
      </c>
      <c r="B493" t="s">
        <v>810</v>
      </c>
      <c r="C493" t="s">
        <v>2347</v>
      </c>
      <c r="E493">
        <v>5.5</v>
      </c>
    </row>
    <row r="494" spans="1:5">
      <c r="A494">
        <v>304501</v>
      </c>
      <c r="B494" t="s">
        <v>2363</v>
      </c>
      <c r="C494" t="s">
        <v>2349</v>
      </c>
      <c r="E494">
        <v>5.2</v>
      </c>
    </row>
    <row r="495" spans="1:5">
      <c r="A495">
        <v>304503</v>
      </c>
      <c r="B495" t="s">
        <v>2364</v>
      </c>
      <c r="C495" t="s">
        <v>2349</v>
      </c>
      <c r="E495">
        <v>5.2</v>
      </c>
    </row>
    <row r="496" spans="1:5">
      <c r="A496">
        <v>304741</v>
      </c>
      <c r="B496" t="s">
        <v>2365</v>
      </c>
      <c r="C496" t="s">
        <v>2349</v>
      </c>
      <c r="E496">
        <v>5.2</v>
      </c>
    </row>
    <row r="497" spans="1:5">
      <c r="A497">
        <v>304748</v>
      </c>
      <c r="B497" t="s">
        <v>2366</v>
      </c>
      <c r="C497" t="s">
        <v>2347</v>
      </c>
      <c r="D497" t="s">
        <v>2367</v>
      </c>
      <c r="E497">
        <v>5.5</v>
      </c>
    </row>
    <row r="498" spans="1:5">
      <c r="A498">
        <v>304749</v>
      </c>
      <c r="B498" t="s">
        <v>2368</v>
      </c>
      <c r="C498" t="s">
        <v>2347</v>
      </c>
      <c r="D498" t="s">
        <v>2367</v>
      </c>
      <c r="E498">
        <v>5.5</v>
      </c>
    </row>
    <row r="499" spans="1:5">
      <c r="A499">
        <v>304751</v>
      </c>
      <c r="B499" t="s">
        <v>2369</v>
      </c>
      <c r="C499" t="s">
        <v>2347</v>
      </c>
      <c r="D499" t="s">
        <v>2367</v>
      </c>
      <c r="E499">
        <v>5.5</v>
      </c>
    </row>
    <row r="500" spans="1:5">
      <c r="A500">
        <v>304752</v>
      </c>
      <c r="B500" t="s">
        <v>2370</v>
      </c>
      <c r="C500" t="s">
        <v>2347</v>
      </c>
      <c r="D500" t="s">
        <v>2367</v>
      </c>
      <c r="E500">
        <v>5.5</v>
      </c>
    </row>
    <row r="501" spans="1:5">
      <c r="A501">
        <v>304753</v>
      </c>
      <c r="B501" t="s">
        <v>2371</v>
      </c>
      <c r="C501" t="s">
        <v>2347</v>
      </c>
      <c r="D501" t="s">
        <v>2367</v>
      </c>
      <c r="E501">
        <v>5.5</v>
      </c>
    </row>
    <row r="502" spans="1:5">
      <c r="A502">
        <v>304754</v>
      </c>
      <c r="B502" t="s">
        <v>2372</v>
      </c>
      <c r="C502" t="s">
        <v>2347</v>
      </c>
      <c r="D502" t="s">
        <v>2367</v>
      </c>
      <c r="E502">
        <v>5.5</v>
      </c>
    </row>
    <row r="503" spans="1:5">
      <c r="A503">
        <v>304755</v>
      </c>
      <c r="B503" t="s">
        <v>2373</v>
      </c>
      <c r="C503" t="s">
        <v>2347</v>
      </c>
      <c r="D503" t="s">
        <v>2367</v>
      </c>
      <c r="E503">
        <v>5.5</v>
      </c>
    </row>
    <row r="504" spans="1:5">
      <c r="A504">
        <v>305101</v>
      </c>
      <c r="B504" t="s">
        <v>2374</v>
      </c>
      <c r="C504" t="s">
        <v>2347</v>
      </c>
      <c r="E504">
        <v>5.5</v>
      </c>
    </row>
    <row r="505" spans="1:5">
      <c r="A505">
        <v>305109</v>
      </c>
      <c r="B505" t="s">
        <v>2375</v>
      </c>
      <c r="C505" t="s">
        <v>2347</v>
      </c>
      <c r="D505" t="s">
        <v>2367</v>
      </c>
      <c r="E505">
        <v>5.5</v>
      </c>
    </row>
    <row r="506" spans="1:5">
      <c r="A506">
        <v>305110</v>
      </c>
      <c r="B506" t="s">
        <v>2376</v>
      </c>
      <c r="C506" t="s">
        <v>2347</v>
      </c>
      <c r="D506" t="s">
        <v>2367</v>
      </c>
      <c r="E506">
        <v>5.5</v>
      </c>
    </row>
    <row r="507" spans="1:5">
      <c r="A507">
        <v>305111</v>
      </c>
      <c r="B507" t="s">
        <v>2377</v>
      </c>
      <c r="C507" t="s">
        <v>2347</v>
      </c>
      <c r="D507" t="s">
        <v>2367</v>
      </c>
      <c r="E507">
        <v>5.5</v>
      </c>
    </row>
    <row r="508" spans="1:5">
      <c r="A508">
        <v>305112</v>
      </c>
      <c r="B508" t="s">
        <v>2378</v>
      </c>
      <c r="C508" t="s">
        <v>2347</v>
      </c>
      <c r="D508" t="s">
        <v>2367</v>
      </c>
      <c r="E508">
        <v>5.5</v>
      </c>
    </row>
    <row r="509" spans="1:5">
      <c r="A509">
        <v>305113</v>
      </c>
      <c r="B509" t="s">
        <v>2379</v>
      </c>
      <c r="C509" t="s">
        <v>2347</v>
      </c>
      <c r="D509" t="s">
        <v>2367</v>
      </c>
      <c r="E509">
        <v>5.5</v>
      </c>
    </row>
    <row r="510" spans="1:5">
      <c r="A510">
        <v>305115</v>
      </c>
      <c r="B510" t="s">
        <v>2380</v>
      </c>
      <c r="C510" t="s">
        <v>2347</v>
      </c>
      <c r="D510" t="s">
        <v>2367</v>
      </c>
      <c r="E510">
        <v>5.5</v>
      </c>
    </row>
    <row r="511" spans="1:5">
      <c r="A511">
        <v>305116</v>
      </c>
      <c r="B511" t="s">
        <v>2381</v>
      </c>
      <c r="C511" t="s">
        <v>2347</v>
      </c>
      <c r="D511" t="s">
        <v>2367</v>
      </c>
      <c r="E511">
        <v>5.5</v>
      </c>
    </row>
    <row r="512" spans="1:5">
      <c r="A512">
        <v>305117</v>
      </c>
      <c r="B512" t="s">
        <v>2382</v>
      </c>
      <c r="C512" t="s">
        <v>2347</v>
      </c>
      <c r="D512" t="s">
        <v>2367</v>
      </c>
      <c r="E512">
        <v>5.5</v>
      </c>
    </row>
    <row r="513" spans="1:5">
      <c r="A513">
        <v>305118</v>
      </c>
      <c r="B513" t="s">
        <v>2383</v>
      </c>
      <c r="C513" t="s">
        <v>2347</v>
      </c>
      <c r="D513" t="s">
        <v>2367</v>
      </c>
      <c r="E513">
        <v>5.5</v>
      </c>
    </row>
    <row r="514" spans="1:5">
      <c r="A514">
        <v>305119</v>
      </c>
      <c r="B514" t="s">
        <v>2384</v>
      </c>
      <c r="C514" t="s">
        <v>2347</v>
      </c>
      <c r="D514" t="s">
        <v>2367</v>
      </c>
      <c r="E514">
        <v>5.5</v>
      </c>
    </row>
    <row r="515" spans="1:5">
      <c r="A515">
        <v>305120</v>
      </c>
      <c r="B515" t="s">
        <v>2385</v>
      </c>
      <c r="C515" t="s">
        <v>2347</v>
      </c>
      <c r="D515" t="s">
        <v>2367</v>
      </c>
      <c r="E515">
        <v>5.5</v>
      </c>
    </row>
    <row r="516" spans="1:5">
      <c r="A516">
        <v>305121</v>
      </c>
      <c r="B516" t="s">
        <v>2386</v>
      </c>
      <c r="C516" t="s">
        <v>2347</v>
      </c>
      <c r="D516" t="s">
        <v>2367</v>
      </c>
      <c r="E516">
        <v>5.5</v>
      </c>
    </row>
    <row r="517" spans="1:5">
      <c r="A517">
        <v>305124</v>
      </c>
      <c r="B517" t="s">
        <v>2387</v>
      </c>
      <c r="C517" t="s">
        <v>2347</v>
      </c>
      <c r="D517" t="s">
        <v>2367</v>
      </c>
      <c r="E517">
        <v>5.5</v>
      </c>
    </row>
    <row r="518" spans="1:5">
      <c r="A518">
        <v>305125</v>
      </c>
      <c r="B518" t="s">
        <v>2388</v>
      </c>
      <c r="C518" t="s">
        <v>2347</v>
      </c>
      <c r="D518" t="s">
        <v>2367</v>
      </c>
      <c r="E518">
        <v>5.5</v>
      </c>
    </row>
    <row r="519" spans="1:5">
      <c r="A519">
        <v>305126</v>
      </c>
      <c r="B519" t="s">
        <v>2389</v>
      </c>
      <c r="C519" t="s">
        <v>2347</v>
      </c>
      <c r="D519" t="s">
        <v>2367</v>
      </c>
      <c r="E519">
        <v>5.5</v>
      </c>
    </row>
    <row r="520" spans="1:5">
      <c r="A520">
        <v>305127</v>
      </c>
      <c r="B520" t="s">
        <v>2390</v>
      </c>
      <c r="C520" t="s">
        <v>2347</v>
      </c>
      <c r="D520" t="s">
        <v>2367</v>
      </c>
      <c r="E520">
        <v>5.5</v>
      </c>
    </row>
    <row r="521" spans="1:5">
      <c r="A521">
        <v>305144</v>
      </c>
      <c r="B521" t="s">
        <v>2391</v>
      </c>
      <c r="C521" t="s">
        <v>2347</v>
      </c>
      <c r="D521" t="s">
        <v>2367</v>
      </c>
      <c r="E521">
        <v>5.5</v>
      </c>
    </row>
    <row r="522" spans="1:5">
      <c r="A522">
        <v>305146</v>
      </c>
      <c r="B522" t="s">
        <v>2392</v>
      </c>
      <c r="C522" t="s">
        <v>2347</v>
      </c>
      <c r="D522" t="s">
        <v>2367</v>
      </c>
      <c r="E522">
        <v>5.5</v>
      </c>
    </row>
    <row r="523" spans="1:5">
      <c r="A523">
        <v>305147</v>
      </c>
      <c r="B523" t="s">
        <v>2393</v>
      </c>
      <c r="C523" t="s">
        <v>2347</v>
      </c>
      <c r="D523" t="s">
        <v>2367</v>
      </c>
      <c r="E523">
        <v>5.5</v>
      </c>
    </row>
    <row r="524" spans="1:5">
      <c r="A524">
        <v>305150</v>
      </c>
      <c r="B524" t="s">
        <v>2394</v>
      </c>
      <c r="C524" t="s">
        <v>2347</v>
      </c>
      <c r="D524" t="s">
        <v>2367</v>
      </c>
      <c r="E524">
        <v>5.5</v>
      </c>
    </row>
    <row r="525" spans="1:5">
      <c r="A525">
        <v>306022</v>
      </c>
      <c r="B525" t="s">
        <v>2395</v>
      </c>
      <c r="C525" t="s">
        <v>2347</v>
      </c>
      <c r="D525" t="s">
        <v>2367</v>
      </c>
      <c r="E525">
        <v>5.5</v>
      </c>
    </row>
    <row r="526" spans="1:5">
      <c r="A526">
        <v>306023</v>
      </c>
      <c r="B526" t="s">
        <v>2396</v>
      </c>
      <c r="C526" t="s">
        <v>2347</v>
      </c>
      <c r="D526" t="s">
        <v>2367</v>
      </c>
      <c r="E526">
        <v>5.5</v>
      </c>
    </row>
    <row r="527" spans="1:5">
      <c r="A527">
        <v>310113</v>
      </c>
      <c r="B527" t="s">
        <v>2397</v>
      </c>
      <c r="C527" t="s">
        <v>2347</v>
      </c>
      <c r="D527" t="s">
        <v>2367</v>
      </c>
      <c r="E527">
        <v>5.5</v>
      </c>
    </row>
    <row r="528" spans="1:5">
      <c r="A528">
        <v>310115</v>
      </c>
      <c r="B528" t="s">
        <v>2398</v>
      </c>
      <c r="C528" t="s">
        <v>2347</v>
      </c>
      <c r="D528" t="s">
        <v>2367</v>
      </c>
      <c r="E528">
        <v>5.5</v>
      </c>
    </row>
    <row r="529" spans="1:5">
      <c r="A529">
        <v>310117</v>
      </c>
      <c r="B529" t="s">
        <v>2397</v>
      </c>
      <c r="C529" t="s">
        <v>2347</v>
      </c>
      <c r="D529" t="s">
        <v>2367</v>
      </c>
      <c r="E529">
        <v>5.5</v>
      </c>
    </row>
    <row r="530" spans="1:5">
      <c r="A530">
        <v>310118</v>
      </c>
      <c r="B530" t="s">
        <v>2399</v>
      </c>
      <c r="C530" t="s">
        <v>2347</v>
      </c>
      <c r="D530" t="s">
        <v>2367</v>
      </c>
      <c r="E530">
        <v>5.5</v>
      </c>
    </row>
    <row r="531" spans="1:5">
      <c r="A531">
        <v>311101</v>
      </c>
      <c r="B531" t="s">
        <v>2400</v>
      </c>
      <c r="C531" t="s">
        <v>2334</v>
      </c>
      <c r="E531">
        <v>5.3</v>
      </c>
    </row>
    <row r="532" spans="1:5">
      <c r="A532">
        <v>311201</v>
      </c>
      <c r="B532" t="s">
        <v>2401</v>
      </c>
      <c r="C532" t="s">
        <v>1647</v>
      </c>
    </row>
    <row r="533" spans="1:5">
      <c r="A533">
        <v>311501</v>
      </c>
      <c r="B533" t="s">
        <v>2402</v>
      </c>
      <c r="C533" t="s">
        <v>1647</v>
      </c>
    </row>
    <row r="534" spans="1:5">
      <c r="A534">
        <v>311502</v>
      </c>
      <c r="B534" t="s">
        <v>2403</v>
      </c>
      <c r="C534" t="s">
        <v>1647</v>
      </c>
    </row>
    <row r="535" spans="1:5">
      <c r="A535">
        <v>311506</v>
      </c>
      <c r="B535" t="s">
        <v>2404</v>
      </c>
      <c r="C535" t="s">
        <v>1647</v>
      </c>
    </row>
    <row r="536" spans="1:5">
      <c r="A536">
        <v>311608</v>
      </c>
      <c r="B536" t="s">
        <v>2405</v>
      </c>
      <c r="C536" t="s">
        <v>1647</v>
      </c>
    </row>
    <row r="537" spans="1:5">
      <c r="A537">
        <v>311615</v>
      </c>
      <c r="B537" t="s">
        <v>2406</v>
      </c>
      <c r="C537" t="s">
        <v>1647</v>
      </c>
    </row>
    <row r="538" spans="1:5">
      <c r="A538">
        <v>311617</v>
      </c>
      <c r="B538" t="s">
        <v>2407</v>
      </c>
      <c r="C538" t="s">
        <v>1647</v>
      </c>
    </row>
    <row r="539" spans="1:5">
      <c r="A539">
        <v>311618</v>
      </c>
      <c r="B539" t="s">
        <v>2408</v>
      </c>
      <c r="C539" t="s">
        <v>1647</v>
      </c>
    </row>
    <row r="540" spans="1:5">
      <c r="A540">
        <v>311619</v>
      </c>
      <c r="B540" t="s">
        <v>2409</v>
      </c>
      <c r="C540" t="s">
        <v>1647</v>
      </c>
    </row>
    <row r="541" spans="1:5">
      <c r="A541">
        <v>311621</v>
      </c>
      <c r="B541" t="s">
        <v>2410</v>
      </c>
      <c r="C541" t="s">
        <v>1647</v>
      </c>
    </row>
    <row r="542" spans="1:5">
      <c r="A542">
        <v>311624</v>
      </c>
      <c r="B542" t="s">
        <v>2411</v>
      </c>
      <c r="C542" t="s">
        <v>1647</v>
      </c>
      <c r="E542" t="s">
        <v>1291</v>
      </c>
    </row>
    <row r="543" spans="1:5">
      <c r="A543">
        <v>315101</v>
      </c>
      <c r="B543" t="s">
        <v>2412</v>
      </c>
      <c r="C543" t="s">
        <v>2334</v>
      </c>
      <c r="E543">
        <v>5.3</v>
      </c>
    </row>
    <row r="544" spans="1:5">
      <c r="A544">
        <v>315320</v>
      </c>
      <c r="B544" t="s">
        <v>2413</v>
      </c>
      <c r="C544" t="s">
        <v>2414</v>
      </c>
      <c r="E544">
        <v>5.4</v>
      </c>
    </row>
    <row r="545" spans="1:5">
      <c r="A545">
        <v>315321</v>
      </c>
      <c r="B545" t="s">
        <v>2415</v>
      </c>
      <c r="C545" t="s">
        <v>2414</v>
      </c>
      <c r="E545">
        <v>5.4</v>
      </c>
    </row>
    <row r="546" spans="1:5">
      <c r="A546">
        <v>315322</v>
      </c>
      <c r="B546" t="s">
        <v>2416</v>
      </c>
      <c r="C546" t="s">
        <v>2414</v>
      </c>
      <c r="E546">
        <v>5.4</v>
      </c>
    </row>
    <row r="547" spans="1:5">
      <c r="A547">
        <v>315325</v>
      </c>
      <c r="B547" t="s">
        <v>2417</v>
      </c>
      <c r="C547" t="s">
        <v>2414</v>
      </c>
      <c r="E547">
        <v>5.4</v>
      </c>
    </row>
    <row r="548" spans="1:5">
      <c r="A548">
        <v>333333</v>
      </c>
      <c r="B548" t="s">
        <v>2418</v>
      </c>
      <c r="C548" t="s">
        <v>2334</v>
      </c>
      <c r="E548">
        <v>5.3</v>
      </c>
    </row>
    <row r="549" spans="1:5">
      <c r="A549">
        <v>401201</v>
      </c>
      <c r="B549" t="s">
        <v>2419</v>
      </c>
      <c r="C549" t="s">
        <v>2420</v>
      </c>
      <c r="E549">
        <v>6.4</v>
      </c>
    </row>
    <row r="550" spans="1:5">
      <c r="A550">
        <v>401221</v>
      </c>
      <c r="B550" t="s">
        <v>2421</v>
      </c>
      <c r="C550" t="s">
        <v>2422</v>
      </c>
    </row>
    <row r="551" spans="1:5">
      <c r="A551">
        <v>401222</v>
      </c>
      <c r="B551" t="s">
        <v>2423</v>
      </c>
      <c r="C551" t="s">
        <v>2422</v>
      </c>
    </row>
    <row r="552" spans="1:5">
      <c r="A552">
        <v>401225</v>
      </c>
      <c r="B552" t="s">
        <v>2424</v>
      </c>
      <c r="C552" t="s">
        <v>2422</v>
      </c>
    </row>
    <row r="553" spans="1:5">
      <c r="A553">
        <v>401226</v>
      </c>
      <c r="B553" t="s">
        <v>2425</v>
      </c>
      <c r="C553" t="s">
        <v>2422</v>
      </c>
    </row>
    <row r="554" spans="1:5">
      <c r="A554">
        <v>401227</v>
      </c>
      <c r="B554" t="s">
        <v>2426</v>
      </c>
      <c r="C554" t="s">
        <v>2422</v>
      </c>
    </row>
    <row r="555" spans="1:5">
      <c r="A555">
        <v>401236</v>
      </c>
      <c r="B555" t="s">
        <v>2427</v>
      </c>
      <c r="C555" t="s">
        <v>2422</v>
      </c>
    </row>
    <row r="556" spans="1:5">
      <c r="A556">
        <v>401237</v>
      </c>
      <c r="B556" t="s">
        <v>2428</v>
      </c>
      <c r="C556" t="s">
        <v>2422</v>
      </c>
    </row>
    <row r="557" spans="1:5">
      <c r="A557">
        <v>401240</v>
      </c>
      <c r="B557" t="s">
        <v>2429</v>
      </c>
      <c r="C557" t="s">
        <v>2422</v>
      </c>
    </row>
    <row r="558" spans="1:5">
      <c r="A558">
        <v>401241</v>
      </c>
      <c r="B558" t="s">
        <v>2430</v>
      </c>
      <c r="C558" t="s">
        <v>2422</v>
      </c>
    </row>
    <row r="559" spans="1:5">
      <c r="A559">
        <v>401242</v>
      </c>
      <c r="B559" t="s">
        <v>2431</v>
      </c>
      <c r="C559" t="s">
        <v>2422</v>
      </c>
    </row>
    <row r="560" spans="1:5">
      <c r="A560">
        <v>401301</v>
      </c>
      <c r="B560" t="s">
        <v>2432</v>
      </c>
      <c r="C560" t="s">
        <v>2420</v>
      </c>
      <c r="E560">
        <v>6.4</v>
      </c>
    </row>
    <row r="561" spans="1:5">
      <c r="A561">
        <v>401501</v>
      </c>
      <c r="B561" t="s">
        <v>676</v>
      </c>
      <c r="C561" t="s">
        <v>2433</v>
      </c>
      <c r="E561">
        <v>6.2</v>
      </c>
    </row>
    <row r="562" spans="1:5">
      <c r="A562">
        <v>401532</v>
      </c>
      <c r="B562" t="s">
        <v>2434</v>
      </c>
      <c r="C562" t="s">
        <v>2420</v>
      </c>
      <c r="E562">
        <v>6.4</v>
      </c>
    </row>
    <row r="563" spans="1:5">
      <c r="A563">
        <v>402007</v>
      </c>
      <c r="B563" t="s">
        <v>2435</v>
      </c>
      <c r="C563" t="s">
        <v>2433</v>
      </c>
      <c r="E563">
        <v>6.2</v>
      </c>
    </row>
    <row r="564" spans="1:5">
      <c r="A564">
        <v>402103</v>
      </c>
      <c r="B564" t="s">
        <v>2436</v>
      </c>
      <c r="C564" t="s">
        <v>2420</v>
      </c>
      <c r="E564">
        <v>6.4</v>
      </c>
    </row>
    <row r="565" spans="1:5">
      <c r="A565">
        <v>402106</v>
      </c>
      <c r="B565" t="s">
        <v>2437</v>
      </c>
      <c r="C565" t="s">
        <v>2437</v>
      </c>
      <c r="E565">
        <v>6.3</v>
      </c>
    </row>
    <row r="566" spans="1:5">
      <c r="A566">
        <v>402113</v>
      </c>
      <c r="B566" t="s">
        <v>2438</v>
      </c>
      <c r="C566" t="s">
        <v>2420</v>
      </c>
      <c r="E566">
        <v>6.4</v>
      </c>
    </row>
    <row r="567" spans="1:5">
      <c r="A567">
        <v>402121</v>
      </c>
      <c r="B567" t="s">
        <v>2439</v>
      </c>
      <c r="C567" t="s">
        <v>2420</v>
      </c>
      <c r="E567">
        <v>6.4</v>
      </c>
    </row>
    <row r="568" spans="1:5">
      <c r="A568">
        <v>402128</v>
      </c>
      <c r="B568" t="s">
        <v>2440</v>
      </c>
      <c r="C568" t="s">
        <v>2420</v>
      </c>
      <c r="E568" s="217">
        <v>6.1</v>
      </c>
    </row>
    <row r="569" spans="1:5">
      <c r="A569">
        <v>402132</v>
      </c>
      <c r="B569" t="s">
        <v>2441</v>
      </c>
      <c r="C569" t="s">
        <v>2420</v>
      </c>
      <c r="E569">
        <v>6.4</v>
      </c>
    </row>
    <row r="570" spans="1:5">
      <c r="A570">
        <v>402133</v>
      </c>
      <c r="B570" t="s">
        <v>2442</v>
      </c>
      <c r="C570" t="s">
        <v>2420</v>
      </c>
      <c r="E570">
        <v>6.4</v>
      </c>
    </row>
    <row r="571" spans="1:5">
      <c r="A571">
        <v>402134</v>
      </c>
      <c r="B571" t="s">
        <v>2443</v>
      </c>
      <c r="C571" t="s">
        <v>2420</v>
      </c>
      <c r="E571">
        <v>6.4</v>
      </c>
    </row>
    <row r="572" spans="1:5">
      <c r="A572">
        <v>402148</v>
      </c>
      <c r="B572" t="s">
        <v>2444</v>
      </c>
      <c r="C572" t="s">
        <v>2420</v>
      </c>
      <c r="E572">
        <v>6.4</v>
      </c>
    </row>
    <row r="573" spans="1:5">
      <c r="A573">
        <v>402201</v>
      </c>
      <c r="B573" t="s">
        <v>2445</v>
      </c>
      <c r="C573" t="s">
        <v>2420</v>
      </c>
      <c r="E573">
        <v>6.4</v>
      </c>
    </row>
    <row r="574" spans="1:5">
      <c r="A574">
        <v>402205</v>
      </c>
      <c r="B574" t="s">
        <v>2446</v>
      </c>
      <c r="C574" t="s">
        <v>2422</v>
      </c>
    </row>
    <row r="575" spans="1:5">
      <c r="A575">
        <v>402206</v>
      </c>
      <c r="B575" t="s">
        <v>2447</v>
      </c>
      <c r="C575" t="s">
        <v>2422</v>
      </c>
    </row>
    <row r="576" spans="1:5">
      <c r="A576">
        <v>402207</v>
      </c>
      <c r="B576" t="s">
        <v>2448</v>
      </c>
      <c r="C576" t="s">
        <v>2422</v>
      </c>
    </row>
    <row r="577" spans="1:5">
      <c r="A577">
        <v>402208</v>
      </c>
      <c r="B577" t="s">
        <v>2449</v>
      </c>
      <c r="C577" t="s">
        <v>2422</v>
      </c>
    </row>
    <row r="578" spans="1:5">
      <c r="A578">
        <v>402209</v>
      </c>
      <c r="B578" t="s">
        <v>2450</v>
      </c>
      <c r="C578" t="s">
        <v>2422</v>
      </c>
    </row>
    <row r="579" spans="1:5">
      <c r="A579">
        <v>402210</v>
      </c>
      <c r="B579" t="s">
        <v>2451</v>
      </c>
      <c r="C579" t="s">
        <v>2422</v>
      </c>
    </row>
    <row r="580" spans="1:5">
      <c r="A580">
        <v>402211</v>
      </c>
      <c r="B580" t="s">
        <v>2452</v>
      </c>
      <c r="C580" t="s">
        <v>2422</v>
      </c>
    </row>
    <row r="581" spans="1:5">
      <c r="A581">
        <v>402212</v>
      </c>
      <c r="B581" t="s">
        <v>2453</v>
      </c>
      <c r="C581" t="s">
        <v>2422</v>
      </c>
    </row>
    <row r="582" spans="1:5">
      <c r="A582">
        <v>402213</v>
      </c>
      <c r="B582" t="s">
        <v>2454</v>
      </c>
      <c r="C582" t="s">
        <v>2422</v>
      </c>
    </row>
    <row r="583" spans="1:5">
      <c r="A583">
        <v>402214</v>
      </c>
      <c r="B583" t="s">
        <v>2455</v>
      </c>
      <c r="C583" t="s">
        <v>2422</v>
      </c>
    </row>
    <row r="584" spans="1:5">
      <c r="A584">
        <v>402215</v>
      </c>
      <c r="B584" t="s">
        <v>2456</v>
      </c>
      <c r="C584" t="s">
        <v>2422</v>
      </c>
    </row>
    <row r="585" spans="1:5">
      <c r="A585">
        <v>402216</v>
      </c>
      <c r="B585" t="s">
        <v>2457</v>
      </c>
      <c r="C585" t="s">
        <v>2422</v>
      </c>
    </row>
    <row r="586" spans="1:5">
      <c r="A586">
        <v>402233</v>
      </c>
      <c r="B586" t="s">
        <v>2458</v>
      </c>
      <c r="C586" t="s">
        <v>2420</v>
      </c>
      <c r="E586">
        <v>6.4</v>
      </c>
    </row>
    <row r="587" spans="1:5">
      <c r="A587">
        <v>402235</v>
      </c>
      <c r="B587" t="s">
        <v>2459</v>
      </c>
      <c r="C587" t="s">
        <v>2420</v>
      </c>
      <c r="E587">
        <v>6.4</v>
      </c>
    </row>
    <row r="588" spans="1:5">
      <c r="A588">
        <v>402240</v>
      </c>
      <c r="B588" t="s">
        <v>2460</v>
      </c>
      <c r="C588" t="s">
        <v>2422</v>
      </c>
    </row>
    <row r="589" spans="1:5">
      <c r="A589">
        <v>402244</v>
      </c>
      <c r="B589" t="s">
        <v>2461</v>
      </c>
      <c r="C589" t="s">
        <v>2334</v>
      </c>
      <c r="D589" t="s">
        <v>2420</v>
      </c>
      <c r="E589">
        <v>5.3</v>
      </c>
    </row>
    <row r="590" spans="1:5">
      <c r="A590">
        <v>402252</v>
      </c>
      <c r="B590" t="s">
        <v>2462</v>
      </c>
      <c r="C590" t="s">
        <v>2422</v>
      </c>
      <c r="E590" t="s">
        <v>1291</v>
      </c>
    </row>
    <row r="591" spans="1:5">
      <c r="A591">
        <v>402253</v>
      </c>
      <c r="B591" t="s">
        <v>2463</v>
      </c>
      <c r="C591" t="s">
        <v>2420</v>
      </c>
      <c r="E591">
        <v>6.4</v>
      </c>
    </row>
    <row r="592" spans="1:5">
      <c r="A592">
        <v>402254</v>
      </c>
      <c r="B592" t="s">
        <v>2464</v>
      </c>
      <c r="C592" t="s">
        <v>2420</v>
      </c>
      <c r="E592">
        <v>6.4</v>
      </c>
    </row>
    <row r="593" spans="1:5">
      <c r="A593">
        <v>402257</v>
      </c>
      <c r="B593" t="s">
        <v>2465</v>
      </c>
      <c r="C593" t="s">
        <v>2433</v>
      </c>
      <c r="E593">
        <v>6.2</v>
      </c>
    </row>
    <row r="594" spans="1:5">
      <c r="A594">
        <v>402258</v>
      </c>
      <c r="B594" t="s">
        <v>2466</v>
      </c>
      <c r="C594" t="s">
        <v>2433</v>
      </c>
      <c r="E594">
        <v>6.2</v>
      </c>
    </row>
    <row r="595" spans="1:5">
      <c r="A595">
        <v>402264</v>
      </c>
      <c r="B595" t="s">
        <v>2467</v>
      </c>
      <c r="C595" t="s">
        <v>2422</v>
      </c>
    </row>
    <row r="596" spans="1:5">
      <c r="A596">
        <v>402278</v>
      </c>
      <c r="B596" t="s">
        <v>2468</v>
      </c>
      <c r="C596" t="s">
        <v>2420</v>
      </c>
      <c r="E596">
        <v>6.4</v>
      </c>
    </row>
    <row r="597" spans="1:5">
      <c r="A597">
        <v>402284</v>
      </c>
      <c r="B597" t="s">
        <v>2469</v>
      </c>
      <c r="C597" t="s">
        <v>2422</v>
      </c>
    </row>
    <row r="598" spans="1:5">
      <c r="A598">
        <v>402285</v>
      </c>
      <c r="B598" t="s">
        <v>2470</v>
      </c>
      <c r="C598" t="s">
        <v>2422</v>
      </c>
    </row>
    <row r="599" spans="1:5">
      <c r="A599">
        <v>402286</v>
      </c>
      <c r="B599" t="s">
        <v>2471</v>
      </c>
      <c r="C599" t="s">
        <v>2422</v>
      </c>
    </row>
    <row r="600" spans="1:5">
      <c r="A600">
        <v>402287</v>
      </c>
      <c r="B600" t="s">
        <v>2472</v>
      </c>
      <c r="C600" t="s">
        <v>2422</v>
      </c>
    </row>
    <row r="601" spans="1:5">
      <c r="A601">
        <v>402288</v>
      </c>
      <c r="B601" t="s">
        <v>2473</v>
      </c>
      <c r="C601" t="s">
        <v>2422</v>
      </c>
    </row>
    <row r="602" spans="1:5">
      <c r="A602">
        <v>402289</v>
      </c>
      <c r="B602" t="s">
        <v>2474</v>
      </c>
      <c r="C602" t="s">
        <v>2422</v>
      </c>
    </row>
    <row r="603" spans="1:5">
      <c r="A603">
        <v>402301</v>
      </c>
      <c r="B603" t="s">
        <v>2475</v>
      </c>
      <c r="C603" t="s">
        <v>2422</v>
      </c>
    </row>
    <row r="604" spans="1:5">
      <c r="A604">
        <v>402302</v>
      </c>
      <c r="B604" t="s">
        <v>2476</v>
      </c>
      <c r="C604" t="s">
        <v>2422</v>
      </c>
    </row>
    <row r="605" spans="1:5">
      <c r="A605">
        <v>402303</v>
      </c>
      <c r="B605" t="s">
        <v>2477</v>
      </c>
      <c r="C605" t="s">
        <v>2422</v>
      </c>
    </row>
    <row r="606" spans="1:5">
      <c r="A606">
        <v>402328</v>
      </c>
      <c r="B606" t="s">
        <v>2478</v>
      </c>
      <c r="C606" t="s">
        <v>2422</v>
      </c>
      <c r="E606" t="s">
        <v>1291</v>
      </c>
    </row>
    <row r="607" spans="1:5">
      <c r="A607">
        <v>402329</v>
      </c>
      <c r="B607" t="s">
        <v>2479</v>
      </c>
      <c r="C607" t="s">
        <v>2422</v>
      </c>
    </row>
    <row r="608" spans="1:5">
      <c r="A608">
        <v>402361</v>
      </c>
      <c r="B608" t="s">
        <v>2480</v>
      </c>
      <c r="C608" t="s">
        <v>2420</v>
      </c>
      <c r="E608" s="217">
        <v>6.1</v>
      </c>
    </row>
    <row r="609" spans="1:5">
      <c r="A609">
        <v>402362</v>
      </c>
      <c r="B609" t="s">
        <v>2481</v>
      </c>
      <c r="C609" t="s">
        <v>2420</v>
      </c>
      <c r="E609" s="217">
        <v>6.1</v>
      </c>
    </row>
    <row r="610" spans="1:5">
      <c r="A610">
        <v>402363</v>
      </c>
      <c r="B610" t="s">
        <v>2482</v>
      </c>
      <c r="C610" t="s">
        <v>2420</v>
      </c>
      <c r="E610" s="217">
        <v>6.1</v>
      </c>
    </row>
    <row r="611" spans="1:5">
      <c r="A611">
        <v>402364</v>
      </c>
      <c r="B611" t="s">
        <v>2483</v>
      </c>
      <c r="C611" t="s">
        <v>2420</v>
      </c>
      <c r="E611">
        <v>6.4</v>
      </c>
    </row>
    <row r="612" spans="1:5">
      <c r="A612">
        <v>402365</v>
      </c>
      <c r="B612" t="s">
        <v>2484</v>
      </c>
      <c r="C612" t="s">
        <v>2420</v>
      </c>
      <c r="E612" s="217">
        <v>6.1</v>
      </c>
    </row>
    <row r="613" spans="1:5">
      <c r="A613">
        <v>402366</v>
      </c>
      <c r="B613" t="s">
        <v>2485</v>
      </c>
      <c r="C613" t="s">
        <v>2420</v>
      </c>
      <c r="E613">
        <v>6.4</v>
      </c>
    </row>
    <row r="614" spans="1:5">
      <c r="A614">
        <v>402367</v>
      </c>
      <c r="B614" t="s">
        <v>2486</v>
      </c>
      <c r="C614" t="s">
        <v>2420</v>
      </c>
      <c r="E614">
        <v>6.4</v>
      </c>
    </row>
    <row r="615" spans="1:5">
      <c r="A615">
        <v>402368</v>
      </c>
      <c r="B615" t="s">
        <v>2487</v>
      </c>
      <c r="C615" t="s">
        <v>2420</v>
      </c>
      <c r="E615">
        <v>6.4</v>
      </c>
    </row>
    <row r="616" spans="1:5">
      <c r="A616">
        <v>402369</v>
      </c>
      <c r="B616" t="s">
        <v>2488</v>
      </c>
      <c r="C616" t="s">
        <v>2420</v>
      </c>
      <c r="E616">
        <v>6.4</v>
      </c>
    </row>
    <row r="617" spans="1:5">
      <c r="A617">
        <v>402370</v>
      </c>
      <c r="B617" t="s">
        <v>2489</v>
      </c>
      <c r="C617" t="s">
        <v>2420</v>
      </c>
      <c r="E617">
        <v>6.4</v>
      </c>
    </row>
    <row r="618" spans="1:5">
      <c r="A618">
        <v>402371</v>
      </c>
      <c r="B618" t="s">
        <v>2490</v>
      </c>
      <c r="C618" t="s">
        <v>2420</v>
      </c>
      <c r="E618">
        <v>6.4</v>
      </c>
    </row>
    <row r="619" spans="1:5">
      <c r="A619">
        <v>402381</v>
      </c>
      <c r="B619" t="s">
        <v>2491</v>
      </c>
      <c r="C619" t="s">
        <v>2420</v>
      </c>
      <c r="E619">
        <v>6.4</v>
      </c>
    </row>
    <row r="620" spans="1:5">
      <c r="A620">
        <v>402404</v>
      </c>
      <c r="B620" t="s">
        <v>2492</v>
      </c>
      <c r="C620" t="s">
        <v>2420</v>
      </c>
      <c r="E620">
        <v>6.4</v>
      </c>
    </row>
    <row r="621" spans="1:5">
      <c r="A621">
        <v>402405</v>
      </c>
      <c r="B621" t="s">
        <v>2493</v>
      </c>
      <c r="C621" t="s">
        <v>2420</v>
      </c>
      <c r="E621">
        <v>6.4</v>
      </c>
    </row>
    <row r="622" spans="1:5">
      <c r="A622">
        <v>403316</v>
      </c>
      <c r="B622" t="s">
        <v>2494</v>
      </c>
      <c r="C622" t="s">
        <v>2422</v>
      </c>
      <c r="E622" t="s">
        <v>1291</v>
      </c>
    </row>
    <row r="623" spans="1:5">
      <c r="A623">
        <v>403317</v>
      </c>
      <c r="B623" t="s">
        <v>2495</v>
      </c>
      <c r="C623" t="s">
        <v>2422</v>
      </c>
    </row>
    <row r="624" spans="1:5">
      <c r="A624">
        <v>403318</v>
      </c>
      <c r="B624" t="s">
        <v>2496</v>
      </c>
      <c r="C624" t="s">
        <v>2422</v>
      </c>
      <c r="E624" t="s">
        <v>1291</v>
      </c>
    </row>
    <row r="625" spans="1:5">
      <c r="A625">
        <v>403319</v>
      </c>
      <c r="B625" t="s">
        <v>2497</v>
      </c>
      <c r="C625" t="s">
        <v>2422</v>
      </c>
    </row>
    <row r="626" spans="1:5">
      <c r="A626">
        <v>403321</v>
      </c>
      <c r="B626" t="s">
        <v>2498</v>
      </c>
      <c r="C626" t="s">
        <v>2433</v>
      </c>
      <c r="E626">
        <v>6.2</v>
      </c>
    </row>
    <row r="627" spans="1:5">
      <c r="A627">
        <v>409101</v>
      </c>
      <c r="B627" t="s">
        <v>2499</v>
      </c>
      <c r="C627" t="s">
        <v>2345</v>
      </c>
      <c r="E627">
        <v>5.0999999999999996</v>
      </c>
    </row>
    <row r="628" spans="1:5" s="430" customFormat="1">
      <c r="A628" s="430">
        <v>412511</v>
      </c>
      <c r="B628" s="430" t="s">
        <v>2500</v>
      </c>
      <c r="C628" s="430" t="s">
        <v>2334</v>
      </c>
      <c r="D628" s="430" t="s">
        <v>2420</v>
      </c>
      <c r="E628" s="430">
        <v>6.4</v>
      </c>
    </row>
    <row r="629" spans="1:5">
      <c r="A629">
        <v>412522</v>
      </c>
      <c r="B629" t="s">
        <v>2501</v>
      </c>
      <c r="C629" t="s">
        <v>2420</v>
      </c>
      <c r="E629" s="217">
        <v>6.1</v>
      </c>
    </row>
    <row r="630" spans="1:5">
      <c r="A630">
        <v>413523</v>
      </c>
      <c r="B630" t="s">
        <v>2502</v>
      </c>
      <c r="C630" t="s">
        <v>1647</v>
      </c>
      <c r="E630">
        <v>5.2</v>
      </c>
    </row>
    <row r="631" spans="1:5">
      <c r="A631">
        <v>440101</v>
      </c>
      <c r="B631" t="s">
        <v>2503</v>
      </c>
      <c r="C631" t="s">
        <v>2334</v>
      </c>
      <c r="E631">
        <v>5.3</v>
      </c>
    </row>
    <row r="632" spans="1:5">
      <c r="A632">
        <v>440102</v>
      </c>
      <c r="B632" t="s">
        <v>2504</v>
      </c>
      <c r="C632" t="s">
        <v>2349</v>
      </c>
      <c r="E632">
        <v>5.3</v>
      </c>
    </row>
    <row r="633" spans="1:5">
      <c r="A633">
        <v>440108</v>
      </c>
      <c r="B633" t="s">
        <v>2505</v>
      </c>
      <c r="C633" t="s">
        <v>2334</v>
      </c>
      <c r="E633">
        <v>5.3</v>
      </c>
    </row>
    <row r="634" spans="1:5">
      <c r="A634">
        <v>440110</v>
      </c>
      <c r="B634" t="s">
        <v>2506</v>
      </c>
      <c r="C634" t="s">
        <v>2334</v>
      </c>
      <c r="E634">
        <v>5.3</v>
      </c>
    </row>
    <row r="635" spans="1:5">
      <c r="A635">
        <v>440157</v>
      </c>
      <c r="B635" t="s">
        <v>2507</v>
      </c>
      <c r="C635" t="s">
        <v>2334</v>
      </c>
      <c r="E635">
        <v>5.3</v>
      </c>
    </row>
    <row r="636" spans="1:5">
      <c r="A636">
        <v>440158</v>
      </c>
      <c r="B636" t="s">
        <v>2508</v>
      </c>
      <c r="C636" t="s">
        <v>2334</v>
      </c>
      <c r="E636">
        <v>5.3</v>
      </c>
    </row>
    <row r="637" spans="1:5">
      <c r="A637">
        <v>440159</v>
      </c>
      <c r="B637" t="s">
        <v>2509</v>
      </c>
      <c r="C637" t="s">
        <v>2334</v>
      </c>
      <c r="E637">
        <v>5.3</v>
      </c>
    </row>
    <row r="638" spans="1:5">
      <c r="A638">
        <v>440160</v>
      </c>
      <c r="B638" t="s">
        <v>2510</v>
      </c>
      <c r="C638" t="s">
        <v>2334</v>
      </c>
      <c r="E638">
        <v>5.3</v>
      </c>
    </row>
    <row r="639" spans="1:5">
      <c r="A639">
        <v>440161</v>
      </c>
      <c r="B639" t="s">
        <v>2511</v>
      </c>
      <c r="C639" t="s">
        <v>2334</v>
      </c>
      <c r="E639">
        <v>5.3</v>
      </c>
    </row>
    <row r="640" spans="1:5">
      <c r="A640">
        <v>440185</v>
      </c>
      <c r="B640" t="s">
        <v>2512</v>
      </c>
      <c r="C640" t="s">
        <v>2414</v>
      </c>
      <c r="E640">
        <v>5.4</v>
      </c>
    </row>
    <row r="641" spans="1:5">
      <c r="A641">
        <v>440187</v>
      </c>
      <c r="B641" t="s">
        <v>2513</v>
      </c>
      <c r="C641" t="s">
        <v>2414</v>
      </c>
      <c r="E641">
        <v>5.4</v>
      </c>
    </row>
    <row r="642" spans="1:5">
      <c r="A642">
        <v>440190</v>
      </c>
      <c r="B642" t="s">
        <v>2514</v>
      </c>
      <c r="C642" t="s">
        <v>2414</v>
      </c>
      <c r="E642">
        <v>5.4</v>
      </c>
    </row>
    <row r="643" spans="1:5">
      <c r="A643">
        <v>440225</v>
      </c>
      <c r="B643" t="s">
        <v>2515</v>
      </c>
      <c r="C643" t="s">
        <v>2347</v>
      </c>
      <c r="D643" t="s">
        <v>2367</v>
      </c>
      <c r="E643">
        <v>5.5</v>
      </c>
    </row>
    <row r="644" spans="1:5">
      <c r="A644">
        <v>440301</v>
      </c>
      <c r="B644" t="s">
        <v>2516</v>
      </c>
      <c r="C644" t="s">
        <v>2420</v>
      </c>
      <c r="E644">
        <v>6.4</v>
      </c>
    </row>
    <row r="645" spans="1:5">
      <c r="A645">
        <v>440325</v>
      </c>
      <c r="B645" t="s">
        <v>2517</v>
      </c>
      <c r="C645" t="s">
        <v>2420</v>
      </c>
      <c r="E645">
        <v>6.4</v>
      </c>
    </row>
    <row r="646" spans="1:5">
      <c r="A646">
        <v>440329</v>
      </c>
      <c r="B646" t="s">
        <v>2518</v>
      </c>
      <c r="C646" t="s">
        <v>2420</v>
      </c>
      <c r="E646">
        <v>6.4</v>
      </c>
    </row>
    <row r="647" spans="1:5">
      <c r="A647">
        <v>440416</v>
      </c>
      <c r="B647" t="s">
        <v>664</v>
      </c>
      <c r="C647" t="s">
        <v>2420</v>
      </c>
      <c r="E647">
        <v>6.4</v>
      </c>
    </row>
    <row r="648" spans="1:5">
      <c r="A648">
        <v>440425</v>
      </c>
      <c r="B648" t="s">
        <v>2519</v>
      </c>
      <c r="C648" t="s">
        <v>2422</v>
      </c>
      <c r="E648" t="s">
        <v>1291</v>
      </c>
    </row>
    <row r="649" spans="1:5">
      <c r="A649">
        <v>440426</v>
      </c>
      <c r="B649" t="s">
        <v>2520</v>
      </c>
      <c r="C649" t="s">
        <v>2422</v>
      </c>
    </row>
    <row r="650" spans="1:5">
      <c r="A650">
        <v>440429</v>
      </c>
      <c r="B650" t="s">
        <v>2521</v>
      </c>
      <c r="C650" t="s">
        <v>2420</v>
      </c>
      <c r="E650">
        <v>6.4</v>
      </c>
    </row>
    <row r="651" spans="1:5">
      <c r="A651">
        <v>440433</v>
      </c>
      <c r="B651" t="s">
        <v>2522</v>
      </c>
      <c r="C651" t="s">
        <v>2422</v>
      </c>
      <c r="E651" t="s">
        <v>1291</v>
      </c>
    </row>
    <row r="652" spans="1:5">
      <c r="A652">
        <v>440434</v>
      </c>
      <c r="B652" t="s">
        <v>2523</v>
      </c>
      <c r="C652" t="s">
        <v>2422</v>
      </c>
    </row>
    <row r="653" spans="1:5">
      <c r="A653">
        <v>440485</v>
      </c>
      <c r="B653" t="s">
        <v>2517</v>
      </c>
      <c r="C653" t="s">
        <v>2420</v>
      </c>
      <c r="E653">
        <v>6.4</v>
      </c>
    </row>
    <row r="654" spans="1:5">
      <c r="A654">
        <v>440509</v>
      </c>
      <c r="B654" t="s">
        <v>2524</v>
      </c>
      <c r="C654" t="s">
        <v>2420</v>
      </c>
      <c r="E654">
        <v>6.4</v>
      </c>
    </row>
    <row r="655" spans="1:5">
      <c r="A655">
        <v>440512</v>
      </c>
      <c r="B655" t="s">
        <v>2525</v>
      </c>
      <c r="C655" t="s">
        <v>2433</v>
      </c>
      <c r="E655">
        <v>6.2</v>
      </c>
    </row>
    <row r="656" spans="1:5">
      <c r="A656">
        <v>440515</v>
      </c>
      <c r="B656" t="s">
        <v>2526</v>
      </c>
      <c r="C656" t="s">
        <v>2420</v>
      </c>
      <c r="E656">
        <v>6.4</v>
      </c>
    </row>
    <row r="657" spans="1:5">
      <c r="A657">
        <v>444444</v>
      </c>
      <c r="B657" t="s">
        <v>2527</v>
      </c>
      <c r="C657" t="s">
        <v>2334</v>
      </c>
      <c r="E657">
        <v>5.3</v>
      </c>
    </row>
    <row r="658" spans="1:5">
      <c r="A658">
        <v>501111</v>
      </c>
      <c r="B658" t="s">
        <v>2528</v>
      </c>
      <c r="C658" t="s">
        <v>2334</v>
      </c>
      <c r="E658">
        <v>5.3</v>
      </c>
    </row>
    <row r="659" spans="1:5">
      <c r="A659">
        <v>601111</v>
      </c>
      <c r="B659" t="s">
        <v>2529</v>
      </c>
      <c r="C659" t="s">
        <v>2334</v>
      </c>
      <c r="E659">
        <v>5.3</v>
      </c>
    </row>
    <row r="660" spans="1:5">
      <c r="A660">
        <v>700001</v>
      </c>
      <c r="B660" t="s">
        <v>2530</v>
      </c>
      <c r="C660" t="s">
        <v>1647</v>
      </c>
    </row>
    <row r="661" spans="1:5">
      <c r="A661">
        <v>700002</v>
      </c>
      <c r="B661" t="s">
        <v>2531</v>
      </c>
      <c r="C661" t="s">
        <v>1647</v>
      </c>
    </row>
    <row r="662" spans="1:5">
      <c r="A662">
        <v>999998</v>
      </c>
      <c r="B662" t="s">
        <v>2532</v>
      </c>
      <c r="C662" t="s">
        <v>2334</v>
      </c>
      <c r="E662" t="s">
        <v>1291</v>
      </c>
    </row>
    <row r="663" spans="1:5">
      <c r="A663">
        <v>999999</v>
      </c>
      <c r="B663" t="s">
        <v>2533</v>
      </c>
      <c r="C663" t="s">
        <v>1647</v>
      </c>
    </row>
    <row r="664" spans="1:5">
      <c r="A664">
        <v>142052</v>
      </c>
      <c r="B664" t="s">
        <v>2140</v>
      </c>
      <c r="C664" t="s">
        <v>1647</v>
      </c>
    </row>
    <row r="665" spans="1:5">
      <c r="A665">
        <v>301238</v>
      </c>
      <c r="B665" t="s">
        <v>2534</v>
      </c>
      <c r="C665" t="s">
        <v>2414</v>
      </c>
      <c r="E665">
        <v>5.4</v>
      </c>
    </row>
    <row r="666" spans="1:5">
      <c r="A666">
        <v>440165</v>
      </c>
      <c r="B666" t="s">
        <v>2535</v>
      </c>
      <c r="C666" t="s">
        <v>2414</v>
      </c>
      <c r="E666">
        <v>5.4</v>
      </c>
    </row>
    <row r="667" spans="1:5">
      <c r="A667">
        <v>141307</v>
      </c>
      <c r="B667" t="s">
        <v>2536</v>
      </c>
      <c r="C667" t="s">
        <v>1647</v>
      </c>
    </row>
    <row r="668" spans="1:5">
      <c r="A668">
        <v>141321</v>
      </c>
      <c r="B668" t="s">
        <v>2537</v>
      </c>
      <c r="C668" t="s">
        <v>1647</v>
      </c>
    </row>
    <row r="669" spans="1:5">
      <c r="A669">
        <v>403301</v>
      </c>
      <c r="B669" t="s">
        <v>2538</v>
      </c>
      <c r="C669" t="s">
        <v>2420</v>
      </c>
      <c r="E669">
        <v>6.4</v>
      </c>
    </row>
    <row r="670" spans="1:5">
      <c r="A670">
        <v>107120</v>
      </c>
      <c r="B670" t="s">
        <v>2539</v>
      </c>
      <c r="C670" t="s">
        <v>1647</v>
      </c>
    </row>
    <row r="671" spans="1:5">
      <c r="A671">
        <v>211168</v>
      </c>
      <c r="B671" t="s">
        <v>2540</v>
      </c>
      <c r="C671" t="s">
        <v>1647</v>
      </c>
    </row>
    <row r="672" spans="1:5">
      <c r="A672">
        <v>440435</v>
      </c>
      <c r="B672" t="s">
        <v>2541</v>
      </c>
      <c r="C672" t="s">
        <v>2433</v>
      </c>
      <c r="E672">
        <v>6.2</v>
      </c>
    </row>
    <row r="673" spans="1:5">
      <c r="A673">
        <v>440437</v>
      </c>
      <c r="B673" t="s">
        <v>2542</v>
      </c>
      <c r="C673" t="s">
        <v>2420</v>
      </c>
      <c r="E673">
        <v>6.4</v>
      </c>
    </row>
    <row r="674" spans="1:5">
      <c r="A674">
        <v>211632</v>
      </c>
      <c r="B674" t="s">
        <v>2543</v>
      </c>
      <c r="C674" t="s">
        <v>1648</v>
      </c>
    </row>
    <row r="675" spans="1:5">
      <c r="A675">
        <v>281102</v>
      </c>
      <c r="B675" t="s">
        <v>2544</v>
      </c>
      <c r="C675" t="s">
        <v>1648</v>
      </c>
    </row>
    <row r="676" spans="1:5">
      <c r="A676">
        <v>142075</v>
      </c>
      <c r="B676" t="s">
        <v>2545</v>
      </c>
      <c r="C676" t="s">
        <v>1648</v>
      </c>
    </row>
    <row r="677" spans="1:5">
      <c r="A677">
        <v>141574</v>
      </c>
      <c r="B677" t="s">
        <v>2546</v>
      </c>
      <c r="C677" t="s">
        <v>1648</v>
      </c>
    </row>
    <row r="678" spans="1:5">
      <c r="A678">
        <v>141827</v>
      </c>
      <c r="B678" t="s">
        <v>2547</v>
      </c>
      <c r="C678" t="s">
        <v>1648</v>
      </c>
    </row>
    <row r="679" spans="1:5">
      <c r="A679">
        <v>142039</v>
      </c>
      <c r="B679" t="s">
        <v>2548</v>
      </c>
      <c r="C679" t="s">
        <v>1648</v>
      </c>
    </row>
    <row r="680" spans="1:5">
      <c r="A680">
        <v>261026</v>
      </c>
      <c r="B680" t="s">
        <v>2549</v>
      </c>
      <c r="C680" t="s">
        <v>1648</v>
      </c>
    </row>
    <row r="681" spans="1:5">
      <c r="A681">
        <v>281290</v>
      </c>
      <c r="B681" t="s">
        <v>2550</v>
      </c>
      <c r="C681" t="s">
        <v>1648</v>
      </c>
    </row>
    <row r="682" spans="1:5">
      <c r="A682">
        <v>281292</v>
      </c>
      <c r="B682" t="s">
        <v>2551</v>
      </c>
      <c r="C682" t="s">
        <v>1648</v>
      </c>
    </row>
    <row r="683" spans="1:5">
      <c r="A683">
        <v>401279</v>
      </c>
      <c r="B683" t="s">
        <v>2552</v>
      </c>
      <c r="C683" t="s">
        <v>2420</v>
      </c>
      <c r="E683">
        <v>6.4</v>
      </c>
    </row>
    <row r="684" spans="1:5">
      <c r="A684">
        <v>401280</v>
      </c>
      <c r="B684" t="s">
        <v>2553</v>
      </c>
      <c r="C684" t="s">
        <v>2420</v>
      </c>
      <c r="E684" s="217">
        <v>6.1</v>
      </c>
    </row>
    <row r="685" spans="1:5">
      <c r="A685">
        <v>401508</v>
      </c>
      <c r="B685" t="s">
        <v>2554</v>
      </c>
      <c r="C685" t="s">
        <v>2420</v>
      </c>
      <c r="E685" s="217">
        <v>6.1</v>
      </c>
    </row>
    <row r="686" spans="1:5">
      <c r="A686">
        <v>141299</v>
      </c>
      <c r="B686" t="s">
        <v>2555</v>
      </c>
      <c r="C686" t="s">
        <v>1648</v>
      </c>
    </row>
    <row r="687" spans="1:5">
      <c r="A687">
        <v>301233</v>
      </c>
      <c r="B687" t="s">
        <v>2556</v>
      </c>
      <c r="C687" t="s">
        <v>2334</v>
      </c>
      <c r="E687">
        <v>5.3</v>
      </c>
    </row>
    <row r="688" spans="1:5">
      <c r="A688">
        <v>401526</v>
      </c>
      <c r="B688" t="s">
        <v>2557</v>
      </c>
      <c r="C688" t="s">
        <v>2420</v>
      </c>
      <c r="E688" s="217">
        <v>6.1</v>
      </c>
    </row>
    <row r="689" spans="1:5">
      <c r="A689">
        <v>401527</v>
      </c>
      <c r="B689" t="s">
        <v>2558</v>
      </c>
      <c r="C689" t="s">
        <v>2420</v>
      </c>
      <c r="E689" s="217">
        <v>6.1</v>
      </c>
    </row>
    <row r="690" spans="1:5">
      <c r="A690">
        <v>260119</v>
      </c>
      <c r="B690" t="s">
        <v>2559</v>
      </c>
      <c r="C690" t="s">
        <v>1647</v>
      </c>
    </row>
    <row r="691" spans="1:5">
      <c r="A691">
        <v>281145</v>
      </c>
      <c r="B691" t="s">
        <v>2560</v>
      </c>
      <c r="C691" t="s">
        <v>1647</v>
      </c>
    </row>
    <row r="692" spans="1:5">
      <c r="A692">
        <v>281293</v>
      </c>
      <c r="B692" t="s">
        <v>2561</v>
      </c>
      <c r="C692" t="s">
        <v>1647</v>
      </c>
    </row>
    <row r="693" spans="1:5">
      <c r="A693">
        <v>281295</v>
      </c>
      <c r="B693" t="s">
        <v>2562</v>
      </c>
      <c r="C693" t="s">
        <v>1647</v>
      </c>
    </row>
    <row r="694" spans="1:5">
      <c r="A694">
        <v>304244</v>
      </c>
      <c r="B694" t="s">
        <v>2563</v>
      </c>
      <c r="C694" t="s">
        <v>2349</v>
      </c>
      <c r="E694">
        <v>5.2</v>
      </c>
    </row>
    <row r="695" spans="1:5">
      <c r="A695">
        <v>401528</v>
      </c>
      <c r="B695" t="s">
        <v>2564</v>
      </c>
      <c r="C695" t="s">
        <v>2420</v>
      </c>
      <c r="E695" s="217">
        <v>6.1</v>
      </c>
    </row>
    <row r="696" spans="1:5">
      <c r="A696">
        <v>281136</v>
      </c>
      <c r="B696" t="s">
        <v>2565</v>
      </c>
      <c r="C696" t="s">
        <v>1648</v>
      </c>
    </row>
    <row r="697" spans="1:5">
      <c r="A697">
        <v>281140</v>
      </c>
      <c r="B697" t="s">
        <v>2566</v>
      </c>
      <c r="C697" t="s">
        <v>1648</v>
      </c>
    </row>
    <row r="698" spans="1:5">
      <c r="A698">
        <v>281227</v>
      </c>
      <c r="B698" t="s">
        <v>2567</v>
      </c>
      <c r="C698" t="s">
        <v>1648</v>
      </c>
    </row>
    <row r="699" spans="1:5">
      <c r="A699">
        <v>281294</v>
      </c>
      <c r="B699" t="s">
        <v>2568</v>
      </c>
      <c r="C699" t="s">
        <v>1648</v>
      </c>
    </row>
    <row r="700" spans="1:5">
      <c r="A700">
        <v>281297</v>
      </c>
      <c r="B700" t="s">
        <v>2569</v>
      </c>
      <c r="C700" t="s">
        <v>1648</v>
      </c>
    </row>
    <row r="701" spans="1:5">
      <c r="A701">
        <v>301229</v>
      </c>
      <c r="B701" t="s">
        <v>2570</v>
      </c>
      <c r="C701" t="s">
        <v>2334</v>
      </c>
      <c r="E701">
        <v>5.3</v>
      </c>
    </row>
    <row r="702" spans="1:5">
      <c r="A702">
        <v>141303</v>
      </c>
      <c r="B702" t="s">
        <v>2571</v>
      </c>
      <c r="C702" t="s">
        <v>1648</v>
      </c>
    </row>
    <row r="703" spans="1:5">
      <c r="A703">
        <v>281296</v>
      </c>
      <c r="B703" t="s">
        <v>2572</v>
      </c>
      <c r="C703" t="s">
        <v>1648</v>
      </c>
    </row>
    <row r="704" spans="1:5">
      <c r="A704">
        <v>301142</v>
      </c>
      <c r="B704" t="s">
        <v>2573</v>
      </c>
      <c r="C704" t="s">
        <v>2334</v>
      </c>
      <c r="E704">
        <v>5.3</v>
      </c>
    </row>
    <row r="705" spans="1:5">
      <c r="A705">
        <v>102119</v>
      </c>
      <c r="B705" t="s">
        <v>2574</v>
      </c>
      <c r="C705" t="s">
        <v>1648</v>
      </c>
    </row>
    <row r="706" spans="1:5">
      <c r="A706">
        <v>111155</v>
      </c>
      <c r="B706" t="s">
        <v>2575</v>
      </c>
      <c r="C706" t="s">
        <v>1648</v>
      </c>
    </row>
    <row r="707" spans="1:5">
      <c r="A707">
        <v>170139</v>
      </c>
      <c r="B707" t="s">
        <v>2576</v>
      </c>
      <c r="C707" t="s">
        <v>1648</v>
      </c>
    </row>
    <row r="708" spans="1:5">
      <c r="A708">
        <v>311630</v>
      </c>
      <c r="B708" t="s">
        <v>2577</v>
      </c>
      <c r="C708" t="s">
        <v>1648</v>
      </c>
    </row>
    <row r="709" spans="1:5">
      <c r="A709">
        <v>440156</v>
      </c>
      <c r="B709" t="s">
        <v>2578</v>
      </c>
      <c r="C709" t="s">
        <v>2334</v>
      </c>
      <c r="E709">
        <v>5.3</v>
      </c>
    </row>
    <row r="710" spans="1:5">
      <c r="A710">
        <v>315323</v>
      </c>
      <c r="B710" t="s">
        <v>2579</v>
      </c>
      <c r="C710" t="s">
        <v>2414</v>
      </c>
      <c r="E710">
        <v>5.4</v>
      </c>
    </row>
    <row r="711" spans="1:5">
      <c r="A711">
        <v>315324</v>
      </c>
      <c r="B711" t="s">
        <v>2580</v>
      </c>
      <c r="C711" t="s">
        <v>2414</v>
      </c>
      <c r="E711">
        <v>5.4</v>
      </c>
    </row>
    <row r="712" spans="1:5">
      <c r="A712">
        <v>440186</v>
      </c>
      <c r="B712" t="s">
        <v>2581</v>
      </c>
      <c r="C712" t="s">
        <v>2414</v>
      </c>
      <c r="E712">
        <v>5.4</v>
      </c>
    </row>
    <row r="713" spans="1:5">
      <c r="A713">
        <v>315324</v>
      </c>
      <c r="B713" t="s">
        <v>2580</v>
      </c>
      <c r="C713" t="s">
        <v>2414</v>
      </c>
      <c r="E713">
        <v>5.4</v>
      </c>
    </row>
    <row r="714" spans="1:5">
      <c r="A714">
        <v>440189</v>
      </c>
      <c r="B714" t="s">
        <v>2582</v>
      </c>
      <c r="C714" t="s">
        <v>2414</v>
      </c>
      <c r="E714">
        <v>5.4</v>
      </c>
    </row>
    <row r="715" spans="1:5">
      <c r="A715">
        <v>440186</v>
      </c>
      <c r="B715" t="s">
        <v>2581</v>
      </c>
      <c r="C715" t="s">
        <v>2414</v>
      </c>
      <c r="E715">
        <v>5.4</v>
      </c>
    </row>
    <row r="716" spans="1:5">
      <c r="A716">
        <v>315324</v>
      </c>
      <c r="B716" t="s">
        <v>2580</v>
      </c>
      <c r="C716" t="s">
        <v>2414</v>
      </c>
      <c r="E716">
        <v>5.4</v>
      </c>
    </row>
    <row r="717" spans="1:5">
      <c r="A717">
        <v>315323</v>
      </c>
      <c r="B717" t="s">
        <v>2579</v>
      </c>
      <c r="C717" t="s">
        <v>2414</v>
      </c>
      <c r="E717">
        <v>5.4</v>
      </c>
    </row>
    <row r="718" spans="1:5">
      <c r="A718">
        <v>440188</v>
      </c>
      <c r="B718" t="s">
        <v>2583</v>
      </c>
      <c r="C718" t="s">
        <v>2414</v>
      </c>
      <c r="E718">
        <v>5.4</v>
      </c>
    </row>
    <row r="719" spans="1:5">
      <c r="A719">
        <v>315323</v>
      </c>
      <c r="B719" t="s">
        <v>2579</v>
      </c>
      <c r="C719" t="s">
        <v>2414</v>
      </c>
      <c r="E719">
        <v>5.4</v>
      </c>
    </row>
    <row r="720" spans="1:5">
      <c r="A720">
        <v>440188</v>
      </c>
      <c r="B720" t="s">
        <v>2583</v>
      </c>
      <c r="C720" t="s">
        <v>2414</v>
      </c>
      <c r="E720">
        <v>5.4</v>
      </c>
    </row>
    <row r="721" spans="1:5">
      <c r="A721">
        <v>440186</v>
      </c>
      <c r="B721" t="s">
        <v>2581</v>
      </c>
      <c r="C721" t="s">
        <v>2414</v>
      </c>
      <c r="E721">
        <v>5.4</v>
      </c>
    </row>
    <row r="722" spans="1:5">
      <c r="A722">
        <v>440186</v>
      </c>
      <c r="B722" t="s">
        <v>2581</v>
      </c>
      <c r="C722" t="s">
        <v>2414</v>
      </c>
      <c r="E722">
        <v>5.4</v>
      </c>
    </row>
    <row r="723" spans="1:5">
      <c r="A723">
        <v>440186</v>
      </c>
      <c r="B723" t="s">
        <v>2581</v>
      </c>
      <c r="C723" t="s">
        <v>2414</v>
      </c>
      <c r="E723">
        <v>5.4</v>
      </c>
    </row>
    <row r="724" spans="1:5">
      <c r="A724">
        <v>440186</v>
      </c>
      <c r="B724" t="s">
        <v>2581</v>
      </c>
      <c r="C724" t="s">
        <v>2414</v>
      </c>
      <c r="E724">
        <v>5.4</v>
      </c>
    </row>
    <row r="725" spans="1:5">
      <c r="A725">
        <v>160102</v>
      </c>
      <c r="B725" t="s">
        <v>2584</v>
      </c>
      <c r="C725" t="s">
        <v>1647</v>
      </c>
    </row>
    <row r="726" spans="1:5">
      <c r="A726">
        <v>142186</v>
      </c>
      <c r="B726" t="s">
        <v>2585</v>
      </c>
      <c r="C726" t="s">
        <v>1647</v>
      </c>
    </row>
    <row r="727" spans="1:5">
      <c r="A727">
        <v>160144</v>
      </c>
      <c r="B727" t="s">
        <v>2586</v>
      </c>
      <c r="C727" t="s">
        <v>1647</v>
      </c>
    </row>
    <row r="728" spans="1:5">
      <c r="A728">
        <v>141716</v>
      </c>
      <c r="B728" t="s">
        <v>2587</v>
      </c>
      <c r="C728" t="s">
        <v>1647</v>
      </c>
    </row>
    <row r="729" spans="1:5">
      <c r="A729">
        <v>141236</v>
      </c>
      <c r="B729" t="s">
        <v>2588</v>
      </c>
      <c r="C729" t="s">
        <v>1647</v>
      </c>
    </row>
    <row r="730" spans="1:5">
      <c r="A730">
        <v>141237</v>
      </c>
      <c r="B730" t="s">
        <v>2589</v>
      </c>
      <c r="C730" t="s">
        <v>1647</v>
      </c>
    </row>
    <row r="731" spans="1:5">
      <c r="A731">
        <v>141716</v>
      </c>
      <c r="B731" t="s">
        <v>2587</v>
      </c>
      <c r="C731" t="s">
        <v>1647</v>
      </c>
    </row>
    <row r="732" spans="1:5">
      <c r="A732">
        <v>141236</v>
      </c>
      <c r="B732" t="s">
        <v>2588</v>
      </c>
      <c r="C732" t="s">
        <v>1647</v>
      </c>
    </row>
    <row r="733" spans="1:5">
      <c r="A733">
        <v>141546</v>
      </c>
      <c r="B733" t="s">
        <v>2590</v>
      </c>
      <c r="C733" t="s">
        <v>1647</v>
      </c>
    </row>
    <row r="734" spans="1:5">
      <c r="A734">
        <v>141716</v>
      </c>
      <c r="B734" t="s">
        <v>2587</v>
      </c>
      <c r="C734" t="s">
        <v>1647</v>
      </c>
    </row>
    <row r="735" spans="1:5">
      <c r="A735">
        <v>141236</v>
      </c>
      <c r="B735" t="s">
        <v>2588</v>
      </c>
      <c r="C735" t="s">
        <v>1647</v>
      </c>
    </row>
    <row r="736" spans="1:5">
      <c r="A736">
        <v>141238</v>
      </c>
      <c r="B736" t="s">
        <v>2591</v>
      </c>
      <c r="C736" t="s">
        <v>1647</v>
      </c>
    </row>
    <row r="737" spans="1:5">
      <c r="A737">
        <v>141236</v>
      </c>
      <c r="B737" t="s">
        <v>2588</v>
      </c>
      <c r="C737" t="s">
        <v>1647</v>
      </c>
    </row>
    <row r="738" spans="1:5">
      <c r="A738">
        <v>141237</v>
      </c>
      <c r="B738" t="s">
        <v>2589</v>
      </c>
      <c r="C738" t="s">
        <v>1647</v>
      </c>
    </row>
    <row r="739" spans="1:5">
      <c r="A739">
        <v>141238</v>
      </c>
      <c r="B739" t="s">
        <v>2591</v>
      </c>
      <c r="C739" t="s">
        <v>1647</v>
      </c>
    </row>
    <row r="740" spans="1:5">
      <c r="A740">
        <v>141716</v>
      </c>
      <c r="B740" t="s">
        <v>2587</v>
      </c>
      <c r="C740" t="s">
        <v>1647</v>
      </c>
    </row>
    <row r="741" spans="1:5">
      <c r="A741">
        <v>141907</v>
      </c>
      <c r="B741" t="s">
        <v>2592</v>
      </c>
      <c r="C741" t="s">
        <v>1647</v>
      </c>
    </row>
    <row r="742" spans="1:5">
      <c r="A742">
        <v>141281</v>
      </c>
      <c r="B742" t="s">
        <v>2593</v>
      </c>
      <c r="C742" t="s">
        <v>1647</v>
      </c>
    </row>
    <row r="743" spans="1:5">
      <c r="A743">
        <v>440476</v>
      </c>
      <c r="B743" t="s">
        <v>2594</v>
      </c>
      <c r="C743" t="s">
        <v>2420</v>
      </c>
      <c r="E743">
        <v>6.4</v>
      </c>
    </row>
    <row r="744" spans="1:5">
      <c r="A744">
        <v>141351</v>
      </c>
      <c r="B744" t="s">
        <v>2595</v>
      </c>
      <c r="C744" t="s">
        <v>1647</v>
      </c>
    </row>
    <row r="745" spans="1:5">
      <c r="A745">
        <v>440445</v>
      </c>
      <c r="B745" t="s">
        <v>2596</v>
      </c>
      <c r="C745" t="s">
        <v>2420</v>
      </c>
      <c r="E745">
        <v>6.4</v>
      </c>
    </row>
    <row r="746" spans="1:5">
      <c r="A746">
        <v>210138</v>
      </c>
      <c r="B746" t="s">
        <v>2597</v>
      </c>
      <c r="C746" t="s">
        <v>1647</v>
      </c>
    </row>
    <row r="747" spans="1:5">
      <c r="A747">
        <v>160124</v>
      </c>
      <c r="B747" t="s">
        <v>2598</v>
      </c>
      <c r="C747" t="s">
        <v>1647</v>
      </c>
    </row>
    <row r="748" spans="1:5">
      <c r="A748">
        <v>260125</v>
      </c>
      <c r="B748" t="s">
        <v>2599</v>
      </c>
      <c r="C748" t="s">
        <v>1647</v>
      </c>
    </row>
    <row r="749" spans="1:5">
      <c r="A749" t="s">
        <v>2600</v>
      </c>
      <c r="B749" t="s">
        <v>2600</v>
      </c>
      <c r="C749" t="s">
        <v>1647</v>
      </c>
    </row>
    <row r="750" spans="1:5">
      <c r="A750" t="s">
        <v>2601</v>
      </c>
      <c r="B750" t="s">
        <v>2602</v>
      </c>
      <c r="C750" t="s">
        <v>1647</v>
      </c>
    </row>
    <row r="751" spans="1:5">
      <c r="A751">
        <v>203301</v>
      </c>
      <c r="B751" t="s">
        <v>2602</v>
      </c>
      <c r="C751" t="s">
        <v>1647</v>
      </c>
    </row>
    <row r="752" spans="1:5">
      <c r="A752">
        <v>141871</v>
      </c>
      <c r="B752" t="s">
        <v>2603</v>
      </c>
      <c r="C752" t="s">
        <v>1648</v>
      </c>
    </row>
    <row r="753" spans="1:5">
      <c r="A753">
        <v>111136</v>
      </c>
      <c r="B753" t="s">
        <v>2604</v>
      </c>
      <c r="C753" t="s">
        <v>1648</v>
      </c>
    </row>
    <row r="754" spans="1:5">
      <c r="A754">
        <v>401263</v>
      </c>
      <c r="B754" t="s">
        <v>2605</v>
      </c>
      <c r="C754" t="s">
        <v>2420</v>
      </c>
      <c r="E754">
        <v>6.4</v>
      </c>
    </row>
    <row r="755" spans="1:5">
      <c r="A755">
        <v>404714</v>
      </c>
      <c r="B755" t="s">
        <v>2606</v>
      </c>
      <c r="C755" t="s">
        <v>2420</v>
      </c>
      <c r="E755">
        <v>6.4</v>
      </c>
    </row>
    <row r="756" spans="1:5">
      <c r="A756">
        <v>102110</v>
      </c>
      <c r="B756" t="s">
        <v>2607</v>
      </c>
      <c r="C756" t="s">
        <v>1648</v>
      </c>
    </row>
    <row r="757" spans="1:5">
      <c r="A757">
        <v>170126</v>
      </c>
      <c r="B757" t="s">
        <v>2608</v>
      </c>
      <c r="C757" t="s">
        <v>1648</v>
      </c>
    </row>
    <row r="758" spans="1:5">
      <c r="A758">
        <v>260220</v>
      </c>
      <c r="B758" t="s">
        <v>2609</v>
      </c>
      <c r="C758" t="s">
        <v>1648</v>
      </c>
    </row>
    <row r="759" spans="1:5">
      <c r="A759">
        <v>311622</v>
      </c>
      <c r="B759" t="s">
        <v>2610</v>
      </c>
      <c r="C759" t="s">
        <v>1647</v>
      </c>
    </row>
    <row r="760" spans="1:5">
      <c r="A760">
        <v>160214</v>
      </c>
      <c r="B760" t="s">
        <v>2611</v>
      </c>
      <c r="C760" t="s">
        <v>1648</v>
      </c>
    </row>
    <row r="761" spans="1:5">
      <c r="A761">
        <v>102101</v>
      </c>
      <c r="B761" t="s">
        <v>2612</v>
      </c>
      <c r="C761" t="s">
        <v>1648</v>
      </c>
    </row>
    <row r="762" spans="1:5">
      <c r="A762">
        <v>201458</v>
      </c>
      <c r="B762" t="s">
        <v>2613</v>
      </c>
      <c r="C762" t="s">
        <v>636</v>
      </c>
      <c r="E762">
        <v>1.2</v>
      </c>
    </row>
    <row r="763" spans="1:5">
      <c r="A763">
        <v>305122</v>
      </c>
      <c r="B763" t="s">
        <v>2614</v>
      </c>
      <c r="C763" t="s">
        <v>2347</v>
      </c>
      <c r="D763" t="s">
        <v>2367</v>
      </c>
      <c r="E763">
        <v>5.5</v>
      </c>
    </row>
    <row r="764" spans="1:5">
      <c r="A764">
        <v>107140</v>
      </c>
      <c r="B764" t="s">
        <v>2615</v>
      </c>
      <c r="C764" t="s">
        <v>1648</v>
      </c>
    </row>
    <row r="765" spans="1:5">
      <c r="A765">
        <v>111116</v>
      </c>
      <c r="B765" t="s">
        <v>2616</v>
      </c>
      <c r="C765" t="s">
        <v>1648</v>
      </c>
    </row>
    <row r="766" spans="1:5">
      <c r="A766">
        <v>201216</v>
      </c>
      <c r="B766" t="s">
        <v>2617</v>
      </c>
      <c r="C766" t="s">
        <v>1648</v>
      </c>
    </row>
    <row r="767" spans="1:5">
      <c r="A767">
        <v>201457</v>
      </c>
      <c r="B767" t="s">
        <v>2618</v>
      </c>
      <c r="C767" t="s">
        <v>636</v>
      </c>
      <c r="E767">
        <v>1.2</v>
      </c>
    </row>
    <row r="768" spans="1:5">
      <c r="A768">
        <v>260112</v>
      </c>
      <c r="B768" t="s">
        <v>2619</v>
      </c>
      <c r="C768" t="s">
        <v>1648</v>
      </c>
    </row>
    <row r="769" spans="1:5">
      <c r="A769">
        <v>304758</v>
      </c>
      <c r="B769" t="s">
        <v>2620</v>
      </c>
      <c r="C769" t="s">
        <v>2347</v>
      </c>
      <c r="D769" t="s">
        <v>2367</v>
      </c>
      <c r="E769">
        <v>5.5</v>
      </c>
    </row>
    <row r="770" spans="1:5">
      <c r="A770">
        <v>160108</v>
      </c>
      <c r="B770" t="s">
        <v>2621</v>
      </c>
      <c r="C770" t="s">
        <v>1648</v>
      </c>
    </row>
    <row r="771" spans="1:5">
      <c r="A771">
        <v>160112</v>
      </c>
      <c r="B771" t="s">
        <v>2622</v>
      </c>
      <c r="C771" t="s">
        <v>1648</v>
      </c>
    </row>
    <row r="772" spans="1:5">
      <c r="A772">
        <v>170201</v>
      </c>
      <c r="B772" t="s">
        <v>2623</v>
      </c>
      <c r="C772" t="s">
        <v>1648</v>
      </c>
    </row>
    <row r="773" spans="1:5">
      <c r="A773">
        <v>310114</v>
      </c>
      <c r="B773" t="s">
        <v>2399</v>
      </c>
      <c r="C773" t="s">
        <v>2347</v>
      </c>
      <c r="D773" t="s">
        <v>2367</v>
      </c>
      <c r="E773">
        <v>5.5</v>
      </c>
    </row>
    <row r="774" spans="1:5">
      <c r="A774">
        <v>311301</v>
      </c>
      <c r="B774" t="s">
        <v>2624</v>
      </c>
      <c r="C774" t="s">
        <v>1647</v>
      </c>
      <c r="E774" t="s">
        <v>1291</v>
      </c>
    </row>
    <row r="775" spans="1:5">
      <c r="A775">
        <v>601201</v>
      </c>
      <c r="B775" t="s">
        <v>2625</v>
      </c>
      <c r="C775" t="s">
        <v>1648</v>
      </c>
      <c r="E775" t="s">
        <v>1291</v>
      </c>
    </row>
    <row r="776" spans="1:5">
      <c r="A776">
        <v>601202</v>
      </c>
      <c r="B776" t="s">
        <v>2626</v>
      </c>
      <c r="C776" t="s">
        <v>1648</v>
      </c>
      <c r="E776" t="s">
        <v>1291</v>
      </c>
    </row>
    <row r="777" spans="1:5">
      <c r="A777">
        <v>281114</v>
      </c>
      <c r="B777" t="s">
        <v>2611</v>
      </c>
      <c r="C777" t="s">
        <v>1648</v>
      </c>
    </row>
    <row r="778" spans="1:5">
      <c r="A778">
        <v>160119</v>
      </c>
      <c r="B778" t="s">
        <v>2627</v>
      </c>
      <c r="C778" t="s">
        <v>1648</v>
      </c>
    </row>
    <row r="779" spans="1:5">
      <c r="A779">
        <v>315111</v>
      </c>
      <c r="B779" t="s">
        <v>2628</v>
      </c>
      <c r="C779" t="s">
        <v>2334</v>
      </c>
      <c r="E779">
        <v>5.3</v>
      </c>
    </row>
    <row r="780" spans="1:5">
      <c r="A780">
        <v>440118</v>
      </c>
      <c r="B780" t="s">
        <v>2629</v>
      </c>
      <c r="C780" t="s">
        <v>2334</v>
      </c>
      <c r="E780">
        <v>5.3</v>
      </c>
    </row>
    <row r="781" spans="1:5">
      <c r="A781">
        <v>107119</v>
      </c>
      <c r="B781" t="s">
        <v>2630</v>
      </c>
      <c r="C781" t="s">
        <v>1648</v>
      </c>
    </row>
    <row r="782" spans="1:5">
      <c r="A782">
        <v>141828</v>
      </c>
      <c r="B782" t="s">
        <v>2631</v>
      </c>
      <c r="C782" t="s">
        <v>1648</v>
      </c>
    </row>
    <row r="783" spans="1:5">
      <c r="A783">
        <v>260204</v>
      </c>
      <c r="B783" t="s">
        <v>2632</v>
      </c>
      <c r="C783" t="s">
        <v>1648</v>
      </c>
    </row>
    <row r="784" spans="1:5">
      <c r="A784">
        <v>304221</v>
      </c>
      <c r="B784" t="s">
        <v>2633</v>
      </c>
      <c r="C784" t="s">
        <v>1648</v>
      </c>
      <c r="E784" t="s">
        <v>1291</v>
      </c>
    </row>
    <row r="785" spans="1:5">
      <c r="A785">
        <v>201246</v>
      </c>
      <c r="B785" t="s">
        <v>2634</v>
      </c>
      <c r="C785" t="s">
        <v>1648</v>
      </c>
    </row>
    <row r="786" spans="1:5">
      <c r="A786">
        <v>201342</v>
      </c>
      <c r="B786" t="s">
        <v>2635</v>
      </c>
      <c r="C786" t="s">
        <v>1648</v>
      </c>
    </row>
    <row r="787" spans="1:5">
      <c r="A787">
        <v>201357</v>
      </c>
      <c r="B787" t="s">
        <v>2636</v>
      </c>
      <c r="C787" t="s">
        <v>636</v>
      </c>
      <c r="E787">
        <v>1.2</v>
      </c>
    </row>
    <row r="788" spans="1:5">
      <c r="A788">
        <v>201412</v>
      </c>
      <c r="B788" t="s">
        <v>2637</v>
      </c>
      <c r="C788" t="s">
        <v>636</v>
      </c>
      <c r="E788">
        <v>1.2</v>
      </c>
    </row>
    <row r="789" spans="1:5">
      <c r="A789">
        <v>260127</v>
      </c>
      <c r="B789" t="s">
        <v>2638</v>
      </c>
      <c r="C789" t="s">
        <v>1648</v>
      </c>
    </row>
    <row r="790" spans="1:5">
      <c r="A790">
        <v>305138</v>
      </c>
      <c r="B790" t="s">
        <v>2639</v>
      </c>
      <c r="C790" t="s">
        <v>2347</v>
      </c>
      <c r="E790">
        <v>5.5</v>
      </c>
    </row>
    <row r="791" spans="1:5">
      <c r="A791">
        <v>142048</v>
      </c>
      <c r="B791" t="s">
        <v>2640</v>
      </c>
      <c r="C791" t="s">
        <v>1648</v>
      </c>
    </row>
    <row r="792" spans="1:5">
      <c r="A792">
        <v>111105</v>
      </c>
      <c r="B792" t="s">
        <v>2641</v>
      </c>
      <c r="C792" t="s">
        <v>1648</v>
      </c>
    </row>
    <row r="793" spans="1:5">
      <c r="A793">
        <v>141551</v>
      </c>
      <c r="B793" t="s">
        <v>2642</v>
      </c>
      <c r="C793" t="s">
        <v>1648</v>
      </c>
    </row>
    <row r="794" spans="1:5">
      <c r="A794">
        <v>401229</v>
      </c>
      <c r="B794" t="s">
        <v>2643</v>
      </c>
      <c r="C794" t="s">
        <v>2422</v>
      </c>
    </row>
    <row r="795" spans="1:5">
      <c r="A795">
        <v>401244</v>
      </c>
      <c r="B795" t="s">
        <v>2644</v>
      </c>
      <c r="C795" t="s">
        <v>2422</v>
      </c>
    </row>
    <row r="796" spans="1:5">
      <c r="A796">
        <v>402104</v>
      </c>
      <c r="B796" t="s">
        <v>2641</v>
      </c>
      <c r="C796" t="s">
        <v>1648</v>
      </c>
    </row>
    <row r="797" spans="1:5">
      <c r="A797">
        <v>402372</v>
      </c>
      <c r="B797" t="s">
        <v>2645</v>
      </c>
      <c r="C797" t="s">
        <v>2422</v>
      </c>
      <c r="E797" t="s">
        <v>1291</v>
      </c>
    </row>
    <row r="798" spans="1:5">
      <c r="A798">
        <v>402373</v>
      </c>
      <c r="B798" t="s">
        <v>2646</v>
      </c>
      <c r="C798" t="s">
        <v>2422</v>
      </c>
    </row>
    <row r="799" spans="1:5">
      <c r="A799">
        <v>260108</v>
      </c>
      <c r="B799" t="s">
        <v>2647</v>
      </c>
      <c r="C799" t="s">
        <v>1648</v>
      </c>
    </row>
    <row r="800" spans="1:5">
      <c r="A800">
        <v>141317</v>
      </c>
      <c r="B800" t="s">
        <v>2648</v>
      </c>
      <c r="C800" t="s">
        <v>1648</v>
      </c>
    </row>
    <row r="801" spans="1:5">
      <c r="A801">
        <v>281133</v>
      </c>
      <c r="B801" t="s">
        <v>2649</v>
      </c>
      <c r="C801" t="s">
        <v>1648</v>
      </c>
    </row>
    <row r="802" spans="1:5">
      <c r="A802">
        <v>170119</v>
      </c>
      <c r="B802" t="s">
        <v>2650</v>
      </c>
      <c r="C802" t="s">
        <v>1648</v>
      </c>
    </row>
    <row r="803" spans="1:5">
      <c r="A803">
        <v>311616</v>
      </c>
      <c r="B803" t="s">
        <v>2651</v>
      </c>
      <c r="C803" t="s">
        <v>1647</v>
      </c>
    </row>
    <row r="804" spans="1:5">
      <c r="A804">
        <v>210419</v>
      </c>
      <c r="B804" t="s">
        <v>2652</v>
      </c>
      <c r="C804" t="s">
        <v>1647</v>
      </c>
    </row>
    <row r="805" spans="1:5">
      <c r="A805">
        <v>111103</v>
      </c>
      <c r="B805" t="s">
        <v>2653</v>
      </c>
      <c r="C805" t="s">
        <v>1647</v>
      </c>
    </row>
    <row r="806" spans="1:5">
      <c r="A806">
        <v>412559</v>
      </c>
      <c r="B806" t="s">
        <v>2654</v>
      </c>
      <c r="C806" t="s">
        <v>1647</v>
      </c>
    </row>
    <row r="807" spans="1:5">
      <c r="A807">
        <v>111220</v>
      </c>
      <c r="B807" t="s">
        <v>2655</v>
      </c>
      <c r="C807" t="s">
        <v>1647</v>
      </c>
    </row>
    <row r="808" spans="1:5">
      <c r="A808">
        <v>111221</v>
      </c>
      <c r="B808" t="s">
        <v>2656</v>
      </c>
      <c r="C808" t="s">
        <v>1647</v>
      </c>
    </row>
    <row r="809" spans="1:5">
      <c r="A809">
        <v>142043</v>
      </c>
      <c r="B809" t="s">
        <v>2657</v>
      </c>
      <c r="C809" t="s">
        <v>1647</v>
      </c>
    </row>
    <row r="810" spans="1:5">
      <c r="A810">
        <v>260139</v>
      </c>
      <c r="B810" t="s">
        <v>2658</v>
      </c>
      <c r="C810" t="s">
        <v>1647</v>
      </c>
    </row>
    <row r="811" spans="1:5">
      <c r="A811">
        <v>402315</v>
      </c>
      <c r="B811" t="s">
        <v>2659</v>
      </c>
      <c r="C811" t="s">
        <v>1647</v>
      </c>
    </row>
    <row r="812" spans="1:5">
      <c r="A812">
        <v>404701</v>
      </c>
      <c r="B812" t="s">
        <v>2660</v>
      </c>
      <c r="C812" t="s">
        <v>2349</v>
      </c>
      <c r="E812">
        <v>5.2</v>
      </c>
    </row>
    <row r="813" spans="1:5">
      <c r="A813">
        <v>281155</v>
      </c>
      <c r="B813" t="s">
        <v>2661</v>
      </c>
      <c r="C813" t="s">
        <v>1647</v>
      </c>
    </row>
    <row r="814" spans="1:5">
      <c r="A814">
        <v>281283</v>
      </c>
      <c r="B814" t="s">
        <v>2662</v>
      </c>
      <c r="C814" t="s">
        <v>1647</v>
      </c>
    </row>
    <row r="815" spans="1:5">
      <c r="A815">
        <v>304742</v>
      </c>
      <c r="B815" t="s">
        <v>2663</v>
      </c>
      <c r="C815" t="s">
        <v>2347</v>
      </c>
      <c r="E815">
        <v>5.5</v>
      </c>
    </row>
    <row r="816" spans="1:5">
      <c r="A816">
        <v>210102</v>
      </c>
      <c r="B816" t="s">
        <v>2664</v>
      </c>
      <c r="C816" t="s">
        <v>1647</v>
      </c>
    </row>
    <row r="817" spans="1:5">
      <c r="A817">
        <v>141379</v>
      </c>
      <c r="B817" t="s">
        <v>2665</v>
      </c>
      <c r="C817" t="s">
        <v>1647</v>
      </c>
    </row>
    <row r="818" spans="1:5">
      <c r="A818">
        <v>141399</v>
      </c>
      <c r="B818" t="s">
        <v>2666</v>
      </c>
      <c r="C818" t="s">
        <v>1647</v>
      </c>
    </row>
    <row r="819" spans="1:5">
      <c r="A819">
        <v>305105</v>
      </c>
      <c r="B819" t="s">
        <v>2667</v>
      </c>
      <c r="C819" t="s">
        <v>2347</v>
      </c>
      <c r="E819">
        <v>5.5</v>
      </c>
    </row>
    <row r="820" spans="1:5">
      <c r="A820">
        <v>210391</v>
      </c>
      <c r="B820" t="s">
        <v>2668</v>
      </c>
      <c r="C820" t="s">
        <v>1647</v>
      </c>
    </row>
    <row r="821" spans="1:5">
      <c r="A821">
        <v>211710</v>
      </c>
      <c r="B821" t="s">
        <v>2669</v>
      </c>
      <c r="C821" t="s">
        <v>1647</v>
      </c>
    </row>
    <row r="822" spans="1:5">
      <c r="A822">
        <v>211747</v>
      </c>
      <c r="B822" t="s">
        <v>2670</v>
      </c>
      <c r="C822" t="s">
        <v>1647</v>
      </c>
    </row>
    <row r="823" spans="1:5">
      <c r="A823">
        <v>260190</v>
      </c>
      <c r="B823" t="s">
        <v>2671</v>
      </c>
      <c r="C823" t="s">
        <v>1647</v>
      </c>
    </row>
    <row r="824" spans="1:5">
      <c r="A824">
        <v>261038</v>
      </c>
      <c r="B824" t="s">
        <v>2672</v>
      </c>
      <c r="C824" t="s">
        <v>1647</v>
      </c>
    </row>
    <row r="825" spans="1:5">
      <c r="A825">
        <v>281280</v>
      </c>
      <c r="B825" t="s">
        <v>2673</v>
      </c>
      <c r="C825" t="s">
        <v>1647</v>
      </c>
    </row>
    <row r="826" spans="1:5">
      <c r="A826">
        <v>304756</v>
      </c>
      <c r="B826" t="s">
        <v>2674</v>
      </c>
      <c r="C826" t="s">
        <v>2347</v>
      </c>
      <c r="D826" t="s">
        <v>2367</v>
      </c>
      <c r="E826">
        <v>5.5</v>
      </c>
    </row>
    <row r="827" spans="1:5">
      <c r="A827">
        <v>402385</v>
      </c>
      <c r="B827" t="s">
        <v>2675</v>
      </c>
      <c r="C827" t="s">
        <v>2422</v>
      </c>
    </row>
    <row r="828" spans="1:5">
      <c r="A828">
        <v>402387</v>
      </c>
      <c r="B828" t="s">
        <v>2676</v>
      </c>
      <c r="C828" t="s">
        <v>2422</v>
      </c>
      <c r="E828" t="s">
        <v>1291</v>
      </c>
    </row>
    <row r="829" spans="1:5">
      <c r="A829">
        <v>402386</v>
      </c>
      <c r="B829" t="s">
        <v>2677</v>
      </c>
      <c r="C829" t="s">
        <v>2422</v>
      </c>
    </row>
    <row r="830" spans="1:5">
      <c r="A830">
        <v>402388</v>
      </c>
      <c r="B830" t="s">
        <v>2678</v>
      </c>
      <c r="C830" t="s">
        <v>2422</v>
      </c>
      <c r="E830" t="s">
        <v>1291</v>
      </c>
    </row>
    <row r="831" spans="1:5">
      <c r="A831">
        <v>141896</v>
      </c>
      <c r="B831" t="s">
        <v>2679</v>
      </c>
      <c r="C831" t="s">
        <v>1647</v>
      </c>
    </row>
    <row r="832" spans="1:5">
      <c r="A832">
        <v>401707</v>
      </c>
      <c r="B832" t="s">
        <v>2680</v>
      </c>
      <c r="C832" t="s">
        <v>2420</v>
      </c>
      <c r="E832">
        <v>6.4</v>
      </c>
    </row>
    <row r="833" spans="1:5">
      <c r="A833">
        <v>401708</v>
      </c>
      <c r="B833" t="s">
        <v>2681</v>
      </c>
      <c r="C833" t="s">
        <v>2420</v>
      </c>
      <c r="E833">
        <v>6.4</v>
      </c>
    </row>
    <row r="834" spans="1:5">
      <c r="A834">
        <v>440341</v>
      </c>
      <c r="B834" t="s">
        <v>2682</v>
      </c>
      <c r="C834" t="s">
        <v>2420</v>
      </c>
      <c r="E834">
        <v>6.4</v>
      </c>
    </row>
    <row r="835" spans="1:5">
      <c r="A835">
        <v>440342</v>
      </c>
      <c r="B835" t="s">
        <v>2683</v>
      </c>
      <c r="C835" t="s">
        <v>2420</v>
      </c>
      <c r="E835">
        <v>6.4</v>
      </c>
    </row>
    <row r="836" spans="1:5">
      <c r="A836">
        <v>440350</v>
      </c>
      <c r="B836" t="s">
        <v>2684</v>
      </c>
      <c r="C836" t="s">
        <v>2420</v>
      </c>
      <c r="E836">
        <v>6.4</v>
      </c>
    </row>
    <row r="837" spans="1:5">
      <c r="A837">
        <v>440351</v>
      </c>
      <c r="B837" t="s">
        <v>2685</v>
      </c>
      <c r="C837" t="s">
        <v>2420</v>
      </c>
      <c r="E837">
        <v>6.4</v>
      </c>
    </row>
    <row r="838" spans="1:5">
      <c r="A838">
        <v>401702</v>
      </c>
      <c r="B838" t="s">
        <v>2686</v>
      </c>
      <c r="C838" t="s">
        <v>2420</v>
      </c>
      <c r="E838">
        <v>6.4</v>
      </c>
    </row>
    <row r="839" spans="1:5">
      <c r="A839">
        <v>401703</v>
      </c>
      <c r="B839" t="s">
        <v>2687</v>
      </c>
      <c r="C839" t="s">
        <v>2420</v>
      </c>
      <c r="E839">
        <v>6.4</v>
      </c>
    </row>
    <row r="840" spans="1:5">
      <c r="A840">
        <v>307000</v>
      </c>
      <c r="B840" t="s">
        <v>2688</v>
      </c>
      <c r="C840" t="s">
        <v>2349</v>
      </c>
      <c r="E840">
        <v>5.2</v>
      </c>
    </row>
    <row r="841" spans="1:5">
      <c r="A841">
        <v>304400</v>
      </c>
      <c r="B841" t="s">
        <v>2689</v>
      </c>
      <c r="C841" t="s">
        <v>2414</v>
      </c>
      <c r="E841">
        <v>5.4</v>
      </c>
    </row>
    <row r="842" spans="1:5">
      <c r="A842">
        <v>315112</v>
      </c>
      <c r="B842" t="s">
        <v>2690</v>
      </c>
      <c r="C842" t="s">
        <v>2334</v>
      </c>
      <c r="E842">
        <v>5.3</v>
      </c>
    </row>
    <row r="843" spans="1:5">
      <c r="A843">
        <v>444001</v>
      </c>
      <c r="B843" t="s">
        <v>2691</v>
      </c>
      <c r="C843" t="s">
        <v>2334</v>
      </c>
      <c r="E843">
        <v>5.3</v>
      </c>
    </row>
    <row r="844" spans="1:5">
      <c r="A844">
        <v>141941</v>
      </c>
      <c r="B844" t="s">
        <v>2692</v>
      </c>
      <c r="C844" t="s">
        <v>1647</v>
      </c>
    </row>
    <row r="845" spans="1:5">
      <c r="A845">
        <v>102112</v>
      </c>
      <c r="B845" t="s">
        <v>2693</v>
      </c>
      <c r="C845" t="s">
        <v>1647</v>
      </c>
    </row>
    <row r="846" spans="1:5">
      <c r="A846">
        <v>170127</v>
      </c>
      <c r="B846" t="s">
        <v>2694</v>
      </c>
      <c r="C846" t="s">
        <v>1647</v>
      </c>
    </row>
    <row r="847" spans="1:5">
      <c r="A847">
        <v>401509</v>
      </c>
      <c r="B847" t="s">
        <v>2695</v>
      </c>
      <c r="C847" t="s">
        <v>2433</v>
      </c>
      <c r="E847">
        <v>6.2</v>
      </c>
    </row>
    <row r="848" spans="1:5">
      <c r="A848">
        <v>301237</v>
      </c>
      <c r="B848" t="s">
        <v>2696</v>
      </c>
      <c r="C848" t="s">
        <v>2334</v>
      </c>
      <c r="E848">
        <v>5.3</v>
      </c>
    </row>
    <row r="849" spans="1:5">
      <c r="A849">
        <v>311623</v>
      </c>
      <c r="B849" t="s">
        <v>2697</v>
      </c>
      <c r="C849" t="s">
        <v>1647</v>
      </c>
    </row>
    <row r="850" spans="1:5">
      <c r="A850">
        <v>102102</v>
      </c>
      <c r="B850" t="s">
        <v>2698</v>
      </c>
      <c r="C850" t="s">
        <v>1647</v>
      </c>
    </row>
    <row r="851" spans="1:5">
      <c r="A851">
        <v>260836</v>
      </c>
      <c r="B851" t="s">
        <v>2705</v>
      </c>
      <c r="C851" t="s">
        <v>1647</v>
      </c>
    </row>
    <row r="852" spans="1:5">
      <c r="A852">
        <v>260837</v>
      </c>
      <c r="B852" t="s">
        <v>2706</v>
      </c>
      <c r="C852" t="s">
        <v>1647</v>
      </c>
    </row>
    <row r="853" spans="1:5">
      <c r="A853">
        <v>261027</v>
      </c>
      <c r="B853" t="s">
        <v>2855</v>
      </c>
      <c r="C853" t="s">
        <v>1647</v>
      </c>
    </row>
    <row r="854" spans="1:5">
      <c r="A854">
        <v>261030</v>
      </c>
      <c r="B854" t="s">
        <v>2856</v>
      </c>
      <c r="C854" t="s">
        <v>1647</v>
      </c>
    </row>
    <row r="855" spans="1:5">
      <c r="A855">
        <v>261259</v>
      </c>
      <c r="B855" t="s">
        <v>2707</v>
      </c>
      <c r="C855" t="s">
        <v>1647</v>
      </c>
    </row>
    <row r="856" spans="1:5">
      <c r="A856">
        <v>261260</v>
      </c>
      <c r="B856" t="s">
        <v>2708</v>
      </c>
      <c r="C856" t="s">
        <v>1647</v>
      </c>
    </row>
    <row r="857" spans="1:5">
      <c r="A857">
        <v>261262</v>
      </c>
      <c r="B857" t="s">
        <v>2709</v>
      </c>
      <c r="C857" t="s">
        <v>1647</v>
      </c>
    </row>
    <row r="858" spans="1:5">
      <c r="A858">
        <v>141366</v>
      </c>
      <c r="B858" t="s">
        <v>2857</v>
      </c>
      <c r="C858" t="s">
        <v>1647</v>
      </c>
    </row>
    <row r="859" spans="1:5">
      <c r="A859">
        <v>281228</v>
      </c>
      <c r="B859" t="s">
        <v>2858</v>
      </c>
      <c r="C859" t="s">
        <v>1647</v>
      </c>
    </row>
    <row r="860" spans="1:5">
      <c r="A860">
        <v>102131</v>
      </c>
      <c r="B860" t="s">
        <v>2738</v>
      </c>
      <c r="C860" t="s">
        <v>1647</v>
      </c>
    </row>
    <row r="861" spans="1:5">
      <c r="A861">
        <v>201456</v>
      </c>
      <c r="B861" t="s">
        <v>2859</v>
      </c>
      <c r="C861" t="s">
        <v>1647</v>
      </c>
    </row>
    <row r="862" spans="1:5">
      <c r="A862">
        <v>281143</v>
      </c>
      <c r="B862" t="s">
        <v>2860</v>
      </c>
      <c r="C862" t="s">
        <v>1647</v>
      </c>
    </row>
    <row r="863" spans="1:5">
      <c r="A863">
        <v>201410</v>
      </c>
      <c r="B863" t="s">
        <v>2861</v>
      </c>
      <c r="C863" t="s">
        <v>1647</v>
      </c>
    </row>
    <row r="864" spans="1:5">
      <c r="A864">
        <v>315328</v>
      </c>
      <c r="B864" t="s">
        <v>2727</v>
      </c>
      <c r="C864" t="s">
        <v>1647</v>
      </c>
      <c r="E864">
        <v>5.4</v>
      </c>
    </row>
    <row r="865" spans="1:5">
      <c r="A865" s="55">
        <v>305106</v>
      </c>
      <c r="B865" s="55" t="s">
        <v>2825</v>
      </c>
      <c r="C865" s="55" t="s">
        <v>2347</v>
      </c>
      <c r="D865" s="55"/>
      <c r="E865" s="55">
        <v>5.5</v>
      </c>
    </row>
    <row r="866" spans="1:5">
      <c r="A866">
        <v>210667</v>
      </c>
      <c r="B866" t="s">
        <v>2862</v>
      </c>
      <c r="C866" t="s">
        <v>1647</v>
      </c>
    </row>
    <row r="867" spans="1:5">
      <c r="A867">
        <v>107114</v>
      </c>
      <c r="B867" t="s">
        <v>2863</v>
      </c>
      <c r="C867" t="s">
        <v>1647</v>
      </c>
    </row>
    <row r="868" spans="1:5">
      <c r="A868">
        <v>301600</v>
      </c>
      <c r="B868" t="s">
        <v>2701</v>
      </c>
      <c r="C868" t="s">
        <v>2349</v>
      </c>
      <c r="E868">
        <v>5.2</v>
      </c>
    </row>
    <row r="869" spans="1:5">
      <c r="A869">
        <v>121171</v>
      </c>
      <c r="B869" t="s">
        <v>2739</v>
      </c>
      <c r="C869" t="s">
        <v>1647</v>
      </c>
    </row>
    <row r="870" spans="1:5">
      <c r="A870">
        <v>141697</v>
      </c>
      <c r="B870" t="s">
        <v>2864</v>
      </c>
      <c r="C870" t="s">
        <v>1647</v>
      </c>
    </row>
    <row r="872" spans="1:5">
      <c r="A872">
        <v>101131</v>
      </c>
      <c r="B872" t="s">
        <v>2729</v>
      </c>
      <c r="C872" t="s">
        <v>1647</v>
      </c>
    </row>
    <row r="873" spans="1:5">
      <c r="A873">
        <v>111139</v>
      </c>
      <c r="B873" t="s">
        <v>2865</v>
      </c>
      <c r="C873" t="s">
        <v>1647</v>
      </c>
    </row>
    <row r="874" spans="1:5">
      <c r="A874">
        <v>111248</v>
      </c>
      <c r="B874" t="s">
        <v>2730</v>
      </c>
      <c r="C874" t="s">
        <v>1647</v>
      </c>
    </row>
    <row r="875" spans="1:5">
      <c r="A875">
        <v>170151</v>
      </c>
      <c r="B875" t="s">
        <v>2731</v>
      </c>
      <c r="C875" t="s">
        <v>1647</v>
      </c>
    </row>
    <row r="876" spans="1:5">
      <c r="A876">
        <v>211658</v>
      </c>
      <c r="B876" t="s">
        <v>2747</v>
      </c>
      <c r="C876" t="s">
        <v>1647</v>
      </c>
    </row>
    <row r="877" spans="1:5">
      <c r="A877">
        <v>260944</v>
      </c>
      <c r="B877" t="s">
        <v>2712</v>
      </c>
      <c r="C877" t="s">
        <v>1647</v>
      </c>
    </row>
    <row r="878" spans="1:5">
      <c r="A878">
        <v>301354</v>
      </c>
      <c r="B878" t="s">
        <v>2744</v>
      </c>
      <c r="C878" t="s">
        <v>2334</v>
      </c>
      <c r="E878">
        <v>5.3</v>
      </c>
    </row>
    <row r="879" spans="1:5">
      <c r="A879">
        <v>304118</v>
      </c>
      <c r="B879" t="s">
        <v>2732</v>
      </c>
      <c r="C879" t="s">
        <v>2349</v>
      </c>
      <c r="E879">
        <v>5.2</v>
      </c>
    </row>
    <row r="880" spans="1:5">
      <c r="A880">
        <v>304223</v>
      </c>
      <c r="B880" t="s">
        <v>2866</v>
      </c>
      <c r="C880" t="s">
        <v>2349</v>
      </c>
      <c r="E880">
        <v>5.2</v>
      </c>
    </row>
    <row r="881" spans="1:5">
      <c r="A881">
        <v>311241</v>
      </c>
      <c r="B881" t="s">
        <v>2733</v>
      </c>
      <c r="C881" t="s">
        <v>1647</v>
      </c>
      <c r="E881" t="s">
        <v>1291</v>
      </c>
    </row>
    <row r="882" spans="1:5">
      <c r="A882">
        <v>440600</v>
      </c>
      <c r="B882" t="s">
        <v>2752</v>
      </c>
      <c r="C882" t="s">
        <v>2414</v>
      </c>
      <c r="E882">
        <v>5.4</v>
      </c>
    </row>
    <row r="883" spans="1:5">
      <c r="A883">
        <v>440611</v>
      </c>
      <c r="B883" t="s">
        <v>2734</v>
      </c>
      <c r="C883" t="s">
        <v>2334</v>
      </c>
      <c r="E883">
        <v>5.3</v>
      </c>
    </row>
    <row r="884" spans="1:5">
      <c r="A884">
        <v>210766</v>
      </c>
      <c r="B884" t="s">
        <v>2748</v>
      </c>
    </row>
    <row r="885" spans="1:5">
      <c r="A885">
        <v>211146</v>
      </c>
      <c r="B885" t="s">
        <v>2749</v>
      </c>
    </row>
    <row r="886" spans="1:5">
      <c r="A886">
        <v>301222</v>
      </c>
      <c r="B886" t="s">
        <v>2867</v>
      </c>
      <c r="C886" t="s">
        <v>2334</v>
      </c>
      <c r="E886">
        <v>5.3</v>
      </c>
    </row>
    <row r="888" spans="1:5">
      <c r="A888">
        <v>102132</v>
      </c>
      <c r="B888" t="s">
        <v>2735</v>
      </c>
    </row>
    <row r="889" spans="1:5">
      <c r="A889">
        <v>107106</v>
      </c>
      <c r="B889" t="s">
        <v>2753</v>
      </c>
    </row>
    <row r="890" spans="1:5">
      <c r="A890">
        <v>111238</v>
      </c>
      <c r="B890" t="s">
        <v>2746</v>
      </c>
    </row>
    <row r="891" spans="1:5">
      <c r="A891">
        <v>141126</v>
      </c>
      <c r="B891" t="s">
        <v>2868</v>
      </c>
    </row>
    <row r="892" spans="1:5">
      <c r="A892">
        <v>170146</v>
      </c>
      <c r="B892" t="s">
        <v>2736</v>
      </c>
    </row>
    <row r="893" spans="1:5">
      <c r="A893">
        <v>210125</v>
      </c>
      <c r="B893" t="s">
        <v>2751</v>
      </c>
    </row>
    <row r="894" spans="1:5">
      <c r="A894">
        <v>260103</v>
      </c>
      <c r="B894" t="s">
        <v>2869</v>
      </c>
    </row>
    <row r="895" spans="1:5">
      <c r="A895">
        <v>307001</v>
      </c>
      <c r="B895" t="s">
        <v>2737</v>
      </c>
    </row>
    <row r="896" spans="1:5">
      <c r="A896">
        <v>401520</v>
      </c>
      <c r="B896" t="s">
        <v>2870</v>
      </c>
      <c r="C896" t="s">
        <v>2433</v>
      </c>
      <c r="E896">
        <v>6.2</v>
      </c>
    </row>
    <row r="897" spans="1:5" s="430" customFormat="1">
      <c r="A897" s="430">
        <v>402129</v>
      </c>
      <c r="B897" s="430" t="s">
        <v>2871</v>
      </c>
      <c r="C897" s="430" t="s">
        <v>2420</v>
      </c>
      <c r="E897" s="430">
        <v>6.4</v>
      </c>
    </row>
    <row r="898" spans="1:5">
      <c r="A898">
        <v>403303</v>
      </c>
      <c r="B898" t="s">
        <v>2745</v>
      </c>
      <c r="C898" t="s">
        <v>2420</v>
      </c>
      <c r="E898">
        <v>6.4</v>
      </c>
    </row>
    <row r="899" spans="1:5">
      <c r="A899">
        <v>501201</v>
      </c>
      <c r="B899" t="s">
        <v>2699</v>
      </c>
      <c r="E899" t="s">
        <v>1291</v>
      </c>
    </row>
    <row r="900" spans="1:5">
      <c r="A900">
        <v>501202</v>
      </c>
      <c r="B900" t="s">
        <v>2700</v>
      </c>
      <c r="E900" t="s">
        <v>1291</v>
      </c>
    </row>
    <row r="901" spans="1:5">
      <c r="E901" t="s">
        <v>1291</v>
      </c>
    </row>
    <row r="902" spans="1:5">
      <c r="A902">
        <v>141948</v>
      </c>
      <c r="B902" t="s">
        <v>2872</v>
      </c>
      <c r="E902" t="s">
        <v>1291</v>
      </c>
    </row>
    <row r="903" spans="1:5">
      <c r="E903" t="s">
        <v>1291</v>
      </c>
    </row>
    <row r="904" spans="1:5">
      <c r="A904">
        <v>141975</v>
      </c>
      <c r="B904" t="s">
        <v>2873</v>
      </c>
      <c r="E904" t="s">
        <v>1291</v>
      </c>
    </row>
    <row r="905" spans="1:5">
      <c r="A905">
        <v>141975</v>
      </c>
      <c r="B905" t="s">
        <v>2873</v>
      </c>
      <c r="E905" t="s">
        <v>1291</v>
      </c>
    </row>
    <row r="906" spans="1:5">
      <c r="A906">
        <v>106106</v>
      </c>
      <c r="B906" t="s">
        <v>2784</v>
      </c>
      <c r="E906" t="s">
        <v>1291</v>
      </c>
    </row>
    <row r="907" spans="1:5">
      <c r="A907">
        <v>106101</v>
      </c>
      <c r="B907" t="s">
        <v>2769</v>
      </c>
      <c r="E907" t="s">
        <v>1291</v>
      </c>
    </row>
    <row r="908" spans="1:5">
      <c r="A908">
        <v>111120</v>
      </c>
      <c r="B908" t="s">
        <v>2031</v>
      </c>
      <c r="E908" t="s">
        <v>1291</v>
      </c>
    </row>
    <row r="909" spans="1:5">
      <c r="A909">
        <v>141199</v>
      </c>
      <c r="B909" t="s">
        <v>3363</v>
      </c>
      <c r="E909" t="s">
        <v>1291</v>
      </c>
    </row>
    <row r="910" spans="1:5">
      <c r="A910">
        <v>141258</v>
      </c>
      <c r="B910" t="s">
        <v>3364</v>
      </c>
      <c r="E910" t="s">
        <v>1291</v>
      </c>
    </row>
    <row r="911" spans="1:5">
      <c r="A911">
        <v>141794</v>
      </c>
      <c r="B911" t="s">
        <v>3365</v>
      </c>
      <c r="E911" t="s">
        <v>1291</v>
      </c>
    </row>
    <row r="912" spans="1:5">
      <c r="A912">
        <v>141865</v>
      </c>
      <c r="B912" t="s">
        <v>3366</v>
      </c>
      <c r="E912" t="s">
        <v>1291</v>
      </c>
    </row>
    <row r="913" spans="1:5">
      <c r="A913">
        <v>142077</v>
      </c>
      <c r="B913" t="s">
        <v>2913</v>
      </c>
      <c r="E913" t="s">
        <v>1291</v>
      </c>
    </row>
    <row r="914" spans="1:5">
      <c r="A914">
        <v>142243</v>
      </c>
      <c r="B914" t="s">
        <v>3367</v>
      </c>
      <c r="E914" t="s">
        <v>1291</v>
      </c>
    </row>
    <row r="915" spans="1:5">
      <c r="A915">
        <v>142251</v>
      </c>
      <c r="B915" t="s">
        <v>3368</v>
      </c>
      <c r="E915" t="s">
        <v>1291</v>
      </c>
    </row>
    <row r="916" spans="1:5">
      <c r="A916">
        <v>142252</v>
      </c>
      <c r="B916" t="s">
        <v>3369</v>
      </c>
      <c r="E916" t="s">
        <v>1291</v>
      </c>
    </row>
    <row r="917" spans="1:5">
      <c r="A917">
        <v>142256</v>
      </c>
      <c r="B917" t="s">
        <v>3370</v>
      </c>
      <c r="E917" t="s">
        <v>1291</v>
      </c>
    </row>
    <row r="918" spans="1:5">
      <c r="A918">
        <v>142258</v>
      </c>
      <c r="B918" t="s">
        <v>3371</v>
      </c>
      <c r="E918" t="s">
        <v>1291</v>
      </c>
    </row>
    <row r="919" spans="1:5">
      <c r="A919">
        <v>142262</v>
      </c>
      <c r="B919" t="s">
        <v>3372</v>
      </c>
      <c r="E919" t="s">
        <v>1291</v>
      </c>
    </row>
    <row r="920" spans="1:5">
      <c r="A920">
        <v>142263</v>
      </c>
      <c r="B920" t="s">
        <v>3373</v>
      </c>
      <c r="E920" t="s">
        <v>1291</v>
      </c>
    </row>
    <row r="921" spans="1:5">
      <c r="A921">
        <v>142265</v>
      </c>
      <c r="B921" t="s">
        <v>3374</v>
      </c>
      <c r="E921" t="s">
        <v>1291</v>
      </c>
    </row>
    <row r="922" spans="1:5">
      <c r="A922">
        <v>142271</v>
      </c>
      <c r="B922" t="s">
        <v>3375</v>
      </c>
      <c r="E922" t="s">
        <v>1291</v>
      </c>
    </row>
    <row r="923" spans="1:5">
      <c r="A923">
        <v>142274</v>
      </c>
      <c r="B923" t="s">
        <v>3376</v>
      </c>
      <c r="E923" t="s">
        <v>1291</v>
      </c>
    </row>
    <row r="924" spans="1:5">
      <c r="A924">
        <v>142276</v>
      </c>
      <c r="B924" t="s">
        <v>3377</v>
      </c>
      <c r="E924" t="s">
        <v>1291</v>
      </c>
    </row>
    <row r="925" spans="1:5">
      <c r="A925">
        <v>210854</v>
      </c>
      <c r="B925" t="s">
        <v>3378</v>
      </c>
      <c r="E925" t="s">
        <v>1291</v>
      </c>
    </row>
    <row r="926" spans="1:5">
      <c r="A926">
        <v>142255</v>
      </c>
      <c r="B926" t="s">
        <v>3379</v>
      </c>
      <c r="E926" t="s">
        <v>1291</v>
      </c>
    </row>
    <row r="927" spans="1:5">
      <c r="A927">
        <v>106100</v>
      </c>
      <c r="B927" t="s">
        <v>3380</v>
      </c>
      <c r="E927" t="s">
        <v>1291</v>
      </c>
    </row>
    <row r="928" spans="1:5">
      <c r="A928">
        <v>142269</v>
      </c>
      <c r="B928" t="s">
        <v>3381</v>
      </c>
      <c r="E928" t="s">
        <v>1291</v>
      </c>
    </row>
    <row r="929" spans="1:5">
      <c r="A929">
        <v>160157</v>
      </c>
      <c r="B929" t="s">
        <v>3382</v>
      </c>
      <c r="E929" t="s">
        <v>1291</v>
      </c>
    </row>
    <row r="930" spans="1:5">
      <c r="A930">
        <v>210221</v>
      </c>
      <c r="B930" t="s">
        <v>3383</v>
      </c>
      <c r="E930" t="s">
        <v>1291</v>
      </c>
    </row>
    <row r="931" spans="1:5">
      <c r="A931">
        <v>210362</v>
      </c>
      <c r="B931" t="s">
        <v>3384</v>
      </c>
      <c r="E931" t="s">
        <v>1291</v>
      </c>
    </row>
    <row r="932" spans="1:5">
      <c r="A932">
        <v>210382</v>
      </c>
      <c r="B932" t="s">
        <v>3385</v>
      </c>
      <c r="E932" t="s">
        <v>1291</v>
      </c>
    </row>
    <row r="933" spans="1:5">
      <c r="A933">
        <v>210384</v>
      </c>
      <c r="B933" t="s">
        <v>3386</v>
      </c>
      <c r="E933" t="s">
        <v>1291</v>
      </c>
    </row>
    <row r="934" spans="1:5">
      <c r="A934">
        <v>210673</v>
      </c>
      <c r="B934" t="s">
        <v>3387</v>
      </c>
      <c r="E934" t="s">
        <v>1291</v>
      </c>
    </row>
    <row r="935" spans="1:5">
      <c r="A935">
        <v>211128</v>
      </c>
      <c r="B935" t="s">
        <v>3388</v>
      </c>
      <c r="E935" t="s">
        <v>1291</v>
      </c>
    </row>
    <row r="936" spans="1:5">
      <c r="A936">
        <v>211140</v>
      </c>
      <c r="B936" t="s">
        <v>3389</v>
      </c>
      <c r="E936" t="s">
        <v>1291</v>
      </c>
    </row>
    <row r="937" spans="1:5">
      <c r="A937">
        <v>211211</v>
      </c>
      <c r="B937" t="s">
        <v>3390</v>
      </c>
      <c r="E937" t="s">
        <v>1291</v>
      </c>
    </row>
    <row r="938" spans="1:5">
      <c r="A938">
        <v>211745</v>
      </c>
      <c r="B938" t="s">
        <v>3391</v>
      </c>
      <c r="E938" t="s">
        <v>1291</v>
      </c>
    </row>
    <row r="939" spans="1:5">
      <c r="A939">
        <v>232330</v>
      </c>
      <c r="B939" t="s">
        <v>3392</v>
      </c>
      <c r="E939" t="s">
        <v>1291</v>
      </c>
    </row>
    <row r="940" spans="1:5">
      <c r="A940">
        <v>260180</v>
      </c>
      <c r="B940" t="s">
        <v>3393</v>
      </c>
      <c r="E940" t="s">
        <v>1291</v>
      </c>
    </row>
    <row r="941" spans="1:5">
      <c r="A941">
        <v>260811</v>
      </c>
      <c r="B941" t="s">
        <v>3394</v>
      </c>
      <c r="E941" t="s">
        <v>1291</v>
      </c>
    </row>
    <row r="942" spans="1:5">
      <c r="A942">
        <v>260838</v>
      </c>
      <c r="B942" t="s">
        <v>3395</v>
      </c>
      <c r="E942" t="s">
        <v>1291</v>
      </c>
    </row>
    <row r="943" spans="1:5">
      <c r="A943">
        <v>260852</v>
      </c>
      <c r="B943" t="s">
        <v>3396</v>
      </c>
      <c r="E943" t="s">
        <v>1291</v>
      </c>
    </row>
    <row r="944" spans="1:5">
      <c r="A944">
        <v>260918</v>
      </c>
      <c r="B944" t="s">
        <v>3397</v>
      </c>
      <c r="E944" t="s">
        <v>1291</v>
      </c>
    </row>
    <row r="945" spans="1:5">
      <c r="A945">
        <v>111258</v>
      </c>
      <c r="B945" t="s">
        <v>3399</v>
      </c>
      <c r="E945" t="s">
        <v>1291</v>
      </c>
    </row>
    <row r="946" spans="1:5">
      <c r="A946">
        <v>111259</v>
      </c>
      <c r="B946" t="s">
        <v>3400</v>
      </c>
      <c r="E946" t="s">
        <v>1291</v>
      </c>
    </row>
    <row r="947" spans="1:5">
      <c r="A947">
        <v>210853</v>
      </c>
      <c r="B947" t="s">
        <v>3401</v>
      </c>
      <c r="E947" t="s">
        <v>1291</v>
      </c>
    </row>
    <row r="948" spans="1:5">
      <c r="A948">
        <v>260104</v>
      </c>
      <c r="B948" t="s">
        <v>3402</v>
      </c>
      <c r="E948" t="s">
        <v>1291</v>
      </c>
    </row>
    <row r="949" spans="1:5">
      <c r="A949">
        <v>107098</v>
      </c>
      <c r="B949" t="s">
        <v>3403</v>
      </c>
      <c r="E949" t="s">
        <v>1291</v>
      </c>
    </row>
    <row r="950" spans="1:5">
      <c r="A950">
        <v>141408</v>
      </c>
      <c r="B950" t="s">
        <v>3404</v>
      </c>
      <c r="E950" t="s">
        <v>1291</v>
      </c>
    </row>
    <row r="951" spans="1:5">
      <c r="A951">
        <v>160242</v>
      </c>
      <c r="B951" t="s">
        <v>3405</v>
      </c>
      <c r="E951" t="s">
        <v>1291</v>
      </c>
    </row>
    <row r="952" spans="1:5">
      <c r="A952">
        <v>210334</v>
      </c>
      <c r="B952" t="s">
        <v>3406</v>
      </c>
      <c r="E952" t="s">
        <v>1291</v>
      </c>
    </row>
    <row r="953" spans="1:5">
      <c r="A953">
        <v>211198</v>
      </c>
      <c r="B953" t="s">
        <v>3407</v>
      </c>
      <c r="E953" t="s">
        <v>1291</v>
      </c>
    </row>
    <row r="954" spans="1:5">
      <c r="A954">
        <v>260840</v>
      </c>
      <c r="B954" t="s">
        <v>872</v>
      </c>
      <c r="E954" t="s">
        <v>1291</v>
      </c>
    </row>
    <row r="955" spans="1:5">
      <c r="A955">
        <v>260841</v>
      </c>
      <c r="B955" t="s">
        <v>882</v>
      </c>
      <c r="E955" t="s">
        <v>1291</v>
      </c>
    </row>
    <row r="956" spans="1:5">
      <c r="A956">
        <v>260843</v>
      </c>
      <c r="B956" t="s">
        <v>873</v>
      </c>
      <c r="E956" t="s">
        <v>1291</v>
      </c>
    </row>
    <row r="957" spans="1:5">
      <c r="A957">
        <v>111211</v>
      </c>
      <c r="B957" t="s">
        <v>3413</v>
      </c>
      <c r="E957" t="s">
        <v>1291</v>
      </c>
    </row>
    <row r="958" spans="1:5">
      <c r="A958">
        <v>142247</v>
      </c>
      <c r="B958" t="s">
        <v>3414</v>
      </c>
      <c r="E958" t="s">
        <v>1291</v>
      </c>
    </row>
    <row r="959" spans="1:5">
      <c r="A959">
        <v>142261</v>
      </c>
      <c r="B959" t="s">
        <v>3415</v>
      </c>
      <c r="E959" t="s">
        <v>1291</v>
      </c>
    </row>
    <row r="960" spans="1:5">
      <c r="A960">
        <v>142250</v>
      </c>
      <c r="B960" t="s">
        <v>3416</v>
      </c>
      <c r="E960" t="s">
        <v>1291</v>
      </c>
    </row>
    <row r="961" spans="1:5">
      <c r="A961">
        <v>142254</v>
      </c>
      <c r="B961" t="s">
        <v>3417</v>
      </c>
      <c r="E961" t="s">
        <v>1291</v>
      </c>
    </row>
    <row r="962" spans="1:5">
      <c r="A962">
        <v>160229</v>
      </c>
      <c r="B962" t="s">
        <v>3418</v>
      </c>
      <c r="E962" t="s">
        <v>1291</v>
      </c>
    </row>
    <row r="963" spans="1:5">
      <c r="A963">
        <v>260274</v>
      </c>
      <c r="B963" t="s">
        <v>3419</v>
      </c>
      <c r="E963" t="s">
        <v>1291</v>
      </c>
    </row>
    <row r="964" spans="1:5">
      <c r="A964">
        <v>111192</v>
      </c>
      <c r="B964" t="s">
        <v>3420</v>
      </c>
      <c r="E964" t="s">
        <v>1291</v>
      </c>
    </row>
    <row r="965" spans="1:5">
      <c r="A965">
        <v>142096</v>
      </c>
      <c r="B965" t="s">
        <v>3421</v>
      </c>
      <c r="E965" t="s">
        <v>1291</v>
      </c>
    </row>
    <row r="966" spans="1:5">
      <c r="A966">
        <v>111172</v>
      </c>
      <c r="B966" t="s">
        <v>3427</v>
      </c>
      <c r="E966" t="s">
        <v>1291</v>
      </c>
    </row>
    <row r="967" spans="1:5">
      <c r="A967">
        <v>261025</v>
      </c>
      <c r="B967" t="s">
        <v>2314</v>
      </c>
      <c r="E967" t="s">
        <v>1291</v>
      </c>
    </row>
    <row r="968" spans="1:5">
      <c r="A968">
        <v>107099</v>
      </c>
      <c r="B968" t="s">
        <v>3431</v>
      </c>
      <c r="E968" t="s">
        <v>1291</v>
      </c>
    </row>
    <row r="969" spans="1:5">
      <c r="A969">
        <v>107134</v>
      </c>
      <c r="B969" t="s">
        <v>3432</v>
      </c>
      <c r="E969" t="s">
        <v>1291</v>
      </c>
    </row>
    <row r="970" spans="1:5">
      <c r="A970">
        <v>210623</v>
      </c>
      <c r="B970" t="s">
        <v>3434</v>
      </c>
      <c r="E970" t="s">
        <v>1291</v>
      </c>
    </row>
    <row r="971" spans="1:5">
      <c r="A971">
        <v>210852</v>
      </c>
      <c r="B971" t="s">
        <v>3435</v>
      </c>
      <c r="E971" t="s">
        <v>1291</v>
      </c>
    </row>
    <row r="972" spans="1:5">
      <c r="A972">
        <v>211187</v>
      </c>
      <c r="B972" t="s">
        <v>3436</v>
      </c>
      <c r="E972" t="s">
        <v>1291</v>
      </c>
    </row>
    <row r="973" spans="1:5">
      <c r="A973">
        <v>260933</v>
      </c>
      <c r="B973" t="s">
        <v>3437</v>
      </c>
      <c r="E973" t="s">
        <v>1291</v>
      </c>
    </row>
    <row r="974" spans="1:5">
      <c r="A974">
        <v>261031</v>
      </c>
      <c r="B974" t="s">
        <v>3438</v>
      </c>
      <c r="E974" t="s">
        <v>1291</v>
      </c>
    </row>
    <row r="975" spans="1:5">
      <c r="A975">
        <v>281269</v>
      </c>
      <c r="B975" t="s">
        <v>3439</v>
      </c>
      <c r="E975" t="s">
        <v>1291</v>
      </c>
    </row>
    <row r="976" spans="1:5">
      <c r="A976">
        <v>281281</v>
      </c>
      <c r="B976" t="s">
        <v>3440</v>
      </c>
      <c r="E976" t="s">
        <v>1291</v>
      </c>
    </row>
    <row r="977" spans="1:5">
      <c r="A977">
        <v>106105</v>
      </c>
      <c r="B977" t="s">
        <v>2783</v>
      </c>
      <c r="E977" t="s">
        <v>1291</v>
      </c>
    </row>
    <row r="978" spans="1:5">
      <c r="A978">
        <v>209943</v>
      </c>
      <c r="B978" t="s">
        <v>3441</v>
      </c>
      <c r="E978" t="s">
        <v>1291</v>
      </c>
    </row>
    <row r="979" spans="1:5">
      <c r="A979">
        <v>210687</v>
      </c>
      <c r="B979" t="s">
        <v>3442</v>
      </c>
      <c r="E979" t="s">
        <v>1291</v>
      </c>
    </row>
    <row r="980" spans="1:5">
      <c r="A980">
        <v>111158</v>
      </c>
      <c r="B980" t="s">
        <v>3443</v>
      </c>
      <c r="E980" t="s">
        <v>1291</v>
      </c>
    </row>
    <row r="981" spans="1:5">
      <c r="A981">
        <v>109157</v>
      </c>
      <c r="B981" t="s">
        <v>3444</v>
      </c>
      <c r="E981" t="s">
        <v>1291</v>
      </c>
    </row>
    <row r="982" spans="1:5">
      <c r="A982">
        <v>210688</v>
      </c>
      <c r="B982" t="s">
        <v>3445</v>
      </c>
      <c r="E982" t="s">
        <v>1291</v>
      </c>
    </row>
    <row r="983" spans="1:5">
      <c r="A983">
        <v>260252</v>
      </c>
      <c r="B983" t="s">
        <v>2671</v>
      </c>
      <c r="E983" t="s">
        <v>1291</v>
      </c>
    </row>
    <row r="984" spans="1:5">
      <c r="A984">
        <v>142259</v>
      </c>
      <c r="B984" t="s">
        <v>3447</v>
      </c>
      <c r="E984" t="s">
        <v>1291</v>
      </c>
    </row>
    <row r="985" spans="1:5">
      <c r="A985">
        <v>142270</v>
      </c>
      <c r="B985" t="s">
        <v>3448</v>
      </c>
      <c r="E985" t="s">
        <v>1291</v>
      </c>
    </row>
    <row r="986" spans="1:5">
      <c r="A986">
        <v>260229</v>
      </c>
      <c r="B986" t="s">
        <v>3449</v>
      </c>
      <c r="E986" t="s">
        <v>1291</v>
      </c>
    </row>
    <row r="987" spans="1:5">
      <c r="A987">
        <v>142277</v>
      </c>
      <c r="B987" t="s">
        <v>3450</v>
      </c>
      <c r="E987" t="s">
        <v>1291</v>
      </c>
    </row>
    <row r="989" spans="1:5">
      <c r="A989">
        <v>402328</v>
      </c>
      <c r="B989" t="s">
        <v>2478</v>
      </c>
      <c r="E989" t="s">
        <v>1291</v>
      </c>
    </row>
    <row r="990" spans="1:5">
      <c r="A990">
        <v>402252</v>
      </c>
      <c r="B990" t="s">
        <v>2462</v>
      </c>
      <c r="E990" t="s">
        <v>1291</v>
      </c>
    </row>
    <row r="991" spans="1:5">
      <c r="A991">
        <v>311241</v>
      </c>
      <c r="B991" t="s">
        <v>2733</v>
      </c>
      <c r="E991" t="s">
        <v>1291</v>
      </c>
    </row>
    <row r="992" spans="1:5">
      <c r="A992">
        <v>311624</v>
      </c>
      <c r="B992" t="s">
        <v>2919</v>
      </c>
      <c r="E992" t="s">
        <v>1291</v>
      </c>
    </row>
    <row r="993" spans="1:5">
      <c r="A993">
        <v>402387</v>
      </c>
      <c r="B993" t="s">
        <v>2676</v>
      </c>
      <c r="E993" t="s">
        <v>1291</v>
      </c>
    </row>
    <row r="994" spans="1:5">
      <c r="A994">
        <v>402388</v>
      </c>
      <c r="B994" t="s">
        <v>2678</v>
      </c>
      <c r="E994" t="s">
        <v>1291</v>
      </c>
    </row>
    <row r="995" spans="1:5">
      <c r="A995">
        <v>311301</v>
      </c>
      <c r="B995" t="s">
        <v>2624</v>
      </c>
      <c r="E995" t="s">
        <v>1291</v>
      </c>
    </row>
    <row r="996" spans="1:5">
      <c r="A996">
        <v>601201</v>
      </c>
      <c r="B996" t="s">
        <v>2625</v>
      </c>
      <c r="E996" t="s">
        <v>1291</v>
      </c>
    </row>
    <row r="997" spans="1:5">
      <c r="A997">
        <v>601202</v>
      </c>
      <c r="B997" t="s">
        <v>2626</v>
      </c>
      <c r="E997" t="s">
        <v>1291</v>
      </c>
    </row>
    <row r="998" spans="1:5">
      <c r="A998">
        <v>402372</v>
      </c>
      <c r="B998" t="s">
        <v>2645</v>
      </c>
      <c r="E998" t="s">
        <v>1291</v>
      </c>
    </row>
    <row r="999" spans="1:5">
      <c r="A999">
        <v>440433</v>
      </c>
      <c r="B999" t="s">
        <v>2522</v>
      </c>
      <c r="E999" t="s">
        <v>1291</v>
      </c>
    </row>
    <row r="1000" spans="1:5">
      <c r="A1000">
        <v>440425</v>
      </c>
      <c r="B1000" t="s">
        <v>2519</v>
      </c>
      <c r="E1000" t="s">
        <v>1291</v>
      </c>
    </row>
    <row r="1001" spans="1:5">
      <c r="A1001">
        <v>403316</v>
      </c>
      <c r="B1001" t="s">
        <v>2494</v>
      </c>
      <c r="E1001" t="s">
        <v>1291</v>
      </c>
    </row>
    <row r="1002" spans="1:5">
      <c r="A1002">
        <v>403318</v>
      </c>
      <c r="B1002" t="s">
        <v>2496</v>
      </c>
      <c r="E1002" t="s">
        <v>1291</v>
      </c>
    </row>
    <row r="1004" spans="1:5">
      <c r="A1004">
        <v>402125</v>
      </c>
      <c r="B1004" t="s">
        <v>2914</v>
      </c>
      <c r="E1004">
        <v>6.4</v>
      </c>
    </row>
    <row r="1005" spans="1:5">
      <c r="A1005">
        <v>401518</v>
      </c>
      <c r="B1005" t="s">
        <v>3398</v>
      </c>
      <c r="E1005">
        <v>6.2</v>
      </c>
    </row>
    <row r="1006" spans="1:5">
      <c r="A1006">
        <v>401534</v>
      </c>
      <c r="B1006" t="s">
        <v>3428</v>
      </c>
      <c r="E1006">
        <v>6.4</v>
      </c>
    </row>
    <row r="1007" spans="1:5">
      <c r="A1007">
        <v>401651</v>
      </c>
      <c r="B1007" t="s">
        <v>3429</v>
      </c>
      <c r="E1007">
        <v>6.4</v>
      </c>
    </row>
    <row r="1008" spans="1:5">
      <c r="A1008">
        <v>402101</v>
      </c>
      <c r="B1008" t="s">
        <v>3430</v>
      </c>
      <c r="E1008">
        <v>6.4</v>
      </c>
    </row>
    <row r="1009" spans="1:5">
      <c r="A1009">
        <v>401717</v>
      </c>
      <c r="B1009" t="s">
        <v>3446</v>
      </c>
      <c r="E1009">
        <v>6.2</v>
      </c>
    </row>
    <row r="1011" spans="1:5">
      <c r="A1011">
        <v>141256</v>
      </c>
      <c r="B1011" t="s">
        <v>3912</v>
      </c>
      <c r="E1011">
        <v>0</v>
      </c>
    </row>
    <row r="1012" spans="1:5">
      <c r="A1012">
        <v>142260</v>
      </c>
      <c r="B1012" t="s">
        <v>3913</v>
      </c>
      <c r="E1012">
        <v>0</v>
      </c>
    </row>
    <row r="1013" spans="1:5">
      <c r="A1013">
        <v>142272</v>
      </c>
      <c r="B1013" t="s">
        <v>3914</v>
      </c>
      <c r="E1013">
        <v>0</v>
      </c>
    </row>
    <row r="1014" spans="1:5">
      <c r="A1014">
        <v>142275</v>
      </c>
      <c r="B1014" t="s">
        <v>3915</v>
      </c>
      <c r="E1014">
        <v>0</v>
      </c>
    </row>
    <row r="1015" spans="1:5">
      <c r="A1015">
        <v>141192</v>
      </c>
      <c r="B1015" t="s">
        <v>3916</v>
      </c>
      <c r="E1015">
        <v>0</v>
      </c>
    </row>
    <row r="1016" spans="1:5">
      <c r="A1016">
        <v>141304</v>
      </c>
      <c r="B1016" t="s">
        <v>3917</v>
      </c>
      <c r="E1016">
        <v>0</v>
      </c>
    </row>
    <row r="1017" spans="1:5">
      <c r="A1017">
        <v>141337</v>
      </c>
      <c r="B1017" t="s">
        <v>3918</v>
      </c>
      <c r="E1017">
        <v>0</v>
      </c>
    </row>
    <row r="1018" spans="1:5">
      <c r="A1018">
        <v>141839</v>
      </c>
      <c r="B1018" t="s">
        <v>3919</v>
      </c>
      <c r="E1018">
        <v>0</v>
      </c>
    </row>
    <row r="1019" spans="1:5">
      <c r="A1019">
        <v>142054</v>
      </c>
      <c r="B1019" t="s">
        <v>3920</v>
      </c>
      <c r="E1019">
        <v>0</v>
      </c>
    </row>
    <row r="1020" spans="1:5">
      <c r="A1020">
        <v>142242</v>
      </c>
      <c r="B1020" t="s">
        <v>3921</v>
      </c>
      <c r="E1020">
        <v>0</v>
      </c>
    </row>
    <row r="1021" spans="1:5">
      <c r="A1021">
        <v>142245</v>
      </c>
      <c r="B1021" t="s">
        <v>3922</v>
      </c>
      <c r="E1021">
        <v>0</v>
      </c>
    </row>
    <row r="1022" spans="1:5">
      <c r="A1022">
        <v>160201</v>
      </c>
      <c r="B1022" t="s">
        <v>3923</v>
      </c>
      <c r="E1022">
        <v>0</v>
      </c>
    </row>
    <row r="1023" spans="1:5">
      <c r="A1023">
        <v>260129</v>
      </c>
      <c r="B1023" t="s">
        <v>3924</v>
      </c>
      <c r="E1023">
        <v>0</v>
      </c>
    </row>
    <row r="1024" spans="1:5">
      <c r="A1024">
        <v>141257</v>
      </c>
      <c r="B1024" t="s">
        <v>3925</v>
      </c>
      <c r="E1024">
        <v>0</v>
      </c>
    </row>
    <row r="1025" spans="1:5">
      <c r="A1025">
        <v>141203</v>
      </c>
      <c r="B1025" t="s">
        <v>3926</v>
      </c>
      <c r="E1025">
        <v>0</v>
      </c>
    </row>
    <row r="1026" spans="1:5">
      <c r="A1026">
        <v>141205</v>
      </c>
      <c r="B1026" t="s">
        <v>3927</v>
      </c>
      <c r="E1026">
        <v>0</v>
      </c>
    </row>
    <row r="1027" spans="1:5">
      <c r="A1027">
        <v>141256</v>
      </c>
      <c r="B1027" t="s">
        <v>3912</v>
      </c>
      <c r="E1027">
        <v>0</v>
      </c>
    </row>
    <row r="1028" spans="1:5">
      <c r="A1028">
        <v>210110</v>
      </c>
      <c r="B1028" t="s">
        <v>3800</v>
      </c>
      <c r="E1028">
        <v>0</v>
      </c>
    </row>
    <row r="1029" spans="1:5">
      <c r="A1029">
        <v>141302</v>
      </c>
      <c r="B1029" t="s">
        <v>3928</v>
      </c>
      <c r="E1029">
        <v>0</v>
      </c>
    </row>
    <row r="1030" spans="1:5">
      <c r="A1030">
        <v>142273</v>
      </c>
      <c r="B1030" t="s">
        <v>3929</v>
      </c>
      <c r="E1030">
        <v>0</v>
      </c>
    </row>
    <row r="1031" spans="1:5">
      <c r="A1031">
        <v>141206</v>
      </c>
      <c r="B1031" t="s">
        <v>3930</v>
      </c>
      <c r="E1031">
        <v>0</v>
      </c>
    </row>
    <row r="1032" spans="1:5">
      <c r="A1032">
        <v>141334</v>
      </c>
      <c r="B1032" t="s">
        <v>3931</v>
      </c>
      <c r="E1032">
        <v>0</v>
      </c>
    </row>
    <row r="1033" spans="1:5">
      <c r="A1033">
        <v>141753</v>
      </c>
      <c r="B1033" t="s">
        <v>3932</v>
      </c>
      <c r="E1033">
        <v>0</v>
      </c>
    </row>
    <row r="1034" spans="1:5">
      <c r="A1034">
        <v>142109</v>
      </c>
      <c r="B1034" t="s">
        <v>3933</v>
      </c>
      <c r="E1034">
        <v>0</v>
      </c>
    </row>
    <row r="1035" spans="1:5">
      <c r="A1035">
        <v>142241</v>
      </c>
      <c r="B1035" t="s">
        <v>3934</v>
      </c>
      <c r="E1035">
        <v>0</v>
      </c>
    </row>
    <row r="1036" spans="1:5">
      <c r="A1036">
        <v>141259</v>
      </c>
      <c r="B1036" t="s">
        <v>3935</v>
      </c>
      <c r="E1036">
        <v>0</v>
      </c>
    </row>
    <row r="1037" spans="1:5">
      <c r="A1037">
        <v>142267</v>
      </c>
      <c r="B1037" t="s">
        <v>3936</v>
      </c>
      <c r="E1037">
        <v>0</v>
      </c>
    </row>
    <row r="1038" spans="1:5">
      <c r="A1038">
        <v>142264</v>
      </c>
      <c r="B1038" t="s">
        <v>3937</v>
      </c>
      <c r="E1038">
        <v>0</v>
      </c>
    </row>
    <row r="1039" spans="1:5">
      <c r="A1039">
        <v>141193</v>
      </c>
      <c r="B1039" t="s">
        <v>3938</v>
      </c>
      <c r="E1039">
        <v>0</v>
      </c>
    </row>
    <row r="1040" spans="1:5">
      <c r="A1040">
        <v>141194</v>
      </c>
      <c r="B1040" t="s">
        <v>3939</v>
      </c>
      <c r="E1040">
        <v>0</v>
      </c>
    </row>
    <row r="1041" spans="1:5">
      <c r="A1041">
        <v>141976</v>
      </c>
      <c r="B1041" t="s">
        <v>3940</v>
      </c>
      <c r="E1041">
        <v>0</v>
      </c>
    </row>
    <row r="1042" spans="1:5">
      <c r="A1042">
        <v>141978</v>
      </c>
      <c r="B1042" t="s">
        <v>3941</v>
      </c>
      <c r="E1042">
        <v>0</v>
      </c>
    </row>
    <row r="1043" spans="1:5">
      <c r="A1043">
        <v>141979</v>
      </c>
      <c r="B1043" t="s">
        <v>3942</v>
      </c>
      <c r="E1043">
        <v>0</v>
      </c>
    </row>
    <row r="1044" spans="1:5">
      <c r="A1044">
        <v>142166</v>
      </c>
      <c r="B1044" t="s">
        <v>3943</v>
      </c>
      <c r="E1044">
        <v>0</v>
      </c>
    </row>
    <row r="1045" spans="1:5">
      <c r="A1045">
        <v>142163</v>
      </c>
      <c r="B1045" t="s">
        <v>3944</v>
      </c>
      <c r="E1045">
        <v>0</v>
      </c>
    </row>
    <row r="1046" spans="1:5">
      <c r="A1046">
        <v>142249</v>
      </c>
      <c r="B1046" t="s">
        <v>3945</v>
      </c>
      <c r="E1046">
        <v>0</v>
      </c>
    </row>
    <row r="1047" spans="1:5">
      <c r="A1047">
        <v>142268</v>
      </c>
      <c r="B1047" t="s">
        <v>3801</v>
      </c>
      <c r="E1047">
        <v>0</v>
      </c>
    </row>
    <row r="1048" spans="1:5">
      <c r="A1048">
        <v>160128</v>
      </c>
      <c r="B1048" t="s">
        <v>3946</v>
      </c>
      <c r="E1048">
        <v>0</v>
      </c>
    </row>
    <row r="1049" spans="1:5">
      <c r="A1049">
        <v>141429</v>
      </c>
      <c r="B1049" t="s">
        <v>3947</v>
      </c>
      <c r="E1049">
        <v>0</v>
      </c>
    </row>
    <row r="1050" spans="1:5">
      <c r="A1050">
        <v>141450</v>
      </c>
      <c r="B1050" t="s">
        <v>3948</v>
      </c>
      <c r="E1050">
        <v>0</v>
      </c>
    </row>
    <row r="1051" spans="1:5">
      <c r="A1051">
        <v>141563</v>
      </c>
      <c r="B1051" t="s">
        <v>3949</v>
      </c>
      <c r="E1051">
        <v>0</v>
      </c>
    </row>
    <row r="1052" spans="1:5">
      <c r="A1052">
        <v>141972</v>
      </c>
      <c r="B1052" t="s">
        <v>3950</v>
      </c>
      <c r="E1052">
        <v>0</v>
      </c>
    </row>
    <row r="1053" spans="1:5">
      <c r="A1053">
        <v>142164</v>
      </c>
      <c r="B1053" t="s">
        <v>3951</v>
      </c>
      <c r="E1053">
        <v>0</v>
      </c>
    </row>
    <row r="1054" spans="1:5">
      <c r="A1054">
        <v>142240</v>
      </c>
      <c r="B1054" t="s">
        <v>3952</v>
      </c>
      <c r="E1054">
        <v>0</v>
      </c>
    </row>
    <row r="1055" spans="1:5">
      <c r="A1055">
        <v>141284</v>
      </c>
      <c r="B1055" t="s">
        <v>3953</v>
      </c>
      <c r="E1055">
        <v>0</v>
      </c>
    </row>
    <row r="1056" spans="1:5">
      <c r="A1056">
        <v>141841</v>
      </c>
      <c r="B1056" t="s">
        <v>3954</v>
      </c>
      <c r="E1056">
        <v>0</v>
      </c>
    </row>
    <row r="1057" spans="1:5">
      <c r="A1057">
        <v>142253</v>
      </c>
      <c r="B1057" t="s">
        <v>3955</v>
      </c>
      <c r="E1057">
        <v>0</v>
      </c>
    </row>
    <row r="1058" spans="1:5">
      <c r="A1058">
        <v>160131</v>
      </c>
      <c r="B1058" t="s">
        <v>3956</v>
      </c>
      <c r="E1058">
        <v>0</v>
      </c>
    </row>
    <row r="1059" spans="1:5">
      <c r="A1059">
        <v>141342</v>
      </c>
      <c r="B1059" t="s">
        <v>3957</v>
      </c>
      <c r="E1059">
        <v>0</v>
      </c>
    </row>
    <row r="1060" spans="1:5">
      <c r="A1060">
        <v>142165</v>
      </c>
      <c r="B1060" t="s">
        <v>3958</v>
      </c>
      <c r="E1060">
        <v>0</v>
      </c>
    </row>
    <row r="1061" spans="1:5">
      <c r="A1061">
        <v>260136</v>
      </c>
      <c r="B1061" t="s">
        <v>3959</v>
      </c>
      <c r="E1061">
        <v>0</v>
      </c>
    </row>
    <row r="1062" spans="1:5">
      <c r="A1062">
        <v>141255</v>
      </c>
      <c r="B1062" t="s">
        <v>3960</v>
      </c>
      <c r="E1062">
        <v>0</v>
      </c>
    </row>
    <row r="1063" spans="1:5">
      <c r="A1063">
        <v>141568</v>
      </c>
      <c r="B1063" t="s">
        <v>3961</v>
      </c>
      <c r="E1063">
        <v>0</v>
      </c>
    </row>
    <row r="1064" spans="1:5">
      <c r="A1064">
        <v>141977</v>
      </c>
      <c r="B1064" t="s">
        <v>3962</v>
      </c>
      <c r="E1064">
        <v>0</v>
      </c>
    </row>
    <row r="1065" spans="1:5">
      <c r="A1065">
        <v>142167</v>
      </c>
      <c r="B1065" t="s">
        <v>3963</v>
      </c>
      <c r="E1065">
        <v>0</v>
      </c>
    </row>
    <row r="1066" spans="1:5">
      <c r="A1066">
        <v>142248</v>
      </c>
      <c r="B1066" t="s">
        <v>3964</v>
      </c>
      <c r="E1066">
        <v>0</v>
      </c>
    </row>
    <row r="1067" spans="1:5">
      <c r="A1067">
        <v>142266</v>
      </c>
      <c r="B1067" t="s">
        <v>3965</v>
      </c>
      <c r="E1067">
        <v>0</v>
      </c>
    </row>
    <row r="1068" spans="1:5">
      <c r="A1068">
        <v>141391</v>
      </c>
      <c r="B1068" t="s">
        <v>3966</v>
      </c>
      <c r="E1068">
        <v>0</v>
      </c>
    </row>
    <row r="1069" spans="1:5">
      <c r="A1069">
        <v>141493</v>
      </c>
      <c r="B1069" t="s">
        <v>3967</v>
      </c>
      <c r="E1069">
        <v>0</v>
      </c>
    </row>
    <row r="1071" spans="1:5" s="55" customFormat="1"/>
    <row r="1072" spans="1:5">
      <c r="B1072" t="s">
        <v>4287</v>
      </c>
    </row>
    <row r="1073" spans="1:5" s="430" customFormat="1">
      <c r="A1073" s="430">
        <v>402084</v>
      </c>
      <c r="B1073" s="430" t="s">
        <v>4268</v>
      </c>
      <c r="E1073" s="430">
        <v>6.4</v>
      </c>
    </row>
    <row r="1074" spans="1:5">
      <c r="A1074">
        <v>304246</v>
      </c>
      <c r="B1074" t="s">
        <v>4272</v>
      </c>
      <c r="E1074">
        <v>5.2</v>
      </c>
    </row>
    <row r="1075" spans="1:5">
      <c r="A1075">
        <v>311631</v>
      </c>
      <c r="B1075" t="s">
        <v>4273</v>
      </c>
      <c r="E1075" t="s">
        <v>1291</v>
      </c>
    </row>
    <row r="1076" spans="1:5">
      <c r="A1076">
        <v>440209</v>
      </c>
      <c r="B1076" t="s">
        <v>4274</v>
      </c>
      <c r="E1076">
        <v>5.2</v>
      </c>
    </row>
    <row r="1077" spans="1:5">
      <c r="A1077">
        <v>440212</v>
      </c>
      <c r="B1077" t="s">
        <v>4275</v>
      </c>
      <c r="E1077">
        <v>5.3</v>
      </c>
    </row>
    <row r="1078" spans="1:5">
      <c r="A1078">
        <v>501303</v>
      </c>
      <c r="B1078" t="s">
        <v>4277</v>
      </c>
      <c r="E1078" t="s">
        <v>1291</v>
      </c>
    </row>
    <row r="1079" spans="1:5">
      <c r="A1079">
        <v>601303</v>
      </c>
      <c r="B1079" t="s">
        <v>4278</v>
      </c>
      <c r="E1079" t="s">
        <v>1291</v>
      </c>
    </row>
    <row r="1080" spans="1:5">
      <c r="A1080">
        <v>301248</v>
      </c>
      <c r="B1080" t="s">
        <v>4280</v>
      </c>
      <c r="E1080">
        <v>5.3</v>
      </c>
    </row>
    <row r="1081" spans="1:5">
      <c r="A1081">
        <v>260911</v>
      </c>
      <c r="B1081" t="s">
        <v>4267</v>
      </c>
      <c r="E1081" t="s">
        <v>1291</v>
      </c>
    </row>
    <row r="1082" spans="1:5">
      <c r="A1082">
        <v>121137</v>
      </c>
      <c r="B1082" t="s">
        <v>4269</v>
      </c>
      <c r="E1082" t="s">
        <v>1291</v>
      </c>
    </row>
    <row r="1083" spans="1:5">
      <c r="A1083">
        <v>160145</v>
      </c>
      <c r="B1083" t="s">
        <v>4270</v>
      </c>
      <c r="E1083" t="s">
        <v>1291</v>
      </c>
    </row>
    <row r="1084" spans="1:5">
      <c r="A1084">
        <v>170401</v>
      </c>
      <c r="B1084" t="s">
        <v>4271</v>
      </c>
      <c r="E1084" t="s">
        <v>1291</v>
      </c>
    </row>
  </sheetData>
  <autoFilter ref="A1:H1002" xr:uid="{85FA8D6B-11D7-4191-AB2C-2EAACE14AEE3}"/>
  <pageMargins left="0.7" right="0.7" top="0.75" bottom="0.75" header="0.3" footer="0.3"/>
  <pageSetup paperSize="9" orientation="portrait" r:id="rId1"/>
  <headerFooter>
    <oddFooter>&amp;C&amp;1#&amp;"Calibri"&amp;10&amp;K000000RESTRICTED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pageSetUpPr autoPageBreaks="0"/>
  </sheetPr>
  <dimension ref="A1:AH3543"/>
  <sheetViews>
    <sheetView workbookViewId="0">
      <pane ySplit="2" topLeftCell="A3" activePane="bottomLeft" state="frozen"/>
      <selection activeCell="B30" sqref="B30"/>
      <selection pane="bottomLeft" activeCell="B30" sqref="B30"/>
    </sheetView>
  </sheetViews>
  <sheetFormatPr defaultColWidth="9.08984375" defaultRowHeight="12.75" customHeight="1"/>
  <cols>
    <col min="1" max="1" width="15.453125" style="49" customWidth="1"/>
    <col min="2" max="2" width="14.54296875" style="49" customWidth="1"/>
    <col min="3" max="3" width="15" style="49" customWidth="1"/>
    <col min="4" max="4" width="14" style="49" bestFit="1" customWidth="1"/>
    <col min="5" max="5" width="9.1796875" style="44" bestFit="1" customWidth="1"/>
    <col min="6" max="6" width="8.90625" style="44" bestFit="1" customWidth="1"/>
    <col min="7" max="7" width="38.1796875" style="44" bestFit="1" customWidth="1"/>
    <col min="8" max="8" width="9.90625" style="44" bestFit="1" customWidth="1"/>
    <col min="9" max="9" width="30.90625" style="44" bestFit="1" customWidth="1"/>
    <col min="10" max="10" width="9.90625" style="44" bestFit="1" customWidth="1"/>
    <col min="11" max="11" width="11.81640625" style="44" bestFit="1" customWidth="1"/>
    <col min="12" max="12" width="28.6328125" style="44" bestFit="1" customWidth="1"/>
    <col min="13" max="13" width="15.54296875" style="44" bestFit="1" customWidth="1"/>
    <col min="14" max="14" width="16.81640625" style="44" bestFit="1" customWidth="1"/>
    <col min="15" max="15" width="16.08984375" style="44" bestFit="1" customWidth="1"/>
    <col min="16" max="16" width="16.81640625" style="44" bestFit="1" customWidth="1"/>
    <col min="17" max="17" width="16.08984375" style="44" bestFit="1" customWidth="1"/>
    <col min="18" max="18" width="16.81640625" style="44" bestFit="1" customWidth="1"/>
    <col min="19" max="19" width="16.08984375" style="44" bestFit="1" customWidth="1"/>
    <col min="20" max="20" width="23.1796875" style="44" bestFit="1" customWidth="1"/>
    <col min="21" max="21" width="23.36328125" style="44" bestFit="1" customWidth="1"/>
    <col min="22" max="23" width="26.81640625" style="44" bestFit="1" customWidth="1"/>
    <col min="24" max="24" width="24.36328125" style="44" bestFit="1" customWidth="1"/>
    <col min="25" max="25" width="24.453125" style="44" bestFit="1" customWidth="1"/>
    <col min="26" max="26" width="14.08984375" style="49" bestFit="1" customWidth="1"/>
    <col min="27" max="27" width="8.6328125" style="48" bestFit="1" customWidth="1"/>
    <col min="28" max="28" width="23.1796875" style="48" bestFit="1" customWidth="1"/>
    <col min="29" max="31" width="9.08984375" style="48"/>
    <col min="32" max="32" width="21.6328125" style="48" bestFit="1" customWidth="1"/>
    <col min="33" max="34" width="22.1796875" style="48" bestFit="1" customWidth="1"/>
    <col min="35" max="16384" width="9.08984375" style="48"/>
  </cols>
  <sheetData>
    <row r="1" spans="1:27" ht="12.5">
      <c r="E1" s="44" t="s">
        <v>2880</v>
      </c>
      <c r="F1" s="44" t="s">
        <v>581</v>
      </c>
      <c r="G1" s="51">
        <v>44743</v>
      </c>
      <c r="H1" s="44" t="s">
        <v>582</v>
      </c>
      <c r="I1" s="51">
        <v>44652</v>
      </c>
    </row>
    <row r="2" spans="1:27" s="72" customFormat="1" ht="75" customHeight="1">
      <c r="A2" s="70" t="s">
        <v>1741</v>
      </c>
      <c r="B2" s="70" t="s">
        <v>1742</v>
      </c>
      <c r="C2" s="70" t="s">
        <v>996</v>
      </c>
      <c r="D2" s="70" t="s">
        <v>997</v>
      </c>
      <c r="E2" s="44" t="s">
        <v>583</v>
      </c>
      <c r="F2" s="44" t="s">
        <v>584</v>
      </c>
      <c r="G2" s="44" t="s">
        <v>585</v>
      </c>
      <c r="H2" s="44" t="s">
        <v>586</v>
      </c>
      <c r="I2" s="44" t="s">
        <v>587</v>
      </c>
      <c r="J2" s="44" t="s">
        <v>588</v>
      </c>
      <c r="K2" s="44" t="s">
        <v>589</v>
      </c>
      <c r="L2" s="44" t="s">
        <v>590</v>
      </c>
      <c r="M2" s="44" t="s">
        <v>591</v>
      </c>
      <c r="N2" s="44" t="s">
        <v>592</v>
      </c>
      <c r="O2" s="44" t="s">
        <v>593</v>
      </c>
      <c r="P2" s="44" t="s">
        <v>594</v>
      </c>
      <c r="Q2" s="44" t="s">
        <v>595</v>
      </c>
      <c r="R2" s="44" t="s">
        <v>596</v>
      </c>
      <c r="S2" s="44" t="s">
        <v>597</v>
      </c>
      <c r="T2" s="44" t="s">
        <v>598</v>
      </c>
      <c r="U2" s="44" t="s">
        <v>599</v>
      </c>
      <c r="V2" s="44" t="s">
        <v>600</v>
      </c>
      <c r="W2" s="44" t="s">
        <v>601</v>
      </c>
      <c r="X2" s="44" t="s">
        <v>602</v>
      </c>
      <c r="Y2" s="44" t="s">
        <v>603</v>
      </c>
      <c r="Z2" s="71" t="s">
        <v>992</v>
      </c>
    </row>
    <row r="3" spans="1:27" ht="12.5">
      <c r="A3" s="49" t="str">
        <f>IFERROR(VLOOKUP(J3,'TB mapping-Matured'!A:D,4,0),0)</f>
        <v>Ignore</v>
      </c>
      <c r="B3" s="49" t="str">
        <f>IFERROR(VLOOKUP(J3,'TB mapping-Matured'!A:C,3,0),0)</f>
        <v>Ignore</v>
      </c>
      <c r="C3" s="49" t="str">
        <f>F3&amp;A3</f>
        <v>HFT137Ignore</v>
      </c>
      <c r="D3" s="49" t="str">
        <f>F3&amp;B3</f>
        <v>HFT137Ignore</v>
      </c>
      <c r="E3" s="44" t="s">
        <v>604</v>
      </c>
      <c r="F3" s="44" t="s">
        <v>1103</v>
      </c>
      <c r="G3" s="44" t="s">
        <v>1104</v>
      </c>
      <c r="H3" s="45">
        <v>102000</v>
      </c>
      <c r="I3" s="44" t="s">
        <v>605</v>
      </c>
      <c r="J3" s="44">
        <v>102120</v>
      </c>
      <c r="K3" s="45">
        <v>0</v>
      </c>
      <c r="L3" s="44" t="s">
        <v>606</v>
      </c>
      <c r="M3" s="44" t="s">
        <v>607</v>
      </c>
      <c r="N3" s="45">
        <v>-106346682.97</v>
      </c>
      <c r="O3" s="45">
        <v>0</v>
      </c>
      <c r="P3" s="45">
        <v>0</v>
      </c>
      <c r="Q3" s="45">
        <v>106346682.97</v>
      </c>
      <c r="R3" s="45">
        <v>0</v>
      </c>
      <c r="S3" s="45">
        <v>0</v>
      </c>
      <c r="T3" s="45">
        <v>-106346682.97</v>
      </c>
      <c r="U3" s="45">
        <v>0</v>
      </c>
      <c r="V3" s="45">
        <v>0</v>
      </c>
      <c r="W3" s="45">
        <v>106346682.97</v>
      </c>
      <c r="X3" s="45">
        <v>0</v>
      </c>
      <c r="Y3" s="45">
        <v>0</v>
      </c>
      <c r="Z3" s="50">
        <f>IF(I3="Issue Capital",(X3+Y3)/10000000,(V3+W3)/10000000)</f>
        <v>10.634668296999999</v>
      </c>
      <c r="AA3" s="48" t="e">
        <f>HLOOKUP(F3,'HY financials'!$4:$4,1,0)</f>
        <v>#N/A</v>
      </c>
    </row>
    <row r="4" spans="1:27" ht="12.5">
      <c r="A4" s="49" t="str">
        <f>IFERROR(VLOOKUP(J4,'TB mapping-Matured'!A:D,4,0),0)</f>
        <v>Ignore</v>
      </c>
      <c r="B4" s="49" t="str">
        <f>IFERROR(VLOOKUP(J4,'TB mapping-Matured'!A:C,3,0),0)</f>
        <v>Ignore</v>
      </c>
      <c r="C4" s="49" t="str">
        <f t="shared" ref="C4:C67" si="0">F4&amp;A4</f>
        <v>HFT137Ignore</v>
      </c>
      <c r="D4" s="49" t="str">
        <f t="shared" ref="D4:D67" si="1">F4&amp;B4</f>
        <v>HFT137Ignore</v>
      </c>
      <c r="E4" s="44" t="s">
        <v>604</v>
      </c>
      <c r="F4" s="44" t="s">
        <v>1103</v>
      </c>
      <c r="G4" s="44" t="s">
        <v>1104</v>
      </c>
      <c r="H4" s="45">
        <v>102000</v>
      </c>
      <c r="I4" s="44" t="s">
        <v>605</v>
      </c>
      <c r="J4" s="44">
        <v>102145</v>
      </c>
      <c r="K4" s="45">
        <v>0</v>
      </c>
      <c r="L4" s="44" t="s">
        <v>679</v>
      </c>
      <c r="M4" s="44" t="s">
        <v>607</v>
      </c>
      <c r="N4" s="45">
        <v>-162474830</v>
      </c>
      <c r="O4" s="45">
        <v>0</v>
      </c>
      <c r="P4" s="45">
        <v>0</v>
      </c>
      <c r="Q4" s="45">
        <v>162474830</v>
      </c>
      <c r="R4" s="45">
        <v>0</v>
      </c>
      <c r="S4" s="45">
        <v>0</v>
      </c>
      <c r="T4" s="45">
        <v>-162474830</v>
      </c>
      <c r="U4" s="45">
        <v>0</v>
      </c>
      <c r="V4" s="45">
        <v>0</v>
      </c>
      <c r="W4" s="45">
        <v>162474830</v>
      </c>
      <c r="X4" s="45">
        <v>0</v>
      </c>
      <c r="Y4" s="45">
        <v>0</v>
      </c>
      <c r="Z4" s="50">
        <f t="shared" ref="Z4:Z67" si="2">IF(I4="Issue Capital",(X4+Y4)/10000000,(V4+W4)/10000000)</f>
        <v>16.247482999999999</v>
      </c>
      <c r="AA4" s="48" t="e">
        <f>HLOOKUP(F4,'HY financials'!$4:$4,1,0)</f>
        <v>#N/A</v>
      </c>
    </row>
    <row r="5" spans="1:27" ht="12.5">
      <c r="A5" s="49" t="str">
        <f>IFERROR(VLOOKUP(J5,'TB mapping-Matured'!A:D,4,0),0)</f>
        <v>Ignore</v>
      </c>
      <c r="B5" s="49" t="str">
        <f>IFERROR(VLOOKUP(J5,'TB mapping-Matured'!A:C,3,0),0)</f>
        <v>Ignore</v>
      </c>
      <c r="C5" s="49" t="str">
        <f t="shared" si="0"/>
        <v>HFT137Ignore</v>
      </c>
      <c r="D5" s="49" t="str">
        <f t="shared" si="1"/>
        <v>HFT137Ignore</v>
      </c>
      <c r="E5" s="44" t="s">
        <v>604</v>
      </c>
      <c r="F5" s="44" t="s">
        <v>1103</v>
      </c>
      <c r="G5" s="44" t="s">
        <v>1104</v>
      </c>
      <c r="H5" s="45">
        <v>102000</v>
      </c>
      <c r="I5" s="44" t="s">
        <v>605</v>
      </c>
      <c r="J5" s="44">
        <v>102190</v>
      </c>
      <c r="K5" s="45">
        <v>0</v>
      </c>
      <c r="L5" s="44" t="s">
        <v>680</v>
      </c>
      <c r="M5" s="44" t="s">
        <v>607</v>
      </c>
      <c r="N5" s="45">
        <v>-86844274.5</v>
      </c>
      <c r="O5" s="45">
        <v>0</v>
      </c>
      <c r="P5" s="45">
        <v>0</v>
      </c>
      <c r="Q5" s="45">
        <v>86844274.5</v>
      </c>
      <c r="R5" s="45">
        <v>0</v>
      </c>
      <c r="S5" s="45">
        <v>0</v>
      </c>
      <c r="T5" s="45">
        <v>-86844274.5</v>
      </c>
      <c r="U5" s="45">
        <v>0</v>
      </c>
      <c r="V5" s="45">
        <v>0</v>
      </c>
      <c r="W5" s="45">
        <v>86844274.5</v>
      </c>
      <c r="X5" s="45">
        <v>0</v>
      </c>
      <c r="Y5" s="45">
        <v>0</v>
      </c>
      <c r="Z5" s="50">
        <f t="shared" si="2"/>
        <v>8.6844274499999994</v>
      </c>
      <c r="AA5" s="48" t="e">
        <f>HLOOKUP(F5,'HY financials'!$4:$4,1,0)</f>
        <v>#N/A</v>
      </c>
    </row>
    <row r="6" spans="1:27" ht="12.5">
      <c r="A6" s="49">
        <f>IFERROR(VLOOKUP(J6,'TB mapping-Matured'!A:D,4,0),0)</f>
        <v>0</v>
      </c>
      <c r="B6" s="49">
        <f>IFERROR(VLOOKUP(J6,'TB mapping-Matured'!A:C,3,0),0)</f>
        <v>0</v>
      </c>
      <c r="C6" s="49" t="str">
        <f t="shared" si="0"/>
        <v>HFT1370</v>
      </c>
      <c r="D6" s="49" t="str">
        <f t="shared" si="1"/>
        <v>HFT1370</v>
      </c>
      <c r="E6" s="44" t="s">
        <v>604</v>
      </c>
      <c r="F6" s="44" t="s">
        <v>1103</v>
      </c>
      <c r="G6" s="44" t="s">
        <v>1104</v>
      </c>
      <c r="H6" s="45">
        <v>110000</v>
      </c>
      <c r="I6" s="44" t="s">
        <v>608</v>
      </c>
      <c r="J6" s="44">
        <v>110114</v>
      </c>
      <c r="K6" s="45">
        <v>0</v>
      </c>
      <c r="L6" s="44" t="s">
        <v>1743</v>
      </c>
      <c r="M6" s="44" t="s">
        <v>607</v>
      </c>
      <c r="N6" s="45">
        <v>-1600000</v>
      </c>
      <c r="O6" s="45">
        <v>0</v>
      </c>
      <c r="P6" s="45">
        <v>0</v>
      </c>
      <c r="Q6" s="45">
        <v>1600000</v>
      </c>
      <c r="R6" s="45">
        <v>0</v>
      </c>
      <c r="S6" s="45">
        <v>0</v>
      </c>
      <c r="T6" s="45">
        <v>-1600000</v>
      </c>
      <c r="U6" s="45">
        <v>0</v>
      </c>
      <c r="V6" s="45">
        <v>0</v>
      </c>
      <c r="W6" s="45">
        <v>1600000</v>
      </c>
      <c r="X6" s="45">
        <v>0</v>
      </c>
      <c r="Y6" s="45">
        <v>0</v>
      </c>
      <c r="Z6" s="50">
        <f t="shared" si="2"/>
        <v>0.16</v>
      </c>
      <c r="AA6" s="48" t="e">
        <f>HLOOKUP(F6,'HY financials'!$4:$4,1,0)</f>
        <v>#N/A</v>
      </c>
    </row>
    <row r="7" spans="1:27" ht="12.5">
      <c r="A7" s="49" t="str">
        <f>IFERROR(VLOOKUP(J7,'TB mapping-Matured'!A:D,4,0),0)</f>
        <v>Ignore</v>
      </c>
      <c r="B7" s="49" t="str">
        <f>IFERROR(VLOOKUP(J7,'TB mapping-Matured'!A:C,3,0),0)</f>
        <v>Ignore</v>
      </c>
      <c r="C7" s="49" t="str">
        <f t="shared" si="0"/>
        <v>HFT137Ignore</v>
      </c>
      <c r="D7" s="49" t="str">
        <f t="shared" si="1"/>
        <v>HFT137Ignore</v>
      </c>
      <c r="E7" s="44" t="s">
        <v>604</v>
      </c>
      <c r="F7" s="44" t="s">
        <v>1103</v>
      </c>
      <c r="G7" s="44" t="s">
        <v>1104</v>
      </c>
      <c r="H7" s="45">
        <v>110000</v>
      </c>
      <c r="I7" s="44" t="s">
        <v>608</v>
      </c>
      <c r="J7" s="44">
        <v>110247</v>
      </c>
      <c r="K7" s="45">
        <v>0</v>
      </c>
      <c r="L7" s="44" t="s">
        <v>1096</v>
      </c>
      <c r="M7" s="44" t="s">
        <v>607</v>
      </c>
      <c r="N7" s="45">
        <v>-318875649.18000001</v>
      </c>
      <c r="O7" s="45">
        <v>0</v>
      </c>
      <c r="P7" s="45">
        <v>0</v>
      </c>
      <c r="Q7" s="45">
        <v>318875649.18000001</v>
      </c>
      <c r="R7" s="45">
        <v>0</v>
      </c>
      <c r="S7" s="45">
        <v>0</v>
      </c>
      <c r="T7" s="45">
        <v>-318875649.18000001</v>
      </c>
      <c r="U7" s="45">
        <v>0</v>
      </c>
      <c r="V7" s="45">
        <v>0</v>
      </c>
      <c r="W7" s="45">
        <v>318875649.18000001</v>
      </c>
      <c r="X7" s="45">
        <v>0</v>
      </c>
      <c r="Y7" s="45">
        <v>0</v>
      </c>
      <c r="Z7" s="50">
        <f t="shared" si="2"/>
        <v>31.887564918000002</v>
      </c>
      <c r="AA7" s="48" t="e">
        <f>HLOOKUP(F7,'HY financials'!$4:$4,1,0)</f>
        <v>#N/A</v>
      </c>
    </row>
    <row r="8" spans="1:27" ht="12.5">
      <c r="A8" s="49" t="str">
        <f>IFERROR(VLOOKUP(J8,'TB mapping-Matured'!A:D,4,0),0)</f>
        <v>Ignore</v>
      </c>
      <c r="B8" s="49" t="str">
        <f>IFERROR(VLOOKUP(J8,'TB mapping-Matured'!A:C,3,0),0)</f>
        <v>Ignore</v>
      </c>
      <c r="C8" s="49" t="str">
        <f t="shared" si="0"/>
        <v>HFT137Ignore</v>
      </c>
      <c r="D8" s="49" t="str">
        <f t="shared" si="1"/>
        <v>HFT137Ignore</v>
      </c>
      <c r="E8" s="44" t="s">
        <v>604</v>
      </c>
      <c r="F8" s="44" t="s">
        <v>1103</v>
      </c>
      <c r="G8" s="44" t="s">
        <v>1104</v>
      </c>
      <c r="H8" s="45">
        <v>140000</v>
      </c>
      <c r="I8" s="44" t="s">
        <v>611</v>
      </c>
      <c r="J8" s="44">
        <v>140314</v>
      </c>
      <c r="K8" s="45">
        <v>0</v>
      </c>
      <c r="L8" s="44" t="s">
        <v>690</v>
      </c>
      <c r="M8" s="44" t="s">
        <v>607</v>
      </c>
      <c r="N8" s="45">
        <v>0</v>
      </c>
      <c r="O8" s="45">
        <v>0</v>
      </c>
      <c r="P8" s="45">
        <v>-4346359</v>
      </c>
      <c r="Q8" s="45">
        <v>0</v>
      </c>
      <c r="R8" s="45">
        <v>-4346359</v>
      </c>
      <c r="S8" s="45">
        <v>0</v>
      </c>
      <c r="T8" s="45">
        <v>0</v>
      </c>
      <c r="U8" s="45">
        <v>0</v>
      </c>
      <c r="V8" s="45">
        <v>-4346359</v>
      </c>
      <c r="W8" s="45">
        <v>0</v>
      </c>
      <c r="X8" s="45">
        <v>-4346359</v>
      </c>
      <c r="Y8" s="45">
        <v>0</v>
      </c>
      <c r="Z8" s="50">
        <f t="shared" si="2"/>
        <v>-0.43463590000000002</v>
      </c>
      <c r="AA8" s="48" t="e">
        <f>HLOOKUP(F8,'HY financials'!$4:$4,1,0)</f>
        <v>#N/A</v>
      </c>
    </row>
    <row r="9" spans="1:27" ht="12.5">
      <c r="A9" s="49" t="str">
        <f>IFERROR(VLOOKUP(J9,'TB mapping-Matured'!A:D,4,0),0)</f>
        <v>Ignore</v>
      </c>
      <c r="B9" s="49" t="str">
        <f>IFERROR(VLOOKUP(J9,'TB mapping-Matured'!A:C,3,0),0)</f>
        <v>Ignore</v>
      </c>
      <c r="C9" s="49" t="str">
        <f t="shared" si="0"/>
        <v>HFT137Ignore</v>
      </c>
      <c r="D9" s="49" t="str">
        <f t="shared" si="1"/>
        <v>HFT137Ignore</v>
      </c>
      <c r="E9" s="44" t="s">
        <v>604</v>
      </c>
      <c r="F9" s="44" t="s">
        <v>1103</v>
      </c>
      <c r="G9" s="44" t="s">
        <v>1104</v>
      </c>
      <c r="H9" s="45">
        <v>140000</v>
      </c>
      <c r="I9" s="44" t="s">
        <v>611</v>
      </c>
      <c r="J9" s="44">
        <v>140500</v>
      </c>
      <c r="K9" s="45">
        <v>0</v>
      </c>
      <c r="L9" s="44" t="s">
        <v>612</v>
      </c>
      <c r="M9" s="44" t="s">
        <v>607</v>
      </c>
      <c r="N9" s="45">
        <v>-96137.63</v>
      </c>
      <c r="O9" s="45">
        <v>0</v>
      </c>
      <c r="P9" s="45">
        <v>0</v>
      </c>
      <c r="Q9" s="45">
        <v>96137.26</v>
      </c>
      <c r="R9" s="45">
        <v>-0.37</v>
      </c>
      <c r="S9" s="45">
        <v>0</v>
      </c>
      <c r="T9" s="45">
        <v>-96137.63</v>
      </c>
      <c r="U9" s="45">
        <v>0</v>
      </c>
      <c r="V9" s="45">
        <v>0</v>
      </c>
      <c r="W9" s="45">
        <v>96137.26</v>
      </c>
      <c r="X9" s="45">
        <v>-0.37</v>
      </c>
      <c r="Y9" s="45">
        <v>0</v>
      </c>
      <c r="Z9" s="50">
        <f t="shared" si="2"/>
        <v>9.6137259999999995E-3</v>
      </c>
      <c r="AA9" s="48" t="e">
        <f>HLOOKUP(F9,'HY financials'!$4:$4,1,0)</f>
        <v>#N/A</v>
      </c>
    </row>
    <row r="10" spans="1:27" ht="12.5">
      <c r="A10" s="49" t="str">
        <f>IFERROR(VLOOKUP(J10,'TB mapping-Matured'!A:D,4,0),0)</f>
        <v>Ignore</v>
      </c>
      <c r="B10" s="49" t="str">
        <f>IFERROR(VLOOKUP(J10,'TB mapping-Matured'!A:C,3,0),0)</f>
        <v>Ignore</v>
      </c>
      <c r="C10" s="49" t="str">
        <f t="shared" si="0"/>
        <v>HFT137Ignore</v>
      </c>
      <c r="D10" s="49" t="str">
        <f t="shared" si="1"/>
        <v>HFT137Ignore</v>
      </c>
      <c r="E10" s="44" t="s">
        <v>604</v>
      </c>
      <c r="F10" s="44" t="s">
        <v>1103</v>
      </c>
      <c r="G10" s="44" t="s">
        <v>1104</v>
      </c>
      <c r="H10" s="45">
        <v>140000</v>
      </c>
      <c r="I10" s="44" t="s">
        <v>611</v>
      </c>
      <c r="J10" s="44">
        <v>140504</v>
      </c>
      <c r="K10" s="45">
        <v>0</v>
      </c>
      <c r="L10" s="44" t="s">
        <v>613</v>
      </c>
      <c r="M10" s="44" t="s">
        <v>607</v>
      </c>
      <c r="N10" s="45">
        <v>-8719.66</v>
      </c>
      <c r="O10" s="45">
        <v>0</v>
      </c>
      <c r="P10" s="45">
        <v>-115084.43</v>
      </c>
      <c r="Q10" s="45">
        <v>0</v>
      </c>
      <c r="R10" s="45">
        <v>-123804.09</v>
      </c>
      <c r="S10" s="45">
        <v>0</v>
      </c>
      <c r="T10" s="45">
        <v>-8719.66</v>
      </c>
      <c r="U10" s="45">
        <v>0</v>
      </c>
      <c r="V10" s="45">
        <v>-115084.43</v>
      </c>
      <c r="W10" s="45">
        <v>0</v>
      </c>
      <c r="X10" s="45">
        <v>-123804.09</v>
      </c>
      <c r="Y10" s="45">
        <v>0</v>
      </c>
      <c r="Z10" s="50">
        <f t="shared" si="2"/>
        <v>-1.1508443E-2</v>
      </c>
      <c r="AA10" s="48" t="e">
        <f>HLOOKUP(F10,'HY financials'!$4:$4,1,0)</f>
        <v>#N/A</v>
      </c>
    </row>
    <row r="11" spans="1:27" ht="12.5">
      <c r="A11" s="49" t="str">
        <f>IFERROR(VLOOKUP(J11,'TB mapping-Matured'!A:D,4,0),0)</f>
        <v>Ignore</v>
      </c>
      <c r="B11" s="49" t="str">
        <f>IFERROR(VLOOKUP(J11,'TB mapping-Matured'!A:C,3,0),0)</f>
        <v>Ignore</v>
      </c>
      <c r="C11" s="49" t="str">
        <f t="shared" si="0"/>
        <v>HFT137Ignore</v>
      </c>
      <c r="D11" s="49" t="str">
        <f t="shared" si="1"/>
        <v>HFT137Ignore</v>
      </c>
      <c r="E11" s="44" t="s">
        <v>604</v>
      </c>
      <c r="F11" s="44" t="s">
        <v>1103</v>
      </c>
      <c r="G11" s="44" t="s">
        <v>1104</v>
      </c>
      <c r="H11" s="45">
        <v>140000</v>
      </c>
      <c r="I11" s="44" t="s">
        <v>611</v>
      </c>
      <c r="J11" s="44">
        <v>140505</v>
      </c>
      <c r="K11" s="45">
        <v>0</v>
      </c>
      <c r="L11" s="44" t="s">
        <v>614</v>
      </c>
      <c r="M11" s="44" t="s">
        <v>607</v>
      </c>
      <c r="N11" s="45">
        <v>-7.0000000000000007E-2</v>
      </c>
      <c r="O11" s="45">
        <v>0</v>
      </c>
      <c r="P11" s="45">
        <v>0</v>
      </c>
      <c r="Q11" s="45">
        <v>0</v>
      </c>
      <c r="R11" s="45">
        <v>-7.0000000000000007E-2</v>
      </c>
      <c r="S11" s="45">
        <v>0</v>
      </c>
      <c r="T11" s="45">
        <v>-7.0000000000000007E-2</v>
      </c>
      <c r="U11" s="45">
        <v>0</v>
      </c>
      <c r="V11" s="45">
        <v>0</v>
      </c>
      <c r="W11" s="45">
        <v>0</v>
      </c>
      <c r="X11" s="45">
        <v>-7.0000000000000007E-2</v>
      </c>
      <c r="Y11" s="45">
        <v>0</v>
      </c>
      <c r="Z11" s="50">
        <f t="shared" si="2"/>
        <v>0</v>
      </c>
      <c r="AA11" s="48" t="e">
        <f>HLOOKUP(F11,'HY financials'!$4:$4,1,0)</f>
        <v>#N/A</v>
      </c>
    </row>
    <row r="12" spans="1:27" ht="12.5">
      <c r="A12" s="49" t="str">
        <f>IFERROR(VLOOKUP(J12,'TB mapping-Matured'!A:D,4,0),0)</f>
        <v>Ignore</v>
      </c>
      <c r="B12" s="49" t="str">
        <f>IFERROR(VLOOKUP(J12,'TB mapping-Matured'!A:C,3,0),0)</f>
        <v>Ignore</v>
      </c>
      <c r="C12" s="49" t="str">
        <f t="shared" si="0"/>
        <v>HFT137Ignore</v>
      </c>
      <c r="D12" s="49" t="str">
        <f t="shared" si="1"/>
        <v>HFT137Ignore</v>
      </c>
      <c r="E12" s="44" t="s">
        <v>604</v>
      </c>
      <c r="F12" s="44" t="s">
        <v>1103</v>
      </c>
      <c r="G12" s="44" t="s">
        <v>1104</v>
      </c>
      <c r="H12" s="45">
        <v>140000</v>
      </c>
      <c r="I12" s="44" t="s">
        <v>611</v>
      </c>
      <c r="J12" s="44">
        <v>141675</v>
      </c>
      <c r="K12" s="45">
        <v>0</v>
      </c>
      <c r="L12" s="44" t="s">
        <v>615</v>
      </c>
      <c r="M12" s="44" t="s">
        <v>607</v>
      </c>
      <c r="N12" s="45">
        <v>-23270.05</v>
      </c>
      <c r="O12" s="45">
        <v>0</v>
      </c>
      <c r="P12" s="45">
        <v>0</v>
      </c>
      <c r="Q12" s="45">
        <v>23243.39</v>
      </c>
      <c r="R12" s="45">
        <v>-26.66</v>
      </c>
      <c r="S12" s="45">
        <v>0</v>
      </c>
      <c r="T12" s="45">
        <v>-23270.05</v>
      </c>
      <c r="U12" s="45">
        <v>0</v>
      </c>
      <c r="V12" s="45">
        <v>0</v>
      </c>
      <c r="W12" s="45">
        <v>23243.39</v>
      </c>
      <c r="X12" s="45">
        <v>-26.66</v>
      </c>
      <c r="Y12" s="45">
        <v>0</v>
      </c>
      <c r="Z12" s="50">
        <f t="shared" si="2"/>
        <v>2.3243389999999999E-3</v>
      </c>
      <c r="AA12" s="48" t="e">
        <f>HLOOKUP(F12,'HY financials'!$4:$4,1,0)</f>
        <v>#N/A</v>
      </c>
    </row>
    <row r="13" spans="1:27" ht="12.5">
      <c r="A13" s="49" t="str">
        <f>IFERROR(VLOOKUP(J13,'TB mapping-Matured'!A:D,4,0),0)</f>
        <v>Ignore</v>
      </c>
      <c r="B13" s="49" t="str">
        <f>IFERROR(VLOOKUP(J13,'TB mapping-Matured'!A:C,3,0),0)</f>
        <v>Ignore</v>
      </c>
      <c r="C13" s="49" t="str">
        <f t="shared" si="0"/>
        <v>HFT137Ignore</v>
      </c>
      <c r="D13" s="49" t="str">
        <f t="shared" si="1"/>
        <v>HFT137Ignore</v>
      </c>
      <c r="E13" s="44" t="s">
        <v>604</v>
      </c>
      <c r="F13" s="44" t="s">
        <v>1103</v>
      </c>
      <c r="G13" s="44" t="s">
        <v>1104</v>
      </c>
      <c r="H13" s="45">
        <v>152000</v>
      </c>
      <c r="I13" s="44" t="s">
        <v>616</v>
      </c>
      <c r="J13" s="44">
        <v>152120</v>
      </c>
      <c r="K13" s="45">
        <v>0</v>
      </c>
      <c r="L13" s="44" t="s">
        <v>617</v>
      </c>
      <c r="M13" s="44" t="s">
        <v>607</v>
      </c>
      <c r="N13" s="45">
        <v>-21456439.23</v>
      </c>
      <c r="O13" s="45">
        <v>0</v>
      </c>
      <c r="P13" s="45">
        <v>0</v>
      </c>
      <c r="Q13" s="45">
        <v>21456439.23</v>
      </c>
      <c r="R13" s="45">
        <v>0</v>
      </c>
      <c r="S13" s="45">
        <v>0</v>
      </c>
      <c r="T13" s="45">
        <v>-21456439.23</v>
      </c>
      <c r="U13" s="45">
        <v>0</v>
      </c>
      <c r="V13" s="45">
        <v>0</v>
      </c>
      <c r="W13" s="45">
        <v>21456439.23</v>
      </c>
      <c r="X13" s="45">
        <v>0</v>
      </c>
      <c r="Y13" s="45">
        <v>0</v>
      </c>
      <c r="Z13" s="50">
        <f t="shared" si="2"/>
        <v>2.1456439230000002</v>
      </c>
      <c r="AA13" s="48" t="e">
        <f>HLOOKUP(F13,'HY financials'!$4:$4,1,0)</f>
        <v>#N/A</v>
      </c>
    </row>
    <row r="14" spans="1:27" ht="12.5">
      <c r="A14" s="49" t="str">
        <f>IFERROR(VLOOKUP(J14,'TB mapping-Matured'!A:D,4,0),0)</f>
        <v>Ignore</v>
      </c>
      <c r="B14" s="49" t="str">
        <f>IFERROR(VLOOKUP(J14,'TB mapping-Matured'!A:C,3,0),0)</f>
        <v>Ignore</v>
      </c>
      <c r="C14" s="49" t="str">
        <f t="shared" si="0"/>
        <v>HFT137Ignore</v>
      </c>
      <c r="D14" s="49" t="str">
        <f t="shared" si="1"/>
        <v>HFT137Ignore</v>
      </c>
      <c r="E14" s="44" t="s">
        <v>604</v>
      </c>
      <c r="F14" s="44" t="s">
        <v>1103</v>
      </c>
      <c r="G14" s="44" t="s">
        <v>1104</v>
      </c>
      <c r="H14" s="45">
        <v>152000</v>
      </c>
      <c r="I14" s="44" t="s">
        <v>616</v>
      </c>
      <c r="J14" s="44">
        <v>152145</v>
      </c>
      <c r="K14" s="45">
        <v>0</v>
      </c>
      <c r="L14" s="44" t="s">
        <v>681</v>
      </c>
      <c r="M14" s="44" t="s">
        <v>607</v>
      </c>
      <c r="N14" s="45">
        <v>-50520733.640000001</v>
      </c>
      <c r="O14" s="45">
        <v>0</v>
      </c>
      <c r="P14" s="45">
        <v>0</v>
      </c>
      <c r="Q14" s="45">
        <v>50520733.640000001</v>
      </c>
      <c r="R14" s="45">
        <v>0</v>
      </c>
      <c r="S14" s="45">
        <v>0</v>
      </c>
      <c r="T14" s="45">
        <v>-50520733.640000001</v>
      </c>
      <c r="U14" s="45">
        <v>0</v>
      </c>
      <c r="V14" s="45">
        <v>0</v>
      </c>
      <c r="W14" s="45">
        <v>50520733.640000001</v>
      </c>
      <c r="X14" s="45">
        <v>0</v>
      </c>
      <c r="Y14" s="45">
        <v>0</v>
      </c>
      <c r="Z14" s="50">
        <f t="shared" si="2"/>
        <v>5.052073364</v>
      </c>
      <c r="AA14" s="48" t="e">
        <f>HLOOKUP(F14,'HY financials'!$4:$4,1,0)</f>
        <v>#N/A</v>
      </c>
    </row>
    <row r="15" spans="1:27" ht="12.5">
      <c r="A15" s="49" t="str">
        <f>IFERROR(VLOOKUP(J15,'TB mapping-Matured'!A:D,4,0),0)</f>
        <v>Ignore</v>
      </c>
      <c r="B15" s="49" t="str">
        <f>IFERROR(VLOOKUP(J15,'TB mapping-Matured'!A:C,3,0),0)</f>
        <v>Ignore</v>
      </c>
      <c r="C15" s="49" t="str">
        <f t="shared" si="0"/>
        <v>HFT137Ignore</v>
      </c>
      <c r="D15" s="49" t="str">
        <f t="shared" si="1"/>
        <v>HFT137Ignore</v>
      </c>
      <c r="E15" s="44" t="s">
        <v>604</v>
      </c>
      <c r="F15" s="44" t="s">
        <v>1103</v>
      </c>
      <c r="G15" s="44" t="s">
        <v>1104</v>
      </c>
      <c r="H15" s="45">
        <v>152000</v>
      </c>
      <c r="I15" s="44" t="s">
        <v>616</v>
      </c>
      <c r="J15" s="44">
        <v>152181</v>
      </c>
      <c r="K15" s="45">
        <v>0</v>
      </c>
      <c r="L15" s="44" t="s">
        <v>682</v>
      </c>
      <c r="M15" s="44" t="s">
        <v>607</v>
      </c>
      <c r="N15" s="45">
        <v>-494169.88</v>
      </c>
      <c r="O15" s="45">
        <v>0</v>
      </c>
      <c r="P15" s="45">
        <v>0</v>
      </c>
      <c r="Q15" s="45">
        <v>494169.88</v>
      </c>
      <c r="R15" s="45">
        <v>0</v>
      </c>
      <c r="S15" s="45">
        <v>0</v>
      </c>
      <c r="T15" s="45">
        <v>-494169.88</v>
      </c>
      <c r="U15" s="45">
        <v>0</v>
      </c>
      <c r="V15" s="45">
        <v>0</v>
      </c>
      <c r="W15" s="45">
        <v>494169.88</v>
      </c>
      <c r="X15" s="45">
        <v>0</v>
      </c>
      <c r="Y15" s="45">
        <v>0</v>
      </c>
      <c r="Z15" s="50">
        <f t="shared" si="2"/>
        <v>4.9416988000000002E-2</v>
      </c>
      <c r="AA15" s="48" t="e">
        <f>HLOOKUP(F15,'HY financials'!$4:$4,1,0)</f>
        <v>#N/A</v>
      </c>
    </row>
    <row r="16" spans="1:27" ht="12.5">
      <c r="A16" s="49" t="str">
        <f>IFERROR(VLOOKUP(J16,'TB mapping-Matured'!A:D,4,0),0)</f>
        <v>Ignore</v>
      </c>
      <c r="B16" s="49" t="str">
        <f>IFERROR(VLOOKUP(J16,'TB mapping-Matured'!A:C,3,0),0)</f>
        <v>Ignore</v>
      </c>
      <c r="C16" s="49" t="str">
        <f t="shared" si="0"/>
        <v>HFT137Ignore</v>
      </c>
      <c r="D16" s="49" t="str">
        <f t="shared" si="1"/>
        <v>HFT137Ignore</v>
      </c>
      <c r="E16" s="44" t="s">
        <v>604</v>
      </c>
      <c r="F16" s="44" t="s">
        <v>1103</v>
      </c>
      <c r="G16" s="44" t="s">
        <v>1104</v>
      </c>
      <c r="H16" s="45">
        <v>152000</v>
      </c>
      <c r="I16" s="44" t="s">
        <v>616</v>
      </c>
      <c r="J16" s="44">
        <v>152247</v>
      </c>
      <c r="K16" s="45">
        <v>0</v>
      </c>
      <c r="L16" s="44" t="s">
        <v>1097</v>
      </c>
      <c r="M16" s="44" t="s">
        <v>607</v>
      </c>
      <c r="N16" s="45">
        <v>-31637.71</v>
      </c>
      <c r="O16" s="45">
        <v>0</v>
      </c>
      <c r="P16" s="45">
        <v>0</v>
      </c>
      <c r="Q16" s="45">
        <v>31637.71</v>
      </c>
      <c r="R16" s="45">
        <v>0</v>
      </c>
      <c r="S16" s="45">
        <v>0</v>
      </c>
      <c r="T16" s="45">
        <v>-31637.71</v>
      </c>
      <c r="U16" s="45">
        <v>0</v>
      </c>
      <c r="V16" s="45">
        <v>0</v>
      </c>
      <c r="W16" s="45">
        <v>31637.71</v>
      </c>
      <c r="X16" s="45">
        <v>0</v>
      </c>
      <c r="Y16" s="45">
        <v>0</v>
      </c>
      <c r="Z16" s="50">
        <f t="shared" si="2"/>
        <v>3.1637710000000001E-3</v>
      </c>
      <c r="AA16" s="48" t="e">
        <f>HLOOKUP(F16,'HY financials'!$4:$4,1,0)</f>
        <v>#N/A</v>
      </c>
    </row>
    <row r="17" spans="1:27" ht="12.5">
      <c r="A17" s="49" t="str">
        <f>IFERROR(VLOOKUP(J17,'TB mapping-Matured'!A:D,4,0),0)</f>
        <v>Ignore</v>
      </c>
      <c r="B17" s="49" t="str">
        <f>IFERROR(VLOOKUP(J17,'TB mapping-Matured'!A:C,3,0),0)</f>
        <v>Ignore</v>
      </c>
      <c r="C17" s="49" t="str">
        <f t="shared" si="0"/>
        <v>HFT137Ignore</v>
      </c>
      <c r="D17" s="49" t="str">
        <f t="shared" si="1"/>
        <v>HFT137Ignore</v>
      </c>
      <c r="E17" s="44" t="s">
        <v>604</v>
      </c>
      <c r="F17" s="44" t="s">
        <v>1103</v>
      </c>
      <c r="G17" s="44" t="s">
        <v>1104</v>
      </c>
      <c r="H17" s="45">
        <v>160000</v>
      </c>
      <c r="I17" s="44" t="s">
        <v>619</v>
      </c>
      <c r="J17" s="44">
        <v>162120</v>
      </c>
      <c r="K17" s="45">
        <v>0</v>
      </c>
      <c r="L17" s="44" t="s">
        <v>620</v>
      </c>
      <c r="M17" s="44" t="s">
        <v>607</v>
      </c>
      <c r="N17" s="45">
        <v>0</v>
      </c>
      <c r="O17" s="45">
        <v>1215997.97</v>
      </c>
      <c r="P17" s="45">
        <v>-1215997.97</v>
      </c>
      <c r="Q17" s="45">
        <v>0</v>
      </c>
      <c r="R17" s="45">
        <v>0</v>
      </c>
      <c r="S17" s="45">
        <v>0</v>
      </c>
      <c r="T17" s="45">
        <v>0</v>
      </c>
      <c r="U17" s="45">
        <v>1215997.97</v>
      </c>
      <c r="V17" s="45">
        <v>-1215997.97</v>
      </c>
      <c r="W17" s="45">
        <v>0</v>
      </c>
      <c r="X17" s="45">
        <v>0</v>
      </c>
      <c r="Y17" s="45">
        <v>0</v>
      </c>
      <c r="Z17" s="50">
        <f t="shared" si="2"/>
        <v>-0.121599797</v>
      </c>
      <c r="AA17" s="48" t="e">
        <f>HLOOKUP(F17,'HY financials'!$4:$4,1,0)</f>
        <v>#N/A</v>
      </c>
    </row>
    <row r="18" spans="1:27" ht="12.5">
      <c r="A18" s="49" t="str">
        <f>IFERROR(VLOOKUP(J18,'TB mapping-Matured'!A:D,4,0),0)</f>
        <v>Ignore</v>
      </c>
      <c r="B18" s="49" t="str">
        <f>IFERROR(VLOOKUP(J18,'TB mapping-Matured'!A:C,3,0),0)</f>
        <v>Ignore</v>
      </c>
      <c r="C18" s="49" t="str">
        <f t="shared" si="0"/>
        <v>HFT137Ignore</v>
      </c>
      <c r="D18" s="49" t="str">
        <f t="shared" si="1"/>
        <v>HFT137Ignore</v>
      </c>
      <c r="E18" s="44" t="s">
        <v>604</v>
      </c>
      <c r="F18" s="44" t="s">
        <v>1103</v>
      </c>
      <c r="G18" s="44" t="s">
        <v>1104</v>
      </c>
      <c r="H18" s="45">
        <v>160000</v>
      </c>
      <c r="I18" s="44" t="s">
        <v>619</v>
      </c>
      <c r="J18" s="44">
        <v>162145</v>
      </c>
      <c r="K18" s="45">
        <v>0</v>
      </c>
      <c r="L18" s="44" t="s">
        <v>683</v>
      </c>
      <c r="M18" s="44" t="s">
        <v>607</v>
      </c>
      <c r="N18" s="45">
        <v>-146978.36000000002</v>
      </c>
      <c r="O18" s="45">
        <v>0</v>
      </c>
      <c r="P18" s="45">
        <v>0</v>
      </c>
      <c r="Q18" s="45">
        <v>146978.36000000002</v>
      </c>
      <c r="R18" s="45">
        <v>0</v>
      </c>
      <c r="S18" s="45">
        <v>0</v>
      </c>
      <c r="T18" s="45">
        <v>-146978.36000000002</v>
      </c>
      <c r="U18" s="45">
        <v>0</v>
      </c>
      <c r="V18" s="45">
        <v>0</v>
      </c>
      <c r="W18" s="45">
        <v>146978.36000000002</v>
      </c>
      <c r="X18" s="45">
        <v>0</v>
      </c>
      <c r="Y18" s="45">
        <v>0</v>
      </c>
      <c r="Z18" s="50">
        <f t="shared" si="2"/>
        <v>1.4697836000000002E-2</v>
      </c>
      <c r="AA18" s="48" t="e">
        <f>HLOOKUP(F18,'HY financials'!$4:$4,1,0)</f>
        <v>#N/A</v>
      </c>
    </row>
    <row r="19" spans="1:27" ht="12.5">
      <c r="A19" s="49" t="str">
        <f>IFERROR(VLOOKUP(J19,'TB mapping-Matured'!A:D,4,0),0)</f>
        <v>Ignore</v>
      </c>
      <c r="B19" s="49" t="str">
        <f>IFERROR(VLOOKUP(J19,'TB mapping-Matured'!A:C,3,0),0)</f>
        <v>Ignore</v>
      </c>
      <c r="C19" s="49" t="str">
        <f t="shared" si="0"/>
        <v>HFT137Ignore</v>
      </c>
      <c r="D19" s="49" t="str">
        <f t="shared" si="1"/>
        <v>HFT137Ignore</v>
      </c>
      <c r="E19" s="44" t="s">
        <v>604</v>
      </c>
      <c r="F19" s="44" t="s">
        <v>1103</v>
      </c>
      <c r="G19" s="44" t="s">
        <v>1104</v>
      </c>
      <c r="H19" s="45">
        <v>160000</v>
      </c>
      <c r="I19" s="44" t="s">
        <v>619</v>
      </c>
      <c r="J19" s="44">
        <v>162190</v>
      </c>
      <c r="K19" s="45">
        <v>0</v>
      </c>
      <c r="L19" s="44" t="s">
        <v>684</v>
      </c>
      <c r="M19" s="44" t="s">
        <v>607</v>
      </c>
      <c r="N19" s="45">
        <v>-13068.12</v>
      </c>
      <c r="O19" s="45">
        <v>0</v>
      </c>
      <c r="P19" s="45">
        <v>0</v>
      </c>
      <c r="Q19" s="45">
        <v>13068.12</v>
      </c>
      <c r="R19" s="45">
        <v>0</v>
      </c>
      <c r="S19" s="45">
        <v>0</v>
      </c>
      <c r="T19" s="45">
        <v>-13068.12</v>
      </c>
      <c r="U19" s="45">
        <v>0</v>
      </c>
      <c r="V19" s="45">
        <v>0</v>
      </c>
      <c r="W19" s="45">
        <v>13068.12</v>
      </c>
      <c r="X19" s="45">
        <v>0</v>
      </c>
      <c r="Y19" s="45">
        <v>0</v>
      </c>
      <c r="Z19" s="50">
        <f t="shared" si="2"/>
        <v>1.3068120000000001E-3</v>
      </c>
      <c r="AA19" s="48" t="e">
        <f>HLOOKUP(F19,'HY financials'!$4:$4,1,0)</f>
        <v>#N/A</v>
      </c>
    </row>
    <row r="20" spans="1:27" ht="12.5">
      <c r="A20" s="49" t="str">
        <f>IFERROR(VLOOKUP(J20,'TB mapping-Matured'!A:D,4,0),0)</f>
        <v>Ignore</v>
      </c>
      <c r="B20" s="49" t="str">
        <f>IFERROR(VLOOKUP(J20,'TB mapping-Matured'!A:C,3,0),0)</f>
        <v>Ignore</v>
      </c>
      <c r="C20" s="49" t="str">
        <f t="shared" si="0"/>
        <v>HFT137Ignore</v>
      </c>
      <c r="D20" s="49" t="str">
        <f t="shared" si="1"/>
        <v>HFT137Ignore</v>
      </c>
      <c r="E20" s="44" t="s">
        <v>604</v>
      </c>
      <c r="F20" s="44" t="s">
        <v>1103</v>
      </c>
      <c r="G20" s="44" t="s">
        <v>1104</v>
      </c>
      <c r="H20" s="45">
        <v>212000</v>
      </c>
      <c r="I20" s="44" t="s">
        <v>621</v>
      </c>
      <c r="J20" s="44">
        <v>211103</v>
      </c>
      <c r="K20" s="45">
        <v>0</v>
      </c>
      <c r="L20" s="44" t="s">
        <v>706</v>
      </c>
      <c r="M20" s="44" t="s">
        <v>607</v>
      </c>
      <c r="N20" s="45">
        <v>0</v>
      </c>
      <c r="O20" s="45">
        <v>17759.73</v>
      </c>
      <c r="P20" s="45">
        <v>-17759.73</v>
      </c>
      <c r="Q20" s="45">
        <v>0</v>
      </c>
      <c r="R20" s="45">
        <v>0</v>
      </c>
      <c r="S20" s="45">
        <v>0</v>
      </c>
      <c r="T20" s="45">
        <v>0</v>
      </c>
      <c r="U20" s="45">
        <v>17759.73</v>
      </c>
      <c r="V20" s="45">
        <v>-17759.73</v>
      </c>
      <c r="W20" s="45">
        <v>0</v>
      </c>
      <c r="X20" s="45">
        <v>0</v>
      </c>
      <c r="Y20" s="45">
        <v>0</v>
      </c>
      <c r="Z20" s="50">
        <f t="shared" si="2"/>
        <v>-1.7759729999999999E-3</v>
      </c>
      <c r="AA20" s="48" t="e">
        <f>HLOOKUP(F20,'HY financials'!$4:$4,1,0)</f>
        <v>#N/A</v>
      </c>
    </row>
    <row r="21" spans="1:27" ht="12.5">
      <c r="A21" s="49" t="str">
        <f>IFERROR(VLOOKUP(J21,'TB mapping-Matured'!A:D,4,0),0)</f>
        <v>Ignore</v>
      </c>
      <c r="B21" s="49" t="str">
        <f>IFERROR(VLOOKUP(J21,'TB mapping-Matured'!A:C,3,0),0)</f>
        <v>Ignore</v>
      </c>
      <c r="C21" s="49" t="str">
        <f t="shared" si="0"/>
        <v>HFT137Ignore</v>
      </c>
      <c r="D21" s="49" t="str">
        <f t="shared" si="1"/>
        <v>HFT137Ignore</v>
      </c>
      <c r="E21" s="44" t="s">
        <v>604</v>
      </c>
      <c r="F21" s="44" t="s">
        <v>1103</v>
      </c>
      <c r="G21" s="44" t="s">
        <v>1104</v>
      </c>
      <c r="H21" s="45">
        <v>212000</v>
      </c>
      <c r="I21" s="44" t="s">
        <v>621</v>
      </c>
      <c r="J21" s="44">
        <v>212101</v>
      </c>
      <c r="K21" s="45">
        <v>0</v>
      </c>
      <c r="L21" s="44" t="s">
        <v>622</v>
      </c>
      <c r="M21" s="44" t="s">
        <v>607</v>
      </c>
      <c r="N21" s="45">
        <v>0</v>
      </c>
      <c r="O21" s="45">
        <v>23270.05</v>
      </c>
      <c r="P21" s="45">
        <v>-23243.39</v>
      </c>
      <c r="Q21" s="45">
        <v>0</v>
      </c>
      <c r="R21" s="45">
        <v>0</v>
      </c>
      <c r="S21" s="45">
        <v>26.66</v>
      </c>
      <c r="T21" s="45">
        <v>0</v>
      </c>
      <c r="U21" s="45">
        <v>23270.05</v>
      </c>
      <c r="V21" s="45">
        <v>-23243.39</v>
      </c>
      <c r="W21" s="45">
        <v>0</v>
      </c>
      <c r="X21" s="45">
        <v>0</v>
      </c>
      <c r="Y21" s="45">
        <v>26.66</v>
      </c>
      <c r="Z21" s="50">
        <f t="shared" si="2"/>
        <v>-2.3243389999999999E-3</v>
      </c>
      <c r="AA21" s="48" t="e">
        <f>HLOOKUP(F21,'HY financials'!$4:$4,1,0)</f>
        <v>#N/A</v>
      </c>
    </row>
    <row r="22" spans="1:27" ht="12.5">
      <c r="A22" s="49">
        <f>IFERROR(VLOOKUP(J22,'TB mapping-Matured'!A:D,4,0),0)</f>
        <v>0</v>
      </c>
      <c r="B22" s="49">
        <f>IFERROR(VLOOKUP(J22,'TB mapping-Matured'!A:C,3,0),0)</f>
        <v>0</v>
      </c>
      <c r="C22" s="49" t="str">
        <f t="shared" si="0"/>
        <v>HFT1370</v>
      </c>
      <c r="D22" s="49" t="str">
        <f t="shared" si="1"/>
        <v>HFT1370</v>
      </c>
      <c r="E22" s="44" t="s">
        <v>604</v>
      </c>
      <c r="F22" s="44" t="s">
        <v>1103</v>
      </c>
      <c r="G22" s="44" t="s">
        <v>1104</v>
      </c>
      <c r="H22" s="45">
        <v>212000</v>
      </c>
      <c r="I22" s="44" t="s">
        <v>621</v>
      </c>
      <c r="J22" s="44">
        <v>212117</v>
      </c>
      <c r="K22" s="45">
        <v>0</v>
      </c>
      <c r="L22" s="44" t="s">
        <v>2881</v>
      </c>
      <c r="M22" s="44" t="s">
        <v>607</v>
      </c>
      <c r="N22" s="45">
        <v>0</v>
      </c>
      <c r="O22" s="45">
        <v>61</v>
      </c>
      <c r="P22" s="45">
        <v>-61</v>
      </c>
      <c r="Q22" s="45">
        <v>0</v>
      </c>
      <c r="R22" s="45">
        <v>0</v>
      </c>
      <c r="S22" s="45">
        <v>0</v>
      </c>
      <c r="T22" s="45">
        <v>0</v>
      </c>
      <c r="U22" s="45">
        <v>61</v>
      </c>
      <c r="V22" s="45">
        <v>-61</v>
      </c>
      <c r="W22" s="45">
        <v>0</v>
      </c>
      <c r="X22" s="45">
        <v>0</v>
      </c>
      <c r="Y22" s="45">
        <v>0</v>
      </c>
      <c r="Z22" s="50">
        <f t="shared" si="2"/>
        <v>-6.1E-6</v>
      </c>
      <c r="AA22" s="48" t="e">
        <f>HLOOKUP(F22,'HY financials'!$4:$4,1,0)</f>
        <v>#N/A</v>
      </c>
    </row>
    <row r="23" spans="1:27" ht="12.5">
      <c r="A23" s="49" t="str">
        <f>IFERROR(VLOOKUP(J23,'TB mapping-Matured'!A:D,4,0),0)</f>
        <v>Ignore</v>
      </c>
      <c r="B23" s="49" t="str">
        <f>IFERROR(VLOOKUP(J23,'TB mapping-Matured'!A:C,3,0),0)</f>
        <v>Ignore</v>
      </c>
      <c r="C23" s="49" t="str">
        <f t="shared" si="0"/>
        <v>HFT137Ignore</v>
      </c>
      <c r="D23" s="49" t="str">
        <f t="shared" si="1"/>
        <v>HFT137Ignore</v>
      </c>
      <c r="E23" s="44" t="s">
        <v>604</v>
      </c>
      <c r="F23" s="44" t="s">
        <v>1103</v>
      </c>
      <c r="G23" s="44" t="s">
        <v>1104</v>
      </c>
      <c r="H23" s="45">
        <v>212000</v>
      </c>
      <c r="I23" s="44" t="s">
        <v>621</v>
      </c>
      <c r="J23" s="44">
        <v>212121</v>
      </c>
      <c r="K23" s="45">
        <v>0</v>
      </c>
      <c r="L23" s="44" t="s">
        <v>691</v>
      </c>
      <c r="M23" s="44" t="s">
        <v>607</v>
      </c>
      <c r="N23" s="45">
        <v>0</v>
      </c>
      <c r="O23" s="45">
        <v>0</v>
      </c>
      <c r="P23" s="45">
        <v>0</v>
      </c>
      <c r="Q23" s="45">
        <v>4346359</v>
      </c>
      <c r="R23" s="45">
        <v>0</v>
      </c>
      <c r="S23" s="45">
        <v>4346359</v>
      </c>
      <c r="T23" s="45">
        <v>0</v>
      </c>
      <c r="U23" s="45">
        <v>0</v>
      </c>
      <c r="V23" s="45">
        <v>0</v>
      </c>
      <c r="W23" s="45">
        <v>4346359</v>
      </c>
      <c r="X23" s="45">
        <v>0</v>
      </c>
      <c r="Y23" s="45">
        <v>4346359</v>
      </c>
      <c r="Z23" s="50">
        <f t="shared" si="2"/>
        <v>0.43463590000000002</v>
      </c>
      <c r="AA23" s="48" t="e">
        <f>HLOOKUP(F23,'HY financials'!$4:$4,1,0)</f>
        <v>#N/A</v>
      </c>
    </row>
    <row r="24" spans="1:27" ht="12.5">
      <c r="A24" s="49" t="str">
        <f>IFERROR(VLOOKUP(J24,'TB mapping-Matured'!A:D,4,0),0)</f>
        <v>Ignore</v>
      </c>
      <c r="B24" s="49" t="str">
        <f>IFERROR(VLOOKUP(J24,'TB mapping-Matured'!A:C,3,0),0)</f>
        <v>Ignore</v>
      </c>
      <c r="C24" s="49" t="str">
        <f t="shared" si="0"/>
        <v>HFT137Ignore</v>
      </c>
      <c r="D24" s="49" t="str">
        <f t="shared" si="1"/>
        <v>HFT137Ignore</v>
      </c>
      <c r="E24" s="44" t="s">
        <v>604</v>
      </c>
      <c r="F24" s="44" t="s">
        <v>1103</v>
      </c>
      <c r="G24" s="44" t="s">
        <v>1104</v>
      </c>
      <c r="H24" s="45">
        <v>212000</v>
      </c>
      <c r="I24" s="44" t="s">
        <v>621</v>
      </c>
      <c r="J24" s="44">
        <v>212220</v>
      </c>
      <c r="K24" s="45">
        <v>0</v>
      </c>
      <c r="L24" s="44" t="s">
        <v>624</v>
      </c>
      <c r="M24" s="44" t="s">
        <v>607</v>
      </c>
      <c r="N24" s="45">
        <v>0</v>
      </c>
      <c r="O24" s="45">
        <v>0</v>
      </c>
      <c r="P24" s="45">
        <v>0</v>
      </c>
      <c r="Q24" s="45">
        <v>0.01</v>
      </c>
      <c r="R24" s="45">
        <v>0</v>
      </c>
      <c r="S24" s="45">
        <v>0.01</v>
      </c>
      <c r="T24" s="45">
        <v>0</v>
      </c>
      <c r="U24" s="45">
        <v>0</v>
      </c>
      <c r="V24" s="45">
        <v>0</v>
      </c>
      <c r="W24" s="45">
        <v>0.01</v>
      </c>
      <c r="X24" s="45">
        <v>0</v>
      </c>
      <c r="Y24" s="45">
        <v>0.01</v>
      </c>
      <c r="Z24" s="50">
        <f t="shared" si="2"/>
        <v>1.0000000000000001E-9</v>
      </c>
      <c r="AA24" s="48" t="e">
        <f>HLOOKUP(F24,'HY financials'!$4:$4,1,0)</f>
        <v>#N/A</v>
      </c>
    </row>
    <row r="25" spans="1:27" ht="12.5">
      <c r="A25" s="49" t="str">
        <f>IFERROR(VLOOKUP(J25,'TB mapping-Matured'!A:D,4,0),0)</f>
        <v>Ignore</v>
      </c>
      <c r="B25" s="49" t="str">
        <f>IFERROR(VLOOKUP(J25,'TB mapping-Matured'!A:C,3,0),0)</f>
        <v>Ignore</v>
      </c>
      <c r="C25" s="49" t="str">
        <f t="shared" si="0"/>
        <v>HFT137Ignore</v>
      </c>
      <c r="D25" s="49" t="str">
        <f t="shared" si="1"/>
        <v>HFT137Ignore</v>
      </c>
      <c r="E25" s="44" t="s">
        <v>604</v>
      </c>
      <c r="F25" s="44" t="s">
        <v>1103</v>
      </c>
      <c r="G25" s="44" t="s">
        <v>1104</v>
      </c>
      <c r="H25" s="45">
        <v>212000</v>
      </c>
      <c r="I25" s="44" t="s">
        <v>621</v>
      </c>
      <c r="J25" s="44">
        <v>212240</v>
      </c>
      <c r="K25" s="45">
        <v>0</v>
      </c>
      <c r="L25" s="44" t="s">
        <v>625</v>
      </c>
      <c r="M25" s="44" t="s">
        <v>607</v>
      </c>
      <c r="N25" s="45">
        <v>0</v>
      </c>
      <c r="O25" s="45">
        <v>12673.2</v>
      </c>
      <c r="P25" s="45">
        <v>-12673.2</v>
      </c>
      <c r="Q25" s="45">
        <v>0</v>
      </c>
      <c r="R25" s="45">
        <v>0</v>
      </c>
      <c r="S25" s="45">
        <v>0</v>
      </c>
      <c r="T25" s="45">
        <v>0</v>
      </c>
      <c r="U25" s="45">
        <v>12673.2</v>
      </c>
      <c r="V25" s="45">
        <v>-12673.2</v>
      </c>
      <c r="W25" s="45">
        <v>0</v>
      </c>
      <c r="X25" s="45">
        <v>0</v>
      </c>
      <c r="Y25" s="45">
        <v>0</v>
      </c>
      <c r="Z25" s="50">
        <f t="shared" si="2"/>
        <v>-1.2673200000000002E-3</v>
      </c>
      <c r="AA25" s="48" t="e">
        <f>HLOOKUP(F25,'HY financials'!$4:$4,1,0)</f>
        <v>#N/A</v>
      </c>
    </row>
    <row r="26" spans="1:27" ht="12.5">
      <c r="A26" s="49" t="str">
        <f>IFERROR(VLOOKUP(J26,'TB mapping-Matured'!A:D,4,0),0)</f>
        <v>Ignore</v>
      </c>
      <c r="B26" s="49" t="str">
        <f>IFERROR(VLOOKUP(J26,'TB mapping-Matured'!A:C,3,0),0)</f>
        <v>Ignore</v>
      </c>
      <c r="C26" s="49" t="str">
        <f t="shared" si="0"/>
        <v>HFT137Ignore</v>
      </c>
      <c r="D26" s="49" t="str">
        <f t="shared" si="1"/>
        <v>HFT137Ignore</v>
      </c>
      <c r="E26" s="44" t="s">
        <v>604</v>
      </c>
      <c r="F26" s="44" t="s">
        <v>1103</v>
      </c>
      <c r="G26" s="44" t="s">
        <v>1104</v>
      </c>
      <c r="H26" s="45">
        <v>212000</v>
      </c>
      <c r="I26" s="44" t="s">
        <v>621</v>
      </c>
      <c r="J26" s="44">
        <v>212252</v>
      </c>
      <c r="K26" s="45">
        <v>0</v>
      </c>
      <c r="L26" s="44" t="s">
        <v>626</v>
      </c>
      <c r="M26" s="44" t="s">
        <v>607</v>
      </c>
      <c r="N26" s="45">
        <v>0</v>
      </c>
      <c r="O26" s="45">
        <v>2682.96</v>
      </c>
      <c r="P26" s="45">
        <v>-1749.71</v>
      </c>
      <c r="Q26" s="45">
        <v>0</v>
      </c>
      <c r="R26" s="45">
        <v>0</v>
      </c>
      <c r="S26" s="45">
        <v>933.25</v>
      </c>
      <c r="T26" s="45">
        <v>0</v>
      </c>
      <c r="U26" s="45">
        <v>2682.96</v>
      </c>
      <c r="V26" s="45">
        <v>-1749.71</v>
      </c>
      <c r="W26" s="45">
        <v>0</v>
      </c>
      <c r="X26" s="45">
        <v>0</v>
      </c>
      <c r="Y26" s="45">
        <v>933.25</v>
      </c>
      <c r="Z26" s="50">
        <f t="shared" si="2"/>
        <v>-1.74971E-4</v>
      </c>
      <c r="AA26" s="48" t="e">
        <f>HLOOKUP(F26,'HY financials'!$4:$4,1,0)</f>
        <v>#N/A</v>
      </c>
    </row>
    <row r="27" spans="1:27" ht="12.5">
      <c r="A27" s="49" t="str">
        <f>IFERROR(VLOOKUP(J27,'TB mapping-Matured'!A:D,4,0),0)</f>
        <v>Ignore</v>
      </c>
      <c r="B27" s="49" t="str">
        <f>IFERROR(VLOOKUP(J27,'TB mapping-Matured'!A:C,3,0),0)</f>
        <v>Ignore</v>
      </c>
      <c r="C27" s="49" t="str">
        <f t="shared" si="0"/>
        <v>HFT137Ignore</v>
      </c>
      <c r="D27" s="49" t="str">
        <f t="shared" si="1"/>
        <v>HFT137Ignore</v>
      </c>
      <c r="E27" s="44" t="s">
        <v>604</v>
      </c>
      <c r="F27" s="44" t="s">
        <v>1103</v>
      </c>
      <c r="G27" s="44" t="s">
        <v>1104</v>
      </c>
      <c r="H27" s="45">
        <v>212000</v>
      </c>
      <c r="I27" s="44" t="s">
        <v>621</v>
      </c>
      <c r="J27" s="44">
        <v>212253</v>
      </c>
      <c r="K27" s="45">
        <v>0</v>
      </c>
      <c r="L27" s="44" t="s">
        <v>711</v>
      </c>
      <c r="M27" s="44" t="s">
        <v>607</v>
      </c>
      <c r="N27" s="45">
        <v>-933.25</v>
      </c>
      <c r="O27" s="45">
        <v>0</v>
      </c>
      <c r="P27" s="45">
        <v>0</v>
      </c>
      <c r="Q27" s="45">
        <v>0</v>
      </c>
      <c r="R27" s="45">
        <v>-933.25</v>
      </c>
      <c r="S27" s="45">
        <v>0</v>
      </c>
      <c r="T27" s="45">
        <v>-933.25</v>
      </c>
      <c r="U27" s="45">
        <v>0</v>
      </c>
      <c r="V27" s="45">
        <v>0</v>
      </c>
      <c r="W27" s="45">
        <v>0</v>
      </c>
      <c r="X27" s="45">
        <v>-933.25</v>
      </c>
      <c r="Y27" s="45">
        <v>0</v>
      </c>
      <c r="Z27" s="50">
        <f t="shared" si="2"/>
        <v>0</v>
      </c>
      <c r="AA27" s="48" t="e">
        <f>HLOOKUP(F27,'HY financials'!$4:$4,1,0)</f>
        <v>#N/A</v>
      </c>
    </row>
    <row r="28" spans="1:27" ht="12.5">
      <c r="A28" s="49" t="str">
        <f>IFERROR(VLOOKUP(J28,'TB mapping-Matured'!A:D,4,0),0)</f>
        <v>Ignore</v>
      </c>
      <c r="B28" s="49" t="str">
        <f>IFERROR(VLOOKUP(J28,'TB mapping-Matured'!A:C,3,0),0)</f>
        <v>Ignore</v>
      </c>
      <c r="C28" s="49" t="str">
        <f t="shared" si="0"/>
        <v>HFT137Ignore</v>
      </c>
      <c r="D28" s="49" t="str">
        <f t="shared" si="1"/>
        <v>HFT137Ignore</v>
      </c>
      <c r="E28" s="44" t="s">
        <v>604</v>
      </c>
      <c r="F28" s="44" t="s">
        <v>1103</v>
      </c>
      <c r="G28" s="44" t="s">
        <v>1104</v>
      </c>
      <c r="H28" s="45">
        <v>212000</v>
      </c>
      <c r="I28" s="44" t="s">
        <v>621</v>
      </c>
      <c r="J28" s="44">
        <v>212255</v>
      </c>
      <c r="K28" s="45">
        <v>0</v>
      </c>
      <c r="L28" s="44" t="s">
        <v>627</v>
      </c>
      <c r="M28" s="44" t="s">
        <v>607</v>
      </c>
      <c r="N28" s="45">
        <v>0</v>
      </c>
      <c r="O28" s="45">
        <v>110736.15</v>
      </c>
      <c r="P28" s="45">
        <v>-78133.259999999995</v>
      </c>
      <c r="Q28" s="45">
        <v>0</v>
      </c>
      <c r="R28" s="45">
        <v>0</v>
      </c>
      <c r="S28" s="45">
        <v>32602.89</v>
      </c>
      <c r="T28" s="45">
        <v>0</v>
      </c>
      <c r="U28" s="45">
        <v>110736.15</v>
      </c>
      <c r="V28" s="45">
        <v>-78133.259999999995</v>
      </c>
      <c r="W28" s="45">
        <v>0</v>
      </c>
      <c r="X28" s="45">
        <v>0</v>
      </c>
      <c r="Y28" s="45">
        <v>32602.89</v>
      </c>
      <c r="Z28" s="50">
        <f t="shared" si="2"/>
        <v>-7.8133259999999989E-3</v>
      </c>
      <c r="AA28" s="48" t="e">
        <f>HLOOKUP(F28,'HY financials'!$4:$4,1,0)</f>
        <v>#N/A</v>
      </c>
    </row>
    <row r="29" spans="1:27" ht="12.5">
      <c r="A29" s="49" t="str">
        <f>IFERROR(VLOOKUP(J29,'TB mapping-Matured'!A:D,4,0),0)</f>
        <v>Ignore</v>
      </c>
      <c r="B29" s="49" t="str">
        <f>IFERROR(VLOOKUP(J29,'TB mapping-Matured'!A:C,3,0),0)</f>
        <v>Ignore</v>
      </c>
      <c r="C29" s="49" t="str">
        <f t="shared" si="0"/>
        <v>HFT137Ignore</v>
      </c>
      <c r="D29" s="49" t="str">
        <f t="shared" si="1"/>
        <v>HFT137Ignore</v>
      </c>
      <c r="E29" s="44" t="s">
        <v>604</v>
      </c>
      <c r="F29" s="44" t="s">
        <v>1103</v>
      </c>
      <c r="G29" s="44" t="s">
        <v>1104</v>
      </c>
      <c r="H29" s="45">
        <v>212000</v>
      </c>
      <c r="I29" s="44" t="s">
        <v>621</v>
      </c>
      <c r="J29" s="44">
        <v>212257</v>
      </c>
      <c r="K29" s="45">
        <v>0</v>
      </c>
      <c r="L29" s="44" t="s">
        <v>628</v>
      </c>
      <c r="M29" s="44" t="s">
        <v>607</v>
      </c>
      <c r="N29" s="45">
        <v>0</v>
      </c>
      <c r="O29" s="45">
        <v>0</v>
      </c>
      <c r="P29" s="45">
        <v>-143339.04</v>
      </c>
      <c r="Q29" s="45">
        <v>0</v>
      </c>
      <c r="R29" s="45">
        <v>-143339.04</v>
      </c>
      <c r="S29" s="45">
        <v>0</v>
      </c>
      <c r="T29" s="45">
        <v>0</v>
      </c>
      <c r="U29" s="45">
        <v>0</v>
      </c>
      <c r="V29" s="45">
        <v>-143339.04</v>
      </c>
      <c r="W29" s="45">
        <v>0</v>
      </c>
      <c r="X29" s="45">
        <v>-143339.04</v>
      </c>
      <c r="Y29" s="45">
        <v>0</v>
      </c>
      <c r="Z29" s="50">
        <f t="shared" si="2"/>
        <v>-1.4333904000000001E-2</v>
      </c>
      <c r="AA29" s="48" t="e">
        <f>HLOOKUP(F29,'HY financials'!$4:$4,1,0)</f>
        <v>#N/A</v>
      </c>
    </row>
    <row r="30" spans="1:27" ht="12.5">
      <c r="A30" s="49" t="str">
        <f>IFERROR(VLOOKUP(J30,'TB mapping-Matured'!A:D,4,0),0)</f>
        <v>Ignore</v>
      </c>
      <c r="B30" s="49" t="str">
        <f>IFERROR(VLOOKUP(J30,'TB mapping-Matured'!A:C,3,0),0)</f>
        <v>Ignore</v>
      </c>
      <c r="C30" s="49" t="str">
        <f t="shared" si="0"/>
        <v>HFT137Ignore</v>
      </c>
      <c r="D30" s="49" t="str">
        <f t="shared" si="1"/>
        <v>HFT137Ignore</v>
      </c>
      <c r="E30" s="44" t="s">
        <v>604</v>
      </c>
      <c r="F30" s="44" t="s">
        <v>1103</v>
      </c>
      <c r="G30" s="44" t="s">
        <v>1104</v>
      </c>
      <c r="H30" s="45">
        <v>212000</v>
      </c>
      <c r="I30" s="44" t="s">
        <v>621</v>
      </c>
      <c r="J30" s="44">
        <v>212270</v>
      </c>
      <c r="K30" s="45">
        <v>0</v>
      </c>
      <c r="L30" s="44" t="s">
        <v>713</v>
      </c>
      <c r="M30" s="44" t="s">
        <v>607</v>
      </c>
      <c r="N30" s="45">
        <v>0</v>
      </c>
      <c r="O30" s="45">
        <v>0</v>
      </c>
      <c r="P30" s="45">
        <v>0</v>
      </c>
      <c r="Q30" s="45">
        <v>110736.15</v>
      </c>
      <c r="R30" s="45">
        <v>0</v>
      </c>
      <c r="S30" s="45">
        <v>110736.15</v>
      </c>
      <c r="T30" s="45">
        <v>0</v>
      </c>
      <c r="U30" s="45">
        <v>0</v>
      </c>
      <c r="V30" s="45">
        <v>0</v>
      </c>
      <c r="W30" s="45">
        <v>110736.15</v>
      </c>
      <c r="X30" s="45">
        <v>0</v>
      </c>
      <c r="Y30" s="45">
        <v>110736.15</v>
      </c>
      <c r="Z30" s="50">
        <f t="shared" si="2"/>
        <v>1.1073615E-2</v>
      </c>
      <c r="AA30" s="48" t="e">
        <f>HLOOKUP(F30,'HY financials'!$4:$4,1,0)</f>
        <v>#N/A</v>
      </c>
    </row>
    <row r="31" spans="1:27" ht="12.5">
      <c r="A31" s="49" t="str">
        <f>IFERROR(VLOOKUP(J31,'TB mapping-Matured'!A:D,4,0),0)</f>
        <v>Ignore</v>
      </c>
      <c r="B31" s="49" t="str">
        <f>IFERROR(VLOOKUP(J31,'TB mapping-Matured'!A:C,3,0),0)</f>
        <v>Ignore</v>
      </c>
      <c r="C31" s="49" t="str">
        <f t="shared" si="0"/>
        <v>HFT137Ignore</v>
      </c>
      <c r="D31" s="49" t="str">
        <f t="shared" si="1"/>
        <v>HFT137Ignore</v>
      </c>
      <c r="E31" s="44" t="s">
        <v>604</v>
      </c>
      <c r="F31" s="44" t="s">
        <v>1103</v>
      </c>
      <c r="G31" s="44" t="s">
        <v>1104</v>
      </c>
      <c r="H31" s="45">
        <v>212000</v>
      </c>
      <c r="I31" s="44" t="s">
        <v>621</v>
      </c>
      <c r="J31" s="44">
        <v>212271</v>
      </c>
      <c r="K31" s="45">
        <v>0</v>
      </c>
      <c r="L31" s="44" t="s">
        <v>629</v>
      </c>
      <c r="M31" s="44" t="s">
        <v>607</v>
      </c>
      <c r="N31" s="45">
        <v>0</v>
      </c>
      <c r="O31" s="45">
        <v>20596.93</v>
      </c>
      <c r="P31" s="45">
        <v>-17079.46</v>
      </c>
      <c r="Q31" s="45">
        <v>0</v>
      </c>
      <c r="R31" s="45">
        <v>0</v>
      </c>
      <c r="S31" s="45">
        <v>3517.47</v>
      </c>
      <c r="T31" s="45">
        <v>0</v>
      </c>
      <c r="U31" s="45">
        <v>20596.93</v>
      </c>
      <c r="V31" s="45">
        <v>-17079.46</v>
      </c>
      <c r="W31" s="45">
        <v>0</v>
      </c>
      <c r="X31" s="45">
        <v>0</v>
      </c>
      <c r="Y31" s="45">
        <v>3517.47</v>
      </c>
      <c r="Z31" s="50">
        <f t="shared" si="2"/>
        <v>-1.7079459999999999E-3</v>
      </c>
      <c r="AA31" s="48" t="e">
        <f>HLOOKUP(F31,'HY financials'!$4:$4,1,0)</f>
        <v>#N/A</v>
      </c>
    </row>
    <row r="32" spans="1:27" ht="12.5">
      <c r="A32" s="49" t="str">
        <f>IFERROR(VLOOKUP(J32,'TB mapping-Matured'!A:D,4,0),0)</f>
        <v>Ignore</v>
      </c>
      <c r="B32" s="49" t="str">
        <f>IFERROR(VLOOKUP(J32,'TB mapping-Matured'!A:C,3,0),0)</f>
        <v>Ignore</v>
      </c>
      <c r="C32" s="49" t="str">
        <f t="shared" si="0"/>
        <v>HFT137Ignore</v>
      </c>
      <c r="D32" s="49" t="str">
        <f t="shared" si="1"/>
        <v>HFT137Ignore</v>
      </c>
      <c r="E32" s="44" t="s">
        <v>604</v>
      </c>
      <c r="F32" s="44" t="s">
        <v>1103</v>
      </c>
      <c r="G32" s="44" t="s">
        <v>1104</v>
      </c>
      <c r="H32" s="45">
        <v>212000</v>
      </c>
      <c r="I32" s="44" t="s">
        <v>621</v>
      </c>
      <c r="J32" s="44">
        <v>212272</v>
      </c>
      <c r="K32" s="45">
        <v>0</v>
      </c>
      <c r="L32" s="44" t="s">
        <v>630</v>
      </c>
      <c r="M32" s="44" t="s">
        <v>607</v>
      </c>
      <c r="N32" s="45">
        <v>0</v>
      </c>
      <c r="O32" s="45">
        <v>20596.93</v>
      </c>
      <c r="P32" s="45">
        <v>-17079.46</v>
      </c>
      <c r="Q32" s="45">
        <v>0</v>
      </c>
      <c r="R32" s="45">
        <v>0</v>
      </c>
      <c r="S32" s="45">
        <v>3517.47</v>
      </c>
      <c r="T32" s="45">
        <v>0</v>
      </c>
      <c r="U32" s="45">
        <v>20596.93</v>
      </c>
      <c r="V32" s="45">
        <v>-17079.46</v>
      </c>
      <c r="W32" s="45">
        <v>0</v>
      </c>
      <c r="X32" s="45">
        <v>0</v>
      </c>
      <c r="Y32" s="45">
        <v>3517.47</v>
      </c>
      <c r="Z32" s="50">
        <f t="shared" si="2"/>
        <v>-1.7079459999999999E-3</v>
      </c>
      <c r="AA32" s="48" t="e">
        <f>HLOOKUP(F32,'HY financials'!$4:$4,1,0)</f>
        <v>#N/A</v>
      </c>
    </row>
    <row r="33" spans="1:27" ht="12.5">
      <c r="A33" s="49" t="str">
        <f>IFERROR(VLOOKUP(J33,'TB mapping-Matured'!A:D,4,0),0)</f>
        <v>Ignore</v>
      </c>
      <c r="B33" s="49" t="str">
        <f>IFERROR(VLOOKUP(J33,'TB mapping-Matured'!A:C,3,0),0)</f>
        <v>Ignore</v>
      </c>
      <c r="C33" s="49" t="str">
        <f t="shared" si="0"/>
        <v>HFT137Ignore</v>
      </c>
      <c r="D33" s="49" t="str">
        <f t="shared" si="1"/>
        <v>HFT137Ignore</v>
      </c>
      <c r="E33" s="44" t="s">
        <v>604</v>
      </c>
      <c r="F33" s="44" t="s">
        <v>1103</v>
      </c>
      <c r="G33" s="44" t="s">
        <v>1104</v>
      </c>
      <c r="H33" s="45">
        <v>212000</v>
      </c>
      <c r="I33" s="44" t="s">
        <v>621</v>
      </c>
      <c r="J33" s="44">
        <v>213155</v>
      </c>
      <c r="K33" s="45">
        <v>0</v>
      </c>
      <c r="L33" s="44" t="s">
        <v>1184</v>
      </c>
      <c r="M33" s="44" t="s">
        <v>607</v>
      </c>
      <c r="N33" s="45">
        <v>0</v>
      </c>
      <c r="O33" s="45">
        <v>10000</v>
      </c>
      <c r="P33" s="45">
        <v>-10000</v>
      </c>
      <c r="Q33" s="45">
        <v>0</v>
      </c>
      <c r="R33" s="45">
        <v>0</v>
      </c>
      <c r="S33" s="45">
        <v>0</v>
      </c>
      <c r="T33" s="45">
        <v>0</v>
      </c>
      <c r="U33" s="45">
        <v>10000</v>
      </c>
      <c r="V33" s="45">
        <v>-10000</v>
      </c>
      <c r="W33" s="45">
        <v>0</v>
      </c>
      <c r="X33" s="45">
        <v>0</v>
      </c>
      <c r="Y33" s="45">
        <v>0</v>
      </c>
      <c r="Z33" s="50">
        <f t="shared" si="2"/>
        <v>-1E-3</v>
      </c>
      <c r="AA33" s="48" t="e">
        <f>HLOOKUP(F33,'HY financials'!$4:$4,1,0)</f>
        <v>#N/A</v>
      </c>
    </row>
    <row r="34" spans="1:27" ht="12.5">
      <c r="A34" s="49" t="str">
        <f>IFERROR(VLOOKUP(J34,'TB mapping-Matured'!A:D,4,0),0)</f>
        <v>Ignore</v>
      </c>
      <c r="B34" s="49" t="str">
        <f>IFERROR(VLOOKUP(J34,'TB mapping-Matured'!A:C,3,0),0)</f>
        <v>Ignore</v>
      </c>
      <c r="C34" s="49" t="str">
        <f t="shared" si="0"/>
        <v>HFT137Ignore</v>
      </c>
      <c r="D34" s="49" t="str">
        <f t="shared" si="1"/>
        <v>HFT137Ignore</v>
      </c>
      <c r="E34" s="44" t="s">
        <v>604</v>
      </c>
      <c r="F34" s="44" t="s">
        <v>1103</v>
      </c>
      <c r="G34" s="44" t="s">
        <v>1104</v>
      </c>
      <c r="H34" s="45">
        <v>212000</v>
      </c>
      <c r="I34" s="44" t="s">
        <v>621</v>
      </c>
      <c r="J34" s="44">
        <v>214100</v>
      </c>
      <c r="K34" s="45">
        <v>0</v>
      </c>
      <c r="L34" s="44" t="s">
        <v>1185</v>
      </c>
      <c r="M34" s="44" t="s">
        <v>607</v>
      </c>
      <c r="N34" s="45">
        <v>0</v>
      </c>
      <c r="O34" s="45">
        <v>1370.96</v>
      </c>
      <c r="P34" s="45">
        <v>-1370.96</v>
      </c>
      <c r="Q34" s="45">
        <v>0</v>
      </c>
      <c r="R34" s="45">
        <v>0</v>
      </c>
      <c r="S34" s="45">
        <v>0</v>
      </c>
      <c r="T34" s="45">
        <v>0</v>
      </c>
      <c r="U34" s="45">
        <v>1370.96</v>
      </c>
      <c r="V34" s="45">
        <v>-1370.96</v>
      </c>
      <c r="W34" s="45">
        <v>0</v>
      </c>
      <c r="X34" s="45">
        <v>0</v>
      </c>
      <c r="Y34" s="45">
        <v>0</v>
      </c>
      <c r="Z34" s="50">
        <f t="shared" si="2"/>
        <v>-1.3709600000000002E-4</v>
      </c>
      <c r="AA34" s="48" t="e">
        <f>HLOOKUP(F34,'HY financials'!$4:$4,1,0)</f>
        <v>#N/A</v>
      </c>
    </row>
    <row r="35" spans="1:27" ht="12.5">
      <c r="A35" s="49" t="str">
        <f>IFERROR(VLOOKUP(J35,'TB mapping-Matured'!A:D,4,0),0)</f>
        <v>Ignore</v>
      </c>
      <c r="B35" s="49" t="str">
        <f>IFERROR(VLOOKUP(J35,'TB mapping-Matured'!A:C,3,0),0)</f>
        <v>Ignore</v>
      </c>
      <c r="C35" s="49" t="str">
        <f t="shared" si="0"/>
        <v>HFT137Ignore</v>
      </c>
      <c r="D35" s="49" t="str">
        <f t="shared" si="1"/>
        <v>HFT137Ignore</v>
      </c>
      <c r="E35" s="44" t="s">
        <v>604</v>
      </c>
      <c r="F35" s="44" t="s">
        <v>1103</v>
      </c>
      <c r="G35" s="44" t="s">
        <v>1104</v>
      </c>
      <c r="H35" s="45">
        <v>213000</v>
      </c>
      <c r="I35" s="44" t="s">
        <v>631</v>
      </c>
      <c r="J35" s="44">
        <v>213143</v>
      </c>
      <c r="K35" s="45">
        <v>0</v>
      </c>
      <c r="L35" s="44" t="s">
        <v>632</v>
      </c>
      <c r="M35" s="44" t="s">
        <v>607</v>
      </c>
      <c r="N35" s="45">
        <v>0</v>
      </c>
      <c r="O35" s="45">
        <v>20000</v>
      </c>
      <c r="P35" s="45">
        <v>0</v>
      </c>
      <c r="Q35" s="45">
        <v>20000</v>
      </c>
      <c r="R35" s="45">
        <v>0</v>
      </c>
      <c r="S35" s="45">
        <v>40000</v>
      </c>
      <c r="T35" s="45">
        <v>0</v>
      </c>
      <c r="U35" s="45">
        <v>20000</v>
      </c>
      <c r="V35" s="45">
        <v>0</v>
      </c>
      <c r="W35" s="45">
        <v>20000</v>
      </c>
      <c r="X35" s="45">
        <v>0</v>
      </c>
      <c r="Y35" s="45">
        <v>40000</v>
      </c>
      <c r="Z35" s="50">
        <f t="shared" si="2"/>
        <v>2E-3</v>
      </c>
      <c r="AA35" s="48" t="e">
        <f>HLOOKUP(F35,'HY financials'!$4:$4,1,0)</f>
        <v>#N/A</v>
      </c>
    </row>
    <row r="36" spans="1:27" ht="12.5">
      <c r="A36" s="49">
        <f>IFERROR(VLOOKUP(J36,'TB mapping-Matured'!A:D,4,0),0)</f>
        <v>0</v>
      </c>
      <c r="B36" s="49">
        <f>IFERROR(VLOOKUP(J36,'TB mapping-Matured'!A:C,3,0),0)</f>
        <v>0</v>
      </c>
      <c r="C36" s="49" t="str">
        <f t="shared" si="0"/>
        <v>HFT1370</v>
      </c>
      <c r="D36" s="49" t="str">
        <f t="shared" si="1"/>
        <v>HFT1370</v>
      </c>
      <c r="E36" s="44" t="s">
        <v>604</v>
      </c>
      <c r="F36" s="44" t="s">
        <v>1103</v>
      </c>
      <c r="G36" s="44" t="s">
        <v>1104</v>
      </c>
      <c r="H36" s="45">
        <v>213000</v>
      </c>
      <c r="I36" s="44" t="s">
        <v>631</v>
      </c>
      <c r="J36" s="44">
        <v>213173</v>
      </c>
      <c r="K36" s="45">
        <v>0</v>
      </c>
      <c r="L36" s="44" t="s">
        <v>1651</v>
      </c>
      <c r="M36" s="44" t="s">
        <v>607</v>
      </c>
      <c r="N36" s="45">
        <v>0</v>
      </c>
      <c r="O36" s="45">
        <v>3600</v>
      </c>
      <c r="P36" s="45">
        <v>0</v>
      </c>
      <c r="Q36" s="45">
        <v>3600</v>
      </c>
      <c r="R36" s="45">
        <v>0</v>
      </c>
      <c r="S36" s="45">
        <v>7200</v>
      </c>
      <c r="T36" s="45">
        <v>0</v>
      </c>
      <c r="U36" s="45">
        <v>3600</v>
      </c>
      <c r="V36" s="45">
        <v>0</v>
      </c>
      <c r="W36" s="45">
        <v>3600</v>
      </c>
      <c r="X36" s="45">
        <v>0</v>
      </c>
      <c r="Y36" s="45">
        <v>7200</v>
      </c>
      <c r="Z36" s="50">
        <f t="shared" si="2"/>
        <v>3.6000000000000002E-4</v>
      </c>
      <c r="AA36" s="48" t="e">
        <f>HLOOKUP(F36,'HY financials'!$4:$4,1,0)</f>
        <v>#N/A</v>
      </c>
    </row>
    <row r="37" spans="1:27" ht="12.5">
      <c r="A37" s="49" t="str">
        <f>IFERROR(VLOOKUP(J37,'TB mapping-Matured'!A:D,4,0),0)</f>
        <v>Ignore</v>
      </c>
      <c r="B37" s="49" t="str">
        <f>IFERROR(VLOOKUP(J37,'TB mapping-Matured'!A:C,3,0),0)</f>
        <v>Ignore</v>
      </c>
      <c r="C37" s="49" t="str">
        <f t="shared" si="0"/>
        <v>HFT137Ignore</v>
      </c>
      <c r="D37" s="49" t="str">
        <f t="shared" si="1"/>
        <v>HFT137Ignore</v>
      </c>
      <c r="E37" s="44" t="s">
        <v>604</v>
      </c>
      <c r="F37" s="44" t="s">
        <v>1103</v>
      </c>
      <c r="G37" s="44" t="s">
        <v>1104</v>
      </c>
      <c r="H37" s="45">
        <v>213000</v>
      </c>
      <c r="I37" s="44" t="s">
        <v>631</v>
      </c>
      <c r="J37" s="44">
        <v>213500</v>
      </c>
      <c r="K37" s="45">
        <v>0</v>
      </c>
      <c r="L37" s="44" t="s">
        <v>633</v>
      </c>
      <c r="M37" s="44" t="s">
        <v>607</v>
      </c>
      <c r="N37" s="45">
        <v>0</v>
      </c>
      <c r="O37" s="45">
        <v>228854.42</v>
      </c>
      <c r="P37" s="45">
        <v>-189771.43</v>
      </c>
      <c r="Q37" s="45">
        <v>0</v>
      </c>
      <c r="R37" s="45">
        <v>0</v>
      </c>
      <c r="S37" s="45">
        <v>39082.99</v>
      </c>
      <c r="T37" s="45">
        <v>0</v>
      </c>
      <c r="U37" s="45">
        <v>228854.42</v>
      </c>
      <c r="V37" s="45">
        <v>-189771.43</v>
      </c>
      <c r="W37" s="45">
        <v>0</v>
      </c>
      <c r="X37" s="45">
        <v>0</v>
      </c>
      <c r="Y37" s="45">
        <v>39082.99</v>
      </c>
      <c r="Z37" s="50">
        <f t="shared" si="2"/>
        <v>-1.8977142999999998E-2</v>
      </c>
      <c r="AA37" s="48" t="e">
        <f>HLOOKUP(F37,'HY financials'!$4:$4,1,0)</f>
        <v>#N/A</v>
      </c>
    </row>
    <row r="38" spans="1:27" ht="12.5">
      <c r="A38" s="49" t="str">
        <f>IFERROR(VLOOKUP(J38,'TB mapping-Matured'!A:D,4,0),0)</f>
        <v>Ignore</v>
      </c>
      <c r="B38" s="49" t="str">
        <f>IFERROR(VLOOKUP(J38,'TB mapping-Matured'!A:C,3,0),0)</f>
        <v>Ignore</v>
      </c>
      <c r="C38" s="49" t="str">
        <f t="shared" si="0"/>
        <v>HFT137Ignore</v>
      </c>
      <c r="D38" s="49" t="str">
        <f t="shared" si="1"/>
        <v>HFT137Ignore</v>
      </c>
      <c r="E38" s="44" t="s">
        <v>604</v>
      </c>
      <c r="F38" s="44" t="s">
        <v>1103</v>
      </c>
      <c r="G38" s="44" t="s">
        <v>1104</v>
      </c>
      <c r="H38" s="45">
        <v>213000</v>
      </c>
      <c r="I38" s="44" t="s">
        <v>631</v>
      </c>
      <c r="J38" s="44">
        <v>213504</v>
      </c>
      <c r="K38" s="45">
        <v>0</v>
      </c>
      <c r="L38" s="44" t="s">
        <v>634</v>
      </c>
      <c r="M38" s="44" t="s">
        <v>607</v>
      </c>
      <c r="N38" s="45">
        <v>0</v>
      </c>
      <c r="O38" s="45">
        <v>40510.93</v>
      </c>
      <c r="P38" s="45">
        <v>-10000</v>
      </c>
      <c r="Q38" s="45">
        <v>0</v>
      </c>
      <c r="R38" s="45">
        <v>0</v>
      </c>
      <c r="S38" s="45">
        <v>30510.93</v>
      </c>
      <c r="T38" s="45">
        <v>0</v>
      </c>
      <c r="U38" s="45">
        <v>40510.93</v>
      </c>
      <c r="V38" s="45">
        <v>-10000</v>
      </c>
      <c r="W38" s="45">
        <v>0</v>
      </c>
      <c r="X38" s="45">
        <v>0</v>
      </c>
      <c r="Y38" s="45">
        <v>30510.93</v>
      </c>
      <c r="Z38" s="50">
        <f t="shared" si="2"/>
        <v>-1E-3</v>
      </c>
      <c r="AA38" s="48" t="e">
        <f>HLOOKUP(F38,'HY financials'!$4:$4,1,0)</f>
        <v>#N/A</v>
      </c>
    </row>
    <row r="39" spans="1:27" ht="12.5">
      <c r="A39" s="49" t="str">
        <f>IFERROR(VLOOKUP(J39,'TB mapping-Matured'!A:D,4,0),0)</f>
        <v>Ignore</v>
      </c>
      <c r="B39" s="49" t="str">
        <f>IFERROR(VLOOKUP(J39,'TB mapping-Matured'!A:C,3,0),0)</f>
        <v>Ignore</v>
      </c>
      <c r="C39" s="49" t="str">
        <f t="shared" si="0"/>
        <v>HFT137Ignore</v>
      </c>
      <c r="D39" s="49" t="str">
        <f t="shared" si="1"/>
        <v>HFT137Ignore</v>
      </c>
      <c r="E39" s="44" t="s">
        <v>604</v>
      </c>
      <c r="F39" s="44" t="s">
        <v>1103</v>
      </c>
      <c r="G39" s="44" t="s">
        <v>1104</v>
      </c>
      <c r="H39" s="45">
        <v>301000</v>
      </c>
      <c r="I39" s="44" t="s">
        <v>635</v>
      </c>
      <c r="J39" s="44">
        <v>310000</v>
      </c>
      <c r="K39" s="45">
        <v>0</v>
      </c>
      <c r="L39" s="44" t="s">
        <v>636</v>
      </c>
      <c r="M39" s="44" t="s">
        <v>607</v>
      </c>
      <c r="N39" s="45">
        <v>0</v>
      </c>
      <c r="O39" s="45">
        <v>587358824.61000001</v>
      </c>
      <c r="P39" s="45">
        <v>-587358824.61000001</v>
      </c>
      <c r="Q39" s="45">
        <v>0</v>
      </c>
      <c r="R39" s="45">
        <v>0</v>
      </c>
      <c r="S39" s="45">
        <v>0</v>
      </c>
      <c r="T39" s="45">
        <v>0</v>
      </c>
      <c r="U39" s="45">
        <v>587358824.61000001</v>
      </c>
      <c r="V39" s="45">
        <v>-587358824.61000001</v>
      </c>
      <c r="W39" s="45">
        <v>0</v>
      </c>
      <c r="X39" s="45">
        <v>0</v>
      </c>
      <c r="Y39" s="45">
        <v>0</v>
      </c>
      <c r="Z39" s="50">
        <f t="shared" si="2"/>
        <v>0</v>
      </c>
      <c r="AA39" s="48" t="e">
        <f>HLOOKUP(F39,'HY financials'!$4:$4,1,0)</f>
        <v>#N/A</v>
      </c>
    </row>
    <row r="40" spans="1:27" ht="12.5">
      <c r="A40" s="49" t="str">
        <f>IFERROR(VLOOKUP(J40,'TB mapping-Matured'!A:D,4,0),0)</f>
        <v>Ignore</v>
      </c>
      <c r="B40" s="49" t="str">
        <f>IFERROR(VLOOKUP(J40,'TB mapping-Matured'!A:C,3,0),0)</f>
        <v>Ignore</v>
      </c>
      <c r="C40" s="49" t="str">
        <f t="shared" si="0"/>
        <v>HFT137Ignore</v>
      </c>
      <c r="D40" s="49" t="str">
        <f t="shared" si="1"/>
        <v>HFT137Ignore</v>
      </c>
      <c r="E40" s="44" t="s">
        <v>604</v>
      </c>
      <c r="F40" s="44" t="s">
        <v>1103</v>
      </c>
      <c r="G40" s="44" t="s">
        <v>1104</v>
      </c>
      <c r="H40" s="45">
        <v>303000</v>
      </c>
      <c r="I40" s="44" t="s">
        <v>637</v>
      </c>
      <c r="J40" s="44">
        <v>303207</v>
      </c>
      <c r="K40" s="45">
        <v>0</v>
      </c>
      <c r="L40" s="44" t="s">
        <v>638</v>
      </c>
      <c r="M40" s="44" t="s">
        <v>607</v>
      </c>
      <c r="N40" s="45">
        <v>0</v>
      </c>
      <c r="O40" s="45">
        <v>0</v>
      </c>
      <c r="P40" s="45">
        <v>-107742569.59999999</v>
      </c>
      <c r="Q40" s="45">
        <v>0</v>
      </c>
      <c r="R40" s="45">
        <v>-107742569.59999999</v>
      </c>
      <c r="S40" s="45">
        <v>0</v>
      </c>
      <c r="T40" s="45">
        <v>0</v>
      </c>
      <c r="U40" s="45">
        <v>0</v>
      </c>
      <c r="V40" s="45">
        <v>-107742569.59999999</v>
      </c>
      <c r="W40" s="45">
        <v>0</v>
      </c>
      <c r="X40" s="45">
        <v>-107742569.59999999</v>
      </c>
      <c r="Y40" s="45">
        <v>0</v>
      </c>
      <c r="Z40" s="50">
        <f t="shared" si="2"/>
        <v>-10.774256959999999</v>
      </c>
      <c r="AA40" s="48" t="e">
        <f>HLOOKUP(F40,'HY financials'!$4:$4,1,0)</f>
        <v>#N/A</v>
      </c>
    </row>
    <row r="41" spans="1:27" ht="12.5">
      <c r="A41" s="49" t="str">
        <f>IFERROR(VLOOKUP(J41,'TB mapping-Matured'!A:D,4,0),0)</f>
        <v>Ignore</v>
      </c>
      <c r="B41" s="49" t="str">
        <f>IFERROR(VLOOKUP(J41,'TB mapping-Matured'!A:C,3,0),0)</f>
        <v>Ignore</v>
      </c>
      <c r="C41" s="49" t="str">
        <f t="shared" si="0"/>
        <v>HFT137Ignore</v>
      </c>
      <c r="D41" s="49" t="str">
        <f t="shared" si="1"/>
        <v>HFT137Ignore</v>
      </c>
      <c r="E41" s="44" t="s">
        <v>604</v>
      </c>
      <c r="F41" s="44" t="s">
        <v>1103</v>
      </c>
      <c r="G41" s="44" t="s">
        <v>1104</v>
      </c>
      <c r="H41" s="45">
        <v>303000</v>
      </c>
      <c r="I41" s="44" t="s">
        <v>637</v>
      </c>
      <c r="J41" s="44">
        <v>303245</v>
      </c>
      <c r="K41" s="45">
        <v>0</v>
      </c>
      <c r="L41" s="44" t="s">
        <v>692</v>
      </c>
      <c r="M41" s="44" t="s">
        <v>607</v>
      </c>
      <c r="N41" s="45">
        <v>0</v>
      </c>
      <c r="O41" s="45">
        <v>0</v>
      </c>
      <c r="P41" s="45">
        <v>-53266553.590000004</v>
      </c>
      <c r="Q41" s="45">
        <v>0</v>
      </c>
      <c r="R41" s="45">
        <v>-53266553.590000004</v>
      </c>
      <c r="S41" s="45">
        <v>0</v>
      </c>
      <c r="T41" s="45">
        <v>0</v>
      </c>
      <c r="U41" s="45">
        <v>0</v>
      </c>
      <c r="V41" s="45">
        <v>-53266553.590000004</v>
      </c>
      <c r="W41" s="45">
        <v>0</v>
      </c>
      <c r="X41" s="45">
        <v>-53266553.590000004</v>
      </c>
      <c r="Y41" s="45">
        <v>0</v>
      </c>
      <c r="Z41" s="50">
        <f t="shared" si="2"/>
        <v>-5.3266553590000001</v>
      </c>
      <c r="AA41" s="48" t="e">
        <f>HLOOKUP(F41,'HY financials'!$4:$4,1,0)</f>
        <v>#N/A</v>
      </c>
    </row>
    <row r="42" spans="1:27" ht="12.5">
      <c r="A42" s="49" t="str">
        <f>IFERROR(VLOOKUP(J42,'TB mapping-Matured'!A:D,4,0),0)</f>
        <v>Ignore</v>
      </c>
      <c r="B42" s="49" t="str">
        <f>IFERROR(VLOOKUP(J42,'TB mapping-Matured'!A:C,3,0),0)</f>
        <v>Ignore</v>
      </c>
      <c r="C42" s="49" t="str">
        <f t="shared" si="0"/>
        <v>HFT137Ignore</v>
      </c>
      <c r="D42" s="49" t="str">
        <f t="shared" si="1"/>
        <v>HFT137Ignore</v>
      </c>
      <c r="E42" s="44" t="s">
        <v>604</v>
      </c>
      <c r="F42" s="44" t="s">
        <v>1103</v>
      </c>
      <c r="G42" s="44" t="s">
        <v>1104</v>
      </c>
      <c r="H42" s="45">
        <v>303000</v>
      </c>
      <c r="I42" s="44" t="s">
        <v>637</v>
      </c>
      <c r="J42" s="44">
        <v>390000</v>
      </c>
      <c r="K42" s="45">
        <v>0</v>
      </c>
      <c r="L42" s="44" t="s">
        <v>639</v>
      </c>
      <c r="M42" s="44" t="s">
        <v>607</v>
      </c>
      <c r="N42" s="45">
        <v>0</v>
      </c>
      <c r="O42" s="45">
        <v>164834512.78</v>
      </c>
      <c r="P42" s="45">
        <v>0</v>
      </c>
      <c r="Q42" s="45">
        <v>0</v>
      </c>
      <c r="R42" s="45">
        <v>0</v>
      </c>
      <c r="S42" s="45">
        <v>164834512.78</v>
      </c>
      <c r="T42" s="45">
        <v>0</v>
      </c>
      <c r="U42" s="45">
        <v>164834512.78</v>
      </c>
      <c r="V42" s="45">
        <v>0</v>
      </c>
      <c r="W42" s="45">
        <v>0</v>
      </c>
      <c r="X42" s="45">
        <v>0</v>
      </c>
      <c r="Y42" s="45">
        <v>164834512.78</v>
      </c>
      <c r="Z42" s="50">
        <f t="shared" si="2"/>
        <v>0</v>
      </c>
      <c r="AA42" s="48" t="e">
        <f>HLOOKUP(F42,'HY financials'!$4:$4,1,0)</f>
        <v>#N/A</v>
      </c>
    </row>
    <row r="43" spans="1:27" ht="12.5">
      <c r="A43" s="49" t="str">
        <f>IFERROR(VLOOKUP(J43,'TB mapping-Matured'!A:D,4,0),0)</f>
        <v>Ignore</v>
      </c>
      <c r="B43" s="49" t="str">
        <f>IFERROR(VLOOKUP(J43,'TB mapping-Matured'!A:C,3,0),0)</f>
        <v>Ignore</v>
      </c>
      <c r="C43" s="49" t="str">
        <f t="shared" si="0"/>
        <v>HFT137Ignore</v>
      </c>
      <c r="D43" s="49" t="str">
        <f t="shared" si="1"/>
        <v>HFT137Ignore</v>
      </c>
      <c r="E43" s="44" t="s">
        <v>604</v>
      </c>
      <c r="F43" s="44" t="s">
        <v>1103</v>
      </c>
      <c r="G43" s="44" t="s">
        <v>1104</v>
      </c>
      <c r="H43" s="45">
        <v>303000</v>
      </c>
      <c r="I43" s="44" t="s">
        <v>637</v>
      </c>
      <c r="J43" s="44">
        <v>390405</v>
      </c>
      <c r="K43" s="45">
        <v>0</v>
      </c>
      <c r="L43" s="44" t="s">
        <v>640</v>
      </c>
      <c r="M43" s="44" t="s">
        <v>607</v>
      </c>
      <c r="N43" s="45">
        <v>-3932572.88</v>
      </c>
      <c r="O43" s="45">
        <v>0</v>
      </c>
      <c r="P43" s="45">
        <v>0</v>
      </c>
      <c r="Q43" s="45">
        <v>0</v>
      </c>
      <c r="R43" s="45">
        <v>-3932572.88</v>
      </c>
      <c r="S43" s="45">
        <v>0</v>
      </c>
      <c r="T43" s="45">
        <v>-3932572.88</v>
      </c>
      <c r="U43" s="45">
        <v>0</v>
      </c>
      <c r="V43" s="45">
        <v>0</v>
      </c>
      <c r="W43" s="45">
        <v>0</v>
      </c>
      <c r="X43" s="45">
        <v>-3932572.88</v>
      </c>
      <c r="Y43" s="45">
        <v>0</v>
      </c>
      <c r="Z43" s="50">
        <f t="shared" si="2"/>
        <v>0</v>
      </c>
      <c r="AA43" s="48" t="e">
        <f>HLOOKUP(F43,'HY financials'!$4:$4,1,0)</f>
        <v>#N/A</v>
      </c>
    </row>
    <row r="44" spans="1:27" ht="12.5">
      <c r="A44" s="49" t="str">
        <f>IFERROR(VLOOKUP(J44,'TB mapping-Matured'!A:D,4,0),0)</f>
        <v>Ignore</v>
      </c>
      <c r="B44" s="49" t="str">
        <f>IFERROR(VLOOKUP(J44,'TB mapping-Matured'!A:C,3,0),0)</f>
        <v>Ignore</v>
      </c>
      <c r="C44" s="49" t="str">
        <f t="shared" si="0"/>
        <v>HFT137Ignore</v>
      </c>
      <c r="D44" s="49" t="str">
        <f t="shared" si="1"/>
        <v>HFT137Ignore</v>
      </c>
      <c r="E44" s="44" t="s">
        <v>604</v>
      </c>
      <c r="F44" s="44" t="s">
        <v>1103</v>
      </c>
      <c r="G44" s="44" t="s">
        <v>1104</v>
      </c>
      <c r="H44" s="45">
        <v>303000</v>
      </c>
      <c r="I44" s="44" t="s">
        <v>637</v>
      </c>
      <c r="J44" s="44">
        <v>390407</v>
      </c>
      <c r="K44" s="45">
        <v>0</v>
      </c>
      <c r="L44" s="44" t="s">
        <v>641</v>
      </c>
      <c r="M44" s="44" t="s">
        <v>607</v>
      </c>
      <c r="N44" s="45">
        <v>0</v>
      </c>
      <c r="O44" s="45">
        <v>2.74</v>
      </c>
      <c r="P44" s="45">
        <v>0</v>
      </c>
      <c r="Q44" s="45">
        <v>0</v>
      </c>
      <c r="R44" s="45">
        <v>0</v>
      </c>
      <c r="S44" s="45">
        <v>2.74</v>
      </c>
      <c r="T44" s="45">
        <v>0</v>
      </c>
      <c r="U44" s="45">
        <v>2.74</v>
      </c>
      <c r="V44" s="45">
        <v>0</v>
      </c>
      <c r="W44" s="45">
        <v>0</v>
      </c>
      <c r="X44" s="45">
        <v>0</v>
      </c>
      <c r="Y44" s="45">
        <v>2.74</v>
      </c>
      <c r="Z44" s="50">
        <f t="shared" si="2"/>
        <v>0</v>
      </c>
      <c r="AA44" s="48" t="e">
        <f>HLOOKUP(F44,'HY financials'!$4:$4,1,0)</f>
        <v>#N/A</v>
      </c>
    </row>
    <row r="45" spans="1:27" ht="12.5">
      <c r="A45" s="49" t="str">
        <f>IFERROR(VLOOKUP(J45,'TB mapping-Matured'!A:D,4,0),0)</f>
        <v>Ignore</v>
      </c>
      <c r="B45" s="49" t="str">
        <f>IFERROR(VLOOKUP(J45,'TB mapping-Matured'!A:C,3,0),0)</f>
        <v>Ignore</v>
      </c>
      <c r="C45" s="49" t="str">
        <f t="shared" si="0"/>
        <v>HFT137Ignore</v>
      </c>
      <c r="D45" s="49" t="str">
        <f t="shared" si="1"/>
        <v>HFT137Ignore</v>
      </c>
      <c r="E45" s="44" t="s">
        <v>604</v>
      </c>
      <c r="F45" s="44" t="s">
        <v>1103</v>
      </c>
      <c r="G45" s="44" t="s">
        <v>1104</v>
      </c>
      <c r="H45" s="45">
        <v>303000</v>
      </c>
      <c r="I45" s="44" t="s">
        <v>637</v>
      </c>
      <c r="J45" s="44">
        <v>390409</v>
      </c>
      <c r="K45" s="45">
        <v>0</v>
      </c>
      <c r="L45" s="44" t="s">
        <v>642</v>
      </c>
      <c r="M45" s="44" t="s">
        <v>607</v>
      </c>
      <c r="N45" s="45">
        <v>-2.74</v>
      </c>
      <c r="O45" s="45">
        <v>0</v>
      </c>
      <c r="P45" s="45">
        <v>0</v>
      </c>
      <c r="Q45" s="45">
        <v>0</v>
      </c>
      <c r="R45" s="45">
        <v>-2.74</v>
      </c>
      <c r="S45" s="45">
        <v>0</v>
      </c>
      <c r="T45" s="45">
        <v>-2.74</v>
      </c>
      <c r="U45" s="45">
        <v>0</v>
      </c>
      <c r="V45" s="45">
        <v>0</v>
      </c>
      <c r="W45" s="45">
        <v>0</v>
      </c>
      <c r="X45" s="45">
        <v>-2.74</v>
      </c>
      <c r="Y45" s="45">
        <v>0</v>
      </c>
      <c r="Z45" s="50">
        <f t="shared" si="2"/>
        <v>0</v>
      </c>
      <c r="AA45" s="48" t="e">
        <f>HLOOKUP(F45,'HY financials'!$4:$4,1,0)</f>
        <v>#N/A</v>
      </c>
    </row>
    <row r="46" spans="1:27" ht="12.5">
      <c r="A46" s="49" t="str">
        <f>IFERROR(VLOOKUP(J46,'TB mapping-Matured'!A:D,4,0),0)</f>
        <v>Ignore</v>
      </c>
      <c r="B46" s="49" t="str">
        <f>IFERROR(VLOOKUP(J46,'TB mapping-Matured'!A:C,3,0),0)</f>
        <v>Ignore</v>
      </c>
      <c r="C46" s="49" t="str">
        <f t="shared" si="0"/>
        <v>HFT137Ignore</v>
      </c>
      <c r="D46" s="49" t="str">
        <f t="shared" si="1"/>
        <v>HFT137Ignore</v>
      </c>
      <c r="E46" s="44" t="s">
        <v>604</v>
      </c>
      <c r="F46" s="44" t="s">
        <v>1103</v>
      </c>
      <c r="G46" s="44" t="s">
        <v>1104</v>
      </c>
      <c r="H46" s="45">
        <v>303000</v>
      </c>
      <c r="I46" s="44" t="s">
        <v>637</v>
      </c>
      <c r="J46" s="44">
        <v>390445</v>
      </c>
      <c r="K46" s="45">
        <v>0</v>
      </c>
      <c r="L46" s="44" t="s">
        <v>693</v>
      </c>
      <c r="M46" s="44" t="s">
        <v>607</v>
      </c>
      <c r="N46" s="45">
        <v>-5.38</v>
      </c>
      <c r="O46" s="45">
        <v>0</v>
      </c>
      <c r="P46" s="45">
        <v>0</v>
      </c>
      <c r="Q46" s="45">
        <v>0</v>
      </c>
      <c r="R46" s="45">
        <v>-5.38</v>
      </c>
      <c r="S46" s="45">
        <v>0</v>
      </c>
      <c r="T46" s="45">
        <v>-5.38</v>
      </c>
      <c r="U46" s="45">
        <v>0</v>
      </c>
      <c r="V46" s="45">
        <v>0</v>
      </c>
      <c r="W46" s="45">
        <v>0</v>
      </c>
      <c r="X46" s="45">
        <v>-5.38</v>
      </c>
      <c r="Y46" s="45">
        <v>0</v>
      </c>
      <c r="Z46" s="50">
        <f t="shared" si="2"/>
        <v>0</v>
      </c>
      <c r="AA46" s="48" t="e">
        <f>HLOOKUP(F46,'HY financials'!$4:$4,1,0)</f>
        <v>#N/A</v>
      </c>
    </row>
    <row r="47" spans="1:27" ht="12.5">
      <c r="A47" s="49" t="str">
        <f>IFERROR(VLOOKUP(J47,'TB mapping-Matured'!A:D,4,0),0)</f>
        <v>Ignore</v>
      </c>
      <c r="B47" s="49" t="str">
        <f>IFERROR(VLOOKUP(J47,'TB mapping-Matured'!A:C,3,0),0)</f>
        <v>Ignore</v>
      </c>
      <c r="C47" s="49" t="str">
        <f t="shared" si="0"/>
        <v>HFT137Ignore</v>
      </c>
      <c r="D47" s="49" t="str">
        <f t="shared" si="1"/>
        <v>HFT137Ignore</v>
      </c>
      <c r="E47" s="44" t="s">
        <v>604</v>
      </c>
      <c r="F47" s="44" t="s">
        <v>1103</v>
      </c>
      <c r="G47" s="44" t="s">
        <v>1104</v>
      </c>
      <c r="H47" s="45">
        <v>303000</v>
      </c>
      <c r="I47" s="44" t="s">
        <v>637</v>
      </c>
      <c r="J47" s="44">
        <v>390446</v>
      </c>
      <c r="K47" s="45">
        <v>0</v>
      </c>
      <c r="L47" s="44" t="s">
        <v>877</v>
      </c>
      <c r="M47" s="44" t="s">
        <v>607</v>
      </c>
      <c r="N47" s="45">
        <v>0</v>
      </c>
      <c r="O47" s="45">
        <v>5.38</v>
      </c>
      <c r="P47" s="45">
        <v>0</v>
      </c>
      <c r="Q47" s="45">
        <v>0</v>
      </c>
      <c r="R47" s="45">
        <v>0</v>
      </c>
      <c r="S47" s="45">
        <v>5.38</v>
      </c>
      <c r="T47" s="45">
        <v>0</v>
      </c>
      <c r="U47" s="45">
        <v>5.38</v>
      </c>
      <c r="V47" s="45">
        <v>0</v>
      </c>
      <c r="W47" s="45">
        <v>0</v>
      </c>
      <c r="X47" s="45">
        <v>0</v>
      </c>
      <c r="Y47" s="45">
        <v>5.38</v>
      </c>
      <c r="Z47" s="50">
        <f t="shared" si="2"/>
        <v>0</v>
      </c>
      <c r="AA47" s="48" t="e">
        <f>HLOOKUP(F47,'HY financials'!$4:$4,1,0)</f>
        <v>#N/A</v>
      </c>
    </row>
    <row r="48" spans="1:27" ht="12.5">
      <c r="A48" s="49">
        <f>IFERROR(VLOOKUP(J48,'TB mapping-Matured'!A:D,4,0),0)</f>
        <v>0</v>
      </c>
      <c r="B48" s="49" t="str">
        <f>IFERROR(VLOOKUP(J48,'TB mapping-Matured'!A:C,3,0),0)</f>
        <v>ignore</v>
      </c>
      <c r="C48" s="49" t="str">
        <f t="shared" si="0"/>
        <v>HFT1370</v>
      </c>
      <c r="D48" s="49" t="str">
        <f t="shared" si="1"/>
        <v>HFT137ignore</v>
      </c>
      <c r="E48" s="44" t="s">
        <v>604</v>
      </c>
      <c r="F48" s="44" t="s">
        <v>1103</v>
      </c>
      <c r="G48" s="44" t="s">
        <v>1104</v>
      </c>
      <c r="H48" s="45">
        <v>430000</v>
      </c>
      <c r="I48" s="44" t="s">
        <v>643</v>
      </c>
      <c r="J48" s="44">
        <v>432120</v>
      </c>
      <c r="K48" s="45">
        <v>0</v>
      </c>
      <c r="L48" s="44" t="s">
        <v>644</v>
      </c>
      <c r="M48" s="44" t="s">
        <v>607</v>
      </c>
      <c r="N48" s="45">
        <v>-1215997.97</v>
      </c>
      <c r="O48" s="45">
        <v>0</v>
      </c>
      <c r="P48" s="45">
        <v>0</v>
      </c>
      <c r="Q48" s="45">
        <v>1215997.97</v>
      </c>
      <c r="R48" s="45">
        <v>0</v>
      </c>
      <c r="S48" s="45">
        <v>0</v>
      </c>
      <c r="T48" s="45">
        <v>-1215997.97</v>
      </c>
      <c r="U48" s="45">
        <v>0</v>
      </c>
      <c r="V48" s="45">
        <v>0</v>
      </c>
      <c r="W48" s="45">
        <v>1215997.97</v>
      </c>
      <c r="X48" s="45">
        <v>0</v>
      </c>
      <c r="Y48" s="45">
        <v>0</v>
      </c>
      <c r="Z48" s="50">
        <f t="shared" si="2"/>
        <v>0.121599797</v>
      </c>
      <c r="AA48" s="48" t="e">
        <f>HLOOKUP(F48,'HY financials'!$4:$4,1,0)</f>
        <v>#N/A</v>
      </c>
    </row>
    <row r="49" spans="1:34" ht="12.5">
      <c r="A49" s="49">
        <f>IFERROR(VLOOKUP(J49,'TB mapping-Matured'!A:D,4,0),0)</f>
        <v>0</v>
      </c>
      <c r="B49" s="49" t="str">
        <f>IFERROR(VLOOKUP(J49,'TB mapping-Matured'!A:C,3,0),0)</f>
        <v>ignore</v>
      </c>
      <c r="C49" s="49" t="str">
        <f t="shared" si="0"/>
        <v>HFT1370</v>
      </c>
      <c r="D49" s="49" t="str">
        <f t="shared" si="1"/>
        <v>HFT137ignore</v>
      </c>
      <c r="E49" s="44" t="s">
        <v>604</v>
      </c>
      <c r="F49" s="44" t="s">
        <v>1103</v>
      </c>
      <c r="G49" s="44" t="s">
        <v>1104</v>
      </c>
      <c r="H49" s="45">
        <v>430000</v>
      </c>
      <c r="I49" s="44" t="s">
        <v>643</v>
      </c>
      <c r="J49" s="44">
        <v>432145</v>
      </c>
      <c r="K49" s="45">
        <v>0</v>
      </c>
      <c r="L49" s="44" t="s">
        <v>686</v>
      </c>
      <c r="M49" s="44" t="s">
        <v>607</v>
      </c>
      <c r="N49" s="45">
        <v>0</v>
      </c>
      <c r="O49" s="45">
        <v>146978.36000000002</v>
      </c>
      <c r="P49" s="45">
        <v>-146978.36000000002</v>
      </c>
      <c r="Q49" s="45">
        <v>0</v>
      </c>
      <c r="R49" s="45">
        <v>0</v>
      </c>
      <c r="S49" s="45">
        <v>0</v>
      </c>
      <c r="T49" s="45">
        <v>0</v>
      </c>
      <c r="U49" s="45">
        <v>146978.36000000002</v>
      </c>
      <c r="V49" s="45">
        <v>-146978.36000000002</v>
      </c>
      <c r="W49" s="45">
        <v>0</v>
      </c>
      <c r="X49" s="45">
        <v>0</v>
      </c>
      <c r="Y49" s="45">
        <v>0</v>
      </c>
      <c r="Z49" s="50">
        <f t="shared" si="2"/>
        <v>-1.4697836000000002E-2</v>
      </c>
      <c r="AA49" s="48" t="e">
        <f>HLOOKUP(F49,'HY financials'!$4:$4,1,0)</f>
        <v>#N/A</v>
      </c>
    </row>
    <row r="50" spans="1:34" ht="12.5">
      <c r="A50" s="49">
        <f>IFERROR(VLOOKUP(J50,'TB mapping-Matured'!A:D,4,0),0)</f>
        <v>0</v>
      </c>
      <c r="B50" s="49" t="str">
        <f>IFERROR(VLOOKUP(J50,'TB mapping-Matured'!A:C,3,0),0)</f>
        <v>ignore</v>
      </c>
      <c r="C50" s="49" t="str">
        <f t="shared" si="0"/>
        <v>HFT1370</v>
      </c>
      <c r="D50" s="49" t="str">
        <f t="shared" si="1"/>
        <v>HFT137ignore</v>
      </c>
      <c r="E50" s="44" t="s">
        <v>604</v>
      </c>
      <c r="F50" s="44" t="s">
        <v>1103</v>
      </c>
      <c r="G50" s="44" t="s">
        <v>1104</v>
      </c>
      <c r="H50" s="45">
        <v>430000</v>
      </c>
      <c r="I50" s="44" t="s">
        <v>643</v>
      </c>
      <c r="J50" s="44">
        <v>432190</v>
      </c>
      <c r="K50" s="45">
        <v>0</v>
      </c>
      <c r="L50" s="44" t="s">
        <v>687</v>
      </c>
      <c r="M50" s="44" t="s">
        <v>607</v>
      </c>
      <c r="N50" s="45">
        <v>0</v>
      </c>
      <c r="O50" s="45">
        <v>13068.12</v>
      </c>
      <c r="P50" s="45">
        <v>-13068.12</v>
      </c>
      <c r="Q50" s="45">
        <v>0</v>
      </c>
      <c r="R50" s="45">
        <v>0</v>
      </c>
      <c r="S50" s="45">
        <v>0</v>
      </c>
      <c r="T50" s="45">
        <v>0</v>
      </c>
      <c r="U50" s="45">
        <v>13068.12</v>
      </c>
      <c r="V50" s="45">
        <v>-13068.12</v>
      </c>
      <c r="W50" s="45">
        <v>0</v>
      </c>
      <c r="X50" s="45">
        <v>0</v>
      </c>
      <c r="Y50" s="45">
        <v>0</v>
      </c>
      <c r="Z50" s="50">
        <f t="shared" si="2"/>
        <v>-1.3068120000000001E-3</v>
      </c>
      <c r="AA50" s="48" t="e">
        <f>HLOOKUP(F50,'HY financials'!$4:$4,1,0)</f>
        <v>#N/A</v>
      </c>
    </row>
    <row r="51" spans="1:34" ht="12.5">
      <c r="A51" s="49">
        <f>IFERROR(VLOOKUP(J51,'TB mapping-Matured'!A:D,4,0),0)</f>
        <v>0</v>
      </c>
      <c r="B51" s="49">
        <f>IFERROR(VLOOKUP(J51,'TB mapping-Matured'!A:C,3,0),0)</f>
        <v>5.2</v>
      </c>
      <c r="C51" s="49" t="str">
        <f t="shared" si="0"/>
        <v>HFT1370</v>
      </c>
      <c r="D51" s="49" t="str">
        <f t="shared" si="1"/>
        <v>HFT1375.2</v>
      </c>
      <c r="E51" s="44" t="s">
        <v>604</v>
      </c>
      <c r="F51" s="44" t="s">
        <v>1103</v>
      </c>
      <c r="G51" s="44" t="s">
        <v>1104</v>
      </c>
      <c r="H51" s="45">
        <v>450000</v>
      </c>
      <c r="I51" s="44" t="s">
        <v>646</v>
      </c>
      <c r="J51" s="44">
        <v>452120</v>
      </c>
      <c r="K51" s="45">
        <v>0</v>
      </c>
      <c r="L51" s="44" t="s">
        <v>647</v>
      </c>
      <c r="M51" s="44" t="s">
        <v>607</v>
      </c>
      <c r="N51" s="45">
        <v>0</v>
      </c>
      <c r="O51" s="45">
        <v>0</v>
      </c>
      <c r="P51" s="45">
        <v>0</v>
      </c>
      <c r="Q51" s="45">
        <v>246179.54</v>
      </c>
      <c r="R51" s="45">
        <v>0</v>
      </c>
      <c r="S51" s="45">
        <v>246179.54</v>
      </c>
      <c r="T51" s="45">
        <v>0</v>
      </c>
      <c r="U51" s="45">
        <v>0</v>
      </c>
      <c r="V51" s="45">
        <v>0</v>
      </c>
      <c r="W51" s="45">
        <v>246179.54</v>
      </c>
      <c r="X51" s="45">
        <v>0</v>
      </c>
      <c r="Y51" s="45">
        <v>246179.54</v>
      </c>
      <c r="Z51" s="50">
        <f t="shared" si="2"/>
        <v>2.4617954000000001E-2</v>
      </c>
      <c r="AA51" s="48" t="e">
        <f>HLOOKUP(F51,'HY financials'!$4:$4,1,0)</f>
        <v>#N/A</v>
      </c>
    </row>
    <row r="52" spans="1:34" ht="12.5">
      <c r="A52" s="49">
        <f>IFERROR(VLOOKUP(J52,'TB mapping-Matured'!A:D,4,0),0)</f>
        <v>0</v>
      </c>
      <c r="B52" s="49">
        <f>IFERROR(VLOOKUP(J52,'TB mapping-Matured'!A:C,3,0),0)</f>
        <v>5.2</v>
      </c>
      <c r="C52" s="49" t="str">
        <f t="shared" si="0"/>
        <v>HFT1370</v>
      </c>
      <c r="D52" s="49" t="str">
        <f t="shared" si="1"/>
        <v>HFT1375.2</v>
      </c>
      <c r="E52" s="44" t="s">
        <v>604</v>
      </c>
      <c r="F52" s="44" t="s">
        <v>1103</v>
      </c>
      <c r="G52" s="44" t="s">
        <v>1104</v>
      </c>
      <c r="H52" s="45">
        <v>450000</v>
      </c>
      <c r="I52" s="44" t="s">
        <v>646</v>
      </c>
      <c r="J52" s="44">
        <v>452145</v>
      </c>
      <c r="K52" s="45">
        <v>0</v>
      </c>
      <c r="L52" s="44" t="s">
        <v>688</v>
      </c>
      <c r="M52" s="44" t="s">
        <v>607</v>
      </c>
      <c r="N52" s="45">
        <v>0</v>
      </c>
      <c r="O52" s="45">
        <v>0</v>
      </c>
      <c r="P52" s="45">
        <v>0</v>
      </c>
      <c r="Q52" s="45">
        <v>343529.36</v>
      </c>
      <c r="R52" s="45">
        <v>0</v>
      </c>
      <c r="S52" s="45">
        <v>343529.36</v>
      </c>
      <c r="T52" s="45">
        <v>0</v>
      </c>
      <c r="U52" s="45">
        <v>0</v>
      </c>
      <c r="V52" s="45">
        <v>0</v>
      </c>
      <c r="W52" s="45">
        <v>343529.36</v>
      </c>
      <c r="X52" s="45">
        <v>0</v>
      </c>
      <c r="Y52" s="45">
        <v>343529.36</v>
      </c>
      <c r="Z52" s="50">
        <f t="shared" si="2"/>
        <v>3.4352936000000001E-2</v>
      </c>
      <c r="AA52" s="48" t="e">
        <f>HLOOKUP(F52,'HY financials'!$4:$4,1,0)</f>
        <v>#N/A</v>
      </c>
    </row>
    <row r="53" spans="1:34" ht="12.5">
      <c r="A53" s="49">
        <f>IFERROR(VLOOKUP(J53,'TB mapping-Matured'!A:D,4,0),0)</f>
        <v>0</v>
      </c>
      <c r="B53" s="49">
        <f>IFERROR(VLOOKUP(J53,'TB mapping-Matured'!A:C,3,0),0)</f>
        <v>5.2</v>
      </c>
      <c r="C53" s="49" t="str">
        <f t="shared" si="0"/>
        <v>HFT1370</v>
      </c>
      <c r="D53" s="49" t="str">
        <f t="shared" si="1"/>
        <v>HFT1375.2</v>
      </c>
      <c r="E53" s="44" t="s">
        <v>604</v>
      </c>
      <c r="F53" s="44" t="s">
        <v>1103</v>
      </c>
      <c r="G53" s="44" t="s">
        <v>1104</v>
      </c>
      <c r="H53" s="45">
        <v>450000</v>
      </c>
      <c r="I53" s="44" t="s">
        <v>646</v>
      </c>
      <c r="J53" s="44">
        <v>452181</v>
      </c>
      <c r="K53" s="45">
        <v>0</v>
      </c>
      <c r="L53" s="44" t="s">
        <v>689</v>
      </c>
      <c r="M53" s="44" t="s">
        <v>607</v>
      </c>
      <c r="N53" s="45">
        <v>0</v>
      </c>
      <c r="O53" s="45">
        <v>0</v>
      </c>
      <c r="P53" s="45">
        <v>0</v>
      </c>
      <c r="Q53" s="45">
        <v>161555.62</v>
      </c>
      <c r="R53" s="45">
        <v>0</v>
      </c>
      <c r="S53" s="45">
        <v>161555.62</v>
      </c>
      <c r="T53" s="45">
        <v>0</v>
      </c>
      <c r="U53" s="45">
        <v>0</v>
      </c>
      <c r="V53" s="45">
        <v>0</v>
      </c>
      <c r="W53" s="45">
        <v>161555.62</v>
      </c>
      <c r="X53" s="45">
        <v>0</v>
      </c>
      <c r="Y53" s="45">
        <v>161555.62</v>
      </c>
      <c r="Z53" s="50">
        <f t="shared" si="2"/>
        <v>1.6155561999999998E-2</v>
      </c>
      <c r="AA53" s="48" t="e">
        <f>HLOOKUP(F53,'HY financials'!$4:$4,1,0)</f>
        <v>#N/A</v>
      </c>
    </row>
    <row r="54" spans="1:34" ht="12.5">
      <c r="A54" s="49">
        <f>IFERROR(VLOOKUP(J54,'TB mapping-Matured'!A:D,4,0),0)</f>
        <v>0</v>
      </c>
      <c r="B54" s="49">
        <f>IFERROR(VLOOKUP(J54,'TB mapping-Matured'!A:C,3,0),0)</f>
        <v>5.2</v>
      </c>
      <c r="C54" s="49" t="str">
        <f t="shared" si="0"/>
        <v>HFT1370</v>
      </c>
      <c r="D54" s="49" t="str">
        <f t="shared" si="1"/>
        <v>HFT1375.2</v>
      </c>
      <c r="E54" s="44" t="s">
        <v>604</v>
      </c>
      <c r="F54" s="44" t="s">
        <v>1103</v>
      </c>
      <c r="G54" s="44" t="s">
        <v>1104</v>
      </c>
      <c r="H54" s="45">
        <v>450000</v>
      </c>
      <c r="I54" s="44" t="s">
        <v>646</v>
      </c>
      <c r="J54" s="44">
        <v>452229</v>
      </c>
      <c r="K54" s="45">
        <v>0</v>
      </c>
      <c r="L54" s="44" t="s">
        <v>649</v>
      </c>
      <c r="M54" s="44" t="s">
        <v>607</v>
      </c>
      <c r="N54" s="45">
        <v>0</v>
      </c>
      <c r="O54" s="45">
        <v>0</v>
      </c>
      <c r="P54" s="45">
        <v>0</v>
      </c>
      <c r="Q54" s="45">
        <v>2885.32</v>
      </c>
      <c r="R54" s="45">
        <v>0</v>
      </c>
      <c r="S54" s="45">
        <v>2885.32</v>
      </c>
      <c r="T54" s="45">
        <v>0</v>
      </c>
      <c r="U54" s="45">
        <v>0</v>
      </c>
      <c r="V54" s="45">
        <v>0</v>
      </c>
      <c r="W54" s="45">
        <v>2885.32</v>
      </c>
      <c r="X54" s="45">
        <v>0</v>
      </c>
      <c r="Y54" s="45">
        <v>2885.32</v>
      </c>
      <c r="Z54" s="50">
        <f t="shared" si="2"/>
        <v>2.8853200000000004E-4</v>
      </c>
      <c r="AA54" s="48" t="e">
        <f>HLOOKUP(F54,'HY financials'!$4:$4,1,0)</f>
        <v>#N/A</v>
      </c>
    </row>
    <row r="55" spans="1:34" ht="12.5">
      <c r="A55" s="49">
        <f>IFERROR(VLOOKUP(J55,'TB mapping-Matured'!A:D,4,0),0)</f>
        <v>0</v>
      </c>
      <c r="B55" s="49">
        <f>IFERROR(VLOOKUP(J55,'TB mapping-Matured'!A:C,3,0),0)</f>
        <v>5.2</v>
      </c>
      <c r="C55" s="49" t="str">
        <f t="shared" si="0"/>
        <v>HFT1370</v>
      </c>
      <c r="D55" s="49" t="str">
        <f t="shared" si="1"/>
        <v>HFT1375.2</v>
      </c>
      <c r="E55" s="44" t="s">
        <v>604</v>
      </c>
      <c r="F55" s="44" t="s">
        <v>1103</v>
      </c>
      <c r="G55" s="44" t="s">
        <v>1104</v>
      </c>
      <c r="H55" s="45">
        <v>450000</v>
      </c>
      <c r="I55" s="44" t="s">
        <v>646</v>
      </c>
      <c r="J55" s="44">
        <v>452247</v>
      </c>
      <c r="K55" s="45">
        <v>0</v>
      </c>
      <c r="L55" s="44" t="s">
        <v>1098</v>
      </c>
      <c r="M55" s="44" t="s">
        <v>607</v>
      </c>
      <c r="N55" s="45">
        <v>0</v>
      </c>
      <c r="O55" s="45">
        <v>0</v>
      </c>
      <c r="P55" s="45">
        <v>0</v>
      </c>
      <c r="Q55" s="45">
        <v>830925.11</v>
      </c>
      <c r="R55" s="45">
        <v>0</v>
      </c>
      <c r="S55" s="45">
        <v>830925.11</v>
      </c>
      <c r="T55" s="45">
        <v>0</v>
      </c>
      <c r="U55" s="45">
        <v>0</v>
      </c>
      <c r="V55" s="45">
        <v>0</v>
      </c>
      <c r="W55" s="45">
        <v>830925.11</v>
      </c>
      <c r="X55" s="45">
        <v>0</v>
      </c>
      <c r="Y55" s="45">
        <v>830925.11</v>
      </c>
      <c r="Z55" s="50">
        <f t="shared" si="2"/>
        <v>8.3092510999999994E-2</v>
      </c>
      <c r="AA55" s="48" t="e">
        <f>HLOOKUP(F55,'HY financials'!$4:$4,1,0)</f>
        <v>#N/A</v>
      </c>
    </row>
    <row r="56" spans="1:34" ht="12.5">
      <c r="A56" s="49">
        <f>IFERROR(VLOOKUP(J56,'TB mapping-Matured'!A:D,4,0),0)</f>
        <v>0</v>
      </c>
      <c r="B56" s="49">
        <f>IFERROR(VLOOKUP(J56,'TB mapping-Matured'!A:C,3,0),0)</f>
        <v>5.5</v>
      </c>
      <c r="C56" s="49" t="str">
        <f t="shared" si="0"/>
        <v>HFT1370</v>
      </c>
      <c r="D56" s="49" t="str">
        <f t="shared" si="1"/>
        <v>HFT1375.5</v>
      </c>
      <c r="E56" s="44" t="s">
        <v>604</v>
      </c>
      <c r="F56" s="44" t="s">
        <v>1103</v>
      </c>
      <c r="G56" s="44" t="s">
        <v>1104</v>
      </c>
      <c r="H56" s="45">
        <v>460000</v>
      </c>
      <c r="I56" s="44" t="s">
        <v>651</v>
      </c>
      <c r="J56" s="44">
        <v>460106</v>
      </c>
      <c r="K56" s="45">
        <v>0</v>
      </c>
      <c r="L56" s="44" t="s">
        <v>652</v>
      </c>
      <c r="M56" s="44" t="s">
        <v>607</v>
      </c>
      <c r="N56" s="45">
        <v>0</v>
      </c>
      <c r="O56" s="45">
        <v>0</v>
      </c>
      <c r="P56" s="45">
        <v>0</v>
      </c>
      <c r="Q56" s="45">
        <v>226.64</v>
      </c>
      <c r="R56" s="45">
        <v>0</v>
      </c>
      <c r="S56" s="45">
        <v>226.64</v>
      </c>
      <c r="T56" s="45">
        <v>0</v>
      </c>
      <c r="U56" s="45">
        <v>0</v>
      </c>
      <c r="V56" s="45">
        <v>0</v>
      </c>
      <c r="W56" s="45">
        <v>226.64</v>
      </c>
      <c r="X56" s="45">
        <v>0</v>
      </c>
      <c r="Y56" s="45">
        <v>226.64</v>
      </c>
      <c r="Z56" s="50">
        <f>ROUND(IF(I56="Issue Capital",(X56+Y56)/10000000,(V56+W56)/10000000),0)</f>
        <v>0</v>
      </c>
      <c r="AA56" s="48" t="e">
        <f>HLOOKUP(F56,'HY financials'!$4:$4,1,0)</f>
        <v>#N/A</v>
      </c>
      <c r="AB56" s="240"/>
    </row>
    <row r="57" spans="1:34" ht="12.5">
      <c r="A57" s="49">
        <f>IFERROR(VLOOKUP(J57,'TB mapping-Matured'!A:D,4,0),0)</f>
        <v>0</v>
      </c>
      <c r="B57" s="49">
        <f>IFERROR(VLOOKUP(J57,'TB mapping-Matured'!A:C,3,0),0)</f>
        <v>5.5</v>
      </c>
      <c r="C57" s="49" t="str">
        <f t="shared" si="0"/>
        <v>HFT1370</v>
      </c>
      <c r="D57" s="49" t="str">
        <f t="shared" si="1"/>
        <v>HFT1375.5</v>
      </c>
      <c r="E57" s="44" t="s">
        <v>604</v>
      </c>
      <c r="F57" s="44" t="s">
        <v>1103</v>
      </c>
      <c r="G57" s="44" t="s">
        <v>1104</v>
      </c>
      <c r="H57" s="45">
        <v>460000</v>
      </c>
      <c r="I57" s="44" t="s">
        <v>651</v>
      </c>
      <c r="J57" s="44">
        <v>460108</v>
      </c>
      <c r="K57" s="45">
        <v>0</v>
      </c>
      <c r="L57" s="44" t="s">
        <v>653</v>
      </c>
      <c r="M57" s="44" t="s">
        <v>607</v>
      </c>
      <c r="N57" s="45">
        <v>0</v>
      </c>
      <c r="O57" s="45">
        <v>0</v>
      </c>
      <c r="P57" s="45">
        <v>0</v>
      </c>
      <c r="Q57" s="45">
        <v>0.05</v>
      </c>
      <c r="R57" s="45">
        <v>0</v>
      </c>
      <c r="S57" s="45">
        <v>0.05</v>
      </c>
      <c r="T57" s="45">
        <v>0</v>
      </c>
      <c r="U57" s="45">
        <v>0</v>
      </c>
      <c r="V57" s="45">
        <v>0</v>
      </c>
      <c r="W57" s="45">
        <v>0.05</v>
      </c>
      <c r="X57" s="45">
        <v>0</v>
      </c>
      <c r="Y57" s="45">
        <v>0.05</v>
      </c>
      <c r="Z57" s="50">
        <f>ROUND(IF(I57="Issue Capital",(X57+Y57)/10000000,(V57+W57)/10000000),0)</f>
        <v>0</v>
      </c>
      <c r="AA57" s="48" t="e">
        <f>HLOOKUP(F57,'HY financials'!$4:$4,1,0)</f>
        <v>#N/A</v>
      </c>
      <c r="AB57" s="240"/>
      <c r="AF57" s="240"/>
      <c r="AG57" s="240"/>
      <c r="AH57" s="240"/>
    </row>
    <row r="58" spans="1:34" ht="12.5">
      <c r="A58" s="49">
        <f>IFERROR(VLOOKUP(J58,'TB mapping-Matured'!A:D,4,0),0)</f>
        <v>0</v>
      </c>
      <c r="B58" s="49">
        <f>IFERROR(VLOOKUP(J58,'TB mapping-Matured'!A:C,3,0),0)</f>
        <v>5.5</v>
      </c>
      <c r="C58" s="49" t="str">
        <f t="shared" si="0"/>
        <v>HFT1370</v>
      </c>
      <c r="D58" s="49" t="str">
        <f t="shared" si="1"/>
        <v>HFT1375.5</v>
      </c>
      <c r="E58" s="44" t="s">
        <v>604</v>
      </c>
      <c r="F58" s="44" t="s">
        <v>1103</v>
      </c>
      <c r="G58" s="44" t="s">
        <v>1104</v>
      </c>
      <c r="H58" s="45">
        <v>460000</v>
      </c>
      <c r="I58" s="44" t="s">
        <v>651</v>
      </c>
      <c r="J58" s="44">
        <v>460143</v>
      </c>
      <c r="K58" s="45">
        <v>0</v>
      </c>
      <c r="L58" s="44" t="s">
        <v>813</v>
      </c>
      <c r="M58" s="44" t="s">
        <v>607</v>
      </c>
      <c r="N58" s="45">
        <v>0</v>
      </c>
      <c r="O58" s="45">
        <v>0</v>
      </c>
      <c r="P58" s="45">
        <v>-226.69</v>
      </c>
      <c r="Q58" s="45">
        <v>0</v>
      </c>
      <c r="R58" s="45">
        <v>-226.69</v>
      </c>
      <c r="S58" s="45">
        <v>0</v>
      </c>
      <c r="T58" s="45">
        <v>0</v>
      </c>
      <c r="U58" s="45">
        <v>0</v>
      </c>
      <c r="V58" s="45">
        <v>-226.69</v>
      </c>
      <c r="W58" s="45">
        <v>0</v>
      </c>
      <c r="X58" s="45">
        <v>-226.69</v>
      </c>
      <c r="Y58" s="45">
        <v>0</v>
      </c>
      <c r="Z58" s="50">
        <f>ROUND(IF(I58="Issue Capital",(X58+Y58)/10000000,(V58+W58)/10000000),0)</f>
        <v>0</v>
      </c>
      <c r="AA58" s="48" t="e">
        <f>HLOOKUP(F58,'HY financials'!$4:$4,1,0)</f>
        <v>#N/A</v>
      </c>
      <c r="AB58" s="240"/>
      <c r="AF58" s="241"/>
      <c r="AG58" s="241"/>
      <c r="AH58" s="241"/>
    </row>
    <row r="59" spans="1:34" ht="12.5">
      <c r="A59" s="49">
        <f>IFERROR(VLOOKUP(J59,'TB mapping-Matured'!A:D,4,0),0)</f>
        <v>0</v>
      </c>
      <c r="B59" s="49">
        <f>IFERROR(VLOOKUP(J59,'TB mapping-Matured'!A:C,3,0),0)</f>
        <v>5.3</v>
      </c>
      <c r="C59" s="49" t="str">
        <f t="shared" si="0"/>
        <v>HFT1370</v>
      </c>
      <c r="D59" s="49" t="str">
        <f t="shared" si="1"/>
        <v>HFT1375.3</v>
      </c>
      <c r="E59" s="44" t="s">
        <v>604</v>
      </c>
      <c r="F59" s="44" t="s">
        <v>1103</v>
      </c>
      <c r="G59" s="44" t="s">
        <v>1104</v>
      </c>
      <c r="H59" s="45">
        <v>510000</v>
      </c>
      <c r="I59" s="44" t="s">
        <v>654</v>
      </c>
      <c r="J59" s="44">
        <v>512120</v>
      </c>
      <c r="K59" s="45">
        <v>0</v>
      </c>
      <c r="L59" s="44" t="s">
        <v>655</v>
      </c>
      <c r="M59" s="44" t="s">
        <v>607</v>
      </c>
      <c r="N59" s="45">
        <v>0</v>
      </c>
      <c r="O59" s="45">
        <v>0</v>
      </c>
      <c r="P59" s="45">
        <v>-1346682.97</v>
      </c>
      <c r="Q59" s="45">
        <v>0</v>
      </c>
      <c r="R59" s="45">
        <v>-1346682.97</v>
      </c>
      <c r="S59" s="45">
        <v>0</v>
      </c>
      <c r="T59" s="45">
        <v>0</v>
      </c>
      <c r="U59" s="45">
        <v>0</v>
      </c>
      <c r="V59" s="45">
        <v>-1346682.97</v>
      </c>
      <c r="W59" s="45">
        <v>0</v>
      </c>
      <c r="X59" s="45">
        <v>-1346682.97</v>
      </c>
      <c r="Y59" s="45">
        <v>0</v>
      </c>
      <c r="Z59" s="50">
        <f t="shared" si="2"/>
        <v>-0.13466829699999999</v>
      </c>
      <c r="AA59" s="48" t="e">
        <f>HLOOKUP(F59,'HY financials'!$4:$4,1,0)</f>
        <v>#N/A</v>
      </c>
    </row>
    <row r="60" spans="1:34" ht="12.5">
      <c r="A60" s="49">
        <f>IFERROR(VLOOKUP(J60,'TB mapping-Matured'!A:D,4,0),0)</f>
        <v>0</v>
      </c>
      <c r="B60" s="49">
        <f>IFERROR(VLOOKUP(J60,'TB mapping-Matured'!A:C,3,0),0)</f>
        <v>5.3</v>
      </c>
      <c r="C60" s="49" t="str">
        <f t="shared" si="0"/>
        <v>HFT1370</v>
      </c>
      <c r="D60" s="49" t="str">
        <f t="shared" si="1"/>
        <v>HFT1375.3</v>
      </c>
      <c r="E60" s="44" t="s">
        <v>604</v>
      </c>
      <c r="F60" s="44" t="s">
        <v>1103</v>
      </c>
      <c r="G60" s="44" t="s">
        <v>1104</v>
      </c>
      <c r="H60" s="45">
        <v>510000</v>
      </c>
      <c r="I60" s="44" t="s">
        <v>654</v>
      </c>
      <c r="J60" s="44">
        <v>512247</v>
      </c>
      <c r="K60" s="45">
        <v>0</v>
      </c>
      <c r="L60" s="44" t="s">
        <v>1100</v>
      </c>
      <c r="M60" s="44" t="s">
        <v>607</v>
      </c>
      <c r="N60" s="45">
        <v>0</v>
      </c>
      <c r="O60" s="45">
        <v>0</v>
      </c>
      <c r="P60" s="45">
        <v>-24.74</v>
      </c>
      <c r="Q60" s="45">
        <v>0</v>
      </c>
      <c r="R60" s="45">
        <v>-24.74</v>
      </c>
      <c r="S60" s="45">
        <v>0</v>
      </c>
      <c r="T60" s="45">
        <v>0</v>
      </c>
      <c r="U60" s="45">
        <v>0</v>
      </c>
      <c r="V60" s="45">
        <v>-24.74</v>
      </c>
      <c r="W60" s="45">
        <v>0</v>
      </c>
      <c r="X60" s="45">
        <v>-24.74</v>
      </c>
      <c r="Y60" s="45">
        <v>0</v>
      </c>
      <c r="Z60" s="50">
        <f t="shared" si="2"/>
        <v>-2.4739999999999999E-6</v>
      </c>
      <c r="AA60" s="48" t="e">
        <f>HLOOKUP(F60,'HY financials'!$4:$4,1,0)</f>
        <v>#N/A</v>
      </c>
    </row>
    <row r="61" spans="1:34" ht="12.5">
      <c r="A61" s="49">
        <f>IFERROR(VLOOKUP(J61,'TB mapping-Matured'!A:D,4,0),0)</f>
        <v>0</v>
      </c>
      <c r="B61" s="49">
        <f>IFERROR(VLOOKUP(J61,'TB mapping-Matured'!A:C,3,0),0)</f>
        <v>6.4</v>
      </c>
      <c r="C61" s="49" t="str">
        <f t="shared" si="0"/>
        <v>HFT1370</v>
      </c>
      <c r="D61" s="49" t="str">
        <f t="shared" si="1"/>
        <v>HFT1376.4</v>
      </c>
      <c r="E61" s="44" t="s">
        <v>604</v>
      </c>
      <c r="F61" s="44" t="s">
        <v>1103</v>
      </c>
      <c r="G61" s="44" t="s">
        <v>1104</v>
      </c>
      <c r="H61" s="45">
        <v>550000</v>
      </c>
      <c r="I61" s="44" t="s">
        <v>658</v>
      </c>
      <c r="J61" s="44">
        <v>553107</v>
      </c>
      <c r="K61" s="45">
        <v>0</v>
      </c>
      <c r="L61" s="44" t="s">
        <v>659</v>
      </c>
      <c r="M61" s="44" t="s">
        <v>607</v>
      </c>
      <c r="N61" s="45">
        <v>0</v>
      </c>
      <c r="O61" s="45">
        <v>0</v>
      </c>
      <c r="P61" s="45">
        <v>-148.6</v>
      </c>
      <c r="Q61" s="45">
        <v>0</v>
      </c>
      <c r="R61" s="45">
        <v>-148.6</v>
      </c>
      <c r="S61" s="45">
        <v>0</v>
      </c>
      <c r="T61" s="45">
        <v>0</v>
      </c>
      <c r="U61" s="45">
        <v>0</v>
      </c>
      <c r="V61" s="45">
        <v>-148.6</v>
      </c>
      <c r="W61" s="45">
        <v>0</v>
      </c>
      <c r="X61" s="45">
        <v>-148.6</v>
      </c>
      <c r="Y61" s="45">
        <v>0</v>
      </c>
      <c r="Z61" s="50">
        <f t="shared" si="2"/>
        <v>-1.486E-5</v>
      </c>
      <c r="AA61" s="48" t="e">
        <f>HLOOKUP(F61,'HY financials'!$4:$4,1,0)</f>
        <v>#N/A</v>
      </c>
      <c r="AB61" s="240"/>
    </row>
    <row r="62" spans="1:34" ht="12.5">
      <c r="A62" s="49">
        <f>IFERROR(VLOOKUP(J62,'TB mapping-Matured'!A:D,4,0),0)</f>
        <v>0</v>
      </c>
      <c r="B62" s="49">
        <f>IFERROR(VLOOKUP(J62,'TB mapping-Matured'!A:C,3,0),0)</f>
        <v>6.4</v>
      </c>
      <c r="C62" s="49" t="str">
        <f t="shared" si="0"/>
        <v>HFT1370</v>
      </c>
      <c r="D62" s="49" t="str">
        <f t="shared" si="1"/>
        <v>HFT1376.4</v>
      </c>
      <c r="E62" s="44" t="s">
        <v>604</v>
      </c>
      <c r="F62" s="44" t="s">
        <v>1103</v>
      </c>
      <c r="G62" s="44" t="s">
        <v>1104</v>
      </c>
      <c r="H62" s="45">
        <v>550000</v>
      </c>
      <c r="I62" s="44" t="s">
        <v>658</v>
      </c>
      <c r="J62" s="44">
        <v>553171</v>
      </c>
      <c r="K62" s="45">
        <v>0</v>
      </c>
      <c r="L62" s="44" t="s">
        <v>662</v>
      </c>
      <c r="M62" s="44" t="s">
        <v>607</v>
      </c>
      <c r="N62" s="45">
        <v>0</v>
      </c>
      <c r="O62" s="45">
        <v>0</v>
      </c>
      <c r="P62" s="45">
        <v>-7862.11</v>
      </c>
      <c r="Q62" s="45">
        <v>0</v>
      </c>
      <c r="R62" s="45">
        <v>-7862.11</v>
      </c>
      <c r="S62" s="45">
        <v>0</v>
      </c>
      <c r="T62" s="45">
        <v>0</v>
      </c>
      <c r="U62" s="45">
        <v>0</v>
      </c>
      <c r="V62" s="45">
        <v>-7862.11</v>
      </c>
      <c r="W62" s="45">
        <v>0</v>
      </c>
      <c r="X62" s="45">
        <v>-7862.11</v>
      </c>
      <c r="Y62" s="45">
        <v>0</v>
      </c>
      <c r="Z62" s="50">
        <f t="shared" si="2"/>
        <v>-7.8621099999999998E-4</v>
      </c>
      <c r="AA62" s="48" t="e">
        <f>HLOOKUP(F62,'HY financials'!$4:$4,1,0)</f>
        <v>#N/A</v>
      </c>
      <c r="AB62" s="240"/>
    </row>
    <row r="63" spans="1:34" ht="12.5">
      <c r="A63" s="49">
        <f>IFERROR(VLOOKUP(J63,'TB mapping-Matured'!A:D,4,0),0)</f>
        <v>0</v>
      </c>
      <c r="B63" s="49">
        <f>IFERROR(VLOOKUP(J63,'TB mapping-Matured'!A:C,3,0),0)</f>
        <v>6.4</v>
      </c>
      <c r="C63" s="49" t="str">
        <f t="shared" si="0"/>
        <v>HFT1370</v>
      </c>
      <c r="D63" s="49" t="str">
        <f t="shared" si="1"/>
        <v>HFT1376.4</v>
      </c>
      <c r="E63" s="44" t="s">
        <v>604</v>
      </c>
      <c r="F63" s="44" t="s">
        <v>1103</v>
      </c>
      <c r="G63" s="44" t="s">
        <v>1104</v>
      </c>
      <c r="H63" s="45">
        <v>550000</v>
      </c>
      <c r="I63" s="44" t="s">
        <v>658</v>
      </c>
      <c r="J63" s="44">
        <v>553176</v>
      </c>
      <c r="K63" s="45">
        <v>0</v>
      </c>
      <c r="L63" s="44" t="s">
        <v>1187</v>
      </c>
      <c r="M63" s="44" t="s">
        <v>607</v>
      </c>
      <c r="N63" s="45">
        <v>0</v>
      </c>
      <c r="O63" s="45">
        <v>0</v>
      </c>
      <c r="P63" s="45">
        <v>-1620.78</v>
      </c>
      <c r="Q63" s="45">
        <v>0</v>
      </c>
      <c r="R63" s="45">
        <v>-1620.78</v>
      </c>
      <c r="S63" s="45">
        <v>0</v>
      </c>
      <c r="T63" s="45">
        <v>0</v>
      </c>
      <c r="U63" s="45">
        <v>0</v>
      </c>
      <c r="V63" s="45">
        <v>-1620.78</v>
      </c>
      <c r="W63" s="45">
        <v>0</v>
      </c>
      <c r="X63" s="45">
        <v>-1620.78</v>
      </c>
      <c r="Y63" s="45">
        <v>0</v>
      </c>
      <c r="Z63" s="50">
        <f t="shared" si="2"/>
        <v>-1.6207799999999999E-4</v>
      </c>
      <c r="AA63" s="48" t="e">
        <f>HLOOKUP(F63,'HY financials'!$4:$4,1,0)</f>
        <v>#N/A</v>
      </c>
      <c r="AB63" s="240"/>
    </row>
    <row r="64" spans="1:34" ht="12.5">
      <c r="A64" s="49">
        <f>IFERROR(VLOOKUP(J64,'TB mapping-Matured'!A:D,4,0),0)</f>
        <v>0</v>
      </c>
      <c r="B64" s="49">
        <f>IFERROR(VLOOKUP(J64,'TB mapping-Matured'!A:C,3,0),0)</f>
        <v>6.4</v>
      </c>
      <c r="C64" s="49" t="str">
        <f t="shared" si="0"/>
        <v>HFT1370</v>
      </c>
      <c r="D64" s="49" t="str">
        <f t="shared" si="1"/>
        <v>HFT1376.4</v>
      </c>
      <c r="E64" s="44" t="s">
        <v>604</v>
      </c>
      <c r="F64" s="44" t="s">
        <v>1103</v>
      </c>
      <c r="G64" s="44" t="s">
        <v>1104</v>
      </c>
      <c r="H64" s="45">
        <v>550000</v>
      </c>
      <c r="I64" s="44" t="s">
        <v>658</v>
      </c>
      <c r="J64" s="44">
        <v>553177</v>
      </c>
      <c r="K64" s="45">
        <v>0</v>
      </c>
      <c r="L64" s="44" t="s">
        <v>2596</v>
      </c>
      <c r="M64" s="44" t="s">
        <v>607</v>
      </c>
      <c r="N64" s="45">
        <v>0</v>
      </c>
      <c r="O64" s="45">
        <v>0</v>
      </c>
      <c r="P64" s="45">
        <v>-9656.24</v>
      </c>
      <c r="Q64" s="45">
        <v>0</v>
      </c>
      <c r="R64" s="45">
        <v>-9656.24</v>
      </c>
      <c r="S64" s="45">
        <v>0</v>
      </c>
      <c r="T64" s="45">
        <v>0</v>
      </c>
      <c r="U64" s="45">
        <v>0</v>
      </c>
      <c r="V64" s="45">
        <v>-9656.24</v>
      </c>
      <c r="W64" s="45">
        <v>0</v>
      </c>
      <c r="X64" s="45">
        <v>-9656.24</v>
      </c>
      <c r="Y64" s="45">
        <v>0</v>
      </c>
      <c r="Z64" s="50">
        <f t="shared" si="2"/>
        <v>-9.65624E-4</v>
      </c>
      <c r="AA64" s="48" t="e">
        <f>HLOOKUP(F64,'HY financials'!$4:$4,1,0)</f>
        <v>#N/A</v>
      </c>
      <c r="AB64" s="240"/>
    </row>
    <row r="65" spans="1:28" ht="12.5">
      <c r="A65" s="49">
        <f>IFERROR(VLOOKUP(J65,'TB mapping-Matured'!A:D,4,0),0)</f>
        <v>0</v>
      </c>
      <c r="B65" s="49">
        <f>IFERROR(VLOOKUP(J65,'TB mapping-Matured'!A:C,3,0),0)</f>
        <v>6.4</v>
      </c>
      <c r="C65" s="49" t="str">
        <f t="shared" si="0"/>
        <v>HFT1370</v>
      </c>
      <c r="D65" s="49" t="str">
        <f t="shared" si="1"/>
        <v>HFT1376.4</v>
      </c>
      <c r="E65" s="44" t="s">
        <v>604</v>
      </c>
      <c r="F65" s="44" t="s">
        <v>1103</v>
      </c>
      <c r="G65" s="44" t="s">
        <v>1104</v>
      </c>
      <c r="H65" s="45">
        <v>550000</v>
      </c>
      <c r="I65" s="44" t="s">
        <v>658</v>
      </c>
      <c r="J65" s="44">
        <v>553190</v>
      </c>
      <c r="K65" s="45">
        <v>0</v>
      </c>
      <c r="L65" s="44" t="s">
        <v>664</v>
      </c>
      <c r="M65" s="44" t="s">
        <v>607</v>
      </c>
      <c r="N65" s="45">
        <v>0</v>
      </c>
      <c r="O65" s="45">
        <v>0</v>
      </c>
      <c r="P65" s="45">
        <v>-16379.12</v>
      </c>
      <c r="Q65" s="45">
        <v>0</v>
      </c>
      <c r="R65" s="45">
        <v>-16379.12</v>
      </c>
      <c r="S65" s="45">
        <v>0</v>
      </c>
      <c r="T65" s="45">
        <v>0</v>
      </c>
      <c r="U65" s="45">
        <v>0</v>
      </c>
      <c r="V65" s="45">
        <v>-16379.12</v>
      </c>
      <c r="W65" s="45">
        <v>0</v>
      </c>
      <c r="X65" s="45">
        <v>-16379.12</v>
      </c>
      <c r="Y65" s="45">
        <v>0</v>
      </c>
      <c r="Z65" s="50">
        <f t="shared" si="2"/>
        <v>-1.637912E-3</v>
      </c>
      <c r="AA65" s="48" t="e">
        <f>HLOOKUP(F65,'HY financials'!$4:$4,1,0)</f>
        <v>#N/A</v>
      </c>
      <c r="AB65" s="240"/>
    </row>
    <row r="66" spans="1:28" ht="12.5">
      <c r="A66" s="49">
        <f>IFERROR(VLOOKUP(J66,'TB mapping-Matured'!A:D,4,0),0)</f>
        <v>6.1</v>
      </c>
      <c r="B66" s="49">
        <f>IFERROR(VLOOKUP(J66,'TB mapping-Matured'!A:C,3,0),0)</f>
        <v>6.4</v>
      </c>
      <c r="C66" s="49" t="str">
        <f t="shared" si="0"/>
        <v>HFT1376.1</v>
      </c>
      <c r="D66" s="49" t="str">
        <f t="shared" si="1"/>
        <v>HFT1376.4</v>
      </c>
      <c r="E66" s="44" t="s">
        <v>604</v>
      </c>
      <c r="F66" s="44" t="s">
        <v>1103</v>
      </c>
      <c r="G66" s="44" t="s">
        <v>1104</v>
      </c>
      <c r="H66" s="45">
        <v>550000</v>
      </c>
      <c r="I66" s="44" t="s">
        <v>658</v>
      </c>
      <c r="J66" s="44">
        <v>553202</v>
      </c>
      <c r="K66" s="45">
        <v>0</v>
      </c>
      <c r="L66" s="44" t="s">
        <v>665</v>
      </c>
      <c r="M66" s="44" t="s">
        <v>607</v>
      </c>
      <c r="N66" s="45">
        <v>0</v>
      </c>
      <c r="O66" s="45">
        <v>0</v>
      </c>
      <c r="P66" s="45">
        <v>-62341.71</v>
      </c>
      <c r="Q66" s="45">
        <v>0</v>
      </c>
      <c r="R66" s="45">
        <v>-62341.71</v>
      </c>
      <c r="S66" s="45">
        <v>0</v>
      </c>
      <c r="T66" s="45">
        <v>0</v>
      </c>
      <c r="U66" s="45">
        <v>0</v>
      </c>
      <c r="V66" s="45">
        <v>-62341.71</v>
      </c>
      <c r="W66" s="45">
        <v>0</v>
      </c>
      <c r="X66" s="45">
        <v>-62341.71</v>
      </c>
      <c r="Y66" s="45">
        <v>0</v>
      </c>
      <c r="Z66" s="50">
        <f t="shared" si="2"/>
        <v>-6.2341710000000002E-3</v>
      </c>
      <c r="AA66" s="48" t="e">
        <f>HLOOKUP(F66,'HY financials'!$4:$4,1,0)</f>
        <v>#N/A</v>
      </c>
    </row>
    <row r="67" spans="1:28" ht="12.5">
      <c r="A67" s="49">
        <f>IFERROR(VLOOKUP(J67,'TB mapping-Matured'!A:D,4,0),0)</f>
        <v>0</v>
      </c>
      <c r="B67" s="49">
        <f>IFERROR(VLOOKUP(J67,'TB mapping-Matured'!A:C,3,0),0)</f>
        <v>6.4</v>
      </c>
      <c r="C67" s="49" t="str">
        <f t="shared" si="0"/>
        <v>HFT1370</v>
      </c>
      <c r="D67" s="49" t="str">
        <f t="shared" si="1"/>
        <v>HFT1376.4</v>
      </c>
      <c r="E67" s="44" t="s">
        <v>604</v>
      </c>
      <c r="F67" s="44" t="s">
        <v>1103</v>
      </c>
      <c r="G67" s="44" t="s">
        <v>1104</v>
      </c>
      <c r="H67" s="45">
        <v>550000</v>
      </c>
      <c r="I67" s="44" t="s">
        <v>658</v>
      </c>
      <c r="J67" s="44">
        <v>553220</v>
      </c>
      <c r="K67" s="45">
        <v>0</v>
      </c>
      <c r="L67" s="44" t="s">
        <v>2882</v>
      </c>
      <c r="M67" s="44" t="s">
        <v>607</v>
      </c>
      <c r="N67" s="45">
        <v>0</v>
      </c>
      <c r="O67" s="45">
        <v>0</v>
      </c>
      <c r="P67" s="45">
        <v>0</v>
      </c>
      <c r="Q67" s="45">
        <v>29738.82</v>
      </c>
      <c r="R67" s="45">
        <v>0</v>
      </c>
      <c r="S67" s="45">
        <v>29738.82</v>
      </c>
      <c r="T67" s="45">
        <v>0</v>
      </c>
      <c r="U67" s="45">
        <v>0</v>
      </c>
      <c r="V67" s="45">
        <v>0</v>
      </c>
      <c r="W67" s="45">
        <v>29738.82</v>
      </c>
      <c r="X67" s="45">
        <v>0</v>
      </c>
      <c r="Y67" s="45">
        <v>29738.82</v>
      </c>
      <c r="Z67" s="50">
        <f t="shared" si="2"/>
        <v>2.9738820000000002E-3</v>
      </c>
      <c r="AA67" s="48" t="e">
        <f>HLOOKUP(F67,'HY financials'!$4:$4,1,0)</f>
        <v>#N/A</v>
      </c>
      <c r="AB67" s="240"/>
    </row>
    <row r="68" spans="1:28" ht="12.5">
      <c r="A68" s="49">
        <f>IFERROR(VLOOKUP(J68,'TB mapping-Matured'!A:D,4,0),0)</f>
        <v>0</v>
      </c>
      <c r="B68" s="49">
        <f>IFERROR(VLOOKUP(J68,'TB mapping-Matured'!A:C,3,0),0)</f>
        <v>6.4</v>
      </c>
      <c r="C68" s="49" t="str">
        <f t="shared" ref="C68:C131" si="3">F68&amp;A68</f>
        <v>HFT1370</v>
      </c>
      <c r="D68" s="49" t="str">
        <f t="shared" ref="D68:D131" si="4">F68&amp;B68</f>
        <v>HFT1376.4</v>
      </c>
      <c r="E68" s="44" t="s">
        <v>604</v>
      </c>
      <c r="F68" s="44" t="s">
        <v>1103</v>
      </c>
      <c r="G68" s="44" t="s">
        <v>1104</v>
      </c>
      <c r="H68" s="45">
        <v>550000</v>
      </c>
      <c r="I68" s="44" t="s">
        <v>658</v>
      </c>
      <c r="J68" s="44">
        <v>555916</v>
      </c>
      <c r="K68" s="45">
        <v>0</v>
      </c>
      <c r="L68" s="44" t="s">
        <v>2883</v>
      </c>
      <c r="M68" s="44" t="s">
        <v>607</v>
      </c>
      <c r="N68" s="45">
        <v>0</v>
      </c>
      <c r="O68" s="45">
        <v>0</v>
      </c>
      <c r="P68" s="45">
        <v>0</v>
      </c>
      <c r="Q68" s="45">
        <v>16379.11</v>
      </c>
      <c r="R68" s="45">
        <v>0</v>
      </c>
      <c r="S68" s="45">
        <v>16379.11</v>
      </c>
      <c r="T68" s="45">
        <v>0</v>
      </c>
      <c r="U68" s="45">
        <v>0</v>
      </c>
      <c r="V68" s="45">
        <v>0</v>
      </c>
      <c r="W68" s="45">
        <v>16379.11</v>
      </c>
      <c r="X68" s="45">
        <v>0</v>
      </c>
      <c r="Y68" s="45">
        <v>16379.11</v>
      </c>
      <c r="Z68" s="50">
        <f t="shared" ref="Z68:Z131" si="5">IF(I68="Issue Capital",(X68+Y68)/10000000,(V68+W68)/10000000)</f>
        <v>1.6379110000000001E-3</v>
      </c>
      <c r="AA68" s="48" t="e">
        <f>HLOOKUP(F68,'HY financials'!$4:$4,1,0)</f>
        <v>#N/A</v>
      </c>
      <c r="AB68" s="240"/>
    </row>
    <row r="69" spans="1:28" ht="12.5">
      <c r="A69" s="49">
        <f>IFERROR(VLOOKUP(J69,'TB mapping-Matured'!A:D,4,0),0)</f>
        <v>0</v>
      </c>
      <c r="B69" s="49">
        <f>IFERROR(VLOOKUP(J69,'TB mapping-Matured'!A:C,3,0),0)</f>
        <v>6.4</v>
      </c>
      <c r="C69" s="49" t="str">
        <f t="shared" si="3"/>
        <v>HFT1370</v>
      </c>
      <c r="D69" s="49" t="str">
        <f t="shared" si="4"/>
        <v>HFT1376.4</v>
      </c>
      <c r="E69" s="44" t="s">
        <v>604</v>
      </c>
      <c r="F69" s="44" t="s">
        <v>1103</v>
      </c>
      <c r="G69" s="44" t="s">
        <v>1104</v>
      </c>
      <c r="H69" s="45">
        <v>550000</v>
      </c>
      <c r="I69" s="44" t="s">
        <v>658</v>
      </c>
      <c r="J69" s="44">
        <v>556317</v>
      </c>
      <c r="K69" s="45">
        <v>0</v>
      </c>
      <c r="L69" s="44" t="s">
        <v>2884</v>
      </c>
      <c r="M69" s="44" t="s">
        <v>607</v>
      </c>
      <c r="N69" s="45">
        <v>0</v>
      </c>
      <c r="O69" s="45">
        <v>0</v>
      </c>
      <c r="P69" s="45">
        <v>-2119.66</v>
      </c>
      <c r="Q69" s="45">
        <v>0</v>
      </c>
      <c r="R69" s="45">
        <v>-2119.66</v>
      </c>
      <c r="S69" s="45">
        <v>0</v>
      </c>
      <c r="T69" s="45">
        <v>0</v>
      </c>
      <c r="U69" s="45">
        <v>0</v>
      </c>
      <c r="V69" s="45">
        <v>-2119.66</v>
      </c>
      <c r="W69" s="45">
        <v>0</v>
      </c>
      <c r="X69" s="45">
        <v>-2119.66</v>
      </c>
      <c r="Y69" s="45">
        <v>0</v>
      </c>
      <c r="Z69" s="50">
        <f t="shared" si="5"/>
        <v>-2.1196599999999998E-4</v>
      </c>
      <c r="AA69" s="48" t="e">
        <f>HLOOKUP(F69,'HY financials'!$4:$4,1,0)</f>
        <v>#N/A</v>
      </c>
      <c r="AB69" s="240"/>
    </row>
    <row r="70" spans="1:28" ht="12.5">
      <c r="A70" s="49">
        <f>IFERROR(VLOOKUP(J70,'TB mapping-Matured'!A:D,4,0),0)</f>
        <v>0</v>
      </c>
      <c r="B70" s="49">
        <f>IFERROR(VLOOKUP(J70,'TB mapping-Matured'!A:C,3,0),0)</f>
        <v>6.4</v>
      </c>
      <c r="C70" s="49" t="str">
        <f t="shared" si="3"/>
        <v>HFT1370</v>
      </c>
      <c r="D70" s="49" t="str">
        <f t="shared" si="4"/>
        <v>HFT1376.4</v>
      </c>
      <c r="E70" s="44" t="s">
        <v>604</v>
      </c>
      <c r="F70" s="44" t="s">
        <v>1103</v>
      </c>
      <c r="G70" s="44" t="s">
        <v>1104</v>
      </c>
      <c r="H70" s="45">
        <v>550000</v>
      </c>
      <c r="I70" s="44" t="s">
        <v>658</v>
      </c>
      <c r="J70" s="44">
        <v>556651</v>
      </c>
      <c r="K70" s="45">
        <v>0</v>
      </c>
      <c r="L70" s="44" t="s">
        <v>2885</v>
      </c>
      <c r="M70" s="44" t="s">
        <v>607</v>
      </c>
      <c r="N70" s="45">
        <v>0</v>
      </c>
      <c r="O70" s="45">
        <v>0</v>
      </c>
      <c r="P70" s="45">
        <v>-3517.47</v>
      </c>
      <c r="Q70" s="45">
        <v>0</v>
      </c>
      <c r="R70" s="45">
        <v>-3517.47</v>
      </c>
      <c r="S70" s="45">
        <v>0</v>
      </c>
      <c r="T70" s="45">
        <v>0</v>
      </c>
      <c r="U70" s="45">
        <v>0</v>
      </c>
      <c r="V70" s="45">
        <v>-3517.47</v>
      </c>
      <c r="W70" s="45">
        <v>0</v>
      </c>
      <c r="X70" s="45">
        <v>-3517.47</v>
      </c>
      <c r="Y70" s="45">
        <v>0</v>
      </c>
      <c r="Z70" s="50">
        <f t="shared" si="5"/>
        <v>-3.5174699999999996E-4</v>
      </c>
      <c r="AA70" s="48" t="e">
        <f>HLOOKUP(F70,'HY financials'!$4:$4,1,0)</f>
        <v>#N/A</v>
      </c>
      <c r="AB70" s="240"/>
    </row>
    <row r="71" spans="1:28" ht="12.5">
      <c r="A71" s="49">
        <f>IFERROR(VLOOKUP(J71,'TB mapping-Matured'!A:D,4,0),0)</f>
        <v>0</v>
      </c>
      <c r="B71" s="49">
        <f>IFERROR(VLOOKUP(J71,'TB mapping-Matured'!A:C,3,0),0)</f>
        <v>6.4</v>
      </c>
      <c r="C71" s="49" t="str">
        <f t="shared" si="3"/>
        <v>HFT1370</v>
      </c>
      <c r="D71" s="49" t="str">
        <f t="shared" si="4"/>
        <v>HFT1376.4</v>
      </c>
      <c r="E71" s="44" t="s">
        <v>604</v>
      </c>
      <c r="F71" s="44" t="s">
        <v>1103</v>
      </c>
      <c r="G71" s="44" t="s">
        <v>1104</v>
      </c>
      <c r="H71" s="45">
        <v>550000</v>
      </c>
      <c r="I71" s="44" t="s">
        <v>658</v>
      </c>
      <c r="J71" s="44">
        <v>556652</v>
      </c>
      <c r="K71" s="45">
        <v>0</v>
      </c>
      <c r="L71" s="44" t="s">
        <v>2886</v>
      </c>
      <c r="M71" s="44" t="s">
        <v>607</v>
      </c>
      <c r="N71" s="45">
        <v>0</v>
      </c>
      <c r="O71" s="45">
        <v>0</v>
      </c>
      <c r="P71" s="45">
        <v>-3517.47</v>
      </c>
      <c r="Q71" s="45">
        <v>0</v>
      </c>
      <c r="R71" s="45">
        <v>-3517.47</v>
      </c>
      <c r="S71" s="45">
        <v>0</v>
      </c>
      <c r="T71" s="45">
        <v>0</v>
      </c>
      <c r="U71" s="45">
        <v>0</v>
      </c>
      <c r="V71" s="45">
        <v>-3517.47</v>
      </c>
      <c r="W71" s="45">
        <v>0</v>
      </c>
      <c r="X71" s="45">
        <v>-3517.47</v>
      </c>
      <c r="Y71" s="45">
        <v>0</v>
      </c>
      <c r="Z71" s="50">
        <f t="shared" si="5"/>
        <v>-3.5174699999999996E-4</v>
      </c>
      <c r="AA71" s="48" t="e">
        <f>HLOOKUP(F71,'HY financials'!$4:$4,1,0)</f>
        <v>#N/A</v>
      </c>
      <c r="AB71" s="240"/>
    </row>
    <row r="72" spans="1:28" ht="12.5">
      <c r="A72" s="49">
        <f>IFERROR(VLOOKUP(J72,'TB mapping-Matured'!A:D,4,0),0)</f>
        <v>0</v>
      </c>
      <c r="B72" s="49">
        <f>IFERROR(VLOOKUP(J72,'TB mapping-Matured'!A:C,3,0),0)</f>
        <v>6.4</v>
      </c>
      <c r="C72" s="49" t="str">
        <f t="shared" si="3"/>
        <v>HFT1370</v>
      </c>
      <c r="D72" s="49" t="str">
        <f t="shared" si="4"/>
        <v>HFT1376.4</v>
      </c>
      <c r="E72" s="44" t="s">
        <v>604</v>
      </c>
      <c r="F72" s="44" t="s">
        <v>1103</v>
      </c>
      <c r="G72" s="44" t="s">
        <v>1104</v>
      </c>
      <c r="H72" s="45">
        <v>550000</v>
      </c>
      <c r="I72" s="44" t="s">
        <v>658</v>
      </c>
      <c r="J72" s="44">
        <v>556653</v>
      </c>
      <c r="K72" s="45">
        <v>0</v>
      </c>
      <c r="L72" s="44" t="s">
        <v>1652</v>
      </c>
      <c r="M72" s="44" t="s">
        <v>607</v>
      </c>
      <c r="N72" s="45">
        <v>0</v>
      </c>
      <c r="O72" s="45">
        <v>0</v>
      </c>
      <c r="P72" s="45">
        <v>-1201.6100000000001</v>
      </c>
      <c r="Q72" s="45">
        <v>0</v>
      </c>
      <c r="R72" s="45">
        <v>-1201.6100000000001</v>
      </c>
      <c r="S72" s="45">
        <v>0</v>
      </c>
      <c r="T72" s="45">
        <v>0</v>
      </c>
      <c r="U72" s="45">
        <v>0</v>
      </c>
      <c r="V72" s="45">
        <v>-1201.6100000000001</v>
      </c>
      <c r="W72" s="45">
        <v>0</v>
      </c>
      <c r="X72" s="45">
        <v>-1201.6100000000001</v>
      </c>
      <c r="Y72" s="45">
        <v>0</v>
      </c>
      <c r="Z72" s="50">
        <f t="shared" si="5"/>
        <v>-1.2016100000000002E-4</v>
      </c>
      <c r="AA72" s="48" t="e">
        <f>HLOOKUP(F72,'HY financials'!$4:$4,1,0)</f>
        <v>#N/A</v>
      </c>
      <c r="AB72" s="240"/>
    </row>
    <row r="73" spans="1:28" ht="12.5">
      <c r="A73" s="49">
        <f>IFERROR(VLOOKUP(J73,'TB mapping-Matured'!A:D,4,0),0)</f>
        <v>6.2</v>
      </c>
      <c r="B73" s="49">
        <f>IFERROR(VLOOKUP(J73,'TB mapping-Matured'!A:C,3,0),0)</f>
        <v>6.4</v>
      </c>
      <c r="C73" s="49" t="str">
        <f t="shared" si="3"/>
        <v>HFT1376.2</v>
      </c>
      <c r="D73" s="49" t="str">
        <f t="shared" si="4"/>
        <v>HFT1376.4</v>
      </c>
      <c r="E73" s="44" t="s">
        <v>604</v>
      </c>
      <c r="F73" s="44" t="s">
        <v>1103</v>
      </c>
      <c r="G73" s="44" t="s">
        <v>1104</v>
      </c>
      <c r="H73" s="45">
        <v>555100</v>
      </c>
      <c r="I73" s="44" t="s">
        <v>675</v>
      </c>
      <c r="J73" s="44">
        <v>556650</v>
      </c>
      <c r="K73" s="45">
        <v>0</v>
      </c>
      <c r="L73" s="44" t="s">
        <v>2887</v>
      </c>
      <c r="M73" s="44" t="s">
        <v>607</v>
      </c>
      <c r="N73" s="45">
        <v>0</v>
      </c>
      <c r="O73" s="45">
        <v>0</v>
      </c>
      <c r="P73" s="45">
        <v>-39082.99</v>
      </c>
      <c r="Q73" s="45">
        <v>0</v>
      </c>
      <c r="R73" s="45">
        <v>-39082.99</v>
      </c>
      <c r="S73" s="45">
        <v>0</v>
      </c>
      <c r="T73" s="45">
        <v>0</v>
      </c>
      <c r="U73" s="45">
        <v>0</v>
      </c>
      <c r="V73" s="45">
        <v>-39082.99</v>
      </c>
      <c r="W73" s="45">
        <v>0</v>
      </c>
      <c r="X73" s="45">
        <v>-39082.99</v>
      </c>
      <c r="Y73" s="45">
        <v>0</v>
      </c>
      <c r="Z73" s="50">
        <f t="shared" si="5"/>
        <v>-3.9082989999999996E-3</v>
      </c>
      <c r="AA73" s="48" t="e">
        <f>HLOOKUP(F73,'HY financials'!$4:$4,1,0)</f>
        <v>#N/A</v>
      </c>
      <c r="AB73" s="240"/>
    </row>
    <row r="74" spans="1:28" ht="12.5">
      <c r="A74" s="49">
        <f>IFERROR(VLOOKUP(J74,'TB mapping-Matured'!A:D,4,0),0)</f>
        <v>0</v>
      </c>
      <c r="B74" s="49" t="str">
        <f>IFERROR(VLOOKUP(J74,'TB mapping-Matured'!A:C,3,0),0)</f>
        <v>ignore</v>
      </c>
      <c r="C74" s="49" t="str">
        <f t="shared" si="3"/>
        <v>HFT1370</v>
      </c>
      <c r="D74" s="49" t="str">
        <f t="shared" si="4"/>
        <v>HFT137ignore</v>
      </c>
      <c r="E74" s="44" t="s">
        <v>604</v>
      </c>
      <c r="F74" s="44" t="s">
        <v>1103</v>
      </c>
      <c r="G74" s="44" t="s">
        <v>1104</v>
      </c>
      <c r="H74" s="45">
        <v>555300</v>
      </c>
      <c r="I74" s="44" t="s">
        <v>763</v>
      </c>
      <c r="J74" s="44">
        <v>553300</v>
      </c>
      <c r="K74" s="45">
        <v>0</v>
      </c>
      <c r="L74" s="44" t="s">
        <v>883</v>
      </c>
      <c r="M74" s="44" t="s">
        <v>607</v>
      </c>
      <c r="N74" s="45">
        <v>0</v>
      </c>
      <c r="O74" s="45">
        <v>0</v>
      </c>
      <c r="P74" s="45">
        <v>-27061.88</v>
      </c>
      <c r="Q74" s="45">
        <v>0</v>
      </c>
      <c r="R74" s="45">
        <v>-27061.88</v>
      </c>
      <c r="S74" s="45">
        <v>0</v>
      </c>
      <c r="T74" s="45">
        <v>0</v>
      </c>
      <c r="U74" s="45">
        <v>0</v>
      </c>
      <c r="V74" s="45">
        <v>-27061.88</v>
      </c>
      <c r="W74" s="45">
        <v>0</v>
      </c>
      <c r="X74" s="45">
        <v>-27061.88</v>
      </c>
      <c r="Y74" s="45">
        <v>0</v>
      </c>
      <c r="Z74" s="50">
        <f t="shared" si="5"/>
        <v>-2.706188E-3</v>
      </c>
      <c r="AA74" s="48" t="e">
        <f>HLOOKUP(F74,'HY financials'!$4:$4,1,0)</f>
        <v>#N/A</v>
      </c>
    </row>
    <row r="75" spans="1:28" ht="12.5">
      <c r="A75" s="49">
        <f>IFERROR(VLOOKUP(J75,'TB mapping-Matured'!A:D,4,0),0)</f>
        <v>0</v>
      </c>
      <c r="B75" s="49" t="str">
        <f>IFERROR(VLOOKUP(J75,'TB mapping-Matured'!A:C,3,0),0)</f>
        <v>ignore</v>
      </c>
      <c r="C75" s="49" t="str">
        <f t="shared" si="3"/>
        <v>HFT1370</v>
      </c>
      <c r="D75" s="49" t="str">
        <f t="shared" si="4"/>
        <v>HFT137ignore</v>
      </c>
      <c r="E75" s="44" t="s">
        <v>604</v>
      </c>
      <c r="F75" s="44" t="s">
        <v>1103</v>
      </c>
      <c r="G75" s="44" t="s">
        <v>1104</v>
      </c>
      <c r="H75" s="45">
        <v>555300</v>
      </c>
      <c r="I75" s="44" t="s">
        <v>763</v>
      </c>
      <c r="J75" s="44">
        <v>554346</v>
      </c>
      <c r="K75" s="45">
        <v>0</v>
      </c>
      <c r="L75" s="44" t="s">
        <v>884</v>
      </c>
      <c r="M75" s="44" t="s">
        <v>607</v>
      </c>
      <c r="N75" s="45">
        <v>0</v>
      </c>
      <c r="O75" s="45">
        <v>0</v>
      </c>
      <c r="P75" s="45">
        <v>-2816.58</v>
      </c>
      <c r="Q75" s="45">
        <v>0</v>
      </c>
      <c r="R75" s="45">
        <v>-2816.58</v>
      </c>
      <c r="S75" s="45">
        <v>0</v>
      </c>
      <c r="T75" s="45">
        <v>0</v>
      </c>
      <c r="U75" s="45">
        <v>0</v>
      </c>
      <c r="V75" s="45">
        <v>-2816.58</v>
      </c>
      <c r="W75" s="45">
        <v>0</v>
      </c>
      <c r="X75" s="45">
        <v>-2816.58</v>
      </c>
      <c r="Y75" s="45">
        <v>0</v>
      </c>
      <c r="Z75" s="50">
        <f t="shared" si="5"/>
        <v>-2.8165800000000001E-4</v>
      </c>
      <c r="AA75" s="48" t="e">
        <f>HLOOKUP(F75,'HY financials'!$4:$4,1,0)</f>
        <v>#N/A</v>
      </c>
    </row>
    <row r="76" spans="1:28" ht="12.5">
      <c r="A76" s="49" t="str">
        <f>IFERROR(VLOOKUP(J76,'TB mapping-Matured'!A:D,4,0),0)</f>
        <v>Ignore</v>
      </c>
      <c r="B76" s="49" t="str">
        <f>IFERROR(VLOOKUP(J76,'TB mapping-Matured'!A:C,3,0),0)</f>
        <v>Ignore</v>
      </c>
      <c r="C76" s="49" t="str">
        <f t="shared" si="3"/>
        <v>HFT139Ignore</v>
      </c>
      <c r="D76" s="49" t="str">
        <f t="shared" si="4"/>
        <v>HFT139Ignore</v>
      </c>
      <c r="E76" s="44" t="s">
        <v>604</v>
      </c>
      <c r="F76" s="44" t="s">
        <v>1105</v>
      </c>
      <c r="G76" s="44" t="s">
        <v>1106</v>
      </c>
      <c r="H76" s="45">
        <v>102000</v>
      </c>
      <c r="I76" s="44" t="s">
        <v>605</v>
      </c>
      <c r="J76" s="44">
        <v>102120</v>
      </c>
      <c r="K76" s="45">
        <v>0</v>
      </c>
      <c r="L76" s="44" t="s">
        <v>606</v>
      </c>
      <c r="M76" s="44" t="s">
        <v>607</v>
      </c>
      <c r="N76" s="45">
        <v>-91083916.260000005</v>
      </c>
      <c r="O76" s="45">
        <v>0</v>
      </c>
      <c r="P76" s="45">
        <v>0</v>
      </c>
      <c r="Q76" s="45">
        <v>91083916.260000005</v>
      </c>
      <c r="R76" s="45">
        <v>0</v>
      </c>
      <c r="S76" s="45">
        <v>0</v>
      </c>
      <c r="T76" s="45">
        <v>-91083916.260000005</v>
      </c>
      <c r="U76" s="45">
        <v>0</v>
      </c>
      <c r="V76" s="45">
        <v>0</v>
      </c>
      <c r="W76" s="45">
        <v>91083916.260000005</v>
      </c>
      <c r="X76" s="45">
        <v>0</v>
      </c>
      <c r="Y76" s="45">
        <v>0</v>
      </c>
      <c r="Z76" s="50">
        <f t="shared" si="5"/>
        <v>9.1083916260000013</v>
      </c>
      <c r="AA76" s="48" t="e">
        <f>HLOOKUP(F76,'HY financials'!$4:$4,1,0)</f>
        <v>#N/A</v>
      </c>
    </row>
    <row r="77" spans="1:28" ht="12.5">
      <c r="A77" s="49" t="str">
        <f>IFERROR(VLOOKUP(J77,'TB mapping-Matured'!A:D,4,0),0)</f>
        <v>Ignore</v>
      </c>
      <c r="B77" s="49" t="str">
        <f>IFERROR(VLOOKUP(J77,'TB mapping-Matured'!A:C,3,0),0)</f>
        <v>Ignore</v>
      </c>
      <c r="C77" s="49" t="str">
        <f t="shared" si="3"/>
        <v>HFT139Ignore</v>
      </c>
      <c r="D77" s="49" t="str">
        <f t="shared" si="4"/>
        <v>HFT139Ignore</v>
      </c>
      <c r="E77" s="44" t="s">
        <v>604</v>
      </c>
      <c r="F77" s="44" t="s">
        <v>1105</v>
      </c>
      <c r="G77" s="44" t="s">
        <v>1106</v>
      </c>
      <c r="H77" s="45">
        <v>102000</v>
      </c>
      <c r="I77" s="44" t="s">
        <v>605</v>
      </c>
      <c r="J77" s="44">
        <v>102145</v>
      </c>
      <c r="K77" s="45">
        <v>0</v>
      </c>
      <c r="L77" s="44" t="s">
        <v>679</v>
      </c>
      <c r="M77" s="44" t="s">
        <v>607</v>
      </c>
      <c r="N77" s="45">
        <v>-92755261</v>
      </c>
      <c r="O77" s="45">
        <v>0</v>
      </c>
      <c r="P77" s="45">
        <v>0</v>
      </c>
      <c r="Q77" s="45">
        <v>92755261</v>
      </c>
      <c r="R77" s="45">
        <v>0</v>
      </c>
      <c r="S77" s="45">
        <v>0</v>
      </c>
      <c r="T77" s="45">
        <v>-92755261</v>
      </c>
      <c r="U77" s="45">
        <v>0</v>
      </c>
      <c r="V77" s="45">
        <v>0</v>
      </c>
      <c r="W77" s="45">
        <v>92755261</v>
      </c>
      <c r="X77" s="45">
        <v>0</v>
      </c>
      <c r="Y77" s="45">
        <v>0</v>
      </c>
      <c r="Z77" s="50">
        <f t="shared" si="5"/>
        <v>9.2755261000000004</v>
      </c>
      <c r="AA77" s="48" t="e">
        <f>HLOOKUP(F77,'HY financials'!$4:$4,1,0)</f>
        <v>#N/A</v>
      </c>
    </row>
    <row r="78" spans="1:28" ht="12.5">
      <c r="A78" s="49" t="str">
        <f>IFERROR(VLOOKUP(J78,'TB mapping-Matured'!A:D,4,0),0)</f>
        <v>Ignore</v>
      </c>
      <c r="B78" s="49" t="str">
        <f>IFERROR(VLOOKUP(J78,'TB mapping-Matured'!A:C,3,0),0)</f>
        <v>Ignore</v>
      </c>
      <c r="C78" s="49" t="str">
        <f t="shared" si="3"/>
        <v>HFT139Ignore</v>
      </c>
      <c r="D78" s="49" t="str">
        <f t="shared" si="4"/>
        <v>HFT139Ignore</v>
      </c>
      <c r="E78" s="44" t="s">
        <v>604</v>
      </c>
      <c r="F78" s="44" t="s">
        <v>1105</v>
      </c>
      <c r="G78" s="44" t="s">
        <v>1106</v>
      </c>
      <c r="H78" s="45">
        <v>102000</v>
      </c>
      <c r="I78" s="44" t="s">
        <v>605</v>
      </c>
      <c r="J78" s="44">
        <v>102190</v>
      </c>
      <c r="K78" s="45">
        <v>0</v>
      </c>
      <c r="L78" s="44" t="s">
        <v>680</v>
      </c>
      <c r="M78" s="44" t="s">
        <v>607</v>
      </c>
      <c r="N78" s="45">
        <v>-62031624.5</v>
      </c>
      <c r="O78" s="45">
        <v>0</v>
      </c>
      <c r="P78" s="45">
        <v>0</v>
      </c>
      <c r="Q78" s="45">
        <v>62031624.5</v>
      </c>
      <c r="R78" s="45">
        <v>0</v>
      </c>
      <c r="S78" s="45">
        <v>0</v>
      </c>
      <c r="T78" s="45">
        <v>-62031624.5</v>
      </c>
      <c r="U78" s="45">
        <v>0</v>
      </c>
      <c r="V78" s="45">
        <v>0</v>
      </c>
      <c r="W78" s="45">
        <v>62031624.5</v>
      </c>
      <c r="X78" s="45">
        <v>0</v>
      </c>
      <c r="Y78" s="45">
        <v>0</v>
      </c>
      <c r="Z78" s="50">
        <f t="shared" si="5"/>
        <v>6.2031624499999998</v>
      </c>
      <c r="AA78" s="48" t="e">
        <f>HLOOKUP(F78,'HY financials'!$4:$4,1,0)</f>
        <v>#N/A</v>
      </c>
    </row>
    <row r="79" spans="1:28" ht="12.5">
      <c r="A79" s="49">
        <f>IFERROR(VLOOKUP(J79,'TB mapping-Matured'!A:D,4,0),0)</f>
        <v>0</v>
      </c>
      <c r="B79" s="49">
        <f>IFERROR(VLOOKUP(J79,'TB mapping-Matured'!A:C,3,0),0)</f>
        <v>0</v>
      </c>
      <c r="C79" s="49" t="str">
        <f t="shared" si="3"/>
        <v>HFT1390</v>
      </c>
      <c r="D79" s="49" t="str">
        <f t="shared" si="4"/>
        <v>HFT1390</v>
      </c>
      <c r="E79" s="44" t="s">
        <v>604</v>
      </c>
      <c r="F79" s="44" t="s">
        <v>1105</v>
      </c>
      <c r="G79" s="44" t="s">
        <v>1106</v>
      </c>
      <c r="H79" s="45">
        <v>110000</v>
      </c>
      <c r="I79" s="44" t="s">
        <v>608</v>
      </c>
      <c r="J79" s="44">
        <v>110114</v>
      </c>
      <c r="K79" s="45">
        <v>0</v>
      </c>
      <c r="L79" s="44" t="s">
        <v>1743</v>
      </c>
      <c r="M79" s="44" t="s">
        <v>607</v>
      </c>
      <c r="N79" s="45">
        <v>-1275000</v>
      </c>
      <c r="O79" s="45">
        <v>0</v>
      </c>
      <c r="P79" s="45">
        <v>0</v>
      </c>
      <c r="Q79" s="45">
        <v>1275000</v>
      </c>
      <c r="R79" s="45">
        <v>0</v>
      </c>
      <c r="S79" s="45">
        <v>0</v>
      </c>
      <c r="T79" s="45">
        <v>-1275000</v>
      </c>
      <c r="U79" s="45">
        <v>0</v>
      </c>
      <c r="V79" s="45">
        <v>0</v>
      </c>
      <c r="W79" s="45">
        <v>1275000</v>
      </c>
      <c r="X79" s="45">
        <v>0</v>
      </c>
      <c r="Y79" s="45">
        <v>0</v>
      </c>
      <c r="Z79" s="50">
        <f t="shared" si="5"/>
        <v>0.1275</v>
      </c>
      <c r="AA79" s="48" t="e">
        <f>HLOOKUP(F79,'HY financials'!$4:$4,1,0)</f>
        <v>#N/A</v>
      </c>
    </row>
    <row r="80" spans="1:28" ht="12.5">
      <c r="A80" s="49" t="str">
        <f>IFERROR(VLOOKUP(J80,'TB mapping-Matured'!A:D,4,0),0)</f>
        <v>Ignore</v>
      </c>
      <c r="B80" s="49" t="str">
        <f>IFERROR(VLOOKUP(J80,'TB mapping-Matured'!A:C,3,0),0)</f>
        <v>Ignore</v>
      </c>
      <c r="C80" s="49" t="str">
        <f t="shared" si="3"/>
        <v>HFT139Ignore</v>
      </c>
      <c r="D80" s="49" t="str">
        <f t="shared" si="4"/>
        <v>HFT139Ignore</v>
      </c>
      <c r="E80" s="44" t="s">
        <v>604</v>
      </c>
      <c r="F80" s="44" t="s">
        <v>1105</v>
      </c>
      <c r="G80" s="44" t="s">
        <v>1106</v>
      </c>
      <c r="H80" s="45">
        <v>110000</v>
      </c>
      <c r="I80" s="44" t="s">
        <v>608</v>
      </c>
      <c r="J80" s="44">
        <v>110247</v>
      </c>
      <c r="K80" s="45">
        <v>0</v>
      </c>
      <c r="L80" s="44" t="s">
        <v>1096</v>
      </c>
      <c r="M80" s="44" t="s">
        <v>607</v>
      </c>
      <c r="N80" s="45">
        <v>-250848246.91999999</v>
      </c>
      <c r="O80" s="45">
        <v>0</v>
      </c>
      <c r="P80" s="45">
        <v>0</v>
      </c>
      <c r="Q80" s="45">
        <v>250848246.91999999</v>
      </c>
      <c r="R80" s="45">
        <v>0</v>
      </c>
      <c r="S80" s="45">
        <v>0</v>
      </c>
      <c r="T80" s="45">
        <v>-250848246.91999999</v>
      </c>
      <c r="U80" s="45">
        <v>0</v>
      </c>
      <c r="V80" s="45">
        <v>0</v>
      </c>
      <c r="W80" s="45">
        <v>250848246.91999999</v>
      </c>
      <c r="X80" s="45">
        <v>0</v>
      </c>
      <c r="Y80" s="45">
        <v>0</v>
      </c>
      <c r="Z80" s="50">
        <f t="shared" si="5"/>
        <v>25.084824691999998</v>
      </c>
      <c r="AA80" s="48" t="e">
        <f>HLOOKUP(F80,'HY financials'!$4:$4,1,0)</f>
        <v>#N/A</v>
      </c>
    </row>
    <row r="81" spans="1:27" ht="12.5">
      <c r="A81" s="49" t="str">
        <f>IFERROR(VLOOKUP(J81,'TB mapping-Matured'!A:D,4,0),0)</f>
        <v>Ignore</v>
      </c>
      <c r="B81" s="49" t="str">
        <f>IFERROR(VLOOKUP(J81,'TB mapping-Matured'!A:C,3,0),0)</f>
        <v>Ignore</v>
      </c>
      <c r="C81" s="49" t="str">
        <f t="shared" si="3"/>
        <v>HFT139Ignore</v>
      </c>
      <c r="D81" s="49" t="str">
        <f t="shared" si="4"/>
        <v>HFT139Ignore</v>
      </c>
      <c r="E81" s="44" t="s">
        <v>604</v>
      </c>
      <c r="F81" s="44" t="s">
        <v>1105</v>
      </c>
      <c r="G81" s="44" t="s">
        <v>1106</v>
      </c>
      <c r="H81" s="45">
        <v>140000</v>
      </c>
      <c r="I81" s="44" t="s">
        <v>611</v>
      </c>
      <c r="J81" s="44">
        <v>140500</v>
      </c>
      <c r="K81" s="45">
        <v>0</v>
      </c>
      <c r="L81" s="44" t="s">
        <v>612</v>
      </c>
      <c r="M81" s="44" t="s">
        <v>607</v>
      </c>
      <c r="N81" s="45">
        <v>-999.12</v>
      </c>
      <c r="O81" s="45">
        <v>0</v>
      </c>
      <c r="P81" s="45">
        <v>0</v>
      </c>
      <c r="Q81" s="45">
        <v>999.4</v>
      </c>
      <c r="R81" s="45">
        <v>0</v>
      </c>
      <c r="S81" s="45">
        <v>0.28000000000000003</v>
      </c>
      <c r="T81" s="45">
        <v>-999.12</v>
      </c>
      <c r="U81" s="45">
        <v>0</v>
      </c>
      <c r="V81" s="45">
        <v>0</v>
      </c>
      <c r="W81" s="45">
        <v>999.4</v>
      </c>
      <c r="X81" s="45">
        <v>0</v>
      </c>
      <c r="Y81" s="45">
        <v>0.28000000000000003</v>
      </c>
      <c r="Z81" s="50">
        <f t="shared" si="5"/>
        <v>9.9939999999999995E-5</v>
      </c>
      <c r="AA81" s="48" t="e">
        <f>HLOOKUP(F81,'HY financials'!$4:$4,1,0)</f>
        <v>#N/A</v>
      </c>
    </row>
    <row r="82" spans="1:27" ht="12.5">
      <c r="A82" s="49" t="str">
        <f>IFERROR(VLOOKUP(J82,'TB mapping-Matured'!A:D,4,0),0)</f>
        <v>Ignore</v>
      </c>
      <c r="B82" s="49" t="str">
        <f>IFERROR(VLOOKUP(J82,'TB mapping-Matured'!A:C,3,0),0)</f>
        <v>Ignore</v>
      </c>
      <c r="C82" s="49" t="str">
        <f t="shared" si="3"/>
        <v>HFT139Ignore</v>
      </c>
      <c r="D82" s="49" t="str">
        <f t="shared" si="4"/>
        <v>HFT139Ignore</v>
      </c>
      <c r="E82" s="44" t="s">
        <v>604</v>
      </c>
      <c r="F82" s="44" t="s">
        <v>1105</v>
      </c>
      <c r="G82" s="44" t="s">
        <v>1106</v>
      </c>
      <c r="H82" s="45">
        <v>140000</v>
      </c>
      <c r="I82" s="44" t="s">
        <v>611</v>
      </c>
      <c r="J82" s="44">
        <v>140504</v>
      </c>
      <c r="K82" s="45">
        <v>0</v>
      </c>
      <c r="L82" s="44" t="s">
        <v>613</v>
      </c>
      <c r="M82" s="44" t="s">
        <v>607</v>
      </c>
      <c r="N82" s="45">
        <v>-7250.02</v>
      </c>
      <c r="O82" s="45">
        <v>0</v>
      </c>
      <c r="P82" s="45">
        <v>-132158.17000000001</v>
      </c>
      <c r="Q82" s="45">
        <v>0</v>
      </c>
      <c r="R82" s="45">
        <v>-139408.19</v>
      </c>
      <c r="S82" s="45">
        <v>0</v>
      </c>
      <c r="T82" s="45">
        <v>-7250.02</v>
      </c>
      <c r="U82" s="45">
        <v>0</v>
      </c>
      <c r="V82" s="45">
        <v>-132158.17000000001</v>
      </c>
      <c r="W82" s="45">
        <v>0</v>
      </c>
      <c r="X82" s="45">
        <v>-139408.19</v>
      </c>
      <c r="Y82" s="45">
        <v>0</v>
      </c>
      <c r="Z82" s="50">
        <f t="shared" si="5"/>
        <v>-1.3215817000000001E-2</v>
      </c>
      <c r="AA82" s="48" t="e">
        <f>HLOOKUP(F82,'HY financials'!$4:$4,1,0)</f>
        <v>#N/A</v>
      </c>
    </row>
    <row r="83" spans="1:27" ht="12.5">
      <c r="A83" s="49" t="str">
        <f>IFERROR(VLOOKUP(J83,'TB mapping-Matured'!A:D,4,0),0)</f>
        <v>Ignore</v>
      </c>
      <c r="B83" s="49" t="str">
        <f>IFERROR(VLOOKUP(J83,'TB mapping-Matured'!A:C,3,0),0)</f>
        <v>Ignore</v>
      </c>
      <c r="C83" s="49" t="str">
        <f t="shared" si="3"/>
        <v>HFT139Ignore</v>
      </c>
      <c r="D83" s="49" t="str">
        <f t="shared" si="4"/>
        <v>HFT139Ignore</v>
      </c>
      <c r="E83" s="44" t="s">
        <v>604</v>
      </c>
      <c r="F83" s="44" t="s">
        <v>1105</v>
      </c>
      <c r="G83" s="44" t="s">
        <v>1106</v>
      </c>
      <c r="H83" s="45">
        <v>140000</v>
      </c>
      <c r="I83" s="44" t="s">
        <v>611</v>
      </c>
      <c r="J83" s="44">
        <v>140505</v>
      </c>
      <c r="K83" s="45">
        <v>0</v>
      </c>
      <c r="L83" s="44" t="s">
        <v>614</v>
      </c>
      <c r="M83" s="44" t="s">
        <v>607</v>
      </c>
      <c r="N83" s="45">
        <v>0</v>
      </c>
      <c r="O83" s="45">
        <v>0.23</v>
      </c>
      <c r="P83" s="45">
        <v>0</v>
      </c>
      <c r="Q83" s="45">
        <v>0</v>
      </c>
      <c r="R83" s="45">
        <v>0</v>
      </c>
      <c r="S83" s="45">
        <v>0.23</v>
      </c>
      <c r="T83" s="45">
        <v>0</v>
      </c>
      <c r="U83" s="45">
        <v>0.23</v>
      </c>
      <c r="V83" s="45">
        <v>0</v>
      </c>
      <c r="W83" s="45">
        <v>0</v>
      </c>
      <c r="X83" s="45">
        <v>0</v>
      </c>
      <c r="Y83" s="45">
        <v>0.23</v>
      </c>
      <c r="Z83" s="50">
        <f t="shared" si="5"/>
        <v>0</v>
      </c>
      <c r="AA83" s="48" t="e">
        <f>HLOOKUP(F83,'HY financials'!$4:$4,1,0)</f>
        <v>#N/A</v>
      </c>
    </row>
    <row r="84" spans="1:27" ht="12.5">
      <c r="A84" s="49" t="str">
        <f>IFERROR(VLOOKUP(J84,'TB mapping-Matured'!A:D,4,0),0)</f>
        <v>Ignore</v>
      </c>
      <c r="B84" s="49" t="str">
        <f>IFERROR(VLOOKUP(J84,'TB mapping-Matured'!A:C,3,0),0)</f>
        <v>Ignore</v>
      </c>
      <c r="C84" s="49" t="str">
        <f t="shared" si="3"/>
        <v>HFT139Ignore</v>
      </c>
      <c r="D84" s="49" t="str">
        <f t="shared" si="4"/>
        <v>HFT139Ignore</v>
      </c>
      <c r="E84" s="44" t="s">
        <v>604</v>
      </c>
      <c r="F84" s="44" t="s">
        <v>1105</v>
      </c>
      <c r="G84" s="44" t="s">
        <v>1106</v>
      </c>
      <c r="H84" s="45">
        <v>140000</v>
      </c>
      <c r="I84" s="44" t="s">
        <v>611</v>
      </c>
      <c r="J84" s="44">
        <v>141675</v>
      </c>
      <c r="K84" s="45">
        <v>0</v>
      </c>
      <c r="L84" s="44" t="s">
        <v>615</v>
      </c>
      <c r="M84" s="44" t="s">
        <v>607</v>
      </c>
      <c r="N84" s="45">
        <v>-17175.560000000001</v>
      </c>
      <c r="O84" s="45">
        <v>0</v>
      </c>
      <c r="P84" s="45">
        <v>0</v>
      </c>
      <c r="Q84" s="45">
        <v>17140.82</v>
      </c>
      <c r="R84" s="45">
        <v>-34.74</v>
      </c>
      <c r="S84" s="45">
        <v>0</v>
      </c>
      <c r="T84" s="45">
        <v>-17175.560000000001</v>
      </c>
      <c r="U84" s="45">
        <v>0</v>
      </c>
      <c r="V84" s="45">
        <v>0</v>
      </c>
      <c r="W84" s="45">
        <v>17140.82</v>
      </c>
      <c r="X84" s="45">
        <v>-34.74</v>
      </c>
      <c r="Y84" s="45">
        <v>0</v>
      </c>
      <c r="Z84" s="50">
        <f t="shared" si="5"/>
        <v>1.714082E-3</v>
      </c>
      <c r="AA84" s="48" t="e">
        <f>HLOOKUP(F84,'HY financials'!$4:$4,1,0)</f>
        <v>#N/A</v>
      </c>
    </row>
    <row r="85" spans="1:27" ht="12.5">
      <c r="A85" s="49" t="str">
        <f>IFERROR(VLOOKUP(J85,'TB mapping-Matured'!A:D,4,0),0)</f>
        <v>Ignore</v>
      </c>
      <c r="B85" s="49" t="str">
        <f>IFERROR(VLOOKUP(J85,'TB mapping-Matured'!A:C,3,0),0)</f>
        <v>Ignore</v>
      </c>
      <c r="C85" s="49" t="str">
        <f t="shared" si="3"/>
        <v>HFT139Ignore</v>
      </c>
      <c r="D85" s="49" t="str">
        <f t="shared" si="4"/>
        <v>HFT139Ignore</v>
      </c>
      <c r="E85" s="44" t="s">
        <v>604</v>
      </c>
      <c r="F85" s="44" t="s">
        <v>1105</v>
      </c>
      <c r="G85" s="44" t="s">
        <v>1106</v>
      </c>
      <c r="H85" s="45">
        <v>152000</v>
      </c>
      <c r="I85" s="44" t="s">
        <v>616</v>
      </c>
      <c r="J85" s="44">
        <v>152120</v>
      </c>
      <c r="K85" s="45">
        <v>0</v>
      </c>
      <c r="L85" s="44" t="s">
        <v>617</v>
      </c>
      <c r="M85" s="44" t="s">
        <v>607</v>
      </c>
      <c r="N85" s="45">
        <v>-13509813.880000001</v>
      </c>
      <c r="O85" s="45">
        <v>0</v>
      </c>
      <c r="P85" s="45">
        <v>0</v>
      </c>
      <c r="Q85" s="45">
        <v>13509813.880000001</v>
      </c>
      <c r="R85" s="45">
        <v>0</v>
      </c>
      <c r="S85" s="45">
        <v>0</v>
      </c>
      <c r="T85" s="45">
        <v>-13509813.880000001</v>
      </c>
      <c r="U85" s="45">
        <v>0</v>
      </c>
      <c r="V85" s="45">
        <v>0</v>
      </c>
      <c r="W85" s="45">
        <v>13509813.880000001</v>
      </c>
      <c r="X85" s="45">
        <v>0</v>
      </c>
      <c r="Y85" s="45">
        <v>0</v>
      </c>
      <c r="Z85" s="50">
        <f t="shared" si="5"/>
        <v>1.3509813880000001</v>
      </c>
      <c r="AA85" s="48" t="e">
        <f>HLOOKUP(F85,'HY financials'!$4:$4,1,0)</f>
        <v>#N/A</v>
      </c>
    </row>
    <row r="86" spans="1:27" ht="12.5">
      <c r="A86" s="49" t="str">
        <f>IFERROR(VLOOKUP(J86,'TB mapping-Matured'!A:D,4,0),0)</f>
        <v>Ignore</v>
      </c>
      <c r="B86" s="49" t="str">
        <f>IFERROR(VLOOKUP(J86,'TB mapping-Matured'!A:C,3,0),0)</f>
        <v>Ignore</v>
      </c>
      <c r="C86" s="49" t="str">
        <f t="shared" si="3"/>
        <v>HFT139Ignore</v>
      </c>
      <c r="D86" s="49" t="str">
        <f t="shared" si="4"/>
        <v>HFT139Ignore</v>
      </c>
      <c r="E86" s="44" t="s">
        <v>604</v>
      </c>
      <c r="F86" s="44" t="s">
        <v>1105</v>
      </c>
      <c r="G86" s="44" t="s">
        <v>1106</v>
      </c>
      <c r="H86" s="45">
        <v>152000</v>
      </c>
      <c r="I86" s="44" t="s">
        <v>616</v>
      </c>
      <c r="J86" s="44">
        <v>152145</v>
      </c>
      <c r="K86" s="45">
        <v>0</v>
      </c>
      <c r="L86" s="44" t="s">
        <v>681</v>
      </c>
      <c r="M86" s="44" t="s">
        <v>607</v>
      </c>
      <c r="N86" s="45">
        <v>-27493163.359999999</v>
      </c>
      <c r="O86" s="45">
        <v>0</v>
      </c>
      <c r="P86" s="45">
        <v>0</v>
      </c>
      <c r="Q86" s="45">
        <v>27493163.359999999</v>
      </c>
      <c r="R86" s="45">
        <v>0</v>
      </c>
      <c r="S86" s="45">
        <v>0</v>
      </c>
      <c r="T86" s="45">
        <v>-27493163.359999999</v>
      </c>
      <c r="U86" s="45">
        <v>0</v>
      </c>
      <c r="V86" s="45">
        <v>0</v>
      </c>
      <c r="W86" s="45">
        <v>27493163.359999999</v>
      </c>
      <c r="X86" s="45">
        <v>0</v>
      </c>
      <c r="Y86" s="45">
        <v>0</v>
      </c>
      <c r="Z86" s="50">
        <f t="shared" si="5"/>
        <v>2.7493163360000001</v>
      </c>
      <c r="AA86" s="48" t="e">
        <f>HLOOKUP(F86,'HY financials'!$4:$4,1,0)</f>
        <v>#N/A</v>
      </c>
    </row>
    <row r="87" spans="1:27" ht="12.5">
      <c r="A87" s="49" t="str">
        <f>IFERROR(VLOOKUP(J87,'TB mapping-Matured'!A:D,4,0),0)</f>
        <v>Ignore</v>
      </c>
      <c r="B87" s="49" t="str">
        <f>IFERROR(VLOOKUP(J87,'TB mapping-Matured'!A:C,3,0),0)</f>
        <v>Ignore</v>
      </c>
      <c r="C87" s="49" t="str">
        <f t="shared" si="3"/>
        <v>HFT139Ignore</v>
      </c>
      <c r="D87" s="49" t="str">
        <f t="shared" si="4"/>
        <v>HFT139Ignore</v>
      </c>
      <c r="E87" s="44" t="s">
        <v>604</v>
      </c>
      <c r="F87" s="44" t="s">
        <v>1105</v>
      </c>
      <c r="G87" s="44" t="s">
        <v>1106</v>
      </c>
      <c r="H87" s="45">
        <v>152000</v>
      </c>
      <c r="I87" s="44" t="s">
        <v>616</v>
      </c>
      <c r="J87" s="44">
        <v>152181</v>
      </c>
      <c r="K87" s="45">
        <v>0</v>
      </c>
      <c r="L87" s="44" t="s">
        <v>682</v>
      </c>
      <c r="M87" s="44" t="s">
        <v>607</v>
      </c>
      <c r="N87" s="45">
        <v>-352978.63</v>
      </c>
      <c r="O87" s="45">
        <v>0</v>
      </c>
      <c r="P87" s="45">
        <v>0</v>
      </c>
      <c r="Q87" s="45">
        <v>352978.63</v>
      </c>
      <c r="R87" s="45">
        <v>0</v>
      </c>
      <c r="S87" s="45">
        <v>0</v>
      </c>
      <c r="T87" s="45">
        <v>-352978.63</v>
      </c>
      <c r="U87" s="45">
        <v>0</v>
      </c>
      <c r="V87" s="45">
        <v>0</v>
      </c>
      <c r="W87" s="45">
        <v>352978.63</v>
      </c>
      <c r="X87" s="45">
        <v>0</v>
      </c>
      <c r="Y87" s="45">
        <v>0</v>
      </c>
      <c r="Z87" s="50">
        <f t="shared" si="5"/>
        <v>3.5297862999999999E-2</v>
      </c>
      <c r="AA87" s="48" t="e">
        <f>HLOOKUP(F87,'HY financials'!$4:$4,1,0)</f>
        <v>#N/A</v>
      </c>
    </row>
    <row r="88" spans="1:27" ht="12.5">
      <c r="A88" s="49" t="str">
        <f>IFERROR(VLOOKUP(J88,'TB mapping-Matured'!A:D,4,0),0)</f>
        <v>Ignore</v>
      </c>
      <c r="B88" s="49" t="str">
        <f>IFERROR(VLOOKUP(J88,'TB mapping-Matured'!A:C,3,0),0)</f>
        <v>Ignore</v>
      </c>
      <c r="C88" s="49" t="str">
        <f t="shared" si="3"/>
        <v>HFT139Ignore</v>
      </c>
      <c r="D88" s="49" t="str">
        <f t="shared" si="4"/>
        <v>HFT139Ignore</v>
      </c>
      <c r="E88" s="44" t="s">
        <v>604</v>
      </c>
      <c r="F88" s="44" t="s">
        <v>1105</v>
      </c>
      <c r="G88" s="44" t="s">
        <v>1106</v>
      </c>
      <c r="H88" s="45">
        <v>152000</v>
      </c>
      <c r="I88" s="44" t="s">
        <v>616</v>
      </c>
      <c r="J88" s="44">
        <v>152247</v>
      </c>
      <c r="K88" s="45">
        <v>0</v>
      </c>
      <c r="L88" s="44" t="s">
        <v>1097</v>
      </c>
      <c r="M88" s="44" t="s">
        <v>607</v>
      </c>
      <c r="N88" s="45">
        <v>-24888.27</v>
      </c>
      <c r="O88" s="45">
        <v>0</v>
      </c>
      <c r="P88" s="45">
        <v>0</v>
      </c>
      <c r="Q88" s="45">
        <v>24888.27</v>
      </c>
      <c r="R88" s="45">
        <v>0</v>
      </c>
      <c r="S88" s="45">
        <v>0</v>
      </c>
      <c r="T88" s="45">
        <v>-24888.27</v>
      </c>
      <c r="U88" s="45">
        <v>0</v>
      </c>
      <c r="V88" s="45">
        <v>0</v>
      </c>
      <c r="W88" s="45">
        <v>24888.27</v>
      </c>
      <c r="X88" s="45">
        <v>0</v>
      </c>
      <c r="Y88" s="45">
        <v>0</v>
      </c>
      <c r="Z88" s="50">
        <f t="shared" si="5"/>
        <v>2.4888269999999999E-3</v>
      </c>
      <c r="AA88" s="48" t="e">
        <f>HLOOKUP(F88,'HY financials'!$4:$4,1,0)</f>
        <v>#N/A</v>
      </c>
    </row>
    <row r="89" spans="1:27" ht="12.5">
      <c r="A89" s="49" t="str">
        <f>IFERROR(VLOOKUP(J89,'TB mapping-Matured'!A:D,4,0),0)</f>
        <v>Ignore</v>
      </c>
      <c r="B89" s="49" t="str">
        <f>IFERROR(VLOOKUP(J89,'TB mapping-Matured'!A:C,3,0),0)</f>
        <v>Ignore</v>
      </c>
      <c r="C89" s="49" t="str">
        <f t="shared" si="3"/>
        <v>HFT139Ignore</v>
      </c>
      <c r="D89" s="49" t="str">
        <f t="shared" si="4"/>
        <v>HFT139Ignore</v>
      </c>
      <c r="E89" s="44" t="s">
        <v>604</v>
      </c>
      <c r="F89" s="44" t="s">
        <v>1105</v>
      </c>
      <c r="G89" s="44" t="s">
        <v>1106</v>
      </c>
      <c r="H89" s="45">
        <v>160000</v>
      </c>
      <c r="I89" s="44" t="s">
        <v>619</v>
      </c>
      <c r="J89" s="44">
        <v>162120</v>
      </c>
      <c r="K89" s="45">
        <v>0</v>
      </c>
      <c r="L89" s="44" t="s">
        <v>620</v>
      </c>
      <c r="M89" s="44" t="s">
        <v>607</v>
      </c>
      <c r="N89" s="45">
        <v>-72203.42</v>
      </c>
      <c r="O89" s="45">
        <v>0</v>
      </c>
      <c r="P89" s="45">
        <v>0</v>
      </c>
      <c r="Q89" s="45">
        <v>72203.42</v>
      </c>
      <c r="R89" s="45">
        <v>0</v>
      </c>
      <c r="S89" s="45">
        <v>0</v>
      </c>
      <c r="T89" s="45">
        <v>-72203.42</v>
      </c>
      <c r="U89" s="45">
        <v>0</v>
      </c>
      <c r="V89" s="45">
        <v>0</v>
      </c>
      <c r="W89" s="45">
        <v>72203.42</v>
      </c>
      <c r="X89" s="45">
        <v>0</v>
      </c>
      <c r="Y89" s="45">
        <v>0</v>
      </c>
      <c r="Z89" s="50">
        <f t="shared" si="5"/>
        <v>7.2203420000000003E-3</v>
      </c>
      <c r="AA89" s="48" t="e">
        <f>HLOOKUP(F89,'HY financials'!$4:$4,1,0)</f>
        <v>#N/A</v>
      </c>
    </row>
    <row r="90" spans="1:27" ht="12.5">
      <c r="A90" s="49" t="str">
        <f>IFERROR(VLOOKUP(J90,'TB mapping-Matured'!A:D,4,0),0)</f>
        <v>Ignore</v>
      </c>
      <c r="B90" s="49" t="str">
        <f>IFERROR(VLOOKUP(J90,'TB mapping-Matured'!A:C,3,0),0)</f>
        <v>Ignore</v>
      </c>
      <c r="C90" s="49" t="str">
        <f t="shared" si="3"/>
        <v>HFT139Ignore</v>
      </c>
      <c r="D90" s="49" t="str">
        <f t="shared" si="4"/>
        <v>HFT139Ignore</v>
      </c>
      <c r="E90" s="44" t="s">
        <v>604</v>
      </c>
      <c r="F90" s="44" t="s">
        <v>1105</v>
      </c>
      <c r="G90" s="44" t="s">
        <v>1106</v>
      </c>
      <c r="H90" s="45">
        <v>160000</v>
      </c>
      <c r="I90" s="44" t="s">
        <v>619</v>
      </c>
      <c r="J90" s="44">
        <v>162145</v>
      </c>
      <c r="K90" s="45">
        <v>0</v>
      </c>
      <c r="L90" s="44" t="s">
        <v>683</v>
      </c>
      <c r="M90" s="44" t="s">
        <v>607</v>
      </c>
      <c r="N90" s="45">
        <v>-43137.64</v>
      </c>
      <c r="O90" s="45">
        <v>0</v>
      </c>
      <c r="P90" s="45">
        <v>0</v>
      </c>
      <c r="Q90" s="45">
        <v>43137.64</v>
      </c>
      <c r="R90" s="45">
        <v>0</v>
      </c>
      <c r="S90" s="45">
        <v>0</v>
      </c>
      <c r="T90" s="45">
        <v>-43137.64</v>
      </c>
      <c r="U90" s="45">
        <v>0</v>
      </c>
      <c r="V90" s="45">
        <v>0</v>
      </c>
      <c r="W90" s="45">
        <v>43137.64</v>
      </c>
      <c r="X90" s="45">
        <v>0</v>
      </c>
      <c r="Y90" s="45">
        <v>0</v>
      </c>
      <c r="Z90" s="50">
        <f t="shared" si="5"/>
        <v>4.3137640000000003E-3</v>
      </c>
      <c r="AA90" s="48" t="e">
        <f>HLOOKUP(F90,'HY financials'!$4:$4,1,0)</f>
        <v>#N/A</v>
      </c>
    </row>
    <row r="91" spans="1:27" ht="12.5">
      <c r="A91" s="49" t="str">
        <f>IFERROR(VLOOKUP(J91,'TB mapping-Matured'!A:D,4,0),0)</f>
        <v>Ignore</v>
      </c>
      <c r="B91" s="49" t="str">
        <f>IFERROR(VLOOKUP(J91,'TB mapping-Matured'!A:C,3,0),0)</f>
        <v>Ignore</v>
      </c>
      <c r="C91" s="49" t="str">
        <f t="shared" si="3"/>
        <v>HFT139Ignore</v>
      </c>
      <c r="D91" s="49" t="str">
        <f t="shared" si="4"/>
        <v>HFT139Ignore</v>
      </c>
      <c r="E91" s="44" t="s">
        <v>604</v>
      </c>
      <c r="F91" s="44" t="s">
        <v>1105</v>
      </c>
      <c r="G91" s="44" t="s">
        <v>1106</v>
      </c>
      <c r="H91" s="45">
        <v>160000</v>
      </c>
      <c r="I91" s="44" t="s">
        <v>619</v>
      </c>
      <c r="J91" s="44">
        <v>162190</v>
      </c>
      <c r="K91" s="45">
        <v>0</v>
      </c>
      <c r="L91" s="44" t="s">
        <v>684</v>
      </c>
      <c r="M91" s="44" t="s">
        <v>607</v>
      </c>
      <c r="N91" s="45">
        <v>-9334.3700000000008</v>
      </c>
      <c r="O91" s="45">
        <v>0</v>
      </c>
      <c r="P91" s="45">
        <v>0</v>
      </c>
      <c r="Q91" s="45">
        <v>9334.3700000000008</v>
      </c>
      <c r="R91" s="45">
        <v>0</v>
      </c>
      <c r="S91" s="45">
        <v>0</v>
      </c>
      <c r="T91" s="45">
        <v>-9334.3700000000008</v>
      </c>
      <c r="U91" s="45">
        <v>0</v>
      </c>
      <c r="V91" s="45">
        <v>0</v>
      </c>
      <c r="W91" s="45">
        <v>9334.3700000000008</v>
      </c>
      <c r="X91" s="45">
        <v>0</v>
      </c>
      <c r="Y91" s="45">
        <v>0</v>
      </c>
      <c r="Z91" s="50">
        <f t="shared" si="5"/>
        <v>9.3343700000000007E-4</v>
      </c>
      <c r="AA91" s="48" t="e">
        <f>HLOOKUP(F91,'HY financials'!$4:$4,1,0)</f>
        <v>#N/A</v>
      </c>
    </row>
    <row r="92" spans="1:27" ht="12.5">
      <c r="A92" s="49" t="str">
        <f>IFERROR(VLOOKUP(J92,'TB mapping-Matured'!A:D,4,0),0)</f>
        <v>Ignore</v>
      </c>
      <c r="B92" s="49" t="str">
        <f>IFERROR(VLOOKUP(J92,'TB mapping-Matured'!A:C,3,0),0)</f>
        <v>Ignore</v>
      </c>
      <c r="C92" s="49" t="str">
        <f t="shared" si="3"/>
        <v>HFT139Ignore</v>
      </c>
      <c r="D92" s="49" t="str">
        <f t="shared" si="4"/>
        <v>HFT139Ignore</v>
      </c>
      <c r="E92" s="44" t="s">
        <v>604</v>
      </c>
      <c r="F92" s="44" t="s">
        <v>1105</v>
      </c>
      <c r="G92" s="44" t="s">
        <v>1106</v>
      </c>
      <c r="H92" s="45">
        <v>212000</v>
      </c>
      <c r="I92" s="44" t="s">
        <v>621</v>
      </c>
      <c r="J92" s="44">
        <v>211103</v>
      </c>
      <c r="K92" s="45">
        <v>0</v>
      </c>
      <c r="L92" s="44" t="s">
        <v>706</v>
      </c>
      <c r="M92" s="44" t="s">
        <v>607</v>
      </c>
      <c r="N92" s="45">
        <v>0</v>
      </c>
      <c r="O92" s="45">
        <v>15877.59</v>
      </c>
      <c r="P92" s="45">
        <v>-15877.59</v>
      </c>
      <c r="Q92" s="45">
        <v>0</v>
      </c>
      <c r="R92" s="45">
        <v>0</v>
      </c>
      <c r="S92" s="45">
        <v>0</v>
      </c>
      <c r="T92" s="45">
        <v>0</v>
      </c>
      <c r="U92" s="45">
        <v>15877.59</v>
      </c>
      <c r="V92" s="45">
        <v>-15877.59</v>
      </c>
      <c r="W92" s="45">
        <v>0</v>
      </c>
      <c r="X92" s="45">
        <v>0</v>
      </c>
      <c r="Y92" s="45">
        <v>0</v>
      </c>
      <c r="Z92" s="50">
        <f t="shared" si="5"/>
        <v>-1.587759E-3</v>
      </c>
      <c r="AA92" s="48" t="e">
        <f>HLOOKUP(F92,'HY financials'!$4:$4,1,0)</f>
        <v>#N/A</v>
      </c>
    </row>
    <row r="93" spans="1:27" ht="12.5">
      <c r="A93" s="49" t="str">
        <f>IFERROR(VLOOKUP(J93,'TB mapping-Matured'!A:D,4,0),0)</f>
        <v>Ignore</v>
      </c>
      <c r="B93" s="49" t="str">
        <f>IFERROR(VLOOKUP(J93,'TB mapping-Matured'!A:C,3,0),0)</f>
        <v>Ignore</v>
      </c>
      <c r="C93" s="49" t="str">
        <f t="shared" si="3"/>
        <v>HFT139Ignore</v>
      </c>
      <c r="D93" s="49" t="str">
        <f t="shared" si="4"/>
        <v>HFT139Ignore</v>
      </c>
      <c r="E93" s="44" t="s">
        <v>604</v>
      </c>
      <c r="F93" s="44" t="s">
        <v>1105</v>
      </c>
      <c r="G93" s="44" t="s">
        <v>1106</v>
      </c>
      <c r="H93" s="45">
        <v>212000</v>
      </c>
      <c r="I93" s="44" t="s">
        <v>621</v>
      </c>
      <c r="J93" s="44">
        <v>212100</v>
      </c>
      <c r="K93" s="45">
        <v>0</v>
      </c>
      <c r="L93" s="44" t="s">
        <v>707</v>
      </c>
      <c r="M93" s="44" t="s">
        <v>607</v>
      </c>
      <c r="N93" s="45">
        <v>0</v>
      </c>
      <c r="O93" s="45">
        <v>0</v>
      </c>
      <c r="P93" s="45">
        <v>0</v>
      </c>
      <c r="Q93" s="45">
        <v>0.01</v>
      </c>
      <c r="R93" s="45">
        <v>0</v>
      </c>
      <c r="S93" s="45">
        <v>0.01</v>
      </c>
      <c r="T93" s="45">
        <v>0</v>
      </c>
      <c r="U93" s="45">
        <v>0</v>
      </c>
      <c r="V93" s="45">
        <v>0</v>
      </c>
      <c r="W93" s="45">
        <v>0.01</v>
      </c>
      <c r="X93" s="45">
        <v>0</v>
      </c>
      <c r="Y93" s="45">
        <v>0.01</v>
      </c>
      <c r="Z93" s="50">
        <f t="shared" si="5"/>
        <v>1.0000000000000001E-9</v>
      </c>
      <c r="AA93" s="48" t="e">
        <f>HLOOKUP(F93,'HY financials'!$4:$4,1,0)</f>
        <v>#N/A</v>
      </c>
    </row>
    <row r="94" spans="1:27" ht="12.5">
      <c r="A94" s="49" t="str">
        <f>IFERROR(VLOOKUP(J94,'TB mapping-Matured'!A:D,4,0),0)</f>
        <v>Ignore</v>
      </c>
      <c r="B94" s="49" t="str">
        <f>IFERROR(VLOOKUP(J94,'TB mapping-Matured'!A:C,3,0),0)</f>
        <v>Ignore</v>
      </c>
      <c r="C94" s="49" t="str">
        <f t="shared" si="3"/>
        <v>HFT139Ignore</v>
      </c>
      <c r="D94" s="49" t="str">
        <f t="shared" si="4"/>
        <v>HFT139Ignore</v>
      </c>
      <c r="E94" s="44" t="s">
        <v>604</v>
      </c>
      <c r="F94" s="44" t="s">
        <v>1105</v>
      </c>
      <c r="G94" s="44" t="s">
        <v>1106</v>
      </c>
      <c r="H94" s="45">
        <v>212000</v>
      </c>
      <c r="I94" s="44" t="s">
        <v>621</v>
      </c>
      <c r="J94" s="44">
        <v>212101</v>
      </c>
      <c r="K94" s="45">
        <v>0</v>
      </c>
      <c r="L94" s="44" t="s">
        <v>622</v>
      </c>
      <c r="M94" s="44" t="s">
        <v>607</v>
      </c>
      <c r="N94" s="45">
        <v>0</v>
      </c>
      <c r="O94" s="45">
        <v>17175.560000000001</v>
      </c>
      <c r="P94" s="45">
        <v>-17140.82</v>
      </c>
      <c r="Q94" s="45">
        <v>0</v>
      </c>
      <c r="R94" s="45">
        <v>0</v>
      </c>
      <c r="S94" s="45">
        <v>34.74</v>
      </c>
      <c r="T94" s="45">
        <v>0</v>
      </c>
      <c r="U94" s="45">
        <v>17175.560000000001</v>
      </c>
      <c r="V94" s="45">
        <v>-17140.82</v>
      </c>
      <c r="W94" s="45">
        <v>0</v>
      </c>
      <c r="X94" s="45">
        <v>0</v>
      </c>
      <c r="Y94" s="45">
        <v>34.74</v>
      </c>
      <c r="Z94" s="50">
        <f t="shared" si="5"/>
        <v>-1.714082E-3</v>
      </c>
      <c r="AA94" s="48" t="e">
        <f>HLOOKUP(F94,'HY financials'!$4:$4,1,0)</f>
        <v>#N/A</v>
      </c>
    </row>
    <row r="95" spans="1:27" ht="12.5">
      <c r="A95" s="49">
        <f>IFERROR(VLOOKUP(J95,'TB mapping-Matured'!A:D,4,0),0)</f>
        <v>0</v>
      </c>
      <c r="B95" s="49">
        <f>IFERROR(VLOOKUP(J95,'TB mapping-Matured'!A:C,3,0),0)</f>
        <v>0</v>
      </c>
      <c r="C95" s="49" t="str">
        <f t="shared" si="3"/>
        <v>HFT1390</v>
      </c>
      <c r="D95" s="49" t="str">
        <f t="shared" si="4"/>
        <v>HFT1390</v>
      </c>
      <c r="E95" s="44" t="s">
        <v>604</v>
      </c>
      <c r="F95" s="44" t="s">
        <v>1105</v>
      </c>
      <c r="G95" s="44" t="s">
        <v>1106</v>
      </c>
      <c r="H95" s="45">
        <v>212000</v>
      </c>
      <c r="I95" s="44" t="s">
        <v>621</v>
      </c>
      <c r="J95" s="44">
        <v>212117</v>
      </c>
      <c r="K95" s="45">
        <v>0</v>
      </c>
      <c r="L95" s="44" t="s">
        <v>2881</v>
      </c>
      <c r="M95" s="44" t="s">
        <v>607</v>
      </c>
      <c r="N95" s="45">
        <v>0</v>
      </c>
      <c r="O95" s="45">
        <v>61</v>
      </c>
      <c r="P95" s="45">
        <v>-61</v>
      </c>
      <c r="Q95" s="45">
        <v>0</v>
      </c>
      <c r="R95" s="45">
        <v>0</v>
      </c>
      <c r="S95" s="45">
        <v>0</v>
      </c>
      <c r="T95" s="45">
        <v>0</v>
      </c>
      <c r="U95" s="45">
        <v>61</v>
      </c>
      <c r="V95" s="45">
        <v>-61</v>
      </c>
      <c r="W95" s="45">
        <v>0</v>
      </c>
      <c r="X95" s="45">
        <v>0</v>
      </c>
      <c r="Y95" s="45">
        <v>0</v>
      </c>
      <c r="Z95" s="50">
        <f t="shared" si="5"/>
        <v>-6.1E-6</v>
      </c>
      <c r="AA95" s="48" t="e">
        <f>HLOOKUP(F95,'HY financials'!$4:$4,1,0)</f>
        <v>#N/A</v>
      </c>
    </row>
    <row r="96" spans="1:27" ht="12.5">
      <c r="A96" s="49" t="str">
        <f>IFERROR(VLOOKUP(J96,'TB mapping-Matured'!A:D,4,0),0)</f>
        <v>Ignore</v>
      </c>
      <c r="B96" s="49" t="str">
        <f>IFERROR(VLOOKUP(J96,'TB mapping-Matured'!A:C,3,0),0)</f>
        <v>Ignore</v>
      </c>
      <c r="C96" s="49" t="str">
        <f t="shared" si="3"/>
        <v>HFT139Ignore</v>
      </c>
      <c r="D96" s="49" t="str">
        <f t="shared" si="4"/>
        <v>HFT139Ignore</v>
      </c>
      <c r="E96" s="44" t="s">
        <v>604</v>
      </c>
      <c r="F96" s="44" t="s">
        <v>1105</v>
      </c>
      <c r="G96" s="44" t="s">
        <v>1106</v>
      </c>
      <c r="H96" s="45">
        <v>212000</v>
      </c>
      <c r="I96" s="44" t="s">
        <v>621</v>
      </c>
      <c r="J96" s="44">
        <v>212240</v>
      </c>
      <c r="K96" s="45">
        <v>0</v>
      </c>
      <c r="L96" s="44" t="s">
        <v>625</v>
      </c>
      <c r="M96" s="44" t="s">
        <v>607</v>
      </c>
      <c r="N96" s="45">
        <v>0</v>
      </c>
      <c r="O96" s="45">
        <v>9144.5400000000009</v>
      </c>
      <c r="P96" s="45">
        <v>-9144.5400000000009</v>
      </c>
      <c r="Q96" s="45">
        <v>0</v>
      </c>
      <c r="R96" s="45">
        <v>0</v>
      </c>
      <c r="S96" s="45">
        <v>0</v>
      </c>
      <c r="T96" s="45">
        <v>0</v>
      </c>
      <c r="U96" s="45">
        <v>9144.5400000000009</v>
      </c>
      <c r="V96" s="45">
        <v>-9144.5400000000009</v>
      </c>
      <c r="W96" s="45">
        <v>0</v>
      </c>
      <c r="X96" s="45">
        <v>0</v>
      </c>
      <c r="Y96" s="45">
        <v>0</v>
      </c>
      <c r="Z96" s="50">
        <f t="shared" si="5"/>
        <v>-9.1445400000000009E-4</v>
      </c>
      <c r="AA96" s="48" t="e">
        <f>HLOOKUP(F96,'HY financials'!$4:$4,1,0)</f>
        <v>#N/A</v>
      </c>
    </row>
    <row r="97" spans="1:27" ht="12.5">
      <c r="A97" s="49" t="str">
        <f>IFERROR(VLOOKUP(J97,'TB mapping-Matured'!A:D,4,0),0)</f>
        <v>Ignore</v>
      </c>
      <c r="B97" s="49" t="str">
        <f>IFERROR(VLOOKUP(J97,'TB mapping-Matured'!A:C,3,0),0)</f>
        <v>Ignore</v>
      </c>
      <c r="C97" s="49" t="str">
        <f t="shared" si="3"/>
        <v>HFT139Ignore</v>
      </c>
      <c r="D97" s="49" t="str">
        <f t="shared" si="4"/>
        <v>HFT139Ignore</v>
      </c>
      <c r="E97" s="44" t="s">
        <v>604</v>
      </c>
      <c r="F97" s="44" t="s">
        <v>1105</v>
      </c>
      <c r="G97" s="44" t="s">
        <v>1106</v>
      </c>
      <c r="H97" s="45">
        <v>212000</v>
      </c>
      <c r="I97" s="44" t="s">
        <v>621</v>
      </c>
      <c r="J97" s="44">
        <v>212252</v>
      </c>
      <c r="K97" s="45">
        <v>0</v>
      </c>
      <c r="L97" s="44" t="s">
        <v>626</v>
      </c>
      <c r="M97" s="44" t="s">
        <v>607</v>
      </c>
      <c r="N97" s="45">
        <v>0</v>
      </c>
      <c r="O97" s="45">
        <v>1941.22</v>
      </c>
      <c r="P97" s="45">
        <v>-1309.74</v>
      </c>
      <c r="Q97" s="45">
        <v>0</v>
      </c>
      <c r="R97" s="45">
        <v>0</v>
      </c>
      <c r="S97" s="45">
        <v>631.48</v>
      </c>
      <c r="T97" s="45">
        <v>0</v>
      </c>
      <c r="U97" s="45">
        <v>1941.22</v>
      </c>
      <c r="V97" s="45">
        <v>-1309.74</v>
      </c>
      <c r="W97" s="45">
        <v>0</v>
      </c>
      <c r="X97" s="45">
        <v>0</v>
      </c>
      <c r="Y97" s="45">
        <v>631.48</v>
      </c>
      <c r="Z97" s="50">
        <f t="shared" si="5"/>
        <v>-1.3097400000000001E-4</v>
      </c>
      <c r="AA97" s="48" t="e">
        <f>HLOOKUP(F97,'HY financials'!$4:$4,1,0)</f>
        <v>#N/A</v>
      </c>
    </row>
    <row r="98" spans="1:27" ht="12.5">
      <c r="A98" s="49" t="str">
        <f>IFERROR(VLOOKUP(J98,'TB mapping-Matured'!A:D,4,0),0)</f>
        <v>Ignore</v>
      </c>
      <c r="B98" s="49" t="str">
        <f>IFERROR(VLOOKUP(J98,'TB mapping-Matured'!A:C,3,0),0)</f>
        <v>Ignore</v>
      </c>
      <c r="C98" s="49" t="str">
        <f t="shared" si="3"/>
        <v>HFT139Ignore</v>
      </c>
      <c r="D98" s="49" t="str">
        <f t="shared" si="4"/>
        <v>HFT139Ignore</v>
      </c>
      <c r="E98" s="44" t="s">
        <v>604</v>
      </c>
      <c r="F98" s="44" t="s">
        <v>1105</v>
      </c>
      <c r="G98" s="44" t="s">
        <v>1106</v>
      </c>
      <c r="H98" s="45">
        <v>212000</v>
      </c>
      <c r="I98" s="44" t="s">
        <v>621</v>
      </c>
      <c r="J98" s="44">
        <v>212253</v>
      </c>
      <c r="K98" s="45">
        <v>0</v>
      </c>
      <c r="L98" s="44" t="s">
        <v>711</v>
      </c>
      <c r="M98" s="44" t="s">
        <v>607</v>
      </c>
      <c r="N98" s="45">
        <v>-631.48</v>
      </c>
      <c r="O98" s="45">
        <v>0</v>
      </c>
      <c r="P98" s="45">
        <v>0</v>
      </c>
      <c r="Q98" s="45">
        <v>0</v>
      </c>
      <c r="R98" s="45">
        <v>-631.48</v>
      </c>
      <c r="S98" s="45">
        <v>0</v>
      </c>
      <c r="T98" s="45">
        <v>-631.48</v>
      </c>
      <c r="U98" s="45">
        <v>0</v>
      </c>
      <c r="V98" s="45">
        <v>0</v>
      </c>
      <c r="W98" s="45">
        <v>0</v>
      </c>
      <c r="X98" s="45">
        <v>-631.48</v>
      </c>
      <c r="Y98" s="45">
        <v>0</v>
      </c>
      <c r="Z98" s="50">
        <f t="shared" si="5"/>
        <v>0</v>
      </c>
      <c r="AA98" s="48" t="e">
        <f>HLOOKUP(F98,'HY financials'!$4:$4,1,0)</f>
        <v>#N/A</v>
      </c>
    </row>
    <row r="99" spans="1:27" ht="12.5">
      <c r="A99" s="49" t="str">
        <f>IFERROR(VLOOKUP(J99,'TB mapping-Matured'!A:D,4,0),0)</f>
        <v>Ignore</v>
      </c>
      <c r="B99" s="49" t="str">
        <f>IFERROR(VLOOKUP(J99,'TB mapping-Matured'!A:C,3,0),0)</f>
        <v>Ignore</v>
      </c>
      <c r="C99" s="49" t="str">
        <f t="shared" si="3"/>
        <v>HFT139Ignore</v>
      </c>
      <c r="D99" s="49" t="str">
        <f t="shared" si="4"/>
        <v>HFT139Ignore</v>
      </c>
      <c r="E99" s="44" t="s">
        <v>604</v>
      </c>
      <c r="F99" s="44" t="s">
        <v>1105</v>
      </c>
      <c r="G99" s="44" t="s">
        <v>1106</v>
      </c>
      <c r="H99" s="45">
        <v>212000</v>
      </c>
      <c r="I99" s="44" t="s">
        <v>621</v>
      </c>
      <c r="J99" s="44">
        <v>212255</v>
      </c>
      <c r="K99" s="45">
        <v>0</v>
      </c>
      <c r="L99" s="44" t="s">
        <v>627</v>
      </c>
      <c r="M99" s="44" t="s">
        <v>607</v>
      </c>
      <c r="N99" s="45">
        <v>0</v>
      </c>
      <c r="O99" s="45">
        <v>95508.66</v>
      </c>
      <c r="P99" s="45">
        <v>-41485.840000000004</v>
      </c>
      <c r="Q99" s="45">
        <v>0</v>
      </c>
      <c r="R99" s="45">
        <v>0</v>
      </c>
      <c r="S99" s="45">
        <v>54022.82</v>
      </c>
      <c r="T99" s="45">
        <v>0</v>
      </c>
      <c r="U99" s="45">
        <v>95508.66</v>
      </c>
      <c r="V99" s="45">
        <v>-41485.840000000004</v>
      </c>
      <c r="W99" s="45">
        <v>0</v>
      </c>
      <c r="X99" s="45">
        <v>0</v>
      </c>
      <c r="Y99" s="45">
        <v>54022.82</v>
      </c>
      <c r="Z99" s="50">
        <f t="shared" si="5"/>
        <v>-4.1485840000000003E-3</v>
      </c>
      <c r="AA99" s="48" t="e">
        <f>HLOOKUP(F99,'HY financials'!$4:$4,1,0)</f>
        <v>#N/A</v>
      </c>
    </row>
    <row r="100" spans="1:27" ht="12.5">
      <c r="A100" s="49" t="str">
        <f>IFERROR(VLOOKUP(J100,'TB mapping-Matured'!A:D,4,0),0)</f>
        <v>Ignore</v>
      </c>
      <c r="B100" s="49" t="str">
        <f>IFERROR(VLOOKUP(J100,'TB mapping-Matured'!A:C,3,0),0)</f>
        <v>Ignore</v>
      </c>
      <c r="C100" s="49" t="str">
        <f t="shared" si="3"/>
        <v>HFT139Ignore</v>
      </c>
      <c r="D100" s="49" t="str">
        <f t="shared" si="4"/>
        <v>HFT139Ignore</v>
      </c>
      <c r="E100" s="44" t="s">
        <v>604</v>
      </c>
      <c r="F100" s="44" t="s">
        <v>1105</v>
      </c>
      <c r="G100" s="44" t="s">
        <v>1106</v>
      </c>
      <c r="H100" s="45">
        <v>212000</v>
      </c>
      <c r="I100" s="44" t="s">
        <v>621</v>
      </c>
      <c r="J100" s="44">
        <v>212257</v>
      </c>
      <c r="K100" s="45">
        <v>0</v>
      </c>
      <c r="L100" s="44" t="s">
        <v>628</v>
      </c>
      <c r="M100" s="44" t="s">
        <v>607</v>
      </c>
      <c r="N100" s="45">
        <v>0</v>
      </c>
      <c r="O100" s="45">
        <v>0</v>
      </c>
      <c r="P100" s="45">
        <v>-144625.31</v>
      </c>
      <c r="Q100" s="45">
        <v>0</v>
      </c>
      <c r="R100" s="45">
        <v>-144625.31</v>
      </c>
      <c r="S100" s="45">
        <v>0</v>
      </c>
      <c r="T100" s="45">
        <v>0</v>
      </c>
      <c r="U100" s="45">
        <v>0</v>
      </c>
      <c r="V100" s="45">
        <v>-144625.31</v>
      </c>
      <c r="W100" s="45">
        <v>0</v>
      </c>
      <c r="X100" s="45">
        <v>-144625.31</v>
      </c>
      <c r="Y100" s="45">
        <v>0</v>
      </c>
      <c r="Z100" s="50">
        <f t="shared" si="5"/>
        <v>-1.4462530999999999E-2</v>
      </c>
      <c r="AA100" s="48" t="e">
        <f>HLOOKUP(F100,'HY financials'!$4:$4,1,0)</f>
        <v>#N/A</v>
      </c>
    </row>
    <row r="101" spans="1:27" ht="12.5">
      <c r="A101" s="49" t="str">
        <f>IFERROR(VLOOKUP(J101,'TB mapping-Matured'!A:D,4,0),0)</f>
        <v>Ignore</v>
      </c>
      <c r="B101" s="49" t="str">
        <f>IFERROR(VLOOKUP(J101,'TB mapping-Matured'!A:C,3,0),0)</f>
        <v>Ignore</v>
      </c>
      <c r="C101" s="49" t="str">
        <f t="shared" si="3"/>
        <v>HFT139Ignore</v>
      </c>
      <c r="D101" s="49" t="str">
        <f t="shared" si="4"/>
        <v>HFT139Ignore</v>
      </c>
      <c r="E101" s="44" t="s">
        <v>604</v>
      </c>
      <c r="F101" s="44" t="s">
        <v>1105</v>
      </c>
      <c r="G101" s="44" t="s">
        <v>1106</v>
      </c>
      <c r="H101" s="45">
        <v>212000</v>
      </c>
      <c r="I101" s="44" t="s">
        <v>621</v>
      </c>
      <c r="J101" s="44">
        <v>212270</v>
      </c>
      <c r="K101" s="45">
        <v>0</v>
      </c>
      <c r="L101" s="44" t="s">
        <v>713</v>
      </c>
      <c r="M101" s="44" t="s">
        <v>607</v>
      </c>
      <c r="N101" s="45">
        <v>0</v>
      </c>
      <c r="O101" s="45">
        <v>0</v>
      </c>
      <c r="P101" s="45">
        <v>0</v>
      </c>
      <c r="Q101" s="45">
        <v>95508.66</v>
      </c>
      <c r="R101" s="45">
        <v>0</v>
      </c>
      <c r="S101" s="45">
        <v>95508.66</v>
      </c>
      <c r="T101" s="45">
        <v>0</v>
      </c>
      <c r="U101" s="45">
        <v>0</v>
      </c>
      <c r="V101" s="45">
        <v>0</v>
      </c>
      <c r="W101" s="45">
        <v>95508.66</v>
      </c>
      <c r="X101" s="45">
        <v>0</v>
      </c>
      <c r="Y101" s="45">
        <v>95508.66</v>
      </c>
      <c r="Z101" s="50">
        <f t="shared" si="5"/>
        <v>9.5508659999999999E-3</v>
      </c>
      <c r="AA101" s="48" t="e">
        <f>HLOOKUP(F101,'HY financials'!$4:$4,1,0)</f>
        <v>#N/A</v>
      </c>
    </row>
    <row r="102" spans="1:27" ht="12.5">
      <c r="A102" s="49" t="str">
        <f>IFERROR(VLOOKUP(J102,'TB mapping-Matured'!A:D,4,0),0)</f>
        <v>Ignore</v>
      </c>
      <c r="B102" s="49" t="str">
        <f>IFERROR(VLOOKUP(J102,'TB mapping-Matured'!A:C,3,0),0)</f>
        <v>Ignore</v>
      </c>
      <c r="C102" s="49" t="str">
        <f t="shared" si="3"/>
        <v>HFT139Ignore</v>
      </c>
      <c r="D102" s="49" t="str">
        <f t="shared" si="4"/>
        <v>HFT139Ignore</v>
      </c>
      <c r="E102" s="44" t="s">
        <v>604</v>
      </c>
      <c r="F102" s="44" t="s">
        <v>1105</v>
      </c>
      <c r="G102" s="44" t="s">
        <v>1106</v>
      </c>
      <c r="H102" s="45">
        <v>212000</v>
      </c>
      <c r="I102" s="44" t="s">
        <v>621</v>
      </c>
      <c r="J102" s="44">
        <v>212271</v>
      </c>
      <c r="K102" s="45">
        <v>0</v>
      </c>
      <c r="L102" s="44" t="s">
        <v>629</v>
      </c>
      <c r="M102" s="44" t="s">
        <v>607</v>
      </c>
      <c r="N102" s="45">
        <v>0</v>
      </c>
      <c r="O102" s="45">
        <v>15198.27</v>
      </c>
      <c r="P102" s="45">
        <v>-10862.07</v>
      </c>
      <c r="Q102" s="45">
        <v>0</v>
      </c>
      <c r="R102" s="45">
        <v>0</v>
      </c>
      <c r="S102" s="45">
        <v>4336.2</v>
      </c>
      <c r="T102" s="45">
        <v>0</v>
      </c>
      <c r="U102" s="45">
        <v>15198.27</v>
      </c>
      <c r="V102" s="45">
        <v>-10862.07</v>
      </c>
      <c r="W102" s="45">
        <v>0</v>
      </c>
      <c r="X102" s="45">
        <v>0</v>
      </c>
      <c r="Y102" s="45">
        <v>4336.2</v>
      </c>
      <c r="Z102" s="50">
        <f t="shared" si="5"/>
        <v>-1.0862070000000001E-3</v>
      </c>
      <c r="AA102" s="48" t="e">
        <f>HLOOKUP(F102,'HY financials'!$4:$4,1,0)</f>
        <v>#N/A</v>
      </c>
    </row>
    <row r="103" spans="1:27" ht="12.5">
      <c r="A103" s="49" t="str">
        <f>IFERROR(VLOOKUP(J103,'TB mapping-Matured'!A:D,4,0),0)</f>
        <v>Ignore</v>
      </c>
      <c r="B103" s="49" t="str">
        <f>IFERROR(VLOOKUP(J103,'TB mapping-Matured'!A:C,3,0),0)</f>
        <v>Ignore</v>
      </c>
      <c r="C103" s="49" t="str">
        <f t="shared" si="3"/>
        <v>HFT139Ignore</v>
      </c>
      <c r="D103" s="49" t="str">
        <f t="shared" si="4"/>
        <v>HFT139Ignore</v>
      </c>
      <c r="E103" s="44" t="s">
        <v>604</v>
      </c>
      <c r="F103" s="44" t="s">
        <v>1105</v>
      </c>
      <c r="G103" s="44" t="s">
        <v>1106</v>
      </c>
      <c r="H103" s="45">
        <v>212000</v>
      </c>
      <c r="I103" s="44" t="s">
        <v>621</v>
      </c>
      <c r="J103" s="44">
        <v>212272</v>
      </c>
      <c r="K103" s="45">
        <v>0</v>
      </c>
      <c r="L103" s="44" t="s">
        <v>630</v>
      </c>
      <c r="M103" s="44" t="s">
        <v>607</v>
      </c>
      <c r="N103" s="45">
        <v>0</v>
      </c>
      <c r="O103" s="45">
        <v>15198.27</v>
      </c>
      <c r="P103" s="45">
        <v>-10862.07</v>
      </c>
      <c r="Q103" s="45">
        <v>0</v>
      </c>
      <c r="R103" s="45">
        <v>0</v>
      </c>
      <c r="S103" s="45">
        <v>4336.2</v>
      </c>
      <c r="T103" s="45">
        <v>0</v>
      </c>
      <c r="U103" s="45">
        <v>15198.27</v>
      </c>
      <c r="V103" s="45">
        <v>-10862.07</v>
      </c>
      <c r="W103" s="45">
        <v>0</v>
      </c>
      <c r="X103" s="45">
        <v>0</v>
      </c>
      <c r="Y103" s="45">
        <v>4336.2</v>
      </c>
      <c r="Z103" s="50">
        <f t="shared" si="5"/>
        <v>-1.0862070000000001E-3</v>
      </c>
      <c r="AA103" s="48" t="e">
        <f>HLOOKUP(F103,'HY financials'!$4:$4,1,0)</f>
        <v>#N/A</v>
      </c>
    </row>
    <row r="104" spans="1:27" ht="12.5">
      <c r="A104" s="49" t="str">
        <f>IFERROR(VLOOKUP(J104,'TB mapping-Matured'!A:D,4,0),0)</f>
        <v>Ignore</v>
      </c>
      <c r="B104" s="49" t="str">
        <f>IFERROR(VLOOKUP(J104,'TB mapping-Matured'!A:C,3,0),0)</f>
        <v>Ignore</v>
      </c>
      <c r="C104" s="49" t="str">
        <f t="shared" si="3"/>
        <v>HFT139Ignore</v>
      </c>
      <c r="D104" s="49" t="str">
        <f t="shared" si="4"/>
        <v>HFT139Ignore</v>
      </c>
      <c r="E104" s="44" t="s">
        <v>604</v>
      </c>
      <c r="F104" s="44" t="s">
        <v>1105</v>
      </c>
      <c r="G104" s="44" t="s">
        <v>1106</v>
      </c>
      <c r="H104" s="45">
        <v>212000</v>
      </c>
      <c r="I104" s="44" t="s">
        <v>621</v>
      </c>
      <c r="J104" s="44">
        <v>213155</v>
      </c>
      <c r="K104" s="45">
        <v>0</v>
      </c>
      <c r="L104" s="44" t="s">
        <v>1184</v>
      </c>
      <c r="M104" s="44" t="s">
        <v>607</v>
      </c>
      <c r="N104" s="45">
        <v>0</v>
      </c>
      <c r="O104" s="45">
        <v>5000</v>
      </c>
      <c r="P104" s="45">
        <v>-5000</v>
      </c>
      <c r="Q104" s="45">
        <v>0</v>
      </c>
      <c r="R104" s="45">
        <v>0</v>
      </c>
      <c r="S104" s="45">
        <v>0</v>
      </c>
      <c r="T104" s="45">
        <v>0</v>
      </c>
      <c r="U104" s="45">
        <v>5000</v>
      </c>
      <c r="V104" s="45">
        <v>-5000</v>
      </c>
      <c r="W104" s="45">
        <v>0</v>
      </c>
      <c r="X104" s="45">
        <v>0</v>
      </c>
      <c r="Y104" s="45">
        <v>0</v>
      </c>
      <c r="Z104" s="50">
        <f t="shared" si="5"/>
        <v>-5.0000000000000001E-4</v>
      </c>
      <c r="AA104" s="48" t="e">
        <f>HLOOKUP(F104,'HY financials'!$4:$4,1,0)</f>
        <v>#N/A</v>
      </c>
    </row>
    <row r="105" spans="1:27" ht="12.5">
      <c r="A105" s="49" t="str">
        <f>IFERROR(VLOOKUP(J105,'TB mapping-Matured'!A:D,4,0),0)</f>
        <v>Ignore</v>
      </c>
      <c r="B105" s="49" t="str">
        <f>IFERROR(VLOOKUP(J105,'TB mapping-Matured'!A:C,3,0),0)</f>
        <v>Ignore</v>
      </c>
      <c r="C105" s="49" t="str">
        <f t="shared" si="3"/>
        <v>HFT139Ignore</v>
      </c>
      <c r="D105" s="49" t="str">
        <f t="shared" si="4"/>
        <v>HFT139Ignore</v>
      </c>
      <c r="E105" s="44" t="s">
        <v>604</v>
      </c>
      <c r="F105" s="44" t="s">
        <v>1105</v>
      </c>
      <c r="G105" s="44" t="s">
        <v>1106</v>
      </c>
      <c r="H105" s="45">
        <v>212000</v>
      </c>
      <c r="I105" s="44" t="s">
        <v>621</v>
      </c>
      <c r="J105" s="44">
        <v>214100</v>
      </c>
      <c r="K105" s="45">
        <v>0</v>
      </c>
      <c r="L105" s="44" t="s">
        <v>1185</v>
      </c>
      <c r="M105" s="44" t="s">
        <v>607</v>
      </c>
      <c r="N105" s="45">
        <v>0</v>
      </c>
      <c r="O105" s="45">
        <v>1017</v>
      </c>
      <c r="P105" s="45">
        <v>-1017</v>
      </c>
      <c r="Q105" s="45">
        <v>0</v>
      </c>
      <c r="R105" s="45">
        <v>0</v>
      </c>
      <c r="S105" s="45">
        <v>0</v>
      </c>
      <c r="T105" s="45">
        <v>0</v>
      </c>
      <c r="U105" s="45">
        <v>1017</v>
      </c>
      <c r="V105" s="45">
        <v>-1017</v>
      </c>
      <c r="W105" s="45">
        <v>0</v>
      </c>
      <c r="X105" s="45">
        <v>0</v>
      </c>
      <c r="Y105" s="45">
        <v>0</v>
      </c>
      <c r="Z105" s="50">
        <f t="shared" si="5"/>
        <v>-1.0170000000000001E-4</v>
      </c>
      <c r="AA105" s="48" t="e">
        <f>HLOOKUP(F105,'HY financials'!$4:$4,1,0)</f>
        <v>#N/A</v>
      </c>
    </row>
    <row r="106" spans="1:27" ht="12.5">
      <c r="A106" s="49" t="str">
        <f>IFERROR(VLOOKUP(J106,'TB mapping-Matured'!A:D,4,0),0)</f>
        <v>Ignore</v>
      </c>
      <c r="B106" s="49" t="str">
        <f>IFERROR(VLOOKUP(J106,'TB mapping-Matured'!A:C,3,0),0)</f>
        <v>Ignore</v>
      </c>
      <c r="C106" s="49" t="str">
        <f t="shared" si="3"/>
        <v>HFT139Ignore</v>
      </c>
      <c r="D106" s="49" t="str">
        <f t="shared" si="4"/>
        <v>HFT139Ignore</v>
      </c>
      <c r="E106" s="44" t="s">
        <v>604</v>
      </c>
      <c r="F106" s="44" t="s">
        <v>1105</v>
      </c>
      <c r="G106" s="44" t="s">
        <v>1106</v>
      </c>
      <c r="H106" s="45">
        <v>213000</v>
      </c>
      <c r="I106" s="44" t="s">
        <v>631</v>
      </c>
      <c r="J106" s="44">
        <v>213143</v>
      </c>
      <c r="K106" s="45">
        <v>0</v>
      </c>
      <c r="L106" s="44" t="s">
        <v>632</v>
      </c>
      <c r="M106" s="44" t="s">
        <v>607</v>
      </c>
      <c r="N106" s="45">
        <v>0</v>
      </c>
      <c r="O106" s="45">
        <v>20000</v>
      </c>
      <c r="P106" s="45">
        <v>0</v>
      </c>
      <c r="Q106" s="45">
        <v>20000</v>
      </c>
      <c r="R106" s="45">
        <v>0</v>
      </c>
      <c r="S106" s="45">
        <v>40000</v>
      </c>
      <c r="T106" s="45">
        <v>0</v>
      </c>
      <c r="U106" s="45">
        <v>20000</v>
      </c>
      <c r="V106" s="45">
        <v>0</v>
      </c>
      <c r="W106" s="45">
        <v>20000</v>
      </c>
      <c r="X106" s="45">
        <v>0</v>
      </c>
      <c r="Y106" s="45">
        <v>40000</v>
      </c>
      <c r="Z106" s="50">
        <f t="shared" si="5"/>
        <v>2E-3</v>
      </c>
      <c r="AA106" s="48" t="e">
        <f>HLOOKUP(F106,'HY financials'!$4:$4,1,0)</f>
        <v>#N/A</v>
      </c>
    </row>
    <row r="107" spans="1:27" ht="12.5">
      <c r="A107" s="49">
        <f>IFERROR(VLOOKUP(J107,'TB mapping-Matured'!A:D,4,0),0)</f>
        <v>0</v>
      </c>
      <c r="B107" s="49">
        <f>IFERROR(VLOOKUP(J107,'TB mapping-Matured'!A:C,3,0),0)</f>
        <v>0</v>
      </c>
      <c r="C107" s="49" t="str">
        <f t="shared" si="3"/>
        <v>HFT1390</v>
      </c>
      <c r="D107" s="49" t="str">
        <f t="shared" si="4"/>
        <v>HFT1390</v>
      </c>
      <c r="E107" s="44" t="s">
        <v>604</v>
      </c>
      <c r="F107" s="44" t="s">
        <v>1105</v>
      </c>
      <c r="G107" s="44" t="s">
        <v>1106</v>
      </c>
      <c r="H107" s="45">
        <v>213000</v>
      </c>
      <c r="I107" s="44" t="s">
        <v>631</v>
      </c>
      <c r="J107" s="44">
        <v>213173</v>
      </c>
      <c r="K107" s="45">
        <v>0</v>
      </c>
      <c r="L107" s="44" t="s">
        <v>1651</v>
      </c>
      <c r="M107" s="44" t="s">
        <v>607</v>
      </c>
      <c r="N107" s="45">
        <v>0</v>
      </c>
      <c r="O107" s="45">
        <v>3600</v>
      </c>
      <c r="P107" s="45">
        <v>0</v>
      </c>
      <c r="Q107" s="45">
        <v>3600</v>
      </c>
      <c r="R107" s="45">
        <v>0</v>
      </c>
      <c r="S107" s="45">
        <v>7200</v>
      </c>
      <c r="T107" s="45">
        <v>0</v>
      </c>
      <c r="U107" s="45">
        <v>3600</v>
      </c>
      <c r="V107" s="45">
        <v>0</v>
      </c>
      <c r="W107" s="45">
        <v>3600</v>
      </c>
      <c r="X107" s="45">
        <v>0</v>
      </c>
      <c r="Y107" s="45">
        <v>7200</v>
      </c>
      <c r="Z107" s="50">
        <f t="shared" si="5"/>
        <v>3.6000000000000002E-4</v>
      </c>
      <c r="AA107" s="48" t="e">
        <f>HLOOKUP(F107,'HY financials'!$4:$4,1,0)</f>
        <v>#N/A</v>
      </c>
    </row>
    <row r="108" spans="1:27" ht="12.5">
      <c r="A108" s="49" t="str">
        <f>IFERROR(VLOOKUP(J108,'TB mapping-Matured'!A:D,4,0),0)</f>
        <v>Ignore</v>
      </c>
      <c r="B108" s="49" t="str">
        <f>IFERROR(VLOOKUP(J108,'TB mapping-Matured'!A:C,3,0),0)</f>
        <v>Ignore</v>
      </c>
      <c r="C108" s="49" t="str">
        <f t="shared" si="3"/>
        <v>HFT139Ignore</v>
      </c>
      <c r="D108" s="49" t="str">
        <f t="shared" si="4"/>
        <v>HFT139Ignore</v>
      </c>
      <c r="E108" s="44" t="s">
        <v>604</v>
      </c>
      <c r="F108" s="44" t="s">
        <v>1105</v>
      </c>
      <c r="G108" s="44" t="s">
        <v>1106</v>
      </c>
      <c r="H108" s="45">
        <v>213000</v>
      </c>
      <c r="I108" s="44" t="s">
        <v>631</v>
      </c>
      <c r="J108" s="44">
        <v>213500</v>
      </c>
      <c r="K108" s="45">
        <v>0</v>
      </c>
      <c r="L108" s="44" t="s">
        <v>633</v>
      </c>
      <c r="M108" s="44" t="s">
        <v>607</v>
      </c>
      <c r="N108" s="45">
        <v>0</v>
      </c>
      <c r="O108" s="45">
        <v>168869.35</v>
      </c>
      <c r="P108" s="45">
        <v>-120689.41</v>
      </c>
      <c r="Q108" s="45">
        <v>0</v>
      </c>
      <c r="R108" s="45">
        <v>0</v>
      </c>
      <c r="S108" s="45">
        <v>48179.94</v>
      </c>
      <c r="T108" s="45">
        <v>0</v>
      </c>
      <c r="U108" s="45">
        <v>168869.35</v>
      </c>
      <c r="V108" s="45">
        <v>-120689.41</v>
      </c>
      <c r="W108" s="45">
        <v>0</v>
      </c>
      <c r="X108" s="45">
        <v>0</v>
      </c>
      <c r="Y108" s="45">
        <v>48179.94</v>
      </c>
      <c r="Z108" s="50">
        <f t="shared" si="5"/>
        <v>-1.2068941E-2</v>
      </c>
      <c r="AA108" s="48" t="e">
        <f>HLOOKUP(F108,'HY financials'!$4:$4,1,0)</f>
        <v>#N/A</v>
      </c>
    </row>
    <row r="109" spans="1:27" ht="12.5">
      <c r="A109" s="49" t="str">
        <f>IFERROR(VLOOKUP(J109,'TB mapping-Matured'!A:D,4,0),0)</f>
        <v>Ignore</v>
      </c>
      <c r="B109" s="49" t="str">
        <f>IFERROR(VLOOKUP(J109,'TB mapping-Matured'!A:C,3,0),0)</f>
        <v>Ignore</v>
      </c>
      <c r="C109" s="49" t="str">
        <f t="shared" si="3"/>
        <v>HFT139Ignore</v>
      </c>
      <c r="D109" s="49" t="str">
        <f t="shared" si="4"/>
        <v>HFT139Ignore</v>
      </c>
      <c r="E109" s="44" t="s">
        <v>604</v>
      </c>
      <c r="F109" s="44" t="s">
        <v>1105</v>
      </c>
      <c r="G109" s="44" t="s">
        <v>1106</v>
      </c>
      <c r="H109" s="45">
        <v>213000</v>
      </c>
      <c r="I109" s="44" t="s">
        <v>631</v>
      </c>
      <c r="J109" s="44">
        <v>213504</v>
      </c>
      <c r="K109" s="45">
        <v>0</v>
      </c>
      <c r="L109" s="44" t="s">
        <v>634</v>
      </c>
      <c r="M109" s="44" t="s">
        <v>607</v>
      </c>
      <c r="N109" s="45">
        <v>0</v>
      </c>
      <c r="O109" s="45">
        <v>35510.93</v>
      </c>
      <c r="P109" s="45">
        <v>-5000</v>
      </c>
      <c r="Q109" s="45">
        <v>0</v>
      </c>
      <c r="R109" s="45">
        <v>0</v>
      </c>
      <c r="S109" s="45">
        <v>30510.93</v>
      </c>
      <c r="T109" s="45">
        <v>0</v>
      </c>
      <c r="U109" s="45">
        <v>35510.93</v>
      </c>
      <c r="V109" s="45">
        <v>-5000</v>
      </c>
      <c r="W109" s="45">
        <v>0</v>
      </c>
      <c r="X109" s="45">
        <v>0</v>
      </c>
      <c r="Y109" s="45">
        <v>30510.93</v>
      </c>
      <c r="Z109" s="50">
        <f t="shared" si="5"/>
        <v>-5.0000000000000001E-4</v>
      </c>
      <c r="AA109" s="48" t="e">
        <f>HLOOKUP(F109,'HY financials'!$4:$4,1,0)</f>
        <v>#N/A</v>
      </c>
    </row>
    <row r="110" spans="1:27" ht="12.5">
      <c r="A110" s="49" t="str">
        <f>IFERROR(VLOOKUP(J110,'TB mapping-Matured'!A:D,4,0),0)</f>
        <v>Ignore</v>
      </c>
      <c r="B110" s="49" t="str">
        <f>IFERROR(VLOOKUP(J110,'TB mapping-Matured'!A:C,3,0),0)</f>
        <v>Ignore</v>
      </c>
      <c r="C110" s="49" t="str">
        <f t="shared" si="3"/>
        <v>HFT139Ignore</v>
      </c>
      <c r="D110" s="49" t="str">
        <f t="shared" si="4"/>
        <v>HFT139Ignore</v>
      </c>
      <c r="E110" s="44" t="s">
        <v>604</v>
      </c>
      <c r="F110" s="44" t="s">
        <v>1105</v>
      </c>
      <c r="G110" s="44" t="s">
        <v>1106</v>
      </c>
      <c r="H110" s="45">
        <v>301000</v>
      </c>
      <c r="I110" s="44" t="s">
        <v>635</v>
      </c>
      <c r="J110" s="44">
        <v>310000</v>
      </c>
      <c r="K110" s="45">
        <v>0</v>
      </c>
      <c r="L110" s="44" t="s">
        <v>636</v>
      </c>
      <c r="M110" s="44" t="s">
        <v>607</v>
      </c>
      <c r="N110" s="45">
        <v>0</v>
      </c>
      <c r="O110" s="45">
        <v>428267839.57999998</v>
      </c>
      <c r="P110" s="45">
        <v>-428267839.57999998</v>
      </c>
      <c r="Q110" s="45">
        <v>0</v>
      </c>
      <c r="R110" s="45">
        <v>0</v>
      </c>
      <c r="S110" s="45">
        <v>0</v>
      </c>
      <c r="T110" s="45">
        <v>0</v>
      </c>
      <c r="U110" s="45">
        <v>428267839.57999998</v>
      </c>
      <c r="V110" s="45">
        <v>-428267839.57999998</v>
      </c>
      <c r="W110" s="45">
        <v>0</v>
      </c>
      <c r="X110" s="45">
        <v>0</v>
      </c>
      <c r="Y110" s="45">
        <v>0</v>
      </c>
      <c r="Z110" s="50">
        <f t="shared" si="5"/>
        <v>0</v>
      </c>
      <c r="AA110" s="48" t="e">
        <f>HLOOKUP(F110,'HY financials'!$4:$4,1,0)</f>
        <v>#N/A</v>
      </c>
    </row>
    <row r="111" spans="1:27" ht="12.5">
      <c r="A111" s="49" t="str">
        <f>IFERROR(VLOOKUP(J111,'TB mapping-Matured'!A:D,4,0),0)</f>
        <v>Ignore</v>
      </c>
      <c r="B111" s="49" t="str">
        <f>IFERROR(VLOOKUP(J111,'TB mapping-Matured'!A:C,3,0),0)</f>
        <v>Ignore</v>
      </c>
      <c r="C111" s="49" t="str">
        <f t="shared" si="3"/>
        <v>HFT139Ignore</v>
      </c>
      <c r="D111" s="49" t="str">
        <f t="shared" si="4"/>
        <v>HFT139Ignore</v>
      </c>
      <c r="E111" s="44" t="s">
        <v>604</v>
      </c>
      <c r="F111" s="44" t="s">
        <v>1105</v>
      </c>
      <c r="G111" s="44" t="s">
        <v>1106</v>
      </c>
      <c r="H111" s="45">
        <v>303000</v>
      </c>
      <c r="I111" s="44" t="s">
        <v>637</v>
      </c>
      <c r="J111" s="44">
        <v>303207</v>
      </c>
      <c r="K111" s="45">
        <v>0</v>
      </c>
      <c r="L111" s="44" t="s">
        <v>638</v>
      </c>
      <c r="M111" s="44" t="s">
        <v>607</v>
      </c>
      <c r="N111" s="45">
        <v>0</v>
      </c>
      <c r="O111" s="45">
        <v>0</v>
      </c>
      <c r="P111" s="45">
        <v>-88269496.069999993</v>
      </c>
      <c r="Q111" s="45">
        <v>0</v>
      </c>
      <c r="R111" s="45">
        <v>-88269496.069999993</v>
      </c>
      <c r="S111" s="45">
        <v>0</v>
      </c>
      <c r="T111" s="45">
        <v>0</v>
      </c>
      <c r="U111" s="45">
        <v>0</v>
      </c>
      <c r="V111" s="45">
        <v>-88269496.069999993</v>
      </c>
      <c r="W111" s="45">
        <v>0</v>
      </c>
      <c r="X111" s="45">
        <v>-88269496.069999993</v>
      </c>
      <c r="Y111" s="45">
        <v>0</v>
      </c>
      <c r="Z111" s="50">
        <f t="shared" si="5"/>
        <v>-8.8269496069999995</v>
      </c>
      <c r="AA111" s="48" t="e">
        <f>HLOOKUP(F111,'HY financials'!$4:$4,1,0)</f>
        <v>#N/A</v>
      </c>
    </row>
    <row r="112" spans="1:27" ht="12.5">
      <c r="A112" s="49" t="str">
        <f>IFERROR(VLOOKUP(J112,'TB mapping-Matured'!A:D,4,0),0)</f>
        <v>Ignore</v>
      </c>
      <c r="B112" s="49" t="str">
        <f>IFERROR(VLOOKUP(J112,'TB mapping-Matured'!A:C,3,0),0)</f>
        <v>Ignore</v>
      </c>
      <c r="C112" s="49" t="str">
        <f t="shared" si="3"/>
        <v>HFT139Ignore</v>
      </c>
      <c r="D112" s="49" t="str">
        <f t="shared" si="4"/>
        <v>HFT139Ignore</v>
      </c>
      <c r="E112" s="44" t="s">
        <v>604</v>
      </c>
      <c r="F112" s="44" t="s">
        <v>1105</v>
      </c>
      <c r="G112" s="44" t="s">
        <v>1106</v>
      </c>
      <c r="H112" s="45">
        <v>303000</v>
      </c>
      <c r="I112" s="44" t="s">
        <v>637</v>
      </c>
      <c r="J112" s="44">
        <v>303245</v>
      </c>
      <c r="K112" s="45">
        <v>0</v>
      </c>
      <c r="L112" s="44" t="s">
        <v>692</v>
      </c>
      <c r="M112" s="44" t="s">
        <v>607</v>
      </c>
      <c r="N112" s="45">
        <v>0</v>
      </c>
      <c r="O112" s="45">
        <v>0</v>
      </c>
      <c r="P112" s="45">
        <v>-23244170.100000001</v>
      </c>
      <c r="Q112" s="45">
        <v>0</v>
      </c>
      <c r="R112" s="45">
        <v>-23244170.100000001</v>
      </c>
      <c r="S112" s="45">
        <v>0</v>
      </c>
      <c r="T112" s="45">
        <v>0</v>
      </c>
      <c r="U112" s="45">
        <v>0</v>
      </c>
      <c r="V112" s="45">
        <v>-23244170.100000001</v>
      </c>
      <c r="W112" s="45">
        <v>0</v>
      </c>
      <c r="X112" s="45">
        <v>-23244170.100000001</v>
      </c>
      <c r="Y112" s="45">
        <v>0</v>
      </c>
      <c r="Z112" s="50">
        <f t="shared" si="5"/>
        <v>-2.3244170100000003</v>
      </c>
      <c r="AA112" s="48" t="e">
        <f>HLOOKUP(F112,'HY financials'!$4:$4,1,0)</f>
        <v>#N/A</v>
      </c>
    </row>
    <row r="113" spans="1:28" ht="12.5">
      <c r="A113" s="49" t="str">
        <f>IFERROR(VLOOKUP(J113,'TB mapping-Matured'!A:D,4,0),0)</f>
        <v>Ignore</v>
      </c>
      <c r="B113" s="49" t="str">
        <f>IFERROR(VLOOKUP(J113,'TB mapping-Matured'!A:C,3,0),0)</f>
        <v>Ignore</v>
      </c>
      <c r="C113" s="49" t="str">
        <f t="shared" si="3"/>
        <v>HFT139Ignore</v>
      </c>
      <c r="D113" s="49" t="str">
        <f t="shared" si="4"/>
        <v>HFT139Ignore</v>
      </c>
      <c r="E113" s="44" t="s">
        <v>604</v>
      </c>
      <c r="F113" s="44" t="s">
        <v>1105</v>
      </c>
      <c r="G113" s="44" t="s">
        <v>1106</v>
      </c>
      <c r="H113" s="45">
        <v>303000</v>
      </c>
      <c r="I113" s="44" t="s">
        <v>637</v>
      </c>
      <c r="J113" s="44">
        <v>390000</v>
      </c>
      <c r="K113" s="45">
        <v>0</v>
      </c>
      <c r="L113" s="44" t="s">
        <v>639</v>
      </c>
      <c r="M113" s="44" t="s">
        <v>607</v>
      </c>
      <c r="N113" s="45">
        <v>0</v>
      </c>
      <c r="O113" s="45">
        <v>113993103.27</v>
      </c>
      <c r="P113" s="45">
        <v>0</v>
      </c>
      <c r="Q113" s="45">
        <v>0</v>
      </c>
      <c r="R113" s="45">
        <v>0</v>
      </c>
      <c r="S113" s="45">
        <v>113993103.27</v>
      </c>
      <c r="T113" s="45">
        <v>0</v>
      </c>
      <c r="U113" s="45">
        <v>113993103.27</v>
      </c>
      <c r="V113" s="45">
        <v>0</v>
      </c>
      <c r="W113" s="45">
        <v>0</v>
      </c>
      <c r="X113" s="45">
        <v>0</v>
      </c>
      <c r="Y113" s="45">
        <v>113993103.27</v>
      </c>
      <c r="Z113" s="50">
        <f t="shared" si="5"/>
        <v>0</v>
      </c>
      <c r="AA113" s="48" t="e">
        <f>HLOOKUP(F113,'HY financials'!$4:$4,1,0)</f>
        <v>#N/A</v>
      </c>
    </row>
    <row r="114" spans="1:28" ht="12.5">
      <c r="A114" s="49" t="str">
        <f>IFERROR(VLOOKUP(J114,'TB mapping-Matured'!A:D,4,0),0)</f>
        <v>Ignore</v>
      </c>
      <c r="B114" s="49" t="str">
        <f>IFERROR(VLOOKUP(J114,'TB mapping-Matured'!A:C,3,0),0)</f>
        <v>Ignore</v>
      </c>
      <c r="C114" s="49" t="str">
        <f t="shared" si="3"/>
        <v>HFT139Ignore</v>
      </c>
      <c r="D114" s="49" t="str">
        <f t="shared" si="4"/>
        <v>HFT139Ignore</v>
      </c>
      <c r="E114" s="44" t="s">
        <v>604</v>
      </c>
      <c r="F114" s="44" t="s">
        <v>1105</v>
      </c>
      <c r="G114" s="44" t="s">
        <v>1106</v>
      </c>
      <c r="H114" s="45">
        <v>303000</v>
      </c>
      <c r="I114" s="44" t="s">
        <v>637</v>
      </c>
      <c r="J114" s="44">
        <v>390405</v>
      </c>
      <c r="K114" s="45">
        <v>0</v>
      </c>
      <c r="L114" s="44" t="s">
        <v>640</v>
      </c>
      <c r="M114" s="44" t="s">
        <v>607</v>
      </c>
      <c r="N114" s="45">
        <v>-3264096.47</v>
      </c>
      <c r="O114" s="45">
        <v>0</v>
      </c>
      <c r="P114" s="45">
        <v>0</v>
      </c>
      <c r="Q114" s="45">
        <v>0</v>
      </c>
      <c r="R114" s="45">
        <v>-3264096.47</v>
      </c>
      <c r="S114" s="45">
        <v>0</v>
      </c>
      <c r="T114" s="45">
        <v>-3264096.47</v>
      </c>
      <c r="U114" s="45">
        <v>0</v>
      </c>
      <c r="V114" s="45">
        <v>0</v>
      </c>
      <c r="W114" s="45">
        <v>0</v>
      </c>
      <c r="X114" s="45">
        <v>-3264096.47</v>
      </c>
      <c r="Y114" s="45">
        <v>0</v>
      </c>
      <c r="Z114" s="50">
        <f t="shared" si="5"/>
        <v>0</v>
      </c>
      <c r="AA114" s="48" t="e">
        <f>HLOOKUP(F114,'HY financials'!$4:$4,1,0)</f>
        <v>#N/A</v>
      </c>
    </row>
    <row r="115" spans="1:28" ht="12.5">
      <c r="A115" s="49" t="str">
        <f>IFERROR(VLOOKUP(J115,'TB mapping-Matured'!A:D,4,0),0)</f>
        <v>Ignore</v>
      </c>
      <c r="B115" s="49" t="str">
        <f>IFERROR(VLOOKUP(J115,'TB mapping-Matured'!A:C,3,0),0)</f>
        <v>Ignore</v>
      </c>
      <c r="C115" s="49" t="str">
        <f t="shared" si="3"/>
        <v>HFT139Ignore</v>
      </c>
      <c r="D115" s="49" t="str">
        <f t="shared" si="4"/>
        <v>HFT139Ignore</v>
      </c>
      <c r="E115" s="44" t="s">
        <v>604</v>
      </c>
      <c r="F115" s="44" t="s">
        <v>1105</v>
      </c>
      <c r="G115" s="44" t="s">
        <v>1106</v>
      </c>
      <c r="H115" s="45">
        <v>303000</v>
      </c>
      <c r="I115" s="44" t="s">
        <v>637</v>
      </c>
      <c r="J115" s="44">
        <v>390407</v>
      </c>
      <c r="K115" s="45">
        <v>0</v>
      </c>
      <c r="L115" s="44" t="s">
        <v>641</v>
      </c>
      <c r="M115" s="44" t="s">
        <v>607</v>
      </c>
      <c r="N115" s="45">
        <v>-1.49</v>
      </c>
      <c r="O115" s="45">
        <v>0</v>
      </c>
      <c r="P115" s="45">
        <v>0</v>
      </c>
      <c r="Q115" s="45">
        <v>0</v>
      </c>
      <c r="R115" s="45">
        <v>-1.49</v>
      </c>
      <c r="S115" s="45">
        <v>0</v>
      </c>
      <c r="T115" s="45">
        <v>-1.49</v>
      </c>
      <c r="U115" s="45">
        <v>0</v>
      </c>
      <c r="V115" s="45">
        <v>0</v>
      </c>
      <c r="W115" s="45">
        <v>0</v>
      </c>
      <c r="X115" s="45">
        <v>-1.49</v>
      </c>
      <c r="Y115" s="45">
        <v>0</v>
      </c>
      <c r="Z115" s="50">
        <f t="shared" si="5"/>
        <v>0</v>
      </c>
      <c r="AA115" s="48" t="e">
        <f>HLOOKUP(F115,'HY financials'!$4:$4,1,0)</f>
        <v>#N/A</v>
      </c>
    </row>
    <row r="116" spans="1:28" ht="12.5">
      <c r="A116" s="49" t="str">
        <f>IFERROR(VLOOKUP(J116,'TB mapping-Matured'!A:D,4,0),0)</f>
        <v>Ignore</v>
      </c>
      <c r="B116" s="49" t="str">
        <f>IFERROR(VLOOKUP(J116,'TB mapping-Matured'!A:C,3,0),0)</f>
        <v>Ignore</v>
      </c>
      <c r="C116" s="49" t="str">
        <f t="shared" si="3"/>
        <v>HFT139Ignore</v>
      </c>
      <c r="D116" s="49" t="str">
        <f t="shared" si="4"/>
        <v>HFT139Ignore</v>
      </c>
      <c r="E116" s="44" t="s">
        <v>604</v>
      </c>
      <c r="F116" s="44" t="s">
        <v>1105</v>
      </c>
      <c r="G116" s="44" t="s">
        <v>1106</v>
      </c>
      <c r="H116" s="45">
        <v>303000</v>
      </c>
      <c r="I116" s="44" t="s">
        <v>637</v>
      </c>
      <c r="J116" s="44">
        <v>390409</v>
      </c>
      <c r="K116" s="45">
        <v>0</v>
      </c>
      <c r="L116" s="44" t="s">
        <v>642</v>
      </c>
      <c r="M116" s="44" t="s">
        <v>607</v>
      </c>
      <c r="N116" s="45">
        <v>0</v>
      </c>
      <c r="O116" s="45">
        <v>1.47</v>
      </c>
      <c r="P116" s="45">
        <v>0</v>
      </c>
      <c r="Q116" s="45">
        <v>0</v>
      </c>
      <c r="R116" s="45">
        <v>0</v>
      </c>
      <c r="S116" s="45">
        <v>1.47</v>
      </c>
      <c r="T116" s="45">
        <v>0</v>
      </c>
      <c r="U116" s="45">
        <v>1.47</v>
      </c>
      <c r="V116" s="45">
        <v>0</v>
      </c>
      <c r="W116" s="45">
        <v>0</v>
      </c>
      <c r="X116" s="45">
        <v>0</v>
      </c>
      <c r="Y116" s="45">
        <v>1.47</v>
      </c>
      <c r="Z116" s="50">
        <f t="shared" si="5"/>
        <v>0</v>
      </c>
      <c r="AA116" s="48" t="e">
        <f>HLOOKUP(F116,'HY financials'!$4:$4,1,0)</f>
        <v>#N/A</v>
      </c>
    </row>
    <row r="117" spans="1:28" ht="12.5">
      <c r="A117" s="49" t="str">
        <f>IFERROR(VLOOKUP(J117,'TB mapping-Matured'!A:D,4,0),0)</f>
        <v>Ignore</v>
      </c>
      <c r="B117" s="49" t="str">
        <f>IFERROR(VLOOKUP(J117,'TB mapping-Matured'!A:C,3,0),0)</f>
        <v>Ignore</v>
      </c>
      <c r="C117" s="49" t="str">
        <f t="shared" si="3"/>
        <v>HFT139Ignore</v>
      </c>
      <c r="D117" s="49" t="str">
        <f t="shared" si="4"/>
        <v>HFT139Ignore</v>
      </c>
      <c r="E117" s="44" t="s">
        <v>604</v>
      </c>
      <c r="F117" s="44" t="s">
        <v>1105</v>
      </c>
      <c r="G117" s="44" t="s">
        <v>1106</v>
      </c>
      <c r="H117" s="45">
        <v>303000</v>
      </c>
      <c r="I117" s="44" t="s">
        <v>637</v>
      </c>
      <c r="J117" s="44">
        <v>390445</v>
      </c>
      <c r="K117" s="45">
        <v>0</v>
      </c>
      <c r="L117" s="44" t="s">
        <v>693</v>
      </c>
      <c r="M117" s="44" t="s">
        <v>607</v>
      </c>
      <c r="N117" s="45">
        <v>0</v>
      </c>
      <c r="O117" s="45">
        <v>12.39</v>
      </c>
      <c r="P117" s="45">
        <v>0</v>
      </c>
      <c r="Q117" s="45">
        <v>0</v>
      </c>
      <c r="R117" s="45">
        <v>0</v>
      </c>
      <c r="S117" s="45">
        <v>12.39</v>
      </c>
      <c r="T117" s="45">
        <v>0</v>
      </c>
      <c r="U117" s="45">
        <v>12.39</v>
      </c>
      <c r="V117" s="45">
        <v>0</v>
      </c>
      <c r="W117" s="45">
        <v>0</v>
      </c>
      <c r="X117" s="45">
        <v>0</v>
      </c>
      <c r="Y117" s="45">
        <v>12.39</v>
      </c>
      <c r="Z117" s="50">
        <f t="shared" si="5"/>
        <v>0</v>
      </c>
      <c r="AA117" s="48" t="e">
        <f>HLOOKUP(F117,'HY financials'!$4:$4,1,0)</f>
        <v>#N/A</v>
      </c>
    </row>
    <row r="118" spans="1:28" ht="12.5">
      <c r="A118" s="49" t="str">
        <f>IFERROR(VLOOKUP(J118,'TB mapping-Matured'!A:D,4,0),0)</f>
        <v>Ignore</v>
      </c>
      <c r="B118" s="49" t="str">
        <f>IFERROR(VLOOKUP(J118,'TB mapping-Matured'!A:C,3,0),0)</f>
        <v>Ignore</v>
      </c>
      <c r="C118" s="49" t="str">
        <f t="shared" si="3"/>
        <v>HFT139Ignore</v>
      </c>
      <c r="D118" s="49" t="str">
        <f t="shared" si="4"/>
        <v>HFT139Ignore</v>
      </c>
      <c r="E118" s="44" t="s">
        <v>604</v>
      </c>
      <c r="F118" s="44" t="s">
        <v>1105</v>
      </c>
      <c r="G118" s="44" t="s">
        <v>1106</v>
      </c>
      <c r="H118" s="45">
        <v>303000</v>
      </c>
      <c r="I118" s="44" t="s">
        <v>637</v>
      </c>
      <c r="J118" s="44">
        <v>390446</v>
      </c>
      <c r="K118" s="45">
        <v>0</v>
      </c>
      <c r="L118" s="44" t="s">
        <v>877</v>
      </c>
      <c r="M118" s="44" t="s">
        <v>607</v>
      </c>
      <c r="N118" s="45">
        <v>-12.37</v>
      </c>
      <c r="O118" s="45">
        <v>0</v>
      </c>
      <c r="P118" s="45">
        <v>0</v>
      </c>
      <c r="Q118" s="45">
        <v>0</v>
      </c>
      <c r="R118" s="45">
        <v>-12.37</v>
      </c>
      <c r="S118" s="45">
        <v>0</v>
      </c>
      <c r="T118" s="45">
        <v>-12.37</v>
      </c>
      <c r="U118" s="45">
        <v>0</v>
      </c>
      <c r="V118" s="45">
        <v>0</v>
      </c>
      <c r="W118" s="45">
        <v>0</v>
      </c>
      <c r="X118" s="45">
        <v>-12.37</v>
      </c>
      <c r="Y118" s="45">
        <v>0</v>
      </c>
      <c r="Z118" s="50">
        <f t="shared" si="5"/>
        <v>0</v>
      </c>
      <c r="AA118" s="48" t="e">
        <f>HLOOKUP(F118,'HY financials'!$4:$4,1,0)</f>
        <v>#N/A</v>
      </c>
    </row>
    <row r="119" spans="1:28" ht="12.5">
      <c r="A119" s="49">
        <f>IFERROR(VLOOKUP(J119,'TB mapping-Matured'!A:D,4,0),0)</f>
        <v>0</v>
      </c>
      <c r="B119" s="49">
        <f>IFERROR(VLOOKUP(J119,'TB mapping-Matured'!A:C,3,0),0)</f>
        <v>5.3</v>
      </c>
      <c r="C119" s="49" t="str">
        <f t="shared" si="3"/>
        <v>HFT1390</v>
      </c>
      <c r="D119" s="49" t="str">
        <f t="shared" si="4"/>
        <v>HFT1395.3</v>
      </c>
      <c r="E119" s="44" t="s">
        <v>604</v>
      </c>
      <c r="F119" s="44" t="s">
        <v>1105</v>
      </c>
      <c r="G119" s="44" t="s">
        <v>1106</v>
      </c>
      <c r="H119" s="45">
        <v>410000</v>
      </c>
      <c r="I119" s="44" t="s">
        <v>743</v>
      </c>
      <c r="J119" s="44">
        <v>412120</v>
      </c>
      <c r="K119" s="45">
        <v>0</v>
      </c>
      <c r="L119" s="44" t="s">
        <v>744</v>
      </c>
      <c r="M119" s="44" t="s">
        <v>607</v>
      </c>
      <c r="N119" s="45">
        <v>0</v>
      </c>
      <c r="O119" s="45">
        <v>0</v>
      </c>
      <c r="P119" s="45">
        <v>0</v>
      </c>
      <c r="Q119" s="45">
        <v>112833.74</v>
      </c>
      <c r="R119" s="45">
        <v>0</v>
      </c>
      <c r="S119" s="45">
        <v>112833.74</v>
      </c>
      <c r="T119" s="45">
        <v>0</v>
      </c>
      <c r="U119" s="45">
        <v>0</v>
      </c>
      <c r="V119" s="45">
        <v>0</v>
      </c>
      <c r="W119" s="45">
        <v>112833.74</v>
      </c>
      <c r="X119" s="45">
        <v>0</v>
      </c>
      <c r="Y119" s="45">
        <v>112833.74</v>
      </c>
      <c r="Z119" s="50">
        <f t="shared" si="5"/>
        <v>1.1283374000000001E-2</v>
      </c>
      <c r="AA119" s="48" t="e">
        <f>HLOOKUP(F119,'HY financials'!$4:$4,1,0)</f>
        <v>#N/A</v>
      </c>
    </row>
    <row r="120" spans="1:28" ht="12.5">
      <c r="A120" s="49">
        <f>IFERROR(VLOOKUP(J120,'TB mapping-Matured'!A:D,4,0),0)</f>
        <v>0</v>
      </c>
      <c r="B120" s="49" t="str">
        <f>IFERROR(VLOOKUP(J120,'TB mapping-Matured'!A:C,3,0),0)</f>
        <v>ignore</v>
      </c>
      <c r="C120" s="49" t="str">
        <f t="shared" si="3"/>
        <v>HFT1390</v>
      </c>
      <c r="D120" s="49" t="str">
        <f t="shared" si="4"/>
        <v>HFT139ignore</v>
      </c>
      <c r="E120" s="44" t="s">
        <v>604</v>
      </c>
      <c r="F120" s="44" t="s">
        <v>1105</v>
      </c>
      <c r="G120" s="44" t="s">
        <v>1106</v>
      </c>
      <c r="H120" s="45">
        <v>430000</v>
      </c>
      <c r="I120" s="44" t="s">
        <v>643</v>
      </c>
      <c r="J120" s="44">
        <v>432120</v>
      </c>
      <c r="K120" s="45">
        <v>0</v>
      </c>
      <c r="L120" s="44" t="s">
        <v>644</v>
      </c>
      <c r="M120" s="44" t="s">
        <v>607</v>
      </c>
      <c r="N120" s="45">
        <v>0</v>
      </c>
      <c r="O120" s="45">
        <v>72203.42</v>
      </c>
      <c r="P120" s="45">
        <v>-72203.42</v>
      </c>
      <c r="Q120" s="45">
        <v>0</v>
      </c>
      <c r="R120" s="45">
        <v>0</v>
      </c>
      <c r="S120" s="45">
        <v>0</v>
      </c>
      <c r="T120" s="45">
        <v>0</v>
      </c>
      <c r="U120" s="45">
        <v>72203.42</v>
      </c>
      <c r="V120" s="45">
        <v>-72203.42</v>
      </c>
      <c r="W120" s="45">
        <v>0</v>
      </c>
      <c r="X120" s="45">
        <v>0</v>
      </c>
      <c r="Y120" s="45">
        <v>0</v>
      </c>
      <c r="Z120" s="50">
        <f t="shared" si="5"/>
        <v>-7.2203420000000003E-3</v>
      </c>
      <c r="AA120" s="48" t="e">
        <f>HLOOKUP(F120,'HY financials'!$4:$4,1,0)</f>
        <v>#N/A</v>
      </c>
    </row>
    <row r="121" spans="1:28" ht="12.5">
      <c r="A121" s="49">
        <f>IFERROR(VLOOKUP(J121,'TB mapping-Matured'!A:D,4,0),0)</f>
        <v>0</v>
      </c>
      <c r="B121" s="49" t="str">
        <f>IFERROR(VLOOKUP(J121,'TB mapping-Matured'!A:C,3,0),0)</f>
        <v>ignore</v>
      </c>
      <c r="C121" s="49" t="str">
        <f t="shared" si="3"/>
        <v>HFT1390</v>
      </c>
      <c r="D121" s="49" t="str">
        <f t="shared" si="4"/>
        <v>HFT139ignore</v>
      </c>
      <c r="E121" s="44" t="s">
        <v>604</v>
      </c>
      <c r="F121" s="44" t="s">
        <v>1105</v>
      </c>
      <c r="G121" s="44" t="s">
        <v>1106</v>
      </c>
      <c r="H121" s="45">
        <v>430000</v>
      </c>
      <c r="I121" s="44" t="s">
        <v>643</v>
      </c>
      <c r="J121" s="44">
        <v>432145</v>
      </c>
      <c r="K121" s="45">
        <v>0</v>
      </c>
      <c r="L121" s="44" t="s">
        <v>686</v>
      </c>
      <c r="M121" s="44" t="s">
        <v>607</v>
      </c>
      <c r="N121" s="45">
        <v>0</v>
      </c>
      <c r="O121" s="45">
        <v>43137.64</v>
      </c>
      <c r="P121" s="45">
        <v>-43137.64</v>
      </c>
      <c r="Q121" s="45">
        <v>0</v>
      </c>
      <c r="R121" s="45">
        <v>0</v>
      </c>
      <c r="S121" s="45">
        <v>0</v>
      </c>
      <c r="T121" s="45">
        <v>0</v>
      </c>
      <c r="U121" s="45">
        <v>43137.64</v>
      </c>
      <c r="V121" s="45">
        <v>-43137.64</v>
      </c>
      <c r="W121" s="45">
        <v>0</v>
      </c>
      <c r="X121" s="45">
        <v>0</v>
      </c>
      <c r="Y121" s="45">
        <v>0</v>
      </c>
      <c r="Z121" s="50">
        <f t="shared" si="5"/>
        <v>-4.3137640000000003E-3</v>
      </c>
      <c r="AA121" s="48" t="e">
        <f>HLOOKUP(F121,'HY financials'!$4:$4,1,0)</f>
        <v>#N/A</v>
      </c>
    </row>
    <row r="122" spans="1:28" ht="12.5">
      <c r="A122" s="49">
        <f>IFERROR(VLOOKUP(J122,'TB mapping-Matured'!A:D,4,0),0)</f>
        <v>0</v>
      </c>
      <c r="B122" s="49" t="str">
        <f>IFERROR(VLOOKUP(J122,'TB mapping-Matured'!A:C,3,0),0)</f>
        <v>ignore</v>
      </c>
      <c r="C122" s="49" t="str">
        <f t="shared" si="3"/>
        <v>HFT1390</v>
      </c>
      <c r="D122" s="49" t="str">
        <f t="shared" si="4"/>
        <v>HFT139ignore</v>
      </c>
      <c r="E122" s="44" t="s">
        <v>604</v>
      </c>
      <c r="F122" s="44" t="s">
        <v>1105</v>
      </c>
      <c r="G122" s="44" t="s">
        <v>1106</v>
      </c>
      <c r="H122" s="45">
        <v>430000</v>
      </c>
      <c r="I122" s="44" t="s">
        <v>643</v>
      </c>
      <c r="J122" s="44">
        <v>432190</v>
      </c>
      <c r="K122" s="45">
        <v>0</v>
      </c>
      <c r="L122" s="44" t="s">
        <v>687</v>
      </c>
      <c r="M122" s="44" t="s">
        <v>607</v>
      </c>
      <c r="N122" s="45">
        <v>0</v>
      </c>
      <c r="O122" s="45">
        <v>9334.3700000000008</v>
      </c>
      <c r="P122" s="45">
        <v>-9334.3700000000008</v>
      </c>
      <c r="Q122" s="45">
        <v>0</v>
      </c>
      <c r="R122" s="45">
        <v>0</v>
      </c>
      <c r="S122" s="45">
        <v>0</v>
      </c>
      <c r="T122" s="45">
        <v>0</v>
      </c>
      <c r="U122" s="45">
        <v>9334.3700000000008</v>
      </c>
      <c r="V122" s="45">
        <v>-9334.3700000000008</v>
      </c>
      <c r="W122" s="45">
        <v>0</v>
      </c>
      <c r="X122" s="45">
        <v>0</v>
      </c>
      <c r="Y122" s="45">
        <v>0</v>
      </c>
      <c r="Z122" s="50">
        <f t="shared" si="5"/>
        <v>-9.3343700000000007E-4</v>
      </c>
      <c r="AA122" s="48" t="e">
        <f>HLOOKUP(F122,'HY financials'!$4:$4,1,0)</f>
        <v>#N/A</v>
      </c>
    </row>
    <row r="123" spans="1:28" ht="12.5">
      <c r="A123" s="49">
        <f>IFERROR(VLOOKUP(J123,'TB mapping-Matured'!A:D,4,0),0)</f>
        <v>0</v>
      </c>
      <c r="B123" s="49">
        <f>IFERROR(VLOOKUP(J123,'TB mapping-Matured'!A:C,3,0),0)</f>
        <v>5.2</v>
      </c>
      <c r="C123" s="49" t="str">
        <f t="shared" si="3"/>
        <v>HFT1390</v>
      </c>
      <c r="D123" s="49" t="str">
        <f t="shared" si="4"/>
        <v>HFT1395.2</v>
      </c>
      <c r="E123" s="44" t="s">
        <v>604</v>
      </c>
      <c r="F123" s="44" t="s">
        <v>1105</v>
      </c>
      <c r="G123" s="44" t="s">
        <v>1106</v>
      </c>
      <c r="H123" s="45">
        <v>450000</v>
      </c>
      <c r="I123" s="44" t="s">
        <v>646</v>
      </c>
      <c r="J123" s="44">
        <v>452120</v>
      </c>
      <c r="K123" s="45">
        <v>0</v>
      </c>
      <c r="L123" s="44" t="s">
        <v>647</v>
      </c>
      <c r="M123" s="44" t="s">
        <v>607</v>
      </c>
      <c r="N123" s="45">
        <v>0</v>
      </c>
      <c r="O123" s="45">
        <v>0</v>
      </c>
      <c r="P123" s="45">
        <v>0</v>
      </c>
      <c r="Q123" s="45">
        <v>294149.22000000003</v>
      </c>
      <c r="R123" s="45">
        <v>0</v>
      </c>
      <c r="S123" s="45">
        <v>294149.22000000003</v>
      </c>
      <c r="T123" s="45">
        <v>0</v>
      </c>
      <c r="U123" s="45">
        <v>0</v>
      </c>
      <c r="V123" s="45">
        <v>0</v>
      </c>
      <c r="W123" s="45">
        <v>294149.22000000003</v>
      </c>
      <c r="X123" s="45">
        <v>0</v>
      </c>
      <c r="Y123" s="45">
        <v>294149.22000000003</v>
      </c>
      <c r="Z123" s="50">
        <f t="shared" si="5"/>
        <v>2.9414922000000003E-2</v>
      </c>
      <c r="AA123" s="48" t="e">
        <f>HLOOKUP(F123,'HY financials'!$4:$4,1,0)</f>
        <v>#N/A</v>
      </c>
    </row>
    <row r="124" spans="1:28" ht="12.5">
      <c r="A124" s="49">
        <f>IFERROR(VLOOKUP(J124,'TB mapping-Matured'!A:D,4,0),0)</f>
        <v>0</v>
      </c>
      <c r="B124" s="49">
        <f>IFERROR(VLOOKUP(J124,'TB mapping-Matured'!A:C,3,0),0)</f>
        <v>5.2</v>
      </c>
      <c r="C124" s="49" t="str">
        <f t="shared" si="3"/>
        <v>HFT1390</v>
      </c>
      <c r="D124" s="49" t="str">
        <f t="shared" si="4"/>
        <v>HFT1395.2</v>
      </c>
      <c r="E124" s="44" t="s">
        <v>604</v>
      </c>
      <c r="F124" s="44" t="s">
        <v>1105</v>
      </c>
      <c r="G124" s="44" t="s">
        <v>1106</v>
      </c>
      <c r="H124" s="45">
        <v>450000</v>
      </c>
      <c r="I124" s="44" t="s">
        <v>646</v>
      </c>
      <c r="J124" s="44">
        <v>452145</v>
      </c>
      <c r="K124" s="45">
        <v>0</v>
      </c>
      <c r="L124" s="44" t="s">
        <v>688</v>
      </c>
      <c r="M124" s="44" t="s">
        <v>607</v>
      </c>
      <c r="N124" s="45">
        <v>0</v>
      </c>
      <c r="O124" s="45">
        <v>0</v>
      </c>
      <c r="P124" s="45">
        <v>0</v>
      </c>
      <c r="Q124" s="45">
        <v>97493.64</v>
      </c>
      <c r="R124" s="45">
        <v>0</v>
      </c>
      <c r="S124" s="45">
        <v>97493.64</v>
      </c>
      <c r="T124" s="45">
        <v>0</v>
      </c>
      <c r="U124" s="45">
        <v>0</v>
      </c>
      <c r="V124" s="45">
        <v>0</v>
      </c>
      <c r="W124" s="45">
        <v>97493.64</v>
      </c>
      <c r="X124" s="45">
        <v>0</v>
      </c>
      <c r="Y124" s="45">
        <v>97493.64</v>
      </c>
      <c r="Z124" s="50">
        <f t="shared" si="5"/>
        <v>9.7493639999999999E-3</v>
      </c>
      <c r="AA124" s="48" t="e">
        <f>HLOOKUP(F124,'HY financials'!$4:$4,1,0)</f>
        <v>#N/A</v>
      </c>
    </row>
    <row r="125" spans="1:28" ht="12.5">
      <c r="A125" s="49">
        <f>IFERROR(VLOOKUP(J125,'TB mapping-Matured'!A:D,4,0),0)</f>
        <v>0</v>
      </c>
      <c r="B125" s="49">
        <f>IFERROR(VLOOKUP(J125,'TB mapping-Matured'!A:C,3,0),0)</f>
        <v>5.2</v>
      </c>
      <c r="C125" s="49" t="str">
        <f t="shared" si="3"/>
        <v>HFT1390</v>
      </c>
      <c r="D125" s="49" t="str">
        <f t="shared" si="4"/>
        <v>HFT1395.2</v>
      </c>
      <c r="E125" s="44" t="s">
        <v>604</v>
      </c>
      <c r="F125" s="44" t="s">
        <v>1105</v>
      </c>
      <c r="G125" s="44" t="s">
        <v>1106</v>
      </c>
      <c r="H125" s="45">
        <v>450000</v>
      </c>
      <c r="I125" s="44" t="s">
        <v>646</v>
      </c>
      <c r="J125" s="44">
        <v>452181</v>
      </c>
      <c r="K125" s="45">
        <v>0</v>
      </c>
      <c r="L125" s="44" t="s">
        <v>689</v>
      </c>
      <c r="M125" s="44" t="s">
        <v>607</v>
      </c>
      <c r="N125" s="45">
        <v>0</v>
      </c>
      <c r="O125" s="45">
        <v>0</v>
      </c>
      <c r="P125" s="45">
        <v>0</v>
      </c>
      <c r="Q125" s="45">
        <v>115396.87</v>
      </c>
      <c r="R125" s="45">
        <v>0</v>
      </c>
      <c r="S125" s="45">
        <v>115396.87</v>
      </c>
      <c r="T125" s="45">
        <v>0</v>
      </c>
      <c r="U125" s="45">
        <v>0</v>
      </c>
      <c r="V125" s="45">
        <v>0</v>
      </c>
      <c r="W125" s="45">
        <v>115396.87</v>
      </c>
      <c r="X125" s="45">
        <v>0</v>
      </c>
      <c r="Y125" s="45">
        <v>115396.87</v>
      </c>
      <c r="Z125" s="50">
        <f t="shared" si="5"/>
        <v>1.1539687E-2</v>
      </c>
      <c r="AA125" s="48" t="e">
        <f>HLOOKUP(F125,'HY financials'!$4:$4,1,0)</f>
        <v>#N/A</v>
      </c>
    </row>
    <row r="126" spans="1:28" ht="12.5">
      <c r="A126" s="49">
        <f>IFERROR(VLOOKUP(J126,'TB mapping-Matured'!A:D,4,0),0)</f>
        <v>0</v>
      </c>
      <c r="B126" s="49">
        <f>IFERROR(VLOOKUP(J126,'TB mapping-Matured'!A:C,3,0),0)</f>
        <v>5.2</v>
      </c>
      <c r="C126" s="49" t="str">
        <f t="shared" si="3"/>
        <v>HFT1390</v>
      </c>
      <c r="D126" s="49" t="str">
        <f t="shared" si="4"/>
        <v>HFT1395.2</v>
      </c>
      <c r="E126" s="44" t="s">
        <v>604</v>
      </c>
      <c r="F126" s="44" t="s">
        <v>1105</v>
      </c>
      <c r="G126" s="44" t="s">
        <v>1106</v>
      </c>
      <c r="H126" s="45">
        <v>450000</v>
      </c>
      <c r="I126" s="44" t="s">
        <v>646</v>
      </c>
      <c r="J126" s="44">
        <v>452229</v>
      </c>
      <c r="K126" s="45">
        <v>0</v>
      </c>
      <c r="L126" s="44" t="s">
        <v>649</v>
      </c>
      <c r="M126" s="44" t="s">
        <v>607</v>
      </c>
      <c r="N126" s="45">
        <v>0</v>
      </c>
      <c r="O126" s="45">
        <v>0</v>
      </c>
      <c r="P126" s="45">
        <v>0</v>
      </c>
      <c r="Q126" s="45">
        <v>1951.53</v>
      </c>
      <c r="R126" s="45">
        <v>0</v>
      </c>
      <c r="S126" s="45">
        <v>1951.53</v>
      </c>
      <c r="T126" s="45">
        <v>0</v>
      </c>
      <c r="U126" s="45">
        <v>0</v>
      </c>
      <c r="V126" s="45">
        <v>0</v>
      </c>
      <c r="W126" s="45">
        <v>1951.53</v>
      </c>
      <c r="X126" s="45">
        <v>0</v>
      </c>
      <c r="Y126" s="45">
        <v>1951.53</v>
      </c>
      <c r="Z126" s="50">
        <f t="shared" si="5"/>
        <v>1.9515299999999999E-4</v>
      </c>
      <c r="AA126" s="48" t="e">
        <f>HLOOKUP(F126,'HY financials'!$4:$4,1,0)</f>
        <v>#N/A</v>
      </c>
    </row>
    <row r="127" spans="1:28" ht="12.5">
      <c r="A127" s="49">
        <f>IFERROR(VLOOKUP(J127,'TB mapping-Matured'!A:D,4,0),0)</f>
        <v>0</v>
      </c>
      <c r="B127" s="49">
        <f>IFERROR(VLOOKUP(J127,'TB mapping-Matured'!A:C,3,0),0)</f>
        <v>5.2</v>
      </c>
      <c r="C127" s="49" t="str">
        <f t="shared" si="3"/>
        <v>HFT1390</v>
      </c>
      <c r="D127" s="49" t="str">
        <f t="shared" si="4"/>
        <v>HFT1395.2</v>
      </c>
      <c r="E127" s="44" t="s">
        <v>604</v>
      </c>
      <c r="F127" s="44" t="s">
        <v>1105</v>
      </c>
      <c r="G127" s="44" t="s">
        <v>1106</v>
      </c>
      <c r="H127" s="45">
        <v>450000</v>
      </c>
      <c r="I127" s="44" t="s">
        <v>646</v>
      </c>
      <c r="J127" s="44">
        <v>452247</v>
      </c>
      <c r="K127" s="45">
        <v>0</v>
      </c>
      <c r="L127" s="44" t="s">
        <v>1098</v>
      </c>
      <c r="M127" s="44" t="s">
        <v>607</v>
      </c>
      <c r="N127" s="45">
        <v>0</v>
      </c>
      <c r="O127" s="45">
        <v>0</v>
      </c>
      <c r="P127" s="45">
        <v>0</v>
      </c>
      <c r="Q127" s="45">
        <v>1504470.74</v>
      </c>
      <c r="R127" s="45">
        <v>0</v>
      </c>
      <c r="S127" s="45">
        <v>1504470.74</v>
      </c>
      <c r="T127" s="45">
        <v>0</v>
      </c>
      <c r="U127" s="45">
        <v>0</v>
      </c>
      <c r="V127" s="45">
        <v>0</v>
      </c>
      <c r="W127" s="45">
        <v>1504470.74</v>
      </c>
      <c r="X127" s="45">
        <v>0</v>
      </c>
      <c r="Y127" s="45">
        <v>1504470.74</v>
      </c>
      <c r="Z127" s="50">
        <f t="shared" si="5"/>
        <v>0.15044707399999999</v>
      </c>
      <c r="AA127" s="48" t="e">
        <f>HLOOKUP(F127,'HY financials'!$4:$4,1,0)</f>
        <v>#N/A</v>
      </c>
    </row>
    <row r="128" spans="1:28" ht="12.5">
      <c r="A128" s="49">
        <f>IFERROR(VLOOKUP(J128,'TB mapping-Matured'!A:D,4,0),0)</f>
        <v>0</v>
      </c>
      <c r="B128" s="49">
        <f>IFERROR(VLOOKUP(J128,'TB mapping-Matured'!A:C,3,0),0)</f>
        <v>5.5</v>
      </c>
      <c r="C128" s="49" t="str">
        <f t="shared" si="3"/>
        <v>HFT1390</v>
      </c>
      <c r="D128" s="49" t="str">
        <f t="shared" si="4"/>
        <v>HFT1395.5</v>
      </c>
      <c r="E128" s="44" t="s">
        <v>604</v>
      </c>
      <c r="F128" s="44" t="s">
        <v>1105</v>
      </c>
      <c r="G128" s="44" t="s">
        <v>1106</v>
      </c>
      <c r="H128" s="45">
        <v>460000</v>
      </c>
      <c r="I128" s="44" t="s">
        <v>651</v>
      </c>
      <c r="J128" s="44">
        <v>460106</v>
      </c>
      <c r="K128" s="45">
        <v>0</v>
      </c>
      <c r="L128" s="44" t="s">
        <v>652</v>
      </c>
      <c r="M128" s="44" t="s">
        <v>607</v>
      </c>
      <c r="N128" s="45">
        <v>0</v>
      </c>
      <c r="O128" s="45">
        <v>0</v>
      </c>
      <c r="P128" s="45">
        <v>0</v>
      </c>
      <c r="Q128" s="45">
        <v>0.12</v>
      </c>
      <c r="R128" s="45">
        <v>0</v>
      </c>
      <c r="S128" s="45">
        <v>0.12</v>
      </c>
      <c r="T128" s="45">
        <v>0</v>
      </c>
      <c r="U128" s="45">
        <v>0</v>
      </c>
      <c r="V128" s="45">
        <v>0</v>
      </c>
      <c r="W128" s="45">
        <v>0.12</v>
      </c>
      <c r="X128" s="45">
        <v>0</v>
      </c>
      <c r="Y128" s="45">
        <v>0.12</v>
      </c>
      <c r="Z128" s="50">
        <f>ROUND(IF(I128="Issue Capital",(X128+Y128)/10000000,(V128+W128)/10000000),0)</f>
        <v>0</v>
      </c>
      <c r="AA128" s="48" t="e">
        <f>HLOOKUP(F128,'HY financials'!$4:$4,1,0)</f>
        <v>#N/A</v>
      </c>
      <c r="AB128" s="240"/>
    </row>
    <row r="129" spans="1:28" ht="12.5">
      <c r="A129" s="49">
        <f>IFERROR(VLOOKUP(J129,'TB mapping-Matured'!A:D,4,0),0)</f>
        <v>0</v>
      </c>
      <c r="B129" s="49">
        <f>IFERROR(VLOOKUP(J129,'TB mapping-Matured'!A:C,3,0),0)</f>
        <v>5.5</v>
      </c>
      <c r="C129" s="49" t="str">
        <f t="shared" si="3"/>
        <v>HFT1390</v>
      </c>
      <c r="D129" s="49" t="str">
        <f t="shared" si="4"/>
        <v>HFT1395.5</v>
      </c>
      <c r="E129" s="44" t="s">
        <v>604</v>
      </c>
      <c r="F129" s="44" t="s">
        <v>1105</v>
      </c>
      <c r="G129" s="44" t="s">
        <v>1106</v>
      </c>
      <c r="H129" s="45">
        <v>460000</v>
      </c>
      <c r="I129" s="44" t="s">
        <v>651</v>
      </c>
      <c r="J129" s="44">
        <v>460108</v>
      </c>
      <c r="K129" s="45">
        <v>0</v>
      </c>
      <c r="L129" s="44" t="s">
        <v>653</v>
      </c>
      <c r="M129" s="44" t="s">
        <v>607</v>
      </c>
      <c r="N129" s="45">
        <v>0</v>
      </c>
      <c r="O129" s="45">
        <v>0</v>
      </c>
      <c r="P129" s="45">
        <v>-0.13</v>
      </c>
      <c r="Q129" s="45">
        <v>0</v>
      </c>
      <c r="R129" s="45">
        <v>-0.13</v>
      </c>
      <c r="S129" s="45">
        <v>0</v>
      </c>
      <c r="T129" s="45">
        <v>0</v>
      </c>
      <c r="U129" s="45">
        <v>0</v>
      </c>
      <c r="V129" s="45">
        <v>-0.13</v>
      </c>
      <c r="W129" s="45">
        <v>0</v>
      </c>
      <c r="X129" s="45">
        <v>-0.13</v>
      </c>
      <c r="Y129" s="45">
        <v>0</v>
      </c>
      <c r="Z129" s="50">
        <f>ROUND(IF(I129="Issue Capital",(X129+Y129)/10000000,(V129+W129)/10000000),0)</f>
        <v>0</v>
      </c>
      <c r="AA129" s="48" t="e">
        <f>HLOOKUP(F129,'HY financials'!$4:$4,1,0)</f>
        <v>#N/A</v>
      </c>
      <c r="AB129" s="240"/>
    </row>
    <row r="130" spans="1:28" ht="12.5">
      <c r="A130" s="49">
        <f>IFERROR(VLOOKUP(J130,'TB mapping-Matured'!A:D,4,0),0)</f>
        <v>0</v>
      </c>
      <c r="B130" s="49">
        <f>IFERROR(VLOOKUP(J130,'TB mapping-Matured'!A:C,3,0),0)</f>
        <v>5.5</v>
      </c>
      <c r="C130" s="49" t="str">
        <f t="shared" si="3"/>
        <v>HFT1390</v>
      </c>
      <c r="D130" s="49" t="str">
        <f t="shared" si="4"/>
        <v>HFT1395.5</v>
      </c>
      <c r="E130" s="44" t="s">
        <v>604</v>
      </c>
      <c r="F130" s="44" t="s">
        <v>1105</v>
      </c>
      <c r="G130" s="44" t="s">
        <v>1106</v>
      </c>
      <c r="H130" s="45">
        <v>460000</v>
      </c>
      <c r="I130" s="44" t="s">
        <v>651</v>
      </c>
      <c r="J130" s="44">
        <v>460143</v>
      </c>
      <c r="K130" s="45">
        <v>0</v>
      </c>
      <c r="L130" s="44" t="s">
        <v>813</v>
      </c>
      <c r="M130" s="44" t="s">
        <v>607</v>
      </c>
      <c r="N130" s="45">
        <v>0</v>
      </c>
      <c r="O130" s="45">
        <v>0</v>
      </c>
      <c r="P130" s="45">
        <v>0</v>
      </c>
      <c r="Q130" s="45">
        <v>0.01</v>
      </c>
      <c r="R130" s="45">
        <v>0</v>
      </c>
      <c r="S130" s="45">
        <v>0.01</v>
      </c>
      <c r="T130" s="45">
        <v>0</v>
      </c>
      <c r="U130" s="45">
        <v>0</v>
      </c>
      <c r="V130" s="45">
        <v>0</v>
      </c>
      <c r="W130" s="45">
        <v>0.01</v>
      </c>
      <c r="X130" s="45">
        <v>0</v>
      </c>
      <c r="Y130" s="45">
        <v>0.01</v>
      </c>
      <c r="Z130" s="50">
        <f>ROUND(IF(I130="Issue Capital",(X130+Y130)/10000000,(V130+W130)/10000000),0)</f>
        <v>0</v>
      </c>
      <c r="AA130" s="48" t="e">
        <f>HLOOKUP(F130,'HY financials'!$4:$4,1,0)</f>
        <v>#N/A</v>
      </c>
      <c r="AB130" s="240"/>
    </row>
    <row r="131" spans="1:28" ht="12.5">
      <c r="A131" s="49">
        <f>IFERROR(VLOOKUP(J131,'TB mapping-Matured'!A:D,4,0),0)</f>
        <v>0</v>
      </c>
      <c r="B131" s="49">
        <f>IFERROR(VLOOKUP(J131,'TB mapping-Matured'!A:C,3,0),0)</f>
        <v>5.3</v>
      </c>
      <c r="C131" s="49" t="str">
        <f t="shared" si="3"/>
        <v>HFT1390</v>
      </c>
      <c r="D131" s="49" t="str">
        <f t="shared" si="4"/>
        <v>HFT1395.3</v>
      </c>
      <c r="E131" s="44" t="s">
        <v>604</v>
      </c>
      <c r="F131" s="44" t="s">
        <v>1105</v>
      </c>
      <c r="G131" s="44" t="s">
        <v>1106</v>
      </c>
      <c r="H131" s="45">
        <v>510000</v>
      </c>
      <c r="I131" s="44" t="s">
        <v>654</v>
      </c>
      <c r="J131" s="44">
        <v>512120</v>
      </c>
      <c r="K131" s="45">
        <v>0</v>
      </c>
      <c r="L131" s="44" t="s">
        <v>655</v>
      </c>
      <c r="M131" s="44" t="s">
        <v>607</v>
      </c>
      <c r="N131" s="45">
        <v>0</v>
      </c>
      <c r="O131" s="45">
        <v>0</v>
      </c>
      <c r="P131" s="45">
        <v>-196750</v>
      </c>
      <c r="Q131" s="45">
        <v>0</v>
      </c>
      <c r="R131" s="45">
        <v>-196750</v>
      </c>
      <c r="S131" s="45">
        <v>0</v>
      </c>
      <c r="T131" s="45">
        <v>0</v>
      </c>
      <c r="U131" s="45">
        <v>0</v>
      </c>
      <c r="V131" s="45">
        <v>-196750</v>
      </c>
      <c r="W131" s="45">
        <v>0</v>
      </c>
      <c r="X131" s="45">
        <v>-196750</v>
      </c>
      <c r="Y131" s="45">
        <v>0</v>
      </c>
      <c r="Z131" s="50">
        <f t="shared" si="5"/>
        <v>-1.9675000000000002E-2</v>
      </c>
      <c r="AA131" s="48" t="e">
        <f>HLOOKUP(F131,'HY financials'!$4:$4,1,0)</f>
        <v>#N/A</v>
      </c>
      <c r="AB131" s="48">
        <f>SUMIF(AA:AA,AA131,Z:Z)</f>
        <v>140.06146379299997</v>
      </c>
    </row>
    <row r="132" spans="1:28" ht="12.5">
      <c r="A132" s="49">
        <f>IFERROR(VLOOKUP(J132,'TB mapping-Matured'!A:D,4,0),0)</f>
        <v>0</v>
      </c>
      <c r="B132" s="49">
        <f>IFERROR(VLOOKUP(J132,'TB mapping-Matured'!A:C,3,0),0)</f>
        <v>5.3</v>
      </c>
      <c r="C132" s="49" t="str">
        <f t="shared" ref="C132:C195" si="6">F132&amp;A132</f>
        <v>HFT1390</v>
      </c>
      <c r="D132" s="49" t="str">
        <f t="shared" ref="D132:D195" si="7">F132&amp;B132</f>
        <v>HFT1395.3</v>
      </c>
      <c r="E132" s="44" t="s">
        <v>604</v>
      </c>
      <c r="F132" s="44" t="s">
        <v>1105</v>
      </c>
      <c r="G132" s="44" t="s">
        <v>1106</v>
      </c>
      <c r="H132" s="45">
        <v>510000</v>
      </c>
      <c r="I132" s="44" t="s">
        <v>654</v>
      </c>
      <c r="J132" s="44">
        <v>512247</v>
      </c>
      <c r="K132" s="45">
        <v>0</v>
      </c>
      <c r="L132" s="44" t="s">
        <v>1100</v>
      </c>
      <c r="M132" s="44" t="s">
        <v>607</v>
      </c>
      <c r="N132" s="45">
        <v>0</v>
      </c>
      <c r="O132" s="45">
        <v>0</v>
      </c>
      <c r="P132" s="45">
        <v>-62.07</v>
      </c>
      <c r="Q132" s="45">
        <v>0</v>
      </c>
      <c r="R132" s="45">
        <v>-62.07</v>
      </c>
      <c r="S132" s="45">
        <v>0</v>
      </c>
      <c r="T132" s="45">
        <v>0</v>
      </c>
      <c r="U132" s="45">
        <v>0</v>
      </c>
      <c r="V132" s="45">
        <v>-62.07</v>
      </c>
      <c r="W132" s="45">
        <v>0</v>
      </c>
      <c r="X132" s="45">
        <v>-62.07</v>
      </c>
      <c r="Y132" s="45">
        <v>0</v>
      </c>
      <c r="Z132" s="50">
        <f t="shared" ref="Z132:Z195" si="8">IF(I132="Issue Capital",(X132+Y132)/10000000,(V132+W132)/10000000)</f>
        <v>-6.207E-6</v>
      </c>
      <c r="AA132" s="48" t="e">
        <f>HLOOKUP(F132,'HY financials'!$4:$4,1,0)</f>
        <v>#N/A</v>
      </c>
      <c r="AB132" s="48">
        <f>SUMIF(AA:AA,AA132,Z:Z)</f>
        <v>140.06146379299997</v>
      </c>
    </row>
    <row r="133" spans="1:28" ht="12.5">
      <c r="A133" s="49">
        <f>IFERROR(VLOOKUP(J133,'TB mapping-Matured'!A:D,4,0),0)</f>
        <v>0</v>
      </c>
      <c r="B133" s="49">
        <f>IFERROR(VLOOKUP(J133,'TB mapping-Matured'!A:C,3,0),0)</f>
        <v>6.4</v>
      </c>
      <c r="C133" s="49" t="str">
        <f t="shared" si="6"/>
        <v>HFT1390</v>
      </c>
      <c r="D133" s="49" t="str">
        <f t="shared" si="7"/>
        <v>HFT1396.4</v>
      </c>
      <c r="E133" s="44" t="s">
        <v>604</v>
      </c>
      <c r="F133" s="44" t="s">
        <v>1105</v>
      </c>
      <c r="G133" s="44" t="s">
        <v>1106</v>
      </c>
      <c r="H133" s="45">
        <v>550000</v>
      </c>
      <c r="I133" s="44" t="s">
        <v>658</v>
      </c>
      <c r="J133" s="44">
        <v>553107</v>
      </c>
      <c r="K133" s="45">
        <v>0</v>
      </c>
      <c r="L133" s="44" t="s">
        <v>659</v>
      </c>
      <c r="M133" s="44" t="s">
        <v>607</v>
      </c>
      <c r="N133" s="45">
        <v>0</v>
      </c>
      <c r="O133" s="45">
        <v>0</v>
      </c>
      <c r="P133" s="45">
        <v>-106</v>
      </c>
      <c r="Q133" s="45">
        <v>0</v>
      </c>
      <c r="R133" s="45">
        <v>-106</v>
      </c>
      <c r="S133" s="45">
        <v>0</v>
      </c>
      <c r="T133" s="45">
        <v>0</v>
      </c>
      <c r="U133" s="45">
        <v>0</v>
      </c>
      <c r="V133" s="45">
        <v>-106</v>
      </c>
      <c r="W133" s="45">
        <v>0</v>
      </c>
      <c r="X133" s="45">
        <v>-106</v>
      </c>
      <c r="Y133" s="45">
        <v>0</v>
      </c>
      <c r="Z133" s="50">
        <f t="shared" si="8"/>
        <v>-1.06E-5</v>
      </c>
      <c r="AA133" s="48" t="e">
        <f>HLOOKUP(F133,'HY financials'!$4:$4,1,0)</f>
        <v>#N/A</v>
      </c>
    </row>
    <row r="134" spans="1:28" ht="12.5">
      <c r="A134" s="49">
        <f>IFERROR(VLOOKUP(J134,'TB mapping-Matured'!A:D,4,0),0)</f>
        <v>0</v>
      </c>
      <c r="B134" s="49">
        <f>IFERROR(VLOOKUP(J134,'TB mapping-Matured'!A:C,3,0),0)</f>
        <v>6.4</v>
      </c>
      <c r="C134" s="49" t="str">
        <f t="shared" si="6"/>
        <v>HFT1390</v>
      </c>
      <c r="D134" s="49" t="str">
        <f t="shared" si="7"/>
        <v>HFT1396.4</v>
      </c>
      <c r="E134" s="44" t="s">
        <v>604</v>
      </c>
      <c r="F134" s="44" t="s">
        <v>1105</v>
      </c>
      <c r="G134" s="44" t="s">
        <v>1106</v>
      </c>
      <c r="H134" s="45">
        <v>550000</v>
      </c>
      <c r="I134" s="44" t="s">
        <v>658</v>
      </c>
      <c r="J134" s="44">
        <v>553117</v>
      </c>
      <c r="K134" s="45">
        <v>0</v>
      </c>
      <c r="L134" s="44" t="s">
        <v>660</v>
      </c>
      <c r="M134" s="44" t="s">
        <v>607</v>
      </c>
      <c r="N134" s="45">
        <v>0</v>
      </c>
      <c r="O134" s="45">
        <v>0</v>
      </c>
      <c r="P134" s="45">
        <v>-4134.8100000000004</v>
      </c>
      <c r="Q134" s="45">
        <v>0</v>
      </c>
      <c r="R134" s="45">
        <v>-4134.8100000000004</v>
      </c>
      <c r="S134" s="45">
        <v>0</v>
      </c>
      <c r="T134" s="45">
        <v>0</v>
      </c>
      <c r="U134" s="45">
        <v>0</v>
      </c>
      <c r="V134" s="45">
        <v>-4134.8100000000004</v>
      </c>
      <c r="W134" s="45">
        <v>0</v>
      </c>
      <c r="X134" s="45">
        <v>-4134.8100000000004</v>
      </c>
      <c r="Y134" s="45">
        <v>0</v>
      </c>
      <c r="Z134" s="50">
        <f t="shared" si="8"/>
        <v>-4.1348100000000005E-4</v>
      </c>
      <c r="AA134" s="48" t="e">
        <f>HLOOKUP(F134,'HY financials'!$4:$4,1,0)</f>
        <v>#N/A</v>
      </c>
    </row>
    <row r="135" spans="1:28" ht="12.5">
      <c r="A135" s="49">
        <f>IFERROR(VLOOKUP(J135,'TB mapping-Matured'!A:D,4,0),0)</f>
        <v>0</v>
      </c>
      <c r="B135" s="49">
        <f>IFERROR(VLOOKUP(J135,'TB mapping-Matured'!A:C,3,0),0)</f>
        <v>6.4</v>
      </c>
      <c r="C135" s="49" t="str">
        <f t="shared" si="6"/>
        <v>HFT1390</v>
      </c>
      <c r="D135" s="49" t="str">
        <f t="shared" si="7"/>
        <v>HFT1396.4</v>
      </c>
      <c r="E135" s="44" t="s">
        <v>604</v>
      </c>
      <c r="F135" s="44" t="s">
        <v>1105</v>
      </c>
      <c r="G135" s="44" t="s">
        <v>1106</v>
      </c>
      <c r="H135" s="45">
        <v>550000</v>
      </c>
      <c r="I135" s="44" t="s">
        <v>658</v>
      </c>
      <c r="J135" s="44">
        <v>553129</v>
      </c>
      <c r="K135" s="45">
        <v>0</v>
      </c>
      <c r="L135" s="44" t="s">
        <v>661</v>
      </c>
      <c r="M135" s="44" t="s">
        <v>607</v>
      </c>
      <c r="N135" s="45">
        <v>0</v>
      </c>
      <c r="O135" s="45">
        <v>0</v>
      </c>
      <c r="P135" s="45">
        <v>-1069.54</v>
      </c>
      <c r="Q135" s="45">
        <v>0</v>
      </c>
      <c r="R135" s="45">
        <v>-1069.54</v>
      </c>
      <c r="S135" s="45">
        <v>0</v>
      </c>
      <c r="T135" s="45">
        <v>0</v>
      </c>
      <c r="U135" s="45">
        <v>0</v>
      </c>
      <c r="V135" s="45">
        <v>-1069.54</v>
      </c>
      <c r="W135" s="45">
        <v>0</v>
      </c>
      <c r="X135" s="45">
        <v>-1069.54</v>
      </c>
      <c r="Y135" s="45">
        <v>0</v>
      </c>
      <c r="Z135" s="50">
        <f t="shared" si="8"/>
        <v>-1.0695399999999999E-4</v>
      </c>
      <c r="AA135" s="48" t="e">
        <f>HLOOKUP(F135,'HY financials'!$4:$4,1,0)</f>
        <v>#N/A</v>
      </c>
    </row>
    <row r="136" spans="1:28" ht="12.5">
      <c r="A136" s="49">
        <f>IFERROR(VLOOKUP(J136,'TB mapping-Matured'!A:D,4,0),0)</f>
        <v>0</v>
      </c>
      <c r="B136" s="49">
        <f>IFERROR(VLOOKUP(J136,'TB mapping-Matured'!A:C,3,0),0)</f>
        <v>6.4</v>
      </c>
      <c r="C136" s="49" t="str">
        <f t="shared" si="6"/>
        <v>HFT1390</v>
      </c>
      <c r="D136" s="49" t="str">
        <f t="shared" si="7"/>
        <v>HFT1396.4</v>
      </c>
      <c r="E136" s="44" t="s">
        <v>604</v>
      </c>
      <c r="F136" s="44" t="s">
        <v>1105</v>
      </c>
      <c r="G136" s="44" t="s">
        <v>1106</v>
      </c>
      <c r="H136" s="45">
        <v>550000</v>
      </c>
      <c r="I136" s="44" t="s">
        <v>658</v>
      </c>
      <c r="J136" s="44">
        <v>553171</v>
      </c>
      <c r="K136" s="45">
        <v>0</v>
      </c>
      <c r="L136" s="44" t="s">
        <v>662</v>
      </c>
      <c r="M136" s="44" t="s">
        <v>607</v>
      </c>
      <c r="N136" s="45">
        <v>0</v>
      </c>
      <c r="O136" s="45">
        <v>0</v>
      </c>
      <c r="P136" s="45">
        <v>-10573.24</v>
      </c>
      <c r="Q136" s="45">
        <v>0</v>
      </c>
      <c r="R136" s="45">
        <v>-10573.24</v>
      </c>
      <c r="S136" s="45">
        <v>0</v>
      </c>
      <c r="T136" s="45">
        <v>0</v>
      </c>
      <c r="U136" s="45">
        <v>0</v>
      </c>
      <c r="V136" s="45">
        <v>-10573.24</v>
      </c>
      <c r="W136" s="45">
        <v>0</v>
      </c>
      <c r="X136" s="45">
        <v>-10573.24</v>
      </c>
      <c r="Y136" s="45">
        <v>0</v>
      </c>
      <c r="Z136" s="50">
        <f t="shared" si="8"/>
        <v>-1.0573239999999999E-3</v>
      </c>
      <c r="AA136" s="48" t="e">
        <f>HLOOKUP(F136,'HY financials'!$4:$4,1,0)</f>
        <v>#N/A</v>
      </c>
    </row>
    <row r="137" spans="1:28" ht="12.5">
      <c r="A137" s="49">
        <f>IFERROR(VLOOKUP(J137,'TB mapping-Matured'!A:D,4,0),0)</f>
        <v>0</v>
      </c>
      <c r="B137" s="49">
        <f>IFERROR(VLOOKUP(J137,'TB mapping-Matured'!A:C,3,0),0)</f>
        <v>6.4</v>
      </c>
      <c r="C137" s="49" t="str">
        <f t="shared" si="6"/>
        <v>HFT1390</v>
      </c>
      <c r="D137" s="49" t="str">
        <f t="shared" si="7"/>
        <v>HFT1396.4</v>
      </c>
      <c r="E137" s="44" t="s">
        <v>604</v>
      </c>
      <c r="F137" s="44" t="s">
        <v>1105</v>
      </c>
      <c r="G137" s="44" t="s">
        <v>1106</v>
      </c>
      <c r="H137" s="45">
        <v>550000</v>
      </c>
      <c r="I137" s="44" t="s">
        <v>658</v>
      </c>
      <c r="J137" s="44">
        <v>553176</v>
      </c>
      <c r="K137" s="45">
        <v>0</v>
      </c>
      <c r="L137" s="44" t="s">
        <v>1187</v>
      </c>
      <c r="M137" s="44" t="s">
        <v>607</v>
      </c>
      <c r="N137" s="45">
        <v>0</v>
      </c>
      <c r="O137" s="45">
        <v>0</v>
      </c>
      <c r="P137" s="45">
        <v>-4368.57</v>
      </c>
      <c r="Q137" s="45">
        <v>0</v>
      </c>
      <c r="R137" s="45">
        <v>-4368.57</v>
      </c>
      <c r="S137" s="45">
        <v>0</v>
      </c>
      <c r="T137" s="45">
        <v>0</v>
      </c>
      <c r="U137" s="45">
        <v>0</v>
      </c>
      <c r="V137" s="45">
        <v>-4368.57</v>
      </c>
      <c r="W137" s="45">
        <v>0</v>
      </c>
      <c r="X137" s="45">
        <v>-4368.57</v>
      </c>
      <c r="Y137" s="45">
        <v>0</v>
      </c>
      <c r="Z137" s="50">
        <f t="shared" si="8"/>
        <v>-4.3685699999999997E-4</v>
      </c>
      <c r="AA137" s="48" t="e">
        <f>HLOOKUP(F137,'HY financials'!$4:$4,1,0)</f>
        <v>#N/A</v>
      </c>
    </row>
    <row r="138" spans="1:28" ht="12.5">
      <c r="A138" s="49">
        <f>IFERROR(VLOOKUP(J138,'TB mapping-Matured'!A:D,4,0),0)</f>
        <v>0</v>
      </c>
      <c r="B138" s="49">
        <f>IFERROR(VLOOKUP(J138,'TB mapping-Matured'!A:C,3,0),0)</f>
        <v>6.4</v>
      </c>
      <c r="C138" s="49" t="str">
        <f t="shared" si="6"/>
        <v>HFT1390</v>
      </c>
      <c r="D138" s="49" t="str">
        <f t="shared" si="7"/>
        <v>HFT1396.4</v>
      </c>
      <c r="E138" s="44" t="s">
        <v>604</v>
      </c>
      <c r="F138" s="44" t="s">
        <v>1105</v>
      </c>
      <c r="G138" s="44" t="s">
        <v>1106</v>
      </c>
      <c r="H138" s="45">
        <v>550000</v>
      </c>
      <c r="I138" s="44" t="s">
        <v>658</v>
      </c>
      <c r="J138" s="44">
        <v>553177</v>
      </c>
      <c r="K138" s="45">
        <v>0</v>
      </c>
      <c r="L138" s="44" t="s">
        <v>2596</v>
      </c>
      <c r="M138" s="44" t="s">
        <v>607</v>
      </c>
      <c r="N138" s="45">
        <v>0</v>
      </c>
      <c r="O138" s="45">
        <v>0</v>
      </c>
      <c r="P138" s="45">
        <v>-20000</v>
      </c>
      <c r="Q138" s="45">
        <v>0</v>
      </c>
      <c r="R138" s="45">
        <v>-20000</v>
      </c>
      <c r="S138" s="45">
        <v>0</v>
      </c>
      <c r="T138" s="45">
        <v>0</v>
      </c>
      <c r="U138" s="45">
        <v>0</v>
      </c>
      <c r="V138" s="45">
        <v>-20000</v>
      </c>
      <c r="W138" s="45">
        <v>0</v>
      </c>
      <c r="X138" s="45">
        <v>-20000</v>
      </c>
      <c r="Y138" s="45">
        <v>0</v>
      </c>
      <c r="Z138" s="50">
        <f t="shared" si="8"/>
        <v>-2E-3</v>
      </c>
      <c r="AA138" s="48" t="e">
        <f>HLOOKUP(F138,'HY financials'!$4:$4,1,0)</f>
        <v>#N/A</v>
      </c>
    </row>
    <row r="139" spans="1:28" ht="12.5">
      <c r="A139" s="49">
        <f>IFERROR(VLOOKUP(J139,'TB mapping-Matured'!A:D,4,0),0)</f>
        <v>0</v>
      </c>
      <c r="B139" s="49">
        <f>IFERROR(VLOOKUP(J139,'TB mapping-Matured'!A:C,3,0),0)</f>
        <v>6.4</v>
      </c>
      <c r="C139" s="49" t="str">
        <f t="shared" si="6"/>
        <v>HFT1390</v>
      </c>
      <c r="D139" s="49" t="str">
        <f t="shared" si="7"/>
        <v>HFT1396.4</v>
      </c>
      <c r="E139" s="44" t="s">
        <v>604</v>
      </c>
      <c r="F139" s="44" t="s">
        <v>1105</v>
      </c>
      <c r="G139" s="44" t="s">
        <v>1106</v>
      </c>
      <c r="H139" s="45">
        <v>550000</v>
      </c>
      <c r="I139" s="44" t="s">
        <v>658</v>
      </c>
      <c r="J139" s="44">
        <v>553190</v>
      </c>
      <c r="K139" s="45">
        <v>0</v>
      </c>
      <c r="L139" s="44" t="s">
        <v>664</v>
      </c>
      <c r="M139" s="44" t="s">
        <v>607</v>
      </c>
      <c r="N139" s="45">
        <v>0</v>
      </c>
      <c r="O139" s="45">
        <v>0</v>
      </c>
      <c r="P139" s="45">
        <v>-10460.82</v>
      </c>
      <c r="Q139" s="45">
        <v>0</v>
      </c>
      <c r="R139" s="45">
        <v>-10460.82</v>
      </c>
      <c r="S139" s="45">
        <v>0</v>
      </c>
      <c r="T139" s="45">
        <v>0</v>
      </c>
      <c r="U139" s="45">
        <v>0</v>
      </c>
      <c r="V139" s="45">
        <v>-10460.82</v>
      </c>
      <c r="W139" s="45">
        <v>0</v>
      </c>
      <c r="X139" s="45">
        <v>-10460.82</v>
      </c>
      <c r="Y139" s="45">
        <v>0</v>
      </c>
      <c r="Z139" s="50">
        <f t="shared" si="8"/>
        <v>-1.046082E-3</v>
      </c>
      <c r="AA139" s="48" t="e">
        <f>HLOOKUP(F139,'HY financials'!$4:$4,1,0)</f>
        <v>#N/A</v>
      </c>
    </row>
    <row r="140" spans="1:28" ht="12.5">
      <c r="A140" s="49">
        <f>IFERROR(VLOOKUP(J140,'TB mapping-Matured'!A:D,4,0),0)</f>
        <v>6.1</v>
      </c>
      <c r="B140" s="49">
        <f>IFERROR(VLOOKUP(J140,'TB mapping-Matured'!A:C,3,0),0)</f>
        <v>6.4</v>
      </c>
      <c r="C140" s="49" t="str">
        <f t="shared" si="6"/>
        <v>HFT1396.1</v>
      </c>
      <c r="D140" s="49" t="str">
        <f t="shared" si="7"/>
        <v>HFT1396.4</v>
      </c>
      <c r="E140" s="44" t="s">
        <v>604</v>
      </c>
      <c r="F140" s="44" t="s">
        <v>1105</v>
      </c>
      <c r="G140" s="44" t="s">
        <v>1106</v>
      </c>
      <c r="H140" s="45">
        <v>550000</v>
      </c>
      <c r="I140" s="44" t="s">
        <v>658</v>
      </c>
      <c r="J140" s="44">
        <v>553202</v>
      </c>
      <c r="K140" s="45">
        <v>0</v>
      </c>
      <c r="L140" s="44" t="s">
        <v>665</v>
      </c>
      <c r="M140" s="44" t="s">
        <v>607</v>
      </c>
      <c r="N140" s="45">
        <v>0</v>
      </c>
      <c r="O140" s="45">
        <v>0</v>
      </c>
      <c r="P140" s="45">
        <v>-100414.34</v>
      </c>
      <c r="Q140" s="45">
        <v>0</v>
      </c>
      <c r="R140" s="45">
        <v>-100414.34</v>
      </c>
      <c r="S140" s="45">
        <v>0</v>
      </c>
      <c r="T140" s="45">
        <v>0</v>
      </c>
      <c r="U140" s="45">
        <v>0</v>
      </c>
      <c r="V140" s="45">
        <v>-100414.34</v>
      </c>
      <c r="W140" s="45">
        <v>0</v>
      </c>
      <c r="X140" s="45">
        <v>-100414.34</v>
      </c>
      <c r="Y140" s="45">
        <v>0</v>
      </c>
      <c r="Z140" s="50">
        <f t="shared" si="8"/>
        <v>-1.0041434E-2</v>
      </c>
      <c r="AA140" s="48" t="e">
        <f>HLOOKUP(F140,'HY financials'!$4:$4,1,0)</f>
        <v>#N/A</v>
      </c>
    </row>
    <row r="141" spans="1:28" ht="12.5">
      <c r="A141" s="49">
        <f>IFERROR(VLOOKUP(J141,'TB mapping-Matured'!A:D,4,0),0)</f>
        <v>0</v>
      </c>
      <c r="B141" s="49">
        <f>IFERROR(VLOOKUP(J141,'TB mapping-Matured'!A:C,3,0),0)</f>
        <v>6.4</v>
      </c>
      <c r="C141" s="49" t="str">
        <f t="shared" si="6"/>
        <v>HFT1390</v>
      </c>
      <c r="D141" s="49" t="str">
        <f t="shared" si="7"/>
        <v>HFT1396.4</v>
      </c>
      <c r="E141" s="44" t="s">
        <v>604</v>
      </c>
      <c r="F141" s="44" t="s">
        <v>1105</v>
      </c>
      <c r="G141" s="44" t="s">
        <v>1106</v>
      </c>
      <c r="H141" s="45">
        <v>550000</v>
      </c>
      <c r="I141" s="44" t="s">
        <v>658</v>
      </c>
      <c r="J141" s="44">
        <v>553220</v>
      </c>
      <c r="K141" s="45">
        <v>0</v>
      </c>
      <c r="L141" s="44" t="s">
        <v>2882</v>
      </c>
      <c r="M141" s="44" t="s">
        <v>607</v>
      </c>
      <c r="N141" s="45">
        <v>0</v>
      </c>
      <c r="O141" s="45">
        <v>0</v>
      </c>
      <c r="P141" s="45">
        <v>0</v>
      </c>
      <c r="Q141" s="45">
        <v>46391.519999999997</v>
      </c>
      <c r="R141" s="45">
        <v>0</v>
      </c>
      <c r="S141" s="45">
        <v>46391.519999999997</v>
      </c>
      <c r="T141" s="45">
        <v>0</v>
      </c>
      <c r="U141" s="45">
        <v>0</v>
      </c>
      <c r="V141" s="45">
        <v>0</v>
      </c>
      <c r="W141" s="45">
        <v>46391.519999999997</v>
      </c>
      <c r="X141" s="45">
        <v>0</v>
      </c>
      <c r="Y141" s="45">
        <v>46391.519999999997</v>
      </c>
      <c r="Z141" s="50">
        <f t="shared" si="8"/>
        <v>4.6391519999999997E-3</v>
      </c>
      <c r="AA141" s="48" t="e">
        <f>HLOOKUP(F141,'HY financials'!$4:$4,1,0)</f>
        <v>#N/A</v>
      </c>
    </row>
    <row r="142" spans="1:28" ht="12.5">
      <c r="A142" s="49">
        <f>IFERROR(VLOOKUP(J142,'TB mapping-Matured'!A:D,4,0),0)</f>
        <v>0</v>
      </c>
      <c r="B142" s="49">
        <f>IFERROR(VLOOKUP(J142,'TB mapping-Matured'!A:C,3,0),0)</f>
        <v>6.4</v>
      </c>
      <c r="C142" s="49" t="str">
        <f t="shared" si="6"/>
        <v>HFT1390</v>
      </c>
      <c r="D142" s="49" t="str">
        <f t="shared" si="7"/>
        <v>HFT1396.4</v>
      </c>
      <c r="E142" s="44" t="s">
        <v>604</v>
      </c>
      <c r="F142" s="44" t="s">
        <v>1105</v>
      </c>
      <c r="G142" s="44" t="s">
        <v>1106</v>
      </c>
      <c r="H142" s="45">
        <v>550000</v>
      </c>
      <c r="I142" s="44" t="s">
        <v>658</v>
      </c>
      <c r="J142" s="44">
        <v>555916</v>
      </c>
      <c r="K142" s="45">
        <v>0</v>
      </c>
      <c r="L142" s="44" t="s">
        <v>2883</v>
      </c>
      <c r="M142" s="44" t="s">
        <v>607</v>
      </c>
      <c r="N142" s="45">
        <v>0</v>
      </c>
      <c r="O142" s="45">
        <v>0</v>
      </c>
      <c r="P142" s="45">
        <v>0</v>
      </c>
      <c r="Q142" s="45">
        <v>10460.82</v>
      </c>
      <c r="R142" s="45">
        <v>0</v>
      </c>
      <c r="S142" s="45">
        <v>10460.82</v>
      </c>
      <c r="T142" s="45">
        <v>0</v>
      </c>
      <c r="U142" s="45">
        <v>0</v>
      </c>
      <c r="V142" s="45">
        <v>0</v>
      </c>
      <c r="W142" s="45">
        <v>10460.82</v>
      </c>
      <c r="X142" s="45">
        <v>0</v>
      </c>
      <c r="Y142" s="45">
        <v>10460.82</v>
      </c>
      <c r="Z142" s="50">
        <f t="shared" si="8"/>
        <v>1.046082E-3</v>
      </c>
      <c r="AA142" s="48" t="e">
        <f>HLOOKUP(F142,'HY financials'!$4:$4,1,0)</f>
        <v>#N/A</v>
      </c>
    </row>
    <row r="143" spans="1:28" ht="12.5">
      <c r="A143" s="49">
        <f>IFERROR(VLOOKUP(J143,'TB mapping-Matured'!A:D,4,0),0)</f>
        <v>0</v>
      </c>
      <c r="B143" s="49">
        <f>IFERROR(VLOOKUP(J143,'TB mapping-Matured'!A:C,3,0),0)</f>
        <v>6.4</v>
      </c>
      <c r="C143" s="49" t="str">
        <f t="shared" si="6"/>
        <v>HFT1390</v>
      </c>
      <c r="D143" s="49" t="str">
        <f t="shared" si="7"/>
        <v>HFT1396.4</v>
      </c>
      <c r="E143" s="44" t="s">
        <v>604</v>
      </c>
      <c r="F143" s="44" t="s">
        <v>1105</v>
      </c>
      <c r="G143" s="44" t="s">
        <v>1106</v>
      </c>
      <c r="H143" s="45">
        <v>550000</v>
      </c>
      <c r="I143" s="44" t="s">
        <v>658</v>
      </c>
      <c r="J143" s="44">
        <v>556317</v>
      </c>
      <c r="K143" s="45">
        <v>0</v>
      </c>
      <c r="L143" s="44" t="s">
        <v>2884</v>
      </c>
      <c r="M143" s="44" t="s">
        <v>607</v>
      </c>
      <c r="N143" s="45">
        <v>0</v>
      </c>
      <c r="O143" s="45">
        <v>0</v>
      </c>
      <c r="P143" s="45">
        <v>-3600</v>
      </c>
      <c r="Q143" s="45">
        <v>0</v>
      </c>
      <c r="R143" s="45">
        <v>-3600</v>
      </c>
      <c r="S143" s="45">
        <v>0</v>
      </c>
      <c r="T143" s="45">
        <v>0</v>
      </c>
      <c r="U143" s="45">
        <v>0</v>
      </c>
      <c r="V143" s="45">
        <v>-3600</v>
      </c>
      <c r="W143" s="45">
        <v>0</v>
      </c>
      <c r="X143" s="45">
        <v>-3600</v>
      </c>
      <c r="Y143" s="45">
        <v>0</v>
      </c>
      <c r="Z143" s="50">
        <f t="shared" si="8"/>
        <v>-3.6000000000000002E-4</v>
      </c>
      <c r="AA143" s="48" t="e">
        <f>HLOOKUP(F143,'HY financials'!$4:$4,1,0)</f>
        <v>#N/A</v>
      </c>
    </row>
    <row r="144" spans="1:28" ht="12.5">
      <c r="A144" s="49">
        <f>IFERROR(VLOOKUP(J144,'TB mapping-Matured'!A:D,4,0),0)</f>
        <v>0</v>
      </c>
      <c r="B144" s="49">
        <f>IFERROR(VLOOKUP(J144,'TB mapping-Matured'!A:C,3,0),0)</f>
        <v>6.4</v>
      </c>
      <c r="C144" s="49" t="str">
        <f t="shared" si="6"/>
        <v>HFT1390</v>
      </c>
      <c r="D144" s="49" t="str">
        <f t="shared" si="7"/>
        <v>HFT1396.4</v>
      </c>
      <c r="E144" s="44" t="s">
        <v>604</v>
      </c>
      <c r="F144" s="44" t="s">
        <v>1105</v>
      </c>
      <c r="G144" s="44" t="s">
        <v>1106</v>
      </c>
      <c r="H144" s="45">
        <v>550000</v>
      </c>
      <c r="I144" s="44" t="s">
        <v>658</v>
      </c>
      <c r="J144" s="44">
        <v>556651</v>
      </c>
      <c r="K144" s="45">
        <v>0</v>
      </c>
      <c r="L144" s="44" t="s">
        <v>2885</v>
      </c>
      <c r="M144" s="44" t="s">
        <v>607</v>
      </c>
      <c r="N144" s="45">
        <v>0</v>
      </c>
      <c r="O144" s="45">
        <v>0</v>
      </c>
      <c r="P144" s="45">
        <v>-4336.2</v>
      </c>
      <c r="Q144" s="45">
        <v>0</v>
      </c>
      <c r="R144" s="45">
        <v>-4336.2</v>
      </c>
      <c r="S144" s="45">
        <v>0</v>
      </c>
      <c r="T144" s="45">
        <v>0</v>
      </c>
      <c r="U144" s="45">
        <v>0</v>
      </c>
      <c r="V144" s="45">
        <v>-4336.2</v>
      </c>
      <c r="W144" s="45">
        <v>0</v>
      </c>
      <c r="X144" s="45">
        <v>-4336.2</v>
      </c>
      <c r="Y144" s="45">
        <v>0</v>
      </c>
      <c r="Z144" s="50">
        <f t="shared" si="8"/>
        <v>-4.3361999999999996E-4</v>
      </c>
      <c r="AA144" s="48" t="e">
        <f>HLOOKUP(F144,'HY financials'!$4:$4,1,0)</f>
        <v>#N/A</v>
      </c>
    </row>
    <row r="145" spans="1:28" ht="12.5">
      <c r="A145" s="49">
        <f>IFERROR(VLOOKUP(J145,'TB mapping-Matured'!A:D,4,0),0)</f>
        <v>0</v>
      </c>
      <c r="B145" s="49">
        <f>IFERROR(VLOOKUP(J145,'TB mapping-Matured'!A:C,3,0),0)</f>
        <v>6.4</v>
      </c>
      <c r="C145" s="49" t="str">
        <f t="shared" si="6"/>
        <v>HFT1390</v>
      </c>
      <c r="D145" s="49" t="str">
        <f t="shared" si="7"/>
        <v>HFT1396.4</v>
      </c>
      <c r="E145" s="44" t="s">
        <v>604</v>
      </c>
      <c r="F145" s="44" t="s">
        <v>1105</v>
      </c>
      <c r="G145" s="44" t="s">
        <v>1106</v>
      </c>
      <c r="H145" s="45">
        <v>550000</v>
      </c>
      <c r="I145" s="44" t="s">
        <v>658</v>
      </c>
      <c r="J145" s="44">
        <v>556652</v>
      </c>
      <c r="K145" s="45">
        <v>0</v>
      </c>
      <c r="L145" s="44" t="s">
        <v>2886</v>
      </c>
      <c r="M145" s="44" t="s">
        <v>607</v>
      </c>
      <c r="N145" s="45">
        <v>0</v>
      </c>
      <c r="O145" s="45">
        <v>0</v>
      </c>
      <c r="P145" s="45">
        <v>-4336.2</v>
      </c>
      <c r="Q145" s="45">
        <v>0</v>
      </c>
      <c r="R145" s="45">
        <v>-4336.2</v>
      </c>
      <c r="S145" s="45">
        <v>0</v>
      </c>
      <c r="T145" s="45">
        <v>0</v>
      </c>
      <c r="U145" s="45">
        <v>0</v>
      </c>
      <c r="V145" s="45">
        <v>-4336.2</v>
      </c>
      <c r="W145" s="45">
        <v>0</v>
      </c>
      <c r="X145" s="45">
        <v>-4336.2</v>
      </c>
      <c r="Y145" s="45">
        <v>0</v>
      </c>
      <c r="Z145" s="50">
        <f t="shared" si="8"/>
        <v>-4.3361999999999996E-4</v>
      </c>
      <c r="AA145" s="48" t="e">
        <f>HLOOKUP(F145,'HY financials'!$4:$4,1,0)</f>
        <v>#N/A</v>
      </c>
    </row>
    <row r="146" spans="1:28" ht="12.5">
      <c r="A146" s="49">
        <f>IFERROR(VLOOKUP(J146,'TB mapping-Matured'!A:D,4,0),0)</f>
        <v>0</v>
      </c>
      <c r="B146" s="49">
        <f>IFERROR(VLOOKUP(J146,'TB mapping-Matured'!A:C,3,0),0)</f>
        <v>6.4</v>
      </c>
      <c r="C146" s="49" t="str">
        <f t="shared" si="6"/>
        <v>HFT1390</v>
      </c>
      <c r="D146" s="49" t="str">
        <f t="shared" si="7"/>
        <v>HFT1396.4</v>
      </c>
      <c r="E146" s="44" t="s">
        <v>604</v>
      </c>
      <c r="F146" s="44" t="s">
        <v>1105</v>
      </c>
      <c r="G146" s="44" t="s">
        <v>1106</v>
      </c>
      <c r="H146" s="45">
        <v>550000</v>
      </c>
      <c r="I146" s="44" t="s">
        <v>658</v>
      </c>
      <c r="J146" s="44">
        <v>556653</v>
      </c>
      <c r="K146" s="45">
        <v>0</v>
      </c>
      <c r="L146" s="44" t="s">
        <v>1652</v>
      </c>
      <c r="M146" s="44" t="s">
        <v>607</v>
      </c>
      <c r="N146" s="45">
        <v>0</v>
      </c>
      <c r="O146" s="45">
        <v>0</v>
      </c>
      <c r="P146" s="45">
        <v>-867.04</v>
      </c>
      <c r="Q146" s="45">
        <v>0</v>
      </c>
      <c r="R146" s="45">
        <v>-867.04</v>
      </c>
      <c r="S146" s="45">
        <v>0</v>
      </c>
      <c r="T146" s="45">
        <v>0</v>
      </c>
      <c r="U146" s="45">
        <v>0</v>
      </c>
      <c r="V146" s="45">
        <v>-867.04</v>
      </c>
      <c r="W146" s="45">
        <v>0</v>
      </c>
      <c r="X146" s="45">
        <v>-867.04</v>
      </c>
      <c r="Y146" s="45">
        <v>0</v>
      </c>
      <c r="Z146" s="50">
        <f t="shared" si="8"/>
        <v>-8.6704000000000002E-5</v>
      </c>
      <c r="AA146" s="48" t="e">
        <f>HLOOKUP(F146,'HY financials'!$4:$4,1,0)</f>
        <v>#N/A</v>
      </c>
    </row>
    <row r="147" spans="1:28" ht="12.5">
      <c r="A147" s="49">
        <f>IFERROR(VLOOKUP(J147,'TB mapping-Matured'!A:D,4,0),0)</f>
        <v>6.2</v>
      </c>
      <c r="B147" s="49">
        <f>IFERROR(VLOOKUP(J147,'TB mapping-Matured'!A:C,3,0),0)</f>
        <v>6.4</v>
      </c>
      <c r="C147" s="49" t="str">
        <f t="shared" si="6"/>
        <v>HFT1396.2</v>
      </c>
      <c r="D147" s="49" t="str">
        <f t="shared" si="7"/>
        <v>HFT1396.4</v>
      </c>
      <c r="E147" s="44" t="s">
        <v>604</v>
      </c>
      <c r="F147" s="44" t="s">
        <v>1105</v>
      </c>
      <c r="G147" s="44" t="s">
        <v>1106</v>
      </c>
      <c r="H147" s="45">
        <v>555100</v>
      </c>
      <c r="I147" s="44" t="s">
        <v>675</v>
      </c>
      <c r="J147" s="44">
        <v>556650</v>
      </c>
      <c r="K147" s="45">
        <v>0</v>
      </c>
      <c r="L147" s="44" t="s">
        <v>2887</v>
      </c>
      <c r="M147" s="44" t="s">
        <v>607</v>
      </c>
      <c r="N147" s="45">
        <v>0</v>
      </c>
      <c r="O147" s="45">
        <v>0</v>
      </c>
      <c r="P147" s="45">
        <v>-48179.94</v>
      </c>
      <c r="Q147" s="45">
        <v>0</v>
      </c>
      <c r="R147" s="45">
        <v>-48179.94</v>
      </c>
      <c r="S147" s="45">
        <v>0</v>
      </c>
      <c r="T147" s="45">
        <v>0</v>
      </c>
      <c r="U147" s="45">
        <v>0</v>
      </c>
      <c r="V147" s="45">
        <v>-48179.94</v>
      </c>
      <c r="W147" s="45">
        <v>0</v>
      </c>
      <c r="X147" s="45">
        <v>-48179.94</v>
      </c>
      <c r="Y147" s="45">
        <v>0</v>
      </c>
      <c r="Z147" s="50">
        <f t="shared" si="8"/>
        <v>-4.8179939999999999E-3</v>
      </c>
      <c r="AA147" s="48" t="e">
        <f>HLOOKUP(F147,'HY financials'!$4:$4,1,0)</f>
        <v>#N/A</v>
      </c>
      <c r="AB147" s="240"/>
    </row>
    <row r="148" spans="1:28" ht="12.5">
      <c r="A148" s="49">
        <f>IFERROR(VLOOKUP(J148,'TB mapping-Matured'!A:D,4,0),0)</f>
        <v>0</v>
      </c>
      <c r="B148" s="49" t="str">
        <f>IFERROR(VLOOKUP(J148,'TB mapping-Matured'!A:C,3,0),0)</f>
        <v>ignore</v>
      </c>
      <c r="C148" s="49" t="str">
        <f t="shared" si="6"/>
        <v>HFT1390</v>
      </c>
      <c r="D148" s="49" t="str">
        <f t="shared" si="7"/>
        <v>HFT139ignore</v>
      </c>
      <c r="E148" s="44" t="s">
        <v>604</v>
      </c>
      <c r="F148" s="44" t="s">
        <v>1105</v>
      </c>
      <c r="G148" s="44" t="s">
        <v>1106</v>
      </c>
      <c r="H148" s="45">
        <v>555300</v>
      </c>
      <c r="I148" s="44" t="s">
        <v>763</v>
      </c>
      <c r="J148" s="44">
        <v>553300</v>
      </c>
      <c r="K148" s="45">
        <v>0</v>
      </c>
      <c r="L148" s="44" t="s">
        <v>883</v>
      </c>
      <c r="M148" s="44" t="s">
        <v>607</v>
      </c>
      <c r="N148" s="45">
        <v>0</v>
      </c>
      <c r="O148" s="45">
        <v>0</v>
      </c>
      <c r="P148" s="45">
        <v>-985222.27</v>
      </c>
      <c r="Q148" s="45">
        <v>0</v>
      </c>
      <c r="R148" s="45">
        <v>-985222.27</v>
      </c>
      <c r="S148" s="45">
        <v>0</v>
      </c>
      <c r="T148" s="45">
        <v>0</v>
      </c>
      <c r="U148" s="45">
        <v>0</v>
      </c>
      <c r="V148" s="45">
        <v>-985222.27</v>
      </c>
      <c r="W148" s="45">
        <v>0</v>
      </c>
      <c r="X148" s="45">
        <v>-985222.27</v>
      </c>
      <c r="Y148" s="45">
        <v>0</v>
      </c>
      <c r="Z148" s="50">
        <f t="shared" si="8"/>
        <v>-9.8522227000000004E-2</v>
      </c>
      <c r="AA148" s="48" t="e">
        <f>HLOOKUP(F148,'HY financials'!$4:$4,1,0)</f>
        <v>#N/A</v>
      </c>
    </row>
    <row r="149" spans="1:28" ht="12.5">
      <c r="A149" s="49">
        <f>IFERROR(VLOOKUP(J149,'TB mapping-Matured'!A:D,4,0),0)</f>
        <v>0</v>
      </c>
      <c r="B149" s="49" t="str">
        <f>IFERROR(VLOOKUP(J149,'TB mapping-Matured'!A:C,3,0),0)</f>
        <v>ignore</v>
      </c>
      <c r="C149" s="49" t="str">
        <f t="shared" si="6"/>
        <v>HFT1390</v>
      </c>
      <c r="D149" s="49" t="str">
        <f t="shared" si="7"/>
        <v>HFT139ignore</v>
      </c>
      <c r="E149" s="44" t="s">
        <v>604</v>
      </c>
      <c r="F149" s="44" t="s">
        <v>1105</v>
      </c>
      <c r="G149" s="44" t="s">
        <v>1106</v>
      </c>
      <c r="H149" s="45">
        <v>555300</v>
      </c>
      <c r="I149" s="44" t="s">
        <v>763</v>
      </c>
      <c r="J149" s="44">
        <v>554346</v>
      </c>
      <c r="K149" s="45">
        <v>0</v>
      </c>
      <c r="L149" s="44" t="s">
        <v>884</v>
      </c>
      <c r="M149" s="44" t="s">
        <v>607</v>
      </c>
      <c r="N149" s="45">
        <v>0</v>
      </c>
      <c r="O149" s="45">
        <v>0</v>
      </c>
      <c r="P149" s="45">
        <v>-4069.44</v>
      </c>
      <c r="Q149" s="45">
        <v>0</v>
      </c>
      <c r="R149" s="45">
        <v>-4069.44</v>
      </c>
      <c r="S149" s="45">
        <v>0</v>
      </c>
      <c r="T149" s="45">
        <v>0</v>
      </c>
      <c r="U149" s="45">
        <v>0</v>
      </c>
      <c r="V149" s="45">
        <v>-4069.44</v>
      </c>
      <c r="W149" s="45">
        <v>0</v>
      </c>
      <c r="X149" s="45">
        <v>-4069.44</v>
      </c>
      <c r="Y149" s="45">
        <v>0</v>
      </c>
      <c r="Z149" s="50">
        <f t="shared" si="8"/>
        <v>-4.0694400000000001E-4</v>
      </c>
      <c r="AA149" s="48" t="e">
        <f>HLOOKUP(F149,'HY financials'!$4:$4,1,0)</f>
        <v>#N/A</v>
      </c>
    </row>
    <row r="150" spans="1:28" ht="12.5">
      <c r="A150" s="49" t="str">
        <f>IFERROR(VLOOKUP(J150,'TB mapping-Matured'!A:D,4,0),0)</f>
        <v>Ignore</v>
      </c>
      <c r="B150" s="49" t="str">
        <f>IFERROR(VLOOKUP(J150,'TB mapping-Matured'!A:C,3,0),0)</f>
        <v>Ignore</v>
      </c>
      <c r="C150" s="49" t="str">
        <f t="shared" si="6"/>
        <v>HFT140Ignore</v>
      </c>
      <c r="D150" s="49" t="str">
        <f t="shared" si="7"/>
        <v>HFT140Ignore</v>
      </c>
      <c r="E150" s="44" t="s">
        <v>604</v>
      </c>
      <c r="F150" s="44" t="s">
        <v>1153</v>
      </c>
      <c r="G150" s="44" t="s">
        <v>1155</v>
      </c>
      <c r="H150" s="45">
        <v>102000</v>
      </c>
      <c r="I150" s="44" t="s">
        <v>605</v>
      </c>
      <c r="J150" s="44">
        <v>102120</v>
      </c>
      <c r="K150" s="45">
        <v>0</v>
      </c>
      <c r="L150" s="44" t="s">
        <v>606</v>
      </c>
      <c r="M150" s="44" t="s">
        <v>607</v>
      </c>
      <c r="N150" s="45">
        <v>-152683124.11000001</v>
      </c>
      <c r="O150" s="45">
        <v>0</v>
      </c>
      <c r="P150" s="45">
        <v>0</v>
      </c>
      <c r="Q150" s="45">
        <v>152683124.11000001</v>
      </c>
      <c r="R150" s="45">
        <v>0</v>
      </c>
      <c r="S150" s="45">
        <v>0</v>
      </c>
      <c r="T150" s="45">
        <v>-152683124.11000001</v>
      </c>
      <c r="U150" s="45">
        <v>0</v>
      </c>
      <c r="V150" s="45">
        <v>0</v>
      </c>
      <c r="W150" s="45">
        <v>152683124.11000001</v>
      </c>
      <c r="X150" s="45">
        <v>0</v>
      </c>
      <c r="Y150" s="45">
        <v>0</v>
      </c>
      <c r="Z150" s="50">
        <f t="shared" si="8"/>
        <v>15.268312411000002</v>
      </c>
      <c r="AA150" s="48" t="e">
        <f>HLOOKUP(F150,'HY financials'!$4:$4,1,0)</f>
        <v>#N/A</v>
      </c>
    </row>
    <row r="151" spans="1:28" ht="12.5">
      <c r="A151" s="49" t="str">
        <f>IFERROR(VLOOKUP(J151,'TB mapping-Matured'!A:D,4,0),0)</f>
        <v>Ignore</v>
      </c>
      <c r="B151" s="49" t="str">
        <f>IFERROR(VLOOKUP(J151,'TB mapping-Matured'!A:C,3,0),0)</f>
        <v>Ignore</v>
      </c>
      <c r="C151" s="49" t="str">
        <f t="shared" si="6"/>
        <v>HFT140Ignore</v>
      </c>
      <c r="D151" s="49" t="str">
        <f t="shared" si="7"/>
        <v>HFT140Ignore</v>
      </c>
      <c r="E151" s="44" t="s">
        <v>604</v>
      </c>
      <c r="F151" s="44" t="s">
        <v>1153</v>
      </c>
      <c r="G151" s="44" t="s">
        <v>1155</v>
      </c>
      <c r="H151" s="45">
        <v>102000</v>
      </c>
      <c r="I151" s="44" t="s">
        <v>605</v>
      </c>
      <c r="J151" s="44">
        <v>102135</v>
      </c>
      <c r="K151" s="45">
        <v>0</v>
      </c>
      <c r="L151" s="44" t="s">
        <v>695</v>
      </c>
      <c r="M151" s="44" t="s">
        <v>607</v>
      </c>
      <c r="N151" s="45">
        <v>-33378044.780000001</v>
      </c>
      <c r="O151" s="45">
        <v>0</v>
      </c>
      <c r="P151" s="45">
        <v>0</v>
      </c>
      <c r="Q151" s="45">
        <v>33378044.780000001</v>
      </c>
      <c r="R151" s="45">
        <v>0</v>
      </c>
      <c r="S151" s="45">
        <v>0</v>
      </c>
      <c r="T151" s="45">
        <v>-33378044.780000001</v>
      </c>
      <c r="U151" s="45">
        <v>0</v>
      </c>
      <c r="V151" s="45">
        <v>0</v>
      </c>
      <c r="W151" s="45">
        <v>33378044.780000001</v>
      </c>
      <c r="X151" s="45">
        <v>0</v>
      </c>
      <c r="Y151" s="45">
        <v>0</v>
      </c>
      <c r="Z151" s="50">
        <f t="shared" si="8"/>
        <v>3.3378044780000002</v>
      </c>
      <c r="AA151" s="48" t="e">
        <f>HLOOKUP(F151,'HY financials'!$4:$4,1,0)</f>
        <v>#N/A</v>
      </c>
    </row>
    <row r="152" spans="1:28" ht="12.5">
      <c r="A152" s="49" t="str">
        <f>IFERROR(VLOOKUP(J152,'TB mapping-Matured'!A:D,4,0),0)</f>
        <v>Ignore</v>
      </c>
      <c r="B152" s="49" t="str">
        <f>IFERROR(VLOOKUP(J152,'TB mapping-Matured'!A:C,3,0),0)</f>
        <v>Ignore</v>
      </c>
      <c r="C152" s="49" t="str">
        <f t="shared" si="6"/>
        <v>HFT140Ignore</v>
      </c>
      <c r="D152" s="49" t="str">
        <f t="shared" si="7"/>
        <v>HFT140Ignore</v>
      </c>
      <c r="E152" s="44" t="s">
        <v>604</v>
      </c>
      <c r="F152" s="44" t="s">
        <v>1153</v>
      </c>
      <c r="G152" s="44" t="s">
        <v>1155</v>
      </c>
      <c r="H152" s="45">
        <v>102000</v>
      </c>
      <c r="I152" s="44" t="s">
        <v>605</v>
      </c>
      <c r="J152" s="44">
        <v>102145</v>
      </c>
      <c r="K152" s="45">
        <v>0</v>
      </c>
      <c r="L152" s="44" t="s">
        <v>679</v>
      </c>
      <c r="M152" s="44" t="s">
        <v>607</v>
      </c>
      <c r="N152" s="45">
        <v>-112434240</v>
      </c>
      <c r="O152" s="45">
        <v>0</v>
      </c>
      <c r="P152" s="45">
        <v>0</v>
      </c>
      <c r="Q152" s="45">
        <v>112434240</v>
      </c>
      <c r="R152" s="45">
        <v>0</v>
      </c>
      <c r="S152" s="45">
        <v>0</v>
      </c>
      <c r="T152" s="45">
        <v>-112434240</v>
      </c>
      <c r="U152" s="45">
        <v>0</v>
      </c>
      <c r="V152" s="45">
        <v>0</v>
      </c>
      <c r="W152" s="45">
        <v>112434240</v>
      </c>
      <c r="X152" s="45">
        <v>0</v>
      </c>
      <c r="Y152" s="45">
        <v>0</v>
      </c>
      <c r="Z152" s="50">
        <f t="shared" si="8"/>
        <v>11.243423999999999</v>
      </c>
      <c r="AA152" s="48" t="e">
        <f>HLOOKUP(F152,'HY financials'!$4:$4,1,0)</f>
        <v>#N/A</v>
      </c>
    </row>
    <row r="153" spans="1:28" ht="12.5">
      <c r="A153" s="49">
        <f>IFERROR(VLOOKUP(J153,'TB mapping-Matured'!A:D,4,0),0)</f>
        <v>0</v>
      </c>
      <c r="B153" s="49">
        <f>IFERROR(VLOOKUP(J153,'TB mapping-Matured'!A:C,3,0),0)</f>
        <v>0</v>
      </c>
      <c r="C153" s="49" t="str">
        <f t="shared" si="6"/>
        <v>HFT1400</v>
      </c>
      <c r="D153" s="49" t="str">
        <f t="shared" si="7"/>
        <v>HFT1400</v>
      </c>
      <c r="E153" s="44" t="s">
        <v>604</v>
      </c>
      <c r="F153" s="44" t="s">
        <v>1153</v>
      </c>
      <c r="G153" s="44" t="s">
        <v>1155</v>
      </c>
      <c r="H153" s="45">
        <v>110000</v>
      </c>
      <c r="I153" s="44" t="s">
        <v>608</v>
      </c>
      <c r="J153" s="44">
        <v>110114</v>
      </c>
      <c r="K153" s="45">
        <v>0</v>
      </c>
      <c r="L153" s="44" t="s">
        <v>1743</v>
      </c>
      <c r="M153" s="44" t="s">
        <v>607</v>
      </c>
      <c r="N153" s="45">
        <v>-700000</v>
      </c>
      <c r="O153" s="45">
        <v>0</v>
      </c>
      <c r="P153" s="45">
        <v>0</v>
      </c>
      <c r="Q153" s="45">
        <v>700000</v>
      </c>
      <c r="R153" s="45">
        <v>0</v>
      </c>
      <c r="S153" s="45">
        <v>0</v>
      </c>
      <c r="T153" s="45">
        <v>-700000</v>
      </c>
      <c r="U153" s="45">
        <v>0</v>
      </c>
      <c r="V153" s="45">
        <v>0</v>
      </c>
      <c r="W153" s="45">
        <v>700000</v>
      </c>
      <c r="X153" s="45">
        <v>0</v>
      </c>
      <c r="Y153" s="45">
        <v>0</v>
      </c>
      <c r="Z153" s="50">
        <f t="shared" si="8"/>
        <v>7.0000000000000007E-2</v>
      </c>
      <c r="AA153" s="48" t="e">
        <f>HLOOKUP(F153,'HY financials'!$4:$4,1,0)</f>
        <v>#N/A</v>
      </c>
    </row>
    <row r="154" spans="1:28" ht="12.5">
      <c r="A154" s="49" t="str">
        <f>IFERROR(VLOOKUP(J154,'TB mapping-Matured'!A:D,4,0),0)</f>
        <v>Ignore</v>
      </c>
      <c r="B154" s="49" t="str">
        <f>IFERROR(VLOOKUP(J154,'TB mapping-Matured'!A:C,3,0),0)</f>
        <v>Ignore</v>
      </c>
      <c r="C154" s="49" t="str">
        <f t="shared" si="6"/>
        <v>HFT140Ignore</v>
      </c>
      <c r="D154" s="49" t="str">
        <f t="shared" si="7"/>
        <v>HFT140Ignore</v>
      </c>
      <c r="E154" s="44" t="s">
        <v>604</v>
      </c>
      <c r="F154" s="44" t="s">
        <v>1153</v>
      </c>
      <c r="G154" s="44" t="s">
        <v>1155</v>
      </c>
      <c r="H154" s="45">
        <v>110000</v>
      </c>
      <c r="I154" s="44" t="s">
        <v>608</v>
      </c>
      <c r="J154" s="44">
        <v>110247</v>
      </c>
      <c r="K154" s="45">
        <v>0</v>
      </c>
      <c r="L154" s="44" t="s">
        <v>1096</v>
      </c>
      <c r="M154" s="44" t="s">
        <v>607</v>
      </c>
      <c r="N154" s="45">
        <v>-137687956.37</v>
      </c>
      <c r="O154" s="45">
        <v>0</v>
      </c>
      <c r="P154" s="45">
        <v>0</v>
      </c>
      <c r="Q154" s="45">
        <v>137687956.37</v>
      </c>
      <c r="R154" s="45">
        <v>0</v>
      </c>
      <c r="S154" s="45">
        <v>0</v>
      </c>
      <c r="T154" s="45">
        <v>-137687956.37</v>
      </c>
      <c r="U154" s="45">
        <v>0</v>
      </c>
      <c r="V154" s="45">
        <v>0</v>
      </c>
      <c r="W154" s="45">
        <v>137687956.37</v>
      </c>
      <c r="X154" s="45">
        <v>0</v>
      </c>
      <c r="Y154" s="45">
        <v>0</v>
      </c>
      <c r="Z154" s="50">
        <f t="shared" si="8"/>
        <v>13.768795637</v>
      </c>
      <c r="AA154" s="48" t="e">
        <f>HLOOKUP(F154,'HY financials'!$4:$4,1,0)</f>
        <v>#N/A</v>
      </c>
    </row>
    <row r="155" spans="1:28" ht="12.5">
      <c r="A155" s="49" t="str">
        <f>IFERROR(VLOOKUP(J155,'TB mapping-Matured'!A:D,4,0),0)</f>
        <v>Ignore</v>
      </c>
      <c r="B155" s="49" t="str">
        <f>IFERROR(VLOOKUP(J155,'TB mapping-Matured'!A:C,3,0),0)</f>
        <v>Ignore</v>
      </c>
      <c r="C155" s="49" t="str">
        <f t="shared" si="6"/>
        <v>HFT140Ignore</v>
      </c>
      <c r="D155" s="49" t="str">
        <f t="shared" si="7"/>
        <v>HFT140Ignore</v>
      </c>
      <c r="E155" s="88" t="s">
        <v>604</v>
      </c>
      <c r="F155" s="88" t="s">
        <v>1153</v>
      </c>
      <c r="G155" s="88" t="s">
        <v>1155</v>
      </c>
      <c r="H155" s="242">
        <v>140000</v>
      </c>
      <c r="I155" s="88" t="s">
        <v>611</v>
      </c>
      <c r="J155" s="88">
        <v>140314</v>
      </c>
      <c r="K155" s="242">
        <v>0</v>
      </c>
      <c r="L155" s="88" t="s">
        <v>690</v>
      </c>
      <c r="M155" s="88" t="s">
        <v>607</v>
      </c>
      <c r="N155" s="242">
        <v>0</v>
      </c>
      <c r="O155" s="242">
        <v>0</v>
      </c>
      <c r="P155" s="242">
        <v>-469448970.63</v>
      </c>
      <c r="Q155" s="242">
        <v>0</v>
      </c>
      <c r="R155" s="242">
        <v>-1501584</v>
      </c>
      <c r="S155" s="242">
        <v>0</v>
      </c>
      <c r="T155" s="242">
        <v>0</v>
      </c>
      <c r="U155" s="242">
        <v>0</v>
      </c>
      <c r="V155" s="242">
        <v>-469448970.63</v>
      </c>
      <c r="W155" s="242">
        <v>0</v>
      </c>
      <c r="X155" s="242">
        <v>-1501584</v>
      </c>
      <c r="Y155" s="242">
        <v>0</v>
      </c>
      <c r="Z155" s="50">
        <f t="shared" si="8"/>
        <v>-46.944897062999999</v>
      </c>
      <c r="AA155" s="48" t="e">
        <f>HLOOKUP(F155,'HY financials'!$4:$4,1,0)</f>
        <v>#N/A</v>
      </c>
    </row>
    <row r="156" spans="1:28" ht="12.5">
      <c r="A156" s="49" t="str">
        <f>IFERROR(VLOOKUP(J156,'TB mapping-Matured'!A:D,4,0),0)</f>
        <v>Ignore</v>
      </c>
      <c r="B156" s="49" t="str">
        <f>IFERROR(VLOOKUP(J156,'TB mapping-Matured'!A:C,3,0),0)</f>
        <v>Ignore</v>
      </c>
      <c r="C156" s="49" t="str">
        <f t="shared" si="6"/>
        <v>HFT140Ignore</v>
      </c>
      <c r="D156" s="49" t="str">
        <f t="shared" si="7"/>
        <v>HFT140Ignore</v>
      </c>
      <c r="E156" s="44" t="s">
        <v>604</v>
      </c>
      <c r="F156" s="44" t="s">
        <v>1153</v>
      </c>
      <c r="G156" s="44" t="s">
        <v>1155</v>
      </c>
      <c r="H156" s="45">
        <v>140000</v>
      </c>
      <c r="I156" s="44" t="s">
        <v>611</v>
      </c>
      <c r="J156" s="44">
        <v>140500</v>
      </c>
      <c r="K156" s="45">
        <v>0</v>
      </c>
      <c r="L156" s="44" t="s">
        <v>612</v>
      </c>
      <c r="M156" s="44" t="s">
        <v>607</v>
      </c>
      <c r="N156" s="45">
        <v>-999.76</v>
      </c>
      <c r="O156" s="45">
        <v>0</v>
      </c>
      <c r="P156" s="45">
        <v>0</v>
      </c>
      <c r="Q156" s="45">
        <v>999.35</v>
      </c>
      <c r="R156" s="45">
        <v>-0.41</v>
      </c>
      <c r="S156" s="45">
        <v>0</v>
      </c>
      <c r="T156" s="45">
        <v>-999.76</v>
      </c>
      <c r="U156" s="45">
        <v>0</v>
      </c>
      <c r="V156" s="45">
        <v>0</v>
      </c>
      <c r="W156" s="45">
        <v>999.35</v>
      </c>
      <c r="X156" s="45">
        <v>-0.41</v>
      </c>
      <c r="Y156" s="45">
        <v>0</v>
      </c>
      <c r="Z156" s="50">
        <f t="shared" si="8"/>
        <v>9.9934999999999998E-5</v>
      </c>
      <c r="AA156" s="48" t="e">
        <f>HLOOKUP(F156,'HY financials'!$4:$4,1,0)</f>
        <v>#N/A</v>
      </c>
    </row>
    <row r="157" spans="1:28" ht="12.5">
      <c r="A157" s="49" t="str">
        <f>IFERROR(VLOOKUP(J157,'TB mapping-Matured'!A:D,4,0),0)</f>
        <v>Ignore</v>
      </c>
      <c r="B157" s="49" t="str">
        <f>IFERROR(VLOOKUP(J157,'TB mapping-Matured'!A:C,3,0),0)</f>
        <v>Ignore</v>
      </c>
      <c r="C157" s="49" t="str">
        <f t="shared" si="6"/>
        <v>HFT140Ignore</v>
      </c>
      <c r="D157" s="49" t="str">
        <f t="shared" si="7"/>
        <v>HFT140Ignore</v>
      </c>
      <c r="E157" s="44" t="s">
        <v>604</v>
      </c>
      <c r="F157" s="44" t="s">
        <v>1153</v>
      </c>
      <c r="G157" s="44" t="s">
        <v>1155</v>
      </c>
      <c r="H157" s="45">
        <v>140000</v>
      </c>
      <c r="I157" s="44" t="s">
        <v>611</v>
      </c>
      <c r="J157" s="44">
        <v>140504</v>
      </c>
      <c r="K157" s="45">
        <v>0</v>
      </c>
      <c r="L157" s="44" t="s">
        <v>613</v>
      </c>
      <c r="M157" s="44" t="s">
        <v>607</v>
      </c>
      <c r="N157" s="45">
        <v>-4328.0600000000004</v>
      </c>
      <c r="O157" s="45">
        <v>0</v>
      </c>
      <c r="P157" s="45">
        <v>-1106671.5</v>
      </c>
      <c r="Q157" s="45">
        <v>0</v>
      </c>
      <c r="R157" s="45">
        <v>-1110999.56</v>
      </c>
      <c r="S157" s="45">
        <v>0</v>
      </c>
      <c r="T157" s="45">
        <v>-4328.0600000000004</v>
      </c>
      <c r="U157" s="45">
        <v>0</v>
      </c>
      <c r="V157" s="45">
        <v>-1106671.5</v>
      </c>
      <c r="W157" s="45">
        <v>0</v>
      </c>
      <c r="X157" s="45">
        <v>-1110999.56</v>
      </c>
      <c r="Y157" s="45">
        <v>0</v>
      </c>
      <c r="Z157" s="50">
        <f t="shared" si="8"/>
        <v>-0.11066715000000001</v>
      </c>
      <c r="AA157" s="48" t="e">
        <f>HLOOKUP(F157,'HY financials'!$4:$4,1,0)</f>
        <v>#N/A</v>
      </c>
    </row>
    <row r="158" spans="1:28" ht="12.5">
      <c r="A158" s="49" t="str">
        <f>IFERROR(VLOOKUP(J158,'TB mapping-Matured'!A:D,4,0),0)</f>
        <v>Ignore</v>
      </c>
      <c r="B158" s="49" t="str">
        <f>IFERROR(VLOOKUP(J158,'TB mapping-Matured'!A:C,3,0),0)</f>
        <v>Ignore</v>
      </c>
      <c r="C158" s="49" t="str">
        <f t="shared" si="6"/>
        <v>HFT140Ignore</v>
      </c>
      <c r="D158" s="49" t="str">
        <f t="shared" si="7"/>
        <v>HFT140Ignore</v>
      </c>
      <c r="E158" s="44" t="s">
        <v>604</v>
      </c>
      <c r="F158" s="44" t="s">
        <v>1153</v>
      </c>
      <c r="G158" s="44" t="s">
        <v>1155</v>
      </c>
      <c r="H158" s="45">
        <v>140000</v>
      </c>
      <c r="I158" s="44" t="s">
        <v>611</v>
      </c>
      <c r="J158" s="44">
        <v>140505</v>
      </c>
      <c r="K158" s="45">
        <v>0</v>
      </c>
      <c r="L158" s="44" t="s">
        <v>614</v>
      </c>
      <c r="M158" s="44" t="s">
        <v>607</v>
      </c>
      <c r="N158" s="45">
        <v>-0.09</v>
      </c>
      <c r="O158" s="45">
        <v>0</v>
      </c>
      <c r="P158" s="45">
        <v>0</v>
      </c>
      <c r="Q158" s="45">
        <v>0</v>
      </c>
      <c r="R158" s="45">
        <v>-0.09</v>
      </c>
      <c r="S158" s="45">
        <v>0</v>
      </c>
      <c r="T158" s="45">
        <v>-0.09</v>
      </c>
      <c r="U158" s="45">
        <v>0</v>
      </c>
      <c r="V158" s="45">
        <v>0</v>
      </c>
      <c r="W158" s="45">
        <v>0</v>
      </c>
      <c r="X158" s="45">
        <v>-0.09</v>
      </c>
      <c r="Y158" s="45">
        <v>0</v>
      </c>
      <c r="Z158" s="50">
        <f t="shared" si="8"/>
        <v>0</v>
      </c>
      <c r="AA158" s="48" t="e">
        <f>HLOOKUP(F158,'HY financials'!$4:$4,1,0)</f>
        <v>#N/A</v>
      </c>
    </row>
    <row r="159" spans="1:28" ht="12.5">
      <c r="A159" s="49" t="str">
        <f>IFERROR(VLOOKUP(J159,'TB mapping-Matured'!A:D,4,0),0)</f>
        <v>Ignore</v>
      </c>
      <c r="B159" s="49" t="str">
        <f>IFERROR(VLOOKUP(J159,'TB mapping-Matured'!A:C,3,0),0)</f>
        <v>Ignore</v>
      </c>
      <c r="C159" s="49" t="str">
        <f t="shared" si="6"/>
        <v>HFT140Ignore</v>
      </c>
      <c r="D159" s="49" t="str">
        <f t="shared" si="7"/>
        <v>HFT140Ignore</v>
      </c>
      <c r="E159" s="44" t="s">
        <v>604</v>
      </c>
      <c r="F159" s="44" t="s">
        <v>1153</v>
      </c>
      <c r="G159" s="44" t="s">
        <v>1155</v>
      </c>
      <c r="H159" s="45">
        <v>140000</v>
      </c>
      <c r="I159" s="44" t="s">
        <v>611</v>
      </c>
      <c r="J159" s="44">
        <v>141675</v>
      </c>
      <c r="K159" s="45">
        <v>0</v>
      </c>
      <c r="L159" s="44" t="s">
        <v>615</v>
      </c>
      <c r="M159" s="44" t="s">
        <v>607</v>
      </c>
      <c r="N159" s="45">
        <v>-15505.64</v>
      </c>
      <c r="O159" s="45">
        <v>0</v>
      </c>
      <c r="P159" s="45">
        <v>0</v>
      </c>
      <c r="Q159" s="45">
        <v>15408.33</v>
      </c>
      <c r="R159" s="45">
        <v>-97.31</v>
      </c>
      <c r="S159" s="45">
        <v>0</v>
      </c>
      <c r="T159" s="45">
        <v>-15505.64</v>
      </c>
      <c r="U159" s="45">
        <v>0</v>
      </c>
      <c r="V159" s="45">
        <v>0</v>
      </c>
      <c r="W159" s="45">
        <v>15408.33</v>
      </c>
      <c r="X159" s="45">
        <v>-97.31</v>
      </c>
      <c r="Y159" s="45">
        <v>0</v>
      </c>
      <c r="Z159" s="50">
        <f t="shared" si="8"/>
        <v>1.5408329999999999E-3</v>
      </c>
      <c r="AA159" s="48" t="e">
        <f>HLOOKUP(F159,'HY financials'!$4:$4,1,0)</f>
        <v>#N/A</v>
      </c>
    </row>
    <row r="160" spans="1:28" ht="12.5">
      <c r="A160" s="49" t="str">
        <f>IFERROR(VLOOKUP(J160,'TB mapping-Matured'!A:D,4,0),0)</f>
        <v>Ignore</v>
      </c>
      <c r="B160" s="49" t="str">
        <f>IFERROR(VLOOKUP(J160,'TB mapping-Matured'!A:C,3,0),0)</f>
        <v>Ignore</v>
      </c>
      <c r="C160" s="49" t="str">
        <f t="shared" si="6"/>
        <v>HFT140Ignore</v>
      </c>
      <c r="D160" s="49" t="str">
        <f t="shared" si="7"/>
        <v>HFT140Ignore</v>
      </c>
      <c r="E160" s="44" t="s">
        <v>604</v>
      </c>
      <c r="F160" s="44" t="s">
        <v>1153</v>
      </c>
      <c r="G160" s="44" t="s">
        <v>1155</v>
      </c>
      <c r="H160" s="45">
        <v>152000</v>
      </c>
      <c r="I160" s="44" t="s">
        <v>616</v>
      </c>
      <c r="J160" s="44">
        <v>152120</v>
      </c>
      <c r="K160" s="45">
        <v>0</v>
      </c>
      <c r="L160" s="44" t="s">
        <v>617</v>
      </c>
      <c r="M160" s="44" t="s">
        <v>607</v>
      </c>
      <c r="N160" s="45">
        <v>-11736674.859999999</v>
      </c>
      <c r="O160" s="45">
        <v>0</v>
      </c>
      <c r="P160" s="45">
        <v>0</v>
      </c>
      <c r="Q160" s="45">
        <v>11736674.859999999</v>
      </c>
      <c r="R160" s="45">
        <v>0</v>
      </c>
      <c r="S160" s="45">
        <v>0</v>
      </c>
      <c r="T160" s="45">
        <v>-11736674.859999999</v>
      </c>
      <c r="U160" s="45">
        <v>0</v>
      </c>
      <c r="V160" s="45">
        <v>0</v>
      </c>
      <c r="W160" s="45">
        <v>11736674.859999999</v>
      </c>
      <c r="X160" s="45">
        <v>0</v>
      </c>
      <c r="Y160" s="45">
        <v>0</v>
      </c>
      <c r="Z160" s="50">
        <f t="shared" si="8"/>
        <v>1.173667486</v>
      </c>
      <c r="AA160" s="48" t="e">
        <f>HLOOKUP(F160,'HY financials'!$4:$4,1,0)</f>
        <v>#N/A</v>
      </c>
    </row>
    <row r="161" spans="1:27" ht="12.5">
      <c r="A161" s="49" t="str">
        <f>IFERROR(VLOOKUP(J161,'TB mapping-Matured'!A:D,4,0),0)</f>
        <v>Ignore</v>
      </c>
      <c r="B161" s="49" t="str">
        <f>IFERROR(VLOOKUP(J161,'TB mapping-Matured'!A:C,3,0),0)</f>
        <v>Ignore</v>
      </c>
      <c r="C161" s="49" t="str">
        <f t="shared" si="6"/>
        <v>HFT140Ignore</v>
      </c>
      <c r="D161" s="49" t="str">
        <f t="shared" si="7"/>
        <v>HFT140Ignore</v>
      </c>
      <c r="E161" s="44" t="s">
        <v>604</v>
      </c>
      <c r="F161" s="44" t="s">
        <v>1153</v>
      </c>
      <c r="G161" s="44" t="s">
        <v>1155</v>
      </c>
      <c r="H161" s="45">
        <v>152000</v>
      </c>
      <c r="I161" s="44" t="s">
        <v>616</v>
      </c>
      <c r="J161" s="44">
        <v>152135</v>
      </c>
      <c r="K161" s="45">
        <v>0</v>
      </c>
      <c r="L161" s="44" t="s">
        <v>703</v>
      </c>
      <c r="M161" s="44" t="s">
        <v>607</v>
      </c>
      <c r="N161" s="45">
        <v>-1154569.6599999999</v>
      </c>
      <c r="O161" s="45">
        <v>0</v>
      </c>
      <c r="P161" s="45">
        <v>0</v>
      </c>
      <c r="Q161" s="45">
        <v>1154569.6599999999</v>
      </c>
      <c r="R161" s="45">
        <v>0</v>
      </c>
      <c r="S161" s="45">
        <v>0</v>
      </c>
      <c r="T161" s="45">
        <v>-1154569.6599999999</v>
      </c>
      <c r="U161" s="45">
        <v>0</v>
      </c>
      <c r="V161" s="45">
        <v>0</v>
      </c>
      <c r="W161" s="45">
        <v>1154569.6599999999</v>
      </c>
      <c r="X161" s="45">
        <v>0</v>
      </c>
      <c r="Y161" s="45">
        <v>0</v>
      </c>
      <c r="Z161" s="50">
        <f t="shared" si="8"/>
        <v>0.11545696599999999</v>
      </c>
      <c r="AA161" s="48" t="e">
        <f>HLOOKUP(F161,'HY financials'!$4:$4,1,0)</f>
        <v>#N/A</v>
      </c>
    </row>
    <row r="162" spans="1:27" ht="12.5">
      <c r="A162" s="49" t="str">
        <f>IFERROR(VLOOKUP(J162,'TB mapping-Matured'!A:D,4,0),0)</f>
        <v>Ignore</v>
      </c>
      <c r="B162" s="49" t="str">
        <f>IFERROR(VLOOKUP(J162,'TB mapping-Matured'!A:C,3,0),0)</f>
        <v>Ignore</v>
      </c>
      <c r="C162" s="49" t="str">
        <f t="shared" si="6"/>
        <v>HFT140Ignore</v>
      </c>
      <c r="D162" s="49" t="str">
        <f t="shared" si="7"/>
        <v>HFT140Ignore</v>
      </c>
      <c r="E162" s="44" t="s">
        <v>604</v>
      </c>
      <c r="F162" s="44" t="s">
        <v>1153</v>
      </c>
      <c r="G162" s="44" t="s">
        <v>1155</v>
      </c>
      <c r="H162" s="45">
        <v>152000</v>
      </c>
      <c r="I162" s="44" t="s">
        <v>616</v>
      </c>
      <c r="J162" s="44">
        <v>152145</v>
      </c>
      <c r="K162" s="45">
        <v>0</v>
      </c>
      <c r="L162" s="44" t="s">
        <v>681</v>
      </c>
      <c r="M162" s="44" t="s">
        <v>607</v>
      </c>
      <c r="N162" s="45">
        <v>-30215526.609999999</v>
      </c>
      <c r="O162" s="45">
        <v>0</v>
      </c>
      <c r="P162" s="45">
        <v>0</v>
      </c>
      <c r="Q162" s="45">
        <v>30215526.609999999</v>
      </c>
      <c r="R162" s="45">
        <v>0</v>
      </c>
      <c r="S162" s="45">
        <v>0</v>
      </c>
      <c r="T162" s="45">
        <v>-30215526.609999999</v>
      </c>
      <c r="U162" s="45">
        <v>0</v>
      </c>
      <c r="V162" s="45">
        <v>0</v>
      </c>
      <c r="W162" s="45">
        <v>30215526.609999999</v>
      </c>
      <c r="X162" s="45">
        <v>0</v>
      </c>
      <c r="Y162" s="45">
        <v>0</v>
      </c>
      <c r="Z162" s="50">
        <f t="shared" si="8"/>
        <v>3.0215526609999999</v>
      </c>
      <c r="AA162" s="48" t="e">
        <f>HLOOKUP(F162,'HY financials'!$4:$4,1,0)</f>
        <v>#N/A</v>
      </c>
    </row>
    <row r="163" spans="1:27" ht="12.5">
      <c r="A163" s="49" t="str">
        <f>IFERROR(VLOOKUP(J163,'TB mapping-Matured'!A:D,4,0),0)</f>
        <v>Ignore</v>
      </c>
      <c r="B163" s="49" t="str">
        <f>IFERROR(VLOOKUP(J163,'TB mapping-Matured'!A:C,3,0),0)</f>
        <v>Ignore</v>
      </c>
      <c r="C163" s="49" t="str">
        <f t="shared" si="6"/>
        <v>HFT140Ignore</v>
      </c>
      <c r="D163" s="49" t="str">
        <f t="shared" si="7"/>
        <v>HFT140Ignore</v>
      </c>
      <c r="E163" s="44" t="s">
        <v>604</v>
      </c>
      <c r="F163" s="44" t="s">
        <v>1153</v>
      </c>
      <c r="G163" s="44" t="s">
        <v>1155</v>
      </c>
      <c r="H163" s="45">
        <v>152000</v>
      </c>
      <c r="I163" s="44" t="s">
        <v>616</v>
      </c>
      <c r="J163" s="44">
        <v>152247</v>
      </c>
      <c r="K163" s="45">
        <v>0</v>
      </c>
      <c r="L163" s="44" t="s">
        <v>1097</v>
      </c>
      <c r="M163" s="44" t="s">
        <v>607</v>
      </c>
      <c r="N163" s="45">
        <v>-13660.91</v>
      </c>
      <c r="O163" s="45">
        <v>0</v>
      </c>
      <c r="P163" s="45">
        <v>0</v>
      </c>
      <c r="Q163" s="45">
        <v>13660.91</v>
      </c>
      <c r="R163" s="45">
        <v>0</v>
      </c>
      <c r="S163" s="45">
        <v>0</v>
      </c>
      <c r="T163" s="45">
        <v>-13660.91</v>
      </c>
      <c r="U163" s="45">
        <v>0</v>
      </c>
      <c r="V163" s="45">
        <v>0</v>
      </c>
      <c r="W163" s="45">
        <v>13660.91</v>
      </c>
      <c r="X163" s="45">
        <v>0</v>
      </c>
      <c r="Y163" s="45">
        <v>0</v>
      </c>
      <c r="Z163" s="50">
        <f t="shared" si="8"/>
        <v>1.3660910000000001E-3</v>
      </c>
      <c r="AA163" s="48" t="e">
        <f>HLOOKUP(F163,'HY financials'!$4:$4,1,0)</f>
        <v>#N/A</v>
      </c>
    </row>
    <row r="164" spans="1:27" ht="12.5">
      <c r="A164" s="49" t="str">
        <f>IFERROR(VLOOKUP(J164,'TB mapping-Matured'!A:D,4,0),0)</f>
        <v>Ignore</v>
      </c>
      <c r="B164" s="49" t="str">
        <f>IFERROR(VLOOKUP(J164,'TB mapping-Matured'!A:C,3,0),0)</f>
        <v>Ignore</v>
      </c>
      <c r="C164" s="49" t="str">
        <f t="shared" si="6"/>
        <v>HFT140Ignore</v>
      </c>
      <c r="D164" s="49" t="str">
        <f t="shared" si="7"/>
        <v>HFT140Ignore</v>
      </c>
      <c r="E164" s="44" t="s">
        <v>604</v>
      </c>
      <c r="F164" s="44" t="s">
        <v>1153</v>
      </c>
      <c r="G164" s="44" t="s">
        <v>1155</v>
      </c>
      <c r="H164" s="45">
        <v>160000</v>
      </c>
      <c r="I164" s="44" t="s">
        <v>619</v>
      </c>
      <c r="J164" s="44">
        <v>162120</v>
      </c>
      <c r="K164" s="45">
        <v>0</v>
      </c>
      <c r="L164" s="44" t="s">
        <v>620</v>
      </c>
      <c r="M164" s="44" t="s">
        <v>607</v>
      </c>
      <c r="N164" s="45">
        <v>-394047.03</v>
      </c>
      <c r="O164" s="45">
        <v>0</v>
      </c>
      <c r="P164" s="45">
        <v>0</v>
      </c>
      <c r="Q164" s="45">
        <v>394047.03</v>
      </c>
      <c r="R164" s="45">
        <v>0</v>
      </c>
      <c r="S164" s="45">
        <v>0</v>
      </c>
      <c r="T164" s="45">
        <v>-394047.03</v>
      </c>
      <c r="U164" s="45">
        <v>0</v>
      </c>
      <c r="V164" s="45">
        <v>0</v>
      </c>
      <c r="W164" s="45">
        <v>394047.03</v>
      </c>
      <c r="X164" s="45">
        <v>0</v>
      </c>
      <c r="Y164" s="45">
        <v>0</v>
      </c>
      <c r="Z164" s="50">
        <f t="shared" si="8"/>
        <v>3.9404703000000006E-2</v>
      </c>
      <c r="AA164" s="48" t="e">
        <f>HLOOKUP(F164,'HY financials'!$4:$4,1,0)</f>
        <v>#N/A</v>
      </c>
    </row>
    <row r="165" spans="1:27" ht="12.5">
      <c r="A165" s="49" t="str">
        <f>IFERROR(VLOOKUP(J165,'TB mapping-Matured'!A:D,4,0),0)</f>
        <v>Ignore</v>
      </c>
      <c r="B165" s="49" t="str">
        <f>IFERROR(VLOOKUP(J165,'TB mapping-Matured'!A:C,3,0),0)</f>
        <v>Ignore</v>
      </c>
      <c r="C165" s="49" t="str">
        <f t="shared" si="6"/>
        <v>HFT140Ignore</v>
      </c>
      <c r="D165" s="49" t="str">
        <f t="shared" si="7"/>
        <v>HFT140Ignore</v>
      </c>
      <c r="E165" s="44" t="s">
        <v>604</v>
      </c>
      <c r="F165" s="44" t="s">
        <v>1153</v>
      </c>
      <c r="G165" s="44" t="s">
        <v>1155</v>
      </c>
      <c r="H165" s="45">
        <v>160000</v>
      </c>
      <c r="I165" s="44" t="s">
        <v>619</v>
      </c>
      <c r="J165" s="44">
        <v>162135</v>
      </c>
      <c r="K165" s="45">
        <v>0</v>
      </c>
      <c r="L165" s="44" t="s">
        <v>705</v>
      </c>
      <c r="M165" s="44" t="s">
        <v>607</v>
      </c>
      <c r="N165" s="45">
        <v>0</v>
      </c>
      <c r="O165" s="45">
        <v>1139278.22</v>
      </c>
      <c r="P165" s="45">
        <v>-1139278.22</v>
      </c>
      <c r="Q165" s="45">
        <v>0</v>
      </c>
      <c r="R165" s="45">
        <v>0</v>
      </c>
      <c r="S165" s="45">
        <v>0</v>
      </c>
      <c r="T165" s="45">
        <v>0</v>
      </c>
      <c r="U165" s="45">
        <v>1139278.22</v>
      </c>
      <c r="V165" s="45">
        <v>-1139278.22</v>
      </c>
      <c r="W165" s="45">
        <v>0</v>
      </c>
      <c r="X165" s="45">
        <v>0</v>
      </c>
      <c r="Y165" s="45">
        <v>0</v>
      </c>
      <c r="Z165" s="50">
        <f t="shared" si="8"/>
        <v>-0.113927822</v>
      </c>
      <c r="AA165" s="48" t="e">
        <f>HLOOKUP(F165,'HY financials'!$4:$4,1,0)</f>
        <v>#N/A</v>
      </c>
    </row>
    <row r="166" spans="1:27" ht="12.5">
      <c r="A166" s="49" t="str">
        <f>IFERROR(VLOOKUP(J166,'TB mapping-Matured'!A:D,4,0),0)</f>
        <v>Ignore</v>
      </c>
      <c r="B166" s="49" t="str">
        <f>IFERROR(VLOOKUP(J166,'TB mapping-Matured'!A:C,3,0),0)</f>
        <v>Ignore</v>
      </c>
      <c r="C166" s="49" t="str">
        <f t="shared" si="6"/>
        <v>HFT140Ignore</v>
      </c>
      <c r="D166" s="49" t="str">
        <f t="shared" si="7"/>
        <v>HFT140Ignore</v>
      </c>
      <c r="E166" s="44" t="s">
        <v>604</v>
      </c>
      <c r="F166" s="44" t="s">
        <v>1153</v>
      </c>
      <c r="G166" s="44" t="s">
        <v>1155</v>
      </c>
      <c r="H166" s="45">
        <v>160000</v>
      </c>
      <c r="I166" s="44" t="s">
        <v>619</v>
      </c>
      <c r="J166" s="44">
        <v>162145</v>
      </c>
      <c r="K166" s="45">
        <v>0</v>
      </c>
      <c r="L166" s="44" t="s">
        <v>683</v>
      </c>
      <c r="M166" s="44" t="s">
        <v>607</v>
      </c>
      <c r="N166" s="45">
        <v>-80703.39</v>
      </c>
      <c r="O166" s="45">
        <v>0</v>
      </c>
      <c r="P166" s="45">
        <v>0</v>
      </c>
      <c r="Q166" s="45">
        <v>80703.39</v>
      </c>
      <c r="R166" s="45">
        <v>0</v>
      </c>
      <c r="S166" s="45">
        <v>0</v>
      </c>
      <c r="T166" s="45">
        <v>-80703.39</v>
      </c>
      <c r="U166" s="45">
        <v>0</v>
      </c>
      <c r="V166" s="45">
        <v>0</v>
      </c>
      <c r="W166" s="45">
        <v>80703.39</v>
      </c>
      <c r="X166" s="45">
        <v>0</v>
      </c>
      <c r="Y166" s="45">
        <v>0</v>
      </c>
      <c r="Z166" s="50">
        <f t="shared" si="8"/>
        <v>8.0703389999999993E-3</v>
      </c>
      <c r="AA166" s="48" t="e">
        <f>HLOOKUP(F166,'HY financials'!$4:$4,1,0)</f>
        <v>#N/A</v>
      </c>
    </row>
    <row r="167" spans="1:27" ht="12.5">
      <c r="A167" s="49">
        <f>IFERROR(VLOOKUP(J167,'TB mapping-Matured'!A:D,4,0),0)</f>
        <v>0</v>
      </c>
      <c r="B167" s="49">
        <f>IFERROR(VLOOKUP(J167,'TB mapping-Matured'!A:C,3,0),0)</f>
        <v>0</v>
      </c>
      <c r="C167" s="49" t="str">
        <f t="shared" si="6"/>
        <v>HFT1400</v>
      </c>
      <c r="D167" s="49" t="str">
        <f t="shared" si="7"/>
        <v>HFT1400</v>
      </c>
      <c r="E167" s="44" t="s">
        <v>604</v>
      </c>
      <c r="F167" s="44" t="s">
        <v>1153</v>
      </c>
      <c r="G167" s="44" t="s">
        <v>1155</v>
      </c>
      <c r="H167" s="45">
        <v>212000</v>
      </c>
      <c r="I167" s="44" t="s">
        <v>621</v>
      </c>
      <c r="J167" s="44">
        <v>210124</v>
      </c>
      <c r="K167" s="45">
        <v>0</v>
      </c>
      <c r="L167" s="44" t="s">
        <v>1475</v>
      </c>
      <c r="M167" s="44" t="s">
        <v>607</v>
      </c>
      <c r="N167" s="45">
        <v>0</v>
      </c>
      <c r="O167" s="45">
        <v>0</v>
      </c>
      <c r="P167" s="45">
        <v>0</v>
      </c>
      <c r="Q167" s="45">
        <v>21891</v>
      </c>
      <c r="R167" s="45">
        <v>0</v>
      </c>
      <c r="S167" s="45">
        <v>21891</v>
      </c>
      <c r="T167" s="45">
        <v>0</v>
      </c>
      <c r="U167" s="45">
        <v>0</v>
      </c>
      <c r="V167" s="45">
        <v>0</v>
      </c>
      <c r="W167" s="45">
        <v>21891</v>
      </c>
      <c r="X167" s="45">
        <v>0</v>
      </c>
      <c r="Y167" s="45">
        <v>21891</v>
      </c>
      <c r="Z167" s="50">
        <f t="shared" si="8"/>
        <v>2.1890999999999998E-3</v>
      </c>
      <c r="AA167" s="48" t="e">
        <f>HLOOKUP(F167,'HY financials'!$4:$4,1,0)</f>
        <v>#N/A</v>
      </c>
    </row>
    <row r="168" spans="1:27" ht="12.5">
      <c r="A168" s="49" t="str">
        <f>IFERROR(VLOOKUP(J168,'TB mapping-Matured'!A:D,4,0),0)</f>
        <v>Ignore</v>
      </c>
      <c r="B168" s="49" t="str">
        <f>IFERROR(VLOOKUP(J168,'TB mapping-Matured'!A:C,3,0),0)</f>
        <v>Ignore</v>
      </c>
      <c r="C168" s="49" t="str">
        <f t="shared" si="6"/>
        <v>HFT140Ignore</v>
      </c>
      <c r="D168" s="49" t="str">
        <f t="shared" si="7"/>
        <v>HFT140Ignore</v>
      </c>
      <c r="E168" s="44" t="s">
        <v>604</v>
      </c>
      <c r="F168" s="44" t="s">
        <v>1153</v>
      </c>
      <c r="G168" s="44" t="s">
        <v>1155</v>
      </c>
      <c r="H168" s="45">
        <v>212000</v>
      </c>
      <c r="I168" s="44" t="s">
        <v>621</v>
      </c>
      <c r="J168" s="44">
        <v>211103</v>
      </c>
      <c r="K168" s="45">
        <v>0</v>
      </c>
      <c r="L168" s="44" t="s">
        <v>706</v>
      </c>
      <c r="M168" s="44" t="s">
        <v>607</v>
      </c>
      <c r="N168" s="45">
        <v>0</v>
      </c>
      <c r="O168" s="45">
        <v>4333.33</v>
      </c>
      <c r="P168" s="45">
        <v>-2293.94</v>
      </c>
      <c r="Q168" s="45">
        <v>0</v>
      </c>
      <c r="R168" s="45">
        <v>0</v>
      </c>
      <c r="S168" s="45">
        <v>2039.39</v>
      </c>
      <c r="T168" s="45">
        <v>0</v>
      </c>
      <c r="U168" s="45">
        <v>4333.33</v>
      </c>
      <c r="V168" s="45">
        <v>-2293.94</v>
      </c>
      <c r="W168" s="45">
        <v>0</v>
      </c>
      <c r="X168" s="45">
        <v>0</v>
      </c>
      <c r="Y168" s="45">
        <v>2039.39</v>
      </c>
      <c r="Z168" s="50">
        <f t="shared" si="8"/>
        <v>-2.2939400000000001E-4</v>
      </c>
      <c r="AA168" s="48" t="e">
        <f>HLOOKUP(F168,'HY financials'!$4:$4,1,0)</f>
        <v>#N/A</v>
      </c>
    </row>
    <row r="169" spans="1:27" ht="12.5">
      <c r="A169" s="49" t="str">
        <f>IFERROR(VLOOKUP(J169,'TB mapping-Matured'!A:D,4,0),0)</f>
        <v>Ignore</v>
      </c>
      <c r="B169" s="49" t="str">
        <f>IFERROR(VLOOKUP(J169,'TB mapping-Matured'!A:C,3,0),0)</f>
        <v>Ignore</v>
      </c>
      <c r="C169" s="49" t="str">
        <f t="shared" si="6"/>
        <v>HFT140Ignore</v>
      </c>
      <c r="D169" s="49" t="str">
        <f t="shared" si="7"/>
        <v>HFT140Ignore</v>
      </c>
      <c r="E169" s="44" t="s">
        <v>604</v>
      </c>
      <c r="F169" s="44" t="s">
        <v>1153</v>
      </c>
      <c r="G169" s="44" t="s">
        <v>1155</v>
      </c>
      <c r="H169" s="45">
        <v>212000</v>
      </c>
      <c r="I169" s="44" t="s">
        <v>621</v>
      </c>
      <c r="J169" s="44">
        <v>212100</v>
      </c>
      <c r="K169" s="45">
        <v>0</v>
      </c>
      <c r="L169" s="44" t="s">
        <v>707</v>
      </c>
      <c r="M169" s="44" t="s">
        <v>607</v>
      </c>
      <c r="N169" s="45">
        <v>0</v>
      </c>
      <c r="O169" s="45">
        <v>0</v>
      </c>
      <c r="P169" s="45">
        <v>-0.02</v>
      </c>
      <c r="Q169" s="45">
        <v>0</v>
      </c>
      <c r="R169" s="45">
        <v>-0.02</v>
      </c>
      <c r="S169" s="45">
        <v>0</v>
      </c>
      <c r="T169" s="45">
        <v>0</v>
      </c>
      <c r="U169" s="45">
        <v>0</v>
      </c>
      <c r="V169" s="45">
        <v>-0.02</v>
      </c>
      <c r="W169" s="45">
        <v>0</v>
      </c>
      <c r="X169" s="45">
        <v>-0.02</v>
      </c>
      <c r="Y169" s="45">
        <v>0</v>
      </c>
      <c r="Z169" s="50">
        <f t="shared" si="8"/>
        <v>-2.0000000000000001E-9</v>
      </c>
      <c r="AA169" s="48" t="e">
        <f>HLOOKUP(F169,'HY financials'!$4:$4,1,0)</f>
        <v>#N/A</v>
      </c>
    </row>
    <row r="170" spans="1:27" ht="12.5">
      <c r="A170" s="49" t="str">
        <f>IFERROR(VLOOKUP(J170,'TB mapping-Matured'!A:D,4,0),0)</f>
        <v>Ignore</v>
      </c>
      <c r="B170" s="49" t="str">
        <f>IFERROR(VLOOKUP(J170,'TB mapping-Matured'!A:C,3,0),0)</f>
        <v>Ignore</v>
      </c>
      <c r="C170" s="49" t="str">
        <f t="shared" si="6"/>
        <v>HFT140Ignore</v>
      </c>
      <c r="D170" s="49" t="str">
        <f t="shared" si="7"/>
        <v>HFT140Ignore</v>
      </c>
      <c r="E170" s="44" t="s">
        <v>604</v>
      </c>
      <c r="F170" s="44" t="s">
        <v>1153</v>
      </c>
      <c r="G170" s="44" t="s">
        <v>1155</v>
      </c>
      <c r="H170" s="45">
        <v>212000</v>
      </c>
      <c r="I170" s="44" t="s">
        <v>621</v>
      </c>
      <c r="J170" s="44">
        <v>212101</v>
      </c>
      <c r="K170" s="45">
        <v>0</v>
      </c>
      <c r="L170" s="44" t="s">
        <v>622</v>
      </c>
      <c r="M170" s="44" t="s">
        <v>607</v>
      </c>
      <c r="N170" s="45">
        <v>0</v>
      </c>
      <c r="O170" s="45">
        <v>15505.64</v>
      </c>
      <c r="P170" s="45">
        <v>-15408.33</v>
      </c>
      <c r="Q170" s="45">
        <v>0</v>
      </c>
      <c r="R170" s="45">
        <v>0</v>
      </c>
      <c r="S170" s="45">
        <v>97.31</v>
      </c>
      <c r="T170" s="45">
        <v>0</v>
      </c>
      <c r="U170" s="45">
        <v>15505.64</v>
      </c>
      <c r="V170" s="45">
        <v>-15408.33</v>
      </c>
      <c r="W170" s="45">
        <v>0</v>
      </c>
      <c r="X170" s="45">
        <v>0</v>
      </c>
      <c r="Y170" s="45">
        <v>97.31</v>
      </c>
      <c r="Z170" s="50">
        <f t="shared" si="8"/>
        <v>-1.5408329999999999E-3</v>
      </c>
      <c r="AA170" s="48" t="e">
        <f>HLOOKUP(F170,'HY financials'!$4:$4,1,0)</f>
        <v>#N/A</v>
      </c>
    </row>
    <row r="171" spans="1:27" ht="13">
      <c r="A171" s="49" t="str">
        <f>IFERROR(VLOOKUP(J171,'TB mapping-Matured'!A:D,4,0),0)</f>
        <v>Ignore</v>
      </c>
      <c r="B171" s="49" t="str">
        <f>IFERROR(VLOOKUP(J171,'TB mapping-Matured'!A:C,3,0),0)</f>
        <v>Ignore</v>
      </c>
      <c r="C171" s="49" t="str">
        <f t="shared" si="6"/>
        <v>HFT140Ignore</v>
      </c>
      <c r="D171" s="49" t="str">
        <f t="shared" si="7"/>
        <v>HFT140Ignore</v>
      </c>
      <c r="E171" s="238" t="s">
        <v>604</v>
      </c>
      <c r="F171" s="238" t="s">
        <v>1153</v>
      </c>
      <c r="G171" s="238" t="s">
        <v>1155</v>
      </c>
      <c r="H171" s="239">
        <v>212000</v>
      </c>
      <c r="I171" s="238" t="s">
        <v>621</v>
      </c>
      <c r="J171" s="238">
        <v>212121</v>
      </c>
      <c r="K171" s="239">
        <v>0</v>
      </c>
      <c r="L171" s="238" t="s">
        <v>691</v>
      </c>
      <c r="M171" s="238" t="s">
        <v>607</v>
      </c>
      <c r="N171" s="239">
        <v>0</v>
      </c>
      <c r="O171" s="239">
        <v>0</v>
      </c>
      <c r="P171" s="239">
        <v>0</v>
      </c>
      <c r="Q171" s="239">
        <v>469448970.63</v>
      </c>
      <c r="R171" s="239">
        <v>0</v>
      </c>
      <c r="S171" s="239">
        <v>1501584</v>
      </c>
      <c r="T171" s="239">
        <v>0</v>
      </c>
      <c r="U171" s="239">
        <v>0</v>
      </c>
      <c r="V171" s="239">
        <v>0</v>
      </c>
      <c r="W171" s="239">
        <v>469448970.63</v>
      </c>
      <c r="X171" s="239">
        <v>0</v>
      </c>
      <c r="Y171" s="239">
        <v>1501584</v>
      </c>
      <c r="Z171" s="50">
        <f t="shared" si="8"/>
        <v>46.944897062999999</v>
      </c>
      <c r="AA171" s="48" t="e">
        <f>HLOOKUP(F171,'HY financials'!$4:$4,1,0)</f>
        <v>#N/A</v>
      </c>
    </row>
    <row r="172" spans="1:27" ht="12.5">
      <c r="A172" s="49" t="str">
        <f>IFERROR(VLOOKUP(J172,'TB mapping-Matured'!A:D,4,0),0)</f>
        <v>Ignore</v>
      </c>
      <c r="B172" s="49" t="str">
        <f>IFERROR(VLOOKUP(J172,'TB mapping-Matured'!A:C,3,0),0)</f>
        <v>Ignore</v>
      </c>
      <c r="C172" s="49" t="str">
        <f t="shared" si="6"/>
        <v>HFT140Ignore</v>
      </c>
      <c r="D172" s="49" t="str">
        <f t="shared" si="7"/>
        <v>HFT140Ignore</v>
      </c>
      <c r="E172" s="44" t="s">
        <v>604</v>
      </c>
      <c r="F172" s="44" t="s">
        <v>1153</v>
      </c>
      <c r="G172" s="44" t="s">
        <v>1155</v>
      </c>
      <c r="H172" s="45">
        <v>212000</v>
      </c>
      <c r="I172" s="44" t="s">
        <v>621</v>
      </c>
      <c r="J172" s="44">
        <v>212195</v>
      </c>
      <c r="K172" s="45">
        <v>0</v>
      </c>
      <c r="L172" s="44" t="s">
        <v>1077</v>
      </c>
      <c r="M172" s="44" t="s">
        <v>607</v>
      </c>
      <c r="N172" s="45">
        <v>0</v>
      </c>
      <c r="O172" s="45">
        <v>0</v>
      </c>
      <c r="P172" s="45">
        <v>0</v>
      </c>
      <c r="Q172" s="45">
        <v>6294.6</v>
      </c>
      <c r="R172" s="45">
        <v>0</v>
      </c>
      <c r="S172" s="45">
        <v>6294.6</v>
      </c>
      <c r="T172" s="45">
        <v>0</v>
      </c>
      <c r="U172" s="45">
        <v>0</v>
      </c>
      <c r="V172" s="45">
        <v>0</v>
      </c>
      <c r="W172" s="45">
        <v>6294.6</v>
      </c>
      <c r="X172" s="45">
        <v>0</v>
      </c>
      <c r="Y172" s="45">
        <v>6294.6</v>
      </c>
      <c r="Z172" s="50">
        <f t="shared" si="8"/>
        <v>6.2946000000000009E-4</v>
      </c>
      <c r="AA172" s="48" t="e">
        <f>HLOOKUP(F172,'HY financials'!$4:$4,1,0)</f>
        <v>#N/A</v>
      </c>
    </row>
    <row r="173" spans="1:27" ht="12.5">
      <c r="A173" s="49" t="str">
        <f>IFERROR(VLOOKUP(J173,'TB mapping-Matured'!A:D,4,0),0)</f>
        <v>Ignore</v>
      </c>
      <c r="B173" s="49" t="str">
        <f>IFERROR(VLOOKUP(J173,'TB mapping-Matured'!A:C,3,0),0)</f>
        <v>Ignore</v>
      </c>
      <c r="C173" s="49" t="str">
        <f t="shared" si="6"/>
        <v>HFT140Ignore</v>
      </c>
      <c r="D173" s="49" t="str">
        <f t="shared" si="7"/>
        <v>HFT140Ignore</v>
      </c>
      <c r="E173" s="44" t="s">
        <v>604</v>
      </c>
      <c r="F173" s="44" t="s">
        <v>1153</v>
      </c>
      <c r="G173" s="44" t="s">
        <v>1155</v>
      </c>
      <c r="H173" s="45">
        <v>212000</v>
      </c>
      <c r="I173" s="44" t="s">
        <v>621</v>
      </c>
      <c r="J173" s="44">
        <v>212233</v>
      </c>
      <c r="K173" s="45">
        <v>0</v>
      </c>
      <c r="L173" s="44" t="s">
        <v>709</v>
      </c>
      <c r="M173" s="44" t="s">
        <v>607</v>
      </c>
      <c r="N173" s="45">
        <v>0</v>
      </c>
      <c r="O173" s="45">
        <v>0</v>
      </c>
      <c r="P173" s="45">
        <v>0</v>
      </c>
      <c r="Q173" s="45">
        <v>843980</v>
      </c>
      <c r="R173" s="45">
        <v>0</v>
      </c>
      <c r="S173" s="45">
        <v>843980</v>
      </c>
      <c r="T173" s="45">
        <v>0</v>
      </c>
      <c r="U173" s="45">
        <v>0</v>
      </c>
      <c r="V173" s="45">
        <v>0</v>
      </c>
      <c r="W173" s="45">
        <v>843980</v>
      </c>
      <c r="X173" s="45">
        <v>0</v>
      </c>
      <c r="Y173" s="45">
        <v>843980</v>
      </c>
      <c r="Z173" s="50">
        <f t="shared" si="8"/>
        <v>8.4398000000000001E-2</v>
      </c>
      <c r="AA173" s="48" t="e">
        <f>HLOOKUP(F173,'HY financials'!$4:$4,1,0)</f>
        <v>#N/A</v>
      </c>
    </row>
    <row r="174" spans="1:27" ht="12.5">
      <c r="A174" s="49" t="str">
        <f>IFERROR(VLOOKUP(J174,'TB mapping-Matured'!A:D,4,0),0)</f>
        <v>Ignore</v>
      </c>
      <c r="B174" s="49" t="str">
        <f>IFERROR(VLOOKUP(J174,'TB mapping-Matured'!A:C,3,0),0)</f>
        <v>Ignore</v>
      </c>
      <c r="C174" s="49" t="str">
        <f t="shared" si="6"/>
        <v>HFT140Ignore</v>
      </c>
      <c r="D174" s="49" t="str">
        <f t="shared" si="7"/>
        <v>HFT140Ignore</v>
      </c>
      <c r="E174" s="44" t="s">
        <v>604</v>
      </c>
      <c r="F174" s="44" t="s">
        <v>1153</v>
      </c>
      <c r="G174" s="44" t="s">
        <v>1155</v>
      </c>
      <c r="H174" s="45">
        <v>212000</v>
      </c>
      <c r="I174" s="44" t="s">
        <v>621</v>
      </c>
      <c r="J174" s="44">
        <v>212240</v>
      </c>
      <c r="K174" s="45">
        <v>0</v>
      </c>
      <c r="L174" s="44" t="s">
        <v>625</v>
      </c>
      <c r="M174" s="44" t="s">
        <v>607</v>
      </c>
      <c r="N174" s="45">
        <v>0</v>
      </c>
      <c r="O174" s="45">
        <v>8124.2</v>
      </c>
      <c r="P174" s="45">
        <v>-3282.69</v>
      </c>
      <c r="Q174" s="45">
        <v>0</v>
      </c>
      <c r="R174" s="45">
        <v>0</v>
      </c>
      <c r="S174" s="45">
        <v>4841.51</v>
      </c>
      <c r="T174" s="45">
        <v>0</v>
      </c>
      <c r="U174" s="45">
        <v>8124.2</v>
      </c>
      <c r="V174" s="45">
        <v>-3282.69</v>
      </c>
      <c r="W174" s="45">
        <v>0</v>
      </c>
      <c r="X174" s="45">
        <v>0</v>
      </c>
      <c r="Y174" s="45">
        <v>4841.51</v>
      </c>
      <c r="Z174" s="50">
        <f t="shared" si="8"/>
        <v>-3.2826900000000001E-4</v>
      </c>
      <c r="AA174" s="48" t="e">
        <f>HLOOKUP(F174,'HY financials'!$4:$4,1,0)</f>
        <v>#N/A</v>
      </c>
    </row>
    <row r="175" spans="1:27" ht="12.5">
      <c r="A175" s="49" t="str">
        <f>IFERROR(VLOOKUP(J175,'TB mapping-Matured'!A:D,4,0),0)</f>
        <v>Ignore</v>
      </c>
      <c r="B175" s="49" t="str">
        <f>IFERROR(VLOOKUP(J175,'TB mapping-Matured'!A:C,3,0),0)</f>
        <v>Ignore</v>
      </c>
      <c r="C175" s="49" t="str">
        <f t="shared" si="6"/>
        <v>HFT140Ignore</v>
      </c>
      <c r="D175" s="49" t="str">
        <f t="shared" si="7"/>
        <v>HFT140Ignore</v>
      </c>
      <c r="E175" s="44" t="s">
        <v>604</v>
      </c>
      <c r="F175" s="44" t="s">
        <v>1153</v>
      </c>
      <c r="G175" s="44" t="s">
        <v>1155</v>
      </c>
      <c r="H175" s="45">
        <v>212000</v>
      </c>
      <c r="I175" s="44" t="s">
        <v>621</v>
      </c>
      <c r="J175" s="44">
        <v>212252</v>
      </c>
      <c r="K175" s="45">
        <v>0</v>
      </c>
      <c r="L175" s="44" t="s">
        <v>626</v>
      </c>
      <c r="M175" s="44" t="s">
        <v>607</v>
      </c>
      <c r="N175" s="45">
        <v>0</v>
      </c>
      <c r="O175" s="45">
        <v>1359</v>
      </c>
      <c r="P175" s="45">
        <v>0</v>
      </c>
      <c r="Q175" s="45">
        <v>1258.73</v>
      </c>
      <c r="R175" s="45">
        <v>0</v>
      </c>
      <c r="S175" s="45">
        <v>2617.73</v>
      </c>
      <c r="T175" s="45">
        <v>0</v>
      </c>
      <c r="U175" s="45">
        <v>1359</v>
      </c>
      <c r="V175" s="45">
        <v>0</v>
      </c>
      <c r="W175" s="45">
        <v>1258.73</v>
      </c>
      <c r="X175" s="45">
        <v>0</v>
      </c>
      <c r="Y175" s="45">
        <v>2617.73</v>
      </c>
      <c r="Z175" s="50">
        <f t="shared" si="8"/>
        <v>1.2587300000000001E-4</v>
      </c>
      <c r="AA175" s="48" t="e">
        <f>HLOOKUP(F175,'HY financials'!$4:$4,1,0)</f>
        <v>#N/A</v>
      </c>
    </row>
    <row r="176" spans="1:27" ht="12.5">
      <c r="A176" s="49" t="str">
        <f>IFERROR(VLOOKUP(J176,'TB mapping-Matured'!A:D,4,0),0)</f>
        <v>Ignore</v>
      </c>
      <c r="B176" s="49" t="str">
        <f>IFERROR(VLOOKUP(J176,'TB mapping-Matured'!A:C,3,0),0)</f>
        <v>Ignore</v>
      </c>
      <c r="C176" s="49" t="str">
        <f t="shared" si="6"/>
        <v>HFT140Ignore</v>
      </c>
      <c r="D176" s="49" t="str">
        <f t="shared" si="7"/>
        <v>HFT140Ignore</v>
      </c>
      <c r="E176" s="44" t="s">
        <v>604</v>
      </c>
      <c r="F176" s="44" t="s">
        <v>1153</v>
      </c>
      <c r="G176" s="44" t="s">
        <v>1155</v>
      </c>
      <c r="H176" s="45">
        <v>212000</v>
      </c>
      <c r="I176" s="44" t="s">
        <v>621</v>
      </c>
      <c r="J176" s="44">
        <v>212253</v>
      </c>
      <c r="K176" s="45">
        <v>0</v>
      </c>
      <c r="L176" s="44" t="s">
        <v>711</v>
      </c>
      <c r="M176" s="44" t="s">
        <v>607</v>
      </c>
      <c r="N176" s="45">
        <v>-472.28</v>
      </c>
      <c r="O176" s="45">
        <v>0</v>
      </c>
      <c r="P176" s="45">
        <v>0</v>
      </c>
      <c r="Q176" s="45">
        <v>0</v>
      </c>
      <c r="R176" s="45">
        <v>-472.28</v>
      </c>
      <c r="S176" s="45">
        <v>0</v>
      </c>
      <c r="T176" s="45">
        <v>-472.28</v>
      </c>
      <c r="U176" s="45">
        <v>0</v>
      </c>
      <c r="V176" s="45">
        <v>0</v>
      </c>
      <c r="W176" s="45">
        <v>0</v>
      </c>
      <c r="X176" s="45">
        <v>-472.28</v>
      </c>
      <c r="Y176" s="45">
        <v>0</v>
      </c>
      <c r="Z176" s="50">
        <f t="shared" si="8"/>
        <v>0</v>
      </c>
      <c r="AA176" s="48" t="e">
        <f>HLOOKUP(F176,'HY financials'!$4:$4,1,0)</f>
        <v>#N/A</v>
      </c>
    </row>
    <row r="177" spans="1:27" ht="12.5">
      <c r="A177" s="49" t="str">
        <f>IFERROR(VLOOKUP(J177,'TB mapping-Matured'!A:D,4,0),0)</f>
        <v>Ignore</v>
      </c>
      <c r="B177" s="49" t="str">
        <f>IFERROR(VLOOKUP(J177,'TB mapping-Matured'!A:C,3,0),0)</f>
        <v>Ignore</v>
      </c>
      <c r="C177" s="49" t="str">
        <f t="shared" si="6"/>
        <v>HFT140Ignore</v>
      </c>
      <c r="D177" s="49" t="str">
        <f t="shared" si="7"/>
        <v>HFT140Ignore</v>
      </c>
      <c r="E177" s="44" t="s">
        <v>604</v>
      </c>
      <c r="F177" s="44" t="s">
        <v>1153</v>
      </c>
      <c r="G177" s="44" t="s">
        <v>1155</v>
      </c>
      <c r="H177" s="45">
        <v>212000</v>
      </c>
      <c r="I177" s="44" t="s">
        <v>621</v>
      </c>
      <c r="J177" s="44">
        <v>212255</v>
      </c>
      <c r="K177" s="45">
        <v>0</v>
      </c>
      <c r="L177" s="44" t="s">
        <v>627</v>
      </c>
      <c r="M177" s="44" t="s">
        <v>607</v>
      </c>
      <c r="N177" s="45">
        <v>0</v>
      </c>
      <c r="O177" s="45">
        <v>84301.63</v>
      </c>
      <c r="P177" s="45">
        <v>0</v>
      </c>
      <c r="Q177" s="45">
        <v>25441.360000000001</v>
      </c>
      <c r="R177" s="45">
        <v>0</v>
      </c>
      <c r="S177" s="45">
        <v>109742.99</v>
      </c>
      <c r="T177" s="45">
        <v>0</v>
      </c>
      <c r="U177" s="45">
        <v>84301.63</v>
      </c>
      <c r="V177" s="45">
        <v>0</v>
      </c>
      <c r="W177" s="45">
        <v>25441.360000000001</v>
      </c>
      <c r="X177" s="45">
        <v>0</v>
      </c>
      <c r="Y177" s="45">
        <v>109742.99</v>
      </c>
      <c r="Z177" s="50">
        <f t="shared" si="8"/>
        <v>2.5441360000000002E-3</v>
      </c>
      <c r="AA177" s="48" t="e">
        <f>HLOOKUP(F177,'HY financials'!$4:$4,1,0)</f>
        <v>#N/A</v>
      </c>
    </row>
    <row r="178" spans="1:27" ht="12.5">
      <c r="A178" s="49" t="str">
        <f>IFERROR(VLOOKUP(J178,'TB mapping-Matured'!A:D,4,0),0)</f>
        <v>Ignore</v>
      </c>
      <c r="B178" s="49" t="str">
        <f>IFERROR(VLOOKUP(J178,'TB mapping-Matured'!A:C,3,0),0)</f>
        <v>Ignore</v>
      </c>
      <c r="C178" s="49" t="str">
        <f t="shared" si="6"/>
        <v>HFT140Ignore</v>
      </c>
      <c r="D178" s="49" t="str">
        <f t="shared" si="7"/>
        <v>HFT140Ignore</v>
      </c>
      <c r="E178" s="44" t="s">
        <v>604</v>
      </c>
      <c r="F178" s="44" t="s">
        <v>1153</v>
      </c>
      <c r="G178" s="44" t="s">
        <v>1155</v>
      </c>
      <c r="H178" s="45">
        <v>212000</v>
      </c>
      <c r="I178" s="44" t="s">
        <v>621</v>
      </c>
      <c r="J178" s="44">
        <v>212257</v>
      </c>
      <c r="K178" s="45">
        <v>0</v>
      </c>
      <c r="L178" s="44" t="s">
        <v>628</v>
      </c>
      <c r="M178" s="44" t="s">
        <v>607</v>
      </c>
      <c r="N178" s="45">
        <v>0</v>
      </c>
      <c r="O178" s="45">
        <v>0</v>
      </c>
      <c r="P178" s="45">
        <v>-129742.09</v>
      </c>
      <c r="Q178" s="45">
        <v>0</v>
      </c>
      <c r="R178" s="45">
        <v>-129742.09</v>
      </c>
      <c r="S178" s="45">
        <v>0</v>
      </c>
      <c r="T178" s="45">
        <v>0</v>
      </c>
      <c r="U178" s="45">
        <v>0</v>
      </c>
      <c r="V178" s="45">
        <v>-129742.09</v>
      </c>
      <c r="W178" s="45">
        <v>0</v>
      </c>
      <c r="X178" s="45">
        <v>-129742.09</v>
      </c>
      <c r="Y178" s="45">
        <v>0</v>
      </c>
      <c r="Z178" s="50">
        <f t="shared" si="8"/>
        <v>-1.2974209E-2</v>
      </c>
      <c r="AA178" s="48" t="e">
        <f>HLOOKUP(F178,'HY financials'!$4:$4,1,0)</f>
        <v>#N/A</v>
      </c>
    </row>
    <row r="179" spans="1:27" ht="12.5">
      <c r="A179" s="49" t="str">
        <f>IFERROR(VLOOKUP(J179,'TB mapping-Matured'!A:D,4,0),0)</f>
        <v>Ignore</v>
      </c>
      <c r="B179" s="49" t="str">
        <f>IFERROR(VLOOKUP(J179,'TB mapping-Matured'!A:C,3,0),0)</f>
        <v>Ignore</v>
      </c>
      <c r="C179" s="49" t="str">
        <f t="shared" si="6"/>
        <v>HFT140Ignore</v>
      </c>
      <c r="D179" s="49" t="str">
        <f t="shared" si="7"/>
        <v>HFT140Ignore</v>
      </c>
      <c r="E179" s="44" t="s">
        <v>604</v>
      </c>
      <c r="F179" s="44" t="s">
        <v>1153</v>
      </c>
      <c r="G179" s="44" t="s">
        <v>1155</v>
      </c>
      <c r="H179" s="45">
        <v>212000</v>
      </c>
      <c r="I179" s="44" t="s">
        <v>621</v>
      </c>
      <c r="J179" s="44">
        <v>212270</v>
      </c>
      <c r="K179" s="45">
        <v>0</v>
      </c>
      <c r="L179" s="44" t="s">
        <v>713</v>
      </c>
      <c r="M179" s="44" t="s">
        <v>607</v>
      </c>
      <c r="N179" s="45">
        <v>0</v>
      </c>
      <c r="O179" s="45">
        <v>0</v>
      </c>
      <c r="P179" s="45">
        <v>0</v>
      </c>
      <c r="Q179" s="45">
        <v>84301.63</v>
      </c>
      <c r="R179" s="45">
        <v>0</v>
      </c>
      <c r="S179" s="45">
        <v>84301.63</v>
      </c>
      <c r="T179" s="45">
        <v>0</v>
      </c>
      <c r="U179" s="45">
        <v>0</v>
      </c>
      <c r="V179" s="45">
        <v>0</v>
      </c>
      <c r="W179" s="45">
        <v>84301.63</v>
      </c>
      <c r="X179" s="45">
        <v>0</v>
      </c>
      <c r="Y179" s="45">
        <v>84301.63</v>
      </c>
      <c r="Z179" s="50">
        <f t="shared" si="8"/>
        <v>8.4301630000000009E-3</v>
      </c>
      <c r="AA179" s="48" t="e">
        <f>HLOOKUP(F179,'HY financials'!$4:$4,1,0)</f>
        <v>#N/A</v>
      </c>
    </row>
    <row r="180" spans="1:27" ht="12.5">
      <c r="A180" s="49" t="str">
        <f>IFERROR(VLOOKUP(J180,'TB mapping-Matured'!A:D,4,0),0)</f>
        <v>Ignore</v>
      </c>
      <c r="B180" s="49" t="str">
        <f>IFERROR(VLOOKUP(J180,'TB mapping-Matured'!A:C,3,0),0)</f>
        <v>Ignore</v>
      </c>
      <c r="C180" s="49" t="str">
        <f t="shared" si="6"/>
        <v>HFT140Ignore</v>
      </c>
      <c r="D180" s="49" t="str">
        <f t="shared" si="7"/>
        <v>HFT140Ignore</v>
      </c>
      <c r="E180" s="44" t="s">
        <v>604</v>
      </c>
      <c r="F180" s="44" t="s">
        <v>1153</v>
      </c>
      <c r="G180" s="44" t="s">
        <v>1155</v>
      </c>
      <c r="H180" s="45">
        <v>212000</v>
      </c>
      <c r="I180" s="44" t="s">
        <v>621</v>
      </c>
      <c r="J180" s="44">
        <v>212271</v>
      </c>
      <c r="K180" s="45">
        <v>0</v>
      </c>
      <c r="L180" s="44" t="s">
        <v>629</v>
      </c>
      <c r="M180" s="44" t="s">
        <v>607</v>
      </c>
      <c r="N180" s="45">
        <v>0</v>
      </c>
      <c r="O180" s="45">
        <v>13724.87</v>
      </c>
      <c r="P180" s="45">
        <v>-8554.07</v>
      </c>
      <c r="Q180" s="45">
        <v>0</v>
      </c>
      <c r="R180" s="45">
        <v>0</v>
      </c>
      <c r="S180" s="45">
        <v>5170.8</v>
      </c>
      <c r="T180" s="45">
        <v>0</v>
      </c>
      <c r="U180" s="45">
        <v>13724.87</v>
      </c>
      <c r="V180" s="45">
        <v>-8554.07</v>
      </c>
      <c r="W180" s="45">
        <v>0</v>
      </c>
      <c r="X180" s="45">
        <v>0</v>
      </c>
      <c r="Y180" s="45">
        <v>5170.8</v>
      </c>
      <c r="Z180" s="50">
        <f t="shared" si="8"/>
        <v>-8.5540699999999998E-4</v>
      </c>
      <c r="AA180" s="48" t="e">
        <f>HLOOKUP(F180,'HY financials'!$4:$4,1,0)</f>
        <v>#N/A</v>
      </c>
    </row>
    <row r="181" spans="1:27" ht="12.5">
      <c r="A181" s="49" t="str">
        <f>IFERROR(VLOOKUP(J181,'TB mapping-Matured'!A:D,4,0),0)</f>
        <v>Ignore</v>
      </c>
      <c r="B181" s="49" t="str">
        <f>IFERROR(VLOOKUP(J181,'TB mapping-Matured'!A:C,3,0),0)</f>
        <v>Ignore</v>
      </c>
      <c r="C181" s="49" t="str">
        <f t="shared" si="6"/>
        <v>HFT140Ignore</v>
      </c>
      <c r="D181" s="49" t="str">
        <f t="shared" si="7"/>
        <v>HFT140Ignore</v>
      </c>
      <c r="E181" s="44" t="s">
        <v>604</v>
      </c>
      <c r="F181" s="44" t="s">
        <v>1153</v>
      </c>
      <c r="G181" s="44" t="s">
        <v>1155</v>
      </c>
      <c r="H181" s="45">
        <v>212000</v>
      </c>
      <c r="I181" s="44" t="s">
        <v>621</v>
      </c>
      <c r="J181" s="44">
        <v>212272</v>
      </c>
      <c r="K181" s="45">
        <v>0</v>
      </c>
      <c r="L181" s="44" t="s">
        <v>630</v>
      </c>
      <c r="M181" s="44" t="s">
        <v>607</v>
      </c>
      <c r="N181" s="45">
        <v>0</v>
      </c>
      <c r="O181" s="45">
        <v>13724.87</v>
      </c>
      <c r="P181" s="45">
        <v>-8554.07</v>
      </c>
      <c r="Q181" s="45">
        <v>0</v>
      </c>
      <c r="R181" s="45">
        <v>0</v>
      </c>
      <c r="S181" s="45">
        <v>5170.8</v>
      </c>
      <c r="T181" s="45">
        <v>0</v>
      </c>
      <c r="U181" s="45">
        <v>13724.87</v>
      </c>
      <c r="V181" s="45">
        <v>-8554.07</v>
      </c>
      <c r="W181" s="45">
        <v>0</v>
      </c>
      <c r="X181" s="45">
        <v>0</v>
      </c>
      <c r="Y181" s="45">
        <v>5170.8</v>
      </c>
      <c r="Z181" s="50">
        <f t="shared" si="8"/>
        <v>-8.5540699999999998E-4</v>
      </c>
      <c r="AA181" s="48" t="e">
        <f>HLOOKUP(F181,'HY financials'!$4:$4,1,0)</f>
        <v>#N/A</v>
      </c>
    </row>
    <row r="182" spans="1:27" ht="12.5">
      <c r="A182" s="49" t="str">
        <f>IFERROR(VLOOKUP(J182,'TB mapping-Matured'!A:D,4,0),0)</f>
        <v>Ignore</v>
      </c>
      <c r="B182" s="49" t="str">
        <f>IFERROR(VLOOKUP(J182,'TB mapping-Matured'!A:C,3,0),0)</f>
        <v>Ignore</v>
      </c>
      <c r="C182" s="49" t="str">
        <f t="shared" si="6"/>
        <v>HFT140Ignore</v>
      </c>
      <c r="D182" s="49" t="str">
        <f t="shared" si="7"/>
        <v>HFT140Ignore</v>
      </c>
      <c r="E182" s="44" t="s">
        <v>604</v>
      </c>
      <c r="F182" s="44" t="s">
        <v>1153</v>
      </c>
      <c r="G182" s="44" t="s">
        <v>1155</v>
      </c>
      <c r="H182" s="45">
        <v>212000</v>
      </c>
      <c r="I182" s="44" t="s">
        <v>621</v>
      </c>
      <c r="J182" s="44">
        <v>213155</v>
      </c>
      <c r="K182" s="45">
        <v>0</v>
      </c>
      <c r="L182" s="44" t="s">
        <v>1184</v>
      </c>
      <c r="M182" s="44" t="s">
        <v>607</v>
      </c>
      <c r="N182" s="45">
        <v>0</v>
      </c>
      <c r="O182" s="45">
        <v>0</v>
      </c>
      <c r="P182" s="45">
        <v>0</v>
      </c>
      <c r="Q182" s="45">
        <v>20000</v>
      </c>
      <c r="R182" s="45">
        <v>0</v>
      </c>
      <c r="S182" s="45">
        <v>20000</v>
      </c>
      <c r="T182" s="45">
        <v>0</v>
      </c>
      <c r="U182" s="45">
        <v>0</v>
      </c>
      <c r="V182" s="45">
        <v>0</v>
      </c>
      <c r="W182" s="45">
        <v>20000</v>
      </c>
      <c r="X182" s="45">
        <v>0</v>
      </c>
      <c r="Y182" s="45">
        <v>20000</v>
      </c>
      <c r="Z182" s="50">
        <f t="shared" si="8"/>
        <v>2E-3</v>
      </c>
      <c r="AA182" s="48" t="e">
        <f>HLOOKUP(F182,'HY financials'!$4:$4,1,0)</f>
        <v>#N/A</v>
      </c>
    </row>
    <row r="183" spans="1:27" ht="12.5">
      <c r="A183" s="49" t="str">
        <f>IFERROR(VLOOKUP(J183,'TB mapping-Matured'!A:D,4,0),0)</f>
        <v>Ignore</v>
      </c>
      <c r="B183" s="49" t="str">
        <f>IFERROR(VLOOKUP(J183,'TB mapping-Matured'!A:C,3,0),0)</f>
        <v>Ignore</v>
      </c>
      <c r="C183" s="49" t="str">
        <f t="shared" si="6"/>
        <v>HFT140Ignore</v>
      </c>
      <c r="D183" s="49" t="str">
        <f t="shared" si="7"/>
        <v>HFT140Ignore</v>
      </c>
      <c r="E183" s="44" t="s">
        <v>604</v>
      </c>
      <c r="F183" s="44" t="s">
        <v>1153</v>
      </c>
      <c r="G183" s="44" t="s">
        <v>1155</v>
      </c>
      <c r="H183" s="45">
        <v>212000</v>
      </c>
      <c r="I183" s="44" t="s">
        <v>621</v>
      </c>
      <c r="J183" s="44">
        <v>214100</v>
      </c>
      <c r="K183" s="45">
        <v>0</v>
      </c>
      <c r="L183" s="44" t="s">
        <v>1185</v>
      </c>
      <c r="M183" s="44" t="s">
        <v>607</v>
      </c>
      <c r="N183" s="45">
        <v>0</v>
      </c>
      <c r="O183" s="45">
        <v>1001</v>
      </c>
      <c r="P183" s="45">
        <v>-1001</v>
      </c>
      <c r="Q183" s="45">
        <v>0</v>
      </c>
      <c r="R183" s="45">
        <v>0</v>
      </c>
      <c r="S183" s="45">
        <v>0</v>
      </c>
      <c r="T183" s="45">
        <v>0</v>
      </c>
      <c r="U183" s="45">
        <v>1001</v>
      </c>
      <c r="V183" s="45">
        <v>-1001</v>
      </c>
      <c r="W183" s="45">
        <v>0</v>
      </c>
      <c r="X183" s="45">
        <v>0</v>
      </c>
      <c r="Y183" s="45">
        <v>0</v>
      </c>
      <c r="Z183" s="50">
        <f t="shared" si="8"/>
        <v>-1.0009999999999999E-4</v>
      </c>
      <c r="AA183" s="48" t="e">
        <f>HLOOKUP(F183,'HY financials'!$4:$4,1,0)</f>
        <v>#N/A</v>
      </c>
    </row>
    <row r="184" spans="1:27" ht="12.5">
      <c r="A184" s="49" t="str">
        <f>IFERROR(VLOOKUP(J184,'TB mapping-Matured'!A:D,4,0),0)</f>
        <v>Ignore</v>
      </c>
      <c r="B184" s="49" t="str">
        <f>IFERROR(VLOOKUP(J184,'TB mapping-Matured'!A:C,3,0),0)</f>
        <v>Ignore</v>
      </c>
      <c r="C184" s="49" t="str">
        <f t="shared" si="6"/>
        <v>HFT140Ignore</v>
      </c>
      <c r="D184" s="49" t="str">
        <f t="shared" si="7"/>
        <v>HFT140Ignore</v>
      </c>
      <c r="E184" s="44" t="s">
        <v>604</v>
      </c>
      <c r="F184" s="44" t="s">
        <v>1153</v>
      </c>
      <c r="G184" s="44" t="s">
        <v>1155</v>
      </c>
      <c r="H184" s="45">
        <v>213000</v>
      </c>
      <c r="I184" s="44" t="s">
        <v>631</v>
      </c>
      <c r="J184" s="44">
        <v>213143</v>
      </c>
      <c r="K184" s="45">
        <v>0</v>
      </c>
      <c r="L184" s="44" t="s">
        <v>632</v>
      </c>
      <c r="M184" s="44" t="s">
        <v>607</v>
      </c>
      <c r="N184" s="45">
        <v>0</v>
      </c>
      <c r="O184" s="45">
        <v>20000</v>
      </c>
      <c r="P184" s="45">
        <v>0</v>
      </c>
      <c r="Q184" s="45">
        <v>20000</v>
      </c>
      <c r="R184" s="45">
        <v>0</v>
      </c>
      <c r="S184" s="45">
        <v>40000</v>
      </c>
      <c r="T184" s="45">
        <v>0</v>
      </c>
      <c r="U184" s="45">
        <v>20000</v>
      </c>
      <c r="V184" s="45">
        <v>0</v>
      </c>
      <c r="W184" s="45">
        <v>20000</v>
      </c>
      <c r="X184" s="45">
        <v>0</v>
      </c>
      <c r="Y184" s="45">
        <v>40000</v>
      </c>
      <c r="Z184" s="50">
        <f t="shared" si="8"/>
        <v>2E-3</v>
      </c>
      <c r="AA184" s="48" t="e">
        <f>HLOOKUP(F184,'HY financials'!$4:$4,1,0)</f>
        <v>#N/A</v>
      </c>
    </row>
    <row r="185" spans="1:27" ht="12.5">
      <c r="A185" s="49">
        <f>IFERROR(VLOOKUP(J185,'TB mapping-Matured'!A:D,4,0),0)</f>
        <v>0</v>
      </c>
      <c r="B185" s="49">
        <f>IFERROR(VLOOKUP(J185,'TB mapping-Matured'!A:C,3,0),0)</f>
        <v>0</v>
      </c>
      <c r="C185" s="49" t="str">
        <f t="shared" si="6"/>
        <v>HFT1400</v>
      </c>
      <c r="D185" s="49" t="str">
        <f t="shared" si="7"/>
        <v>HFT1400</v>
      </c>
      <c r="E185" s="44" t="s">
        <v>604</v>
      </c>
      <c r="F185" s="44" t="s">
        <v>1153</v>
      </c>
      <c r="G185" s="44" t="s">
        <v>1155</v>
      </c>
      <c r="H185" s="45">
        <v>213000</v>
      </c>
      <c r="I185" s="44" t="s">
        <v>631</v>
      </c>
      <c r="J185" s="44">
        <v>213173</v>
      </c>
      <c r="K185" s="45">
        <v>0</v>
      </c>
      <c r="L185" s="44" t="s">
        <v>1651</v>
      </c>
      <c r="M185" s="44" t="s">
        <v>607</v>
      </c>
      <c r="N185" s="45">
        <v>0</v>
      </c>
      <c r="O185" s="45">
        <v>3600</v>
      </c>
      <c r="P185" s="45">
        <v>0</v>
      </c>
      <c r="Q185" s="45">
        <v>3600</v>
      </c>
      <c r="R185" s="45">
        <v>0</v>
      </c>
      <c r="S185" s="45">
        <v>7200</v>
      </c>
      <c r="T185" s="45">
        <v>0</v>
      </c>
      <c r="U185" s="45">
        <v>3600</v>
      </c>
      <c r="V185" s="45">
        <v>0</v>
      </c>
      <c r="W185" s="45">
        <v>3600</v>
      </c>
      <c r="X185" s="45">
        <v>0</v>
      </c>
      <c r="Y185" s="45">
        <v>7200</v>
      </c>
      <c r="Z185" s="50">
        <f t="shared" si="8"/>
        <v>3.6000000000000002E-4</v>
      </c>
      <c r="AA185" s="48" t="e">
        <f>HLOOKUP(F185,'HY financials'!$4:$4,1,0)</f>
        <v>#N/A</v>
      </c>
    </row>
    <row r="186" spans="1:27" ht="12.5">
      <c r="A186" s="49" t="str">
        <f>IFERROR(VLOOKUP(J186,'TB mapping-Matured'!A:D,4,0),0)</f>
        <v>Ignore</v>
      </c>
      <c r="B186" s="49" t="str">
        <f>IFERROR(VLOOKUP(J186,'TB mapping-Matured'!A:C,3,0),0)</f>
        <v>Ignore</v>
      </c>
      <c r="C186" s="49" t="str">
        <f t="shared" si="6"/>
        <v>HFT140Ignore</v>
      </c>
      <c r="D186" s="49" t="str">
        <f t="shared" si="7"/>
        <v>HFT140Ignore</v>
      </c>
      <c r="E186" s="44" t="s">
        <v>604</v>
      </c>
      <c r="F186" s="44" t="s">
        <v>1153</v>
      </c>
      <c r="G186" s="44" t="s">
        <v>1155</v>
      </c>
      <c r="H186" s="45">
        <v>213000</v>
      </c>
      <c r="I186" s="44" t="s">
        <v>631</v>
      </c>
      <c r="J186" s="44">
        <v>213500</v>
      </c>
      <c r="K186" s="45">
        <v>0</v>
      </c>
      <c r="L186" s="44" t="s">
        <v>633</v>
      </c>
      <c r="M186" s="44" t="s">
        <v>607</v>
      </c>
      <c r="N186" s="45">
        <v>0</v>
      </c>
      <c r="O186" s="45">
        <v>152498.13</v>
      </c>
      <c r="P186" s="45">
        <v>-95045.05</v>
      </c>
      <c r="Q186" s="45">
        <v>0</v>
      </c>
      <c r="R186" s="45">
        <v>0</v>
      </c>
      <c r="S186" s="45">
        <v>57453.08</v>
      </c>
      <c r="T186" s="45">
        <v>0</v>
      </c>
      <c r="U186" s="45">
        <v>152498.13</v>
      </c>
      <c r="V186" s="45">
        <v>-95045.05</v>
      </c>
      <c r="W186" s="45">
        <v>0</v>
      </c>
      <c r="X186" s="45">
        <v>0</v>
      </c>
      <c r="Y186" s="45">
        <v>57453.08</v>
      </c>
      <c r="Z186" s="50">
        <f t="shared" si="8"/>
        <v>-9.5045049999999999E-3</v>
      </c>
      <c r="AA186" s="48" t="e">
        <f>HLOOKUP(F186,'HY financials'!$4:$4,1,0)</f>
        <v>#N/A</v>
      </c>
    </row>
    <row r="187" spans="1:27" ht="12.5">
      <c r="A187" s="49" t="str">
        <f>IFERROR(VLOOKUP(J187,'TB mapping-Matured'!A:D,4,0),0)</f>
        <v>Ignore</v>
      </c>
      <c r="B187" s="49" t="str">
        <f>IFERROR(VLOOKUP(J187,'TB mapping-Matured'!A:C,3,0),0)</f>
        <v>Ignore</v>
      </c>
      <c r="C187" s="49" t="str">
        <f t="shared" si="6"/>
        <v>HFT140Ignore</v>
      </c>
      <c r="D187" s="49" t="str">
        <f t="shared" si="7"/>
        <v>HFT140Ignore</v>
      </c>
      <c r="E187" s="44" t="s">
        <v>604</v>
      </c>
      <c r="F187" s="44" t="s">
        <v>1153</v>
      </c>
      <c r="G187" s="44" t="s">
        <v>1155</v>
      </c>
      <c r="H187" s="45">
        <v>213000</v>
      </c>
      <c r="I187" s="44" t="s">
        <v>631</v>
      </c>
      <c r="J187" s="44">
        <v>213504</v>
      </c>
      <c r="K187" s="45">
        <v>0</v>
      </c>
      <c r="L187" s="44" t="s">
        <v>634</v>
      </c>
      <c r="M187" s="44" t="s">
        <v>607</v>
      </c>
      <c r="N187" s="45">
        <v>0</v>
      </c>
      <c r="O187" s="45">
        <v>30510.93</v>
      </c>
      <c r="P187" s="45">
        <v>0</v>
      </c>
      <c r="Q187" s="45">
        <v>0</v>
      </c>
      <c r="R187" s="45">
        <v>0</v>
      </c>
      <c r="S187" s="45">
        <v>30510.93</v>
      </c>
      <c r="T187" s="45">
        <v>0</v>
      </c>
      <c r="U187" s="45">
        <v>30510.93</v>
      </c>
      <c r="V187" s="45">
        <v>0</v>
      </c>
      <c r="W187" s="45">
        <v>0</v>
      </c>
      <c r="X187" s="45">
        <v>0</v>
      </c>
      <c r="Y187" s="45">
        <v>30510.93</v>
      </c>
      <c r="Z187" s="50">
        <f t="shared" si="8"/>
        <v>0</v>
      </c>
      <c r="AA187" s="48" t="e">
        <f>HLOOKUP(F187,'HY financials'!$4:$4,1,0)</f>
        <v>#N/A</v>
      </c>
    </row>
    <row r="188" spans="1:27" ht="12.5">
      <c r="A188" s="49" t="str">
        <f>IFERROR(VLOOKUP(J188,'TB mapping-Matured'!A:D,4,0),0)</f>
        <v>Ignore</v>
      </c>
      <c r="B188" s="49" t="str">
        <f>IFERROR(VLOOKUP(J188,'TB mapping-Matured'!A:C,3,0),0)</f>
        <v>Ignore</v>
      </c>
      <c r="C188" s="49" t="str">
        <f t="shared" si="6"/>
        <v>HFT140Ignore</v>
      </c>
      <c r="D188" s="49" t="str">
        <f t="shared" si="7"/>
        <v>HFT140Ignore</v>
      </c>
      <c r="E188" s="44" t="s">
        <v>604</v>
      </c>
      <c r="F188" s="44" t="s">
        <v>1153</v>
      </c>
      <c r="G188" s="44" t="s">
        <v>1155</v>
      </c>
      <c r="H188" s="45">
        <v>301000</v>
      </c>
      <c r="I188" s="44" t="s">
        <v>635</v>
      </c>
      <c r="J188" s="44">
        <v>310000</v>
      </c>
      <c r="K188" s="45">
        <v>0</v>
      </c>
      <c r="L188" s="44" t="s">
        <v>636</v>
      </c>
      <c r="M188" s="44" t="s">
        <v>607</v>
      </c>
      <c r="N188" s="45">
        <v>0</v>
      </c>
      <c r="O188" s="45">
        <v>384987973.74000001</v>
      </c>
      <c r="P188" s="45">
        <v>-384987973.74000001</v>
      </c>
      <c r="Q188" s="45">
        <v>0</v>
      </c>
      <c r="R188" s="45">
        <v>0</v>
      </c>
      <c r="S188" s="45">
        <v>0</v>
      </c>
      <c r="T188" s="45">
        <v>0</v>
      </c>
      <c r="U188" s="45">
        <v>384987973.74000001</v>
      </c>
      <c r="V188" s="45">
        <v>-384987973.74000001</v>
      </c>
      <c r="W188" s="45">
        <v>0</v>
      </c>
      <c r="X188" s="45">
        <v>0</v>
      </c>
      <c r="Y188" s="45">
        <v>0</v>
      </c>
      <c r="Z188" s="50">
        <f t="shared" si="8"/>
        <v>0</v>
      </c>
      <c r="AA188" s="48" t="e">
        <f>HLOOKUP(F188,'HY financials'!$4:$4,1,0)</f>
        <v>#N/A</v>
      </c>
    </row>
    <row r="189" spans="1:27" ht="12.5">
      <c r="A189" s="49" t="str">
        <f>IFERROR(VLOOKUP(J189,'TB mapping-Matured'!A:D,4,0),0)</f>
        <v>Ignore</v>
      </c>
      <c r="B189" s="49" t="str">
        <f>IFERROR(VLOOKUP(J189,'TB mapping-Matured'!A:C,3,0),0)</f>
        <v>Ignore</v>
      </c>
      <c r="C189" s="49" t="str">
        <f t="shared" si="6"/>
        <v>HFT140Ignore</v>
      </c>
      <c r="D189" s="49" t="str">
        <f t="shared" si="7"/>
        <v>HFT140Ignore</v>
      </c>
      <c r="E189" s="44" t="s">
        <v>604</v>
      </c>
      <c r="F189" s="44" t="s">
        <v>1153</v>
      </c>
      <c r="G189" s="44" t="s">
        <v>1155</v>
      </c>
      <c r="H189" s="45">
        <v>303000</v>
      </c>
      <c r="I189" s="44" t="s">
        <v>637</v>
      </c>
      <c r="J189" s="44">
        <v>303207</v>
      </c>
      <c r="K189" s="45">
        <v>0</v>
      </c>
      <c r="L189" s="44" t="s">
        <v>638</v>
      </c>
      <c r="M189" s="44" t="s">
        <v>607</v>
      </c>
      <c r="N189" s="45">
        <v>0</v>
      </c>
      <c r="O189" s="45">
        <v>0</v>
      </c>
      <c r="P189" s="45">
        <v>-75856914.290000007</v>
      </c>
      <c r="Q189" s="45">
        <v>0</v>
      </c>
      <c r="R189" s="45">
        <v>-75856914.290000007</v>
      </c>
      <c r="S189" s="45">
        <v>0</v>
      </c>
      <c r="T189" s="45">
        <v>0</v>
      </c>
      <c r="U189" s="45">
        <v>0</v>
      </c>
      <c r="V189" s="45">
        <v>-75856914.290000007</v>
      </c>
      <c r="W189" s="45">
        <v>0</v>
      </c>
      <c r="X189" s="45">
        <v>-75856914.290000007</v>
      </c>
      <c r="Y189" s="45">
        <v>0</v>
      </c>
      <c r="Z189" s="50">
        <f t="shared" si="8"/>
        <v>-7.5856914290000006</v>
      </c>
      <c r="AA189" s="48" t="e">
        <f>HLOOKUP(F189,'HY financials'!$4:$4,1,0)</f>
        <v>#N/A</v>
      </c>
    </row>
    <row r="190" spans="1:27" ht="12.5">
      <c r="A190" s="49" t="str">
        <f>IFERROR(VLOOKUP(J190,'TB mapping-Matured'!A:D,4,0),0)</f>
        <v>Ignore</v>
      </c>
      <c r="B190" s="49" t="str">
        <f>IFERROR(VLOOKUP(J190,'TB mapping-Matured'!A:C,3,0),0)</f>
        <v>Ignore</v>
      </c>
      <c r="C190" s="49" t="str">
        <f t="shared" si="6"/>
        <v>HFT140Ignore</v>
      </c>
      <c r="D190" s="49" t="str">
        <f t="shared" si="7"/>
        <v>HFT140Ignore</v>
      </c>
      <c r="E190" s="44" t="s">
        <v>604</v>
      </c>
      <c r="F190" s="44" t="s">
        <v>1153</v>
      </c>
      <c r="G190" s="44" t="s">
        <v>1155</v>
      </c>
      <c r="H190" s="45">
        <v>303000</v>
      </c>
      <c r="I190" s="44" t="s">
        <v>637</v>
      </c>
      <c r="J190" s="44">
        <v>303245</v>
      </c>
      <c r="K190" s="45">
        <v>0</v>
      </c>
      <c r="L190" s="44" t="s">
        <v>692</v>
      </c>
      <c r="M190" s="44" t="s">
        <v>607</v>
      </c>
      <c r="N190" s="45">
        <v>0</v>
      </c>
      <c r="O190" s="45">
        <v>0</v>
      </c>
      <c r="P190" s="45">
        <v>-21585866.600000001</v>
      </c>
      <c r="Q190" s="45">
        <v>0</v>
      </c>
      <c r="R190" s="45">
        <v>-21585866.600000001</v>
      </c>
      <c r="S190" s="45">
        <v>0</v>
      </c>
      <c r="T190" s="45">
        <v>0</v>
      </c>
      <c r="U190" s="45">
        <v>0</v>
      </c>
      <c r="V190" s="45">
        <v>-21585866.600000001</v>
      </c>
      <c r="W190" s="45">
        <v>0</v>
      </c>
      <c r="X190" s="45">
        <v>-21585866.600000001</v>
      </c>
      <c r="Y190" s="45">
        <v>0</v>
      </c>
      <c r="Z190" s="50">
        <f t="shared" si="8"/>
        <v>-2.1585866600000001</v>
      </c>
      <c r="AA190" s="48" t="e">
        <f>HLOOKUP(F190,'HY financials'!$4:$4,1,0)</f>
        <v>#N/A</v>
      </c>
    </row>
    <row r="191" spans="1:27" ht="12.5">
      <c r="A191" s="49" t="str">
        <f>IFERROR(VLOOKUP(J191,'TB mapping-Matured'!A:D,4,0),0)</f>
        <v>Ignore</v>
      </c>
      <c r="B191" s="49" t="str">
        <f>IFERROR(VLOOKUP(J191,'TB mapping-Matured'!A:C,3,0),0)</f>
        <v>Ignore</v>
      </c>
      <c r="C191" s="49" t="str">
        <f t="shared" si="6"/>
        <v>HFT140Ignore</v>
      </c>
      <c r="D191" s="49" t="str">
        <f t="shared" si="7"/>
        <v>HFT140Ignore</v>
      </c>
      <c r="E191" s="44" t="s">
        <v>604</v>
      </c>
      <c r="F191" s="44" t="s">
        <v>1153</v>
      </c>
      <c r="G191" s="44" t="s">
        <v>1155</v>
      </c>
      <c r="H191" s="45">
        <v>303000</v>
      </c>
      <c r="I191" s="44" t="s">
        <v>637</v>
      </c>
      <c r="J191" s="44">
        <v>390000</v>
      </c>
      <c r="K191" s="45">
        <v>0</v>
      </c>
      <c r="L191" s="44" t="s">
        <v>639</v>
      </c>
      <c r="M191" s="44" t="s">
        <v>607</v>
      </c>
      <c r="N191" s="45">
        <v>0</v>
      </c>
      <c r="O191" s="45">
        <v>97401140.879999995</v>
      </c>
      <c r="P191" s="45">
        <v>0</v>
      </c>
      <c r="Q191" s="45">
        <v>0</v>
      </c>
      <c r="R191" s="45">
        <v>0</v>
      </c>
      <c r="S191" s="45">
        <v>97401140.879999995</v>
      </c>
      <c r="T191" s="45">
        <v>0</v>
      </c>
      <c r="U191" s="45">
        <v>97401140.879999995</v>
      </c>
      <c r="V191" s="45">
        <v>0</v>
      </c>
      <c r="W191" s="45">
        <v>0</v>
      </c>
      <c r="X191" s="45">
        <v>0</v>
      </c>
      <c r="Y191" s="45">
        <v>97401140.879999995</v>
      </c>
      <c r="Z191" s="50">
        <f t="shared" si="8"/>
        <v>0</v>
      </c>
      <c r="AA191" s="48" t="e">
        <f>HLOOKUP(F191,'HY financials'!$4:$4,1,0)</f>
        <v>#N/A</v>
      </c>
    </row>
    <row r="192" spans="1:27" ht="12.5">
      <c r="A192" s="49" t="str">
        <f>IFERROR(VLOOKUP(J192,'TB mapping-Matured'!A:D,4,0),0)</f>
        <v>Ignore</v>
      </c>
      <c r="B192" s="49" t="str">
        <f>IFERROR(VLOOKUP(J192,'TB mapping-Matured'!A:C,3,0),0)</f>
        <v>Ignore</v>
      </c>
      <c r="C192" s="49" t="str">
        <f t="shared" si="6"/>
        <v>HFT140Ignore</v>
      </c>
      <c r="D192" s="49" t="str">
        <f t="shared" si="7"/>
        <v>HFT140Ignore</v>
      </c>
      <c r="E192" s="44" t="s">
        <v>604</v>
      </c>
      <c r="F192" s="44" t="s">
        <v>1153</v>
      </c>
      <c r="G192" s="44" t="s">
        <v>1155</v>
      </c>
      <c r="H192" s="45">
        <v>303000</v>
      </c>
      <c r="I192" s="44" t="s">
        <v>637</v>
      </c>
      <c r="J192" s="44">
        <v>390405</v>
      </c>
      <c r="K192" s="45">
        <v>0</v>
      </c>
      <c r="L192" s="44" t="s">
        <v>640</v>
      </c>
      <c r="M192" s="44" t="s">
        <v>607</v>
      </c>
      <c r="N192" s="45">
        <v>-2712695.1</v>
      </c>
      <c r="O192" s="45">
        <v>0</v>
      </c>
      <c r="P192" s="45">
        <v>0</v>
      </c>
      <c r="Q192" s="45">
        <v>0</v>
      </c>
      <c r="R192" s="45">
        <v>-2712695.1</v>
      </c>
      <c r="S192" s="45">
        <v>0</v>
      </c>
      <c r="T192" s="45">
        <v>-2712695.1</v>
      </c>
      <c r="U192" s="45">
        <v>0</v>
      </c>
      <c r="V192" s="45">
        <v>0</v>
      </c>
      <c r="W192" s="45">
        <v>0</v>
      </c>
      <c r="X192" s="45">
        <v>-2712695.1</v>
      </c>
      <c r="Y192" s="45">
        <v>0</v>
      </c>
      <c r="Z192" s="50">
        <f t="shared" si="8"/>
        <v>0</v>
      </c>
      <c r="AA192" s="48" t="e">
        <f>HLOOKUP(F192,'HY financials'!$4:$4,1,0)</f>
        <v>#N/A</v>
      </c>
    </row>
    <row r="193" spans="1:28" ht="12.5">
      <c r="A193" s="49" t="str">
        <f>IFERROR(VLOOKUP(J193,'TB mapping-Matured'!A:D,4,0),0)</f>
        <v>Ignore</v>
      </c>
      <c r="B193" s="49" t="str">
        <f>IFERROR(VLOOKUP(J193,'TB mapping-Matured'!A:C,3,0),0)</f>
        <v>Ignore</v>
      </c>
      <c r="C193" s="49" t="str">
        <f t="shared" si="6"/>
        <v>HFT140Ignore</v>
      </c>
      <c r="D193" s="49" t="str">
        <f t="shared" si="7"/>
        <v>HFT140Ignore</v>
      </c>
      <c r="E193" s="44" t="s">
        <v>604</v>
      </c>
      <c r="F193" s="44" t="s">
        <v>1153</v>
      </c>
      <c r="G193" s="44" t="s">
        <v>1155</v>
      </c>
      <c r="H193" s="45">
        <v>303000</v>
      </c>
      <c r="I193" s="44" t="s">
        <v>637</v>
      </c>
      <c r="J193" s="44">
        <v>390407</v>
      </c>
      <c r="K193" s="45">
        <v>0</v>
      </c>
      <c r="L193" s="44" t="s">
        <v>641</v>
      </c>
      <c r="M193" s="44" t="s">
        <v>607</v>
      </c>
      <c r="N193" s="45">
        <v>-0.15</v>
      </c>
      <c r="O193" s="45">
        <v>0</v>
      </c>
      <c r="P193" s="45">
        <v>0</v>
      </c>
      <c r="Q193" s="45">
        <v>0</v>
      </c>
      <c r="R193" s="45">
        <v>-0.15</v>
      </c>
      <c r="S193" s="45">
        <v>0</v>
      </c>
      <c r="T193" s="45">
        <v>-0.15</v>
      </c>
      <c r="U193" s="45">
        <v>0</v>
      </c>
      <c r="V193" s="45">
        <v>0</v>
      </c>
      <c r="W193" s="45">
        <v>0</v>
      </c>
      <c r="X193" s="45">
        <v>-0.15</v>
      </c>
      <c r="Y193" s="45">
        <v>0</v>
      </c>
      <c r="Z193" s="50">
        <f t="shared" si="8"/>
        <v>0</v>
      </c>
      <c r="AA193" s="48" t="e">
        <f>HLOOKUP(F193,'HY financials'!$4:$4,1,0)</f>
        <v>#N/A</v>
      </c>
    </row>
    <row r="194" spans="1:28" ht="12.5">
      <c r="A194" s="49" t="str">
        <f>IFERROR(VLOOKUP(J194,'TB mapping-Matured'!A:D,4,0),0)</f>
        <v>Ignore</v>
      </c>
      <c r="B194" s="49" t="str">
        <f>IFERROR(VLOOKUP(J194,'TB mapping-Matured'!A:C,3,0),0)</f>
        <v>Ignore</v>
      </c>
      <c r="C194" s="49" t="str">
        <f t="shared" si="6"/>
        <v>HFT140Ignore</v>
      </c>
      <c r="D194" s="49" t="str">
        <f t="shared" si="7"/>
        <v>HFT140Ignore</v>
      </c>
      <c r="E194" s="44" t="s">
        <v>604</v>
      </c>
      <c r="F194" s="44" t="s">
        <v>1153</v>
      </c>
      <c r="G194" s="44" t="s">
        <v>1155</v>
      </c>
      <c r="H194" s="45">
        <v>303000</v>
      </c>
      <c r="I194" s="44" t="s">
        <v>637</v>
      </c>
      <c r="J194" s="44">
        <v>390409</v>
      </c>
      <c r="K194" s="45">
        <v>0</v>
      </c>
      <c r="L194" s="44" t="s">
        <v>642</v>
      </c>
      <c r="M194" s="44" t="s">
        <v>607</v>
      </c>
      <c r="N194" s="45">
        <v>0</v>
      </c>
      <c r="O194" s="45">
        <v>0.15</v>
      </c>
      <c r="P194" s="45">
        <v>0</v>
      </c>
      <c r="Q194" s="45">
        <v>0</v>
      </c>
      <c r="R194" s="45">
        <v>0</v>
      </c>
      <c r="S194" s="45">
        <v>0.15</v>
      </c>
      <c r="T194" s="45">
        <v>0</v>
      </c>
      <c r="U194" s="45">
        <v>0.15</v>
      </c>
      <c r="V194" s="45">
        <v>0</v>
      </c>
      <c r="W194" s="45">
        <v>0</v>
      </c>
      <c r="X194" s="45">
        <v>0</v>
      </c>
      <c r="Y194" s="45">
        <v>0.15</v>
      </c>
      <c r="Z194" s="50">
        <f t="shared" si="8"/>
        <v>0</v>
      </c>
      <c r="AA194" s="48" t="e">
        <f>HLOOKUP(F194,'HY financials'!$4:$4,1,0)</f>
        <v>#N/A</v>
      </c>
    </row>
    <row r="195" spans="1:28" ht="12.5">
      <c r="A195" s="49" t="str">
        <f>IFERROR(VLOOKUP(J195,'TB mapping-Matured'!A:D,4,0),0)</f>
        <v>Ignore</v>
      </c>
      <c r="B195" s="49" t="str">
        <f>IFERROR(VLOOKUP(J195,'TB mapping-Matured'!A:C,3,0),0)</f>
        <v>Ignore</v>
      </c>
      <c r="C195" s="49" t="str">
        <f t="shared" si="6"/>
        <v>HFT140Ignore</v>
      </c>
      <c r="D195" s="49" t="str">
        <f t="shared" si="7"/>
        <v>HFT140Ignore</v>
      </c>
      <c r="E195" s="44" t="s">
        <v>604</v>
      </c>
      <c r="F195" s="44" t="s">
        <v>1153</v>
      </c>
      <c r="G195" s="44" t="s">
        <v>1155</v>
      </c>
      <c r="H195" s="45">
        <v>303000</v>
      </c>
      <c r="I195" s="44" t="s">
        <v>637</v>
      </c>
      <c r="J195" s="44">
        <v>390445</v>
      </c>
      <c r="K195" s="45">
        <v>0</v>
      </c>
      <c r="L195" s="44" t="s">
        <v>693</v>
      </c>
      <c r="M195" s="44" t="s">
        <v>607</v>
      </c>
      <c r="N195" s="45">
        <v>-3.17</v>
      </c>
      <c r="O195" s="45">
        <v>0</v>
      </c>
      <c r="P195" s="45">
        <v>0</v>
      </c>
      <c r="Q195" s="45">
        <v>0</v>
      </c>
      <c r="R195" s="45">
        <v>-3.17</v>
      </c>
      <c r="S195" s="45">
        <v>0</v>
      </c>
      <c r="T195" s="45">
        <v>-3.17</v>
      </c>
      <c r="U195" s="45">
        <v>0</v>
      </c>
      <c r="V195" s="45">
        <v>0</v>
      </c>
      <c r="W195" s="45">
        <v>0</v>
      </c>
      <c r="X195" s="45">
        <v>-3.17</v>
      </c>
      <c r="Y195" s="45">
        <v>0</v>
      </c>
      <c r="Z195" s="50">
        <f t="shared" si="8"/>
        <v>0</v>
      </c>
      <c r="AA195" s="48" t="e">
        <f>HLOOKUP(F195,'HY financials'!$4:$4,1,0)</f>
        <v>#N/A</v>
      </c>
    </row>
    <row r="196" spans="1:28" ht="12.5">
      <c r="A196" s="49" t="str">
        <f>IFERROR(VLOOKUP(J196,'TB mapping-Matured'!A:D,4,0),0)</f>
        <v>Ignore</v>
      </c>
      <c r="B196" s="49" t="str">
        <f>IFERROR(VLOOKUP(J196,'TB mapping-Matured'!A:C,3,0),0)</f>
        <v>Ignore</v>
      </c>
      <c r="C196" s="49" t="str">
        <f t="shared" ref="C196:C233" si="9">F196&amp;A196</f>
        <v>HFT140Ignore</v>
      </c>
      <c r="D196" s="49" t="str">
        <f t="shared" ref="D196:D233" si="10">F196&amp;B196</f>
        <v>HFT140Ignore</v>
      </c>
      <c r="E196" s="44" t="s">
        <v>604</v>
      </c>
      <c r="F196" s="44" t="s">
        <v>1153</v>
      </c>
      <c r="G196" s="44" t="s">
        <v>1155</v>
      </c>
      <c r="H196" s="45">
        <v>303000</v>
      </c>
      <c r="I196" s="44" t="s">
        <v>637</v>
      </c>
      <c r="J196" s="44">
        <v>390446</v>
      </c>
      <c r="K196" s="45">
        <v>0</v>
      </c>
      <c r="L196" s="44" t="s">
        <v>877</v>
      </c>
      <c r="M196" s="44" t="s">
        <v>607</v>
      </c>
      <c r="N196" s="45">
        <v>0</v>
      </c>
      <c r="O196" s="45">
        <v>3.18</v>
      </c>
      <c r="P196" s="45">
        <v>0</v>
      </c>
      <c r="Q196" s="45">
        <v>0</v>
      </c>
      <c r="R196" s="45">
        <v>0</v>
      </c>
      <c r="S196" s="45">
        <v>3.18</v>
      </c>
      <c r="T196" s="45">
        <v>0</v>
      </c>
      <c r="U196" s="45">
        <v>3.18</v>
      </c>
      <c r="V196" s="45">
        <v>0</v>
      </c>
      <c r="W196" s="45">
        <v>0</v>
      </c>
      <c r="X196" s="45">
        <v>0</v>
      </c>
      <c r="Y196" s="45">
        <v>3.18</v>
      </c>
      <c r="Z196" s="50">
        <f t="shared" ref="Z196:Z233" si="11">IF(I196="Issue Capital",(X196+Y196)/10000000,(V196+W196)/10000000)</f>
        <v>0</v>
      </c>
      <c r="AA196" s="48" t="e">
        <f>HLOOKUP(F196,'HY financials'!$4:$4,1,0)</f>
        <v>#N/A</v>
      </c>
    </row>
    <row r="197" spans="1:28" ht="12.5">
      <c r="A197" s="49">
        <f>IFERROR(VLOOKUP(J197,'TB mapping-Matured'!A:D,4,0),0)</f>
        <v>0</v>
      </c>
      <c r="B197" s="49">
        <f>IFERROR(VLOOKUP(J197,'TB mapping-Matured'!A:C,3,0),0)</f>
        <v>5.3</v>
      </c>
      <c r="C197" s="49" t="str">
        <f t="shared" si="9"/>
        <v>HFT1400</v>
      </c>
      <c r="D197" s="49" t="str">
        <f t="shared" si="10"/>
        <v>HFT1405.3</v>
      </c>
      <c r="E197" s="44" t="s">
        <v>604</v>
      </c>
      <c r="F197" s="44" t="s">
        <v>1153</v>
      </c>
      <c r="G197" s="44" t="s">
        <v>1155</v>
      </c>
      <c r="H197" s="45">
        <v>410000</v>
      </c>
      <c r="I197" s="44" t="s">
        <v>743</v>
      </c>
      <c r="J197" s="44">
        <v>412120</v>
      </c>
      <c r="K197" s="45">
        <v>0</v>
      </c>
      <c r="L197" s="44" t="s">
        <v>744</v>
      </c>
      <c r="M197" s="44" t="s">
        <v>607</v>
      </c>
      <c r="N197" s="45">
        <v>0</v>
      </c>
      <c r="O197" s="45">
        <v>0</v>
      </c>
      <c r="P197" s="45">
        <v>0</v>
      </c>
      <c r="Q197" s="45">
        <v>101997.49</v>
      </c>
      <c r="R197" s="45">
        <v>0</v>
      </c>
      <c r="S197" s="45">
        <v>101997.49</v>
      </c>
      <c r="T197" s="45">
        <v>0</v>
      </c>
      <c r="U197" s="45">
        <v>0</v>
      </c>
      <c r="V197" s="45">
        <v>0</v>
      </c>
      <c r="W197" s="45">
        <v>101997.49</v>
      </c>
      <c r="X197" s="45">
        <v>0</v>
      </c>
      <c r="Y197" s="45">
        <v>101997.49</v>
      </c>
      <c r="Z197" s="50">
        <f t="shared" si="11"/>
        <v>1.0199749000000001E-2</v>
      </c>
      <c r="AA197" s="48" t="e">
        <f>HLOOKUP(F197,'HY financials'!$4:$4,1,0)</f>
        <v>#N/A</v>
      </c>
    </row>
    <row r="198" spans="1:28" ht="12.5">
      <c r="A198" s="49">
        <f>IFERROR(VLOOKUP(J198,'TB mapping-Matured'!A:D,4,0),0)</f>
        <v>0</v>
      </c>
      <c r="B198" s="49" t="str">
        <f>IFERROR(VLOOKUP(J198,'TB mapping-Matured'!A:C,3,0),0)</f>
        <v>ignore</v>
      </c>
      <c r="C198" s="49" t="str">
        <f t="shared" si="9"/>
        <v>HFT1400</v>
      </c>
      <c r="D198" s="49" t="str">
        <f t="shared" si="10"/>
        <v>HFT140ignore</v>
      </c>
      <c r="E198" s="44" t="s">
        <v>604</v>
      </c>
      <c r="F198" s="44" t="s">
        <v>1153</v>
      </c>
      <c r="G198" s="44" t="s">
        <v>1155</v>
      </c>
      <c r="H198" s="45">
        <v>430000</v>
      </c>
      <c r="I198" s="44" t="s">
        <v>643</v>
      </c>
      <c r="J198" s="44">
        <v>432120</v>
      </c>
      <c r="K198" s="45">
        <v>0</v>
      </c>
      <c r="L198" s="44" t="s">
        <v>644</v>
      </c>
      <c r="M198" s="44" t="s">
        <v>607</v>
      </c>
      <c r="N198" s="45">
        <v>0</v>
      </c>
      <c r="O198" s="45">
        <v>394047.03</v>
      </c>
      <c r="P198" s="45">
        <v>-394047.03</v>
      </c>
      <c r="Q198" s="45">
        <v>0</v>
      </c>
      <c r="R198" s="45">
        <v>0</v>
      </c>
      <c r="S198" s="45">
        <v>0</v>
      </c>
      <c r="T198" s="45">
        <v>0</v>
      </c>
      <c r="U198" s="45">
        <v>394047.03</v>
      </c>
      <c r="V198" s="45">
        <v>-394047.03</v>
      </c>
      <c r="W198" s="45">
        <v>0</v>
      </c>
      <c r="X198" s="45">
        <v>0</v>
      </c>
      <c r="Y198" s="45">
        <v>0</v>
      </c>
      <c r="Z198" s="50">
        <f t="shared" si="11"/>
        <v>-3.9404703000000006E-2</v>
      </c>
      <c r="AA198" s="48" t="e">
        <f>HLOOKUP(F198,'HY financials'!$4:$4,1,0)</f>
        <v>#N/A</v>
      </c>
    </row>
    <row r="199" spans="1:28" ht="12.5">
      <c r="A199" s="49">
        <f>IFERROR(VLOOKUP(J199,'TB mapping-Matured'!A:D,4,0),0)</f>
        <v>0</v>
      </c>
      <c r="B199" s="49" t="str">
        <f>IFERROR(VLOOKUP(J199,'TB mapping-Matured'!A:C,3,0),0)</f>
        <v>ignore</v>
      </c>
      <c r="C199" s="49" t="str">
        <f t="shared" si="9"/>
        <v>HFT1400</v>
      </c>
      <c r="D199" s="49" t="str">
        <f t="shared" si="10"/>
        <v>HFT140ignore</v>
      </c>
      <c r="E199" s="44" t="s">
        <v>604</v>
      </c>
      <c r="F199" s="44" t="s">
        <v>1153</v>
      </c>
      <c r="G199" s="44" t="s">
        <v>1155</v>
      </c>
      <c r="H199" s="45">
        <v>430000</v>
      </c>
      <c r="I199" s="44" t="s">
        <v>643</v>
      </c>
      <c r="J199" s="44">
        <v>432135</v>
      </c>
      <c r="K199" s="45">
        <v>0</v>
      </c>
      <c r="L199" s="44" t="s">
        <v>748</v>
      </c>
      <c r="M199" s="44" t="s">
        <v>607</v>
      </c>
      <c r="N199" s="45">
        <v>-1139278.22</v>
      </c>
      <c r="O199" s="45">
        <v>0</v>
      </c>
      <c r="P199" s="45">
        <v>0</v>
      </c>
      <c r="Q199" s="45">
        <v>1139278.22</v>
      </c>
      <c r="R199" s="45">
        <v>0</v>
      </c>
      <c r="S199" s="45">
        <v>0</v>
      </c>
      <c r="T199" s="45">
        <v>-1139278.22</v>
      </c>
      <c r="U199" s="45">
        <v>0</v>
      </c>
      <c r="V199" s="45">
        <v>0</v>
      </c>
      <c r="W199" s="45">
        <v>1139278.22</v>
      </c>
      <c r="X199" s="45">
        <v>0</v>
      </c>
      <c r="Y199" s="45">
        <v>0</v>
      </c>
      <c r="Z199" s="50">
        <f t="shared" si="11"/>
        <v>0.113927822</v>
      </c>
      <c r="AA199" s="48" t="e">
        <f>HLOOKUP(F199,'HY financials'!$4:$4,1,0)</f>
        <v>#N/A</v>
      </c>
    </row>
    <row r="200" spans="1:28" ht="12.5">
      <c r="A200" s="49">
        <f>IFERROR(VLOOKUP(J200,'TB mapping-Matured'!A:D,4,0),0)</f>
        <v>0</v>
      </c>
      <c r="B200" s="49" t="str">
        <f>IFERROR(VLOOKUP(J200,'TB mapping-Matured'!A:C,3,0),0)</f>
        <v>ignore</v>
      </c>
      <c r="C200" s="49" t="str">
        <f t="shared" si="9"/>
        <v>HFT1400</v>
      </c>
      <c r="D200" s="49" t="str">
        <f t="shared" si="10"/>
        <v>HFT140ignore</v>
      </c>
      <c r="E200" s="44" t="s">
        <v>604</v>
      </c>
      <c r="F200" s="44" t="s">
        <v>1153</v>
      </c>
      <c r="G200" s="44" t="s">
        <v>1155</v>
      </c>
      <c r="H200" s="45">
        <v>430000</v>
      </c>
      <c r="I200" s="44" t="s">
        <v>643</v>
      </c>
      <c r="J200" s="44">
        <v>432145</v>
      </c>
      <c r="K200" s="45">
        <v>0</v>
      </c>
      <c r="L200" s="44" t="s">
        <v>686</v>
      </c>
      <c r="M200" s="44" t="s">
        <v>607</v>
      </c>
      <c r="N200" s="45">
        <v>0</v>
      </c>
      <c r="O200" s="45">
        <v>80703.39</v>
      </c>
      <c r="P200" s="45">
        <v>-80703.39</v>
      </c>
      <c r="Q200" s="45">
        <v>0</v>
      </c>
      <c r="R200" s="45">
        <v>0</v>
      </c>
      <c r="S200" s="45">
        <v>0</v>
      </c>
      <c r="T200" s="45">
        <v>0</v>
      </c>
      <c r="U200" s="45">
        <v>80703.39</v>
      </c>
      <c r="V200" s="45">
        <v>-80703.39</v>
      </c>
      <c r="W200" s="45">
        <v>0</v>
      </c>
      <c r="X200" s="45">
        <v>0</v>
      </c>
      <c r="Y200" s="45">
        <v>0</v>
      </c>
      <c r="Z200" s="50">
        <f t="shared" si="11"/>
        <v>-8.0703389999999993E-3</v>
      </c>
      <c r="AA200" s="48" t="e">
        <f>HLOOKUP(F200,'HY financials'!$4:$4,1,0)</f>
        <v>#N/A</v>
      </c>
    </row>
    <row r="201" spans="1:28" ht="12.5">
      <c r="A201" s="49">
        <f>IFERROR(VLOOKUP(J201,'TB mapping-Matured'!A:D,4,0),0)</f>
        <v>0</v>
      </c>
      <c r="B201" s="49">
        <f>IFERROR(VLOOKUP(J201,'TB mapping-Matured'!A:C,3,0),0)</f>
        <v>5.2</v>
      </c>
      <c r="C201" s="49" t="str">
        <f t="shared" si="9"/>
        <v>HFT1400</v>
      </c>
      <c r="D201" s="49" t="str">
        <f t="shared" si="10"/>
        <v>HFT1405.2</v>
      </c>
      <c r="E201" s="44" t="s">
        <v>604</v>
      </c>
      <c r="F201" s="44" t="s">
        <v>1153</v>
      </c>
      <c r="G201" s="44" t="s">
        <v>1155</v>
      </c>
      <c r="H201" s="45">
        <v>450000</v>
      </c>
      <c r="I201" s="44" t="s">
        <v>646</v>
      </c>
      <c r="J201" s="44">
        <v>452120</v>
      </c>
      <c r="K201" s="45">
        <v>0</v>
      </c>
      <c r="L201" s="44" t="s">
        <v>647</v>
      </c>
      <c r="M201" s="44" t="s">
        <v>607</v>
      </c>
      <c r="N201" s="45">
        <v>0</v>
      </c>
      <c r="O201" s="45">
        <v>0</v>
      </c>
      <c r="P201" s="45">
        <v>0</v>
      </c>
      <c r="Q201" s="45">
        <v>706864.63</v>
      </c>
      <c r="R201" s="45">
        <v>0</v>
      </c>
      <c r="S201" s="45">
        <v>706864.63</v>
      </c>
      <c r="T201" s="45">
        <v>0</v>
      </c>
      <c r="U201" s="45">
        <v>0</v>
      </c>
      <c r="V201" s="45">
        <v>0</v>
      </c>
      <c r="W201" s="45">
        <v>706864.63</v>
      </c>
      <c r="X201" s="45">
        <v>0</v>
      </c>
      <c r="Y201" s="45">
        <v>706864.63</v>
      </c>
      <c r="Z201" s="50">
        <f t="shared" si="11"/>
        <v>7.0686463000000005E-2</v>
      </c>
      <c r="AA201" s="48" t="e">
        <f>HLOOKUP(F201,'HY financials'!$4:$4,1,0)</f>
        <v>#N/A</v>
      </c>
    </row>
    <row r="202" spans="1:28" ht="12.5">
      <c r="A202" s="49">
        <f>IFERROR(VLOOKUP(J202,'TB mapping-Matured'!A:D,4,0),0)</f>
        <v>0</v>
      </c>
      <c r="B202" s="49">
        <f>IFERROR(VLOOKUP(J202,'TB mapping-Matured'!A:C,3,0),0)</f>
        <v>5.2</v>
      </c>
      <c r="C202" s="49" t="str">
        <f t="shared" si="9"/>
        <v>HFT1400</v>
      </c>
      <c r="D202" s="49" t="str">
        <f t="shared" si="10"/>
        <v>HFT1405.2</v>
      </c>
      <c r="E202" s="44" t="s">
        <v>604</v>
      </c>
      <c r="F202" s="44" t="s">
        <v>1153</v>
      </c>
      <c r="G202" s="44" t="s">
        <v>1155</v>
      </c>
      <c r="H202" s="45">
        <v>450000</v>
      </c>
      <c r="I202" s="44" t="s">
        <v>646</v>
      </c>
      <c r="J202" s="44">
        <v>452135</v>
      </c>
      <c r="K202" s="45">
        <v>0</v>
      </c>
      <c r="L202" s="44" t="s">
        <v>750</v>
      </c>
      <c r="M202" s="44" t="s">
        <v>607</v>
      </c>
      <c r="N202" s="45">
        <v>0</v>
      </c>
      <c r="O202" s="45">
        <v>0</v>
      </c>
      <c r="P202" s="45">
        <v>0</v>
      </c>
      <c r="Q202" s="45">
        <v>308969.34000000003</v>
      </c>
      <c r="R202" s="45">
        <v>0</v>
      </c>
      <c r="S202" s="45">
        <v>308969.34000000003</v>
      </c>
      <c r="T202" s="45">
        <v>0</v>
      </c>
      <c r="U202" s="45">
        <v>0</v>
      </c>
      <c r="V202" s="45">
        <v>0</v>
      </c>
      <c r="W202" s="45">
        <v>308969.34000000003</v>
      </c>
      <c r="X202" s="45">
        <v>0</v>
      </c>
      <c r="Y202" s="45">
        <v>308969.34000000003</v>
      </c>
      <c r="Z202" s="50">
        <f t="shared" si="11"/>
        <v>3.0896934000000001E-2</v>
      </c>
      <c r="AA202" s="48" t="e">
        <f>HLOOKUP(F202,'HY financials'!$4:$4,1,0)</f>
        <v>#N/A</v>
      </c>
    </row>
    <row r="203" spans="1:28" ht="12.5">
      <c r="A203" s="49">
        <f>IFERROR(VLOOKUP(J203,'TB mapping-Matured'!A:D,4,0),0)</f>
        <v>0</v>
      </c>
      <c r="B203" s="49">
        <f>IFERROR(VLOOKUP(J203,'TB mapping-Matured'!A:C,3,0),0)</f>
        <v>5.2</v>
      </c>
      <c r="C203" s="49" t="str">
        <f t="shared" si="9"/>
        <v>HFT1400</v>
      </c>
      <c r="D203" s="49" t="str">
        <f t="shared" si="10"/>
        <v>HFT1405.2</v>
      </c>
      <c r="E203" s="44" t="s">
        <v>604</v>
      </c>
      <c r="F203" s="44" t="s">
        <v>1153</v>
      </c>
      <c r="G203" s="44" t="s">
        <v>1155</v>
      </c>
      <c r="H203" s="45">
        <v>450000</v>
      </c>
      <c r="I203" s="44" t="s">
        <v>646</v>
      </c>
      <c r="J203" s="44">
        <v>452145</v>
      </c>
      <c r="K203" s="45">
        <v>0</v>
      </c>
      <c r="L203" s="44" t="s">
        <v>688</v>
      </c>
      <c r="M203" s="44" t="s">
        <v>607</v>
      </c>
      <c r="N203" s="45">
        <v>0</v>
      </c>
      <c r="O203" s="45">
        <v>0</v>
      </c>
      <c r="P203" s="45">
        <v>0</v>
      </c>
      <c r="Q203" s="45">
        <v>189313.39</v>
      </c>
      <c r="R203" s="45">
        <v>0</v>
      </c>
      <c r="S203" s="45">
        <v>189313.39</v>
      </c>
      <c r="T203" s="45">
        <v>0</v>
      </c>
      <c r="U203" s="45">
        <v>0</v>
      </c>
      <c r="V203" s="45">
        <v>0</v>
      </c>
      <c r="W203" s="45">
        <v>189313.39</v>
      </c>
      <c r="X203" s="45">
        <v>0</v>
      </c>
      <c r="Y203" s="45">
        <v>189313.39</v>
      </c>
      <c r="Z203" s="50">
        <f t="shared" si="11"/>
        <v>1.8931339000000002E-2</v>
      </c>
      <c r="AA203" s="48" t="e">
        <f>HLOOKUP(F203,'HY financials'!$4:$4,1,0)</f>
        <v>#N/A</v>
      </c>
    </row>
    <row r="204" spans="1:28" ht="12.5">
      <c r="A204" s="49">
        <f>IFERROR(VLOOKUP(J204,'TB mapping-Matured'!A:D,4,0),0)</f>
        <v>0</v>
      </c>
      <c r="B204" s="49">
        <f>IFERROR(VLOOKUP(J204,'TB mapping-Matured'!A:C,3,0),0)</f>
        <v>5.2</v>
      </c>
      <c r="C204" s="49" t="str">
        <f t="shared" si="9"/>
        <v>HFT1400</v>
      </c>
      <c r="D204" s="49" t="str">
        <f t="shared" si="10"/>
        <v>HFT1405.2</v>
      </c>
      <c r="E204" s="44" t="s">
        <v>604</v>
      </c>
      <c r="F204" s="44" t="s">
        <v>1153</v>
      </c>
      <c r="G204" s="44" t="s">
        <v>1155</v>
      </c>
      <c r="H204" s="45">
        <v>450000</v>
      </c>
      <c r="I204" s="44" t="s">
        <v>646</v>
      </c>
      <c r="J204" s="44">
        <v>452229</v>
      </c>
      <c r="K204" s="45">
        <v>0</v>
      </c>
      <c r="L204" s="44" t="s">
        <v>649</v>
      </c>
      <c r="M204" s="44" t="s">
        <v>607</v>
      </c>
      <c r="N204" s="45">
        <v>0</v>
      </c>
      <c r="O204" s="45">
        <v>0</v>
      </c>
      <c r="P204" s="45">
        <v>0</v>
      </c>
      <c r="Q204" s="45">
        <v>757.65</v>
      </c>
      <c r="R204" s="45">
        <v>0</v>
      </c>
      <c r="S204" s="45">
        <v>757.65</v>
      </c>
      <c r="T204" s="45">
        <v>0</v>
      </c>
      <c r="U204" s="45">
        <v>0</v>
      </c>
      <c r="V204" s="45">
        <v>0</v>
      </c>
      <c r="W204" s="45">
        <v>757.65</v>
      </c>
      <c r="X204" s="45">
        <v>0</v>
      </c>
      <c r="Y204" s="45">
        <v>757.65</v>
      </c>
      <c r="Z204" s="50">
        <f t="shared" si="11"/>
        <v>7.5765000000000004E-5</v>
      </c>
      <c r="AA204" s="48" t="e">
        <f>HLOOKUP(F204,'HY financials'!$4:$4,1,0)</f>
        <v>#N/A</v>
      </c>
    </row>
    <row r="205" spans="1:28" ht="12.5">
      <c r="A205" s="49">
        <f>IFERROR(VLOOKUP(J205,'TB mapping-Matured'!A:D,4,0),0)</f>
        <v>0</v>
      </c>
      <c r="B205" s="49">
        <f>IFERROR(VLOOKUP(J205,'TB mapping-Matured'!A:C,3,0),0)</f>
        <v>5.2</v>
      </c>
      <c r="C205" s="49" t="str">
        <f t="shared" si="9"/>
        <v>HFT1400</v>
      </c>
      <c r="D205" s="49" t="str">
        <f t="shared" si="10"/>
        <v>HFT1405.2</v>
      </c>
      <c r="E205" s="44" t="s">
        <v>604</v>
      </c>
      <c r="F205" s="44" t="s">
        <v>1153</v>
      </c>
      <c r="G205" s="44" t="s">
        <v>1155</v>
      </c>
      <c r="H205" s="45">
        <v>450000</v>
      </c>
      <c r="I205" s="44" t="s">
        <v>646</v>
      </c>
      <c r="J205" s="44">
        <v>452247</v>
      </c>
      <c r="K205" s="45">
        <v>0</v>
      </c>
      <c r="L205" s="44" t="s">
        <v>1098</v>
      </c>
      <c r="M205" s="44" t="s">
        <v>607</v>
      </c>
      <c r="N205" s="45">
        <v>0</v>
      </c>
      <c r="O205" s="45">
        <v>0</v>
      </c>
      <c r="P205" s="45">
        <v>0</v>
      </c>
      <c r="Q205" s="45">
        <v>3313219.47</v>
      </c>
      <c r="R205" s="45">
        <v>0</v>
      </c>
      <c r="S205" s="45">
        <v>3313219.47</v>
      </c>
      <c r="T205" s="45">
        <v>0</v>
      </c>
      <c r="U205" s="45">
        <v>0</v>
      </c>
      <c r="V205" s="45">
        <v>0</v>
      </c>
      <c r="W205" s="45">
        <v>3313219.47</v>
      </c>
      <c r="X205" s="45">
        <v>0</v>
      </c>
      <c r="Y205" s="45">
        <v>3313219.47</v>
      </c>
      <c r="Z205" s="50">
        <f t="shared" si="11"/>
        <v>0.33132194700000001</v>
      </c>
      <c r="AA205" s="48" t="e">
        <f>HLOOKUP(F205,'HY financials'!$4:$4,1,0)</f>
        <v>#N/A</v>
      </c>
    </row>
    <row r="206" spans="1:28" ht="12.5">
      <c r="A206" s="49">
        <f>IFERROR(VLOOKUP(J206,'TB mapping-Matured'!A:D,4,0),0)</f>
        <v>0</v>
      </c>
      <c r="B206" s="49">
        <f>IFERROR(VLOOKUP(J206,'TB mapping-Matured'!A:C,3,0),0)</f>
        <v>5.5</v>
      </c>
      <c r="C206" s="49" t="str">
        <f t="shared" si="9"/>
        <v>HFT1400</v>
      </c>
      <c r="D206" s="49" t="str">
        <f t="shared" si="10"/>
        <v>HFT1405.5</v>
      </c>
      <c r="E206" s="44" t="s">
        <v>604</v>
      </c>
      <c r="F206" s="44" t="s">
        <v>1153</v>
      </c>
      <c r="G206" s="44" t="s">
        <v>1155</v>
      </c>
      <c r="H206" s="45">
        <v>460000</v>
      </c>
      <c r="I206" s="44" t="s">
        <v>651</v>
      </c>
      <c r="J206" s="44">
        <v>460106</v>
      </c>
      <c r="K206" s="45">
        <v>0</v>
      </c>
      <c r="L206" s="44" t="s">
        <v>652</v>
      </c>
      <c r="M206" s="44" t="s">
        <v>607</v>
      </c>
      <c r="N206" s="45">
        <v>0</v>
      </c>
      <c r="O206" s="45">
        <v>0</v>
      </c>
      <c r="P206" s="45">
        <v>-80.23</v>
      </c>
      <c r="Q206" s="45">
        <v>0</v>
      </c>
      <c r="R206" s="45">
        <v>-80.23</v>
      </c>
      <c r="S206" s="45">
        <v>0</v>
      </c>
      <c r="T206" s="45">
        <v>0</v>
      </c>
      <c r="U206" s="45">
        <v>0</v>
      </c>
      <c r="V206" s="45">
        <v>-80.23</v>
      </c>
      <c r="W206" s="45">
        <v>0</v>
      </c>
      <c r="X206" s="45">
        <v>-80.23</v>
      </c>
      <c r="Y206" s="45">
        <v>0</v>
      </c>
      <c r="Z206" s="50">
        <f>ROUND(IF(I206="Issue Capital",(X206+Y206)/10000000,(V206+W206)/10000000),0)</f>
        <v>0</v>
      </c>
      <c r="AA206" s="48" t="e">
        <f>HLOOKUP(F206,'HY financials'!$4:$4,1,0)</f>
        <v>#N/A</v>
      </c>
      <c r="AB206" s="241"/>
    </row>
    <row r="207" spans="1:28" ht="12.5">
      <c r="A207" s="49">
        <f>IFERROR(VLOOKUP(J207,'TB mapping-Matured'!A:D,4,0),0)</f>
        <v>0</v>
      </c>
      <c r="B207" s="49">
        <f>IFERROR(VLOOKUP(J207,'TB mapping-Matured'!A:C,3,0),0)</f>
        <v>5.5</v>
      </c>
      <c r="C207" s="49" t="str">
        <f t="shared" si="9"/>
        <v>HFT1400</v>
      </c>
      <c r="D207" s="49" t="str">
        <f t="shared" si="10"/>
        <v>HFT1405.5</v>
      </c>
      <c r="E207" s="44" t="s">
        <v>604</v>
      </c>
      <c r="F207" s="44" t="s">
        <v>1153</v>
      </c>
      <c r="G207" s="44" t="s">
        <v>1155</v>
      </c>
      <c r="H207" s="45">
        <v>460000</v>
      </c>
      <c r="I207" s="44" t="s">
        <v>651</v>
      </c>
      <c r="J207" s="44">
        <v>460108</v>
      </c>
      <c r="K207" s="45">
        <v>0</v>
      </c>
      <c r="L207" s="44" t="s">
        <v>653</v>
      </c>
      <c r="M207" s="44" t="s">
        <v>607</v>
      </c>
      <c r="N207" s="45">
        <v>0</v>
      </c>
      <c r="O207" s="45">
        <v>0</v>
      </c>
      <c r="P207" s="45">
        <v>-1.71</v>
      </c>
      <c r="Q207" s="45">
        <v>0</v>
      </c>
      <c r="R207" s="45">
        <v>-1.71</v>
      </c>
      <c r="S207" s="45">
        <v>0</v>
      </c>
      <c r="T207" s="45">
        <v>0</v>
      </c>
      <c r="U207" s="45">
        <v>0</v>
      </c>
      <c r="V207" s="45">
        <v>-1.71</v>
      </c>
      <c r="W207" s="45">
        <v>0</v>
      </c>
      <c r="X207" s="45">
        <v>-1.71</v>
      </c>
      <c r="Y207" s="45">
        <v>0</v>
      </c>
      <c r="Z207" s="50">
        <f>ROUND(IF(I207="Issue Capital",(X207+Y207)/10000000,(V207+W207)/10000000),0)</f>
        <v>0</v>
      </c>
      <c r="AA207" s="48" t="e">
        <f>HLOOKUP(F207,'HY financials'!$4:$4,1,0)</f>
        <v>#N/A</v>
      </c>
      <c r="AB207" s="241"/>
    </row>
    <row r="208" spans="1:28" ht="12.5">
      <c r="A208" s="49">
        <f>IFERROR(VLOOKUP(J208,'TB mapping-Matured'!A:D,4,0),0)</f>
        <v>0</v>
      </c>
      <c r="B208" s="49">
        <f>IFERROR(VLOOKUP(J208,'TB mapping-Matured'!A:C,3,0),0)</f>
        <v>5.5</v>
      </c>
      <c r="C208" s="49" t="str">
        <f t="shared" si="9"/>
        <v>HFT1400</v>
      </c>
      <c r="D208" s="49" t="str">
        <f t="shared" si="10"/>
        <v>HFT1405.5</v>
      </c>
      <c r="E208" s="44" t="s">
        <v>604</v>
      </c>
      <c r="F208" s="44" t="s">
        <v>1153</v>
      </c>
      <c r="G208" s="44" t="s">
        <v>1155</v>
      </c>
      <c r="H208" s="45">
        <v>460000</v>
      </c>
      <c r="I208" s="44" t="s">
        <v>651</v>
      </c>
      <c r="J208" s="44">
        <v>460143</v>
      </c>
      <c r="K208" s="45">
        <v>0</v>
      </c>
      <c r="L208" s="44" t="s">
        <v>813</v>
      </c>
      <c r="M208" s="44" t="s">
        <v>607</v>
      </c>
      <c r="N208" s="45">
        <v>0</v>
      </c>
      <c r="O208" s="45">
        <v>0</v>
      </c>
      <c r="P208" s="45">
        <v>0</v>
      </c>
      <c r="Q208" s="45">
        <v>82.13</v>
      </c>
      <c r="R208" s="45">
        <v>0</v>
      </c>
      <c r="S208" s="45">
        <v>82.13</v>
      </c>
      <c r="T208" s="45">
        <v>0</v>
      </c>
      <c r="U208" s="45">
        <v>0</v>
      </c>
      <c r="V208" s="45">
        <v>0</v>
      </c>
      <c r="W208" s="45">
        <v>82.13</v>
      </c>
      <c r="X208" s="45">
        <v>0</v>
      </c>
      <c r="Y208" s="45">
        <v>82.13</v>
      </c>
      <c r="Z208" s="50">
        <f>ROUND(IF(I208="Issue Capital",(X208+Y208)/10000000,(V208+W208)/10000000),0)</f>
        <v>0</v>
      </c>
      <c r="AA208" s="48" t="e">
        <f>HLOOKUP(F208,'HY financials'!$4:$4,1,0)</f>
        <v>#N/A</v>
      </c>
      <c r="AB208" s="241"/>
    </row>
    <row r="209" spans="1:28" ht="12.5">
      <c r="A209" s="49">
        <f>IFERROR(VLOOKUP(J209,'TB mapping-Matured'!A:D,4,0),0)</f>
        <v>0</v>
      </c>
      <c r="B209" s="49">
        <f>IFERROR(VLOOKUP(J209,'TB mapping-Matured'!A:C,3,0),0)</f>
        <v>5.5</v>
      </c>
      <c r="C209" s="49" t="str">
        <f t="shared" si="9"/>
        <v>HFT1400</v>
      </c>
      <c r="D209" s="49" t="str">
        <f t="shared" si="10"/>
        <v>HFT1405.5</v>
      </c>
      <c r="E209" s="44" t="s">
        <v>604</v>
      </c>
      <c r="F209" s="44" t="s">
        <v>1153</v>
      </c>
      <c r="G209" s="44" t="s">
        <v>1155</v>
      </c>
      <c r="H209" s="45">
        <v>460000</v>
      </c>
      <c r="I209" s="44" t="s">
        <v>651</v>
      </c>
      <c r="J209" s="44">
        <v>460144</v>
      </c>
      <c r="K209" s="45">
        <v>0</v>
      </c>
      <c r="L209" s="44" t="s">
        <v>878</v>
      </c>
      <c r="M209" s="44" t="s">
        <v>607</v>
      </c>
      <c r="N209" s="45">
        <v>0</v>
      </c>
      <c r="O209" s="45">
        <v>0</v>
      </c>
      <c r="P209" s="45">
        <v>-0.19</v>
      </c>
      <c r="Q209" s="45">
        <v>0</v>
      </c>
      <c r="R209" s="45">
        <v>-0.19</v>
      </c>
      <c r="S209" s="45">
        <v>0</v>
      </c>
      <c r="T209" s="45">
        <v>0</v>
      </c>
      <c r="U209" s="45">
        <v>0</v>
      </c>
      <c r="V209" s="45">
        <v>-0.19</v>
      </c>
      <c r="W209" s="45">
        <v>0</v>
      </c>
      <c r="X209" s="45">
        <v>-0.19</v>
      </c>
      <c r="Y209" s="45">
        <v>0</v>
      </c>
      <c r="Z209" s="50">
        <f>ROUND(IF(I209="Issue Capital",(X209+Y209)/10000000,(V209+W209)/10000000),0)</f>
        <v>0</v>
      </c>
      <c r="AA209" s="48" t="e">
        <f>HLOOKUP(F209,'HY financials'!$4:$4,1,0)</f>
        <v>#N/A</v>
      </c>
      <c r="AB209" s="241"/>
    </row>
    <row r="210" spans="1:28" ht="12.5">
      <c r="A210" s="49">
        <f>IFERROR(VLOOKUP(J210,'TB mapping-Matured'!A:D,4,0),0)</f>
        <v>0</v>
      </c>
      <c r="B210" s="49">
        <f>IFERROR(VLOOKUP(J210,'TB mapping-Matured'!A:C,3,0),0)</f>
        <v>5.3</v>
      </c>
      <c r="C210" s="49" t="str">
        <f t="shared" si="9"/>
        <v>HFT1400</v>
      </c>
      <c r="D210" s="49" t="str">
        <f t="shared" si="10"/>
        <v>HFT1405.3</v>
      </c>
      <c r="E210" s="44" t="s">
        <v>604</v>
      </c>
      <c r="F210" s="44" t="s">
        <v>1153</v>
      </c>
      <c r="G210" s="44" t="s">
        <v>1155</v>
      </c>
      <c r="H210" s="45">
        <v>510000</v>
      </c>
      <c r="I210" s="44" t="s">
        <v>654</v>
      </c>
      <c r="J210" s="44">
        <v>512120</v>
      </c>
      <c r="K210" s="45">
        <v>0</v>
      </c>
      <c r="L210" s="44" t="s">
        <v>655</v>
      </c>
      <c r="M210" s="44" t="s">
        <v>607</v>
      </c>
      <c r="N210" s="45">
        <v>0</v>
      </c>
      <c r="O210" s="45">
        <v>0</v>
      </c>
      <c r="P210" s="45">
        <v>-52121.599999999999</v>
      </c>
      <c r="Q210" s="45">
        <v>0</v>
      </c>
      <c r="R210" s="45">
        <v>-52121.599999999999</v>
      </c>
      <c r="S210" s="45">
        <v>0</v>
      </c>
      <c r="T210" s="45">
        <v>0</v>
      </c>
      <c r="U210" s="45">
        <v>0</v>
      </c>
      <c r="V210" s="45">
        <v>-52121.599999999999</v>
      </c>
      <c r="W210" s="45">
        <v>0</v>
      </c>
      <c r="X210" s="45">
        <v>-52121.599999999999</v>
      </c>
      <c r="Y210" s="45">
        <v>0</v>
      </c>
      <c r="Z210" s="50">
        <f t="shared" si="11"/>
        <v>-5.2121599999999995E-3</v>
      </c>
      <c r="AA210" s="48" t="e">
        <f>HLOOKUP(F210,'HY financials'!$4:$4,1,0)</f>
        <v>#N/A</v>
      </c>
    </row>
    <row r="211" spans="1:28" ht="12.5">
      <c r="A211" s="49">
        <f>IFERROR(VLOOKUP(J211,'TB mapping-Matured'!A:D,4,0),0)</f>
        <v>0</v>
      </c>
      <c r="B211" s="49">
        <f>IFERROR(VLOOKUP(J211,'TB mapping-Matured'!A:C,3,0),0)</f>
        <v>5.3</v>
      </c>
      <c r="C211" s="49" t="str">
        <f t="shared" si="9"/>
        <v>HFT1400</v>
      </c>
      <c r="D211" s="49" t="str">
        <f t="shared" si="10"/>
        <v>HFT1405.3</v>
      </c>
      <c r="E211" s="44" t="s">
        <v>604</v>
      </c>
      <c r="F211" s="44" t="s">
        <v>1153</v>
      </c>
      <c r="G211" s="44" t="s">
        <v>1155</v>
      </c>
      <c r="H211" s="45">
        <v>510000</v>
      </c>
      <c r="I211" s="44" t="s">
        <v>654</v>
      </c>
      <c r="J211" s="44">
        <v>512135</v>
      </c>
      <c r="K211" s="45">
        <v>0</v>
      </c>
      <c r="L211" s="44" t="s">
        <v>756</v>
      </c>
      <c r="M211" s="44" t="s">
        <v>607</v>
      </c>
      <c r="N211" s="45">
        <v>0</v>
      </c>
      <c r="O211" s="45">
        <v>0</v>
      </c>
      <c r="P211" s="45">
        <v>-1318044.78</v>
      </c>
      <c r="Q211" s="45">
        <v>0</v>
      </c>
      <c r="R211" s="45">
        <v>-1318044.78</v>
      </c>
      <c r="S211" s="45">
        <v>0</v>
      </c>
      <c r="T211" s="45">
        <v>0</v>
      </c>
      <c r="U211" s="45">
        <v>0</v>
      </c>
      <c r="V211" s="45">
        <v>-1318044.78</v>
      </c>
      <c r="W211" s="45">
        <v>0</v>
      </c>
      <c r="X211" s="45">
        <v>-1318044.78</v>
      </c>
      <c r="Y211" s="45">
        <v>0</v>
      </c>
      <c r="Z211" s="50">
        <f t="shared" si="11"/>
        <v>-0.131804478</v>
      </c>
      <c r="AA211" s="48" t="e">
        <f>HLOOKUP(F211,'HY financials'!$4:$4,1,0)</f>
        <v>#N/A</v>
      </c>
    </row>
    <row r="212" spans="1:28" ht="12.5">
      <c r="A212" s="49">
        <f>IFERROR(VLOOKUP(J212,'TB mapping-Matured'!A:D,4,0),0)</f>
        <v>0</v>
      </c>
      <c r="B212" s="49">
        <f>IFERROR(VLOOKUP(J212,'TB mapping-Matured'!A:C,3,0),0)</f>
        <v>5.3</v>
      </c>
      <c r="C212" s="49" t="str">
        <f t="shared" si="9"/>
        <v>HFT1400</v>
      </c>
      <c r="D212" s="49" t="str">
        <f t="shared" si="10"/>
        <v>HFT1405.3</v>
      </c>
      <c r="E212" s="44" t="s">
        <v>604</v>
      </c>
      <c r="F212" s="44" t="s">
        <v>1153</v>
      </c>
      <c r="G212" s="44" t="s">
        <v>1155</v>
      </c>
      <c r="H212" s="45">
        <v>510000</v>
      </c>
      <c r="I212" s="44" t="s">
        <v>654</v>
      </c>
      <c r="J212" s="44">
        <v>512247</v>
      </c>
      <c r="K212" s="45">
        <v>0</v>
      </c>
      <c r="L212" s="44" t="s">
        <v>1100</v>
      </c>
      <c r="M212" s="44" t="s">
        <v>607</v>
      </c>
      <c r="N212" s="45">
        <v>0</v>
      </c>
      <c r="O212" s="45">
        <v>0</v>
      </c>
      <c r="P212" s="45">
        <v>-44.44</v>
      </c>
      <c r="Q212" s="45">
        <v>0</v>
      </c>
      <c r="R212" s="45">
        <v>-44.44</v>
      </c>
      <c r="S212" s="45">
        <v>0</v>
      </c>
      <c r="T212" s="45">
        <v>0</v>
      </c>
      <c r="U212" s="45">
        <v>0</v>
      </c>
      <c r="V212" s="45">
        <v>-44.44</v>
      </c>
      <c r="W212" s="45">
        <v>0</v>
      </c>
      <c r="X212" s="45">
        <v>-44.44</v>
      </c>
      <c r="Y212" s="45">
        <v>0</v>
      </c>
      <c r="Z212" s="50">
        <f t="shared" si="11"/>
        <v>-4.4440000000000001E-6</v>
      </c>
      <c r="AA212" s="48" t="e">
        <f>HLOOKUP(F212,'HY financials'!$4:$4,1,0)</f>
        <v>#N/A</v>
      </c>
    </row>
    <row r="213" spans="1:28" ht="12.5">
      <c r="A213" s="49">
        <f>IFERROR(VLOOKUP(J213,'TB mapping-Matured'!A:D,4,0),0)</f>
        <v>0</v>
      </c>
      <c r="B213" s="49">
        <f>IFERROR(VLOOKUP(J213,'TB mapping-Matured'!A:C,3,0),0)</f>
        <v>6.4</v>
      </c>
      <c r="C213" s="49" t="str">
        <f t="shared" si="9"/>
        <v>HFT1400</v>
      </c>
      <c r="D213" s="49" t="str">
        <f t="shared" si="10"/>
        <v>HFT1406.4</v>
      </c>
      <c r="E213" s="44" t="s">
        <v>604</v>
      </c>
      <c r="F213" s="44" t="s">
        <v>1153</v>
      </c>
      <c r="G213" s="44" t="s">
        <v>1155</v>
      </c>
      <c r="H213" s="45">
        <v>550000</v>
      </c>
      <c r="I213" s="44" t="s">
        <v>658</v>
      </c>
      <c r="J213" s="44">
        <v>553107</v>
      </c>
      <c r="K213" s="45">
        <v>0</v>
      </c>
      <c r="L213" s="44" t="s">
        <v>659</v>
      </c>
      <c r="M213" s="44" t="s">
        <v>607</v>
      </c>
      <c r="N213" s="45">
        <v>0</v>
      </c>
      <c r="O213" s="45">
        <v>0</v>
      </c>
      <c r="P213" s="45">
        <v>-123</v>
      </c>
      <c r="Q213" s="45">
        <v>0</v>
      </c>
      <c r="R213" s="45">
        <v>-123</v>
      </c>
      <c r="S213" s="45">
        <v>0</v>
      </c>
      <c r="T213" s="45">
        <v>0</v>
      </c>
      <c r="U213" s="45">
        <v>0</v>
      </c>
      <c r="V213" s="45">
        <v>-123</v>
      </c>
      <c r="W213" s="45">
        <v>0</v>
      </c>
      <c r="X213" s="45">
        <v>-123</v>
      </c>
      <c r="Y213" s="45">
        <v>0</v>
      </c>
      <c r="Z213" s="50">
        <f t="shared" si="11"/>
        <v>-1.2300000000000001E-5</v>
      </c>
      <c r="AA213" s="48" t="e">
        <f>HLOOKUP(F213,'HY financials'!$4:$4,1,0)</f>
        <v>#N/A</v>
      </c>
    </row>
    <row r="214" spans="1:28" ht="12.5">
      <c r="A214" s="49">
        <f>IFERROR(VLOOKUP(J214,'TB mapping-Matured'!A:D,4,0),0)</f>
        <v>0</v>
      </c>
      <c r="B214" s="49">
        <f>IFERROR(VLOOKUP(J214,'TB mapping-Matured'!A:C,3,0),0)</f>
        <v>6.4</v>
      </c>
      <c r="C214" s="49" t="str">
        <f t="shared" si="9"/>
        <v>HFT1400</v>
      </c>
      <c r="D214" s="49" t="str">
        <f t="shared" si="10"/>
        <v>HFT1406.4</v>
      </c>
      <c r="E214" s="44" t="s">
        <v>604</v>
      </c>
      <c r="F214" s="44" t="s">
        <v>1153</v>
      </c>
      <c r="G214" s="44" t="s">
        <v>1155</v>
      </c>
      <c r="H214" s="45">
        <v>550000</v>
      </c>
      <c r="I214" s="44" t="s">
        <v>658</v>
      </c>
      <c r="J214" s="44">
        <v>553117</v>
      </c>
      <c r="K214" s="45">
        <v>0</v>
      </c>
      <c r="L214" s="44" t="s">
        <v>660</v>
      </c>
      <c r="M214" s="44" t="s">
        <v>607</v>
      </c>
      <c r="N214" s="45">
        <v>0</v>
      </c>
      <c r="O214" s="45">
        <v>0</v>
      </c>
      <c r="P214" s="45">
        <v>-6970.05</v>
      </c>
      <c r="Q214" s="45">
        <v>0</v>
      </c>
      <c r="R214" s="45">
        <v>-6970.05</v>
      </c>
      <c r="S214" s="45">
        <v>0</v>
      </c>
      <c r="T214" s="45">
        <v>0</v>
      </c>
      <c r="U214" s="45">
        <v>0</v>
      </c>
      <c r="V214" s="45">
        <v>-6970.05</v>
      </c>
      <c r="W214" s="45">
        <v>0</v>
      </c>
      <c r="X214" s="45">
        <v>-6970.05</v>
      </c>
      <c r="Y214" s="45">
        <v>0</v>
      </c>
      <c r="Z214" s="50">
        <f t="shared" si="11"/>
        <v>-6.97005E-4</v>
      </c>
      <c r="AA214" s="48" t="e">
        <f>HLOOKUP(F214,'HY financials'!$4:$4,1,0)</f>
        <v>#N/A</v>
      </c>
    </row>
    <row r="215" spans="1:28" ht="12.5">
      <c r="A215" s="49">
        <f>IFERROR(VLOOKUP(J215,'TB mapping-Matured'!A:D,4,0),0)</f>
        <v>0</v>
      </c>
      <c r="B215" s="49">
        <f>IFERROR(VLOOKUP(J215,'TB mapping-Matured'!A:C,3,0),0)</f>
        <v>6.4</v>
      </c>
      <c r="C215" s="49" t="str">
        <f t="shared" si="9"/>
        <v>HFT1400</v>
      </c>
      <c r="D215" s="49" t="str">
        <f t="shared" si="10"/>
        <v>HFT1406.4</v>
      </c>
      <c r="E215" s="44" t="s">
        <v>604</v>
      </c>
      <c r="F215" s="44" t="s">
        <v>1153</v>
      </c>
      <c r="G215" s="44" t="s">
        <v>1155</v>
      </c>
      <c r="H215" s="45">
        <v>550000</v>
      </c>
      <c r="I215" s="44" t="s">
        <v>658</v>
      </c>
      <c r="J215" s="44">
        <v>553129</v>
      </c>
      <c r="K215" s="45">
        <v>0</v>
      </c>
      <c r="L215" s="44" t="s">
        <v>661</v>
      </c>
      <c r="M215" s="44" t="s">
        <v>607</v>
      </c>
      <c r="N215" s="45">
        <v>0</v>
      </c>
      <c r="O215" s="45">
        <v>0</v>
      </c>
      <c r="P215" s="45">
        <v>-10598.18</v>
      </c>
      <c r="Q215" s="45">
        <v>0</v>
      </c>
      <c r="R215" s="45">
        <v>-10598.18</v>
      </c>
      <c r="S215" s="45">
        <v>0</v>
      </c>
      <c r="T215" s="45">
        <v>0</v>
      </c>
      <c r="U215" s="45">
        <v>0</v>
      </c>
      <c r="V215" s="45">
        <v>-10598.18</v>
      </c>
      <c r="W215" s="45">
        <v>0</v>
      </c>
      <c r="X215" s="45">
        <v>-10598.18</v>
      </c>
      <c r="Y215" s="45">
        <v>0</v>
      </c>
      <c r="Z215" s="50">
        <f t="shared" si="11"/>
        <v>-1.0598180000000001E-3</v>
      </c>
      <c r="AA215" s="48" t="e">
        <f>HLOOKUP(F215,'HY financials'!$4:$4,1,0)</f>
        <v>#N/A</v>
      </c>
    </row>
    <row r="216" spans="1:28" ht="12.5">
      <c r="A216" s="49">
        <f>IFERROR(VLOOKUP(J216,'TB mapping-Matured'!A:D,4,0),0)</f>
        <v>0</v>
      </c>
      <c r="B216" s="49">
        <f>IFERROR(VLOOKUP(J216,'TB mapping-Matured'!A:C,3,0),0)</f>
        <v>6.4</v>
      </c>
      <c r="C216" s="49" t="str">
        <f t="shared" si="9"/>
        <v>HFT1400</v>
      </c>
      <c r="D216" s="49" t="str">
        <f t="shared" si="10"/>
        <v>HFT1406.4</v>
      </c>
      <c r="E216" s="44" t="s">
        <v>604</v>
      </c>
      <c r="F216" s="44" t="s">
        <v>1153</v>
      </c>
      <c r="G216" s="44" t="s">
        <v>1155</v>
      </c>
      <c r="H216" s="45">
        <v>550000</v>
      </c>
      <c r="I216" s="44" t="s">
        <v>658</v>
      </c>
      <c r="J216" s="44">
        <v>553171</v>
      </c>
      <c r="K216" s="45">
        <v>0</v>
      </c>
      <c r="L216" s="44" t="s">
        <v>662</v>
      </c>
      <c r="M216" s="44" t="s">
        <v>607</v>
      </c>
      <c r="N216" s="45">
        <v>0</v>
      </c>
      <c r="O216" s="45">
        <v>0</v>
      </c>
      <c r="P216" s="45">
        <v>-20900.170000000002</v>
      </c>
      <c r="Q216" s="45">
        <v>0</v>
      </c>
      <c r="R216" s="45">
        <v>-20900.170000000002</v>
      </c>
      <c r="S216" s="45">
        <v>0</v>
      </c>
      <c r="T216" s="45">
        <v>0</v>
      </c>
      <c r="U216" s="45">
        <v>0</v>
      </c>
      <c r="V216" s="45">
        <v>-20900.170000000002</v>
      </c>
      <c r="W216" s="45">
        <v>0</v>
      </c>
      <c r="X216" s="45">
        <v>-20900.170000000002</v>
      </c>
      <c r="Y216" s="45">
        <v>0</v>
      </c>
      <c r="Z216" s="50">
        <f t="shared" si="11"/>
        <v>-2.090017E-3</v>
      </c>
      <c r="AA216" s="48" t="e">
        <f>HLOOKUP(F216,'HY financials'!$4:$4,1,0)</f>
        <v>#N/A</v>
      </c>
    </row>
    <row r="217" spans="1:28" ht="12.5">
      <c r="A217" s="49">
        <f>IFERROR(VLOOKUP(J217,'TB mapping-Matured'!A:D,4,0),0)</f>
        <v>0</v>
      </c>
      <c r="B217" s="49">
        <f>IFERROR(VLOOKUP(J217,'TB mapping-Matured'!A:C,3,0),0)</f>
        <v>6.4</v>
      </c>
      <c r="C217" s="49" t="str">
        <f t="shared" si="9"/>
        <v>HFT1400</v>
      </c>
      <c r="D217" s="49" t="str">
        <f t="shared" si="10"/>
        <v>HFT1406.4</v>
      </c>
      <c r="E217" s="44" t="s">
        <v>604</v>
      </c>
      <c r="F217" s="44" t="s">
        <v>1153</v>
      </c>
      <c r="G217" s="44" t="s">
        <v>1155</v>
      </c>
      <c r="H217" s="45">
        <v>550000</v>
      </c>
      <c r="I217" s="44" t="s">
        <v>658</v>
      </c>
      <c r="J217" s="44">
        <v>553176</v>
      </c>
      <c r="K217" s="45">
        <v>0</v>
      </c>
      <c r="L217" s="44" t="s">
        <v>1187</v>
      </c>
      <c r="M217" s="44" t="s">
        <v>607</v>
      </c>
      <c r="N217" s="45">
        <v>0</v>
      </c>
      <c r="O217" s="45">
        <v>0</v>
      </c>
      <c r="P217" s="45">
        <v>-9717.630000000001</v>
      </c>
      <c r="Q217" s="45">
        <v>0</v>
      </c>
      <c r="R217" s="45">
        <v>-9717.630000000001</v>
      </c>
      <c r="S217" s="45">
        <v>0</v>
      </c>
      <c r="T217" s="45">
        <v>0</v>
      </c>
      <c r="U217" s="45">
        <v>0</v>
      </c>
      <c r="V217" s="45">
        <v>-9717.630000000001</v>
      </c>
      <c r="W217" s="45">
        <v>0</v>
      </c>
      <c r="X217" s="45">
        <v>-9717.630000000001</v>
      </c>
      <c r="Y217" s="45">
        <v>0</v>
      </c>
      <c r="Z217" s="50">
        <f t="shared" si="11"/>
        <v>-9.7176300000000005E-4</v>
      </c>
      <c r="AA217" s="48" t="e">
        <f>HLOOKUP(F217,'HY financials'!$4:$4,1,0)</f>
        <v>#N/A</v>
      </c>
    </row>
    <row r="218" spans="1:28" ht="12.5">
      <c r="A218" s="49">
        <f>IFERROR(VLOOKUP(J218,'TB mapping-Matured'!A:D,4,0),0)</f>
        <v>0</v>
      </c>
      <c r="B218" s="49">
        <f>IFERROR(VLOOKUP(J218,'TB mapping-Matured'!A:C,3,0),0)</f>
        <v>6.4</v>
      </c>
      <c r="C218" s="49" t="str">
        <f t="shared" si="9"/>
        <v>HFT1400</v>
      </c>
      <c r="D218" s="49" t="str">
        <f t="shared" si="10"/>
        <v>HFT1406.4</v>
      </c>
      <c r="E218" s="44" t="s">
        <v>604</v>
      </c>
      <c r="F218" s="44" t="s">
        <v>1153</v>
      </c>
      <c r="G218" s="44" t="s">
        <v>1155</v>
      </c>
      <c r="H218" s="45">
        <v>550000</v>
      </c>
      <c r="I218" s="44" t="s">
        <v>658</v>
      </c>
      <c r="J218" s="44">
        <v>553177</v>
      </c>
      <c r="K218" s="45">
        <v>0</v>
      </c>
      <c r="L218" s="44" t="s">
        <v>2596</v>
      </c>
      <c r="M218" s="44" t="s">
        <v>607</v>
      </c>
      <c r="N218" s="45">
        <v>0</v>
      </c>
      <c r="O218" s="45">
        <v>0</v>
      </c>
      <c r="P218" s="45">
        <v>-20000</v>
      </c>
      <c r="Q218" s="45">
        <v>0</v>
      </c>
      <c r="R218" s="45">
        <v>-20000</v>
      </c>
      <c r="S218" s="45">
        <v>0</v>
      </c>
      <c r="T218" s="45">
        <v>0</v>
      </c>
      <c r="U218" s="45">
        <v>0</v>
      </c>
      <c r="V218" s="45">
        <v>-20000</v>
      </c>
      <c r="W218" s="45">
        <v>0</v>
      </c>
      <c r="X218" s="45">
        <v>-20000</v>
      </c>
      <c r="Y218" s="45">
        <v>0</v>
      </c>
      <c r="Z218" s="50">
        <f t="shared" si="11"/>
        <v>-2E-3</v>
      </c>
      <c r="AA218" s="48" t="e">
        <f>HLOOKUP(F218,'HY financials'!$4:$4,1,0)</f>
        <v>#N/A</v>
      </c>
    </row>
    <row r="219" spans="1:28" ht="12.5">
      <c r="A219" s="49">
        <f>IFERROR(VLOOKUP(J219,'TB mapping-Matured'!A:D,4,0),0)</f>
        <v>0</v>
      </c>
      <c r="B219" s="49">
        <f>IFERROR(VLOOKUP(J219,'TB mapping-Matured'!A:C,3,0),0)</f>
        <v>6.4</v>
      </c>
      <c r="C219" s="49" t="str">
        <f t="shared" si="9"/>
        <v>HFT1400</v>
      </c>
      <c r="D219" s="49" t="str">
        <f t="shared" si="10"/>
        <v>HFT1406.4</v>
      </c>
      <c r="E219" s="44" t="s">
        <v>604</v>
      </c>
      <c r="F219" s="44" t="s">
        <v>1153</v>
      </c>
      <c r="G219" s="44" t="s">
        <v>1155</v>
      </c>
      <c r="H219" s="45">
        <v>550000</v>
      </c>
      <c r="I219" s="44" t="s">
        <v>658</v>
      </c>
      <c r="J219" s="44">
        <v>553190</v>
      </c>
      <c r="K219" s="45">
        <v>0</v>
      </c>
      <c r="L219" s="44" t="s">
        <v>664</v>
      </c>
      <c r="M219" s="44" t="s">
        <v>607</v>
      </c>
      <c r="N219" s="45">
        <v>0</v>
      </c>
      <c r="O219" s="45">
        <v>0</v>
      </c>
      <c r="P219" s="45">
        <v>-17338.650000000001</v>
      </c>
      <c r="Q219" s="45">
        <v>0</v>
      </c>
      <c r="R219" s="45">
        <v>-17338.650000000001</v>
      </c>
      <c r="S219" s="45">
        <v>0</v>
      </c>
      <c r="T219" s="45">
        <v>0</v>
      </c>
      <c r="U219" s="45">
        <v>0</v>
      </c>
      <c r="V219" s="45">
        <v>-17338.650000000001</v>
      </c>
      <c r="W219" s="45">
        <v>0</v>
      </c>
      <c r="X219" s="45">
        <v>-17338.650000000001</v>
      </c>
      <c r="Y219" s="45">
        <v>0</v>
      </c>
      <c r="Z219" s="50">
        <f t="shared" si="11"/>
        <v>-1.7338650000000002E-3</v>
      </c>
      <c r="AA219" s="48" t="e">
        <f>HLOOKUP(F219,'HY financials'!$4:$4,1,0)</f>
        <v>#N/A</v>
      </c>
    </row>
    <row r="220" spans="1:28" ht="12.5">
      <c r="A220" s="49">
        <f>IFERROR(VLOOKUP(J220,'TB mapping-Matured'!A:D,4,0),0)</f>
        <v>6.1</v>
      </c>
      <c r="B220" s="49">
        <f>IFERROR(VLOOKUP(J220,'TB mapping-Matured'!A:C,3,0),0)</f>
        <v>6.4</v>
      </c>
      <c r="C220" s="49" t="str">
        <f t="shared" si="9"/>
        <v>HFT1406.1</v>
      </c>
      <c r="D220" s="49" t="str">
        <f t="shared" si="10"/>
        <v>HFT1406.4</v>
      </c>
      <c r="E220" s="44" t="s">
        <v>604</v>
      </c>
      <c r="F220" s="44" t="s">
        <v>1153</v>
      </c>
      <c r="G220" s="44" t="s">
        <v>1155</v>
      </c>
      <c r="H220" s="45">
        <v>550000</v>
      </c>
      <c r="I220" s="44" t="s">
        <v>658</v>
      </c>
      <c r="J220" s="44">
        <v>553202</v>
      </c>
      <c r="K220" s="45">
        <v>0</v>
      </c>
      <c r="L220" s="44" t="s">
        <v>665</v>
      </c>
      <c r="M220" s="44" t="s">
        <v>607</v>
      </c>
      <c r="N220" s="45">
        <v>0</v>
      </c>
      <c r="O220" s="45">
        <v>0</v>
      </c>
      <c r="P220" s="45">
        <v>-149193.39000000001</v>
      </c>
      <c r="Q220" s="45">
        <v>0</v>
      </c>
      <c r="R220" s="45">
        <v>-149193.39000000001</v>
      </c>
      <c r="S220" s="45">
        <v>0</v>
      </c>
      <c r="T220" s="45">
        <v>0</v>
      </c>
      <c r="U220" s="45">
        <v>0</v>
      </c>
      <c r="V220" s="45">
        <v>-149193.39000000001</v>
      </c>
      <c r="W220" s="45">
        <v>0</v>
      </c>
      <c r="X220" s="45">
        <v>-149193.39000000001</v>
      </c>
      <c r="Y220" s="45">
        <v>0</v>
      </c>
      <c r="Z220" s="50">
        <f t="shared" si="11"/>
        <v>-1.4919339000000002E-2</v>
      </c>
      <c r="AA220" s="48" t="e">
        <f>HLOOKUP(F220,'HY financials'!$4:$4,1,0)</f>
        <v>#N/A</v>
      </c>
    </row>
    <row r="221" spans="1:28" ht="12.5">
      <c r="A221" s="49">
        <f>IFERROR(VLOOKUP(J221,'TB mapping-Matured'!A:D,4,0),0)</f>
        <v>0</v>
      </c>
      <c r="B221" s="49">
        <f>IFERROR(VLOOKUP(J221,'TB mapping-Matured'!A:C,3,0),0)</f>
        <v>6.4</v>
      </c>
      <c r="C221" s="49" t="str">
        <f t="shared" si="9"/>
        <v>HFT1400</v>
      </c>
      <c r="D221" s="49" t="str">
        <f t="shared" si="10"/>
        <v>HFT1406.4</v>
      </c>
      <c r="E221" s="44" t="s">
        <v>604</v>
      </c>
      <c r="F221" s="44" t="s">
        <v>1153</v>
      </c>
      <c r="G221" s="44" t="s">
        <v>1155</v>
      </c>
      <c r="H221" s="45">
        <v>550000</v>
      </c>
      <c r="I221" s="44" t="s">
        <v>658</v>
      </c>
      <c r="J221" s="44">
        <v>553220</v>
      </c>
      <c r="K221" s="45">
        <v>0</v>
      </c>
      <c r="L221" s="44" t="s">
        <v>2882</v>
      </c>
      <c r="M221" s="44" t="s">
        <v>607</v>
      </c>
      <c r="N221" s="45">
        <v>0</v>
      </c>
      <c r="O221" s="45">
        <v>0</v>
      </c>
      <c r="P221" s="45">
        <v>0</v>
      </c>
      <c r="Q221" s="45">
        <v>39450.400000000001</v>
      </c>
      <c r="R221" s="45">
        <v>0</v>
      </c>
      <c r="S221" s="45">
        <v>39450.400000000001</v>
      </c>
      <c r="T221" s="45">
        <v>0</v>
      </c>
      <c r="U221" s="45">
        <v>0</v>
      </c>
      <c r="V221" s="45">
        <v>0</v>
      </c>
      <c r="W221" s="45">
        <v>39450.400000000001</v>
      </c>
      <c r="X221" s="45">
        <v>0</v>
      </c>
      <c r="Y221" s="45">
        <v>39450.400000000001</v>
      </c>
      <c r="Z221" s="50">
        <f t="shared" si="11"/>
        <v>3.9450400000000004E-3</v>
      </c>
      <c r="AA221" s="48" t="e">
        <f>HLOOKUP(F221,'HY financials'!$4:$4,1,0)</f>
        <v>#N/A</v>
      </c>
    </row>
    <row r="222" spans="1:28" ht="12.5">
      <c r="A222" s="49">
        <f>IFERROR(VLOOKUP(J222,'TB mapping-Matured'!A:D,4,0),0)</f>
        <v>0</v>
      </c>
      <c r="B222" s="49">
        <f>IFERROR(VLOOKUP(J222,'TB mapping-Matured'!A:C,3,0),0)</f>
        <v>6.4</v>
      </c>
      <c r="C222" s="49" t="str">
        <f t="shared" si="9"/>
        <v>HFT1400</v>
      </c>
      <c r="D222" s="49" t="str">
        <f t="shared" si="10"/>
        <v>HFT1406.4</v>
      </c>
      <c r="E222" s="44" t="s">
        <v>604</v>
      </c>
      <c r="F222" s="44" t="s">
        <v>1153</v>
      </c>
      <c r="G222" s="44" t="s">
        <v>1155</v>
      </c>
      <c r="H222" s="45">
        <v>550000</v>
      </c>
      <c r="I222" s="44" t="s">
        <v>658</v>
      </c>
      <c r="J222" s="44">
        <v>555163</v>
      </c>
      <c r="K222" s="45">
        <v>0</v>
      </c>
      <c r="L222" s="44" t="s">
        <v>672</v>
      </c>
      <c r="M222" s="44" t="s">
        <v>607</v>
      </c>
      <c r="N222" s="45">
        <v>0</v>
      </c>
      <c r="O222" s="45">
        <v>0</v>
      </c>
      <c r="P222" s="45">
        <v>-20000</v>
      </c>
      <c r="Q222" s="45">
        <v>0</v>
      </c>
      <c r="R222" s="45">
        <v>-20000</v>
      </c>
      <c r="S222" s="45">
        <v>0</v>
      </c>
      <c r="T222" s="45">
        <v>0</v>
      </c>
      <c r="U222" s="45">
        <v>0</v>
      </c>
      <c r="V222" s="45">
        <v>-20000</v>
      </c>
      <c r="W222" s="45">
        <v>0</v>
      </c>
      <c r="X222" s="45">
        <v>-20000</v>
      </c>
      <c r="Y222" s="45">
        <v>0</v>
      </c>
      <c r="Z222" s="50">
        <f t="shared" si="11"/>
        <v>-2E-3</v>
      </c>
      <c r="AA222" s="48" t="e">
        <f>HLOOKUP(F222,'HY financials'!$4:$4,1,0)</f>
        <v>#N/A</v>
      </c>
    </row>
    <row r="223" spans="1:28" ht="12.5">
      <c r="A223" s="49">
        <f>IFERROR(VLOOKUP(J223,'TB mapping-Matured'!A:D,4,0),0)</f>
        <v>0</v>
      </c>
      <c r="B223" s="49">
        <f>IFERROR(VLOOKUP(J223,'TB mapping-Matured'!A:C,3,0),0)</f>
        <v>6.4</v>
      </c>
      <c r="C223" s="49" t="str">
        <f t="shared" si="9"/>
        <v>HFT1400</v>
      </c>
      <c r="D223" s="49" t="str">
        <f t="shared" si="10"/>
        <v>HFT1406.4</v>
      </c>
      <c r="E223" s="44" t="s">
        <v>604</v>
      </c>
      <c r="F223" s="44" t="s">
        <v>1153</v>
      </c>
      <c r="G223" s="44" t="s">
        <v>1155</v>
      </c>
      <c r="H223" s="45">
        <v>550000</v>
      </c>
      <c r="I223" s="44" t="s">
        <v>658</v>
      </c>
      <c r="J223" s="44">
        <v>555603</v>
      </c>
      <c r="K223" s="45">
        <v>0</v>
      </c>
      <c r="L223" s="44" t="s">
        <v>1190</v>
      </c>
      <c r="M223" s="44" t="s">
        <v>607</v>
      </c>
      <c r="N223" s="45">
        <v>0</v>
      </c>
      <c r="O223" s="45">
        <v>0</v>
      </c>
      <c r="P223" s="45">
        <v>-4240.29</v>
      </c>
      <c r="Q223" s="45">
        <v>0</v>
      </c>
      <c r="R223" s="45">
        <v>-4240.29</v>
      </c>
      <c r="S223" s="45">
        <v>0</v>
      </c>
      <c r="T223" s="45">
        <v>0</v>
      </c>
      <c r="U223" s="45">
        <v>0</v>
      </c>
      <c r="V223" s="45">
        <v>-4240.29</v>
      </c>
      <c r="W223" s="45">
        <v>0</v>
      </c>
      <c r="X223" s="45">
        <v>-4240.29</v>
      </c>
      <c r="Y223" s="45">
        <v>0</v>
      </c>
      <c r="Z223" s="50">
        <f t="shared" si="11"/>
        <v>-4.2402899999999997E-4</v>
      </c>
      <c r="AA223" s="48" t="e">
        <f>HLOOKUP(F223,'HY financials'!$4:$4,1,0)</f>
        <v>#N/A</v>
      </c>
    </row>
    <row r="224" spans="1:28" ht="12.5">
      <c r="A224" s="49">
        <f>IFERROR(VLOOKUP(J224,'TB mapping-Matured'!A:D,4,0),0)</f>
        <v>0</v>
      </c>
      <c r="B224" s="49">
        <f>IFERROR(VLOOKUP(J224,'TB mapping-Matured'!A:C,3,0),0)</f>
        <v>6.4</v>
      </c>
      <c r="C224" s="49" t="str">
        <f t="shared" si="9"/>
        <v>HFT1400</v>
      </c>
      <c r="D224" s="49" t="str">
        <f t="shared" si="10"/>
        <v>HFT1406.4</v>
      </c>
      <c r="E224" s="44" t="s">
        <v>604</v>
      </c>
      <c r="F224" s="44" t="s">
        <v>1153</v>
      </c>
      <c r="G224" s="44" t="s">
        <v>1155</v>
      </c>
      <c r="H224" s="45">
        <v>550000</v>
      </c>
      <c r="I224" s="44" t="s">
        <v>658</v>
      </c>
      <c r="J224" s="44">
        <v>555604</v>
      </c>
      <c r="K224" s="45">
        <v>0</v>
      </c>
      <c r="L224" s="44" t="s">
        <v>1191</v>
      </c>
      <c r="M224" s="44" t="s">
        <v>607</v>
      </c>
      <c r="N224" s="45">
        <v>0</v>
      </c>
      <c r="O224" s="45">
        <v>0</v>
      </c>
      <c r="P224" s="45">
        <v>-4240.29</v>
      </c>
      <c r="Q224" s="45">
        <v>0</v>
      </c>
      <c r="R224" s="45">
        <v>-4240.29</v>
      </c>
      <c r="S224" s="45">
        <v>0</v>
      </c>
      <c r="T224" s="45">
        <v>0</v>
      </c>
      <c r="U224" s="45">
        <v>0</v>
      </c>
      <c r="V224" s="45">
        <v>-4240.29</v>
      </c>
      <c r="W224" s="45">
        <v>0</v>
      </c>
      <c r="X224" s="45">
        <v>-4240.29</v>
      </c>
      <c r="Y224" s="45">
        <v>0</v>
      </c>
      <c r="Z224" s="50">
        <f t="shared" si="11"/>
        <v>-4.2402899999999997E-4</v>
      </c>
      <c r="AA224" s="48" t="e">
        <f>HLOOKUP(F224,'HY financials'!$4:$4,1,0)</f>
        <v>#N/A</v>
      </c>
    </row>
    <row r="225" spans="1:28" ht="12.5">
      <c r="A225" s="49">
        <f>IFERROR(VLOOKUP(J225,'TB mapping-Matured'!A:D,4,0),0)</f>
        <v>0</v>
      </c>
      <c r="B225" s="49">
        <f>IFERROR(VLOOKUP(J225,'TB mapping-Matured'!A:C,3,0),0)</f>
        <v>6.4</v>
      </c>
      <c r="C225" s="49" t="str">
        <f t="shared" si="9"/>
        <v>HFT1400</v>
      </c>
      <c r="D225" s="49" t="str">
        <f t="shared" si="10"/>
        <v>HFT1406.4</v>
      </c>
      <c r="E225" s="44" t="s">
        <v>604</v>
      </c>
      <c r="F225" s="44" t="s">
        <v>1153</v>
      </c>
      <c r="G225" s="44" t="s">
        <v>1155</v>
      </c>
      <c r="H225" s="45">
        <v>550000</v>
      </c>
      <c r="I225" s="44" t="s">
        <v>658</v>
      </c>
      <c r="J225" s="44">
        <v>555916</v>
      </c>
      <c r="K225" s="45">
        <v>0</v>
      </c>
      <c r="L225" s="44" t="s">
        <v>2883</v>
      </c>
      <c r="M225" s="44" t="s">
        <v>607</v>
      </c>
      <c r="N225" s="45">
        <v>0</v>
      </c>
      <c r="O225" s="45">
        <v>0</v>
      </c>
      <c r="P225" s="45">
        <v>0</v>
      </c>
      <c r="Q225" s="45">
        <v>17338.650000000001</v>
      </c>
      <c r="R225" s="45">
        <v>0</v>
      </c>
      <c r="S225" s="45">
        <v>17338.650000000001</v>
      </c>
      <c r="T225" s="45">
        <v>0</v>
      </c>
      <c r="U225" s="45">
        <v>0</v>
      </c>
      <c r="V225" s="45">
        <v>0</v>
      </c>
      <c r="W225" s="45">
        <v>17338.650000000001</v>
      </c>
      <c r="X225" s="45">
        <v>0</v>
      </c>
      <c r="Y225" s="45">
        <v>17338.650000000001</v>
      </c>
      <c r="Z225" s="50">
        <f t="shared" si="11"/>
        <v>1.7338650000000002E-3</v>
      </c>
      <c r="AA225" s="48" t="e">
        <f>HLOOKUP(F225,'HY financials'!$4:$4,1,0)</f>
        <v>#N/A</v>
      </c>
    </row>
    <row r="226" spans="1:28" ht="12.5">
      <c r="A226" s="49">
        <f>IFERROR(VLOOKUP(J226,'TB mapping-Matured'!A:D,4,0),0)</f>
        <v>0</v>
      </c>
      <c r="B226" s="49">
        <f>IFERROR(VLOOKUP(J226,'TB mapping-Matured'!A:C,3,0),0)</f>
        <v>6.4</v>
      </c>
      <c r="C226" s="49" t="str">
        <f t="shared" si="9"/>
        <v>HFT1400</v>
      </c>
      <c r="D226" s="49" t="str">
        <f t="shared" si="10"/>
        <v>HFT1406.4</v>
      </c>
      <c r="E226" s="44" t="s">
        <v>604</v>
      </c>
      <c r="F226" s="44" t="s">
        <v>1153</v>
      </c>
      <c r="G226" s="44" t="s">
        <v>1155</v>
      </c>
      <c r="H226" s="45">
        <v>550000</v>
      </c>
      <c r="I226" s="44" t="s">
        <v>658</v>
      </c>
      <c r="J226" s="44">
        <v>556317</v>
      </c>
      <c r="K226" s="45">
        <v>0</v>
      </c>
      <c r="L226" s="44" t="s">
        <v>2884</v>
      </c>
      <c r="M226" s="44" t="s">
        <v>607</v>
      </c>
      <c r="N226" s="45">
        <v>0</v>
      </c>
      <c r="O226" s="45">
        <v>0</v>
      </c>
      <c r="P226" s="45">
        <v>-3600</v>
      </c>
      <c r="Q226" s="45">
        <v>0</v>
      </c>
      <c r="R226" s="45">
        <v>-3600</v>
      </c>
      <c r="S226" s="45">
        <v>0</v>
      </c>
      <c r="T226" s="45">
        <v>0</v>
      </c>
      <c r="U226" s="45">
        <v>0</v>
      </c>
      <c r="V226" s="45">
        <v>-3600</v>
      </c>
      <c r="W226" s="45">
        <v>0</v>
      </c>
      <c r="X226" s="45">
        <v>-3600</v>
      </c>
      <c r="Y226" s="45">
        <v>0</v>
      </c>
      <c r="Z226" s="50">
        <f t="shared" si="11"/>
        <v>-3.6000000000000002E-4</v>
      </c>
      <c r="AA226" s="48" t="e">
        <f>HLOOKUP(F226,'HY financials'!$4:$4,1,0)</f>
        <v>#N/A</v>
      </c>
    </row>
    <row r="227" spans="1:28" ht="12.5">
      <c r="A227" s="49">
        <f>IFERROR(VLOOKUP(J227,'TB mapping-Matured'!A:D,4,0),0)</f>
        <v>0</v>
      </c>
      <c r="B227" s="49">
        <f>IFERROR(VLOOKUP(J227,'TB mapping-Matured'!A:C,3,0),0)</f>
        <v>6.4</v>
      </c>
      <c r="C227" s="49" t="str">
        <f t="shared" si="9"/>
        <v>HFT1400</v>
      </c>
      <c r="D227" s="49" t="str">
        <f t="shared" si="10"/>
        <v>HFT1406.4</v>
      </c>
      <c r="E227" s="44" t="s">
        <v>604</v>
      </c>
      <c r="F227" s="44" t="s">
        <v>1153</v>
      </c>
      <c r="G227" s="44" t="s">
        <v>1155</v>
      </c>
      <c r="H227" s="45">
        <v>550000</v>
      </c>
      <c r="I227" s="44" t="s">
        <v>658</v>
      </c>
      <c r="J227" s="44">
        <v>556651</v>
      </c>
      <c r="K227" s="45">
        <v>0</v>
      </c>
      <c r="L227" s="44" t="s">
        <v>2885</v>
      </c>
      <c r="M227" s="44" t="s">
        <v>607</v>
      </c>
      <c r="N227" s="45">
        <v>0</v>
      </c>
      <c r="O227" s="45">
        <v>0</v>
      </c>
      <c r="P227" s="45">
        <v>-4331.38</v>
      </c>
      <c r="Q227" s="45">
        <v>0</v>
      </c>
      <c r="R227" s="45">
        <v>-4331.38</v>
      </c>
      <c r="S227" s="45">
        <v>0</v>
      </c>
      <c r="T227" s="45">
        <v>0</v>
      </c>
      <c r="U227" s="45">
        <v>0</v>
      </c>
      <c r="V227" s="45">
        <v>-4331.38</v>
      </c>
      <c r="W227" s="45">
        <v>0</v>
      </c>
      <c r="X227" s="45">
        <v>-4331.38</v>
      </c>
      <c r="Y227" s="45">
        <v>0</v>
      </c>
      <c r="Z227" s="50">
        <f t="shared" si="11"/>
        <v>-4.3313800000000001E-4</v>
      </c>
      <c r="AA227" s="48" t="e">
        <f>HLOOKUP(F227,'HY financials'!$4:$4,1,0)</f>
        <v>#N/A</v>
      </c>
    </row>
    <row r="228" spans="1:28" ht="12.5">
      <c r="A228" s="49">
        <f>IFERROR(VLOOKUP(J228,'TB mapping-Matured'!A:D,4,0),0)</f>
        <v>0</v>
      </c>
      <c r="B228" s="49">
        <f>IFERROR(VLOOKUP(J228,'TB mapping-Matured'!A:C,3,0),0)</f>
        <v>6.4</v>
      </c>
      <c r="C228" s="49" t="str">
        <f t="shared" si="9"/>
        <v>HFT1400</v>
      </c>
      <c r="D228" s="49" t="str">
        <f t="shared" si="10"/>
        <v>HFT1406.4</v>
      </c>
      <c r="E228" s="44" t="s">
        <v>604</v>
      </c>
      <c r="F228" s="44" t="s">
        <v>1153</v>
      </c>
      <c r="G228" s="44" t="s">
        <v>1155</v>
      </c>
      <c r="H228" s="45">
        <v>550000</v>
      </c>
      <c r="I228" s="44" t="s">
        <v>658</v>
      </c>
      <c r="J228" s="44">
        <v>556652</v>
      </c>
      <c r="K228" s="45">
        <v>0</v>
      </c>
      <c r="L228" s="44" t="s">
        <v>2886</v>
      </c>
      <c r="M228" s="44" t="s">
        <v>607</v>
      </c>
      <c r="N228" s="45">
        <v>0</v>
      </c>
      <c r="O228" s="45">
        <v>0</v>
      </c>
      <c r="P228" s="45">
        <v>-4331.38</v>
      </c>
      <c r="Q228" s="45">
        <v>0</v>
      </c>
      <c r="R228" s="45">
        <v>-4331.38</v>
      </c>
      <c r="S228" s="45">
        <v>0</v>
      </c>
      <c r="T228" s="45">
        <v>0</v>
      </c>
      <c r="U228" s="45">
        <v>0</v>
      </c>
      <c r="V228" s="45">
        <v>-4331.38</v>
      </c>
      <c r="W228" s="45">
        <v>0</v>
      </c>
      <c r="X228" s="45">
        <v>-4331.38</v>
      </c>
      <c r="Y228" s="45">
        <v>0</v>
      </c>
      <c r="Z228" s="50">
        <f t="shared" si="11"/>
        <v>-4.3313800000000001E-4</v>
      </c>
      <c r="AA228" s="48" t="e">
        <f>HLOOKUP(F228,'HY financials'!$4:$4,1,0)</f>
        <v>#N/A</v>
      </c>
    </row>
    <row r="229" spans="1:28" ht="12.5">
      <c r="A229" s="49">
        <f>IFERROR(VLOOKUP(J229,'TB mapping-Matured'!A:D,4,0),0)</f>
        <v>0</v>
      </c>
      <c r="B229" s="49">
        <f>IFERROR(VLOOKUP(J229,'TB mapping-Matured'!A:C,3,0),0)</f>
        <v>6.4</v>
      </c>
      <c r="C229" s="49" t="str">
        <f t="shared" si="9"/>
        <v>HFT1400</v>
      </c>
      <c r="D229" s="49" t="str">
        <f t="shared" si="10"/>
        <v>HFT1406.4</v>
      </c>
      <c r="E229" s="44" t="s">
        <v>604</v>
      </c>
      <c r="F229" s="44" t="s">
        <v>1153</v>
      </c>
      <c r="G229" s="44" t="s">
        <v>1155</v>
      </c>
      <c r="H229" s="45">
        <v>550000</v>
      </c>
      <c r="I229" s="44" t="s">
        <v>658</v>
      </c>
      <c r="J229" s="44">
        <v>556653</v>
      </c>
      <c r="K229" s="45">
        <v>0</v>
      </c>
      <c r="L229" s="44" t="s">
        <v>1652</v>
      </c>
      <c r="M229" s="44" t="s">
        <v>607</v>
      </c>
      <c r="N229" s="45">
        <v>0</v>
      </c>
      <c r="O229" s="45">
        <v>0</v>
      </c>
      <c r="P229" s="45">
        <v>-1459.65</v>
      </c>
      <c r="Q229" s="45">
        <v>0</v>
      </c>
      <c r="R229" s="45">
        <v>-1459.65</v>
      </c>
      <c r="S229" s="45">
        <v>0</v>
      </c>
      <c r="T229" s="45">
        <v>0</v>
      </c>
      <c r="U229" s="45">
        <v>0</v>
      </c>
      <c r="V229" s="45">
        <v>-1459.65</v>
      </c>
      <c r="W229" s="45">
        <v>0</v>
      </c>
      <c r="X229" s="45">
        <v>-1459.65</v>
      </c>
      <c r="Y229" s="45">
        <v>0</v>
      </c>
      <c r="Z229" s="50">
        <f t="shared" si="11"/>
        <v>-1.4596500000000002E-4</v>
      </c>
      <c r="AA229" s="48" t="e">
        <f>HLOOKUP(F229,'HY financials'!$4:$4,1,0)</f>
        <v>#N/A</v>
      </c>
    </row>
    <row r="230" spans="1:28" ht="12.5">
      <c r="A230" s="49">
        <f>IFERROR(VLOOKUP(J230,'TB mapping-Matured'!A:D,4,0),0)</f>
        <v>6.2</v>
      </c>
      <c r="B230" s="49">
        <f>IFERROR(VLOOKUP(J230,'TB mapping-Matured'!A:C,3,0),0)</f>
        <v>6.4</v>
      </c>
      <c r="C230" s="49" t="str">
        <f t="shared" si="9"/>
        <v>HFT1406.2</v>
      </c>
      <c r="D230" s="49" t="str">
        <f t="shared" si="10"/>
        <v>HFT1406.4</v>
      </c>
      <c r="E230" s="44" t="s">
        <v>604</v>
      </c>
      <c r="F230" s="44" t="s">
        <v>1153</v>
      </c>
      <c r="G230" s="44" t="s">
        <v>1155</v>
      </c>
      <c r="H230" s="45">
        <v>555100</v>
      </c>
      <c r="I230" s="44" t="s">
        <v>675</v>
      </c>
      <c r="J230" s="44">
        <v>555526</v>
      </c>
      <c r="K230" s="45">
        <v>0</v>
      </c>
      <c r="L230" s="44" t="s">
        <v>1193</v>
      </c>
      <c r="M230" s="44" t="s">
        <v>607</v>
      </c>
      <c r="N230" s="45">
        <v>0</v>
      </c>
      <c r="O230" s="45">
        <v>0</v>
      </c>
      <c r="P230" s="45">
        <v>-47113.440000000002</v>
      </c>
      <c r="Q230" s="45">
        <v>0</v>
      </c>
      <c r="R230" s="45">
        <v>-47113.440000000002</v>
      </c>
      <c r="S230" s="45">
        <v>0</v>
      </c>
      <c r="T230" s="45">
        <v>0</v>
      </c>
      <c r="U230" s="45">
        <v>0</v>
      </c>
      <c r="V230" s="45">
        <v>-47113.440000000002</v>
      </c>
      <c r="W230" s="45">
        <v>0</v>
      </c>
      <c r="X230" s="45">
        <v>-47113.440000000002</v>
      </c>
      <c r="Y230" s="45">
        <v>0</v>
      </c>
      <c r="Z230" s="50">
        <f t="shared" si="11"/>
        <v>-4.7113440000000001E-3</v>
      </c>
      <c r="AA230" s="48" t="e">
        <f>HLOOKUP(F230,'HY financials'!$4:$4,1,0)</f>
        <v>#N/A</v>
      </c>
      <c r="AB230" s="240"/>
    </row>
    <row r="231" spans="1:28" ht="12.5">
      <c r="A231" s="49">
        <f>IFERROR(VLOOKUP(J231,'TB mapping-Matured'!A:D,4,0),0)</f>
        <v>6.2</v>
      </c>
      <c r="B231" s="49">
        <f>IFERROR(VLOOKUP(J231,'TB mapping-Matured'!A:C,3,0),0)</f>
        <v>6.4</v>
      </c>
      <c r="C231" s="49" t="str">
        <f t="shared" si="9"/>
        <v>HFT1406.2</v>
      </c>
      <c r="D231" s="49" t="str">
        <f t="shared" si="10"/>
        <v>HFT1406.4</v>
      </c>
      <c r="E231" s="44" t="s">
        <v>604</v>
      </c>
      <c r="F231" s="44" t="s">
        <v>1153</v>
      </c>
      <c r="G231" s="44" t="s">
        <v>1155</v>
      </c>
      <c r="H231" s="45">
        <v>555100</v>
      </c>
      <c r="I231" s="44" t="s">
        <v>675</v>
      </c>
      <c r="J231" s="44">
        <v>556650</v>
      </c>
      <c r="K231" s="45">
        <v>0</v>
      </c>
      <c r="L231" s="44" t="s">
        <v>2887</v>
      </c>
      <c r="M231" s="44" t="s">
        <v>607</v>
      </c>
      <c r="N231" s="45">
        <v>0</v>
      </c>
      <c r="O231" s="45">
        <v>0</v>
      </c>
      <c r="P231" s="45">
        <v>-48126.3</v>
      </c>
      <c r="Q231" s="45">
        <v>0</v>
      </c>
      <c r="R231" s="45">
        <v>-48126.3</v>
      </c>
      <c r="S231" s="45">
        <v>0</v>
      </c>
      <c r="T231" s="45">
        <v>0</v>
      </c>
      <c r="U231" s="45">
        <v>0</v>
      </c>
      <c r="V231" s="45">
        <v>-48126.3</v>
      </c>
      <c r="W231" s="45">
        <v>0</v>
      </c>
      <c r="X231" s="45">
        <v>-48126.3</v>
      </c>
      <c r="Y231" s="45">
        <v>0</v>
      </c>
      <c r="Z231" s="50">
        <f t="shared" si="11"/>
        <v>-4.81263E-3</v>
      </c>
      <c r="AA231" s="48" t="e">
        <f>HLOOKUP(F231,'HY financials'!$4:$4,1,0)</f>
        <v>#N/A</v>
      </c>
      <c r="AB231" s="240"/>
    </row>
    <row r="232" spans="1:28" ht="12.5">
      <c r="A232" s="49">
        <f>IFERROR(VLOOKUP(J232,'TB mapping-Matured'!A:D,4,0),0)</f>
        <v>0</v>
      </c>
      <c r="B232" s="49" t="str">
        <f>IFERROR(VLOOKUP(J232,'TB mapping-Matured'!A:C,3,0),0)</f>
        <v>ignore</v>
      </c>
      <c r="C232" s="49" t="str">
        <f t="shared" si="9"/>
        <v>HFT1400</v>
      </c>
      <c r="D232" s="49" t="str">
        <f t="shared" si="10"/>
        <v>HFT140ignore</v>
      </c>
      <c r="E232" s="44" t="s">
        <v>604</v>
      </c>
      <c r="F232" s="44" t="s">
        <v>1153</v>
      </c>
      <c r="G232" s="44" t="s">
        <v>1155</v>
      </c>
      <c r="H232" s="45">
        <v>555300</v>
      </c>
      <c r="I232" s="44" t="s">
        <v>763</v>
      </c>
      <c r="J232" s="44">
        <v>553300</v>
      </c>
      <c r="K232" s="45">
        <v>0</v>
      </c>
      <c r="L232" s="44" t="s">
        <v>883</v>
      </c>
      <c r="M232" s="44" t="s">
        <v>607</v>
      </c>
      <c r="N232" s="45">
        <v>0</v>
      </c>
      <c r="O232" s="45">
        <v>0</v>
      </c>
      <c r="P232" s="45">
        <v>-165370.28</v>
      </c>
      <c r="Q232" s="45">
        <v>0</v>
      </c>
      <c r="R232" s="45">
        <v>-165370.28</v>
      </c>
      <c r="S232" s="45">
        <v>0</v>
      </c>
      <c r="T232" s="45">
        <v>0</v>
      </c>
      <c r="U232" s="45">
        <v>0</v>
      </c>
      <c r="V232" s="45">
        <v>-165370.28</v>
      </c>
      <c r="W232" s="45">
        <v>0</v>
      </c>
      <c r="X232" s="45">
        <v>-165370.28</v>
      </c>
      <c r="Y232" s="45">
        <v>0</v>
      </c>
      <c r="Z232" s="50">
        <f t="shared" si="11"/>
        <v>-1.6537027999999999E-2</v>
      </c>
      <c r="AA232" s="48" t="e">
        <f>HLOOKUP(F232,'HY financials'!$4:$4,1,0)</f>
        <v>#N/A</v>
      </c>
    </row>
    <row r="233" spans="1:28" ht="12.5">
      <c r="A233" s="49">
        <f>IFERROR(VLOOKUP(J233,'TB mapping-Matured'!A:D,4,0),0)</f>
        <v>0</v>
      </c>
      <c r="B233" s="49" t="str">
        <f>IFERROR(VLOOKUP(J233,'TB mapping-Matured'!A:C,3,0),0)</f>
        <v>ignore</v>
      </c>
      <c r="C233" s="49" t="str">
        <f t="shared" si="9"/>
        <v>HFT1400</v>
      </c>
      <c r="D233" s="49" t="str">
        <f t="shared" si="10"/>
        <v>HFT140ignore</v>
      </c>
      <c r="E233" s="44" t="s">
        <v>604</v>
      </c>
      <c r="F233" s="44" t="s">
        <v>1153</v>
      </c>
      <c r="G233" s="44" t="s">
        <v>1155</v>
      </c>
      <c r="H233" s="45">
        <v>555300</v>
      </c>
      <c r="I233" s="44" t="s">
        <v>763</v>
      </c>
      <c r="J233" s="44">
        <v>554346</v>
      </c>
      <c r="K233" s="45">
        <v>0</v>
      </c>
      <c r="L233" s="44" t="s">
        <v>884</v>
      </c>
      <c r="M233" s="44" t="s">
        <v>607</v>
      </c>
      <c r="N233" s="45">
        <v>0</v>
      </c>
      <c r="O233" s="45">
        <v>0</v>
      </c>
      <c r="P233" s="45">
        <v>-15711.03</v>
      </c>
      <c r="Q233" s="45">
        <v>0</v>
      </c>
      <c r="R233" s="45">
        <v>-15711.03</v>
      </c>
      <c r="S233" s="45">
        <v>0</v>
      </c>
      <c r="T233" s="45">
        <v>0</v>
      </c>
      <c r="U233" s="45">
        <v>0</v>
      </c>
      <c r="V233" s="45">
        <v>-15711.03</v>
      </c>
      <c r="W233" s="45">
        <v>0</v>
      </c>
      <c r="X233" s="45">
        <v>-15711.03</v>
      </c>
      <c r="Y233" s="45">
        <v>0</v>
      </c>
      <c r="Z233" s="50">
        <f t="shared" si="11"/>
        <v>-1.5711030000000001E-3</v>
      </c>
      <c r="AA233" s="48" t="e">
        <f>HLOOKUP(F233,'HY financials'!$4:$4,1,0)</f>
        <v>#N/A</v>
      </c>
    </row>
    <row r="234" spans="1:28" ht="12.5">
      <c r="Z234" s="50"/>
    </row>
    <row r="235" spans="1:28" ht="12.5">
      <c r="Z235" s="50"/>
    </row>
    <row r="236" spans="1:28" ht="12.5">
      <c r="Z236" s="50"/>
    </row>
    <row r="237" spans="1:28" ht="12.5">
      <c r="Z237" s="50"/>
    </row>
    <row r="238" spans="1:28" ht="12.5">
      <c r="Z238" s="50"/>
    </row>
    <row r="239" spans="1:28" ht="12.5">
      <c r="Z239" s="50"/>
    </row>
    <row r="240" spans="1:28" ht="12.5">
      <c r="Z240" s="50"/>
    </row>
    <row r="241" spans="26:26" ht="12.5">
      <c r="Z241" s="50"/>
    </row>
    <row r="242" spans="26:26" ht="12.5">
      <c r="Z242" s="50"/>
    </row>
    <row r="243" spans="26:26" ht="12.5">
      <c r="Z243" s="50"/>
    </row>
    <row r="244" spans="26:26" ht="12.5">
      <c r="Z244" s="50"/>
    </row>
    <row r="245" spans="26:26" ht="12.5">
      <c r="Z245" s="50"/>
    </row>
    <row r="246" spans="26:26" ht="12.5">
      <c r="Z246" s="50"/>
    </row>
    <row r="247" spans="26:26" ht="12.5">
      <c r="Z247" s="50"/>
    </row>
    <row r="248" spans="26:26" ht="12.5">
      <c r="Z248" s="50"/>
    </row>
    <row r="249" spans="26:26" ht="12.5">
      <c r="Z249" s="50"/>
    </row>
    <row r="250" spans="26:26" ht="12.5">
      <c r="Z250" s="50"/>
    </row>
    <row r="251" spans="26:26" ht="12.5">
      <c r="Z251" s="50"/>
    </row>
    <row r="252" spans="26:26" ht="12.5">
      <c r="Z252" s="50"/>
    </row>
    <row r="253" spans="26:26" ht="12.5">
      <c r="Z253" s="50"/>
    </row>
    <row r="254" spans="26:26" ht="12.5">
      <c r="Z254" s="50"/>
    </row>
    <row r="255" spans="26:26" ht="12.5">
      <c r="Z255" s="50"/>
    </row>
    <row r="256" spans="26:26" ht="12.5">
      <c r="Z256" s="50"/>
    </row>
    <row r="257" spans="26:26" ht="12.5">
      <c r="Z257" s="50"/>
    </row>
    <row r="258" spans="26:26" ht="12.5">
      <c r="Z258" s="50"/>
    </row>
    <row r="259" spans="26:26" ht="12.5">
      <c r="Z259" s="50"/>
    </row>
    <row r="260" spans="26:26" ht="12.5">
      <c r="Z260" s="50"/>
    </row>
    <row r="261" spans="26:26" ht="12.5">
      <c r="Z261" s="50"/>
    </row>
    <row r="262" spans="26:26" ht="12.5">
      <c r="Z262" s="50"/>
    </row>
    <row r="263" spans="26:26" ht="12.5">
      <c r="Z263" s="50"/>
    </row>
    <row r="264" spans="26:26" ht="12.5">
      <c r="Z264" s="50"/>
    </row>
    <row r="265" spans="26:26" ht="12.5">
      <c r="Z265" s="50"/>
    </row>
    <row r="266" spans="26:26" ht="12.5">
      <c r="Z266" s="50"/>
    </row>
    <row r="267" spans="26:26" ht="12.5">
      <c r="Z267" s="50"/>
    </row>
    <row r="268" spans="26:26" ht="12.5">
      <c r="Z268" s="50"/>
    </row>
    <row r="269" spans="26:26" ht="12.5">
      <c r="Z269" s="50"/>
    </row>
    <row r="270" spans="26:26" ht="12.5">
      <c r="Z270" s="50"/>
    </row>
    <row r="271" spans="26:26" ht="12.5">
      <c r="Z271" s="50"/>
    </row>
    <row r="272" spans="26:26" ht="12.5">
      <c r="Z272" s="50"/>
    </row>
    <row r="273" spans="26:26" ht="12.5">
      <c r="Z273" s="50"/>
    </row>
    <row r="274" spans="26:26" ht="12.5">
      <c r="Z274" s="50"/>
    </row>
    <row r="275" spans="26:26" ht="12.5">
      <c r="Z275" s="50"/>
    </row>
    <row r="276" spans="26:26" ht="12.5">
      <c r="Z276" s="50"/>
    </row>
    <row r="277" spans="26:26" ht="12.5">
      <c r="Z277" s="50"/>
    </row>
    <row r="278" spans="26:26" ht="12.5">
      <c r="Z278" s="50"/>
    </row>
    <row r="279" spans="26:26" ht="12.5">
      <c r="Z279" s="50"/>
    </row>
    <row r="280" spans="26:26" ht="12.5">
      <c r="Z280" s="50"/>
    </row>
    <row r="281" spans="26:26" ht="12.5">
      <c r="Z281" s="50"/>
    </row>
    <row r="282" spans="26:26" ht="12.5">
      <c r="Z282" s="50"/>
    </row>
    <row r="283" spans="26:26" ht="12.5">
      <c r="Z283" s="50"/>
    </row>
    <row r="284" spans="26:26" ht="12.5">
      <c r="Z284" s="50"/>
    </row>
    <row r="285" spans="26:26" ht="12.5">
      <c r="Z285" s="50"/>
    </row>
    <row r="286" spans="26:26" ht="12.5">
      <c r="Z286" s="50"/>
    </row>
    <row r="287" spans="26:26" ht="12.5">
      <c r="Z287" s="50"/>
    </row>
    <row r="288" spans="26:26" ht="12.5">
      <c r="Z288" s="50"/>
    </row>
    <row r="289" spans="26:26" ht="12.5">
      <c r="Z289" s="50"/>
    </row>
    <row r="290" spans="26:26" ht="12.5">
      <c r="Z290" s="50"/>
    </row>
    <row r="291" spans="26:26" ht="12.5">
      <c r="Z291" s="50"/>
    </row>
    <row r="292" spans="26:26" ht="12.5">
      <c r="Z292" s="50"/>
    </row>
    <row r="293" spans="26:26" ht="12.5">
      <c r="Z293" s="50"/>
    </row>
    <row r="294" spans="26:26" ht="12.5">
      <c r="Z294" s="50"/>
    </row>
    <row r="295" spans="26:26" ht="12.5">
      <c r="Z295" s="50"/>
    </row>
    <row r="296" spans="26:26" ht="12.5">
      <c r="Z296" s="50"/>
    </row>
    <row r="297" spans="26:26" ht="12.5">
      <c r="Z297" s="50"/>
    </row>
    <row r="298" spans="26:26" ht="12.5">
      <c r="Z298" s="50"/>
    </row>
    <row r="299" spans="26:26" ht="12.5">
      <c r="Z299" s="50"/>
    </row>
    <row r="300" spans="26:26" ht="12.5">
      <c r="Z300" s="50"/>
    </row>
    <row r="301" spans="26:26" ht="12.5">
      <c r="Z301" s="50"/>
    </row>
    <row r="302" spans="26:26" ht="12.5">
      <c r="Z302" s="50"/>
    </row>
    <row r="303" spans="26:26" ht="12.5">
      <c r="Z303" s="50"/>
    </row>
    <row r="304" spans="26:26" ht="12.5">
      <c r="Z304" s="50"/>
    </row>
    <row r="305" spans="26:26" ht="12.5">
      <c r="Z305" s="50"/>
    </row>
    <row r="306" spans="26:26" ht="12.5">
      <c r="Z306" s="50"/>
    </row>
    <row r="307" spans="26:26" ht="12.5">
      <c r="Z307" s="50"/>
    </row>
    <row r="308" spans="26:26" ht="12.5">
      <c r="Z308" s="50"/>
    </row>
    <row r="309" spans="26:26" ht="12.5">
      <c r="Z309" s="50"/>
    </row>
    <row r="310" spans="26:26" ht="12.5">
      <c r="Z310" s="50"/>
    </row>
    <row r="311" spans="26:26" ht="12.5">
      <c r="Z311" s="50"/>
    </row>
    <row r="312" spans="26:26" ht="12.5">
      <c r="Z312" s="50"/>
    </row>
    <row r="313" spans="26:26" ht="12.5">
      <c r="Z313" s="50"/>
    </row>
    <row r="314" spans="26:26" ht="12.5">
      <c r="Z314" s="50"/>
    </row>
    <row r="315" spans="26:26" ht="12.5">
      <c r="Z315" s="50"/>
    </row>
    <row r="316" spans="26:26" ht="12.5">
      <c r="Z316" s="50"/>
    </row>
    <row r="317" spans="26:26" ht="12.5">
      <c r="Z317" s="50"/>
    </row>
    <row r="318" spans="26:26" ht="12.5">
      <c r="Z318" s="50"/>
    </row>
    <row r="319" spans="26:26" ht="12.5">
      <c r="Z319" s="50"/>
    </row>
    <row r="320" spans="26:26" ht="12.5">
      <c r="Z320" s="50"/>
    </row>
    <row r="321" spans="26:26" ht="12.5">
      <c r="Z321" s="50"/>
    </row>
    <row r="322" spans="26:26" ht="12.5">
      <c r="Z322" s="50"/>
    </row>
    <row r="323" spans="26:26" ht="12.5">
      <c r="Z323" s="50"/>
    </row>
    <row r="324" spans="26:26" ht="12.5">
      <c r="Z324" s="50"/>
    </row>
    <row r="325" spans="26:26" ht="12.5">
      <c r="Z325" s="50"/>
    </row>
    <row r="326" spans="26:26" ht="12.5">
      <c r="Z326" s="50"/>
    </row>
    <row r="327" spans="26:26" ht="12.5">
      <c r="Z327" s="50"/>
    </row>
    <row r="328" spans="26:26" ht="12.5">
      <c r="Z328" s="50"/>
    </row>
    <row r="329" spans="26:26" ht="12.5">
      <c r="Z329" s="50"/>
    </row>
    <row r="330" spans="26:26" ht="12.5">
      <c r="Z330" s="50"/>
    </row>
    <row r="331" spans="26:26" ht="12.5">
      <c r="Z331" s="50"/>
    </row>
    <row r="332" spans="26:26" ht="12.5">
      <c r="Z332" s="50"/>
    </row>
    <row r="333" spans="26:26" ht="12.5">
      <c r="Z333" s="50"/>
    </row>
    <row r="334" spans="26:26" ht="12.5">
      <c r="Z334" s="50"/>
    </row>
    <row r="335" spans="26:26" ht="12.5">
      <c r="Z335" s="50"/>
    </row>
    <row r="336" spans="26:26" ht="12.5">
      <c r="Z336" s="50"/>
    </row>
    <row r="337" spans="26:26" ht="12.5">
      <c r="Z337" s="50"/>
    </row>
    <row r="338" spans="26:26" ht="12.5">
      <c r="Z338" s="50"/>
    </row>
    <row r="339" spans="26:26" ht="12.5">
      <c r="Z339" s="50"/>
    </row>
    <row r="340" spans="26:26" ht="12.5">
      <c r="Z340" s="50"/>
    </row>
    <row r="341" spans="26:26" ht="12.5">
      <c r="Z341" s="50"/>
    </row>
    <row r="342" spans="26:26" ht="12.5">
      <c r="Z342" s="50"/>
    </row>
    <row r="343" spans="26:26" ht="12.5">
      <c r="Z343" s="50"/>
    </row>
    <row r="344" spans="26:26" ht="12.5">
      <c r="Z344" s="50"/>
    </row>
    <row r="345" spans="26:26" ht="12.5">
      <c r="Z345" s="50"/>
    </row>
    <row r="346" spans="26:26" ht="12.5">
      <c r="Z346" s="50"/>
    </row>
    <row r="347" spans="26:26" ht="12.5">
      <c r="Z347" s="50"/>
    </row>
    <row r="348" spans="26:26" ht="12.5">
      <c r="Z348" s="50"/>
    </row>
    <row r="349" spans="26:26" ht="12.5">
      <c r="Z349" s="50"/>
    </row>
    <row r="350" spans="26:26" ht="12.5">
      <c r="Z350" s="50"/>
    </row>
    <row r="351" spans="26:26" ht="12.5">
      <c r="Z351" s="50"/>
    </row>
    <row r="352" spans="26:26" ht="12.5">
      <c r="Z352" s="50"/>
    </row>
    <row r="353" spans="26:26" ht="12.5">
      <c r="Z353" s="50"/>
    </row>
    <row r="354" spans="26:26" ht="12.5">
      <c r="Z354" s="50"/>
    </row>
    <row r="355" spans="26:26" ht="12.5">
      <c r="Z355" s="50"/>
    </row>
    <row r="356" spans="26:26" ht="12.5">
      <c r="Z356" s="50"/>
    </row>
    <row r="357" spans="26:26" ht="12.5">
      <c r="Z357" s="50"/>
    </row>
    <row r="358" spans="26:26" ht="12.5">
      <c r="Z358" s="50"/>
    </row>
    <row r="359" spans="26:26" ht="12.5">
      <c r="Z359" s="50"/>
    </row>
    <row r="360" spans="26:26" ht="12.5">
      <c r="Z360" s="50"/>
    </row>
    <row r="361" spans="26:26" ht="12.5">
      <c r="Z361" s="50"/>
    </row>
    <row r="362" spans="26:26" ht="12.5">
      <c r="Z362" s="50"/>
    </row>
    <row r="363" spans="26:26" ht="12.5">
      <c r="Z363" s="50"/>
    </row>
    <row r="364" spans="26:26" ht="12.5">
      <c r="Z364" s="50"/>
    </row>
    <row r="365" spans="26:26" ht="12.5">
      <c r="Z365" s="50"/>
    </row>
    <row r="366" spans="26:26" ht="12.5">
      <c r="Z366" s="50"/>
    </row>
    <row r="367" spans="26:26" ht="12.5">
      <c r="Z367" s="50"/>
    </row>
    <row r="368" spans="26:26" ht="12.5">
      <c r="Z368" s="50"/>
    </row>
    <row r="369" spans="26:26" ht="12.5">
      <c r="Z369" s="50"/>
    </row>
    <row r="370" spans="26:26" ht="12.5">
      <c r="Z370" s="50"/>
    </row>
    <row r="371" spans="26:26" ht="12.5">
      <c r="Z371" s="50"/>
    </row>
    <row r="372" spans="26:26" ht="12.5">
      <c r="Z372" s="50"/>
    </row>
    <row r="373" spans="26:26" ht="12.5">
      <c r="Z373" s="50"/>
    </row>
    <row r="374" spans="26:26" ht="12.5">
      <c r="Z374" s="50"/>
    </row>
    <row r="375" spans="26:26" ht="12.5">
      <c r="Z375" s="50"/>
    </row>
    <row r="376" spans="26:26" ht="12.5">
      <c r="Z376" s="50"/>
    </row>
    <row r="377" spans="26:26" ht="12.5">
      <c r="Z377" s="50"/>
    </row>
    <row r="378" spans="26:26" ht="12.5">
      <c r="Z378" s="50"/>
    </row>
    <row r="379" spans="26:26" ht="12.5">
      <c r="Z379" s="50"/>
    </row>
    <row r="380" spans="26:26" ht="12.5">
      <c r="Z380" s="50"/>
    </row>
    <row r="381" spans="26:26" ht="12.5">
      <c r="Z381" s="50"/>
    </row>
    <row r="382" spans="26:26" ht="12.5">
      <c r="Z382" s="50"/>
    </row>
    <row r="383" spans="26:26" ht="12.5">
      <c r="Z383" s="50"/>
    </row>
    <row r="384" spans="26:26" ht="12.5">
      <c r="Z384" s="50"/>
    </row>
    <row r="385" spans="26:26" ht="12.5">
      <c r="Z385" s="50"/>
    </row>
    <row r="386" spans="26:26" ht="12.5">
      <c r="Z386" s="50"/>
    </row>
    <row r="387" spans="26:26" ht="12.5">
      <c r="Z387" s="50"/>
    </row>
    <row r="388" spans="26:26" ht="12.5">
      <c r="Z388" s="50"/>
    </row>
    <row r="389" spans="26:26" ht="12.5">
      <c r="Z389" s="50"/>
    </row>
    <row r="390" spans="26:26" ht="12.5">
      <c r="Z390" s="50"/>
    </row>
    <row r="391" spans="26:26" ht="12.5">
      <c r="Z391" s="50"/>
    </row>
    <row r="392" spans="26:26" ht="12.5">
      <c r="Z392" s="50"/>
    </row>
    <row r="393" spans="26:26" ht="12.5">
      <c r="Z393" s="50"/>
    </row>
    <row r="394" spans="26:26" ht="12.5">
      <c r="Z394" s="50"/>
    </row>
    <row r="395" spans="26:26" ht="12.5">
      <c r="Z395" s="50"/>
    </row>
    <row r="396" spans="26:26" ht="12.5">
      <c r="Z396" s="50"/>
    </row>
    <row r="397" spans="26:26" ht="12.5">
      <c r="Z397" s="50"/>
    </row>
    <row r="398" spans="26:26" ht="12.5">
      <c r="Z398" s="50"/>
    </row>
    <row r="399" spans="26:26" ht="12.5">
      <c r="Z399" s="50"/>
    </row>
    <row r="400" spans="26:26" ht="12.5">
      <c r="Z400" s="50"/>
    </row>
    <row r="401" spans="26:26" ht="12.5">
      <c r="Z401" s="50"/>
    </row>
    <row r="402" spans="26:26" ht="12.5">
      <c r="Z402" s="50"/>
    </row>
    <row r="403" spans="26:26" ht="12.5">
      <c r="Z403" s="50"/>
    </row>
    <row r="404" spans="26:26" ht="12.5">
      <c r="Z404" s="50"/>
    </row>
    <row r="405" spans="26:26" ht="12.5">
      <c r="Z405" s="50"/>
    </row>
    <row r="406" spans="26:26" ht="12.5">
      <c r="Z406" s="50"/>
    </row>
    <row r="407" spans="26:26" ht="12.5">
      <c r="Z407" s="50"/>
    </row>
    <row r="408" spans="26:26" ht="12.5">
      <c r="Z408" s="50"/>
    </row>
    <row r="409" spans="26:26" ht="12.5">
      <c r="Z409" s="50"/>
    </row>
    <row r="410" spans="26:26" ht="12.5">
      <c r="Z410" s="50"/>
    </row>
    <row r="411" spans="26:26" ht="12.5">
      <c r="Z411" s="50"/>
    </row>
    <row r="412" spans="26:26" ht="12.5">
      <c r="Z412" s="50"/>
    </row>
    <row r="413" spans="26:26" ht="12.5">
      <c r="Z413" s="50"/>
    </row>
    <row r="414" spans="26:26" ht="12.5">
      <c r="Z414" s="50"/>
    </row>
    <row r="415" spans="26:26" ht="12.5">
      <c r="Z415" s="50"/>
    </row>
    <row r="416" spans="26:26" ht="12.5">
      <c r="Z416" s="50"/>
    </row>
    <row r="417" spans="26:26" ht="12.5">
      <c r="Z417" s="50"/>
    </row>
    <row r="418" spans="26:26" ht="12.5">
      <c r="Z418" s="50"/>
    </row>
    <row r="419" spans="26:26" ht="12.5">
      <c r="Z419" s="50"/>
    </row>
    <row r="420" spans="26:26" ht="12.5">
      <c r="Z420" s="50"/>
    </row>
    <row r="421" spans="26:26" ht="12.5">
      <c r="Z421" s="50"/>
    </row>
    <row r="422" spans="26:26" ht="12.5">
      <c r="Z422" s="50"/>
    </row>
    <row r="423" spans="26:26" ht="12.5">
      <c r="Z423" s="50"/>
    </row>
    <row r="424" spans="26:26" ht="12.5">
      <c r="Z424" s="50"/>
    </row>
    <row r="425" spans="26:26" ht="12.5">
      <c r="Z425" s="50"/>
    </row>
    <row r="426" spans="26:26" ht="12.5">
      <c r="Z426" s="50"/>
    </row>
    <row r="427" spans="26:26" ht="12.5">
      <c r="Z427" s="50"/>
    </row>
    <row r="428" spans="26:26" ht="12.5">
      <c r="Z428" s="50"/>
    </row>
    <row r="429" spans="26:26" ht="12.5">
      <c r="Z429" s="50"/>
    </row>
    <row r="430" spans="26:26" ht="12.5">
      <c r="Z430" s="50"/>
    </row>
    <row r="431" spans="26:26" ht="12.5">
      <c r="Z431" s="50"/>
    </row>
    <row r="432" spans="26:26" ht="12.5">
      <c r="Z432" s="50"/>
    </row>
    <row r="433" spans="26:26" ht="12.5">
      <c r="Z433" s="50"/>
    </row>
    <row r="434" spans="26:26" ht="12.5">
      <c r="Z434" s="50"/>
    </row>
    <row r="435" spans="26:26" ht="12.5">
      <c r="Z435" s="50"/>
    </row>
    <row r="436" spans="26:26" ht="12.5">
      <c r="Z436" s="50"/>
    </row>
    <row r="437" spans="26:26" ht="12.5">
      <c r="Z437" s="50"/>
    </row>
    <row r="438" spans="26:26" ht="12.5">
      <c r="Z438" s="50"/>
    </row>
    <row r="439" spans="26:26" ht="12.5">
      <c r="Z439" s="50"/>
    </row>
    <row r="440" spans="26:26" ht="12.5">
      <c r="Z440" s="50"/>
    </row>
    <row r="441" spans="26:26" ht="12.5">
      <c r="Z441" s="50"/>
    </row>
    <row r="442" spans="26:26" ht="12.5">
      <c r="Z442" s="50"/>
    </row>
    <row r="443" spans="26:26" ht="12.5">
      <c r="Z443" s="50"/>
    </row>
    <row r="444" spans="26:26" ht="12.5">
      <c r="Z444" s="50"/>
    </row>
    <row r="445" spans="26:26" ht="12.5">
      <c r="Z445" s="50"/>
    </row>
    <row r="446" spans="26:26" ht="12.5">
      <c r="Z446" s="50"/>
    </row>
    <row r="447" spans="26:26" ht="12.5">
      <c r="Z447" s="50"/>
    </row>
    <row r="448" spans="26:26" ht="12.5">
      <c r="Z448" s="50"/>
    </row>
    <row r="449" spans="26:26" ht="12.5">
      <c r="Z449" s="50"/>
    </row>
    <row r="450" spans="26:26" ht="12.5">
      <c r="Z450" s="50"/>
    </row>
    <row r="451" spans="26:26" ht="12.5">
      <c r="Z451" s="50"/>
    </row>
    <row r="452" spans="26:26" ht="12.5">
      <c r="Z452" s="50"/>
    </row>
    <row r="453" spans="26:26" ht="12.5">
      <c r="Z453" s="50"/>
    </row>
    <row r="454" spans="26:26" ht="12.5">
      <c r="Z454" s="50"/>
    </row>
    <row r="455" spans="26:26" ht="12.5">
      <c r="Z455" s="50"/>
    </row>
    <row r="456" spans="26:26" ht="12.5">
      <c r="Z456" s="50"/>
    </row>
    <row r="457" spans="26:26" ht="12.5">
      <c r="Z457" s="50"/>
    </row>
    <row r="458" spans="26:26" ht="12.5">
      <c r="Z458" s="50"/>
    </row>
    <row r="459" spans="26:26" ht="12.5">
      <c r="Z459" s="50"/>
    </row>
    <row r="460" spans="26:26" ht="12.5">
      <c r="Z460" s="50"/>
    </row>
    <row r="461" spans="26:26" ht="12.5">
      <c r="Z461" s="50"/>
    </row>
    <row r="462" spans="26:26" ht="12.5">
      <c r="Z462" s="50"/>
    </row>
    <row r="463" spans="26:26" ht="12.5">
      <c r="Z463" s="50"/>
    </row>
    <row r="464" spans="26:26" ht="12.5">
      <c r="Z464" s="50"/>
    </row>
    <row r="465" spans="26:26" ht="12.5">
      <c r="Z465" s="50"/>
    </row>
    <row r="466" spans="26:26" ht="12.5">
      <c r="Z466" s="50"/>
    </row>
    <row r="467" spans="26:26" ht="12.5">
      <c r="Z467" s="50"/>
    </row>
    <row r="468" spans="26:26" ht="12.5">
      <c r="Z468" s="50"/>
    </row>
    <row r="469" spans="26:26" ht="12.5">
      <c r="Z469" s="50"/>
    </row>
    <row r="470" spans="26:26" ht="12.5">
      <c r="Z470" s="50"/>
    </row>
    <row r="471" spans="26:26" ht="12.5">
      <c r="Z471" s="50"/>
    </row>
    <row r="472" spans="26:26" ht="12.5">
      <c r="Z472" s="50"/>
    </row>
    <row r="473" spans="26:26" ht="12.5">
      <c r="Z473" s="50"/>
    </row>
    <row r="474" spans="26:26" ht="12.5">
      <c r="Z474" s="50"/>
    </row>
    <row r="475" spans="26:26" ht="12.5">
      <c r="Z475" s="50"/>
    </row>
    <row r="476" spans="26:26" ht="12.5">
      <c r="Z476" s="50"/>
    </row>
    <row r="477" spans="26:26" ht="12.5">
      <c r="Z477" s="50"/>
    </row>
    <row r="478" spans="26:26" ht="12.5">
      <c r="Z478" s="50"/>
    </row>
    <row r="479" spans="26:26" ht="12.5">
      <c r="Z479" s="50"/>
    </row>
    <row r="480" spans="26:26" ht="12.5">
      <c r="Z480" s="50"/>
    </row>
    <row r="481" spans="26:26" ht="12.5">
      <c r="Z481" s="50"/>
    </row>
    <row r="482" spans="26:26" ht="12.5">
      <c r="Z482" s="50"/>
    </row>
    <row r="483" spans="26:26" ht="12.5">
      <c r="Z483" s="50"/>
    </row>
    <row r="484" spans="26:26" ht="12.5">
      <c r="Z484" s="50"/>
    </row>
    <row r="485" spans="26:26" ht="12.5">
      <c r="Z485" s="50"/>
    </row>
    <row r="486" spans="26:26" ht="12.5">
      <c r="Z486" s="50"/>
    </row>
    <row r="487" spans="26:26" ht="12.5">
      <c r="Z487" s="50"/>
    </row>
    <row r="488" spans="26:26" ht="12.5">
      <c r="Z488" s="50"/>
    </row>
    <row r="489" spans="26:26" ht="12.5">
      <c r="Z489" s="50"/>
    </row>
    <row r="490" spans="26:26" ht="12.5">
      <c r="Z490" s="50"/>
    </row>
    <row r="491" spans="26:26" ht="12.5">
      <c r="Z491" s="50"/>
    </row>
    <row r="492" spans="26:26" ht="12.5">
      <c r="Z492" s="50"/>
    </row>
    <row r="493" spans="26:26" ht="12.5">
      <c r="Z493" s="50"/>
    </row>
    <row r="494" spans="26:26" ht="12.5">
      <c r="Z494" s="50"/>
    </row>
    <row r="495" spans="26:26" ht="12.5">
      <c r="Z495" s="50"/>
    </row>
    <row r="496" spans="26:26" ht="12.5">
      <c r="Z496" s="50"/>
    </row>
    <row r="497" spans="26:26" ht="12.5">
      <c r="Z497" s="50"/>
    </row>
    <row r="498" spans="26:26" ht="12.5">
      <c r="Z498" s="50"/>
    </row>
    <row r="499" spans="26:26" ht="12.5">
      <c r="Z499" s="50"/>
    </row>
    <row r="500" spans="26:26" ht="12.5">
      <c r="Z500" s="50"/>
    </row>
    <row r="501" spans="26:26" ht="12.5">
      <c r="Z501" s="50"/>
    </row>
    <row r="502" spans="26:26" ht="12.5">
      <c r="Z502" s="50"/>
    </row>
    <row r="503" spans="26:26" ht="12.5">
      <c r="Z503" s="50"/>
    </row>
    <row r="504" spans="26:26" ht="12.5">
      <c r="Z504" s="50"/>
    </row>
    <row r="505" spans="26:26" ht="12.5">
      <c r="Z505" s="50"/>
    </row>
    <row r="506" spans="26:26" ht="12.5">
      <c r="Z506" s="50"/>
    </row>
    <row r="507" spans="26:26" ht="12.5">
      <c r="Z507" s="50"/>
    </row>
    <row r="508" spans="26:26" ht="12.5">
      <c r="Z508" s="50"/>
    </row>
    <row r="509" spans="26:26" ht="12.5">
      <c r="Z509" s="50"/>
    </row>
    <row r="510" spans="26:26" ht="12.5">
      <c r="Z510" s="50"/>
    </row>
    <row r="511" spans="26:26" ht="12.5">
      <c r="Z511" s="50"/>
    </row>
    <row r="512" spans="26:26" ht="12.5">
      <c r="Z512" s="50"/>
    </row>
    <row r="513" spans="26:26" ht="12.5">
      <c r="Z513" s="50"/>
    </row>
    <row r="514" spans="26:26" ht="12.5">
      <c r="Z514" s="50"/>
    </row>
    <row r="515" spans="26:26" ht="12.5">
      <c r="Z515" s="50"/>
    </row>
    <row r="516" spans="26:26" ht="12.5">
      <c r="Z516" s="50"/>
    </row>
    <row r="517" spans="26:26" ht="12.5">
      <c r="Z517" s="50"/>
    </row>
    <row r="518" spans="26:26" ht="12.5">
      <c r="Z518" s="50"/>
    </row>
    <row r="519" spans="26:26" ht="12.5">
      <c r="Z519" s="50"/>
    </row>
    <row r="520" spans="26:26" ht="12.5">
      <c r="Z520" s="50"/>
    </row>
    <row r="521" spans="26:26" ht="12.5">
      <c r="Z521" s="50"/>
    </row>
    <row r="522" spans="26:26" ht="12.5">
      <c r="Z522" s="50"/>
    </row>
    <row r="523" spans="26:26" ht="12.5">
      <c r="Z523" s="50"/>
    </row>
    <row r="524" spans="26:26" ht="12.5">
      <c r="Z524" s="50"/>
    </row>
    <row r="525" spans="26:26" ht="12.5">
      <c r="Z525" s="50"/>
    </row>
    <row r="526" spans="26:26" ht="12.5">
      <c r="Z526" s="50"/>
    </row>
    <row r="527" spans="26:26" ht="12.5">
      <c r="Z527" s="50"/>
    </row>
    <row r="528" spans="26:26" ht="12.5">
      <c r="Z528" s="50"/>
    </row>
    <row r="529" spans="26:28" ht="12.5">
      <c r="Z529" s="50"/>
    </row>
    <row r="530" spans="26:28" ht="12.5">
      <c r="Z530" s="50"/>
    </row>
    <row r="531" spans="26:28" ht="12.5">
      <c r="Z531" s="50"/>
    </row>
    <row r="532" spans="26:28" ht="12.5">
      <c r="Z532" s="50"/>
    </row>
    <row r="533" spans="26:28" ht="12.5">
      <c r="Z533" s="50"/>
    </row>
    <row r="534" spans="26:28" ht="12.5">
      <c r="Z534" s="50"/>
    </row>
    <row r="535" spans="26:28" ht="12.5">
      <c r="Z535" s="50"/>
    </row>
    <row r="536" spans="26:28" ht="12.5">
      <c r="Z536" s="50"/>
    </row>
    <row r="537" spans="26:28" ht="12.5">
      <c r="Z537" s="50"/>
      <c r="AB537" s="168"/>
    </row>
    <row r="538" spans="26:28" ht="12.5">
      <c r="Z538" s="50"/>
    </row>
    <row r="539" spans="26:28" ht="12.5">
      <c r="Z539" s="50"/>
    </row>
    <row r="540" spans="26:28" ht="12.5">
      <c r="Z540" s="50"/>
    </row>
    <row r="541" spans="26:28" ht="12.5">
      <c r="Z541" s="50"/>
    </row>
    <row r="542" spans="26:28" ht="12.5">
      <c r="Z542" s="50"/>
    </row>
    <row r="543" spans="26:28" ht="12.5">
      <c r="Z543" s="50"/>
    </row>
    <row r="544" spans="26:28" ht="12.5">
      <c r="Z544" s="50"/>
    </row>
    <row r="545" spans="26:26" ht="12.5">
      <c r="Z545" s="50"/>
    </row>
    <row r="546" spans="26:26" ht="12.5">
      <c r="Z546" s="50"/>
    </row>
    <row r="547" spans="26:26" ht="12.5">
      <c r="Z547" s="50"/>
    </row>
    <row r="548" spans="26:26" ht="12.5">
      <c r="Z548" s="50"/>
    </row>
    <row r="549" spans="26:26" ht="12.5">
      <c r="Z549" s="50"/>
    </row>
    <row r="550" spans="26:26" ht="12.5">
      <c r="Z550" s="50"/>
    </row>
    <row r="551" spans="26:26" ht="12.5">
      <c r="Z551" s="50"/>
    </row>
    <row r="552" spans="26:26" ht="12.5">
      <c r="Z552" s="50"/>
    </row>
    <row r="553" spans="26:26" ht="12.5">
      <c r="Z553" s="50"/>
    </row>
    <row r="554" spans="26:26" ht="12.5">
      <c r="Z554" s="50"/>
    </row>
    <row r="555" spans="26:26" ht="12.5">
      <c r="Z555" s="50"/>
    </row>
    <row r="556" spans="26:26" ht="12.5">
      <c r="Z556" s="50"/>
    </row>
    <row r="557" spans="26:26" ht="12.5">
      <c r="Z557" s="50"/>
    </row>
    <row r="558" spans="26:26" ht="12.5">
      <c r="Z558" s="50"/>
    </row>
    <row r="559" spans="26:26" ht="12.5">
      <c r="Z559" s="50"/>
    </row>
    <row r="560" spans="26:26" ht="12.5">
      <c r="Z560" s="50"/>
    </row>
    <row r="561" spans="26:26" ht="12.5">
      <c r="Z561" s="50"/>
    </row>
    <row r="562" spans="26:26" ht="12.5">
      <c r="Z562" s="50"/>
    </row>
    <row r="563" spans="26:26" ht="12.5">
      <c r="Z563" s="50"/>
    </row>
    <row r="564" spans="26:26" ht="12.5">
      <c r="Z564" s="50"/>
    </row>
    <row r="565" spans="26:26" ht="12.5">
      <c r="Z565" s="50"/>
    </row>
    <row r="566" spans="26:26" ht="12.5">
      <c r="Z566" s="50"/>
    </row>
    <row r="567" spans="26:26" ht="12.5">
      <c r="Z567" s="50"/>
    </row>
    <row r="568" spans="26:26" ht="12.5">
      <c r="Z568" s="50"/>
    </row>
    <row r="569" spans="26:26" ht="12.5">
      <c r="Z569" s="50"/>
    </row>
    <row r="570" spans="26:26" ht="12.5">
      <c r="Z570" s="50"/>
    </row>
    <row r="571" spans="26:26" ht="12.5">
      <c r="Z571" s="50"/>
    </row>
    <row r="572" spans="26:26" ht="12.5">
      <c r="Z572" s="50"/>
    </row>
    <row r="573" spans="26:26" ht="12.5">
      <c r="Z573" s="50"/>
    </row>
    <row r="574" spans="26:26" ht="12.5">
      <c r="Z574" s="50"/>
    </row>
    <row r="575" spans="26:26" ht="12.5">
      <c r="Z575" s="50"/>
    </row>
    <row r="576" spans="26:26" ht="12.5">
      <c r="Z576" s="50"/>
    </row>
    <row r="577" spans="26:26" ht="12.5">
      <c r="Z577" s="50"/>
    </row>
    <row r="578" spans="26:26" ht="12.5">
      <c r="Z578" s="50"/>
    </row>
    <row r="579" spans="26:26" ht="12.5">
      <c r="Z579" s="50"/>
    </row>
    <row r="580" spans="26:26" ht="12.5">
      <c r="Z580" s="50"/>
    </row>
    <row r="581" spans="26:26" ht="12.5">
      <c r="Z581" s="50"/>
    </row>
    <row r="582" spans="26:26" ht="12.5">
      <c r="Z582" s="50"/>
    </row>
    <row r="583" spans="26:26" ht="12.5">
      <c r="Z583" s="50"/>
    </row>
    <row r="584" spans="26:26" ht="12.5">
      <c r="Z584" s="50"/>
    </row>
    <row r="585" spans="26:26" ht="12.5">
      <c r="Z585" s="50"/>
    </row>
    <row r="586" spans="26:26" ht="12.5">
      <c r="Z586" s="50"/>
    </row>
    <row r="587" spans="26:26" ht="12.5">
      <c r="Z587" s="50"/>
    </row>
    <row r="588" spans="26:26" ht="12.5">
      <c r="Z588" s="50"/>
    </row>
    <row r="589" spans="26:26" ht="12.5">
      <c r="Z589" s="50"/>
    </row>
    <row r="590" spans="26:26" ht="12.5">
      <c r="Z590" s="50"/>
    </row>
    <row r="591" spans="26:26" ht="12.5">
      <c r="Z591" s="50"/>
    </row>
    <row r="592" spans="26:26" ht="12.5">
      <c r="Z592" s="50"/>
    </row>
    <row r="593" spans="26:26" ht="12.5">
      <c r="Z593" s="50"/>
    </row>
    <row r="594" spans="26:26" ht="12.5">
      <c r="Z594" s="50"/>
    </row>
    <row r="595" spans="26:26" ht="12.5">
      <c r="Z595" s="50"/>
    </row>
    <row r="596" spans="26:26" ht="12.5">
      <c r="Z596" s="50"/>
    </row>
    <row r="597" spans="26:26" ht="12.5">
      <c r="Z597" s="50"/>
    </row>
    <row r="598" spans="26:26" ht="12.5">
      <c r="Z598" s="50"/>
    </row>
    <row r="599" spans="26:26" ht="12.5">
      <c r="Z599" s="50"/>
    </row>
    <row r="600" spans="26:26" ht="12.5">
      <c r="Z600" s="50"/>
    </row>
    <row r="601" spans="26:26" ht="12.5">
      <c r="Z601" s="50"/>
    </row>
    <row r="602" spans="26:26" ht="12.5">
      <c r="Z602" s="50"/>
    </row>
    <row r="603" spans="26:26" ht="12.5">
      <c r="Z603" s="50"/>
    </row>
    <row r="604" spans="26:26" ht="12.5">
      <c r="Z604" s="50"/>
    </row>
    <row r="605" spans="26:26" ht="12.5">
      <c r="Z605" s="50"/>
    </row>
    <row r="606" spans="26:26" ht="12.5">
      <c r="Z606" s="50"/>
    </row>
    <row r="607" spans="26:26" ht="12.5">
      <c r="Z607" s="50"/>
    </row>
    <row r="608" spans="26:26" ht="12.5">
      <c r="Z608" s="50"/>
    </row>
    <row r="609" spans="26:26" ht="12.5">
      <c r="Z609" s="50"/>
    </row>
    <row r="610" spans="26:26" ht="12.5">
      <c r="Z610" s="50"/>
    </row>
    <row r="611" spans="26:26" ht="12.5">
      <c r="Z611" s="50"/>
    </row>
    <row r="612" spans="26:26" ht="12.5">
      <c r="Z612" s="50"/>
    </row>
    <row r="613" spans="26:26" ht="12.5">
      <c r="Z613" s="50"/>
    </row>
    <row r="614" spans="26:26" ht="12.5">
      <c r="Z614" s="50"/>
    </row>
    <row r="615" spans="26:26" ht="12.5">
      <c r="Z615" s="50"/>
    </row>
    <row r="616" spans="26:26" ht="12.5">
      <c r="Z616" s="50"/>
    </row>
    <row r="617" spans="26:26" ht="12.5">
      <c r="Z617" s="50"/>
    </row>
    <row r="618" spans="26:26" ht="12.5">
      <c r="Z618" s="50"/>
    </row>
    <row r="619" spans="26:26" ht="12.5">
      <c r="Z619" s="50"/>
    </row>
    <row r="620" spans="26:26" ht="12.5">
      <c r="Z620" s="50"/>
    </row>
    <row r="621" spans="26:26" ht="12.5">
      <c r="Z621" s="50"/>
    </row>
    <row r="622" spans="26:26" ht="12.5">
      <c r="Z622" s="50"/>
    </row>
    <row r="623" spans="26:26" ht="12.5">
      <c r="Z623" s="50"/>
    </row>
    <row r="624" spans="26:26" ht="12.5">
      <c r="Z624" s="50"/>
    </row>
    <row r="625" spans="26:26" ht="12.5">
      <c r="Z625" s="50"/>
    </row>
    <row r="626" spans="26:26" ht="12.5">
      <c r="Z626" s="50"/>
    </row>
    <row r="627" spans="26:26" ht="12.5">
      <c r="Z627" s="50"/>
    </row>
    <row r="628" spans="26:26" ht="12.5">
      <c r="Z628" s="50"/>
    </row>
    <row r="629" spans="26:26" ht="12.5">
      <c r="Z629" s="50"/>
    </row>
    <row r="630" spans="26:26" ht="12.5">
      <c r="Z630" s="50"/>
    </row>
    <row r="631" spans="26:26" ht="12.5">
      <c r="Z631" s="50"/>
    </row>
    <row r="632" spans="26:26" ht="12.5">
      <c r="Z632" s="50"/>
    </row>
    <row r="633" spans="26:26" ht="12.5">
      <c r="Z633" s="50"/>
    </row>
    <row r="634" spans="26:26" ht="12.5">
      <c r="Z634" s="50"/>
    </row>
    <row r="635" spans="26:26" ht="12.5">
      <c r="Z635" s="50"/>
    </row>
    <row r="636" spans="26:26" ht="12.5">
      <c r="Z636" s="50"/>
    </row>
    <row r="637" spans="26:26" ht="12.5">
      <c r="Z637" s="50"/>
    </row>
    <row r="638" spans="26:26" ht="12.5">
      <c r="Z638" s="50"/>
    </row>
    <row r="639" spans="26:26" ht="12.5">
      <c r="Z639" s="50"/>
    </row>
    <row r="640" spans="26:26" ht="12.5">
      <c r="Z640" s="50"/>
    </row>
    <row r="641" spans="26:26" ht="12.5">
      <c r="Z641" s="50"/>
    </row>
    <row r="642" spans="26:26" ht="12.5">
      <c r="Z642" s="50"/>
    </row>
    <row r="643" spans="26:26" ht="12.5">
      <c r="Z643" s="50"/>
    </row>
    <row r="644" spans="26:26" ht="12.5">
      <c r="Z644" s="50"/>
    </row>
    <row r="645" spans="26:26" ht="12.5">
      <c r="Z645" s="50"/>
    </row>
    <row r="646" spans="26:26" ht="12.5">
      <c r="Z646" s="50"/>
    </row>
    <row r="647" spans="26:26" ht="12.5">
      <c r="Z647" s="50"/>
    </row>
    <row r="648" spans="26:26" ht="12.5">
      <c r="Z648" s="50"/>
    </row>
    <row r="649" spans="26:26" ht="12.5">
      <c r="Z649" s="50"/>
    </row>
    <row r="650" spans="26:26" ht="12.5">
      <c r="Z650" s="50"/>
    </row>
    <row r="651" spans="26:26" ht="12.5">
      <c r="Z651" s="50"/>
    </row>
    <row r="652" spans="26:26" ht="12.5">
      <c r="Z652" s="50"/>
    </row>
    <row r="653" spans="26:26" ht="12.5">
      <c r="Z653" s="50"/>
    </row>
    <row r="654" spans="26:26" ht="12.5">
      <c r="Z654" s="50"/>
    </row>
    <row r="655" spans="26:26" ht="12.5">
      <c r="Z655" s="50"/>
    </row>
    <row r="656" spans="26:26" ht="12.5">
      <c r="Z656" s="50"/>
    </row>
    <row r="657" spans="26:26" ht="12.5">
      <c r="Z657" s="50"/>
    </row>
    <row r="658" spans="26:26" ht="12.5">
      <c r="Z658" s="50"/>
    </row>
    <row r="659" spans="26:26" ht="12.5">
      <c r="Z659" s="50"/>
    </row>
    <row r="660" spans="26:26" ht="12.5">
      <c r="Z660" s="50"/>
    </row>
    <row r="661" spans="26:26" ht="12.5">
      <c r="Z661" s="50"/>
    </row>
    <row r="662" spans="26:26" ht="12.5">
      <c r="Z662" s="50"/>
    </row>
    <row r="663" spans="26:26" ht="12.5">
      <c r="Z663" s="50"/>
    </row>
    <row r="664" spans="26:26" ht="12.5">
      <c r="Z664" s="50"/>
    </row>
    <row r="665" spans="26:26" ht="12.5">
      <c r="Z665" s="50"/>
    </row>
    <row r="666" spans="26:26" ht="12.5">
      <c r="Z666" s="50"/>
    </row>
    <row r="667" spans="26:26" ht="12.5">
      <c r="Z667" s="50"/>
    </row>
    <row r="668" spans="26:26" ht="12.5">
      <c r="Z668" s="50"/>
    </row>
    <row r="669" spans="26:26" ht="12.5">
      <c r="Z669" s="50"/>
    </row>
    <row r="670" spans="26:26" ht="12.5">
      <c r="Z670" s="50"/>
    </row>
    <row r="671" spans="26:26" ht="12.5">
      <c r="Z671" s="50"/>
    </row>
    <row r="672" spans="26:26" ht="12.5">
      <c r="Z672" s="50"/>
    </row>
    <row r="673" spans="26:26" ht="12.5">
      <c r="Z673" s="50"/>
    </row>
    <row r="674" spans="26:26" ht="12.5">
      <c r="Z674" s="50"/>
    </row>
    <row r="675" spans="26:26" ht="12.5">
      <c r="Z675" s="50"/>
    </row>
    <row r="676" spans="26:26" ht="12.5">
      <c r="Z676" s="50"/>
    </row>
    <row r="677" spans="26:26" ht="12.5">
      <c r="Z677" s="50"/>
    </row>
    <row r="678" spans="26:26" ht="12.5">
      <c r="Z678" s="50"/>
    </row>
    <row r="679" spans="26:26" ht="12.5">
      <c r="Z679" s="50"/>
    </row>
    <row r="680" spans="26:26" ht="12.5">
      <c r="Z680" s="50"/>
    </row>
    <row r="681" spans="26:26" ht="12.5">
      <c r="Z681" s="50"/>
    </row>
    <row r="682" spans="26:26" ht="12.5">
      <c r="Z682" s="50"/>
    </row>
    <row r="683" spans="26:26" ht="12.5">
      <c r="Z683" s="50"/>
    </row>
    <row r="684" spans="26:26" ht="12.5">
      <c r="Z684" s="50"/>
    </row>
    <row r="685" spans="26:26" ht="12.5">
      <c r="Z685" s="50"/>
    </row>
    <row r="686" spans="26:26" ht="12.5">
      <c r="Z686" s="50"/>
    </row>
    <row r="687" spans="26:26" ht="12.5">
      <c r="Z687" s="50"/>
    </row>
    <row r="688" spans="26:26" ht="12.5">
      <c r="Z688" s="50"/>
    </row>
    <row r="689" spans="26:26" ht="12.5">
      <c r="Z689" s="50"/>
    </row>
    <row r="690" spans="26:26" ht="12.5">
      <c r="Z690" s="50"/>
    </row>
    <row r="691" spans="26:26" ht="12.5">
      <c r="Z691" s="50"/>
    </row>
    <row r="692" spans="26:26" ht="12.5">
      <c r="Z692" s="50"/>
    </row>
    <row r="693" spans="26:26" ht="12.5">
      <c r="Z693" s="50"/>
    </row>
    <row r="694" spans="26:26" ht="12.5">
      <c r="Z694" s="50"/>
    </row>
    <row r="695" spans="26:26" ht="12.5">
      <c r="Z695" s="50"/>
    </row>
    <row r="696" spans="26:26" ht="12.5">
      <c r="Z696" s="50"/>
    </row>
    <row r="697" spans="26:26" ht="12.5">
      <c r="Z697" s="50"/>
    </row>
    <row r="698" spans="26:26" ht="12.5">
      <c r="Z698" s="50"/>
    </row>
    <row r="699" spans="26:26" ht="12.5">
      <c r="Z699" s="50"/>
    </row>
    <row r="700" spans="26:26" ht="12.5">
      <c r="Z700" s="50"/>
    </row>
    <row r="701" spans="26:26" ht="12.5">
      <c r="Z701" s="50"/>
    </row>
    <row r="702" spans="26:26" ht="12.5">
      <c r="Z702" s="50"/>
    </row>
    <row r="703" spans="26:26" ht="12.5">
      <c r="Z703" s="50"/>
    </row>
    <row r="704" spans="26:26" ht="12.5">
      <c r="Z704" s="50"/>
    </row>
    <row r="705" spans="26:26" ht="12.5">
      <c r="Z705" s="50"/>
    </row>
    <row r="706" spans="26:26" ht="12.5">
      <c r="Z706" s="50"/>
    </row>
    <row r="707" spans="26:26" ht="12.5">
      <c r="Z707" s="50"/>
    </row>
    <row r="708" spans="26:26" ht="12.5">
      <c r="Z708" s="50"/>
    </row>
    <row r="709" spans="26:26" ht="12.5">
      <c r="Z709" s="50"/>
    </row>
    <row r="710" spans="26:26" ht="12.5">
      <c r="Z710" s="50"/>
    </row>
    <row r="711" spans="26:26" ht="12.5">
      <c r="Z711" s="50"/>
    </row>
    <row r="712" spans="26:26" ht="12.5">
      <c r="Z712" s="50"/>
    </row>
    <row r="713" spans="26:26" ht="12.5">
      <c r="Z713" s="50"/>
    </row>
    <row r="714" spans="26:26" ht="12.5">
      <c r="Z714" s="50"/>
    </row>
    <row r="715" spans="26:26" ht="12.5">
      <c r="Z715" s="50"/>
    </row>
    <row r="716" spans="26:26" ht="12.5">
      <c r="Z716" s="50"/>
    </row>
    <row r="717" spans="26:26" ht="12.5">
      <c r="Z717" s="50"/>
    </row>
    <row r="718" spans="26:26" ht="12.5">
      <c r="Z718" s="50"/>
    </row>
    <row r="719" spans="26:26" ht="12.5">
      <c r="Z719" s="50"/>
    </row>
    <row r="720" spans="26:26" ht="12.5">
      <c r="Z720" s="50"/>
    </row>
    <row r="721" spans="26:26" ht="12.5">
      <c r="Z721" s="50"/>
    </row>
    <row r="722" spans="26:26" ht="12.5">
      <c r="Z722" s="50"/>
    </row>
    <row r="723" spans="26:26" ht="12.5">
      <c r="Z723" s="50"/>
    </row>
    <row r="724" spans="26:26" ht="12.5">
      <c r="Z724" s="50"/>
    </row>
    <row r="725" spans="26:26" ht="12.5">
      <c r="Z725" s="50"/>
    </row>
    <row r="726" spans="26:26" ht="12.5">
      <c r="Z726" s="50"/>
    </row>
    <row r="727" spans="26:26" ht="12.5">
      <c r="Z727" s="50"/>
    </row>
    <row r="728" spans="26:26" ht="12.5">
      <c r="Z728" s="50"/>
    </row>
    <row r="729" spans="26:26" ht="12.5">
      <c r="Z729" s="50"/>
    </row>
    <row r="730" spans="26:26" ht="12.5">
      <c r="Z730" s="50"/>
    </row>
    <row r="731" spans="26:26" ht="12.5">
      <c r="Z731" s="50"/>
    </row>
    <row r="732" spans="26:26" ht="12.5">
      <c r="Z732" s="50"/>
    </row>
    <row r="733" spans="26:26" ht="12.5">
      <c r="Z733" s="50"/>
    </row>
    <row r="734" spans="26:26" ht="12.5">
      <c r="Z734" s="50"/>
    </row>
    <row r="735" spans="26:26" ht="12.5">
      <c r="Z735" s="50"/>
    </row>
    <row r="736" spans="26:26" ht="12.5">
      <c r="Z736" s="50"/>
    </row>
    <row r="737" spans="26:26" ht="12.5">
      <c r="Z737" s="50"/>
    </row>
    <row r="738" spans="26:26" ht="12.5">
      <c r="Z738" s="50"/>
    </row>
    <row r="739" spans="26:26" ht="12.5">
      <c r="Z739" s="50"/>
    </row>
    <row r="740" spans="26:26" ht="12.5">
      <c r="Z740" s="50"/>
    </row>
    <row r="741" spans="26:26" ht="12.5">
      <c r="Z741" s="50"/>
    </row>
    <row r="742" spans="26:26" ht="12.5">
      <c r="Z742" s="50"/>
    </row>
    <row r="743" spans="26:26" ht="12.5">
      <c r="Z743" s="50"/>
    </row>
    <row r="744" spans="26:26" ht="12.5">
      <c r="Z744" s="50"/>
    </row>
    <row r="745" spans="26:26" ht="12.5">
      <c r="Z745" s="50"/>
    </row>
    <row r="746" spans="26:26" ht="12.5">
      <c r="Z746" s="50"/>
    </row>
    <row r="747" spans="26:26" ht="12.5">
      <c r="Z747" s="50"/>
    </row>
    <row r="748" spans="26:26" ht="12.5">
      <c r="Z748" s="50"/>
    </row>
    <row r="749" spans="26:26" ht="12.5">
      <c r="Z749" s="50"/>
    </row>
    <row r="750" spans="26:26" ht="12.5">
      <c r="Z750" s="50"/>
    </row>
    <row r="751" spans="26:26" ht="12.5">
      <c r="Z751" s="50"/>
    </row>
    <row r="752" spans="26:26" ht="12.5">
      <c r="Z752" s="50"/>
    </row>
    <row r="753" spans="26:26" ht="12.5">
      <c r="Z753" s="50"/>
    </row>
    <row r="754" spans="26:26" ht="12.5">
      <c r="Z754" s="50"/>
    </row>
    <row r="755" spans="26:26" ht="12.5">
      <c r="Z755" s="50"/>
    </row>
    <row r="756" spans="26:26" ht="12.5">
      <c r="Z756" s="50"/>
    </row>
    <row r="757" spans="26:26" ht="12.5">
      <c r="Z757" s="50"/>
    </row>
    <row r="758" spans="26:26" ht="12.5">
      <c r="Z758" s="50"/>
    </row>
    <row r="759" spans="26:26" ht="12.5">
      <c r="Z759" s="50"/>
    </row>
    <row r="760" spans="26:26" ht="12.5">
      <c r="Z760" s="50"/>
    </row>
    <row r="761" spans="26:26" ht="12.5">
      <c r="Z761" s="50"/>
    </row>
    <row r="762" spans="26:26" ht="12.5">
      <c r="Z762" s="50"/>
    </row>
    <row r="763" spans="26:26" ht="12.5">
      <c r="Z763" s="50"/>
    </row>
    <row r="764" spans="26:26" ht="12.5">
      <c r="Z764" s="50"/>
    </row>
    <row r="765" spans="26:26" ht="12.5">
      <c r="Z765" s="50"/>
    </row>
    <row r="766" spans="26:26" ht="12.5">
      <c r="Z766" s="50"/>
    </row>
    <row r="767" spans="26:26" ht="12.5">
      <c r="Z767" s="50"/>
    </row>
    <row r="768" spans="26:26" ht="12.5">
      <c r="Z768" s="50"/>
    </row>
    <row r="769" spans="26:26" ht="12.5">
      <c r="Z769" s="50"/>
    </row>
    <row r="770" spans="26:26" ht="12.5">
      <c r="Z770" s="50"/>
    </row>
    <row r="771" spans="26:26" ht="12.5">
      <c r="Z771" s="50"/>
    </row>
    <row r="772" spans="26:26" ht="12.5">
      <c r="Z772" s="50"/>
    </row>
    <row r="773" spans="26:26" ht="12.5">
      <c r="Z773" s="50"/>
    </row>
    <row r="774" spans="26:26" ht="12.5">
      <c r="Z774" s="50"/>
    </row>
    <row r="775" spans="26:26" ht="12.5">
      <c r="Z775" s="50"/>
    </row>
    <row r="776" spans="26:26" ht="12.5">
      <c r="Z776" s="50"/>
    </row>
    <row r="777" spans="26:26" ht="12.5">
      <c r="Z777" s="50"/>
    </row>
    <row r="778" spans="26:26" ht="12.5">
      <c r="Z778" s="50"/>
    </row>
    <row r="779" spans="26:26" ht="12.5">
      <c r="Z779" s="50"/>
    </row>
    <row r="780" spans="26:26" ht="12.5">
      <c r="Z780" s="50"/>
    </row>
    <row r="781" spans="26:26" ht="12.5">
      <c r="Z781" s="50"/>
    </row>
    <row r="782" spans="26:26" ht="12.5">
      <c r="Z782" s="50"/>
    </row>
    <row r="783" spans="26:26" ht="12.5">
      <c r="Z783" s="50"/>
    </row>
    <row r="784" spans="26:26" ht="12.5">
      <c r="Z784" s="50"/>
    </row>
    <row r="785" spans="26:26" ht="12.5">
      <c r="Z785" s="50"/>
    </row>
    <row r="786" spans="26:26" ht="12.5">
      <c r="Z786" s="50"/>
    </row>
    <row r="787" spans="26:26" ht="12.5">
      <c r="Z787" s="50"/>
    </row>
    <row r="788" spans="26:26" ht="12.5">
      <c r="Z788" s="50"/>
    </row>
    <row r="789" spans="26:26" ht="12.5">
      <c r="Z789" s="50"/>
    </row>
    <row r="790" spans="26:26" ht="12.5">
      <c r="Z790" s="50"/>
    </row>
    <row r="791" spans="26:26" ht="12.5">
      <c r="Z791" s="50"/>
    </row>
    <row r="792" spans="26:26" ht="12.5">
      <c r="Z792" s="50"/>
    </row>
    <row r="793" spans="26:26" ht="12.5">
      <c r="Z793" s="50"/>
    </row>
    <row r="794" spans="26:26" ht="12.5">
      <c r="Z794" s="50"/>
    </row>
    <row r="795" spans="26:26" ht="12.5">
      <c r="Z795" s="50"/>
    </row>
    <row r="796" spans="26:26" ht="12.5">
      <c r="Z796" s="50"/>
    </row>
    <row r="797" spans="26:26" ht="12.5">
      <c r="Z797" s="50"/>
    </row>
    <row r="798" spans="26:26" ht="12.5">
      <c r="Z798" s="50"/>
    </row>
    <row r="799" spans="26:26" ht="12.5">
      <c r="Z799" s="50"/>
    </row>
    <row r="800" spans="26:26" ht="12.5">
      <c r="Z800" s="50"/>
    </row>
    <row r="801" spans="26:28" ht="12.5">
      <c r="Z801" s="50"/>
      <c r="AB801" s="168"/>
    </row>
    <row r="802" spans="26:28" ht="12.5">
      <c r="Z802" s="50"/>
    </row>
    <row r="803" spans="26:28" ht="12.5">
      <c r="Z803" s="50"/>
    </row>
    <row r="804" spans="26:28" ht="12.5">
      <c r="Z804" s="50"/>
    </row>
    <row r="805" spans="26:28" ht="12.5">
      <c r="Z805" s="50"/>
    </row>
    <row r="806" spans="26:28" ht="12.5">
      <c r="Z806" s="50"/>
    </row>
    <row r="807" spans="26:28" ht="12.5">
      <c r="Z807" s="50"/>
    </row>
    <row r="808" spans="26:28" ht="12.5">
      <c r="Z808" s="50"/>
    </row>
    <row r="809" spans="26:28" ht="12.5">
      <c r="Z809" s="50"/>
    </row>
    <row r="810" spans="26:28" ht="12.5">
      <c r="Z810" s="50"/>
    </row>
    <row r="811" spans="26:28" ht="12.5">
      <c r="Z811" s="50"/>
    </row>
    <row r="812" spans="26:28" ht="12.5">
      <c r="Z812" s="50"/>
    </row>
    <row r="813" spans="26:28" ht="12.5">
      <c r="Z813" s="50"/>
    </row>
    <row r="814" spans="26:28" ht="12.5">
      <c r="Z814" s="50"/>
    </row>
    <row r="815" spans="26:28" ht="12.5">
      <c r="Z815" s="50"/>
    </row>
    <row r="816" spans="26:28" ht="12.5">
      <c r="Z816" s="50"/>
    </row>
    <row r="817" spans="26:26" ht="12.5">
      <c r="Z817" s="50"/>
    </row>
    <row r="818" spans="26:26" ht="12.5">
      <c r="Z818" s="50"/>
    </row>
    <row r="819" spans="26:26" ht="12.5">
      <c r="Z819" s="50"/>
    </row>
    <row r="820" spans="26:26" ht="12.5">
      <c r="Z820" s="50"/>
    </row>
    <row r="821" spans="26:26" ht="12.5">
      <c r="Z821" s="50"/>
    </row>
    <row r="822" spans="26:26" ht="12.5">
      <c r="Z822" s="50"/>
    </row>
    <row r="823" spans="26:26" ht="12.5">
      <c r="Z823" s="50"/>
    </row>
    <row r="824" spans="26:26" ht="12.5">
      <c r="Z824" s="50"/>
    </row>
    <row r="825" spans="26:26" ht="12.5">
      <c r="Z825" s="50"/>
    </row>
    <row r="826" spans="26:26" ht="12.5">
      <c r="Z826" s="50"/>
    </row>
    <row r="827" spans="26:26" ht="12.5">
      <c r="Z827" s="50"/>
    </row>
    <row r="828" spans="26:26" ht="12.5">
      <c r="Z828" s="50"/>
    </row>
    <row r="829" spans="26:26" ht="12.5">
      <c r="Z829" s="50"/>
    </row>
    <row r="830" spans="26:26" ht="12.5">
      <c r="Z830" s="50"/>
    </row>
    <row r="831" spans="26:26" ht="12.5">
      <c r="Z831" s="50"/>
    </row>
    <row r="832" spans="26:26" ht="12.5">
      <c r="Z832" s="50"/>
    </row>
    <row r="833" spans="26:26" ht="12.5">
      <c r="Z833" s="50"/>
    </row>
    <row r="834" spans="26:26" ht="12.5">
      <c r="Z834" s="50"/>
    </row>
    <row r="835" spans="26:26" ht="12.5">
      <c r="Z835" s="50"/>
    </row>
    <row r="836" spans="26:26" ht="12.5">
      <c r="Z836" s="50"/>
    </row>
    <row r="837" spans="26:26" ht="12.5">
      <c r="Z837" s="50"/>
    </row>
    <row r="838" spans="26:26" ht="12.5">
      <c r="Z838" s="50"/>
    </row>
    <row r="839" spans="26:26" ht="12.5">
      <c r="Z839" s="50"/>
    </row>
    <row r="840" spans="26:26" ht="12.5">
      <c r="Z840" s="50"/>
    </row>
    <row r="841" spans="26:26" ht="12.5">
      <c r="Z841" s="50"/>
    </row>
    <row r="842" spans="26:26" ht="12.5">
      <c r="Z842" s="50"/>
    </row>
    <row r="843" spans="26:26" ht="12.5">
      <c r="Z843" s="50"/>
    </row>
    <row r="844" spans="26:26" ht="12.5">
      <c r="Z844" s="50"/>
    </row>
    <row r="845" spans="26:26" ht="12.5">
      <c r="Z845" s="50"/>
    </row>
    <row r="846" spans="26:26" ht="12.5">
      <c r="Z846" s="50"/>
    </row>
    <row r="847" spans="26:26" ht="12.5">
      <c r="Z847" s="50"/>
    </row>
    <row r="848" spans="26:26" ht="12.5">
      <c r="Z848" s="50"/>
    </row>
    <row r="849" spans="26:26" ht="12.5">
      <c r="Z849" s="50"/>
    </row>
    <row r="850" spans="26:26" ht="12.5">
      <c r="Z850" s="50"/>
    </row>
    <row r="851" spans="26:26" ht="12.5">
      <c r="Z851" s="50"/>
    </row>
    <row r="852" spans="26:26" ht="12.5">
      <c r="Z852" s="50"/>
    </row>
    <row r="853" spans="26:26" ht="12.5">
      <c r="Z853" s="50"/>
    </row>
    <row r="854" spans="26:26" ht="12.5">
      <c r="Z854" s="50"/>
    </row>
    <row r="855" spans="26:26" ht="12.5">
      <c r="Z855" s="50"/>
    </row>
    <row r="856" spans="26:26" ht="12.5">
      <c r="Z856" s="50"/>
    </row>
    <row r="857" spans="26:26" ht="12.5">
      <c r="Z857" s="50"/>
    </row>
    <row r="858" spans="26:26" ht="12.5">
      <c r="Z858" s="50"/>
    </row>
    <row r="859" spans="26:26" ht="12.5">
      <c r="Z859" s="50"/>
    </row>
    <row r="860" spans="26:26" ht="12.5">
      <c r="Z860" s="50"/>
    </row>
    <row r="861" spans="26:26" ht="12.5">
      <c r="Z861" s="50"/>
    </row>
    <row r="862" spans="26:26" ht="12.5">
      <c r="Z862" s="50"/>
    </row>
    <row r="863" spans="26:26" ht="12.5">
      <c r="Z863" s="50"/>
    </row>
    <row r="864" spans="26:26" ht="12.5">
      <c r="Z864" s="50"/>
    </row>
    <row r="865" spans="26:26" ht="12.5">
      <c r="Z865" s="50"/>
    </row>
    <row r="866" spans="26:26" ht="12.5">
      <c r="Z866" s="50"/>
    </row>
    <row r="867" spans="26:26" ht="12.5">
      <c r="Z867" s="50"/>
    </row>
    <row r="868" spans="26:26" ht="12.5">
      <c r="Z868" s="50"/>
    </row>
    <row r="869" spans="26:26" ht="12.5">
      <c r="Z869" s="50"/>
    </row>
    <row r="870" spans="26:26" ht="12.5">
      <c r="Z870" s="50"/>
    </row>
    <row r="871" spans="26:26" ht="12.5">
      <c r="Z871" s="50"/>
    </row>
    <row r="872" spans="26:26" ht="12.5">
      <c r="Z872" s="50"/>
    </row>
    <row r="873" spans="26:26" ht="12.5">
      <c r="Z873" s="50"/>
    </row>
    <row r="874" spans="26:26" ht="12.5">
      <c r="Z874" s="50"/>
    </row>
    <row r="875" spans="26:26" ht="12.5">
      <c r="Z875" s="50"/>
    </row>
    <row r="876" spans="26:26" ht="12.5">
      <c r="Z876" s="50"/>
    </row>
    <row r="877" spans="26:26" ht="12.5">
      <c r="Z877" s="50"/>
    </row>
    <row r="878" spans="26:26" ht="12.5">
      <c r="Z878" s="50"/>
    </row>
    <row r="879" spans="26:26" ht="12.5">
      <c r="Z879" s="50"/>
    </row>
    <row r="880" spans="26:26" ht="12.5">
      <c r="Z880" s="50"/>
    </row>
    <row r="881" spans="26:26" ht="12.5">
      <c r="Z881" s="50"/>
    </row>
    <row r="882" spans="26:26" ht="12.5">
      <c r="Z882" s="50"/>
    </row>
    <row r="883" spans="26:26" ht="12.5">
      <c r="Z883" s="50"/>
    </row>
    <row r="884" spans="26:26" ht="12.5">
      <c r="Z884" s="50"/>
    </row>
    <row r="885" spans="26:26" ht="12.5">
      <c r="Z885" s="50"/>
    </row>
    <row r="886" spans="26:26" ht="12.5">
      <c r="Z886" s="50"/>
    </row>
    <row r="887" spans="26:26" ht="12.5">
      <c r="Z887" s="50"/>
    </row>
    <row r="888" spans="26:26" ht="12.5">
      <c r="Z888" s="50"/>
    </row>
    <row r="889" spans="26:26" ht="12.5">
      <c r="Z889" s="50"/>
    </row>
    <row r="890" spans="26:26" ht="12.5">
      <c r="Z890" s="50"/>
    </row>
    <row r="891" spans="26:26" ht="12.5">
      <c r="Z891" s="50"/>
    </row>
    <row r="892" spans="26:26" ht="12.5">
      <c r="Z892" s="50"/>
    </row>
    <row r="893" spans="26:26" ht="12.5">
      <c r="Z893" s="50"/>
    </row>
    <row r="894" spans="26:26" ht="12.5">
      <c r="Z894" s="50"/>
    </row>
    <row r="895" spans="26:26" ht="12.5">
      <c r="Z895" s="50"/>
    </row>
    <row r="896" spans="26:26" ht="12.5">
      <c r="Z896" s="50"/>
    </row>
    <row r="897" spans="26:26" ht="12.5">
      <c r="Z897" s="50"/>
    </row>
    <row r="898" spans="26:26" ht="12.5">
      <c r="Z898" s="50"/>
    </row>
    <row r="899" spans="26:26" ht="12.5">
      <c r="Z899" s="50"/>
    </row>
    <row r="900" spans="26:26" ht="12.5">
      <c r="Z900" s="50"/>
    </row>
    <row r="901" spans="26:26" ht="12.5">
      <c r="Z901" s="50"/>
    </row>
    <row r="902" spans="26:26" ht="12.5">
      <c r="Z902" s="50"/>
    </row>
    <row r="903" spans="26:26" ht="12.5">
      <c r="Z903" s="50"/>
    </row>
    <row r="904" spans="26:26" ht="12.5">
      <c r="Z904" s="50"/>
    </row>
    <row r="905" spans="26:26" ht="12.5">
      <c r="Z905" s="50"/>
    </row>
    <row r="906" spans="26:26" ht="12.5">
      <c r="Z906" s="50"/>
    </row>
    <row r="907" spans="26:26" ht="12.5">
      <c r="Z907" s="50"/>
    </row>
    <row r="908" spans="26:26" ht="12.5">
      <c r="Z908" s="50"/>
    </row>
    <row r="909" spans="26:26" ht="12.5">
      <c r="Z909" s="50"/>
    </row>
    <row r="910" spans="26:26" ht="12.5">
      <c r="Z910" s="50"/>
    </row>
    <row r="911" spans="26:26" ht="12.5">
      <c r="Z911" s="50"/>
    </row>
    <row r="912" spans="26:26" ht="12.5">
      <c r="Z912" s="50"/>
    </row>
    <row r="913" spans="26:26" ht="12.5">
      <c r="Z913" s="50"/>
    </row>
    <row r="914" spans="26:26" ht="12.5">
      <c r="Z914" s="50"/>
    </row>
    <row r="915" spans="26:26" ht="12.5">
      <c r="Z915" s="50"/>
    </row>
    <row r="916" spans="26:26" ht="12.5">
      <c r="Z916" s="50"/>
    </row>
    <row r="917" spans="26:26" ht="12.5">
      <c r="Z917" s="50"/>
    </row>
    <row r="918" spans="26:26" ht="12.5">
      <c r="Z918" s="50"/>
    </row>
    <row r="919" spans="26:26" ht="12.5">
      <c r="Z919" s="50"/>
    </row>
    <row r="920" spans="26:26" ht="12.5">
      <c r="Z920" s="50"/>
    </row>
    <row r="921" spans="26:26" ht="12.5">
      <c r="Z921" s="50"/>
    </row>
    <row r="922" spans="26:26" ht="12.5">
      <c r="Z922" s="50"/>
    </row>
    <row r="923" spans="26:26" ht="12.5">
      <c r="Z923" s="50"/>
    </row>
    <row r="924" spans="26:26" ht="12.5">
      <c r="Z924" s="50"/>
    </row>
    <row r="925" spans="26:26" ht="12.5">
      <c r="Z925" s="50"/>
    </row>
    <row r="926" spans="26:26" ht="12.5">
      <c r="Z926" s="50"/>
    </row>
    <row r="927" spans="26:26" ht="12.5">
      <c r="Z927" s="50"/>
    </row>
    <row r="928" spans="26:26" ht="12.5">
      <c r="Z928" s="50"/>
    </row>
    <row r="929" spans="26:26" ht="12.5">
      <c r="Z929" s="50"/>
    </row>
    <row r="930" spans="26:26" ht="12.5">
      <c r="Z930" s="50"/>
    </row>
    <row r="931" spans="26:26" ht="12.5">
      <c r="Z931" s="50"/>
    </row>
    <row r="932" spans="26:26" ht="12.5">
      <c r="Z932" s="50"/>
    </row>
    <row r="933" spans="26:26" ht="12.5">
      <c r="Z933" s="50"/>
    </row>
    <row r="934" spans="26:26" ht="12.5">
      <c r="Z934" s="50"/>
    </row>
    <row r="935" spans="26:26" ht="12.5">
      <c r="Z935" s="50"/>
    </row>
    <row r="936" spans="26:26" ht="12.5">
      <c r="Z936" s="50"/>
    </row>
    <row r="937" spans="26:26" ht="12.5">
      <c r="Z937" s="50"/>
    </row>
    <row r="938" spans="26:26" ht="12.5">
      <c r="Z938" s="50"/>
    </row>
    <row r="939" spans="26:26" ht="12.5">
      <c r="Z939" s="50"/>
    </row>
    <row r="940" spans="26:26" ht="12.5">
      <c r="Z940" s="50"/>
    </row>
    <row r="941" spans="26:26" ht="12.5">
      <c r="Z941" s="50"/>
    </row>
    <row r="942" spans="26:26" ht="12.5">
      <c r="Z942" s="50"/>
    </row>
    <row r="943" spans="26:26" ht="12.5">
      <c r="Z943" s="50"/>
    </row>
    <row r="944" spans="26:26" ht="12.5">
      <c r="Z944" s="50"/>
    </row>
    <row r="945" spans="26:26" ht="12.5">
      <c r="Z945" s="50"/>
    </row>
    <row r="946" spans="26:26" ht="12.5">
      <c r="Z946" s="50"/>
    </row>
    <row r="947" spans="26:26" ht="12.5">
      <c r="Z947" s="50"/>
    </row>
    <row r="948" spans="26:26" ht="12.5">
      <c r="Z948" s="50"/>
    </row>
    <row r="949" spans="26:26" ht="12.5">
      <c r="Z949" s="50"/>
    </row>
    <row r="950" spans="26:26" ht="12.5">
      <c r="Z950" s="50"/>
    </row>
    <row r="951" spans="26:26" ht="12.5">
      <c r="Z951" s="50"/>
    </row>
    <row r="952" spans="26:26" ht="12.5">
      <c r="Z952" s="50"/>
    </row>
    <row r="953" spans="26:26" ht="12.5">
      <c r="Z953" s="50"/>
    </row>
    <row r="954" spans="26:26" ht="12.5">
      <c r="Z954" s="50"/>
    </row>
    <row r="955" spans="26:26" ht="12.5">
      <c r="Z955" s="50"/>
    </row>
    <row r="956" spans="26:26" ht="12.5">
      <c r="Z956" s="50"/>
    </row>
    <row r="957" spans="26:26" ht="12.5">
      <c r="Z957" s="50"/>
    </row>
    <row r="958" spans="26:26" ht="12.5">
      <c r="Z958" s="50"/>
    </row>
    <row r="959" spans="26:26" ht="12.5">
      <c r="Z959" s="50"/>
    </row>
    <row r="960" spans="26:26" ht="12.5">
      <c r="Z960" s="50"/>
    </row>
    <row r="961" spans="26:26" ht="12.5">
      <c r="Z961" s="50"/>
    </row>
    <row r="962" spans="26:26" ht="12.5">
      <c r="Z962" s="50"/>
    </row>
    <row r="963" spans="26:26" ht="12.5">
      <c r="Z963" s="50"/>
    </row>
    <row r="964" spans="26:26" ht="12.5">
      <c r="Z964" s="50"/>
    </row>
    <row r="965" spans="26:26" ht="12.5">
      <c r="Z965" s="50"/>
    </row>
    <row r="966" spans="26:26" ht="12.5">
      <c r="Z966" s="50"/>
    </row>
    <row r="967" spans="26:26" ht="12.5">
      <c r="Z967" s="50"/>
    </row>
    <row r="968" spans="26:26" ht="12.5">
      <c r="Z968" s="50"/>
    </row>
    <row r="969" spans="26:26" ht="12.5">
      <c r="Z969" s="50"/>
    </row>
    <row r="970" spans="26:26" ht="12.5">
      <c r="Z970" s="50"/>
    </row>
    <row r="971" spans="26:26" ht="12.5">
      <c r="Z971" s="50"/>
    </row>
    <row r="972" spans="26:26" ht="12.5">
      <c r="Z972" s="50"/>
    </row>
    <row r="973" spans="26:26" ht="12.5">
      <c r="Z973" s="50"/>
    </row>
    <row r="974" spans="26:26" ht="12.5">
      <c r="Z974" s="50"/>
    </row>
    <row r="975" spans="26:26" ht="12.5">
      <c r="Z975" s="50"/>
    </row>
    <row r="976" spans="26:26" ht="12.5">
      <c r="Z976" s="50"/>
    </row>
    <row r="977" spans="26:26" ht="12.5">
      <c r="Z977" s="50"/>
    </row>
    <row r="978" spans="26:26" ht="12.5">
      <c r="Z978" s="50"/>
    </row>
    <row r="979" spans="26:26" ht="12.5">
      <c r="Z979" s="50"/>
    </row>
    <row r="980" spans="26:26" ht="12.5">
      <c r="Z980" s="50"/>
    </row>
    <row r="981" spans="26:26" ht="12.5">
      <c r="Z981" s="50"/>
    </row>
    <row r="982" spans="26:26" ht="12.5">
      <c r="Z982" s="50"/>
    </row>
    <row r="983" spans="26:26" ht="12.5">
      <c r="Z983" s="50"/>
    </row>
    <row r="984" spans="26:26" ht="12.5">
      <c r="Z984" s="50"/>
    </row>
    <row r="985" spans="26:26" ht="12.5">
      <c r="Z985" s="50"/>
    </row>
    <row r="986" spans="26:26" ht="12.5">
      <c r="Z986" s="50"/>
    </row>
    <row r="987" spans="26:26" ht="12.5">
      <c r="Z987" s="50"/>
    </row>
    <row r="988" spans="26:26" ht="12.5">
      <c r="Z988" s="50"/>
    </row>
    <row r="989" spans="26:26" ht="12.5">
      <c r="Z989" s="50"/>
    </row>
    <row r="990" spans="26:26" ht="12.5">
      <c r="Z990" s="50"/>
    </row>
    <row r="991" spans="26:26" ht="12.5">
      <c r="Z991" s="50"/>
    </row>
    <row r="992" spans="26:26" ht="12.5">
      <c r="Z992" s="50"/>
    </row>
    <row r="993" spans="26:26" ht="12.5">
      <c r="Z993" s="50"/>
    </row>
    <row r="994" spans="26:26" ht="12.5">
      <c r="Z994" s="50"/>
    </row>
    <row r="995" spans="26:26" ht="12.5">
      <c r="Z995" s="50"/>
    </row>
    <row r="996" spans="26:26" ht="12.5">
      <c r="Z996" s="50"/>
    </row>
    <row r="997" spans="26:26" ht="12.5">
      <c r="Z997" s="50"/>
    </row>
    <row r="998" spans="26:26" ht="12.5">
      <c r="Z998" s="50"/>
    </row>
    <row r="999" spans="26:26" ht="12.5">
      <c r="Z999" s="50"/>
    </row>
    <row r="1000" spans="26:26" ht="12.5">
      <c r="Z1000" s="50"/>
    </row>
    <row r="1001" spans="26:26" ht="12.5">
      <c r="Z1001" s="50"/>
    </row>
    <row r="1002" spans="26:26" ht="12.5">
      <c r="Z1002" s="50"/>
    </row>
    <row r="1003" spans="26:26" ht="12.5">
      <c r="Z1003" s="50"/>
    </row>
    <row r="1004" spans="26:26" ht="12.5">
      <c r="Z1004" s="50"/>
    </row>
    <row r="1005" spans="26:26" ht="12.5">
      <c r="Z1005" s="50"/>
    </row>
    <row r="1006" spans="26:26" ht="12.5">
      <c r="Z1006" s="50"/>
    </row>
    <row r="1007" spans="26:26" ht="12.5">
      <c r="Z1007" s="50"/>
    </row>
    <row r="1008" spans="26:26" ht="12.5">
      <c r="Z1008" s="50"/>
    </row>
    <row r="1009" spans="26:26" ht="12.5">
      <c r="Z1009" s="50"/>
    </row>
    <row r="1010" spans="26:26" ht="12.5">
      <c r="Z1010" s="50"/>
    </row>
    <row r="1011" spans="26:26" ht="12.5">
      <c r="Z1011" s="50"/>
    </row>
    <row r="1012" spans="26:26" ht="12.5">
      <c r="Z1012" s="50"/>
    </row>
    <row r="1013" spans="26:26" ht="12.5">
      <c r="Z1013" s="50"/>
    </row>
    <row r="1014" spans="26:26" ht="12.5">
      <c r="Z1014" s="50"/>
    </row>
    <row r="1015" spans="26:26" ht="12.5">
      <c r="Z1015" s="50"/>
    </row>
    <row r="1016" spans="26:26" ht="12.5">
      <c r="Z1016" s="50"/>
    </row>
    <row r="1017" spans="26:26" ht="12.5">
      <c r="Z1017" s="50"/>
    </row>
    <row r="1018" spans="26:26" ht="12.5">
      <c r="Z1018" s="50"/>
    </row>
    <row r="1019" spans="26:26" ht="12.5">
      <c r="Z1019" s="50"/>
    </row>
    <row r="1020" spans="26:26" ht="12.5">
      <c r="Z1020" s="50"/>
    </row>
    <row r="1021" spans="26:26" ht="12.5">
      <c r="Z1021" s="50"/>
    </row>
    <row r="1022" spans="26:26" ht="12.5">
      <c r="Z1022" s="50"/>
    </row>
    <row r="1023" spans="26:26" ht="12.5">
      <c r="Z1023" s="50"/>
    </row>
    <row r="1024" spans="26:26" ht="12.5">
      <c r="Z1024" s="50"/>
    </row>
    <row r="1025" spans="26:26" ht="12.5">
      <c r="Z1025" s="50"/>
    </row>
    <row r="1026" spans="26:26" ht="12.5">
      <c r="Z1026" s="50"/>
    </row>
    <row r="1027" spans="26:26" ht="12.5">
      <c r="Z1027" s="50"/>
    </row>
    <row r="1028" spans="26:26" ht="12.5">
      <c r="Z1028" s="50"/>
    </row>
    <row r="1029" spans="26:26" ht="12.5">
      <c r="Z1029" s="50"/>
    </row>
    <row r="1030" spans="26:26" ht="12.5">
      <c r="Z1030" s="50"/>
    </row>
    <row r="1031" spans="26:26" ht="12.5">
      <c r="Z1031" s="50"/>
    </row>
    <row r="1032" spans="26:26" ht="12.5">
      <c r="Z1032" s="50"/>
    </row>
    <row r="1033" spans="26:26" ht="12.5">
      <c r="Z1033" s="50"/>
    </row>
    <row r="1034" spans="26:26" ht="12.5">
      <c r="Z1034" s="50"/>
    </row>
    <row r="1035" spans="26:26" ht="12.5">
      <c r="Z1035" s="50"/>
    </row>
    <row r="1036" spans="26:26" ht="12.5">
      <c r="Z1036" s="50"/>
    </row>
    <row r="1037" spans="26:26" ht="12.5">
      <c r="Z1037" s="50"/>
    </row>
    <row r="1038" spans="26:26" ht="12.5">
      <c r="Z1038" s="50"/>
    </row>
    <row r="1039" spans="26:26" ht="12.5">
      <c r="Z1039" s="50"/>
    </row>
    <row r="1040" spans="26:26" ht="12.5">
      <c r="Z1040" s="50"/>
    </row>
    <row r="1041" spans="26:26" ht="12.5">
      <c r="Z1041" s="50"/>
    </row>
    <row r="1042" spans="26:26" ht="12.5">
      <c r="Z1042" s="50"/>
    </row>
    <row r="1043" spans="26:26" ht="12.5">
      <c r="Z1043" s="50"/>
    </row>
    <row r="1044" spans="26:26" ht="12.5">
      <c r="Z1044" s="50"/>
    </row>
    <row r="1045" spans="26:26" ht="12.5">
      <c r="Z1045" s="50"/>
    </row>
    <row r="1046" spans="26:26" ht="12.5">
      <c r="Z1046" s="50"/>
    </row>
    <row r="1047" spans="26:26" ht="12.5">
      <c r="Z1047" s="50"/>
    </row>
    <row r="1048" spans="26:26" ht="12.5">
      <c r="Z1048" s="50"/>
    </row>
    <row r="1049" spans="26:26" ht="12.5">
      <c r="Z1049" s="50"/>
    </row>
    <row r="1050" spans="26:26" ht="12.5">
      <c r="Z1050" s="50"/>
    </row>
    <row r="1051" spans="26:26" ht="12.5">
      <c r="Z1051" s="50"/>
    </row>
    <row r="1052" spans="26:26" ht="12.5">
      <c r="Z1052" s="50"/>
    </row>
    <row r="1053" spans="26:26" ht="12.5">
      <c r="Z1053" s="50"/>
    </row>
    <row r="1054" spans="26:26" ht="12.5">
      <c r="Z1054" s="50"/>
    </row>
    <row r="1055" spans="26:26" ht="12.5">
      <c r="Z1055" s="50"/>
    </row>
    <row r="1056" spans="26:26" ht="12.5">
      <c r="Z1056" s="50"/>
    </row>
    <row r="1057" spans="26:26" ht="12.5">
      <c r="Z1057" s="50"/>
    </row>
    <row r="1058" spans="26:26" ht="12.5">
      <c r="Z1058" s="50"/>
    </row>
    <row r="1059" spans="26:26" ht="12.5">
      <c r="Z1059" s="50"/>
    </row>
    <row r="1060" spans="26:26" ht="12.5">
      <c r="Z1060" s="50"/>
    </row>
    <row r="1061" spans="26:26" ht="12.5">
      <c r="Z1061" s="50"/>
    </row>
    <row r="1062" spans="26:26" ht="12.5">
      <c r="Z1062" s="50"/>
    </row>
    <row r="1063" spans="26:26" ht="12.5">
      <c r="Z1063" s="50"/>
    </row>
    <row r="1064" spans="26:26" ht="12.5">
      <c r="Z1064" s="50"/>
    </row>
    <row r="1065" spans="26:26" ht="12.5">
      <c r="Z1065" s="50"/>
    </row>
    <row r="1066" spans="26:26" ht="12.5">
      <c r="Z1066" s="50"/>
    </row>
    <row r="1067" spans="26:26" ht="12.5">
      <c r="Z1067" s="50"/>
    </row>
    <row r="1068" spans="26:26" ht="12.5">
      <c r="Z1068" s="50"/>
    </row>
    <row r="1069" spans="26:26" ht="12.5">
      <c r="Z1069" s="50"/>
    </row>
    <row r="1070" spans="26:26" ht="12.5">
      <c r="Z1070" s="50"/>
    </row>
    <row r="1071" spans="26:26" ht="12.5">
      <c r="Z1071" s="50"/>
    </row>
    <row r="1072" spans="26:26" ht="12.5">
      <c r="Z1072" s="50"/>
    </row>
    <row r="1073" spans="26:28" ht="12.5">
      <c r="Z1073" s="50"/>
    </row>
    <row r="1074" spans="26:28" ht="12.5">
      <c r="Z1074" s="50"/>
    </row>
    <row r="1075" spans="26:28" ht="12.5">
      <c r="Z1075" s="50"/>
    </row>
    <row r="1076" spans="26:28" ht="12.5">
      <c r="Z1076" s="50"/>
    </row>
    <row r="1077" spans="26:28" ht="12.5">
      <c r="Z1077" s="50"/>
    </row>
    <row r="1078" spans="26:28" ht="12.5">
      <c r="Z1078" s="50"/>
    </row>
    <row r="1079" spans="26:28" ht="12.5">
      <c r="Z1079" s="50"/>
    </row>
    <row r="1080" spans="26:28" ht="12.5">
      <c r="Z1080" s="50"/>
    </row>
    <row r="1081" spans="26:28" ht="12.5">
      <c r="Z1081" s="50"/>
    </row>
    <row r="1082" spans="26:28" ht="12.5">
      <c r="Z1082" s="50"/>
    </row>
    <row r="1083" spans="26:28" ht="12.5">
      <c r="Z1083" s="50"/>
    </row>
    <row r="1084" spans="26:28" ht="12.5">
      <c r="Z1084" s="50"/>
    </row>
    <row r="1085" spans="26:28" ht="12.5">
      <c r="Z1085" s="50"/>
    </row>
    <row r="1086" spans="26:28" ht="12.5">
      <c r="Z1086" s="50"/>
      <c r="AB1086" s="168"/>
    </row>
    <row r="1087" spans="26:28" ht="12.5">
      <c r="Z1087" s="50"/>
    </row>
    <row r="1088" spans="26:28" ht="12.5">
      <c r="Z1088" s="50"/>
    </row>
    <row r="1089" spans="26:26" ht="12.5">
      <c r="Z1089" s="50"/>
    </row>
    <row r="1090" spans="26:26" ht="12.5">
      <c r="Z1090" s="50"/>
    </row>
    <row r="1091" spans="26:26" ht="12.5">
      <c r="Z1091" s="50"/>
    </row>
    <row r="1092" spans="26:26" ht="12.5">
      <c r="Z1092" s="50"/>
    </row>
    <row r="1093" spans="26:26" ht="12.5">
      <c r="Z1093" s="50"/>
    </row>
    <row r="1094" spans="26:26" ht="12.5">
      <c r="Z1094" s="50"/>
    </row>
    <row r="1095" spans="26:26" ht="12.5">
      <c r="Z1095" s="50"/>
    </row>
    <row r="1096" spans="26:26" ht="12.5">
      <c r="Z1096" s="50"/>
    </row>
    <row r="1097" spans="26:26" ht="12.5">
      <c r="Z1097" s="50"/>
    </row>
    <row r="1098" spans="26:26" ht="12.5">
      <c r="Z1098" s="50"/>
    </row>
    <row r="1099" spans="26:26" ht="12.5">
      <c r="Z1099" s="50"/>
    </row>
    <row r="1100" spans="26:26" ht="12.5">
      <c r="Z1100" s="50"/>
    </row>
    <row r="1101" spans="26:26" ht="12.5">
      <c r="Z1101" s="50"/>
    </row>
    <row r="1102" spans="26:26" ht="12.5">
      <c r="Z1102" s="50"/>
    </row>
    <row r="1103" spans="26:26" ht="12.5">
      <c r="Z1103" s="50"/>
    </row>
    <row r="1104" spans="26:26" ht="12.5">
      <c r="Z1104" s="50"/>
    </row>
    <row r="1105" spans="26:26" ht="12.5">
      <c r="Z1105" s="50"/>
    </row>
    <row r="1106" spans="26:26" ht="12.5">
      <c r="Z1106" s="50"/>
    </row>
    <row r="1107" spans="26:26" ht="12.5">
      <c r="Z1107" s="50"/>
    </row>
    <row r="1108" spans="26:26" ht="12.5">
      <c r="Z1108" s="50"/>
    </row>
    <row r="1109" spans="26:26" ht="12.5">
      <c r="Z1109" s="50"/>
    </row>
    <row r="1110" spans="26:26" ht="12.5">
      <c r="Z1110" s="50"/>
    </row>
    <row r="1111" spans="26:26" ht="12.5">
      <c r="Z1111" s="50"/>
    </row>
    <row r="1112" spans="26:26" ht="12.5">
      <c r="Z1112" s="50"/>
    </row>
    <row r="1113" spans="26:26" ht="12.5">
      <c r="Z1113" s="50"/>
    </row>
    <row r="1114" spans="26:26" ht="12.5">
      <c r="Z1114" s="50"/>
    </row>
    <row r="1115" spans="26:26" ht="12.5">
      <c r="Z1115" s="50"/>
    </row>
    <row r="1116" spans="26:26" ht="12.5">
      <c r="Z1116" s="50"/>
    </row>
    <row r="1117" spans="26:26" ht="12.5">
      <c r="Z1117" s="50"/>
    </row>
    <row r="1118" spans="26:26" ht="12.5">
      <c r="Z1118" s="50"/>
    </row>
    <row r="1119" spans="26:26" ht="12.5">
      <c r="Z1119" s="50"/>
    </row>
    <row r="1120" spans="26:26" ht="12.5">
      <c r="Z1120" s="50"/>
    </row>
    <row r="1121" spans="26:26" ht="12.5">
      <c r="Z1121" s="50"/>
    </row>
    <row r="1122" spans="26:26" ht="12.5">
      <c r="Z1122" s="50"/>
    </row>
    <row r="1123" spans="26:26" ht="12.5">
      <c r="Z1123" s="50"/>
    </row>
    <row r="1124" spans="26:26" ht="12.5">
      <c r="Z1124" s="50"/>
    </row>
    <row r="1125" spans="26:26" ht="12.5">
      <c r="Z1125" s="50"/>
    </row>
    <row r="1126" spans="26:26" ht="12.5">
      <c r="Z1126" s="50"/>
    </row>
    <row r="1127" spans="26:26" ht="12.5">
      <c r="Z1127" s="50"/>
    </row>
    <row r="1128" spans="26:26" ht="12.5">
      <c r="Z1128" s="50"/>
    </row>
    <row r="1129" spans="26:26" ht="12.5">
      <c r="Z1129" s="50"/>
    </row>
    <row r="1130" spans="26:26" ht="12.5">
      <c r="Z1130" s="50"/>
    </row>
    <row r="1131" spans="26:26" ht="12.5">
      <c r="Z1131" s="50"/>
    </row>
    <row r="1132" spans="26:26" ht="12.5">
      <c r="Z1132" s="50"/>
    </row>
    <row r="1133" spans="26:26" ht="12.5">
      <c r="Z1133" s="50"/>
    </row>
    <row r="1134" spans="26:26" ht="12.5">
      <c r="Z1134" s="50"/>
    </row>
    <row r="1135" spans="26:26" ht="12.5">
      <c r="Z1135" s="50"/>
    </row>
    <row r="1136" spans="26:26" ht="12.5">
      <c r="Z1136" s="50"/>
    </row>
    <row r="1137" spans="26:26" ht="12.5">
      <c r="Z1137" s="50"/>
    </row>
    <row r="1138" spans="26:26" ht="12.5">
      <c r="Z1138" s="50"/>
    </row>
    <row r="1139" spans="26:26" ht="12.5">
      <c r="Z1139" s="50"/>
    </row>
    <row r="1140" spans="26:26" ht="12.5">
      <c r="Z1140" s="50"/>
    </row>
    <row r="1141" spans="26:26" ht="12.5">
      <c r="Z1141" s="50"/>
    </row>
    <row r="1142" spans="26:26" ht="12.5">
      <c r="Z1142" s="50"/>
    </row>
    <row r="1143" spans="26:26" ht="12.5">
      <c r="Z1143" s="50"/>
    </row>
    <row r="1144" spans="26:26" ht="12.5">
      <c r="Z1144" s="50"/>
    </row>
    <row r="1145" spans="26:26" ht="12.5">
      <c r="Z1145" s="50"/>
    </row>
    <row r="1146" spans="26:26" ht="12.5">
      <c r="Z1146" s="50"/>
    </row>
    <row r="1147" spans="26:26" ht="12.5">
      <c r="Z1147" s="50"/>
    </row>
    <row r="1148" spans="26:26" ht="12.5">
      <c r="Z1148" s="50"/>
    </row>
    <row r="1149" spans="26:26" ht="12.5">
      <c r="Z1149" s="50"/>
    </row>
    <row r="1150" spans="26:26" ht="12.5">
      <c r="Z1150" s="50"/>
    </row>
    <row r="1151" spans="26:26" ht="12.5">
      <c r="Z1151" s="50"/>
    </row>
    <row r="1152" spans="26:26" ht="12.5">
      <c r="Z1152" s="50"/>
    </row>
    <row r="1153" spans="26:26" ht="12.5">
      <c r="Z1153" s="50"/>
    </row>
    <row r="1154" spans="26:26" ht="12.5">
      <c r="Z1154" s="50"/>
    </row>
    <row r="1155" spans="26:26" ht="12.5">
      <c r="Z1155" s="50"/>
    </row>
    <row r="1156" spans="26:26" ht="12.5">
      <c r="Z1156" s="50"/>
    </row>
    <row r="1157" spans="26:26" ht="12.5">
      <c r="Z1157" s="50"/>
    </row>
    <row r="1158" spans="26:26" ht="12.5">
      <c r="Z1158" s="50"/>
    </row>
    <row r="1159" spans="26:26" ht="12.5">
      <c r="Z1159" s="50"/>
    </row>
    <row r="1160" spans="26:26" ht="12.5">
      <c r="Z1160" s="50"/>
    </row>
    <row r="1161" spans="26:26" ht="12.5">
      <c r="Z1161" s="50"/>
    </row>
    <row r="1162" spans="26:26" ht="12.5">
      <c r="Z1162" s="50"/>
    </row>
    <row r="1163" spans="26:26" ht="12.5">
      <c r="Z1163" s="50"/>
    </row>
    <row r="1164" spans="26:26" ht="12.5">
      <c r="Z1164" s="50"/>
    </row>
    <row r="1165" spans="26:26" ht="12.5">
      <c r="Z1165" s="50"/>
    </row>
    <row r="1166" spans="26:26" ht="12.5">
      <c r="Z1166" s="50"/>
    </row>
    <row r="1167" spans="26:26" ht="12.5">
      <c r="Z1167" s="50"/>
    </row>
    <row r="1168" spans="26:26" ht="12.5">
      <c r="Z1168" s="50"/>
    </row>
    <row r="1169" spans="26:28" ht="12.5">
      <c r="Z1169" s="50"/>
    </row>
    <row r="1170" spans="26:28" ht="12.5">
      <c r="Z1170" s="50"/>
    </row>
    <row r="1171" spans="26:28" ht="12.5">
      <c r="Z1171" s="50"/>
      <c r="AB1171" s="168"/>
    </row>
    <row r="1172" spans="26:28" ht="12.5">
      <c r="Z1172" s="50"/>
    </row>
    <row r="1173" spans="26:28" ht="12.5">
      <c r="Z1173" s="50"/>
    </row>
    <row r="1174" spans="26:28" ht="12.5">
      <c r="Z1174" s="50"/>
    </row>
    <row r="1175" spans="26:28" ht="12.5">
      <c r="Z1175" s="50"/>
    </row>
    <row r="1176" spans="26:28" ht="12.5">
      <c r="Z1176" s="50"/>
    </row>
    <row r="1177" spans="26:28" ht="12.5">
      <c r="Z1177" s="50"/>
    </row>
    <row r="1178" spans="26:28" ht="12.5">
      <c r="Z1178" s="50"/>
    </row>
    <row r="1179" spans="26:28" ht="12.5">
      <c r="Z1179" s="50"/>
    </row>
    <row r="1180" spans="26:28" ht="12.5">
      <c r="Z1180" s="50"/>
    </row>
    <row r="1181" spans="26:28" ht="12.5">
      <c r="Z1181" s="50"/>
    </row>
    <row r="1182" spans="26:28" ht="12.5">
      <c r="Z1182" s="50"/>
    </row>
    <row r="1183" spans="26:28" ht="12.5">
      <c r="Z1183" s="50"/>
    </row>
    <row r="1184" spans="26:28" ht="12.5">
      <c r="Z1184" s="50"/>
    </row>
    <row r="1185" spans="26:26" ht="12.5">
      <c r="Z1185" s="50"/>
    </row>
    <row r="1186" spans="26:26" ht="12.5">
      <c r="Z1186" s="50"/>
    </row>
    <row r="1187" spans="26:26" ht="12.5">
      <c r="Z1187" s="50"/>
    </row>
    <row r="1188" spans="26:26" ht="12.5">
      <c r="Z1188" s="50"/>
    </row>
    <row r="1189" spans="26:26" ht="12.5">
      <c r="Z1189" s="50"/>
    </row>
    <row r="1190" spans="26:26" ht="12.5">
      <c r="Z1190" s="50"/>
    </row>
    <row r="1191" spans="26:26" ht="12.5">
      <c r="Z1191" s="50"/>
    </row>
    <row r="1192" spans="26:26" ht="12.5">
      <c r="Z1192" s="50"/>
    </row>
    <row r="1193" spans="26:26" ht="12.5">
      <c r="Z1193" s="50"/>
    </row>
    <row r="1194" spans="26:26" ht="12.5">
      <c r="Z1194" s="50"/>
    </row>
    <row r="1195" spans="26:26" ht="12.5">
      <c r="Z1195" s="50"/>
    </row>
    <row r="1196" spans="26:26" ht="12.5">
      <c r="Z1196" s="50"/>
    </row>
    <row r="1197" spans="26:26" ht="12.5">
      <c r="Z1197" s="50"/>
    </row>
    <row r="1198" spans="26:26" ht="12.5">
      <c r="Z1198" s="50"/>
    </row>
    <row r="1199" spans="26:26" ht="12.5">
      <c r="Z1199" s="50"/>
    </row>
    <row r="1200" spans="26:26" ht="12.5">
      <c r="Z1200" s="50"/>
    </row>
    <row r="1201" spans="26:26" ht="12.5">
      <c r="Z1201" s="50"/>
    </row>
    <row r="1202" spans="26:26" ht="12.5">
      <c r="Z1202" s="50"/>
    </row>
    <row r="1203" spans="26:26" ht="12.5">
      <c r="Z1203" s="50"/>
    </row>
    <row r="1204" spans="26:26" ht="12.5">
      <c r="Z1204" s="50"/>
    </row>
    <row r="1205" spans="26:26" ht="12.5">
      <c r="Z1205" s="50"/>
    </row>
    <row r="1206" spans="26:26" ht="12.5">
      <c r="Z1206" s="50"/>
    </row>
    <row r="1207" spans="26:26" ht="12.5">
      <c r="Z1207" s="50"/>
    </row>
    <row r="1208" spans="26:26" ht="12.5">
      <c r="Z1208" s="50"/>
    </row>
    <row r="1209" spans="26:26" ht="12.5">
      <c r="Z1209" s="50"/>
    </row>
    <row r="1210" spans="26:26" ht="12.5">
      <c r="Z1210" s="50"/>
    </row>
    <row r="1211" spans="26:26" ht="12.5">
      <c r="Z1211" s="50"/>
    </row>
    <row r="1212" spans="26:26" ht="12.5">
      <c r="Z1212" s="50"/>
    </row>
    <row r="1213" spans="26:26" ht="12.5">
      <c r="Z1213" s="50"/>
    </row>
    <row r="1214" spans="26:26" ht="12.5">
      <c r="Z1214" s="50"/>
    </row>
    <row r="1215" spans="26:26" ht="12.5">
      <c r="Z1215" s="50"/>
    </row>
    <row r="1216" spans="26:26" ht="12.5">
      <c r="Z1216" s="50"/>
    </row>
    <row r="1217" spans="26:26" ht="12.5">
      <c r="Z1217" s="50"/>
    </row>
    <row r="1218" spans="26:26" ht="12.5">
      <c r="Z1218" s="50"/>
    </row>
    <row r="1219" spans="26:26" ht="12.5">
      <c r="Z1219" s="50"/>
    </row>
    <row r="1220" spans="26:26" ht="12.5">
      <c r="Z1220" s="50"/>
    </row>
    <row r="1221" spans="26:26" ht="12.5">
      <c r="Z1221" s="50"/>
    </row>
    <row r="1222" spans="26:26" ht="12.5">
      <c r="Z1222" s="50"/>
    </row>
    <row r="1223" spans="26:26" ht="12.5">
      <c r="Z1223" s="50"/>
    </row>
    <row r="1224" spans="26:26" ht="12.5">
      <c r="Z1224" s="50"/>
    </row>
    <row r="1225" spans="26:26" ht="12.5">
      <c r="Z1225" s="50"/>
    </row>
    <row r="1226" spans="26:26" ht="12.5">
      <c r="Z1226" s="50"/>
    </row>
    <row r="1227" spans="26:26" ht="12.5">
      <c r="Z1227" s="50"/>
    </row>
    <row r="1228" spans="26:26" ht="12.5">
      <c r="Z1228" s="50"/>
    </row>
    <row r="1229" spans="26:26" ht="12.5">
      <c r="Z1229" s="50"/>
    </row>
    <row r="1230" spans="26:26" ht="12.5">
      <c r="Z1230" s="50"/>
    </row>
    <row r="1231" spans="26:26" ht="12.5">
      <c r="Z1231" s="50"/>
    </row>
    <row r="1232" spans="26:26" ht="12.5">
      <c r="Z1232" s="50"/>
    </row>
    <row r="1233" spans="26:26" ht="12.5">
      <c r="Z1233" s="50"/>
    </row>
    <row r="1234" spans="26:26" ht="12.5">
      <c r="Z1234" s="50"/>
    </row>
    <row r="1235" spans="26:26" ht="12.5">
      <c r="Z1235" s="50"/>
    </row>
    <row r="1236" spans="26:26" ht="12.5">
      <c r="Z1236" s="50"/>
    </row>
    <row r="1237" spans="26:26" ht="12.5">
      <c r="Z1237" s="50"/>
    </row>
    <row r="1238" spans="26:26" ht="12.5">
      <c r="Z1238" s="50"/>
    </row>
    <row r="1239" spans="26:26" ht="12.5">
      <c r="Z1239" s="50"/>
    </row>
    <row r="1240" spans="26:26" ht="12.5">
      <c r="Z1240" s="50"/>
    </row>
    <row r="1241" spans="26:26" ht="12.5">
      <c r="Z1241" s="50"/>
    </row>
    <row r="1242" spans="26:26" ht="12.5">
      <c r="Z1242" s="50"/>
    </row>
    <row r="1243" spans="26:26" ht="12.5">
      <c r="Z1243" s="50"/>
    </row>
    <row r="1244" spans="26:26" ht="12.5">
      <c r="Z1244" s="50"/>
    </row>
    <row r="1245" spans="26:26" ht="12.5">
      <c r="Z1245" s="50"/>
    </row>
    <row r="1246" spans="26:26" ht="12.5">
      <c r="Z1246" s="50"/>
    </row>
    <row r="1247" spans="26:26" ht="12.5">
      <c r="Z1247" s="50"/>
    </row>
    <row r="1248" spans="26:26" ht="12.5">
      <c r="Z1248" s="50"/>
    </row>
    <row r="1249" spans="26:26" ht="12.5">
      <c r="Z1249" s="50"/>
    </row>
    <row r="1250" spans="26:26" ht="12.5">
      <c r="Z1250" s="50"/>
    </row>
    <row r="1251" spans="26:26" ht="12.5">
      <c r="Z1251" s="50"/>
    </row>
    <row r="1252" spans="26:26" ht="12.5">
      <c r="Z1252" s="50"/>
    </row>
    <row r="1253" spans="26:26" ht="12.5">
      <c r="Z1253" s="50"/>
    </row>
    <row r="1254" spans="26:26" ht="12.5">
      <c r="Z1254" s="50"/>
    </row>
    <row r="1255" spans="26:26" ht="12.5">
      <c r="Z1255" s="50"/>
    </row>
    <row r="1256" spans="26:26" ht="12.5">
      <c r="Z1256" s="50"/>
    </row>
    <row r="1257" spans="26:26" ht="12.5">
      <c r="Z1257" s="50"/>
    </row>
    <row r="1258" spans="26:26" ht="12.5">
      <c r="Z1258" s="50"/>
    </row>
    <row r="1259" spans="26:26" ht="12.5">
      <c r="Z1259" s="50"/>
    </row>
    <row r="1260" spans="26:26" ht="12.5">
      <c r="Z1260" s="50"/>
    </row>
    <row r="1261" spans="26:26" ht="12.5">
      <c r="Z1261" s="50"/>
    </row>
    <row r="1262" spans="26:26" ht="12.5">
      <c r="Z1262" s="50"/>
    </row>
    <row r="1263" spans="26:26" ht="12.5">
      <c r="Z1263" s="50"/>
    </row>
    <row r="1264" spans="26:26" ht="12.5">
      <c r="Z1264" s="50"/>
    </row>
    <row r="1265" spans="26:26" ht="12.5">
      <c r="Z1265" s="50"/>
    </row>
    <row r="1266" spans="26:26" ht="12.5">
      <c r="Z1266" s="50"/>
    </row>
    <row r="1267" spans="26:26" ht="12.5">
      <c r="Z1267" s="50"/>
    </row>
    <row r="1268" spans="26:26" ht="12.5">
      <c r="Z1268" s="50"/>
    </row>
    <row r="1269" spans="26:26" ht="12.5">
      <c r="Z1269" s="50"/>
    </row>
    <row r="1270" spans="26:26" ht="12.5">
      <c r="Z1270" s="50"/>
    </row>
    <row r="1271" spans="26:26" ht="12.5">
      <c r="Z1271" s="50"/>
    </row>
    <row r="1272" spans="26:26" ht="12.5">
      <c r="Z1272" s="50"/>
    </row>
    <row r="1273" spans="26:26" ht="12.5">
      <c r="Z1273" s="50"/>
    </row>
    <row r="1274" spans="26:26" ht="12.5">
      <c r="Z1274" s="50"/>
    </row>
    <row r="1275" spans="26:26" ht="12.5">
      <c r="Z1275" s="50"/>
    </row>
    <row r="1276" spans="26:26" ht="12.5">
      <c r="Z1276" s="50"/>
    </row>
    <row r="1277" spans="26:26" ht="12.5">
      <c r="Z1277" s="50"/>
    </row>
    <row r="1278" spans="26:26" ht="12.5">
      <c r="Z1278" s="50"/>
    </row>
    <row r="1279" spans="26:26" ht="12.5">
      <c r="Z1279" s="50"/>
    </row>
    <row r="1280" spans="26:26" ht="12.5">
      <c r="Z1280" s="50"/>
    </row>
    <row r="1281" spans="26:26" ht="12.5">
      <c r="Z1281" s="50"/>
    </row>
    <row r="1282" spans="26:26" ht="12.5">
      <c r="Z1282" s="50"/>
    </row>
    <row r="1283" spans="26:26" ht="12.5">
      <c r="Z1283" s="50"/>
    </row>
    <row r="1284" spans="26:26" ht="12.5">
      <c r="Z1284" s="50"/>
    </row>
    <row r="1285" spans="26:26" ht="12.5">
      <c r="Z1285" s="50"/>
    </row>
    <row r="1286" spans="26:26" ht="12.5">
      <c r="Z1286" s="50"/>
    </row>
    <row r="1287" spans="26:26" ht="12.5">
      <c r="Z1287" s="50"/>
    </row>
    <row r="1288" spans="26:26" ht="12.5">
      <c r="Z1288" s="50"/>
    </row>
    <row r="1289" spans="26:26" ht="12.5">
      <c r="Z1289" s="50"/>
    </row>
    <row r="1290" spans="26:26" ht="12.5">
      <c r="Z1290" s="50"/>
    </row>
    <row r="1291" spans="26:26" ht="12.5">
      <c r="Z1291" s="50"/>
    </row>
    <row r="1292" spans="26:26" ht="12.5">
      <c r="Z1292" s="50"/>
    </row>
    <row r="1293" spans="26:26" ht="12.5">
      <c r="Z1293" s="50"/>
    </row>
    <row r="1294" spans="26:26" ht="12.5">
      <c r="Z1294" s="50"/>
    </row>
    <row r="1295" spans="26:26" ht="12.5">
      <c r="Z1295" s="50"/>
    </row>
    <row r="1296" spans="26:26" ht="12.5">
      <c r="Z1296" s="50"/>
    </row>
    <row r="1297" spans="26:26" ht="12.5">
      <c r="Z1297" s="50"/>
    </row>
    <row r="1298" spans="26:26" ht="12.5">
      <c r="Z1298" s="50"/>
    </row>
    <row r="1299" spans="26:26" ht="12.5">
      <c r="Z1299" s="50"/>
    </row>
    <row r="1300" spans="26:26" ht="12.5">
      <c r="Z1300" s="50"/>
    </row>
    <row r="1301" spans="26:26" ht="12.5">
      <c r="Z1301" s="50"/>
    </row>
    <row r="1302" spans="26:26" ht="12.5">
      <c r="Z1302" s="50"/>
    </row>
    <row r="1303" spans="26:26" ht="12.5">
      <c r="Z1303" s="50"/>
    </row>
    <row r="1304" spans="26:26" ht="12.5">
      <c r="Z1304" s="50"/>
    </row>
    <row r="1305" spans="26:26" ht="12.5">
      <c r="Z1305" s="50"/>
    </row>
    <row r="1306" spans="26:26" ht="12.5">
      <c r="Z1306" s="50"/>
    </row>
    <row r="1307" spans="26:26" ht="12.5">
      <c r="Z1307" s="50"/>
    </row>
    <row r="1308" spans="26:26" ht="12.5">
      <c r="Z1308" s="50"/>
    </row>
    <row r="1309" spans="26:26" ht="12.5">
      <c r="Z1309" s="50"/>
    </row>
    <row r="1310" spans="26:26" ht="12.5">
      <c r="Z1310" s="50"/>
    </row>
    <row r="1311" spans="26:26" ht="12.5">
      <c r="Z1311" s="50"/>
    </row>
    <row r="1312" spans="26:26" ht="12.5">
      <c r="Z1312" s="50"/>
    </row>
    <row r="1313" spans="26:26" ht="12.5">
      <c r="Z1313" s="50"/>
    </row>
    <row r="1314" spans="26:26" ht="12.5">
      <c r="Z1314" s="50"/>
    </row>
    <row r="1315" spans="26:26" ht="12.5">
      <c r="Z1315" s="50"/>
    </row>
    <row r="1316" spans="26:26" ht="12.5">
      <c r="Z1316" s="50"/>
    </row>
    <row r="1317" spans="26:26" ht="12.5">
      <c r="Z1317" s="50"/>
    </row>
    <row r="1318" spans="26:26" ht="12.5">
      <c r="Z1318" s="50"/>
    </row>
    <row r="1319" spans="26:26" ht="12.5">
      <c r="Z1319" s="50"/>
    </row>
    <row r="1320" spans="26:26" ht="12.5">
      <c r="Z1320" s="50"/>
    </row>
    <row r="1321" spans="26:26" ht="12.5">
      <c r="Z1321" s="50"/>
    </row>
    <row r="1322" spans="26:26" ht="12.5">
      <c r="Z1322" s="50"/>
    </row>
    <row r="1323" spans="26:26" ht="12.5">
      <c r="Z1323" s="50"/>
    </row>
    <row r="1324" spans="26:26" ht="12.5">
      <c r="Z1324" s="50"/>
    </row>
    <row r="1325" spans="26:26" ht="12.5">
      <c r="Z1325" s="50"/>
    </row>
    <row r="1326" spans="26:26" ht="12.5">
      <c r="Z1326" s="50"/>
    </row>
    <row r="1327" spans="26:26" ht="12.5">
      <c r="Z1327" s="50"/>
    </row>
    <row r="1328" spans="26:26" ht="12.5">
      <c r="Z1328" s="50"/>
    </row>
    <row r="1329" spans="26:26" ht="12.5">
      <c r="Z1329" s="50"/>
    </row>
    <row r="1330" spans="26:26" ht="12.5">
      <c r="Z1330" s="50"/>
    </row>
    <row r="1331" spans="26:26" ht="12.5">
      <c r="Z1331" s="50"/>
    </row>
    <row r="1332" spans="26:26" ht="12.5">
      <c r="Z1332" s="50"/>
    </row>
    <row r="1333" spans="26:26" ht="12.5">
      <c r="Z1333" s="50"/>
    </row>
    <row r="1334" spans="26:26" ht="12.5">
      <c r="Z1334" s="50"/>
    </row>
    <row r="1335" spans="26:26" ht="12.5">
      <c r="Z1335" s="50"/>
    </row>
    <row r="1336" spans="26:26" ht="12.5">
      <c r="Z1336" s="50"/>
    </row>
    <row r="1337" spans="26:26" ht="12.5">
      <c r="Z1337" s="50"/>
    </row>
    <row r="1338" spans="26:26" ht="12.5">
      <c r="Z1338" s="50"/>
    </row>
    <row r="1339" spans="26:26" ht="12.5">
      <c r="Z1339" s="50"/>
    </row>
    <row r="1340" spans="26:26" ht="12.5">
      <c r="Z1340" s="50"/>
    </row>
    <row r="1341" spans="26:26" ht="12.5">
      <c r="Z1341" s="50"/>
    </row>
    <row r="1342" spans="26:26" ht="12.5">
      <c r="Z1342" s="50"/>
    </row>
    <row r="1343" spans="26:26" ht="12.5">
      <c r="Z1343" s="50"/>
    </row>
    <row r="1344" spans="26:26" ht="12.5">
      <c r="Z1344" s="50"/>
    </row>
    <row r="1345" spans="26:28" ht="12.5">
      <c r="Z1345" s="50"/>
    </row>
    <row r="1346" spans="26:28" ht="12.5">
      <c r="Z1346" s="50"/>
    </row>
    <row r="1347" spans="26:28" ht="12.5">
      <c r="Z1347" s="50"/>
    </row>
    <row r="1348" spans="26:28" ht="12.5">
      <c r="Z1348" s="50"/>
    </row>
    <row r="1349" spans="26:28" ht="12.5">
      <c r="Z1349" s="50"/>
    </row>
    <row r="1350" spans="26:28" ht="12.5">
      <c r="Z1350" s="50"/>
    </row>
    <row r="1351" spans="26:28" ht="12.5">
      <c r="Z1351" s="50"/>
    </row>
    <row r="1352" spans="26:28" ht="12.5">
      <c r="Z1352" s="50"/>
      <c r="AB1352" s="168"/>
    </row>
    <row r="1353" spans="26:28" ht="12.5">
      <c r="Z1353" s="50"/>
    </row>
    <row r="1354" spans="26:28" ht="12.5">
      <c r="Z1354" s="50"/>
    </row>
    <row r="1355" spans="26:28" ht="12.5">
      <c r="Z1355" s="50"/>
    </row>
    <row r="1356" spans="26:28" ht="12.5">
      <c r="Z1356" s="50"/>
    </row>
    <row r="1357" spans="26:28" ht="12.5">
      <c r="Z1357" s="50"/>
    </row>
    <row r="1358" spans="26:28" ht="12.5">
      <c r="Z1358" s="50"/>
    </row>
    <row r="1359" spans="26:28" ht="12.5">
      <c r="Z1359" s="50"/>
    </row>
    <row r="1360" spans="26:28" ht="12.5">
      <c r="Z1360" s="50"/>
    </row>
    <row r="1361" spans="26:26" ht="12.5">
      <c r="Z1361" s="50"/>
    </row>
    <row r="1362" spans="26:26" ht="12.5">
      <c r="Z1362" s="50"/>
    </row>
    <row r="1363" spans="26:26" ht="12.5">
      <c r="Z1363" s="50"/>
    </row>
    <row r="1364" spans="26:26" ht="12.5">
      <c r="Z1364" s="50"/>
    </row>
    <row r="1365" spans="26:26" ht="12.5">
      <c r="Z1365" s="50"/>
    </row>
    <row r="1366" spans="26:26" ht="12.5">
      <c r="Z1366" s="50"/>
    </row>
    <row r="1367" spans="26:26" ht="12.5">
      <c r="Z1367" s="50"/>
    </row>
    <row r="1368" spans="26:26" ht="12.5">
      <c r="Z1368" s="50"/>
    </row>
    <row r="1369" spans="26:26" ht="12.5">
      <c r="Z1369" s="50"/>
    </row>
    <row r="1370" spans="26:26" ht="12.5">
      <c r="Z1370" s="50"/>
    </row>
    <row r="1371" spans="26:26" ht="12.5">
      <c r="Z1371" s="50"/>
    </row>
    <row r="1372" spans="26:26" ht="12.5">
      <c r="Z1372" s="50"/>
    </row>
    <row r="1373" spans="26:26" ht="12.5">
      <c r="Z1373" s="50"/>
    </row>
    <row r="1374" spans="26:26" ht="12.5">
      <c r="Z1374" s="50"/>
    </row>
    <row r="1375" spans="26:26" ht="12.5">
      <c r="Z1375" s="50"/>
    </row>
    <row r="1376" spans="26:26" ht="12.5">
      <c r="Z1376" s="50"/>
    </row>
    <row r="1377" spans="26:26" ht="12.5">
      <c r="Z1377" s="50"/>
    </row>
    <row r="1378" spans="26:26" ht="12.5">
      <c r="Z1378" s="50"/>
    </row>
    <row r="1379" spans="26:26" ht="12.5">
      <c r="Z1379" s="50"/>
    </row>
    <row r="1380" spans="26:26" ht="12.5">
      <c r="Z1380" s="50"/>
    </row>
    <row r="1381" spans="26:26" ht="12.5">
      <c r="Z1381" s="50"/>
    </row>
    <row r="1382" spans="26:26" ht="12.5">
      <c r="Z1382" s="50"/>
    </row>
    <row r="1383" spans="26:26" ht="12.5">
      <c r="Z1383" s="50"/>
    </row>
    <row r="1384" spans="26:26" ht="12.5">
      <c r="Z1384" s="50"/>
    </row>
    <row r="1385" spans="26:26" ht="12.5">
      <c r="Z1385" s="50"/>
    </row>
    <row r="1386" spans="26:26" ht="12.5">
      <c r="Z1386" s="50"/>
    </row>
    <row r="1387" spans="26:26" ht="12.5">
      <c r="Z1387" s="50"/>
    </row>
    <row r="1388" spans="26:26" ht="12.5">
      <c r="Z1388" s="50"/>
    </row>
    <row r="1389" spans="26:26" ht="12.5">
      <c r="Z1389" s="50"/>
    </row>
    <row r="1390" spans="26:26" ht="12.5">
      <c r="Z1390" s="50"/>
    </row>
    <row r="1391" spans="26:26" ht="12.5">
      <c r="Z1391" s="50"/>
    </row>
    <row r="1392" spans="26:26" ht="12.5">
      <c r="Z1392" s="50"/>
    </row>
    <row r="1393" spans="26:26" ht="12.5">
      <c r="Z1393" s="50"/>
    </row>
    <row r="1394" spans="26:26" ht="12.5">
      <c r="Z1394" s="50"/>
    </row>
    <row r="1395" spans="26:26" ht="12.5">
      <c r="Z1395" s="50"/>
    </row>
    <row r="1396" spans="26:26" ht="12.5">
      <c r="Z1396" s="50"/>
    </row>
    <row r="1397" spans="26:26" ht="12.5">
      <c r="Z1397" s="50"/>
    </row>
    <row r="1398" spans="26:26" ht="12.5">
      <c r="Z1398" s="50"/>
    </row>
    <row r="1399" spans="26:26" ht="12.5">
      <c r="Z1399" s="50"/>
    </row>
    <row r="1400" spans="26:26" ht="12.5">
      <c r="Z1400" s="50"/>
    </row>
    <row r="1401" spans="26:26" ht="12.5">
      <c r="Z1401" s="50"/>
    </row>
    <row r="1402" spans="26:26" ht="12.5">
      <c r="Z1402" s="50"/>
    </row>
    <row r="1403" spans="26:26" ht="12.5">
      <c r="Z1403" s="50"/>
    </row>
    <row r="1404" spans="26:26" ht="12.5">
      <c r="Z1404" s="50"/>
    </row>
    <row r="1405" spans="26:26" ht="12.5">
      <c r="Z1405" s="50"/>
    </row>
    <row r="1406" spans="26:26" ht="12.5">
      <c r="Z1406" s="50"/>
    </row>
    <row r="1407" spans="26:26" ht="12.5">
      <c r="Z1407" s="50"/>
    </row>
    <row r="1408" spans="26:26" ht="12.5">
      <c r="Z1408" s="50"/>
    </row>
    <row r="1409" spans="26:26" ht="12.5">
      <c r="Z1409" s="50"/>
    </row>
    <row r="1410" spans="26:26" ht="12.5">
      <c r="Z1410" s="50"/>
    </row>
    <row r="1411" spans="26:26" ht="12.5">
      <c r="Z1411" s="50"/>
    </row>
    <row r="1412" spans="26:26" ht="12.5">
      <c r="Z1412" s="50"/>
    </row>
    <row r="1413" spans="26:26" ht="12.5">
      <c r="Z1413" s="50"/>
    </row>
    <row r="1414" spans="26:26" ht="12.5">
      <c r="Z1414" s="50"/>
    </row>
    <row r="1415" spans="26:26" ht="12.5">
      <c r="Z1415" s="50"/>
    </row>
    <row r="1416" spans="26:26" ht="12.5">
      <c r="Z1416" s="50"/>
    </row>
    <row r="1417" spans="26:26" ht="12.5">
      <c r="Z1417" s="50"/>
    </row>
    <row r="1418" spans="26:26" ht="12.5">
      <c r="Z1418" s="50"/>
    </row>
    <row r="1419" spans="26:26" ht="12.5">
      <c r="Z1419" s="50"/>
    </row>
    <row r="1420" spans="26:26" ht="12.5">
      <c r="Z1420" s="50"/>
    </row>
    <row r="1421" spans="26:26" ht="12.5">
      <c r="Z1421" s="50"/>
    </row>
    <row r="1422" spans="26:26" ht="12.5">
      <c r="Z1422" s="50"/>
    </row>
    <row r="1423" spans="26:26" ht="12.5">
      <c r="Z1423" s="50"/>
    </row>
    <row r="1424" spans="26:26" ht="12.5">
      <c r="Z1424" s="50"/>
    </row>
    <row r="1425" spans="26:26" ht="12.5">
      <c r="Z1425" s="50"/>
    </row>
    <row r="1426" spans="26:26" ht="12.5">
      <c r="Z1426" s="50"/>
    </row>
    <row r="1427" spans="26:26" ht="12.5">
      <c r="Z1427" s="50"/>
    </row>
    <row r="1428" spans="26:26" ht="12.5">
      <c r="Z1428" s="50"/>
    </row>
    <row r="1429" spans="26:26" ht="12.5">
      <c r="Z1429" s="50"/>
    </row>
    <row r="1430" spans="26:26" ht="12.5">
      <c r="Z1430" s="50"/>
    </row>
    <row r="1431" spans="26:26" ht="12.5">
      <c r="Z1431" s="50"/>
    </row>
    <row r="1432" spans="26:26" ht="12.5">
      <c r="Z1432" s="50"/>
    </row>
    <row r="1433" spans="26:26" ht="12.5">
      <c r="Z1433" s="50"/>
    </row>
    <row r="1434" spans="26:26" ht="12.5">
      <c r="Z1434" s="50"/>
    </row>
    <row r="1435" spans="26:26" ht="12.5">
      <c r="Z1435" s="50"/>
    </row>
    <row r="1436" spans="26:26" ht="12.5">
      <c r="Z1436" s="50"/>
    </row>
    <row r="1437" spans="26:26" ht="12.5">
      <c r="Z1437" s="50"/>
    </row>
    <row r="1438" spans="26:26" ht="12.5">
      <c r="Z1438" s="50"/>
    </row>
    <row r="1439" spans="26:26" ht="12.5">
      <c r="Z1439" s="50"/>
    </row>
    <row r="1440" spans="26:26" ht="12.5">
      <c r="Z1440" s="50"/>
    </row>
    <row r="1441" spans="26:26" ht="12.5">
      <c r="Z1441" s="50"/>
    </row>
    <row r="1442" spans="26:26" ht="12.5">
      <c r="Z1442" s="50"/>
    </row>
    <row r="1443" spans="26:26" ht="12.5">
      <c r="Z1443" s="50"/>
    </row>
    <row r="1444" spans="26:26" ht="12.5">
      <c r="Z1444" s="50"/>
    </row>
    <row r="1445" spans="26:26" ht="12.5">
      <c r="Z1445" s="50"/>
    </row>
    <row r="1446" spans="26:26" ht="12.5">
      <c r="Z1446" s="50"/>
    </row>
    <row r="1447" spans="26:26" ht="12.5">
      <c r="Z1447" s="50"/>
    </row>
    <row r="1448" spans="26:26" ht="12.5">
      <c r="Z1448" s="50"/>
    </row>
    <row r="1449" spans="26:26" ht="12.5">
      <c r="Z1449" s="50"/>
    </row>
    <row r="1450" spans="26:26" ht="12.5">
      <c r="Z1450" s="50"/>
    </row>
    <row r="1451" spans="26:26" ht="12.5">
      <c r="Z1451" s="50"/>
    </row>
    <row r="1452" spans="26:26" ht="12.5">
      <c r="Z1452" s="50"/>
    </row>
    <row r="1453" spans="26:26" ht="12.5">
      <c r="Z1453" s="50"/>
    </row>
    <row r="1454" spans="26:26" ht="12.5">
      <c r="Z1454" s="50"/>
    </row>
    <row r="1455" spans="26:26" ht="12.5">
      <c r="Z1455" s="50"/>
    </row>
    <row r="1456" spans="26:26" ht="12.5">
      <c r="Z1456" s="50"/>
    </row>
    <row r="1457" spans="26:28" ht="12.5">
      <c r="Z1457" s="50"/>
    </row>
    <row r="1458" spans="26:28" ht="12.5">
      <c r="Z1458" s="50"/>
    </row>
    <row r="1459" spans="26:28" ht="12.5">
      <c r="Z1459" s="50"/>
    </row>
    <row r="1460" spans="26:28" ht="12.5">
      <c r="Z1460" s="50"/>
    </row>
    <row r="1461" spans="26:28" ht="12.5">
      <c r="Z1461" s="50"/>
    </row>
    <row r="1462" spans="26:28" ht="12.5">
      <c r="Z1462" s="50"/>
    </row>
    <row r="1463" spans="26:28" ht="12.5">
      <c r="Z1463" s="50"/>
    </row>
    <row r="1464" spans="26:28" ht="12.5">
      <c r="Z1464" s="50"/>
    </row>
    <row r="1465" spans="26:28" ht="12.5">
      <c r="Z1465" s="50"/>
    </row>
    <row r="1466" spans="26:28" ht="12.5">
      <c r="Z1466" s="50"/>
    </row>
    <row r="1467" spans="26:28" ht="12.5">
      <c r="Z1467" s="50"/>
      <c r="AB1467" s="168"/>
    </row>
    <row r="1468" spans="26:28" ht="12.5">
      <c r="Z1468" s="50"/>
    </row>
    <row r="1469" spans="26:28" ht="12.5">
      <c r="Z1469" s="50"/>
    </row>
    <row r="1470" spans="26:28" ht="12.5">
      <c r="Z1470" s="50"/>
    </row>
    <row r="1471" spans="26:28" ht="12.5">
      <c r="Z1471" s="50"/>
    </row>
    <row r="1472" spans="26:28" ht="12.5">
      <c r="Z1472" s="50"/>
    </row>
    <row r="1473" spans="26:26" ht="12.5">
      <c r="Z1473" s="50"/>
    </row>
    <row r="1474" spans="26:26" ht="12.5">
      <c r="Z1474" s="50"/>
    </row>
    <row r="1475" spans="26:26" ht="12.5">
      <c r="Z1475" s="50"/>
    </row>
    <row r="1476" spans="26:26" ht="12.5">
      <c r="Z1476" s="50"/>
    </row>
    <row r="1477" spans="26:26" ht="12.5">
      <c r="Z1477" s="50"/>
    </row>
    <row r="1478" spans="26:26" ht="12.5">
      <c r="Z1478" s="50"/>
    </row>
    <row r="1479" spans="26:26" ht="12.5">
      <c r="Z1479" s="50"/>
    </row>
    <row r="1480" spans="26:26" ht="12.5">
      <c r="Z1480" s="50"/>
    </row>
    <row r="1481" spans="26:26" ht="12.5">
      <c r="Z1481" s="50"/>
    </row>
    <row r="1482" spans="26:26" ht="12.5">
      <c r="Z1482" s="50"/>
    </row>
    <row r="1483" spans="26:26" ht="12.5">
      <c r="Z1483" s="50"/>
    </row>
    <row r="1484" spans="26:26" ht="12.5">
      <c r="Z1484" s="50"/>
    </row>
    <row r="1485" spans="26:26" ht="12.5">
      <c r="Z1485" s="50"/>
    </row>
    <row r="1486" spans="26:26" ht="12.5">
      <c r="Z1486" s="50"/>
    </row>
    <row r="1487" spans="26:26" ht="12.5">
      <c r="Z1487" s="50"/>
    </row>
    <row r="1488" spans="26:26" ht="12.5">
      <c r="Z1488" s="50"/>
    </row>
    <row r="1489" spans="26:26" ht="12.5">
      <c r="Z1489" s="50"/>
    </row>
    <row r="1490" spans="26:26" ht="12.5">
      <c r="Z1490" s="50"/>
    </row>
    <row r="1491" spans="26:26" ht="12.5">
      <c r="Z1491" s="50"/>
    </row>
    <row r="1492" spans="26:26" ht="12.5">
      <c r="Z1492" s="50"/>
    </row>
    <row r="1493" spans="26:26" ht="12.5">
      <c r="Z1493" s="50"/>
    </row>
    <row r="1494" spans="26:26" ht="12.5">
      <c r="Z1494" s="50"/>
    </row>
    <row r="1495" spans="26:26" ht="12.5">
      <c r="Z1495" s="50"/>
    </row>
    <row r="1496" spans="26:26" ht="12.5">
      <c r="Z1496" s="50"/>
    </row>
    <row r="1497" spans="26:26" ht="12.5">
      <c r="Z1497" s="180"/>
    </row>
    <row r="1498" spans="26:26" ht="12.5">
      <c r="Z1498" s="180"/>
    </row>
    <row r="1499" spans="26:26" ht="12.5">
      <c r="Z1499" s="180"/>
    </row>
    <row r="1500" spans="26:26" ht="12.5">
      <c r="Z1500" s="180"/>
    </row>
    <row r="1501" spans="26:26" ht="12.5">
      <c r="Z1501" s="50"/>
    </row>
    <row r="1502" spans="26:26" ht="12.5">
      <c r="Z1502" s="50"/>
    </row>
    <row r="1503" spans="26:26" ht="12.5">
      <c r="Z1503" s="50"/>
    </row>
    <row r="1504" spans="26:26" ht="12.5">
      <c r="Z1504" s="50"/>
    </row>
    <row r="1505" spans="26:26" ht="12.5">
      <c r="Z1505" s="50"/>
    </row>
    <row r="1506" spans="26:26" ht="12.5">
      <c r="Z1506" s="50"/>
    </row>
    <row r="1507" spans="26:26" ht="12.5">
      <c r="Z1507" s="50"/>
    </row>
    <row r="1508" spans="26:26" ht="12.5">
      <c r="Z1508" s="50"/>
    </row>
    <row r="1509" spans="26:26" ht="12.5">
      <c r="Z1509" s="50"/>
    </row>
    <row r="1510" spans="26:26" ht="12.5">
      <c r="Z1510" s="50"/>
    </row>
    <row r="1511" spans="26:26" ht="12.5">
      <c r="Z1511" s="50"/>
    </row>
    <row r="1512" spans="26:26" ht="12.5">
      <c r="Z1512" s="50"/>
    </row>
    <row r="1513" spans="26:26" ht="12.5">
      <c r="Z1513" s="50"/>
    </row>
    <row r="1514" spans="26:26" ht="12.5">
      <c r="Z1514" s="50"/>
    </row>
    <row r="1515" spans="26:26" ht="12.5">
      <c r="Z1515" s="50"/>
    </row>
    <row r="1516" spans="26:26" ht="12.5">
      <c r="Z1516" s="50"/>
    </row>
    <row r="1517" spans="26:26" ht="12.5">
      <c r="Z1517" s="50"/>
    </row>
    <row r="1518" spans="26:26" ht="12.5">
      <c r="Z1518" s="50"/>
    </row>
    <row r="1519" spans="26:26" ht="12.5">
      <c r="Z1519" s="50"/>
    </row>
    <row r="1520" spans="26:26" ht="12.5">
      <c r="Z1520" s="50"/>
    </row>
    <row r="1521" spans="26:26" ht="12.5">
      <c r="Z1521" s="50"/>
    </row>
    <row r="1522" spans="26:26" ht="12.5">
      <c r="Z1522" s="50"/>
    </row>
    <row r="1523" spans="26:26" ht="12.5">
      <c r="Z1523" s="50"/>
    </row>
    <row r="1524" spans="26:26" ht="12.5">
      <c r="Z1524" s="50"/>
    </row>
    <row r="1525" spans="26:26" ht="12.5">
      <c r="Z1525" s="50"/>
    </row>
    <row r="1526" spans="26:26" ht="12.5">
      <c r="Z1526" s="50"/>
    </row>
    <row r="1527" spans="26:26" ht="12.5">
      <c r="Z1527" s="50"/>
    </row>
    <row r="1528" spans="26:26" ht="12.5">
      <c r="Z1528" s="50"/>
    </row>
    <row r="1529" spans="26:26" ht="12.5">
      <c r="Z1529" s="50"/>
    </row>
    <row r="1530" spans="26:26" ht="12.5">
      <c r="Z1530" s="50"/>
    </row>
    <row r="1531" spans="26:26" ht="12.5">
      <c r="Z1531" s="50"/>
    </row>
    <row r="1532" spans="26:26" ht="12.5">
      <c r="Z1532" s="50"/>
    </row>
    <row r="1533" spans="26:26" ht="12.5">
      <c r="Z1533" s="50"/>
    </row>
    <row r="1534" spans="26:26" ht="12.5">
      <c r="Z1534" s="50"/>
    </row>
    <row r="1535" spans="26:26" ht="12.5">
      <c r="Z1535" s="50"/>
    </row>
    <row r="1536" spans="26:26" ht="12.5">
      <c r="Z1536" s="50"/>
    </row>
    <row r="1537" spans="26:26" ht="12.5">
      <c r="Z1537" s="50"/>
    </row>
    <row r="1538" spans="26:26" ht="12.5">
      <c r="Z1538" s="50"/>
    </row>
    <row r="1539" spans="26:26" ht="12.5">
      <c r="Z1539" s="50"/>
    </row>
    <row r="1540" spans="26:26" ht="12.5">
      <c r="Z1540" s="50"/>
    </row>
    <row r="1541" spans="26:26" ht="12.5">
      <c r="Z1541" s="50"/>
    </row>
    <row r="1542" spans="26:26" ht="12.5">
      <c r="Z1542" s="50"/>
    </row>
    <row r="1543" spans="26:26" ht="12.5">
      <c r="Z1543" s="50"/>
    </row>
    <row r="1544" spans="26:26" ht="12.5">
      <c r="Z1544" s="50"/>
    </row>
    <row r="1545" spans="26:26" ht="12.5">
      <c r="Z1545" s="50"/>
    </row>
    <row r="1546" spans="26:26" ht="12.5">
      <c r="Z1546" s="50"/>
    </row>
    <row r="1547" spans="26:26" ht="12.5">
      <c r="Z1547" s="50"/>
    </row>
    <row r="1548" spans="26:26" ht="12.5">
      <c r="Z1548" s="50"/>
    </row>
    <row r="1549" spans="26:26" ht="12.5">
      <c r="Z1549" s="50"/>
    </row>
    <row r="1550" spans="26:26" ht="12.5">
      <c r="Z1550" s="50"/>
    </row>
    <row r="1551" spans="26:26" ht="12.5">
      <c r="Z1551" s="50"/>
    </row>
    <row r="1552" spans="26:26" ht="12.5">
      <c r="Z1552" s="50"/>
    </row>
    <row r="1553" spans="26:28" ht="12.5">
      <c r="Z1553" s="50"/>
    </row>
    <row r="1554" spans="26:28" ht="12.5">
      <c r="Z1554" s="50"/>
    </row>
    <row r="1555" spans="26:28" ht="12.5">
      <c r="Z1555" s="50"/>
    </row>
    <row r="1556" spans="26:28" ht="12.5">
      <c r="Z1556" s="50"/>
    </row>
    <row r="1557" spans="26:28" ht="12.5">
      <c r="Z1557" s="50"/>
    </row>
    <row r="1558" spans="26:28" ht="12.5">
      <c r="Z1558" s="50"/>
    </row>
    <row r="1559" spans="26:28" ht="12.5">
      <c r="Z1559" s="50"/>
    </row>
    <row r="1560" spans="26:28" ht="12.5">
      <c r="Z1560" s="50"/>
    </row>
    <row r="1561" spans="26:28" ht="12.5">
      <c r="Z1561" s="50"/>
    </row>
    <row r="1562" spans="26:28" ht="12.5">
      <c r="Z1562" s="50"/>
    </row>
    <row r="1563" spans="26:28" ht="12.5">
      <c r="Z1563" s="50"/>
      <c r="AB1563" s="168"/>
    </row>
    <row r="1564" spans="26:28" ht="12.5">
      <c r="Z1564" s="50"/>
    </row>
    <row r="1565" spans="26:28" ht="12.5">
      <c r="Z1565" s="50"/>
    </row>
    <row r="1566" spans="26:28" ht="12.5">
      <c r="Z1566" s="50"/>
    </row>
    <row r="1567" spans="26:28" ht="12.5">
      <c r="Z1567" s="50"/>
    </row>
    <row r="1568" spans="26:28" ht="12.5">
      <c r="Z1568" s="50"/>
    </row>
    <row r="1569" spans="26:26" ht="12.5">
      <c r="Z1569" s="50"/>
    </row>
    <row r="1570" spans="26:26" ht="12.5">
      <c r="Z1570" s="50"/>
    </row>
    <row r="1571" spans="26:26" ht="12.5">
      <c r="Z1571" s="50"/>
    </row>
    <row r="1572" spans="26:26" ht="12.5">
      <c r="Z1572" s="50"/>
    </row>
    <row r="1573" spans="26:26" ht="12.5">
      <c r="Z1573" s="50"/>
    </row>
    <row r="1574" spans="26:26" ht="12.5">
      <c r="Z1574" s="50"/>
    </row>
    <row r="1575" spans="26:26" ht="12.5">
      <c r="Z1575" s="50"/>
    </row>
    <row r="1576" spans="26:26" ht="12.5">
      <c r="Z1576" s="50"/>
    </row>
    <row r="1577" spans="26:26" ht="12.5">
      <c r="Z1577" s="50"/>
    </row>
    <row r="1578" spans="26:26" ht="12.5">
      <c r="Z1578" s="50"/>
    </row>
    <row r="1579" spans="26:26" ht="12.5">
      <c r="Z1579" s="50"/>
    </row>
    <row r="1580" spans="26:26" ht="12.5">
      <c r="Z1580" s="50"/>
    </row>
    <row r="1581" spans="26:26" ht="12.5">
      <c r="Z1581" s="50"/>
    </row>
    <row r="1582" spans="26:26" ht="12.5">
      <c r="Z1582" s="50"/>
    </row>
    <row r="1583" spans="26:26" ht="12.5">
      <c r="Z1583" s="50"/>
    </row>
    <row r="1584" spans="26:26" ht="12.5">
      <c r="Z1584" s="50"/>
    </row>
    <row r="1585" spans="26:26" ht="12.5">
      <c r="Z1585" s="50"/>
    </row>
    <row r="1586" spans="26:26" ht="12.5">
      <c r="Z1586" s="50"/>
    </row>
    <row r="1587" spans="26:26" ht="12.5">
      <c r="Z1587" s="50"/>
    </row>
    <row r="1588" spans="26:26" ht="12.5">
      <c r="Z1588" s="50"/>
    </row>
    <row r="1589" spans="26:26" ht="12.5">
      <c r="Z1589" s="50"/>
    </row>
    <row r="1590" spans="26:26" ht="12.5">
      <c r="Z1590" s="50"/>
    </row>
    <row r="1591" spans="26:26" ht="12.5">
      <c r="Z1591" s="50"/>
    </row>
    <row r="1592" spans="26:26" ht="12.5">
      <c r="Z1592" s="50"/>
    </row>
    <row r="1593" spans="26:26" ht="12.5">
      <c r="Z1593" s="50"/>
    </row>
    <row r="1594" spans="26:26" ht="12.5">
      <c r="Z1594" s="50"/>
    </row>
    <row r="1595" spans="26:26" ht="12.5">
      <c r="Z1595" s="50"/>
    </row>
    <row r="1596" spans="26:26" ht="12.5">
      <c r="Z1596" s="50"/>
    </row>
    <row r="1597" spans="26:26" ht="12.5">
      <c r="Z1597" s="50"/>
    </row>
    <row r="1598" spans="26:26" ht="12.5">
      <c r="Z1598" s="50"/>
    </row>
    <row r="1599" spans="26:26" ht="12.5">
      <c r="Z1599" s="50"/>
    </row>
    <row r="1600" spans="26:26" ht="12.5">
      <c r="Z1600" s="50"/>
    </row>
    <row r="1601" spans="26:26" ht="12.5">
      <c r="Z1601" s="50"/>
    </row>
    <row r="1602" spans="26:26" ht="12.5">
      <c r="Z1602" s="50"/>
    </row>
    <row r="1603" spans="26:26" ht="12.5">
      <c r="Z1603" s="50"/>
    </row>
    <row r="1604" spans="26:26" ht="12.5">
      <c r="Z1604" s="50"/>
    </row>
    <row r="1605" spans="26:26" ht="12.5">
      <c r="Z1605" s="50"/>
    </row>
    <row r="1606" spans="26:26" ht="12.5">
      <c r="Z1606" s="50"/>
    </row>
    <row r="1607" spans="26:26" ht="12.5">
      <c r="Z1607" s="50"/>
    </row>
    <row r="1608" spans="26:26" ht="12.5">
      <c r="Z1608" s="50"/>
    </row>
    <row r="1609" spans="26:26" ht="12.5">
      <c r="Z1609" s="50"/>
    </row>
    <row r="1610" spans="26:26" ht="12.5">
      <c r="Z1610" s="50"/>
    </row>
    <row r="1611" spans="26:26" ht="12.5">
      <c r="Z1611" s="50"/>
    </row>
    <row r="1612" spans="26:26" ht="12.5">
      <c r="Z1612" s="50"/>
    </row>
    <row r="1613" spans="26:26" ht="12.5">
      <c r="Z1613" s="50"/>
    </row>
    <row r="1614" spans="26:26" ht="12.5">
      <c r="Z1614" s="50"/>
    </row>
    <row r="1615" spans="26:26" ht="12.5">
      <c r="Z1615" s="50"/>
    </row>
    <row r="1616" spans="26:26" ht="12.5">
      <c r="Z1616" s="50"/>
    </row>
    <row r="1617" spans="26:26" ht="12.5">
      <c r="Z1617" s="50"/>
    </row>
    <row r="1618" spans="26:26" ht="12.5">
      <c r="Z1618" s="50"/>
    </row>
    <row r="1619" spans="26:26" ht="12.5">
      <c r="Z1619" s="50"/>
    </row>
    <row r="1620" spans="26:26" ht="12.5">
      <c r="Z1620" s="50"/>
    </row>
    <row r="1621" spans="26:26" ht="12.5">
      <c r="Z1621" s="50"/>
    </row>
    <row r="1622" spans="26:26" ht="12.5">
      <c r="Z1622" s="50"/>
    </row>
    <row r="1623" spans="26:26" ht="12.5">
      <c r="Z1623" s="50"/>
    </row>
    <row r="1624" spans="26:26" ht="12.5">
      <c r="Z1624" s="50"/>
    </row>
    <row r="1625" spans="26:26" ht="12.5">
      <c r="Z1625" s="50"/>
    </row>
    <row r="1626" spans="26:26" ht="12.5">
      <c r="Z1626" s="50"/>
    </row>
    <row r="1627" spans="26:26" ht="12.5">
      <c r="Z1627" s="50"/>
    </row>
    <row r="1628" spans="26:26" ht="12.5">
      <c r="Z1628" s="50"/>
    </row>
    <row r="1629" spans="26:26" ht="12.5">
      <c r="Z1629" s="50"/>
    </row>
    <row r="1630" spans="26:26" ht="12.5">
      <c r="Z1630" s="50"/>
    </row>
    <row r="1631" spans="26:26" ht="12.5">
      <c r="Z1631" s="50"/>
    </row>
    <row r="1632" spans="26:26" ht="12.5">
      <c r="Z1632" s="50"/>
    </row>
    <row r="1633" spans="26:26" ht="12.5">
      <c r="Z1633" s="50"/>
    </row>
    <row r="1634" spans="26:26" ht="12.5">
      <c r="Z1634" s="50"/>
    </row>
    <row r="1635" spans="26:26" ht="12.5">
      <c r="Z1635" s="50"/>
    </row>
    <row r="1636" spans="26:26" ht="12.5">
      <c r="Z1636" s="50"/>
    </row>
    <row r="1637" spans="26:26" ht="12.5">
      <c r="Z1637" s="50"/>
    </row>
    <row r="1638" spans="26:26" ht="12.5">
      <c r="Z1638" s="50"/>
    </row>
    <row r="1639" spans="26:26" ht="12.5">
      <c r="Z1639" s="50"/>
    </row>
    <row r="1640" spans="26:26" ht="12.5">
      <c r="Z1640" s="50"/>
    </row>
    <row r="1641" spans="26:26" ht="12.5">
      <c r="Z1641" s="50"/>
    </row>
    <row r="1642" spans="26:26" ht="12.5">
      <c r="Z1642" s="50"/>
    </row>
    <row r="1643" spans="26:26" ht="12.5">
      <c r="Z1643" s="50"/>
    </row>
    <row r="1644" spans="26:26" ht="12.5">
      <c r="Z1644" s="50"/>
    </row>
    <row r="1645" spans="26:26" ht="12.5">
      <c r="Z1645" s="50"/>
    </row>
    <row r="1646" spans="26:26" ht="12.5">
      <c r="Z1646" s="50"/>
    </row>
    <row r="1647" spans="26:26" ht="12.5">
      <c r="Z1647" s="50"/>
    </row>
    <row r="1648" spans="26:26" ht="12.5">
      <c r="Z1648" s="50"/>
    </row>
    <row r="1649" spans="26:28" ht="12.5">
      <c r="Z1649" s="50"/>
    </row>
    <row r="1650" spans="26:28" ht="12.5">
      <c r="Z1650" s="50"/>
    </row>
    <row r="1651" spans="26:28" ht="12.5">
      <c r="Z1651" s="50"/>
    </row>
    <row r="1652" spans="26:28" ht="12.5">
      <c r="Z1652" s="50"/>
    </row>
    <row r="1653" spans="26:28" ht="12.5">
      <c r="Z1653" s="50"/>
    </row>
    <row r="1654" spans="26:28" ht="12.5">
      <c r="Z1654" s="50"/>
    </row>
    <row r="1655" spans="26:28" ht="12.5">
      <c r="Z1655" s="50"/>
    </row>
    <row r="1656" spans="26:28" ht="12.5">
      <c r="Z1656" s="50"/>
    </row>
    <row r="1657" spans="26:28" ht="12.5">
      <c r="Z1657" s="50"/>
    </row>
    <row r="1658" spans="26:28" ht="12.5">
      <c r="Z1658" s="50"/>
    </row>
    <row r="1659" spans="26:28" ht="12.5">
      <c r="Z1659" s="50"/>
    </row>
    <row r="1660" spans="26:28" ht="12.5">
      <c r="Z1660" s="50"/>
    </row>
    <row r="1661" spans="26:28" ht="12.5">
      <c r="Z1661" s="50"/>
    </row>
    <row r="1662" spans="26:28" ht="12.5">
      <c r="Z1662" s="50"/>
    </row>
    <row r="1663" spans="26:28" ht="12.5">
      <c r="Z1663" s="50"/>
      <c r="AB1663" s="168"/>
    </row>
    <row r="1664" spans="26:28" ht="12.5">
      <c r="Z1664" s="50"/>
    </row>
    <row r="1665" spans="26:26" ht="12.5">
      <c r="Z1665" s="50"/>
    </row>
    <row r="1666" spans="26:26" ht="12.5">
      <c r="Z1666" s="50"/>
    </row>
    <row r="1667" spans="26:26" ht="12.5">
      <c r="Z1667" s="50"/>
    </row>
    <row r="1668" spans="26:26" ht="12.5">
      <c r="Z1668" s="50"/>
    </row>
    <row r="1669" spans="26:26" ht="12.5">
      <c r="Z1669" s="50"/>
    </row>
    <row r="1670" spans="26:26" ht="12.5">
      <c r="Z1670" s="50"/>
    </row>
    <row r="1671" spans="26:26" ht="12.5">
      <c r="Z1671" s="50"/>
    </row>
    <row r="1672" spans="26:26" ht="12.5">
      <c r="Z1672" s="50"/>
    </row>
    <row r="1673" spans="26:26" ht="12.5">
      <c r="Z1673" s="50"/>
    </row>
    <row r="1674" spans="26:26" ht="12.5">
      <c r="Z1674" s="50"/>
    </row>
    <row r="1675" spans="26:26" ht="12.5">
      <c r="Z1675" s="50"/>
    </row>
    <row r="1676" spans="26:26" ht="12.5">
      <c r="Z1676" s="50"/>
    </row>
    <row r="1677" spans="26:26" ht="12.5">
      <c r="Z1677" s="50"/>
    </row>
    <row r="1678" spans="26:26" ht="12.5">
      <c r="Z1678" s="50"/>
    </row>
    <row r="1679" spans="26:26" ht="12.5">
      <c r="Z1679" s="50"/>
    </row>
    <row r="1680" spans="26:26" ht="12.5">
      <c r="Z1680" s="50"/>
    </row>
    <row r="1681" spans="26:26" ht="12.5">
      <c r="Z1681" s="50"/>
    </row>
    <row r="1682" spans="26:26" ht="12.5">
      <c r="Z1682" s="50"/>
    </row>
    <row r="1683" spans="26:26" ht="12.5">
      <c r="Z1683" s="50"/>
    </row>
    <row r="1684" spans="26:26" ht="12.5">
      <c r="Z1684" s="50"/>
    </row>
    <row r="1685" spans="26:26" ht="12.5">
      <c r="Z1685" s="50"/>
    </row>
    <row r="1686" spans="26:26" ht="12.5">
      <c r="Z1686" s="50"/>
    </row>
    <row r="1687" spans="26:26" ht="12.5">
      <c r="Z1687" s="50"/>
    </row>
    <row r="1688" spans="26:26" ht="12.5">
      <c r="Z1688" s="50"/>
    </row>
    <row r="1689" spans="26:26" ht="12.5">
      <c r="Z1689" s="50"/>
    </row>
    <row r="1690" spans="26:26" ht="12.5">
      <c r="Z1690" s="50"/>
    </row>
    <row r="1691" spans="26:26" ht="12.5">
      <c r="Z1691" s="50"/>
    </row>
    <row r="1692" spans="26:26" ht="12.5">
      <c r="Z1692" s="50"/>
    </row>
    <row r="1693" spans="26:26" ht="12.5">
      <c r="Z1693" s="50"/>
    </row>
    <row r="1694" spans="26:26" ht="12.5">
      <c r="Z1694" s="50"/>
    </row>
    <row r="1695" spans="26:26" ht="12.5">
      <c r="Z1695" s="50"/>
    </row>
    <row r="1696" spans="26:26" ht="12.5">
      <c r="Z1696" s="50"/>
    </row>
    <row r="1697" spans="26:26" ht="12.5">
      <c r="Z1697" s="50"/>
    </row>
    <row r="1698" spans="26:26" ht="12.5">
      <c r="Z1698" s="50"/>
    </row>
    <row r="1699" spans="26:26" ht="12.5">
      <c r="Z1699" s="50"/>
    </row>
    <row r="1700" spans="26:26" ht="12.5">
      <c r="Z1700" s="50"/>
    </row>
    <row r="1701" spans="26:26" ht="12.5">
      <c r="Z1701" s="50"/>
    </row>
    <row r="1702" spans="26:26" ht="12.5">
      <c r="Z1702" s="50"/>
    </row>
    <row r="1703" spans="26:26" ht="12.5">
      <c r="Z1703" s="50"/>
    </row>
    <row r="1704" spans="26:26" ht="12.5">
      <c r="Z1704" s="50"/>
    </row>
    <row r="1705" spans="26:26" ht="12.5">
      <c r="Z1705" s="50"/>
    </row>
    <row r="1706" spans="26:26" ht="12.5">
      <c r="Z1706" s="50"/>
    </row>
    <row r="1707" spans="26:26" ht="12.5">
      <c r="Z1707" s="50"/>
    </row>
    <row r="1708" spans="26:26" ht="12.5">
      <c r="Z1708" s="50"/>
    </row>
    <row r="1709" spans="26:26" ht="12.5">
      <c r="Z1709" s="50"/>
    </row>
    <row r="1710" spans="26:26" ht="12.5">
      <c r="Z1710" s="50"/>
    </row>
    <row r="1711" spans="26:26" ht="12.5">
      <c r="Z1711" s="50"/>
    </row>
    <row r="1712" spans="26:26" ht="12.5">
      <c r="Z1712" s="50"/>
    </row>
    <row r="1713" spans="26:26" ht="12.5">
      <c r="Z1713" s="50"/>
    </row>
    <row r="1714" spans="26:26" ht="12.5">
      <c r="Z1714" s="50"/>
    </row>
    <row r="1715" spans="26:26" ht="12.5">
      <c r="Z1715" s="50"/>
    </row>
    <row r="1716" spans="26:26" ht="12.5">
      <c r="Z1716" s="50"/>
    </row>
    <row r="1717" spans="26:26" ht="12.5">
      <c r="Z1717" s="50"/>
    </row>
    <row r="1718" spans="26:26" ht="12.5">
      <c r="Z1718" s="50"/>
    </row>
    <row r="1719" spans="26:26" ht="12.5">
      <c r="Z1719" s="50"/>
    </row>
    <row r="1720" spans="26:26" ht="12.5">
      <c r="Z1720" s="50"/>
    </row>
    <row r="1721" spans="26:26" ht="12.5">
      <c r="Z1721" s="50"/>
    </row>
    <row r="1722" spans="26:26" ht="12.5">
      <c r="Z1722" s="50"/>
    </row>
    <row r="1723" spans="26:26" ht="12.5">
      <c r="Z1723" s="50"/>
    </row>
    <row r="1724" spans="26:26" ht="12.5">
      <c r="Z1724" s="50"/>
    </row>
    <row r="1725" spans="26:26" ht="12.5">
      <c r="Z1725" s="50"/>
    </row>
    <row r="1726" spans="26:26" ht="12.5">
      <c r="Z1726" s="50"/>
    </row>
    <row r="1727" spans="26:26" ht="12.5">
      <c r="Z1727" s="50"/>
    </row>
    <row r="1728" spans="26:26" ht="12.5">
      <c r="Z1728" s="50"/>
    </row>
    <row r="1729" spans="26:26" ht="12.5">
      <c r="Z1729" s="50"/>
    </row>
    <row r="1730" spans="26:26" ht="12.5">
      <c r="Z1730" s="50"/>
    </row>
    <row r="1731" spans="26:26" ht="12.5">
      <c r="Z1731" s="50"/>
    </row>
    <row r="1732" spans="26:26" ht="12.5">
      <c r="Z1732" s="50"/>
    </row>
    <row r="1733" spans="26:26" ht="12.5">
      <c r="Z1733" s="50"/>
    </row>
    <row r="1734" spans="26:26" ht="12.5">
      <c r="Z1734" s="50"/>
    </row>
    <row r="1735" spans="26:26" ht="12.5">
      <c r="Z1735" s="50"/>
    </row>
    <row r="1736" spans="26:26" ht="12.5">
      <c r="Z1736" s="50"/>
    </row>
    <row r="1737" spans="26:26" ht="12.5">
      <c r="Z1737" s="50"/>
    </row>
    <row r="1738" spans="26:26" ht="12.5">
      <c r="Z1738" s="50"/>
    </row>
    <row r="1739" spans="26:26" ht="12.5">
      <c r="Z1739" s="50"/>
    </row>
    <row r="1740" spans="26:26" ht="12.5">
      <c r="Z1740" s="50"/>
    </row>
    <row r="1741" spans="26:26" ht="12.5">
      <c r="Z1741" s="50"/>
    </row>
    <row r="1742" spans="26:26" ht="12.5">
      <c r="Z1742" s="50"/>
    </row>
    <row r="1743" spans="26:26" ht="12.5">
      <c r="Z1743" s="50"/>
    </row>
    <row r="1744" spans="26:26" ht="12.5">
      <c r="Z1744" s="50"/>
    </row>
    <row r="1745" spans="26:28" ht="12.5">
      <c r="Z1745" s="50"/>
    </row>
    <row r="1746" spans="26:28" ht="12.5">
      <c r="Z1746" s="50"/>
    </row>
    <row r="1747" spans="26:28" ht="12.5">
      <c r="Z1747" s="50"/>
    </row>
    <row r="1748" spans="26:28" ht="12.5">
      <c r="Z1748" s="50"/>
    </row>
    <row r="1749" spans="26:28" ht="12.5">
      <c r="Z1749" s="50"/>
    </row>
    <row r="1750" spans="26:28" ht="12.5">
      <c r="Z1750" s="50"/>
    </row>
    <row r="1751" spans="26:28" ht="12.5">
      <c r="Z1751" s="50"/>
    </row>
    <row r="1752" spans="26:28" ht="12.5">
      <c r="Z1752" s="50"/>
    </row>
    <row r="1753" spans="26:28" ht="12.5">
      <c r="Z1753" s="50"/>
    </row>
    <row r="1754" spans="26:28" ht="12.5">
      <c r="Z1754" s="50"/>
    </row>
    <row r="1755" spans="26:28" ht="12.5">
      <c r="Z1755" s="50"/>
    </row>
    <row r="1756" spans="26:28" ht="12.5">
      <c r="Z1756" s="50"/>
    </row>
    <row r="1757" spans="26:28" ht="12.5">
      <c r="Z1757" s="50"/>
    </row>
    <row r="1758" spans="26:28" ht="12.5">
      <c r="Z1758" s="50"/>
    </row>
    <row r="1759" spans="26:28" ht="12.5">
      <c r="Z1759" s="50"/>
    </row>
    <row r="1760" spans="26:28" ht="12.5">
      <c r="Z1760" s="50"/>
      <c r="AB1760" s="168"/>
    </row>
    <row r="1761" spans="26:26" ht="12.5">
      <c r="Z1761" s="50"/>
    </row>
    <row r="1762" spans="26:26" ht="12.5">
      <c r="Z1762" s="50"/>
    </row>
    <row r="1763" spans="26:26" ht="12.5">
      <c r="Z1763" s="50"/>
    </row>
    <row r="1764" spans="26:26" ht="12.5">
      <c r="Z1764" s="50"/>
    </row>
    <row r="1765" spans="26:26" ht="12.5">
      <c r="Z1765" s="50"/>
    </row>
    <row r="1766" spans="26:26" ht="12.5">
      <c r="Z1766" s="50"/>
    </row>
    <row r="1767" spans="26:26" ht="12.5">
      <c r="Z1767" s="50"/>
    </row>
    <row r="1768" spans="26:26" ht="12.5">
      <c r="Z1768" s="50"/>
    </row>
    <row r="1769" spans="26:26" ht="12.5">
      <c r="Z1769" s="50"/>
    </row>
    <row r="1770" spans="26:26" ht="12.5">
      <c r="Z1770" s="50"/>
    </row>
    <row r="1771" spans="26:26" ht="12.5">
      <c r="Z1771" s="50"/>
    </row>
    <row r="1772" spans="26:26" ht="12.5">
      <c r="Z1772" s="50"/>
    </row>
    <row r="1773" spans="26:26" ht="12.5">
      <c r="Z1773" s="50"/>
    </row>
    <row r="1774" spans="26:26" ht="12.5">
      <c r="Z1774" s="50"/>
    </row>
    <row r="1775" spans="26:26" ht="12.5">
      <c r="Z1775" s="50"/>
    </row>
    <row r="1776" spans="26:26" ht="12.5">
      <c r="Z1776" s="50"/>
    </row>
    <row r="1777" spans="26:26" ht="12.5">
      <c r="Z1777" s="50"/>
    </row>
    <row r="1778" spans="26:26" ht="12.5">
      <c r="Z1778" s="50"/>
    </row>
    <row r="1779" spans="26:26" ht="12.5">
      <c r="Z1779" s="50"/>
    </row>
    <row r="1780" spans="26:26" ht="12.5">
      <c r="Z1780" s="50"/>
    </row>
    <row r="1781" spans="26:26" ht="12.5">
      <c r="Z1781" s="50"/>
    </row>
    <row r="1782" spans="26:26" ht="12.5">
      <c r="Z1782" s="50"/>
    </row>
    <row r="1783" spans="26:26" ht="12.5">
      <c r="Z1783" s="50"/>
    </row>
    <row r="1784" spans="26:26" ht="12.5">
      <c r="Z1784" s="50"/>
    </row>
    <row r="1785" spans="26:26" ht="12.5">
      <c r="Z1785" s="50"/>
    </row>
    <row r="1786" spans="26:26" ht="12.5">
      <c r="Z1786" s="50"/>
    </row>
    <row r="1787" spans="26:26" ht="12.5">
      <c r="Z1787" s="50"/>
    </row>
    <row r="1788" spans="26:26" ht="12.5">
      <c r="Z1788" s="50"/>
    </row>
    <row r="1789" spans="26:26" ht="12.5">
      <c r="Z1789" s="50"/>
    </row>
    <row r="1790" spans="26:26" ht="12.5">
      <c r="Z1790" s="50"/>
    </row>
    <row r="1791" spans="26:26" ht="12.5">
      <c r="Z1791" s="50"/>
    </row>
    <row r="1792" spans="26:26" ht="12.5">
      <c r="Z1792" s="50"/>
    </row>
    <row r="1793" spans="26:26" ht="12.5">
      <c r="Z1793" s="50"/>
    </row>
    <row r="1794" spans="26:26" ht="12.5">
      <c r="Z1794" s="50"/>
    </row>
    <row r="1795" spans="26:26" ht="12.5">
      <c r="Z1795" s="50"/>
    </row>
    <row r="1796" spans="26:26" ht="12.5">
      <c r="Z1796" s="50"/>
    </row>
    <row r="1797" spans="26:26" ht="12.5">
      <c r="Z1797" s="50"/>
    </row>
    <row r="1798" spans="26:26" ht="12.5">
      <c r="Z1798" s="50"/>
    </row>
    <row r="1799" spans="26:26" ht="12.5">
      <c r="Z1799" s="50"/>
    </row>
    <row r="1800" spans="26:26" ht="12.5">
      <c r="Z1800" s="50"/>
    </row>
    <row r="1801" spans="26:26" ht="12.5">
      <c r="Z1801" s="50"/>
    </row>
    <row r="1802" spans="26:26" ht="12.5">
      <c r="Z1802" s="50"/>
    </row>
    <row r="1803" spans="26:26" ht="12.5">
      <c r="Z1803" s="50"/>
    </row>
    <row r="1804" spans="26:26" ht="12.5">
      <c r="Z1804" s="50"/>
    </row>
    <row r="1805" spans="26:26" ht="12.5">
      <c r="Z1805" s="50"/>
    </row>
    <row r="1806" spans="26:26" ht="12.5">
      <c r="Z1806" s="50"/>
    </row>
    <row r="1807" spans="26:26" ht="12.5">
      <c r="Z1807" s="50"/>
    </row>
    <row r="1808" spans="26:26" ht="12.5">
      <c r="Z1808" s="50"/>
    </row>
    <row r="1809" spans="26:26" ht="12.5">
      <c r="Z1809" s="50"/>
    </row>
    <row r="1810" spans="26:26" ht="12.5">
      <c r="Z1810" s="50"/>
    </row>
    <row r="1811" spans="26:26" ht="12.5">
      <c r="Z1811" s="50"/>
    </row>
    <row r="1812" spans="26:26" ht="12.5">
      <c r="Z1812" s="50"/>
    </row>
    <row r="1813" spans="26:26" ht="12.5">
      <c r="Z1813" s="50"/>
    </row>
    <row r="1814" spans="26:26" ht="12.5">
      <c r="Z1814" s="50"/>
    </row>
    <row r="1815" spans="26:26" ht="12.5">
      <c r="Z1815" s="50"/>
    </row>
    <row r="1816" spans="26:26" ht="12.5">
      <c r="Z1816" s="50"/>
    </row>
    <row r="1817" spans="26:26" ht="12.5">
      <c r="Z1817" s="50"/>
    </row>
    <row r="1818" spans="26:26" ht="12.5">
      <c r="Z1818" s="50"/>
    </row>
    <row r="1819" spans="26:26" ht="12.5">
      <c r="Z1819" s="50"/>
    </row>
    <row r="1820" spans="26:26" ht="12.5">
      <c r="Z1820" s="50"/>
    </row>
    <row r="1821" spans="26:26" ht="12.5">
      <c r="Z1821" s="50"/>
    </row>
    <row r="1822" spans="26:26" ht="12.5">
      <c r="Z1822" s="50"/>
    </row>
    <row r="1823" spans="26:26" ht="12.5">
      <c r="Z1823" s="50"/>
    </row>
    <row r="1824" spans="26:26" ht="12.5">
      <c r="Z1824" s="50"/>
    </row>
    <row r="1825" spans="26:26" ht="12.5">
      <c r="Z1825" s="50"/>
    </row>
    <row r="1826" spans="26:26" ht="12.5">
      <c r="Z1826" s="50"/>
    </row>
    <row r="1827" spans="26:26" ht="12.5">
      <c r="Z1827" s="50"/>
    </row>
    <row r="1828" spans="26:26" ht="12.5">
      <c r="Z1828" s="50"/>
    </row>
    <row r="1829" spans="26:26" ht="12.5">
      <c r="Z1829" s="50"/>
    </row>
    <row r="1830" spans="26:26" ht="12.5">
      <c r="Z1830" s="50"/>
    </row>
    <row r="1831" spans="26:26" ht="12.5">
      <c r="Z1831" s="50"/>
    </row>
    <row r="1832" spans="26:26" ht="12.5">
      <c r="Z1832" s="50"/>
    </row>
    <row r="1833" spans="26:26" ht="12.5">
      <c r="Z1833" s="50"/>
    </row>
    <row r="1834" spans="26:26" ht="12.5">
      <c r="Z1834" s="50"/>
    </row>
    <row r="1835" spans="26:26" ht="12.5">
      <c r="Z1835" s="50"/>
    </row>
    <row r="1836" spans="26:26" ht="12.5">
      <c r="Z1836" s="50"/>
    </row>
    <row r="1837" spans="26:26" ht="12.5">
      <c r="Z1837" s="50"/>
    </row>
    <row r="1838" spans="26:26" ht="12.5">
      <c r="Z1838" s="50"/>
    </row>
    <row r="1839" spans="26:26" ht="12.5">
      <c r="Z1839" s="50"/>
    </row>
    <row r="1840" spans="26:26" ht="12.5">
      <c r="Z1840" s="50"/>
    </row>
    <row r="1841" spans="26:26" ht="12.5">
      <c r="Z1841" s="50"/>
    </row>
    <row r="1842" spans="26:26" ht="12.5">
      <c r="Z1842" s="50"/>
    </row>
    <row r="1843" spans="26:26" ht="12.5">
      <c r="Z1843" s="50"/>
    </row>
    <row r="1844" spans="26:26" ht="12.5">
      <c r="Z1844" s="50"/>
    </row>
    <row r="1845" spans="26:26" ht="12.5">
      <c r="Z1845" s="50"/>
    </row>
    <row r="1846" spans="26:26" ht="12.5">
      <c r="Z1846" s="50"/>
    </row>
    <row r="1847" spans="26:26" ht="12.5">
      <c r="Z1847" s="50"/>
    </row>
    <row r="1848" spans="26:26" ht="12.5">
      <c r="Z1848" s="50"/>
    </row>
    <row r="1849" spans="26:26" ht="12.5">
      <c r="Z1849" s="50"/>
    </row>
    <row r="1850" spans="26:26" ht="12.5">
      <c r="Z1850" s="50"/>
    </row>
    <row r="1851" spans="26:26" ht="12.5">
      <c r="Z1851" s="50"/>
    </row>
    <row r="1852" spans="26:26" ht="12.5">
      <c r="Z1852" s="50"/>
    </row>
    <row r="1853" spans="26:26" ht="12.5">
      <c r="Z1853" s="50"/>
    </row>
    <row r="1854" spans="26:26" ht="12.5">
      <c r="Z1854" s="50"/>
    </row>
    <row r="1855" spans="26:26" ht="12.5">
      <c r="Z1855" s="50"/>
    </row>
    <row r="1856" spans="26:26" ht="12.5">
      <c r="Z1856" s="50"/>
    </row>
    <row r="1857" spans="26:28" ht="12.5">
      <c r="Z1857" s="50"/>
    </row>
    <row r="1858" spans="26:28" ht="12.5">
      <c r="Z1858" s="50"/>
    </row>
    <row r="1859" spans="26:28" ht="12.5">
      <c r="Z1859" s="50"/>
    </row>
    <row r="1860" spans="26:28" ht="12.5">
      <c r="Z1860" s="50"/>
    </row>
    <row r="1861" spans="26:28" ht="12.5">
      <c r="Z1861" s="50"/>
    </row>
    <row r="1862" spans="26:28" ht="12.5">
      <c r="Z1862" s="50"/>
    </row>
    <row r="1863" spans="26:28" ht="12.5">
      <c r="Z1863" s="50"/>
    </row>
    <row r="1864" spans="26:28" ht="12.5">
      <c r="Z1864" s="50"/>
    </row>
    <row r="1865" spans="26:28" ht="12.5">
      <c r="Z1865" s="50"/>
    </row>
    <row r="1866" spans="26:28" ht="12.5">
      <c r="Z1866" s="50"/>
    </row>
    <row r="1867" spans="26:28" ht="12.5">
      <c r="Z1867" s="50"/>
      <c r="AB1867" s="168"/>
    </row>
    <row r="1868" spans="26:28" ht="12.5">
      <c r="Z1868" s="50"/>
    </row>
    <row r="1869" spans="26:28" ht="12.5">
      <c r="Z1869" s="50"/>
    </row>
    <row r="1870" spans="26:28" ht="12.5">
      <c r="Z1870" s="50"/>
    </row>
    <row r="1871" spans="26:28" ht="12.5">
      <c r="Z1871" s="50"/>
    </row>
    <row r="1872" spans="26:28" ht="12.5">
      <c r="Z1872" s="50"/>
    </row>
    <row r="1873" spans="26:26" ht="12.5">
      <c r="Z1873" s="50"/>
    </row>
    <row r="1874" spans="26:26" ht="12.5">
      <c r="Z1874" s="50"/>
    </row>
    <row r="1875" spans="26:26" ht="12.5">
      <c r="Z1875" s="50"/>
    </row>
    <row r="1876" spans="26:26" ht="12.5">
      <c r="Z1876" s="50"/>
    </row>
    <row r="1877" spans="26:26" ht="12.5">
      <c r="Z1877" s="50"/>
    </row>
    <row r="1878" spans="26:26" ht="12.5">
      <c r="Z1878" s="50"/>
    </row>
    <row r="1879" spans="26:26" ht="12.5">
      <c r="Z1879" s="50"/>
    </row>
    <row r="1880" spans="26:26" ht="12.5">
      <c r="Z1880" s="50"/>
    </row>
    <row r="1881" spans="26:26" ht="12.5">
      <c r="Z1881" s="50"/>
    </row>
    <row r="1882" spans="26:26" ht="12.5">
      <c r="Z1882" s="50"/>
    </row>
    <row r="1883" spans="26:26" ht="12.5">
      <c r="Z1883" s="50"/>
    </row>
    <row r="1884" spans="26:26" ht="12.5">
      <c r="Z1884" s="50"/>
    </row>
    <row r="1885" spans="26:26" ht="12.5">
      <c r="Z1885" s="50"/>
    </row>
    <row r="1886" spans="26:26" ht="12.5">
      <c r="Z1886" s="50"/>
    </row>
    <row r="1887" spans="26:26" ht="12.5">
      <c r="Z1887" s="50"/>
    </row>
    <row r="1888" spans="26:26" ht="12.5">
      <c r="Z1888" s="50"/>
    </row>
    <row r="1889" spans="26:26" ht="12.5">
      <c r="Z1889" s="50"/>
    </row>
    <row r="1890" spans="26:26" ht="12.5">
      <c r="Z1890" s="50"/>
    </row>
    <row r="1891" spans="26:26" ht="12.5">
      <c r="Z1891" s="50"/>
    </row>
    <row r="1892" spans="26:26" ht="12.5">
      <c r="Z1892" s="50"/>
    </row>
    <row r="1893" spans="26:26" ht="12.5">
      <c r="Z1893" s="50"/>
    </row>
    <row r="1894" spans="26:26" ht="12.5">
      <c r="Z1894" s="50"/>
    </row>
    <row r="1895" spans="26:26" ht="12.5">
      <c r="Z1895" s="50"/>
    </row>
    <row r="1896" spans="26:26" ht="12.5">
      <c r="Z1896" s="50"/>
    </row>
    <row r="1897" spans="26:26" ht="12.5">
      <c r="Z1897" s="50"/>
    </row>
    <row r="1898" spans="26:26" ht="12.5">
      <c r="Z1898" s="50"/>
    </row>
    <row r="1899" spans="26:26" ht="12.5">
      <c r="Z1899" s="50"/>
    </row>
    <row r="1900" spans="26:26" ht="12.5">
      <c r="Z1900" s="50"/>
    </row>
    <row r="1901" spans="26:26" ht="12.5">
      <c r="Z1901" s="50"/>
    </row>
    <row r="1902" spans="26:26" ht="12.5">
      <c r="Z1902" s="50"/>
    </row>
    <row r="1903" spans="26:26" ht="12.5">
      <c r="Z1903" s="50"/>
    </row>
    <row r="1904" spans="26:26" ht="12.5">
      <c r="Z1904" s="50"/>
    </row>
    <row r="1905" spans="26:26" ht="12.5">
      <c r="Z1905" s="50"/>
    </row>
    <row r="1906" spans="26:26" ht="12.5">
      <c r="Z1906" s="50"/>
    </row>
    <row r="1907" spans="26:26" ht="12.5">
      <c r="Z1907" s="50"/>
    </row>
    <row r="1908" spans="26:26" ht="12.5">
      <c r="Z1908" s="50"/>
    </row>
    <row r="1909" spans="26:26" ht="12.5">
      <c r="Z1909" s="50"/>
    </row>
    <row r="1910" spans="26:26" ht="12.5">
      <c r="Z1910" s="50"/>
    </row>
    <row r="1911" spans="26:26" ht="12.5">
      <c r="Z1911" s="50"/>
    </row>
    <row r="1912" spans="26:26" ht="12.5">
      <c r="Z1912" s="50"/>
    </row>
    <row r="1913" spans="26:26" ht="12.5">
      <c r="Z1913" s="50"/>
    </row>
    <row r="1914" spans="26:26" ht="12.5">
      <c r="Z1914" s="50"/>
    </row>
    <row r="1915" spans="26:26" ht="12.5">
      <c r="Z1915" s="50"/>
    </row>
    <row r="1916" spans="26:26" ht="12.5">
      <c r="Z1916" s="50"/>
    </row>
    <row r="1917" spans="26:26" ht="12.5">
      <c r="Z1917" s="50"/>
    </row>
    <row r="1918" spans="26:26" ht="12.5">
      <c r="Z1918" s="50"/>
    </row>
    <row r="1919" spans="26:26" ht="12.5">
      <c r="Z1919" s="50"/>
    </row>
    <row r="1920" spans="26:26" ht="12.5">
      <c r="Z1920" s="50"/>
    </row>
    <row r="1921" spans="26:26" ht="12.5">
      <c r="Z1921" s="50"/>
    </row>
    <row r="1922" spans="26:26" ht="12.5">
      <c r="Z1922" s="50"/>
    </row>
    <row r="1923" spans="26:26" ht="12.5">
      <c r="Z1923" s="50"/>
    </row>
    <row r="1924" spans="26:26" ht="12.5">
      <c r="Z1924" s="50"/>
    </row>
    <row r="1925" spans="26:26" ht="12.5">
      <c r="Z1925" s="50"/>
    </row>
    <row r="1926" spans="26:26" ht="12.5">
      <c r="Z1926" s="50"/>
    </row>
    <row r="1927" spans="26:26" ht="12.5">
      <c r="Z1927" s="50"/>
    </row>
    <row r="1928" spans="26:26" ht="12.5">
      <c r="Z1928" s="50"/>
    </row>
    <row r="1929" spans="26:26" ht="12.5">
      <c r="Z1929" s="50"/>
    </row>
    <row r="1930" spans="26:26" ht="12.5">
      <c r="Z1930" s="50"/>
    </row>
    <row r="1931" spans="26:26" ht="12.5">
      <c r="Z1931" s="50"/>
    </row>
    <row r="1932" spans="26:26" ht="12.5">
      <c r="Z1932" s="50"/>
    </row>
    <row r="1933" spans="26:26" ht="12.5">
      <c r="Z1933" s="50"/>
    </row>
    <row r="1934" spans="26:26" ht="12.5">
      <c r="Z1934" s="50"/>
    </row>
    <row r="1935" spans="26:26" ht="12.5">
      <c r="Z1935" s="50"/>
    </row>
    <row r="1936" spans="26:26" ht="12.5">
      <c r="Z1936" s="50"/>
    </row>
    <row r="1937" spans="26:26" ht="12.5">
      <c r="Z1937" s="50"/>
    </row>
    <row r="1938" spans="26:26" ht="12.5">
      <c r="Z1938" s="50"/>
    </row>
    <row r="1939" spans="26:26" ht="12.5">
      <c r="Z1939" s="50"/>
    </row>
    <row r="1940" spans="26:26" ht="12.5">
      <c r="Z1940" s="50"/>
    </row>
    <row r="1941" spans="26:26" ht="12.5">
      <c r="Z1941" s="50"/>
    </row>
    <row r="1942" spans="26:26" ht="12.5">
      <c r="Z1942" s="50"/>
    </row>
    <row r="1943" spans="26:26" ht="12.5">
      <c r="Z1943" s="50"/>
    </row>
    <row r="1944" spans="26:26" ht="12.5">
      <c r="Z1944" s="50"/>
    </row>
    <row r="1945" spans="26:26" ht="12.5">
      <c r="Z1945" s="50"/>
    </row>
    <row r="1946" spans="26:26" ht="12.5">
      <c r="Z1946" s="50"/>
    </row>
    <row r="1947" spans="26:26" ht="12.5">
      <c r="Z1947" s="50"/>
    </row>
    <row r="1948" spans="26:26" ht="12.5">
      <c r="Z1948" s="50"/>
    </row>
    <row r="1949" spans="26:26" ht="12.5">
      <c r="Z1949" s="50"/>
    </row>
    <row r="1950" spans="26:26" ht="12.5">
      <c r="Z1950" s="50"/>
    </row>
    <row r="1951" spans="26:26" ht="12.5">
      <c r="Z1951" s="50"/>
    </row>
    <row r="1952" spans="26:26" ht="12.5">
      <c r="Z1952" s="50"/>
    </row>
    <row r="1953" spans="26:26" ht="12.5">
      <c r="Z1953" s="50"/>
    </row>
    <row r="1954" spans="26:26" ht="12.5">
      <c r="Z1954" s="50"/>
    </row>
    <row r="1955" spans="26:26" ht="12.5">
      <c r="Z1955" s="50"/>
    </row>
    <row r="1956" spans="26:26" ht="12.5">
      <c r="Z1956" s="50"/>
    </row>
    <row r="1957" spans="26:26" ht="12.5">
      <c r="Z1957" s="50"/>
    </row>
    <row r="1958" spans="26:26" ht="12.5">
      <c r="Z1958" s="50"/>
    </row>
    <row r="1959" spans="26:26" ht="12.5">
      <c r="Z1959" s="50"/>
    </row>
    <row r="1960" spans="26:26" ht="12.5">
      <c r="Z1960" s="50"/>
    </row>
    <row r="1961" spans="26:26" ht="12.5">
      <c r="Z1961" s="50"/>
    </row>
    <row r="1962" spans="26:26" ht="12.5">
      <c r="Z1962" s="50"/>
    </row>
    <row r="1963" spans="26:26" ht="12.5">
      <c r="Z1963" s="50"/>
    </row>
    <row r="1964" spans="26:26" ht="12.5">
      <c r="Z1964" s="50"/>
    </row>
    <row r="1965" spans="26:26" ht="12.5">
      <c r="Z1965" s="50"/>
    </row>
    <row r="1966" spans="26:26" ht="12.5">
      <c r="Z1966" s="50"/>
    </row>
    <row r="1967" spans="26:26" ht="12.5">
      <c r="Z1967" s="50"/>
    </row>
    <row r="1968" spans="26:26" ht="12.5">
      <c r="Z1968" s="50"/>
    </row>
    <row r="1969" spans="26:26" ht="12.5">
      <c r="Z1969" s="50"/>
    </row>
    <row r="1970" spans="26:26" ht="12.5">
      <c r="Z1970" s="50"/>
    </row>
    <row r="1971" spans="26:26" ht="12.5">
      <c r="Z1971" s="50"/>
    </row>
    <row r="1972" spans="26:26" ht="12.5">
      <c r="Z1972" s="50"/>
    </row>
    <row r="1973" spans="26:26" ht="12.5">
      <c r="Z1973" s="50"/>
    </row>
    <row r="1974" spans="26:26" ht="12.5">
      <c r="Z1974" s="50"/>
    </row>
    <row r="1975" spans="26:26" ht="12.5">
      <c r="Z1975" s="50"/>
    </row>
    <row r="1976" spans="26:26" ht="12.5">
      <c r="Z1976" s="50"/>
    </row>
    <row r="1977" spans="26:26" ht="12.5">
      <c r="Z1977" s="50"/>
    </row>
    <row r="1978" spans="26:26" ht="12.5">
      <c r="Z1978" s="50"/>
    </row>
    <row r="1979" spans="26:26" ht="12.5">
      <c r="Z1979" s="50"/>
    </row>
    <row r="1980" spans="26:26" ht="12.5">
      <c r="Z1980" s="50"/>
    </row>
    <row r="1981" spans="26:26" ht="12.5">
      <c r="Z1981" s="50"/>
    </row>
    <row r="1982" spans="26:26" ht="12.5">
      <c r="Z1982" s="50"/>
    </row>
    <row r="1983" spans="26:26" ht="12.5">
      <c r="Z1983" s="50"/>
    </row>
    <row r="1984" spans="26:26" ht="12.5">
      <c r="Z1984" s="50"/>
    </row>
    <row r="1985" spans="26:26" ht="12.5">
      <c r="Z1985" s="50"/>
    </row>
    <row r="1986" spans="26:26" ht="12.5">
      <c r="Z1986" s="50"/>
    </row>
    <row r="1987" spans="26:26" ht="12.5">
      <c r="Z1987" s="50"/>
    </row>
    <row r="1988" spans="26:26" ht="12.5">
      <c r="Z1988" s="50"/>
    </row>
    <row r="1989" spans="26:26" ht="12.5">
      <c r="Z1989" s="50"/>
    </row>
    <row r="1990" spans="26:26" ht="12.5">
      <c r="Z1990" s="50"/>
    </row>
    <row r="1991" spans="26:26" ht="12.5">
      <c r="Z1991" s="50"/>
    </row>
    <row r="1992" spans="26:26" ht="12.5">
      <c r="Z1992" s="50"/>
    </row>
    <row r="1993" spans="26:26" ht="12.5">
      <c r="Z1993" s="50"/>
    </row>
    <row r="1994" spans="26:26" ht="12.5">
      <c r="Z1994" s="50"/>
    </row>
    <row r="1995" spans="26:26" ht="12.5">
      <c r="Z1995" s="50"/>
    </row>
    <row r="1996" spans="26:26" ht="12.5">
      <c r="Z1996" s="50"/>
    </row>
    <row r="1997" spans="26:26" ht="12.5">
      <c r="Z1997" s="50"/>
    </row>
    <row r="1998" spans="26:26" ht="12.5">
      <c r="Z1998" s="50"/>
    </row>
    <row r="1999" spans="26:26" ht="12.5">
      <c r="Z1999" s="50"/>
    </row>
    <row r="2000" spans="26:26" ht="12.5">
      <c r="Z2000" s="50"/>
    </row>
    <row r="2001" spans="26:26" ht="12.5">
      <c r="Z2001" s="50"/>
    </row>
    <row r="2002" spans="26:26" ht="12.5">
      <c r="Z2002" s="50"/>
    </row>
    <row r="2003" spans="26:26" ht="12.5">
      <c r="Z2003" s="50"/>
    </row>
    <row r="2004" spans="26:26" ht="12.5">
      <c r="Z2004" s="50"/>
    </row>
    <row r="2005" spans="26:26" ht="12.5">
      <c r="Z2005" s="50"/>
    </row>
    <row r="2006" spans="26:26" ht="12.5">
      <c r="Z2006" s="50"/>
    </row>
    <row r="2007" spans="26:26" ht="12.5">
      <c r="Z2007" s="50"/>
    </row>
    <row r="2008" spans="26:26" ht="12.5">
      <c r="Z2008" s="50"/>
    </row>
    <row r="2009" spans="26:26" ht="12.5">
      <c r="Z2009" s="50"/>
    </row>
    <row r="2010" spans="26:26" ht="12.5">
      <c r="Z2010" s="50"/>
    </row>
    <row r="2011" spans="26:26" ht="12.5">
      <c r="Z2011" s="50"/>
    </row>
    <row r="2012" spans="26:26" ht="12.5">
      <c r="Z2012" s="50"/>
    </row>
    <row r="2013" spans="26:26" ht="12.5">
      <c r="Z2013" s="50"/>
    </row>
    <row r="2014" spans="26:26" ht="12.5">
      <c r="Z2014" s="50"/>
    </row>
    <row r="2015" spans="26:26" ht="12.5">
      <c r="Z2015" s="50"/>
    </row>
    <row r="2016" spans="26:26" ht="12.5">
      <c r="Z2016" s="50"/>
    </row>
    <row r="2017" spans="26:26" ht="12.5">
      <c r="Z2017" s="50"/>
    </row>
    <row r="2018" spans="26:26" ht="12.5">
      <c r="Z2018" s="50"/>
    </row>
    <row r="2019" spans="26:26" ht="12.5">
      <c r="Z2019" s="50"/>
    </row>
    <row r="2020" spans="26:26" ht="12.5">
      <c r="Z2020" s="50"/>
    </row>
    <row r="2021" spans="26:26" ht="12.5">
      <c r="Z2021" s="50"/>
    </row>
    <row r="2022" spans="26:26" ht="12.5">
      <c r="Z2022" s="50"/>
    </row>
    <row r="2023" spans="26:26" ht="12.5">
      <c r="Z2023" s="50"/>
    </row>
    <row r="2024" spans="26:26" ht="12.5">
      <c r="Z2024" s="50"/>
    </row>
    <row r="2025" spans="26:26" ht="12.5">
      <c r="Z2025" s="50"/>
    </row>
    <row r="2026" spans="26:26" ht="12.5">
      <c r="Z2026" s="50"/>
    </row>
    <row r="2027" spans="26:26" ht="12.5">
      <c r="Z2027" s="50"/>
    </row>
    <row r="2028" spans="26:26" ht="12.5">
      <c r="Z2028" s="50"/>
    </row>
    <row r="2029" spans="26:26" ht="12.5">
      <c r="Z2029" s="50"/>
    </row>
    <row r="2030" spans="26:26" ht="12.5">
      <c r="Z2030" s="50"/>
    </row>
    <row r="2031" spans="26:26" ht="12.5">
      <c r="Z2031" s="50"/>
    </row>
    <row r="2032" spans="26:26" ht="12.5">
      <c r="Z2032" s="50"/>
    </row>
    <row r="2033" spans="26:26" ht="12.5">
      <c r="Z2033" s="50"/>
    </row>
    <row r="2034" spans="26:26" ht="12.5">
      <c r="Z2034" s="50"/>
    </row>
    <row r="2035" spans="26:26" ht="12.5">
      <c r="Z2035" s="50"/>
    </row>
    <row r="2036" spans="26:26" ht="12.5">
      <c r="Z2036" s="50"/>
    </row>
    <row r="2037" spans="26:26" ht="12.5">
      <c r="Z2037" s="50"/>
    </row>
    <row r="2038" spans="26:26" ht="12.5">
      <c r="Z2038" s="50"/>
    </row>
    <row r="2039" spans="26:26" ht="12.5">
      <c r="Z2039" s="50"/>
    </row>
    <row r="2040" spans="26:26" ht="12.5">
      <c r="Z2040" s="50"/>
    </row>
    <row r="2041" spans="26:26" ht="12.5">
      <c r="Z2041" s="50"/>
    </row>
    <row r="2042" spans="26:26" ht="12.5">
      <c r="Z2042" s="50"/>
    </row>
    <row r="2043" spans="26:26" ht="12.5">
      <c r="Z2043" s="50"/>
    </row>
    <row r="2044" spans="26:26" ht="12.5">
      <c r="Z2044" s="50"/>
    </row>
    <row r="2045" spans="26:26" ht="12.5">
      <c r="Z2045" s="50"/>
    </row>
    <row r="2046" spans="26:26" ht="12.5">
      <c r="Z2046" s="50"/>
    </row>
    <row r="2047" spans="26:26" ht="12.5">
      <c r="Z2047" s="50"/>
    </row>
    <row r="2048" spans="26:26" ht="12.5">
      <c r="Z2048" s="50"/>
    </row>
    <row r="2049" spans="26:26" ht="12.5">
      <c r="Z2049" s="50"/>
    </row>
    <row r="2050" spans="26:26" ht="12.5">
      <c r="Z2050" s="50"/>
    </row>
    <row r="2051" spans="26:26" ht="12.5">
      <c r="Z2051" s="50"/>
    </row>
    <row r="2052" spans="26:26" ht="12.5">
      <c r="Z2052" s="50"/>
    </row>
    <row r="2053" spans="26:26" ht="12.5">
      <c r="Z2053" s="50"/>
    </row>
    <row r="2054" spans="26:26" ht="12.5">
      <c r="Z2054" s="50"/>
    </row>
    <row r="2055" spans="26:26" ht="12.5">
      <c r="Z2055" s="50"/>
    </row>
    <row r="2056" spans="26:26" ht="12.5">
      <c r="Z2056" s="50"/>
    </row>
    <row r="2057" spans="26:26" ht="12.5">
      <c r="Z2057" s="50"/>
    </row>
    <row r="2058" spans="26:26" ht="12.5">
      <c r="Z2058" s="50"/>
    </row>
    <row r="2059" spans="26:26" ht="12.5">
      <c r="Z2059" s="50"/>
    </row>
    <row r="2060" spans="26:26" ht="12.5">
      <c r="Z2060" s="50"/>
    </row>
    <row r="2061" spans="26:26" ht="12.5">
      <c r="Z2061" s="50"/>
    </row>
    <row r="2062" spans="26:26" ht="12.5">
      <c r="Z2062" s="50"/>
    </row>
    <row r="2063" spans="26:26" ht="12.5">
      <c r="Z2063" s="50"/>
    </row>
    <row r="2064" spans="26:26" ht="12.5">
      <c r="Z2064" s="50"/>
    </row>
    <row r="2065" spans="26:26" ht="12.5">
      <c r="Z2065" s="50"/>
    </row>
    <row r="2066" spans="26:26" ht="12.5">
      <c r="Z2066" s="50"/>
    </row>
    <row r="2067" spans="26:26" ht="12.5">
      <c r="Z2067" s="50"/>
    </row>
    <row r="2068" spans="26:26" ht="12.5">
      <c r="Z2068" s="50"/>
    </row>
    <row r="2069" spans="26:26" ht="12.5">
      <c r="Z2069" s="50"/>
    </row>
    <row r="2070" spans="26:26" ht="12.5">
      <c r="Z2070" s="50"/>
    </row>
    <row r="2071" spans="26:26" ht="12.5">
      <c r="Z2071" s="50"/>
    </row>
    <row r="2072" spans="26:26" ht="12.5">
      <c r="Z2072" s="50"/>
    </row>
    <row r="2073" spans="26:26" ht="12.5">
      <c r="Z2073" s="50"/>
    </row>
    <row r="2074" spans="26:26" ht="12.5">
      <c r="Z2074" s="50"/>
    </row>
    <row r="2075" spans="26:26" ht="12.5">
      <c r="Z2075" s="50"/>
    </row>
    <row r="2076" spans="26:26" ht="12.5">
      <c r="Z2076" s="50"/>
    </row>
    <row r="2077" spans="26:26" ht="12.5">
      <c r="Z2077" s="50"/>
    </row>
    <row r="2078" spans="26:26" ht="12.5">
      <c r="Z2078" s="50"/>
    </row>
    <row r="2079" spans="26:26" ht="12.5">
      <c r="Z2079" s="50"/>
    </row>
    <row r="2080" spans="26:26" ht="12.5">
      <c r="Z2080" s="50"/>
    </row>
    <row r="2081" spans="26:26" ht="12.5">
      <c r="Z2081" s="50"/>
    </row>
    <row r="2082" spans="26:26" ht="12.5">
      <c r="Z2082" s="50"/>
    </row>
    <row r="2083" spans="26:26" ht="12.5">
      <c r="Z2083" s="50"/>
    </row>
    <row r="2084" spans="26:26" ht="12.5">
      <c r="Z2084" s="50"/>
    </row>
    <row r="2085" spans="26:26" ht="12.5">
      <c r="Z2085" s="50"/>
    </row>
    <row r="2086" spans="26:26" ht="12.5">
      <c r="Z2086" s="50"/>
    </row>
    <row r="2087" spans="26:26" ht="12.5">
      <c r="Z2087" s="50"/>
    </row>
    <row r="2088" spans="26:26" ht="12.5">
      <c r="Z2088" s="50"/>
    </row>
    <row r="2089" spans="26:26" ht="12.5">
      <c r="Z2089" s="50"/>
    </row>
    <row r="2090" spans="26:26" ht="12.5">
      <c r="Z2090" s="50"/>
    </row>
    <row r="2091" spans="26:26" ht="12.5">
      <c r="Z2091" s="50"/>
    </row>
    <row r="2092" spans="26:26" ht="12.5">
      <c r="Z2092" s="50"/>
    </row>
    <row r="2093" spans="26:26" ht="12.5">
      <c r="Z2093" s="50"/>
    </row>
    <row r="2094" spans="26:26" ht="12.5">
      <c r="Z2094" s="50"/>
    </row>
    <row r="2095" spans="26:26" ht="12.5">
      <c r="Z2095" s="50"/>
    </row>
    <row r="2096" spans="26:26" ht="12.5">
      <c r="Z2096" s="50"/>
    </row>
    <row r="2097" spans="26:26" ht="12.5">
      <c r="Z2097" s="50"/>
    </row>
    <row r="2098" spans="26:26" ht="12.5">
      <c r="Z2098" s="50"/>
    </row>
    <row r="2099" spans="26:26" ht="12.5">
      <c r="Z2099" s="50"/>
    </row>
    <row r="2100" spans="26:26" ht="12.5">
      <c r="Z2100" s="50"/>
    </row>
    <row r="2101" spans="26:26" ht="12.5">
      <c r="Z2101" s="50"/>
    </row>
    <row r="2102" spans="26:26" ht="12.5">
      <c r="Z2102" s="50"/>
    </row>
    <row r="2103" spans="26:26" ht="12.5">
      <c r="Z2103" s="50"/>
    </row>
    <row r="2104" spans="26:26" ht="12.5">
      <c r="Z2104" s="50"/>
    </row>
    <row r="2105" spans="26:26" ht="12.5">
      <c r="Z2105" s="50"/>
    </row>
    <row r="2106" spans="26:26" ht="12.5">
      <c r="Z2106" s="50"/>
    </row>
    <row r="2107" spans="26:26" ht="12.5">
      <c r="Z2107" s="50"/>
    </row>
    <row r="2108" spans="26:26" ht="12.5">
      <c r="Z2108" s="50"/>
    </row>
    <row r="2109" spans="26:26" ht="12.5">
      <c r="Z2109" s="50"/>
    </row>
    <row r="2110" spans="26:26" ht="12.5">
      <c r="Z2110" s="50"/>
    </row>
    <row r="2111" spans="26:26" ht="12.5">
      <c r="Z2111" s="50"/>
    </row>
    <row r="2112" spans="26:26" ht="12.5">
      <c r="Z2112" s="50"/>
    </row>
    <row r="2113" spans="26:26" ht="12.5">
      <c r="Z2113" s="50"/>
    </row>
    <row r="2114" spans="26:26" ht="12.5">
      <c r="Z2114" s="50"/>
    </row>
    <row r="2115" spans="26:26" ht="12.5">
      <c r="Z2115" s="50"/>
    </row>
    <row r="2116" spans="26:26" ht="12.5">
      <c r="Z2116" s="50"/>
    </row>
    <row r="2117" spans="26:26" ht="12.5">
      <c r="Z2117" s="50"/>
    </row>
    <row r="2118" spans="26:26" ht="12.5">
      <c r="Z2118" s="50"/>
    </row>
    <row r="2119" spans="26:26" ht="12.5">
      <c r="Z2119" s="50"/>
    </row>
    <row r="2120" spans="26:26" ht="12.5">
      <c r="Z2120" s="50"/>
    </row>
    <row r="2121" spans="26:26" ht="12.5">
      <c r="Z2121" s="50"/>
    </row>
    <row r="2122" spans="26:26" ht="12.5">
      <c r="Z2122" s="50"/>
    </row>
    <row r="2123" spans="26:26" ht="12.5">
      <c r="Z2123" s="50"/>
    </row>
    <row r="2124" spans="26:26" ht="12.5">
      <c r="Z2124" s="50"/>
    </row>
    <row r="2125" spans="26:26" ht="12.5">
      <c r="Z2125" s="50"/>
    </row>
    <row r="2126" spans="26:26" ht="12.5">
      <c r="Z2126" s="50"/>
    </row>
    <row r="2127" spans="26:26" ht="12.5">
      <c r="Z2127" s="50"/>
    </row>
    <row r="2128" spans="26:26" ht="12.5">
      <c r="Z2128" s="50"/>
    </row>
    <row r="2129" spans="26:26" ht="12.5">
      <c r="Z2129" s="50"/>
    </row>
    <row r="2130" spans="26:26" ht="12.5">
      <c r="Z2130" s="50"/>
    </row>
    <row r="2131" spans="26:26" ht="12.5">
      <c r="Z2131" s="50"/>
    </row>
    <row r="2132" spans="26:26" ht="12.5">
      <c r="Z2132" s="50"/>
    </row>
    <row r="2133" spans="26:26" ht="12.5">
      <c r="Z2133" s="50"/>
    </row>
    <row r="2134" spans="26:26" ht="12.5">
      <c r="Z2134" s="50"/>
    </row>
    <row r="2135" spans="26:26" ht="12.5">
      <c r="Z2135" s="50"/>
    </row>
    <row r="2136" spans="26:26" ht="12.5">
      <c r="Z2136" s="50"/>
    </row>
    <row r="2137" spans="26:26" ht="12.5">
      <c r="Z2137" s="50"/>
    </row>
    <row r="2138" spans="26:26" ht="12.5">
      <c r="Z2138" s="50"/>
    </row>
    <row r="2139" spans="26:26" ht="12.5">
      <c r="Z2139" s="50"/>
    </row>
    <row r="2140" spans="26:26" ht="12.5">
      <c r="Z2140" s="50"/>
    </row>
    <row r="2141" spans="26:26" ht="12.5">
      <c r="Z2141" s="50"/>
    </row>
    <row r="2142" spans="26:26" ht="12.5">
      <c r="Z2142" s="50"/>
    </row>
    <row r="2143" spans="26:26" ht="12.5">
      <c r="Z2143" s="50"/>
    </row>
    <row r="2144" spans="26:26" ht="12.5">
      <c r="Z2144" s="50"/>
    </row>
    <row r="2145" spans="26:26" ht="12.5">
      <c r="Z2145" s="50"/>
    </row>
    <row r="2146" spans="26:26" ht="12.5">
      <c r="Z2146" s="50"/>
    </row>
    <row r="2147" spans="26:26" ht="12.5">
      <c r="Z2147" s="50"/>
    </row>
    <row r="2148" spans="26:26" ht="12.5">
      <c r="Z2148" s="50"/>
    </row>
    <row r="2149" spans="26:26" ht="12.5">
      <c r="Z2149" s="50"/>
    </row>
    <row r="2150" spans="26:26" ht="12.5">
      <c r="Z2150" s="50"/>
    </row>
    <row r="2151" spans="26:26" ht="12.5">
      <c r="Z2151" s="50"/>
    </row>
    <row r="2152" spans="26:26" ht="12.5">
      <c r="Z2152" s="50"/>
    </row>
    <row r="2153" spans="26:26" ht="12.5">
      <c r="Z2153" s="50"/>
    </row>
    <row r="2154" spans="26:26" ht="12.5">
      <c r="Z2154" s="50"/>
    </row>
    <row r="2155" spans="26:26" ht="12.5">
      <c r="Z2155" s="50"/>
    </row>
    <row r="2156" spans="26:26" ht="12.5">
      <c r="Z2156" s="50"/>
    </row>
    <row r="2157" spans="26:26" ht="12.5">
      <c r="Z2157" s="50"/>
    </row>
    <row r="2158" spans="26:26" ht="12.5">
      <c r="Z2158" s="50"/>
    </row>
    <row r="2159" spans="26:26" ht="12.5">
      <c r="Z2159" s="50"/>
    </row>
    <row r="2160" spans="26:26" ht="12.5">
      <c r="Z2160" s="50"/>
    </row>
    <row r="2161" spans="26:26" ht="12.5">
      <c r="Z2161" s="50"/>
    </row>
    <row r="2162" spans="26:26" ht="12.5">
      <c r="Z2162" s="50"/>
    </row>
    <row r="2163" spans="26:26" ht="12.5">
      <c r="Z2163" s="50"/>
    </row>
    <row r="2164" spans="26:26" ht="12.5">
      <c r="Z2164" s="50"/>
    </row>
    <row r="2165" spans="26:26" ht="12.5">
      <c r="Z2165" s="50"/>
    </row>
    <row r="2166" spans="26:26" ht="12.5">
      <c r="Z2166" s="50"/>
    </row>
    <row r="2167" spans="26:26" ht="12.5">
      <c r="Z2167" s="50"/>
    </row>
    <row r="2168" spans="26:26" ht="12.5">
      <c r="Z2168" s="50"/>
    </row>
    <row r="2169" spans="26:26" ht="12.5">
      <c r="Z2169" s="50"/>
    </row>
    <row r="2170" spans="26:26" ht="12.5">
      <c r="Z2170" s="50"/>
    </row>
    <row r="2171" spans="26:26" ht="12.5">
      <c r="Z2171" s="50"/>
    </row>
    <row r="2172" spans="26:26" ht="12.5">
      <c r="Z2172" s="50"/>
    </row>
    <row r="2173" spans="26:26" ht="12.5">
      <c r="Z2173" s="50"/>
    </row>
    <row r="2174" spans="26:26" ht="12.5">
      <c r="Z2174" s="50"/>
    </row>
    <row r="2175" spans="26:26" ht="12.5">
      <c r="Z2175" s="50"/>
    </row>
    <row r="2176" spans="26:26" ht="12.5">
      <c r="Z2176" s="50"/>
    </row>
    <row r="2177" spans="26:26" ht="12.5">
      <c r="Z2177" s="50"/>
    </row>
    <row r="2178" spans="26:26" ht="12.5">
      <c r="Z2178" s="50"/>
    </row>
    <row r="2179" spans="26:26" ht="12.5">
      <c r="Z2179" s="50"/>
    </row>
    <row r="2180" spans="26:26" ht="12.5">
      <c r="Z2180" s="50"/>
    </row>
    <row r="2181" spans="26:26" ht="12.5">
      <c r="Z2181" s="50"/>
    </row>
    <row r="2182" spans="26:26" ht="12.5">
      <c r="Z2182" s="50"/>
    </row>
    <row r="2183" spans="26:26" ht="12.5">
      <c r="Z2183" s="50"/>
    </row>
    <row r="2184" spans="26:26" ht="12.5">
      <c r="Z2184" s="50"/>
    </row>
    <row r="2185" spans="26:26" ht="12.5">
      <c r="Z2185" s="50"/>
    </row>
    <row r="2186" spans="26:26" ht="12.5">
      <c r="Z2186" s="50"/>
    </row>
    <row r="2187" spans="26:26" ht="12.5">
      <c r="Z2187" s="50"/>
    </row>
    <row r="2188" spans="26:26" ht="12.5">
      <c r="Z2188" s="50"/>
    </row>
    <row r="2189" spans="26:26" ht="12.5">
      <c r="Z2189" s="50"/>
    </row>
    <row r="2190" spans="26:26" ht="12.5">
      <c r="Z2190" s="50"/>
    </row>
    <row r="2191" spans="26:26" ht="12.5">
      <c r="Z2191" s="50"/>
    </row>
    <row r="2192" spans="26:26" ht="12.5">
      <c r="Z2192" s="50"/>
    </row>
    <row r="2193" spans="26:26" ht="12.5">
      <c r="Z2193" s="50"/>
    </row>
    <row r="2194" spans="26:26" ht="12.5">
      <c r="Z2194" s="50"/>
    </row>
    <row r="2195" spans="26:26" ht="12.5">
      <c r="Z2195" s="50"/>
    </row>
    <row r="2196" spans="26:26" ht="12.5">
      <c r="Z2196" s="50"/>
    </row>
    <row r="2197" spans="26:26" ht="12.5">
      <c r="Z2197" s="50"/>
    </row>
    <row r="2198" spans="26:26" ht="12.5">
      <c r="Z2198" s="50"/>
    </row>
    <row r="2199" spans="26:26" ht="12.5">
      <c r="Z2199" s="50"/>
    </row>
    <row r="2200" spans="26:26" ht="12.5">
      <c r="Z2200" s="50"/>
    </row>
    <row r="2201" spans="26:26" ht="12.5">
      <c r="Z2201" s="50"/>
    </row>
    <row r="2202" spans="26:26" ht="12.5">
      <c r="Z2202" s="50"/>
    </row>
    <row r="2203" spans="26:26" ht="12.5">
      <c r="Z2203" s="50"/>
    </row>
    <row r="2204" spans="26:26" ht="12.5">
      <c r="Z2204" s="50"/>
    </row>
    <row r="2205" spans="26:26" ht="12.5">
      <c r="Z2205" s="50"/>
    </row>
    <row r="2206" spans="26:26" ht="12.5">
      <c r="Z2206" s="50"/>
    </row>
    <row r="2207" spans="26:26" ht="12.5">
      <c r="Z2207" s="50"/>
    </row>
    <row r="2208" spans="26:26" ht="12.5">
      <c r="Z2208" s="50"/>
    </row>
    <row r="2209" spans="26:26" ht="12.5">
      <c r="Z2209" s="50"/>
    </row>
    <row r="2210" spans="26:26" ht="12.5">
      <c r="Z2210" s="50"/>
    </row>
    <row r="2211" spans="26:26" ht="12.5">
      <c r="Z2211" s="50"/>
    </row>
    <row r="2212" spans="26:26" ht="12.5">
      <c r="Z2212" s="50"/>
    </row>
    <row r="2213" spans="26:26" ht="12.5">
      <c r="Z2213" s="50"/>
    </row>
    <row r="2214" spans="26:26" ht="12.5">
      <c r="Z2214" s="50"/>
    </row>
    <row r="2215" spans="26:26" ht="12.5">
      <c r="Z2215" s="50"/>
    </row>
    <row r="2216" spans="26:26" ht="12.5">
      <c r="Z2216" s="50"/>
    </row>
    <row r="2217" spans="26:26" ht="12.5">
      <c r="Z2217" s="50"/>
    </row>
    <row r="2218" spans="26:26" ht="12.5">
      <c r="Z2218" s="50"/>
    </row>
    <row r="2219" spans="26:26" ht="12.5">
      <c r="Z2219" s="50"/>
    </row>
    <row r="2220" spans="26:26" ht="12.5">
      <c r="Z2220" s="50"/>
    </row>
    <row r="2221" spans="26:26" ht="12.5">
      <c r="Z2221" s="50"/>
    </row>
    <row r="2222" spans="26:26" ht="12.5">
      <c r="Z2222" s="50"/>
    </row>
    <row r="2223" spans="26:26" ht="12.5">
      <c r="Z2223" s="50"/>
    </row>
    <row r="2224" spans="26:26" ht="12.5">
      <c r="Z2224" s="50"/>
    </row>
    <row r="2225" spans="26:26" ht="12.5">
      <c r="Z2225" s="50"/>
    </row>
    <row r="2226" spans="26:26" ht="12.5">
      <c r="Z2226" s="50"/>
    </row>
    <row r="2227" spans="26:26" ht="12.5">
      <c r="Z2227" s="50"/>
    </row>
    <row r="2228" spans="26:26" ht="12.5">
      <c r="Z2228" s="50"/>
    </row>
    <row r="2229" spans="26:26" ht="12.5">
      <c r="Z2229" s="50"/>
    </row>
    <row r="2230" spans="26:26" ht="12.5">
      <c r="Z2230" s="50"/>
    </row>
    <row r="2231" spans="26:26" ht="12.5">
      <c r="Z2231" s="50"/>
    </row>
    <row r="2232" spans="26:26" ht="12.5">
      <c r="Z2232" s="50"/>
    </row>
    <row r="2233" spans="26:26" ht="12.5">
      <c r="Z2233" s="50"/>
    </row>
    <row r="2234" spans="26:26" ht="12.5">
      <c r="Z2234" s="50"/>
    </row>
    <row r="2235" spans="26:26" ht="12.5">
      <c r="Z2235" s="50"/>
    </row>
    <row r="2236" spans="26:26" ht="12.5">
      <c r="Z2236" s="50"/>
    </row>
    <row r="2237" spans="26:26" ht="12.5">
      <c r="Z2237" s="50"/>
    </row>
    <row r="2238" spans="26:26" ht="12.5">
      <c r="Z2238" s="50"/>
    </row>
    <row r="2239" spans="26:26" ht="12.5">
      <c r="Z2239" s="50"/>
    </row>
    <row r="2240" spans="26:26" ht="12.5">
      <c r="Z2240" s="50"/>
    </row>
    <row r="2241" spans="26:26" ht="12.5">
      <c r="Z2241" s="50"/>
    </row>
    <row r="2242" spans="26:26" ht="12.5">
      <c r="Z2242" s="50"/>
    </row>
    <row r="2243" spans="26:26" ht="12.5">
      <c r="Z2243" s="50"/>
    </row>
    <row r="2244" spans="26:26" ht="12.5">
      <c r="Z2244" s="50"/>
    </row>
    <row r="2245" spans="26:26" ht="12.5">
      <c r="Z2245" s="50"/>
    </row>
    <row r="2246" spans="26:26" ht="12.5">
      <c r="Z2246" s="50"/>
    </row>
    <row r="2247" spans="26:26" ht="12.5">
      <c r="Z2247" s="50"/>
    </row>
    <row r="2248" spans="26:26" ht="12.5">
      <c r="Z2248" s="50"/>
    </row>
    <row r="2249" spans="26:26" ht="12.5">
      <c r="Z2249" s="50"/>
    </row>
    <row r="2250" spans="26:26" ht="12.5">
      <c r="Z2250" s="50"/>
    </row>
    <row r="2251" spans="26:26" ht="12.5">
      <c r="Z2251" s="50"/>
    </row>
    <row r="2252" spans="26:26" ht="12.5">
      <c r="Z2252" s="50"/>
    </row>
    <row r="2253" spans="26:26" ht="12.5">
      <c r="Z2253" s="50"/>
    </row>
    <row r="2254" spans="26:26" ht="12.5">
      <c r="Z2254" s="50"/>
    </row>
    <row r="2255" spans="26:26" ht="12.5">
      <c r="Z2255" s="50"/>
    </row>
    <row r="2256" spans="26:26" ht="12.5">
      <c r="Z2256" s="50"/>
    </row>
    <row r="2257" spans="26:26" ht="12.5">
      <c r="Z2257" s="50"/>
    </row>
    <row r="2258" spans="26:26" ht="12.5">
      <c r="Z2258" s="50"/>
    </row>
    <row r="2259" spans="26:26" ht="12.5">
      <c r="Z2259" s="50"/>
    </row>
    <row r="2260" spans="26:26" ht="12.5">
      <c r="Z2260" s="50"/>
    </row>
    <row r="2261" spans="26:26" ht="12.5">
      <c r="Z2261" s="50"/>
    </row>
    <row r="2262" spans="26:26" ht="12.5">
      <c r="Z2262" s="50"/>
    </row>
    <row r="2263" spans="26:26" ht="12.5">
      <c r="Z2263" s="50"/>
    </row>
    <row r="2264" spans="26:26" ht="12.5">
      <c r="Z2264" s="50"/>
    </row>
    <row r="2265" spans="26:26" ht="12.5">
      <c r="Z2265" s="50"/>
    </row>
    <row r="2266" spans="26:26" ht="12.5">
      <c r="Z2266" s="50"/>
    </row>
    <row r="2267" spans="26:26" ht="12.5">
      <c r="Z2267" s="50"/>
    </row>
    <row r="2268" spans="26:26" ht="12.5">
      <c r="Z2268" s="50"/>
    </row>
    <row r="2269" spans="26:26" ht="12.5">
      <c r="Z2269" s="50"/>
    </row>
    <row r="2270" spans="26:26" ht="12.5">
      <c r="Z2270" s="50"/>
    </row>
    <row r="2271" spans="26:26" ht="12.5">
      <c r="Z2271" s="50"/>
    </row>
    <row r="2272" spans="26:26" ht="12.5">
      <c r="Z2272" s="50"/>
    </row>
    <row r="2273" spans="26:26" ht="12.5">
      <c r="Z2273" s="50"/>
    </row>
    <row r="2274" spans="26:26" ht="12.5">
      <c r="Z2274" s="50"/>
    </row>
    <row r="2275" spans="26:26" ht="12.5">
      <c r="Z2275" s="50"/>
    </row>
    <row r="2276" spans="26:26" ht="12.5">
      <c r="Z2276" s="50"/>
    </row>
    <row r="2277" spans="26:26" ht="12.5">
      <c r="Z2277" s="50"/>
    </row>
    <row r="2278" spans="26:26" ht="12.5">
      <c r="Z2278" s="50"/>
    </row>
    <row r="2279" spans="26:26" ht="12.5">
      <c r="Z2279" s="50"/>
    </row>
    <row r="2280" spans="26:26" ht="12.5">
      <c r="Z2280" s="50"/>
    </row>
    <row r="2281" spans="26:26" ht="12.5">
      <c r="Z2281" s="50"/>
    </row>
    <row r="2282" spans="26:26" ht="12.5">
      <c r="Z2282" s="50"/>
    </row>
    <row r="2283" spans="26:26" ht="12.5">
      <c r="Z2283" s="50"/>
    </row>
    <row r="2284" spans="26:26" ht="12.5">
      <c r="Z2284" s="50"/>
    </row>
    <row r="2285" spans="26:26" ht="12.5">
      <c r="Z2285" s="50"/>
    </row>
    <row r="2286" spans="26:26" ht="12.5">
      <c r="Z2286" s="50"/>
    </row>
    <row r="2287" spans="26:26" ht="12.5">
      <c r="Z2287" s="50"/>
    </row>
    <row r="2288" spans="26:26" ht="12.5">
      <c r="Z2288" s="50"/>
    </row>
    <row r="2289" spans="26:26" ht="12.5">
      <c r="Z2289" s="50"/>
    </row>
    <row r="2290" spans="26:26" ht="12.5">
      <c r="Z2290" s="50"/>
    </row>
    <row r="2291" spans="26:26" ht="12.5">
      <c r="Z2291" s="50"/>
    </row>
    <row r="2292" spans="26:26" ht="12.5">
      <c r="Z2292" s="50"/>
    </row>
    <row r="2293" spans="26:26" ht="12.5">
      <c r="Z2293" s="50"/>
    </row>
    <row r="2294" spans="26:26" ht="12.5">
      <c r="Z2294" s="50"/>
    </row>
    <row r="2295" spans="26:26" ht="12.5">
      <c r="Z2295" s="50"/>
    </row>
    <row r="2296" spans="26:26" ht="12.5">
      <c r="Z2296" s="50"/>
    </row>
    <row r="2297" spans="26:26" ht="12.5">
      <c r="Z2297" s="50"/>
    </row>
    <row r="2298" spans="26:26" ht="12.5">
      <c r="Z2298" s="50"/>
    </row>
    <row r="2299" spans="26:26" ht="12.5">
      <c r="Z2299" s="50"/>
    </row>
    <row r="2300" spans="26:26" ht="12.5">
      <c r="Z2300" s="50"/>
    </row>
    <row r="2301" spans="26:26" ht="12.5">
      <c r="Z2301" s="50"/>
    </row>
    <row r="2302" spans="26:26" ht="12.5">
      <c r="Z2302" s="50"/>
    </row>
    <row r="2303" spans="26:26" ht="12.5">
      <c r="Z2303" s="50"/>
    </row>
    <row r="2304" spans="26:26" ht="12.5">
      <c r="Z2304" s="50"/>
    </row>
    <row r="2305" spans="26:26" ht="12.5">
      <c r="Z2305" s="50"/>
    </row>
    <row r="2306" spans="26:26" ht="12.5">
      <c r="Z2306" s="50"/>
    </row>
    <row r="2307" spans="26:26" ht="12.5">
      <c r="Z2307" s="50"/>
    </row>
    <row r="2308" spans="26:26" ht="12.5">
      <c r="Z2308" s="50"/>
    </row>
    <row r="2309" spans="26:26" ht="12.5">
      <c r="Z2309" s="50"/>
    </row>
    <row r="2310" spans="26:26" ht="12.5">
      <c r="Z2310" s="50"/>
    </row>
    <row r="2311" spans="26:26" ht="12.5">
      <c r="Z2311" s="50"/>
    </row>
    <row r="2312" spans="26:26" ht="12.5">
      <c r="Z2312" s="50"/>
    </row>
    <row r="2313" spans="26:26" ht="12.5">
      <c r="Z2313" s="50"/>
    </row>
    <row r="2314" spans="26:26" ht="12.5">
      <c r="Z2314" s="50"/>
    </row>
    <row r="2315" spans="26:26" ht="12.5">
      <c r="Z2315" s="50"/>
    </row>
    <row r="2316" spans="26:26" ht="12.5">
      <c r="Z2316" s="50"/>
    </row>
    <row r="2317" spans="26:26" ht="12.5">
      <c r="Z2317" s="50"/>
    </row>
    <row r="2318" spans="26:26" ht="12.5">
      <c r="Z2318" s="50"/>
    </row>
    <row r="2319" spans="26:26" ht="12.5">
      <c r="Z2319" s="50"/>
    </row>
    <row r="2320" spans="26:26" ht="12.5">
      <c r="Z2320" s="50"/>
    </row>
    <row r="2321" spans="26:26" ht="12.5">
      <c r="Z2321" s="50"/>
    </row>
    <row r="2322" spans="26:26" ht="12.5">
      <c r="Z2322" s="50"/>
    </row>
    <row r="2323" spans="26:26" ht="12.5">
      <c r="Z2323" s="50"/>
    </row>
    <row r="2324" spans="26:26" ht="12.5">
      <c r="Z2324" s="50"/>
    </row>
    <row r="2325" spans="26:26" ht="12.5">
      <c r="Z2325" s="50"/>
    </row>
    <row r="2326" spans="26:26" ht="12.5">
      <c r="Z2326" s="50"/>
    </row>
    <row r="2327" spans="26:26" ht="12.5">
      <c r="Z2327" s="50"/>
    </row>
    <row r="2328" spans="26:26" ht="12.5">
      <c r="Z2328" s="50"/>
    </row>
    <row r="2329" spans="26:26" ht="12.5">
      <c r="Z2329" s="50"/>
    </row>
    <row r="2330" spans="26:26" ht="12.5">
      <c r="Z2330" s="50"/>
    </row>
    <row r="2331" spans="26:26" ht="12.5">
      <c r="Z2331" s="50"/>
    </row>
    <row r="2332" spans="26:26" ht="12.5">
      <c r="Z2332" s="50"/>
    </row>
    <row r="2333" spans="26:26" ht="12.5">
      <c r="Z2333" s="50"/>
    </row>
    <row r="2334" spans="26:26" ht="12.5">
      <c r="Z2334" s="50"/>
    </row>
    <row r="2335" spans="26:26" ht="12.5">
      <c r="Z2335" s="50"/>
    </row>
    <row r="2336" spans="26:26" ht="12.5">
      <c r="Z2336" s="50"/>
    </row>
    <row r="2337" spans="26:26" ht="12.5">
      <c r="Z2337" s="50"/>
    </row>
    <row r="2338" spans="26:26" ht="12.5">
      <c r="Z2338" s="50"/>
    </row>
    <row r="2339" spans="26:26" ht="12.5">
      <c r="Z2339" s="50"/>
    </row>
    <row r="2340" spans="26:26" ht="12.5">
      <c r="Z2340" s="50"/>
    </row>
    <row r="2341" spans="26:26" ht="12.5">
      <c r="Z2341" s="50"/>
    </row>
    <row r="2342" spans="26:26" ht="12.5">
      <c r="Z2342" s="50"/>
    </row>
    <row r="2343" spans="26:26" ht="12.5">
      <c r="Z2343" s="50"/>
    </row>
    <row r="2344" spans="26:26" ht="12.5">
      <c r="Z2344" s="50"/>
    </row>
    <row r="2345" spans="26:26" ht="12.5">
      <c r="Z2345" s="50"/>
    </row>
    <row r="2346" spans="26:26" ht="12.5">
      <c r="Z2346" s="50"/>
    </row>
    <row r="2347" spans="26:26" ht="12.5">
      <c r="Z2347" s="50"/>
    </row>
    <row r="2348" spans="26:26" ht="12.5">
      <c r="Z2348" s="50"/>
    </row>
    <row r="2349" spans="26:26" ht="12.5">
      <c r="Z2349" s="50"/>
    </row>
    <row r="2350" spans="26:26" ht="12.5">
      <c r="Z2350" s="50"/>
    </row>
    <row r="2351" spans="26:26" ht="12.5">
      <c r="Z2351" s="50"/>
    </row>
    <row r="2352" spans="26:26" ht="12.5">
      <c r="Z2352" s="50"/>
    </row>
    <row r="2353" spans="26:26" ht="12.5">
      <c r="Z2353" s="50"/>
    </row>
    <row r="2354" spans="26:26" ht="12.5">
      <c r="Z2354" s="50"/>
    </row>
    <row r="2355" spans="26:26" ht="12.5">
      <c r="Z2355" s="50"/>
    </row>
    <row r="2356" spans="26:26" ht="12.5">
      <c r="Z2356" s="50"/>
    </row>
    <row r="2357" spans="26:26" ht="12.5">
      <c r="Z2357" s="50"/>
    </row>
    <row r="2358" spans="26:26" ht="12.5">
      <c r="Z2358" s="50"/>
    </row>
    <row r="2359" spans="26:26" ht="12.5">
      <c r="Z2359" s="50"/>
    </row>
    <row r="2360" spans="26:26" ht="12.5">
      <c r="Z2360" s="50"/>
    </row>
    <row r="2361" spans="26:26" ht="12.5">
      <c r="Z2361" s="50"/>
    </row>
    <row r="2362" spans="26:26" ht="12.5">
      <c r="Z2362" s="50"/>
    </row>
    <row r="2363" spans="26:26" ht="12.5">
      <c r="Z2363" s="50"/>
    </row>
    <row r="2364" spans="26:26" ht="12.5">
      <c r="Z2364" s="50"/>
    </row>
    <row r="2365" spans="26:26" ht="12.5">
      <c r="Z2365" s="50"/>
    </row>
    <row r="2366" spans="26:26" ht="12.5">
      <c r="Z2366" s="50"/>
    </row>
    <row r="2367" spans="26:26" ht="12.5">
      <c r="Z2367" s="50"/>
    </row>
    <row r="2368" spans="26:26" ht="12.5">
      <c r="Z2368" s="50"/>
    </row>
    <row r="2369" spans="26:26" ht="12.5">
      <c r="Z2369" s="50"/>
    </row>
    <row r="2370" spans="26:26" ht="12.5">
      <c r="Z2370" s="50"/>
    </row>
    <row r="2371" spans="26:26" ht="12.5">
      <c r="Z2371" s="50"/>
    </row>
    <row r="2372" spans="26:26" ht="12.5">
      <c r="Z2372" s="50"/>
    </row>
    <row r="2373" spans="26:26" ht="12.5">
      <c r="Z2373" s="50"/>
    </row>
    <row r="2374" spans="26:26" ht="12.5">
      <c r="Z2374" s="50"/>
    </row>
    <row r="2375" spans="26:26" ht="12.5">
      <c r="Z2375" s="50"/>
    </row>
    <row r="2376" spans="26:26" ht="12.5">
      <c r="Z2376" s="50"/>
    </row>
    <row r="2377" spans="26:26" ht="12.5">
      <c r="Z2377" s="50"/>
    </row>
    <row r="2378" spans="26:26" ht="12.5">
      <c r="Z2378" s="50"/>
    </row>
    <row r="2379" spans="26:26" ht="12.5">
      <c r="Z2379" s="50"/>
    </row>
    <row r="2380" spans="26:26" ht="12.5">
      <c r="Z2380" s="50"/>
    </row>
    <row r="2381" spans="26:26" ht="12.5">
      <c r="Z2381" s="50"/>
    </row>
    <row r="2382" spans="26:26" ht="12.5">
      <c r="Z2382" s="50"/>
    </row>
    <row r="2383" spans="26:26" ht="12.5">
      <c r="Z2383" s="50"/>
    </row>
    <row r="2384" spans="26:26" ht="12.5">
      <c r="Z2384" s="50"/>
    </row>
    <row r="2385" spans="26:26" ht="12.5">
      <c r="Z2385" s="50"/>
    </row>
    <row r="2386" spans="26:26" ht="12.5">
      <c r="Z2386" s="50"/>
    </row>
    <row r="2387" spans="26:26" ht="12.5">
      <c r="Z2387" s="50"/>
    </row>
    <row r="2388" spans="26:26" ht="12.5">
      <c r="Z2388" s="50"/>
    </row>
    <row r="2389" spans="26:26" ht="12.5">
      <c r="Z2389" s="50"/>
    </row>
    <row r="2390" spans="26:26" ht="12.5">
      <c r="Z2390" s="50"/>
    </row>
    <row r="2391" spans="26:26" ht="12.5">
      <c r="Z2391" s="50"/>
    </row>
    <row r="2392" spans="26:26" ht="12.5">
      <c r="Z2392" s="50"/>
    </row>
    <row r="2393" spans="26:26" ht="12.5">
      <c r="Z2393" s="50"/>
    </row>
    <row r="2394" spans="26:26" ht="12.5">
      <c r="Z2394" s="50"/>
    </row>
    <row r="2395" spans="26:26" ht="12.5">
      <c r="Z2395" s="50"/>
    </row>
    <row r="2396" spans="26:26" ht="12.5">
      <c r="Z2396" s="50"/>
    </row>
    <row r="2397" spans="26:26" ht="12.5">
      <c r="Z2397" s="50"/>
    </row>
    <row r="2398" spans="26:26" ht="12.5">
      <c r="Z2398" s="50"/>
    </row>
    <row r="2399" spans="26:26" ht="12.5">
      <c r="Z2399" s="50"/>
    </row>
    <row r="2400" spans="26:26" ht="12.5">
      <c r="Z2400" s="50"/>
    </row>
    <row r="2401" spans="26:26" ht="12.5">
      <c r="Z2401" s="50"/>
    </row>
    <row r="2402" spans="26:26" ht="12.5">
      <c r="Z2402" s="50"/>
    </row>
    <row r="2403" spans="26:26" ht="12.5">
      <c r="Z2403" s="50"/>
    </row>
    <row r="2404" spans="26:26" ht="12.5">
      <c r="Z2404" s="50"/>
    </row>
    <row r="2405" spans="26:26" ht="12.5">
      <c r="Z2405" s="50"/>
    </row>
    <row r="2406" spans="26:26" ht="12.5">
      <c r="Z2406" s="50"/>
    </row>
    <row r="2407" spans="26:26" ht="12.5">
      <c r="Z2407" s="50"/>
    </row>
    <row r="2408" spans="26:26" ht="12.5">
      <c r="Z2408" s="50"/>
    </row>
    <row r="2409" spans="26:26" ht="12.5">
      <c r="Z2409" s="50"/>
    </row>
    <row r="2410" spans="26:26" ht="12.5">
      <c r="Z2410" s="50"/>
    </row>
    <row r="2411" spans="26:26" ht="12.5">
      <c r="Z2411" s="50"/>
    </row>
    <row r="2412" spans="26:26" ht="12.5">
      <c r="Z2412" s="50"/>
    </row>
    <row r="2413" spans="26:26" ht="12.5">
      <c r="Z2413" s="50"/>
    </row>
    <row r="2414" spans="26:26" ht="12.5">
      <c r="Z2414" s="50"/>
    </row>
    <row r="2415" spans="26:26" ht="12.5">
      <c r="Z2415" s="50"/>
    </row>
    <row r="2416" spans="26:26" ht="12.5">
      <c r="Z2416" s="50"/>
    </row>
    <row r="2417" spans="26:26" ht="12.5">
      <c r="Z2417" s="50"/>
    </row>
    <row r="2418" spans="26:26" ht="12.5">
      <c r="Z2418" s="50"/>
    </row>
    <row r="2419" spans="26:26" ht="12.5">
      <c r="Z2419" s="50"/>
    </row>
    <row r="2420" spans="26:26" ht="12.5">
      <c r="Z2420" s="50"/>
    </row>
    <row r="2421" spans="26:26" ht="12.5">
      <c r="Z2421" s="50"/>
    </row>
    <row r="2422" spans="26:26" ht="12.5">
      <c r="Z2422" s="50"/>
    </row>
    <row r="2423" spans="26:26" ht="12.5">
      <c r="Z2423" s="50"/>
    </row>
    <row r="2424" spans="26:26" ht="12.5">
      <c r="Z2424" s="50"/>
    </row>
    <row r="2425" spans="26:26" ht="12.5">
      <c r="Z2425" s="50"/>
    </row>
    <row r="2426" spans="26:26" ht="12.5">
      <c r="Z2426" s="50"/>
    </row>
    <row r="2427" spans="26:26" ht="12.5">
      <c r="Z2427" s="50"/>
    </row>
    <row r="2428" spans="26:26" ht="12.5">
      <c r="Z2428" s="50"/>
    </row>
    <row r="2429" spans="26:26" ht="12.5">
      <c r="Z2429" s="50"/>
    </row>
    <row r="2430" spans="26:26" ht="12.5">
      <c r="Z2430" s="50"/>
    </row>
    <row r="2431" spans="26:26" ht="12.5">
      <c r="Z2431" s="50"/>
    </row>
    <row r="2432" spans="26:26" ht="12.5">
      <c r="Z2432" s="50"/>
    </row>
    <row r="2433" spans="26:26" ht="12.5">
      <c r="Z2433" s="50"/>
    </row>
    <row r="2434" spans="26:26" ht="12.5">
      <c r="Z2434" s="50"/>
    </row>
    <row r="2435" spans="26:26" ht="12.5">
      <c r="Z2435" s="50"/>
    </row>
    <row r="2436" spans="26:26" ht="12.5">
      <c r="Z2436" s="50"/>
    </row>
    <row r="2437" spans="26:26" ht="12.5">
      <c r="Z2437" s="50"/>
    </row>
    <row r="2438" spans="26:26" ht="12.5">
      <c r="Z2438" s="50"/>
    </row>
    <row r="2439" spans="26:26" ht="12.5">
      <c r="Z2439" s="50"/>
    </row>
    <row r="2440" spans="26:26" ht="12.5">
      <c r="Z2440" s="50"/>
    </row>
    <row r="2441" spans="26:26" ht="12.5">
      <c r="Z2441" s="50"/>
    </row>
    <row r="2442" spans="26:26" ht="12.5">
      <c r="Z2442" s="50"/>
    </row>
    <row r="2443" spans="26:26" ht="12.5">
      <c r="Z2443" s="50"/>
    </row>
    <row r="2444" spans="26:26" ht="12.5">
      <c r="Z2444" s="50"/>
    </row>
    <row r="2445" spans="26:26" ht="12.5">
      <c r="Z2445" s="50"/>
    </row>
    <row r="2446" spans="26:26" ht="12.5">
      <c r="Z2446" s="50"/>
    </row>
    <row r="2447" spans="26:26" ht="12.5">
      <c r="Z2447" s="50"/>
    </row>
    <row r="2448" spans="26:26" ht="12.5">
      <c r="Z2448" s="50"/>
    </row>
    <row r="2449" spans="26:26" ht="12.5">
      <c r="Z2449" s="50"/>
    </row>
    <row r="2450" spans="26:26" ht="12.5">
      <c r="Z2450" s="50"/>
    </row>
    <row r="2451" spans="26:26" ht="12.5">
      <c r="Z2451" s="50"/>
    </row>
    <row r="2452" spans="26:26" ht="12.5">
      <c r="Z2452" s="50"/>
    </row>
    <row r="2453" spans="26:26" ht="12.5">
      <c r="Z2453" s="50"/>
    </row>
    <row r="2454" spans="26:26" ht="12.5">
      <c r="Z2454" s="50"/>
    </row>
    <row r="2455" spans="26:26" ht="12.5">
      <c r="Z2455" s="50"/>
    </row>
    <row r="2456" spans="26:26" ht="12.5">
      <c r="Z2456" s="50"/>
    </row>
    <row r="2457" spans="26:26" ht="12.5">
      <c r="Z2457" s="50"/>
    </row>
    <row r="2458" spans="26:26" ht="12.5">
      <c r="Z2458" s="50"/>
    </row>
    <row r="2459" spans="26:26" ht="12.5">
      <c r="Z2459" s="50"/>
    </row>
    <row r="2460" spans="26:26" ht="12.5">
      <c r="Z2460" s="50"/>
    </row>
    <row r="2461" spans="26:26" ht="12.5">
      <c r="Z2461" s="50"/>
    </row>
    <row r="2462" spans="26:26" ht="12.5">
      <c r="Z2462" s="50"/>
    </row>
    <row r="2463" spans="26:26" ht="12.5">
      <c r="Z2463" s="50"/>
    </row>
    <row r="2464" spans="26:26" ht="12.5">
      <c r="Z2464" s="50"/>
    </row>
    <row r="2465" spans="26:26" ht="12.5">
      <c r="Z2465" s="50"/>
    </row>
    <row r="2466" spans="26:26" ht="12.5">
      <c r="Z2466" s="50"/>
    </row>
    <row r="2467" spans="26:26" ht="12.5">
      <c r="Z2467" s="50"/>
    </row>
    <row r="2468" spans="26:26" ht="12.5">
      <c r="Z2468" s="50"/>
    </row>
    <row r="2469" spans="26:26" ht="12.5">
      <c r="Z2469" s="50"/>
    </row>
    <row r="2470" spans="26:26" ht="12.5">
      <c r="Z2470" s="50"/>
    </row>
    <row r="2471" spans="26:26" ht="12.5">
      <c r="Z2471" s="50"/>
    </row>
    <row r="2472" spans="26:26" ht="12.5">
      <c r="Z2472" s="50"/>
    </row>
    <row r="2473" spans="26:26" ht="12.5">
      <c r="Z2473" s="50"/>
    </row>
    <row r="2474" spans="26:26" ht="12.5">
      <c r="Z2474" s="50"/>
    </row>
    <row r="2475" spans="26:26" ht="12.5">
      <c r="Z2475" s="50"/>
    </row>
    <row r="2476" spans="26:26" ht="12.5">
      <c r="Z2476" s="50"/>
    </row>
    <row r="2477" spans="26:26" ht="12.5">
      <c r="Z2477" s="50"/>
    </row>
    <row r="2478" spans="26:26" ht="12.5">
      <c r="Z2478" s="50"/>
    </row>
    <row r="2479" spans="26:26" ht="12.5">
      <c r="Z2479" s="50"/>
    </row>
    <row r="2480" spans="26:26" ht="12.5">
      <c r="Z2480" s="50"/>
    </row>
    <row r="2481" spans="26:26" ht="12.5">
      <c r="Z2481" s="50"/>
    </row>
    <row r="2482" spans="26:26" ht="12.5">
      <c r="Z2482" s="50"/>
    </row>
    <row r="2483" spans="26:26" ht="12.5">
      <c r="Z2483" s="50"/>
    </row>
    <row r="2484" spans="26:26" ht="12.5">
      <c r="Z2484" s="50"/>
    </row>
    <row r="2485" spans="26:26" ht="12.5">
      <c r="Z2485" s="50"/>
    </row>
    <row r="2486" spans="26:26" ht="12.5">
      <c r="Z2486" s="50"/>
    </row>
    <row r="2487" spans="26:26" ht="12.5">
      <c r="Z2487" s="50"/>
    </row>
    <row r="2488" spans="26:26" ht="12.5">
      <c r="Z2488" s="50"/>
    </row>
    <row r="2489" spans="26:26" ht="12.5">
      <c r="Z2489" s="50"/>
    </row>
    <row r="2490" spans="26:26" ht="12.5">
      <c r="Z2490" s="50"/>
    </row>
    <row r="2491" spans="26:26" ht="12.5">
      <c r="Z2491" s="50"/>
    </row>
    <row r="2492" spans="26:26" ht="12.5">
      <c r="Z2492" s="50"/>
    </row>
    <row r="2493" spans="26:26" ht="12.5">
      <c r="Z2493" s="50"/>
    </row>
    <row r="2494" spans="26:26" ht="12.5">
      <c r="Z2494" s="50"/>
    </row>
    <row r="2495" spans="26:26" ht="12.5">
      <c r="Z2495" s="50"/>
    </row>
    <row r="2496" spans="26:26" ht="12.5">
      <c r="Z2496" s="50"/>
    </row>
    <row r="2497" spans="26:26" ht="12.5">
      <c r="Z2497" s="50"/>
    </row>
    <row r="2498" spans="26:26" ht="12.5">
      <c r="Z2498" s="50"/>
    </row>
    <row r="2499" spans="26:26" ht="12.5">
      <c r="Z2499" s="50"/>
    </row>
    <row r="2500" spans="26:26" ht="12.5">
      <c r="Z2500" s="50"/>
    </row>
    <row r="2501" spans="26:26" ht="12.5">
      <c r="Z2501" s="50"/>
    </row>
    <row r="2502" spans="26:26" ht="12.5">
      <c r="Z2502" s="50"/>
    </row>
    <row r="2503" spans="26:26" ht="12.5">
      <c r="Z2503" s="50"/>
    </row>
    <row r="2504" spans="26:26" ht="12.5">
      <c r="Z2504" s="50"/>
    </row>
    <row r="2505" spans="26:26" ht="12.5">
      <c r="Z2505" s="50"/>
    </row>
    <row r="2506" spans="26:26" ht="12.5">
      <c r="Z2506" s="50"/>
    </row>
    <row r="2507" spans="26:26" ht="12.5">
      <c r="Z2507" s="50"/>
    </row>
    <row r="2508" spans="26:26" ht="12.5">
      <c r="Z2508" s="50"/>
    </row>
    <row r="2509" spans="26:26" ht="12.5">
      <c r="Z2509" s="50"/>
    </row>
    <row r="2510" spans="26:26" ht="12.5">
      <c r="Z2510" s="50"/>
    </row>
    <row r="2511" spans="26:26" ht="12.5">
      <c r="Z2511" s="50"/>
    </row>
    <row r="2512" spans="26:26" ht="12.5">
      <c r="Z2512" s="50"/>
    </row>
    <row r="2513" spans="26:26" ht="12.5">
      <c r="Z2513" s="50"/>
    </row>
    <row r="2514" spans="26:26" ht="12.5">
      <c r="Z2514" s="50"/>
    </row>
    <row r="2515" spans="26:26" ht="12.5">
      <c r="Z2515" s="50"/>
    </row>
    <row r="2516" spans="26:26" ht="12.5">
      <c r="Z2516" s="50"/>
    </row>
    <row r="2517" spans="26:26" ht="12.5">
      <c r="Z2517" s="50"/>
    </row>
    <row r="2518" spans="26:26" ht="12.5">
      <c r="Z2518" s="50"/>
    </row>
    <row r="2519" spans="26:26" ht="12.5">
      <c r="Z2519" s="50"/>
    </row>
    <row r="2520" spans="26:26" ht="12.5">
      <c r="Z2520" s="50"/>
    </row>
    <row r="2521" spans="26:26" ht="12.5">
      <c r="Z2521" s="50"/>
    </row>
    <row r="2522" spans="26:26" ht="12.5">
      <c r="Z2522" s="50"/>
    </row>
    <row r="2523" spans="26:26" ht="12.5">
      <c r="Z2523" s="50"/>
    </row>
    <row r="2524" spans="26:26" ht="12.5">
      <c r="Z2524" s="50"/>
    </row>
    <row r="2525" spans="26:26" ht="12.5">
      <c r="Z2525" s="50"/>
    </row>
    <row r="2526" spans="26:26" ht="12.5">
      <c r="Z2526" s="50"/>
    </row>
    <row r="2527" spans="26:26" ht="12.5">
      <c r="Z2527" s="50"/>
    </row>
    <row r="2528" spans="26:26" ht="12.5">
      <c r="Z2528" s="50"/>
    </row>
    <row r="2529" spans="26:26" ht="12.5">
      <c r="Z2529" s="50"/>
    </row>
    <row r="2530" spans="26:26" ht="12.5">
      <c r="Z2530" s="50"/>
    </row>
    <row r="2531" spans="26:26" ht="12.5">
      <c r="Z2531" s="50"/>
    </row>
    <row r="2532" spans="26:26" ht="12.5">
      <c r="Z2532" s="50"/>
    </row>
    <row r="2533" spans="26:26" ht="12.5">
      <c r="Z2533" s="50"/>
    </row>
    <row r="2534" spans="26:26" ht="12.5">
      <c r="Z2534" s="50"/>
    </row>
    <row r="2535" spans="26:26" ht="12.5">
      <c r="Z2535" s="50"/>
    </row>
    <row r="2536" spans="26:26" ht="12.5">
      <c r="Z2536" s="50"/>
    </row>
    <row r="2537" spans="26:26" ht="12.5">
      <c r="Z2537" s="50"/>
    </row>
    <row r="2538" spans="26:26" ht="12.5">
      <c r="Z2538" s="50"/>
    </row>
    <row r="2539" spans="26:26" ht="12.5">
      <c r="Z2539" s="50"/>
    </row>
    <row r="2540" spans="26:26" ht="12.5">
      <c r="Z2540" s="50"/>
    </row>
    <row r="2541" spans="26:26" ht="12.5">
      <c r="Z2541" s="50"/>
    </row>
    <row r="2542" spans="26:26" ht="12.5">
      <c r="Z2542" s="50"/>
    </row>
    <row r="2543" spans="26:26" ht="12.5">
      <c r="Z2543" s="50"/>
    </row>
    <row r="2544" spans="26:26" ht="12.5">
      <c r="Z2544" s="50"/>
    </row>
    <row r="2545" spans="26:26" ht="12.5">
      <c r="Z2545" s="50"/>
    </row>
    <row r="2546" spans="26:26" ht="12.5">
      <c r="Z2546" s="50"/>
    </row>
    <row r="2547" spans="26:26" ht="12.5">
      <c r="Z2547" s="50"/>
    </row>
    <row r="2548" spans="26:26" ht="12.5">
      <c r="Z2548" s="50"/>
    </row>
    <row r="2549" spans="26:26" ht="12.5">
      <c r="Z2549" s="50"/>
    </row>
    <row r="2550" spans="26:26" ht="12.5">
      <c r="Z2550" s="50"/>
    </row>
    <row r="2551" spans="26:26" ht="12.5">
      <c r="Z2551" s="50"/>
    </row>
    <row r="2552" spans="26:26" ht="12.5">
      <c r="Z2552" s="50"/>
    </row>
    <row r="2553" spans="26:26" ht="12.5">
      <c r="Z2553" s="50"/>
    </row>
    <row r="2554" spans="26:26" ht="12.5">
      <c r="Z2554" s="50"/>
    </row>
    <row r="2555" spans="26:26" ht="12.5">
      <c r="Z2555" s="50"/>
    </row>
    <row r="2556" spans="26:26" ht="12.5">
      <c r="Z2556" s="50"/>
    </row>
    <row r="2557" spans="26:26" ht="12.5">
      <c r="Z2557" s="50"/>
    </row>
    <row r="2558" spans="26:26" ht="12.5">
      <c r="Z2558" s="50"/>
    </row>
    <row r="2559" spans="26:26" ht="12.5">
      <c r="Z2559" s="50"/>
    </row>
    <row r="2560" spans="26:26" ht="12.5">
      <c r="Z2560" s="50"/>
    </row>
    <row r="2561" spans="26:26" ht="12.5">
      <c r="Z2561" s="50"/>
    </row>
    <row r="2562" spans="26:26" ht="12.5">
      <c r="Z2562" s="50"/>
    </row>
    <row r="2563" spans="26:26" ht="12.5">
      <c r="Z2563" s="50"/>
    </row>
    <row r="2564" spans="26:26" ht="12.5">
      <c r="Z2564" s="50"/>
    </row>
    <row r="2565" spans="26:26" ht="12.5">
      <c r="Z2565" s="50"/>
    </row>
    <row r="2566" spans="26:26" ht="12.5">
      <c r="Z2566" s="50"/>
    </row>
    <row r="2567" spans="26:26" ht="12.5">
      <c r="Z2567" s="50"/>
    </row>
    <row r="2568" spans="26:26" ht="12.5">
      <c r="Z2568" s="50"/>
    </row>
    <row r="2569" spans="26:26" ht="12.5">
      <c r="Z2569" s="50"/>
    </row>
    <row r="2570" spans="26:26" ht="12.5">
      <c r="Z2570" s="50"/>
    </row>
    <row r="2571" spans="26:26" ht="12.5">
      <c r="Z2571" s="50"/>
    </row>
    <row r="2572" spans="26:26" ht="12.5">
      <c r="Z2572" s="50"/>
    </row>
    <row r="2573" spans="26:26" ht="12.5">
      <c r="Z2573" s="50"/>
    </row>
    <row r="2574" spans="26:26" ht="12.5">
      <c r="Z2574" s="50"/>
    </row>
    <row r="2575" spans="26:26" ht="12.5">
      <c r="Z2575" s="50"/>
    </row>
    <row r="2576" spans="26:26" ht="12.5">
      <c r="Z2576" s="50"/>
    </row>
    <row r="2577" spans="26:26" ht="12.5">
      <c r="Z2577" s="50"/>
    </row>
    <row r="2578" spans="26:26" ht="12.5">
      <c r="Z2578" s="50"/>
    </row>
    <row r="2579" spans="26:26" ht="12.5">
      <c r="Z2579" s="50"/>
    </row>
    <row r="2580" spans="26:26" ht="12.5">
      <c r="Z2580" s="50"/>
    </row>
    <row r="2581" spans="26:26" ht="12.5">
      <c r="Z2581" s="50"/>
    </row>
    <row r="2582" spans="26:26" ht="12.5">
      <c r="Z2582" s="50"/>
    </row>
    <row r="2583" spans="26:26" ht="12.5">
      <c r="Z2583" s="50"/>
    </row>
    <row r="2584" spans="26:26" ht="12.5">
      <c r="Z2584" s="50"/>
    </row>
    <row r="2585" spans="26:26" ht="12.5">
      <c r="Z2585" s="50"/>
    </row>
    <row r="2586" spans="26:26" ht="12.5">
      <c r="Z2586" s="50"/>
    </row>
    <row r="2587" spans="26:26" ht="12.5">
      <c r="Z2587" s="50"/>
    </row>
    <row r="2588" spans="26:26" ht="12.5">
      <c r="Z2588" s="50"/>
    </row>
    <row r="2589" spans="26:26" ht="12.5">
      <c r="Z2589" s="50"/>
    </row>
    <row r="2590" spans="26:26" ht="12.5">
      <c r="Z2590" s="50"/>
    </row>
    <row r="2591" spans="26:26" ht="12.5">
      <c r="Z2591" s="50"/>
    </row>
    <row r="2592" spans="26:26" ht="12.5">
      <c r="Z2592" s="50"/>
    </row>
    <row r="2593" spans="26:26" ht="12.5">
      <c r="Z2593" s="50"/>
    </row>
    <row r="2594" spans="26:26" ht="12.5">
      <c r="Z2594" s="50"/>
    </row>
    <row r="2595" spans="26:26" ht="12.5">
      <c r="Z2595" s="50"/>
    </row>
    <row r="2596" spans="26:26" ht="12.5">
      <c r="Z2596" s="50"/>
    </row>
    <row r="2597" spans="26:26" ht="12.5">
      <c r="Z2597" s="50"/>
    </row>
    <row r="2598" spans="26:26" ht="12.5">
      <c r="Z2598" s="50"/>
    </row>
    <row r="2599" spans="26:26" ht="12.5">
      <c r="Z2599" s="50"/>
    </row>
    <row r="2600" spans="26:26" ht="12.5">
      <c r="Z2600" s="50"/>
    </row>
    <row r="2601" spans="26:26" ht="12.5">
      <c r="Z2601" s="50"/>
    </row>
    <row r="2602" spans="26:26" ht="12.5">
      <c r="Z2602" s="50"/>
    </row>
    <row r="2603" spans="26:26" ht="12.5">
      <c r="Z2603" s="50"/>
    </row>
    <row r="2604" spans="26:26" ht="12.5">
      <c r="Z2604" s="50"/>
    </row>
    <row r="2605" spans="26:26" ht="12.5">
      <c r="Z2605" s="50"/>
    </row>
    <row r="2606" spans="26:26" ht="12.5">
      <c r="Z2606" s="50"/>
    </row>
    <row r="2607" spans="26:26" ht="12.5">
      <c r="Z2607" s="50"/>
    </row>
    <row r="2608" spans="26:26" ht="12.5">
      <c r="Z2608" s="50"/>
    </row>
    <row r="2609" spans="26:26" ht="12.5">
      <c r="Z2609" s="50"/>
    </row>
    <row r="2610" spans="26:26" ht="12.5">
      <c r="Z2610" s="50"/>
    </row>
    <row r="2611" spans="26:26" ht="12.5">
      <c r="Z2611" s="50"/>
    </row>
    <row r="2612" spans="26:26" ht="12.5">
      <c r="Z2612" s="50"/>
    </row>
    <row r="2613" spans="26:26" ht="12.5">
      <c r="Z2613" s="50"/>
    </row>
    <row r="2614" spans="26:26" ht="12.5">
      <c r="Z2614" s="50"/>
    </row>
    <row r="2615" spans="26:26" ht="12.5">
      <c r="Z2615" s="50"/>
    </row>
    <row r="2616" spans="26:26" ht="12.5">
      <c r="Z2616" s="50"/>
    </row>
    <row r="2617" spans="26:26" ht="12.5">
      <c r="Z2617" s="50"/>
    </row>
    <row r="2618" spans="26:26" ht="12.5">
      <c r="Z2618" s="50"/>
    </row>
    <row r="2619" spans="26:26" ht="12.5">
      <c r="Z2619" s="50"/>
    </row>
    <row r="2620" spans="26:26" ht="12.5">
      <c r="Z2620" s="50"/>
    </row>
    <row r="2621" spans="26:26" ht="12.5">
      <c r="Z2621" s="50"/>
    </row>
    <row r="2622" spans="26:26" ht="12.5">
      <c r="Z2622" s="50"/>
    </row>
    <row r="2623" spans="26:26" ht="12.5">
      <c r="Z2623" s="50"/>
    </row>
    <row r="2624" spans="26:26" ht="12.5">
      <c r="Z2624" s="50"/>
    </row>
    <row r="2625" spans="26:26" ht="12.5">
      <c r="Z2625" s="50"/>
    </row>
    <row r="2626" spans="26:26" ht="12.5">
      <c r="Z2626" s="50"/>
    </row>
    <row r="2627" spans="26:26" ht="12.5">
      <c r="Z2627" s="50"/>
    </row>
    <row r="2628" spans="26:26" ht="12.5">
      <c r="Z2628" s="50"/>
    </row>
    <row r="2629" spans="26:26" ht="12.5">
      <c r="Z2629" s="50"/>
    </row>
    <row r="2630" spans="26:26" ht="12.5">
      <c r="Z2630" s="50"/>
    </row>
    <row r="2631" spans="26:26" ht="12.5">
      <c r="Z2631" s="50"/>
    </row>
    <row r="2632" spans="26:26" ht="12.5">
      <c r="Z2632" s="50"/>
    </row>
    <row r="2633" spans="26:26" ht="12.5">
      <c r="Z2633" s="50"/>
    </row>
    <row r="2634" spans="26:26" ht="12.5">
      <c r="Z2634" s="50"/>
    </row>
    <row r="2635" spans="26:26" ht="12.5">
      <c r="Z2635" s="50"/>
    </row>
    <row r="2636" spans="26:26" ht="12.5">
      <c r="Z2636" s="50"/>
    </row>
    <row r="2637" spans="26:26" ht="12.5">
      <c r="Z2637" s="50"/>
    </row>
    <row r="2638" spans="26:26" ht="12.5">
      <c r="Z2638" s="50"/>
    </row>
    <row r="2639" spans="26:26" ht="12.5">
      <c r="Z2639" s="50"/>
    </row>
    <row r="2640" spans="26:26" ht="12.5">
      <c r="Z2640" s="50"/>
    </row>
    <row r="2641" spans="26:28" ht="12.5">
      <c r="Z2641" s="50"/>
    </row>
    <row r="2642" spans="26:28" ht="12.5">
      <c r="Z2642" s="50"/>
      <c r="AB2642" s="168"/>
    </row>
    <row r="2643" spans="26:28" ht="12.5">
      <c r="Z2643" s="50"/>
    </row>
    <row r="2644" spans="26:28" ht="12.5">
      <c r="Z2644" s="50"/>
    </row>
    <row r="2645" spans="26:28" ht="12.5">
      <c r="Z2645" s="50"/>
    </row>
    <row r="2646" spans="26:28" ht="12.5">
      <c r="Z2646" s="50"/>
    </row>
    <row r="2647" spans="26:28" ht="12.5">
      <c r="Z2647" s="50"/>
    </row>
    <row r="2648" spans="26:28" ht="12.5">
      <c r="Z2648" s="50"/>
    </row>
    <row r="2649" spans="26:28" ht="12.5">
      <c r="Z2649" s="50"/>
    </row>
    <row r="2650" spans="26:28" ht="12.5">
      <c r="Z2650" s="50"/>
    </row>
    <row r="2651" spans="26:28" ht="12.5">
      <c r="Z2651" s="50"/>
    </row>
    <row r="2652" spans="26:28" ht="12.5">
      <c r="Z2652" s="50"/>
    </row>
    <row r="2653" spans="26:28" ht="12.5">
      <c r="Z2653" s="50"/>
    </row>
    <row r="2654" spans="26:28" ht="12.5">
      <c r="Z2654" s="50"/>
    </row>
    <row r="2655" spans="26:28" ht="12.5">
      <c r="Z2655" s="50"/>
    </row>
    <row r="2656" spans="26:28" ht="12.5">
      <c r="Z2656" s="50"/>
    </row>
    <row r="2657" spans="26:26" ht="12.5">
      <c r="Z2657" s="50"/>
    </row>
    <row r="2658" spans="26:26" ht="12.5">
      <c r="Z2658" s="50"/>
    </row>
    <row r="2659" spans="26:26" ht="12.5">
      <c r="Z2659" s="50"/>
    </row>
    <row r="2660" spans="26:26" ht="12.5">
      <c r="Z2660" s="50"/>
    </row>
    <row r="2661" spans="26:26" ht="12.5">
      <c r="Z2661" s="50"/>
    </row>
    <row r="2662" spans="26:26" ht="12.5">
      <c r="Z2662" s="50"/>
    </row>
    <row r="2663" spans="26:26" ht="12.5">
      <c r="Z2663" s="50"/>
    </row>
    <row r="2664" spans="26:26" ht="12.5">
      <c r="Z2664" s="50"/>
    </row>
    <row r="2665" spans="26:26" ht="12.5">
      <c r="Z2665" s="50"/>
    </row>
    <row r="2666" spans="26:26" ht="12.5">
      <c r="Z2666" s="50"/>
    </row>
    <row r="2667" spans="26:26" ht="12.5">
      <c r="Z2667" s="50"/>
    </row>
    <row r="2668" spans="26:26" ht="12.5">
      <c r="Z2668" s="50"/>
    </row>
    <row r="2669" spans="26:26" ht="12.5">
      <c r="Z2669" s="50"/>
    </row>
    <row r="2670" spans="26:26" ht="12.5">
      <c r="Z2670" s="50"/>
    </row>
    <row r="2671" spans="26:26" ht="12.5">
      <c r="Z2671" s="50"/>
    </row>
    <row r="2672" spans="26:26" ht="12.5">
      <c r="Z2672" s="50"/>
    </row>
    <row r="2673" spans="26:26" ht="12.5">
      <c r="Z2673" s="50"/>
    </row>
    <row r="2674" spans="26:26" ht="12.5">
      <c r="Z2674" s="50"/>
    </row>
    <row r="2675" spans="26:26" ht="12.5">
      <c r="Z2675" s="50"/>
    </row>
    <row r="2676" spans="26:26" ht="12.5">
      <c r="Z2676" s="50"/>
    </row>
    <row r="2677" spans="26:26" ht="12.5">
      <c r="Z2677" s="50"/>
    </row>
    <row r="2678" spans="26:26" ht="12.5">
      <c r="Z2678" s="50"/>
    </row>
    <row r="2679" spans="26:26" ht="12.5">
      <c r="Z2679" s="50"/>
    </row>
    <row r="2680" spans="26:26" ht="12.5">
      <c r="Z2680" s="50"/>
    </row>
    <row r="2681" spans="26:26" ht="12.5">
      <c r="Z2681" s="50"/>
    </row>
    <row r="2682" spans="26:26" ht="12.5">
      <c r="Z2682" s="50"/>
    </row>
    <row r="2683" spans="26:26" ht="12.5">
      <c r="Z2683" s="50"/>
    </row>
    <row r="2684" spans="26:26" ht="12.5">
      <c r="Z2684" s="50"/>
    </row>
    <row r="2685" spans="26:26" ht="12.5">
      <c r="Z2685" s="50"/>
    </row>
    <row r="2686" spans="26:26" ht="12.5">
      <c r="Z2686" s="50"/>
    </row>
    <row r="2687" spans="26:26" ht="12.5">
      <c r="Z2687" s="50"/>
    </row>
    <row r="2688" spans="26:26" ht="12.5">
      <c r="Z2688" s="50"/>
    </row>
    <row r="2689" spans="26:26" ht="12.5">
      <c r="Z2689" s="50"/>
    </row>
    <row r="2690" spans="26:26" ht="12.5">
      <c r="Z2690" s="50"/>
    </row>
    <row r="2691" spans="26:26" ht="12.5">
      <c r="Z2691" s="50"/>
    </row>
    <row r="2692" spans="26:26" ht="12.5">
      <c r="Z2692" s="50"/>
    </row>
    <row r="2693" spans="26:26" ht="12.5">
      <c r="Z2693" s="50"/>
    </row>
    <row r="2694" spans="26:26" ht="12.5">
      <c r="Z2694" s="50"/>
    </row>
    <row r="2695" spans="26:26" ht="12.5">
      <c r="Z2695" s="50"/>
    </row>
    <row r="2696" spans="26:26" ht="12.5">
      <c r="Z2696" s="50"/>
    </row>
    <row r="2697" spans="26:26" ht="12.5">
      <c r="Z2697" s="50"/>
    </row>
    <row r="2698" spans="26:26" ht="12.5">
      <c r="Z2698" s="50"/>
    </row>
    <row r="2699" spans="26:26" ht="12.5">
      <c r="Z2699" s="50"/>
    </row>
    <row r="2700" spans="26:26" ht="12.5">
      <c r="Z2700" s="50"/>
    </row>
    <row r="2701" spans="26:26" ht="12.5">
      <c r="Z2701" s="50"/>
    </row>
    <row r="2702" spans="26:26" ht="12.5">
      <c r="Z2702" s="50"/>
    </row>
    <row r="2703" spans="26:26" ht="12.5">
      <c r="Z2703" s="50"/>
    </row>
    <row r="2704" spans="26:26" ht="12.5">
      <c r="Z2704" s="50"/>
    </row>
    <row r="2705" spans="26:26" ht="12.5">
      <c r="Z2705" s="50"/>
    </row>
    <row r="2706" spans="26:26" ht="12.5">
      <c r="Z2706" s="50"/>
    </row>
    <row r="2707" spans="26:26" ht="12.5">
      <c r="Z2707" s="50"/>
    </row>
    <row r="2708" spans="26:26" ht="12.5">
      <c r="Z2708" s="50"/>
    </row>
    <row r="2709" spans="26:26" ht="12.5">
      <c r="Z2709" s="50"/>
    </row>
    <row r="2710" spans="26:26" ht="12.5">
      <c r="Z2710" s="50"/>
    </row>
    <row r="2711" spans="26:26" ht="12.5">
      <c r="Z2711" s="50"/>
    </row>
    <row r="2712" spans="26:26" ht="12.5">
      <c r="Z2712" s="50"/>
    </row>
    <row r="2713" spans="26:26" ht="12.5">
      <c r="Z2713" s="50"/>
    </row>
    <row r="2714" spans="26:26" ht="12.5">
      <c r="Z2714" s="50"/>
    </row>
    <row r="2715" spans="26:26" ht="12.5">
      <c r="Z2715" s="50"/>
    </row>
    <row r="2716" spans="26:26" ht="12.5">
      <c r="Z2716" s="50"/>
    </row>
    <row r="2717" spans="26:26" ht="12.5">
      <c r="Z2717" s="50"/>
    </row>
    <row r="2718" spans="26:26" ht="12.5">
      <c r="Z2718" s="50"/>
    </row>
    <row r="2719" spans="26:26" ht="12.5">
      <c r="Z2719" s="50"/>
    </row>
    <row r="2720" spans="26:26" ht="12.5">
      <c r="Z2720" s="50"/>
    </row>
    <row r="2721" spans="26:26" ht="12.5">
      <c r="Z2721" s="50"/>
    </row>
    <row r="2722" spans="26:26" ht="12.5">
      <c r="Z2722" s="50"/>
    </row>
    <row r="2723" spans="26:26" ht="12.5">
      <c r="Z2723" s="50"/>
    </row>
    <row r="2724" spans="26:26" ht="12.5">
      <c r="Z2724" s="50"/>
    </row>
    <row r="2725" spans="26:26" ht="12.5">
      <c r="Z2725" s="50"/>
    </row>
    <row r="2726" spans="26:26" ht="12.5">
      <c r="Z2726" s="50"/>
    </row>
    <row r="2727" spans="26:26" ht="12.5">
      <c r="Z2727" s="50"/>
    </row>
    <row r="2728" spans="26:26" ht="12.5">
      <c r="Z2728" s="50"/>
    </row>
    <row r="2729" spans="26:26" ht="12.5">
      <c r="Z2729" s="50"/>
    </row>
    <row r="2730" spans="26:26" ht="12.5">
      <c r="Z2730" s="50"/>
    </row>
    <row r="2731" spans="26:26" ht="12.5">
      <c r="Z2731" s="50"/>
    </row>
    <row r="2732" spans="26:26" ht="12.5">
      <c r="Z2732" s="50"/>
    </row>
    <row r="2733" spans="26:26" ht="12.5">
      <c r="Z2733" s="50"/>
    </row>
    <row r="2734" spans="26:26" ht="12.5">
      <c r="Z2734" s="50"/>
    </row>
    <row r="2735" spans="26:26" ht="12.5">
      <c r="Z2735" s="50"/>
    </row>
    <row r="2736" spans="26:26" ht="12.5">
      <c r="Z2736" s="50"/>
    </row>
    <row r="2737" spans="26:26" ht="12.5">
      <c r="Z2737" s="50"/>
    </row>
    <row r="2738" spans="26:26" ht="12.5">
      <c r="Z2738" s="50"/>
    </row>
    <row r="2739" spans="26:26" ht="12.5">
      <c r="Z2739" s="50"/>
    </row>
    <row r="2740" spans="26:26" ht="12.5">
      <c r="Z2740" s="50"/>
    </row>
    <row r="2741" spans="26:26" ht="12.5">
      <c r="Z2741" s="50"/>
    </row>
    <row r="2742" spans="26:26" ht="12.5">
      <c r="Z2742" s="50"/>
    </row>
    <row r="2743" spans="26:26" ht="12.5">
      <c r="Z2743" s="50"/>
    </row>
    <row r="2744" spans="26:26" ht="12.5">
      <c r="Z2744" s="50"/>
    </row>
    <row r="2745" spans="26:26" ht="12.5">
      <c r="Z2745" s="50"/>
    </row>
    <row r="2746" spans="26:26" ht="12.5">
      <c r="Z2746" s="50"/>
    </row>
    <row r="2747" spans="26:26" ht="12.5">
      <c r="Z2747" s="50"/>
    </row>
    <row r="2748" spans="26:26" ht="12.5">
      <c r="Z2748" s="50"/>
    </row>
    <row r="2749" spans="26:26" ht="12.5">
      <c r="Z2749" s="50"/>
    </row>
    <row r="2750" spans="26:26" ht="12.5">
      <c r="Z2750" s="50"/>
    </row>
    <row r="2751" spans="26:26" ht="12.5">
      <c r="Z2751" s="50"/>
    </row>
    <row r="2752" spans="26:26" ht="12.5">
      <c r="Z2752" s="50"/>
    </row>
    <row r="2753" spans="26:26" ht="12.5">
      <c r="Z2753" s="50"/>
    </row>
    <row r="2754" spans="26:26" ht="12.5">
      <c r="Z2754" s="50"/>
    </row>
    <row r="2755" spans="26:26" ht="12.5">
      <c r="Z2755" s="50"/>
    </row>
    <row r="2756" spans="26:26" ht="12.5">
      <c r="Z2756" s="50"/>
    </row>
    <row r="2757" spans="26:26" ht="12.5">
      <c r="Z2757" s="50"/>
    </row>
    <row r="2758" spans="26:26" ht="12.5">
      <c r="Z2758" s="50"/>
    </row>
    <row r="2759" spans="26:26" ht="12.5">
      <c r="Z2759" s="50"/>
    </row>
    <row r="2760" spans="26:26" ht="12.5">
      <c r="Z2760" s="50"/>
    </row>
    <row r="2761" spans="26:26" ht="12.5">
      <c r="Z2761" s="50"/>
    </row>
    <row r="2762" spans="26:26" ht="12.5">
      <c r="Z2762" s="50"/>
    </row>
    <row r="2763" spans="26:26" ht="12.5">
      <c r="Z2763" s="50"/>
    </row>
    <row r="2764" spans="26:26" ht="12.5">
      <c r="Z2764" s="50"/>
    </row>
    <row r="2765" spans="26:26" ht="12.5">
      <c r="Z2765" s="50"/>
    </row>
    <row r="2766" spans="26:26" ht="12.5">
      <c r="Z2766" s="50"/>
    </row>
    <row r="2767" spans="26:26" ht="12.5">
      <c r="Z2767" s="50"/>
    </row>
    <row r="2768" spans="26:26" ht="12.5">
      <c r="Z2768" s="50"/>
    </row>
    <row r="2769" spans="26:26" ht="12.5">
      <c r="Z2769" s="50"/>
    </row>
    <row r="2770" spans="26:26" ht="12.5">
      <c r="Z2770" s="50"/>
    </row>
    <row r="2771" spans="26:26" ht="12.5">
      <c r="Z2771" s="50"/>
    </row>
    <row r="2772" spans="26:26" ht="12.5">
      <c r="Z2772" s="50"/>
    </row>
    <row r="2773" spans="26:26" ht="12.5">
      <c r="Z2773" s="50"/>
    </row>
    <row r="2774" spans="26:26" ht="12.5">
      <c r="Z2774" s="50"/>
    </row>
    <row r="2775" spans="26:26" ht="12.5">
      <c r="Z2775" s="50"/>
    </row>
    <row r="2776" spans="26:26" ht="12.5">
      <c r="Z2776" s="50"/>
    </row>
    <row r="2777" spans="26:26" ht="12.5">
      <c r="Z2777" s="50"/>
    </row>
    <row r="2778" spans="26:26" ht="12.5">
      <c r="Z2778" s="50"/>
    </row>
    <row r="2779" spans="26:26" ht="12.5">
      <c r="Z2779" s="50"/>
    </row>
    <row r="2780" spans="26:26" ht="12.5">
      <c r="Z2780" s="50"/>
    </row>
    <row r="2781" spans="26:26" ht="12.5">
      <c r="Z2781" s="50"/>
    </row>
    <row r="2782" spans="26:26" ht="12.5">
      <c r="Z2782" s="50"/>
    </row>
    <row r="2783" spans="26:26" ht="12.5">
      <c r="Z2783" s="50"/>
    </row>
    <row r="2784" spans="26:26" ht="12.5">
      <c r="Z2784" s="50"/>
    </row>
    <row r="2785" spans="26:26" ht="12.5">
      <c r="Z2785" s="50"/>
    </row>
    <row r="2786" spans="26:26" ht="12.5">
      <c r="Z2786" s="50"/>
    </row>
    <row r="2787" spans="26:26" ht="12.5">
      <c r="Z2787" s="50"/>
    </row>
    <row r="2788" spans="26:26" ht="12.5">
      <c r="Z2788" s="50"/>
    </row>
    <row r="2789" spans="26:26" ht="12.5">
      <c r="Z2789" s="50"/>
    </row>
    <row r="2790" spans="26:26" ht="12.5">
      <c r="Z2790" s="50"/>
    </row>
    <row r="2791" spans="26:26" ht="12.5">
      <c r="Z2791" s="50"/>
    </row>
    <row r="2792" spans="26:26" ht="12.5">
      <c r="Z2792" s="50"/>
    </row>
    <row r="2793" spans="26:26" ht="12.5">
      <c r="Z2793" s="50"/>
    </row>
    <row r="2794" spans="26:26" ht="12.5">
      <c r="Z2794" s="50"/>
    </row>
    <row r="2795" spans="26:26" ht="12.5">
      <c r="Z2795" s="50"/>
    </row>
    <row r="2796" spans="26:26" ht="12.5">
      <c r="Z2796" s="50"/>
    </row>
    <row r="2797" spans="26:26" ht="12.5">
      <c r="Z2797" s="50"/>
    </row>
    <row r="2798" spans="26:26" ht="12.5">
      <c r="Z2798" s="50"/>
    </row>
    <row r="2799" spans="26:26" ht="12.5">
      <c r="Z2799" s="50"/>
    </row>
    <row r="2800" spans="26:26" ht="12.5">
      <c r="Z2800" s="50"/>
    </row>
    <row r="2801" spans="26:26" ht="12.5">
      <c r="Z2801" s="50"/>
    </row>
    <row r="2802" spans="26:26" ht="12.5">
      <c r="Z2802" s="50"/>
    </row>
    <row r="2803" spans="26:26" ht="12.5">
      <c r="Z2803" s="50"/>
    </row>
    <row r="2804" spans="26:26" ht="12.5">
      <c r="Z2804" s="50"/>
    </row>
    <row r="2805" spans="26:26" ht="12.5">
      <c r="Z2805" s="50"/>
    </row>
    <row r="2806" spans="26:26" ht="12.5">
      <c r="Z2806" s="50"/>
    </row>
    <row r="2807" spans="26:26" ht="12.5">
      <c r="Z2807" s="50"/>
    </row>
    <row r="2808" spans="26:26" ht="12.5">
      <c r="Z2808" s="50"/>
    </row>
    <row r="2809" spans="26:26" ht="12.5">
      <c r="Z2809" s="50"/>
    </row>
    <row r="2810" spans="26:26" ht="12.5">
      <c r="Z2810" s="50"/>
    </row>
    <row r="2811" spans="26:26" ht="12.5">
      <c r="Z2811" s="50"/>
    </row>
    <row r="2812" spans="26:26" ht="12.5">
      <c r="Z2812" s="50"/>
    </row>
    <row r="2813" spans="26:26" ht="12.5">
      <c r="Z2813" s="50"/>
    </row>
    <row r="2814" spans="26:26" ht="12.5">
      <c r="Z2814" s="50"/>
    </row>
    <row r="2815" spans="26:26" ht="12.5">
      <c r="Z2815" s="50"/>
    </row>
    <row r="2816" spans="26:26" ht="12.5">
      <c r="Z2816" s="50"/>
    </row>
    <row r="2817" spans="26:26" ht="12.5">
      <c r="Z2817" s="50"/>
    </row>
    <row r="2818" spans="26:26" ht="12.5">
      <c r="Z2818" s="50"/>
    </row>
    <row r="2819" spans="26:26" ht="12.5">
      <c r="Z2819" s="50"/>
    </row>
    <row r="2820" spans="26:26" ht="12.5">
      <c r="Z2820" s="50"/>
    </row>
    <row r="2821" spans="26:26" ht="12.5">
      <c r="Z2821" s="50"/>
    </row>
    <row r="2822" spans="26:26" ht="12.5">
      <c r="Z2822" s="50"/>
    </row>
    <row r="2823" spans="26:26" ht="12.5">
      <c r="Z2823" s="50"/>
    </row>
    <row r="2824" spans="26:26" ht="12.5">
      <c r="Z2824" s="50"/>
    </row>
    <row r="2825" spans="26:26" ht="12.5">
      <c r="Z2825" s="50"/>
    </row>
    <row r="2826" spans="26:26" ht="12.5">
      <c r="Z2826" s="50"/>
    </row>
    <row r="2827" spans="26:26" ht="12.5">
      <c r="Z2827" s="50"/>
    </row>
    <row r="2828" spans="26:26" ht="12.5">
      <c r="Z2828" s="50"/>
    </row>
    <row r="2829" spans="26:26" ht="12.5">
      <c r="Z2829" s="50"/>
    </row>
    <row r="2830" spans="26:26" ht="12.5">
      <c r="Z2830" s="50"/>
    </row>
    <row r="2831" spans="26:26" ht="12.5">
      <c r="Z2831" s="50"/>
    </row>
    <row r="2832" spans="26:26" ht="12.5">
      <c r="Z2832" s="50"/>
    </row>
    <row r="2833" spans="26:26" ht="12.5">
      <c r="Z2833" s="50"/>
    </row>
    <row r="2834" spans="26:26" ht="12.5">
      <c r="Z2834" s="50"/>
    </row>
    <row r="2835" spans="26:26" ht="12.5">
      <c r="Z2835" s="50"/>
    </row>
    <row r="2836" spans="26:26" ht="12.5">
      <c r="Z2836" s="50"/>
    </row>
    <row r="2837" spans="26:26" ht="12.5">
      <c r="Z2837" s="50"/>
    </row>
    <row r="2838" spans="26:26" ht="12.5">
      <c r="Z2838" s="50"/>
    </row>
    <row r="2839" spans="26:26" ht="12.5">
      <c r="Z2839" s="50"/>
    </row>
    <row r="2840" spans="26:26" ht="12.5">
      <c r="Z2840" s="50"/>
    </row>
    <row r="2841" spans="26:26" ht="12.5">
      <c r="Z2841" s="50"/>
    </row>
    <row r="2842" spans="26:26" ht="12.5">
      <c r="Z2842" s="50"/>
    </row>
    <row r="2843" spans="26:26" ht="12.5">
      <c r="Z2843" s="50"/>
    </row>
    <row r="2844" spans="26:26" ht="12.5">
      <c r="Z2844" s="50"/>
    </row>
    <row r="2845" spans="26:26" ht="12.5">
      <c r="Z2845" s="50"/>
    </row>
    <row r="2846" spans="26:26" ht="12.5">
      <c r="Z2846" s="50"/>
    </row>
    <row r="2847" spans="26:26" ht="12.5">
      <c r="Z2847" s="50"/>
    </row>
    <row r="2848" spans="26:26" ht="12.5">
      <c r="Z2848" s="50"/>
    </row>
    <row r="2849" spans="26:26" ht="12.5">
      <c r="Z2849" s="50"/>
    </row>
    <row r="2850" spans="26:26" ht="12.5">
      <c r="Z2850" s="50"/>
    </row>
    <row r="2851" spans="26:26" ht="12.5">
      <c r="Z2851" s="50"/>
    </row>
    <row r="2852" spans="26:26" ht="12.5">
      <c r="Z2852" s="50"/>
    </row>
    <row r="2853" spans="26:26" ht="12.5">
      <c r="Z2853" s="50"/>
    </row>
    <row r="2854" spans="26:26" ht="12.5">
      <c r="Z2854" s="50"/>
    </row>
    <row r="2855" spans="26:26" ht="12.5">
      <c r="Z2855" s="50"/>
    </row>
    <row r="2856" spans="26:26" ht="12.5">
      <c r="Z2856" s="50"/>
    </row>
    <row r="2857" spans="26:26" ht="12.5">
      <c r="Z2857" s="50"/>
    </row>
    <row r="2858" spans="26:26" ht="12.5">
      <c r="Z2858" s="50"/>
    </row>
    <row r="2859" spans="26:26" ht="12.5">
      <c r="Z2859" s="50"/>
    </row>
    <row r="2860" spans="26:26" ht="12.5">
      <c r="Z2860" s="50"/>
    </row>
    <row r="2861" spans="26:26" ht="12.5">
      <c r="Z2861" s="50"/>
    </row>
    <row r="2862" spans="26:26" ht="12.5">
      <c r="Z2862" s="50"/>
    </row>
    <row r="2863" spans="26:26" ht="12.5">
      <c r="Z2863" s="50"/>
    </row>
    <row r="2864" spans="26:26" ht="12.5">
      <c r="Z2864" s="50"/>
    </row>
    <row r="2865" spans="26:26" ht="12.5">
      <c r="Z2865" s="50"/>
    </row>
    <row r="2866" spans="26:26" ht="12.5">
      <c r="Z2866" s="50"/>
    </row>
    <row r="2867" spans="26:26" ht="12.5">
      <c r="Z2867" s="50"/>
    </row>
    <row r="2868" spans="26:26" ht="12.5">
      <c r="Z2868" s="50"/>
    </row>
    <row r="2869" spans="26:26" ht="12.5">
      <c r="Z2869" s="50"/>
    </row>
    <row r="2870" spans="26:26" ht="12.5">
      <c r="Z2870" s="50"/>
    </row>
    <row r="2871" spans="26:26" ht="12.5">
      <c r="Z2871" s="50"/>
    </row>
    <row r="2872" spans="26:26" ht="12.5">
      <c r="Z2872" s="50"/>
    </row>
    <row r="2873" spans="26:26" ht="12.5">
      <c r="Z2873" s="50"/>
    </row>
    <row r="2874" spans="26:26" ht="12.5">
      <c r="Z2874" s="50"/>
    </row>
    <row r="2875" spans="26:26" ht="12.5">
      <c r="Z2875" s="50"/>
    </row>
    <row r="2876" spans="26:26" ht="12.5">
      <c r="Z2876" s="50"/>
    </row>
    <row r="2877" spans="26:26" ht="12.5">
      <c r="Z2877" s="50"/>
    </row>
    <row r="2878" spans="26:26" ht="12.5">
      <c r="Z2878" s="50"/>
    </row>
    <row r="2879" spans="26:26" ht="12.5">
      <c r="Z2879" s="50"/>
    </row>
    <row r="2880" spans="26:26" ht="12.5">
      <c r="Z2880" s="50"/>
    </row>
    <row r="2881" spans="26:26" ht="12.5">
      <c r="Z2881" s="50"/>
    </row>
    <row r="2882" spans="26:26" ht="12.5">
      <c r="Z2882" s="50"/>
    </row>
    <row r="2883" spans="26:26" ht="12.5">
      <c r="Z2883" s="50"/>
    </row>
    <row r="2884" spans="26:26" ht="12.5">
      <c r="Z2884" s="50"/>
    </row>
    <row r="2885" spans="26:26" ht="12.5">
      <c r="Z2885" s="50"/>
    </row>
    <row r="2886" spans="26:26" ht="12.5">
      <c r="Z2886" s="50"/>
    </row>
    <row r="2887" spans="26:26" ht="12.5">
      <c r="Z2887" s="50"/>
    </row>
    <row r="2888" spans="26:26" ht="12.5">
      <c r="Z2888" s="50"/>
    </row>
    <row r="2889" spans="26:26" ht="12.5">
      <c r="Z2889" s="50"/>
    </row>
    <row r="2890" spans="26:26" ht="12.5">
      <c r="Z2890" s="50"/>
    </row>
    <row r="2891" spans="26:26" ht="12.5">
      <c r="Z2891" s="50"/>
    </row>
    <row r="2892" spans="26:26" ht="12.5">
      <c r="Z2892" s="50"/>
    </row>
    <row r="2893" spans="26:26" ht="12.5">
      <c r="Z2893" s="50"/>
    </row>
    <row r="2894" spans="26:26" ht="12.5">
      <c r="Z2894" s="50"/>
    </row>
    <row r="2895" spans="26:26" ht="12.5">
      <c r="Z2895" s="50"/>
    </row>
    <row r="2896" spans="26:26" ht="12.5">
      <c r="Z2896" s="50"/>
    </row>
    <row r="2897" spans="26:26" ht="12.5">
      <c r="Z2897" s="50"/>
    </row>
    <row r="2898" spans="26:26" ht="12.5">
      <c r="Z2898" s="50"/>
    </row>
    <row r="2899" spans="26:26" ht="12.5">
      <c r="Z2899" s="50"/>
    </row>
    <row r="2900" spans="26:26" ht="12.5">
      <c r="Z2900" s="50"/>
    </row>
    <row r="2901" spans="26:26" ht="12.5">
      <c r="Z2901" s="50"/>
    </row>
    <row r="2902" spans="26:26" ht="12.5">
      <c r="Z2902" s="50"/>
    </row>
    <row r="2903" spans="26:26" ht="12.5">
      <c r="Z2903" s="50"/>
    </row>
    <row r="2904" spans="26:26" ht="12.5">
      <c r="Z2904" s="50"/>
    </row>
    <row r="2905" spans="26:26" ht="12.5">
      <c r="Z2905" s="50"/>
    </row>
    <row r="2906" spans="26:26" ht="12.5">
      <c r="Z2906" s="50"/>
    </row>
    <row r="2907" spans="26:26" ht="12.5">
      <c r="Z2907" s="50"/>
    </row>
    <row r="2908" spans="26:26" ht="12.5">
      <c r="Z2908" s="50"/>
    </row>
    <row r="2909" spans="26:26" ht="12.5">
      <c r="Z2909" s="50"/>
    </row>
    <row r="2910" spans="26:26" ht="12.5">
      <c r="Z2910" s="50"/>
    </row>
    <row r="2911" spans="26:26" ht="12.5">
      <c r="Z2911" s="50"/>
    </row>
    <row r="2912" spans="26:26" ht="12.5">
      <c r="Z2912" s="50"/>
    </row>
    <row r="2913" spans="26:26" ht="12.5">
      <c r="Z2913" s="50"/>
    </row>
    <row r="2914" spans="26:26" ht="12.5">
      <c r="Z2914" s="50"/>
    </row>
    <row r="2915" spans="26:26" ht="12.5">
      <c r="Z2915" s="50"/>
    </row>
    <row r="2916" spans="26:26" ht="12.5">
      <c r="Z2916" s="50"/>
    </row>
    <row r="2917" spans="26:26" ht="12.5">
      <c r="Z2917" s="50"/>
    </row>
    <row r="2918" spans="26:26" ht="12.5">
      <c r="Z2918" s="50"/>
    </row>
    <row r="2919" spans="26:26" ht="12.5">
      <c r="Z2919" s="50"/>
    </row>
    <row r="2920" spans="26:26" ht="12.5">
      <c r="Z2920" s="50"/>
    </row>
    <row r="2921" spans="26:26" ht="12.5">
      <c r="Z2921" s="50"/>
    </row>
    <row r="2922" spans="26:26" ht="12.5">
      <c r="Z2922" s="50"/>
    </row>
    <row r="2923" spans="26:26" ht="12.5">
      <c r="Z2923" s="50"/>
    </row>
    <row r="2924" spans="26:26" ht="12.5">
      <c r="Z2924" s="50"/>
    </row>
    <row r="2925" spans="26:26" ht="12.5">
      <c r="Z2925" s="50"/>
    </row>
    <row r="2926" spans="26:26" ht="12.5">
      <c r="Z2926" s="50"/>
    </row>
    <row r="2927" spans="26:26" ht="12.5">
      <c r="Z2927" s="50"/>
    </row>
    <row r="2928" spans="26:26" ht="12.5">
      <c r="Z2928" s="50"/>
    </row>
    <row r="2929" spans="26:26" ht="12.5">
      <c r="Z2929" s="50"/>
    </row>
    <row r="2930" spans="26:26" ht="12.5">
      <c r="Z2930" s="50"/>
    </row>
    <row r="2931" spans="26:26" ht="12.5">
      <c r="Z2931" s="50"/>
    </row>
    <row r="2932" spans="26:26" ht="12.5">
      <c r="Z2932" s="50"/>
    </row>
    <row r="2933" spans="26:26" ht="12.5">
      <c r="Z2933" s="50"/>
    </row>
    <row r="2934" spans="26:26" ht="12.5">
      <c r="Z2934" s="50"/>
    </row>
    <row r="2935" spans="26:26" ht="12.5">
      <c r="Z2935" s="50"/>
    </row>
    <row r="2936" spans="26:26" ht="12.5">
      <c r="Z2936" s="50"/>
    </row>
    <row r="2937" spans="26:26" ht="12.5">
      <c r="Z2937" s="50"/>
    </row>
    <row r="2938" spans="26:26" ht="12.5">
      <c r="Z2938" s="50"/>
    </row>
    <row r="2939" spans="26:26" ht="12.5">
      <c r="Z2939" s="50"/>
    </row>
    <row r="2940" spans="26:26" ht="12.5">
      <c r="Z2940" s="50"/>
    </row>
    <row r="2941" spans="26:26" ht="12.5">
      <c r="Z2941" s="50"/>
    </row>
    <row r="2942" spans="26:26" ht="12.5">
      <c r="Z2942" s="50"/>
    </row>
    <row r="2943" spans="26:26" ht="12.5">
      <c r="Z2943" s="50"/>
    </row>
    <row r="2944" spans="26:26" ht="12.5">
      <c r="Z2944" s="50"/>
    </row>
    <row r="2945" spans="26:26" ht="12.5">
      <c r="Z2945" s="50"/>
    </row>
    <row r="2946" spans="26:26" ht="12.5">
      <c r="Z2946" s="50"/>
    </row>
    <row r="2947" spans="26:26" ht="12.75" customHeight="1">
      <c r="Z2947" s="50"/>
    </row>
    <row r="2948" spans="26:26" ht="12.75" customHeight="1">
      <c r="Z2948" s="50"/>
    </row>
    <row r="2949" spans="26:26" ht="12.75" customHeight="1">
      <c r="Z2949" s="50"/>
    </row>
    <row r="2950" spans="26:26" ht="12.75" customHeight="1">
      <c r="Z2950" s="50"/>
    </row>
    <row r="2951" spans="26:26" ht="12.75" customHeight="1">
      <c r="Z2951" s="50"/>
    </row>
    <row r="2952" spans="26:26" ht="12.75" customHeight="1">
      <c r="Z2952" s="50"/>
    </row>
    <row r="2953" spans="26:26" ht="12.75" customHeight="1">
      <c r="Z2953" s="50"/>
    </row>
    <row r="2954" spans="26:26" ht="12.75" customHeight="1">
      <c r="Z2954" s="50"/>
    </row>
    <row r="2955" spans="26:26" ht="12.75" customHeight="1">
      <c r="Z2955" s="50"/>
    </row>
    <row r="2956" spans="26:26" ht="12.75" customHeight="1">
      <c r="Z2956" s="50"/>
    </row>
    <row r="2957" spans="26:26" ht="12.75" customHeight="1">
      <c r="Z2957" s="50"/>
    </row>
    <row r="2958" spans="26:26" ht="12.75" customHeight="1">
      <c r="Z2958" s="50"/>
    </row>
    <row r="2959" spans="26:26" ht="12.75" customHeight="1">
      <c r="Z2959" s="50"/>
    </row>
    <row r="2960" spans="26:26" ht="12.75" customHeight="1">
      <c r="Z2960" s="50"/>
    </row>
    <row r="2961" spans="26:26" ht="12.75" customHeight="1">
      <c r="Z2961" s="50"/>
    </row>
    <row r="2962" spans="26:26" ht="12.75" customHeight="1">
      <c r="Z2962" s="50"/>
    </row>
    <row r="2963" spans="26:26" ht="12.75" customHeight="1">
      <c r="Z2963" s="50"/>
    </row>
    <row r="2964" spans="26:26" ht="12.75" customHeight="1">
      <c r="Z2964" s="50"/>
    </row>
    <row r="2965" spans="26:26" ht="12.75" customHeight="1">
      <c r="Z2965" s="50"/>
    </row>
    <row r="2966" spans="26:26" ht="12.75" customHeight="1">
      <c r="Z2966" s="50"/>
    </row>
    <row r="2967" spans="26:26" ht="12.75" customHeight="1">
      <c r="Z2967" s="50"/>
    </row>
    <row r="2968" spans="26:26" ht="12.75" customHeight="1">
      <c r="Z2968" s="50"/>
    </row>
    <row r="2969" spans="26:26" ht="12.75" customHeight="1">
      <c r="Z2969" s="50"/>
    </row>
    <row r="2970" spans="26:26" ht="12.75" customHeight="1">
      <c r="Z2970" s="50"/>
    </row>
    <row r="2971" spans="26:26" ht="12.75" customHeight="1">
      <c r="Z2971" s="50"/>
    </row>
    <row r="2972" spans="26:26" ht="12.75" customHeight="1">
      <c r="Z2972" s="50"/>
    </row>
    <row r="2973" spans="26:26" ht="12.75" customHeight="1">
      <c r="Z2973" s="50"/>
    </row>
    <row r="2974" spans="26:26" ht="12.75" customHeight="1">
      <c r="Z2974" s="50"/>
    </row>
    <row r="2975" spans="26:26" ht="12.75" customHeight="1">
      <c r="Z2975" s="50"/>
    </row>
    <row r="2976" spans="26:26" ht="12.75" customHeight="1">
      <c r="Z2976" s="50"/>
    </row>
    <row r="2977" spans="26:26" ht="12.75" customHeight="1">
      <c r="Z2977" s="50"/>
    </row>
    <row r="2978" spans="26:26" ht="12.75" customHeight="1">
      <c r="Z2978" s="50"/>
    </row>
    <row r="2979" spans="26:26" ht="12.75" customHeight="1">
      <c r="Z2979" s="50"/>
    </row>
    <row r="2980" spans="26:26" ht="12.75" customHeight="1">
      <c r="Z2980" s="50"/>
    </row>
    <row r="2981" spans="26:26" ht="12.75" customHeight="1">
      <c r="Z2981" s="50"/>
    </row>
    <row r="2982" spans="26:26" ht="12.75" customHeight="1">
      <c r="Z2982" s="50"/>
    </row>
    <row r="2983" spans="26:26" ht="12.75" customHeight="1">
      <c r="Z2983" s="50"/>
    </row>
    <row r="2984" spans="26:26" ht="12.75" customHeight="1">
      <c r="Z2984" s="50"/>
    </row>
    <row r="2985" spans="26:26" ht="12.75" customHeight="1">
      <c r="Z2985" s="50"/>
    </row>
    <row r="2986" spans="26:26" ht="12.75" customHeight="1">
      <c r="Z2986" s="50"/>
    </row>
    <row r="2987" spans="26:26" ht="12.75" customHeight="1">
      <c r="Z2987" s="50"/>
    </row>
    <row r="2988" spans="26:26" ht="12.75" customHeight="1">
      <c r="Z2988" s="50"/>
    </row>
    <row r="2989" spans="26:26" ht="12.75" customHeight="1">
      <c r="Z2989" s="50"/>
    </row>
    <row r="2990" spans="26:26" ht="12.75" customHeight="1">
      <c r="Z2990" s="50"/>
    </row>
    <row r="2991" spans="26:26" ht="12.75" customHeight="1">
      <c r="Z2991" s="50"/>
    </row>
    <row r="2992" spans="26:26" ht="12.75" customHeight="1">
      <c r="Z2992" s="50"/>
    </row>
    <row r="2993" spans="26:26" ht="12.75" customHeight="1">
      <c r="Z2993" s="50"/>
    </row>
    <row r="2994" spans="26:26" ht="12.75" customHeight="1">
      <c r="Z2994" s="50"/>
    </row>
    <row r="2995" spans="26:26" ht="12.75" customHeight="1">
      <c r="Z2995" s="50"/>
    </row>
    <row r="2996" spans="26:26" ht="12.75" customHeight="1">
      <c r="Z2996" s="50"/>
    </row>
    <row r="2997" spans="26:26" ht="12.75" customHeight="1">
      <c r="Z2997" s="50"/>
    </row>
    <row r="2998" spans="26:26" ht="12.75" customHeight="1">
      <c r="Z2998" s="50"/>
    </row>
    <row r="2999" spans="26:26" ht="12.75" customHeight="1">
      <c r="Z2999" s="50"/>
    </row>
    <row r="3000" spans="26:26" ht="12.75" customHeight="1">
      <c r="Z3000" s="50"/>
    </row>
    <row r="3001" spans="26:26" ht="12.75" customHeight="1">
      <c r="Z3001" s="50"/>
    </row>
    <row r="3002" spans="26:26" ht="12.75" customHeight="1">
      <c r="Z3002" s="50"/>
    </row>
    <row r="3003" spans="26:26" ht="12.75" customHeight="1">
      <c r="Z3003" s="50"/>
    </row>
    <row r="3004" spans="26:26" ht="12.75" customHeight="1">
      <c r="Z3004" s="50"/>
    </row>
    <row r="3005" spans="26:26" ht="12.75" customHeight="1">
      <c r="Z3005" s="50"/>
    </row>
    <row r="3006" spans="26:26" ht="12.75" customHeight="1">
      <c r="Z3006" s="50"/>
    </row>
    <row r="3007" spans="26:26" ht="12.75" customHeight="1">
      <c r="Z3007" s="50"/>
    </row>
    <row r="3008" spans="26:26" ht="12.75" customHeight="1">
      <c r="Z3008" s="50"/>
    </row>
    <row r="3009" spans="26:26" ht="12.75" customHeight="1">
      <c r="Z3009" s="50"/>
    </row>
    <row r="3010" spans="26:26" ht="12.75" customHeight="1">
      <c r="Z3010" s="50"/>
    </row>
    <row r="3011" spans="26:26" ht="12.75" customHeight="1">
      <c r="Z3011" s="50"/>
    </row>
    <row r="3012" spans="26:26" ht="12.75" customHeight="1">
      <c r="Z3012" s="50"/>
    </row>
    <row r="3013" spans="26:26" ht="12.75" customHeight="1">
      <c r="Z3013" s="50"/>
    </row>
    <row r="3014" spans="26:26" ht="12.75" customHeight="1">
      <c r="Z3014" s="50"/>
    </row>
    <row r="3015" spans="26:26" ht="12.75" customHeight="1">
      <c r="Z3015" s="50"/>
    </row>
    <row r="3016" spans="26:26" ht="12.75" customHeight="1">
      <c r="Z3016" s="50"/>
    </row>
    <row r="3017" spans="26:26" ht="12.75" customHeight="1">
      <c r="Z3017" s="50"/>
    </row>
    <row r="3018" spans="26:26" ht="12.75" customHeight="1">
      <c r="Z3018" s="50"/>
    </row>
    <row r="3019" spans="26:26" ht="12.75" customHeight="1">
      <c r="Z3019" s="50"/>
    </row>
    <row r="3020" spans="26:26" ht="12.75" customHeight="1">
      <c r="Z3020" s="50"/>
    </row>
    <row r="3021" spans="26:26" ht="12.75" customHeight="1">
      <c r="Z3021" s="50"/>
    </row>
    <row r="3022" spans="26:26" ht="12.75" customHeight="1">
      <c r="Z3022" s="50"/>
    </row>
    <row r="3023" spans="26:26" ht="12.75" customHeight="1">
      <c r="Z3023" s="50"/>
    </row>
    <row r="3024" spans="26:26" ht="12.75" customHeight="1">
      <c r="Z3024" s="50"/>
    </row>
    <row r="3025" spans="26:26" ht="12.75" customHeight="1">
      <c r="Z3025" s="50"/>
    </row>
    <row r="3026" spans="26:26" ht="12.75" customHeight="1">
      <c r="Z3026" s="50"/>
    </row>
    <row r="3027" spans="26:26" ht="12.75" customHeight="1">
      <c r="Z3027" s="50"/>
    </row>
    <row r="3028" spans="26:26" ht="12.75" customHeight="1">
      <c r="Z3028" s="50"/>
    </row>
    <row r="3029" spans="26:26" ht="12.75" customHeight="1">
      <c r="Z3029" s="50"/>
    </row>
    <row r="3030" spans="26:26" ht="12.75" customHeight="1">
      <c r="Z3030" s="50"/>
    </row>
    <row r="3031" spans="26:26" ht="12.75" customHeight="1">
      <c r="Z3031" s="50"/>
    </row>
    <row r="3032" spans="26:26" ht="12.75" customHeight="1">
      <c r="Z3032" s="50"/>
    </row>
    <row r="3033" spans="26:26" ht="12.75" customHeight="1">
      <c r="Z3033" s="50"/>
    </row>
    <row r="3034" spans="26:26" ht="12.75" customHeight="1">
      <c r="Z3034" s="50"/>
    </row>
    <row r="3035" spans="26:26" ht="12.75" customHeight="1">
      <c r="Z3035" s="50"/>
    </row>
    <row r="3036" spans="26:26" ht="12.75" customHeight="1">
      <c r="Z3036" s="50"/>
    </row>
    <row r="3037" spans="26:26" ht="12.75" customHeight="1">
      <c r="Z3037" s="50"/>
    </row>
    <row r="3038" spans="26:26" ht="12.75" customHeight="1">
      <c r="Z3038" s="50"/>
    </row>
    <row r="3039" spans="26:26" ht="12.75" customHeight="1">
      <c r="Z3039" s="50"/>
    </row>
    <row r="3040" spans="26:26" ht="12.75" customHeight="1">
      <c r="Z3040" s="50"/>
    </row>
    <row r="3041" spans="26:26" ht="12.75" customHeight="1">
      <c r="Z3041" s="50"/>
    </row>
    <row r="3042" spans="26:26" ht="12.75" customHeight="1">
      <c r="Z3042" s="50"/>
    </row>
    <row r="3043" spans="26:26" ht="12.75" customHeight="1">
      <c r="Z3043" s="50"/>
    </row>
    <row r="3044" spans="26:26" ht="12.75" customHeight="1">
      <c r="Z3044" s="50"/>
    </row>
    <row r="3045" spans="26:26" ht="12.75" customHeight="1">
      <c r="Z3045" s="50"/>
    </row>
    <row r="3046" spans="26:26" ht="12.75" customHeight="1">
      <c r="Z3046" s="50"/>
    </row>
    <row r="3047" spans="26:26" ht="12.75" customHeight="1">
      <c r="Z3047" s="50"/>
    </row>
    <row r="3048" spans="26:26" ht="12.75" customHeight="1">
      <c r="Z3048" s="50"/>
    </row>
    <row r="3049" spans="26:26" ht="12.75" customHeight="1">
      <c r="Z3049" s="50"/>
    </row>
    <row r="3050" spans="26:26" ht="12.75" customHeight="1">
      <c r="Z3050" s="50"/>
    </row>
    <row r="3051" spans="26:26" ht="12.75" customHeight="1">
      <c r="Z3051" s="50"/>
    </row>
    <row r="3052" spans="26:26" ht="12.75" customHeight="1">
      <c r="Z3052" s="50"/>
    </row>
    <row r="3053" spans="26:26" ht="12.75" customHeight="1">
      <c r="Z3053" s="50"/>
    </row>
    <row r="3054" spans="26:26" ht="12.75" customHeight="1">
      <c r="Z3054" s="50"/>
    </row>
    <row r="3055" spans="26:26" ht="12.75" customHeight="1">
      <c r="Z3055" s="50"/>
    </row>
    <row r="3056" spans="26:26" ht="12.75" customHeight="1">
      <c r="Z3056" s="50"/>
    </row>
    <row r="3057" spans="26:26" ht="12.75" customHeight="1">
      <c r="Z3057" s="50"/>
    </row>
    <row r="3058" spans="26:26" ht="12.75" customHeight="1">
      <c r="Z3058" s="50"/>
    </row>
    <row r="3059" spans="26:26" ht="12.75" customHeight="1">
      <c r="Z3059" s="50"/>
    </row>
    <row r="3060" spans="26:26" ht="12.75" customHeight="1">
      <c r="Z3060" s="50"/>
    </row>
    <row r="3061" spans="26:26" ht="12.75" customHeight="1">
      <c r="Z3061" s="50"/>
    </row>
    <row r="3062" spans="26:26" ht="12.75" customHeight="1">
      <c r="Z3062" s="50"/>
    </row>
    <row r="3063" spans="26:26" ht="12.75" customHeight="1">
      <c r="Z3063" s="50"/>
    </row>
    <row r="3064" spans="26:26" ht="12.75" customHeight="1">
      <c r="Z3064" s="50"/>
    </row>
    <row r="3065" spans="26:26" ht="12.75" customHeight="1">
      <c r="Z3065" s="50"/>
    </row>
    <row r="3066" spans="26:26" ht="12.75" customHeight="1">
      <c r="Z3066" s="50"/>
    </row>
    <row r="3067" spans="26:26" ht="12.75" customHeight="1">
      <c r="Z3067" s="50"/>
    </row>
    <row r="3068" spans="26:26" ht="12.75" customHeight="1">
      <c r="Z3068" s="50"/>
    </row>
    <row r="3069" spans="26:26" ht="12.75" customHeight="1">
      <c r="Z3069" s="50"/>
    </row>
    <row r="3070" spans="26:26" ht="12.75" customHeight="1">
      <c r="Z3070" s="50"/>
    </row>
    <row r="3071" spans="26:26" ht="12.75" customHeight="1">
      <c r="Z3071" s="50"/>
    </row>
    <row r="3072" spans="26:26" ht="12.75" customHeight="1">
      <c r="Z3072" s="50"/>
    </row>
    <row r="3073" spans="26:26" ht="12.75" customHeight="1">
      <c r="Z3073" s="50"/>
    </row>
    <row r="3074" spans="26:26" ht="12.75" customHeight="1">
      <c r="Z3074" s="50"/>
    </row>
    <row r="3075" spans="26:26" ht="12.75" customHeight="1">
      <c r="Z3075" s="50"/>
    </row>
    <row r="3076" spans="26:26" ht="12.75" customHeight="1">
      <c r="Z3076" s="50"/>
    </row>
    <row r="3077" spans="26:26" ht="12.75" customHeight="1">
      <c r="Z3077" s="50"/>
    </row>
    <row r="3078" spans="26:26" ht="12.75" customHeight="1">
      <c r="Z3078" s="50"/>
    </row>
    <row r="3079" spans="26:26" ht="12.75" customHeight="1">
      <c r="Z3079" s="50"/>
    </row>
    <row r="3080" spans="26:26" ht="12.75" customHeight="1">
      <c r="Z3080" s="50"/>
    </row>
    <row r="3081" spans="26:26" ht="12.75" customHeight="1">
      <c r="Z3081" s="50"/>
    </row>
    <row r="3082" spans="26:26" ht="12.75" customHeight="1">
      <c r="Z3082" s="50"/>
    </row>
    <row r="3083" spans="26:26" ht="12.75" customHeight="1">
      <c r="Z3083" s="50"/>
    </row>
    <row r="3084" spans="26:26" ht="12.75" customHeight="1">
      <c r="Z3084" s="50"/>
    </row>
    <row r="3085" spans="26:26" ht="12.75" customHeight="1">
      <c r="Z3085" s="50"/>
    </row>
    <row r="3086" spans="26:26" ht="12.75" customHeight="1">
      <c r="Z3086" s="50"/>
    </row>
    <row r="3087" spans="26:26" ht="12.75" customHeight="1">
      <c r="Z3087" s="50"/>
    </row>
    <row r="3088" spans="26:26" ht="12.75" customHeight="1">
      <c r="Z3088" s="50"/>
    </row>
    <row r="3089" spans="26:26" ht="12.75" customHeight="1">
      <c r="Z3089" s="50"/>
    </row>
    <row r="3090" spans="26:26" ht="12.75" customHeight="1">
      <c r="Z3090" s="50"/>
    </row>
    <row r="3091" spans="26:26" ht="12.75" customHeight="1">
      <c r="Z3091" s="50"/>
    </row>
    <row r="3092" spans="26:26" ht="12.75" customHeight="1">
      <c r="Z3092" s="50"/>
    </row>
    <row r="3093" spans="26:26" ht="12.75" customHeight="1">
      <c r="Z3093" s="50"/>
    </row>
    <row r="3094" spans="26:26" ht="12.75" customHeight="1">
      <c r="Z3094" s="50"/>
    </row>
    <row r="3095" spans="26:26" ht="12.75" customHeight="1">
      <c r="Z3095" s="50"/>
    </row>
    <row r="3096" spans="26:26" ht="12.75" customHeight="1">
      <c r="Z3096" s="50"/>
    </row>
    <row r="3097" spans="26:26" ht="12.75" customHeight="1">
      <c r="Z3097" s="50"/>
    </row>
    <row r="3098" spans="26:26" ht="12.75" customHeight="1">
      <c r="Z3098" s="50"/>
    </row>
    <row r="3099" spans="26:26" ht="12.75" customHeight="1">
      <c r="Z3099" s="50"/>
    </row>
    <row r="3100" spans="26:26" ht="12.75" customHeight="1">
      <c r="Z3100" s="50"/>
    </row>
    <row r="3101" spans="26:26" ht="12.75" customHeight="1">
      <c r="Z3101" s="50"/>
    </row>
    <row r="3102" spans="26:26" ht="12.75" customHeight="1">
      <c r="Z3102" s="50"/>
    </row>
    <row r="3103" spans="26:26" ht="12.75" customHeight="1">
      <c r="Z3103" s="50"/>
    </row>
    <row r="3104" spans="26:26" ht="12.75" customHeight="1">
      <c r="Z3104" s="50"/>
    </row>
    <row r="3105" spans="26:26" ht="12.75" customHeight="1">
      <c r="Z3105" s="50"/>
    </row>
    <row r="3106" spans="26:26" ht="12.75" customHeight="1">
      <c r="Z3106" s="50"/>
    </row>
    <row r="3107" spans="26:26" ht="12.75" customHeight="1">
      <c r="Z3107" s="50"/>
    </row>
    <row r="3108" spans="26:26" ht="12.75" customHeight="1">
      <c r="Z3108" s="50"/>
    </row>
    <row r="3109" spans="26:26" ht="12.75" customHeight="1">
      <c r="Z3109" s="50"/>
    </row>
    <row r="3110" spans="26:26" ht="12.75" customHeight="1">
      <c r="Z3110" s="50"/>
    </row>
    <row r="3111" spans="26:26" ht="12.75" customHeight="1">
      <c r="Z3111" s="50"/>
    </row>
    <row r="3112" spans="26:26" ht="12.75" customHeight="1">
      <c r="Z3112" s="50"/>
    </row>
    <row r="3113" spans="26:26" ht="12.75" customHeight="1">
      <c r="Z3113" s="50"/>
    </row>
    <row r="3114" spans="26:26" ht="12.75" customHeight="1">
      <c r="Z3114" s="50"/>
    </row>
    <row r="3115" spans="26:26" ht="12.75" customHeight="1">
      <c r="Z3115" s="50"/>
    </row>
    <row r="3116" spans="26:26" ht="12.75" customHeight="1">
      <c r="Z3116" s="50"/>
    </row>
    <row r="3117" spans="26:26" ht="12.75" customHeight="1">
      <c r="Z3117" s="50"/>
    </row>
    <row r="3118" spans="26:26" ht="12.75" customHeight="1">
      <c r="Z3118" s="50"/>
    </row>
    <row r="3119" spans="26:26" ht="12.75" customHeight="1">
      <c r="Z3119" s="50"/>
    </row>
    <row r="3120" spans="26:26" ht="12.75" customHeight="1">
      <c r="Z3120" s="50"/>
    </row>
    <row r="3121" spans="26:26" ht="12.75" customHeight="1">
      <c r="Z3121" s="50"/>
    </row>
    <row r="3122" spans="26:26" ht="12.75" customHeight="1">
      <c r="Z3122" s="50"/>
    </row>
    <row r="3123" spans="26:26" ht="12.75" customHeight="1">
      <c r="Z3123" s="50"/>
    </row>
    <row r="3124" spans="26:26" ht="12.75" customHeight="1">
      <c r="Z3124" s="50"/>
    </row>
    <row r="3125" spans="26:26" ht="12.75" customHeight="1">
      <c r="Z3125" s="50"/>
    </row>
    <row r="3126" spans="26:26" ht="12.75" customHeight="1">
      <c r="Z3126" s="50"/>
    </row>
    <row r="3127" spans="26:26" ht="12.75" customHeight="1">
      <c r="Z3127" s="50"/>
    </row>
    <row r="3128" spans="26:26" ht="12.75" customHeight="1">
      <c r="Z3128" s="50"/>
    </row>
    <row r="3129" spans="26:26" ht="12.75" customHeight="1">
      <c r="Z3129" s="50"/>
    </row>
    <row r="3130" spans="26:26" ht="12.75" customHeight="1">
      <c r="Z3130" s="50"/>
    </row>
    <row r="3131" spans="26:26" ht="12.75" customHeight="1">
      <c r="Z3131" s="50"/>
    </row>
    <row r="3132" spans="26:26" ht="12.75" customHeight="1">
      <c r="Z3132" s="50"/>
    </row>
    <row r="3133" spans="26:26" ht="12.75" customHeight="1">
      <c r="Z3133" s="50"/>
    </row>
    <row r="3134" spans="26:26" ht="12.75" customHeight="1">
      <c r="Z3134" s="50"/>
    </row>
    <row r="3135" spans="26:26" ht="12.75" customHeight="1">
      <c r="Z3135" s="50"/>
    </row>
    <row r="3136" spans="26:26" ht="12.75" customHeight="1">
      <c r="Z3136" s="50"/>
    </row>
    <row r="3137" spans="26:26" ht="12.75" customHeight="1">
      <c r="Z3137" s="50"/>
    </row>
    <row r="3138" spans="26:26" ht="12.75" customHeight="1">
      <c r="Z3138" s="50"/>
    </row>
    <row r="3139" spans="26:26" ht="12.75" customHeight="1">
      <c r="Z3139" s="50"/>
    </row>
    <row r="3140" spans="26:26" ht="12.75" customHeight="1">
      <c r="Z3140" s="50"/>
    </row>
    <row r="3141" spans="26:26" ht="12.75" customHeight="1">
      <c r="Z3141" s="50"/>
    </row>
    <row r="3142" spans="26:26" ht="12.75" customHeight="1">
      <c r="Z3142" s="50"/>
    </row>
    <row r="3143" spans="26:26" ht="12.75" customHeight="1">
      <c r="Z3143" s="50"/>
    </row>
    <row r="3144" spans="26:26" ht="12.75" customHeight="1">
      <c r="Z3144" s="50"/>
    </row>
    <row r="3145" spans="26:26" ht="12.75" customHeight="1">
      <c r="Z3145" s="50"/>
    </row>
    <row r="3146" spans="26:26" ht="12.75" customHeight="1">
      <c r="Z3146" s="50"/>
    </row>
    <row r="3147" spans="26:26" ht="12.75" customHeight="1">
      <c r="Z3147" s="50"/>
    </row>
    <row r="3148" spans="26:26" ht="12.75" customHeight="1">
      <c r="Z3148" s="50"/>
    </row>
    <row r="3149" spans="26:26" ht="12.75" customHeight="1">
      <c r="Z3149" s="50"/>
    </row>
    <row r="3150" spans="26:26" ht="12.75" customHeight="1">
      <c r="Z3150" s="50"/>
    </row>
    <row r="3151" spans="26:26" ht="12.75" customHeight="1">
      <c r="Z3151" s="50"/>
    </row>
    <row r="3152" spans="26:26" ht="12.75" customHeight="1">
      <c r="Z3152" s="50"/>
    </row>
    <row r="3153" spans="26:26" ht="12.75" customHeight="1">
      <c r="Z3153" s="50"/>
    </row>
    <row r="3154" spans="26:26" ht="12.75" customHeight="1">
      <c r="Z3154" s="50"/>
    </row>
    <row r="3155" spans="26:26" ht="12.75" customHeight="1">
      <c r="Z3155" s="50"/>
    </row>
    <row r="3156" spans="26:26" ht="12.75" customHeight="1">
      <c r="Z3156" s="50"/>
    </row>
    <row r="3157" spans="26:26" ht="12.75" customHeight="1">
      <c r="Z3157" s="50"/>
    </row>
    <row r="3158" spans="26:26" ht="12.75" customHeight="1">
      <c r="Z3158" s="50"/>
    </row>
    <row r="3159" spans="26:26" ht="12.75" customHeight="1">
      <c r="Z3159" s="50"/>
    </row>
    <row r="3160" spans="26:26" ht="12.75" customHeight="1">
      <c r="Z3160" s="50"/>
    </row>
    <row r="3161" spans="26:26" ht="12.75" customHeight="1">
      <c r="Z3161" s="50"/>
    </row>
    <row r="3162" spans="26:26" ht="12.75" customHeight="1">
      <c r="Z3162" s="50"/>
    </row>
    <row r="3163" spans="26:26" ht="12.75" customHeight="1">
      <c r="Z3163" s="50"/>
    </row>
    <row r="3164" spans="26:26" ht="12.75" customHeight="1">
      <c r="Z3164" s="50"/>
    </row>
    <row r="3165" spans="26:26" ht="12.75" customHeight="1">
      <c r="Z3165" s="50"/>
    </row>
    <row r="3166" spans="26:26" ht="12.75" customHeight="1">
      <c r="Z3166" s="50"/>
    </row>
    <row r="3167" spans="26:26" ht="12.75" customHeight="1">
      <c r="Z3167" s="50"/>
    </row>
    <row r="3168" spans="26:26" ht="12.75" customHeight="1">
      <c r="Z3168" s="50"/>
    </row>
    <row r="3169" spans="26:26" ht="12.75" customHeight="1">
      <c r="Z3169" s="50"/>
    </row>
    <row r="3170" spans="26:26" ht="12.75" customHeight="1">
      <c r="Z3170" s="50"/>
    </row>
    <row r="3171" spans="26:26" ht="12.75" customHeight="1">
      <c r="Z3171" s="50"/>
    </row>
    <row r="3172" spans="26:26" ht="12.75" customHeight="1">
      <c r="Z3172" s="50"/>
    </row>
    <row r="3173" spans="26:26" ht="12.75" customHeight="1">
      <c r="Z3173" s="50"/>
    </row>
    <row r="3174" spans="26:26" ht="12.75" customHeight="1">
      <c r="Z3174" s="50"/>
    </row>
    <row r="3175" spans="26:26" ht="12.75" customHeight="1">
      <c r="Z3175" s="50"/>
    </row>
    <row r="3176" spans="26:26" ht="12.75" customHeight="1">
      <c r="Z3176" s="50"/>
    </row>
    <row r="3177" spans="26:26" ht="12.75" customHeight="1">
      <c r="Z3177" s="50"/>
    </row>
    <row r="3178" spans="26:26" ht="12.75" customHeight="1">
      <c r="Z3178" s="50"/>
    </row>
    <row r="3179" spans="26:26" ht="12.75" customHeight="1">
      <c r="Z3179" s="50"/>
    </row>
    <row r="3180" spans="26:26" ht="12.75" customHeight="1">
      <c r="Z3180" s="50"/>
    </row>
    <row r="3181" spans="26:26" ht="12.75" customHeight="1">
      <c r="Z3181" s="50"/>
    </row>
    <row r="3182" spans="26:26" ht="12.75" customHeight="1">
      <c r="Z3182" s="50"/>
    </row>
    <row r="3183" spans="26:26" ht="12.75" customHeight="1">
      <c r="Z3183" s="50"/>
    </row>
    <row r="3184" spans="26:26" ht="12.75" customHeight="1">
      <c r="Z3184" s="50"/>
    </row>
    <row r="3185" spans="26:26" ht="12.75" customHeight="1">
      <c r="Z3185" s="50"/>
    </row>
    <row r="3186" spans="26:26" ht="12.75" customHeight="1">
      <c r="Z3186" s="50"/>
    </row>
    <row r="3187" spans="26:26" ht="12.75" customHeight="1">
      <c r="Z3187" s="50"/>
    </row>
    <row r="3188" spans="26:26" ht="12.75" customHeight="1">
      <c r="Z3188" s="50"/>
    </row>
    <row r="3189" spans="26:26" ht="12.75" customHeight="1">
      <c r="Z3189" s="50"/>
    </row>
    <row r="3190" spans="26:26" ht="12.75" customHeight="1">
      <c r="Z3190" s="50"/>
    </row>
    <row r="3191" spans="26:26" ht="12.75" customHeight="1">
      <c r="Z3191" s="50"/>
    </row>
    <row r="3192" spans="26:26" ht="12.75" customHeight="1">
      <c r="Z3192" s="50"/>
    </row>
    <row r="3193" spans="26:26" ht="12.75" customHeight="1">
      <c r="Z3193" s="50"/>
    </row>
    <row r="3194" spans="26:26" ht="12.75" customHeight="1">
      <c r="Z3194" s="50"/>
    </row>
    <row r="3195" spans="26:26" ht="12.75" customHeight="1">
      <c r="Z3195" s="50"/>
    </row>
    <row r="3196" spans="26:26" ht="12.75" customHeight="1">
      <c r="Z3196" s="50"/>
    </row>
    <row r="3197" spans="26:26" ht="12.75" customHeight="1">
      <c r="Z3197" s="50"/>
    </row>
    <row r="3198" spans="26:26" ht="12.75" customHeight="1">
      <c r="Z3198" s="50"/>
    </row>
    <row r="3199" spans="26:26" ht="12.75" customHeight="1">
      <c r="Z3199" s="50"/>
    </row>
    <row r="3200" spans="26:26" ht="12.75" customHeight="1">
      <c r="Z3200" s="50"/>
    </row>
    <row r="3201" spans="26:26" ht="12.75" customHeight="1">
      <c r="Z3201" s="50"/>
    </row>
    <row r="3202" spans="26:26" ht="12.75" customHeight="1">
      <c r="Z3202" s="50"/>
    </row>
    <row r="3203" spans="26:26" ht="12.75" customHeight="1">
      <c r="Z3203" s="50"/>
    </row>
    <row r="3204" spans="26:26" ht="12.75" customHeight="1">
      <c r="Z3204" s="50"/>
    </row>
    <row r="3205" spans="26:26" ht="12.75" customHeight="1">
      <c r="Z3205" s="50"/>
    </row>
    <row r="3206" spans="26:26" ht="12.75" customHeight="1">
      <c r="Z3206" s="50"/>
    </row>
    <row r="3207" spans="26:26" ht="12.75" customHeight="1">
      <c r="Z3207" s="50"/>
    </row>
    <row r="3208" spans="26:26" ht="12.75" customHeight="1">
      <c r="Z3208" s="50"/>
    </row>
    <row r="3209" spans="26:26" ht="12.75" customHeight="1">
      <c r="Z3209" s="50"/>
    </row>
    <row r="3210" spans="26:26" ht="12.75" customHeight="1">
      <c r="Z3210" s="50"/>
    </row>
    <row r="3211" spans="26:26" ht="12.75" customHeight="1">
      <c r="Z3211" s="50"/>
    </row>
    <row r="3212" spans="26:26" ht="12.75" customHeight="1">
      <c r="Z3212" s="50"/>
    </row>
    <row r="3213" spans="26:26" ht="12.75" customHeight="1">
      <c r="Z3213" s="50"/>
    </row>
    <row r="3214" spans="26:26" ht="12.75" customHeight="1">
      <c r="Z3214" s="50"/>
    </row>
    <row r="3215" spans="26:26" ht="12.75" customHeight="1">
      <c r="Z3215" s="50"/>
    </row>
    <row r="3216" spans="26:26" ht="12.75" customHeight="1">
      <c r="Z3216" s="50"/>
    </row>
    <row r="3217" spans="26:26" ht="12.75" customHeight="1">
      <c r="Z3217" s="50"/>
    </row>
    <row r="3218" spans="26:26" ht="12.75" customHeight="1">
      <c r="Z3218" s="50"/>
    </row>
    <row r="3219" spans="26:26" ht="12.75" customHeight="1">
      <c r="Z3219" s="50"/>
    </row>
    <row r="3220" spans="26:26" ht="12.75" customHeight="1">
      <c r="Z3220" s="50"/>
    </row>
    <row r="3221" spans="26:26" ht="12.75" customHeight="1">
      <c r="Z3221" s="50"/>
    </row>
    <row r="3222" spans="26:26" ht="12.75" customHeight="1">
      <c r="Z3222" s="50"/>
    </row>
    <row r="3223" spans="26:26" ht="12.75" customHeight="1">
      <c r="Z3223" s="50"/>
    </row>
    <row r="3224" spans="26:26" ht="12.75" customHeight="1">
      <c r="Z3224" s="50"/>
    </row>
    <row r="3225" spans="26:26" ht="12.75" customHeight="1">
      <c r="Z3225" s="50"/>
    </row>
    <row r="3226" spans="26:26" ht="12.75" customHeight="1">
      <c r="Z3226" s="50"/>
    </row>
    <row r="3227" spans="26:26" ht="12.75" customHeight="1">
      <c r="Z3227" s="50"/>
    </row>
    <row r="3228" spans="26:26" ht="12.75" customHeight="1">
      <c r="Z3228" s="50"/>
    </row>
    <row r="3229" spans="26:26" ht="12.75" customHeight="1">
      <c r="Z3229" s="50"/>
    </row>
    <row r="3230" spans="26:26" ht="12.75" customHeight="1">
      <c r="Z3230" s="50"/>
    </row>
    <row r="3231" spans="26:26" ht="12.75" customHeight="1">
      <c r="Z3231" s="50"/>
    </row>
    <row r="3232" spans="26:26" ht="12.75" customHeight="1">
      <c r="Z3232" s="50"/>
    </row>
    <row r="3233" spans="26:26" ht="12.75" customHeight="1">
      <c r="Z3233" s="50"/>
    </row>
    <row r="3234" spans="26:26" ht="12.75" customHeight="1">
      <c r="Z3234" s="50"/>
    </row>
    <row r="3235" spans="26:26" ht="12.75" customHeight="1">
      <c r="Z3235" s="50"/>
    </row>
    <row r="3236" spans="26:26" ht="12.75" customHeight="1">
      <c r="Z3236" s="50"/>
    </row>
    <row r="3237" spans="26:26" ht="12.75" customHeight="1">
      <c r="Z3237" s="50"/>
    </row>
    <row r="3238" spans="26:26" ht="12.75" customHeight="1">
      <c r="Z3238" s="50"/>
    </row>
    <row r="3239" spans="26:26" ht="12.75" customHeight="1">
      <c r="Z3239" s="50"/>
    </row>
    <row r="3240" spans="26:26" ht="12.75" customHeight="1">
      <c r="Z3240" s="50"/>
    </row>
    <row r="3241" spans="26:26" ht="12.75" customHeight="1">
      <c r="Z3241" s="50"/>
    </row>
    <row r="3242" spans="26:26" ht="12.75" customHeight="1">
      <c r="Z3242" s="50"/>
    </row>
    <row r="3243" spans="26:26" ht="12.75" customHeight="1">
      <c r="Z3243" s="50"/>
    </row>
    <row r="3244" spans="26:26" ht="12.75" customHeight="1">
      <c r="Z3244" s="50"/>
    </row>
    <row r="3245" spans="26:26" ht="12.75" customHeight="1">
      <c r="Z3245" s="50"/>
    </row>
    <row r="3246" spans="26:26" ht="12.75" customHeight="1">
      <c r="Z3246" s="50"/>
    </row>
    <row r="3247" spans="26:26" ht="12.75" customHeight="1">
      <c r="Z3247" s="50"/>
    </row>
    <row r="3248" spans="26:26" ht="12.75" customHeight="1">
      <c r="Z3248" s="50"/>
    </row>
    <row r="3249" spans="26:26" ht="12.75" customHeight="1">
      <c r="Z3249" s="50"/>
    </row>
    <row r="3250" spans="26:26" ht="12.75" customHeight="1">
      <c r="Z3250" s="50"/>
    </row>
    <row r="3251" spans="26:26" ht="12.75" customHeight="1">
      <c r="Z3251" s="50"/>
    </row>
    <row r="3252" spans="26:26" ht="12.75" customHeight="1">
      <c r="Z3252" s="50"/>
    </row>
    <row r="3253" spans="26:26" ht="12.75" customHeight="1">
      <c r="Z3253" s="50"/>
    </row>
    <row r="3254" spans="26:26" ht="12.75" customHeight="1">
      <c r="Z3254" s="50"/>
    </row>
    <row r="3255" spans="26:26" ht="12.75" customHeight="1">
      <c r="Z3255" s="50"/>
    </row>
    <row r="3256" spans="26:26" ht="12.75" customHeight="1">
      <c r="Z3256" s="50"/>
    </row>
    <row r="3257" spans="26:26" ht="12.75" customHeight="1">
      <c r="Z3257" s="50"/>
    </row>
    <row r="3258" spans="26:26" ht="12.75" customHeight="1">
      <c r="Z3258" s="50"/>
    </row>
    <row r="3259" spans="26:26" ht="12.75" customHeight="1">
      <c r="Z3259" s="50"/>
    </row>
    <row r="3260" spans="26:26" ht="12.75" customHeight="1">
      <c r="Z3260" s="50"/>
    </row>
    <row r="3261" spans="26:26" ht="12.75" customHeight="1">
      <c r="Z3261" s="50"/>
    </row>
    <row r="3262" spans="26:26" ht="12.75" customHeight="1">
      <c r="Z3262" s="50"/>
    </row>
    <row r="3263" spans="26:26" ht="12.75" customHeight="1">
      <c r="Z3263" s="50"/>
    </row>
    <row r="3264" spans="26:26" ht="12.75" customHeight="1">
      <c r="Z3264" s="50"/>
    </row>
    <row r="3265" spans="26:26" ht="12.75" customHeight="1">
      <c r="Z3265" s="50"/>
    </row>
    <row r="3266" spans="26:26" ht="12.75" customHeight="1">
      <c r="Z3266" s="50"/>
    </row>
    <row r="3267" spans="26:26" ht="12.75" customHeight="1">
      <c r="Z3267" s="50"/>
    </row>
    <row r="3268" spans="26:26" ht="12.75" customHeight="1">
      <c r="Z3268" s="50"/>
    </row>
    <row r="3269" spans="26:26" ht="12.75" customHeight="1">
      <c r="Z3269" s="50"/>
    </row>
    <row r="3270" spans="26:26" ht="12.75" customHeight="1">
      <c r="Z3270" s="50"/>
    </row>
    <row r="3271" spans="26:26" ht="12.75" customHeight="1">
      <c r="Z3271" s="50"/>
    </row>
    <row r="3272" spans="26:26" ht="12.75" customHeight="1">
      <c r="Z3272" s="50"/>
    </row>
    <row r="3273" spans="26:26" ht="12.75" customHeight="1">
      <c r="Z3273" s="50"/>
    </row>
    <row r="3274" spans="26:26" ht="12.75" customHeight="1">
      <c r="Z3274" s="50"/>
    </row>
    <row r="3275" spans="26:26" ht="12.75" customHeight="1">
      <c r="Z3275" s="50"/>
    </row>
    <row r="3276" spans="26:26" ht="12.75" customHeight="1">
      <c r="Z3276" s="50"/>
    </row>
    <row r="3277" spans="26:26" ht="12.75" customHeight="1">
      <c r="Z3277" s="50"/>
    </row>
    <row r="3278" spans="26:26" ht="12.75" customHeight="1">
      <c r="Z3278" s="50"/>
    </row>
    <row r="3279" spans="26:26" ht="12.75" customHeight="1">
      <c r="Z3279" s="50"/>
    </row>
    <row r="3280" spans="26:26" ht="12.75" customHeight="1">
      <c r="Z3280" s="50"/>
    </row>
    <row r="3281" spans="26:26" ht="12.75" customHeight="1">
      <c r="Z3281" s="50"/>
    </row>
    <row r="3282" spans="26:26" ht="12.75" customHeight="1">
      <c r="Z3282" s="50"/>
    </row>
    <row r="3283" spans="26:26" ht="12.75" customHeight="1">
      <c r="Z3283" s="50"/>
    </row>
    <row r="3284" spans="26:26" ht="12.75" customHeight="1">
      <c r="Z3284" s="50"/>
    </row>
    <row r="3285" spans="26:26" ht="12.75" customHeight="1">
      <c r="Z3285" s="50"/>
    </row>
    <row r="3286" spans="26:26" ht="12.75" customHeight="1">
      <c r="Z3286" s="50"/>
    </row>
    <row r="3287" spans="26:26" ht="12.75" customHeight="1">
      <c r="Z3287" s="50"/>
    </row>
    <row r="3288" spans="26:26" ht="12.75" customHeight="1">
      <c r="Z3288" s="50"/>
    </row>
    <row r="3289" spans="26:26" ht="12.75" customHeight="1">
      <c r="Z3289" s="50"/>
    </row>
    <row r="3290" spans="26:26" ht="12.75" customHeight="1">
      <c r="Z3290" s="50"/>
    </row>
    <row r="3291" spans="26:26" ht="12.75" customHeight="1">
      <c r="Z3291" s="50"/>
    </row>
    <row r="3292" spans="26:26" ht="12.75" customHeight="1">
      <c r="Z3292" s="50"/>
    </row>
    <row r="3293" spans="26:26" ht="12.75" customHeight="1">
      <c r="Z3293" s="50"/>
    </row>
    <row r="3294" spans="26:26" ht="12.75" customHeight="1">
      <c r="Z3294" s="50"/>
    </row>
    <row r="3295" spans="26:26" ht="12.75" customHeight="1">
      <c r="Z3295" s="50"/>
    </row>
    <row r="3296" spans="26:26" ht="12.75" customHeight="1">
      <c r="Z3296" s="50"/>
    </row>
    <row r="3297" spans="26:26" ht="12.75" customHeight="1">
      <c r="Z3297" s="50"/>
    </row>
    <row r="3298" spans="26:26" ht="12.75" customHeight="1">
      <c r="Z3298" s="50"/>
    </row>
    <row r="3299" spans="26:26" ht="12.75" customHeight="1">
      <c r="Z3299" s="50"/>
    </row>
    <row r="3300" spans="26:26" ht="12.75" customHeight="1">
      <c r="Z3300" s="50"/>
    </row>
    <row r="3301" spans="26:26" ht="12.75" customHeight="1">
      <c r="Z3301" s="50"/>
    </row>
    <row r="3302" spans="26:26" ht="12.75" customHeight="1">
      <c r="Z3302" s="50"/>
    </row>
    <row r="3303" spans="26:26" ht="12.75" customHeight="1">
      <c r="Z3303" s="50"/>
    </row>
    <row r="3304" spans="26:26" ht="12.75" customHeight="1">
      <c r="Z3304" s="50"/>
    </row>
    <row r="3305" spans="26:26" ht="12.75" customHeight="1">
      <c r="Z3305" s="50"/>
    </row>
    <row r="3306" spans="26:26" ht="12.75" customHeight="1">
      <c r="Z3306" s="50"/>
    </row>
    <row r="3307" spans="26:26" ht="12.75" customHeight="1">
      <c r="Z3307" s="50"/>
    </row>
    <row r="3308" spans="26:26" ht="12.75" customHeight="1">
      <c r="Z3308" s="50"/>
    </row>
    <row r="3309" spans="26:26" ht="12.75" customHeight="1">
      <c r="Z3309" s="50"/>
    </row>
    <row r="3310" spans="26:26" ht="12.75" customHeight="1">
      <c r="Z3310" s="50"/>
    </row>
    <row r="3311" spans="26:26" ht="12.75" customHeight="1">
      <c r="Z3311" s="50"/>
    </row>
    <row r="3312" spans="26:26" ht="12.75" customHeight="1">
      <c r="Z3312" s="50"/>
    </row>
    <row r="3313" spans="26:26" ht="12.75" customHeight="1">
      <c r="Z3313" s="50"/>
    </row>
    <row r="3314" spans="26:26" ht="12.75" customHeight="1">
      <c r="Z3314" s="50"/>
    </row>
    <row r="3315" spans="26:26" ht="12.75" customHeight="1">
      <c r="Z3315" s="50"/>
    </row>
    <row r="3316" spans="26:26" ht="12.75" customHeight="1">
      <c r="Z3316" s="50"/>
    </row>
    <row r="3317" spans="26:26" ht="12.75" customHeight="1">
      <c r="Z3317" s="50"/>
    </row>
    <row r="3318" spans="26:26" ht="12.75" customHeight="1">
      <c r="Z3318" s="50"/>
    </row>
    <row r="3319" spans="26:26" ht="12.75" customHeight="1">
      <c r="Z3319" s="50"/>
    </row>
    <row r="3320" spans="26:26" ht="12.75" customHeight="1">
      <c r="Z3320" s="50"/>
    </row>
    <row r="3321" spans="26:26" ht="12.75" customHeight="1">
      <c r="Z3321" s="50"/>
    </row>
    <row r="3322" spans="26:26" ht="12.75" customHeight="1">
      <c r="Z3322" s="50"/>
    </row>
    <row r="3323" spans="26:26" ht="12.75" customHeight="1">
      <c r="Z3323" s="50"/>
    </row>
    <row r="3324" spans="26:26" ht="12.75" customHeight="1">
      <c r="Z3324" s="50"/>
    </row>
    <row r="3325" spans="26:26" ht="12.75" customHeight="1">
      <c r="Z3325" s="50"/>
    </row>
    <row r="3326" spans="26:26" ht="12.75" customHeight="1">
      <c r="Z3326" s="50"/>
    </row>
    <row r="3327" spans="26:26" ht="12.75" customHeight="1">
      <c r="Z3327" s="50"/>
    </row>
    <row r="3328" spans="26:26" ht="12.75" customHeight="1">
      <c r="Z3328" s="50"/>
    </row>
    <row r="3329" spans="26:26" ht="12.75" customHeight="1">
      <c r="Z3329" s="50"/>
    </row>
    <row r="3330" spans="26:26" ht="12.75" customHeight="1">
      <c r="Z3330" s="50"/>
    </row>
    <row r="3331" spans="26:26" ht="12.75" customHeight="1">
      <c r="Z3331" s="50"/>
    </row>
    <row r="3332" spans="26:26" ht="12.75" customHeight="1">
      <c r="Z3332" s="50"/>
    </row>
    <row r="3333" spans="26:26" ht="12.75" customHeight="1">
      <c r="Z3333" s="50"/>
    </row>
    <row r="3334" spans="26:26" ht="12.75" customHeight="1">
      <c r="Z3334" s="50"/>
    </row>
    <row r="3335" spans="26:26" ht="12.75" customHeight="1">
      <c r="Z3335" s="50"/>
    </row>
    <row r="3336" spans="26:26" ht="12.75" customHeight="1">
      <c r="Z3336" s="50"/>
    </row>
    <row r="3337" spans="26:26" ht="12.75" customHeight="1">
      <c r="Z3337" s="50"/>
    </row>
    <row r="3338" spans="26:26" ht="12.75" customHeight="1">
      <c r="Z3338" s="50"/>
    </row>
    <row r="3339" spans="26:26" ht="12.75" customHeight="1">
      <c r="Z3339" s="50"/>
    </row>
    <row r="3340" spans="26:26" ht="12.75" customHeight="1">
      <c r="Z3340" s="50"/>
    </row>
    <row r="3341" spans="26:26" ht="12.75" customHeight="1">
      <c r="Z3341" s="50"/>
    </row>
    <row r="3342" spans="26:26" ht="12.75" customHeight="1">
      <c r="Z3342" s="50"/>
    </row>
    <row r="3343" spans="26:26" ht="12.75" customHeight="1">
      <c r="Z3343" s="50"/>
    </row>
    <row r="3344" spans="26:26" ht="12.75" customHeight="1">
      <c r="Z3344" s="50"/>
    </row>
    <row r="3345" spans="26:26" ht="12.75" customHeight="1">
      <c r="Z3345" s="50"/>
    </row>
    <row r="3346" spans="26:26" ht="12.75" customHeight="1">
      <c r="Z3346" s="50"/>
    </row>
    <row r="3347" spans="26:26" ht="12.75" customHeight="1">
      <c r="Z3347" s="50"/>
    </row>
    <row r="3348" spans="26:26" ht="12.75" customHeight="1">
      <c r="Z3348" s="50"/>
    </row>
    <row r="3349" spans="26:26" ht="12.75" customHeight="1">
      <c r="Z3349" s="50"/>
    </row>
    <row r="3350" spans="26:26" ht="12.75" customHeight="1">
      <c r="Z3350" s="50"/>
    </row>
    <row r="3351" spans="26:26" ht="12.75" customHeight="1">
      <c r="Z3351" s="50"/>
    </row>
    <row r="3352" spans="26:26" ht="12.75" customHeight="1">
      <c r="Z3352" s="50"/>
    </row>
    <row r="3353" spans="26:26" ht="12.75" customHeight="1">
      <c r="Z3353" s="50"/>
    </row>
    <row r="3354" spans="26:26" ht="12.75" customHeight="1">
      <c r="Z3354" s="50"/>
    </row>
    <row r="3355" spans="26:26" ht="12.75" customHeight="1">
      <c r="Z3355" s="50"/>
    </row>
    <row r="3356" spans="26:26" ht="12.75" customHeight="1">
      <c r="Z3356" s="50"/>
    </row>
    <row r="3357" spans="26:26" ht="12.75" customHeight="1">
      <c r="Z3357" s="50"/>
    </row>
    <row r="3358" spans="26:26" ht="12.75" customHeight="1">
      <c r="Z3358" s="50"/>
    </row>
    <row r="3359" spans="26:26" ht="12.75" customHeight="1">
      <c r="Z3359" s="50"/>
    </row>
    <row r="3360" spans="26:26" ht="12.75" customHeight="1">
      <c r="Z3360" s="50"/>
    </row>
    <row r="3361" spans="26:26" ht="12.75" customHeight="1">
      <c r="Z3361" s="50"/>
    </row>
    <row r="3362" spans="26:26" ht="12.75" customHeight="1">
      <c r="Z3362" s="50"/>
    </row>
    <row r="3363" spans="26:26" ht="12.75" customHeight="1">
      <c r="Z3363" s="50"/>
    </row>
    <row r="3364" spans="26:26" ht="12.75" customHeight="1">
      <c r="Z3364" s="50"/>
    </row>
    <row r="3365" spans="26:26" ht="12.75" customHeight="1">
      <c r="Z3365" s="50"/>
    </row>
    <row r="3366" spans="26:26" ht="12.75" customHeight="1">
      <c r="Z3366" s="50"/>
    </row>
    <row r="3367" spans="26:26" ht="12.75" customHeight="1">
      <c r="Z3367" s="50"/>
    </row>
    <row r="3368" spans="26:26" ht="12.75" customHeight="1">
      <c r="Z3368" s="50"/>
    </row>
    <row r="3369" spans="26:26" ht="12.75" customHeight="1">
      <c r="Z3369" s="50"/>
    </row>
    <row r="3370" spans="26:26" ht="12.75" customHeight="1">
      <c r="Z3370" s="50"/>
    </row>
    <row r="3371" spans="26:26" ht="12.75" customHeight="1">
      <c r="Z3371" s="50"/>
    </row>
    <row r="3372" spans="26:26" ht="12.75" customHeight="1">
      <c r="Z3372" s="50"/>
    </row>
    <row r="3373" spans="26:26" ht="12.75" customHeight="1">
      <c r="Z3373" s="50"/>
    </row>
    <row r="3374" spans="26:26" ht="12.75" customHeight="1">
      <c r="Z3374" s="50"/>
    </row>
    <row r="3375" spans="26:26" ht="12.75" customHeight="1">
      <c r="Z3375" s="50"/>
    </row>
    <row r="3376" spans="26:26" ht="12.75" customHeight="1">
      <c r="Z3376" s="50"/>
    </row>
    <row r="3377" spans="26:26" ht="12.75" customHeight="1">
      <c r="Z3377" s="50"/>
    </row>
    <row r="3378" spans="26:26" ht="12.75" customHeight="1">
      <c r="Z3378" s="50"/>
    </row>
    <row r="3379" spans="26:26" ht="12.75" customHeight="1">
      <c r="Z3379" s="50"/>
    </row>
    <row r="3380" spans="26:26" ht="12.75" customHeight="1">
      <c r="Z3380" s="50"/>
    </row>
    <row r="3381" spans="26:26" ht="12.75" customHeight="1">
      <c r="Z3381" s="50"/>
    </row>
    <row r="3382" spans="26:26" ht="12.75" customHeight="1">
      <c r="Z3382" s="50"/>
    </row>
    <row r="3383" spans="26:26" ht="12.75" customHeight="1">
      <c r="Z3383" s="50"/>
    </row>
    <row r="3384" spans="26:26" ht="12.75" customHeight="1">
      <c r="Z3384" s="50"/>
    </row>
    <row r="3385" spans="26:26" ht="12.75" customHeight="1">
      <c r="Z3385" s="50"/>
    </row>
    <row r="3386" spans="26:26" ht="12.75" customHeight="1">
      <c r="Z3386" s="50"/>
    </row>
    <row r="3387" spans="26:26" ht="12.75" customHeight="1">
      <c r="Z3387" s="50"/>
    </row>
    <row r="3388" spans="26:26" ht="12.75" customHeight="1">
      <c r="Z3388" s="50"/>
    </row>
    <row r="3389" spans="26:26" ht="12.75" customHeight="1">
      <c r="Z3389" s="50"/>
    </row>
    <row r="3390" spans="26:26" ht="12.75" customHeight="1">
      <c r="Z3390" s="50"/>
    </row>
    <row r="3391" spans="26:26" ht="12.75" customHeight="1">
      <c r="Z3391" s="50"/>
    </row>
    <row r="3392" spans="26:26" ht="12.75" customHeight="1">
      <c r="Z3392" s="50"/>
    </row>
    <row r="3393" spans="26:26" ht="12.75" customHeight="1">
      <c r="Z3393" s="50"/>
    </row>
    <row r="3394" spans="26:26" ht="12.75" customHeight="1">
      <c r="Z3394" s="50"/>
    </row>
    <row r="3395" spans="26:26" ht="12.75" customHeight="1">
      <c r="Z3395" s="50"/>
    </row>
    <row r="3396" spans="26:26" ht="12.75" customHeight="1">
      <c r="Z3396" s="50"/>
    </row>
    <row r="3397" spans="26:26" ht="12.75" customHeight="1">
      <c r="Z3397" s="50"/>
    </row>
    <row r="3398" spans="26:26" ht="12.75" customHeight="1">
      <c r="Z3398" s="50"/>
    </row>
    <row r="3399" spans="26:26" ht="12.75" customHeight="1">
      <c r="Z3399" s="50"/>
    </row>
    <row r="3400" spans="26:26" ht="12.75" customHeight="1">
      <c r="Z3400" s="50"/>
    </row>
    <row r="3401" spans="26:26" ht="12.75" customHeight="1">
      <c r="Z3401" s="50"/>
    </row>
    <row r="3402" spans="26:26" ht="12.75" customHeight="1">
      <c r="Z3402" s="50"/>
    </row>
    <row r="3403" spans="26:26" ht="12.75" customHeight="1">
      <c r="Z3403" s="50"/>
    </row>
    <row r="3404" spans="26:26" ht="12.75" customHeight="1">
      <c r="Z3404" s="50"/>
    </row>
    <row r="3405" spans="26:26" ht="12.75" customHeight="1">
      <c r="Z3405" s="50"/>
    </row>
    <row r="3406" spans="26:26" ht="12.75" customHeight="1">
      <c r="Z3406" s="50"/>
    </row>
    <row r="3407" spans="26:26" ht="12.75" customHeight="1">
      <c r="Z3407" s="50"/>
    </row>
    <row r="3408" spans="26:26" ht="12.75" customHeight="1">
      <c r="Z3408" s="50"/>
    </row>
    <row r="3409" spans="26:26" ht="12.75" customHeight="1">
      <c r="Z3409" s="50"/>
    </row>
    <row r="3410" spans="26:26" ht="12.75" customHeight="1">
      <c r="Z3410" s="50"/>
    </row>
    <row r="3411" spans="26:26" ht="12.75" customHeight="1">
      <c r="Z3411" s="50"/>
    </row>
    <row r="3412" spans="26:26" ht="12.75" customHeight="1">
      <c r="Z3412" s="50"/>
    </row>
    <row r="3413" spans="26:26" ht="12.75" customHeight="1">
      <c r="Z3413" s="50"/>
    </row>
    <row r="3414" spans="26:26" ht="12.75" customHeight="1">
      <c r="Z3414" s="50"/>
    </row>
    <row r="3415" spans="26:26" ht="12.75" customHeight="1">
      <c r="Z3415" s="50"/>
    </row>
    <row r="3416" spans="26:26" ht="12.75" customHeight="1">
      <c r="Z3416" s="50"/>
    </row>
    <row r="3417" spans="26:26" ht="12.75" customHeight="1">
      <c r="Z3417" s="50"/>
    </row>
    <row r="3418" spans="26:26" ht="12.75" customHeight="1">
      <c r="Z3418" s="50"/>
    </row>
    <row r="3419" spans="26:26" ht="12.75" customHeight="1">
      <c r="Z3419" s="50"/>
    </row>
    <row r="3420" spans="26:26" ht="12.75" customHeight="1">
      <c r="Z3420" s="50"/>
    </row>
    <row r="3421" spans="26:26" ht="12.75" customHeight="1">
      <c r="Z3421" s="50"/>
    </row>
    <row r="3422" spans="26:26" ht="12.75" customHeight="1">
      <c r="Z3422" s="50"/>
    </row>
    <row r="3423" spans="26:26" ht="12.75" customHeight="1">
      <c r="Z3423" s="50"/>
    </row>
    <row r="3424" spans="26:26" ht="12.75" customHeight="1">
      <c r="Z3424" s="50"/>
    </row>
    <row r="3425" spans="26:26" ht="12.75" customHeight="1">
      <c r="Z3425" s="50"/>
    </row>
    <row r="3426" spans="26:26" ht="12.75" customHeight="1">
      <c r="Z3426" s="50"/>
    </row>
    <row r="3427" spans="26:26" ht="12.75" customHeight="1">
      <c r="Z3427" s="50"/>
    </row>
    <row r="3428" spans="26:26" ht="12.75" customHeight="1">
      <c r="Z3428" s="50"/>
    </row>
    <row r="3429" spans="26:26" ht="12.75" customHeight="1">
      <c r="Z3429" s="50"/>
    </row>
    <row r="3430" spans="26:26" ht="12.75" customHeight="1">
      <c r="Z3430" s="50"/>
    </row>
    <row r="3431" spans="26:26" ht="12.75" customHeight="1">
      <c r="Z3431" s="50"/>
    </row>
    <row r="3432" spans="26:26" ht="12.75" customHeight="1">
      <c r="Z3432" s="50"/>
    </row>
    <row r="3433" spans="26:26" ht="12.75" customHeight="1">
      <c r="Z3433" s="50"/>
    </row>
    <row r="3434" spans="26:26" ht="12.75" customHeight="1">
      <c r="Z3434" s="50"/>
    </row>
    <row r="3435" spans="26:26" ht="12.75" customHeight="1">
      <c r="Z3435" s="50"/>
    </row>
    <row r="3436" spans="26:26" ht="12.75" customHeight="1">
      <c r="Z3436" s="50"/>
    </row>
    <row r="3437" spans="26:26" ht="12.75" customHeight="1">
      <c r="Z3437" s="50"/>
    </row>
    <row r="3438" spans="26:26" ht="12.75" customHeight="1">
      <c r="Z3438" s="50"/>
    </row>
    <row r="3439" spans="26:26" ht="12.75" customHeight="1">
      <c r="Z3439" s="50"/>
    </row>
    <row r="3440" spans="26:26" ht="12.75" customHeight="1">
      <c r="Z3440" s="50"/>
    </row>
    <row r="3441" spans="26:26" ht="12.75" customHeight="1">
      <c r="Z3441" s="50"/>
    </row>
    <row r="3442" spans="26:26" ht="12.75" customHeight="1">
      <c r="Z3442" s="50"/>
    </row>
    <row r="3443" spans="26:26" ht="12.75" customHeight="1">
      <c r="Z3443" s="50"/>
    </row>
    <row r="3444" spans="26:26" ht="12.75" customHeight="1">
      <c r="Z3444" s="50"/>
    </row>
    <row r="3445" spans="26:26" ht="12.75" customHeight="1">
      <c r="Z3445" s="50"/>
    </row>
    <row r="3446" spans="26:26" ht="12.75" customHeight="1">
      <c r="Z3446" s="50"/>
    </row>
    <row r="3447" spans="26:26" ht="12.75" customHeight="1">
      <c r="Z3447" s="50"/>
    </row>
    <row r="3448" spans="26:26" ht="12.75" customHeight="1">
      <c r="Z3448" s="50"/>
    </row>
    <row r="3449" spans="26:26" ht="12.75" customHeight="1">
      <c r="Z3449" s="50"/>
    </row>
    <row r="3450" spans="26:26" ht="12.75" customHeight="1">
      <c r="Z3450" s="50"/>
    </row>
    <row r="3451" spans="26:26" ht="12.75" customHeight="1">
      <c r="Z3451" s="50"/>
    </row>
    <row r="3452" spans="26:26" ht="12.75" customHeight="1">
      <c r="Z3452" s="50"/>
    </row>
    <row r="3453" spans="26:26" ht="12.75" customHeight="1">
      <c r="Z3453" s="50"/>
    </row>
    <row r="3454" spans="26:26" ht="12.75" customHeight="1">
      <c r="Z3454" s="50"/>
    </row>
    <row r="3455" spans="26:26" ht="12.75" customHeight="1">
      <c r="Z3455" s="50"/>
    </row>
    <row r="3456" spans="26:26" ht="12.75" customHeight="1">
      <c r="Z3456" s="50"/>
    </row>
    <row r="3457" spans="26:26" ht="12.75" customHeight="1">
      <c r="Z3457" s="50"/>
    </row>
    <row r="3458" spans="26:26" ht="12.75" customHeight="1">
      <c r="Z3458" s="50"/>
    </row>
    <row r="3459" spans="26:26" ht="12.75" customHeight="1">
      <c r="Z3459" s="50"/>
    </row>
    <row r="3460" spans="26:26" ht="12.75" customHeight="1">
      <c r="Z3460" s="50"/>
    </row>
    <row r="3461" spans="26:26" ht="12.75" customHeight="1">
      <c r="Z3461" s="50"/>
    </row>
    <row r="3462" spans="26:26" ht="12.75" customHeight="1">
      <c r="Z3462" s="50"/>
    </row>
    <row r="3463" spans="26:26" ht="12.75" customHeight="1">
      <c r="Z3463" s="50"/>
    </row>
    <row r="3464" spans="26:26" ht="12.75" customHeight="1">
      <c r="Z3464" s="50"/>
    </row>
    <row r="3465" spans="26:26" ht="12.75" customHeight="1">
      <c r="Z3465" s="50"/>
    </row>
    <row r="3466" spans="26:26" ht="12.75" customHeight="1">
      <c r="Z3466" s="50"/>
    </row>
    <row r="3467" spans="26:26" ht="12.75" customHeight="1">
      <c r="Z3467" s="50"/>
    </row>
    <row r="3468" spans="26:26" ht="12.75" customHeight="1">
      <c r="Z3468" s="50"/>
    </row>
    <row r="3469" spans="26:26" ht="12.75" customHeight="1">
      <c r="Z3469" s="50"/>
    </row>
    <row r="3470" spans="26:26" ht="12.75" customHeight="1">
      <c r="Z3470" s="50"/>
    </row>
    <row r="3471" spans="26:26" ht="12.75" customHeight="1">
      <c r="Z3471" s="50"/>
    </row>
    <row r="3472" spans="26:26" ht="12.75" customHeight="1">
      <c r="Z3472" s="50"/>
    </row>
    <row r="3473" spans="26:26" ht="12.75" customHeight="1">
      <c r="Z3473" s="50"/>
    </row>
    <row r="3474" spans="26:26" ht="12.75" customHeight="1">
      <c r="Z3474" s="50"/>
    </row>
    <row r="3475" spans="26:26" ht="12.75" customHeight="1">
      <c r="Z3475" s="50"/>
    </row>
    <row r="3476" spans="26:26" ht="12.75" customHeight="1">
      <c r="Z3476" s="50"/>
    </row>
    <row r="3477" spans="26:26" ht="12.75" customHeight="1">
      <c r="Z3477" s="50"/>
    </row>
    <row r="3478" spans="26:26" ht="12.75" customHeight="1">
      <c r="Z3478" s="50"/>
    </row>
    <row r="3479" spans="26:26" ht="12.75" customHeight="1">
      <c r="Z3479" s="50"/>
    </row>
    <row r="3480" spans="26:26" ht="12.75" customHeight="1">
      <c r="Z3480" s="50"/>
    </row>
    <row r="3481" spans="26:26" ht="12.75" customHeight="1">
      <c r="Z3481" s="50"/>
    </row>
    <row r="3482" spans="26:26" ht="12.75" customHeight="1">
      <c r="Z3482" s="50"/>
    </row>
    <row r="3483" spans="26:26" ht="12.75" customHeight="1">
      <c r="Z3483" s="50"/>
    </row>
    <row r="3484" spans="26:26" ht="12.75" customHeight="1">
      <c r="Z3484" s="50"/>
    </row>
    <row r="3485" spans="26:26" ht="12.75" customHeight="1">
      <c r="Z3485" s="50"/>
    </row>
    <row r="3486" spans="26:26" ht="12.75" customHeight="1">
      <c r="Z3486" s="50"/>
    </row>
    <row r="3487" spans="26:26" ht="12.75" customHeight="1">
      <c r="Z3487" s="50"/>
    </row>
    <row r="3488" spans="26:26" ht="12.75" customHeight="1">
      <c r="Z3488" s="50"/>
    </row>
    <row r="3489" spans="5:27" ht="12.75" customHeight="1">
      <c r="Z3489" s="50"/>
    </row>
    <row r="3490" spans="5:27" ht="12.75" customHeight="1">
      <c r="Z3490" s="50"/>
    </row>
    <row r="3491" spans="5:27" ht="12.75" customHeight="1">
      <c r="Z3491" s="50"/>
    </row>
    <row r="3492" spans="5:27" ht="12.75" customHeight="1">
      <c r="Z3492" s="50"/>
    </row>
    <row r="3493" spans="5:27" ht="12.75" customHeight="1">
      <c r="Z3493" s="50"/>
    </row>
    <row r="3494" spans="5:27" ht="12.75" customHeight="1">
      <c r="Z3494" s="50"/>
    </row>
    <row r="3495" spans="5:27" ht="12.75" customHeight="1">
      <c r="Z3495" s="50"/>
    </row>
    <row r="3496" spans="5:27" ht="12.75" customHeight="1">
      <c r="Z3496" s="50"/>
    </row>
    <row r="3497" spans="5:27" ht="12.75" customHeight="1">
      <c r="Z3497" s="50"/>
    </row>
    <row r="3498" spans="5:27" ht="12.75" customHeight="1">
      <c r="Z3498" s="50"/>
    </row>
    <row r="3499" spans="5:27" ht="12.75" customHeight="1">
      <c r="Z3499" s="50"/>
    </row>
    <row r="3500" spans="5:27" ht="12.75" customHeight="1">
      <c r="Z3500" s="50"/>
    </row>
    <row r="3501" spans="5:27" ht="12.75" customHeight="1">
      <c r="Z3501" s="50"/>
    </row>
    <row r="3502" spans="5:27" ht="12.75" customHeight="1">
      <c r="Z3502" s="50"/>
    </row>
    <row r="3503" spans="5:27" ht="12.75" customHeight="1">
      <c r="Z3503" s="50"/>
    </row>
    <row r="3504" spans="5:27" s="49" customFormat="1" ht="12.75" customHeight="1">
      <c r="E3504" s="44"/>
      <c r="F3504" s="44"/>
      <c r="G3504" s="44"/>
      <c r="H3504" s="44"/>
      <c r="I3504" s="44"/>
      <c r="J3504" s="44"/>
      <c r="K3504" s="44"/>
      <c r="L3504" s="44"/>
      <c r="M3504" s="44"/>
      <c r="N3504" s="44"/>
      <c r="O3504" s="44"/>
      <c r="P3504" s="44"/>
      <c r="Q3504" s="44"/>
      <c r="R3504" s="44"/>
      <c r="S3504" s="44"/>
      <c r="T3504" s="44"/>
      <c r="U3504" s="44"/>
      <c r="V3504" s="44"/>
      <c r="W3504" s="44"/>
      <c r="X3504" s="44"/>
      <c r="Y3504" s="44"/>
      <c r="Z3504" s="50"/>
      <c r="AA3504" s="48"/>
    </row>
    <row r="3505" spans="26:26" ht="12.75" customHeight="1">
      <c r="Z3505" s="50"/>
    </row>
    <row r="3506" spans="26:26" ht="12.75" customHeight="1">
      <c r="Z3506" s="50"/>
    </row>
    <row r="3507" spans="26:26" ht="12.75" customHeight="1">
      <c r="Z3507" s="50"/>
    </row>
    <row r="3508" spans="26:26" ht="12.75" customHeight="1">
      <c r="Z3508" s="50"/>
    </row>
    <row r="3509" spans="26:26" ht="12.75" customHeight="1">
      <c r="Z3509" s="50"/>
    </row>
    <row r="3510" spans="26:26" ht="12.75" customHeight="1">
      <c r="Z3510" s="50"/>
    </row>
    <row r="3511" spans="26:26" ht="12.75" customHeight="1">
      <c r="Z3511" s="50"/>
    </row>
    <row r="3512" spans="26:26" ht="12.75" customHeight="1">
      <c r="Z3512" s="50"/>
    </row>
    <row r="3513" spans="26:26" ht="12.75" customHeight="1">
      <c r="Z3513" s="50"/>
    </row>
    <row r="3514" spans="26:26" ht="12.75" customHeight="1">
      <c r="Z3514" s="50"/>
    </row>
    <row r="3515" spans="26:26" ht="12.75" customHeight="1">
      <c r="Z3515" s="50"/>
    </row>
    <row r="3516" spans="26:26" ht="12.75" customHeight="1">
      <c r="Z3516" s="50"/>
    </row>
    <row r="3517" spans="26:26" ht="12.75" customHeight="1">
      <c r="Z3517" s="50"/>
    </row>
    <row r="3518" spans="26:26" ht="12.75" customHeight="1">
      <c r="Z3518" s="50"/>
    </row>
    <row r="3519" spans="26:26" ht="12.75" customHeight="1">
      <c r="Z3519" s="50"/>
    </row>
    <row r="3520" spans="26:26" ht="12.75" customHeight="1">
      <c r="Z3520" s="50"/>
    </row>
    <row r="3521" spans="26:26" ht="12.75" customHeight="1">
      <c r="Z3521" s="50"/>
    </row>
    <row r="3522" spans="26:26" ht="12.75" customHeight="1">
      <c r="Z3522" s="50"/>
    </row>
    <row r="3523" spans="26:26" ht="12.75" customHeight="1">
      <c r="Z3523" s="50"/>
    </row>
    <row r="3524" spans="26:26" ht="12.75" customHeight="1">
      <c r="Z3524" s="50"/>
    </row>
    <row r="3525" spans="26:26" ht="12.75" customHeight="1">
      <c r="Z3525" s="50"/>
    </row>
    <row r="3526" spans="26:26" ht="12.75" customHeight="1">
      <c r="Z3526" s="50"/>
    </row>
    <row r="3527" spans="26:26" ht="12.75" customHeight="1">
      <c r="Z3527" s="50"/>
    </row>
    <row r="3528" spans="26:26" ht="12.75" customHeight="1">
      <c r="Z3528" s="50"/>
    </row>
    <row r="3529" spans="26:26" ht="12.75" customHeight="1">
      <c r="Z3529" s="50"/>
    </row>
    <row r="3530" spans="26:26" ht="12.75" customHeight="1">
      <c r="Z3530" s="50"/>
    </row>
    <row r="3531" spans="26:26" ht="12.75" customHeight="1">
      <c r="Z3531" s="50"/>
    </row>
    <row r="3532" spans="26:26" ht="12.75" customHeight="1">
      <c r="Z3532" s="50"/>
    </row>
    <row r="3533" spans="26:26" ht="12.75" customHeight="1">
      <c r="Z3533" s="50"/>
    </row>
    <row r="3534" spans="26:26" ht="12.75" customHeight="1">
      <c r="Z3534" s="50"/>
    </row>
    <row r="3535" spans="26:26" ht="12.75" customHeight="1">
      <c r="Z3535" s="50"/>
    </row>
    <row r="3536" spans="26:26" ht="12.75" customHeight="1">
      <c r="Z3536" s="50"/>
    </row>
    <row r="3537" spans="26:26" ht="12.75" customHeight="1">
      <c r="Z3537" s="50"/>
    </row>
    <row r="3538" spans="26:26" ht="12.75" customHeight="1">
      <c r="Z3538" s="50"/>
    </row>
    <row r="3539" spans="26:26" ht="12.75" customHeight="1">
      <c r="Z3539" s="50"/>
    </row>
    <row r="3540" spans="26:26" ht="12.75" customHeight="1">
      <c r="Z3540" s="50"/>
    </row>
    <row r="3541" spans="26:26" ht="12.75" customHeight="1">
      <c r="Z3541" s="50"/>
    </row>
    <row r="3542" spans="26:26" ht="12.75" customHeight="1">
      <c r="Z3542" s="50"/>
    </row>
    <row r="3543" spans="26:26" ht="12.75" customHeight="1">
      <c r="Z3543" s="50"/>
    </row>
  </sheetData>
  <autoFilter ref="A2:AD233" xr:uid="{00000000-0001-0000-0600-000000000000}"/>
  <customSheetViews>
    <customSheetView guid="{EE9F80F0-D120-4EB8-900E-6F37F4D124A6}" showAutoFilter="1" state="hidden" topLeftCell="A2">
      <selection activeCell="D223" sqref="D223"/>
      <pageMargins left="0" right="0" top="0" bottom="0" header="0" footer="0"/>
      <pageSetup paperSize="9" fitToWidth="0" fitToHeight="0" orientation="landscape" r:id="rId1"/>
      <headerFooter alignWithMargins="0"/>
      <autoFilter ref="A2:Z3595" xr:uid="{C3E4E0B2-75B6-48FE-A2E6-DF46A87ACAB5}"/>
    </customSheetView>
    <customSheetView guid="{ADB689A5-199C-47D5-A330-3295FFA6C434}" filter="1" showAutoFilter="1" topLeftCell="J1">
      <selection activeCell="Y3187" sqref="A1:Z3226"/>
      <pageMargins left="0" right="0" top="0" bottom="0" header="0" footer="0"/>
      <pageSetup paperSize="0" fitToWidth="0" fitToHeight="0" orientation="landscape" horizontalDpi="0" verticalDpi="0" copies="0"/>
      <headerFooter alignWithMargins="0"/>
      <autoFilter ref="A2:Z3223" xr:uid="{E6FCAFB1-B546-4C29-956D-51F81012B397}">
        <filterColumn colId="1">
          <filters>
            <filter val="5.5"/>
          </filters>
        </filterColumn>
        <filterColumn colId="11">
          <filters>
            <filter val="Other Income"/>
          </filters>
        </filterColumn>
      </autoFilter>
    </customSheetView>
  </customSheetViews>
  <pageMargins left="0" right="0" top="0" bottom="0" header="0" footer="0"/>
  <pageSetup paperSize="9" fitToWidth="0" fitToHeight="0" orientation="landscape" r:id="rId2"/>
  <headerFooter alignWithMargins="0">
    <oddFooter>&amp;C&amp;1#&amp;"Calibri"&amp;10&amp;K000000RESTRICTED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I444"/>
  <sheetViews>
    <sheetView workbookViewId="0">
      <selection activeCell="B30" sqref="B30"/>
    </sheetView>
  </sheetViews>
  <sheetFormatPr defaultRowHeight="12.5"/>
  <cols>
    <col min="1" max="1" width="10.08984375" bestFit="1" customWidth="1"/>
    <col min="2" max="2" width="30.36328125" bestFit="1" customWidth="1"/>
    <col min="3" max="3" width="20.90625" bestFit="1" customWidth="1"/>
    <col min="4" max="4" width="36.54296875" bestFit="1" customWidth="1"/>
  </cols>
  <sheetData>
    <row r="1" spans="1:4">
      <c r="A1" s="53" t="s">
        <v>588</v>
      </c>
      <c r="B1" s="53" t="s">
        <v>587</v>
      </c>
      <c r="C1" s="53" t="s">
        <v>994</v>
      </c>
      <c r="D1" s="53" t="s">
        <v>993</v>
      </c>
    </row>
    <row r="2" spans="1:4" hidden="1">
      <c r="A2" s="53">
        <v>432120</v>
      </c>
      <c r="B2" s="53" t="s">
        <v>644</v>
      </c>
      <c r="C2" s="53" t="s">
        <v>995</v>
      </c>
      <c r="D2" s="53"/>
    </row>
    <row r="3" spans="1:4" hidden="1">
      <c r="A3" s="53">
        <v>433190</v>
      </c>
      <c r="B3" s="53" t="s">
        <v>645</v>
      </c>
      <c r="C3" s="53" t="s">
        <v>995</v>
      </c>
      <c r="D3" s="53"/>
    </row>
    <row r="4" spans="1:4" hidden="1">
      <c r="A4" s="53">
        <v>452120</v>
      </c>
      <c r="B4" s="53" t="s">
        <v>647</v>
      </c>
      <c r="C4" s="53">
        <v>5.2</v>
      </c>
      <c r="D4" s="53"/>
    </row>
    <row r="5" spans="1:4" hidden="1">
      <c r="A5" s="53">
        <v>452228</v>
      </c>
      <c r="B5" s="53" t="s">
        <v>648</v>
      </c>
      <c r="C5" s="53">
        <v>5.2</v>
      </c>
      <c r="D5" s="53"/>
    </row>
    <row r="6" spans="1:4" hidden="1">
      <c r="A6" s="53">
        <v>452229</v>
      </c>
      <c r="B6" s="53" t="s">
        <v>649</v>
      </c>
      <c r="C6" s="53">
        <v>5.2</v>
      </c>
      <c r="D6" s="53"/>
    </row>
    <row r="7" spans="1:4" hidden="1">
      <c r="A7" s="53">
        <v>452230</v>
      </c>
      <c r="B7" s="53" t="s">
        <v>650</v>
      </c>
      <c r="C7" s="53">
        <v>5.2</v>
      </c>
      <c r="D7" s="53"/>
    </row>
    <row r="8" spans="1:4" hidden="1">
      <c r="A8" s="53">
        <v>460106</v>
      </c>
      <c r="B8" s="53" t="s">
        <v>652</v>
      </c>
      <c r="C8" s="53">
        <v>5.5</v>
      </c>
      <c r="D8" s="53"/>
    </row>
    <row r="9" spans="1:4" hidden="1">
      <c r="A9" s="139">
        <v>460108</v>
      </c>
      <c r="B9" s="139" t="s">
        <v>653</v>
      </c>
      <c r="C9" s="139">
        <v>5.5</v>
      </c>
      <c r="D9" s="139"/>
    </row>
    <row r="10" spans="1:4" hidden="1">
      <c r="A10" s="53">
        <v>512120</v>
      </c>
      <c r="B10" s="53" t="s">
        <v>655</v>
      </c>
      <c r="C10" s="53">
        <v>5.3</v>
      </c>
      <c r="D10" s="53"/>
    </row>
    <row r="11" spans="1:4" hidden="1">
      <c r="A11" s="53">
        <v>512228</v>
      </c>
      <c r="B11" s="53" t="s">
        <v>656</v>
      </c>
      <c r="C11" s="53">
        <v>5.3</v>
      </c>
      <c r="D11" s="53"/>
    </row>
    <row r="12" spans="1:4" hidden="1">
      <c r="A12" s="53">
        <v>512230</v>
      </c>
      <c r="B12" s="53" t="s">
        <v>657</v>
      </c>
      <c r="C12" s="53">
        <v>5.3</v>
      </c>
      <c r="D12" s="53"/>
    </row>
    <row r="13" spans="1:4" hidden="1">
      <c r="A13" s="143">
        <v>553107</v>
      </c>
      <c r="B13" s="143" t="s">
        <v>659</v>
      </c>
      <c r="C13" s="143">
        <v>6.4</v>
      </c>
      <c r="D13" s="143"/>
    </row>
    <row r="14" spans="1:4" hidden="1">
      <c r="A14" s="53">
        <v>553117</v>
      </c>
      <c r="B14" s="53" t="s">
        <v>660</v>
      </c>
      <c r="C14" s="143">
        <v>6.4</v>
      </c>
      <c r="D14" s="53"/>
    </row>
    <row r="15" spans="1:4" hidden="1">
      <c r="A15" s="53">
        <v>553129</v>
      </c>
      <c r="B15" s="53" t="s">
        <v>661</v>
      </c>
      <c r="C15" s="143">
        <v>6.4</v>
      </c>
      <c r="D15" s="53"/>
    </row>
    <row r="16" spans="1:4" hidden="1">
      <c r="A16" s="53">
        <v>553171</v>
      </c>
      <c r="B16" s="53" t="s">
        <v>662</v>
      </c>
      <c r="C16" s="143">
        <v>6.4</v>
      </c>
      <c r="D16" s="53"/>
    </row>
    <row r="17" spans="1:4">
      <c r="A17" s="53">
        <v>553172</v>
      </c>
      <c r="B17" s="53" t="s">
        <v>663</v>
      </c>
      <c r="C17" s="143">
        <v>6.4</v>
      </c>
      <c r="D17" s="53">
        <v>6.2</v>
      </c>
    </row>
    <row r="18" spans="1:4" hidden="1">
      <c r="A18" s="53">
        <v>553190</v>
      </c>
      <c r="B18" s="53" t="s">
        <v>664</v>
      </c>
      <c r="C18" s="143">
        <v>6.4</v>
      </c>
      <c r="D18" s="53"/>
    </row>
    <row r="19" spans="1:4" hidden="1">
      <c r="A19" s="53">
        <v>553202</v>
      </c>
      <c r="B19" s="53" t="s">
        <v>665</v>
      </c>
      <c r="C19" s="143">
        <v>6.4</v>
      </c>
      <c r="D19" s="53">
        <v>6.1</v>
      </c>
    </row>
    <row r="20" spans="1:4" hidden="1">
      <c r="A20" s="53">
        <v>555108</v>
      </c>
      <c r="B20" s="53" t="s">
        <v>666</v>
      </c>
      <c r="C20" s="143">
        <v>6.4</v>
      </c>
      <c r="D20" s="53"/>
    </row>
    <row r="21" spans="1:4" hidden="1">
      <c r="A21" s="53">
        <v>555109</v>
      </c>
      <c r="B21" s="53" t="s">
        <v>667</v>
      </c>
      <c r="C21" s="143">
        <v>6.4</v>
      </c>
      <c r="D21" s="53"/>
    </row>
    <row r="22" spans="1:4" hidden="1">
      <c r="A22" s="53">
        <v>555110</v>
      </c>
      <c r="B22" s="53" t="s">
        <v>668</v>
      </c>
      <c r="C22" s="143">
        <v>6.4</v>
      </c>
      <c r="D22" s="53"/>
    </row>
    <row r="23" spans="1:4" hidden="1">
      <c r="A23" s="53">
        <v>555111</v>
      </c>
      <c r="B23" s="53" t="s">
        <v>669</v>
      </c>
      <c r="C23" s="143">
        <v>6.4</v>
      </c>
      <c r="D23" s="53"/>
    </row>
    <row r="24" spans="1:4" hidden="1">
      <c r="A24" s="53">
        <v>555112</v>
      </c>
      <c r="B24" s="53" t="s">
        <v>670</v>
      </c>
      <c r="C24" s="143">
        <v>6.4</v>
      </c>
      <c r="D24" s="53"/>
    </row>
    <row r="25" spans="1:4" hidden="1">
      <c r="A25" s="53">
        <v>555113</v>
      </c>
      <c r="B25" s="53" t="s">
        <v>671</v>
      </c>
      <c r="C25" s="143">
        <v>6.4</v>
      </c>
      <c r="D25" s="53"/>
    </row>
    <row r="26" spans="1:4" hidden="1">
      <c r="A26" s="53">
        <v>555163</v>
      </c>
      <c r="B26" s="53" t="s">
        <v>672</v>
      </c>
      <c r="C26" s="143">
        <v>6.4</v>
      </c>
      <c r="D26" s="53"/>
    </row>
    <row r="27" spans="1:4" hidden="1">
      <c r="A27" s="53">
        <v>555597</v>
      </c>
      <c r="B27" s="53" t="s">
        <v>673</v>
      </c>
      <c r="C27" s="143">
        <v>6.4</v>
      </c>
      <c r="D27" s="53"/>
    </row>
    <row r="28" spans="1:4" hidden="1">
      <c r="A28" s="53">
        <v>555598</v>
      </c>
      <c r="B28" s="53" t="s">
        <v>674</v>
      </c>
      <c r="C28" s="143">
        <v>6.4</v>
      </c>
      <c r="D28" s="53"/>
    </row>
    <row r="29" spans="1:4">
      <c r="A29" s="53">
        <v>555100</v>
      </c>
      <c r="B29" s="53" t="s">
        <v>676</v>
      </c>
      <c r="C29" s="143">
        <v>6.4</v>
      </c>
      <c r="D29" s="53">
        <v>6.2</v>
      </c>
    </row>
    <row r="30" spans="1:4" hidden="1">
      <c r="A30" s="53">
        <v>700403</v>
      </c>
      <c r="B30" s="53" t="s">
        <v>677</v>
      </c>
      <c r="C30" s="53" t="s">
        <v>995</v>
      </c>
      <c r="D30" s="53"/>
    </row>
    <row r="31" spans="1:4" hidden="1">
      <c r="A31" s="53">
        <v>700404</v>
      </c>
      <c r="B31" s="53" t="s">
        <v>678</v>
      </c>
      <c r="C31" s="53" t="s">
        <v>995</v>
      </c>
      <c r="D31" s="53"/>
    </row>
    <row r="32" spans="1:4" hidden="1">
      <c r="A32" s="53">
        <v>432145</v>
      </c>
      <c r="B32" s="53" t="s">
        <v>686</v>
      </c>
      <c r="C32" s="53" t="s">
        <v>995</v>
      </c>
      <c r="D32" s="53"/>
    </row>
    <row r="33" spans="1:4" hidden="1">
      <c r="A33" s="53">
        <v>432190</v>
      </c>
      <c r="B33" s="53" t="s">
        <v>687</v>
      </c>
      <c r="C33" s="53" t="s">
        <v>995</v>
      </c>
      <c r="D33" s="53"/>
    </row>
    <row r="34" spans="1:4" hidden="1">
      <c r="A34" s="53">
        <v>452145</v>
      </c>
      <c r="B34" s="53" t="s">
        <v>688</v>
      </c>
      <c r="C34" s="53">
        <v>5.2</v>
      </c>
      <c r="D34" s="53"/>
    </row>
    <row r="35" spans="1:4" hidden="1">
      <c r="A35" s="139">
        <v>452181</v>
      </c>
      <c r="B35" s="139" t="s">
        <v>689</v>
      </c>
      <c r="C35" s="139">
        <v>5.2</v>
      </c>
      <c r="D35" s="139"/>
    </row>
    <row r="36" spans="1:4" hidden="1">
      <c r="A36" s="53">
        <v>412120</v>
      </c>
      <c r="B36" s="53" t="s">
        <v>744</v>
      </c>
      <c r="C36" s="53">
        <v>5.3</v>
      </c>
      <c r="D36" s="53"/>
    </row>
    <row r="37" spans="1:4" hidden="1">
      <c r="A37" s="53">
        <v>412130</v>
      </c>
      <c r="B37" s="53" t="s">
        <v>745</v>
      </c>
      <c r="C37" s="53">
        <v>5.3</v>
      </c>
      <c r="D37" s="53"/>
    </row>
    <row r="38" spans="1:4" hidden="1">
      <c r="A38" s="53">
        <v>412135</v>
      </c>
      <c r="B38" s="53" t="s">
        <v>746</v>
      </c>
      <c r="C38" s="53">
        <v>5.3</v>
      </c>
      <c r="D38" s="53"/>
    </row>
    <row r="39" spans="1:4" hidden="1">
      <c r="A39" s="143">
        <v>432130</v>
      </c>
      <c r="B39" s="143" t="s">
        <v>747</v>
      </c>
      <c r="C39" s="143" t="s">
        <v>995</v>
      </c>
      <c r="D39" s="143"/>
    </row>
    <row r="40" spans="1:4" hidden="1">
      <c r="A40" s="53">
        <v>432135</v>
      </c>
      <c r="B40" s="53" t="s">
        <v>748</v>
      </c>
      <c r="C40" s="53" t="s">
        <v>995</v>
      </c>
      <c r="D40" s="53"/>
    </row>
    <row r="41" spans="1:4" hidden="1">
      <c r="A41" s="53">
        <v>452130</v>
      </c>
      <c r="B41" s="53" t="s">
        <v>749</v>
      </c>
      <c r="C41" s="53">
        <v>5.2</v>
      </c>
      <c r="D41" s="53"/>
    </row>
    <row r="42" spans="1:4" hidden="1">
      <c r="A42" s="53">
        <v>452135</v>
      </c>
      <c r="B42" s="53" t="s">
        <v>750</v>
      </c>
      <c r="C42" s="53">
        <v>5.2</v>
      </c>
      <c r="D42" s="53"/>
    </row>
    <row r="43" spans="1:4" hidden="1">
      <c r="A43" s="53">
        <v>452180</v>
      </c>
      <c r="B43" s="53" t="s">
        <v>751</v>
      </c>
      <c r="C43" s="53">
        <v>5.2</v>
      </c>
      <c r="D43" s="53"/>
    </row>
    <row r="44" spans="1:4" hidden="1">
      <c r="A44" s="53">
        <v>460100</v>
      </c>
      <c r="B44" s="53" t="s">
        <v>752</v>
      </c>
      <c r="C44" s="53">
        <v>5.5</v>
      </c>
      <c r="D44" s="53"/>
    </row>
    <row r="45" spans="1:4" hidden="1">
      <c r="A45" s="53">
        <v>460120</v>
      </c>
      <c r="B45" s="53" t="s">
        <v>753</v>
      </c>
      <c r="C45" s="53">
        <v>5.5</v>
      </c>
      <c r="D45" s="53"/>
    </row>
    <row r="46" spans="1:4" hidden="1">
      <c r="A46" s="139">
        <v>460167</v>
      </c>
      <c r="B46" s="139" t="s">
        <v>754</v>
      </c>
      <c r="C46" s="139">
        <v>5.5</v>
      </c>
      <c r="D46" s="139"/>
    </row>
    <row r="47" spans="1:4" hidden="1">
      <c r="A47" s="53">
        <v>512130</v>
      </c>
      <c r="B47" s="53" t="s">
        <v>755</v>
      </c>
      <c r="C47" s="53">
        <v>5.3</v>
      </c>
      <c r="D47" s="53"/>
    </row>
    <row r="48" spans="1:4" hidden="1">
      <c r="A48" s="53">
        <v>512135</v>
      </c>
      <c r="B48" s="53" t="s">
        <v>756</v>
      </c>
      <c r="C48" s="53">
        <v>5.3</v>
      </c>
      <c r="D48" s="53"/>
    </row>
    <row r="49" spans="1:4" hidden="1">
      <c r="A49" s="143">
        <v>553105</v>
      </c>
      <c r="B49" s="143" t="s">
        <v>757</v>
      </c>
      <c r="C49" s="143">
        <v>6.4</v>
      </c>
      <c r="D49" s="143"/>
    </row>
    <row r="50" spans="1:4" hidden="1">
      <c r="A50" s="53">
        <v>553131</v>
      </c>
      <c r="B50" s="53" t="s">
        <v>110</v>
      </c>
      <c r="C50" s="143">
        <v>6.4</v>
      </c>
      <c r="D50" s="53">
        <v>6.3</v>
      </c>
    </row>
    <row r="51" spans="1:4" hidden="1">
      <c r="A51" s="53">
        <v>553141</v>
      </c>
      <c r="B51" s="53" t="s">
        <v>758</v>
      </c>
      <c r="C51" s="143">
        <v>6.4</v>
      </c>
      <c r="D51" s="53"/>
    </row>
    <row r="52" spans="1:4" hidden="1">
      <c r="A52" s="53">
        <v>553197</v>
      </c>
      <c r="B52" s="53" t="s">
        <v>759</v>
      </c>
      <c r="C52" s="143">
        <v>6.4</v>
      </c>
      <c r="D52" s="53"/>
    </row>
    <row r="53" spans="1:4" hidden="1">
      <c r="A53" s="53">
        <v>553205</v>
      </c>
      <c r="B53" s="53" t="s">
        <v>760</v>
      </c>
      <c r="C53" s="143">
        <v>6.4</v>
      </c>
      <c r="D53" s="53">
        <v>6.1</v>
      </c>
    </row>
    <row r="54" spans="1:4" hidden="1">
      <c r="A54" s="53">
        <v>553208</v>
      </c>
      <c r="B54" s="53" t="s">
        <v>761</v>
      </c>
      <c r="C54" s="143">
        <v>6.4</v>
      </c>
      <c r="D54" s="53">
        <v>6.1</v>
      </c>
    </row>
    <row r="55" spans="1:4" hidden="1">
      <c r="A55" s="53">
        <v>555204</v>
      </c>
      <c r="B55" s="53" t="s">
        <v>762</v>
      </c>
      <c r="C55" s="143">
        <v>6.4</v>
      </c>
      <c r="D55" s="53"/>
    </row>
    <row r="56" spans="1:4" hidden="1">
      <c r="A56" s="53">
        <v>553301</v>
      </c>
      <c r="B56" s="53" t="s">
        <v>764</v>
      </c>
      <c r="C56" s="53" t="s">
        <v>995</v>
      </c>
      <c r="D56" s="53"/>
    </row>
    <row r="57" spans="1:4" hidden="1">
      <c r="A57" s="53">
        <v>553302</v>
      </c>
      <c r="B57" s="53" t="s">
        <v>765</v>
      </c>
      <c r="C57" s="53" t="s">
        <v>995</v>
      </c>
      <c r="D57" s="53"/>
    </row>
    <row r="58" spans="1:4" hidden="1">
      <c r="A58" s="53">
        <v>553305</v>
      </c>
      <c r="B58" s="53" t="s">
        <v>766</v>
      </c>
      <c r="C58" s="53" t="s">
        <v>995</v>
      </c>
      <c r="D58" s="53"/>
    </row>
    <row r="59" spans="1:4" hidden="1">
      <c r="A59" s="53">
        <v>554349</v>
      </c>
      <c r="B59" s="53" t="s">
        <v>767</v>
      </c>
      <c r="C59" s="53" t="s">
        <v>995</v>
      </c>
      <c r="D59" s="53"/>
    </row>
    <row r="60" spans="1:4" hidden="1">
      <c r="A60" s="53">
        <v>554350</v>
      </c>
      <c r="B60" s="53" t="s">
        <v>768</v>
      </c>
      <c r="C60" s="53" t="s">
        <v>995</v>
      </c>
      <c r="D60" s="53"/>
    </row>
    <row r="61" spans="1:4" hidden="1">
      <c r="A61" s="53">
        <v>554375</v>
      </c>
      <c r="B61" s="53" t="s">
        <v>769</v>
      </c>
      <c r="C61" s="53" t="s">
        <v>995</v>
      </c>
      <c r="D61" s="53"/>
    </row>
    <row r="62" spans="1:4" hidden="1">
      <c r="A62" s="53">
        <v>556301</v>
      </c>
      <c r="B62" s="53" t="s">
        <v>770</v>
      </c>
      <c r="C62" s="53" t="s">
        <v>995</v>
      </c>
      <c r="D62" s="53"/>
    </row>
    <row r="63" spans="1:4" hidden="1">
      <c r="A63" s="53">
        <v>556302</v>
      </c>
      <c r="B63" s="53" t="s">
        <v>771</v>
      </c>
      <c r="C63" s="53" t="s">
        <v>995</v>
      </c>
      <c r="D63" s="53"/>
    </row>
    <row r="64" spans="1:4" hidden="1">
      <c r="A64" s="53">
        <v>556305</v>
      </c>
      <c r="B64" s="53" t="s">
        <v>772</v>
      </c>
      <c r="C64" s="53" t="s">
        <v>995</v>
      </c>
      <c r="D64" s="53"/>
    </row>
    <row r="65" spans="1:4" hidden="1">
      <c r="A65" s="53">
        <v>556349</v>
      </c>
      <c r="B65" s="53" t="s">
        <v>773</v>
      </c>
      <c r="C65" s="53" t="s">
        <v>995</v>
      </c>
      <c r="D65" s="53"/>
    </row>
    <row r="66" spans="1:4" hidden="1">
      <c r="A66" s="53">
        <v>556350</v>
      </c>
      <c r="B66" s="53" t="s">
        <v>774</v>
      </c>
      <c r="C66" s="53" t="s">
        <v>995</v>
      </c>
      <c r="D66" s="53"/>
    </row>
    <row r="67" spans="1:4" hidden="1">
      <c r="A67" s="139">
        <v>556375</v>
      </c>
      <c r="B67" s="139" t="s">
        <v>775</v>
      </c>
      <c r="C67" s="139" t="s">
        <v>995</v>
      </c>
      <c r="D67" s="139"/>
    </row>
    <row r="68" spans="1:4" hidden="1">
      <c r="A68" s="53">
        <v>411100</v>
      </c>
      <c r="B68" s="53" t="s">
        <v>807</v>
      </c>
      <c r="C68" s="53">
        <v>5.3</v>
      </c>
      <c r="D68" s="53"/>
    </row>
    <row r="69" spans="1:4" hidden="1">
      <c r="A69" s="143">
        <v>431100</v>
      </c>
      <c r="B69" s="143" t="s">
        <v>808</v>
      </c>
      <c r="C69" s="143" t="s">
        <v>995</v>
      </c>
      <c r="D69" s="143"/>
    </row>
    <row r="70" spans="1:4" hidden="1">
      <c r="A70" s="53">
        <v>451100</v>
      </c>
      <c r="B70" s="53" t="s">
        <v>809</v>
      </c>
      <c r="C70" s="53">
        <v>5.0999999999999996</v>
      </c>
      <c r="D70" s="53"/>
    </row>
    <row r="71" spans="1:4" hidden="1">
      <c r="A71" s="53">
        <v>455103</v>
      </c>
      <c r="B71" s="53" t="s">
        <v>810</v>
      </c>
      <c r="C71" s="53">
        <v>5.5</v>
      </c>
      <c r="D71" s="53"/>
    </row>
    <row r="72" spans="1:4" hidden="1">
      <c r="A72" s="53">
        <v>460000</v>
      </c>
      <c r="B72" s="53" t="s">
        <v>811</v>
      </c>
      <c r="C72" s="53">
        <v>5.5</v>
      </c>
      <c r="D72" s="53"/>
    </row>
    <row r="73" spans="1:4" hidden="1">
      <c r="A73" s="53">
        <v>460122</v>
      </c>
      <c r="B73" s="53" t="s">
        <v>812</v>
      </c>
      <c r="C73" s="53">
        <v>5.5</v>
      </c>
      <c r="D73" s="53"/>
    </row>
    <row r="74" spans="1:4" hidden="1">
      <c r="A74" s="139">
        <v>460143</v>
      </c>
      <c r="B74" s="139" t="s">
        <v>813</v>
      </c>
      <c r="C74" s="139">
        <v>5.5</v>
      </c>
      <c r="D74" s="139"/>
    </row>
    <row r="75" spans="1:4" hidden="1">
      <c r="A75" s="53">
        <v>511100</v>
      </c>
      <c r="B75" s="53" t="s">
        <v>814</v>
      </c>
      <c r="C75" s="53">
        <v>5.3</v>
      </c>
      <c r="D75" s="53"/>
    </row>
    <row r="76" spans="1:4" hidden="1">
      <c r="A76" s="143">
        <v>553106</v>
      </c>
      <c r="B76" s="143" t="s">
        <v>815</v>
      </c>
      <c r="C76" s="143">
        <v>6.4</v>
      </c>
      <c r="D76" s="143"/>
    </row>
    <row r="77" spans="1:4" hidden="1">
      <c r="A77" s="53">
        <v>553126</v>
      </c>
      <c r="B77" s="53" t="s">
        <v>816</v>
      </c>
      <c r="C77" s="143">
        <v>6.4</v>
      </c>
      <c r="D77" s="53"/>
    </row>
    <row r="78" spans="1:4" hidden="1">
      <c r="A78" s="53">
        <v>553900</v>
      </c>
      <c r="B78" s="53" t="s">
        <v>817</v>
      </c>
      <c r="C78" s="143">
        <v>6.4</v>
      </c>
      <c r="D78" s="53"/>
    </row>
    <row r="79" spans="1:4" hidden="1">
      <c r="A79" s="53">
        <v>554348</v>
      </c>
      <c r="B79" s="53" t="s">
        <v>818</v>
      </c>
      <c r="C79" s="53" t="s">
        <v>995</v>
      </c>
      <c r="D79" s="53"/>
    </row>
    <row r="80" spans="1:4" hidden="1">
      <c r="A80" s="139">
        <v>556348</v>
      </c>
      <c r="B80" s="139" t="s">
        <v>819</v>
      </c>
      <c r="C80" s="139" t="s">
        <v>995</v>
      </c>
      <c r="D80" s="139"/>
    </row>
    <row r="81" spans="1:9" hidden="1">
      <c r="A81" s="53">
        <v>412145</v>
      </c>
      <c r="B81" s="53" t="s">
        <v>832</v>
      </c>
      <c r="C81" s="53">
        <v>5.3</v>
      </c>
      <c r="D81" s="53"/>
    </row>
    <row r="82" spans="1:9" hidden="1">
      <c r="A82" s="53">
        <v>412180</v>
      </c>
      <c r="B82" s="53" t="s">
        <v>833</v>
      </c>
      <c r="C82" s="53">
        <v>5.3</v>
      </c>
      <c r="D82" s="53"/>
    </row>
    <row r="83" spans="1:9" hidden="1">
      <c r="A83" s="53">
        <v>412190</v>
      </c>
      <c r="B83" s="53" t="s">
        <v>834</v>
      </c>
      <c r="C83" s="53">
        <v>5.3</v>
      </c>
      <c r="D83" s="53"/>
    </row>
    <row r="84" spans="1:9" hidden="1">
      <c r="A84" s="143">
        <v>452110</v>
      </c>
      <c r="B84" s="143" t="s">
        <v>835</v>
      </c>
      <c r="C84" s="143">
        <v>5.2</v>
      </c>
      <c r="D84" s="143"/>
    </row>
    <row r="85" spans="1:9" hidden="1">
      <c r="A85" s="53">
        <v>452223</v>
      </c>
      <c r="B85" s="53" t="s">
        <v>836</v>
      </c>
      <c r="C85" s="53">
        <v>5.2</v>
      </c>
      <c r="D85" s="53"/>
    </row>
    <row r="86" spans="1:9" hidden="1">
      <c r="A86" s="139">
        <v>460126</v>
      </c>
      <c r="B86" s="139" t="s">
        <v>837</v>
      </c>
      <c r="C86" s="139">
        <v>5.5</v>
      </c>
      <c r="D86" s="139"/>
    </row>
    <row r="87" spans="1:9" hidden="1">
      <c r="A87" s="53">
        <v>512110</v>
      </c>
      <c r="B87" s="53" t="s">
        <v>838</v>
      </c>
      <c r="C87" s="53">
        <v>5.3</v>
      </c>
      <c r="D87" s="53"/>
      <c r="H87" s="44" t="s">
        <v>1001</v>
      </c>
      <c r="I87" t="s">
        <v>1056</v>
      </c>
    </row>
    <row r="88" spans="1:9" hidden="1">
      <c r="A88" s="53">
        <v>512180</v>
      </c>
      <c r="B88" s="53" t="s">
        <v>839</v>
      </c>
      <c r="C88" s="53">
        <v>5.3</v>
      </c>
      <c r="D88" s="53"/>
    </row>
    <row r="89" spans="1:9" hidden="1">
      <c r="A89" s="53">
        <v>512190</v>
      </c>
      <c r="B89" s="53" t="s">
        <v>840</v>
      </c>
      <c r="C89" s="53">
        <v>5.3</v>
      </c>
      <c r="D89" s="53"/>
    </row>
    <row r="90" spans="1:9" hidden="1">
      <c r="A90" s="143">
        <v>553206</v>
      </c>
      <c r="B90" s="143" t="s">
        <v>841</v>
      </c>
      <c r="C90" s="143">
        <v>6.4</v>
      </c>
      <c r="D90" s="143">
        <v>6.1</v>
      </c>
      <c r="H90" s="44" t="s">
        <v>1002</v>
      </c>
    </row>
    <row r="91" spans="1:9" hidden="1">
      <c r="A91" s="53">
        <v>553207</v>
      </c>
      <c r="B91" s="53" t="s">
        <v>842</v>
      </c>
      <c r="C91" s="143">
        <v>6.4</v>
      </c>
      <c r="D91" s="143">
        <v>6.1</v>
      </c>
    </row>
    <row r="92" spans="1:9" hidden="1">
      <c r="A92" s="53">
        <v>553309</v>
      </c>
      <c r="B92" s="53" t="s">
        <v>843</v>
      </c>
      <c r="C92" s="53" t="s">
        <v>995</v>
      </c>
      <c r="D92" s="53"/>
    </row>
    <row r="93" spans="1:9" hidden="1">
      <c r="A93" s="53">
        <v>554368</v>
      </c>
      <c r="B93" s="53" t="s">
        <v>844</v>
      </c>
      <c r="C93" s="53" t="s">
        <v>995</v>
      </c>
      <c r="D93" s="53"/>
    </row>
    <row r="94" spans="1:9" hidden="1">
      <c r="A94" s="53">
        <v>554374</v>
      </c>
      <c r="B94" s="53" t="s">
        <v>845</v>
      </c>
      <c r="C94" s="53" t="s">
        <v>995</v>
      </c>
      <c r="D94" s="53"/>
    </row>
    <row r="95" spans="1:9" hidden="1">
      <c r="A95" s="53">
        <v>556309</v>
      </c>
      <c r="B95" s="53" t="s">
        <v>846</v>
      </c>
      <c r="C95" s="53" t="s">
        <v>995</v>
      </c>
      <c r="D95" s="53"/>
    </row>
    <row r="96" spans="1:9" hidden="1">
      <c r="A96" s="53">
        <v>556368</v>
      </c>
      <c r="B96" s="53" t="s">
        <v>847</v>
      </c>
      <c r="C96" s="53" t="s">
        <v>995</v>
      </c>
      <c r="D96" s="53"/>
    </row>
    <row r="97" spans="1:4" hidden="1">
      <c r="A97" s="139">
        <v>556374</v>
      </c>
      <c r="B97" s="139" t="s">
        <v>848</v>
      </c>
      <c r="C97" s="139" t="s">
        <v>995</v>
      </c>
      <c r="D97" s="139"/>
    </row>
    <row r="98" spans="1:4" hidden="1">
      <c r="A98" s="53">
        <v>412110</v>
      </c>
      <c r="B98" s="53" t="s">
        <v>857</v>
      </c>
      <c r="C98" s="53">
        <v>5.3</v>
      </c>
      <c r="D98" s="53"/>
    </row>
    <row r="99" spans="1:4" hidden="1">
      <c r="A99" s="143">
        <v>432180</v>
      </c>
      <c r="B99" s="143" t="s">
        <v>858</v>
      </c>
      <c r="C99" s="143" t="s">
        <v>995</v>
      </c>
      <c r="D99" s="143"/>
    </row>
    <row r="100" spans="1:4" hidden="1">
      <c r="A100" s="53">
        <v>460146</v>
      </c>
      <c r="B100" s="53" t="s">
        <v>859</v>
      </c>
      <c r="C100" s="53">
        <v>5.5</v>
      </c>
      <c r="D100" s="53"/>
    </row>
    <row r="101" spans="1:4" hidden="1">
      <c r="A101" s="53">
        <v>460164</v>
      </c>
      <c r="B101" s="53" t="s">
        <v>860</v>
      </c>
      <c r="C101" s="53">
        <v>5.5</v>
      </c>
      <c r="D101" s="53"/>
    </row>
    <row r="102" spans="1:4" hidden="1">
      <c r="A102" s="53">
        <v>460171</v>
      </c>
      <c r="B102" s="53" t="s">
        <v>861</v>
      </c>
      <c r="C102" s="53">
        <v>5.5</v>
      </c>
      <c r="D102" s="53"/>
    </row>
    <row r="103" spans="1:4" hidden="1">
      <c r="A103" s="53">
        <v>460172</v>
      </c>
      <c r="B103" s="53" t="s">
        <v>862</v>
      </c>
      <c r="C103" s="53">
        <v>5.5</v>
      </c>
      <c r="D103" s="53"/>
    </row>
    <row r="104" spans="1:4" hidden="1">
      <c r="A104" s="53">
        <v>553303</v>
      </c>
      <c r="B104" s="53" t="s">
        <v>863</v>
      </c>
      <c r="C104" s="53" t="s">
        <v>995</v>
      </c>
      <c r="D104" s="53"/>
    </row>
    <row r="105" spans="1:4" hidden="1">
      <c r="A105" s="53">
        <v>553304</v>
      </c>
      <c r="B105" s="53" t="s">
        <v>864</v>
      </c>
      <c r="C105" s="53" t="s">
        <v>995</v>
      </c>
      <c r="D105" s="53"/>
    </row>
    <row r="106" spans="1:4" hidden="1">
      <c r="A106" s="53">
        <v>554366</v>
      </c>
      <c r="B106" s="53" t="s">
        <v>865</v>
      </c>
      <c r="C106" s="53" t="s">
        <v>995</v>
      </c>
      <c r="D106" s="53"/>
    </row>
    <row r="107" spans="1:4" hidden="1">
      <c r="A107" s="53">
        <v>554373</v>
      </c>
      <c r="B107" s="53" t="s">
        <v>866</v>
      </c>
      <c r="C107" s="53" t="s">
        <v>995</v>
      </c>
      <c r="D107" s="53"/>
    </row>
    <row r="108" spans="1:4" hidden="1">
      <c r="A108" s="53">
        <v>556303</v>
      </c>
      <c r="B108" s="53" t="s">
        <v>867</v>
      </c>
      <c r="C108" s="53" t="s">
        <v>995</v>
      </c>
      <c r="D108" s="53"/>
    </row>
    <row r="109" spans="1:4" hidden="1">
      <c r="A109" s="53">
        <v>556304</v>
      </c>
      <c r="B109" s="53" t="s">
        <v>868</v>
      </c>
      <c r="C109" s="53" t="s">
        <v>995</v>
      </c>
      <c r="D109" s="53"/>
    </row>
    <row r="110" spans="1:4" hidden="1">
      <c r="A110" s="53">
        <v>556366</v>
      </c>
      <c r="B110" s="53" t="s">
        <v>869</v>
      </c>
      <c r="C110" s="53" t="s">
        <v>995</v>
      </c>
      <c r="D110" s="53"/>
    </row>
    <row r="111" spans="1:4" hidden="1">
      <c r="A111" s="53">
        <v>556373</v>
      </c>
      <c r="B111" s="53" t="s">
        <v>870</v>
      </c>
      <c r="C111" s="53" t="s">
        <v>995</v>
      </c>
      <c r="D111" s="53"/>
    </row>
    <row r="112" spans="1:4" hidden="1">
      <c r="A112" s="53">
        <v>460144</v>
      </c>
      <c r="B112" s="53" t="s">
        <v>878</v>
      </c>
      <c r="C112" s="53">
        <v>5.5</v>
      </c>
      <c r="D112" s="53"/>
    </row>
    <row r="113" spans="1:4" hidden="1">
      <c r="A113" s="53">
        <v>553300</v>
      </c>
      <c r="B113" s="53" t="s">
        <v>883</v>
      </c>
      <c r="C113" s="53" t="s">
        <v>995</v>
      </c>
      <c r="D113" s="53"/>
    </row>
    <row r="114" spans="1:4" hidden="1">
      <c r="A114" s="139">
        <v>554346</v>
      </c>
      <c r="B114" s="139" t="s">
        <v>884</v>
      </c>
      <c r="C114" s="139" t="s">
        <v>995</v>
      </c>
      <c r="D114" s="139"/>
    </row>
    <row r="115" spans="1:4" hidden="1">
      <c r="A115" s="53">
        <v>411140</v>
      </c>
      <c r="B115" s="53" t="s">
        <v>886</v>
      </c>
      <c r="C115" s="53">
        <v>5.3</v>
      </c>
      <c r="D115" s="53"/>
    </row>
    <row r="116" spans="1:4" hidden="1">
      <c r="A116" s="143">
        <v>553204</v>
      </c>
      <c r="B116" s="143" t="s">
        <v>893</v>
      </c>
      <c r="C116" s="143">
        <v>6.4</v>
      </c>
      <c r="D116" s="143"/>
    </row>
    <row r="117" spans="1:4" hidden="1">
      <c r="A117" s="53">
        <v>556300</v>
      </c>
      <c r="B117" s="53" t="s">
        <v>894</v>
      </c>
      <c r="C117" s="53" t="s">
        <v>995</v>
      </c>
      <c r="D117" s="53"/>
    </row>
    <row r="118" spans="1:4" hidden="1">
      <c r="A118" s="53">
        <v>621250</v>
      </c>
      <c r="B118" s="53" t="s">
        <v>897</v>
      </c>
      <c r="C118" s="143">
        <v>6.4</v>
      </c>
      <c r="D118" s="53"/>
    </row>
    <row r="119" spans="1:4" hidden="1">
      <c r="A119" s="53">
        <v>621251</v>
      </c>
      <c r="B119" s="53" t="s">
        <v>898</v>
      </c>
      <c r="C119" s="143">
        <v>6.4</v>
      </c>
      <c r="D119" s="53"/>
    </row>
    <row r="120" spans="1:4" hidden="1">
      <c r="A120" s="53">
        <v>621252</v>
      </c>
      <c r="B120" s="53" t="s">
        <v>899</v>
      </c>
      <c r="C120" s="143">
        <v>6.4</v>
      </c>
      <c r="D120" s="53"/>
    </row>
    <row r="121" spans="1:4" hidden="1">
      <c r="A121" s="53">
        <v>621253</v>
      </c>
      <c r="B121" s="53" t="s">
        <v>900</v>
      </c>
      <c r="C121" s="143">
        <v>6.4</v>
      </c>
      <c r="D121" s="53"/>
    </row>
    <row r="122" spans="1:4" hidden="1">
      <c r="A122" s="53">
        <v>621254</v>
      </c>
      <c r="B122" s="53" t="s">
        <v>901</v>
      </c>
      <c r="C122" s="143">
        <v>6.4</v>
      </c>
      <c r="D122" s="53"/>
    </row>
    <row r="123" spans="1:4" hidden="1">
      <c r="A123" s="53">
        <v>621255</v>
      </c>
      <c r="B123" s="53" t="s">
        <v>902</v>
      </c>
      <c r="C123" s="143">
        <v>6.4</v>
      </c>
      <c r="D123" s="53"/>
    </row>
    <row r="124" spans="1:4" hidden="1">
      <c r="A124" s="53">
        <v>621256</v>
      </c>
      <c r="B124" s="53" t="s">
        <v>903</v>
      </c>
      <c r="C124" s="143">
        <v>6.4</v>
      </c>
      <c r="D124" s="53"/>
    </row>
    <row r="125" spans="1:4" hidden="1">
      <c r="A125" s="53">
        <v>621257</v>
      </c>
      <c r="B125" s="53" t="s">
        <v>904</v>
      </c>
      <c r="C125" s="143">
        <v>6.4</v>
      </c>
      <c r="D125" s="53"/>
    </row>
    <row r="126" spans="1:4" hidden="1">
      <c r="A126" s="53">
        <v>621258</v>
      </c>
      <c r="B126" s="53" t="s">
        <v>905</v>
      </c>
      <c r="C126" s="143">
        <v>6.4</v>
      </c>
      <c r="D126" s="53"/>
    </row>
    <row r="127" spans="1:4" hidden="1">
      <c r="A127" s="53">
        <v>621259</v>
      </c>
      <c r="B127" s="53" t="s">
        <v>906</v>
      </c>
      <c r="C127" s="143">
        <v>6.4</v>
      </c>
      <c r="D127" s="53"/>
    </row>
    <row r="128" spans="1:4" hidden="1">
      <c r="A128" s="53">
        <v>621260</v>
      </c>
      <c r="B128" s="53" t="s">
        <v>907</v>
      </c>
      <c r="C128" s="143">
        <v>6.4</v>
      </c>
      <c r="D128" s="53"/>
    </row>
    <row r="129" spans="1:4" hidden="1">
      <c r="A129" s="53">
        <v>621261</v>
      </c>
      <c r="B129" s="53" t="s">
        <v>908</v>
      </c>
      <c r="C129" s="143">
        <v>6.4</v>
      </c>
      <c r="D129" s="53"/>
    </row>
    <row r="130" spans="1:4" hidden="1">
      <c r="A130" s="53">
        <v>621262</v>
      </c>
      <c r="B130" s="53" t="s">
        <v>909</v>
      </c>
      <c r="C130" s="143">
        <v>6.4</v>
      </c>
      <c r="D130" s="53"/>
    </row>
    <row r="131" spans="1:4" hidden="1">
      <c r="A131" s="53">
        <v>621263</v>
      </c>
      <c r="B131" s="53" t="s">
        <v>910</v>
      </c>
      <c r="C131" s="143">
        <v>6.4</v>
      </c>
      <c r="D131" s="53"/>
    </row>
    <row r="132" spans="1:4" hidden="1">
      <c r="A132" s="53">
        <v>621264</v>
      </c>
      <c r="B132" s="53" t="s">
        <v>911</v>
      </c>
      <c r="C132" s="143">
        <v>6.4</v>
      </c>
      <c r="D132" s="53"/>
    </row>
    <row r="133" spans="1:4" hidden="1">
      <c r="A133" s="53">
        <v>621265</v>
      </c>
      <c r="B133" s="53" t="s">
        <v>912</v>
      </c>
      <c r="C133" s="143">
        <v>6.4</v>
      </c>
      <c r="D133" s="53"/>
    </row>
    <row r="134" spans="1:4" hidden="1">
      <c r="A134" s="53">
        <v>621266</v>
      </c>
      <c r="B134" s="53" t="s">
        <v>913</v>
      </c>
      <c r="C134" s="143">
        <v>6.4</v>
      </c>
      <c r="D134" s="53"/>
    </row>
    <row r="135" spans="1:4" hidden="1">
      <c r="A135" s="53">
        <v>621268</v>
      </c>
      <c r="B135" s="53" t="s">
        <v>914</v>
      </c>
      <c r="C135" s="143">
        <v>6.4</v>
      </c>
      <c r="D135" s="53"/>
    </row>
    <row r="136" spans="1:4" hidden="1">
      <c r="A136" s="53">
        <v>621269</v>
      </c>
      <c r="B136" s="53" t="s">
        <v>915</v>
      </c>
      <c r="C136" s="143">
        <v>6.4</v>
      </c>
      <c r="D136" s="53"/>
    </row>
    <row r="137" spans="1:4" hidden="1">
      <c r="A137" s="53">
        <v>621270</v>
      </c>
      <c r="B137" s="53" t="s">
        <v>916</v>
      </c>
      <c r="C137" s="143">
        <v>6.4</v>
      </c>
      <c r="D137" s="53"/>
    </row>
    <row r="138" spans="1:4" hidden="1">
      <c r="A138" s="53">
        <v>621271</v>
      </c>
      <c r="B138" s="53" t="s">
        <v>917</v>
      </c>
      <c r="C138" s="143">
        <v>6.4</v>
      </c>
      <c r="D138" s="53"/>
    </row>
    <row r="139" spans="1:4" hidden="1">
      <c r="A139" s="53">
        <v>621272</v>
      </c>
      <c r="B139" s="53" t="s">
        <v>918</v>
      </c>
      <c r="C139" s="143">
        <v>6.4</v>
      </c>
      <c r="D139" s="53"/>
    </row>
    <row r="140" spans="1:4" hidden="1">
      <c r="A140" s="53">
        <v>621273</v>
      </c>
      <c r="B140" s="53" t="s">
        <v>919</v>
      </c>
      <c r="C140" s="143">
        <v>6.4</v>
      </c>
      <c r="D140" s="53"/>
    </row>
    <row r="141" spans="1:4" hidden="1">
      <c r="A141" s="53">
        <v>621274</v>
      </c>
      <c r="B141" s="53" t="s">
        <v>920</v>
      </c>
      <c r="C141" s="143">
        <v>6.4</v>
      </c>
      <c r="D141" s="53"/>
    </row>
    <row r="142" spans="1:4" hidden="1">
      <c r="A142" s="53">
        <v>621275</v>
      </c>
      <c r="B142" s="53" t="s">
        <v>921</v>
      </c>
      <c r="C142" s="143">
        <v>6.4</v>
      </c>
      <c r="D142" s="53"/>
    </row>
    <row r="143" spans="1:4" hidden="1">
      <c r="A143" s="53">
        <v>621276</v>
      </c>
      <c r="B143" s="53" t="s">
        <v>922</v>
      </c>
      <c r="C143" s="143">
        <v>6.4</v>
      </c>
      <c r="D143" s="53"/>
    </row>
    <row r="144" spans="1:4" hidden="1">
      <c r="A144" s="53">
        <v>621277</v>
      </c>
      <c r="B144" s="53" t="s">
        <v>923</v>
      </c>
      <c r="C144" s="143">
        <v>6.4</v>
      </c>
      <c r="D144" s="53"/>
    </row>
    <row r="145" spans="1:4" hidden="1">
      <c r="A145" s="53">
        <v>621278</v>
      </c>
      <c r="B145" s="53" t="s">
        <v>924</v>
      </c>
      <c r="C145" s="143">
        <v>6.4</v>
      </c>
      <c r="D145" s="53"/>
    </row>
    <row r="146" spans="1:4" hidden="1">
      <c r="A146" s="53">
        <v>621279</v>
      </c>
      <c r="B146" s="53" t="s">
        <v>925</v>
      </c>
      <c r="C146" s="143">
        <v>6.4</v>
      </c>
      <c r="D146" s="53"/>
    </row>
    <row r="147" spans="1:4" hidden="1">
      <c r="A147" s="53">
        <v>621280</v>
      </c>
      <c r="B147" s="53" t="s">
        <v>926</v>
      </c>
      <c r="C147" s="143">
        <v>6.4</v>
      </c>
      <c r="D147" s="53"/>
    </row>
    <row r="148" spans="1:4" hidden="1">
      <c r="A148" s="53">
        <v>621281</v>
      </c>
      <c r="B148" s="53" t="s">
        <v>927</v>
      </c>
      <c r="C148" s="143">
        <v>6.4</v>
      </c>
      <c r="D148" s="53"/>
    </row>
    <row r="149" spans="1:4" hidden="1">
      <c r="A149" s="53">
        <v>621282</v>
      </c>
      <c r="B149" s="53" t="s">
        <v>928</v>
      </c>
      <c r="C149" s="143">
        <v>6.4</v>
      </c>
      <c r="D149" s="53"/>
    </row>
    <row r="150" spans="1:4" hidden="1">
      <c r="A150" s="53">
        <v>621283</v>
      </c>
      <c r="B150" s="53" t="s">
        <v>929</v>
      </c>
      <c r="C150" s="143">
        <v>6.4</v>
      </c>
      <c r="D150" s="53"/>
    </row>
    <row r="151" spans="1:4" hidden="1">
      <c r="A151" s="53">
        <v>621284</v>
      </c>
      <c r="B151" s="53" t="s">
        <v>930</v>
      </c>
      <c r="C151" s="143">
        <v>6.4</v>
      </c>
      <c r="D151" s="53"/>
    </row>
    <row r="152" spans="1:4" hidden="1">
      <c r="A152" s="53">
        <v>621285</v>
      </c>
      <c r="B152" s="53" t="s">
        <v>931</v>
      </c>
      <c r="C152" s="143">
        <v>6.4</v>
      </c>
      <c r="D152" s="53"/>
    </row>
    <row r="153" spans="1:4" hidden="1">
      <c r="A153" s="53">
        <v>621286</v>
      </c>
      <c r="B153" s="53" t="s">
        <v>932</v>
      </c>
      <c r="C153" s="143">
        <v>6.4</v>
      </c>
      <c r="D153" s="53"/>
    </row>
    <row r="154" spans="1:4" hidden="1">
      <c r="A154" s="53">
        <v>621287</v>
      </c>
      <c r="B154" s="53" t="s">
        <v>933</v>
      </c>
      <c r="C154" s="143">
        <v>6.4</v>
      </c>
      <c r="D154" s="53"/>
    </row>
    <row r="155" spans="1:4" hidden="1">
      <c r="A155" s="53">
        <v>621288</v>
      </c>
      <c r="B155" s="53" t="s">
        <v>934</v>
      </c>
      <c r="C155" s="143">
        <v>6.4</v>
      </c>
      <c r="D155" s="53"/>
    </row>
    <row r="156" spans="1:4" hidden="1">
      <c r="A156" s="53">
        <v>621289</v>
      </c>
      <c r="B156" s="53" t="s">
        <v>935</v>
      </c>
      <c r="C156" s="143">
        <v>6.4</v>
      </c>
      <c r="D156" s="53"/>
    </row>
    <row r="157" spans="1:4" hidden="1">
      <c r="A157" s="53">
        <v>621290</v>
      </c>
      <c r="B157" s="53" t="s">
        <v>936</v>
      </c>
      <c r="C157" s="143">
        <v>6.4</v>
      </c>
      <c r="D157" s="53"/>
    </row>
    <row r="158" spans="1:4" hidden="1">
      <c r="A158" s="53">
        <v>621291</v>
      </c>
      <c r="B158" s="53" t="s">
        <v>937</v>
      </c>
      <c r="C158" s="143">
        <v>6.4</v>
      </c>
      <c r="D158" s="53"/>
    </row>
    <row r="159" spans="1:4" hidden="1">
      <c r="A159" s="53">
        <v>621292</v>
      </c>
      <c r="B159" s="53" t="s">
        <v>938</v>
      </c>
      <c r="C159" s="143">
        <v>6.4</v>
      </c>
      <c r="D159" s="53"/>
    </row>
    <row r="160" spans="1:4" hidden="1">
      <c r="A160" s="53">
        <v>621293</v>
      </c>
      <c r="B160" s="53" t="s">
        <v>939</v>
      </c>
      <c r="C160" s="143">
        <v>6.4</v>
      </c>
      <c r="D160" s="53"/>
    </row>
    <row r="161" spans="1:4" hidden="1">
      <c r="A161" s="53">
        <v>621294</v>
      </c>
      <c r="B161" s="53" t="s">
        <v>940</v>
      </c>
      <c r="C161" s="143">
        <v>6.4</v>
      </c>
      <c r="D161" s="53"/>
    </row>
    <row r="162" spans="1:4" hidden="1">
      <c r="A162" s="53">
        <v>621296</v>
      </c>
      <c r="B162" s="53" t="s">
        <v>941</v>
      </c>
      <c r="C162" s="143">
        <v>6.4</v>
      </c>
      <c r="D162" s="53"/>
    </row>
    <row r="163" spans="1:4" hidden="1">
      <c r="A163" s="53">
        <v>621297</v>
      </c>
      <c r="B163" s="53" t="s">
        <v>942</v>
      </c>
      <c r="C163" s="143">
        <v>6.4</v>
      </c>
      <c r="D163" s="53"/>
    </row>
    <row r="164" spans="1:4" hidden="1">
      <c r="A164" s="53">
        <v>621298</v>
      </c>
      <c r="B164" s="53" t="s">
        <v>943</v>
      </c>
      <c r="C164" s="143">
        <v>6.4</v>
      </c>
      <c r="D164" s="53"/>
    </row>
    <row r="165" spans="1:4" hidden="1">
      <c r="A165" s="53">
        <v>554330</v>
      </c>
      <c r="B165" s="53" t="s">
        <v>944</v>
      </c>
      <c r="C165" s="143">
        <v>6.4</v>
      </c>
      <c r="D165" s="53"/>
    </row>
    <row r="166" spans="1:4" hidden="1">
      <c r="A166" s="53">
        <v>554333</v>
      </c>
      <c r="B166" s="53" t="s">
        <v>945</v>
      </c>
      <c r="C166" s="143">
        <v>6.4</v>
      </c>
      <c r="D166" s="53"/>
    </row>
    <row r="167" spans="1:4" hidden="1">
      <c r="A167" s="53">
        <v>432110</v>
      </c>
      <c r="B167" s="53" t="s">
        <v>966</v>
      </c>
      <c r="C167" s="53" t="s">
        <v>995</v>
      </c>
      <c r="D167" s="53"/>
    </row>
    <row r="168" spans="1:4" hidden="1">
      <c r="A168" s="53">
        <v>460109</v>
      </c>
      <c r="B168" s="53" t="s">
        <v>967</v>
      </c>
      <c r="C168" s="53">
        <v>5.5</v>
      </c>
      <c r="D168" s="53"/>
    </row>
    <row r="169" spans="1:4" hidden="1">
      <c r="A169" s="53">
        <v>460226</v>
      </c>
      <c r="B169" s="53" t="s">
        <v>968</v>
      </c>
      <c r="C169" s="53">
        <v>5.5</v>
      </c>
      <c r="D169" s="53"/>
    </row>
    <row r="170" spans="1:4" hidden="1">
      <c r="A170" s="53">
        <v>460227</v>
      </c>
      <c r="B170" s="53" t="s">
        <v>969</v>
      </c>
      <c r="C170" s="53">
        <v>5.5</v>
      </c>
      <c r="D170" s="53"/>
    </row>
    <row r="171" spans="1:4" hidden="1">
      <c r="A171" s="53">
        <v>553139</v>
      </c>
      <c r="B171" s="53" t="s">
        <v>970</v>
      </c>
      <c r="C171" s="53">
        <v>5.2</v>
      </c>
      <c r="D171" s="53"/>
    </row>
    <row r="172" spans="1:4" hidden="1">
      <c r="A172" s="53">
        <v>553274</v>
      </c>
      <c r="B172" s="53" t="s">
        <v>971</v>
      </c>
      <c r="C172" s="143">
        <v>6.4</v>
      </c>
      <c r="D172" s="53"/>
    </row>
    <row r="173" spans="1:4" hidden="1">
      <c r="A173" s="53">
        <v>553275</v>
      </c>
      <c r="B173" s="53" t="s">
        <v>972</v>
      </c>
      <c r="C173" s="143">
        <v>6.4</v>
      </c>
      <c r="D173" s="53"/>
    </row>
    <row r="174" spans="1:4" hidden="1">
      <c r="A174" s="53">
        <v>553385</v>
      </c>
      <c r="B174" s="53" t="s">
        <v>973</v>
      </c>
      <c r="C174" s="143">
        <v>6.4</v>
      </c>
      <c r="D174" s="53"/>
    </row>
    <row r="175" spans="1:4" hidden="1">
      <c r="A175" s="53">
        <v>553386</v>
      </c>
      <c r="B175" s="53" t="s">
        <v>974</v>
      </c>
      <c r="C175" s="143">
        <v>6.4</v>
      </c>
      <c r="D175" s="53"/>
    </row>
    <row r="176" spans="1:4" hidden="1">
      <c r="A176" s="139">
        <v>553387</v>
      </c>
      <c r="B176" s="139" t="s">
        <v>975</v>
      </c>
      <c r="C176" s="143">
        <v>6.4</v>
      </c>
      <c r="D176" s="139"/>
    </row>
    <row r="177" spans="1:4" hidden="1">
      <c r="A177" s="53">
        <v>416100</v>
      </c>
      <c r="B177" s="53" t="s">
        <v>979</v>
      </c>
      <c r="C177" s="53">
        <v>5.3</v>
      </c>
      <c r="D177" s="53"/>
    </row>
    <row r="178" spans="1:4" hidden="1">
      <c r="A178" s="53">
        <v>426100</v>
      </c>
      <c r="B178" s="53" t="s">
        <v>980</v>
      </c>
      <c r="C178" s="53">
        <v>5.3</v>
      </c>
      <c r="D178" s="53"/>
    </row>
    <row r="179" spans="1:4" hidden="1">
      <c r="A179" s="53">
        <v>444444</v>
      </c>
      <c r="B179" s="53" t="s">
        <v>981</v>
      </c>
      <c r="C179" s="53">
        <v>5.3</v>
      </c>
      <c r="D179" s="53"/>
    </row>
    <row r="180" spans="1:4" hidden="1">
      <c r="A180" s="143">
        <v>436100</v>
      </c>
      <c r="B180" s="143" t="s">
        <v>982</v>
      </c>
      <c r="C180" s="143" t="s">
        <v>995</v>
      </c>
      <c r="D180" s="143"/>
    </row>
    <row r="181" spans="1:4" hidden="1">
      <c r="A181" s="139">
        <v>446100</v>
      </c>
      <c r="B181" s="139" t="s">
        <v>983</v>
      </c>
      <c r="C181" s="139" t="s">
        <v>995</v>
      </c>
      <c r="D181" s="139"/>
    </row>
    <row r="182" spans="1:4" hidden="1">
      <c r="A182" s="53">
        <v>527100</v>
      </c>
      <c r="B182" s="53" t="s">
        <v>984</v>
      </c>
      <c r="C182" s="53">
        <v>5.3</v>
      </c>
      <c r="D182" s="53"/>
    </row>
    <row r="183" spans="1:4" hidden="1">
      <c r="A183" s="53">
        <v>555555</v>
      </c>
      <c r="B183" s="53" t="s">
        <v>985</v>
      </c>
      <c r="C183" s="53">
        <v>5.3</v>
      </c>
      <c r="D183" s="53"/>
    </row>
    <row r="184" spans="1:4" hidden="1">
      <c r="A184" s="144">
        <v>999998</v>
      </c>
      <c r="B184" s="144" t="s">
        <v>986</v>
      </c>
      <c r="C184" s="144" t="s">
        <v>995</v>
      </c>
      <c r="D184" s="144"/>
    </row>
    <row r="185" spans="1:4" hidden="1">
      <c r="A185" s="53">
        <v>516100</v>
      </c>
      <c r="B185" s="53" t="s">
        <v>987</v>
      </c>
      <c r="C185" s="53">
        <v>5.3</v>
      </c>
      <c r="D185" s="53"/>
    </row>
    <row r="186" spans="1:4" hidden="1">
      <c r="A186" s="53">
        <v>415102</v>
      </c>
      <c r="B186" s="53" t="s">
        <v>990</v>
      </c>
      <c r="C186" s="53">
        <v>5.3</v>
      </c>
      <c r="D186" s="53"/>
    </row>
    <row r="187" spans="1:4" hidden="1">
      <c r="A187" s="143">
        <v>435100</v>
      </c>
      <c r="B187" s="143" t="s">
        <v>991</v>
      </c>
      <c r="C187" s="143" t="s">
        <v>995</v>
      </c>
      <c r="D187" s="143"/>
    </row>
    <row r="188" spans="1:4" hidden="1">
      <c r="A188" s="139">
        <v>460111</v>
      </c>
      <c r="B188" s="140" t="s">
        <v>1001</v>
      </c>
      <c r="C188" s="139">
        <v>5.5</v>
      </c>
      <c r="D188" s="139"/>
    </row>
    <row r="189" spans="1:4" hidden="1">
      <c r="A189" s="53">
        <v>512145</v>
      </c>
      <c r="B189" s="56" t="s">
        <v>1002</v>
      </c>
      <c r="C189" s="53">
        <v>5.3</v>
      </c>
      <c r="D189" s="53"/>
    </row>
    <row r="190" spans="1:4" hidden="1">
      <c r="A190" s="65">
        <v>513190</v>
      </c>
      <c r="B190" s="64" t="e">
        <v>#N/A</v>
      </c>
      <c r="C190" s="63">
        <v>5.3</v>
      </c>
      <c r="D190" s="53"/>
    </row>
    <row r="191" spans="1:4" hidden="1">
      <c r="A191" s="145">
        <v>553113</v>
      </c>
      <c r="B191" s="146" t="e">
        <v>#N/A</v>
      </c>
      <c r="C191" s="143">
        <v>6.4</v>
      </c>
      <c r="D191" s="143"/>
    </row>
    <row r="192" spans="1:4" hidden="1">
      <c r="A192" s="65">
        <v>460101</v>
      </c>
      <c r="B192" s="64" t="e">
        <v>#N/A</v>
      </c>
      <c r="C192" s="64">
        <v>5.5</v>
      </c>
      <c r="D192" s="53"/>
    </row>
    <row r="193" spans="1:4" hidden="1">
      <c r="A193" s="65">
        <v>460147</v>
      </c>
      <c r="B193" s="64" t="s">
        <v>1078</v>
      </c>
      <c r="C193" s="64">
        <v>5.5</v>
      </c>
      <c r="D193" s="53"/>
    </row>
    <row r="194" spans="1:4" hidden="1">
      <c r="A194" s="65">
        <v>553203</v>
      </c>
      <c r="B194" s="64" t="s">
        <v>1547</v>
      </c>
      <c r="C194" s="143">
        <v>6.4</v>
      </c>
      <c r="D194" s="53"/>
    </row>
    <row r="195" spans="1:4" hidden="1">
      <c r="A195" s="65">
        <v>555527</v>
      </c>
      <c r="B195" s="64" t="e">
        <v>#N/A</v>
      </c>
      <c r="C195" s="143">
        <v>6.4</v>
      </c>
      <c r="D195" s="53"/>
    </row>
    <row r="196" spans="1:4" hidden="1">
      <c r="A196" s="65">
        <v>460112</v>
      </c>
      <c r="B196" s="64" t="e">
        <v>#N/A</v>
      </c>
      <c r="C196" s="64">
        <v>5.5</v>
      </c>
      <c r="D196" s="53"/>
    </row>
    <row r="197" spans="1:4" hidden="1">
      <c r="A197" s="65">
        <v>460114</v>
      </c>
      <c r="B197" s="64" t="e">
        <v>#N/A</v>
      </c>
      <c r="C197" s="64">
        <v>5.5</v>
      </c>
      <c r="D197" s="53"/>
    </row>
    <row r="198" spans="1:4" hidden="1">
      <c r="A198" s="65">
        <v>460166</v>
      </c>
      <c r="B198" s="64" t="s">
        <v>1363</v>
      </c>
      <c r="C198" s="64">
        <v>5.5</v>
      </c>
      <c r="D198" s="53"/>
    </row>
    <row r="199" spans="1:4" hidden="1">
      <c r="A199" s="65">
        <v>556346</v>
      </c>
      <c r="B199" s="64" t="e">
        <v>#N/A</v>
      </c>
      <c r="C199" s="64" t="s">
        <v>995</v>
      </c>
      <c r="D199" s="53"/>
    </row>
    <row r="200" spans="1:4" hidden="1">
      <c r="A200" s="65">
        <v>621299</v>
      </c>
      <c r="B200" s="64" t="s">
        <v>1478</v>
      </c>
      <c r="C200" s="64" t="s">
        <v>995</v>
      </c>
      <c r="D200" s="53"/>
    </row>
    <row r="201" spans="1:4" hidden="1">
      <c r="A201" s="65">
        <v>621310</v>
      </c>
      <c r="B201" s="64" t="s">
        <v>1479</v>
      </c>
      <c r="C201" s="64" t="s">
        <v>995</v>
      </c>
      <c r="D201" s="53"/>
    </row>
    <row r="202" spans="1:4" hidden="1">
      <c r="A202" s="65">
        <v>621311</v>
      </c>
      <c r="B202" s="64" t="s">
        <v>1480</v>
      </c>
      <c r="C202" s="64" t="s">
        <v>995</v>
      </c>
      <c r="D202" s="53"/>
    </row>
    <row r="203" spans="1:4" hidden="1">
      <c r="A203" s="65">
        <v>621312</v>
      </c>
      <c r="B203" s="64" t="s">
        <v>1481</v>
      </c>
      <c r="C203" s="64" t="s">
        <v>995</v>
      </c>
      <c r="D203" s="53"/>
    </row>
    <row r="204" spans="1:4" hidden="1">
      <c r="A204" s="65">
        <v>621313</v>
      </c>
      <c r="B204" s="64" t="s">
        <v>1482</v>
      </c>
      <c r="C204" s="64" t="s">
        <v>995</v>
      </c>
      <c r="D204" s="53"/>
    </row>
    <row r="205" spans="1:4" hidden="1">
      <c r="A205" s="141">
        <v>621314</v>
      </c>
      <c r="B205" s="142" t="s">
        <v>1483</v>
      </c>
      <c r="C205" s="142" t="s">
        <v>995</v>
      </c>
      <c r="D205" s="139"/>
    </row>
    <row r="206" spans="1:4" hidden="1">
      <c r="A206" s="65">
        <v>553128</v>
      </c>
      <c r="B206" s="64" t="e">
        <v>#N/A</v>
      </c>
      <c r="C206" s="63">
        <v>5.3</v>
      </c>
      <c r="D206" s="53"/>
    </row>
    <row r="207" spans="1:4" hidden="1"/>
    <row r="208" spans="1:4" hidden="1"/>
    <row r="209" spans="1:4" ht="13" hidden="1">
      <c r="A209" s="57" t="s">
        <v>1142</v>
      </c>
    </row>
    <row r="210" spans="1:4" hidden="1"/>
    <row r="211" spans="1:4" hidden="1">
      <c r="A211" s="45">
        <v>452247</v>
      </c>
      <c r="B211" s="44" t="s">
        <v>1098</v>
      </c>
      <c r="C211" s="53">
        <v>5.2</v>
      </c>
    </row>
    <row r="212" spans="1:4" hidden="1">
      <c r="A212" s="45">
        <v>460173</v>
      </c>
      <c r="B212" s="44" t="s">
        <v>1099</v>
      </c>
      <c r="C212" s="139">
        <v>5.5</v>
      </c>
      <c r="D212" s="139"/>
    </row>
    <row r="213" spans="1:4" hidden="1">
      <c r="A213" s="84">
        <v>512247</v>
      </c>
      <c r="B213" s="56" t="s">
        <v>1100</v>
      </c>
      <c r="C213" s="53">
        <v>5.3</v>
      </c>
      <c r="D213" s="53"/>
    </row>
    <row r="214" spans="1:4" hidden="1">
      <c r="A214" s="45">
        <v>553006</v>
      </c>
      <c r="B214" s="44" t="s">
        <v>1109</v>
      </c>
      <c r="C214" s="143">
        <v>6.4</v>
      </c>
    </row>
    <row r="215" spans="1:4" hidden="1"/>
    <row r="216" spans="1:4" hidden="1">
      <c r="A216">
        <v>152400</v>
      </c>
      <c r="B216" t="s">
        <v>610</v>
      </c>
      <c r="C216" t="s">
        <v>1291</v>
      </c>
      <c r="D216" t="s">
        <v>1291</v>
      </c>
    </row>
    <row r="217" spans="1:4" hidden="1">
      <c r="A217">
        <v>140500</v>
      </c>
      <c r="B217" t="s">
        <v>612</v>
      </c>
      <c r="C217" t="s">
        <v>1291</v>
      </c>
      <c r="D217" t="s">
        <v>1291</v>
      </c>
    </row>
    <row r="218" spans="1:4" hidden="1">
      <c r="A218">
        <v>140504</v>
      </c>
      <c r="B218" t="s">
        <v>613</v>
      </c>
      <c r="C218" t="s">
        <v>1291</v>
      </c>
      <c r="D218" t="s">
        <v>1291</v>
      </c>
    </row>
    <row r="219" spans="1:4" hidden="1">
      <c r="A219">
        <v>140505</v>
      </c>
      <c r="B219" t="s">
        <v>614</v>
      </c>
      <c r="C219" t="s">
        <v>1291</v>
      </c>
      <c r="D219" t="s">
        <v>1291</v>
      </c>
    </row>
    <row r="220" spans="1:4" hidden="1">
      <c r="A220">
        <v>141675</v>
      </c>
      <c r="B220" t="s">
        <v>615</v>
      </c>
      <c r="C220" t="s">
        <v>1291</v>
      </c>
      <c r="D220" t="s">
        <v>1291</v>
      </c>
    </row>
    <row r="221" spans="1:4" hidden="1">
      <c r="A221">
        <v>212101</v>
      </c>
      <c r="B221" t="s">
        <v>622</v>
      </c>
      <c r="C221" t="s">
        <v>1291</v>
      </c>
      <c r="D221" t="s">
        <v>1291</v>
      </c>
    </row>
    <row r="222" spans="1:4" hidden="1">
      <c r="A222">
        <v>212160</v>
      </c>
      <c r="B222" t="s">
        <v>623</v>
      </c>
      <c r="C222" t="s">
        <v>1291</v>
      </c>
      <c r="D222" t="s">
        <v>1291</v>
      </c>
    </row>
    <row r="223" spans="1:4" hidden="1">
      <c r="A223">
        <v>213143</v>
      </c>
      <c r="B223" t="s">
        <v>632</v>
      </c>
      <c r="C223" t="s">
        <v>1291</v>
      </c>
      <c r="D223" t="s">
        <v>1291</v>
      </c>
    </row>
    <row r="224" spans="1:4" hidden="1">
      <c r="A224">
        <v>303207</v>
      </c>
      <c r="B224" t="s">
        <v>638</v>
      </c>
      <c r="C224" t="s">
        <v>1291</v>
      </c>
      <c r="D224" t="s">
        <v>1291</v>
      </c>
    </row>
    <row r="225" spans="1:4" hidden="1">
      <c r="A225">
        <v>390000</v>
      </c>
      <c r="B225" t="s">
        <v>639</v>
      </c>
      <c r="C225" t="s">
        <v>1291</v>
      </c>
      <c r="D225" t="s">
        <v>1291</v>
      </c>
    </row>
    <row r="226" spans="1:4" hidden="1">
      <c r="A226">
        <v>390405</v>
      </c>
      <c r="B226" t="s">
        <v>640</v>
      </c>
      <c r="C226" t="s">
        <v>1291</v>
      </c>
      <c r="D226" t="s">
        <v>1291</v>
      </c>
    </row>
    <row r="227" spans="1:4" hidden="1">
      <c r="A227">
        <v>390407</v>
      </c>
      <c r="B227" t="s">
        <v>641</v>
      </c>
      <c r="C227" t="s">
        <v>1291</v>
      </c>
      <c r="D227" t="s">
        <v>1291</v>
      </c>
    </row>
    <row r="228" spans="1:4" hidden="1">
      <c r="A228">
        <v>390409</v>
      </c>
      <c r="B228" t="s">
        <v>642</v>
      </c>
      <c r="C228" t="s">
        <v>1291</v>
      </c>
      <c r="D228" t="s">
        <v>1291</v>
      </c>
    </row>
    <row r="229" spans="1:4" hidden="1">
      <c r="A229">
        <v>212153</v>
      </c>
      <c r="B229" t="s">
        <v>685</v>
      </c>
      <c r="C229" t="s">
        <v>1291</v>
      </c>
      <c r="D229" t="s">
        <v>1291</v>
      </c>
    </row>
    <row r="230" spans="1:4" hidden="1">
      <c r="A230">
        <v>212220</v>
      </c>
      <c r="B230" t="s">
        <v>624</v>
      </c>
      <c r="C230" t="s">
        <v>1291</v>
      </c>
      <c r="D230" t="s">
        <v>1291</v>
      </c>
    </row>
    <row r="231" spans="1:4" hidden="1">
      <c r="A231">
        <v>212271</v>
      </c>
      <c r="B231" t="s">
        <v>629</v>
      </c>
      <c r="C231" t="s">
        <v>1291</v>
      </c>
      <c r="D231" t="s">
        <v>1291</v>
      </c>
    </row>
    <row r="232" spans="1:4" hidden="1">
      <c r="A232">
        <v>212272</v>
      </c>
      <c r="B232" t="s">
        <v>630</v>
      </c>
      <c r="C232" t="s">
        <v>1291</v>
      </c>
      <c r="D232" t="s">
        <v>1291</v>
      </c>
    </row>
    <row r="233" spans="1:4">
      <c r="A233">
        <v>213500</v>
      </c>
      <c r="B233" t="s">
        <v>633</v>
      </c>
      <c r="C233" t="s">
        <v>1291</v>
      </c>
      <c r="D233" t="s">
        <v>1291</v>
      </c>
    </row>
    <row r="234" spans="1:4" hidden="1">
      <c r="A234">
        <v>140314</v>
      </c>
      <c r="B234" t="s">
        <v>690</v>
      </c>
      <c r="C234" t="s">
        <v>1291</v>
      </c>
      <c r="D234" t="s">
        <v>1291</v>
      </c>
    </row>
    <row r="235" spans="1:4" hidden="1">
      <c r="A235">
        <v>212121</v>
      </c>
      <c r="B235" t="s">
        <v>691</v>
      </c>
      <c r="C235" t="s">
        <v>1291</v>
      </c>
      <c r="D235" t="s">
        <v>1291</v>
      </c>
    </row>
    <row r="236" spans="1:4" hidden="1">
      <c r="A236">
        <v>303245</v>
      </c>
      <c r="B236" t="s">
        <v>692</v>
      </c>
      <c r="C236" t="s">
        <v>1291</v>
      </c>
      <c r="D236" t="s">
        <v>1291</v>
      </c>
    </row>
    <row r="237" spans="1:4" hidden="1">
      <c r="A237">
        <v>390445</v>
      </c>
      <c r="B237" t="s">
        <v>693</v>
      </c>
      <c r="C237" t="s">
        <v>1291</v>
      </c>
      <c r="D237" t="s">
        <v>1291</v>
      </c>
    </row>
    <row r="238" spans="1:4" hidden="1">
      <c r="A238">
        <v>102120</v>
      </c>
      <c r="B238" t="s">
        <v>606</v>
      </c>
      <c r="C238" t="s">
        <v>1291</v>
      </c>
      <c r="D238" t="s">
        <v>1291</v>
      </c>
    </row>
    <row r="239" spans="1:4" hidden="1">
      <c r="A239">
        <v>102130</v>
      </c>
      <c r="B239" t="s">
        <v>694</v>
      </c>
      <c r="C239" t="s">
        <v>1291</v>
      </c>
      <c r="D239" t="s">
        <v>1291</v>
      </c>
    </row>
    <row r="240" spans="1:4" hidden="1">
      <c r="A240">
        <v>102135</v>
      </c>
      <c r="B240" t="s">
        <v>695</v>
      </c>
      <c r="C240" t="s">
        <v>1291</v>
      </c>
      <c r="D240" t="s">
        <v>1291</v>
      </c>
    </row>
    <row r="241" spans="1:4" hidden="1">
      <c r="A241">
        <v>102190</v>
      </c>
      <c r="B241" t="s">
        <v>680</v>
      </c>
      <c r="C241" t="s">
        <v>1291</v>
      </c>
      <c r="D241" t="s">
        <v>1291</v>
      </c>
    </row>
    <row r="242" spans="1:4" hidden="1">
      <c r="A242">
        <v>103122</v>
      </c>
      <c r="B242" t="s">
        <v>1095</v>
      </c>
      <c r="C242" t="s">
        <v>1291</v>
      </c>
      <c r="D242" t="s">
        <v>1291</v>
      </c>
    </row>
    <row r="243" spans="1:4" hidden="1">
      <c r="A243">
        <v>110119</v>
      </c>
      <c r="B243" t="s">
        <v>609</v>
      </c>
      <c r="C243" t="s">
        <v>1291</v>
      </c>
      <c r="D243" t="s">
        <v>1291</v>
      </c>
    </row>
    <row r="244" spans="1:4" hidden="1">
      <c r="A244">
        <v>110247</v>
      </c>
      <c r="B244" t="s">
        <v>1096</v>
      </c>
      <c r="C244" t="s">
        <v>1291</v>
      </c>
      <c r="D244" t="s">
        <v>1291</v>
      </c>
    </row>
    <row r="245" spans="1:4" hidden="1">
      <c r="A245">
        <v>132124</v>
      </c>
      <c r="B245" t="s">
        <v>696</v>
      </c>
      <c r="C245" t="s">
        <v>1291</v>
      </c>
      <c r="D245" t="s">
        <v>1291</v>
      </c>
    </row>
    <row r="246" spans="1:4" hidden="1">
      <c r="A246">
        <v>132160</v>
      </c>
      <c r="B246" t="s">
        <v>697</v>
      </c>
      <c r="C246" t="s">
        <v>1291</v>
      </c>
      <c r="D246" t="s">
        <v>1291</v>
      </c>
    </row>
    <row r="247" spans="1:4" hidden="1">
      <c r="A247">
        <v>140307</v>
      </c>
      <c r="B247" t="s">
        <v>698</v>
      </c>
      <c r="C247" t="s">
        <v>1291</v>
      </c>
      <c r="D247" t="s">
        <v>1291</v>
      </c>
    </row>
    <row r="248" spans="1:4" hidden="1">
      <c r="A248">
        <v>140308</v>
      </c>
      <c r="B248" t="s">
        <v>699</v>
      </c>
      <c r="C248" t="s">
        <v>1291</v>
      </c>
      <c r="D248" t="s">
        <v>1291</v>
      </c>
    </row>
    <row r="249" spans="1:4" hidden="1">
      <c r="A249">
        <v>140311</v>
      </c>
      <c r="B249" t="s">
        <v>700</v>
      </c>
      <c r="C249" t="s">
        <v>1291</v>
      </c>
      <c r="D249" t="s">
        <v>1291</v>
      </c>
    </row>
    <row r="250" spans="1:4" hidden="1">
      <c r="A250">
        <v>140338</v>
      </c>
      <c r="B250" t="s">
        <v>701</v>
      </c>
      <c r="C250" t="s">
        <v>1291</v>
      </c>
      <c r="D250" t="s">
        <v>1291</v>
      </c>
    </row>
    <row r="251" spans="1:4" hidden="1">
      <c r="A251">
        <v>152120</v>
      </c>
      <c r="B251" t="s">
        <v>617</v>
      </c>
      <c r="C251" t="s">
        <v>1291</v>
      </c>
      <c r="D251" t="s">
        <v>1291</v>
      </c>
    </row>
    <row r="252" spans="1:4" hidden="1">
      <c r="A252">
        <v>152130</v>
      </c>
      <c r="B252" t="s">
        <v>702</v>
      </c>
      <c r="C252" t="s">
        <v>1291</v>
      </c>
      <c r="D252" t="s">
        <v>1291</v>
      </c>
    </row>
    <row r="253" spans="1:4" hidden="1">
      <c r="A253">
        <v>152135</v>
      </c>
      <c r="B253" t="s">
        <v>703</v>
      </c>
      <c r="C253" t="s">
        <v>1291</v>
      </c>
      <c r="D253" t="s">
        <v>1291</v>
      </c>
    </row>
    <row r="254" spans="1:4" hidden="1">
      <c r="A254">
        <v>152181</v>
      </c>
      <c r="B254" t="s">
        <v>682</v>
      </c>
      <c r="C254" t="s">
        <v>1291</v>
      </c>
      <c r="D254" t="s">
        <v>1291</v>
      </c>
    </row>
    <row r="255" spans="1:4" hidden="1">
      <c r="A255">
        <v>152247</v>
      </c>
      <c r="B255" t="s">
        <v>1097</v>
      </c>
      <c r="C255" t="s">
        <v>1291</v>
      </c>
      <c r="D255" t="s">
        <v>1291</v>
      </c>
    </row>
    <row r="256" spans="1:4" hidden="1">
      <c r="A256">
        <v>162120</v>
      </c>
      <c r="B256" t="s">
        <v>620</v>
      </c>
      <c r="C256" t="s">
        <v>1291</v>
      </c>
      <c r="D256" t="s">
        <v>1291</v>
      </c>
    </row>
    <row r="257" spans="1:4" hidden="1">
      <c r="A257">
        <v>162130</v>
      </c>
      <c r="B257" t="s">
        <v>704</v>
      </c>
      <c r="C257" t="s">
        <v>1291</v>
      </c>
      <c r="D257" t="s">
        <v>1291</v>
      </c>
    </row>
    <row r="258" spans="1:4" hidden="1">
      <c r="A258">
        <v>162135</v>
      </c>
      <c r="B258" t="s">
        <v>705</v>
      </c>
      <c r="C258" t="s">
        <v>1291</v>
      </c>
      <c r="D258" t="s">
        <v>1291</v>
      </c>
    </row>
    <row r="259" spans="1:4" hidden="1">
      <c r="A259">
        <v>162190</v>
      </c>
      <c r="B259" t="s">
        <v>684</v>
      </c>
      <c r="C259" t="s">
        <v>1291</v>
      </c>
      <c r="D259" t="s">
        <v>1291</v>
      </c>
    </row>
    <row r="260" spans="1:4" hidden="1">
      <c r="A260">
        <v>211103</v>
      </c>
      <c r="B260" t="s">
        <v>706</v>
      </c>
      <c r="C260" t="s">
        <v>1291</v>
      </c>
      <c r="D260" t="s">
        <v>1291</v>
      </c>
    </row>
    <row r="261" spans="1:4" hidden="1">
      <c r="A261">
        <v>212100</v>
      </c>
      <c r="B261" t="s">
        <v>707</v>
      </c>
      <c r="C261" t="s">
        <v>1291</v>
      </c>
      <c r="D261" t="s">
        <v>1291</v>
      </c>
    </row>
    <row r="262" spans="1:4" hidden="1">
      <c r="A262">
        <v>212195</v>
      </c>
      <c r="B262" t="s">
        <v>1077</v>
      </c>
      <c r="C262" t="s">
        <v>1291</v>
      </c>
      <c r="D262" t="s">
        <v>1291</v>
      </c>
    </row>
    <row r="263" spans="1:4" hidden="1">
      <c r="A263">
        <v>212233</v>
      </c>
      <c r="B263" t="s">
        <v>709</v>
      </c>
      <c r="C263" t="s">
        <v>1291</v>
      </c>
      <c r="D263" t="s">
        <v>1291</v>
      </c>
    </row>
    <row r="264" spans="1:4" hidden="1">
      <c r="A264">
        <v>212240</v>
      </c>
      <c r="B264" t="s">
        <v>625</v>
      </c>
      <c r="C264" t="s">
        <v>1291</v>
      </c>
      <c r="D264" t="s">
        <v>1291</v>
      </c>
    </row>
    <row r="265" spans="1:4" hidden="1">
      <c r="A265">
        <v>212242</v>
      </c>
      <c r="B265" t="s">
        <v>806</v>
      </c>
      <c r="C265" t="s">
        <v>1291</v>
      </c>
      <c r="D265" t="s">
        <v>1291</v>
      </c>
    </row>
    <row r="266" spans="1:4" hidden="1">
      <c r="A266">
        <v>212247</v>
      </c>
      <c r="B266" t="s">
        <v>710</v>
      </c>
      <c r="C266" t="s">
        <v>1291</v>
      </c>
      <c r="D266" t="s">
        <v>1291</v>
      </c>
    </row>
    <row r="267" spans="1:4" hidden="1">
      <c r="A267">
        <v>212252</v>
      </c>
      <c r="B267" t="s">
        <v>626</v>
      </c>
      <c r="C267" t="s">
        <v>1291</v>
      </c>
      <c r="D267" t="s">
        <v>1291</v>
      </c>
    </row>
    <row r="268" spans="1:4" hidden="1">
      <c r="A268">
        <v>212253</v>
      </c>
      <c r="B268" t="s">
        <v>711</v>
      </c>
      <c r="C268" t="s">
        <v>1291</v>
      </c>
      <c r="D268" t="s">
        <v>1291</v>
      </c>
    </row>
    <row r="269" spans="1:4" hidden="1">
      <c r="A269">
        <v>212255</v>
      </c>
      <c r="B269" t="s">
        <v>627</v>
      </c>
      <c r="C269" t="s">
        <v>1291</v>
      </c>
      <c r="D269" t="s">
        <v>1291</v>
      </c>
    </row>
    <row r="270" spans="1:4" hidden="1">
      <c r="A270">
        <v>212257</v>
      </c>
      <c r="B270" t="s">
        <v>628</v>
      </c>
      <c r="C270" t="s">
        <v>1291</v>
      </c>
      <c r="D270" t="s">
        <v>1291</v>
      </c>
    </row>
    <row r="271" spans="1:4" hidden="1">
      <c r="A271">
        <v>212258</v>
      </c>
      <c r="B271" t="s">
        <v>712</v>
      </c>
      <c r="C271" t="s">
        <v>1291</v>
      </c>
      <c r="D271" t="s">
        <v>1291</v>
      </c>
    </row>
    <row r="272" spans="1:4" hidden="1">
      <c r="A272">
        <v>212270</v>
      </c>
      <c r="B272" t="s">
        <v>713</v>
      </c>
      <c r="C272" t="s">
        <v>1291</v>
      </c>
      <c r="D272" t="s">
        <v>1291</v>
      </c>
    </row>
    <row r="273" spans="1:4" hidden="1">
      <c r="A273">
        <v>213155</v>
      </c>
      <c r="B273" t="s">
        <v>1184</v>
      </c>
      <c r="C273" t="s">
        <v>1291</v>
      </c>
      <c r="D273" t="s">
        <v>1291</v>
      </c>
    </row>
    <row r="274" spans="1:4" hidden="1">
      <c r="A274">
        <v>214100</v>
      </c>
      <c r="B274" t="s">
        <v>1185</v>
      </c>
      <c r="C274" t="s">
        <v>1291</v>
      </c>
      <c r="D274" t="s">
        <v>1291</v>
      </c>
    </row>
    <row r="275" spans="1:4" hidden="1">
      <c r="A275">
        <v>213105</v>
      </c>
      <c r="B275" t="s">
        <v>714</v>
      </c>
      <c r="C275" t="s">
        <v>1291</v>
      </c>
      <c r="D275" t="s">
        <v>1291</v>
      </c>
    </row>
    <row r="276" spans="1:4" hidden="1">
      <c r="A276">
        <v>213141</v>
      </c>
      <c r="B276" t="s">
        <v>715</v>
      </c>
      <c r="C276" t="s">
        <v>1291</v>
      </c>
      <c r="D276" t="s">
        <v>1291</v>
      </c>
    </row>
    <row r="277" spans="1:4" hidden="1">
      <c r="A277">
        <v>213504</v>
      </c>
      <c r="B277" t="s">
        <v>634</v>
      </c>
      <c r="C277" t="s">
        <v>1291</v>
      </c>
      <c r="D277" t="s">
        <v>1291</v>
      </c>
    </row>
    <row r="278" spans="1:4" hidden="1">
      <c r="A278">
        <v>310000</v>
      </c>
      <c r="B278" t="s">
        <v>636</v>
      </c>
      <c r="C278" t="s">
        <v>1291</v>
      </c>
      <c r="D278" t="s">
        <v>1291</v>
      </c>
    </row>
    <row r="279" spans="1:4" hidden="1">
      <c r="A279">
        <v>303201</v>
      </c>
      <c r="B279" t="s">
        <v>716</v>
      </c>
      <c r="C279" t="s">
        <v>1291</v>
      </c>
      <c r="D279" t="s">
        <v>1291</v>
      </c>
    </row>
    <row r="280" spans="1:4" hidden="1">
      <c r="A280">
        <v>303221</v>
      </c>
      <c r="B280" t="s">
        <v>717</v>
      </c>
      <c r="C280" t="s">
        <v>1291</v>
      </c>
      <c r="D280" t="s">
        <v>1291</v>
      </c>
    </row>
    <row r="281" spans="1:4" hidden="1">
      <c r="A281">
        <v>303223</v>
      </c>
      <c r="B281" t="s">
        <v>718</v>
      </c>
      <c r="C281" t="s">
        <v>1291</v>
      </c>
      <c r="D281" t="s">
        <v>1291</v>
      </c>
    </row>
    <row r="282" spans="1:4" hidden="1">
      <c r="A282">
        <v>303227</v>
      </c>
      <c r="B282" t="s">
        <v>719</v>
      </c>
      <c r="C282" t="s">
        <v>1291</v>
      </c>
      <c r="D282" t="s">
        <v>1291</v>
      </c>
    </row>
    <row r="283" spans="1:4" hidden="1">
      <c r="A283">
        <v>303229</v>
      </c>
      <c r="B283" t="s">
        <v>720</v>
      </c>
      <c r="C283" t="s">
        <v>1291</v>
      </c>
      <c r="D283" t="s">
        <v>1291</v>
      </c>
    </row>
    <row r="284" spans="1:4" hidden="1">
      <c r="A284">
        <v>303230</v>
      </c>
      <c r="B284" t="s">
        <v>721</v>
      </c>
      <c r="C284" t="s">
        <v>1291</v>
      </c>
      <c r="D284" t="s">
        <v>1291</v>
      </c>
    </row>
    <row r="285" spans="1:4" hidden="1">
      <c r="A285">
        <v>303248</v>
      </c>
      <c r="B285" t="s">
        <v>778</v>
      </c>
      <c r="C285" t="s">
        <v>1291</v>
      </c>
      <c r="D285" t="s">
        <v>1291</v>
      </c>
    </row>
    <row r="286" spans="1:4" hidden="1">
      <c r="A286">
        <v>303249</v>
      </c>
      <c r="B286" t="s">
        <v>722</v>
      </c>
      <c r="C286" t="s">
        <v>1291</v>
      </c>
      <c r="D286" t="s">
        <v>1291</v>
      </c>
    </row>
    <row r="287" spans="1:4" hidden="1">
      <c r="A287">
        <v>303250</v>
      </c>
      <c r="B287" t="s">
        <v>723</v>
      </c>
      <c r="C287" t="s">
        <v>1291</v>
      </c>
      <c r="D287" t="s">
        <v>1291</v>
      </c>
    </row>
    <row r="288" spans="1:4" hidden="1">
      <c r="A288">
        <v>303267</v>
      </c>
      <c r="B288" t="s">
        <v>724</v>
      </c>
      <c r="C288" t="s">
        <v>1291</v>
      </c>
      <c r="D288" t="s">
        <v>1291</v>
      </c>
    </row>
    <row r="289" spans="1:4" hidden="1">
      <c r="A289">
        <v>303269</v>
      </c>
      <c r="B289" t="s">
        <v>725</v>
      </c>
      <c r="C289" t="s">
        <v>1291</v>
      </c>
      <c r="D289" t="s">
        <v>1291</v>
      </c>
    </row>
    <row r="290" spans="1:4" hidden="1">
      <c r="A290">
        <v>303275</v>
      </c>
      <c r="B290" t="s">
        <v>726</v>
      </c>
      <c r="C290" t="s">
        <v>1291</v>
      </c>
      <c r="D290" t="s">
        <v>1291</v>
      </c>
    </row>
    <row r="291" spans="1:4" hidden="1">
      <c r="A291">
        <v>303276</v>
      </c>
      <c r="B291" t="s">
        <v>727</v>
      </c>
      <c r="C291" t="s">
        <v>1291</v>
      </c>
      <c r="D291" t="s">
        <v>1291</v>
      </c>
    </row>
    <row r="292" spans="1:4" hidden="1">
      <c r="A292">
        <v>390001</v>
      </c>
      <c r="B292" t="s">
        <v>728</v>
      </c>
      <c r="C292" t="s">
        <v>1291</v>
      </c>
      <c r="D292" t="s">
        <v>1291</v>
      </c>
    </row>
    <row r="293" spans="1:4" hidden="1">
      <c r="A293">
        <v>390421</v>
      </c>
      <c r="B293" t="s">
        <v>729</v>
      </c>
      <c r="C293" t="s">
        <v>1291</v>
      </c>
      <c r="D293" t="s">
        <v>1291</v>
      </c>
    </row>
    <row r="294" spans="1:4" hidden="1">
      <c r="A294">
        <v>390423</v>
      </c>
      <c r="B294" t="s">
        <v>730</v>
      </c>
      <c r="C294" t="s">
        <v>1291</v>
      </c>
      <c r="D294" t="s">
        <v>1291</v>
      </c>
    </row>
    <row r="295" spans="1:4" hidden="1">
      <c r="A295">
        <v>390427</v>
      </c>
      <c r="B295" t="s">
        <v>731</v>
      </c>
      <c r="C295" t="s">
        <v>1291</v>
      </c>
      <c r="D295" t="s">
        <v>1291</v>
      </c>
    </row>
    <row r="296" spans="1:4" hidden="1">
      <c r="A296">
        <v>390429</v>
      </c>
      <c r="B296" t="s">
        <v>732</v>
      </c>
      <c r="C296" t="s">
        <v>1291</v>
      </c>
      <c r="D296" t="s">
        <v>1291</v>
      </c>
    </row>
    <row r="297" spans="1:4" hidden="1">
      <c r="A297">
        <v>390430</v>
      </c>
      <c r="B297" t="s">
        <v>733</v>
      </c>
      <c r="C297" t="s">
        <v>1291</v>
      </c>
      <c r="D297" t="s">
        <v>1291</v>
      </c>
    </row>
    <row r="298" spans="1:4" hidden="1">
      <c r="A298">
        <v>390448</v>
      </c>
      <c r="B298" t="s">
        <v>734</v>
      </c>
      <c r="C298" t="s">
        <v>1291</v>
      </c>
      <c r="D298" t="s">
        <v>1291</v>
      </c>
    </row>
    <row r="299" spans="1:4" hidden="1">
      <c r="A299">
        <v>390449</v>
      </c>
      <c r="B299" t="s">
        <v>735</v>
      </c>
      <c r="C299" t="s">
        <v>1291</v>
      </c>
      <c r="D299" t="s">
        <v>1291</v>
      </c>
    </row>
    <row r="300" spans="1:4" hidden="1">
      <c r="A300">
        <v>390450</v>
      </c>
      <c r="B300" t="s">
        <v>736</v>
      </c>
      <c r="C300" t="s">
        <v>1291</v>
      </c>
      <c r="D300" t="s">
        <v>1291</v>
      </c>
    </row>
    <row r="301" spans="1:4" hidden="1">
      <c r="A301">
        <v>390467</v>
      </c>
      <c r="B301" t="s">
        <v>737</v>
      </c>
      <c r="C301" t="s">
        <v>1291</v>
      </c>
      <c r="D301" t="s">
        <v>1291</v>
      </c>
    </row>
    <row r="302" spans="1:4" hidden="1">
      <c r="A302">
        <v>390469</v>
      </c>
      <c r="B302" t="s">
        <v>738</v>
      </c>
      <c r="C302" t="s">
        <v>1291</v>
      </c>
      <c r="D302" t="s">
        <v>1291</v>
      </c>
    </row>
    <row r="303" spans="1:4" hidden="1">
      <c r="A303">
        <v>390475</v>
      </c>
      <c r="B303" t="s">
        <v>739</v>
      </c>
      <c r="C303" t="s">
        <v>1291</v>
      </c>
      <c r="D303" t="s">
        <v>1291</v>
      </c>
    </row>
    <row r="304" spans="1:4" hidden="1">
      <c r="A304">
        <v>390476</v>
      </c>
      <c r="B304" t="s">
        <v>740</v>
      </c>
      <c r="C304" t="s">
        <v>1291</v>
      </c>
      <c r="D304" t="s">
        <v>1291</v>
      </c>
    </row>
    <row r="305" spans="1:4" hidden="1">
      <c r="A305">
        <v>390486</v>
      </c>
      <c r="B305" t="s">
        <v>741</v>
      </c>
      <c r="C305" t="s">
        <v>1291</v>
      </c>
      <c r="D305" t="s">
        <v>1291</v>
      </c>
    </row>
    <row r="306" spans="1:4" hidden="1">
      <c r="A306">
        <v>390487</v>
      </c>
      <c r="B306" t="s">
        <v>742</v>
      </c>
      <c r="C306" t="s">
        <v>1291</v>
      </c>
      <c r="D306" t="s">
        <v>1291</v>
      </c>
    </row>
    <row r="307" spans="1:4" hidden="1">
      <c r="A307">
        <v>460148</v>
      </c>
      <c r="B307" t="s">
        <v>1186</v>
      </c>
      <c r="C307" s="53">
        <v>5.5</v>
      </c>
      <c r="D307" s="53"/>
    </row>
    <row r="308" spans="1:4" hidden="1">
      <c r="A308">
        <v>553176</v>
      </c>
      <c r="B308" t="s">
        <v>1187</v>
      </c>
      <c r="C308" s="143">
        <v>6.4</v>
      </c>
      <c r="D308" s="53"/>
    </row>
    <row r="309" spans="1:4" hidden="1">
      <c r="A309">
        <v>555599</v>
      </c>
      <c r="B309" t="s">
        <v>1188</v>
      </c>
      <c r="C309" s="143">
        <v>6.4</v>
      </c>
      <c r="D309" s="53"/>
    </row>
    <row r="310" spans="1:4" hidden="1">
      <c r="A310">
        <v>555600</v>
      </c>
      <c r="B310" t="s">
        <v>1189</v>
      </c>
      <c r="C310" s="143">
        <v>6.4</v>
      </c>
      <c r="D310" s="53"/>
    </row>
    <row r="311" spans="1:4" hidden="1">
      <c r="A311">
        <v>555603</v>
      </c>
      <c r="B311" t="s">
        <v>1190</v>
      </c>
      <c r="C311" s="143">
        <v>6.4</v>
      </c>
      <c r="D311" s="53"/>
    </row>
    <row r="312" spans="1:4" hidden="1">
      <c r="A312">
        <v>555604</v>
      </c>
      <c r="B312" t="s">
        <v>1191</v>
      </c>
      <c r="C312" s="143">
        <v>6.4</v>
      </c>
      <c r="D312" s="53"/>
    </row>
    <row r="313" spans="1:4">
      <c r="A313">
        <v>555329</v>
      </c>
      <c r="B313" t="s">
        <v>1192</v>
      </c>
      <c r="C313" s="143">
        <v>6.4</v>
      </c>
      <c r="D313" s="53">
        <v>6.2</v>
      </c>
    </row>
    <row r="314" spans="1:4">
      <c r="A314">
        <v>555526</v>
      </c>
      <c r="B314" t="s">
        <v>1193</v>
      </c>
      <c r="C314" s="143">
        <v>6.4</v>
      </c>
      <c r="D314" s="53">
        <v>6.2</v>
      </c>
    </row>
    <row r="315" spans="1:4" hidden="1">
      <c r="A315">
        <v>303213</v>
      </c>
      <c r="B315" t="s">
        <v>776</v>
      </c>
      <c r="C315" t="s">
        <v>1291</v>
      </c>
      <c r="D315" t="s">
        <v>1291</v>
      </c>
    </row>
    <row r="316" spans="1:4" hidden="1">
      <c r="A316">
        <v>303215</v>
      </c>
      <c r="B316" t="s">
        <v>777</v>
      </c>
      <c r="C316" t="s">
        <v>1291</v>
      </c>
      <c r="D316" t="s">
        <v>1291</v>
      </c>
    </row>
    <row r="317" spans="1:4" hidden="1">
      <c r="A317">
        <v>303266</v>
      </c>
      <c r="B317" t="s">
        <v>779</v>
      </c>
      <c r="C317" t="s">
        <v>1291</v>
      </c>
      <c r="D317" t="s">
        <v>1291</v>
      </c>
    </row>
    <row r="318" spans="1:4" hidden="1">
      <c r="A318">
        <v>303268</v>
      </c>
      <c r="B318" t="s">
        <v>780</v>
      </c>
      <c r="C318" t="s">
        <v>1291</v>
      </c>
      <c r="D318" t="s">
        <v>1291</v>
      </c>
    </row>
    <row r="319" spans="1:4" hidden="1">
      <c r="A319">
        <v>303273</v>
      </c>
      <c r="B319" t="s">
        <v>781</v>
      </c>
      <c r="C319" t="s">
        <v>1291</v>
      </c>
      <c r="D319" t="s">
        <v>1291</v>
      </c>
    </row>
    <row r="320" spans="1:4" hidden="1">
      <c r="A320">
        <v>303274</v>
      </c>
      <c r="B320" t="s">
        <v>782</v>
      </c>
      <c r="C320" t="s">
        <v>1291</v>
      </c>
      <c r="D320" t="s">
        <v>1291</v>
      </c>
    </row>
    <row r="321" spans="1:4" hidden="1">
      <c r="A321">
        <v>390413</v>
      </c>
      <c r="B321" t="s">
        <v>783</v>
      </c>
      <c r="C321" t="s">
        <v>1291</v>
      </c>
      <c r="D321" t="s">
        <v>1291</v>
      </c>
    </row>
    <row r="322" spans="1:4" hidden="1">
      <c r="A322">
        <v>390415</v>
      </c>
      <c r="B322" t="s">
        <v>784</v>
      </c>
      <c r="C322" t="s">
        <v>1291</v>
      </c>
      <c r="D322" t="s">
        <v>1291</v>
      </c>
    </row>
    <row r="323" spans="1:4" hidden="1">
      <c r="A323">
        <v>390466</v>
      </c>
      <c r="B323" t="s">
        <v>785</v>
      </c>
      <c r="C323" t="s">
        <v>1291</v>
      </c>
      <c r="D323" t="s">
        <v>1291</v>
      </c>
    </row>
    <row r="324" spans="1:4" hidden="1">
      <c r="A324">
        <v>390468</v>
      </c>
      <c r="B324" t="s">
        <v>786</v>
      </c>
      <c r="C324" t="s">
        <v>1291</v>
      </c>
      <c r="D324" t="s">
        <v>1291</v>
      </c>
    </row>
    <row r="325" spans="1:4" hidden="1">
      <c r="A325">
        <v>390473</v>
      </c>
      <c r="B325" t="s">
        <v>787</v>
      </c>
      <c r="C325" t="s">
        <v>1291</v>
      </c>
      <c r="D325" t="s">
        <v>1291</v>
      </c>
    </row>
    <row r="326" spans="1:4" hidden="1">
      <c r="A326">
        <v>390474</v>
      </c>
      <c r="B326" t="s">
        <v>788</v>
      </c>
      <c r="C326" t="s">
        <v>1291</v>
      </c>
      <c r="D326" t="s">
        <v>1291</v>
      </c>
    </row>
    <row r="327" spans="1:4" hidden="1">
      <c r="A327">
        <v>140313</v>
      </c>
      <c r="B327" t="s">
        <v>789</v>
      </c>
      <c r="C327" t="s">
        <v>1291</v>
      </c>
      <c r="D327" t="s">
        <v>1291</v>
      </c>
    </row>
    <row r="328" spans="1:4" hidden="1">
      <c r="A328">
        <v>212261</v>
      </c>
      <c r="B328" t="s">
        <v>790</v>
      </c>
      <c r="C328" t="s">
        <v>1291</v>
      </c>
      <c r="D328" t="s">
        <v>1291</v>
      </c>
    </row>
    <row r="329" spans="1:4" hidden="1">
      <c r="A329">
        <v>102180</v>
      </c>
      <c r="B329" t="s">
        <v>791</v>
      </c>
      <c r="C329" t="s">
        <v>1291</v>
      </c>
      <c r="D329" t="s">
        <v>1291</v>
      </c>
    </row>
    <row r="330" spans="1:4" hidden="1">
      <c r="A330">
        <v>102210</v>
      </c>
      <c r="B330" t="s">
        <v>792</v>
      </c>
      <c r="C330" t="s">
        <v>1291</v>
      </c>
      <c r="D330" t="s">
        <v>1291</v>
      </c>
    </row>
    <row r="331" spans="1:4" hidden="1">
      <c r="A331">
        <v>132121</v>
      </c>
      <c r="B331" t="s">
        <v>801</v>
      </c>
      <c r="C331" t="s">
        <v>1291</v>
      </c>
      <c r="D331" t="s">
        <v>1291</v>
      </c>
    </row>
    <row r="332" spans="1:4" hidden="1">
      <c r="A332">
        <v>140402</v>
      </c>
      <c r="B332" t="s">
        <v>793</v>
      </c>
      <c r="C332" t="s">
        <v>1291</v>
      </c>
      <c r="D332" t="s">
        <v>1291</v>
      </c>
    </row>
    <row r="333" spans="1:4" hidden="1">
      <c r="A333">
        <v>152210</v>
      </c>
      <c r="B333" t="s">
        <v>794</v>
      </c>
      <c r="C333" t="s">
        <v>1291</v>
      </c>
      <c r="D333" t="s">
        <v>1291</v>
      </c>
    </row>
    <row r="334" spans="1:4" hidden="1">
      <c r="A334">
        <v>303205</v>
      </c>
      <c r="B334" t="s">
        <v>795</v>
      </c>
      <c r="C334" t="s">
        <v>1291</v>
      </c>
      <c r="D334" t="s">
        <v>1291</v>
      </c>
    </row>
    <row r="335" spans="1:4" hidden="1">
      <c r="A335">
        <v>303211</v>
      </c>
      <c r="B335" t="s">
        <v>796</v>
      </c>
      <c r="C335" t="s">
        <v>1291</v>
      </c>
      <c r="D335" t="s">
        <v>1291</v>
      </c>
    </row>
    <row r="336" spans="1:4" hidden="1">
      <c r="A336">
        <v>390005</v>
      </c>
      <c r="B336" t="s">
        <v>797</v>
      </c>
      <c r="C336" t="s">
        <v>1291</v>
      </c>
      <c r="D336" t="s">
        <v>1291</v>
      </c>
    </row>
    <row r="337" spans="1:4" hidden="1">
      <c r="A337">
        <v>390411</v>
      </c>
      <c r="B337" t="s">
        <v>798</v>
      </c>
      <c r="C337" t="s">
        <v>1291</v>
      </c>
      <c r="D337" t="s">
        <v>1291</v>
      </c>
    </row>
    <row r="338" spans="1:4" hidden="1">
      <c r="A338">
        <v>101100</v>
      </c>
      <c r="B338" t="s">
        <v>799</v>
      </c>
      <c r="C338" t="s">
        <v>1291</v>
      </c>
      <c r="D338" t="s">
        <v>1291</v>
      </c>
    </row>
    <row r="339" spans="1:4" hidden="1">
      <c r="A339">
        <v>102145</v>
      </c>
      <c r="B339" t="s">
        <v>679</v>
      </c>
      <c r="C339" t="s">
        <v>1291</v>
      </c>
      <c r="D339" t="s">
        <v>1291</v>
      </c>
    </row>
    <row r="340" spans="1:4" hidden="1">
      <c r="A340">
        <v>132100</v>
      </c>
      <c r="B340" t="s">
        <v>800</v>
      </c>
      <c r="C340" t="s">
        <v>1291</v>
      </c>
      <c r="D340" t="s">
        <v>1291</v>
      </c>
    </row>
    <row r="341" spans="1:4" hidden="1">
      <c r="A341">
        <v>132150</v>
      </c>
      <c r="B341" t="s">
        <v>802</v>
      </c>
      <c r="C341" t="s">
        <v>1291</v>
      </c>
      <c r="D341" t="s">
        <v>1291</v>
      </c>
    </row>
    <row r="342" spans="1:4" hidden="1">
      <c r="A342">
        <v>152145</v>
      </c>
      <c r="B342" t="s">
        <v>681</v>
      </c>
      <c r="C342" t="s">
        <v>1291</v>
      </c>
      <c r="D342" t="s">
        <v>1291</v>
      </c>
    </row>
    <row r="343" spans="1:4" hidden="1">
      <c r="A343">
        <v>161100</v>
      </c>
      <c r="B343" t="s">
        <v>803</v>
      </c>
      <c r="C343" t="s">
        <v>1291</v>
      </c>
      <c r="D343" t="s">
        <v>1291</v>
      </c>
    </row>
    <row r="344" spans="1:4" hidden="1">
      <c r="A344">
        <v>162145</v>
      </c>
      <c r="B344" t="s">
        <v>683</v>
      </c>
      <c r="C344" t="s">
        <v>1291</v>
      </c>
      <c r="D344" t="s">
        <v>1291</v>
      </c>
    </row>
    <row r="345" spans="1:4" hidden="1">
      <c r="A345">
        <v>212112</v>
      </c>
      <c r="B345" t="s">
        <v>882</v>
      </c>
      <c r="C345" t="s">
        <v>1291</v>
      </c>
      <c r="D345" t="s">
        <v>1291</v>
      </c>
    </row>
    <row r="346" spans="1:4" hidden="1">
      <c r="A346">
        <v>212113</v>
      </c>
      <c r="B346" t="s">
        <v>872</v>
      </c>
      <c r="C346" t="s">
        <v>1291</v>
      </c>
      <c r="D346" t="s">
        <v>1291</v>
      </c>
    </row>
    <row r="347" spans="1:4" hidden="1">
      <c r="A347">
        <v>212114</v>
      </c>
      <c r="B347" t="s">
        <v>873</v>
      </c>
      <c r="C347" t="s">
        <v>1291</v>
      </c>
      <c r="D347" t="s">
        <v>1291</v>
      </c>
    </row>
    <row r="348" spans="1:4" hidden="1">
      <c r="A348">
        <v>212150</v>
      </c>
      <c r="B348" t="s">
        <v>888</v>
      </c>
      <c r="C348" t="s">
        <v>1291</v>
      </c>
      <c r="D348" t="s">
        <v>1291</v>
      </c>
    </row>
    <row r="349" spans="1:4" hidden="1">
      <c r="A349">
        <v>212227</v>
      </c>
      <c r="B349" t="s">
        <v>805</v>
      </c>
      <c r="C349" t="s">
        <v>1291</v>
      </c>
      <c r="D349" t="s">
        <v>1291</v>
      </c>
    </row>
    <row r="350" spans="1:4" hidden="1">
      <c r="A350">
        <v>390406</v>
      </c>
      <c r="B350" t="s">
        <v>959</v>
      </c>
      <c r="C350" t="s">
        <v>1291</v>
      </c>
      <c r="D350" t="s">
        <v>1291</v>
      </c>
    </row>
    <row r="351" spans="1:4" hidden="1">
      <c r="A351">
        <v>212135</v>
      </c>
      <c r="B351" t="s">
        <v>1194</v>
      </c>
      <c r="C351" t="s">
        <v>1291</v>
      </c>
      <c r="D351" t="s">
        <v>1291</v>
      </c>
    </row>
    <row r="352" spans="1:4" hidden="1">
      <c r="A352">
        <v>132170</v>
      </c>
      <c r="B352" t="s">
        <v>1137</v>
      </c>
      <c r="C352" t="s">
        <v>1291</v>
      </c>
      <c r="D352" t="s">
        <v>1291</v>
      </c>
    </row>
    <row r="353" spans="1:4" hidden="1">
      <c r="A353">
        <v>132220</v>
      </c>
      <c r="B353" t="s">
        <v>871</v>
      </c>
      <c r="C353" t="s">
        <v>1291</v>
      </c>
      <c r="D353" t="s">
        <v>1291</v>
      </c>
    </row>
    <row r="354" spans="1:4" hidden="1">
      <c r="A354">
        <v>212124</v>
      </c>
      <c r="B354" t="s">
        <v>708</v>
      </c>
      <c r="C354" t="s">
        <v>1291</v>
      </c>
      <c r="D354" t="s">
        <v>1291</v>
      </c>
    </row>
    <row r="355" spans="1:4" hidden="1">
      <c r="A355">
        <v>303212</v>
      </c>
      <c r="B355" t="s">
        <v>820</v>
      </c>
      <c r="C355" t="s">
        <v>1291</v>
      </c>
      <c r="D355" t="s">
        <v>1291</v>
      </c>
    </row>
    <row r="356" spans="1:4" hidden="1">
      <c r="A356">
        <v>303228</v>
      </c>
      <c r="B356" t="s">
        <v>821</v>
      </c>
      <c r="C356" t="s">
        <v>1291</v>
      </c>
      <c r="D356" t="s">
        <v>1291</v>
      </c>
    </row>
    <row r="357" spans="1:4" hidden="1">
      <c r="A357">
        <v>303277</v>
      </c>
      <c r="B357" t="s">
        <v>822</v>
      </c>
      <c r="C357" t="s">
        <v>1291</v>
      </c>
      <c r="D357" t="s">
        <v>1291</v>
      </c>
    </row>
    <row r="358" spans="1:4" hidden="1">
      <c r="A358">
        <v>303279</v>
      </c>
      <c r="B358" t="s">
        <v>823</v>
      </c>
      <c r="C358" t="s">
        <v>1291</v>
      </c>
      <c r="D358" t="s">
        <v>1291</v>
      </c>
    </row>
    <row r="359" spans="1:4" hidden="1">
      <c r="A359">
        <v>303280</v>
      </c>
      <c r="B359" t="s">
        <v>824</v>
      </c>
      <c r="C359" t="s">
        <v>1291</v>
      </c>
      <c r="D359" t="s">
        <v>1291</v>
      </c>
    </row>
    <row r="360" spans="1:4" hidden="1">
      <c r="A360">
        <v>390004</v>
      </c>
      <c r="B360" t="s">
        <v>825</v>
      </c>
      <c r="C360" t="s">
        <v>1291</v>
      </c>
      <c r="D360" t="s">
        <v>1291</v>
      </c>
    </row>
    <row r="361" spans="1:4" hidden="1">
      <c r="A361">
        <v>390412</v>
      </c>
      <c r="B361" t="s">
        <v>826</v>
      </c>
      <c r="C361" t="s">
        <v>1291</v>
      </c>
      <c r="D361" t="s">
        <v>1291</v>
      </c>
    </row>
    <row r="362" spans="1:4" hidden="1">
      <c r="A362">
        <v>390428</v>
      </c>
      <c r="B362" t="s">
        <v>827</v>
      </c>
      <c r="C362" t="s">
        <v>1291</v>
      </c>
      <c r="D362" t="s">
        <v>1291</v>
      </c>
    </row>
    <row r="363" spans="1:4" hidden="1">
      <c r="A363">
        <v>390477</v>
      </c>
      <c r="B363" t="s">
        <v>828</v>
      </c>
      <c r="C363" t="s">
        <v>1291</v>
      </c>
      <c r="D363" t="s">
        <v>1291</v>
      </c>
    </row>
    <row r="364" spans="1:4" hidden="1">
      <c r="A364">
        <v>390479</v>
      </c>
      <c r="B364" t="s">
        <v>829</v>
      </c>
      <c r="C364" t="s">
        <v>1291</v>
      </c>
      <c r="D364" t="s">
        <v>1291</v>
      </c>
    </row>
    <row r="365" spans="1:4" hidden="1">
      <c r="A365">
        <v>390480</v>
      </c>
      <c r="B365" t="s">
        <v>830</v>
      </c>
      <c r="C365" t="s">
        <v>1291</v>
      </c>
      <c r="D365" t="s">
        <v>1291</v>
      </c>
    </row>
    <row r="366" spans="1:4" hidden="1">
      <c r="A366">
        <v>390485</v>
      </c>
      <c r="B366" t="s">
        <v>831</v>
      </c>
      <c r="C366" t="s">
        <v>1291</v>
      </c>
      <c r="D366" t="s">
        <v>1291</v>
      </c>
    </row>
    <row r="367" spans="1:4" hidden="1">
      <c r="A367">
        <v>555165</v>
      </c>
      <c r="B367" t="s">
        <v>1195</v>
      </c>
    </row>
    <row r="368" spans="1:4" hidden="1">
      <c r="A368">
        <v>568255</v>
      </c>
      <c r="B368" t="s">
        <v>1196</v>
      </c>
      <c r="C368" s="143">
        <v>6.4</v>
      </c>
      <c r="D368" s="53"/>
    </row>
    <row r="369" spans="1:4" hidden="1">
      <c r="A369">
        <v>568256</v>
      </c>
      <c r="B369" t="s">
        <v>1197</v>
      </c>
      <c r="C369" s="143">
        <v>6.4</v>
      </c>
      <c r="D369" s="53"/>
    </row>
    <row r="370" spans="1:4" hidden="1">
      <c r="A370">
        <v>568265</v>
      </c>
      <c r="B370" t="s">
        <v>1198</v>
      </c>
      <c r="C370" s="143">
        <v>6.4</v>
      </c>
      <c r="D370" s="53"/>
    </row>
    <row r="371" spans="1:4">
      <c r="A371">
        <v>568250</v>
      </c>
      <c r="B371" t="s">
        <v>1199</v>
      </c>
      <c r="C371" s="143">
        <v>6.4</v>
      </c>
      <c r="D371" s="53">
        <v>6.2</v>
      </c>
    </row>
    <row r="372" spans="1:4" hidden="1">
      <c r="A372">
        <v>102140</v>
      </c>
      <c r="B372" t="s">
        <v>849</v>
      </c>
      <c r="C372" t="s">
        <v>1291</v>
      </c>
      <c r="D372" t="s">
        <v>1291</v>
      </c>
    </row>
    <row r="373" spans="1:4" hidden="1">
      <c r="A373">
        <v>212232</v>
      </c>
      <c r="B373" t="s">
        <v>852</v>
      </c>
      <c r="C373" t="s">
        <v>1291</v>
      </c>
      <c r="D373" t="s">
        <v>1291</v>
      </c>
    </row>
    <row r="374" spans="1:4" hidden="1">
      <c r="A374">
        <v>213102</v>
      </c>
      <c r="B374" t="s">
        <v>853</v>
      </c>
      <c r="C374" t="s">
        <v>1291</v>
      </c>
      <c r="D374" t="s">
        <v>1291</v>
      </c>
    </row>
    <row r="375" spans="1:4" hidden="1">
      <c r="A375">
        <v>303278</v>
      </c>
      <c r="B375" t="s">
        <v>854</v>
      </c>
      <c r="C375" t="s">
        <v>1291</v>
      </c>
      <c r="D375" t="s">
        <v>1291</v>
      </c>
    </row>
    <row r="376" spans="1:4" hidden="1">
      <c r="A376">
        <v>303378</v>
      </c>
      <c r="B376" t="s">
        <v>855</v>
      </c>
      <c r="C376" t="s">
        <v>1291</v>
      </c>
      <c r="D376" t="s">
        <v>1291</v>
      </c>
    </row>
    <row r="377" spans="1:4" hidden="1">
      <c r="A377">
        <v>390478</v>
      </c>
      <c r="B377" t="s">
        <v>856</v>
      </c>
      <c r="C377" t="s">
        <v>1291</v>
      </c>
      <c r="D377" t="s">
        <v>1291</v>
      </c>
    </row>
    <row r="378" spans="1:4" hidden="1">
      <c r="A378">
        <v>303209</v>
      </c>
      <c r="B378" t="s">
        <v>875</v>
      </c>
      <c r="C378" t="s">
        <v>1291</v>
      </c>
      <c r="D378" t="s">
        <v>1291</v>
      </c>
    </row>
    <row r="379" spans="1:4" hidden="1">
      <c r="A379">
        <v>303246</v>
      </c>
      <c r="B379" t="s">
        <v>876</v>
      </c>
      <c r="C379" t="s">
        <v>1291</v>
      </c>
      <c r="D379" t="s">
        <v>1291</v>
      </c>
    </row>
    <row r="380" spans="1:4" hidden="1">
      <c r="A380">
        <v>390446</v>
      </c>
      <c r="B380" t="s">
        <v>877</v>
      </c>
      <c r="C380" t="s">
        <v>1291</v>
      </c>
      <c r="D380" t="s">
        <v>1291</v>
      </c>
    </row>
    <row r="381" spans="1:4" hidden="1">
      <c r="A381">
        <v>103160</v>
      </c>
      <c r="B381" t="s">
        <v>879</v>
      </c>
      <c r="C381" t="s">
        <v>1291</v>
      </c>
      <c r="D381" t="s">
        <v>1291</v>
      </c>
    </row>
    <row r="382" spans="1:4" hidden="1">
      <c r="A382">
        <v>110116</v>
      </c>
      <c r="B382" t="s">
        <v>880</v>
      </c>
      <c r="C382" t="s">
        <v>1291</v>
      </c>
      <c r="D382" t="s">
        <v>1291</v>
      </c>
    </row>
    <row r="383" spans="1:4" hidden="1">
      <c r="A383">
        <v>140376</v>
      </c>
      <c r="B383" t="s">
        <v>881</v>
      </c>
      <c r="C383" t="s">
        <v>1291</v>
      </c>
      <c r="D383" t="s">
        <v>1291</v>
      </c>
    </row>
    <row r="384" spans="1:4" hidden="1">
      <c r="A384">
        <v>212231</v>
      </c>
      <c r="B384" t="s">
        <v>874</v>
      </c>
      <c r="C384" t="s">
        <v>1291</v>
      </c>
      <c r="D384" t="s">
        <v>1291</v>
      </c>
    </row>
    <row r="385" spans="1:4" hidden="1">
      <c r="A385">
        <v>190000</v>
      </c>
      <c r="B385" t="s">
        <v>885</v>
      </c>
      <c r="C385" t="s">
        <v>1291</v>
      </c>
      <c r="D385" t="s">
        <v>1291</v>
      </c>
    </row>
    <row r="386" spans="1:4" hidden="1">
      <c r="A386">
        <v>211101</v>
      </c>
      <c r="B386" t="s">
        <v>887</v>
      </c>
      <c r="C386" t="s">
        <v>1291</v>
      </c>
      <c r="D386" t="s">
        <v>1291</v>
      </c>
    </row>
    <row r="387" spans="1:4" hidden="1">
      <c r="A387">
        <v>213330</v>
      </c>
      <c r="B387" t="s">
        <v>889</v>
      </c>
      <c r="C387" t="s">
        <v>1291</v>
      </c>
      <c r="D387" t="s">
        <v>1291</v>
      </c>
    </row>
    <row r="388" spans="1:4" hidden="1">
      <c r="A388">
        <v>211105</v>
      </c>
      <c r="B388" t="s">
        <v>804</v>
      </c>
      <c r="C388" t="s">
        <v>1291</v>
      </c>
      <c r="D388" t="s">
        <v>1291</v>
      </c>
    </row>
    <row r="389" spans="1:4" hidden="1">
      <c r="A389">
        <v>140321</v>
      </c>
      <c r="B389" t="s">
        <v>890</v>
      </c>
      <c r="C389" t="s">
        <v>1291</v>
      </c>
      <c r="D389" t="s">
        <v>1291</v>
      </c>
    </row>
    <row r="390" spans="1:4" hidden="1">
      <c r="A390">
        <v>212243</v>
      </c>
      <c r="B390" t="s">
        <v>891</v>
      </c>
      <c r="C390" t="s">
        <v>1291</v>
      </c>
      <c r="D390" t="s">
        <v>1291</v>
      </c>
    </row>
    <row r="391" spans="1:4" hidden="1">
      <c r="A391">
        <v>621315</v>
      </c>
      <c r="B391" t="s">
        <v>1107</v>
      </c>
      <c r="C391" s="143">
        <v>6.4</v>
      </c>
      <c r="D391" s="53"/>
    </row>
    <row r="392" spans="1:4" hidden="1">
      <c r="A392">
        <v>621316</v>
      </c>
      <c r="B392" t="s">
        <v>1108</v>
      </c>
      <c r="C392" s="143">
        <v>6.4</v>
      </c>
      <c r="D392" s="53"/>
    </row>
    <row r="393" spans="1:4" hidden="1">
      <c r="A393">
        <v>621317</v>
      </c>
      <c r="B393" t="s">
        <v>1140</v>
      </c>
      <c r="C393" s="143">
        <v>6.4</v>
      </c>
      <c r="D393" s="53"/>
    </row>
    <row r="394" spans="1:4" hidden="1">
      <c r="A394">
        <v>621318</v>
      </c>
      <c r="B394" t="s">
        <v>1200</v>
      </c>
      <c r="C394" s="143">
        <v>6.4</v>
      </c>
      <c r="D394" s="53"/>
    </row>
    <row r="395" spans="1:4" hidden="1">
      <c r="A395">
        <v>621319</v>
      </c>
      <c r="B395" t="s">
        <v>1201</v>
      </c>
      <c r="C395" s="143">
        <v>6.4</v>
      </c>
      <c r="D395" s="53"/>
    </row>
    <row r="396" spans="1:4" hidden="1">
      <c r="A396">
        <v>621320</v>
      </c>
      <c r="B396" t="s">
        <v>1202</v>
      </c>
      <c r="C396" s="143">
        <v>6.4</v>
      </c>
      <c r="D396" s="53"/>
    </row>
    <row r="397" spans="1:4" hidden="1">
      <c r="A397">
        <v>102110</v>
      </c>
      <c r="B397" t="s">
        <v>946</v>
      </c>
      <c r="C397" t="s">
        <v>1291</v>
      </c>
      <c r="D397" t="s">
        <v>1291</v>
      </c>
    </row>
    <row r="398" spans="1:4" hidden="1">
      <c r="A398">
        <v>110117</v>
      </c>
      <c r="B398" t="s">
        <v>947</v>
      </c>
      <c r="C398" t="s">
        <v>1291</v>
      </c>
      <c r="D398" t="s">
        <v>1291</v>
      </c>
    </row>
    <row r="399" spans="1:4" hidden="1">
      <c r="A399">
        <v>140302</v>
      </c>
      <c r="B399" t="s">
        <v>948</v>
      </c>
      <c r="C399" t="s">
        <v>1291</v>
      </c>
      <c r="D399" t="s">
        <v>1291</v>
      </c>
    </row>
    <row r="400" spans="1:4" hidden="1">
      <c r="A400">
        <v>140326</v>
      </c>
      <c r="B400" t="s">
        <v>949</v>
      </c>
      <c r="C400" t="s">
        <v>1291</v>
      </c>
      <c r="D400" t="s">
        <v>1291</v>
      </c>
    </row>
    <row r="401" spans="1:4" hidden="1">
      <c r="A401">
        <v>152180</v>
      </c>
      <c r="B401" t="s">
        <v>850</v>
      </c>
      <c r="C401" t="s">
        <v>1291</v>
      </c>
      <c r="D401" t="s">
        <v>1291</v>
      </c>
    </row>
    <row r="402" spans="1:4" hidden="1">
      <c r="A402">
        <v>152228</v>
      </c>
      <c r="B402" t="s">
        <v>618</v>
      </c>
      <c r="C402" t="s">
        <v>1291</v>
      </c>
      <c r="D402" t="s">
        <v>1291</v>
      </c>
    </row>
    <row r="403" spans="1:4" hidden="1">
      <c r="A403">
        <v>153001</v>
      </c>
      <c r="B403" t="s">
        <v>950</v>
      </c>
      <c r="C403" t="s">
        <v>1291</v>
      </c>
      <c r="D403" t="s">
        <v>1291</v>
      </c>
    </row>
    <row r="404" spans="1:4" hidden="1">
      <c r="A404">
        <v>162110</v>
      </c>
      <c r="B404" t="s">
        <v>1055</v>
      </c>
      <c r="C404" t="s">
        <v>1291</v>
      </c>
      <c r="D404" t="s">
        <v>1291</v>
      </c>
    </row>
    <row r="405" spans="1:4" hidden="1">
      <c r="A405">
        <v>162180</v>
      </c>
      <c r="B405" t="s">
        <v>851</v>
      </c>
      <c r="C405" t="s">
        <v>1291</v>
      </c>
      <c r="D405" t="s">
        <v>1291</v>
      </c>
    </row>
    <row r="406" spans="1:4" hidden="1">
      <c r="A406">
        <v>212266</v>
      </c>
      <c r="B406" t="s">
        <v>951</v>
      </c>
      <c r="C406" t="s">
        <v>1291</v>
      </c>
      <c r="D406" t="s">
        <v>1291</v>
      </c>
    </row>
    <row r="407" spans="1:4" hidden="1">
      <c r="A407">
        <v>213108</v>
      </c>
      <c r="B407" t="s">
        <v>952</v>
      </c>
      <c r="C407" t="s">
        <v>1291</v>
      </c>
      <c r="D407" t="s">
        <v>1291</v>
      </c>
    </row>
    <row r="408" spans="1:4" hidden="1">
      <c r="A408">
        <v>252226</v>
      </c>
      <c r="B408" t="s">
        <v>953</v>
      </c>
      <c r="C408" t="s">
        <v>1291</v>
      </c>
      <c r="D408" t="s">
        <v>1291</v>
      </c>
    </row>
    <row r="409" spans="1:4" hidden="1">
      <c r="A409">
        <v>303210</v>
      </c>
      <c r="B409" t="s">
        <v>954</v>
      </c>
      <c r="C409" t="s">
        <v>1291</v>
      </c>
      <c r="D409" t="s">
        <v>1291</v>
      </c>
    </row>
    <row r="410" spans="1:4" hidden="1">
      <c r="A410">
        <v>303416</v>
      </c>
      <c r="B410" t="s">
        <v>955</v>
      </c>
      <c r="C410" t="s">
        <v>1291</v>
      </c>
      <c r="D410" t="s">
        <v>1291</v>
      </c>
    </row>
    <row r="411" spans="1:4" hidden="1">
      <c r="A411">
        <v>303417</v>
      </c>
      <c r="B411" t="s">
        <v>956</v>
      </c>
      <c r="C411" t="s">
        <v>1291</v>
      </c>
      <c r="D411" t="s">
        <v>1291</v>
      </c>
    </row>
    <row r="412" spans="1:4" hidden="1">
      <c r="A412">
        <v>303418</v>
      </c>
      <c r="B412" t="s">
        <v>957</v>
      </c>
      <c r="C412" t="s">
        <v>1291</v>
      </c>
      <c r="D412" t="s">
        <v>1291</v>
      </c>
    </row>
    <row r="413" spans="1:4" hidden="1">
      <c r="A413">
        <v>303419</v>
      </c>
      <c r="B413" t="s">
        <v>958</v>
      </c>
      <c r="C413" t="s">
        <v>1291</v>
      </c>
      <c r="D413" t="s">
        <v>1291</v>
      </c>
    </row>
    <row r="414" spans="1:4" hidden="1">
      <c r="A414">
        <v>390410</v>
      </c>
      <c r="B414" t="s">
        <v>960</v>
      </c>
      <c r="C414" t="s">
        <v>1291</v>
      </c>
      <c r="D414" t="s">
        <v>1291</v>
      </c>
    </row>
    <row r="415" spans="1:4" hidden="1">
      <c r="A415">
        <v>390519</v>
      </c>
      <c r="B415" t="s">
        <v>961</v>
      </c>
      <c r="C415" t="s">
        <v>1291</v>
      </c>
      <c r="D415" t="s">
        <v>1291</v>
      </c>
    </row>
    <row r="416" spans="1:4" hidden="1">
      <c r="A416">
        <v>390520</v>
      </c>
      <c r="B416" t="s">
        <v>962</v>
      </c>
      <c r="C416" t="s">
        <v>1291</v>
      </c>
      <c r="D416" t="s">
        <v>1291</v>
      </c>
    </row>
    <row r="417" spans="1:4" hidden="1">
      <c r="A417">
        <v>390521</v>
      </c>
      <c r="B417" t="s">
        <v>963</v>
      </c>
      <c r="C417" t="s">
        <v>1291</v>
      </c>
      <c r="D417" t="s">
        <v>1291</v>
      </c>
    </row>
    <row r="418" spans="1:4" hidden="1">
      <c r="A418">
        <v>390522</v>
      </c>
      <c r="B418" t="s">
        <v>964</v>
      </c>
      <c r="C418" t="s">
        <v>1291</v>
      </c>
      <c r="D418" t="s">
        <v>1291</v>
      </c>
    </row>
    <row r="419" spans="1:4" hidden="1">
      <c r="A419">
        <v>390644</v>
      </c>
      <c r="B419" t="s">
        <v>965</v>
      </c>
      <c r="C419" t="s">
        <v>1291</v>
      </c>
      <c r="D419" t="s">
        <v>1291</v>
      </c>
    </row>
    <row r="420" spans="1:4" hidden="1">
      <c r="A420">
        <v>106100</v>
      </c>
      <c r="B420" t="s">
        <v>976</v>
      </c>
      <c r="C420" t="s">
        <v>1291</v>
      </c>
      <c r="D420" t="s">
        <v>1291</v>
      </c>
    </row>
    <row r="421" spans="1:4" hidden="1">
      <c r="A421">
        <v>132153</v>
      </c>
      <c r="B421" t="s">
        <v>1141</v>
      </c>
      <c r="C421" t="s">
        <v>1291</v>
      </c>
      <c r="D421" t="s">
        <v>1291</v>
      </c>
    </row>
    <row r="422" spans="1:4" hidden="1">
      <c r="A422">
        <v>166100</v>
      </c>
      <c r="B422" t="s">
        <v>978</v>
      </c>
      <c r="C422" t="s">
        <v>1291</v>
      </c>
      <c r="D422" t="s">
        <v>1291</v>
      </c>
    </row>
    <row r="423" spans="1:4" hidden="1">
      <c r="A423">
        <v>105100</v>
      </c>
      <c r="B423" t="s">
        <v>988</v>
      </c>
      <c r="C423" t="s">
        <v>1291</v>
      </c>
      <c r="D423" t="s">
        <v>1291</v>
      </c>
    </row>
    <row r="424" spans="1:4" hidden="1">
      <c r="A424">
        <v>165100</v>
      </c>
      <c r="B424" t="s">
        <v>989</v>
      </c>
      <c r="C424" t="s">
        <v>1291</v>
      </c>
      <c r="D424" t="s">
        <v>1291</v>
      </c>
    </row>
    <row r="425" spans="1:4" hidden="1">
      <c r="A425" s="53">
        <v>515100</v>
      </c>
      <c r="B425" s="53" t="s">
        <v>1369</v>
      </c>
      <c r="C425" s="53">
        <v>5.3</v>
      </c>
      <c r="D425" s="53"/>
    </row>
    <row r="426" spans="1:4" hidden="1">
      <c r="A426" s="53">
        <v>460129</v>
      </c>
      <c r="B426" s="53" t="s">
        <v>1362</v>
      </c>
      <c r="C426" s="53">
        <v>5.5</v>
      </c>
      <c r="D426" s="53"/>
    </row>
    <row r="427" spans="1:4" hidden="1">
      <c r="A427" s="53">
        <v>460110</v>
      </c>
      <c r="B427" s="53" t="s">
        <v>1364</v>
      </c>
      <c r="C427" s="53">
        <v>5.5</v>
      </c>
      <c r="D427" s="53"/>
    </row>
    <row r="428" spans="1:4" hidden="1">
      <c r="A428" s="53">
        <v>460127</v>
      </c>
      <c r="B428" s="53" t="s">
        <v>1365</v>
      </c>
      <c r="C428" s="53">
        <v>5.5</v>
      </c>
      <c r="D428" s="53"/>
    </row>
    <row r="429" spans="1:4" hidden="1">
      <c r="A429" s="53">
        <v>460175</v>
      </c>
      <c r="B429" s="53" t="s">
        <v>1366</v>
      </c>
      <c r="C429" s="53">
        <v>5.5</v>
      </c>
      <c r="D429" s="53"/>
    </row>
    <row r="430" spans="1:4" hidden="1">
      <c r="A430" s="53">
        <v>460177</v>
      </c>
      <c r="B430" s="53" t="s">
        <v>1367</v>
      </c>
      <c r="C430" s="53">
        <v>5.5</v>
      </c>
      <c r="D430" s="53"/>
    </row>
    <row r="431" spans="1:4" hidden="1">
      <c r="A431" s="53">
        <v>460176</v>
      </c>
      <c r="B431" s="53" t="s">
        <v>1368</v>
      </c>
      <c r="C431" s="53">
        <v>5.5</v>
      </c>
      <c r="D431" s="53"/>
    </row>
    <row r="432" spans="1:4" hidden="1">
      <c r="A432" s="53">
        <v>460177</v>
      </c>
      <c r="B432" s="53" t="s">
        <v>1367</v>
      </c>
      <c r="C432" s="53">
        <v>5.5</v>
      </c>
      <c r="D432" s="53"/>
    </row>
    <row r="433" spans="1:4" hidden="1">
      <c r="A433" s="53">
        <v>460110</v>
      </c>
      <c r="B433" s="53" t="s">
        <v>1364</v>
      </c>
      <c r="C433" s="53">
        <v>5.5</v>
      </c>
      <c r="D433" s="53"/>
    </row>
    <row r="434" spans="1:4" hidden="1">
      <c r="A434" s="44">
        <v>556653</v>
      </c>
      <c r="B434" s="44" t="s">
        <v>1652</v>
      </c>
      <c r="C434" s="143">
        <v>6.4</v>
      </c>
      <c r="D434" s="53"/>
    </row>
    <row r="435" spans="1:4" hidden="1">
      <c r="A435" s="44">
        <v>460174</v>
      </c>
      <c r="B435" s="44" t="s">
        <v>1654</v>
      </c>
      <c r="C435" s="53">
        <v>5.5</v>
      </c>
    </row>
    <row r="436" spans="1:4" hidden="1">
      <c r="A436" s="44">
        <v>554376</v>
      </c>
      <c r="B436" s="44" t="s">
        <v>1653</v>
      </c>
      <c r="C436" s="53" t="s">
        <v>995</v>
      </c>
    </row>
    <row r="438" spans="1:4">
      <c r="A438" s="44">
        <v>553177</v>
      </c>
      <c r="B438" s="44" t="s">
        <v>2596</v>
      </c>
      <c r="C438">
        <v>6.4</v>
      </c>
    </row>
    <row r="439" spans="1:4">
      <c r="A439" s="44">
        <v>553220</v>
      </c>
      <c r="B439" s="44" t="s">
        <v>2882</v>
      </c>
      <c r="C439">
        <v>6.4</v>
      </c>
    </row>
    <row r="440" spans="1:4">
      <c r="A440" s="44">
        <v>555916</v>
      </c>
      <c r="B440" s="44" t="s">
        <v>2883</v>
      </c>
      <c r="C440">
        <v>6.4</v>
      </c>
    </row>
    <row r="441" spans="1:4">
      <c r="A441" s="44">
        <v>556317</v>
      </c>
      <c r="B441" s="44" t="s">
        <v>2884</v>
      </c>
      <c r="C441">
        <v>6.4</v>
      </c>
    </row>
    <row r="442" spans="1:4">
      <c r="A442" s="44">
        <v>556651</v>
      </c>
      <c r="B442" s="44" t="s">
        <v>2885</v>
      </c>
      <c r="C442">
        <v>6.4</v>
      </c>
    </row>
    <row r="443" spans="1:4">
      <c r="A443" s="44">
        <v>556652</v>
      </c>
      <c r="B443" s="44" t="s">
        <v>2886</v>
      </c>
      <c r="C443">
        <v>6.4</v>
      </c>
    </row>
    <row r="444" spans="1:4">
      <c r="A444" s="44">
        <v>556650</v>
      </c>
      <c r="B444" s="44" t="s">
        <v>2887</v>
      </c>
      <c r="C444">
        <v>6.4</v>
      </c>
      <c r="D444">
        <v>6.2</v>
      </c>
    </row>
  </sheetData>
  <autoFilter ref="A1:I436" xr:uid="{00000000-0009-0000-0000-000001000000}">
    <filterColumn colId="1">
      <filters>
        <filter val="Management Fee"/>
        <filter val="Management Fee - Add Regular"/>
        <filter val="Management Fee Payable"/>
        <filter val="Management Fees-GDP"/>
        <filter val="Management Fees-Live Plan"/>
        <filter val="Service Tax on Management Fees"/>
      </filters>
    </filterColumn>
  </autoFilter>
  <customSheetViews>
    <customSheetView guid="{EE9F80F0-D120-4EB8-900E-6F37F4D124A6}" showAutoFilter="1" state="hidden">
      <selection activeCell="D223" sqref="D223"/>
      <pageMargins left="0.7" right="0.7" top="0.75" bottom="0.75" header="0.3" footer="0.3"/>
      <autoFilter ref="A1:I206" xr:uid="{012BFB48-14E0-4574-BDD4-7E06393C7C88}"/>
    </customSheetView>
    <customSheetView guid="{ADB689A5-199C-47D5-A330-3295FFA6C434}" showAutoFilter="1" topLeftCell="A145">
      <selection activeCell="G185" sqref="G185"/>
      <pageMargins left="0.7" right="0.7" top="0.75" bottom="0.75" header="0.3" footer="0.3"/>
      <autoFilter ref="A1:I206" xr:uid="{51CB46D6-DA0F-4C09-8032-628A5B9B74D5}"/>
    </customSheetView>
  </customSheetViews>
  <pageMargins left="0.7" right="0.7" top="0.75" bottom="0.75" header="0.3" footer="0.3"/>
  <pageSetup orientation="portrait" r:id="rId1"/>
  <headerFooter>
    <oddFooter>&amp;C&amp;1#&amp;"Calibri"&amp;10&amp;K000000RESTRICTED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FA6AC-0C43-47CE-AB14-611DC04EE7A3}">
  <dimension ref="A2:P4728"/>
  <sheetViews>
    <sheetView workbookViewId="0">
      <selection activeCell="B30" sqref="B30"/>
    </sheetView>
  </sheetViews>
  <sheetFormatPr defaultRowHeight="12.5"/>
  <cols>
    <col min="1" max="2" width="8.90625" style="55"/>
    <col min="3" max="3" width="7.453125" bestFit="1" customWidth="1"/>
    <col min="4" max="4" width="15" bestFit="1" customWidth="1"/>
    <col min="5" max="5" width="12.1796875" style="42" bestFit="1" customWidth="1"/>
    <col min="6" max="6" width="9.54296875" bestFit="1" customWidth="1"/>
    <col min="7" max="7" width="68.81640625" bestFit="1" customWidth="1"/>
    <col min="8" max="8" width="8.81640625" bestFit="1" customWidth="1"/>
    <col min="10" max="10" width="17.54296875" bestFit="1" customWidth="1"/>
    <col min="11" max="11" width="17.1796875" style="191" bestFit="1" customWidth="1"/>
    <col min="13" max="13" width="12.81640625" style="191" bestFit="1" customWidth="1"/>
  </cols>
  <sheetData>
    <row r="2" spans="1:14" ht="14.5">
      <c r="A2" s="206" t="s">
        <v>1039</v>
      </c>
      <c r="B2" s="206" t="s">
        <v>2945</v>
      </c>
      <c r="C2" t="s">
        <v>2946</v>
      </c>
      <c r="D2" t="s">
        <v>2947</v>
      </c>
      <c r="E2" t="s">
        <v>2948</v>
      </c>
      <c r="F2" t="s">
        <v>2949</v>
      </c>
      <c r="G2" t="s">
        <v>2950</v>
      </c>
      <c r="H2" t="s">
        <v>2951</v>
      </c>
      <c r="I2" t="s">
        <v>2952</v>
      </c>
      <c r="J2" t="s">
        <v>2953</v>
      </c>
      <c r="K2" t="s">
        <v>2954</v>
      </c>
      <c r="M2" s="244" t="s">
        <v>2955</v>
      </c>
    </row>
    <row r="3" spans="1:14">
      <c r="K3"/>
      <c r="M3" s="191">
        <f t="shared" ref="M3:M66" si="0">J3/10000000</f>
        <v>0</v>
      </c>
      <c r="N3" t="str">
        <f>LEFT(B3,1)</f>
        <v/>
      </c>
    </row>
    <row r="4" spans="1:14">
      <c r="A4" s="55" t="str">
        <f t="shared" ref="A4:A67" si="1">C4&amp;B4</f>
        <v>Y0DE0</v>
      </c>
      <c r="B4" s="55">
        <v>0</v>
      </c>
      <c r="C4" t="s">
        <v>2956</v>
      </c>
      <c r="D4" t="s">
        <v>2956</v>
      </c>
      <c r="E4" s="42">
        <v>44726</v>
      </c>
      <c r="F4">
        <v>102104</v>
      </c>
      <c r="G4" t="s">
        <v>2007</v>
      </c>
      <c r="J4">
        <v>0.01</v>
      </c>
      <c r="K4"/>
      <c r="M4" s="191">
        <f t="shared" si="0"/>
        <v>1.0000000000000001E-9</v>
      </c>
      <c r="N4" t="str">
        <f t="shared" ref="N4:N67" si="2">LEFT(B4,1)</f>
        <v>0</v>
      </c>
    </row>
    <row r="5" spans="1:14">
      <c r="A5" s="55" t="str">
        <f t="shared" si="1"/>
        <v>Y0DE0</v>
      </c>
      <c r="B5" s="55">
        <v>0</v>
      </c>
      <c r="C5" t="s">
        <v>2956</v>
      </c>
      <c r="D5" t="s">
        <v>2956</v>
      </c>
      <c r="E5" s="42">
        <v>44726</v>
      </c>
      <c r="F5">
        <v>102108</v>
      </c>
      <c r="G5" t="s">
        <v>2011</v>
      </c>
      <c r="J5">
        <v>0</v>
      </c>
      <c r="K5"/>
      <c r="M5" s="191">
        <f t="shared" si="0"/>
        <v>0</v>
      </c>
      <c r="N5" t="str">
        <f t="shared" si="2"/>
        <v>0</v>
      </c>
    </row>
    <row r="6" spans="1:14">
      <c r="A6" s="55" t="str">
        <f t="shared" si="1"/>
        <v>Y0DE0</v>
      </c>
      <c r="B6" s="55">
        <v>0</v>
      </c>
      <c r="C6" t="s">
        <v>2956</v>
      </c>
      <c r="D6" t="s">
        <v>2956</v>
      </c>
      <c r="E6" s="42">
        <v>44726</v>
      </c>
      <c r="F6">
        <v>102109</v>
      </c>
      <c r="G6" t="s">
        <v>2012</v>
      </c>
      <c r="J6">
        <v>0</v>
      </c>
      <c r="K6"/>
      <c r="M6" s="191">
        <f t="shared" si="0"/>
        <v>0</v>
      </c>
      <c r="N6" t="str">
        <f t="shared" si="2"/>
        <v>0</v>
      </c>
    </row>
    <row r="7" spans="1:14">
      <c r="A7" s="55" t="str">
        <f t="shared" si="1"/>
        <v>Y0DE0</v>
      </c>
      <c r="B7" s="55">
        <v>0</v>
      </c>
      <c r="C7" t="s">
        <v>2956</v>
      </c>
      <c r="D7" t="s">
        <v>2956</v>
      </c>
      <c r="E7" s="42">
        <v>44726</v>
      </c>
      <c r="F7">
        <v>106103</v>
      </c>
      <c r="G7" t="s">
        <v>2783</v>
      </c>
      <c r="J7">
        <v>0.02</v>
      </c>
      <c r="K7"/>
      <c r="M7" s="191">
        <f t="shared" si="0"/>
        <v>2.0000000000000001E-9</v>
      </c>
      <c r="N7" t="str">
        <f t="shared" si="2"/>
        <v>0</v>
      </c>
    </row>
    <row r="8" spans="1:14">
      <c r="A8" s="55" t="str">
        <f t="shared" si="1"/>
        <v>Y0DE0</v>
      </c>
      <c r="B8" s="55">
        <v>0</v>
      </c>
      <c r="C8" t="s">
        <v>2956</v>
      </c>
      <c r="D8" t="s">
        <v>2956</v>
      </c>
      <c r="E8" s="42">
        <v>44726</v>
      </c>
      <c r="F8">
        <v>106106</v>
      </c>
      <c r="G8" t="s">
        <v>2784</v>
      </c>
      <c r="J8">
        <v>0.01</v>
      </c>
      <c r="K8"/>
      <c r="M8" s="191">
        <f t="shared" si="0"/>
        <v>1.0000000000000001E-9</v>
      </c>
      <c r="N8" t="str">
        <f t="shared" si="2"/>
        <v>0</v>
      </c>
    </row>
    <row r="9" spans="1:14">
      <c r="A9" s="55" t="str">
        <f t="shared" si="1"/>
        <v>Y0DE0</v>
      </c>
      <c r="B9" s="55">
        <v>0</v>
      </c>
      <c r="C9" t="s">
        <v>2956</v>
      </c>
      <c r="D9" t="s">
        <v>2956</v>
      </c>
      <c r="E9" s="42">
        <v>44726</v>
      </c>
      <c r="F9">
        <v>107102</v>
      </c>
      <c r="G9" t="s">
        <v>2015</v>
      </c>
      <c r="J9">
        <v>0</v>
      </c>
      <c r="K9"/>
      <c r="M9" s="191">
        <f t="shared" si="0"/>
        <v>0</v>
      </c>
      <c r="N9" t="str">
        <f t="shared" si="2"/>
        <v>0</v>
      </c>
    </row>
    <row r="10" spans="1:14">
      <c r="A10" s="55" t="str">
        <f t="shared" si="1"/>
        <v>Y0DE0</v>
      </c>
      <c r="B10" s="55">
        <v>0</v>
      </c>
      <c r="C10" t="s">
        <v>2956</v>
      </c>
      <c r="D10" t="s">
        <v>2956</v>
      </c>
      <c r="E10" s="42">
        <v>44726</v>
      </c>
      <c r="F10">
        <v>107106</v>
      </c>
      <c r="G10" t="s">
        <v>2753</v>
      </c>
      <c r="J10">
        <v>34200</v>
      </c>
      <c r="K10"/>
      <c r="M10" s="191">
        <f t="shared" si="0"/>
        <v>3.4199999999999999E-3</v>
      </c>
      <c r="N10" t="str">
        <f t="shared" si="2"/>
        <v>0</v>
      </c>
    </row>
    <row r="11" spans="1:14">
      <c r="A11" s="55" t="str">
        <f t="shared" si="1"/>
        <v>Y0DE0</v>
      </c>
      <c r="B11" s="55">
        <v>0</v>
      </c>
      <c r="C11" t="s">
        <v>2956</v>
      </c>
      <c r="D11" t="s">
        <v>2956</v>
      </c>
      <c r="E11" s="42">
        <v>44726</v>
      </c>
      <c r="F11">
        <v>111126</v>
      </c>
      <c r="G11" t="s">
        <v>2022</v>
      </c>
      <c r="J11">
        <v>0</v>
      </c>
      <c r="K11"/>
      <c r="M11" s="191">
        <f t="shared" si="0"/>
        <v>0</v>
      </c>
      <c r="N11" t="str">
        <f t="shared" si="2"/>
        <v>0</v>
      </c>
    </row>
    <row r="12" spans="1:14">
      <c r="A12" s="55" t="str">
        <f t="shared" si="1"/>
        <v>Y0DE0</v>
      </c>
      <c r="B12" s="55">
        <v>0</v>
      </c>
      <c r="C12" t="s">
        <v>2956</v>
      </c>
      <c r="D12" t="s">
        <v>2956</v>
      </c>
      <c r="E12" s="42">
        <v>44726</v>
      </c>
      <c r="F12">
        <v>111131</v>
      </c>
      <c r="G12" t="s">
        <v>2026</v>
      </c>
      <c r="J12">
        <v>0</v>
      </c>
      <c r="K12"/>
      <c r="M12" s="191">
        <f t="shared" si="0"/>
        <v>0</v>
      </c>
      <c r="N12" t="str">
        <f t="shared" si="2"/>
        <v>0</v>
      </c>
    </row>
    <row r="13" spans="1:14">
      <c r="A13" s="55" t="str">
        <f t="shared" si="1"/>
        <v>Y0DE0</v>
      </c>
      <c r="B13" s="55">
        <v>0</v>
      </c>
      <c r="C13" t="s">
        <v>2956</v>
      </c>
      <c r="D13" t="s">
        <v>2956</v>
      </c>
      <c r="E13" s="42">
        <v>44726</v>
      </c>
      <c r="F13">
        <v>111181</v>
      </c>
      <c r="G13" t="s">
        <v>2028</v>
      </c>
      <c r="J13">
        <v>3345975</v>
      </c>
      <c r="K13"/>
      <c r="M13" s="191">
        <f t="shared" si="0"/>
        <v>0.33459749999999999</v>
      </c>
      <c r="N13" t="str">
        <f t="shared" si="2"/>
        <v>0</v>
      </c>
    </row>
    <row r="14" spans="1:14">
      <c r="A14" s="55" t="str">
        <f t="shared" si="1"/>
        <v>Y0DE0</v>
      </c>
      <c r="B14" s="55">
        <v>0</v>
      </c>
      <c r="C14" t="s">
        <v>2956</v>
      </c>
      <c r="D14" t="s">
        <v>2956</v>
      </c>
      <c r="E14" s="42">
        <v>44726</v>
      </c>
      <c r="F14">
        <v>121117</v>
      </c>
      <c r="G14" t="s">
        <v>2034</v>
      </c>
      <c r="J14">
        <v>-6405.42</v>
      </c>
      <c r="K14"/>
      <c r="M14" s="191">
        <f t="shared" si="0"/>
        <v>-6.4054200000000002E-4</v>
      </c>
      <c r="N14" t="str">
        <f t="shared" si="2"/>
        <v>0</v>
      </c>
    </row>
    <row r="15" spans="1:14">
      <c r="A15" s="55" t="str">
        <f t="shared" si="1"/>
        <v>Y0DE0</v>
      </c>
      <c r="B15" s="55">
        <v>0</v>
      </c>
      <c r="C15" t="s">
        <v>2956</v>
      </c>
      <c r="D15" t="s">
        <v>2956</v>
      </c>
      <c r="E15" s="42">
        <v>44726</v>
      </c>
      <c r="F15">
        <v>141280</v>
      </c>
      <c r="G15" t="s">
        <v>2036</v>
      </c>
      <c r="J15">
        <v>2352456.9300000002</v>
      </c>
      <c r="K15"/>
      <c r="M15" s="191">
        <f t="shared" si="0"/>
        <v>0.23524569300000001</v>
      </c>
      <c r="N15" t="str">
        <f t="shared" si="2"/>
        <v>0</v>
      </c>
    </row>
    <row r="16" spans="1:14">
      <c r="A16" s="55" t="str">
        <f t="shared" si="1"/>
        <v>Y0DE0</v>
      </c>
      <c r="B16" s="55">
        <v>0</v>
      </c>
      <c r="C16" t="s">
        <v>2956</v>
      </c>
      <c r="D16" t="s">
        <v>2956</v>
      </c>
      <c r="E16" s="42">
        <v>44726</v>
      </c>
      <c r="F16">
        <v>141382</v>
      </c>
      <c r="G16" t="s">
        <v>2052</v>
      </c>
      <c r="J16">
        <v>0</v>
      </c>
      <c r="K16"/>
      <c r="M16" s="191">
        <f t="shared" si="0"/>
        <v>0</v>
      </c>
      <c r="N16" t="str">
        <f t="shared" si="2"/>
        <v>0</v>
      </c>
    </row>
    <row r="17" spans="1:14">
      <c r="A17" s="55" t="str">
        <f t="shared" si="1"/>
        <v>Y0DE0</v>
      </c>
      <c r="B17" s="55">
        <v>0</v>
      </c>
      <c r="C17" t="s">
        <v>2956</v>
      </c>
      <c r="D17" t="s">
        <v>2956</v>
      </c>
      <c r="E17" s="42">
        <v>44726</v>
      </c>
      <c r="F17">
        <v>141398</v>
      </c>
      <c r="G17" t="s">
        <v>2911</v>
      </c>
      <c r="J17">
        <v>0</v>
      </c>
      <c r="K17"/>
      <c r="M17" s="191">
        <f t="shared" si="0"/>
        <v>0</v>
      </c>
      <c r="N17" t="str">
        <f t="shared" si="2"/>
        <v>0</v>
      </c>
    </row>
    <row r="18" spans="1:14">
      <c r="A18" s="55" t="str">
        <f t="shared" si="1"/>
        <v>Y0DE0</v>
      </c>
      <c r="B18" s="55">
        <v>0</v>
      </c>
      <c r="C18" t="s">
        <v>2956</v>
      </c>
      <c r="D18" t="s">
        <v>2956</v>
      </c>
      <c r="E18" s="42">
        <v>44726</v>
      </c>
      <c r="F18">
        <v>141526</v>
      </c>
      <c r="G18" t="s">
        <v>2062</v>
      </c>
      <c r="J18">
        <v>0</v>
      </c>
      <c r="K18"/>
      <c r="M18" s="191">
        <f t="shared" si="0"/>
        <v>0</v>
      </c>
      <c r="N18" t="str">
        <f t="shared" si="2"/>
        <v>0</v>
      </c>
    </row>
    <row r="19" spans="1:14">
      <c r="A19" s="55" t="str">
        <f t="shared" si="1"/>
        <v>Y0DE0</v>
      </c>
      <c r="B19" s="55">
        <v>0</v>
      </c>
      <c r="C19" t="s">
        <v>2956</v>
      </c>
      <c r="D19" t="s">
        <v>2956</v>
      </c>
      <c r="E19" s="42">
        <v>44726</v>
      </c>
      <c r="F19">
        <v>141744</v>
      </c>
      <c r="G19" t="s">
        <v>2087</v>
      </c>
      <c r="J19">
        <v>0</v>
      </c>
      <c r="K19"/>
      <c r="M19" s="191">
        <f t="shared" si="0"/>
        <v>0</v>
      </c>
      <c r="N19" t="str">
        <f t="shared" si="2"/>
        <v>0</v>
      </c>
    </row>
    <row r="20" spans="1:14">
      <c r="A20" s="55" t="str">
        <f t="shared" si="1"/>
        <v>Y0DE0</v>
      </c>
      <c r="B20" s="55">
        <v>0</v>
      </c>
      <c r="C20" t="s">
        <v>2956</v>
      </c>
      <c r="D20" t="s">
        <v>2956</v>
      </c>
      <c r="E20" s="42">
        <v>44726</v>
      </c>
      <c r="F20">
        <v>141871</v>
      </c>
      <c r="G20" t="s">
        <v>2603</v>
      </c>
      <c r="J20">
        <v>0</v>
      </c>
      <c r="K20"/>
      <c r="M20" s="191">
        <f t="shared" si="0"/>
        <v>0</v>
      </c>
      <c r="N20" t="str">
        <f t="shared" si="2"/>
        <v>0</v>
      </c>
    </row>
    <row r="21" spans="1:14">
      <c r="A21" s="55" t="str">
        <f t="shared" si="1"/>
        <v>Y0DE0</v>
      </c>
      <c r="B21" s="55">
        <v>0</v>
      </c>
      <c r="C21" t="s">
        <v>2956</v>
      </c>
      <c r="D21" t="s">
        <v>2956</v>
      </c>
      <c r="E21" s="42">
        <v>44726</v>
      </c>
      <c r="F21">
        <v>160102</v>
      </c>
      <c r="G21" t="s">
        <v>2584</v>
      </c>
      <c r="J21">
        <v>0</v>
      </c>
      <c r="K21"/>
      <c r="M21" s="191">
        <f t="shared" si="0"/>
        <v>0</v>
      </c>
      <c r="N21" t="str">
        <f t="shared" si="2"/>
        <v>0</v>
      </c>
    </row>
    <row r="22" spans="1:14">
      <c r="A22" s="55" t="str">
        <f t="shared" si="1"/>
        <v>Y0DE0</v>
      </c>
      <c r="B22" s="55">
        <v>0</v>
      </c>
      <c r="C22" t="s">
        <v>2956</v>
      </c>
      <c r="D22" t="s">
        <v>2956</v>
      </c>
      <c r="E22" s="42">
        <v>44726</v>
      </c>
      <c r="F22">
        <v>160118</v>
      </c>
      <c r="G22" t="s">
        <v>2152</v>
      </c>
      <c r="J22">
        <v>0</v>
      </c>
      <c r="K22"/>
      <c r="M22" s="191">
        <f t="shared" si="0"/>
        <v>0</v>
      </c>
      <c r="N22" t="str">
        <f t="shared" si="2"/>
        <v>0</v>
      </c>
    </row>
    <row r="23" spans="1:14">
      <c r="A23" s="55" t="str">
        <f t="shared" si="1"/>
        <v>Y0DE0</v>
      </c>
      <c r="B23" s="55">
        <v>0</v>
      </c>
      <c r="C23" t="s">
        <v>2956</v>
      </c>
      <c r="D23" t="s">
        <v>2956</v>
      </c>
      <c r="E23" s="42">
        <v>44726</v>
      </c>
      <c r="F23">
        <v>160125</v>
      </c>
      <c r="G23" t="s">
        <v>2157</v>
      </c>
      <c r="J23">
        <v>0</v>
      </c>
      <c r="K23"/>
      <c r="M23" s="191">
        <f t="shared" si="0"/>
        <v>0</v>
      </c>
      <c r="N23" t="str">
        <f t="shared" si="2"/>
        <v>0</v>
      </c>
    </row>
    <row r="24" spans="1:14">
      <c r="A24" s="55" t="str">
        <f t="shared" si="1"/>
        <v>Y0DE0</v>
      </c>
      <c r="B24" s="55">
        <v>0</v>
      </c>
      <c r="C24" t="s">
        <v>2956</v>
      </c>
      <c r="D24" t="s">
        <v>2956</v>
      </c>
      <c r="E24" s="42">
        <v>44726</v>
      </c>
      <c r="F24">
        <v>170125</v>
      </c>
      <c r="G24" t="s">
        <v>2168</v>
      </c>
      <c r="J24">
        <v>0</v>
      </c>
      <c r="K24"/>
      <c r="M24" s="191">
        <f t="shared" si="0"/>
        <v>0</v>
      </c>
      <c r="N24" t="str">
        <f t="shared" si="2"/>
        <v>0</v>
      </c>
    </row>
    <row r="25" spans="1:14">
      <c r="A25" s="55" t="str">
        <f t="shared" si="1"/>
        <v>Y0DE0</v>
      </c>
      <c r="B25" s="55">
        <v>0</v>
      </c>
      <c r="C25" t="s">
        <v>2956</v>
      </c>
      <c r="D25" t="s">
        <v>2956</v>
      </c>
      <c r="E25" s="42">
        <v>44726</v>
      </c>
      <c r="F25">
        <v>170128</v>
      </c>
      <c r="G25" t="s">
        <v>2169</v>
      </c>
      <c r="J25">
        <v>0</v>
      </c>
      <c r="K25"/>
      <c r="M25" s="191">
        <f t="shared" si="0"/>
        <v>0</v>
      </c>
      <c r="N25" t="str">
        <f t="shared" si="2"/>
        <v>0</v>
      </c>
    </row>
    <row r="26" spans="1:14">
      <c r="A26" s="55" t="str">
        <f t="shared" si="1"/>
        <v>Y0DE0</v>
      </c>
      <c r="B26" s="55">
        <v>0</v>
      </c>
      <c r="C26" t="s">
        <v>2956</v>
      </c>
      <c r="D26" t="s">
        <v>2956</v>
      </c>
      <c r="E26" s="42">
        <v>44726</v>
      </c>
      <c r="F26">
        <v>201276</v>
      </c>
      <c r="G26" t="s">
        <v>2209</v>
      </c>
      <c r="J26">
        <v>424352408.58999997</v>
      </c>
      <c r="K26"/>
      <c r="M26" s="191">
        <f t="shared" si="0"/>
        <v>42.435240858999997</v>
      </c>
      <c r="N26" t="str">
        <f t="shared" si="2"/>
        <v>0</v>
      </c>
    </row>
    <row r="27" spans="1:14">
      <c r="A27" s="55" t="str">
        <f t="shared" si="1"/>
        <v>Y0DE1.2</v>
      </c>
      <c r="B27" s="55">
        <v>1.2</v>
      </c>
      <c r="C27" t="s">
        <v>2956</v>
      </c>
      <c r="D27" t="s">
        <v>2956</v>
      </c>
      <c r="E27" s="42">
        <v>44726</v>
      </c>
      <c r="F27">
        <v>201277</v>
      </c>
      <c r="G27" t="s">
        <v>2210</v>
      </c>
      <c r="J27">
        <v>0</v>
      </c>
      <c r="K27"/>
      <c r="M27" s="191">
        <f t="shared" si="0"/>
        <v>0</v>
      </c>
      <c r="N27" t="str">
        <f t="shared" si="2"/>
        <v>1</v>
      </c>
    </row>
    <row r="28" spans="1:14">
      <c r="A28" s="55" t="str">
        <f t="shared" si="1"/>
        <v>Y0DE1.2</v>
      </c>
      <c r="B28" s="55">
        <v>1.2</v>
      </c>
      <c r="C28" t="s">
        <v>2956</v>
      </c>
      <c r="D28" t="s">
        <v>2956</v>
      </c>
      <c r="E28" s="42">
        <v>44726</v>
      </c>
      <c r="F28">
        <v>201298</v>
      </c>
      <c r="G28" t="s">
        <v>2212</v>
      </c>
      <c r="J28">
        <v>0</v>
      </c>
      <c r="K28"/>
      <c r="M28" s="191">
        <f t="shared" si="0"/>
        <v>0</v>
      </c>
      <c r="N28" t="str">
        <f t="shared" si="2"/>
        <v>1</v>
      </c>
    </row>
    <row r="29" spans="1:14">
      <c r="A29" s="55" t="str">
        <f t="shared" si="1"/>
        <v>Y0DE0</v>
      </c>
      <c r="B29" s="55">
        <v>0</v>
      </c>
      <c r="C29" t="s">
        <v>2956</v>
      </c>
      <c r="D29" t="s">
        <v>2956</v>
      </c>
      <c r="E29" s="42">
        <v>44726</v>
      </c>
      <c r="F29">
        <v>201351</v>
      </c>
      <c r="G29" t="s">
        <v>2225</v>
      </c>
      <c r="J29">
        <v>341257599.73000002</v>
      </c>
      <c r="K29"/>
      <c r="M29" s="191">
        <f t="shared" si="0"/>
        <v>34.125759973000001</v>
      </c>
      <c r="N29" t="str">
        <f t="shared" si="2"/>
        <v>0</v>
      </c>
    </row>
    <row r="30" spans="1:14">
      <c r="A30" s="55" t="str">
        <f t="shared" si="1"/>
        <v>Y0DE1.2</v>
      </c>
      <c r="B30" s="55">
        <v>1.2</v>
      </c>
      <c r="C30" t="s">
        <v>2956</v>
      </c>
      <c r="D30" t="s">
        <v>2956</v>
      </c>
      <c r="E30" s="42">
        <v>44726</v>
      </c>
      <c r="F30">
        <v>201364</v>
      </c>
      <c r="G30" t="s">
        <v>2232</v>
      </c>
      <c r="J30">
        <v>0</v>
      </c>
      <c r="K30"/>
      <c r="M30" s="191">
        <f t="shared" si="0"/>
        <v>0</v>
      </c>
      <c r="N30" t="str">
        <f t="shared" si="2"/>
        <v>1</v>
      </c>
    </row>
    <row r="31" spans="1:14">
      <c r="A31" s="55" t="str">
        <f t="shared" si="1"/>
        <v>Y0DE1.2</v>
      </c>
      <c r="B31" s="55">
        <v>1.2</v>
      </c>
      <c r="C31" t="s">
        <v>2956</v>
      </c>
      <c r="D31" t="s">
        <v>2956</v>
      </c>
      <c r="E31" s="42">
        <v>44726</v>
      </c>
      <c r="F31">
        <v>201366</v>
      </c>
      <c r="G31" t="s">
        <v>2233</v>
      </c>
      <c r="J31">
        <v>0</v>
      </c>
      <c r="K31"/>
      <c r="M31" s="191">
        <f t="shared" si="0"/>
        <v>0</v>
      </c>
      <c r="N31" t="str">
        <f t="shared" si="2"/>
        <v>1</v>
      </c>
    </row>
    <row r="32" spans="1:14">
      <c r="A32" s="55" t="str">
        <f t="shared" si="1"/>
        <v>Y0DE0</v>
      </c>
      <c r="B32" s="55">
        <v>0</v>
      </c>
      <c r="C32" t="s">
        <v>2956</v>
      </c>
      <c r="D32" t="s">
        <v>2956</v>
      </c>
      <c r="E32" s="42">
        <v>44726</v>
      </c>
      <c r="F32">
        <v>210103</v>
      </c>
      <c r="G32" t="s">
        <v>2240</v>
      </c>
      <c r="J32">
        <v>-1543.64</v>
      </c>
      <c r="K32"/>
      <c r="M32" s="191">
        <f t="shared" si="0"/>
        <v>-1.5436400000000001E-4</v>
      </c>
      <c r="N32" t="str">
        <f t="shared" si="2"/>
        <v>0</v>
      </c>
    </row>
    <row r="33" spans="1:14">
      <c r="A33" s="55" t="str">
        <f t="shared" si="1"/>
        <v>Y0DE0</v>
      </c>
      <c r="B33" s="55">
        <v>0</v>
      </c>
      <c r="C33" t="s">
        <v>2956</v>
      </c>
      <c r="D33" t="s">
        <v>2956</v>
      </c>
      <c r="E33" s="42">
        <v>44726</v>
      </c>
      <c r="F33">
        <v>210106</v>
      </c>
      <c r="G33" t="s">
        <v>2241</v>
      </c>
      <c r="J33">
        <v>-4111201.09</v>
      </c>
      <c r="K33"/>
      <c r="M33" s="191">
        <f t="shared" si="0"/>
        <v>-0.41112010900000001</v>
      </c>
      <c r="N33" t="str">
        <f t="shared" si="2"/>
        <v>0</v>
      </c>
    </row>
    <row r="34" spans="1:14">
      <c r="A34" s="55" t="str">
        <f t="shared" si="1"/>
        <v>Y0DE0</v>
      </c>
      <c r="B34" s="55">
        <v>0</v>
      </c>
      <c r="C34" t="s">
        <v>2956</v>
      </c>
      <c r="D34" t="s">
        <v>2956</v>
      </c>
      <c r="E34" s="42">
        <v>44726</v>
      </c>
      <c r="F34">
        <v>210117</v>
      </c>
      <c r="G34" t="s">
        <v>2242</v>
      </c>
      <c r="J34">
        <v>-28237.14</v>
      </c>
      <c r="K34"/>
      <c r="M34" s="191">
        <f t="shared" si="0"/>
        <v>-2.8237139999999997E-3</v>
      </c>
      <c r="N34" t="str">
        <f t="shared" si="2"/>
        <v>0</v>
      </c>
    </row>
    <row r="35" spans="1:14">
      <c r="A35" s="55" t="str">
        <f t="shared" si="1"/>
        <v>Y0DE0</v>
      </c>
      <c r="B35" s="55">
        <v>0</v>
      </c>
      <c r="C35" t="s">
        <v>2956</v>
      </c>
      <c r="D35" t="s">
        <v>2956</v>
      </c>
      <c r="E35" s="42">
        <v>44726</v>
      </c>
      <c r="F35">
        <v>210132</v>
      </c>
      <c r="G35" t="s">
        <v>2244</v>
      </c>
      <c r="J35">
        <v>138.16</v>
      </c>
      <c r="K35"/>
      <c r="M35" s="191">
        <f t="shared" si="0"/>
        <v>1.3816E-5</v>
      </c>
      <c r="N35" t="str">
        <f t="shared" si="2"/>
        <v>0</v>
      </c>
    </row>
    <row r="36" spans="1:14">
      <c r="A36" s="55" t="str">
        <f t="shared" si="1"/>
        <v>Y0DE0</v>
      </c>
      <c r="B36" s="55">
        <v>0</v>
      </c>
      <c r="C36" t="s">
        <v>2956</v>
      </c>
      <c r="D36" t="s">
        <v>2956</v>
      </c>
      <c r="E36" s="42">
        <v>44726</v>
      </c>
      <c r="F36">
        <v>210138</v>
      </c>
      <c r="G36" t="s">
        <v>2791</v>
      </c>
      <c r="J36">
        <v>249.16</v>
      </c>
      <c r="K36"/>
      <c r="M36" s="191">
        <f t="shared" si="0"/>
        <v>2.4916E-5</v>
      </c>
      <c r="N36" t="str">
        <f t="shared" si="2"/>
        <v>0</v>
      </c>
    </row>
    <row r="37" spans="1:14">
      <c r="A37" s="55" t="str">
        <f t="shared" si="1"/>
        <v>Y0DE0</v>
      </c>
      <c r="B37" s="55">
        <v>0</v>
      </c>
      <c r="C37" t="s">
        <v>2956</v>
      </c>
      <c r="D37" t="s">
        <v>2956</v>
      </c>
      <c r="E37" s="42">
        <v>44726</v>
      </c>
      <c r="F37">
        <v>210140</v>
      </c>
      <c r="G37" t="s">
        <v>2245</v>
      </c>
      <c r="J37">
        <v>-1038.77</v>
      </c>
      <c r="K37"/>
      <c r="M37" s="191">
        <f t="shared" si="0"/>
        <v>-1.0387699999999999E-4</v>
      </c>
      <c r="N37" t="str">
        <f t="shared" si="2"/>
        <v>0</v>
      </c>
    </row>
    <row r="38" spans="1:14">
      <c r="A38" s="55" t="str">
        <f t="shared" si="1"/>
        <v>Y0DE0</v>
      </c>
      <c r="B38" s="55">
        <v>0</v>
      </c>
      <c r="C38" t="s">
        <v>2956</v>
      </c>
      <c r="D38" t="s">
        <v>2956</v>
      </c>
      <c r="E38" s="42">
        <v>44726</v>
      </c>
      <c r="F38">
        <v>210210</v>
      </c>
      <c r="G38" t="s">
        <v>2246</v>
      </c>
      <c r="J38">
        <v>0</v>
      </c>
      <c r="K38"/>
      <c r="M38" s="191">
        <f t="shared" si="0"/>
        <v>0</v>
      </c>
      <c r="N38" t="str">
        <f t="shared" si="2"/>
        <v>0</v>
      </c>
    </row>
    <row r="39" spans="1:14">
      <c r="A39" s="55" t="str">
        <f t="shared" si="1"/>
        <v>Y0DE0</v>
      </c>
      <c r="B39" s="55">
        <v>0</v>
      </c>
      <c r="C39" t="s">
        <v>2956</v>
      </c>
      <c r="D39" t="s">
        <v>2956</v>
      </c>
      <c r="E39" s="42">
        <v>44726</v>
      </c>
      <c r="F39">
        <v>210667</v>
      </c>
      <c r="G39" t="s">
        <v>2862</v>
      </c>
      <c r="J39">
        <v>-3268.93</v>
      </c>
      <c r="K39"/>
      <c r="M39" s="191">
        <f t="shared" si="0"/>
        <v>-3.2689299999999998E-4</v>
      </c>
      <c r="N39" t="str">
        <f t="shared" si="2"/>
        <v>0</v>
      </c>
    </row>
    <row r="40" spans="1:14">
      <c r="A40" s="55" t="str">
        <f t="shared" si="1"/>
        <v>Y0DE0</v>
      </c>
      <c r="B40" s="55">
        <v>0</v>
      </c>
      <c r="C40" t="s">
        <v>2956</v>
      </c>
      <c r="D40" t="s">
        <v>2956</v>
      </c>
      <c r="E40" s="42">
        <v>44726</v>
      </c>
      <c r="F40">
        <v>211103</v>
      </c>
      <c r="G40" t="s">
        <v>2249</v>
      </c>
      <c r="J40">
        <v>1.06</v>
      </c>
      <c r="K40"/>
      <c r="M40" s="191">
        <f t="shared" si="0"/>
        <v>1.0600000000000001E-7</v>
      </c>
      <c r="N40" t="str">
        <f t="shared" si="2"/>
        <v>0</v>
      </c>
    </row>
    <row r="41" spans="1:14">
      <c r="A41" s="55" t="str">
        <f t="shared" si="1"/>
        <v>Y0DE0</v>
      </c>
      <c r="B41" s="55">
        <v>0</v>
      </c>
      <c r="C41" t="s">
        <v>2956</v>
      </c>
      <c r="D41" t="s">
        <v>2956</v>
      </c>
      <c r="E41" s="42">
        <v>44726</v>
      </c>
      <c r="F41">
        <v>211106</v>
      </c>
      <c r="G41" t="s">
        <v>2250</v>
      </c>
      <c r="J41">
        <v>-85.9</v>
      </c>
      <c r="K41"/>
      <c r="M41" s="191">
        <f t="shared" si="0"/>
        <v>-8.5900000000000008E-6</v>
      </c>
      <c r="N41" t="str">
        <f t="shared" si="2"/>
        <v>0</v>
      </c>
    </row>
    <row r="42" spans="1:14">
      <c r="A42" s="55" t="str">
        <f t="shared" si="1"/>
        <v>Y0DE0</v>
      </c>
      <c r="B42" s="55">
        <v>0</v>
      </c>
      <c r="C42" t="s">
        <v>2956</v>
      </c>
      <c r="D42" t="s">
        <v>2956</v>
      </c>
      <c r="E42" s="42">
        <v>44726</v>
      </c>
      <c r="F42">
        <v>211121</v>
      </c>
      <c r="G42" t="s">
        <v>2252</v>
      </c>
      <c r="J42">
        <v>0</v>
      </c>
      <c r="K42"/>
      <c r="M42" s="191">
        <f t="shared" si="0"/>
        <v>0</v>
      </c>
      <c r="N42" t="str">
        <f t="shared" si="2"/>
        <v>0</v>
      </c>
    </row>
    <row r="43" spans="1:14">
      <c r="A43" s="55" t="str">
        <f t="shared" si="1"/>
        <v>Y0DE0</v>
      </c>
      <c r="B43" s="55">
        <v>0</v>
      </c>
      <c r="C43" t="s">
        <v>2956</v>
      </c>
      <c r="D43" t="s">
        <v>2956</v>
      </c>
      <c r="E43" s="42">
        <v>44726</v>
      </c>
      <c r="F43">
        <v>211146</v>
      </c>
      <c r="G43" t="s">
        <v>2749</v>
      </c>
      <c r="J43">
        <v>0</v>
      </c>
      <c r="K43"/>
      <c r="M43" s="191">
        <f t="shared" si="0"/>
        <v>0</v>
      </c>
      <c r="N43" t="str">
        <f t="shared" si="2"/>
        <v>0</v>
      </c>
    </row>
    <row r="44" spans="1:14">
      <c r="A44" s="55" t="str">
        <f t="shared" si="1"/>
        <v>Y0DE0</v>
      </c>
      <c r="B44" s="55">
        <v>0</v>
      </c>
      <c r="C44" t="s">
        <v>2956</v>
      </c>
      <c r="D44" t="s">
        <v>2956</v>
      </c>
      <c r="E44" s="42">
        <v>44726</v>
      </c>
      <c r="F44">
        <v>211172</v>
      </c>
      <c r="G44" t="s">
        <v>2262</v>
      </c>
      <c r="J44">
        <v>1744611.17</v>
      </c>
      <c r="K44"/>
      <c r="M44" s="191">
        <f t="shared" si="0"/>
        <v>0.174461117</v>
      </c>
      <c r="N44" t="str">
        <f t="shared" si="2"/>
        <v>0</v>
      </c>
    </row>
    <row r="45" spans="1:14">
      <c r="A45" s="55" t="str">
        <f t="shared" si="1"/>
        <v>Y0DE0</v>
      </c>
      <c r="B45" s="55">
        <v>0</v>
      </c>
      <c r="C45" t="s">
        <v>2956</v>
      </c>
      <c r="D45" t="s">
        <v>2956</v>
      </c>
      <c r="E45" s="42">
        <v>44726</v>
      </c>
      <c r="F45">
        <v>211632</v>
      </c>
      <c r="G45" t="s">
        <v>2543</v>
      </c>
      <c r="J45">
        <v>-3273.62</v>
      </c>
      <c r="K45"/>
      <c r="M45" s="191">
        <f t="shared" si="0"/>
        <v>-3.2736199999999999E-4</v>
      </c>
      <c r="N45" t="str">
        <f t="shared" si="2"/>
        <v>0</v>
      </c>
    </row>
    <row r="46" spans="1:14">
      <c r="A46" s="55" t="str">
        <f t="shared" si="1"/>
        <v>Y0DE0</v>
      </c>
      <c r="B46" s="55">
        <v>0</v>
      </c>
      <c r="C46" t="s">
        <v>2956</v>
      </c>
      <c r="D46" t="s">
        <v>2956</v>
      </c>
      <c r="E46" s="42">
        <v>44726</v>
      </c>
      <c r="F46">
        <v>260118</v>
      </c>
      <c r="G46" t="s">
        <v>2275</v>
      </c>
      <c r="J46">
        <v>0</v>
      </c>
      <c r="K46"/>
      <c r="M46" s="191">
        <f t="shared" si="0"/>
        <v>0</v>
      </c>
      <c r="N46" t="str">
        <f t="shared" si="2"/>
        <v>0</v>
      </c>
    </row>
    <row r="47" spans="1:14">
      <c r="A47" s="55" t="str">
        <f t="shared" si="1"/>
        <v>Y0DE0</v>
      </c>
      <c r="B47" s="55">
        <v>0</v>
      </c>
      <c r="C47" t="s">
        <v>2956</v>
      </c>
      <c r="D47" t="s">
        <v>2956</v>
      </c>
      <c r="E47" s="42">
        <v>44726</v>
      </c>
      <c r="F47">
        <v>260202</v>
      </c>
      <c r="G47" t="s">
        <v>2281</v>
      </c>
      <c r="J47">
        <v>0</v>
      </c>
      <c r="K47"/>
      <c r="M47" s="191">
        <f t="shared" si="0"/>
        <v>0</v>
      </c>
      <c r="N47" t="str">
        <f t="shared" si="2"/>
        <v>0</v>
      </c>
    </row>
    <row r="48" spans="1:14">
      <c r="A48" s="55" t="str">
        <f t="shared" si="1"/>
        <v>Y0DE0</v>
      </c>
      <c r="B48" s="55">
        <v>0</v>
      </c>
      <c r="C48" t="s">
        <v>2956</v>
      </c>
      <c r="D48" t="s">
        <v>2956</v>
      </c>
      <c r="E48" s="42">
        <v>44726</v>
      </c>
      <c r="F48">
        <v>260221</v>
      </c>
      <c r="G48" t="s">
        <v>2282</v>
      </c>
      <c r="J48">
        <v>0</v>
      </c>
      <c r="K48"/>
      <c r="M48" s="191">
        <f t="shared" si="0"/>
        <v>0</v>
      </c>
      <c r="N48" t="str">
        <f t="shared" si="2"/>
        <v>0</v>
      </c>
    </row>
    <row r="49" spans="1:14">
      <c r="A49" s="55" t="str">
        <f t="shared" si="1"/>
        <v>Y0DE0</v>
      </c>
      <c r="B49" s="55">
        <v>0</v>
      </c>
      <c r="C49" t="s">
        <v>2956</v>
      </c>
      <c r="D49" t="s">
        <v>2956</v>
      </c>
      <c r="E49" s="42">
        <v>44726</v>
      </c>
      <c r="F49">
        <v>260222</v>
      </c>
      <c r="G49" t="s">
        <v>2283</v>
      </c>
      <c r="J49">
        <v>0</v>
      </c>
      <c r="K49"/>
      <c r="M49" s="191">
        <f t="shared" si="0"/>
        <v>0</v>
      </c>
      <c r="N49" t="str">
        <f t="shared" si="2"/>
        <v>0</v>
      </c>
    </row>
    <row r="50" spans="1:14">
      <c r="A50" s="55" t="str">
        <f t="shared" si="1"/>
        <v>Y0DE0</v>
      </c>
      <c r="B50" s="55">
        <v>0</v>
      </c>
      <c r="C50" t="s">
        <v>2956</v>
      </c>
      <c r="D50" t="s">
        <v>2956</v>
      </c>
      <c r="E50" s="42">
        <v>44726</v>
      </c>
      <c r="F50">
        <v>260802</v>
      </c>
      <c r="G50" t="s">
        <v>2284</v>
      </c>
      <c r="J50">
        <v>0</v>
      </c>
      <c r="K50"/>
      <c r="M50" s="191">
        <f t="shared" si="0"/>
        <v>0</v>
      </c>
      <c r="N50" t="str">
        <f t="shared" si="2"/>
        <v>0</v>
      </c>
    </row>
    <row r="51" spans="1:14">
      <c r="A51" s="55" t="str">
        <f t="shared" si="1"/>
        <v>Y0DE0</v>
      </c>
      <c r="B51" s="55">
        <v>0</v>
      </c>
      <c r="C51" t="s">
        <v>2956</v>
      </c>
      <c r="D51" t="s">
        <v>2956</v>
      </c>
      <c r="E51" s="42">
        <v>44726</v>
      </c>
      <c r="F51">
        <v>260815</v>
      </c>
      <c r="G51" t="s">
        <v>2286</v>
      </c>
      <c r="J51">
        <v>-3345975</v>
      </c>
      <c r="K51"/>
      <c r="M51" s="191">
        <f t="shared" si="0"/>
        <v>-0.33459749999999999</v>
      </c>
      <c r="N51" t="str">
        <f t="shared" si="2"/>
        <v>0</v>
      </c>
    </row>
    <row r="52" spans="1:14">
      <c r="A52" s="55" t="str">
        <f t="shared" si="1"/>
        <v>Y0DE0</v>
      </c>
      <c r="B52" s="55">
        <v>0</v>
      </c>
      <c r="C52" t="s">
        <v>2956</v>
      </c>
      <c r="D52" t="s">
        <v>2956</v>
      </c>
      <c r="E52" s="42">
        <v>44726</v>
      </c>
      <c r="F52">
        <v>260836</v>
      </c>
      <c r="G52" t="s">
        <v>2705</v>
      </c>
      <c r="J52">
        <v>-7.17</v>
      </c>
      <c r="K52"/>
      <c r="M52" s="191">
        <f t="shared" si="0"/>
        <v>-7.1699999999999997E-7</v>
      </c>
      <c r="N52" t="str">
        <f t="shared" si="2"/>
        <v>0</v>
      </c>
    </row>
    <row r="53" spans="1:14">
      <c r="A53" s="55" t="str">
        <f t="shared" si="1"/>
        <v>Y0DE0</v>
      </c>
      <c r="B53" s="55">
        <v>0</v>
      </c>
      <c r="C53" t="s">
        <v>2956</v>
      </c>
      <c r="D53" t="s">
        <v>2956</v>
      </c>
      <c r="E53" s="42">
        <v>44726</v>
      </c>
      <c r="F53">
        <v>260837</v>
      </c>
      <c r="G53" t="s">
        <v>2706</v>
      </c>
      <c r="J53">
        <v>-7.17</v>
      </c>
      <c r="K53"/>
      <c r="M53" s="191">
        <f t="shared" si="0"/>
        <v>-7.1699999999999997E-7</v>
      </c>
      <c r="N53" t="str">
        <f t="shared" si="2"/>
        <v>0</v>
      </c>
    </row>
    <row r="54" spans="1:14">
      <c r="A54" s="55" t="str">
        <f t="shared" si="1"/>
        <v>Y0DE0</v>
      </c>
      <c r="B54" s="55">
        <v>0</v>
      </c>
      <c r="C54" t="s">
        <v>2956</v>
      </c>
      <c r="D54" t="s">
        <v>2956</v>
      </c>
      <c r="E54" s="42">
        <v>44726</v>
      </c>
      <c r="F54">
        <v>261027</v>
      </c>
      <c r="G54" t="s">
        <v>2855</v>
      </c>
      <c r="J54">
        <v>28272.53</v>
      </c>
      <c r="K54"/>
      <c r="M54" s="191">
        <f t="shared" si="0"/>
        <v>2.8272530000000001E-3</v>
      </c>
      <c r="N54" t="str">
        <f t="shared" si="2"/>
        <v>0</v>
      </c>
    </row>
    <row r="55" spans="1:14">
      <c r="A55" s="55" t="str">
        <f t="shared" si="1"/>
        <v>Y0DE0</v>
      </c>
      <c r="B55" s="55">
        <v>0</v>
      </c>
      <c r="C55" t="s">
        <v>2956</v>
      </c>
      <c r="D55" t="s">
        <v>2956</v>
      </c>
      <c r="E55" s="42">
        <v>44726</v>
      </c>
      <c r="F55">
        <v>261262</v>
      </c>
      <c r="G55" t="s">
        <v>2709</v>
      </c>
      <c r="J55">
        <v>22.8</v>
      </c>
      <c r="K55"/>
      <c r="M55" s="191">
        <f t="shared" si="0"/>
        <v>2.2800000000000002E-6</v>
      </c>
      <c r="N55" t="str">
        <f t="shared" si="2"/>
        <v>0</v>
      </c>
    </row>
    <row r="56" spans="1:14">
      <c r="A56" s="55" t="str">
        <f t="shared" si="1"/>
        <v>Y0DE0</v>
      </c>
      <c r="B56" s="55">
        <v>0</v>
      </c>
      <c r="C56" t="s">
        <v>2956</v>
      </c>
      <c r="D56" t="s">
        <v>2956</v>
      </c>
      <c r="E56" s="42">
        <v>44726</v>
      </c>
      <c r="F56">
        <v>281101</v>
      </c>
      <c r="G56" t="s">
        <v>2296</v>
      </c>
      <c r="J56">
        <v>-727291336.05999994</v>
      </c>
      <c r="K56"/>
      <c r="M56" s="191">
        <f t="shared" si="0"/>
        <v>-72.729133605999991</v>
      </c>
      <c r="N56" t="str">
        <f t="shared" si="2"/>
        <v>0</v>
      </c>
    </row>
    <row r="57" spans="1:14">
      <c r="A57" s="55" t="str">
        <f t="shared" si="1"/>
        <v>Y0DE0</v>
      </c>
      <c r="B57" s="55">
        <v>0</v>
      </c>
      <c r="C57" t="s">
        <v>2956</v>
      </c>
      <c r="D57" t="s">
        <v>2956</v>
      </c>
      <c r="E57" s="42">
        <v>44726</v>
      </c>
      <c r="F57">
        <v>281102</v>
      </c>
      <c r="G57" t="s">
        <v>2544</v>
      </c>
      <c r="J57">
        <v>-17293081</v>
      </c>
      <c r="K57"/>
      <c r="M57" s="191">
        <f t="shared" si="0"/>
        <v>-1.7293080999999999</v>
      </c>
      <c r="N57" t="str">
        <f t="shared" si="2"/>
        <v>0</v>
      </c>
    </row>
    <row r="58" spans="1:14">
      <c r="A58" s="55" t="str">
        <f t="shared" si="1"/>
        <v>Y0DE0</v>
      </c>
      <c r="B58" s="55">
        <v>0</v>
      </c>
      <c r="C58" t="s">
        <v>2956</v>
      </c>
      <c r="D58" t="s">
        <v>2956</v>
      </c>
      <c r="E58" s="42">
        <v>44726</v>
      </c>
      <c r="F58">
        <v>281212</v>
      </c>
      <c r="G58" t="s">
        <v>2314</v>
      </c>
      <c r="J58">
        <v>0</v>
      </c>
      <c r="K58"/>
      <c r="M58" s="191">
        <f t="shared" si="0"/>
        <v>0</v>
      </c>
      <c r="N58" t="str">
        <f t="shared" si="2"/>
        <v>0</v>
      </c>
    </row>
    <row r="59" spans="1:14">
      <c r="A59" s="55" t="str">
        <f t="shared" si="1"/>
        <v>Y0DE5.3</v>
      </c>
      <c r="B59" s="55">
        <v>5.3</v>
      </c>
      <c r="C59" t="s">
        <v>2956</v>
      </c>
      <c r="D59" t="s">
        <v>2956</v>
      </c>
      <c r="E59" s="42">
        <v>44726</v>
      </c>
      <c r="F59">
        <v>301234</v>
      </c>
      <c r="G59" t="s">
        <v>2342</v>
      </c>
      <c r="J59">
        <v>-22697025.5</v>
      </c>
      <c r="K59"/>
      <c r="M59" s="191">
        <f t="shared" si="0"/>
        <v>-2.2697025499999999</v>
      </c>
      <c r="N59" t="str">
        <f t="shared" si="2"/>
        <v>5</v>
      </c>
    </row>
    <row r="60" spans="1:14">
      <c r="A60" s="55" t="str">
        <f t="shared" si="1"/>
        <v>Y0DE5.2</v>
      </c>
      <c r="B60" s="55">
        <v>5.2</v>
      </c>
      <c r="C60" t="s">
        <v>2956</v>
      </c>
      <c r="D60" t="s">
        <v>2956</v>
      </c>
      <c r="E60" s="42">
        <v>44726</v>
      </c>
      <c r="F60">
        <v>304213</v>
      </c>
      <c r="G60" t="s">
        <v>2351</v>
      </c>
      <c r="J60">
        <v>-7746385.5499999998</v>
      </c>
      <c r="K60"/>
      <c r="M60" s="191">
        <f t="shared" si="0"/>
        <v>-0.77463855500000001</v>
      </c>
      <c r="N60" t="str">
        <f t="shared" si="2"/>
        <v>5</v>
      </c>
    </row>
    <row r="61" spans="1:14">
      <c r="A61" s="55" t="str">
        <f t="shared" si="1"/>
        <v>Y0DE5.2</v>
      </c>
      <c r="B61" s="55">
        <v>5.2</v>
      </c>
      <c r="C61" t="s">
        <v>2956</v>
      </c>
      <c r="D61" t="s">
        <v>2956</v>
      </c>
      <c r="E61" s="42">
        <v>44726</v>
      </c>
      <c r="F61">
        <v>304217</v>
      </c>
      <c r="G61" t="s">
        <v>2355</v>
      </c>
      <c r="J61">
        <v>-24876519.379999999</v>
      </c>
      <c r="K61"/>
      <c r="M61" s="191">
        <f t="shared" si="0"/>
        <v>-2.487651938</v>
      </c>
      <c r="N61" t="str">
        <f t="shared" si="2"/>
        <v>5</v>
      </c>
    </row>
    <row r="62" spans="1:14">
      <c r="A62" s="55" t="str">
        <f t="shared" si="1"/>
        <v>Y0DE5.2</v>
      </c>
      <c r="B62" s="55">
        <v>5.2</v>
      </c>
      <c r="C62" t="s">
        <v>2956</v>
      </c>
      <c r="D62" t="s">
        <v>2956</v>
      </c>
      <c r="E62" s="42">
        <v>44726</v>
      </c>
      <c r="F62">
        <v>304232</v>
      </c>
      <c r="G62" t="s">
        <v>2358</v>
      </c>
      <c r="J62">
        <v>-35210.57</v>
      </c>
      <c r="K62"/>
      <c r="M62" s="191">
        <f t="shared" si="0"/>
        <v>-3.5210570000000002E-3</v>
      </c>
      <c r="N62" t="str">
        <f t="shared" si="2"/>
        <v>5</v>
      </c>
    </row>
    <row r="63" spans="1:14">
      <c r="A63" s="55" t="str">
        <f t="shared" si="1"/>
        <v>Y0DE5.2</v>
      </c>
      <c r="B63" s="55">
        <v>5.2</v>
      </c>
      <c r="C63" t="s">
        <v>2956</v>
      </c>
      <c r="D63" t="s">
        <v>2956</v>
      </c>
      <c r="E63" s="42">
        <v>44726</v>
      </c>
      <c r="F63">
        <v>304233</v>
      </c>
      <c r="G63" t="s">
        <v>2359</v>
      </c>
      <c r="J63">
        <v>-6339327</v>
      </c>
      <c r="K63"/>
      <c r="M63" s="191">
        <f t="shared" si="0"/>
        <v>-0.63393270000000002</v>
      </c>
      <c r="N63" t="str">
        <f t="shared" si="2"/>
        <v>5</v>
      </c>
    </row>
    <row r="64" spans="1:14">
      <c r="A64" s="55" t="str">
        <f t="shared" si="1"/>
        <v>Y0DE5.5</v>
      </c>
      <c r="B64" s="55">
        <v>5.5</v>
      </c>
      <c r="C64" t="s">
        <v>2956</v>
      </c>
      <c r="D64" t="s">
        <v>2956</v>
      </c>
      <c r="E64" s="42">
        <v>44726</v>
      </c>
      <c r="F64">
        <v>304749</v>
      </c>
      <c r="G64" t="s">
        <v>2368</v>
      </c>
      <c r="J64">
        <v>-0.34</v>
      </c>
      <c r="K64"/>
      <c r="M64" s="191">
        <f t="shared" si="0"/>
        <v>-3.4E-8</v>
      </c>
      <c r="N64" t="str">
        <f t="shared" si="2"/>
        <v>5</v>
      </c>
    </row>
    <row r="65" spans="1:14">
      <c r="A65" s="55" t="str">
        <f t="shared" si="1"/>
        <v>Y0DE5.5</v>
      </c>
      <c r="B65" s="55">
        <v>5.5</v>
      </c>
      <c r="C65" t="s">
        <v>2956</v>
      </c>
      <c r="D65" t="s">
        <v>2956</v>
      </c>
      <c r="E65" s="42">
        <v>44726</v>
      </c>
      <c r="F65">
        <v>304751</v>
      </c>
      <c r="G65" t="s">
        <v>2369</v>
      </c>
      <c r="J65">
        <v>0.34</v>
      </c>
      <c r="K65"/>
      <c r="M65" s="191">
        <f t="shared" si="0"/>
        <v>3.4E-8</v>
      </c>
      <c r="N65" t="str">
        <f t="shared" si="2"/>
        <v>5</v>
      </c>
    </row>
    <row r="66" spans="1:14">
      <c r="A66" s="55" t="str">
        <f t="shared" si="1"/>
        <v>Y0DE5.5</v>
      </c>
      <c r="B66" s="55">
        <v>5.5</v>
      </c>
      <c r="C66" t="s">
        <v>2956</v>
      </c>
      <c r="D66" t="s">
        <v>2956</v>
      </c>
      <c r="E66" s="42">
        <v>44726</v>
      </c>
      <c r="F66">
        <v>305105</v>
      </c>
      <c r="G66" t="s">
        <v>2667</v>
      </c>
      <c r="J66">
        <v>-61.3</v>
      </c>
      <c r="K66"/>
      <c r="M66" s="191">
        <f t="shared" si="0"/>
        <v>-6.1299999999999998E-6</v>
      </c>
      <c r="N66" t="str">
        <f t="shared" si="2"/>
        <v>5</v>
      </c>
    </row>
    <row r="67" spans="1:14">
      <c r="A67" s="55" t="str">
        <f t="shared" si="1"/>
        <v>Y0DE5.5</v>
      </c>
      <c r="B67" s="55">
        <v>5.5</v>
      </c>
      <c r="C67" t="s">
        <v>2956</v>
      </c>
      <c r="D67" t="s">
        <v>2956</v>
      </c>
      <c r="E67" s="42">
        <v>44726</v>
      </c>
      <c r="F67">
        <v>305144</v>
      </c>
      <c r="G67" t="s">
        <v>2391</v>
      </c>
      <c r="J67">
        <v>16.399999999999999</v>
      </c>
      <c r="K67"/>
      <c r="M67" s="191">
        <f t="shared" ref="M67:M130" si="3">J67/10000000</f>
        <v>1.6399999999999998E-6</v>
      </c>
      <c r="N67" t="str">
        <f t="shared" si="2"/>
        <v>5</v>
      </c>
    </row>
    <row r="68" spans="1:14">
      <c r="A68" s="55" t="str">
        <f t="shared" ref="A68:A131" si="4">C68&amp;B68</f>
        <v>Y0DE5.5</v>
      </c>
      <c r="B68" s="55">
        <v>5.5</v>
      </c>
      <c r="C68" t="s">
        <v>2956</v>
      </c>
      <c r="D68" t="s">
        <v>2956</v>
      </c>
      <c r="E68" s="42">
        <v>44726</v>
      </c>
      <c r="F68">
        <v>310115</v>
      </c>
      <c r="G68" t="s">
        <v>2398</v>
      </c>
      <c r="J68">
        <v>-16.399999999999999</v>
      </c>
      <c r="K68"/>
      <c r="M68" s="191">
        <f t="shared" si="3"/>
        <v>-1.6399999999999998E-6</v>
      </c>
      <c r="N68" t="str">
        <f t="shared" ref="N68:N131" si="5">LEFT(B68,1)</f>
        <v>5</v>
      </c>
    </row>
    <row r="69" spans="1:14">
      <c r="A69" s="55" t="str">
        <f t="shared" si="4"/>
        <v>Y0DE0</v>
      </c>
      <c r="B69" s="55">
        <v>0</v>
      </c>
      <c r="C69" t="s">
        <v>2956</v>
      </c>
      <c r="D69" t="s">
        <v>2956</v>
      </c>
      <c r="E69" s="42">
        <v>44726</v>
      </c>
      <c r="F69">
        <v>311621</v>
      </c>
      <c r="G69" t="s">
        <v>2410</v>
      </c>
      <c r="J69">
        <v>14575814</v>
      </c>
      <c r="K69"/>
      <c r="M69" s="191">
        <f t="shared" si="3"/>
        <v>1.4575814</v>
      </c>
      <c r="N69" t="str">
        <f t="shared" si="5"/>
        <v>0</v>
      </c>
    </row>
    <row r="70" spans="1:14">
      <c r="A70" s="55" t="str">
        <f t="shared" si="4"/>
        <v>Y0DE0</v>
      </c>
      <c r="B70" s="55">
        <v>0</v>
      </c>
      <c r="C70" t="s">
        <v>2956</v>
      </c>
      <c r="D70" t="s">
        <v>2956</v>
      </c>
      <c r="E70" s="42">
        <v>44726</v>
      </c>
      <c r="F70">
        <v>311624</v>
      </c>
      <c r="G70" t="s">
        <v>2919</v>
      </c>
      <c r="J70">
        <v>2717267</v>
      </c>
      <c r="K70"/>
      <c r="M70" s="191">
        <f t="shared" si="3"/>
        <v>0.27172669999999999</v>
      </c>
      <c r="N70" t="str">
        <f t="shared" si="5"/>
        <v>0</v>
      </c>
    </row>
    <row r="71" spans="1:14">
      <c r="A71" s="55" t="str">
        <f t="shared" si="4"/>
        <v>Y0DE6.3</v>
      </c>
      <c r="B71" s="55">
        <v>6.3</v>
      </c>
      <c r="C71" t="s">
        <v>2956</v>
      </c>
      <c r="D71" t="s">
        <v>2956</v>
      </c>
      <c r="E71" s="42">
        <v>44726</v>
      </c>
      <c r="F71">
        <v>401201</v>
      </c>
      <c r="G71" t="s">
        <v>2419</v>
      </c>
      <c r="J71">
        <v>5983.46</v>
      </c>
      <c r="K71"/>
      <c r="M71" s="191">
        <f t="shared" si="3"/>
        <v>5.9834600000000003E-4</v>
      </c>
      <c r="N71" t="str">
        <f t="shared" si="5"/>
        <v>6</v>
      </c>
    </row>
    <row r="72" spans="1:14">
      <c r="A72" s="55" t="str">
        <f t="shared" si="4"/>
        <v>Y0DE0</v>
      </c>
      <c r="B72" s="55">
        <v>0</v>
      </c>
      <c r="C72" t="s">
        <v>2956</v>
      </c>
      <c r="D72" t="s">
        <v>2956</v>
      </c>
      <c r="E72" s="42">
        <v>44726</v>
      </c>
      <c r="F72">
        <v>401237</v>
      </c>
      <c r="G72" t="s">
        <v>2428</v>
      </c>
      <c r="J72">
        <v>12002.28</v>
      </c>
      <c r="K72"/>
      <c r="M72" s="191">
        <f t="shared" si="3"/>
        <v>1.200228E-3</v>
      </c>
      <c r="N72" t="str">
        <f t="shared" si="5"/>
        <v>0</v>
      </c>
    </row>
    <row r="73" spans="1:14">
      <c r="A73" s="55" t="str">
        <f t="shared" si="4"/>
        <v>Y0DE6.3</v>
      </c>
      <c r="B73" s="55">
        <v>6.3</v>
      </c>
      <c r="C73" t="s">
        <v>2956</v>
      </c>
      <c r="D73" t="s">
        <v>2956</v>
      </c>
      <c r="E73" s="42">
        <v>44726</v>
      </c>
      <c r="F73">
        <v>401532</v>
      </c>
      <c r="G73" t="s">
        <v>2434</v>
      </c>
      <c r="J73">
        <v>1799330.46</v>
      </c>
      <c r="K73"/>
      <c r="M73" s="191">
        <f t="shared" si="3"/>
        <v>0.17993304599999999</v>
      </c>
      <c r="N73" t="str">
        <f t="shared" si="5"/>
        <v>6</v>
      </c>
    </row>
    <row r="74" spans="1:14">
      <c r="A74" s="55" t="str">
        <f t="shared" si="4"/>
        <v>Y0DE6.3</v>
      </c>
      <c r="B74" s="55">
        <v>6.3</v>
      </c>
      <c r="C74" t="s">
        <v>2956</v>
      </c>
      <c r="D74" t="s">
        <v>2956</v>
      </c>
      <c r="E74" s="42">
        <v>44726</v>
      </c>
      <c r="F74">
        <v>401707</v>
      </c>
      <c r="G74" t="s">
        <v>2680</v>
      </c>
      <c r="J74">
        <v>0</v>
      </c>
      <c r="K74"/>
      <c r="M74" s="191">
        <f t="shared" si="3"/>
        <v>0</v>
      </c>
      <c r="N74" t="str">
        <f t="shared" si="5"/>
        <v>6</v>
      </c>
    </row>
    <row r="75" spans="1:14">
      <c r="A75" s="55" t="str">
        <f t="shared" si="4"/>
        <v>Y0DE6.3</v>
      </c>
      <c r="B75" s="55">
        <v>6.3</v>
      </c>
      <c r="C75" t="s">
        <v>2956</v>
      </c>
      <c r="D75" t="s">
        <v>2956</v>
      </c>
      <c r="E75" s="42">
        <v>44726</v>
      </c>
      <c r="F75">
        <v>401708</v>
      </c>
      <c r="G75" t="s">
        <v>2681</v>
      </c>
      <c r="J75">
        <v>0</v>
      </c>
      <c r="K75"/>
      <c r="M75" s="191">
        <f t="shared" si="3"/>
        <v>0</v>
      </c>
      <c r="N75" t="str">
        <f t="shared" si="5"/>
        <v>6</v>
      </c>
    </row>
    <row r="76" spans="1:14">
      <c r="A76" s="55" t="str">
        <f t="shared" si="4"/>
        <v>Y0DE6.2</v>
      </c>
      <c r="B76" s="55">
        <v>6.2</v>
      </c>
      <c r="C76" t="s">
        <v>2956</v>
      </c>
      <c r="D76" t="s">
        <v>2956</v>
      </c>
      <c r="E76" s="42">
        <v>44726</v>
      </c>
      <c r="F76">
        <v>402106</v>
      </c>
      <c r="G76" t="s">
        <v>2437</v>
      </c>
      <c r="J76">
        <v>4364.83</v>
      </c>
      <c r="K76"/>
      <c r="M76" s="191">
        <f t="shared" si="3"/>
        <v>4.3648299999999999E-4</v>
      </c>
      <c r="N76" t="str">
        <f t="shared" si="5"/>
        <v>6</v>
      </c>
    </row>
    <row r="77" spans="1:14">
      <c r="A77" s="55" t="str">
        <f t="shared" si="4"/>
        <v>Y0DE6.3</v>
      </c>
      <c r="B77" s="55">
        <v>6.3</v>
      </c>
      <c r="C77" t="s">
        <v>2956</v>
      </c>
      <c r="D77" t="s">
        <v>2956</v>
      </c>
      <c r="E77" s="42">
        <v>44726</v>
      </c>
      <c r="F77">
        <v>402113</v>
      </c>
      <c r="G77" t="s">
        <v>2438</v>
      </c>
      <c r="J77">
        <v>52696.56</v>
      </c>
      <c r="K77"/>
      <c r="M77" s="191">
        <f t="shared" si="3"/>
        <v>5.2696560000000002E-3</v>
      </c>
      <c r="N77" t="str">
        <f t="shared" si="5"/>
        <v>6</v>
      </c>
    </row>
    <row r="78" spans="1:14">
      <c r="A78" s="55" t="str">
        <f t="shared" si="4"/>
        <v>Y0DE6.3</v>
      </c>
      <c r="B78" s="55">
        <v>6.3</v>
      </c>
      <c r="C78" t="s">
        <v>2956</v>
      </c>
      <c r="D78" t="s">
        <v>2956</v>
      </c>
      <c r="E78" s="42">
        <v>44726</v>
      </c>
      <c r="F78">
        <v>402125</v>
      </c>
      <c r="G78" t="s">
        <v>2914</v>
      </c>
      <c r="J78">
        <v>1278.47</v>
      </c>
      <c r="K78"/>
      <c r="M78" s="191">
        <f t="shared" si="3"/>
        <v>1.27847E-4</v>
      </c>
      <c r="N78" t="str">
        <f t="shared" si="5"/>
        <v>6</v>
      </c>
    </row>
    <row r="79" spans="1:14">
      <c r="A79" s="55" t="str">
        <f t="shared" si="4"/>
        <v>Y0DE6.2a</v>
      </c>
      <c r="B79" s="55" t="s">
        <v>4602</v>
      </c>
      <c r="C79" t="s">
        <v>2956</v>
      </c>
      <c r="D79" t="s">
        <v>2956</v>
      </c>
      <c r="E79" s="42">
        <v>44726</v>
      </c>
      <c r="F79">
        <v>402128</v>
      </c>
      <c r="G79" t="s">
        <v>2440</v>
      </c>
      <c r="J79">
        <v>0</v>
      </c>
      <c r="K79"/>
      <c r="M79" s="191">
        <f t="shared" si="3"/>
        <v>0</v>
      </c>
      <c r="N79" t="str">
        <f t="shared" si="5"/>
        <v>6</v>
      </c>
    </row>
    <row r="80" spans="1:14">
      <c r="A80" s="55" t="str">
        <f t="shared" si="4"/>
        <v>Y0DE6.3</v>
      </c>
      <c r="B80" s="55">
        <v>6.3</v>
      </c>
      <c r="C80" t="s">
        <v>2956</v>
      </c>
      <c r="D80" t="s">
        <v>2956</v>
      </c>
      <c r="E80" s="42">
        <v>44726</v>
      </c>
      <c r="F80">
        <v>402233</v>
      </c>
      <c r="G80" t="s">
        <v>2458</v>
      </c>
      <c r="J80">
        <v>9011.57</v>
      </c>
      <c r="K80"/>
      <c r="M80" s="191">
        <f t="shared" si="3"/>
        <v>9.0115699999999998E-4</v>
      </c>
      <c r="N80" t="str">
        <f t="shared" si="5"/>
        <v>6</v>
      </c>
    </row>
    <row r="81" spans="1:14">
      <c r="A81" s="55" t="str">
        <f t="shared" si="4"/>
        <v>Y0DE6.1</v>
      </c>
      <c r="B81" s="55">
        <v>6.1</v>
      </c>
      <c r="C81" t="s">
        <v>2956</v>
      </c>
      <c r="D81" t="s">
        <v>2956</v>
      </c>
      <c r="E81" s="42">
        <v>44726</v>
      </c>
      <c r="F81">
        <v>402257</v>
      </c>
      <c r="G81" t="s">
        <v>2465</v>
      </c>
      <c r="J81">
        <v>0</v>
      </c>
      <c r="K81"/>
      <c r="M81" s="191">
        <f t="shared" si="3"/>
        <v>0</v>
      </c>
      <c r="N81" t="str">
        <f t="shared" si="5"/>
        <v>6</v>
      </c>
    </row>
    <row r="82" spans="1:14">
      <c r="A82" s="55" t="str">
        <f t="shared" si="4"/>
        <v>Y0DE0</v>
      </c>
      <c r="B82" s="55">
        <v>0</v>
      </c>
      <c r="C82" t="s">
        <v>2956</v>
      </c>
      <c r="D82" t="s">
        <v>2956</v>
      </c>
      <c r="E82" s="42">
        <v>44726</v>
      </c>
      <c r="F82">
        <v>402328</v>
      </c>
      <c r="G82" t="s">
        <v>2478</v>
      </c>
      <c r="J82">
        <v>554944.01</v>
      </c>
      <c r="K82"/>
      <c r="M82" s="191">
        <f t="shared" si="3"/>
        <v>5.5494400999999999E-2</v>
      </c>
      <c r="N82" t="str">
        <f t="shared" si="5"/>
        <v>0</v>
      </c>
    </row>
    <row r="83" spans="1:14">
      <c r="A83" s="55" t="str">
        <f t="shared" si="4"/>
        <v>Y0DE6.3</v>
      </c>
      <c r="B83" s="55">
        <v>6.3</v>
      </c>
      <c r="C83" t="s">
        <v>2956</v>
      </c>
      <c r="D83" t="s">
        <v>2956</v>
      </c>
      <c r="E83" s="42">
        <v>44726</v>
      </c>
      <c r="F83">
        <v>402381</v>
      </c>
      <c r="G83" t="s">
        <v>2491</v>
      </c>
      <c r="J83">
        <v>713261.89</v>
      </c>
      <c r="K83"/>
      <c r="M83" s="191">
        <f t="shared" si="3"/>
        <v>7.1326188999999998E-2</v>
      </c>
      <c r="N83" t="str">
        <f t="shared" si="5"/>
        <v>6</v>
      </c>
    </row>
    <row r="84" spans="1:14">
      <c r="A84" s="55" t="str">
        <f t="shared" si="4"/>
        <v>Y0DE6.3</v>
      </c>
      <c r="B84" s="55">
        <v>6.3</v>
      </c>
      <c r="C84" t="s">
        <v>2956</v>
      </c>
      <c r="D84" t="s">
        <v>2956</v>
      </c>
      <c r="E84" s="42">
        <v>44726</v>
      </c>
      <c r="F84">
        <v>402404</v>
      </c>
      <c r="G84" t="s">
        <v>2492</v>
      </c>
      <c r="J84">
        <v>72667.77</v>
      </c>
      <c r="K84"/>
      <c r="M84" s="191">
        <f t="shared" si="3"/>
        <v>7.2667770000000003E-3</v>
      </c>
      <c r="N84" t="str">
        <f t="shared" si="5"/>
        <v>6</v>
      </c>
    </row>
    <row r="85" spans="1:14">
      <c r="A85" s="55" t="str">
        <f t="shared" si="4"/>
        <v>Y0DE5.3</v>
      </c>
      <c r="B85" s="55">
        <v>5.3</v>
      </c>
      <c r="C85" t="s">
        <v>2956</v>
      </c>
      <c r="D85" t="s">
        <v>2956</v>
      </c>
      <c r="E85" s="42">
        <v>44726</v>
      </c>
      <c r="F85">
        <v>440161</v>
      </c>
      <c r="G85" t="s">
        <v>2511</v>
      </c>
      <c r="J85">
        <v>20170700.5</v>
      </c>
      <c r="K85"/>
      <c r="M85" s="191">
        <f t="shared" si="3"/>
        <v>2.0170700500000001</v>
      </c>
      <c r="N85" t="str">
        <f t="shared" si="5"/>
        <v>5</v>
      </c>
    </row>
    <row r="86" spans="1:14">
      <c r="A86" s="55" t="str">
        <f t="shared" si="4"/>
        <v>Y0DE6.3</v>
      </c>
      <c r="B86" s="55">
        <v>6.3</v>
      </c>
      <c r="C86" t="s">
        <v>2956</v>
      </c>
      <c r="D86" t="s">
        <v>2956</v>
      </c>
      <c r="E86" s="42">
        <v>44726</v>
      </c>
      <c r="F86">
        <v>440350</v>
      </c>
      <c r="G86" t="s">
        <v>2684</v>
      </c>
      <c r="J86">
        <v>0</v>
      </c>
      <c r="K86"/>
      <c r="M86" s="191">
        <f t="shared" si="3"/>
        <v>0</v>
      </c>
      <c r="N86" t="str">
        <f t="shared" si="5"/>
        <v>6</v>
      </c>
    </row>
    <row r="87" spans="1:14">
      <c r="A87" s="55" t="str">
        <f t="shared" si="4"/>
        <v>Y0DE6.3</v>
      </c>
      <c r="B87" s="55">
        <v>6.3</v>
      </c>
      <c r="C87" t="s">
        <v>2956</v>
      </c>
      <c r="D87" t="s">
        <v>2956</v>
      </c>
      <c r="E87" s="42">
        <v>44726</v>
      </c>
      <c r="F87">
        <v>440351</v>
      </c>
      <c r="G87" t="s">
        <v>2685</v>
      </c>
      <c r="J87">
        <v>0</v>
      </c>
      <c r="K87"/>
      <c r="M87" s="191">
        <f t="shared" si="3"/>
        <v>0</v>
      </c>
      <c r="N87" t="str">
        <f t="shared" si="5"/>
        <v>6</v>
      </c>
    </row>
    <row r="88" spans="1:14">
      <c r="A88" s="55" t="str">
        <f t="shared" si="4"/>
        <v>Y0DE6.3</v>
      </c>
      <c r="B88" s="55">
        <v>6.3</v>
      </c>
      <c r="C88" t="s">
        <v>2956</v>
      </c>
      <c r="D88" t="s">
        <v>2956</v>
      </c>
      <c r="E88" s="42">
        <v>44726</v>
      </c>
      <c r="F88">
        <v>440416</v>
      </c>
      <c r="G88" t="s">
        <v>664</v>
      </c>
      <c r="J88">
        <v>-146002.66</v>
      </c>
      <c r="K88"/>
      <c r="M88" s="191">
        <f t="shared" si="3"/>
        <v>-1.4600266000000001E-2</v>
      </c>
      <c r="N88" t="str">
        <f t="shared" si="5"/>
        <v>6</v>
      </c>
    </row>
    <row r="89" spans="1:14">
      <c r="A89" s="55" t="str">
        <f t="shared" si="4"/>
        <v>Y0DE6.3</v>
      </c>
      <c r="B89" s="55">
        <v>6.3</v>
      </c>
      <c r="C89" t="s">
        <v>2956</v>
      </c>
      <c r="D89" t="s">
        <v>2956</v>
      </c>
      <c r="E89" s="42">
        <v>44726</v>
      </c>
      <c r="F89">
        <v>440509</v>
      </c>
      <c r="G89" t="s">
        <v>2524</v>
      </c>
      <c r="J89">
        <v>120734.9</v>
      </c>
      <c r="K89"/>
      <c r="M89" s="191">
        <f t="shared" si="3"/>
        <v>1.2073489999999999E-2</v>
      </c>
      <c r="N89" t="str">
        <f t="shared" si="5"/>
        <v>6</v>
      </c>
    </row>
    <row r="90" spans="1:14">
      <c r="A90" s="55" t="str">
        <f t="shared" si="4"/>
        <v>Y0DE6.1</v>
      </c>
      <c r="B90" s="55">
        <v>6.1</v>
      </c>
      <c r="C90" t="s">
        <v>2956</v>
      </c>
      <c r="D90" t="s">
        <v>2956</v>
      </c>
      <c r="E90" s="42">
        <v>44726</v>
      </c>
      <c r="F90">
        <v>440512</v>
      </c>
      <c r="G90" t="s">
        <v>2525</v>
      </c>
      <c r="J90">
        <v>0</v>
      </c>
      <c r="K90"/>
      <c r="M90" s="191">
        <f t="shared" si="3"/>
        <v>0</v>
      </c>
      <c r="N90" t="str">
        <f t="shared" si="5"/>
        <v>6</v>
      </c>
    </row>
    <row r="91" spans="1:14">
      <c r="A91" s="55" t="str">
        <f t="shared" si="4"/>
        <v>Y0DI0</v>
      </c>
      <c r="B91" s="55">
        <v>0</v>
      </c>
      <c r="C91" t="s">
        <v>2957</v>
      </c>
      <c r="D91" t="s">
        <v>2957</v>
      </c>
      <c r="E91" s="42">
        <v>44663</v>
      </c>
      <c r="F91">
        <v>102104</v>
      </c>
      <c r="G91" t="s">
        <v>2007</v>
      </c>
      <c r="J91">
        <v>0</v>
      </c>
      <c r="K91"/>
      <c r="M91" s="191">
        <f t="shared" si="3"/>
        <v>0</v>
      </c>
      <c r="N91" t="str">
        <f t="shared" si="5"/>
        <v>0</v>
      </c>
    </row>
    <row r="92" spans="1:14">
      <c r="A92" s="55" t="str">
        <f t="shared" si="4"/>
        <v>Y0DI0</v>
      </c>
      <c r="B92" s="55">
        <v>0</v>
      </c>
      <c r="C92" t="s">
        <v>2957</v>
      </c>
      <c r="D92" t="s">
        <v>2957</v>
      </c>
      <c r="E92" s="42">
        <v>44663</v>
      </c>
      <c r="F92">
        <v>102108</v>
      </c>
      <c r="G92" t="s">
        <v>2011</v>
      </c>
      <c r="J92">
        <v>0</v>
      </c>
      <c r="K92"/>
      <c r="M92" s="191">
        <f t="shared" si="3"/>
        <v>0</v>
      </c>
      <c r="N92" t="str">
        <f t="shared" si="5"/>
        <v>0</v>
      </c>
    </row>
    <row r="93" spans="1:14">
      <c r="A93" s="55" t="str">
        <f t="shared" si="4"/>
        <v>Y0DI0</v>
      </c>
      <c r="B93" s="55">
        <v>0</v>
      </c>
      <c r="C93" t="s">
        <v>2957</v>
      </c>
      <c r="D93" t="s">
        <v>2957</v>
      </c>
      <c r="E93" s="42">
        <v>44663</v>
      </c>
      <c r="F93">
        <v>102109</v>
      </c>
      <c r="G93" t="s">
        <v>2012</v>
      </c>
      <c r="J93">
        <v>0</v>
      </c>
      <c r="K93"/>
      <c r="M93" s="191">
        <f t="shared" si="3"/>
        <v>0</v>
      </c>
      <c r="N93" t="str">
        <f t="shared" si="5"/>
        <v>0</v>
      </c>
    </row>
    <row r="94" spans="1:14">
      <c r="A94" s="55" t="str">
        <f t="shared" si="4"/>
        <v>Y0DI0</v>
      </c>
      <c r="B94" s="55">
        <v>0</v>
      </c>
      <c r="C94" t="s">
        <v>2957</v>
      </c>
      <c r="D94" t="s">
        <v>2957</v>
      </c>
      <c r="E94" s="42">
        <v>44663</v>
      </c>
      <c r="F94">
        <v>106103</v>
      </c>
      <c r="G94" t="s">
        <v>2783</v>
      </c>
      <c r="J94">
        <v>0.02</v>
      </c>
      <c r="K94"/>
      <c r="M94" s="191">
        <f t="shared" si="3"/>
        <v>2.0000000000000001E-9</v>
      </c>
      <c r="N94" t="str">
        <f t="shared" si="5"/>
        <v>0</v>
      </c>
    </row>
    <row r="95" spans="1:14">
      <c r="A95" s="55" t="str">
        <f t="shared" si="4"/>
        <v>Y0DI0</v>
      </c>
      <c r="B95" s="55">
        <v>0</v>
      </c>
      <c r="C95" t="s">
        <v>2957</v>
      </c>
      <c r="D95" t="s">
        <v>2957</v>
      </c>
      <c r="E95" s="42">
        <v>44663</v>
      </c>
      <c r="F95">
        <v>106106</v>
      </c>
      <c r="G95" t="s">
        <v>2784</v>
      </c>
      <c r="J95">
        <v>0</v>
      </c>
      <c r="K95"/>
      <c r="M95" s="191">
        <f t="shared" si="3"/>
        <v>0</v>
      </c>
      <c r="N95" t="str">
        <f t="shared" si="5"/>
        <v>0</v>
      </c>
    </row>
    <row r="96" spans="1:14">
      <c r="A96" s="55" t="str">
        <f t="shared" si="4"/>
        <v>Y0DI0</v>
      </c>
      <c r="B96" s="55">
        <v>0</v>
      </c>
      <c r="C96" t="s">
        <v>2957</v>
      </c>
      <c r="D96" t="s">
        <v>2957</v>
      </c>
      <c r="E96" s="42">
        <v>44663</v>
      </c>
      <c r="F96">
        <v>107102</v>
      </c>
      <c r="G96" t="s">
        <v>2015</v>
      </c>
      <c r="J96">
        <v>0</v>
      </c>
      <c r="K96"/>
      <c r="M96" s="191">
        <f t="shared" si="3"/>
        <v>0</v>
      </c>
      <c r="N96" t="str">
        <f t="shared" si="5"/>
        <v>0</v>
      </c>
    </row>
    <row r="97" spans="1:14">
      <c r="A97" s="55" t="str">
        <f t="shared" si="4"/>
        <v>Y0DI0</v>
      </c>
      <c r="B97" s="55">
        <v>0</v>
      </c>
      <c r="C97" t="s">
        <v>2957</v>
      </c>
      <c r="D97" t="s">
        <v>2957</v>
      </c>
      <c r="E97" s="42">
        <v>44663</v>
      </c>
      <c r="F97">
        <v>107106</v>
      </c>
      <c r="G97" t="s">
        <v>2753</v>
      </c>
      <c r="J97">
        <v>9000.01</v>
      </c>
      <c r="K97"/>
      <c r="M97" s="191">
        <f t="shared" si="3"/>
        <v>9.0000099999999999E-4</v>
      </c>
      <c r="N97" t="str">
        <f t="shared" si="5"/>
        <v>0</v>
      </c>
    </row>
    <row r="98" spans="1:14">
      <c r="A98" s="55" t="str">
        <f t="shared" si="4"/>
        <v>Y0DI0</v>
      </c>
      <c r="B98" s="55">
        <v>0</v>
      </c>
      <c r="C98" t="s">
        <v>2957</v>
      </c>
      <c r="D98" t="s">
        <v>2957</v>
      </c>
      <c r="E98" s="42">
        <v>44663</v>
      </c>
      <c r="F98">
        <v>111126</v>
      </c>
      <c r="G98" t="s">
        <v>2022</v>
      </c>
      <c r="J98">
        <v>0</v>
      </c>
      <c r="K98"/>
      <c r="M98" s="191">
        <f t="shared" si="3"/>
        <v>0</v>
      </c>
      <c r="N98" t="str">
        <f t="shared" si="5"/>
        <v>0</v>
      </c>
    </row>
    <row r="99" spans="1:14">
      <c r="A99" s="55" t="str">
        <f t="shared" si="4"/>
        <v>Y0DI0</v>
      </c>
      <c r="B99" s="55">
        <v>0</v>
      </c>
      <c r="C99" t="s">
        <v>2957</v>
      </c>
      <c r="D99" t="s">
        <v>2957</v>
      </c>
      <c r="E99" s="42">
        <v>44663</v>
      </c>
      <c r="F99">
        <v>111131</v>
      </c>
      <c r="G99" t="s">
        <v>2026</v>
      </c>
      <c r="J99">
        <v>0</v>
      </c>
      <c r="K99"/>
      <c r="M99" s="191">
        <f t="shared" si="3"/>
        <v>0</v>
      </c>
      <c r="N99" t="str">
        <f t="shared" si="5"/>
        <v>0</v>
      </c>
    </row>
    <row r="100" spans="1:14">
      <c r="A100" s="55" t="str">
        <f t="shared" si="4"/>
        <v>Y0DI0</v>
      </c>
      <c r="B100" s="55">
        <v>0</v>
      </c>
      <c r="C100" t="s">
        <v>2957</v>
      </c>
      <c r="D100" t="s">
        <v>2957</v>
      </c>
      <c r="E100" s="42">
        <v>44663</v>
      </c>
      <c r="F100">
        <v>121117</v>
      </c>
      <c r="G100" t="s">
        <v>2034</v>
      </c>
      <c r="J100">
        <v>0</v>
      </c>
      <c r="K100"/>
      <c r="M100" s="191">
        <f t="shared" si="3"/>
        <v>0</v>
      </c>
      <c r="N100" t="str">
        <f t="shared" si="5"/>
        <v>0</v>
      </c>
    </row>
    <row r="101" spans="1:14">
      <c r="A101" s="55" t="str">
        <f t="shared" si="4"/>
        <v>Y0DI0</v>
      </c>
      <c r="B101" s="55">
        <v>0</v>
      </c>
      <c r="C101" t="s">
        <v>2957</v>
      </c>
      <c r="D101" t="s">
        <v>2957</v>
      </c>
      <c r="E101" s="42">
        <v>44663</v>
      </c>
      <c r="F101">
        <v>141280</v>
      </c>
      <c r="G101" t="s">
        <v>2036</v>
      </c>
      <c r="J101">
        <v>44627.39</v>
      </c>
      <c r="K101"/>
      <c r="M101" s="191">
        <f t="shared" si="3"/>
        <v>4.4627390000000003E-3</v>
      </c>
      <c r="N101" t="str">
        <f t="shared" si="5"/>
        <v>0</v>
      </c>
    </row>
    <row r="102" spans="1:14">
      <c r="A102" s="55" t="str">
        <f t="shared" si="4"/>
        <v>Y0DI0</v>
      </c>
      <c r="B102" s="55">
        <v>0</v>
      </c>
      <c r="C102" t="s">
        <v>2957</v>
      </c>
      <c r="D102" t="s">
        <v>2957</v>
      </c>
      <c r="E102" s="42">
        <v>44663</v>
      </c>
      <c r="F102">
        <v>141366</v>
      </c>
      <c r="G102" t="s">
        <v>2857</v>
      </c>
      <c r="J102">
        <v>0</v>
      </c>
      <c r="K102"/>
      <c r="M102" s="191">
        <f t="shared" si="3"/>
        <v>0</v>
      </c>
      <c r="N102" t="str">
        <f t="shared" si="5"/>
        <v>0</v>
      </c>
    </row>
    <row r="103" spans="1:14">
      <c r="A103" s="55" t="str">
        <f t="shared" si="4"/>
        <v>Y0DI0</v>
      </c>
      <c r="B103" s="55">
        <v>0</v>
      </c>
      <c r="C103" t="s">
        <v>2957</v>
      </c>
      <c r="D103" t="s">
        <v>2957</v>
      </c>
      <c r="E103" s="42">
        <v>44663</v>
      </c>
      <c r="F103">
        <v>141382</v>
      </c>
      <c r="G103" t="s">
        <v>2052</v>
      </c>
      <c r="J103">
        <v>0</v>
      </c>
      <c r="K103"/>
      <c r="M103" s="191">
        <f t="shared" si="3"/>
        <v>0</v>
      </c>
      <c r="N103" t="str">
        <f t="shared" si="5"/>
        <v>0</v>
      </c>
    </row>
    <row r="104" spans="1:14">
      <c r="A104" s="55" t="str">
        <f t="shared" si="4"/>
        <v>Y0DI0</v>
      </c>
      <c r="B104" s="55">
        <v>0</v>
      </c>
      <c r="C104" t="s">
        <v>2957</v>
      </c>
      <c r="D104" t="s">
        <v>2957</v>
      </c>
      <c r="E104" s="42">
        <v>44663</v>
      </c>
      <c r="F104">
        <v>141398</v>
      </c>
      <c r="G104" t="s">
        <v>2911</v>
      </c>
      <c r="J104">
        <v>0</v>
      </c>
      <c r="K104"/>
      <c r="M104" s="191">
        <f t="shared" si="3"/>
        <v>0</v>
      </c>
      <c r="N104" t="str">
        <f t="shared" si="5"/>
        <v>0</v>
      </c>
    </row>
    <row r="105" spans="1:14">
      <c r="A105" s="55" t="str">
        <f t="shared" si="4"/>
        <v>Y0DI0</v>
      </c>
      <c r="B105" s="55">
        <v>0</v>
      </c>
      <c r="C105" t="s">
        <v>2957</v>
      </c>
      <c r="D105" t="s">
        <v>2957</v>
      </c>
      <c r="E105" s="42">
        <v>44663</v>
      </c>
      <c r="F105">
        <v>141526</v>
      </c>
      <c r="G105" t="s">
        <v>2062</v>
      </c>
      <c r="J105">
        <v>0</v>
      </c>
      <c r="K105"/>
      <c r="M105" s="191">
        <f t="shared" si="3"/>
        <v>0</v>
      </c>
      <c r="N105" t="str">
        <f t="shared" si="5"/>
        <v>0</v>
      </c>
    </row>
    <row r="106" spans="1:14">
      <c r="A106" s="55" t="str">
        <f t="shared" si="4"/>
        <v>Y0DI0</v>
      </c>
      <c r="B106" s="55">
        <v>0</v>
      </c>
      <c r="C106" t="s">
        <v>2957</v>
      </c>
      <c r="D106" t="s">
        <v>2957</v>
      </c>
      <c r="E106" s="42">
        <v>44663</v>
      </c>
      <c r="F106">
        <v>141744</v>
      </c>
      <c r="G106" t="s">
        <v>2087</v>
      </c>
      <c r="J106">
        <v>0</v>
      </c>
      <c r="K106"/>
      <c r="M106" s="191">
        <f t="shared" si="3"/>
        <v>0</v>
      </c>
      <c r="N106" t="str">
        <f t="shared" si="5"/>
        <v>0</v>
      </c>
    </row>
    <row r="107" spans="1:14">
      <c r="A107" s="55" t="str">
        <f t="shared" si="4"/>
        <v>Y0DI0</v>
      </c>
      <c r="B107" s="55">
        <v>0</v>
      </c>
      <c r="C107" t="s">
        <v>2957</v>
      </c>
      <c r="D107" t="s">
        <v>2957</v>
      </c>
      <c r="E107" s="42">
        <v>44663</v>
      </c>
      <c r="F107">
        <v>141871</v>
      </c>
      <c r="G107" t="s">
        <v>2603</v>
      </c>
      <c r="J107">
        <v>0</v>
      </c>
      <c r="K107"/>
      <c r="M107" s="191">
        <f t="shared" si="3"/>
        <v>0</v>
      </c>
      <c r="N107" t="str">
        <f t="shared" si="5"/>
        <v>0</v>
      </c>
    </row>
    <row r="108" spans="1:14">
      <c r="A108" s="55" t="str">
        <f t="shared" si="4"/>
        <v>Y0DI0</v>
      </c>
      <c r="B108" s="55">
        <v>0</v>
      </c>
      <c r="C108" t="s">
        <v>2957</v>
      </c>
      <c r="D108" t="s">
        <v>2957</v>
      </c>
      <c r="E108" s="42">
        <v>44663</v>
      </c>
      <c r="F108">
        <v>160102</v>
      </c>
      <c r="G108" t="s">
        <v>2584</v>
      </c>
      <c r="J108">
        <v>0</v>
      </c>
      <c r="K108"/>
      <c r="M108" s="191">
        <f t="shared" si="3"/>
        <v>0</v>
      </c>
      <c r="N108" t="str">
        <f t="shared" si="5"/>
        <v>0</v>
      </c>
    </row>
    <row r="109" spans="1:14">
      <c r="A109" s="55" t="str">
        <f t="shared" si="4"/>
        <v>Y0DI0</v>
      </c>
      <c r="B109" s="55">
        <v>0</v>
      </c>
      <c r="C109" t="s">
        <v>2957</v>
      </c>
      <c r="D109" t="s">
        <v>2957</v>
      </c>
      <c r="E109" s="42">
        <v>44663</v>
      </c>
      <c r="F109">
        <v>160118</v>
      </c>
      <c r="G109" t="s">
        <v>2152</v>
      </c>
      <c r="J109">
        <v>0</v>
      </c>
      <c r="K109"/>
      <c r="M109" s="191">
        <f t="shared" si="3"/>
        <v>0</v>
      </c>
      <c r="N109" t="str">
        <f t="shared" si="5"/>
        <v>0</v>
      </c>
    </row>
    <row r="110" spans="1:14">
      <c r="A110" s="55" t="str">
        <f t="shared" si="4"/>
        <v>Y0DI0</v>
      </c>
      <c r="B110" s="55">
        <v>0</v>
      </c>
      <c r="C110" t="s">
        <v>2957</v>
      </c>
      <c r="D110" t="s">
        <v>2957</v>
      </c>
      <c r="E110" s="42">
        <v>44663</v>
      </c>
      <c r="F110">
        <v>160125</v>
      </c>
      <c r="G110" t="s">
        <v>2157</v>
      </c>
      <c r="J110">
        <v>0</v>
      </c>
      <c r="K110"/>
      <c r="M110" s="191">
        <f t="shared" si="3"/>
        <v>0</v>
      </c>
      <c r="N110" t="str">
        <f t="shared" si="5"/>
        <v>0</v>
      </c>
    </row>
    <row r="111" spans="1:14">
      <c r="A111" s="55" t="str">
        <f t="shared" si="4"/>
        <v>Y0DI0</v>
      </c>
      <c r="B111" s="55">
        <v>0</v>
      </c>
      <c r="C111" t="s">
        <v>2957</v>
      </c>
      <c r="D111" t="s">
        <v>2957</v>
      </c>
      <c r="E111" s="42">
        <v>44663</v>
      </c>
      <c r="F111">
        <v>170125</v>
      </c>
      <c r="G111" t="s">
        <v>2168</v>
      </c>
      <c r="J111">
        <v>0</v>
      </c>
      <c r="K111"/>
      <c r="M111" s="191">
        <f t="shared" si="3"/>
        <v>0</v>
      </c>
      <c r="N111" t="str">
        <f t="shared" si="5"/>
        <v>0</v>
      </c>
    </row>
    <row r="112" spans="1:14">
      <c r="A112" s="55" t="str">
        <f t="shared" si="4"/>
        <v>Y0DI0</v>
      </c>
      <c r="B112" s="55">
        <v>0</v>
      </c>
      <c r="C112" t="s">
        <v>2957</v>
      </c>
      <c r="D112" t="s">
        <v>2957</v>
      </c>
      <c r="E112" s="42">
        <v>44663</v>
      </c>
      <c r="F112">
        <v>170128</v>
      </c>
      <c r="G112" t="s">
        <v>2169</v>
      </c>
      <c r="J112">
        <v>0</v>
      </c>
      <c r="K112"/>
      <c r="M112" s="191">
        <f t="shared" si="3"/>
        <v>0</v>
      </c>
      <c r="N112" t="str">
        <f t="shared" si="5"/>
        <v>0</v>
      </c>
    </row>
    <row r="113" spans="1:14">
      <c r="A113" s="55" t="str">
        <f t="shared" si="4"/>
        <v>Y0DI0</v>
      </c>
      <c r="B113" s="55">
        <v>0</v>
      </c>
      <c r="C113" t="s">
        <v>2957</v>
      </c>
      <c r="D113" t="s">
        <v>2957</v>
      </c>
      <c r="E113" s="42">
        <v>44663</v>
      </c>
      <c r="F113">
        <v>201276</v>
      </c>
      <c r="G113" t="s">
        <v>2209</v>
      </c>
      <c r="J113">
        <v>124557840.47</v>
      </c>
      <c r="K113"/>
      <c r="M113" s="191">
        <f t="shared" si="3"/>
        <v>12.455784047</v>
      </c>
      <c r="N113" t="str">
        <f t="shared" si="5"/>
        <v>0</v>
      </c>
    </row>
    <row r="114" spans="1:14">
      <c r="A114" s="55" t="str">
        <f t="shared" si="4"/>
        <v>Y0DI1.2</v>
      </c>
      <c r="B114" s="55">
        <v>1.2</v>
      </c>
      <c r="C114" t="s">
        <v>2957</v>
      </c>
      <c r="D114" t="s">
        <v>2957</v>
      </c>
      <c r="E114" s="42">
        <v>44663</v>
      </c>
      <c r="F114">
        <v>201277</v>
      </c>
      <c r="G114" t="s">
        <v>2210</v>
      </c>
      <c r="J114">
        <v>0</v>
      </c>
      <c r="K114"/>
      <c r="M114" s="191">
        <f t="shared" si="3"/>
        <v>0</v>
      </c>
      <c r="N114" t="str">
        <f t="shared" si="5"/>
        <v>1</v>
      </c>
    </row>
    <row r="115" spans="1:14">
      <c r="A115" s="55" t="str">
        <f t="shared" si="4"/>
        <v>Y0DI1.2</v>
      </c>
      <c r="B115" s="55">
        <v>1.2</v>
      </c>
      <c r="C115" t="s">
        <v>2957</v>
      </c>
      <c r="D115" t="s">
        <v>2957</v>
      </c>
      <c r="E115" s="42">
        <v>44663</v>
      </c>
      <c r="F115">
        <v>201298</v>
      </c>
      <c r="G115" t="s">
        <v>2212</v>
      </c>
      <c r="J115">
        <v>0</v>
      </c>
      <c r="K115"/>
      <c r="M115" s="191">
        <f t="shared" si="3"/>
        <v>0</v>
      </c>
      <c r="N115" t="str">
        <f t="shared" si="5"/>
        <v>1</v>
      </c>
    </row>
    <row r="116" spans="1:14">
      <c r="A116" s="55" t="str">
        <f t="shared" si="4"/>
        <v>Y0DI0</v>
      </c>
      <c r="B116" s="55">
        <v>0</v>
      </c>
      <c r="C116" t="s">
        <v>2957</v>
      </c>
      <c r="D116" t="s">
        <v>2957</v>
      </c>
      <c r="E116" s="42">
        <v>44663</v>
      </c>
      <c r="F116">
        <v>201351</v>
      </c>
      <c r="G116" t="s">
        <v>2225</v>
      </c>
      <c r="J116">
        <v>441006614.04000002</v>
      </c>
      <c r="K116"/>
      <c r="M116" s="191">
        <f t="shared" si="3"/>
        <v>44.100661404</v>
      </c>
      <c r="N116" t="str">
        <f t="shared" si="5"/>
        <v>0</v>
      </c>
    </row>
    <row r="117" spans="1:14">
      <c r="A117" s="55" t="str">
        <f t="shared" si="4"/>
        <v>Y0DI1.2</v>
      </c>
      <c r="B117" s="55">
        <v>1.2</v>
      </c>
      <c r="C117" t="s">
        <v>2957</v>
      </c>
      <c r="D117" t="s">
        <v>2957</v>
      </c>
      <c r="E117" s="42">
        <v>44663</v>
      </c>
      <c r="F117">
        <v>201366</v>
      </c>
      <c r="G117" t="s">
        <v>2233</v>
      </c>
      <c r="J117">
        <v>0</v>
      </c>
      <c r="K117"/>
      <c r="M117" s="191">
        <f t="shared" si="3"/>
        <v>0</v>
      </c>
      <c r="N117" t="str">
        <f t="shared" si="5"/>
        <v>1</v>
      </c>
    </row>
    <row r="118" spans="1:14">
      <c r="A118" s="55" t="str">
        <f t="shared" si="4"/>
        <v>Y0DI0</v>
      </c>
      <c r="B118" s="55">
        <v>0</v>
      </c>
      <c r="C118" t="s">
        <v>2957</v>
      </c>
      <c r="D118" t="s">
        <v>2957</v>
      </c>
      <c r="E118" s="42">
        <v>44663</v>
      </c>
      <c r="F118">
        <v>210103</v>
      </c>
      <c r="G118" t="s">
        <v>2240</v>
      </c>
      <c r="J118">
        <v>-1287.78</v>
      </c>
      <c r="K118"/>
      <c r="M118" s="191">
        <f t="shared" si="3"/>
        <v>-1.2877799999999999E-4</v>
      </c>
      <c r="N118" t="str">
        <f t="shared" si="5"/>
        <v>0</v>
      </c>
    </row>
    <row r="119" spans="1:14">
      <c r="A119" s="55" t="str">
        <f t="shared" si="4"/>
        <v>Y0DI0</v>
      </c>
      <c r="B119" s="55">
        <v>0</v>
      </c>
      <c r="C119" t="s">
        <v>2957</v>
      </c>
      <c r="D119" t="s">
        <v>2957</v>
      </c>
      <c r="E119" s="42">
        <v>44663</v>
      </c>
      <c r="F119">
        <v>210106</v>
      </c>
      <c r="G119" t="s">
        <v>2241</v>
      </c>
      <c r="J119">
        <v>-1173575.56</v>
      </c>
      <c r="K119"/>
      <c r="M119" s="191">
        <f t="shared" si="3"/>
        <v>-0.117357556</v>
      </c>
      <c r="N119" t="str">
        <f t="shared" si="5"/>
        <v>0</v>
      </c>
    </row>
    <row r="120" spans="1:14">
      <c r="A120" s="55" t="str">
        <f t="shared" si="4"/>
        <v>Y0DI0</v>
      </c>
      <c r="B120" s="55">
        <v>0</v>
      </c>
      <c r="C120" t="s">
        <v>2957</v>
      </c>
      <c r="D120" t="s">
        <v>2957</v>
      </c>
      <c r="E120" s="42">
        <v>44663</v>
      </c>
      <c r="F120">
        <v>210117</v>
      </c>
      <c r="G120" t="s">
        <v>2242</v>
      </c>
      <c r="J120">
        <v>-4358.8900000000003</v>
      </c>
      <c r="K120"/>
      <c r="M120" s="191">
        <f t="shared" si="3"/>
        <v>-4.3588900000000001E-4</v>
      </c>
      <c r="N120" t="str">
        <f t="shared" si="5"/>
        <v>0</v>
      </c>
    </row>
    <row r="121" spans="1:14">
      <c r="A121" s="55" t="str">
        <f t="shared" si="4"/>
        <v>Y0DI0</v>
      </c>
      <c r="B121" s="55">
        <v>0</v>
      </c>
      <c r="C121" t="s">
        <v>2957</v>
      </c>
      <c r="D121" t="s">
        <v>2957</v>
      </c>
      <c r="E121" s="42">
        <v>44663</v>
      </c>
      <c r="F121">
        <v>210132</v>
      </c>
      <c r="G121" t="s">
        <v>2244</v>
      </c>
      <c r="J121">
        <v>-1010.4</v>
      </c>
      <c r="K121"/>
      <c r="M121" s="191">
        <f t="shared" si="3"/>
        <v>-1.0103999999999999E-4</v>
      </c>
      <c r="N121" t="str">
        <f t="shared" si="5"/>
        <v>0</v>
      </c>
    </row>
    <row r="122" spans="1:14">
      <c r="A122" s="55" t="str">
        <f t="shared" si="4"/>
        <v>Y0DI0</v>
      </c>
      <c r="B122" s="55">
        <v>0</v>
      </c>
      <c r="C122" t="s">
        <v>2957</v>
      </c>
      <c r="D122" t="s">
        <v>2957</v>
      </c>
      <c r="E122" s="42">
        <v>44663</v>
      </c>
      <c r="F122">
        <v>210138</v>
      </c>
      <c r="G122" t="s">
        <v>2791</v>
      </c>
      <c r="J122">
        <v>208.04</v>
      </c>
      <c r="K122"/>
      <c r="M122" s="191">
        <f t="shared" si="3"/>
        <v>2.0803999999999999E-5</v>
      </c>
      <c r="N122" t="str">
        <f t="shared" si="5"/>
        <v>0</v>
      </c>
    </row>
    <row r="123" spans="1:14">
      <c r="A123" s="55" t="str">
        <f t="shared" si="4"/>
        <v>Y0DI0</v>
      </c>
      <c r="B123" s="55">
        <v>0</v>
      </c>
      <c r="C123" t="s">
        <v>2957</v>
      </c>
      <c r="D123" t="s">
        <v>2957</v>
      </c>
      <c r="E123" s="42">
        <v>44663</v>
      </c>
      <c r="F123">
        <v>210140</v>
      </c>
      <c r="G123" t="s">
        <v>2245</v>
      </c>
      <c r="J123">
        <v>-871.64</v>
      </c>
      <c r="K123"/>
      <c r="M123" s="191">
        <f t="shared" si="3"/>
        <v>-8.7163999999999994E-5</v>
      </c>
      <c r="N123" t="str">
        <f t="shared" si="5"/>
        <v>0</v>
      </c>
    </row>
    <row r="124" spans="1:14">
      <c r="A124" s="55" t="str">
        <f t="shared" si="4"/>
        <v>Y0DI0</v>
      </c>
      <c r="B124" s="55">
        <v>0</v>
      </c>
      <c r="C124" t="s">
        <v>2957</v>
      </c>
      <c r="D124" t="s">
        <v>2957</v>
      </c>
      <c r="E124" s="42">
        <v>44663</v>
      </c>
      <c r="F124">
        <v>210210</v>
      </c>
      <c r="G124" t="s">
        <v>2246</v>
      </c>
      <c r="J124">
        <v>-3793.2</v>
      </c>
      <c r="K124"/>
      <c r="M124" s="191">
        <f t="shared" si="3"/>
        <v>-3.7931999999999999E-4</v>
      </c>
      <c r="N124" t="str">
        <f t="shared" si="5"/>
        <v>0</v>
      </c>
    </row>
    <row r="125" spans="1:14">
      <c r="A125" s="55" t="str">
        <f t="shared" si="4"/>
        <v>Y0DI0</v>
      </c>
      <c r="B125" s="55">
        <v>0</v>
      </c>
      <c r="C125" t="s">
        <v>2957</v>
      </c>
      <c r="D125" t="s">
        <v>2957</v>
      </c>
      <c r="E125" s="42">
        <v>44663</v>
      </c>
      <c r="F125">
        <v>210667</v>
      </c>
      <c r="G125" t="s">
        <v>2862</v>
      </c>
      <c r="J125">
        <v>-2720.22</v>
      </c>
      <c r="K125"/>
      <c r="M125" s="191">
        <f t="shared" si="3"/>
        <v>-2.7202199999999996E-4</v>
      </c>
      <c r="N125" t="str">
        <f t="shared" si="5"/>
        <v>0</v>
      </c>
    </row>
    <row r="126" spans="1:14">
      <c r="A126" s="55" t="str">
        <f t="shared" si="4"/>
        <v>Y0DI0</v>
      </c>
      <c r="B126" s="55">
        <v>0</v>
      </c>
      <c r="C126" t="s">
        <v>2957</v>
      </c>
      <c r="D126" t="s">
        <v>2957</v>
      </c>
      <c r="E126" s="42">
        <v>44663</v>
      </c>
      <c r="F126">
        <v>211103</v>
      </c>
      <c r="G126" t="s">
        <v>2249</v>
      </c>
      <c r="J126">
        <v>0.45</v>
      </c>
      <c r="K126"/>
      <c r="M126" s="191">
        <f t="shared" si="3"/>
        <v>4.4999999999999999E-8</v>
      </c>
      <c r="N126" t="str">
        <f t="shared" si="5"/>
        <v>0</v>
      </c>
    </row>
    <row r="127" spans="1:14">
      <c r="A127" s="55" t="str">
        <f t="shared" si="4"/>
        <v>Y0DI0</v>
      </c>
      <c r="B127" s="55">
        <v>0</v>
      </c>
      <c r="C127" t="s">
        <v>2957</v>
      </c>
      <c r="D127" t="s">
        <v>2957</v>
      </c>
      <c r="E127" s="42">
        <v>44663</v>
      </c>
      <c r="F127">
        <v>211106</v>
      </c>
      <c r="G127" t="s">
        <v>2250</v>
      </c>
      <c r="J127">
        <v>-47.7</v>
      </c>
      <c r="K127"/>
      <c r="M127" s="191">
        <f t="shared" si="3"/>
        <v>-4.7700000000000001E-6</v>
      </c>
      <c r="N127" t="str">
        <f t="shared" si="5"/>
        <v>0</v>
      </c>
    </row>
    <row r="128" spans="1:14">
      <c r="A128" s="55" t="str">
        <f t="shared" si="4"/>
        <v>Y0DI0</v>
      </c>
      <c r="B128" s="55">
        <v>0</v>
      </c>
      <c r="C128" t="s">
        <v>2957</v>
      </c>
      <c r="D128" t="s">
        <v>2957</v>
      </c>
      <c r="E128" s="42">
        <v>44663</v>
      </c>
      <c r="F128">
        <v>211121</v>
      </c>
      <c r="G128" t="s">
        <v>2252</v>
      </c>
      <c r="J128">
        <v>-0.11</v>
      </c>
      <c r="K128"/>
      <c r="M128" s="191">
        <f t="shared" si="3"/>
        <v>-1.0999999999999999E-8</v>
      </c>
      <c r="N128" t="str">
        <f t="shared" si="5"/>
        <v>0</v>
      </c>
    </row>
    <row r="129" spans="1:14">
      <c r="A129" s="55" t="str">
        <f t="shared" si="4"/>
        <v>Y0DI0</v>
      </c>
      <c r="B129" s="55">
        <v>0</v>
      </c>
      <c r="C129" t="s">
        <v>2957</v>
      </c>
      <c r="D129" t="s">
        <v>2957</v>
      </c>
      <c r="E129" s="42">
        <v>44663</v>
      </c>
      <c r="F129">
        <v>211146</v>
      </c>
      <c r="G129" t="s">
        <v>2749</v>
      </c>
      <c r="J129">
        <v>0</v>
      </c>
      <c r="K129"/>
      <c r="M129" s="191">
        <f t="shared" si="3"/>
        <v>0</v>
      </c>
      <c r="N129" t="str">
        <f t="shared" si="5"/>
        <v>0</v>
      </c>
    </row>
    <row r="130" spans="1:14">
      <c r="A130" s="55" t="str">
        <f t="shared" si="4"/>
        <v>Y0DI0</v>
      </c>
      <c r="B130" s="55">
        <v>0</v>
      </c>
      <c r="C130" t="s">
        <v>2957</v>
      </c>
      <c r="D130" t="s">
        <v>2957</v>
      </c>
      <c r="E130" s="42">
        <v>44663</v>
      </c>
      <c r="F130">
        <v>211172</v>
      </c>
      <c r="G130" t="s">
        <v>2262</v>
      </c>
      <c r="J130">
        <v>1128975.26</v>
      </c>
      <c r="K130"/>
      <c r="M130" s="191">
        <f t="shared" si="3"/>
        <v>0.112897526</v>
      </c>
      <c r="N130" t="str">
        <f t="shared" si="5"/>
        <v>0</v>
      </c>
    </row>
    <row r="131" spans="1:14">
      <c r="A131" s="55" t="str">
        <f t="shared" si="4"/>
        <v>Y0DI0</v>
      </c>
      <c r="B131" s="55">
        <v>0</v>
      </c>
      <c r="C131" t="s">
        <v>2957</v>
      </c>
      <c r="D131" t="s">
        <v>2957</v>
      </c>
      <c r="E131" s="42">
        <v>44663</v>
      </c>
      <c r="F131">
        <v>211632</v>
      </c>
      <c r="G131" t="s">
        <v>2543</v>
      </c>
      <c r="J131">
        <v>-2734.27</v>
      </c>
      <c r="K131"/>
      <c r="M131" s="191">
        <f t="shared" ref="M131:M364" si="6">J131/10000000</f>
        <v>-2.7342700000000002E-4</v>
      </c>
      <c r="N131" t="str">
        <f t="shared" si="5"/>
        <v>0</v>
      </c>
    </row>
    <row r="132" spans="1:14">
      <c r="A132" s="55" t="str">
        <f t="shared" ref="A132:A195" si="7">C132&amp;B132</f>
        <v>Y0DI0</v>
      </c>
      <c r="B132" s="55">
        <v>0</v>
      </c>
      <c r="C132" t="s">
        <v>2957</v>
      </c>
      <c r="D132" t="s">
        <v>2957</v>
      </c>
      <c r="E132" s="42">
        <v>44663</v>
      </c>
      <c r="F132">
        <v>260118</v>
      </c>
      <c r="G132" t="s">
        <v>2275</v>
      </c>
      <c r="J132">
        <v>0</v>
      </c>
      <c r="K132"/>
      <c r="M132" s="191">
        <f t="shared" si="6"/>
        <v>0</v>
      </c>
      <c r="N132" t="str">
        <f t="shared" ref="N132:N365" si="8">LEFT(B132,1)</f>
        <v>0</v>
      </c>
    </row>
    <row r="133" spans="1:14">
      <c r="A133" s="55" t="str">
        <f t="shared" si="7"/>
        <v>Y0DI0</v>
      </c>
      <c r="B133" s="55">
        <v>0</v>
      </c>
      <c r="C133" t="s">
        <v>2957</v>
      </c>
      <c r="D133" t="s">
        <v>2957</v>
      </c>
      <c r="E133" s="42">
        <v>44663</v>
      </c>
      <c r="F133">
        <v>260202</v>
      </c>
      <c r="G133" t="s">
        <v>2281</v>
      </c>
      <c r="J133">
        <v>0</v>
      </c>
      <c r="K133"/>
      <c r="M133" s="191">
        <f t="shared" si="6"/>
        <v>0</v>
      </c>
      <c r="N133" t="str">
        <f t="shared" si="8"/>
        <v>0</v>
      </c>
    </row>
    <row r="134" spans="1:14">
      <c r="A134" s="55" t="str">
        <f t="shared" si="7"/>
        <v>Y0DI0</v>
      </c>
      <c r="B134" s="55">
        <v>0</v>
      </c>
      <c r="C134" t="s">
        <v>2957</v>
      </c>
      <c r="D134" t="s">
        <v>2957</v>
      </c>
      <c r="E134" s="42">
        <v>44663</v>
      </c>
      <c r="F134">
        <v>260221</v>
      </c>
      <c r="G134" t="s">
        <v>2282</v>
      </c>
      <c r="J134">
        <v>0</v>
      </c>
      <c r="K134"/>
      <c r="M134" s="191">
        <f t="shared" si="6"/>
        <v>0</v>
      </c>
      <c r="N134" t="str">
        <f t="shared" si="8"/>
        <v>0</v>
      </c>
    </row>
    <row r="135" spans="1:14">
      <c r="A135" s="55" t="str">
        <f t="shared" si="7"/>
        <v>Y0DI0</v>
      </c>
      <c r="B135" s="55">
        <v>0</v>
      </c>
      <c r="C135" t="s">
        <v>2957</v>
      </c>
      <c r="D135" t="s">
        <v>2957</v>
      </c>
      <c r="E135" s="42">
        <v>44663</v>
      </c>
      <c r="F135">
        <v>260222</v>
      </c>
      <c r="G135" t="s">
        <v>2283</v>
      </c>
      <c r="J135">
        <v>0</v>
      </c>
      <c r="K135"/>
      <c r="M135" s="191">
        <f t="shared" si="6"/>
        <v>0</v>
      </c>
      <c r="N135" t="str">
        <f t="shared" si="8"/>
        <v>0</v>
      </c>
    </row>
    <row r="136" spans="1:14">
      <c r="A136" s="55" t="str">
        <f t="shared" si="7"/>
        <v>Y0DI0</v>
      </c>
      <c r="B136" s="55">
        <v>0</v>
      </c>
      <c r="C136" t="s">
        <v>2957</v>
      </c>
      <c r="D136" t="s">
        <v>2957</v>
      </c>
      <c r="E136" s="42">
        <v>44663</v>
      </c>
      <c r="F136">
        <v>260802</v>
      </c>
      <c r="G136" t="s">
        <v>2284</v>
      </c>
      <c r="J136">
        <v>0</v>
      </c>
      <c r="K136"/>
      <c r="M136" s="191">
        <f t="shared" si="6"/>
        <v>0</v>
      </c>
      <c r="N136" t="str">
        <f t="shared" si="8"/>
        <v>0</v>
      </c>
    </row>
    <row r="137" spans="1:14">
      <c r="A137" s="55" t="str">
        <f t="shared" si="7"/>
        <v>Y0DI0</v>
      </c>
      <c r="B137" s="55">
        <v>0</v>
      </c>
      <c r="C137" t="s">
        <v>2957</v>
      </c>
      <c r="D137" t="s">
        <v>2957</v>
      </c>
      <c r="E137" s="42">
        <v>44663</v>
      </c>
      <c r="F137">
        <v>260836</v>
      </c>
      <c r="G137" t="s">
        <v>2705</v>
      </c>
      <c r="J137">
        <v>-9.3699999999999992</v>
      </c>
      <c r="K137"/>
      <c r="M137" s="191">
        <f t="shared" si="6"/>
        <v>-9.3699999999999988E-7</v>
      </c>
      <c r="N137" t="str">
        <f t="shared" si="8"/>
        <v>0</v>
      </c>
    </row>
    <row r="138" spans="1:14">
      <c r="A138" s="55" t="str">
        <f t="shared" si="7"/>
        <v>Y0DI0</v>
      </c>
      <c r="B138" s="55">
        <v>0</v>
      </c>
      <c r="C138" t="s">
        <v>2957</v>
      </c>
      <c r="D138" t="s">
        <v>2957</v>
      </c>
      <c r="E138" s="42">
        <v>44663</v>
      </c>
      <c r="F138">
        <v>260837</v>
      </c>
      <c r="G138" t="s">
        <v>2706</v>
      </c>
      <c r="J138">
        <v>-9.3699999999999992</v>
      </c>
      <c r="K138"/>
      <c r="M138" s="191">
        <f t="shared" si="6"/>
        <v>-9.3699999999999988E-7</v>
      </c>
      <c r="N138" t="str">
        <f t="shared" si="8"/>
        <v>0</v>
      </c>
    </row>
    <row r="139" spans="1:14">
      <c r="A139" s="55" t="str">
        <f t="shared" si="7"/>
        <v>Y0DI0</v>
      </c>
      <c r="B139" s="55">
        <v>0</v>
      </c>
      <c r="C139" t="s">
        <v>2957</v>
      </c>
      <c r="D139" t="s">
        <v>2957</v>
      </c>
      <c r="E139" s="42">
        <v>44663</v>
      </c>
      <c r="F139">
        <v>261027</v>
      </c>
      <c r="G139" t="s">
        <v>2855</v>
      </c>
      <c r="J139">
        <v>4368.38</v>
      </c>
      <c r="K139"/>
      <c r="M139" s="191">
        <f t="shared" si="6"/>
        <v>4.3683799999999999E-4</v>
      </c>
      <c r="N139" t="str">
        <f t="shared" si="8"/>
        <v>0</v>
      </c>
    </row>
    <row r="140" spans="1:14">
      <c r="A140" s="55" t="str">
        <f t="shared" si="7"/>
        <v>Y0DI0</v>
      </c>
      <c r="B140" s="55">
        <v>0</v>
      </c>
      <c r="C140" t="s">
        <v>2957</v>
      </c>
      <c r="D140" t="s">
        <v>2957</v>
      </c>
      <c r="E140" s="42">
        <v>44663</v>
      </c>
      <c r="F140">
        <v>261262</v>
      </c>
      <c r="G140" t="s">
        <v>2709</v>
      </c>
      <c r="J140">
        <v>19.100000000000001</v>
      </c>
      <c r="K140"/>
      <c r="M140" s="191">
        <f t="shared" si="6"/>
        <v>1.9100000000000003E-6</v>
      </c>
      <c r="N140" t="str">
        <f t="shared" si="8"/>
        <v>0</v>
      </c>
    </row>
    <row r="141" spans="1:14">
      <c r="A141" s="55" t="str">
        <f t="shared" si="7"/>
        <v>Y0DI0</v>
      </c>
      <c r="B141" s="55">
        <v>0</v>
      </c>
      <c r="C141" t="s">
        <v>2957</v>
      </c>
      <c r="D141" t="s">
        <v>2957</v>
      </c>
      <c r="E141" s="42">
        <v>44663</v>
      </c>
      <c r="F141">
        <v>281101</v>
      </c>
      <c r="G141" t="s">
        <v>2296</v>
      </c>
      <c r="J141">
        <v>-563311587.33000004</v>
      </c>
      <c r="K141"/>
      <c r="M141" s="191">
        <f t="shared" si="6"/>
        <v>-56.331158733000002</v>
      </c>
      <c r="N141" t="str">
        <f t="shared" si="8"/>
        <v>0</v>
      </c>
    </row>
    <row r="142" spans="1:14">
      <c r="A142" s="55" t="str">
        <f t="shared" si="7"/>
        <v>Y0DI0</v>
      </c>
      <c r="B142" s="55">
        <v>0</v>
      </c>
      <c r="C142" t="s">
        <v>2957</v>
      </c>
      <c r="D142" t="s">
        <v>2957</v>
      </c>
      <c r="E142" s="42">
        <v>44663</v>
      </c>
      <c r="F142">
        <v>281102</v>
      </c>
      <c r="G142" t="s">
        <v>2544</v>
      </c>
      <c r="J142">
        <v>197662.04</v>
      </c>
      <c r="K142"/>
      <c r="M142" s="191">
        <f t="shared" si="6"/>
        <v>1.9766204000000002E-2</v>
      </c>
      <c r="N142" t="str">
        <f t="shared" si="8"/>
        <v>0</v>
      </c>
    </row>
    <row r="143" spans="1:14">
      <c r="A143" s="55" t="str">
        <f t="shared" si="7"/>
        <v>Y0DI0</v>
      </c>
      <c r="B143" s="55">
        <v>0</v>
      </c>
      <c r="C143" t="s">
        <v>2957</v>
      </c>
      <c r="D143" t="s">
        <v>2957</v>
      </c>
      <c r="E143" s="42">
        <v>44663</v>
      </c>
      <c r="F143">
        <v>281212</v>
      </c>
      <c r="G143" t="s">
        <v>2314</v>
      </c>
      <c r="J143">
        <v>0</v>
      </c>
      <c r="K143"/>
      <c r="M143" s="191">
        <f t="shared" si="6"/>
        <v>0</v>
      </c>
      <c r="N143" t="str">
        <f t="shared" si="8"/>
        <v>0</v>
      </c>
    </row>
    <row r="144" spans="1:14">
      <c r="A144" s="55" t="str">
        <f t="shared" si="7"/>
        <v>Y0DI5.2</v>
      </c>
      <c r="B144" s="55">
        <v>5.2</v>
      </c>
      <c r="C144" t="s">
        <v>2957</v>
      </c>
      <c r="D144" t="s">
        <v>2957</v>
      </c>
      <c r="E144" s="42">
        <v>44663</v>
      </c>
      <c r="F144">
        <v>304213</v>
      </c>
      <c r="G144" t="s">
        <v>2351</v>
      </c>
      <c r="J144">
        <v>-2210850.34</v>
      </c>
      <c r="K144"/>
      <c r="M144" s="191">
        <f t="shared" si="6"/>
        <v>-0.22108503399999999</v>
      </c>
      <c r="N144" t="str">
        <f t="shared" si="8"/>
        <v>5</v>
      </c>
    </row>
    <row r="145" spans="1:14">
      <c r="A145" s="55" t="str">
        <f t="shared" si="7"/>
        <v>Y0DI5.2</v>
      </c>
      <c r="B145" s="55">
        <v>5.2</v>
      </c>
      <c r="C145" t="s">
        <v>2957</v>
      </c>
      <c r="D145" t="s">
        <v>2957</v>
      </c>
      <c r="E145" s="42">
        <v>44663</v>
      </c>
      <c r="F145">
        <v>304217</v>
      </c>
      <c r="G145" t="s">
        <v>2355</v>
      </c>
      <c r="J145">
        <v>-310684.93</v>
      </c>
      <c r="K145"/>
      <c r="M145" s="191">
        <f t="shared" si="6"/>
        <v>-3.1068492999999999E-2</v>
      </c>
      <c r="N145" t="str">
        <f t="shared" si="8"/>
        <v>5</v>
      </c>
    </row>
    <row r="146" spans="1:14">
      <c r="A146" s="55" t="str">
        <f t="shared" si="7"/>
        <v>Y0DI5.2</v>
      </c>
      <c r="B146" s="55">
        <v>5.2</v>
      </c>
      <c r="C146" t="s">
        <v>2957</v>
      </c>
      <c r="D146" t="s">
        <v>2957</v>
      </c>
      <c r="E146" s="42">
        <v>44663</v>
      </c>
      <c r="F146">
        <v>304232</v>
      </c>
      <c r="G146" t="s">
        <v>2358</v>
      </c>
      <c r="J146">
        <v>-14183.25</v>
      </c>
      <c r="K146"/>
      <c r="M146" s="191">
        <f t="shared" si="6"/>
        <v>-1.418325E-3</v>
      </c>
      <c r="N146" t="str">
        <f t="shared" si="8"/>
        <v>5</v>
      </c>
    </row>
    <row r="147" spans="1:14">
      <c r="A147" s="55" t="str">
        <f t="shared" si="7"/>
        <v>Y0DI5.2</v>
      </c>
      <c r="B147" s="55">
        <v>5.2</v>
      </c>
      <c r="C147" t="s">
        <v>2957</v>
      </c>
      <c r="D147" t="s">
        <v>2957</v>
      </c>
      <c r="E147" s="42">
        <v>44663</v>
      </c>
      <c r="F147">
        <v>304233</v>
      </c>
      <c r="G147" t="s">
        <v>2359</v>
      </c>
      <c r="J147">
        <v>-411524.9</v>
      </c>
      <c r="K147"/>
      <c r="M147" s="191">
        <f t="shared" si="6"/>
        <v>-4.115249E-2</v>
      </c>
      <c r="N147" t="str">
        <f t="shared" si="8"/>
        <v>5</v>
      </c>
    </row>
    <row r="148" spans="1:14">
      <c r="A148" s="55" t="str">
        <f t="shared" si="7"/>
        <v>Y0DI5.5</v>
      </c>
      <c r="B148" s="55">
        <v>5.5</v>
      </c>
      <c r="C148" t="s">
        <v>2957</v>
      </c>
      <c r="D148" t="s">
        <v>2957</v>
      </c>
      <c r="E148" s="42">
        <v>44663</v>
      </c>
      <c r="F148">
        <v>305105</v>
      </c>
      <c r="G148" t="s">
        <v>2667</v>
      </c>
      <c r="J148">
        <v>-13.96</v>
      </c>
      <c r="K148"/>
      <c r="M148" s="191">
        <f t="shared" si="6"/>
        <v>-1.3960000000000001E-6</v>
      </c>
      <c r="N148" t="str">
        <f t="shared" si="8"/>
        <v>5</v>
      </c>
    </row>
    <row r="149" spans="1:14">
      <c r="A149" s="55" t="str">
        <f t="shared" si="7"/>
        <v>Y0DI0</v>
      </c>
      <c r="B149" s="55">
        <v>0</v>
      </c>
      <c r="C149" t="s">
        <v>2957</v>
      </c>
      <c r="D149" t="s">
        <v>2957</v>
      </c>
      <c r="E149" s="42">
        <v>44663</v>
      </c>
      <c r="F149">
        <v>311621</v>
      </c>
      <c r="G149" t="s">
        <v>2410</v>
      </c>
      <c r="J149">
        <v>-385526.94</v>
      </c>
      <c r="K149"/>
      <c r="M149" s="191">
        <f t="shared" si="6"/>
        <v>-3.8552693999999998E-2</v>
      </c>
      <c r="N149" t="str">
        <f t="shared" si="8"/>
        <v>0</v>
      </c>
    </row>
    <row r="150" spans="1:14">
      <c r="A150" s="55" t="str">
        <f t="shared" si="7"/>
        <v>Y0DI0</v>
      </c>
      <c r="B150" s="55">
        <v>0</v>
      </c>
      <c r="C150" t="s">
        <v>2957</v>
      </c>
      <c r="D150" t="s">
        <v>2957</v>
      </c>
      <c r="E150" s="42">
        <v>44663</v>
      </c>
      <c r="F150">
        <v>311624</v>
      </c>
      <c r="G150" t="s">
        <v>2919</v>
      </c>
      <c r="J150">
        <v>187864.9</v>
      </c>
      <c r="K150"/>
      <c r="M150" s="191">
        <f t="shared" si="6"/>
        <v>1.8786489999999999E-2</v>
      </c>
      <c r="N150" t="str">
        <f t="shared" si="8"/>
        <v>0</v>
      </c>
    </row>
    <row r="151" spans="1:14">
      <c r="A151" s="55" t="str">
        <f t="shared" si="7"/>
        <v>Y0DI6.3</v>
      </c>
      <c r="B151" s="55">
        <v>6.3</v>
      </c>
      <c r="C151" t="s">
        <v>2957</v>
      </c>
      <c r="D151" t="s">
        <v>2957</v>
      </c>
      <c r="E151" s="42">
        <v>44663</v>
      </c>
      <c r="F151">
        <v>401201</v>
      </c>
      <c r="G151" t="s">
        <v>2419</v>
      </c>
      <c r="J151">
        <v>669.5</v>
      </c>
      <c r="K151"/>
      <c r="M151" s="191">
        <f t="shared" si="6"/>
        <v>6.6950000000000001E-5</v>
      </c>
      <c r="N151" t="str">
        <f t="shared" si="8"/>
        <v>6</v>
      </c>
    </row>
    <row r="152" spans="1:14">
      <c r="A152" s="55" t="str">
        <f t="shared" si="7"/>
        <v>Y0DI6.3</v>
      </c>
      <c r="B152" s="55">
        <v>6.3</v>
      </c>
      <c r="C152" t="s">
        <v>2957</v>
      </c>
      <c r="D152" t="s">
        <v>2957</v>
      </c>
      <c r="E152" s="42">
        <v>44663</v>
      </c>
      <c r="F152">
        <v>401532</v>
      </c>
      <c r="G152" t="s">
        <v>2434</v>
      </c>
      <c r="J152">
        <v>15134.35</v>
      </c>
      <c r="K152"/>
      <c r="M152" s="191">
        <f t="shared" si="6"/>
        <v>1.513435E-3</v>
      </c>
      <c r="N152" t="str">
        <f t="shared" si="8"/>
        <v>6</v>
      </c>
    </row>
    <row r="153" spans="1:14">
      <c r="A153" s="55" t="str">
        <f t="shared" si="7"/>
        <v>Y0DI6.2</v>
      </c>
      <c r="B153" s="55">
        <v>6.2</v>
      </c>
      <c r="C153" t="s">
        <v>2957</v>
      </c>
      <c r="D153" t="s">
        <v>2957</v>
      </c>
      <c r="E153" s="42">
        <v>44663</v>
      </c>
      <c r="F153">
        <v>402106</v>
      </c>
      <c r="G153" t="s">
        <v>2437</v>
      </c>
      <c r="J153">
        <v>539.42999999999995</v>
      </c>
      <c r="K153"/>
      <c r="M153" s="191">
        <f t="shared" si="6"/>
        <v>5.3942999999999995E-5</v>
      </c>
      <c r="N153" t="str">
        <f t="shared" si="8"/>
        <v>6</v>
      </c>
    </row>
    <row r="154" spans="1:14">
      <c r="A154" s="55" t="str">
        <f t="shared" si="7"/>
        <v>Y0DI6.3</v>
      </c>
      <c r="B154" s="55">
        <v>6.3</v>
      </c>
      <c r="C154" t="s">
        <v>2957</v>
      </c>
      <c r="D154" t="s">
        <v>2957</v>
      </c>
      <c r="E154" s="42">
        <v>44663</v>
      </c>
      <c r="F154">
        <v>402113</v>
      </c>
      <c r="G154" t="s">
        <v>2438</v>
      </c>
      <c r="J154">
        <v>6089.1</v>
      </c>
      <c r="K154"/>
      <c r="M154" s="191">
        <f t="shared" si="6"/>
        <v>6.0891000000000005E-4</v>
      </c>
      <c r="N154" t="str">
        <f t="shared" si="8"/>
        <v>6</v>
      </c>
    </row>
    <row r="155" spans="1:14">
      <c r="A155" s="55" t="str">
        <f t="shared" si="7"/>
        <v>Y0DI6.2a</v>
      </c>
      <c r="B155" s="55" t="s">
        <v>4602</v>
      </c>
      <c r="C155" t="s">
        <v>2957</v>
      </c>
      <c r="D155" t="s">
        <v>2957</v>
      </c>
      <c r="E155" s="42">
        <v>44663</v>
      </c>
      <c r="F155">
        <v>402128</v>
      </c>
      <c r="G155" t="s">
        <v>2440</v>
      </c>
      <c r="J155">
        <v>42039.5</v>
      </c>
      <c r="K155"/>
      <c r="M155" s="191">
        <f t="shared" si="6"/>
        <v>4.2039499999999997E-3</v>
      </c>
      <c r="N155" t="str">
        <f t="shared" si="8"/>
        <v>6</v>
      </c>
    </row>
    <row r="156" spans="1:14">
      <c r="A156" s="55" t="str">
        <f t="shared" si="7"/>
        <v>Y0DI6.3</v>
      </c>
      <c r="B156" s="55">
        <v>6.3</v>
      </c>
      <c r="C156" t="s">
        <v>2957</v>
      </c>
      <c r="D156" t="s">
        <v>2957</v>
      </c>
      <c r="E156" s="42">
        <v>44663</v>
      </c>
      <c r="F156">
        <v>402233</v>
      </c>
      <c r="G156" t="s">
        <v>2458</v>
      </c>
      <c r="J156">
        <v>190.69</v>
      </c>
      <c r="K156"/>
      <c r="M156" s="191">
        <f t="shared" si="6"/>
        <v>1.9069E-5</v>
      </c>
      <c r="N156" t="str">
        <f t="shared" si="8"/>
        <v>6</v>
      </c>
    </row>
    <row r="157" spans="1:14">
      <c r="A157" s="55" t="str">
        <f t="shared" si="7"/>
        <v>Y0DI0</v>
      </c>
      <c r="B157" s="55">
        <v>0</v>
      </c>
      <c r="C157" t="s">
        <v>2957</v>
      </c>
      <c r="D157" t="s">
        <v>2957</v>
      </c>
      <c r="E157" s="42">
        <v>44663</v>
      </c>
      <c r="F157">
        <v>402328</v>
      </c>
      <c r="G157" t="s">
        <v>2478</v>
      </c>
      <c r="J157">
        <v>20253.39</v>
      </c>
      <c r="K157"/>
      <c r="M157" s="191">
        <f t="shared" si="6"/>
        <v>2.0253390000000001E-3</v>
      </c>
      <c r="N157" t="str">
        <f t="shared" si="8"/>
        <v>0</v>
      </c>
    </row>
    <row r="158" spans="1:14">
      <c r="A158" s="55" t="str">
        <f t="shared" si="7"/>
        <v>Y0DI6.3</v>
      </c>
      <c r="B158" s="55">
        <v>6.3</v>
      </c>
      <c r="C158" t="s">
        <v>2957</v>
      </c>
      <c r="D158" t="s">
        <v>2957</v>
      </c>
      <c r="E158" s="42">
        <v>44663</v>
      </c>
      <c r="F158">
        <v>402381</v>
      </c>
      <c r="G158" t="s">
        <v>2491</v>
      </c>
      <c r="J158">
        <v>52054.92</v>
      </c>
      <c r="K158"/>
      <c r="M158" s="191">
        <f t="shared" si="6"/>
        <v>5.2054919999999999E-3</v>
      </c>
      <c r="N158" t="str">
        <f t="shared" si="8"/>
        <v>6</v>
      </c>
    </row>
    <row r="159" spans="1:14">
      <c r="A159" s="55" t="str">
        <f t="shared" si="7"/>
        <v>Y0DI6.3</v>
      </c>
      <c r="B159" s="55">
        <v>6.3</v>
      </c>
      <c r="C159" t="s">
        <v>2957</v>
      </c>
      <c r="D159" t="s">
        <v>2957</v>
      </c>
      <c r="E159" s="42">
        <v>44663</v>
      </c>
      <c r="F159">
        <v>402404</v>
      </c>
      <c r="G159" t="s">
        <v>2492</v>
      </c>
      <c r="J159">
        <v>15100.08</v>
      </c>
      <c r="K159"/>
      <c r="M159" s="191">
        <f t="shared" si="6"/>
        <v>1.510008E-3</v>
      </c>
      <c r="N159" t="str">
        <f t="shared" si="8"/>
        <v>6</v>
      </c>
    </row>
    <row r="160" spans="1:14">
      <c r="A160" s="55" t="str">
        <f t="shared" si="7"/>
        <v>Y0DI5.3</v>
      </c>
      <c r="B160" s="55">
        <v>5.3</v>
      </c>
      <c r="C160" t="s">
        <v>2957</v>
      </c>
      <c r="D160" t="s">
        <v>2957</v>
      </c>
      <c r="E160" s="42">
        <v>44663</v>
      </c>
      <c r="F160">
        <v>440161</v>
      </c>
      <c r="G160" t="s">
        <v>2511</v>
      </c>
      <c r="J160">
        <v>553196.93999999994</v>
      </c>
      <c r="K160"/>
      <c r="M160" s="191">
        <f t="shared" si="6"/>
        <v>5.5319693999999996E-2</v>
      </c>
      <c r="N160" t="str">
        <f t="shared" si="8"/>
        <v>5</v>
      </c>
    </row>
    <row r="161" spans="1:14">
      <c r="A161" s="55" t="str">
        <f t="shared" si="7"/>
        <v>Y0DI6.3</v>
      </c>
      <c r="B161" s="55">
        <v>6.3</v>
      </c>
      <c r="C161" t="s">
        <v>2957</v>
      </c>
      <c r="D161" t="s">
        <v>2957</v>
      </c>
      <c r="E161" s="42">
        <v>44663</v>
      </c>
      <c r="F161">
        <v>440416</v>
      </c>
      <c r="G161" t="s">
        <v>664</v>
      </c>
      <c r="J161">
        <v>-22588.799999999999</v>
      </c>
      <c r="K161"/>
      <c r="M161" s="191">
        <f t="shared" si="6"/>
        <v>-2.25888E-3</v>
      </c>
      <c r="N161" t="str">
        <f t="shared" si="8"/>
        <v>6</v>
      </c>
    </row>
    <row r="162" spans="1:14">
      <c r="A162" s="55" t="str">
        <f t="shared" si="7"/>
        <v>Y0DI6.3</v>
      </c>
      <c r="B162" s="55">
        <v>6.3</v>
      </c>
      <c r="C162" t="s">
        <v>2957</v>
      </c>
      <c r="D162" t="s">
        <v>2957</v>
      </c>
      <c r="E162" s="42">
        <v>44663</v>
      </c>
      <c r="F162">
        <v>440509</v>
      </c>
      <c r="G162" t="s">
        <v>2524</v>
      </c>
      <c r="J162">
        <v>14930.96</v>
      </c>
      <c r="K162"/>
      <c r="M162" s="191">
        <f t="shared" si="6"/>
        <v>1.493096E-3</v>
      </c>
      <c r="N162" t="str">
        <f t="shared" si="8"/>
        <v>6</v>
      </c>
    </row>
    <row r="163" spans="1:14">
      <c r="A163" s="55" t="str">
        <f t="shared" si="7"/>
        <v>Y0DJ0</v>
      </c>
      <c r="B163" s="55">
        <v>0</v>
      </c>
      <c r="C163" t="s">
        <v>2958</v>
      </c>
      <c r="D163" t="s">
        <v>2958</v>
      </c>
      <c r="E163" s="42">
        <v>44663</v>
      </c>
      <c r="F163">
        <v>102104</v>
      </c>
      <c r="G163" t="s">
        <v>2007</v>
      </c>
      <c r="J163">
        <v>0</v>
      </c>
      <c r="K163"/>
      <c r="M163" s="191">
        <f t="shared" si="6"/>
        <v>0</v>
      </c>
      <c r="N163" t="str">
        <f t="shared" si="8"/>
        <v>0</v>
      </c>
    </row>
    <row r="164" spans="1:14">
      <c r="A164" s="55" t="str">
        <f t="shared" si="7"/>
        <v>Y0DJ0</v>
      </c>
      <c r="B164" s="55">
        <v>0</v>
      </c>
      <c r="C164" t="s">
        <v>2958</v>
      </c>
      <c r="D164" t="s">
        <v>2958</v>
      </c>
      <c r="E164" s="42">
        <v>44663</v>
      </c>
      <c r="F164">
        <v>102108</v>
      </c>
      <c r="G164" t="s">
        <v>2011</v>
      </c>
      <c r="J164">
        <v>0</v>
      </c>
      <c r="K164"/>
      <c r="M164" s="191">
        <f t="shared" si="6"/>
        <v>0</v>
      </c>
      <c r="N164" t="str">
        <f t="shared" si="8"/>
        <v>0</v>
      </c>
    </row>
    <row r="165" spans="1:14">
      <c r="A165" s="55" t="str">
        <f t="shared" si="7"/>
        <v>Y0DJ0</v>
      </c>
      <c r="B165" s="55">
        <v>0</v>
      </c>
      <c r="C165" t="s">
        <v>2958</v>
      </c>
      <c r="D165" t="s">
        <v>2958</v>
      </c>
      <c r="E165" s="42">
        <v>44663</v>
      </c>
      <c r="F165">
        <v>102109</v>
      </c>
      <c r="G165" t="s">
        <v>2012</v>
      </c>
      <c r="J165">
        <v>0</v>
      </c>
      <c r="K165"/>
      <c r="M165" s="191">
        <f t="shared" si="6"/>
        <v>0</v>
      </c>
      <c r="N165" t="str">
        <f t="shared" si="8"/>
        <v>0</v>
      </c>
    </row>
    <row r="166" spans="1:14">
      <c r="A166" s="55" t="str">
        <f t="shared" si="7"/>
        <v>Y0DJ0</v>
      </c>
      <c r="B166" s="55">
        <v>0</v>
      </c>
      <c r="C166" t="s">
        <v>2958</v>
      </c>
      <c r="D166" t="s">
        <v>2958</v>
      </c>
      <c r="E166" s="42">
        <v>44663</v>
      </c>
      <c r="F166">
        <v>106103</v>
      </c>
      <c r="G166" t="s">
        <v>2783</v>
      </c>
      <c r="J166">
        <v>0</v>
      </c>
      <c r="K166"/>
      <c r="M166" s="191">
        <f t="shared" si="6"/>
        <v>0</v>
      </c>
      <c r="N166" t="str">
        <f t="shared" si="8"/>
        <v>0</v>
      </c>
    </row>
    <row r="167" spans="1:14">
      <c r="A167" s="55" t="str">
        <f t="shared" si="7"/>
        <v>Y0DJ0</v>
      </c>
      <c r="B167" s="55">
        <v>0</v>
      </c>
      <c r="C167" t="s">
        <v>2958</v>
      </c>
      <c r="D167" t="s">
        <v>2958</v>
      </c>
      <c r="E167" s="42">
        <v>44663</v>
      </c>
      <c r="F167">
        <v>106106</v>
      </c>
      <c r="G167" t="s">
        <v>2784</v>
      </c>
      <c r="J167">
        <v>0</v>
      </c>
      <c r="K167"/>
      <c r="M167" s="191">
        <f t="shared" si="6"/>
        <v>0</v>
      </c>
      <c r="N167" t="str">
        <f t="shared" si="8"/>
        <v>0</v>
      </c>
    </row>
    <row r="168" spans="1:14">
      <c r="A168" s="55" t="str">
        <f t="shared" si="7"/>
        <v>Y0DJ0</v>
      </c>
      <c r="B168" s="55">
        <v>0</v>
      </c>
      <c r="C168" t="s">
        <v>2958</v>
      </c>
      <c r="D168" t="s">
        <v>2958</v>
      </c>
      <c r="E168" s="42">
        <v>44663</v>
      </c>
      <c r="F168">
        <v>107102</v>
      </c>
      <c r="G168" t="s">
        <v>2015</v>
      </c>
      <c r="J168">
        <v>0</v>
      </c>
      <c r="K168"/>
      <c r="M168" s="191">
        <f t="shared" si="6"/>
        <v>0</v>
      </c>
      <c r="N168" t="str">
        <f t="shared" si="8"/>
        <v>0</v>
      </c>
    </row>
    <row r="169" spans="1:14">
      <c r="A169" s="55" t="str">
        <f t="shared" si="7"/>
        <v>Y0DJ0</v>
      </c>
      <c r="B169" s="55">
        <v>0</v>
      </c>
      <c r="C169" t="s">
        <v>2958</v>
      </c>
      <c r="D169" t="s">
        <v>2958</v>
      </c>
      <c r="E169" s="42">
        <v>44663</v>
      </c>
      <c r="F169">
        <v>107106</v>
      </c>
      <c r="G169" t="s">
        <v>2753</v>
      </c>
      <c r="J169">
        <v>2000</v>
      </c>
      <c r="K169"/>
      <c r="M169" s="191">
        <f t="shared" si="6"/>
        <v>2.0000000000000001E-4</v>
      </c>
      <c r="N169" t="str">
        <f t="shared" si="8"/>
        <v>0</v>
      </c>
    </row>
    <row r="170" spans="1:14">
      <c r="A170" s="55" t="str">
        <f t="shared" si="7"/>
        <v>Y0DJ0</v>
      </c>
      <c r="B170" s="55">
        <v>0</v>
      </c>
      <c r="C170" t="s">
        <v>2958</v>
      </c>
      <c r="D170" t="s">
        <v>2958</v>
      </c>
      <c r="E170" s="42">
        <v>44663</v>
      </c>
      <c r="F170">
        <v>111126</v>
      </c>
      <c r="G170" t="s">
        <v>2022</v>
      </c>
      <c r="J170">
        <v>0</v>
      </c>
      <c r="K170"/>
      <c r="M170" s="191">
        <f t="shared" si="6"/>
        <v>0</v>
      </c>
      <c r="N170" t="str">
        <f t="shared" si="8"/>
        <v>0</v>
      </c>
    </row>
    <row r="171" spans="1:14">
      <c r="A171" s="55" t="str">
        <f t="shared" si="7"/>
        <v>Y0DJ0</v>
      </c>
      <c r="B171" s="55">
        <v>0</v>
      </c>
      <c r="C171" t="s">
        <v>2958</v>
      </c>
      <c r="D171" t="s">
        <v>2958</v>
      </c>
      <c r="E171" s="42">
        <v>44663</v>
      </c>
      <c r="F171">
        <v>111131</v>
      </c>
      <c r="G171" t="s">
        <v>2026</v>
      </c>
      <c r="J171">
        <v>0</v>
      </c>
      <c r="K171"/>
      <c r="M171" s="191">
        <f t="shared" si="6"/>
        <v>0</v>
      </c>
      <c r="N171" t="str">
        <f t="shared" si="8"/>
        <v>0</v>
      </c>
    </row>
    <row r="172" spans="1:14">
      <c r="A172" s="55" t="str">
        <f t="shared" si="7"/>
        <v>Y0DJ0</v>
      </c>
      <c r="B172" s="55">
        <v>0</v>
      </c>
      <c r="C172" t="s">
        <v>2958</v>
      </c>
      <c r="D172" t="s">
        <v>2958</v>
      </c>
      <c r="E172" s="42">
        <v>44663</v>
      </c>
      <c r="F172">
        <v>121117</v>
      </c>
      <c r="G172" t="s">
        <v>2034</v>
      </c>
      <c r="J172">
        <v>0</v>
      </c>
      <c r="K172"/>
      <c r="M172" s="191">
        <f t="shared" si="6"/>
        <v>0</v>
      </c>
      <c r="N172" t="str">
        <f t="shared" si="8"/>
        <v>0</v>
      </c>
    </row>
    <row r="173" spans="1:14">
      <c r="A173" s="55" t="str">
        <f t="shared" si="7"/>
        <v>Y0DJ0</v>
      </c>
      <c r="B173" s="55">
        <v>0</v>
      </c>
      <c r="C173" t="s">
        <v>2958</v>
      </c>
      <c r="D173" t="s">
        <v>2958</v>
      </c>
      <c r="E173" s="42">
        <v>44663</v>
      </c>
      <c r="F173">
        <v>141280</v>
      </c>
      <c r="G173" t="s">
        <v>2036</v>
      </c>
      <c r="J173">
        <v>-483.92</v>
      </c>
      <c r="K173"/>
      <c r="M173" s="191">
        <f t="shared" si="6"/>
        <v>-4.8392E-5</v>
      </c>
      <c r="N173" t="str">
        <f t="shared" si="8"/>
        <v>0</v>
      </c>
    </row>
    <row r="174" spans="1:14">
      <c r="A174" s="55" t="str">
        <f t="shared" si="7"/>
        <v>Y0DJ0</v>
      </c>
      <c r="B174" s="55">
        <v>0</v>
      </c>
      <c r="C174" t="s">
        <v>2958</v>
      </c>
      <c r="D174" t="s">
        <v>2958</v>
      </c>
      <c r="E174" s="42">
        <v>44663</v>
      </c>
      <c r="F174">
        <v>141366</v>
      </c>
      <c r="G174" t="s">
        <v>2857</v>
      </c>
      <c r="J174">
        <v>-0.02</v>
      </c>
      <c r="K174"/>
      <c r="M174" s="191">
        <f t="shared" si="6"/>
        <v>-2.0000000000000001E-9</v>
      </c>
      <c r="N174" t="str">
        <f t="shared" si="8"/>
        <v>0</v>
      </c>
    </row>
    <row r="175" spans="1:14">
      <c r="A175" s="55" t="str">
        <f t="shared" si="7"/>
        <v>Y0DJ0</v>
      </c>
      <c r="B175" s="55">
        <v>0</v>
      </c>
      <c r="C175" t="s">
        <v>2958</v>
      </c>
      <c r="D175" t="s">
        <v>2958</v>
      </c>
      <c r="E175" s="42">
        <v>44663</v>
      </c>
      <c r="F175">
        <v>141382</v>
      </c>
      <c r="G175" t="s">
        <v>2052</v>
      </c>
      <c r="J175">
        <v>0</v>
      </c>
      <c r="K175"/>
      <c r="M175" s="191">
        <f t="shared" si="6"/>
        <v>0</v>
      </c>
      <c r="N175" t="str">
        <f t="shared" si="8"/>
        <v>0</v>
      </c>
    </row>
    <row r="176" spans="1:14">
      <c r="A176" s="55" t="str">
        <f t="shared" si="7"/>
        <v>Y0DJ0</v>
      </c>
      <c r="B176" s="55">
        <v>0</v>
      </c>
      <c r="C176" t="s">
        <v>2958</v>
      </c>
      <c r="D176" t="s">
        <v>2958</v>
      </c>
      <c r="E176" s="42">
        <v>44663</v>
      </c>
      <c r="F176">
        <v>141398</v>
      </c>
      <c r="G176" t="s">
        <v>2911</v>
      </c>
      <c r="J176">
        <v>0</v>
      </c>
      <c r="K176"/>
      <c r="M176" s="191">
        <f t="shared" si="6"/>
        <v>0</v>
      </c>
      <c r="N176" t="str">
        <f t="shared" si="8"/>
        <v>0</v>
      </c>
    </row>
    <row r="177" spans="1:14">
      <c r="A177" s="55" t="str">
        <f t="shared" si="7"/>
        <v>Y0DJ0</v>
      </c>
      <c r="B177" s="55">
        <v>0</v>
      </c>
      <c r="C177" t="s">
        <v>2958</v>
      </c>
      <c r="D177" t="s">
        <v>2958</v>
      </c>
      <c r="E177" s="42">
        <v>44663</v>
      </c>
      <c r="F177">
        <v>141526</v>
      </c>
      <c r="G177" t="s">
        <v>2062</v>
      </c>
      <c r="J177">
        <v>0</v>
      </c>
      <c r="K177"/>
      <c r="M177" s="191">
        <f t="shared" si="6"/>
        <v>0</v>
      </c>
      <c r="N177" t="str">
        <f t="shared" si="8"/>
        <v>0</v>
      </c>
    </row>
    <row r="178" spans="1:14">
      <c r="A178" s="55" t="str">
        <f t="shared" si="7"/>
        <v>Y0DJ0</v>
      </c>
      <c r="B178" s="55">
        <v>0</v>
      </c>
      <c r="C178" t="s">
        <v>2958</v>
      </c>
      <c r="D178" t="s">
        <v>2958</v>
      </c>
      <c r="E178" s="42">
        <v>44663</v>
      </c>
      <c r="F178">
        <v>141744</v>
      </c>
      <c r="G178" t="s">
        <v>2087</v>
      </c>
      <c r="J178">
        <v>0</v>
      </c>
      <c r="K178"/>
      <c r="M178" s="191">
        <f t="shared" si="6"/>
        <v>0</v>
      </c>
      <c r="N178" t="str">
        <f t="shared" si="8"/>
        <v>0</v>
      </c>
    </row>
    <row r="179" spans="1:14">
      <c r="A179" s="55" t="str">
        <f t="shared" si="7"/>
        <v>Y0DJ0</v>
      </c>
      <c r="B179" s="55">
        <v>0</v>
      </c>
      <c r="C179" t="s">
        <v>2958</v>
      </c>
      <c r="D179" t="s">
        <v>2958</v>
      </c>
      <c r="E179" s="42">
        <v>44663</v>
      </c>
      <c r="F179">
        <v>141871</v>
      </c>
      <c r="G179" t="s">
        <v>2603</v>
      </c>
      <c r="J179">
        <v>0</v>
      </c>
      <c r="K179"/>
      <c r="M179" s="191">
        <f t="shared" si="6"/>
        <v>0</v>
      </c>
      <c r="N179" t="str">
        <f t="shared" si="8"/>
        <v>0</v>
      </c>
    </row>
    <row r="180" spans="1:14">
      <c r="A180" s="55" t="str">
        <f t="shared" si="7"/>
        <v>Y0DJ0</v>
      </c>
      <c r="B180" s="55">
        <v>0</v>
      </c>
      <c r="C180" t="s">
        <v>2958</v>
      </c>
      <c r="D180" t="s">
        <v>2958</v>
      </c>
      <c r="E180" s="42">
        <v>44663</v>
      </c>
      <c r="F180">
        <v>160102</v>
      </c>
      <c r="G180" t="s">
        <v>2584</v>
      </c>
      <c r="J180">
        <v>0</v>
      </c>
      <c r="K180"/>
      <c r="M180" s="191">
        <f t="shared" si="6"/>
        <v>0</v>
      </c>
      <c r="N180" t="str">
        <f t="shared" si="8"/>
        <v>0</v>
      </c>
    </row>
    <row r="181" spans="1:14">
      <c r="A181" s="55" t="str">
        <f t="shared" si="7"/>
        <v>Y0DJ0</v>
      </c>
      <c r="B181" s="55">
        <v>0</v>
      </c>
      <c r="C181" t="s">
        <v>2958</v>
      </c>
      <c r="D181" t="s">
        <v>2958</v>
      </c>
      <c r="E181" s="42">
        <v>44663</v>
      </c>
      <c r="F181">
        <v>160118</v>
      </c>
      <c r="G181" t="s">
        <v>2152</v>
      </c>
      <c r="J181">
        <v>0</v>
      </c>
      <c r="K181"/>
      <c r="M181" s="191">
        <f t="shared" si="6"/>
        <v>0</v>
      </c>
      <c r="N181" t="str">
        <f t="shared" si="8"/>
        <v>0</v>
      </c>
    </row>
    <row r="182" spans="1:14">
      <c r="A182" s="55" t="str">
        <f t="shared" si="7"/>
        <v>Y0DJ0</v>
      </c>
      <c r="B182" s="55">
        <v>0</v>
      </c>
      <c r="C182" t="s">
        <v>2958</v>
      </c>
      <c r="D182" t="s">
        <v>2958</v>
      </c>
      <c r="E182" s="42">
        <v>44663</v>
      </c>
      <c r="F182">
        <v>160125</v>
      </c>
      <c r="G182" t="s">
        <v>2157</v>
      </c>
      <c r="J182">
        <v>0</v>
      </c>
      <c r="K182"/>
      <c r="M182" s="191">
        <f t="shared" si="6"/>
        <v>0</v>
      </c>
      <c r="N182" t="str">
        <f t="shared" si="8"/>
        <v>0</v>
      </c>
    </row>
    <row r="183" spans="1:14">
      <c r="A183" s="55" t="str">
        <f t="shared" si="7"/>
        <v>Y0DJ0</v>
      </c>
      <c r="B183" s="55">
        <v>0</v>
      </c>
      <c r="C183" t="s">
        <v>2958</v>
      </c>
      <c r="D183" t="s">
        <v>2958</v>
      </c>
      <c r="E183" s="42">
        <v>44663</v>
      </c>
      <c r="F183">
        <v>170125</v>
      </c>
      <c r="G183" t="s">
        <v>2168</v>
      </c>
      <c r="J183">
        <v>0</v>
      </c>
      <c r="K183"/>
      <c r="M183" s="191">
        <f t="shared" si="6"/>
        <v>0</v>
      </c>
      <c r="N183" t="str">
        <f t="shared" si="8"/>
        <v>0</v>
      </c>
    </row>
    <row r="184" spans="1:14">
      <c r="A184" s="55" t="str">
        <f t="shared" si="7"/>
        <v>Y0DJ0</v>
      </c>
      <c r="B184" s="55">
        <v>0</v>
      </c>
      <c r="C184" t="s">
        <v>2958</v>
      </c>
      <c r="D184" t="s">
        <v>2958</v>
      </c>
      <c r="E184" s="42">
        <v>44663</v>
      </c>
      <c r="F184">
        <v>170128</v>
      </c>
      <c r="G184" t="s">
        <v>2169</v>
      </c>
      <c r="J184">
        <v>0</v>
      </c>
      <c r="K184"/>
      <c r="M184" s="191">
        <f t="shared" si="6"/>
        <v>0</v>
      </c>
      <c r="N184" t="str">
        <f t="shared" si="8"/>
        <v>0</v>
      </c>
    </row>
    <row r="185" spans="1:14">
      <c r="A185" s="55" t="str">
        <f t="shared" si="7"/>
        <v>Y0DJ0</v>
      </c>
      <c r="B185" s="55">
        <v>0</v>
      </c>
      <c r="C185" t="s">
        <v>2958</v>
      </c>
      <c r="D185" t="s">
        <v>2958</v>
      </c>
      <c r="E185" s="42">
        <v>44663</v>
      </c>
      <c r="F185">
        <v>201276</v>
      </c>
      <c r="G185" t="s">
        <v>2209</v>
      </c>
      <c r="J185">
        <v>21116765.149999999</v>
      </c>
      <c r="K185"/>
      <c r="M185" s="191">
        <f t="shared" si="6"/>
        <v>2.1116765149999996</v>
      </c>
      <c r="N185" t="str">
        <f t="shared" si="8"/>
        <v>0</v>
      </c>
    </row>
    <row r="186" spans="1:14">
      <c r="A186" s="55" t="str">
        <f t="shared" si="7"/>
        <v>Y0DJ1.2</v>
      </c>
      <c r="B186" s="55">
        <v>1.2</v>
      </c>
      <c r="C186" t="s">
        <v>2958</v>
      </c>
      <c r="D186" t="s">
        <v>2958</v>
      </c>
      <c r="E186" s="42">
        <v>44663</v>
      </c>
      <c r="F186">
        <v>201277</v>
      </c>
      <c r="G186" t="s">
        <v>2210</v>
      </c>
      <c r="J186">
        <v>0</v>
      </c>
      <c r="K186"/>
      <c r="M186" s="191">
        <f t="shared" si="6"/>
        <v>0</v>
      </c>
      <c r="N186" t="str">
        <f t="shared" si="8"/>
        <v>1</v>
      </c>
    </row>
    <row r="187" spans="1:14">
      <c r="A187" s="55" t="str">
        <f t="shared" si="7"/>
        <v>Y0DJ1.2</v>
      </c>
      <c r="B187" s="55">
        <v>1.2</v>
      </c>
      <c r="C187" t="s">
        <v>2958</v>
      </c>
      <c r="D187" t="s">
        <v>2958</v>
      </c>
      <c r="E187" s="42">
        <v>44663</v>
      </c>
      <c r="F187">
        <v>201298</v>
      </c>
      <c r="G187" t="s">
        <v>2212</v>
      </c>
      <c r="J187">
        <v>0</v>
      </c>
      <c r="K187"/>
      <c r="M187" s="191">
        <f t="shared" si="6"/>
        <v>0</v>
      </c>
      <c r="N187" t="str">
        <f t="shared" si="8"/>
        <v>1</v>
      </c>
    </row>
    <row r="188" spans="1:14">
      <c r="A188" s="55" t="str">
        <f t="shared" si="7"/>
        <v>Y0DJ0</v>
      </c>
      <c r="B188" s="55">
        <v>0</v>
      </c>
      <c r="C188" t="s">
        <v>2958</v>
      </c>
      <c r="D188" t="s">
        <v>2958</v>
      </c>
      <c r="E188" s="42">
        <v>44663</v>
      </c>
      <c r="F188">
        <v>201351</v>
      </c>
      <c r="G188" t="s">
        <v>2225</v>
      </c>
      <c r="J188">
        <v>94923441.599999994</v>
      </c>
      <c r="K188"/>
      <c r="M188" s="191">
        <f t="shared" si="6"/>
        <v>9.49234416</v>
      </c>
      <c r="N188" t="str">
        <f t="shared" si="8"/>
        <v>0</v>
      </c>
    </row>
    <row r="189" spans="1:14">
      <c r="A189" s="55" t="str">
        <f t="shared" si="7"/>
        <v>Y0DJ1.2</v>
      </c>
      <c r="B189" s="55">
        <v>1.2</v>
      </c>
      <c r="C189" t="s">
        <v>2958</v>
      </c>
      <c r="D189" t="s">
        <v>2958</v>
      </c>
      <c r="E189" s="42">
        <v>44663</v>
      </c>
      <c r="F189">
        <v>201364</v>
      </c>
      <c r="G189" t="s">
        <v>2232</v>
      </c>
      <c r="J189">
        <v>0</v>
      </c>
      <c r="K189"/>
      <c r="M189" s="191">
        <f t="shared" si="6"/>
        <v>0</v>
      </c>
      <c r="N189" t="str">
        <f t="shared" si="8"/>
        <v>1</v>
      </c>
    </row>
    <row r="190" spans="1:14">
      <c r="A190" s="55" t="str">
        <f t="shared" si="7"/>
        <v>Y0DJ1.2</v>
      </c>
      <c r="B190" s="55">
        <v>1.2</v>
      </c>
      <c r="C190" t="s">
        <v>2958</v>
      </c>
      <c r="D190" t="s">
        <v>2958</v>
      </c>
      <c r="E190" s="42">
        <v>44663</v>
      </c>
      <c r="F190">
        <v>201366</v>
      </c>
      <c r="G190" t="s">
        <v>2233</v>
      </c>
      <c r="J190">
        <v>0</v>
      </c>
      <c r="K190"/>
      <c r="M190" s="191">
        <f t="shared" si="6"/>
        <v>0</v>
      </c>
      <c r="N190" t="str">
        <f t="shared" si="8"/>
        <v>1</v>
      </c>
    </row>
    <row r="191" spans="1:14">
      <c r="A191" s="55" t="str">
        <f t="shared" si="7"/>
        <v>Y0DJ0</v>
      </c>
      <c r="B191" s="55">
        <v>0</v>
      </c>
      <c r="C191" t="s">
        <v>2958</v>
      </c>
      <c r="D191" t="s">
        <v>2958</v>
      </c>
      <c r="E191" s="42">
        <v>44663</v>
      </c>
      <c r="F191">
        <v>210103</v>
      </c>
      <c r="G191" t="s">
        <v>2240</v>
      </c>
      <c r="J191">
        <v>-285.61</v>
      </c>
      <c r="K191"/>
      <c r="M191" s="191">
        <f t="shared" si="6"/>
        <v>-2.8561E-5</v>
      </c>
      <c r="N191" t="str">
        <f t="shared" si="8"/>
        <v>0</v>
      </c>
    </row>
    <row r="192" spans="1:14">
      <c r="A192" s="55" t="str">
        <f t="shared" si="7"/>
        <v>Y0DJ0</v>
      </c>
      <c r="B192" s="55">
        <v>0</v>
      </c>
      <c r="C192" t="s">
        <v>2958</v>
      </c>
      <c r="D192" t="s">
        <v>2958</v>
      </c>
      <c r="E192" s="42">
        <v>44663</v>
      </c>
      <c r="F192">
        <v>210106</v>
      </c>
      <c r="G192" t="s">
        <v>2241</v>
      </c>
      <c r="J192">
        <v>-339625.1</v>
      </c>
      <c r="K192"/>
      <c r="M192" s="191">
        <f t="shared" si="6"/>
        <v>-3.3962509999999994E-2</v>
      </c>
      <c r="N192" t="str">
        <f t="shared" si="8"/>
        <v>0</v>
      </c>
    </row>
    <row r="193" spans="1:14">
      <c r="A193" s="55" t="str">
        <f t="shared" si="7"/>
        <v>Y0DJ0</v>
      </c>
      <c r="B193" s="55">
        <v>0</v>
      </c>
      <c r="C193" t="s">
        <v>2958</v>
      </c>
      <c r="D193" t="s">
        <v>2958</v>
      </c>
      <c r="E193" s="42">
        <v>44663</v>
      </c>
      <c r="F193">
        <v>210117</v>
      </c>
      <c r="G193" t="s">
        <v>2242</v>
      </c>
      <c r="J193">
        <v>-971.46</v>
      </c>
      <c r="K193"/>
      <c r="M193" s="191">
        <f t="shared" si="6"/>
        <v>-9.7146000000000008E-5</v>
      </c>
      <c r="N193" t="str">
        <f t="shared" si="8"/>
        <v>0</v>
      </c>
    </row>
    <row r="194" spans="1:14">
      <c r="A194" s="55" t="str">
        <f t="shared" si="7"/>
        <v>Y0DJ0</v>
      </c>
      <c r="B194" s="55">
        <v>0</v>
      </c>
      <c r="C194" t="s">
        <v>2958</v>
      </c>
      <c r="D194" t="s">
        <v>2958</v>
      </c>
      <c r="E194" s="42">
        <v>44663</v>
      </c>
      <c r="F194">
        <v>210132</v>
      </c>
      <c r="G194" t="s">
        <v>2244</v>
      </c>
      <c r="J194">
        <v>-103.04</v>
      </c>
      <c r="K194"/>
      <c r="M194" s="191">
        <f t="shared" si="6"/>
        <v>-1.0304E-5</v>
      </c>
      <c r="N194" t="str">
        <f t="shared" si="8"/>
        <v>0</v>
      </c>
    </row>
    <row r="195" spans="1:14">
      <c r="A195" s="55" t="str">
        <f t="shared" si="7"/>
        <v>Y0DJ0</v>
      </c>
      <c r="B195" s="55">
        <v>0</v>
      </c>
      <c r="C195" t="s">
        <v>2958</v>
      </c>
      <c r="D195" t="s">
        <v>2958</v>
      </c>
      <c r="E195" s="42">
        <v>44663</v>
      </c>
      <c r="F195">
        <v>210138</v>
      </c>
      <c r="G195" t="s">
        <v>2791</v>
      </c>
      <c r="J195">
        <v>45.21</v>
      </c>
      <c r="K195"/>
      <c r="M195" s="191">
        <f t="shared" si="6"/>
        <v>4.5210000000000004E-6</v>
      </c>
      <c r="N195" t="str">
        <f t="shared" si="8"/>
        <v>0</v>
      </c>
    </row>
    <row r="196" spans="1:14">
      <c r="A196" s="55" t="str">
        <f t="shared" ref="A196:A259" si="9">C196&amp;B196</f>
        <v>Y0DJ0</v>
      </c>
      <c r="B196" s="55">
        <v>0</v>
      </c>
      <c r="C196" t="s">
        <v>2958</v>
      </c>
      <c r="D196" t="s">
        <v>2958</v>
      </c>
      <c r="E196" s="42">
        <v>44663</v>
      </c>
      <c r="F196">
        <v>210140</v>
      </c>
      <c r="G196" t="s">
        <v>2245</v>
      </c>
      <c r="J196">
        <v>-193.44</v>
      </c>
      <c r="K196"/>
      <c r="M196" s="191">
        <f t="shared" si="6"/>
        <v>-1.9344E-5</v>
      </c>
      <c r="N196" t="str">
        <f t="shared" si="8"/>
        <v>0</v>
      </c>
    </row>
    <row r="197" spans="1:14">
      <c r="A197" s="55" t="str">
        <f t="shared" si="9"/>
        <v>Y0DJ0</v>
      </c>
      <c r="B197" s="55">
        <v>0</v>
      </c>
      <c r="C197" t="s">
        <v>2958</v>
      </c>
      <c r="D197" t="s">
        <v>2958</v>
      </c>
      <c r="E197" s="42">
        <v>44663</v>
      </c>
      <c r="F197">
        <v>210210</v>
      </c>
      <c r="G197" t="s">
        <v>2246</v>
      </c>
      <c r="J197">
        <v>-444.3</v>
      </c>
      <c r="K197"/>
      <c r="M197" s="191">
        <f t="shared" si="6"/>
        <v>-4.443E-5</v>
      </c>
      <c r="N197" t="str">
        <f t="shared" si="8"/>
        <v>0</v>
      </c>
    </row>
    <row r="198" spans="1:14">
      <c r="A198" s="55" t="str">
        <f t="shared" si="9"/>
        <v>Y0DJ0</v>
      </c>
      <c r="B198" s="55">
        <v>0</v>
      </c>
      <c r="C198" t="s">
        <v>2958</v>
      </c>
      <c r="D198" t="s">
        <v>2958</v>
      </c>
      <c r="E198" s="42">
        <v>44663</v>
      </c>
      <c r="F198">
        <v>210667</v>
      </c>
      <c r="G198" t="s">
        <v>2862</v>
      </c>
      <c r="J198">
        <v>-611.24</v>
      </c>
      <c r="K198"/>
      <c r="M198" s="191">
        <f t="shared" si="6"/>
        <v>-6.1124000000000006E-5</v>
      </c>
      <c r="N198" t="str">
        <f t="shared" si="8"/>
        <v>0</v>
      </c>
    </row>
    <row r="199" spans="1:14">
      <c r="A199" s="55" t="str">
        <f t="shared" si="9"/>
        <v>Y0DJ0</v>
      </c>
      <c r="B199" s="55">
        <v>0</v>
      </c>
      <c r="C199" t="s">
        <v>2958</v>
      </c>
      <c r="D199" t="s">
        <v>2958</v>
      </c>
      <c r="E199" s="42">
        <v>44663</v>
      </c>
      <c r="F199">
        <v>211103</v>
      </c>
      <c r="G199" t="s">
        <v>2249</v>
      </c>
      <c r="J199">
        <v>-0.22</v>
      </c>
      <c r="K199"/>
      <c r="M199" s="191">
        <f t="shared" si="6"/>
        <v>-2.1999999999999998E-8</v>
      </c>
      <c r="N199" t="str">
        <f t="shared" si="8"/>
        <v>0</v>
      </c>
    </row>
    <row r="200" spans="1:14">
      <c r="A200" s="55" t="str">
        <f t="shared" si="9"/>
        <v>Y0DJ0</v>
      </c>
      <c r="B200" s="55">
        <v>0</v>
      </c>
      <c r="C200" t="s">
        <v>2958</v>
      </c>
      <c r="D200" t="s">
        <v>2958</v>
      </c>
      <c r="E200" s="42">
        <v>44663</v>
      </c>
      <c r="F200">
        <v>211106</v>
      </c>
      <c r="G200" t="s">
        <v>2250</v>
      </c>
      <c r="J200">
        <v>-9.91</v>
      </c>
      <c r="K200"/>
      <c r="M200" s="191">
        <f t="shared" si="6"/>
        <v>-9.9099999999999991E-7</v>
      </c>
      <c r="N200" t="str">
        <f t="shared" si="8"/>
        <v>0</v>
      </c>
    </row>
    <row r="201" spans="1:14">
      <c r="A201" s="55" t="str">
        <f t="shared" si="9"/>
        <v>Y0DJ0</v>
      </c>
      <c r="B201" s="55">
        <v>0</v>
      </c>
      <c r="C201" t="s">
        <v>2958</v>
      </c>
      <c r="D201" t="s">
        <v>2958</v>
      </c>
      <c r="E201" s="42">
        <v>44663</v>
      </c>
      <c r="F201">
        <v>211121</v>
      </c>
      <c r="G201" t="s">
        <v>2252</v>
      </c>
      <c r="J201">
        <v>0.19</v>
      </c>
      <c r="K201"/>
      <c r="M201" s="191">
        <f t="shared" si="6"/>
        <v>1.9000000000000001E-8</v>
      </c>
      <c r="N201" t="str">
        <f t="shared" si="8"/>
        <v>0</v>
      </c>
    </row>
    <row r="202" spans="1:14">
      <c r="A202" s="55" t="str">
        <f t="shared" si="9"/>
        <v>Y0DJ0</v>
      </c>
      <c r="B202" s="55">
        <v>0</v>
      </c>
      <c r="C202" t="s">
        <v>2958</v>
      </c>
      <c r="D202" t="s">
        <v>2958</v>
      </c>
      <c r="E202" s="42">
        <v>44663</v>
      </c>
      <c r="F202">
        <v>211146</v>
      </c>
      <c r="G202" t="s">
        <v>2749</v>
      </c>
      <c r="J202">
        <v>0</v>
      </c>
      <c r="K202"/>
      <c r="M202" s="191">
        <f t="shared" si="6"/>
        <v>0</v>
      </c>
      <c r="N202" t="str">
        <f t="shared" si="8"/>
        <v>0</v>
      </c>
    </row>
    <row r="203" spans="1:14">
      <c r="A203" s="55" t="str">
        <f t="shared" si="9"/>
        <v>Y0DJ0</v>
      </c>
      <c r="B203" s="55">
        <v>0</v>
      </c>
      <c r="C203" t="s">
        <v>2958</v>
      </c>
      <c r="D203" t="s">
        <v>2958</v>
      </c>
      <c r="E203" s="42">
        <v>44663</v>
      </c>
      <c r="F203">
        <v>211172</v>
      </c>
      <c r="G203" t="s">
        <v>2262</v>
      </c>
      <c r="J203">
        <v>341062.07</v>
      </c>
      <c r="K203"/>
      <c r="M203" s="191">
        <f t="shared" si="6"/>
        <v>3.4106206999999999E-2</v>
      </c>
      <c r="N203" t="str">
        <f t="shared" si="8"/>
        <v>0</v>
      </c>
    </row>
    <row r="204" spans="1:14">
      <c r="A204" s="55" t="str">
        <f t="shared" si="9"/>
        <v>Y0DJ0</v>
      </c>
      <c r="B204" s="55">
        <v>0</v>
      </c>
      <c r="C204" t="s">
        <v>2958</v>
      </c>
      <c r="D204" t="s">
        <v>2958</v>
      </c>
      <c r="E204" s="42">
        <v>44663</v>
      </c>
      <c r="F204">
        <v>211632</v>
      </c>
      <c r="G204" t="s">
        <v>2543</v>
      </c>
      <c r="J204">
        <v>-511.05</v>
      </c>
      <c r="K204"/>
      <c r="M204" s="191">
        <f t="shared" si="6"/>
        <v>-5.1104999999999999E-5</v>
      </c>
      <c r="N204" t="str">
        <f t="shared" si="8"/>
        <v>0</v>
      </c>
    </row>
    <row r="205" spans="1:14">
      <c r="A205" s="55" t="str">
        <f t="shared" si="9"/>
        <v>Y0DJ0</v>
      </c>
      <c r="B205" s="55">
        <v>0</v>
      </c>
      <c r="C205" t="s">
        <v>2958</v>
      </c>
      <c r="D205" t="s">
        <v>2958</v>
      </c>
      <c r="E205" s="42">
        <v>44663</v>
      </c>
      <c r="F205">
        <v>260118</v>
      </c>
      <c r="G205" t="s">
        <v>2275</v>
      </c>
      <c r="J205">
        <v>0</v>
      </c>
      <c r="K205"/>
      <c r="M205" s="191">
        <f t="shared" si="6"/>
        <v>0</v>
      </c>
      <c r="N205" t="str">
        <f t="shared" si="8"/>
        <v>0</v>
      </c>
    </row>
    <row r="206" spans="1:14">
      <c r="A206" s="55" t="str">
        <f t="shared" si="9"/>
        <v>Y0DJ0</v>
      </c>
      <c r="B206" s="55">
        <v>0</v>
      </c>
      <c r="C206" t="s">
        <v>2958</v>
      </c>
      <c r="D206" t="s">
        <v>2958</v>
      </c>
      <c r="E206" s="42">
        <v>44663</v>
      </c>
      <c r="F206">
        <v>260202</v>
      </c>
      <c r="G206" t="s">
        <v>2281</v>
      </c>
      <c r="J206">
        <v>0</v>
      </c>
      <c r="K206"/>
      <c r="M206" s="191">
        <f t="shared" si="6"/>
        <v>0</v>
      </c>
      <c r="N206" t="str">
        <f t="shared" si="8"/>
        <v>0</v>
      </c>
    </row>
    <row r="207" spans="1:14">
      <c r="A207" s="55" t="str">
        <f t="shared" si="9"/>
        <v>Y0DJ0</v>
      </c>
      <c r="B207" s="55">
        <v>0</v>
      </c>
      <c r="C207" t="s">
        <v>2958</v>
      </c>
      <c r="D207" t="s">
        <v>2958</v>
      </c>
      <c r="E207" s="42">
        <v>44663</v>
      </c>
      <c r="F207">
        <v>260221</v>
      </c>
      <c r="G207" t="s">
        <v>2282</v>
      </c>
      <c r="J207">
        <v>0</v>
      </c>
      <c r="K207"/>
      <c r="M207" s="191">
        <f t="shared" si="6"/>
        <v>0</v>
      </c>
      <c r="N207" t="str">
        <f t="shared" si="8"/>
        <v>0</v>
      </c>
    </row>
    <row r="208" spans="1:14">
      <c r="A208" s="55" t="str">
        <f t="shared" si="9"/>
        <v>Y0DJ0</v>
      </c>
      <c r="B208" s="55">
        <v>0</v>
      </c>
      <c r="C208" t="s">
        <v>2958</v>
      </c>
      <c r="D208" t="s">
        <v>2958</v>
      </c>
      <c r="E208" s="42">
        <v>44663</v>
      </c>
      <c r="F208">
        <v>260222</v>
      </c>
      <c r="G208" t="s">
        <v>2283</v>
      </c>
      <c r="J208">
        <v>0</v>
      </c>
      <c r="K208"/>
      <c r="M208" s="191">
        <f t="shared" si="6"/>
        <v>0</v>
      </c>
      <c r="N208" t="str">
        <f t="shared" si="8"/>
        <v>0</v>
      </c>
    </row>
    <row r="209" spans="1:14">
      <c r="A209" s="55" t="str">
        <f t="shared" si="9"/>
        <v>Y0DJ0</v>
      </c>
      <c r="B209" s="55">
        <v>0</v>
      </c>
      <c r="C209" t="s">
        <v>2958</v>
      </c>
      <c r="D209" t="s">
        <v>2958</v>
      </c>
      <c r="E209" s="42">
        <v>44663</v>
      </c>
      <c r="F209">
        <v>260802</v>
      </c>
      <c r="G209" t="s">
        <v>2284</v>
      </c>
      <c r="J209">
        <v>0</v>
      </c>
      <c r="K209"/>
      <c r="M209" s="191">
        <f t="shared" si="6"/>
        <v>0</v>
      </c>
      <c r="N209" t="str">
        <f t="shared" si="8"/>
        <v>0</v>
      </c>
    </row>
    <row r="210" spans="1:14">
      <c r="A210" s="55" t="str">
        <f t="shared" si="9"/>
        <v>Y0DJ0</v>
      </c>
      <c r="B210" s="55">
        <v>0</v>
      </c>
      <c r="C210" t="s">
        <v>2958</v>
      </c>
      <c r="D210" t="s">
        <v>2958</v>
      </c>
      <c r="E210" s="42">
        <v>44663</v>
      </c>
      <c r="F210">
        <v>260836</v>
      </c>
      <c r="G210" t="s">
        <v>2705</v>
      </c>
      <c r="J210">
        <v>-2.77</v>
      </c>
      <c r="K210"/>
      <c r="M210" s="191">
        <f t="shared" si="6"/>
        <v>-2.7700000000000001E-7</v>
      </c>
      <c r="N210" t="str">
        <f t="shared" si="8"/>
        <v>0</v>
      </c>
    </row>
    <row r="211" spans="1:14">
      <c r="A211" s="55" t="str">
        <f t="shared" si="9"/>
        <v>Y0DJ0</v>
      </c>
      <c r="B211" s="55">
        <v>0</v>
      </c>
      <c r="C211" t="s">
        <v>2958</v>
      </c>
      <c r="D211" t="s">
        <v>2958</v>
      </c>
      <c r="E211" s="42">
        <v>44663</v>
      </c>
      <c r="F211">
        <v>260837</v>
      </c>
      <c r="G211" t="s">
        <v>2706</v>
      </c>
      <c r="J211">
        <v>-2.77</v>
      </c>
      <c r="K211"/>
      <c r="M211" s="191">
        <f t="shared" si="6"/>
        <v>-2.7700000000000001E-7</v>
      </c>
      <c r="N211" t="str">
        <f t="shared" si="8"/>
        <v>0</v>
      </c>
    </row>
    <row r="212" spans="1:14">
      <c r="A212" s="55" t="str">
        <f t="shared" si="9"/>
        <v>Y0DJ0</v>
      </c>
      <c r="B212" s="55">
        <v>0</v>
      </c>
      <c r="C212" t="s">
        <v>2958</v>
      </c>
      <c r="D212" t="s">
        <v>2958</v>
      </c>
      <c r="E212" s="42">
        <v>44663</v>
      </c>
      <c r="F212">
        <v>261027</v>
      </c>
      <c r="G212" t="s">
        <v>2855</v>
      </c>
      <c r="J212">
        <v>969.15</v>
      </c>
      <c r="K212"/>
      <c r="M212" s="191">
        <f t="shared" si="6"/>
        <v>9.6915000000000003E-5</v>
      </c>
      <c r="N212" t="str">
        <f t="shared" si="8"/>
        <v>0</v>
      </c>
    </row>
    <row r="213" spans="1:14">
      <c r="A213" s="55" t="str">
        <f t="shared" si="9"/>
        <v>Y0DJ0</v>
      </c>
      <c r="B213" s="55">
        <v>0</v>
      </c>
      <c r="C213" t="s">
        <v>2958</v>
      </c>
      <c r="D213" t="s">
        <v>2958</v>
      </c>
      <c r="E213" s="42">
        <v>44663</v>
      </c>
      <c r="F213">
        <v>261262</v>
      </c>
      <c r="G213" t="s">
        <v>2709</v>
      </c>
      <c r="J213">
        <v>4.2300000000000004</v>
      </c>
      <c r="K213"/>
      <c r="M213" s="191">
        <f t="shared" si="6"/>
        <v>4.2300000000000007E-7</v>
      </c>
      <c r="N213" t="str">
        <f t="shared" si="8"/>
        <v>0</v>
      </c>
    </row>
    <row r="214" spans="1:14">
      <c r="A214" s="55" t="str">
        <f t="shared" si="9"/>
        <v>Y0DJ0</v>
      </c>
      <c r="B214" s="55">
        <v>0</v>
      </c>
      <c r="C214" t="s">
        <v>2958</v>
      </c>
      <c r="D214" t="s">
        <v>2958</v>
      </c>
      <c r="E214" s="42">
        <v>44663</v>
      </c>
      <c r="F214">
        <v>281101</v>
      </c>
      <c r="G214" t="s">
        <v>2296</v>
      </c>
      <c r="J214">
        <v>-115610959.81</v>
      </c>
      <c r="K214"/>
      <c r="M214" s="191">
        <f t="shared" si="6"/>
        <v>-11.561095980999999</v>
      </c>
      <c r="N214" t="str">
        <f t="shared" si="8"/>
        <v>0</v>
      </c>
    </row>
    <row r="215" spans="1:14">
      <c r="A215" s="55" t="str">
        <f t="shared" si="9"/>
        <v>Y0DJ0</v>
      </c>
      <c r="B215" s="55">
        <v>0</v>
      </c>
      <c r="C215" t="s">
        <v>2958</v>
      </c>
      <c r="D215" t="s">
        <v>2958</v>
      </c>
      <c r="E215" s="42">
        <v>44663</v>
      </c>
      <c r="F215">
        <v>281102</v>
      </c>
      <c r="G215" t="s">
        <v>2544</v>
      </c>
      <c r="J215">
        <v>66947.399999999994</v>
      </c>
      <c r="K215"/>
      <c r="M215" s="191">
        <f t="shared" si="6"/>
        <v>6.6947399999999994E-3</v>
      </c>
      <c r="N215" t="str">
        <f t="shared" si="8"/>
        <v>0</v>
      </c>
    </row>
    <row r="216" spans="1:14">
      <c r="A216" s="55" t="str">
        <f t="shared" si="9"/>
        <v>Y0DJ0</v>
      </c>
      <c r="B216" s="55">
        <v>0</v>
      </c>
      <c r="C216" t="s">
        <v>2958</v>
      </c>
      <c r="D216" t="s">
        <v>2958</v>
      </c>
      <c r="E216" s="42">
        <v>44663</v>
      </c>
      <c r="F216">
        <v>281212</v>
      </c>
      <c r="G216" t="s">
        <v>2314</v>
      </c>
      <c r="J216">
        <v>0.61</v>
      </c>
      <c r="K216"/>
      <c r="M216" s="191">
        <f t="shared" si="6"/>
        <v>6.1000000000000004E-8</v>
      </c>
      <c r="N216" t="str">
        <f t="shared" si="8"/>
        <v>0</v>
      </c>
    </row>
    <row r="217" spans="1:14">
      <c r="A217" s="55" t="str">
        <f t="shared" si="9"/>
        <v>Y0DJ5.2</v>
      </c>
      <c r="B217" s="55">
        <v>5.2</v>
      </c>
      <c r="C217" t="s">
        <v>2958</v>
      </c>
      <c r="D217" t="s">
        <v>2958</v>
      </c>
      <c r="E217" s="42">
        <v>44663</v>
      </c>
      <c r="F217">
        <v>304213</v>
      </c>
      <c r="G217" t="s">
        <v>2351</v>
      </c>
      <c r="J217">
        <v>-473011.25</v>
      </c>
      <c r="K217"/>
      <c r="M217" s="191">
        <f t="shared" si="6"/>
        <v>-4.7301124999999999E-2</v>
      </c>
      <c r="N217" t="str">
        <f t="shared" si="8"/>
        <v>5</v>
      </c>
    </row>
    <row r="218" spans="1:14">
      <c r="A218" s="55" t="str">
        <f t="shared" si="9"/>
        <v>Y0DJ5.2</v>
      </c>
      <c r="B218" s="55">
        <v>5.2</v>
      </c>
      <c r="C218" t="s">
        <v>2958</v>
      </c>
      <c r="D218" t="s">
        <v>2958</v>
      </c>
      <c r="E218" s="42">
        <v>44663</v>
      </c>
      <c r="F218">
        <v>304217</v>
      </c>
      <c r="G218" t="s">
        <v>2355</v>
      </c>
      <c r="J218">
        <v>-92054.79</v>
      </c>
      <c r="K218"/>
      <c r="M218" s="191">
        <f t="shared" si="6"/>
        <v>-9.2054789999999991E-3</v>
      </c>
      <c r="N218" t="str">
        <f t="shared" si="8"/>
        <v>5</v>
      </c>
    </row>
    <row r="219" spans="1:14">
      <c r="A219" s="55" t="str">
        <f t="shared" si="9"/>
        <v>Y0DJ5.2</v>
      </c>
      <c r="B219" s="55">
        <v>5.2</v>
      </c>
      <c r="C219" t="s">
        <v>2958</v>
      </c>
      <c r="D219" t="s">
        <v>2958</v>
      </c>
      <c r="E219" s="42">
        <v>44663</v>
      </c>
      <c r="F219">
        <v>304232</v>
      </c>
      <c r="G219" t="s">
        <v>2358</v>
      </c>
      <c r="J219">
        <v>-3112.47</v>
      </c>
      <c r="K219"/>
      <c r="M219" s="191">
        <f t="shared" si="6"/>
        <v>-3.1124699999999996E-4</v>
      </c>
      <c r="N219" t="str">
        <f t="shared" si="8"/>
        <v>5</v>
      </c>
    </row>
    <row r="220" spans="1:14">
      <c r="A220" s="55" t="str">
        <f t="shared" si="9"/>
        <v>Y0DJ5.2</v>
      </c>
      <c r="B220" s="55">
        <v>5.2</v>
      </c>
      <c r="C220" t="s">
        <v>2958</v>
      </c>
      <c r="D220" t="s">
        <v>2958</v>
      </c>
      <c r="E220" s="42">
        <v>44663</v>
      </c>
      <c r="F220">
        <v>304233</v>
      </c>
      <c r="G220" t="s">
        <v>2359</v>
      </c>
      <c r="J220">
        <v>-106510.91</v>
      </c>
      <c r="K220"/>
      <c r="M220" s="191">
        <f t="shared" si="6"/>
        <v>-1.0651091E-2</v>
      </c>
      <c r="N220" t="str">
        <f t="shared" si="8"/>
        <v>5</v>
      </c>
    </row>
    <row r="221" spans="1:14">
      <c r="A221" s="55" t="str">
        <f t="shared" si="9"/>
        <v>Y0DJ0</v>
      </c>
      <c r="B221" s="55">
        <v>0</v>
      </c>
      <c r="C221" t="s">
        <v>2958</v>
      </c>
      <c r="D221" t="s">
        <v>2958</v>
      </c>
      <c r="E221" s="42">
        <v>44663</v>
      </c>
      <c r="F221">
        <v>311621</v>
      </c>
      <c r="G221" t="s">
        <v>2410</v>
      </c>
      <c r="J221">
        <v>-114230.31</v>
      </c>
      <c r="K221"/>
      <c r="M221" s="191">
        <f t="shared" si="6"/>
        <v>-1.1423031E-2</v>
      </c>
      <c r="N221" t="str">
        <f t="shared" si="8"/>
        <v>0</v>
      </c>
    </row>
    <row r="222" spans="1:14">
      <c r="A222" s="55" t="str">
        <f t="shared" si="9"/>
        <v>Y0DJ0</v>
      </c>
      <c r="B222" s="55">
        <v>0</v>
      </c>
      <c r="C222" t="s">
        <v>2958</v>
      </c>
      <c r="D222" t="s">
        <v>2958</v>
      </c>
      <c r="E222" s="42">
        <v>44663</v>
      </c>
      <c r="F222">
        <v>311624</v>
      </c>
      <c r="G222" t="s">
        <v>2919</v>
      </c>
      <c r="J222">
        <v>47282.91</v>
      </c>
      <c r="K222"/>
      <c r="M222" s="191">
        <f t="shared" si="6"/>
        <v>4.7282909999999999E-3</v>
      </c>
      <c r="N222" t="str">
        <f t="shared" si="8"/>
        <v>0</v>
      </c>
    </row>
    <row r="223" spans="1:14">
      <c r="A223" s="55" t="str">
        <f t="shared" si="9"/>
        <v>Y0DJ6.3</v>
      </c>
      <c r="B223" s="55">
        <v>6.3</v>
      </c>
      <c r="C223" t="s">
        <v>2958</v>
      </c>
      <c r="D223" t="s">
        <v>2958</v>
      </c>
      <c r="E223" s="42">
        <v>44663</v>
      </c>
      <c r="F223">
        <v>401201</v>
      </c>
      <c r="G223" t="s">
        <v>2419</v>
      </c>
      <c r="J223">
        <v>614</v>
      </c>
      <c r="K223"/>
      <c r="M223" s="191">
        <f t="shared" si="6"/>
        <v>6.1400000000000002E-5</v>
      </c>
      <c r="N223" t="str">
        <f t="shared" si="8"/>
        <v>6</v>
      </c>
    </row>
    <row r="224" spans="1:14">
      <c r="A224" s="55" t="str">
        <f t="shared" si="9"/>
        <v>Y0DJ0</v>
      </c>
      <c r="B224" s="55">
        <v>0</v>
      </c>
      <c r="C224" t="s">
        <v>2958</v>
      </c>
      <c r="D224" t="s">
        <v>2958</v>
      </c>
      <c r="E224" s="42">
        <v>44663</v>
      </c>
      <c r="F224">
        <v>401237</v>
      </c>
      <c r="G224" t="s">
        <v>2428</v>
      </c>
      <c r="J224">
        <v>4029.65</v>
      </c>
      <c r="K224"/>
      <c r="M224" s="191">
        <f t="shared" si="6"/>
        <v>4.0296500000000003E-4</v>
      </c>
      <c r="N224" t="str">
        <f t="shared" si="8"/>
        <v>0</v>
      </c>
    </row>
    <row r="225" spans="1:14">
      <c r="A225" s="55" t="str">
        <f t="shared" si="9"/>
        <v>Y0DJ6.3</v>
      </c>
      <c r="B225" s="55">
        <v>6.3</v>
      </c>
      <c r="C225" t="s">
        <v>2958</v>
      </c>
      <c r="D225" t="s">
        <v>2958</v>
      </c>
      <c r="E225" s="42">
        <v>44663</v>
      </c>
      <c r="F225">
        <v>401532</v>
      </c>
      <c r="G225" t="s">
        <v>2434</v>
      </c>
      <c r="J225">
        <v>2759.45</v>
      </c>
      <c r="K225"/>
      <c r="M225" s="191">
        <f t="shared" si="6"/>
        <v>2.7594499999999999E-4</v>
      </c>
      <c r="N225" t="str">
        <f t="shared" si="8"/>
        <v>6</v>
      </c>
    </row>
    <row r="226" spans="1:14">
      <c r="A226" s="55" t="str">
        <f t="shared" si="9"/>
        <v>Y0DJ6.2</v>
      </c>
      <c r="B226" s="55">
        <v>6.2</v>
      </c>
      <c r="C226" t="s">
        <v>2958</v>
      </c>
      <c r="D226" t="s">
        <v>2958</v>
      </c>
      <c r="E226" s="42">
        <v>44663</v>
      </c>
      <c r="F226">
        <v>402106</v>
      </c>
      <c r="G226" t="s">
        <v>2437</v>
      </c>
      <c r="J226">
        <v>119.53</v>
      </c>
      <c r="K226"/>
      <c r="M226" s="191">
        <f t="shared" si="6"/>
        <v>1.1953000000000001E-5</v>
      </c>
      <c r="N226" t="str">
        <f t="shared" si="8"/>
        <v>6</v>
      </c>
    </row>
    <row r="227" spans="1:14">
      <c r="A227" s="55" t="str">
        <f t="shared" si="9"/>
        <v>Y0DJ6.3</v>
      </c>
      <c r="B227" s="55">
        <v>6.3</v>
      </c>
      <c r="C227" t="s">
        <v>2958</v>
      </c>
      <c r="D227" t="s">
        <v>2958</v>
      </c>
      <c r="E227" s="42">
        <v>44663</v>
      </c>
      <c r="F227">
        <v>402113</v>
      </c>
      <c r="G227" t="s">
        <v>2438</v>
      </c>
      <c r="J227">
        <v>1351.32</v>
      </c>
      <c r="K227"/>
      <c r="M227" s="191">
        <f t="shared" si="6"/>
        <v>1.3513199999999999E-4</v>
      </c>
      <c r="N227" t="str">
        <f t="shared" si="8"/>
        <v>6</v>
      </c>
    </row>
    <row r="228" spans="1:14">
      <c r="A228" s="55" t="str">
        <f t="shared" si="9"/>
        <v>Y0DJ6.2a</v>
      </c>
      <c r="B228" s="55" t="s">
        <v>4602</v>
      </c>
      <c r="C228" t="s">
        <v>2958</v>
      </c>
      <c r="D228" t="s">
        <v>2958</v>
      </c>
      <c r="E228" s="42">
        <v>44663</v>
      </c>
      <c r="F228">
        <v>402128</v>
      </c>
      <c r="G228" t="s">
        <v>2440</v>
      </c>
      <c r="J228">
        <v>4599.08</v>
      </c>
      <c r="K228"/>
      <c r="M228" s="191">
        <f t="shared" si="6"/>
        <v>4.5990799999999997E-4</v>
      </c>
      <c r="N228" t="str">
        <f t="shared" si="8"/>
        <v>6</v>
      </c>
    </row>
    <row r="229" spans="1:14">
      <c r="A229" s="55" t="str">
        <f t="shared" si="9"/>
        <v>Y0DJ6.3</v>
      </c>
      <c r="B229" s="55">
        <v>6.3</v>
      </c>
      <c r="C229" t="s">
        <v>2958</v>
      </c>
      <c r="D229" t="s">
        <v>2958</v>
      </c>
      <c r="E229" s="42">
        <v>44663</v>
      </c>
      <c r="F229">
        <v>402233</v>
      </c>
      <c r="G229" t="s">
        <v>2458</v>
      </c>
      <c r="J229">
        <v>190.69</v>
      </c>
      <c r="K229"/>
      <c r="M229" s="191">
        <f t="shared" si="6"/>
        <v>1.9069E-5</v>
      </c>
      <c r="N229" t="str">
        <f t="shared" si="8"/>
        <v>6</v>
      </c>
    </row>
    <row r="230" spans="1:14">
      <c r="A230" s="55" t="str">
        <f t="shared" si="9"/>
        <v>Y0DJ0</v>
      </c>
      <c r="B230" s="55">
        <v>0</v>
      </c>
      <c r="C230" t="s">
        <v>2958</v>
      </c>
      <c r="D230" t="s">
        <v>2958</v>
      </c>
      <c r="E230" s="42">
        <v>44663</v>
      </c>
      <c r="F230">
        <v>402328</v>
      </c>
      <c r="G230" t="s">
        <v>2478</v>
      </c>
      <c r="J230">
        <v>53839.61</v>
      </c>
      <c r="K230"/>
      <c r="M230" s="191">
        <f t="shared" si="6"/>
        <v>5.3839610000000005E-3</v>
      </c>
      <c r="N230" t="str">
        <f t="shared" si="8"/>
        <v>0</v>
      </c>
    </row>
    <row r="231" spans="1:14">
      <c r="A231" s="55" t="str">
        <f t="shared" si="9"/>
        <v>Y0DJ6.3</v>
      </c>
      <c r="B231" s="55">
        <v>6.3</v>
      </c>
      <c r="C231" t="s">
        <v>2958</v>
      </c>
      <c r="D231" t="s">
        <v>2958</v>
      </c>
      <c r="E231" s="42">
        <v>44663</v>
      </c>
      <c r="F231">
        <v>402381</v>
      </c>
      <c r="G231" t="s">
        <v>2491</v>
      </c>
      <c r="J231">
        <v>12153.71</v>
      </c>
      <c r="K231"/>
      <c r="M231" s="191">
        <f t="shared" si="6"/>
        <v>1.2153709999999998E-3</v>
      </c>
      <c r="N231" t="str">
        <f t="shared" si="8"/>
        <v>6</v>
      </c>
    </row>
    <row r="232" spans="1:14">
      <c r="A232" s="55" t="str">
        <f t="shared" si="9"/>
        <v>Y0DJ6.3</v>
      </c>
      <c r="B232" s="55">
        <v>6.3</v>
      </c>
      <c r="C232" t="s">
        <v>2958</v>
      </c>
      <c r="D232" t="s">
        <v>2958</v>
      </c>
      <c r="E232" s="42">
        <v>44663</v>
      </c>
      <c r="F232">
        <v>402404</v>
      </c>
      <c r="G232" t="s">
        <v>2492</v>
      </c>
      <c r="J232">
        <v>14074.31</v>
      </c>
      <c r="K232"/>
      <c r="M232" s="191">
        <f t="shared" si="6"/>
        <v>1.407431E-3</v>
      </c>
      <c r="N232" t="str">
        <f t="shared" si="8"/>
        <v>6</v>
      </c>
    </row>
    <row r="233" spans="1:14">
      <c r="A233" s="55" t="str">
        <f t="shared" si="9"/>
        <v>Y0DJ5.3</v>
      </c>
      <c r="B233" s="55">
        <v>5.3</v>
      </c>
      <c r="C233" t="s">
        <v>2958</v>
      </c>
      <c r="D233" t="s">
        <v>2958</v>
      </c>
      <c r="E233" s="42">
        <v>44663</v>
      </c>
      <c r="F233">
        <v>440161</v>
      </c>
      <c r="G233" t="s">
        <v>2511</v>
      </c>
      <c r="J233">
        <v>163910.31</v>
      </c>
      <c r="K233"/>
      <c r="M233" s="191">
        <f t="shared" si="6"/>
        <v>1.6391031E-2</v>
      </c>
      <c r="N233" t="str">
        <f t="shared" si="8"/>
        <v>5</v>
      </c>
    </row>
    <row r="234" spans="1:14">
      <c r="A234" s="55" t="str">
        <f t="shared" si="9"/>
        <v>Y0DJ6.3</v>
      </c>
      <c r="B234" s="55">
        <v>6.3</v>
      </c>
      <c r="C234" t="s">
        <v>2958</v>
      </c>
      <c r="D234" t="s">
        <v>2958</v>
      </c>
      <c r="E234" s="42">
        <v>44663</v>
      </c>
      <c r="F234">
        <v>440416</v>
      </c>
      <c r="G234" t="s">
        <v>664</v>
      </c>
      <c r="J234">
        <v>-16349.85</v>
      </c>
      <c r="K234"/>
      <c r="M234" s="191">
        <f t="shared" si="6"/>
        <v>-1.634985E-3</v>
      </c>
      <c r="N234" t="str">
        <f t="shared" si="8"/>
        <v>6</v>
      </c>
    </row>
    <row r="235" spans="1:14">
      <c r="A235" s="55" t="str">
        <f t="shared" si="9"/>
        <v>Y0DJ6.3</v>
      </c>
      <c r="B235" s="55">
        <v>6.3</v>
      </c>
      <c r="C235" t="s">
        <v>2958</v>
      </c>
      <c r="D235" t="s">
        <v>2958</v>
      </c>
      <c r="E235" s="42">
        <v>44663</v>
      </c>
      <c r="F235">
        <v>440509</v>
      </c>
      <c r="G235" t="s">
        <v>2524</v>
      </c>
      <c r="J235">
        <v>3314.06</v>
      </c>
      <c r="K235"/>
      <c r="M235" s="191">
        <f t="shared" si="6"/>
        <v>3.3140600000000002E-4</v>
      </c>
      <c r="N235" t="str">
        <f t="shared" si="8"/>
        <v>6</v>
      </c>
    </row>
    <row r="236" spans="1:14">
      <c r="A236" s="55" t="str">
        <f t="shared" si="9"/>
        <v>Y0DK0</v>
      </c>
      <c r="B236" s="55">
        <v>0</v>
      </c>
      <c r="C236" t="s">
        <v>2959</v>
      </c>
      <c r="D236" t="s">
        <v>2959</v>
      </c>
      <c r="E236" s="42">
        <v>44692</v>
      </c>
      <c r="F236">
        <v>102104</v>
      </c>
      <c r="G236" t="s">
        <v>2007</v>
      </c>
      <c r="J236">
        <v>0</v>
      </c>
      <c r="K236"/>
      <c r="M236" s="191">
        <f t="shared" si="6"/>
        <v>0</v>
      </c>
      <c r="N236" t="str">
        <f t="shared" si="8"/>
        <v>0</v>
      </c>
    </row>
    <row r="237" spans="1:14">
      <c r="A237" s="55" t="str">
        <f t="shared" si="9"/>
        <v>Y0DK0</v>
      </c>
      <c r="B237" s="55">
        <v>0</v>
      </c>
      <c r="C237" t="s">
        <v>2959</v>
      </c>
      <c r="D237" t="s">
        <v>2959</v>
      </c>
      <c r="E237" s="42">
        <v>44692</v>
      </c>
      <c r="F237">
        <v>102108</v>
      </c>
      <c r="G237" t="s">
        <v>2011</v>
      </c>
      <c r="J237">
        <v>0</v>
      </c>
      <c r="K237"/>
      <c r="M237" s="191">
        <f t="shared" si="6"/>
        <v>0</v>
      </c>
      <c r="N237" t="str">
        <f t="shared" si="8"/>
        <v>0</v>
      </c>
    </row>
    <row r="238" spans="1:14">
      <c r="A238" s="55" t="str">
        <f t="shared" si="9"/>
        <v>Y0DK0</v>
      </c>
      <c r="B238" s="55">
        <v>0</v>
      </c>
      <c r="C238" t="s">
        <v>2959</v>
      </c>
      <c r="D238" t="s">
        <v>2959</v>
      </c>
      <c r="E238" s="42">
        <v>44692</v>
      </c>
      <c r="F238">
        <v>102109</v>
      </c>
      <c r="G238" t="s">
        <v>2012</v>
      </c>
      <c r="J238">
        <v>0</v>
      </c>
      <c r="K238"/>
      <c r="M238" s="191">
        <f t="shared" si="6"/>
        <v>0</v>
      </c>
      <c r="N238" t="str">
        <f t="shared" si="8"/>
        <v>0</v>
      </c>
    </row>
    <row r="239" spans="1:14">
      <c r="A239" s="55" t="str">
        <f t="shared" si="9"/>
        <v>Y0DK0</v>
      </c>
      <c r="B239" s="55">
        <v>0</v>
      </c>
      <c r="C239" t="s">
        <v>2959</v>
      </c>
      <c r="D239" t="s">
        <v>2959</v>
      </c>
      <c r="E239" s="42">
        <v>44692</v>
      </c>
      <c r="F239">
        <v>106103</v>
      </c>
      <c r="G239" t="s">
        <v>2783</v>
      </c>
      <c r="J239">
        <v>0.02</v>
      </c>
      <c r="K239"/>
      <c r="M239" s="191">
        <f t="shared" si="6"/>
        <v>2.0000000000000001E-9</v>
      </c>
      <c r="N239" t="str">
        <f t="shared" si="8"/>
        <v>0</v>
      </c>
    </row>
    <row r="240" spans="1:14">
      <c r="A240" s="55" t="str">
        <f t="shared" si="9"/>
        <v>Y0DK0</v>
      </c>
      <c r="B240" s="55">
        <v>0</v>
      </c>
      <c r="C240" t="s">
        <v>2959</v>
      </c>
      <c r="D240" t="s">
        <v>2959</v>
      </c>
      <c r="E240" s="42">
        <v>44692</v>
      </c>
      <c r="F240">
        <v>106106</v>
      </c>
      <c r="G240" t="s">
        <v>2784</v>
      </c>
      <c r="J240">
        <v>0</v>
      </c>
      <c r="K240"/>
      <c r="M240" s="191">
        <f t="shared" si="6"/>
        <v>0</v>
      </c>
      <c r="N240" t="str">
        <f t="shared" si="8"/>
        <v>0</v>
      </c>
    </row>
    <row r="241" spans="1:14">
      <c r="A241" s="55" t="str">
        <f t="shared" si="9"/>
        <v>Y0DK0</v>
      </c>
      <c r="B241" s="55">
        <v>0</v>
      </c>
      <c r="C241" t="s">
        <v>2959</v>
      </c>
      <c r="D241" t="s">
        <v>2959</v>
      </c>
      <c r="E241" s="42">
        <v>44692</v>
      </c>
      <c r="F241">
        <v>107102</v>
      </c>
      <c r="G241" t="s">
        <v>2015</v>
      </c>
      <c r="J241">
        <v>0</v>
      </c>
      <c r="K241"/>
      <c r="M241" s="191">
        <f t="shared" si="6"/>
        <v>0</v>
      </c>
      <c r="N241" t="str">
        <f t="shared" si="8"/>
        <v>0</v>
      </c>
    </row>
    <row r="242" spans="1:14">
      <c r="A242" s="55" t="str">
        <f t="shared" si="9"/>
        <v>Y0DK0</v>
      </c>
      <c r="B242" s="55">
        <v>0</v>
      </c>
      <c r="C242" t="s">
        <v>2959</v>
      </c>
      <c r="D242" t="s">
        <v>2959</v>
      </c>
      <c r="E242" s="42">
        <v>44692</v>
      </c>
      <c r="F242">
        <v>107106</v>
      </c>
      <c r="G242" t="s">
        <v>2753</v>
      </c>
      <c r="J242">
        <v>4249.9799999999996</v>
      </c>
      <c r="K242"/>
      <c r="M242" s="191">
        <f t="shared" si="6"/>
        <v>4.2499799999999994E-4</v>
      </c>
      <c r="N242" t="str">
        <f t="shared" si="8"/>
        <v>0</v>
      </c>
    </row>
    <row r="243" spans="1:14">
      <c r="A243" s="55" t="str">
        <f t="shared" si="9"/>
        <v>Y0DK0</v>
      </c>
      <c r="B243" s="55">
        <v>0</v>
      </c>
      <c r="C243" t="s">
        <v>2959</v>
      </c>
      <c r="D243" t="s">
        <v>2959</v>
      </c>
      <c r="E243" s="42">
        <v>44692</v>
      </c>
      <c r="F243">
        <v>111126</v>
      </c>
      <c r="G243" t="s">
        <v>2022</v>
      </c>
      <c r="J243">
        <v>0</v>
      </c>
      <c r="K243"/>
      <c r="M243" s="191">
        <f t="shared" si="6"/>
        <v>0</v>
      </c>
      <c r="N243" t="str">
        <f t="shared" si="8"/>
        <v>0</v>
      </c>
    </row>
    <row r="244" spans="1:14">
      <c r="A244" s="55" t="str">
        <f t="shared" si="9"/>
        <v>Y0DK0</v>
      </c>
      <c r="B244" s="55">
        <v>0</v>
      </c>
      <c r="C244" t="s">
        <v>2959</v>
      </c>
      <c r="D244" t="s">
        <v>2959</v>
      </c>
      <c r="E244" s="42">
        <v>44692</v>
      </c>
      <c r="F244">
        <v>111131</v>
      </c>
      <c r="G244" t="s">
        <v>2026</v>
      </c>
      <c r="J244">
        <v>0</v>
      </c>
      <c r="K244"/>
      <c r="M244" s="191">
        <f t="shared" si="6"/>
        <v>0</v>
      </c>
      <c r="N244" t="str">
        <f t="shared" si="8"/>
        <v>0</v>
      </c>
    </row>
    <row r="245" spans="1:14">
      <c r="A245" s="55" t="str">
        <f t="shared" si="9"/>
        <v>Y0DK0</v>
      </c>
      <c r="B245" s="55">
        <v>0</v>
      </c>
      <c r="C245" t="s">
        <v>2959</v>
      </c>
      <c r="D245" t="s">
        <v>2959</v>
      </c>
      <c r="E245" s="42">
        <v>44692</v>
      </c>
      <c r="F245">
        <v>121117</v>
      </c>
      <c r="G245" t="s">
        <v>2034</v>
      </c>
      <c r="J245">
        <v>0</v>
      </c>
      <c r="K245"/>
      <c r="M245" s="191">
        <f t="shared" si="6"/>
        <v>0</v>
      </c>
      <c r="N245" t="str">
        <f t="shared" si="8"/>
        <v>0</v>
      </c>
    </row>
    <row r="246" spans="1:14">
      <c r="A246" s="55" t="str">
        <f t="shared" si="9"/>
        <v>Y0DK0</v>
      </c>
      <c r="B246" s="55">
        <v>0</v>
      </c>
      <c r="C246" t="s">
        <v>2959</v>
      </c>
      <c r="D246" t="s">
        <v>2959</v>
      </c>
      <c r="E246" s="42">
        <v>44692</v>
      </c>
      <c r="F246">
        <v>141280</v>
      </c>
      <c r="G246" t="s">
        <v>2036</v>
      </c>
      <c r="J246">
        <v>137827.31</v>
      </c>
      <c r="K246"/>
      <c r="M246" s="191">
        <f t="shared" si="6"/>
        <v>1.3782730999999999E-2</v>
      </c>
      <c r="N246" t="str">
        <f t="shared" si="8"/>
        <v>0</v>
      </c>
    </row>
    <row r="247" spans="1:14">
      <c r="A247" s="55" t="str">
        <f t="shared" si="9"/>
        <v>Y0DK0</v>
      </c>
      <c r="B247" s="55">
        <v>0</v>
      </c>
      <c r="C247" t="s">
        <v>2959</v>
      </c>
      <c r="D247" t="s">
        <v>2959</v>
      </c>
      <c r="E247" s="42">
        <v>44692</v>
      </c>
      <c r="F247">
        <v>141366</v>
      </c>
      <c r="G247" t="s">
        <v>2857</v>
      </c>
      <c r="J247">
        <v>0.01</v>
      </c>
      <c r="K247"/>
      <c r="M247" s="191">
        <f t="shared" si="6"/>
        <v>1.0000000000000001E-9</v>
      </c>
      <c r="N247" t="str">
        <f t="shared" si="8"/>
        <v>0</v>
      </c>
    </row>
    <row r="248" spans="1:14">
      <c r="A248" s="55" t="str">
        <f t="shared" si="9"/>
        <v>Y0DK0</v>
      </c>
      <c r="B248" s="55">
        <v>0</v>
      </c>
      <c r="C248" t="s">
        <v>2959</v>
      </c>
      <c r="D248" t="s">
        <v>2959</v>
      </c>
      <c r="E248" s="42">
        <v>44692</v>
      </c>
      <c r="F248">
        <v>141382</v>
      </c>
      <c r="G248" t="s">
        <v>2052</v>
      </c>
      <c r="J248">
        <v>0</v>
      </c>
      <c r="K248"/>
      <c r="M248" s="191">
        <f t="shared" si="6"/>
        <v>0</v>
      </c>
      <c r="N248" t="str">
        <f t="shared" si="8"/>
        <v>0</v>
      </c>
    </row>
    <row r="249" spans="1:14">
      <c r="A249" s="55" t="str">
        <f t="shared" si="9"/>
        <v>Y0DK0</v>
      </c>
      <c r="B249" s="55">
        <v>0</v>
      </c>
      <c r="C249" t="s">
        <v>2959</v>
      </c>
      <c r="D249" t="s">
        <v>2959</v>
      </c>
      <c r="E249" s="42">
        <v>44692</v>
      </c>
      <c r="F249">
        <v>141398</v>
      </c>
      <c r="G249" t="s">
        <v>2911</v>
      </c>
      <c r="J249">
        <v>0</v>
      </c>
      <c r="K249"/>
      <c r="M249" s="191">
        <f t="shared" si="6"/>
        <v>0</v>
      </c>
      <c r="N249" t="str">
        <f t="shared" si="8"/>
        <v>0</v>
      </c>
    </row>
    <row r="250" spans="1:14">
      <c r="A250" s="55" t="str">
        <f t="shared" si="9"/>
        <v>Y0DK0</v>
      </c>
      <c r="B250" s="55">
        <v>0</v>
      </c>
      <c r="C250" t="s">
        <v>2959</v>
      </c>
      <c r="D250" t="s">
        <v>2959</v>
      </c>
      <c r="E250" s="42">
        <v>44692</v>
      </c>
      <c r="F250">
        <v>141526</v>
      </c>
      <c r="G250" t="s">
        <v>2062</v>
      </c>
      <c r="J250">
        <v>0</v>
      </c>
      <c r="K250"/>
      <c r="M250" s="191">
        <f t="shared" si="6"/>
        <v>0</v>
      </c>
      <c r="N250" t="str">
        <f t="shared" si="8"/>
        <v>0</v>
      </c>
    </row>
    <row r="251" spans="1:14">
      <c r="A251" s="55" t="str">
        <f t="shared" si="9"/>
        <v>Y0DK0</v>
      </c>
      <c r="B251" s="55">
        <v>0</v>
      </c>
      <c r="C251" t="s">
        <v>2959</v>
      </c>
      <c r="D251" t="s">
        <v>2959</v>
      </c>
      <c r="E251" s="42">
        <v>44692</v>
      </c>
      <c r="F251">
        <v>141744</v>
      </c>
      <c r="G251" t="s">
        <v>2087</v>
      </c>
      <c r="J251">
        <v>0</v>
      </c>
      <c r="K251"/>
      <c r="M251" s="191">
        <f t="shared" si="6"/>
        <v>0</v>
      </c>
      <c r="N251" t="str">
        <f t="shared" si="8"/>
        <v>0</v>
      </c>
    </row>
    <row r="252" spans="1:14">
      <c r="A252" s="55" t="str">
        <f t="shared" si="9"/>
        <v>Y0DK0</v>
      </c>
      <c r="B252" s="55">
        <v>0</v>
      </c>
      <c r="C252" t="s">
        <v>2959</v>
      </c>
      <c r="D252" t="s">
        <v>2959</v>
      </c>
      <c r="E252" s="42">
        <v>44692</v>
      </c>
      <c r="F252">
        <v>141871</v>
      </c>
      <c r="G252" t="s">
        <v>2603</v>
      </c>
      <c r="J252">
        <v>0</v>
      </c>
      <c r="K252"/>
      <c r="M252" s="191">
        <f t="shared" si="6"/>
        <v>0</v>
      </c>
      <c r="N252" t="str">
        <f t="shared" si="8"/>
        <v>0</v>
      </c>
    </row>
    <row r="253" spans="1:14">
      <c r="A253" s="55" t="str">
        <f t="shared" si="9"/>
        <v>Y0DK0</v>
      </c>
      <c r="B253" s="55">
        <v>0</v>
      </c>
      <c r="C253" t="s">
        <v>2959</v>
      </c>
      <c r="D253" t="s">
        <v>2959</v>
      </c>
      <c r="E253" s="42">
        <v>44692</v>
      </c>
      <c r="F253">
        <v>160102</v>
      </c>
      <c r="G253" t="s">
        <v>2584</v>
      </c>
      <c r="J253">
        <v>0</v>
      </c>
      <c r="K253"/>
      <c r="M253" s="191">
        <f t="shared" si="6"/>
        <v>0</v>
      </c>
      <c r="N253" t="str">
        <f t="shared" si="8"/>
        <v>0</v>
      </c>
    </row>
    <row r="254" spans="1:14">
      <c r="A254" s="55" t="str">
        <f t="shared" si="9"/>
        <v>Y0DK0</v>
      </c>
      <c r="B254" s="55">
        <v>0</v>
      </c>
      <c r="C254" t="s">
        <v>2959</v>
      </c>
      <c r="D254" t="s">
        <v>2959</v>
      </c>
      <c r="E254" s="42">
        <v>44692</v>
      </c>
      <c r="F254">
        <v>160118</v>
      </c>
      <c r="G254" t="s">
        <v>2152</v>
      </c>
      <c r="J254">
        <v>0</v>
      </c>
      <c r="K254"/>
      <c r="M254" s="191">
        <f t="shared" si="6"/>
        <v>0</v>
      </c>
      <c r="N254" t="str">
        <f t="shared" si="8"/>
        <v>0</v>
      </c>
    </row>
    <row r="255" spans="1:14">
      <c r="A255" s="55" t="str">
        <f t="shared" si="9"/>
        <v>Y0DK0</v>
      </c>
      <c r="B255" s="55">
        <v>0</v>
      </c>
      <c r="C255" t="s">
        <v>2959</v>
      </c>
      <c r="D255" t="s">
        <v>2959</v>
      </c>
      <c r="E255" s="42">
        <v>44692</v>
      </c>
      <c r="F255">
        <v>160125</v>
      </c>
      <c r="G255" t="s">
        <v>2157</v>
      </c>
      <c r="J255">
        <v>0</v>
      </c>
      <c r="K255"/>
      <c r="M255" s="191">
        <f t="shared" si="6"/>
        <v>0</v>
      </c>
      <c r="N255" t="str">
        <f t="shared" si="8"/>
        <v>0</v>
      </c>
    </row>
    <row r="256" spans="1:14">
      <c r="A256" s="55" t="str">
        <f t="shared" si="9"/>
        <v>Y0DK0</v>
      </c>
      <c r="B256" s="55">
        <v>0</v>
      </c>
      <c r="C256" t="s">
        <v>2959</v>
      </c>
      <c r="D256" t="s">
        <v>2959</v>
      </c>
      <c r="E256" s="42">
        <v>44692</v>
      </c>
      <c r="F256">
        <v>170125</v>
      </c>
      <c r="G256" t="s">
        <v>2168</v>
      </c>
      <c r="J256">
        <v>0</v>
      </c>
      <c r="K256"/>
      <c r="M256" s="191">
        <f t="shared" si="6"/>
        <v>0</v>
      </c>
      <c r="N256" t="str">
        <f t="shared" si="8"/>
        <v>0</v>
      </c>
    </row>
    <row r="257" spans="1:14">
      <c r="A257" s="55" t="str">
        <f t="shared" si="9"/>
        <v>Y0DK0</v>
      </c>
      <c r="B257" s="55">
        <v>0</v>
      </c>
      <c r="C257" t="s">
        <v>2959</v>
      </c>
      <c r="D257" t="s">
        <v>2959</v>
      </c>
      <c r="E257" s="42">
        <v>44692</v>
      </c>
      <c r="F257">
        <v>170128</v>
      </c>
      <c r="G257" t="s">
        <v>2169</v>
      </c>
      <c r="J257">
        <v>0</v>
      </c>
      <c r="K257"/>
      <c r="M257" s="191">
        <f t="shared" si="6"/>
        <v>0</v>
      </c>
      <c r="N257" t="str">
        <f t="shared" si="8"/>
        <v>0</v>
      </c>
    </row>
    <row r="258" spans="1:14">
      <c r="A258" s="55" t="str">
        <f t="shared" si="9"/>
        <v>Y0DK0</v>
      </c>
      <c r="B258" s="55">
        <v>0</v>
      </c>
      <c r="C258" t="s">
        <v>2959</v>
      </c>
      <c r="D258" t="s">
        <v>2959</v>
      </c>
      <c r="E258" s="42">
        <v>44692</v>
      </c>
      <c r="F258">
        <v>201276</v>
      </c>
      <c r="G258" t="s">
        <v>2209</v>
      </c>
      <c r="J258">
        <v>66703634.009999998</v>
      </c>
      <c r="K258"/>
      <c r="M258" s="191">
        <f t="shared" si="6"/>
        <v>6.6703634009999995</v>
      </c>
      <c r="N258" t="str">
        <f t="shared" si="8"/>
        <v>0</v>
      </c>
    </row>
    <row r="259" spans="1:14">
      <c r="A259" s="55" t="str">
        <f t="shared" si="9"/>
        <v>Y0DK1.2</v>
      </c>
      <c r="B259" s="55">
        <v>1.2</v>
      </c>
      <c r="C259" t="s">
        <v>2959</v>
      </c>
      <c r="D259" t="s">
        <v>2959</v>
      </c>
      <c r="E259" s="42">
        <v>44692</v>
      </c>
      <c r="F259">
        <v>201277</v>
      </c>
      <c r="G259" t="s">
        <v>2210</v>
      </c>
      <c r="J259">
        <v>0</v>
      </c>
      <c r="K259"/>
      <c r="M259" s="191">
        <f t="shared" si="6"/>
        <v>0</v>
      </c>
      <c r="N259" t="str">
        <f t="shared" si="8"/>
        <v>1</v>
      </c>
    </row>
    <row r="260" spans="1:14">
      <c r="A260" s="55" t="str">
        <f t="shared" ref="A260:A318" si="10">C260&amp;B260</f>
        <v>Y0DK1.2</v>
      </c>
      <c r="B260" s="55">
        <v>1.2</v>
      </c>
      <c r="C260" t="s">
        <v>2959</v>
      </c>
      <c r="D260" t="s">
        <v>2959</v>
      </c>
      <c r="E260" s="42">
        <v>44692</v>
      </c>
      <c r="F260">
        <v>201298</v>
      </c>
      <c r="G260" t="s">
        <v>2212</v>
      </c>
      <c r="J260">
        <v>0</v>
      </c>
      <c r="K260"/>
      <c r="M260" s="191">
        <f t="shared" si="6"/>
        <v>0</v>
      </c>
      <c r="N260" t="str">
        <f t="shared" si="8"/>
        <v>1</v>
      </c>
    </row>
    <row r="261" spans="1:14">
      <c r="A261" s="55" t="str">
        <f t="shared" si="10"/>
        <v>Y0DK0</v>
      </c>
      <c r="B261" s="55">
        <v>0</v>
      </c>
      <c r="C261" t="s">
        <v>2959</v>
      </c>
      <c r="D261" t="s">
        <v>2959</v>
      </c>
      <c r="E261" s="42">
        <v>44692</v>
      </c>
      <c r="F261">
        <v>201351</v>
      </c>
      <c r="G261" t="s">
        <v>2225</v>
      </c>
      <c r="J261">
        <v>24977199.649999999</v>
      </c>
      <c r="K261"/>
      <c r="M261" s="191">
        <f t="shared" si="6"/>
        <v>2.4977199649999999</v>
      </c>
      <c r="N261" t="str">
        <f t="shared" si="8"/>
        <v>0</v>
      </c>
    </row>
    <row r="262" spans="1:14">
      <c r="A262" s="55" t="str">
        <f t="shared" si="10"/>
        <v>Y0DK1.2</v>
      </c>
      <c r="B262" s="55">
        <v>1.2</v>
      </c>
      <c r="C262" t="s">
        <v>2959</v>
      </c>
      <c r="D262" t="s">
        <v>2959</v>
      </c>
      <c r="E262" s="42">
        <v>44692</v>
      </c>
      <c r="F262">
        <v>201364</v>
      </c>
      <c r="G262" t="s">
        <v>2232</v>
      </c>
      <c r="J262">
        <v>0</v>
      </c>
      <c r="K262"/>
      <c r="M262" s="191">
        <f t="shared" si="6"/>
        <v>0</v>
      </c>
      <c r="N262" t="str">
        <f t="shared" si="8"/>
        <v>1</v>
      </c>
    </row>
    <row r="263" spans="1:14">
      <c r="A263" s="55" t="str">
        <f t="shared" si="10"/>
        <v>Y0DK1.2</v>
      </c>
      <c r="B263" s="55">
        <v>1.2</v>
      </c>
      <c r="C263" t="s">
        <v>2959</v>
      </c>
      <c r="D263" t="s">
        <v>2959</v>
      </c>
      <c r="E263" s="42">
        <v>44692</v>
      </c>
      <c r="F263">
        <v>201366</v>
      </c>
      <c r="G263" t="s">
        <v>2233</v>
      </c>
      <c r="J263">
        <v>0</v>
      </c>
      <c r="K263"/>
      <c r="M263" s="191">
        <f t="shared" si="6"/>
        <v>0</v>
      </c>
      <c r="N263" t="str">
        <f t="shared" si="8"/>
        <v>1</v>
      </c>
    </row>
    <row r="264" spans="1:14">
      <c r="A264" s="55" t="str">
        <f t="shared" si="10"/>
        <v>Y0DK0</v>
      </c>
      <c r="B264" s="55">
        <v>0</v>
      </c>
      <c r="C264" t="s">
        <v>2959</v>
      </c>
      <c r="D264" t="s">
        <v>2959</v>
      </c>
      <c r="E264" s="42">
        <v>44692</v>
      </c>
      <c r="F264">
        <v>210103</v>
      </c>
      <c r="G264" t="s">
        <v>2240</v>
      </c>
      <c r="J264">
        <v>-216.54</v>
      </c>
      <c r="K264"/>
      <c r="M264" s="191">
        <f t="shared" si="6"/>
        <v>-2.1654E-5</v>
      </c>
      <c r="N264" t="str">
        <f t="shared" si="8"/>
        <v>0</v>
      </c>
    </row>
    <row r="265" spans="1:14">
      <c r="A265" s="55" t="str">
        <f t="shared" si="10"/>
        <v>Y0DK0</v>
      </c>
      <c r="B265" s="55">
        <v>0</v>
      </c>
      <c r="C265" t="s">
        <v>2959</v>
      </c>
      <c r="D265" t="s">
        <v>2959</v>
      </c>
      <c r="E265" s="42">
        <v>44692</v>
      </c>
      <c r="F265">
        <v>210106</v>
      </c>
      <c r="G265" t="s">
        <v>2241</v>
      </c>
      <c r="J265">
        <v>-500672.95</v>
      </c>
      <c r="K265"/>
      <c r="M265" s="191">
        <f t="shared" si="6"/>
        <v>-5.0067294999999998E-2</v>
      </c>
      <c r="N265" t="str">
        <f t="shared" si="8"/>
        <v>0</v>
      </c>
    </row>
    <row r="266" spans="1:14">
      <c r="A266" s="55" t="str">
        <f t="shared" si="10"/>
        <v>Y0DK0</v>
      </c>
      <c r="B266" s="55">
        <v>0</v>
      </c>
      <c r="C266" t="s">
        <v>2959</v>
      </c>
      <c r="D266" t="s">
        <v>2959</v>
      </c>
      <c r="E266" s="42">
        <v>44692</v>
      </c>
      <c r="F266">
        <v>210117</v>
      </c>
      <c r="G266" t="s">
        <v>2242</v>
      </c>
      <c r="J266">
        <v>-2128.9</v>
      </c>
      <c r="K266"/>
      <c r="M266" s="191">
        <f t="shared" si="6"/>
        <v>-2.1289E-4</v>
      </c>
      <c r="N266" t="str">
        <f t="shared" si="8"/>
        <v>0</v>
      </c>
    </row>
    <row r="267" spans="1:14">
      <c r="A267" s="55" t="str">
        <f t="shared" si="10"/>
        <v>Y0DK0</v>
      </c>
      <c r="B267" s="55">
        <v>0</v>
      </c>
      <c r="C267" t="s">
        <v>2959</v>
      </c>
      <c r="D267" t="s">
        <v>2959</v>
      </c>
      <c r="E267" s="42">
        <v>44692</v>
      </c>
      <c r="F267">
        <v>210132</v>
      </c>
      <c r="G267" t="s">
        <v>2244</v>
      </c>
      <c r="J267">
        <v>0.4</v>
      </c>
      <c r="K267"/>
      <c r="M267" s="191">
        <f t="shared" si="6"/>
        <v>4.0000000000000001E-8</v>
      </c>
      <c r="N267" t="str">
        <f t="shared" si="8"/>
        <v>0</v>
      </c>
    </row>
    <row r="268" spans="1:14">
      <c r="A268" s="55" t="str">
        <f t="shared" si="10"/>
        <v>Y0DK0</v>
      </c>
      <c r="B268" s="55">
        <v>0</v>
      </c>
      <c r="C268" t="s">
        <v>2959</v>
      </c>
      <c r="D268" t="s">
        <v>2959</v>
      </c>
      <c r="E268" s="42">
        <v>44692</v>
      </c>
      <c r="F268">
        <v>210138</v>
      </c>
      <c r="G268" t="s">
        <v>2791</v>
      </c>
      <c r="J268">
        <v>34.979999999999997</v>
      </c>
      <c r="K268"/>
      <c r="M268" s="191">
        <f t="shared" si="6"/>
        <v>3.4979999999999998E-6</v>
      </c>
      <c r="N268" t="str">
        <f t="shared" si="8"/>
        <v>0</v>
      </c>
    </row>
    <row r="269" spans="1:14">
      <c r="A269" s="55" t="str">
        <f t="shared" si="10"/>
        <v>Y0DK0</v>
      </c>
      <c r="B269" s="55">
        <v>0</v>
      </c>
      <c r="C269" t="s">
        <v>2959</v>
      </c>
      <c r="D269" t="s">
        <v>2959</v>
      </c>
      <c r="E269" s="42">
        <v>44692</v>
      </c>
      <c r="F269">
        <v>210140</v>
      </c>
      <c r="G269" t="s">
        <v>2245</v>
      </c>
      <c r="J269">
        <v>-146.63</v>
      </c>
      <c r="K269"/>
      <c r="M269" s="191">
        <f t="shared" si="6"/>
        <v>-1.4663E-5</v>
      </c>
      <c r="N269" t="str">
        <f t="shared" si="8"/>
        <v>0</v>
      </c>
    </row>
    <row r="270" spans="1:14">
      <c r="A270" s="55" t="str">
        <f t="shared" si="10"/>
        <v>Y0DK0</v>
      </c>
      <c r="B270" s="55">
        <v>0</v>
      </c>
      <c r="C270" t="s">
        <v>2959</v>
      </c>
      <c r="D270" t="s">
        <v>2959</v>
      </c>
      <c r="E270" s="42">
        <v>44692</v>
      </c>
      <c r="F270">
        <v>210210</v>
      </c>
      <c r="G270" t="s">
        <v>2246</v>
      </c>
      <c r="J270">
        <v>-58188.36</v>
      </c>
      <c r="K270"/>
      <c r="M270" s="191">
        <f t="shared" si="6"/>
        <v>-5.818836E-3</v>
      </c>
      <c r="N270" t="str">
        <f t="shared" si="8"/>
        <v>0</v>
      </c>
    </row>
    <row r="271" spans="1:14">
      <c r="A271" s="55" t="str">
        <f t="shared" si="10"/>
        <v>Y0DK0</v>
      </c>
      <c r="B271" s="55">
        <v>0</v>
      </c>
      <c r="C271" t="s">
        <v>2959</v>
      </c>
      <c r="D271" t="s">
        <v>2959</v>
      </c>
      <c r="E271" s="42">
        <v>44692</v>
      </c>
      <c r="F271">
        <v>210667</v>
      </c>
      <c r="G271" t="s">
        <v>2862</v>
      </c>
      <c r="J271">
        <v>-500.19</v>
      </c>
      <c r="K271"/>
      <c r="M271" s="191">
        <f t="shared" si="6"/>
        <v>-5.0018999999999997E-5</v>
      </c>
      <c r="N271" t="str">
        <f t="shared" si="8"/>
        <v>0</v>
      </c>
    </row>
    <row r="272" spans="1:14">
      <c r="A272" s="55" t="str">
        <f t="shared" si="10"/>
        <v>Y0DK0</v>
      </c>
      <c r="B272" s="55">
        <v>0</v>
      </c>
      <c r="C272" t="s">
        <v>2959</v>
      </c>
      <c r="D272" t="s">
        <v>2959</v>
      </c>
      <c r="E272" s="42">
        <v>44692</v>
      </c>
      <c r="F272">
        <v>211103</v>
      </c>
      <c r="G272" t="s">
        <v>2249</v>
      </c>
      <c r="J272">
        <v>0.2</v>
      </c>
      <c r="K272"/>
      <c r="M272" s="191">
        <f t="shared" si="6"/>
        <v>2E-8</v>
      </c>
      <c r="N272" t="str">
        <f t="shared" si="8"/>
        <v>0</v>
      </c>
    </row>
    <row r="273" spans="1:14">
      <c r="A273" s="55" t="str">
        <f t="shared" si="10"/>
        <v>Y0DK0</v>
      </c>
      <c r="B273" s="55">
        <v>0</v>
      </c>
      <c r="C273" t="s">
        <v>2959</v>
      </c>
      <c r="D273" t="s">
        <v>2959</v>
      </c>
      <c r="E273" s="42">
        <v>44692</v>
      </c>
      <c r="F273">
        <v>211106</v>
      </c>
      <c r="G273" t="s">
        <v>2250</v>
      </c>
      <c r="J273">
        <v>-23.47</v>
      </c>
      <c r="K273"/>
      <c r="M273" s="191">
        <f t="shared" si="6"/>
        <v>-2.3469999999999997E-6</v>
      </c>
      <c r="N273" t="str">
        <f t="shared" si="8"/>
        <v>0</v>
      </c>
    </row>
    <row r="274" spans="1:14">
      <c r="A274" s="55" t="str">
        <f t="shared" si="10"/>
        <v>Y0DK0</v>
      </c>
      <c r="B274" s="55">
        <v>0</v>
      </c>
      <c r="C274" t="s">
        <v>2959</v>
      </c>
      <c r="D274" t="s">
        <v>2959</v>
      </c>
      <c r="E274" s="42">
        <v>44692</v>
      </c>
      <c r="F274">
        <v>211121</v>
      </c>
      <c r="G274" t="s">
        <v>2252</v>
      </c>
      <c r="J274">
        <v>0.55000000000000004</v>
      </c>
      <c r="K274"/>
      <c r="M274" s="191">
        <f t="shared" si="6"/>
        <v>5.5000000000000003E-8</v>
      </c>
      <c r="N274" t="str">
        <f t="shared" si="8"/>
        <v>0</v>
      </c>
    </row>
    <row r="275" spans="1:14">
      <c r="A275" s="55" t="str">
        <f t="shared" si="10"/>
        <v>Y0DK0</v>
      </c>
      <c r="B275" s="55">
        <v>0</v>
      </c>
      <c r="C275" t="s">
        <v>2959</v>
      </c>
      <c r="D275" t="s">
        <v>2959</v>
      </c>
      <c r="E275" s="42">
        <v>44692</v>
      </c>
      <c r="F275">
        <v>211146</v>
      </c>
      <c r="G275" t="s">
        <v>2749</v>
      </c>
      <c r="J275">
        <v>0</v>
      </c>
      <c r="K275"/>
      <c r="M275" s="191">
        <f t="shared" si="6"/>
        <v>0</v>
      </c>
      <c r="N275" t="str">
        <f t="shared" si="8"/>
        <v>0</v>
      </c>
    </row>
    <row r="276" spans="1:14">
      <c r="A276" s="55" t="str">
        <f t="shared" si="10"/>
        <v>Y0DK0</v>
      </c>
      <c r="B276" s="55">
        <v>0</v>
      </c>
      <c r="C276" t="s">
        <v>2959</v>
      </c>
      <c r="D276" t="s">
        <v>2959</v>
      </c>
      <c r="E276" s="42">
        <v>44692</v>
      </c>
      <c r="F276">
        <v>211172</v>
      </c>
      <c r="G276" t="s">
        <v>2262</v>
      </c>
      <c r="J276">
        <v>418809.46</v>
      </c>
      <c r="K276"/>
      <c r="M276" s="191">
        <f t="shared" si="6"/>
        <v>4.1880946000000002E-2</v>
      </c>
      <c r="N276" t="str">
        <f t="shared" si="8"/>
        <v>0</v>
      </c>
    </row>
    <row r="277" spans="1:14">
      <c r="A277" s="55" t="str">
        <f t="shared" si="10"/>
        <v>Y0DK0</v>
      </c>
      <c r="B277" s="55">
        <v>0</v>
      </c>
      <c r="C277" t="s">
        <v>2959</v>
      </c>
      <c r="D277" t="s">
        <v>2959</v>
      </c>
      <c r="E277" s="42">
        <v>44692</v>
      </c>
      <c r="F277">
        <v>211632</v>
      </c>
      <c r="G277" t="s">
        <v>2543</v>
      </c>
      <c r="J277">
        <v>97.5</v>
      </c>
      <c r="K277"/>
      <c r="M277" s="191">
        <f t="shared" si="6"/>
        <v>9.7499999999999998E-6</v>
      </c>
      <c r="N277" t="str">
        <f t="shared" si="8"/>
        <v>0</v>
      </c>
    </row>
    <row r="278" spans="1:14">
      <c r="A278" s="55" t="str">
        <f t="shared" si="10"/>
        <v>Y0DK0</v>
      </c>
      <c r="B278" s="55">
        <v>0</v>
      </c>
      <c r="C278" t="s">
        <v>2959</v>
      </c>
      <c r="D278" t="s">
        <v>2959</v>
      </c>
      <c r="E278" s="42">
        <v>44692</v>
      </c>
      <c r="F278">
        <v>260118</v>
      </c>
      <c r="G278" t="s">
        <v>2275</v>
      </c>
      <c r="J278">
        <v>0</v>
      </c>
      <c r="K278"/>
      <c r="M278" s="191">
        <f t="shared" si="6"/>
        <v>0</v>
      </c>
      <c r="N278" t="str">
        <f t="shared" si="8"/>
        <v>0</v>
      </c>
    </row>
    <row r="279" spans="1:14">
      <c r="A279" s="55" t="str">
        <f t="shared" si="10"/>
        <v>Y0DK0</v>
      </c>
      <c r="B279" s="55">
        <v>0</v>
      </c>
      <c r="C279" t="s">
        <v>2959</v>
      </c>
      <c r="D279" t="s">
        <v>2959</v>
      </c>
      <c r="E279" s="42">
        <v>44692</v>
      </c>
      <c r="F279">
        <v>260202</v>
      </c>
      <c r="G279" t="s">
        <v>2281</v>
      </c>
      <c r="J279">
        <v>0</v>
      </c>
      <c r="K279"/>
      <c r="M279" s="191">
        <f t="shared" si="6"/>
        <v>0</v>
      </c>
      <c r="N279" t="str">
        <f t="shared" si="8"/>
        <v>0</v>
      </c>
    </row>
    <row r="280" spans="1:14">
      <c r="A280" s="55" t="str">
        <f t="shared" si="10"/>
        <v>Y0DK0</v>
      </c>
      <c r="B280" s="55">
        <v>0</v>
      </c>
      <c r="C280" t="s">
        <v>2959</v>
      </c>
      <c r="D280" t="s">
        <v>2959</v>
      </c>
      <c r="E280" s="42">
        <v>44692</v>
      </c>
      <c r="F280">
        <v>260221</v>
      </c>
      <c r="G280" t="s">
        <v>2282</v>
      </c>
      <c r="J280">
        <v>0</v>
      </c>
      <c r="K280"/>
      <c r="M280" s="191">
        <f t="shared" si="6"/>
        <v>0</v>
      </c>
      <c r="N280" t="str">
        <f t="shared" si="8"/>
        <v>0</v>
      </c>
    </row>
    <row r="281" spans="1:14">
      <c r="A281" s="55" t="str">
        <f t="shared" si="10"/>
        <v>Y0DK0</v>
      </c>
      <c r="B281" s="55">
        <v>0</v>
      </c>
      <c r="C281" t="s">
        <v>2959</v>
      </c>
      <c r="D281" t="s">
        <v>2959</v>
      </c>
      <c r="E281" s="42">
        <v>44692</v>
      </c>
      <c r="F281">
        <v>260222</v>
      </c>
      <c r="G281" t="s">
        <v>2283</v>
      </c>
      <c r="J281">
        <v>0</v>
      </c>
      <c r="K281"/>
      <c r="M281" s="191">
        <f t="shared" si="6"/>
        <v>0</v>
      </c>
      <c r="N281" t="str">
        <f t="shared" si="8"/>
        <v>0</v>
      </c>
    </row>
    <row r="282" spans="1:14">
      <c r="A282" s="55" t="str">
        <f t="shared" si="10"/>
        <v>Y0DK0</v>
      </c>
      <c r="B282" s="55">
        <v>0</v>
      </c>
      <c r="C282" t="s">
        <v>2959</v>
      </c>
      <c r="D282" t="s">
        <v>2959</v>
      </c>
      <c r="E282" s="42">
        <v>44692</v>
      </c>
      <c r="F282">
        <v>260802</v>
      </c>
      <c r="G282" t="s">
        <v>2284</v>
      </c>
      <c r="J282">
        <v>0.01</v>
      </c>
      <c r="K282"/>
      <c r="M282" s="191">
        <f t="shared" si="6"/>
        <v>1.0000000000000001E-9</v>
      </c>
      <c r="N282" t="str">
        <f t="shared" si="8"/>
        <v>0</v>
      </c>
    </row>
    <row r="283" spans="1:14">
      <c r="A283" s="55" t="str">
        <f t="shared" si="10"/>
        <v>Y0DK0</v>
      </c>
      <c r="B283" s="55">
        <v>0</v>
      </c>
      <c r="C283" t="s">
        <v>2959</v>
      </c>
      <c r="D283" t="s">
        <v>2959</v>
      </c>
      <c r="E283" s="42">
        <v>44692</v>
      </c>
      <c r="F283">
        <v>260836</v>
      </c>
      <c r="G283" t="s">
        <v>2705</v>
      </c>
      <c r="J283">
        <v>-30.99</v>
      </c>
      <c r="K283"/>
      <c r="M283" s="191">
        <f t="shared" si="6"/>
        <v>-3.0989999999999999E-6</v>
      </c>
      <c r="N283" t="str">
        <f t="shared" si="8"/>
        <v>0</v>
      </c>
    </row>
    <row r="284" spans="1:14">
      <c r="A284" s="55" t="str">
        <f t="shared" si="10"/>
        <v>Y0DK0</v>
      </c>
      <c r="B284" s="55">
        <v>0</v>
      </c>
      <c r="C284" t="s">
        <v>2959</v>
      </c>
      <c r="D284" t="s">
        <v>2959</v>
      </c>
      <c r="E284" s="42">
        <v>44692</v>
      </c>
      <c r="F284">
        <v>260837</v>
      </c>
      <c r="G284" t="s">
        <v>2706</v>
      </c>
      <c r="J284">
        <v>-30.99</v>
      </c>
      <c r="K284"/>
      <c r="M284" s="191">
        <f t="shared" si="6"/>
        <v>-3.0989999999999999E-6</v>
      </c>
      <c r="N284" t="str">
        <f t="shared" si="8"/>
        <v>0</v>
      </c>
    </row>
    <row r="285" spans="1:14">
      <c r="A285" s="55" t="str">
        <f t="shared" si="10"/>
        <v>Y0DK0</v>
      </c>
      <c r="B285" s="55">
        <v>0</v>
      </c>
      <c r="C285" t="s">
        <v>2959</v>
      </c>
      <c r="D285" t="s">
        <v>2959</v>
      </c>
      <c r="E285" s="42">
        <v>44692</v>
      </c>
      <c r="F285">
        <v>261027</v>
      </c>
      <c r="G285" t="s">
        <v>2855</v>
      </c>
      <c r="J285">
        <v>2152.1999999999998</v>
      </c>
      <c r="K285"/>
      <c r="M285" s="191">
        <f t="shared" si="6"/>
        <v>2.1521999999999999E-4</v>
      </c>
      <c r="N285" t="str">
        <f t="shared" si="8"/>
        <v>0</v>
      </c>
    </row>
    <row r="286" spans="1:14">
      <c r="A286" s="55" t="str">
        <f t="shared" si="10"/>
        <v>Y0DK0</v>
      </c>
      <c r="B286" s="55">
        <v>0</v>
      </c>
      <c r="C286" t="s">
        <v>2959</v>
      </c>
      <c r="D286" t="s">
        <v>2959</v>
      </c>
      <c r="E286" s="42">
        <v>44692</v>
      </c>
      <c r="F286">
        <v>261262</v>
      </c>
      <c r="G286" t="s">
        <v>2709</v>
      </c>
      <c r="J286">
        <v>3.18</v>
      </c>
      <c r="K286"/>
      <c r="M286" s="191">
        <f t="shared" si="6"/>
        <v>3.1800000000000002E-7</v>
      </c>
      <c r="N286" t="str">
        <f t="shared" si="8"/>
        <v>0</v>
      </c>
    </row>
    <row r="287" spans="1:14">
      <c r="A287" s="55" t="str">
        <f t="shared" si="10"/>
        <v>Y0DK0</v>
      </c>
      <c r="B287" s="55">
        <v>0</v>
      </c>
      <c r="C287" t="s">
        <v>2959</v>
      </c>
      <c r="D287" t="s">
        <v>2959</v>
      </c>
      <c r="E287" s="42">
        <v>44692</v>
      </c>
      <c r="F287">
        <v>281101</v>
      </c>
      <c r="G287" t="s">
        <v>2296</v>
      </c>
      <c r="J287">
        <v>-81975953.109999999</v>
      </c>
      <c r="K287"/>
      <c r="M287" s="191">
        <f t="shared" si="6"/>
        <v>-8.1975953110000006</v>
      </c>
      <c r="N287" t="str">
        <f t="shared" si="8"/>
        <v>0</v>
      </c>
    </row>
    <row r="288" spans="1:14">
      <c r="A288" s="55" t="str">
        <f t="shared" si="10"/>
        <v>Y0DK0</v>
      </c>
      <c r="B288" s="55">
        <v>0</v>
      </c>
      <c r="C288" t="s">
        <v>2959</v>
      </c>
      <c r="D288" t="s">
        <v>2959</v>
      </c>
      <c r="E288" s="42">
        <v>44692</v>
      </c>
      <c r="F288">
        <v>281102</v>
      </c>
      <c r="G288" t="s">
        <v>2544</v>
      </c>
      <c r="J288">
        <v>-8086412.0800000001</v>
      </c>
      <c r="K288"/>
      <c r="M288" s="191">
        <f t="shared" si="6"/>
        <v>-0.80864120800000006</v>
      </c>
      <c r="N288" t="str">
        <f t="shared" si="8"/>
        <v>0</v>
      </c>
    </row>
    <row r="289" spans="1:14">
      <c r="A289" s="55" t="str">
        <f t="shared" si="10"/>
        <v>Y0DK0</v>
      </c>
      <c r="B289" s="55">
        <v>0</v>
      </c>
      <c r="C289" t="s">
        <v>2959</v>
      </c>
      <c r="D289" t="s">
        <v>2959</v>
      </c>
      <c r="E289" s="42">
        <v>44692</v>
      </c>
      <c r="F289">
        <v>281212</v>
      </c>
      <c r="G289" t="s">
        <v>2314</v>
      </c>
      <c r="J289">
        <v>0</v>
      </c>
      <c r="K289"/>
      <c r="M289" s="191">
        <f t="shared" si="6"/>
        <v>0</v>
      </c>
      <c r="N289" t="str">
        <f t="shared" si="8"/>
        <v>0</v>
      </c>
    </row>
    <row r="290" spans="1:14">
      <c r="A290" s="55" t="str">
        <f t="shared" si="10"/>
        <v>Y0DK5.3</v>
      </c>
      <c r="B290" s="55">
        <v>5.3</v>
      </c>
      <c r="C290" t="s">
        <v>2959</v>
      </c>
      <c r="D290" t="s">
        <v>2959</v>
      </c>
      <c r="E290" s="42">
        <v>44692</v>
      </c>
      <c r="F290">
        <v>301234</v>
      </c>
      <c r="G290" t="s">
        <v>2342</v>
      </c>
      <c r="J290">
        <v>-8290674.6100000003</v>
      </c>
      <c r="K290"/>
      <c r="M290" s="191">
        <f t="shared" si="6"/>
        <v>-0.82906746100000006</v>
      </c>
      <c r="N290" t="str">
        <f t="shared" si="8"/>
        <v>5</v>
      </c>
    </row>
    <row r="291" spans="1:14">
      <c r="A291" s="55" t="str">
        <f t="shared" si="10"/>
        <v>Y0DK5.2</v>
      </c>
      <c r="B291" s="55">
        <v>5.2</v>
      </c>
      <c r="C291" t="s">
        <v>2959</v>
      </c>
      <c r="D291" t="s">
        <v>2959</v>
      </c>
      <c r="E291" s="42">
        <v>44692</v>
      </c>
      <c r="F291">
        <v>304213</v>
      </c>
      <c r="G291" t="s">
        <v>2351</v>
      </c>
      <c r="J291">
        <v>-1146351.79</v>
      </c>
      <c r="K291"/>
      <c r="M291" s="191">
        <f t="shared" si="6"/>
        <v>-0.114635179</v>
      </c>
      <c r="N291" t="str">
        <f t="shared" si="8"/>
        <v>5</v>
      </c>
    </row>
    <row r="292" spans="1:14">
      <c r="A292" s="55" t="str">
        <f t="shared" si="10"/>
        <v>Y0DK5.2</v>
      </c>
      <c r="B292" s="55">
        <v>5.2</v>
      </c>
      <c r="C292" t="s">
        <v>2959</v>
      </c>
      <c r="D292" t="s">
        <v>2959</v>
      </c>
      <c r="E292" s="42">
        <v>44692</v>
      </c>
      <c r="F292">
        <v>304217</v>
      </c>
      <c r="G292" t="s">
        <v>2355</v>
      </c>
      <c r="J292">
        <v>-948924.65</v>
      </c>
      <c r="K292"/>
      <c r="M292" s="191">
        <f t="shared" si="6"/>
        <v>-9.4892465000000009E-2</v>
      </c>
      <c r="N292" t="str">
        <f t="shared" si="8"/>
        <v>5</v>
      </c>
    </row>
    <row r="293" spans="1:14">
      <c r="A293" s="55" t="str">
        <f t="shared" si="10"/>
        <v>Y0DK5.2</v>
      </c>
      <c r="B293" s="55">
        <v>5.2</v>
      </c>
      <c r="C293" t="s">
        <v>2959</v>
      </c>
      <c r="D293" t="s">
        <v>2959</v>
      </c>
      <c r="E293" s="42">
        <v>44692</v>
      </c>
      <c r="F293">
        <v>304232</v>
      </c>
      <c r="G293" t="s">
        <v>2358</v>
      </c>
      <c r="J293">
        <v>-4639.74</v>
      </c>
      <c r="K293"/>
      <c r="M293" s="191">
        <f t="shared" si="6"/>
        <v>-4.6397399999999997E-4</v>
      </c>
      <c r="N293" t="str">
        <f t="shared" si="8"/>
        <v>5</v>
      </c>
    </row>
    <row r="294" spans="1:14">
      <c r="A294" s="55" t="str">
        <f t="shared" si="10"/>
        <v>Y0DK5.2</v>
      </c>
      <c r="B294" s="55">
        <v>5.2</v>
      </c>
      <c r="C294" t="s">
        <v>2959</v>
      </c>
      <c r="D294" t="s">
        <v>2959</v>
      </c>
      <c r="E294" s="42">
        <v>44692</v>
      </c>
      <c r="F294">
        <v>304233</v>
      </c>
      <c r="G294" t="s">
        <v>2359</v>
      </c>
      <c r="J294">
        <v>-118878.2</v>
      </c>
      <c r="K294"/>
      <c r="M294" s="191">
        <f t="shared" si="6"/>
        <v>-1.188782E-2</v>
      </c>
      <c r="N294" t="str">
        <f t="shared" si="8"/>
        <v>5</v>
      </c>
    </row>
    <row r="295" spans="1:14">
      <c r="A295" s="55" t="str">
        <f t="shared" si="10"/>
        <v>Y0DK5.5</v>
      </c>
      <c r="B295" s="55">
        <v>5.5</v>
      </c>
      <c r="C295" t="s">
        <v>2959</v>
      </c>
      <c r="D295" t="s">
        <v>2959</v>
      </c>
      <c r="E295" s="42">
        <v>44692</v>
      </c>
      <c r="F295">
        <v>305144</v>
      </c>
      <c r="G295" t="s">
        <v>2391</v>
      </c>
      <c r="J295">
        <v>0.35</v>
      </c>
      <c r="K295"/>
      <c r="M295" s="191">
        <f t="shared" si="6"/>
        <v>3.4999999999999996E-8</v>
      </c>
      <c r="N295" t="str">
        <f t="shared" si="8"/>
        <v>5</v>
      </c>
    </row>
    <row r="296" spans="1:14">
      <c r="A296" s="55" t="str">
        <f t="shared" si="10"/>
        <v>Y0DK5.5</v>
      </c>
      <c r="B296" s="55">
        <v>5.5</v>
      </c>
      <c r="C296" t="s">
        <v>2959</v>
      </c>
      <c r="D296" t="s">
        <v>2959</v>
      </c>
      <c r="E296" s="42">
        <v>44692</v>
      </c>
      <c r="F296">
        <v>310115</v>
      </c>
      <c r="G296" t="s">
        <v>2398</v>
      </c>
      <c r="J296">
        <v>-0.35</v>
      </c>
      <c r="K296"/>
      <c r="M296" s="191">
        <f t="shared" si="6"/>
        <v>-3.4999999999999996E-8</v>
      </c>
      <c r="N296" t="str">
        <f t="shared" si="8"/>
        <v>5</v>
      </c>
    </row>
    <row r="297" spans="1:14">
      <c r="A297" s="55" t="str">
        <f t="shared" si="10"/>
        <v>Y0DK0</v>
      </c>
      <c r="B297" s="55">
        <v>0</v>
      </c>
      <c r="C297" t="s">
        <v>2959</v>
      </c>
      <c r="D297" t="s">
        <v>2959</v>
      </c>
      <c r="E297" s="42">
        <v>44692</v>
      </c>
      <c r="F297">
        <v>311621</v>
      </c>
      <c r="G297" t="s">
        <v>2410</v>
      </c>
      <c r="J297">
        <v>8035094.8799999999</v>
      </c>
      <c r="K297"/>
      <c r="M297" s="191">
        <f t="shared" si="6"/>
        <v>0.80350948799999999</v>
      </c>
      <c r="N297" t="str">
        <f t="shared" si="8"/>
        <v>0</v>
      </c>
    </row>
    <row r="298" spans="1:14">
      <c r="A298" s="55" t="str">
        <f t="shared" si="10"/>
        <v>Y0DK0</v>
      </c>
      <c r="B298" s="55">
        <v>0</v>
      </c>
      <c r="C298" t="s">
        <v>2959</v>
      </c>
      <c r="D298" t="s">
        <v>2959</v>
      </c>
      <c r="E298" s="42">
        <v>44692</v>
      </c>
      <c r="F298">
        <v>311624</v>
      </c>
      <c r="G298" t="s">
        <v>2919</v>
      </c>
      <c r="J298">
        <v>51317.2</v>
      </c>
      <c r="K298"/>
      <c r="M298" s="191">
        <f t="shared" si="6"/>
        <v>5.1317199999999993E-3</v>
      </c>
      <c r="N298" t="str">
        <f t="shared" si="8"/>
        <v>0</v>
      </c>
    </row>
    <row r="299" spans="1:14">
      <c r="A299" s="55" t="str">
        <f t="shared" si="10"/>
        <v>Y0DK6.3</v>
      </c>
      <c r="B299" s="55">
        <v>6.3</v>
      </c>
      <c r="C299" t="s">
        <v>2959</v>
      </c>
      <c r="D299" t="s">
        <v>2959</v>
      </c>
      <c r="E299" s="42">
        <v>44692</v>
      </c>
      <c r="F299">
        <v>401201</v>
      </c>
      <c r="G299" t="s">
        <v>2419</v>
      </c>
      <c r="J299">
        <v>641.46</v>
      </c>
      <c r="K299"/>
      <c r="M299" s="191">
        <f t="shared" si="6"/>
        <v>6.4146000000000006E-5</v>
      </c>
      <c r="N299" t="str">
        <f t="shared" si="8"/>
        <v>6</v>
      </c>
    </row>
    <row r="300" spans="1:14">
      <c r="A300" s="55" t="str">
        <f t="shared" si="10"/>
        <v>Y0DK0</v>
      </c>
      <c r="B300" s="55">
        <v>0</v>
      </c>
      <c r="C300" t="s">
        <v>2959</v>
      </c>
      <c r="D300" t="s">
        <v>2959</v>
      </c>
      <c r="E300" s="42">
        <v>44692</v>
      </c>
      <c r="F300">
        <v>401237</v>
      </c>
      <c r="G300" t="s">
        <v>2428</v>
      </c>
      <c r="J300">
        <v>19121.97</v>
      </c>
      <c r="K300"/>
      <c r="M300" s="191">
        <f t="shared" si="6"/>
        <v>1.912197E-3</v>
      </c>
      <c r="N300" t="str">
        <f t="shared" si="8"/>
        <v>0</v>
      </c>
    </row>
    <row r="301" spans="1:14">
      <c r="A301" s="55" t="str">
        <f t="shared" si="10"/>
        <v>Y0DK6.3</v>
      </c>
      <c r="B301" s="55">
        <v>6.3</v>
      </c>
      <c r="C301" t="s">
        <v>2959</v>
      </c>
      <c r="D301" t="s">
        <v>2959</v>
      </c>
      <c r="E301" s="42">
        <v>44692</v>
      </c>
      <c r="F301">
        <v>401532</v>
      </c>
      <c r="G301" t="s">
        <v>2434</v>
      </c>
      <c r="J301">
        <v>84356.64</v>
      </c>
      <c r="K301"/>
      <c r="M301" s="191">
        <f t="shared" si="6"/>
        <v>8.4356640000000007E-3</v>
      </c>
      <c r="N301" t="str">
        <f t="shared" si="8"/>
        <v>6</v>
      </c>
    </row>
    <row r="302" spans="1:14">
      <c r="A302" s="55" t="str">
        <f t="shared" si="10"/>
        <v>Y0DK6.3</v>
      </c>
      <c r="B302" s="55">
        <v>6.3</v>
      </c>
      <c r="C302" t="s">
        <v>2959</v>
      </c>
      <c r="D302" t="s">
        <v>2959</v>
      </c>
      <c r="E302" s="42">
        <v>44692</v>
      </c>
      <c r="F302">
        <v>401707</v>
      </c>
      <c r="G302" t="s">
        <v>2680</v>
      </c>
      <c r="J302">
        <v>0</v>
      </c>
      <c r="K302"/>
      <c r="M302" s="191">
        <f t="shared" si="6"/>
        <v>0</v>
      </c>
      <c r="N302" t="str">
        <f t="shared" si="8"/>
        <v>6</v>
      </c>
    </row>
    <row r="303" spans="1:14">
      <c r="A303" s="55" t="str">
        <f t="shared" si="10"/>
        <v>Y0DK6.3</v>
      </c>
      <c r="B303" s="55">
        <v>6.3</v>
      </c>
      <c r="C303" t="s">
        <v>2959</v>
      </c>
      <c r="D303" t="s">
        <v>2959</v>
      </c>
      <c r="E303" s="42">
        <v>44692</v>
      </c>
      <c r="F303">
        <v>401708</v>
      </c>
      <c r="G303" t="s">
        <v>2681</v>
      </c>
      <c r="J303">
        <v>0</v>
      </c>
      <c r="K303"/>
      <c r="M303" s="191">
        <f t="shared" si="6"/>
        <v>0</v>
      </c>
      <c r="N303" t="str">
        <f t="shared" si="8"/>
        <v>6</v>
      </c>
    </row>
    <row r="304" spans="1:14">
      <c r="A304" s="55" t="str">
        <f t="shared" si="10"/>
        <v>Y0DK6.2</v>
      </c>
      <c r="B304" s="55">
        <v>6.2</v>
      </c>
      <c r="C304" t="s">
        <v>2959</v>
      </c>
      <c r="D304" t="s">
        <v>2959</v>
      </c>
      <c r="E304" s="42">
        <v>44692</v>
      </c>
      <c r="F304">
        <v>402106</v>
      </c>
      <c r="G304" t="s">
        <v>2437</v>
      </c>
      <c r="J304">
        <v>333.2</v>
      </c>
      <c r="K304"/>
      <c r="M304" s="191">
        <f t="shared" si="6"/>
        <v>3.3319999999999999E-5</v>
      </c>
      <c r="N304" t="str">
        <f t="shared" si="8"/>
        <v>6</v>
      </c>
    </row>
    <row r="305" spans="1:14">
      <c r="A305" s="55" t="str">
        <f t="shared" si="10"/>
        <v>Y0DK6.3</v>
      </c>
      <c r="B305" s="55">
        <v>6.3</v>
      </c>
      <c r="C305" t="s">
        <v>2959</v>
      </c>
      <c r="D305" t="s">
        <v>2959</v>
      </c>
      <c r="E305" s="42">
        <v>44692</v>
      </c>
      <c r="F305">
        <v>402113</v>
      </c>
      <c r="G305" t="s">
        <v>2438</v>
      </c>
      <c r="J305">
        <v>3998.73</v>
      </c>
      <c r="K305"/>
      <c r="M305" s="191">
        <f t="shared" si="6"/>
        <v>3.9987300000000003E-4</v>
      </c>
      <c r="N305" t="str">
        <f t="shared" si="8"/>
        <v>6</v>
      </c>
    </row>
    <row r="306" spans="1:14">
      <c r="A306" s="55" t="str">
        <f t="shared" si="10"/>
        <v>Y0DK6.3</v>
      </c>
      <c r="B306" s="55">
        <v>6.3</v>
      </c>
      <c r="C306" t="s">
        <v>2959</v>
      </c>
      <c r="D306" t="s">
        <v>2959</v>
      </c>
      <c r="E306" s="42">
        <v>44692</v>
      </c>
      <c r="F306">
        <v>402125</v>
      </c>
      <c r="G306" t="s">
        <v>2914</v>
      </c>
      <c r="J306">
        <v>245.88</v>
      </c>
      <c r="K306"/>
      <c r="M306" s="191">
        <f t="shared" si="6"/>
        <v>2.4587999999999999E-5</v>
      </c>
      <c r="N306" t="str">
        <f t="shared" si="8"/>
        <v>6</v>
      </c>
    </row>
    <row r="307" spans="1:14">
      <c r="A307" s="55" t="str">
        <f t="shared" si="10"/>
        <v>Y0DK6.2a</v>
      </c>
      <c r="B307" s="55" t="s">
        <v>4602</v>
      </c>
      <c r="C307" t="s">
        <v>2959</v>
      </c>
      <c r="D307" t="s">
        <v>2959</v>
      </c>
      <c r="E307" s="42">
        <v>44692</v>
      </c>
      <c r="F307">
        <v>402128</v>
      </c>
      <c r="G307" t="s">
        <v>2440</v>
      </c>
      <c r="J307">
        <v>77608.37</v>
      </c>
      <c r="K307"/>
      <c r="M307" s="191">
        <f t="shared" si="6"/>
        <v>7.7608369999999996E-3</v>
      </c>
      <c r="N307" t="str">
        <f t="shared" si="8"/>
        <v>6</v>
      </c>
    </row>
    <row r="308" spans="1:14">
      <c r="A308" s="55" t="str">
        <f t="shared" si="10"/>
        <v>Y0DK6.3</v>
      </c>
      <c r="B308" s="55">
        <v>6.3</v>
      </c>
      <c r="C308" t="s">
        <v>2959</v>
      </c>
      <c r="D308" t="s">
        <v>2959</v>
      </c>
      <c r="E308" s="42">
        <v>44692</v>
      </c>
      <c r="F308">
        <v>402233</v>
      </c>
      <c r="G308" t="s">
        <v>2458</v>
      </c>
      <c r="J308">
        <v>215.69</v>
      </c>
      <c r="K308"/>
      <c r="M308" s="191">
        <f t="shared" si="6"/>
        <v>2.1569E-5</v>
      </c>
      <c r="N308" t="str">
        <f t="shared" si="8"/>
        <v>6</v>
      </c>
    </row>
    <row r="309" spans="1:14">
      <c r="A309" s="55" t="str">
        <f t="shared" si="10"/>
        <v>Y0DK6.1</v>
      </c>
      <c r="B309" s="55">
        <v>6.1</v>
      </c>
      <c r="C309" t="s">
        <v>2959</v>
      </c>
      <c r="D309" t="s">
        <v>2959</v>
      </c>
      <c r="E309" s="42">
        <v>44692</v>
      </c>
      <c r="F309">
        <v>402257</v>
      </c>
      <c r="G309" t="s">
        <v>2465</v>
      </c>
      <c r="J309">
        <v>0</v>
      </c>
      <c r="K309"/>
      <c r="M309" s="191">
        <f t="shared" si="6"/>
        <v>0</v>
      </c>
      <c r="N309" t="str">
        <f t="shared" si="8"/>
        <v>6</v>
      </c>
    </row>
    <row r="310" spans="1:14">
      <c r="A310" s="55" t="str">
        <f t="shared" si="10"/>
        <v>Y0DK0</v>
      </c>
      <c r="B310" s="55">
        <v>0</v>
      </c>
      <c r="C310" t="s">
        <v>2959</v>
      </c>
      <c r="D310" t="s">
        <v>2959</v>
      </c>
      <c r="E310" s="42">
        <v>44692</v>
      </c>
      <c r="F310">
        <v>402328</v>
      </c>
      <c r="G310" t="s">
        <v>2478</v>
      </c>
      <c r="J310">
        <v>1379.62</v>
      </c>
      <c r="K310"/>
      <c r="M310" s="191">
        <f t="shared" si="6"/>
        <v>1.3796199999999999E-4</v>
      </c>
      <c r="N310" t="str">
        <f t="shared" si="8"/>
        <v>0</v>
      </c>
    </row>
    <row r="311" spans="1:14">
      <c r="A311" s="55" t="str">
        <f t="shared" si="10"/>
        <v>Y0DK6.3</v>
      </c>
      <c r="B311" s="55">
        <v>6.3</v>
      </c>
      <c r="C311" t="s">
        <v>2959</v>
      </c>
      <c r="D311" t="s">
        <v>2959</v>
      </c>
      <c r="E311" s="42">
        <v>44692</v>
      </c>
      <c r="F311">
        <v>402381</v>
      </c>
      <c r="G311" t="s">
        <v>2491</v>
      </c>
      <c r="J311">
        <v>30783.11</v>
      </c>
      <c r="K311"/>
      <c r="M311" s="191">
        <f t="shared" si="6"/>
        <v>3.0783110000000002E-3</v>
      </c>
      <c r="N311" t="str">
        <f t="shared" si="8"/>
        <v>6</v>
      </c>
    </row>
    <row r="312" spans="1:14">
      <c r="A312" s="55" t="str">
        <f t="shared" si="10"/>
        <v>Y0DK6.3</v>
      </c>
      <c r="B312" s="55">
        <v>6.3</v>
      </c>
      <c r="C312" t="s">
        <v>2959</v>
      </c>
      <c r="D312" t="s">
        <v>2959</v>
      </c>
      <c r="E312" s="42">
        <v>44692</v>
      </c>
      <c r="F312">
        <v>402404</v>
      </c>
      <c r="G312" t="s">
        <v>2492</v>
      </c>
      <c r="J312">
        <v>27840.58</v>
      </c>
      <c r="K312"/>
      <c r="M312" s="191">
        <f t="shared" si="6"/>
        <v>2.7840580000000003E-3</v>
      </c>
      <c r="N312" t="str">
        <f t="shared" si="8"/>
        <v>6</v>
      </c>
    </row>
    <row r="313" spans="1:14">
      <c r="A313" s="55" t="str">
        <f t="shared" si="10"/>
        <v>Y0DK5.3</v>
      </c>
      <c r="B313" s="55">
        <v>5.3</v>
      </c>
      <c r="C313" t="s">
        <v>2959</v>
      </c>
      <c r="D313" t="s">
        <v>2959</v>
      </c>
      <c r="E313" s="42">
        <v>44692</v>
      </c>
      <c r="F313">
        <v>440161</v>
      </c>
      <c r="G313" t="s">
        <v>2511</v>
      </c>
      <c r="J313">
        <v>580890.73</v>
      </c>
      <c r="K313"/>
      <c r="M313" s="191">
        <f t="shared" si="6"/>
        <v>5.8089072999999998E-2</v>
      </c>
      <c r="N313" t="str">
        <f t="shared" si="8"/>
        <v>5</v>
      </c>
    </row>
    <row r="314" spans="1:14">
      <c r="A314" s="55" t="str">
        <f t="shared" si="10"/>
        <v>Y0DK6.3</v>
      </c>
      <c r="B314" s="55">
        <v>6.3</v>
      </c>
      <c r="C314" t="s">
        <v>2959</v>
      </c>
      <c r="D314" t="s">
        <v>2959</v>
      </c>
      <c r="E314" s="42">
        <v>44692</v>
      </c>
      <c r="F314">
        <v>440350</v>
      </c>
      <c r="G314" t="s">
        <v>2684</v>
      </c>
      <c r="J314">
        <v>0</v>
      </c>
      <c r="K314"/>
      <c r="M314" s="191">
        <f t="shared" si="6"/>
        <v>0</v>
      </c>
      <c r="N314" t="str">
        <f t="shared" si="8"/>
        <v>6</v>
      </c>
    </row>
    <row r="315" spans="1:14">
      <c r="A315" s="55" t="str">
        <f t="shared" si="10"/>
        <v>Y0DK6.3</v>
      </c>
      <c r="B315" s="55">
        <v>6.3</v>
      </c>
      <c r="C315" t="s">
        <v>2959</v>
      </c>
      <c r="D315" t="s">
        <v>2959</v>
      </c>
      <c r="E315" s="42">
        <v>44692</v>
      </c>
      <c r="F315">
        <v>440351</v>
      </c>
      <c r="G315" t="s">
        <v>2685</v>
      </c>
      <c r="J315">
        <v>0</v>
      </c>
      <c r="K315"/>
      <c r="M315" s="191">
        <f t="shared" si="6"/>
        <v>0</v>
      </c>
      <c r="N315" t="str">
        <f t="shared" si="8"/>
        <v>6</v>
      </c>
    </row>
    <row r="316" spans="1:14">
      <c r="A316" s="55" t="str">
        <f t="shared" si="10"/>
        <v>Y0DK6.3</v>
      </c>
      <c r="B316" s="55">
        <v>6.3</v>
      </c>
      <c r="C316" t="s">
        <v>2959</v>
      </c>
      <c r="D316" t="s">
        <v>2959</v>
      </c>
      <c r="E316" s="42">
        <v>44692</v>
      </c>
      <c r="F316">
        <v>440416</v>
      </c>
      <c r="G316" t="s">
        <v>664</v>
      </c>
      <c r="J316">
        <v>-33275.54</v>
      </c>
      <c r="K316"/>
      <c r="M316" s="191">
        <f t="shared" si="6"/>
        <v>-3.3275539999999999E-3</v>
      </c>
      <c r="N316" t="str">
        <f t="shared" si="8"/>
        <v>6</v>
      </c>
    </row>
    <row r="317" spans="1:14">
      <c r="A317" s="55" t="str">
        <f t="shared" si="10"/>
        <v>Y0DK6.3</v>
      </c>
      <c r="B317" s="55">
        <v>6.3</v>
      </c>
      <c r="C317" t="s">
        <v>2959</v>
      </c>
      <c r="D317" t="s">
        <v>2959</v>
      </c>
      <c r="E317" s="42">
        <v>44692</v>
      </c>
      <c r="F317">
        <v>440509</v>
      </c>
      <c r="G317" t="s">
        <v>2524</v>
      </c>
      <c r="J317">
        <v>9211.2199999999993</v>
      </c>
      <c r="K317"/>
      <c r="M317" s="191">
        <f t="shared" si="6"/>
        <v>9.2112199999999991E-4</v>
      </c>
      <c r="N317" t="str">
        <f t="shared" si="8"/>
        <v>6</v>
      </c>
    </row>
    <row r="318" spans="1:14">
      <c r="A318" s="55" t="str">
        <f t="shared" si="10"/>
        <v>Y0DK6.1</v>
      </c>
      <c r="B318" s="55">
        <v>6.1</v>
      </c>
      <c r="C318" t="s">
        <v>2959</v>
      </c>
      <c r="D318" t="s">
        <v>2959</v>
      </c>
      <c r="E318" s="42">
        <v>44692</v>
      </c>
      <c r="F318">
        <v>440512</v>
      </c>
      <c r="G318" t="s">
        <v>2525</v>
      </c>
      <c r="J318">
        <v>0</v>
      </c>
      <c r="K318"/>
      <c r="M318" s="191">
        <f t="shared" si="6"/>
        <v>0</v>
      </c>
      <c r="N318" t="str">
        <f t="shared" si="8"/>
        <v>6</v>
      </c>
    </row>
    <row r="319" spans="1:14">
      <c r="H319" s="191"/>
      <c r="K319"/>
      <c r="N319" t="str">
        <f t="shared" si="8"/>
        <v/>
      </c>
    </row>
    <row r="320" spans="1:14">
      <c r="A320" s="55" t="str">
        <f>C320&amp;B320</f>
        <v>Y0AA0</v>
      </c>
      <c r="B320" s="55">
        <v>0</v>
      </c>
      <c r="C320" t="s">
        <v>2960</v>
      </c>
      <c r="D320" t="s">
        <v>2960</v>
      </c>
      <c r="E320" s="42">
        <v>44834</v>
      </c>
      <c r="F320">
        <v>101101</v>
      </c>
      <c r="G320" t="s">
        <v>2004</v>
      </c>
      <c r="H320" s="191"/>
      <c r="J320">
        <v>19330951568.099998</v>
      </c>
      <c r="K320"/>
      <c r="M320" s="191">
        <f t="shared" si="6"/>
        <v>1933.0951568099999</v>
      </c>
      <c r="N320" t="str">
        <f t="shared" si="8"/>
        <v>0</v>
      </c>
    </row>
    <row r="321" spans="1:14">
      <c r="A321" s="55" t="str">
        <f t="shared" ref="A321:A384" si="11">C321&amp;B321</f>
        <v>Y0AA0</v>
      </c>
      <c r="B321" s="55">
        <v>0</v>
      </c>
      <c r="C321" t="s">
        <v>2960</v>
      </c>
      <c r="D321" t="s">
        <v>2960</v>
      </c>
      <c r="E321" s="42">
        <v>44834</v>
      </c>
      <c r="F321">
        <v>102104</v>
      </c>
      <c r="G321" t="s">
        <v>2007</v>
      </c>
      <c r="H321" s="191"/>
      <c r="J321">
        <v>820552251.88</v>
      </c>
      <c r="K321"/>
      <c r="M321" s="191">
        <f t="shared" si="6"/>
        <v>82.055225187999994</v>
      </c>
      <c r="N321" t="str">
        <f t="shared" si="8"/>
        <v>0</v>
      </c>
    </row>
    <row r="322" spans="1:14">
      <c r="A322" s="55" t="str">
        <f t="shared" si="11"/>
        <v>Y0AA0</v>
      </c>
      <c r="B322" s="55">
        <v>0</v>
      </c>
      <c r="C322" t="s">
        <v>2960</v>
      </c>
      <c r="D322" t="s">
        <v>2960</v>
      </c>
      <c r="E322" s="42">
        <v>44834</v>
      </c>
      <c r="F322">
        <v>106103</v>
      </c>
      <c r="G322" t="s">
        <v>2783</v>
      </c>
      <c r="H322" s="191"/>
      <c r="J322">
        <v>9958366.4100000001</v>
      </c>
      <c r="K322"/>
      <c r="M322" s="191">
        <f t="shared" si="6"/>
        <v>0.99583664100000002</v>
      </c>
      <c r="N322" t="str">
        <f t="shared" si="8"/>
        <v>0</v>
      </c>
    </row>
    <row r="323" spans="1:14">
      <c r="A323" s="55" t="str">
        <f t="shared" si="11"/>
        <v>Y0AA0</v>
      </c>
      <c r="B323" s="55">
        <v>0</v>
      </c>
      <c r="C323" t="s">
        <v>2960</v>
      </c>
      <c r="D323" t="s">
        <v>2960</v>
      </c>
      <c r="E323" s="42">
        <v>44834</v>
      </c>
      <c r="F323">
        <v>106106</v>
      </c>
      <c r="G323" t="s">
        <v>2784</v>
      </c>
      <c r="H323" s="191"/>
      <c r="J323">
        <v>492715.1</v>
      </c>
      <c r="K323"/>
      <c r="M323" s="191">
        <f t="shared" si="6"/>
        <v>4.9271509999999998E-2</v>
      </c>
      <c r="N323" t="str">
        <f t="shared" si="8"/>
        <v>0</v>
      </c>
    </row>
    <row r="324" spans="1:14">
      <c r="A324" s="55" t="str">
        <f t="shared" si="11"/>
        <v>Y0AA0</v>
      </c>
      <c r="B324" s="55">
        <v>0</v>
      </c>
      <c r="C324" t="s">
        <v>2960</v>
      </c>
      <c r="D324" t="s">
        <v>2960</v>
      </c>
      <c r="E324" s="42">
        <v>44834</v>
      </c>
      <c r="F324">
        <v>107111</v>
      </c>
      <c r="G324" t="s">
        <v>2016</v>
      </c>
      <c r="H324" s="191"/>
      <c r="J324">
        <v>24315750.5</v>
      </c>
      <c r="K324"/>
      <c r="M324" s="191">
        <f t="shared" si="6"/>
        <v>2.4315750500000002</v>
      </c>
      <c r="N324" t="str">
        <f t="shared" si="8"/>
        <v>0</v>
      </c>
    </row>
    <row r="325" spans="1:14">
      <c r="A325" s="55" t="str">
        <f t="shared" si="11"/>
        <v>Y0AA0</v>
      </c>
      <c r="B325" s="55">
        <v>0</v>
      </c>
      <c r="C325" t="s">
        <v>2960</v>
      </c>
      <c r="D325" t="s">
        <v>2960</v>
      </c>
      <c r="E325" s="42">
        <v>44834</v>
      </c>
      <c r="F325">
        <v>111126</v>
      </c>
      <c r="G325" t="s">
        <v>2022</v>
      </c>
      <c r="H325" s="191"/>
      <c r="J325">
        <v>133249.62</v>
      </c>
      <c r="K325"/>
      <c r="M325" s="191">
        <f t="shared" si="6"/>
        <v>1.3324961999999999E-2</v>
      </c>
      <c r="N325" t="str">
        <f t="shared" si="8"/>
        <v>0</v>
      </c>
    </row>
    <row r="326" spans="1:14">
      <c r="A326" s="55" t="str">
        <f t="shared" si="11"/>
        <v>Y0AA0</v>
      </c>
      <c r="B326" s="55">
        <v>0</v>
      </c>
      <c r="C326" t="s">
        <v>2960</v>
      </c>
      <c r="D326" t="s">
        <v>2960</v>
      </c>
      <c r="E326" s="42">
        <v>44834</v>
      </c>
      <c r="F326">
        <v>111137</v>
      </c>
      <c r="G326" t="s">
        <v>2027</v>
      </c>
      <c r="H326" s="191"/>
      <c r="J326">
        <v>20</v>
      </c>
      <c r="K326"/>
      <c r="M326" s="191">
        <f t="shared" si="6"/>
        <v>1.9999999999999999E-6</v>
      </c>
      <c r="N326" t="str">
        <f t="shared" si="8"/>
        <v>0</v>
      </c>
    </row>
    <row r="327" spans="1:14">
      <c r="A327" s="55" t="str">
        <f t="shared" si="11"/>
        <v>Y0AA0</v>
      </c>
      <c r="B327" s="55">
        <v>0</v>
      </c>
      <c r="C327" t="s">
        <v>2960</v>
      </c>
      <c r="D327" t="s">
        <v>2960</v>
      </c>
      <c r="E327" s="42">
        <v>44834</v>
      </c>
      <c r="F327">
        <v>111181</v>
      </c>
      <c r="G327" t="s">
        <v>2028</v>
      </c>
      <c r="H327" s="191"/>
      <c r="J327">
        <v>8510822.0700000003</v>
      </c>
      <c r="K327"/>
      <c r="M327" s="191">
        <f t="shared" si="6"/>
        <v>0.85108220700000004</v>
      </c>
      <c r="N327" t="str">
        <f t="shared" si="8"/>
        <v>0</v>
      </c>
    </row>
    <row r="328" spans="1:14">
      <c r="A328" s="55" t="str">
        <f t="shared" si="11"/>
        <v>Y0AA0</v>
      </c>
      <c r="B328" s="55">
        <v>0</v>
      </c>
      <c r="C328" t="s">
        <v>2960</v>
      </c>
      <c r="D328" t="s">
        <v>2960</v>
      </c>
      <c r="E328" s="42">
        <v>44834</v>
      </c>
      <c r="F328">
        <v>111182</v>
      </c>
      <c r="G328" t="s">
        <v>2029</v>
      </c>
      <c r="H328" s="191"/>
      <c r="J328">
        <v>20305213.219999999</v>
      </c>
      <c r="K328"/>
      <c r="M328" s="191">
        <f t="shared" si="6"/>
        <v>2.0305213219999998</v>
      </c>
      <c r="N328" t="str">
        <f t="shared" si="8"/>
        <v>0</v>
      </c>
    </row>
    <row r="329" spans="1:14">
      <c r="A329" s="55" t="str">
        <f t="shared" si="11"/>
        <v>Y0AA0</v>
      </c>
      <c r="B329" s="55">
        <v>0</v>
      </c>
      <c r="C329" t="s">
        <v>2960</v>
      </c>
      <c r="D329" t="s">
        <v>2960</v>
      </c>
      <c r="E329" s="42">
        <v>44834</v>
      </c>
      <c r="F329">
        <v>111183</v>
      </c>
      <c r="G329" t="s">
        <v>2030</v>
      </c>
      <c r="H329" s="191"/>
      <c r="J329">
        <v>17386664.690000001</v>
      </c>
      <c r="K329"/>
      <c r="M329" s="191">
        <f t="shared" si="6"/>
        <v>1.7386664690000002</v>
      </c>
      <c r="N329" t="str">
        <f t="shared" si="8"/>
        <v>0</v>
      </c>
    </row>
    <row r="330" spans="1:14">
      <c r="A330" s="55" t="str">
        <f t="shared" si="11"/>
        <v>Y0AA0</v>
      </c>
      <c r="B330" s="55">
        <v>0</v>
      </c>
      <c r="C330" t="s">
        <v>2960</v>
      </c>
      <c r="D330" t="s">
        <v>2960</v>
      </c>
      <c r="E330" s="42">
        <v>44834</v>
      </c>
      <c r="F330">
        <v>111184</v>
      </c>
      <c r="G330" t="s">
        <v>2031</v>
      </c>
      <c r="H330" s="191"/>
      <c r="J330">
        <v>33904040.659999996</v>
      </c>
      <c r="K330"/>
      <c r="M330" s="191">
        <f t="shared" si="6"/>
        <v>3.3904040659999994</v>
      </c>
      <c r="N330" t="str">
        <f t="shared" si="8"/>
        <v>0</v>
      </c>
    </row>
    <row r="331" spans="1:14">
      <c r="A331" s="55" t="str">
        <f t="shared" si="11"/>
        <v>Y0AA0</v>
      </c>
      <c r="B331" s="55">
        <v>0</v>
      </c>
      <c r="C331" t="s">
        <v>2960</v>
      </c>
      <c r="D331" t="s">
        <v>2960</v>
      </c>
      <c r="E331" s="42">
        <v>44834</v>
      </c>
      <c r="F331">
        <v>111220</v>
      </c>
      <c r="G331" t="s">
        <v>2655</v>
      </c>
      <c r="H331" s="191"/>
      <c r="J331">
        <v>38327269.25</v>
      </c>
      <c r="K331"/>
      <c r="M331" s="191">
        <f t="shared" si="6"/>
        <v>3.8327269249999998</v>
      </c>
      <c r="N331" t="str">
        <f t="shared" si="8"/>
        <v>0</v>
      </c>
    </row>
    <row r="332" spans="1:14">
      <c r="A332" s="55" t="str">
        <f t="shared" si="11"/>
        <v>Y0AA0</v>
      </c>
      <c r="B332" s="55">
        <v>0</v>
      </c>
      <c r="C332" t="s">
        <v>2960</v>
      </c>
      <c r="D332" t="s">
        <v>2960</v>
      </c>
      <c r="E332" s="42">
        <v>44834</v>
      </c>
      <c r="F332">
        <v>111221</v>
      </c>
      <c r="G332" t="s">
        <v>2656</v>
      </c>
      <c r="H332" s="191"/>
      <c r="J332">
        <v>-38327269.25</v>
      </c>
      <c r="K332"/>
      <c r="M332" s="191">
        <f t="shared" si="6"/>
        <v>-3.8327269249999998</v>
      </c>
      <c r="N332" t="str">
        <f t="shared" si="8"/>
        <v>0</v>
      </c>
    </row>
    <row r="333" spans="1:14">
      <c r="A333" s="55" t="str">
        <f t="shared" si="11"/>
        <v>Y0AA0</v>
      </c>
      <c r="B333" s="55">
        <v>0</v>
      </c>
      <c r="C333" t="s">
        <v>2960</v>
      </c>
      <c r="D333" t="s">
        <v>2960</v>
      </c>
      <c r="E333" s="42">
        <v>44834</v>
      </c>
      <c r="F333">
        <v>141280</v>
      </c>
      <c r="G333" t="s">
        <v>2036</v>
      </c>
      <c r="H333" s="191"/>
      <c r="J333">
        <v>2509621.62</v>
      </c>
      <c r="K333"/>
      <c r="M333" s="191">
        <f t="shared" si="6"/>
        <v>0.25096216199999999</v>
      </c>
      <c r="N333" t="str">
        <f t="shared" si="8"/>
        <v>0</v>
      </c>
    </row>
    <row r="334" spans="1:14">
      <c r="A334" s="55" t="str">
        <f t="shared" si="11"/>
        <v>Y0AA0</v>
      </c>
      <c r="B334" s="55">
        <v>0</v>
      </c>
      <c r="C334" t="s">
        <v>2960</v>
      </c>
      <c r="D334" t="s">
        <v>2960</v>
      </c>
      <c r="E334" s="42">
        <v>44834</v>
      </c>
      <c r="F334">
        <v>141321</v>
      </c>
      <c r="G334" t="s">
        <v>2537</v>
      </c>
      <c r="H334" s="191"/>
      <c r="J334">
        <v>0.01</v>
      </c>
      <c r="K334"/>
      <c r="M334" s="191">
        <f t="shared" si="6"/>
        <v>1.0000000000000001E-9</v>
      </c>
      <c r="N334" t="str">
        <f t="shared" si="8"/>
        <v>0</v>
      </c>
    </row>
    <row r="335" spans="1:14">
      <c r="A335" s="55" t="str">
        <f t="shared" si="11"/>
        <v>Y0AA0</v>
      </c>
      <c r="B335" s="55">
        <v>0</v>
      </c>
      <c r="C335" t="s">
        <v>2960</v>
      </c>
      <c r="D335" t="s">
        <v>2960</v>
      </c>
      <c r="E335" s="42">
        <v>44834</v>
      </c>
      <c r="F335">
        <v>141366</v>
      </c>
      <c r="G335" t="s">
        <v>2857</v>
      </c>
      <c r="H335" s="191"/>
      <c r="J335">
        <v>266.17</v>
      </c>
      <c r="K335"/>
      <c r="M335" s="191">
        <f t="shared" si="6"/>
        <v>2.6617000000000003E-5</v>
      </c>
      <c r="N335" t="str">
        <f t="shared" si="8"/>
        <v>0</v>
      </c>
    </row>
    <row r="336" spans="1:14">
      <c r="A336" s="55" t="str">
        <f t="shared" si="11"/>
        <v>Y0AA0</v>
      </c>
      <c r="B336" s="55">
        <v>0</v>
      </c>
      <c r="C336" t="s">
        <v>2960</v>
      </c>
      <c r="D336" t="s">
        <v>2960</v>
      </c>
      <c r="E336" s="42">
        <v>44834</v>
      </c>
      <c r="F336">
        <v>141379</v>
      </c>
      <c r="G336" t="s">
        <v>2961</v>
      </c>
      <c r="H336" s="191"/>
      <c r="J336">
        <v>-56625</v>
      </c>
      <c r="K336"/>
      <c r="M336" s="191">
        <f t="shared" si="6"/>
        <v>-5.6625E-3</v>
      </c>
      <c r="N336" t="str">
        <f t="shared" si="8"/>
        <v>0</v>
      </c>
    </row>
    <row r="337" spans="1:14">
      <c r="A337" s="55" t="str">
        <f t="shared" si="11"/>
        <v>Y0AA0</v>
      </c>
      <c r="B337" s="55">
        <v>0</v>
      </c>
      <c r="C337" t="s">
        <v>2960</v>
      </c>
      <c r="D337" t="s">
        <v>2960</v>
      </c>
      <c r="E337" s="42">
        <v>44834</v>
      </c>
      <c r="F337">
        <v>141382</v>
      </c>
      <c r="G337" t="s">
        <v>2052</v>
      </c>
      <c r="H337" s="191"/>
      <c r="J337">
        <v>0</v>
      </c>
      <c r="K337"/>
      <c r="M337" s="191">
        <f t="shared" si="6"/>
        <v>0</v>
      </c>
      <c r="N337" t="str">
        <f t="shared" si="8"/>
        <v>0</v>
      </c>
    </row>
    <row r="338" spans="1:14">
      <c r="A338" s="55" t="str">
        <f t="shared" si="11"/>
        <v>Y0AA0</v>
      </c>
      <c r="B338" s="55">
        <v>0</v>
      </c>
      <c r="C338" t="s">
        <v>2960</v>
      </c>
      <c r="D338" t="s">
        <v>2960</v>
      </c>
      <c r="E338" s="42">
        <v>44834</v>
      </c>
      <c r="F338">
        <v>141398</v>
      </c>
      <c r="G338" t="s">
        <v>2911</v>
      </c>
      <c r="H338" s="191"/>
      <c r="J338">
        <v>50242.41</v>
      </c>
      <c r="K338"/>
      <c r="M338" s="191">
        <f t="shared" si="6"/>
        <v>5.0242410000000005E-3</v>
      </c>
      <c r="N338" t="str">
        <f t="shared" si="8"/>
        <v>0</v>
      </c>
    </row>
    <row r="339" spans="1:14">
      <c r="A339" s="55" t="str">
        <f t="shared" si="11"/>
        <v>Y0AA0</v>
      </c>
      <c r="B339" s="55">
        <v>0</v>
      </c>
      <c r="C339" t="s">
        <v>2960</v>
      </c>
      <c r="D339" t="s">
        <v>2960</v>
      </c>
      <c r="E339" s="42">
        <v>44834</v>
      </c>
      <c r="F339">
        <v>141399</v>
      </c>
      <c r="G339" t="s">
        <v>2912</v>
      </c>
      <c r="H339" s="191"/>
      <c r="J339">
        <v>0</v>
      </c>
      <c r="K339"/>
      <c r="M339" s="191">
        <f t="shared" si="6"/>
        <v>0</v>
      </c>
      <c r="N339" t="str">
        <f t="shared" si="8"/>
        <v>0</v>
      </c>
    </row>
    <row r="340" spans="1:14">
      <c r="A340" s="55" t="str">
        <f t="shared" si="11"/>
        <v>Y0AA0</v>
      </c>
      <c r="B340" s="55">
        <v>0</v>
      </c>
      <c r="C340" t="s">
        <v>2960</v>
      </c>
      <c r="D340" t="s">
        <v>2960</v>
      </c>
      <c r="E340" s="42">
        <v>44834</v>
      </c>
      <c r="F340">
        <v>141524</v>
      </c>
      <c r="G340" t="s">
        <v>2061</v>
      </c>
      <c r="H340" s="191"/>
      <c r="J340">
        <v>0</v>
      </c>
      <c r="K340"/>
      <c r="M340" s="191">
        <f t="shared" si="6"/>
        <v>0</v>
      </c>
      <c r="N340" t="str">
        <f t="shared" si="8"/>
        <v>0</v>
      </c>
    </row>
    <row r="341" spans="1:14">
      <c r="A341" s="55" t="str">
        <f t="shared" si="11"/>
        <v>Y0AA0</v>
      </c>
      <c r="B341" s="55">
        <v>0</v>
      </c>
      <c r="C341" t="s">
        <v>2960</v>
      </c>
      <c r="D341" t="s">
        <v>2960</v>
      </c>
      <c r="E341" s="42">
        <v>44834</v>
      </c>
      <c r="F341">
        <v>141627</v>
      </c>
      <c r="G341" t="s">
        <v>2072</v>
      </c>
      <c r="H341" s="191"/>
      <c r="J341">
        <v>0</v>
      </c>
      <c r="K341"/>
      <c r="M341" s="191">
        <f t="shared" si="6"/>
        <v>0</v>
      </c>
      <c r="N341" t="str">
        <f t="shared" si="8"/>
        <v>0</v>
      </c>
    </row>
    <row r="342" spans="1:14">
      <c r="A342" s="55" t="str">
        <f t="shared" si="11"/>
        <v>Y0AA0</v>
      </c>
      <c r="B342" s="55">
        <v>0</v>
      </c>
      <c r="C342" t="s">
        <v>2960</v>
      </c>
      <c r="D342" t="s">
        <v>2960</v>
      </c>
      <c r="E342" s="42">
        <v>44834</v>
      </c>
      <c r="F342">
        <v>141647</v>
      </c>
      <c r="G342" t="s">
        <v>2073</v>
      </c>
      <c r="H342" s="191"/>
      <c r="J342">
        <v>-102500</v>
      </c>
      <c r="K342"/>
      <c r="M342" s="191">
        <f t="shared" si="6"/>
        <v>-1.025E-2</v>
      </c>
      <c r="N342" t="str">
        <f t="shared" si="8"/>
        <v>0</v>
      </c>
    </row>
    <row r="343" spans="1:14">
      <c r="A343" s="55" t="str">
        <f t="shared" si="11"/>
        <v>Y0AA0</v>
      </c>
      <c r="B343" s="55">
        <v>0</v>
      </c>
      <c r="C343" t="s">
        <v>2960</v>
      </c>
      <c r="D343" t="s">
        <v>2960</v>
      </c>
      <c r="E343" s="42">
        <v>44834</v>
      </c>
      <c r="F343">
        <v>141653</v>
      </c>
      <c r="G343" t="s">
        <v>2074</v>
      </c>
      <c r="H343" s="191"/>
      <c r="J343">
        <v>0</v>
      </c>
      <c r="K343"/>
      <c r="M343" s="191">
        <f t="shared" si="6"/>
        <v>0</v>
      </c>
      <c r="N343" t="str">
        <f t="shared" si="8"/>
        <v>0</v>
      </c>
    </row>
    <row r="344" spans="1:14">
      <c r="A344" s="55" t="str">
        <f t="shared" si="11"/>
        <v>Y0AA0</v>
      </c>
      <c r="B344" s="55">
        <v>0</v>
      </c>
      <c r="C344" t="s">
        <v>2960</v>
      </c>
      <c r="D344" t="s">
        <v>2960</v>
      </c>
      <c r="E344" s="42">
        <v>44834</v>
      </c>
      <c r="F344">
        <v>141679</v>
      </c>
      <c r="G344" t="s">
        <v>2075</v>
      </c>
      <c r="H344" s="191"/>
      <c r="J344">
        <v>0</v>
      </c>
      <c r="K344"/>
      <c r="M344" s="191">
        <f t="shared" si="6"/>
        <v>0</v>
      </c>
      <c r="N344" t="str">
        <f t="shared" si="8"/>
        <v>0</v>
      </c>
    </row>
    <row r="345" spans="1:14">
      <c r="A345" s="55" t="str">
        <f t="shared" si="11"/>
        <v>Y0AA0</v>
      </c>
      <c r="B345" s="55">
        <v>0</v>
      </c>
      <c r="C345" t="s">
        <v>2960</v>
      </c>
      <c r="D345" t="s">
        <v>2960</v>
      </c>
      <c r="E345" s="42">
        <v>44834</v>
      </c>
      <c r="F345">
        <v>141724</v>
      </c>
      <c r="G345" t="s">
        <v>2076</v>
      </c>
      <c r="H345" s="191"/>
      <c r="J345">
        <v>-55500</v>
      </c>
      <c r="K345"/>
      <c r="M345" s="191">
        <f t="shared" si="6"/>
        <v>-5.5500000000000002E-3</v>
      </c>
      <c r="N345" t="str">
        <f t="shared" si="8"/>
        <v>0</v>
      </c>
    </row>
    <row r="346" spans="1:14">
      <c r="A346" s="55" t="str">
        <f t="shared" si="11"/>
        <v>Y0AA0</v>
      </c>
      <c r="B346" s="55">
        <v>0</v>
      </c>
      <c r="C346" t="s">
        <v>2960</v>
      </c>
      <c r="D346" t="s">
        <v>2960</v>
      </c>
      <c r="E346" s="42">
        <v>44834</v>
      </c>
      <c r="F346">
        <v>141744</v>
      </c>
      <c r="G346" t="s">
        <v>2087</v>
      </c>
      <c r="H346" s="191"/>
      <c r="J346">
        <v>99999.96</v>
      </c>
      <c r="K346"/>
      <c r="M346" s="191">
        <f t="shared" si="6"/>
        <v>9.9999960000000006E-3</v>
      </c>
      <c r="N346" t="str">
        <f t="shared" si="8"/>
        <v>0</v>
      </c>
    </row>
    <row r="347" spans="1:14">
      <c r="A347" s="55" t="str">
        <f t="shared" si="11"/>
        <v>Y0AA0</v>
      </c>
      <c r="B347" s="55">
        <v>0</v>
      </c>
      <c r="C347" t="s">
        <v>2960</v>
      </c>
      <c r="D347" t="s">
        <v>2960</v>
      </c>
      <c r="E347" s="42">
        <v>44834</v>
      </c>
      <c r="F347">
        <v>141769</v>
      </c>
      <c r="G347" t="s">
        <v>2105</v>
      </c>
      <c r="H347" s="191"/>
      <c r="J347">
        <v>0</v>
      </c>
      <c r="K347"/>
      <c r="M347" s="191">
        <f t="shared" si="6"/>
        <v>0</v>
      </c>
      <c r="N347" t="str">
        <f t="shared" si="8"/>
        <v>0</v>
      </c>
    </row>
    <row r="348" spans="1:14">
      <c r="A348" s="55" t="str">
        <f t="shared" si="11"/>
        <v>Y0AA0</v>
      </c>
      <c r="B348" s="55">
        <v>0</v>
      </c>
      <c r="C348" t="s">
        <v>2960</v>
      </c>
      <c r="D348" t="s">
        <v>2960</v>
      </c>
      <c r="E348" s="42">
        <v>44834</v>
      </c>
      <c r="F348">
        <v>141779</v>
      </c>
      <c r="G348" t="s">
        <v>2114</v>
      </c>
      <c r="H348" s="191"/>
      <c r="J348">
        <v>-33000</v>
      </c>
      <c r="K348"/>
      <c r="M348" s="191">
        <f t="shared" si="6"/>
        <v>-3.3E-3</v>
      </c>
      <c r="N348" t="str">
        <f t="shared" si="8"/>
        <v>0</v>
      </c>
    </row>
    <row r="349" spans="1:14">
      <c r="A349" s="55" t="str">
        <f t="shared" si="11"/>
        <v>Y0AA0</v>
      </c>
      <c r="B349" s="55">
        <v>0</v>
      </c>
      <c r="C349" t="s">
        <v>2960</v>
      </c>
      <c r="D349" t="s">
        <v>2960</v>
      </c>
      <c r="E349" s="42">
        <v>44834</v>
      </c>
      <c r="F349">
        <v>141785</v>
      </c>
      <c r="G349" t="s">
        <v>2918</v>
      </c>
      <c r="H349" s="191"/>
      <c r="J349">
        <v>10000.52</v>
      </c>
      <c r="K349"/>
      <c r="M349" s="191">
        <f t="shared" si="6"/>
        <v>1.000052E-3</v>
      </c>
      <c r="N349" t="str">
        <f t="shared" si="8"/>
        <v>0</v>
      </c>
    </row>
    <row r="350" spans="1:14">
      <c r="A350" s="55" t="str">
        <f t="shared" si="11"/>
        <v>Y0AA0</v>
      </c>
      <c r="B350" s="55">
        <v>0</v>
      </c>
      <c r="C350" t="s">
        <v>2960</v>
      </c>
      <c r="D350" t="s">
        <v>2960</v>
      </c>
      <c r="E350" s="42">
        <v>44834</v>
      </c>
      <c r="F350">
        <v>141871</v>
      </c>
      <c r="G350" t="s">
        <v>2603</v>
      </c>
      <c r="H350" s="191"/>
      <c r="J350">
        <v>17774</v>
      </c>
      <c r="K350"/>
      <c r="M350" s="191">
        <f t="shared" si="6"/>
        <v>1.7773999999999999E-3</v>
      </c>
      <c r="N350" t="str">
        <f t="shared" si="8"/>
        <v>0</v>
      </c>
    </row>
    <row r="351" spans="1:14">
      <c r="A351" s="55" t="str">
        <f t="shared" si="11"/>
        <v>Y0AA0</v>
      </c>
      <c r="B351" s="55">
        <v>0</v>
      </c>
      <c r="C351" t="s">
        <v>2960</v>
      </c>
      <c r="D351" t="s">
        <v>2960</v>
      </c>
      <c r="E351" s="42">
        <v>44834</v>
      </c>
      <c r="F351">
        <v>142036</v>
      </c>
      <c r="G351" t="s">
        <v>2127</v>
      </c>
      <c r="H351" s="191"/>
      <c r="J351">
        <v>10000</v>
      </c>
      <c r="K351"/>
      <c r="M351" s="191">
        <f t="shared" si="6"/>
        <v>1E-3</v>
      </c>
      <c r="N351" t="str">
        <f t="shared" si="8"/>
        <v>0</v>
      </c>
    </row>
    <row r="352" spans="1:14">
      <c r="A352" s="55" t="str">
        <f t="shared" si="11"/>
        <v>Y0AA0</v>
      </c>
      <c r="B352" s="55">
        <v>0</v>
      </c>
      <c r="C352" t="s">
        <v>2960</v>
      </c>
      <c r="D352" t="s">
        <v>2960</v>
      </c>
      <c r="E352" s="42">
        <v>44834</v>
      </c>
      <c r="F352">
        <v>142044</v>
      </c>
      <c r="G352" t="s">
        <v>2132</v>
      </c>
      <c r="H352" s="191"/>
      <c r="J352">
        <v>0</v>
      </c>
      <c r="K352"/>
      <c r="M352" s="191">
        <f t="shared" si="6"/>
        <v>0</v>
      </c>
      <c r="N352" t="str">
        <f t="shared" si="8"/>
        <v>0</v>
      </c>
    </row>
    <row r="353" spans="1:14">
      <c r="A353" s="55" t="str">
        <f t="shared" si="11"/>
        <v>Y0AA0</v>
      </c>
      <c r="B353" s="55">
        <v>0</v>
      </c>
      <c r="C353" t="s">
        <v>2960</v>
      </c>
      <c r="D353" t="s">
        <v>2960</v>
      </c>
      <c r="E353" s="42">
        <v>44834</v>
      </c>
      <c r="F353">
        <v>142075</v>
      </c>
      <c r="G353" t="s">
        <v>2545</v>
      </c>
      <c r="H353" s="191"/>
      <c r="J353">
        <v>9473332.6300000008</v>
      </c>
      <c r="K353"/>
      <c r="M353" s="191">
        <f t="shared" si="6"/>
        <v>0.94733326300000009</v>
      </c>
      <c r="N353" t="str">
        <f t="shared" si="8"/>
        <v>0</v>
      </c>
    </row>
    <row r="354" spans="1:14">
      <c r="A354" s="55" t="e">
        <f t="shared" si="11"/>
        <v>#N/A</v>
      </c>
      <c r="B354" s="55" t="e">
        <v>#N/A</v>
      </c>
      <c r="C354" t="s">
        <v>2960</v>
      </c>
      <c r="D354" t="s">
        <v>2960</v>
      </c>
      <c r="E354" s="42">
        <v>44834</v>
      </c>
      <c r="F354">
        <v>142077</v>
      </c>
      <c r="G354" t="s">
        <v>2913</v>
      </c>
      <c r="H354" s="191"/>
      <c r="J354">
        <v>44229183.030000001</v>
      </c>
      <c r="K354"/>
      <c r="M354" s="191">
        <f t="shared" si="6"/>
        <v>4.4229183030000003</v>
      </c>
      <c r="N354" t="e">
        <f t="shared" si="8"/>
        <v>#N/A</v>
      </c>
    </row>
    <row r="355" spans="1:14">
      <c r="A355" s="55" t="str">
        <f t="shared" si="11"/>
        <v>Y0AA0</v>
      </c>
      <c r="B355" s="55">
        <v>0</v>
      </c>
      <c r="C355" t="s">
        <v>2960</v>
      </c>
      <c r="D355" t="s">
        <v>2960</v>
      </c>
      <c r="E355" s="42">
        <v>44834</v>
      </c>
      <c r="F355">
        <v>142100</v>
      </c>
      <c r="G355" t="s">
        <v>2148</v>
      </c>
      <c r="H355" s="191"/>
      <c r="J355">
        <v>3.99</v>
      </c>
      <c r="K355"/>
      <c r="M355" s="191">
        <f t="shared" si="6"/>
        <v>3.9900000000000001E-7</v>
      </c>
      <c r="N355" t="str">
        <f t="shared" si="8"/>
        <v>0</v>
      </c>
    </row>
    <row r="356" spans="1:14">
      <c r="A356" s="55" t="str">
        <f t="shared" si="11"/>
        <v>Y0AA0</v>
      </c>
      <c r="B356" s="55">
        <v>0</v>
      </c>
      <c r="C356" t="s">
        <v>2960</v>
      </c>
      <c r="D356" t="s">
        <v>2960</v>
      </c>
      <c r="E356" s="42">
        <v>44834</v>
      </c>
      <c r="F356">
        <v>160101</v>
      </c>
      <c r="G356" t="s">
        <v>2149</v>
      </c>
      <c r="H356" s="191"/>
      <c r="J356">
        <v>13547241.699999999</v>
      </c>
      <c r="K356"/>
      <c r="M356" s="191">
        <f t="shared" si="6"/>
        <v>1.3547241699999999</v>
      </c>
      <c r="N356" t="str">
        <f t="shared" si="8"/>
        <v>0</v>
      </c>
    </row>
    <row r="357" spans="1:14">
      <c r="A357" s="55" t="str">
        <f t="shared" si="11"/>
        <v>Y0AA0</v>
      </c>
      <c r="B357" s="55">
        <v>0</v>
      </c>
      <c r="C357" t="s">
        <v>2960</v>
      </c>
      <c r="D357" t="s">
        <v>2960</v>
      </c>
      <c r="E357" s="42">
        <v>44834</v>
      </c>
      <c r="F357">
        <v>160118</v>
      </c>
      <c r="G357" t="s">
        <v>2152</v>
      </c>
      <c r="H357" s="191"/>
      <c r="J357">
        <v>0</v>
      </c>
      <c r="K357"/>
      <c r="M357" s="191">
        <f t="shared" si="6"/>
        <v>0</v>
      </c>
      <c r="N357" t="str">
        <f t="shared" si="8"/>
        <v>0</v>
      </c>
    </row>
    <row r="358" spans="1:14">
      <c r="A358" s="55" t="str">
        <f t="shared" si="11"/>
        <v>Y0AA0</v>
      </c>
      <c r="B358" s="55">
        <v>0</v>
      </c>
      <c r="C358" t="s">
        <v>2960</v>
      </c>
      <c r="D358" t="s">
        <v>2960</v>
      </c>
      <c r="E358" s="42">
        <v>44834</v>
      </c>
      <c r="F358">
        <v>160202</v>
      </c>
      <c r="G358" t="s">
        <v>2158</v>
      </c>
      <c r="H358" s="191"/>
      <c r="J358">
        <v>0</v>
      </c>
      <c r="K358"/>
      <c r="M358" s="191">
        <f t="shared" si="6"/>
        <v>0</v>
      </c>
      <c r="N358" t="str">
        <f t="shared" si="8"/>
        <v>0</v>
      </c>
    </row>
    <row r="359" spans="1:14">
      <c r="A359" s="55" t="str">
        <f t="shared" si="11"/>
        <v>Y0AA0</v>
      </c>
      <c r="B359" s="55">
        <v>0</v>
      </c>
      <c r="C359" t="s">
        <v>2960</v>
      </c>
      <c r="D359" t="s">
        <v>2960</v>
      </c>
      <c r="E359" s="42">
        <v>44834</v>
      </c>
      <c r="F359">
        <v>160206</v>
      </c>
      <c r="G359" t="s">
        <v>2159</v>
      </c>
      <c r="H359" s="191"/>
      <c r="J359">
        <v>503816.06</v>
      </c>
      <c r="K359"/>
      <c r="M359" s="191">
        <f t="shared" si="6"/>
        <v>5.0381606000000002E-2</v>
      </c>
      <c r="N359" t="str">
        <f t="shared" si="8"/>
        <v>0</v>
      </c>
    </row>
    <row r="360" spans="1:14">
      <c r="A360" s="55" t="str">
        <f t="shared" si="11"/>
        <v>Y0AA0</v>
      </c>
      <c r="B360" s="55">
        <v>0</v>
      </c>
      <c r="C360" t="s">
        <v>2960</v>
      </c>
      <c r="D360" t="s">
        <v>2960</v>
      </c>
      <c r="E360" s="42">
        <v>44834</v>
      </c>
      <c r="F360">
        <v>160207</v>
      </c>
      <c r="G360" t="s">
        <v>2160</v>
      </c>
      <c r="H360" s="191"/>
      <c r="J360">
        <v>0</v>
      </c>
      <c r="K360"/>
      <c r="M360" s="191">
        <f t="shared" si="6"/>
        <v>0</v>
      </c>
      <c r="N360" t="str">
        <f t="shared" si="8"/>
        <v>0</v>
      </c>
    </row>
    <row r="361" spans="1:14">
      <c r="A361" s="55" t="str">
        <f t="shared" si="11"/>
        <v>Y0AA0</v>
      </c>
      <c r="B361" s="55">
        <v>0</v>
      </c>
      <c r="C361" t="s">
        <v>2960</v>
      </c>
      <c r="D361" t="s">
        <v>2960</v>
      </c>
      <c r="E361" s="42">
        <v>44834</v>
      </c>
      <c r="F361">
        <v>170101</v>
      </c>
      <c r="G361" t="s">
        <v>2163</v>
      </c>
      <c r="H361" s="191"/>
      <c r="J361">
        <v>7752595512.3699999</v>
      </c>
      <c r="K361"/>
      <c r="M361" s="191">
        <f t="shared" si="6"/>
        <v>775.25955123699998</v>
      </c>
      <c r="N361" t="str">
        <f t="shared" si="8"/>
        <v>0</v>
      </c>
    </row>
    <row r="362" spans="1:14">
      <c r="A362" s="55" t="str">
        <f t="shared" si="11"/>
        <v>Y0AA0</v>
      </c>
      <c r="B362" s="55">
        <v>0</v>
      </c>
      <c r="C362" t="s">
        <v>2960</v>
      </c>
      <c r="D362" t="s">
        <v>2960</v>
      </c>
      <c r="E362" s="42">
        <v>44834</v>
      </c>
      <c r="F362">
        <v>201276</v>
      </c>
      <c r="G362" t="s">
        <v>2209</v>
      </c>
      <c r="H362" s="191"/>
      <c r="J362">
        <v>1645369030.27</v>
      </c>
      <c r="K362"/>
      <c r="M362" s="191">
        <f t="shared" si="6"/>
        <v>164.53690302699999</v>
      </c>
      <c r="N362" t="str">
        <f t="shared" si="8"/>
        <v>0</v>
      </c>
    </row>
    <row r="363" spans="1:14">
      <c r="A363" s="55" t="str">
        <f t="shared" si="11"/>
        <v>Y0AA1.2</v>
      </c>
      <c r="B363" s="55">
        <v>1.2</v>
      </c>
      <c r="C363" t="s">
        <v>2960</v>
      </c>
      <c r="D363" t="s">
        <v>2960</v>
      </c>
      <c r="E363" s="42">
        <v>44834</v>
      </c>
      <c r="F363">
        <v>201277</v>
      </c>
      <c r="G363" t="s">
        <v>2210</v>
      </c>
      <c r="H363" s="191"/>
      <c r="J363">
        <v>-1832862405.5999999</v>
      </c>
      <c r="K363"/>
      <c r="M363" s="191">
        <f t="shared" si="6"/>
        <v>-183.28624055999998</v>
      </c>
      <c r="N363" t="str">
        <f t="shared" si="8"/>
        <v>1</v>
      </c>
    </row>
    <row r="364" spans="1:14">
      <c r="A364" s="55" t="str">
        <f t="shared" si="11"/>
        <v>Y0AA0</v>
      </c>
      <c r="B364" s="55">
        <v>0</v>
      </c>
      <c r="C364" t="s">
        <v>2960</v>
      </c>
      <c r="D364" t="s">
        <v>2960</v>
      </c>
      <c r="E364" s="42">
        <v>44834</v>
      </c>
      <c r="F364">
        <v>201297</v>
      </c>
      <c r="G364" t="s">
        <v>2211</v>
      </c>
      <c r="H364" s="191"/>
      <c r="J364">
        <v>5049811775.7200003</v>
      </c>
      <c r="K364"/>
      <c r="M364" s="191">
        <f t="shared" si="6"/>
        <v>504.98117757200004</v>
      </c>
      <c r="N364" t="str">
        <f t="shared" si="8"/>
        <v>0</v>
      </c>
    </row>
    <row r="365" spans="1:14">
      <c r="A365" s="55" t="str">
        <f t="shared" si="11"/>
        <v>Y0AA1.2</v>
      </c>
      <c r="B365" s="55">
        <v>1.2</v>
      </c>
      <c r="C365" t="s">
        <v>2960</v>
      </c>
      <c r="D365" t="s">
        <v>2960</v>
      </c>
      <c r="E365" s="42">
        <v>44834</v>
      </c>
      <c r="F365">
        <v>201298</v>
      </c>
      <c r="G365" t="s">
        <v>2212</v>
      </c>
      <c r="H365" s="191"/>
      <c r="J365">
        <v>-1223427525.95</v>
      </c>
      <c r="K365"/>
      <c r="M365" s="191">
        <f t="shared" ref="M365:M428" si="12">J365/10000000</f>
        <v>-122.34275259500001</v>
      </c>
      <c r="N365" t="str">
        <f t="shared" si="8"/>
        <v>1</v>
      </c>
    </row>
    <row r="366" spans="1:14">
      <c r="A366" s="55" t="str">
        <f t="shared" si="11"/>
        <v>Y0AA0</v>
      </c>
      <c r="B366" s="55">
        <v>0</v>
      </c>
      <c r="C366" t="s">
        <v>2960</v>
      </c>
      <c r="D366" t="s">
        <v>2960</v>
      </c>
      <c r="E366" s="42">
        <v>44834</v>
      </c>
      <c r="F366">
        <v>201349</v>
      </c>
      <c r="G366" t="s">
        <v>2224</v>
      </c>
      <c r="H366" s="191"/>
      <c r="J366">
        <v>-45008154.579999998</v>
      </c>
      <c r="K366"/>
      <c r="M366" s="191">
        <f t="shared" si="12"/>
        <v>-4.5008154579999999</v>
      </c>
      <c r="N366" t="str">
        <f t="shared" ref="N366:N429" si="13">LEFT(B366,1)</f>
        <v>0</v>
      </c>
    </row>
    <row r="367" spans="1:14">
      <c r="A367" s="55" t="str">
        <f t="shared" si="11"/>
        <v>Y0AA0</v>
      </c>
      <c r="B367" s="55">
        <v>0</v>
      </c>
      <c r="C367" t="s">
        <v>2960</v>
      </c>
      <c r="D367" t="s">
        <v>2960</v>
      </c>
      <c r="E367" s="42">
        <v>44834</v>
      </c>
      <c r="F367">
        <v>201351</v>
      </c>
      <c r="G367" t="s">
        <v>2225</v>
      </c>
      <c r="H367" s="191"/>
      <c r="J367">
        <v>-211296659.5</v>
      </c>
      <c r="K367"/>
      <c r="M367" s="191">
        <f t="shared" si="12"/>
        <v>-21.12966595</v>
      </c>
      <c r="N367" t="str">
        <f t="shared" si="13"/>
        <v>0</v>
      </c>
    </row>
    <row r="368" spans="1:14">
      <c r="A368" s="55" t="str">
        <f t="shared" si="11"/>
        <v>Y0AA1.2</v>
      </c>
      <c r="B368" s="55">
        <v>1.2</v>
      </c>
      <c r="C368" t="s">
        <v>2960</v>
      </c>
      <c r="D368" t="s">
        <v>2960</v>
      </c>
      <c r="E368" s="42">
        <v>44834</v>
      </c>
      <c r="F368">
        <v>201364</v>
      </c>
      <c r="G368" t="s">
        <v>2232</v>
      </c>
      <c r="H368" s="191"/>
      <c r="J368">
        <v>-36430728.479999997</v>
      </c>
      <c r="K368"/>
      <c r="M368" s="191">
        <f t="shared" si="12"/>
        <v>-3.6430728479999996</v>
      </c>
      <c r="N368" t="str">
        <f t="shared" si="13"/>
        <v>1</v>
      </c>
    </row>
    <row r="369" spans="1:14">
      <c r="A369" s="55" t="str">
        <f t="shared" si="11"/>
        <v>Y0AA1.2</v>
      </c>
      <c r="B369" s="55">
        <v>1.2</v>
      </c>
      <c r="C369" t="s">
        <v>2960</v>
      </c>
      <c r="D369" t="s">
        <v>2960</v>
      </c>
      <c r="E369" s="42">
        <v>44834</v>
      </c>
      <c r="F369">
        <v>201366</v>
      </c>
      <c r="G369" t="s">
        <v>2233</v>
      </c>
      <c r="H369" s="191"/>
      <c r="J369">
        <v>-141088518.91</v>
      </c>
      <c r="K369"/>
      <c r="M369" s="191">
        <f t="shared" si="12"/>
        <v>-14.108851891</v>
      </c>
      <c r="N369" t="str">
        <f t="shared" si="13"/>
        <v>1</v>
      </c>
    </row>
    <row r="370" spans="1:14">
      <c r="A370" s="55" t="str">
        <f t="shared" si="11"/>
        <v>Y0AA0</v>
      </c>
      <c r="B370" s="55">
        <v>0</v>
      </c>
      <c r="C370" t="s">
        <v>2960</v>
      </c>
      <c r="D370" t="s">
        <v>2960</v>
      </c>
      <c r="E370" s="42">
        <v>44834</v>
      </c>
      <c r="F370">
        <v>210103</v>
      </c>
      <c r="G370" t="s">
        <v>2240</v>
      </c>
      <c r="H370" s="191"/>
      <c r="J370">
        <v>-16111.26</v>
      </c>
      <c r="K370"/>
      <c r="M370" s="191">
        <f t="shared" si="12"/>
        <v>-1.6111260000000001E-3</v>
      </c>
      <c r="N370" t="str">
        <f t="shared" si="13"/>
        <v>0</v>
      </c>
    </row>
    <row r="371" spans="1:14">
      <c r="A371" s="55" t="str">
        <f t="shared" si="11"/>
        <v>Y0AA0</v>
      </c>
      <c r="B371" s="55">
        <v>0</v>
      </c>
      <c r="C371" t="s">
        <v>2960</v>
      </c>
      <c r="D371" t="s">
        <v>2960</v>
      </c>
      <c r="E371" s="42">
        <v>44834</v>
      </c>
      <c r="F371">
        <v>210117</v>
      </c>
      <c r="G371" t="s">
        <v>2242</v>
      </c>
      <c r="H371" s="191"/>
      <c r="J371">
        <v>-6707460.2300000004</v>
      </c>
      <c r="K371"/>
      <c r="M371" s="191">
        <f t="shared" si="12"/>
        <v>-0.67074602300000008</v>
      </c>
      <c r="N371" t="str">
        <f t="shared" si="13"/>
        <v>0</v>
      </c>
    </row>
    <row r="372" spans="1:14">
      <c r="A372" s="55" t="str">
        <f t="shared" si="11"/>
        <v>Y0AA0</v>
      </c>
      <c r="B372" s="55">
        <v>0</v>
      </c>
      <c r="C372" t="s">
        <v>2960</v>
      </c>
      <c r="D372" t="s">
        <v>2960</v>
      </c>
      <c r="E372" s="42">
        <v>44834</v>
      </c>
      <c r="F372">
        <v>210132</v>
      </c>
      <c r="G372" t="s">
        <v>2244</v>
      </c>
      <c r="H372" s="191"/>
      <c r="J372">
        <v>-8213.84</v>
      </c>
      <c r="K372"/>
      <c r="M372" s="191">
        <f t="shared" si="12"/>
        <v>-8.2138399999999998E-4</v>
      </c>
      <c r="N372" t="str">
        <f t="shared" si="13"/>
        <v>0</v>
      </c>
    </row>
    <row r="373" spans="1:14">
      <c r="A373" s="55" t="str">
        <f t="shared" si="11"/>
        <v>Y0AA0</v>
      </c>
      <c r="B373" s="55">
        <v>0</v>
      </c>
      <c r="C373" t="s">
        <v>2960</v>
      </c>
      <c r="D373" t="s">
        <v>2960</v>
      </c>
      <c r="E373" s="42">
        <v>44834</v>
      </c>
      <c r="F373">
        <v>210138</v>
      </c>
      <c r="G373" t="s">
        <v>2791</v>
      </c>
      <c r="H373" s="191"/>
      <c r="J373">
        <v>2457.11</v>
      </c>
      <c r="K373"/>
      <c r="M373" s="191">
        <f t="shared" si="12"/>
        <v>2.4571100000000002E-4</v>
      </c>
      <c r="N373" t="str">
        <f t="shared" si="13"/>
        <v>0</v>
      </c>
    </row>
    <row r="374" spans="1:14">
      <c r="A374" s="55" t="str">
        <f t="shared" si="11"/>
        <v>Y0AA0</v>
      </c>
      <c r="B374" s="55">
        <v>0</v>
      </c>
      <c r="C374" t="s">
        <v>2960</v>
      </c>
      <c r="D374" t="s">
        <v>2960</v>
      </c>
      <c r="E374" s="42">
        <v>44834</v>
      </c>
      <c r="F374">
        <v>210140</v>
      </c>
      <c r="G374" t="s">
        <v>2245</v>
      </c>
      <c r="H374" s="191"/>
      <c r="J374">
        <v>-129303.72</v>
      </c>
      <c r="K374"/>
      <c r="M374" s="191">
        <f t="shared" si="12"/>
        <v>-1.2930372000000001E-2</v>
      </c>
      <c r="N374" t="str">
        <f t="shared" si="13"/>
        <v>0</v>
      </c>
    </row>
    <row r="375" spans="1:14">
      <c r="A375" s="55" t="str">
        <f t="shared" si="11"/>
        <v>Y0AA0</v>
      </c>
      <c r="B375" s="55">
        <v>0</v>
      </c>
      <c r="C375" t="s">
        <v>2960</v>
      </c>
      <c r="D375" t="s">
        <v>2960</v>
      </c>
      <c r="E375" s="42">
        <v>44834</v>
      </c>
      <c r="F375">
        <v>210210</v>
      </c>
      <c r="G375" t="s">
        <v>2246</v>
      </c>
      <c r="H375" s="191"/>
      <c r="J375">
        <v>-69429972.640000001</v>
      </c>
      <c r="K375"/>
      <c r="M375" s="191">
        <f t="shared" si="12"/>
        <v>-6.9429972639999997</v>
      </c>
      <c r="N375" t="str">
        <f t="shared" si="13"/>
        <v>0</v>
      </c>
    </row>
    <row r="376" spans="1:14">
      <c r="A376" s="55" t="str">
        <f t="shared" si="11"/>
        <v>Y0AA0</v>
      </c>
      <c r="B376" s="55">
        <v>0</v>
      </c>
      <c r="C376" t="s">
        <v>2960</v>
      </c>
      <c r="D376" t="s">
        <v>2960</v>
      </c>
      <c r="E376" s="42">
        <v>44834</v>
      </c>
      <c r="F376">
        <v>210667</v>
      </c>
      <c r="G376" t="s">
        <v>2862</v>
      </c>
      <c r="H376" s="191"/>
      <c r="J376">
        <v>-42436.800000000003</v>
      </c>
      <c r="K376"/>
      <c r="M376" s="191">
        <f t="shared" si="12"/>
        <v>-4.2436800000000005E-3</v>
      </c>
      <c r="N376" t="str">
        <f t="shared" si="13"/>
        <v>0</v>
      </c>
    </row>
    <row r="377" spans="1:14">
      <c r="A377" s="55" t="str">
        <f t="shared" si="11"/>
        <v>Y0AA0</v>
      </c>
      <c r="B377" s="55">
        <v>0</v>
      </c>
      <c r="C377" t="s">
        <v>2960</v>
      </c>
      <c r="D377" t="s">
        <v>2960</v>
      </c>
      <c r="E377" s="42">
        <v>44834</v>
      </c>
      <c r="F377">
        <v>210766</v>
      </c>
      <c r="G377" t="s">
        <v>2748</v>
      </c>
      <c r="H377" s="191"/>
      <c r="J377">
        <v>9289.0499999999993</v>
      </c>
      <c r="K377"/>
      <c r="M377" s="191">
        <f t="shared" si="12"/>
        <v>9.2890499999999994E-4</v>
      </c>
      <c r="N377" t="str">
        <f t="shared" si="13"/>
        <v>0</v>
      </c>
    </row>
    <row r="378" spans="1:14">
      <c r="A378" s="55" t="str">
        <f t="shared" si="11"/>
        <v>Y0AA0</v>
      </c>
      <c r="B378" s="55">
        <v>0</v>
      </c>
      <c r="C378" t="s">
        <v>2960</v>
      </c>
      <c r="D378" t="s">
        <v>2960</v>
      </c>
      <c r="E378" s="42">
        <v>44834</v>
      </c>
      <c r="F378">
        <v>211103</v>
      </c>
      <c r="G378" t="s">
        <v>2249</v>
      </c>
      <c r="H378" s="191"/>
      <c r="J378">
        <v>-8620.7900000000009</v>
      </c>
      <c r="K378"/>
      <c r="M378" s="191">
        <f t="shared" si="12"/>
        <v>-8.6207900000000008E-4</v>
      </c>
      <c r="N378" t="str">
        <f t="shared" si="13"/>
        <v>0</v>
      </c>
    </row>
    <row r="379" spans="1:14">
      <c r="A379" s="55" t="str">
        <f t="shared" si="11"/>
        <v>Y0AA0</v>
      </c>
      <c r="B379" s="55">
        <v>0</v>
      </c>
      <c r="C379" t="s">
        <v>2960</v>
      </c>
      <c r="D379" t="s">
        <v>2960</v>
      </c>
      <c r="E379" s="42">
        <v>44834</v>
      </c>
      <c r="F379">
        <v>211106</v>
      </c>
      <c r="G379" t="s">
        <v>2250</v>
      </c>
      <c r="H379" s="191"/>
      <c r="J379">
        <v>-2356115.56</v>
      </c>
      <c r="K379"/>
      <c r="M379" s="191">
        <f t="shared" si="12"/>
        <v>-0.235611556</v>
      </c>
      <c r="N379" t="str">
        <f t="shared" si="13"/>
        <v>0</v>
      </c>
    </row>
    <row r="380" spans="1:14">
      <c r="A380" s="55" t="str">
        <f t="shared" si="11"/>
        <v>Y0AA0</v>
      </c>
      <c r="B380" s="55">
        <v>0</v>
      </c>
      <c r="C380" t="s">
        <v>2960</v>
      </c>
      <c r="D380" t="s">
        <v>2960</v>
      </c>
      <c r="E380" s="42">
        <v>44834</v>
      </c>
      <c r="F380">
        <v>211120</v>
      </c>
      <c r="G380" t="s">
        <v>852</v>
      </c>
      <c r="H380" s="191"/>
      <c r="J380">
        <v>-9498431.2300000004</v>
      </c>
      <c r="K380"/>
      <c r="M380" s="191">
        <f t="shared" si="12"/>
        <v>-0.94984312300000007</v>
      </c>
      <c r="N380" t="str">
        <f t="shared" si="13"/>
        <v>0</v>
      </c>
    </row>
    <row r="381" spans="1:14">
      <c r="A381" s="55" t="str">
        <f t="shared" si="11"/>
        <v>Y0AA0</v>
      </c>
      <c r="B381" s="55">
        <v>0</v>
      </c>
      <c r="C381" t="s">
        <v>2960</v>
      </c>
      <c r="D381" t="s">
        <v>2960</v>
      </c>
      <c r="E381" s="42">
        <v>44834</v>
      </c>
      <c r="F381">
        <v>211121</v>
      </c>
      <c r="G381" t="s">
        <v>2252</v>
      </c>
      <c r="H381" s="191"/>
      <c r="J381">
        <v>-324059.7</v>
      </c>
      <c r="K381"/>
      <c r="M381" s="191">
        <f t="shared" si="12"/>
        <v>-3.2405969999999999E-2</v>
      </c>
      <c r="N381" t="str">
        <f t="shared" si="13"/>
        <v>0</v>
      </c>
    </row>
    <row r="382" spans="1:14">
      <c r="A382" s="55" t="str">
        <f t="shared" si="11"/>
        <v>Y0AA0</v>
      </c>
      <c r="B382" s="55">
        <v>0</v>
      </c>
      <c r="C382" t="s">
        <v>2960</v>
      </c>
      <c r="D382" t="s">
        <v>2960</v>
      </c>
      <c r="E382" s="42">
        <v>44834</v>
      </c>
      <c r="F382">
        <v>211122</v>
      </c>
      <c r="G382" t="s">
        <v>2253</v>
      </c>
      <c r="H382" s="191"/>
      <c r="J382">
        <v>-2289.4699999999998</v>
      </c>
      <c r="K382"/>
      <c r="M382" s="191">
        <f t="shared" si="12"/>
        <v>-2.2894699999999999E-4</v>
      </c>
      <c r="N382" t="str">
        <f t="shared" si="13"/>
        <v>0</v>
      </c>
    </row>
    <row r="383" spans="1:14">
      <c r="A383" s="55" t="str">
        <f t="shared" si="11"/>
        <v>Y0AA0</v>
      </c>
      <c r="B383" s="55">
        <v>0</v>
      </c>
      <c r="C383" t="s">
        <v>2960</v>
      </c>
      <c r="D383" t="s">
        <v>2960</v>
      </c>
      <c r="E383" s="42">
        <v>44834</v>
      </c>
      <c r="F383">
        <v>211146</v>
      </c>
      <c r="G383" t="s">
        <v>2749</v>
      </c>
      <c r="H383" s="191"/>
      <c r="J383">
        <v>14</v>
      </c>
      <c r="K383"/>
      <c r="M383" s="191">
        <f t="shared" si="12"/>
        <v>1.3999999999999999E-6</v>
      </c>
      <c r="N383" t="str">
        <f t="shared" si="13"/>
        <v>0</v>
      </c>
    </row>
    <row r="384" spans="1:14">
      <c r="A384" s="55" t="str">
        <f t="shared" si="11"/>
        <v>Y0AA0</v>
      </c>
      <c r="B384" s="55">
        <v>0</v>
      </c>
      <c r="C384" t="s">
        <v>2960</v>
      </c>
      <c r="D384" t="s">
        <v>2960</v>
      </c>
      <c r="E384" s="42">
        <v>44834</v>
      </c>
      <c r="F384">
        <v>211165</v>
      </c>
      <c r="G384" t="s">
        <v>2256</v>
      </c>
      <c r="H384" s="191"/>
      <c r="J384">
        <v>-1001628.15</v>
      </c>
      <c r="K384"/>
      <c r="M384" s="191">
        <f t="shared" si="12"/>
        <v>-0.100162815</v>
      </c>
      <c r="N384" t="str">
        <f t="shared" si="13"/>
        <v>0</v>
      </c>
    </row>
    <row r="385" spans="1:14">
      <c r="A385" s="55" t="str">
        <f t="shared" ref="A385:A448" si="14">C385&amp;B385</f>
        <v>Y0AA0</v>
      </c>
      <c r="B385" s="55">
        <v>0</v>
      </c>
      <c r="C385" t="s">
        <v>2960</v>
      </c>
      <c r="D385" t="s">
        <v>2960</v>
      </c>
      <c r="E385" s="42">
        <v>44834</v>
      </c>
      <c r="F385">
        <v>211172</v>
      </c>
      <c r="G385" t="s">
        <v>2262</v>
      </c>
      <c r="H385" s="191"/>
      <c r="J385">
        <v>-2533262.4</v>
      </c>
      <c r="K385"/>
      <c r="M385" s="191">
        <f t="shared" si="12"/>
        <v>-0.25332623999999998</v>
      </c>
      <c r="N385" t="str">
        <f t="shared" si="13"/>
        <v>0</v>
      </c>
    </row>
    <row r="386" spans="1:14">
      <c r="A386" s="55" t="str">
        <f t="shared" si="14"/>
        <v>Y0AA0</v>
      </c>
      <c r="B386" s="55">
        <v>0</v>
      </c>
      <c r="C386" t="s">
        <v>2960</v>
      </c>
      <c r="D386" t="s">
        <v>2960</v>
      </c>
      <c r="E386" s="42">
        <v>44834</v>
      </c>
      <c r="F386">
        <v>211176</v>
      </c>
      <c r="G386" t="s">
        <v>2266</v>
      </c>
      <c r="H386" s="191"/>
      <c r="J386">
        <v>-20305213.210000001</v>
      </c>
      <c r="K386"/>
      <c r="M386" s="191">
        <f t="shared" si="12"/>
        <v>-2.0305213210000002</v>
      </c>
      <c r="N386" t="str">
        <f t="shared" si="13"/>
        <v>0</v>
      </c>
    </row>
    <row r="387" spans="1:14">
      <c r="A387" s="55" t="str">
        <f t="shared" si="14"/>
        <v>Y0AA0</v>
      </c>
      <c r="B387" s="55">
        <v>0</v>
      </c>
      <c r="C387" t="s">
        <v>2960</v>
      </c>
      <c r="D387" t="s">
        <v>2960</v>
      </c>
      <c r="E387" s="42">
        <v>44834</v>
      </c>
      <c r="F387">
        <v>211177</v>
      </c>
      <c r="G387" t="s">
        <v>2267</v>
      </c>
      <c r="H387" s="191"/>
      <c r="J387">
        <v>-33903485.380000003</v>
      </c>
      <c r="K387"/>
      <c r="M387" s="191">
        <f t="shared" si="12"/>
        <v>-3.3903485380000005</v>
      </c>
      <c r="N387" t="str">
        <f t="shared" si="13"/>
        <v>0</v>
      </c>
    </row>
    <row r="388" spans="1:14">
      <c r="A388" s="55" t="str">
        <f t="shared" si="14"/>
        <v>Y0AA0</v>
      </c>
      <c r="B388" s="55">
        <v>0</v>
      </c>
      <c r="C388" t="s">
        <v>2960</v>
      </c>
      <c r="D388" t="s">
        <v>2960</v>
      </c>
      <c r="E388" s="42">
        <v>44834</v>
      </c>
      <c r="F388">
        <v>211632</v>
      </c>
      <c r="G388" t="s">
        <v>2543</v>
      </c>
      <c r="H388" s="191"/>
      <c r="J388">
        <v>-30741.52</v>
      </c>
      <c r="K388"/>
      <c r="M388" s="191">
        <f t="shared" si="12"/>
        <v>-3.0741520000000001E-3</v>
      </c>
      <c r="N388" t="str">
        <f t="shared" si="13"/>
        <v>0</v>
      </c>
    </row>
    <row r="389" spans="1:14">
      <c r="A389" s="55" t="str">
        <f t="shared" si="14"/>
        <v>Y0AA0</v>
      </c>
      <c r="B389" s="55">
        <v>0</v>
      </c>
      <c r="C389" t="s">
        <v>2960</v>
      </c>
      <c r="D389" t="s">
        <v>2960</v>
      </c>
      <c r="E389" s="42">
        <v>44834</v>
      </c>
      <c r="F389">
        <v>260101</v>
      </c>
      <c r="G389" t="s">
        <v>2271</v>
      </c>
      <c r="H389" s="191"/>
      <c r="J389">
        <v>0</v>
      </c>
      <c r="K389"/>
      <c r="M389" s="191">
        <f t="shared" si="12"/>
        <v>0</v>
      </c>
      <c r="N389" t="str">
        <f t="shared" si="13"/>
        <v>0</v>
      </c>
    </row>
    <row r="390" spans="1:14">
      <c r="A390" s="55" t="str">
        <f t="shared" si="14"/>
        <v>Y0AA0</v>
      </c>
      <c r="B390" s="55">
        <v>0</v>
      </c>
      <c r="C390" t="s">
        <v>2960</v>
      </c>
      <c r="D390" t="s">
        <v>2960</v>
      </c>
      <c r="E390" s="42">
        <v>44834</v>
      </c>
      <c r="F390">
        <v>260118</v>
      </c>
      <c r="G390" t="s">
        <v>2275</v>
      </c>
      <c r="H390" s="191"/>
      <c r="J390">
        <v>0</v>
      </c>
      <c r="K390"/>
      <c r="M390" s="191">
        <f t="shared" si="12"/>
        <v>0</v>
      </c>
      <c r="N390" t="str">
        <f t="shared" si="13"/>
        <v>0</v>
      </c>
    </row>
    <row r="391" spans="1:14">
      <c r="A391" s="55" t="str">
        <f t="shared" si="14"/>
        <v>Y0AA0</v>
      </c>
      <c r="B391" s="55">
        <v>0</v>
      </c>
      <c r="C391" t="s">
        <v>2960</v>
      </c>
      <c r="D391" t="s">
        <v>2960</v>
      </c>
      <c r="E391" s="42">
        <v>44834</v>
      </c>
      <c r="F391">
        <v>260190</v>
      </c>
      <c r="G391" t="s">
        <v>2671</v>
      </c>
      <c r="H391" s="191"/>
      <c r="J391">
        <v>-0.63</v>
      </c>
      <c r="K391"/>
      <c r="M391" s="191">
        <f t="shared" si="12"/>
        <v>-6.2999999999999995E-8</v>
      </c>
      <c r="N391" t="str">
        <f t="shared" si="13"/>
        <v>0</v>
      </c>
    </row>
    <row r="392" spans="1:14">
      <c r="A392" s="55" t="str">
        <f t="shared" si="14"/>
        <v>Y0AA0</v>
      </c>
      <c r="B392" s="55">
        <v>0</v>
      </c>
      <c r="C392" t="s">
        <v>2960</v>
      </c>
      <c r="D392" t="s">
        <v>2960</v>
      </c>
      <c r="E392" s="42">
        <v>44834</v>
      </c>
      <c r="F392">
        <v>260202</v>
      </c>
      <c r="G392" t="s">
        <v>2281</v>
      </c>
      <c r="H392" s="191"/>
      <c r="J392">
        <v>0</v>
      </c>
      <c r="K392"/>
      <c r="M392" s="191">
        <f t="shared" si="12"/>
        <v>0</v>
      </c>
      <c r="N392" t="str">
        <f t="shared" si="13"/>
        <v>0</v>
      </c>
    </row>
    <row r="393" spans="1:14">
      <c r="A393" s="55" t="str">
        <f t="shared" si="14"/>
        <v>Y0AA0</v>
      </c>
      <c r="B393" s="55">
        <v>0</v>
      </c>
      <c r="C393" t="s">
        <v>2960</v>
      </c>
      <c r="D393" t="s">
        <v>2960</v>
      </c>
      <c r="E393" s="42">
        <v>44834</v>
      </c>
      <c r="F393">
        <v>260221</v>
      </c>
      <c r="G393" t="s">
        <v>2282</v>
      </c>
      <c r="H393" s="191"/>
      <c r="J393">
        <v>-2017556.55</v>
      </c>
      <c r="K393"/>
      <c r="M393" s="191">
        <f t="shared" si="12"/>
        <v>-0.20175565500000001</v>
      </c>
      <c r="N393" t="str">
        <f t="shared" si="13"/>
        <v>0</v>
      </c>
    </row>
    <row r="394" spans="1:14">
      <c r="A394" s="55" t="str">
        <f t="shared" si="14"/>
        <v>Y0AA0</v>
      </c>
      <c r="B394" s="55">
        <v>0</v>
      </c>
      <c r="C394" t="s">
        <v>2960</v>
      </c>
      <c r="D394" t="s">
        <v>2960</v>
      </c>
      <c r="E394" s="42">
        <v>44834</v>
      </c>
      <c r="F394">
        <v>260222</v>
      </c>
      <c r="G394" t="s">
        <v>2283</v>
      </c>
      <c r="H394" s="191"/>
      <c r="J394">
        <v>-16898913.32</v>
      </c>
      <c r="K394"/>
      <c r="M394" s="191">
        <f t="shared" si="12"/>
        <v>-1.689891332</v>
      </c>
      <c r="N394" t="str">
        <f t="shared" si="13"/>
        <v>0</v>
      </c>
    </row>
    <row r="395" spans="1:14">
      <c r="A395" s="55" t="str">
        <f t="shared" si="14"/>
        <v>Y0AA0</v>
      </c>
      <c r="B395" s="55">
        <v>0</v>
      </c>
      <c r="C395" t="s">
        <v>2960</v>
      </c>
      <c r="D395" t="s">
        <v>2960</v>
      </c>
      <c r="E395" s="42">
        <v>44834</v>
      </c>
      <c r="F395">
        <v>260802</v>
      </c>
      <c r="G395" t="s">
        <v>2284</v>
      </c>
      <c r="H395" s="191"/>
      <c r="J395">
        <v>44.24</v>
      </c>
      <c r="K395"/>
      <c r="M395" s="191">
        <f t="shared" si="12"/>
        <v>4.4240000000000003E-6</v>
      </c>
      <c r="N395" t="str">
        <f t="shared" si="13"/>
        <v>0</v>
      </c>
    </row>
    <row r="396" spans="1:14">
      <c r="A396" s="55" t="str">
        <f t="shared" si="14"/>
        <v>Y0AA0</v>
      </c>
      <c r="B396" s="55">
        <v>0</v>
      </c>
      <c r="C396" t="s">
        <v>2960</v>
      </c>
      <c r="D396" t="s">
        <v>2960</v>
      </c>
      <c r="E396" s="42">
        <v>44834</v>
      </c>
      <c r="F396">
        <v>260815</v>
      </c>
      <c r="G396" t="s">
        <v>2286</v>
      </c>
      <c r="H396" s="191"/>
      <c r="J396">
        <v>-8510822.9499999993</v>
      </c>
      <c r="K396"/>
      <c r="M396" s="191">
        <f t="shared" si="12"/>
        <v>-0.85108229499999988</v>
      </c>
      <c r="N396" t="str">
        <f t="shared" si="13"/>
        <v>0</v>
      </c>
    </row>
    <row r="397" spans="1:14">
      <c r="A397" s="55" t="str">
        <f t="shared" si="14"/>
        <v>Y0AA0</v>
      </c>
      <c r="B397" s="55">
        <v>0</v>
      </c>
      <c r="C397" t="s">
        <v>2960</v>
      </c>
      <c r="D397" t="s">
        <v>2960</v>
      </c>
      <c r="E397" s="42">
        <v>44834</v>
      </c>
      <c r="F397">
        <v>260836</v>
      </c>
      <c r="G397" t="s">
        <v>2705</v>
      </c>
      <c r="H397" s="191"/>
      <c r="J397">
        <v>-709551.01</v>
      </c>
      <c r="K397"/>
      <c r="M397" s="191">
        <f t="shared" si="12"/>
        <v>-7.0955101000000007E-2</v>
      </c>
      <c r="N397" t="str">
        <f t="shared" si="13"/>
        <v>0</v>
      </c>
    </row>
    <row r="398" spans="1:14">
      <c r="A398" s="55" t="str">
        <f t="shared" si="14"/>
        <v>Y0AA0</v>
      </c>
      <c r="B398" s="55">
        <v>0</v>
      </c>
      <c r="C398" t="s">
        <v>2960</v>
      </c>
      <c r="D398" t="s">
        <v>2960</v>
      </c>
      <c r="E398" s="42">
        <v>44834</v>
      </c>
      <c r="F398">
        <v>260837</v>
      </c>
      <c r="G398" t="s">
        <v>2706</v>
      </c>
      <c r="H398" s="191"/>
      <c r="J398">
        <v>-709551.01</v>
      </c>
      <c r="K398"/>
      <c r="M398" s="191">
        <f t="shared" si="12"/>
        <v>-7.0955101000000007E-2</v>
      </c>
      <c r="N398" t="str">
        <f t="shared" si="13"/>
        <v>0</v>
      </c>
    </row>
    <row r="399" spans="1:14">
      <c r="A399" s="55" t="str">
        <f t="shared" si="14"/>
        <v>Y0AA0</v>
      </c>
      <c r="B399" s="55">
        <v>0</v>
      </c>
      <c r="C399" t="s">
        <v>2960</v>
      </c>
      <c r="D399" t="s">
        <v>2960</v>
      </c>
      <c r="E399" s="42">
        <v>44834</v>
      </c>
      <c r="F399">
        <v>260902</v>
      </c>
      <c r="G399" t="s">
        <v>2287</v>
      </c>
      <c r="H399" s="191"/>
      <c r="J399">
        <v>-0.93</v>
      </c>
      <c r="K399"/>
      <c r="M399" s="191">
        <f t="shared" si="12"/>
        <v>-9.2999999999999999E-8</v>
      </c>
      <c r="N399" t="str">
        <f t="shared" si="13"/>
        <v>0</v>
      </c>
    </row>
    <row r="400" spans="1:14">
      <c r="A400" s="55" t="str">
        <f t="shared" si="14"/>
        <v>Y0AA0</v>
      </c>
      <c r="B400" s="55">
        <v>0</v>
      </c>
      <c r="C400" t="s">
        <v>2960</v>
      </c>
      <c r="D400" t="s">
        <v>2960</v>
      </c>
      <c r="E400" s="42">
        <v>44834</v>
      </c>
      <c r="F400">
        <v>260905</v>
      </c>
      <c r="G400" t="s">
        <v>2288</v>
      </c>
      <c r="H400" s="191"/>
      <c r="J400">
        <v>-17386664.690000001</v>
      </c>
      <c r="K400"/>
      <c r="M400" s="191">
        <f t="shared" si="12"/>
        <v>-1.7386664690000002</v>
      </c>
      <c r="N400" t="str">
        <f t="shared" si="13"/>
        <v>0</v>
      </c>
    </row>
    <row r="401" spans="1:14">
      <c r="A401" s="55" t="str">
        <f t="shared" si="14"/>
        <v>Y0AA0</v>
      </c>
      <c r="B401" s="55">
        <v>0</v>
      </c>
      <c r="C401" t="s">
        <v>2960</v>
      </c>
      <c r="D401" t="s">
        <v>2960</v>
      </c>
      <c r="E401" s="42">
        <v>44834</v>
      </c>
      <c r="F401">
        <v>260930</v>
      </c>
      <c r="G401" t="s">
        <v>2291</v>
      </c>
      <c r="H401" s="191"/>
      <c r="J401">
        <v>0</v>
      </c>
      <c r="K401"/>
      <c r="M401" s="191">
        <f t="shared" si="12"/>
        <v>0</v>
      </c>
      <c r="N401" t="str">
        <f t="shared" si="13"/>
        <v>0</v>
      </c>
    </row>
    <row r="402" spans="1:14">
      <c r="A402" s="55" t="str">
        <f t="shared" si="14"/>
        <v>Y0AA0</v>
      </c>
      <c r="B402" s="55">
        <v>0</v>
      </c>
      <c r="C402" t="s">
        <v>2960</v>
      </c>
      <c r="D402" t="s">
        <v>2960</v>
      </c>
      <c r="E402" s="42">
        <v>44834</v>
      </c>
      <c r="F402">
        <v>260942</v>
      </c>
      <c r="G402" t="s">
        <v>2292</v>
      </c>
      <c r="H402" s="191"/>
      <c r="J402">
        <v>-2079.5300000000002</v>
      </c>
      <c r="K402"/>
      <c r="M402" s="191">
        <f t="shared" si="12"/>
        <v>-2.0795300000000003E-4</v>
      </c>
      <c r="N402" t="str">
        <f t="shared" si="13"/>
        <v>0</v>
      </c>
    </row>
    <row r="403" spans="1:14">
      <c r="A403" s="55" t="str">
        <f t="shared" si="14"/>
        <v>Y0AA0</v>
      </c>
      <c r="B403" s="55">
        <v>0</v>
      </c>
      <c r="C403" t="s">
        <v>2960</v>
      </c>
      <c r="D403" t="s">
        <v>2960</v>
      </c>
      <c r="E403" s="42">
        <v>44834</v>
      </c>
      <c r="F403">
        <v>261026</v>
      </c>
      <c r="G403" t="s">
        <v>2549</v>
      </c>
      <c r="H403" s="191"/>
      <c r="J403">
        <v>-17815916.68</v>
      </c>
      <c r="K403"/>
      <c r="M403" s="191">
        <f t="shared" si="12"/>
        <v>-1.7815916679999999</v>
      </c>
      <c r="N403" t="str">
        <f t="shared" si="13"/>
        <v>0</v>
      </c>
    </row>
    <row r="404" spans="1:14">
      <c r="A404" s="55" t="str">
        <f t="shared" si="14"/>
        <v>Y0AA0</v>
      </c>
      <c r="B404" s="55">
        <v>0</v>
      </c>
      <c r="C404" t="s">
        <v>2960</v>
      </c>
      <c r="D404" t="s">
        <v>2960</v>
      </c>
      <c r="E404" s="42">
        <v>44834</v>
      </c>
      <c r="F404">
        <v>261027</v>
      </c>
      <c r="G404" t="s">
        <v>2855</v>
      </c>
      <c r="H404" s="191"/>
      <c r="J404">
        <v>-252560.69</v>
      </c>
      <c r="K404"/>
      <c r="M404" s="191">
        <f t="shared" si="12"/>
        <v>-2.5256068999999999E-2</v>
      </c>
      <c r="N404" t="str">
        <f t="shared" si="13"/>
        <v>0</v>
      </c>
    </row>
    <row r="405" spans="1:14">
      <c r="A405" s="55" t="str">
        <f t="shared" si="14"/>
        <v>Y0AA0</v>
      </c>
      <c r="B405" s="55">
        <v>0</v>
      </c>
      <c r="C405" t="s">
        <v>2960</v>
      </c>
      <c r="D405" t="s">
        <v>2960</v>
      </c>
      <c r="E405" s="42">
        <v>44834</v>
      </c>
      <c r="F405">
        <v>261259</v>
      </c>
      <c r="G405" t="s">
        <v>2707</v>
      </c>
      <c r="H405" s="191"/>
      <c r="J405">
        <v>-24035.97</v>
      </c>
      <c r="K405"/>
      <c r="M405" s="191">
        <f t="shared" si="12"/>
        <v>-2.4035969999999999E-3</v>
      </c>
      <c r="N405" t="str">
        <f t="shared" si="13"/>
        <v>0</v>
      </c>
    </row>
    <row r="406" spans="1:14">
      <c r="A406" s="55" t="str">
        <f t="shared" si="14"/>
        <v>Y0AA0</v>
      </c>
      <c r="B406" s="55">
        <v>0</v>
      </c>
      <c r="C406" t="s">
        <v>2960</v>
      </c>
      <c r="D406" t="s">
        <v>2960</v>
      </c>
      <c r="E406" s="42">
        <v>44834</v>
      </c>
      <c r="F406">
        <v>261260</v>
      </c>
      <c r="G406" t="s">
        <v>2708</v>
      </c>
      <c r="H406" s="191"/>
      <c r="J406">
        <v>-24035.97</v>
      </c>
      <c r="K406"/>
      <c r="M406" s="191">
        <f t="shared" si="12"/>
        <v>-2.4035969999999999E-3</v>
      </c>
      <c r="N406" t="str">
        <f t="shared" si="13"/>
        <v>0</v>
      </c>
    </row>
    <row r="407" spans="1:14">
      <c r="A407" s="55" t="str">
        <f t="shared" si="14"/>
        <v>Y0AA0</v>
      </c>
      <c r="B407" s="55">
        <v>0</v>
      </c>
      <c r="C407" t="s">
        <v>2960</v>
      </c>
      <c r="D407" t="s">
        <v>2960</v>
      </c>
      <c r="E407" s="42">
        <v>44834</v>
      </c>
      <c r="F407">
        <v>261262</v>
      </c>
      <c r="G407" t="s">
        <v>2709</v>
      </c>
      <c r="H407" s="191"/>
      <c r="J407">
        <v>-12477.04</v>
      </c>
      <c r="K407"/>
      <c r="M407" s="191">
        <f t="shared" si="12"/>
        <v>-1.2477040000000001E-3</v>
      </c>
      <c r="N407" t="str">
        <f t="shared" si="13"/>
        <v>0</v>
      </c>
    </row>
    <row r="408" spans="1:14">
      <c r="A408" s="55" t="str">
        <f t="shared" si="14"/>
        <v>Y0AA0</v>
      </c>
      <c r="B408" s="55">
        <v>0</v>
      </c>
      <c r="C408" t="s">
        <v>2960</v>
      </c>
      <c r="D408" t="s">
        <v>2960</v>
      </c>
      <c r="E408" s="42">
        <v>44834</v>
      </c>
      <c r="F408">
        <v>281101</v>
      </c>
      <c r="G408" t="s">
        <v>2296</v>
      </c>
      <c r="H408" s="191"/>
      <c r="J408">
        <v>-38387477538.099998</v>
      </c>
      <c r="K408"/>
      <c r="M408" s="191">
        <f t="shared" si="12"/>
        <v>-3838.7477538099997</v>
      </c>
      <c r="N408" t="str">
        <f t="shared" si="13"/>
        <v>0</v>
      </c>
    </row>
    <row r="409" spans="1:14">
      <c r="A409" s="55" t="str">
        <f t="shared" si="14"/>
        <v>Y0AA0</v>
      </c>
      <c r="B409" s="55">
        <v>0</v>
      </c>
      <c r="C409" t="s">
        <v>2960</v>
      </c>
      <c r="D409" t="s">
        <v>2960</v>
      </c>
      <c r="E409" s="42">
        <v>44834</v>
      </c>
      <c r="F409">
        <v>281102</v>
      </c>
      <c r="G409" t="s">
        <v>2544</v>
      </c>
      <c r="H409" s="191"/>
      <c r="J409">
        <v>-8683314118.2900009</v>
      </c>
      <c r="K409"/>
      <c r="M409" s="191">
        <f t="shared" si="12"/>
        <v>-868.3314118290001</v>
      </c>
      <c r="N409" t="str">
        <f t="shared" si="13"/>
        <v>0</v>
      </c>
    </row>
    <row r="410" spans="1:14">
      <c r="A410" s="55" t="str">
        <f t="shared" si="14"/>
        <v>Y0AA0</v>
      </c>
      <c r="B410" s="55">
        <v>0</v>
      </c>
      <c r="C410" t="s">
        <v>2960</v>
      </c>
      <c r="D410" t="s">
        <v>2960</v>
      </c>
      <c r="E410" s="42">
        <v>44834</v>
      </c>
      <c r="F410">
        <v>281166</v>
      </c>
      <c r="G410" t="s">
        <v>2309</v>
      </c>
      <c r="H410" s="191"/>
      <c r="J410">
        <v>10672172564.799999</v>
      </c>
      <c r="K410"/>
      <c r="M410" s="191">
        <f t="shared" si="12"/>
        <v>1067.2172564799998</v>
      </c>
      <c r="N410" t="str">
        <f t="shared" si="13"/>
        <v>0</v>
      </c>
    </row>
    <row r="411" spans="1:14">
      <c r="A411" s="55" t="str">
        <f t="shared" si="14"/>
        <v>Y0AA0</v>
      </c>
      <c r="B411" s="55">
        <v>0</v>
      </c>
      <c r="C411" t="s">
        <v>2960</v>
      </c>
      <c r="D411" t="s">
        <v>2960</v>
      </c>
      <c r="E411" s="42">
        <v>44834</v>
      </c>
      <c r="F411">
        <v>281167</v>
      </c>
      <c r="G411" t="s">
        <v>2835</v>
      </c>
      <c r="H411" s="191"/>
      <c r="J411">
        <v>4979045051.9300003</v>
      </c>
      <c r="K411"/>
      <c r="M411" s="191">
        <f t="shared" si="12"/>
        <v>497.90450519300003</v>
      </c>
      <c r="N411" t="str">
        <f t="shared" si="13"/>
        <v>0</v>
      </c>
    </row>
    <row r="412" spans="1:14">
      <c r="A412" s="55" t="str">
        <f t="shared" si="14"/>
        <v>Y0AA0</v>
      </c>
      <c r="B412" s="55">
        <v>0</v>
      </c>
      <c r="C412" t="s">
        <v>2960</v>
      </c>
      <c r="D412" t="s">
        <v>2960</v>
      </c>
      <c r="E412" s="42">
        <v>44834</v>
      </c>
      <c r="F412">
        <v>281212</v>
      </c>
      <c r="G412" t="s">
        <v>2314</v>
      </c>
      <c r="H412" s="191"/>
      <c r="J412">
        <v>-470675.45</v>
      </c>
      <c r="K412"/>
      <c r="M412" s="191">
        <f t="shared" si="12"/>
        <v>-4.7067545000000002E-2</v>
      </c>
      <c r="N412" t="str">
        <f t="shared" si="13"/>
        <v>0</v>
      </c>
    </row>
    <row r="413" spans="1:14">
      <c r="A413" s="55" t="str">
        <f t="shared" si="14"/>
        <v>Y0AA0</v>
      </c>
      <c r="B413" s="55">
        <v>0</v>
      </c>
      <c r="C413" t="s">
        <v>2960</v>
      </c>
      <c r="D413" t="s">
        <v>2960</v>
      </c>
      <c r="E413" s="42">
        <v>44834</v>
      </c>
      <c r="F413">
        <v>281276</v>
      </c>
      <c r="G413" t="s">
        <v>2330</v>
      </c>
      <c r="H413" s="191"/>
      <c r="J413">
        <v>-2899940.52</v>
      </c>
      <c r="K413"/>
      <c r="M413" s="191">
        <f t="shared" si="12"/>
        <v>-0.289994052</v>
      </c>
      <c r="N413" t="str">
        <f t="shared" si="13"/>
        <v>0</v>
      </c>
    </row>
    <row r="414" spans="1:14">
      <c r="A414" s="55" t="str">
        <f t="shared" si="14"/>
        <v>Y0AA0</v>
      </c>
      <c r="B414" s="55">
        <v>0</v>
      </c>
      <c r="C414" t="s">
        <v>2960</v>
      </c>
      <c r="D414" t="s">
        <v>2960</v>
      </c>
      <c r="E414" s="42">
        <v>44834</v>
      </c>
      <c r="F414">
        <v>281290</v>
      </c>
      <c r="G414" t="s">
        <v>2550</v>
      </c>
      <c r="H414" s="191"/>
      <c r="J414">
        <v>910256.18</v>
      </c>
      <c r="K414"/>
      <c r="M414" s="191">
        <f t="shared" si="12"/>
        <v>9.1025618000000003E-2</v>
      </c>
      <c r="N414" t="str">
        <f t="shared" si="13"/>
        <v>0</v>
      </c>
    </row>
    <row r="415" spans="1:14">
      <c r="A415" s="55" t="str">
        <f t="shared" si="14"/>
        <v>Y0AA0</v>
      </c>
      <c r="B415" s="55">
        <v>0</v>
      </c>
      <c r="C415" t="s">
        <v>2960</v>
      </c>
      <c r="D415" t="s">
        <v>2960</v>
      </c>
      <c r="E415" s="42">
        <v>44834</v>
      </c>
      <c r="F415">
        <v>281292</v>
      </c>
      <c r="G415" t="s">
        <v>2551</v>
      </c>
      <c r="H415" s="191"/>
      <c r="J415">
        <v>439922008.06999999</v>
      </c>
      <c r="K415"/>
      <c r="M415" s="191">
        <f t="shared" si="12"/>
        <v>43.992200806999996</v>
      </c>
      <c r="N415" t="str">
        <f t="shared" si="13"/>
        <v>0</v>
      </c>
    </row>
    <row r="416" spans="1:14">
      <c r="A416" s="55" t="str">
        <f t="shared" si="14"/>
        <v>Y0AA5.3</v>
      </c>
      <c r="B416" s="55">
        <v>5.3</v>
      </c>
      <c r="C416" t="s">
        <v>2960</v>
      </c>
      <c r="D416" t="s">
        <v>2960</v>
      </c>
      <c r="E416" s="42">
        <v>44834</v>
      </c>
      <c r="F416">
        <v>301101</v>
      </c>
      <c r="G416" t="s">
        <v>2333</v>
      </c>
      <c r="H416" s="191"/>
      <c r="J416">
        <v>-1172999713.27</v>
      </c>
      <c r="K416"/>
      <c r="M416" s="191">
        <f t="shared" si="12"/>
        <v>-117.29997132699999</v>
      </c>
      <c r="N416" t="str">
        <f t="shared" si="13"/>
        <v>5</v>
      </c>
    </row>
    <row r="417" spans="1:14">
      <c r="A417" s="55" t="str">
        <f t="shared" si="14"/>
        <v>Y0AA5.1</v>
      </c>
      <c r="B417" s="55">
        <v>5.0999999999999996</v>
      </c>
      <c r="C417" t="s">
        <v>2960</v>
      </c>
      <c r="D417" t="s">
        <v>2960</v>
      </c>
      <c r="E417" s="42">
        <v>44834</v>
      </c>
      <c r="F417">
        <v>304101</v>
      </c>
      <c r="G417" t="s">
        <v>2344</v>
      </c>
      <c r="H417" s="191"/>
      <c r="J417">
        <v>-272510246.69999999</v>
      </c>
      <c r="K417"/>
      <c r="M417" s="191">
        <f t="shared" si="12"/>
        <v>-27.25102467</v>
      </c>
      <c r="N417" t="str">
        <f t="shared" si="13"/>
        <v>5</v>
      </c>
    </row>
    <row r="418" spans="1:14">
      <c r="A418" s="55" t="str">
        <f t="shared" si="14"/>
        <v>Y0AA5.2</v>
      </c>
      <c r="B418" s="55">
        <v>5.2</v>
      </c>
      <c r="C418" t="s">
        <v>2960</v>
      </c>
      <c r="D418" t="s">
        <v>2960</v>
      </c>
      <c r="E418" s="42">
        <v>44834</v>
      </c>
      <c r="F418">
        <v>304213</v>
      </c>
      <c r="G418" t="s">
        <v>2351</v>
      </c>
      <c r="H418" s="191"/>
      <c r="J418">
        <v>-29206921.73</v>
      </c>
      <c r="K418"/>
      <c r="M418" s="191">
        <f t="shared" si="12"/>
        <v>-2.9206921729999999</v>
      </c>
      <c r="N418" t="str">
        <f t="shared" si="13"/>
        <v>5</v>
      </c>
    </row>
    <row r="419" spans="1:14">
      <c r="A419" s="55" t="str">
        <f t="shared" si="14"/>
        <v>Y0AA5.2</v>
      </c>
      <c r="B419" s="55">
        <v>5.2</v>
      </c>
      <c r="C419" t="s">
        <v>2960</v>
      </c>
      <c r="D419" t="s">
        <v>2960</v>
      </c>
      <c r="E419" s="42">
        <v>44834</v>
      </c>
      <c r="F419">
        <v>304232</v>
      </c>
      <c r="G419" t="s">
        <v>2358</v>
      </c>
      <c r="H419" s="191"/>
      <c r="J419">
        <v>-112882.12</v>
      </c>
      <c r="K419"/>
      <c r="M419" s="191">
        <f t="shared" si="12"/>
        <v>-1.1288211999999999E-2</v>
      </c>
      <c r="N419" t="str">
        <f t="shared" si="13"/>
        <v>5</v>
      </c>
    </row>
    <row r="420" spans="1:14">
      <c r="A420" s="55" t="str">
        <f t="shared" si="14"/>
        <v>Y0AA5.5</v>
      </c>
      <c r="B420" s="55">
        <v>5.5</v>
      </c>
      <c r="C420" t="s">
        <v>2960</v>
      </c>
      <c r="D420" t="s">
        <v>2960</v>
      </c>
      <c r="E420" s="42">
        <v>44834</v>
      </c>
      <c r="F420">
        <v>304302</v>
      </c>
      <c r="G420" t="s">
        <v>810</v>
      </c>
      <c r="H420" s="191"/>
      <c r="J420">
        <v>-896354.76</v>
      </c>
      <c r="K420"/>
      <c r="M420" s="191">
        <f t="shared" si="12"/>
        <v>-8.9635476000000006E-2</v>
      </c>
      <c r="N420" t="str">
        <f t="shared" si="13"/>
        <v>5</v>
      </c>
    </row>
    <row r="421" spans="1:14">
      <c r="A421" s="55" t="str">
        <f t="shared" si="14"/>
        <v>Y0AA5.5</v>
      </c>
      <c r="B421" s="55">
        <v>5.5</v>
      </c>
      <c r="C421" t="s">
        <v>2960</v>
      </c>
      <c r="D421" t="s">
        <v>2960</v>
      </c>
      <c r="E421" s="42">
        <v>44834</v>
      </c>
      <c r="F421">
        <v>304749</v>
      </c>
      <c r="G421" t="s">
        <v>2368</v>
      </c>
      <c r="H421" s="191"/>
      <c r="J421">
        <v>-160.72999999999999</v>
      </c>
      <c r="K421"/>
      <c r="M421" s="191">
        <f t="shared" si="12"/>
        <v>-1.6073E-5</v>
      </c>
      <c r="N421" t="str">
        <f t="shared" si="13"/>
        <v>5</v>
      </c>
    </row>
    <row r="422" spans="1:14">
      <c r="A422" s="55" t="str">
        <f t="shared" si="14"/>
        <v>Y0AA5.5</v>
      </c>
      <c r="B422" s="55">
        <v>5.5</v>
      </c>
      <c r="C422" t="s">
        <v>2960</v>
      </c>
      <c r="D422" t="s">
        <v>2960</v>
      </c>
      <c r="E422" s="42">
        <v>44834</v>
      </c>
      <c r="F422">
        <v>304751</v>
      </c>
      <c r="G422" t="s">
        <v>2369</v>
      </c>
      <c r="H422" s="191"/>
      <c r="J422">
        <v>-3596.87</v>
      </c>
      <c r="K422"/>
      <c r="M422" s="191">
        <f t="shared" si="12"/>
        <v>-3.5968699999999997E-4</v>
      </c>
      <c r="N422" t="str">
        <f t="shared" si="13"/>
        <v>5</v>
      </c>
    </row>
    <row r="423" spans="1:14">
      <c r="A423" s="55" t="str">
        <f t="shared" si="14"/>
        <v>Y0AA5.5</v>
      </c>
      <c r="B423" s="55">
        <v>5.5</v>
      </c>
      <c r="C423" t="s">
        <v>2960</v>
      </c>
      <c r="D423" t="s">
        <v>2960</v>
      </c>
      <c r="E423" s="42">
        <v>44834</v>
      </c>
      <c r="F423">
        <v>305101</v>
      </c>
      <c r="G423" t="s">
        <v>2374</v>
      </c>
      <c r="H423" s="191"/>
      <c r="J423">
        <v>0.46</v>
      </c>
      <c r="K423"/>
      <c r="M423" s="191">
        <f t="shared" si="12"/>
        <v>4.6000000000000002E-8</v>
      </c>
      <c r="N423" t="str">
        <f t="shared" si="13"/>
        <v>5</v>
      </c>
    </row>
    <row r="424" spans="1:14">
      <c r="A424" s="55" t="str">
        <f t="shared" si="14"/>
        <v>Y0AA5.5</v>
      </c>
      <c r="B424" s="55">
        <v>5.5</v>
      </c>
      <c r="C424" t="s">
        <v>2960</v>
      </c>
      <c r="D424" t="s">
        <v>2960</v>
      </c>
      <c r="E424" s="42">
        <v>44834</v>
      </c>
      <c r="F424">
        <v>305144</v>
      </c>
      <c r="G424" t="s">
        <v>2391</v>
      </c>
      <c r="H424" s="191"/>
      <c r="J424">
        <v>-1179.3</v>
      </c>
      <c r="K424"/>
      <c r="M424" s="191">
        <f t="shared" si="12"/>
        <v>-1.1792999999999999E-4</v>
      </c>
      <c r="N424" t="str">
        <f t="shared" si="13"/>
        <v>5</v>
      </c>
    </row>
    <row r="425" spans="1:14">
      <c r="A425" s="55" t="str">
        <f t="shared" si="14"/>
        <v>Y0AA5.5</v>
      </c>
      <c r="B425" s="55">
        <v>5.5</v>
      </c>
      <c r="C425" t="s">
        <v>2960</v>
      </c>
      <c r="D425" t="s">
        <v>2960</v>
      </c>
      <c r="E425" s="42">
        <v>44834</v>
      </c>
      <c r="F425">
        <v>310115</v>
      </c>
      <c r="G425" t="s">
        <v>2398</v>
      </c>
      <c r="H425" s="191"/>
      <c r="J425">
        <v>14118.69</v>
      </c>
      <c r="K425"/>
      <c r="M425" s="191">
        <f t="shared" si="12"/>
        <v>1.4118690000000001E-3</v>
      </c>
      <c r="N425" t="str">
        <f t="shared" si="13"/>
        <v>5</v>
      </c>
    </row>
    <row r="426" spans="1:14">
      <c r="A426" s="55" t="str">
        <f t="shared" si="14"/>
        <v>Y0AA0</v>
      </c>
      <c r="B426" s="55">
        <v>0</v>
      </c>
      <c r="C426" t="s">
        <v>2960</v>
      </c>
      <c r="D426" t="s">
        <v>2960</v>
      </c>
      <c r="E426" s="42">
        <v>44834</v>
      </c>
      <c r="F426">
        <v>311501</v>
      </c>
      <c r="G426" t="s">
        <v>2402</v>
      </c>
      <c r="H426" s="191"/>
      <c r="J426">
        <v>930718605.91999996</v>
      </c>
      <c r="K426"/>
      <c r="M426" s="191">
        <f t="shared" si="12"/>
        <v>93.071860591999993</v>
      </c>
      <c r="N426" t="str">
        <f t="shared" si="13"/>
        <v>0</v>
      </c>
    </row>
    <row r="427" spans="1:14">
      <c r="A427" s="55" t="str">
        <f t="shared" si="14"/>
        <v>Y0AA6.3</v>
      </c>
      <c r="B427" s="55">
        <v>6.3</v>
      </c>
      <c r="C427" t="s">
        <v>2960</v>
      </c>
      <c r="D427" t="s">
        <v>2960</v>
      </c>
      <c r="E427" s="42">
        <v>44834</v>
      </c>
      <c r="F427">
        <v>401201</v>
      </c>
      <c r="G427" t="s">
        <v>2419</v>
      </c>
      <c r="H427" s="191"/>
      <c r="J427">
        <v>394958.01</v>
      </c>
      <c r="K427"/>
      <c r="M427" s="191">
        <f t="shared" si="12"/>
        <v>3.9495801000000004E-2</v>
      </c>
      <c r="N427" t="str">
        <f t="shared" si="13"/>
        <v>6</v>
      </c>
    </row>
    <row r="428" spans="1:14">
      <c r="A428" s="55" t="str">
        <f t="shared" si="14"/>
        <v>Y0AA6.3</v>
      </c>
      <c r="B428" s="55">
        <v>6.3</v>
      </c>
      <c r="C428" t="s">
        <v>2960</v>
      </c>
      <c r="D428" t="s">
        <v>2960</v>
      </c>
      <c r="E428" s="42">
        <v>44834</v>
      </c>
      <c r="F428">
        <v>401301</v>
      </c>
      <c r="G428" t="s">
        <v>2432</v>
      </c>
      <c r="H428" s="191"/>
      <c r="J428">
        <v>13191.84</v>
      </c>
      <c r="K428"/>
      <c r="M428" s="191">
        <f t="shared" si="12"/>
        <v>1.3191839999999999E-3</v>
      </c>
      <c r="N428" t="str">
        <f t="shared" si="13"/>
        <v>6</v>
      </c>
    </row>
    <row r="429" spans="1:14">
      <c r="A429" s="55" t="str">
        <f t="shared" si="14"/>
        <v>Y0AA6.1</v>
      </c>
      <c r="B429" s="55">
        <v>6.1</v>
      </c>
      <c r="C429" t="s">
        <v>2960</v>
      </c>
      <c r="D429" t="s">
        <v>2960</v>
      </c>
      <c r="E429" s="42">
        <v>44834</v>
      </c>
      <c r="F429">
        <v>401501</v>
      </c>
      <c r="G429" t="s">
        <v>676</v>
      </c>
      <c r="H429" s="191"/>
      <c r="J429">
        <v>136275743.47</v>
      </c>
      <c r="K429"/>
      <c r="M429" s="191">
        <f t="shared" ref="M429:M492" si="15">J429/10000000</f>
        <v>13.627574346999999</v>
      </c>
      <c r="N429" t="str">
        <f t="shared" si="13"/>
        <v>6</v>
      </c>
    </row>
    <row r="430" spans="1:14">
      <c r="A430" s="55" t="str">
        <f t="shared" si="14"/>
        <v>Y0AA6.2a</v>
      </c>
      <c r="B430" s="55" t="s">
        <v>4602</v>
      </c>
      <c r="C430" t="s">
        <v>2960</v>
      </c>
      <c r="D430" t="s">
        <v>2960</v>
      </c>
      <c r="E430" s="42">
        <v>44834</v>
      </c>
      <c r="F430">
        <v>401508</v>
      </c>
      <c r="G430" t="s">
        <v>2554</v>
      </c>
      <c r="H430" s="191"/>
      <c r="J430">
        <v>1839450.83</v>
      </c>
      <c r="K430"/>
      <c r="M430" s="191">
        <f t="shared" si="15"/>
        <v>0.18394508300000001</v>
      </c>
      <c r="N430" t="str">
        <f t="shared" ref="N430:N493" si="16">LEFT(B430,1)</f>
        <v>6</v>
      </c>
    </row>
    <row r="431" spans="1:14">
      <c r="A431" s="55" t="str">
        <f t="shared" si="14"/>
        <v>Y0AA6.1</v>
      </c>
      <c r="B431" s="55">
        <v>6.1</v>
      </c>
      <c r="C431" t="s">
        <v>2960</v>
      </c>
      <c r="D431" t="s">
        <v>2960</v>
      </c>
      <c r="E431" s="42">
        <v>44834</v>
      </c>
      <c r="F431">
        <v>401509</v>
      </c>
      <c r="G431" t="s">
        <v>2695</v>
      </c>
      <c r="H431" s="191"/>
      <c r="J431">
        <v>6878363.2000000002</v>
      </c>
      <c r="K431"/>
      <c r="M431" s="191">
        <f t="shared" si="15"/>
        <v>0.68783632000000006</v>
      </c>
      <c r="N431" t="str">
        <f t="shared" si="16"/>
        <v>6</v>
      </c>
    </row>
    <row r="432" spans="1:14">
      <c r="A432" s="55" t="str">
        <f t="shared" si="14"/>
        <v>Y0AA6.3</v>
      </c>
      <c r="B432" s="55">
        <v>6.3</v>
      </c>
      <c r="C432" t="s">
        <v>2960</v>
      </c>
      <c r="D432" t="s">
        <v>2960</v>
      </c>
      <c r="E432" s="42">
        <v>44834</v>
      </c>
      <c r="F432">
        <v>401702</v>
      </c>
      <c r="G432" t="s">
        <v>2686</v>
      </c>
      <c r="H432" s="191"/>
      <c r="J432">
        <v>-21881.63</v>
      </c>
      <c r="K432"/>
      <c r="M432" s="191">
        <f t="shared" si="15"/>
        <v>-2.1881629999999999E-3</v>
      </c>
      <c r="N432" t="str">
        <f t="shared" si="16"/>
        <v>6</v>
      </c>
    </row>
    <row r="433" spans="1:14">
      <c r="A433" s="55" t="str">
        <f t="shared" si="14"/>
        <v>Y0AA6.3</v>
      </c>
      <c r="B433" s="55">
        <v>6.3</v>
      </c>
      <c r="C433" t="s">
        <v>2960</v>
      </c>
      <c r="D433" t="s">
        <v>2960</v>
      </c>
      <c r="E433" s="42">
        <v>44834</v>
      </c>
      <c r="F433">
        <v>401703</v>
      </c>
      <c r="G433" t="s">
        <v>2687</v>
      </c>
      <c r="H433" s="191"/>
      <c r="J433">
        <v>-21881.63</v>
      </c>
      <c r="K433"/>
      <c r="M433" s="191">
        <f t="shared" si="15"/>
        <v>-2.1881629999999999E-3</v>
      </c>
      <c r="N433" t="str">
        <f t="shared" si="16"/>
        <v>6</v>
      </c>
    </row>
    <row r="434" spans="1:14">
      <c r="A434" s="55" t="str">
        <f t="shared" si="14"/>
        <v>Y0AA6.3</v>
      </c>
      <c r="B434" s="55">
        <v>6.3</v>
      </c>
      <c r="C434" t="s">
        <v>2960</v>
      </c>
      <c r="D434" t="s">
        <v>2960</v>
      </c>
      <c r="E434" s="42">
        <v>44834</v>
      </c>
      <c r="F434">
        <v>401707</v>
      </c>
      <c r="G434" t="s">
        <v>2680</v>
      </c>
      <c r="H434" s="191"/>
      <c r="J434">
        <v>0</v>
      </c>
      <c r="K434"/>
      <c r="M434" s="191">
        <f t="shared" si="15"/>
        <v>0</v>
      </c>
      <c r="N434" t="str">
        <f t="shared" si="16"/>
        <v>6</v>
      </c>
    </row>
    <row r="435" spans="1:14">
      <c r="A435" s="55" t="str">
        <f t="shared" si="14"/>
        <v>Y0AA6.3</v>
      </c>
      <c r="B435" s="55">
        <v>6.3</v>
      </c>
      <c r="C435" t="s">
        <v>2960</v>
      </c>
      <c r="D435" t="s">
        <v>2960</v>
      </c>
      <c r="E435" s="42">
        <v>44834</v>
      </c>
      <c r="F435">
        <v>401708</v>
      </c>
      <c r="G435" t="s">
        <v>2681</v>
      </c>
      <c r="H435" s="191"/>
      <c r="J435">
        <v>0</v>
      </c>
      <c r="K435"/>
      <c r="M435" s="191">
        <f t="shared" si="15"/>
        <v>0</v>
      </c>
      <c r="N435" t="str">
        <f t="shared" si="16"/>
        <v>6</v>
      </c>
    </row>
    <row r="436" spans="1:14">
      <c r="A436" s="55" t="str">
        <f t="shared" si="14"/>
        <v>Y0AA6.2</v>
      </c>
      <c r="B436" s="55">
        <v>6.2</v>
      </c>
      <c r="C436" t="s">
        <v>2960</v>
      </c>
      <c r="D436" t="s">
        <v>2960</v>
      </c>
      <c r="E436" s="42">
        <v>44834</v>
      </c>
      <c r="F436">
        <v>402106</v>
      </c>
      <c r="G436" t="s">
        <v>2437</v>
      </c>
      <c r="H436" s="191"/>
      <c r="J436">
        <v>48651.86</v>
      </c>
      <c r="K436"/>
      <c r="M436" s="191">
        <f t="shared" si="15"/>
        <v>4.8651859999999996E-3</v>
      </c>
      <c r="N436" t="str">
        <f t="shared" si="16"/>
        <v>6</v>
      </c>
    </row>
    <row r="437" spans="1:14">
      <c r="A437" s="55" t="str">
        <f t="shared" si="14"/>
        <v>Y0AA6.3</v>
      </c>
      <c r="B437" s="55">
        <v>6.3</v>
      </c>
      <c r="C437" t="s">
        <v>2960</v>
      </c>
      <c r="D437" t="s">
        <v>2960</v>
      </c>
      <c r="E437" s="42">
        <v>44834</v>
      </c>
      <c r="F437">
        <v>402113</v>
      </c>
      <c r="G437" t="s">
        <v>2438</v>
      </c>
      <c r="H437" s="191"/>
      <c r="J437">
        <v>8126480.29</v>
      </c>
      <c r="K437"/>
      <c r="M437" s="191">
        <f t="shared" si="15"/>
        <v>0.81264802899999999</v>
      </c>
      <c r="N437" t="str">
        <f t="shared" si="16"/>
        <v>6</v>
      </c>
    </row>
    <row r="438" spans="1:14">
      <c r="A438" s="55" t="str">
        <f t="shared" si="14"/>
        <v>Y0AA6.3</v>
      </c>
      <c r="B438" s="55">
        <v>6.3</v>
      </c>
      <c r="C438" t="s">
        <v>2960</v>
      </c>
      <c r="D438" t="s">
        <v>2960</v>
      </c>
      <c r="E438" s="42">
        <v>44834</v>
      </c>
      <c r="F438">
        <v>402125</v>
      </c>
      <c r="G438" t="s">
        <v>2914</v>
      </c>
      <c r="H438" s="191"/>
      <c r="J438">
        <v>395506.72</v>
      </c>
      <c r="K438"/>
      <c r="M438" s="191">
        <f t="shared" si="15"/>
        <v>3.9550671999999995E-2</v>
      </c>
      <c r="N438" t="str">
        <f t="shared" si="16"/>
        <v>6</v>
      </c>
    </row>
    <row r="439" spans="1:14">
      <c r="A439" s="55" t="str">
        <f t="shared" si="14"/>
        <v>Y0AA6.2a</v>
      </c>
      <c r="B439" s="55" t="s">
        <v>4602</v>
      </c>
      <c r="C439" t="s">
        <v>2960</v>
      </c>
      <c r="D439" t="s">
        <v>2960</v>
      </c>
      <c r="E439" s="42">
        <v>44834</v>
      </c>
      <c r="F439">
        <v>402128</v>
      </c>
      <c r="G439" t="s">
        <v>2440</v>
      </c>
      <c r="H439" s="191"/>
      <c r="J439">
        <v>93070854.180000007</v>
      </c>
      <c r="K439"/>
      <c r="M439" s="191">
        <f t="shared" si="15"/>
        <v>9.3070854180000016</v>
      </c>
      <c r="N439" t="str">
        <f t="shared" si="16"/>
        <v>6</v>
      </c>
    </row>
    <row r="440" spans="1:14">
      <c r="A440" s="55" t="str">
        <f t="shared" si="14"/>
        <v>Y0AA6.3</v>
      </c>
      <c r="B440" s="55">
        <v>6.3</v>
      </c>
      <c r="C440" t="s">
        <v>2960</v>
      </c>
      <c r="D440" t="s">
        <v>2960</v>
      </c>
      <c r="E440" s="42">
        <v>44834</v>
      </c>
      <c r="F440">
        <v>402132</v>
      </c>
      <c r="G440" t="s">
        <v>2441</v>
      </c>
      <c r="H440" s="191"/>
      <c r="J440">
        <v>0</v>
      </c>
      <c r="K440"/>
      <c r="M440" s="191">
        <f t="shared" si="15"/>
        <v>0</v>
      </c>
      <c r="N440" t="str">
        <f t="shared" si="16"/>
        <v>6</v>
      </c>
    </row>
    <row r="441" spans="1:14">
      <c r="A441" s="55" t="str">
        <f t="shared" si="14"/>
        <v>Y0AA6.3</v>
      </c>
      <c r="B441" s="55">
        <v>6.3</v>
      </c>
      <c r="C441" t="s">
        <v>2960</v>
      </c>
      <c r="D441" t="s">
        <v>2960</v>
      </c>
      <c r="E441" s="42">
        <v>44834</v>
      </c>
      <c r="F441">
        <v>402233</v>
      </c>
      <c r="G441" t="s">
        <v>2458</v>
      </c>
      <c r="H441" s="191"/>
      <c r="J441">
        <v>10754.7</v>
      </c>
      <c r="K441"/>
      <c r="M441" s="191">
        <f t="shared" si="15"/>
        <v>1.07547E-3</v>
      </c>
      <c r="N441" t="str">
        <f t="shared" si="16"/>
        <v>6</v>
      </c>
    </row>
    <row r="442" spans="1:14">
      <c r="A442" s="55" t="str">
        <f t="shared" si="14"/>
        <v>Y0AA6.3</v>
      </c>
      <c r="B442" s="55">
        <v>6.3</v>
      </c>
      <c r="C442" t="s">
        <v>2960</v>
      </c>
      <c r="D442" t="s">
        <v>2960</v>
      </c>
      <c r="E442" s="42">
        <v>44834</v>
      </c>
      <c r="F442">
        <v>402235</v>
      </c>
      <c r="G442" t="s">
        <v>2459</v>
      </c>
      <c r="H442" s="191"/>
      <c r="J442">
        <v>30987.58</v>
      </c>
      <c r="K442"/>
      <c r="M442" s="191">
        <f t="shared" si="15"/>
        <v>3.0987580000000001E-3</v>
      </c>
      <c r="N442" t="str">
        <f t="shared" si="16"/>
        <v>6</v>
      </c>
    </row>
    <row r="443" spans="1:14">
      <c r="A443" s="55" t="str">
        <f t="shared" si="14"/>
        <v>Y0AA6.1</v>
      </c>
      <c r="B443" s="55">
        <v>6.1</v>
      </c>
      <c r="C443" t="s">
        <v>2960</v>
      </c>
      <c r="D443" t="s">
        <v>2960</v>
      </c>
      <c r="E443" s="42">
        <v>44834</v>
      </c>
      <c r="F443">
        <v>402257</v>
      </c>
      <c r="G443" t="s">
        <v>2465</v>
      </c>
      <c r="H443" s="191"/>
      <c r="J443">
        <v>0</v>
      </c>
      <c r="K443"/>
      <c r="M443" s="191">
        <f t="shared" si="15"/>
        <v>0</v>
      </c>
      <c r="N443" t="str">
        <f t="shared" si="16"/>
        <v>6</v>
      </c>
    </row>
    <row r="444" spans="1:14">
      <c r="A444" s="55" t="str">
        <f t="shared" si="14"/>
        <v>Y0AA6.3</v>
      </c>
      <c r="B444" s="55">
        <v>6.3</v>
      </c>
      <c r="C444" t="s">
        <v>2960</v>
      </c>
      <c r="D444" t="s">
        <v>2960</v>
      </c>
      <c r="E444" s="42">
        <v>44834</v>
      </c>
      <c r="F444">
        <v>402404</v>
      </c>
      <c r="G444" t="s">
        <v>2492</v>
      </c>
      <c r="H444" s="191"/>
      <c r="J444">
        <v>46856.35</v>
      </c>
      <c r="K444"/>
      <c r="M444" s="191">
        <f t="shared" si="15"/>
        <v>4.6856349999999996E-3</v>
      </c>
      <c r="N444" t="str">
        <f t="shared" si="16"/>
        <v>6</v>
      </c>
    </row>
    <row r="445" spans="1:14">
      <c r="A445" s="55" t="str">
        <f t="shared" si="14"/>
        <v>Y0AA5.3</v>
      </c>
      <c r="B445" s="55">
        <v>5.3</v>
      </c>
      <c r="C445" t="s">
        <v>2960</v>
      </c>
      <c r="D445" t="s">
        <v>2960</v>
      </c>
      <c r="E445" s="42">
        <v>44834</v>
      </c>
      <c r="F445">
        <v>440101</v>
      </c>
      <c r="G445" t="s">
        <v>2503</v>
      </c>
      <c r="H445" s="191"/>
      <c r="J445">
        <v>165208592.50999999</v>
      </c>
      <c r="K445"/>
      <c r="M445" s="191">
        <f t="shared" si="15"/>
        <v>16.520859250999997</v>
      </c>
      <c r="N445" t="str">
        <f t="shared" si="16"/>
        <v>5</v>
      </c>
    </row>
    <row r="446" spans="1:14">
      <c r="A446" s="55" t="str">
        <f t="shared" si="14"/>
        <v>Y0AA5.5</v>
      </c>
      <c r="B446" s="55">
        <v>5.5</v>
      </c>
      <c r="C446" t="s">
        <v>2960</v>
      </c>
      <c r="D446" t="s">
        <v>2960</v>
      </c>
      <c r="E446" s="42">
        <v>44834</v>
      </c>
      <c r="F446">
        <v>440225</v>
      </c>
      <c r="G446" t="s">
        <v>2515</v>
      </c>
      <c r="H446" s="191"/>
      <c r="J446">
        <v>-9181.7900000000009</v>
      </c>
      <c r="K446"/>
      <c r="M446" s="191">
        <f t="shared" si="15"/>
        <v>-9.1817900000000009E-4</v>
      </c>
      <c r="N446" t="str">
        <f t="shared" si="16"/>
        <v>5</v>
      </c>
    </row>
    <row r="447" spans="1:14">
      <c r="A447" s="55" t="str">
        <f t="shared" si="14"/>
        <v>Y0AA6.3</v>
      </c>
      <c r="B447" s="55">
        <v>6.3</v>
      </c>
      <c r="C447" t="s">
        <v>2960</v>
      </c>
      <c r="D447" t="s">
        <v>2960</v>
      </c>
      <c r="E447" s="42">
        <v>44834</v>
      </c>
      <c r="F447">
        <v>440325</v>
      </c>
      <c r="G447" t="s">
        <v>2517</v>
      </c>
      <c r="H447" s="191"/>
      <c r="J447">
        <v>0</v>
      </c>
      <c r="K447"/>
      <c r="M447" s="191">
        <f t="shared" si="15"/>
        <v>0</v>
      </c>
      <c r="N447" t="str">
        <f t="shared" si="16"/>
        <v>6</v>
      </c>
    </row>
    <row r="448" spans="1:14">
      <c r="A448" s="55" t="str">
        <f t="shared" si="14"/>
        <v>Y0AA6.3</v>
      </c>
      <c r="B448" s="55">
        <v>6.3</v>
      </c>
      <c r="C448" t="s">
        <v>2960</v>
      </c>
      <c r="D448" t="s">
        <v>2960</v>
      </c>
      <c r="E448" s="42">
        <v>44834</v>
      </c>
      <c r="F448">
        <v>440341</v>
      </c>
      <c r="G448" t="s">
        <v>2682</v>
      </c>
      <c r="H448" s="191"/>
      <c r="J448">
        <v>12905765.380000001</v>
      </c>
      <c r="K448"/>
      <c r="M448" s="191">
        <f t="shared" si="15"/>
        <v>1.2905765380000001</v>
      </c>
      <c r="N448" t="str">
        <f t="shared" si="16"/>
        <v>6</v>
      </c>
    </row>
    <row r="449" spans="1:14">
      <c r="A449" s="55" t="str">
        <f t="shared" ref="A449:A512" si="17">C449&amp;B449</f>
        <v>Y0AA6.3</v>
      </c>
      <c r="B449" s="55">
        <v>6.3</v>
      </c>
      <c r="C449" t="s">
        <v>2960</v>
      </c>
      <c r="D449" t="s">
        <v>2960</v>
      </c>
      <c r="E449" s="42">
        <v>44834</v>
      </c>
      <c r="F449">
        <v>440342</v>
      </c>
      <c r="G449" t="s">
        <v>2683</v>
      </c>
      <c r="H449" s="191"/>
      <c r="J449">
        <v>12905765.380000001</v>
      </c>
      <c r="K449"/>
      <c r="M449" s="191">
        <f t="shared" si="15"/>
        <v>1.2905765380000001</v>
      </c>
      <c r="N449" t="str">
        <f t="shared" si="16"/>
        <v>6</v>
      </c>
    </row>
    <row r="450" spans="1:14">
      <c r="A450" s="55" t="str">
        <f t="shared" si="17"/>
        <v>Y0AA6.3</v>
      </c>
      <c r="B450" s="55">
        <v>6.3</v>
      </c>
      <c r="C450" t="s">
        <v>2960</v>
      </c>
      <c r="D450" t="s">
        <v>2960</v>
      </c>
      <c r="E450" s="42">
        <v>44834</v>
      </c>
      <c r="F450">
        <v>440416</v>
      </c>
      <c r="G450" t="s">
        <v>664</v>
      </c>
      <c r="H450" s="191"/>
      <c r="J450">
        <v>2533263.15</v>
      </c>
      <c r="K450"/>
      <c r="M450" s="191">
        <f t="shared" si="15"/>
        <v>0.25332631499999997</v>
      </c>
      <c r="N450" t="str">
        <f t="shared" si="16"/>
        <v>6</v>
      </c>
    </row>
    <row r="451" spans="1:14">
      <c r="A451" s="55" t="str">
        <f t="shared" si="17"/>
        <v>Y0AA6.3</v>
      </c>
      <c r="B451" s="55">
        <v>6.3</v>
      </c>
      <c r="C451" t="s">
        <v>2960</v>
      </c>
      <c r="D451" t="s">
        <v>2960</v>
      </c>
      <c r="E451" s="42">
        <v>44834</v>
      </c>
      <c r="F451">
        <v>440485</v>
      </c>
      <c r="G451" t="s">
        <v>2517</v>
      </c>
      <c r="H451" s="191"/>
      <c r="J451">
        <v>0</v>
      </c>
      <c r="K451"/>
      <c r="M451" s="191">
        <f t="shared" si="15"/>
        <v>0</v>
      </c>
      <c r="N451" t="str">
        <f t="shared" si="16"/>
        <v>6</v>
      </c>
    </row>
    <row r="452" spans="1:14">
      <c r="A452" s="55" t="str">
        <f t="shared" si="17"/>
        <v>Y0AA6.3</v>
      </c>
      <c r="B452" s="55">
        <v>6.3</v>
      </c>
      <c r="C452" t="s">
        <v>2960</v>
      </c>
      <c r="D452" t="s">
        <v>2960</v>
      </c>
      <c r="E452" s="42">
        <v>44834</v>
      </c>
      <c r="F452">
        <v>440509</v>
      </c>
      <c r="G452" t="s">
        <v>2524</v>
      </c>
      <c r="H452" s="191"/>
      <c r="J452">
        <v>2751345.2</v>
      </c>
      <c r="K452"/>
      <c r="M452" s="191">
        <f t="shared" si="15"/>
        <v>0.27513451999999999</v>
      </c>
      <c r="N452" t="str">
        <f t="shared" si="16"/>
        <v>6</v>
      </c>
    </row>
    <row r="453" spans="1:14">
      <c r="A453" s="55" t="str">
        <f t="shared" si="17"/>
        <v>Y0AB0</v>
      </c>
      <c r="B453" s="55">
        <v>0</v>
      </c>
      <c r="C453" t="s">
        <v>2888</v>
      </c>
      <c r="D453" t="s">
        <v>2888</v>
      </c>
      <c r="E453" s="42">
        <v>44834</v>
      </c>
      <c r="F453">
        <v>101101</v>
      </c>
      <c r="G453" t="s">
        <v>2004</v>
      </c>
      <c r="H453" s="191"/>
      <c r="J453">
        <v>26900322157.93</v>
      </c>
      <c r="K453"/>
      <c r="M453" s="191">
        <f t="shared" si="15"/>
        <v>2690.032215793</v>
      </c>
      <c r="N453" t="str">
        <f t="shared" si="16"/>
        <v>0</v>
      </c>
    </row>
    <row r="454" spans="1:14">
      <c r="A454" s="55" t="str">
        <f t="shared" si="17"/>
        <v>Y0AB0</v>
      </c>
      <c r="B454" s="55">
        <v>0</v>
      </c>
      <c r="C454" t="s">
        <v>2888</v>
      </c>
      <c r="D454" t="s">
        <v>2888</v>
      </c>
      <c r="E454" s="42">
        <v>44834</v>
      </c>
      <c r="F454">
        <v>102104</v>
      </c>
      <c r="G454" t="s">
        <v>2007</v>
      </c>
      <c r="H454" s="191"/>
      <c r="J454">
        <v>416833786.5</v>
      </c>
      <c r="K454"/>
      <c r="M454" s="191">
        <f t="shared" si="15"/>
        <v>41.683378650000002</v>
      </c>
      <c r="N454" t="str">
        <f t="shared" si="16"/>
        <v>0</v>
      </c>
    </row>
    <row r="455" spans="1:14">
      <c r="A455" s="55" t="str">
        <f t="shared" si="17"/>
        <v>Y0AB0</v>
      </c>
      <c r="B455" s="55">
        <v>0</v>
      </c>
      <c r="C455" t="s">
        <v>2888</v>
      </c>
      <c r="D455" t="s">
        <v>2888</v>
      </c>
      <c r="E455" s="42">
        <v>44834</v>
      </c>
      <c r="F455">
        <v>106103</v>
      </c>
      <c r="G455" t="s">
        <v>2783</v>
      </c>
      <c r="H455" s="191"/>
      <c r="J455">
        <v>4027829.48</v>
      </c>
      <c r="K455"/>
      <c r="M455" s="191">
        <f t="shared" si="15"/>
        <v>0.40278294799999997</v>
      </c>
      <c r="N455" t="str">
        <f t="shared" si="16"/>
        <v>0</v>
      </c>
    </row>
    <row r="456" spans="1:14">
      <c r="A456" s="55" t="str">
        <f t="shared" si="17"/>
        <v>Y0AB0</v>
      </c>
      <c r="B456" s="55">
        <v>0</v>
      </c>
      <c r="C456" t="s">
        <v>2888</v>
      </c>
      <c r="D456" t="s">
        <v>2888</v>
      </c>
      <c r="E456" s="42">
        <v>44834</v>
      </c>
      <c r="F456">
        <v>106106</v>
      </c>
      <c r="G456" t="s">
        <v>2784</v>
      </c>
      <c r="H456" s="191"/>
      <c r="J456">
        <v>195046.39</v>
      </c>
      <c r="K456"/>
      <c r="M456" s="191">
        <f t="shared" si="15"/>
        <v>1.9504639000000001E-2</v>
      </c>
      <c r="N456" t="str">
        <f t="shared" si="16"/>
        <v>0</v>
      </c>
    </row>
    <row r="457" spans="1:14">
      <c r="A457" s="55" t="str">
        <f t="shared" si="17"/>
        <v>Y0AB0</v>
      </c>
      <c r="B457" s="55">
        <v>0</v>
      </c>
      <c r="C457" t="s">
        <v>2888</v>
      </c>
      <c r="D457" t="s">
        <v>2888</v>
      </c>
      <c r="E457" s="42">
        <v>44834</v>
      </c>
      <c r="F457">
        <v>107111</v>
      </c>
      <c r="G457" t="s">
        <v>2016</v>
      </c>
      <c r="H457" s="191"/>
      <c r="J457">
        <v>714000</v>
      </c>
      <c r="K457"/>
      <c r="M457" s="191">
        <f t="shared" si="15"/>
        <v>7.1400000000000005E-2</v>
      </c>
      <c r="N457" t="str">
        <f t="shared" si="16"/>
        <v>0</v>
      </c>
    </row>
    <row r="458" spans="1:14">
      <c r="A458" s="55" t="str">
        <f t="shared" si="17"/>
        <v>Y0AB0</v>
      </c>
      <c r="B458" s="55">
        <v>0</v>
      </c>
      <c r="C458" t="s">
        <v>2888</v>
      </c>
      <c r="D458" t="s">
        <v>2888</v>
      </c>
      <c r="E458" s="42">
        <v>44834</v>
      </c>
      <c r="F458">
        <v>111126</v>
      </c>
      <c r="G458" t="s">
        <v>2022</v>
      </c>
      <c r="H458" s="191"/>
      <c r="J458">
        <v>67689.62</v>
      </c>
      <c r="K458"/>
      <c r="M458" s="191">
        <f t="shared" si="15"/>
        <v>6.7689619999999999E-3</v>
      </c>
      <c r="N458" t="str">
        <f t="shared" si="16"/>
        <v>0</v>
      </c>
    </row>
    <row r="459" spans="1:14">
      <c r="A459" s="55" t="str">
        <f t="shared" si="17"/>
        <v>Y0AB0</v>
      </c>
      <c r="B459" s="55">
        <v>0</v>
      </c>
      <c r="C459" t="s">
        <v>2888</v>
      </c>
      <c r="D459" t="s">
        <v>2888</v>
      </c>
      <c r="E459" s="42">
        <v>44834</v>
      </c>
      <c r="F459">
        <v>111137</v>
      </c>
      <c r="G459" t="s">
        <v>2027</v>
      </c>
      <c r="H459" s="191"/>
      <c r="J459">
        <v>0.1</v>
      </c>
      <c r="K459"/>
      <c r="M459" s="191">
        <f t="shared" si="15"/>
        <v>1E-8</v>
      </c>
      <c r="N459" t="str">
        <f t="shared" si="16"/>
        <v>0</v>
      </c>
    </row>
    <row r="460" spans="1:14">
      <c r="A460" s="55" t="str">
        <f t="shared" si="17"/>
        <v>Y0AB0</v>
      </c>
      <c r="B460" s="55">
        <v>0</v>
      </c>
      <c r="C460" t="s">
        <v>2888</v>
      </c>
      <c r="D460" t="s">
        <v>2888</v>
      </c>
      <c r="E460" s="42">
        <v>44834</v>
      </c>
      <c r="F460">
        <v>111181</v>
      </c>
      <c r="G460" t="s">
        <v>2028</v>
      </c>
      <c r="H460" s="191"/>
      <c r="J460">
        <v>9654692.5299999993</v>
      </c>
      <c r="K460"/>
      <c r="M460" s="191">
        <f t="shared" si="15"/>
        <v>0.96546925299999997</v>
      </c>
      <c r="N460" t="str">
        <f t="shared" si="16"/>
        <v>0</v>
      </c>
    </row>
    <row r="461" spans="1:14">
      <c r="A461" s="55" t="str">
        <f t="shared" si="17"/>
        <v>Y0AB0</v>
      </c>
      <c r="B461" s="55">
        <v>0</v>
      </c>
      <c r="C461" t="s">
        <v>2888</v>
      </c>
      <c r="D461" t="s">
        <v>2888</v>
      </c>
      <c r="E461" s="42">
        <v>44834</v>
      </c>
      <c r="F461">
        <v>111182</v>
      </c>
      <c r="G461" t="s">
        <v>2029</v>
      </c>
      <c r="H461" s="191"/>
      <c r="J461">
        <v>16136642.49</v>
      </c>
      <c r="K461"/>
      <c r="M461" s="191">
        <f t="shared" si="15"/>
        <v>1.6136642489999999</v>
      </c>
      <c r="N461" t="str">
        <f t="shared" si="16"/>
        <v>0</v>
      </c>
    </row>
    <row r="462" spans="1:14">
      <c r="A462" s="55" t="str">
        <f t="shared" si="17"/>
        <v>Y0AB0</v>
      </c>
      <c r="B462" s="55">
        <v>0</v>
      </c>
      <c r="C462" t="s">
        <v>2888</v>
      </c>
      <c r="D462" t="s">
        <v>2888</v>
      </c>
      <c r="E462" s="42">
        <v>44834</v>
      </c>
      <c r="F462">
        <v>111183</v>
      </c>
      <c r="G462" t="s">
        <v>2030</v>
      </c>
      <c r="H462" s="191"/>
      <c r="J462">
        <v>39889122.689999998</v>
      </c>
      <c r="K462"/>
      <c r="M462" s="191">
        <f t="shared" si="15"/>
        <v>3.9889122689999996</v>
      </c>
      <c r="N462" t="str">
        <f t="shared" si="16"/>
        <v>0</v>
      </c>
    </row>
    <row r="463" spans="1:14">
      <c r="A463" s="55" t="str">
        <f t="shared" si="17"/>
        <v>Y0AB0</v>
      </c>
      <c r="B463" s="55">
        <v>0</v>
      </c>
      <c r="C463" t="s">
        <v>2888</v>
      </c>
      <c r="D463" t="s">
        <v>2888</v>
      </c>
      <c r="E463" s="42">
        <v>44834</v>
      </c>
      <c r="F463">
        <v>111184</v>
      </c>
      <c r="G463" t="s">
        <v>2031</v>
      </c>
      <c r="H463" s="191"/>
      <c r="J463">
        <v>60707067.509999998</v>
      </c>
      <c r="K463"/>
      <c r="M463" s="191">
        <f t="shared" si="15"/>
        <v>6.0707067509999995</v>
      </c>
      <c r="N463" t="str">
        <f t="shared" si="16"/>
        <v>0</v>
      </c>
    </row>
    <row r="464" spans="1:14">
      <c r="A464" s="55" t="str">
        <f t="shared" si="17"/>
        <v>Y0AB0</v>
      </c>
      <c r="B464" s="55">
        <v>0</v>
      </c>
      <c r="C464" t="s">
        <v>2888</v>
      </c>
      <c r="D464" t="s">
        <v>2888</v>
      </c>
      <c r="E464" s="42">
        <v>44834</v>
      </c>
      <c r="F464">
        <v>111220</v>
      </c>
      <c r="G464" t="s">
        <v>2655</v>
      </c>
      <c r="H464" s="191"/>
      <c r="J464">
        <v>44956873.159999996</v>
      </c>
      <c r="K464"/>
      <c r="M464" s="191">
        <f t="shared" si="15"/>
        <v>4.4956873159999997</v>
      </c>
      <c r="N464" t="str">
        <f t="shared" si="16"/>
        <v>0</v>
      </c>
    </row>
    <row r="465" spans="1:14">
      <c r="A465" s="55" t="str">
        <f t="shared" si="17"/>
        <v>Y0AB0</v>
      </c>
      <c r="B465" s="55">
        <v>0</v>
      </c>
      <c r="C465" t="s">
        <v>2888</v>
      </c>
      <c r="D465" t="s">
        <v>2888</v>
      </c>
      <c r="E465" s="42">
        <v>44834</v>
      </c>
      <c r="F465">
        <v>111221</v>
      </c>
      <c r="G465" t="s">
        <v>2656</v>
      </c>
      <c r="H465" s="191"/>
      <c r="J465">
        <v>-44956873.159999996</v>
      </c>
      <c r="K465"/>
      <c r="M465" s="191">
        <f t="shared" si="15"/>
        <v>-4.4956873159999997</v>
      </c>
      <c r="N465" t="str">
        <f t="shared" si="16"/>
        <v>0</v>
      </c>
    </row>
    <row r="466" spans="1:14">
      <c r="A466" s="55" t="str">
        <f t="shared" si="17"/>
        <v>Y0AB0</v>
      </c>
      <c r="B466" s="55">
        <v>0</v>
      </c>
      <c r="C466" t="s">
        <v>2888</v>
      </c>
      <c r="D466" t="s">
        <v>2888</v>
      </c>
      <c r="E466" s="42">
        <v>44834</v>
      </c>
      <c r="F466">
        <v>141280</v>
      </c>
      <c r="G466" t="s">
        <v>2036</v>
      </c>
      <c r="H466" s="191"/>
      <c r="J466">
        <v>28915752.890000001</v>
      </c>
      <c r="K466"/>
      <c r="M466" s="191">
        <f t="shared" si="15"/>
        <v>2.8915752889999999</v>
      </c>
      <c r="N466" t="str">
        <f t="shared" si="16"/>
        <v>0</v>
      </c>
    </row>
    <row r="467" spans="1:14">
      <c r="A467" s="55" t="str">
        <f t="shared" si="17"/>
        <v>Y0AB0</v>
      </c>
      <c r="B467" s="55">
        <v>0</v>
      </c>
      <c r="C467" t="s">
        <v>2888</v>
      </c>
      <c r="D467" t="s">
        <v>2888</v>
      </c>
      <c r="E467" s="42">
        <v>44834</v>
      </c>
      <c r="F467">
        <v>141294</v>
      </c>
      <c r="G467" t="s">
        <v>2039</v>
      </c>
      <c r="H467" s="191"/>
      <c r="J467">
        <v>-500</v>
      </c>
      <c r="K467"/>
      <c r="M467" s="191">
        <f t="shared" si="15"/>
        <v>-5.0000000000000002E-5</v>
      </c>
      <c r="N467" t="str">
        <f t="shared" si="16"/>
        <v>0</v>
      </c>
    </row>
    <row r="468" spans="1:14">
      <c r="A468" s="55" t="str">
        <f t="shared" si="17"/>
        <v>Y0AB0</v>
      </c>
      <c r="B468" s="55">
        <v>0</v>
      </c>
      <c r="C468" t="s">
        <v>2888</v>
      </c>
      <c r="D468" t="s">
        <v>2888</v>
      </c>
      <c r="E468" s="42">
        <v>44834</v>
      </c>
      <c r="F468">
        <v>141366</v>
      </c>
      <c r="G468" t="s">
        <v>2857</v>
      </c>
      <c r="H468" s="191"/>
      <c r="J468">
        <v>27767.3</v>
      </c>
      <c r="K468"/>
      <c r="M468" s="191">
        <f t="shared" si="15"/>
        <v>2.7767299999999998E-3</v>
      </c>
      <c r="N468" t="str">
        <f t="shared" si="16"/>
        <v>0</v>
      </c>
    </row>
    <row r="469" spans="1:14">
      <c r="A469" s="55" t="str">
        <f t="shared" si="17"/>
        <v>Y0AB0</v>
      </c>
      <c r="B469" s="55">
        <v>0</v>
      </c>
      <c r="C469" t="s">
        <v>2888</v>
      </c>
      <c r="D469" t="s">
        <v>2888</v>
      </c>
      <c r="E469" s="42">
        <v>44834</v>
      </c>
      <c r="F469">
        <v>141379</v>
      </c>
      <c r="G469" t="s">
        <v>2961</v>
      </c>
      <c r="H469" s="191"/>
      <c r="J469">
        <v>-47000</v>
      </c>
      <c r="K469"/>
      <c r="M469" s="191">
        <f t="shared" si="15"/>
        <v>-4.7000000000000002E-3</v>
      </c>
      <c r="N469" t="str">
        <f t="shared" si="16"/>
        <v>0</v>
      </c>
    </row>
    <row r="470" spans="1:14">
      <c r="A470" s="55" t="str">
        <f t="shared" si="17"/>
        <v>Y0AB0</v>
      </c>
      <c r="B470" s="55">
        <v>0</v>
      </c>
      <c r="C470" t="s">
        <v>2888</v>
      </c>
      <c r="D470" t="s">
        <v>2888</v>
      </c>
      <c r="E470" s="42">
        <v>44834</v>
      </c>
      <c r="F470">
        <v>141382</v>
      </c>
      <c r="G470" t="s">
        <v>2052</v>
      </c>
      <c r="H470" s="191"/>
      <c r="J470">
        <v>0</v>
      </c>
      <c r="K470"/>
      <c r="M470" s="191">
        <f t="shared" si="15"/>
        <v>0</v>
      </c>
      <c r="N470" t="str">
        <f t="shared" si="16"/>
        <v>0</v>
      </c>
    </row>
    <row r="471" spans="1:14">
      <c r="A471" s="55" t="str">
        <f t="shared" si="17"/>
        <v>Y0AB0</v>
      </c>
      <c r="B471" s="55">
        <v>0</v>
      </c>
      <c r="C471" t="s">
        <v>2888</v>
      </c>
      <c r="D471" t="s">
        <v>2888</v>
      </c>
      <c r="E471" s="42">
        <v>44834</v>
      </c>
      <c r="F471">
        <v>141398</v>
      </c>
      <c r="G471" t="s">
        <v>2911</v>
      </c>
      <c r="H471" s="191"/>
      <c r="J471">
        <v>0</v>
      </c>
      <c r="K471"/>
      <c r="M471" s="191">
        <f t="shared" si="15"/>
        <v>0</v>
      </c>
      <c r="N471" t="str">
        <f t="shared" si="16"/>
        <v>0</v>
      </c>
    </row>
    <row r="472" spans="1:14">
      <c r="A472" s="55" t="str">
        <f t="shared" si="17"/>
        <v>Y0AB0</v>
      </c>
      <c r="B472" s="55">
        <v>0</v>
      </c>
      <c r="C472" t="s">
        <v>2888</v>
      </c>
      <c r="D472" t="s">
        <v>2888</v>
      </c>
      <c r="E472" s="42">
        <v>44834</v>
      </c>
      <c r="F472">
        <v>141399</v>
      </c>
      <c r="G472" t="s">
        <v>2912</v>
      </c>
      <c r="H472" s="191"/>
      <c r="J472">
        <v>0</v>
      </c>
      <c r="K472"/>
      <c r="M472" s="191">
        <f t="shared" si="15"/>
        <v>0</v>
      </c>
      <c r="N472" t="str">
        <f t="shared" si="16"/>
        <v>0</v>
      </c>
    </row>
    <row r="473" spans="1:14">
      <c r="A473" s="55" t="str">
        <f t="shared" si="17"/>
        <v>Y0AB0</v>
      </c>
      <c r="B473" s="55">
        <v>0</v>
      </c>
      <c r="C473" t="s">
        <v>2888</v>
      </c>
      <c r="D473" t="s">
        <v>2888</v>
      </c>
      <c r="E473" s="42">
        <v>44834</v>
      </c>
      <c r="F473">
        <v>141627</v>
      </c>
      <c r="G473" t="s">
        <v>2072</v>
      </c>
      <c r="H473" s="191"/>
      <c r="J473">
        <v>0</v>
      </c>
      <c r="K473"/>
      <c r="M473" s="191">
        <f t="shared" si="15"/>
        <v>0</v>
      </c>
      <c r="N473" t="str">
        <f t="shared" si="16"/>
        <v>0</v>
      </c>
    </row>
    <row r="474" spans="1:14">
      <c r="A474" s="55" t="str">
        <f t="shared" si="17"/>
        <v>Y0AB0</v>
      </c>
      <c r="B474" s="55">
        <v>0</v>
      </c>
      <c r="C474" t="s">
        <v>2888</v>
      </c>
      <c r="D474" t="s">
        <v>2888</v>
      </c>
      <c r="E474" s="42">
        <v>44834</v>
      </c>
      <c r="F474">
        <v>141647</v>
      </c>
      <c r="G474" t="s">
        <v>2073</v>
      </c>
      <c r="H474" s="191"/>
      <c r="J474">
        <v>-329000</v>
      </c>
      <c r="K474"/>
      <c r="M474" s="191">
        <f t="shared" si="15"/>
        <v>-3.2899999999999999E-2</v>
      </c>
      <c r="N474" t="str">
        <f t="shared" si="16"/>
        <v>0</v>
      </c>
    </row>
    <row r="475" spans="1:14">
      <c r="A475" s="55" t="str">
        <f t="shared" si="17"/>
        <v>Y0AB0</v>
      </c>
      <c r="B475" s="55">
        <v>0</v>
      </c>
      <c r="C475" t="s">
        <v>2888</v>
      </c>
      <c r="D475" t="s">
        <v>2888</v>
      </c>
      <c r="E475" s="42">
        <v>44834</v>
      </c>
      <c r="F475">
        <v>141653</v>
      </c>
      <c r="G475" t="s">
        <v>2074</v>
      </c>
      <c r="H475" s="191"/>
      <c r="J475">
        <v>0</v>
      </c>
      <c r="K475"/>
      <c r="M475" s="191">
        <f t="shared" si="15"/>
        <v>0</v>
      </c>
      <c r="N475" t="str">
        <f t="shared" si="16"/>
        <v>0</v>
      </c>
    </row>
    <row r="476" spans="1:14">
      <c r="A476" s="55" t="str">
        <f t="shared" si="17"/>
        <v>Y0AB0</v>
      </c>
      <c r="B476" s="55">
        <v>0</v>
      </c>
      <c r="C476" t="s">
        <v>2888</v>
      </c>
      <c r="D476" t="s">
        <v>2888</v>
      </c>
      <c r="E476" s="42">
        <v>44834</v>
      </c>
      <c r="F476">
        <v>141679</v>
      </c>
      <c r="G476" t="s">
        <v>2075</v>
      </c>
      <c r="H476" s="191"/>
      <c r="J476">
        <v>-1000</v>
      </c>
      <c r="K476"/>
      <c r="M476" s="191">
        <f t="shared" si="15"/>
        <v>-1E-4</v>
      </c>
      <c r="N476" t="str">
        <f t="shared" si="16"/>
        <v>0</v>
      </c>
    </row>
    <row r="477" spans="1:14">
      <c r="A477" s="55" t="str">
        <f t="shared" si="17"/>
        <v>Y0AB0</v>
      </c>
      <c r="B477" s="55">
        <v>0</v>
      </c>
      <c r="C477" t="s">
        <v>2888</v>
      </c>
      <c r="D477" t="s">
        <v>2888</v>
      </c>
      <c r="E477" s="42">
        <v>44834</v>
      </c>
      <c r="F477">
        <v>141724</v>
      </c>
      <c r="G477" t="s">
        <v>2076</v>
      </c>
      <c r="H477" s="191"/>
      <c r="J477">
        <v>-66000</v>
      </c>
      <c r="K477"/>
      <c r="M477" s="191">
        <f t="shared" si="15"/>
        <v>-6.6E-3</v>
      </c>
      <c r="N477" t="str">
        <f t="shared" si="16"/>
        <v>0</v>
      </c>
    </row>
    <row r="478" spans="1:14">
      <c r="A478" s="55" t="str">
        <f t="shared" si="17"/>
        <v>Y0AB0</v>
      </c>
      <c r="B478" s="55">
        <v>0</v>
      </c>
      <c r="C478" t="s">
        <v>2888</v>
      </c>
      <c r="D478" t="s">
        <v>2888</v>
      </c>
      <c r="E478" s="42">
        <v>44834</v>
      </c>
      <c r="F478">
        <v>141744</v>
      </c>
      <c r="G478" t="s">
        <v>2087</v>
      </c>
      <c r="H478" s="191"/>
      <c r="J478">
        <v>0</v>
      </c>
      <c r="K478"/>
      <c r="M478" s="191">
        <f t="shared" si="15"/>
        <v>0</v>
      </c>
      <c r="N478" t="str">
        <f t="shared" si="16"/>
        <v>0</v>
      </c>
    </row>
    <row r="479" spans="1:14">
      <c r="A479" s="55" t="str">
        <f t="shared" si="17"/>
        <v>Y0AB0</v>
      </c>
      <c r="B479" s="55">
        <v>0</v>
      </c>
      <c r="C479" t="s">
        <v>2888</v>
      </c>
      <c r="D479" t="s">
        <v>2888</v>
      </c>
      <c r="E479" s="42">
        <v>44834</v>
      </c>
      <c r="F479">
        <v>141779</v>
      </c>
      <c r="G479" t="s">
        <v>2114</v>
      </c>
      <c r="H479" s="191"/>
      <c r="J479">
        <v>-18500</v>
      </c>
      <c r="K479"/>
      <c r="M479" s="191">
        <f t="shared" si="15"/>
        <v>-1.8500000000000001E-3</v>
      </c>
      <c r="N479" t="str">
        <f t="shared" si="16"/>
        <v>0</v>
      </c>
    </row>
    <row r="480" spans="1:14">
      <c r="A480" s="55" t="str">
        <f t="shared" si="17"/>
        <v>Y0AB0</v>
      </c>
      <c r="B480" s="55">
        <v>0</v>
      </c>
      <c r="C480" t="s">
        <v>2888</v>
      </c>
      <c r="D480" t="s">
        <v>2888</v>
      </c>
      <c r="E480" s="42">
        <v>44834</v>
      </c>
      <c r="F480">
        <v>141789</v>
      </c>
      <c r="G480" t="s">
        <v>2122</v>
      </c>
      <c r="H480" s="191"/>
      <c r="J480">
        <v>0</v>
      </c>
      <c r="K480"/>
      <c r="M480" s="191">
        <f t="shared" si="15"/>
        <v>0</v>
      </c>
      <c r="N480" t="str">
        <f t="shared" si="16"/>
        <v>0</v>
      </c>
    </row>
    <row r="481" spans="1:14">
      <c r="A481" s="55" t="str">
        <f t="shared" si="17"/>
        <v>Y0AB0</v>
      </c>
      <c r="B481" s="55">
        <v>0</v>
      </c>
      <c r="C481" t="s">
        <v>2888</v>
      </c>
      <c r="D481" t="s">
        <v>2888</v>
      </c>
      <c r="E481" s="42">
        <v>44834</v>
      </c>
      <c r="F481">
        <v>142036</v>
      </c>
      <c r="G481" t="s">
        <v>2127</v>
      </c>
      <c r="H481" s="191"/>
      <c r="J481">
        <v>10000</v>
      </c>
      <c r="K481"/>
      <c r="M481" s="191">
        <f t="shared" si="15"/>
        <v>1E-3</v>
      </c>
      <c r="N481" t="str">
        <f t="shared" si="16"/>
        <v>0</v>
      </c>
    </row>
    <row r="482" spans="1:14">
      <c r="A482" s="55" t="str">
        <f t="shared" si="17"/>
        <v>Y0AB0</v>
      </c>
      <c r="B482" s="55">
        <v>0</v>
      </c>
      <c r="C482" t="s">
        <v>2888</v>
      </c>
      <c r="D482" t="s">
        <v>2888</v>
      </c>
      <c r="E482" s="42">
        <v>44834</v>
      </c>
      <c r="F482">
        <v>142044</v>
      </c>
      <c r="G482" t="s">
        <v>2132</v>
      </c>
      <c r="H482" s="191"/>
      <c r="J482">
        <v>8000</v>
      </c>
      <c r="K482"/>
      <c r="M482" s="191">
        <f t="shared" si="15"/>
        <v>8.0000000000000004E-4</v>
      </c>
      <c r="N482" t="str">
        <f t="shared" si="16"/>
        <v>0</v>
      </c>
    </row>
    <row r="483" spans="1:14">
      <c r="A483" s="55" t="str">
        <f t="shared" si="17"/>
        <v>Y0AB0</v>
      </c>
      <c r="B483" s="55">
        <v>0</v>
      </c>
      <c r="C483" t="s">
        <v>2888</v>
      </c>
      <c r="D483" t="s">
        <v>2888</v>
      </c>
      <c r="E483" s="42">
        <v>44834</v>
      </c>
      <c r="F483">
        <v>142075</v>
      </c>
      <c r="G483" t="s">
        <v>2545</v>
      </c>
      <c r="H483" s="191"/>
      <c r="J483">
        <v>14902086.880000001</v>
      </c>
      <c r="K483"/>
      <c r="M483" s="191">
        <f t="shared" si="15"/>
        <v>1.4902086880000001</v>
      </c>
      <c r="N483" t="str">
        <f t="shared" si="16"/>
        <v>0</v>
      </c>
    </row>
    <row r="484" spans="1:14">
      <c r="A484" s="55" t="e">
        <f t="shared" si="17"/>
        <v>#N/A</v>
      </c>
      <c r="B484" s="55" t="e">
        <v>#N/A</v>
      </c>
      <c r="C484" t="s">
        <v>2888</v>
      </c>
      <c r="D484" t="s">
        <v>2888</v>
      </c>
      <c r="E484" s="42">
        <v>44834</v>
      </c>
      <c r="F484">
        <v>142077</v>
      </c>
      <c r="G484" t="s">
        <v>2913</v>
      </c>
      <c r="H484" s="191"/>
      <c r="J484">
        <v>36307355.439999998</v>
      </c>
      <c r="K484"/>
      <c r="M484" s="191">
        <f t="shared" si="15"/>
        <v>3.6307355439999998</v>
      </c>
      <c r="N484" t="e">
        <f t="shared" si="16"/>
        <v>#N/A</v>
      </c>
    </row>
    <row r="485" spans="1:14">
      <c r="A485" s="55" t="str">
        <f t="shared" si="17"/>
        <v>Y0AB0</v>
      </c>
      <c r="B485" s="55">
        <v>0</v>
      </c>
      <c r="C485" t="s">
        <v>2888</v>
      </c>
      <c r="D485" t="s">
        <v>2888</v>
      </c>
      <c r="E485" s="42">
        <v>44834</v>
      </c>
      <c r="F485">
        <v>142186</v>
      </c>
      <c r="G485" t="s">
        <v>2585</v>
      </c>
      <c r="H485" s="191"/>
      <c r="J485">
        <v>20000</v>
      </c>
      <c r="K485"/>
      <c r="M485" s="191">
        <f t="shared" si="15"/>
        <v>2E-3</v>
      </c>
      <c r="N485" t="str">
        <f t="shared" si="16"/>
        <v>0</v>
      </c>
    </row>
    <row r="486" spans="1:14">
      <c r="A486" s="55" t="str">
        <f t="shared" si="17"/>
        <v>Y0AB0</v>
      </c>
      <c r="B486" s="55">
        <v>0</v>
      </c>
      <c r="C486" t="s">
        <v>2888</v>
      </c>
      <c r="D486" t="s">
        <v>2888</v>
      </c>
      <c r="E486" s="42">
        <v>44834</v>
      </c>
      <c r="F486">
        <v>160101</v>
      </c>
      <c r="G486" t="s">
        <v>2149</v>
      </c>
      <c r="H486" s="191"/>
      <c r="J486">
        <v>62619710.539999999</v>
      </c>
      <c r="K486"/>
      <c r="M486" s="191">
        <f t="shared" si="15"/>
        <v>6.261971054</v>
      </c>
      <c r="N486" t="str">
        <f t="shared" si="16"/>
        <v>0</v>
      </c>
    </row>
    <row r="487" spans="1:14">
      <c r="A487" s="55" t="str">
        <f t="shared" si="17"/>
        <v>Y0AB0</v>
      </c>
      <c r="B487" s="55">
        <v>0</v>
      </c>
      <c r="C487" t="s">
        <v>2888</v>
      </c>
      <c r="D487" t="s">
        <v>2888</v>
      </c>
      <c r="E487" s="42">
        <v>44834</v>
      </c>
      <c r="F487">
        <v>160118</v>
      </c>
      <c r="G487" t="s">
        <v>2152</v>
      </c>
      <c r="H487" s="191"/>
      <c r="J487">
        <v>0</v>
      </c>
      <c r="K487"/>
      <c r="M487" s="191">
        <f t="shared" si="15"/>
        <v>0</v>
      </c>
      <c r="N487" t="str">
        <f t="shared" si="16"/>
        <v>0</v>
      </c>
    </row>
    <row r="488" spans="1:14">
      <c r="A488" s="55" t="str">
        <f t="shared" si="17"/>
        <v>Y0AB0</v>
      </c>
      <c r="B488" s="55">
        <v>0</v>
      </c>
      <c r="C488" t="s">
        <v>2888</v>
      </c>
      <c r="D488" t="s">
        <v>2888</v>
      </c>
      <c r="E488" s="42">
        <v>44834</v>
      </c>
      <c r="F488">
        <v>160202</v>
      </c>
      <c r="G488" t="s">
        <v>2158</v>
      </c>
      <c r="H488" s="191"/>
      <c r="J488">
        <v>0</v>
      </c>
      <c r="K488"/>
      <c r="M488" s="191">
        <f t="shared" si="15"/>
        <v>0</v>
      </c>
      <c r="N488" t="str">
        <f t="shared" si="16"/>
        <v>0</v>
      </c>
    </row>
    <row r="489" spans="1:14">
      <c r="A489" s="55" t="str">
        <f t="shared" si="17"/>
        <v>Y0AB0</v>
      </c>
      <c r="B489" s="55">
        <v>0</v>
      </c>
      <c r="C489" t="s">
        <v>2888</v>
      </c>
      <c r="D489" t="s">
        <v>2888</v>
      </c>
      <c r="E489" s="42">
        <v>44834</v>
      </c>
      <c r="F489">
        <v>160206</v>
      </c>
      <c r="G489" t="s">
        <v>2159</v>
      </c>
      <c r="H489" s="191"/>
      <c r="J489">
        <v>92982.53</v>
      </c>
      <c r="K489"/>
      <c r="M489" s="191">
        <f t="shared" si="15"/>
        <v>9.2982529999999994E-3</v>
      </c>
      <c r="N489" t="str">
        <f t="shared" si="16"/>
        <v>0</v>
      </c>
    </row>
    <row r="490" spans="1:14">
      <c r="A490" s="55" t="str">
        <f t="shared" si="17"/>
        <v>Y0AB0</v>
      </c>
      <c r="B490" s="55">
        <v>0</v>
      </c>
      <c r="C490" t="s">
        <v>2888</v>
      </c>
      <c r="D490" t="s">
        <v>2888</v>
      </c>
      <c r="E490" s="42">
        <v>44834</v>
      </c>
      <c r="F490">
        <v>160207</v>
      </c>
      <c r="G490" t="s">
        <v>2160</v>
      </c>
      <c r="H490" s="191"/>
      <c r="J490">
        <v>0</v>
      </c>
      <c r="K490"/>
      <c r="M490" s="191">
        <f t="shared" si="15"/>
        <v>0</v>
      </c>
      <c r="N490" t="str">
        <f t="shared" si="16"/>
        <v>0</v>
      </c>
    </row>
    <row r="491" spans="1:14">
      <c r="A491" s="55" t="str">
        <f t="shared" si="17"/>
        <v>Y0AB0</v>
      </c>
      <c r="B491" s="55">
        <v>0</v>
      </c>
      <c r="C491" t="s">
        <v>2888</v>
      </c>
      <c r="D491" t="s">
        <v>2888</v>
      </c>
      <c r="E491" s="42">
        <v>44834</v>
      </c>
      <c r="F491">
        <v>170101</v>
      </c>
      <c r="G491" t="s">
        <v>2163</v>
      </c>
      <c r="H491" s="191"/>
      <c r="J491">
        <v>4524155724.8199997</v>
      </c>
      <c r="K491"/>
      <c r="M491" s="191">
        <f t="shared" si="15"/>
        <v>452.41557248199996</v>
      </c>
      <c r="N491" t="str">
        <f t="shared" si="16"/>
        <v>0</v>
      </c>
    </row>
    <row r="492" spans="1:14">
      <c r="A492" s="55" t="str">
        <f t="shared" si="17"/>
        <v>Y0AB0</v>
      </c>
      <c r="B492" s="55">
        <v>0</v>
      </c>
      <c r="C492" t="s">
        <v>2888</v>
      </c>
      <c r="D492" t="s">
        <v>2888</v>
      </c>
      <c r="E492" s="42">
        <v>44834</v>
      </c>
      <c r="F492">
        <v>201276</v>
      </c>
      <c r="G492" t="s">
        <v>2209</v>
      </c>
      <c r="H492" s="191"/>
      <c r="J492">
        <v>443369741.75</v>
      </c>
      <c r="K492"/>
      <c r="M492" s="191">
        <f t="shared" si="15"/>
        <v>44.336974175000002</v>
      </c>
      <c r="N492" t="str">
        <f t="shared" si="16"/>
        <v>0</v>
      </c>
    </row>
    <row r="493" spans="1:14">
      <c r="A493" s="55" t="str">
        <f t="shared" si="17"/>
        <v>Y0AB1.2</v>
      </c>
      <c r="B493" s="55">
        <v>1.2</v>
      </c>
      <c r="C493" t="s">
        <v>2888</v>
      </c>
      <c r="D493" t="s">
        <v>2888</v>
      </c>
      <c r="E493" s="42">
        <v>44834</v>
      </c>
      <c r="F493">
        <v>201277</v>
      </c>
      <c r="G493" t="s">
        <v>2210</v>
      </c>
      <c r="H493" s="191"/>
      <c r="J493">
        <v>-3134508736.4000001</v>
      </c>
      <c r="K493"/>
      <c r="M493" s="191">
        <f t="shared" ref="M493:M556" si="18">J493/10000000</f>
        <v>-313.45087364</v>
      </c>
      <c r="N493" t="str">
        <f t="shared" si="16"/>
        <v>1</v>
      </c>
    </row>
    <row r="494" spans="1:14">
      <c r="A494" s="55" t="str">
        <f t="shared" si="17"/>
        <v>Y0AB0</v>
      </c>
      <c r="B494" s="55">
        <v>0</v>
      </c>
      <c r="C494" t="s">
        <v>2888</v>
      </c>
      <c r="D494" t="s">
        <v>2888</v>
      </c>
      <c r="E494" s="42">
        <v>44834</v>
      </c>
      <c r="F494">
        <v>201297</v>
      </c>
      <c r="G494" t="s">
        <v>2211</v>
      </c>
      <c r="H494" s="191"/>
      <c r="J494">
        <v>729137393.62</v>
      </c>
      <c r="K494"/>
      <c r="M494" s="191">
        <f t="shared" si="18"/>
        <v>72.913739362000001</v>
      </c>
      <c r="N494" t="str">
        <f t="shared" ref="N494:N557" si="19">LEFT(B494,1)</f>
        <v>0</v>
      </c>
    </row>
    <row r="495" spans="1:14">
      <c r="A495" s="55" t="str">
        <f t="shared" si="17"/>
        <v>Y0AB1.2</v>
      </c>
      <c r="B495" s="55">
        <v>1.2</v>
      </c>
      <c r="C495" t="s">
        <v>2888</v>
      </c>
      <c r="D495" t="s">
        <v>2888</v>
      </c>
      <c r="E495" s="42">
        <v>44834</v>
      </c>
      <c r="F495">
        <v>201298</v>
      </c>
      <c r="G495" t="s">
        <v>2212</v>
      </c>
      <c r="H495" s="191"/>
      <c r="J495">
        <v>-1630397871.8599999</v>
      </c>
      <c r="K495"/>
      <c r="M495" s="191">
        <f t="shared" si="18"/>
        <v>-163.03978718599998</v>
      </c>
      <c r="N495" t="str">
        <f t="shared" si="19"/>
        <v>1</v>
      </c>
    </row>
    <row r="496" spans="1:14">
      <c r="A496" s="55" t="str">
        <f t="shared" si="17"/>
        <v>Y0AB0</v>
      </c>
      <c r="B496" s="55">
        <v>0</v>
      </c>
      <c r="C496" t="s">
        <v>2888</v>
      </c>
      <c r="D496" t="s">
        <v>2888</v>
      </c>
      <c r="E496" s="42">
        <v>44834</v>
      </c>
      <c r="F496">
        <v>201349</v>
      </c>
      <c r="G496" t="s">
        <v>2224</v>
      </c>
      <c r="H496" s="191"/>
      <c r="J496">
        <v>-75555978.280000001</v>
      </c>
      <c r="K496"/>
      <c r="M496" s="191">
        <f t="shared" si="18"/>
        <v>-7.5555978279999998</v>
      </c>
      <c r="N496" t="str">
        <f t="shared" si="19"/>
        <v>0</v>
      </c>
    </row>
    <row r="497" spans="1:14">
      <c r="A497" s="55" t="str">
        <f t="shared" si="17"/>
        <v>Y0AB0</v>
      </c>
      <c r="B497" s="55">
        <v>0</v>
      </c>
      <c r="C497" t="s">
        <v>2888</v>
      </c>
      <c r="D497" t="s">
        <v>2888</v>
      </c>
      <c r="E497" s="42">
        <v>44834</v>
      </c>
      <c r="F497">
        <v>201351</v>
      </c>
      <c r="G497" t="s">
        <v>2225</v>
      </c>
      <c r="H497" s="191"/>
      <c r="J497">
        <v>-588002341.60000002</v>
      </c>
      <c r="K497"/>
      <c r="M497" s="191">
        <f t="shared" si="18"/>
        <v>-58.800234160000002</v>
      </c>
      <c r="N497" t="str">
        <f t="shared" si="19"/>
        <v>0</v>
      </c>
    </row>
    <row r="498" spans="1:14">
      <c r="A498" s="55" t="str">
        <f t="shared" si="17"/>
        <v>Y0AB1.2</v>
      </c>
      <c r="B498" s="55">
        <v>1.2</v>
      </c>
      <c r="C498" t="s">
        <v>2888</v>
      </c>
      <c r="D498" t="s">
        <v>2888</v>
      </c>
      <c r="E498" s="42">
        <v>44834</v>
      </c>
      <c r="F498">
        <v>201364</v>
      </c>
      <c r="G498" t="s">
        <v>2232</v>
      </c>
      <c r="H498" s="191"/>
      <c r="J498">
        <v>-66501306.810000002</v>
      </c>
      <c r="K498"/>
      <c r="M498" s="191">
        <f t="shared" si="18"/>
        <v>-6.6501306810000003</v>
      </c>
      <c r="N498" t="str">
        <f t="shared" si="19"/>
        <v>1</v>
      </c>
    </row>
    <row r="499" spans="1:14">
      <c r="A499" s="55" t="str">
        <f t="shared" si="17"/>
        <v>Y0AB1.2</v>
      </c>
      <c r="B499" s="55">
        <v>1.2</v>
      </c>
      <c r="C499" t="s">
        <v>2888</v>
      </c>
      <c r="D499" t="s">
        <v>2888</v>
      </c>
      <c r="E499" s="42">
        <v>44834</v>
      </c>
      <c r="F499">
        <v>201366</v>
      </c>
      <c r="G499" t="s">
        <v>2233</v>
      </c>
      <c r="H499" s="191"/>
      <c r="J499">
        <v>-377796767.86000001</v>
      </c>
      <c r="K499"/>
      <c r="M499" s="191">
        <f t="shared" si="18"/>
        <v>-37.779676786000003</v>
      </c>
      <c r="N499" t="str">
        <f t="shared" si="19"/>
        <v>1</v>
      </c>
    </row>
    <row r="500" spans="1:14">
      <c r="A500" s="55" t="str">
        <f t="shared" si="17"/>
        <v>Y0AB0</v>
      </c>
      <c r="B500" s="55">
        <v>0</v>
      </c>
      <c r="C500" t="s">
        <v>2888</v>
      </c>
      <c r="D500" t="s">
        <v>2888</v>
      </c>
      <c r="E500" s="42">
        <v>44834</v>
      </c>
      <c r="F500">
        <v>210103</v>
      </c>
      <c r="G500" t="s">
        <v>2240</v>
      </c>
      <c r="H500" s="191"/>
      <c r="J500">
        <v>-20722.04</v>
      </c>
      <c r="K500"/>
      <c r="M500" s="191">
        <f t="shared" si="18"/>
        <v>-2.0722040000000002E-3</v>
      </c>
      <c r="N500" t="str">
        <f t="shared" si="19"/>
        <v>0</v>
      </c>
    </row>
    <row r="501" spans="1:14">
      <c r="A501" s="55" t="str">
        <f t="shared" si="17"/>
        <v>Y0AB0</v>
      </c>
      <c r="B501" s="55">
        <v>0</v>
      </c>
      <c r="C501" t="s">
        <v>2888</v>
      </c>
      <c r="D501" t="s">
        <v>2888</v>
      </c>
      <c r="E501" s="42">
        <v>44834</v>
      </c>
      <c r="F501">
        <v>210117</v>
      </c>
      <c r="G501" t="s">
        <v>2242</v>
      </c>
      <c r="H501" s="191"/>
      <c r="J501">
        <v>-8159077.4500000002</v>
      </c>
      <c r="K501"/>
      <c r="M501" s="191">
        <f t="shared" si="18"/>
        <v>-0.81590774500000007</v>
      </c>
      <c r="N501" t="str">
        <f t="shared" si="19"/>
        <v>0</v>
      </c>
    </row>
    <row r="502" spans="1:14">
      <c r="A502" s="55" t="str">
        <f t="shared" si="17"/>
        <v>Y0AB0</v>
      </c>
      <c r="B502" s="55">
        <v>0</v>
      </c>
      <c r="C502" t="s">
        <v>2888</v>
      </c>
      <c r="D502" t="s">
        <v>2888</v>
      </c>
      <c r="E502" s="42">
        <v>44834</v>
      </c>
      <c r="F502">
        <v>210132</v>
      </c>
      <c r="G502" t="s">
        <v>2244</v>
      </c>
      <c r="H502" s="191"/>
      <c r="J502">
        <v>-4487.01</v>
      </c>
      <c r="K502"/>
      <c r="M502" s="191">
        <f t="shared" si="18"/>
        <v>-4.4870100000000003E-4</v>
      </c>
      <c r="N502" t="str">
        <f t="shared" si="19"/>
        <v>0</v>
      </c>
    </row>
    <row r="503" spans="1:14">
      <c r="A503" s="55" t="str">
        <f t="shared" si="17"/>
        <v>Y0AB0</v>
      </c>
      <c r="B503" s="55">
        <v>0</v>
      </c>
      <c r="C503" t="s">
        <v>2888</v>
      </c>
      <c r="D503" t="s">
        <v>2888</v>
      </c>
      <c r="E503" s="42">
        <v>44834</v>
      </c>
      <c r="F503">
        <v>210138</v>
      </c>
      <c r="G503" t="s">
        <v>2791</v>
      </c>
      <c r="H503" s="191"/>
      <c r="J503">
        <v>2993.55</v>
      </c>
      <c r="K503"/>
      <c r="M503" s="191">
        <f t="shared" si="18"/>
        <v>2.9935500000000001E-4</v>
      </c>
      <c r="N503" t="str">
        <f t="shared" si="19"/>
        <v>0</v>
      </c>
    </row>
    <row r="504" spans="1:14">
      <c r="A504" s="55" t="str">
        <f t="shared" si="17"/>
        <v>Y0AB0</v>
      </c>
      <c r="B504" s="55">
        <v>0</v>
      </c>
      <c r="C504" t="s">
        <v>2888</v>
      </c>
      <c r="D504" t="s">
        <v>2888</v>
      </c>
      <c r="E504" s="42">
        <v>44834</v>
      </c>
      <c r="F504">
        <v>210140</v>
      </c>
      <c r="G504" t="s">
        <v>2245</v>
      </c>
      <c r="H504" s="191"/>
      <c r="J504">
        <v>-167080.91</v>
      </c>
      <c r="K504"/>
      <c r="M504" s="191">
        <f t="shared" si="18"/>
        <v>-1.6708091000000001E-2</v>
      </c>
      <c r="N504" t="str">
        <f t="shared" si="19"/>
        <v>0</v>
      </c>
    </row>
    <row r="505" spans="1:14">
      <c r="A505" s="55" t="str">
        <f t="shared" si="17"/>
        <v>Y0AB0</v>
      </c>
      <c r="B505" s="55">
        <v>0</v>
      </c>
      <c r="C505" t="s">
        <v>2888</v>
      </c>
      <c r="D505" t="s">
        <v>2888</v>
      </c>
      <c r="E505" s="42">
        <v>44834</v>
      </c>
      <c r="F505">
        <v>210210</v>
      </c>
      <c r="G505" t="s">
        <v>2246</v>
      </c>
      <c r="H505" s="191"/>
      <c r="J505">
        <v>-60060523.789999999</v>
      </c>
      <c r="K505"/>
      <c r="M505" s="191">
        <f t="shared" si="18"/>
        <v>-6.0060523789999998</v>
      </c>
      <c r="N505" t="str">
        <f t="shared" si="19"/>
        <v>0</v>
      </c>
    </row>
    <row r="506" spans="1:14">
      <c r="A506" s="55" t="str">
        <f t="shared" si="17"/>
        <v>Y0AB0</v>
      </c>
      <c r="B506" s="55">
        <v>0</v>
      </c>
      <c r="C506" t="s">
        <v>2888</v>
      </c>
      <c r="D506" t="s">
        <v>2888</v>
      </c>
      <c r="E506" s="42">
        <v>44834</v>
      </c>
      <c r="F506">
        <v>210667</v>
      </c>
      <c r="G506" t="s">
        <v>2862</v>
      </c>
      <c r="H506" s="191"/>
      <c r="J506">
        <v>-58789.02</v>
      </c>
      <c r="K506"/>
      <c r="M506" s="191">
        <f t="shared" si="18"/>
        <v>-5.8789020000000001E-3</v>
      </c>
      <c r="N506" t="str">
        <f t="shared" si="19"/>
        <v>0</v>
      </c>
    </row>
    <row r="507" spans="1:14">
      <c r="A507" s="55" t="str">
        <f t="shared" si="17"/>
        <v>Y0AB0</v>
      </c>
      <c r="B507" s="55">
        <v>0</v>
      </c>
      <c r="C507" t="s">
        <v>2888</v>
      </c>
      <c r="D507" t="s">
        <v>2888</v>
      </c>
      <c r="E507" s="42">
        <v>44834</v>
      </c>
      <c r="F507">
        <v>210766</v>
      </c>
      <c r="G507" t="s">
        <v>2748</v>
      </c>
      <c r="H507" s="191"/>
      <c r="J507">
        <v>9472.24</v>
      </c>
      <c r="K507"/>
      <c r="M507" s="191">
        <f t="shared" si="18"/>
        <v>9.4722399999999998E-4</v>
      </c>
      <c r="N507" t="str">
        <f t="shared" si="19"/>
        <v>0</v>
      </c>
    </row>
    <row r="508" spans="1:14">
      <c r="A508" s="55" t="str">
        <f t="shared" si="17"/>
        <v>Y0AB0</v>
      </c>
      <c r="B508" s="55">
        <v>0</v>
      </c>
      <c r="C508" t="s">
        <v>2888</v>
      </c>
      <c r="D508" t="s">
        <v>2888</v>
      </c>
      <c r="E508" s="42">
        <v>44834</v>
      </c>
      <c r="F508">
        <v>211103</v>
      </c>
      <c r="G508" t="s">
        <v>2249</v>
      </c>
      <c r="H508" s="191"/>
      <c r="J508">
        <v>-3594.28</v>
      </c>
      <c r="K508"/>
      <c r="M508" s="191">
        <f t="shared" si="18"/>
        <v>-3.5942800000000002E-4</v>
      </c>
      <c r="N508" t="str">
        <f t="shared" si="19"/>
        <v>0</v>
      </c>
    </row>
    <row r="509" spans="1:14">
      <c r="A509" s="55" t="str">
        <f t="shared" si="17"/>
        <v>Y0AB0</v>
      </c>
      <c r="B509" s="55">
        <v>0</v>
      </c>
      <c r="C509" t="s">
        <v>2888</v>
      </c>
      <c r="D509" t="s">
        <v>2888</v>
      </c>
      <c r="E509" s="42">
        <v>44834</v>
      </c>
      <c r="F509">
        <v>211106</v>
      </c>
      <c r="G509" t="s">
        <v>2250</v>
      </c>
      <c r="H509" s="191"/>
      <c r="J509">
        <v>-2416795.23</v>
      </c>
      <c r="K509"/>
      <c r="M509" s="191">
        <f t="shared" si="18"/>
        <v>-0.24167952300000001</v>
      </c>
      <c r="N509" t="str">
        <f t="shared" si="19"/>
        <v>0</v>
      </c>
    </row>
    <row r="510" spans="1:14">
      <c r="A510" s="55" t="str">
        <f t="shared" si="17"/>
        <v>Y0AB0</v>
      </c>
      <c r="B510" s="55">
        <v>0</v>
      </c>
      <c r="C510" t="s">
        <v>2888</v>
      </c>
      <c r="D510" t="s">
        <v>2888</v>
      </c>
      <c r="E510" s="42">
        <v>44834</v>
      </c>
      <c r="F510">
        <v>211120</v>
      </c>
      <c r="G510" t="s">
        <v>852</v>
      </c>
      <c r="H510" s="191"/>
      <c r="J510">
        <v>-4154781.67</v>
      </c>
      <c r="K510"/>
      <c r="M510" s="191">
        <f t="shared" si="18"/>
        <v>-0.41547816700000001</v>
      </c>
      <c r="N510" t="str">
        <f t="shared" si="19"/>
        <v>0</v>
      </c>
    </row>
    <row r="511" spans="1:14">
      <c r="A511" s="55" t="str">
        <f t="shared" si="17"/>
        <v>Y0AB0</v>
      </c>
      <c r="B511" s="55">
        <v>0</v>
      </c>
      <c r="C511" t="s">
        <v>2888</v>
      </c>
      <c r="D511" t="s">
        <v>2888</v>
      </c>
      <c r="E511" s="42">
        <v>44834</v>
      </c>
      <c r="F511">
        <v>211121</v>
      </c>
      <c r="G511" t="s">
        <v>2252</v>
      </c>
      <c r="H511" s="191"/>
      <c r="J511">
        <v>-283587.59000000003</v>
      </c>
      <c r="K511"/>
      <c r="M511" s="191">
        <f t="shared" si="18"/>
        <v>-2.8358759000000004E-2</v>
      </c>
      <c r="N511" t="str">
        <f t="shared" si="19"/>
        <v>0</v>
      </c>
    </row>
    <row r="512" spans="1:14">
      <c r="A512" s="55" t="str">
        <f t="shared" si="17"/>
        <v>Y0AB0</v>
      </c>
      <c r="B512" s="55">
        <v>0</v>
      </c>
      <c r="C512" t="s">
        <v>2888</v>
      </c>
      <c r="D512" t="s">
        <v>2888</v>
      </c>
      <c r="E512" s="42">
        <v>44834</v>
      </c>
      <c r="F512">
        <v>211122</v>
      </c>
      <c r="G512" t="s">
        <v>2253</v>
      </c>
      <c r="H512" s="191"/>
      <c r="J512">
        <v>-4029.41</v>
      </c>
      <c r="K512"/>
      <c r="M512" s="191">
        <f t="shared" si="18"/>
        <v>-4.0294099999999998E-4</v>
      </c>
      <c r="N512" t="str">
        <f t="shared" si="19"/>
        <v>0</v>
      </c>
    </row>
    <row r="513" spans="1:14">
      <c r="A513" s="55" t="str">
        <f t="shared" ref="A513:A576" si="20">C513&amp;B513</f>
        <v>Y0AB0</v>
      </c>
      <c r="B513" s="55">
        <v>0</v>
      </c>
      <c r="C513" t="s">
        <v>2888</v>
      </c>
      <c r="D513" t="s">
        <v>2888</v>
      </c>
      <c r="E513" s="42">
        <v>44834</v>
      </c>
      <c r="F513">
        <v>211162</v>
      </c>
      <c r="G513" t="s">
        <v>2255</v>
      </c>
      <c r="H513" s="191"/>
      <c r="J513">
        <v>-10770006.1</v>
      </c>
      <c r="K513"/>
      <c r="M513" s="191">
        <f t="shared" si="18"/>
        <v>-1.07700061</v>
      </c>
      <c r="N513" t="str">
        <f t="shared" si="19"/>
        <v>0</v>
      </c>
    </row>
    <row r="514" spans="1:14">
      <c r="A514" s="55" t="str">
        <f t="shared" si="20"/>
        <v>Y0AB0</v>
      </c>
      <c r="B514" s="55">
        <v>0</v>
      </c>
      <c r="C514" t="s">
        <v>2888</v>
      </c>
      <c r="D514" t="s">
        <v>2888</v>
      </c>
      <c r="E514" s="42">
        <v>44834</v>
      </c>
      <c r="F514">
        <v>211165</v>
      </c>
      <c r="G514" t="s">
        <v>2256</v>
      </c>
      <c r="H514" s="191"/>
      <c r="J514">
        <v>-662760</v>
      </c>
      <c r="K514"/>
      <c r="M514" s="191">
        <f t="shared" si="18"/>
        <v>-6.6276000000000002E-2</v>
      </c>
      <c r="N514" t="str">
        <f t="shared" si="19"/>
        <v>0</v>
      </c>
    </row>
    <row r="515" spans="1:14">
      <c r="A515" s="55" t="str">
        <f t="shared" si="20"/>
        <v>Y0AB0</v>
      </c>
      <c r="B515" s="55">
        <v>0</v>
      </c>
      <c r="C515" t="s">
        <v>2888</v>
      </c>
      <c r="D515" t="s">
        <v>2888</v>
      </c>
      <c r="E515" s="42">
        <v>44834</v>
      </c>
      <c r="F515">
        <v>211172</v>
      </c>
      <c r="G515" t="s">
        <v>2262</v>
      </c>
      <c r="H515" s="191"/>
      <c r="J515">
        <v>-2560897.69</v>
      </c>
      <c r="K515"/>
      <c r="M515" s="191">
        <f t="shared" si="18"/>
        <v>-0.25608976899999997</v>
      </c>
      <c r="N515" t="str">
        <f t="shared" si="19"/>
        <v>0</v>
      </c>
    </row>
    <row r="516" spans="1:14">
      <c r="A516" s="55" t="str">
        <f t="shared" si="20"/>
        <v>Y0AB0</v>
      </c>
      <c r="B516" s="55">
        <v>0</v>
      </c>
      <c r="C516" t="s">
        <v>2888</v>
      </c>
      <c r="D516" t="s">
        <v>2888</v>
      </c>
      <c r="E516" s="42">
        <v>44834</v>
      </c>
      <c r="F516">
        <v>211176</v>
      </c>
      <c r="G516" t="s">
        <v>2266</v>
      </c>
      <c r="H516" s="191"/>
      <c r="J516">
        <v>-16136642.52</v>
      </c>
      <c r="K516"/>
      <c r="M516" s="191">
        <f t="shared" si="18"/>
        <v>-1.613664252</v>
      </c>
      <c r="N516" t="str">
        <f t="shared" si="19"/>
        <v>0</v>
      </c>
    </row>
    <row r="517" spans="1:14">
      <c r="A517" s="55" t="str">
        <f t="shared" si="20"/>
        <v>Y0AB0</v>
      </c>
      <c r="B517" s="55">
        <v>0</v>
      </c>
      <c r="C517" t="s">
        <v>2888</v>
      </c>
      <c r="D517" t="s">
        <v>2888</v>
      </c>
      <c r="E517" s="42">
        <v>44834</v>
      </c>
      <c r="F517">
        <v>211177</v>
      </c>
      <c r="G517" t="s">
        <v>2267</v>
      </c>
      <c r="H517" s="191"/>
      <c r="J517">
        <v>-60707067.509999998</v>
      </c>
      <c r="K517"/>
      <c r="M517" s="191">
        <f t="shared" si="18"/>
        <v>-6.0707067509999995</v>
      </c>
      <c r="N517" t="str">
        <f t="shared" si="19"/>
        <v>0</v>
      </c>
    </row>
    <row r="518" spans="1:14">
      <c r="A518" s="55" t="str">
        <f t="shared" si="20"/>
        <v>Y0AB0</v>
      </c>
      <c r="B518" s="55">
        <v>0</v>
      </c>
      <c r="C518" t="s">
        <v>2888</v>
      </c>
      <c r="D518" t="s">
        <v>2888</v>
      </c>
      <c r="E518" s="42">
        <v>44834</v>
      </c>
      <c r="F518">
        <v>211632</v>
      </c>
      <c r="G518" t="s">
        <v>2543</v>
      </c>
      <c r="H518" s="191"/>
      <c r="J518">
        <v>-17367.34</v>
      </c>
      <c r="K518"/>
      <c r="M518" s="191">
        <f t="shared" si="18"/>
        <v>-1.736734E-3</v>
      </c>
      <c r="N518" t="str">
        <f t="shared" si="19"/>
        <v>0</v>
      </c>
    </row>
    <row r="519" spans="1:14">
      <c r="A519" s="55" t="str">
        <f t="shared" si="20"/>
        <v>Y0AB0</v>
      </c>
      <c r="B519" s="55">
        <v>0</v>
      </c>
      <c r="C519" t="s">
        <v>2888</v>
      </c>
      <c r="D519" t="s">
        <v>2888</v>
      </c>
      <c r="E519" s="42">
        <v>44834</v>
      </c>
      <c r="F519">
        <v>260101</v>
      </c>
      <c r="G519" t="s">
        <v>2271</v>
      </c>
      <c r="H519" s="191"/>
      <c r="J519">
        <v>-79143817.680000007</v>
      </c>
      <c r="K519"/>
      <c r="M519" s="191">
        <f t="shared" si="18"/>
        <v>-7.914381768000001</v>
      </c>
      <c r="N519" t="str">
        <f t="shared" si="19"/>
        <v>0</v>
      </c>
    </row>
    <row r="520" spans="1:14">
      <c r="A520" s="55" t="str">
        <f t="shared" si="20"/>
        <v>Y0AB0</v>
      </c>
      <c r="B520" s="55">
        <v>0</v>
      </c>
      <c r="C520" t="s">
        <v>2888</v>
      </c>
      <c r="D520" t="s">
        <v>2888</v>
      </c>
      <c r="E520" s="42">
        <v>44834</v>
      </c>
      <c r="F520">
        <v>260118</v>
      </c>
      <c r="G520" t="s">
        <v>2275</v>
      </c>
      <c r="H520" s="191"/>
      <c r="J520">
        <v>0</v>
      </c>
      <c r="K520"/>
      <c r="M520" s="191">
        <f t="shared" si="18"/>
        <v>0</v>
      </c>
      <c r="N520" t="str">
        <f t="shared" si="19"/>
        <v>0</v>
      </c>
    </row>
    <row r="521" spans="1:14">
      <c r="A521" s="55" t="str">
        <f t="shared" si="20"/>
        <v>Y0AB0</v>
      </c>
      <c r="B521" s="55">
        <v>0</v>
      </c>
      <c r="C521" t="s">
        <v>2888</v>
      </c>
      <c r="D521" t="s">
        <v>2888</v>
      </c>
      <c r="E521" s="42">
        <v>44834</v>
      </c>
      <c r="F521">
        <v>260202</v>
      </c>
      <c r="G521" t="s">
        <v>2281</v>
      </c>
      <c r="H521" s="191"/>
      <c r="J521">
        <v>0</v>
      </c>
      <c r="K521"/>
      <c r="M521" s="191">
        <f t="shared" si="18"/>
        <v>0</v>
      </c>
      <c r="N521" t="str">
        <f t="shared" si="19"/>
        <v>0</v>
      </c>
    </row>
    <row r="522" spans="1:14">
      <c r="A522" s="55" t="str">
        <f t="shared" si="20"/>
        <v>Y0AB0</v>
      </c>
      <c r="B522" s="55">
        <v>0</v>
      </c>
      <c r="C522" t="s">
        <v>2888</v>
      </c>
      <c r="D522" t="s">
        <v>2888</v>
      </c>
      <c r="E522" s="42">
        <v>44834</v>
      </c>
      <c r="F522">
        <v>260221</v>
      </c>
      <c r="G522" t="s">
        <v>2282</v>
      </c>
      <c r="H522" s="191"/>
      <c r="J522">
        <v>-721500.5</v>
      </c>
      <c r="K522"/>
      <c r="M522" s="191">
        <f t="shared" si="18"/>
        <v>-7.2150049999999993E-2</v>
      </c>
      <c r="N522" t="str">
        <f t="shared" si="19"/>
        <v>0</v>
      </c>
    </row>
    <row r="523" spans="1:14">
      <c r="A523" s="55" t="str">
        <f t="shared" si="20"/>
        <v>Y0AB0</v>
      </c>
      <c r="B523" s="55">
        <v>0</v>
      </c>
      <c r="C523" t="s">
        <v>2888</v>
      </c>
      <c r="D523" t="s">
        <v>2888</v>
      </c>
      <c r="E523" s="42">
        <v>44834</v>
      </c>
      <c r="F523">
        <v>260222</v>
      </c>
      <c r="G523" t="s">
        <v>2283</v>
      </c>
      <c r="H523" s="191"/>
      <c r="J523">
        <v>-18009884.739999998</v>
      </c>
      <c r="K523"/>
      <c r="M523" s="191">
        <f t="shared" si="18"/>
        <v>-1.8009884739999997</v>
      </c>
      <c r="N523" t="str">
        <f t="shared" si="19"/>
        <v>0</v>
      </c>
    </row>
    <row r="524" spans="1:14">
      <c r="A524" s="55" t="str">
        <f t="shared" si="20"/>
        <v>Y0AB0</v>
      </c>
      <c r="B524" s="55">
        <v>0</v>
      </c>
      <c r="C524" t="s">
        <v>2888</v>
      </c>
      <c r="D524" t="s">
        <v>2888</v>
      </c>
      <c r="E524" s="42">
        <v>44834</v>
      </c>
      <c r="F524">
        <v>260802</v>
      </c>
      <c r="G524" t="s">
        <v>2284</v>
      </c>
      <c r="H524" s="191"/>
      <c r="J524">
        <v>-137.08000000000001</v>
      </c>
      <c r="K524"/>
      <c r="M524" s="191">
        <f t="shared" si="18"/>
        <v>-1.3708000000000002E-5</v>
      </c>
      <c r="N524" t="str">
        <f t="shared" si="19"/>
        <v>0</v>
      </c>
    </row>
    <row r="525" spans="1:14">
      <c r="A525" s="55" t="str">
        <f t="shared" si="20"/>
        <v>Y0AB0</v>
      </c>
      <c r="B525" s="55">
        <v>0</v>
      </c>
      <c r="C525" t="s">
        <v>2888</v>
      </c>
      <c r="D525" t="s">
        <v>2888</v>
      </c>
      <c r="E525" s="42">
        <v>44834</v>
      </c>
      <c r="F525">
        <v>260815</v>
      </c>
      <c r="G525" t="s">
        <v>2286</v>
      </c>
      <c r="H525" s="191"/>
      <c r="J525">
        <v>-9653626.4900000002</v>
      </c>
      <c r="K525"/>
      <c r="M525" s="191">
        <f t="shared" si="18"/>
        <v>-0.96536264900000002</v>
      </c>
      <c r="N525" t="str">
        <f t="shared" si="19"/>
        <v>0</v>
      </c>
    </row>
    <row r="526" spans="1:14">
      <c r="A526" s="55" t="str">
        <f t="shared" si="20"/>
        <v>Y0AB0</v>
      </c>
      <c r="B526" s="55">
        <v>0</v>
      </c>
      <c r="C526" t="s">
        <v>2888</v>
      </c>
      <c r="D526" t="s">
        <v>2888</v>
      </c>
      <c r="E526" s="42">
        <v>44834</v>
      </c>
      <c r="F526">
        <v>260836</v>
      </c>
      <c r="G526" t="s">
        <v>2705</v>
      </c>
      <c r="H526" s="191"/>
      <c r="J526">
        <v>-716722.81</v>
      </c>
      <c r="K526"/>
      <c r="M526" s="191">
        <f t="shared" si="18"/>
        <v>-7.1672281000000004E-2</v>
      </c>
      <c r="N526" t="str">
        <f t="shared" si="19"/>
        <v>0</v>
      </c>
    </row>
    <row r="527" spans="1:14">
      <c r="A527" s="55" t="str">
        <f t="shared" si="20"/>
        <v>Y0AB0</v>
      </c>
      <c r="B527" s="55">
        <v>0</v>
      </c>
      <c r="C527" t="s">
        <v>2888</v>
      </c>
      <c r="D527" t="s">
        <v>2888</v>
      </c>
      <c r="E527" s="42">
        <v>44834</v>
      </c>
      <c r="F527">
        <v>260837</v>
      </c>
      <c r="G527" t="s">
        <v>2706</v>
      </c>
      <c r="H527" s="191"/>
      <c r="J527">
        <v>-716722.81</v>
      </c>
      <c r="K527"/>
      <c r="M527" s="191">
        <f t="shared" si="18"/>
        <v>-7.1672281000000004E-2</v>
      </c>
      <c r="N527" t="str">
        <f t="shared" si="19"/>
        <v>0</v>
      </c>
    </row>
    <row r="528" spans="1:14">
      <c r="A528" s="55" t="str">
        <f t="shared" si="20"/>
        <v>Y0AB0</v>
      </c>
      <c r="B528" s="55">
        <v>0</v>
      </c>
      <c r="C528" t="s">
        <v>2888</v>
      </c>
      <c r="D528" t="s">
        <v>2888</v>
      </c>
      <c r="E528" s="42">
        <v>44834</v>
      </c>
      <c r="F528">
        <v>260902</v>
      </c>
      <c r="G528" t="s">
        <v>2287</v>
      </c>
      <c r="H528" s="191"/>
      <c r="J528">
        <v>1631.78</v>
      </c>
      <c r="K528"/>
      <c r="M528" s="191">
        <f t="shared" si="18"/>
        <v>1.6317799999999999E-4</v>
      </c>
      <c r="N528" t="str">
        <f t="shared" si="19"/>
        <v>0</v>
      </c>
    </row>
    <row r="529" spans="1:14">
      <c r="A529" s="55" t="str">
        <f t="shared" si="20"/>
        <v>Y0AB0</v>
      </c>
      <c r="B529" s="55">
        <v>0</v>
      </c>
      <c r="C529" t="s">
        <v>2888</v>
      </c>
      <c r="D529" t="s">
        <v>2888</v>
      </c>
      <c r="E529" s="42">
        <v>44834</v>
      </c>
      <c r="F529">
        <v>260905</v>
      </c>
      <c r="G529" t="s">
        <v>2288</v>
      </c>
      <c r="H529" s="191"/>
      <c r="J529">
        <v>-39889122.469999999</v>
      </c>
      <c r="K529"/>
      <c r="M529" s="191">
        <f t="shared" si="18"/>
        <v>-3.988912247</v>
      </c>
      <c r="N529" t="str">
        <f t="shared" si="19"/>
        <v>0</v>
      </c>
    </row>
    <row r="530" spans="1:14">
      <c r="A530" s="55" t="str">
        <f t="shared" si="20"/>
        <v>Y0AB0</v>
      </c>
      <c r="B530" s="55">
        <v>0</v>
      </c>
      <c r="C530" t="s">
        <v>2888</v>
      </c>
      <c r="D530" t="s">
        <v>2888</v>
      </c>
      <c r="E530" s="42">
        <v>44834</v>
      </c>
      <c r="F530">
        <v>260930</v>
      </c>
      <c r="G530" t="s">
        <v>2291</v>
      </c>
      <c r="H530" s="191"/>
      <c r="J530">
        <v>0</v>
      </c>
      <c r="K530"/>
      <c r="M530" s="191">
        <f t="shared" si="18"/>
        <v>0</v>
      </c>
      <c r="N530" t="str">
        <f t="shared" si="19"/>
        <v>0</v>
      </c>
    </row>
    <row r="531" spans="1:14">
      <c r="A531" s="55" t="str">
        <f t="shared" si="20"/>
        <v>Y0AB0</v>
      </c>
      <c r="B531" s="55">
        <v>0</v>
      </c>
      <c r="C531" t="s">
        <v>2888</v>
      </c>
      <c r="D531" t="s">
        <v>2888</v>
      </c>
      <c r="E531" s="42">
        <v>44834</v>
      </c>
      <c r="F531">
        <v>260942</v>
      </c>
      <c r="G531" t="s">
        <v>2292</v>
      </c>
      <c r="H531" s="191"/>
      <c r="J531">
        <v>-6290.62</v>
      </c>
      <c r="K531"/>
      <c r="M531" s="191">
        <f t="shared" si="18"/>
        <v>-6.29062E-4</v>
      </c>
      <c r="N531" t="str">
        <f t="shared" si="19"/>
        <v>0</v>
      </c>
    </row>
    <row r="532" spans="1:14">
      <c r="A532" s="55" t="str">
        <f t="shared" si="20"/>
        <v>Y0AB0</v>
      </c>
      <c r="B532" s="55">
        <v>0</v>
      </c>
      <c r="C532" t="s">
        <v>2888</v>
      </c>
      <c r="D532" t="s">
        <v>2888</v>
      </c>
      <c r="E532" s="42">
        <v>44834</v>
      </c>
      <c r="F532">
        <v>261026</v>
      </c>
      <c r="G532" t="s">
        <v>2549</v>
      </c>
      <c r="H532" s="191"/>
      <c r="J532">
        <v>-17078084.199999999</v>
      </c>
      <c r="K532"/>
      <c r="M532" s="191">
        <f t="shared" si="18"/>
        <v>-1.7078084199999999</v>
      </c>
      <c r="N532" t="str">
        <f t="shared" si="19"/>
        <v>0</v>
      </c>
    </row>
    <row r="533" spans="1:14">
      <c r="A533" s="55" t="str">
        <f t="shared" si="20"/>
        <v>Y0AB0</v>
      </c>
      <c r="B533" s="55">
        <v>0</v>
      </c>
      <c r="C533" t="s">
        <v>2888</v>
      </c>
      <c r="D533" t="s">
        <v>2888</v>
      </c>
      <c r="E533" s="42">
        <v>44834</v>
      </c>
      <c r="F533">
        <v>261027</v>
      </c>
      <c r="G533" t="s">
        <v>2855</v>
      </c>
      <c r="H533" s="191"/>
      <c r="J533">
        <v>991420.16</v>
      </c>
      <c r="K533"/>
      <c r="M533" s="191">
        <f t="shared" si="18"/>
        <v>9.9142015999999999E-2</v>
      </c>
      <c r="N533" t="str">
        <f t="shared" si="19"/>
        <v>0</v>
      </c>
    </row>
    <row r="534" spans="1:14">
      <c r="A534" s="55" t="str">
        <f t="shared" si="20"/>
        <v>Y0AB0</v>
      </c>
      <c r="B534" s="55">
        <v>0</v>
      </c>
      <c r="C534" t="s">
        <v>2888</v>
      </c>
      <c r="D534" t="s">
        <v>2888</v>
      </c>
      <c r="E534" s="42">
        <v>44834</v>
      </c>
      <c r="F534">
        <v>261262</v>
      </c>
      <c r="G534" t="s">
        <v>2709</v>
      </c>
      <c r="H534" s="191"/>
      <c r="J534">
        <v>291.37</v>
      </c>
      <c r="K534"/>
      <c r="M534" s="191">
        <f t="shared" si="18"/>
        <v>2.9136999999999999E-5</v>
      </c>
      <c r="N534" t="str">
        <f t="shared" si="19"/>
        <v>0</v>
      </c>
    </row>
    <row r="535" spans="1:14">
      <c r="A535" s="55" t="str">
        <f t="shared" si="20"/>
        <v>Y0AB0</v>
      </c>
      <c r="B535" s="55">
        <v>0</v>
      </c>
      <c r="C535" t="s">
        <v>2888</v>
      </c>
      <c r="D535" t="s">
        <v>2888</v>
      </c>
      <c r="E535" s="42">
        <v>44834</v>
      </c>
      <c r="F535">
        <v>281101</v>
      </c>
      <c r="G535" t="s">
        <v>2296</v>
      </c>
      <c r="H535" s="191"/>
      <c r="J535">
        <v>-23507959873.110001</v>
      </c>
      <c r="K535"/>
      <c r="M535" s="191">
        <f t="shared" si="18"/>
        <v>-2350.7959873109999</v>
      </c>
      <c r="N535" t="str">
        <f t="shared" si="19"/>
        <v>0</v>
      </c>
    </row>
    <row r="536" spans="1:14">
      <c r="A536" s="55" t="str">
        <f t="shared" si="20"/>
        <v>Y0AB0</v>
      </c>
      <c r="B536" s="55">
        <v>0</v>
      </c>
      <c r="C536" t="s">
        <v>2888</v>
      </c>
      <c r="D536" t="s">
        <v>2888</v>
      </c>
      <c r="E536" s="42">
        <v>44834</v>
      </c>
      <c r="F536">
        <v>281102</v>
      </c>
      <c r="G536" t="s">
        <v>2544</v>
      </c>
      <c r="H536" s="191"/>
      <c r="J536">
        <v>-4571968545.0799999</v>
      </c>
      <c r="K536"/>
      <c r="M536" s="191">
        <f t="shared" si="18"/>
        <v>-457.196854508</v>
      </c>
      <c r="N536" t="str">
        <f t="shared" si="19"/>
        <v>0</v>
      </c>
    </row>
    <row r="537" spans="1:14">
      <c r="A537" s="55" t="str">
        <f t="shared" si="20"/>
        <v>Y0AB0</v>
      </c>
      <c r="B537" s="55">
        <v>0</v>
      </c>
      <c r="C537" t="s">
        <v>2888</v>
      </c>
      <c r="D537" t="s">
        <v>2888</v>
      </c>
      <c r="E537" s="42">
        <v>44834</v>
      </c>
      <c r="F537">
        <v>281166</v>
      </c>
      <c r="G537" t="s">
        <v>2309</v>
      </c>
      <c r="H537" s="191"/>
      <c r="J537">
        <v>1387682602.96</v>
      </c>
      <c r="K537"/>
      <c r="M537" s="191">
        <f t="shared" si="18"/>
        <v>138.76826029599999</v>
      </c>
      <c r="N537" t="str">
        <f t="shared" si="19"/>
        <v>0</v>
      </c>
    </row>
    <row r="538" spans="1:14">
      <c r="A538" s="55" t="str">
        <f t="shared" si="20"/>
        <v>Y0AB0</v>
      </c>
      <c r="B538" s="55">
        <v>0</v>
      </c>
      <c r="C538" t="s">
        <v>2888</v>
      </c>
      <c r="D538" t="s">
        <v>2888</v>
      </c>
      <c r="E538" s="42">
        <v>44834</v>
      </c>
      <c r="F538">
        <v>281167</v>
      </c>
      <c r="G538" t="s">
        <v>2835</v>
      </c>
      <c r="H538" s="191"/>
      <c r="J538">
        <v>-102926810.93000001</v>
      </c>
      <c r="K538"/>
      <c r="M538" s="191">
        <f t="shared" si="18"/>
        <v>-10.292681093000001</v>
      </c>
      <c r="N538" t="str">
        <f t="shared" si="19"/>
        <v>0</v>
      </c>
    </row>
    <row r="539" spans="1:14">
      <c r="A539" s="55" t="str">
        <f t="shared" si="20"/>
        <v>Y0AB0</v>
      </c>
      <c r="B539" s="55">
        <v>0</v>
      </c>
      <c r="C539" t="s">
        <v>2888</v>
      </c>
      <c r="D539" t="s">
        <v>2888</v>
      </c>
      <c r="E539" s="42">
        <v>44834</v>
      </c>
      <c r="F539">
        <v>281212</v>
      </c>
      <c r="G539" t="s">
        <v>2314</v>
      </c>
      <c r="H539" s="191"/>
      <c r="J539">
        <v>-533308.21</v>
      </c>
      <c r="K539"/>
      <c r="M539" s="191">
        <f t="shared" si="18"/>
        <v>-5.3330820999999994E-2</v>
      </c>
      <c r="N539" t="str">
        <f t="shared" si="19"/>
        <v>0</v>
      </c>
    </row>
    <row r="540" spans="1:14">
      <c r="A540" s="55" t="str">
        <f t="shared" si="20"/>
        <v>Y0AB0</v>
      </c>
      <c r="B540" s="55">
        <v>0</v>
      </c>
      <c r="C540" t="s">
        <v>2888</v>
      </c>
      <c r="D540" t="s">
        <v>2888</v>
      </c>
      <c r="E540" s="42">
        <v>44834</v>
      </c>
      <c r="F540">
        <v>281290</v>
      </c>
      <c r="G540" t="s">
        <v>2550</v>
      </c>
      <c r="H540" s="191"/>
      <c r="J540">
        <v>-10964015.300000001</v>
      </c>
      <c r="K540"/>
      <c r="M540" s="191">
        <f t="shared" si="18"/>
        <v>-1.0964015300000001</v>
      </c>
      <c r="N540" t="str">
        <f t="shared" si="19"/>
        <v>0</v>
      </c>
    </row>
    <row r="541" spans="1:14">
      <c r="A541" s="55" t="str">
        <f t="shared" si="20"/>
        <v>Y0AB0</v>
      </c>
      <c r="B541" s="55">
        <v>0</v>
      </c>
      <c r="C541" t="s">
        <v>2888</v>
      </c>
      <c r="D541" t="s">
        <v>2888</v>
      </c>
      <c r="E541" s="42">
        <v>44834</v>
      </c>
      <c r="F541">
        <v>281292</v>
      </c>
      <c r="G541" t="s">
        <v>2551</v>
      </c>
      <c r="H541" s="191"/>
      <c r="J541">
        <v>-833056824.69000006</v>
      </c>
      <c r="K541"/>
      <c r="M541" s="191">
        <f t="shared" si="18"/>
        <v>-83.305682469000004</v>
      </c>
      <c r="N541" t="str">
        <f t="shared" si="19"/>
        <v>0</v>
      </c>
    </row>
    <row r="542" spans="1:14">
      <c r="A542" s="55" t="str">
        <f t="shared" si="20"/>
        <v>Y0AB5.3</v>
      </c>
      <c r="B542" s="55">
        <v>5.3</v>
      </c>
      <c r="C542" t="s">
        <v>2888</v>
      </c>
      <c r="D542" t="s">
        <v>2888</v>
      </c>
      <c r="E542" s="42">
        <v>44834</v>
      </c>
      <c r="F542">
        <v>301101</v>
      </c>
      <c r="G542" t="s">
        <v>2333</v>
      </c>
      <c r="H542" s="191"/>
      <c r="J542">
        <v>-1413276074.79</v>
      </c>
      <c r="K542"/>
      <c r="M542" s="191">
        <f t="shared" si="18"/>
        <v>-141.32760747899999</v>
      </c>
      <c r="N542" t="str">
        <f t="shared" si="19"/>
        <v>5</v>
      </c>
    </row>
    <row r="543" spans="1:14">
      <c r="A543" s="55" t="str">
        <f t="shared" si="20"/>
        <v>Y0AB5.1</v>
      </c>
      <c r="B543" s="55">
        <v>5.0999999999999996</v>
      </c>
      <c r="C543" t="s">
        <v>2888</v>
      </c>
      <c r="D543" t="s">
        <v>2888</v>
      </c>
      <c r="E543" s="42">
        <v>44834</v>
      </c>
      <c r="F543">
        <v>304101</v>
      </c>
      <c r="G543" t="s">
        <v>2344</v>
      </c>
      <c r="H543" s="191"/>
      <c r="J543">
        <v>-173457780.34999999</v>
      </c>
      <c r="K543"/>
      <c r="M543" s="191">
        <f t="shared" si="18"/>
        <v>-17.345778034999999</v>
      </c>
      <c r="N543" t="str">
        <f t="shared" si="19"/>
        <v>5</v>
      </c>
    </row>
    <row r="544" spans="1:14">
      <c r="A544" s="55" t="str">
        <f t="shared" si="20"/>
        <v>Y0AB5.2</v>
      </c>
      <c r="B544" s="55">
        <v>5.2</v>
      </c>
      <c r="C544" t="s">
        <v>2888</v>
      </c>
      <c r="D544" t="s">
        <v>2888</v>
      </c>
      <c r="E544" s="42">
        <v>44834</v>
      </c>
      <c r="F544">
        <v>304213</v>
      </c>
      <c r="G544" t="s">
        <v>2351</v>
      </c>
      <c r="H544" s="191"/>
      <c r="J544">
        <v>-11196654.02</v>
      </c>
      <c r="K544"/>
      <c r="M544" s="191">
        <f t="shared" si="18"/>
        <v>-1.1196654019999999</v>
      </c>
      <c r="N544" t="str">
        <f t="shared" si="19"/>
        <v>5</v>
      </c>
    </row>
    <row r="545" spans="1:14">
      <c r="A545" s="55" t="str">
        <f t="shared" si="20"/>
        <v>Y0AB5.2</v>
      </c>
      <c r="B545" s="55">
        <v>5.2</v>
      </c>
      <c r="C545" t="s">
        <v>2888</v>
      </c>
      <c r="D545" t="s">
        <v>2888</v>
      </c>
      <c r="E545" s="42">
        <v>44834</v>
      </c>
      <c r="F545">
        <v>304232</v>
      </c>
      <c r="G545" t="s">
        <v>2358</v>
      </c>
      <c r="H545" s="191"/>
      <c r="J545">
        <v>-49536.1</v>
      </c>
      <c r="K545"/>
      <c r="M545" s="191">
        <f t="shared" si="18"/>
        <v>-4.9536099999999998E-3</v>
      </c>
      <c r="N545" t="str">
        <f t="shared" si="19"/>
        <v>5</v>
      </c>
    </row>
    <row r="546" spans="1:14">
      <c r="A546" s="55" t="str">
        <f t="shared" si="20"/>
        <v>Y0AB5.5</v>
      </c>
      <c r="B546" s="55">
        <v>5.5</v>
      </c>
      <c r="C546" t="s">
        <v>2888</v>
      </c>
      <c r="D546" t="s">
        <v>2888</v>
      </c>
      <c r="E546" s="42">
        <v>44834</v>
      </c>
      <c r="F546">
        <v>304749</v>
      </c>
      <c r="G546" t="s">
        <v>2368</v>
      </c>
      <c r="H546" s="191"/>
      <c r="J546">
        <v>66.400000000000006</v>
      </c>
      <c r="K546"/>
      <c r="M546" s="191">
        <f t="shared" si="18"/>
        <v>6.6400000000000008E-6</v>
      </c>
      <c r="N546" t="str">
        <f t="shared" si="19"/>
        <v>5</v>
      </c>
    </row>
    <row r="547" spans="1:14">
      <c r="A547" s="55" t="str">
        <f t="shared" si="20"/>
        <v>Y0AB5.5</v>
      </c>
      <c r="B547" s="55">
        <v>5.5</v>
      </c>
      <c r="C547" t="s">
        <v>2888</v>
      </c>
      <c r="D547" t="s">
        <v>2888</v>
      </c>
      <c r="E547" s="42">
        <v>44834</v>
      </c>
      <c r="F547">
        <v>304751</v>
      </c>
      <c r="G547" t="s">
        <v>2369</v>
      </c>
      <c r="H547" s="191"/>
      <c r="J547">
        <v>-17503.22</v>
      </c>
      <c r="K547"/>
      <c r="M547" s="191">
        <f t="shared" si="18"/>
        <v>-1.7503220000000001E-3</v>
      </c>
      <c r="N547" t="str">
        <f t="shared" si="19"/>
        <v>5</v>
      </c>
    </row>
    <row r="548" spans="1:14">
      <c r="A548" s="55" t="str">
        <f t="shared" si="20"/>
        <v>Y0AB5.5</v>
      </c>
      <c r="B548" s="55">
        <v>5.5</v>
      </c>
      <c r="C548" t="s">
        <v>2888</v>
      </c>
      <c r="D548" t="s">
        <v>2888</v>
      </c>
      <c r="E548" s="42">
        <v>44834</v>
      </c>
      <c r="F548">
        <v>305101</v>
      </c>
      <c r="G548" t="s">
        <v>2374</v>
      </c>
      <c r="H548" s="191"/>
      <c r="J548">
        <v>-517.35</v>
      </c>
      <c r="K548"/>
      <c r="M548" s="191">
        <f t="shared" si="18"/>
        <v>-5.1735000000000005E-5</v>
      </c>
      <c r="N548" t="str">
        <f t="shared" si="19"/>
        <v>5</v>
      </c>
    </row>
    <row r="549" spans="1:14">
      <c r="A549" s="55" t="str">
        <f t="shared" si="20"/>
        <v>Y0AB5.5</v>
      </c>
      <c r="B549" s="55">
        <v>5.5</v>
      </c>
      <c r="C549" t="s">
        <v>2888</v>
      </c>
      <c r="D549" t="s">
        <v>2888</v>
      </c>
      <c r="E549" s="42">
        <v>44834</v>
      </c>
      <c r="F549">
        <v>305144</v>
      </c>
      <c r="G549" t="s">
        <v>2391</v>
      </c>
      <c r="H549" s="191"/>
      <c r="J549">
        <v>-1191.44</v>
      </c>
      <c r="K549"/>
      <c r="M549" s="191">
        <f t="shared" si="18"/>
        <v>-1.1914400000000001E-4</v>
      </c>
      <c r="N549" t="str">
        <f t="shared" si="19"/>
        <v>5</v>
      </c>
    </row>
    <row r="550" spans="1:14">
      <c r="A550" s="55" t="str">
        <f t="shared" si="20"/>
        <v>Y0AB5.5</v>
      </c>
      <c r="B550" s="55">
        <v>5.5</v>
      </c>
      <c r="C550" t="s">
        <v>2888</v>
      </c>
      <c r="D550" t="s">
        <v>2888</v>
      </c>
      <c r="E550" s="42">
        <v>44834</v>
      </c>
      <c r="F550">
        <v>310115</v>
      </c>
      <c r="G550" t="s">
        <v>2398</v>
      </c>
      <c r="H550" s="191"/>
      <c r="J550">
        <v>24430.69</v>
      </c>
      <c r="K550"/>
      <c r="M550" s="191">
        <f t="shared" si="18"/>
        <v>2.443069E-3</v>
      </c>
      <c r="N550" t="str">
        <f t="shared" si="19"/>
        <v>5</v>
      </c>
    </row>
    <row r="551" spans="1:14">
      <c r="A551" s="55" t="str">
        <f t="shared" si="20"/>
        <v>Y0AB0</v>
      </c>
      <c r="B551" s="55">
        <v>0</v>
      </c>
      <c r="C551" t="s">
        <v>2888</v>
      </c>
      <c r="D551" t="s">
        <v>2888</v>
      </c>
      <c r="E551" s="42">
        <v>44834</v>
      </c>
      <c r="F551">
        <v>311501</v>
      </c>
      <c r="G551" t="s">
        <v>2402</v>
      </c>
      <c r="H551" s="191"/>
      <c r="J551">
        <v>47812820.259999998</v>
      </c>
      <c r="K551"/>
      <c r="M551" s="191">
        <f t="shared" si="18"/>
        <v>4.7812820259999995</v>
      </c>
      <c r="N551" t="str">
        <f t="shared" si="19"/>
        <v>0</v>
      </c>
    </row>
    <row r="552" spans="1:14">
      <c r="A552" s="55" t="str">
        <f t="shared" si="20"/>
        <v>Y0AB6.3</v>
      </c>
      <c r="B552" s="55">
        <v>6.3</v>
      </c>
      <c r="C552" t="s">
        <v>2888</v>
      </c>
      <c r="D552" t="s">
        <v>2888</v>
      </c>
      <c r="E552" s="42">
        <v>44834</v>
      </c>
      <c r="F552">
        <v>401201</v>
      </c>
      <c r="G552" t="s">
        <v>2419</v>
      </c>
      <c r="H552" s="191"/>
      <c r="J552">
        <v>455952.01</v>
      </c>
      <c r="K552"/>
      <c r="M552" s="191">
        <f t="shared" si="18"/>
        <v>4.5595201000000002E-2</v>
      </c>
      <c r="N552" t="str">
        <f t="shared" si="19"/>
        <v>6</v>
      </c>
    </row>
    <row r="553" spans="1:14">
      <c r="A553" s="55" t="str">
        <f t="shared" si="20"/>
        <v>Y0AB6.3</v>
      </c>
      <c r="B553" s="55">
        <v>6.3</v>
      </c>
      <c r="C553" t="s">
        <v>2888</v>
      </c>
      <c r="D553" t="s">
        <v>2888</v>
      </c>
      <c r="E553" s="42">
        <v>44834</v>
      </c>
      <c r="F553">
        <v>401301</v>
      </c>
      <c r="G553" t="s">
        <v>2432</v>
      </c>
      <c r="H553" s="191"/>
      <c r="J553">
        <v>10375.77</v>
      </c>
      <c r="K553"/>
      <c r="M553" s="191">
        <f t="shared" si="18"/>
        <v>1.037577E-3</v>
      </c>
      <c r="N553" t="str">
        <f t="shared" si="19"/>
        <v>6</v>
      </c>
    </row>
    <row r="554" spans="1:14">
      <c r="A554" s="55" t="str">
        <f t="shared" si="20"/>
        <v>Y0AB6.1</v>
      </c>
      <c r="B554" s="55">
        <v>6.1</v>
      </c>
      <c r="C554" t="s">
        <v>2888</v>
      </c>
      <c r="D554" t="s">
        <v>2888</v>
      </c>
      <c r="E554" s="42">
        <v>44834</v>
      </c>
      <c r="F554">
        <v>401501</v>
      </c>
      <c r="G554" t="s">
        <v>676</v>
      </c>
      <c r="H554" s="191"/>
      <c r="J554">
        <v>144953652.53</v>
      </c>
      <c r="K554"/>
      <c r="M554" s="191">
        <f t="shared" si="18"/>
        <v>14.495365253000001</v>
      </c>
      <c r="N554" t="str">
        <f t="shared" si="19"/>
        <v>6</v>
      </c>
    </row>
    <row r="555" spans="1:14">
      <c r="A555" s="55" t="str">
        <f t="shared" si="20"/>
        <v>Y0AB6.2a</v>
      </c>
      <c r="B555" s="55" t="s">
        <v>4602</v>
      </c>
      <c r="C555" t="s">
        <v>2888</v>
      </c>
      <c r="D555" t="s">
        <v>2888</v>
      </c>
      <c r="E555" s="42">
        <v>44834</v>
      </c>
      <c r="F555">
        <v>401508</v>
      </c>
      <c r="G555" t="s">
        <v>2554</v>
      </c>
      <c r="H555" s="191"/>
      <c r="J555">
        <v>3879935.71</v>
      </c>
      <c r="K555"/>
      <c r="M555" s="191">
        <f t="shared" si="18"/>
        <v>0.38799357099999998</v>
      </c>
      <c r="N555" t="str">
        <f t="shared" si="19"/>
        <v>6</v>
      </c>
    </row>
    <row r="556" spans="1:14">
      <c r="A556" s="55" t="str">
        <f t="shared" si="20"/>
        <v>Y0AB6.3</v>
      </c>
      <c r="B556" s="55">
        <v>6.3</v>
      </c>
      <c r="C556" t="s">
        <v>2888</v>
      </c>
      <c r="D556" t="s">
        <v>2888</v>
      </c>
      <c r="E556" s="42">
        <v>44834</v>
      </c>
      <c r="F556">
        <v>401702</v>
      </c>
      <c r="G556" t="s">
        <v>2686</v>
      </c>
      <c r="H556" s="191"/>
      <c r="J556">
        <v>-23787.07</v>
      </c>
      <c r="K556"/>
      <c r="M556" s="191">
        <f t="shared" si="18"/>
        <v>-2.3787069999999999E-3</v>
      </c>
      <c r="N556" t="str">
        <f t="shared" si="19"/>
        <v>6</v>
      </c>
    </row>
    <row r="557" spans="1:14">
      <c r="A557" s="55" t="str">
        <f t="shared" si="20"/>
        <v>Y0AB6.3</v>
      </c>
      <c r="B557" s="55">
        <v>6.3</v>
      </c>
      <c r="C557" t="s">
        <v>2888</v>
      </c>
      <c r="D557" t="s">
        <v>2888</v>
      </c>
      <c r="E557" s="42">
        <v>44834</v>
      </c>
      <c r="F557">
        <v>401703</v>
      </c>
      <c r="G557" t="s">
        <v>2687</v>
      </c>
      <c r="H557" s="191"/>
      <c r="J557">
        <v>-23787.07</v>
      </c>
      <c r="K557"/>
      <c r="M557" s="191">
        <f t="shared" ref="M557:M620" si="21">J557/10000000</f>
        <v>-2.3787069999999999E-3</v>
      </c>
      <c r="N557" t="str">
        <f t="shared" si="19"/>
        <v>6</v>
      </c>
    </row>
    <row r="558" spans="1:14">
      <c r="A558" s="55" t="str">
        <f t="shared" si="20"/>
        <v>Y0AB6.3</v>
      </c>
      <c r="B558" s="55">
        <v>6.3</v>
      </c>
      <c r="C558" t="s">
        <v>2888</v>
      </c>
      <c r="D558" t="s">
        <v>2888</v>
      </c>
      <c r="E558" s="42">
        <v>44834</v>
      </c>
      <c r="F558">
        <v>401707</v>
      </c>
      <c r="G558" t="s">
        <v>2680</v>
      </c>
      <c r="H558" s="191"/>
      <c r="J558">
        <v>0</v>
      </c>
      <c r="K558"/>
      <c r="M558" s="191">
        <f t="shared" si="21"/>
        <v>0</v>
      </c>
      <c r="N558" t="str">
        <f t="shared" ref="N558:N621" si="22">LEFT(B558,1)</f>
        <v>6</v>
      </c>
    </row>
    <row r="559" spans="1:14">
      <c r="A559" s="55" t="str">
        <f t="shared" si="20"/>
        <v>Y0AB6.3</v>
      </c>
      <c r="B559" s="55">
        <v>6.3</v>
      </c>
      <c r="C559" t="s">
        <v>2888</v>
      </c>
      <c r="D559" t="s">
        <v>2888</v>
      </c>
      <c r="E559" s="42">
        <v>44834</v>
      </c>
      <c r="F559">
        <v>401708</v>
      </c>
      <c r="G559" t="s">
        <v>2681</v>
      </c>
      <c r="H559" s="191"/>
      <c r="J559">
        <v>0</v>
      </c>
      <c r="K559"/>
      <c r="M559" s="191">
        <f t="shared" si="21"/>
        <v>0</v>
      </c>
      <c r="N559" t="str">
        <f t="shared" si="22"/>
        <v>6</v>
      </c>
    </row>
    <row r="560" spans="1:14">
      <c r="A560" s="55" t="str">
        <f t="shared" si="20"/>
        <v>Y0AB6.2</v>
      </c>
      <c r="B560" s="55">
        <v>6.2</v>
      </c>
      <c r="C560" t="s">
        <v>2888</v>
      </c>
      <c r="D560" t="s">
        <v>2888</v>
      </c>
      <c r="E560" s="42">
        <v>44834</v>
      </c>
      <c r="F560">
        <v>402106</v>
      </c>
      <c r="G560" t="s">
        <v>2437</v>
      </c>
      <c r="H560" s="191"/>
      <c r="J560">
        <v>55700.52</v>
      </c>
      <c r="K560"/>
      <c r="M560" s="191">
        <f t="shared" si="21"/>
        <v>5.5700519999999998E-3</v>
      </c>
      <c r="N560" t="str">
        <f t="shared" si="22"/>
        <v>6</v>
      </c>
    </row>
    <row r="561" spans="1:14">
      <c r="A561" s="55" t="str">
        <f t="shared" si="20"/>
        <v>Y0AB6.3</v>
      </c>
      <c r="B561" s="55">
        <v>6.3</v>
      </c>
      <c r="C561" t="s">
        <v>2888</v>
      </c>
      <c r="D561" t="s">
        <v>2888</v>
      </c>
      <c r="E561" s="42">
        <v>44834</v>
      </c>
      <c r="F561">
        <v>402113</v>
      </c>
      <c r="G561" t="s">
        <v>2438</v>
      </c>
      <c r="H561" s="191"/>
      <c r="J561">
        <v>9397977.1099999994</v>
      </c>
      <c r="K561"/>
      <c r="M561" s="191">
        <f t="shared" si="21"/>
        <v>0.93979771099999998</v>
      </c>
      <c r="N561" t="str">
        <f t="shared" si="22"/>
        <v>6</v>
      </c>
    </row>
    <row r="562" spans="1:14">
      <c r="A562" s="55" t="str">
        <f t="shared" si="20"/>
        <v>Y0AB6.3</v>
      </c>
      <c r="B562" s="55">
        <v>6.3</v>
      </c>
      <c r="C562" t="s">
        <v>2888</v>
      </c>
      <c r="D562" t="s">
        <v>2888</v>
      </c>
      <c r="E562" s="42">
        <v>44834</v>
      </c>
      <c r="F562">
        <v>402125</v>
      </c>
      <c r="G562" t="s">
        <v>2914</v>
      </c>
      <c r="H562" s="191"/>
      <c r="J562">
        <v>810185.03</v>
      </c>
      <c r="K562"/>
      <c r="M562" s="191">
        <f t="shared" si="21"/>
        <v>8.1018503000000006E-2</v>
      </c>
      <c r="N562" t="str">
        <f t="shared" si="22"/>
        <v>6</v>
      </c>
    </row>
    <row r="563" spans="1:14">
      <c r="A563" s="55" t="str">
        <f t="shared" si="20"/>
        <v>Y0AB6.2a</v>
      </c>
      <c r="B563" s="55" t="s">
        <v>4602</v>
      </c>
      <c r="C563" t="s">
        <v>2888</v>
      </c>
      <c r="D563" t="s">
        <v>2888</v>
      </c>
      <c r="E563" s="42">
        <v>44834</v>
      </c>
      <c r="F563">
        <v>402128</v>
      </c>
      <c r="G563" t="s">
        <v>2440</v>
      </c>
      <c r="H563" s="191"/>
      <c r="J563">
        <v>106497557.14</v>
      </c>
      <c r="K563"/>
      <c r="M563" s="191">
        <f t="shared" si="21"/>
        <v>10.649755713999999</v>
      </c>
      <c r="N563" t="str">
        <f t="shared" si="22"/>
        <v>6</v>
      </c>
    </row>
    <row r="564" spans="1:14">
      <c r="A564" s="55" t="str">
        <f t="shared" si="20"/>
        <v>Y0AB6.3</v>
      </c>
      <c r="B564" s="55">
        <v>6.3</v>
      </c>
      <c r="C564" t="s">
        <v>2888</v>
      </c>
      <c r="D564" t="s">
        <v>2888</v>
      </c>
      <c r="E564" s="42">
        <v>44834</v>
      </c>
      <c r="F564">
        <v>402132</v>
      </c>
      <c r="G564" t="s">
        <v>2441</v>
      </c>
      <c r="H564" s="191"/>
      <c r="J564">
        <v>0</v>
      </c>
      <c r="K564"/>
      <c r="M564" s="191">
        <f t="shared" si="21"/>
        <v>0</v>
      </c>
      <c r="N564" t="str">
        <f t="shared" si="22"/>
        <v>6</v>
      </c>
    </row>
    <row r="565" spans="1:14">
      <c r="A565" s="55" t="str">
        <f t="shared" si="20"/>
        <v>Y0AB6.3</v>
      </c>
      <c r="B565" s="55">
        <v>6.3</v>
      </c>
      <c r="C565" t="s">
        <v>2888</v>
      </c>
      <c r="D565" t="s">
        <v>2888</v>
      </c>
      <c r="E565" s="42">
        <v>44834</v>
      </c>
      <c r="F565">
        <v>402233</v>
      </c>
      <c r="G565" t="s">
        <v>2458</v>
      </c>
      <c r="H565" s="191"/>
      <c r="J565">
        <v>502692.95</v>
      </c>
      <c r="K565"/>
      <c r="M565" s="191">
        <f t="shared" si="21"/>
        <v>5.0269294999999999E-2</v>
      </c>
      <c r="N565" t="str">
        <f t="shared" si="22"/>
        <v>6</v>
      </c>
    </row>
    <row r="566" spans="1:14">
      <c r="A566" s="55" t="str">
        <f t="shared" si="20"/>
        <v>Y0AB6.3</v>
      </c>
      <c r="B566" s="55">
        <v>6.3</v>
      </c>
      <c r="C566" t="s">
        <v>2888</v>
      </c>
      <c r="D566" t="s">
        <v>2888</v>
      </c>
      <c r="E566" s="42">
        <v>44834</v>
      </c>
      <c r="F566">
        <v>402235</v>
      </c>
      <c r="G566" t="s">
        <v>2459</v>
      </c>
      <c r="H566" s="191"/>
      <c r="J566">
        <v>43844.88</v>
      </c>
      <c r="K566"/>
      <c r="M566" s="191">
        <f t="shared" si="21"/>
        <v>4.3844879999999998E-3</v>
      </c>
      <c r="N566" t="str">
        <f t="shared" si="22"/>
        <v>6</v>
      </c>
    </row>
    <row r="567" spans="1:14">
      <c r="A567" s="55" t="str">
        <f t="shared" si="20"/>
        <v>Y0AB6.1</v>
      </c>
      <c r="B567" s="55">
        <v>6.1</v>
      </c>
      <c r="C567" t="s">
        <v>2888</v>
      </c>
      <c r="D567" t="s">
        <v>2888</v>
      </c>
      <c r="E567" s="42">
        <v>44834</v>
      </c>
      <c r="F567">
        <v>402257</v>
      </c>
      <c r="G567" t="s">
        <v>2465</v>
      </c>
      <c r="H567" s="191"/>
      <c r="J567">
        <v>0</v>
      </c>
      <c r="K567"/>
      <c r="M567" s="191">
        <f t="shared" si="21"/>
        <v>0</v>
      </c>
      <c r="N567" t="str">
        <f t="shared" si="22"/>
        <v>6</v>
      </c>
    </row>
    <row r="568" spans="1:14">
      <c r="A568" s="55" t="str">
        <f t="shared" si="20"/>
        <v>Y0AB6.3</v>
      </c>
      <c r="B568" s="55">
        <v>6.3</v>
      </c>
      <c r="C568" t="s">
        <v>2888</v>
      </c>
      <c r="D568" t="s">
        <v>2888</v>
      </c>
      <c r="E568" s="42">
        <v>44834</v>
      </c>
      <c r="F568">
        <v>402404</v>
      </c>
      <c r="G568" t="s">
        <v>2492</v>
      </c>
      <c r="H568" s="191"/>
      <c r="J568">
        <v>38094.400000000001</v>
      </c>
      <c r="K568"/>
      <c r="M568" s="191">
        <f t="shared" si="21"/>
        <v>3.8094400000000003E-3</v>
      </c>
      <c r="N568" t="str">
        <f t="shared" si="22"/>
        <v>6</v>
      </c>
    </row>
    <row r="569" spans="1:14">
      <c r="A569" s="55" t="str">
        <f t="shared" si="20"/>
        <v>Y0AB5.3</v>
      </c>
      <c r="B569" s="55">
        <v>5.3</v>
      </c>
      <c r="C569" t="s">
        <v>2888</v>
      </c>
      <c r="D569" t="s">
        <v>2888</v>
      </c>
      <c r="E569" s="42">
        <v>44834</v>
      </c>
      <c r="F569">
        <v>440101</v>
      </c>
      <c r="G569" t="s">
        <v>2503</v>
      </c>
      <c r="H569" s="191"/>
      <c r="J569">
        <v>1807693306.6900001</v>
      </c>
      <c r="K569"/>
      <c r="M569" s="191">
        <f t="shared" si="21"/>
        <v>180.769330669</v>
      </c>
      <c r="N569" t="str">
        <f t="shared" si="22"/>
        <v>5</v>
      </c>
    </row>
    <row r="570" spans="1:14">
      <c r="A570" s="55" t="str">
        <f t="shared" si="20"/>
        <v>Y0AB5.5</v>
      </c>
      <c r="B570" s="55">
        <v>5.5</v>
      </c>
      <c r="C570" t="s">
        <v>2888</v>
      </c>
      <c r="D570" t="s">
        <v>2888</v>
      </c>
      <c r="E570" s="42">
        <v>44834</v>
      </c>
      <c r="F570">
        <v>440225</v>
      </c>
      <c r="G570" t="s">
        <v>2515</v>
      </c>
      <c r="H570" s="191"/>
      <c r="J570">
        <v>-5802.43</v>
      </c>
      <c r="K570"/>
      <c r="M570" s="191">
        <f t="shared" si="21"/>
        <v>-5.8024300000000003E-4</v>
      </c>
      <c r="N570" t="str">
        <f t="shared" si="22"/>
        <v>5</v>
      </c>
    </row>
    <row r="571" spans="1:14">
      <c r="A571" s="55" t="str">
        <f t="shared" si="20"/>
        <v>Y0AB6.3</v>
      </c>
      <c r="B571" s="55">
        <v>6.3</v>
      </c>
      <c r="C571" t="s">
        <v>2888</v>
      </c>
      <c r="D571" t="s">
        <v>2888</v>
      </c>
      <c r="E571" s="42">
        <v>44834</v>
      </c>
      <c r="F571">
        <v>440325</v>
      </c>
      <c r="G571" t="s">
        <v>2517</v>
      </c>
      <c r="H571" s="191"/>
      <c r="J571">
        <v>0</v>
      </c>
      <c r="K571"/>
      <c r="M571" s="191">
        <f t="shared" si="21"/>
        <v>0</v>
      </c>
      <c r="N571" t="str">
        <f t="shared" si="22"/>
        <v>6</v>
      </c>
    </row>
    <row r="572" spans="1:14">
      <c r="A572" s="55" t="str">
        <f t="shared" si="20"/>
        <v>Y0AB6.3</v>
      </c>
      <c r="B572" s="55">
        <v>6.3</v>
      </c>
      <c r="C572" t="s">
        <v>2888</v>
      </c>
      <c r="D572" t="s">
        <v>2888</v>
      </c>
      <c r="E572" s="42">
        <v>44834</v>
      </c>
      <c r="F572">
        <v>440341</v>
      </c>
      <c r="G572" t="s">
        <v>2682</v>
      </c>
      <c r="H572" s="191"/>
      <c r="J572">
        <v>13069624.140000001</v>
      </c>
      <c r="K572"/>
      <c r="M572" s="191">
        <f t="shared" si="21"/>
        <v>1.306962414</v>
      </c>
      <c r="N572" t="str">
        <f t="shared" si="22"/>
        <v>6</v>
      </c>
    </row>
    <row r="573" spans="1:14">
      <c r="A573" s="55" t="str">
        <f t="shared" si="20"/>
        <v>Y0AB6.3</v>
      </c>
      <c r="B573" s="55">
        <v>6.3</v>
      </c>
      <c r="C573" t="s">
        <v>2888</v>
      </c>
      <c r="D573" t="s">
        <v>2888</v>
      </c>
      <c r="E573" s="42">
        <v>44834</v>
      </c>
      <c r="F573">
        <v>440342</v>
      </c>
      <c r="G573" t="s">
        <v>2683</v>
      </c>
      <c r="H573" s="191"/>
      <c r="J573">
        <v>13069624.140000001</v>
      </c>
      <c r="K573"/>
      <c r="M573" s="191">
        <f t="shared" si="21"/>
        <v>1.306962414</v>
      </c>
      <c r="N573" t="str">
        <f t="shared" si="22"/>
        <v>6</v>
      </c>
    </row>
    <row r="574" spans="1:14">
      <c r="A574" s="55" t="str">
        <f t="shared" si="20"/>
        <v>Y0AB6.3</v>
      </c>
      <c r="B574" s="55">
        <v>6.3</v>
      </c>
      <c r="C574" t="s">
        <v>2888</v>
      </c>
      <c r="D574" t="s">
        <v>2888</v>
      </c>
      <c r="E574" s="42">
        <v>44834</v>
      </c>
      <c r="F574">
        <v>440416</v>
      </c>
      <c r="G574" t="s">
        <v>664</v>
      </c>
      <c r="H574" s="191"/>
      <c r="J574">
        <v>2560897.98</v>
      </c>
      <c r="K574"/>
      <c r="M574" s="191">
        <f t="shared" si="21"/>
        <v>0.25608979799999998</v>
      </c>
      <c r="N574" t="str">
        <f t="shared" si="22"/>
        <v>6</v>
      </c>
    </row>
    <row r="575" spans="1:14">
      <c r="A575" s="55" t="str">
        <f t="shared" si="20"/>
        <v>Y0AB6.3</v>
      </c>
      <c r="B575" s="55">
        <v>6.3</v>
      </c>
      <c r="C575" t="s">
        <v>2888</v>
      </c>
      <c r="D575" t="s">
        <v>2888</v>
      </c>
      <c r="E575" s="42">
        <v>44834</v>
      </c>
      <c r="F575">
        <v>440485</v>
      </c>
      <c r="G575" t="s">
        <v>2517</v>
      </c>
      <c r="H575" s="191"/>
      <c r="J575">
        <v>0</v>
      </c>
      <c r="K575"/>
      <c r="M575" s="191">
        <f t="shared" si="21"/>
        <v>0</v>
      </c>
      <c r="N575" t="str">
        <f t="shared" si="22"/>
        <v>6</v>
      </c>
    </row>
    <row r="576" spans="1:14">
      <c r="A576" s="55" t="str">
        <f t="shared" si="20"/>
        <v>Y0AB6.3</v>
      </c>
      <c r="B576" s="55">
        <v>6.3</v>
      </c>
      <c r="C576" t="s">
        <v>2888</v>
      </c>
      <c r="D576" t="s">
        <v>2888</v>
      </c>
      <c r="E576" s="42">
        <v>44834</v>
      </c>
      <c r="F576">
        <v>440509</v>
      </c>
      <c r="G576" t="s">
        <v>2524</v>
      </c>
      <c r="H576" s="191"/>
      <c r="J576">
        <v>3131431.51</v>
      </c>
      <c r="K576"/>
      <c r="M576" s="191">
        <f t="shared" si="21"/>
        <v>0.31314315099999995</v>
      </c>
      <c r="N576" t="str">
        <f t="shared" si="22"/>
        <v>6</v>
      </c>
    </row>
    <row r="577" spans="1:14">
      <c r="A577" s="55" t="str">
        <f t="shared" ref="A577:A640" si="23">C577&amp;B577</f>
        <v>Y0AC0</v>
      </c>
      <c r="B577" s="55">
        <v>0</v>
      </c>
      <c r="C577" t="s">
        <v>2962</v>
      </c>
      <c r="D577" t="s">
        <v>2962</v>
      </c>
      <c r="E577" s="42">
        <v>44834</v>
      </c>
      <c r="F577">
        <v>101101</v>
      </c>
      <c r="G577" t="s">
        <v>2004</v>
      </c>
      <c r="H577" s="191"/>
      <c r="J577">
        <v>4957820943.8900003</v>
      </c>
      <c r="K577"/>
      <c r="M577" s="191">
        <f t="shared" si="21"/>
        <v>495.78209438900001</v>
      </c>
      <c r="N577" t="str">
        <f t="shared" si="22"/>
        <v>0</v>
      </c>
    </row>
    <row r="578" spans="1:14">
      <c r="A578" s="55" t="str">
        <f t="shared" si="23"/>
        <v>Y0AC0</v>
      </c>
      <c r="B578" s="55">
        <v>0</v>
      </c>
      <c r="C578" t="s">
        <v>2962</v>
      </c>
      <c r="D578" t="s">
        <v>2962</v>
      </c>
      <c r="E578" s="42">
        <v>44834</v>
      </c>
      <c r="F578">
        <v>102104</v>
      </c>
      <c r="G578" t="s">
        <v>2007</v>
      </c>
      <c r="H578" s="191"/>
      <c r="J578">
        <v>82713176.260000005</v>
      </c>
      <c r="K578"/>
      <c r="M578" s="191">
        <f t="shared" si="21"/>
        <v>8.2713176260000001</v>
      </c>
      <c r="N578" t="str">
        <f t="shared" si="22"/>
        <v>0</v>
      </c>
    </row>
    <row r="579" spans="1:14">
      <c r="A579" s="55" t="str">
        <f t="shared" si="23"/>
        <v>Y0AC0</v>
      </c>
      <c r="B579" s="55">
        <v>0</v>
      </c>
      <c r="C579" t="s">
        <v>2962</v>
      </c>
      <c r="D579" t="s">
        <v>2962</v>
      </c>
      <c r="E579" s="42">
        <v>44834</v>
      </c>
      <c r="F579">
        <v>106103</v>
      </c>
      <c r="G579" t="s">
        <v>2783</v>
      </c>
      <c r="H579" s="191"/>
      <c r="J579">
        <v>1551766.83</v>
      </c>
      <c r="K579"/>
      <c r="M579" s="191">
        <f t="shared" si="21"/>
        <v>0.15517668300000001</v>
      </c>
      <c r="N579" t="str">
        <f t="shared" si="22"/>
        <v>0</v>
      </c>
    </row>
    <row r="580" spans="1:14">
      <c r="A580" s="55" t="str">
        <f t="shared" si="23"/>
        <v>Y0AC0</v>
      </c>
      <c r="B580" s="55">
        <v>0</v>
      </c>
      <c r="C580" t="s">
        <v>2962</v>
      </c>
      <c r="D580" t="s">
        <v>2962</v>
      </c>
      <c r="E580" s="42">
        <v>44834</v>
      </c>
      <c r="F580">
        <v>106106</v>
      </c>
      <c r="G580" t="s">
        <v>2784</v>
      </c>
      <c r="H580" s="191"/>
      <c r="J580">
        <v>78794.100000000006</v>
      </c>
      <c r="K580"/>
      <c r="M580" s="191">
        <f t="shared" si="21"/>
        <v>7.8794099999999999E-3</v>
      </c>
      <c r="N580" t="str">
        <f t="shared" si="22"/>
        <v>0</v>
      </c>
    </row>
    <row r="581" spans="1:14">
      <c r="A581" s="55" t="str">
        <f t="shared" si="23"/>
        <v>Y0AC0</v>
      </c>
      <c r="B581" s="55">
        <v>0</v>
      </c>
      <c r="C581" t="s">
        <v>2962</v>
      </c>
      <c r="D581" t="s">
        <v>2962</v>
      </c>
      <c r="E581" s="42">
        <v>44834</v>
      </c>
      <c r="F581">
        <v>107106</v>
      </c>
      <c r="G581" t="s">
        <v>2753</v>
      </c>
      <c r="H581" s="191"/>
      <c r="J581">
        <v>0.03</v>
      </c>
      <c r="K581"/>
      <c r="M581" s="191">
        <f t="shared" si="21"/>
        <v>3E-9</v>
      </c>
      <c r="N581" t="str">
        <f t="shared" si="22"/>
        <v>0</v>
      </c>
    </row>
    <row r="582" spans="1:14">
      <c r="A582" s="55" t="str">
        <f t="shared" si="23"/>
        <v>Y0AC0</v>
      </c>
      <c r="B582" s="55">
        <v>0</v>
      </c>
      <c r="C582" t="s">
        <v>2962</v>
      </c>
      <c r="D582" t="s">
        <v>2962</v>
      </c>
      <c r="E582" s="42">
        <v>44834</v>
      </c>
      <c r="F582">
        <v>107111</v>
      </c>
      <c r="G582" t="s">
        <v>2016</v>
      </c>
      <c r="H582" s="191"/>
      <c r="J582">
        <v>766500</v>
      </c>
      <c r="K582"/>
      <c r="M582" s="191">
        <f t="shared" si="21"/>
        <v>7.6649999999999996E-2</v>
      </c>
      <c r="N582" t="str">
        <f t="shared" si="22"/>
        <v>0</v>
      </c>
    </row>
    <row r="583" spans="1:14">
      <c r="A583" s="55" t="str">
        <f t="shared" si="23"/>
        <v>Y0AC0</v>
      </c>
      <c r="B583" s="55">
        <v>0</v>
      </c>
      <c r="C583" t="s">
        <v>2962</v>
      </c>
      <c r="D583" t="s">
        <v>2962</v>
      </c>
      <c r="E583" s="42">
        <v>44834</v>
      </c>
      <c r="F583">
        <v>111108</v>
      </c>
      <c r="G583" t="s">
        <v>2021</v>
      </c>
      <c r="H583" s="191"/>
      <c r="J583">
        <v>-121.35</v>
      </c>
      <c r="K583"/>
      <c r="M583" s="191">
        <f t="shared" si="21"/>
        <v>-1.2135E-5</v>
      </c>
      <c r="N583" t="str">
        <f t="shared" si="22"/>
        <v>0</v>
      </c>
    </row>
    <row r="584" spans="1:14">
      <c r="A584" s="55" t="str">
        <f t="shared" si="23"/>
        <v>Y0AC0</v>
      </c>
      <c r="B584" s="55">
        <v>0</v>
      </c>
      <c r="C584" t="s">
        <v>2962</v>
      </c>
      <c r="D584" t="s">
        <v>2962</v>
      </c>
      <c r="E584" s="42">
        <v>44834</v>
      </c>
      <c r="F584">
        <v>111126</v>
      </c>
      <c r="G584" t="s">
        <v>2022</v>
      </c>
      <c r="H584" s="191"/>
      <c r="J584">
        <v>13431.75</v>
      </c>
      <c r="K584"/>
      <c r="M584" s="191">
        <f t="shared" si="21"/>
        <v>1.3431750000000001E-3</v>
      </c>
      <c r="N584" t="str">
        <f t="shared" si="22"/>
        <v>0</v>
      </c>
    </row>
    <row r="585" spans="1:14">
      <c r="A585" s="55" t="str">
        <f t="shared" si="23"/>
        <v>Y0AC0</v>
      </c>
      <c r="B585" s="55">
        <v>0</v>
      </c>
      <c r="C585" t="s">
        <v>2962</v>
      </c>
      <c r="D585" t="s">
        <v>2962</v>
      </c>
      <c r="E585" s="42">
        <v>44834</v>
      </c>
      <c r="F585">
        <v>111137</v>
      </c>
      <c r="G585" t="s">
        <v>2027</v>
      </c>
      <c r="H585" s="191"/>
      <c r="J585">
        <v>-0.06</v>
      </c>
      <c r="K585"/>
      <c r="M585" s="191">
        <f t="shared" si="21"/>
        <v>-6E-9</v>
      </c>
      <c r="N585" t="str">
        <f t="shared" si="22"/>
        <v>0</v>
      </c>
    </row>
    <row r="586" spans="1:14">
      <c r="A586" s="55" t="str">
        <f t="shared" si="23"/>
        <v>Y0AC0</v>
      </c>
      <c r="B586" s="55">
        <v>0</v>
      </c>
      <c r="C586" t="s">
        <v>2962</v>
      </c>
      <c r="D586" t="s">
        <v>2962</v>
      </c>
      <c r="E586" s="42">
        <v>44834</v>
      </c>
      <c r="F586">
        <v>111181</v>
      </c>
      <c r="G586" t="s">
        <v>2028</v>
      </c>
      <c r="H586" s="191"/>
      <c r="J586">
        <v>5458181.2599999998</v>
      </c>
      <c r="K586"/>
      <c r="M586" s="191">
        <f t="shared" si="21"/>
        <v>0.54581812600000001</v>
      </c>
      <c r="N586" t="str">
        <f t="shared" si="22"/>
        <v>0</v>
      </c>
    </row>
    <row r="587" spans="1:14">
      <c r="A587" s="55" t="str">
        <f t="shared" si="23"/>
        <v>Y0AC0</v>
      </c>
      <c r="B587" s="55">
        <v>0</v>
      </c>
      <c r="C587" t="s">
        <v>2962</v>
      </c>
      <c r="D587" t="s">
        <v>2962</v>
      </c>
      <c r="E587" s="42">
        <v>44834</v>
      </c>
      <c r="F587">
        <v>111182</v>
      </c>
      <c r="G587" t="s">
        <v>2029</v>
      </c>
      <c r="H587" s="191"/>
      <c r="J587">
        <v>10067138.91</v>
      </c>
      <c r="K587"/>
      <c r="M587" s="191">
        <f t="shared" si="21"/>
        <v>1.006713891</v>
      </c>
      <c r="N587" t="str">
        <f t="shared" si="22"/>
        <v>0</v>
      </c>
    </row>
    <row r="588" spans="1:14">
      <c r="A588" s="55" t="str">
        <f t="shared" si="23"/>
        <v>Y0AC0</v>
      </c>
      <c r="B588" s="55">
        <v>0</v>
      </c>
      <c r="C588" t="s">
        <v>2962</v>
      </c>
      <c r="D588" t="s">
        <v>2962</v>
      </c>
      <c r="E588" s="42">
        <v>44834</v>
      </c>
      <c r="F588">
        <v>111183</v>
      </c>
      <c r="G588" t="s">
        <v>2030</v>
      </c>
      <c r="H588" s="191"/>
      <c r="J588">
        <v>2676123.0099999998</v>
      </c>
      <c r="K588"/>
      <c r="M588" s="191">
        <f t="shared" si="21"/>
        <v>0.267612301</v>
      </c>
      <c r="N588" t="str">
        <f t="shared" si="22"/>
        <v>0</v>
      </c>
    </row>
    <row r="589" spans="1:14">
      <c r="A589" s="55" t="str">
        <f t="shared" si="23"/>
        <v>Y0AC0</v>
      </c>
      <c r="B589" s="55">
        <v>0</v>
      </c>
      <c r="C589" t="s">
        <v>2962</v>
      </c>
      <c r="D589" t="s">
        <v>2962</v>
      </c>
      <c r="E589" s="42">
        <v>44834</v>
      </c>
      <c r="F589">
        <v>111184</v>
      </c>
      <c r="G589" t="s">
        <v>2031</v>
      </c>
      <c r="H589" s="191"/>
      <c r="J589">
        <v>11068633.27</v>
      </c>
      <c r="K589"/>
      <c r="M589" s="191">
        <f t="shared" si="21"/>
        <v>1.1068633269999999</v>
      </c>
      <c r="N589" t="str">
        <f t="shared" si="22"/>
        <v>0</v>
      </c>
    </row>
    <row r="590" spans="1:14">
      <c r="A590" s="55" t="str">
        <f t="shared" si="23"/>
        <v>Y0AC0</v>
      </c>
      <c r="B590" s="55">
        <v>0</v>
      </c>
      <c r="C590" t="s">
        <v>2962</v>
      </c>
      <c r="D590" t="s">
        <v>2962</v>
      </c>
      <c r="E590" s="42">
        <v>44834</v>
      </c>
      <c r="F590">
        <v>111220</v>
      </c>
      <c r="G590" t="s">
        <v>2655</v>
      </c>
      <c r="H590" s="191"/>
      <c r="J590">
        <v>10391832.779999999</v>
      </c>
      <c r="K590"/>
      <c r="M590" s="191">
        <f t="shared" si="21"/>
        <v>1.0391832779999999</v>
      </c>
      <c r="N590" t="str">
        <f t="shared" si="22"/>
        <v>0</v>
      </c>
    </row>
    <row r="591" spans="1:14">
      <c r="A591" s="55" t="str">
        <f t="shared" si="23"/>
        <v>Y0AC0</v>
      </c>
      <c r="B591" s="55">
        <v>0</v>
      </c>
      <c r="C591" t="s">
        <v>2962</v>
      </c>
      <c r="D591" t="s">
        <v>2962</v>
      </c>
      <c r="E591" s="42">
        <v>44834</v>
      </c>
      <c r="F591">
        <v>111221</v>
      </c>
      <c r="G591" t="s">
        <v>2656</v>
      </c>
      <c r="H591" s="191"/>
      <c r="J591">
        <v>-10391832.779999999</v>
      </c>
      <c r="K591"/>
      <c r="M591" s="191">
        <f t="shared" si="21"/>
        <v>-1.0391832779999999</v>
      </c>
      <c r="N591" t="str">
        <f t="shared" si="22"/>
        <v>0</v>
      </c>
    </row>
    <row r="592" spans="1:14">
      <c r="A592" s="55" t="str">
        <f t="shared" si="23"/>
        <v>Y0AC0</v>
      </c>
      <c r="B592" s="55">
        <v>0</v>
      </c>
      <c r="C592" t="s">
        <v>2962</v>
      </c>
      <c r="D592" t="s">
        <v>2962</v>
      </c>
      <c r="E592" s="42">
        <v>44834</v>
      </c>
      <c r="F592">
        <v>141017</v>
      </c>
      <c r="G592" t="s">
        <v>2035</v>
      </c>
      <c r="H592" s="191"/>
      <c r="J592">
        <v>0</v>
      </c>
      <c r="K592"/>
      <c r="M592" s="191">
        <f t="shared" si="21"/>
        <v>0</v>
      </c>
      <c r="N592" t="str">
        <f t="shared" si="22"/>
        <v>0</v>
      </c>
    </row>
    <row r="593" spans="1:14">
      <c r="A593" s="55" t="str">
        <f t="shared" si="23"/>
        <v>Y0AC0</v>
      </c>
      <c r="B593" s="55">
        <v>0</v>
      </c>
      <c r="C593" t="s">
        <v>2962</v>
      </c>
      <c r="D593" t="s">
        <v>2962</v>
      </c>
      <c r="E593" s="42">
        <v>44834</v>
      </c>
      <c r="F593">
        <v>141280</v>
      </c>
      <c r="G593" t="s">
        <v>2036</v>
      </c>
      <c r="H593" s="191"/>
      <c r="J593">
        <v>341730.19</v>
      </c>
      <c r="K593"/>
      <c r="M593" s="191">
        <f t="shared" si="21"/>
        <v>3.4173018999999999E-2</v>
      </c>
      <c r="N593" t="str">
        <f t="shared" si="22"/>
        <v>0</v>
      </c>
    </row>
    <row r="594" spans="1:14">
      <c r="A594" s="55" t="str">
        <f t="shared" si="23"/>
        <v>Y0AC0</v>
      </c>
      <c r="B594" s="55">
        <v>0</v>
      </c>
      <c r="C594" t="s">
        <v>2962</v>
      </c>
      <c r="D594" t="s">
        <v>2962</v>
      </c>
      <c r="E594" s="42">
        <v>44834</v>
      </c>
      <c r="F594">
        <v>141366</v>
      </c>
      <c r="G594" t="s">
        <v>2857</v>
      </c>
      <c r="H594" s="191"/>
      <c r="J594">
        <v>342.4</v>
      </c>
      <c r="K594"/>
      <c r="M594" s="191">
        <f t="shared" si="21"/>
        <v>3.4239999999999997E-5</v>
      </c>
      <c r="N594" t="str">
        <f t="shared" si="22"/>
        <v>0</v>
      </c>
    </row>
    <row r="595" spans="1:14">
      <c r="A595" s="55" t="str">
        <f t="shared" si="23"/>
        <v>Y0AC0</v>
      </c>
      <c r="B595" s="55">
        <v>0</v>
      </c>
      <c r="C595" t="s">
        <v>2962</v>
      </c>
      <c r="D595" t="s">
        <v>2962</v>
      </c>
      <c r="E595" s="42">
        <v>44834</v>
      </c>
      <c r="F595">
        <v>141379</v>
      </c>
      <c r="G595" t="s">
        <v>2961</v>
      </c>
      <c r="H595" s="191"/>
      <c r="J595">
        <v>-10000</v>
      </c>
      <c r="K595"/>
      <c r="M595" s="191">
        <f t="shared" si="21"/>
        <v>-1E-3</v>
      </c>
      <c r="N595" t="str">
        <f t="shared" si="22"/>
        <v>0</v>
      </c>
    </row>
    <row r="596" spans="1:14">
      <c r="A596" s="55" t="str">
        <f t="shared" si="23"/>
        <v>Y0AC0</v>
      </c>
      <c r="B596" s="55">
        <v>0</v>
      </c>
      <c r="C596" t="s">
        <v>2962</v>
      </c>
      <c r="D596" t="s">
        <v>2962</v>
      </c>
      <c r="E596" s="42">
        <v>44834</v>
      </c>
      <c r="F596">
        <v>141382</v>
      </c>
      <c r="G596" t="s">
        <v>2052</v>
      </c>
      <c r="H596" s="191"/>
      <c r="J596">
        <v>0</v>
      </c>
      <c r="K596"/>
      <c r="M596" s="191">
        <f t="shared" si="21"/>
        <v>0</v>
      </c>
      <c r="N596" t="str">
        <f t="shared" si="22"/>
        <v>0</v>
      </c>
    </row>
    <row r="597" spans="1:14">
      <c r="A597" s="55" t="str">
        <f t="shared" si="23"/>
        <v>Y0AC0</v>
      </c>
      <c r="B597" s="55">
        <v>0</v>
      </c>
      <c r="C597" t="s">
        <v>2962</v>
      </c>
      <c r="D597" t="s">
        <v>2962</v>
      </c>
      <c r="E597" s="42">
        <v>44834</v>
      </c>
      <c r="F597">
        <v>141398</v>
      </c>
      <c r="G597" t="s">
        <v>2911</v>
      </c>
      <c r="H597" s="191"/>
      <c r="J597">
        <v>0</v>
      </c>
      <c r="K597"/>
      <c r="M597" s="191">
        <f t="shared" si="21"/>
        <v>0</v>
      </c>
      <c r="N597" t="str">
        <f t="shared" si="22"/>
        <v>0</v>
      </c>
    </row>
    <row r="598" spans="1:14">
      <c r="A598" s="55" t="str">
        <f t="shared" si="23"/>
        <v>Y0AC0</v>
      </c>
      <c r="B598" s="55">
        <v>0</v>
      </c>
      <c r="C598" t="s">
        <v>2962</v>
      </c>
      <c r="D598" t="s">
        <v>2962</v>
      </c>
      <c r="E598" s="42">
        <v>44834</v>
      </c>
      <c r="F598">
        <v>141647</v>
      </c>
      <c r="G598" t="s">
        <v>2073</v>
      </c>
      <c r="H598" s="191"/>
      <c r="J598">
        <v>-3500</v>
      </c>
      <c r="K598"/>
      <c r="M598" s="191">
        <f t="shared" si="21"/>
        <v>-3.5E-4</v>
      </c>
      <c r="N598" t="str">
        <f t="shared" si="22"/>
        <v>0</v>
      </c>
    </row>
    <row r="599" spans="1:14">
      <c r="A599" s="55" t="str">
        <f t="shared" si="23"/>
        <v>Y0AC0</v>
      </c>
      <c r="B599" s="55">
        <v>0</v>
      </c>
      <c r="C599" t="s">
        <v>2962</v>
      </c>
      <c r="D599" t="s">
        <v>2962</v>
      </c>
      <c r="E599" s="42">
        <v>44834</v>
      </c>
      <c r="F599">
        <v>141679</v>
      </c>
      <c r="G599" t="s">
        <v>2075</v>
      </c>
      <c r="H599" s="191"/>
      <c r="J599">
        <v>0</v>
      </c>
      <c r="K599"/>
      <c r="M599" s="191">
        <f t="shared" si="21"/>
        <v>0</v>
      </c>
      <c r="N599" t="str">
        <f t="shared" si="22"/>
        <v>0</v>
      </c>
    </row>
    <row r="600" spans="1:14">
      <c r="A600" s="55" t="str">
        <f t="shared" si="23"/>
        <v>Y0AC0</v>
      </c>
      <c r="B600" s="55">
        <v>0</v>
      </c>
      <c r="C600" t="s">
        <v>2962</v>
      </c>
      <c r="D600" t="s">
        <v>2962</v>
      </c>
      <c r="E600" s="42">
        <v>44834</v>
      </c>
      <c r="F600">
        <v>141724</v>
      </c>
      <c r="G600" t="s">
        <v>2076</v>
      </c>
      <c r="H600" s="191"/>
      <c r="J600">
        <v>-21750</v>
      </c>
      <c r="K600"/>
      <c r="M600" s="191">
        <f t="shared" si="21"/>
        <v>-2.1749999999999999E-3</v>
      </c>
      <c r="N600" t="str">
        <f t="shared" si="22"/>
        <v>0</v>
      </c>
    </row>
    <row r="601" spans="1:14">
      <c r="A601" s="55" t="str">
        <f t="shared" si="23"/>
        <v>Y0AC0</v>
      </c>
      <c r="B601" s="55">
        <v>0</v>
      </c>
      <c r="C601" t="s">
        <v>2962</v>
      </c>
      <c r="D601" t="s">
        <v>2962</v>
      </c>
      <c r="E601" s="42">
        <v>44834</v>
      </c>
      <c r="F601">
        <v>141744</v>
      </c>
      <c r="G601" t="s">
        <v>2087</v>
      </c>
      <c r="H601" s="191"/>
      <c r="J601">
        <v>0</v>
      </c>
      <c r="K601"/>
      <c r="M601" s="191">
        <f t="shared" si="21"/>
        <v>0</v>
      </c>
      <c r="N601" t="str">
        <f t="shared" si="22"/>
        <v>0</v>
      </c>
    </row>
    <row r="602" spans="1:14">
      <c r="A602" s="55" t="str">
        <f t="shared" si="23"/>
        <v>Y0AC0</v>
      </c>
      <c r="B602" s="55">
        <v>0</v>
      </c>
      <c r="C602" t="s">
        <v>2962</v>
      </c>
      <c r="D602" t="s">
        <v>2962</v>
      </c>
      <c r="E602" s="42">
        <v>44834</v>
      </c>
      <c r="F602">
        <v>141769</v>
      </c>
      <c r="G602" t="s">
        <v>2105</v>
      </c>
      <c r="H602" s="191"/>
      <c r="J602">
        <v>0</v>
      </c>
      <c r="K602"/>
      <c r="M602" s="191">
        <f t="shared" si="21"/>
        <v>0</v>
      </c>
      <c r="N602" t="str">
        <f t="shared" si="22"/>
        <v>0</v>
      </c>
    </row>
    <row r="603" spans="1:14">
      <c r="A603" s="55" t="str">
        <f t="shared" si="23"/>
        <v>Y0AC0</v>
      </c>
      <c r="B603" s="55">
        <v>0</v>
      </c>
      <c r="C603" t="s">
        <v>2962</v>
      </c>
      <c r="D603" t="s">
        <v>2962</v>
      </c>
      <c r="E603" s="42">
        <v>44834</v>
      </c>
      <c r="F603">
        <v>141779</v>
      </c>
      <c r="G603" t="s">
        <v>2114</v>
      </c>
      <c r="H603" s="191"/>
      <c r="J603">
        <v>-6500</v>
      </c>
      <c r="K603"/>
      <c r="M603" s="191">
        <f t="shared" si="21"/>
        <v>-6.4999999999999997E-4</v>
      </c>
      <c r="N603" t="str">
        <f t="shared" si="22"/>
        <v>0</v>
      </c>
    </row>
    <row r="604" spans="1:14">
      <c r="A604" s="55" t="str">
        <f t="shared" si="23"/>
        <v>Y0AC0</v>
      </c>
      <c r="B604" s="55">
        <v>0</v>
      </c>
      <c r="C604" t="s">
        <v>2962</v>
      </c>
      <c r="D604" t="s">
        <v>2962</v>
      </c>
      <c r="E604" s="42">
        <v>44834</v>
      </c>
      <c r="F604">
        <v>141789</v>
      </c>
      <c r="G604" t="s">
        <v>2122</v>
      </c>
      <c r="H604" s="191"/>
      <c r="J604">
        <v>0</v>
      </c>
      <c r="K604"/>
      <c r="M604" s="191">
        <f t="shared" si="21"/>
        <v>0</v>
      </c>
      <c r="N604" t="str">
        <f t="shared" si="22"/>
        <v>0</v>
      </c>
    </row>
    <row r="605" spans="1:14">
      <c r="A605" s="55" t="str">
        <f t="shared" si="23"/>
        <v>Y0AC0</v>
      </c>
      <c r="B605" s="55">
        <v>0</v>
      </c>
      <c r="C605" t="s">
        <v>2962</v>
      </c>
      <c r="D605" t="s">
        <v>2962</v>
      </c>
      <c r="E605" s="42">
        <v>44834</v>
      </c>
      <c r="F605">
        <v>142036</v>
      </c>
      <c r="G605" t="s">
        <v>2127</v>
      </c>
      <c r="H605" s="191"/>
      <c r="J605">
        <v>10000</v>
      </c>
      <c r="K605"/>
      <c r="M605" s="191">
        <f t="shared" si="21"/>
        <v>1E-3</v>
      </c>
      <c r="N605" t="str">
        <f t="shared" si="22"/>
        <v>0</v>
      </c>
    </row>
    <row r="606" spans="1:14">
      <c r="A606" s="55" t="str">
        <f t="shared" si="23"/>
        <v>Y0AC0</v>
      </c>
      <c r="B606" s="55">
        <v>0</v>
      </c>
      <c r="C606" t="s">
        <v>2962</v>
      </c>
      <c r="D606" t="s">
        <v>2962</v>
      </c>
      <c r="E606" s="42">
        <v>44834</v>
      </c>
      <c r="F606">
        <v>142044</v>
      </c>
      <c r="G606" t="s">
        <v>2132</v>
      </c>
      <c r="H606" s="191"/>
      <c r="J606">
        <v>0</v>
      </c>
      <c r="K606"/>
      <c r="M606" s="191">
        <f t="shared" si="21"/>
        <v>0</v>
      </c>
      <c r="N606" t="str">
        <f t="shared" si="22"/>
        <v>0</v>
      </c>
    </row>
    <row r="607" spans="1:14">
      <c r="A607" s="55" t="str">
        <f t="shared" si="23"/>
        <v>Y0AC0</v>
      </c>
      <c r="B607" s="55">
        <v>0</v>
      </c>
      <c r="C607" t="s">
        <v>2962</v>
      </c>
      <c r="D607" t="s">
        <v>2962</v>
      </c>
      <c r="E607" s="42">
        <v>44834</v>
      </c>
      <c r="F607">
        <v>142075</v>
      </c>
      <c r="G607" t="s">
        <v>2545</v>
      </c>
      <c r="H607" s="191"/>
      <c r="J607">
        <v>24970396.210000001</v>
      </c>
      <c r="K607"/>
      <c r="M607" s="191">
        <f t="shared" si="21"/>
        <v>2.4970396209999999</v>
      </c>
      <c r="N607" t="str">
        <f t="shared" si="22"/>
        <v>0</v>
      </c>
    </row>
    <row r="608" spans="1:14">
      <c r="A608" s="55" t="e">
        <f t="shared" si="23"/>
        <v>#N/A</v>
      </c>
      <c r="B608" s="55" t="e">
        <v>#N/A</v>
      </c>
      <c r="C608" t="s">
        <v>2962</v>
      </c>
      <c r="D608" t="s">
        <v>2962</v>
      </c>
      <c r="E608" s="42">
        <v>44834</v>
      </c>
      <c r="F608">
        <v>142077</v>
      </c>
      <c r="G608" t="s">
        <v>2913</v>
      </c>
      <c r="H608" s="191"/>
      <c r="J608">
        <v>6965567.5499999998</v>
      </c>
      <c r="K608"/>
      <c r="M608" s="191">
        <f t="shared" si="21"/>
        <v>0.69655675500000003</v>
      </c>
      <c r="N608" t="e">
        <f t="shared" si="22"/>
        <v>#N/A</v>
      </c>
    </row>
    <row r="609" spans="1:14">
      <c r="A609" s="55" t="str">
        <f t="shared" si="23"/>
        <v>Y0AC0</v>
      </c>
      <c r="B609" s="55">
        <v>0</v>
      </c>
      <c r="C609" t="s">
        <v>2962</v>
      </c>
      <c r="D609" t="s">
        <v>2962</v>
      </c>
      <c r="E609" s="42">
        <v>44834</v>
      </c>
      <c r="F609">
        <v>160101</v>
      </c>
      <c r="G609" t="s">
        <v>2149</v>
      </c>
      <c r="H609" s="191"/>
      <c r="J609">
        <v>0</v>
      </c>
      <c r="K609"/>
      <c r="M609" s="191">
        <f t="shared" si="21"/>
        <v>0</v>
      </c>
      <c r="N609" t="str">
        <f t="shared" si="22"/>
        <v>0</v>
      </c>
    </row>
    <row r="610" spans="1:14">
      <c r="A610" s="55" t="str">
        <f t="shared" si="23"/>
        <v>Y0AC0</v>
      </c>
      <c r="B610" s="55">
        <v>0</v>
      </c>
      <c r="C610" t="s">
        <v>2962</v>
      </c>
      <c r="D610" t="s">
        <v>2962</v>
      </c>
      <c r="E610" s="42">
        <v>44834</v>
      </c>
      <c r="F610">
        <v>160118</v>
      </c>
      <c r="G610" t="s">
        <v>2152</v>
      </c>
      <c r="H610" s="191"/>
      <c r="J610">
        <v>0</v>
      </c>
      <c r="K610"/>
      <c r="M610" s="191">
        <f t="shared" si="21"/>
        <v>0</v>
      </c>
      <c r="N610" t="str">
        <f t="shared" si="22"/>
        <v>0</v>
      </c>
    </row>
    <row r="611" spans="1:14">
      <c r="A611" s="55" t="str">
        <f t="shared" si="23"/>
        <v>Y0AC0</v>
      </c>
      <c r="B611" s="55">
        <v>0</v>
      </c>
      <c r="C611" t="s">
        <v>2962</v>
      </c>
      <c r="D611" t="s">
        <v>2962</v>
      </c>
      <c r="E611" s="42">
        <v>44834</v>
      </c>
      <c r="F611">
        <v>160202</v>
      </c>
      <c r="G611" t="s">
        <v>2158</v>
      </c>
      <c r="H611" s="191"/>
      <c r="J611">
        <v>0</v>
      </c>
      <c r="K611"/>
      <c r="M611" s="191">
        <f t="shared" si="21"/>
        <v>0</v>
      </c>
      <c r="N611" t="str">
        <f t="shared" si="22"/>
        <v>0</v>
      </c>
    </row>
    <row r="612" spans="1:14">
      <c r="A612" s="55" t="str">
        <f t="shared" si="23"/>
        <v>Y0AC0</v>
      </c>
      <c r="B612" s="55">
        <v>0</v>
      </c>
      <c r="C612" t="s">
        <v>2962</v>
      </c>
      <c r="D612" t="s">
        <v>2962</v>
      </c>
      <c r="E612" s="42">
        <v>44834</v>
      </c>
      <c r="F612">
        <v>160206</v>
      </c>
      <c r="G612" t="s">
        <v>2159</v>
      </c>
      <c r="H612" s="191"/>
      <c r="J612">
        <v>-338473.17</v>
      </c>
      <c r="K612"/>
      <c r="M612" s="191">
        <f t="shared" si="21"/>
        <v>-3.3847317000000002E-2</v>
      </c>
      <c r="N612" t="str">
        <f t="shared" si="22"/>
        <v>0</v>
      </c>
    </row>
    <row r="613" spans="1:14">
      <c r="A613" s="55" t="str">
        <f t="shared" si="23"/>
        <v>Y0AC0</v>
      </c>
      <c r="B613" s="55">
        <v>0</v>
      </c>
      <c r="C613" t="s">
        <v>2962</v>
      </c>
      <c r="D613" t="s">
        <v>2962</v>
      </c>
      <c r="E613" s="42">
        <v>44834</v>
      </c>
      <c r="F613">
        <v>160207</v>
      </c>
      <c r="G613" t="s">
        <v>2160</v>
      </c>
      <c r="H613" s="191"/>
      <c r="J613">
        <v>0</v>
      </c>
      <c r="K613"/>
      <c r="M613" s="191">
        <f t="shared" si="21"/>
        <v>0</v>
      </c>
      <c r="N613" t="str">
        <f t="shared" si="22"/>
        <v>0</v>
      </c>
    </row>
    <row r="614" spans="1:14">
      <c r="A614" s="55" t="str">
        <f t="shared" si="23"/>
        <v>Y0AC0</v>
      </c>
      <c r="B614" s="55">
        <v>0</v>
      </c>
      <c r="C614" t="s">
        <v>2962</v>
      </c>
      <c r="D614" t="s">
        <v>2962</v>
      </c>
      <c r="E614" s="42">
        <v>44834</v>
      </c>
      <c r="F614">
        <v>170101</v>
      </c>
      <c r="G614" t="s">
        <v>2163</v>
      </c>
      <c r="H614" s="191"/>
      <c r="J614">
        <v>2230124653.6199999</v>
      </c>
      <c r="K614"/>
      <c r="M614" s="191">
        <f t="shared" si="21"/>
        <v>223.012465362</v>
      </c>
      <c r="N614" t="str">
        <f t="shared" si="22"/>
        <v>0</v>
      </c>
    </row>
    <row r="615" spans="1:14">
      <c r="A615" s="55" t="str">
        <f t="shared" si="23"/>
        <v>Y0AC0</v>
      </c>
      <c r="B615" s="55">
        <v>0</v>
      </c>
      <c r="C615" t="s">
        <v>2962</v>
      </c>
      <c r="D615" t="s">
        <v>2962</v>
      </c>
      <c r="E615" s="42">
        <v>44834</v>
      </c>
      <c r="F615">
        <v>201276</v>
      </c>
      <c r="G615" t="s">
        <v>2209</v>
      </c>
      <c r="H615" s="191"/>
      <c r="J615">
        <v>649165688.91999996</v>
      </c>
      <c r="K615"/>
      <c r="M615" s="191">
        <f t="shared" si="21"/>
        <v>64.916568892000001</v>
      </c>
      <c r="N615" t="str">
        <f t="shared" si="22"/>
        <v>0</v>
      </c>
    </row>
    <row r="616" spans="1:14">
      <c r="A616" s="55" t="str">
        <f t="shared" si="23"/>
        <v>Y0AC1.2</v>
      </c>
      <c r="B616" s="55">
        <v>1.2</v>
      </c>
      <c r="C616" t="s">
        <v>2962</v>
      </c>
      <c r="D616" t="s">
        <v>2962</v>
      </c>
      <c r="E616" s="42">
        <v>44834</v>
      </c>
      <c r="F616">
        <v>201277</v>
      </c>
      <c r="G616" t="s">
        <v>2210</v>
      </c>
      <c r="H616" s="191"/>
      <c r="J616">
        <v>-1413893341.9000001</v>
      </c>
      <c r="K616"/>
      <c r="M616" s="191">
        <f t="shared" si="21"/>
        <v>-141.38933419</v>
      </c>
      <c r="N616" t="str">
        <f t="shared" si="22"/>
        <v>1</v>
      </c>
    </row>
    <row r="617" spans="1:14">
      <c r="A617" s="55" t="str">
        <f t="shared" si="23"/>
        <v>Y0AC0</v>
      </c>
      <c r="B617" s="55">
        <v>0</v>
      </c>
      <c r="C617" t="s">
        <v>2962</v>
      </c>
      <c r="D617" t="s">
        <v>2962</v>
      </c>
      <c r="E617" s="42">
        <v>44834</v>
      </c>
      <c r="F617">
        <v>201297</v>
      </c>
      <c r="G617" t="s">
        <v>2211</v>
      </c>
      <c r="H617" s="191"/>
      <c r="J617">
        <v>375370476.25999999</v>
      </c>
      <c r="K617"/>
      <c r="M617" s="191">
        <f t="shared" si="21"/>
        <v>37.537047625999996</v>
      </c>
      <c r="N617" t="str">
        <f t="shared" si="22"/>
        <v>0</v>
      </c>
    </row>
    <row r="618" spans="1:14">
      <c r="A618" s="55" t="str">
        <f t="shared" si="23"/>
        <v>Y0AC1.2</v>
      </c>
      <c r="B618" s="55">
        <v>1.2</v>
      </c>
      <c r="C618" t="s">
        <v>2962</v>
      </c>
      <c r="D618" t="s">
        <v>2962</v>
      </c>
      <c r="E618" s="42">
        <v>44834</v>
      </c>
      <c r="F618">
        <v>201298</v>
      </c>
      <c r="G618" t="s">
        <v>2212</v>
      </c>
      <c r="H618" s="191"/>
      <c r="J618">
        <v>-356464349.76999998</v>
      </c>
      <c r="K618"/>
      <c r="M618" s="191">
        <f t="shared" si="21"/>
        <v>-35.646434976999998</v>
      </c>
      <c r="N618" t="str">
        <f t="shared" si="22"/>
        <v>1</v>
      </c>
    </row>
    <row r="619" spans="1:14">
      <c r="A619" s="55" t="str">
        <f t="shared" si="23"/>
        <v>Y0AC0</v>
      </c>
      <c r="B619" s="55">
        <v>0</v>
      </c>
      <c r="C619" t="s">
        <v>2962</v>
      </c>
      <c r="D619" t="s">
        <v>2962</v>
      </c>
      <c r="E619" s="42">
        <v>44834</v>
      </c>
      <c r="F619">
        <v>201349</v>
      </c>
      <c r="G619" t="s">
        <v>2224</v>
      </c>
      <c r="H619" s="191"/>
      <c r="J619">
        <v>-4156652.57</v>
      </c>
      <c r="K619"/>
      <c r="M619" s="191">
        <f t="shared" si="21"/>
        <v>-0.41566525700000001</v>
      </c>
      <c r="N619" t="str">
        <f t="shared" si="22"/>
        <v>0</v>
      </c>
    </row>
    <row r="620" spans="1:14">
      <c r="A620" s="55" t="str">
        <f t="shared" si="23"/>
        <v>Y0AC0</v>
      </c>
      <c r="B620" s="55">
        <v>0</v>
      </c>
      <c r="C620" t="s">
        <v>2962</v>
      </c>
      <c r="D620" t="s">
        <v>2962</v>
      </c>
      <c r="E620" s="42">
        <v>44834</v>
      </c>
      <c r="F620">
        <v>201351</v>
      </c>
      <c r="G620" t="s">
        <v>2225</v>
      </c>
      <c r="H620" s="191"/>
      <c r="J620">
        <v>-103196198.8</v>
      </c>
      <c r="K620"/>
      <c r="M620" s="191">
        <f t="shared" si="21"/>
        <v>-10.319619879999999</v>
      </c>
      <c r="N620" t="str">
        <f t="shared" si="22"/>
        <v>0</v>
      </c>
    </row>
    <row r="621" spans="1:14">
      <c r="A621" s="55" t="str">
        <f t="shared" si="23"/>
        <v>Y0AC1.2</v>
      </c>
      <c r="B621" s="55">
        <v>1.2</v>
      </c>
      <c r="C621" t="s">
        <v>2962</v>
      </c>
      <c r="D621" t="s">
        <v>2962</v>
      </c>
      <c r="E621" s="42">
        <v>44834</v>
      </c>
      <c r="F621">
        <v>201364</v>
      </c>
      <c r="G621" t="s">
        <v>2232</v>
      </c>
      <c r="H621" s="191"/>
      <c r="J621">
        <v>-12682277.869999999</v>
      </c>
      <c r="K621"/>
      <c r="M621" s="191">
        <f t="shared" ref="M621:M684" si="24">J621/10000000</f>
        <v>-1.2682277869999998</v>
      </c>
      <c r="N621" t="str">
        <f t="shared" si="22"/>
        <v>1</v>
      </c>
    </row>
    <row r="622" spans="1:14">
      <c r="A622" s="55" t="str">
        <f t="shared" si="23"/>
        <v>Y0AC1.2</v>
      </c>
      <c r="B622" s="55">
        <v>1.2</v>
      </c>
      <c r="C622" t="s">
        <v>2962</v>
      </c>
      <c r="D622" t="s">
        <v>2962</v>
      </c>
      <c r="E622" s="42">
        <v>44834</v>
      </c>
      <c r="F622">
        <v>201366</v>
      </c>
      <c r="G622" t="s">
        <v>2233</v>
      </c>
      <c r="H622" s="191"/>
      <c r="J622">
        <v>-185559691.22</v>
      </c>
      <c r="K622"/>
      <c r="M622" s="191">
        <f t="shared" si="24"/>
        <v>-18.555969122</v>
      </c>
      <c r="N622" t="str">
        <f t="shared" ref="N622:N685" si="25">LEFT(B622,1)</f>
        <v>1</v>
      </c>
    </row>
    <row r="623" spans="1:14">
      <c r="A623" s="55" t="str">
        <f t="shared" si="23"/>
        <v>Y0AC0</v>
      </c>
      <c r="B623" s="55">
        <v>0</v>
      </c>
      <c r="C623" t="s">
        <v>2962</v>
      </c>
      <c r="D623" t="s">
        <v>2962</v>
      </c>
      <c r="E623" s="42">
        <v>44834</v>
      </c>
      <c r="F623">
        <v>210103</v>
      </c>
      <c r="G623" t="s">
        <v>2240</v>
      </c>
      <c r="H623" s="191"/>
      <c r="J623">
        <v>-3636.35</v>
      </c>
      <c r="K623"/>
      <c r="M623" s="191">
        <f t="shared" si="24"/>
        <v>-3.6363500000000001E-4</v>
      </c>
      <c r="N623" t="str">
        <f t="shared" si="25"/>
        <v>0</v>
      </c>
    </row>
    <row r="624" spans="1:14">
      <c r="A624" s="55" t="str">
        <f t="shared" si="23"/>
        <v>Y0AC0</v>
      </c>
      <c r="B624" s="55">
        <v>0</v>
      </c>
      <c r="C624" t="s">
        <v>2962</v>
      </c>
      <c r="D624" t="s">
        <v>2962</v>
      </c>
      <c r="E624" s="42">
        <v>44834</v>
      </c>
      <c r="F624">
        <v>210117</v>
      </c>
      <c r="G624" t="s">
        <v>2242</v>
      </c>
      <c r="H624" s="191"/>
      <c r="J624">
        <v>-2066140.34</v>
      </c>
      <c r="K624"/>
      <c r="M624" s="191">
        <f t="shared" si="24"/>
        <v>-0.206614034</v>
      </c>
      <c r="N624" t="str">
        <f t="shared" si="25"/>
        <v>0</v>
      </c>
    </row>
    <row r="625" spans="1:14">
      <c r="A625" s="55" t="str">
        <f t="shared" si="23"/>
        <v>Y0AC0</v>
      </c>
      <c r="B625" s="55">
        <v>0</v>
      </c>
      <c r="C625" t="s">
        <v>2962</v>
      </c>
      <c r="D625" t="s">
        <v>2962</v>
      </c>
      <c r="E625" s="42">
        <v>44834</v>
      </c>
      <c r="F625">
        <v>210132</v>
      </c>
      <c r="G625" t="s">
        <v>2244</v>
      </c>
      <c r="H625" s="191"/>
      <c r="J625">
        <v>-3735.42</v>
      </c>
      <c r="K625"/>
      <c r="M625" s="191">
        <f t="shared" si="24"/>
        <v>-3.7354199999999998E-4</v>
      </c>
      <c r="N625" t="str">
        <f t="shared" si="25"/>
        <v>0</v>
      </c>
    </row>
    <row r="626" spans="1:14">
      <c r="A626" s="55" t="str">
        <f t="shared" si="23"/>
        <v>Y0AC0</v>
      </c>
      <c r="B626" s="55">
        <v>0</v>
      </c>
      <c r="C626" t="s">
        <v>2962</v>
      </c>
      <c r="D626" t="s">
        <v>2962</v>
      </c>
      <c r="E626" s="42">
        <v>44834</v>
      </c>
      <c r="F626">
        <v>210138</v>
      </c>
      <c r="G626" t="s">
        <v>2791</v>
      </c>
      <c r="H626" s="191"/>
      <c r="J626">
        <v>600.44000000000005</v>
      </c>
      <c r="K626"/>
      <c r="M626" s="191">
        <f t="shared" si="24"/>
        <v>6.0044000000000003E-5</v>
      </c>
      <c r="N626" t="str">
        <f t="shared" si="25"/>
        <v>0</v>
      </c>
    </row>
    <row r="627" spans="1:14">
      <c r="A627" s="55" t="str">
        <f t="shared" si="23"/>
        <v>Y0AC0</v>
      </c>
      <c r="B627" s="55">
        <v>0</v>
      </c>
      <c r="C627" t="s">
        <v>2962</v>
      </c>
      <c r="D627" t="s">
        <v>2962</v>
      </c>
      <c r="E627" s="42">
        <v>44834</v>
      </c>
      <c r="F627">
        <v>210140</v>
      </c>
      <c r="G627" t="s">
        <v>2245</v>
      </c>
      <c r="H627" s="191"/>
      <c r="J627">
        <v>-31466.07</v>
      </c>
      <c r="K627"/>
      <c r="M627" s="191">
        <f t="shared" si="24"/>
        <v>-3.146607E-3</v>
      </c>
      <c r="N627" t="str">
        <f t="shared" si="25"/>
        <v>0</v>
      </c>
    </row>
    <row r="628" spans="1:14">
      <c r="A628" s="55" t="str">
        <f t="shared" si="23"/>
        <v>Y0AC0</v>
      </c>
      <c r="B628" s="55">
        <v>0</v>
      </c>
      <c r="C628" t="s">
        <v>2962</v>
      </c>
      <c r="D628" t="s">
        <v>2962</v>
      </c>
      <c r="E628" s="42">
        <v>44834</v>
      </c>
      <c r="F628">
        <v>210210</v>
      </c>
      <c r="G628" t="s">
        <v>2246</v>
      </c>
      <c r="H628" s="191"/>
      <c r="J628">
        <v>-14792714</v>
      </c>
      <c r="K628"/>
      <c r="M628" s="191">
        <f t="shared" si="24"/>
        <v>-1.4792714</v>
      </c>
      <c r="N628" t="str">
        <f t="shared" si="25"/>
        <v>0</v>
      </c>
    </row>
    <row r="629" spans="1:14">
      <c r="A629" s="55" t="str">
        <f t="shared" si="23"/>
        <v>Y0AC0</v>
      </c>
      <c r="B629" s="55">
        <v>0</v>
      </c>
      <c r="C629" t="s">
        <v>2962</v>
      </c>
      <c r="D629" t="s">
        <v>2962</v>
      </c>
      <c r="E629" s="42">
        <v>44834</v>
      </c>
      <c r="F629">
        <v>210667</v>
      </c>
      <c r="G629" t="s">
        <v>2862</v>
      </c>
      <c r="H629" s="191"/>
      <c r="J629">
        <v>-12344.22</v>
      </c>
      <c r="K629"/>
      <c r="M629" s="191">
        <f t="shared" si="24"/>
        <v>-1.234422E-3</v>
      </c>
      <c r="N629" t="str">
        <f t="shared" si="25"/>
        <v>0</v>
      </c>
    </row>
    <row r="630" spans="1:14">
      <c r="A630" s="55" t="str">
        <f t="shared" si="23"/>
        <v>Y0AC0</v>
      </c>
      <c r="B630" s="55">
        <v>0</v>
      </c>
      <c r="C630" t="s">
        <v>2962</v>
      </c>
      <c r="D630" t="s">
        <v>2962</v>
      </c>
      <c r="E630" s="42">
        <v>44834</v>
      </c>
      <c r="F630">
        <v>210766</v>
      </c>
      <c r="G630" t="s">
        <v>2748</v>
      </c>
      <c r="H630" s="191"/>
      <c r="J630">
        <v>11324.83</v>
      </c>
      <c r="K630"/>
      <c r="M630" s="191">
        <f t="shared" si="24"/>
        <v>1.1324830000000001E-3</v>
      </c>
      <c r="N630" t="str">
        <f t="shared" si="25"/>
        <v>0</v>
      </c>
    </row>
    <row r="631" spans="1:14">
      <c r="A631" s="55" t="str">
        <f t="shared" si="23"/>
        <v>Y0AC0</v>
      </c>
      <c r="B631" s="55">
        <v>0</v>
      </c>
      <c r="C631" t="s">
        <v>2962</v>
      </c>
      <c r="D631" t="s">
        <v>2962</v>
      </c>
      <c r="E631" s="42">
        <v>44834</v>
      </c>
      <c r="F631">
        <v>211103</v>
      </c>
      <c r="G631" t="s">
        <v>2249</v>
      </c>
      <c r="H631" s="191"/>
      <c r="J631">
        <v>-950.67</v>
      </c>
      <c r="K631"/>
      <c r="M631" s="191">
        <f t="shared" si="24"/>
        <v>-9.506699999999999E-5</v>
      </c>
      <c r="N631" t="str">
        <f t="shared" si="25"/>
        <v>0</v>
      </c>
    </row>
    <row r="632" spans="1:14">
      <c r="A632" s="55" t="str">
        <f t="shared" si="23"/>
        <v>Y0AC0</v>
      </c>
      <c r="B632" s="55">
        <v>0</v>
      </c>
      <c r="C632" t="s">
        <v>2962</v>
      </c>
      <c r="D632" t="s">
        <v>2962</v>
      </c>
      <c r="E632" s="42">
        <v>44834</v>
      </c>
      <c r="F632">
        <v>211106</v>
      </c>
      <c r="G632" t="s">
        <v>2250</v>
      </c>
      <c r="H632" s="191"/>
      <c r="J632">
        <v>-657657.68999999994</v>
      </c>
      <c r="K632"/>
      <c r="M632" s="191">
        <f t="shared" si="24"/>
        <v>-6.5765768999999988E-2</v>
      </c>
      <c r="N632" t="str">
        <f t="shared" si="25"/>
        <v>0</v>
      </c>
    </row>
    <row r="633" spans="1:14">
      <c r="A633" s="55" t="str">
        <f t="shared" si="23"/>
        <v>Y0AC0</v>
      </c>
      <c r="B633" s="55">
        <v>0</v>
      </c>
      <c r="C633" t="s">
        <v>2962</v>
      </c>
      <c r="D633" t="s">
        <v>2962</v>
      </c>
      <c r="E633" s="42">
        <v>44834</v>
      </c>
      <c r="F633">
        <v>211120</v>
      </c>
      <c r="G633" t="s">
        <v>852</v>
      </c>
      <c r="H633" s="191"/>
      <c r="J633">
        <v>-12707093.550000001</v>
      </c>
      <c r="K633"/>
      <c r="M633" s="191">
        <f t="shared" si="24"/>
        <v>-1.2707093550000002</v>
      </c>
      <c r="N633" t="str">
        <f t="shared" si="25"/>
        <v>0</v>
      </c>
    </row>
    <row r="634" spans="1:14">
      <c r="A634" s="55" t="str">
        <f t="shared" si="23"/>
        <v>Y0AC0</v>
      </c>
      <c r="B634" s="55">
        <v>0</v>
      </c>
      <c r="C634" t="s">
        <v>2962</v>
      </c>
      <c r="D634" t="s">
        <v>2962</v>
      </c>
      <c r="E634" s="42">
        <v>44834</v>
      </c>
      <c r="F634">
        <v>211121</v>
      </c>
      <c r="G634" t="s">
        <v>2252</v>
      </c>
      <c r="H634" s="191"/>
      <c r="J634">
        <v>-103483.94</v>
      </c>
      <c r="K634"/>
      <c r="M634" s="191">
        <f t="shared" si="24"/>
        <v>-1.0348394E-2</v>
      </c>
      <c r="N634" t="str">
        <f t="shared" si="25"/>
        <v>0</v>
      </c>
    </row>
    <row r="635" spans="1:14">
      <c r="A635" s="55" t="str">
        <f t="shared" si="23"/>
        <v>Y0AC0</v>
      </c>
      <c r="B635" s="55">
        <v>0</v>
      </c>
      <c r="C635" t="s">
        <v>2962</v>
      </c>
      <c r="D635" t="s">
        <v>2962</v>
      </c>
      <c r="E635" s="42">
        <v>44834</v>
      </c>
      <c r="F635">
        <v>211122</v>
      </c>
      <c r="G635" t="s">
        <v>2253</v>
      </c>
      <c r="H635" s="191"/>
      <c r="J635">
        <v>-893.28</v>
      </c>
      <c r="K635"/>
      <c r="M635" s="191">
        <f t="shared" si="24"/>
        <v>-8.9327999999999996E-5</v>
      </c>
      <c r="N635" t="str">
        <f t="shared" si="25"/>
        <v>0</v>
      </c>
    </row>
    <row r="636" spans="1:14">
      <c r="A636" s="55" t="str">
        <f t="shared" si="23"/>
        <v>Y0AC0</v>
      </c>
      <c r="B636" s="55">
        <v>0</v>
      </c>
      <c r="C636" t="s">
        <v>2962</v>
      </c>
      <c r="D636" t="s">
        <v>2962</v>
      </c>
      <c r="E636" s="42">
        <v>44834</v>
      </c>
      <c r="F636">
        <v>211162</v>
      </c>
      <c r="G636" t="s">
        <v>2255</v>
      </c>
      <c r="H636" s="191"/>
      <c r="J636">
        <v>-12266334.039999999</v>
      </c>
      <c r="K636"/>
      <c r="M636" s="191">
        <f t="shared" si="24"/>
        <v>-1.226633404</v>
      </c>
      <c r="N636" t="str">
        <f t="shared" si="25"/>
        <v>0</v>
      </c>
    </row>
    <row r="637" spans="1:14">
      <c r="A637" s="55" t="str">
        <f t="shared" si="23"/>
        <v>Y0AC0</v>
      </c>
      <c r="B637" s="55">
        <v>0</v>
      </c>
      <c r="C637" t="s">
        <v>2962</v>
      </c>
      <c r="D637" t="s">
        <v>2962</v>
      </c>
      <c r="E637" s="42">
        <v>44834</v>
      </c>
      <c r="F637">
        <v>211165</v>
      </c>
      <c r="G637" t="s">
        <v>2256</v>
      </c>
      <c r="H637" s="191"/>
      <c r="J637">
        <v>-2000</v>
      </c>
      <c r="K637"/>
      <c r="M637" s="191">
        <f t="shared" si="24"/>
        <v>-2.0000000000000001E-4</v>
      </c>
      <c r="N637" t="str">
        <f t="shared" si="25"/>
        <v>0</v>
      </c>
    </row>
    <row r="638" spans="1:14">
      <c r="A638" s="55" t="str">
        <f t="shared" si="23"/>
        <v>Y0AC0</v>
      </c>
      <c r="B638" s="55">
        <v>0</v>
      </c>
      <c r="C638" t="s">
        <v>2962</v>
      </c>
      <c r="D638" t="s">
        <v>2962</v>
      </c>
      <c r="E638" s="42">
        <v>44834</v>
      </c>
      <c r="F638">
        <v>211172</v>
      </c>
      <c r="G638" t="s">
        <v>2262</v>
      </c>
      <c r="H638" s="191"/>
      <c r="J638">
        <v>-868010.16</v>
      </c>
      <c r="K638"/>
      <c r="M638" s="191">
        <f t="shared" si="24"/>
        <v>-8.6801016000000009E-2</v>
      </c>
      <c r="N638" t="str">
        <f t="shared" si="25"/>
        <v>0</v>
      </c>
    </row>
    <row r="639" spans="1:14">
      <c r="A639" s="55" t="str">
        <f t="shared" si="23"/>
        <v>Y0AC0</v>
      </c>
      <c r="B639" s="55">
        <v>0</v>
      </c>
      <c r="C639" t="s">
        <v>2962</v>
      </c>
      <c r="D639" t="s">
        <v>2962</v>
      </c>
      <c r="E639" s="42">
        <v>44834</v>
      </c>
      <c r="F639">
        <v>211176</v>
      </c>
      <c r="G639" t="s">
        <v>2266</v>
      </c>
      <c r="H639" s="191"/>
      <c r="J639">
        <v>-10067138.93</v>
      </c>
      <c r="K639"/>
      <c r="M639" s="191">
        <f t="shared" si="24"/>
        <v>-1.0067138929999999</v>
      </c>
      <c r="N639" t="str">
        <f t="shared" si="25"/>
        <v>0</v>
      </c>
    </row>
    <row r="640" spans="1:14">
      <c r="A640" s="55" t="str">
        <f t="shared" si="23"/>
        <v>Y0AC0</v>
      </c>
      <c r="B640" s="55">
        <v>0</v>
      </c>
      <c r="C640" t="s">
        <v>2962</v>
      </c>
      <c r="D640" t="s">
        <v>2962</v>
      </c>
      <c r="E640" s="42">
        <v>44834</v>
      </c>
      <c r="F640">
        <v>211177</v>
      </c>
      <c r="G640" t="s">
        <v>2267</v>
      </c>
      <c r="H640" s="191"/>
      <c r="J640">
        <v>-11068633.27</v>
      </c>
      <c r="K640"/>
      <c r="M640" s="191">
        <f t="shared" si="24"/>
        <v>-1.1068633269999999</v>
      </c>
      <c r="N640" t="str">
        <f t="shared" si="25"/>
        <v>0</v>
      </c>
    </row>
    <row r="641" spans="1:14">
      <c r="A641" s="55" t="str">
        <f t="shared" ref="A641:A704" si="26">C641&amp;B641</f>
        <v>Y0AC0</v>
      </c>
      <c r="B641" s="55">
        <v>0</v>
      </c>
      <c r="C641" t="s">
        <v>2962</v>
      </c>
      <c r="D641" t="s">
        <v>2962</v>
      </c>
      <c r="E641" s="42">
        <v>44834</v>
      </c>
      <c r="F641">
        <v>211632</v>
      </c>
      <c r="G641" t="s">
        <v>2543</v>
      </c>
      <c r="H641" s="191"/>
      <c r="J641">
        <v>32028.39</v>
      </c>
      <c r="K641"/>
      <c r="M641" s="191">
        <f t="shared" si="24"/>
        <v>3.2028389999999999E-3</v>
      </c>
      <c r="N641" t="str">
        <f t="shared" si="25"/>
        <v>0</v>
      </c>
    </row>
    <row r="642" spans="1:14">
      <c r="A642" s="55" t="str">
        <f t="shared" si="26"/>
        <v>Y0AC0</v>
      </c>
      <c r="B642" s="55">
        <v>0</v>
      </c>
      <c r="C642" t="s">
        <v>2962</v>
      </c>
      <c r="D642" t="s">
        <v>2962</v>
      </c>
      <c r="E642" s="42">
        <v>44834</v>
      </c>
      <c r="F642">
        <v>260101</v>
      </c>
      <c r="G642" t="s">
        <v>2271</v>
      </c>
      <c r="H642" s="191"/>
      <c r="J642">
        <v>0</v>
      </c>
      <c r="K642"/>
      <c r="M642" s="191">
        <f t="shared" si="24"/>
        <v>0</v>
      </c>
      <c r="N642" t="str">
        <f t="shared" si="25"/>
        <v>0</v>
      </c>
    </row>
    <row r="643" spans="1:14">
      <c r="A643" s="55" t="str">
        <f t="shared" si="26"/>
        <v>Y0AC0</v>
      </c>
      <c r="B643" s="55">
        <v>0</v>
      </c>
      <c r="C643" t="s">
        <v>2962</v>
      </c>
      <c r="D643" t="s">
        <v>2962</v>
      </c>
      <c r="E643" s="42">
        <v>44834</v>
      </c>
      <c r="F643">
        <v>260118</v>
      </c>
      <c r="G643" t="s">
        <v>2275</v>
      </c>
      <c r="H643" s="191"/>
      <c r="J643">
        <v>0</v>
      </c>
      <c r="K643"/>
      <c r="M643" s="191">
        <f t="shared" si="24"/>
        <v>0</v>
      </c>
      <c r="N643" t="str">
        <f t="shared" si="25"/>
        <v>0</v>
      </c>
    </row>
    <row r="644" spans="1:14">
      <c r="A644" s="55" t="str">
        <f t="shared" si="26"/>
        <v>Y0AC0</v>
      </c>
      <c r="B644" s="55">
        <v>0</v>
      </c>
      <c r="C644" t="s">
        <v>2962</v>
      </c>
      <c r="D644" t="s">
        <v>2962</v>
      </c>
      <c r="E644" s="42">
        <v>44834</v>
      </c>
      <c r="F644">
        <v>260202</v>
      </c>
      <c r="G644" t="s">
        <v>2281</v>
      </c>
      <c r="H644" s="191"/>
      <c r="J644">
        <v>0</v>
      </c>
      <c r="K644"/>
      <c r="M644" s="191">
        <f t="shared" si="24"/>
        <v>0</v>
      </c>
      <c r="N644" t="str">
        <f t="shared" si="25"/>
        <v>0</v>
      </c>
    </row>
    <row r="645" spans="1:14">
      <c r="A645" s="55" t="str">
        <f t="shared" si="26"/>
        <v>Y0AC0</v>
      </c>
      <c r="B645" s="55">
        <v>0</v>
      </c>
      <c r="C645" t="s">
        <v>2962</v>
      </c>
      <c r="D645" t="s">
        <v>2962</v>
      </c>
      <c r="E645" s="42">
        <v>44834</v>
      </c>
      <c r="F645">
        <v>260221</v>
      </c>
      <c r="G645" t="s">
        <v>2282</v>
      </c>
      <c r="H645" s="191"/>
      <c r="J645">
        <v>-2595094.79</v>
      </c>
      <c r="K645"/>
      <c r="M645" s="191">
        <f t="shared" si="24"/>
        <v>-0.25950947899999999</v>
      </c>
      <c r="N645" t="str">
        <f t="shared" si="25"/>
        <v>0</v>
      </c>
    </row>
    <row r="646" spans="1:14">
      <c r="A646" s="55" t="str">
        <f t="shared" si="26"/>
        <v>Y0AC0</v>
      </c>
      <c r="B646" s="55">
        <v>0</v>
      </c>
      <c r="C646" t="s">
        <v>2962</v>
      </c>
      <c r="D646" t="s">
        <v>2962</v>
      </c>
      <c r="E646" s="42">
        <v>44834</v>
      </c>
      <c r="F646">
        <v>260222</v>
      </c>
      <c r="G646" t="s">
        <v>2283</v>
      </c>
      <c r="H646" s="191"/>
      <c r="J646">
        <v>-2106097.19</v>
      </c>
      <c r="K646"/>
      <c r="M646" s="191">
        <f t="shared" si="24"/>
        <v>-0.210609719</v>
      </c>
      <c r="N646" t="str">
        <f t="shared" si="25"/>
        <v>0</v>
      </c>
    </row>
    <row r="647" spans="1:14">
      <c r="A647" s="55" t="str">
        <f t="shared" si="26"/>
        <v>Y0AC0</v>
      </c>
      <c r="B647" s="55">
        <v>0</v>
      </c>
      <c r="C647" t="s">
        <v>2962</v>
      </c>
      <c r="D647" t="s">
        <v>2962</v>
      </c>
      <c r="E647" s="42">
        <v>44834</v>
      </c>
      <c r="F647">
        <v>260802</v>
      </c>
      <c r="G647" t="s">
        <v>2284</v>
      </c>
      <c r="H647" s="191"/>
      <c r="J647">
        <v>-6.66</v>
      </c>
      <c r="K647"/>
      <c r="M647" s="191">
        <f t="shared" si="24"/>
        <v>-6.6600000000000006E-7</v>
      </c>
      <c r="N647" t="str">
        <f t="shared" si="25"/>
        <v>0</v>
      </c>
    </row>
    <row r="648" spans="1:14">
      <c r="A648" s="55" t="str">
        <f t="shared" si="26"/>
        <v>Y0AC0</v>
      </c>
      <c r="B648" s="55">
        <v>0</v>
      </c>
      <c r="C648" t="s">
        <v>2962</v>
      </c>
      <c r="D648" t="s">
        <v>2962</v>
      </c>
      <c r="E648" s="42">
        <v>44834</v>
      </c>
      <c r="F648">
        <v>260815</v>
      </c>
      <c r="G648" t="s">
        <v>2286</v>
      </c>
      <c r="H648" s="191"/>
      <c r="J648">
        <v>-5458181.2599999998</v>
      </c>
      <c r="K648"/>
      <c r="M648" s="191">
        <f t="shared" si="24"/>
        <v>-0.54581812600000001</v>
      </c>
      <c r="N648" t="str">
        <f t="shared" si="25"/>
        <v>0</v>
      </c>
    </row>
    <row r="649" spans="1:14">
      <c r="A649" s="55" t="str">
        <f t="shared" si="26"/>
        <v>Y0AC0</v>
      </c>
      <c r="B649" s="55">
        <v>0</v>
      </c>
      <c r="C649" t="s">
        <v>2962</v>
      </c>
      <c r="D649" t="s">
        <v>2962</v>
      </c>
      <c r="E649" s="42">
        <v>44834</v>
      </c>
      <c r="F649">
        <v>260836</v>
      </c>
      <c r="G649" t="s">
        <v>2705</v>
      </c>
      <c r="H649" s="191"/>
      <c r="J649">
        <v>-210326.55</v>
      </c>
      <c r="K649"/>
      <c r="M649" s="191">
        <f t="shared" si="24"/>
        <v>-2.1032654999999997E-2</v>
      </c>
      <c r="N649" t="str">
        <f t="shared" si="25"/>
        <v>0</v>
      </c>
    </row>
    <row r="650" spans="1:14">
      <c r="A650" s="55" t="str">
        <f t="shared" si="26"/>
        <v>Y0AC0</v>
      </c>
      <c r="B650" s="55">
        <v>0</v>
      </c>
      <c r="C650" t="s">
        <v>2962</v>
      </c>
      <c r="D650" t="s">
        <v>2962</v>
      </c>
      <c r="E650" s="42">
        <v>44834</v>
      </c>
      <c r="F650">
        <v>260837</v>
      </c>
      <c r="G650" t="s">
        <v>2706</v>
      </c>
      <c r="H650" s="191"/>
      <c r="J650">
        <v>-210326.55</v>
      </c>
      <c r="K650"/>
      <c r="M650" s="191">
        <f t="shared" si="24"/>
        <v>-2.1032654999999997E-2</v>
      </c>
      <c r="N650" t="str">
        <f t="shared" si="25"/>
        <v>0</v>
      </c>
    </row>
    <row r="651" spans="1:14">
      <c r="A651" s="55" t="str">
        <f t="shared" si="26"/>
        <v>Y0AC0</v>
      </c>
      <c r="B651" s="55">
        <v>0</v>
      </c>
      <c r="C651" t="s">
        <v>2962</v>
      </c>
      <c r="D651" t="s">
        <v>2962</v>
      </c>
      <c r="E651" s="42">
        <v>44834</v>
      </c>
      <c r="F651">
        <v>260902</v>
      </c>
      <c r="G651" t="s">
        <v>2287</v>
      </c>
      <c r="H651" s="191"/>
      <c r="J651">
        <v>0.36</v>
      </c>
      <c r="K651"/>
      <c r="M651" s="191">
        <f t="shared" si="24"/>
        <v>3.5999999999999998E-8</v>
      </c>
      <c r="N651" t="str">
        <f t="shared" si="25"/>
        <v>0</v>
      </c>
    </row>
    <row r="652" spans="1:14">
      <c r="A652" s="55" t="str">
        <f t="shared" si="26"/>
        <v>Y0AC0</v>
      </c>
      <c r="B652" s="55">
        <v>0</v>
      </c>
      <c r="C652" t="s">
        <v>2962</v>
      </c>
      <c r="D652" t="s">
        <v>2962</v>
      </c>
      <c r="E652" s="42">
        <v>44834</v>
      </c>
      <c r="F652">
        <v>260905</v>
      </c>
      <c r="G652" t="s">
        <v>2288</v>
      </c>
      <c r="H652" s="191"/>
      <c r="J652">
        <v>-2676123.0099999998</v>
      </c>
      <c r="K652"/>
      <c r="M652" s="191">
        <f t="shared" si="24"/>
        <v>-0.267612301</v>
      </c>
      <c r="N652" t="str">
        <f t="shared" si="25"/>
        <v>0</v>
      </c>
    </row>
    <row r="653" spans="1:14">
      <c r="A653" s="55" t="str">
        <f t="shared" si="26"/>
        <v>Y0AC0</v>
      </c>
      <c r="B653" s="55">
        <v>0</v>
      </c>
      <c r="C653" t="s">
        <v>2962</v>
      </c>
      <c r="D653" t="s">
        <v>2962</v>
      </c>
      <c r="E653" s="42">
        <v>44834</v>
      </c>
      <c r="F653">
        <v>260930</v>
      </c>
      <c r="G653" t="s">
        <v>2291</v>
      </c>
      <c r="H653" s="191"/>
      <c r="J653">
        <v>0</v>
      </c>
      <c r="K653"/>
      <c r="M653" s="191">
        <f t="shared" si="24"/>
        <v>0</v>
      </c>
      <c r="N653" t="str">
        <f t="shared" si="25"/>
        <v>0</v>
      </c>
    </row>
    <row r="654" spans="1:14">
      <c r="A654" s="55" t="str">
        <f t="shared" si="26"/>
        <v>Y0AC0</v>
      </c>
      <c r="B654" s="55">
        <v>0</v>
      </c>
      <c r="C654" t="s">
        <v>2962</v>
      </c>
      <c r="D654" t="s">
        <v>2962</v>
      </c>
      <c r="E654" s="42">
        <v>44834</v>
      </c>
      <c r="F654">
        <v>260942</v>
      </c>
      <c r="G654" t="s">
        <v>2292</v>
      </c>
      <c r="H654" s="191"/>
      <c r="J654">
        <v>-3333.15</v>
      </c>
      <c r="K654"/>
      <c r="M654" s="191">
        <f t="shared" si="24"/>
        <v>-3.3331499999999999E-4</v>
      </c>
      <c r="N654" t="str">
        <f t="shared" si="25"/>
        <v>0</v>
      </c>
    </row>
    <row r="655" spans="1:14">
      <c r="A655" s="55" t="str">
        <f t="shared" si="26"/>
        <v>Y0AC0</v>
      </c>
      <c r="B655" s="55">
        <v>0</v>
      </c>
      <c r="C655" t="s">
        <v>2962</v>
      </c>
      <c r="D655" t="s">
        <v>2962</v>
      </c>
      <c r="E655" s="42">
        <v>44834</v>
      </c>
      <c r="F655">
        <v>261026</v>
      </c>
      <c r="G655" t="s">
        <v>2549</v>
      </c>
      <c r="H655" s="191"/>
      <c r="J655">
        <v>-5776463.0099999998</v>
      </c>
      <c r="K655"/>
      <c r="M655" s="191">
        <f t="shared" si="24"/>
        <v>-0.57764630100000003</v>
      </c>
      <c r="N655" t="str">
        <f t="shared" si="25"/>
        <v>0</v>
      </c>
    </row>
    <row r="656" spans="1:14">
      <c r="A656" s="55" t="str">
        <f t="shared" si="26"/>
        <v>Y0AC0</v>
      </c>
      <c r="B656" s="55">
        <v>0</v>
      </c>
      <c r="C656" t="s">
        <v>2962</v>
      </c>
      <c r="D656" t="s">
        <v>2962</v>
      </c>
      <c r="E656" s="42">
        <v>44834</v>
      </c>
      <c r="F656">
        <v>261027</v>
      </c>
      <c r="G656" t="s">
        <v>2855</v>
      </c>
      <c r="H656" s="191"/>
      <c r="J656">
        <v>-36438.69</v>
      </c>
      <c r="K656"/>
      <c r="M656" s="191">
        <f t="shared" si="24"/>
        <v>-3.6438690000000001E-3</v>
      </c>
      <c r="N656" t="str">
        <f t="shared" si="25"/>
        <v>0</v>
      </c>
    </row>
    <row r="657" spans="1:14">
      <c r="A657" s="55" t="str">
        <f t="shared" si="26"/>
        <v>Y0AC0</v>
      </c>
      <c r="B657" s="55">
        <v>0</v>
      </c>
      <c r="C657" t="s">
        <v>2962</v>
      </c>
      <c r="D657" t="s">
        <v>2962</v>
      </c>
      <c r="E657" s="42">
        <v>44834</v>
      </c>
      <c r="F657">
        <v>261259</v>
      </c>
      <c r="G657" t="s">
        <v>2707</v>
      </c>
      <c r="H657" s="191"/>
      <c r="J657">
        <v>-3617.8</v>
      </c>
      <c r="K657"/>
      <c r="M657" s="191">
        <f t="shared" si="24"/>
        <v>-3.6178000000000002E-4</v>
      </c>
      <c r="N657" t="str">
        <f t="shared" si="25"/>
        <v>0</v>
      </c>
    </row>
    <row r="658" spans="1:14">
      <c r="A658" s="55" t="str">
        <f t="shared" si="26"/>
        <v>Y0AC0</v>
      </c>
      <c r="B658" s="55">
        <v>0</v>
      </c>
      <c r="C658" t="s">
        <v>2962</v>
      </c>
      <c r="D658" t="s">
        <v>2962</v>
      </c>
      <c r="E658" s="42">
        <v>44834</v>
      </c>
      <c r="F658">
        <v>261260</v>
      </c>
      <c r="G658" t="s">
        <v>2708</v>
      </c>
      <c r="H658" s="191"/>
      <c r="J658">
        <v>-3617.8</v>
      </c>
      <c r="K658"/>
      <c r="M658" s="191">
        <f t="shared" si="24"/>
        <v>-3.6178000000000002E-4</v>
      </c>
      <c r="N658" t="str">
        <f t="shared" si="25"/>
        <v>0</v>
      </c>
    </row>
    <row r="659" spans="1:14">
      <c r="A659" s="55" t="str">
        <f t="shared" si="26"/>
        <v>Y0AC0</v>
      </c>
      <c r="B659" s="55">
        <v>0</v>
      </c>
      <c r="C659" t="s">
        <v>2962</v>
      </c>
      <c r="D659" t="s">
        <v>2962</v>
      </c>
      <c r="E659" s="42">
        <v>44834</v>
      </c>
      <c r="F659">
        <v>261262</v>
      </c>
      <c r="G659" t="s">
        <v>2709</v>
      </c>
      <c r="H659" s="191"/>
      <c r="J659">
        <v>-9743.25</v>
      </c>
      <c r="K659"/>
      <c r="M659" s="191">
        <f t="shared" si="24"/>
        <v>-9.7432499999999995E-4</v>
      </c>
      <c r="N659" t="str">
        <f t="shared" si="25"/>
        <v>0</v>
      </c>
    </row>
    <row r="660" spans="1:14">
      <c r="A660" s="55" t="str">
        <f t="shared" si="26"/>
        <v>Y0AC0</v>
      </c>
      <c r="B660" s="55">
        <v>0</v>
      </c>
      <c r="C660" t="s">
        <v>2962</v>
      </c>
      <c r="D660" t="s">
        <v>2962</v>
      </c>
      <c r="E660" s="42">
        <v>44834</v>
      </c>
      <c r="F660">
        <v>281101</v>
      </c>
      <c r="G660" t="s">
        <v>2296</v>
      </c>
      <c r="H660" s="191"/>
      <c r="J660">
        <v>-3545438895.1999998</v>
      </c>
      <c r="K660"/>
      <c r="M660" s="191">
        <f t="shared" si="24"/>
        <v>-354.54388951999999</v>
      </c>
      <c r="N660" t="str">
        <f t="shared" si="25"/>
        <v>0</v>
      </c>
    </row>
    <row r="661" spans="1:14">
      <c r="A661" s="55" t="str">
        <f t="shared" si="26"/>
        <v>Y0AC0</v>
      </c>
      <c r="B661" s="55">
        <v>0</v>
      </c>
      <c r="C661" t="s">
        <v>2962</v>
      </c>
      <c r="D661" t="s">
        <v>2962</v>
      </c>
      <c r="E661" s="42">
        <v>44834</v>
      </c>
      <c r="F661">
        <v>281102</v>
      </c>
      <c r="G661" t="s">
        <v>2544</v>
      </c>
      <c r="H661" s="191"/>
      <c r="J661">
        <v>-2639775952.23</v>
      </c>
      <c r="K661"/>
      <c r="M661" s="191">
        <f t="shared" si="24"/>
        <v>-263.97759522299998</v>
      </c>
      <c r="N661" t="str">
        <f t="shared" si="25"/>
        <v>0</v>
      </c>
    </row>
    <row r="662" spans="1:14">
      <c r="A662" s="55" t="str">
        <f t="shared" si="26"/>
        <v>Y0AC0</v>
      </c>
      <c r="B662" s="55">
        <v>0</v>
      </c>
      <c r="C662" t="s">
        <v>2962</v>
      </c>
      <c r="D662" t="s">
        <v>2962</v>
      </c>
      <c r="E662" s="42">
        <v>44834</v>
      </c>
      <c r="F662">
        <v>281114</v>
      </c>
      <c r="G662" t="s">
        <v>2611</v>
      </c>
      <c r="H662" s="191"/>
      <c r="J662">
        <v>0</v>
      </c>
      <c r="K662"/>
      <c r="M662" s="191">
        <f t="shared" si="24"/>
        <v>0</v>
      </c>
      <c r="N662" t="str">
        <f t="shared" si="25"/>
        <v>0</v>
      </c>
    </row>
    <row r="663" spans="1:14">
      <c r="A663" s="55" t="str">
        <f t="shared" si="26"/>
        <v>Y0AC0</v>
      </c>
      <c r="B663" s="55">
        <v>0</v>
      </c>
      <c r="C663" t="s">
        <v>2962</v>
      </c>
      <c r="D663" t="s">
        <v>2962</v>
      </c>
      <c r="E663" s="42">
        <v>44834</v>
      </c>
      <c r="F663">
        <v>281166</v>
      </c>
      <c r="G663" t="s">
        <v>2309</v>
      </c>
      <c r="H663" s="191"/>
      <c r="J663">
        <v>-199955356.03999999</v>
      </c>
      <c r="K663"/>
      <c r="M663" s="191">
        <f t="shared" si="24"/>
        <v>-19.995535604000001</v>
      </c>
      <c r="N663" t="str">
        <f t="shared" si="25"/>
        <v>0</v>
      </c>
    </row>
    <row r="664" spans="1:14">
      <c r="A664" s="55" t="str">
        <f t="shared" si="26"/>
        <v>Y0AC0</v>
      </c>
      <c r="B664" s="55">
        <v>0</v>
      </c>
      <c r="C664" t="s">
        <v>2962</v>
      </c>
      <c r="D664" t="s">
        <v>2962</v>
      </c>
      <c r="E664" s="42">
        <v>44834</v>
      </c>
      <c r="F664">
        <v>281167</v>
      </c>
      <c r="G664" t="s">
        <v>2835</v>
      </c>
      <c r="H664" s="191"/>
      <c r="J664">
        <v>276346108.80000001</v>
      </c>
      <c r="K664"/>
      <c r="M664" s="191">
        <f t="shared" si="24"/>
        <v>27.63461088</v>
      </c>
      <c r="N664" t="str">
        <f t="shared" si="25"/>
        <v>0</v>
      </c>
    </row>
    <row r="665" spans="1:14">
      <c r="A665" s="55" t="str">
        <f t="shared" si="26"/>
        <v>Y0AC0</v>
      </c>
      <c r="B665" s="55">
        <v>0</v>
      </c>
      <c r="C665" t="s">
        <v>2962</v>
      </c>
      <c r="D665" t="s">
        <v>2962</v>
      </c>
      <c r="E665" s="42">
        <v>44834</v>
      </c>
      <c r="F665">
        <v>281212</v>
      </c>
      <c r="G665" t="s">
        <v>2314</v>
      </c>
      <c r="H665" s="191"/>
      <c r="J665">
        <v>-122037.14</v>
      </c>
      <c r="K665"/>
      <c r="M665" s="191">
        <f t="shared" si="24"/>
        <v>-1.2203713999999999E-2</v>
      </c>
      <c r="N665" t="str">
        <f t="shared" si="25"/>
        <v>0</v>
      </c>
    </row>
    <row r="666" spans="1:14">
      <c r="A666" s="55" t="str">
        <f t="shared" si="26"/>
        <v>Y0AC0</v>
      </c>
      <c r="B666" s="55">
        <v>0</v>
      </c>
      <c r="C666" t="s">
        <v>2962</v>
      </c>
      <c r="D666" t="s">
        <v>2962</v>
      </c>
      <c r="E666" s="42">
        <v>44834</v>
      </c>
      <c r="F666">
        <v>281290</v>
      </c>
      <c r="G666" t="s">
        <v>2550</v>
      </c>
      <c r="H666" s="191"/>
      <c r="J666">
        <v>-3012167.25</v>
      </c>
      <c r="K666"/>
      <c r="M666" s="191">
        <f t="shared" si="24"/>
        <v>-0.30121672500000002</v>
      </c>
      <c r="N666" t="str">
        <f t="shared" si="25"/>
        <v>0</v>
      </c>
    </row>
    <row r="667" spans="1:14">
      <c r="A667" s="55" t="str">
        <f t="shared" si="26"/>
        <v>Y0AC0</v>
      </c>
      <c r="B667" s="55">
        <v>0</v>
      </c>
      <c r="C667" t="s">
        <v>2962</v>
      </c>
      <c r="D667" t="s">
        <v>2962</v>
      </c>
      <c r="E667" s="42">
        <v>44834</v>
      </c>
      <c r="F667">
        <v>281292</v>
      </c>
      <c r="G667" t="s">
        <v>2551</v>
      </c>
      <c r="H667" s="191"/>
      <c r="J667">
        <v>-76326079.670000002</v>
      </c>
      <c r="K667"/>
      <c r="M667" s="191">
        <f t="shared" si="24"/>
        <v>-7.6326079670000002</v>
      </c>
      <c r="N667" t="str">
        <f t="shared" si="25"/>
        <v>0</v>
      </c>
    </row>
    <row r="668" spans="1:14">
      <c r="A668" s="55" t="str">
        <f t="shared" si="26"/>
        <v>Y0AC5.3</v>
      </c>
      <c r="B668" s="55">
        <v>5.3</v>
      </c>
      <c r="C668" t="s">
        <v>2962</v>
      </c>
      <c r="D668" t="s">
        <v>2962</v>
      </c>
      <c r="E668" s="42">
        <v>44834</v>
      </c>
      <c r="F668">
        <v>301101</v>
      </c>
      <c r="G668" t="s">
        <v>2333</v>
      </c>
      <c r="H668" s="191"/>
      <c r="J668">
        <v>-511902633.31999999</v>
      </c>
      <c r="K668"/>
      <c r="M668" s="191">
        <f t="shared" si="24"/>
        <v>-51.190263332000001</v>
      </c>
      <c r="N668" t="str">
        <f t="shared" si="25"/>
        <v>5</v>
      </c>
    </row>
    <row r="669" spans="1:14">
      <c r="A669" s="55" t="str">
        <f t="shared" si="26"/>
        <v>Y0AC5.3</v>
      </c>
      <c r="B669" s="55">
        <v>5.3</v>
      </c>
      <c r="C669" t="s">
        <v>2962</v>
      </c>
      <c r="D669" t="s">
        <v>2962</v>
      </c>
      <c r="E669" s="42">
        <v>44834</v>
      </c>
      <c r="F669">
        <v>301234</v>
      </c>
      <c r="G669" t="s">
        <v>2342</v>
      </c>
      <c r="H669" s="191"/>
      <c r="J669">
        <v>-87000</v>
      </c>
      <c r="K669"/>
      <c r="M669" s="191">
        <f t="shared" si="24"/>
        <v>-8.6999999999999994E-3</v>
      </c>
      <c r="N669" t="str">
        <f t="shared" si="25"/>
        <v>5</v>
      </c>
    </row>
    <row r="670" spans="1:14">
      <c r="A670" s="55" t="str">
        <f t="shared" si="26"/>
        <v>Y0AC5.1</v>
      </c>
      <c r="B670" s="55">
        <v>5.0999999999999996</v>
      </c>
      <c r="C670" t="s">
        <v>2962</v>
      </c>
      <c r="D670" t="s">
        <v>2962</v>
      </c>
      <c r="E670" s="42">
        <v>44834</v>
      </c>
      <c r="F670">
        <v>304101</v>
      </c>
      <c r="G670" t="s">
        <v>2344</v>
      </c>
      <c r="H670" s="191"/>
      <c r="J670">
        <v>-56035892</v>
      </c>
      <c r="K670"/>
      <c r="M670" s="191">
        <f t="shared" si="24"/>
        <v>-5.6035892</v>
      </c>
      <c r="N670" t="str">
        <f t="shared" si="25"/>
        <v>5</v>
      </c>
    </row>
    <row r="671" spans="1:14">
      <c r="A671" s="55" t="str">
        <f t="shared" si="26"/>
        <v>Y0AC5.2</v>
      </c>
      <c r="B671" s="55">
        <v>5.2</v>
      </c>
      <c r="C671" t="s">
        <v>2962</v>
      </c>
      <c r="D671" t="s">
        <v>2962</v>
      </c>
      <c r="E671" s="42">
        <v>44834</v>
      </c>
      <c r="F671">
        <v>304213</v>
      </c>
      <c r="G671" t="s">
        <v>2351</v>
      </c>
      <c r="H671" s="191"/>
      <c r="J671">
        <v>-3315178.11</v>
      </c>
      <c r="K671"/>
      <c r="M671" s="191">
        <f t="shared" si="24"/>
        <v>-0.331517811</v>
      </c>
      <c r="N671" t="str">
        <f t="shared" si="25"/>
        <v>5</v>
      </c>
    </row>
    <row r="672" spans="1:14">
      <c r="A672" s="55" t="str">
        <f t="shared" si="26"/>
        <v>Y0AC5.2</v>
      </c>
      <c r="B672" s="55">
        <v>5.2</v>
      </c>
      <c r="C672" t="s">
        <v>2962</v>
      </c>
      <c r="D672" t="s">
        <v>2962</v>
      </c>
      <c r="E672" s="42">
        <v>44834</v>
      </c>
      <c r="F672">
        <v>304217</v>
      </c>
      <c r="G672" t="s">
        <v>2355</v>
      </c>
      <c r="H672" s="191"/>
      <c r="J672">
        <v>-2841.21</v>
      </c>
      <c r="K672"/>
      <c r="M672" s="191">
        <f t="shared" si="24"/>
        <v>-2.8412100000000003E-4</v>
      </c>
      <c r="N672" t="str">
        <f t="shared" si="25"/>
        <v>5</v>
      </c>
    </row>
    <row r="673" spans="1:14">
      <c r="A673" s="55" t="str">
        <f t="shared" si="26"/>
        <v>Y0AC5.2</v>
      </c>
      <c r="B673" s="55">
        <v>5.2</v>
      </c>
      <c r="C673" t="s">
        <v>2962</v>
      </c>
      <c r="D673" t="s">
        <v>2962</v>
      </c>
      <c r="E673" s="42">
        <v>44834</v>
      </c>
      <c r="F673">
        <v>304232</v>
      </c>
      <c r="G673" t="s">
        <v>2358</v>
      </c>
      <c r="H673" s="191"/>
      <c r="J673">
        <v>-8545.7000000000007</v>
      </c>
      <c r="K673"/>
      <c r="M673" s="191">
        <f t="shared" si="24"/>
        <v>-8.5457000000000003E-4</v>
      </c>
      <c r="N673" t="str">
        <f t="shared" si="25"/>
        <v>5</v>
      </c>
    </row>
    <row r="674" spans="1:14">
      <c r="A674" s="55" t="str">
        <f t="shared" si="26"/>
        <v>Y0AC5.5</v>
      </c>
      <c r="B674" s="55">
        <v>5.5</v>
      </c>
      <c r="C674" t="s">
        <v>2962</v>
      </c>
      <c r="D674" t="s">
        <v>2962</v>
      </c>
      <c r="E674" s="42">
        <v>44834</v>
      </c>
      <c r="F674">
        <v>304302</v>
      </c>
      <c r="G674" t="s">
        <v>810</v>
      </c>
      <c r="H674" s="191"/>
      <c r="J674">
        <v>-646215.44999999995</v>
      </c>
      <c r="K674"/>
      <c r="M674" s="191">
        <f t="shared" si="24"/>
        <v>-6.4621544999999989E-2</v>
      </c>
      <c r="N674" t="str">
        <f t="shared" si="25"/>
        <v>5</v>
      </c>
    </row>
    <row r="675" spans="1:14">
      <c r="A675" s="55" t="str">
        <f t="shared" si="26"/>
        <v>Y0AC5.5</v>
      </c>
      <c r="B675" s="55">
        <v>5.5</v>
      </c>
      <c r="C675" t="s">
        <v>2962</v>
      </c>
      <c r="D675" t="s">
        <v>2962</v>
      </c>
      <c r="E675" s="42">
        <v>44834</v>
      </c>
      <c r="F675">
        <v>304749</v>
      </c>
      <c r="G675" t="s">
        <v>2368</v>
      </c>
      <c r="H675" s="191"/>
      <c r="J675">
        <v>-9.93</v>
      </c>
      <c r="K675"/>
      <c r="M675" s="191">
        <f t="shared" si="24"/>
        <v>-9.9300000000000006E-7</v>
      </c>
      <c r="N675" t="str">
        <f t="shared" si="25"/>
        <v>5</v>
      </c>
    </row>
    <row r="676" spans="1:14">
      <c r="A676" s="55" t="str">
        <f t="shared" si="26"/>
        <v>Y0AC5.5</v>
      </c>
      <c r="B676" s="55">
        <v>5.5</v>
      </c>
      <c r="C676" t="s">
        <v>2962</v>
      </c>
      <c r="D676" t="s">
        <v>2962</v>
      </c>
      <c r="E676" s="42">
        <v>44834</v>
      </c>
      <c r="F676">
        <v>304751</v>
      </c>
      <c r="G676" t="s">
        <v>2369</v>
      </c>
      <c r="H676" s="191"/>
      <c r="J676">
        <v>-9424.4</v>
      </c>
      <c r="K676"/>
      <c r="M676" s="191">
        <f t="shared" si="24"/>
        <v>-9.4244000000000001E-4</v>
      </c>
      <c r="N676" t="str">
        <f t="shared" si="25"/>
        <v>5</v>
      </c>
    </row>
    <row r="677" spans="1:14">
      <c r="A677" s="55" t="str">
        <f t="shared" si="26"/>
        <v>Y0AC5.5</v>
      </c>
      <c r="B677" s="55">
        <v>5.5</v>
      </c>
      <c r="C677" t="s">
        <v>2962</v>
      </c>
      <c r="D677" t="s">
        <v>2962</v>
      </c>
      <c r="E677" s="42">
        <v>44834</v>
      </c>
      <c r="F677">
        <v>305101</v>
      </c>
      <c r="G677" t="s">
        <v>2374</v>
      </c>
      <c r="H677" s="191"/>
      <c r="J677">
        <v>0.44</v>
      </c>
      <c r="K677"/>
      <c r="M677" s="191">
        <f t="shared" si="24"/>
        <v>4.3999999999999997E-8</v>
      </c>
      <c r="N677" t="str">
        <f t="shared" si="25"/>
        <v>5</v>
      </c>
    </row>
    <row r="678" spans="1:14">
      <c r="A678" s="55" t="str">
        <f t="shared" si="26"/>
        <v>Y0AC5.5</v>
      </c>
      <c r="B678" s="55">
        <v>5.5</v>
      </c>
      <c r="C678" t="s">
        <v>2962</v>
      </c>
      <c r="D678" t="s">
        <v>2962</v>
      </c>
      <c r="E678" s="42">
        <v>44834</v>
      </c>
      <c r="F678">
        <v>305144</v>
      </c>
      <c r="G678" t="s">
        <v>2391</v>
      </c>
      <c r="H678" s="191"/>
      <c r="J678">
        <v>-1074.21</v>
      </c>
      <c r="K678"/>
      <c r="M678" s="191">
        <f t="shared" si="24"/>
        <v>-1.07421E-4</v>
      </c>
      <c r="N678" t="str">
        <f t="shared" si="25"/>
        <v>5</v>
      </c>
    </row>
    <row r="679" spans="1:14">
      <c r="A679" s="55" t="str">
        <f t="shared" si="26"/>
        <v>Y0AC5.5</v>
      </c>
      <c r="B679" s="55">
        <v>5.5</v>
      </c>
      <c r="C679" t="s">
        <v>2962</v>
      </c>
      <c r="D679" t="s">
        <v>2962</v>
      </c>
      <c r="E679" s="42">
        <v>44834</v>
      </c>
      <c r="F679">
        <v>310115</v>
      </c>
      <c r="G679" t="s">
        <v>2398</v>
      </c>
      <c r="H679" s="191"/>
      <c r="J679">
        <v>12720.07</v>
      </c>
      <c r="K679"/>
      <c r="M679" s="191">
        <f t="shared" si="24"/>
        <v>1.2720069999999999E-3</v>
      </c>
      <c r="N679" t="str">
        <f t="shared" si="25"/>
        <v>5</v>
      </c>
    </row>
    <row r="680" spans="1:14">
      <c r="A680" s="55" t="str">
        <f t="shared" si="26"/>
        <v>Y0AC0</v>
      </c>
      <c r="B680" s="55">
        <v>0</v>
      </c>
      <c r="C680" t="s">
        <v>2962</v>
      </c>
      <c r="D680" t="s">
        <v>2962</v>
      </c>
      <c r="E680" s="42">
        <v>44834</v>
      </c>
      <c r="F680">
        <v>311501</v>
      </c>
      <c r="G680" t="s">
        <v>2402</v>
      </c>
      <c r="H680" s="191"/>
      <c r="J680">
        <v>409563154.12</v>
      </c>
      <c r="K680"/>
      <c r="M680" s="191">
        <f t="shared" si="24"/>
        <v>40.956315412000002</v>
      </c>
      <c r="N680" t="str">
        <f t="shared" si="25"/>
        <v>0</v>
      </c>
    </row>
    <row r="681" spans="1:14">
      <c r="A681" s="55" t="str">
        <f t="shared" si="26"/>
        <v>Y0AC0</v>
      </c>
      <c r="B681" s="55">
        <v>0</v>
      </c>
      <c r="C681" t="s">
        <v>2962</v>
      </c>
      <c r="D681" t="s">
        <v>2962</v>
      </c>
      <c r="E681" s="42">
        <v>44834</v>
      </c>
      <c r="F681">
        <v>311621</v>
      </c>
      <c r="G681" t="s">
        <v>2410</v>
      </c>
      <c r="H681" s="191"/>
      <c r="J681">
        <v>88144.49</v>
      </c>
      <c r="K681"/>
      <c r="M681" s="191">
        <f t="shared" si="24"/>
        <v>8.8144490000000002E-3</v>
      </c>
      <c r="N681" t="str">
        <f t="shared" si="25"/>
        <v>0</v>
      </c>
    </row>
    <row r="682" spans="1:14">
      <c r="A682" s="55" t="str">
        <f t="shared" si="26"/>
        <v>Y0AC6.3</v>
      </c>
      <c r="B682" s="55">
        <v>6.3</v>
      </c>
      <c r="C682" t="s">
        <v>2962</v>
      </c>
      <c r="D682" t="s">
        <v>2962</v>
      </c>
      <c r="E682" s="42">
        <v>44834</v>
      </c>
      <c r="F682">
        <v>401201</v>
      </c>
      <c r="G682" t="s">
        <v>2419</v>
      </c>
      <c r="H682" s="191"/>
      <c r="J682">
        <v>115622.3</v>
      </c>
      <c r="K682"/>
      <c r="M682" s="191">
        <f t="shared" si="24"/>
        <v>1.156223E-2</v>
      </c>
      <c r="N682" t="str">
        <f t="shared" si="25"/>
        <v>6</v>
      </c>
    </row>
    <row r="683" spans="1:14">
      <c r="A683" s="55" t="str">
        <f t="shared" si="26"/>
        <v>Y0AC6.3</v>
      </c>
      <c r="B683" s="55">
        <v>6.3</v>
      </c>
      <c r="C683" t="s">
        <v>2962</v>
      </c>
      <c r="D683" t="s">
        <v>2962</v>
      </c>
      <c r="E683" s="42">
        <v>44834</v>
      </c>
      <c r="F683">
        <v>401301</v>
      </c>
      <c r="G683" t="s">
        <v>2432</v>
      </c>
      <c r="H683" s="191"/>
      <c r="J683">
        <v>2634.42</v>
      </c>
      <c r="K683"/>
      <c r="M683" s="191">
        <f t="shared" si="24"/>
        <v>2.6344200000000002E-4</v>
      </c>
      <c r="N683" t="str">
        <f t="shared" si="25"/>
        <v>6</v>
      </c>
    </row>
    <row r="684" spans="1:14">
      <c r="A684" s="55" t="str">
        <f t="shared" si="26"/>
        <v>Y0AC6.1</v>
      </c>
      <c r="B684" s="55">
        <v>6.1</v>
      </c>
      <c r="C684" t="s">
        <v>2962</v>
      </c>
      <c r="D684" t="s">
        <v>2962</v>
      </c>
      <c r="E684" s="42">
        <v>44834</v>
      </c>
      <c r="F684">
        <v>401501</v>
      </c>
      <c r="G684" t="s">
        <v>676</v>
      </c>
      <c r="H684" s="191"/>
      <c r="J684">
        <v>39624417.619999997</v>
      </c>
      <c r="K684"/>
      <c r="M684" s="191">
        <f t="shared" si="24"/>
        <v>3.9624417619999996</v>
      </c>
      <c r="N684" t="str">
        <f t="shared" si="25"/>
        <v>6</v>
      </c>
    </row>
    <row r="685" spans="1:14">
      <c r="A685" s="55" t="str">
        <f t="shared" si="26"/>
        <v>Y0AC6.2a</v>
      </c>
      <c r="B685" s="55" t="s">
        <v>4602</v>
      </c>
      <c r="C685" t="s">
        <v>2962</v>
      </c>
      <c r="D685" t="s">
        <v>2962</v>
      </c>
      <c r="E685" s="42">
        <v>44834</v>
      </c>
      <c r="F685">
        <v>401508</v>
      </c>
      <c r="G685" t="s">
        <v>2554</v>
      </c>
      <c r="H685" s="191"/>
      <c r="J685">
        <v>1983963.5</v>
      </c>
      <c r="K685"/>
      <c r="M685" s="191">
        <f t="shared" ref="M685:M748" si="27">J685/10000000</f>
        <v>0.19839635</v>
      </c>
      <c r="N685" t="str">
        <f t="shared" si="25"/>
        <v>6</v>
      </c>
    </row>
    <row r="686" spans="1:14">
      <c r="A686" s="55" t="str">
        <f t="shared" si="26"/>
        <v>Y0AC6.1</v>
      </c>
      <c r="B686" s="55">
        <v>6.1</v>
      </c>
      <c r="C686" t="s">
        <v>2962</v>
      </c>
      <c r="D686" t="s">
        <v>2962</v>
      </c>
      <c r="E686" s="42">
        <v>44834</v>
      </c>
      <c r="F686">
        <v>401509</v>
      </c>
      <c r="G686" t="s">
        <v>2695</v>
      </c>
      <c r="H686" s="191"/>
      <c r="J686">
        <v>1759270.6</v>
      </c>
      <c r="K686"/>
      <c r="M686" s="191">
        <f t="shared" si="27"/>
        <v>0.17592706</v>
      </c>
      <c r="N686" t="str">
        <f t="shared" ref="N686:N749" si="28">LEFT(B686,1)</f>
        <v>6</v>
      </c>
    </row>
    <row r="687" spans="1:14">
      <c r="A687" s="55" t="str">
        <f t="shared" si="26"/>
        <v>Y0AC6.3</v>
      </c>
      <c r="B687" s="55">
        <v>6.3</v>
      </c>
      <c r="C687" t="s">
        <v>2962</v>
      </c>
      <c r="D687" t="s">
        <v>2962</v>
      </c>
      <c r="E687" s="42">
        <v>44834</v>
      </c>
      <c r="F687">
        <v>401702</v>
      </c>
      <c r="G687" t="s">
        <v>2686</v>
      </c>
      <c r="H687" s="191"/>
      <c r="J687">
        <v>-5722.75</v>
      </c>
      <c r="K687"/>
      <c r="M687" s="191">
        <f t="shared" si="27"/>
        <v>-5.7227500000000002E-4</v>
      </c>
      <c r="N687" t="str">
        <f t="shared" si="28"/>
        <v>6</v>
      </c>
    </row>
    <row r="688" spans="1:14">
      <c r="A688" s="55" t="str">
        <f t="shared" si="26"/>
        <v>Y0AC6.3</v>
      </c>
      <c r="B688" s="55">
        <v>6.3</v>
      </c>
      <c r="C688" t="s">
        <v>2962</v>
      </c>
      <c r="D688" t="s">
        <v>2962</v>
      </c>
      <c r="E688" s="42">
        <v>44834</v>
      </c>
      <c r="F688">
        <v>401703</v>
      </c>
      <c r="G688" t="s">
        <v>2687</v>
      </c>
      <c r="H688" s="191"/>
      <c r="J688">
        <v>-5722.75</v>
      </c>
      <c r="K688"/>
      <c r="M688" s="191">
        <f t="shared" si="27"/>
        <v>-5.7227500000000002E-4</v>
      </c>
      <c r="N688" t="str">
        <f t="shared" si="28"/>
        <v>6</v>
      </c>
    </row>
    <row r="689" spans="1:14">
      <c r="A689" s="55" t="str">
        <f t="shared" si="26"/>
        <v>Y0AC6.3</v>
      </c>
      <c r="B689" s="55">
        <v>6.3</v>
      </c>
      <c r="C689" t="s">
        <v>2962</v>
      </c>
      <c r="D689" t="s">
        <v>2962</v>
      </c>
      <c r="E689" s="42">
        <v>44834</v>
      </c>
      <c r="F689">
        <v>401707</v>
      </c>
      <c r="G689" t="s">
        <v>2680</v>
      </c>
      <c r="H689" s="191"/>
      <c r="J689">
        <v>0</v>
      </c>
      <c r="K689"/>
      <c r="M689" s="191">
        <f t="shared" si="27"/>
        <v>0</v>
      </c>
      <c r="N689" t="str">
        <f t="shared" si="28"/>
        <v>6</v>
      </c>
    </row>
    <row r="690" spans="1:14">
      <c r="A690" s="55" t="str">
        <f t="shared" si="26"/>
        <v>Y0AC6.3</v>
      </c>
      <c r="B690" s="55">
        <v>6.3</v>
      </c>
      <c r="C690" t="s">
        <v>2962</v>
      </c>
      <c r="D690" t="s">
        <v>2962</v>
      </c>
      <c r="E690" s="42">
        <v>44834</v>
      </c>
      <c r="F690">
        <v>401708</v>
      </c>
      <c r="G690" t="s">
        <v>2681</v>
      </c>
      <c r="H690" s="191"/>
      <c r="J690">
        <v>0</v>
      </c>
      <c r="K690"/>
      <c r="M690" s="191">
        <f t="shared" si="27"/>
        <v>0</v>
      </c>
      <c r="N690" t="str">
        <f t="shared" si="28"/>
        <v>6</v>
      </c>
    </row>
    <row r="691" spans="1:14">
      <c r="A691" s="55" t="str">
        <f t="shared" si="26"/>
        <v>Y0AC6.2</v>
      </c>
      <c r="B691" s="55">
        <v>6.2</v>
      </c>
      <c r="C691" t="s">
        <v>2962</v>
      </c>
      <c r="D691" t="s">
        <v>2962</v>
      </c>
      <c r="E691" s="42">
        <v>44834</v>
      </c>
      <c r="F691">
        <v>402106</v>
      </c>
      <c r="G691" t="s">
        <v>2437</v>
      </c>
      <c r="H691" s="191"/>
      <c r="J691">
        <v>12329.07</v>
      </c>
      <c r="K691"/>
      <c r="M691" s="191">
        <f t="shared" si="27"/>
        <v>1.2329069999999999E-3</v>
      </c>
      <c r="N691" t="str">
        <f t="shared" si="28"/>
        <v>6</v>
      </c>
    </row>
    <row r="692" spans="1:14">
      <c r="A692" s="55" t="str">
        <f t="shared" si="26"/>
        <v>Y0AC6.3</v>
      </c>
      <c r="B692" s="55">
        <v>6.3</v>
      </c>
      <c r="C692" t="s">
        <v>2962</v>
      </c>
      <c r="D692" t="s">
        <v>2962</v>
      </c>
      <c r="E692" s="42">
        <v>44834</v>
      </c>
      <c r="F692">
        <v>402113</v>
      </c>
      <c r="G692" t="s">
        <v>2438</v>
      </c>
      <c r="H692" s="191"/>
      <c r="J692">
        <v>2134650.54</v>
      </c>
      <c r="K692"/>
      <c r="M692" s="191">
        <f t="shared" si="27"/>
        <v>0.21346505400000002</v>
      </c>
      <c r="N692" t="str">
        <f t="shared" si="28"/>
        <v>6</v>
      </c>
    </row>
    <row r="693" spans="1:14">
      <c r="A693" s="55" t="str">
        <f t="shared" si="26"/>
        <v>Y0AC6.3</v>
      </c>
      <c r="B693" s="55">
        <v>6.3</v>
      </c>
      <c r="C693" t="s">
        <v>2962</v>
      </c>
      <c r="D693" t="s">
        <v>2962</v>
      </c>
      <c r="E693" s="42">
        <v>44834</v>
      </c>
      <c r="F693">
        <v>402125</v>
      </c>
      <c r="G693" t="s">
        <v>2914</v>
      </c>
      <c r="H693" s="191"/>
      <c r="J693">
        <v>224773.14</v>
      </c>
      <c r="K693"/>
      <c r="M693" s="191">
        <f t="shared" si="27"/>
        <v>2.2477314000000002E-2</v>
      </c>
      <c r="N693" t="str">
        <f t="shared" si="28"/>
        <v>6</v>
      </c>
    </row>
    <row r="694" spans="1:14">
      <c r="A694" s="55" t="str">
        <f t="shared" si="26"/>
        <v>Y0AC6.2a</v>
      </c>
      <c r="B694" s="55" t="s">
        <v>4602</v>
      </c>
      <c r="C694" t="s">
        <v>2962</v>
      </c>
      <c r="D694" t="s">
        <v>2962</v>
      </c>
      <c r="E694" s="42">
        <v>44834</v>
      </c>
      <c r="F694">
        <v>402128</v>
      </c>
      <c r="G694" t="s">
        <v>2440</v>
      </c>
      <c r="H694" s="191"/>
      <c r="J694">
        <v>28969037.199999999</v>
      </c>
      <c r="K694"/>
      <c r="M694" s="191">
        <f t="shared" si="27"/>
        <v>2.8969037200000001</v>
      </c>
      <c r="N694" t="str">
        <f t="shared" si="28"/>
        <v>6</v>
      </c>
    </row>
    <row r="695" spans="1:14">
      <c r="A695" s="55" t="str">
        <f t="shared" si="26"/>
        <v>Y0AC6.3</v>
      </c>
      <c r="B695" s="55">
        <v>6.3</v>
      </c>
      <c r="C695" t="s">
        <v>2962</v>
      </c>
      <c r="D695" t="s">
        <v>2962</v>
      </c>
      <c r="E695" s="42">
        <v>44834</v>
      </c>
      <c r="F695">
        <v>402132</v>
      </c>
      <c r="G695" t="s">
        <v>2441</v>
      </c>
      <c r="H695" s="191"/>
      <c r="J695">
        <v>0</v>
      </c>
      <c r="K695"/>
      <c r="M695" s="191">
        <f t="shared" si="27"/>
        <v>0</v>
      </c>
      <c r="N695" t="str">
        <f t="shared" si="28"/>
        <v>6</v>
      </c>
    </row>
    <row r="696" spans="1:14">
      <c r="A696" s="55" t="str">
        <f t="shared" si="26"/>
        <v>Y0AC6.3</v>
      </c>
      <c r="B696" s="55">
        <v>6.3</v>
      </c>
      <c r="C696" t="s">
        <v>2962</v>
      </c>
      <c r="D696" t="s">
        <v>2962</v>
      </c>
      <c r="E696" s="42">
        <v>44834</v>
      </c>
      <c r="F696">
        <v>402233</v>
      </c>
      <c r="G696" t="s">
        <v>2458</v>
      </c>
      <c r="H696" s="191"/>
      <c r="J696">
        <v>84671.18</v>
      </c>
      <c r="K696"/>
      <c r="M696" s="191">
        <f t="shared" si="27"/>
        <v>8.4671179999999992E-3</v>
      </c>
      <c r="N696" t="str">
        <f t="shared" si="28"/>
        <v>6</v>
      </c>
    </row>
    <row r="697" spans="1:14">
      <c r="A697" s="55" t="str">
        <f t="shared" si="26"/>
        <v>Y0AC6.3</v>
      </c>
      <c r="B697" s="55">
        <v>6.3</v>
      </c>
      <c r="C697" t="s">
        <v>2962</v>
      </c>
      <c r="D697" t="s">
        <v>2962</v>
      </c>
      <c r="E697" s="42">
        <v>44834</v>
      </c>
      <c r="F697">
        <v>402235</v>
      </c>
      <c r="G697" t="s">
        <v>2459</v>
      </c>
      <c r="H697" s="191"/>
      <c r="J697">
        <v>15798.67</v>
      </c>
      <c r="K697"/>
      <c r="M697" s="191">
        <f t="shared" si="27"/>
        <v>1.579867E-3</v>
      </c>
      <c r="N697" t="str">
        <f t="shared" si="28"/>
        <v>6</v>
      </c>
    </row>
    <row r="698" spans="1:14">
      <c r="A698" s="55" t="str">
        <f t="shared" si="26"/>
        <v>Y0AC6.1</v>
      </c>
      <c r="B698" s="55">
        <v>6.1</v>
      </c>
      <c r="C698" t="s">
        <v>2962</v>
      </c>
      <c r="D698" t="s">
        <v>2962</v>
      </c>
      <c r="E698" s="42">
        <v>44834</v>
      </c>
      <c r="F698">
        <v>402257</v>
      </c>
      <c r="G698" t="s">
        <v>2465</v>
      </c>
      <c r="H698" s="191"/>
      <c r="J698">
        <v>0</v>
      </c>
      <c r="K698"/>
      <c r="M698" s="191">
        <f t="shared" si="27"/>
        <v>0</v>
      </c>
      <c r="N698" t="str">
        <f t="shared" si="28"/>
        <v>6</v>
      </c>
    </row>
    <row r="699" spans="1:14">
      <c r="A699" s="55" t="str">
        <f t="shared" si="26"/>
        <v>Y0AC6.3</v>
      </c>
      <c r="B699" s="55">
        <v>6.3</v>
      </c>
      <c r="C699" t="s">
        <v>2962</v>
      </c>
      <c r="D699" t="s">
        <v>2962</v>
      </c>
      <c r="E699" s="42">
        <v>44834</v>
      </c>
      <c r="F699">
        <v>402404</v>
      </c>
      <c r="G699" t="s">
        <v>2492</v>
      </c>
      <c r="H699" s="191"/>
      <c r="J699">
        <v>60052.49</v>
      </c>
      <c r="K699"/>
      <c r="M699" s="191">
        <f t="shared" si="27"/>
        <v>6.0052489999999998E-3</v>
      </c>
      <c r="N699" t="str">
        <f t="shared" si="28"/>
        <v>6</v>
      </c>
    </row>
    <row r="700" spans="1:14">
      <c r="A700" s="55" t="str">
        <f t="shared" si="26"/>
        <v>Y0AC5.3</v>
      </c>
      <c r="B700" s="55">
        <v>5.3</v>
      </c>
      <c r="C700" t="s">
        <v>2962</v>
      </c>
      <c r="D700" t="s">
        <v>2962</v>
      </c>
      <c r="E700" s="42">
        <v>44834</v>
      </c>
      <c r="F700">
        <v>440101</v>
      </c>
      <c r="G700" t="s">
        <v>2503</v>
      </c>
      <c r="H700" s="191"/>
      <c r="J700">
        <v>67490362.290000007</v>
      </c>
      <c r="K700"/>
      <c r="M700" s="191">
        <f t="shared" si="27"/>
        <v>6.7490362290000006</v>
      </c>
      <c r="N700" t="str">
        <f t="shared" si="28"/>
        <v>5</v>
      </c>
    </row>
    <row r="701" spans="1:14">
      <c r="A701" s="55" t="str">
        <f t="shared" si="26"/>
        <v>Y0AC5.5</v>
      </c>
      <c r="B701" s="55">
        <v>5.5</v>
      </c>
      <c r="C701" t="s">
        <v>2962</v>
      </c>
      <c r="D701" t="s">
        <v>2962</v>
      </c>
      <c r="E701" s="42">
        <v>44834</v>
      </c>
      <c r="F701">
        <v>440225</v>
      </c>
      <c r="G701" t="s">
        <v>2515</v>
      </c>
      <c r="H701" s="191"/>
      <c r="J701">
        <v>-2211.5300000000002</v>
      </c>
      <c r="K701"/>
      <c r="M701" s="191">
        <f t="shared" si="27"/>
        <v>-2.2115300000000003E-4</v>
      </c>
      <c r="N701" t="str">
        <f t="shared" si="28"/>
        <v>5</v>
      </c>
    </row>
    <row r="702" spans="1:14">
      <c r="A702" s="55" t="str">
        <f t="shared" si="26"/>
        <v>Y0AC6.3</v>
      </c>
      <c r="B702" s="55">
        <v>6.3</v>
      </c>
      <c r="C702" t="s">
        <v>2962</v>
      </c>
      <c r="D702" t="s">
        <v>2962</v>
      </c>
      <c r="E702" s="42">
        <v>44834</v>
      </c>
      <c r="F702">
        <v>440325</v>
      </c>
      <c r="G702" t="s">
        <v>2517</v>
      </c>
      <c r="H702" s="191"/>
      <c r="J702">
        <v>0</v>
      </c>
      <c r="K702"/>
      <c r="M702" s="191">
        <f t="shared" si="27"/>
        <v>0</v>
      </c>
      <c r="N702" t="str">
        <f t="shared" si="28"/>
        <v>6</v>
      </c>
    </row>
    <row r="703" spans="1:14">
      <c r="A703" s="55" t="str">
        <f t="shared" si="26"/>
        <v>Y0AC6.3</v>
      </c>
      <c r="B703" s="55">
        <v>6.3</v>
      </c>
      <c r="C703" t="s">
        <v>2962</v>
      </c>
      <c r="D703" t="s">
        <v>2962</v>
      </c>
      <c r="E703" s="42">
        <v>44834</v>
      </c>
      <c r="F703">
        <v>440341</v>
      </c>
      <c r="G703" t="s">
        <v>2682</v>
      </c>
      <c r="H703" s="191"/>
      <c r="J703">
        <v>3730245.09</v>
      </c>
      <c r="K703"/>
      <c r="M703" s="191">
        <f t="shared" si="27"/>
        <v>0.373024509</v>
      </c>
      <c r="N703" t="str">
        <f t="shared" si="28"/>
        <v>6</v>
      </c>
    </row>
    <row r="704" spans="1:14">
      <c r="A704" s="55" t="str">
        <f t="shared" si="26"/>
        <v>Y0AC6.3</v>
      </c>
      <c r="B704" s="55">
        <v>6.3</v>
      </c>
      <c r="C704" t="s">
        <v>2962</v>
      </c>
      <c r="D704" t="s">
        <v>2962</v>
      </c>
      <c r="E704" s="42">
        <v>44834</v>
      </c>
      <c r="F704">
        <v>440342</v>
      </c>
      <c r="G704" t="s">
        <v>2683</v>
      </c>
      <c r="H704" s="191"/>
      <c r="J704">
        <v>3730245.09</v>
      </c>
      <c r="K704"/>
      <c r="M704" s="191">
        <f t="shared" si="27"/>
        <v>0.373024509</v>
      </c>
      <c r="N704" t="str">
        <f t="shared" si="28"/>
        <v>6</v>
      </c>
    </row>
    <row r="705" spans="1:14">
      <c r="A705" s="55" t="str">
        <f t="shared" ref="A705:A768" si="29">C705&amp;B705</f>
        <v>Y0AC6.3</v>
      </c>
      <c r="B705" s="55">
        <v>6.3</v>
      </c>
      <c r="C705" t="s">
        <v>2962</v>
      </c>
      <c r="D705" t="s">
        <v>2962</v>
      </c>
      <c r="E705" s="42">
        <v>44834</v>
      </c>
      <c r="F705">
        <v>440416</v>
      </c>
      <c r="G705" t="s">
        <v>664</v>
      </c>
      <c r="H705" s="191"/>
      <c r="J705">
        <v>868009.37</v>
      </c>
      <c r="K705"/>
      <c r="M705" s="191">
        <f t="shared" si="27"/>
        <v>8.6800936999999995E-2</v>
      </c>
      <c r="N705" t="str">
        <f t="shared" si="28"/>
        <v>6</v>
      </c>
    </row>
    <row r="706" spans="1:14">
      <c r="A706" s="55" t="str">
        <f t="shared" si="29"/>
        <v>Y0AC6.3</v>
      </c>
      <c r="B706" s="55">
        <v>6.3</v>
      </c>
      <c r="C706" t="s">
        <v>2962</v>
      </c>
      <c r="D706" t="s">
        <v>2962</v>
      </c>
      <c r="E706" s="42">
        <v>44834</v>
      </c>
      <c r="F706">
        <v>440485</v>
      </c>
      <c r="G706" t="s">
        <v>2517</v>
      </c>
      <c r="H706" s="191"/>
      <c r="J706">
        <v>0</v>
      </c>
      <c r="K706"/>
      <c r="M706" s="191">
        <f t="shared" si="27"/>
        <v>0</v>
      </c>
      <c r="N706" t="str">
        <f t="shared" si="28"/>
        <v>6</v>
      </c>
    </row>
    <row r="707" spans="1:14">
      <c r="A707" s="55" t="str">
        <f t="shared" si="29"/>
        <v>Y0AC6.3</v>
      </c>
      <c r="B707" s="55">
        <v>6.3</v>
      </c>
      <c r="C707" t="s">
        <v>2962</v>
      </c>
      <c r="D707" t="s">
        <v>2962</v>
      </c>
      <c r="E707" s="42">
        <v>44834</v>
      </c>
      <c r="F707">
        <v>440509</v>
      </c>
      <c r="G707" t="s">
        <v>2524</v>
      </c>
      <c r="H707" s="191"/>
      <c r="J707">
        <v>703708.27</v>
      </c>
      <c r="K707"/>
      <c r="M707" s="191">
        <f t="shared" si="27"/>
        <v>7.0370826999999997E-2</v>
      </c>
      <c r="N707" t="str">
        <f t="shared" si="28"/>
        <v>6</v>
      </c>
    </row>
    <row r="708" spans="1:14">
      <c r="A708" s="55" t="str">
        <f t="shared" si="29"/>
        <v>Y0AD0</v>
      </c>
      <c r="B708" s="55">
        <v>0</v>
      </c>
      <c r="C708" t="s">
        <v>2889</v>
      </c>
      <c r="D708" t="s">
        <v>2889</v>
      </c>
      <c r="E708" s="42">
        <v>44834</v>
      </c>
      <c r="F708">
        <v>101101</v>
      </c>
      <c r="G708" t="s">
        <v>2004</v>
      </c>
      <c r="H708" s="191"/>
      <c r="J708">
        <v>52072478434.510002</v>
      </c>
      <c r="K708"/>
      <c r="M708" s="191">
        <f t="shared" si="27"/>
        <v>5207.2478434510003</v>
      </c>
      <c r="N708" t="str">
        <f t="shared" si="28"/>
        <v>0</v>
      </c>
    </row>
    <row r="709" spans="1:14">
      <c r="A709" s="55" t="str">
        <f t="shared" si="29"/>
        <v>Y0AD0</v>
      </c>
      <c r="B709" s="55">
        <v>0</v>
      </c>
      <c r="C709" t="s">
        <v>2889</v>
      </c>
      <c r="D709" t="s">
        <v>2889</v>
      </c>
      <c r="E709" s="42">
        <v>44834</v>
      </c>
      <c r="F709">
        <v>102104</v>
      </c>
      <c r="G709" t="s">
        <v>2007</v>
      </c>
      <c r="H709" s="191"/>
      <c r="J709">
        <v>3321825177.9400001</v>
      </c>
      <c r="K709"/>
      <c r="M709" s="191">
        <f t="shared" si="27"/>
        <v>332.18251779399998</v>
      </c>
      <c r="N709" t="str">
        <f t="shared" si="28"/>
        <v>0</v>
      </c>
    </row>
    <row r="710" spans="1:14">
      <c r="A710" s="55" t="str">
        <f t="shared" si="29"/>
        <v>Y0AD0</v>
      </c>
      <c r="B710" s="55">
        <v>0</v>
      </c>
      <c r="C710" t="s">
        <v>2889</v>
      </c>
      <c r="D710" t="s">
        <v>2889</v>
      </c>
      <c r="E710" s="42">
        <v>44834</v>
      </c>
      <c r="F710">
        <v>106103</v>
      </c>
      <c r="G710" t="s">
        <v>2783</v>
      </c>
      <c r="H710" s="191"/>
      <c r="J710">
        <v>17657114.460000001</v>
      </c>
      <c r="K710"/>
      <c r="M710" s="191">
        <f t="shared" si="27"/>
        <v>1.7657114460000001</v>
      </c>
      <c r="N710" t="str">
        <f t="shared" si="28"/>
        <v>0</v>
      </c>
    </row>
    <row r="711" spans="1:14">
      <c r="A711" s="55" t="str">
        <f t="shared" si="29"/>
        <v>Y0AD0</v>
      </c>
      <c r="B711" s="55">
        <v>0</v>
      </c>
      <c r="C711" t="s">
        <v>2889</v>
      </c>
      <c r="D711" t="s">
        <v>2889</v>
      </c>
      <c r="E711" s="42">
        <v>44834</v>
      </c>
      <c r="F711">
        <v>106106</v>
      </c>
      <c r="G711" t="s">
        <v>2784</v>
      </c>
      <c r="H711" s="191"/>
      <c r="J711">
        <v>874551.65</v>
      </c>
      <c r="K711"/>
      <c r="M711" s="191">
        <f t="shared" si="27"/>
        <v>8.7455165000000001E-2</v>
      </c>
      <c r="N711" t="str">
        <f t="shared" si="28"/>
        <v>0</v>
      </c>
    </row>
    <row r="712" spans="1:14">
      <c r="A712" s="55" t="str">
        <f t="shared" si="29"/>
        <v>Y0AD0</v>
      </c>
      <c r="B712" s="55">
        <v>0</v>
      </c>
      <c r="C712" t="s">
        <v>2889</v>
      </c>
      <c r="D712" t="s">
        <v>2889</v>
      </c>
      <c r="E712" s="42">
        <v>44834</v>
      </c>
      <c r="F712">
        <v>107106</v>
      </c>
      <c r="G712" t="s">
        <v>2753</v>
      </c>
      <c r="H712" s="191"/>
      <c r="J712">
        <v>-0.02</v>
      </c>
      <c r="K712"/>
      <c r="M712" s="191">
        <f t="shared" si="27"/>
        <v>-2.0000000000000001E-9</v>
      </c>
      <c r="N712" t="str">
        <f t="shared" si="28"/>
        <v>0</v>
      </c>
    </row>
    <row r="713" spans="1:14">
      <c r="A713" s="55" t="str">
        <f t="shared" si="29"/>
        <v>Y0AD0</v>
      </c>
      <c r="B713" s="55">
        <v>0</v>
      </c>
      <c r="C713" t="s">
        <v>2889</v>
      </c>
      <c r="D713" t="s">
        <v>2889</v>
      </c>
      <c r="E713" s="42">
        <v>44834</v>
      </c>
      <c r="F713">
        <v>107111</v>
      </c>
      <c r="G713" t="s">
        <v>2016</v>
      </c>
      <c r="H713" s="191"/>
      <c r="J713">
        <v>30918621.5</v>
      </c>
      <c r="K713"/>
      <c r="M713" s="191">
        <f t="shared" si="27"/>
        <v>3.0918621499999999</v>
      </c>
      <c r="N713" t="str">
        <f t="shared" si="28"/>
        <v>0</v>
      </c>
    </row>
    <row r="714" spans="1:14">
      <c r="A714" s="55" t="str">
        <f t="shared" si="29"/>
        <v>Y0AD0</v>
      </c>
      <c r="B714" s="55">
        <v>0</v>
      </c>
      <c r="C714" t="s">
        <v>2889</v>
      </c>
      <c r="D714" t="s">
        <v>2889</v>
      </c>
      <c r="E714" s="42">
        <v>44834</v>
      </c>
      <c r="F714">
        <v>111108</v>
      </c>
      <c r="G714" t="s">
        <v>2021</v>
      </c>
      <c r="H714" s="191"/>
      <c r="J714">
        <v>28.3</v>
      </c>
      <c r="K714"/>
      <c r="M714" s="191">
        <f t="shared" si="27"/>
        <v>2.83E-6</v>
      </c>
      <c r="N714" t="str">
        <f t="shared" si="28"/>
        <v>0</v>
      </c>
    </row>
    <row r="715" spans="1:14">
      <c r="A715" s="55" t="str">
        <f t="shared" si="29"/>
        <v>Y0AD0</v>
      </c>
      <c r="B715" s="55">
        <v>0</v>
      </c>
      <c r="C715" t="s">
        <v>2889</v>
      </c>
      <c r="D715" t="s">
        <v>2889</v>
      </c>
      <c r="E715" s="42">
        <v>44834</v>
      </c>
      <c r="F715">
        <v>111126</v>
      </c>
      <c r="G715" t="s">
        <v>2022</v>
      </c>
      <c r="H715" s="191"/>
      <c r="J715">
        <v>539429.6</v>
      </c>
      <c r="K715"/>
      <c r="M715" s="191">
        <f t="shared" si="27"/>
        <v>5.3942959999999998E-2</v>
      </c>
      <c r="N715" t="str">
        <f t="shared" si="28"/>
        <v>0</v>
      </c>
    </row>
    <row r="716" spans="1:14">
      <c r="A716" s="55" t="str">
        <f t="shared" si="29"/>
        <v>Y0AD0</v>
      </c>
      <c r="B716" s="55">
        <v>0</v>
      </c>
      <c r="C716" t="s">
        <v>2889</v>
      </c>
      <c r="D716" t="s">
        <v>2889</v>
      </c>
      <c r="E716" s="42">
        <v>44834</v>
      </c>
      <c r="F716">
        <v>111137</v>
      </c>
      <c r="G716" t="s">
        <v>2027</v>
      </c>
      <c r="H716" s="191"/>
      <c r="J716">
        <v>-0.23</v>
      </c>
      <c r="K716"/>
      <c r="M716" s="191">
        <f t="shared" si="27"/>
        <v>-2.3000000000000001E-8</v>
      </c>
      <c r="N716" t="str">
        <f t="shared" si="28"/>
        <v>0</v>
      </c>
    </row>
    <row r="717" spans="1:14">
      <c r="A717" s="55" t="str">
        <f t="shared" si="29"/>
        <v>Y0AD0</v>
      </c>
      <c r="B717" s="55">
        <v>0</v>
      </c>
      <c r="C717" t="s">
        <v>2889</v>
      </c>
      <c r="D717" t="s">
        <v>2889</v>
      </c>
      <c r="E717" s="42">
        <v>44834</v>
      </c>
      <c r="F717">
        <v>111181</v>
      </c>
      <c r="G717" t="s">
        <v>2028</v>
      </c>
      <c r="H717" s="191"/>
      <c r="J717">
        <v>8236801.9100000001</v>
      </c>
      <c r="K717"/>
      <c r="M717" s="191">
        <f t="shared" si="27"/>
        <v>0.82368019100000001</v>
      </c>
      <c r="N717" t="str">
        <f t="shared" si="28"/>
        <v>0</v>
      </c>
    </row>
    <row r="718" spans="1:14">
      <c r="A718" s="55" t="str">
        <f t="shared" si="29"/>
        <v>Y0AD0</v>
      </c>
      <c r="B718" s="55">
        <v>0</v>
      </c>
      <c r="C718" t="s">
        <v>2889</v>
      </c>
      <c r="D718" t="s">
        <v>2889</v>
      </c>
      <c r="E718" s="42">
        <v>44834</v>
      </c>
      <c r="F718">
        <v>111182</v>
      </c>
      <c r="G718" t="s">
        <v>2029</v>
      </c>
      <c r="H718" s="191"/>
      <c r="J718">
        <v>12325323.01</v>
      </c>
      <c r="K718"/>
      <c r="M718" s="191">
        <f t="shared" si="27"/>
        <v>1.232532301</v>
      </c>
      <c r="N718" t="str">
        <f t="shared" si="28"/>
        <v>0</v>
      </c>
    </row>
    <row r="719" spans="1:14">
      <c r="A719" s="55" t="str">
        <f t="shared" si="29"/>
        <v>Y0AD0</v>
      </c>
      <c r="B719" s="55">
        <v>0</v>
      </c>
      <c r="C719" t="s">
        <v>2889</v>
      </c>
      <c r="D719" t="s">
        <v>2889</v>
      </c>
      <c r="E719" s="42">
        <v>44834</v>
      </c>
      <c r="F719">
        <v>111183</v>
      </c>
      <c r="G719" t="s">
        <v>2030</v>
      </c>
      <c r="H719" s="191"/>
      <c r="J719">
        <v>3140240.81</v>
      </c>
      <c r="K719"/>
      <c r="M719" s="191">
        <f t="shared" si="27"/>
        <v>0.31402408100000001</v>
      </c>
      <c r="N719" t="str">
        <f t="shared" si="28"/>
        <v>0</v>
      </c>
    </row>
    <row r="720" spans="1:14">
      <c r="A720" s="55" t="str">
        <f t="shared" si="29"/>
        <v>Y0AD0</v>
      </c>
      <c r="B720" s="55">
        <v>0</v>
      </c>
      <c r="C720" t="s">
        <v>2889</v>
      </c>
      <c r="D720" t="s">
        <v>2889</v>
      </c>
      <c r="E720" s="42">
        <v>44834</v>
      </c>
      <c r="F720">
        <v>111184</v>
      </c>
      <c r="G720" t="s">
        <v>2031</v>
      </c>
      <c r="H720" s="191"/>
      <c r="J720">
        <v>7604166.8600000003</v>
      </c>
      <c r="K720"/>
      <c r="M720" s="191">
        <f t="shared" si="27"/>
        <v>0.76041668600000001</v>
      </c>
      <c r="N720" t="str">
        <f t="shared" si="28"/>
        <v>0</v>
      </c>
    </row>
    <row r="721" spans="1:14">
      <c r="A721" s="55" t="str">
        <f t="shared" si="29"/>
        <v>Y0AD0</v>
      </c>
      <c r="B721" s="55">
        <v>0</v>
      </c>
      <c r="C721" t="s">
        <v>2889</v>
      </c>
      <c r="D721" t="s">
        <v>2889</v>
      </c>
      <c r="E721" s="42">
        <v>44834</v>
      </c>
      <c r="F721">
        <v>111220</v>
      </c>
      <c r="G721" t="s">
        <v>2655</v>
      </c>
      <c r="H721" s="191"/>
      <c r="J721">
        <v>106325636.38</v>
      </c>
      <c r="K721"/>
      <c r="M721" s="191">
        <f t="shared" si="27"/>
        <v>10.632563637999999</v>
      </c>
      <c r="N721" t="str">
        <f t="shared" si="28"/>
        <v>0</v>
      </c>
    </row>
    <row r="722" spans="1:14">
      <c r="A722" s="55" t="str">
        <f t="shared" si="29"/>
        <v>Y0AD0</v>
      </c>
      <c r="B722" s="55">
        <v>0</v>
      </c>
      <c r="C722" t="s">
        <v>2889</v>
      </c>
      <c r="D722" t="s">
        <v>2889</v>
      </c>
      <c r="E722" s="42">
        <v>44834</v>
      </c>
      <c r="F722">
        <v>111221</v>
      </c>
      <c r="G722" t="s">
        <v>2656</v>
      </c>
      <c r="H722" s="191"/>
      <c r="J722">
        <v>-106325636.38</v>
      </c>
      <c r="K722"/>
      <c r="M722" s="191">
        <f t="shared" si="27"/>
        <v>-10.632563637999999</v>
      </c>
      <c r="N722" t="str">
        <f t="shared" si="28"/>
        <v>0</v>
      </c>
    </row>
    <row r="723" spans="1:14">
      <c r="A723" s="55" t="str">
        <f t="shared" si="29"/>
        <v>Y0AD0</v>
      </c>
      <c r="B723" s="55">
        <v>0</v>
      </c>
      <c r="C723" t="s">
        <v>2889</v>
      </c>
      <c r="D723" t="s">
        <v>2889</v>
      </c>
      <c r="E723" s="42">
        <v>44834</v>
      </c>
      <c r="F723">
        <v>141017</v>
      </c>
      <c r="G723" t="s">
        <v>2035</v>
      </c>
      <c r="H723" s="191"/>
      <c r="J723">
        <v>-5000</v>
      </c>
      <c r="K723"/>
      <c r="M723" s="191">
        <f t="shared" si="27"/>
        <v>-5.0000000000000001E-4</v>
      </c>
      <c r="N723" t="str">
        <f t="shared" si="28"/>
        <v>0</v>
      </c>
    </row>
    <row r="724" spans="1:14">
      <c r="A724" s="55" t="str">
        <f t="shared" si="29"/>
        <v>Y0AD0</v>
      </c>
      <c r="B724" s="55">
        <v>0</v>
      </c>
      <c r="C724" t="s">
        <v>2889</v>
      </c>
      <c r="D724" t="s">
        <v>2889</v>
      </c>
      <c r="E724" s="42">
        <v>44834</v>
      </c>
      <c r="F724">
        <v>141280</v>
      </c>
      <c r="G724" t="s">
        <v>2036</v>
      </c>
      <c r="H724" s="191"/>
      <c r="J724">
        <v>1955165.51</v>
      </c>
      <c r="K724"/>
      <c r="M724" s="191">
        <f t="shared" si="27"/>
        <v>0.19551655100000001</v>
      </c>
      <c r="N724" t="str">
        <f t="shared" si="28"/>
        <v>0</v>
      </c>
    </row>
    <row r="725" spans="1:14">
      <c r="A725" s="55" t="str">
        <f t="shared" si="29"/>
        <v>Y0AD0</v>
      </c>
      <c r="B725" s="55">
        <v>0</v>
      </c>
      <c r="C725" t="s">
        <v>2889</v>
      </c>
      <c r="D725" t="s">
        <v>2889</v>
      </c>
      <c r="E725" s="42">
        <v>44834</v>
      </c>
      <c r="F725">
        <v>141349</v>
      </c>
      <c r="G725" t="s">
        <v>2046</v>
      </c>
      <c r="H725" s="191"/>
      <c r="J725">
        <v>0</v>
      </c>
      <c r="K725"/>
      <c r="M725" s="191">
        <f t="shared" si="27"/>
        <v>0</v>
      </c>
      <c r="N725" t="str">
        <f t="shared" si="28"/>
        <v>0</v>
      </c>
    </row>
    <row r="726" spans="1:14">
      <c r="A726" s="55" t="str">
        <f t="shared" si="29"/>
        <v>Y0AD0</v>
      </c>
      <c r="B726" s="55">
        <v>0</v>
      </c>
      <c r="C726" t="s">
        <v>2889</v>
      </c>
      <c r="D726" t="s">
        <v>2889</v>
      </c>
      <c r="E726" s="42">
        <v>44834</v>
      </c>
      <c r="F726">
        <v>141366</v>
      </c>
      <c r="G726" t="s">
        <v>2857</v>
      </c>
      <c r="H726" s="191"/>
      <c r="J726">
        <v>8690.1</v>
      </c>
      <c r="K726"/>
      <c r="M726" s="191">
        <f t="shared" si="27"/>
        <v>8.6901000000000003E-4</v>
      </c>
      <c r="N726" t="str">
        <f t="shared" si="28"/>
        <v>0</v>
      </c>
    </row>
    <row r="727" spans="1:14">
      <c r="A727" s="55" t="str">
        <f t="shared" si="29"/>
        <v>Y0AD0</v>
      </c>
      <c r="B727" s="55">
        <v>0</v>
      </c>
      <c r="C727" t="s">
        <v>2889</v>
      </c>
      <c r="D727" t="s">
        <v>2889</v>
      </c>
      <c r="E727" s="42">
        <v>44834</v>
      </c>
      <c r="F727">
        <v>141379</v>
      </c>
      <c r="G727" t="s">
        <v>2961</v>
      </c>
      <c r="H727" s="191"/>
      <c r="J727">
        <v>-362500</v>
      </c>
      <c r="K727"/>
      <c r="M727" s="191">
        <f t="shared" si="27"/>
        <v>-3.6249999999999998E-2</v>
      </c>
      <c r="N727" t="str">
        <f t="shared" si="28"/>
        <v>0</v>
      </c>
    </row>
    <row r="728" spans="1:14">
      <c r="A728" s="55" t="str">
        <f t="shared" si="29"/>
        <v>Y0AD0</v>
      </c>
      <c r="B728" s="55">
        <v>0</v>
      </c>
      <c r="C728" t="s">
        <v>2889</v>
      </c>
      <c r="D728" t="s">
        <v>2889</v>
      </c>
      <c r="E728" s="42">
        <v>44834</v>
      </c>
      <c r="F728">
        <v>141382</v>
      </c>
      <c r="G728" t="s">
        <v>2052</v>
      </c>
      <c r="H728" s="191"/>
      <c r="J728">
        <v>0</v>
      </c>
      <c r="K728"/>
      <c r="M728" s="191">
        <f t="shared" si="27"/>
        <v>0</v>
      </c>
      <c r="N728" t="str">
        <f t="shared" si="28"/>
        <v>0</v>
      </c>
    </row>
    <row r="729" spans="1:14">
      <c r="A729" s="55" t="str">
        <f t="shared" si="29"/>
        <v>Y0AD0</v>
      </c>
      <c r="B729" s="55">
        <v>0</v>
      </c>
      <c r="C729" t="s">
        <v>2889</v>
      </c>
      <c r="D729" t="s">
        <v>2889</v>
      </c>
      <c r="E729" s="42">
        <v>44834</v>
      </c>
      <c r="F729">
        <v>141398</v>
      </c>
      <c r="G729" t="s">
        <v>2911</v>
      </c>
      <c r="H729" s="191"/>
      <c r="J729">
        <v>0</v>
      </c>
      <c r="K729"/>
      <c r="M729" s="191">
        <f t="shared" si="27"/>
        <v>0</v>
      </c>
      <c r="N729" t="str">
        <f t="shared" si="28"/>
        <v>0</v>
      </c>
    </row>
    <row r="730" spans="1:14">
      <c r="A730" s="55" t="str">
        <f t="shared" si="29"/>
        <v>Y0AD0</v>
      </c>
      <c r="B730" s="55">
        <v>0</v>
      </c>
      <c r="C730" t="s">
        <v>2889</v>
      </c>
      <c r="D730" t="s">
        <v>2889</v>
      </c>
      <c r="E730" s="42">
        <v>44834</v>
      </c>
      <c r="F730">
        <v>141399</v>
      </c>
      <c r="G730" t="s">
        <v>2912</v>
      </c>
      <c r="H730" s="191"/>
      <c r="J730">
        <v>-108500</v>
      </c>
      <c r="K730"/>
      <c r="M730" s="191">
        <f t="shared" si="27"/>
        <v>-1.085E-2</v>
      </c>
      <c r="N730" t="str">
        <f t="shared" si="28"/>
        <v>0</v>
      </c>
    </row>
    <row r="731" spans="1:14">
      <c r="A731" s="55" t="str">
        <f t="shared" si="29"/>
        <v>Y0AD0</v>
      </c>
      <c r="B731" s="55">
        <v>0</v>
      </c>
      <c r="C731" t="s">
        <v>2889</v>
      </c>
      <c r="D731" t="s">
        <v>2889</v>
      </c>
      <c r="E731" s="42">
        <v>44834</v>
      </c>
      <c r="F731">
        <v>141524</v>
      </c>
      <c r="G731" t="s">
        <v>2061</v>
      </c>
      <c r="H731" s="191"/>
      <c r="J731">
        <v>0</v>
      </c>
      <c r="K731"/>
      <c r="M731" s="191">
        <f t="shared" si="27"/>
        <v>0</v>
      </c>
      <c r="N731" t="str">
        <f t="shared" si="28"/>
        <v>0</v>
      </c>
    </row>
    <row r="732" spans="1:14">
      <c r="A732" s="55" t="str">
        <f t="shared" si="29"/>
        <v>Y0AD0</v>
      </c>
      <c r="B732" s="55">
        <v>0</v>
      </c>
      <c r="C732" t="s">
        <v>2889</v>
      </c>
      <c r="D732" t="s">
        <v>2889</v>
      </c>
      <c r="E732" s="42">
        <v>44834</v>
      </c>
      <c r="F732">
        <v>141647</v>
      </c>
      <c r="G732" t="s">
        <v>2073</v>
      </c>
      <c r="H732" s="191"/>
      <c r="J732">
        <v>-568500</v>
      </c>
      <c r="K732"/>
      <c r="M732" s="191">
        <f t="shared" si="27"/>
        <v>-5.6849999999999998E-2</v>
      </c>
      <c r="N732" t="str">
        <f t="shared" si="28"/>
        <v>0</v>
      </c>
    </row>
    <row r="733" spans="1:14">
      <c r="A733" s="55" t="str">
        <f t="shared" si="29"/>
        <v>Y0AD0</v>
      </c>
      <c r="B733" s="55">
        <v>0</v>
      </c>
      <c r="C733" t="s">
        <v>2889</v>
      </c>
      <c r="D733" t="s">
        <v>2889</v>
      </c>
      <c r="E733" s="42">
        <v>44834</v>
      </c>
      <c r="F733">
        <v>141653</v>
      </c>
      <c r="G733" t="s">
        <v>2074</v>
      </c>
      <c r="H733" s="191"/>
      <c r="J733">
        <v>0</v>
      </c>
      <c r="K733"/>
      <c r="M733" s="191">
        <f t="shared" si="27"/>
        <v>0</v>
      </c>
      <c r="N733" t="str">
        <f t="shared" si="28"/>
        <v>0</v>
      </c>
    </row>
    <row r="734" spans="1:14">
      <c r="A734" s="55" t="str">
        <f t="shared" si="29"/>
        <v>Y0AD0</v>
      </c>
      <c r="B734" s="55">
        <v>0</v>
      </c>
      <c r="C734" t="s">
        <v>2889</v>
      </c>
      <c r="D734" t="s">
        <v>2889</v>
      </c>
      <c r="E734" s="42">
        <v>44834</v>
      </c>
      <c r="F734">
        <v>141679</v>
      </c>
      <c r="G734" t="s">
        <v>2075</v>
      </c>
      <c r="H734" s="191"/>
      <c r="J734">
        <v>0</v>
      </c>
      <c r="K734"/>
      <c r="M734" s="191">
        <f t="shared" si="27"/>
        <v>0</v>
      </c>
      <c r="N734" t="str">
        <f t="shared" si="28"/>
        <v>0</v>
      </c>
    </row>
    <row r="735" spans="1:14">
      <c r="A735" s="55" t="str">
        <f t="shared" si="29"/>
        <v>Y0AD0</v>
      </c>
      <c r="B735" s="55">
        <v>0</v>
      </c>
      <c r="C735" t="s">
        <v>2889</v>
      </c>
      <c r="D735" t="s">
        <v>2889</v>
      </c>
      <c r="E735" s="42">
        <v>44834</v>
      </c>
      <c r="F735">
        <v>141724</v>
      </c>
      <c r="G735" t="s">
        <v>2076</v>
      </c>
      <c r="H735" s="191"/>
      <c r="J735">
        <v>-147000</v>
      </c>
      <c r="K735"/>
      <c r="M735" s="191">
        <f t="shared" si="27"/>
        <v>-1.47E-2</v>
      </c>
      <c r="N735" t="str">
        <f t="shared" si="28"/>
        <v>0</v>
      </c>
    </row>
    <row r="736" spans="1:14">
      <c r="A736" s="55" t="str">
        <f t="shared" si="29"/>
        <v>Y0AD0</v>
      </c>
      <c r="B736" s="55">
        <v>0</v>
      </c>
      <c r="C736" t="s">
        <v>2889</v>
      </c>
      <c r="D736" t="s">
        <v>2889</v>
      </c>
      <c r="E736" s="42">
        <v>44834</v>
      </c>
      <c r="F736">
        <v>141744</v>
      </c>
      <c r="G736" t="s">
        <v>2087</v>
      </c>
      <c r="H736" s="191"/>
      <c r="J736">
        <v>0</v>
      </c>
      <c r="K736"/>
      <c r="M736" s="191">
        <f t="shared" si="27"/>
        <v>0</v>
      </c>
      <c r="N736" t="str">
        <f t="shared" si="28"/>
        <v>0</v>
      </c>
    </row>
    <row r="737" spans="1:14">
      <c r="A737" s="55" t="str">
        <f t="shared" si="29"/>
        <v>Y0AD0</v>
      </c>
      <c r="B737" s="55">
        <v>0</v>
      </c>
      <c r="C737" t="s">
        <v>2889</v>
      </c>
      <c r="D737" t="s">
        <v>2889</v>
      </c>
      <c r="E737" s="42">
        <v>44834</v>
      </c>
      <c r="F737">
        <v>141755</v>
      </c>
      <c r="G737" t="s">
        <v>2097</v>
      </c>
      <c r="H737" s="191"/>
      <c r="J737">
        <v>0</v>
      </c>
      <c r="K737"/>
      <c r="M737" s="191">
        <f t="shared" si="27"/>
        <v>0</v>
      </c>
      <c r="N737" t="str">
        <f t="shared" si="28"/>
        <v>0</v>
      </c>
    </row>
    <row r="738" spans="1:14">
      <c r="A738" s="55" t="str">
        <f t="shared" si="29"/>
        <v>Y0AD0</v>
      </c>
      <c r="B738" s="55">
        <v>0</v>
      </c>
      <c r="C738" t="s">
        <v>2889</v>
      </c>
      <c r="D738" t="s">
        <v>2889</v>
      </c>
      <c r="E738" s="42">
        <v>44834</v>
      </c>
      <c r="F738">
        <v>141769</v>
      </c>
      <c r="G738" t="s">
        <v>2105</v>
      </c>
      <c r="H738" s="191"/>
      <c r="J738">
        <v>0</v>
      </c>
      <c r="K738"/>
      <c r="M738" s="191">
        <f t="shared" si="27"/>
        <v>0</v>
      </c>
      <c r="N738" t="str">
        <f t="shared" si="28"/>
        <v>0</v>
      </c>
    </row>
    <row r="739" spans="1:14">
      <c r="A739" s="55" t="str">
        <f t="shared" si="29"/>
        <v>Y0AD0</v>
      </c>
      <c r="B739" s="55">
        <v>0</v>
      </c>
      <c r="C739" t="s">
        <v>2889</v>
      </c>
      <c r="D739" t="s">
        <v>2889</v>
      </c>
      <c r="E739" s="42">
        <v>44834</v>
      </c>
      <c r="F739">
        <v>141779</v>
      </c>
      <c r="G739" t="s">
        <v>2114</v>
      </c>
      <c r="H739" s="191"/>
      <c r="J739">
        <v>-25500</v>
      </c>
      <c r="K739"/>
      <c r="M739" s="191">
        <f t="shared" si="27"/>
        <v>-2.5500000000000002E-3</v>
      </c>
      <c r="N739" t="str">
        <f t="shared" si="28"/>
        <v>0</v>
      </c>
    </row>
    <row r="740" spans="1:14">
      <c r="A740" s="55" t="str">
        <f t="shared" si="29"/>
        <v>Y0AD0</v>
      </c>
      <c r="B740" s="55">
        <v>0</v>
      </c>
      <c r="C740" t="s">
        <v>2889</v>
      </c>
      <c r="D740" t="s">
        <v>2889</v>
      </c>
      <c r="E740" s="42">
        <v>44834</v>
      </c>
      <c r="F740">
        <v>141789</v>
      </c>
      <c r="G740" t="s">
        <v>2122</v>
      </c>
      <c r="H740" s="191"/>
      <c r="J740">
        <v>0</v>
      </c>
      <c r="K740"/>
      <c r="M740" s="191">
        <f t="shared" si="27"/>
        <v>0</v>
      </c>
      <c r="N740" t="str">
        <f t="shared" si="28"/>
        <v>0</v>
      </c>
    </row>
    <row r="741" spans="1:14">
      <c r="A741" s="55" t="str">
        <f t="shared" si="29"/>
        <v>Y0AD0</v>
      </c>
      <c r="B741" s="55">
        <v>0</v>
      </c>
      <c r="C741" t="s">
        <v>2889</v>
      </c>
      <c r="D741" t="s">
        <v>2889</v>
      </c>
      <c r="E741" s="42">
        <v>44834</v>
      </c>
      <c r="F741">
        <v>142036</v>
      </c>
      <c r="G741" t="s">
        <v>2127</v>
      </c>
      <c r="H741" s="191"/>
      <c r="J741">
        <v>10000</v>
      </c>
      <c r="K741"/>
      <c r="M741" s="191">
        <f t="shared" si="27"/>
        <v>1E-3</v>
      </c>
      <c r="N741" t="str">
        <f t="shared" si="28"/>
        <v>0</v>
      </c>
    </row>
    <row r="742" spans="1:14">
      <c r="A742" s="55" t="str">
        <f t="shared" si="29"/>
        <v>Y0AD0</v>
      </c>
      <c r="B742" s="55">
        <v>0</v>
      </c>
      <c r="C742" t="s">
        <v>2889</v>
      </c>
      <c r="D742" t="s">
        <v>2889</v>
      </c>
      <c r="E742" s="42">
        <v>44834</v>
      </c>
      <c r="F742">
        <v>142044</v>
      </c>
      <c r="G742" t="s">
        <v>2132</v>
      </c>
      <c r="H742" s="191"/>
      <c r="J742">
        <v>8600</v>
      </c>
      <c r="K742"/>
      <c r="M742" s="191">
        <f t="shared" si="27"/>
        <v>8.5999999999999998E-4</v>
      </c>
      <c r="N742" t="str">
        <f t="shared" si="28"/>
        <v>0</v>
      </c>
    </row>
    <row r="743" spans="1:14">
      <c r="A743" s="55" t="str">
        <f t="shared" si="29"/>
        <v>Y0AD0</v>
      </c>
      <c r="B743" s="55">
        <v>0</v>
      </c>
      <c r="C743" t="s">
        <v>2889</v>
      </c>
      <c r="D743" t="s">
        <v>2889</v>
      </c>
      <c r="E743" s="42">
        <v>44834</v>
      </c>
      <c r="F743">
        <v>142075</v>
      </c>
      <c r="G743" t="s">
        <v>2545</v>
      </c>
      <c r="H743" s="191"/>
      <c r="J743">
        <v>3583448.55</v>
      </c>
      <c r="K743"/>
      <c r="M743" s="191">
        <f t="shared" si="27"/>
        <v>0.35834485499999996</v>
      </c>
      <c r="N743" t="str">
        <f t="shared" si="28"/>
        <v>0</v>
      </c>
    </row>
    <row r="744" spans="1:14">
      <c r="A744" s="55" t="e">
        <f t="shared" si="29"/>
        <v>#N/A</v>
      </c>
      <c r="B744" s="55" t="e">
        <v>#N/A</v>
      </c>
      <c r="C744" t="s">
        <v>2889</v>
      </c>
      <c r="D744" t="s">
        <v>2889</v>
      </c>
      <c r="E744" s="42">
        <v>44834</v>
      </c>
      <c r="F744">
        <v>142077</v>
      </c>
      <c r="G744" t="s">
        <v>2913</v>
      </c>
      <c r="H744" s="191"/>
      <c r="J744">
        <v>15966020.73</v>
      </c>
      <c r="K744"/>
      <c r="M744" s="191">
        <f t="shared" si="27"/>
        <v>1.5966020730000001</v>
      </c>
      <c r="N744" t="e">
        <f t="shared" si="28"/>
        <v>#N/A</v>
      </c>
    </row>
    <row r="745" spans="1:14">
      <c r="A745" s="55" t="str">
        <f t="shared" si="29"/>
        <v>Y0AD0</v>
      </c>
      <c r="B745" s="55">
        <v>0</v>
      </c>
      <c r="C745" t="s">
        <v>2889</v>
      </c>
      <c r="D745" t="s">
        <v>2889</v>
      </c>
      <c r="E745" s="42">
        <v>44834</v>
      </c>
      <c r="F745">
        <v>160101</v>
      </c>
      <c r="G745" t="s">
        <v>2149</v>
      </c>
      <c r="H745" s="191"/>
      <c r="J745">
        <v>-0.13</v>
      </c>
      <c r="K745"/>
      <c r="M745" s="191">
        <f t="shared" si="27"/>
        <v>-1.3000000000000001E-8</v>
      </c>
      <c r="N745" t="str">
        <f t="shared" si="28"/>
        <v>0</v>
      </c>
    </row>
    <row r="746" spans="1:14">
      <c r="A746" s="55" t="str">
        <f t="shared" si="29"/>
        <v>Y0AD0</v>
      </c>
      <c r="B746" s="55">
        <v>0</v>
      </c>
      <c r="C746" t="s">
        <v>2889</v>
      </c>
      <c r="D746" t="s">
        <v>2889</v>
      </c>
      <c r="E746" s="42">
        <v>44834</v>
      </c>
      <c r="F746">
        <v>160118</v>
      </c>
      <c r="G746" t="s">
        <v>2152</v>
      </c>
      <c r="H746" s="191"/>
      <c r="J746">
        <v>0</v>
      </c>
      <c r="K746"/>
      <c r="M746" s="191">
        <f t="shared" si="27"/>
        <v>0</v>
      </c>
      <c r="N746" t="str">
        <f t="shared" si="28"/>
        <v>0</v>
      </c>
    </row>
    <row r="747" spans="1:14">
      <c r="A747" s="55" t="str">
        <f t="shared" si="29"/>
        <v>Y0AD0</v>
      </c>
      <c r="B747" s="55">
        <v>0</v>
      </c>
      <c r="C747" t="s">
        <v>2889</v>
      </c>
      <c r="D747" t="s">
        <v>2889</v>
      </c>
      <c r="E747" s="42">
        <v>44834</v>
      </c>
      <c r="F747">
        <v>160202</v>
      </c>
      <c r="G747" t="s">
        <v>2158</v>
      </c>
      <c r="H747" s="191"/>
      <c r="J747">
        <v>0</v>
      </c>
      <c r="K747"/>
      <c r="M747" s="191">
        <f t="shared" si="27"/>
        <v>0</v>
      </c>
      <c r="N747" t="str">
        <f t="shared" si="28"/>
        <v>0</v>
      </c>
    </row>
    <row r="748" spans="1:14">
      <c r="A748" s="55" t="str">
        <f t="shared" si="29"/>
        <v>Y0AD0</v>
      </c>
      <c r="B748" s="55">
        <v>0</v>
      </c>
      <c r="C748" t="s">
        <v>2889</v>
      </c>
      <c r="D748" t="s">
        <v>2889</v>
      </c>
      <c r="E748" s="42">
        <v>44834</v>
      </c>
      <c r="F748">
        <v>160206</v>
      </c>
      <c r="G748" t="s">
        <v>2159</v>
      </c>
      <c r="H748" s="191"/>
      <c r="J748">
        <v>-10441594.01</v>
      </c>
      <c r="K748"/>
      <c r="M748" s="191">
        <f t="shared" si="27"/>
        <v>-1.0441594009999999</v>
      </c>
      <c r="N748" t="str">
        <f t="shared" si="28"/>
        <v>0</v>
      </c>
    </row>
    <row r="749" spans="1:14">
      <c r="A749" s="55" t="str">
        <f t="shared" si="29"/>
        <v>Y0AD0</v>
      </c>
      <c r="B749" s="55">
        <v>0</v>
      </c>
      <c r="C749" t="s">
        <v>2889</v>
      </c>
      <c r="D749" t="s">
        <v>2889</v>
      </c>
      <c r="E749" s="42">
        <v>44834</v>
      </c>
      <c r="F749">
        <v>160207</v>
      </c>
      <c r="G749" t="s">
        <v>2160</v>
      </c>
      <c r="H749" s="191"/>
      <c r="J749">
        <v>0</v>
      </c>
      <c r="K749"/>
      <c r="M749" s="191">
        <f t="shared" ref="M749:M812" si="30">J749/10000000</f>
        <v>0</v>
      </c>
      <c r="N749" t="str">
        <f t="shared" si="28"/>
        <v>0</v>
      </c>
    </row>
    <row r="750" spans="1:14">
      <c r="A750" s="55" t="str">
        <f t="shared" si="29"/>
        <v>Y0AD0</v>
      </c>
      <c r="B750" s="55">
        <v>0</v>
      </c>
      <c r="C750" t="s">
        <v>2889</v>
      </c>
      <c r="D750" t="s">
        <v>2889</v>
      </c>
      <c r="E750" s="42">
        <v>44834</v>
      </c>
      <c r="F750">
        <v>170101</v>
      </c>
      <c r="G750" t="s">
        <v>2163</v>
      </c>
      <c r="H750" s="191"/>
      <c r="J750">
        <v>21094241501.389999</v>
      </c>
      <c r="K750"/>
      <c r="M750" s="191">
        <f t="shared" si="30"/>
        <v>2109.4241501389997</v>
      </c>
      <c r="N750" t="str">
        <f t="shared" ref="N750:N813" si="31">LEFT(B750,1)</f>
        <v>0</v>
      </c>
    </row>
    <row r="751" spans="1:14">
      <c r="A751" s="55" t="str">
        <f t="shared" si="29"/>
        <v>Y0AD0</v>
      </c>
      <c r="B751" s="55">
        <v>0</v>
      </c>
      <c r="C751" t="s">
        <v>2889</v>
      </c>
      <c r="D751" t="s">
        <v>2889</v>
      </c>
      <c r="E751" s="42">
        <v>44834</v>
      </c>
      <c r="F751">
        <v>201276</v>
      </c>
      <c r="G751" t="s">
        <v>2209</v>
      </c>
      <c r="H751" s="191"/>
      <c r="J751">
        <v>-7575286064.9799995</v>
      </c>
      <c r="K751"/>
      <c r="M751" s="191">
        <f t="shared" si="30"/>
        <v>-757.52860649799993</v>
      </c>
      <c r="N751" t="str">
        <f t="shared" si="31"/>
        <v>0</v>
      </c>
    </row>
    <row r="752" spans="1:14">
      <c r="A752" s="55" t="str">
        <f t="shared" si="29"/>
        <v>Y0AD1.2</v>
      </c>
      <c r="B752" s="55">
        <v>1.2</v>
      </c>
      <c r="C752" t="s">
        <v>2889</v>
      </c>
      <c r="D752" t="s">
        <v>2889</v>
      </c>
      <c r="E752" s="42">
        <v>44834</v>
      </c>
      <c r="F752">
        <v>201277</v>
      </c>
      <c r="G752" t="s">
        <v>2210</v>
      </c>
      <c r="H752" s="191"/>
      <c r="J752">
        <v>-10052325716</v>
      </c>
      <c r="K752"/>
      <c r="M752" s="191">
        <f t="shared" si="30"/>
        <v>-1005.2325716</v>
      </c>
      <c r="N752" t="str">
        <f t="shared" si="31"/>
        <v>1</v>
      </c>
    </row>
    <row r="753" spans="1:14">
      <c r="A753" s="55" t="str">
        <f t="shared" si="29"/>
        <v>Y0AD0</v>
      </c>
      <c r="B753" s="55">
        <v>0</v>
      </c>
      <c r="C753" t="s">
        <v>2889</v>
      </c>
      <c r="D753" t="s">
        <v>2889</v>
      </c>
      <c r="E753" s="42">
        <v>44834</v>
      </c>
      <c r="F753">
        <v>201297</v>
      </c>
      <c r="G753" t="s">
        <v>2211</v>
      </c>
      <c r="H753" s="191"/>
      <c r="J753">
        <v>1004057333.24</v>
      </c>
      <c r="K753"/>
      <c r="M753" s="191">
        <f t="shared" si="30"/>
        <v>100.405733324</v>
      </c>
      <c r="N753" t="str">
        <f t="shared" si="31"/>
        <v>0</v>
      </c>
    </row>
    <row r="754" spans="1:14">
      <c r="A754" s="55" t="str">
        <f t="shared" si="29"/>
        <v>Y0AD1.2</v>
      </c>
      <c r="B754" s="55">
        <v>1.2</v>
      </c>
      <c r="C754" t="s">
        <v>2889</v>
      </c>
      <c r="D754" t="s">
        <v>2889</v>
      </c>
      <c r="E754" s="42">
        <v>44834</v>
      </c>
      <c r="F754">
        <v>201298</v>
      </c>
      <c r="G754" t="s">
        <v>2212</v>
      </c>
      <c r="H754" s="191"/>
      <c r="J754">
        <v>-871138955.02999997</v>
      </c>
      <c r="K754"/>
      <c r="M754" s="191">
        <f t="shared" si="30"/>
        <v>-87.113895502999995</v>
      </c>
      <c r="N754" t="str">
        <f t="shared" si="31"/>
        <v>1</v>
      </c>
    </row>
    <row r="755" spans="1:14">
      <c r="A755" s="55" t="str">
        <f t="shared" si="29"/>
        <v>Y0AD0</v>
      </c>
      <c r="B755" s="55">
        <v>0</v>
      </c>
      <c r="C755" t="s">
        <v>2889</v>
      </c>
      <c r="D755" t="s">
        <v>2889</v>
      </c>
      <c r="E755" s="42">
        <v>44834</v>
      </c>
      <c r="F755">
        <v>201349</v>
      </c>
      <c r="G755" t="s">
        <v>2224</v>
      </c>
      <c r="H755" s="191"/>
      <c r="J755">
        <v>-6373882.54</v>
      </c>
      <c r="K755"/>
      <c r="M755" s="191">
        <f t="shared" si="30"/>
        <v>-0.63738825399999999</v>
      </c>
      <c r="N755" t="str">
        <f t="shared" si="31"/>
        <v>0</v>
      </c>
    </row>
    <row r="756" spans="1:14">
      <c r="A756" s="55" t="str">
        <f t="shared" si="29"/>
        <v>Y0AD0</v>
      </c>
      <c r="B756" s="55">
        <v>0</v>
      </c>
      <c r="C756" t="s">
        <v>2889</v>
      </c>
      <c r="D756" t="s">
        <v>2889</v>
      </c>
      <c r="E756" s="42">
        <v>44834</v>
      </c>
      <c r="F756">
        <v>201351</v>
      </c>
      <c r="G756" t="s">
        <v>2225</v>
      </c>
      <c r="H756" s="191"/>
      <c r="J756">
        <v>-4377213909.9799995</v>
      </c>
      <c r="K756"/>
      <c r="M756" s="191">
        <f t="shared" si="30"/>
        <v>-437.72139099799995</v>
      </c>
      <c r="N756" t="str">
        <f t="shared" si="31"/>
        <v>0</v>
      </c>
    </row>
    <row r="757" spans="1:14">
      <c r="A757" s="55" t="str">
        <f t="shared" si="29"/>
        <v>Y0AD1.2</v>
      </c>
      <c r="B757" s="55">
        <v>1.2</v>
      </c>
      <c r="C757" t="s">
        <v>2889</v>
      </c>
      <c r="D757" t="s">
        <v>2889</v>
      </c>
      <c r="E757" s="42">
        <v>44834</v>
      </c>
      <c r="F757">
        <v>201364</v>
      </c>
      <c r="G757" t="s">
        <v>2232</v>
      </c>
      <c r="H757" s="191"/>
      <c r="J757">
        <v>-43894222.200000003</v>
      </c>
      <c r="K757"/>
      <c r="M757" s="191">
        <f t="shared" si="30"/>
        <v>-4.3894222200000002</v>
      </c>
      <c r="N757" t="str">
        <f t="shared" si="31"/>
        <v>1</v>
      </c>
    </row>
    <row r="758" spans="1:14">
      <c r="A758" s="55" t="str">
        <f t="shared" si="29"/>
        <v>Y0AD1.2</v>
      </c>
      <c r="B758" s="55">
        <v>1.2</v>
      </c>
      <c r="C758" t="s">
        <v>2889</v>
      </c>
      <c r="D758" t="s">
        <v>2889</v>
      </c>
      <c r="E758" s="42">
        <v>44834</v>
      </c>
      <c r="F758">
        <v>201366</v>
      </c>
      <c r="G758" t="s">
        <v>2233</v>
      </c>
      <c r="H758" s="191"/>
      <c r="J758">
        <v>-2559011177.4699998</v>
      </c>
      <c r="K758"/>
      <c r="M758" s="191">
        <f t="shared" si="30"/>
        <v>-255.90111774699997</v>
      </c>
      <c r="N758" t="str">
        <f t="shared" si="31"/>
        <v>1</v>
      </c>
    </row>
    <row r="759" spans="1:14">
      <c r="A759" s="55" t="str">
        <f t="shared" si="29"/>
        <v>Y0AD0</v>
      </c>
      <c r="B759" s="55">
        <v>0</v>
      </c>
      <c r="C759" t="s">
        <v>2889</v>
      </c>
      <c r="D759" t="s">
        <v>2889</v>
      </c>
      <c r="E759" s="42">
        <v>44834</v>
      </c>
      <c r="F759">
        <v>210103</v>
      </c>
      <c r="G759" t="s">
        <v>2240</v>
      </c>
      <c r="H759" s="191"/>
      <c r="J759">
        <v>-38476.9</v>
      </c>
      <c r="K759"/>
      <c r="M759" s="191">
        <f t="shared" si="30"/>
        <v>-3.84769E-3</v>
      </c>
      <c r="N759" t="str">
        <f t="shared" si="31"/>
        <v>0</v>
      </c>
    </row>
    <row r="760" spans="1:14">
      <c r="A760" s="55" t="str">
        <f t="shared" si="29"/>
        <v>Y0AD0</v>
      </c>
      <c r="B760" s="55">
        <v>0</v>
      </c>
      <c r="C760" t="s">
        <v>2889</v>
      </c>
      <c r="D760" t="s">
        <v>2889</v>
      </c>
      <c r="E760" s="42">
        <v>44834</v>
      </c>
      <c r="F760">
        <v>210117</v>
      </c>
      <c r="G760" t="s">
        <v>2242</v>
      </c>
      <c r="H760" s="191"/>
      <c r="J760">
        <v>-10860709.199999999</v>
      </c>
      <c r="K760"/>
      <c r="M760" s="191">
        <f t="shared" si="30"/>
        <v>-1.0860709199999998</v>
      </c>
      <c r="N760" t="str">
        <f t="shared" si="31"/>
        <v>0</v>
      </c>
    </row>
    <row r="761" spans="1:14">
      <c r="A761" s="55" t="str">
        <f t="shared" si="29"/>
        <v>Y0AD0</v>
      </c>
      <c r="B761" s="55">
        <v>0</v>
      </c>
      <c r="C761" t="s">
        <v>2889</v>
      </c>
      <c r="D761" t="s">
        <v>2889</v>
      </c>
      <c r="E761" s="42">
        <v>44834</v>
      </c>
      <c r="F761">
        <v>210132</v>
      </c>
      <c r="G761" t="s">
        <v>2244</v>
      </c>
      <c r="H761" s="191"/>
      <c r="J761">
        <v>-14704.72</v>
      </c>
      <c r="K761"/>
      <c r="M761" s="191">
        <f t="shared" si="30"/>
        <v>-1.470472E-3</v>
      </c>
      <c r="N761" t="str">
        <f t="shared" si="31"/>
        <v>0</v>
      </c>
    </row>
    <row r="762" spans="1:14">
      <c r="A762" s="55" t="str">
        <f t="shared" si="29"/>
        <v>Y0AD0</v>
      </c>
      <c r="B762" s="55">
        <v>0</v>
      </c>
      <c r="C762" t="s">
        <v>2889</v>
      </c>
      <c r="D762" t="s">
        <v>2889</v>
      </c>
      <c r="E762" s="42">
        <v>44834</v>
      </c>
      <c r="F762">
        <v>210138</v>
      </c>
      <c r="G762" t="s">
        <v>2791</v>
      </c>
      <c r="H762" s="191"/>
      <c r="J762">
        <v>6493.39</v>
      </c>
      <c r="K762"/>
      <c r="M762" s="191">
        <f t="shared" si="30"/>
        <v>6.4933900000000008E-4</v>
      </c>
      <c r="N762" t="str">
        <f t="shared" si="31"/>
        <v>0</v>
      </c>
    </row>
    <row r="763" spans="1:14">
      <c r="A763" s="55" t="str">
        <f t="shared" si="29"/>
        <v>Y0AD0</v>
      </c>
      <c r="B763" s="55">
        <v>0</v>
      </c>
      <c r="C763" t="s">
        <v>2889</v>
      </c>
      <c r="D763" t="s">
        <v>2889</v>
      </c>
      <c r="E763" s="42">
        <v>44834</v>
      </c>
      <c r="F763">
        <v>210140</v>
      </c>
      <c r="G763" t="s">
        <v>2245</v>
      </c>
      <c r="H763" s="191"/>
      <c r="J763">
        <v>-373930.91</v>
      </c>
      <c r="K763"/>
      <c r="M763" s="191">
        <f t="shared" si="30"/>
        <v>-3.7393090999999996E-2</v>
      </c>
      <c r="N763" t="str">
        <f t="shared" si="31"/>
        <v>0</v>
      </c>
    </row>
    <row r="764" spans="1:14">
      <c r="A764" s="55" t="str">
        <f t="shared" si="29"/>
        <v>Y0AD0</v>
      </c>
      <c r="B764" s="55">
        <v>0</v>
      </c>
      <c r="C764" t="s">
        <v>2889</v>
      </c>
      <c r="D764" t="s">
        <v>2889</v>
      </c>
      <c r="E764" s="42">
        <v>44834</v>
      </c>
      <c r="F764">
        <v>210210</v>
      </c>
      <c r="G764" t="s">
        <v>2246</v>
      </c>
      <c r="H764" s="191"/>
      <c r="J764">
        <v>-75049829.480000004</v>
      </c>
      <c r="K764"/>
      <c r="M764" s="191">
        <f t="shared" si="30"/>
        <v>-7.5049829480000003</v>
      </c>
      <c r="N764" t="str">
        <f t="shared" si="31"/>
        <v>0</v>
      </c>
    </row>
    <row r="765" spans="1:14">
      <c r="A765" s="55" t="str">
        <f t="shared" si="29"/>
        <v>Y0AD0</v>
      </c>
      <c r="B765" s="55">
        <v>0</v>
      </c>
      <c r="C765" t="s">
        <v>2889</v>
      </c>
      <c r="D765" t="s">
        <v>2889</v>
      </c>
      <c r="E765" s="42">
        <v>44834</v>
      </c>
      <c r="F765">
        <v>210667</v>
      </c>
      <c r="G765" t="s">
        <v>2862</v>
      </c>
      <c r="H765" s="191"/>
      <c r="J765">
        <v>-114929.4</v>
      </c>
      <c r="K765"/>
      <c r="M765" s="191">
        <f t="shared" si="30"/>
        <v>-1.149294E-2</v>
      </c>
      <c r="N765" t="str">
        <f t="shared" si="31"/>
        <v>0</v>
      </c>
    </row>
    <row r="766" spans="1:14">
      <c r="A766" s="55" t="str">
        <f t="shared" si="29"/>
        <v>Y0AD0</v>
      </c>
      <c r="B766" s="55">
        <v>0</v>
      </c>
      <c r="C766" t="s">
        <v>2889</v>
      </c>
      <c r="D766" t="s">
        <v>2889</v>
      </c>
      <c r="E766" s="42">
        <v>44834</v>
      </c>
      <c r="F766">
        <v>210766</v>
      </c>
      <c r="G766" t="s">
        <v>2748</v>
      </c>
      <c r="H766" s="191"/>
      <c r="J766">
        <v>-8354.56</v>
      </c>
      <c r="K766"/>
      <c r="M766" s="191">
        <f t="shared" si="30"/>
        <v>-8.3545599999999994E-4</v>
      </c>
      <c r="N766" t="str">
        <f t="shared" si="31"/>
        <v>0</v>
      </c>
    </row>
    <row r="767" spans="1:14">
      <c r="A767" s="55" t="str">
        <f t="shared" si="29"/>
        <v>Y0AD0</v>
      </c>
      <c r="B767" s="55">
        <v>0</v>
      </c>
      <c r="C767" t="s">
        <v>2889</v>
      </c>
      <c r="D767" t="s">
        <v>2889</v>
      </c>
      <c r="E767" s="42">
        <v>44834</v>
      </c>
      <c r="F767">
        <v>211103</v>
      </c>
      <c r="G767" t="s">
        <v>2249</v>
      </c>
      <c r="H767" s="191"/>
      <c r="J767">
        <v>-15755.54</v>
      </c>
      <c r="K767"/>
      <c r="M767" s="191">
        <f t="shared" si="30"/>
        <v>-1.5755540000000001E-3</v>
      </c>
      <c r="N767" t="str">
        <f t="shared" si="31"/>
        <v>0</v>
      </c>
    </row>
    <row r="768" spans="1:14">
      <c r="A768" s="55" t="str">
        <f t="shared" si="29"/>
        <v>Y0AD0</v>
      </c>
      <c r="B768" s="55">
        <v>0</v>
      </c>
      <c r="C768" t="s">
        <v>2889</v>
      </c>
      <c r="D768" t="s">
        <v>2889</v>
      </c>
      <c r="E768" s="42">
        <v>44834</v>
      </c>
      <c r="F768">
        <v>211106</v>
      </c>
      <c r="G768" t="s">
        <v>2250</v>
      </c>
      <c r="H768" s="191"/>
      <c r="J768">
        <v>-4331122.8099999996</v>
      </c>
      <c r="K768"/>
      <c r="M768" s="191">
        <f t="shared" si="30"/>
        <v>-0.43311228099999993</v>
      </c>
      <c r="N768" t="str">
        <f t="shared" si="31"/>
        <v>0</v>
      </c>
    </row>
    <row r="769" spans="1:14">
      <c r="A769" s="55" t="str">
        <f t="shared" ref="A769:A832" si="32">C769&amp;B769</f>
        <v>Y0AD0</v>
      </c>
      <c r="B769" s="55">
        <v>0</v>
      </c>
      <c r="C769" t="s">
        <v>2889</v>
      </c>
      <c r="D769" t="s">
        <v>2889</v>
      </c>
      <c r="E769" s="42">
        <v>44834</v>
      </c>
      <c r="F769">
        <v>211120</v>
      </c>
      <c r="G769" t="s">
        <v>852</v>
      </c>
      <c r="H769" s="191"/>
      <c r="J769">
        <v>-3585747.9</v>
      </c>
      <c r="K769"/>
      <c r="M769" s="191">
        <f t="shared" si="30"/>
        <v>-0.35857478999999998</v>
      </c>
      <c r="N769" t="str">
        <f t="shared" si="31"/>
        <v>0</v>
      </c>
    </row>
    <row r="770" spans="1:14">
      <c r="A770" s="55" t="str">
        <f t="shared" si="32"/>
        <v>Y0AD0</v>
      </c>
      <c r="B770" s="55">
        <v>0</v>
      </c>
      <c r="C770" t="s">
        <v>2889</v>
      </c>
      <c r="D770" t="s">
        <v>2889</v>
      </c>
      <c r="E770" s="42">
        <v>44834</v>
      </c>
      <c r="F770">
        <v>211121</v>
      </c>
      <c r="G770" t="s">
        <v>2252</v>
      </c>
      <c r="H770" s="191"/>
      <c r="J770">
        <v>-2133420.86</v>
      </c>
      <c r="K770"/>
      <c r="M770" s="191">
        <f t="shared" si="30"/>
        <v>-0.21334208599999999</v>
      </c>
      <c r="N770" t="str">
        <f t="shared" si="31"/>
        <v>0</v>
      </c>
    </row>
    <row r="771" spans="1:14">
      <c r="A771" s="55" t="str">
        <f t="shared" si="32"/>
        <v>Y0AD0</v>
      </c>
      <c r="B771" s="55">
        <v>0</v>
      </c>
      <c r="C771" t="s">
        <v>2889</v>
      </c>
      <c r="D771" t="s">
        <v>2889</v>
      </c>
      <c r="E771" s="42">
        <v>44834</v>
      </c>
      <c r="F771">
        <v>211122</v>
      </c>
      <c r="G771" t="s">
        <v>2253</v>
      </c>
      <c r="H771" s="191"/>
      <c r="J771">
        <v>-7085.16</v>
      </c>
      <c r="K771"/>
      <c r="M771" s="191">
        <f t="shared" si="30"/>
        <v>-7.0851599999999996E-4</v>
      </c>
      <c r="N771" t="str">
        <f t="shared" si="31"/>
        <v>0</v>
      </c>
    </row>
    <row r="772" spans="1:14">
      <c r="A772" s="55" t="str">
        <f t="shared" si="32"/>
        <v>Y0AD0</v>
      </c>
      <c r="B772" s="55">
        <v>0</v>
      </c>
      <c r="C772" t="s">
        <v>2889</v>
      </c>
      <c r="D772" t="s">
        <v>2889</v>
      </c>
      <c r="E772" s="42">
        <v>44834</v>
      </c>
      <c r="F772">
        <v>211165</v>
      </c>
      <c r="G772" t="s">
        <v>2256</v>
      </c>
      <c r="H772" s="191"/>
      <c r="J772">
        <v>-3000</v>
      </c>
      <c r="K772"/>
      <c r="M772" s="191">
        <f t="shared" si="30"/>
        <v>-2.9999999999999997E-4</v>
      </c>
      <c r="N772" t="str">
        <f t="shared" si="31"/>
        <v>0</v>
      </c>
    </row>
    <row r="773" spans="1:14">
      <c r="A773" s="55" t="str">
        <f t="shared" si="32"/>
        <v>Y0AD0</v>
      </c>
      <c r="B773" s="55">
        <v>0</v>
      </c>
      <c r="C773" t="s">
        <v>2889</v>
      </c>
      <c r="D773" t="s">
        <v>2889</v>
      </c>
      <c r="E773" s="42">
        <v>44834</v>
      </c>
      <c r="F773">
        <v>211172</v>
      </c>
      <c r="G773" t="s">
        <v>2262</v>
      </c>
      <c r="H773" s="191"/>
      <c r="J773">
        <v>-5930073.5099999998</v>
      </c>
      <c r="K773"/>
      <c r="M773" s="191">
        <f t="shared" si="30"/>
        <v>-0.59300735100000002</v>
      </c>
      <c r="N773" t="str">
        <f t="shared" si="31"/>
        <v>0</v>
      </c>
    </row>
    <row r="774" spans="1:14">
      <c r="A774" s="55" t="str">
        <f t="shared" si="32"/>
        <v>Y0AD0</v>
      </c>
      <c r="B774" s="55">
        <v>0</v>
      </c>
      <c r="C774" t="s">
        <v>2889</v>
      </c>
      <c r="D774" t="s">
        <v>2889</v>
      </c>
      <c r="E774" s="42">
        <v>44834</v>
      </c>
      <c r="F774">
        <v>211173</v>
      </c>
      <c r="G774" t="s">
        <v>2263</v>
      </c>
      <c r="H774" s="191"/>
      <c r="J774">
        <v>0</v>
      </c>
      <c r="K774"/>
      <c r="M774" s="191">
        <f t="shared" si="30"/>
        <v>0</v>
      </c>
      <c r="N774" t="str">
        <f t="shared" si="31"/>
        <v>0</v>
      </c>
    </row>
    <row r="775" spans="1:14">
      <c r="A775" s="55" t="str">
        <f t="shared" si="32"/>
        <v>Y0AD0</v>
      </c>
      <c r="B775" s="55">
        <v>0</v>
      </c>
      <c r="C775" t="s">
        <v>2889</v>
      </c>
      <c r="D775" t="s">
        <v>2889</v>
      </c>
      <c r="E775" s="42">
        <v>44834</v>
      </c>
      <c r="F775">
        <v>211176</v>
      </c>
      <c r="G775" t="s">
        <v>2266</v>
      </c>
      <c r="H775" s="191"/>
      <c r="J775">
        <v>-12325322.98</v>
      </c>
      <c r="K775"/>
      <c r="M775" s="191">
        <f t="shared" si="30"/>
        <v>-1.232532298</v>
      </c>
      <c r="N775" t="str">
        <f t="shared" si="31"/>
        <v>0</v>
      </c>
    </row>
    <row r="776" spans="1:14">
      <c r="A776" s="55" t="str">
        <f t="shared" si="32"/>
        <v>Y0AD0</v>
      </c>
      <c r="B776" s="55">
        <v>0</v>
      </c>
      <c r="C776" t="s">
        <v>2889</v>
      </c>
      <c r="D776" t="s">
        <v>2889</v>
      </c>
      <c r="E776" s="42">
        <v>44834</v>
      </c>
      <c r="F776">
        <v>211177</v>
      </c>
      <c r="G776" t="s">
        <v>2267</v>
      </c>
      <c r="H776" s="191"/>
      <c r="J776">
        <v>-7604166.8600000003</v>
      </c>
      <c r="K776"/>
      <c r="M776" s="191">
        <f t="shared" si="30"/>
        <v>-0.76041668600000001</v>
      </c>
      <c r="N776" t="str">
        <f t="shared" si="31"/>
        <v>0</v>
      </c>
    </row>
    <row r="777" spans="1:14">
      <c r="A777" s="55" t="str">
        <f t="shared" si="32"/>
        <v>Y0AD0</v>
      </c>
      <c r="B777" s="55">
        <v>0</v>
      </c>
      <c r="C777" t="s">
        <v>2889</v>
      </c>
      <c r="D777" t="s">
        <v>2889</v>
      </c>
      <c r="E777" s="42">
        <v>44834</v>
      </c>
      <c r="F777">
        <v>211632</v>
      </c>
      <c r="G777" t="s">
        <v>2543</v>
      </c>
      <c r="H777" s="191"/>
      <c r="J777">
        <v>-161397.85999999999</v>
      </c>
      <c r="K777"/>
      <c r="M777" s="191">
        <f t="shared" si="30"/>
        <v>-1.6139786E-2</v>
      </c>
      <c r="N777" t="str">
        <f t="shared" si="31"/>
        <v>0</v>
      </c>
    </row>
    <row r="778" spans="1:14">
      <c r="A778" s="55" t="str">
        <f t="shared" si="32"/>
        <v>Y0AD0</v>
      </c>
      <c r="B778" s="55">
        <v>0</v>
      </c>
      <c r="C778" t="s">
        <v>2889</v>
      </c>
      <c r="D778" t="s">
        <v>2889</v>
      </c>
      <c r="E778" s="42">
        <v>44834</v>
      </c>
      <c r="F778">
        <v>260101</v>
      </c>
      <c r="G778" t="s">
        <v>2271</v>
      </c>
      <c r="H778" s="191"/>
      <c r="J778">
        <v>0.5</v>
      </c>
      <c r="K778"/>
      <c r="M778" s="191">
        <f t="shared" si="30"/>
        <v>4.9999999999999998E-8</v>
      </c>
      <c r="N778" t="str">
        <f t="shared" si="31"/>
        <v>0</v>
      </c>
    </row>
    <row r="779" spans="1:14">
      <c r="A779" s="55" t="str">
        <f t="shared" si="32"/>
        <v>Y0AD0</v>
      </c>
      <c r="B779" s="55">
        <v>0</v>
      </c>
      <c r="C779" t="s">
        <v>2889</v>
      </c>
      <c r="D779" t="s">
        <v>2889</v>
      </c>
      <c r="E779" s="42">
        <v>44834</v>
      </c>
      <c r="F779">
        <v>260118</v>
      </c>
      <c r="G779" t="s">
        <v>2275</v>
      </c>
      <c r="H779" s="191"/>
      <c r="J779">
        <v>0</v>
      </c>
      <c r="K779"/>
      <c r="M779" s="191">
        <f t="shared" si="30"/>
        <v>0</v>
      </c>
      <c r="N779" t="str">
        <f t="shared" si="31"/>
        <v>0</v>
      </c>
    </row>
    <row r="780" spans="1:14">
      <c r="A780" s="55" t="str">
        <f t="shared" si="32"/>
        <v>Y0AD0</v>
      </c>
      <c r="B780" s="55">
        <v>0</v>
      </c>
      <c r="C780" t="s">
        <v>2889</v>
      </c>
      <c r="D780" t="s">
        <v>2889</v>
      </c>
      <c r="E780" s="42">
        <v>44834</v>
      </c>
      <c r="F780">
        <v>260190</v>
      </c>
      <c r="G780" t="s">
        <v>2671</v>
      </c>
      <c r="H780" s="191"/>
      <c r="J780">
        <v>-0.01</v>
      </c>
      <c r="K780"/>
      <c r="M780" s="191">
        <f t="shared" si="30"/>
        <v>-1.0000000000000001E-9</v>
      </c>
      <c r="N780" t="str">
        <f t="shared" si="31"/>
        <v>0</v>
      </c>
    </row>
    <row r="781" spans="1:14">
      <c r="A781" s="55" t="str">
        <f t="shared" si="32"/>
        <v>Y0AD0</v>
      </c>
      <c r="B781" s="55">
        <v>0</v>
      </c>
      <c r="C781" t="s">
        <v>2889</v>
      </c>
      <c r="D781" t="s">
        <v>2889</v>
      </c>
      <c r="E781" s="42">
        <v>44834</v>
      </c>
      <c r="F781">
        <v>260202</v>
      </c>
      <c r="G781" t="s">
        <v>2281</v>
      </c>
      <c r="H781" s="191"/>
      <c r="J781">
        <v>0</v>
      </c>
      <c r="K781"/>
      <c r="M781" s="191">
        <f t="shared" si="30"/>
        <v>0</v>
      </c>
      <c r="N781" t="str">
        <f t="shared" si="31"/>
        <v>0</v>
      </c>
    </row>
    <row r="782" spans="1:14">
      <c r="A782" s="55" t="str">
        <f t="shared" si="32"/>
        <v>Y0AD0</v>
      </c>
      <c r="B782" s="55">
        <v>0</v>
      </c>
      <c r="C782" t="s">
        <v>2889</v>
      </c>
      <c r="D782" t="s">
        <v>2889</v>
      </c>
      <c r="E782" s="42">
        <v>44834</v>
      </c>
      <c r="F782">
        <v>260221</v>
      </c>
      <c r="G782" t="s">
        <v>2282</v>
      </c>
      <c r="H782" s="191"/>
      <c r="J782">
        <v>-5641277.1100000003</v>
      </c>
      <c r="K782"/>
      <c r="M782" s="191">
        <f t="shared" si="30"/>
        <v>-0.56412771100000003</v>
      </c>
      <c r="N782" t="str">
        <f t="shared" si="31"/>
        <v>0</v>
      </c>
    </row>
    <row r="783" spans="1:14">
      <c r="A783" s="55" t="str">
        <f t="shared" si="32"/>
        <v>Y0AD0</v>
      </c>
      <c r="B783" s="55">
        <v>0</v>
      </c>
      <c r="C783" t="s">
        <v>2889</v>
      </c>
      <c r="D783" t="s">
        <v>2889</v>
      </c>
      <c r="E783" s="42">
        <v>44834</v>
      </c>
      <c r="F783">
        <v>260222</v>
      </c>
      <c r="G783" t="s">
        <v>2283</v>
      </c>
      <c r="H783" s="191"/>
      <c r="J783">
        <v>-30985058.030000001</v>
      </c>
      <c r="K783"/>
      <c r="M783" s="191">
        <f t="shared" si="30"/>
        <v>-3.0985058030000001</v>
      </c>
      <c r="N783" t="str">
        <f t="shared" si="31"/>
        <v>0</v>
      </c>
    </row>
    <row r="784" spans="1:14">
      <c r="A784" s="55" t="str">
        <f t="shared" si="32"/>
        <v>Y0AD0</v>
      </c>
      <c r="B784" s="55">
        <v>0</v>
      </c>
      <c r="C784" t="s">
        <v>2889</v>
      </c>
      <c r="D784" t="s">
        <v>2889</v>
      </c>
      <c r="E784" s="42">
        <v>44834</v>
      </c>
      <c r="F784">
        <v>260802</v>
      </c>
      <c r="G784" t="s">
        <v>2284</v>
      </c>
      <c r="H784" s="191"/>
      <c r="J784">
        <v>4.74</v>
      </c>
      <c r="K784"/>
      <c r="M784" s="191">
        <f t="shared" si="30"/>
        <v>4.7400000000000004E-7</v>
      </c>
      <c r="N784" t="str">
        <f t="shared" si="31"/>
        <v>0</v>
      </c>
    </row>
    <row r="785" spans="1:14">
      <c r="A785" s="55" t="str">
        <f t="shared" si="32"/>
        <v>Y0AD0</v>
      </c>
      <c r="B785" s="55">
        <v>0</v>
      </c>
      <c r="C785" t="s">
        <v>2889</v>
      </c>
      <c r="D785" t="s">
        <v>2889</v>
      </c>
      <c r="E785" s="42">
        <v>44834</v>
      </c>
      <c r="F785">
        <v>260815</v>
      </c>
      <c r="G785" t="s">
        <v>2286</v>
      </c>
      <c r="H785" s="191"/>
      <c r="J785">
        <v>-8236801.9699999997</v>
      </c>
      <c r="K785"/>
      <c r="M785" s="191">
        <f t="shared" si="30"/>
        <v>-0.82368019699999995</v>
      </c>
      <c r="N785" t="str">
        <f t="shared" si="31"/>
        <v>0</v>
      </c>
    </row>
    <row r="786" spans="1:14">
      <c r="A786" s="55" t="str">
        <f t="shared" si="32"/>
        <v>Y0AD0</v>
      </c>
      <c r="B786" s="55">
        <v>0</v>
      </c>
      <c r="C786" t="s">
        <v>2889</v>
      </c>
      <c r="D786" t="s">
        <v>2889</v>
      </c>
      <c r="E786" s="42">
        <v>44834</v>
      </c>
      <c r="F786">
        <v>260836</v>
      </c>
      <c r="G786" t="s">
        <v>2705</v>
      </c>
      <c r="H786" s="191"/>
      <c r="J786">
        <v>-1238672.2</v>
      </c>
      <c r="K786"/>
      <c r="M786" s="191">
        <f t="shared" si="30"/>
        <v>-0.12386722</v>
      </c>
      <c r="N786" t="str">
        <f t="shared" si="31"/>
        <v>0</v>
      </c>
    </row>
    <row r="787" spans="1:14">
      <c r="A787" s="55" t="str">
        <f t="shared" si="32"/>
        <v>Y0AD0</v>
      </c>
      <c r="B787" s="55">
        <v>0</v>
      </c>
      <c r="C787" t="s">
        <v>2889</v>
      </c>
      <c r="D787" t="s">
        <v>2889</v>
      </c>
      <c r="E787" s="42">
        <v>44834</v>
      </c>
      <c r="F787">
        <v>260837</v>
      </c>
      <c r="G787" t="s">
        <v>2706</v>
      </c>
      <c r="H787" s="191"/>
      <c r="J787">
        <v>-1238672.2</v>
      </c>
      <c r="K787"/>
      <c r="M787" s="191">
        <f t="shared" si="30"/>
        <v>-0.12386722</v>
      </c>
      <c r="N787" t="str">
        <f t="shared" si="31"/>
        <v>0</v>
      </c>
    </row>
    <row r="788" spans="1:14">
      <c r="A788" s="55" t="str">
        <f t="shared" si="32"/>
        <v>Y0AD0</v>
      </c>
      <c r="B788" s="55">
        <v>0</v>
      </c>
      <c r="C788" t="s">
        <v>2889</v>
      </c>
      <c r="D788" t="s">
        <v>2889</v>
      </c>
      <c r="E788" s="42">
        <v>44834</v>
      </c>
      <c r="F788">
        <v>260902</v>
      </c>
      <c r="G788" t="s">
        <v>2287</v>
      </c>
      <c r="H788" s="191"/>
      <c r="J788">
        <v>-187.76</v>
      </c>
      <c r="K788"/>
      <c r="M788" s="191">
        <f t="shared" si="30"/>
        <v>-1.8775999999999998E-5</v>
      </c>
      <c r="N788" t="str">
        <f t="shared" si="31"/>
        <v>0</v>
      </c>
    </row>
    <row r="789" spans="1:14">
      <c r="A789" s="55" t="str">
        <f t="shared" si="32"/>
        <v>Y0AD0</v>
      </c>
      <c r="B789" s="55">
        <v>0</v>
      </c>
      <c r="C789" t="s">
        <v>2889</v>
      </c>
      <c r="D789" t="s">
        <v>2889</v>
      </c>
      <c r="E789" s="42">
        <v>44834</v>
      </c>
      <c r="F789">
        <v>260905</v>
      </c>
      <c r="G789" t="s">
        <v>2288</v>
      </c>
      <c r="H789" s="191"/>
      <c r="J789">
        <v>-3140240.81</v>
      </c>
      <c r="K789"/>
      <c r="M789" s="191">
        <f t="shared" si="30"/>
        <v>-0.31402408100000001</v>
      </c>
      <c r="N789" t="str">
        <f t="shared" si="31"/>
        <v>0</v>
      </c>
    </row>
    <row r="790" spans="1:14">
      <c r="A790" s="55" t="str">
        <f t="shared" si="32"/>
        <v>Y0AD0</v>
      </c>
      <c r="B790" s="55">
        <v>0</v>
      </c>
      <c r="C790" t="s">
        <v>2889</v>
      </c>
      <c r="D790" t="s">
        <v>2889</v>
      </c>
      <c r="E790" s="42">
        <v>44834</v>
      </c>
      <c r="F790">
        <v>260930</v>
      </c>
      <c r="G790" t="s">
        <v>2291</v>
      </c>
      <c r="H790" s="191"/>
      <c r="J790">
        <v>0</v>
      </c>
      <c r="K790"/>
      <c r="M790" s="191">
        <f t="shared" si="30"/>
        <v>0</v>
      </c>
      <c r="N790" t="str">
        <f t="shared" si="31"/>
        <v>0</v>
      </c>
    </row>
    <row r="791" spans="1:14">
      <c r="A791" s="55" t="str">
        <f t="shared" si="32"/>
        <v>Y0AD0</v>
      </c>
      <c r="B791" s="55">
        <v>0</v>
      </c>
      <c r="C791" t="s">
        <v>2889</v>
      </c>
      <c r="D791" t="s">
        <v>2889</v>
      </c>
      <c r="E791" s="42">
        <v>44834</v>
      </c>
      <c r="F791">
        <v>260942</v>
      </c>
      <c r="G791" t="s">
        <v>2292</v>
      </c>
      <c r="H791" s="191"/>
      <c r="J791">
        <v>-9629.4699999999993</v>
      </c>
      <c r="K791"/>
      <c r="M791" s="191">
        <f t="shared" si="30"/>
        <v>-9.6294699999999991E-4</v>
      </c>
      <c r="N791" t="str">
        <f t="shared" si="31"/>
        <v>0</v>
      </c>
    </row>
    <row r="792" spans="1:14">
      <c r="A792" s="55" t="str">
        <f t="shared" si="32"/>
        <v>Y0AD0</v>
      </c>
      <c r="B792" s="55">
        <v>0</v>
      </c>
      <c r="C792" t="s">
        <v>2889</v>
      </c>
      <c r="D792" t="s">
        <v>2889</v>
      </c>
      <c r="E792" s="42">
        <v>44834</v>
      </c>
      <c r="F792">
        <v>261026</v>
      </c>
      <c r="G792" t="s">
        <v>2549</v>
      </c>
      <c r="H792" s="191"/>
      <c r="J792">
        <v>-6023700.8700000001</v>
      </c>
      <c r="K792"/>
      <c r="M792" s="191">
        <f t="shared" si="30"/>
        <v>-0.60237008700000005</v>
      </c>
      <c r="N792" t="str">
        <f t="shared" si="31"/>
        <v>0</v>
      </c>
    </row>
    <row r="793" spans="1:14">
      <c r="A793" s="55" t="str">
        <f t="shared" si="32"/>
        <v>Y0AD0</v>
      </c>
      <c r="B793" s="55">
        <v>0</v>
      </c>
      <c r="C793" t="s">
        <v>2889</v>
      </c>
      <c r="D793" t="s">
        <v>2889</v>
      </c>
      <c r="E793" s="42">
        <v>44834</v>
      </c>
      <c r="F793">
        <v>261027</v>
      </c>
      <c r="G793" t="s">
        <v>2855</v>
      </c>
      <c r="H793" s="191"/>
      <c r="J793">
        <v>-1515398.02</v>
      </c>
      <c r="K793"/>
      <c r="M793" s="191">
        <f t="shared" si="30"/>
        <v>-0.151539802</v>
      </c>
      <c r="N793" t="str">
        <f t="shared" si="31"/>
        <v>0</v>
      </c>
    </row>
    <row r="794" spans="1:14">
      <c r="A794" s="55" t="str">
        <f t="shared" si="32"/>
        <v>Y0AD0</v>
      </c>
      <c r="B794" s="55">
        <v>0</v>
      </c>
      <c r="C794" t="s">
        <v>2889</v>
      </c>
      <c r="D794" t="s">
        <v>2889</v>
      </c>
      <c r="E794" s="42">
        <v>44834</v>
      </c>
      <c r="F794">
        <v>261259</v>
      </c>
      <c r="G794" t="s">
        <v>2707</v>
      </c>
      <c r="H794" s="191"/>
      <c r="J794">
        <v>-12228.3</v>
      </c>
      <c r="K794"/>
      <c r="M794" s="191">
        <f t="shared" si="30"/>
        <v>-1.2228299999999998E-3</v>
      </c>
      <c r="N794" t="str">
        <f t="shared" si="31"/>
        <v>0</v>
      </c>
    </row>
    <row r="795" spans="1:14">
      <c r="A795" s="55" t="str">
        <f t="shared" si="32"/>
        <v>Y0AD0</v>
      </c>
      <c r="B795" s="55">
        <v>0</v>
      </c>
      <c r="C795" t="s">
        <v>2889</v>
      </c>
      <c r="D795" t="s">
        <v>2889</v>
      </c>
      <c r="E795" s="42">
        <v>44834</v>
      </c>
      <c r="F795">
        <v>261260</v>
      </c>
      <c r="G795" t="s">
        <v>2708</v>
      </c>
      <c r="H795" s="191"/>
      <c r="J795">
        <v>-12228.3</v>
      </c>
      <c r="K795"/>
      <c r="M795" s="191">
        <f t="shared" si="30"/>
        <v>-1.2228299999999998E-3</v>
      </c>
      <c r="N795" t="str">
        <f t="shared" si="31"/>
        <v>0</v>
      </c>
    </row>
    <row r="796" spans="1:14">
      <c r="A796" s="55" t="str">
        <f t="shared" si="32"/>
        <v>Y0AD0</v>
      </c>
      <c r="B796" s="55">
        <v>0</v>
      </c>
      <c r="C796" t="s">
        <v>2889</v>
      </c>
      <c r="D796" t="s">
        <v>2889</v>
      </c>
      <c r="E796" s="42">
        <v>44834</v>
      </c>
      <c r="F796">
        <v>261262</v>
      </c>
      <c r="G796" t="s">
        <v>2709</v>
      </c>
      <c r="H796" s="191"/>
      <c r="J796">
        <v>-57005.01</v>
      </c>
      <c r="K796"/>
      <c r="M796" s="191">
        <f t="shared" si="30"/>
        <v>-5.7005010000000002E-3</v>
      </c>
      <c r="N796" t="str">
        <f t="shared" si="31"/>
        <v>0</v>
      </c>
    </row>
    <row r="797" spans="1:14">
      <c r="A797" s="55" t="str">
        <f t="shared" si="32"/>
        <v>Y0AD0</v>
      </c>
      <c r="B797" s="55">
        <v>0</v>
      </c>
      <c r="C797" t="s">
        <v>2889</v>
      </c>
      <c r="D797" t="s">
        <v>2889</v>
      </c>
      <c r="E797" s="42">
        <v>44834</v>
      </c>
      <c r="F797">
        <v>281101</v>
      </c>
      <c r="G797" t="s">
        <v>2296</v>
      </c>
      <c r="H797" s="191"/>
      <c r="J797">
        <v>-12735199805.450001</v>
      </c>
      <c r="K797"/>
      <c r="M797" s="191">
        <f t="shared" si="30"/>
        <v>-1273.5199805450002</v>
      </c>
      <c r="N797" t="str">
        <f t="shared" si="31"/>
        <v>0</v>
      </c>
    </row>
    <row r="798" spans="1:14">
      <c r="A798" s="55" t="str">
        <f t="shared" si="32"/>
        <v>Y0AD0</v>
      </c>
      <c r="B798" s="55">
        <v>0</v>
      </c>
      <c r="C798" t="s">
        <v>2889</v>
      </c>
      <c r="D798" t="s">
        <v>2889</v>
      </c>
      <c r="E798" s="42">
        <v>44834</v>
      </c>
      <c r="F798">
        <v>281102</v>
      </c>
      <c r="G798" t="s">
        <v>2544</v>
      </c>
      <c r="H798" s="191"/>
      <c r="J798">
        <v>-28123551237.150002</v>
      </c>
      <c r="K798"/>
      <c r="M798" s="191">
        <f t="shared" si="30"/>
        <v>-2812.355123715</v>
      </c>
      <c r="N798" t="str">
        <f t="shared" si="31"/>
        <v>0</v>
      </c>
    </row>
    <row r="799" spans="1:14">
      <c r="A799" s="55" t="str">
        <f t="shared" si="32"/>
        <v>Y0AD0</v>
      </c>
      <c r="B799" s="55">
        <v>0</v>
      </c>
      <c r="C799" t="s">
        <v>2889</v>
      </c>
      <c r="D799" t="s">
        <v>2889</v>
      </c>
      <c r="E799" s="42">
        <v>44834</v>
      </c>
      <c r="F799">
        <v>281166</v>
      </c>
      <c r="G799" t="s">
        <v>2309</v>
      </c>
      <c r="H799" s="191"/>
      <c r="J799">
        <v>-9154440235.0300007</v>
      </c>
      <c r="K799"/>
      <c r="M799" s="191">
        <f t="shared" si="30"/>
        <v>-915.44402350300004</v>
      </c>
      <c r="N799" t="str">
        <f t="shared" si="31"/>
        <v>0</v>
      </c>
    </row>
    <row r="800" spans="1:14">
      <c r="A800" s="55" t="str">
        <f t="shared" si="32"/>
        <v>Y0AD0</v>
      </c>
      <c r="B800" s="55">
        <v>0</v>
      </c>
      <c r="C800" t="s">
        <v>2889</v>
      </c>
      <c r="D800" t="s">
        <v>2889</v>
      </c>
      <c r="E800" s="42">
        <v>44834</v>
      </c>
      <c r="F800">
        <v>281167</v>
      </c>
      <c r="G800" t="s">
        <v>2835</v>
      </c>
      <c r="H800" s="191"/>
      <c r="J800">
        <v>-1238400748.4200001</v>
      </c>
      <c r="K800"/>
      <c r="M800" s="191">
        <f t="shared" si="30"/>
        <v>-123.84007484200001</v>
      </c>
      <c r="N800" t="str">
        <f t="shared" si="31"/>
        <v>0</v>
      </c>
    </row>
    <row r="801" spans="1:14">
      <c r="A801" s="55" t="str">
        <f t="shared" si="32"/>
        <v>Y0AD0</v>
      </c>
      <c r="B801" s="55">
        <v>0</v>
      </c>
      <c r="C801" t="s">
        <v>2889</v>
      </c>
      <c r="D801" t="s">
        <v>2889</v>
      </c>
      <c r="E801" s="42">
        <v>44834</v>
      </c>
      <c r="F801">
        <v>281212</v>
      </c>
      <c r="G801" t="s">
        <v>2314</v>
      </c>
      <c r="H801" s="191"/>
      <c r="J801">
        <v>-1288837.18</v>
      </c>
      <c r="K801"/>
      <c r="M801" s="191">
        <f t="shared" si="30"/>
        <v>-0.12888371799999998</v>
      </c>
      <c r="N801" t="str">
        <f t="shared" si="31"/>
        <v>0</v>
      </c>
    </row>
    <row r="802" spans="1:14">
      <c r="A802" s="55" t="str">
        <f t="shared" si="32"/>
        <v>Y0AD0</v>
      </c>
      <c r="B802" s="55">
        <v>0</v>
      </c>
      <c r="C802" t="s">
        <v>2889</v>
      </c>
      <c r="D802" t="s">
        <v>2889</v>
      </c>
      <c r="E802" s="42">
        <v>44834</v>
      </c>
      <c r="F802">
        <v>281265</v>
      </c>
      <c r="G802" t="s">
        <v>2320</v>
      </c>
      <c r="H802" s="191"/>
      <c r="J802">
        <v>14.39</v>
      </c>
      <c r="K802"/>
      <c r="M802" s="191">
        <f t="shared" si="30"/>
        <v>1.4390000000000001E-6</v>
      </c>
      <c r="N802" t="str">
        <f t="shared" si="31"/>
        <v>0</v>
      </c>
    </row>
    <row r="803" spans="1:14">
      <c r="A803" s="55" t="str">
        <f t="shared" si="32"/>
        <v>Y0AD0</v>
      </c>
      <c r="B803" s="55">
        <v>0</v>
      </c>
      <c r="C803" t="s">
        <v>2889</v>
      </c>
      <c r="D803" t="s">
        <v>2889</v>
      </c>
      <c r="E803" s="42">
        <v>44834</v>
      </c>
      <c r="F803">
        <v>281276</v>
      </c>
      <c r="G803" t="s">
        <v>2330</v>
      </c>
      <c r="H803" s="191"/>
      <c r="J803">
        <v>-8077.06</v>
      </c>
      <c r="K803"/>
      <c r="M803" s="191">
        <f t="shared" si="30"/>
        <v>-8.0770600000000005E-4</v>
      </c>
      <c r="N803" t="str">
        <f t="shared" si="31"/>
        <v>0</v>
      </c>
    </row>
    <row r="804" spans="1:14">
      <c r="A804" s="55" t="str">
        <f t="shared" si="32"/>
        <v>Y0AD0</v>
      </c>
      <c r="B804" s="55">
        <v>0</v>
      </c>
      <c r="C804" t="s">
        <v>2889</v>
      </c>
      <c r="D804" t="s">
        <v>2889</v>
      </c>
      <c r="E804" s="42">
        <v>44834</v>
      </c>
      <c r="F804">
        <v>281290</v>
      </c>
      <c r="G804" t="s">
        <v>2550</v>
      </c>
      <c r="H804" s="191"/>
      <c r="J804">
        <v>-46203856.850000001</v>
      </c>
      <c r="K804"/>
      <c r="M804" s="191">
        <f t="shared" si="30"/>
        <v>-4.6203856850000005</v>
      </c>
      <c r="N804" t="str">
        <f t="shared" si="31"/>
        <v>0</v>
      </c>
    </row>
    <row r="805" spans="1:14">
      <c r="A805" s="55" t="str">
        <f t="shared" si="32"/>
        <v>Y0AD0</v>
      </c>
      <c r="B805" s="55">
        <v>0</v>
      </c>
      <c r="C805" t="s">
        <v>2889</v>
      </c>
      <c r="D805" t="s">
        <v>2889</v>
      </c>
      <c r="E805" s="42">
        <v>44834</v>
      </c>
      <c r="F805">
        <v>281292</v>
      </c>
      <c r="G805" t="s">
        <v>2551</v>
      </c>
      <c r="H805" s="191"/>
      <c r="J805">
        <v>-1698794891.6600001</v>
      </c>
      <c r="K805"/>
      <c r="M805" s="191">
        <f t="shared" si="30"/>
        <v>-169.87948916600001</v>
      </c>
      <c r="N805" t="str">
        <f t="shared" si="31"/>
        <v>0</v>
      </c>
    </row>
    <row r="806" spans="1:14">
      <c r="A806" s="55" t="str">
        <f t="shared" si="32"/>
        <v>Y0AD5.3</v>
      </c>
      <c r="B806" s="55">
        <v>5.3</v>
      </c>
      <c r="C806" t="s">
        <v>2889</v>
      </c>
      <c r="D806" t="s">
        <v>2889</v>
      </c>
      <c r="E806" s="42">
        <v>44834</v>
      </c>
      <c r="F806">
        <v>301101</v>
      </c>
      <c r="G806" t="s">
        <v>2333</v>
      </c>
      <c r="H806" s="191"/>
      <c r="J806">
        <v>-6683047648.0299997</v>
      </c>
      <c r="K806"/>
      <c r="M806" s="191">
        <f t="shared" si="30"/>
        <v>-668.30476480300001</v>
      </c>
      <c r="N806" t="str">
        <f t="shared" si="31"/>
        <v>5</v>
      </c>
    </row>
    <row r="807" spans="1:14">
      <c r="A807" s="55" t="str">
        <f t="shared" si="32"/>
        <v>Y0AD5.1</v>
      </c>
      <c r="B807" s="55">
        <v>5.0999999999999996</v>
      </c>
      <c r="C807" t="s">
        <v>2889</v>
      </c>
      <c r="D807" t="s">
        <v>2889</v>
      </c>
      <c r="E807" s="42">
        <v>44834</v>
      </c>
      <c r="F807">
        <v>304101</v>
      </c>
      <c r="G807" t="s">
        <v>2344</v>
      </c>
      <c r="H807" s="191"/>
      <c r="J807">
        <v>-651313094.62</v>
      </c>
      <c r="K807"/>
      <c r="M807" s="191">
        <f t="shared" si="30"/>
        <v>-65.131309462000004</v>
      </c>
      <c r="N807" t="str">
        <f t="shared" si="31"/>
        <v>5</v>
      </c>
    </row>
    <row r="808" spans="1:14">
      <c r="A808" s="55" t="str">
        <f t="shared" si="32"/>
        <v>Y0AD5.2</v>
      </c>
      <c r="B808" s="55">
        <v>5.2</v>
      </c>
      <c r="C808" t="s">
        <v>2889</v>
      </c>
      <c r="D808" t="s">
        <v>2889</v>
      </c>
      <c r="E808" s="42">
        <v>44834</v>
      </c>
      <c r="F808">
        <v>304213</v>
      </c>
      <c r="G808" t="s">
        <v>2351</v>
      </c>
      <c r="H808" s="191"/>
      <c r="J808">
        <v>-38491379.729999997</v>
      </c>
      <c r="K808"/>
      <c r="M808" s="191">
        <f t="shared" si="30"/>
        <v>-3.8491379729999995</v>
      </c>
      <c r="N808" t="str">
        <f t="shared" si="31"/>
        <v>5</v>
      </c>
    </row>
    <row r="809" spans="1:14">
      <c r="A809" s="55" t="str">
        <f t="shared" si="32"/>
        <v>Y0AD5.2</v>
      </c>
      <c r="B809" s="55">
        <v>5.2</v>
      </c>
      <c r="C809" t="s">
        <v>2889</v>
      </c>
      <c r="D809" t="s">
        <v>2889</v>
      </c>
      <c r="E809" s="42">
        <v>44834</v>
      </c>
      <c r="F809">
        <v>304232</v>
      </c>
      <c r="G809" t="s">
        <v>2358</v>
      </c>
      <c r="H809" s="191"/>
      <c r="J809">
        <v>-105537.12</v>
      </c>
      <c r="K809"/>
      <c r="M809" s="191">
        <f t="shared" si="30"/>
        <v>-1.0553712E-2</v>
      </c>
      <c r="N809" t="str">
        <f t="shared" si="31"/>
        <v>5</v>
      </c>
    </row>
    <row r="810" spans="1:14">
      <c r="A810" s="55" t="str">
        <f t="shared" si="32"/>
        <v>Y0AD5.5</v>
      </c>
      <c r="B810" s="55">
        <v>5.5</v>
      </c>
      <c r="C810" t="s">
        <v>2889</v>
      </c>
      <c r="D810" t="s">
        <v>2889</v>
      </c>
      <c r="E810" s="42">
        <v>44834</v>
      </c>
      <c r="F810">
        <v>304302</v>
      </c>
      <c r="G810" t="s">
        <v>810</v>
      </c>
      <c r="H810" s="191"/>
      <c r="J810">
        <v>-2782873.59</v>
      </c>
      <c r="K810"/>
      <c r="M810" s="191">
        <f t="shared" si="30"/>
        <v>-0.27828735900000001</v>
      </c>
      <c r="N810" t="str">
        <f t="shared" si="31"/>
        <v>5</v>
      </c>
    </row>
    <row r="811" spans="1:14">
      <c r="A811" s="55" t="str">
        <f t="shared" si="32"/>
        <v>Y0AD5.5</v>
      </c>
      <c r="B811" s="55">
        <v>5.5</v>
      </c>
      <c r="C811" t="s">
        <v>2889</v>
      </c>
      <c r="D811" t="s">
        <v>2889</v>
      </c>
      <c r="E811" s="42">
        <v>44834</v>
      </c>
      <c r="F811">
        <v>304749</v>
      </c>
      <c r="G811" t="s">
        <v>2368</v>
      </c>
      <c r="H811" s="191"/>
      <c r="J811">
        <v>-82.03</v>
      </c>
      <c r="K811"/>
      <c r="M811" s="191">
        <f t="shared" si="30"/>
        <v>-8.2030000000000009E-6</v>
      </c>
      <c r="N811" t="str">
        <f t="shared" si="31"/>
        <v>5</v>
      </c>
    </row>
    <row r="812" spans="1:14">
      <c r="A812" s="55" t="str">
        <f t="shared" si="32"/>
        <v>Y0AD5.5</v>
      </c>
      <c r="B812" s="55">
        <v>5.5</v>
      </c>
      <c r="C812" t="s">
        <v>2889</v>
      </c>
      <c r="D812" t="s">
        <v>2889</v>
      </c>
      <c r="E812" s="42">
        <v>44834</v>
      </c>
      <c r="F812">
        <v>304751</v>
      </c>
      <c r="G812" t="s">
        <v>2369</v>
      </c>
      <c r="H812" s="191"/>
      <c r="J812">
        <v>-47025.120000000003</v>
      </c>
      <c r="K812"/>
      <c r="M812" s="191">
        <f t="shared" si="30"/>
        <v>-4.7025119999999998E-3</v>
      </c>
      <c r="N812" t="str">
        <f t="shared" si="31"/>
        <v>5</v>
      </c>
    </row>
    <row r="813" spans="1:14">
      <c r="A813" s="55" t="str">
        <f t="shared" si="32"/>
        <v>Y0AD5.5</v>
      </c>
      <c r="B813" s="55">
        <v>5.5</v>
      </c>
      <c r="C813" t="s">
        <v>2889</v>
      </c>
      <c r="D813" t="s">
        <v>2889</v>
      </c>
      <c r="E813" s="42">
        <v>44834</v>
      </c>
      <c r="F813">
        <v>305101</v>
      </c>
      <c r="G813" t="s">
        <v>2374</v>
      </c>
      <c r="H813" s="191"/>
      <c r="J813">
        <v>8.2799999999999994</v>
      </c>
      <c r="K813"/>
      <c r="M813" s="191">
        <f t="shared" ref="M813:M876" si="33">J813/10000000</f>
        <v>8.2799999999999995E-7</v>
      </c>
      <c r="N813" t="str">
        <f t="shared" si="31"/>
        <v>5</v>
      </c>
    </row>
    <row r="814" spans="1:14">
      <c r="A814" s="55" t="str">
        <f t="shared" si="32"/>
        <v>Y0AD5.5</v>
      </c>
      <c r="B814" s="55">
        <v>5.5</v>
      </c>
      <c r="C814" t="s">
        <v>2889</v>
      </c>
      <c r="D814" t="s">
        <v>2889</v>
      </c>
      <c r="E814" s="42">
        <v>44834</v>
      </c>
      <c r="F814">
        <v>305144</v>
      </c>
      <c r="G814" t="s">
        <v>2391</v>
      </c>
      <c r="H814" s="191"/>
      <c r="J814">
        <v>528.1</v>
      </c>
      <c r="K814"/>
      <c r="M814" s="191">
        <f t="shared" si="33"/>
        <v>5.2810000000000004E-5</v>
      </c>
      <c r="N814" t="str">
        <f t="shared" ref="N814:N877" si="34">LEFT(B814,1)</f>
        <v>5</v>
      </c>
    </row>
    <row r="815" spans="1:14">
      <c r="A815" s="55" t="str">
        <f t="shared" si="32"/>
        <v>Y0AD5.5</v>
      </c>
      <c r="B815" s="55">
        <v>5.5</v>
      </c>
      <c r="C815" t="s">
        <v>2889</v>
      </c>
      <c r="D815" t="s">
        <v>2889</v>
      </c>
      <c r="E815" s="42">
        <v>44834</v>
      </c>
      <c r="F815">
        <v>310115</v>
      </c>
      <c r="G815" t="s">
        <v>2398</v>
      </c>
      <c r="H815" s="191"/>
      <c r="J815">
        <v>54353.36</v>
      </c>
      <c r="K815"/>
      <c r="M815" s="191">
        <f t="shared" si="33"/>
        <v>5.4353359999999998E-3</v>
      </c>
      <c r="N815" t="str">
        <f t="shared" si="34"/>
        <v>5</v>
      </c>
    </row>
    <row r="816" spans="1:14">
      <c r="A816" s="55" t="str">
        <f t="shared" si="32"/>
        <v>Y0AD0</v>
      </c>
      <c r="B816" s="55">
        <v>0</v>
      </c>
      <c r="C816" t="s">
        <v>2889</v>
      </c>
      <c r="D816" t="s">
        <v>2889</v>
      </c>
      <c r="E816" s="42">
        <v>44834</v>
      </c>
      <c r="F816">
        <v>311501</v>
      </c>
      <c r="G816" t="s">
        <v>2402</v>
      </c>
      <c r="H816" s="191"/>
      <c r="J816">
        <v>7029309735.7600002</v>
      </c>
      <c r="K816"/>
      <c r="M816" s="191">
        <f t="shared" si="33"/>
        <v>702.93097357600004</v>
      </c>
      <c r="N816" t="str">
        <f t="shared" si="34"/>
        <v>0</v>
      </c>
    </row>
    <row r="817" spans="1:14">
      <c r="A817" s="55" t="str">
        <f t="shared" si="32"/>
        <v>Y0AD6.3</v>
      </c>
      <c r="B817" s="55">
        <v>6.3</v>
      </c>
      <c r="C817" t="s">
        <v>2889</v>
      </c>
      <c r="D817" t="s">
        <v>2889</v>
      </c>
      <c r="E817" s="42">
        <v>44834</v>
      </c>
      <c r="F817">
        <v>401201</v>
      </c>
      <c r="G817" t="s">
        <v>2419</v>
      </c>
      <c r="H817" s="191"/>
      <c r="J817">
        <v>1054080.32</v>
      </c>
      <c r="K817"/>
      <c r="M817" s="191">
        <f t="shared" si="33"/>
        <v>0.10540803200000001</v>
      </c>
      <c r="N817" t="str">
        <f t="shared" si="34"/>
        <v>6</v>
      </c>
    </row>
    <row r="818" spans="1:14">
      <c r="A818" s="55" t="str">
        <f t="shared" si="32"/>
        <v>Y0AD0</v>
      </c>
      <c r="B818" s="55">
        <v>0</v>
      </c>
      <c r="C818" t="s">
        <v>2889</v>
      </c>
      <c r="D818" t="s">
        <v>2889</v>
      </c>
      <c r="E818" s="42">
        <v>44834</v>
      </c>
      <c r="F818">
        <v>401237</v>
      </c>
      <c r="G818" t="s">
        <v>2428</v>
      </c>
      <c r="H818" s="191"/>
      <c r="J818">
        <v>9480296.5299999993</v>
      </c>
      <c r="K818"/>
      <c r="M818" s="191">
        <f t="shared" si="33"/>
        <v>0.94802965299999997</v>
      </c>
      <c r="N818" t="str">
        <f t="shared" si="34"/>
        <v>0</v>
      </c>
    </row>
    <row r="819" spans="1:14">
      <c r="A819" s="55" t="str">
        <f t="shared" si="32"/>
        <v>Y0AD6.3</v>
      </c>
      <c r="B819" s="55">
        <v>6.3</v>
      </c>
      <c r="C819" t="s">
        <v>2889</v>
      </c>
      <c r="D819" t="s">
        <v>2889</v>
      </c>
      <c r="E819" s="42">
        <v>44834</v>
      </c>
      <c r="F819">
        <v>401301</v>
      </c>
      <c r="G819" t="s">
        <v>2432</v>
      </c>
      <c r="H819" s="191"/>
      <c r="J819">
        <v>14961.88</v>
      </c>
      <c r="K819"/>
      <c r="M819" s="191">
        <f t="shared" si="33"/>
        <v>1.4961879999999999E-3</v>
      </c>
      <c r="N819" t="str">
        <f t="shared" si="34"/>
        <v>6</v>
      </c>
    </row>
    <row r="820" spans="1:14">
      <c r="A820" s="55" t="str">
        <f t="shared" si="32"/>
        <v>Y0AD6.1</v>
      </c>
      <c r="B820" s="55">
        <v>6.1</v>
      </c>
      <c r="C820" t="s">
        <v>2889</v>
      </c>
      <c r="D820" t="s">
        <v>2889</v>
      </c>
      <c r="E820" s="42">
        <v>44834</v>
      </c>
      <c r="F820">
        <v>401501</v>
      </c>
      <c r="G820" t="s">
        <v>676</v>
      </c>
      <c r="H820" s="191"/>
      <c r="J820">
        <v>229763348.53</v>
      </c>
      <c r="K820"/>
      <c r="M820" s="191">
        <f t="shared" si="33"/>
        <v>22.976334853000001</v>
      </c>
      <c r="N820" t="str">
        <f t="shared" si="34"/>
        <v>6</v>
      </c>
    </row>
    <row r="821" spans="1:14">
      <c r="A821" s="55" t="str">
        <f t="shared" si="32"/>
        <v>Y0AD6.2a</v>
      </c>
      <c r="B821" s="55" t="s">
        <v>4602</v>
      </c>
      <c r="C821" t="s">
        <v>2889</v>
      </c>
      <c r="D821" t="s">
        <v>2889</v>
      </c>
      <c r="E821" s="42">
        <v>44834</v>
      </c>
      <c r="F821">
        <v>401508</v>
      </c>
      <c r="G821" t="s">
        <v>2554</v>
      </c>
      <c r="H821" s="191"/>
      <c r="J821">
        <v>10447764.289999999</v>
      </c>
      <c r="K821"/>
      <c r="M821" s="191">
        <f t="shared" si="33"/>
        <v>1.0447764289999999</v>
      </c>
      <c r="N821" t="str">
        <f t="shared" si="34"/>
        <v>6</v>
      </c>
    </row>
    <row r="822" spans="1:14">
      <c r="A822" s="55" t="str">
        <f t="shared" si="32"/>
        <v>Y0AD6.1</v>
      </c>
      <c r="B822" s="55">
        <v>6.1</v>
      </c>
      <c r="C822" t="s">
        <v>2889</v>
      </c>
      <c r="D822" t="s">
        <v>2889</v>
      </c>
      <c r="E822" s="42">
        <v>44834</v>
      </c>
      <c r="F822">
        <v>401509</v>
      </c>
      <c r="G822" t="s">
        <v>2695</v>
      </c>
      <c r="H822" s="191"/>
      <c r="J822">
        <v>18743176.859999999</v>
      </c>
      <c r="K822"/>
      <c r="M822" s="191">
        <f t="shared" si="33"/>
        <v>1.8743176859999999</v>
      </c>
      <c r="N822" t="str">
        <f t="shared" si="34"/>
        <v>6</v>
      </c>
    </row>
    <row r="823" spans="1:14">
      <c r="A823" s="55" t="str">
        <f t="shared" si="32"/>
        <v>Y0AD6.3</v>
      </c>
      <c r="B823" s="55">
        <v>6.3</v>
      </c>
      <c r="C823" t="s">
        <v>2889</v>
      </c>
      <c r="D823" t="s">
        <v>2889</v>
      </c>
      <c r="E823" s="42">
        <v>44834</v>
      </c>
      <c r="F823">
        <v>401702</v>
      </c>
      <c r="G823" t="s">
        <v>2686</v>
      </c>
      <c r="H823" s="191"/>
      <c r="J823">
        <v>-51408.26</v>
      </c>
      <c r="K823"/>
      <c r="M823" s="191">
        <f t="shared" si="33"/>
        <v>-5.1408260000000002E-3</v>
      </c>
      <c r="N823" t="str">
        <f t="shared" si="34"/>
        <v>6</v>
      </c>
    </row>
    <row r="824" spans="1:14">
      <c r="A824" s="55" t="str">
        <f t="shared" si="32"/>
        <v>Y0AD6.3</v>
      </c>
      <c r="B824" s="55">
        <v>6.3</v>
      </c>
      <c r="C824" t="s">
        <v>2889</v>
      </c>
      <c r="D824" t="s">
        <v>2889</v>
      </c>
      <c r="E824" s="42">
        <v>44834</v>
      </c>
      <c r="F824">
        <v>401703</v>
      </c>
      <c r="G824" t="s">
        <v>2687</v>
      </c>
      <c r="H824" s="191"/>
      <c r="J824">
        <v>-51408.26</v>
      </c>
      <c r="K824"/>
      <c r="M824" s="191">
        <f t="shared" si="33"/>
        <v>-5.1408260000000002E-3</v>
      </c>
      <c r="N824" t="str">
        <f t="shared" si="34"/>
        <v>6</v>
      </c>
    </row>
    <row r="825" spans="1:14">
      <c r="A825" s="55" t="str">
        <f t="shared" si="32"/>
        <v>Y0AD6.3</v>
      </c>
      <c r="B825" s="55">
        <v>6.3</v>
      </c>
      <c r="C825" t="s">
        <v>2889</v>
      </c>
      <c r="D825" t="s">
        <v>2889</v>
      </c>
      <c r="E825" s="42">
        <v>44834</v>
      </c>
      <c r="F825">
        <v>401707</v>
      </c>
      <c r="G825" t="s">
        <v>2680</v>
      </c>
      <c r="H825" s="191"/>
      <c r="J825">
        <v>0</v>
      </c>
      <c r="K825"/>
      <c r="M825" s="191">
        <f t="shared" si="33"/>
        <v>0</v>
      </c>
      <c r="N825" t="str">
        <f t="shared" si="34"/>
        <v>6</v>
      </c>
    </row>
    <row r="826" spans="1:14">
      <c r="A826" s="55" t="str">
        <f t="shared" si="32"/>
        <v>Y0AD6.3</v>
      </c>
      <c r="B826" s="55">
        <v>6.3</v>
      </c>
      <c r="C826" t="s">
        <v>2889</v>
      </c>
      <c r="D826" t="s">
        <v>2889</v>
      </c>
      <c r="E826" s="42">
        <v>44834</v>
      </c>
      <c r="F826">
        <v>401708</v>
      </c>
      <c r="G826" t="s">
        <v>2681</v>
      </c>
      <c r="H826" s="191"/>
      <c r="J826">
        <v>0</v>
      </c>
      <c r="K826"/>
      <c r="M826" s="191">
        <f t="shared" si="33"/>
        <v>0</v>
      </c>
      <c r="N826" t="str">
        <f t="shared" si="34"/>
        <v>6</v>
      </c>
    </row>
    <row r="827" spans="1:14">
      <c r="A827" s="55" t="str">
        <f t="shared" si="32"/>
        <v>Y0AD6.2</v>
      </c>
      <c r="B827" s="55">
        <v>6.2</v>
      </c>
      <c r="C827" t="s">
        <v>2889</v>
      </c>
      <c r="D827" t="s">
        <v>2889</v>
      </c>
      <c r="E827" s="42">
        <v>44834</v>
      </c>
      <c r="F827">
        <v>402106</v>
      </c>
      <c r="G827" t="s">
        <v>2437</v>
      </c>
      <c r="H827" s="191"/>
      <c r="J827">
        <v>132699.4</v>
      </c>
      <c r="K827"/>
      <c r="M827" s="191">
        <f t="shared" si="33"/>
        <v>1.3269939999999999E-2</v>
      </c>
      <c r="N827" t="str">
        <f t="shared" si="34"/>
        <v>6</v>
      </c>
    </row>
    <row r="828" spans="1:14">
      <c r="A828" s="55" t="str">
        <f t="shared" si="32"/>
        <v>Y0AD6.3</v>
      </c>
      <c r="B828" s="55">
        <v>6.3</v>
      </c>
      <c r="C828" t="s">
        <v>2889</v>
      </c>
      <c r="D828" t="s">
        <v>2889</v>
      </c>
      <c r="E828" s="42">
        <v>44834</v>
      </c>
      <c r="F828">
        <v>402113</v>
      </c>
      <c r="G828" t="s">
        <v>2438</v>
      </c>
      <c r="H828" s="191"/>
      <c r="J828">
        <v>22607683.030000001</v>
      </c>
      <c r="K828"/>
      <c r="M828" s="191">
        <f t="shared" si="33"/>
        <v>2.2607683030000003</v>
      </c>
      <c r="N828" t="str">
        <f t="shared" si="34"/>
        <v>6</v>
      </c>
    </row>
    <row r="829" spans="1:14">
      <c r="A829" s="55" t="str">
        <f t="shared" si="32"/>
        <v>Y0AD6.3</v>
      </c>
      <c r="B829" s="55">
        <v>6.3</v>
      </c>
      <c r="C829" t="s">
        <v>2889</v>
      </c>
      <c r="D829" t="s">
        <v>2889</v>
      </c>
      <c r="E829" s="42">
        <v>44834</v>
      </c>
      <c r="F829">
        <v>402125</v>
      </c>
      <c r="G829" t="s">
        <v>2914</v>
      </c>
      <c r="H829" s="191"/>
      <c r="J829">
        <v>1562576.31</v>
      </c>
      <c r="K829"/>
      <c r="M829" s="191">
        <f t="shared" si="33"/>
        <v>0.15625763100000001</v>
      </c>
      <c r="N829" t="str">
        <f t="shared" si="34"/>
        <v>6</v>
      </c>
    </row>
    <row r="830" spans="1:14">
      <c r="A830" s="55" t="str">
        <f t="shared" si="32"/>
        <v>Y0AD6.2a</v>
      </c>
      <c r="B830" s="55" t="s">
        <v>4602</v>
      </c>
      <c r="C830" t="s">
        <v>2889</v>
      </c>
      <c r="D830" t="s">
        <v>2889</v>
      </c>
      <c r="E830" s="42">
        <v>44834</v>
      </c>
      <c r="F830">
        <v>402128</v>
      </c>
      <c r="G830" t="s">
        <v>2440</v>
      </c>
      <c r="H830" s="191"/>
      <c r="J830">
        <v>275953113.76999998</v>
      </c>
      <c r="K830"/>
      <c r="M830" s="191">
        <f t="shared" si="33"/>
        <v>27.595311376999998</v>
      </c>
      <c r="N830" t="str">
        <f t="shared" si="34"/>
        <v>6</v>
      </c>
    </row>
    <row r="831" spans="1:14">
      <c r="A831" s="55" t="str">
        <f t="shared" si="32"/>
        <v>Y0AD6.3</v>
      </c>
      <c r="B831" s="55">
        <v>6.3</v>
      </c>
      <c r="C831" t="s">
        <v>2889</v>
      </c>
      <c r="D831" t="s">
        <v>2889</v>
      </c>
      <c r="E831" s="42">
        <v>44834</v>
      </c>
      <c r="F831">
        <v>402132</v>
      </c>
      <c r="G831" t="s">
        <v>2441</v>
      </c>
      <c r="H831" s="191"/>
      <c r="J831">
        <v>0</v>
      </c>
      <c r="K831"/>
      <c r="M831" s="191">
        <f t="shared" si="33"/>
        <v>0</v>
      </c>
      <c r="N831" t="str">
        <f t="shared" si="34"/>
        <v>6</v>
      </c>
    </row>
    <row r="832" spans="1:14">
      <c r="A832" s="55" t="str">
        <f t="shared" si="32"/>
        <v>Y0AD6.3</v>
      </c>
      <c r="B832" s="55">
        <v>6.3</v>
      </c>
      <c r="C832" t="s">
        <v>2889</v>
      </c>
      <c r="D832" t="s">
        <v>2889</v>
      </c>
      <c r="E832" s="42">
        <v>44834</v>
      </c>
      <c r="F832">
        <v>402201</v>
      </c>
      <c r="G832" t="s">
        <v>2445</v>
      </c>
      <c r="H832" s="191"/>
      <c r="J832">
        <v>0.01</v>
      </c>
      <c r="K832"/>
      <c r="M832" s="191">
        <f t="shared" si="33"/>
        <v>1.0000000000000001E-9</v>
      </c>
      <c r="N832" t="str">
        <f t="shared" si="34"/>
        <v>6</v>
      </c>
    </row>
    <row r="833" spans="1:14">
      <c r="A833" s="55" t="str">
        <f t="shared" ref="A833:A896" si="35">C833&amp;B833</f>
        <v>Y0AD6.3</v>
      </c>
      <c r="B833" s="55">
        <v>6.3</v>
      </c>
      <c r="C833" t="s">
        <v>2889</v>
      </c>
      <c r="D833" t="s">
        <v>2889</v>
      </c>
      <c r="E833" s="42">
        <v>44834</v>
      </c>
      <c r="F833">
        <v>402233</v>
      </c>
      <c r="G833" t="s">
        <v>2458</v>
      </c>
      <c r="H833" s="191"/>
      <c r="J833">
        <v>15275.68</v>
      </c>
      <c r="K833"/>
      <c r="M833" s="191">
        <f t="shared" si="33"/>
        <v>1.527568E-3</v>
      </c>
      <c r="N833" t="str">
        <f t="shared" si="34"/>
        <v>6</v>
      </c>
    </row>
    <row r="834" spans="1:14">
      <c r="A834" s="55" t="str">
        <f t="shared" si="35"/>
        <v>Y0AD6.3</v>
      </c>
      <c r="B834" s="55">
        <v>6.3</v>
      </c>
      <c r="C834" t="s">
        <v>2889</v>
      </c>
      <c r="D834" t="s">
        <v>2889</v>
      </c>
      <c r="E834" s="42">
        <v>44834</v>
      </c>
      <c r="F834">
        <v>402235</v>
      </c>
      <c r="G834" t="s">
        <v>2459</v>
      </c>
      <c r="H834" s="191"/>
      <c r="J834">
        <v>58295.71</v>
      </c>
      <c r="K834"/>
      <c r="M834" s="191">
        <f t="shared" si="33"/>
        <v>5.8295709999999995E-3</v>
      </c>
      <c r="N834" t="str">
        <f t="shared" si="34"/>
        <v>6</v>
      </c>
    </row>
    <row r="835" spans="1:14">
      <c r="A835" s="55" t="str">
        <f t="shared" si="35"/>
        <v>Y0AD6.1</v>
      </c>
      <c r="B835" s="55">
        <v>6.1</v>
      </c>
      <c r="C835" t="s">
        <v>2889</v>
      </c>
      <c r="D835" t="s">
        <v>2889</v>
      </c>
      <c r="E835" s="42">
        <v>44834</v>
      </c>
      <c r="F835">
        <v>402257</v>
      </c>
      <c r="G835" t="s">
        <v>2465</v>
      </c>
      <c r="H835" s="191"/>
      <c r="J835">
        <v>0</v>
      </c>
      <c r="K835"/>
      <c r="M835" s="191">
        <f t="shared" si="33"/>
        <v>0</v>
      </c>
      <c r="N835" t="str">
        <f t="shared" si="34"/>
        <v>6</v>
      </c>
    </row>
    <row r="836" spans="1:14">
      <c r="A836" s="55" t="str">
        <f t="shared" si="35"/>
        <v>Y0AD0</v>
      </c>
      <c r="B836" s="55">
        <v>0</v>
      </c>
      <c r="C836" t="s">
        <v>2889</v>
      </c>
      <c r="D836" t="s">
        <v>2889</v>
      </c>
      <c r="E836" s="42">
        <v>44834</v>
      </c>
      <c r="F836">
        <v>402328</v>
      </c>
      <c r="G836" t="s">
        <v>2478</v>
      </c>
      <c r="H836" s="191"/>
      <c r="J836">
        <v>159430640.94999999</v>
      </c>
      <c r="K836"/>
      <c r="M836" s="191">
        <f t="shared" si="33"/>
        <v>15.943064094999999</v>
      </c>
      <c r="N836" t="str">
        <f t="shared" si="34"/>
        <v>0</v>
      </c>
    </row>
    <row r="837" spans="1:14">
      <c r="A837" s="55" t="str">
        <f t="shared" si="35"/>
        <v>Y0AD6.3</v>
      </c>
      <c r="B837" s="55">
        <v>6.3</v>
      </c>
      <c r="C837" t="s">
        <v>2889</v>
      </c>
      <c r="D837" t="s">
        <v>2889</v>
      </c>
      <c r="E837" s="42">
        <v>44834</v>
      </c>
      <c r="F837">
        <v>402364</v>
      </c>
      <c r="G837" t="s">
        <v>2483</v>
      </c>
      <c r="H837" s="191"/>
      <c r="J837">
        <v>0</v>
      </c>
      <c r="K837"/>
      <c r="M837" s="191">
        <f t="shared" si="33"/>
        <v>0</v>
      </c>
      <c r="N837" t="str">
        <f t="shared" si="34"/>
        <v>6</v>
      </c>
    </row>
    <row r="838" spans="1:14">
      <c r="A838" s="55" t="str">
        <f t="shared" si="35"/>
        <v>Y0AD6.3</v>
      </c>
      <c r="B838" s="55">
        <v>6.3</v>
      </c>
      <c r="C838" t="s">
        <v>2889</v>
      </c>
      <c r="D838" t="s">
        <v>2889</v>
      </c>
      <c r="E838" s="42">
        <v>44834</v>
      </c>
      <c r="F838">
        <v>402404</v>
      </c>
      <c r="G838" t="s">
        <v>2492</v>
      </c>
      <c r="H838" s="191"/>
      <c r="J838">
        <v>237829.37</v>
      </c>
      <c r="K838"/>
      <c r="M838" s="191">
        <f t="shared" si="33"/>
        <v>2.3782937000000001E-2</v>
      </c>
      <c r="N838" t="str">
        <f t="shared" si="34"/>
        <v>6</v>
      </c>
    </row>
    <row r="839" spans="1:14">
      <c r="A839" s="55" t="str">
        <f t="shared" si="35"/>
        <v>Y0AD5.3</v>
      </c>
      <c r="B839" s="55">
        <v>5.3</v>
      </c>
      <c r="C839" t="s">
        <v>2889</v>
      </c>
      <c r="D839" t="s">
        <v>2889</v>
      </c>
      <c r="E839" s="42">
        <v>44834</v>
      </c>
      <c r="F839">
        <v>440101</v>
      </c>
      <c r="G839" t="s">
        <v>2503</v>
      </c>
      <c r="H839" s="191"/>
      <c r="J839">
        <v>638792852.75</v>
      </c>
      <c r="K839"/>
      <c r="M839" s="191">
        <f t="shared" si="33"/>
        <v>63.879285275000001</v>
      </c>
      <c r="N839" t="str">
        <f t="shared" si="34"/>
        <v>5</v>
      </c>
    </row>
    <row r="840" spans="1:14">
      <c r="A840" s="55" t="str">
        <f t="shared" si="35"/>
        <v>Y0AD5.5</v>
      </c>
      <c r="B840" s="55">
        <v>5.5</v>
      </c>
      <c r="C840" t="s">
        <v>2889</v>
      </c>
      <c r="D840" t="s">
        <v>2889</v>
      </c>
      <c r="E840" s="42">
        <v>44834</v>
      </c>
      <c r="F840">
        <v>440225</v>
      </c>
      <c r="G840" t="s">
        <v>2515</v>
      </c>
      <c r="H840" s="191"/>
      <c r="J840">
        <v>-7774.31</v>
      </c>
      <c r="K840"/>
      <c r="M840" s="191">
        <f t="shared" si="33"/>
        <v>-7.7743100000000009E-4</v>
      </c>
      <c r="N840" t="str">
        <f t="shared" si="34"/>
        <v>5</v>
      </c>
    </row>
    <row r="841" spans="1:14">
      <c r="A841" s="55" t="str">
        <f t="shared" si="35"/>
        <v>Y0AD6.3</v>
      </c>
      <c r="B841" s="55">
        <v>6.3</v>
      </c>
      <c r="C841" t="s">
        <v>2889</v>
      </c>
      <c r="D841" t="s">
        <v>2889</v>
      </c>
      <c r="E841" s="42">
        <v>44834</v>
      </c>
      <c r="F841">
        <v>440325</v>
      </c>
      <c r="G841" t="s">
        <v>2517</v>
      </c>
      <c r="H841" s="191"/>
      <c r="J841">
        <v>0</v>
      </c>
      <c r="K841"/>
      <c r="M841" s="191">
        <f t="shared" si="33"/>
        <v>0</v>
      </c>
      <c r="N841" t="str">
        <f t="shared" si="34"/>
        <v>6</v>
      </c>
    </row>
    <row r="842" spans="1:14">
      <c r="A842" s="55" t="str">
        <f t="shared" si="35"/>
        <v>Y0AD6.3</v>
      </c>
      <c r="B842" s="55">
        <v>6.3</v>
      </c>
      <c r="C842" t="s">
        <v>2889</v>
      </c>
      <c r="D842" t="s">
        <v>2889</v>
      </c>
      <c r="E842" s="42">
        <v>44834</v>
      </c>
      <c r="F842">
        <v>440341</v>
      </c>
      <c r="G842" t="s">
        <v>2682</v>
      </c>
      <c r="H842" s="191"/>
      <c r="J842">
        <v>22416921.48</v>
      </c>
      <c r="K842"/>
      <c r="M842" s="191">
        <f t="shared" si="33"/>
        <v>2.2416921479999998</v>
      </c>
      <c r="N842" t="str">
        <f t="shared" si="34"/>
        <v>6</v>
      </c>
    </row>
    <row r="843" spans="1:14">
      <c r="A843" s="55" t="str">
        <f t="shared" si="35"/>
        <v>Y0AD6.3</v>
      </c>
      <c r="B843" s="55">
        <v>6.3</v>
      </c>
      <c r="C843" t="s">
        <v>2889</v>
      </c>
      <c r="D843" t="s">
        <v>2889</v>
      </c>
      <c r="E843" s="42">
        <v>44834</v>
      </c>
      <c r="F843">
        <v>440342</v>
      </c>
      <c r="G843" t="s">
        <v>2683</v>
      </c>
      <c r="H843" s="191"/>
      <c r="J843">
        <v>22416921.48</v>
      </c>
      <c r="K843"/>
      <c r="M843" s="191">
        <f t="shared" si="33"/>
        <v>2.2416921479999998</v>
      </c>
      <c r="N843" t="str">
        <f t="shared" si="34"/>
        <v>6</v>
      </c>
    </row>
    <row r="844" spans="1:14">
      <c r="A844" s="55" t="str">
        <f t="shared" si="35"/>
        <v>Y0AD6.3</v>
      </c>
      <c r="B844" s="55">
        <v>6.3</v>
      </c>
      <c r="C844" t="s">
        <v>2889</v>
      </c>
      <c r="D844" t="s">
        <v>2889</v>
      </c>
      <c r="E844" s="42">
        <v>44834</v>
      </c>
      <c r="F844">
        <v>440416</v>
      </c>
      <c r="G844" t="s">
        <v>664</v>
      </c>
      <c r="H844" s="191"/>
      <c r="J844">
        <v>5930073.4900000002</v>
      </c>
      <c r="K844"/>
      <c r="M844" s="191">
        <f t="shared" si="33"/>
        <v>0.59300734900000007</v>
      </c>
      <c r="N844" t="str">
        <f t="shared" si="34"/>
        <v>6</v>
      </c>
    </row>
    <row r="845" spans="1:14">
      <c r="A845" s="55" t="str">
        <f t="shared" si="35"/>
        <v>Y0AD6.3</v>
      </c>
      <c r="B845" s="55">
        <v>6.3</v>
      </c>
      <c r="C845" t="s">
        <v>2889</v>
      </c>
      <c r="D845" t="s">
        <v>2889</v>
      </c>
      <c r="E845" s="42">
        <v>44834</v>
      </c>
      <c r="F845">
        <v>440485</v>
      </c>
      <c r="G845" t="s">
        <v>2517</v>
      </c>
      <c r="H845" s="191"/>
      <c r="J845">
        <v>0</v>
      </c>
      <c r="K845"/>
      <c r="M845" s="191">
        <f t="shared" si="33"/>
        <v>0</v>
      </c>
      <c r="N845" t="str">
        <f t="shared" si="34"/>
        <v>6</v>
      </c>
    </row>
    <row r="846" spans="1:14">
      <c r="A846" s="55" t="str">
        <f t="shared" si="35"/>
        <v>Y0AD6.3</v>
      </c>
      <c r="B846" s="55">
        <v>6.3</v>
      </c>
      <c r="C846" t="s">
        <v>2889</v>
      </c>
      <c r="D846" t="s">
        <v>2889</v>
      </c>
      <c r="E846" s="42">
        <v>44834</v>
      </c>
      <c r="F846">
        <v>440509</v>
      </c>
      <c r="G846" t="s">
        <v>2524</v>
      </c>
      <c r="H846" s="191"/>
      <c r="J846">
        <v>7497270.7699999996</v>
      </c>
      <c r="K846"/>
      <c r="M846" s="191">
        <f t="shared" si="33"/>
        <v>0.74972707699999996</v>
      </c>
      <c r="N846" t="str">
        <f t="shared" si="34"/>
        <v>6</v>
      </c>
    </row>
    <row r="847" spans="1:14">
      <c r="A847" s="55" t="str">
        <f t="shared" si="35"/>
        <v>Y0AG0</v>
      </c>
      <c r="B847" s="55">
        <v>0</v>
      </c>
      <c r="C847" t="s">
        <v>2963</v>
      </c>
      <c r="D847" t="s">
        <v>2963</v>
      </c>
      <c r="E847" s="42">
        <v>44834</v>
      </c>
      <c r="F847">
        <v>101101</v>
      </c>
      <c r="G847" t="s">
        <v>2004</v>
      </c>
      <c r="H847" s="191"/>
      <c r="J847">
        <v>13265555037.75</v>
      </c>
      <c r="K847"/>
      <c r="M847" s="191">
        <f t="shared" si="33"/>
        <v>1326.555503775</v>
      </c>
      <c r="N847" t="str">
        <f t="shared" si="34"/>
        <v>0</v>
      </c>
    </row>
    <row r="848" spans="1:14">
      <c r="A848" s="55" t="str">
        <f t="shared" si="35"/>
        <v>Y0AG0</v>
      </c>
      <c r="B848" s="55">
        <v>0</v>
      </c>
      <c r="C848" t="s">
        <v>2963</v>
      </c>
      <c r="D848" t="s">
        <v>2963</v>
      </c>
      <c r="E848" s="42">
        <v>44834</v>
      </c>
      <c r="F848">
        <v>102104</v>
      </c>
      <c r="G848" t="s">
        <v>2007</v>
      </c>
      <c r="H848" s="191"/>
      <c r="J848">
        <v>192584027.18000001</v>
      </c>
      <c r="K848"/>
      <c r="M848" s="191">
        <f t="shared" si="33"/>
        <v>19.258402717999999</v>
      </c>
      <c r="N848" t="str">
        <f t="shared" si="34"/>
        <v>0</v>
      </c>
    </row>
    <row r="849" spans="1:14">
      <c r="A849" s="55" t="str">
        <f t="shared" si="35"/>
        <v>Y0AG0</v>
      </c>
      <c r="B849" s="55">
        <v>0</v>
      </c>
      <c r="C849" t="s">
        <v>2963</v>
      </c>
      <c r="D849" t="s">
        <v>2963</v>
      </c>
      <c r="E849" s="42">
        <v>44834</v>
      </c>
      <c r="F849">
        <v>106103</v>
      </c>
      <c r="G849" t="s">
        <v>2783</v>
      </c>
      <c r="H849" s="191"/>
      <c r="J849">
        <v>2562910.7799999998</v>
      </c>
      <c r="K849"/>
      <c r="M849" s="191">
        <f t="shared" si="33"/>
        <v>0.25629107800000001</v>
      </c>
      <c r="N849" t="str">
        <f t="shared" si="34"/>
        <v>0</v>
      </c>
    </row>
    <row r="850" spans="1:14">
      <c r="A850" s="55" t="str">
        <f t="shared" si="35"/>
        <v>Y0AG0</v>
      </c>
      <c r="B850" s="55">
        <v>0</v>
      </c>
      <c r="C850" t="s">
        <v>2963</v>
      </c>
      <c r="D850" t="s">
        <v>2963</v>
      </c>
      <c r="E850" s="42">
        <v>44834</v>
      </c>
      <c r="F850">
        <v>106106</v>
      </c>
      <c r="G850" t="s">
        <v>2784</v>
      </c>
      <c r="H850" s="191"/>
      <c r="J850">
        <v>128215.35</v>
      </c>
      <c r="K850"/>
      <c r="M850" s="191">
        <f t="shared" si="33"/>
        <v>1.2821535E-2</v>
      </c>
      <c r="N850" t="str">
        <f t="shared" si="34"/>
        <v>0</v>
      </c>
    </row>
    <row r="851" spans="1:14">
      <c r="A851" s="55" t="str">
        <f t="shared" si="35"/>
        <v>Y0AG0</v>
      </c>
      <c r="B851" s="55">
        <v>0</v>
      </c>
      <c r="C851" t="s">
        <v>2963</v>
      </c>
      <c r="D851" t="s">
        <v>2963</v>
      </c>
      <c r="E851" s="42">
        <v>44834</v>
      </c>
      <c r="F851">
        <v>107106</v>
      </c>
      <c r="G851" t="s">
        <v>2753</v>
      </c>
      <c r="H851" s="191"/>
      <c r="J851">
        <v>-0.02</v>
      </c>
      <c r="K851"/>
      <c r="M851" s="191">
        <f t="shared" si="33"/>
        <v>-2.0000000000000001E-9</v>
      </c>
      <c r="N851" t="str">
        <f t="shared" si="34"/>
        <v>0</v>
      </c>
    </row>
    <row r="852" spans="1:14">
      <c r="A852" s="55" t="str">
        <f t="shared" si="35"/>
        <v>Y0AG0</v>
      </c>
      <c r="B852" s="55">
        <v>0</v>
      </c>
      <c r="C852" t="s">
        <v>2963</v>
      </c>
      <c r="D852" t="s">
        <v>2963</v>
      </c>
      <c r="E852" s="42">
        <v>44834</v>
      </c>
      <c r="F852">
        <v>107111</v>
      </c>
      <c r="G852" t="s">
        <v>2016</v>
      </c>
      <c r="H852" s="191"/>
      <c r="J852">
        <v>914252.5</v>
      </c>
      <c r="K852"/>
      <c r="M852" s="191">
        <f t="shared" si="33"/>
        <v>9.142525E-2</v>
      </c>
      <c r="N852" t="str">
        <f t="shared" si="34"/>
        <v>0</v>
      </c>
    </row>
    <row r="853" spans="1:14">
      <c r="A853" s="55" t="str">
        <f t="shared" si="35"/>
        <v>Y0AG0</v>
      </c>
      <c r="B853" s="55">
        <v>0</v>
      </c>
      <c r="C853" t="s">
        <v>2963</v>
      </c>
      <c r="D853" t="s">
        <v>2963</v>
      </c>
      <c r="E853" s="42">
        <v>44834</v>
      </c>
      <c r="F853">
        <v>111126</v>
      </c>
      <c r="G853" t="s">
        <v>2022</v>
      </c>
      <c r="H853" s="191"/>
      <c r="J853">
        <v>31273.63</v>
      </c>
      <c r="K853"/>
      <c r="M853" s="191">
        <f t="shared" si="33"/>
        <v>3.1273630000000002E-3</v>
      </c>
      <c r="N853" t="str">
        <f t="shared" si="34"/>
        <v>0</v>
      </c>
    </row>
    <row r="854" spans="1:14">
      <c r="A854" s="55" t="str">
        <f t="shared" si="35"/>
        <v>Y0AG0</v>
      </c>
      <c r="B854" s="55">
        <v>0</v>
      </c>
      <c r="C854" t="s">
        <v>2963</v>
      </c>
      <c r="D854" t="s">
        <v>2963</v>
      </c>
      <c r="E854" s="42">
        <v>44834</v>
      </c>
      <c r="F854">
        <v>111137</v>
      </c>
      <c r="G854" t="s">
        <v>2027</v>
      </c>
      <c r="H854" s="191"/>
      <c r="J854">
        <v>0.02</v>
      </c>
      <c r="K854"/>
      <c r="M854" s="191">
        <f t="shared" si="33"/>
        <v>2.0000000000000001E-9</v>
      </c>
      <c r="N854" t="str">
        <f t="shared" si="34"/>
        <v>0</v>
      </c>
    </row>
    <row r="855" spans="1:14">
      <c r="A855" s="55" t="str">
        <f t="shared" si="35"/>
        <v>Y0AG0</v>
      </c>
      <c r="B855" s="55">
        <v>0</v>
      </c>
      <c r="C855" t="s">
        <v>2963</v>
      </c>
      <c r="D855" t="s">
        <v>2963</v>
      </c>
      <c r="E855" s="42">
        <v>44834</v>
      </c>
      <c r="F855">
        <v>111181</v>
      </c>
      <c r="G855" t="s">
        <v>2028</v>
      </c>
      <c r="H855" s="191"/>
      <c r="J855">
        <v>3153607.71</v>
      </c>
      <c r="K855"/>
      <c r="M855" s="191">
        <f t="shared" si="33"/>
        <v>0.31536077099999998</v>
      </c>
      <c r="N855" t="str">
        <f t="shared" si="34"/>
        <v>0</v>
      </c>
    </row>
    <row r="856" spans="1:14">
      <c r="A856" s="55" t="str">
        <f t="shared" si="35"/>
        <v>Y0AG0</v>
      </c>
      <c r="B856" s="55">
        <v>0</v>
      </c>
      <c r="C856" t="s">
        <v>2963</v>
      </c>
      <c r="D856" t="s">
        <v>2963</v>
      </c>
      <c r="E856" s="42">
        <v>44834</v>
      </c>
      <c r="F856">
        <v>111182</v>
      </c>
      <c r="G856" t="s">
        <v>2029</v>
      </c>
      <c r="H856" s="191"/>
      <c r="J856">
        <v>11869693.15</v>
      </c>
      <c r="K856"/>
      <c r="M856" s="191">
        <f t="shared" si="33"/>
        <v>1.186969315</v>
      </c>
      <c r="N856" t="str">
        <f t="shared" si="34"/>
        <v>0</v>
      </c>
    </row>
    <row r="857" spans="1:14">
      <c r="A857" s="55" t="str">
        <f t="shared" si="35"/>
        <v>Y0AG0</v>
      </c>
      <c r="B857" s="55">
        <v>0</v>
      </c>
      <c r="C857" t="s">
        <v>2963</v>
      </c>
      <c r="D857" t="s">
        <v>2963</v>
      </c>
      <c r="E857" s="42">
        <v>44834</v>
      </c>
      <c r="F857">
        <v>111183</v>
      </c>
      <c r="G857" t="s">
        <v>2030</v>
      </c>
      <c r="H857" s="191"/>
      <c r="J857">
        <v>3298431.32</v>
      </c>
      <c r="K857"/>
      <c r="M857" s="191">
        <f t="shared" si="33"/>
        <v>0.32984313199999998</v>
      </c>
      <c r="N857" t="str">
        <f t="shared" si="34"/>
        <v>0</v>
      </c>
    </row>
    <row r="858" spans="1:14">
      <c r="A858" s="55" t="str">
        <f t="shared" si="35"/>
        <v>Y0AG0</v>
      </c>
      <c r="B858" s="55">
        <v>0</v>
      </c>
      <c r="C858" t="s">
        <v>2963</v>
      </c>
      <c r="D858" t="s">
        <v>2963</v>
      </c>
      <c r="E858" s="42">
        <v>44834</v>
      </c>
      <c r="F858">
        <v>111184</v>
      </c>
      <c r="G858" t="s">
        <v>2031</v>
      </c>
      <c r="H858" s="191"/>
      <c r="J858">
        <v>19599763.649999999</v>
      </c>
      <c r="K858"/>
      <c r="M858" s="191">
        <f t="shared" si="33"/>
        <v>1.9599763649999999</v>
      </c>
      <c r="N858" t="str">
        <f t="shared" si="34"/>
        <v>0</v>
      </c>
    </row>
    <row r="859" spans="1:14">
      <c r="A859" s="55" t="str">
        <f t="shared" si="35"/>
        <v>Y0AG0</v>
      </c>
      <c r="B859" s="55">
        <v>0</v>
      </c>
      <c r="C859" t="s">
        <v>2963</v>
      </c>
      <c r="D859" t="s">
        <v>2963</v>
      </c>
      <c r="E859" s="42">
        <v>44834</v>
      </c>
      <c r="F859">
        <v>111220</v>
      </c>
      <c r="G859" t="s">
        <v>2655</v>
      </c>
      <c r="H859" s="191"/>
      <c r="J859">
        <v>21541248.600000001</v>
      </c>
      <c r="K859"/>
      <c r="M859" s="191">
        <f t="shared" si="33"/>
        <v>2.15412486</v>
      </c>
      <c r="N859" t="str">
        <f t="shared" si="34"/>
        <v>0</v>
      </c>
    </row>
    <row r="860" spans="1:14">
      <c r="A860" s="55" t="str">
        <f t="shared" si="35"/>
        <v>Y0AG0</v>
      </c>
      <c r="B860" s="55">
        <v>0</v>
      </c>
      <c r="C860" t="s">
        <v>2963</v>
      </c>
      <c r="D860" t="s">
        <v>2963</v>
      </c>
      <c r="E860" s="42">
        <v>44834</v>
      </c>
      <c r="F860">
        <v>111221</v>
      </c>
      <c r="G860" t="s">
        <v>2656</v>
      </c>
      <c r="H860" s="191"/>
      <c r="J860">
        <v>-21541248.600000001</v>
      </c>
      <c r="K860"/>
      <c r="M860" s="191">
        <f t="shared" si="33"/>
        <v>-2.15412486</v>
      </c>
      <c r="N860" t="str">
        <f t="shared" si="34"/>
        <v>0</v>
      </c>
    </row>
    <row r="861" spans="1:14">
      <c r="A861" s="55" t="str">
        <f t="shared" si="35"/>
        <v>Y0AG0</v>
      </c>
      <c r="B861" s="55">
        <v>0</v>
      </c>
      <c r="C861" t="s">
        <v>2963</v>
      </c>
      <c r="D861" t="s">
        <v>2963</v>
      </c>
      <c r="E861" s="42">
        <v>44834</v>
      </c>
      <c r="F861">
        <v>141017</v>
      </c>
      <c r="G861" t="s">
        <v>2035</v>
      </c>
      <c r="H861" s="191"/>
      <c r="J861">
        <v>-5000</v>
      </c>
      <c r="K861"/>
      <c r="M861" s="191">
        <f t="shared" si="33"/>
        <v>-5.0000000000000001E-4</v>
      </c>
      <c r="N861" t="str">
        <f t="shared" si="34"/>
        <v>0</v>
      </c>
    </row>
    <row r="862" spans="1:14">
      <c r="A862" s="55" t="str">
        <f t="shared" si="35"/>
        <v>Y0AG0</v>
      </c>
      <c r="B862" s="55">
        <v>0</v>
      </c>
      <c r="C862" t="s">
        <v>2963</v>
      </c>
      <c r="D862" t="s">
        <v>2963</v>
      </c>
      <c r="E862" s="42">
        <v>44834</v>
      </c>
      <c r="F862">
        <v>141280</v>
      </c>
      <c r="G862" t="s">
        <v>2036</v>
      </c>
      <c r="H862" s="191"/>
      <c r="J862">
        <v>38940942.5</v>
      </c>
      <c r="K862"/>
      <c r="M862" s="191">
        <f t="shared" si="33"/>
        <v>3.8940942500000002</v>
      </c>
      <c r="N862" t="str">
        <f t="shared" si="34"/>
        <v>0</v>
      </c>
    </row>
    <row r="863" spans="1:14">
      <c r="A863" s="55" t="str">
        <f t="shared" si="35"/>
        <v>Y0AG0</v>
      </c>
      <c r="B863" s="55">
        <v>0</v>
      </c>
      <c r="C863" t="s">
        <v>2963</v>
      </c>
      <c r="D863" t="s">
        <v>2963</v>
      </c>
      <c r="E863" s="42">
        <v>44834</v>
      </c>
      <c r="F863">
        <v>141294</v>
      </c>
      <c r="G863" t="s">
        <v>2039</v>
      </c>
      <c r="H863" s="191"/>
      <c r="J863">
        <v>0</v>
      </c>
      <c r="K863"/>
      <c r="M863" s="191">
        <f t="shared" si="33"/>
        <v>0</v>
      </c>
      <c r="N863" t="str">
        <f t="shared" si="34"/>
        <v>0</v>
      </c>
    </row>
    <row r="864" spans="1:14">
      <c r="A864" s="55" t="str">
        <f t="shared" si="35"/>
        <v>Y0AG0</v>
      </c>
      <c r="B864" s="55">
        <v>0</v>
      </c>
      <c r="C864" t="s">
        <v>2963</v>
      </c>
      <c r="D864" t="s">
        <v>2963</v>
      </c>
      <c r="E864" s="42">
        <v>44834</v>
      </c>
      <c r="F864">
        <v>141366</v>
      </c>
      <c r="G864" t="s">
        <v>2857</v>
      </c>
      <c r="H864" s="191"/>
      <c r="J864">
        <v>0.13</v>
      </c>
      <c r="K864"/>
      <c r="M864" s="191">
        <f t="shared" si="33"/>
        <v>1.3000000000000001E-8</v>
      </c>
      <c r="N864" t="str">
        <f t="shared" si="34"/>
        <v>0</v>
      </c>
    </row>
    <row r="865" spans="1:14">
      <c r="A865" s="55" t="str">
        <f t="shared" si="35"/>
        <v>Y0AG0</v>
      </c>
      <c r="B865" s="55">
        <v>0</v>
      </c>
      <c r="C865" t="s">
        <v>2963</v>
      </c>
      <c r="D865" t="s">
        <v>2963</v>
      </c>
      <c r="E865" s="42">
        <v>44834</v>
      </c>
      <c r="F865">
        <v>141379</v>
      </c>
      <c r="G865" t="s">
        <v>2961</v>
      </c>
      <c r="H865" s="191"/>
      <c r="J865">
        <v>-331500</v>
      </c>
      <c r="K865"/>
      <c r="M865" s="191">
        <f t="shared" si="33"/>
        <v>-3.3149999999999999E-2</v>
      </c>
      <c r="N865" t="str">
        <f t="shared" si="34"/>
        <v>0</v>
      </c>
    </row>
    <row r="866" spans="1:14">
      <c r="A866" s="55" t="str">
        <f t="shared" si="35"/>
        <v>Y0AG0</v>
      </c>
      <c r="B866" s="55">
        <v>0</v>
      </c>
      <c r="C866" t="s">
        <v>2963</v>
      </c>
      <c r="D866" t="s">
        <v>2963</v>
      </c>
      <c r="E866" s="42">
        <v>44834</v>
      </c>
      <c r="F866">
        <v>141382</v>
      </c>
      <c r="G866" t="s">
        <v>2052</v>
      </c>
      <c r="H866" s="191"/>
      <c r="J866">
        <v>0</v>
      </c>
      <c r="K866"/>
      <c r="M866" s="191">
        <f t="shared" si="33"/>
        <v>0</v>
      </c>
      <c r="N866" t="str">
        <f t="shared" si="34"/>
        <v>0</v>
      </c>
    </row>
    <row r="867" spans="1:14">
      <c r="A867" s="55" t="str">
        <f t="shared" si="35"/>
        <v>Y0AG0</v>
      </c>
      <c r="B867" s="55">
        <v>0</v>
      </c>
      <c r="C867" t="s">
        <v>2963</v>
      </c>
      <c r="D867" t="s">
        <v>2963</v>
      </c>
      <c r="E867" s="42">
        <v>44834</v>
      </c>
      <c r="F867">
        <v>141398</v>
      </c>
      <c r="G867" t="s">
        <v>2911</v>
      </c>
      <c r="H867" s="191"/>
      <c r="J867">
        <v>0</v>
      </c>
      <c r="K867"/>
      <c r="M867" s="191">
        <f t="shared" si="33"/>
        <v>0</v>
      </c>
      <c r="N867" t="str">
        <f t="shared" si="34"/>
        <v>0</v>
      </c>
    </row>
    <row r="868" spans="1:14">
      <c r="A868" s="55" t="str">
        <f t="shared" si="35"/>
        <v>Y0AG0</v>
      </c>
      <c r="B868" s="55">
        <v>0</v>
      </c>
      <c r="C868" t="s">
        <v>2963</v>
      </c>
      <c r="D868" t="s">
        <v>2963</v>
      </c>
      <c r="E868" s="42">
        <v>44834</v>
      </c>
      <c r="F868">
        <v>141399</v>
      </c>
      <c r="G868" t="s">
        <v>2912</v>
      </c>
      <c r="H868" s="191"/>
      <c r="J868">
        <v>-200000</v>
      </c>
      <c r="K868"/>
      <c r="M868" s="191">
        <f t="shared" si="33"/>
        <v>-0.02</v>
      </c>
      <c r="N868" t="str">
        <f t="shared" si="34"/>
        <v>0</v>
      </c>
    </row>
    <row r="869" spans="1:14">
      <c r="A869" s="55" t="str">
        <f t="shared" si="35"/>
        <v>Y0AG0</v>
      </c>
      <c r="B869" s="55">
        <v>0</v>
      </c>
      <c r="C869" t="s">
        <v>2963</v>
      </c>
      <c r="D869" t="s">
        <v>2963</v>
      </c>
      <c r="E869" s="42">
        <v>44834</v>
      </c>
      <c r="F869">
        <v>141524</v>
      </c>
      <c r="G869" t="s">
        <v>2061</v>
      </c>
      <c r="H869" s="191"/>
      <c r="J869">
        <v>-200000</v>
      </c>
      <c r="K869"/>
      <c r="M869" s="191">
        <f t="shared" si="33"/>
        <v>-0.02</v>
      </c>
      <c r="N869" t="str">
        <f t="shared" si="34"/>
        <v>0</v>
      </c>
    </row>
    <row r="870" spans="1:14">
      <c r="A870" s="55" t="str">
        <f t="shared" si="35"/>
        <v>Y0AG0</v>
      </c>
      <c r="B870" s="55">
        <v>0</v>
      </c>
      <c r="C870" t="s">
        <v>2963</v>
      </c>
      <c r="D870" t="s">
        <v>2963</v>
      </c>
      <c r="E870" s="42">
        <v>44834</v>
      </c>
      <c r="F870">
        <v>141647</v>
      </c>
      <c r="G870" t="s">
        <v>2073</v>
      </c>
      <c r="H870" s="191"/>
      <c r="J870">
        <v>-119000</v>
      </c>
      <c r="K870"/>
      <c r="M870" s="191">
        <f t="shared" si="33"/>
        <v>-1.1900000000000001E-2</v>
      </c>
      <c r="N870" t="str">
        <f t="shared" si="34"/>
        <v>0</v>
      </c>
    </row>
    <row r="871" spans="1:14">
      <c r="A871" s="55" t="str">
        <f t="shared" si="35"/>
        <v>Y0AG0</v>
      </c>
      <c r="B871" s="55">
        <v>0</v>
      </c>
      <c r="C871" t="s">
        <v>2963</v>
      </c>
      <c r="D871" t="s">
        <v>2963</v>
      </c>
      <c r="E871" s="42">
        <v>44834</v>
      </c>
      <c r="F871">
        <v>141653</v>
      </c>
      <c r="G871" t="s">
        <v>2074</v>
      </c>
      <c r="H871" s="191"/>
      <c r="J871">
        <v>0</v>
      </c>
      <c r="K871"/>
      <c r="M871" s="191">
        <f t="shared" si="33"/>
        <v>0</v>
      </c>
      <c r="N871" t="str">
        <f t="shared" si="34"/>
        <v>0</v>
      </c>
    </row>
    <row r="872" spans="1:14">
      <c r="A872" s="55" t="str">
        <f t="shared" si="35"/>
        <v>Y0AG0</v>
      </c>
      <c r="B872" s="55">
        <v>0</v>
      </c>
      <c r="C872" t="s">
        <v>2963</v>
      </c>
      <c r="D872" t="s">
        <v>2963</v>
      </c>
      <c r="E872" s="42">
        <v>44834</v>
      </c>
      <c r="F872">
        <v>141679</v>
      </c>
      <c r="G872" t="s">
        <v>2075</v>
      </c>
      <c r="H872" s="191"/>
      <c r="J872">
        <v>0</v>
      </c>
      <c r="K872"/>
      <c r="M872" s="191">
        <f t="shared" si="33"/>
        <v>0</v>
      </c>
      <c r="N872" t="str">
        <f t="shared" si="34"/>
        <v>0</v>
      </c>
    </row>
    <row r="873" spans="1:14">
      <c r="A873" s="55" t="str">
        <f t="shared" si="35"/>
        <v>Y0AG0</v>
      </c>
      <c r="B873" s="55">
        <v>0</v>
      </c>
      <c r="C873" t="s">
        <v>2963</v>
      </c>
      <c r="D873" t="s">
        <v>2963</v>
      </c>
      <c r="E873" s="42">
        <v>44834</v>
      </c>
      <c r="F873">
        <v>141724</v>
      </c>
      <c r="G873" t="s">
        <v>2076</v>
      </c>
      <c r="H873" s="191"/>
      <c r="J873">
        <v>-7000</v>
      </c>
      <c r="K873"/>
      <c r="M873" s="191">
        <f t="shared" si="33"/>
        <v>-6.9999999999999999E-4</v>
      </c>
      <c r="N873" t="str">
        <f t="shared" si="34"/>
        <v>0</v>
      </c>
    </row>
    <row r="874" spans="1:14">
      <c r="A874" s="55" t="str">
        <f t="shared" si="35"/>
        <v>Y0AG0</v>
      </c>
      <c r="B874" s="55">
        <v>0</v>
      </c>
      <c r="C874" t="s">
        <v>2963</v>
      </c>
      <c r="D874" t="s">
        <v>2963</v>
      </c>
      <c r="E874" s="42">
        <v>44834</v>
      </c>
      <c r="F874">
        <v>141744</v>
      </c>
      <c r="G874" t="s">
        <v>2087</v>
      </c>
      <c r="H874" s="191"/>
      <c r="J874">
        <v>0</v>
      </c>
      <c r="K874"/>
      <c r="M874" s="191">
        <f t="shared" si="33"/>
        <v>0</v>
      </c>
      <c r="N874" t="str">
        <f t="shared" si="34"/>
        <v>0</v>
      </c>
    </row>
    <row r="875" spans="1:14">
      <c r="A875" s="55" t="str">
        <f t="shared" si="35"/>
        <v>Y0AG0</v>
      </c>
      <c r="B875" s="55">
        <v>0</v>
      </c>
      <c r="C875" t="s">
        <v>2963</v>
      </c>
      <c r="D875" t="s">
        <v>2963</v>
      </c>
      <c r="E875" s="42">
        <v>44834</v>
      </c>
      <c r="F875">
        <v>141769</v>
      </c>
      <c r="G875" t="s">
        <v>2105</v>
      </c>
      <c r="H875" s="191"/>
      <c r="J875">
        <v>0</v>
      </c>
      <c r="K875"/>
      <c r="M875" s="191">
        <f t="shared" si="33"/>
        <v>0</v>
      </c>
      <c r="N875" t="str">
        <f t="shared" si="34"/>
        <v>0</v>
      </c>
    </row>
    <row r="876" spans="1:14">
      <c r="A876" s="55" t="str">
        <f t="shared" si="35"/>
        <v>Y0AG0</v>
      </c>
      <c r="B876" s="55">
        <v>0</v>
      </c>
      <c r="C876" t="s">
        <v>2963</v>
      </c>
      <c r="D876" t="s">
        <v>2963</v>
      </c>
      <c r="E876" s="42">
        <v>44834</v>
      </c>
      <c r="F876">
        <v>141779</v>
      </c>
      <c r="G876" t="s">
        <v>2114</v>
      </c>
      <c r="H876" s="191"/>
      <c r="J876">
        <v>-14000</v>
      </c>
      <c r="K876"/>
      <c r="M876" s="191">
        <f t="shared" si="33"/>
        <v>-1.4E-3</v>
      </c>
      <c r="N876" t="str">
        <f t="shared" si="34"/>
        <v>0</v>
      </c>
    </row>
    <row r="877" spans="1:14">
      <c r="A877" s="55" t="str">
        <f t="shared" si="35"/>
        <v>Y0AG0</v>
      </c>
      <c r="B877" s="55">
        <v>0</v>
      </c>
      <c r="C877" t="s">
        <v>2963</v>
      </c>
      <c r="D877" t="s">
        <v>2963</v>
      </c>
      <c r="E877" s="42">
        <v>44834</v>
      </c>
      <c r="F877">
        <v>141789</v>
      </c>
      <c r="G877" t="s">
        <v>2122</v>
      </c>
      <c r="H877" s="191"/>
      <c r="J877">
        <v>0</v>
      </c>
      <c r="K877"/>
      <c r="M877" s="191">
        <f t="shared" ref="M877:M940" si="36">J877/10000000</f>
        <v>0</v>
      </c>
      <c r="N877" t="str">
        <f t="shared" si="34"/>
        <v>0</v>
      </c>
    </row>
    <row r="878" spans="1:14">
      <c r="A878" s="55" t="str">
        <f t="shared" si="35"/>
        <v>Y0AG0</v>
      </c>
      <c r="B878" s="55">
        <v>0</v>
      </c>
      <c r="C878" t="s">
        <v>2963</v>
      </c>
      <c r="D878" t="s">
        <v>2963</v>
      </c>
      <c r="E878" s="42">
        <v>44834</v>
      </c>
      <c r="F878">
        <v>142036</v>
      </c>
      <c r="G878" t="s">
        <v>2127</v>
      </c>
      <c r="H878" s="191"/>
      <c r="J878">
        <v>10000</v>
      </c>
      <c r="K878"/>
      <c r="M878" s="191">
        <f t="shared" si="36"/>
        <v>1E-3</v>
      </c>
      <c r="N878" t="str">
        <f t="shared" ref="N878:N941" si="37">LEFT(B878,1)</f>
        <v>0</v>
      </c>
    </row>
    <row r="879" spans="1:14">
      <c r="A879" s="55" t="str">
        <f t="shared" si="35"/>
        <v>Y0AG0</v>
      </c>
      <c r="B879" s="55">
        <v>0</v>
      </c>
      <c r="C879" t="s">
        <v>2963</v>
      </c>
      <c r="D879" t="s">
        <v>2963</v>
      </c>
      <c r="E879" s="42">
        <v>44834</v>
      </c>
      <c r="F879">
        <v>142044</v>
      </c>
      <c r="G879" t="s">
        <v>2132</v>
      </c>
      <c r="H879" s="191"/>
      <c r="J879">
        <v>50000</v>
      </c>
      <c r="K879"/>
      <c r="M879" s="191">
        <f t="shared" si="36"/>
        <v>5.0000000000000001E-3</v>
      </c>
      <c r="N879" t="str">
        <f t="shared" si="37"/>
        <v>0</v>
      </c>
    </row>
    <row r="880" spans="1:14">
      <c r="A880" s="55" t="str">
        <f t="shared" si="35"/>
        <v>Y0AG0</v>
      </c>
      <c r="B880" s="55">
        <v>0</v>
      </c>
      <c r="C880" t="s">
        <v>2963</v>
      </c>
      <c r="D880" t="s">
        <v>2963</v>
      </c>
      <c r="E880" s="42">
        <v>44834</v>
      </c>
      <c r="F880">
        <v>142075</v>
      </c>
      <c r="G880" t="s">
        <v>2545</v>
      </c>
      <c r="H880" s="191"/>
      <c r="J880">
        <v>686991.35999999999</v>
      </c>
      <c r="K880"/>
      <c r="M880" s="191">
        <f t="shared" si="36"/>
        <v>6.8699135999999994E-2</v>
      </c>
      <c r="N880" t="str">
        <f t="shared" si="37"/>
        <v>0</v>
      </c>
    </row>
    <row r="881" spans="1:14">
      <c r="A881" s="55" t="e">
        <f t="shared" si="35"/>
        <v>#N/A</v>
      </c>
      <c r="B881" s="55" t="e">
        <v>#N/A</v>
      </c>
      <c r="C881" t="s">
        <v>2963</v>
      </c>
      <c r="D881" t="s">
        <v>2963</v>
      </c>
      <c r="E881" s="42">
        <v>44834</v>
      </c>
      <c r="F881">
        <v>142077</v>
      </c>
      <c r="G881" t="s">
        <v>2913</v>
      </c>
      <c r="H881" s="191"/>
      <c r="J881">
        <v>25124392.489999998</v>
      </c>
      <c r="K881"/>
      <c r="M881" s="191">
        <f t="shared" si="36"/>
        <v>2.5124392489999998</v>
      </c>
      <c r="N881" t="e">
        <f t="shared" si="37"/>
        <v>#N/A</v>
      </c>
    </row>
    <row r="882" spans="1:14">
      <c r="A882" s="55" t="str">
        <f t="shared" si="35"/>
        <v>Y0AG0</v>
      </c>
      <c r="B882" s="55">
        <v>0</v>
      </c>
      <c r="C882" t="s">
        <v>2963</v>
      </c>
      <c r="D882" t="s">
        <v>2963</v>
      </c>
      <c r="E882" s="42">
        <v>44834</v>
      </c>
      <c r="F882">
        <v>160101</v>
      </c>
      <c r="G882" t="s">
        <v>2149</v>
      </c>
      <c r="H882" s="191"/>
      <c r="J882">
        <v>62361400.409999996</v>
      </c>
      <c r="K882"/>
      <c r="M882" s="191">
        <f t="shared" si="36"/>
        <v>6.2361400409999996</v>
      </c>
      <c r="N882" t="str">
        <f t="shared" si="37"/>
        <v>0</v>
      </c>
    </row>
    <row r="883" spans="1:14">
      <c r="A883" s="55" t="str">
        <f t="shared" si="35"/>
        <v>Y0AG0</v>
      </c>
      <c r="B883" s="55">
        <v>0</v>
      </c>
      <c r="C883" t="s">
        <v>2963</v>
      </c>
      <c r="D883" t="s">
        <v>2963</v>
      </c>
      <c r="E883" s="42">
        <v>44834</v>
      </c>
      <c r="F883">
        <v>160118</v>
      </c>
      <c r="G883" t="s">
        <v>2152</v>
      </c>
      <c r="H883" s="191"/>
      <c r="J883">
        <v>0</v>
      </c>
      <c r="K883"/>
      <c r="M883" s="191">
        <f t="shared" si="36"/>
        <v>0</v>
      </c>
      <c r="N883" t="str">
        <f t="shared" si="37"/>
        <v>0</v>
      </c>
    </row>
    <row r="884" spans="1:14">
      <c r="A884" s="55" t="str">
        <f t="shared" si="35"/>
        <v>Y0AG0</v>
      </c>
      <c r="B884" s="55">
        <v>0</v>
      </c>
      <c r="C884" t="s">
        <v>2963</v>
      </c>
      <c r="D884" t="s">
        <v>2963</v>
      </c>
      <c r="E884" s="42">
        <v>44834</v>
      </c>
      <c r="F884">
        <v>160202</v>
      </c>
      <c r="G884" t="s">
        <v>2158</v>
      </c>
      <c r="H884" s="191"/>
      <c r="J884">
        <v>0</v>
      </c>
      <c r="K884"/>
      <c r="M884" s="191">
        <f t="shared" si="36"/>
        <v>0</v>
      </c>
      <c r="N884" t="str">
        <f t="shared" si="37"/>
        <v>0</v>
      </c>
    </row>
    <row r="885" spans="1:14">
      <c r="A885" s="55" t="str">
        <f t="shared" si="35"/>
        <v>Y0AG0</v>
      </c>
      <c r="B885" s="55">
        <v>0</v>
      </c>
      <c r="C885" t="s">
        <v>2963</v>
      </c>
      <c r="D885" t="s">
        <v>2963</v>
      </c>
      <c r="E885" s="42">
        <v>44834</v>
      </c>
      <c r="F885">
        <v>160206</v>
      </c>
      <c r="G885" t="s">
        <v>2159</v>
      </c>
      <c r="H885" s="191"/>
      <c r="J885">
        <v>-2645375.1</v>
      </c>
      <c r="K885"/>
      <c r="M885" s="191">
        <f t="shared" si="36"/>
        <v>-0.26453751000000003</v>
      </c>
      <c r="N885" t="str">
        <f t="shared" si="37"/>
        <v>0</v>
      </c>
    </row>
    <row r="886" spans="1:14">
      <c r="A886" s="55" t="str">
        <f t="shared" si="35"/>
        <v>Y0AG0</v>
      </c>
      <c r="B886" s="55">
        <v>0</v>
      </c>
      <c r="C886" t="s">
        <v>2963</v>
      </c>
      <c r="D886" t="s">
        <v>2963</v>
      </c>
      <c r="E886" s="42">
        <v>44834</v>
      </c>
      <c r="F886">
        <v>160207</v>
      </c>
      <c r="G886" t="s">
        <v>2160</v>
      </c>
      <c r="H886" s="191"/>
      <c r="J886">
        <v>0</v>
      </c>
      <c r="K886"/>
      <c r="M886" s="191">
        <f t="shared" si="36"/>
        <v>0</v>
      </c>
      <c r="N886" t="str">
        <f t="shared" si="37"/>
        <v>0</v>
      </c>
    </row>
    <row r="887" spans="1:14">
      <c r="A887" s="55" t="str">
        <f t="shared" si="35"/>
        <v>Y0AG0</v>
      </c>
      <c r="B887" s="55">
        <v>0</v>
      </c>
      <c r="C887" t="s">
        <v>2963</v>
      </c>
      <c r="D887" t="s">
        <v>2963</v>
      </c>
      <c r="E887" s="42">
        <v>44834</v>
      </c>
      <c r="F887">
        <v>160214</v>
      </c>
      <c r="G887" t="s">
        <v>2611</v>
      </c>
      <c r="H887" s="191"/>
      <c r="J887">
        <v>0</v>
      </c>
      <c r="K887"/>
      <c r="M887" s="191">
        <f t="shared" si="36"/>
        <v>0</v>
      </c>
      <c r="N887" t="str">
        <f t="shared" si="37"/>
        <v>0</v>
      </c>
    </row>
    <row r="888" spans="1:14">
      <c r="A888" s="55" t="str">
        <f t="shared" si="35"/>
        <v>Y0AG0</v>
      </c>
      <c r="B888" s="55">
        <v>0</v>
      </c>
      <c r="C888" t="s">
        <v>2963</v>
      </c>
      <c r="D888" t="s">
        <v>2963</v>
      </c>
      <c r="E888" s="42">
        <v>44834</v>
      </c>
      <c r="F888">
        <v>170101</v>
      </c>
      <c r="G888" t="s">
        <v>2163</v>
      </c>
      <c r="H888" s="191"/>
      <c r="J888">
        <v>2358537540.4699998</v>
      </c>
      <c r="K888"/>
      <c r="M888" s="191">
        <f t="shared" si="36"/>
        <v>235.85375404699997</v>
      </c>
      <c r="N888" t="str">
        <f t="shared" si="37"/>
        <v>0</v>
      </c>
    </row>
    <row r="889" spans="1:14">
      <c r="A889" s="55" t="str">
        <f t="shared" si="35"/>
        <v>Y0AG0</v>
      </c>
      <c r="B889" s="55">
        <v>0</v>
      </c>
      <c r="C889" t="s">
        <v>2963</v>
      </c>
      <c r="D889" t="s">
        <v>2963</v>
      </c>
      <c r="E889" s="42">
        <v>44834</v>
      </c>
      <c r="F889">
        <v>201276</v>
      </c>
      <c r="G889" t="s">
        <v>2209</v>
      </c>
      <c r="H889" s="191"/>
      <c r="J889">
        <v>1529604514.98</v>
      </c>
      <c r="K889"/>
      <c r="M889" s="191">
        <f t="shared" si="36"/>
        <v>152.960451498</v>
      </c>
      <c r="N889" t="str">
        <f t="shared" si="37"/>
        <v>0</v>
      </c>
    </row>
    <row r="890" spans="1:14">
      <c r="A890" s="55" t="str">
        <f t="shared" si="35"/>
        <v>Y0AG1.2</v>
      </c>
      <c r="B890" s="55">
        <v>1.2</v>
      </c>
      <c r="C890" t="s">
        <v>2963</v>
      </c>
      <c r="D890" t="s">
        <v>2963</v>
      </c>
      <c r="E890" s="42">
        <v>44834</v>
      </c>
      <c r="F890">
        <v>201277</v>
      </c>
      <c r="G890" t="s">
        <v>2210</v>
      </c>
      <c r="H890" s="191"/>
      <c r="J890">
        <v>-1808833459.47</v>
      </c>
      <c r="K890"/>
      <c r="M890" s="191">
        <f t="shared" si="36"/>
        <v>-180.88334594700001</v>
      </c>
      <c r="N890" t="str">
        <f t="shared" si="37"/>
        <v>1</v>
      </c>
    </row>
    <row r="891" spans="1:14">
      <c r="A891" s="55" t="str">
        <f t="shared" si="35"/>
        <v>Y0AG0</v>
      </c>
      <c r="B891" s="55">
        <v>0</v>
      </c>
      <c r="C891" t="s">
        <v>2963</v>
      </c>
      <c r="D891" t="s">
        <v>2963</v>
      </c>
      <c r="E891" s="42">
        <v>44834</v>
      </c>
      <c r="F891">
        <v>201297</v>
      </c>
      <c r="G891" t="s">
        <v>2211</v>
      </c>
      <c r="H891" s="191"/>
      <c r="J891">
        <v>1710445589.1700001</v>
      </c>
      <c r="K891"/>
      <c r="M891" s="191">
        <f t="shared" si="36"/>
        <v>171.04455891700002</v>
      </c>
      <c r="N891" t="str">
        <f t="shared" si="37"/>
        <v>0</v>
      </c>
    </row>
    <row r="892" spans="1:14">
      <c r="A892" s="55" t="str">
        <f t="shared" si="35"/>
        <v>Y0AG1.2</v>
      </c>
      <c r="B892" s="55">
        <v>1.2</v>
      </c>
      <c r="C892" t="s">
        <v>2963</v>
      </c>
      <c r="D892" t="s">
        <v>2963</v>
      </c>
      <c r="E892" s="42">
        <v>44834</v>
      </c>
      <c r="F892">
        <v>201298</v>
      </c>
      <c r="G892" t="s">
        <v>2212</v>
      </c>
      <c r="H892" s="191"/>
      <c r="J892">
        <v>-553407625.11000001</v>
      </c>
      <c r="K892"/>
      <c r="M892" s="191">
        <f t="shared" si="36"/>
        <v>-55.340762511000001</v>
      </c>
      <c r="N892" t="str">
        <f t="shared" si="37"/>
        <v>1</v>
      </c>
    </row>
    <row r="893" spans="1:14">
      <c r="A893" s="55" t="str">
        <f t="shared" si="35"/>
        <v>Y0AG0</v>
      </c>
      <c r="B893" s="55">
        <v>0</v>
      </c>
      <c r="C893" t="s">
        <v>2963</v>
      </c>
      <c r="D893" t="s">
        <v>2963</v>
      </c>
      <c r="E893" s="42">
        <v>44834</v>
      </c>
      <c r="F893">
        <v>201349</v>
      </c>
      <c r="G893" t="s">
        <v>2224</v>
      </c>
      <c r="H893" s="191"/>
      <c r="J893">
        <v>-16972233.050000001</v>
      </c>
      <c r="K893"/>
      <c r="M893" s="191">
        <f t="shared" si="36"/>
        <v>-1.6972233050000001</v>
      </c>
      <c r="N893" t="str">
        <f t="shared" si="37"/>
        <v>0</v>
      </c>
    </row>
    <row r="894" spans="1:14">
      <c r="A894" s="55" t="str">
        <f t="shared" si="35"/>
        <v>Y0AG0</v>
      </c>
      <c r="B894" s="55">
        <v>0</v>
      </c>
      <c r="C894" t="s">
        <v>2963</v>
      </c>
      <c r="D894" t="s">
        <v>2963</v>
      </c>
      <c r="E894" s="42">
        <v>44834</v>
      </c>
      <c r="F894">
        <v>201351</v>
      </c>
      <c r="G894" t="s">
        <v>2225</v>
      </c>
      <c r="H894" s="191"/>
      <c r="J894">
        <v>-132103729.29000001</v>
      </c>
      <c r="K894"/>
      <c r="M894" s="191">
        <f t="shared" si="36"/>
        <v>-13.210372929</v>
      </c>
      <c r="N894" t="str">
        <f t="shared" si="37"/>
        <v>0</v>
      </c>
    </row>
    <row r="895" spans="1:14">
      <c r="A895" s="55" t="str">
        <f t="shared" si="35"/>
        <v>Y0AG1.2</v>
      </c>
      <c r="B895" s="55">
        <v>1.2</v>
      </c>
      <c r="C895" t="s">
        <v>2963</v>
      </c>
      <c r="D895" t="s">
        <v>2963</v>
      </c>
      <c r="E895" s="42">
        <v>44834</v>
      </c>
      <c r="F895">
        <v>201364</v>
      </c>
      <c r="G895" t="s">
        <v>2232</v>
      </c>
      <c r="H895" s="191"/>
      <c r="J895">
        <v>-17316395.68</v>
      </c>
      <c r="K895"/>
      <c r="M895" s="191">
        <f t="shared" si="36"/>
        <v>-1.7316395680000001</v>
      </c>
      <c r="N895" t="str">
        <f t="shared" si="37"/>
        <v>1</v>
      </c>
    </row>
    <row r="896" spans="1:14">
      <c r="A896" s="55" t="str">
        <f t="shared" si="35"/>
        <v>Y0AG1.2</v>
      </c>
      <c r="B896" s="55">
        <v>1.2</v>
      </c>
      <c r="C896" t="s">
        <v>2963</v>
      </c>
      <c r="D896" t="s">
        <v>2963</v>
      </c>
      <c r="E896" s="42">
        <v>44834</v>
      </c>
      <c r="F896">
        <v>201366</v>
      </c>
      <c r="G896" t="s">
        <v>2233</v>
      </c>
      <c r="H896" s="191"/>
      <c r="J896">
        <v>-150978411.11000001</v>
      </c>
      <c r="K896"/>
      <c r="M896" s="191">
        <f t="shared" si="36"/>
        <v>-15.097841111000001</v>
      </c>
      <c r="N896" t="str">
        <f t="shared" si="37"/>
        <v>1</v>
      </c>
    </row>
    <row r="897" spans="1:14">
      <c r="A897" s="55" t="str">
        <f t="shared" ref="A897:A960" si="38">C897&amp;B897</f>
        <v>Y0AG0</v>
      </c>
      <c r="B897" s="55">
        <v>0</v>
      </c>
      <c r="C897" t="s">
        <v>2963</v>
      </c>
      <c r="D897" t="s">
        <v>2963</v>
      </c>
      <c r="E897" s="42">
        <v>44834</v>
      </c>
      <c r="F897">
        <v>210103</v>
      </c>
      <c r="G897" t="s">
        <v>2240</v>
      </c>
      <c r="H897" s="191"/>
      <c r="J897">
        <v>-7081.54</v>
      </c>
      <c r="K897"/>
      <c r="M897" s="191">
        <f t="shared" si="36"/>
        <v>-7.0815400000000001E-4</v>
      </c>
      <c r="N897" t="str">
        <f t="shared" si="37"/>
        <v>0</v>
      </c>
    </row>
    <row r="898" spans="1:14">
      <c r="A898" s="55" t="str">
        <f t="shared" si="38"/>
        <v>Y0AG0</v>
      </c>
      <c r="B898" s="55">
        <v>0</v>
      </c>
      <c r="C898" t="s">
        <v>2963</v>
      </c>
      <c r="D898" t="s">
        <v>2963</v>
      </c>
      <c r="E898" s="42">
        <v>44834</v>
      </c>
      <c r="F898">
        <v>210117</v>
      </c>
      <c r="G898" t="s">
        <v>2242</v>
      </c>
      <c r="H898" s="191"/>
      <c r="J898">
        <v>-3497701.92</v>
      </c>
      <c r="K898"/>
      <c r="M898" s="191">
        <f t="shared" si="36"/>
        <v>-0.34977019199999998</v>
      </c>
      <c r="N898" t="str">
        <f t="shared" si="37"/>
        <v>0</v>
      </c>
    </row>
    <row r="899" spans="1:14">
      <c r="A899" s="55" t="str">
        <f t="shared" si="38"/>
        <v>Y0AG0</v>
      </c>
      <c r="B899" s="55">
        <v>0</v>
      </c>
      <c r="C899" t="s">
        <v>2963</v>
      </c>
      <c r="D899" t="s">
        <v>2963</v>
      </c>
      <c r="E899" s="42">
        <v>44834</v>
      </c>
      <c r="F899">
        <v>210132</v>
      </c>
      <c r="G899" t="s">
        <v>2244</v>
      </c>
      <c r="H899" s="191"/>
      <c r="J899">
        <v>-1110.55</v>
      </c>
      <c r="K899"/>
      <c r="M899" s="191">
        <f t="shared" si="36"/>
        <v>-1.11055E-4</v>
      </c>
      <c r="N899" t="str">
        <f t="shared" si="37"/>
        <v>0</v>
      </c>
    </row>
    <row r="900" spans="1:14">
      <c r="A900" s="55" t="str">
        <f t="shared" si="38"/>
        <v>Y0AG0</v>
      </c>
      <c r="B900" s="55">
        <v>0</v>
      </c>
      <c r="C900" t="s">
        <v>2963</v>
      </c>
      <c r="D900" t="s">
        <v>2963</v>
      </c>
      <c r="E900" s="42">
        <v>44834</v>
      </c>
      <c r="F900">
        <v>210138</v>
      </c>
      <c r="G900" t="s">
        <v>2791</v>
      </c>
      <c r="H900" s="191"/>
      <c r="J900">
        <v>1225.83</v>
      </c>
      <c r="K900"/>
      <c r="M900" s="191">
        <f t="shared" si="36"/>
        <v>1.22583E-4</v>
      </c>
      <c r="N900" t="str">
        <f t="shared" si="37"/>
        <v>0</v>
      </c>
    </row>
    <row r="901" spans="1:14">
      <c r="A901" s="55" t="str">
        <f t="shared" si="38"/>
        <v>Y0AG0</v>
      </c>
      <c r="B901" s="55">
        <v>0</v>
      </c>
      <c r="C901" t="s">
        <v>2963</v>
      </c>
      <c r="D901" t="s">
        <v>2963</v>
      </c>
      <c r="E901" s="42">
        <v>44834</v>
      </c>
      <c r="F901">
        <v>210140</v>
      </c>
      <c r="G901" t="s">
        <v>2245</v>
      </c>
      <c r="H901" s="191"/>
      <c r="J901">
        <v>-54218.720000000001</v>
      </c>
      <c r="K901"/>
      <c r="M901" s="191">
        <f t="shared" si="36"/>
        <v>-5.4218720000000003E-3</v>
      </c>
      <c r="N901" t="str">
        <f t="shared" si="37"/>
        <v>0</v>
      </c>
    </row>
    <row r="902" spans="1:14">
      <c r="A902" s="55" t="str">
        <f t="shared" si="38"/>
        <v>Y0AG0</v>
      </c>
      <c r="B902" s="55">
        <v>0</v>
      </c>
      <c r="C902" t="s">
        <v>2963</v>
      </c>
      <c r="D902" t="s">
        <v>2963</v>
      </c>
      <c r="E902" s="42">
        <v>44834</v>
      </c>
      <c r="F902">
        <v>210210</v>
      </c>
      <c r="G902" t="s">
        <v>2246</v>
      </c>
      <c r="H902" s="191"/>
      <c r="J902">
        <v>-40107212.149999999</v>
      </c>
      <c r="K902"/>
      <c r="M902" s="191">
        <f t="shared" si="36"/>
        <v>-4.0107212150000002</v>
      </c>
      <c r="N902" t="str">
        <f t="shared" si="37"/>
        <v>0</v>
      </c>
    </row>
    <row r="903" spans="1:14">
      <c r="A903" s="55" t="str">
        <f t="shared" si="38"/>
        <v>Y0AG0</v>
      </c>
      <c r="B903" s="55">
        <v>0</v>
      </c>
      <c r="C903" t="s">
        <v>2963</v>
      </c>
      <c r="D903" t="s">
        <v>2963</v>
      </c>
      <c r="E903" s="42">
        <v>44834</v>
      </c>
      <c r="F903">
        <v>210667</v>
      </c>
      <c r="G903" t="s">
        <v>2862</v>
      </c>
      <c r="H903" s="191"/>
      <c r="J903">
        <v>-20865.009999999998</v>
      </c>
      <c r="K903"/>
      <c r="M903" s="191">
        <f t="shared" si="36"/>
        <v>-2.0865009999999997E-3</v>
      </c>
      <c r="N903" t="str">
        <f t="shared" si="37"/>
        <v>0</v>
      </c>
    </row>
    <row r="904" spans="1:14">
      <c r="A904" s="55" t="str">
        <f t="shared" si="38"/>
        <v>Y0AG0</v>
      </c>
      <c r="B904" s="55">
        <v>0</v>
      </c>
      <c r="C904" t="s">
        <v>2963</v>
      </c>
      <c r="D904" t="s">
        <v>2963</v>
      </c>
      <c r="E904" s="42">
        <v>44834</v>
      </c>
      <c r="F904">
        <v>210766</v>
      </c>
      <c r="G904" t="s">
        <v>2748</v>
      </c>
      <c r="H904" s="191"/>
      <c r="J904">
        <v>4660.63</v>
      </c>
      <c r="K904"/>
      <c r="M904" s="191">
        <f t="shared" si="36"/>
        <v>4.6606300000000001E-4</v>
      </c>
      <c r="N904" t="str">
        <f t="shared" si="37"/>
        <v>0</v>
      </c>
    </row>
    <row r="905" spans="1:14">
      <c r="A905" s="55" t="str">
        <f t="shared" si="38"/>
        <v>Y0AG0</v>
      </c>
      <c r="B905" s="55">
        <v>0</v>
      </c>
      <c r="C905" t="s">
        <v>2963</v>
      </c>
      <c r="D905" t="s">
        <v>2963</v>
      </c>
      <c r="E905" s="42">
        <v>44834</v>
      </c>
      <c r="F905">
        <v>211103</v>
      </c>
      <c r="G905" t="s">
        <v>2249</v>
      </c>
      <c r="H905" s="191"/>
      <c r="J905">
        <v>-1756.42</v>
      </c>
      <c r="K905"/>
      <c r="M905" s="191">
        <f t="shared" si="36"/>
        <v>-1.75642E-4</v>
      </c>
      <c r="N905" t="str">
        <f t="shared" si="37"/>
        <v>0</v>
      </c>
    </row>
    <row r="906" spans="1:14">
      <c r="A906" s="55" t="str">
        <f t="shared" si="38"/>
        <v>Y0AG0</v>
      </c>
      <c r="B906" s="55">
        <v>0</v>
      </c>
      <c r="C906" t="s">
        <v>2963</v>
      </c>
      <c r="D906" t="s">
        <v>2963</v>
      </c>
      <c r="E906" s="42">
        <v>44834</v>
      </c>
      <c r="F906">
        <v>211106</v>
      </c>
      <c r="G906" t="s">
        <v>2250</v>
      </c>
      <c r="H906" s="191"/>
      <c r="J906">
        <v>-1245158.1100000001</v>
      </c>
      <c r="K906"/>
      <c r="M906" s="191">
        <f t="shared" si="36"/>
        <v>-0.124515811</v>
      </c>
      <c r="N906" t="str">
        <f t="shared" si="37"/>
        <v>0</v>
      </c>
    </row>
    <row r="907" spans="1:14">
      <c r="A907" s="55" t="str">
        <f t="shared" si="38"/>
        <v>Y0AG0</v>
      </c>
      <c r="B907" s="55">
        <v>0</v>
      </c>
      <c r="C907" t="s">
        <v>2963</v>
      </c>
      <c r="D907" t="s">
        <v>2963</v>
      </c>
      <c r="E907" s="42">
        <v>44834</v>
      </c>
      <c r="F907">
        <v>211120</v>
      </c>
      <c r="G907" t="s">
        <v>852</v>
      </c>
      <c r="H907" s="191"/>
      <c r="J907">
        <v>-707162.41</v>
      </c>
      <c r="K907"/>
      <c r="M907" s="191">
        <f t="shared" si="36"/>
        <v>-7.0716240999999999E-2</v>
      </c>
      <c r="N907" t="str">
        <f t="shared" si="37"/>
        <v>0</v>
      </c>
    </row>
    <row r="908" spans="1:14">
      <c r="A908" s="55" t="str">
        <f t="shared" si="38"/>
        <v>Y0AG0</v>
      </c>
      <c r="B908" s="55">
        <v>0</v>
      </c>
      <c r="C908" t="s">
        <v>2963</v>
      </c>
      <c r="D908" t="s">
        <v>2963</v>
      </c>
      <c r="E908" s="42">
        <v>44834</v>
      </c>
      <c r="F908">
        <v>211121</v>
      </c>
      <c r="G908" t="s">
        <v>2252</v>
      </c>
      <c r="H908" s="191"/>
      <c r="J908">
        <v>-555344.39</v>
      </c>
      <c r="K908"/>
      <c r="M908" s="191">
        <f t="shared" si="36"/>
        <v>-5.5534438999999998E-2</v>
      </c>
      <c r="N908" t="str">
        <f t="shared" si="37"/>
        <v>0</v>
      </c>
    </row>
    <row r="909" spans="1:14">
      <c r="A909" s="55" t="str">
        <f t="shared" si="38"/>
        <v>Y0AG0</v>
      </c>
      <c r="B909" s="55">
        <v>0</v>
      </c>
      <c r="C909" t="s">
        <v>2963</v>
      </c>
      <c r="D909" t="s">
        <v>2963</v>
      </c>
      <c r="E909" s="42">
        <v>44834</v>
      </c>
      <c r="F909">
        <v>211122</v>
      </c>
      <c r="G909" t="s">
        <v>2253</v>
      </c>
      <c r="H909" s="191"/>
      <c r="J909">
        <v>-1842.63</v>
      </c>
      <c r="K909"/>
      <c r="M909" s="191">
        <f t="shared" si="36"/>
        <v>-1.8426300000000002E-4</v>
      </c>
      <c r="N909" t="str">
        <f t="shared" si="37"/>
        <v>0</v>
      </c>
    </row>
    <row r="910" spans="1:14">
      <c r="A910" s="55" t="str">
        <f t="shared" si="38"/>
        <v>Y0AG0</v>
      </c>
      <c r="B910" s="55">
        <v>0</v>
      </c>
      <c r="C910" t="s">
        <v>2963</v>
      </c>
      <c r="D910" t="s">
        <v>2963</v>
      </c>
      <c r="E910" s="42">
        <v>44834</v>
      </c>
      <c r="F910">
        <v>211146</v>
      </c>
      <c r="G910" t="s">
        <v>2749</v>
      </c>
      <c r="H910" s="191"/>
      <c r="J910">
        <v>-1177295</v>
      </c>
      <c r="K910"/>
      <c r="M910" s="191">
        <f t="shared" si="36"/>
        <v>-0.1177295</v>
      </c>
      <c r="N910" t="str">
        <f t="shared" si="37"/>
        <v>0</v>
      </c>
    </row>
    <row r="911" spans="1:14">
      <c r="A911" s="55" t="str">
        <f t="shared" si="38"/>
        <v>Y0AG0</v>
      </c>
      <c r="B911" s="55">
        <v>0</v>
      </c>
      <c r="C911" t="s">
        <v>2963</v>
      </c>
      <c r="D911" t="s">
        <v>2963</v>
      </c>
      <c r="E911" s="42">
        <v>44834</v>
      </c>
      <c r="F911">
        <v>211165</v>
      </c>
      <c r="G911" t="s">
        <v>2256</v>
      </c>
      <c r="H911" s="191"/>
      <c r="J911">
        <v>-81440</v>
      </c>
      <c r="K911"/>
      <c r="M911" s="191">
        <f t="shared" si="36"/>
        <v>-8.1440000000000002E-3</v>
      </c>
      <c r="N911" t="str">
        <f t="shared" si="37"/>
        <v>0</v>
      </c>
    </row>
    <row r="912" spans="1:14">
      <c r="A912" s="55" t="str">
        <f t="shared" si="38"/>
        <v>Y0AG0</v>
      </c>
      <c r="B912" s="55">
        <v>0</v>
      </c>
      <c r="C912" t="s">
        <v>2963</v>
      </c>
      <c r="D912" t="s">
        <v>2963</v>
      </c>
      <c r="E912" s="42">
        <v>44834</v>
      </c>
      <c r="F912">
        <v>211172</v>
      </c>
      <c r="G912" t="s">
        <v>2262</v>
      </c>
      <c r="H912" s="191"/>
      <c r="J912">
        <v>-1235782.24</v>
      </c>
      <c r="K912"/>
      <c r="M912" s="191">
        <f t="shared" si="36"/>
        <v>-0.123578224</v>
      </c>
      <c r="N912" t="str">
        <f t="shared" si="37"/>
        <v>0</v>
      </c>
    </row>
    <row r="913" spans="1:14">
      <c r="A913" s="55" t="str">
        <f t="shared" si="38"/>
        <v>Y0AG0</v>
      </c>
      <c r="B913" s="55">
        <v>0</v>
      </c>
      <c r="C913" t="s">
        <v>2963</v>
      </c>
      <c r="D913" t="s">
        <v>2963</v>
      </c>
      <c r="E913" s="42">
        <v>44834</v>
      </c>
      <c r="F913">
        <v>211173</v>
      </c>
      <c r="G913" t="s">
        <v>2263</v>
      </c>
      <c r="H913" s="191"/>
      <c r="J913">
        <v>0</v>
      </c>
      <c r="K913"/>
      <c r="M913" s="191">
        <f t="shared" si="36"/>
        <v>0</v>
      </c>
      <c r="N913" t="str">
        <f t="shared" si="37"/>
        <v>0</v>
      </c>
    </row>
    <row r="914" spans="1:14">
      <c r="A914" s="55" t="str">
        <f t="shared" si="38"/>
        <v>Y0AG0</v>
      </c>
      <c r="B914" s="55">
        <v>0</v>
      </c>
      <c r="C914" t="s">
        <v>2963</v>
      </c>
      <c r="D914" t="s">
        <v>2963</v>
      </c>
      <c r="E914" s="42">
        <v>44834</v>
      </c>
      <c r="F914">
        <v>211176</v>
      </c>
      <c r="G914" t="s">
        <v>2266</v>
      </c>
      <c r="H914" s="191"/>
      <c r="J914">
        <v>-11869693.17</v>
      </c>
      <c r="K914"/>
      <c r="M914" s="191">
        <f t="shared" si="36"/>
        <v>-1.186969317</v>
      </c>
      <c r="N914" t="str">
        <f t="shared" si="37"/>
        <v>0</v>
      </c>
    </row>
    <row r="915" spans="1:14">
      <c r="A915" s="55" t="str">
        <f t="shared" si="38"/>
        <v>Y0AG0</v>
      </c>
      <c r="B915" s="55">
        <v>0</v>
      </c>
      <c r="C915" t="s">
        <v>2963</v>
      </c>
      <c r="D915" t="s">
        <v>2963</v>
      </c>
      <c r="E915" s="42">
        <v>44834</v>
      </c>
      <c r="F915">
        <v>211177</v>
      </c>
      <c r="G915" t="s">
        <v>2267</v>
      </c>
      <c r="H915" s="191"/>
      <c r="J915">
        <v>-19599763.649999999</v>
      </c>
      <c r="K915"/>
      <c r="M915" s="191">
        <f t="shared" si="36"/>
        <v>-1.9599763649999999</v>
      </c>
      <c r="N915" t="str">
        <f t="shared" si="37"/>
        <v>0</v>
      </c>
    </row>
    <row r="916" spans="1:14">
      <c r="A916" s="55" t="str">
        <f t="shared" si="38"/>
        <v>Y0AG0</v>
      </c>
      <c r="B916" s="55">
        <v>0</v>
      </c>
      <c r="C916" t="s">
        <v>2963</v>
      </c>
      <c r="D916" t="s">
        <v>2963</v>
      </c>
      <c r="E916" s="42">
        <v>44834</v>
      </c>
      <c r="F916">
        <v>211632</v>
      </c>
      <c r="G916" t="s">
        <v>2543</v>
      </c>
      <c r="H916" s="191"/>
      <c r="J916">
        <v>-72247.67</v>
      </c>
      <c r="K916"/>
      <c r="M916" s="191">
        <f t="shared" si="36"/>
        <v>-7.224767E-3</v>
      </c>
      <c r="N916" t="str">
        <f t="shared" si="37"/>
        <v>0</v>
      </c>
    </row>
    <row r="917" spans="1:14">
      <c r="A917" s="55" t="str">
        <f t="shared" si="38"/>
        <v>Y0AG0</v>
      </c>
      <c r="B917" s="55">
        <v>0</v>
      </c>
      <c r="C917" t="s">
        <v>2963</v>
      </c>
      <c r="D917" t="s">
        <v>2963</v>
      </c>
      <c r="E917" s="42">
        <v>44834</v>
      </c>
      <c r="F917">
        <v>260101</v>
      </c>
      <c r="G917" t="s">
        <v>2271</v>
      </c>
      <c r="H917" s="191"/>
      <c r="J917">
        <v>-110363612.22</v>
      </c>
      <c r="K917"/>
      <c r="M917" s="191">
        <f t="shared" si="36"/>
        <v>-11.036361222</v>
      </c>
      <c r="N917" t="str">
        <f t="shared" si="37"/>
        <v>0</v>
      </c>
    </row>
    <row r="918" spans="1:14">
      <c r="A918" s="55" t="str">
        <f t="shared" si="38"/>
        <v>Y0AG0</v>
      </c>
      <c r="B918" s="55">
        <v>0</v>
      </c>
      <c r="C918" t="s">
        <v>2963</v>
      </c>
      <c r="D918" t="s">
        <v>2963</v>
      </c>
      <c r="E918" s="42">
        <v>44834</v>
      </c>
      <c r="F918">
        <v>260118</v>
      </c>
      <c r="G918" t="s">
        <v>2275</v>
      </c>
      <c r="H918" s="191"/>
      <c r="J918">
        <v>0</v>
      </c>
      <c r="K918"/>
      <c r="M918" s="191">
        <f t="shared" si="36"/>
        <v>0</v>
      </c>
      <c r="N918" t="str">
        <f t="shared" si="37"/>
        <v>0</v>
      </c>
    </row>
    <row r="919" spans="1:14">
      <c r="A919" s="55" t="str">
        <f t="shared" si="38"/>
        <v>Y0AG0</v>
      </c>
      <c r="B919" s="55">
        <v>0</v>
      </c>
      <c r="C919" t="s">
        <v>2963</v>
      </c>
      <c r="D919" t="s">
        <v>2963</v>
      </c>
      <c r="E919" s="42">
        <v>44834</v>
      </c>
      <c r="F919">
        <v>260202</v>
      </c>
      <c r="G919" t="s">
        <v>2281</v>
      </c>
      <c r="H919" s="191"/>
      <c r="J919">
        <v>0</v>
      </c>
      <c r="K919"/>
      <c r="M919" s="191">
        <f t="shared" si="36"/>
        <v>0</v>
      </c>
      <c r="N919" t="str">
        <f t="shared" si="37"/>
        <v>0</v>
      </c>
    </row>
    <row r="920" spans="1:14">
      <c r="A920" s="55" t="str">
        <f t="shared" si="38"/>
        <v>Y0AG0</v>
      </c>
      <c r="B920" s="55">
        <v>0</v>
      </c>
      <c r="C920" t="s">
        <v>2963</v>
      </c>
      <c r="D920" t="s">
        <v>2963</v>
      </c>
      <c r="E920" s="42">
        <v>44834</v>
      </c>
      <c r="F920">
        <v>260221</v>
      </c>
      <c r="G920" t="s">
        <v>2282</v>
      </c>
      <c r="H920" s="191"/>
      <c r="J920">
        <v>-5315378.7300000004</v>
      </c>
      <c r="K920"/>
      <c r="M920" s="191">
        <f t="shared" si="36"/>
        <v>-0.53153787299999999</v>
      </c>
      <c r="N920" t="str">
        <f t="shared" si="37"/>
        <v>0</v>
      </c>
    </row>
    <row r="921" spans="1:14">
      <c r="A921" s="55" t="str">
        <f t="shared" si="38"/>
        <v>Y0AG0</v>
      </c>
      <c r="B921" s="55">
        <v>0</v>
      </c>
      <c r="C921" t="s">
        <v>2963</v>
      </c>
      <c r="D921" t="s">
        <v>2963</v>
      </c>
      <c r="E921" s="42">
        <v>44834</v>
      </c>
      <c r="F921">
        <v>260222</v>
      </c>
      <c r="G921" t="s">
        <v>2283</v>
      </c>
      <c r="H921" s="191"/>
      <c r="J921">
        <v>-12072409.449999999</v>
      </c>
      <c r="K921"/>
      <c r="M921" s="191">
        <f t="shared" si="36"/>
        <v>-1.2072409449999999</v>
      </c>
      <c r="N921" t="str">
        <f t="shared" si="37"/>
        <v>0</v>
      </c>
    </row>
    <row r="922" spans="1:14">
      <c r="A922" s="55" t="str">
        <f t="shared" si="38"/>
        <v>Y0AG0</v>
      </c>
      <c r="B922" s="55">
        <v>0</v>
      </c>
      <c r="C922" t="s">
        <v>2963</v>
      </c>
      <c r="D922" t="s">
        <v>2963</v>
      </c>
      <c r="E922" s="42">
        <v>44834</v>
      </c>
      <c r="F922">
        <v>260802</v>
      </c>
      <c r="G922" t="s">
        <v>2284</v>
      </c>
      <c r="H922" s="191"/>
      <c r="J922">
        <v>-1712.88</v>
      </c>
      <c r="K922"/>
      <c r="M922" s="191">
        <f t="shared" si="36"/>
        <v>-1.7128800000000002E-4</v>
      </c>
      <c r="N922" t="str">
        <f t="shared" si="37"/>
        <v>0</v>
      </c>
    </row>
    <row r="923" spans="1:14">
      <c r="A923" s="55" t="str">
        <f t="shared" si="38"/>
        <v>Y0AG0</v>
      </c>
      <c r="B923" s="55">
        <v>0</v>
      </c>
      <c r="C923" t="s">
        <v>2963</v>
      </c>
      <c r="D923" t="s">
        <v>2963</v>
      </c>
      <c r="E923" s="42">
        <v>44834</v>
      </c>
      <c r="F923">
        <v>260815</v>
      </c>
      <c r="G923" t="s">
        <v>2286</v>
      </c>
      <c r="H923" s="191"/>
      <c r="J923">
        <v>-3153608.37</v>
      </c>
      <c r="K923"/>
      <c r="M923" s="191">
        <f t="shared" si="36"/>
        <v>-0.315360837</v>
      </c>
      <c r="N923" t="str">
        <f t="shared" si="37"/>
        <v>0</v>
      </c>
    </row>
    <row r="924" spans="1:14">
      <c r="A924" s="55" t="str">
        <f t="shared" si="38"/>
        <v>Y0AG0</v>
      </c>
      <c r="B924" s="55">
        <v>0</v>
      </c>
      <c r="C924" t="s">
        <v>2963</v>
      </c>
      <c r="D924" t="s">
        <v>2963</v>
      </c>
      <c r="E924" s="42">
        <v>44834</v>
      </c>
      <c r="F924">
        <v>260836</v>
      </c>
      <c r="G924" t="s">
        <v>2705</v>
      </c>
      <c r="H924" s="191"/>
      <c r="J924">
        <v>-364711.49</v>
      </c>
      <c r="K924"/>
      <c r="M924" s="191">
        <f t="shared" si="36"/>
        <v>-3.6471149000000001E-2</v>
      </c>
      <c r="N924" t="str">
        <f t="shared" si="37"/>
        <v>0</v>
      </c>
    </row>
    <row r="925" spans="1:14">
      <c r="A925" s="55" t="str">
        <f t="shared" si="38"/>
        <v>Y0AG0</v>
      </c>
      <c r="B925" s="55">
        <v>0</v>
      </c>
      <c r="C925" t="s">
        <v>2963</v>
      </c>
      <c r="D925" t="s">
        <v>2963</v>
      </c>
      <c r="E925" s="42">
        <v>44834</v>
      </c>
      <c r="F925">
        <v>260837</v>
      </c>
      <c r="G925" t="s">
        <v>2706</v>
      </c>
      <c r="H925" s="191"/>
      <c r="J925">
        <v>-364711.49</v>
      </c>
      <c r="K925"/>
      <c r="M925" s="191">
        <f t="shared" si="36"/>
        <v>-3.6471149000000001E-2</v>
      </c>
      <c r="N925" t="str">
        <f t="shared" si="37"/>
        <v>0</v>
      </c>
    </row>
    <row r="926" spans="1:14">
      <c r="A926" s="55" t="str">
        <f t="shared" si="38"/>
        <v>Y0AG0</v>
      </c>
      <c r="B926" s="55">
        <v>0</v>
      </c>
      <c r="C926" t="s">
        <v>2963</v>
      </c>
      <c r="D926" t="s">
        <v>2963</v>
      </c>
      <c r="E926" s="42">
        <v>44834</v>
      </c>
      <c r="F926">
        <v>260902</v>
      </c>
      <c r="G926" t="s">
        <v>2287</v>
      </c>
      <c r="H926" s="191"/>
      <c r="J926">
        <v>-0.38</v>
      </c>
      <c r="K926"/>
      <c r="M926" s="191">
        <f t="shared" si="36"/>
        <v>-3.8000000000000003E-8</v>
      </c>
      <c r="N926" t="str">
        <f t="shared" si="37"/>
        <v>0</v>
      </c>
    </row>
    <row r="927" spans="1:14">
      <c r="A927" s="55" t="str">
        <f t="shared" si="38"/>
        <v>Y0AG0</v>
      </c>
      <c r="B927" s="55">
        <v>0</v>
      </c>
      <c r="C927" t="s">
        <v>2963</v>
      </c>
      <c r="D927" t="s">
        <v>2963</v>
      </c>
      <c r="E927" s="42">
        <v>44834</v>
      </c>
      <c r="F927">
        <v>260905</v>
      </c>
      <c r="G927" t="s">
        <v>2288</v>
      </c>
      <c r="H927" s="191"/>
      <c r="J927">
        <v>-3298420.75</v>
      </c>
      <c r="K927"/>
      <c r="M927" s="191">
        <f t="shared" si="36"/>
        <v>-0.32984207500000001</v>
      </c>
      <c r="N927" t="str">
        <f t="shared" si="37"/>
        <v>0</v>
      </c>
    </row>
    <row r="928" spans="1:14">
      <c r="A928" s="55" t="str">
        <f t="shared" si="38"/>
        <v>Y0AG0</v>
      </c>
      <c r="B928" s="55">
        <v>0</v>
      </c>
      <c r="C928" t="s">
        <v>2963</v>
      </c>
      <c r="D928" t="s">
        <v>2963</v>
      </c>
      <c r="E928" s="42">
        <v>44834</v>
      </c>
      <c r="F928">
        <v>260930</v>
      </c>
      <c r="G928" t="s">
        <v>2291</v>
      </c>
      <c r="H928" s="191"/>
      <c r="J928">
        <v>0</v>
      </c>
      <c r="K928"/>
      <c r="M928" s="191">
        <f t="shared" si="36"/>
        <v>0</v>
      </c>
      <c r="N928" t="str">
        <f t="shared" si="37"/>
        <v>0</v>
      </c>
    </row>
    <row r="929" spans="1:14">
      <c r="A929" s="55" t="str">
        <f t="shared" si="38"/>
        <v>Y0AG0</v>
      </c>
      <c r="B929" s="55">
        <v>0</v>
      </c>
      <c r="C929" t="s">
        <v>2963</v>
      </c>
      <c r="D929" t="s">
        <v>2963</v>
      </c>
      <c r="E929" s="42">
        <v>44834</v>
      </c>
      <c r="F929">
        <v>260942</v>
      </c>
      <c r="G929" t="s">
        <v>2292</v>
      </c>
      <c r="H929" s="191"/>
      <c r="J929">
        <v>-4434.51</v>
      </c>
      <c r="K929"/>
      <c r="M929" s="191">
        <f t="shared" si="36"/>
        <v>-4.4345100000000003E-4</v>
      </c>
      <c r="N929" t="str">
        <f t="shared" si="37"/>
        <v>0</v>
      </c>
    </row>
    <row r="930" spans="1:14">
      <c r="A930" s="55" t="str">
        <f t="shared" si="38"/>
        <v>Y0AG0</v>
      </c>
      <c r="B930" s="55">
        <v>0</v>
      </c>
      <c r="C930" t="s">
        <v>2963</v>
      </c>
      <c r="D930" t="s">
        <v>2963</v>
      </c>
      <c r="E930" s="42">
        <v>44834</v>
      </c>
      <c r="F930">
        <v>261026</v>
      </c>
      <c r="G930" t="s">
        <v>2549</v>
      </c>
      <c r="H930" s="191"/>
      <c r="J930">
        <v>-10563812.050000001</v>
      </c>
      <c r="K930"/>
      <c r="M930" s="191">
        <f t="shared" si="36"/>
        <v>-1.0563812050000001</v>
      </c>
      <c r="N930" t="str">
        <f t="shared" si="37"/>
        <v>0</v>
      </c>
    </row>
    <row r="931" spans="1:14">
      <c r="A931" s="55" t="str">
        <f t="shared" si="38"/>
        <v>Y0AG0</v>
      </c>
      <c r="B931" s="55">
        <v>0</v>
      </c>
      <c r="C931" t="s">
        <v>2963</v>
      </c>
      <c r="D931" t="s">
        <v>2963</v>
      </c>
      <c r="E931" s="42">
        <v>44834</v>
      </c>
      <c r="F931">
        <v>261027</v>
      </c>
      <c r="G931" t="s">
        <v>2855</v>
      </c>
      <c r="H931" s="191"/>
      <c r="J931">
        <v>-147004.28</v>
      </c>
      <c r="K931"/>
      <c r="M931" s="191">
        <f t="shared" si="36"/>
        <v>-1.4700428E-2</v>
      </c>
      <c r="N931" t="str">
        <f t="shared" si="37"/>
        <v>0</v>
      </c>
    </row>
    <row r="932" spans="1:14">
      <c r="A932" s="55" t="str">
        <f t="shared" si="38"/>
        <v>Y0AG0</v>
      </c>
      <c r="B932" s="55">
        <v>0</v>
      </c>
      <c r="C932" t="s">
        <v>2963</v>
      </c>
      <c r="D932" t="s">
        <v>2963</v>
      </c>
      <c r="E932" s="42">
        <v>44834</v>
      </c>
      <c r="F932">
        <v>261259</v>
      </c>
      <c r="G932" t="s">
        <v>2707</v>
      </c>
      <c r="H932" s="191"/>
      <c r="J932">
        <v>-3058.23</v>
      </c>
      <c r="K932"/>
      <c r="M932" s="191">
        <f t="shared" si="36"/>
        <v>-3.0582299999999999E-4</v>
      </c>
      <c r="N932" t="str">
        <f t="shared" si="37"/>
        <v>0</v>
      </c>
    </row>
    <row r="933" spans="1:14">
      <c r="A933" s="55" t="str">
        <f t="shared" si="38"/>
        <v>Y0AG0</v>
      </c>
      <c r="B933" s="55">
        <v>0</v>
      </c>
      <c r="C933" t="s">
        <v>2963</v>
      </c>
      <c r="D933" t="s">
        <v>2963</v>
      </c>
      <c r="E933" s="42">
        <v>44834</v>
      </c>
      <c r="F933">
        <v>261260</v>
      </c>
      <c r="G933" t="s">
        <v>2708</v>
      </c>
      <c r="H933" s="191"/>
      <c r="J933">
        <v>-3058.23</v>
      </c>
      <c r="K933"/>
      <c r="M933" s="191">
        <f t="shared" si="36"/>
        <v>-3.0582299999999999E-4</v>
      </c>
      <c r="N933" t="str">
        <f t="shared" si="37"/>
        <v>0</v>
      </c>
    </row>
    <row r="934" spans="1:14">
      <c r="A934" s="55" t="str">
        <f t="shared" si="38"/>
        <v>Y0AG0</v>
      </c>
      <c r="B934" s="55">
        <v>0</v>
      </c>
      <c r="C934" t="s">
        <v>2963</v>
      </c>
      <c r="D934" t="s">
        <v>2963</v>
      </c>
      <c r="E934" s="42">
        <v>44834</v>
      </c>
      <c r="F934">
        <v>261262</v>
      </c>
      <c r="G934" t="s">
        <v>2709</v>
      </c>
      <c r="H934" s="191"/>
      <c r="J934">
        <v>-42004.36</v>
      </c>
      <c r="K934"/>
      <c r="M934" s="191">
        <f t="shared" si="36"/>
        <v>-4.2004360000000001E-3</v>
      </c>
      <c r="N934" t="str">
        <f t="shared" si="37"/>
        <v>0</v>
      </c>
    </row>
    <row r="935" spans="1:14">
      <c r="A935" s="55" t="str">
        <f t="shared" si="38"/>
        <v>Y0AG0</v>
      </c>
      <c r="B935" s="55">
        <v>0</v>
      </c>
      <c r="C935" t="s">
        <v>2963</v>
      </c>
      <c r="D935" t="s">
        <v>2963</v>
      </c>
      <c r="E935" s="42">
        <v>44834</v>
      </c>
      <c r="F935">
        <v>281101</v>
      </c>
      <c r="G935" t="s">
        <v>2296</v>
      </c>
      <c r="H935" s="191"/>
      <c r="J935">
        <v>-15576513363.93</v>
      </c>
      <c r="K935"/>
      <c r="M935" s="191">
        <f t="shared" si="36"/>
        <v>-1557.6513363930001</v>
      </c>
      <c r="N935" t="str">
        <f t="shared" si="37"/>
        <v>0</v>
      </c>
    </row>
    <row r="936" spans="1:14">
      <c r="A936" s="55" t="str">
        <f t="shared" si="38"/>
        <v>Y0AG0</v>
      </c>
      <c r="B936" s="55">
        <v>0</v>
      </c>
      <c r="C936" t="s">
        <v>2963</v>
      </c>
      <c r="D936" t="s">
        <v>2963</v>
      </c>
      <c r="E936" s="42">
        <v>44834</v>
      </c>
      <c r="F936">
        <v>281102</v>
      </c>
      <c r="G936" t="s">
        <v>2544</v>
      </c>
      <c r="H936" s="191"/>
      <c r="J936">
        <v>-1944452857</v>
      </c>
      <c r="K936"/>
      <c r="M936" s="191">
        <f t="shared" si="36"/>
        <v>-194.4452857</v>
      </c>
      <c r="N936" t="str">
        <f t="shared" si="37"/>
        <v>0</v>
      </c>
    </row>
    <row r="937" spans="1:14">
      <c r="A937" s="55" t="str">
        <f t="shared" si="38"/>
        <v>Y0AG0</v>
      </c>
      <c r="B937" s="55">
        <v>0</v>
      </c>
      <c r="C937" t="s">
        <v>2963</v>
      </c>
      <c r="D937" t="s">
        <v>2963</v>
      </c>
      <c r="E937" s="42">
        <v>44834</v>
      </c>
      <c r="F937">
        <v>281166</v>
      </c>
      <c r="G937" t="s">
        <v>2309</v>
      </c>
      <c r="H937" s="191"/>
      <c r="J937">
        <v>-720819499.54999995</v>
      </c>
      <c r="K937"/>
      <c r="M937" s="191">
        <f t="shared" si="36"/>
        <v>-72.081949954999999</v>
      </c>
      <c r="N937" t="str">
        <f t="shared" si="37"/>
        <v>0</v>
      </c>
    </row>
    <row r="938" spans="1:14">
      <c r="A938" s="55" t="str">
        <f t="shared" si="38"/>
        <v>Y0AG0</v>
      </c>
      <c r="B938" s="55">
        <v>0</v>
      </c>
      <c r="C938" t="s">
        <v>2963</v>
      </c>
      <c r="D938" t="s">
        <v>2963</v>
      </c>
      <c r="E938" s="42">
        <v>44834</v>
      </c>
      <c r="F938">
        <v>281167</v>
      </c>
      <c r="G938" t="s">
        <v>2835</v>
      </c>
      <c r="H938" s="191"/>
      <c r="J938">
        <v>2453533846.1399999</v>
      </c>
      <c r="K938"/>
      <c r="M938" s="191">
        <f t="shared" si="36"/>
        <v>245.35338461399999</v>
      </c>
      <c r="N938" t="str">
        <f t="shared" si="37"/>
        <v>0</v>
      </c>
    </row>
    <row r="939" spans="1:14">
      <c r="A939" s="55" t="str">
        <f t="shared" si="38"/>
        <v>Y0AG0</v>
      </c>
      <c r="B939" s="55">
        <v>0</v>
      </c>
      <c r="C939" t="s">
        <v>2963</v>
      </c>
      <c r="D939" t="s">
        <v>2963</v>
      </c>
      <c r="E939" s="42">
        <v>44834</v>
      </c>
      <c r="F939">
        <v>281212</v>
      </c>
      <c r="G939" t="s">
        <v>2314</v>
      </c>
      <c r="H939" s="191"/>
      <c r="J939">
        <v>-261801.28</v>
      </c>
      <c r="K939"/>
      <c r="M939" s="191">
        <f t="shared" si="36"/>
        <v>-2.6180128E-2</v>
      </c>
      <c r="N939" t="str">
        <f t="shared" si="37"/>
        <v>0</v>
      </c>
    </row>
    <row r="940" spans="1:14">
      <c r="A940" s="55" t="str">
        <f t="shared" si="38"/>
        <v>Y0AG0</v>
      </c>
      <c r="B940" s="55">
        <v>0</v>
      </c>
      <c r="C940" t="s">
        <v>2963</v>
      </c>
      <c r="D940" t="s">
        <v>2963</v>
      </c>
      <c r="E940" s="42">
        <v>44834</v>
      </c>
      <c r="F940">
        <v>281290</v>
      </c>
      <c r="G940" t="s">
        <v>2550</v>
      </c>
      <c r="H940" s="191"/>
      <c r="J940">
        <v>-1304336.81</v>
      </c>
      <c r="K940"/>
      <c r="M940" s="191">
        <f t="shared" si="36"/>
        <v>-0.130433681</v>
      </c>
      <c r="N940" t="str">
        <f t="shared" si="37"/>
        <v>0</v>
      </c>
    </row>
    <row r="941" spans="1:14">
      <c r="A941" s="55" t="str">
        <f t="shared" si="38"/>
        <v>Y0AG0</v>
      </c>
      <c r="B941" s="55">
        <v>0</v>
      </c>
      <c r="C941" t="s">
        <v>2963</v>
      </c>
      <c r="D941" t="s">
        <v>2963</v>
      </c>
      <c r="E941" s="42">
        <v>44834</v>
      </c>
      <c r="F941">
        <v>281292</v>
      </c>
      <c r="G941" t="s">
        <v>2551</v>
      </c>
      <c r="H941" s="191"/>
      <c r="J941">
        <v>-338511602.36000001</v>
      </c>
      <c r="K941"/>
      <c r="M941" s="191">
        <f t="shared" ref="M941:M1004" si="39">J941/10000000</f>
        <v>-33.851160235999998</v>
      </c>
      <c r="N941" t="str">
        <f t="shared" si="37"/>
        <v>0</v>
      </c>
    </row>
    <row r="942" spans="1:14">
      <c r="A942" s="55" t="str">
        <f t="shared" si="38"/>
        <v>Y0AG5.3</v>
      </c>
      <c r="B942" s="55">
        <v>5.3</v>
      </c>
      <c r="C942" t="s">
        <v>2963</v>
      </c>
      <c r="D942" t="s">
        <v>2963</v>
      </c>
      <c r="E942" s="42">
        <v>44834</v>
      </c>
      <c r="F942">
        <v>301101</v>
      </c>
      <c r="G942" t="s">
        <v>2333</v>
      </c>
      <c r="H942" s="191"/>
      <c r="J942">
        <v>-825780816.36000001</v>
      </c>
      <c r="K942"/>
      <c r="M942" s="191">
        <f t="shared" si="39"/>
        <v>-82.578081636000007</v>
      </c>
      <c r="N942" t="str">
        <f t="shared" ref="N942:N1005" si="40">LEFT(B942,1)</f>
        <v>5</v>
      </c>
    </row>
    <row r="943" spans="1:14">
      <c r="A943" s="55" t="str">
        <f t="shared" si="38"/>
        <v>Y0AG5.1</v>
      </c>
      <c r="B943" s="55">
        <v>5.0999999999999996</v>
      </c>
      <c r="C943" t="s">
        <v>2963</v>
      </c>
      <c r="D943" t="s">
        <v>2963</v>
      </c>
      <c r="E943" s="42">
        <v>44834</v>
      </c>
      <c r="F943">
        <v>304101</v>
      </c>
      <c r="G943" t="s">
        <v>2344</v>
      </c>
      <c r="H943" s="191"/>
      <c r="J943">
        <v>-74835383</v>
      </c>
      <c r="K943"/>
      <c r="M943" s="191">
        <f t="shared" si="39"/>
        <v>-7.4835383000000002</v>
      </c>
      <c r="N943" t="str">
        <f t="shared" si="40"/>
        <v>5</v>
      </c>
    </row>
    <row r="944" spans="1:14">
      <c r="A944" s="55" t="str">
        <f t="shared" si="38"/>
        <v>Y0AG5.2</v>
      </c>
      <c r="B944" s="55">
        <v>5.2</v>
      </c>
      <c r="C944" t="s">
        <v>2963</v>
      </c>
      <c r="D944" t="s">
        <v>2963</v>
      </c>
      <c r="E944" s="42">
        <v>44834</v>
      </c>
      <c r="F944">
        <v>304213</v>
      </c>
      <c r="G944" t="s">
        <v>2351</v>
      </c>
      <c r="H944" s="191"/>
      <c r="J944">
        <v>-7324838.54</v>
      </c>
      <c r="K944"/>
      <c r="M944" s="191">
        <f t="shared" si="39"/>
        <v>-0.73248385400000005</v>
      </c>
      <c r="N944" t="str">
        <f t="shared" si="40"/>
        <v>5</v>
      </c>
    </row>
    <row r="945" spans="1:14">
      <c r="A945" s="55" t="str">
        <f t="shared" si="38"/>
        <v>Y0AG5.2</v>
      </c>
      <c r="B945" s="55">
        <v>5.2</v>
      </c>
      <c r="C945" t="s">
        <v>2963</v>
      </c>
      <c r="D945" t="s">
        <v>2963</v>
      </c>
      <c r="E945" s="42">
        <v>44834</v>
      </c>
      <c r="F945">
        <v>304232</v>
      </c>
      <c r="G945" t="s">
        <v>2358</v>
      </c>
      <c r="H945" s="191"/>
      <c r="J945">
        <v>-28176.39</v>
      </c>
      <c r="K945"/>
      <c r="M945" s="191">
        <f t="shared" si="39"/>
        <v>-2.8176389999999998E-3</v>
      </c>
      <c r="N945" t="str">
        <f t="shared" si="40"/>
        <v>5</v>
      </c>
    </row>
    <row r="946" spans="1:14">
      <c r="A946" s="55" t="str">
        <f t="shared" si="38"/>
        <v>Y0AG5.5</v>
      </c>
      <c r="B946" s="55">
        <v>5.5</v>
      </c>
      <c r="C946" t="s">
        <v>2963</v>
      </c>
      <c r="D946" t="s">
        <v>2963</v>
      </c>
      <c r="E946" s="42">
        <v>44834</v>
      </c>
      <c r="F946">
        <v>304302</v>
      </c>
      <c r="G946" t="s">
        <v>810</v>
      </c>
      <c r="H946" s="191"/>
      <c r="J946">
        <v>-1093665.52</v>
      </c>
      <c r="K946"/>
      <c r="M946" s="191">
        <f t="shared" si="39"/>
        <v>-0.10936655200000001</v>
      </c>
      <c r="N946" t="str">
        <f t="shared" si="40"/>
        <v>5</v>
      </c>
    </row>
    <row r="947" spans="1:14">
      <c r="A947" s="55" t="str">
        <f t="shared" si="38"/>
        <v>Y0AG5.5</v>
      </c>
      <c r="B947" s="55">
        <v>5.5</v>
      </c>
      <c r="C947" t="s">
        <v>2963</v>
      </c>
      <c r="D947" t="s">
        <v>2963</v>
      </c>
      <c r="E947" s="42">
        <v>44834</v>
      </c>
      <c r="F947">
        <v>304749</v>
      </c>
      <c r="G947" t="s">
        <v>2368</v>
      </c>
      <c r="H947" s="191"/>
      <c r="J947">
        <v>79.61</v>
      </c>
      <c r="K947"/>
      <c r="M947" s="191">
        <f t="shared" si="39"/>
        <v>7.9610000000000005E-6</v>
      </c>
      <c r="N947" t="str">
        <f t="shared" si="40"/>
        <v>5</v>
      </c>
    </row>
    <row r="948" spans="1:14">
      <c r="A948" s="55" t="str">
        <f t="shared" si="38"/>
        <v>Y0AG5.5</v>
      </c>
      <c r="B948" s="55">
        <v>5.5</v>
      </c>
      <c r="C948" t="s">
        <v>2963</v>
      </c>
      <c r="D948" t="s">
        <v>2963</v>
      </c>
      <c r="E948" s="42">
        <v>44834</v>
      </c>
      <c r="F948">
        <v>304751</v>
      </c>
      <c r="G948" t="s">
        <v>2369</v>
      </c>
      <c r="H948" s="191"/>
      <c r="J948">
        <v>8672.36</v>
      </c>
      <c r="K948"/>
      <c r="M948" s="191">
        <f t="shared" si="39"/>
        <v>8.6723600000000007E-4</v>
      </c>
      <c r="N948" t="str">
        <f t="shared" si="40"/>
        <v>5</v>
      </c>
    </row>
    <row r="949" spans="1:14">
      <c r="A949" s="55" t="str">
        <f t="shared" si="38"/>
        <v>Y0AG5.5</v>
      </c>
      <c r="B949" s="55">
        <v>5.5</v>
      </c>
      <c r="C949" t="s">
        <v>2963</v>
      </c>
      <c r="D949" t="s">
        <v>2963</v>
      </c>
      <c r="E949" s="42">
        <v>44834</v>
      </c>
      <c r="F949">
        <v>305101</v>
      </c>
      <c r="G949" t="s">
        <v>2374</v>
      </c>
      <c r="H949" s="191"/>
      <c r="J949">
        <v>-0.44</v>
      </c>
      <c r="K949"/>
      <c r="M949" s="191">
        <f t="shared" si="39"/>
        <v>-4.3999999999999997E-8</v>
      </c>
      <c r="N949" t="str">
        <f t="shared" si="40"/>
        <v>5</v>
      </c>
    </row>
    <row r="950" spans="1:14">
      <c r="A950" s="55" t="str">
        <f t="shared" si="38"/>
        <v>Y0AG5.5</v>
      </c>
      <c r="B950" s="55">
        <v>5.5</v>
      </c>
      <c r="C950" t="s">
        <v>2963</v>
      </c>
      <c r="D950" t="s">
        <v>2963</v>
      </c>
      <c r="E950" s="42">
        <v>44834</v>
      </c>
      <c r="F950">
        <v>305144</v>
      </c>
      <c r="G950" t="s">
        <v>2391</v>
      </c>
      <c r="H950" s="191"/>
      <c r="J950">
        <v>-3952.54</v>
      </c>
      <c r="K950"/>
      <c r="M950" s="191">
        <f t="shared" si="39"/>
        <v>-3.9525399999999999E-4</v>
      </c>
      <c r="N950" t="str">
        <f t="shared" si="40"/>
        <v>5</v>
      </c>
    </row>
    <row r="951" spans="1:14">
      <c r="A951" s="55" t="str">
        <f t="shared" si="38"/>
        <v>Y0AG5.5</v>
      </c>
      <c r="B951" s="55">
        <v>5.5</v>
      </c>
      <c r="C951" t="s">
        <v>2963</v>
      </c>
      <c r="D951" t="s">
        <v>2963</v>
      </c>
      <c r="E951" s="42">
        <v>44834</v>
      </c>
      <c r="F951">
        <v>310115</v>
      </c>
      <c r="G951" t="s">
        <v>2398</v>
      </c>
      <c r="H951" s="191"/>
      <c r="J951">
        <v>5318.46</v>
      </c>
      <c r="K951"/>
      <c r="M951" s="191">
        <f t="shared" si="39"/>
        <v>5.3184599999999999E-4</v>
      </c>
      <c r="N951" t="str">
        <f t="shared" si="40"/>
        <v>5</v>
      </c>
    </row>
    <row r="952" spans="1:14">
      <c r="A952" s="55" t="str">
        <f t="shared" si="38"/>
        <v>Y0AG0</v>
      </c>
      <c r="B952" s="55">
        <v>0</v>
      </c>
      <c r="C952" t="s">
        <v>2963</v>
      </c>
      <c r="D952" t="s">
        <v>2963</v>
      </c>
      <c r="E952" s="42">
        <v>44834</v>
      </c>
      <c r="F952">
        <v>311501</v>
      </c>
      <c r="G952" t="s">
        <v>2402</v>
      </c>
      <c r="H952" s="191"/>
      <c r="J952">
        <v>-414084683.47000003</v>
      </c>
      <c r="K952"/>
      <c r="M952" s="191">
        <f t="shared" si="39"/>
        <v>-41.408468347000003</v>
      </c>
      <c r="N952" t="str">
        <f t="shared" si="40"/>
        <v>0</v>
      </c>
    </row>
    <row r="953" spans="1:14">
      <c r="A953" s="55" t="str">
        <f t="shared" si="38"/>
        <v>Y0AG6.3</v>
      </c>
      <c r="B953" s="55">
        <v>6.3</v>
      </c>
      <c r="C953" t="s">
        <v>2963</v>
      </c>
      <c r="D953" t="s">
        <v>2963</v>
      </c>
      <c r="E953" s="42">
        <v>44834</v>
      </c>
      <c r="F953">
        <v>401201</v>
      </c>
      <c r="G953" t="s">
        <v>2419</v>
      </c>
      <c r="H953" s="191"/>
      <c r="J953">
        <v>220433.24</v>
      </c>
      <c r="K953"/>
      <c r="M953" s="191">
        <f t="shared" si="39"/>
        <v>2.2043324E-2</v>
      </c>
      <c r="N953" t="str">
        <f t="shared" si="40"/>
        <v>6</v>
      </c>
    </row>
    <row r="954" spans="1:14">
      <c r="A954" s="55" t="str">
        <f t="shared" si="38"/>
        <v>Y0AG0</v>
      </c>
      <c r="B954" s="55">
        <v>0</v>
      </c>
      <c r="C954" t="s">
        <v>2963</v>
      </c>
      <c r="D954" t="s">
        <v>2963</v>
      </c>
      <c r="E954" s="42">
        <v>44834</v>
      </c>
      <c r="F954">
        <v>401237</v>
      </c>
      <c r="G954" t="s">
        <v>2428</v>
      </c>
      <c r="H954" s="191"/>
      <c r="J954">
        <v>2070448.51</v>
      </c>
      <c r="K954"/>
      <c r="M954" s="191">
        <f t="shared" si="39"/>
        <v>0.207044851</v>
      </c>
      <c r="N954" t="str">
        <f t="shared" si="40"/>
        <v>0</v>
      </c>
    </row>
    <row r="955" spans="1:14">
      <c r="A955" s="55" t="str">
        <f t="shared" si="38"/>
        <v>Y0AG6.3</v>
      </c>
      <c r="B955" s="55">
        <v>6.3</v>
      </c>
      <c r="C955" t="s">
        <v>2963</v>
      </c>
      <c r="D955" t="s">
        <v>2963</v>
      </c>
      <c r="E955" s="42">
        <v>44834</v>
      </c>
      <c r="F955">
        <v>401301</v>
      </c>
      <c r="G955" t="s">
        <v>2432</v>
      </c>
      <c r="H955" s="191"/>
      <c r="J955">
        <v>5004.42</v>
      </c>
      <c r="K955"/>
      <c r="M955" s="191">
        <f t="shared" si="39"/>
        <v>5.0044200000000003E-4</v>
      </c>
      <c r="N955" t="str">
        <f t="shared" si="40"/>
        <v>6</v>
      </c>
    </row>
    <row r="956" spans="1:14">
      <c r="A956" s="55" t="str">
        <f t="shared" si="38"/>
        <v>Y0AG6.1</v>
      </c>
      <c r="B956" s="55">
        <v>6.1</v>
      </c>
      <c r="C956" t="s">
        <v>2963</v>
      </c>
      <c r="D956" t="s">
        <v>2963</v>
      </c>
      <c r="E956" s="42">
        <v>44834</v>
      </c>
      <c r="F956">
        <v>401501</v>
      </c>
      <c r="G956" t="s">
        <v>676</v>
      </c>
      <c r="H956" s="191"/>
      <c r="J956">
        <v>67867511.489999995</v>
      </c>
      <c r="K956"/>
      <c r="M956" s="191">
        <f t="shared" si="39"/>
        <v>6.7867511489999996</v>
      </c>
      <c r="N956" t="str">
        <f t="shared" si="40"/>
        <v>6</v>
      </c>
    </row>
    <row r="957" spans="1:14">
      <c r="A957" s="55" t="str">
        <f t="shared" si="38"/>
        <v>Y0AG6.2a</v>
      </c>
      <c r="B957" s="55" t="s">
        <v>4602</v>
      </c>
      <c r="C957" t="s">
        <v>2963</v>
      </c>
      <c r="D957" t="s">
        <v>2963</v>
      </c>
      <c r="E957" s="42">
        <v>44834</v>
      </c>
      <c r="F957">
        <v>401508</v>
      </c>
      <c r="G957" t="s">
        <v>2554</v>
      </c>
      <c r="H957" s="191"/>
      <c r="J957">
        <v>3772113.72</v>
      </c>
      <c r="K957"/>
      <c r="M957" s="191">
        <f t="shared" si="39"/>
        <v>0.37721137200000004</v>
      </c>
      <c r="N957" t="str">
        <f t="shared" si="40"/>
        <v>6</v>
      </c>
    </row>
    <row r="958" spans="1:14">
      <c r="A958" s="55" t="str">
        <f t="shared" si="38"/>
        <v>Y0AG6.1</v>
      </c>
      <c r="B958" s="55">
        <v>6.1</v>
      </c>
      <c r="C958" t="s">
        <v>2963</v>
      </c>
      <c r="D958" t="s">
        <v>2963</v>
      </c>
      <c r="E958" s="42">
        <v>44834</v>
      </c>
      <c r="F958">
        <v>401509</v>
      </c>
      <c r="G958" t="s">
        <v>2695</v>
      </c>
      <c r="H958" s="191"/>
      <c r="J958">
        <v>3698394.2</v>
      </c>
      <c r="K958"/>
      <c r="M958" s="191">
        <f t="shared" si="39"/>
        <v>0.36983942000000003</v>
      </c>
      <c r="N958" t="str">
        <f t="shared" si="40"/>
        <v>6</v>
      </c>
    </row>
    <row r="959" spans="1:14">
      <c r="A959" s="55" t="str">
        <f t="shared" si="38"/>
        <v>Y0AG6.3</v>
      </c>
      <c r="B959" s="55">
        <v>6.3</v>
      </c>
      <c r="C959" t="s">
        <v>2963</v>
      </c>
      <c r="D959" t="s">
        <v>2963</v>
      </c>
      <c r="E959" s="42">
        <v>44834</v>
      </c>
      <c r="F959">
        <v>401702</v>
      </c>
      <c r="G959" t="s">
        <v>2686</v>
      </c>
      <c r="H959" s="191"/>
      <c r="J959">
        <v>-10450.25</v>
      </c>
      <c r="K959"/>
      <c r="M959" s="191">
        <f t="shared" si="39"/>
        <v>-1.045025E-3</v>
      </c>
      <c r="N959" t="str">
        <f t="shared" si="40"/>
        <v>6</v>
      </c>
    </row>
    <row r="960" spans="1:14">
      <c r="A960" s="55" t="str">
        <f t="shared" si="38"/>
        <v>Y0AG6.3</v>
      </c>
      <c r="B960" s="55">
        <v>6.3</v>
      </c>
      <c r="C960" t="s">
        <v>2963</v>
      </c>
      <c r="D960" t="s">
        <v>2963</v>
      </c>
      <c r="E960" s="42">
        <v>44834</v>
      </c>
      <c r="F960">
        <v>401703</v>
      </c>
      <c r="G960" t="s">
        <v>2687</v>
      </c>
      <c r="H960" s="191"/>
      <c r="J960">
        <v>-10450.25</v>
      </c>
      <c r="K960"/>
      <c r="M960" s="191">
        <f t="shared" si="39"/>
        <v>-1.045025E-3</v>
      </c>
      <c r="N960" t="str">
        <f t="shared" si="40"/>
        <v>6</v>
      </c>
    </row>
    <row r="961" spans="1:14">
      <c r="A961" s="55" t="str">
        <f t="shared" ref="A961:A1024" si="41">C961&amp;B961</f>
        <v>Y0AG6.3</v>
      </c>
      <c r="B961" s="55">
        <v>6.3</v>
      </c>
      <c r="C961" t="s">
        <v>2963</v>
      </c>
      <c r="D961" t="s">
        <v>2963</v>
      </c>
      <c r="E961" s="42">
        <v>44834</v>
      </c>
      <c r="F961">
        <v>401707</v>
      </c>
      <c r="G961" t="s">
        <v>2680</v>
      </c>
      <c r="H961" s="191"/>
      <c r="J961">
        <v>0</v>
      </c>
      <c r="K961"/>
      <c r="M961" s="191">
        <f t="shared" si="39"/>
        <v>0</v>
      </c>
      <c r="N961" t="str">
        <f t="shared" si="40"/>
        <v>6</v>
      </c>
    </row>
    <row r="962" spans="1:14">
      <c r="A962" s="55" t="str">
        <f t="shared" si="41"/>
        <v>Y0AG6.3</v>
      </c>
      <c r="B962" s="55">
        <v>6.3</v>
      </c>
      <c r="C962" t="s">
        <v>2963</v>
      </c>
      <c r="D962" t="s">
        <v>2963</v>
      </c>
      <c r="E962" s="42">
        <v>44834</v>
      </c>
      <c r="F962">
        <v>401708</v>
      </c>
      <c r="G962" t="s">
        <v>2681</v>
      </c>
      <c r="H962" s="191"/>
      <c r="J962">
        <v>0</v>
      </c>
      <c r="K962"/>
      <c r="M962" s="191">
        <f t="shared" si="39"/>
        <v>0</v>
      </c>
      <c r="N962" t="str">
        <f t="shared" si="40"/>
        <v>6</v>
      </c>
    </row>
    <row r="963" spans="1:14">
      <c r="A963" s="55" t="str">
        <f t="shared" si="41"/>
        <v>Y0AG6.2</v>
      </c>
      <c r="B963" s="55">
        <v>6.2</v>
      </c>
      <c r="C963" t="s">
        <v>2963</v>
      </c>
      <c r="D963" t="s">
        <v>2963</v>
      </c>
      <c r="E963" s="42">
        <v>44834</v>
      </c>
      <c r="F963">
        <v>402106</v>
      </c>
      <c r="G963" t="s">
        <v>2437</v>
      </c>
      <c r="H963" s="191"/>
      <c r="J963">
        <v>25771.73</v>
      </c>
      <c r="K963"/>
      <c r="M963" s="191">
        <f t="shared" si="39"/>
        <v>2.5771729999999999E-3</v>
      </c>
      <c r="N963" t="str">
        <f t="shared" si="40"/>
        <v>6</v>
      </c>
    </row>
    <row r="964" spans="1:14">
      <c r="A964" s="55" t="str">
        <f t="shared" si="41"/>
        <v>Y0AG6.3</v>
      </c>
      <c r="B964" s="55">
        <v>6.3</v>
      </c>
      <c r="C964" t="s">
        <v>2963</v>
      </c>
      <c r="D964" t="s">
        <v>2963</v>
      </c>
      <c r="E964" s="42">
        <v>44834</v>
      </c>
      <c r="F964">
        <v>402113</v>
      </c>
      <c r="G964" t="s">
        <v>2438</v>
      </c>
      <c r="H964" s="191"/>
      <c r="J964">
        <v>4515570.42</v>
      </c>
      <c r="K964"/>
      <c r="M964" s="191">
        <f t="shared" si="39"/>
        <v>0.45155704200000002</v>
      </c>
      <c r="N964" t="str">
        <f t="shared" si="40"/>
        <v>6</v>
      </c>
    </row>
    <row r="965" spans="1:14">
      <c r="A965" s="55" t="str">
        <f t="shared" si="41"/>
        <v>Y0AG6.3</v>
      </c>
      <c r="B965" s="55">
        <v>6.3</v>
      </c>
      <c r="C965" t="s">
        <v>2963</v>
      </c>
      <c r="D965" t="s">
        <v>2963</v>
      </c>
      <c r="E965" s="42">
        <v>44834</v>
      </c>
      <c r="F965">
        <v>402125</v>
      </c>
      <c r="G965" t="s">
        <v>2914</v>
      </c>
      <c r="H965" s="191"/>
      <c r="J965">
        <v>338111.38</v>
      </c>
      <c r="K965"/>
      <c r="M965" s="191">
        <f t="shared" si="39"/>
        <v>3.3811137999999998E-2</v>
      </c>
      <c r="N965" t="str">
        <f t="shared" si="40"/>
        <v>6</v>
      </c>
    </row>
    <row r="966" spans="1:14">
      <c r="A966" s="55" t="str">
        <f t="shared" si="41"/>
        <v>Y0AG6.2a</v>
      </c>
      <c r="B966" s="55" t="s">
        <v>4602</v>
      </c>
      <c r="C966" t="s">
        <v>2963</v>
      </c>
      <c r="D966" t="s">
        <v>2963</v>
      </c>
      <c r="E966" s="42">
        <v>44834</v>
      </c>
      <c r="F966">
        <v>402128</v>
      </c>
      <c r="G966" t="s">
        <v>2440</v>
      </c>
      <c r="H966" s="191"/>
      <c r="J966">
        <v>63638513.909999996</v>
      </c>
      <c r="K966"/>
      <c r="M966" s="191">
        <f t="shared" si="39"/>
        <v>6.3638513909999999</v>
      </c>
      <c r="N966" t="str">
        <f t="shared" si="40"/>
        <v>6</v>
      </c>
    </row>
    <row r="967" spans="1:14">
      <c r="A967" s="55" t="str">
        <f t="shared" si="41"/>
        <v>Y0AG6.3</v>
      </c>
      <c r="B967" s="55">
        <v>6.3</v>
      </c>
      <c r="C967" t="s">
        <v>2963</v>
      </c>
      <c r="D967" t="s">
        <v>2963</v>
      </c>
      <c r="E967" s="42">
        <v>44834</v>
      </c>
      <c r="F967">
        <v>402132</v>
      </c>
      <c r="G967" t="s">
        <v>2441</v>
      </c>
      <c r="H967" s="191"/>
      <c r="J967">
        <v>0</v>
      </c>
      <c r="K967"/>
      <c r="M967" s="191">
        <f t="shared" si="39"/>
        <v>0</v>
      </c>
      <c r="N967" t="str">
        <f t="shared" si="40"/>
        <v>6</v>
      </c>
    </row>
    <row r="968" spans="1:14">
      <c r="A968" s="55" t="str">
        <f t="shared" si="41"/>
        <v>Y0AG6.3</v>
      </c>
      <c r="B968" s="55">
        <v>6.3</v>
      </c>
      <c r="C968" t="s">
        <v>2963</v>
      </c>
      <c r="D968" t="s">
        <v>2963</v>
      </c>
      <c r="E968" s="42">
        <v>44834</v>
      </c>
      <c r="F968">
        <v>402233</v>
      </c>
      <c r="G968" t="s">
        <v>2458</v>
      </c>
      <c r="H968" s="191"/>
      <c r="J968">
        <v>163292.67000000001</v>
      </c>
      <c r="K968"/>
      <c r="M968" s="191">
        <f t="shared" si="39"/>
        <v>1.6329267000000001E-2</v>
      </c>
      <c r="N968" t="str">
        <f t="shared" si="40"/>
        <v>6</v>
      </c>
    </row>
    <row r="969" spans="1:14">
      <c r="A969" s="55" t="str">
        <f t="shared" si="41"/>
        <v>Y0AG6.3</v>
      </c>
      <c r="B969" s="55">
        <v>6.3</v>
      </c>
      <c r="C969" t="s">
        <v>2963</v>
      </c>
      <c r="D969" t="s">
        <v>2963</v>
      </c>
      <c r="E969" s="42">
        <v>44834</v>
      </c>
      <c r="F969">
        <v>402235</v>
      </c>
      <c r="G969" t="s">
        <v>2459</v>
      </c>
      <c r="H969" s="191"/>
      <c r="J969">
        <v>26896.84</v>
      </c>
      <c r="K969"/>
      <c r="M969" s="191">
        <f t="shared" si="39"/>
        <v>2.6896839999999999E-3</v>
      </c>
      <c r="N969" t="str">
        <f t="shared" si="40"/>
        <v>6</v>
      </c>
    </row>
    <row r="970" spans="1:14">
      <c r="A970" s="55" t="str">
        <f t="shared" si="41"/>
        <v>Y0AG6.1</v>
      </c>
      <c r="B970" s="55">
        <v>6.1</v>
      </c>
      <c r="C970" t="s">
        <v>2963</v>
      </c>
      <c r="D970" t="s">
        <v>2963</v>
      </c>
      <c r="E970" s="42">
        <v>44834</v>
      </c>
      <c r="F970">
        <v>402257</v>
      </c>
      <c r="G970" t="s">
        <v>2465</v>
      </c>
      <c r="H970" s="191"/>
      <c r="J970">
        <v>0</v>
      </c>
      <c r="K970"/>
      <c r="M970" s="191">
        <f t="shared" si="39"/>
        <v>0</v>
      </c>
      <c r="N970" t="str">
        <f t="shared" si="40"/>
        <v>6</v>
      </c>
    </row>
    <row r="971" spans="1:14">
      <c r="A971" s="55" t="str">
        <f t="shared" si="41"/>
        <v>Y0AG0</v>
      </c>
      <c r="B971" s="55">
        <v>0</v>
      </c>
      <c r="C971" t="s">
        <v>2963</v>
      </c>
      <c r="D971" t="s">
        <v>2963</v>
      </c>
      <c r="E971" s="42">
        <v>44834</v>
      </c>
      <c r="F971">
        <v>402328</v>
      </c>
      <c r="G971" t="s">
        <v>2478</v>
      </c>
      <c r="H971" s="191"/>
      <c r="J971">
        <v>57528204.850000001</v>
      </c>
      <c r="K971"/>
      <c r="M971" s="191">
        <f t="shared" si="39"/>
        <v>5.752820485</v>
      </c>
      <c r="N971" t="str">
        <f t="shared" si="40"/>
        <v>0</v>
      </c>
    </row>
    <row r="972" spans="1:14">
      <c r="A972" s="55" t="str">
        <f t="shared" si="41"/>
        <v>Y0AG6.3</v>
      </c>
      <c r="B972" s="55">
        <v>6.3</v>
      </c>
      <c r="C972" t="s">
        <v>2963</v>
      </c>
      <c r="D972" t="s">
        <v>2963</v>
      </c>
      <c r="E972" s="42">
        <v>44834</v>
      </c>
      <c r="F972">
        <v>402364</v>
      </c>
      <c r="G972" t="s">
        <v>2483</v>
      </c>
      <c r="H972" s="191"/>
      <c r="J972">
        <v>0</v>
      </c>
      <c r="K972"/>
      <c r="M972" s="191">
        <f t="shared" si="39"/>
        <v>0</v>
      </c>
      <c r="N972" t="str">
        <f t="shared" si="40"/>
        <v>6</v>
      </c>
    </row>
    <row r="973" spans="1:14">
      <c r="A973" s="55" t="str">
        <f t="shared" si="41"/>
        <v>Y0AG6.3</v>
      </c>
      <c r="B973" s="55">
        <v>6.3</v>
      </c>
      <c r="C973" t="s">
        <v>2963</v>
      </c>
      <c r="D973" t="s">
        <v>2963</v>
      </c>
      <c r="E973" s="42">
        <v>44834</v>
      </c>
      <c r="F973">
        <v>402404</v>
      </c>
      <c r="G973" t="s">
        <v>2492</v>
      </c>
      <c r="H973" s="191"/>
      <c r="J973">
        <v>126246.31</v>
      </c>
      <c r="K973"/>
      <c r="M973" s="191">
        <f t="shared" si="39"/>
        <v>1.2624630999999999E-2</v>
      </c>
      <c r="N973" t="str">
        <f t="shared" si="40"/>
        <v>6</v>
      </c>
    </row>
    <row r="974" spans="1:14">
      <c r="A974" s="55" t="str">
        <f t="shared" si="41"/>
        <v>Y0AG5.3</v>
      </c>
      <c r="B974" s="55">
        <v>5.3</v>
      </c>
      <c r="C974" t="s">
        <v>2963</v>
      </c>
      <c r="D974" t="s">
        <v>2963</v>
      </c>
      <c r="E974" s="42">
        <v>44834</v>
      </c>
      <c r="F974">
        <v>440101</v>
      </c>
      <c r="G974" t="s">
        <v>2503</v>
      </c>
      <c r="H974" s="191"/>
      <c r="J974">
        <v>915486496.55999994</v>
      </c>
      <c r="K974"/>
      <c r="M974" s="191">
        <f t="shared" si="39"/>
        <v>91.548649655999995</v>
      </c>
      <c r="N974" t="str">
        <f t="shared" si="40"/>
        <v>5</v>
      </c>
    </row>
    <row r="975" spans="1:14">
      <c r="A975" s="55" t="str">
        <f t="shared" si="41"/>
        <v>Y0AG5.5</v>
      </c>
      <c r="B975" s="55">
        <v>5.5</v>
      </c>
      <c r="C975" t="s">
        <v>2963</v>
      </c>
      <c r="D975" t="s">
        <v>2963</v>
      </c>
      <c r="E975" s="42">
        <v>44834</v>
      </c>
      <c r="F975">
        <v>440225</v>
      </c>
      <c r="G975" t="s">
        <v>2515</v>
      </c>
      <c r="H975" s="191"/>
      <c r="J975">
        <v>-10117.89</v>
      </c>
      <c r="K975"/>
      <c r="M975" s="191">
        <f t="shared" si="39"/>
        <v>-1.0117889999999999E-3</v>
      </c>
      <c r="N975" t="str">
        <f t="shared" si="40"/>
        <v>5</v>
      </c>
    </row>
    <row r="976" spans="1:14">
      <c r="A976" s="55" t="str">
        <f t="shared" si="41"/>
        <v>Y0AG6.3</v>
      </c>
      <c r="B976" s="55">
        <v>6.3</v>
      </c>
      <c r="C976" t="s">
        <v>2963</v>
      </c>
      <c r="D976" t="s">
        <v>2963</v>
      </c>
      <c r="E976" s="42">
        <v>44834</v>
      </c>
      <c r="F976">
        <v>440325</v>
      </c>
      <c r="G976" t="s">
        <v>2517</v>
      </c>
      <c r="H976" s="191"/>
      <c r="J976">
        <v>0</v>
      </c>
      <c r="K976"/>
      <c r="M976" s="191">
        <f t="shared" si="39"/>
        <v>0</v>
      </c>
      <c r="N976" t="str">
        <f t="shared" si="40"/>
        <v>6</v>
      </c>
    </row>
    <row r="977" spans="1:14">
      <c r="A977" s="55" t="str">
        <f t="shared" si="41"/>
        <v>Y0AG6.3</v>
      </c>
      <c r="B977" s="55">
        <v>6.3</v>
      </c>
      <c r="C977" t="s">
        <v>2963</v>
      </c>
      <c r="D977" t="s">
        <v>2963</v>
      </c>
      <c r="E977" s="42">
        <v>44834</v>
      </c>
      <c r="F977">
        <v>440341</v>
      </c>
      <c r="G977" t="s">
        <v>2682</v>
      </c>
      <c r="H977" s="191"/>
      <c r="J977">
        <v>6451399.6799999997</v>
      </c>
      <c r="K977"/>
      <c r="M977" s="191">
        <f t="shared" si="39"/>
        <v>0.64513996799999995</v>
      </c>
      <c r="N977" t="str">
        <f t="shared" si="40"/>
        <v>6</v>
      </c>
    </row>
    <row r="978" spans="1:14">
      <c r="A978" s="55" t="str">
        <f t="shared" si="41"/>
        <v>Y0AG6.3</v>
      </c>
      <c r="B978" s="55">
        <v>6.3</v>
      </c>
      <c r="C978" t="s">
        <v>2963</v>
      </c>
      <c r="D978" t="s">
        <v>2963</v>
      </c>
      <c r="E978" s="42">
        <v>44834</v>
      </c>
      <c r="F978">
        <v>440342</v>
      </c>
      <c r="G978" t="s">
        <v>2683</v>
      </c>
      <c r="H978" s="191"/>
      <c r="J978">
        <v>6451399.6799999997</v>
      </c>
      <c r="K978"/>
      <c r="M978" s="191">
        <f t="shared" si="39"/>
        <v>0.64513996799999995</v>
      </c>
      <c r="N978" t="str">
        <f t="shared" si="40"/>
        <v>6</v>
      </c>
    </row>
    <row r="979" spans="1:14">
      <c r="A979" s="55" t="str">
        <f t="shared" si="41"/>
        <v>Y0AG6.3</v>
      </c>
      <c r="B979" s="55">
        <v>6.3</v>
      </c>
      <c r="C979" t="s">
        <v>2963</v>
      </c>
      <c r="D979" t="s">
        <v>2963</v>
      </c>
      <c r="E979" s="42">
        <v>44834</v>
      </c>
      <c r="F979">
        <v>440416</v>
      </c>
      <c r="G979" t="s">
        <v>664</v>
      </c>
      <c r="H979" s="191"/>
      <c r="J979">
        <v>1235782.55</v>
      </c>
      <c r="K979"/>
      <c r="M979" s="191">
        <f t="shared" si="39"/>
        <v>0.123578255</v>
      </c>
      <c r="N979" t="str">
        <f t="shared" si="40"/>
        <v>6</v>
      </c>
    </row>
    <row r="980" spans="1:14">
      <c r="A980" s="55" t="str">
        <f t="shared" si="41"/>
        <v>Y0AG6.3</v>
      </c>
      <c r="B980" s="55">
        <v>6.3</v>
      </c>
      <c r="C980" t="s">
        <v>2963</v>
      </c>
      <c r="D980" t="s">
        <v>2963</v>
      </c>
      <c r="E980" s="42">
        <v>44834</v>
      </c>
      <c r="F980">
        <v>440485</v>
      </c>
      <c r="G980" t="s">
        <v>2517</v>
      </c>
      <c r="H980" s="191"/>
      <c r="J980">
        <v>0</v>
      </c>
      <c r="K980"/>
      <c r="M980" s="191">
        <f t="shared" si="39"/>
        <v>0</v>
      </c>
      <c r="N980" t="str">
        <f t="shared" si="40"/>
        <v>6</v>
      </c>
    </row>
    <row r="981" spans="1:14">
      <c r="A981" s="55" t="str">
        <f t="shared" si="41"/>
        <v>Y0AG6.3</v>
      </c>
      <c r="B981" s="55">
        <v>6.3</v>
      </c>
      <c r="C981" t="s">
        <v>2963</v>
      </c>
      <c r="D981" t="s">
        <v>2963</v>
      </c>
      <c r="E981" s="42">
        <v>44834</v>
      </c>
      <c r="F981">
        <v>440509</v>
      </c>
      <c r="G981" t="s">
        <v>2524</v>
      </c>
      <c r="H981" s="191"/>
      <c r="J981">
        <v>1479357.67</v>
      </c>
      <c r="K981"/>
      <c r="M981" s="191">
        <f t="shared" si="39"/>
        <v>0.147935767</v>
      </c>
      <c r="N981" t="str">
        <f t="shared" si="40"/>
        <v>6</v>
      </c>
    </row>
    <row r="982" spans="1:14">
      <c r="A982" s="55" t="str">
        <f t="shared" si="41"/>
        <v>Y0AH0</v>
      </c>
      <c r="B982" s="55">
        <v>0</v>
      </c>
      <c r="C982" t="s">
        <v>2890</v>
      </c>
      <c r="D982" t="s">
        <v>2890</v>
      </c>
      <c r="E982" s="42">
        <v>44834</v>
      </c>
      <c r="F982">
        <v>102103</v>
      </c>
      <c r="G982" t="s">
        <v>2006</v>
      </c>
      <c r="H982" s="191"/>
      <c r="J982">
        <v>191932504.84999999</v>
      </c>
      <c r="K982"/>
      <c r="M982" s="191">
        <f t="shared" si="39"/>
        <v>19.193250485</v>
      </c>
      <c r="N982" t="str">
        <f t="shared" si="40"/>
        <v>0</v>
      </c>
    </row>
    <row r="983" spans="1:14">
      <c r="A983" s="55" t="str">
        <f t="shared" si="41"/>
        <v>Y0AH0</v>
      </c>
      <c r="B983" s="55">
        <v>0</v>
      </c>
      <c r="C983" t="s">
        <v>2890</v>
      </c>
      <c r="D983" t="s">
        <v>2890</v>
      </c>
      <c r="E983" s="42">
        <v>44834</v>
      </c>
      <c r="F983">
        <v>102104</v>
      </c>
      <c r="G983" t="s">
        <v>2007</v>
      </c>
      <c r="H983" s="191"/>
      <c r="J983">
        <v>210011865.44999999</v>
      </c>
      <c r="K983"/>
      <c r="M983" s="191">
        <f t="shared" si="39"/>
        <v>21.001186544999999</v>
      </c>
      <c r="N983" t="str">
        <f t="shared" si="40"/>
        <v>0</v>
      </c>
    </row>
    <row r="984" spans="1:14">
      <c r="A984" s="55" t="str">
        <f t="shared" si="41"/>
        <v>Y0AH0</v>
      </c>
      <c r="B984" s="55">
        <v>0</v>
      </c>
      <c r="C984" t="s">
        <v>2890</v>
      </c>
      <c r="D984" t="s">
        <v>2890</v>
      </c>
      <c r="E984" s="42">
        <v>44834</v>
      </c>
      <c r="F984">
        <v>106101</v>
      </c>
      <c r="G984" t="s">
        <v>2769</v>
      </c>
      <c r="H984" s="191"/>
      <c r="J984">
        <v>376354.9</v>
      </c>
      <c r="K984"/>
      <c r="M984" s="191">
        <f t="shared" si="39"/>
        <v>3.7635490000000001E-2</v>
      </c>
      <c r="N984" t="str">
        <f t="shared" si="40"/>
        <v>0</v>
      </c>
    </row>
    <row r="985" spans="1:14">
      <c r="A985" s="55" t="str">
        <f t="shared" si="41"/>
        <v>Y0AH0</v>
      </c>
      <c r="B985" s="55">
        <v>0</v>
      </c>
      <c r="C985" t="s">
        <v>2890</v>
      </c>
      <c r="D985" t="s">
        <v>2890</v>
      </c>
      <c r="E985" s="42">
        <v>44834</v>
      </c>
      <c r="F985">
        <v>106106</v>
      </c>
      <c r="G985" t="s">
        <v>2784</v>
      </c>
      <c r="H985" s="191"/>
      <c r="J985">
        <v>206543.5</v>
      </c>
      <c r="K985"/>
      <c r="M985" s="191">
        <f t="shared" si="39"/>
        <v>2.0654349999999998E-2</v>
      </c>
      <c r="N985" t="str">
        <f t="shared" si="40"/>
        <v>0</v>
      </c>
    </row>
    <row r="986" spans="1:14">
      <c r="A986" s="55" t="str">
        <f t="shared" si="41"/>
        <v>Y0AH0</v>
      </c>
      <c r="B986" s="55">
        <v>0</v>
      </c>
      <c r="C986" t="s">
        <v>2890</v>
      </c>
      <c r="D986" t="s">
        <v>2890</v>
      </c>
      <c r="E986" s="42">
        <v>44834</v>
      </c>
      <c r="F986">
        <v>107106</v>
      </c>
      <c r="G986" t="s">
        <v>2753</v>
      </c>
      <c r="H986" s="191"/>
      <c r="J986">
        <v>0.01</v>
      </c>
      <c r="K986"/>
      <c r="M986" s="191">
        <f t="shared" si="39"/>
        <v>1.0000000000000001E-9</v>
      </c>
      <c r="N986" t="str">
        <f t="shared" si="40"/>
        <v>0</v>
      </c>
    </row>
    <row r="987" spans="1:14">
      <c r="A987" s="55" t="str">
        <f t="shared" si="41"/>
        <v>Y0AH0</v>
      </c>
      <c r="B987" s="55">
        <v>0</v>
      </c>
      <c r="C987" t="s">
        <v>2890</v>
      </c>
      <c r="D987" t="s">
        <v>2890</v>
      </c>
      <c r="E987" s="42">
        <v>44834</v>
      </c>
      <c r="F987">
        <v>111126</v>
      </c>
      <c r="G987" t="s">
        <v>2022</v>
      </c>
      <c r="H987" s="191"/>
      <c r="J987">
        <v>34121.82</v>
      </c>
      <c r="K987"/>
      <c r="M987" s="191">
        <f t="shared" si="39"/>
        <v>3.4121820000000001E-3</v>
      </c>
      <c r="N987" t="str">
        <f t="shared" si="40"/>
        <v>0</v>
      </c>
    </row>
    <row r="988" spans="1:14">
      <c r="A988" s="55" t="str">
        <f t="shared" si="41"/>
        <v>Y0AH0</v>
      </c>
      <c r="B988" s="55">
        <v>0</v>
      </c>
      <c r="C988" t="s">
        <v>2890</v>
      </c>
      <c r="D988" t="s">
        <v>2890</v>
      </c>
      <c r="E988" s="42">
        <v>44834</v>
      </c>
      <c r="F988">
        <v>111181</v>
      </c>
      <c r="G988" t="s">
        <v>2028</v>
      </c>
      <c r="H988" s="191"/>
      <c r="J988">
        <v>441581.64</v>
      </c>
      <c r="K988"/>
      <c r="M988" s="191">
        <f t="shared" si="39"/>
        <v>4.4158164E-2</v>
      </c>
      <c r="N988" t="str">
        <f t="shared" si="40"/>
        <v>0</v>
      </c>
    </row>
    <row r="989" spans="1:14">
      <c r="A989" s="55" t="str">
        <f t="shared" si="41"/>
        <v>Y0AH0</v>
      </c>
      <c r="B989" s="55">
        <v>0</v>
      </c>
      <c r="C989" t="s">
        <v>2890</v>
      </c>
      <c r="D989" t="s">
        <v>2890</v>
      </c>
      <c r="E989" s="42">
        <v>44834</v>
      </c>
      <c r="F989">
        <v>111182</v>
      </c>
      <c r="G989" t="s">
        <v>2029</v>
      </c>
      <c r="H989" s="191"/>
      <c r="J989">
        <v>3779.26</v>
      </c>
      <c r="K989"/>
      <c r="M989" s="191">
        <f t="shared" si="39"/>
        <v>3.77926E-4</v>
      </c>
      <c r="N989" t="str">
        <f t="shared" si="40"/>
        <v>0</v>
      </c>
    </row>
    <row r="990" spans="1:14">
      <c r="A990" s="55" t="str">
        <f t="shared" si="41"/>
        <v>Y0AH0</v>
      </c>
      <c r="B990" s="55">
        <v>0</v>
      </c>
      <c r="C990" t="s">
        <v>2890</v>
      </c>
      <c r="D990" t="s">
        <v>2890</v>
      </c>
      <c r="E990" s="42">
        <v>44834</v>
      </c>
      <c r="F990">
        <v>111183</v>
      </c>
      <c r="G990" t="s">
        <v>2030</v>
      </c>
      <c r="H990" s="191"/>
      <c r="J990">
        <v>21474.11</v>
      </c>
      <c r="K990"/>
      <c r="M990" s="191">
        <f t="shared" si="39"/>
        <v>2.1474110000000001E-3</v>
      </c>
      <c r="N990" t="str">
        <f t="shared" si="40"/>
        <v>0</v>
      </c>
    </row>
    <row r="991" spans="1:14">
      <c r="A991" s="55" t="str">
        <f t="shared" si="41"/>
        <v>Y0AH0</v>
      </c>
      <c r="B991" s="55">
        <v>0</v>
      </c>
      <c r="C991" t="s">
        <v>2890</v>
      </c>
      <c r="D991" t="s">
        <v>2890</v>
      </c>
      <c r="E991" s="42">
        <v>44834</v>
      </c>
      <c r="F991">
        <v>111184</v>
      </c>
      <c r="G991" t="s">
        <v>2031</v>
      </c>
      <c r="H991" s="191"/>
      <c r="J991">
        <v>60648.12</v>
      </c>
      <c r="K991"/>
      <c r="M991" s="191">
        <f t="shared" si="39"/>
        <v>6.0648120000000002E-3</v>
      </c>
      <c r="N991" t="str">
        <f t="shared" si="40"/>
        <v>0</v>
      </c>
    </row>
    <row r="992" spans="1:14">
      <c r="A992" s="55" t="str">
        <f t="shared" si="41"/>
        <v>Y0AH0</v>
      </c>
      <c r="B992" s="55">
        <v>0</v>
      </c>
      <c r="C992" t="s">
        <v>2890</v>
      </c>
      <c r="D992" t="s">
        <v>2890</v>
      </c>
      <c r="E992" s="42">
        <v>44834</v>
      </c>
      <c r="F992">
        <v>111220</v>
      </c>
      <c r="G992" t="s">
        <v>2655</v>
      </c>
      <c r="H992" s="191"/>
      <c r="J992">
        <v>8577069.0600000005</v>
      </c>
      <c r="K992"/>
      <c r="M992" s="191">
        <f t="shared" si="39"/>
        <v>0.8577069060000001</v>
      </c>
      <c r="N992" t="str">
        <f t="shared" si="40"/>
        <v>0</v>
      </c>
    </row>
    <row r="993" spans="1:14">
      <c r="A993" s="55" t="str">
        <f t="shared" si="41"/>
        <v>Y0AH0</v>
      </c>
      <c r="B993" s="55">
        <v>0</v>
      </c>
      <c r="C993" t="s">
        <v>2890</v>
      </c>
      <c r="D993" t="s">
        <v>2890</v>
      </c>
      <c r="E993" s="42">
        <v>44834</v>
      </c>
      <c r="F993">
        <v>111221</v>
      </c>
      <c r="G993" t="s">
        <v>2656</v>
      </c>
      <c r="H993" s="191"/>
      <c r="J993">
        <v>-8577069.0600000005</v>
      </c>
      <c r="K993"/>
      <c r="M993" s="191">
        <f t="shared" si="39"/>
        <v>-0.8577069060000001</v>
      </c>
      <c r="N993" t="str">
        <f t="shared" si="40"/>
        <v>0</v>
      </c>
    </row>
    <row r="994" spans="1:14">
      <c r="A994" s="55" t="str">
        <f t="shared" si="41"/>
        <v>Y0AH0</v>
      </c>
      <c r="B994" s="55">
        <v>0</v>
      </c>
      <c r="C994" t="s">
        <v>2890</v>
      </c>
      <c r="D994" t="s">
        <v>2890</v>
      </c>
      <c r="E994" s="42">
        <v>44834</v>
      </c>
      <c r="F994">
        <v>121116</v>
      </c>
      <c r="G994" t="s">
        <v>2033</v>
      </c>
      <c r="H994" s="191"/>
      <c r="J994">
        <v>3286833.33</v>
      </c>
      <c r="K994"/>
      <c r="M994" s="191">
        <f t="shared" si="39"/>
        <v>0.32868333300000002</v>
      </c>
      <c r="N994" t="str">
        <f t="shared" si="40"/>
        <v>0</v>
      </c>
    </row>
    <row r="995" spans="1:14">
      <c r="A995" s="55" t="str">
        <f t="shared" si="41"/>
        <v>Y0AH0</v>
      </c>
      <c r="B995" s="55">
        <v>0</v>
      </c>
      <c r="C995" t="s">
        <v>2890</v>
      </c>
      <c r="D995" t="s">
        <v>2890</v>
      </c>
      <c r="E995" s="42">
        <v>44834</v>
      </c>
      <c r="F995">
        <v>141280</v>
      </c>
      <c r="G995" t="s">
        <v>2036</v>
      </c>
      <c r="H995" s="191"/>
      <c r="J995">
        <v>404555.16</v>
      </c>
      <c r="K995"/>
      <c r="M995" s="191">
        <f t="shared" si="39"/>
        <v>4.0455515999999997E-2</v>
      </c>
      <c r="N995" t="str">
        <f t="shared" si="40"/>
        <v>0</v>
      </c>
    </row>
    <row r="996" spans="1:14">
      <c r="A996" s="55" t="str">
        <f t="shared" si="41"/>
        <v>Y0AH0</v>
      </c>
      <c r="B996" s="55">
        <v>0</v>
      </c>
      <c r="C996" t="s">
        <v>2890</v>
      </c>
      <c r="D996" t="s">
        <v>2890</v>
      </c>
      <c r="E996" s="42">
        <v>44834</v>
      </c>
      <c r="F996">
        <v>141366</v>
      </c>
      <c r="G996" t="s">
        <v>2857</v>
      </c>
      <c r="H996" s="191"/>
      <c r="J996">
        <v>-0.01</v>
      </c>
      <c r="K996"/>
      <c r="M996" s="191">
        <f t="shared" si="39"/>
        <v>-1.0000000000000001E-9</v>
      </c>
      <c r="N996" t="str">
        <f t="shared" si="40"/>
        <v>0</v>
      </c>
    </row>
    <row r="997" spans="1:14">
      <c r="A997" s="55" t="str">
        <f t="shared" si="41"/>
        <v>Y0AH0</v>
      </c>
      <c r="B997" s="55">
        <v>0</v>
      </c>
      <c r="C997" t="s">
        <v>2890</v>
      </c>
      <c r="D997" t="s">
        <v>2890</v>
      </c>
      <c r="E997" s="42">
        <v>44834</v>
      </c>
      <c r="F997">
        <v>141382</v>
      </c>
      <c r="G997" t="s">
        <v>2052</v>
      </c>
      <c r="H997" s="191"/>
      <c r="J997">
        <v>0</v>
      </c>
      <c r="K997"/>
      <c r="M997" s="191">
        <f t="shared" si="39"/>
        <v>0</v>
      </c>
      <c r="N997" t="str">
        <f t="shared" si="40"/>
        <v>0</v>
      </c>
    </row>
    <row r="998" spans="1:14">
      <c r="A998" s="55" t="str">
        <f t="shared" si="41"/>
        <v>Y0AH0</v>
      </c>
      <c r="B998" s="55">
        <v>0</v>
      </c>
      <c r="C998" t="s">
        <v>2890</v>
      </c>
      <c r="D998" t="s">
        <v>2890</v>
      </c>
      <c r="E998" s="42">
        <v>44834</v>
      </c>
      <c r="F998">
        <v>141398</v>
      </c>
      <c r="G998" t="s">
        <v>2911</v>
      </c>
      <c r="H998" s="191"/>
      <c r="J998">
        <v>0</v>
      </c>
      <c r="K998"/>
      <c r="M998" s="191">
        <f t="shared" si="39"/>
        <v>0</v>
      </c>
      <c r="N998" t="str">
        <f t="shared" si="40"/>
        <v>0</v>
      </c>
    </row>
    <row r="999" spans="1:14">
      <c r="A999" s="55" t="str">
        <f t="shared" si="41"/>
        <v>Y0AH0</v>
      </c>
      <c r="B999" s="55">
        <v>0</v>
      </c>
      <c r="C999" t="s">
        <v>2890</v>
      </c>
      <c r="D999" t="s">
        <v>2890</v>
      </c>
      <c r="E999" s="42">
        <v>44834</v>
      </c>
      <c r="F999">
        <v>141744</v>
      </c>
      <c r="G999" t="s">
        <v>2087</v>
      </c>
      <c r="H999" s="191"/>
      <c r="J999">
        <v>0</v>
      </c>
      <c r="K999"/>
      <c r="M999" s="191">
        <f t="shared" si="39"/>
        <v>0</v>
      </c>
      <c r="N999" t="str">
        <f t="shared" si="40"/>
        <v>0</v>
      </c>
    </row>
    <row r="1000" spans="1:14">
      <c r="A1000" s="55" t="str">
        <f t="shared" si="41"/>
        <v>Y0AH0</v>
      </c>
      <c r="B1000" s="55">
        <v>0</v>
      </c>
      <c r="C1000" t="s">
        <v>2890</v>
      </c>
      <c r="D1000" t="s">
        <v>2890</v>
      </c>
      <c r="E1000" s="42">
        <v>44834</v>
      </c>
      <c r="F1000">
        <v>142036</v>
      </c>
      <c r="G1000" t="s">
        <v>2127</v>
      </c>
      <c r="H1000" s="191"/>
      <c r="J1000">
        <v>10000</v>
      </c>
      <c r="K1000"/>
      <c r="M1000" s="191">
        <f t="shared" si="39"/>
        <v>1E-3</v>
      </c>
      <c r="N1000" t="str">
        <f t="shared" si="40"/>
        <v>0</v>
      </c>
    </row>
    <row r="1001" spans="1:14">
      <c r="A1001" s="55" t="str">
        <f t="shared" si="41"/>
        <v>Y0AH0</v>
      </c>
      <c r="B1001" s="55">
        <v>0</v>
      </c>
      <c r="C1001" t="s">
        <v>2890</v>
      </c>
      <c r="D1001" t="s">
        <v>2890</v>
      </c>
      <c r="E1001" s="42">
        <v>44834</v>
      </c>
      <c r="F1001">
        <v>142075</v>
      </c>
      <c r="G1001" t="s">
        <v>2545</v>
      </c>
      <c r="H1001" s="191"/>
      <c r="J1001">
        <v>4452255.2699999996</v>
      </c>
      <c r="K1001"/>
      <c r="M1001" s="191">
        <f t="shared" si="39"/>
        <v>0.44522552699999995</v>
      </c>
      <c r="N1001" t="str">
        <f t="shared" si="40"/>
        <v>0</v>
      </c>
    </row>
    <row r="1002" spans="1:14">
      <c r="A1002" s="55" t="e">
        <f t="shared" si="41"/>
        <v>#N/A</v>
      </c>
      <c r="B1002" s="55" t="e">
        <v>#N/A</v>
      </c>
      <c r="C1002" t="s">
        <v>2890</v>
      </c>
      <c r="D1002" t="s">
        <v>2890</v>
      </c>
      <c r="E1002" s="42">
        <v>44834</v>
      </c>
      <c r="F1002">
        <v>142077</v>
      </c>
      <c r="G1002" t="s">
        <v>2913</v>
      </c>
      <c r="H1002" s="191"/>
      <c r="J1002">
        <v>140378.64000000001</v>
      </c>
      <c r="K1002"/>
      <c r="M1002" s="191">
        <f t="shared" si="39"/>
        <v>1.4037864000000001E-2</v>
      </c>
      <c r="N1002" t="e">
        <f t="shared" si="40"/>
        <v>#N/A</v>
      </c>
    </row>
    <row r="1003" spans="1:14">
      <c r="A1003" s="55" t="str">
        <f t="shared" si="41"/>
        <v>Y0AH0</v>
      </c>
      <c r="B1003" s="55">
        <v>0</v>
      </c>
      <c r="C1003" t="s">
        <v>2890</v>
      </c>
      <c r="D1003" t="s">
        <v>2890</v>
      </c>
      <c r="E1003" s="42">
        <v>44834</v>
      </c>
      <c r="F1003">
        <v>160118</v>
      </c>
      <c r="G1003" t="s">
        <v>2152</v>
      </c>
      <c r="H1003" s="191"/>
      <c r="J1003">
        <v>0</v>
      </c>
      <c r="K1003"/>
      <c r="M1003" s="191">
        <f t="shared" si="39"/>
        <v>0</v>
      </c>
      <c r="N1003" t="str">
        <f t="shared" si="40"/>
        <v>0</v>
      </c>
    </row>
    <row r="1004" spans="1:14">
      <c r="A1004" s="55" t="str">
        <f t="shared" si="41"/>
        <v>Y0AH0</v>
      </c>
      <c r="B1004" s="55">
        <v>0</v>
      </c>
      <c r="C1004" t="s">
        <v>2890</v>
      </c>
      <c r="D1004" t="s">
        <v>2890</v>
      </c>
      <c r="E1004" s="42">
        <v>44834</v>
      </c>
      <c r="F1004">
        <v>160123</v>
      </c>
      <c r="G1004" t="s">
        <v>2156</v>
      </c>
      <c r="H1004" s="191"/>
      <c r="J1004">
        <v>0</v>
      </c>
      <c r="K1004"/>
      <c r="M1004" s="191">
        <f t="shared" si="39"/>
        <v>0</v>
      </c>
      <c r="N1004" t="str">
        <f t="shared" si="40"/>
        <v>0</v>
      </c>
    </row>
    <row r="1005" spans="1:14">
      <c r="A1005" s="55" t="str">
        <f t="shared" si="41"/>
        <v>Y0AH0</v>
      </c>
      <c r="B1005" s="55">
        <v>0</v>
      </c>
      <c r="C1005" t="s">
        <v>2890</v>
      </c>
      <c r="D1005" t="s">
        <v>2890</v>
      </c>
      <c r="E1005" s="42">
        <v>44834</v>
      </c>
      <c r="F1005">
        <v>160202</v>
      </c>
      <c r="G1005" t="s">
        <v>2158</v>
      </c>
      <c r="H1005" s="191"/>
      <c r="J1005">
        <v>0</v>
      </c>
      <c r="K1005"/>
      <c r="M1005" s="191">
        <f t="shared" ref="M1005:M1068" si="42">J1005/10000000</f>
        <v>0</v>
      </c>
      <c r="N1005" t="str">
        <f t="shared" si="40"/>
        <v>0</v>
      </c>
    </row>
    <row r="1006" spans="1:14">
      <c r="A1006" s="55" t="str">
        <f t="shared" si="41"/>
        <v>Y0AH0</v>
      </c>
      <c r="B1006" s="55">
        <v>0</v>
      </c>
      <c r="C1006" t="s">
        <v>2890</v>
      </c>
      <c r="D1006" t="s">
        <v>2890</v>
      </c>
      <c r="E1006" s="42">
        <v>44834</v>
      </c>
      <c r="F1006">
        <v>160206</v>
      </c>
      <c r="G1006" t="s">
        <v>2159</v>
      </c>
      <c r="H1006" s="191"/>
      <c r="J1006">
        <v>0.78</v>
      </c>
      <c r="K1006"/>
      <c r="M1006" s="191">
        <f t="shared" si="42"/>
        <v>7.7999999999999997E-8</v>
      </c>
      <c r="N1006" t="str">
        <f t="shared" ref="N1006:N1069" si="43">LEFT(B1006,1)</f>
        <v>0</v>
      </c>
    </row>
    <row r="1007" spans="1:14">
      <c r="A1007" s="55" t="str">
        <f t="shared" si="41"/>
        <v>Y0AH0</v>
      </c>
      <c r="B1007" s="55">
        <v>0</v>
      </c>
      <c r="C1007" t="s">
        <v>2890</v>
      </c>
      <c r="D1007" t="s">
        <v>2890</v>
      </c>
      <c r="E1007" s="42">
        <v>44834</v>
      </c>
      <c r="F1007">
        <v>170129</v>
      </c>
      <c r="G1007" t="s">
        <v>2170</v>
      </c>
      <c r="H1007" s="191"/>
      <c r="J1007">
        <v>-2968479.85</v>
      </c>
      <c r="K1007"/>
      <c r="M1007" s="191">
        <f t="shared" si="42"/>
        <v>-0.29684798500000004</v>
      </c>
      <c r="N1007" t="str">
        <f t="shared" si="43"/>
        <v>0</v>
      </c>
    </row>
    <row r="1008" spans="1:14">
      <c r="A1008" s="55" t="str">
        <f t="shared" si="41"/>
        <v>Y0AH1.2</v>
      </c>
      <c r="B1008" s="55">
        <v>1.2</v>
      </c>
      <c r="C1008" t="s">
        <v>2890</v>
      </c>
      <c r="D1008" t="s">
        <v>2890</v>
      </c>
      <c r="E1008" s="42">
        <v>44834</v>
      </c>
      <c r="F1008">
        <v>201181</v>
      </c>
      <c r="G1008" t="s">
        <v>2181</v>
      </c>
      <c r="H1008" s="191"/>
      <c r="J1008">
        <v>0.56000000000000005</v>
      </c>
      <c r="K1008"/>
      <c r="M1008" s="191">
        <f t="shared" si="42"/>
        <v>5.6000000000000005E-8</v>
      </c>
      <c r="N1008" t="str">
        <f t="shared" si="43"/>
        <v>1</v>
      </c>
    </row>
    <row r="1009" spans="1:14">
      <c r="A1009" s="55" t="str">
        <f t="shared" si="41"/>
        <v>Y0AH1.2</v>
      </c>
      <c r="B1009" s="55">
        <v>1.2</v>
      </c>
      <c r="C1009" t="s">
        <v>2890</v>
      </c>
      <c r="D1009" t="s">
        <v>2890</v>
      </c>
      <c r="E1009" s="42">
        <v>44834</v>
      </c>
      <c r="F1009">
        <v>201182</v>
      </c>
      <c r="G1009" t="s">
        <v>2182</v>
      </c>
      <c r="H1009" s="191"/>
      <c r="J1009">
        <v>-113622368.98</v>
      </c>
      <c r="K1009"/>
      <c r="M1009" s="191">
        <f t="shared" si="42"/>
        <v>-11.362236898000001</v>
      </c>
      <c r="N1009" t="str">
        <f t="shared" si="43"/>
        <v>1</v>
      </c>
    </row>
    <row r="1010" spans="1:14">
      <c r="A1010" s="55" t="str">
        <f t="shared" si="41"/>
        <v>Y0AH1.2</v>
      </c>
      <c r="B1010" s="55">
        <v>1.2</v>
      </c>
      <c r="C1010" t="s">
        <v>2890</v>
      </c>
      <c r="D1010" t="s">
        <v>2890</v>
      </c>
      <c r="E1010" s="42">
        <v>44834</v>
      </c>
      <c r="F1010">
        <v>201185</v>
      </c>
      <c r="G1010" t="s">
        <v>2183</v>
      </c>
      <c r="H1010" s="191"/>
      <c r="J1010">
        <v>0.86</v>
      </c>
      <c r="K1010"/>
      <c r="M1010" s="191">
        <f t="shared" si="42"/>
        <v>8.6000000000000002E-8</v>
      </c>
      <c r="N1010" t="str">
        <f t="shared" si="43"/>
        <v>1</v>
      </c>
    </row>
    <row r="1011" spans="1:14">
      <c r="A1011" s="55" t="str">
        <f t="shared" si="41"/>
        <v>Y0AH0</v>
      </c>
      <c r="B1011" s="55">
        <v>0</v>
      </c>
      <c r="C1011" t="s">
        <v>2890</v>
      </c>
      <c r="D1011" t="s">
        <v>2890</v>
      </c>
      <c r="E1011" s="42">
        <v>44834</v>
      </c>
      <c r="F1011">
        <v>201187</v>
      </c>
      <c r="G1011" t="s">
        <v>2184</v>
      </c>
      <c r="H1011" s="191"/>
      <c r="J1011">
        <v>2389015.75</v>
      </c>
      <c r="K1011"/>
      <c r="M1011" s="191">
        <f t="shared" si="42"/>
        <v>0.238901575</v>
      </c>
      <c r="N1011" t="str">
        <f t="shared" si="43"/>
        <v>0</v>
      </c>
    </row>
    <row r="1012" spans="1:14">
      <c r="A1012" s="55" t="str">
        <f t="shared" si="41"/>
        <v>Y0AH0</v>
      </c>
      <c r="B1012" s="55">
        <v>0</v>
      </c>
      <c r="C1012" t="s">
        <v>2890</v>
      </c>
      <c r="D1012" t="s">
        <v>2890</v>
      </c>
      <c r="E1012" s="42">
        <v>44834</v>
      </c>
      <c r="F1012">
        <v>201188</v>
      </c>
      <c r="G1012" t="s">
        <v>2185</v>
      </c>
      <c r="H1012" s="191"/>
      <c r="J1012">
        <v>577580.59</v>
      </c>
      <c r="K1012"/>
      <c r="M1012" s="191">
        <f t="shared" si="42"/>
        <v>5.7758058999999994E-2</v>
      </c>
      <c r="N1012" t="str">
        <f t="shared" si="43"/>
        <v>0</v>
      </c>
    </row>
    <row r="1013" spans="1:14">
      <c r="A1013" s="55" t="str">
        <f t="shared" si="41"/>
        <v>Y0AH1.2</v>
      </c>
      <c r="B1013" s="55">
        <v>1.2</v>
      </c>
      <c r="C1013" t="s">
        <v>2890</v>
      </c>
      <c r="D1013" t="s">
        <v>2890</v>
      </c>
      <c r="E1013" s="42">
        <v>44834</v>
      </c>
      <c r="F1013">
        <v>201189</v>
      </c>
      <c r="G1013" t="s">
        <v>2186</v>
      </c>
      <c r="H1013" s="191"/>
      <c r="J1013">
        <v>-7889251.0800000001</v>
      </c>
      <c r="K1013"/>
      <c r="M1013" s="191">
        <f t="shared" si="42"/>
        <v>-0.78892510800000004</v>
      </c>
      <c r="N1013" t="str">
        <f t="shared" si="43"/>
        <v>1</v>
      </c>
    </row>
    <row r="1014" spans="1:14">
      <c r="A1014" s="55" t="str">
        <f t="shared" si="41"/>
        <v>Y0AH0</v>
      </c>
      <c r="B1014" s="55">
        <v>0</v>
      </c>
      <c r="C1014" t="s">
        <v>2890</v>
      </c>
      <c r="D1014" t="s">
        <v>2890</v>
      </c>
      <c r="E1014" s="42">
        <v>44834</v>
      </c>
      <c r="F1014">
        <v>201191</v>
      </c>
      <c r="G1014" t="s">
        <v>2187</v>
      </c>
      <c r="H1014" s="191"/>
      <c r="J1014">
        <v>393800.5</v>
      </c>
      <c r="K1014"/>
      <c r="M1014" s="191">
        <f t="shared" si="42"/>
        <v>3.938005E-2</v>
      </c>
      <c r="N1014" t="str">
        <f t="shared" si="43"/>
        <v>0</v>
      </c>
    </row>
    <row r="1015" spans="1:14">
      <c r="A1015" s="55" t="str">
        <f t="shared" si="41"/>
        <v>Y0AH0</v>
      </c>
      <c r="B1015" s="55">
        <v>0</v>
      </c>
      <c r="C1015" t="s">
        <v>2890</v>
      </c>
      <c r="D1015" t="s">
        <v>2890</v>
      </c>
      <c r="E1015" s="42">
        <v>44834</v>
      </c>
      <c r="F1015">
        <v>201192</v>
      </c>
      <c r="G1015" t="s">
        <v>2188</v>
      </c>
      <c r="H1015" s="191"/>
      <c r="J1015">
        <v>-3242888.14</v>
      </c>
      <c r="K1015"/>
      <c r="M1015" s="191">
        <f t="shared" si="42"/>
        <v>-0.32428881400000004</v>
      </c>
      <c r="N1015" t="str">
        <f t="shared" si="43"/>
        <v>0</v>
      </c>
    </row>
    <row r="1016" spans="1:14">
      <c r="A1016" s="55" t="str">
        <f t="shared" si="41"/>
        <v>Y0AH0</v>
      </c>
      <c r="B1016" s="55">
        <v>0</v>
      </c>
      <c r="C1016" t="s">
        <v>2890</v>
      </c>
      <c r="D1016" t="s">
        <v>2890</v>
      </c>
      <c r="E1016" s="42">
        <v>44834</v>
      </c>
      <c r="F1016">
        <v>201246</v>
      </c>
      <c r="G1016" t="s">
        <v>2634</v>
      </c>
      <c r="H1016" s="191"/>
      <c r="J1016">
        <v>9033.6</v>
      </c>
      <c r="K1016"/>
      <c r="M1016" s="191">
        <f t="shared" si="42"/>
        <v>9.0336000000000008E-4</v>
      </c>
      <c r="N1016" t="str">
        <f t="shared" si="43"/>
        <v>0</v>
      </c>
    </row>
    <row r="1017" spans="1:14">
      <c r="A1017" s="55" t="str">
        <f t="shared" si="41"/>
        <v>Y0AH0</v>
      </c>
      <c r="B1017" s="55">
        <v>0</v>
      </c>
      <c r="C1017" t="s">
        <v>2890</v>
      </c>
      <c r="D1017" t="s">
        <v>2890</v>
      </c>
      <c r="E1017" s="42">
        <v>44834</v>
      </c>
      <c r="F1017">
        <v>201342</v>
      </c>
      <c r="G1017" t="s">
        <v>2635</v>
      </c>
      <c r="H1017" s="191"/>
      <c r="J1017">
        <v>-2141.37</v>
      </c>
      <c r="K1017"/>
      <c r="M1017" s="191">
        <f t="shared" si="42"/>
        <v>-2.1413699999999999E-4</v>
      </c>
      <c r="N1017" t="str">
        <f t="shared" si="43"/>
        <v>0</v>
      </c>
    </row>
    <row r="1018" spans="1:14">
      <c r="A1018" s="55" t="str">
        <f t="shared" si="41"/>
        <v>Y0AH0</v>
      </c>
      <c r="B1018" s="55">
        <v>0</v>
      </c>
      <c r="C1018" t="s">
        <v>2890</v>
      </c>
      <c r="D1018" t="s">
        <v>2890</v>
      </c>
      <c r="E1018" s="42">
        <v>44834</v>
      </c>
      <c r="F1018">
        <v>201349</v>
      </c>
      <c r="G1018" t="s">
        <v>2224</v>
      </c>
      <c r="H1018" s="191"/>
      <c r="J1018">
        <v>5081899.3899999997</v>
      </c>
      <c r="K1018"/>
      <c r="M1018" s="191">
        <f t="shared" si="42"/>
        <v>0.50818993899999998</v>
      </c>
      <c r="N1018" t="str">
        <f t="shared" si="43"/>
        <v>0</v>
      </c>
    </row>
    <row r="1019" spans="1:14">
      <c r="A1019" s="55" t="str">
        <f t="shared" si="41"/>
        <v>Y0AH0</v>
      </c>
      <c r="B1019" s="55">
        <v>0</v>
      </c>
      <c r="C1019" t="s">
        <v>2890</v>
      </c>
      <c r="D1019" t="s">
        <v>2890</v>
      </c>
      <c r="E1019" s="42">
        <v>44834</v>
      </c>
      <c r="F1019">
        <v>201351</v>
      </c>
      <c r="G1019" t="s">
        <v>2225</v>
      </c>
      <c r="H1019" s="191"/>
      <c r="J1019">
        <v>-2690150.61</v>
      </c>
      <c r="K1019"/>
      <c r="M1019" s="191">
        <f t="shared" si="42"/>
        <v>-0.269015061</v>
      </c>
      <c r="N1019" t="str">
        <f t="shared" si="43"/>
        <v>0</v>
      </c>
    </row>
    <row r="1020" spans="1:14">
      <c r="A1020" s="55" t="str">
        <f t="shared" si="41"/>
        <v>Y0AH1.2</v>
      </c>
      <c r="B1020" s="55">
        <v>1.2</v>
      </c>
      <c r="C1020" t="s">
        <v>2890</v>
      </c>
      <c r="D1020" t="s">
        <v>2890</v>
      </c>
      <c r="E1020" s="42">
        <v>44834</v>
      </c>
      <c r="F1020">
        <v>201357</v>
      </c>
      <c r="G1020" t="s">
        <v>2636</v>
      </c>
      <c r="H1020" s="191"/>
      <c r="J1020">
        <v>-662816.43000000005</v>
      </c>
      <c r="K1020"/>
      <c r="M1020" s="191">
        <f t="shared" si="42"/>
        <v>-6.6281643000000001E-2</v>
      </c>
      <c r="N1020" t="str">
        <f t="shared" si="43"/>
        <v>1</v>
      </c>
    </row>
    <row r="1021" spans="1:14">
      <c r="A1021" s="55" t="str">
        <f t="shared" si="41"/>
        <v>Y0AH1.2</v>
      </c>
      <c r="B1021" s="55">
        <v>1.2</v>
      </c>
      <c r="C1021" t="s">
        <v>2890</v>
      </c>
      <c r="D1021" t="s">
        <v>2890</v>
      </c>
      <c r="E1021" s="42">
        <v>44834</v>
      </c>
      <c r="F1021">
        <v>201364</v>
      </c>
      <c r="G1021" t="s">
        <v>2232</v>
      </c>
      <c r="H1021" s="191"/>
      <c r="J1021">
        <v>-2137176.52</v>
      </c>
      <c r="K1021"/>
      <c r="M1021" s="191">
        <f t="shared" si="42"/>
        <v>-0.21371765200000001</v>
      </c>
      <c r="N1021" t="str">
        <f t="shared" si="43"/>
        <v>1</v>
      </c>
    </row>
    <row r="1022" spans="1:14">
      <c r="A1022" s="55" t="str">
        <f t="shared" si="41"/>
        <v>Y0AH1.2</v>
      </c>
      <c r="B1022" s="55">
        <v>1.2</v>
      </c>
      <c r="C1022" t="s">
        <v>2890</v>
      </c>
      <c r="D1022" t="s">
        <v>2890</v>
      </c>
      <c r="E1022" s="42">
        <v>44834</v>
      </c>
      <c r="F1022">
        <v>201366</v>
      </c>
      <c r="G1022" t="s">
        <v>2233</v>
      </c>
      <c r="H1022" s="191"/>
      <c r="J1022">
        <v>-43844744.390000001</v>
      </c>
      <c r="K1022"/>
      <c r="M1022" s="191">
        <f t="shared" si="42"/>
        <v>-4.3844744389999999</v>
      </c>
      <c r="N1022" t="str">
        <f t="shared" si="43"/>
        <v>1</v>
      </c>
    </row>
    <row r="1023" spans="1:14">
      <c r="A1023" s="55" t="str">
        <f t="shared" si="41"/>
        <v>Y0AH1.2</v>
      </c>
      <c r="B1023" s="55">
        <v>1.2</v>
      </c>
      <c r="C1023" t="s">
        <v>2890</v>
      </c>
      <c r="D1023" t="s">
        <v>2890</v>
      </c>
      <c r="E1023" s="42">
        <v>44834</v>
      </c>
      <c r="F1023">
        <v>201412</v>
      </c>
      <c r="G1023" t="s">
        <v>2637</v>
      </c>
      <c r="H1023" s="191"/>
      <c r="J1023">
        <v>-2420965.61</v>
      </c>
      <c r="K1023"/>
      <c r="M1023" s="191">
        <f t="shared" si="42"/>
        <v>-0.24209656099999999</v>
      </c>
      <c r="N1023" t="str">
        <f t="shared" si="43"/>
        <v>1</v>
      </c>
    </row>
    <row r="1024" spans="1:14">
      <c r="A1024" s="55" t="str">
        <f t="shared" si="41"/>
        <v>Y0AH0</v>
      </c>
      <c r="B1024" s="55">
        <v>0</v>
      </c>
      <c r="C1024" t="s">
        <v>2890</v>
      </c>
      <c r="D1024" t="s">
        <v>2890</v>
      </c>
      <c r="E1024" s="42">
        <v>44834</v>
      </c>
      <c r="F1024">
        <v>210103</v>
      </c>
      <c r="G1024" t="s">
        <v>2240</v>
      </c>
      <c r="H1024" s="191"/>
      <c r="J1024">
        <v>-401.02</v>
      </c>
      <c r="K1024"/>
      <c r="M1024" s="191">
        <f t="shared" si="42"/>
        <v>-4.0101999999999997E-5</v>
      </c>
      <c r="N1024" t="str">
        <f t="shared" si="43"/>
        <v>0</v>
      </c>
    </row>
    <row r="1025" spans="1:14">
      <c r="A1025" s="55" t="str">
        <f t="shared" ref="A1025:A1088" si="44">C1025&amp;B1025</f>
        <v>Y0AH0</v>
      </c>
      <c r="B1025" s="55">
        <v>0</v>
      </c>
      <c r="C1025" t="s">
        <v>2890</v>
      </c>
      <c r="D1025" t="s">
        <v>2890</v>
      </c>
      <c r="E1025" s="42">
        <v>44834</v>
      </c>
      <c r="F1025">
        <v>210106</v>
      </c>
      <c r="G1025" t="s">
        <v>2241</v>
      </c>
      <c r="H1025" s="191"/>
      <c r="J1025">
        <v>-954825.84</v>
      </c>
      <c r="K1025"/>
      <c r="M1025" s="191">
        <f t="shared" si="42"/>
        <v>-9.5482583999999995E-2</v>
      </c>
      <c r="N1025" t="str">
        <f t="shared" si="43"/>
        <v>0</v>
      </c>
    </row>
    <row r="1026" spans="1:14">
      <c r="A1026" s="55" t="str">
        <f t="shared" si="44"/>
        <v>Y0AH0</v>
      </c>
      <c r="B1026" s="55">
        <v>0</v>
      </c>
      <c r="C1026" t="s">
        <v>2890</v>
      </c>
      <c r="D1026" t="s">
        <v>2890</v>
      </c>
      <c r="E1026" s="42">
        <v>44834</v>
      </c>
      <c r="F1026">
        <v>210117</v>
      </c>
      <c r="G1026" t="s">
        <v>2242</v>
      </c>
      <c r="H1026" s="191"/>
      <c r="J1026">
        <v>-76043.740000000005</v>
      </c>
      <c r="K1026"/>
      <c r="M1026" s="191">
        <f t="shared" si="42"/>
        <v>-7.6043740000000005E-3</v>
      </c>
      <c r="N1026" t="str">
        <f t="shared" si="43"/>
        <v>0</v>
      </c>
    </row>
    <row r="1027" spans="1:14">
      <c r="A1027" s="55" t="str">
        <f t="shared" si="44"/>
        <v>Y0AH0</v>
      </c>
      <c r="B1027" s="55">
        <v>0</v>
      </c>
      <c r="C1027" t="s">
        <v>2890</v>
      </c>
      <c r="D1027" t="s">
        <v>2890</v>
      </c>
      <c r="E1027" s="42">
        <v>44834</v>
      </c>
      <c r="F1027">
        <v>210120</v>
      </c>
      <c r="G1027" t="s">
        <v>2243</v>
      </c>
      <c r="H1027" s="191"/>
      <c r="J1027">
        <v>0</v>
      </c>
      <c r="K1027"/>
      <c r="M1027" s="191">
        <f t="shared" si="42"/>
        <v>0</v>
      </c>
      <c r="N1027" t="str">
        <f t="shared" si="43"/>
        <v>0</v>
      </c>
    </row>
    <row r="1028" spans="1:14">
      <c r="A1028" s="55" t="str">
        <f t="shared" si="44"/>
        <v>Y0AH0</v>
      </c>
      <c r="B1028" s="55">
        <v>0</v>
      </c>
      <c r="C1028" t="s">
        <v>2890</v>
      </c>
      <c r="D1028" t="s">
        <v>2890</v>
      </c>
      <c r="E1028" s="42">
        <v>44834</v>
      </c>
      <c r="F1028">
        <v>210132</v>
      </c>
      <c r="G1028" t="s">
        <v>2244</v>
      </c>
      <c r="H1028" s="191"/>
      <c r="J1028">
        <v>-96.56</v>
      </c>
      <c r="K1028"/>
      <c r="M1028" s="191">
        <f t="shared" si="42"/>
        <v>-9.6560000000000004E-6</v>
      </c>
      <c r="N1028" t="str">
        <f t="shared" si="43"/>
        <v>0</v>
      </c>
    </row>
    <row r="1029" spans="1:14">
      <c r="A1029" s="55" t="str">
        <f t="shared" si="44"/>
        <v>Y0AH0</v>
      </c>
      <c r="B1029" s="55">
        <v>0</v>
      </c>
      <c r="C1029" t="s">
        <v>2890</v>
      </c>
      <c r="D1029" t="s">
        <v>2890</v>
      </c>
      <c r="E1029" s="42">
        <v>44834</v>
      </c>
      <c r="F1029">
        <v>210138</v>
      </c>
      <c r="G1029" t="s">
        <v>2791</v>
      </c>
      <c r="H1029" s="191"/>
      <c r="J1029">
        <v>55.12</v>
      </c>
      <c r="K1029"/>
      <c r="M1029" s="191">
        <f t="shared" si="42"/>
        <v>5.5119999999999999E-6</v>
      </c>
      <c r="N1029" t="str">
        <f t="shared" si="43"/>
        <v>0</v>
      </c>
    </row>
    <row r="1030" spans="1:14">
      <c r="A1030" s="55" t="str">
        <f t="shared" si="44"/>
        <v>Y0AH0</v>
      </c>
      <c r="B1030" s="55">
        <v>0</v>
      </c>
      <c r="C1030" t="s">
        <v>2890</v>
      </c>
      <c r="D1030" t="s">
        <v>2890</v>
      </c>
      <c r="E1030" s="42">
        <v>44834</v>
      </c>
      <c r="F1030">
        <v>210140</v>
      </c>
      <c r="G1030" t="s">
        <v>2245</v>
      </c>
      <c r="H1030" s="191"/>
      <c r="J1030">
        <v>-1739.42</v>
      </c>
      <c r="K1030"/>
      <c r="M1030" s="191">
        <f t="shared" si="42"/>
        <v>-1.7394200000000001E-4</v>
      </c>
      <c r="N1030" t="str">
        <f t="shared" si="43"/>
        <v>0</v>
      </c>
    </row>
    <row r="1031" spans="1:14">
      <c r="A1031" s="55" t="str">
        <f t="shared" si="44"/>
        <v>Y0AH0</v>
      </c>
      <c r="B1031" s="55">
        <v>0</v>
      </c>
      <c r="C1031" t="s">
        <v>2890</v>
      </c>
      <c r="D1031" t="s">
        <v>2890</v>
      </c>
      <c r="E1031" s="42">
        <v>44834</v>
      </c>
      <c r="F1031">
        <v>210210</v>
      </c>
      <c r="G1031" t="s">
        <v>2246</v>
      </c>
      <c r="H1031" s="191"/>
      <c r="J1031">
        <v>-337863.83</v>
      </c>
      <c r="K1031"/>
      <c r="M1031" s="191">
        <f t="shared" si="42"/>
        <v>-3.3786383000000003E-2</v>
      </c>
      <c r="N1031" t="str">
        <f t="shared" si="43"/>
        <v>0</v>
      </c>
    </row>
    <row r="1032" spans="1:14">
      <c r="A1032" s="55" t="str">
        <f t="shared" si="44"/>
        <v>Y0AH0</v>
      </c>
      <c r="B1032" s="55">
        <v>0</v>
      </c>
      <c r="C1032" t="s">
        <v>2890</v>
      </c>
      <c r="D1032" t="s">
        <v>2890</v>
      </c>
      <c r="E1032" s="42">
        <v>44834</v>
      </c>
      <c r="F1032">
        <v>210667</v>
      </c>
      <c r="G1032" t="s">
        <v>2862</v>
      </c>
      <c r="H1032" s="191"/>
      <c r="J1032">
        <v>-1016.92</v>
      </c>
      <c r="K1032"/>
      <c r="M1032" s="191">
        <f t="shared" si="42"/>
        <v>-1.01692E-4</v>
      </c>
      <c r="N1032" t="str">
        <f t="shared" si="43"/>
        <v>0</v>
      </c>
    </row>
    <row r="1033" spans="1:14">
      <c r="A1033" s="55" t="str">
        <f t="shared" si="44"/>
        <v>Y0AH0</v>
      </c>
      <c r="B1033" s="55">
        <v>0</v>
      </c>
      <c r="C1033" t="s">
        <v>2890</v>
      </c>
      <c r="D1033" t="s">
        <v>2890</v>
      </c>
      <c r="E1033" s="42">
        <v>44834</v>
      </c>
      <c r="F1033">
        <v>210766</v>
      </c>
      <c r="G1033" t="s">
        <v>2748</v>
      </c>
      <c r="H1033" s="191"/>
      <c r="J1033">
        <v>15193.77</v>
      </c>
      <c r="K1033"/>
      <c r="M1033" s="191">
        <f t="shared" si="42"/>
        <v>1.5193770000000001E-3</v>
      </c>
      <c r="N1033" t="str">
        <f t="shared" si="43"/>
        <v>0</v>
      </c>
    </row>
    <row r="1034" spans="1:14">
      <c r="A1034" s="55" t="str">
        <f t="shared" si="44"/>
        <v>Y0AH0</v>
      </c>
      <c r="B1034" s="55">
        <v>0</v>
      </c>
      <c r="C1034" t="s">
        <v>2890</v>
      </c>
      <c r="D1034" t="s">
        <v>2890</v>
      </c>
      <c r="E1034" s="42">
        <v>44834</v>
      </c>
      <c r="F1034">
        <v>211103</v>
      </c>
      <c r="G1034" t="s">
        <v>2249</v>
      </c>
      <c r="H1034" s="191"/>
      <c r="J1034">
        <v>625.87</v>
      </c>
      <c r="K1034"/>
      <c r="M1034" s="191">
        <f t="shared" si="42"/>
        <v>6.2587000000000002E-5</v>
      </c>
      <c r="N1034" t="str">
        <f t="shared" si="43"/>
        <v>0</v>
      </c>
    </row>
    <row r="1035" spans="1:14">
      <c r="A1035" s="55" t="str">
        <f t="shared" si="44"/>
        <v>Y0AH0</v>
      </c>
      <c r="B1035" s="55">
        <v>0</v>
      </c>
      <c r="C1035" t="s">
        <v>2890</v>
      </c>
      <c r="D1035" t="s">
        <v>2890</v>
      </c>
      <c r="E1035" s="42">
        <v>44834</v>
      </c>
      <c r="F1035">
        <v>211106</v>
      </c>
      <c r="G1035" t="s">
        <v>2250</v>
      </c>
      <c r="H1035" s="191"/>
      <c r="J1035">
        <v>-19013.96</v>
      </c>
      <c r="K1035"/>
      <c r="M1035" s="191">
        <f t="shared" si="42"/>
        <v>-1.9013959999999999E-3</v>
      </c>
      <c r="N1035" t="str">
        <f t="shared" si="43"/>
        <v>0</v>
      </c>
    </row>
    <row r="1036" spans="1:14">
      <c r="A1036" s="55" t="str">
        <f t="shared" si="44"/>
        <v>Y0AH0</v>
      </c>
      <c r="B1036" s="55">
        <v>0</v>
      </c>
      <c r="C1036" t="s">
        <v>2890</v>
      </c>
      <c r="D1036" t="s">
        <v>2890</v>
      </c>
      <c r="E1036" s="42">
        <v>44834</v>
      </c>
      <c r="F1036">
        <v>211120</v>
      </c>
      <c r="G1036" t="s">
        <v>852</v>
      </c>
      <c r="H1036" s="191"/>
      <c r="J1036">
        <v>-4452255.2699999996</v>
      </c>
      <c r="K1036"/>
      <c r="M1036" s="191">
        <f t="shared" si="42"/>
        <v>-0.44522552699999995</v>
      </c>
      <c r="N1036" t="str">
        <f t="shared" si="43"/>
        <v>0</v>
      </c>
    </row>
    <row r="1037" spans="1:14">
      <c r="A1037" s="55" t="str">
        <f t="shared" si="44"/>
        <v>Y0AH0</v>
      </c>
      <c r="B1037" s="55">
        <v>0</v>
      </c>
      <c r="C1037" t="s">
        <v>2890</v>
      </c>
      <c r="D1037" t="s">
        <v>2890</v>
      </c>
      <c r="E1037" s="42">
        <v>44834</v>
      </c>
      <c r="F1037">
        <v>211121</v>
      </c>
      <c r="G1037" t="s">
        <v>2252</v>
      </c>
      <c r="H1037" s="191"/>
      <c r="J1037">
        <v>-131.44</v>
      </c>
      <c r="K1037"/>
      <c r="M1037" s="191">
        <f t="shared" si="42"/>
        <v>-1.3144E-5</v>
      </c>
      <c r="N1037" t="str">
        <f t="shared" si="43"/>
        <v>0</v>
      </c>
    </row>
    <row r="1038" spans="1:14">
      <c r="A1038" s="55" t="str">
        <f t="shared" si="44"/>
        <v>Y0AH0</v>
      </c>
      <c r="B1038" s="55">
        <v>0</v>
      </c>
      <c r="C1038" t="s">
        <v>2890</v>
      </c>
      <c r="D1038" t="s">
        <v>2890</v>
      </c>
      <c r="E1038" s="42">
        <v>44834</v>
      </c>
      <c r="F1038">
        <v>211146</v>
      </c>
      <c r="G1038" t="s">
        <v>2749</v>
      </c>
      <c r="H1038" s="191"/>
      <c r="J1038">
        <v>-4504</v>
      </c>
      <c r="K1038"/>
      <c r="M1038" s="191">
        <f t="shared" si="42"/>
        <v>-4.504E-4</v>
      </c>
      <c r="N1038" t="str">
        <f t="shared" si="43"/>
        <v>0</v>
      </c>
    </row>
    <row r="1039" spans="1:14">
      <c r="A1039" s="55" t="str">
        <f t="shared" si="44"/>
        <v>Y0AH0</v>
      </c>
      <c r="B1039" s="55">
        <v>0</v>
      </c>
      <c r="C1039" t="s">
        <v>2890</v>
      </c>
      <c r="D1039" t="s">
        <v>2890</v>
      </c>
      <c r="E1039" s="42">
        <v>44834</v>
      </c>
      <c r="F1039">
        <v>211172</v>
      </c>
      <c r="G1039" t="s">
        <v>2262</v>
      </c>
      <c r="H1039" s="191"/>
      <c r="J1039">
        <v>944582.12</v>
      </c>
      <c r="K1039"/>
      <c r="M1039" s="191">
        <f t="shared" si="42"/>
        <v>9.4458212E-2</v>
      </c>
      <c r="N1039" t="str">
        <f t="shared" si="43"/>
        <v>0</v>
      </c>
    </row>
    <row r="1040" spans="1:14">
      <c r="A1040" s="55" t="str">
        <f t="shared" si="44"/>
        <v>Y0AH0</v>
      </c>
      <c r="B1040" s="55">
        <v>0</v>
      </c>
      <c r="C1040" t="s">
        <v>2890</v>
      </c>
      <c r="D1040" t="s">
        <v>2890</v>
      </c>
      <c r="E1040" s="42">
        <v>44834</v>
      </c>
      <c r="F1040">
        <v>211176</v>
      </c>
      <c r="G1040" t="s">
        <v>2266</v>
      </c>
      <c r="H1040" s="191"/>
      <c r="J1040">
        <v>-3779.26</v>
      </c>
      <c r="K1040"/>
      <c r="M1040" s="191">
        <f t="shared" si="42"/>
        <v>-3.77926E-4</v>
      </c>
      <c r="N1040" t="str">
        <f t="shared" si="43"/>
        <v>0</v>
      </c>
    </row>
    <row r="1041" spans="1:14">
      <c r="A1041" s="55" t="str">
        <f t="shared" si="44"/>
        <v>Y0AH0</v>
      </c>
      <c r="B1041" s="55">
        <v>0</v>
      </c>
      <c r="C1041" t="s">
        <v>2890</v>
      </c>
      <c r="D1041" t="s">
        <v>2890</v>
      </c>
      <c r="E1041" s="42">
        <v>44834</v>
      </c>
      <c r="F1041">
        <v>211177</v>
      </c>
      <c r="G1041" t="s">
        <v>2267</v>
      </c>
      <c r="H1041" s="191"/>
      <c r="J1041">
        <v>-60647.91</v>
      </c>
      <c r="K1041"/>
      <c r="M1041" s="191">
        <f t="shared" si="42"/>
        <v>-6.0647909999999999E-3</v>
      </c>
      <c r="N1041" t="str">
        <f t="shared" si="43"/>
        <v>0</v>
      </c>
    </row>
    <row r="1042" spans="1:14">
      <c r="A1042" s="55" t="str">
        <f t="shared" si="44"/>
        <v>Y0AH0</v>
      </c>
      <c r="B1042" s="55">
        <v>0</v>
      </c>
      <c r="C1042" t="s">
        <v>2890</v>
      </c>
      <c r="D1042" t="s">
        <v>2890</v>
      </c>
      <c r="E1042" s="42">
        <v>44834</v>
      </c>
      <c r="F1042">
        <v>211632</v>
      </c>
      <c r="G1042" t="s">
        <v>2543</v>
      </c>
      <c r="H1042" s="191"/>
      <c r="J1042">
        <v>32333.52</v>
      </c>
      <c r="K1042"/>
      <c r="M1042" s="191">
        <f t="shared" si="42"/>
        <v>3.2333520000000001E-3</v>
      </c>
      <c r="N1042" t="str">
        <f t="shared" si="43"/>
        <v>0</v>
      </c>
    </row>
    <row r="1043" spans="1:14">
      <c r="A1043" s="55" t="str">
        <f t="shared" si="44"/>
        <v>Y0AH0</v>
      </c>
      <c r="B1043" s="55">
        <v>0</v>
      </c>
      <c r="C1043" t="s">
        <v>2890</v>
      </c>
      <c r="D1043" t="s">
        <v>2890</v>
      </c>
      <c r="E1043" s="42">
        <v>44834</v>
      </c>
      <c r="F1043">
        <v>260118</v>
      </c>
      <c r="G1043" t="s">
        <v>2275</v>
      </c>
      <c r="H1043" s="191"/>
      <c r="J1043">
        <v>0</v>
      </c>
      <c r="K1043"/>
      <c r="M1043" s="191">
        <f t="shared" si="42"/>
        <v>0</v>
      </c>
      <c r="N1043" t="str">
        <f t="shared" si="43"/>
        <v>0</v>
      </c>
    </row>
    <row r="1044" spans="1:14">
      <c r="A1044" s="55" t="str">
        <f t="shared" si="44"/>
        <v>Y0AH0</v>
      </c>
      <c r="B1044" s="55">
        <v>0</v>
      </c>
      <c r="C1044" t="s">
        <v>2890</v>
      </c>
      <c r="D1044" t="s">
        <v>2890</v>
      </c>
      <c r="E1044" s="42">
        <v>44834</v>
      </c>
      <c r="F1044">
        <v>260202</v>
      </c>
      <c r="G1044" t="s">
        <v>2281</v>
      </c>
      <c r="H1044" s="191"/>
      <c r="J1044">
        <v>0</v>
      </c>
      <c r="K1044"/>
      <c r="M1044" s="191">
        <f t="shared" si="42"/>
        <v>0</v>
      </c>
      <c r="N1044" t="str">
        <f t="shared" si="43"/>
        <v>0</v>
      </c>
    </row>
    <row r="1045" spans="1:14">
      <c r="A1045" s="55" t="str">
        <f t="shared" si="44"/>
        <v>Y0AH0</v>
      </c>
      <c r="B1045" s="55">
        <v>0</v>
      </c>
      <c r="C1045" t="s">
        <v>2890</v>
      </c>
      <c r="D1045" t="s">
        <v>2890</v>
      </c>
      <c r="E1045" s="42">
        <v>44834</v>
      </c>
      <c r="F1045">
        <v>260221</v>
      </c>
      <c r="G1045" t="s">
        <v>2282</v>
      </c>
      <c r="H1045" s="191"/>
      <c r="J1045">
        <v>0.21</v>
      </c>
      <c r="K1045"/>
      <c r="M1045" s="191">
        <f t="shared" si="42"/>
        <v>2.0999999999999999E-8</v>
      </c>
      <c r="N1045" t="str">
        <f t="shared" si="43"/>
        <v>0</v>
      </c>
    </row>
    <row r="1046" spans="1:14">
      <c r="A1046" s="55" t="str">
        <f t="shared" si="44"/>
        <v>Y0AH0</v>
      </c>
      <c r="B1046" s="55">
        <v>0</v>
      </c>
      <c r="C1046" t="s">
        <v>2890</v>
      </c>
      <c r="D1046" t="s">
        <v>2890</v>
      </c>
      <c r="E1046" s="42">
        <v>44834</v>
      </c>
      <c r="F1046">
        <v>260222</v>
      </c>
      <c r="G1046" t="s">
        <v>2283</v>
      </c>
      <c r="H1046" s="191"/>
      <c r="J1046">
        <v>-0.04</v>
      </c>
      <c r="K1046"/>
      <c r="M1046" s="191">
        <f t="shared" si="42"/>
        <v>-4.0000000000000002E-9</v>
      </c>
      <c r="N1046" t="str">
        <f t="shared" si="43"/>
        <v>0</v>
      </c>
    </row>
    <row r="1047" spans="1:14">
      <c r="A1047" s="55" t="str">
        <f t="shared" si="44"/>
        <v>Y0AH0</v>
      </c>
      <c r="B1047" s="55">
        <v>0</v>
      </c>
      <c r="C1047" t="s">
        <v>2890</v>
      </c>
      <c r="D1047" t="s">
        <v>2890</v>
      </c>
      <c r="E1047" s="42">
        <v>44834</v>
      </c>
      <c r="F1047">
        <v>260802</v>
      </c>
      <c r="G1047" t="s">
        <v>2284</v>
      </c>
      <c r="H1047" s="191"/>
      <c r="J1047">
        <v>-14.13</v>
      </c>
      <c r="K1047"/>
      <c r="M1047" s="191">
        <f t="shared" si="42"/>
        <v>-1.4130000000000001E-6</v>
      </c>
      <c r="N1047" t="str">
        <f t="shared" si="43"/>
        <v>0</v>
      </c>
    </row>
    <row r="1048" spans="1:14">
      <c r="A1048" s="55" t="str">
        <f t="shared" si="44"/>
        <v>Y0AH0</v>
      </c>
      <c r="B1048" s="55">
        <v>0</v>
      </c>
      <c r="C1048" t="s">
        <v>2890</v>
      </c>
      <c r="D1048" t="s">
        <v>2890</v>
      </c>
      <c r="E1048" s="42">
        <v>44834</v>
      </c>
      <c r="F1048">
        <v>260815</v>
      </c>
      <c r="G1048" t="s">
        <v>2286</v>
      </c>
      <c r="H1048" s="191"/>
      <c r="J1048">
        <v>-441581.64</v>
      </c>
      <c r="K1048"/>
      <c r="M1048" s="191">
        <f t="shared" si="42"/>
        <v>-4.4158164E-2</v>
      </c>
      <c r="N1048" t="str">
        <f t="shared" si="43"/>
        <v>0</v>
      </c>
    </row>
    <row r="1049" spans="1:14">
      <c r="A1049" s="55" t="str">
        <f t="shared" si="44"/>
        <v>Y0AH0</v>
      </c>
      <c r="B1049" s="55">
        <v>0</v>
      </c>
      <c r="C1049" t="s">
        <v>2890</v>
      </c>
      <c r="D1049" t="s">
        <v>2890</v>
      </c>
      <c r="E1049" s="42">
        <v>44834</v>
      </c>
      <c r="F1049">
        <v>260836</v>
      </c>
      <c r="G1049" t="s">
        <v>2705</v>
      </c>
      <c r="H1049" s="191"/>
      <c r="J1049">
        <v>-6508.6</v>
      </c>
      <c r="K1049"/>
      <c r="M1049" s="191">
        <f t="shared" si="42"/>
        <v>-6.5086000000000007E-4</v>
      </c>
      <c r="N1049" t="str">
        <f t="shared" si="43"/>
        <v>0</v>
      </c>
    </row>
    <row r="1050" spans="1:14">
      <c r="A1050" s="55" t="str">
        <f t="shared" si="44"/>
        <v>Y0AH0</v>
      </c>
      <c r="B1050" s="55">
        <v>0</v>
      </c>
      <c r="C1050" t="s">
        <v>2890</v>
      </c>
      <c r="D1050" t="s">
        <v>2890</v>
      </c>
      <c r="E1050" s="42">
        <v>44834</v>
      </c>
      <c r="F1050">
        <v>260837</v>
      </c>
      <c r="G1050" t="s">
        <v>2706</v>
      </c>
      <c r="H1050" s="191"/>
      <c r="J1050">
        <v>-6508.6</v>
      </c>
      <c r="K1050"/>
      <c r="M1050" s="191">
        <f t="shared" si="42"/>
        <v>-6.5086000000000007E-4</v>
      </c>
      <c r="N1050" t="str">
        <f t="shared" si="43"/>
        <v>0</v>
      </c>
    </row>
    <row r="1051" spans="1:14">
      <c r="A1051" s="55" t="str">
        <f t="shared" si="44"/>
        <v>Y0AH0</v>
      </c>
      <c r="B1051" s="55">
        <v>0</v>
      </c>
      <c r="C1051" t="s">
        <v>2890</v>
      </c>
      <c r="D1051" t="s">
        <v>2890</v>
      </c>
      <c r="E1051" s="42">
        <v>44834</v>
      </c>
      <c r="F1051">
        <v>260902</v>
      </c>
      <c r="G1051" t="s">
        <v>2287</v>
      </c>
      <c r="H1051" s="191"/>
      <c r="J1051">
        <v>-0.26</v>
      </c>
      <c r="K1051"/>
      <c r="M1051" s="191">
        <f t="shared" si="42"/>
        <v>-2.6000000000000001E-8</v>
      </c>
      <c r="N1051" t="str">
        <f t="shared" si="43"/>
        <v>0</v>
      </c>
    </row>
    <row r="1052" spans="1:14">
      <c r="A1052" s="55" t="str">
        <f t="shared" si="44"/>
        <v>Y0AH0</v>
      </c>
      <c r="B1052" s="55">
        <v>0</v>
      </c>
      <c r="C1052" t="s">
        <v>2890</v>
      </c>
      <c r="D1052" t="s">
        <v>2890</v>
      </c>
      <c r="E1052" s="42">
        <v>44834</v>
      </c>
      <c r="F1052">
        <v>260905</v>
      </c>
      <c r="G1052" t="s">
        <v>2288</v>
      </c>
      <c r="H1052" s="191"/>
      <c r="J1052">
        <v>-21474.33</v>
      </c>
      <c r="K1052"/>
      <c r="M1052" s="191">
        <f t="shared" si="42"/>
        <v>-2.1474330000000002E-3</v>
      </c>
      <c r="N1052" t="str">
        <f t="shared" si="43"/>
        <v>0</v>
      </c>
    </row>
    <row r="1053" spans="1:14">
      <c r="A1053" s="55" t="str">
        <f t="shared" si="44"/>
        <v>Y0AH0</v>
      </c>
      <c r="B1053" s="55">
        <v>0</v>
      </c>
      <c r="C1053" t="s">
        <v>2890</v>
      </c>
      <c r="D1053" t="s">
        <v>2890</v>
      </c>
      <c r="E1053" s="42">
        <v>44834</v>
      </c>
      <c r="F1053">
        <v>260930</v>
      </c>
      <c r="G1053" t="s">
        <v>2291</v>
      </c>
      <c r="H1053" s="191"/>
      <c r="J1053">
        <v>0</v>
      </c>
      <c r="K1053"/>
      <c r="M1053" s="191">
        <f t="shared" si="42"/>
        <v>0</v>
      </c>
      <c r="N1053" t="str">
        <f t="shared" si="43"/>
        <v>0</v>
      </c>
    </row>
    <row r="1054" spans="1:14">
      <c r="A1054" s="55" t="str">
        <f t="shared" si="44"/>
        <v>Y0AH0</v>
      </c>
      <c r="B1054" s="55">
        <v>0</v>
      </c>
      <c r="C1054" t="s">
        <v>2890</v>
      </c>
      <c r="D1054" t="s">
        <v>2890</v>
      </c>
      <c r="E1054" s="42">
        <v>44834</v>
      </c>
      <c r="F1054">
        <v>261027</v>
      </c>
      <c r="G1054" t="s">
        <v>2855</v>
      </c>
      <c r="H1054" s="191"/>
      <c r="J1054">
        <v>10938.66</v>
      </c>
      <c r="K1054"/>
      <c r="M1054" s="191">
        <f t="shared" si="42"/>
        <v>1.093866E-3</v>
      </c>
      <c r="N1054" t="str">
        <f t="shared" si="43"/>
        <v>0</v>
      </c>
    </row>
    <row r="1055" spans="1:14">
      <c r="A1055" s="55" t="str">
        <f t="shared" si="44"/>
        <v>Y0AH0</v>
      </c>
      <c r="B1055" s="55">
        <v>0</v>
      </c>
      <c r="C1055" t="s">
        <v>2890</v>
      </c>
      <c r="D1055" t="s">
        <v>2890</v>
      </c>
      <c r="E1055" s="42">
        <v>44834</v>
      </c>
      <c r="F1055">
        <v>261259</v>
      </c>
      <c r="G1055" t="s">
        <v>2707</v>
      </c>
      <c r="H1055" s="191"/>
      <c r="J1055">
        <v>-4.3499999999999996</v>
      </c>
      <c r="K1055"/>
      <c r="M1055" s="191">
        <f t="shared" si="42"/>
        <v>-4.3499999999999996E-7</v>
      </c>
      <c r="N1055" t="str">
        <f t="shared" si="43"/>
        <v>0</v>
      </c>
    </row>
    <row r="1056" spans="1:14">
      <c r="A1056" s="55" t="str">
        <f t="shared" si="44"/>
        <v>Y0AH0</v>
      </c>
      <c r="B1056" s="55">
        <v>0</v>
      </c>
      <c r="C1056" t="s">
        <v>2890</v>
      </c>
      <c r="D1056" t="s">
        <v>2890</v>
      </c>
      <c r="E1056" s="42">
        <v>44834</v>
      </c>
      <c r="F1056">
        <v>261260</v>
      </c>
      <c r="G1056" t="s">
        <v>2708</v>
      </c>
      <c r="H1056" s="191"/>
      <c r="J1056">
        <v>-4.3499999999999996</v>
      </c>
      <c r="K1056"/>
      <c r="M1056" s="191">
        <f t="shared" si="42"/>
        <v>-4.3499999999999996E-7</v>
      </c>
      <c r="N1056" t="str">
        <f t="shared" si="43"/>
        <v>0</v>
      </c>
    </row>
    <row r="1057" spans="1:14">
      <c r="A1057" s="55" t="str">
        <f t="shared" si="44"/>
        <v>Y0AH0</v>
      </c>
      <c r="B1057" s="55">
        <v>0</v>
      </c>
      <c r="C1057" t="s">
        <v>2890</v>
      </c>
      <c r="D1057" t="s">
        <v>2890</v>
      </c>
      <c r="E1057" s="42">
        <v>44834</v>
      </c>
      <c r="F1057">
        <v>261262</v>
      </c>
      <c r="G1057" t="s">
        <v>2709</v>
      </c>
      <c r="H1057" s="191"/>
      <c r="J1057">
        <v>-152.09</v>
      </c>
      <c r="K1057"/>
      <c r="M1057" s="191">
        <f t="shared" si="42"/>
        <v>-1.5209E-5</v>
      </c>
      <c r="N1057" t="str">
        <f t="shared" si="43"/>
        <v>0</v>
      </c>
    </row>
    <row r="1058" spans="1:14">
      <c r="A1058" s="55" t="str">
        <f t="shared" si="44"/>
        <v>Y0AH0</v>
      </c>
      <c r="B1058" s="55">
        <v>0</v>
      </c>
      <c r="C1058" t="s">
        <v>2890</v>
      </c>
      <c r="D1058" t="s">
        <v>2890</v>
      </c>
      <c r="E1058" s="42">
        <v>44834</v>
      </c>
      <c r="F1058">
        <v>281101</v>
      </c>
      <c r="G1058" t="s">
        <v>2296</v>
      </c>
      <c r="H1058" s="191"/>
      <c r="J1058">
        <v>-611325388.14999998</v>
      </c>
      <c r="K1058"/>
      <c r="M1058" s="191">
        <f t="shared" si="42"/>
        <v>-61.132538814999997</v>
      </c>
      <c r="N1058" t="str">
        <f t="shared" si="43"/>
        <v>0</v>
      </c>
    </row>
    <row r="1059" spans="1:14">
      <c r="A1059" s="55" t="str">
        <f t="shared" si="44"/>
        <v>Y0AH0</v>
      </c>
      <c r="B1059" s="55">
        <v>0</v>
      </c>
      <c r="C1059" t="s">
        <v>2890</v>
      </c>
      <c r="D1059" t="s">
        <v>2890</v>
      </c>
      <c r="E1059" s="42">
        <v>44834</v>
      </c>
      <c r="F1059">
        <v>281102</v>
      </c>
      <c r="G1059" t="s">
        <v>2544</v>
      </c>
      <c r="H1059" s="191"/>
      <c r="J1059">
        <v>600211.85</v>
      </c>
      <c r="K1059"/>
      <c r="M1059" s="191">
        <f t="shared" si="42"/>
        <v>6.0021184999999998E-2</v>
      </c>
      <c r="N1059" t="str">
        <f t="shared" si="43"/>
        <v>0</v>
      </c>
    </row>
    <row r="1060" spans="1:14">
      <c r="A1060" s="55" t="str">
        <f t="shared" si="44"/>
        <v>Y0AH0</v>
      </c>
      <c r="B1060" s="55">
        <v>0</v>
      </c>
      <c r="C1060" t="s">
        <v>2890</v>
      </c>
      <c r="D1060" t="s">
        <v>2890</v>
      </c>
      <c r="E1060" s="42">
        <v>44834</v>
      </c>
      <c r="F1060">
        <v>281128</v>
      </c>
      <c r="G1060" t="s">
        <v>2297</v>
      </c>
      <c r="H1060" s="191"/>
      <c r="J1060">
        <v>234203610.09</v>
      </c>
      <c r="K1060"/>
      <c r="M1060" s="191">
        <f t="shared" si="42"/>
        <v>23.420361009000001</v>
      </c>
      <c r="N1060" t="str">
        <f t="shared" si="43"/>
        <v>0</v>
      </c>
    </row>
    <row r="1061" spans="1:14">
      <c r="A1061" s="55" t="str">
        <f t="shared" si="44"/>
        <v>Y0AH0</v>
      </c>
      <c r="B1061" s="55">
        <v>0</v>
      </c>
      <c r="C1061" t="s">
        <v>2890</v>
      </c>
      <c r="D1061" t="s">
        <v>2890</v>
      </c>
      <c r="E1061" s="42">
        <v>44834</v>
      </c>
      <c r="F1061">
        <v>281134</v>
      </c>
      <c r="G1061" t="s">
        <v>2300</v>
      </c>
      <c r="H1061" s="191"/>
      <c r="J1061">
        <v>6604665.6200000001</v>
      </c>
      <c r="K1061"/>
      <c r="M1061" s="191">
        <f t="shared" si="42"/>
        <v>0.66046656199999998</v>
      </c>
      <c r="N1061" t="str">
        <f t="shared" si="43"/>
        <v>0</v>
      </c>
    </row>
    <row r="1062" spans="1:14">
      <c r="A1062" s="55" t="str">
        <f t="shared" si="44"/>
        <v>Y0AH0</v>
      </c>
      <c r="B1062" s="55">
        <v>0</v>
      </c>
      <c r="C1062" t="s">
        <v>2890</v>
      </c>
      <c r="D1062" t="s">
        <v>2890</v>
      </c>
      <c r="E1062" s="42">
        <v>44834</v>
      </c>
      <c r="F1062">
        <v>281137</v>
      </c>
      <c r="G1062" t="s">
        <v>2302</v>
      </c>
      <c r="H1062" s="191"/>
      <c r="J1062">
        <v>1391143</v>
      </c>
      <c r="K1062"/>
      <c r="M1062" s="191">
        <f t="shared" si="42"/>
        <v>0.1391143</v>
      </c>
      <c r="N1062" t="str">
        <f t="shared" si="43"/>
        <v>0</v>
      </c>
    </row>
    <row r="1063" spans="1:14">
      <c r="A1063" s="55" t="str">
        <f t="shared" si="44"/>
        <v>Y0AH0</v>
      </c>
      <c r="B1063" s="55">
        <v>0</v>
      </c>
      <c r="C1063" t="s">
        <v>2890</v>
      </c>
      <c r="D1063" t="s">
        <v>2890</v>
      </c>
      <c r="E1063" s="42">
        <v>44834</v>
      </c>
      <c r="F1063">
        <v>281138</v>
      </c>
      <c r="G1063" t="s">
        <v>2303</v>
      </c>
      <c r="H1063" s="191"/>
      <c r="J1063">
        <v>39914300</v>
      </c>
      <c r="K1063"/>
      <c r="M1063" s="191">
        <f t="shared" si="42"/>
        <v>3.9914299999999998</v>
      </c>
      <c r="N1063" t="str">
        <f t="shared" si="43"/>
        <v>0</v>
      </c>
    </row>
    <row r="1064" spans="1:14">
      <c r="A1064" s="55" t="str">
        <f t="shared" si="44"/>
        <v>Y0AH0</v>
      </c>
      <c r="B1064" s="55">
        <v>0</v>
      </c>
      <c r="C1064" t="s">
        <v>2890</v>
      </c>
      <c r="D1064" t="s">
        <v>2890</v>
      </c>
      <c r="E1064" s="42">
        <v>44834</v>
      </c>
      <c r="F1064">
        <v>281212</v>
      </c>
      <c r="G1064" t="s">
        <v>2314</v>
      </c>
      <c r="H1064" s="191"/>
      <c r="J1064">
        <v>-6629.12</v>
      </c>
      <c r="K1064"/>
      <c r="M1064" s="191">
        <f t="shared" si="42"/>
        <v>-6.6291199999999998E-4</v>
      </c>
      <c r="N1064" t="str">
        <f t="shared" si="43"/>
        <v>0</v>
      </c>
    </row>
    <row r="1065" spans="1:14">
      <c r="A1065" s="55" t="str">
        <f t="shared" si="44"/>
        <v>Y0AH0</v>
      </c>
      <c r="B1065" s="55">
        <v>0</v>
      </c>
      <c r="C1065" t="s">
        <v>2890</v>
      </c>
      <c r="D1065" t="s">
        <v>2890</v>
      </c>
      <c r="E1065" s="42">
        <v>44834</v>
      </c>
      <c r="F1065">
        <v>281228</v>
      </c>
      <c r="G1065" t="s">
        <v>2858</v>
      </c>
      <c r="H1065" s="191"/>
      <c r="J1065">
        <v>-277881.76</v>
      </c>
      <c r="K1065"/>
      <c r="M1065" s="191">
        <f t="shared" si="42"/>
        <v>-2.7788176000000001E-2</v>
      </c>
      <c r="N1065" t="str">
        <f t="shared" si="43"/>
        <v>0</v>
      </c>
    </row>
    <row r="1066" spans="1:14">
      <c r="A1066" s="55" t="str">
        <f t="shared" si="44"/>
        <v>Y0AH0</v>
      </c>
      <c r="B1066" s="55">
        <v>0</v>
      </c>
      <c r="C1066" t="s">
        <v>2890</v>
      </c>
      <c r="D1066" t="s">
        <v>2890</v>
      </c>
      <c r="E1066" s="42">
        <v>44834</v>
      </c>
      <c r="F1066">
        <v>281283</v>
      </c>
      <c r="G1066" t="s">
        <v>2662</v>
      </c>
      <c r="H1066" s="191"/>
      <c r="J1066">
        <v>-78724.539999999994</v>
      </c>
      <c r="K1066"/>
      <c r="M1066" s="191">
        <f t="shared" si="42"/>
        <v>-7.8724539999999992E-3</v>
      </c>
      <c r="N1066" t="str">
        <f t="shared" si="43"/>
        <v>0</v>
      </c>
    </row>
    <row r="1067" spans="1:14">
      <c r="A1067" s="55" t="str">
        <f t="shared" si="44"/>
        <v>Y0AH0</v>
      </c>
      <c r="B1067" s="55">
        <v>0</v>
      </c>
      <c r="C1067" t="s">
        <v>2890</v>
      </c>
      <c r="D1067" t="s">
        <v>2890</v>
      </c>
      <c r="E1067" s="42">
        <v>44834</v>
      </c>
      <c r="F1067">
        <v>281290</v>
      </c>
      <c r="G1067" t="s">
        <v>2550</v>
      </c>
      <c r="H1067" s="191"/>
      <c r="J1067">
        <v>-951505.71</v>
      </c>
      <c r="K1067"/>
      <c r="M1067" s="191">
        <f t="shared" si="42"/>
        <v>-9.5150570999999989E-2</v>
      </c>
      <c r="N1067" t="str">
        <f t="shared" si="43"/>
        <v>0</v>
      </c>
    </row>
    <row r="1068" spans="1:14">
      <c r="A1068" s="55" t="str">
        <f t="shared" si="44"/>
        <v>Y0AH0</v>
      </c>
      <c r="B1068" s="55">
        <v>0</v>
      </c>
      <c r="C1068" t="s">
        <v>2890</v>
      </c>
      <c r="D1068" t="s">
        <v>2890</v>
      </c>
      <c r="E1068" s="42">
        <v>44834</v>
      </c>
      <c r="F1068">
        <v>281292</v>
      </c>
      <c r="G1068" t="s">
        <v>2551</v>
      </c>
      <c r="H1068" s="191"/>
      <c r="J1068">
        <v>101914030.87</v>
      </c>
      <c r="K1068"/>
      <c r="M1068" s="191">
        <f t="shared" si="42"/>
        <v>10.191403087000001</v>
      </c>
      <c r="N1068" t="str">
        <f t="shared" si="43"/>
        <v>0</v>
      </c>
    </row>
    <row r="1069" spans="1:14">
      <c r="A1069" s="55" t="str">
        <f t="shared" si="44"/>
        <v>Y0AH5.3</v>
      </c>
      <c r="B1069" s="55">
        <v>5.3</v>
      </c>
      <c r="C1069" t="s">
        <v>2890</v>
      </c>
      <c r="D1069" t="s">
        <v>2890</v>
      </c>
      <c r="E1069" s="42">
        <v>44834</v>
      </c>
      <c r="F1069">
        <v>301232</v>
      </c>
      <c r="G1069" t="s">
        <v>2341</v>
      </c>
      <c r="H1069" s="191"/>
      <c r="J1069">
        <v>-3159730</v>
      </c>
      <c r="K1069"/>
      <c r="M1069" s="191">
        <f t="shared" ref="M1069:M1132" si="45">J1069/10000000</f>
        <v>-0.315973</v>
      </c>
      <c r="N1069" t="str">
        <f t="shared" si="43"/>
        <v>5</v>
      </c>
    </row>
    <row r="1070" spans="1:14">
      <c r="A1070" s="55" t="str">
        <f t="shared" si="44"/>
        <v>Y0AH5.2</v>
      </c>
      <c r="B1070" s="55">
        <v>5.2</v>
      </c>
      <c r="C1070" t="s">
        <v>2890</v>
      </c>
      <c r="D1070" t="s">
        <v>2890</v>
      </c>
      <c r="E1070" s="42">
        <v>44834</v>
      </c>
      <c r="F1070">
        <v>304209</v>
      </c>
      <c r="G1070" t="s">
        <v>2350</v>
      </c>
      <c r="H1070" s="191"/>
      <c r="J1070">
        <v>-4737388.8899999997</v>
      </c>
      <c r="K1070"/>
      <c r="M1070" s="191">
        <f t="shared" si="45"/>
        <v>-0.47373888899999994</v>
      </c>
      <c r="N1070" t="str">
        <f t="shared" ref="N1070:N1133" si="46">LEFT(B1070,1)</f>
        <v>5</v>
      </c>
    </row>
    <row r="1071" spans="1:14">
      <c r="A1071" s="55" t="str">
        <f t="shared" si="44"/>
        <v>Y0AH5.2</v>
      </c>
      <c r="B1071" s="55">
        <v>5.2</v>
      </c>
      <c r="C1071" t="s">
        <v>2890</v>
      </c>
      <c r="D1071" t="s">
        <v>2890</v>
      </c>
      <c r="E1071" s="42">
        <v>44834</v>
      </c>
      <c r="F1071">
        <v>304213</v>
      </c>
      <c r="G1071" t="s">
        <v>2351</v>
      </c>
      <c r="H1071" s="191"/>
      <c r="J1071">
        <v>-6149152.9400000004</v>
      </c>
      <c r="K1071"/>
      <c r="M1071" s="191">
        <f t="shared" si="45"/>
        <v>-0.614915294</v>
      </c>
      <c r="N1071" t="str">
        <f t="shared" si="46"/>
        <v>5</v>
      </c>
    </row>
    <row r="1072" spans="1:14">
      <c r="A1072" s="55" t="str">
        <f t="shared" si="44"/>
        <v>Y0AH5.2</v>
      </c>
      <c r="B1072" s="55">
        <v>5.2</v>
      </c>
      <c r="C1072" t="s">
        <v>2890</v>
      </c>
      <c r="D1072" t="s">
        <v>2890</v>
      </c>
      <c r="E1072" s="42">
        <v>44834</v>
      </c>
      <c r="F1072">
        <v>304214</v>
      </c>
      <c r="G1072" t="s">
        <v>2352</v>
      </c>
      <c r="H1072" s="191"/>
      <c r="J1072">
        <v>-1879824</v>
      </c>
      <c r="K1072"/>
      <c r="M1072" s="191">
        <f t="shared" si="45"/>
        <v>-0.18798239999999999</v>
      </c>
      <c r="N1072" t="str">
        <f t="shared" si="46"/>
        <v>5</v>
      </c>
    </row>
    <row r="1073" spans="1:14">
      <c r="A1073" s="55" t="str">
        <f t="shared" si="44"/>
        <v>Y0AH5.2</v>
      </c>
      <c r="B1073" s="55">
        <v>5.2</v>
      </c>
      <c r="C1073" t="s">
        <v>2890</v>
      </c>
      <c r="D1073" t="s">
        <v>2890</v>
      </c>
      <c r="E1073" s="42">
        <v>44834</v>
      </c>
      <c r="F1073">
        <v>304232</v>
      </c>
      <c r="G1073" t="s">
        <v>2358</v>
      </c>
      <c r="H1073" s="191"/>
      <c r="J1073">
        <v>-3926.82</v>
      </c>
      <c r="K1073"/>
      <c r="M1073" s="191">
        <f t="shared" si="45"/>
        <v>-3.9268199999999999E-4</v>
      </c>
      <c r="N1073" t="str">
        <f t="shared" si="46"/>
        <v>5</v>
      </c>
    </row>
    <row r="1074" spans="1:14">
      <c r="A1074" s="55" t="str">
        <f t="shared" si="44"/>
        <v>Y0AH5.5</v>
      </c>
      <c r="B1074" s="55">
        <v>5.5</v>
      </c>
      <c r="C1074" t="s">
        <v>2890</v>
      </c>
      <c r="D1074" t="s">
        <v>2890</v>
      </c>
      <c r="E1074" s="42">
        <v>44834</v>
      </c>
      <c r="F1074">
        <v>304302</v>
      </c>
      <c r="G1074" t="s">
        <v>810</v>
      </c>
      <c r="H1074" s="191"/>
      <c r="J1074">
        <v>-11713.83</v>
      </c>
      <c r="K1074"/>
      <c r="M1074" s="191">
        <f t="shared" si="45"/>
        <v>-1.171383E-3</v>
      </c>
      <c r="N1074" t="str">
        <f t="shared" si="46"/>
        <v>5</v>
      </c>
    </row>
    <row r="1075" spans="1:14">
      <c r="A1075" s="55" t="str">
        <f t="shared" si="44"/>
        <v>Y0AH5.5</v>
      </c>
      <c r="B1075" s="55">
        <v>5.5</v>
      </c>
      <c r="C1075" t="s">
        <v>2890</v>
      </c>
      <c r="D1075" t="s">
        <v>2890</v>
      </c>
      <c r="E1075" s="42">
        <v>44834</v>
      </c>
      <c r="F1075">
        <v>305111</v>
      </c>
      <c r="G1075" t="s">
        <v>2377</v>
      </c>
      <c r="H1075" s="191"/>
      <c r="J1075">
        <v>0.04</v>
      </c>
      <c r="K1075"/>
      <c r="M1075" s="191">
        <f t="shared" si="45"/>
        <v>4.0000000000000002E-9</v>
      </c>
      <c r="N1075" t="str">
        <f t="shared" si="46"/>
        <v>5</v>
      </c>
    </row>
    <row r="1076" spans="1:14">
      <c r="A1076" s="55" t="str">
        <f t="shared" si="44"/>
        <v>Y0AH0</v>
      </c>
      <c r="B1076" s="55">
        <v>0</v>
      </c>
      <c r="C1076" t="s">
        <v>2890</v>
      </c>
      <c r="D1076" t="s">
        <v>2890</v>
      </c>
      <c r="E1076" s="42">
        <v>44834</v>
      </c>
      <c r="F1076">
        <v>311608</v>
      </c>
      <c r="G1076" t="s">
        <v>2405</v>
      </c>
      <c r="H1076" s="191"/>
      <c r="J1076">
        <v>2347480</v>
      </c>
      <c r="K1076"/>
      <c r="M1076" s="191">
        <f t="shared" si="45"/>
        <v>0.23474800000000001</v>
      </c>
      <c r="N1076" t="str">
        <f t="shared" si="46"/>
        <v>0</v>
      </c>
    </row>
    <row r="1077" spans="1:14">
      <c r="A1077" s="55" t="str">
        <f t="shared" si="44"/>
        <v>Y0AH0</v>
      </c>
      <c r="B1077" s="55">
        <v>0</v>
      </c>
      <c r="C1077" t="s">
        <v>2890</v>
      </c>
      <c r="D1077" t="s">
        <v>2890</v>
      </c>
      <c r="E1077" s="42">
        <v>44834</v>
      </c>
      <c r="F1077">
        <v>311617</v>
      </c>
      <c r="G1077" t="s">
        <v>2407</v>
      </c>
      <c r="H1077" s="191"/>
      <c r="J1077">
        <v>20788</v>
      </c>
      <c r="K1077"/>
      <c r="M1077" s="191">
        <f t="shared" si="45"/>
        <v>2.0788E-3</v>
      </c>
      <c r="N1077" t="str">
        <f t="shared" si="46"/>
        <v>0</v>
      </c>
    </row>
    <row r="1078" spans="1:14">
      <c r="A1078" s="55" t="str">
        <f t="shared" si="44"/>
        <v>Y0AH6.3</v>
      </c>
      <c r="B1078" s="55">
        <v>6.3</v>
      </c>
      <c r="C1078" t="s">
        <v>2890</v>
      </c>
      <c r="D1078" t="s">
        <v>2890</v>
      </c>
      <c r="E1078" s="42">
        <v>44834</v>
      </c>
      <c r="F1078">
        <v>401201</v>
      </c>
      <c r="G1078" t="s">
        <v>2419</v>
      </c>
      <c r="H1078" s="191"/>
      <c r="J1078">
        <v>620</v>
      </c>
      <c r="K1078"/>
      <c r="M1078" s="191">
        <f t="shared" si="45"/>
        <v>6.2000000000000003E-5</v>
      </c>
      <c r="N1078" t="str">
        <f t="shared" si="46"/>
        <v>6</v>
      </c>
    </row>
    <row r="1079" spans="1:14">
      <c r="A1079" s="55" t="str">
        <f t="shared" si="44"/>
        <v>Y0AH0</v>
      </c>
      <c r="B1079" s="55">
        <v>0</v>
      </c>
      <c r="C1079" t="s">
        <v>2890</v>
      </c>
      <c r="D1079" t="s">
        <v>2890</v>
      </c>
      <c r="E1079" s="42">
        <v>44834</v>
      </c>
      <c r="F1079">
        <v>401237</v>
      </c>
      <c r="G1079" t="s">
        <v>2428</v>
      </c>
      <c r="H1079" s="191"/>
      <c r="J1079">
        <v>89152.51</v>
      </c>
      <c r="K1079"/>
      <c r="M1079" s="191">
        <f t="shared" si="45"/>
        <v>8.915250999999999E-3</v>
      </c>
      <c r="N1079" t="str">
        <f t="shared" si="46"/>
        <v>0</v>
      </c>
    </row>
    <row r="1080" spans="1:14">
      <c r="A1080" s="55" t="str">
        <f t="shared" si="44"/>
        <v>Y0AH6.3</v>
      </c>
      <c r="B1080" s="55">
        <v>6.3</v>
      </c>
      <c r="C1080" t="s">
        <v>2890</v>
      </c>
      <c r="D1080" t="s">
        <v>2890</v>
      </c>
      <c r="E1080" s="42">
        <v>44834</v>
      </c>
      <c r="F1080">
        <v>401263</v>
      </c>
      <c r="G1080" t="s">
        <v>2605</v>
      </c>
      <c r="H1080" s="191"/>
      <c r="J1080">
        <v>0</v>
      </c>
      <c r="K1080"/>
      <c r="M1080" s="191">
        <f t="shared" si="45"/>
        <v>0</v>
      </c>
      <c r="N1080" t="str">
        <f t="shared" si="46"/>
        <v>6</v>
      </c>
    </row>
    <row r="1081" spans="1:14">
      <c r="A1081" s="55" t="str">
        <f t="shared" si="44"/>
        <v>Y0AH6.3</v>
      </c>
      <c r="B1081" s="55">
        <v>6.3</v>
      </c>
      <c r="C1081" t="s">
        <v>2890</v>
      </c>
      <c r="D1081" t="s">
        <v>2890</v>
      </c>
      <c r="E1081" s="42">
        <v>44834</v>
      </c>
      <c r="F1081">
        <v>401301</v>
      </c>
      <c r="G1081" t="s">
        <v>2432</v>
      </c>
      <c r="H1081" s="191"/>
      <c r="J1081">
        <v>881.88</v>
      </c>
      <c r="K1081"/>
      <c r="M1081" s="191">
        <f t="shared" si="45"/>
        <v>8.8188000000000003E-5</v>
      </c>
      <c r="N1081" t="str">
        <f t="shared" si="46"/>
        <v>6</v>
      </c>
    </row>
    <row r="1082" spans="1:14">
      <c r="A1082" s="55" t="str">
        <f t="shared" si="44"/>
        <v>Y0AH6.1</v>
      </c>
      <c r="B1082" s="55">
        <v>6.1</v>
      </c>
      <c r="C1082" t="s">
        <v>2890</v>
      </c>
      <c r="D1082" t="s">
        <v>2890</v>
      </c>
      <c r="E1082" s="42">
        <v>44834</v>
      </c>
      <c r="F1082">
        <v>401501</v>
      </c>
      <c r="G1082" t="s">
        <v>676</v>
      </c>
      <c r="H1082" s="191"/>
      <c r="J1082">
        <v>1648373.55</v>
      </c>
      <c r="K1082"/>
      <c r="M1082" s="191">
        <f t="shared" si="45"/>
        <v>0.16483735499999999</v>
      </c>
      <c r="N1082" t="str">
        <f t="shared" si="46"/>
        <v>6</v>
      </c>
    </row>
    <row r="1083" spans="1:14">
      <c r="A1083" s="55" t="str">
        <f t="shared" si="44"/>
        <v>Y0AH6.3</v>
      </c>
      <c r="B1083" s="55">
        <v>6.3</v>
      </c>
      <c r="C1083" t="s">
        <v>2890</v>
      </c>
      <c r="D1083" t="s">
        <v>2890</v>
      </c>
      <c r="E1083" s="42">
        <v>44834</v>
      </c>
      <c r="F1083">
        <v>401702</v>
      </c>
      <c r="G1083" t="s">
        <v>2686</v>
      </c>
      <c r="H1083" s="191"/>
      <c r="J1083">
        <v>-2561.25</v>
      </c>
      <c r="K1083"/>
      <c r="M1083" s="191">
        <f t="shared" si="45"/>
        <v>-2.5612500000000001E-4</v>
      </c>
      <c r="N1083" t="str">
        <f t="shared" si="46"/>
        <v>6</v>
      </c>
    </row>
    <row r="1084" spans="1:14">
      <c r="A1084" s="55" t="str">
        <f t="shared" si="44"/>
        <v>Y0AH6.3</v>
      </c>
      <c r="B1084" s="55">
        <v>6.3</v>
      </c>
      <c r="C1084" t="s">
        <v>2890</v>
      </c>
      <c r="D1084" t="s">
        <v>2890</v>
      </c>
      <c r="E1084" s="42">
        <v>44834</v>
      </c>
      <c r="F1084">
        <v>401703</v>
      </c>
      <c r="G1084" t="s">
        <v>2687</v>
      </c>
      <c r="H1084" s="191"/>
      <c r="J1084">
        <v>-2561.25</v>
      </c>
      <c r="K1084"/>
      <c r="M1084" s="191">
        <f t="shared" si="45"/>
        <v>-2.5612500000000001E-4</v>
      </c>
      <c r="N1084" t="str">
        <f t="shared" si="46"/>
        <v>6</v>
      </c>
    </row>
    <row r="1085" spans="1:14">
      <c r="A1085" s="55" t="str">
        <f t="shared" si="44"/>
        <v>Y0AH6.3</v>
      </c>
      <c r="B1085" s="55">
        <v>6.3</v>
      </c>
      <c r="C1085" t="s">
        <v>2890</v>
      </c>
      <c r="D1085" t="s">
        <v>2890</v>
      </c>
      <c r="E1085" s="42">
        <v>44834</v>
      </c>
      <c r="F1085">
        <v>401707</v>
      </c>
      <c r="G1085" t="s">
        <v>2680</v>
      </c>
      <c r="H1085" s="191"/>
      <c r="J1085">
        <v>0</v>
      </c>
      <c r="K1085"/>
      <c r="M1085" s="191">
        <f t="shared" si="45"/>
        <v>0</v>
      </c>
      <c r="N1085" t="str">
        <f t="shared" si="46"/>
        <v>6</v>
      </c>
    </row>
    <row r="1086" spans="1:14">
      <c r="A1086" s="55" t="str">
        <f t="shared" si="44"/>
        <v>Y0AH6.3</v>
      </c>
      <c r="B1086" s="55">
        <v>6.3</v>
      </c>
      <c r="C1086" t="s">
        <v>2890</v>
      </c>
      <c r="D1086" t="s">
        <v>2890</v>
      </c>
      <c r="E1086" s="42">
        <v>44834</v>
      </c>
      <c r="F1086">
        <v>401708</v>
      </c>
      <c r="G1086" t="s">
        <v>2681</v>
      </c>
      <c r="H1086" s="191"/>
      <c r="J1086">
        <v>0</v>
      </c>
      <c r="K1086"/>
      <c r="M1086" s="191">
        <f t="shared" si="45"/>
        <v>0</v>
      </c>
      <c r="N1086" t="str">
        <f t="shared" si="46"/>
        <v>6</v>
      </c>
    </row>
    <row r="1087" spans="1:14">
      <c r="A1087" s="55" t="str">
        <f t="shared" si="44"/>
        <v>Y0AH6.3</v>
      </c>
      <c r="B1087" s="55">
        <v>6.3</v>
      </c>
      <c r="C1087" t="s">
        <v>2890</v>
      </c>
      <c r="D1087" t="s">
        <v>2890</v>
      </c>
      <c r="E1087" s="42">
        <v>44834</v>
      </c>
      <c r="F1087">
        <v>402103</v>
      </c>
      <c r="G1087" t="s">
        <v>2436</v>
      </c>
      <c r="H1087" s="191"/>
      <c r="J1087">
        <v>110</v>
      </c>
      <c r="K1087"/>
      <c r="M1087" s="191">
        <f t="shared" si="45"/>
        <v>1.1E-5</v>
      </c>
      <c r="N1087" t="str">
        <f t="shared" si="46"/>
        <v>6</v>
      </c>
    </row>
    <row r="1088" spans="1:14">
      <c r="A1088" s="55" t="str">
        <f t="shared" si="44"/>
        <v>Y0AH6.2</v>
      </c>
      <c r="B1088" s="55">
        <v>6.2</v>
      </c>
      <c r="C1088" t="s">
        <v>2890</v>
      </c>
      <c r="D1088" t="s">
        <v>2890</v>
      </c>
      <c r="E1088" s="42">
        <v>44834</v>
      </c>
      <c r="F1088">
        <v>402106</v>
      </c>
      <c r="G1088" t="s">
        <v>2437</v>
      </c>
      <c r="H1088" s="191"/>
      <c r="J1088">
        <v>1004.99</v>
      </c>
      <c r="K1088"/>
      <c r="M1088" s="191">
        <f t="shared" si="45"/>
        <v>1.00499E-4</v>
      </c>
      <c r="N1088" t="str">
        <f t="shared" si="46"/>
        <v>6</v>
      </c>
    </row>
    <row r="1089" spans="1:14">
      <c r="A1089" s="55" t="str">
        <f t="shared" ref="A1089:A1152" si="47">C1089&amp;B1089</f>
        <v>Y0AH6.3</v>
      </c>
      <c r="B1089" s="55">
        <v>6.3</v>
      </c>
      <c r="C1089" t="s">
        <v>2890</v>
      </c>
      <c r="D1089" t="s">
        <v>2890</v>
      </c>
      <c r="E1089" s="42">
        <v>44834</v>
      </c>
      <c r="F1089">
        <v>402113</v>
      </c>
      <c r="G1089" t="s">
        <v>2438</v>
      </c>
      <c r="H1089" s="191"/>
      <c r="J1089">
        <v>96270.42</v>
      </c>
      <c r="K1089"/>
      <c r="M1089" s="191">
        <f t="shared" si="45"/>
        <v>9.6270420000000006E-3</v>
      </c>
      <c r="N1089" t="str">
        <f t="shared" si="46"/>
        <v>6</v>
      </c>
    </row>
    <row r="1090" spans="1:14">
      <c r="A1090" s="55" t="str">
        <f t="shared" si="47"/>
        <v>Y0AH6.3</v>
      </c>
      <c r="B1090" s="55">
        <v>6.3</v>
      </c>
      <c r="C1090" t="s">
        <v>2890</v>
      </c>
      <c r="D1090" t="s">
        <v>2890</v>
      </c>
      <c r="E1090" s="42">
        <v>44834</v>
      </c>
      <c r="F1090">
        <v>402121</v>
      </c>
      <c r="G1090" t="s">
        <v>2439</v>
      </c>
      <c r="H1090" s="191"/>
      <c r="J1090">
        <v>0</v>
      </c>
      <c r="K1090"/>
      <c r="M1090" s="191">
        <f t="shared" si="45"/>
        <v>0</v>
      </c>
      <c r="N1090" t="str">
        <f t="shared" si="46"/>
        <v>6</v>
      </c>
    </row>
    <row r="1091" spans="1:14">
      <c r="A1091" s="55" t="str">
        <f t="shared" si="47"/>
        <v>Y0AH6.3</v>
      </c>
      <c r="B1091" s="55">
        <v>6.3</v>
      </c>
      <c r="C1091" t="s">
        <v>2890</v>
      </c>
      <c r="D1091" t="s">
        <v>2890</v>
      </c>
      <c r="E1091" s="42">
        <v>44834</v>
      </c>
      <c r="F1091">
        <v>402125</v>
      </c>
      <c r="G1091" t="s">
        <v>2914</v>
      </c>
      <c r="H1091" s="191"/>
      <c r="J1091">
        <v>56848.58</v>
      </c>
      <c r="K1091"/>
      <c r="M1091" s="191">
        <f t="shared" si="45"/>
        <v>5.6848580000000001E-3</v>
      </c>
      <c r="N1091" t="str">
        <f t="shared" si="46"/>
        <v>6</v>
      </c>
    </row>
    <row r="1092" spans="1:14">
      <c r="A1092" s="55" t="str">
        <f t="shared" si="47"/>
        <v>Y0AH6.3</v>
      </c>
      <c r="B1092" s="55">
        <v>6.3</v>
      </c>
      <c r="C1092" t="s">
        <v>2890</v>
      </c>
      <c r="D1092" t="s">
        <v>2890</v>
      </c>
      <c r="E1092" s="42">
        <v>44834</v>
      </c>
      <c r="F1092">
        <v>402132</v>
      </c>
      <c r="G1092" t="s">
        <v>2441</v>
      </c>
      <c r="H1092" s="191"/>
      <c r="J1092">
        <v>0</v>
      </c>
      <c r="K1092"/>
      <c r="M1092" s="191">
        <f t="shared" si="45"/>
        <v>0</v>
      </c>
      <c r="N1092" t="str">
        <f t="shared" si="46"/>
        <v>6</v>
      </c>
    </row>
    <row r="1093" spans="1:14">
      <c r="A1093" s="55" t="str">
        <f t="shared" si="47"/>
        <v>Y0AH6.3</v>
      </c>
      <c r="B1093" s="55">
        <v>6.3</v>
      </c>
      <c r="C1093" t="s">
        <v>2890</v>
      </c>
      <c r="D1093" t="s">
        <v>2890</v>
      </c>
      <c r="E1093" s="42">
        <v>44834</v>
      </c>
      <c r="F1093">
        <v>402133</v>
      </c>
      <c r="G1093" t="s">
        <v>2442</v>
      </c>
      <c r="H1093" s="191"/>
      <c r="J1093">
        <v>143652.54</v>
      </c>
      <c r="K1093"/>
      <c r="M1093" s="191">
        <f t="shared" si="45"/>
        <v>1.4365254000000001E-2</v>
      </c>
      <c r="N1093" t="str">
        <f t="shared" si="46"/>
        <v>6</v>
      </c>
    </row>
    <row r="1094" spans="1:14">
      <c r="A1094" s="55" t="str">
        <f t="shared" si="47"/>
        <v>Y0AH6.3</v>
      </c>
      <c r="B1094" s="55">
        <v>6.3</v>
      </c>
      <c r="C1094" t="s">
        <v>2890</v>
      </c>
      <c r="D1094" t="s">
        <v>2890</v>
      </c>
      <c r="E1094" s="42">
        <v>44834</v>
      </c>
      <c r="F1094">
        <v>402233</v>
      </c>
      <c r="G1094" t="s">
        <v>2458</v>
      </c>
      <c r="H1094" s="191"/>
      <c r="J1094">
        <v>75638.62</v>
      </c>
      <c r="K1094"/>
      <c r="M1094" s="191">
        <f t="shared" si="45"/>
        <v>7.5638619999999993E-3</v>
      </c>
      <c r="N1094" t="str">
        <f t="shared" si="46"/>
        <v>6</v>
      </c>
    </row>
    <row r="1095" spans="1:14">
      <c r="A1095" s="55" t="str">
        <f t="shared" si="47"/>
        <v>Y0AH6.3</v>
      </c>
      <c r="B1095" s="55">
        <v>6.3</v>
      </c>
      <c r="C1095" t="s">
        <v>2890</v>
      </c>
      <c r="D1095" t="s">
        <v>2890</v>
      </c>
      <c r="E1095" s="42">
        <v>44834</v>
      </c>
      <c r="F1095">
        <v>402235</v>
      </c>
      <c r="G1095" t="s">
        <v>2459</v>
      </c>
      <c r="H1095" s="191"/>
      <c r="J1095">
        <v>7022.99</v>
      </c>
      <c r="K1095"/>
      <c r="M1095" s="191">
        <f t="shared" si="45"/>
        <v>7.0229899999999998E-4</v>
      </c>
      <c r="N1095" t="str">
        <f t="shared" si="46"/>
        <v>6</v>
      </c>
    </row>
    <row r="1096" spans="1:14">
      <c r="A1096" s="55" t="str">
        <f t="shared" si="47"/>
        <v>Y0AH0</v>
      </c>
      <c r="B1096" s="55">
        <v>0</v>
      </c>
      <c r="C1096" t="s">
        <v>2890</v>
      </c>
      <c r="D1096" t="s">
        <v>2890</v>
      </c>
      <c r="E1096" s="42">
        <v>44834</v>
      </c>
      <c r="F1096">
        <v>402252</v>
      </c>
      <c r="G1096" t="s">
        <v>2462</v>
      </c>
      <c r="H1096" s="191"/>
      <c r="J1096">
        <v>188559.42</v>
      </c>
      <c r="K1096"/>
      <c r="M1096" s="191">
        <f t="shared" si="45"/>
        <v>1.8855942000000001E-2</v>
      </c>
      <c r="N1096" t="str">
        <f t="shared" si="46"/>
        <v>0</v>
      </c>
    </row>
    <row r="1097" spans="1:14">
      <c r="A1097" s="55" t="str">
        <f t="shared" si="47"/>
        <v>Y0AH6.1</v>
      </c>
      <c r="B1097" s="55">
        <v>6.1</v>
      </c>
      <c r="C1097" t="s">
        <v>2890</v>
      </c>
      <c r="D1097" t="s">
        <v>2890</v>
      </c>
      <c r="E1097" s="42">
        <v>44834</v>
      </c>
      <c r="F1097">
        <v>402257</v>
      </c>
      <c r="G1097" t="s">
        <v>2465</v>
      </c>
      <c r="H1097" s="191"/>
      <c r="J1097">
        <v>0</v>
      </c>
      <c r="K1097"/>
      <c r="M1097" s="191">
        <f t="shared" si="45"/>
        <v>0</v>
      </c>
      <c r="N1097" t="str">
        <f t="shared" si="46"/>
        <v>6</v>
      </c>
    </row>
    <row r="1098" spans="1:14">
      <c r="A1098" s="55" t="str">
        <f t="shared" si="47"/>
        <v>Y0AH6.1</v>
      </c>
      <c r="B1098" s="55">
        <v>6.1</v>
      </c>
      <c r="C1098" t="s">
        <v>2890</v>
      </c>
      <c r="D1098" t="s">
        <v>2890</v>
      </c>
      <c r="E1098" s="42">
        <v>44834</v>
      </c>
      <c r="F1098">
        <v>402258</v>
      </c>
      <c r="G1098" t="s">
        <v>2466</v>
      </c>
      <c r="H1098" s="191"/>
      <c r="J1098">
        <v>0</v>
      </c>
      <c r="K1098"/>
      <c r="M1098" s="191">
        <f t="shared" si="45"/>
        <v>0</v>
      </c>
      <c r="N1098" t="str">
        <f t="shared" si="46"/>
        <v>6</v>
      </c>
    </row>
    <row r="1099" spans="1:14">
      <c r="A1099" s="55" t="str">
        <f t="shared" si="47"/>
        <v>Y0AH6.3</v>
      </c>
      <c r="B1099" s="55">
        <v>6.3</v>
      </c>
      <c r="C1099" t="s">
        <v>2890</v>
      </c>
      <c r="D1099" t="s">
        <v>2890</v>
      </c>
      <c r="E1099" s="42">
        <v>44834</v>
      </c>
      <c r="F1099">
        <v>402278</v>
      </c>
      <c r="G1099" t="s">
        <v>2468</v>
      </c>
      <c r="H1099" s="191"/>
      <c r="J1099">
        <v>0</v>
      </c>
      <c r="K1099"/>
      <c r="M1099" s="191">
        <f t="shared" si="45"/>
        <v>0</v>
      </c>
      <c r="N1099" t="str">
        <f t="shared" si="46"/>
        <v>6</v>
      </c>
    </row>
    <row r="1100" spans="1:14">
      <c r="A1100" s="55" t="str">
        <f t="shared" si="47"/>
        <v>Y0AH6.2a</v>
      </c>
      <c r="B1100" s="55" t="s">
        <v>4602</v>
      </c>
      <c r="C1100" t="s">
        <v>2890</v>
      </c>
      <c r="D1100" t="s">
        <v>2890</v>
      </c>
      <c r="E1100" s="42">
        <v>44834</v>
      </c>
      <c r="F1100">
        <v>402361</v>
      </c>
      <c r="G1100" t="s">
        <v>2480</v>
      </c>
      <c r="H1100" s="191"/>
      <c r="J1100">
        <v>0</v>
      </c>
      <c r="K1100"/>
      <c r="M1100" s="191">
        <f t="shared" si="45"/>
        <v>0</v>
      </c>
      <c r="N1100" t="str">
        <f t="shared" si="46"/>
        <v>6</v>
      </c>
    </row>
    <row r="1101" spans="1:14">
      <c r="A1101" s="55" t="str">
        <f t="shared" si="47"/>
        <v>Y0AH6.2a</v>
      </c>
      <c r="B1101" s="55" t="s">
        <v>4602</v>
      </c>
      <c r="C1101" t="s">
        <v>2890</v>
      </c>
      <c r="D1101" t="s">
        <v>2890</v>
      </c>
      <c r="E1101" s="42">
        <v>44834</v>
      </c>
      <c r="F1101">
        <v>402362</v>
      </c>
      <c r="G1101" t="s">
        <v>2481</v>
      </c>
      <c r="H1101" s="191"/>
      <c r="J1101">
        <v>1034278.18</v>
      </c>
      <c r="K1101"/>
      <c r="M1101" s="191">
        <f t="shared" si="45"/>
        <v>0.103427818</v>
      </c>
      <c r="N1101" t="str">
        <f t="shared" si="46"/>
        <v>6</v>
      </c>
    </row>
    <row r="1102" spans="1:14">
      <c r="A1102" s="55" t="str">
        <f t="shared" si="47"/>
        <v>Y0AH6.3</v>
      </c>
      <c r="B1102" s="55">
        <v>6.3</v>
      </c>
      <c r="C1102" t="s">
        <v>2890</v>
      </c>
      <c r="D1102" t="s">
        <v>2890</v>
      </c>
      <c r="E1102" s="42">
        <v>44834</v>
      </c>
      <c r="F1102">
        <v>402381</v>
      </c>
      <c r="G1102" t="s">
        <v>2491</v>
      </c>
      <c r="H1102" s="191"/>
      <c r="J1102">
        <v>106815.9</v>
      </c>
      <c r="K1102"/>
      <c r="M1102" s="191">
        <f t="shared" si="45"/>
        <v>1.0681589999999999E-2</v>
      </c>
      <c r="N1102" t="str">
        <f t="shared" si="46"/>
        <v>6</v>
      </c>
    </row>
    <row r="1103" spans="1:14">
      <c r="A1103" s="55" t="str">
        <f t="shared" si="47"/>
        <v>Y0AH6.3</v>
      </c>
      <c r="B1103" s="55">
        <v>6.3</v>
      </c>
      <c r="C1103" t="s">
        <v>2890</v>
      </c>
      <c r="D1103" t="s">
        <v>2890</v>
      </c>
      <c r="E1103" s="42">
        <v>44834</v>
      </c>
      <c r="F1103">
        <v>402404</v>
      </c>
      <c r="G1103" t="s">
        <v>2492</v>
      </c>
      <c r="H1103" s="191"/>
      <c r="J1103">
        <v>1827.11</v>
      </c>
      <c r="K1103"/>
      <c r="M1103" s="191">
        <f t="shared" si="45"/>
        <v>1.8271099999999998E-4</v>
      </c>
      <c r="N1103" t="str">
        <f t="shared" si="46"/>
        <v>6</v>
      </c>
    </row>
    <row r="1104" spans="1:14">
      <c r="A1104" s="55" t="str">
        <f t="shared" si="47"/>
        <v>Y0AH5.3</v>
      </c>
      <c r="B1104" s="55">
        <v>5.3</v>
      </c>
      <c r="C1104" t="s">
        <v>2890</v>
      </c>
      <c r="D1104" t="s">
        <v>2890</v>
      </c>
      <c r="E1104" s="42">
        <v>44834</v>
      </c>
      <c r="F1104">
        <v>440156</v>
      </c>
      <c r="G1104" t="s">
        <v>2578</v>
      </c>
      <c r="H1104" s="191"/>
      <c r="J1104">
        <v>3059596</v>
      </c>
      <c r="K1104"/>
      <c r="M1104" s="191">
        <f t="shared" si="45"/>
        <v>0.3059596</v>
      </c>
      <c r="N1104" t="str">
        <f t="shared" si="46"/>
        <v>5</v>
      </c>
    </row>
    <row r="1105" spans="1:14">
      <c r="A1105" s="55" t="str">
        <f t="shared" si="47"/>
        <v>Y0AH5.5</v>
      </c>
      <c r="B1105" s="55">
        <v>5.5</v>
      </c>
      <c r="C1105" t="s">
        <v>2890</v>
      </c>
      <c r="D1105" t="s">
        <v>2890</v>
      </c>
      <c r="E1105" s="42">
        <v>44834</v>
      </c>
      <c r="F1105">
        <v>440225</v>
      </c>
      <c r="G1105" t="s">
        <v>2515</v>
      </c>
      <c r="H1105" s="191"/>
      <c r="J1105">
        <v>-0.04</v>
      </c>
      <c r="K1105"/>
      <c r="M1105" s="191">
        <f t="shared" si="45"/>
        <v>-4.0000000000000002E-9</v>
      </c>
      <c r="N1105" t="str">
        <f t="shared" si="46"/>
        <v>5</v>
      </c>
    </row>
    <row r="1106" spans="1:14">
      <c r="A1106" s="55" t="str">
        <f t="shared" si="47"/>
        <v>Y0AH6.3</v>
      </c>
      <c r="B1106" s="55">
        <v>6.3</v>
      </c>
      <c r="C1106" t="s">
        <v>2890</v>
      </c>
      <c r="D1106" t="s">
        <v>2890</v>
      </c>
      <c r="E1106" s="42">
        <v>44834</v>
      </c>
      <c r="F1106">
        <v>440325</v>
      </c>
      <c r="G1106" t="s">
        <v>2517</v>
      </c>
      <c r="H1106" s="191"/>
      <c r="J1106">
        <v>0</v>
      </c>
      <c r="K1106"/>
      <c r="M1106" s="191">
        <f t="shared" si="45"/>
        <v>0</v>
      </c>
      <c r="N1106" t="str">
        <f t="shared" si="46"/>
        <v>6</v>
      </c>
    </row>
    <row r="1107" spans="1:14">
      <c r="A1107" s="55" t="str">
        <f t="shared" si="47"/>
        <v>Y0AH6.3</v>
      </c>
      <c r="B1107" s="55">
        <v>6.3</v>
      </c>
      <c r="C1107" t="s">
        <v>2890</v>
      </c>
      <c r="D1107" t="s">
        <v>2890</v>
      </c>
      <c r="E1107" s="42">
        <v>44834</v>
      </c>
      <c r="F1107">
        <v>440341</v>
      </c>
      <c r="G1107" t="s">
        <v>2682</v>
      </c>
      <c r="H1107" s="191"/>
      <c r="J1107">
        <v>150914.70000000001</v>
      </c>
      <c r="K1107"/>
      <c r="M1107" s="191">
        <f t="shared" si="45"/>
        <v>1.5091470000000001E-2</v>
      </c>
      <c r="N1107" t="str">
        <f t="shared" si="46"/>
        <v>6</v>
      </c>
    </row>
    <row r="1108" spans="1:14">
      <c r="A1108" s="55" t="str">
        <f t="shared" si="47"/>
        <v>Y0AH6.3</v>
      </c>
      <c r="B1108" s="55">
        <v>6.3</v>
      </c>
      <c r="C1108" t="s">
        <v>2890</v>
      </c>
      <c r="D1108" t="s">
        <v>2890</v>
      </c>
      <c r="E1108" s="42">
        <v>44834</v>
      </c>
      <c r="F1108">
        <v>440342</v>
      </c>
      <c r="G1108" t="s">
        <v>2683</v>
      </c>
      <c r="H1108" s="191"/>
      <c r="J1108">
        <v>150914.70000000001</v>
      </c>
      <c r="K1108"/>
      <c r="M1108" s="191">
        <f t="shared" si="45"/>
        <v>1.5091470000000001E-2</v>
      </c>
      <c r="N1108" t="str">
        <f t="shared" si="46"/>
        <v>6</v>
      </c>
    </row>
    <row r="1109" spans="1:14">
      <c r="A1109" s="55" t="str">
        <f t="shared" si="47"/>
        <v>Y0AH6.3</v>
      </c>
      <c r="B1109" s="55">
        <v>6.3</v>
      </c>
      <c r="C1109" t="s">
        <v>2890</v>
      </c>
      <c r="D1109" t="s">
        <v>2890</v>
      </c>
      <c r="E1109" s="42">
        <v>44834</v>
      </c>
      <c r="F1109">
        <v>440350</v>
      </c>
      <c r="G1109" t="s">
        <v>2684</v>
      </c>
      <c r="H1109" s="191"/>
      <c r="J1109">
        <v>0</v>
      </c>
      <c r="K1109"/>
      <c r="M1109" s="191">
        <f t="shared" si="45"/>
        <v>0</v>
      </c>
      <c r="N1109" t="str">
        <f t="shared" si="46"/>
        <v>6</v>
      </c>
    </row>
    <row r="1110" spans="1:14">
      <c r="A1110" s="55" t="str">
        <f t="shared" si="47"/>
        <v>Y0AH6.3</v>
      </c>
      <c r="B1110" s="55">
        <v>6.3</v>
      </c>
      <c r="C1110" t="s">
        <v>2890</v>
      </c>
      <c r="D1110" t="s">
        <v>2890</v>
      </c>
      <c r="E1110" s="42">
        <v>44834</v>
      </c>
      <c r="F1110">
        <v>440351</v>
      </c>
      <c r="G1110" t="s">
        <v>2685</v>
      </c>
      <c r="H1110" s="191"/>
      <c r="J1110">
        <v>0</v>
      </c>
      <c r="K1110"/>
      <c r="M1110" s="191">
        <f t="shared" si="45"/>
        <v>0</v>
      </c>
      <c r="N1110" t="str">
        <f t="shared" si="46"/>
        <v>6</v>
      </c>
    </row>
    <row r="1111" spans="1:14">
      <c r="A1111" s="55" t="str">
        <f t="shared" si="47"/>
        <v>Y0AH6.3</v>
      </c>
      <c r="B1111" s="55">
        <v>6.3</v>
      </c>
      <c r="C1111" t="s">
        <v>2890</v>
      </c>
      <c r="D1111" t="s">
        <v>2890</v>
      </c>
      <c r="E1111" s="42">
        <v>44834</v>
      </c>
      <c r="F1111">
        <v>440416</v>
      </c>
      <c r="G1111" t="s">
        <v>664</v>
      </c>
      <c r="H1111" s="191"/>
      <c r="J1111">
        <v>-240224.59</v>
      </c>
      <c r="K1111"/>
      <c r="M1111" s="191">
        <f t="shared" si="45"/>
        <v>-2.4022458999999999E-2</v>
      </c>
      <c r="N1111" t="str">
        <f t="shared" si="46"/>
        <v>6</v>
      </c>
    </row>
    <row r="1112" spans="1:14">
      <c r="A1112" s="55" t="str">
        <f t="shared" si="47"/>
        <v>Y0AH6.3</v>
      </c>
      <c r="B1112" s="55">
        <v>6.3</v>
      </c>
      <c r="C1112" t="s">
        <v>2890</v>
      </c>
      <c r="D1112" t="s">
        <v>2890</v>
      </c>
      <c r="E1112" s="42">
        <v>44834</v>
      </c>
      <c r="F1112">
        <v>440509</v>
      </c>
      <c r="G1112" t="s">
        <v>2524</v>
      </c>
      <c r="H1112" s="191"/>
      <c r="J1112">
        <v>50093.63</v>
      </c>
      <c r="K1112"/>
      <c r="M1112" s="191">
        <f t="shared" si="45"/>
        <v>5.0093629999999993E-3</v>
      </c>
      <c r="N1112" t="str">
        <f t="shared" si="46"/>
        <v>6</v>
      </c>
    </row>
    <row r="1113" spans="1:14">
      <c r="A1113" s="55" t="str">
        <f t="shared" si="47"/>
        <v>Y0AH6.1</v>
      </c>
      <c r="B1113" s="55">
        <v>6.1</v>
      </c>
      <c r="C1113" t="s">
        <v>2890</v>
      </c>
      <c r="D1113" t="s">
        <v>2890</v>
      </c>
      <c r="E1113" s="42">
        <v>44834</v>
      </c>
      <c r="F1113">
        <v>440512</v>
      </c>
      <c r="G1113" t="s">
        <v>2525</v>
      </c>
      <c r="H1113" s="191"/>
      <c r="J1113">
        <v>0</v>
      </c>
      <c r="K1113"/>
      <c r="M1113" s="191">
        <f t="shared" si="45"/>
        <v>0</v>
      </c>
      <c r="N1113" t="str">
        <f t="shared" si="46"/>
        <v>6</v>
      </c>
    </row>
    <row r="1114" spans="1:14">
      <c r="A1114" s="55" t="str">
        <f t="shared" si="47"/>
        <v>Y0AH6.3</v>
      </c>
      <c r="B1114" s="55">
        <v>6.3</v>
      </c>
      <c r="C1114" t="s">
        <v>2890</v>
      </c>
      <c r="D1114" t="s">
        <v>2890</v>
      </c>
      <c r="E1114" s="42">
        <v>44834</v>
      </c>
      <c r="F1114">
        <v>440515</v>
      </c>
      <c r="G1114" t="s">
        <v>2526</v>
      </c>
      <c r="H1114" s="191"/>
      <c r="J1114">
        <v>0</v>
      </c>
      <c r="K1114"/>
      <c r="M1114" s="191">
        <f t="shared" si="45"/>
        <v>0</v>
      </c>
      <c r="N1114" t="str">
        <f t="shared" si="46"/>
        <v>6</v>
      </c>
    </row>
    <row r="1115" spans="1:14">
      <c r="A1115" s="55" t="str">
        <f t="shared" si="47"/>
        <v>Y0AI0</v>
      </c>
      <c r="B1115" s="55">
        <v>0</v>
      </c>
      <c r="C1115" t="s">
        <v>2891</v>
      </c>
      <c r="D1115" t="s">
        <v>2891</v>
      </c>
      <c r="E1115" s="42">
        <v>44834</v>
      </c>
      <c r="F1115">
        <v>102103</v>
      </c>
      <c r="G1115" t="s">
        <v>2006</v>
      </c>
      <c r="H1115" s="191"/>
      <c r="J1115">
        <v>12368525024.610001</v>
      </c>
      <c r="K1115"/>
      <c r="M1115" s="191">
        <f t="shared" si="45"/>
        <v>1236.8525024610001</v>
      </c>
      <c r="N1115" t="str">
        <f t="shared" si="46"/>
        <v>0</v>
      </c>
    </row>
    <row r="1116" spans="1:14">
      <c r="A1116" s="55" t="str">
        <f t="shared" si="47"/>
        <v>Y0AI0</v>
      </c>
      <c r="B1116" s="55">
        <v>0</v>
      </c>
      <c r="C1116" t="s">
        <v>2891</v>
      </c>
      <c r="D1116" t="s">
        <v>2891</v>
      </c>
      <c r="E1116" s="42">
        <v>44834</v>
      </c>
      <c r="F1116">
        <v>102104</v>
      </c>
      <c r="G1116" t="s">
        <v>2007</v>
      </c>
      <c r="H1116" s="191"/>
      <c r="J1116">
        <v>952294094.29999995</v>
      </c>
      <c r="K1116"/>
      <c r="M1116" s="191">
        <f t="shared" si="45"/>
        <v>95.22940942999999</v>
      </c>
      <c r="N1116" t="str">
        <f t="shared" si="46"/>
        <v>0</v>
      </c>
    </row>
    <row r="1117" spans="1:14">
      <c r="A1117" s="55" t="str">
        <f t="shared" si="47"/>
        <v>Y0AI0</v>
      </c>
      <c r="B1117" s="55">
        <v>0</v>
      </c>
      <c r="C1117" t="s">
        <v>2891</v>
      </c>
      <c r="D1117" t="s">
        <v>2891</v>
      </c>
      <c r="E1117" s="42">
        <v>44834</v>
      </c>
      <c r="F1117">
        <v>102109</v>
      </c>
      <c r="G1117" t="s">
        <v>2012</v>
      </c>
      <c r="H1117" s="191"/>
      <c r="J1117">
        <v>32465666880.810001</v>
      </c>
      <c r="K1117"/>
      <c r="M1117" s="191">
        <f t="shared" si="45"/>
        <v>3246.5666880809999</v>
      </c>
      <c r="N1117" t="str">
        <f t="shared" si="46"/>
        <v>0</v>
      </c>
    </row>
    <row r="1118" spans="1:14">
      <c r="A1118" s="55" t="str">
        <f t="shared" si="47"/>
        <v>Y0AI0</v>
      </c>
      <c r="B1118" s="55">
        <v>0</v>
      </c>
      <c r="C1118" t="s">
        <v>2891</v>
      </c>
      <c r="D1118" t="s">
        <v>2891</v>
      </c>
      <c r="E1118" s="42">
        <v>44834</v>
      </c>
      <c r="F1118">
        <v>106101</v>
      </c>
      <c r="G1118" t="s">
        <v>2769</v>
      </c>
      <c r="H1118" s="191"/>
      <c r="J1118">
        <v>1.99</v>
      </c>
      <c r="K1118"/>
      <c r="M1118" s="191">
        <f t="shared" si="45"/>
        <v>1.99E-7</v>
      </c>
      <c r="N1118" t="str">
        <f t="shared" si="46"/>
        <v>0</v>
      </c>
    </row>
    <row r="1119" spans="1:14">
      <c r="A1119" s="55" t="str">
        <f t="shared" si="47"/>
        <v>Y0AI0</v>
      </c>
      <c r="B1119" s="55">
        <v>0</v>
      </c>
      <c r="C1119" t="s">
        <v>2891</v>
      </c>
      <c r="D1119" t="s">
        <v>2891</v>
      </c>
      <c r="E1119" s="42">
        <v>44834</v>
      </c>
      <c r="F1119">
        <v>106106</v>
      </c>
      <c r="G1119" t="s">
        <v>2784</v>
      </c>
      <c r="H1119" s="191"/>
      <c r="J1119">
        <v>452032.65</v>
      </c>
      <c r="K1119"/>
      <c r="M1119" s="191">
        <f t="shared" si="45"/>
        <v>4.5203264999999999E-2</v>
      </c>
      <c r="N1119" t="str">
        <f t="shared" si="46"/>
        <v>0</v>
      </c>
    </row>
    <row r="1120" spans="1:14">
      <c r="A1120" s="55" t="str">
        <f t="shared" si="47"/>
        <v>Y0AI0</v>
      </c>
      <c r="B1120" s="55">
        <v>0</v>
      </c>
      <c r="C1120" t="s">
        <v>2891</v>
      </c>
      <c r="D1120" t="s">
        <v>2891</v>
      </c>
      <c r="E1120" s="42">
        <v>44834</v>
      </c>
      <c r="F1120">
        <v>107106</v>
      </c>
      <c r="G1120" t="s">
        <v>2753</v>
      </c>
      <c r="H1120" s="191"/>
      <c r="J1120">
        <v>-0.03</v>
      </c>
      <c r="K1120"/>
      <c r="M1120" s="191">
        <f t="shared" si="45"/>
        <v>-3E-9</v>
      </c>
      <c r="N1120" t="str">
        <f t="shared" si="46"/>
        <v>0</v>
      </c>
    </row>
    <row r="1121" spans="1:14">
      <c r="A1121" s="55" t="str">
        <f t="shared" si="47"/>
        <v>Y0AI0</v>
      </c>
      <c r="B1121" s="55">
        <v>0</v>
      </c>
      <c r="C1121" t="s">
        <v>2891</v>
      </c>
      <c r="D1121" t="s">
        <v>2891</v>
      </c>
      <c r="E1121" s="42">
        <v>44834</v>
      </c>
      <c r="F1121">
        <v>111126</v>
      </c>
      <c r="G1121" t="s">
        <v>2022</v>
      </c>
      <c r="H1121" s="191"/>
      <c r="J1121">
        <v>154673.31</v>
      </c>
      <c r="K1121"/>
      <c r="M1121" s="191">
        <f t="shared" si="45"/>
        <v>1.5467330999999999E-2</v>
      </c>
      <c r="N1121" t="str">
        <f t="shared" si="46"/>
        <v>0</v>
      </c>
    </row>
    <row r="1122" spans="1:14">
      <c r="A1122" s="55" t="str">
        <f t="shared" si="47"/>
        <v>Y0AI0</v>
      </c>
      <c r="B1122" s="55">
        <v>0</v>
      </c>
      <c r="C1122" t="s">
        <v>2891</v>
      </c>
      <c r="D1122" t="s">
        <v>2891</v>
      </c>
      <c r="E1122" s="42">
        <v>44834</v>
      </c>
      <c r="F1122">
        <v>111181</v>
      </c>
      <c r="G1122" t="s">
        <v>2028</v>
      </c>
      <c r="H1122" s="191"/>
      <c r="J1122">
        <v>104305.75</v>
      </c>
      <c r="K1122"/>
      <c r="M1122" s="191">
        <f t="shared" si="45"/>
        <v>1.0430574999999999E-2</v>
      </c>
      <c r="N1122" t="str">
        <f t="shared" si="46"/>
        <v>0</v>
      </c>
    </row>
    <row r="1123" spans="1:14">
      <c r="A1123" s="55" t="str">
        <f t="shared" si="47"/>
        <v>Y0AI0</v>
      </c>
      <c r="B1123" s="55">
        <v>0</v>
      </c>
      <c r="C1123" t="s">
        <v>2891</v>
      </c>
      <c r="D1123" t="s">
        <v>2891</v>
      </c>
      <c r="E1123" s="42">
        <v>44834</v>
      </c>
      <c r="F1123">
        <v>111182</v>
      </c>
      <c r="G1123" t="s">
        <v>2029</v>
      </c>
      <c r="H1123" s="191"/>
      <c r="J1123">
        <v>13696.58</v>
      </c>
      <c r="K1123"/>
      <c r="M1123" s="191">
        <f t="shared" si="45"/>
        <v>1.3696579999999999E-3</v>
      </c>
      <c r="N1123" t="str">
        <f t="shared" si="46"/>
        <v>0</v>
      </c>
    </row>
    <row r="1124" spans="1:14">
      <c r="A1124" s="55" t="str">
        <f t="shared" si="47"/>
        <v>Y0AI0</v>
      </c>
      <c r="B1124" s="55">
        <v>0</v>
      </c>
      <c r="C1124" t="s">
        <v>2891</v>
      </c>
      <c r="D1124" t="s">
        <v>2891</v>
      </c>
      <c r="E1124" s="42">
        <v>44834</v>
      </c>
      <c r="F1124">
        <v>111183</v>
      </c>
      <c r="G1124" t="s">
        <v>2030</v>
      </c>
      <c r="H1124" s="191"/>
      <c r="J1124">
        <v>2529.9699999999998</v>
      </c>
      <c r="K1124"/>
      <c r="M1124" s="191">
        <f t="shared" si="45"/>
        <v>2.5299699999999998E-4</v>
      </c>
      <c r="N1124" t="str">
        <f t="shared" si="46"/>
        <v>0</v>
      </c>
    </row>
    <row r="1125" spans="1:14">
      <c r="A1125" s="55" t="str">
        <f t="shared" si="47"/>
        <v>Y0AI0</v>
      </c>
      <c r="B1125" s="55">
        <v>0</v>
      </c>
      <c r="C1125" t="s">
        <v>2891</v>
      </c>
      <c r="D1125" t="s">
        <v>2891</v>
      </c>
      <c r="E1125" s="42">
        <v>44834</v>
      </c>
      <c r="F1125">
        <v>111184</v>
      </c>
      <c r="G1125" t="s">
        <v>2031</v>
      </c>
      <c r="H1125" s="191"/>
      <c r="J1125">
        <v>2956.89</v>
      </c>
      <c r="K1125"/>
      <c r="M1125" s="191">
        <f t="shared" si="45"/>
        <v>2.9568899999999997E-4</v>
      </c>
      <c r="N1125" t="str">
        <f t="shared" si="46"/>
        <v>0</v>
      </c>
    </row>
    <row r="1126" spans="1:14">
      <c r="A1126" s="55" t="str">
        <f t="shared" si="47"/>
        <v>Y0AI0</v>
      </c>
      <c r="B1126" s="55">
        <v>0</v>
      </c>
      <c r="C1126" t="s">
        <v>2891</v>
      </c>
      <c r="D1126" t="s">
        <v>2891</v>
      </c>
      <c r="E1126" s="42">
        <v>44834</v>
      </c>
      <c r="F1126">
        <v>111220</v>
      </c>
      <c r="G1126" t="s">
        <v>2655</v>
      </c>
      <c r="H1126" s="191"/>
      <c r="J1126">
        <v>31075882.030000001</v>
      </c>
      <c r="K1126"/>
      <c r="M1126" s="191">
        <f t="shared" si="45"/>
        <v>3.1075882030000002</v>
      </c>
      <c r="N1126" t="str">
        <f t="shared" si="46"/>
        <v>0</v>
      </c>
    </row>
    <row r="1127" spans="1:14">
      <c r="A1127" s="55" t="str">
        <f t="shared" si="47"/>
        <v>Y0AI0</v>
      </c>
      <c r="B1127" s="55">
        <v>0</v>
      </c>
      <c r="C1127" t="s">
        <v>2891</v>
      </c>
      <c r="D1127" t="s">
        <v>2891</v>
      </c>
      <c r="E1127" s="42">
        <v>44834</v>
      </c>
      <c r="F1127">
        <v>111221</v>
      </c>
      <c r="G1127" t="s">
        <v>2656</v>
      </c>
      <c r="H1127" s="191"/>
      <c r="J1127">
        <v>-31075882.030000001</v>
      </c>
      <c r="K1127"/>
      <c r="M1127" s="191">
        <f t="shared" si="45"/>
        <v>-3.1075882030000002</v>
      </c>
      <c r="N1127" t="str">
        <f t="shared" si="46"/>
        <v>0</v>
      </c>
    </row>
    <row r="1128" spans="1:14">
      <c r="A1128" s="55" t="str">
        <f t="shared" si="47"/>
        <v>Y0AI0</v>
      </c>
      <c r="B1128" s="55">
        <v>0</v>
      </c>
      <c r="C1128" t="s">
        <v>2891</v>
      </c>
      <c r="D1128" t="s">
        <v>2891</v>
      </c>
      <c r="E1128" s="42">
        <v>44834</v>
      </c>
      <c r="F1128">
        <v>121116</v>
      </c>
      <c r="G1128" t="s">
        <v>2033</v>
      </c>
      <c r="H1128" s="191"/>
      <c r="J1128">
        <v>299294250</v>
      </c>
      <c r="K1128"/>
      <c r="M1128" s="191">
        <f t="shared" si="45"/>
        <v>29.929424999999998</v>
      </c>
      <c r="N1128" t="str">
        <f t="shared" si="46"/>
        <v>0</v>
      </c>
    </row>
    <row r="1129" spans="1:14">
      <c r="A1129" s="55" t="str">
        <f t="shared" si="47"/>
        <v>Y0AI0</v>
      </c>
      <c r="B1129" s="55">
        <v>0</v>
      </c>
      <c r="C1129" t="s">
        <v>2891</v>
      </c>
      <c r="D1129" t="s">
        <v>2891</v>
      </c>
      <c r="E1129" s="42">
        <v>44834</v>
      </c>
      <c r="F1129">
        <v>121117</v>
      </c>
      <c r="G1129" t="s">
        <v>2034</v>
      </c>
      <c r="H1129" s="191"/>
      <c r="J1129">
        <v>893553197.87</v>
      </c>
      <c r="K1129"/>
      <c r="M1129" s="191">
        <f t="shared" si="45"/>
        <v>89.355319786999999</v>
      </c>
      <c r="N1129" t="str">
        <f t="shared" si="46"/>
        <v>0</v>
      </c>
    </row>
    <row r="1130" spans="1:14">
      <c r="A1130" s="55" t="str">
        <f t="shared" si="47"/>
        <v>Y0AI0</v>
      </c>
      <c r="B1130" s="55">
        <v>0</v>
      </c>
      <c r="C1130" t="s">
        <v>2891</v>
      </c>
      <c r="D1130" t="s">
        <v>2891</v>
      </c>
      <c r="E1130" s="42">
        <v>44834</v>
      </c>
      <c r="F1130">
        <v>141280</v>
      </c>
      <c r="G1130" t="s">
        <v>2036</v>
      </c>
      <c r="H1130" s="191"/>
      <c r="J1130">
        <v>774131.42</v>
      </c>
      <c r="K1130"/>
      <c r="M1130" s="191">
        <f t="shared" si="45"/>
        <v>7.7413142000000004E-2</v>
      </c>
      <c r="N1130" t="str">
        <f t="shared" si="46"/>
        <v>0</v>
      </c>
    </row>
    <row r="1131" spans="1:14">
      <c r="A1131" s="55" t="str">
        <f t="shared" si="47"/>
        <v>Y0AI0</v>
      </c>
      <c r="B1131" s="55">
        <v>0</v>
      </c>
      <c r="C1131" t="s">
        <v>2891</v>
      </c>
      <c r="D1131" t="s">
        <v>2891</v>
      </c>
      <c r="E1131" s="42">
        <v>44834</v>
      </c>
      <c r="F1131">
        <v>141366</v>
      </c>
      <c r="G1131" t="s">
        <v>2857</v>
      </c>
      <c r="H1131" s="191"/>
      <c r="J1131">
        <v>151356.04</v>
      </c>
      <c r="K1131"/>
      <c r="M1131" s="191">
        <f t="shared" si="45"/>
        <v>1.5135604E-2</v>
      </c>
      <c r="N1131" t="str">
        <f t="shared" si="46"/>
        <v>0</v>
      </c>
    </row>
    <row r="1132" spans="1:14">
      <c r="A1132" s="55" t="str">
        <f t="shared" si="47"/>
        <v>Y0AI0</v>
      </c>
      <c r="B1132" s="55">
        <v>0</v>
      </c>
      <c r="C1132" t="s">
        <v>2891</v>
      </c>
      <c r="D1132" t="s">
        <v>2891</v>
      </c>
      <c r="E1132" s="42">
        <v>44834</v>
      </c>
      <c r="F1132">
        <v>141382</v>
      </c>
      <c r="G1132" t="s">
        <v>2052</v>
      </c>
      <c r="H1132" s="191"/>
      <c r="J1132">
        <v>0</v>
      </c>
      <c r="K1132"/>
      <c r="M1132" s="191">
        <f t="shared" si="45"/>
        <v>0</v>
      </c>
      <c r="N1132" t="str">
        <f t="shared" si="46"/>
        <v>0</v>
      </c>
    </row>
    <row r="1133" spans="1:14">
      <c r="A1133" s="55" t="str">
        <f t="shared" si="47"/>
        <v>Y0AI0</v>
      </c>
      <c r="B1133" s="55">
        <v>0</v>
      </c>
      <c r="C1133" t="s">
        <v>2891</v>
      </c>
      <c r="D1133" t="s">
        <v>2891</v>
      </c>
      <c r="E1133" s="42">
        <v>44834</v>
      </c>
      <c r="F1133">
        <v>141398</v>
      </c>
      <c r="G1133" t="s">
        <v>2911</v>
      </c>
      <c r="H1133" s="191"/>
      <c r="J1133">
        <v>0</v>
      </c>
      <c r="K1133"/>
      <c r="M1133" s="191">
        <f t="shared" ref="M1133:M1196" si="48">J1133/10000000</f>
        <v>0</v>
      </c>
      <c r="N1133" t="str">
        <f t="shared" si="46"/>
        <v>0</v>
      </c>
    </row>
    <row r="1134" spans="1:14">
      <c r="A1134" s="55" t="str">
        <f t="shared" si="47"/>
        <v>Y0AI0</v>
      </c>
      <c r="B1134" s="55">
        <v>0</v>
      </c>
      <c r="C1134" t="s">
        <v>2891</v>
      </c>
      <c r="D1134" t="s">
        <v>2891</v>
      </c>
      <c r="E1134" s="42">
        <v>44834</v>
      </c>
      <c r="F1134">
        <v>141524</v>
      </c>
      <c r="G1134" t="s">
        <v>2061</v>
      </c>
      <c r="H1134" s="191"/>
      <c r="J1134">
        <v>0</v>
      </c>
      <c r="K1134"/>
      <c r="M1134" s="191">
        <f t="shared" si="48"/>
        <v>0</v>
      </c>
      <c r="N1134" t="str">
        <f t="shared" ref="N1134:N1197" si="49">LEFT(B1134,1)</f>
        <v>0</v>
      </c>
    </row>
    <row r="1135" spans="1:14">
      <c r="A1135" s="55" t="str">
        <f t="shared" si="47"/>
        <v>Y0AI0</v>
      </c>
      <c r="B1135" s="55">
        <v>0</v>
      </c>
      <c r="C1135" t="s">
        <v>2891</v>
      </c>
      <c r="D1135" t="s">
        <v>2891</v>
      </c>
      <c r="E1135" s="42">
        <v>44834</v>
      </c>
      <c r="F1135">
        <v>141724</v>
      </c>
      <c r="G1135" t="s">
        <v>2076</v>
      </c>
      <c r="H1135" s="191"/>
      <c r="J1135">
        <v>-3000</v>
      </c>
      <c r="K1135"/>
      <c r="M1135" s="191">
        <f t="shared" si="48"/>
        <v>-2.9999999999999997E-4</v>
      </c>
      <c r="N1135" t="str">
        <f t="shared" si="49"/>
        <v>0</v>
      </c>
    </row>
    <row r="1136" spans="1:14">
      <c r="A1136" s="55" t="str">
        <f t="shared" si="47"/>
        <v>Y0AI0</v>
      </c>
      <c r="B1136" s="55">
        <v>0</v>
      </c>
      <c r="C1136" t="s">
        <v>2891</v>
      </c>
      <c r="D1136" t="s">
        <v>2891</v>
      </c>
      <c r="E1136" s="42">
        <v>44834</v>
      </c>
      <c r="F1136">
        <v>141744</v>
      </c>
      <c r="G1136" t="s">
        <v>2087</v>
      </c>
      <c r="H1136" s="191"/>
      <c r="J1136">
        <v>0</v>
      </c>
      <c r="K1136"/>
      <c r="M1136" s="191">
        <f t="shared" si="48"/>
        <v>0</v>
      </c>
      <c r="N1136" t="str">
        <f t="shared" si="49"/>
        <v>0</v>
      </c>
    </row>
    <row r="1137" spans="1:14">
      <c r="A1137" s="55" t="str">
        <f t="shared" si="47"/>
        <v>Y0AI0</v>
      </c>
      <c r="B1137" s="55">
        <v>0</v>
      </c>
      <c r="C1137" t="s">
        <v>2891</v>
      </c>
      <c r="D1137" t="s">
        <v>2891</v>
      </c>
      <c r="E1137" s="42">
        <v>44834</v>
      </c>
      <c r="F1137">
        <v>142036</v>
      </c>
      <c r="G1137" t="s">
        <v>2127</v>
      </c>
      <c r="H1137" s="191"/>
      <c r="J1137">
        <v>9999.9699999999993</v>
      </c>
      <c r="K1137"/>
      <c r="M1137" s="191">
        <f t="shared" si="48"/>
        <v>9.9999699999999987E-4</v>
      </c>
      <c r="N1137" t="str">
        <f t="shared" si="49"/>
        <v>0</v>
      </c>
    </row>
    <row r="1138" spans="1:14">
      <c r="A1138" s="55" t="str">
        <f t="shared" si="47"/>
        <v>Y0AI0</v>
      </c>
      <c r="B1138" s="55">
        <v>0</v>
      </c>
      <c r="C1138" t="s">
        <v>2891</v>
      </c>
      <c r="D1138" t="s">
        <v>2891</v>
      </c>
      <c r="E1138" s="42">
        <v>44834</v>
      </c>
      <c r="F1138">
        <v>142044</v>
      </c>
      <c r="G1138" t="s">
        <v>2132</v>
      </c>
      <c r="H1138" s="191"/>
      <c r="J1138">
        <v>0</v>
      </c>
      <c r="K1138"/>
      <c r="M1138" s="191">
        <f t="shared" si="48"/>
        <v>0</v>
      </c>
      <c r="N1138" t="str">
        <f t="shared" si="49"/>
        <v>0</v>
      </c>
    </row>
    <row r="1139" spans="1:14">
      <c r="A1139" s="55" t="str">
        <f t="shared" si="47"/>
        <v>Y0AI0</v>
      </c>
      <c r="B1139" s="55">
        <v>0</v>
      </c>
      <c r="C1139" t="s">
        <v>2891</v>
      </c>
      <c r="D1139" t="s">
        <v>2891</v>
      </c>
      <c r="E1139" s="42">
        <v>44834</v>
      </c>
      <c r="F1139">
        <v>142075</v>
      </c>
      <c r="G1139" t="s">
        <v>2545</v>
      </c>
      <c r="H1139" s="191"/>
      <c r="J1139">
        <v>310277.17</v>
      </c>
      <c r="K1139"/>
      <c r="M1139" s="191">
        <f t="shared" si="48"/>
        <v>3.1027717E-2</v>
      </c>
      <c r="N1139" t="str">
        <f t="shared" si="49"/>
        <v>0</v>
      </c>
    </row>
    <row r="1140" spans="1:14">
      <c r="A1140" s="55" t="e">
        <f t="shared" si="47"/>
        <v>#N/A</v>
      </c>
      <c r="B1140" s="55" t="e">
        <v>#N/A</v>
      </c>
      <c r="C1140" t="s">
        <v>2891</v>
      </c>
      <c r="D1140" t="s">
        <v>2891</v>
      </c>
      <c r="E1140" s="42">
        <v>44834</v>
      </c>
      <c r="F1140">
        <v>142077</v>
      </c>
      <c r="G1140" t="s">
        <v>2913</v>
      </c>
      <c r="H1140" s="191"/>
      <c r="J1140">
        <v>46985.55</v>
      </c>
      <c r="K1140"/>
      <c r="M1140" s="191">
        <f t="shared" si="48"/>
        <v>4.6985550000000001E-3</v>
      </c>
      <c r="N1140" t="e">
        <f t="shared" si="49"/>
        <v>#N/A</v>
      </c>
    </row>
    <row r="1141" spans="1:14">
      <c r="A1141" s="55" t="str">
        <f t="shared" si="47"/>
        <v>Y0AI0</v>
      </c>
      <c r="B1141" s="55">
        <v>0</v>
      </c>
      <c r="C1141" t="s">
        <v>2891</v>
      </c>
      <c r="D1141" t="s">
        <v>2891</v>
      </c>
      <c r="E1141" s="42">
        <v>44834</v>
      </c>
      <c r="F1141">
        <v>160118</v>
      </c>
      <c r="G1141" t="s">
        <v>2152</v>
      </c>
      <c r="H1141" s="191"/>
      <c r="J1141">
        <v>0</v>
      </c>
      <c r="K1141"/>
      <c r="M1141" s="191">
        <f t="shared" si="48"/>
        <v>0</v>
      </c>
      <c r="N1141" t="str">
        <f t="shared" si="49"/>
        <v>0</v>
      </c>
    </row>
    <row r="1142" spans="1:14">
      <c r="A1142" s="55" t="str">
        <f t="shared" si="47"/>
        <v>Y0AI0</v>
      </c>
      <c r="B1142" s="55">
        <v>0</v>
      </c>
      <c r="C1142" t="s">
        <v>2891</v>
      </c>
      <c r="D1142" t="s">
        <v>2891</v>
      </c>
      <c r="E1142" s="42">
        <v>44834</v>
      </c>
      <c r="F1142">
        <v>160202</v>
      </c>
      <c r="G1142" t="s">
        <v>2158</v>
      </c>
      <c r="H1142" s="191"/>
      <c r="J1142">
        <v>0</v>
      </c>
      <c r="K1142"/>
      <c r="M1142" s="191">
        <f t="shared" si="48"/>
        <v>0</v>
      </c>
      <c r="N1142" t="str">
        <f t="shared" si="49"/>
        <v>0</v>
      </c>
    </row>
    <row r="1143" spans="1:14">
      <c r="A1143" s="55" t="str">
        <f t="shared" si="47"/>
        <v>Y0AI0</v>
      </c>
      <c r="B1143" s="55">
        <v>0</v>
      </c>
      <c r="C1143" t="s">
        <v>2891</v>
      </c>
      <c r="D1143" t="s">
        <v>2891</v>
      </c>
      <c r="E1143" s="42">
        <v>44834</v>
      </c>
      <c r="F1143">
        <v>160206</v>
      </c>
      <c r="G1143" t="s">
        <v>2159</v>
      </c>
      <c r="H1143" s="191"/>
      <c r="J1143">
        <v>0.48</v>
      </c>
      <c r="K1143"/>
      <c r="M1143" s="191">
        <f t="shared" si="48"/>
        <v>4.8E-8</v>
      </c>
      <c r="N1143" t="str">
        <f t="shared" si="49"/>
        <v>0</v>
      </c>
    </row>
    <row r="1144" spans="1:14">
      <c r="A1144" s="55" t="str">
        <f t="shared" si="47"/>
        <v>Y0AI0</v>
      </c>
      <c r="B1144" s="55">
        <v>0</v>
      </c>
      <c r="C1144" t="s">
        <v>2891</v>
      </c>
      <c r="D1144" t="s">
        <v>2891</v>
      </c>
      <c r="E1144" s="42">
        <v>44834</v>
      </c>
      <c r="F1144">
        <v>160207</v>
      </c>
      <c r="G1144" t="s">
        <v>2160</v>
      </c>
      <c r="H1144" s="191"/>
      <c r="J1144">
        <v>0</v>
      </c>
      <c r="K1144"/>
      <c r="M1144" s="191">
        <f t="shared" si="48"/>
        <v>0</v>
      </c>
      <c r="N1144" t="str">
        <f t="shared" si="49"/>
        <v>0</v>
      </c>
    </row>
    <row r="1145" spans="1:14">
      <c r="A1145" s="55" t="str">
        <f t="shared" si="47"/>
        <v>Y0AI0</v>
      </c>
      <c r="B1145" s="55">
        <v>0</v>
      </c>
      <c r="C1145" t="s">
        <v>2891</v>
      </c>
      <c r="D1145" t="s">
        <v>2891</v>
      </c>
      <c r="E1145" s="42">
        <v>44834</v>
      </c>
      <c r="F1145">
        <v>170125</v>
      </c>
      <c r="G1145" t="s">
        <v>2168</v>
      </c>
      <c r="H1145" s="191"/>
      <c r="J1145">
        <v>-1175119485.8099999</v>
      </c>
      <c r="K1145"/>
      <c r="M1145" s="191">
        <f t="shared" si="48"/>
        <v>-117.511948581</v>
      </c>
      <c r="N1145" t="str">
        <f t="shared" si="49"/>
        <v>0</v>
      </c>
    </row>
    <row r="1146" spans="1:14">
      <c r="A1146" s="55" t="str">
        <f t="shared" si="47"/>
        <v>Y0AI0</v>
      </c>
      <c r="B1146" s="55">
        <v>0</v>
      </c>
      <c r="C1146" t="s">
        <v>2891</v>
      </c>
      <c r="D1146" t="s">
        <v>2891</v>
      </c>
      <c r="E1146" s="42">
        <v>44834</v>
      </c>
      <c r="F1146">
        <v>170129</v>
      </c>
      <c r="G1146" t="s">
        <v>2170</v>
      </c>
      <c r="H1146" s="191"/>
      <c r="J1146">
        <v>-520285824.61000001</v>
      </c>
      <c r="K1146"/>
      <c r="M1146" s="191">
        <f t="shared" si="48"/>
        <v>-52.028582460999999</v>
      </c>
      <c r="N1146" t="str">
        <f t="shared" si="49"/>
        <v>0</v>
      </c>
    </row>
    <row r="1147" spans="1:14">
      <c r="A1147" s="55" t="str">
        <f t="shared" si="47"/>
        <v>Y0AI1.2</v>
      </c>
      <c r="B1147" s="55">
        <v>1.2</v>
      </c>
      <c r="C1147" t="s">
        <v>2891</v>
      </c>
      <c r="D1147" t="s">
        <v>2891</v>
      </c>
      <c r="E1147" s="42">
        <v>44834</v>
      </c>
      <c r="F1147">
        <v>201171</v>
      </c>
      <c r="G1147" t="s">
        <v>2177</v>
      </c>
      <c r="H1147" s="191"/>
      <c r="J1147">
        <v>0.4</v>
      </c>
      <c r="K1147"/>
      <c r="M1147" s="191">
        <f t="shared" si="48"/>
        <v>4.0000000000000001E-8</v>
      </c>
      <c r="N1147" t="str">
        <f t="shared" si="49"/>
        <v>1</v>
      </c>
    </row>
    <row r="1148" spans="1:14">
      <c r="A1148" s="55" t="str">
        <f t="shared" si="47"/>
        <v>Y0AI1.2</v>
      </c>
      <c r="B1148" s="55">
        <v>1.2</v>
      </c>
      <c r="C1148" t="s">
        <v>2891</v>
      </c>
      <c r="D1148" t="s">
        <v>2891</v>
      </c>
      <c r="E1148" s="42">
        <v>44834</v>
      </c>
      <c r="F1148">
        <v>201181</v>
      </c>
      <c r="G1148" t="s">
        <v>2181</v>
      </c>
      <c r="H1148" s="191"/>
      <c r="J1148">
        <v>0.71</v>
      </c>
      <c r="K1148"/>
      <c r="M1148" s="191">
        <f t="shared" si="48"/>
        <v>7.1E-8</v>
      </c>
      <c r="N1148" t="str">
        <f t="shared" si="49"/>
        <v>1</v>
      </c>
    </row>
    <row r="1149" spans="1:14">
      <c r="A1149" s="55" t="str">
        <f t="shared" si="47"/>
        <v>Y0AI1.2</v>
      </c>
      <c r="B1149" s="55">
        <v>1.2</v>
      </c>
      <c r="C1149" t="s">
        <v>2891</v>
      </c>
      <c r="D1149" t="s">
        <v>2891</v>
      </c>
      <c r="E1149" s="42">
        <v>44834</v>
      </c>
      <c r="F1149">
        <v>201182</v>
      </c>
      <c r="G1149" t="s">
        <v>2182</v>
      </c>
      <c r="H1149" s="191"/>
      <c r="J1149">
        <v>0.01</v>
      </c>
      <c r="K1149"/>
      <c r="M1149" s="191">
        <f t="shared" si="48"/>
        <v>1.0000000000000001E-9</v>
      </c>
      <c r="N1149" t="str">
        <f t="shared" si="49"/>
        <v>1</v>
      </c>
    </row>
    <row r="1150" spans="1:14">
      <c r="A1150" s="55" t="str">
        <f t="shared" si="47"/>
        <v>Y0AI0</v>
      </c>
      <c r="B1150" s="55">
        <v>0</v>
      </c>
      <c r="C1150" t="s">
        <v>2891</v>
      </c>
      <c r="D1150" t="s">
        <v>2891</v>
      </c>
      <c r="E1150" s="42">
        <v>44834</v>
      </c>
      <c r="F1150">
        <v>201187</v>
      </c>
      <c r="G1150" t="s">
        <v>2184</v>
      </c>
      <c r="H1150" s="191"/>
      <c r="J1150">
        <v>228947.25</v>
      </c>
      <c r="K1150"/>
      <c r="M1150" s="191">
        <f t="shared" si="48"/>
        <v>2.2894725000000001E-2</v>
      </c>
      <c r="N1150" t="str">
        <f t="shared" si="49"/>
        <v>0</v>
      </c>
    </row>
    <row r="1151" spans="1:14">
      <c r="A1151" s="55" t="str">
        <f t="shared" si="47"/>
        <v>Y0AI0</v>
      </c>
      <c r="B1151" s="55">
        <v>0</v>
      </c>
      <c r="C1151" t="s">
        <v>2891</v>
      </c>
      <c r="D1151" t="s">
        <v>2891</v>
      </c>
      <c r="E1151" s="42">
        <v>44834</v>
      </c>
      <c r="F1151">
        <v>201192</v>
      </c>
      <c r="G1151" t="s">
        <v>2188</v>
      </c>
      <c r="H1151" s="191"/>
      <c r="J1151">
        <v>327377.65000000002</v>
      </c>
      <c r="K1151"/>
      <c r="M1151" s="191">
        <f t="shared" si="48"/>
        <v>3.2737765000000002E-2</v>
      </c>
      <c r="N1151" t="str">
        <f t="shared" si="49"/>
        <v>0</v>
      </c>
    </row>
    <row r="1152" spans="1:14">
      <c r="A1152" s="55" t="str">
        <f t="shared" si="47"/>
        <v>Y0AI0</v>
      </c>
      <c r="B1152" s="55">
        <v>0</v>
      </c>
      <c r="C1152" t="s">
        <v>2891</v>
      </c>
      <c r="D1152" t="s">
        <v>2891</v>
      </c>
      <c r="E1152" s="42">
        <v>44834</v>
      </c>
      <c r="F1152">
        <v>201193</v>
      </c>
      <c r="G1152" t="s">
        <v>2189</v>
      </c>
      <c r="H1152" s="191"/>
      <c r="J1152">
        <v>126499.2</v>
      </c>
      <c r="K1152"/>
      <c r="M1152" s="191">
        <f t="shared" si="48"/>
        <v>1.264992E-2</v>
      </c>
      <c r="N1152" t="str">
        <f t="shared" si="49"/>
        <v>0</v>
      </c>
    </row>
    <row r="1153" spans="1:14">
      <c r="A1153" s="55" t="str">
        <f t="shared" ref="A1153:A1216" si="50">C1153&amp;B1153</f>
        <v>Y0AI0</v>
      </c>
      <c r="B1153" s="55">
        <v>0</v>
      </c>
      <c r="C1153" t="s">
        <v>2891</v>
      </c>
      <c r="D1153" t="s">
        <v>2891</v>
      </c>
      <c r="E1153" s="42">
        <v>44834</v>
      </c>
      <c r="F1153">
        <v>201197</v>
      </c>
      <c r="G1153" t="s">
        <v>2192</v>
      </c>
      <c r="H1153" s="191"/>
      <c r="J1153">
        <v>82786.05</v>
      </c>
      <c r="K1153"/>
      <c r="M1153" s="191">
        <f t="shared" si="48"/>
        <v>8.2786049999999996E-3</v>
      </c>
      <c r="N1153" t="str">
        <f t="shared" si="49"/>
        <v>0</v>
      </c>
    </row>
    <row r="1154" spans="1:14">
      <c r="A1154" s="55" t="str">
        <f t="shared" si="50"/>
        <v>Y0AI0</v>
      </c>
      <c r="B1154" s="55">
        <v>0</v>
      </c>
      <c r="C1154" t="s">
        <v>2891</v>
      </c>
      <c r="D1154" t="s">
        <v>2891</v>
      </c>
      <c r="E1154" s="42">
        <v>44834</v>
      </c>
      <c r="F1154">
        <v>201198</v>
      </c>
      <c r="G1154" t="s">
        <v>2193</v>
      </c>
      <c r="H1154" s="191"/>
      <c r="J1154">
        <v>236.1</v>
      </c>
      <c r="K1154"/>
      <c r="M1154" s="191">
        <f t="shared" si="48"/>
        <v>2.3609999999999999E-5</v>
      </c>
      <c r="N1154" t="str">
        <f t="shared" si="49"/>
        <v>0</v>
      </c>
    </row>
    <row r="1155" spans="1:14">
      <c r="A1155" s="55" t="str">
        <f t="shared" si="50"/>
        <v>Y0AI0</v>
      </c>
      <c r="B1155" s="55">
        <v>0</v>
      </c>
      <c r="C1155" t="s">
        <v>2891</v>
      </c>
      <c r="D1155" t="s">
        <v>2891</v>
      </c>
      <c r="E1155" s="42">
        <v>44834</v>
      </c>
      <c r="F1155">
        <v>201199</v>
      </c>
      <c r="G1155" t="s">
        <v>2194</v>
      </c>
      <c r="H1155" s="191"/>
      <c r="J1155">
        <v>85584.73</v>
      </c>
      <c r="K1155"/>
      <c r="M1155" s="191">
        <f t="shared" si="48"/>
        <v>8.5584729999999987E-3</v>
      </c>
      <c r="N1155" t="str">
        <f t="shared" si="49"/>
        <v>0</v>
      </c>
    </row>
    <row r="1156" spans="1:14">
      <c r="A1156" s="55" t="str">
        <f t="shared" si="50"/>
        <v>Y0AI0</v>
      </c>
      <c r="B1156" s="55">
        <v>0</v>
      </c>
      <c r="C1156" t="s">
        <v>2891</v>
      </c>
      <c r="D1156" t="s">
        <v>2891</v>
      </c>
      <c r="E1156" s="42">
        <v>44834</v>
      </c>
      <c r="F1156">
        <v>201201</v>
      </c>
      <c r="G1156" t="s">
        <v>2196</v>
      </c>
      <c r="H1156" s="191"/>
      <c r="J1156">
        <v>-1283.8900000000001</v>
      </c>
      <c r="K1156"/>
      <c r="M1156" s="191">
        <f t="shared" si="48"/>
        <v>-1.2838900000000002E-4</v>
      </c>
      <c r="N1156" t="str">
        <f t="shared" si="49"/>
        <v>0</v>
      </c>
    </row>
    <row r="1157" spans="1:14">
      <c r="A1157" s="55" t="str">
        <f t="shared" si="50"/>
        <v>Y0AI0</v>
      </c>
      <c r="B1157" s="55">
        <v>0</v>
      </c>
      <c r="C1157" t="s">
        <v>2891</v>
      </c>
      <c r="D1157" t="s">
        <v>2891</v>
      </c>
      <c r="E1157" s="42">
        <v>44834</v>
      </c>
      <c r="F1157">
        <v>201217</v>
      </c>
      <c r="G1157" t="s">
        <v>2197</v>
      </c>
      <c r="H1157" s="191"/>
      <c r="J1157">
        <v>721704.6</v>
      </c>
      <c r="K1157"/>
      <c r="M1157" s="191">
        <f t="shared" si="48"/>
        <v>7.2170459999999992E-2</v>
      </c>
      <c r="N1157" t="str">
        <f t="shared" si="49"/>
        <v>0</v>
      </c>
    </row>
    <row r="1158" spans="1:14">
      <c r="A1158" s="55" t="str">
        <f t="shared" si="50"/>
        <v>Y0AI0</v>
      </c>
      <c r="B1158" s="55">
        <v>0</v>
      </c>
      <c r="C1158" t="s">
        <v>2891</v>
      </c>
      <c r="D1158" t="s">
        <v>2891</v>
      </c>
      <c r="E1158" s="42">
        <v>44834</v>
      </c>
      <c r="F1158">
        <v>201218</v>
      </c>
      <c r="G1158" t="s">
        <v>2198</v>
      </c>
      <c r="H1158" s="191"/>
      <c r="J1158">
        <v>-443932356.81</v>
      </c>
      <c r="K1158"/>
      <c r="M1158" s="191">
        <f t="shared" si="48"/>
        <v>-44.393235681</v>
      </c>
      <c r="N1158" t="str">
        <f t="shared" si="49"/>
        <v>0</v>
      </c>
    </row>
    <row r="1159" spans="1:14">
      <c r="A1159" s="55" t="str">
        <f t="shared" si="50"/>
        <v>Y0AI0</v>
      </c>
      <c r="B1159" s="55">
        <v>0</v>
      </c>
      <c r="C1159" t="s">
        <v>2891</v>
      </c>
      <c r="D1159" t="s">
        <v>2891</v>
      </c>
      <c r="E1159" s="42">
        <v>44834</v>
      </c>
      <c r="F1159">
        <v>201221</v>
      </c>
      <c r="G1159" t="s">
        <v>2199</v>
      </c>
      <c r="H1159" s="191"/>
      <c r="J1159">
        <v>4174815.42</v>
      </c>
      <c r="K1159"/>
      <c r="M1159" s="191">
        <f t="shared" si="48"/>
        <v>0.41748154199999998</v>
      </c>
      <c r="N1159" t="str">
        <f t="shared" si="49"/>
        <v>0</v>
      </c>
    </row>
    <row r="1160" spans="1:14">
      <c r="A1160" s="55" t="str">
        <f t="shared" si="50"/>
        <v>Y0AI0</v>
      </c>
      <c r="B1160" s="55">
        <v>0</v>
      </c>
      <c r="C1160" t="s">
        <v>2891</v>
      </c>
      <c r="D1160" t="s">
        <v>2891</v>
      </c>
      <c r="E1160" s="42">
        <v>44834</v>
      </c>
      <c r="F1160">
        <v>201222</v>
      </c>
      <c r="G1160" t="s">
        <v>2200</v>
      </c>
      <c r="H1160" s="191"/>
      <c r="J1160">
        <v>688829.58</v>
      </c>
      <c r="K1160"/>
      <c r="M1160" s="191">
        <f t="shared" si="48"/>
        <v>6.8882957999999994E-2</v>
      </c>
      <c r="N1160" t="str">
        <f t="shared" si="49"/>
        <v>0</v>
      </c>
    </row>
    <row r="1161" spans="1:14">
      <c r="A1161" s="55" t="str">
        <f t="shared" si="50"/>
        <v>Y0AI1.2</v>
      </c>
      <c r="B1161" s="55">
        <v>1.2</v>
      </c>
      <c r="C1161" t="s">
        <v>2891</v>
      </c>
      <c r="D1161" t="s">
        <v>2891</v>
      </c>
      <c r="E1161" s="42">
        <v>44834</v>
      </c>
      <c r="F1161">
        <v>201230</v>
      </c>
      <c r="G1161" t="s">
        <v>2203</v>
      </c>
      <c r="H1161" s="191"/>
      <c r="J1161">
        <v>-646028.19999999995</v>
      </c>
      <c r="K1161"/>
      <c r="M1161" s="191">
        <f t="shared" si="48"/>
        <v>-6.4602819999999991E-2</v>
      </c>
      <c r="N1161" t="str">
        <f t="shared" si="49"/>
        <v>1</v>
      </c>
    </row>
    <row r="1162" spans="1:14">
      <c r="A1162" s="55" t="str">
        <f t="shared" si="50"/>
        <v>Y0AI1.2</v>
      </c>
      <c r="B1162" s="55">
        <v>1.2</v>
      </c>
      <c r="C1162" t="s">
        <v>2891</v>
      </c>
      <c r="D1162" t="s">
        <v>2891</v>
      </c>
      <c r="E1162" s="42">
        <v>44834</v>
      </c>
      <c r="F1162">
        <v>201231</v>
      </c>
      <c r="G1162" t="s">
        <v>2204</v>
      </c>
      <c r="H1162" s="191"/>
      <c r="J1162">
        <v>-5567546757.9899998</v>
      </c>
      <c r="K1162"/>
      <c r="M1162" s="191">
        <f t="shared" si="48"/>
        <v>-556.75467579899998</v>
      </c>
      <c r="N1162" t="str">
        <f t="shared" si="49"/>
        <v>1</v>
      </c>
    </row>
    <row r="1163" spans="1:14">
      <c r="A1163" s="55" t="str">
        <f t="shared" si="50"/>
        <v>Y0AI0</v>
      </c>
      <c r="B1163" s="55">
        <v>0</v>
      </c>
      <c r="C1163" t="s">
        <v>2891</v>
      </c>
      <c r="D1163" t="s">
        <v>2891</v>
      </c>
      <c r="E1163" s="42">
        <v>44834</v>
      </c>
      <c r="F1163">
        <v>201348</v>
      </c>
      <c r="G1163" t="s">
        <v>2223</v>
      </c>
      <c r="H1163" s="191"/>
      <c r="J1163">
        <v>-22636.84</v>
      </c>
      <c r="K1163"/>
      <c r="M1163" s="191">
        <f t="shared" si="48"/>
        <v>-2.2636840000000002E-3</v>
      </c>
      <c r="N1163" t="str">
        <f t="shared" si="49"/>
        <v>0</v>
      </c>
    </row>
    <row r="1164" spans="1:14">
      <c r="A1164" s="55" t="str">
        <f t="shared" si="50"/>
        <v>Y0AI0</v>
      </c>
      <c r="B1164" s="55">
        <v>0</v>
      </c>
      <c r="C1164" t="s">
        <v>2891</v>
      </c>
      <c r="D1164" t="s">
        <v>2891</v>
      </c>
      <c r="E1164" s="42">
        <v>44834</v>
      </c>
      <c r="F1164">
        <v>201351</v>
      </c>
      <c r="G1164" t="s">
        <v>2225</v>
      </c>
      <c r="H1164" s="191"/>
      <c r="J1164">
        <v>-1015952146.4</v>
      </c>
      <c r="K1164"/>
      <c r="M1164" s="191">
        <f t="shared" si="48"/>
        <v>-101.59521463999999</v>
      </c>
      <c r="N1164" t="str">
        <f t="shared" si="49"/>
        <v>0</v>
      </c>
    </row>
    <row r="1165" spans="1:14">
      <c r="A1165" s="55" t="str">
        <f t="shared" si="50"/>
        <v>Y0AI0</v>
      </c>
      <c r="B1165" s="55">
        <v>0</v>
      </c>
      <c r="C1165" t="s">
        <v>2891</v>
      </c>
      <c r="D1165" t="s">
        <v>2891</v>
      </c>
      <c r="E1165" s="42">
        <v>44834</v>
      </c>
      <c r="F1165">
        <v>201352</v>
      </c>
      <c r="G1165" t="s">
        <v>2226</v>
      </c>
      <c r="H1165" s="191"/>
      <c r="J1165">
        <v>-5647309.7599999998</v>
      </c>
      <c r="K1165"/>
      <c r="M1165" s="191">
        <f t="shared" si="48"/>
        <v>-0.564730976</v>
      </c>
      <c r="N1165" t="str">
        <f t="shared" si="49"/>
        <v>0</v>
      </c>
    </row>
    <row r="1166" spans="1:14">
      <c r="A1166" s="55" t="str">
        <f t="shared" si="50"/>
        <v>Y0AI0</v>
      </c>
      <c r="B1166" s="55">
        <v>0</v>
      </c>
      <c r="C1166" t="s">
        <v>2891</v>
      </c>
      <c r="D1166" t="s">
        <v>2891</v>
      </c>
      <c r="E1166" s="42">
        <v>44834</v>
      </c>
      <c r="F1166">
        <v>201354</v>
      </c>
      <c r="G1166" t="s">
        <v>2228</v>
      </c>
      <c r="H1166" s="191"/>
      <c r="J1166">
        <v>106837.2</v>
      </c>
      <c r="K1166"/>
      <c r="M1166" s="191">
        <f t="shared" si="48"/>
        <v>1.0683719999999999E-2</v>
      </c>
      <c r="N1166" t="str">
        <f t="shared" si="49"/>
        <v>0</v>
      </c>
    </row>
    <row r="1167" spans="1:14">
      <c r="A1167" s="55" t="str">
        <f t="shared" si="50"/>
        <v>Y0AI1.2</v>
      </c>
      <c r="B1167" s="55">
        <v>1.2</v>
      </c>
      <c r="C1167" t="s">
        <v>2891</v>
      </c>
      <c r="D1167" t="s">
        <v>2891</v>
      </c>
      <c r="E1167" s="42">
        <v>44834</v>
      </c>
      <c r="F1167">
        <v>201363</v>
      </c>
      <c r="G1167" t="s">
        <v>2231</v>
      </c>
      <c r="H1167" s="191"/>
      <c r="J1167">
        <v>-246393.55</v>
      </c>
      <c r="K1167"/>
      <c r="M1167" s="191">
        <f t="shared" si="48"/>
        <v>-2.4639354999999998E-2</v>
      </c>
      <c r="N1167" t="str">
        <f t="shared" si="49"/>
        <v>1</v>
      </c>
    </row>
    <row r="1168" spans="1:14">
      <c r="A1168" s="55" t="str">
        <f t="shared" si="50"/>
        <v>Y0AI1.2</v>
      </c>
      <c r="B1168" s="55">
        <v>1.2</v>
      </c>
      <c r="C1168" t="s">
        <v>2891</v>
      </c>
      <c r="D1168" t="s">
        <v>2891</v>
      </c>
      <c r="E1168" s="42">
        <v>44834</v>
      </c>
      <c r="F1168">
        <v>201366</v>
      </c>
      <c r="G1168" t="s">
        <v>2233</v>
      </c>
      <c r="H1168" s="191"/>
      <c r="J1168">
        <v>-16324821440.93</v>
      </c>
      <c r="K1168"/>
      <c r="M1168" s="191">
        <f t="shared" si="48"/>
        <v>-1632.482144093</v>
      </c>
      <c r="N1168" t="str">
        <f t="shared" si="49"/>
        <v>1</v>
      </c>
    </row>
    <row r="1169" spans="1:14">
      <c r="A1169" s="55" t="str">
        <f t="shared" si="50"/>
        <v>Y0AI1.2</v>
      </c>
      <c r="B1169" s="55">
        <v>1.2</v>
      </c>
      <c r="C1169" t="s">
        <v>2891</v>
      </c>
      <c r="D1169" t="s">
        <v>2891</v>
      </c>
      <c r="E1169" s="42">
        <v>44834</v>
      </c>
      <c r="F1169">
        <v>201367</v>
      </c>
      <c r="G1169" t="s">
        <v>2234</v>
      </c>
      <c r="H1169" s="191"/>
      <c r="J1169">
        <v>-93316776.5</v>
      </c>
      <c r="K1169"/>
      <c r="M1169" s="191">
        <f t="shared" si="48"/>
        <v>-9.3316776499999996</v>
      </c>
      <c r="N1169" t="str">
        <f t="shared" si="49"/>
        <v>1</v>
      </c>
    </row>
    <row r="1170" spans="1:14">
      <c r="A1170" s="55" t="str">
        <f t="shared" si="50"/>
        <v>Y0AI1.2</v>
      </c>
      <c r="B1170" s="55">
        <v>1.2</v>
      </c>
      <c r="C1170" t="s">
        <v>2891</v>
      </c>
      <c r="D1170" t="s">
        <v>2891</v>
      </c>
      <c r="E1170" s="42">
        <v>44834</v>
      </c>
      <c r="F1170">
        <v>201369</v>
      </c>
      <c r="G1170" t="s">
        <v>2236</v>
      </c>
      <c r="H1170" s="191"/>
      <c r="J1170">
        <v>-164990.76</v>
      </c>
      <c r="K1170"/>
      <c r="M1170" s="191">
        <f t="shared" si="48"/>
        <v>-1.6499076000000001E-2</v>
      </c>
      <c r="N1170" t="str">
        <f t="shared" si="49"/>
        <v>1</v>
      </c>
    </row>
    <row r="1171" spans="1:14">
      <c r="A1171" s="55" t="str">
        <f t="shared" si="50"/>
        <v>Y0AI0</v>
      </c>
      <c r="B1171" s="55">
        <v>0</v>
      </c>
      <c r="C1171" t="s">
        <v>2891</v>
      </c>
      <c r="D1171" t="s">
        <v>2891</v>
      </c>
      <c r="E1171" s="42">
        <v>44834</v>
      </c>
      <c r="F1171">
        <v>210103</v>
      </c>
      <c r="G1171" t="s">
        <v>2240</v>
      </c>
      <c r="H1171" s="191"/>
      <c r="J1171">
        <v>-33180.050000000003</v>
      </c>
      <c r="K1171"/>
      <c r="M1171" s="191">
        <f t="shared" si="48"/>
        <v>-3.3180050000000002E-3</v>
      </c>
      <c r="N1171" t="str">
        <f t="shared" si="49"/>
        <v>0</v>
      </c>
    </row>
    <row r="1172" spans="1:14">
      <c r="A1172" s="55" t="str">
        <f t="shared" si="50"/>
        <v>Y0AI0</v>
      </c>
      <c r="B1172" s="55">
        <v>0</v>
      </c>
      <c r="C1172" t="s">
        <v>2891</v>
      </c>
      <c r="D1172" t="s">
        <v>2891</v>
      </c>
      <c r="E1172" s="42">
        <v>44834</v>
      </c>
      <c r="F1172">
        <v>210117</v>
      </c>
      <c r="G1172" t="s">
        <v>2242</v>
      </c>
      <c r="H1172" s="191"/>
      <c r="J1172">
        <v>-1790790.8</v>
      </c>
      <c r="K1172"/>
      <c r="M1172" s="191">
        <f t="shared" si="48"/>
        <v>-0.17907908</v>
      </c>
      <c r="N1172" t="str">
        <f t="shared" si="49"/>
        <v>0</v>
      </c>
    </row>
    <row r="1173" spans="1:14">
      <c r="A1173" s="55" t="str">
        <f t="shared" si="50"/>
        <v>Y0AI0</v>
      </c>
      <c r="B1173" s="55">
        <v>0</v>
      </c>
      <c r="C1173" t="s">
        <v>2891</v>
      </c>
      <c r="D1173" t="s">
        <v>2891</v>
      </c>
      <c r="E1173" s="42">
        <v>44834</v>
      </c>
      <c r="F1173">
        <v>210132</v>
      </c>
      <c r="G1173" t="s">
        <v>2244</v>
      </c>
      <c r="H1173" s="191"/>
      <c r="J1173">
        <v>-18772.96</v>
      </c>
      <c r="K1173"/>
      <c r="M1173" s="191">
        <f t="shared" si="48"/>
        <v>-1.8772959999999999E-3</v>
      </c>
      <c r="N1173" t="str">
        <f t="shared" si="49"/>
        <v>0</v>
      </c>
    </row>
    <row r="1174" spans="1:14">
      <c r="A1174" s="55" t="str">
        <f t="shared" si="50"/>
        <v>Y0AI0</v>
      </c>
      <c r="B1174" s="55">
        <v>0</v>
      </c>
      <c r="C1174" t="s">
        <v>2891</v>
      </c>
      <c r="D1174" t="s">
        <v>2891</v>
      </c>
      <c r="E1174" s="42">
        <v>44834</v>
      </c>
      <c r="F1174">
        <v>210138</v>
      </c>
      <c r="G1174" t="s">
        <v>2791</v>
      </c>
      <c r="H1174" s="191"/>
      <c r="J1174">
        <v>3840.29</v>
      </c>
      <c r="K1174"/>
      <c r="M1174" s="191">
        <f t="shared" si="48"/>
        <v>3.8402899999999998E-4</v>
      </c>
      <c r="N1174" t="str">
        <f t="shared" si="49"/>
        <v>0</v>
      </c>
    </row>
    <row r="1175" spans="1:14">
      <c r="A1175" s="55" t="str">
        <f t="shared" si="50"/>
        <v>Y0AI0</v>
      </c>
      <c r="B1175" s="55">
        <v>0</v>
      </c>
      <c r="C1175" t="s">
        <v>2891</v>
      </c>
      <c r="D1175" t="s">
        <v>2891</v>
      </c>
      <c r="E1175" s="42">
        <v>44834</v>
      </c>
      <c r="F1175">
        <v>210140</v>
      </c>
      <c r="G1175" t="s">
        <v>2245</v>
      </c>
      <c r="H1175" s="191"/>
      <c r="J1175">
        <v>72677.429999999993</v>
      </c>
      <c r="K1175"/>
      <c r="M1175" s="191">
        <f t="shared" si="48"/>
        <v>7.2677429999999993E-3</v>
      </c>
      <c r="N1175" t="str">
        <f t="shared" si="49"/>
        <v>0</v>
      </c>
    </row>
    <row r="1176" spans="1:14">
      <c r="A1176" s="55" t="str">
        <f t="shared" si="50"/>
        <v>Y0AI0</v>
      </c>
      <c r="B1176" s="55">
        <v>0</v>
      </c>
      <c r="C1176" t="s">
        <v>2891</v>
      </c>
      <c r="D1176" t="s">
        <v>2891</v>
      </c>
      <c r="E1176" s="42">
        <v>44834</v>
      </c>
      <c r="F1176">
        <v>210210</v>
      </c>
      <c r="G1176" t="s">
        <v>2246</v>
      </c>
      <c r="H1176" s="191"/>
      <c r="J1176">
        <v>-15058109.77</v>
      </c>
      <c r="K1176"/>
      <c r="M1176" s="191">
        <f t="shared" si="48"/>
        <v>-1.5058109769999999</v>
      </c>
      <c r="N1176" t="str">
        <f t="shared" si="49"/>
        <v>0</v>
      </c>
    </row>
    <row r="1177" spans="1:14">
      <c r="A1177" s="55" t="str">
        <f t="shared" si="50"/>
        <v>Y0AI0</v>
      </c>
      <c r="B1177" s="55">
        <v>0</v>
      </c>
      <c r="C1177" t="s">
        <v>2891</v>
      </c>
      <c r="D1177" t="s">
        <v>2891</v>
      </c>
      <c r="E1177" s="42">
        <v>44834</v>
      </c>
      <c r="F1177">
        <v>210315</v>
      </c>
      <c r="G1177" t="s">
        <v>2247</v>
      </c>
      <c r="H1177" s="191"/>
      <c r="J1177">
        <v>-35166767.25</v>
      </c>
      <c r="K1177"/>
      <c r="M1177" s="191">
        <f t="shared" si="48"/>
        <v>-3.5166767249999999</v>
      </c>
      <c r="N1177" t="str">
        <f t="shared" si="49"/>
        <v>0</v>
      </c>
    </row>
    <row r="1178" spans="1:14">
      <c r="A1178" s="55" t="str">
        <f t="shared" si="50"/>
        <v>Y0AI0</v>
      </c>
      <c r="B1178" s="55">
        <v>0</v>
      </c>
      <c r="C1178" t="s">
        <v>2891</v>
      </c>
      <c r="D1178" t="s">
        <v>2891</v>
      </c>
      <c r="E1178" s="42">
        <v>44834</v>
      </c>
      <c r="F1178">
        <v>210419</v>
      </c>
      <c r="G1178" t="s">
        <v>2652</v>
      </c>
      <c r="H1178" s="191"/>
      <c r="J1178">
        <v>-4472.2</v>
      </c>
      <c r="K1178"/>
      <c r="M1178" s="191">
        <f t="shared" si="48"/>
        <v>-4.4721999999999996E-4</v>
      </c>
      <c r="N1178" t="str">
        <f t="shared" si="49"/>
        <v>0</v>
      </c>
    </row>
    <row r="1179" spans="1:14">
      <c r="A1179" s="55" t="str">
        <f t="shared" si="50"/>
        <v>Y0AI0</v>
      </c>
      <c r="B1179" s="55">
        <v>0</v>
      </c>
      <c r="C1179" t="s">
        <v>2891</v>
      </c>
      <c r="D1179" t="s">
        <v>2891</v>
      </c>
      <c r="E1179" s="42">
        <v>44834</v>
      </c>
      <c r="F1179">
        <v>210667</v>
      </c>
      <c r="G1179" t="s">
        <v>2862</v>
      </c>
      <c r="H1179" s="191"/>
      <c r="J1179">
        <v>-60188.01</v>
      </c>
      <c r="K1179"/>
      <c r="M1179" s="191">
        <f t="shared" si="48"/>
        <v>-6.0188009999999998E-3</v>
      </c>
      <c r="N1179" t="str">
        <f t="shared" si="49"/>
        <v>0</v>
      </c>
    </row>
    <row r="1180" spans="1:14">
      <c r="A1180" s="55" t="str">
        <f t="shared" si="50"/>
        <v>Y0AI0</v>
      </c>
      <c r="B1180" s="55">
        <v>0</v>
      </c>
      <c r="C1180" t="s">
        <v>2891</v>
      </c>
      <c r="D1180" t="s">
        <v>2891</v>
      </c>
      <c r="E1180" s="42">
        <v>44834</v>
      </c>
      <c r="F1180">
        <v>210766</v>
      </c>
      <c r="G1180" t="s">
        <v>2748</v>
      </c>
      <c r="H1180" s="191"/>
      <c r="J1180">
        <v>-40040.639999999999</v>
      </c>
      <c r="K1180"/>
      <c r="M1180" s="191">
        <f t="shared" si="48"/>
        <v>-4.0040639999999999E-3</v>
      </c>
      <c r="N1180" t="str">
        <f t="shared" si="49"/>
        <v>0</v>
      </c>
    </row>
    <row r="1181" spans="1:14">
      <c r="A1181" s="55" t="str">
        <f t="shared" si="50"/>
        <v>Y0AI0</v>
      </c>
      <c r="B1181" s="55">
        <v>0</v>
      </c>
      <c r="C1181" t="s">
        <v>2891</v>
      </c>
      <c r="D1181" t="s">
        <v>2891</v>
      </c>
      <c r="E1181" s="42">
        <v>44834</v>
      </c>
      <c r="F1181">
        <v>211103</v>
      </c>
      <c r="G1181" t="s">
        <v>2249</v>
      </c>
      <c r="H1181" s="191"/>
      <c r="J1181">
        <v>9248.9</v>
      </c>
      <c r="K1181"/>
      <c r="M1181" s="191">
        <f t="shared" si="48"/>
        <v>9.2488999999999994E-4</v>
      </c>
      <c r="N1181" t="str">
        <f t="shared" si="49"/>
        <v>0</v>
      </c>
    </row>
    <row r="1182" spans="1:14">
      <c r="A1182" s="55" t="str">
        <f t="shared" si="50"/>
        <v>Y0AI0</v>
      </c>
      <c r="B1182" s="55">
        <v>0</v>
      </c>
      <c r="C1182" t="s">
        <v>2891</v>
      </c>
      <c r="D1182" t="s">
        <v>2891</v>
      </c>
      <c r="E1182" s="42">
        <v>44834</v>
      </c>
      <c r="F1182">
        <v>211106</v>
      </c>
      <c r="G1182" t="s">
        <v>2250</v>
      </c>
      <c r="H1182" s="191"/>
      <c r="J1182">
        <v>-572944.67000000004</v>
      </c>
      <c r="K1182"/>
      <c r="M1182" s="191">
        <f t="shared" si="48"/>
        <v>-5.7294467000000002E-2</v>
      </c>
      <c r="N1182" t="str">
        <f t="shared" si="49"/>
        <v>0</v>
      </c>
    </row>
    <row r="1183" spans="1:14">
      <c r="A1183" s="55" t="str">
        <f t="shared" si="50"/>
        <v>Y0AI0</v>
      </c>
      <c r="B1183" s="55">
        <v>0</v>
      </c>
      <c r="C1183" t="s">
        <v>2891</v>
      </c>
      <c r="D1183" t="s">
        <v>2891</v>
      </c>
      <c r="E1183" s="42">
        <v>44834</v>
      </c>
      <c r="F1183">
        <v>211120</v>
      </c>
      <c r="G1183" t="s">
        <v>852</v>
      </c>
      <c r="H1183" s="191"/>
      <c r="J1183">
        <v>-310277.17</v>
      </c>
      <c r="K1183"/>
      <c r="M1183" s="191">
        <f t="shared" si="48"/>
        <v>-3.1027717E-2</v>
      </c>
      <c r="N1183" t="str">
        <f t="shared" si="49"/>
        <v>0</v>
      </c>
    </row>
    <row r="1184" spans="1:14">
      <c r="A1184" s="55" t="str">
        <f t="shared" si="50"/>
        <v>Y0AI0</v>
      </c>
      <c r="B1184" s="55">
        <v>0</v>
      </c>
      <c r="C1184" t="s">
        <v>2891</v>
      </c>
      <c r="D1184" t="s">
        <v>2891</v>
      </c>
      <c r="E1184" s="42">
        <v>44834</v>
      </c>
      <c r="F1184">
        <v>211121</v>
      </c>
      <c r="G1184" t="s">
        <v>2252</v>
      </c>
      <c r="H1184" s="191"/>
      <c r="J1184">
        <v>-35059.93</v>
      </c>
      <c r="K1184"/>
      <c r="M1184" s="191">
        <f t="shared" si="48"/>
        <v>-3.5059930000000002E-3</v>
      </c>
      <c r="N1184" t="str">
        <f t="shared" si="49"/>
        <v>0</v>
      </c>
    </row>
    <row r="1185" spans="1:14">
      <c r="A1185" s="55" t="str">
        <f t="shared" si="50"/>
        <v>Y0AI0</v>
      </c>
      <c r="B1185" s="55">
        <v>0</v>
      </c>
      <c r="C1185" t="s">
        <v>2891</v>
      </c>
      <c r="D1185" t="s">
        <v>2891</v>
      </c>
      <c r="E1185" s="42">
        <v>44834</v>
      </c>
      <c r="F1185">
        <v>211146</v>
      </c>
      <c r="G1185" t="s">
        <v>2749</v>
      </c>
      <c r="H1185" s="191"/>
      <c r="J1185">
        <v>-102405</v>
      </c>
      <c r="K1185"/>
      <c r="M1185" s="191">
        <f t="shared" si="48"/>
        <v>-1.02405E-2</v>
      </c>
      <c r="N1185" t="str">
        <f t="shared" si="49"/>
        <v>0</v>
      </c>
    </row>
    <row r="1186" spans="1:14">
      <c r="A1186" s="55" t="str">
        <f t="shared" si="50"/>
        <v>Y0AI0</v>
      </c>
      <c r="B1186" s="55">
        <v>0</v>
      </c>
      <c r="C1186" t="s">
        <v>2891</v>
      </c>
      <c r="D1186" t="s">
        <v>2891</v>
      </c>
      <c r="E1186" s="42">
        <v>44834</v>
      </c>
      <c r="F1186">
        <v>211172</v>
      </c>
      <c r="G1186" t="s">
        <v>2262</v>
      </c>
      <c r="H1186" s="191"/>
      <c r="J1186">
        <v>32520022.609999999</v>
      </c>
      <c r="K1186"/>
      <c r="M1186" s="191">
        <f t="shared" si="48"/>
        <v>3.2520022609999999</v>
      </c>
      <c r="N1186" t="str">
        <f t="shared" si="49"/>
        <v>0</v>
      </c>
    </row>
    <row r="1187" spans="1:14">
      <c r="A1187" s="55" t="str">
        <f t="shared" si="50"/>
        <v>Y0AI0</v>
      </c>
      <c r="B1187" s="55">
        <v>0</v>
      </c>
      <c r="C1187" t="s">
        <v>2891</v>
      </c>
      <c r="D1187" t="s">
        <v>2891</v>
      </c>
      <c r="E1187" s="42">
        <v>44834</v>
      </c>
      <c r="F1187">
        <v>211176</v>
      </c>
      <c r="G1187" t="s">
        <v>2266</v>
      </c>
      <c r="H1187" s="191"/>
      <c r="J1187">
        <v>-13696.58</v>
      </c>
      <c r="K1187"/>
      <c r="M1187" s="191">
        <f t="shared" si="48"/>
        <v>-1.3696579999999999E-3</v>
      </c>
      <c r="N1187" t="str">
        <f t="shared" si="49"/>
        <v>0</v>
      </c>
    </row>
    <row r="1188" spans="1:14">
      <c r="A1188" s="55" t="str">
        <f t="shared" si="50"/>
        <v>Y0AI0</v>
      </c>
      <c r="B1188" s="55">
        <v>0</v>
      </c>
      <c r="C1188" t="s">
        <v>2891</v>
      </c>
      <c r="D1188" t="s">
        <v>2891</v>
      </c>
      <c r="E1188" s="42">
        <v>44834</v>
      </c>
      <c r="F1188">
        <v>211177</v>
      </c>
      <c r="G1188" t="s">
        <v>2267</v>
      </c>
      <c r="H1188" s="191"/>
      <c r="J1188">
        <v>-2956.89</v>
      </c>
      <c r="K1188"/>
      <c r="M1188" s="191">
        <f t="shared" si="48"/>
        <v>-2.9568899999999997E-4</v>
      </c>
      <c r="N1188" t="str">
        <f t="shared" si="49"/>
        <v>0</v>
      </c>
    </row>
    <row r="1189" spans="1:14">
      <c r="A1189" s="55" t="str">
        <f t="shared" si="50"/>
        <v>Y0AI0</v>
      </c>
      <c r="B1189" s="55">
        <v>0</v>
      </c>
      <c r="C1189" t="s">
        <v>2891</v>
      </c>
      <c r="D1189" t="s">
        <v>2891</v>
      </c>
      <c r="E1189" s="42">
        <v>44834</v>
      </c>
      <c r="F1189">
        <v>211632</v>
      </c>
      <c r="G1189" t="s">
        <v>2543</v>
      </c>
      <c r="H1189" s="191"/>
      <c r="J1189">
        <v>77891.839999999997</v>
      </c>
      <c r="K1189"/>
      <c r="M1189" s="191">
        <f t="shared" si="48"/>
        <v>7.7891839999999993E-3</v>
      </c>
      <c r="N1189" t="str">
        <f t="shared" si="49"/>
        <v>0</v>
      </c>
    </row>
    <row r="1190" spans="1:14">
      <c r="A1190" s="55" t="str">
        <f t="shared" si="50"/>
        <v>Y0AI0</v>
      </c>
      <c r="B1190" s="55">
        <v>0</v>
      </c>
      <c r="C1190" t="s">
        <v>2891</v>
      </c>
      <c r="D1190" t="s">
        <v>2891</v>
      </c>
      <c r="E1190" s="42">
        <v>44834</v>
      </c>
      <c r="F1190">
        <v>260118</v>
      </c>
      <c r="G1190" t="s">
        <v>2275</v>
      </c>
      <c r="H1190" s="191"/>
      <c r="J1190">
        <v>0</v>
      </c>
      <c r="K1190"/>
      <c r="M1190" s="191">
        <f t="shared" si="48"/>
        <v>0</v>
      </c>
      <c r="N1190" t="str">
        <f t="shared" si="49"/>
        <v>0</v>
      </c>
    </row>
    <row r="1191" spans="1:14">
      <c r="A1191" s="55" t="str">
        <f t="shared" si="50"/>
        <v>Y0AI0</v>
      </c>
      <c r="B1191" s="55">
        <v>0</v>
      </c>
      <c r="C1191" t="s">
        <v>2891</v>
      </c>
      <c r="D1191" t="s">
        <v>2891</v>
      </c>
      <c r="E1191" s="42">
        <v>44834</v>
      </c>
      <c r="F1191">
        <v>260202</v>
      </c>
      <c r="G1191" t="s">
        <v>2281</v>
      </c>
      <c r="H1191" s="191"/>
      <c r="J1191">
        <v>0</v>
      </c>
      <c r="K1191"/>
      <c r="M1191" s="191">
        <f t="shared" si="48"/>
        <v>0</v>
      </c>
      <c r="N1191" t="str">
        <f t="shared" si="49"/>
        <v>0</v>
      </c>
    </row>
    <row r="1192" spans="1:14">
      <c r="A1192" s="55" t="str">
        <f t="shared" si="50"/>
        <v>Y0AI0</v>
      </c>
      <c r="B1192" s="55">
        <v>0</v>
      </c>
      <c r="C1192" t="s">
        <v>2891</v>
      </c>
      <c r="D1192" t="s">
        <v>2891</v>
      </c>
      <c r="E1192" s="42">
        <v>44834</v>
      </c>
      <c r="F1192">
        <v>260221</v>
      </c>
      <c r="G1192" t="s">
        <v>2282</v>
      </c>
      <c r="H1192" s="191"/>
      <c r="J1192">
        <v>-0.01</v>
      </c>
      <c r="K1192"/>
      <c r="M1192" s="191">
        <f t="shared" si="48"/>
        <v>-1.0000000000000001E-9</v>
      </c>
      <c r="N1192" t="str">
        <f t="shared" si="49"/>
        <v>0</v>
      </c>
    </row>
    <row r="1193" spans="1:14">
      <c r="A1193" s="55" t="str">
        <f t="shared" si="50"/>
        <v>Y0AI0</v>
      </c>
      <c r="B1193" s="55">
        <v>0</v>
      </c>
      <c r="C1193" t="s">
        <v>2891</v>
      </c>
      <c r="D1193" t="s">
        <v>2891</v>
      </c>
      <c r="E1193" s="42">
        <v>44834</v>
      </c>
      <c r="F1193">
        <v>260222</v>
      </c>
      <c r="G1193" t="s">
        <v>2283</v>
      </c>
      <c r="H1193" s="191"/>
      <c r="J1193">
        <v>-0.02</v>
      </c>
      <c r="K1193"/>
      <c r="M1193" s="191">
        <f t="shared" si="48"/>
        <v>-2.0000000000000001E-9</v>
      </c>
      <c r="N1193" t="str">
        <f t="shared" si="49"/>
        <v>0</v>
      </c>
    </row>
    <row r="1194" spans="1:14">
      <c r="A1194" s="55" t="str">
        <f t="shared" si="50"/>
        <v>Y0AI0</v>
      </c>
      <c r="B1194" s="55">
        <v>0</v>
      </c>
      <c r="C1194" t="s">
        <v>2891</v>
      </c>
      <c r="D1194" t="s">
        <v>2891</v>
      </c>
      <c r="E1194" s="42">
        <v>44834</v>
      </c>
      <c r="F1194">
        <v>260802</v>
      </c>
      <c r="G1194" t="s">
        <v>2284</v>
      </c>
      <c r="H1194" s="191"/>
      <c r="J1194">
        <v>-11.72</v>
      </c>
      <c r="K1194"/>
      <c r="M1194" s="191">
        <f t="shared" si="48"/>
        <v>-1.172E-6</v>
      </c>
      <c r="N1194" t="str">
        <f t="shared" si="49"/>
        <v>0</v>
      </c>
    </row>
    <row r="1195" spans="1:14">
      <c r="A1195" s="55" t="str">
        <f t="shared" si="50"/>
        <v>Y0AI0</v>
      </c>
      <c r="B1195" s="55">
        <v>0</v>
      </c>
      <c r="C1195" t="s">
        <v>2891</v>
      </c>
      <c r="D1195" t="s">
        <v>2891</v>
      </c>
      <c r="E1195" s="42">
        <v>44834</v>
      </c>
      <c r="F1195">
        <v>260815</v>
      </c>
      <c r="G1195" t="s">
        <v>2286</v>
      </c>
      <c r="H1195" s="191"/>
      <c r="J1195">
        <v>-104305.75</v>
      </c>
      <c r="K1195"/>
      <c r="M1195" s="191">
        <f t="shared" si="48"/>
        <v>-1.0430574999999999E-2</v>
      </c>
      <c r="N1195" t="str">
        <f t="shared" si="49"/>
        <v>0</v>
      </c>
    </row>
    <row r="1196" spans="1:14">
      <c r="A1196" s="55" t="str">
        <f t="shared" si="50"/>
        <v>Y0AI0</v>
      </c>
      <c r="B1196" s="55">
        <v>0</v>
      </c>
      <c r="C1196" t="s">
        <v>2891</v>
      </c>
      <c r="D1196" t="s">
        <v>2891</v>
      </c>
      <c r="E1196" s="42">
        <v>44834</v>
      </c>
      <c r="F1196">
        <v>260836</v>
      </c>
      <c r="G1196" t="s">
        <v>2705</v>
      </c>
      <c r="H1196" s="191"/>
      <c r="J1196">
        <v>-160262.15</v>
      </c>
      <c r="K1196"/>
      <c r="M1196" s="191">
        <f t="shared" si="48"/>
        <v>-1.6026215E-2</v>
      </c>
      <c r="N1196" t="str">
        <f t="shared" si="49"/>
        <v>0</v>
      </c>
    </row>
    <row r="1197" spans="1:14">
      <c r="A1197" s="55" t="str">
        <f t="shared" si="50"/>
        <v>Y0AI0</v>
      </c>
      <c r="B1197" s="55">
        <v>0</v>
      </c>
      <c r="C1197" t="s">
        <v>2891</v>
      </c>
      <c r="D1197" t="s">
        <v>2891</v>
      </c>
      <c r="E1197" s="42">
        <v>44834</v>
      </c>
      <c r="F1197">
        <v>260837</v>
      </c>
      <c r="G1197" t="s">
        <v>2706</v>
      </c>
      <c r="H1197" s="191"/>
      <c r="J1197">
        <v>-160262.15</v>
      </c>
      <c r="K1197"/>
      <c r="M1197" s="191">
        <f t="shared" ref="M1197:M1260" si="51">J1197/10000000</f>
        <v>-1.6026215E-2</v>
      </c>
      <c r="N1197" t="str">
        <f t="shared" si="49"/>
        <v>0</v>
      </c>
    </row>
    <row r="1198" spans="1:14">
      <c r="A1198" s="55" t="str">
        <f t="shared" si="50"/>
        <v>Y0AI0</v>
      </c>
      <c r="B1198" s="55">
        <v>0</v>
      </c>
      <c r="C1198" t="s">
        <v>2891</v>
      </c>
      <c r="D1198" t="s">
        <v>2891</v>
      </c>
      <c r="E1198" s="42">
        <v>44834</v>
      </c>
      <c r="F1198">
        <v>260902</v>
      </c>
      <c r="G1198" t="s">
        <v>2287</v>
      </c>
      <c r="H1198" s="191"/>
      <c r="J1198">
        <v>-0.39</v>
      </c>
      <c r="K1198"/>
      <c r="M1198" s="191">
        <f t="shared" si="51"/>
        <v>-3.8999999999999998E-8</v>
      </c>
      <c r="N1198" t="str">
        <f t="shared" ref="N1198:N1261" si="52">LEFT(B1198,1)</f>
        <v>0</v>
      </c>
    </row>
    <row r="1199" spans="1:14">
      <c r="A1199" s="55" t="str">
        <f t="shared" si="50"/>
        <v>Y0AI0</v>
      </c>
      <c r="B1199" s="55">
        <v>0</v>
      </c>
      <c r="C1199" t="s">
        <v>2891</v>
      </c>
      <c r="D1199" t="s">
        <v>2891</v>
      </c>
      <c r="E1199" s="42">
        <v>44834</v>
      </c>
      <c r="F1199">
        <v>260905</v>
      </c>
      <c r="G1199" t="s">
        <v>2288</v>
      </c>
      <c r="H1199" s="191"/>
      <c r="J1199">
        <v>-2529.9699999999998</v>
      </c>
      <c r="K1199"/>
      <c r="M1199" s="191">
        <f t="shared" si="51"/>
        <v>-2.5299699999999998E-4</v>
      </c>
      <c r="N1199" t="str">
        <f t="shared" si="52"/>
        <v>0</v>
      </c>
    </row>
    <row r="1200" spans="1:14">
      <c r="A1200" s="55" t="str">
        <f t="shared" si="50"/>
        <v>Y0AI0</v>
      </c>
      <c r="B1200" s="55">
        <v>0</v>
      </c>
      <c r="C1200" t="s">
        <v>2891</v>
      </c>
      <c r="D1200" t="s">
        <v>2891</v>
      </c>
      <c r="E1200" s="42">
        <v>44834</v>
      </c>
      <c r="F1200">
        <v>260930</v>
      </c>
      <c r="G1200" t="s">
        <v>2291</v>
      </c>
      <c r="H1200" s="191"/>
      <c r="J1200">
        <v>0</v>
      </c>
      <c r="K1200"/>
      <c r="M1200" s="191">
        <f t="shared" si="51"/>
        <v>0</v>
      </c>
      <c r="N1200" t="str">
        <f t="shared" si="52"/>
        <v>0</v>
      </c>
    </row>
    <row r="1201" spans="1:14">
      <c r="A1201" s="55" t="str">
        <f t="shared" si="50"/>
        <v>Y0AI0</v>
      </c>
      <c r="B1201" s="55">
        <v>0</v>
      </c>
      <c r="C1201" t="s">
        <v>2891</v>
      </c>
      <c r="D1201" t="s">
        <v>2891</v>
      </c>
      <c r="E1201" s="42">
        <v>44834</v>
      </c>
      <c r="F1201">
        <v>260942</v>
      </c>
      <c r="G1201" t="s">
        <v>2292</v>
      </c>
      <c r="H1201" s="191"/>
      <c r="J1201">
        <v>-280.14999999999998</v>
      </c>
      <c r="K1201"/>
      <c r="M1201" s="191">
        <f t="shared" si="51"/>
        <v>-2.8014999999999999E-5</v>
      </c>
      <c r="N1201" t="str">
        <f t="shared" si="52"/>
        <v>0</v>
      </c>
    </row>
    <row r="1202" spans="1:14">
      <c r="A1202" s="55" t="str">
        <f t="shared" si="50"/>
        <v>Y0AI0</v>
      </c>
      <c r="B1202" s="55">
        <v>0</v>
      </c>
      <c r="C1202" t="s">
        <v>2891</v>
      </c>
      <c r="D1202" t="s">
        <v>2891</v>
      </c>
      <c r="E1202" s="42">
        <v>44834</v>
      </c>
      <c r="F1202">
        <v>261027</v>
      </c>
      <c r="G1202" t="s">
        <v>2855</v>
      </c>
      <c r="H1202" s="191"/>
      <c r="J1202">
        <v>188267.21</v>
      </c>
      <c r="K1202"/>
      <c r="M1202" s="191">
        <f t="shared" si="51"/>
        <v>1.8826720999999998E-2</v>
      </c>
      <c r="N1202" t="str">
        <f t="shared" si="52"/>
        <v>0</v>
      </c>
    </row>
    <row r="1203" spans="1:14">
      <c r="A1203" s="55" t="str">
        <f t="shared" si="50"/>
        <v>Y0AI0</v>
      </c>
      <c r="B1203" s="55">
        <v>0</v>
      </c>
      <c r="C1203" t="s">
        <v>2891</v>
      </c>
      <c r="D1203" t="s">
        <v>2891</v>
      </c>
      <c r="E1203" s="42">
        <v>44834</v>
      </c>
      <c r="F1203">
        <v>261262</v>
      </c>
      <c r="G1203" t="s">
        <v>2709</v>
      </c>
      <c r="H1203" s="191"/>
      <c r="J1203">
        <v>304.06</v>
      </c>
      <c r="K1203"/>
      <c r="M1203" s="191">
        <f t="shared" si="51"/>
        <v>3.0406E-5</v>
      </c>
      <c r="N1203" t="str">
        <f t="shared" si="52"/>
        <v>0</v>
      </c>
    </row>
    <row r="1204" spans="1:14">
      <c r="A1204" s="55" t="str">
        <f t="shared" si="50"/>
        <v>Y0AI0</v>
      </c>
      <c r="B1204" s="55">
        <v>0</v>
      </c>
      <c r="C1204" t="s">
        <v>2891</v>
      </c>
      <c r="D1204" t="s">
        <v>2891</v>
      </c>
      <c r="E1204" s="42">
        <v>44834</v>
      </c>
      <c r="F1204">
        <v>281101</v>
      </c>
      <c r="G1204" t="s">
        <v>2296</v>
      </c>
      <c r="H1204" s="191"/>
      <c r="J1204">
        <v>-7883981370.5</v>
      </c>
      <c r="K1204"/>
      <c r="M1204" s="191">
        <f t="shared" si="51"/>
        <v>-788.39813704999995</v>
      </c>
      <c r="N1204" t="str">
        <f t="shared" si="52"/>
        <v>0</v>
      </c>
    </row>
    <row r="1205" spans="1:14">
      <c r="A1205" s="55" t="str">
        <f t="shared" si="50"/>
        <v>Y0AI0</v>
      </c>
      <c r="B1205" s="55">
        <v>0</v>
      </c>
      <c r="C1205" t="s">
        <v>2891</v>
      </c>
      <c r="D1205" t="s">
        <v>2891</v>
      </c>
      <c r="E1205" s="42">
        <v>44834</v>
      </c>
      <c r="F1205">
        <v>281102</v>
      </c>
      <c r="G1205" t="s">
        <v>2544</v>
      </c>
      <c r="H1205" s="191"/>
      <c r="J1205">
        <v>93960162.150000006</v>
      </c>
      <c r="K1205"/>
      <c r="M1205" s="191">
        <f t="shared" si="51"/>
        <v>9.3960162150000013</v>
      </c>
      <c r="N1205" t="str">
        <f t="shared" si="52"/>
        <v>0</v>
      </c>
    </row>
    <row r="1206" spans="1:14">
      <c r="A1206" s="55" t="str">
        <f t="shared" si="50"/>
        <v>Y0AI0</v>
      </c>
      <c r="B1206" s="55">
        <v>0</v>
      </c>
      <c r="C1206" t="s">
        <v>2891</v>
      </c>
      <c r="D1206" t="s">
        <v>2891</v>
      </c>
      <c r="E1206" s="42">
        <v>44834</v>
      </c>
      <c r="F1206">
        <v>281128</v>
      </c>
      <c r="G1206" t="s">
        <v>2297</v>
      </c>
      <c r="H1206" s="191"/>
      <c r="J1206">
        <v>41349197.399999999</v>
      </c>
      <c r="K1206"/>
      <c r="M1206" s="191">
        <f t="shared" si="51"/>
        <v>4.13491974</v>
      </c>
      <c r="N1206" t="str">
        <f t="shared" si="52"/>
        <v>0</v>
      </c>
    </row>
    <row r="1207" spans="1:14">
      <c r="A1207" s="55" t="str">
        <f t="shared" si="50"/>
        <v>Y0AI0</v>
      </c>
      <c r="B1207" s="55">
        <v>0</v>
      </c>
      <c r="C1207" t="s">
        <v>2891</v>
      </c>
      <c r="D1207" t="s">
        <v>2891</v>
      </c>
      <c r="E1207" s="42">
        <v>44834</v>
      </c>
      <c r="F1207">
        <v>281129</v>
      </c>
      <c r="G1207" t="s">
        <v>2298</v>
      </c>
      <c r="H1207" s="191"/>
      <c r="J1207">
        <v>-39406.97</v>
      </c>
      <c r="K1207"/>
      <c r="M1207" s="191">
        <f t="shared" si="51"/>
        <v>-3.9406969999999999E-3</v>
      </c>
      <c r="N1207" t="str">
        <f t="shared" si="52"/>
        <v>0</v>
      </c>
    </row>
    <row r="1208" spans="1:14">
      <c r="A1208" s="55" t="str">
        <f t="shared" si="50"/>
        <v>Y0AI0</v>
      </c>
      <c r="B1208" s="55">
        <v>0</v>
      </c>
      <c r="C1208" t="s">
        <v>2891</v>
      </c>
      <c r="D1208" t="s">
        <v>2891</v>
      </c>
      <c r="E1208" s="42">
        <v>44834</v>
      </c>
      <c r="F1208">
        <v>281131</v>
      </c>
      <c r="G1208" t="s">
        <v>2299</v>
      </c>
      <c r="H1208" s="191"/>
      <c r="J1208">
        <v>286474.03000000003</v>
      </c>
      <c r="K1208"/>
      <c r="M1208" s="191">
        <f t="shared" si="51"/>
        <v>2.8647403000000002E-2</v>
      </c>
      <c r="N1208" t="str">
        <f t="shared" si="52"/>
        <v>0</v>
      </c>
    </row>
    <row r="1209" spans="1:14">
      <c r="A1209" s="55" t="str">
        <f t="shared" si="50"/>
        <v>Y0AI0</v>
      </c>
      <c r="B1209" s="55">
        <v>0</v>
      </c>
      <c r="C1209" t="s">
        <v>2891</v>
      </c>
      <c r="D1209" t="s">
        <v>2891</v>
      </c>
      <c r="E1209" s="42">
        <v>44834</v>
      </c>
      <c r="F1209">
        <v>281134</v>
      </c>
      <c r="G1209" t="s">
        <v>2300</v>
      </c>
      <c r="H1209" s="191"/>
      <c r="J1209">
        <v>464035.91</v>
      </c>
      <c r="K1209"/>
      <c r="M1209" s="191">
        <f t="shared" si="51"/>
        <v>4.6403590999999994E-2</v>
      </c>
      <c r="N1209" t="str">
        <f t="shared" si="52"/>
        <v>0</v>
      </c>
    </row>
    <row r="1210" spans="1:14">
      <c r="A1210" s="55" t="str">
        <f t="shared" si="50"/>
        <v>Y0AI0</v>
      </c>
      <c r="B1210" s="55">
        <v>0</v>
      </c>
      <c r="C1210" t="s">
        <v>2891</v>
      </c>
      <c r="D1210" t="s">
        <v>2891</v>
      </c>
      <c r="E1210" s="42">
        <v>44834</v>
      </c>
      <c r="F1210">
        <v>281138</v>
      </c>
      <c r="G1210" t="s">
        <v>2303</v>
      </c>
      <c r="H1210" s="191"/>
      <c r="J1210">
        <v>115032650.26000001</v>
      </c>
      <c r="K1210"/>
      <c r="M1210" s="191">
        <f t="shared" si="51"/>
        <v>11.503265026000001</v>
      </c>
      <c r="N1210" t="str">
        <f t="shared" si="52"/>
        <v>0</v>
      </c>
    </row>
    <row r="1211" spans="1:14">
      <c r="A1211" s="55" t="str">
        <f t="shared" si="50"/>
        <v>Y0AI0</v>
      </c>
      <c r="B1211" s="55">
        <v>0</v>
      </c>
      <c r="C1211" t="s">
        <v>2891</v>
      </c>
      <c r="D1211" t="s">
        <v>2891</v>
      </c>
      <c r="E1211" s="42">
        <v>44834</v>
      </c>
      <c r="F1211">
        <v>281139</v>
      </c>
      <c r="G1211" t="s">
        <v>2304</v>
      </c>
      <c r="H1211" s="191"/>
      <c r="J1211">
        <v>1469767.01</v>
      </c>
      <c r="K1211"/>
      <c r="M1211" s="191">
        <f t="shared" si="51"/>
        <v>0.14697670099999999</v>
      </c>
      <c r="N1211" t="str">
        <f t="shared" si="52"/>
        <v>0</v>
      </c>
    </row>
    <row r="1212" spans="1:14">
      <c r="A1212" s="55" t="str">
        <f t="shared" si="50"/>
        <v>Y0AI0</v>
      </c>
      <c r="B1212" s="55">
        <v>0</v>
      </c>
      <c r="C1212" t="s">
        <v>2891</v>
      </c>
      <c r="D1212" t="s">
        <v>2891</v>
      </c>
      <c r="E1212" s="42">
        <v>44834</v>
      </c>
      <c r="F1212">
        <v>281141</v>
      </c>
      <c r="G1212" t="s">
        <v>2305</v>
      </c>
      <c r="H1212" s="191"/>
      <c r="J1212">
        <v>903299.56</v>
      </c>
      <c r="K1212"/>
      <c r="M1212" s="191">
        <f t="shared" si="51"/>
        <v>9.0329956000000003E-2</v>
      </c>
      <c r="N1212" t="str">
        <f t="shared" si="52"/>
        <v>0</v>
      </c>
    </row>
    <row r="1213" spans="1:14">
      <c r="A1213" s="55" t="str">
        <f t="shared" si="50"/>
        <v>Y0AI0</v>
      </c>
      <c r="B1213" s="55">
        <v>0</v>
      </c>
      <c r="C1213" t="s">
        <v>2891</v>
      </c>
      <c r="D1213" t="s">
        <v>2891</v>
      </c>
      <c r="E1213" s="42">
        <v>44834</v>
      </c>
      <c r="F1213">
        <v>281145</v>
      </c>
      <c r="G1213" t="s">
        <v>2560</v>
      </c>
      <c r="H1213" s="191"/>
      <c r="J1213">
        <v>3394822.49</v>
      </c>
      <c r="K1213"/>
      <c r="M1213" s="191">
        <f t="shared" si="51"/>
        <v>0.33948224900000001</v>
      </c>
      <c r="N1213" t="str">
        <f t="shared" si="52"/>
        <v>0</v>
      </c>
    </row>
    <row r="1214" spans="1:14">
      <c r="A1214" s="55" t="str">
        <f t="shared" si="50"/>
        <v>Y0AI0</v>
      </c>
      <c r="B1214" s="55">
        <v>0</v>
      </c>
      <c r="C1214" t="s">
        <v>2891</v>
      </c>
      <c r="D1214" t="s">
        <v>2891</v>
      </c>
      <c r="E1214" s="42">
        <v>44834</v>
      </c>
      <c r="F1214">
        <v>281147</v>
      </c>
      <c r="G1214" t="s">
        <v>2306</v>
      </c>
      <c r="H1214" s="191"/>
      <c r="J1214">
        <v>2627288.81</v>
      </c>
      <c r="K1214"/>
      <c r="M1214" s="191">
        <f t="shared" si="51"/>
        <v>0.26272888100000003</v>
      </c>
      <c r="N1214" t="str">
        <f t="shared" si="52"/>
        <v>0</v>
      </c>
    </row>
    <row r="1215" spans="1:14">
      <c r="A1215" s="55" t="str">
        <f t="shared" si="50"/>
        <v>Y0AI0</v>
      </c>
      <c r="B1215" s="55">
        <v>0</v>
      </c>
      <c r="C1215" t="s">
        <v>2891</v>
      </c>
      <c r="D1215" t="s">
        <v>2891</v>
      </c>
      <c r="E1215" s="42">
        <v>44834</v>
      </c>
      <c r="F1215">
        <v>281149</v>
      </c>
      <c r="G1215" t="s">
        <v>2307</v>
      </c>
      <c r="H1215" s="191"/>
      <c r="J1215">
        <v>-3132070786.4299998</v>
      </c>
      <c r="K1215"/>
      <c r="M1215" s="191">
        <f t="shared" si="51"/>
        <v>-313.20707864299999</v>
      </c>
      <c r="N1215" t="str">
        <f t="shared" si="52"/>
        <v>0</v>
      </c>
    </row>
    <row r="1216" spans="1:14">
      <c r="A1216" s="55" t="str">
        <f t="shared" si="50"/>
        <v>Y0AI0</v>
      </c>
      <c r="B1216" s="55">
        <v>0</v>
      </c>
      <c r="C1216" t="s">
        <v>2891</v>
      </c>
      <c r="D1216" t="s">
        <v>2891</v>
      </c>
      <c r="E1216" s="42">
        <v>44834</v>
      </c>
      <c r="F1216">
        <v>281150</v>
      </c>
      <c r="G1216" t="s">
        <v>2308</v>
      </c>
      <c r="H1216" s="191"/>
      <c r="J1216">
        <v>631525.5</v>
      </c>
      <c r="K1216"/>
      <c r="M1216" s="191">
        <f t="shared" si="51"/>
        <v>6.3152550000000002E-2</v>
      </c>
      <c r="N1216" t="str">
        <f t="shared" si="52"/>
        <v>0</v>
      </c>
    </row>
    <row r="1217" spans="1:14">
      <c r="A1217" s="55" t="str">
        <f t="shared" ref="A1217:A1280" si="53">C1217&amp;B1217</f>
        <v>Y0AI1.2</v>
      </c>
      <c r="B1217" s="55">
        <v>1.2</v>
      </c>
      <c r="C1217" t="s">
        <v>2891</v>
      </c>
      <c r="D1217" t="s">
        <v>2891</v>
      </c>
      <c r="E1217" s="42">
        <v>44834</v>
      </c>
      <c r="F1217">
        <v>281170</v>
      </c>
      <c r="G1217" t="s">
        <v>2311</v>
      </c>
      <c r="H1217" s="191"/>
      <c r="J1217">
        <v>-10717838.720000001</v>
      </c>
      <c r="K1217"/>
      <c r="M1217" s="191">
        <f t="shared" si="51"/>
        <v>-1.0717838720000001</v>
      </c>
      <c r="N1217" t="str">
        <f t="shared" si="52"/>
        <v>1</v>
      </c>
    </row>
    <row r="1218" spans="1:14">
      <c r="A1218" s="55" t="str">
        <f t="shared" si="53"/>
        <v>Y0AI1.2</v>
      </c>
      <c r="B1218" s="55">
        <v>1.2</v>
      </c>
      <c r="C1218" t="s">
        <v>2891</v>
      </c>
      <c r="D1218" t="s">
        <v>2891</v>
      </c>
      <c r="E1218" s="42">
        <v>44834</v>
      </c>
      <c r="F1218">
        <v>281171</v>
      </c>
      <c r="G1218" t="s">
        <v>2312</v>
      </c>
      <c r="H1218" s="191"/>
      <c r="J1218">
        <v>-2293154.4300000002</v>
      </c>
      <c r="K1218"/>
      <c r="M1218" s="191">
        <f t="shared" si="51"/>
        <v>-0.22931544300000001</v>
      </c>
      <c r="N1218" t="str">
        <f t="shared" si="52"/>
        <v>1</v>
      </c>
    </row>
    <row r="1219" spans="1:14">
      <c r="A1219" s="55" t="str">
        <f t="shared" si="53"/>
        <v>Y0AI0</v>
      </c>
      <c r="B1219" s="55">
        <v>0</v>
      </c>
      <c r="C1219" t="s">
        <v>2891</v>
      </c>
      <c r="D1219" t="s">
        <v>2891</v>
      </c>
      <c r="E1219" s="42">
        <v>44834</v>
      </c>
      <c r="F1219">
        <v>281212</v>
      </c>
      <c r="G1219" t="s">
        <v>2314</v>
      </c>
      <c r="H1219" s="191"/>
      <c r="J1219">
        <v>-744882.72</v>
      </c>
      <c r="K1219"/>
      <c r="M1219" s="191">
        <f t="shared" si="51"/>
        <v>-7.4488271999999994E-2</v>
      </c>
      <c r="N1219" t="str">
        <f t="shared" si="52"/>
        <v>0</v>
      </c>
    </row>
    <row r="1220" spans="1:14">
      <c r="A1220" s="55" t="str">
        <f t="shared" si="53"/>
        <v>Y0AI0</v>
      </c>
      <c r="B1220" s="55">
        <v>0</v>
      </c>
      <c r="C1220" t="s">
        <v>2891</v>
      </c>
      <c r="D1220" t="s">
        <v>2891</v>
      </c>
      <c r="E1220" s="42">
        <v>44834</v>
      </c>
      <c r="F1220">
        <v>281290</v>
      </c>
      <c r="G1220" t="s">
        <v>2550</v>
      </c>
      <c r="H1220" s="191"/>
      <c r="J1220">
        <v>8052427.6200000001</v>
      </c>
      <c r="K1220"/>
      <c r="M1220" s="191">
        <f t="shared" si="51"/>
        <v>0.805242762</v>
      </c>
      <c r="N1220" t="str">
        <f t="shared" si="52"/>
        <v>0</v>
      </c>
    </row>
    <row r="1221" spans="1:14">
      <c r="A1221" s="55" t="str">
        <f t="shared" si="53"/>
        <v>Y0AI0</v>
      </c>
      <c r="B1221" s="55">
        <v>0</v>
      </c>
      <c r="C1221" t="s">
        <v>2891</v>
      </c>
      <c r="D1221" t="s">
        <v>2891</v>
      </c>
      <c r="E1221" s="42">
        <v>44834</v>
      </c>
      <c r="F1221">
        <v>281292</v>
      </c>
      <c r="G1221" t="s">
        <v>2551</v>
      </c>
      <c r="H1221" s="191"/>
      <c r="J1221">
        <v>-11431777702.809999</v>
      </c>
      <c r="K1221"/>
      <c r="M1221" s="191">
        <f t="shared" si="51"/>
        <v>-1143.177770281</v>
      </c>
      <c r="N1221" t="str">
        <f t="shared" si="52"/>
        <v>0</v>
      </c>
    </row>
    <row r="1222" spans="1:14">
      <c r="A1222" s="55" t="str">
        <f t="shared" si="53"/>
        <v>Y0AI0</v>
      </c>
      <c r="B1222" s="55">
        <v>0</v>
      </c>
      <c r="C1222" t="s">
        <v>2891</v>
      </c>
      <c r="D1222" t="s">
        <v>2891</v>
      </c>
      <c r="E1222" s="42">
        <v>44834</v>
      </c>
      <c r="F1222">
        <v>281293</v>
      </c>
      <c r="G1222" t="s">
        <v>2561</v>
      </c>
      <c r="H1222" s="191"/>
      <c r="J1222">
        <v>-8105980.2800000003</v>
      </c>
      <c r="K1222"/>
      <c r="M1222" s="191">
        <f t="shared" si="51"/>
        <v>-0.81059802800000003</v>
      </c>
      <c r="N1222" t="str">
        <f t="shared" si="52"/>
        <v>0</v>
      </c>
    </row>
    <row r="1223" spans="1:14">
      <c r="A1223" s="55" t="str">
        <f t="shared" si="53"/>
        <v>Y0AI0</v>
      </c>
      <c r="B1223" s="55">
        <v>0</v>
      </c>
      <c r="C1223" t="s">
        <v>2891</v>
      </c>
      <c r="D1223" t="s">
        <v>2891</v>
      </c>
      <c r="E1223" s="42">
        <v>44834</v>
      </c>
      <c r="F1223">
        <v>281295</v>
      </c>
      <c r="G1223" t="s">
        <v>2562</v>
      </c>
      <c r="H1223" s="191"/>
      <c r="J1223">
        <v>-49931.65</v>
      </c>
      <c r="K1223"/>
      <c r="M1223" s="191">
        <f t="shared" si="51"/>
        <v>-4.9931649999999999E-3</v>
      </c>
      <c r="N1223" t="str">
        <f t="shared" si="52"/>
        <v>0</v>
      </c>
    </row>
    <row r="1224" spans="1:14">
      <c r="A1224" s="55" t="str">
        <f t="shared" si="53"/>
        <v>Y0AI5.2</v>
      </c>
      <c r="B1224" s="55">
        <v>5.2</v>
      </c>
      <c r="C1224" t="s">
        <v>2891</v>
      </c>
      <c r="D1224" t="s">
        <v>2891</v>
      </c>
      <c r="E1224" s="42">
        <v>44834</v>
      </c>
      <c r="F1224">
        <v>304209</v>
      </c>
      <c r="G1224" t="s">
        <v>2350</v>
      </c>
      <c r="H1224" s="191"/>
      <c r="J1224">
        <v>-361603888.88</v>
      </c>
      <c r="K1224"/>
      <c r="M1224" s="191">
        <f t="shared" si="51"/>
        <v>-36.160388888</v>
      </c>
      <c r="N1224" t="str">
        <f t="shared" si="52"/>
        <v>5</v>
      </c>
    </row>
    <row r="1225" spans="1:14">
      <c r="A1225" s="55" t="str">
        <f t="shared" si="53"/>
        <v>Y0AI5.2</v>
      </c>
      <c r="B1225" s="55">
        <v>5.2</v>
      </c>
      <c r="C1225" t="s">
        <v>2891</v>
      </c>
      <c r="D1225" t="s">
        <v>2891</v>
      </c>
      <c r="E1225" s="42">
        <v>44834</v>
      </c>
      <c r="F1225">
        <v>304213</v>
      </c>
      <c r="G1225" t="s">
        <v>2351</v>
      </c>
      <c r="H1225" s="191"/>
      <c r="J1225">
        <v>-18889387.059999999</v>
      </c>
      <c r="K1225"/>
      <c r="M1225" s="191">
        <f t="shared" si="51"/>
        <v>-1.8889387059999998</v>
      </c>
      <c r="N1225" t="str">
        <f t="shared" si="52"/>
        <v>5</v>
      </c>
    </row>
    <row r="1226" spans="1:14">
      <c r="A1226" s="55" t="str">
        <f t="shared" si="53"/>
        <v>Y0AI5.2</v>
      </c>
      <c r="B1226" s="55">
        <v>5.2</v>
      </c>
      <c r="C1226" t="s">
        <v>2891</v>
      </c>
      <c r="D1226" t="s">
        <v>2891</v>
      </c>
      <c r="E1226" s="42">
        <v>44834</v>
      </c>
      <c r="F1226">
        <v>304217</v>
      </c>
      <c r="G1226" t="s">
        <v>2355</v>
      </c>
      <c r="H1226" s="191"/>
      <c r="J1226">
        <v>-1013380917.4400001</v>
      </c>
      <c r="K1226"/>
      <c r="M1226" s="191">
        <f t="shared" si="51"/>
        <v>-101.33809174400001</v>
      </c>
      <c r="N1226" t="str">
        <f t="shared" si="52"/>
        <v>5</v>
      </c>
    </row>
    <row r="1227" spans="1:14">
      <c r="A1227" s="55" t="str">
        <f t="shared" si="53"/>
        <v>Y0AI5.2</v>
      </c>
      <c r="B1227" s="55">
        <v>5.2</v>
      </c>
      <c r="C1227" t="s">
        <v>2891</v>
      </c>
      <c r="D1227" t="s">
        <v>2891</v>
      </c>
      <c r="E1227" s="42">
        <v>44834</v>
      </c>
      <c r="F1227">
        <v>304232</v>
      </c>
      <c r="G1227" t="s">
        <v>2358</v>
      </c>
      <c r="H1227" s="191"/>
      <c r="J1227">
        <v>-41227.43</v>
      </c>
      <c r="K1227"/>
      <c r="M1227" s="191">
        <f t="shared" si="51"/>
        <v>-4.1227429999999999E-3</v>
      </c>
      <c r="N1227" t="str">
        <f t="shared" si="52"/>
        <v>5</v>
      </c>
    </row>
    <row r="1228" spans="1:14">
      <c r="A1228" s="55" t="str">
        <f t="shared" si="53"/>
        <v>Y0AI5.5</v>
      </c>
      <c r="B1228" s="55">
        <v>5.5</v>
      </c>
      <c r="C1228" t="s">
        <v>2891</v>
      </c>
      <c r="D1228" t="s">
        <v>2891</v>
      </c>
      <c r="E1228" s="42">
        <v>44834</v>
      </c>
      <c r="F1228">
        <v>304751</v>
      </c>
      <c r="G1228" t="s">
        <v>2369</v>
      </c>
      <c r="H1228" s="191"/>
      <c r="J1228">
        <v>55.46</v>
      </c>
      <c r="K1228"/>
      <c r="M1228" s="191">
        <f t="shared" si="51"/>
        <v>5.5459999999999999E-6</v>
      </c>
      <c r="N1228" t="str">
        <f t="shared" si="52"/>
        <v>5</v>
      </c>
    </row>
    <row r="1229" spans="1:14">
      <c r="A1229" s="55" t="str">
        <f t="shared" si="53"/>
        <v>Y0AI5.5</v>
      </c>
      <c r="B1229" s="55">
        <v>5.5</v>
      </c>
      <c r="C1229" t="s">
        <v>2891</v>
      </c>
      <c r="D1229" t="s">
        <v>2891</v>
      </c>
      <c r="E1229" s="42">
        <v>44834</v>
      </c>
      <c r="F1229">
        <v>305101</v>
      </c>
      <c r="G1229" t="s">
        <v>2374</v>
      </c>
      <c r="H1229" s="191"/>
      <c r="J1229">
        <v>560.82000000000005</v>
      </c>
      <c r="K1229"/>
      <c r="M1229" s="191">
        <f t="shared" si="51"/>
        <v>5.6082000000000003E-5</v>
      </c>
      <c r="N1229" t="str">
        <f t="shared" si="52"/>
        <v>5</v>
      </c>
    </row>
    <row r="1230" spans="1:14">
      <c r="A1230" s="55" t="str">
        <f t="shared" si="53"/>
        <v>Y0AI5.5</v>
      </c>
      <c r="B1230" s="55">
        <v>5.5</v>
      </c>
      <c r="C1230" t="s">
        <v>2891</v>
      </c>
      <c r="D1230" t="s">
        <v>2891</v>
      </c>
      <c r="E1230" s="42">
        <v>44834</v>
      </c>
      <c r="F1230">
        <v>305127</v>
      </c>
      <c r="G1230" t="s">
        <v>2390</v>
      </c>
      <c r="H1230" s="191"/>
      <c r="J1230">
        <v>96.4</v>
      </c>
      <c r="K1230"/>
      <c r="M1230" s="191">
        <f t="shared" si="51"/>
        <v>9.6400000000000009E-6</v>
      </c>
      <c r="N1230" t="str">
        <f t="shared" si="52"/>
        <v>5</v>
      </c>
    </row>
    <row r="1231" spans="1:14">
      <c r="A1231" s="55" t="str">
        <f t="shared" si="53"/>
        <v>Y0AI0</v>
      </c>
      <c r="B1231" s="55">
        <v>0</v>
      </c>
      <c r="C1231" t="s">
        <v>2891</v>
      </c>
      <c r="D1231" t="s">
        <v>2891</v>
      </c>
      <c r="E1231" s="42">
        <v>44834</v>
      </c>
      <c r="F1231">
        <v>311608</v>
      </c>
      <c r="G1231" t="s">
        <v>2405</v>
      </c>
      <c r="H1231" s="191"/>
      <c r="J1231">
        <v>473622187.14999998</v>
      </c>
      <c r="K1231"/>
      <c r="M1231" s="191">
        <f t="shared" si="51"/>
        <v>47.362218714999997</v>
      </c>
      <c r="N1231" t="str">
        <f t="shared" si="52"/>
        <v>0</v>
      </c>
    </row>
    <row r="1232" spans="1:14">
      <c r="A1232" s="55" t="str">
        <f t="shared" si="53"/>
        <v>Y0AI0</v>
      </c>
      <c r="B1232" s="55">
        <v>0</v>
      </c>
      <c r="C1232" t="s">
        <v>2891</v>
      </c>
      <c r="D1232" t="s">
        <v>2891</v>
      </c>
      <c r="E1232" s="42">
        <v>44834</v>
      </c>
      <c r="F1232">
        <v>311621</v>
      </c>
      <c r="G1232" t="s">
        <v>2410</v>
      </c>
      <c r="H1232" s="191"/>
      <c r="J1232">
        <v>1127822961.1199999</v>
      </c>
      <c r="K1232"/>
      <c r="M1232" s="191">
        <f t="shared" si="51"/>
        <v>112.78229611199998</v>
      </c>
      <c r="N1232" t="str">
        <f t="shared" si="52"/>
        <v>0</v>
      </c>
    </row>
    <row r="1233" spans="1:14">
      <c r="A1233" s="55" t="str">
        <f t="shared" si="53"/>
        <v>Y0AI6.3</v>
      </c>
      <c r="B1233" s="55">
        <v>6.3</v>
      </c>
      <c r="C1233" t="s">
        <v>2891</v>
      </c>
      <c r="D1233" t="s">
        <v>2891</v>
      </c>
      <c r="E1233" s="42">
        <v>44834</v>
      </c>
      <c r="F1233">
        <v>401201</v>
      </c>
      <c r="G1233" t="s">
        <v>2419</v>
      </c>
      <c r="H1233" s="191"/>
      <c r="J1233">
        <v>354404.75</v>
      </c>
      <c r="K1233"/>
      <c r="M1233" s="191">
        <f t="shared" si="51"/>
        <v>3.5440474999999999E-2</v>
      </c>
      <c r="N1233" t="str">
        <f t="shared" si="52"/>
        <v>6</v>
      </c>
    </row>
    <row r="1234" spans="1:14">
      <c r="A1234" s="55" t="str">
        <f t="shared" si="53"/>
        <v>Y0AI0</v>
      </c>
      <c r="B1234" s="55">
        <v>0</v>
      </c>
      <c r="C1234" t="s">
        <v>2891</v>
      </c>
      <c r="D1234" t="s">
        <v>2891</v>
      </c>
      <c r="E1234" s="42">
        <v>44834</v>
      </c>
      <c r="F1234">
        <v>401240</v>
      </c>
      <c r="G1234" t="s">
        <v>2429</v>
      </c>
      <c r="H1234" s="191"/>
      <c r="J1234">
        <v>2800619.01</v>
      </c>
      <c r="K1234"/>
      <c r="M1234" s="191">
        <f t="shared" si="51"/>
        <v>0.280061901</v>
      </c>
      <c r="N1234" t="str">
        <f t="shared" si="52"/>
        <v>0</v>
      </c>
    </row>
    <row r="1235" spans="1:14">
      <c r="A1235" s="55" t="str">
        <f t="shared" si="53"/>
        <v>Y0AI0</v>
      </c>
      <c r="B1235" s="55">
        <v>0</v>
      </c>
      <c r="C1235" t="s">
        <v>2891</v>
      </c>
      <c r="D1235" t="s">
        <v>2891</v>
      </c>
      <c r="E1235" s="42">
        <v>44834</v>
      </c>
      <c r="F1235">
        <v>401242</v>
      </c>
      <c r="G1235" t="s">
        <v>2431</v>
      </c>
      <c r="H1235" s="191"/>
      <c r="J1235">
        <v>14856.09</v>
      </c>
      <c r="K1235"/>
      <c r="M1235" s="191">
        <f t="shared" si="51"/>
        <v>1.4856089999999999E-3</v>
      </c>
      <c r="N1235" t="str">
        <f t="shared" si="52"/>
        <v>0</v>
      </c>
    </row>
    <row r="1236" spans="1:14">
      <c r="A1236" s="55" t="str">
        <f t="shared" si="53"/>
        <v>Y0AI6.3</v>
      </c>
      <c r="B1236" s="55">
        <v>6.3</v>
      </c>
      <c r="C1236" t="s">
        <v>2891</v>
      </c>
      <c r="D1236" t="s">
        <v>2891</v>
      </c>
      <c r="E1236" s="42">
        <v>44834</v>
      </c>
      <c r="F1236">
        <v>401263</v>
      </c>
      <c r="G1236" t="s">
        <v>2605</v>
      </c>
      <c r="H1236" s="191"/>
      <c r="J1236">
        <v>0</v>
      </c>
      <c r="K1236"/>
      <c r="M1236" s="191">
        <f t="shared" si="51"/>
        <v>0</v>
      </c>
      <c r="N1236" t="str">
        <f t="shared" si="52"/>
        <v>6</v>
      </c>
    </row>
    <row r="1237" spans="1:14">
      <c r="A1237" s="55" t="str">
        <f t="shared" si="53"/>
        <v>Y0AI6.3</v>
      </c>
      <c r="B1237" s="55">
        <v>6.3</v>
      </c>
      <c r="C1237" t="s">
        <v>2891</v>
      </c>
      <c r="D1237" t="s">
        <v>2891</v>
      </c>
      <c r="E1237" s="42">
        <v>44834</v>
      </c>
      <c r="F1237">
        <v>401301</v>
      </c>
      <c r="G1237" t="s">
        <v>2432</v>
      </c>
      <c r="H1237" s="191"/>
      <c r="J1237">
        <v>8586.19</v>
      </c>
      <c r="K1237"/>
      <c r="M1237" s="191">
        <f t="shared" si="51"/>
        <v>8.5861900000000003E-4</v>
      </c>
      <c r="N1237" t="str">
        <f t="shared" si="52"/>
        <v>6</v>
      </c>
    </row>
    <row r="1238" spans="1:14">
      <c r="A1238" s="55" t="str">
        <f t="shared" si="53"/>
        <v>Y0AI6.1</v>
      </c>
      <c r="B1238" s="55">
        <v>6.1</v>
      </c>
      <c r="C1238" t="s">
        <v>2891</v>
      </c>
      <c r="D1238" t="s">
        <v>2891</v>
      </c>
      <c r="E1238" s="42">
        <v>44834</v>
      </c>
      <c r="F1238">
        <v>401501</v>
      </c>
      <c r="G1238" t="s">
        <v>676</v>
      </c>
      <c r="H1238" s="191"/>
      <c r="J1238">
        <v>-19882.95</v>
      </c>
      <c r="K1238"/>
      <c r="M1238" s="191">
        <f t="shared" si="51"/>
        <v>-1.9882950000000002E-3</v>
      </c>
      <c r="N1238" t="str">
        <f t="shared" si="52"/>
        <v>6</v>
      </c>
    </row>
    <row r="1239" spans="1:14">
      <c r="A1239" s="55" t="str">
        <f t="shared" si="53"/>
        <v>Y0AI6.3</v>
      </c>
      <c r="B1239" s="55">
        <v>6.3</v>
      </c>
      <c r="C1239" t="s">
        <v>2891</v>
      </c>
      <c r="D1239" t="s">
        <v>2891</v>
      </c>
      <c r="E1239" s="42">
        <v>44834</v>
      </c>
      <c r="F1239">
        <v>401702</v>
      </c>
      <c r="G1239" t="s">
        <v>2686</v>
      </c>
      <c r="H1239" s="191"/>
      <c r="J1239">
        <v>-1789.41</v>
      </c>
      <c r="K1239"/>
      <c r="M1239" s="191">
        <f t="shared" si="51"/>
        <v>-1.7894100000000001E-4</v>
      </c>
      <c r="N1239" t="str">
        <f t="shared" si="52"/>
        <v>6</v>
      </c>
    </row>
    <row r="1240" spans="1:14">
      <c r="A1240" s="55" t="str">
        <f t="shared" si="53"/>
        <v>Y0AI6.3</v>
      </c>
      <c r="B1240" s="55">
        <v>6.3</v>
      </c>
      <c r="C1240" t="s">
        <v>2891</v>
      </c>
      <c r="D1240" t="s">
        <v>2891</v>
      </c>
      <c r="E1240" s="42">
        <v>44834</v>
      </c>
      <c r="F1240">
        <v>401703</v>
      </c>
      <c r="G1240" t="s">
        <v>2687</v>
      </c>
      <c r="H1240" s="191"/>
      <c r="J1240">
        <v>-1789.41</v>
      </c>
      <c r="K1240"/>
      <c r="M1240" s="191">
        <f t="shared" si="51"/>
        <v>-1.7894100000000001E-4</v>
      </c>
      <c r="N1240" t="str">
        <f t="shared" si="52"/>
        <v>6</v>
      </c>
    </row>
    <row r="1241" spans="1:14">
      <c r="A1241" s="55" t="str">
        <f t="shared" si="53"/>
        <v>Y0AI6.3</v>
      </c>
      <c r="B1241" s="55">
        <v>6.3</v>
      </c>
      <c r="C1241" t="s">
        <v>2891</v>
      </c>
      <c r="D1241" t="s">
        <v>2891</v>
      </c>
      <c r="E1241" s="42">
        <v>44834</v>
      </c>
      <c r="F1241">
        <v>401707</v>
      </c>
      <c r="G1241" t="s">
        <v>2680</v>
      </c>
      <c r="H1241" s="191"/>
      <c r="J1241">
        <v>716272.26</v>
      </c>
      <c r="K1241"/>
      <c r="M1241" s="191">
        <f t="shared" si="51"/>
        <v>7.1627226000000002E-2</v>
      </c>
      <c r="N1241" t="str">
        <f t="shared" si="52"/>
        <v>6</v>
      </c>
    </row>
    <row r="1242" spans="1:14">
      <c r="A1242" s="55" t="str">
        <f t="shared" si="53"/>
        <v>Y0AI6.3</v>
      </c>
      <c r="B1242" s="55">
        <v>6.3</v>
      </c>
      <c r="C1242" t="s">
        <v>2891</v>
      </c>
      <c r="D1242" t="s">
        <v>2891</v>
      </c>
      <c r="E1242" s="42">
        <v>44834</v>
      </c>
      <c r="F1242">
        <v>401708</v>
      </c>
      <c r="G1242" t="s">
        <v>2681</v>
      </c>
      <c r="H1242" s="191"/>
      <c r="J1242">
        <v>716272.26</v>
      </c>
      <c r="K1242"/>
      <c r="M1242" s="191">
        <f t="shared" si="51"/>
        <v>7.1627226000000002E-2</v>
      </c>
      <c r="N1242" t="str">
        <f t="shared" si="52"/>
        <v>6</v>
      </c>
    </row>
    <row r="1243" spans="1:14">
      <c r="A1243" s="55" t="str">
        <f t="shared" si="53"/>
        <v>Y0AI6.1</v>
      </c>
      <c r="B1243" s="55">
        <v>6.1</v>
      </c>
      <c r="C1243" t="s">
        <v>2891</v>
      </c>
      <c r="D1243" t="s">
        <v>2891</v>
      </c>
      <c r="E1243" s="42">
        <v>44834</v>
      </c>
      <c r="F1243">
        <v>402007</v>
      </c>
      <c r="G1243" t="s">
        <v>2435</v>
      </c>
      <c r="H1243" s="191"/>
      <c r="J1243">
        <v>7958598.7000000002</v>
      </c>
      <c r="K1243"/>
      <c r="M1243" s="191">
        <f t="shared" si="51"/>
        <v>0.79585987000000002</v>
      </c>
      <c r="N1243" t="str">
        <f t="shared" si="52"/>
        <v>6</v>
      </c>
    </row>
    <row r="1244" spans="1:14">
      <c r="A1244" s="55" t="str">
        <f t="shared" si="53"/>
        <v>Y0AI6.3</v>
      </c>
      <c r="B1244" s="55">
        <v>6.3</v>
      </c>
      <c r="C1244" t="s">
        <v>2891</v>
      </c>
      <c r="D1244" t="s">
        <v>2891</v>
      </c>
      <c r="E1244" s="42">
        <v>44834</v>
      </c>
      <c r="F1244">
        <v>402103</v>
      </c>
      <c r="G1244" t="s">
        <v>2436</v>
      </c>
      <c r="H1244" s="191"/>
      <c r="J1244">
        <v>1101</v>
      </c>
      <c r="K1244"/>
      <c r="M1244" s="191">
        <f t="shared" si="51"/>
        <v>1.1010000000000001E-4</v>
      </c>
      <c r="N1244" t="str">
        <f t="shared" si="52"/>
        <v>6</v>
      </c>
    </row>
    <row r="1245" spans="1:14">
      <c r="A1245" s="55" t="str">
        <f t="shared" si="53"/>
        <v>Y0AI6.2</v>
      </c>
      <c r="B1245" s="55">
        <v>6.2</v>
      </c>
      <c r="C1245" t="s">
        <v>2891</v>
      </c>
      <c r="D1245" t="s">
        <v>2891</v>
      </c>
      <c r="E1245" s="42">
        <v>44834</v>
      </c>
      <c r="F1245">
        <v>402106</v>
      </c>
      <c r="G1245" t="s">
        <v>2437</v>
      </c>
      <c r="H1245" s="191"/>
      <c r="J1245">
        <v>78894.55</v>
      </c>
      <c r="K1245"/>
      <c r="M1245" s="191">
        <f t="shared" si="51"/>
        <v>7.8894550000000001E-3</v>
      </c>
      <c r="N1245" t="str">
        <f t="shared" si="52"/>
        <v>6</v>
      </c>
    </row>
    <row r="1246" spans="1:14">
      <c r="A1246" s="55" t="str">
        <f t="shared" si="53"/>
        <v>Y0AI6.3</v>
      </c>
      <c r="B1246" s="55">
        <v>6.3</v>
      </c>
      <c r="C1246" t="s">
        <v>2891</v>
      </c>
      <c r="D1246" t="s">
        <v>2891</v>
      </c>
      <c r="E1246" s="42">
        <v>44834</v>
      </c>
      <c r="F1246">
        <v>402113</v>
      </c>
      <c r="G1246" t="s">
        <v>2438</v>
      </c>
      <c r="H1246" s="191"/>
      <c r="J1246">
        <v>5438524.4299999997</v>
      </c>
      <c r="K1246"/>
      <c r="M1246" s="191">
        <f t="shared" si="51"/>
        <v>0.54385244300000002</v>
      </c>
      <c r="N1246" t="str">
        <f t="shared" si="52"/>
        <v>6</v>
      </c>
    </row>
    <row r="1247" spans="1:14">
      <c r="A1247" s="55" t="str">
        <f t="shared" si="53"/>
        <v>Y0AI6.3</v>
      </c>
      <c r="B1247" s="55">
        <v>6.3</v>
      </c>
      <c r="C1247" t="s">
        <v>2891</v>
      </c>
      <c r="D1247" t="s">
        <v>2891</v>
      </c>
      <c r="E1247" s="42">
        <v>44834</v>
      </c>
      <c r="F1247">
        <v>402125</v>
      </c>
      <c r="G1247" t="s">
        <v>2914</v>
      </c>
      <c r="H1247" s="191"/>
      <c r="J1247">
        <v>114045.01</v>
      </c>
      <c r="K1247"/>
      <c r="M1247" s="191">
        <f t="shared" si="51"/>
        <v>1.1404500999999999E-2</v>
      </c>
      <c r="N1247" t="str">
        <f t="shared" si="52"/>
        <v>6</v>
      </c>
    </row>
    <row r="1248" spans="1:14">
      <c r="A1248" s="55" t="str">
        <f t="shared" si="53"/>
        <v>Y0AI6.3</v>
      </c>
      <c r="B1248" s="55">
        <v>6.3</v>
      </c>
      <c r="C1248" t="s">
        <v>2891</v>
      </c>
      <c r="D1248" t="s">
        <v>2891</v>
      </c>
      <c r="E1248" s="42">
        <v>44834</v>
      </c>
      <c r="F1248">
        <v>402132</v>
      </c>
      <c r="G1248" t="s">
        <v>2441</v>
      </c>
      <c r="H1248" s="191"/>
      <c r="J1248">
        <v>0</v>
      </c>
      <c r="K1248"/>
      <c r="M1248" s="191">
        <f t="shared" si="51"/>
        <v>0</v>
      </c>
      <c r="N1248" t="str">
        <f t="shared" si="52"/>
        <v>6</v>
      </c>
    </row>
    <row r="1249" spans="1:14">
      <c r="A1249" s="55" t="str">
        <f t="shared" si="53"/>
        <v>Y0AI6.3</v>
      </c>
      <c r="B1249" s="55">
        <v>6.3</v>
      </c>
      <c r="C1249" t="s">
        <v>2891</v>
      </c>
      <c r="D1249" t="s">
        <v>2891</v>
      </c>
      <c r="E1249" s="42">
        <v>44834</v>
      </c>
      <c r="F1249">
        <v>402133</v>
      </c>
      <c r="G1249" t="s">
        <v>2442</v>
      </c>
      <c r="H1249" s="191"/>
      <c r="J1249">
        <v>0</v>
      </c>
      <c r="K1249"/>
      <c r="M1249" s="191">
        <f t="shared" si="51"/>
        <v>0</v>
      </c>
      <c r="N1249" t="str">
        <f t="shared" si="52"/>
        <v>6</v>
      </c>
    </row>
    <row r="1250" spans="1:14">
      <c r="A1250" s="55" t="str">
        <f t="shared" si="53"/>
        <v>Y0AI6.3</v>
      </c>
      <c r="B1250" s="55">
        <v>6.3</v>
      </c>
      <c r="C1250" t="s">
        <v>2891</v>
      </c>
      <c r="D1250" t="s">
        <v>2891</v>
      </c>
      <c r="E1250" s="42">
        <v>44834</v>
      </c>
      <c r="F1250">
        <v>402134</v>
      </c>
      <c r="G1250" t="s">
        <v>2443</v>
      </c>
      <c r="H1250" s="191"/>
      <c r="J1250">
        <v>2209693.7799999998</v>
      </c>
      <c r="K1250"/>
      <c r="M1250" s="191">
        <f t="shared" si="51"/>
        <v>0.22096937799999997</v>
      </c>
      <c r="N1250" t="str">
        <f t="shared" si="52"/>
        <v>6</v>
      </c>
    </row>
    <row r="1251" spans="1:14">
      <c r="A1251" s="55" t="str">
        <f t="shared" si="53"/>
        <v>Y0AI6.3</v>
      </c>
      <c r="B1251" s="55">
        <v>6.3</v>
      </c>
      <c r="C1251" t="s">
        <v>2891</v>
      </c>
      <c r="D1251" t="s">
        <v>2891</v>
      </c>
      <c r="E1251" s="42">
        <v>44834</v>
      </c>
      <c r="F1251">
        <v>402233</v>
      </c>
      <c r="G1251" t="s">
        <v>2458</v>
      </c>
      <c r="H1251" s="191"/>
      <c r="J1251">
        <v>220.69</v>
      </c>
      <c r="K1251"/>
      <c r="M1251" s="191">
        <f t="shared" si="51"/>
        <v>2.2068999999999998E-5</v>
      </c>
      <c r="N1251" t="str">
        <f t="shared" si="52"/>
        <v>6</v>
      </c>
    </row>
    <row r="1252" spans="1:14">
      <c r="A1252" s="55" t="str">
        <f t="shared" si="53"/>
        <v>Y0AI6.3</v>
      </c>
      <c r="B1252" s="55">
        <v>6.3</v>
      </c>
      <c r="C1252" t="s">
        <v>2891</v>
      </c>
      <c r="D1252" t="s">
        <v>2891</v>
      </c>
      <c r="E1252" s="42">
        <v>44834</v>
      </c>
      <c r="F1252">
        <v>402235</v>
      </c>
      <c r="G1252" t="s">
        <v>2459</v>
      </c>
      <c r="H1252" s="191"/>
      <c r="J1252">
        <v>13086.41</v>
      </c>
      <c r="K1252"/>
      <c r="M1252" s="191">
        <f t="shared" si="51"/>
        <v>1.3086409999999999E-3</v>
      </c>
      <c r="N1252" t="str">
        <f t="shared" si="52"/>
        <v>6</v>
      </c>
    </row>
    <row r="1253" spans="1:14">
      <c r="A1253" s="55" t="str">
        <f t="shared" si="53"/>
        <v>Y0AI6.1</v>
      </c>
      <c r="B1253" s="55">
        <v>6.1</v>
      </c>
      <c r="C1253" t="s">
        <v>2891</v>
      </c>
      <c r="D1253" t="s">
        <v>2891</v>
      </c>
      <c r="E1253" s="42">
        <v>44834</v>
      </c>
      <c r="F1253">
        <v>402257</v>
      </c>
      <c r="G1253" t="s">
        <v>2465</v>
      </c>
      <c r="H1253" s="191"/>
      <c r="J1253">
        <v>0</v>
      </c>
      <c r="K1253"/>
      <c r="M1253" s="191">
        <f t="shared" si="51"/>
        <v>0</v>
      </c>
      <c r="N1253" t="str">
        <f t="shared" si="52"/>
        <v>6</v>
      </c>
    </row>
    <row r="1254" spans="1:14">
      <c r="A1254" s="55" t="str">
        <f t="shared" si="53"/>
        <v>Y0AI6.1</v>
      </c>
      <c r="B1254" s="55">
        <v>6.1</v>
      </c>
      <c r="C1254" t="s">
        <v>2891</v>
      </c>
      <c r="D1254" t="s">
        <v>2891</v>
      </c>
      <c r="E1254" s="42">
        <v>44834</v>
      </c>
      <c r="F1254">
        <v>402258</v>
      </c>
      <c r="G1254" t="s">
        <v>2466</v>
      </c>
      <c r="H1254" s="191"/>
      <c r="J1254">
        <v>0</v>
      </c>
      <c r="K1254"/>
      <c r="M1254" s="191">
        <f t="shared" si="51"/>
        <v>0</v>
      </c>
      <c r="N1254" t="str">
        <f t="shared" si="52"/>
        <v>6</v>
      </c>
    </row>
    <row r="1255" spans="1:14">
      <c r="A1255" s="55" t="str">
        <f t="shared" si="53"/>
        <v>Y0AI6.3</v>
      </c>
      <c r="B1255" s="55">
        <v>6.3</v>
      </c>
      <c r="C1255" t="s">
        <v>2891</v>
      </c>
      <c r="D1255" t="s">
        <v>2891</v>
      </c>
      <c r="E1255" s="42">
        <v>44834</v>
      </c>
      <c r="F1255">
        <v>402278</v>
      </c>
      <c r="G1255" t="s">
        <v>2468</v>
      </c>
      <c r="H1255" s="191"/>
      <c r="J1255">
        <v>0</v>
      </c>
      <c r="K1255"/>
      <c r="M1255" s="191">
        <f t="shared" si="51"/>
        <v>0</v>
      </c>
      <c r="N1255" t="str">
        <f t="shared" si="52"/>
        <v>6</v>
      </c>
    </row>
    <row r="1256" spans="1:14">
      <c r="A1256" s="55" t="str">
        <f t="shared" si="53"/>
        <v>Y0AI0</v>
      </c>
      <c r="B1256" s="55">
        <v>0</v>
      </c>
      <c r="C1256" t="s">
        <v>2891</v>
      </c>
      <c r="D1256" t="s">
        <v>2891</v>
      </c>
      <c r="E1256" s="42">
        <v>44834</v>
      </c>
      <c r="F1256">
        <v>402285</v>
      </c>
      <c r="G1256" t="s">
        <v>2470</v>
      </c>
      <c r="H1256" s="191"/>
      <c r="J1256">
        <v>333665.37</v>
      </c>
      <c r="K1256"/>
      <c r="M1256" s="191">
        <f t="shared" si="51"/>
        <v>3.3366537000000002E-2</v>
      </c>
      <c r="N1256" t="str">
        <f t="shared" si="52"/>
        <v>0</v>
      </c>
    </row>
    <row r="1257" spans="1:14">
      <c r="A1257" s="55" t="str">
        <f t="shared" si="53"/>
        <v>Y0AI0</v>
      </c>
      <c r="B1257" s="55">
        <v>0</v>
      </c>
      <c r="C1257" t="s">
        <v>2891</v>
      </c>
      <c r="D1257" t="s">
        <v>2891</v>
      </c>
      <c r="E1257" s="42">
        <v>44834</v>
      </c>
      <c r="F1257">
        <v>402286</v>
      </c>
      <c r="G1257" t="s">
        <v>2471</v>
      </c>
      <c r="H1257" s="191"/>
      <c r="J1257">
        <v>70176.210000000006</v>
      </c>
      <c r="K1257"/>
      <c r="M1257" s="191">
        <f t="shared" si="51"/>
        <v>7.0176210000000008E-3</v>
      </c>
      <c r="N1257" t="str">
        <f t="shared" si="52"/>
        <v>0</v>
      </c>
    </row>
    <row r="1258" spans="1:14">
      <c r="A1258" s="55" t="str">
        <f t="shared" si="53"/>
        <v>Y0AI6.2a</v>
      </c>
      <c r="B1258" s="55" t="s">
        <v>4602</v>
      </c>
      <c r="C1258" t="s">
        <v>2891</v>
      </c>
      <c r="D1258" t="s">
        <v>2891</v>
      </c>
      <c r="E1258" s="42">
        <v>44834</v>
      </c>
      <c r="F1258">
        <v>402361</v>
      </c>
      <c r="G1258" t="s">
        <v>2480</v>
      </c>
      <c r="H1258" s="191"/>
      <c r="J1258">
        <v>0</v>
      </c>
      <c r="K1258"/>
      <c r="M1258" s="191">
        <f t="shared" si="51"/>
        <v>0</v>
      </c>
      <c r="N1258" t="str">
        <f t="shared" si="52"/>
        <v>6</v>
      </c>
    </row>
    <row r="1259" spans="1:14">
      <c r="A1259" s="55" t="str">
        <f t="shared" si="53"/>
        <v>Y0AI6.2a</v>
      </c>
      <c r="B1259" s="55" t="s">
        <v>4602</v>
      </c>
      <c r="C1259" t="s">
        <v>2891</v>
      </c>
      <c r="D1259" t="s">
        <v>2891</v>
      </c>
      <c r="E1259" s="42">
        <v>44834</v>
      </c>
      <c r="F1259">
        <v>402362</v>
      </c>
      <c r="G1259" t="s">
        <v>2481</v>
      </c>
      <c r="H1259" s="191"/>
      <c r="J1259">
        <v>0</v>
      </c>
      <c r="K1259"/>
      <c r="M1259" s="191">
        <f t="shared" si="51"/>
        <v>0</v>
      </c>
      <c r="N1259" t="str">
        <f t="shared" si="52"/>
        <v>6</v>
      </c>
    </row>
    <row r="1260" spans="1:14">
      <c r="A1260" s="55" t="str">
        <f t="shared" si="53"/>
        <v>Y0AI6.2a</v>
      </c>
      <c r="B1260" s="55" t="s">
        <v>4602</v>
      </c>
      <c r="C1260" t="s">
        <v>2891</v>
      </c>
      <c r="D1260" t="s">
        <v>2891</v>
      </c>
      <c r="E1260" s="42">
        <v>44834</v>
      </c>
      <c r="F1260">
        <v>402363</v>
      </c>
      <c r="G1260" t="s">
        <v>2482</v>
      </c>
      <c r="H1260" s="191"/>
      <c r="J1260">
        <v>20991869.620000001</v>
      </c>
      <c r="K1260"/>
      <c r="M1260" s="191">
        <f t="shared" si="51"/>
        <v>2.0991869620000001</v>
      </c>
      <c r="N1260" t="str">
        <f t="shared" si="52"/>
        <v>6</v>
      </c>
    </row>
    <row r="1261" spans="1:14">
      <c r="A1261" s="55" t="str">
        <f t="shared" si="53"/>
        <v>Y0AI6.3</v>
      </c>
      <c r="B1261" s="55">
        <v>6.3</v>
      </c>
      <c r="C1261" t="s">
        <v>2891</v>
      </c>
      <c r="D1261" t="s">
        <v>2891</v>
      </c>
      <c r="E1261" s="42">
        <v>44834</v>
      </c>
      <c r="F1261">
        <v>402381</v>
      </c>
      <c r="G1261" t="s">
        <v>2491</v>
      </c>
      <c r="H1261" s="191"/>
      <c r="J1261">
        <v>6668747.9800000004</v>
      </c>
      <c r="K1261"/>
      <c r="M1261" s="191">
        <f t="shared" ref="M1261:M1324" si="54">J1261/10000000</f>
        <v>0.66687479800000005</v>
      </c>
      <c r="N1261" t="str">
        <f t="shared" si="52"/>
        <v>6</v>
      </c>
    </row>
    <row r="1262" spans="1:14">
      <c r="A1262" s="55" t="str">
        <f t="shared" si="53"/>
        <v>Y0AI6.3</v>
      </c>
      <c r="B1262" s="55">
        <v>6.3</v>
      </c>
      <c r="C1262" t="s">
        <v>2891</v>
      </c>
      <c r="D1262" t="s">
        <v>2891</v>
      </c>
      <c r="E1262" s="42">
        <v>44834</v>
      </c>
      <c r="F1262">
        <v>402404</v>
      </c>
      <c r="G1262" t="s">
        <v>2492</v>
      </c>
      <c r="H1262" s="191"/>
      <c r="J1262">
        <v>222833.75</v>
      </c>
      <c r="K1262"/>
      <c r="M1262" s="191">
        <f t="shared" si="54"/>
        <v>2.2283375000000001E-2</v>
      </c>
      <c r="N1262" t="str">
        <f t="shared" ref="N1262:N1325" si="55">LEFT(B1262,1)</f>
        <v>6</v>
      </c>
    </row>
    <row r="1263" spans="1:14">
      <c r="A1263" s="55" t="str">
        <f t="shared" si="53"/>
        <v>Y0AI5.3</v>
      </c>
      <c r="B1263" s="55">
        <v>5.3</v>
      </c>
      <c r="C1263" t="s">
        <v>2891</v>
      </c>
      <c r="D1263" t="s">
        <v>2891</v>
      </c>
      <c r="E1263" s="42">
        <v>44834</v>
      </c>
      <c r="F1263">
        <v>440159</v>
      </c>
      <c r="G1263" t="s">
        <v>2509</v>
      </c>
      <c r="H1263" s="191"/>
      <c r="J1263">
        <v>1260662.8500000001</v>
      </c>
      <c r="K1263"/>
      <c r="M1263" s="191">
        <f t="shared" si="54"/>
        <v>0.126066285</v>
      </c>
      <c r="N1263" t="str">
        <f t="shared" si="55"/>
        <v>5</v>
      </c>
    </row>
    <row r="1264" spans="1:14">
      <c r="A1264" s="55" t="str">
        <f t="shared" si="53"/>
        <v>Y0AI5.3</v>
      </c>
      <c r="B1264" s="55">
        <v>5.3</v>
      </c>
      <c r="C1264" t="s">
        <v>2891</v>
      </c>
      <c r="D1264" t="s">
        <v>2891</v>
      </c>
      <c r="E1264" s="42">
        <v>44834</v>
      </c>
      <c r="F1264">
        <v>440161</v>
      </c>
      <c r="G1264" t="s">
        <v>2511</v>
      </c>
      <c r="H1264" s="191"/>
      <c r="J1264">
        <v>98151389.079999998</v>
      </c>
      <c r="K1264"/>
      <c r="M1264" s="191">
        <f t="shared" si="54"/>
        <v>9.8151389079999998</v>
      </c>
      <c r="N1264" t="str">
        <f t="shared" si="55"/>
        <v>5</v>
      </c>
    </row>
    <row r="1265" spans="1:14">
      <c r="A1265" s="55" t="str">
        <f t="shared" si="53"/>
        <v>Y0AI5.5</v>
      </c>
      <c r="B1265" s="55">
        <v>5.5</v>
      </c>
      <c r="C1265" t="s">
        <v>2891</v>
      </c>
      <c r="D1265" t="s">
        <v>2891</v>
      </c>
      <c r="E1265" s="42">
        <v>44834</v>
      </c>
      <c r="F1265">
        <v>440225</v>
      </c>
      <c r="G1265" t="s">
        <v>2515</v>
      </c>
      <c r="H1265" s="191"/>
      <c r="J1265">
        <v>-151.86000000000001</v>
      </c>
      <c r="K1265"/>
      <c r="M1265" s="191">
        <f t="shared" si="54"/>
        <v>-1.5186000000000002E-5</v>
      </c>
      <c r="N1265" t="str">
        <f t="shared" si="55"/>
        <v>5</v>
      </c>
    </row>
    <row r="1266" spans="1:14">
      <c r="A1266" s="55" t="str">
        <f t="shared" si="53"/>
        <v>Y0AI6.3</v>
      </c>
      <c r="B1266" s="55">
        <v>6.3</v>
      </c>
      <c r="C1266" t="s">
        <v>2891</v>
      </c>
      <c r="D1266" t="s">
        <v>2891</v>
      </c>
      <c r="E1266" s="42">
        <v>44834</v>
      </c>
      <c r="F1266">
        <v>440325</v>
      </c>
      <c r="G1266" t="s">
        <v>2517</v>
      </c>
      <c r="H1266" s="191"/>
      <c r="J1266">
        <v>0</v>
      </c>
      <c r="K1266"/>
      <c r="M1266" s="191">
        <f t="shared" si="54"/>
        <v>0</v>
      </c>
      <c r="N1266" t="str">
        <f t="shared" si="55"/>
        <v>6</v>
      </c>
    </row>
    <row r="1267" spans="1:14">
      <c r="A1267" s="55" t="str">
        <f t="shared" si="53"/>
        <v>Y0AI6.3</v>
      </c>
      <c r="B1267" s="55">
        <v>6.3</v>
      </c>
      <c r="C1267" t="s">
        <v>2891</v>
      </c>
      <c r="D1267" t="s">
        <v>2891</v>
      </c>
      <c r="E1267" s="42">
        <v>44834</v>
      </c>
      <c r="F1267">
        <v>440350</v>
      </c>
      <c r="G1267" t="s">
        <v>2684</v>
      </c>
      <c r="H1267" s="191"/>
      <c r="J1267">
        <v>2161674.65</v>
      </c>
      <c r="K1267"/>
      <c r="M1267" s="191">
        <f t="shared" si="54"/>
        <v>0.216167465</v>
      </c>
      <c r="N1267" t="str">
        <f t="shared" si="55"/>
        <v>6</v>
      </c>
    </row>
    <row r="1268" spans="1:14">
      <c r="A1268" s="55" t="str">
        <f t="shared" si="53"/>
        <v>Y0AI6.3</v>
      </c>
      <c r="B1268" s="55">
        <v>6.3</v>
      </c>
      <c r="C1268" t="s">
        <v>2891</v>
      </c>
      <c r="D1268" t="s">
        <v>2891</v>
      </c>
      <c r="E1268" s="42">
        <v>44834</v>
      </c>
      <c r="F1268">
        <v>440351</v>
      </c>
      <c r="G1268" t="s">
        <v>2685</v>
      </c>
      <c r="H1268" s="191"/>
      <c r="J1268">
        <v>2161674.65</v>
      </c>
      <c r="K1268"/>
      <c r="M1268" s="191">
        <f t="shared" si="54"/>
        <v>0.216167465</v>
      </c>
      <c r="N1268" t="str">
        <f t="shared" si="55"/>
        <v>6</v>
      </c>
    </row>
    <row r="1269" spans="1:14">
      <c r="A1269" s="55" t="str">
        <f t="shared" si="53"/>
        <v>Y0AI6.3</v>
      </c>
      <c r="B1269" s="55">
        <v>6.3</v>
      </c>
      <c r="C1269" t="s">
        <v>2891</v>
      </c>
      <c r="D1269" t="s">
        <v>2891</v>
      </c>
      <c r="E1269" s="42">
        <v>44834</v>
      </c>
      <c r="F1269">
        <v>440416</v>
      </c>
      <c r="G1269" t="s">
        <v>664</v>
      </c>
      <c r="H1269" s="191"/>
      <c r="J1269">
        <v>-6231696.7800000003</v>
      </c>
      <c r="K1269"/>
      <c r="M1269" s="191">
        <f t="shared" si="54"/>
        <v>-0.623169678</v>
      </c>
      <c r="N1269" t="str">
        <f t="shared" si="55"/>
        <v>6</v>
      </c>
    </row>
    <row r="1270" spans="1:14">
      <c r="A1270" s="55" t="str">
        <f t="shared" si="53"/>
        <v>Y0AI6.3</v>
      </c>
      <c r="B1270" s="55">
        <v>6.3</v>
      </c>
      <c r="C1270" t="s">
        <v>2891</v>
      </c>
      <c r="D1270" t="s">
        <v>2891</v>
      </c>
      <c r="E1270" s="42">
        <v>44834</v>
      </c>
      <c r="F1270">
        <v>440485</v>
      </c>
      <c r="G1270" t="s">
        <v>2517</v>
      </c>
      <c r="H1270" s="191"/>
      <c r="J1270">
        <v>0</v>
      </c>
      <c r="K1270"/>
      <c r="M1270" s="191">
        <f t="shared" si="54"/>
        <v>0</v>
      </c>
      <c r="N1270" t="str">
        <f t="shared" si="55"/>
        <v>6</v>
      </c>
    </row>
    <row r="1271" spans="1:14">
      <c r="A1271" s="55" t="str">
        <f t="shared" si="53"/>
        <v>Y0AI6.3</v>
      </c>
      <c r="B1271" s="55">
        <v>6.3</v>
      </c>
      <c r="C1271" t="s">
        <v>2891</v>
      </c>
      <c r="D1271" t="s">
        <v>2891</v>
      </c>
      <c r="E1271" s="42">
        <v>44834</v>
      </c>
      <c r="F1271">
        <v>440509</v>
      </c>
      <c r="G1271" t="s">
        <v>2524</v>
      </c>
      <c r="H1271" s="191"/>
      <c r="J1271">
        <v>4439220.8499999996</v>
      </c>
      <c r="K1271"/>
      <c r="M1271" s="191">
        <f t="shared" si="54"/>
        <v>0.44392208499999997</v>
      </c>
      <c r="N1271" t="str">
        <f t="shared" si="55"/>
        <v>6</v>
      </c>
    </row>
    <row r="1272" spans="1:14">
      <c r="A1272" s="55" t="str">
        <f t="shared" si="53"/>
        <v>Y0AI6.1</v>
      </c>
      <c r="B1272" s="55">
        <v>6.1</v>
      </c>
      <c r="C1272" t="s">
        <v>2891</v>
      </c>
      <c r="D1272" t="s">
        <v>2891</v>
      </c>
      <c r="E1272" s="42">
        <v>44834</v>
      </c>
      <c r="F1272">
        <v>440512</v>
      </c>
      <c r="G1272" t="s">
        <v>2525</v>
      </c>
      <c r="H1272" s="191"/>
      <c r="J1272">
        <v>24018662.789999999</v>
      </c>
      <c r="K1272"/>
      <c r="M1272" s="191">
        <f t="shared" si="54"/>
        <v>2.401866279</v>
      </c>
      <c r="N1272" t="str">
        <f t="shared" si="55"/>
        <v>6</v>
      </c>
    </row>
    <row r="1273" spans="1:14">
      <c r="A1273" s="55" t="str">
        <f t="shared" si="53"/>
        <v>Y0AI6.3</v>
      </c>
      <c r="B1273" s="55">
        <v>6.3</v>
      </c>
      <c r="C1273" t="s">
        <v>2891</v>
      </c>
      <c r="D1273" t="s">
        <v>2891</v>
      </c>
      <c r="E1273" s="42">
        <v>44834</v>
      </c>
      <c r="F1273">
        <v>440515</v>
      </c>
      <c r="G1273" t="s">
        <v>2526</v>
      </c>
      <c r="H1273" s="191"/>
      <c r="J1273">
        <v>0</v>
      </c>
      <c r="K1273"/>
      <c r="M1273" s="191">
        <f t="shared" si="54"/>
        <v>0</v>
      </c>
      <c r="N1273" t="str">
        <f t="shared" si="55"/>
        <v>6</v>
      </c>
    </row>
    <row r="1274" spans="1:14">
      <c r="A1274" s="55" t="str">
        <f t="shared" si="53"/>
        <v>Y0AI5.3</v>
      </c>
      <c r="B1274" s="55">
        <v>5.3</v>
      </c>
      <c r="C1274" t="s">
        <v>2891</v>
      </c>
      <c r="D1274" t="s">
        <v>2891</v>
      </c>
      <c r="E1274" s="42">
        <v>44834</v>
      </c>
      <c r="F1274">
        <v>999998</v>
      </c>
      <c r="G1274" t="s">
        <v>2532</v>
      </c>
      <c r="H1274" s="191"/>
      <c r="J1274">
        <v>0.45</v>
      </c>
      <c r="K1274"/>
      <c r="M1274" s="191">
        <f t="shared" si="54"/>
        <v>4.4999999999999999E-8</v>
      </c>
      <c r="N1274" t="str">
        <f t="shared" si="55"/>
        <v>5</v>
      </c>
    </row>
    <row r="1275" spans="1:14">
      <c r="A1275" s="55" t="str">
        <f t="shared" si="53"/>
        <v>Y0AK0</v>
      </c>
      <c r="B1275" s="55">
        <v>0</v>
      </c>
      <c r="C1275" t="s">
        <v>2892</v>
      </c>
      <c r="D1275" t="s">
        <v>2892</v>
      </c>
      <c r="E1275" s="42">
        <v>44834</v>
      </c>
      <c r="F1275">
        <v>102103</v>
      </c>
      <c r="G1275" t="s">
        <v>2006</v>
      </c>
      <c r="H1275" s="191"/>
      <c r="J1275">
        <v>1554674903.0899999</v>
      </c>
      <c r="K1275"/>
      <c r="M1275" s="191">
        <f t="shared" si="54"/>
        <v>155.467490309</v>
      </c>
      <c r="N1275" t="str">
        <f t="shared" si="55"/>
        <v>0</v>
      </c>
    </row>
    <row r="1276" spans="1:14">
      <c r="A1276" s="55" t="str">
        <f t="shared" si="53"/>
        <v>Y0AK0</v>
      </c>
      <c r="B1276" s="55">
        <v>0</v>
      </c>
      <c r="C1276" t="s">
        <v>2892</v>
      </c>
      <c r="D1276" t="s">
        <v>2892</v>
      </c>
      <c r="E1276" s="42">
        <v>44834</v>
      </c>
      <c r="F1276">
        <v>102104</v>
      </c>
      <c r="G1276" t="s">
        <v>2007</v>
      </c>
      <c r="H1276" s="191"/>
      <c r="J1276">
        <v>232755149.87</v>
      </c>
      <c r="K1276"/>
      <c r="M1276" s="191">
        <f t="shared" si="54"/>
        <v>23.275514987000001</v>
      </c>
      <c r="N1276" t="str">
        <f t="shared" si="55"/>
        <v>0</v>
      </c>
    </row>
    <row r="1277" spans="1:14">
      <c r="A1277" s="55" t="str">
        <f t="shared" si="53"/>
        <v>Y0AK0</v>
      </c>
      <c r="B1277" s="55">
        <v>0</v>
      </c>
      <c r="C1277" t="s">
        <v>2892</v>
      </c>
      <c r="D1277" t="s">
        <v>2892</v>
      </c>
      <c r="E1277" s="42">
        <v>44834</v>
      </c>
      <c r="F1277">
        <v>102105</v>
      </c>
      <c r="G1277" t="s">
        <v>2008</v>
      </c>
      <c r="H1277" s="191"/>
      <c r="J1277">
        <v>486111000</v>
      </c>
      <c r="K1277"/>
      <c r="M1277" s="191">
        <f t="shared" si="54"/>
        <v>48.6111</v>
      </c>
      <c r="N1277" t="str">
        <f t="shared" si="55"/>
        <v>0</v>
      </c>
    </row>
    <row r="1278" spans="1:14">
      <c r="A1278" s="55" t="str">
        <f t="shared" si="53"/>
        <v>Y0AK0</v>
      </c>
      <c r="B1278" s="55">
        <v>0</v>
      </c>
      <c r="C1278" t="s">
        <v>2892</v>
      </c>
      <c r="D1278" t="s">
        <v>2892</v>
      </c>
      <c r="E1278" s="42">
        <v>44834</v>
      </c>
      <c r="F1278">
        <v>102107</v>
      </c>
      <c r="G1278" t="s">
        <v>2010</v>
      </c>
      <c r="H1278" s="191"/>
      <c r="J1278">
        <v>2164032942.25</v>
      </c>
      <c r="K1278"/>
      <c r="M1278" s="191">
        <f t="shared" si="54"/>
        <v>216.403294225</v>
      </c>
      <c r="N1278" t="str">
        <f t="shared" si="55"/>
        <v>0</v>
      </c>
    </row>
    <row r="1279" spans="1:14">
      <c r="A1279" s="55" t="str">
        <f t="shared" si="53"/>
        <v>Y0AK0</v>
      </c>
      <c r="B1279" s="55">
        <v>0</v>
      </c>
      <c r="C1279" t="s">
        <v>2892</v>
      </c>
      <c r="D1279" t="s">
        <v>2892</v>
      </c>
      <c r="E1279" s="42">
        <v>44834</v>
      </c>
      <c r="F1279">
        <v>102108</v>
      </c>
      <c r="G1279" t="s">
        <v>2011</v>
      </c>
      <c r="H1279" s="191"/>
      <c r="J1279">
        <v>150000000</v>
      </c>
      <c r="K1279"/>
      <c r="M1279" s="191">
        <f t="shared" si="54"/>
        <v>15</v>
      </c>
      <c r="N1279" t="str">
        <f t="shared" si="55"/>
        <v>0</v>
      </c>
    </row>
    <row r="1280" spans="1:14">
      <c r="A1280" s="55" t="str">
        <f t="shared" si="53"/>
        <v>Y0AK0</v>
      </c>
      <c r="B1280" s="55">
        <v>0</v>
      </c>
      <c r="C1280" t="s">
        <v>2892</v>
      </c>
      <c r="D1280" t="s">
        <v>2892</v>
      </c>
      <c r="E1280" s="42">
        <v>44834</v>
      </c>
      <c r="F1280">
        <v>102109</v>
      </c>
      <c r="G1280" t="s">
        <v>2012</v>
      </c>
      <c r="H1280" s="191"/>
      <c r="J1280">
        <v>1702562880.54</v>
      </c>
      <c r="K1280"/>
      <c r="M1280" s="191">
        <f t="shared" si="54"/>
        <v>170.25628805400001</v>
      </c>
      <c r="N1280" t="str">
        <f t="shared" si="55"/>
        <v>0</v>
      </c>
    </row>
    <row r="1281" spans="1:14">
      <c r="A1281" s="55" t="str">
        <f t="shared" ref="A1281:A1344" si="56">C1281&amp;B1281</f>
        <v>Y0AK0</v>
      </c>
      <c r="B1281" s="55">
        <v>0</v>
      </c>
      <c r="C1281" t="s">
        <v>2892</v>
      </c>
      <c r="D1281" t="s">
        <v>2892</v>
      </c>
      <c r="E1281" s="42">
        <v>44834</v>
      </c>
      <c r="F1281">
        <v>106101</v>
      </c>
      <c r="G1281" t="s">
        <v>2769</v>
      </c>
      <c r="H1281" s="191"/>
      <c r="J1281">
        <v>982603.8</v>
      </c>
      <c r="K1281"/>
      <c r="M1281" s="191">
        <f t="shared" si="54"/>
        <v>9.8260380000000008E-2</v>
      </c>
      <c r="N1281" t="str">
        <f t="shared" si="55"/>
        <v>0</v>
      </c>
    </row>
    <row r="1282" spans="1:14">
      <c r="A1282" s="55" t="str">
        <f t="shared" si="56"/>
        <v>Y0AK0</v>
      </c>
      <c r="B1282" s="55">
        <v>0</v>
      </c>
      <c r="C1282" t="s">
        <v>2892</v>
      </c>
      <c r="D1282" t="s">
        <v>2892</v>
      </c>
      <c r="E1282" s="42">
        <v>44834</v>
      </c>
      <c r="F1282">
        <v>106103</v>
      </c>
      <c r="G1282" t="s">
        <v>2783</v>
      </c>
      <c r="H1282" s="191"/>
      <c r="J1282">
        <v>0.01</v>
      </c>
      <c r="K1282"/>
      <c r="M1282" s="191">
        <f t="shared" si="54"/>
        <v>1.0000000000000001E-9</v>
      </c>
      <c r="N1282" t="str">
        <f t="shared" si="55"/>
        <v>0</v>
      </c>
    </row>
    <row r="1283" spans="1:14">
      <c r="A1283" s="55" t="str">
        <f t="shared" si="56"/>
        <v>Y0AK0</v>
      </c>
      <c r="B1283" s="55">
        <v>0</v>
      </c>
      <c r="C1283" t="s">
        <v>2892</v>
      </c>
      <c r="D1283" t="s">
        <v>2892</v>
      </c>
      <c r="E1283" s="42">
        <v>44834</v>
      </c>
      <c r="F1283">
        <v>106106</v>
      </c>
      <c r="G1283" t="s">
        <v>2784</v>
      </c>
      <c r="H1283" s="191"/>
      <c r="J1283">
        <v>186968.1</v>
      </c>
      <c r="K1283"/>
      <c r="M1283" s="191">
        <f t="shared" si="54"/>
        <v>1.8696810000000001E-2</v>
      </c>
      <c r="N1283" t="str">
        <f t="shared" si="55"/>
        <v>0</v>
      </c>
    </row>
    <row r="1284" spans="1:14">
      <c r="A1284" s="55" t="str">
        <f t="shared" si="56"/>
        <v>Y0AK0</v>
      </c>
      <c r="B1284" s="55">
        <v>0</v>
      </c>
      <c r="C1284" t="s">
        <v>2892</v>
      </c>
      <c r="D1284" t="s">
        <v>2892</v>
      </c>
      <c r="E1284" s="42">
        <v>44834</v>
      </c>
      <c r="F1284">
        <v>107102</v>
      </c>
      <c r="G1284" t="s">
        <v>2015</v>
      </c>
      <c r="H1284" s="191"/>
      <c r="J1284">
        <v>0</v>
      </c>
      <c r="K1284"/>
      <c r="M1284" s="191">
        <f t="shared" si="54"/>
        <v>0</v>
      </c>
      <c r="N1284" t="str">
        <f t="shared" si="55"/>
        <v>0</v>
      </c>
    </row>
    <row r="1285" spans="1:14">
      <c r="A1285" s="55" t="str">
        <f t="shared" si="56"/>
        <v>Y0AK0</v>
      </c>
      <c r="B1285" s="55">
        <v>0</v>
      </c>
      <c r="C1285" t="s">
        <v>2892</v>
      </c>
      <c r="D1285" t="s">
        <v>2892</v>
      </c>
      <c r="E1285" s="42">
        <v>44834</v>
      </c>
      <c r="F1285">
        <v>107106</v>
      </c>
      <c r="G1285" t="s">
        <v>2753</v>
      </c>
      <c r="H1285" s="191"/>
      <c r="J1285">
        <v>-0.03</v>
      </c>
      <c r="K1285"/>
      <c r="M1285" s="191">
        <f t="shared" si="54"/>
        <v>-3E-9</v>
      </c>
      <c r="N1285" t="str">
        <f t="shared" si="55"/>
        <v>0</v>
      </c>
    </row>
    <row r="1286" spans="1:14">
      <c r="A1286" s="55" t="str">
        <f t="shared" si="56"/>
        <v>Y0AK0</v>
      </c>
      <c r="B1286" s="55">
        <v>0</v>
      </c>
      <c r="C1286" t="s">
        <v>2892</v>
      </c>
      <c r="D1286" t="s">
        <v>2892</v>
      </c>
      <c r="E1286" s="42">
        <v>44834</v>
      </c>
      <c r="F1286">
        <v>111126</v>
      </c>
      <c r="G1286" t="s">
        <v>2022</v>
      </c>
      <c r="H1286" s="191"/>
      <c r="J1286">
        <v>37796.99</v>
      </c>
      <c r="K1286"/>
      <c r="M1286" s="191">
        <f t="shared" si="54"/>
        <v>3.7796989999999996E-3</v>
      </c>
      <c r="N1286" t="str">
        <f t="shared" si="55"/>
        <v>0</v>
      </c>
    </row>
    <row r="1287" spans="1:14">
      <c r="A1287" s="55" t="str">
        <f t="shared" si="56"/>
        <v>Y0AK0</v>
      </c>
      <c r="B1287" s="55">
        <v>0</v>
      </c>
      <c r="C1287" t="s">
        <v>2892</v>
      </c>
      <c r="D1287" t="s">
        <v>2892</v>
      </c>
      <c r="E1287" s="42">
        <v>44834</v>
      </c>
      <c r="F1287">
        <v>111127</v>
      </c>
      <c r="G1287" t="s">
        <v>2023</v>
      </c>
      <c r="H1287" s="191"/>
      <c r="J1287">
        <v>6028740</v>
      </c>
      <c r="K1287"/>
      <c r="M1287" s="191">
        <f t="shared" si="54"/>
        <v>0.60287400000000002</v>
      </c>
      <c r="N1287" t="str">
        <f t="shared" si="55"/>
        <v>0</v>
      </c>
    </row>
    <row r="1288" spans="1:14">
      <c r="A1288" s="55" t="str">
        <f t="shared" si="56"/>
        <v>Y0AK0</v>
      </c>
      <c r="B1288" s="55">
        <v>0</v>
      </c>
      <c r="C1288" t="s">
        <v>2892</v>
      </c>
      <c r="D1288" t="s">
        <v>2892</v>
      </c>
      <c r="E1288" s="42">
        <v>44834</v>
      </c>
      <c r="F1288">
        <v>111129</v>
      </c>
      <c r="G1288" t="s">
        <v>2025</v>
      </c>
      <c r="H1288" s="191"/>
      <c r="J1288">
        <v>26273215.25</v>
      </c>
      <c r="K1288"/>
      <c r="M1288" s="191">
        <f t="shared" si="54"/>
        <v>2.6273215250000002</v>
      </c>
      <c r="N1288" t="str">
        <f t="shared" si="55"/>
        <v>0</v>
      </c>
    </row>
    <row r="1289" spans="1:14">
      <c r="A1289" s="55" t="str">
        <f t="shared" si="56"/>
        <v>Y0AK0</v>
      </c>
      <c r="B1289" s="55">
        <v>0</v>
      </c>
      <c r="C1289" t="s">
        <v>2892</v>
      </c>
      <c r="D1289" t="s">
        <v>2892</v>
      </c>
      <c r="E1289" s="42">
        <v>44834</v>
      </c>
      <c r="F1289">
        <v>111131</v>
      </c>
      <c r="G1289" t="s">
        <v>2026</v>
      </c>
      <c r="H1289" s="191"/>
      <c r="J1289">
        <v>40547817</v>
      </c>
      <c r="K1289"/>
      <c r="M1289" s="191">
        <f t="shared" si="54"/>
        <v>4.0547817000000004</v>
      </c>
      <c r="N1289" t="str">
        <f t="shared" si="55"/>
        <v>0</v>
      </c>
    </row>
    <row r="1290" spans="1:14">
      <c r="A1290" s="55" t="str">
        <f t="shared" si="56"/>
        <v>Y0AK0</v>
      </c>
      <c r="B1290" s="55">
        <v>0</v>
      </c>
      <c r="C1290" t="s">
        <v>2892</v>
      </c>
      <c r="D1290" t="s">
        <v>2892</v>
      </c>
      <c r="E1290" s="42">
        <v>44834</v>
      </c>
      <c r="F1290">
        <v>111139</v>
      </c>
      <c r="G1290" t="s">
        <v>2865</v>
      </c>
      <c r="H1290" s="191"/>
      <c r="J1290">
        <v>-0.02</v>
      </c>
      <c r="K1290"/>
      <c r="M1290" s="191">
        <f t="shared" si="54"/>
        <v>-2.0000000000000001E-9</v>
      </c>
      <c r="N1290" t="str">
        <f t="shared" si="55"/>
        <v>0</v>
      </c>
    </row>
    <row r="1291" spans="1:14">
      <c r="A1291" s="55" t="str">
        <f t="shared" si="56"/>
        <v>Y0AK0</v>
      </c>
      <c r="B1291" s="55">
        <v>0</v>
      </c>
      <c r="C1291" t="s">
        <v>2892</v>
      </c>
      <c r="D1291" t="s">
        <v>2892</v>
      </c>
      <c r="E1291" s="42">
        <v>44834</v>
      </c>
      <c r="F1291">
        <v>111181</v>
      </c>
      <c r="G1291" t="s">
        <v>2028</v>
      </c>
      <c r="H1291" s="191"/>
      <c r="J1291">
        <v>233651.83</v>
      </c>
      <c r="K1291"/>
      <c r="M1291" s="191">
        <f t="shared" si="54"/>
        <v>2.3365182999999998E-2</v>
      </c>
      <c r="N1291" t="str">
        <f t="shared" si="55"/>
        <v>0</v>
      </c>
    </row>
    <row r="1292" spans="1:14">
      <c r="A1292" s="55" t="str">
        <f t="shared" si="56"/>
        <v>Y0AK0</v>
      </c>
      <c r="B1292" s="55">
        <v>0</v>
      </c>
      <c r="C1292" t="s">
        <v>2892</v>
      </c>
      <c r="D1292" t="s">
        <v>2892</v>
      </c>
      <c r="E1292" s="42">
        <v>44834</v>
      </c>
      <c r="F1292">
        <v>111182</v>
      </c>
      <c r="G1292" t="s">
        <v>2029</v>
      </c>
      <c r="H1292" s="191"/>
      <c r="J1292">
        <v>372570.4</v>
      </c>
      <c r="K1292"/>
      <c r="M1292" s="191">
        <f t="shared" si="54"/>
        <v>3.7257040000000005E-2</v>
      </c>
      <c r="N1292" t="str">
        <f t="shared" si="55"/>
        <v>0</v>
      </c>
    </row>
    <row r="1293" spans="1:14">
      <c r="A1293" s="55" t="str">
        <f t="shared" si="56"/>
        <v>Y0AK0</v>
      </c>
      <c r="B1293" s="55">
        <v>0</v>
      </c>
      <c r="C1293" t="s">
        <v>2892</v>
      </c>
      <c r="D1293" t="s">
        <v>2892</v>
      </c>
      <c r="E1293" s="42">
        <v>44834</v>
      </c>
      <c r="F1293">
        <v>111183</v>
      </c>
      <c r="G1293" t="s">
        <v>2030</v>
      </c>
      <c r="H1293" s="191"/>
      <c r="J1293">
        <v>550377.30000000005</v>
      </c>
      <c r="K1293"/>
      <c r="M1293" s="191">
        <f t="shared" si="54"/>
        <v>5.5037730000000007E-2</v>
      </c>
      <c r="N1293" t="str">
        <f t="shared" si="55"/>
        <v>0</v>
      </c>
    </row>
    <row r="1294" spans="1:14">
      <c r="A1294" s="55" t="str">
        <f t="shared" si="56"/>
        <v>Y0AK0</v>
      </c>
      <c r="B1294" s="55">
        <v>0</v>
      </c>
      <c r="C1294" t="s">
        <v>2892</v>
      </c>
      <c r="D1294" t="s">
        <v>2892</v>
      </c>
      <c r="E1294" s="42">
        <v>44834</v>
      </c>
      <c r="F1294">
        <v>111184</v>
      </c>
      <c r="G1294" t="s">
        <v>2031</v>
      </c>
      <c r="H1294" s="191"/>
      <c r="J1294">
        <v>370734.18</v>
      </c>
      <c r="K1294"/>
      <c r="M1294" s="191">
        <f t="shared" si="54"/>
        <v>3.7073417999999997E-2</v>
      </c>
      <c r="N1294" t="str">
        <f t="shared" si="55"/>
        <v>0</v>
      </c>
    </row>
    <row r="1295" spans="1:14">
      <c r="A1295" s="55" t="str">
        <f t="shared" si="56"/>
        <v>Y0AK0</v>
      </c>
      <c r="B1295" s="55">
        <v>0</v>
      </c>
      <c r="C1295" t="s">
        <v>2892</v>
      </c>
      <c r="D1295" t="s">
        <v>2892</v>
      </c>
      <c r="E1295" s="42">
        <v>44834</v>
      </c>
      <c r="F1295">
        <v>111220</v>
      </c>
      <c r="G1295" t="s">
        <v>2655</v>
      </c>
      <c r="H1295" s="191"/>
      <c r="J1295">
        <v>39635245.649999999</v>
      </c>
      <c r="K1295"/>
      <c r="M1295" s="191">
        <f t="shared" si="54"/>
        <v>3.9635245649999997</v>
      </c>
      <c r="N1295" t="str">
        <f t="shared" si="55"/>
        <v>0</v>
      </c>
    </row>
    <row r="1296" spans="1:14">
      <c r="A1296" s="55" t="str">
        <f t="shared" si="56"/>
        <v>Y0AK0</v>
      </c>
      <c r="B1296" s="55">
        <v>0</v>
      </c>
      <c r="C1296" t="s">
        <v>2892</v>
      </c>
      <c r="D1296" t="s">
        <v>2892</v>
      </c>
      <c r="E1296" s="42">
        <v>44834</v>
      </c>
      <c r="F1296">
        <v>111221</v>
      </c>
      <c r="G1296" t="s">
        <v>2656</v>
      </c>
      <c r="H1296" s="191"/>
      <c r="J1296">
        <v>-39635245.649999999</v>
      </c>
      <c r="K1296"/>
      <c r="M1296" s="191">
        <f t="shared" si="54"/>
        <v>-3.9635245649999997</v>
      </c>
      <c r="N1296" t="str">
        <f t="shared" si="55"/>
        <v>0</v>
      </c>
    </row>
    <row r="1297" spans="1:14">
      <c r="A1297" s="55" t="str">
        <f t="shared" si="56"/>
        <v>Y0AK0</v>
      </c>
      <c r="B1297" s="55">
        <v>0</v>
      </c>
      <c r="C1297" t="s">
        <v>2892</v>
      </c>
      <c r="D1297" t="s">
        <v>2892</v>
      </c>
      <c r="E1297" s="42">
        <v>44834</v>
      </c>
      <c r="F1297">
        <v>121116</v>
      </c>
      <c r="G1297" t="s">
        <v>2033</v>
      </c>
      <c r="H1297" s="191"/>
      <c r="J1297">
        <v>24143583.329999998</v>
      </c>
      <c r="K1297"/>
      <c r="M1297" s="191">
        <f t="shared" si="54"/>
        <v>2.414358333</v>
      </c>
      <c r="N1297" t="str">
        <f t="shared" si="55"/>
        <v>0</v>
      </c>
    </row>
    <row r="1298" spans="1:14">
      <c r="A1298" s="55" t="str">
        <f t="shared" si="56"/>
        <v>Y0AK0</v>
      </c>
      <c r="B1298" s="55">
        <v>0</v>
      </c>
      <c r="C1298" t="s">
        <v>2892</v>
      </c>
      <c r="D1298" t="s">
        <v>2892</v>
      </c>
      <c r="E1298" s="42">
        <v>44834</v>
      </c>
      <c r="F1298">
        <v>121117</v>
      </c>
      <c r="G1298" t="s">
        <v>2034</v>
      </c>
      <c r="H1298" s="191"/>
      <c r="J1298">
        <v>55018721.409999996</v>
      </c>
      <c r="K1298"/>
      <c r="M1298" s="191">
        <f t="shared" si="54"/>
        <v>5.5018721409999998</v>
      </c>
      <c r="N1298" t="str">
        <f t="shared" si="55"/>
        <v>0</v>
      </c>
    </row>
    <row r="1299" spans="1:14">
      <c r="A1299" s="55" t="str">
        <f t="shared" si="56"/>
        <v>Y0AK0</v>
      </c>
      <c r="B1299" s="55">
        <v>0</v>
      </c>
      <c r="C1299" t="s">
        <v>2892</v>
      </c>
      <c r="D1299" t="s">
        <v>2892</v>
      </c>
      <c r="E1299" s="42">
        <v>44834</v>
      </c>
      <c r="F1299">
        <v>141280</v>
      </c>
      <c r="G1299" t="s">
        <v>2036</v>
      </c>
      <c r="H1299" s="191"/>
      <c r="J1299">
        <v>400866.41</v>
      </c>
      <c r="K1299"/>
      <c r="M1299" s="191">
        <f t="shared" si="54"/>
        <v>4.0086640999999999E-2</v>
      </c>
      <c r="N1299" t="str">
        <f t="shared" si="55"/>
        <v>0</v>
      </c>
    </row>
    <row r="1300" spans="1:14">
      <c r="A1300" s="55" t="str">
        <f t="shared" si="56"/>
        <v>Y0AK0</v>
      </c>
      <c r="B1300" s="55">
        <v>0</v>
      </c>
      <c r="C1300" t="s">
        <v>2892</v>
      </c>
      <c r="D1300" t="s">
        <v>2892</v>
      </c>
      <c r="E1300" s="42">
        <v>44834</v>
      </c>
      <c r="F1300">
        <v>141366</v>
      </c>
      <c r="G1300" t="s">
        <v>2857</v>
      </c>
      <c r="H1300" s="191"/>
      <c r="J1300">
        <v>4.5</v>
      </c>
      <c r="K1300"/>
      <c r="M1300" s="191">
        <f t="shared" si="54"/>
        <v>4.4999999999999998E-7</v>
      </c>
      <c r="N1300" t="str">
        <f t="shared" si="55"/>
        <v>0</v>
      </c>
    </row>
    <row r="1301" spans="1:14">
      <c r="A1301" s="55" t="str">
        <f t="shared" si="56"/>
        <v>Y0AK0</v>
      </c>
      <c r="B1301" s="55">
        <v>0</v>
      </c>
      <c r="C1301" t="s">
        <v>2892</v>
      </c>
      <c r="D1301" t="s">
        <v>2892</v>
      </c>
      <c r="E1301" s="42">
        <v>44834</v>
      </c>
      <c r="F1301">
        <v>141379</v>
      </c>
      <c r="G1301" t="s">
        <v>2961</v>
      </c>
      <c r="H1301" s="191"/>
      <c r="J1301">
        <v>-51500</v>
      </c>
      <c r="K1301"/>
      <c r="M1301" s="191">
        <f t="shared" si="54"/>
        <v>-5.1500000000000001E-3</v>
      </c>
      <c r="N1301" t="str">
        <f t="shared" si="55"/>
        <v>0</v>
      </c>
    </row>
    <row r="1302" spans="1:14">
      <c r="A1302" s="55" t="str">
        <f t="shared" si="56"/>
        <v>Y0AK0</v>
      </c>
      <c r="B1302" s="55">
        <v>0</v>
      </c>
      <c r="C1302" t="s">
        <v>2892</v>
      </c>
      <c r="D1302" t="s">
        <v>2892</v>
      </c>
      <c r="E1302" s="42">
        <v>44834</v>
      </c>
      <c r="F1302">
        <v>141382</v>
      </c>
      <c r="G1302" t="s">
        <v>2052</v>
      </c>
      <c r="H1302" s="191"/>
      <c r="J1302">
        <v>0</v>
      </c>
      <c r="K1302"/>
      <c r="M1302" s="191">
        <f t="shared" si="54"/>
        <v>0</v>
      </c>
      <c r="N1302" t="str">
        <f t="shared" si="55"/>
        <v>0</v>
      </c>
    </row>
    <row r="1303" spans="1:14">
      <c r="A1303" s="55" t="str">
        <f t="shared" si="56"/>
        <v>Y0AK0</v>
      </c>
      <c r="B1303" s="55">
        <v>0</v>
      </c>
      <c r="C1303" t="s">
        <v>2892</v>
      </c>
      <c r="D1303" t="s">
        <v>2892</v>
      </c>
      <c r="E1303" s="42">
        <v>44834</v>
      </c>
      <c r="F1303">
        <v>141398</v>
      </c>
      <c r="G1303" t="s">
        <v>2911</v>
      </c>
      <c r="H1303" s="191"/>
      <c r="J1303">
        <v>223657</v>
      </c>
      <c r="K1303"/>
      <c r="M1303" s="191">
        <f t="shared" si="54"/>
        <v>2.2365699999999999E-2</v>
      </c>
      <c r="N1303" t="str">
        <f t="shared" si="55"/>
        <v>0</v>
      </c>
    </row>
    <row r="1304" spans="1:14">
      <c r="A1304" s="55" t="str">
        <f t="shared" si="56"/>
        <v>Y0AK0</v>
      </c>
      <c r="B1304" s="55">
        <v>0</v>
      </c>
      <c r="C1304" t="s">
        <v>2892</v>
      </c>
      <c r="D1304" t="s">
        <v>2892</v>
      </c>
      <c r="E1304" s="42">
        <v>44834</v>
      </c>
      <c r="F1304">
        <v>141399</v>
      </c>
      <c r="G1304" t="s">
        <v>2912</v>
      </c>
      <c r="H1304" s="191"/>
      <c r="J1304">
        <v>-1200000</v>
      </c>
      <c r="K1304"/>
      <c r="M1304" s="191">
        <f t="shared" si="54"/>
        <v>-0.12</v>
      </c>
      <c r="N1304" t="str">
        <f t="shared" si="55"/>
        <v>0</v>
      </c>
    </row>
    <row r="1305" spans="1:14">
      <c r="A1305" s="55" t="str">
        <f t="shared" si="56"/>
        <v>Y0AK0</v>
      </c>
      <c r="B1305" s="55">
        <v>0</v>
      </c>
      <c r="C1305" t="s">
        <v>2892</v>
      </c>
      <c r="D1305" t="s">
        <v>2892</v>
      </c>
      <c r="E1305" s="42">
        <v>44834</v>
      </c>
      <c r="F1305">
        <v>141627</v>
      </c>
      <c r="G1305" t="s">
        <v>2072</v>
      </c>
      <c r="H1305" s="191"/>
      <c r="J1305">
        <v>-20000</v>
      </c>
      <c r="K1305"/>
      <c r="M1305" s="191">
        <f t="shared" si="54"/>
        <v>-2E-3</v>
      </c>
      <c r="N1305" t="str">
        <f t="shared" si="55"/>
        <v>0</v>
      </c>
    </row>
    <row r="1306" spans="1:14">
      <c r="A1306" s="55" t="str">
        <f t="shared" si="56"/>
        <v>Y0AK0</v>
      </c>
      <c r="B1306" s="55">
        <v>0</v>
      </c>
      <c r="C1306" t="s">
        <v>2892</v>
      </c>
      <c r="D1306" t="s">
        <v>2892</v>
      </c>
      <c r="E1306" s="42">
        <v>44834</v>
      </c>
      <c r="F1306">
        <v>141647</v>
      </c>
      <c r="G1306" t="s">
        <v>2073</v>
      </c>
      <c r="H1306" s="191"/>
      <c r="J1306">
        <v>-650000</v>
      </c>
      <c r="K1306"/>
      <c r="M1306" s="191">
        <f t="shared" si="54"/>
        <v>-6.5000000000000002E-2</v>
      </c>
      <c r="N1306" t="str">
        <f t="shared" si="55"/>
        <v>0</v>
      </c>
    </row>
    <row r="1307" spans="1:14">
      <c r="A1307" s="55" t="str">
        <f t="shared" si="56"/>
        <v>Y0AK0</v>
      </c>
      <c r="B1307" s="55">
        <v>0</v>
      </c>
      <c r="C1307" t="s">
        <v>2892</v>
      </c>
      <c r="D1307" t="s">
        <v>2892</v>
      </c>
      <c r="E1307" s="42">
        <v>44834</v>
      </c>
      <c r="F1307">
        <v>141724</v>
      </c>
      <c r="G1307" t="s">
        <v>2076</v>
      </c>
      <c r="H1307" s="191"/>
      <c r="J1307">
        <v>-10000</v>
      </c>
      <c r="K1307"/>
      <c r="M1307" s="191">
        <f t="shared" si="54"/>
        <v>-1E-3</v>
      </c>
      <c r="N1307" t="str">
        <f t="shared" si="55"/>
        <v>0</v>
      </c>
    </row>
    <row r="1308" spans="1:14">
      <c r="A1308" s="55" t="str">
        <f t="shared" si="56"/>
        <v>Y0AK0</v>
      </c>
      <c r="B1308" s="55">
        <v>0</v>
      </c>
      <c r="C1308" t="s">
        <v>2892</v>
      </c>
      <c r="D1308" t="s">
        <v>2892</v>
      </c>
      <c r="E1308" s="42">
        <v>44834</v>
      </c>
      <c r="F1308">
        <v>141744</v>
      </c>
      <c r="G1308" t="s">
        <v>2087</v>
      </c>
      <c r="H1308" s="191"/>
      <c r="J1308">
        <v>-0.01</v>
      </c>
      <c r="K1308"/>
      <c r="M1308" s="191">
        <f t="shared" si="54"/>
        <v>-1.0000000000000001E-9</v>
      </c>
      <c r="N1308" t="str">
        <f t="shared" si="55"/>
        <v>0</v>
      </c>
    </row>
    <row r="1309" spans="1:14">
      <c r="A1309" s="55" t="str">
        <f t="shared" si="56"/>
        <v>Y0AK0</v>
      </c>
      <c r="B1309" s="55">
        <v>0</v>
      </c>
      <c r="C1309" t="s">
        <v>2892</v>
      </c>
      <c r="D1309" t="s">
        <v>2892</v>
      </c>
      <c r="E1309" s="42">
        <v>44834</v>
      </c>
      <c r="F1309">
        <v>142036</v>
      </c>
      <c r="G1309" t="s">
        <v>2127</v>
      </c>
      <c r="H1309" s="191"/>
      <c r="J1309">
        <v>9999.9599999999991</v>
      </c>
      <c r="K1309"/>
      <c r="M1309" s="191">
        <f t="shared" si="54"/>
        <v>9.9999599999999996E-4</v>
      </c>
      <c r="N1309" t="str">
        <f t="shared" si="55"/>
        <v>0</v>
      </c>
    </row>
    <row r="1310" spans="1:14">
      <c r="A1310" s="55" t="str">
        <f t="shared" si="56"/>
        <v>Y0AK0</v>
      </c>
      <c r="B1310" s="55">
        <v>0</v>
      </c>
      <c r="C1310" t="s">
        <v>2892</v>
      </c>
      <c r="D1310" t="s">
        <v>2892</v>
      </c>
      <c r="E1310" s="42">
        <v>44834</v>
      </c>
      <c r="F1310">
        <v>142075</v>
      </c>
      <c r="G1310" t="s">
        <v>2545</v>
      </c>
      <c r="H1310" s="191"/>
      <c r="J1310">
        <v>34948.559999999998</v>
      </c>
      <c r="K1310"/>
      <c r="M1310" s="191">
        <f t="shared" si="54"/>
        <v>3.4948559999999997E-3</v>
      </c>
      <c r="N1310" t="str">
        <f t="shared" si="55"/>
        <v>0</v>
      </c>
    </row>
    <row r="1311" spans="1:14">
      <c r="A1311" s="55" t="e">
        <f t="shared" si="56"/>
        <v>#N/A</v>
      </c>
      <c r="B1311" s="55" t="e">
        <v>#N/A</v>
      </c>
      <c r="C1311" t="s">
        <v>2892</v>
      </c>
      <c r="D1311" t="s">
        <v>2892</v>
      </c>
      <c r="E1311" s="42">
        <v>44834</v>
      </c>
      <c r="F1311">
        <v>142077</v>
      </c>
      <c r="G1311" t="s">
        <v>2913</v>
      </c>
      <c r="H1311" s="191"/>
      <c r="J1311">
        <v>229064.32000000001</v>
      </c>
      <c r="K1311"/>
      <c r="M1311" s="191">
        <f t="shared" si="54"/>
        <v>2.2906432000000001E-2</v>
      </c>
      <c r="N1311" t="e">
        <f t="shared" si="55"/>
        <v>#N/A</v>
      </c>
    </row>
    <row r="1312" spans="1:14">
      <c r="A1312" s="55" t="str">
        <f t="shared" si="56"/>
        <v>Y0AK0</v>
      </c>
      <c r="B1312" s="55">
        <v>0</v>
      </c>
      <c r="C1312" t="s">
        <v>2892</v>
      </c>
      <c r="D1312" t="s">
        <v>2892</v>
      </c>
      <c r="E1312" s="42">
        <v>44834</v>
      </c>
      <c r="F1312">
        <v>160118</v>
      </c>
      <c r="G1312" t="s">
        <v>2152</v>
      </c>
      <c r="H1312" s="191"/>
      <c r="J1312">
        <v>0</v>
      </c>
      <c r="K1312"/>
      <c r="M1312" s="191">
        <f t="shared" si="54"/>
        <v>0</v>
      </c>
      <c r="N1312" t="str">
        <f t="shared" si="55"/>
        <v>0</v>
      </c>
    </row>
    <row r="1313" spans="1:14">
      <c r="A1313" s="55" t="str">
        <f t="shared" si="56"/>
        <v>Y0AK0</v>
      </c>
      <c r="B1313" s="55">
        <v>0</v>
      </c>
      <c r="C1313" t="s">
        <v>2892</v>
      </c>
      <c r="D1313" t="s">
        <v>2892</v>
      </c>
      <c r="E1313" s="42">
        <v>44834</v>
      </c>
      <c r="F1313">
        <v>160122</v>
      </c>
      <c r="G1313" t="s">
        <v>2155</v>
      </c>
      <c r="H1313" s="191"/>
      <c r="J1313">
        <v>0</v>
      </c>
      <c r="K1313"/>
      <c r="M1313" s="191">
        <f t="shared" si="54"/>
        <v>0</v>
      </c>
      <c r="N1313" t="str">
        <f t="shared" si="55"/>
        <v>0</v>
      </c>
    </row>
    <row r="1314" spans="1:14">
      <c r="A1314" s="55" t="str">
        <f t="shared" si="56"/>
        <v>Y0AK0</v>
      </c>
      <c r="B1314" s="55">
        <v>0</v>
      </c>
      <c r="C1314" t="s">
        <v>2892</v>
      </c>
      <c r="D1314" t="s">
        <v>2892</v>
      </c>
      <c r="E1314" s="42">
        <v>44834</v>
      </c>
      <c r="F1314">
        <v>160125</v>
      </c>
      <c r="G1314" t="s">
        <v>2157</v>
      </c>
      <c r="H1314" s="191"/>
      <c r="J1314">
        <v>256910325.34</v>
      </c>
      <c r="K1314"/>
      <c r="M1314" s="191">
        <f t="shared" si="54"/>
        <v>25.691032534000001</v>
      </c>
      <c r="N1314" t="str">
        <f t="shared" si="55"/>
        <v>0</v>
      </c>
    </row>
    <row r="1315" spans="1:14">
      <c r="A1315" s="55" t="str">
        <f t="shared" si="56"/>
        <v>Y0AK0</v>
      </c>
      <c r="B1315" s="55">
        <v>0</v>
      </c>
      <c r="C1315" t="s">
        <v>2892</v>
      </c>
      <c r="D1315" t="s">
        <v>2892</v>
      </c>
      <c r="E1315" s="42">
        <v>44834</v>
      </c>
      <c r="F1315">
        <v>160202</v>
      </c>
      <c r="G1315" t="s">
        <v>2158</v>
      </c>
      <c r="H1315" s="191"/>
      <c r="J1315">
        <v>0</v>
      </c>
      <c r="K1315"/>
      <c r="M1315" s="191">
        <f t="shared" si="54"/>
        <v>0</v>
      </c>
      <c r="N1315" t="str">
        <f t="shared" si="55"/>
        <v>0</v>
      </c>
    </row>
    <row r="1316" spans="1:14">
      <c r="A1316" s="55" t="str">
        <f t="shared" si="56"/>
        <v>Y0AK0</v>
      </c>
      <c r="B1316" s="55">
        <v>0</v>
      </c>
      <c r="C1316" t="s">
        <v>2892</v>
      </c>
      <c r="D1316" t="s">
        <v>2892</v>
      </c>
      <c r="E1316" s="42">
        <v>44834</v>
      </c>
      <c r="F1316">
        <v>160206</v>
      </c>
      <c r="G1316" t="s">
        <v>2159</v>
      </c>
      <c r="H1316" s="191"/>
      <c r="J1316">
        <v>-472309.34</v>
      </c>
      <c r="K1316"/>
      <c r="M1316" s="191">
        <f t="shared" si="54"/>
        <v>-4.7230934000000002E-2</v>
      </c>
      <c r="N1316" t="str">
        <f t="shared" si="55"/>
        <v>0</v>
      </c>
    </row>
    <row r="1317" spans="1:14">
      <c r="A1317" s="55" t="str">
        <f t="shared" si="56"/>
        <v>Y0AK0</v>
      </c>
      <c r="B1317" s="55">
        <v>0</v>
      </c>
      <c r="C1317" t="s">
        <v>2892</v>
      </c>
      <c r="D1317" t="s">
        <v>2892</v>
      </c>
      <c r="E1317" s="42">
        <v>44834</v>
      </c>
      <c r="F1317">
        <v>160207</v>
      </c>
      <c r="G1317" t="s">
        <v>2160</v>
      </c>
      <c r="H1317" s="191"/>
      <c r="J1317">
        <v>0</v>
      </c>
      <c r="K1317"/>
      <c r="M1317" s="191">
        <f t="shared" si="54"/>
        <v>0</v>
      </c>
      <c r="N1317" t="str">
        <f t="shared" si="55"/>
        <v>0</v>
      </c>
    </row>
    <row r="1318" spans="1:14">
      <c r="A1318" s="55" t="str">
        <f t="shared" si="56"/>
        <v>Y0AK0</v>
      </c>
      <c r="B1318" s="55">
        <v>0</v>
      </c>
      <c r="C1318" t="s">
        <v>2892</v>
      </c>
      <c r="D1318" t="s">
        <v>2892</v>
      </c>
      <c r="E1318" s="42">
        <v>44834</v>
      </c>
      <c r="F1318">
        <v>170120</v>
      </c>
      <c r="G1318" t="s">
        <v>2165</v>
      </c>
      <c r="H1318" s="191"/>
      <c r="J1318">
        <v>-659240</v>
      </c>
      <c r="K1318"/>
      <c r="M1318" s="191">
        <f t="shared" si="54"/>
        <v>-6.5923999999999996E-2</v>
      </c>
      <c r="N1318" t="str">
        <f t="shared" si="55"/>
        <v>0</v>
      </c>
    </row>
    <row r="1319" spans="1:14">
      <c r="A1319" s="55" t="str">
        <f t="shared" si="56"/>
        <v>Y0AK0</v>
      </c>
      <c r="B1319" s="55">
        <v>0</v>
      </c>
      <c r="C1319" t="s">
        <v>2892</v>
      </c>
      <c r="D1319" t="s">
        <v>2892</v>
      </c>
      <c r="E1319" s="42">
        <v>44834</v>
      </c>
      <c r="F1319">
        <v>170123</v>
      </c>
      <c r="G1319" t="s">
        <v>2167</v>
      </c>
      <c r="H1319" s="191"/>
      <c r="J1319">
        <v>-7122907.5</v>
      </c>
      <c r="K1319"/>
      <c r="M1319" s="191">
        <f t="shared" si="54"/>
        <v>-0.71229074999999997</v>
      </c>
      <c r="N1319" t="str">
        <f t="shared" si="55"/>
        <v>0</v>
      </c>
    </row>
    <row r="1320" spans="1:14">
      <c r="A1320" s="55" t="str">
        <f t="shared" si="56"/>
        <v>Y0AK0</v>
      </c>
      <c r="B1320" s="55">
        <v>0</v>
      </c>
      <c r="C1320" t="s">
        <v>2892</v>
      </c>
      <c r="D1320" t="s">
        <v>2892</v>
      </c>
      <c r="E1320" s="42">
        <v>44834</v>
      </c>
      <c r="F1320">
        <v>170125</v>
      </c>
      <c r="G1320" t="s">
        <v>2168</v>
      </c>
      <c r="H1320" s="191"/>
      <c r="J1320">
        <v>-30498130.539999999</v>
      </c>
      <c r="K1320"/>
      <c r="M1320" s="191">
        <f t="shared" si="54"/>
        <v>-3.0498130539999999</v>
      </c>
      <c r="N1320" t="str">
        <f t="shared" si="55"/>
        <v>0</v>
      </c>
    </row>
    <row r="1321" spans="1:14">
      <c r="A1321" s="55" t="str">
        <f t="shared" si="56"/>
        <v>Y0AK0</v>
      </c>
      <c r="B1321" s="55">
        <v>0</v>
      </c>
      <c r="C1321" t="s">
        <v>2892</v>
      </c>
      <c r="D1321" t="s">
        <v>2892</v>
      </c>
      <c r="E1321" s="42">
        <v>44834</v>
      </c>
      <c r="F1321">
        <v>170128</v>
      </c>
      <c r="G1321" t="s">
        <v>2169</v>
      </c>
      <c r="H1321" s="191"/>
      <c r="J1321">
        <v>199233</v>
      </c>
      <c r="K1321"/>
      <c r="M1321" s="191">
        <f t="shared" si="54"/>
        <v>1.9923300000000001E-2</v>
      </c>
      <c r="N1321" t="str">
        <f t="shared" si="55"/>
        <v>0</v>
      </c>
    </row>
    <row r="1322" spans="1:14">
      <c r="A1322" s="55" t="str">
        <f t="shared" si="56"/>
        <v>Y0AK0</v>
      </c>
      <c r="B1322" s="55">
        <v>0</v>
      </c>
      <c r="C1322" t="s">
        <v>2892</v>
      </c>
      <c r="D1322" t="s">
        <v>2892</v>
      </c>
      <c r="E1322" s="42">
        <v>44834</v>
      </c>
      <c r="F1322">
        <v>170129</v>
      </c>
      <c r="G1322" t="s">
        <v>2170</v>
      </c>
      <c r="H1322" s="191"/>
      <c r="J1322">
        <v>-8471253.0899999999</v>
      </c>
      <c r="K1322"/>
      <c r="M1322" s="191">
        <f t="shared" si="54"/>
        <v>-0.84712530899999994</v>
      </c>
      <c r="N1322" t="str">
        <f t="shared" si="55"/>
        <v>0</v>
      </c>
    </row>
    <row r="1323" spans="1:14">
      <c r="A1323" s="55" t="str">
        <f t="shared" si="56"/>
        <v>Y0AK0</v>
      </c>
      <c r="B1323" s="55">
        <v>0</v>
      </c>
      <c r="C1323" t="s">
        <v>2892</v>
      </c>
      <c r="D1323" t="s">
        <v>2892</v>
      </c>
      <c r="E1323" s="42">
        <v>44834</v>
      </c>
      <c r="F1323">
        <v>201246</v>
      </c>
      <c r="G1323" t="s">
        <v>2634</v>
      </c>
      <c r="H1323" s="191"/>
      <c r="J1323">
        <v>2336.67</v>
      </c>
      <c r="K1323"/>
      <c r="M1323" s="191">
        <f t="shared" si="54"/>
        <v>2.3366700000000001E-4</v>
      </c>
      <c r="N1323" t="str">
        <f t="shared" si="55"/>
        <v>0</v>
      </c>
    </row>
    <row r="1324" spans="1:14">
      <c r="A1324" s="55" t="str">
        <f t="shared" si="56"/>
        <v>Y0AK0</v>
      </c>
      <c r="B1324" s="55">
        <v>0</v>
      </c>
      <c r="C1324" t="s">
        <v>2892</v>
      </c>
      <c r="D1324" t="s">
        <v>2892</v>
      </c>
      <c r="E1324" s="42">
        <v>44834</v>
      </c>
      <c r="F1324">
        <v>201276</v>
      </c>
      <c r="G1324" t="s">
        <v>2209</v>
      </c>
      <c r="H1324" s="191"/>
      <c r="J1324">
        <v>-19714655.420000002</v>
      </c>
      <c r="K1324"/>
      <c r="M1324" s="191">
        <f t="shared" si="54"/>
        <v>-1.9714655420000002</v>
      </c>
      <c r="N1324" t="str">
        <f t="shared" si="55"/>
        <v>0</v>
      </c>
    </row>
    <row r="1325" spans="1:14">
      <c r="A1325" s="55" t="str">
        <f t="shared" si="56"/>
        <v>Y0AK1.2</v>
      </c>
      <c r="B1325" s="55">
        <v>1.2</v>
      </c>
      <c r="C1325" t="s">
        <v>2892</v>
      </c>
      <c r="D1325" t="s">
        <v>2892</v>
      </c>
      <c r="E1325" s="42">
        <v>44834</v>
      </c>
      <c r="F1325">
        <v>201277</v>
      </c>
      <c r="G1325" t="s">
        <v>2210</v>
      </c>
      <c r="H1325" s="191"/>
      <c r="J1325">
        <v>-1187454017.3900001</v>
      </c>
      <c r="K1325"/>
      <c r="M1325" s="191">
        <f t="shared" ref="M1325:M1388" si="57">J1325/10000000</f>
        <v>-118.74540173900002</v>
      </c>
      <c r="N1325" t="str">
        <f t="shared" si="55"/>
        <v>1</v>
      </c>
    </row>
    <row r="1326" spans="1:14">
      <c r="A1326" s="55" t="str">
        <f t="shared" si="56"/>
        <v>Y0AK0</v>
      </c>
      <c r="B1326" s="55">
        <v>0</v>
      </c>
      <c r="C1326" t="s">
        <v>2892</v>
      </c>
      <c r="D1326" t="s">
        <v>2892</v>
      </c>
      <c r="E1326" s="42">
        <v>44834</v>
      </c>
      <c r="F1326">
        <v>201297</v>
      </c>
      <c r="G1326" t="s">
        <v>2211</v>
      </c>
      <c r="H1326" s="191"/>
      <c r="J1326">
        <v>4625262.72</v>
      </c>
      <c r="K1326"/>
      <c r="M1326" s="191">
        <f t="shared" si="57"/>
        <v>0.46252627199999996</v>
      </c>
      <c r="N1326" t="str">
        <f t="shared" ref="N1326:N1389" si="58">LEFT(B1326,1)</f>
        <v>0</v>
      </c>
    </row>
    <row r="1327" spans="1:14">
      <c r="A1327" s="55" t="str">
        <f t="shared" si="56"/>
        <v>Y0AK1.2</v>
      </c>
      <c r="B1327" s="55">
        <v>1.2</v>
      </c>
      <c r="C1327" t="s">
        <v>2892</v>
      </c>
      <c r="D1327" t="s">
        <v>2892</v>
      </c>
      <c r="E1327" s="42">
        <v>44834</v>
      </c>
      <c r="F1327">
        <v>201298</v>
      </c>
      <c r="G1327" t="s">
        <v>2212</v>
      </c>
      <c r="H1327" s="191"/>
      <c r="J1327">
        <v>-54234054.5</v>
      </c>
      <c r="K1327"/>
      <c r="M1327" s="191">
        <f t="shared" si="57"/>
        <v>-5.4234054499999997</v>
      </c>
      <c r="N1327" t="str">
        <f t="shared" si="58"/>
        <v>1</v>
      </c>
    </row>
    <row r="1328" spans="1:14">
      <c r="A1328" s="55" t="str">
        <f t="shared" si="56"/>
        <v>Y0AK0</v>
      </c>
      <c r="B1328" s="55">
        <v>0</v>
      </c>
      <c r="C1328" t="s">
        <v>2892</v>
      </c>
      <c r="D1328" t="s">
        <v>2892</v>
      </c>
      <c r="E1328" s="42">
        <v>44834</v>
      </c>
      <c r="F1328">
        <v>201342</v>
      </c>
      <c r="G1328" t="s">
        <v>2635</v>
      </c>
      <c r="H1328" s="191"/>
      <c r="J1328">
        <v>31803.7</v>
      </c>
      <c r="K1328"/>
      <c r="M1328" s="191">
        <f t="shared" si="57"/>
        <v>3.1803700000000001E-3</v>
      </c>
      <c r="N1328" t="str">
        <f t="shared" si="58"/>
        <v>0</v>
      </c>
    </row>
    <row r="1329" spans="1:14">
      <c r="A1329" s="55" t="str">
        <f t="shared" si="56"/>
        <v>Y0AK0</v>
      </c>
      <c r="B1329" s="55">
        <v>0</v>
      </c>
      <c r="C1329" t="s">
        <v>2892</v>
      </c>
      <c r="D1329" t="s">
        <v>2892</v>
      </c>
      <c r="E1329" s="42">
        <v>44834</v>
      </c>
      <c r="F1329">
        <v>201349</v>
      </c>
      <c r="G1329" t="s">
        <v>2224</v>
      </c>
      <c r="H1329" s="191"/>
      <c r="J1329">
        <v>1159496.29</v>
      </c>
      <c r="K1329"/>
      <c r="M1329" s="191">
        <f t="shared" si="57"/>
        <v>0.115949629</v>
      </c>
      <c r="N1329" t="str">
        <f t="shared" si="58"/>
        <v>0</v>
      </c>
    </row>
    <row r="1330" spans="1:14">
      <c r="A1330" s="55" t="str">
        <f t="shared" si="56"/>
        <v>Y0AK0</v>
      </c>
      <c r="B1330" s="55">
        <v>0</v>
      </c>
      <c r="C1330" t="s">
        <v>2892</v>
      </c>
      <c r="D1330" t="s">
        <v>2892</v>
      </c>
      <c r="E1330" s="42">
        <v>44834</v>
      </c>
      <c r="F1330">
        <v>201351</v>
      </c>
      <c r="G1330" t="s">
        <v>2225</v>
      </c>
      <c r="H1330" s="191"/>
      <c r="J1330">
        <v>-67327037.790000007</v>
      </c>
      <c r="K1330"/>
      <c r="M1330" s="191">
        <f t="shared" si="57"/>
        <v>-6.7327037790000004</v>
      </c>
      <c r="N1330" t="str">
        <f t="shared" si="58"/>
        <v>0</v>
      </c>
    </row>
    <row r="1331" spans="1:14">
      <c r="A1331" s="55" t="str">
        <f t="shared" si="56"/>
        <v>Y0AK1.2</v>
      </c>
      <c r="B1331" s="55">
        <v>1.2</v>
      </c>
      <c r="C1331" t="s">
        <v>2892</v>
      </c>
      <c r="D1331" t="s">
        <v>2892</v>
      </c>
      <c r="E1331" s="42">
        <v>44834</v>
      </c>
      <c r="F1331">
        <v>201357</v>
      </c>
      <c r="G1331" t="s">
        <v>2636</v>
      </c>
      <c r="H1331" s="191"/>
      <c r="J1331">
        <v>-617276.49</v>
      </c>
      <c r="K1331"/>
      <c r="M1331" s="191">
        <f t="shared" si="57"/>
        <v>-6.1727649000000002E-2</v>
      </c>
      <c r="N1331" t="str">
        <f t="shared" si="58"/>
        <v>1</v>
      </c>
    </row>
    <row r="1332" spans="1:14">
      <c r="A1332" s="55" t="str">
        <f t="shared" si="56"/>
        <v>Y0AK1.2</v>
      </c>
      <c r="B1332" s="55">
        <v>1.2</v>
      </c>
      <c r="C1332" t="s">
        <v>2892</v>
      </c>
      <c r="D1332" t="s">
        <v>2892</v>
      </c>
      <c r="E1332" s="42">
        <v>44834</v>
      </c>
      <c r="F1332">
        <v>201364</v>
      </c>
      <c r="G1332" t="s">
        <v>2232</v>
      </c>
      <c r="H1332" s="191"/>
      <c r="J1332">
        <v>-2407107.52</v>
      </c>
      <c r="K1332"/>
      <c r="M1332" s="191">
        <f t="shared" si="57"/>
        <v>-0.240710752</v>
      </c>
      <c r="N1332" t="str">
        <f t="shared" si="58"/>
        <v>1</v>
      </c>
    </row>
    <row r="1333" spans="1:14">
      <c r="A1333" s="55" t="str">
        <f t="shared" si="56"/>
        <v>Y0AK1.2</v>
      </c>
      <c r="B1333" s="55">
        <v>1.2</v>
      </c>
      <c r="C1333" t="s">
        <v>2892</v>
      </c>
      <c r="D1333" t="s">
        <v>2892</v>
      </c>
      <c r="E1333" s="42">
        <v>44834</v>
      </c>
      <c r="F1333">
        <v>201366</v>
      </c>
      <c r="G1333" t="s">
        <v>2233</v>
      </c>
      <c r="H1333" s="191"/>
      <c r="J1333">
        <v>-1573361367.8</v>
      </c>
      <c r="K1333"/>
      <c r="M1333" s="191">
        <f t="shared" si="57"/>
        <v>-157.33613678</v>
      </c>
      <c r="N1333" t="str">
        <f t="shared" si="58"/>
        <v>1</v>
      </c>
    </row>
    <row r="1334" spans="1:14">
      <c r="A1334" s="55" t="str">
        <f t="shared" si="56"/>
        <v>Y0AK1.2</v>
      </c>
      <c r="B1334" s="55">
        <v>1.2</v>
      </c>
      <c r="C1334" t="s">
        <v>2892</v>
      </c>
      <c r="D1334" t="s">
        <v>2892</v>
      </c>
      <c r="E1334" s="42">
        <v>44834</v>
      </c>
      <c r="F1334">
        <v>201412</v>
      </c>
      <c r="G1334" t="s">
        <v>2637</v>
      </c>
      <c r="H1334" s="191"/>
      <c r="J1334">
        <v>-893650.96</v>
      </c>
      <c r="K1334"/>
      <c r="M1334" s="191">
        <f t="shared" si="57"/>
        <v>-8.9365095999999991E-2</v>
      </c>
      <c r="N1334" t="str">
        <f t="shared" si="58"/>
        <v>1</v>
      </c>
    </row>
    <row r="1335" spans="1:14">
      <c r="A1335" s="55" t="str">
        <f t="shared" si="56"/>
        <v>Y0AK0</v>
      </c>
      <c r="B1335" s="55">
        <v>0</v>
      </c>
      <c r="C1335" t="s">
        <v>2892</v>
      </c>
      <c r="D1335" t="s">
        <v>2892</v>
      </c>
      <c r="E1335" s="42">
        <v>44834</v>
      </c>
      <c r="F1335">
        <v>210103</v>
      </c>
      <c r="G1335" t="s">
        <v>2240</v>
      </c>
      <c r="H1335" s="191"/>
      <c r="J1335">
        <v>-8303.69</v>
      </c>
      <c r="K1335"/>
      <c r="M1335" s="191">
        <f t="shared" si="57"/>
        <v>-8.3036900000000007E-4</v>
      </c>
      <c r="N1335" t="str">
        <f t="shared" si="58"/>
        <v>0</v>
      </c>
    </row>
    <row r="1336" spans="1:14">
      <c r="A1336" s="55" t="str">
        <f t="shared" si="56"/>
        <v>Y0AK0</v>
      </c>
      <c r="B1336" s="55">
        <v>0</v>
      </c>
      <c r="C1336" t="s">
        <v>2892</v>
      </c>
      <c r="D1336" t="s">
        <v>2892</v>
      </c>
      <c r="E1336" s="42">
        <v>44834</v>
      </c>
      <c r="F1336">
        <v>210117</v>
      </c>
      <c r="G1336" t="s">
        <v>2242</v>
      </c>
      <c r="H1336" s="191"/>
      <c r="J1336">
        <v>-492392.48</v>
      </c>
      <c r="K1336"/>
      <c r="M1336" s="191">
        <f t="shared" si="57"/>
        <v>-4.9239247999999999E-2</v>
      </c>
      <c r="N1336" t="str">
        <f t="shared" si="58"/>
        <v>0</v>
      </c>
    </row>
    <row r="1337" spans="1:14">
      <c r="A1337" s="55" t="str">
        <f t="shared" si="56"/>
        <v>Y0AK0</v>
      </c>
      <c r="B1337" s="55">
        <v>0</v>
      </c>
      <c r="C1337" t="s">
        <v>2892</v>
      </c>
      <c r="D1337" t="s">
        <v>2892</v>
      </c>
      <c r="E1337" s="42">
        <v>44834</v>
      </c>
      <c r="F1337">
        <v>210132</v>
      </c>
      <c r="G1337" t="s">
        <v>2244</v>
      </c>
      <c r="H1337" s="191"/>
      <c r="J1337">
        <v>-1053.52</v>
      </c>
      <c r="K1337"/>
      <c r="M1337" s="191">
        <f t="shared" si="57"/>
        <v>-1.05352E-4</v>
      </c>
      <c r="N1337" t="str">
        <f t="shared" si="58"/>
        <v>0</v>
      </c>
    </row>
    <row r="1338" spans="1:14">
      <c r="A1338" s="55" t="str">
        <f t="shared" si="56"/>
        <v>Y0AK0</v>
      </c>
      <c r="B1338" s="55">
        <v>0</v>
      </c>
      <c r="C1338" t="s">
        <v>2892</v>
      </c>
      <c r="D1338" t="s">
        <v>2892</v>
      </c>
      <c r="E1338" s="42">
        <v>44834</v>
      </c>
      <c r="F1338">
        <v>210138</v>
      </c>
      <c r="G1338" t="s">
        <v>2791</v>
      </c>
      <c r="H1338" s="191"/>
      <c r="J1338">
        <v>876.09</v>
      </c>
      <c r="K1338"/>
      <c r="M1338" s="191">
        <f t="shared" si="57"/>
        <v>8.7609000000000008E-5</v>
      </c>
      <c r="N1338" t="str">
        <f t="shared" si="58"/>
        <v>0</v>
      </c>
    </row>
    <row r="1339" spans="1:14">
      <c r="A1339" s="55" t="str">
        <f t="shared" si="56"/>
        <v>Y0AK0</v>
      </c>
      <c r="B1339" s="55">
        <v>0</v>
      </c>
      <c r="C1339" t="s">
        <v>2892</v>
      </c>
      <c r="D1339" t="s">
        <v>2892</v>
      </c>
      <c r="E1339" s="42">
        <v>44834</v>
      </c>
      <c r="F1339">
        <v>210140</v>
      </c>
      <c r="G1339" t="s">
        <v>2245</v>
      </c>
      <c r="H1339" s="191"/>
      <c r="J1339">
        <v>-16027.05</v>
      </c>
      <c r="K1339"/>
      <c r="M1339" s="191">
        <f t="shared" si="57"/>
        <v>-1.6027049999999998E-3</v>
      </c>
      <c r="N1339" t="str">
        <f t="shared" si="58"/>
        <v>0</v>
      </c>
    </row>
    <row r="1340" spans="1:14">
      <c r="A1340" s="55" t="str">
        <f t="shared" si="56"/>
        <v>Y0AK0</v>
      </c>
      <c r="B1340" s="55">
        <v>0</v>
      </c>
      <c r="C1340" t="s">
        <v>2892</v>
      </c>
      <c r="D1340" t="s">
        <v>2892</v>
      </c>
      <c r="E1340" s="42">
        <v>44834</v>
      </c>
      <c r="F1340">
        <v>210210</v>
      </c>
      <c r="G1340" t="s">
        <v>2246</v>
      </c>
      <c r="H1340" s="191"/>
      <c r="J1340">
        <v>-2135272.08</v>
      </c>
      <c r="K1340"/>
      <c r="M1340" s="191">
        <f t="shared" si="57"/>
        <v>-0.213527208</v>
      </c>
      <c r="N1340" t="str">
        <f t="shared" si="58"/>
        <v>0</v>
      </c>
    </row>
    <row r="1341" spans="1:14">
      <c r="A1341" s="55" t="str">
        <f t="shared" si="56"/>
        <v>Y0AK0</v>
      </c>
      <c r="B1341" s="55">
        <v>0</v>
      </c>
      <c r="C1341" t="s">
        <v>2892</v>
      </c>
      <c r="D1341" t="s">
        <v>2892</v>
      </c>
      <c r="E1341" s="42">
        <v>44834</v>
      </c>
      <c r="F1341">
        <v>210419</v>
      </c>
      <c r="G1341" t="s">
        <v>2652</v>
      </c>
      <c r="H1341" s="191"/>
      <c r="J1341">
        <v>-6559.33</v>
      </c>
      <c r="K1341"/>
      <c r="M1341" s="191">
        <f t="shared" si="57"/>
        <v>-6.5593300000000004E-4</v>
      </c>
      <c r="N1341" t="str">
        <f t="shared" si="58"/>
        <v>0</v>
      </c>
    </row>
    <row r="1342" spans="1:14">
      <c r="A1342" s="55" t="str">
        <f t="shared" si="56"/>
        <v>Y0AK0</v>
      </c>
      <c r="B1342" s="55">
        <v>0</v>
      </c>
      <c r="C1342" t="s">
        <v>2892</v>
      </c>
      <c r="D1342" t="s">
        <v>2892</v>
      </c>
      <c r="E1342" s="42">
        <v>44834</v>
      </c>
      <c r="F1342">
        <v>210667</v>
      </c>
      <c r="G1342" t="s">
        <v>2862</v>
      </c>
      <c r="H1342" s="191"/>
      <c r="J1342">
        <v>-13615.27</v>
      </c>
      <c r="K1342"/>
      <c r="M1342" s="191">
        <f t="shared" si="57"/>
        <v>-1.361527E-3</v>
      </c>
      <c r="N1342" t="str">
        <f t="shared" si="58"/>
        <v>0</v>
      </c>
    </row>
    <row r="1343" spans="1:14">
      <c r="A1343" s="55" t="str">
        <f t="shared" si="56"/>
        <v>Y0AK0</v>
      </c>
      <c r="B1343" s="55">
        <v>0</v>
      </c>
      <c r="C1343" t="s">
        <v>2892</v>
      </c>
      <c r="D1343" t="s">
        <v>2892</v>
      </c>
      <c r="E1343" s="42">
        <v>44834</v>
      </c>
      <c r="F1343">
        <v>210766</v>
      </c>
      <c r="G1343" t="s">
        <v>2748</v>
      </c>
      <c r="H1343" s="191"/>
      <c r="J1343">
        <v>9209.0499999999993</v>
      </c>
      <c r="K1343"/>
      <c r="M1343" s="191">
        <f t="shared" si="57"/>
        <v>9.2090499999999997E-4</v>
      </c>
      <c r="N1343" t="str">
        <f t="shared" si="58"/>
        <v>0</v>
      </c>
    </row>
    <row r="1344" spans="1:14">
      <c r="A1344" s="55" t="str">
        <f t="shared" si="56"/>
        <v>Y0AK0</v>
      </c>
      <c r="B1344" s="55">
        <v>0</v>
      </c>
      <c r="C1344" t="s">
        <v>2892</v>
      </c>
      <c r="D1344" t="s">
        <v>2892</v>
      </c>
      <c r="E1344" s="42">
        <v>44834</v>
      </c>
      <c r="F1344">
        <v>211103</v>
      </c>
      <c r="G1344" t="s">
        <v>2249</v>
      </c>
      <c r="H1344" s="191"/>
      <c r="J1344">
        <v>-17594.97</v>
      </c>
      <c r="K1344"/>
      <c r="M1344" s="191">
        <f t="shared" si="57"/>
        <v>-1.7594970000000001E-3</v>
      </c>
      <c r="N1344" t="str">
        <f t="shared" si="58"/>
        <v>0</v>
      </c>
    </row>
    <row r="1345" spans="1:14">
      <c r="A1345" s="55" t="str">
        <f t="shared" ref="A1345:A1408" si="59">C1345&amp;B1345</f>
        <v>Y0AK0</v>
      </c>
      <c r="B1345" s="55">
        <v>0</v>
      </c>
      <c r="C1345" t="s">
        <v>2892</v>
      </c>
      <c r="D1345" t="s">
        <v>2892</v>
      </c>
      <c r="E1345" s="42">
        <v>44834</v>
      </c>
      <c r="F1345">
        <v>211106</v>
      </c>
      <c r="G1345" t="s">
        <v>2250</v>
      </c>
      <c r="H1345" s="191"/>
      <c r="J1345">
        <v>-152027.51999999999</v>
      </c>
      <c r="K1345"/>
      <c r="M1345" s="191">
        <f t="shared" si="57"/>
        <v>-1.5202751999999998E-2</v>
      </c>
      <c r="N1345" t="str">
        <f t="shared" si="58"/>
        <v>0</v>
      </c>
    </row>
    <row r="1346" spans="1:14">
      <c r="A1346" s="55" t="str">
        <f t="shared" si="59"/>
        <v>Y0AK0</v>
      </c>
      <c r="B1346" s="55">
        <v>0</v>
      </c>
      <c r="C1346" t="s">
        <v>2892</v>
      </c>
      <c r="D1346" t="s">
        <v>2892</v>
      </c>
      <c r="E1346" s="42">
        <v>44834</v>
      </c>
      <c r="F1346">
        <v>211120</v>
      </c>
      <c r="G1346" t="s">
        <v>852</v>
      </c>
      <c r="H1346" s="191"/>
      <c r="J1346">
        <v>-34948.559999999998</v>
      </c>
      <c r="K1346"/>
      <c r="M1346" s="191">
        <f t="shared" si="57"/>
        <v>-3.4948559999999997E-3</v>
      </c>
      <c r="N1346" t="str">
        <f t="shared" si="58"/>
        <v>0</v>
      </c>
    </row>
    <row r="1347" spans="1:14">
      <c r="A1347" s="55" t="str">
        <f t="shared" si="59"/>
        <v>Y0AK0</v>
      </c>
      <c r="B1347" s="55">
        <v>0</v>
      </c>
      <c r="C1347" t="s">
        <v>2892</v>
      </c>
      <c r="D1347" t="s">
        <v>2892</v>
      </c>
      <c r="E1347" s="42">
        <v>44834</v>
      </c>
      <c r="F1347">
        <v>211121</v>
      </c>
      <c r="G1347" t="s">
        <v>2252</v>
      </c>
      <c r="H1347" s="191"/>
      <c r="J1347">
        <v>-71234.350000000006</v>
      </c>
      <c r="K1347"/>
      <c r="M1347" s="191">
        <f t="shared" si="57"/>
        <v>-7.1234350000000009E-3</v>
      </c>
      <c r="N1347" t="str">
        <f t="shared" si="58"/>
        <v>0</v>
      </c>
    </row>
    <row r="1348" spans="1:14">
      <c r="A1348" s="55" t="str">
        <f t="shared" si="59"/>
        <v>Y0AK0</v>
      </c>
      <c r="B1348" s="55">
        <v>0</v>
      </c>
      <c r="C1348" t="s">
        <v>2892</v>
      </c>
      <c r="D1348" t="s">
        <v>2892</v>
      </c>
      <c r="E1348" s="42">
        <v>44834</v>
      </c>
      <c r="F1348">
        <v>211146</v>
      </c>
      <c r="G1348" t="s">
        <v>2749</v>
      </c>
      <c r="H1348" s="191"/>
      <c r="J1348">
        <v>-25285</v>
      </c>
      <c r="K1348"/>
      <c r="M1348" s="191">
        <f t="shared" si="57"/>
        <v>-2.5284999999999999E-3</v>
      </c>
      <c r="N1348" t="str">
        <f t="shared" si="58"/>
        <v>0</v>
      </c>
    </row>
    <row r="1349" spans="1:14">
      <c r="A1349" s="55" t="str">
        <f t="shared" si="59"/>
        <v>Y0AK0</v>
      </c>
      <c r="B1349" s="55">
        <v>0</v>
      </c>
      <c r="C1349" t="s">
        <v>2892</v>
      </c>
      <c r="D1349" t="s">
        <v>2892</v>
      </c>
      <c r="E1349" s="42">
        <v>44834</v>
      </c>
      <c r="F1349">
        <v>211172</v>
      </c>
      <c r="G1349" t="s">
        <v>2262</v>
      </c>
      <c r="H1349" s="191"/>
      <c r="J1349">
        <v>245407.85</v>
      </c>
      <c r="K1349"/>
      <c r="M1349" s="191">
        <f t="shared" si="57"/>
        <v>2.4540784999999999E-2</v>
      </c>
      <c r="N1349" t="str">
        <f t="shared" si="58"/>
        <v>0</v>
      </c>
    </row>
    <row r="1350" spans="1:14">
      <c r="A1350" s="55" t="str">
        <f t="shared" si="59"/>
        <v>Y0AK0</v>
      </c>
      <c r="B1350" s="55">
        <v>0</v>
      </c>
      <c r="C1350" t="s">
        <v>2892</v>
      </c>
      <c r="D1350" t="s">
        <v>2892</v>
      </c>
      <c r="E1350" s="42">
        <v>44834</v>
      </c>
      <c r="F1350">
        <v>211176</v>
      </c>
      <c r="G1350" t="s">
        <v>2266</v>
      </c>
      <c r="H1350" s="191"/>
      <c r="J1350">
        <v>-372570.4</v>
      </c>
      <c r="K1350"/>
      <c r="M1350" s="191">
        <f t="shared" si="57"/>
        <v>-3.7257040000000005E-2</v>
      </c>
      <c r="N1350" t="str">
        <f t="shared" si="58"/>
        <v>0</v>
      </c>
    </row>
    <row r="1351" spans="1:14">
      <c r="A1351" s="55" t="str">
        <f t="shared" si="59"/>
        <v>Y0AK0</v>
      </c>
      <c r="B1351" s="55">
        <v>0</v>
      </c>
      <c r="C1351" t="s">
        <v>2892</v>
      </c>
      <c r="D1351" t="s">
        <v>2892</v>
      </c>
      <c r="E1351" s="42">
        <v>44834</v>
      </c>
      <c r="F1351">
        <v>211177</v>
      </c>
      <c r="G1351" t="s">
        <v>2267</v>
      </c>
      <c r="H1351" s="191"/>
      <c r="J1351">
        <v>-370734.18</v>
      </c>
      <c r="K1351"/>
      <c r="M1351" s="191">
        <f t="shared" si="57"/>
        <v>-3.7073417999999997E-2</v>
      </c>
      <c r="N1351" t="str">
        <f t="shared" si="58"/>
        <v>0</v>
      </c>
    </row>
    <row r="1352" spans="1:14">
      <c r="A1352" s="55" t="str">
        <f t="shared" si="59"/>
        <v>Y0AK0</v>
      </c>
      <c r="B1352" s="55">
        <v>0</v>
      </c>
      <c r="C1352" t="s">
        <v>2892</v>
      </c>
      <c r="D1352" t="s">
        <v>2892</v>
      </c>
      <c r="E1352" s="42">
        <v>44834</v>
      </c>
      <c r="F1352">
        <v>211632</v>
      </c>
      <c r="G1352" t="s">
        <v>2543</v>
      </c>
      <c r="H1352" s="191"/>
      <c r="J1352">
        <v>-32685.09</v>
      </c>
      <c r="K1352"/>
      <c r="M1352" s="191">
        <f t="shared" si="57"/>
        <v>-3.2685090000000002E-3</v>
      </c>
      <c r="N1352" t="str">
        <f t="shared" si="58"/>
        <v>0</v>
      </c>
    </row>
    <row r="1353" spans="1:14">
      <c r="A1353" s="55" t="str">
        <f t="shared" si="59"/>
        <v>Y0AK0</v>
      </c>
      <c r="B1353" s="55">
        <v>0</v>
      </c>
      <c r="C1353" t="s">
        <v>2892</v>
      </c>
      <c r="D1353" t="s">
        <v>2892</v>
      </c>
      <c r="E1353" s="42">
        <v>44834</v>
      </c>
      <c r="F1353">
        <v>260118</v>
      </c>
      <c r="G1353" t="s">
        <v>2275</v>
      </c>
      <c r="H1353" s="191"/>
      <c r="J1353">
        <v>0</v>
      </c>
      <c r="K1353"/>
      <c r="M1353" s="191">
        <f t="shared" si="57"/>
        <v>0</v>
      </c>
      <c r="N1353" t="str">
        <f t="shared" si="58"/>
        <v>0</v>
      </c>
    </row>
    <row r="1354" spans="1:14">
      <c r="A1354" s="55" t="str">
        <f t="shared" si="59"/>
        <v>Y0AK0</v>
      </c>
      <c r="B1354" s="55">
        <v>0</v>
      </c>
      <c r="C1354" t="s">
        <v>2892</v>
      </c>
      <c r="D1354" t="s">
        <v>2892</v>
      </c>
      <c r="E1354" s="42">
        <v>44834</v>
      </c>
      <c r="F1354">
        <v>260123</v>
      </c>
      <c r="G1354" t="s">
        <v>2278</v>
      </c>
      <c r="H1354" s="191"/>
      <c r="J1354">
        <v>0</v>
      </c>
      <c r="K1354"/>
      <c r="M1354" s="191">
        <f t="shared" si="57"/>
        <v>0</v>
      </c>
      <c r="N1354" t="str">
        <f t="shared" si="58"/>
        <v>0</v>
      </c>
    </row>
    <row r="1355" spans="1:14">
      <c r="A1355" s="55" t="str">
        <f t="shared" si="59"/>
        <v>Y0AK0</v>
      </c>
      <c r="B1355" s="55">
        <v>0</v>
      </c>
      <c r="C1355" t="s">
        <v>2892</v>
      </c>
      <c r="D1355" t="s">
        <v>2892</v>
      </c>
      <c r="E1355" s="42">
        <v>44834</v>
      </c>
      <c r="F1355">
        <v>260124</v>
      </c>
      <c r="G1355" t="s">
        <v>2279</v>
      </c>
      <c r="H1355" s="191"/>
      <c r="J1355">
        <v>0</v>
      </c>
      <c r="K1355"/>
      <c r="M1355" s="191">
        <f t="shared" si="57"/>
        <v>0</v>
      </c>
      <c r="N1355" t="str">
        <f t="shared" si="58"/>
        <v>0</v>
      </c>
    </row>
    <row r="1356" spans="1:14">
      <c r="A1356" s="55" t="str">
        <f t="shared" si="59"/>
        <v>Y0AK0</v>
      </c>
      <c r="B1356" s="55">
        <v>0</v>
      </c>
      <c r="C1356" t="s">
        <v>2892</v>
      </c>
      <c r="D1356" t="s">
        <v>2892</v>
      </c>
      <c r="E1356" s="42">
        <v>44834</v>
      </c>
      <c r="F1356">
        <v>260202</v>
      </c>
      <c r="G1356" t="s">
        <v>2281</v>
      </c>
      <c r="H1356" s="191"/>
      <c r="J1356">
        <v>0</v>
      </c>
      <c r="K1356"/>
      <c r="M1356" s="191">
        <f t="shared" si="57"/>
        <v>0</v>
      </c>
      <c r="N1356" t="str">
        <f t="shared" si="58"/>
        <v>0</v>
      </c>
    </row>
    <row r="1357" spans="1:14">
      <c r="A1357" s="55" t="str">
        <f t="shared" si="59"/>
        <v>Y0AK0</v>
      </c>
      <c r="B1357" s="55">
        <v>0</v>
      </c>
      <c r="C1357" t="s">
        <v>2892</v>
      </c>
      <c r="D1357" t="s">
        <v>2892</v>
      </c>
      <c r="E1357" s="42">
        <v>44834</v>
      </c>
      <c r="F1357">
        <v>260221</v>
      </c>
      <c r="G1357" t="s">
        <v>2282</v>
      </c>
      <c r="H1357" s="191"/>
      <c r="J1357">
        <v>2.16</v>
      </c>
      <c r="K1357"/>
      <c r="M1357" s="191">
        <f t="shared" si="57"/>
        <v>2.16E-7</v>
      </c>
      <c r="N1357" t="str">
        <f t="shared" si="58"/>
        <v>0</v>
      </c>
    </row>
    <row r="1358" spans="1:14">
      <c r="A1358" s="55" t="str">
        <f t="shared" si="59"/>
        <v>Y0AK0</v>
      </c>
      <c r="B1358" s="55">
        <v>0</v>
      </c>
      <c r="C1358" t="s">
        <v>2892</v>
      </c>
      <c r="D1358" t="s">
        <v>2892</v>
      </c>
      <c r="E1358" s="42">
        <v>44834</v>
      </c>
      <c r="F1358">
        <v>260222</v>
      </c>
      <c r="G1358" t="s">
        <v>2283</v>
      </c>
      <c r="H1358" s="191"/>
      <c r="J1358">
        <v>0.03</v>
      </c>
      <c r="K1358"/>
      <c r="M1358" s="191">
        <f t="shared" si="57"/>
        <v>3E-9</v>
      </c>
      <c r="N1358" t="str">
        <f t="shared" si="58"/>
        <v>0</v>
      </c>
    </row>
    <row r="1359" spans="1:14">
      <c r="A1359" s="55" t="str">
        <f t="shared" si="59"/>
        <v>Y0AK0</v>
      </c>
      <c r="B1359" s="55">
        <v>0</v>
      </c>
      <c r="C1359" t="s">
        <v>2892</v>
      </c>
      <c r="D1359" t="s">
        <v>2892</v>
      </c>
      <c r="E1359" s="42">
        <v>44834</v>
      </c>
      <c r="F1359">
        <v>260802</v>
      </c>
      <c r="G1359" t="s">
        <v>2284</v>
      </c>
      <c r="H1359" s="191"/>
      <c r="J1359">
        <v>-6.53</v>
      </c>
      <c r="K1359"/>
      <c r="M1359" s="191">
        <f t="shared" si="57"/>
        <v>-6.5300000000000004E-7</v>
      </c>
      <c r="N1359" t="str">
        <f t="shared" si="58"/>
        <v>0</v>
      </c>
    </row>
    <row r="1360" spans="1:14">
      <c r="A1360" s="55" t="str">
        <f t="shared" si="59"/>
        <v>Y0AK0</v>
      </c>
      <c r="B1360" s="55">
        <v>0</v>
      </c>
      <c r="C1360" t="s">
        <v>2892</v>
      </c>
      <c r="D1360" t="s">
        <v>2892</v>
      </c>
      <c r="E1360" s="42">
        <v>44834</v>
      </c>
      <c r="F1360">
        <v>260815</v>
      </c>
      <c r="G1360" t="s">
        <v>2286</v>
      </c>
      <c r="H1360" s="191"/>
      <c r="J1360">
        <v>-233651.83</v>
      </c>
      <c r="K1360"/>
      <c r="M1360" s="191">
        <f t="shared" si="57"/>
        <v>-2.3365182999999998E-2</v>
      </c>
      <c r="N1360" t="str">
        <f t="shared" si="58"/>
        <v>0</v>
      </c>
    </row>
    <row r="1361" spans="1:14">
      <c r="A1361" s="55" t="str">
        <f t="shared" si="59"/>
        <v>Y0AK0</v>
      </c>
      <c r="B1361" s="55">
        <v>0</v>
      </c>
      <c r="C1361" t="s">
        <v>2892</v>
      </c>
      <c r="D1361" t="s">
        <v>2892</v>
      </c>
      <c r="E1361" s="42">
        <v>44834</v>
      </c>
      <c r="F1361">
        <v>260836</v>
      </c>
      <c r="G1361" t="s">
        <v>2705</v>
      </c>
      <c r="H1361" s="191"/>
      <c r="J1361">
        <v>-44394.53</v>
      </c>
      <c r="K1361"/>
      <c r="M1361" s="191">
        <f t="shared" si="57"/>
        <v>-4.4394529999999995E-3</v>
      </c>
      <c r="N1361" t="str">
        <f t="shared" si="58"/>
        <v>0</v>
      </c>
    </row>
    <row r="1362" spans="1:14">
      <c r="A1362" s="55" t="str">
        <f t="shared" si="59"/>
        <v>Y0AK0</v>
      </c>
      <c r="B1362" s="55">
        <v>0</v>
      </c>
      <c r="C1362" t="s">
        <v>2892</v>
      </c>
      <c r="D1362" t="s">
        <v>2892</v>
      </c>
      <c r="E1362" s="42">
        <v>44834</v>
      </c>
      <c r="F1362">
        <v>260837</v>
      </c>
      <c r="G1362" t="s">
        <v>2706</v>
      </c>
      <c r="H1362" s="191"/>
      <c r="J1362">
        <v>-44394.53</v>
      </c>
      <c r="K1362"/>
      <c r="M1362" s="191">
        <f t="shared" si="57"/>
        <v>-4.4394529999999995E-3</v>
      </c>
      <c r="N1362" t="str">
        <f t="shared" si="58"/>
        <v>0</v>
      </c>
    </row>
    <row r="1363" spans="1:14">
      <c r="A1363" s="55" t="str">
        <f t="shared" si="59"/>
        <v>Y0AK0</v>
      </c>
      <c r="B1363" s="55">
        <v>0</v>
      </c>
      <c r="C1363" t="s">
        <v>2892</v>
      </c>
      <c r="D1363" t="s">
        <v>2892</v>
      </c>
      <c r="E1363" s="42">
        <v>44834</v>
      </c>
      <c r="F1363">
        <v>260902</v>
      </c>
      <c r="G1363" t="s">
        <v>2287</v>
      </c>
      <c r="H1363" s="191"/>
      <c r="J1363">
        <v>947.21</v>
      </c>
      <c r="K1363"/>
      <c r="M1363" s="191">
        <f t="shared" si="57"/>
        <v>9.4721000000000003E-5</v>
      </c>
      <c r="N1363" t="str">
        <f t="shared" si="58"/>
        <v>0</v>
      </c>
    </row>
    <row r="1364" spans="1:14">
      <c r="A1364" s="55" t="str">
        <f t="shared" si="59"/>
        <v>Y0AK0</v>
      </c>
      <c r="B1364" s="55">
        <v>0</v>
      </c>
      <c r="C1364" t="s">
        <v>2892</v>
      </c>
      <c r="D1364" t="s">
        <v>2892</v>
      </c>
      <c r="E1364" s="42">
        <v>44834</v>
      </c>
      <c r="F1364">
        <v>260905</v>
      </c>
      <c r="G1364" t="s">
        <v>2288</v>
      </c>
      <c r="H1364" s="191"/>
      <c r="J1364">
        <v>-550377.29</v>
      </c>
      <c r="K1364"/>
      <c r="M1364" s="191">
        <f t="shared" si="57"/>
        <v>-5.5037729000000001E-2</v>
      </c>
      <c r="N1364" t="str">
        <f t="shared" si="58"/>
        <v>0</v>
      </c>
    </row>
    <row r="1365" spans="1:14">
      <c r="A1365" s="55" t="str">
        <f t="shared" si="59"/>
        <v>Y0AK0</v>
      </c>
      <c r="B1365" s="55">
        <v>0</v>
      </c>
      <c r="C1365" t="s">
        <v>2892</v>
      </c>
      <c r="D1365" t="s">
        <v>2892</v>
      </c>
      <c r="E1365" s="42">
        <v>44834</v>
      </c>
      <c r="F1365">
        <v>260930</v>
      </c>
      <c r="G1365" t="s">
        <v>2291</v>
      </c>
      <c r="H1365" s="191"/>
      <c r="J1365">
        <v>0</v>
      </c>
      <c r="K1365"/>
      <c r="M1365" s="191">
        <f t="shared" si="57"/>
        <v>0</v>
      </c>
      <c r="N1365" t="str">
        <f t="shared" si="58"/>
        <v>0</v>
      </c>
    </row>
    <row r="1366" spans="1:14">
      <c r="A1366" s="55" t="str">
        <f t="shared" si="59"/>
        <v>Y0AK0</v>
      </c>
      <c r="B1366" s="55">
        <v>0</v>
      </c>
      <c r="C1366" t="s">
        <v>2892</v>
      </c>
      <c r="D1366" t="s">
        <v>2892</v>
      </c>
      <c r="E1366" s="42">
        <v>44834</v>
      </c>
      <c r="F1366">
        <v>260942</v>
      </c>
      <c r="G1366" t="s">
        <v>2292</v>
      </c>
      <c r="H1366" s="191"/>
      <c r="J1366">
        <v>-1303.6300000000001</v>
      </c>
      <c r="K1366"/>
      <c r="M1366" s="191">
        <f t="shared" si="57"/>
        <v>-1.3036300000000001E-4</v>
      </c>
      <c r="N1366" t="str">
        <f t="shared" si="58"/>
        <v>0</v>
      </c>
    </row>
    <row r="1367" spans="1:14">
      <c r="A1367" s="55" t="str">
        <f t="shared" si="59"/>
        <v>Y0AK0</v>
      </c>
      <c r="B1367" s="55">
        <v>0</v>
      </c>
      <c r="C1367" t="s">
        <v>2892</v>
      </c>
      <c r="D1367" t="s">
        <v>2892</v>
      </c>
      <c r="E1367" s="42">
        <v>44834</v>
      </c>
      <c r="F1367">
        <v>261027</v>
      </c>
      <c r="G1367" t="s">
        <v>2855</v>
      </c>
      <c r="H1367" s="191"/>
      <c r="J1367">
        <v>48585.47</v>
      </c>
      <c r="K1367"/>
      <c r="M1367" s="191">
        <f t="shared" si="57"/>
        <v>4.8585470000000004E-3</v>
      </c>
      <c r="N1367" t="str">
        <f t="shared" si="58"/>
        <v>0</v>
      </c>
    </row>
    <row r="1368" spans="1:14">
      <c r="A1368" s="55" t="str">
        <f t="shared" si="59"/>
        <v>Y0AK0</v>
      </c>
      <c r="B1368" s="55">
        <v>0</v>
      </c>
      <c r="C1368" t="s">
        <v>2892</v>
      </c>
      <c r="D1368" t="s">
        <v>2892</v>
      </c>
      <c r="E1368" s="42">
        <v>44834</v>
      </c>
      <c r="F1368">
        <v>261259</v>
      </c>
      <c r="G1368" t="s">
        <v>2707</v>
      </c>
      <c r="H1368" s="191"/>
      <c r="J1368">
        <v>-139.78</v>
      </c>
      <c r="K1368"/>
      <c r="M1368" s="191">
        <f t="shared" si="57"/>
        <v>-1.3978000000000001E-5</v>
      </c>
      <c r="N1368" t="str">
        <f t="shared" si="58"/>
        <v>0</v>
      </c>
    </row>
    <row r="1369" spans="1:14">
      <c r="A1369" s="55" t="str">
        <f t="shared" si="59"/>
        <v>Y0AK0</v>
      </c>
      <c r="B1369" s="55">
        <v>0</v>
      </c>
      <c r="C1369" t="s">
        <v>2892</v>
      </c>
      <c r="D1369" t="s">
        <v>2892</v>
      </c>
      <c r="E1369" s="42">
        <v>44834</v>
      </c>
      <c r="F1369">
        <v>261260</v>
      </c>
      <c r="G1369" t="s">
        <v>2708</v>
      </c>
      <c r="H1369" s="191"/>
      <c r="J1369">
        <v>-139.78</v>
      </c>
      <c r="K1369"/>
      <c r="M1369" s="191">
        <f t="shared" si="57"/>
        <v>-1.3978000000000001E-5</v>
      </c>
      <c r="N1369" t="str">
        <f t="shared" si="58"/>
        <v>0</v>
      </c>
    </row>
    <row r="1370" spans="1:14">
      <c r="A1370" s="55" t="str">
        <f t="shared" si="59"/>
        <v>Y0AK0</v>
      </c>
      <c r="B1370" s="55">
        <v>0</v>
      </c>
      <c r="C1370" t="s">
        <v>2892</v>
      </c>
      <c r="D1370" t="s">
        <v>2892</v>
      </c>
      <c r="E1370" s="42">
        <v>44834</v>
      </c>
      <c r="F1370">
        <v>261262</v>
      </c>
      <c r="G1370" t="s">
        <v>2709</v>
      </c>
      <c r="H1370" s="191"/>
      <c r="J1370">
        <v>-72.819999999999993</v>
      </c>
      <c r="K1370"/>
      <c r="M1370" s="191">
        <f t="shared" si="57"/>
        <v>-7.2819999999999991E-6</v>
      </c>
      <c r="N1370" t="str">
        <f t="shared" si="58"/>
        <v>0</v>
      </c>
    </row>
    <row r="1371" spans="1:14">
      <c r="A1371" s="55" t="str">
        <f t="shared" si="59"/>
        <v>Y0AK0</v>
      </c>
      <c r="B1371" s="55">
        <v>0</v>
      </c>
      <c r="C1371" t="s">
        <v>2892</v>
      </c>
      <c r="D1371" t="s">
        <v>2892</v>
      </c>
      <c r="E1371" s="42">
        <v>44834</v>
      </c>
      <c r="F1371">
        <v>281101</v>
      </c>
      <c r="G1371" t="s">
        <v>2296</v>
      </c>
      <c r="H1371" s="191"/>
      <c r="J1371">
        <v>-3882827408.9000001</v>
      </c>
      <c r="K1371"/>
      <c r="M1371" s="191">
        <f t="shared" si="57"/>
        <v>-388.28274089000001</v>
      </c>
      <c r="N1371" t="str">
        <f t="shared" si="58"/>
        <v>0</v>
      </c>
    </row>
    <row r="1372" spans="1:14">
      <c r="A1372" s="55" t="str">
        <f t="shared" si="59"/>
        <v>Y0AK0</v>
      </c>
      <c r="B1372" s="55">
        <v>0</v>
      </c>
      <c r="C1372" t="s">
        <v>2892</v>
      </c>
      <c r="D1372" t="s">
        <v>2892</v>
      </c>
      <c r="E1372" s="42">
        <v>44834</v>
      </c>
      <c r="F1372">
        <v>281102</v>
      </c>
      <c r="G1372" t="s">
        <v>2544</v>
      </c>
      <c r="H1372" s="191"/>
      <c r="J1372">
        <v>48991074.380000003</v>
      </c>
      <c r="K1372"/>
      <c r="M1372" s="191">
        <f t="shared" si="57"/>
        <v>4.8991074380000006</v>
      </c>
      <c r="N1372" t="str">
        <f t="shared" si="58"/>
        <v>0</v>
      </c>
    </row>
    <row r="1373" spans="1:14">
      <c r="A1373" s="55" t="str">
        <f t="shared" si="59"/>
        <v>Y0AK0</v>
      </c>
      <c r="B1373" s="55">
        <v>0</v>
      </c>
      <c r="C1373" t="s">
        <v>2892</v>
      </c>
      <c r="D1373" t="s">
        <v>2892</v>
      </c>
      <c r="E1373" s="42">
        <v>44834</v>
      </c>
      <c r="F1373">
        <v>281166</v>
      </c>
      <c r="G1373" t="s">
        <v>2309</v>
      </c>
      <c r="H1373" s="191"/>
      <c r="J1373">
        <v>1292433614.0899999</v>
      </c>
      <c r="K1373"/>
      <c r="M1373" s="191">
        <f t="shared" si="57"/>
        <v>129.24336140899999</v>
      </c>
      <c r="N1373" t="str">
        <f t="shared" si="58"/>
        <v>0</v>
      </c>
    </row>
    <row r="1374" spans="1:14">
      <c r="A1374" s="55" t="str">
        <f t="shared" si="59"/>
        <v>Y0AK0</v>
      </c>
      <c r="B1374" s="55">
        <v>0</v>
      </c>
      <c r="C1374" t="s">
        <v>2892</v>
      </c>
      <c r="D1374" t="s">
        <v>2892</v>
      </c>
      <c r="E1374" s="42">
        <v>44834</v>
      </c>
      <c r="F1374">
        <v>281167</v>
      </c>
      <c r="G1374" t="s">
        <v>2835</v>
      </c>
      <c r="H1374" s="191"/>
      <c r="J1374">
        <v>26659029.719999999</v>
      </c>
      <c r="K1374"/>
      <c r="M1374" s="191">
        <f t="shared" si="57"/>
        <v>2.665902972</v>
      </c>
      <c r="N1374" t="str">
        <f t="shared" si="58"/>
        <v>0</v>
      </c>
    </row>
    <row r="1375" spans="1:14">
      <c r="A1375" s="55" t="str">
        <f t="shared" si="59"/>
        <v>Y0AK0</v>
      </c>
      <c r="B1375" s="55">
        <v>0</v>
      </c>
      <c r="C1375" t="s">
        <v>2892</v>
      </c>
      <c r="D1375" t="s">
        <v>2892</v>
      </c>
      <c r="E1375" s="42">
        <v>44834</v>
      </c>
      <c r="F1375">
        <v>281212</v>
      </c>
      <c r="G1375" t="s">
        <v>2314</v>
      </c>
      <c r="H1375" s="191"/>
      <c r="J1375">
        <v>-126381.6</v>
      </c>
      <c r="K1375"/>
      <c r="M1375" s="191">
        <f t="shared" si="57"/>
        <v>-1.2638160000000001E-2</v>
      </c>
      <c r="N1375" t="str">
        <f t="shared" si="58"/>
        <v>0</v>
      </c>
    </row>
    <row r="1376" spans="1:14">
      <c r="A1376" s="55" t="str">
        <f t="shared" si="59"/>
        <v>Y0AK0</v>
      </c>
      <c r="B1376" s="55">
        <v>0</v>
      </c>
      <c r="C1376" t="s">
        <v>2892</v>
      </c>
      <c r="D1376" t="s">
        <v>2892</v>
      </c>
      <c r="E1376" s="42">
        <v>44834</v>
      </c>
      <c r="F1376">
        <v>281228</v>
      </c>
      <c r="G1376" t="s">
        <v>2858</v>
      </c>
      <c r="H1376" s="191"/>
      <c r="J1376">
        <v>133987.10999999999</v>
      </c>
      <c r="K1376"/>
      <c r="M1376" s="191">
        <f t="shared" si="57"/>
        <v>1.3398710999999999E-2</v>
      </c>
      <c r="N1376" t="str">
        <f t="shared" si="58"/>
        <v>0</v>
      </c>
    </row>
    <row r="1377" spans="1:14">
      <c r="A1377" s="55" t="str">
        <f t="shared" si="59"/>
        <v>Y0AK0</v>
      </c>
      <c r="B1377" s="55">
        <v>0</v>
      </c>
      <c r="C1377" t="s">
        <v>2892</v>
      </c>
      <c r="D1377" t="s">
        <v>2892</v>
      </c>
      <c r="E1377" s="42">
        <v>44834</v>
      </c>
      <c r="F1377">
        <v>281276</v>
      </c>
      <c r="G1377" t="s">
        <v>2330</v>
      </c>
      <c r="H1377" s="191"/>
      <c r="J1377">
        <v>3068.63</v>
      </c>
      <c r="K1377"/>
      <c r="M1377" s="191">
        <f t="shared" si="57"/>
        <v>3.0686299999999999E-4</v>
      </c>
      <c r="N1377" t="str">
        <f t="shared" si="58"/>
        <v>0</v>
      </c>
    </row>
    <row r="1378" spans="1:14">
      <c r="A1378" s="55" t="str">
        <f t="shared" si="59"/>
        <v>Y0AK0</v>
      </c>
      <c r="B1378" s="55">
        <v>0</v>
      </c>
      <c r="C1378" t="s">
        <v>2892</v>
      </c>
      <c r="D1378" t="s">
        <v>2892</v>
      </c>
      <c r="E1378" s="42">
        <v>44834</v>
      </c>
      <c r="F1378">
        <v>281283</v>
      </c>
      <c r="G1378" t="s">
        <v>2662</v>
      </c>
      <c r="H1378" s="191"/>
      <c r="J1378">
        <v>-233739.22</v>
      </c>
      <c r="K1378"/>
      <c r="M1378" s="191">
        <f t="shared" si="57"/>
        <v>-2.3373922000000002E-2</v>
      </c>
      <c r="N1378" t="str">
        <f t="shared" si="58"/>
        <v>0</v>
      </c>
    </row>
    <row r="1379" spans="1:14">
      <c r="A1379" s="55" t="str">
        <f t="shared" si="59"/>
        <v>Y0AK0</v>
      </c>
      <c r="B1379" s="55">
        <v>0</v>
      </c>
      <c r="C1379" t="s">
        <v>2892</v>
      </c>
      <c r="D1379" t="s">
        <v>2892</v>
      </c>
      <c r="E1379" s="42">
        <v>44834</v>
      </c>
      <c r="F1379">
        <v>281290</v>
      </c>
      <c r="G1379" t="s">
        <v>2550</v>
      </c>
      <c r="H1379" s="191"/>
      <c r="J1379">
        <v>1231665.96</v>
      </c>
      <c r="K1379"/>
      <c r="M1379" s="191">
        <f t="shared" si="57"/>
        <v>0.123166596</v>
      </c>
      <c r="N1379" t="str">
        <f t="shared" si="58"/>
        <v>0</v>
      </c>
    </row>
    <row r="1380" spans="1:14">
      <c r="A1380" s="55" t="str">
        <f t="shared" si="59"/>
        <v>Y0AK0</v>
      </c>
      <c r="B1380" s="55">
        <v>0</v>
      </c>
      <c r="C1380" t="s">
        <v>2892</v>
      </c>
      <c r="D1380" t="s">
        <v>2892</v>
      </c>
      <c r="E1380" s="42">
        <v>44834</v>
      </c>
      <c r="F1380">
        <v>281292</v>
      </c>
      <c r="G1380" t="s">
        <v>2551</v>
      </c>
      <c r="H1380" s="191"/>
      <c r="J1380">
        <v>-1106025828.4000001</v>
      </c>
      <c r="K1380"/>
      <c r="M1380" s="191">
        <f t="shared" si="57"/>
        <v>-110.60258284000001</v>
      </c>
      <c r="N1380" t="str">
        <f t="shared" si="58"/>
        <v>0</v>
      </c>
    </row>
    <row r="1381" spans="1:14">
      <c r="A1381" s="55" t="str">
        <f t="shared" si="59"/>
        <v>Y0AK5.3</v>
      </c>
      <c r="B1381" s="55">
        <v>5.3</v>
      </c>
      <c r="C1381" t="s">
        <v>2892</v>
      </c>
      <c r="D1381" t="s">
        <v>2892</v>
      </c>
      <c r="E1381" s="42">
        <v>44834</v>
      </c>
      <c r="F1381">
        <v>301233</v>
      </c>
      <c r="G1381" t="s">
        <v>2556</v>
      </c>
      <c r="H1381" s="191"/>
      <c r="J1381">
        <v>-636828</v>
      </c>
      <c r="K1381"/>
      <c r="M1381" s="191">
        <f t="shared" si="57"/>
        <v>-6.3682799999999998E-2</v>
      </c>
      <c r="N1381" t="str">
        <f t="shared" si="58"/>
        <v>5</v>
      </c>
    </row>
    <row r="1382" spans="1:14">
      <c r="A1382" s="55" t="str">
        <f t="shared" si="59"/>
        <v>Y0AK5.3</v>
      </c>
      <c r="B1382" s="55">
        <v>5.3</v>
      </c>
      <c r="C1382" t="s">
        <v>2892</v>
      </c>
      <c r="D1382" t="s">
        <v>2892</v>
      </c>
      <c r="E1382" s="42">
        <v>44834</v>
      </c>
      <c r="F1382">
        <v>301234</v>
      </c>
      <c r="G1382" t="s">
        <v>2342</v>
      </c>
      <c r="H1382" s="191"/>
      <c r="J1382">
        <v>-21944613.109999999</v>
      </c>
      <c r="K1382"/>
      <c r="M1382" s="191">
        <f t="shared" si="57"/>
        <v>-2.194461311</v>
      </c>
      <c r="N1382" t="str">
        <f t="shared" si="58"/>
        <v>5</v>
      </c>
    </row>
    <row r="1383" spans="1:14">
      <c r="A1383" s="55" t="str">
        <f t="shared" si="59"/>
        <v>Y0AK5.2</v>
      </c>
      <c r="B1383" s="55">
        <v>5.2</v>
      </c>
      <c r="C1383" t="s">
        <v>2892</v>
      </c>
      <c r="D1383" t="s">
        <v>2892</v>
      </c>
      <c r="E1383" s="42">
        <v>44834</v>
      </c>
      <c r="F1383">
        <v>304118</v>
      </c>
      <c r="G1383" t="s">
        <v>2732</v>
      </c>
      <c r="H1383" s="191"/>
      <c r="J1383">
        <v>-3518032</v>
      </c>
      <c r="K1383"/>
      <c r="M1383" s="191">
        <f t="shared" si="57"/>
        <v>-0.35180319999999998</v>
      </c>
      <c r="N1383" t="str">
        <f t="shared" si="58"/>
        <v>5</v>
      </c>
    </row>
    <row r="1384" spans="1:14">
      <c r="A1384" s="55" t="str">
        <f t="shared" si="59"/>
        <v>Y0AK5.2</v>
      </c>
      <c r="B1384" s="55">
        <v>5.2</v>
      </c>
      <c r="C1384" t="s">
        <v>2892</v>
      </c>
      <c r="D1384" t="s">
        <v>2892</v>
      </c>
      <c r="E1384" s="42">
        <v>44834</v>
      </c>
      <c r="F1384">
        <v>304209</v>
      </c>
      <c r="G1384" t="s">
        <v>2350</v>
      </c>
      <c r="H1384" s="191"/>
      <c r="J1384">
        <v>-49996652.789999999</v>
      </c>
      <c r="K1384"/>
      <c r="M1384" s="191">
        <f t="shared" si="57"/>
        <v>-4.9996652790000002</v>
      </c>
      <c r="N1384" t="str">
        <f t="shared" si="58"/>
        <v>5</v>
      </c>
    </row>
    <row r="1385" spans="1:14">
      <c r="A1385" s="55" t="str">
        <f t="shared" si="59"/>
        <v>Y0AK5.2</v>
      </c>
      <c r="B1385" s="55">
        <v>5.2</v>
      </c>
      <c r="C1385" t="s">
        <v>2892</v>
      </c>
      <c r="D1385" t="s">
        <v>2892</v>
      </c>
      <c r="E1385" s="42">
        <v>44834</v>
      </c>
      <c r="F1385">
        <v>304213</v>
      </c>
      <c r="G1385" t="s">
        <v>2351</v>
      </c>
      <c r="H1385" s="191"/>
      <c r="J1385">
        <v>-8775245.9399999995</v>
      </c>
      <c r="K1385"/>
      <c r="M1385" s="191">
        <f t="shared" si="57"/>
        <v>-0.87752459399999994</v>
      </c>
      <c r="N1385" t="str">
        <f t="shared" si="58"/>
        <v>5</v>
      </c>
    </row>
    <row r="1386" spans="1:14">
      <c r="A1386" s="55" t="str">
        <f t="shared" si="59"/>
        <v>Y0AK5.2</v>
      </c>
      <c r="B1386" s="55">
        <v>5.2</v>
      </c>
      <c r="C1386" t="s">
        <v>2892</v>
      </c>
      <c r="D1386" t="s">
        <v>2892</v>
      </c>
      <c r="E1386" s="42">
        <v>44834</v>
      </c>
      <c r="F1386">
        <v>304214</v>
      </c>
      <c r="G1386" t="s">
        <v>2352</v>
      </c>
      <c r="H1386" s="191"/>
      <c r="J1386">
        <v>-6028740</v>
      </c>
      <c r="K1386"/>
      <c r="M1386" s="191">
        <f t="shared" si="57"/>
        <v>-0.60287400000000002</v>
      </c>
      <c r="N1386" t="str">
        <f t="shared" si="58"/>
        <v>5</v>
      </c>
    </row>
    <row r="1387" spans="1:14">
      <c r="A1387" s="55" t="str">
        <f t="shared" si="59"/>
        <v>Y0AK5.2</v>
      </c>
      <c r="B1387" s="55">
        <v>5.2</v>
      </c>
      <c r="C1387" t="s">
        <v>2892</v>
      </c>
      <c r="D1387" t="s">
        <v>2892</v>
      </c>
      <c r="E1387" s="42">
        <v>44834</v>
      </c>
      <c r="F1387">
        <v>304215</v>
      </c>
      <c r="G1387" t="s">
        <v>2353</v>
      </c>
      <c r="H1387" s="191"/>
      <c r="J1387">
        <v>-2523000</v>
      </c>
      <c r="K1387"/>
      <c r="M1387" s="191">
        <f t="shared" si="57"/>
        <v>-0.25230000000000002</v>
      </c>
      <c r="N1387" t="str">
        <f t="shared" si="58"/>
        <v>5</v>
      </c>
    </row>
    <row r="1388" spans="1:14">
      <c r="A1388" s="55" t="str">
        <f t="shared" si="59"/>
        <v>Y0AK5.2</v>
      </c>
      <c r="B1388" s="55">
        <v>5.2</v>
      </c>
      <c r="C1388" t="s">
        <v>2892</v>
      </c>
      <c r="D1388" t="s">
        <v>2892</v>
      </c>
      <c r="E1388" s="42">
        <v>44834</v>
      </c>
      <c r="F1388">
        <v>304216</v>
      </c>
      <c r="G1388" t="s">
        <v>2354</v>
      </c>
      <c r="H1388" s="191"/>
      <c r="J1388">
        <v>-41637243.5</v>
      </c>
      <c r="K1388"/>
      <c r="M1388" s="191">
        <f t="shared" si="57"/>
        <v>-4.1637243499999999</v>
      </c>
      <c r="N1388" t="str">
        <f t="shared" si="58"/>
        <v>5</v>
      </c>
    </row>
    <row r="1389" spans="1:14">
      <c r="A1389" s="55" t="str">
        <f t="shared" si="59"/>
        <v>Y0AK5.2</v>
      </c>
      <c r="B1389" s="55">
        <v>5.2</v>
      </c>
      <c r="C1389" t="s">
        <v>2892</v>
      </c>
      <c r="D1389" t="s">
        <v>2892</v>
      </c>
      <c r="E1389" s="42">
        <v>44834</v>
      </c>
      <c r="F1389">
        <v>304217</v>
      </c>
      <c r="G1389" t="s">
        <v>2355</v>
      </c>
      <c r="H1389" s="191"/>
      <c r="J1389">
        <v>-134800525.28999999</v>
      </c>
      <c r="K1389"/>
      <c r="M1389" s="191">
        <f t="shared" ref="M1389:M1452" si="60">J1389/10000000</f>
        <v>-13.480052529</v>
      </c>
      <c r="N1389" t="str">
        <f t="shared" si="58"/>
        <v>5</v>
      </c>
    </row>
    <row r="1390" spans="1:14">
      <c r="A1390" s="55" t="str">
        <f t="shared" si="59"/>
        <v>Y0AK5.2</v>
      </c>
      <c r="B1390" s="55">
        <v>5.2</v>
      </c>
      <c r="C1390" t="s">
        <v>2892</v>
      </c>
      <c r="D1390" t="s">
        <v>2892</v>
      </c>
      <c r="E1390" s="42">
        <v>44834</v>
      </c>
      <c r="F1390">
        <v>304232</v>
      </c>
      <c r="G1390" t="s">
        <v>2358</v>
      </c>
      <c r="H1390" s="191"/>
      <c r="J1390">
        <v>-12894.68</v>
      </c>
      <c r="K1390"/>
      <c r="M1390" s="191">
        <f t="shared" si="60"/>
        <v>-1.289468E-3</v>
      </c>
      <c r="N1390" t="str">
        <f t="shared" ref="N1390:N1453" si="61">LEFT(B1390,1)</f>
        <v>5</v>
      </c>
    </row>
    <row r="1391" spans="1:14">
      <c r="A1391" s="55" t="str">
        <f t="shared" si="59"/>
        <v>Y0AK5.2</v>
      </c>
      <c r="B1391" s="55">
        <v>5.2</v>
      </c>
      <c r="C1391" t="s">
        <v>2892</v>
      </c>
      <c r="D1391" t="s">
        <v>2892</v>
      </c>
      <c r="E1391" s="42">
        <v>44834</v>
      </c>
      <c r="F1391">
        <v>304233</v>
      </c>
      <c r="G1391" t="s">
        <v>2359</v>
      </c>
      <c r="H1391" s="191"/>
      <c r="J1391">
        <v>-9723790</v>
      </c>
      <c r="K1391"/>
      <c r="M1391" s="191">
        <f t="shared" si="60"/>
        <v>-0.97237899999999999</v>
      </c>
      <c r="N1391" t="str">
        <f t="shared" si="61"/>
        <v>5</v>
      </c>
    </row>
    <row r="1392" spans="1:14">
      <c r="A1392" s="55" t="str">
        <f t="shared" si="59"/>
        <v>Y0AK5.5</v>
      </c>
      <c r="B1392" s="55">
        <v>5.5</v>
      </c>
      <c r="C1392" t="s">
        <v>2892</v>
      </c>
      <c r="D1392" t="s">
        <v>2892</v>
      </c>
      <c r="E1392" s="42">
        <v>44834</v>
      </c>
      <c r="F1392">
        <v>304302</v>
      </c>
      <c r="G1392" t="s">
        <v>810</v>
      </c>
      <c r="H1392" s="191"/>
      <c r="J1392">
        <v>-6097.34</v>
      </c>
      <c r="K1392"/>
      <c r="M1392" s="191">
        <f t="shared" si="60"/>
        <v>-6.0973400000000001E-4</v>
      </c>
      <c r="N1392" t="str">
        <f t="shared" si="61"/>
        <v>5</v>
      </c>
    </row>
    <row r="1393" spans="1:14">
      <c r="A1393" s="55" t="str">
        <f t="shared" si="59"/>
        <v>Y0AK5.5</v>
      </c>
      <c r="B1393" s="55">
        <v>5.5</v>
      </c>
      <c r="C1393" t="s">
        <v>2892</v>
      </c>
      <c r="D1393" t="s">
        <v>2892</v>
      </c>
      <c r="E1393" s="42">
        <v>44834</v>
      </c>
      <c r="F1393">
        <v>304751</v>
      </c>
      <c r="G1393" t="s">
        <v>2369</v>
      </c>
      <c r="H1393" s="191"/>
      <c r="J1393">
        <v>-166.4</v>
      </c>
      <c r="K1393"/>
      <c r="M1393" s="191">
        <f t="shared" si="60"/>
        <v>-1.664E-5</v>
      </c>
      <c r="N1393" t="str">
        <f t="shared" si="61"/>
        <v>5</v>
      </c>
    </row>
    <row r="1394" spans="1:14">
      <c r="A1394" s="55" t="str">
        <f t="shared" si="59"/>
        <v>Y0AK5.5</v>
      </c>
      <c r="B1394" s="55">
        <v>5.5</v>
      </c>
      <c r="C1394" t="s">
        <v>2892</v>
      </c>
      <c r="D1394" t="s">
        <v>2892</v>
      </c>
      <c r="E1394" s="42">
        <v>44834</v>
      </c>
      <c r="F1394">
        <v>305101</v>
      </c>
      <c r="G1394" t="s">
        <v>2374</v>
      </c>
      <c r="H1394" s="191"/>
      <c r="J1394">
        <v>-560.82000000000005</v>
      </c>
      <c r="K1394"/>
      <c r="M1394" s="191">
        <f t="shared" si="60"/>
        <v>-5.6082000000000003E-5</v>
      </c>
      <c r="N1394" t="str">
        <f t="shared" si="61"/>
        <v>5</v>
      </c>
    </row>
    <row r="1395" spans="1:14">
      <c r="A1395" s="55" t="str">
        <f t="shared" si="59"/>
        <v>Y0AK5.5</v>
      </c>
      <c r="B1395" s="55">
        <v>5.5</v>
      </c>
      <c r="C1395" t="s">
        <v>2892</v>
      </c>
      <c r="D1395" t="s">
        <v>2892</v>
      </c>
      <c r="E1395" s="42">
        <v>44834</v>
      </c>
      <c r="F1395">
        <v>310115</v>
      </c>
      <c r="G1395" t="s">
        <v>2398</v>
      </c>
      <c r="H1395" s="191"/>
      <c r="J1395">
        <v>166.55</v>
      </c>
      <c r="K1395"/>
      <c r="M1395" s="191">
        <f t="shared" si="60"/>
        <v>1.6655000000000002E-5</v>
      </c>
      <c r="N1395" t="str">
        <f t="shared" si="61"/>
        <v>5</v>
      </c>
    </row>
    <row r="1396" spans="1:14">
      <c r="A1396" s="55" t="str">
        <f t="shared" si="59"/>
        <v>Y0AK0</v>
      </c>
      <c r="B1396" s="55">
        <v>0</v>
      </c>
      <c r="C1396" t="s">
        <v>2892</v>
      </c>
      <c r="D1396" t="s">
        <v>2892</v>
      </c>
      <c r="E1396" s="42">
        <v>44834</v>
      </c>
      <c r="F1396">
        <v>311241</v>
      </c>
      <c r="G1396" t="s">
        <v>2733</v>
      </c>
      <c r="H1396" s="191"/>
      <c r="J1396">
        <v>-281648</v>
      </c>
      <c r="K1396"/>
      <c r="M1396" s="191">
        <f t="shared" si="60"/>
        <v>-2.81648E-2</v>
      </c>
      <c r="N1396" t="str">
        <f t="shared" si="61"/>
        <v>0</v>
      </c>
    </row>
    <row r="1397" spans="1:14">
      <c r="A1397" s="55" t="str">
        <f t="shared" si="59"/>
        <v>Y0AK0</v>
      </c>
      <c r="B1397" s="55">
        <v>0</v>
      </c>
      <c r="C1397" t="s">
        <v>2892</v>
      </c>
      <c r="D1397" t="s">
        <v>2892</v>
      </c>
      <c r="E1397" s="42">
        <v>44834</v>
      </c>
      <c r="F1397">
        <v>311608</v>
      </c>
      <c r="G1397" t="s">
        <v>2405</v>
      </c>
      <c r="H1397" s="191"/>
      <c r="J1397">
        <v>-13905361.91</v>
      </c>
      <c r="K1397"/>
      <c r="M1397" s="191">
        <f t="shared" si="60"/>
        <v>-1.390536191</v>
      </c>
      <c r="N1397" t="str">
        <f t="shared" si="61"/>
        <v>0</v>
      </c>
    </row>
    <row r="1398" spans="1:14">
      <c r="A1398" s="55" t="str">
        <f t="shared" si="59"/>
        <v>Y0AK0</v>
      </c>
      <c r="B1398" s="55">
        <v>0</v>
      </c>
      <c r="C1398" t="s">
        <v>2892</v>
      </c>
      <c r="D1398" t="s">
        <v>2892</v>
      </c>
      <c r="E1398" s="42">
        <v>44834</v>
      </c>
      <c r="F1398">
        <v>311617</v>
      </c>
      <c r="G1398" t="s">
        <v>2407</v>
      </c>
      <c r="H1398" s="191"/>
      <c r="J1398">
        <v>659240</v>
      </c>
      <c r="K1398"/>
      <c r="M1398" s="191">
        <f t="shared" si="60"/>
        <v>6.5923999999999996E-2</v>
      </c>
      <c r="N1398" t="str">
        <f t="shared" si="61"/>
        <v>0</v>
      </c>
    </row>
    <row r="1399" spans="1:14">
      <c r="A1399" s="55" t="str">
        <f t="shared" si="59"/>
        <v>Y0AK0</v>
      </c>
      <c r="B1399" s="55">
        <v>0</v>
      </c>
      <c r="C1399" t="s">
        <v>2892</v>
      </c>
      <c r="D1399" t="s">
        <v>2892</v>
      </c>
      <c r="E1399" s="42">
        <v>44834</v>
      </c>
      <c r="F1399">
        <v>311619</v>
      </c>
      <c r="G1399" t="s">
        <v>2409</v>
      </c>
      <c r="H1399" s="191"/>
      <c r="J1399">
        <v>7275545</v>
      </c>
      <c r="K1399"/>
      <c r="M1399" s="191">
        <f t="shared" si="60"/>
        <v>0.72755449999999999</v>
      </c>
      <c r="N1399" t="str">
        <f t="shared" si="61"/>
        <v>0</v>
      </c>
    </row>
    <row r="1400" spans="1:14">
      <c r="A1400" s="55" t="str">
        <f t="shared" si="59"/>
        <v>Y0AK0</v>
      </c>
      <c r="B1400" s="55">
        <v>0</v>
      </c>
      <c r="C1400" t="s">
        <v>2892</v>
      </c>
      <c r="D1400" t="s">
        <v>2892</v>
      </c>
      <c r="E1400" s="42">
        <v>44834</v>
      </c>
      <c r="F1400">
        <v>311621</v>
      </c>
      <c r="G1400" t="s">
        <v>2410</v>
      </c>
      <c r="H1400" s="191"/>
      <c r="J1400">
        <v>-710728.34</v>
      </c>
      <c r="K1400"/>
      <c r="M1400" s="191">
        <f t="shared" si="60"/>
        <v>-7.1072834000000001E-2</v>
      </c>
      <c r="N1400" t="str">
        <f t="shared" si="61"/>
        <v>0</v>
      </c>
    </row>
    <row r="1401" spans="1:14">
      <c r="A1401" s="55" t="str">
        <f t="shared" si="59"/>
        <v>Y0AK0</v>
      </c>
      <c r="B1401" s="55">
        <v>0</v>
      </c>
      <c r="C1401" t="s">
        <v>2892</v>
      </c>
      <c r="D1401" t="s">
        <v>2892</v>
      </c>
      <c r="E1401" s="42">
        <v>44834</v>
      </c>
      <c r="F1401">
        <v>311624</v>
      </c>
      <c r="G1401" t="s">
        <v>2919</v>
      </c>
      <c r="H1401" s="191"/>
      <c r="J1401">
        <v>4524177</v>
      </c>
      <c r="K1401"/>
      <c r="M1401" s="191">
        <f t="shared" si="60"/>
        <v>0.45241769999999998</v>
      </c>
      <c r="N1401" t="str">
        <f t="shared" si="61"/>
        <v>0</v>
      </c>
    </row>
    <row r="1402" spans="1:14">
      <c r="A1402" s="55" t="str">
        <f t="shared" si="59"/>
        <v>Y0AK6.3</v>
      </c>
      <c r="B1402" s="55">
        <v>6.3</v>
      </c>
      <c r="C1402" t="s">
        <v>2892</v>
      </c>
      <c r="D1402" t="s">
        <v>2892</v>
      </c>
      <c r="E1402" s="42">
        <v>44834</v>
      </c>
      <c r="F1402">
        <v>401201</v>
      </c>
      <c r="G1402" t="s">
        <v>2419</v>
      </c>
      <c r="H1402" s="191"/>
      <c r="J1402">
        <v>76051.83</v>
      </c>
      <c r="K1402"/>
      <c r="M1402" s="191">
        <f t="shared" si="60"/>
        <v>7.6051830000000006E-3</v>
      </c>
      <c r="N1402" t="str">
        <f t="shared" si="61"/>
        <v>6</v>
      </c>
    </row>
    <row r="1403" spans="1:14">
      <c r="A1403" s="55" t="str">
        <f t="shared" si="59"/>
        <v>Y0AK0</v>
      </c>
      <c r="B1403" s="55">
        <v>0</v>
      </c>
      <c r="C1403" t="s">
        <v>2892</v>
      </c>
      <c r="D1403" t="s">
        <v>2892</v>
      </c>
      <c r="E1403" s="42">
        <v>44834</v>
      </c>
      <c r="F1403">
        <v>401237</v>
      </c>
      <c r="G1403" t="s">
        <v>2428</v>
      </c>
      <c r="H1403" s="191"/>
      <c r="J1403">
        <v>56884.35</v>
      </c>
      <c r="K1403"/>
      <c r="M1403" s="191">
        <f t="shared" si="60"/>
        <v>5.6884349999999995E-3</v>
      </c>
      <c r="N1403" t="str">
        <f t="shared" si="61"/>
        <v>0</v>
      </c>
    </row>
    <row r="1404" spans="1:14">
      <c r="A1404" s="55" t="str">
        <f t="shared" si="59"/>
        <v>Y0AK6.3</v>
      </c>
      <c r="B1404" s="55">
        <v>6.3</v>
      </c>
      <c r="C1404" t="s">
        <v>2892</v>
      </c>
      <c r="D1404" t="s">
        <v>2892</v>
      </c>
      <c r="E1404" s="42">
        <v>44834</v>
      </c>
      <c r="F1404">
        <v>401301</v>
      </c>
      <c r="G1404" t="s">
        <v>2432</v>
      </c>
      <c r="H1404" s="191"/>
      <c r="J1404">
        <v>2559.1</v>
      </c>
      <c r="K1404"/>
      <c r="M1404" s="191">
        <f t="shared" si="60"/>
        <v>2.5590999999999998E-4</v>
      </c>
      <c r="N1404" t="str">
        <f t="shared" si="61"/>
        <v>6</v>
      </c>
    </row>
    <row r="1405" spans="1:14">
      <c r="A1405" s="55" t="str">
        <f t="shared" si="59"/>
        <v>Y0AK6.1</v>
      </c>
      <c r="B1405" s="55">
        <v>6.1</v>
      </c>
      <c r="C1405" t="s">
        <v>2892</v>
      </c>
      <c r="D1405" t="s">
        <v>2892</v>
      </c>
      <c r="E1405" s="42">
        <v>44834</v>
      </c>
      <c r="F1405">
        <v>401501</v>
      </c>
      <c r="G1405" t="s">
        <v>676</v>
      </c>
      <c r="H1405" s="191"/>
      <c r="J1405">
        <v>7541012.1100000003</v>
      </c>
      <c r="K1405"/>
      <c r="M1405" s="191">
        <f t="shared" si="60"/>
        <v>0.75410121100000005</v>
      </c>
      <c r="N1405" t="str">
        <f t="shared" si="61"/>
        <v>6</v>
      </c>
    </row>
    <row r="1406" spans="1:14">
      <c r="A1406" s="55" t="str">
        <f t="shared" si="59"/>
        <v>Y0AK6.3</v>
      </c>
      <c r="B1406" s="55">
        <v>6.3</v>
      </c>
      <c r="C1406" t="s">
        <v>2892</v>
      </c>
      <c r="D1406" t="s">
        <v>2892</v>
      </c>
      <c r="E1406" s="42">
        <v>44834</v>
      </c>
      <c r="F1406">
        <v>401702</v>
      </c>
      <c r="G1406" t="s">
        <v>2686</v>
      </c>
      <c r="H1406" s="191"/>
      <c r="J1406">
        <v>-95818.44</v>
      </c>
      <c r="K1406"/>
      <c r="M1406" s="191">
        <f t="shared" si="60"/>
        <v>-9.5818440000000008E-3</v>
      </c>
      <c r="N1406" t="str">
        <f t="shared" si="61"/>
        <v>6</v>
      </c>
    </row>
    <row r="1407" spans="1:14">
      <c r="A1407" s="55" t="str">
        <f t="shared" si="59"/>
        <v>Y0AK6.3</v>
      </c>
      <c r="B1407" s="55">
        <v>6.3</v>
      </c>
      <c r="C1407" t="s">
        <v>2892</v>
      </c>
      <c r="D1407" t="s">
        <v>2892</v>
      </c>
      <c r="E1407" s="42">
        <v>44834</v>
      </c>
      <c r="F1407">
        <v>401703</v>
      </c>
      <c r="G1407" t="s">
        <v>2687</v>
      </c>
      <c r="H1407" s="191"/>
      <c r="J1407">
        <v>-95818.44</v>
      </c>
      <c r="K1407"/>
      <c r="M1407" s="191">
        <f t="shared" si="60"/>
        <v>-9.5818440000000008E-3</v>
      </c>
      <c r="N1407" t="str">
        <f t="shared" si="61"/>
        <v>6</v>
      </c>
    </row>
    <row r="1408" spans="1:14">
      <c r="A1408" s="55" t="str">
        <f t="shared" si="59"/>
        <v>Y0AK6.3</v>
      </c>
      <c r="B1408" s="55">
        <v>6.3</v>
      </c>
      <c r="C1408" t="s">
        <v>2892</v>
      </c>
      <c r="D1408" t="s">
        <v>2892</v>
      </c>
      <c r="E1408" s="42">
        <v>44834</v>
      </c>
      <c r="F1408">
        <v>401707</v>
      </c>
      <c r="G1408" t="s">
        <v>2680</v>
      </c>
      <c r="H1408" s="191"/>
      <c r="J1408">
        <v>179587.21</v>
      </c>
      <c r="K1408"/>
      <c r="M1408" s="191">
        <f t="shared" si="60"/>
        <v>1.7958721E-2</v>
      </c>
      <c r="N1408" t="str">
        <f t="shared" si="61"/>
        <v>6</v>
      </c>
    </row>
    <row r="1409" spans="1:14">
      <c r="A1409" s="55" t="str">
        <f t="shared" ref="A1409:A1472" si="62">C1409&amp;B1409</f>
        <v>Y0AK6.3</v>
      </c>
      <c r="B1409" s="55">
        <v>6.3</v>
      </c>
      <c r="C1409" t="s">
        <v>2892</v>
      </c>
      <c r="D1409" t="s">
        <v>2892</v>
      </c>
      <c r="E1409" s="42">
        <v>44834</v>
      </c>
      <c r="F1409">
        <v>401708</v>
      </c>
      <c r="G1409" t="s">
        <v>2681</v>
      </c>
      <c r="H1409" s="191"/>
      <c r="J1409">
        <v>179587.21</v>
      </c>
      <c r="K1409"/>
      <c r="M1409" s="191">
        <f t="shared" si="60"/>
        <v>1.7958721E-2</v>
      </c>
      <c r="N1409" t="str">
        <f t="shared" si="61"/>
        <v>6</v>
      </c>
    </row>
    <row r="1410" spans="1:14">
      <c r="A1410" s="55" t="str">
        <f t="shared" si="62"/>
        <v>Y0AK6.3</v>
      </c>
      <c r="B1410" s="55">
        <v>6.3</v>
      </c>
      <c r="C1410" t="s">
        <v>2892</v>
      </c>
      <c r="D1410" t="s">
        <v>2892</v>
      </c>
      <c r="E1410" s="42">
        <v>44834</v>
      </c>
      <c r="F1410">
        <v>402103</v>
      </c>
      <c r="G1410" t="s">
        <v>2436</v>
      </c>
      <c r="H1410" s="191"/>
      <c r="J1410">
        <v>531</v>
      </c>
      <c r="K1410"/>
      <c r="M1410" s="191">
        <f t="shared" si="60"/>
        <v>5.3100000000000003E-5</v>
      </c>
      <c r="N1410" t="str">
        <f t="shared" si="61"/>
        <v>6</v>
      </c>
    </row>
    <row r="1411" spans="1:14">
      <c r="A1411" s="55" t="str">
        <f t="shared" si="62"/>
        <v>Y0AK6.2</v>
      </c>
      <c r="B1411" s="55">
        <v>6.2</v>
      </c>
      <c r="C1411" t="s">
        <v>2892</v>
      </c>
      <c r="D1411" t="s">
        <v>2892</v>
      </c>
      <c r="E1411" s="42">
        <v>44834</v>
      </c>
      <c r="F1411">
        <v>402106</v>
      </c>
      <c r="G1411" t="s">
        <v>2437</v>
      </c>
      <c r="H1411" s="191"/>
      <c r="J1411">
        <v>15336.13</v>
      </c>
      <c r="K1411"/>
      <c r="M1411" s="191">
        <f t="shared" si="60"/>
        <v>1.5336129999999999E-3</v>
      </c>
      <c r="N1411" t="str">
        <f t="shared" si="61"/>
        <v>6</v>
      </c>
    </row>
    <row r="1412" spans="1:14">
      <c r="A1412" s="55" t="str">
        <f t="shared" si="62"/>
        <v>Y0AK6.3</v>
      </c>
      <c r="B1412" s="55">
        <v>6.3</v>
      </c>
      <c r="C1412" t="s">
        <v>2892</v>
      </c>
      <c r="D1412" t="s">
        <v>2892</v>
      </c>
      <c r="E1412" s="42">
        <v>44834</v>
      </c>
      <c r="F1412">
        <v>402113</v>
      </c>
      <c r="G1412" t="s">
        <v>2438</v>
      </c>
      <c r="H1412" s="191"/>
      <c r="J1412">
        <v>1103904.31</v>
      </c>
      <c r="K1412"/>
      <c r="M1412" s="191">
        <f t="shared" si="60"/>
        <v>0.11039043100000001</v>
      </c>
      <c r="N1412" t="str">
        <f t="shared" si="61"/>
        <v>6</v>
      </c>
    </row>
    <row r="1413" spans="1:14">
      <c r="A1413" s="55" t="str">
        <f t="shared" si="62"/>
        <v>Y0AK6.3</v>
      </c>
      <c r="B1413" s="55">
        <v>6.3</v>
      </c>
      <c r="C1413" t="s">
        <v>2892</v>
      </c>
      <c r="D1413" t="s">
        <v>2892</v>
      </c>
      <c r="E1413" s="42">
        <v>44834</v>
      </c>
      <c r="F1413">
        <v>402125</v>
      </c>
      <c r="G1413" t="s">
        <v>2914</v>
      </c>
      <c r="H1413" s="191"/>
      <c r="J1413">
        <v>92895.57</v>
      </c>
      <c r="K1413"/>
      <c r="M1413" s="191">
        <f t="shared" si="60"/>
        <v>9.2895570000000004E-3</v>
      </c>
      <c r="N1413" t="str">
        <f t="shared" si="61"/>
        <v>6</v>
      </c>
    </row>
    <row r="1414" spans="1:14">
      <c r="A1414" s="55" t="str">
        <f t="shared" si="62"/>
        <v>Y0AK6.2a</v>
      </c>
      <c r="B1414" s="55" t="s">
        <v>4602</v>
      </c>
      <c r="C1414" t="s">
        <v>2892</v>
      </c>
      <c r="D1414" t="s">
        <v>2892</v>
      </c>
      <c r="E1414" s="42">
        <v>44834</v>
      </c>
      <c r="F1414">
        <v>402128</v>
      </c>
      <c r="G1414" t="s">
        <v>2440</v>
      </c>
      <c r="H1414" s="191"/>
      <c r="J1414">
        <v>7848293.6100000003</v>
      </c>
      <c r="K1414"/>
      <c r="M1414" s="191">
        <f t="shared" si="60"/>
        <v>0.784829361</v>
      </c>
      <c r="N1414" t="str">
        <f t="shared" si="61"/>
        <v>6</v>
      </c>
    </row>
    <row r="1415" spans="1:14">
      <c r="A1415" s="55" t="str">
        <f t="shared" si="62"/>
        <v>Y0AK6.3</v>
      </c>
      <c r="B1415" s="55">
        <v>6.3</v>
      </c>
      <c r="C1415" t="s">
        <v>2892</v>
      </c>
      <c r="D1415" t="s">
        <v>2892</v>
      </c>
      <c r="E1415" s="42">
        <v>44834</v>
      </c>
      <c r="F1415">
        <v>402132</v>
      </c>
      <c r="G1415" t="s">
        <v>2441</v>
      </c>
      <c r="H1415" s="191"/>
      <c r="J1415">
        <v>-80942.929999999993</v>
      </c>
      <c r="K1415"/>
      <c r="M1415" s="191">
        <f t="shared" si="60"/>
        <v>-8.0942929999999989E-3</v>
      </c>
      <c r="N1415" t="str">
        <f t="shared" si="61"/>
        <v>6</v>
      </c>
    </row>
    <row r="1416" spans="1:14">
      <c r="A1416" s="55" t="str">
        <f t="shared" si="62"/>
        <v>Y0AK6.3</v>
      </c>
      <c r="B1416" s="55">
        <v>6.3</v>
      </c>
      <c r="C1416" t="s">
        <v>2892</v>
      </c>
      <c r="D1416" t="s">
        <v>2892</v>
      </c>
      <c r="E1416" s="42">
        <v>44834</v>
      </c>
      <c r="F1416">
        <v>402233</v>
      </c>
      <c r="G1416" t="s">
        <v>2458</v>
      </c>
      <c r="H1416" s="191"/>
      <c r="J1416">
        <v>40461.279999999999</v>
      </c>
      <c r="K1416"/>
      <c r="M1416" s="191">
        <f t="shared" si="60"/>
        <v>4.0461279999999995E-3</v>
      </c>
      <c r="N1416" t="str">
        <f t="shared" si="61"/>
        <v>6</v>
      </c>
    </row>
    <row r="1417" spans="1:14">
      <c r="A1417" s="55" t="str">
        <f t="shared" si="62"/>
        <v>Y0AK6.3</v>
      </c>
      <c r="B1417" s="55">
        <v>6.3</v>
      </c>
      <c r="C1417" t="s">
        <v>2892</v>
      </c>
      <c r="D1417" t="s">
        <v>2892</v>
      </c>
      <c r="E1417" s="42">
        <v>44834</v>
      </c>
      <c r="F1417">
        <v>402235</v>
      </c>
      <c r="G1417" t="s">
        <v>2459</v>
      </c>
      <c r="H1417" s="191"/>
      <c r="J1417">
        <v>3978.24</v>
      </c>
      <c r="K1417"/>
      <c r="M1417" s="191">
        <f t="shared" si="60"/>
        <v>3.9782399999999996E-4</v>
      </c>
      <c r="N1417" t="str">
        <f t="shared" si="61"/>
        <v>6</v>
      </c>
    </row>
    <row r="1418" spans="1:14">
      <c r="A1418" s="55" t="str">
        <f t="shared" si="62"/>
        <v>Y0AK6.1</v>
      </c>
      <c r="B1418" s="55">
        <v>6.1</v>
      </c>
      <c r="C1418" t="s">
        <v>2892</v>
      </c>
      <c r="D1418" t="s">
        <v>2892</v>
      </c>
      <c r="E1418" s="42">
        <v>44834</v>
      </c>
      <c r="F1418">
        <v>402257</v>
      </c>
      <c r="G1418" t="s">
        <v>2465</v>
      </c>
      <c r="H1418" s="191"/>
      <c r="J1418">
        <v>1995346.71</v>
      </c>
      <c r="K1418"/>
      <c r="M1418" s="191">
        <f t="shared" si="60"/>
        <v>0.199534671</v>
      </c>
      <c r="N1418" t="str">
        <f t="shared" si="61"/>
        <v>6</v>
      </c>
    </row>
    <row r="1419" spans="1:14">
      <c r="A1419" s="55" t="str">
        <f t="shared" si="62"/>
        <v>Y0AK0</v>
      </c>
      <c r="B1419" s="55">
        <v>0</v>
      </c>
      <c r="C1419" t="s">
        <v>2892</v>
      </c>
      <c r="D1419" t="s">
        <v>2892</v>
      </c>
      <c r="E1419" s="42">
        <v>44834</v>
      </c>
      <c r="F1419">
        <v>402328</v>
      </c>
      <c r="G1419" t="s">
        <v>2478</v>
      </c>
      <c r="H1419" s="191"/>
      <c r="J1419">
        <v>1326206.1299999999</v>
      </c>
      <c r="K1419"/>
      <c r="M1419" s="191">
        <f t="shared" si="60"/>
        <v>0.132620613</v>
      </c>
      <c r="N1419" t="str">
        <f t="shared" si="61"/>
        <v>0</v>
      </c>
    </row>
    <row r="1420" spans="1:14">
      <c r="A1420" s="55" t="str">
        <f t="shared" si="62"/>
        <v>Y0AK6.3</v>
      </c>
      <c r="B1420" s="55">
        <v>6.3</v>
      </c>
      <c r="C1420" t="s">
        <v>2892</v>
      </c>
      <c r="D1420" t="s">
        <v>2892</v>
      </c>
      <c r="E1420" s="42">
        <v>44834</v>
      </c>
      <c r="F1420">
        <v>402381</v>
      </c>
      <c r="G1420" t="s">
        <v>2491</v>
      </c>
      <c r="H1420" s="191"/>
      <c r="J1420">
        <v>-133414.18</v>
      </c>
      <c r="K1420"/>
      <c r="M1420" s="191">
        <f t="shared" si="60"/>
        <v>-1.3341417999999999E-2</v>
      </c>
      <c r="N1420" t="str">
        <f t="shared" si="61"/>
        <v>6</v>
      </c>
    </row>
    <row r="1421" spans="1:14">
      <c r="A1421" s="55" t="str">
        <f t="shared" si="62"/>
        <v>Y0AK6.3</v>
      </c>
      <c r="B1421" s="55">
        <v>6.3</v>
      </c>
      <c r="C1421" t="s">
        <v>2892</v>
      </c>
      <c r="D1421" t="s">
        <v>2892</v>
      </c>
      <c r="E1421" s="42">
        <v>44834</v>
      </c>
      <c r="F1421">
        <v>402404</v>
      </c>
      <c r="G1421" t="s">
        <v>2492</v>
      </c>
      <c r="H1421" s="191"/>
      <c r="J1421">
        <v>6746.52</v>
      </c>
      <c r="K1421"/>
      <c r="M1421" s="191">
        <f t="shared" si="60"/>
        <v>6.7465200000000009E-4</v>
      </c>
      <c r="N1421" t="str">
        <f t="shared" si="61"/>
        <v>6</v>
      </c>
    </row>
    <row r="1422" spans="1:14">
      <c r="A1422" s="55" t="str">
        <f t="shared" si="62"/>
        <v>Y0AK5.3</v>
      </c>
      <c r="B1422" s="55">
        <v>5.3</v>
      </c>
      <c r="C1422" t="s">
        <v>2892</v>
      </c>
      <c r="D1422" t="s">
        <v>2892</v>
      </c>
      <c r="E1422" s="42">
        <v>44834</v>
      </c>
      <c r="F1422">
        <v>440158</v>
      </c>
      <c r="G1422" t="s">
        <v>2508</v>
      </c>
      <c r="H1422" s="191"/>
      <c r="J1422">
        <v>5027422.13</v>
      </c>
      <c r="K1422"/>
      <c r="M1422" s="191">
        <f t="shared" si="60"/>
        <v>0.50274221299999999</v>
      </c>
      <c r="N1422" t="str">
        <f t="shared" si="61"/>
        <v>5</v>
      </c>
    </row>
    <row r="1423" spans="1:14">
      <c r="A1423" s="55" t="str">
        <f t="shared" si="62"/>
        <v>Y0AK5.3</v>
      </c>
      <c r="B1423" s="55">
        <v>5.3</v>
      </c>
      <c r="C1423" t="s">
        <v>2892</v>
      </c>
      <c r="D1423" t="s">
        <v>2892</v>
      </c>
      <c r="E1423" s="42">
        <v>44834</v>
      </c>
      <c r="F1423">
        <v>440159</v>
      </c>
      <c r="G1423" t="s">
        <v>2509</v>
      </c>
      <c r="H1423" s="191"/>
      <c r="J1423">
        <v>51820971.909999996</v>
      </c>
      <c r="K1423"/>
      <c r="M1423" s="191">
        <f t="shared" si="60"/>
        <v>5.1820971909999995</v>
      </c>
      <c r="N1423" t="str">
        <f t="shared" si="61"/>
        <v>5</v>
      </c>
    </row>
    <row r="1424" spans="1:14">
      <c r="A1424" s="55" t="str">
        <f t="shared" si="62"/>
        <v>Y0AK5.3</v>
      </c>
      <c r="B1424" s="55">
        <v>5.3</v>
      </c>
      <c r="C1424" t="s">
        <v>2892</v>
      </c>
      <c r="D1424" t="s">
        <v>2892</v>
      </c>
      <c r="E1424" s="42">
        <v>44834</v>
      </c>
      <c r="F1424">
        <v>440161</v>
      </c>
      <c r="G1424" t="s">
        <v>2511</v>
      </c>
      <c r="H1424" s="191"/>
      <c r="J1424">
        <v>73328800.150000006</v>
      </c>
      <c r="K1424"/>
      <c r="M1424" s="191">
        <f t="shared" si="60"/>
        <v>7.3328800150000006</v>
      </c>
      <c r="N1424" t="str">
        <f t="shared" si="61"/>
        <v>5</v>
      </c>
    </row>
    <row r="1425" spans="1:14">
      <c r="A1425" s="55" t="str">
        <f t="shared" si="62"/>
        <v>Y0AK5.5</v>
      </c>
      <c r="B1425" s="55">
        <v>5.5</v>
      </c>
      <c r="C1425" t="s">
        <v>2892</v>
      </c>
      <c r="D1425" t="s">
        <v>2892</v>
      </c>
      <c r="E1425" s="42">
        <v>44834</v>
      </c>
      <c r="F1425">
        <v>440225</v>
      </c>
      <c r="G1425" t="s">
        <v>2515</v>
      </c>
      <c r="H1425" s="191"/>
      <c r="J1425">
        <v>-0.15</v>
      </c>
      <c r="K1425"/>
      <c r="M1425" s="191">
        <f t="shared" si="60"/>
        <v>-1.4999999999999999E-8</v>
      </c>
      <c r="N1425" t="str">
        <f t="shared" si="61"/>
        <v>5</v>
      </c>
    </row>
    <row r="1426" spans="1:14">
      <c r="A1426" s="55" t="str">
        <f t="shared" si="62"/>
        <v>Y0AK6.3</v>
      </c>
      <c r="B1426" s="55">
        <v>6.3</v>
      </c>
      <c r="C1426" t="s">
        <v>2892</v>
      </c>
      <c r="D1426" t="s">
        <v>2892</v>
      </c>
      <c r="E1426" s="42">
        <v>44834</v>
      </c>
      <c r="F1426">
        <v>440325</v>
      </c>
      <c r="G1426" t="s">
        <v>2517</v>
      </c>
      <c r="H1426" s="191"/>
      <c r="J1426">
        <v>0</v>
      </c>
      <c r="K1426"/>
      <c r="M1426" s="191">
        <f t="shared" si="60"/>
        <v>0</v>
      </c>
      <c r="N1426" t="str">
        <f t="shared" si="61"/>
        <v>6</v>
      </c>
    </row>
    <row r="1427" spans="1:14">
      <c r="A1427" s="55" t="str">
        <f t="shared" si="62"/>
        <v>Y0AK6.3</v>
      </c>
      <c r="B1427" s="55">
        <v>6.3</v>
      </c>
      <c r="C1427" t="s">
        <v>2892</v>
      </c>
      <c r="D1427" t="s">
        <v>2892</v>
      </c>
      <c r="E1427" s="42">
        <v>44834</v>
      </c>
      <c r="F1427">
        <v>440341</v>
      </c>
      <c r="G1427" t="s">
        <v>2682</v>
      </c>
      <c r="H1427" s="191"/>
      <c r="J1427">
        <v>774494.37</v>
      </c>
      <c r="K1427"/>
      <c r="M1427" s="191">
        <f t="shared" si="60"/>
        <v>7.7449436999999996E-2</v>
      </c>
      <c r="N1427" t="str">
        <f t="shared" si="61"/>
        <v>6</v>
      </c>
    </row>
    <row r="1428" spans="1:14">
      <c r="A1428" s="55" t="str">
        <f t="shared" si="62"/>
        <v>Y0AK6.3</v>
      </c>
      <c r="B1428" s="55">
        <v>6.3</v>
      </c>
      <c r="C1428" t="s">
        <v>2892</v>
      </c>
      <c r="D1428" t="s">
        <v>2892</v>
      </c>
      <c r="E1428" s="42">
        <v>44834</v>
      </c>
      <c r="F1428">
        <v>440342</v>
      </c>
      <c r="G1428" t="s">
        <v>2683</v>
      </c>
      <c r="H1428" s="191"/>
      <c r="J1428">
        <v>774494.37</v>
      </c>
      <c r="K1428"/>
      <c r="M1428" s="191">
        <f t="shared" si="60"/>
        <v>7.7449436999999996E-2</v>
      </c>
      <c r="N1428" t="str">
        <f t="shared" si="61"/>
        <v>6</v>
      </c>
    </row>
    <row r="1429" spans="1:14">
      <c r="A1429" s="55" t="str">
        <f t="shared" si="62"/>
        <v>Y0AK6.3</v>
      </c>
      <c r="B1429" s="55">
        <v>6.3</v>
      </c>
      <c r="C1429" t="s">
        <v>2892</v>
      </c>
      <c r="D1429" t="s">
        <v>2892</v>
      </c>
      <c r="E1429" s="42">
        <v>44834</v>
      </c>
      <c r="F1429">
        <v>440416</v>
      </c>
      <c r="G1429" t="s">
        <v>664</v>
      </c>
      <c r="H1429" s="191"/>
      <c r="J1429">
        <v>-31051.23</v>
      </c>
      <c r="K1429"/>
      <c r="M1429" s="191">
        <f t="shared" si="60"/>
        <v>-3.105123E-3</v>
      </c>
      <c r="N1429" t="str">
        <f t="shared" si="61"/>
        <v>6</v>
      </c>
    </row>
    <row r="1430" spans="1:14">
      <c r="A1430" s="55" t="str">
        <f t="shared" si="62"/>
        <v>Y0AK6.3</v>
      </c>
      <c r="B1430" s="55">
        <v>6.3</v>
      </c>
      <c r="C1430" t="s">
        <v>2892</v>
      </c>
      <c r="D1430" t="s">
        <v>2892</v>
      </c>
      <c r="E1430" s="42">
        <v>44834</v>
      </c>
      <c r="F1430">
        <v>440485</v>
      </c>
      <c r="G1430" t="s">
        <v>2517</v>
      </c>
      <c r="H1430" s="191"/>
      <c r="J1430">
        <v>0</v>
      </c>
      <c r="K1430"/>
      <c r="M1430" s="191">
        <f t="shared" si="60"/>
        <v>0</v>
      </c>
      <c r="N1430" t="str">
        <f t="shared" si="61"/>
        <v>6</v>
      </c>
    </row>
    <row r="1431" spans="1:14">
      <c r="A1431" s="55" t="str">
        <f t="shared" si="62"/>
        <v>Y0AK6.3</v>
      </c>
      <c r="B1431" s="55">
        <v>6.3</v>
      </c>
      <c r="C1431" t="s">
        <v>2892</v>
      </c>
      <c r="D1431" t="s">
        <v>2892</v>
      </c>
      <c r="E1431" s="42">
        <v>44834</v>
      </c>
      <c r="F1431">
        <v>440509</v>
      </c>
      <c r="G1431" t="s">
        <v>2524</v>
      </c>
      <c r="H1431" s="191"/>
      <c r="J1431">
        <v>819009.84</v>
      </c>
      <c r="K1431"/>
      <c r="M1431" s="191">
        <f t="shared" si="60"/>
        <v>8.1900983999999996E-2</v>
      </c>
      <c r="N1431" t="str">
        <f t="shared" si="61"/>
        <v>6</v>
      </c>
    </row>
    <row r="1432" spans="1:14">
      <c r="A1432" s="55" t="str">
        <f t="shared" si="62"/>
        <v>Y0AL0</v>
      </c>
      <c r="B1432" s="55">
        <v>0</v>
      </c>
      <c r="C1432" t="s">
        <v>2964</v>
      </c>
      <c r="D1432" t="s">
        <v>2964</v>
      </c>
      <c r="E1432" s="42">
        <v>44834</v>
      </c>
      <c r="F1432">
        <v>102104</v>
      </c>
      <c r="G1432" t="s">
        <v>2007</v>
      </c>
      <c r="H1432" s="191"/>
      <c r="J1432">
        <v>18275454183.540001</v>
      </c>
      <c r="K1432"/>
      <c r="M1432" s="191">
        <f t="shared" si="60"/>
        <v>1827.545418354</v>
      </c>
      <c r="N1432" t="str">
        <f t="shared" si="61"/>
        <v>0</v>
      </c>
    </row>
    <row r="1433" spans="1:14">
      <c r="A1433" s="55" t="str">
        <f t="shared" si="62"/>
        <v>Y0AL0</v>
      </c>
      <c r="B1433" s="55">
        <v>0</v>
      </c>
      <c r="C1433" t="s">
        <v>2964</v>
      </c>
      <c r="D1433" t="s">
        <v>2964</v>
      </c>
      <c r="E1433" s="42">
        <v>44834</v>
      </c>
      <c r="F1433">
        <v>102105</v>
      </c>
      <c r="G1433" t="s">
        <v>2008</v>
      </c>
      <c r="H1433" s="191"/>
      <c r="J1433">
        <v>249367475</v>
      </c>
      <c r="K1433"/>
      <c r="M1433" s="191">
        <f t="shared" si="60"/>
        <v>24.936747499999999</v>
      </c>
      <c r="N1433" t="str">
        <f t="shared" si="61"/>
        <v>0</v>
      </c>
    </row>
    <row r="1434" spans="1:14">
      <c r="A1434" s="55" t="str">
        <f t="shared" si="62"/>
        <v>Y0AL0</v>
      </c>
      <c r="B1434" s="55">
        <v>0</v>
      </c>
      <c r="C1434" t="s">
        <v>2964</v>
      </c>
      <c r="D1434" t="s">
        <v>2964</v>
      </c>
      <c r="E1434" s="42">
        <v>44834</v>
      </c>
      <c r="F1434">
        <v>106101</v>
      </c>
      <c r="G1434" t="s">
        <v>2769</v>
      </c>
      <c r="H1434" s="191"/>
      <c r="J1434">
        <v>38135281.729999997</v>
      </c>
      <c r="K1434"/>
      <c r="M1434" s="191">
        <f t="shared" si="60"/>
        <v>3.8135281729999995</v>
      </c>
      <c r="N1434" t="str">
        <f t="shared" si="61"/>
        <v>0</v>
      </c>
    </row>
    <row r="1435" spans="1:14">
      <c r="A1435" s="55" t="str">
        <f t="shared" si="62"/>
        <v>Y0AL0</v>
      </c>
      <c r="B1435" s="55">
        <v>0</v>
      </c>
      <c r="C1435" t="s">
        <v>2964</v>
      </c>
      <c r="D1435" t="s">
        <v>2964</v>
      </c>
      <c r="E1435" s="42">
        <v>44834</v>
      </c>
      <c r="F1435">
        <v>106103</v>
      </c>
      <c r="G1435" t="s">
        <v>2783</v>
      </c>
      <c r="H1435" s="191"/>
      <c r="J1435">
        <v>2524954.84</v>
      </c>
      <c r="K1435"/>
      <c r="M1435" s="191">
        <f t="shared" si="60"/>
        <v>0.25249548399999999</v>
      </c>
      <c r="N1435" t="str">
        <f t="shared" si="61"/>
        <v>0</v>
      </c>
    </row>
    <row r="1436" spans="1:14">
      <c r="A1436" s="55" t="str">
        <f t="shared" si="62"/>
        <v>Y0AL0</v>
      </c>
      <c r="B1436" s="55">
        <v>0</v>
      </c>
      <c r="C1436" t="s">
        <v>2964</v>
      </c>
      <c r="D1436" t="s">
        <v>2964</v>
      </c>
      <c r="E1436" s="42">
        <v>44834</v>
      </c>
      <c r="F1436">
        <v>106106</v>
      </c>
      <c r="G1436" t="s">
        <v>2784</v>
      </c>
      <c r="H1436" s="191"/>
      <c r="J1436">
        <v>3631954</v>
      </c>
      <c r="K1436"/>
      <c r="M1436" s="191">
        <f t="shared" si="60"/>
        <v>0.3631954</v>
      </c>
      <c r="N1436" t="str">
        <f t="shared" si="61"/>
        <v>0</v>
      </c>
    </row>
    <row r="1437" spans="1:14">
      <c r="A1437" s="55" t="str">
        <f t="shared" si="62"/>
        <v>Y0AL0</v>
      </c>
      <c r="B1437" s="55">
        <v>0</v>
      </c>
      <c r="C1437" t="s">
        <v>2964</v>
      </c>
      <c r="D1437" t="s">
        <v>2964</v>
      </c>
      <c r="E1437" s="42">
        <v>44834</v>
      </c>
      <c r="F1437">
        <v>107106</v>
      </c>
      <c r="G1437" t="s">
        <v>2753</v>
      </c>
      <c r="H1437" s="191"/>
      <c r="J1437">
        <v>0.01</v>
      </c>
      <c r="K1437"/>
      <c r="M1437" s="191">
        <f t="shared" si="60"/>
        <v>1.0000000000000001E-9</v>
      </c>
      <c r="N1437" t="str">
        <f t="shared" si="61"/>
        <v>0</v>
      </c>
    </row>
    <row r="1438" spans="1:14">
      <c r="A1438" s="55" t="str">
        <f t="shared" si="62"/>
        <v>Y0AL0</v>
      </c>
      <c r="B1438" s="55">
        <v>0</v>
      </c>
      <c r="C1438" t="s">
        <v>2964</v>
      </c>
      <c r="D1438" t="s">
        <v>2964</v>
      </c>
      <c r="E1438" s="42">
        <v>44834</v>
      </c>
      <c r="F1438">
        <v>107140</v>
      </c>
      <c r="G1438" t="s">
        <v>2615</v>
      </c>
      <c r="H1438" s="191"/>
      <c r="J1438">
        <v>4999997136</v>
      </c>
      <c r="K1438"/>
      <c r="M1438" s="191">
        <f t="shared" si="60"/>
        <v>499.99971360000001</v>
      </c>
      <c r="N1438" t="str">
        <f t="shared" si="61"/>
        <v>0</v>
      </c>
    </row>
    <row r="1439" spans="1:14">
      <c r="A1439" s="55" t="str">
        <f t="shared" si="62"/>
        <v>Y0AL0</v>
      </c>
      <c r="B1439" s="55">
        <v>0</v>
      </c>
      <c r="C1439" t="s">
        <v>2964</v>
      </c>
      <c r="D1439" t="s">
        <v>2964</v>
      </c>
      <c r="E1439" s="42">
        <v>44834</v>
      </c>
      <c r="F1439">
        <v>111116</v>
      </c>
      <c r="G1439" t="s">
        <v>2616</v>
      </c>
      <c r="H1439" s="191"/>
      <c r="J1439">
        <v>830303.14</v>
      </c>
      <c r="K1439"/>
      <c r="M1439" s="191">
        <f t="shared" si="60"/>
        <v>8.3030314000000008E-2</v>
      </c>
      <c r="N1439" t="str">
        <f t="shared" si="61"/>
        <v>0</v>
      </c>
    </row>
    <row r="1440" spans="1:14">
      <c r="A1440" s="55" t="str">
        <f t="shared" si="62"/>
        <v>Y0AL0</v>
      </c>
      <c r="B1440" s="55">
        <v>0</v>
      </c>
      <c r="C1440" t="s">
        <v>2964</v>
      </c>
      <c r="D1440" t="s">
        <v>2964</v>
      </c>
      <c r="E1440" s="42">
        <v>44834</v>
      </c>
      <c r="F1440">
        <v>111126</v>
      </c>
      <c r="G1440" t="s">
        <v>2022</v>
      </c>
      <c r="H1440" s="191"/>
      <c r="J1440">
        <v>2967939.52</v>
      </c>
      <c r="K1440"/>
      <c r="M1440" s="191">
        <f t="shared" si="60"/>
        <v>0.29679395200000003</v>
      </c>
      <c r="N1440" t="str">
        <f t="shared" si="61"/>
        <v>0</v>
      </c>
    </row>
    <row r="1441" spans="1:14">
      <c r="A1441" s="55" t="str">
        <f t="shared" si="62"/>
        <v>Y0AL0</v>
      </c>
      <c r="B1441" s="55">
        <v>0</v>
      </c>
      <c r="C1441" t="s">
        <v>2964</v>
      </c>
      <c r="D1441" t="s">
        <v>2964</v>
      </c>
      <c r="E1441" s="42">
        <v>44834</v>
      </c>
      <c r="F1441">
        <v>111127</v>
      </c>
      <c r="G1441" t="s">
        <v>2023</v>
      </c>
      <c r="H1441" s="191"/>
      <c r="J1441">
        <v>158130</v>
      </c>
      <c r="K1441"/>
      <c r="M1441" s="191">
        <f t="shared" si="60"/>
        <v>1.5813000000000001E-2</v>
      </c>
      <c r="N1441" t="str">
        <f t="shared" si="61"/>
        <v>0</v>
      </c>
    </row>
    <row r="1442" spans="1:14">
      <c r="A1442" s="55" t="str">
        <f t="shared" si="62"/>
        <v>Y0AL0</v>
      </c>
      <c r="B1442" s="55">
        <v>0</v>
      </c>
      <c r="C1442" t="s">
        <v>2964</v>
      </c>
      <c r="D1442" t="s">
        <v>2964</v>
      </c>
      <c r="E1442" s="42">
        <v>44834</v>
      </c>
      <c r="F1442">
        <v>111137</v>
      </c>
      <c r="G1442" t="s">
        <v>2027</v>
      </c>
      <c r="H1442" s="191"/>
      <c r="J1442">
        <v>0.01</v>
      </c>
      <c r="K1442"/>
      <c r="M1442" s="191">
        <f t="shared" si="60"/>
        <v>1.0000000000000001E-9</v>
      </c>
      <c r="N1442" t="str">
        <f t="shared" si="61"/>
        <v>0</v>
      </c>
    </row>
    <row r="1443" spans="1:14">
      <c r="A1443" s="55" t="str">
        <f t="shared" si="62"/>
        <v>Y0AL0</v>
      </c>
      <c r="B1443" s="55">
        <v>0</v>
      </c>
      <c r="C1443" t="s">
        <v>2964</v>
      </c>
      <c r="D1443" t="s">
        <v>2964</v>
      </c>
      <c r="E1443" s="42">
        <v>44834</v>
      </c>
      <c r="F1443">
        <v>111181</v>
      </c>
      <c r="G1443" t="s">
        <v>2028</v>
      </c>
      <c r="H1443" s="191"/>
      <c r="J1443">
        <v>452688.15</v>
      </c>
      <c r="K1443"/>
      <c r="M1443" s="191">
        <f t="shared" si="60"/>
        <v>4.5268815000000004E-2</v>
      </c>
      <c r="N1443" t="str">
        <f t="shared" si="61"/>
        <v>0</v>
      </c>
    </row>
    <row r="1444" spans="1:14">
      <c r="A1444" s="55" t="str">
        <f t="shared" si="62"/>
        <v>Y0AL0</v>
      </c>
      <c r="B1444" s="55">
        <v>0</v>
      </c>
      <c r="C1444" t="s">
        <v>2964</v>
      </c>
      <c r="D1444" t="s">
        <v>2964</v>
      </c>
      <c r="E1444" s="42">
        <v>44834</v>
      </c>
      <c r="F1444">
        <v>111182</v>
      </c>
      <c r="G1444" t="s">
        <v>2029</v>
      </c>
      <c r="H1444" s="191"/>
      <c r="J1444">
        <v>97463.19</v>
      </c>
      <c r="K1444"/>
      <c r="M1444" s="191">
        <f t="shared" si="60"/>
        <v>9.7463189999999998E-3</v>
      </c>
      <c r="N1444" t="str">
        <f t="shared" si="61"/>
        <v>0</v>
      </c>
    </row>
    <row r="1445" spans="1:14">
      <c r="A1445" s="55" t="str">
        <f t="shared" si="62"/>
        <v>Y0AL0</v>
      </c>
      <c r="B1445" s="55">
        <v>0</v>
      </c>
      <c r="C1445" t="s">
        <v>2964</v>
      </c>
      <c r="D1445" t="s">
        <v>2964</v>
      </c>
      <c r="E1445" s="42">
        <v>44834</v>
      </c>
      <c r="F1445">
        <v>111183</v>
      </c>
      <c r="G1445" t="s">
        <v>2030</v>
      </c>
      <c r="H1445" s="191"/>
      <c r="J1445">
        <v>2846.15</v>
      </c>
      <c r="K1445"/>
      <c r="M1445" s="191">
        <f t="shared" si="60"/>
        <v>2.84615E-4</v>
      </c>
      <c r="N1445" t="str">
        <f t="shared" si="61"/>
        <v>0</v>
      </c>
    </row>
    <row r="1446" spans="1:14">
      <c r="A1446" s="55" t="str">
        <f t="shared" si="62"/>
        <v>Y0AL0</v>
      </c>
      <c r="B1446" s="55">
        <v>0</v>
      </c>
      <c r="C1446" t="s">
        <v>2964</v>
      </c>
      <c r="D1446" t="s">
        <v>2964</v>
      </c>
      <c r="E1446" s="42">
        <v>44834</v>
      </c>
      <c r="F1446">
        <v>111184</v>
      </c>
      <c r="G1446" t="s">
        <v>2031</v>
      </c>
      <c r="H1446" s="191"/>
      <c r="J1446">
        <v>27959.06</v>
      </c>
      <c r="K1446"/>
      <c r="M1446" s="191">
        <f t="shared" si="60"/>
        <v>2.7959060000000003E-3</v>
      </c>
      <c r="N1446" t="str">
        <f t="shared" si="61"/>
        <v>0</v>
      </c>
    </row>
    <row r="1447" spans="1:14">
      <c r="A1447" s="55" t="str">
        <f t="shared" si="62"/>
        <v>Y0AL0</v>
      </c>
      <c r="B1447" s="55">
        <v>0</v>
      </c>
      <c r="C1447" t="s">
        <v>2964</v>
      </c>
      <c r="D1447" t="s">
        <v>2964</v>
      </c>
      <c r="E1447" s="42">
        <v>44834</v>
      </c>
      <c r="F1447">
        <v>111220</v>
      </c>
      <c r="G1447" t="s">
        <v>2655</v>
      </c>
      <c r="H1447" s="191"/>
      <c r="J1447">
        <v>71117482.579999998</v>
      </c>
      <c r="K1447"/>
      <c r="M1447" s="191">
        <f t="shared" si="60"/>
        <v>7.1117482579999995</v>
      </c>
      <c r="N1447" t="str">
        <f t="shared" si="61"/>
        <v>0</v>
      </c>
    </row>
    <row r="1448" spans="1:14">
      <c r="A1448" s="55" t="str">
        <f t="shared" si="62"/>
        <v>Y0AL0</v>
      </c>
      <c r="B1448" s="55">
        <v>0</v>
      </c>
      <c r="C1448" t="s">
        <v>2964</v>
      </c>
      <c r="D1448" t="s">
        <v>2964</v>
      </c>
      <c r="E1448" s="42">
        <v>44834</v>
      </c>
      <c r="F1448">
        <v>111221</v>
      </c>
      <c r="G1448" t="s">
        <v>2656</v>
      </c>
      <c r="H1448" s="191"/>
      <c r="J1448">
        <v>-71117482.579999998</v>
      </c>
      <c r="K1448"/>
      <c r="M1448" s="191">
        <f t="shared" si="60"/>
        <v>-7.1117482579999995</v>
      </c>
      <c r="N1448" t="str">
        <f t="shared" si="61"/>
        <v>0</v>
      </c>
    </row>
    <row r="1449" spans="1:14">
      <c r="A1449" s="55" t="str">
        <f t="shared" si="62"/>
        <v>Y0AL0</v>
      </c>
      <c r="B1449" s="55">
        <v>0</v>
      </c>
      <c r="C1449" t="s">
        <v>2964</v>
      </c>
      <c r="D1449" t="s">
        <v>2964</v>
      </c>
      <c r="E1449" s="42">
        <v>44834</v>
      </c>
      <c r="F1449">
        <v>141280</v>
      </c>
      <c r="G1449" t="s">
        <v>2036</v>
      </c>
      <c r="H1449" s="191"/>
      <c r="J1449">
        <v>299994.2</v>
      </c>
      <c r="K1449"/>
      <c r="M1449" s="191">
        <f t="shared" si="60"/>
        <v>2.9999420000000002E-2</v>
      </c>
      <c r="N1449" t="str">
        <f t="shared" si="61"/>
        <v>0</v>
      </c>
    </row>
    <row r="1450" spans="1:14">
      <c r="A1450" s="55" t="str">
        <f t="shared" si="62"/>
        <v>Y0AL0</v>
      </c>
      <c r="B1450" s="55">
        <v>0</v>
      </c>
      <c r="C1450" t="s">
        <v>2964</v>
      </c>
      <c r="D1450" t="s">
        <v>2964</v>
      </c>
      <c r="E1450" s="42">
        <v>44834</v>
      </c>
      <c r="F1450">
        <v>141366</v>
      </c>
      <c r="G1450" t="s">
        <v>2857</v>
      </c>
      <c r="H1450" s="191"/>
      <c r="J1450">
        <v>1216.6300000000001</v>
      </c>
      <c r="K1450"/>
      <c r="M1450" s="191">
        <f t="shared" si="60"/>
        <v>1.2166300000000002E-4</v>
      </c>
      <c r="N1450" t="str">
        <f t="shared" si="61"/>
        <v>0</v>
      </c>
    </row>
    <row r="1451" spans="1:14">
      <c r="A1451" s="55" t="str">
        <f t="shared" si="62"/>
        <v>Y0AL0</v>
      </c>
      <c r="B1451" s="55">
        <v>0</v>
      </c>
      <c r="C1451" t="s">
        <v>2964</v>
      </c>
      <c r="D1451" t="s">
        <v>2964</v>
      </c>
      <c r="E1451" s="42">
        <v>44834</v>
      </c>
      <c r="F1451">
        <v>141379</v>
      </c>
      <c r="G1451" t="s">
        <v>2961</v>
      </c>
      <c r="H1451" s="191"/>
      <c r="J1451">
        <v>0</v>
      </c>
      <c r="K1451"/>
      <c r="M1451" s="191">
        <f t="shared" si="60"/>
        <v>0</v>
      </c>
      <c r="N1451" t="str">
        <f t="shared" si="61"/>
        <v>0</v>
      </c>
    </row>
    <row r="1452" spans="1:14">
      <c r="A1452" s="55" t="str">
        <f t="shared" si="62"/>
        <v>Y0AL0</v>
      </c>
      <c r="B1452" s="55">
        <v>0</v>
      </c>
      <c r="C1452" t="s">
        <v>2964</v>
      </c>
      <c r="D1452" t="s">
        <v>2964</v>
      </c>
      <c r="E1452" s="42">
        <v>44834</v>
      </c>
      <c r="F1452">
        <v>141382</v>
      </c>
      <c r="G1452" t="s">
        <v>2052</v>
      </c>
      <c r="H1452" s="191"/>
      <c r="J1452">
        <v>0</v>
      </c>
      <c r="K1452"/>
      <c r="M1452" s="191">
        <f t="shared" si="60"/>
        <v>0</v>
      </c>
      <c r="N1452" t="str">
        <f t="shared" si="61"/>
        <v>0</v>
      </c>
    </row>
    <row r="1453" spans="1:14">
      <c r="A1453" s="55" t="str">
        <f t="shared" si="62"/>
        <v>Y0AL0</v>
      </c>
      <c r="B1453" s="55">
        <v>0</v>
      </c>
      <c r="C1453" t="s">
        <v>2964</v>
      </c>
      <c r="D1453" t="s">
        <v>2964</v>
      </c>
      <c r="E1453" s="42">
        <v>44834</v>
      </c>
      <c r="F1453">
        <v>141398</v>
      </c>
      <c r="G1453" t="s">
        <v>2911</v>
      </c>
      <c r="H1453" s="191"/>
      <c r="J1453">
        <v>0</v>
      </c>
      <c r="K1453"/>
      <c r="M1453" s="191">
        <f t="shared" ref="M1453:M1516" si="63">J1453/10000000</f>
        <v>0</v>
      </c>
      <c r="N1453" t="str">
        <f t="shared" si="61"/>
        <v>0</v>
      </c>
    </row>
    <row r="1454" spans="1:14">
      <c r="A1454" s="55" t="str">
        <f t="shared" si="62"/>
        <v>Y0AL0</v>
      </c>
      <c r="B1454" s="55">
        <v>0</v>
      </c>
      <c r="C1454" t="s">
        <v>2964</v>
      </c>
      <c r="D1454" t="s">
        <v>2964</v>
      </c>
      <c r="E1454" s="42">
        <v>44834</v>
      </c>
      <c r="F1454">
        <v>141399</v>
      </c>
      <c r="G1454" t="s">
        <v>2912</v>
      </c>
      <c r="H1454" s="191"/>
      <c r="J1454">
        <v>0</v>
      </c>
      <c r="K1454"/>
      <c r="M1454" s="191">
        <f t="shared" si="63"/>
        <v>0</v>
      </c>
      <c r="N1454" t="str">
        <f t="shared" ref="N1454:N1517" si="64">LEFT(B1454,1)</f>
        <v>0</v>
      </c>
    </row>
    <row r="1455" spans="1:14">
      <c r="A1455" s="55" t="str">
        <f t="shared" si="62"/>
        <v>Y0AL0</v>
      </c>
      <c r="B1455" s="55">
        <v>0</v>
      </c>
      <c r="C1455" t="s">
        <v>2964</v>
      </c>
      <c r="D1455" t="s">
        <v>2964</v>
      </c>
      <c r="E1455" s="42">
        <v>44834</v>
      </c>
      <c r="F1455">
        <v>141524</v>
      </c>
      <c r="G1455" t="s">
        <v>2061</v>
      </c>
      <c r="H1455" s="191"/>
      <c r="J1455">
        <v>0</v>
      </c>
      <c r="K1455"/>
      <c r="M1455" s="191">
        <f t="shared" si="63"/>
        <v>0</v>
      </c>
      <c r="N1455" t="str">
        <f t="shared" si="64"/>
        <v>0</v>
      </c>
    </row>
    <row r="1456" spans="1:14">
      <c r="A1456" s="55" t="str">
        <f t="shared" si="62"/>
        <v>Y0AL0</v>
      </c>
      <c r="B1456" s="55">
        <v>0</v>
      </c>
      <c r="C1456" t="s">
        <v>2964</v>
      </c>
      <c r="D1456" t="s">
        <v>2964</v>
      </c>
      <c r="E1456" s="42">
        <v>44834</v>
      </c>
      <c r="F1456">
        <v>141627</v>
      </c>
      <c r="G1456" t="s">
        <v>2072</v>
      </c>
      <c r="H1456" s="191"/>
      <c r="J1456">
        <v>0</v>
      </c>
      <c r="K1456"/>
      <c r="M1456" s="191">
        <f t="shared" si="63"/>
        <v>0</v>
      </c>
      <c r="N1456" t="str">
        <f t="shared" si="64"/>
        <v>0</v>
      </c>
    </row>
    <row r="1457" spans="1:14">
      <c r="A1457" s="55" t="str">
        <f t="shared" si="62"/>
        <v>Y0AL0</v>
      </c>
      <c r="B1457" s="55">
        <v>0</v>
      </c>
      <c r="C1457" t="s">
        <v>2964</v>
      </c>
      <c r="D1457" t="s">
        <v>2964</v>
      </c>
      <c r="E1457" s="42">
        <v>44834</v>
      </c>
      <c r="F1457">
        <v>141653</v>
      </c>
      <c r="G1457" t="s">
        <v>2074</v>
      </c>
      <c r="H1457" s="191"/>
      <c r="J1457">
        <v>0</v>
      </c>
      <c r="K1457"/>
      <c r="M1457" s="191">
        <f t="shared" si="63"/>
        <v>0</v>
      </c>
      <c r="N1457" t="str">
        <f t="shared" si="64"/>
        <v>0</v>
      </c>
    </row>
    <row r="1458" spans="1:14">
      <c r="A1458" s="55" t="str">
        <f t="shared" si="62"/>
        <v>Y0AL0</v>
      </c>
      <c r="B1458" s="55">
        <v>0</v>
      </c>
      <c r="C1458" t="s">
        <v>2964</v>
      </c>
      <c r="D1458" t="s">
        <v>2964</v>
      </c>
      <c r="E1458" s="42">
        <v>44834</v>
      </c>
      <c r="F1458">
        <v>141679</v>
      </c>
      <c r="G1458" t="s">
        <v>2075</v>
      </c>
      <c r="H1458" s="191"/>
      <c r="J1458">
        <v>0</v>
      </c>
      <c r="K1458"/>
      <c r="M1458" s="191">
        <f t="shared" si="63"/>
        <v>0</v>
      </c>
      <c r="N1458" t="str">
        <f t="shared" si="64"/>
        <v>0</v>
      </c>
    </row>
    <row r="1459" spans="1:14">
      <c r="A1459" s="55" t="str">
        <f t="shared" si="62"/>
        <v>Y0AL0</v>
      </c>
      <c r="B1459" s="55">
        <v>0</v>
      </c>
      <c r="C1459" t="s">
        <v>2964</v>
      </c>
      <c r="D1459" t="s">
        <v>2964</v>
      </c>
      <c r="E1459" s="42">
        <v>44834</v>
      </c>
      <c r="F1459">
        <v>141744</v>
      </c>
      <c r="G1459" t="s">
        <v>2087</v>
      </c>
      <c r="H1459" s="191"/>
      <c r="J1459">
        <v>0.3</v>
      </c>
      <c r="K1459"/>
      <c r="M1459" s="191">
        <f t="shared" si="63"/>
        <v>2.9999999999999997E-8</v>
      </c>
      <c r="N1459" t="str">
        <f t="shared" si="64"/>
        <v>0</v>
      </c>
    </row>
    <row r="1460" spans="1:14">
      <c r="A1460" s="55" t="str">
        <f t="shared" si="62"/>
        <v>Y0AL0</v>
      </c>
      <c r="B1460" s="55">
        <v>0</v>
      </c>
      <c r="C1460" t="s">
        <v>2964</v>
      </c>
      <c r="D1460" t="s">
        <v>2964</v>
      </c>
      <c r="E1460" s="42">
        <v>44834</v>
      </c>
      <c r="F1460">
        <v>141785</v>
      </c>
      <c r="G1460" t="s">
        <v>2918</v>
      </c>
      <c r="H1460" s="191"/>
      <c r="J1460">
        <v>1800000</v>
      </c>
      <c r="K1460"/>
      <c r="M1460" s="191">
        <f t="shared" si="63"/>
        <v>0.18</v>
      </c>
      <c r="N1460" t="str">
        <f t="shared" si="64"/>
        <v>0</v>
      </c>
    </row>
    <row r="1461" spans="1:14">
      <c r="A1461" s="55" t="str">
        <f t="shared" si="62"/>
        <v>Y0AL0</v>
      </c>
      <c r="B1461" s="55">
        <v>0</v>
      </c>
      <c r="C1461" t="s">
        <v>2964</v>
      </c>
      <c r="D1461" t="s">
        <v>2964</v>
      </c>
      <c r="E1461" s="42">
        <v>44834</v>
      </c>
      <c r="F1461">
        <v>142036</v>
      </c>
      <c r="G1461" t="s">
        <v>2127</v>
      </c>
      <c r="H1461" s="191"/>
      <c r="J1461">
        <v>10000</v>
      </c>
      <c r="K1461"/>
      <c r="M1461" s="191">
        <f t="shared" si="63"/>
        <v>1E-3</v>
      </c>
      <c r="N1461" t="str">
        <f t="shared" si="64"/>
        <v>0</v>
      </c>
    </row>
    <row r="1462" spans="1:14">
      <c r="A1462" s="55" t="str">
        <f t="shared" si="62"/>
        <v>Y0AL0</v>
      </c>
      <c r="B1462" s="55">
        <v>0</v>
      </c>
      <c r="C1462" t="s">
        <v>2964</v>
      </c>
      <c r="D1462" t="s">
        <v>2964</v>
      </c>
      <c r="E1462" s="42">
        <v>44834</v>
      </c>
      <c r="F1462">
        <v>142038</v>
      </c>
      <c r="G1462" t="s">
        <v>2128</v>
      </c>
      <c r="H1462" s="191"/>
      <c r="J1462">
        <v>0</v>
      </c>
      <c r="K1462"/>
      <c r="M1462" s="191">
        <f t="shared" si="63"/>
        <v>0</v>
      </c>
      <c r="N1462" t="str">
        <f t="shared" si="64"/>
        <v>0</v>
      </c>
    </row>
    <row r="1463" spans="1:14">
      <c r="A1463" s="55" t="str">
        <f t="shared" si="62"/>
        <v>Y0AL0</v>
      </c>
      <c r="B1463" s="55">
        <v>0</v>
      </c>
      <c r="C1463" t="s">
        <v>2964</v>
      </c>
      <c r="D1463" t="s">
        <v>2964</v>
      </c>
      <c r="E1463" s="42">
        <v>44834</v>
      </c>
      <c r="F1463">
        <v>142041</v>
      </c>
      <c r="G1463" t="s">
        <v>2130</v>
      </c>
      <c r="H1463" s="191"/>
      <c r="J1463">
        <v>0</v>
      </c>
      <c r="K1463"/>
      <c r="M1463" s="191">
        <f t="shared" si="63"/>
        <v>0</v>
      </c>
      <c r="N1463" t="str">
        <f t="shared" si="64"/>
        <v>0</v>
      </c>
    </row>
    <row r="1464" spans="1:14">
      <c r="A1464" s="55" t="str">
        <f t="shared" si="62"/>
        <v>Y0AL0</v>
      </c>
      <c r="B1464" s="55">
        <v>0</v>
      </c>
      <c r="C1464" t="s">
        <v>2964</v>
      </c>
      <c r="D1464" t="s">
        <v>2964</v>
      </c>
      <c r="E1464" s="42">
        <v>44834</v>
      </c>
      <c r="F1464">
        <v>142042</v>
      </c>
      <c r="G1464" t="s">
        <v>2131</v>
      </c>
      <c r="H1464" s="191"/>
      <c r="J1464">
        <v>0.09</v>
      </c>
      <c r="K1464"/>
      <c r="M1464" s="191">
        <f t="shared" si="63"/>
        <v>8.9999999999999995E-9</v>
      </c>
      <c r="N1464" t="str">
        <f t="shared" si="64"/>
        <v>0</v>
      </c>
    </row>
    <row r="1465" spans="1:14">
      <c r="A1465" s="55" t="str">
        <f t="shared" si="62"/>
        <v>Y0AL0</v>
      </c>
      <c r="B1465" s="55">
        <v>0</v>
      </c>
      <c r="C1465" t="s">
        <v>2964</v>
      </c>
      <c r="D1465" t="s">
        <v>2964</v>
      </c>
      <c r="E1465" s="42">
        <v>44834</v>
      </c>
      <c r="F1465">
        <v>142044</v>
      </c>
      <c r="G1465" t="s">
        <v>2132</v>
      </c>
      <c r="H1465" s="191"/>
      <c r="J1465">
        <v>0</v>
      </c>
      <c r="K1465"/>
      <c r="M1465" s="191">
        <f t="shared" si="63"/>
        <v>0</v>
      </c>
      <c r="N1465" t="str">
        <f t="shared" si="64"/>
        <v>0</v>
      </c>
    </row>
    <row r="1466" spans="1:14">
      <c r="A1466" s="55" t="e">
        <f t="shared" si="62"/>
        <v>#N/A</v>
      </c>
      <c r="B1466" s="55" t="e">
        <v>#N/A</v>
      </c>
      <c r="C1466" t="s">
        <v>2964</v>
      </c>
      <c r="D1466" t="s">
        <v>2964</v>
      </c>
      <c r="E1466" s="42">
        <v>44834</v>
      </c>
      <c r="F1466">
        <v>142077</v>
      </c>
      <c r="G1466" t="s">
        <v>2913</v>
      </c>
      <c r="H1466" s="191"/>
      <c r="J1466">
        <v>71885.63</v>
      </c>
      <c r="K1466"/>
      <c r="M1466" s="191">
        <f t="shared" si="63"/>
        <v>7.1885630000000002E-3</v>
      </c>
      <c r="N1466" t="e">
        <f t="shared" si="64"/>
        <v>#N/A</v>
      </c>
    </row>
    <row r="1467" spans="1:14">
      <c r="A1467" s="55" t="str">
        <f t="shared" si="62"/>
        <v>Y0AL0</v>
      </c>
      <c r="B1467" s="55">
        <v>0</v>
      </c>
      <c r="C1467" t="s">
        <v>2964</v>
      </c>
      <c r="D1467" t="s">
        <v>2964</v>
      </c>
      <c r="E1467" s="42">
        <v>44834</v>
      </c>
      <c r="F1467">
        <v>160112</v>
      </c>
      <c r="G1467" t="s">
        <v>2622</v>
      </c>
      <c r="H1467" s="191"/>
      <c r="J1467">
        <v>0</v>
      </c>
      <c r="K1467"/>
      <c r="M1467" s="191">
        <f t="shared" si="63"/>
        <v>0</v>
      </c>
      <c r="N1467" t="str">
        <f t="shared" si="64"/>
        <v>0</v>
      </c>
    </row>
    <row r="1468" spans="1:14">
      <c r="A1468" s="55" t="str">
        <f t="shared" si="62"/>
        <v>Y0AL0</v>
      </c>
      <c r="B1468" s="55">
        <v>0</v>
      </c>
      <c r="C1468" t="s">
        <v>2964</v>
      </c>
      <c r="D1468" t="s">
        <v>2964</v>
      </c>
      <c r="E1468" s="42">
        <v>44834</v>
      </c>
      <c r="F1468">
        <v>160118</v>
      </c>
      <c r="G1468" t="s">
        <v>2152</v>
      </c>
      <c r="H1468" s="191"/>
      <c r="J1468">
        <v>0</v>
      </c>
      <c r="K1468"/>
      <c r="M1468" s="191">
        <f t="shared" si="63"/>
        <v>0</v>
      </c>
      <c r="N1468" t="str">
        <f t="shared" si="64"/>
        <v>0</v>
      </c>
    </row>
    <row r="1469" spans="1:14">
      <c r="A1469" s="55" t="str">
        <f t="shared" si="62"/>
        <v>Y0AL0</v>
      </c>
      <c r="B1469" s="55">
        <v>0</v>
      </c>
      <c r="C1469" t="s">
        <v>2964</v>
      </c>
      <c r="D1469" t="s">
        <v>2964</v>
      </c>
      <c r="E1469" s="42">
        <v>44834</v>
      </c>
      <c r="F1469">
        <v>160202</v>
      </c>
      <c r="G1469" t="s">
        <v>2158</v>
      </c>
      <c r="H1469" s="191"/>
      <c r="J1469">
        <v>0</v>
      </c>
      <c r="K1469"/>
      <c r="M1469" s="191">
        <f t="shared" si="63"/>
        <v>0</v>
      </c>
      <c r="N1469" t="str">
        <f t="shared" si="64"/>
        <v>0</v>
      </c>
    </row>
    <row r="1470" spans="1:14">
      <c r="A1470" s="55" t="str">
        <f t="shared" si="62"/>
        <v>Y0AL0</v>
      </c>
      <c r="B1470" s="55">
        <v>0</v>
      </c>
      <c r="C1470" t="s">
        <v>2964</v>
      </c>
      <c r="D1470" t="s">
        <v>2964</v>
      </c>
      <c r="E1470" s="42">
        <v>44834</v>
      </c>
      <c r="F1470">
        <v>160206</v>
      </c>
      <c r="G1470" t="s">
        <v>2159</v>
      </c>
      <c r="H1470" s="191"/>
      <c r="J1470">
        <v>-15.73</v>
      </c>
      <c r="K1470"/>
      <c r="M1470" s="191">
        <f t="shared" si="63"/>
        <v>-1.573E-6</v>
      </c>
      <c r="N1470" t="str">
        <f t="shared" si="64"/>
        <v>0</v>
      </c>
    </row>
    <row r="1471" spans="1:14">
      <c r="A1471" s="55" t="str">
        <f t="shared" si="62"/>
        <v>Y0AL0</v>
      </c>
      <c r="B1471" s="55">
        <v>0</v>
      </c>
      <c r="C1471" t="s">
        <v>2964</v>
      </c>
      <c r="D1471" t="s">
        <v>2964</v>
      </c>
      <c r="E1471" s="42">
        <v>44834</v>
      </c>
      <c r="F1471">
        <v>160207</v>
      </c>
      <c r="G1471" t="s">
        <v>2160</v>
      </c>
      <c r="H1471" s="191"/>
      <c r="J1471">
        <v>0</v>
      </c>
      <c r="K1471"/>
      <c r="M1471" s="191">
        <f t="shared" si="63"/>
        <v>0</v>
      </c>
      <c r="N1471" t="str">
        <f t="shared" si="64"/>
        <v>0</v>
      </c>
    </row>
    <row r="1472" spans="1:14">
      <c r="A1472" s="55" t="str">
        <f t="shared" si="62"/>
        <v>Y0AL0</v>
      </c>
      <c r="B1472" s="55">
        <v>0</v>
      </c>
      <c r="C1472" t="s">
        <v>2964</v>
      </c>
      <c r="D1472" t="s">
        <v>2964</v>
      </c>
      <c r="E1472" s="42">
        <v>44834</v>
      </c>
      <c r="F1472">
        <v>170120</v>
      </c>
      <c r="G1472" t="s">
        <v>2165</v>
      </c>
      <c r="H1472" s="191"/>
      <c r="J1472">
        <v>-2355</v>
      </c>
      <c r="K1472"/>
      <c r="M1472" s="191">
        <f t="shared" si="63"/>
        <v>-2.3550000000000001E-4</v>
      </c>
      <c r="N1472" t="str">
        <f t="shared" si="64"/>
        <v>0</v>
      </c>
    </row>
    <row r="1473" spans="1:14">
      <c r="A1473" s="55" t="str">
        <f t="shared" ref="A1473:A1536" si="65">C1473&amp;B1473</f>
        <v>Y0AL1.2</v>
      </c>
      <c r="B1473" s="55">
        <v>1.2</v>
      </c>
      <c r="C1473" t="s">
        <v>2964</v>
      </c>
      <c r="D1473" t="s">
        <v>2964</v>
      </c>
      <c r="E1473" s="42">
        <v>44834</v>
      </c>
      <c r="F1473">
        <v>201171</v>
      </c>
      <c r="G1473" t="s">
        <v>2177</v>
      </c>
      <c r="H1473" s="191"/>
      <c r="J1473">
        <v>1.02</v>
      </c>
      <c r="K1473"/>
      <c r="M1473" s="191">
        <f t="shared" si="63"/>
        <v>1.02E-7</v>
      </c>
      <c r="N1473" t="str">
        <f t="shared" si="64"/>
        <v>1</v>
      </c>
    </row>
    <row r="1474" spans="1:14">
      <c r="A1474" s="55" t="str">
        <f t="shared" si="65"/>
        <v>Y0AL1.2</v>
      </c>
      <c r="B1474" s="55">
        <v>1.2</v>
      </c>
      <c r="C1474" t="s">
        <v>2964</v>
      </c>
      <c r="D1474" t="s">
        <v>2964</v>
      </c>
      <c r="E1474" s="42">
        <v>44834</v>
      </c>
      <c r="F1474">
        <v>201182</v>
      </c>
      <c r="G1474" t="s">
        <v>2182</v>
      </c>
      <c r="H1474" s="191"/>
      <c r="J1474">
        <v>0.69</v>
      </c>
      <c r="K1474"/>
      <c r="M1474" s="191">
        <f t="shared" si="63"/>
        <v>6.8999999999999996E-8</v>
      </c>
      <c r="N1474" t="str">
        <f t="shared" si="64"/>
        <v>1</v>
      </c>
    </row>
    <row r="1475" spans="1:14">
      <c r="A1475" s="55" t="str">
        <f t="shared" si="65"/>
        <v>Y0AL0</v>
      </c>
      <c r="B1475" s="55">
        <v>0</v>
      </c>
      <c r="C1475" t="s">
        <v>2964</v>
      </c>
      <c r="D1475" t="s">
        <v>2964</v>
      </c>
      <c r="E1475" s="42">
        <v>44834</v>
      </c>
      <c r="F1475">
        <v>201187</v>
      </c>
      <c r="G1475" t="s">
        <v>2184</v>
      </c>
      <c r="H1475" s="191"/>
      <c r="J1475">
        <v>5.19</v>
      </c>
      <c r="K1475"/>
      <c r="M1475" s="191">
        <f t="shared" si="63"/>
        <v>5.1900000000000003E-7</v>
      </c>
      <c r="N1475" t="str">
        <f t="shared" si="64"/>
        <v>0</v>
      </c>
    </row>
    <row r="1476" spans="1:14">
      <c r="A1476" s="55" t="str">
        <f t="shared" si="65"/>
        <v>Y0AL0</v>
      </c>
      <c r="B1476" s="55">
        <v>0</v>
      </c>
      <c r="C1476" t="s">
        <v>2964</v>
      </c>
      <c r="D1476" t="s">
        <v>2964</v>
      </c>
      <c r="E1476" s="42">
        <v>44834</v>
      </c>
      <c r="F1476">
        <v>201192</v>
      </c>
      <c r="G1476" t="s">
        <v>2188</v>
      </c>
      <c r="H1476" s="191"/>
      <c r="J1476">
        <v>1.24</v>
      </c>
      <c r="K1476"/>
      <c r="M1476" s="191">
        <f t="shared" si="63"/>
        <v>1.24E-7</v>
      </c>
      <c r="N1476" t="str">
        <f t="shared" si="64"/>
        <v>0</v>
      </c>
    </row>
    <row r="1477" spans="1:14">
      <c r="A1477" s="55" t="str">
        <f t="shared" si="65"/>
        <v>Y0AL0</v>
      </c>
      <c r="B1477" s="55">
        <v>0</v>
      </c>
      <c r="C1477" t="s">
        <v>2964</v>
      </c>
      <c r="D1477" t="s">
        <v>2964</v>
      </c>
      <c r="E1477" s="42">
        <v>44834</v>
      </c>
      <c r="F1477">
        <v>201193</v>
      </c>
      <c r="G1477" t="s">
        <v>2189</v>
      </c>
      <c r="H1477" s="191"/>
      <c r="J1477">
        <v>1.1100000000000001</v>
      </c>
      <c r="K1477"/>
      <c r="M1477" s="191">
        <f t="shared" si="63"/>
        <v>1.1100000000000001E-7</v>
      </c>
      <c r="N1477" t="str">
        <f t="shared" si="64"/>
        <v>0</v>
      </c>
    </row>
    <row r="1478" spans="1:14">
      <c r="A1478" s="55" t="str">
        <f t="shared" si="65"/>
        <v>Y0AL0</v>
      </c>
      <c r="B1478" s="55">
        <v>0</v>
      </c>
      <c r="C1478" t="s">
        <v>2964</v>
      </c>
      <c r="D1478" t="s">
        <v>2964</v>
      </c>
      <c r="E1478" s="42">
        <v>44834</v>
      </c>
      <c r="F1478">
        <v>201197</v>
      </c>
      <c r="G1478" t="s">
        <v>2192</v>
      </c>
      <c r="H1478" s="191"/>
      <c r="J1478">
        <v>19.309999999999999</v>
      </c>
      <c r="K1478"/>
      <c r="M1478" s="191">
        <f t="shared" si="63"/>
        <v>1.9309999999999998E-6</v>
      </c>
      <c r="N1478" t="str">
        <f t="shared" si="64"/>
        <v>0</v>
      </c>
    </row>
    <row r="1479" spans="1:14">
      <c r="A1479" s="55" t="str">
        <f t="shared" si="65"/>
        <v>Y0AL0</v>
      </c>
      <c r="B1479" s="55">
        <v>0</v>
      </c>
      <c r="C1479" t="s">
        <v>2964</v>
      </c>
      <c r="D1479" t="s">
        <v>2964</v>
      </c>
      <c r="E1479" s="42">
        <v>44834</v>
      </c>
      <c r="F1479">
        <v>201198</v>
      </c>
      <c r="G1479" t="s">
        <v>2193</v>
      </c>
      <c r="H1479" s="191"/>
      <c r="J1479">
        <v>972</v>
      </c>
      <c r="K1479"/>
      <c r="M1479" s="191">
        <f t="shared" si="63"/>
        <v>9.7200000000000004E-5</v>
      </c>
      <c r="N1479" t="str">
        <f t="shared" si="64"/>
        <v>0</v>
      </c>
    </row>
    <row r="1480" spans="1:14">
      <c r="A1480" s="55" t="str">
        <f t="shared" si="65"/>
        <v>Y0AL0</v>
      </c>
      <c r="B1480" s="55">
        <v>0</v>
      </c>
      <c r="C1480" t="s">
        <v>2964</v>
      </c>
      <c r="D1480" t="s">
        <v>2964</v>
      </c>
      <c r="E1480" s="42">
        <v>44834</v>
      </c>
      <c r="F1480">
        <v>201199</v>
      </c>
      <c r="G1480" t="s">
        <v>2194</v>
      </c>
      <c r="H1480" s="191"/>
      <c r="J1480">
        <v>30897.58</v>
      </c>
      <c r="K1480"/>
      <c r="M1480" s="191">
        <f t="shared" si="63"/>
        <v>3.0897580000000002E-3</v>
      </c>
      <c r="N1480" t="str">
        <f t="shared" si="64"/>
        <v>0</v>
      </c>
    </row>
    <row r="1481" spans="1:14">
      <c r="A1481" s="55" t="str">
        <f t="shared" si="65"/>
        <v>Y0AL0</v>
      </c>
      <c r="B1481" s="55">
        <v>0</v>
      </c>
      <c r="C1481" t="s">
        <v>2964</v>
      </c>
      <c r="D1481" t="s">
        <v>2964</v>
      </c>
      <c r="E1481" s="42">
        <v>44834</v>
      </c>
      <c r="F1481">
        <v>201200</v>
      </c>
      <c r="G1481" t="s">
        <v>2195</v>
      </c>
      <c r="H1481" s="191"/>
      <c r="J1481">
        <v>847.19</v>
      </c>
      <c r="K1481"/>
      <c r="M1481" s="191">
        <f t="shared" si="63"/>
        <v>8.4719E-5</v>
      </c>
      <c r="N1481" t="str">
        <f t="shared" si="64"/>
        <v>0</v>
      </c>
    </row>
    <row r="1482" spans="1:14">
      <c r="A1482" s="55" t="str">
        <f t="shared" si="65"/>
        <v>Y0AL0</v>
      </c>
      <c r="B1482" s="55">
        <v>0</v>
      </c>
      <c r="C1482" t="s">
        <v>2964</v>
      </c>
      <c r="D1482" t="s">
        <v>2964</v>
      </c>
      <c r="E1482" s="42">
        <v>44834</v>
      </c>
      <c r="F1482">
        <v>201201</v>
      </c>
      <c r="G1482" t="s">
        <v>2196</v>
      </c>
      <c r="H1482" s="191"/>
      <c r="J1482">
        <v>106.02</v>
      </c>
      <c r="K1482"/>
      <c r="M1482" s="191">
        <f t="shared" si="63"/>
        <v>1.0601999999999999E-5</v>
      </c>
      <c r="N1482" t="str">
        <f t="shared" si="64"/>
        <v>0</v>
      </c>
    </row>
    <row r="1483" spans="1:14">
      <c r="A1483" s="55" t="str">
        <f t="shared" si="65"/>
        <v>Y0AL0</v>
      </c>
      <c r="B1483" s="55">
        <v>0</v>
      </c>
      <c r="C1483" t="s">
        <v>2964</v>
      </c>
      <c r="D1483" t="s">
        <v>2964</v>
      </c>
      <c r="E1483" s="42">
        <v>44834</v>
      </c>
      <c r="F1483">
        <v>201217</v>
      </c>
      <c r="G1483" t="s">
        <v>2197</v>
      </c>
      <c r="H1483" s="191"/>
      <c r="J1483">
        <v>279493.93</v>
      </c>
      <c r="K1483"/>
      <c r="M1483" s="191">
        <f t="shared" si="63"/>
        <v>2.7949392999999999E-2</v>
      </c>
      <c r="N1483" t="str">
        <f t="shared" si="64"/>
        <v>0</v>
      </c>
    </row>
    <row r="1484" spans="1:14">
      <c r="A1484" s="55" t="str">
        <f t="shared" si="65"/>
        <v>Y0AL0</v>
      </c>
      <c r="B1484" s="55">
        <v>0</v>
      </c>
      <c r="C1484" t="s">
        <v>2964</v>
      </c>
      <c r="D1484" t="s">
        <v>2964</v>
      </c>
      <c r="E1484" s="42">
        <v>44834</v>
      </c>
      <c r="F1484">
        <v>201218</v>
      </c>
      <c r="G1484" t="s">
        <v>2198</v>
      </c>
      <c r="H1484" s="191"/>
      <c r="J1484">
        <v>3167939959.8800001</v>
      </c>
      <c r="K1484"/>
      <c r="M1484" s="191">
        <f t="shared" si="63"/>
        <v>316.79399598800001</v>
      </c>
      <c r="N1484" t="str">
        <f t="shared" si="64"/>
        <v>0</v>
      </c>
    </row>
    <row r="1485" spans="1:14">
      <c r="A1485" s="55" t="str">
        <f t="shared" si="65"/>
        <v>Y0AL0</v>
      </c>
      <c r="B1485" s="55">
        <v>0</v>
      </c>
      <c r="C1485" t="s">
        <v>2964</v>
      </c>
      <c r="D1485" t="s">
        <v>2964</v>
      </c>
      <c r="E1485" s="42">
        <v>44834</v>
      </c>
      <c r="F1485">
        <v>201221</v>
      </c>
      <c r="G1485" t="s">
        <v>2199</v>
      </c>
      <c r="H1485" s="191"/>
      <c r="J1485">
        <v>13066.55</v>
      </c>
      <c r="K1485"/>
      <c r="M1485" s="191">
        <f t="shared" si="63"/>
        <v>1.3066549999999999E-3</v>
      </c>
      <c r="N1485" t="str">
        <f t="shared" si="64"/>
        <v>0</v>
      </c>
    </row>
    <row r="1486" spans="1:14">
      <c r="A1486" s="55" t="str">
        <f t="shared" si="65"/>
        <v>Y0AL0</v>
      </c>
      <c r="B1486" s="55">
        <v>0</v>
      </c>
      <c r="C1486" t="s">
        <v>2964</v>
      </c>
      <c r="D1486" t="s">
        <v>2964</v>
      </c>
      <c r="E1486" s="42">
        <v>44834</v>
      </c>
      <c r="F1486">
        <v>201222</v>
      </c>
      <c r="G1486" t="s">
        <v>2200</v>
      </c>
      <c r="H1486" s="191"/>
      <c r="J1486">
        <v>147.47999999999999</v>
      </c>
      <c r="K1486"/>
      <c r="M1486" s="191">
        <f t="shared" si="63"/>
        <v>1.4747999999999998E-5</v>
      </c>
      <c r="N1486" t="str">
        <f t="shared" si="64"/>
        <v>0</v>
      </c>
    </row>
    <row r="1487" spans="1:14">
      <c r="A1487" s="55" t="str">
        <f t="shared" si="65"/>
        <v>Y0AL1.2</v>
      </c>
      <c r="B1487" s="55">
        <v>1.2</v>
      </c>
      <c r="C1487" t="s">
        <v>2964</v>
      </c>
      <c r="D1487" t="s">
        <v>2964</v>
      </c>
      <c r="E1487" s="42">
        <v>44834</v>
      </c>
      <c r="F1487">
        <v>201230</v>
      </c>
      <c r="G1487" t="s">
        <v>2203</v>
      </c>
      <c r="H1487" s="191"/>
      <c r="J1487">
        <v>-36790527.039999999</v>
      </c>
      <c r="K1487"/>
      <c r="M1487" s="191">
        <f t="shared" si="63"/>
        <v>-3.6790527040000001</v>
      </c>
      <c r="N1487" t="str">
        <f t="shared" si="64"/>
        <v>1</v>
      </c>
    </row>
    <row r="1488" spans="1:14">
      <c r="A1488" s="55" t="str">
        <f t="shared" si="65"/>
        <v>Y0AL1.2</v>
      </c>
      <c r="B1488" s="55">
        <v>1.2</v>
      </c>
      <c r="C1488" t="s">
        <v>2964</v>
      </c>
      <c r="D1488" t="s">
        <v>2964</v>
      </c>
      <c r="E1488" s="42">
        <v>44834</v>
      </c>
      <c r="F1488">
        <v>201231</v>
      </c>
      <c r="G1488" t="s">
        <v>2204</v>
      </c>
      <c r="H1488" s="191"/>
      <c r="J1488">
        <v>-2505167699.0999999</v>
      </c>
      <c r="K1488"/>
      <c r="M1488" s="191">
        <f t="shared" si="63"/>
        <v>-250.51676990999999</v>
      </c>
      <c r="N1488" t="str">
        <f t="shared" si="64"/>
        <v>1</v>
      </c>
    </row>
    <row r="1489" spans="1:14">
      <c r="A1489" s="55" t="str">
        <f t="shared" si="65"/>
        <v>Y0AL0</v>
      </c>
      <c r="B1489" s="55">
        <v>0</v>
      </c>
      <c r="C1489" t="s">
        <v>2964</v>
      </c>
      <c r="D1489" t="s">
        <v>2964</v>
      </c>
      <c r="E1489" s="42">
        <v>44834</v>
      </c>
      <c r="F1489">
        <v>201348</v>
      </c>
      <c r="G1489" t="s">
        <v>2223</v>
      </c>
      <c r="H1489" s="191"/>
      <c r="J1489">
        <v>-1068.8699999999999</v>
      </c>
      <c r="K1489"/>
      <c r="M1489" s="191">
        <f t="shared" si="63"/>
        <v>-1.0688699999999999E-4</v>
      </c>
      <c r="N1489" t="str">
        <f t="shared" si="64"/>
        <v>0</v>
      </c>
    </row>
    <row r="1490" spans="1:14">
      <c r="A1490" s="55" t="str">
        <f t="shared" si="65"/>
        <v>Y0AL0</v>
      </c>
      <c r="B1490" s="55">
        <v>0</v>
      </c>
      <c r="C1490" t="s">
        <v>2964</v>
      </c>
      <c r="D1490" t="s">
        <v>2964</v>
      </c>
      <c r="E1490" s="42">
        <v>44834</v>
      </c>
      <c r="F1490">
        <v>201351</v>
      </c>
      <c r="G1490" t="s">
        <v>2225</v>
      </c>
      <c r="H1490" s="191"/>
      <c r="J1490">
        <v>11184541525.09</v>
      </c>
      <c r="K1490"/>
      <c r="M1490" s="191">
        <f t="shared" si="63"/>
        <v>1118.4541525090001</v>
      </c>
      <c r="N1490" t="str">
        <f t="shared" si="64"/>
        <v>0</v>
      </c>
    </row>
    <row r="1491" spans="1:14">
      <c r="A1491" s="55" t="str">
        <f t="shared" si="65"/>
        <v>Y0AL0</v>
      </c>
      <c r="B1491" s="55">
        <v>0</v>
      </c>
      <c r="C1491" t="s">
        <v>2964</v>
      </c>
      <c r="D1491" t="s">
        <v>2964</v>
      </c>
      <c r="E1491" s="42">
        <v>44834</v>
      </c>
      <c r="F1491">
        <v>201352</v>
      </c>
      <c r="G1491" t="s">
        <v>2226</v>
      </c>
      <c r="H1491" s="191"/>
      <c r="J1491">
        <v>22467.82</v>
      </c>
      <c r="K1491"/>
      <c r="M1491" s="191">
        <f t="shared" si="63"/>
        <v>2.2467820000000001E-3</v>
      </c>
      <c r="N1491" t="str">
        <f t="shared" si="64"/>
        <v>0</v>
      </c>
    </row>
    <row r="1492" spans="1:14">
      <c r="A1492" s="55" t="str">
        <f t="shared" si="65"/>
        <v>Y0AL0</v>
      </c>
      <c r="B1492" s="55">
        <v>0</v>
      </c>
      <c r="C1492" t="s">
        <v>2964</v>
      </c>
      <c r="D1492" t="s">
        <v>2964</v>
      </c>
      <c r="E1492" s="42">
        <v>44834</v>
      </c>
      <c r="F1492">
        <v>201354</v>
      </c>
      <c r="G1492" t="s">
        <v>2228</v>
      </c>
      <c r="H1492" s="191"/>
      <c r="J1492">
        <v>1101.6099999999999</v>
      </c>
      <c r="K1492"/>
      <c r="M1492" s="191">
        <f t="shared" si="63"/>
        <v>1.1016099999999999E-4</v>
      </c>
      <c r="N1492" t="str">
        <f t="shared" si="64"/>
        <v>0</v>
      </c>
    </row>
    <row r="1493" spans="1:14">
      <c r="A1493" s="55" t="str">
        <f t="shared" si="65"/>
        <v>Y0AL1.2</v>
      </c>
      <c r="B1493" s="55">
        <v>1.2</v>
      </c>
      <c r="C1493" t="s">
        <v>2964</v>
      </c>
      <c r="D1493" t="s">
        <v>2964</v>
      </c>
      <c r="E1493" s="42">
        <v>44834</v>
      </c>
      <c r="F1493">
        <v>201363</v>
      </c>
      <c r="G1493" t="s">
        <v>2231</v>
      </c>
      <c r="H1493" s="191"/>
      <c r="J1493">
        <v>-169035</v>
      </c>
      <c r="K1493"/>
      <c r="M1493" s="191">
        <f t="shared" si="63"/>
        <v>-1.6903499999999998E-2</v>
      </c>
      <c r="N1493" t="str">
        <f t="shared" si="64"/>
        <v>1</v>
      </c>
    </row>
    <row r="1494" spans="1:14">
      <c r="A1494" s="55" t="str">
        <f t="shared" si="65"/>
        <v>Y0AL1.2</v>
      </c>
      <c r="B1494" s="55">
        <v>1.2</v>
      </c>
      <c r="C1494" t="s">
        <v>2964</v>
      </c>
      <c r="D1494" t="s">
        <v>2964</v>
      </c>
      <c r="E1494" s="42">
        <v>44834</v>
      </c>
      <c r="F1494">
        <v>201366</v>
      </c>
      <c r="G1494" t="s">
        <v>2233</v>
      </c>
      <c r="H1494" s="191"/>
      <c r="J1494">
        <v>-11475562478.139999</v>
      </c>
      <c r="K1494"/>
      <c r="M1494" s="191">
        <f t="shared" si="63"/>
        <v>-1147.556247814</v>
      </c>
      <c r="N1494" t="str">
        <f t="shared" si="64"/>
        <v>1</v>
      </c>
    </row>
    <row r="1495" spans="1:14">
      <c r="A1495" s="55" t="str">
        <f t="shared" si="65"/>
        <v>Y0AL1.2</v>
      </c>
      <c r="B1495" s="55">
        <v>1.2</v>
      </c>
      <c r="C1495" t="s">
        <v>2964</v>
      </c>
      <c r="D1495" t="s">
        <v>2964</v>
      </c>
      <c r="E1495" s="42">
        <v>44834</v>
      </c>
      <c r="F1495">
        <v>201367</v>
      </c>
      <c r="G1495" t="s">
        <v>2234</v>
      </c>
      <c r="H1495" s="191"/>
      <c r="J1495">
        <v>-3666514.81</v>
      </c>
      <c r="K1495"/>
      <c r="M1495" s="191">
        <f t="shared" si="63"/>
        <v>-0.366651481</v>
      </c>
      <c r="N1495" t="str">
        <f t="shared" si="64"/>
        <v>1</v>
      </c>
    </row>
    <row r="1496" spans="1:14">
      <c r="A1496" s="55" t="str">
        <f t="shared" si="65"/>
        <v>Y0AL1.2</v>
      </c>
      <c r="B1496" s="55">
        <v>1.2</v>
      </c>
      <c r="C1496" t="s">
        <v>2964</v>
      </c>
      <c r="D1496" t="s">
        <v>2964</v>
      </c>
      <c r="E1496" s="42">
        <v>44834</v>
      </c>
      <c r="F1496">
        <v>201369</v>
      </c>
      <c r="G1496" t="s">
        <v>2236</v>
      </c>
      <c r="H1496" s="191"/>
      <c r="J1496">
        <v>-391634.41</v>
      </c>
      <c r="K1496"/>
      <c r="M1496" s="191">
        <f t="shared" si="63"/>
        <v>-3.9163441E-2</v>
      </c>
      <c r="N1496" t="str">
        <f t="shared" si="64"/>
        <v>1</v>
      </c>
    </row>
    <row r="1497" spans="1:14">
      <c r="A1497" s="55" t="str">
        <f t="shared" si="65"/>
        <v>Y0AL0</v>
      </c>
      <c r="B1497" s="55">
        <v>0</v>
      </c>
      <c r="C1497" t="s">
        <v>2964</v>
      </c>
      <c r="D1497" t="s">
        <v>2964</v>
      </c>
      <c r="E1497" s="42">
        <v>44834</v>
      </c>
      <c r="F1497">
        <v>210103</v>
      </c>
      <c r="G1497" t="s">
        <v>2240</v>
      </c>
      <c r="H1497" s="191"/>
      <c r="J1497">
        <v>-444.49</v>
      </c>
      <c r="K1497"/>
      <c r="M1497" s="191">
        <f t="shared" si="63"/>
        <v>-4.4449000000000001E-5</v>
      </c>
      <c r="N1497" t="str">
        <f t="shared" si="64"/>
        <v>0</v>
      </c>
    </row>
    <row r="1498" spans="1:14">
      <c r="A1498" s="55" t="str">
        <f t="shared" si="65"/>
        <v>Y0AL0</v>
      </c>
      <c r="B1498" s="55">
        <v>0</v>
      </c>
      <c r="C1498" t="s">
        <v>2964</v>
      </c>
      <c r="D1498" t="s">
        <v>2964</v>
      </c>
      <c r="E1498" s="42">
        <v>44834</v>
      </c>
      <c r="F1498">
        <v>210106</v>
      </c>
      <c r="G1498" t="s">
        <v>2241</v>
      </c>
      <c r="H1498" s="191"/>
      <c r="J1498">
        <v>0</v>
      </c>
      <c r="K1498"/>
      <c r="M1498" s="191">
        <f t="shared" si="63"/>
        <v>0</v>
      </c>
      <c r="N1498" t="str">
        <f t="shared" si="64"/>
        <v>0</v>
      </c>
    </row>
    <row r="1499" spans="1:14">
      <c r="A1499" s="55" t="str">
        <f t="shared" si="65"/>
        <v>Y0AL0</v>
      </c>
      <c r="B1499" s="55">
        <v>0</v>
      </c>
      <c r="C1499" t="s">
        <v>2964</v>
      </c>
      <c r="D1499" t="s">
        <v>2964</v>
      </c>
      <c r="E1499" s="42">
        <v>44834</v>
      </c>
      <c r="F1499">
        <v>210117</v>
      </c>
      <c r="G1499" t="s">
        <v>2242</v>
      </c>
      <c r="H1499" s="191"/>
      <c r="J1499">
        <v>-208326.97</v>
      </c>
      <c r="K1499"/>
      <c r="M1499" s="191">
        <f t="shared" si="63"/>
        <v>-2.0832697000000001E-2</v>
      </c>
      <c r="N1499" t="str">
        <f t="shared" si="64"/>
        <v>0</v>
      </c>
    </row>
    <row r="1500" spans="1:14">
      <c r="A1500" s="55" t="str">
        <f t="shared" si="65"/>
        <v>Y0AL0</v>
      </c>
      <c r="B1500" s="55">
        <v>0</v>
      </c>
      <c r="C1500" t="s">
        <v>2964</v>
      </c>
      <c r="D1500" t="s">
        <v>2964</v>
      </c>
      <c r="E1500" s="42">
        <v>44834</v>
      </c>
      <c r="F1500">
        <v>210132</v>
      </c>
      <c r="G1500" t="s">
        <v>2244</v>
      </c>
      <c r="H1500" s="191"/>
      <c r="J1500">
        <v>-415.86</v>
      </c>
      <c r="K1500"/>
      <c r="M1500" s="191">
        <f t="shared" si="63"/>
        <v>-4.1586000000000005E-5</v>
      </c>
      <c r="N1500" t="str">
        <f t="shared" si="64"/>
        <v>0</v>
      </c>
    </row>
    <row r="1501" spans="1:14">
      <c r="A1501" s="55" t="str">
        <f t="shared" si="65"/>
        <v>Y0AL0</v>
      </c>
      <c r="B1501" s="55">
        <v>0</v>
      </c>
      <c r="C1501" t="s">
        <v>2964</v>
      </c>
      <c r="D1501" t="s">
        <v>2964</v>
      </c>
      <c r="E1501" s="42">
        <v>44834</v>
      </c>
      <c r="F1501">
        <v>210138</v>
      </c>
      <c r="G1501" t="s">
        <v>2791</v>
      </c>
      <c r="H1501" s="191"/>
      <c r="J1501">
        <v>1211.06</v>
      </c>
      <c r="K1501"/>
      <c r="M1501" s="191">
        <f t="shared" si="63"/>
        <v>1.2110599999999999E-4</v>
      </c>
      <c r="N1501" t="str">
        <f t="shared" si="64"/>
        <v>0</v>
      </c>
    </row>
    <row r="1502" spans="1:14">
      <c r="A1502" s="55" t="str">
        <f t="shared" si="65"/>
        <v>Y0AL0</v>
      </c>
      <c r="B1502" s="55">
        <v>0</v>
      </c>
      <c r="C1502" t="s">
        <v>2964</v>
      </c>
      <c r="D1502" t="s">
        <v>2964</v>
      </c>
      <c r="E1502" s="42">
        <v>44834</v>
      </c>
      <c r="F1502">
        <v>210140</v>
      </c>
      <c r="G1502" t="s">
        <v>2245</v>
      </c>
      <c r="H1502" s="191"/>
      <c r="J1502">
        <v>-87261.77</v>
      </c>
      <c r="K1502"/>
      <c r="M1502" s="191">
        <f t="shared" si="63"/>
        <v>-8.7261769999999999E-3</v>
      </c>
      <c r="N1502" t="str">
        <f t="shared" si="64"/>
        <v>0</v>
      </c>
    </row>
    <row r="1503" spans="1:14">
      <c r="A1503" s="55" t="str">
        <f t="shared" si="65"/>
        <v>Y0AL0</v>
      </c>
      <c r="B1503" s="55">
        <v>0</v>
      </c>
      <c r="C1503" t="s">
        <v>2964</v>
      </c>
      <c r="D1503" t="s">
        <v>2964</v>
      </c>
      <c r="E1503" s="42">
        <v>44834</v>
      </c>
      <c r="F1503">
        <v>210210</v>
      </c>
      <c r="G1503" t="s">
        <v>2246</v>
      </c>
      <c r="H1503" s="191"/>
      <c r="J1503">
        <v>-644903.48</v>
      </c>
      <c r="K1503"/>
      <c r="M1503" s="191">
        <f t="shared" si="63"/>
        <v>-6.4490348000000003E-2</v>
      </c>
      <c r="N1503" t="str">
        <f t="shared" si="64"/>
        <v>0</v>
      </c>
    </row>
    <row r="1504" spans="1:14">
      <c r="A1504" s="55" t="str">
        <f t="shared" si="65"/>
        <v>Y0AL0</v>
      </c>
      <c r="B1504" s="55">
        <v>0</v>
      </c>
      <c r="C1504" t="s">
        <v>2964</v>
      </c>
      <c r="D1504" t="s">
        <v>2964</v>
      </c>
      <c r="E1504" s="42">
        <v>44834</v>
      </c>
      <c r="F1504">
        <v>210315</v>
      </c>
      <c r="G1504" t="s">
        <v>2247</v>
      </c>
      <c r="H1504" s="191"/>
      <c r="J1504">
        <v>-10400254.92</v>
      </c>
      <c r="K1504"/>
      <c r="M1504" s="191">
        <f t="shared" si="63"/>
        <v>-1.0400254920000001</v>
      </c>
      <c r="N1504" t="str">
        <f t="shared" si="64"/>
        <v>0</v>
      </c>
    </row>
    <row r="1505" spans="1:14">
      <c r="A1505" s="55" t="str">
        <f t="shared" si="65"/>
        <v>Y0AL0</v>
      </c>
      <c r="B1505" s="55">
        <v>0</v>
      </c>
      <c r="C1505" t="s">
        <v>2964</v>
      </c>
      <c r="D1505" t="s">
        <v>2964</v>
      </c>
      <c r="E1505" s="42">
        <v>44834</v>
      </c>
      <c r="F1505">
        <v>210419</v>
      </c>
      <c r="G1505" t="s">
        <v>2652</v>
      </c>
      <c r="H1505" s="191"/>
      <c r="J1505">
        <v>-4277.5</v>
      </c>
      <c r="K1505"/>
      <c r="M1505" s="191">
        <f t="shared" si="63"/>
        <v>-4.2775000000000002E-4</v>
      </c>
      <c r="N1505" t="str">
        <f t="shared" si="64"/>
        <v>0</v>
      </c>
    </row>
    <row r="1506" spans="1:14">
      <c r="A1506" s="55" t="str">
        <f t="shared" si="65"/>
        <v>Y0AL0</v>
      </c>
      <c r="B1506" s="55">
        <v>0</v>
      </c>
      <c r="C1506" t="s">
        <v>2964</v>
      </c>
      <c r="D1506" t="s">
        <v>2964</v>
      </c>
      <c r="E1506" s="42">
        <v>44834</v>
      </c>
      <c r="F1506">
        <v>210667</v>
      </c>
      <c r="G1506" t="s">
        <v>2862</v>
      </c>
      <c r="H1506" s="191"/>
      <c r="J1506">
        <v>-17820.5</v>
      </c>
      <c r="K1506"/>
      <c r="M1506" s="191">
        <f t="shared" si="63"/>
        <v>-1.7820500000000001E-3</v>
      </c>
      <c r="N1506" t="str">
        <f t="shared" si="64"/>
        <v>0</v>
      </c>
    </row>
    <row r="1507" spans="1:14">
      <c r="A1507" s="55" t="str">
        <f t="shared" si="65"/>
        <v>Y0AL0</v>
      </c>
      <c r="B1507" s="55">
        <v>0</v>
      </c>
      <c r="C1507" t="s">
        <v>2964</v>
      </c>
      <c r="D1507" t="s">
        <v>2964</v>
      </c>
      <c r="E1507" s="42">
        <v>44834</v>
      </c>
      <c r="F1507">
        <v>210766</v>
      </c>
      <c r="G1507" t="s">
        <v>2748</v>
      </c>
      <c r="H1507" s="191"/>
      <c r="J1507">
        <v>-2638973.8199999998</v>
      </c>
      <c r="K1507"/>
      <c r="M1507" s="191">
        <f t="shared" si="63"/>
        <v>-0.26389738199999996</v>
      </c>
      <c r="N1507" t="str">
        <f t="shared" si="64"/>
        <v>0</v>
      </c>
    </row>
    <row r="1508" spans="1:14">
      <c r="A1508" s="55" t="str">
        <f t="shared" si="65"/>
        <v>Y0AL0</v>
      </c>
      <c r="B1508" s="55">
        <v>0</v>
      </c>
      <c r="C1508" t="s">
        <v>2964</v>
      </c>
      <c r="D1508" t="s">
        <v>2964</v>
      </c>
      <c r="E1508" s="42">
        <v>44834</v>
      </c>
      <c r="F1508">
        <v>211103</v>
      </c>
      <c r="G1508" t="s">
        <v>2249</v>
      </c>
      <c r="H1508" s="191"/>
      <c r="J1508">
        <v>-368799.92</v>
      </c>
      <c r="K1508"/>
      <c r="M1508" s="191">
        <f t="shared" si="63"/>
        <v>-3.6879992E-2</v>
      </c>
      <c r="N1508" t="str">
        <f t="shared" si="64"/>
        <v>0</v>
      </c>
    </row>
    <row r="1509" spans="1:14">
      <c r="A1509" s="55" t="str">
        <f t="shared" si="65"/>
        <v>Y0AL0</v>
      </c>
      <c r="B1509" s="55">
        <v>0</v>
      </c>
      <c r="C1509" t="s">
        <v>2964</v>
      </c>
      <c r="D1509" t="s">
        <v>2964</v>
      </c>
      <c r="E1509" s="42">
        <v>44834</v>
      </c>
      <c r="F1509">
        <v>211106</v>
      </c>
      <c r="G1509" t="s">
        <v>2250</v>
      </c>
      <c r="H1509" s="191"/>
      <c r="J1509">
        <v>-50486.98</v>
      </c>
      <c r="K1509"/>
      <c r="M1509" s="191">
        <f t="shared" si="63"/>
        <v>-5.0486979999999999E-3</v>
      </c>
      <c r="N1509" t="str">
        <f t="shared" si="64"/>
        <v>0</v>
      </c>
    </row>
    <row r="1510" spans="1:14">
      <c r="A1510" s="55" t="str">
        <f t="shared" si="65"/>
        <v>Y0AL0</v>
      </c>
      <c r="B1510" s="55">
        <v>0</v>
      </c>
      <c r="C1510" t="s">
        <v>2964</v>
      </c>
      <c r="D1510" t="s">
        <v>2964</v>
      </c>
      <c r="E1510" s="42">
        <v>44834</v>
      </c>
      <c r="F1510">
        <v>211121</v>
      </c>
      <c r="G1510" t="s">
        <v>2252</v>
      </c>
      <c r="H1510" s="191"/>
      <c r="J1510">
        <v>-29149.05</v>
      </c>
      <c r="K1510"/>
      <c r="M1510" s="191">
        <f t="shared" si="63"/>
        <v>-2.9149049999999998E-3</v>
      </c>
      <c r="N1510" t="str">
        <f t="shared" si="64"/>
        <v>0</v>
      </c>
    </row>
    <row r="1511" spans="1:14">
      <c r="A1511" s="55" t="str">
        <f t="shared" si="65"/>
        <v>Y0AL0</v>
      </c>
      <c r="B1511" s="55">
        <v>0</v>
      </c>
      <c r="C1511" t="s">
        <v>2964</v>
      </c>
      <c r="D1511" t="s">
        <v>2964</v>
      </c>
      <c r="E1511" s="42">
        <v>44834</v>
      </c>
      <c r="F1511">
        <v>211146</v>
      </c>
      <c r="G1511" t="s">
        <v>2749</v>
      </c>
      <c r="H1511" s="191"/>
      <c r="J1511">
        <v>-30793</v>
      </c>
      <c r="K1511"/>
      <c r="M1511" s="191">
        <f t="shared" si="63"/>
        <v>-3.0793000000000001E-3</v>
      </c>
      <c r="N1511" t="str">
        <f t="shared" si="64"/>
        <v>0</v>
      </c>
    </row>
    <row r="1512" spans="1:14">
      <c r="A1512" s="55" t="str">
        <f t="shared" si="65"/>
        <v>Y0AL0</v>
      </c>
      <c r="B1512" s="55">
        <v>0</v>
      </c>
      <c r="C1512" t="s">
        <v>2964</v>
      </c>
      <c r="D1512" t="s">
        <v>2964</v>
      </c>
      <c r="E1512" s="42">
        <v>44834</v>
      </c>
      <c r="F1512">
        <v>211172</v>
      </c>
      <c r="G1512" t="s">
        <v>2262</v>
      </c>
      <c r="H1512" s="191"/>
      <c r="J1512">
        <v>9197685.75</v>
      </c>
      <c r="K1512"/>
      <c r="M1512" s="191">
        <f t="shared" si="63"/>
        <v>0.91976857499999998</v>
      </c>
      <c r="N1512" t="str">
        <f t="shared" si="64"/>
        <v>0</v>
      </c>
    </row>
    <row r="1513" spans="1:14">
      <c r="A1513" s="55" t="str">
        <f t="shared" si="65"/>
        <v>Y0AL0</v>
      </c>
      <c r="B1513" s="55">
        <v>0</v>
      </c>
      <c r="C1513" t="s">
        <v>2964</v>
      </c>
      <c r="D1513" t="s">
        <v>2964</v>
      </c>
      <c r="E1513" s="42">
        <v>44834</v>
      </c>
      <c r="F1513">
        <v>211176</v>
      </c>
      <c r="G1513" t="s">
        <v>2266</v>
      </c>
      <c r="H1513" s="191"/>
      <c r="J1513">
        <v>-97463.18</v>
      </c>
      <c r="K1513"/>
      <c r="M1513" s="191">
        <f t="shared" si="63"/>
        <v>-9.7463179999999986E-3</v>
      </c>
      <c r="N1513" t="str">
        <f t="shared" si="64"/>
        <v>0</v>
      </c>
    </row>
    <row r="1514" spans="1:14">
      <c r="A1514" s="55" t="str">
        <f t="shared" si="65"/>
        <v>Y0AL0</v>
      </c>
      <c r="B1514" s="55">
        <v>0</v>
      </c>
      <c r="C1514" t="s">
        <v>2964</v>
      </c>
      <c r="D1514" t="s">
        <v>2964</v>
      </c>
      <c r="E1514" s="42">
        <v>44834</v>
      </c>
      <c r="F1514">
        <v>211177</v>
      </c>
      <c r="G1514" t="s">
        <v>2267</v>
      </c>
      <c r="H1514" s="191"/>
      <c r="J1514">
        <v>-27959.06</v>
      </c>
      <c r="K1514"/>
      <c r="M1514" s="191">
        <f t="shared" si="63"/>
        <v>-2.7959060000000003E-3</v>
      </c>
      <c r="N1514" t="str">
        <f t="shared" si="64"/>
        <v>0</v>
      </c>
    </row>
    <row r="1515" spans="1:14">
      <c r="A1515" s="55" t="str">
        <f t="shared" si="65"/>
        <v>Y0AL0</v>
      </c>
      <c r="B1515" s="55">
        <v>0</v>
      </c>
      <c r="C1515" t="s">
        <v>2964</v>
      </c>
      <c r="D1515" t="s">
        <v>2964</v>
      </c>
      <c r="E1515" s="42">
        <v>44834</v>
      </c>
      <c r="F1515">
        <v>211632</v>
      </c>
      <c r="G1515" t="s">
        <v>2543</v>
      </c>
      <c r="H1515" s="191"/>
      <c r="J1515">
        <v>-30115.439999999999</v>
      </c>
      <c r="K1515"/>
      <c r="M1515" s="191">
        <f t="shared" si="63"/>
        <v>-3.0115439999999997E-3</v>
      </c>
      <c r="N1515" t="str">
        <f t="shared" si="64"/>
        <v>0</v>
      </c>
    </row>
    <row r="1516" spans="1:14">
      <c r="A1516" s="55" t="str">
        <f t="shared" si="65"/>
        <v>Y0AL0</v>
      </c>
      <c r="B1516" s="55">
        <v>0</v>
      </c>
      <c r="C1516" t="s">
        <v>2964</v>
      </c>
      <c r="D1516" t="s">
        <v>2964</v>
      </c>
      <c r="E1516" s="42">
        <v>44834</v>
      </c>
      <c r="F1516">
        <v>260112</v>
      </c>
      <c r="G1516" t="s">
        <v>2619</v>
      </c>
      <c r="H1516" s="191"/>
      <c r="J1516">
        <v>0</v>
      </c>
      <c r="K1516"/>
      <c r="M1516" s="191">
        <f t="shared" si="63"/>
        <v>0</v>
      </c>
      <c r="N1516" t="str">
        <f t="shared" si="64"/>
        <v>0</v>
      </c>
    </row>
    <row r="1517" spans="1:14">
      <c r="A1517" s="55" t="str">
        <f t="shared" si="65"/>
        <v>Y0AL0</v>
      </c>
      <c r="B1517" s="55">
        <v>0</v>
      </c>
      <c r="C1517" t="s">
        <v>2964</v>
      </c>
      <c r="D1517" t="s">
        <v>2964</v>
      </c>
      <c r="E1517" s="42">
        <v>44834</v>
      </c>
      <c r="F1517">
        <v>260118</v>
      </c>
      <c r="G1517" t="s">
        <v>2275</v>
      </c>
      <c r="H1517" s="191"/>
      <c r="J1517">
        <v>0</v>
      </c>
      <c r="K1517"/>
      <c r="M1517" s="191">
        <f t="shared" ref="M1517:M1580" si="66">J1517/10000000</f>
        <v>0</v>
      </c>
      <c r="N1517" t="str">
        <f t="shared" si="64"/>
        <v>0</v>
      </c>
    </row>
    <row r="1518" spans="1:14">
      <c r="A1518" s="55" t="str">
        <f t="shared" si="65"/>
        <v>Y0AL0</v>
      </c>
      <c r="B1518" s="55">
        <v>0</v>
      </c>
      <c r="C1518" t="s">
        <v>2964</v>
      </c>
      <c r="D1518" t="s">
        <v>2964</v>
      </c>
      <c r="E1518" s="42">
        <v>44834</v>
      </c>
      <c r="F1518">
        <v>260202</v>
      </c>
      <c r="G1518" t="s">
        <v>2281</v>
      </c>
      <c r="H1518" s="191"/>
      <c r="J1518">
        <v>0</v>
      </c>
      <c r="K1518"/>
      <c r="M1518" s="191">
        <f t="shared" si="66"/>
        <v>0</v>
      </c>
      <c r="N1518" t="str">
        <f t="shared" ref="N1518:N1581" si="67">LEFT(B1518,1)</f>
        <v>0</v>
      </c>
    </row>
    <row r="1519" spans="1:14">
      <c r="A1519" s="55" t="str">
        <f t="shared" si="65"/>
        <v>Y0AL0</v>
      </c>
      <c r="B1519" s="55">
        <v>0</v>
      </c>
      <c r="C1519" t="s">
        <v>2964</v>
      </c>
      <c r="D1519" t="s">
        <v>2964</v>
      </c>
      <c r="E1519" s="42">
        <v>44834</v>
      </c>
      <c r="F1519">
        <v>260221</v>
      </c>
      <c r="G1519" t="s">
        <v>2282</v>
      </c>
      <c r="H1519" s="191"/>
      <c r="J1519">
        <v>2.98</v>
      </c>
      <c r="K1519"/>
      <c r="M1519" s="191">
        <f t="shared" si="66"/>
        <v>2.9799999999999999E-7</v>
      </c>
      <c r="N1519" t="str">
        <f t="shared" si="67"/>
        <v>0</v>
      </c>
    </row>
    <row r="1520" spans="1:14">
      <c r="A1520" s="55" t="str">
        <f t="shared" si="65"/>
        <v>Y0AL0</v>
      </c>
      <c r="B1520" s="55">
        <v>0</v>
      </c>
      <c r="C1520" t="s">
        <v>2964</v>
      </c>
      <c r="D1520" t="s">
        <v>2964</v>
      </c>
      <c r="E1520" s="42">
        <v>44834</v>
      </c>
      <c r="F1520">
        <v>260222</v>
      </c>
      <c r="G1520" t="s">
        <v>2283</v>
      </c>
      <c r="H1520" s="191"/>
      <c r="J1520">
        <v>37.82</v>
      </c>
      <c r="K1520"/>
      <c r="M1520" s="191">
        <f t="shared" si="66"/>
        <v>3.782E-6</v>
      </c>
      <c r="N1520" t="str">
        <f t="shared" si="67"/>
        <v>0</v>
      </c>
    </row>
    <row r="1521" spans="1:14">
      <c r="A1521" s="55" t="str">
        <f t="shared" si="65"/>
        <v>Y0AL0</v>
      </c>
      <c r="B1521" s="55">
        <v>0</v>
      </c>
      <c r="C1521" t="s">
        <v>2964</v>
      </c>
      <c r="D1521" t="s">
        <v>2964</v>
      </c>
      <c r="E1521" s="42">
        <v>44834</v>
      </c>
      <c r="F1521">
        <v>260802</v>
      </c>
      <c r="G1521" t="s">
        <v>2284</v>
      </c>
      <c r="H1521" s="191"/>
      <c r="J1521">
        <v>-16077.03</v>
      </c>
      <c r="K1521"/>
      <c r="M1521" s="191">
        <f t="shared" si="66"/>
        <v>-1.607703E-3</v>
      </c>
      <c r="N1521" t="str">
        <f t="shared" si="67"/>
        <v>0</v>
      </c>
    </row>
    <row r="1522" spans="1:14">
      <c r="A1522" s="55" t="str">
        <f t="shared" si="65"/>
        <v>Y0AL0</v>
      </c>
      <c r="B1522" s="55">
        <v>0</v>
      </c>
      <c r="C1522" t="s">
        <v>2964</v>
      </c>
      <c r="D1522" t="s">
        <v>2964</v>
      </c>
      <c r="E1522" s="42">
        <v>44834</v>
      </c>
      <c r="F1522">
        <v>260815</v>
      </c>
      <c r="G1522" t="s">
        <v>2286</v>
      </c>
      <c r="H1522" s="191"/>
      <c r="J1522">
        <v>-452687.47</v>
      </c>
      <c r="K1522"/>
      <c r="M1522" s="191">
        <f t="shared" si="66"/>
        <v>-4.5268746999999998E-2</v>
      </c>
      <c r="N1522" t="str">
        <f t="shared" si="67"/>
        <v>0</v>
      </c>
    </row>
    <row r="1523" spans="1:14">
      <c r="A1523" s="55" t="str">
        <f t="shared" si="65"/>
        <v>Y0AL0</v>
      </c>
      <c r="B1523" s="55">
        <v>0</v>
      </c>
      <c r="C1523" t="s">
        <v>2964</v>
      </c>
      <c r="D1523" t="s">
        <v>2964</v>
      </c>
      <c r="E1523" s="42">
        <v>44834</v>
      </c>
      <c r="F1523">
        <v>260836</v>
      </c>
      <c r="G1523" t="s">
        <v>2705</v>
      </c>
      <c r="H1523" s="191"/>
      <c r="J1523">
        <v>-19560.93</v>
      </c>
      <c r="K1523"/>
      <c r="M1523" s="191">
        <f t="shared" si="66"/>
        <v>-1.9560929999999999E-3</v>
      </c>
      <c r="N1523" t="str">
        <f t="shared" si="67"/>
        <v>0</v>
      </c>
    </row>
    <row r="1524" spans="1:14">
      <c r="A1524" s="55" t="str">
        <f t="shared" si="65"/>
        <v>Y0AL0</v>
      </c>
      <c r="B1524" s="55">
        <v>0</v>
      </c>
      <c r="C1524" t="s">
        <v>2964</v>
      </c>
      <c r="D1524" t="s">
        <v>2964</v>
      </c>
      <c r="E1524" s="42">
        <v>44834</v>
      </c>
      <c r="F1524">
        <v>260837</v>
      </c>
      <c r="G1524" t="s">
        <v>2706</v>
      </c>
      <c r="H1524" s="191"/>
      <c r="J1524">
        <v>-19560.93</v>
      </c>
      <c r="K1524"/>
      <c r="M1524" s="191">
        <f t="shared" si="66"/>
        <v>-1.9560929999999999E-3</v>
      </c>
      <c r="N1524" t="str">
        <f t="shared" si="67"/>
        <v>0</v>
      </c>
    </row>
    <row r="1525" spans="1:14">
      <c r="A1525" s="55" t="str">
        <f t="shared" si="65"/>
        <v>Y0AL0</v>
      </c>
      <c r="B1525" s="55">
        <v>0</v>
      </c>
      <c r="C1525" t="s">
        <v>2964</v>
      </c>
      <c r="D1525" t="s">
        <v>2964</v>
      </c>
      <c r="E1525" s="42">
        <v>44834</v>
      </c>
      <c r="F1525">
        <v>260902</v>
      </c>
      <c r="G1525" t="s">
        <v>2287</v>
      </c>
      <c r="H1525" s="191"/>
      <c r="J1525">
        <v>-0.4</v>
      </c>
      <c r="K1525"/>
      <c r="M1525" s="191">
        <f t="shared" si="66"/>
        <v>-4.0000000000000001E-8</v>
      </c>
      <c r="N1525" t="str">
        <f t="shared" si="67"/>
        <v>0</v>
      </c>
    </row>
    <row r="1526" spans="1:14">
      <c r="A1526" s="55" t="str">
        <f t="shared" si="65"/>
        <v>Y0AL0</v>
      </c>
      <c r="B1526" s="55">
        <v>0</v>
      </c>
      <c r="C1526" t="s">
        <v>2964</v>
      </c>
      <c r="D1526" t="s">
        <v>2964</v>
      </c>
      <c r="E1526" s="42">
        <v>44834</v>
      </c>
      <c r="F1526">
        <v>260905</v>
      </c>
      <c r="G1526" t="s">
        <v>2288</v>
      </c>
      <c r="H1526" s="191"/>
      <c r="J1526">
        <v>-2846.11</v>
      </c>
      <c r="K1526"/>
      <c r="M1526" s="191">
        <f t="shared" si="66"/>
        <v>-2.8461099999999999E-4</v>
      </c>
      <c r="N1526" t="str">
        <f t="shared" si="67"/>
        <v>0</v>
      </c>
    </row>
    <row r="1527" spans="1:14">
      <c r="A1527" s="55" t="str">
        <f t="shared" si="65"/>
        <v>Y0AL0</v>
      </c>
      <c r="B1527" s="55">
        <v>0</v>
      </c>
      <c r="C1527" t="s">
        <v>2964</v>
      </c>
      <c r="D1527" t="s">
        <v>2964</v>
      </c>
      <c r="E1527" s="42">
        <v>44834</v>
      </c>
      <c r="F1527">
        <v>260930</v>
      </c>
      <c r="G1527" t="s">
        <v>2291</v>
      </c>
      <c r="H1527" s="191"/>
      <c r="J1527">
        <v>0</v>
      </c>
      <c r="K1527"/>
      <c r="M1527" s="191">
        <f t="shared" si="66"/>
        <v>0</v>
      </c>
      <c r="N1527" t="str">
        <f t="shared" si="67"/>
        <v>0</v>
      </c>
    </row>
    <row r="1528" spans="1:14">
      <c r="A1528" s="55" t="str">
        <f t="shared" si="65"/>
        <v>Y0AL0</v>
      </c>
      <c r="B1528" s="55">
        <v>0</v>
      </c>
      <c r="C1528" t="s">
        <v>2964</v>
      </c>
      <c r="D1528" t="s">
        <v>2964</v>
      </c>
      <c r="E1528" s="42">
        <v>44834</v>
      </c>
      <c r="F1528">
        <v>260942</v>
      </c>
      <c r="G1528" t="s">
        <v>2292</v>
      </c>
      <c r="H1528" s="191"/>
      <c r="J1528">
        <v>-1663.62</v>
      </c>
      <c r="K1528"/>
      <c r="M1528" s="191">
        <f t="shared" si="66"/>
        <v>-1.6636199999999998E-4</v>
      </c>
      <c r="N1528" t="str">
        <f t="shared" si="67"/>
        <v>0</v>
      </c>
    </row>
    <row r="1529" spans="1:14">
      <c r="A1529" s="55" t="str">
        <f t="shared" si="65"/>
        <v>Y0AL0</v>
      </c>
      <c r="B1529" s="55">
        <v>0</v>
      </c>
      <c r="C1529" t="s">
        <v>2964</v>
      </c>
      <c r="D1529" t="s">
        <v>2964</v>
      </c>
      <c r="E1529" s="42">
        <v>44834</v>
      </c>
      <c r="F1529">
        <v>261027</v>
      </c>
      <c r="G1529" t="s">
        <v>2855</v>
      </c>
      <c r="H1529" s="191"/>
      <c r="J1529">
        <v>13773.27</v>
      </c>
      <c r="K1529"/>
      <c r="M1529" s="191">
        <f t="shared" si="66"/>
        <v>1.377327E-3</v>
      </c>
      <c r="N1529" t="str">
        <f t="shared" si="67"/>
        <v>0</v>
      </c>
    </row>
    <row r="1530" spans="1:14">
      <c r="A1530" s="55" t="str">
        <f t="shared" si="65"/>
        <v>Y0AL0</v>
      </c>
      <c r="B1530" s="55">
        <v>0</v>
      </c>
      <c r="C1530" t="s">
        <v>2964</v>
      </c>
      <c r="D1530" t="s">
        <v>2964</v>
      </c>
      <c r="E1530" s="42">
        <v>44834</v>
      </c>
      <c r="F1530">
        <v>261262</v>
      </c>
      <c r="G1530" t="s">
        <v>2709</v>
      </c>
      <c r="H1530" s="191"/>
      <c r="J1530">
        <v>115.17</v>
      </c>
      <c r="K1530"/>
      <c r="M1530" s="191">
        <f t="shared" si="66"/>
        <v>1.1517E-5</v>
      </c>
      <c r="N1530" t="str">
        <f t="shared" si="67"/>
        <v>0</v>
      </c>
    </row>
    <row r="1531" spans="1:14">
      <c r="A1531" s="55" t="str">
        <f t="shared" si="65"/>
        <v>Y0AL0</v>
      </c>
      <c r="B1531" s="55">
        <v>0</v>
      </c>
      <c r="C1531" t="s">
        <v>2964</v>
      </c>
      <c r="D1531" t="s">
        <v>2964</v>
      </c>
      <c r="E1531" s="42">
        <v>44834</v>
      </c>
      <c r="F1531">
        <v>281101</v>
      </c>
      <c r="G1531" t="s">
        <v>2296</v>
      </c>
      <c r="H1531" s="191"/>
      <c r="J1531">
        <v>-4135590249.3899999</v>
      </c>
      <c r="K1531"/>
      <c r="M1531" s="191">
        <f t="shared" si="66"/>
        <v>-413.55902493899998</v>
      </c>
      <c r="N1531" t="str">
        <f t="shared" si="67"/>
        <v>0</v>
      </c>
    </row>
    <row r="1532" spans="1:14">
      <c r="A1532" s="55" t="str">
        <f t="shared" si="65"/>
        <v>Y0AL0</v>
      </c>
      <c r="B1532" s="55">
        <v>0</v>
      </c>
      <c r="C1532" t="s">
        <v>2964</v>
      </c>
      <c r="D1532" t="s">
        <v>2964</v>
      </c>
      <c r="E1532" s="42">
        <v>44834</v>
      </c>
      <c r="F1532">
        <v>281102</v>
      </c>
      <c r="G1532" t="s">
        <v>2544</v>
      </c>
      <c r="H1532" s="191"/>
      <c r="J1532">
        <v>-32772</v>
      </c>
      <c r="K1532"/>
      <c r="M1532" s="191">
        <f t="shared" si="66"/>
        <v>-3.2772000000000001E-3</v>
      </c>
      <c r="N1532" t="str">
        <f t="shared" si="67"/>
        <v>0</v>
      </c>
    </row>
    <row r="1533" spans="1:14">
      <c r="A1533" s="55" t="str">
        <f t="shared" si="65"/>
        <v>Y0AL0</v>
      </c>
      <c r="B1533" s="55">
        <v>0</v>
      </c>
      <c r="C1533" t="s">
        <v>2964</v>
      </c>
      <c r="D1533" t="s">
        <v>2964</v>
      </c>
      <c r="E1533" s="42">
        <v>44834</v>
      </c>
      <c r="F1533">
        <v>281128</v>
      </c>
      <c r="G1533" t="s">
        <v>2297</v>
      </c>
      <c r="H1533" s="191"/>
      <c r="J1533">
        <v>55787824.450000003</v>
      </c>
      <c r="K1533"/>
      <c r="M1533" s="191">
        <f t="shared" si="66"/>
        <v>5.5787824449999999</v>
      </c>
      <c r="N1533" t="str">
        <f t="shared" si="67"/>
        <v>0</v>
      </c>
    </row>
    <row r="1534" spans="1:14">
      <c r="A1534" s="55" t="str">
        <f t="shared" si="65"/>
        <v>Y0AL0</v>
      </c>
      <c r="B1534" s="55">
        <v>0</v>
      </c>
      <c r="C1534" t="s">
        <v>2964</v>
      </c>
      <c r="D1534" t="s">
        <v>2964</v>
      </c>
      <c r="E1534" s="42">
        <v>44834</v>
      </c>
      <c r="F1534">
        <v>281131</v>
      </c>
      <c r="G1534" t="s">
        <v>2299</v>
      </c>
      <c r="H1534" s="191"/>
      <c r="J1534">
        <v>-106803.84</v>
      </c>
      <c r="K1534"/>
      <c r="M1534" s="191">
        <f t="shared" si="66"/>
        <v>-1.0680383999999999E-2</v>
      </c>
      <c r="N1534" t="str">
        <f t="shared" si="67"/>
        <v>0</v>
      </c>
    </row>
    <row r="1535" spans="1:14">
      <c r="A1535" s="55" t="str">
        <f t="shared" si="65"/>
        <v>Y0AL0</v>
      </c>
      <c r="B1535" s="55">
        <v>0</v>
      </c>
      <c r="C1535" t="s">
        <v>2964</v>
      </c>
      <c r="D1535" t="s">
        <v>2964</v>
      </c>
      <c r="E1535" s="42">
        <v>44834</v>
      </c>
      <c r="F1535">
        <v>281134</v>
      </c>
      <c r="G1535" t="s">
        <v>2300</v>
      </c>
      <c r="H1535" s="191"/>
      <c r="J1535">
        <v>31198.33</v>
      </c>
      <c r="K1535"/>
      <c r="M1535" s="191">
        <f t="shared" si="66"/>
        <v>3.1198330000000002E-3</v>
      </c>
      <c r="N1535" t="str">
        <f t="shared" si="67"/>
        <v>0</v>
      </c>
    </row>
    <row r="1536" spans="1:14">
      <c r="A1536" s="55" t="str">
        <f t="shared" si="65"/>
        <v>Y0AL0</v>
      </c>
      <c r="B1536" s="55">
        <v>0</v>
      </c>
      <c r="C1536" t="s">
        <v>2964</v>
      </c>
      <c r="D1536" t="s">
        <v>2964</v>
      </c>
      <c r="E1536" s="42">
        <v>44834</v>
      </c>
      <c r="F1536">
        <v>281135</v>
      </c>
      <c r="G1536" t="s">
        <v>2301</v>
      </c>
      <c r="H1536" s="191"/>
      <c r="J1536">
        <v>-10423.39</v>
      </c>
      <c r="K1536"/>
      <c r="M1536" s="191">
        <f t="shared" si="66"/>
        <v>-1.042339E-3</v>
      </c>
      <c r="N1536" t="str">
        <f t="shared" si="67"/>
        <v>0</v>
      </c>
    </row>
    <row r="1537" spans="1:14">
      <c r="A1537" s="55" t="str">
        <f t="shared" ref="A1537:A1600" si="68">C1537&amp;B1537</f>
        <v>Y0AL0</v>
      </c>
      <c r="B1537" s="55">
        <v>0</v>
      </c>
      <c r="C1537" t="s">
        <v>2964</v>
      </c>
      <c r="D1537" t="s">
        <v>2964</v>
      </c>
      <c r="E1537" s="42">
        <v>44834</v>
      </c>
      <c r="F1537">
        <v>281137</v>
      </c>
      <c r="G1537" t="s">
        <v>2302</v>
      </c>
      <c r="H1537" s="191"/>
      <c r="J1537">
        <v>29505.57</v>
      </c>
      <c r="K1537"/>
      <c r="M1537" s="191">
        <f t="shared" si="66"/>
        <v>2.9505569999999999E-3</v>
      </c>
      <c r="N1537" t="str">
        <f t="shared" si="67"/>
        <v>0</v>
      </c>
    </row>
    <row r="1538" spans="1:14">
      <c r="A1538" s="55" t="str">
        <f t="shared" si="68"/>
        <v>Y0AL0</v>
      </c>
      <c r="B1538" s="55">
        <v>0</v>
      </c>
      <c r="C1538" t="s">
        <v>2964</v>
      </c>
      <c r="D1538" t="s">
        <v>2964</v>
      </c>
      <c r="E1538" s="42">
        <v>44834</v>
      </c>
      <c r="F1538">
        <v>281138</v>
      </c>
      <c r="G1538" t="s">
        <v>2303</v>
      </c>
      <c r="H1538" s="191"/>
      <c r="J1538">
        <v>124761074.17</v>
      </c>
      <c r="K1538"/>
      <c r="M1538" s="191">
        <f t="shared" si="66"/>
        <v>12.476107417</v>
      </c>
      <c r="N1538" t="str">
        <f t="shared" si="67"/>
        <v>0</v>
      </c>
    </row>
    <row r="1539" spans="1:14">
      <c r="A1539" s="55" t="str">
        <f t="shared" si="68"/>
        <v>Y0AL0</v>
      </c>
      <c r="B1539" s="55">
        <v>0</v>
      </c>
      <c r="C1539" t="s">
        <v>2964</v>
      </c>
      <c r="D1539" t="s">
        <v>2964</v>
      </c>
      <c r="E1539" s="42">
        <v>44834</v>
      </c>
      <c r="F1539">
        <v>281139</v>
      </c>
      <c r="G1539" t="s">
        <v>2304</v>
      </c>
      <c r="H1539" s="191"/>
      <c r="J1539">
        <v>589466.32999999996</v>
      </c>
      <c r="K1539"/>
      <c r="M1539" s="191">
        <f t="shared" si="66"/>
        <v>5.8946632999999998E-2</v>
      </c>
      <c r="N1539" t="str">
        <f t="shared" si="67"/>
        <v>0</v>
      </c>
    </row>
    <row r="1540" spans="1:14">
      <c r="A1540" s="55" t="str">
        <f t="shared" si="68"/>
        <v>Y0AL0</v>
      </c>
      <c r="B1540" s="55">
        <v>0</v>
      </c>
      <c r="C1540" t="s">
        <v>2964</v>
      </c>
      <c r="D1540" t="s">
        <v>2964</v>
      </c>
      <c r="E1540" s="42">
        <v>44834</v>
      </c>
      <c r="F1540">
        <v>281141</v>
      </c>
      <c r="G1540" t="s">
        <v>2305</v>
      </c>
      <c r="H1540" s="191"/>
      <c r="J1540">
        <v>-21176.799999999999</v>
      </c>
      <c r="K1540"/>
      <c r="M1540" s="191">
        <f t="shared" si="66"/>
        <v>-2.1176799999999998E-3</v>
      </c>
      <c r="N1540" t="str">
        <f t="shared" si="67"/>
        <v>0</v>
      </c>
    </row>
    <row r="1541" spans="1:14">
      <c r="A1541" s="55" t="str">
        <f t="shared" si="68"/>
        <v>Y0AL0</v>
      </c>
      <c r="B1541" s="55">
        <v>0</v>
      </c>
      <c r="C1541" t="s">
        <v>2964</v>
      </c>
      <c r="D1541" t="s">
        <v>2964</v>
      </c>
      <c r="E1541" s="42">
        <v>44834</v>
      </c>
      <c r="F1541">
        <v>281145</v>
      </c>
      <c r="G1541" t="s">
        <v>2560</v>
      </c>
      <c r="H1541" s="191"/>
      <c r="J1541">
        <v>2310422.27</v>
      </c>
      <c r="K1541"/>
      <c r="M1541" s="191">
        <f t="shared" si="66"/>
        <v>0.23104222699999999</v>
      </c>
      <c r="N1541" t="str">
        <f t="shared" si="67"/>
        <v>0</v>
      </c>
    </row>
    <row r="1542" spans="1:14">
      <c r="A1542" s="55" t="str">
        <f t="shared" si="68"/>
        <v>Y0AL0</v>
      </c>
      <c r="B1542" s="55">
        <v>0</v>
      </c>
      <c r="C1542" t="s">
        <v>2964</v>
      </c>
      <c r="D1542" t="s">
        <v>2964</v>
      </c>
      <c r="E1542" s="42">
        <v>44834</v>
      </c>
      <c r="F1542">
        <v>281147</v>
      </c>
      <c r="G1542" t="s">
        <v>2306</v>
      </c>
      <c r="H1542" s="191"/>
      <c r="J1542">
        <v>2882547.29</v>
      </c>
      <c r="K1542"/>
      <c r="M1542" s="191">
        <f t="shared" si="66"/>
        <v>0.28825472899999999</v>
      </c>
      <c r="N1542" t="str">
        <f t="shared" si="67"/>
        <v>0</v>
      </c>
    </row>
    <row r="1543" spans="1:14">
      <c r="A1543" s="55" t="str">
        <f t="shared" si="68"/>
        <v>Y0AL0</v>
      </c>
      <c r="B1543" s="55">
        <v>0</v>
      </c>
      <c r="C1543" t="s">
        <v>2964</v>
      </c>
      <c r="D1543" t="s">
        <v>2964</v>
      </c>
      <c r="E1543" s="42">
        <v>44834</v>
      </c>
      <c r="F1543">
        <v>281149</v>
      </c>
      <c r="G1543" t="s">
        <v>2307</v>
      </c>
      <c r="H1543" s="191"/>
      <c r="J1543">
        <v>-2738191623.21</v>
      </c>
      <c r="K1543"/>
      <c r="M1543" s="191">
        <f t="shared" si="66"/>
        <v>-273.81916232100002</v>
      </c>
      <c r="N1543" t="str">
        <f t="shared" si="67"/>
        <v>0</v>
      </c>
    </row>
    <row r="1544" spans="1:14">
      <c r="A1544" s="55" t="str">
        <f t="shared" si="68"/>
        <v>Y0AL0</v>
      </c>
      <c r="B1544" s="55">
        <v>0</v>
      </c>
      <c r="C1544" t="s">
        <v>2964</v>
      </c>
      <c r="D1544" t="s">
        <v>2964</v>
      </c>
      <c r="E1544" s="42">
        <v>44834</v>
      </c>
      <c r="F1544">
        <v>281150</v>
      </c>
      <c r="G1544" t="s">
        <v>2308</v>
      </c>
      <c r="H1544" s="191"/>
      <c r="J1544">
        <v>1415164.17</v>
      </c>
      <c r="K1544"/>
      <c r="M1544" s="191">
        <f t="shared" si="66"/>
        <v>0.14151641700000001</v>
      </c>
      <c r="N1544" t="str">
        <f t="shared" si="67"/>
        <v>0</v>
      </c>
    </row>
    <row r="1545" spans="1:14">
      <c r="A1545" s="55" t="str">
        <f t="shared" si="68"/>
        <v>Y0AL1.2</v>
      </c>
      <c r="B1545" s="55">
        <v>1.2</v>
      </c>
      <c r="C1545" t="s">
        <v>2964</v>
      </c>
      <c r="D1545" t="s">
        <v>2964</v>
      </c>
      <c r="E1545" s="42">
        <v>44834</v>
      </c>
      <c r="F1545">
        <v>281170</v>
      </c>
      <c r="G1545" t="s">
        <v>2311</v>
      </c>
      <c r="H1545" s="191"/>
      <c r="J1545">
        <v>-5375117.0999999996</v>
      </c>
      <c r="K1545"/>
      <c r="M1545" s="191">
        <f t="shared" si="66"/>
        <v>-0.53751170999999998</v>
      </c>
      <c r="N1545" t="str">
        <f t="shared" si="67"/>
        <v>1</v>
      </c>
    </row>
    <row r="1546" spans="1:14">
      <c r="A1546" s="55" t="str">
        <f t="shared" si="68"/>
        <v>Y0AL1.2</v>
      </c>
      <c r="B1546" s="55">
        <v>1.2</v>
      </c>
      <c r="C1546" t="s">
        <v>2964</v>
      </c>
      <c r="D1546" t="s">
        <v>2964</v>
      </c>
      <c r="E1546" s="42">
        <v>44834</v>
      </c>
      <c r="F1546">
        <v>281171</v>
      </c>
      <c r="G1546" t="s">
        <v>2312</v>
      </c>
      <c r="H1546" s="191"/>
      <c r="J1546">
        <v>-15242221.67</v>
      </c>
      <c r="K1546"/>
      <c r="M1546" s="191">
        <f t="shared" si="66"/>
        <v>-1.524222167</v>
      </c>
      <c r="N1546" t="str">
        <f t="shared" si="67"/>
        <v>1</v>
      </c>
    </row>
    <row r="1547" spans="1:14">
      <c r="A1547" s="55" t="str">
        <f t="shared" si="68"/>
        <v>Y0AL0</v>
      </c>
      <c r="B1547" s="55">
        <v>0</v>
      </c>
      <c r="C1547" t="s">
        <v>2964</v>
      </c>
      <c r="D1547" t="s">
        <v>2964</v>
      </c>
      <c r="E1547" s="42">
        <v>44834</v>
      </c>
      <c r="F1547">
        <v>281172</v>
      </c>
      <c r="G1547" t="s">
        <v>2313</v>
      </c>
      <c r="H1547" s="191"/>
      <c r="J1547">
        <v>-4523242.28</v>
      </c>
      <c r="K1547"/>
      <c r="M1547" s="191">
        <f t="shared" si="66"/>
        <v>-0.45232422800000005</v>
      </c>
      <c r="N1547" t="str">
        <f t="shared" si="67"/>
        <v>0</v>
      </c>
    </row>
    <row r="1548" spans="1:14">
      <c r="A1548" s="55" t="str">
        <f t="shared" si="68"/>
        <v>Y0AL0</v>
      </c>
      <c r="B1548" s="55">
        <v>0</v>
      </c>
      <c r="C1548" t="s">
        <v>2964</v>
      </c>
      <c r="D1548" t="s">
        <v>2964</v>
      </c>
      <c r="E1548" s="42">
        <v>44834</v>
      </c>
      <c r="F1548">
        <v>281212</v>
      </c>
      <c r="G1548" t="s">
        <v>2314</v>
      </c>
      <c r="H1548" s="191"/>
      <c r="J1548">
        <v>-264313.33</v>
      </c>
      <c r="K1548"/>
      <c r="M1548" s="191">
        <f t="shared" si="66"/>
        <v>-2.6431333000000001E-2</v>
      </c>
      <c r="N1548" t="str">
        <f t="shared" si="67"/>
        <v>0</v>
      </c>
    </row>
    <row r="1549" spans="1:14">
      <c r="A1549" s="55" t="str">
        <f t="shared" si="68"/>
        <v>Y0AL0</v>
      </c>
      <c r="B1549" s="55">
        <v>0</v>
      </c>
      <c r="C1549" t="s">
        <v>2964</v>
      </c>
      <c r="D1549" t="s">
        <v>2964</v>
      </c>
      <c r="E1549" s="42">
        <v>44834</v>
      </c>
      <c r="F1549">
        <v>281290</v>
      </c>
      <c r="G1549" t="s">
        <v>2550</v>
      </c>
      <c r="H1549" s="191"/>
      <c r="J1549">
        <v>11687857.15</v>
      </c>
      <c r="K1549"/>
      <c r="M1549" s="191">
        <f t="shared" si="66"/>
        <v>1.1687857150000001</v>
      </c>
      <c r="N1549" t="str">
        <f t="shared" si="67"/>
        <v>0</v>
      </c>
    </row>
    <row r="1550" spans="1:14">
      <c r="A1550" s="55" t="str">
        <f t="shared" si="68"/>
        <v>Y0AL0</v>
      </c>
      <c r="B1550" s="55">
        <v>0</v>
      </c>
      <c r="C1550" t="s">
        <v>2964</v>
      </c>
      <c r="D1550" t="s">
        <v>2964</v>
      </c>
      <c r="E1550" s="42">
        <v>44834</v>
      </c>
      <c r="F1550">
        <v>281292</v>
      </c>
      <c r="G1550" t="s">
        <v>2551</v>
      </c>
      <c r="H1550" s="191"/>
      <c r="J1550">
        <v>-16818318688.08</v>
      </c>
      <c r="K1550"/>
      <c r="M1550" s="191">
        <f t="shared" si="66"/>
        <v>-1681.8318688080001</v>
      </c>
      <c r="N1550" t="str">
        <f t="shared" si="67"/>
        <v>0</v>
      </c>
    </row>
    <row r="1551" spans="1:14">
      <c r="A1551" s="55" t="str">
        <f t="shared" si="68"/>
        <v>Y0AL0</v>
      </c>
      <c r="B1551" s="55">
        <v>0</v>
      </c>
      <c r="C1551" t="s">
        <v>2964</v>
      </c>
      <c r="D1551" t="s">
        <v>2964</v>
      </c>
      <c r="E1551" s="42">
        <v>44834</v>
      </c>
      <c r="F1551">
        <v>281293</v>
      </c>
      <c r="G1551" t="s">
        <v>2561</v>
      </c>
      <c r="H1551" s="191"/>
      <c r="J1551">
        <v>1499199.64</v>
      </c>
      <c r="K1551"/>
      <c r="M1551" s="191">
        <f t="shared" si="66"/>
        <v>0.14991996399999999</v>
      </c>
      <c r="N1551" t="str">
        <f t="shared" si="67"/>
        <v>0</v>
      </c>
    </row>
    <row r="1552" spans="1:14">
      <c r="A1552" s="55" t="str">
        <f t="shared" si="68"/>
        <v>Y0AL0</v>
      </c>
      <c r="B1552" s="55">
        <v>0</v>
      </c>
      <c r="C1552" t="s">
        <v>2964</v>
      </c>
      <c r="D1552" t="s">
        <v>2964</v>
      </c>
      <c r="E1552" s="42">
        <v>44834</v>
      </c>
      <c r="F1552">
        <v>281295</v>
      </c>
      <c r="G1552" t="s">
        <v>2562</v>
      </c>
      <c r="H1552" s="191"/>
      <c r="J1552">
        <v>77004.600000000006</v>
      </c>
      <c r="K1552"/>
      <c r="M1552" s="191">
        <f t="shared" si="66"/>
        <v>7.700460000000001E-3</v>
      </c>
      <c r="N1552" t="str">
        <f t="shared" si="67"/>
        <v>0</v>
      </c>
    </row>
    <row r="1553" spans="1:14">
      <c r="A1553" s="55" t="str">
        <f t="shared" si="68"/>
        <v>Y0AL5.2</v>
      </c>
      <c r="B1553" s="55">
        <v>5.2</v>
      </c>
      <c r="C1553" t="s">
        <v>2964</v>
      </c>
      <c r="D1553" t="s">
        <v>2964</v>
      </c>
      <c r="E1553" s="42">
        <v>44834</v>
      </c>
      <c r="F1553">
        <v>304213</v>
      </c>
      <c r="G1553" t="s">
        <v>2351</v>
      </c>
      <c r="H1553" s="191"/>
      <c r="J1553">
        <v>-171472419.49000001</v>
      </c>
      <c r="K1553"/>
      <c r="M1553" s="191">
        <f t="shared" si="66"/>
        <v>-17.147241949000001</v>
      </c>
      <c r="N1553" t="str">
        <f t="shared" si="67"/>
        <v>5</v>
      </c>
    </row>
    <row r="1554" spans="1:14">
      <c r="A1554" s="55" t="str">
        <f t="shared" si="68"/>
        <v>Y0AL5.2</v>
      </c>
      <c r="B1554" s="55">
        <v>5.2</v>
      </c>
      <c r="C1554" t="s">
        <v>2964</v>
      </c>
      <c r="D1554" t="s">
        <v>2964</v>
      </c>
      <c r="E1554" s="42">
        <v>44834</v>
      </c>
      <c r="F1554">
        <v>304214</v>
      </c>
      <c r="G1554" t="s">
        <v>2352</v>
      </c>
      <c r="H1554" s="191"/>
      <c r="J1554">
        <v>-10245362</v>
      </c>
      <c r="K1554"/>
      <c r="M1554" s="191">
        <f t="shared" si="66"/>
        <v>-1.0245362</v>
      </c>
      <c r="N1554" t="str">
        <f t="shared" si="67"/>
        <v>5</v>
      </c>
    </row>
    <row r="1555" spans="1:14">
      <c r="A1555" s="55" t="str">
        <f t="shared" si="68"/>
        <v>Y0AL5.2</v>
      </c>
      <c r="B1555" s="55">
        <v>5.2</v>
      </c>
      <c r="C1555" t="s">
        <v>2964</v>
      </c>
      <c r="D1555" t="s">
        <v>2964</v>
      </c>
      <c r="E1555" s="42">
        <v>44834</v>
      </c>
      <c r="F1555">
        <v>304215</v>
      </c>
      <c r="G1555" t="s">
        <v>2353</v>
      </c>
      <c r="H1555" s="191"/>
      <c r="J1555">
        <v>-2208988.75</v>
      </c>
      <c r="K1555"/>
      <c r="M1555" s="191">
        <f t="shared" si="66"/>
        <v>-0.22089887499999999</v>
      </c>
      <c r="N1555" t="str">
        <f t="shared" si="67"/>
        <v>5</v>
      </c>
    </row>
    <row r="1556" spans="1:14">
      <c r="A1556" s="55" t="str">
        <f t="shared" si="68"/>
        <v>Y0AL5.2</v>
      </c>
      <c r="B1556" s="55">
        <v>5.2</v>
      </c>
      <c r="C1556" t="s">
        <v>2964</v>
      </c>
      <c r="D1556" t="s">
        <v>2964</v>
      </c>
      <c r="E1556" s="42">
        <v>44834</v>
      </c>
      <c r="F1556">
        <v>304216</v>
      </c>
      <c r="G1556" t="s">
        <v>2354</v>
      </c>
      <c r="H1556" s="191"/>
      <c r="J1556">
        <v>-744983.75</v>
      </c>
      <c r="K1556"/>
      <c r="M1556" s="191">
        <f t="shared" si="66"/>
        <v>-7.4498375000000006E-2</v>
      </c>
      <c r="N1556" t="str">
        <f t="shared" si="67"/>
        <v>5</v>
      </c>
    </row>
    <row r="1557" spans="1:14">
      <c r="A1557" s="55" t="str">
        <f t="shared" si="68"/>
        <v>Y0AL5.2</v>
      </c>
      <c r="B1557" s="55">
        <v>5.2</v>
      </c>
      <c r="C1557" t="s">
        <v>2964</v>
      </c>
      <c r="D1557" t="s">
        <v>2964</v>
      </c>
      <c r="E1557" s="42">
        <v>44834</v>
      </c>
      <c r="F1557">
        <v>304232</v>
      </c>
      <c r="G1557" t="s">
        <v>2358</v>
      </c>
      <c r="H1557" s="191"/>
      <c r="J1557">
        <v>-185228.73</v>
      </c>
      <c r="K1557"/>
      <c r="M1557" s="191">
        <f t="shared" si="66"/>
        <v>-1.8522873000000002E-2</v>
      </c>
      <c r="N1557" t="str">
        <f t="shared" si="67"/>
        <v>5</v>
      </c>
    </row>
    <row r="1558" spans="1:14">
      <c r="A1558" s="55" t="str">
        <f t="shared" si="68"/>
        <v>Y0AL5.2</v>
      </c>
      <c r="B1558" s="55">
        <v>5.2</v>
      </c>
      <c r="C1558" t="s">
        <v>2964</v>
      </c>
      <c r="D1558" t="s">
        <v>2964</v>
      </c>
      <c r="E1558" s="42">
        <v>44834</v>
      </c>
      <c r="F1558">
        <v>304300</v>
      </c>
      <c r="G1558" t="s">
        <v>2362</v>
      </c>
      <c r="H1558" s="191"/>
      <c r="J1558">
        <v>-211270923.52000001</v>
      </c>
      <c r="K1558"/>
      <c r="M1558" s="191">
        <f t="shared" si="66"/>
        <v>-21.127092352000002</v>
      </c>
      <c r="N1558" t="str">
        <f t="shared" si="67"/>
        <v>5</v>
      </c>
    </row>
    <row r="1559" spans="1:14">
      <c r="A1559" s="55" t="str">
        <f t="shared" si="68"/>
        <v>Y0AL5.5</v>
      </c>
      <c r="B1559" s="55">
        <v>5.5</v>
      </c>
      <c r="C1559" t="s">
        <v>2964</v>
      </c>
      <c r="D1559" t="s">
        <v>2964</v>
      </c>
      <c r="E1559" s="42">
        <v>44834</v>
      </c>
      <c r="F1559">
        <v>304751</v>
      </c>
      <c r="G1559" t="s">
        <v>2369</v>
      </c>
      <c r="H1559" s="191"/>
      <c r="J1559">
        <v>-26.41</v>
      </c>
      <c r="K1559"/>
      <c r="M1559" s="191">
        <f t="shared" si="66"/>
        <v>-2.6410000000000002E-6</v>
      </c>
      <c r="N1559" t="str">
        <f t="shared" si="67"/>
        <v>5</v>
      </c>
    </row>
    <row r="1560" spans="1:14">
      <c r="A1560" s="55" t="str">
        <f t="shared" si="68"/>
        <v>Y0AL5.5</v>
      </c>
      <c r="B1560" s="55">
        <v>5.5</v>
      </c>
      <c r="C1560" t="s">
        <v>2964</v>
      </c>
      <c r="D1560" t="s">
        <v>2964</v>
      </c>
      <c r="E1560" s="42">
        <v>44834</v>
      </c>
      <c r="F1560">
        <v>305101</v>
      </c>
      <c r="G1560" t="s">
        <v>2374</v>
      </c>
      <c r="H1560" s="191"/>
      <c r="J1560">
        <v>0.55000000000000004</v>
      </c>
      <c r="K1560"/>
      <c r="M1560" s="191">
        <f t="shared" si="66"/>
        <v>5.5000000000000003E-8</v>
      </c>
      <c r="N1560" t="str">
        <f t="shared" si="67"/>
        <v>5</v>
      </c>
    </row>
    <row r="1561" spans="1:14">
      <c r="A1561" s="55" t="str">
        <f t="shared" si="68"/>
        <v>Y0AL5.5</v>
      </c>
      <c r="B1561" s="55">
        <v>5.5</v>
      </c>
      <c r="C1561" t="s">
        <v>2964</v>
      </c>
      <c r="D1561" t="s">
        <v>2964</v>
      </c>
      <c r="E1561" s="42">
        <v>44834</v>
      </c>
      <c r="F1561">
        <v>305127</v>
      </c>
      <c r="G1561" t="s">
        <v>2390</v>
      </c>
      <c r="H1561" s="191"/>
      <c r="J1561">
        <v>-145.41999999999999</v>
      </c>
      <c r="K1561"/>
      <c r="M1561" s="191">
        <f t="shared" si="66"/>
        <v>-1.4541999999999999E-5</v>
      </c>
      <c r="N1561" t="str">
        <f t="shared" si="67"/>
        <v>5</v>
      </c>
    </row>
    <row r="1562" spans="1:14">
      <c r="A1562" s="55" t="str">
        <f t="shared" si="68"/>
        <v>Y0AL0</v>
      </c>
      <c r="B1562" s="55">
        <v>0</v>
      </c>
      <c r="C1562" t="s">
        <v>2964</v>
      </c>
      <c r="D1562" t="s">
        <v>2964</v>
      </c>
      <c r="E1562" s="42">
        <v>44834</v>
      </c>
      <c r="F1562">
        <v>311617</v>
      </c>
      <c r="G1562" t="s">
        <v>2407</v>
      </c>
      <c r="H1562" s="191"/>
      <c r="J1562">
        <v>35127</v>
      </c>
      <c r="K1562"/>
      <c r="M1562" s="191">
        <f t="shared" si="66"/>
        <v>3.5127000000000001E-3</v>
      </c>
      <c r="N1562" t="str">
        <f t="shared" si="67"/>
        <v>0</v>
      </c>
    </row>
    <row r="1563" spans="1:14">
      <c r="A1563" s="55" t="str">
        <f t="shared" si="68"/>
        <v>Y0AL6.3</v>
      </c>
      <c r="B1563" s="55">
        <v>6.3</v>
      </c>
      <c r="C1563" t="s">
        <v>2964</v>
      </c>
      <c r="D1563" t="s">
        <v>2964</v>
      </c>
      <c r="E1563" s="42">
        <v>44834</v>
      </c>
      <c r="F1563">
        <v>401201</v>
      </c>
      <c r="G1563" t="s">
        <v>2419</v>
      </c>
      <c r="H1563" s="191"/>
      <c r="J1563">
        <v>3761.5</v>
      </c>
      <c r="K1563"/>
      <c r="M1563" s="191">
        <f t="shared" si="66"/>
        <v>3.7615000000000001E-4</v>
      </c>
      <c r="N1563" t="str">
        <f t="shared" si="67"/>
        <v>6</v>
      </c>
    </row>
    <row r="1564" spans="1:14">
      <c r="A1564" s="55" t="str">
        <f t="shared" si="68"/>
        <v>Y0AL0</v>
      </c>
      <c r="B1564" s="55">
        <v>0</v>
      </c>
      <c r="C1564" t="s">
        <v>2964</v>
      </c>
      <c r="D1564" t="s">
        <v>2964</v>
      </c>
      <c r="E1564" s="42">
        <v>44834</v>
      </c>
      <c r="F1564">
        <v>401236</v>
      </c>
      <c r="G1564" t="s">
        <v>2427</v>
      </c>
      <c r="H1564" s="191"/>
      <c r="J1564">
        <v>20027.650000000001</v>
      </c>
      <c r="K1564"/>
      <c r="M1564" s="191">
        <f t="shared" si="66"/>
        <v>2.0027650000000001E-3</v>
      </c>
      <c r="N1564" t="str">
        <f t="shared" si="67"/>
        <v>0</v>
      </c>
    </row>
    <row r="1565" spans="1:14">
      <c r="A1565" s="55" t="str">
        <f t="shared" si="68"/>
        <v>Y0AL0</v>
      </c>
      <c r="B1565" s="55">
        <v>0</v>
      </c>
      <c r="C1565" t="s">
        <v>2964</v>
      </c>
      <c r="D1565" t="s">
        <v>2964</v>
      </c>
      <c r="E1565" s="42">
        <v>44834</v>
      </c>
      <c r="F1565">
        <v>401240</v>
      </c>
      <c r="G1565" t="s">
        <v>2429</v>
      </c>
      <c r="H1565" s="191"/>
      <c r="J1565">
        <v>71796.490000000005</v>
      </c>
      <c r="K1565"/>
      <c r="M1565" s="191">
        <f t="shared" si="66"/>
        <v>7.1796490000000006E-3</v>
      </c>
      <c r="N1565" t="str">
        <f t="shared" si="67"/>
        <v>0</v>
      </c>
    </row>
    <row r="1566" spans="1:14">
      <c r="A1566" s="55" t="str">
        <f t="shared" si="68"/>
        <v>Y0AL0</v>
      </c>
      <c r="B1566" s="55">
        <v>0</v>
      </c>
      <c r="C1566" t="s">
        <v>2964</v>
      </c>
      <c r="D1566" t="s">
        <v>2964</v>
      </c>
      <c r="E1566" s="42">
        <v>44834</v>
      </c>
      <c r="F1566">
        <v>401242</v>
      </c>
      <c r="G1566" t="s">
        <v>2431</v>
      </c>
      <c r="H1566" s="191"/>
      <c r="J1566">
        <v>8623.43</v>
      </c>
      <c r="K1566"/>
      <c r="M1566" s="191">
        <f t="shared" si="66"/>
        <v>8.6234300000000001E-4</v>
      </c>
      <c r="N1566" t="str">
        <f t="shared" si="67"/>
        <v>0</v>
      </c>
    </row>
    <row r="1567" spans="1:14">
      <c r="A1567" s="55" t="str">
        <f t="shared" si="68"/>
        <v>Y0AL6.3</v>
      </c>
      <c r="B1567" s="55">
        <v>6.3</v>
      </c>
      <c r="C1567" t="s">
        <v>2964</v>
      </c>
      <c r="D1567" t="s">
        <v>2964</v>
      </c>
      <c r="E1567" s="42">
        <v>44834</v>
      </c>
      <c r="F1567">
        <v>401263</v>
      </c>
      <c r="G1567" t="s">
        <v>2605</v>
      </c>
      <c r="H1567" s="191"/>
      <c r="J1567">
        <v>0</v>
      </c>
      <c r="K1567"/>
      <c r="M1567" s="191">
        <f t="shared" si="66"/>
        <v>0</v>
      </c>
      <c r="N1567" t="str">
        <f t="shared" si="67"/>
        <v>6</v>
      </c>
    </row>
    <row r="1568" spans="1:14">
      <c r="A1568" s="55" t="str">
        <f t="shared" si="68"/>
        <v>Y0AL6.3</v>
      </c>
      <c r="B1568" s="55">
        <v>6.3</v>
      </c>
      <c r="C1568" t="s">
        <v>2964</v>
      </c>
      <c r="D1568" t="s">
        <v>2964</v>
      </c>
      <c r="E1568" s="42">
        <v>44834</v>
      </c>
      <c r="F1568">
        <v>401301</v>
      </c>
      <c r="G1568" t="s">
        <v>2432</v>
      </c>
      <c r="H1568" s="191"/>
      <c r="J1568">
        <v>3113.92</v>
      </c>
      <c r="K1568"/>
      <c r="M1568" s="191">
        <f t="shared" si="66"/>
        <v>3.1139200000000002E-4</v>
      </c>
      <c r="N1568" t="str">
        <f t="shared" si="67"/>
        <v>6</v>
      </c>
    </row>
    <row r="1569" spans="1:14">
      <c r="A1569" s="55" t="str">
        <f t="shared" si="68"/>
        <v>Y0AL6.1</v>
      </c>
      <c r="B1569" s="55">
        <v>6.1</v>
      </c>
      <c r="C1569" t="s">
        <v>2964</v>
      </c>
      <c r="D1569" t="s">
        <v>2964</v>
      </c>
      <c r="E1569" s="42">
        <v>44834</v>
      </c>
      <c r="F1569">
        <v>401501</v>
      </c>
      <c r="G1569" t="s">
        <v>676</v>
      </c>
      <c r="H1569" s="191"/>
      <c r="J1569">
        <v>-19202.849999999999</v>
      </c>
      <c r="K1569"/>
      <c r="M1569" s="191">
        <f t="shared" si="66"/>
        <v>-1.9202849999999999E-3</v>
      </c>
      <c r="N1569" t="str">
        <f t="shared" si="67"/>
        <v>6</v>
      </c>
    </row>
    <row r="1570" spans="1:14">
      <c r="A1570" s="55" t="str">
        <f t="shared" si="68"/>
        <v>Y0AL6.3</v>
      </c>
      <c r="B1570" s="55">
        <v>6.3</v>
      </c>
      <c r="C1570" t="s">
        <v>2964</v>
      </c>
      <c r="D1570" t="s">
        <v>2964</v>
      </c>
      <c r="E1570" s="42">
        <v>44834</v>
      </c>
      <c r="F1570">
        <v>401702</v>
      </c>
      <c r="G1570" t="s">
        <v>2686</v>
      </c>
      <c r="H1570" s="191"/>
      <c r="J1570">
        <v>-1728.48</v>
      </c>
      <c r="K1570"/>
      <c r="M1570" s="191">
        <f t="shared" si="66"/>
        <v>-1.72848E-4</v>
      </c>
      <c r="N1570" t="str">
        <f t="shared" si="67"/>
        <v>6</v>
      </c>
    </row>
    <row r="1571" spans="1:14">
      <c r="A1571" s="55" t="str">
        <f t="shared" si="68"/>
        <v>Y0AL6.3</v>
      </c>
      <c r="B1571" s="55">
        <v>6.3</v>
      </c>
      <c r="C1571" t="s">
        <v>2964</v>
      </c>
      <c r="D1571" t="s">
        <v>2964</v>
      </c>
      <c r="E1571" s="42">
        <v>44834</v>
      </c>
      <c r="F1571">
        <v>401703</v>
      </c>
      <c r="G1571" t="s">
        <v>2687</v>
      </c>
      <c r="H1571" s="191"/>
      <c r="J1571">
        <v>-1728.48</v>
      </c>
      <c r="K1571"/>
      <c r="M1571" s="191">
        <f t="shared" si="66"/>
        <v>-1.72848E-4</v>
      </c>
      <c r="N1571" t="str">
        <f t="shared" si="67"/>
        <v>6</v>
      </c>
    </row>
    <row r="1572" spans="1:14">
      <c r="A1572" s="55" t="str">
        <f t="shared" si="68"/>
        <v>Y0AL6.3</v>
      </c>
      <c r="B1572" s="55">
        <v>6.3</v>
      </c>
      <c r="C1572" t="s">
        <v>2964</v>
      </c>
      <c r="D1572" t="s">
        <v>2964</v>
      </c>
      <c r="E1572" s="42">
        <v>44834</v>
      </c>
      <c r="F1572">
        <v>401707</v>
      </c>
      <c r="G1572" t="s">
        <v>2680</v>
      </c>
      <c r="H1572" s="191"/>
      <c r="J1572">
        <v>66148.25</v>
      </c>
      <c r="K1572"/>
      <c r="M1572" s="191">
        <f t="shared" si="66"/>
        <v>6.6148250000000004E-3</v>
      </c>
      <c r="N1572" t="str">
        <f t="shared" si="67"/>
        <v>6</v>
      </c>
    </row>
    <row r="1573" spans="1:14">
      <c r="A1573" s="55" t="str">
        <f t="shared" si="68"/>
        <v>Y0AL6.3</v>
      </c>
      <c r="B1573" s="55">
        <v>6.3</v>
      </c>
      <c r="C1573" t="s">
        <v>2964</v>
      </c>
      <c r="D1573" t="s">
        <v>2964</v>
      </c>
      <c r="E1573" s="42">
        <v>44834</v>
      </c>
      <c r="F1573">
        <v>401708</v>
      </c>
      <c r="G1573" t="s">
        <v>2681</v>
      </c>
      <c r="H1573" s="191"/>
      <c r="J1573">
        <v>66148.25</v>
      </c>
      <c r="K1573"/>
      <c r="M1573" s="191">
        <f t="shared" si="66"/>
        <v>6.6148250000000004E-3</v>
      </c>
      <c r="N1573" t="str">
        <f t="shared" si="67"/>
        <v>6</v>
      </c>
    </row>
    <row r="1574" spans="1:14">
      <c r="A1574" s="55" t="str">
        <f t="shared" si="68"/>
        <v>Y0AL6.1</v>
      </c>
      <c r="B1574" s="55">
        <v>6.1</v>
      </c>
      <c r="C1574" t="s">
        <v>2964</v>
      </c>
      <c r="D1574" t="s">
        <v>2964</v>
      </c>
      <c r="E1574" s="42">
        <v>44834</v>
      </c>
      <c r="F1574">
        <v>402007</v>
      </c>
      <c r="G1574" t="s">
        <v>2435</v>
      </c>
      <c r="H1574" s="191"/>
      <c r="J1574">
        <v>734897.37</v>
      </c>
      <c r="K1574"/>
      <c r="M1574" s="191">
        <f t="shared" si="66"/>
        <v>7.3489736999999999E-2</v>
      </c>
      <c r="N1574" t="str">
        <f t="shared" si="67"/>
        <v>6</v>
      </c>
    </row>
    <row r="1575" spans="1:14">
      <c r="A1575" s="55" t="str">
        <f t="shared" si="68"/>
        <v>Y0AL6.3</v>
      </c>
      <c r="B1575" s="55">
        <v>6.3</v>
      </c>
      <c r="C1575" t="s">
        <v>2964</v>
      </c>
      <c r="D1575" t="s">
        <v>2964</v>
      </c>
      <c r="E1575" s="42">
        <v>44834</v>
      </c>
      <c r="F1575">
        <v>402103</v>
      </c>
      <c r="G1575" t="s">
        <v>2436</v>
      </c>
      <c r="H1575" s="191"/>
      <c r="J1575">
        <v>69</v>
      </c>
      <c r="K1575"/>
      <c r="M1575" s="191">
        <f t="shared" si="66"/>
        <v>6.9E-6</v>
      </c>
      <c r="N1575" t="str">
        <f t="shared" si="67"/>
        <v>6</v>
      </c>
    </row>
    <row r="1576" spans="1:14">
      <c r="A1576" s="55" t="str">
        <f t="shared" si="68"/>
        <v>Y0AL6.2</v>
      </c>
      <c r="B1576" s="55">
        <v>6.2</v>
      </c>
      <c r="C1576" t="s">
        <v>2964</v>
      </c>
      <c r="D1576" t="s">
        <v>2964</v>
      </c>
      <c r="E1576" s="42">
        <v>44834</v>
      </c>
      <c r="F1576">
        <v>402106</v>
      </c>
      <c r="G1576" t="s">
        <v>2437</v>
      </c>
      <c r="H1576" s="191"/>
      <c r="J1576">
        <v>31302.17</v>
      </c>
      <c r="K1576"/>
      <c r="M1576" s="191">
        <f t="shared" si="66"/>
        <v>3.1302169999999998E-3</v>
      </c>
      <c r="N1576" t="str">
        <f t="shared" si="67"/>
        <v>6</v>
      </c>
    </row>
    <row r="1577" spans="1:14">
      <c r="A1577" s="55" t="str">
        <f t="shared" si="68"/>
        <v>Y0AL6.3</v>
      </c>
      <c r="B1577" s="55">
        <v>6.3</v>
      </c>
      <c r="C1577" t="s">
        <v>2964</v>
      </c>
      <c r="D1577" t="s">
        <v>2964</v>
      </c>
      <c r="E1577" s="42">
        <v>44834</v>
      </c>
      <c r="F1577">
        <v>402113</v>
      </c>
      <c r="G1577" t="s">
        <v>2438</v>
      </c>
      <c r="H1577" s="191"/>
      <c r="J1577">
        <v>1145580.01</v>
      </c>
      <c r="K1577"/>
      <c r="M1577" s="191">
        <f t="shared" si="66"/>
        <v>0.11455800100000001</v>
      </c>
      <c r="N1577" t="str">
        <f t="shared" si="67"/>
        <v>6</v>
      </c>
    </row>
    <row r="1578" spans="1:14">
      <c r="A1578" s="55" t="str">
        <f t="shared" si="68"/>
        <v>Y0AL6.3</v>
      </c>
      <c r="B1578" s="55">
        <v>6.3</v>
      </c>
      <c r="C1578" t="s">
        <v>2964</v>
      </c>
      <c r="D1578" t="s">
        <v>2964</v>
      </c>
      <c r="E1578" s="42">
        <v>44834</v>
      </c>
      <c r="F1578">
        <v>402125</v>
      </c>
      <c r="G1578" t="s">
        <v>2914</v>
      </c>
      <c r="H1578" s="191"/>
      <c r="J1578">
        <v>82005.27</v>
      </c>
      <c r="K1578"/>
      <c r="M1578" s="191">
        <f t="shared" si="66"/>
        <v>8.2005270000000009E-3</v>
      </c>
      <c r="N1578" t="str">
        <f t="shared" si="67"/>
        <v>6</v>
      </c>
    </row>
    <row r="1579" spans="1:14">
      <c r="A1579" s="55" t="str">
        <f t="shared" si="68"/>
        <v>Y0AL6.3</v>
      </c>
      <c r="B1579" s="55">
        <v>6.3</v>
      </c>
      <c r="C1579" t="s">
        <v>2964</v>
      </c>
      <c r="D1579" t="s">
        <v>2964</v>
      </c>
      <c r="E1579" s="42">
        <v>44834</v>
      </c>
      <c r="F1579">
        <v>402132</v>
      </c>
      <c r="G1579" t="s">
        <v>2441</v>
      </c>
      <c r="H1579" s="191"/>
      <c r="J1579">
        <v>0</v>
      </c>
      <c r="K1579"/>
      <c r="M1579" s="191">
        <f t="shared" si="66"/>
        <v>0</v>
      </c>
      <c r="N1579" t="str">
        <f t="shared" si="67"/>
        <v>6</v>
      </c>
    </row>
    <row r="1580" spans="1:14">
      <c r="A1580" s="55" t="str">
        <f t="shared" si="68"/>
        <v>Y0AL6.3</v>
      </c>
      <c r="B1580" s="55">
        <v>6.3</v>
      </c>
      <c r="C1580" t="s">
        <v>2964</v>
      </c>
      <c r="D1580" t="s">
        <v>2964</v>
      </c>
      <c r="E1580" s="42">
        <v>44834</v>
      </c>
      <c r="F1580">
        <v>402133</v>
      </c>
      <c r="G1580" t="s">
        <v>2442</v>
      </c>
      <c r="H1580" s="191"/>
      <c r="J1580">
        <v>0</v>
      </c>
      <c r="K1580"/>
      <c r="M1580" s="191">
        <f t="shared" si="66"/>
        <v>0</v>
      </c>
      <c r="N1580" t="str">
        <f t="shared" si="67"/>
        <v>6</v>
      </c>
    </row>
    <row r="1581" spans="1:14">
      <c r="A1581" s="55" t="str">
        <f t="shared" si="68"/>
        <v>Y0AL6.3</v>
      </c>
      <c r="B1581" s="55">
        <v>6.3</v>
      </c>
      <c r="C1581" t="s">
        <v>2964</v>
      </c>
      <c r="D1581" t="s">
        <v>2964</v>
      </c>
      <c r="E1581" s="42">
        <v>44834</v>
      </c>
      <c r="F1581">
        <v>402134</v>
      </c>
      <c r="G1581" t="s">
        <v>2443</v>
      </c>
      <c r="H1581" s="191"/>
      <c r="J1581">
        <v>520305.8</v>
      </c>
      <c r="K1581"/>
      <c r="M1581" s="191">
        <f t="shared" ref="M1581:M1644" si="69">J1581/10000000</f>
        <v>5.203058E-2</v>
      </c>
      <c r="N1581" t="str">
        <f t="shared" si="67"/>
        <v>6</v>
      </c>
    </row>
    <row r="1582" spans="1:14">
      <c r="A1582" s="55" t="str">
        <f t="shared" si="68"/>
        <v>Y0AL6.3</v>
      </c>
      <c r="B1582" s="55">
        <v>6.3</v>
      </c>
      <c r="C1582" t="s">
        <v>2964</v>
      </c>
      <c r="D1582" t="s">
        <v>2964</v>
      </c>
      <c r="E1582" s="42">
        <v>44834</v>
      </c>
      <c r="F1582">
        <v>402201</v>
      </c>
      <c r="G1582" t="s">
        <v>2445</v>
      </c>
      <c r="H1582" s="191"/>
      <c r="J1582">
        <v>0</v>
      </c>
      <c r="K1582"/>
      <c r="M1582" s="191">
        <f t="shared" si="69"/>
        <v>0</v>
      </c>
      <c r="N1582" t="str">
        <f t="shared" ref="N1582:N1645" si="70">LEFT(B1582,1)</f>
        <v>6</v>
      </c>
    </row>
    <row r="1583" spans="1:14">
      <c r="A1583" s="55" t="str">
        <f t="shared" si="68"/>
        <v>Y0AL6.3</v>
      </c>
      <c r="B1583" s="55">
        <v>6.3</v>
      </c>
      <c r="C1583" t="s">
        <v>2964</v>
      </c>
      <c r="D1583" t="s">
        <v>2964</v>
      </c>
      <c r="E1583" s="42">
        <v>44834</v>
      </c>
      <c r="F1583">
        <v>402233</v>
      </c>
      <c r="G1583" t="s">
        <v>2458</v>
      </c>
      <c r="H1583" s="191"/>
      <c r="J1583">
        <v>83674.55</v>
      </c>
      <c r="K1583"/>
      <c r="M1583" s="191">
        <f t="shared" si="69"/>
        <v>8.3674550000000011E-3</v>
      </c>
      <c r="N1583" t="str">
        <f t="shared" si="70"/>
        <v>6</v>
      </c>
    </row>
    <row r="1584" spans="1:14">
      <c r="A1584" s="55" t="str">
        <f t="shared" si="68"/>
        <v>Y0AL6.3</v>
      </c>
      <c r="B1584" s="55">
        <v>6.3</v>
      </c>
      <c r="C1584" t="s">
        <v>2964</v>
      </c>
      <c r="D1584" t="s">
        <v>2964</v>
      </c>
      <c r="E1584" s="42">
        <v>44834</v>
      </c>
      <c r="F1584">
        <v>402235</v>
      </c>
      <c r="G1584" t="s">
        <v>2459</v>
      </c>
      <c r="H1584" s="191"/>
      <c r="J1584">
        <v>5411.1</v>
      </c>
      <c r="K1584"/>
      <c r="M1584" s="191">
        <f t="shared" si="69"/>
        <v>5.4111000000000003E-4</v>
      </c>
      <c r="N1584" t="str">
        <f t="shared" si="70"/>
        <v>6</v>
      </c>
    </row>
    <row r="1585" spans="1:14">
      <c r="A1585" s="55" t="str">
        <f t="shared" si="68"/>
        <v>Y0AL6.1</v>
      </c>
      <c r="B1585" s="55">
        <v>6.1</v>
      </c>
      <c r="C1585" t="s">
        <v>2964</v>
      </c>
      <c r="D1585" t="s">
        <v>2964</v>
      </c>
      <c r="E1585" s="42">
        <v>44834</v>
      </c>
      <c r="F1585">
        <v>402257</v>
      </c>
      <c r="G1585" t="s">
        <v>2465</v>
      </c>
      <c r="H1585" s="191"/>
      <c r="J1585">
        <v>0</v>
      </c>
      <c r="K1585"/>
      <c r="M1585" s="191">
        <f t="shared" si="69"/>
        <v>0</v>
      </c>
      <c r="N1585" t="str">
        <f t="shared" si="70"/>
        <v>6</v>
      </c>
    </row>
    <row r="1586" spans="1:14">
      <c r="A1586" s="55" t="str">
        <f t="shared" si="68"/>
        <v>Y0AL6.1</v>
      </c>
      <c r="B1586" s="55">
        <v>6.1</v>
      </c>
      <c r="C1586" t="s">
        <v>2964</v>
      </c>
      <c r="D1586" t="s">
        <v>2964</v>
      </c>
      <c r="E1586" s="42">
        <v>44834</v>
      </c>
      <c r="F1586">
        <v>402258</v>
      </c>
      <c r="G1586" t="s">
        <v>2466</v>
      </c>
      <c r="H1586" s="191"/>
      <c r="J1586">
        <v>0</v>
      </c>
      <c r="K1586"/>
      <c r="M1586" s="191">
        <f t="shared" si="69"/>
        <v>0</v>
      </c>
      <c r="N1586" t="str">
        <f t="shared" si="70"/>
        <v>6</v>
      </c>
    </row>
    <row r="1587" spans="1:14">
      <c r="A1587" s="55" t="str">
        <f t="shared" si="68"/>
        <v>Y0AL6.3</v>
      </c>
      <c r="B1587" s="55">
        <v>6.3</v>
      </c>
      <c r="C1587" t="s">
        <v>2964</v>
      </c>
      <c r="D1587" t="s">
        <v>2964</v>
      </c>
      <c r="E1587" s="42">
        <v>44834</v>
      </c>
      <c r="F1587">
        <v>402278</v>
      </c>
      <c r="G1587" t="s">
        <v>2468</v>
      </c>
      <c r="H1587" s="191"/>
      <c r="J1587">
        <v>0</v>
      </c>
      <c r="K1587"/>
      <c r="M1587" s="191">
        <f t="shared" si="69"/>
        <v>0</v>
      </c>
      <c r="N1587" t="str">
        <f t="shared" si="70"/>
        <v>6</v>
      </c>
    </row>
    <row r="1588" spans="1:14">
      <c r="A1588" s="55" t="str">
        <f t="shared" si="68"/>
        <v>Y0AL0</v>
      </c>
      <c r="B1588" s="55">
        <v>0</v>
      </c>
      <c r="C1588" t="s">
        <v>2964</v>
      </c>
      <c r="D1588" t="s">
        <v>2964</v>
      </c>
      <c r="E1588" s="42">
        <v>44834</v>
      </c>
      <c r="F1588">
        <v>402284</v>
      </c>
      <c r="G1588" t="s">
        <v>2469</v>
      </c>
      <c r="H1588" s="191"/>
      <c r="J1588">
        <v>854235.93</v>
      </c>
      <c r="K1588"/>
      <c r="M1588" s="191">
        <f t="shared" si="69"/>
        <v>8.5423593000000006E-2</v>
      </c>
      <c r="N1588" t="str">
        <f t="shared" si="70"/>
        <v>0</v>
      </c>
    </row>
    <row r="1589" spans="1:14">
      <c r="A1589" s="55" t="str">
        <f t="shared" si="68"/>
        <v>Y0AL0</v>
      </c>
      <c r="B1589" s="55">
        <v>0</v>
      </c>
      <c r="C1589" t="s">
        <v>2964</v>
      </c>
      <c r="D1589" t="s">
        <v>2964</v>
      </c>
      <c r="E1589" s="42">
        <v>44834</v>
      </c>
      <c r="F1589">
        <v>402285</v>
      </c>
      <c r="G1589" t="s">
        <v>2470</v>
      </c>
      <c r="H1589" s="191"/>
      <c r="J1589">
        <v>159672.51999999999</v>
      </c>
      <c r="K1589"/>
      <c r="M1589" s="191">
        <f t="shared" si="69"/>
        <v>1.5967251999999998E-2</v>
      </c>
      <c r="N1589" t="str">
        <f t="shared" si="70"/>
        <v>0</v>
      </c>
    </row>
    <row r="1590" spans="1:14">
      <c r="A1590" s="55" t="str">
        <f t="shared" si="68"/>
        <v>Y0AL0</v>
      </c>
      <c r="B1590" s="55">
        <v>0</v>
      </c>
      <c r="C1590" t="s">
        <v>2964</v>
      </c>
      <c r="D1590" t="s">
        <v>2964</v>
      </c>
      <c r="E1590" s="42">
        <v>44834</v>
      </c>
      <c r="F1590">
        <v>402286</v>
      </c>
      <c r="G1590" t="s">
        <v>2471</v>
      </c>
      <c r="H1590" s="191"/>
      <c r="J1590">
        <v>334997.68</v>
      </c>
      <c r="K1590"/>
      <c r="M1590" s="191">
        <f t="shared" si="69"/>
        <v>3.3499767999999999E-2</v>
      </c>
      <c r="N1590" t="str">
        <f t="shared" si="70"/>
        <v>0</v>
      </c>
    </row>
    <row r="1591" spans="1:14">
      <c r="A1591" s="55" t="str">
        <f t="shared" si="68"/>
        <v>Y0AL6.2a</v>
      </c>
      <c r="B1591" s="55" t="s">
        <v>4602</v>
      </c>
      <c r="C1591" t="s">
        <v>2964</v>
      </c>
      <c r="D1591" t="s">
        <v>2964</v>
      </c>
      <c r="E1591" s="42">
        <v>44834</v>
      </c>
      <c r="F1591">
        <v>402361</v>
      </c>
      <c r="G1591" t="s">
        <v>2480</v>
      </c>
      <c r="H1591" s="191"/>
      <c r="J1591">
        <v>0</v>
      </c>
      <c r="K1591"/>
      <c r="M1591" s="191">
        <f t="shared" si="69"/>
        <v>0</v>
      </c>
      <c r="N1591" t="str">
        <f t="shared" si="70"/>
        <v>6</v>
      </c>
    </row>
    <row r="1592" spans="1:14">
      <c r="A1592" s="55" t="str">
        <f t="shared" si="68"/>
        <v>Y0AL6.2a</v>
      </c>
      <c r="B1592" s="55" t="s">
        <v>4602</v>
      </c>
      <c r="C1592" t="s">
        <v>2964</v>
      </c>
      <c r="D1592" t="s">
        <v>2964</v>
      </c>
      <c r="E1592" s="42">
        <v>44834</v>
      </c>
      <c r="F1592">
        <v>402362</v>
      </c>
      <c r="G1592" t="s">
        <v>2481</v>
      </c>
      <c r="H1592" s="191"/>
      <c r="J1592">
        <v>0</v>
      </c>
      <c r="K1592"/>
      <c r="M1592" s="191">
        <f t="shared" si="69"/>
        <v>0</v>
      </c>
      <c r="N1592" t="str">
        <f t="shared" si="70"/>
        <v>6</v>
      </c>
    </row>
    <row r="1593" spans="1:14">
      <c r="A1593" s="55" t="str">
        <f t="shared" si="68"/>
        <v>Y0AL6.2a</v>
      </c>
      <c r="B1593" s="55" t="s">
        <v>4602</v>
      </c>
      <c r="C1593" t="s">
        <v>2964</v>
      </c>
      <c r="D1593" t="s">
        <v>2964</v>
      </c>
      <c r="E1593" s="42">
        <v>44834</v>
      </c>
      <c r="F1593">
        <v>402363</v>
      </c>
      <c r="G1593" t="s">
        <v>2482</v>
      </c>
      <c r="H1593" s="191"/>
      <c r="J1593">
        <v>1734352.75</v>
      </c>
      <c r="K1593"/>
      <c r="M1593" s="191">
        <f t="shared" si="69"/>
        <v>0.173435275</v>
      </c>
      <c r="N1593" t="str">
        <f t="shared" si="70"/>
        <v>6</v>
      </c>
    </row>
    <row r="1594" spans="1:14">
      <c r="A1594" s="55" t="str">
        <f t="shared" si="68"/>
        <v>Y0AL6.3</v>
      </c>
      <c r="B1594" s="55">
        <v>6.3</v>
      </c>
      <c r="C1594" t="s">
        <v>2964</v>
      </c>
      <c r="D1594" t="s">
        <v>2964</v>
      </c>
      <c r="E1594" s="42">
        <v>44834</v>
      </c>
      <c r="F1594">
        <v>402381</v>
      </c>
      <c r="G1594" t="s">
        <v>2491</v>
      </c>
      <c r="H1594" s="191"/>
      <c r="J1594">
        <v>2048694.25</v>
      </c>
      <c r="K1594"/>
      <c r="M1594" s="191">
        <f t="shared" si="69"/>
        <v>0.20486942499999999</v>
      </c>
      <c r="N1594" t="str">
        <f t="shared" si="70"/>
        <v>6</v>
      </c>
    </row>
    <row r="1595" spans="1:14">
      <c r="A1595" s="55" t="str">
        <f t="shared" si="68"/>
        <v>Y0AL6.3</v>
      </c>
      <c r="B1595" s="55">
        <v>6.3</v>
      </c>
      <c r="C1595" t="s">
        <v>2964</v>
      </c>
      <c r="D1595" t="s">
        <v>2964</v>
      </c>
      <c r="E1595" s="42">
        <v>44834</v>
      </c>
      <c r="F1595">
        <v>402404</v>
      </c>
      <c r="G1595" t="s">
        <v>2492</v>
      </c>
      <c r="H1595" s="191"/>
      <c r="J1595">
        <v>11512.65</v>
      </c>
      <c r="K1595"/>
      <c r="M1595" s="191">
        <f t="shared" si="69"/>
        <v>1.1512650000000001E-3</v>
      </c>
      <c r="N1595" t="str">
        <f t="shared" si="70"/>
        <v>6</v>
      </c>
    </row>
    <row r="1596" spans="1:14">
      <c r="A1596" s="55" t="str">
        <f t="shared" si="68"/>
        <v>Y0AL6.3</v>
      </c>
      <c r="B1596" s="55">
        <v>6.3</v>
      </c>
      <c r="C1596" t="s">
        <v>2964</v>
      </c>
      <c r="D1596" t="s">
        <v>2964</v>
      </c>
      <c r="E1596" s="42">
        <v>44834</v>
      </c>
      <c r="F1596">
        <v>404714</v>
      </c>
      <c r="G1596" t="s">
        <v>2606</v>
      </c>
      <c r="H1596" s="191"/>
      <c r="J1596">
        <v>0</v>
      </c>
      <c r="K1596"/>
      <c r="M1596" s="191">
        <f t="shared" si="69"/>
        <v>0</v>
      </c>
      <c r="N1596" t="str">
        <f t="shared" si="70"/>
        <v>6</v>
      </c>
    </row>
    <row r="1597" spans="1:14">
      <c r="A1597" s="55" t="str">
        <f t="shared" si="68"/>
        <v>Y0AL5.5</v>
      </c>
      <c r="B1597" s="55">
        <v>5.5</v>
      </c>
      <c r="C1597" t="s">
        <v>2964</v>
      </c>
      <c r="D1597" t="s">
        <v>2964</v>
      </c>
      <c r="E1597" s="42">
        <v>44834</v>
      </c>
      <c r="F1597">
        <v>440225</v>
      </c>
      <c r="G1597" t="s">
        <v>2515</v>
      </c>
      <c r="H1597" s="191"/>
      <c r="J1597">
        <v>171.83</v>
      </c>
      <c r="K1597"/>
      <c r="M1597" s="191">
        <f t="shared" si="69"/>
        <v>1.7183000000000001E-5</v>
      </c>
      <c r="N1597" t="str">
        <f t="shared" si="70"/>
        <v>5</v>
      </c>
    </row>
    <row r="1598" spans="1:14">
      <c r="A1598" s="55" t="str">
        <f t="shared" si="68"/>
        <v>Y0AL6.3</v>
      </c>
      <c r="B1598" s="55">
        <v>6.3</v>
      </c>
      <c r="C1598" t="s">
        <v>2964</v>
      </c>
      <c r="D1598" t="s">
        <v>2964</v>
      </c>
      <c r="E1598" s="42">
        <v>44834</v>
      </c>
      <c r="F1598">
        <v>440325</v>
      </c>
      <c r="G1598" t="s">
        <v>2517</v>
      </c>
      <c r="H1598" s="191"/>
      <c r="J1598">
        <v>0</v>
      </c>
      <c r="K1598"/>
      <c r="M1598" s="191">
        <f t="shared" si="69"/>
        <v>0</v>
      </c>
      <c r="N1598" t="str">
        <f t="shared" si="70"/>
        <v>6</v>
      </c>
    </row>
    <row r="1599" spans="1:14">
      <c r="A1599" s="55" t="str">
        <f t="shared" si="68"/>
        <v>Y0AL6.3</v>
      </c>
      <c r="B1599" s="55">
        <v>6.3</v>
      </c>
      <c r="C1599" t="s">
        <v>2964</v>
      </c>
      <c r="D1599" t="s">
        <v>2964</v>
      </c>
      <c r="E1599" s="42">
        <v>44834</v>
      </c>
      <c r="F1599">
        <v>440350</v>
      </c>
      <c r="G1599" t="s">
        <v>2684</v>
      </c>
      <c r="H1599" s="191"/>
      <c r="J1599">
        <v>260457.24</v>
      </c>
      <c r="K1599"/>
      <c r="M1599" s="191">
        <f t="shared" si="69"/>
        <v>2.6045723999999999E-2</v>
      </c>
      <c r="N1599" t="str">
        <f t="shared" si="70"/>
        <v>6</v>
      </c>
    </row>
    <row r="1600" spans="1:14">
      <c r="A1600" s="55" t="str">
        <f t="shared" si="68"/>
        <v>Y0AL6.3</v>
      </c>
      <c r="B1600" s="55">
        <v>6.3</v>
      </c>
      <c r="C1600" t="s">
        <v>2964</v>
      </c>
      <c r="D1600" t="s">
        <v>2964</v>
      </c>
      <c r="E1600" s="42">
        <v>44834</v>
      </c>
      <c r="F1600">
        <v>440351</v>
      </c>
      <c r="G1600" t="s">
        <v>2685</v>
      </c>
      <c r="H1600" s="191"/>
      <c r="J1600">
        <v>260457.24</v>
      </c>
      <c r="K1600"/>
      <c r="M1600" s="191">
        <f t="shared" si="69"/>
        <v>2.6045723999999999E-2</v>
      </c>
      <c r="N1600" t="str">
        <f t="shared" si="70"/>
        <v>6</v>
      </c>
    </row>
    <row r="1601" spans="1:14">
      <c r="A1601" s="55" t="str">
        <f t="shared" ref="A1601:A1664" si="71">C1601&amp;B1601</f>
        <v>Y0AL6.3</v>
      </c>
      <c r="B1601" s="55">
        <v>6.3</v>
      </c>
      <c r="C1601" t="s">
        <v>2964</v>
      </c>
      <c r="D1601" t="s">
        <v>2964</v>
      </c>
      <c r="E1601" s="42">
        <v>44834</v>
      </c>
      <c r="F1601">
        <v>440416</v>
      </c>
      <c r="G1601" t="s">
        <v>664</v>
      </c>
      <c r="H1601" s="191"/>
      <c r="J1601">
        <v>-1366430.17</v>
      </c>
      <c r="K1601"/>
      <c r="M1601" s="191">
        <f t="shared" si="69"/>
        <v>-0.13664301700000001</v>
      </c>
      <c r="N1601" t="str">
        <f t="shared" si="70"/>
        <v>6</v>
      </c>
    </row>
    <row r="1602" spans="1:14">
      <c r="A1602" s="55" t="str">
        <f t="shared" si="71"/>
        <v>Y0AL6.3</v>
      </c>
      <c r="B1602" s="55">
        <v>6.3</v>
      </c>
      <c r="C1602" t="s">
        <v>2964</v>
      </c>
      <c r="D1602" t="s">
        <v>2964</v>
      </c>
      <c r="E1602" s="42">
        <v>44834</v>
      </c>
      <c r="F1602">
        <v>440485</v>
      </c>
      <c r="G1602" t="s">
        <v>2517</v>
      </c>
      <c r="H1602" s="191"/>
      <c r="J1602">
        <v>0</v>
      </c>
      <c r="K1602"/>
      <c r="M1602" s="191">
        <f t="shared" si="69"/>
        <v>0</v>
      </c>
      <c r="N1602" t="str">
        <f t="shared" si="70"/>
        <v>6</v>
      </c>
    </row>
    <row r="1603" spans="1:14">
      <c r="A1603" s="55" t="str">
        <f t="shared" si="71"/>
        <v>Y0AL6.3</v>
      </c>
      <c r="B1603" s="55">
        <v>6.3</v>
      </c>
      <c r="C1603" t="s">
        <v>2964</v>
      </c>
      <c r="D1603" t="s">
        <v>2964</v>
      </c>
      <c r="E1603" s="42">
        <v>44834</v>
      </c>
      <c r="F1603">
        <v>440509</v>
      </c>
      <c r="G1603" t="s">
        <v>2524</v>
      </c>
      <c r="H1603" s="191"/>
      <c r="J1603">
        <v>1712666.75</v>
      </c>
      <c r="K1603"/>
      <c r="M1603" s="191">
        <f t="shared" si="69"/>
        <v>0.17126667500000001</v>
      </c>
      <c r="N1603" t="str">
        <f t="shared" si="70"/>
        <v>6</v>
      </c>
    </row>
    <row r="1604" spans="1:14">
      <c r="A1604" s="55" t="str">
        <f t="shared" si="71"/>
        <v>Y0AL6.1</v>
      </c>
      <c r="B1604" s="55">
        <v>6.1</v>
      </c>
      <c r="C1604" t="s">
        <v>2964</v>
      </c>
      <c r="D1604" t="s">
        <v>2964</v>
      </c>
      <c r="E1604" s="42">
        <v>44834</v>
      </c>
      <c r="F1604">
        <v>440512</v>
      </c>
      <c r="G1604" t="s">
        <v>2525</v>
      </c>
      <c r="H1604" s="191"/>
      <c r="J1604">
        <v>2893643.97</v>
      </c>
      <c r="K1604"/>
      <c r="M1604" s="191">
        <f t="shared" si="69"/>
        <v>0.289364397</v>
      </c>
      <c r="N1604" t="str">
        <f t="shared" si="70"/>
        <v>6</v>
      </c>
    </row>
    <row r="1605" spans="1:14">
      <c r="A1605" s="55" t="str">
        <f t="shared" si="71"/>
        <v>Y0AL6.3</v>
      </c>
      <c r="B1605" s="55">
        <v>6.3</v>
      </c>
      <c r="C1605" t="s">
        <v>2964</v>
      </c>
      <c r="D1605" t="s">
        <v>2964</v>
      </c>
      <c r="E1605" s="42">
        <v>44834</v>
      </c>
      <c r="F1605">
        <v>440515</v>
      </c>
      <c r="G1605" t="s">
        <v>2526</v>
      </c>
      <c r="H1605" s="191"/>
      <c r="J1605">
        <v>0</v>
      </c>
      <c r="K1605"/>
      <c r="M1605" s="191">
        <f t="shared" si="69"/>
        <v>0</v>
      </c>
      <c r="N1605" t="str">
        <f t="shared" si="70"/>
        <v>6</v>
      </c>
    </row>
    <row r="1606" spans="1:14">
      <c r="A1606" s="55" t="str">
        <f t="shared" si="71"/>
        <v>Y0AS0</v>
      </c>
      <c r="B1606" s="55">
        <v>0</v>
      </c>
      <c r="C1606" t="s">
        <v>2893</v>
      </c>
      <c r="D1606" t="s">
        <v>2893</v>
      </c>
      <c r="E1606" s="42">
        <v>44834</v>
      </c>
      <c r="F1606">
        <v>101101</v>
      </c>
      <c r="G1606" t="s">
        <v>2004</v>
      </c>
      <c r="H1606" s="191"/>
      <c r="J1606">
        <v>27590478111.529999</v>
      </c>
      <c r="K1606"/>
      <c r="M1606" s="191">
        <f t="shared" si="69"/>
        <v>2759.0478111529997</v>
      </c>
      <c r="N1606" t="str">
        <f t="shared" si="70"/>
        <v>0</v>
      </c>
    </row>
    <row r="1607" spans="1:14">
      <c r="A1607" s="55" t="str">
        <f t="shared" si="71"/>
        <v>Y0AS0</v>
      </c>
      <c r="B1607" s="55">
        <v>0</v>
      </c>
      <c r="C1607" t="s">
        <v>2893</v>
      </c>
      <c r="D1607" t="s">
        <v>2893</v>
      </c>
      <c r="E1607" s="42">
        <v>44834</v>
      </c>
      <c r="F1607">
        <v>102103</v>
      </c>
      <c r="G1607" t="s">
        <v>2006</v>
      </c>
      <c r="H1607" s="191"/>
      <c r="J1607">
        <v>6163502809.1199999</v>
      </c>
      <c r="K1607"/>
      <c r="M1607" s="191">
        <f t="shared" si="69"/>
        <v>616.35028091200002</v>
      </c>
      <c r="N1607" t="str">
        <f t="shared" si="70"/>
        <v>0</v>
      </c>
    </row>
    <row r="1608" spans="1:14">
      <c r="A1608" s="55" t="str">
        <f t="shared" si="71"/>
        <v>Y0AS0</v>
      </c>
      <c r="B1608" s="55">
        <v>0</v>
      </c>
      <c r="C1608" t="s">
        <v>2893</v>
      </c>
      <c r="D1608" t="s">
        <v>2893</v>
      </c>
      <c r="E1608" s="42">
        <v>44834</v>
      </c>
      <c r="F1608">
        <v>102104</v>
      </c>
      <c r="G1608" t="s">
        <v>2007</v>
      </c>
      <c r="H1608" s="191"/>
      <c r="J1608">
        <v>1853074518.28</v>
      </c>
      <c r="K1608"/>
      <c r="M1608" s="191">
        <f t="shared" si="69"/>
        <v>185.30745182799998</v>
      </c>
      <c r="N1608" t="str">
        <f t="shared" si="70"/>
        <v>0</v>
      </c>
    </row>
    <row r="1609" spans="1:14">
      <c r="A1609" s="55" t="str">
        <f t="shared" si="71"/>
        <v>Y0AS0</v>
      </c>
      <c r="B1609" s="55">
        <v>0</v>
      </c>
      <c r="C1609" t="s">
        <v>2893</v>
      </c>
      <c r="D1609" t="s">
        <v>2893</v>
      </c>
      <c r="E1609" s="42">
        <v>44834</v>
      </c>
      <c r="F1609">
        <v>102106</v>
      </c>
      <c r="G1609" t="s">
        <v>2009</v>
      </c>
      <c r="H1609" s="191"/>
      <c r="J1609">
        <v>241512750</v>
      </c>
      <c r="K1609"/>
      <c r="M1609" s="191">
        <f t="shared" si="69"/>
        <v>24.151274999999998</v>
      </c>
      <c r="N1609" t="str">
        <f t="shared" si="70"/>
        <v>0</v>
      </c>
    </row>
    <row r="1610" spans="1:14">
      <c r="A1610" s="55" t="str">
        <f t="shared" si="71"/>
        <v>Y0AS0</v>
      </c>
      <c r="B1610" s="55">
        <v>0</v>
      </c>
      <c r="C1610" t="s">
        <v>2893</v>
      </c>
      <c r="D1610" t="s">
        <v>2893</v>
      </c>
      <c r="E1610" s="42">
        <v>44834</v>
      </c>
      <c r="F1610">
        <v>102107</v>
      </c>
      <c r="G1610" t="s">
        <v>2010</v>
      </c>
      <c r="H1610" s="191"/>
      <c r="J1610">
        <v>664682543</v>
      </c>
      <c r="K1610"/>
      <c r="M1610" s="191">
        <f t="shared" si="69"/>
        <v>66.468254299999998</v>
      </c>
      <c r="N1610" t="str">
        <f t="shared" si="70"/>
        <v>0</v>
      </c>
    </row>
    <row r="1611" spans="1:14">
      <c r="A1611" s="55" t="str">
        <f t="shared" si="71"/>
        <v>Y0AS0</v>
      </c>
      <c r="B1611" s="55">
        <v>0</v>
      </c>
      <c r="C1611" t="s">
        <v>2893</v>
      </c>
      <c r="D1611" t="s">
        <v>2893</v>
      </c>
      <c r="E1611" s="42">
        <v>44834</v>
      </c>
      <c r="F1611">
        <v>102109</v>
      </c>
      <c r="G1611" t="s">
        <v>2012</v>
      </c>
      <c r="H1611" s="191"/>
      <c r="J1611">
        <v>2830075331.3899999</v>
      </c>
      <c r="K1611"/>
      <c r="M1611" s="191">
        <f t="shared" si="69"/>
        <v>283.00753313899997</v>
      </c>
      <c r="N1611" t="str">
        <f t="shared" si="70"/>
        <v>0</v>
      </c>
    </row>
    <row r="1612" spans="1:14">
      <c r="A1612" s="55" t="str">
        <f t="shared" si="71"/>
        <v>Y0AS0</v>
      </c>
      <c r="B1612" s="55">
        <v>0</v>
      </c>
      <c r="C1612" t="s">
        <v>2893</v>
      </c>
      <c r="D1612" t="s">
        <v>2893</v>
      </c>
      <c r="E1612" s="42">
        <v>44834</v>
      </c>
      <c r="F1612">
        <v>106101</v>
      </c>
      <c r="G1612" t="s">
        <v>2769</v>
      </c>
      <c r="H1612" s="191"/>
      <c r="J1612">
        <v>2496056.14</v>
      </c>
      <c r="K1612"/>
      <c r="M1612" s="191">
        <f t="shared" si="69"/>
        <v>0.249605614</v>
      </c>
      <c r="N1612" t="str">
        <f t="shared" si="70"/>
        <v>0</v>
      </c>
    </row>
    <row r="1613" spans="1:14">
      <c r="A1613" s="55" t="str">
        <f t="shared" si="71"/>
        <v>Y0AS0</v>
      </c>
      <c r="B1613" s="55">
        <v>0</v>
      </c>
      <c r="C1613" t="s">
        <v>2893</v>
      </c>
      <c r="D1613" t="s">
        <v>2893</v>
      </c>
      <c r="E1613" s="42">
        <v>44834</v>
      </c>
      <c r="F1613">
        <v>106106</v>
      </c>
      <c r="G1613" t="s">
        <v>2784</v>
      </c>
      <c r="H1613" s="191"/>
      <c r="J1613">
        <v>806298.72</v>
      </c>
      <c r="K1613"/>
      <c r="M1613" s="191">
        <f t="shared" si="69"/>
        <v>8.0629871999999991E-2</v>
      </c>
      <c r="N1613" t="str">
        <f t="shared" si="70"/>
        <v>0</v>
      </c>
    </row>
    <row r="1614" spans="1:14">
      <c r="A1614" s="55" t="str">
        <f t="shared" si="71"/>
        <v>Y0AS0</v>
      </c>
      <c r="B1614" s="55">
        <v>0</v>
      </c>
      <c r="C1614" t="s">
        <v>2893</v>
      </c>
      <c r="D1614" t="s">
        <v>2893</v>
      </c>
      <c r="E1614" s="42">
        <v>44834</v>
      </c>
      <c r="F1614">
        <v>107106</v>
      </c>
      <c r="G1614" t="s">
        <v>2753</v>
      </c>
      <c r="H1614" s="191"/>
      <c r="J1614">
        <v>-0.01</v>
      </c>
      <c r="K1614"/>
      <c r="M1614" s="191">
        <f t="shared" si="69"/>
        <v>-1.0000000000000001E-9</v>
      </c>
      <c r="N1614" t="str">
        <f t="shared" si="70"/>
        <v>0</v>
      </c>
    </row>
    <row r="1615" spans="1:14">
      <c r="A1615" s="55" t="str">
        <f t="shared" si="71"/>
        <v>Y0AS0</v>
      </c>
      <c r="B1615" s="55">
        <v>0</v>
      </c>
      <c r="C1615" t="s">
        <v>2893</v>
      </c>
      <c r="D1615" t="s">
        <v>2893</v>
      </c>
      <c r="E1615" s="42">
        <v>44834</v>
      </c>
      <c r="F1615">
        <v>107111</v>
      </c>
      <c r="G1615" t="s">
        <v>2016</v>
      </c>
      <c r="H1615" s="191"/>
      <c r="J1615">
        <v>240300</v>
      </c>
      <c r="K1615"/>
      <c r="M1615" s="191">
        <f t="shared" si="69"/>
        <v>2.4029999999999999E-2</v>
      </c>
      <c r="N1615" t="str">
        <f t="shared" si="70"/>
        <v>0</v>
      </c>
    </row>
    <row r="1616" spans="1:14">
      <c r="A1616" s="55" t="str">
        <f t="shared" si="71"/>
        <v>Y0AS0</v>
      </c>
      <c r="B1616" s="55">
        <v>0</v>
      </c>
      <c r="C1616" t="s">
        <v>2893</v>
      </c>
      <c r="D1616" t="s">
        <v>2893</v>
      </c>
      <c r="E1616" s="42">
        <v>44834</v>
      </c>
      <c r="F1616">
        <v>111126</v>
      </c>
      <c r="G1616" t="s">
        <v>2022</v>
      </c>
      <c r="H1616" s="191"/>
      <c r="J1616">
        <v>300919.88</v>
      </c>
      <c r="K1616"/>
      <c r="M1616" s="191">
        <f t="shared" si="69"/>
        <v>3.0091988E-2</v>
      </c>
      <c r="N1616" t="str">
        <f t="shared" si="70"/>
        <v>0</v>
      </c>
    </row>
    <row r="1617" spans="1:14">
      <c r="A1617" s="55" t="str">
        <f t="shared" si="71"/>
        <v>Y0AS0</v>
      </c>
      <c r="B1617" s="55">
        <v>0</v>
      </c>
      <c r="C1617" t="s">
        <v>2893</v>
      </c>
      <c r="D1617" t="s">
        <v>2893</v>
      </c>
      <c r="E1617" s="42">
        <v>44834</v>
      </c>
      <c r="F1617">
        <v>111128</v>
      </c>
      <c r="G1617" t="s">
        <v>2024</v>
      </c>
      <c r="H1617" s="191"/>
      <c r="J1617">
        <v>1344515</v>
      </c>
      <c r="K1617"/>
      <c r="M1617" s="191">
        <f t="shared" si="69"/>
        <v>0.1344515</v>
      </c>
      <c r="N1617" t="str">
        <f t="shared" si="70"/>
        <v>0</v>
      </c>
    </row>
    <row r="1618" spans="1:14">
      <c r="A1618" s="55" t="str">
        <f t="shared" si="71"/>
        <v>Y0AS0</v>
      </c>
      <c r="B1618" s="55">
        <v>0</v>
      </c>
      <c r="C1618" t="s">
        <v>2893</v>
      </c>
      <c r="D1618" t="s">
        <v>2893</v>
      </c>
      <c r="E1618" s="42">
        <v>44834</v>
      </c>
      <c r="F1618">
        <v>111129</v>
      </c>
      <c r="G1618" t="s">
        <v>2025</v>
      </c>
      <c r="H1618" s="191"/>
      <c r="J1618">
        <v>13871519</v>
      </c>
      <c r="K1618"/>
      <c r="M1618" s="191">
        <f t="shared" si="69"/>
        <v>1.3871519000000001</v>
      </c>
      <c r="N1618" t="str">
        <f t="shared" si="70"/>
        <v>0</v>
      </c>
    </row>
    <row r="1619" spans="1:14">
      <c r="A1619" s="55" t="str">
        <f t="shared" si="71"/>
        <v>Y0AS0</v>
      </c>
      <c r="B1619" s="55">
        <v>0</v>
      </c>
      <c r="C1619" t="s">
        <v>2893</v>
      </c>
      <c r="D1619" t="s">
        <v>2893</v>
      </c>
      <c r="E1619" s="42">
        <v>44834</v>
      </c>
      <c r="F1619">
        <v>111137</v>
      </c>
      <c r="G1619" t="s">
        <v>2027</v>
      </c>
      <c r="H1619" s="191"/>
      <c r="J1619">
        <v>14605.98</v>
      </c>
      <c r="K1619"/>
      <c r="M1619" s="191">
        <f t="shared" si="69"/>
        <v>1.460598E-3</v>
      </c>
      <c r="N1619" t="str">
        <f t="shared" si="70"/>
        <v>0</v>
      </c>
    </row>
    <row r="1620" spans="1:14">
      <c r="A1620" s="55" t="str">
        <f t="shared" si="71"/>
        <v>Y0AS0</v>
      </c>
      <c r="B1620" s="55">
        <v>0</v>
      </c>
      <c r="C1620" t="s">
        <v>2893</v>
      </c>
      <c r="D1620" t="s">
        <v>2893</v>
      </c>
      <c r="E1620" s="42">
        <v>44834</v>
      </c>
      <c r="F1620">
        <v>111181</v>
      </c>
      <c r="G1620" t="s">
        <v>2028</v>
      </c>
      <c r="H1620" s="191"/>
      <c r="J1620">
        <v>7421764.7699999996</v>
      </c>
      <c r="K1620"/>
      <c r="M1620" s="191">
        <f t="shared" si="69"/>
        <v>0.742176477</v>
      </c>
      <c r="N1620" t="str">
        <f t="shared" si="70"/>
        <v>0</v>
      </c>
    </row>
    <row r="1621" spans="1:14">
      <c r="A1621" s="55" t="str">
        <f t="shared" si="71"/>
        <v>Y0AS0</v>
      </c>
      <c r="B1621" s="55">
        <v>0</v>
      </c>
      <c r="C1621" t="s">
        <v>2893</v>
      </c>
      <c r="D1621" t="s">
        <v>2893</v>
      </c>
      <c r="E1621" s="42">
        <v>44834</v>
      </c>
      <c r="F1621">
        <v>111182</v>
      </c>
      <c r="G1621" t="s">
        <v>2029</v>
      </c>
      <c r="H1621" s="191"/>
      <c r="J1621">
        <v>1445275.02</v>
      </c>
      <c r="K1621"/>
      <c r="M1621" s="191">
        <f t="shared" si="69"/>
        <v>0.144527502</v>
      </c>
      <c r="N1621" t="str">
        <f t="shared" si="70"/>
        <v>0</v>
      </c>
    </row>
    <row r="1622" spans="1:14">
      <c r="A1622" s="55" t="str">
        <f t="shared" si="71"/>
        <v>Y0AS0</v>
      </c>
      <c r="B1622" s="55">
        <v>0</v>
      </c>
      <c r="C1622" t="s">
        <v>2893</v>
      </c>
      <c r="D1622" t="s">
        <v>2893</v>
      </c>
      <c r="E1622" s="42">
        <v>44834</v>
      </c>
      <c r="F1622">
        <v>111183</v>
      </c>
      <c r="G1622" t="s">
        <v>2030</v>
      </c>
      <c r="H1622" s="191"/>
      <c r="J1622">
        <v>1686577.73</v>
      </c>
      <c r="K1622"/>
      <c r="M1622" s="191">
        <f t="shared" si="69"/>
        <v>0.16865777300000001</v>
      </c>
      <c r="N1622" t="str">
        <f t="shared" si="70"/>
        <v>0</v>
      </c>
    </row>
    <row r="1623" spans="1:14">
      <c r="A1623" s="55" t="str">
        <f t="shared" si="71"/>
        <v>Y0AS0</v>
      </c>
      <c r="B1623" s="55">
        <v>0</v>
      </c>
      <c r="C1623" t="s">
        <v>2893</v>
      </c>
      <c r="D1623" t="s">
        <v>2893</v>
      </c>
      <c r="E1623" s="42">
        <v>44834</v>
      </c>
      <c r="F1623">
        <v>111184</v>
      </c>
      <c r="G1623" t="s">
        <v>2031</v>
      </c>
      <c r="H1623" s="191"/>
      <c r="J1623">
        <v>1347805.73</v>
      </c>
      <c r="K1623"/>
      <c r="M1623" s="191">
        <f t="shared" si="69"/>
        <v>0.13478057299999999</v>
      </c>
      <c r="N1623" t="str">
        <f t="shared" si="70"/>
        <v>0</v>
      </c>
    </row>
    <row r="1624" spans="1:14">
      <c r="A1624" s="55" t="str">
        <f t="shared" si="71"/>
        <v>Y0AS0</v>
      </c>
      <c r="B1624" s="55">
        <v>0</v>
      </c>
      <c r="C1624" t="s">
        <v>2893</v>
      </c>
      <c r="D1624" t="s">
        <v>2893</v>
      </c>
      <c r="E1624" s="42">
        <v>44834</v>
      </c>
      <c r="F1624">
        <v>111220</v>
      </c>
      <c r="G1624" t="s">
        <v>2655</v>
      </c>
      <c r="H1624" s="191"/>
      <c r="J1624">
        <v>65882669.609999999</v>
      </c>
      <c r="K1624"/>
      <c r="M1624" s="191">
        <f t="shared" si="69"/>
        <v>6.5882669609999995</v>
      </c>
      <c r="N1624" t="str">
        <f t="shared" si="70"/>
        <v>0</v>
      </c>
    </row>
    <row r="1625" spans="1:14">
      <c r="A1625" s="55" t="str">
        <f t="shared" si="71"/>
        <v>Y0AS0</v>
      </c>
      <c r="B1625" s="55">
        <v>0</v>
      </c>
      <c r="C1625" t="s">
        <v>2893</v>
      </c>
      <c r="D1625" t="s">
        <v>2893</v>
      </c>
      <c r="E1625" s="42">
        <v>44834</v>
      </c>
      <c r="F1625">
        <v>111221</v>
      </c>
      <c r="G1625" t="s">
        <v>2656</v>
      </c>
      <c r="H1625" s="191"/>
      <c r="J1625">
        <v>-65882669.609999999</v>
      </c>
      <c r="K1625"/>
      <c r="M1625" s="191">
        <f t="shared" si="69"/>
        <v>-6.5882669609999995</v>
      </c>
      <c r="N1625" t="str">
        <f t="shared" si="70"/>
        <v>0</v>
      </c>
    </row>
    <row r="1626" spans="1:14">
      <c r="A1626" s="55" t="str">
        <f t="shared" si="71"/>
        <v>Y0AS0</v>
      </c>
      <c r="B1626" s="55">
        <v>0</v>
      </c>
      <c r="C1626" t="s">
        <v>2893</v>
      </c>
      <c r="D1626" t="s">
        <v>2893</v>
      </c>
      <c r="E1626" s="42">
        <v>44834</v>
      </c>
      <c r="F1626">
        <v>121116</v>
      </c>
      <c r="G1626" t="s">
        <v>2033</v>
      </c>
      <c r="H1626" s="191"/>
      <c r="J1626">
        <v>126305112.34999999</v>
      </c>
      <c r="K1626"/>
      <c r="M1626" s="191">
        <f t="shared" si="69"/>
        <v>12.630511235</v>
      </c>
      <c r="N1626" t="str">
        <f t="shared" si="70"/>
        <v>0</v>
      </c>
    </row>
    <row r="1627" spans="1:14">
      <c r="A1627" s="55" t="str">
        <f t="shared" si="71"/>
        <v>Y0AS0</v>
      </c>
      <c r="B1627" s="55">
        <v>0</v>
      </c>
      <c r="C1627" t="s">
        <v>2893</v>
      </c>
      <c r="D1627" t="s">
        <v>2893</v>
      </c>
      <c r="E1627" s="42">
        <v>44834</v>
      </c>
      <c r="F1627">
        <v>121117</v>
      </c>
      <c r="G1627" t="s">
        <v>2034</v>
      </c>
      <c r="H1627" s="191"/>
      <c r="J1627">
        <v>92050202.730000004</v>
      </c>
      <c r="K1627"/>
      <c r="M1627" s="191">
        <f t="shared" si="69"/>
        <v>9.2050202730000006</v>
      </c>
      <c r="N1627" t="str">
        <f t="shared" si="70"/>
        <v>0</v>
      </c>
    </row>
    <row r="1628" spans="1:14">
      <c r="A1628" s="55" t="str">
        <f t="shared" si="71"/>
        <v>Y0AS0</v>
      </c>
      <c r="B1628" s="55">
        <v>0</v>
      </c>
      <c r="C1628" t="s">
        <v>2893</v>
      </c>
      <c r="D1628" t="s">
        <v>2893</v>
      </c>
      <c r="E1628" s="42">
        <v>44834</v>
      </c>
      <c r="F1628">
        <v>141280</v>
      </c>
      <c r="G1628" t="s">
        <v>2036</v>
      </c>
      <c r="H1628" s="191"/>
      <c r="J1628">
        <v>91686375.670000002</v>
      </c>
      <c r="K1628"/>
      <c r="M1628" s="191">
        <f t="shared" si="69"/>
        <v>9.1686375669999993</v>
      </c>
      <c r="N1628" t="str">
        <f t="shared" si="70"/>
        <v>0</v>
      </c>
    </row>
    <row r="1629" spans="1:14">
      <c r="A1629" s="55" t="str">
        <f t="shared" si="71"/>
        <v>Y0AS0</v>
      </c>
      <c r="B1629" s="55">
        <v>0</v>
      </c>
      <c r="C1629" t="s">
        <v>2893</v>
      </c>
      <c r="D1629" t="s">
        <v>2893</v>
      </c>
      <c r="E1629" s="42">
        <v>44834</v>
      </c>
      <c r="F1629">
        <v>141350</v>
      </c>
      <c r="G1629" t="s">
        <v>2047</v>
      </c>
      <c r="H1629" s="191"/>
      <c r="J1629">
        <v>571.80999999999995</v>
      </c>
      <c r="K1629"/>
      <c r="M1629" s="191">
        <f t="shared" si="69"/>
        <v>5.7180999999999993E-5</v>
      </c>
      <c r="N1629" t="str">
        <f t="shared" si="70"/>
        <v>0</v>
      </c>
    </row>
    <row r="1630" spans="1:14">
      <c r="A1630" s="55" t="str">
        <f t="shared" si="71"/>
        <v>Y0AS0</v>
      </c>
      <c r="B1630" s="55">
        <v>0</v>
      </c>
      <c r="C1630" t="s">
        <v>2893</v>
      </c>
      <c r="D1630" t="s">
        <v>2893</v>
      </c>
      <c r="E1630" s="42">
        <v>44834</v>
      </c>
      <c r="F1630">
        <v>141366</v>
      </c>
      <c r="G1630" t="s">
        <v>2857</v>
      </c>
      <c r="H1630" s="191"/>
      <c r="J1630">
        <v>3914.3</v>
      </c>
      <c r="K1630"/>
      <c r="M1630" s="191">
        <f t="shared" si="69"/>
        <v>3.9143000000000001E-4</v>
      </c>
      <c r="N1630" t="str">
        <f t="shared" si="70"/>
        <v>0</v>
      </c>
    </row>
    <row r="1631" spans="1:14">
      <c r="A1631" s="55" t="str">
        <f t="shared" si="71"/>
        <v>Y0AS0</v>
      </c>
      <c r="B1631" s="55">
        <v>0</v>
      </c>
      <c r="C1631" t="s">
        <v>2893</v>
      </c>
      <c r="D1631" t="s">
        <v>2893</v>
      </c>
      <c r="E1631" s="42">
        <v>44834</v>
      </c>
      <c r="F1631">
        <v>141379</v>
      </c>
      <c r="G1631" t="s">
        <v>2961</v>
      </c>
      <c r="H1631" s="191"/>
      <c r="J1631">
        <v>-126010</v>
      </c>
      <c r="K1631"/>
      <c r="M1631" s="191">
        <f t="shared" si="69"/>
        <v>-1.2600999999999999E-2</v>
      </c>
      <c r="N1631" t="str">
        <f t="shared" si="70"/>
        <v>0</v>
      </c>
    </row>
    <row r="1632" spans="1:14">
      <c r="A1632" s="55" t="str">
        <f t="shared" si="71"/>
        <v>Y0AS0</v>
      </c>
      <c r="B1632" s="55">
        <v>0</v>
      </c>
      <c r="C1632" t="s">
        <v>2893</v>
      </c>
      <c r="D1632" t="s">
        <v>2893</v>
      </c>
      <c r="E1632" s="42">
        <v>44834</v>
      </c>
      <c r="F1632">
        <v>141382</v>
      </c>
      <c r="G1632" t="s">
        <v>2052</v>
      </c>
      <c r="H1632" s="191"/>
      <c r="J1632">
        <v>0</v>
      </c>
      <c r="K1632"/>
      <c r="M1632" s="191">
        <f t="shared" si="69"/>
        <v>0</v>
      </c>
      <c r="N1632" t="str">
        <f t="shared" si="70"/>
        <v>0</v>
      </c>
    </row>
    <row r="1633" spans="1:14">
      <c r="A1633" s="55" t="str">
        <f t="shared" si="71"/>
        <v>Y0AS0</v>
      </c>
      <c r="B1633" s="55">
        <v>0</v>
      </c>
      <c r="C1633" t="s">
        <v>2893</v>
      </c>
      <c r="D1633" t="s">
        <v>2893</v>
      </c>
      <c r="E1633" s="42">
        <v>44834</v>
      </c>
      <c r="F1633">
        <v>141398</v>
      </c>
      <c r="G1633" t="s">
        <v>2911</v>
      </c>
      <c r="H1633" s="191"/>
      <c r="J1633">
        <v>0</v>
      </c>
      <c r="K1633"/>
      <c r="M1633" s="191">
        <f t="shared" si="69"/>
        <v>0</v>
      </c>
      <c r="N1633" t="str">
        <f t="shared" si="70"/>
        <v>0</v>
      </c>
    </row>
    <row r="1634" spans="1:14">
      <c r="A1634" s="55" t="str">
        <f t="shared" si="71"/>
        <v>Y0AS0</v>
      </c>
      <c r="B1634" s="55">
        <v>0</v>
      </c>
      <c r="C1634" t="s">
        <v>2893</v>
      </c>
      <c r="D1634" t="s">
        <v>2893</v>
      </c>
      <c r="E1634" s="42">
        <v>44834</v>
      </c>
      <c r="F1634">
        <v>141399</v>
      </c>
      <c r="G1634" t="s">
        <v>2912</v>
      </c>
      <c r="H1634" s="191"/>
      <c r="J1634">
        <v>-10000</v>
      </c>
      <c r="K1634"/>
      <c r="M1634" s="191">
        <f t="shared" si="69"/>
        <v>-1E-3</v>
      </c>
      <c r="N1634" t="str">
        <f t="shared" si="70"/>
        <v>0</v>
      </c>
    </row>
    <row r="1635" spans="1:14">
      <c r="A1635" s="55" t="str">
        <f t="shared" si="71"/>
        <v>Y0AS0</v>
      </c>
      <c r="B1635" s="55">
        <v>0</v>
      </c>
      <c r="C1635" t="s">
        <v>2893</v>
      </c>
      <c r="D1635" t="s">
        <v>2893</v>
      </c>
      <c r="E1635" s="42">
        <v>44834</v>
      </c>
      <c r="F1635">
        <v>141524</v>
      </c>
      <c r="G1635" t="s">
        <v>2061</v>
      </c>
      <c r="H1635" s="191"/>
      <c r="J1635">
        <v>-5000</v>
      </c>
      <c r="K1635"/>
      <c r="M1635" s="191">
        <f t="shared" si="69"/>
        <v>-5.0000000000000001E-4</v>
      </c>
      <c r="N1635" t="str">
        <f t="shared" si="70"/>
        <v>0</v>
      </c>
    </row>
    <row r="1636" spans="1:14">
      <c r="A1636" s="55" t="str">
        <f t="shared" si="71"/>
        <v>Y0AS0</v>
      </c>
      <c r="B1636" s="55">
        <v>0</v>
      </c>
      <c r="C1636" t="s">
        <v>2893</v>
      </c>
      <c r="D1636" t="s">
        <v>2893</v>
      </c>
      <c r="E1636" s="42">
        <v>44834</v>
      </c>
      <c r="F1636">
        <v>141647</v>
      </c>
      <c r="G1636" t="s">
        <v>2073</v>
      </c>
      <c r="H1636" s="191"/>
      <c r="J1636">
        <v>-465500</v>
      </c>
      <c r="K1636"/>
      <c r="M1636" s="191">
        <f t="shared" si="69"/>
        <v>-4.6550000000000001E-2</v>
      </c>
      <c r="N1636" t="str">
        <f t="shared" si="70"/>
        <v>0</v>
      </c>
    </row>
    <row r="1637" spans="1:14">
      <c r="A1637" s="55" t="str">
        <f t="shared" si="71"/>
        <v>Y0AS0</v>
      </c>
      <c r="B1637" s="55">
        <v>0</v>
      </c>
      <c r="C1637" t="s">
        <v>2893</v>
      </c>
      <c r="D1637" t="s">
        <v>2893</v>
      </c>
      <c r="E1637" s="42">
        <v>44834</v>
      </c>
      <c r="F1637">
        <v>141653</v>
      </c>
      <c r="G1637" t="s">
        <v>2074</v>
      </c>
      <c r="H1637" s="191"/>
      <c r="J1637">
        <v>0</v>
      </c>
      <c r="K1637"/>
      <c r="M1637" s="191">
        <f t="shared" si="69"/>
        <v>0</v>
      </c>
      <c r="N1637" t="str">
        <f t="shared" si="70"/>
        <v>0</v>
      </c>
    </row>
    <row r="1638" spans="1:14">
      <c r="A1638" s="55" t="str">
        <f t="shared" si="71"/>
        <v>Y0AS0</v>
      </c>
      <c r="B1638" s="55">
        <v>0</v>
      </c>
      <c r="C1638" t="s">
        <v>2893</v>
      </c>
      <c r="D1638" t="s">
        <v>2893</v>
      </c>
      <c r="E1638" s="42">
        <v>44834</v>
      </c>
      <c r="F1638">
        <v>141679</v>
      </c>
      <c r="G1638" t="s">
        <v>2075</v>
      </c>
      <c r="H1638" s="191"/>
      <c r="J1638">
        <v>0</v>
      </c>
      <c r="K1638"/>
      <c r="M1638" s="191">
        <f t="shared" si="69"/>
        <v>0</v>
      </c>
      <c r="N1638" t="str">
        <f t="shared" si="70"/>
        <v>0</v>
      </c>
    </row>
    <row r="1639" spans="1:14">
      <c r="A1639" s="55" t="str">
        <f t="shared" si="71"/>
        <v>Y0AS0</v>
      </c>
      <c r="B1639" s="55">
        <v>0</v>
      </c>
      <c r="C1639" t="s">
        <v>2893</v>
      </c>
      <c r="D1639" t="s">
        <v>2893</v>
      </c>
      <c r="E1639" s="42">
        <v>44834</v>
      </c>
      <c r="F1639">
        <v>141724</v>
      </c>
      <c r="G1639" t="s">
        <v>2076</v>
      </c>
      <c r="H1639" s="191"/>
      <c r="J1639">
        <v>-14000</v>
      </c>
      <c r="K1639"/>
      <c r="M1639" s="191">
        <f t="shared" si="69"/>
        <v>-1.4E-3</v>
      </c>
      <c r="N1639" t="str">
        <f t="shared" si="70"/>
        <v>0</v>
      </c>
    </row>
    <row r="1640" spans="1:14">
      <c r="A1640" s="55" t="str">
        <f t="shared" si="71"/>
        <v>Y0AS0</v>
      </c>
      <c r="B1640" s="55">
        <v>0</v>
      </c>
      <c r="C1640" t="s">
        <v>2893</v>
      </c>
      <c r="D1640" t="s">
        <v>2893</v>
      </c>
      <c r="E1640" s="42">
        <v>44834</v>
      </c>
      <c r="F1640">
        <v>141744</v>
      </c>
      <c r="G1640" t="s">
        <v>2087</v>
      </c>
      <c r="H1640" s="191"/>
      <c r="J1640">
        <v>0</v>
      </c>
      <c r="K1640"/>
      <c r="M1640" s="191">
        <f t="shared" si="69"/>
        <v>0</v>
      </c>
      <c r="N1640" t="str">
        <f t="shared" si="70"/>
        <v>0</v>
      </c>
    </row>
    <row r="1641" spans="1:14">
      <c r="A1641" s="55" t="str">
        <f t="shared" si="71"/>
        <v>Y0AS0</v>
      </c>
      <c r="B1641" s="55">
        <v>0</v>
      </c>
      <c r="C1641" t="s">
        <v>2893</v>
      </c>
      <c r="D1641" t="s">
        <v>2893</v>
      </c>
      <c r="E1641" s="42">
        <v>44834</v>
      </c>
      <c r="F1641">
        <v>141769</v>
      </c>
      <c r="G1641" t="s">
        <v>2105</v>
      </c>
      <c r="H1641" s="191"/>
      <c r="J1641">
        <v>0</v>
      </c>
      <c r="K1641"/>
      <c r="M1641" s="191">
        <f t="shared" si="69"/>
        <v>0</v>
      </c>
      <c r="N1641" t="str">
        <f t="shared" si="70"/>
        <v>0</v>
      </c>
    </row>
    <row r="1642" spans="1:14">
      <c r="A1642" s="55" t="str">
        <f t="shared" si="71"/>
        <v>Y0AS0</v>
      </c>
      <c r="B1642" s="55">
        <v>0</v>
      </c>
      <c r="C1642" t="s">
        <v>2893</v>
      </c>
      <c r="D1642" t="s">
        <v>2893</v>
      </c>
      <c r="E1642" s="42">
        <v>44834</v>
      </c>
      <c r="F1642">
        <v>141779</v>
      </c>
      <c r="G1642" t="s">
        <v>2114</v>
      </c>
      <c r="H1642" s="191"/>
      <c r="J1642">
        <v>-23000</v>
      </c>
      <c r="K1642"/>
      <c r="M1642" s="191">
        <f t="shared" si="69"/>
        <v>-2.3E-3</v>
      </c>
      <c r="N1642" t="str">
        <f t="shared" si="70"/>
        <v>0</v>
      </c>
    </row>
    <row r="1643" spans="1:14">
      <c r="A1643" s="55" t="str">
        <f t="shared" si="71"/>
        <v>Y0AS0</v>
      </c>
      <c r="B1643" s="55">
        <v>0</v>
      </c>
      <c r="C1643" t="s">
        <v>2893</v>
      </c>
      <c r="D1643" t="s">
        <v>2893</v>
      </c>
      <c r="E1643" s="42">
        <v>44834</v>
      </c>
      <c r="F1643">
        <v>141789</v>
      </c>
      <c r="G1643" t="s">
        <v>2122</v>
      </c>
      <c r="H1643" s="191"/>
      <c r="J1643">
        <v>0</v>
      </c>
      <c r="K1643"/>
      <c r="M1643" s="191">
        <f t="shared" si="69"/>
        <v>0</v>
      </c>
      <c r="N1643" t="str">
        <f t="shared" si="70"/>
        <v>0</v>
      </c>
    </row>
    <row r="1644" spans="1:14">
      <c r="A1644" s="55" t="str">
        <f t="shared" si="71"/>
        <v>Y0AS0</v>
      </c>
      <c r="B1644" s="55">
        <v>0</v>
      </c>
      <c r="C1644" t="s">
        <v>2893</v>
      </c>
      <c r="D1644" t="s">
        <v>2893</v>
      </c>
      <c r="E1644" s="42">
        <v>44834</v>
      </c>
      <c r="F1644">
        <v>141871</v>
      </c>
      <c r="G1644" t="s">
        <v>2603</v>
      </c>
      <c r="H1644" s="191"/>
      <c r="J1644">
        <v>1.75</v>
      </c>
      <c r="K1644"/>
      <c r="M1644" s="191">
        <f t="shared" si="69"/>
        <v>1.7499999999999999E-7</v>
      </c>
      <c r="N1644" t="str">
        <f t="shared" si="70"/>
        <v>0</v>
      </c>
    </row>
    <row r="1645" spans="1:14">
      <c r="A1645" s="55" t="str">
        <f t="shared" si="71"/>
        <v>Y0AS0</v>
      </c>
      <c r="B1645" s="55">
        <v>0</v>
      </c>
      <c r="C1645" t="s">
        <v>2893</v>
      </c>
      <c r="D1645" t="s">
        <v>2893</v>
      </c>
      <c r="E1645" s="42">
        <v>44834</v>
      </c>
      <c r="F1645">
        <v>142036</v>
      </c>
      <c r="G1645" t="s">
        <v>2127</v>
      </c>
      <c r="H1645" s="191"/>
      <c r="J1645">
        <v>10000</v>
      </c>
      <c r="K1645"/>
      <c r="M1645" s="191">
        <f t="shared" ref="M1645:M1708" si="72">J1645/10000000</f>
        <v>1E-3</v>
      </c>
      <c r="N1645" t="str">
        <f t="shared" si="70"/>
        <v>0</v>
      </c>
    </row>
    <row r="1646" spans="1:14">
      <c r="A1646" s="55" t="e">
        <f t="shared" si="71"/>
        <v>#N/A</v>
      </c>
      <c r="B1646" s="55" t="e">
        <v>#N/A</v>
      </c>
      <c r="C1646" t="s">
        <v>2893</v>
      </c>
      <c r="D1646" t="s">
        <v>2893</v>
      </c>
      <c r="E1646" s="42">
        <v>44834</v>
      </c>
      <c r="F1646">
        <v>142077</v>
      </c>
      <c r="G1646" t="s">
        <v>2913</v>
      </c>
      <c r="H1646" s="191"/>
      <c r="J1646">
        <v>2514027.08</v>
      </c>
      <c r="K1646"/>
      <c r="M1646" s="191">
        <f t="shared" si="72"/>
        <v>0.25140270800000003</v>
      </c>
      <c r="N1646" t="e">
        <f t="shared" ref="N1646:N1709" si="73">LEFT(B1646,1)</f>
        <v>#N/A</v>
      </c>
    </row>
    <row r="1647" spans="1:14">
      <c r="A1647" s="55" t="str">
        <f t="shared" si="71"/>
        <v>Y0AS0</v>
      </c>
      <c r="B1647" s="55">
        <v>0</v>
      </c>
      <c r="C1647" t="s">
        <v>2893</v>
      </c>
      <c r="D1647" t="s">
        <v>2893</v>
      </c>
      <c r="E1647" s="42">
        <v>44834</v>
      </c>
      <c r="F1647">
        <v>160101</v>
      </c>
      <c r="G1647" t="s">
        <v>2149</v>
      </c>
      <c r="H1647" s="191"/>
      <c r="J1647">
        <v>29579913</v>
      </c>
      <c r="K1647"/>
      <c r="M1647" s="191">
        <f t="shared" si="72"/>
        <v>2.9579913000000002</v>
      </c>
      <c r="N1647" t="str">
        <f t="shared" si="73"/>
        <v>0</v>
      </c>
    </row>
    <row r="1648" spans="1:14">
      <c r="A1648" s="55" t="str">
        <f t="shared" si="71"/>
        <v>Y0AS0</v>
      </c>
      <c r="B1648" s="55">
        <v>0</v>
      </c>
      <c r="C1648" t="s">
        <v>2893</v>
      </c>
      <c r="D1648" t="s">
        <v>2893</v>
      </c>
      <c r="E1648" s="42">
        <v>44834</v>
      </c>
      <c r="F1648">
        <v>160118</v>
      </c>
      <c r="G1648" t="s">
        <v>2152</v>
      </c>
      <c r="H1648" s="191"/>
      <c r="J1648">
        <v>0</v>
      </c>
      <c r="K1648"/>
      <c r="M1648" s="191">
        <f t="shared" si="72"/>
        <v>0</v>
      </c>
      <c r="N1648" t="str">
        <f t="shared" si="73"/>
        <v>0</v>
      </c>
    </row>
    <row r="1649" spans="1:14">
      <c r="A1649" s="55" t="str">
        <f t="shared" si="71"/>
        <v>Y0AS0</v>
      </c>
      <c r="B1649" s="55">
        <v>0</v>
      </c>
      <c r="C1649" t="s">
        <v>2893</v>
      </c>
      <c r="D1649" t="s">
        <v>2893</v>
      </c>
      <c r="E1649" s="42">
        <v>44834</v>
      </c>
      <c r="F1649">
        <v>160125</v>
      </c>
      <c r="G1649" t="s">
        <v>2157</v>
      </c>
      <c r="H1649" s="191"/>
      <c r="J1649">
        <v>0</v>
      </c>
      <c r="K1649"/>
      <c r="M1649" s="191">
        <f t="shared" si="72"/>
        <v>0</v>
      </c>
      <c r="N1649" t="str">
        <f t="shared" si="73"/>
        <v>0</v>
      </c>
    </row>
    <row r="1650" spans="1:14">
      <c r="A1650" s="55" t="str">
        <f t="shared" si="71"/>
        <v>Y0AS0</v>
      </c>
      <c r="B1650" s="55">
        <v>0</v>
      </c>
      <c r="C1650" t="s">
        <v>2893</v>
      </c>
      <c r="D1650" t="s">
        <v>2893</v>
      </c>
      <c r="E1650" s="42">
        <v>44834</v>
      </c>
      <c r="F1650">
        <v>160202</v>
      </c>
      <c r="G1650" t="s">
        <v>2158</v>
      </c>
      <c r="H1650" s="191"/>
      <c r="J1650">
        <v>0</v>
      </c>
      <c r="K1650"/>
      <c r="M1650" s="191">
        <f t="shared" si="72"/>
        <v>0</v>
      </c>
      <c r="N1650" t="str">
        <f t="shared" si="73"/>
        <v>0</v>
      </c>
    </row>
    <row r="1651" spans="1:14">
      <c r="A1651" s="55" t="str">
        <f t="shared" si="71"/>
        <v>Y0AS0</v>
      </c>
      <c r="B1651" s="55">
        <v>0</v>
      </c>
      <c r="C1651" t="s">
        <v>2893</v>
      </c>
      <c r="D1651" t="s">
        <v>2893</v>
      </c>
      <c r="E1651" s="42">
        <v>44834</v>
      </c>
      <c r="F1651">
        <v>160206</v>
      </c>
      <c r="G1651" t="s">
        <v>2159</v>
      </c>
      <c r="H1651" s="191"/>
      <c r="J1651">
        <v>-1107695.99</v>
      </c>
      <c r="K1651"/>
      <c r="M1651" s="191">
        <f t="shared" si="72"/>
        <v>-0.110769599</v>
      </c>
      <c r="N1651" t="str">
        <f t="shared" si="73"/>
        <v>0</v>
      </c>
    </row>
    <row r="1652" spans="1:14">
      <c r="A1652" s="55" t="str">
        <f t="shared" si="71"/>
        <v>Y0AS0</v>
      </c>
      <c r="B1652" s="55">
        <v>0</v>
      </c>
      <c r="C1652" t="s">
        <v>2893</v>
      </c>
      <c r="D1652" t="s">
        <v>2893</v>
      </c>
      <c r="E1652" s="42">
        <v>44834</v>
      </c>
      <c r="F1652">
        <v>160207</v>
      </c>
      <c r="G1652" t="s">
        <v>2160</v>
      </c>
      <c r="H1652" s="191"/>
      <c r="J1652">
        <v>0</v>
      </c>
      <c r="K1652"/>
      <c r="M1652" s="191">
        <f t="shared" si="72"/>
        <v>0</v>
      </c>
      <c r="N1652" t="str">
        <f t="shared" si="73"/>
        <v>0</v>
      </c>
    </row>
    <row r="1653" spans="1:14">
      <c r="A1653" s="55" t="str">
        <f t="shared" si="71"/>
        <v>Y0AS0</v>
      </c>
      <c r="B1653" s="55">
        <v>0</v>
      </c>
      <c r="C1653" t="s">
        <v>2893</v>
      </c>
      <c r="D1653" t="s">
        <v>2893</v>
      </c>
      <c r="E1653" s="42">
        <v>44834</v>
      </c>
      <c r="F1653">
        <v>170101</v>
      </c>
      <c r="G1653" t="s">
        <v>2163</v>
      </c>
      <c r="H1653" s="191"/>
      <c r="J1653">
        <v>6529199926.5900002</v>
      </c>
      <c r="K1653"/>
      <c r="M1653" s="191">
        <f t="shared" si="72"/>
        <v>652.91999265900006</v>
      </c>
      <c r="N1653" t="str">
        <f t="shared" si="73"/>
        <v>0</v>
      </c>
    </row>
    <row r="1654" spans="1:14">
      <c r="A1654" s="55" t="str">
        <f t="shared" si="71"/>
        <v>Y0AS0</v>
      </c>
      <c r="B1654" s="55">
        <v>0</v>
      </c>
      <c r="C1654" t="s">
        <v>2893</v>
      </c>
      <c r="D1654" t="s">
        <v>2893</v>
      </c>
      <c r="E1654" s="42">
        <v>44834</v>
      </c>
      <c r="F1654">
        <v>170121</v>
      </c>
      <c r="G1654" t="s">
        <v>2166</v>
      </c>
      <c r="H1654" s="191"/>
      <c r="J1654">
        <v>-532015</v>
      </c>
      <c r="K1654"/>
      <c r="M1654" s="191">
        <f t="shared" si="72"/>
        <v>-5.3201499999999999E-2</v>
      </c>
      <c r="N1654" t="str">
        <f t="shared" si="73"/>
        <v>0</v>
      </c>
    </row>
    <row r="1655" spans="1:14">
      <c r="A1655" s="55" t="str">
        <f t="shared" si="71"/>
        <v>Y0AS0</v>
      </c>
      <c r="B1655" s="55">
        <v>0</v>
      </c>
      <c r="C1655" t="s">
        <v>2893</v>
      </c>
      <c r="D1655" t="s">
        <v>2893</v>
      </c>
      <c r="E1655" s="42">
        <v>44834</v>
      </c>
      <c r="F1655">
        <v>170123</v>
      </c>
      <c r="G1655" t="s">
        <v>2167</v>
      </c>
      <c r="H1655" s="191"/>
      <c r="J1655">
        <v>-3022562</v>
      </c>
      <c r="K1655"/>
      <c r="M1655" s="191">
        <f t="shared" si="72"/>
        <v>-0.30225619999999997</v>
      </c>
      <c r="N1655" t="str">
        <f t="shared" si="73"/>
        <v>0</v>
      </c>
    </row>
    <row r="1656" spans="1:14">
      <c r="A1656" s="55" t="str">
        <f t="shared" si="71"/>
        <v>Y0AS0</v>
      </c>
      <c r="B1656" s="55">
        <v>0</v>
      </c>
      <c r="C1656" t="s">
        <v>2893</v>
      </c>
      <c r="D1656" t="s">
        <v>2893</v>
      </c>
      <c r="E1656" s="42">
        <v>44834</v>
      </c>
      <c r="F1656">
        <v>170125</v>
      </c>
      <c r="G1656" t="s">
        <v>2168</v>
      </c>
      <c r="H1656" s="191"/>
      <c r="J1656">
        <v>-98274891.390000001</v>
      </c>
      <c r="K1656"/>
      <c r="M1656" s="191">
        <f t="shared" si="72"/>
        <v>-9.8274891390000008</v>
      </c>
      <c r="N1656" t="str">
        <f t="shared" si="73"/>
        <v>0</v>
      </c>
    </row>
    <row r="1657" spans="1:14">
      <c r="A1657" s="55" t="str">
        <f t="shared" si="71"/>
        <v>Y0AS0</v>
      </c>
      <c r="B1657" s="55">
        <v>0</v>
      </c>
      <c r="C1657" t="s">
        <v>2893</v>
      </c>
      <c r="D1657" t="s">
        <v>2893</v>
      </c>
      <c r="E1657" s="42">
        <v>44834</v>
      </c>
      <c r="F1657">
        <v>170129</v>
      </c>
      <c r="G1657" t="s">
        <v>2170</v>
      </c>
      <c r="H1657" s="191"/>
      <c r="J1657">
        <v>-272534177.51999998</v>
      </c>
      <c r="K1657"/>
      <c r="M1657" s="191">
        <f t="shared" si="72"/>
        <v>-27.253417751999997</v>
      </c>
      <c r="N1657" t="str">
        <f t="shared" si="73"/>
        <v>0</v>
      </c>
    </row>
    <row r="1658" spans="1:14">
      <c r="A1658" s="55" t="str">
        <f t="shared" si="71"/>
        <v>Y0AS0</v>
      </c>
      <c r="B1658" s="55">
        <v>0</v>
      </c>
      <c r="C1658" t="s">
        <v>2893</v>
      </c>
      <c r="D1658" t="s">
        <v>2893</v>
      </c>
      <c r="E1658" s="42">
        <v>44834</v>
      </c>
      <c r="F1658">
        <v>201246</v>
      </c>
      <c r="G1658" t="s">
        <v>2634</v>
      </c>
      <c r="H1658" s="191"/>
      <c r="J1658">
        <v>82598511.989999995</v>
      </c>
      <c r="K1658"/>
      <c r="M1658" s="191">
        <f t="shared" si="72"/>
        <v>8.2598511989999999</v>
      </c>
      <c r="N1658" t="str">
        <f t="shared" si="73"/>
        <v>0</v>
      </c>
    </row>
    <row r="1659" spans="1:14">
      <c r="A1659" s="55" t="str">
        <f t="shared" si="71"/>
        <v>Y0AS0</v>
      </c>
      <c r="B1659" s="55">
        <v>0</v>
      </c>
      <c r="C1659" t="s">
        <v>2893</v>
      </c>
      <c r="D1659" t="s">
        <v>2893</v>
      </c>
      <c r="E1659" s="42">
        <v>44834</v>
      </c>
      <c r="F1659">
        <v>201276</v>
      </c>
      <c r="G1659" t="s">
        <v>2209</v>
      </c>
      <c r="H1659" s="191"/>
      <c r="J1659">
        <v>-6121223036.46</v>
      </c>
      <c r="K1659"/>
      <c r="M1659" s="191">
        <f t="shared" si="72"/>
        <v>-612.12230364599998</v>
      </c>
      <c r="N1659" t="str">
        <f t="shared" si="73"/>
        <v>0</v>
      </c>
    </row>
    <row r="1660" spans="1:14">
      <c r="A1660" s="55" t="str">
        <f t="shared" si="71"/>
        <v>Y0AS1.2</v>
      </c>
      <c r="B1660" s="55">
        <v>1.2</v>
      </c>
      <c r="C1660" t="s">
        <v>2893</v>
      </c>
      <c r="D1660" t="s">
        <v>2893</v>
      </c>
      <c r="E1660" s="42">
        <v>44834</v>
      </c>
      <c r="F1660">
        <v>201277</v>
      </c>
      <c r="G1660" t="s">
        <v>2210</v>
      </c>
      <c r="H1660" s="191"/>
      <c r="J1660">
        <v>-10084546294.99</v>
      </c>
      <c r="K1660"/>
      <c r="M1660" s="191">
        <f t="shared" si="72"/>
        <v>-1008.454629499</v>
      </c>
      <c r="N1660" t="str">
        <f t="shared" si="73"/>
        <v>1</v>
      </c>
    </row>
    <row r="1661" spans="1:14">
      <c r="A1661" s="55" t="str">
        <f t="shared" si="71"/>
        <v>Y0AS0</v>
      </c>
      <c r="B1661" s="55">
        <v>0</v>
      </c>
      <c r="C1661" t="s">
        <v>2893</v>
      </c>
      <c r="D1661" t="s">
        <v>2893</v>
      </c>
      <c r="E1661" s="42">
        <v>44834</v>
      </c>
      <c r="F1661">
        <v>201297</v>
      </c>
      <c r="G1661" t="s">
        <v>2211</v>
      </c>
      <c r="H1661" s="191"/>
      <c r="J1661">
        <v>-806204964.24000001</v>
      </c>
      <c r="K1661"/>
      <c r="M1661" s="191">
        <f t="shared" si="72"/>
        <v>-80.620496423999995</v>
      </c>
      <c r="N1661" t="str">
        <f t="shared" si="73"/>
        <v>0</v>
      </c>
    </row>
    <row r="1662" spans="1:14">
      <c r="A1662" s="55" t="str">
        <f t="shared" si="71"/>
        <v>Y0AS1.2</v>
      </c>
      <c r="B1662" s="55">
        <v>1.2</v>
      </c>
      <c r="C1662" t="s">
        <v>2893</v>
      </c>
      <c r="D1662" t="s">
        <v>2893</v>
      </c>
      <c r="E1662" s="42">
        <v>44834</v>
      </c>
      <c r="F1662">
        <v>201298</v>
      </c>
      <c r="G1662" t="s">
        <v>2212</v>
      </c>
      <c r="H1662" s="191"/>
      <c r="J1662">
        <v>-2143706089.7</v>
      </c>
      <c r="K1662"/>
      <c r="M1662" s="191">
        <f t="shared" si="72"/>
        <v>-214.37060897000001</v>
      </c>
      <c r="N1662" t="str">
        <f t="shared" si="73"/>
        <v>1</v>
      </c>
    </row>
    <row r="1663" spans="1:14">
      <c r="A1663" s="55" t="str">
        <f t="shared" si="71"/>
        <v>Y0AS0</v>
      </c>
      <c r="B1663" s="55">
        <v>0</v>
      </c>
      <c r="C1663" t="s">
        <v>2893</v>
      </c>
      <c r="D1663" t="s">
        <v>2893</v>
      </c>
      <c r="E1663" s="42">
        <v>44834</v>
      </c>
      <c r="F1663">
        <v>201342</v>
      </c>
      <c r="G1663" t="s">
        <v>2635</v>
      </c>
      <c r="H1663" s="191"/>
      <c r="J1663">
        <v>-2769253.64</v>
      </c>
      <c r="K1663"/>
      <c r="M1663" s="191">
        <f t="shared" si="72"/>
        <v>-0.27692536400000001</v>
      </c>
      <c r="N1663" t="str">
        <f t="shared" si="73"/>
        <v>0</v>
      </c>
    </row>
    <row r="1664" spans="1:14">
      <c r="A1664" s="55" t="str">
        <f t="shared" si="71"/>
        <v>Y0AS0</v>
      </c>
      <c r="B1664" s="55">
        <v>0</v>
      </c>
      <c r="C1664" t="s">
        <v>2893</v>
      </c>
      <c r="D1664" t="s">
        <v>2893</v>
      </c>
      <c r="E1664" s="42">
        <v>44834</v>
      </c>
      <c r="F1664">
        <v>201349</v>
      </c>
      <c r="G1664" t="s">
        <v>2224</v>
      </c>
      <c r="H1664" s="191"/>
      <c r="J1664">
        <v>-41860982.259999998</v>
      </c>
      <c r="K1664"/>
      <c r="M1664" s="191">
        <f t="shared" si="72"/>
        <v>-4.1860982259999995</v>
      </c>
      <c r="N1664" t="str">
        <f t="shared" si="73"/>
        <v>0</v>
      </c>
    </row>
    <row r="1665" spans="1:14">
      <c r="A1665" s="55" t="str">
        <f t="shared" ref="A1665:A1728" si="74">C1665&amp;B1665</f>
        <v>Y0AS0</v>
      </c>
      <c r="B1665" s="55">
        <v>0</v>
      </c>
      <c r="C1665" t="s">
        <v>2893</v>
      </c>
      <c r="D1665" t="s">
        <v>2893</v>
      </c>
      <c r="E1665" s="42">
        <v>44834</v>
      </c>
      <c r="F1665">
        <v>201351</v>
      </c>
      <c r="G1665" t="s">
        <v>2225</v>
      </c>
      <c r="H1665" s="191"/>
      <c r="J1665">
        <v>-633392128.26999998</v>
      </c>
      <c r="K1665"/>
      <c r="M1665" s="191">
        <f t="shared" si="72"/>
        <v>-63.339212826999997</v>
      </c>
      <c r="N1665" t="str">
        <f t="shared" si="73"/>
        <v>0</v>
      </c>
    </row>
    <row r="1666" spans="1:14">
      <c r="A1666" s="55" t="str">
        <f t="shared" si="74"/>
        <v>Y0AS1.2</v>
      </c>
      <c r="B1666" s="55">
        <v>1.2</v>
      </c>
      <c r="C1666" t="s">
        <v>2893</v>
      </c>
      <c r="D1666" t="s">
        <v>2893</v>
      </c>
      <c r="E1666" s="42">
        <v>44834</v>
      </c>
      <c r="F1666">
        <v>201357</v>
      </c>
      <c r="G1666" t="s">
        <v>2636</v>
      </c>
      <c r="H1666" s="191"/>
      <c r="J1666">
        <v>-27257915</v>
      </c>
      <c r="K1666"/>
      <c r="M1666" s="191">
        <f t="shared" si="72"/>
        <v>-2.7257915000000001</v>
      </c>
      <c r="N1666" t="str">
        <f t="shared" si="73"/>
        <v>1</v>
      </c>
    </row>
    <row r="1667" spans="1:14">
      <c r="A1667" s="55" t="str">
        <f t="shared" si="74"/>
        <v>Y0AS1.2</v>
      </c>
      <c r="B1667" s="55">
        <v>1.2</v>
      </c>
      <c r="C1667" t="s">
        <v>2893</v>
      </c>
      <c r="D1667" t="s">
        <v>2893</v>
      </c>
      <c r="E1667" s="42">
        <v>44834</v>
      </c>
      <c r="F1667">
        <v>201364</v>
      </c>
      <c r="G1667" t="s">
        <v>2232</v>
      </c>
      <c r="H1667" s="191"/>
      <c r="J1667">
        <v>-70557949.120000005</v>
      </c>
      <c r="K1667"/>
      <c r="M1667" s="191">
        <f t="shared" si="72"/>
        <v>-7.0557949120000005</v>
      </c>
      <c r="N1667" t="str">
        <f t="shared" si="73"/>
        <v>1</v>
      </c>
    </row>
    <row r="1668" spans="1:14">
      <c r="A1668" s="55" t="str">
        <f t="shared" si="74"/>
        <v>Y0AS1.2</v>
      </c>
      <c r="B1668" s="55">
        <v>1.2</v>
      </c>
      <c r="C1668" t="s">
        <v>2893</v>
      </c>
      <c r="D1668" t="s">
        <v>2893</v>
      </c>
      <c r="E1668" s="42">
        <v>44834</v>
      </c>
      <c r="F1668">
        <v>201366</v>
      </c>
      <c r="G1668" t="s">
        <v>2233</v>
      </c>
      <c r="H1668" s="191"/>
      <c r="J1668">
        <v>-841077427.99000001</v>
      </c>
      <c r="K1668"/>
      <c r="M1668" s="191">
        <f t="shared" si="72"/>
        <v>-84.107742799000007</v>
      </c>
      <c r="N1668" t="str">
        <f t="shared" si="73"/>
        <v>1</v>
      </c>
    </row>
    <row r="1669" spans="1:14">
      <c r="A1669" s="55" t="str">
        <f t="shared" si="74"/>
        <v>Y0AS1.2</v>
      </c>
      <c r="B1669" s="55">
        <v>1.2</v>
      </c>
      <c r="C1669" t="s">
        <v>2893</v>
      </c>
      <c r="D1669" t="s">
        <v>2893</v>
      </c>
      <c r="E1669" s="42">
        <v>44834</v>
      </c>
      <c r="F1669">
        <v>201412</v>
      </c>
      <c r="G1669" t="s">
        <v>2637</v>
      </c>
      <c r="H1669" s="191"/>
      <c r="J1669">
        <v>-437628291</v>
      </c>
      <c r="K1669"/>
      <c r="M1669" s="191">
        <f t="shared" si="72"/>
        <v>-43.762829099999998</v>
      </c>
      <c r="N1669" t="str">
        <f t="shared" si="73"/>
        <v>1</v>
      </c>
    </row>
    <row r="1670" spans="1:14">
      <c r="A1670" s="55" t="str">
        <f t="shared" si="74"/>
        <v>Y0AS0</v>
      </c>
      <c r="B1670" s="55">
        <v>0</v>
      </c>
      <c r="C1670" t="s">
        <v>2893</v>
      </c>
      <c r="D1670" t="s">
        <v>2893</v>
      </c>
      <c r="E1670" s="42">
        <v>44834</v>
      </c>
      <c r="F1670">
        <v>210103</v>
      </c>
      <c r="G1670" t="s">
        <v>2240</v>
      </c>
      <c r="H1670" s="191"/>
      <c r="J1670">
        <v>-32933.22</v>
      </c>
      <c r="K1670"/>
      <c r="M1670" s="191">
        <f t="shared" si="72"/>
        <v>-3.293322E-3</v>
      </c>
      <c r="N1670" t="str">
        <f t="shared" si="73"/>
        <v>0</v>
      </c>
    </row>
    <row r="1671" spans="1:14">
      <c r="A1671" s="55" t="str">
        <f t="shared" si="74"/>
        <v>Y0AS0</v>
      </c>
      <c r="B1671" s="55">
        <v>0</v>
      </c>
      <c r="C1671" t="s">
        <v>2893</v>
      </c>
      <c r="D1671" t="s">
        <v>2893</v>
      </c>
      <c r="E1671" s="42">
        <v>44834</v>
      </c>
      <c r="F1671">
        <v>210117</v>
      </c>
      <c r="G1671" t="s">
        <v>2242</v>
      </c>
      <c r="H1671" s="191"/>
      <c r="J1671">
        <v>-6471914.6900000004</v>
      </c>
      <c r="K1671"/>
      <c r="M1671" s="191">
        <f t="shared" si="72"/>
        <v>-0.64719146900000002</v>
      </c>
      <c r="N1671" t="str">
        <f t="shared" si="73"/>
        <v>0</v>
      </c>
    </row>
    <row r="1672" spans="1:14">
      <c r="A1672" s="55" t="str">
        <f t="shared" si="74"/>
        <v>Y0AS0</v>
      </c>
      <c r="B1672" s="55">
        <v>0</v>
      </c>
      <c r="C1672" t="s">
        <v>2893</v>
      </c>
      <c r="D1672" t="s">
        <v>2893</v>
      </c>
      <c r="E1672" s="42">
        <v>44834</v>
      </c>
      <c r="F1672">
        <v>210132</v>
      </c>
      <c r="G1672" t="s">
        <v>2244</v>
      </c>
      <c r="H1672" s="191"/>
      <c r="J1672">
        <v>-8401.39</v>
      </c>
      <c r="K1672"/>
      <c r="M1672" s="191">
        <f t="shared" si="72"/>
        <v>-8.4013899999999995E-4</v>
      </c>
      <c r="N1672" t="str">
        <f t="shared" si="73"/>
        <v>0</v>
      </c>
    </row>
    <row r="1673" spans="1:14">
      <c r="A1673" s="55" t="str">
        <f t="shared" si="74"/>
        <v>Y0AS0</v>
      </c>
      <c r="B1673" s="55">
        <v>0</v>
      </c>
      <c r="C1673" t="s">
        <v>2893</v>
      </c>
      <c r="D1673" t="s">
        <v>2893</v>
      </c>
      <c r="E1673" s="42">
        <v>44834</v>
      </c>
      <c r="F1673">
        <v>210138</v>
      </c>
      <c r="G1673" t="s">
        <v>2791</v>
      </c>
      <c r="H1673" s="191"/>
      <c r="J1673">
        <v>4566.43</v>
      </c>
      <c r="K1673"/>
      <c r="M1673" s="191">
        <f t="shared" si="72"/>
        <v>4.5664300000000001E-4</v>
      </c>
      <c r="N1673" t="str">
        <f t="shared" si="73"/>
        <v>0</v>
      </c>
    </row>
    <row r="1674" spans="1:14">
      <c r="A1674" s="55" t="str">
        <f t="shared" si="74"/>
        <v>Y0AS0</v>
      </c>
      <c r="B1674" s="55">
        <v>0</v>
      </c>
      <c r="C1674" t="s">
        <v>2893</v>
      </c>
      <c r="D1674" t="s">
        <v>2893</v>
      </c>
      <c r="E1674" s="42">
        <v>44834</v>
      </c>
      <c r="F1674">
        <v>210140</v>
      </c>
      <c r="G1674" t="s">
        <v>2245</v>
      </c>
      <c r="H1674" s="191"/>
      <c r="J1674">
        <v>-231176.4</v>
      </c>
      <c r="K1674"/>
      <c r="M1674" s="191">
        <f t="shared" si="72"/>
        <v>-2.3117639999999998E-2</v>
      </c>
      <c r="N1674" t="str">
        <f t="shared" si="73"/>
        <v>0</v>
      </c>
    </row>
    <row r="1675" spans="1:14">
      <c r="A1675" s="55" t="str">
        <f t="shared" si="74"/>
        <v>Y0AS0</v>
      </c>
      <c r="B1675" s="55">
        <v>0</v>
      </c>
      <c r="C1675" t="s">
        <v>2893</v>
      </c>
      <c r="D1675" t="s">
        <v>2893</v>
      </c>
      <c r="E1675" s="42">
        <v>44834</v>
      </c>
      <c r="F1675">
        <v>210210</v>
      </c>
      <c r="G1675" t="s">
        <v>2246</v>
      </c>
      <c r="H1675" s="191"/>
      <c r="J1675">
        <v>-49168099.140000001</v>
      </c>
      <c r="K1675"/>
      <c r="M1675" s="191">
        <f t="shared" si="72"/>
        <v>-4.9168099139999999</v>
      </c>
      <c r="N1675" t="str">
        <f t="shared" si="73"/>
        <v>0</v>
      </c>
    </row>
    <row r="1676" spans="1:14">
      <c r="A1676" s="55" t="str">
        <f t="shared" si="74"/>
        <v>Y0AS0</v>
      </c>
      <c r="B1676" s="55">
        <v>0</v>
      </c>
      <c r="C1676" t="s">
        <v>2893</v>
      </c>
      <c r="D1676" t="s">
        <v>2893</v>
      </c>
      <c r="E1676" s="42">
        <v>44834</v>
      </c>
      <c r="F1676">
        <v>210419</v>
      </c>
      <c r="G1676" t="s">
        <v>2652</v>
      </c>
      <c r="H1676" s="191"/>
      <c r="J1676">
        <v>-678.5</v>
      </c>
      <c r="K1676"/>
      <c r="M1676" s="191">
        <f t="shared" si="72"/>
        <v>-6.7849999999999996E-5</v>
      </c>
      <c r="N1676" t="str">
        <f t="shared" si="73"/>
        <v>0</v>
      </c>
    </row>
    <row r="1677" spans="1:14">
      <c r="A1677" s="55" t="str">
        <f t="shared" si="74"/>
        <v>Y0AS0</v>
      </c>
      <c r="B1677" s="55">
        <v>0</v>
      </c>
      <c r="C1677" t="s">
        <v>2893</v>
      </c>
      <c r="D1677" t="s">
        <v>2893</v>
      </c>
      <c r="E1677" s="42">
        <v>44834</v>
      </c>
      <c r="F1677">
        <v>210667</v>
      </c>
      <c r="G1677" t="s">
        <v>2862</v>
      </c>
      <c r="H1677" s="191"/>
      <c r="J1677">
        <v>949452.18</v>
      </c>
      <c r="K1677"/>
      <c r="M1677" s="191">
        <f t="shared" si="72"/>
        <v>9.4945218000000012E-2</v>
      </c>
      <c r="N1677" t="str">
        <f t="shared" si="73"/>
        <v>0</v>
      </c>
    </row>
    <row r="1678" spans="1:14">
      <c r="A1678" s="55" t="str">
        <f t="shared" si="74"/>
        <v>Y0AS0</v>
      </c>
      <c r="B1678" s="55">
        <v>0</v>
      </c>
      <c r="C1678" t="s">
        <v>2893</v>
      </c>
      <c r="D1678" t="s">
        <v>2893</v>
      </c>
      <c r="E1678" s="42">
        <v>44834</v>
      </c>
      <c r="F1678">
        <v>210766</v>
      </c>
      <c r="G1678" t="s">
        <v>2748</v>
      </c>
      <c r="H1678" s="191"/>
      <c r="J1678">
        <v>2508.0700000000002</v>
      </c>
      <c r="K1678"/>
      <c r="M1678" s="191">
        <f t="shared" si="72"/>
        <v>2.5080700000000003E-4</v>
      </c>
      <c r="N1678" t="str">
        <f t="shared" si="73"/>
        <v>0</v>
      </c>
    </row>
    <row r="1679" spans="1:14">
      <c r="A1679" s="55" t="str">
        <f t="shared" si="74"/>
        <v>Y0AS0</v>
      </c>
      <c r="B1679" s="55">
        <v>0</v>
      </c>
      <c r="C1679" t="s">
        <v>2893</v>
      </c>
      <c r="D1679" t="s">
        <v>2893</v>
      </c>
      <c r="E1679" s="42">
        <v>44834</v>
      </c>
      <c r="F1679">
        <v>211103</v>
      </c>
      <c r="G1679" t="s">
        <v>2249</v>
      </c>
      <c r="H1679" s="191"/>
      <c r="J1679">
        <v>-102180.63</v>
      </c>
      <c r="K1679"/>
      <c r="M1679" s="191">
        <f t="shared" si="72"/>
        <v>-1.0218063000000001E-2</v>
      </c>
      <c r="N1679" t="str">
        <f t="shared" si="73"/>
        <v>0</v>
      </c>
    </row>
    <row r="1680" spans="1:14">
      <c r="A1680" s="55" t="str">
        <f t="shared" si="74"/>
        <v>Y0AS0</v>
      </c>
      <c r="B1680" s="55">
        <v>0</v>
      </c>
      <c r="C1680" t="s">
        <v>2893</v>
      </c>
      <c r="D1680" t="s">
        <v>2893</v>
      </c>
      <c r="E1680" s="42">
        <v>44834</v>
      </c>
      <c r="F1680">
        <v>211106</v>
      </c>
      <c r="G1680" t="s">
        <v>2250</v>
      </c>
      <c r="H1680" s="191"/>
      <c r="J1680">
        <v>-646330.09</v>
      </c>
      <c r="K1680"/>
      <c r="M1680" s="191">
        <f t="shared" si="72"/>
        <v>-6.4633008999999991E-2</v>
      </c>
      <c r="N1680" t="str">
        <f t="shared" si="73"/>
        <v>0</v>
      </c>
    </row>
    <row r="1681" spans="1:14">
      <c r="A1681" s="55" t="str">
        <f t="shared" si="74"/>
        <v>Y0AS0</v>
      </c>
      <c r="B1681" s="55">
        <v>0</v>
      </c>
      <c r="C1681" t="s">
        <v>2893</v>
      </c>
      <c r="D1681" t="s">
        <v>2893</v>
      </c>
      <c r="E1681" s="42">
        <v>44834</v>
      </c>
      <c r="F1681">
        <v>211119</v>
      </c>
      <c r="G1681" t="s">
        <v>2251</v>
      </c>
      <c r="H1681" s="191"/>
      <c r="J1681">
        <v>3.06</v>
      </c>
      <c r="K1681"/>
      <c r="M1681" s="191">
        <f t="shared" si="72"/>
        <v>3.0600000000000001E-7</v>
      </c>
      <c r="N1681" t="str">
        <f t="shared" si="73"/>
        <v>0</v>
      </c>
    </row>
    <row r="1682" spans="1:14">
      <c r="A1682" s="55" t="str">
        <f t="shared" si="74"/>
        <v>Y0AS0</v>
      </c>
      <c r="B1682" s="55">
        <v>0</v>
      </c>
      <c r="C1682" t="s">
        <v>2893</v>
      </c>
      <c r="D1682" t="s">
        <v>2893</v>
      </c>
      <c r="E1682" s="42">
        <v>44834</v>
      </c>
      <c r="F1682">
        <v>211121</v>
      </c>
      <c r="G1682" t="s">
        <v>2252</v>
      </c>
      <c r="H1682" s="191"/>
      <c r="J1682">
        <v>-2662658.33</v>
      </c>
      <c r="K1682"/>
      <c r="M1682" s="191">
        <f t="shared" si="72"/>
        <v>-0.26626583300000001</v>
      </c>
      <c r="N1682" t="str">
        <f t="shared" si="73"/>
        <v>0</v>
      </c>
    </row>
    <row r="1683" spans="1:14">
      <c r="A1683" s="55" t="str">
        <f t="shared" si="74"/>
        <v>Y0AS0</v>
      </c>
      <c r="B1683" s="55">
        <v>0</v>
      </c>
      <c r="C1683" t="s">
        <v>2893</v>
      </c>
      <c r="D1683" t="s">
        <v>2893</v>
      </c>
      <c r="E1683" s="42">
        <v>44834</v>
      </c>
      <c r="F1683">
        <v>211122</v>
      </c>
      <c r="G1683" t="s">
        <v>2253</v>
      </c>
      <c r="H1683" s="191"/>
      <c r="J1683">
        <v>-7056.89</v>
      </c>
      <c r="K1683"/>
      <c r="M1683" s="191">
        <f t="shared" si="72"/>
        <v>-7.0568900000000001E-4</v>
      </c>
      <c r="N1683" t="str">
        <f t="shared" si="73"/>
        <v>0</v>
      </c>
    </row>
    <row r="1684" spans="1:14">
      <c r="A1684" s="55" t="str">
        <f t="shared" si="74"/>
        <v>Y0AS0</v>
      </c>
      <c r="B1684" s="55">
        <v>0</v>
      </c>
      <c r="C1684" t="s">
        <v>2893</v>
      </c>
      <c r="D1684" t="s">
        <v>2893</v>
      </c>
      <c r="E1684" s="42">
        <v>44834</v>
      </c>
      <c r="F1684">
        <v>211146</v>
      </c>
      <c r="G1684" t="s">
        <v>2749</v>
      </c>
      <c r="H1684" s="191"/>
      <c r="J1684">
        <v>-3760367</v>
      </c>
      <c r="K1684"/>
      <c r="M1684" s="191">
        <f t="shared" si="72"/>
        <v>-0.3760367</v>
      </c>
      <c r="N1684" t="str">
        <f t="shared" si="73"/>
        <v>0</v>
      </c>
    </row>
    <row r="1685" spans="1:14">
      <c r="A1685" s="55" t="str">
        <f t="shared" si="74"/>
        <v>Y0AS0</v>
      </c>
      <c r="B1685" s="55">
        <v>0</v>
      </c>
      <c r="C1685" t="s">
        <v>2893</v>
      </c>
      <c r="D1685" t="s">
        <v>2893</v>
      </c>
      <c r="E1685" s="42">
        <v>44834</v>
      </c>
      <c r="F1685">
        <v>211165</v>
      </c>
      <c r="G1685" t="s">
        <v>2256</v>
      </c>
      <c r="H1685" s="191"/>
      <c r="J1685">
        <v>-1000</v>
      </c>
      <c r="K1685"/>
      <c r="M1685" s="191">
        <f t="shared" si="72"/>
        <v>-1E-4</v>
      </c>
      <c r="N1685" t="str">
        <f t="shared" si="73"/>
        <v>0</v>
      </c>
    </row>
    <row r="1686" spans="1:14">
      <c r="A1686" s="55" t="str">
        <f t="shared" si="74"/>
        <v>Y0AS0</v>
      </c>
      <c r="B1686" s="55">
        <v>0</v>
      </c>
      <c r="C1686" t="s">
        <v>2893</v>
      </c>
      <c r="D1686" t="s">
        <v>2893</v>
      </c>
      <c r="E1686" s="42">
        <v>44834</v>
      </c>
      <c r="F1686">
        <v>211172</v>
      </c>
      <c r="G1686" t="s">
        <v>2262</v>
      </c>
      <c r="H1686" s="191"/>
      <c r="J1686">
        <v>-1511891.67</v>
      </c>
      <c r="K1686"/>
      <c r="M1686" s="191">
        <f t="shared" si="72"/>
        <v>-0.15118916699999999</v>
      </c>
      <c r="N1686" t="str">
        <f t="shared" si="73"/>
        <v>0</v>
      </c>
    </row>
    <row r="1687" spans="1:14">
      <c r="A1687" s="55" t="str">
        <f t="shared" si="74"/>
        <v>Y0AS0</v>
      </c>
      <c r="B1687" s="55">
        <v>0</v>
      </c>
      <c r="C1687" t="s">
        <v>2893</v>
      </c>
      <c r="D1687" t="s">
        <v>2893</v>
      </c>
      <c r="E1687" s="42">
        <v>44834</v>
      </c>
      <c r="F1687">
        <v>211176</v>
      </c>
      <c r="G1687" t="s">
        <v>2266</v>
      </c>
      <c r="H1687" s="191"/>
      <c r="J1687">
        <v>-1445275.02</v>
      </c>
      <c r="K1687"/>
      <c r="M1687" s="191">
        <f t="shared" si="72"/>
        <v>-0.144527502</v>
      </c>
      <c r="N1687" t="str">
        <f t="shared" si="73"/>
        <v>0</v>
      </c>
    </row>
    <row r="1688" spans="1:14">
      <c r="A1688" s="55" t="str">
        <f t="shared" si="74"/>
        <v>Y0AS0</v>
      </c>
      <c r="B1688" s="55">
        <v>0</v>
      </c>
      <c r="C1688" t="s">
        <v>2893</v>
      </c>
      <c r="D1688" t="s">
        <v>2893</v>
      </c>
      <c r="E1688" s="42">
        <v>44834</v>
      </c>
      <c r="F1688">
        <v>211177</v>
      </c>
      <c r="G1688" t="s">
        <v>2267</v>
      </c>
      <c r="H1688" s="191"/>
      <c r="J1688">
        <v>-1347805.73</v>
      </c>
      <c r="K1688"/>
      <c r="M1688" s="191">
        <f t="shared" si="72"/>
        <v>-0.13478057299999999</v>
      </c>
      <c r="N1688" t="str">
        <f t="shared" si="73"/>
        <v>0</v>
      </c>
    </row>
    <row r="1689" spans="1:14">
      <c r="A1689" s="55" t="str">
        <f t="shared" si="74"/>
        <v>Y0AS0</v>
      </c>
      <c r="B1689" s="55">
        <v>0</v>
      </c>
      <c r="C1689" t="s">
        <v>2893</v>
      </c>
      <c r="D1689" t="s">
        <v>2893</v>
      </c>
      <c r="E1689" s="42">
        <v>44834</v>
      </c>
      <c r="F1689">
        <v>211632</v>
      </c>
      <c r="G1689" t="s">
        <v>2543</v>
      </c>
      <c r="H1689" s="191"/>
      <c r="J1689">
        <v>-74005.149999999994</v>
      </c>
      <c r="K1689"/>
      <c r="M1689" s="191">
        <f t="shared" si="72"/>
        <v>-7.400514999999999E-3</v>
      </c>
      <c r="N1689" t="str">
        <f t="shared" si="73"/>
        <v>0</v>
      </c>
    </row>
    <row r="1690" spans="1:14">
      <c r="A1690" s="55" t="str">
        <f t="shared" si="74"/>
        <v>Y0AS0</v>
      </c>
      <c r="B1690" s="55">
        <v>0</v>
      </c>
      <c r="C1690" t="s">
        <v>2893</v>
      </c>
      <c r="D1690" t="s">
        <v>2893</v>
      </c>
      <c r="E1690" s="42">
        <v>44834</v>
      </c>
      <c r="F1690">
        <v>260101</v>
      </c>
      <c r="G1690" t="s">
        <v>2271</v>
      </c>
      <c r="H1690" s="191"/>
      <c r="J1690">
        <v>-90653128.900000006</v>
      </c>
      <c r="K1690"/>
      <c r="M1690" s="191">
        <f t="shared" si="72"/>
        <v>-9.0653128900000013</v>
      </c>
      <c r="N1690" t="str">
        <f t="shared" si="73"/>
        <v>0</v>
      </c>
    </row>
    <row r="1691" spans="1:14">
      <c r="A1691" s="55" t="str">
        <f t="shared" si="74"/>
        <v>Y0AS0</v>
      </c>
      <c r="B1691" s="55">
        <v>0</v>
      </c>
      <c r="C1691" t="s">
        <v>2893</v>
      </c>
      <c r="D1691" t="s">
        <v>2893</v>
      </c>
      <c r="E1691" s="42">
        <v>44834</v>
      </c>
      <c r="F1691">
        <v>260118</v>
      </c>
      <c r="G1691" t="s">
        <v>2275</v>
      </c>
      <c r="H1691" s="191"/>
      <c r="J1691">
        <v>0</v>
      </c>
      <c r="K1691"/>
      <c r="M1691" s="191">
        <f t="shared" si="72"/>
        <v>0</v>
      </c>
      <c r="N1691" t="str">
        <f t="shared" si="73"/>
        <v>0</v>
      </c>
    </row>
    <row r="1692" spans="1:14">
      <c r="A1692" s="55" t="str">
        <f t="shared" si="74"/>
        <v>Y0AS0</v>
      </c>
      <c r="B1692" s="55">
        <v>0</v>
      </c>
      <c r="C1692" t="s">
        <v>2893</v>
      </c>
      <c r="D1692" t="s">
        <v>2893</v>
      </c>
      <c r="E1692" s="42">
        <v>44834</v>
      </c>
      <c r="F1692">
        <v>260202</v>
      </c>
      <c r="G1692" t="s">
        <v>2281</v>
      </c>
      <c r="H1692" s="191"/>
      <c r="J1692">
        <v>0</v>
      </c>
      <c r="K1692"/>
      <c r="M1692" s="191">
        <f t="shared" si="72"/>
        <v>0</v>
      </c>
      <c r="N1692" t="str">
        <f t="shared" si="73"/>
        <v>0</v>
      </c>
    </row>
    <row r="1693" spans="1:14">
      <c r="A1693" s="55" t="str">
        <f t="shared" si="74"/>
        <v>Y0AS0</v>
      </c>
      <c r="B1693" s="55">
        <v>0</v>
      </c>
      <c r="C1693" t="s">
        <v>2893</v>
      </c>
      <c r="D1693" t="s">
        <v>2893</v>
      </c>
      <c r="E1693" s="42">
        <v>44834</v>
      </c>
      <c r="F1693">
        <v>260221</v>
      </c>
      <c r="G1693" t="s">
        <v>2282</v>
      </c>
      <c r="H1693" s="191"/>
      <c r="J1693">
        <v>-2832538.76</v>
      </c>
      <c r="K1693"/>
      <c r="M1693" s="191">
        <f t="shared" si="72"/>
        <v>-0.28325387599999996</v>
      </c>
      <c r="N1693" t="str">
        <f t="shared" si="73"/>
        <v>0</v>
      </c>
    </row>
    <row r="1694" spans="1:14">
      <c r="A1694" s="55" t="str">
        <f t="shared" si="74"/>
        <v>Y0AS0</v>
      </c>
      <c r="B1694" s="55">
        <v>0</v>
      </c>
      <c r="C1694" t="s">
        <v>2893</v>
      </c>
      <c r="D1694" t="s">
        <v>2893</v>
      </c>
      <c r="E1694" s="42">
        <v>44834</v>
      </c>
      <c r="F1694">
        <v>260222</v>
      </c>
      <c r="G1694" t="s">
        <v>2283</v>
      </c>
      <c r="H1694" s="191"/>
      <c r="J1694">
        <v>-48278112.640000001</v>
      </c>
      <c r="K1694"/>
      <c r="M1694" s="191">
        <f t="shared" si="72"/>
        <v>-4.8278112640000002</v>
      </c>
      <c r="N1694" t="str">
        <f t="shared" si="73"/>
        <v>0</v>
      </c>
    </row>
    <row r="1695" spans="1:14">
      <c r="A1695" s="55" t="str">
        <f t="shared" si="74"/>
        <v>Y0AS0</v>
      </c>
      <c r="B1695" s="55">
        <v>0</v>
      </c>
      <c r="C1695" t="s">
        <v>2893</v>
      </c>
      <c r="D1695" t="s">
        <v>2893</v>
      </c>
      <c r="E1695" s="42">
        <v>44834</v>
      </c>
      <c r="F1695">
        <v>260802</v>
      </c>
      <c r="G1695" t="s">
        <v>2284</v>
      </c>
      <c r="H1695" s="191"/>
      <c r="J1695">
        <v>-470.8</v>
      </c>
      <c r="K1695"/>
      <c r="M1695" s="191">
        <f t="shared" si="72"/>
        <v>-4.7080000000000003E-5</v>
      </c>
      <c r="N1695" t="str">
        <f t="shared" si="73"/>
        <v>0</v>
      </c>
    </row>
    <row r="1696" spans="1:14">
      <c r="A1696" s="55" t="str">
        <f t="shared" si="74"/>
        <v>Y0AS0</v>
      </c>
      <c r="B1696" s="55">
        <v>0</v>
      </c>
      <c r="C1696" t="s">
        <v>2893</v>
      </c>
      <c r="D1696" t="s">
        <v>2893</v>
      </c>
      <c r="E1696" s="42">
        <v>44834</v>
      </c>
      <c r="F1696">
        <v>260815</v>
      </c>
      <c r="G1696" t="s">
        <v>2286</v>
      </c>
      <c r="H1696" s="191"/>
      <c r="J1696">
        <v>-7421764.7699999996</v>
      </c>
      <c r="K1696"/>
      <c r="M1696" s="191">
        <f t="shared" si="72"/>
        <v>-0.742176477</v>
      </c>
      <c r="N1696" t="str">
        <f t="shared" si="73"/>
        <v>0</v>
      </c>
    </row>
    <row r="1697" spans="1:14">
      <c r="A1697" s="55" t="str">
        <f t="shared" si="74"/>
        <v>Y0AS0</v>
      </c>
      <c r="B1697" s="55">
        <v>0</v>
      </c>
      <c r="C1697" t="s">
        <v>2893</v>
      </c>
      <c r="D1697" t="s">
        <v>2893</v>
      </c>
      <c r="E1697" s="42">
        <v>44834</v>
      </c>
      <c r="F1697">
        <v>260836</v>
      </c>
      <c r="G1697" t="s">
        <v>2705</v>
      </c>
      <c r="H1697" s="191"/>
      <c r="J1697">
        <v>-748957.49</v>
      </c>
      <c r="K1697"/>
      <c r="M1697" s="191">
        <f t="shared" si="72"/>
        <v>-7.4895748999999998E-2</v>
      </c>
      <c r="N1697" t="str">
        <f t="shared" si="73"/>
        <v>0</v>
      </c>
    </row>
    <row r="1698" spans="1:14">
      <c r="A1698" s="55" t="str">
        <f t="shared" si="74"/>
        <v>Y0AS0</v>
      </c>
      <c r="B1698" s="55">
        <v>0</v>
      </c>
      <c r="C1698" t="s">
        <v>2893</v>
      </c>
      <c r="D1698" t="s">
        <v>2893</v>
      </c>
      <c r="E1698" s="42">
        <v>44834</v>
      </c>
      <c r="F1698">
        <v>260837</v>
      </c>
      <c r="G1698" t="s">
        <v>2706</v>
      </c>
      <c r="H1698" s="191"/>
      <c r="J1698">
        <v>-748957.49</v>
      </c>
      <c r="K1698"/>
      <c r="M1698" s="191">
        <f t="shared" si="72"/>
        <v>-7.4895748999999998E-2</v>
      </c>
      <c r="N1698" t="str">
        <f t="shared" si="73"/>
        <v>0</v>
      </c>
    </row>
    <row r="1699" spans="1:14">
      <c r="A1699" s="55" t="str">
        <f t="shared" si="74"/>
        <v>Y0AS0</v>
      </c>
      <c r="B1699" s="55">
        <v>0</v>
      </c>
      <c r="C1699" t="s">
        <v>2893</v>
      </c>
      <c r="D1699" t="s">
        <v>2893</v>
      </c>
      <c r="E1699" s="42">
        <v>44834</v>
      </c>
      <c r="F1699">
        <v>260902</v>
      </c>
      <c r="G1699" t="s">
        <v>2287</v>
      </c>
      <c r="H1699" s="191"/>
      <c r="J1699">
        <v>-0.25</v>
      </c>
      <c r="K1699"/>
      <c r="M1699" s="191">
        <f t="shared" si="72"/>
        <v>-2.4999999999999999E-8</v>
      </c>
      <c r="N1699" t="str">
        <f t="shared" si="73"/>
        <v>0</v>
      </c>
    </row>
    <row r="1700" spans="1:14">
      <c r="A1700" s="55" t="str">
        <f t="shared" si="74"/>
        <v>Y0AS0</v>
      </c>
      <c r="B1700" s="55">
        <v>0</v>
      </c>
      <c r="C1700" t="s">
        <v>2893</v>
      </c>
      <c r="D1700" t="s">
        <v>2893</v>
      </c>
      <c r="E1700" s="42">
        <v>44834</v>
      </c>
      <c r="F1700">
        <v>260905</v>
      </c>
      <c r="G1700" t="s">
        <v>2288</v>
      </c>
      <c r="H1700" s="191"/>
      <c r="J1700">
        <v>-1686577.73</v>
      </c>
      <c r="K1700"/>
      <c r="M1700" s="191">
        <f t="shared" si="72"/>
        <v>-0.16865777300000001</v>
      </c>
      <c r="N1700" t="str">
        <f t="shared" si="73"/>
        <v>0</v>
      </c>
    </row>
    <row r="1701" spans="1:14">
      <c r="A1701" s="55" t="str">
        <f t="shared" si="74"/>
        <v>Y0AS0</v>
      </c>
      <c r="B1701" s="55">
        <v>0</v>
      </c>
      <c r="C1701" t="s">
        <v>2893</v>
      </c>
      <c r="D1701" t="s">
        <v>2893</v>
      </c>
      <c r="E1701" s="42">
        <v>44834</v>
      </c>
      <c r="F1701">
        <v>260930</v>
      </c>
      <c r="G1701" t="s">
        <v>2291</v>
      </c>
      <c r="H1701" s="191"/>
      <c r="J1701">
        <v>0</v>
      </c>
      <c r="K1701"/>
      <c r="M1701" s="191">
        <f t="shared" si="72"/>
        <v>0</v>
      </c>
      <c r="N1701" t="str">
        <f t="shared" si="73"/>
        <v>0</v>
      </c>
    </row>
    <row r="1702" spans="1:14">
      <c r="A1702" s="55" t="str">
        <f t="shared" si="74"/>
        <v>Y0AS0</v>
      </c>
      <c r="B1702" s="55">
        <v>0</v>
      </c>
      <c r="C1702" t="s">
        <v>2893</v>
      </c>
      <c r="D1702" t="s">
        <v>2893</v>
      </c>
      <c r="E1702" s="42">
        <v>44834</v>
      </c>
      <c r="F1702">
        <v>260942</v>
      </c>
      <c r="G1702" t="s">
        <v>2292</v>
      </c>
      <c r="H1702" s="191"/>
      <c r="J1702">
        <v>-9122.11</v>
      </c>
      <c r="K1702"/>
      <c r="M1702" s="191">
        <f t="shared" si="72"/>
        <v>-9.1221100000000001E-4</v>
      </c>
      <c r="N1702" t="str">
        <f t="shared" si="73"/>
        <v>0</v>
      </c>
    </row>
    <row r="1703" spans="1:14">
      <c r="A1703" s="55" t="str">
        <f t="shared" si="74"/>
        <v>Y0AS0</v>
      </c>
      <c r="B1703" s="55">
        <v>0</v>
      </c>
      <c r="C1703" t="s">
        <v>2893</v>
      </c>
      <c r="D1703" t="s">
        <v>2893</v>
      </c>
      <c r="E1703" s="42">
        <v>44834</v>
      </c>
      <c r="F1703">
        <v>261026</v>
      </c>
      <c r="G1703" t="s">
        <v>2549</v>
      </c>
      <c r="H1703" s="191"/>
      <c r="J1703">
        <v>-1597531.13</v>
      </c>
      <c r="K1703"/>
      <c r="M1703" s="191">
        <f t="shared" si="72"/>
        <v>-0.159753113</v>
      </c>
      <c r="N1703" t="str">
        <f t="shared" si="73"/>
        <v>0</v>
      </c>
    </row>
    <row r="1704" spans="1:14">
      <c r="A1704" s="55" t="str">
        <f t="shared" si="74"/>
        <v>Y0AS0</v>
      </c>
      <c r="B1704" s="55">
        <v>0</v>
      </c>
      <c r="C1704" t="s">
        <v>2893</v>
      </c>
      <c r="D1704" t="s">
        <v>2893</v>
      </c>
      <c r="E1704" s="42">
        <v>44834</v>
      </c>
      <c r="F1704">
        <v>261027</v>
      </c>
      <c r="G1704" t="s">
        <v>2855</v>
      </c>
      <c r="H1704" s="191"/>
      <c r="J1704">
        <v>-1011050.9</v>
      </c>
      <c r="K1704"/>
      <c r="M1704" s="191">
        <f t="shared" si="72"/>
        <v>-0.10110509000000001</v>
      </c>
      <c r="N1704" t="str">
        <f t="shared" si="73"/>
        <v>0</v>
      </c>
    </row>
    <row r="1705" spans="1:14">
      <c r="A1705" s="55" t="str">
        <f t="shared" si="74"/>
        <v>Y0AS0</v>
      </c>
      <c r="B1705" s="55">
        <v>0</v>
      </c>
      <c r="C1705" t="s">
        <v>2893</v>
      </c>
      <c r="D1705" t="s">
        <v>2893</v>
      </c>
      <c r="E1705" s="42">
        <v>44834</v>
      </c>
      <c r="F1705">
        <v>261028</v>
      </c>
      <c r="G1705" t="s">
        <v>2293</v>
      </c>
      <c r="H1705" s="191"/>
      <c r="J1705">
        <v>0.1</v>
      </c>
      <c r="K1705"/>
      <c r="M1705" s="191">
        <f t="shared" si="72"/>
        <v>1E-8</v>
      </c>
      <c r="N1705" t="str">
        <f t="shared" si="73"/>
        <v>0</v>
      </c>
    </row>
    <row r="1706" spans="1:14">
      <c r="A1706" s="55" t="str">
        <f t="shared" si="74"/>
        <v>Y0AS0</v>
      </c>
      <c r="B1706" s="55">
        <v>0</v>
      </c>
      <c r="C1706" t="s">
        <v>2893</v>
      </c>
      <c r="D1706" t="s">
        <v>2893</v>
      </c>
      <c r="E1706" s="42">
        <v>44834</v>
      </c>
      <c r="F1706">
        <v>261259</v>
      </c>
      <c r="G1706" t="s">
        <v>2707</v>
      </c>
      <c r="H1706" s="191"/>
      <c r="J1706">
        <v>-3465.68</v>
      </c>
      <c r="K1706"/>
      <c r="M1706" s="191">
        <f t="shared" si="72"/>
        <v>-3.4656800000000001E-4</v>
      </c>
      <c r="N1706" t="str">
        <f t="shared" si="73"/>
        <v>0</v>
      </c>
    </row>
    <row r="1707" spans="1:14">
      <c r="A1707" s="55" t="str">
        <f t="shared" si="74"/>
        <v>Y0AS0</v>
      </c>
      <c r="B1707" s="55">
        <v>0</v>
      </c>
      <c r="C1707" t="s">
        <v>2893</v>
      </c>
      <c r="D1707" t="s">
        <v>2893</v>
      </c>
      <c r="E1707" s="42">
        <v>44834</v>
      </c>
      <c r="F1707">
        <v>261260</v>
      </c>
      <c r="G1707" t="s">
        <v>2708</v>
      </c>
      <c r="H1707" s="191"/>
      <c r="J1707">
        <v>-3465.68</v>
      </c>
      <c r="K1707"/>
      <c r="M1707" s="191">
        <f t="shared" si="72"/>
        <v>-3.4656800000000001E-4</v>
      </c>
      <c r="N1707" t="str">
        <f t="shared" si="73"/>
        <v>0</v>
      </c>
    </row>
    <row r="1708" spans="1:14">
      <c r="A1708" s="55" t="str">
        <f t="shared" si="74"/>
        <v>Y0AS0</v>
      </c>
      <c r="B1708" s="55">
        <v>0</v>
      </c>
      <c r="C1708" t="s">
        <v>2893</v>
      </c>
      <c r="D1708" t="s">
        <v>2893</v>
      </c>
      <c r="E1708" s="42">
        <v>44834</v>
      </c>
      <c r="F1708">
        <v>261262</v>
      </c>
      <c r="G1708" t="s">
        <v>2709</v>
      </c>
      <c r="H1708" s="191"/>
      <c r="J1708">
        <v>-16423.68</v>
      </c>
      <c r="K1708"/>
      <c r="M1708" s="191">
        <f t="shared" si="72"/>
        <v>-1.642368E-3</v>
      </c>
      <c r="N1708" t="str">
        <f t="shared" si="73"/>
        <v>0</v>
      </c>
    </row>
    <row r="1709" spans="1:14">
      <c r="A1709" s="55" t="str">
        <f t="shared" si="74"/>
        <v>Y0AS0</v>
      </c>
      <c r="B1709" s="55">
        <v>0</v>
      </c>
      <c r="C1709" t="s">
        <v>2893</v>
      </c>
      <c r="D1709" t="s">
        <v>2893</v>
      </c>
      <c r="E1709" s="42">
        <v>44834</v>
      </c>
      <c r="F1709">
        <v>281101</v>
      </c>
      <c r="G1709" t="s">
        <v>2296</v>
      </c>
      <c r="H1709" s="191"/>
      <c r="J1709">
        <v>-17804457613.73</v>
      </c>
      <c r="K1709"/>
      <c r="M1709" s="191">
        <f t="shared" ref="M1709:M1772" si="75">J1709/10000000</f>
        <v>-1780.4457613729999</v>
      </c>
      <c r="N1709" t="str">
        <f t="shared" si="73"/>
        <v>0</v>
      </c>
    </row>
    <row r="1710" spans="1:14">
      <c r="A1710" s="55" t="str">
        <f t="shared" si="74"/>
        <v>Y0AS0</v>
      </c>
      <c r="B1710" s="55">
        <v>0</v>
      </c>
      <c r="C1710" t="s">
        <v>2893</v>
      </c>
      <c r="D1710" t="s">
        <v>2893</v>
      </c>
      <c r="E1710" s="42">
        <v>44834</v>
      </c>
      <c r="F1710">
        <v>281102</v>
      </c>
      <c r="G1710" t="s">
        <v>2544</v>
      </c>
      <c r="H1710" s="191"/>
      <c r="J1710">
        <v>-8129632755.2200003</v>
      </c>
      <c r="K1710"/>
      <c r="M1710" s="191">
        <f t="shared" si="75"/>
        <v>-812.963275522</v>
      </c>
      <c r="N1710" t="str">
        <f t="shared" ref="N1710:N1773" si="76">LEFT(B1710,1)</f>
        <v>0</v>
      </c>
    </row>
    <row r="1711" spans="1:14">
      <c r="A1711" s="55" t="str">
        <f t="shared" si="74"/>
        <v>Y0AS0</v>
      </c>
      <c r="B1711" s="55">
        <v>0</v>
      </c>
      <c r="C1711" t="s">
        <v>2893</v>
      </c>
      <c r="D1711" t="s">
        <v>2893</v>
      </c>
      <c r="E1711" s="42">
        <v>44834</v>
      </c>
      <c r="F1711">
        <v>281155</v>
      </c>
      <c r="G1711" t="s">
        <v>2661</v>
      </c>
      <c r="H1711" s="191"/>
      <c r="J1711">
        <v>6478403.0499999998</v>
      </c>
      <c r="K1711"/>
      <c r="M1711" s="191">
        <f t="shared" si="75"/>
        <v>0.64784030500000001</v>
      </c>
      <c r="N1711" t="str">
        <f t="shared" si="76"/>
        <v>0</v>
      </c>
    </row>
    <row r="1712" spans="1:14">
      <c r="A1712" s="55" t="str">
        <f t="shared" si="74"/>
        <v>Y0AS0</v>
      </c>
      <c r="B1712" s="55">
        <v>0</v>
      </c>
      <c r="C1712" t="s">
        <v>2893</v>
      </c>
      <c r="D1712" t="s">
        <v>2893</v>
      </c>
      <c r="E1712" s="42">
        <v>44834</v>
      </c>
      <c r="F1712">
        <v>281166</v>
      </c>
      <c r="G1712" t="s">
        <v>2309</v>
      </c>
      <c r="H1712" s="191"/>
      <c r="J1712">
        <v>613954523.78999996</v>
      </c>
      <c r="K1712"/>
      <c r="M1712" s="191">
        <f t="shared" si="75"/>
        <v>61.395452378999998</v>
      </c>
      <c r="N1712" t="str">
        <f t="shared" si="76"/>
        <v>0</v>
      </c>
    </row>
    <row r="1713" spans="1:14">
      <c r="A1713" s="55" t="str">
        <f t="shared" si="74"/>
        <v>Y0AS0</v>
      </c>
      <c r="B1713" s="55">
        <v>0</v>
      </c>
      <c r="C1713" t="s">
        <v>2893</v>
      </c>
      <c r="D1713" t="s">
        <v>2893</v>
      </c>
      <c r="E1713" s="42">
        <v>44834</v>
      </c>
      <c r="F1713">
        <v>281167</v>
      </c>
      <c r="G1713" t="s">
        <v>2835</v>
      </c>
      <c r="H1713" s="191"/>
      <c r="J1713">
        <v>-614053168.50999999</v>
      </c>
      <c r="K1713"/>
      <c r="M1713" s="191">
        <f t="shared" si="75"/>
        <v>-61.405316851000002</v>
      </c>
      <c r="N1713" t="str">
        <f t="shared" si="76"/>
        <v>0</v>
      </c>
    </row>
    <row r="1714" spans="1:14">
      <c r="A1714" s="55" t="str">
        <f t="shared" si="74"/>
        <v>Y0AS0</v>
      </c>
      <c r="B1714" s="55">
        <v>0</v>
      </c>
      <c r="C1714" t="s">
        <v>2893</v>
      </c>
      <c r="D1714" t="s">
        <v>2893</v>
      </c>
      <c r="E1714" s="42">
        <v>44834</v>
      </c>
      <c r="F1714">
        <v>281212</v>
      </c>
      <c r="G1714" t="s">
        <v>2314</v>
      </c>
      <c r="H1714" s="191"/>
      <c r="J1714">
        <v>-764891.83</v>
      </c>
      <c r="K1714"/>
      <c r="M1714" s="191">
        <f t="shared" si="75"/>
        <v>-7.6489183000000002E-2</v>
      </c>
      <c r="N1714" t="str">
        <f t="shared" si="76"/>
        <v>0</v>
      </c>
    </row>
    <row r="1715" spans="1:14">
      <c r="A1715" s="55" t="str">
        <f t="shared" si="74"/>
        <v>Y0AS0</v>
      </c>
      <c r="B1715" s="55">
        <v>0</v>
      </c>
      <c r="C1715" t="s">
        <v>2893</v>
      </c>
      <c r="D1715" t="s">
        <v>2893</v>
      </c>
      <c r="E1715" s="42">
        <v>44834</v>
      </c>
      <c r="F1715">
        <v>281283</v>
      </c>
      <c r="G1715" t="s">
        <v>2662</v>
      </c>
      <c r="H1715" s="191"/>
      <c r="J1715">
        <v>883834.27</v>
      </c>
      <c r="K1715"/>
      <c r="M1715" s="191">
        <f t="shared" si="75"/>
        <v>8.8383427000000001E-2</v>
      </c>
      <c r="N1715" t="str">
        <f t="shared" si="76"/>
        <v>0</v>
      </c>
    </row>
    <row r="1716" spans="1:14">
      <c r="A1716" s="55" t="str">
        <f t="shared" si="74"/>
        <v>Y0AS0</v>
      </c>
      <c r="B1716" s="55">
        <v>0</v>
      </c>
      <c r="C1716" t="s">
        <v>2893</v>
      </c>
      <c r="D1716" t="s">
        <v>2893</v>
      </c>
      <c r="E1716" s="42">
        <v>44834</v>
      </c>
      <c r="F1716">
        <v>281290</v>
      </c>
      <c r="G1716" t="s">
        <v>2550</v>
      </c>
      <c r="H1716" s="191"/>
      <c r="J1716">
        <v>-9912982.1899999995</v>
      </c>
      <c r="K1716"/>
      <c r="M1716" s="191">
        <f t="shared" si="75"/>
        <v>-0.99129821899999992</v>
      </c>
      <c r="N1716" t="str">
        <f t="shared" si="76"/>
        <v>0</v>
      </c>
    </row>
    <row r="1717" spans="1:14">
      <c r="A1717" s="55" t="str">
        <f t="shared" si="74"/>
        <v>Y0AS0</v>
      </c>
      <c r="B1717" s="55">
        <v>0</v>
      </c>
      <c r="C1717" t="s">
        <v>2893</v>
      </c>
      <c r="D1717" t="s">
        <v>2893</v>
      </c>
      <c r="E1717" s="42">
        <v>44834</v>
      </c>
      <c r="F1717">
        <v>281292</v>
      </c>
      <c r="G1717" t="s">
        <v>2551</v>
      </c>
      <c r="H1717" s="191"/>
      <c r="J1717">
        <v>146530706.97999999</v>
      </c>
      <c r="K1717"/>
      <c r="M1717" s="191">
        <f t="shared" si="75"/>
        <v>14.653070697999999</v>
      </c>
      <c r="N1717" t="str">
        <f t="shared" si="76"/>
        <v>0</v>
      </c>
    </row>
    <row r="1718" spans="1:14">
      <c r="A1718" s="55" t="str">
        <f t="shared" si="74"/>
        <v>Y0AS5.3</v>
      </c>
      <c r="B1718" s="55">
        <v>5.3</v>
      </c>
      <c r="C1718" t="s">
        <v>2893</v>
      </c>
      <c r="D1718" t="s">
        <v>2893</v>
      </c>
      <c r="E1718" s="42">
        <v>44834</v>
      </c>
      <c r="F1718">
        <v>301101</v>
      </c>
      <c r="G1718" t="s">
        <v>2333</v>
      </c>
      <c r="H1718" s="191"/>
      <c r="J1718">
        <v>-2544218406.98</v>
      </c>
      <c r="K1718"/>
      <c r="M1718" s="191">
        <f t="shared" si="75"/>
        <v>-254.42184069800001</v>
      </c>
      <c r="N1718" t="str">
        <f t="shared" si="76"/>
        <v>5</v>
      </c>
    </row>
    <row r="1719" spans="1:14">
      <c r="A1719" s="55" t="str">
        <f t="shared" si="74"/>
        <v>Y0AS5.1</v>
      </c>
      <c r="B1719" s="55">
        <v>5.0999999999999996</v>
      </c>
      <c r="C1719" t="s">
        <v>2893</v>
      </c>
      <c r="D1719" t="s">
        <v>2893</v>
      </c>
      <c r="E1719" s="42">
        <v>44834</v>
      </c>
      <c r="F1719">
        <v>304101</v>
      </c>
      <c r="G1719" t="s">
        <v>2344</v>
      </c>
      <c r="H1719" s="191"/>
      <c r="J1719">
        <v>-194763486.05000001</v>
      </c>
      <c r="K1719"/>
      <c r="M1719" s="191">
        <f t="shared" si="75"/>
        <v>-19.476348605000002</v>
      </c>
      <c r="N1719" t="str">
        <f t="shared" si="76"/>
        <v>5</v>
      </c>
    </row>
    <row r="1720" spans="1:14">
      <c r="A1720" s="55" t="str">
        <f t="shared" si="74"/>
        <v>Y0AS5.2</v>
      </c>
      <c r="B1720" s="55">
        <v>5.2</v>
      </c>
      <c r="C1720" t="s">
        <v>2893</v>
      </c>
      <c r="D1720" t="s">
        <v>2893</v>
      </c>
      <c r="E1720" s="42">
        <v>44834</v>
      </c>
      <c r="F1720">
        <v>304209</v>
      </c>
      <c r="G1720" t="s">
        <v>2350</v>
      </c>
      <c r="H1720" s="191"/>
      <c r="J1720">
        <v>-185537887.34</v>
      </c>
      <c r="K1720"/>
      <c r="M1720" s="191">
        <f t="shared" si="75"/>
        <v>-18.553788734000001</v>
      </c>
      <c r="N1720" t="str">
        <f t="shared" si="76"/>
        <v>5</v>
      </c>
    </row>
    <row r="1721" spans="1:14">
      <c r="A1721" s="55" t="str">
        <f t="shared" si="74"/>
        <v>Y0AS5.2</v>
      </c>
      <c r="B1721" s="55">
        <v>5.2</v>
      </c>
      <c r="C1721" t="s">
        <v>2893</v>
      </c>
      <c r="D1721" t="s">
        <v>2893</v>
      </c>
      <c r="E1721" s="42">
        <v>44834</v>
      </c>
      <c r="F1721">
        <v>304213</v>
      </c>
      <c r="G1721" t="s">
        <v>2351</v>
      </c>
      <c r="H1721" s="191"/>
      <c r="J1721">
        <v>-38559701.689999998</v>
      </c>
      <c r="K1721"/>
      <c r="M1721" s="191">
        <f t="shared" si="75"/>
        <v>-3.8559701689999999</v>
      </c>
      <c r="N1721" t="str">
        <f t="shared" si="76"/>
        <v>5</v>
      </c>
    </row>
    <row r="1722" spans="1:14">
      <c r="A1722" s="55" t="str">
        <f t="shared" si="74"/>
        <v>Y0AS5.2</v>
      </c>
      <c r="B1722" s="55">
        <v>5.2</v>
      </c>
      <c r="C1722" t="s">
        <v>2893</v>
      </c>
      <c r="D1722" t="s">
        <v>2893</v>
      </c>
      <c r="E1722" s="42">
        <v>44834</v>
      </c>
      <c r="F1722">
        <v>304215</v>
      </c>
      <c r="G1722" t="s">
        <v>2353</v>
      </c>
      <c r="H1722" s="191"/>
      <c r="J1722">
        <v>-1344515</v>
      </c>
      <c r="K1722"/>
      <c r="M1722" s="191">
        <f t="shared" si="75"/>
        <v>-0.1344515</v>
      </c>
      <c r="N1722" t="str">
        <f t="shared" si="76"/>
        <v>5</v>
      </c>
    </row>
    <row r="1723" spans="1:14">
      <c r="A1723" s="55" t="str">
        <f t="shared" si="74"/>
        <v>Y0AS5.2</v>
      </c>
      <c r="B1723" s="55">
        <v>5.2</v>
      </c>
      <c r="C1723" t="s">
        <v>2893</v>
      </c>
      <c r="D1723" t="s">
        <v>2893</v>
      </c>
      <c r="E1723" s="42">
        <v>44834</v>
      </c>
      <c r="F1723">
        <v>304216</v>
      </c>
      <c r="G1723" t="s">
        <v>2354</v>
      </c>
      <c r="H1723" s="191"/>
      <c r="J1723">
        <v>-6541236.5</v>
      </c>
      <c r="K1723"/>
      <c r="M1723" s="191">
        <f t="shared" si="75"/>
        <v>-0.65412364999999995</v>
      </c>
      <c r="N1723" t="str">
        <f t="shared" si="76"/>
        <v>5</v>
      </c>
    </row>
    <row r="1724" spans="1:14">
      <c r="A1724" s="55" t="str">
        <f t="shared" si="74"/>
        <v>Y0AS5.2</v>
      </c>
      <c r="B1724" s="55">
        <v>5.2</v>
      </c>
      <c r="C1724" t="s">
        <v>2893</v>
      </c>
      <c r="D1724" t="s">
        <v>2893</v>
      </c>
      <c r="E1724" s="42">
        <v>44834</v>
      </c>
      <c r="F1724">
        <v>304217</v>
      </c>
      <c r="G1724" t="s">
        <v>2355</v>
      </c>
      <c r="H1724" s="191"/>
      <c r="J1724">
        <v>-126165142.47</v>
      </c>
      <c r="K1724"/>
      <c r="M1724" s="191">
        <f t="shared" si="75"/>
        <v>-12.616514247</v>
      </c>
      <c r="N1724" t="str">
        <f t="shared" si="76"/>
        <v>5</v>
      </c>
    </row>
    <row r="1725" spans="1:14">
      <c r="A1725" s="55" t="str">
        <f t="shared" si="74"/>
        <v>Y0AS5.2</v>
      </c>
      <c r="B1725" s="55">
        <v>5.2</v>
      </c>
      <c r="C1725" t="s">
        <v>2893</v>
      </c>
      <c r="D1725" t="s">
        <v>2893</v>
      </c>
      <c r="E1725" s="42">
        <v>44834</v>
      </c>
      <c r="F1725">
        <v>304232</v>
      </c>
      <c r="G1725" t="s">
        <v>2358</v>
      </c>
      <c r="H1725" s="191"/>
      <c r="J1725">
        <v>-24095.07</v>
      </c>
      <c r="K1725"/>
      <c r="M1725" s="191">
        <f t="shared" si="75"/>
        <v>-2.409507E-3</v>
      </c>
      <c r="N1725" t="str">
        <f t="shared" si="76"/>
        <v>5</v>
      </c>
    </row>
    <row r="1726" spans="1:14">
      <c r="A1726" s="55" t="str">
        <f t="shared" si="74"/>
        <v>Y0AS5.5</v>
      </c>
      <c r="B1726" s="55">
        <v>5.5</v>
      </c>
      <c r="C1726" t="s">
        <v>2893</v>
      </c>
      <c r="D1726" t="s">
        <v>2893</v>
      </c>
      <c r="E1726" s="42">
        <v>44834</v>
      </c>
      <c r="F1726">
        <v>304302</v>
      </c>
      <c r="G1726" t="s">
        <v>810</v>
      </c>
      <c r="H1726" s="191"/>
      <c r="J1726">
        <v>-700241.57</v>
      </c>
      <c r="K1726"/>
      <c r="M1726" s="191">
        <f t="shared" si="75"/>
        <v>-7.002415699999999E-2</v>
      </c>
      <c r="N1726" t="str">
        <f t="shared" si="76"/>
        <v>5</v>
      </c>
    </row>
    <row r="1727" spans="1:14">
      <c r="A1727" s="55" t="str">
        <f t="shared" si="74"/>
        <v>Y0AS5.5</v>
      </c>
      <c r="B1727" s="55">
        <v>5.5</v>
      </c>
      <c r="C1727" t="s">
        <v>2893</v>
      </c>
      <c r="D1727" t="s">
        <v>2893</v>
      </c>
      <c r="E1727" s="42">
        <v>44834</v>
      </c>
      <c r="F1727">
        <v>304751</v>
      </c>
      <c r="G1727" t="s">
        <v>2369</v>
      </c>
      <c r="H1727" s="191"/>
      <c r="J1727">
        <v>-2077.81</v>
      </c>
      <c r="K1727"/>
      <c r="M1727" s="191">
        <f t="shared" si="75"/>
        <v>-2.0778099999999998E-4</v>
      </c>
      <c r="N1727" t="str">
        <f t="shared" si="76"/>
        <v>5</v>
      </c>
    </row>
    <row r="1728" spans="1:14">
      <c r="A1728" s="55" t="str">
        <f t="shared" si="74"/>
        <v>Y0AS5.5</v>
      </c>
      <c r="B1728" s="55">
        <v>5.5</v>
      </c>
      <c r="C1728" t="s">
        <v>2893</v>
      </c>
      <c r="D1728" t="s">
        <v>2893</v>
      </c>
      <c r="E1728" s="42">
        <v>44834</v>
      </c>
      <c r="F1728">
        <v>305101</v>
      </c>
      <c r="G1728" t="s">
        <v>2374</v>
      </c>
      <c r="H1728" s="191"/>
      <c r="J1728">
        <v>-375.28</v>
      </c>
      <c r="K1728"/>
      <c r="M1728" s="191">
        <f t="shared" si="75"/>
        <v>-3.7527999999999997E-5</v>
      </c>
      <c r="N1728" t="str">
        <f t="shared" si="76"/>
        <v>5</v>
      </c>
    </row>
    <row r="1729" spans="1:14">
      <c r="A1729" s="55" t="str">
        <f t="shared" ref="A1729:A1792" si="77">C1729&amp;B1729</f>
        <v>Y0AS5.5</v>
      </c>
      <c r="B1729" s="55">
        <v>5.5</v>
      </c>
      <c r="C1729" t="s">
        <v>2893</v>
      </c>
      <c r="D1729" t="s">
        <v>2893</v>
      </c>
      <c r="E1729" s="42">
        <v>44834</v>
      </c>
      <c r="F1729">
        <v>305138</v>
      </c>
      <c r="G1729" t="s">
        <v>2639</v>
      </c>
      <c r="H1729" s="191"/>
      <c r="J1729">
        <v>164.36</v>
      </c>
      <c r="K1729"/>
      <c r="M1729" s="191">
        <f t="shared" si="75"/>
        <v>1.6436E-5</v>
      </c>
      <c r="N1729" t="str">
        <f t="shared" si="76"/>
        <v>5</v>
      </c>
    </row>
    <row r="1730" spans="1:14">
      <c r="A1730" s="55" t="str">
        <f t="shared" si="77"/>
        <v>Y0AS5.5</v>
      </c>
      <c r="B1730" s="55">
        <v>5.5</v>
      </c>
      <c r="C1730" t="s">
        <v>2893</v>
      </c>
      <c r="D1730" t="s">
        <v>2893</v>
      </c>
      <c r="E1730" s="42">
        <v>44834</v>
      </c>
      <c r="F1730">
        <v>305144</v>
      </c>
      <c r="G1730" t="s">
        <v>2391</v>
      </c>
      <c r="H1730" s="191"/>
      <c r="J1730">
        <v>-14058.96</v>
      </c>
      <c r="K1730"/>
      <c r="M1730" s="191">
        <f t="shared" si="75"/>
        <v>-1.405896E-3</v>
      </c>
      <c r="N1730" t="str">
        <f t="shared" si="76"/>
        <v>5</v>
      </c>
    </row>
    <row r="1731" spans="1:14">
      <c r="A1731" s="55" t="str">
        <f t="shared" si="77"/>
        <v>Y0AS5.5</v>
      </c>
      <c r="B1731" s="55">
        <v>5.5</v>
      </c>
      <c r="C1731" t="s">
        <v>2893</v>
      </c>
      <c r="D1731" t="s">
        <v>2893</v>
      </c>
      <c r="E1731" s="42">
        <v>44834</v>
      </c>
      <c r="F1731">
        <v>310115</v>
      </c>
      <c r="G1731" t="s">
        <v>2398</v>
      </c>
      <c r="H1731" s="191"/>
      <c r="J1731">
        <v>3991.69</v>
      </c>
      <c r="K1731"/>
      <c r="M1731" s="191">
        <f t="shared" si="75"/>
        <v>3.99169E-4</v>
      </c>
      <c r="N1731" t="str">
        <f t="shared" si="76"/>
        <v>5</v>
      </c>
    </row>
    <row r="1732" spans="1:14">
      <c r="A1732" s="55" t="str">
        <f t="shared" si="77"/>
        <v>Y0AS0</v>
      </c>
      <c r="B1732" s="55">
        <v>0</v>
      </c>
      <c r="C1732" t="s">
        <v>2893</v>
      </c>
      <c r="D1732" t="s">
        <v>2893</v>
      </c>
      <c r="E1732" s="42">
        <v>44834</v>
      </c>
      <c r="F1732">
        <v>311501</v>
      </c>
      <c r="G1732" t="s">
        <v>2402</v>
      </c>
      <c r="H1732" s="191"/>
      <c r="J1732">
        <v>1731568039.8900001</v>
      </c>
      <c r="K1732"/>
      <c r="M1732" s="191">
        <f t="shared" si="75"/>
        <v>173.156803989</v>
      </c>
      <c r="N1732" t="str">
        <f t="shared" si="76"/>
        <v>0</v>
      </c>
    </row>
    <row r="1733" spans="1:14">
      <c r="A1733" s="55" t="str">
        <f t="shared" si="77"/>
        <v>Y0AS0</v>
      </c>
      <c r="B1733" s="55">
        <v>0</v>
      </c>
      <c r="C1733" t="s">
        <v>2893</v>
      </c>
      <c r="D1733" t="s">
        <v>2893</v>
      </c>
      <c r="E1733" s="42">
        <v>44834</v>
      </c>
      <c r="F1733">
        <v>311608</v>
      </c>
      <c r="G1733" t="s">
        <v>2405</v>
      </c>
      <c r="H1733" s="191"/>
      <c r="J1733">
        <v>187708511.65000001</v>
      </c>
      <c r="K1733"/>
      <c r="M1733" s="191">
        <f t="shared" si="75"/>
        <v>18.770851165</v>
      </c>
      <c r="N1733" t="str">
        <f t="shared" si="76"/>
        <v>0</v>
      </c>
    </row>
    <row r="1734" spans="1:14">
      <c r="A1734" s="55" t="str">
        <f t="shared" si="77"/>
        <v>Y0AS0</v>
      </c>
      <c r="B1734" s="55">
        <v>0</v>
      </c>
      <c r="C1734" t="s">
        <v>2893</v>
      </c>
      <c r="D1734" t="s">
        <v>2893</v>
      </c>
      <c r="E1734" s="42">
        <v>44834</v>
      </c>
      <c r="F1734">
        <v>311618</v>
      </c>
      <c r="G1734" t="s">
        <v>2408</v>
      </c>
      <c r="H1734" s="191"/>
      <c r="J1734">
        <v>532015</v>
      </c>
      <c r="K1734"/>
      <c r="M1734" s="191">
        <f t="shared" si="75"/>
        <v>5.3201499999999999E-2</v>
      </c>
      <c r="N1734" t="str">
        <f t="shared" si="76"/>
        <v>0</v>
      </c>
    </row>
    <row r="1735" spans="1:14">
      <c r="A1735" s="55" t="str">
        <f t="shared" si="77"/>
        <v>Y0AS0</v>
      </c>
      <c r="B1735" s="55">
        <v>0</v>
      </c>
      <c r="C1735" t="s">
        <v>2893</v>
      </c>
      <c r="D1735" t="s">
        <v>2893</v>
      </c>
      <c r="E1735" s="42">
        <v>44834</v>
      </c>
      <c r="F1735">
        <v>311619</v>
      </c>
      <c r="G1735" t="s">
        <v>2409</v>
      </c>
      <c r="H1735" s="191"/>
      <c r="J1735">
        <v>2445962</v>
      </c>
      <c r="K1735"/>
      <c r="M1735" s="191">
        <f t="shared" si="75"/>
        <v>0.24459620000000001</v>
      </c>
      <c r="N1735" t="str">
        <f t="shared" si="76"/>
        <v>0</v>
      </c>
    </row>
    <row r="1736" spans="1:14">
      <c r="A1736" s="55" t="str">
        <f t="shared" si="77"/>
        <v>Y0AS0</v>
      </c>
      <c r="B1736" s="55">
        <v>0</v>
      </c>
      <c r="C1736" t="s">
        <v>2893</v>
      </c>
      <c r="D1736" t="s">
        <v>2893</v>
      </c>
      <c r="E1736" s="42">
        <v>44834</v>
      </c>
      <c r="F1736">
        <v>311621</v>
      </c>
      <c r="G1736" t="s">
        <v>2410</v>
      </c>
      <c r="H1736" s="191"/>
      <c r="J1736">
        <v>52541946</v>
      </c>
      <c r="K1736"/>
      <c r="M1736" s="191">
        <f t="shared" si="75"/>
        <v>5.2541945999999999</v>
      </c>
      <c r="N1736" t="str">
        <f t="shared" si="76"/>
        <v>0</v>
      </c>
    </row>
    <row r="1737" spans="1:14">
      <c r="A1737" s="55" t="str">
        <f t="shared" si="77"/>
        <v>Y0AS6.3</v>
      </c>
      <c r="B1737" s="55">
        <v>6.3</v>
      </c>
      <c r="C1737" t="s">
        <v>2893</v>
      </c>
      <c r="D1737" t="s">
        <v>2893</v>
      </c>
      <c r="E1737" s="42">
        <v>44834</v>
      </c>
      <c r="F1737">
        <v>401201</v>
      </c>
      <c r="G1737" t="s">
        <v>2419</v>
      </c>
      <c r="H1737" s="191"/>
      <c r="J1737">
        <v>553906.86</v>
      </c>
      <c r="K1737"/>
      <c r="M1737" s="191">
        <f t="shared" si="75"/>
        <v>5.5390686000000001E-2</v>
      </c>
      <c r="N1737" t="str">
        <f t="shared" si="76"/>
        <v>6</v>
      </c>
    </row>
    <row r="1738" spans="1:14">
      <c r="A1738" s="55" t="str">
        <f t="shared" si="77"/>
        <v>Y0AS0</v>
      </c>
      <c r="B1738" s="55">
        <v>0</v>
      </c>
      <c r="C1738" t="s">
        <v>2893</v>
      </c>
      <c r="D1738" t="s">
        <v>2893</v>
      </c>
      <c r="E1738" s="42">
        <v>44834</v>
      </c>
      <c r="F1738">
        <v>401237</v>
      </c>
      <c r="G1738" t="s">
        <v>2428</v>
      </c>
      <c r="H1738" s="191"/>
      <c r="J1738">
        <v>6887127.5599999996</v>
      </c>
      <c r="K1738"/>
      <c r="M1738" s="191">
        <f t="shared" si="75"/>
        <v>0.68871275599999993</v>
      </c>
      <c r="N1738" t="str">
        <f t="shared" si="76"/>
        <v>0</v>
      </c>
    </row>
    <row r="1739" spans="1:14">
      <c r="A1739" s="55" t="str">
        <f t="shared" si="77"/>
        <v>Y0AS6.3</v>
      </c>
      <c r="B1739" s="55">
        <v>6.3</v>
      </c>
      <c r="C1739" t="s">
        <v>2893</v>
      </c>
      <c r="D1739" t="s">
        <v>2893</v>
      </c>
      <c r="E1739" s="42">
        <v>44834</v>
      </c>
      <c r="F1739">
        <v>401301</v>
      </c>
      <c r="G1739" t="s">
        <v>2432</v>
      </c>
      <c r="H1739" s="191"/>
      <c r="J1739">
        <v>18124.939999999999</v>
      </c>
      <c r="K1739"/>
      <c r="M1739" s="191">
        <f t="shared" si="75"/>
        <v>1.8124939999999998E-3</v>
      </c>
      <c r="N1739" t="str">
        <f t="shared" si="76"/>
        <v>6</v>
      </c>
    </row>
    <row r="1740" spans="1:14">
      <c r="A1740" s="55" t="str">
        <f t="shared" si="77"/>
        <v>Y0AS6.1</v>
      </c>
      <c r="B1740" s="55">
        <v>6.1</v>
      </c>
      <c r="C1740" t="s">
        <v>2893</v>
      </c>
      <c r="D1740" t="s">
        <v>2893</v>
      </c>
      <c r="E1740" s="42">
        <v>44834</v>
      </c>
      <c r="F1740">
        <v>401501</v>
      </c>
      <c r="G1740" t="s">
        <v>676</v>
      </c>
      <c r="H1740" s="191"/>
      <c r="J1740">
        <v>146308205.53999999</v>
      </c>
      <c r="K1740"/>
      <c r="M1740" s="191">
        <f t="shared" si="75"/>
        <v>14.630820554</v>
      </c>
      <c r="N1740" t="str">
        <f t="shared" si="76"/>
        <v>6</v>
      </c>
    </row>
    <row r="1741" spans="1:14">
      <c r="A1741" s="55" t="str">
        <f t="shared" si="77"/>
        <v>Y0AS6.2a</v>
      </c>
      <c r="B1741" s="55" t="s">
        <v>4602</v>
      </c>
      <c r="C1741" t="s">
        <v>2893</v>
      </c>
      <c r="D1741" t="s">
        <v>2893</v>
      </c>
      <c r="E1741" s="42">
        <v>44834</v>
      </c>
      <c r="F1741">
        <v>401508</v>
      </c>
      <c r="G1741" t="s">
        <v>2554</v>
      </c>
      <c r="H1741" s="191"/>
      <c r="J1741">
        <v>2346483.6</v>
      </c>
      <c r="K1741"/>
      <c r="M1741" s="191">
        <f t="shared" si="75"/>
        <v>0.23464836</v>
      </c>
      <c r="N1741" t="str">
        <f t="shared" si="76"/>
        <v>6</v>
      </c>
    </row>
    <row r="1742" spans="1:14">
      <c r="A1742" s="55" t="str">
        <f t="shared" si="77"/>
        <v>Y0AS6.1</v>
      </c>
      <c r="B1742" s="55">
        <v>6.1</v>
      </c>
      <c r="C1742" t="s">
        <v>2893</v>
      </c>
      <c r="D1742" t="s">
        <v>2893</v>
      </c>
      <c r="E1742" s="42">
        <v>44834</v>
      </c>
      <c r="F1742">
        <v>401509</v>
      </c>
      <c r="G1742" t="s">
        <v>2695</v>
      </c>
      <c r="H1742" s="191"/>
      <c r="J1742">
        <v>11574028.310000001</v>
      </c>
      <c r="K1742"/>
      <c r="M1742" s="191">
        <f t="shared" si="75"/>
        <v>1.157402831</v>
      </c>
      <c r="N1742" t="str">
        <f t="shared" si="76"/>
        <v>6</v>
      </c>
    </row>
    <row r="1743" spans="1:14">
      <c r="A1743" s="55" t="str">
        <f t="shared" si="77"/>
        <v>Y0AS6.3</v>
      </c>
      <c r="B1743" s="55">
        <v>6.3</v>
      </c>
      <c r="C1743" t="s">
        <v>2893</v>
      </c>
      <c r="D1743" t="s">
        <v>2893</v>
      </c>
      <c r="E1743" s="42">
        <v>44834</v>
      </c>
      <c r="F1743">
        <v>401702</v>
      </c>
      <c r="G1743" t="s">
        <v>2686</v>
      </c>
      <c r="H1743" s="191"/>
      <c r="J1743">
        <v>-30248.98</v>
      </c>
      <c r="K1743"/>
      <c r="M1743" s="191">
        <f t="shared" si="75"/>
        <v>-3.0248979999999998E-3</v>
      </c>
      <c r="N1743" t="str">
        <f t="shared" si="76"/>
        <v>6</v>
      </c>
    </row>
    <row r="1744" spans="1:14">
      <c r="A1744" s="55" t="str">
        <f t="shared" si="77"/>
        <v>Y0AS6.3</v>
      </c>
      <c r="B1744" s="55">
        <v>6.3</v>
      </c>
      <c r="C1744" t="s">
        <v>2893</v>
      </c>
      <c r="D1744" t="s">
        <v>2893</v>
      </c>
      <c r="E1744" s="42">
        <v>44834</v>
      </c>
      <c r="F1744">
        <v>401703</v>
      </c>
      <c r="G1744" t="s">
        <v>2687</v>
      </c>
      <c r="H1744" s="191"/>
      <c r="J1744">
        <v>-30248.98</v>
      </c>
      <c r="K1744"/>
      <c r="M1744" s="191">
        <f t="shared" si="75"/>
        <v>-3.0248979999999998E-3</v>
      </c>
      <c r="N1744" t="str">
        <f t="shared" si="76"/>
        <v>6</v>
      </c>
    </row>
    <row r="1745" spans="1:14">
      <c r="A1745" s="55" t="str">
        <f t="shared" si="77"/>
        <v>Y0AS6.3</v>
      </c>
      <c r="B1745" s="55">
        <v>6.3</v>
      </c>
      <c r="C1745" t="s">
        <v>2893</v>
      </c>
      <c r="D1745" t="s">
        <v>2893</v>
      </c>
      <c r="E1745" s="42">
        <v>44834</v>
      </c>
      <c r="F1745">
        <v>401707</v>
      </c>
      <c r="G1745" t="s">
        <v>2680</v>
      </c>
      <c r="H1745" s="191"/>
      <c r="J1745">
        <v>0</v>
      </c>
      <c r="K1745"/>
      <c r="M1745" s="191">
        <f t="shared" si="75"/>
        <v>0</v>
      </c>
      <c r="N1745" t="str">
        <f t="shared" si="76"/>
        <v>6</v>
      </c>
    </row>
    <row r="1746" spans="1:14">
      <c r="A1746" s="55" t="str">
        <f t="shared" si="77"/>
        <v>Y0AS6.3</v>
      </c>
      <c r="B1746" s="55">
        <v>6.3</v>
      </c>
      <c r="C1746" t="s">
        <v>2893</v>
      </c>
      <c r="D1746" t="s">
        <v>2893</v>
      </c>
      <c r="E1746" s="42">
        <v>44834</v>
      </c>
      <c r="F1746">
        <v>401708</v>
      </c>
      <c r="G1746" t="s">
        <v>2681</v>
      </c>
      <c r="H1746" s="191"/>
      <c r="J1746">
        <v>0</v>
      </c>
      <c r="K1746"/>
      <c r="M1746" s="191">
        <f t="shared" si="75"/>
        <v>0</v>
      </c>
      <c r="N1746" t="str">
        <f t="shared" si="76"/>
        <v>6</v>
      </c>
    </row>
    <row r="1747" spans="1:14">
      <c r="A1747" s="55" t="str">
        <f t="shared" si="77"/>
        <v>Y0AS6.3</v>
      </c>
      <c r="B1747" s="55">
        <v>6.3</v>
      </c>
      <c r="C1747" t="s">
        <v>2893</v>
      </c>
      <c r="D1747" t="s">
        <v>2893</v>
      </c>
      <c r="E1747" s="42">
        <v>44834</v>
      </c>
      <c r="F1747">
        <v>402103</v>
      </c>
      <c r="G1747" t="s">
        <v>2436</v>
      </c>
      <c r="H1747" s="191"/>
      <c r="J1747">
        <v>262</v>
      </c>
      <c r="K1747"/>
      <c r="M1747" s="191">
        <f t="shared" si="75"/>
        <v>2.62E-5</v>
      </c>
      <c r="N1747" t="str">
        <f t="shared" si="76"/>
        <v>6</v>
      </c>
    </row>
    <row r="1748" spans="1:14">
      <c r="A1748" s="55" t="str">
        <f t="shared" si="77"/>
        <v>Y0AS6.2</v>
      </c>
      <c r="B1748" s="55">
        <v>6.2</v>
      </c>
      <c r="C1748" t="s">
        <v>2893</v>
      </c>
      <c r="D1748" t="s">
        <v>2893</v>
      </c>
      <c r="E1748" s="42">
        <v>44834</v>
      </c>
      <c r="F1748">
        <v>402106</v>
      </c>
      <c r="G1748" t="s">
        <v>2437</v>
      </c>
      <c r="H1748" s="191"/>
      <c r="J1748">
        <v>83601.38</v>
      </c>
      <c r="K1748"/>
      <c r="M1748" s="191">
        <f t="shared" si="75"/>
        <v>8.3601380000000013E-3</v>
      </c>
      <c r="N1748" t="str">
        <f t="shared" si="76"/>
        <v>6</v>
      </c>
    </row>
    <row r="1749" spans="1:14">
      <c r="A1749" s="55" t="str">
        <f t="shared" si="77"/>
        <v>Y0AS6.3</v>
      </c>
      <c r="B1749" s="55">
        <v>6.3</v>
      </c>
      <c r="C1749" t="s">
        <v>2893</v>
      </c>
      <c r="D1749" t="s">
        <v>2893</v>
      </c>
      <c r="E1749" s="42">
        <v>44834</v>
      </c>
      <c r="F1749">
        <v>402113</v>
      </c>
      <c r="G1749" t="s">
        <v>2438</v>
      </c>
      <c r="H1749" s="191"/>
      <c r="J1749">
        <v>13835090</v>
      </c>
      <c r="K1749"/>
      <c r="M1749" s="191">
        <f t="shared" si="75"/>
        <v>1.3835090000000001</v>
      </c>
      <c r="N1749" t="str">
        <f t="shared" si="76"/>
        <v>6</v>
      </c>
    </row>
    <row r="1750" spans="1:14">
      <c r="A1750" s="55" t="str">
        <f t="shared" si="77"/>
        <v>Y0AS6.3</v>
      </c>
      <c r="B1750" s="55">
        <v>6.3</v>
      </c>
      <c r="C1750" t="s">
        <v>2893</v>
      </c>
      <c r="D1750" t="s">
        <v>2893</v>
      </c>
      <c r="E1750" s="42">
        <v>44834</v>
      </c>
      <c r="F1750">
        <v>402125</v>
      </c>
      <c r="G1750" t="s">
        <v>2914</v>
      </c>
      <c r="H1750" s="191"/>
      <c r="J1750">
        <v>648571.16</v>
      </c>
      <c r="K1750"/>
      <c r="M1750" s="191">
        <f t="shared" si="75"/>
        <v>6.4857116000000006E-2</v>
      </c>
      <c r="N1750" t="str">
        <f t="shared" si="76"/>
        <v>6</v>
      </c>
    </row>
    <row r="1751" spans="1:14">
      <c r="A1751" s="55" t="str">
        <f t="shared" si="77"/>
        <v>Y0AS6.2a</v>
      </c>
      <c r="B1751" s="55" t="s">
        <v>4602</v>
      </c>
      <c r="C1751" t="s">
        <v>2893</v>
      </c>
      <c r="D1751" t="s">
        <v>2893</v>
      </c>
      <c r="E1751" s="42">
        <v>44834</v>
      </c>
      <c r="F1751">
        <v>402128</v>
      </c>
      <c r="G1751" t="s">
        <v>2440</v>
      </c>
      <c r="H1751" s="191"/>
      <c r="J1751">
        <v>214820187.56999999</v>
      </c>
      <c r="K1751"/>
      <c r="M1751" s="191">
        <f t="shared" si="75"/>
        <v>21.482018756999999</v>
      </c>
      <c r="N1751" t="str">
        <f t="shared" si="76"/>
        <v>6</v>
      </c>
    </row>
    <row r="1752" spans="1:14">
      <c r="A1752" s="55" t="str">
        <f t="shared" si="77"/>
        <v>Y0AS6.3</v>
      </c>
      <c r="B1752" s="55">
        <v>6.3</v>
      </c>
      <c r="C1752" t="s">
        <v>2893</v>
      </c>
      <c r="D1752" t="s">
        <v>2893</v>
      </c>
      <c r="E1752" s="42">
        <v>44834</v>
      </c>
      <c r="F1752">
        <v>402132</v>
      </c>
      <c r="G1752" t="s">
        <v>2441</v>
      </c>
      <c r="H1752" s="191"/>
      <c r="J1752">
        <v>0</v>
      </c>
      <c r="K1752"/>
      <c r="M1752" s="191">
        <f t="shared" si="75"/>
        <v>0</v>
      </c>
      <c r="N1752" t="str">
        <f t="shared" si="76"/>
        <v>6</v>
      </c>
    </row>
    <row r="1753" spans="1:14">
      <c r="A1753" s="55" t="str">
        <f t="shared" si="77"/>
        <v>Y0AS6.3</v>
      </c>
      <c r="B1753" s="55">
        <v>6.3</v>
      </c>
      <c r="C1753" t="s">
        <v>2893</v>
      </c>
      <c r="D1753" t="s">
        <v>2893</v>
      </c>
      <c r="E1753" s="42">
        <v>44834</v>
      </c>
      <c r="F1753">
        <v>402233</v>
      </c>
      <c r="G1753" t="s">
        <v>2458</v>
      </c>
      <c r="H1753" s="191"/>
      <c r="J1753">
        <v>73850.149999999994</v>
      </c>
      <c r="K1753"/>
      <c r="M1753" s="191">
        <f t="shared" si="75"/>
        <v>7.3850149999999991E-3</v>
      </c>
      <c r="N1753" t="str">
        <f t="shared" si="76"/>
        <v>6</v>
      </c>
    </row>
    <row r="1754" spans="1:14">
      <c r="A1754" s="55" t="str">
        <f t="shared" si="77"/>
        <v>Y0AS6.3</v>
      </c>
      <c r="B1754" s="55">
        <v>6.3</v>
      </c>
      <c r="C1754" t="s">
        <v>2893</v>
      </c>
      <c r="D1754" t="s">
        <v>2893</v>
      </c>
      <c r="E1754" s="42">
        <v>44834</v>
      </c>
      <c r="F1754">
        <v>402235</v>
      </c>
      <c r="G1754" t="s">
        <v>2459</v>
      </c>
      <c r="H1754" s="191"/>
      <c r="J1754">
        <v>17969.810000000001</v>
      </c>
      <c r="K1754"/>
      <c r="M1754" s="191">
        <f t="shared" si="75"/>
        <v>1.7969810000000002E-3</v>
      </c>
      <c r="N1754" t="str">
        <f t="shared" si="76"/>
        <v>6</v>
      </c>
    </row>
    <row r="1755" spans="1:14">
      <c r="A1755" s="55" t="str">
        <f t="shared" si="77"/>
        <v>Y0AS6.1</v>
      </c>
      <c r="B1755" s="55">
        <v>6.1</v>
      </c>
      <c r="C1755" t="s">
        <v>2893</v>
      </c>
      <c r="D1755" t="s">
        <v>2893</v>
      </c>
      <c r="E1755" s="42">
        <v>44834</v>
      </c>
      <c r="F1755">
        <v>402257</v>
      </c>
      <c r="G1755" t="s">
        <v>2465</v>
      </c>
      <c r="H1755" s="191"/>
      <c r="J1755">
        <v>0</v>
      </c>
      <c r="K1755"/>
      <c r="M1755" s="191">
        <f t="shared" si="75"/>
        <v>0</v>
      </c>
      <c r="N1755" t="str">
        <f t="shared" si="76"/>
        <v>6</v>
      </c>
    </row>
    <row r="1756" spans="1:14">
      <c r="A1756" s="55" t="str">
        <f t="shared" si="77"/>
        <v>Y0AS0</v>
      </c>
      <c r="B1756" s="55">
        <v>0</v>
      </c>
      <c r="C1756" t="s">
        <v>2893</v>
      </c>
      <c r="D1756" t="s">
        <v>2893</v>
      </c>
      <c r="E1756" s="42">
        <v>44834</v>
      </c>
      <c r="F1756">
        <v>402328</v>
      </c>
      <c r="G1756" t="s">
        <v>2478</v>
      </c>
      <c r="H1756" s="191"/>
      <c r="J1756">
        <v>189063602.75</v>
      </c>
      <c r="K1756"/>
      <c r="M1756" s="191">
        <f t="shared" si="75"/>
        <v>18.906360275000001</v>
      </c>
      <c r="N1756" t="str">
        <f t="shared" si="76"/>
        <v>0</v>
      </c>
    </row>
    <row r="1757" spans="1:14">
      <c r="A1757" s="55" t="str">
        <f t="shared" si="77"/>
        <v>Y0AS6.3</v>
      </c>
      <c r="B1757" s="55">
        <v>6.3</v>
      </c>
      <c r="C1757" t="s">
        <v>2893</v>
      </c>
      <c r="D1757" t="s">
        <v>2893</v>
      </c>
      <c r="E1757" s="42">
        <v>44834</v>
      </c>
      <c r="F1757">
        <v>402404</v>
      </c>
      <c r="G1757" t="s">
        <v>2492</v>
      </c>
      <c r="H1757" s="191"/>
      <c r="J1757">
        <v>79075.11</v>
      </c>
      <c r="K1757"/>
      <c r="M1757" s="191">
        <f t="shared" si="75"/>
        <v>7.9075110000000007E-3</v>
      </c>
      <c r="N1757" t="str">
        <f t="shared" si="76"/>
        <v>6</v>
      </c>
    </row>
    <row r="1758" spans="1:14">
      <c r="A1758" s="55" t="str">
        <f t="shared" si="77"/>
        <v>Y0AS5.3</v>
      </c>
      <c r="B1758" s="55">
        <v>5.3</v>
      </c>
      <c r="C1758" t="s">
        <v>2893</v>
      </c>
      <c r="D1758" t="s">
        <v>2893</v>
      </c>
      <c r="E1758" s="42">
        <v>44834</v>
      </c>
      <c r="F1758">
        <v>440101</v>
      </c>
      <c r="G1758" t="s">
        <v>2503</v>
      </c>
      <c r="H1758" s="191"/>
      <c r="J1758">
        <v>1728835872.53</v>
      </c>
      <c r="K1758"/>
      <c r="M1758" s="191">
        <f t="shared" si="75"/>
        <v>172.883587253</v>
      </c>
      <c r="N1758" t="str">
        <f t="shared" si="76"/>
        <v>5</v>
      </c>
    </row>
    <row r="1759" spans="1:14">
      <c r="A1759" s="55" t="str">
        <f t="shared" si="77"/>
        <v>Y0AS5.3</v>
      </c>
      <c r="B1759" s="55">
        <v>5.3</v>
      </c>
      <c r="C1759" t="s">
        <v>2893</v>
      </c>
      <c r="D1759" t="s">
        <v>2893</v>
      </c>
      <c r="E1759" s="42">
        <v>44834</v>
      </c>
      <c r="F1759">
        <v>440159</v>
      </c>
      <c r="G1759" t="s">
        <v>2509</v>
      </c>
      <c r="H1759" s="191"/>
      <c r="J1759">
        <v>15842895.310000001</v>
      </c>
      <c r="K1759"/>
      <c r="M1759" s="191">
        <f t="shared" si="75"/>
        <v>1.584289531</v>
      </c>
      <c r="N1759" t="str">
        <f t="shared" si="76"/>
        <v>5</v>
      </c>
    </row>
    <row r="1760" spans="1:14">
      <c r="A1760" s="55" t="str">
        <f t="shared" si="77"/>
        <v>Y0AS5.3</v>
      </c>
      <c r="B1760" s="55">
        <v>5.3</v>
      </c>
      <c r="C1760" t="s">
        <v>2893</v>
      </c>
      <c r="D1760" t="s">
        <v>2893</v>
      </c>
      <c r="E1760" s="42">
        <v>44834</v>
      </c>
      <c r="F1760">
        <v>440161</v>
      </c>
      <c r="G1760" t="s">
        <v>2511</v>
      </c>
      <c r="H1760" s="191"/>
      <c r="J1760">
        <v>28113828</v>
      </c>
      <c r="K1760"/>
      <c r="M1760" s="191">
        <f t="shared" si="75"/>
        <v>2.8113828000000001</v>
      </c>
      <c r="N1760" t="str">
        <f t="shared" si="76"/>
        <v>5</v>
      </c>
    </row>
    <row r="1761" spans="1:14">
      <c r="A1761" s="55" t="str">
        <f t="shared" si="77"/>
        <v>Y0AS5.5</v>
      </c>
      <c r="B1761" s="55">
        <v>5.5</v>
      </c>
      <c r="C1761" t="s">
        <v>2893</v>
      </c>
      <c r="D1761" t="s">
        <v>2893</v>
      </c>
      <c r="E1761" s="42">
        <v>44834</v>
      </c>
      <c r="F1761">
        <v>440225</v>
      </c>
      <c r="G1761" t="s">
        <v>2515</v>
      </c>
      <c r="H1761" s="191"/>
      <c r="J1761">
        <v>-2625.26</v>
      </c>
      <c r="K1761"/>
      <c r="M1761" s="191">
        <f t="shared" si="75"/>
        <v>-2.6252600000000001E-4</v>
      </c>
      <c r="N1761" t="str">
        <f t="shared" si="76"/>
        <v>5</v>
      </c>
    </row>
    <row r="1762" spans="1:14">
      <c r="A1762" s="55" t="str">
        <f t="shared" si="77"/>
        <v>Y0AS6.3</v>
      </c>
      <c r="B1762" s="55">
        <v>6.3</v>
      </c>
      <c r="C1762" t="s">
        <v>2893</v>
      </c>
      <c r="D1762" t="s">
        <v>2893</v>
      </c>
      <c r="E1762" s="42">
        <v>44834</v>
      </c>
      <c r="F1762">
        <v>440325</v>
      </c>
      <c r="G1762" t="s">
        <v>2517</v>
      </c>
      <c r="H1762" s="191"/>
      <c r="J1762">
        <v>0</v>
      </c>
      <c r="K1762"/>
      <c r="M1762" s="191">
        <f t="shared" si="75"/>
        <v>0</v>
      </c>
      <c r="N1762" t="str">
        <f t="shared" si="76"/>
        <v>6</v>
      </c>
    </row>
    <row r="1763" spans="1:14">
      <c r="A1763" s="55" t="str">
        <f t="shared" si="77"/>
        <v>Y0AS6.3</v>
      </c>
      <c r="B1763" s="55">
        <v>6.3</v>
      </c>
      <c r="C1763" t="s">
        <v>2893</v>
      </c>
      <c r="D1763" t="s">
        <v>2893</v>
      </c>
      <c r="E1763" s="42">
        <v>44834</v>
      </c>
      <c r="F1763">
        <v>440341</v>
      </c>
      <c r="G1763" t="s">
        <v>2682</v>
      </c>
      <c r="H1763" s="191"/>
      <c r="J1763">
        <v>14239606.27</v>
      </c>
      <c r="K1763"/>
      <c r="M1763" s="191">
        <f t="shared" si="75"/>
        <v>1.423960627</v>
      </c>
      <c r="N1763" t="str">
        <f t="shared" si="76"/>
        <v>6</v>
      </c>
    </row>
    <row r="1764" spans="1:14">
      <c r="A1764" s="55" t="str">
        <f t="shared" si="77"/>
        <v>Y0AS6.3</v>
      </c>
      <c r="B1764" s="55">
        <v>6.3</v>
      </c>
      <c r="C1764" t="s">
        <v>2893</v>
      </c>
      <c r="D1764" t="s">
        <v>2893</v>
      </c>
      <c r="E1764" s="42">
        <v>44834</v>
      </c>
      <c r="F1764">
        <v>440342</v>
      </c>
      <c r="G1764" t="s">
        <v>2683</v>
      </c>
      <c r="H1764" s="191"/>
      <c r="J1764">
        <v>14239606.27</v>
      </c>
      <c r="K1764"/>
      <c r="M1764" s="191">
        <f t="shared" si="75"/>
        <v>1.423960627</v>
      </c>
      <c r="N1764" t="str">
        <f t="shared" si="76"/>
        <v>6</v>
      </c>
    </row>
    <row r="1765" spans="1:14">
      <c r="A1765" s="55" t="str">
        <f t="shared" si="77"/>
        <v>Y0AS6.3</v>
      </c>
      <c r="B1765" s="55">
        <v>6.3</v>
      </c>
      <c r="C1765" t="s">
        <v>2893</v>
      </c>
      <c r="D1765" t="s">
        <v>2893</v>
      </c>
      <c r="E1765" s="42">
        <v>44834</v>
      </c>
      <c r="F1765">
        <v>440416</v>
      </c>
      <c r="G1765" t="s">
        <v>664</v>
      </c>
      <c r="H1765" s="191"/>
      <c r="J1765">
        <v>1511892.28</v>
      </c>
      <c r="K1765"/>
      <c r="M1765" s="191">
        <f t="shared" si="75"/>
        <v>0.15118922800000001</v>
      </c>
      <c r="N1765" t="str">
        <f t="shared" si="76"/>
        <v>6</v>
      </c>
    </row>
    <row r="1766" spans="1:14">
      <c r="A1766" s="55" t="str">
        <f t="shared" si="77"/>
        <v>Y0AS6.3</v>
      </c>
      <c r="B1766" s="55">
        <v>6.3</v>
      </c>
      <c r="C1766" t="s">
        <v>2893</v>
      </c>
      <c r="D1766" t="s">
        <v>2893</v>
      </c>
      <c r="E1766" s="42">
        <v>44834</v>
      </c>
      <c r="F1766">
        <v>440485</v>
      </c>
      <c r="G1766" t="s">
        <v>2517</v>
      </c>
      <c r="H1766" s="191"/>
      <c r="J1766">
        <v>0</v>
      </c>
      <c r="K1766"/>
      <c r="M1766" s="191">
        <f t="shared" si="75"/>
        <v>0</v>
      </c>
      <c r="N1766" t="str">
        <f t="shared" si="76"/>
        <v>6</v>
      </c>
    </row>
    <row r="1767" spans="1:14">
      <c r="A1767" s="55" t="str">
        <f t="shared" si="77"/>
        <v>Y0AS6.3</v>
      </c>
      <c r="B1767" s="55">
        <v>6.3</v>
      </c>
      <c r="C1767" t="s">
        <v>2893</v>
      </c>
      <c r="D1767" t="s">
        <v>2893</v>
      </c>
      <c r="E1767" s="42">
        <v>44834</v>
      </c>
      <c r="F1767">
        <v>440509</v>
      </c>
      <c r="G1767" t="s">
        <v>2524</v>
      </c>
      <c r="H1767" s="191"/>
      <c r="J1767">
        <v>4629611.38</v>
      </c>
      <c r="K1767"/>
      <c r="M1767" s="191">
        <f t="shared" si="75"/>
        <v>0.46296113799999999</v>
      </c>
      <c r="N1767" t="str">
        <f t="shared" si="76"/>
        <v>6</v>
      </c>
    </row>
    <row r="1768" spans="1:14">
      <c r="A1768" s="55" t="str">
        <f t="shared" si="77"/>
        <v>Y0AT0</v>
      </c>
      <c r="B1768" s="55">
        <v>0</v>
      </c>
      <c r="C1768" t="s">
        <v>2894</v>
      </c>
      <c r="D1768" t="s">
        <v>2894</v>
      </c>
      <c r="E1768" s="42">
        <v>44834</v>
      </c>
      <c r="F1768">
        <v>101101</v>
      </c>
      <c r="G1768" t="s">
        <v>2004</v>
      </c>
      <c r="H1768" s="191"/>
      <c r="J1768">
        <v>10994288895.450001</v>
      </c>
      <c r="K1768"/>
      <c r="M1768" s="191">
        <f t="shared" si="75"/>
        <v>1099.4288895450002</v>
      </c>
      <c r="N1768" t="str">
        <f t="shared" si="76"/>
        <v>0</v>
      </c>
    </row>
    <row r="1769" spans="1:14">
      <c r="A1769" s="55" t="str">
        <f t="shared" si="77"/>
        <v>Y0AT0</v>
      </c>
      <c r="B1769" s="55">
        <v>0</v>
      </c>
      <c r="C1769" t="s">
        <v>2894</v>
      </c>
      <c r="D1769" t="s">
        <v>2894</v>
      </c>
      <c r="E1769" s="42">
        <v>44834</v>
      </c>
      <c r="F1769">
        <v>102103</v>
      </c>
      <c r="G1769" t="s">
        <v>2006</v>
      </c>
      <c r="H1769" s="191"/>
      <c r="J1769">
        <v>5029276363.6800003</v>
      </c>
      <c r="K1769"/>
      <c r="M1769" s="191">
        <f t="shared" si="75"/>
        <v>502.92763636800004</v>
      </c>
      <c r="N1769" t="str">
        <f t="shared" si="76"/>
        <v>0</v>
      </c>
    </row>
    <row r="1770" spans="1:14">
      <c r="A1770" s="55" t="str">
        <f t="shared" si="77"/>
        <v>Y0AT0</v>
      </c>
      <c r="B1770" s="55">
        <v>0</v>
      </c>
      <c r="C1770" t="s">
        <v>2894</v>
      </c>
      <c r="D1770" t="s">
        <v>2894</v>
      </c>
      <c r="E1770" s="42">
        <v>44834</v>
      </c>
      <c r="F1770">
        <v>102104</v>
      </c>
      <c r="G1770" t="s">
        <v>2007</v>
      </c>
      <c r="H1770" s="191"/>
      <c r="J1770">
        <v>977834548.19000006</v>
      </c>
      <c r="K1770"/>
      <c r="M1770" s="191">
        <f t="shared" si="75"/>
        <v>97.783454818999999</v>
      </c>
      <c r="N1770" t="str">
        <f t="shared" si="76"/>
        <v>0</v>
      </c>
    </row>
    <row r="1771" spans="1:14">
      <c r="A1771" s="55" t="str">
        <f t="shared" si="77"/>
        <v>Y0AT0</v>
      </c>
      <c r="B1771" s="55">
        <v>0</v>
      </c>
      <c r="C1771" t="s">
        <v>2894</v>
      </c>
      <c r="D1771" t="s">
        <v>2894</v>
      </c>
      <c r="E1771" s="42">
        <v>44834</v>
      </c>
      <c r="F1771">
        <v>102107</v>
      </c>
      <c r="G1771" t="s">
        <v>2010</v>
      </c>
      <c r="H1771" s="191"/>
      <c r="J1771">
        <v>246363069.75</v>
      </c>
      <c r="K1771"/>
      <c r="M1771" s="191">
        <f t="shared" si="75"/>
        <v>24.636306975</v>
      </c>
      <c r="N1771" t="str">
        <f t="shared" si="76"/>
        <v>0</v>
      </c>
    </row>
    <row r="1772" spans="1:14">
      <c r="A1772" s="55" t="str">
        <f t="shared" si="77"/>
        <v>Y0AT0</v>
      </c>
      <c r="B1772" s="55">
        <v>0</v>
      </c>
      <c r="C1772" t="s">
        <v>2894</v>
      </c>
      <c r="D1772" t="s">
        <v>2894</v>
      </c>
      <c r="E1772" s="42">
        <v>44834</v>
      </c>
      <c r="F1772">
        <v>102109</v>
      </c>
      <c r="G1772" t="s">
        <v>2012</v>
      </c>
      <c r="H1772" s="191"/>
      <c r="J1772">
        <v>525802806</v>
      </c>
      <c r="K1772"/>
      <c r="M1772" s="191">
        <f t="shared" si="75"/>
        <v>52.580280600000002</v>
      </c>
      <c r="N1772" t="str">
        <f t="shared" si="76"/>
        <v>0</v>
      </c>
    </row>
    <row r="1773" spans="1:14">
      <c r="A1773" s="55" t="str">
        <f t="shared" si="77"/>
        <v>Y0AT0</v>
      </c>
      <c r="B1773" s="55">
        <v>0</v>
      </c>
      <c r="C1773" t="s">
        <v>2894</v>
      </c>
      <c r="D1773" t="s">
        <v>2894</v>
      </c>
      <c r="E1773" s="42">
        <v>44834</v>
      </c>
      <c r="F1773">
        <v>106103</v>
      </c>
      <c r="G1773" t="s">
        <v>2783</v>
      </c>
      <c r="H1773" s="191"/>
      <c r="J1773">
        <v>52479.79</v>
      </c>
      <c r="K1773"/>
      <c r="M1773" s="191">
        <f t="shared" ref="M1773:M1836" si="78">J1773/10000000</f>
        <v>5.2479789999999998E-3</v>
      </c>
      <c r="N1773" t="str">
        <f t="shared" si="76"/>
        <v>0</v>
      </c>
    </row>
    <row r="1774" spans="1:14">
      <c r="A1774" s="55" t="str">
        <f t="shared" si="77"/>
        <v>Y0AT0</v>
      </c>
      <c r="B1774" s="55">
        <v>0</v>
      </c>
      <c r="C1774" t="s">
        <v>2894</v>
      </c>
      <c r="D1774" t="s">
        <v>2894</v>
      </c>
      <c r="E1774" s="42">
        <v>44834</v>
      </c>
      <c r="F1774">
        <v>106106</v>
      </c>
      <c r="G1774" t="s">
        <v>2784</v>
      </c>
      <c r="H1774" s="191"/>
      <c r="J1774">
        <v>123541.4</v>
      </c>
      <c r="K1774"/>
      <c r="M1774" s="191">
        <f t="shared" si="78"/>
        <v>1.235414E-2</v>
      </c>
      <c r="N1774" t="str">
        <f t="shared" ref="N1774:N1837" si="79">LEFT(B1774,1)</f>
        <v>0</v>
      </c>
    </row>
    <row r="1775" spans="1:14">
      <c r="A1775" s="55" t="str">
        <f t="shared" si="77"/>
        <v>Y0AT0</v>
      </c>
      <c r="B1775" s="55">
        <v>0</v>
      </c>
      <c r="C1775" t="s">
        <v>2894</v>
      </c>
      <c r="D1775" t="s">
        <v>2894</v>
      </c>
      <c r="E1775" s="42">
        <v>44834</v>
      </c>
      <c r="F1775">
        <v>107106</v>
      </c>
      <c r="G1775" t="s">
        <v>2753</v>
      </c>
      <c r="H1775" s="191"/>
      <c r="J1775">
        <v>0.03</v>
      </c>
      <c r="K1775"/>
      <c r="M1775" s="191">
        <f t="shared" si="78"/>
        <v>3E-9</v>
      </c>
      <c r="N1775" t="str">
        <f t="shared" si="79"/>
        <v>0</v>
      </c>
    </row>
    <row r="1776" spans="1:14">
      <c r="A1776" s="55" t="str">
        <f t="shared" si="77"/>
        <v>Y0AT0</v>
      </c>
      <c r="B1776" s="55">
        <v>0</v>
      </c>
      <c r="C1776" t="s">
        <v>2894</v>
      </c>
      <c r="D1776" t="s">
        <v>2894</v>
      </c>
      <c r="E1776" s="42">
        <v>44834</v>
      </c>
      <c r="F1776">
        <v>107111</v>
      </c>
      <c r="G1776" t="s">
        <v>2016</v>
      </c>
      <c r="H1776" s="191"/>
      <c r="J1776">
        <v>6895854</v>
      </c>
      <c r="K1776"/>
      <c r="M1776" s="191">
        <f t="shared" si="78"/>
        <v>0.68958540000000002</v>
      </c>
      <c r="N1776" t="str">
        <f t="shared" si="79"/>
        <v>0</v>
      </c>
    </row>
    <row r="1777" spans="1:14">
      <c r="A1777" s="55" t="str">
        <f t="shared" si="77"/>
        <v>Y0AT0</v>
      </c>
      <c r="B1777" s="55">
        <v>0</v>
      </c>
      <c r="C1777" t="s">
        <v>2894</v>
      </c>
      <c r="D1777" t="s">
        <v>2894</v>
      </c>
      <c r="E1777" s="42">
        <v>44834</v>
      </c>
      <c r="F1777">
        <v>111126</v>
      </c>
      <c r="G1777" t="s">
        <v>2022</v>
      </c>
      <c r="H1777" s="191"/>
      <c r="J1777">
        <v>158790.07999999999</v>
      </c>
      <c r="K1777"/>
      <c r="M1777" s="191">
        <f t="shared" si="78"/>
        <v>1.5879008E-2</v>
      </c>
      <c r="N1777" t="str">
        <f t="shared" si="79"/>
        <v>0</v>
      </c>
    </row>
    <row r="1778" spans="1:14">
      <c r="A1778" s="55" t="str">
        <f t="shared" si="77"/>
        <v>Y0AT0</v>
      </c>
      <c r="B1778" s="55">
        <v>0</v>
      </c>
      <c r="C1778" t="s">
        <v>2894</v>
      </c>
      <c r="D1778" t="s">
        <v>2894</v>
      </c>
      <c r="E1778" s="42">
        <v>44834</v>
      </c>
      <c r="F1778">
        <v>111129</v>
      </c>
      <c r="G1778" t="s">
        <v>2025</v>
      </c>
      <c r="H1778" s="191"/>
      <c r="J1778">
        <v>686975.25</v>
      </c>
      <c r="K1778"/>
      <c r="M1778" s="191">
        <f t="shared" si="78"/>
        <v>6.8697524999999995E-2</v>
      </c>
      <c r="N1778" t="str">
        <f t="shared" si="79"/>
        <v>0</v>
      </c>
    </row>
    <row r="1779" spans="1:14">
      <c r="A1779" s="55" t="str">
        <f t="shared" si="77"/>
        <v>Y0AT0</v>
      </c>
      <c r="B1779" s="55">
        <v>0</v>
      </c>
      <c r="C1779" t="s">
        <v>2894</v>
      </c>
      <c r="D1779" t="s">
        <v>2894</v>
      </c>
      <c r="E1779" s="42">
        <v>44834</v>
      </c>
      <c r="F1779">
        <v>111137</v>
      </c>
      <c r="G1779" t="s">
        <v>2027</v>
      </c>
      <c r="H1779" s="191"/>
      <c r="J1779">
        <v>0.15</v>
      </c>
      <c r="K1779"/>
      <c r="M1779" s="191">
        <f t="shared" si="78"/>
        <v>1.4999999999999999E-8</v>
      </c>
      <c r="N1779" t="str">
        <f t="shared" si="79"/>
        <v>0</v>
      </c>
    </row>
    <row r="1780" spans="1:14">
      <c r="A1780" s="55" t="str">
        <f t="shared" si="77"/>
        <v>Y0AT0</v>
      </c>
      <c r="B1780" s="55">
        <v>0</v>
      </c>
      <c r="C1780" t="s">
        <v>2894</v>
      </c>
      <c r="D1780" t="s">
        <v>2894</v>
      </c>
      <c r="E1780" s="42">
        <v>44834</v>
      </c>
      <c r="F1780">
        <v>111181</v>
      </c>
      <c r="G1780" t="s">
        <v>2028</v>
      </c>
      <c r="H1780" s="191"/>
      <c r="J1780">
        <v>662691.99</v>
      </c>
      <c r="K1780"/>
      <c r="M1780" s="191">
        <f t="shared" si="78"/>
        <v>6.6269199000000001E-2</v>
      </c>
      <c r="N1780" t="str">
        <f t="shared" si="79"/>
        <v>0</v>
      </c>
    </row>
    <row r="1781" spans="1:14">
      <c r="A1781" s="55" t="str">
        <f t="shared" si="77"/>
        <v>Y0AT0</v>
      </c>
      <c r="B1781" s="55">
        <v>0</v>
      </c>
      <c r="C1781" t="s">
        <v>2894</v>
      </c>
      <c r="D1781" t="s">
        <v>2894</v>
      </c>
      <c r="E1781" s="42">
        <v>44834</v>
      </c>
      <c r="F1781">
        <v>111182</v>
      </c>
      <c r="G1781" t="s">
        <v>2029</v>
      </c>
      <c r="H1781" s="191"/>
      <c r="J1781">
        <v>414090.99</v>
      </c>
      <c r="K1781"/>
      <c r="M1781" s="191">
        <f t="shared" si="78"/>
        <v>4.1409098999999998E-2</v>
      </c>
      <c r="N1781" t="str">
        <f t="shared" si="79"/>
        <v>0</v>
      </c>
    </row>
    <row r="1782" spans="1:14">
      <c r="A1782" s="55" t="str">
        <f t="shared" si="77"/>
        <v>Y0AT0</v>
      </c>
      <c r="B1782" s="55">
        <v>0</v>
      </c>
      <c r="C1782" t="s">
        <v>2894</v>
      </c>
      <c r="D1782" t="s">
        <v>2894</v>
      </c>
      <c r="E1782" s="42">
        <v>44834</v>
      </c>
      <c r="F1782">
        <v>111183</v>
      </c>
      <c r="G1782" t="s">
        <v>2030</v>
      </c>
      <c r="H1782" s="191"/>
      <c r="J1782">
        <v>59517.89</v>
      </c>
      <c r="K1782"/>
      <c r="M1782" s="191">
        <f t="shared" si="78"/>
        <v>5.9517889999999999E-3</v>
      </c>
      <c r="N1782" t="str">
        <f t="shared" si="79"/>
        <v>0</v>
      </c>
    </row>
    <row r="1783" spans="1:14">
      <c r="A1783" s="55" t="str">
        <f t="shared" si="77"/>
        <v>Y0AT0</v>
      </c>
      <c r="B1783" s="55">
        <v>0</v>
      </c>
      <c r="C1783" t="s">
        <v>2894</v>
      </c>
      <c r="D1783" t="s">
        <v>2894</v>
      </c>
      <c r="E1783" s="42">
        <v>44834</v>
      </c>
      <c r="F1783">
        <v>111184</v>
      </c>
      <c r="G1783" t="s">
        <v>2031</v>
      </c>
      <c r="H1783" s="191"/>
      <c r="J1783">
        <v>32046.560000000001</v>
      </c>
      <c r="K1783"/>
      <c r="M1783" s="191">
        <f t="shared" si="78"/>
        <v>3.2046560000000002E-3</v>
      </c>
      <c r="N1783" t="str">
        <f t="shared" si="79"/>
        <v>0</v>
      </c>
    </row>
    <row r="1784" spans="1:14">
      <c r="A1784" s="55" t="str">
        <f t="shared" si="77"/>
        <v>Y0AT0</v>
      </c>
      <c r="B1784" s="55">
        <v>0</v>
      </c>
      <c r="C1784" t="s">
        <v>2894</v>
      </c>
      <c r="D1784" t="s">
        <v>2894</v>
      </c>
      <c r="E1784" s="42">
        <v>44834</v>
      </c>
      <c r="F1784">
        <v>111220</v>
      </c>
      <c r="G1784" t="s">
        <v>2655</v>
      </c>
      <c r="H1784" s="191"/>
      <c r="J1784">
        <v>18309432.620000001</v>
      </c>
      <c r="K1784"/>
      <c r="M1784" s="191">
        <f t="shared" si="78"/>
        <v>1.8309432620000001</v>
      </c>
      <c r="N1784" t="str">
        <f t="shared" si="79"/>
        <v>0</v>
      </c>
    </row>
    <row r="1785" spans="1:14">
      <c r="A1785" s="55" t="str">
        <f t="shared" si="77"/>
        <v>Y0AT0</v>
      </c>
      <c r="B1785" s="55">
        <v>0</v>
      </c>
      <c r="C1785" t="s">
        <v>2894</v>
      </c>
      <c r="D1785" t="s">
        <v>2894</v>
      </c>
      <c r="E1785" s="42">
        <v>44834</v>
      </c>
      <c r="F1785">
        <v>111221</v>
      </c>
      <c r="G1785" t="s">
        <v>2656</v>
      </c>
      <c r="H1785" s="191"/>
      <c r="J1785">
        <v>-18309432.620000001</v>
      </c>
      <c r="K1785"/>
      <c r="M1785" s="191">
        <f t="shared" si="78"/>
        <v>-1.8309432620000001</v>
      </c>
      <c r="N1785" t="str">
        <f t="shared" si="79"/>
        <v>0</v>
      </c>
    </row>
    <row r="1786" spans="1:14">
      <c r="A1786" s="55" t="str">
        <f t="shared" si="77"/>
        <v>Y0AT0</v>
      </c>
      <c r="B1786" s="55">
        <v>0</v>
      </c>
      <c r="C1786" t="s">
        <v>2894</v>
      </c>
      <c r="D1786" t="s">
        <v>2894</v>
      </c>
      <c r="E1786" s="42">
        <v>44834</v>
      </c>
      <c r="F1786">
        <v>121105</v>
      </c>
      <c r="G1786" t="s">
        <v>2032</v>
      </c>
      <c r="H1786" s="191"/>
      <c r="J1786">
        <v>0.1</v>
      </c>
      <c r="K1786"/>
      <c r="M1786" s="191">
        <f t="shared" si="78"/>
        <v>1E-8</v>
      </c>
      <c r="N1786" t="str">
        <f t="shared" si="79"/>
        <v>0</v>
      </c>
    </row>
    <row r="1787" spans="1:14">
      <c r="A1787" s="55" t="str">
        <f t="shared" si="77"/>
        <v>Y0AT0</v>
      </c>
      <c r="B1787" s="55">
        <v>0</v>
      </c>
      <c r="C1787" t="s">
        <v>2894</v>
      </c>
      <c r="D1787" t="s">
        <v>2894</v>
      </c>
      <c r="E1787" s="42">
        <v>44834</v>
      </c>
      <c r="F1787">
        <v>121116</v>
      </c>
      <c r="G1787" t="s">
        <v>2033</v>
      </c>
      <c r="H1787" s="191"/>
      <c r="J1787">
        <v>103353064.78</v>
      </c>
      <c r="K1787"/>
      <c r="M1787" s="191">
        <f t="shared" si="78"/>
        <v>10.335306478</v>
      </c>
      <c r="N1787" t="str">
        <f t="shared" si="79"/>
        <v>0</v>
      </c>
    </row>
    <row r="1788" spans="1:14">
      <c r="A1788" s="55" t="str">
        <f t="shared" si="77"/>
        <v>Y0AT0</v>
      </c>
      <c r="B1788" s="55">
        <v>0</v>
      </c>
      <c r="C1788" t="s">
        <v>2894</v>
      </c>
      <c r="D1788" t="s">
        <v>2894</v>
      </c>
      <c r="E1788" s="42">
        <v>44834</v>
      </c>
      <c r="F1788">
        <v>121117</v>
      </c>
      <c r="G1788" t="s">
        <v>2034</v>
      </c>
      <c r="H1788" s="191"/>
      <c r="J1788">
        <v>35493767.119999997</v>
      </c>
      <c r="K1788"/>
      <c r="M1788" s="191">
        <f t="shared" si="78"/>
        <v>3.5493767119999999</v>
      </c>
      <c r="N1788" t="str">
        <f t="shared" si="79"/>
        <v>0</v>
      </c>
    </row>
    <row r="1789" spans="1:14">
      <c r="A1789" s="55" t="str">
        <f t="shared" si="77"/>
        <v>Y0AT0</v>
      </c>
      <c r="B1789" s="55">
        <v>0</v>
      </c>
      <c r="C1789" t="s">
        <v>2894</v>
      </c>
      <c r="D1789" t="s">
        <v>2894</v>
      </c>
      <c r="E1789" s="42">
        <v>44834</v>
      </c>
      <c r="F1789">
        <v>141017</v>
      </c>
      <c r="G1789" t="s">
        <v>2035</v>
      </c>
      <c r="H1789" s="191"/>
      <c r="J1789">
        <v>0</v>
      </c>
      <c r="K1789"/>
      <c r="M1789" s="191">
        <f t="shared" si="78"/>
        <v>0</v>
      </c>
      <c r="N1789" t="str">
        <f t="shared" si="79"/>
        <v>0</v>
      </c>
    </row>
    <row r="1790" spans="1:14">
      <c r="A1790" s="55" t="str">
        <f t="shared" si="77"/>
        <v>Y0AT0</v>
      </c>
      <c r="B1790" s="55">
        <v>0</v>
      </c>
      <c r="C1790" t="s">
        <v>2894</v>
      </c>
      <c r="D1790" t="s">
        <v>2894</v>
      </c>
      <c r="E1790" s="42">
        <v>44834</v>
      </c>
      <c r="F1790">
        <v>141280</v>
      </c>
      <c r="G1790" t="s">
        <v>2036</v>
      </c>
      <c r="H1790" s="191"/>
      <c r="J1790">
        <v>22957755.98</v>
      </c>
      <c r="K1790"/>
      <c r="M1790" s="191">
        <f t="shared" si="78"/>
        <v>2.2957755980000001</v>
      </c>
      <c r="N1790" t="str">
        <f t="shared" si="79"/>
        <v>0</v>
      </c>
    </row>
    <row r="1791" spans="1:14">
      <c r="A1791" s="55" t="str">
        <f t="shared" si="77"/>
        <v>Y0AT0</v>
      </c>
      <c r="B1791" s="55">
        <v>0</v>
      </c>
      <c r="C1791" t="s">
        <v>2894</v>
      </c>
      <c r="D1791" t="s">
        <v>2894</v>
      </c>
      <c r="E1791" s="42">
        <v>44834</v>
      </c>
      <c r="F1791">
        <v>141350</v>
      </c>
      <c r="G1791" t="s">
        <v>2047</v>
      </c>
      <c r="H1791" s="191"/>
      <c r="J1791">
        <v>-22800551.789999999</v>
      </c>
      <c r="K1791"/>
      <c r="M1791" s="191">
        <f t="shared" si="78"/>
        <v>-2.2800551790000001</v>
      </c>
      <c r="N1791" t="str">
        <f t="shared" si="79"/>
        <v>0</v>
      </c>
    </row>
    <row r="1792" spans="1:14">
      <c r="A1792" s="55" t="str">
        <f t="shared" si="77"/>
        <v>Y0AT0</v>
      </c>
      <c r="B1792" s="55">
        <v>0</v>
      </c>
      <c r="C1792" t="s">
        <v>2894</v>
      </c>
      <c r="D1792" t="s">
        <v>2894</v>
      </c>
      <c r="E1792" s="42">
        <v>44834</v>
      </c>
      <c r="F1792">
        <v>141366</v>
      </c>
      <c r="G1792" t="s">
        <v>2857</v>
      </c>
      <c r="H1792" s="191"/>
      <c r="J1792">
        <v>22.46</v>
      </c>
      <c r="K1792"/>
      <c r="M1792" s="191">
        <f t="shared" si="78"/>
        <v>2.2460000000000002E-6</v>
      </c>
      <c r="N1792" t="str">
        <f t="shared" si="79"/>
        <v>0</v>
      </c>
    </row>
    <row r="1793" spans="1:14">
      <c r="A1793" s="55" t="str">
        <f t="shared" ref="A1793:A1856" si="80">C1793&amp;B1793</f>
        <v>Y0AT0</v>
      </c>
      <c r="B1793" s="55">
        <v>0</v>
      </c>
      <c r="C1793" t="s">
        <v>2894</v>
      </c>
      <c r="D1793" t="s">
        <v>2894</v>
      </c>
      <c r="E1793" s="42">
        <v>44834</v>
      </c>
      <c r="F1793">
        <v>141379</v>
      </c>
      <c r="G1793" t="s">
        <v>2961</v>
      </c>
      <c r="H1793" s="191"/>
      <c r="J1793">
        <v>-505000</v>
      </c>
      <c r="K1793"/>
      <c r="M1793" s="191">
        <f t="shared" si="78"/>
        <v>-5.0500000000000003E-2</v>
      </c>
      <c r="N1793" t="str">
        <f t="shared" si="79"/>
        <v>0</v>
      </c>
    </row>
    <row r="1794" spans="1:14">
      <c r="A1794" s="55" t="str">
        <f t="shared" si="80"/>
        <v>Y0AT0</v>
      </c>
      <c r="B1794" s="55">
        <v>0</v>
      </c>
      <c r="C1794" t="s">
        <v>2894</v>
      </c>
      <c r="D1794" t="s">
        <v>2894</v>
      </c>
      <c r="E1794" s="42">
        <v>44834</v>
      </c>
      <c r="F1794">
        <v>141382</v>
      </c>
      <c r="G1794" t="s">
        <v>2052</v>
      </c>
      <c r="H1794" s="191"/>
      <c r="J1794">
        <v>0</v>
      </c>
      <c r="K1794"/>
      <c r="M1794" s="191">
        <f t="shared" si="78"/>
        <v>0</v>
      </c>
      <c r="N1794" t="str">
        <f t="shared" si="79"/>
        <v>0</v>
      </c>
    </row>
    <row r="1795" spans="1:14">
      <c r="A1795" s="55" t="str">
        <f t="shared" si="80"/>
        <v>Y0AT0</v>
      </c>
      <c r="B1795" s="55">
        <v>0</v>
      </c>
      <c r="C1795" t="s">
        <v>2894</v>
      </c>
      <c r="D1795" t="s">
        <v>2894</v>
      </c>
      <c r="E1795" s="42">
        <v>44834</v>
      </c>
      <c r="F1795">
        <v>141398</v>
      </c>
      <c r="G1795" t="s">
        <v>2911</v>
      </c>
      <c r="H1795" s="191"/>
      <c r="J1795">
        <v>0</v>
      </c>
      <c r="K1795"/>
      <c r="M1795" s="191">
        <f t="shared" si="78"/>
        <v>0</v>
      </c>
      <c r="N1795" t="str">
        <f t="shared" si="79"/>
        <v>0</v>
      </c>
    </row>
    <row r="1796" spans="1:14">
      <c r="A1796" s="55" t="str">
        <f t="shared" si="80"/>
        <v>Y0AT0</v>
      </c>
      <c r="B1796" s="55">
        <v>0</v>
      </c>
      <c r="C1796" t="s">
        <v>2894</v>
      </c>
      <c r="D1796" t="s">
        <v>2894</v>
      </c>
      <c r="E1796" s="42">
        <v>44834</v>
      </c>
      <c r="F1796">
        <v>141399</v>
      </c>
      <c r="G1796" t="s">
        <v>2912</v>
      </c>
      <c r="H1796" s="191"/>
      <c r="J1796">
        <v>0</v>
      </c>
      <c r="K1796"/>
      <c r="M1796" s="191">
        <f t="shared" si="78"/>
        <v>0</v>
      </c>
      <c r="N1796" t="str">
        <f t="shared" si="79"/>
        <v>0</v>
      </c>
    </row>
    <row r="1797" spans="1:14">
      <c r="A1797" s="55" t="str">
        <f t="shared" si="80"/>
        <v>Y0AT0</v>
      </c>
      <c r="B1797" s="55">
        <v>0</v>
      </c>
      <c r="C1797" t="s">
        <v>2894</v>
      </c>
      <c r="D1797" t="s">
        <v>2894</v>
      </c>
      <c r="E1797" s="42">
        <v>44834</v>
      </c>
      <c r="F1797">
        <v>141647</v>
      </c>
      <c r="G1797" t="s">
        <v>2073</v>
      </c>
      <c r="H1797" s="191"/>
      <c r="J1797">
        <v>-200500</v>
      </c>
      <c r="K1797"/>
      <c r="M1797" s="191">
        <f t="shared" si="78"/>
        <v>-2.0049999999999998E-2</v>
      </c>
      <c r="N1797" t="str">
        <f t="shared" si="79"/>
        <v>0</v>
      </c>
    </row>
    <row r="1798" spans="1:14">
      <c r="A1798" s="55" t="str">
        <f t="shared" si="80"/>
        <v>Y0AT0</v>
      </c>
      <c r="B1798" s="55">
        <v>0</v>
      </c>
      <c r="C1798" t="s">
        <v>2894</v>
      </c>
      <c r="D1798" t="s">
        <v>2894</v>
      </c>
      <c r="E1798" s="42">
        <v>44834</v>
      </c>
      <c r="F1798">
        <v>141653</v>
      </c>
      <c r="G1798" t="s">
        <v>2074</v>
      </c>
      <c r="H1798" s="191"/>
      <c r="J1798">
        <v>0</v>
      </c>
      <c r="K1798"/>
      <c r="M1798" s="191">
        <f t="shared" si="78"/>
        <v>0</v>
      </c>
      <c r="N1798" t="str">
        <f t="shared" si="79"/>
        <v>0</v>
      </c>
    </row>
    <row r="1799" spans="1:14">
      <c r="A1799" s="55" t="str">
        <f t="shared" si="80"/>
        <v>Y0AT0</v>
      </c>
      <c r="B1799" s="55">
        <v>0</v>
      </c>
      <c r="C1799" t="s">
        <v>2894</v>
      </c>
      <c r="D1799" t="s">
        <v>2894</v>
      </c>
      <c r="E1799" s="42">
        <v>44834</v>
      </c>
      <c r="F1799">
        <v>141724</v>
      </c>
      <c r="G1799" t="s">
        <v>2076</v>
      </c>
      <c r="H1799" s="191"/>
      <c r="J1799">
        <v>-11000</v>
      </c>
      <c r="K1799"/>
      <c r="M1799" s="191">
        <f t="shared" si="78"/>
        <v>-1.1000000000000001E-3</v>
      </c>
      <c r="N1799" t="str">
        <f t="shared" si="79"/>
        <v>0</v>
      </c>
    </row>
    <row r="1800" spans="1:14">
      <c r="A1800" s="55" t="str">
        <f t="shared" si="80"/>
        <v>Y0AT0</v>
      </c>
      <c r="B1800" s="55">
        <v>0</v>
      </c>
      <c r="C1800" t="s">
        <v>2894</v>
      </c>
      <c r="D1800" t="s">
        <v>2894</v>
      </c>
      <c r="E1800" s="42">
        <v>44834</v>
      </c>
      <c r="F1800">
        <v>141744</v>
      </c>
      <c r="G1800" t="s">
        <v>2087</v>
      </c>
      <c r="H1800" s="191"/>
      <c r="J1800">
        <v>0</v>
      </c>
      <c r="K1800"/>
      <c r="M1800" s="191">
        <f t="shared" si="78"/>
        <v>0</v>
      </c>
      <c r="N1800" t="str">
        <f t="shared" si="79"/>
        <v>0</v>
      </c>
    </row>
    <row r="1801" spans="1:14">
      <c r="A1801" s="55" t="str">
        <f t="shared" si="80"/>
        <v>Y0AT0</v>
      </c>
      <c r="B1801" s="55">
        <v>0</v>
      </c>
      <c r="C1801" t="s">
        <v>2894</v>
      </c>
      <c r="D1801" t="s">
        <v>2894</v>
      </c>
      <c r="E1801" s="42">
        <v>44834</v>
      </c>
      <c r="F1801">
        <v>141749</v>
      </c>
      <c r="G1801" t="s">
        <v>2092</v>
      </c>
      <c r="H1801" s="191"/>
      <c r="J1801">
        <v>100000</v>
      </c>
      <c r="K1801"/>
      <c r="M1801" s="191">
        <f t="shared" si="78"/>
        <v>0.01</v>
      </c>
      <c r="N1801" t="str">
        <f t="shared" si="79"/>
        <v>0</v>
      </c>
    </row>
    <row r="1802" spans="1:14">
      <c r="A1802" s="55" t="str">
        <f t="shared" si="80"/>
        <v>Y0AT0</v>
      </c>
      <c r="B1802" s="55">
        <v>0</v>
      </c>
      <c r="C1802" t="s">
        <v>2894</v>
      </c>
      <c r="D1802" t="s">
        <v>2894</v>
      </c>
      <c r="E1802" s="42">
        <v>44834</v>
      </c>
      <c r="F1802">
        <v>141779</v>
      </c>
      <c r="G1802" t="s">
        <v>2114</v>
      </c>
      <c r="H1802" s="191"/>
      <c r="J1802">
        <v>0</v>
      </c>
      <c r="K1802"/>
      <c r="M1802" s="191">
        <f t="shared" si="78"/>
        <v>0</v>
      </c>
      <c r="N1802" t="str">
        <f t="shared" si="79"/>
        <v>0</v>
      </c>
    </row>
    <row r="1803" spans="1:14">
      <c r="A1803" s="55" t="str">
        <f t="shared" si="80"/>
        <v>Y0AT0</v>
      </c>
      <c r="B1803" s="55">
        <v>0</v>
      </c>
      <c r="C1803" t="s">
        <v>2894</v>
      </c>
      <c r="D1803" t="s">
        <v>2894</v>
      </c>
      <c r="E1803" s="42">
        <v>44834</v>
      </c>
      <c r="F1803">
        <v>141789</v>
      </c>
      <c r="G1803" t="s">
        <v>2122</v>
      </c>
      <c r="H1803" s="191"/>
      <c r="J1803">
        <v>0</v>
      </c>
      <c r="K1803"/>
      <c r="M1803" s="191">
        <f t="shared" si="78"/>
        <v>0</v>
      </c>
      <c r="N1803" t="str">
        <f t="shared" si="79"/>
        <v>0</v>
      </c>
    </row>
    <row r="1804" spans="1:14">
      <c r="A1804" s="55" t="str">
        <f t="shared" si="80"/>
        <v>Y0AT0</v>
      </c>
      <c r="B1804" s="55">
        <v>0</v>
      </c>
      <c r="C1804" t="s">
        <v>2894</v>
      </c>
      <c r="D1804" t="s">
        <v>2894</v>
      </c>
      <c r="E1804" s="42">
        <v>44834</v>
      </c>
      <c r="F1804">
        <v>142036</v>
      </c>
      <c r="G1804" t="s">
        <v>2127</v>
      </c>
      <c r="H1804" s="191"/>
      <c r="J1804">
        <v>10000</v>
      </c>
      <c r="K1804"/>
      <c r="M1804" s="191">
        <f t="shared" si="78"/>
        <v>1E-3</v>
      </c>
      <c r="N1804" t="str">
        <f t="shared" si="79"/>
        <v>0</v>
      </c>
    </row>
    <row r="1805" spans="1:14">
      <c r="A1805" s="55" t="str">
        <f t="shared" si="80"/>
        <v>Y0AT0</v>
      </c>
      <c r="B1805" s="55">
        <v>0</v>
      </c>
      <c r="C1805" t="s">
        <v>2894</v>
      </c>
      <c r="D1805" t="s">
        <v>2894</v>
      </c>
      <c r="E1805" s="42">
        <v>44834</v>
      </c>
      <c r="F1805">
        <v>142043</v>
      </c>
      <c r="G1805" t="s">
        <v>2657</v>
      </c>
      <c r="H1805" s="191"/>
      <c r="J1805">
        <v>-7100000</v>
      </c>
      <c r="K1805"/>
      <c r="M1805" s="191">
        <f t="shared" si="78"/>
        <v>-0.71</v>
      </c>
      <c r="N1805" t="str">
        <f t="shared" si="79"/>
        <v>0</v>
      </c>
    </row>
    <row r="1806" spans="1:14">
      <c r="A1806" s="55" t="str">
        <f t="shared" si="80"/>
        <v>Y0AT0</v>
      </c>
      <c r="B1806" s="55">
        <v>0</v>
      </c>
      <c r="C1806" t="s">
        <v>2894</v>
      </c>
      <c r="D1806" t="s">
        <v>2894</v>
      </c>
      <c r="E1806" s="42">
        <v>44834</v>
      </c>
      <c r="F1806">
        <v>142044</v>
      </c>
      <c r="G1806" t="s">
        <v>2132</v>
      </c>
      <c r="H1806" s="191"/>
      <c r="J1806">
        <v>0</v>
      </c>
      <c r="K1806"/>
      <c r="M1806" s="191">
        <f t="shared" si="78"/>
        <v>0</v>
      </c>
      <c r="N1806" t="str">
        <f t="shared" si="79"/>
        <v>0</v>
      </c>
    </row>
    <row r="1807" spans="1:14">
      <c r="A1807" s="55" t="e">
        <f t="shared" si="80"/>
        <v>#N/A</v>
      </c>
      <c r="B1807" s="55" t="e">
        <v>#N/A</v>
      </c>
      <c r="C1807" t="s">
        <v>2894</v>
      </c>
      <c r="D1807" t="s">
        <v>2894</v>
      </c>
      <c r="E1807" s="42">
        <v>44834</v>
      </c>
      <c r="F1807">
        <v>142077</v>
      </c>
      <c r="G1807" t="s">
        <v>2913</v>
      </c>
      <c r="H1807" s="191"/>
      <c r="J1807">
        <v>1509509.93</v>
      </c>
      <c r="K1807"/>
      <c r="M1807" s="191">
        <f t="shared" si="78"/>
        <v>0.15095099300000001</v>
      </c>
      <c r="N1807" t="e">
        <f t="shared" si="79"/>
        <v>#N/A</v>
      </c>
    </row>
    <row r="1808" spans="1:14">
      <c r="A1808" s="55" t="str">
        <f t="shared" si="80"/>
        <v>Y0AT0</v>
      </c>
      <c r="B1808" s="55">
        <v>0</v>
      </c>
      <c r="C1808" t="s">
        <v>2894</v>
      </c>
      <c r="D1808" t="s">
        <v>2894</v>
      </c>
      <c r="E1808" s="42">
        <v>44834</v>
      </c>
      <c r="F1808">
        <v>160108</v>
      </c>
      <c r="G1808" t="s">
        <v>2621</v>
      </c>
      <c r="H1808" s="191"/>
      <c r="J1808">
        <v>0</v>
      </c>
      <c r="K1808"/>
      <c r="M1808" s="191">
        <f t="shared" si="78"/>
        <v>0</v>
      </c>
      <c r="N1808" t="str">
        <f t="shared" si="79"/>
        <v>0</v>
      </c>
    </row>
    <row r="1809" spans="1:14">
      <c r="A1809" s="55" t="str">
        <f t="shared" si="80"/>
        <v>Y0AT0</v>
      </c>
      <c r="B1809" s="55">
        <v>0</v>
      </c>
      <c r="C1809" t="s">
        <v>2894</v>
      </c>
      <c r="D1809" t="s">
        <v>2894</v>
      </c>
      <c r="E1809" s="42">
        <v>44834</v>
      </c>
      <c r="F1809">
        <v>160118</v>
      </c>
      <c r="G1809" t="s">
        <v>2152</v>
      </c>
      <c r="H1809" s="191"/>
      <c r="J1809">
        <v>0</v>
      </c>
      <c r="K1809"/>
      <c r="M1809" s="191">
        <f t="shared" si="78"/>
        <v>0</v>
      </c>
      <c r="N1809" t="str">
        <f t="shared" si="79"/>
        <v>0</v>
      </c>
    </row>
    <row r="1810" spans="1:14">
      <c r="A1810" s="55" t="str">
        <f t="shared" si="80"/>
        <v>Y0AT0</v>
      </c>
      <c r="B1810" s="55">
        <v>0</v>
      </c>
      <c r="C1810" t="s">
        <v>2894</v>
      </c>
      <c r="D1810" t="s">
        <v>2894</v>
      </c>
      <c r="E1810" s="42">
        <v>44834</v>
      </c>
      <c r="F1810">
        <v>160202</v>
      </c>
      <c r="G1810" t="s">
        <v>2158</v>
      </c>
      <c r="H1810" s="191"/>
      <c r="J1810">
        <v>0</v>
      </c>
      <c r="K1810"/>
      <c r="M1810" s="191">
        <f t="shared" si="78"/>
        <v>0</v>
      </c>
      <c r="N1810" t="str">
        <f t="shared" si="79"/>
        <v>0</v>
      </c>
    </row>
    <row r="1811" spans="1:14">
      <c r="A1811" s="55" t="str">
        <f t="shared" si="80"/>
        <v>Y0AT0</v>
      </c>
      <c r="B1811" s="55">
        <v>0</v>
      </c>
      <c r="C1811" t="s">
        <v>2894</v>
      </c>
      <c r="D1811" t="s">
        <v>2894</v>
      </c>
      <c r="E1811" s="42">
        <v>44834</v>
      </c>
      <c r="F1811">
        <v>160206</v>
      </c>
      <c r="G1811" t="s">
        <v>2159</v>
      </c>
      <c r="H1811" s="191"/>
      <c r="J1811">
        <v>-793154.72</v>
      </c>
      <c r="K1811"/>
      <c r="M1811" s="191">
        <f t="shared" si="78"/>
        <v>-7.9315471999999998E-2</v>
      </c>
      <c r="N1811" t="str">
        <f t="shared" si="79"/>
        <v>0</v>
      </c>
    </row>
    <row r="1812" spans="1:14">
      <c r="A1812" s="55" t="str">
        <f t="shared" si="80"/>
        <v>Y0AT0</v>
      </c>
      <c r="B1812" s="55">
        <v>0</v>
      </c>
      <c r="C1812" t="s">
        <v>2894</v>
      </c>
      <c r="D1812" t="s">
        <v>2894</v>
      </c>
      <c r="E1812" s="42">
        <v>44834</v>
      </c>
      <c r="F1812">
        <v>160207</v>
      </c>
      <c r="G1812" t="s">
        <v>2160</v>
      </c>
      <c r="H1812" s="191"/>
      <c r="J1812">
        <v>0</v>
      </c>
      <c r="K1812"/>
      <c r="M1812" s="191">
        <f t="shared" si="78"/>
        <v>0</v>
      </c>
      <c r="N1812" t="str">
        <f t="shared" si="79"/>
        <v>0</v>
      </c>
    </row>
    <row r="1813" spans="1:14">
      <c r="A1813" s="55" t="str">
        <f t="shared" si="80"/>
        <v>Y0AT0</v>
      </c>
      <c r="B1813" s="55">
        <v>0</v>
      </c>
      <c r="C1813" t="s">
        <v>2894</v>
      </c>
      <c r="D1813" t="s">
        <v>2894</v>
      </c>
      <c r="E1813" s="42">
        <v>44834</v>
      </c>
      <c r="F1813">
        <v>170101</v>
      </c>
      <c r="G1813" t="s">
        <v>2163</v>
      </c>
      <c r="H1813" s="191"/>
      <c r="J1813">
        <v>1055627126.59</v>
      </c>
      <c r="K1813"/>
      <c r="M1813" s="191">
        <f t="shared" si="78"/>
        <v>105.562712659</v>
      </c>
      <c r="N1813" t="str">
        <f t="shared" si="79"/>
        <v>0</v>
      </c>
    </row>
    <row r="1814" spans="1:14">
      <c r="A1814" s="55" t="str">
        <f t="shared" si="80"/>
        <v>Y0AT0</v>
      </c>
      <c r="B1814" s="55">
        <v>0</v>
      </c>
      <c r="C1814" t="s">
        <v>2894</v>
      </c>
      <c r="D1814" t="s">
        <v>2894</v>
      </c>
      <c r="E1814" s="42">
        <v>44834</v>
      </c>
      <c r="F1814">
        <v>170123</v>
      </c>
      <c r="G1814" t="s">
        <v>2167</v>
      </c>
      <c r="H1814" s="191"/>
      <c r="J1814">
        <v>-161045</v>
      </c>
      <c r="K1814"/>
      <c r="M1814" s="191">
        <f t="shared" si="78"/>
        <v>-1.6104500000000001E-2</v>
      </c>
      <c r="N1814" t="str">
        <f t="shared" si="79"/>
        <v>0</v>
      </c>
    </row>
    <row r="1815" spans="1:14">
      <c r="A1815" s="55" t="str">
        <f t="shared" si="80"/>
        <v>Y0AT0</v>
      </c>
      <c r="B1815" s="55">
        <v>0</v>
      </c>
      <c r="C1815" t="s">
        <v>2894</v>
      </c>
      <c r="D1815" t="s">
        <v>2894</v>
      </c>
      <c r="E1815" s="42">
        <v>44834</v>
      </c>
      <c r="F1815">
        <v>170125</v>
      </c>
      <c r="G1815" t="s">
        <v>2168</v>
      </c>
      <c r="H1815" s="191"/>
      <c r="J1815">
        <v>-19807056</v>
      </c>
      <c r="K1815"/>
      <c r="M1815" s="191">
        <f t="shared" si="78"/>
        <v>-1.9807056000000001</v>
      </c>
      <c r="N1815" t="str">
        <f t="shared" si="79"/>
        <v>0</v>
      </c>
    </row>
    <row r="1816" spans="1:14">
      <c r="A1816" s="55" t="str">
        <f t="shared" si="80"/>
        <v>Y0AT0</v>
      </c>
      <c r="B1816" s="55">
        <v>0</v>
      </c>
      <c r="C1816" t="s">
        <v>2894</v>
      </c>
      <c r="D1816" t="s">
        <v>2894</v>
      </c>
      <c r="E1816" s="42">
        <v>44834</v>
      </c>
      <c r="F1816">
        <v>170129</v>
      </c>
      <c r="G1816" t="s">
        <v>2170</v>
      </c>
      <c r="H1816" s="191"/>
      <c r="J1816">
        <v>-220457591.78</v>
      </c>
      <c r="K1816"/>
      <c r="M1816" s="191">
        <f t="shared" si="78"/>
        <v>-22.045759178000001</v>
      </c>
      <c r="N1816" t="str">
        <f t="shared" si="79"/>
        <v>0</v>
      </c>
    </row>
    <row r="1817" spans="1:14">
      <c r="A1817" s="55" t="str">
        <f t="shared" si="80"/>
        <v>Y0AT0</v>
      </c>
      <c r="B1817" s="55">
        <v>0</v>
      </c>
      <c r="C1817" t="s">
        <v>2894</v>
      </c>
      <c r="D1817" t="s">
        <v>2894</v>
      </c>
      <c r="E1817" s="42">
        <v>44834</v>
      </c>
      <c r="F1817">
        <v>170201</v>
      </c>
      <c r="G1817" t="s">
        <v>2623</v>
      </c>
      <c r="H1817" s="191"/>
      <c r="J1817">
        <v>-31868771.379999999</v>
      </c>
      <c r="K1817"/>
      <c r="M1817" s="191">
        <f t="shared" si="78"/>
        <v>-3.1868771379999998</v>
      </c>
      <c r="N1817" t="str">
        <f t="shared" si="79"/>
        <v>0</v>
      </c>
    </row>
    <row r="1818" spans="1:14">
      <c r="A1818" s="55" t="str">
        <f t="shared" si="80"/>
        <v>Y0AT0</v>
      </c>
      <c r="B1818" s="55">
        <v>0</v>
      </c>
      <c r="C1818" t="s">
        <v>2894</v>
      </c>
      <c r="D1818" t="s">
        <v>2894</v>
      </c>
      <c r="E1818" s="42">
        <v>44834</v>
      </c>
      <c r="F1818">
        <v>201276</v>
      </c>
      <c r="G1818" t="s">
        <v>2209</v>
      </c>
      <c r="H1818" s="191"/>
      <c r="J1818">
        <v>-3610406639.5999999</v>
      </c>
      <c r="K1818"/>
      <c r="M1818" s="191">
        <f t="shared" si="78"/>
        <v>-361.04066396000002</v>
      </c>
      <c r="N1818" t="str">
        <f t="shared" si="79"/>
        <v>0</v>
      </c>
    </row>
    <row r="1819" spans="1:14">
      <c r="A1819" s="55" t="str">
        <f t="shared" si="80"/>
        <v>Y0AT1.2</v>
      </c>
      <c r="B1819" s="55">
        <v>1.2</v>
      </c>
      <c r="C1819" t="s">
        <v>2894</v>
      </c>
      <c r="D1819" t="s">
        <v>2894</v>
      </c>
      <c r="E1819" s="42">
        <v>44834</v>
      </c>
      <c r="F1819">
        <v>201277</v>
      </c>
      <c r="G1819" t="s">
        <v>2210</v>
      </c>
      <c r="H1819" s="191"/>
      <c r="J1819">
        <v>-5270449900.8299999</v>
      </c>
      <c r="K1819"/>
      <c r="M1819" s="191">
        <f t="shared" si="78"/>
        <v>-527.04499008300002</v>
      </c>
      <c r="N1819" t="str">
        <f t="shared" si="79"/>
        <v>1</v>
      </c>
    </row>
    <row r="1820" spans="1:14">
      <c r="A1820" s="55" t="str">
        <f t="shared" si="80"/>
        <v>Y0AT0</v>
      </c>
      <c r="B1820" s="55">
        <v>0</v>
      </c>
      <c r="C1820" t="s">
        <v>2894</v>
      </c>
      <c r="D1820" t="s">
        <v>2894</v>
      </c>
      <c r="E1820" s="42">
        <v>44834</v>
      </c>
      <c r="F1820">
        <v>201297</v>
      </c>
      <c r="G1820" t="s">
        <v>2211</v>
      </c>
      <c r="H1820" s="191"/>
      <c r="J1820">
        <v>-204844359.06999999</v>
      </c>
      <c r="K1820"/>
      <c r="M1820" s="191">
        <f t="shared" si="78"/>
        <v>-20.484435906999998</v>
      </c>
      <c r="N1820" t="str">
        <f t="shared" si="79"/>
        <v>0</v>
      </c>
    </row>
    <row r="1821" spans="1:14">
      <c r="A1821" s="55" t="str">
        <f t="shared" si="80"/>
        <v>Y0AT1.2</v>
      </c>
      <c r="B1821" s="55">
        <v>1.2</v>
      </c>
      <c r="C1821" t="s">
        <v>2894</v>
      </c>
      <c r="D1821" t="s">
        <v>2894</v>
      </c>
      <c r="E1821" s="42">
        <v>44834</v>
      </c>
      <c r="F1821">
        <v>201298</v>
      </c>
      <c r="G1821" t="s">
        <v>2212</v>
      </c>
      <c r="H1821" s="191"/>
      <c r="J1821">
        <v>-584365296.01999998</v>
      </c>
      <c r="K1821"/>
      <c r="M1821" s="191">
        <f t="shared" si="78"/>
        <v>-58.436529602</v>
      </c>
      <c r="N1821" t="str">
        <f t="shared" si="79"/>
        <v>1</v>
      </c>
    </row>
    <row r="1822" spans="1:14">
      <c r="A1822" s="55" t="str">
        <f t="shared" si="80"/>
        <v>Y0AT0</v>
      </c>
      <c r="B1822" s="55">
        <v>0</v>
      </c>
      <c r="C1822" t="s">
        <v>2894</v>
      </c>
      <c r="D1822" t="s">
        <v>2894</v>
      </c>
      <c r="E1822" s="42">
        <v>44834</v>
      </c>
      <c r="F1822">
        <v>201349</v>
      </c>
      <c r="G1822" t="s">
        <v>2224</v>
      </c>
      <c r="H1822" s="191"/>
      <c r="J1822">
        <v>-8875589.7899999991</v>
      </c>
      <c r="K1822"/>
      <c r="M1822" s="191">
        <f t="shared" si="78"/>
        <v>-0.88755897899999991</v>
      </c>
      <c r="N1822" t="str">
        <f t="shared" si="79"/>
        <v>0</v>
      </c>
    </row>
    <row r="1823" spans="1:14">
      <c r="A1823" s="55" t="str">
        <f t="shared" si="80"/>
        <v>Y0AT0</v>
      </c>
      <c r="B1823" s="55">
        <v>0</v>
      </c>
      <c r="C1823" t="s">
        <v>2894</v>
      </c>
      <c r="D1823" t="s">
        <v>2894</v>
      </c>
      <c r="E1823" s="42">
        <v>44834</v>
      </c>
      <c r="F1823">
        <v>201351</v>
      </c>
      <c r="G1823" t="s">
        <v>2225</v>
      </c>
      <c r="H1823" s="191"/>
      <c r="J1823">
        <v>-211921191.80000001</v>
      </c>
      <c r="K1823"/>
      <c r="M1823" s="191">
        <f t="shared" si="78"/>
        <v>-21.192119180000002</v>
      </c>
      <c r="N1823" t="str">
        <f t="shared" si="79"/>
        <v>0</v>
      </c>
    </row>
    <row r="1824" spans="1:14">
      <c r="A1824" s="55" t="str">
        <f t="shared" si="80"/>
        <v>Y0AT1.2</v>
      </c>
      <c r="B1824" s="55">
        <v>1.2</v>
      </c>
      <c r="C1824" t="s">
        <v>2894</v>
      </c>
      <c r="D1824" t="s">
        <v>2894</v>
      </c>
      <c r="E1824" s="42">
        <v>44834</v>
      </c>
      <c r="F1824">
        <v>201364</v>
      </c>
      <c r="G1824" t="s">
        <v>2232</v>
      </c>
      <c r="H1824" s="191"/>
      <c r="J1824">
        <v>-17716778.09</v>
      </c>
      <c r="K1824"/>
      <c r="M1824" s="191">
        <f t="shared" si="78"/>
        <v>-1.771677809</v>
      </c>
      <c r="N1824" t="str">
        <f t="shared" si="79"/>
        <v>1</v>
      </c>
    </row>
    <row r="1825" spans="1:14">
      <c r="A1825" s="55" t="str">
        <f t="shared" si="80"/>
        <v>Y0AT1.2</v>
      </c>
      <c r="B1825" s="55">
        <v>1.2</v>
      </c>
      <c r="C1825" t="s">
        <v>2894</v>
      </c>
      <c r="D1825" t="s">
        <v>2894</v>
      </c>
      <c r="E1825" s="42">
        <v>44834</v>
      </c>
      <c r="F1825">
        <v>201366</v>
      </c>
      <c r="G1825" t="s">
        <v>2233</v>
      </c>
      <c r="H1825" s="191"/>
      <c r="J1825">
        <v>-252779969.55000001</v>
      </c>
      <c r="K1825"/>
      <c r="M1825" s="191">
        <f t="shared" si="78"/>
        <v>-25.277996955000003</v>
      </c>
      <c r="N1825" t="str">
        <f t="shared" si="79"/>
        <v>1</v>
      </c>
    </row>
    <row r="1826" spans="1:14">
      <c r="A1826" s="55" t="str">
        <f t="shared" si="80"/>
        <v>Y0AT0</v>
      </c>
      <c r="B1826" s="55">
        <v>0</v>
      </c>
      <c r="C1826" t="s">
        <v>2894</v>
      </c>
      <c r="D1826" t="s">
        <v>2894</v>
      </c>
      <c r="E1826" s="42">
        <v>44834</v>
      </c>
      <c r="F1826">
        <v>210103</v>
      </c>
      <c r="G1826" t="s">
        <v>2240</v>
      </c>
      <c r="H1826" s="191"/>
      <c r="J1826">
        <v>-9293.8700000000008</v>
      </c>
      <c r="K1826"/>
      <c r="M1826" s="191">
        <f t="shared" si="78"/>
        <v>-9.2938700000000005E-4</v>
      </c>
      <c r="N1826" t="str">
        <f t="shared" si="79"/>
        <v>0</v>
      </c>
    </row>
    <row r="1827" spans="1:14">
      <c r="A1827" s="55" t="str">
        <f t="shared" si="80"/>
        <v>Y0AT0</v>
      </c>
      <c r="B1827" s="55">
        <v>0</v>
      </c>
      <c r="C1827" t="s">
        <v>2894</v>
      </c>
      <c r="D1827" t="s">
        <v>2894</v>
      </c>
      <c r="E1827" s="42">
        <v>44834</v>
      </c>
      <c r="F1827">
        <v>210117</v>
      </c>
      <c r="G1827" t="s">
        <v>2242</v>
      </c>
      <c r="H1827" s="191"/>
      <c r="J1827">
        <v>-1993840.92</v>
      </c>
      <c r="K1827"/>
      <c r="M1827" s="191">
        <f t="shared" si="78"/>
        <v>-0.19938409199999999</v>
      </c>
      <c r="N1827" t="str">
        <f t="shared" si="79"/>
        <v>0</v>
      </c>
    </row>
    <row r="1828" spans="1:14">
      <c r="A1828" s="55" t="str">
        <f t="shared" si="80"/>
        <v>Y0AT0</v>
      </c>
      <c r="B1828" s="55">
        <v>0</v>
      </c>
      <c r="C1828" t="s">
        <v>2894</v>
      </c>
      <c r="D1828" t="s">
        <v>2894</v>
      </c>
      <c r="E1828" s="42">
        <v>44834</v>
      </c>
      <c r="F1828">
        <v>210132</v>
      </c>
      <c r="G1828" t="s">
        <v>2244</v>
      </c>
      <c r="H1828" s="191"/>
      <c r="J1828">
        <v>-7203.52</v>
      </c>
      <c r="K1828"/>
      <c r="M1828" s="191">
        <f t="shared" si="78"/>
        <v>-7.2035200000000006E-4</v>
      </c>
      <c r="N1828" t="str">
        <f t="shared" si="79"/>
        <v>0</v>
      </c>
    </row>
    <row r="1829" spans="1:14">
      <c r="A1829" s="55" t="str">
        <f t="shared" si="80"/>
        <v>Y0AT0</v>
      </c>
      <c r="B1829" s="55">
        <v>0</v>
      </c>
      <c r="C1829" t="s">
        <v>2894</v>
      </c>
      <c r="D1829" t="s">
        <v>2894</v>
      </c>
      <c r="E1829" s="42">
        <v>44834</v>
      </c>
      <c r="F1829">
        <v>210138</v>
      </c>
      <c r="G1829" t="s">
        <v>2791</v>
      </c>
      <c r="H1829" s="191"/>
      <c r="J1829">
        <v>1682.33</v>
      </c>
      <c r="K1829"/>
      <c r="M1829" s="191">
        <f t="shared" si="78"/>
        <v>1.68233E-4</v>
      </c>
      <c r="N1829" t="str">
        <f t="shared" si="79"/>
        <v>0</v>
      </c>
    </row>
    <row r="1830" spans="1:14">
      <c r="A1830" s="55" t="str">
        <f t="shared" si="80"/>
        <v>Y0AT0</v>
      </c>
      <c r="B1830" s="55">
        <v>0</v>
      </c>
      <c r="C1830" t="s">
        <v>2894</v>
      </c>
      <c r="D1830" t="s">
        <v>2894</v>
      </c>
      <c r="E1830" s="42">
        <v>44834</v>
      </c>
      <c r="F1830">
        <v>210140</v>
      </c>
      <c r="G1830" t="s">
        <v>2245</v>
      </c>
      <c r="H1830" s="191"/>
      <c r="J1830">
        <v>-92360.99</v>
      </c>
      <c r="K1830"/>
      <c r="M1830" s="191">
        <f t="shared" si="78"/>
        <v>-9.2360990000000011E-3</v>
      </c>
      <c r="N1830" t="str">
        <f t="shared" si="79"/>
        <v>0</v>
      </c>
    </row>
    <row r="1831" spans="1:14">
      <c r="A1831" s="55" t="str">
        <f t="shared" si="80"/>
        <v>Y0AT0</v>
      </c>
      <c r="B1831" s="55">
        <v>0</v>
      </c>
      <c r="C1831" t="s">
        <v>2894</v>
      </c>
      <c r="D1831" t="s">
        <v>2894</v>
      </c>
      <c r="E1831" s="42">
        <v>44834</v>
      </c>
      <c r="F1831">
        <v>210210</v>
      </c>
      <c r="G1831" t="s">
        <v>2246</v>
      </c>
      <c r="H1831" s="191"/>
      <c r="J1831">
        <v>-27699968.100000001</v>
      </c>
      <c r="K1831"/>
      <c r="M1831" s="191">
        <f t="shared" si="78"/>
        <v>-2.7699968100000003</v>
      </c>
      <c r="N1831" t="str">
        <f t="shared" si="79"/>
        <v>0</v>
      </c>
    </row>
    <row r="1832" spans="1:14">
      <c r="A1832" s="55" t="str">
        <f t="shared" si="80"/>
        <v>Y0AT0</v>
      </c>
      <c r="B1832" s="55">
        <v>0</v>
      </c>
      <c r="C1832" t="s">
        <v>2894</v>
      </c>
      <c r="D1832" t="s">
        <v>2894</v>
      </c>
      <c r="E1832" s="42">
        <v>44834</v>
      </c>
      <c r="F1832">
        <v>210419</v>
      </c>
      <c r="G1832" t="s">
        <v>2652</v>
      </c>
      <c r="H1832" s="191"/>
      <c r="J1832">
        <v>-368.75</v>
      </c>
      <c r="K1832"/>
      <c r="M1832" s="191">
        <f t="shared" si="78"/>
        <v>-3.6875000000000002E-5</v>
      </c>
      <c r="N1832" t="str">
        <f t="shared" si="79"/>
        <v>0</v>
      </c>
    </row>
    <row r="1833" spans="1:14">
      <c r="A1833" s="55" t="str">
        <f t="shared" si="80"/>
        <v>Y0AT0</v>
      </c>
      <c r="B1833" s="55">
        <v>0</v>
      </c>
      <c r="C1833" t="s">
        <v>2894</v>
      </c>
      <c r="D1833" t="s">
        <v>2894</v>
      </c>
      <c r="E1833" s="42">
        <v>44834</v>
      </c>
      <c r="F1833">
        <v>210667</v>
      </c>
      <c r="G1833" t="s">
        <v>2862</v>
      </c>
      <c r="H1833" s="191"/>
      <c r="J1833">
        <v>-25570.99</v>
      </c>
      <c r="K1833"/>
      <c r="M1833" s="191">
        <f t="shared" si="78"/>
        <v>-2.5570990000000002E-3</v>
      </c>
      <c r="N1833" t="str">
        <f t="shared" si="79"/>
        <v>0</v>
      </c>
    </row>
    <row r="1834" spans="1:14">
      <c r="A1834" s="55" t="str">
        <f t="shared" si="80"/>
        <v>Y0AT0</v>
      </c>
      <c r="B1834" s="55">
        <v>0</v>
      </c>
      <c r="C1834" t="s">
        <v>2894</v>
      </c>
      <c r="D1834" t="s">
        <v>2894</v>
      </c>
      <c r="E1834" s="42">
        <v>44834</v>
      </c>
      <c r="F1834">
        <v>210766</v>
      </c>
      <c r="G1834" t="s">
        <v>2748</v>
      </c>
      <c r="H1834" s="191"/>
      <c r="J1834">
        <v>2754.53</v>
      </c>
      <c r="K1834"/>
      <c r="M1834" s="191">
        <f t="shared" si="78"/>
        <v>2.7545299999999999E-4</v>
      </c>
      <c r="N1834" t="str">
        <f t="shared" si="79"/>
        <v>0</v>
      </c>
    </row>
    <row r="1835" spans="1:14">
      <c r="A1835" s="55" t="str">
        <f t="shared" si="80"/>
        <v>Y0AT0</v>
      </c>
      <c r="B1835" s="55">
        <v>0</v>
      </c>
      <c r="C1835" t="s">
        <v>2894</v>
      </c>
      <c r="D1835" t="s">
        <v>2894</v>
      </c>
      <c r="E1835" s="42">
        <v>44834</v>
      </c>
      <c r="F1835">
        <v>211103</v>
      </c>
      <c r="G1835" t="s">
        <v>2249</v>
      </c>
      <c r="H1835" s="191"/>
      <c r="J1835">
        <v>-6817.29</v>
      </c>
      <c r="K1835"/>
      <c r="M1835" s="191">
        <f t="shared" si="78"/>
        <v>-6.8172899999999995E-4</v>
      </c>
      <c r="N1835" t="str">
        <f t="shared" si="79"/>
        <v>0</v>
      </c>
    </row>
    <row r="1836" spans="1:14">
      <c r="A1836" s="55" t="str">
        <f t="shared" si="80"/>
        <v>Y0AT0</v>
      </c>
      <c r="B1836" s="55">
        <v>0</v>
      </c>
      <c r="C1836" t="s">
        <v>2894</v>
      </c>
      <c r="D1836" t="s">
        <v>2894</v>
      </c>
      <c r="E1836" s="42">
        <v>44834</v>
      </c>
      <c r="F1836">
        <v>211106</v>
      </c>
      <c r="G1836" t="s">
        <v>2250</v>
      </c>
      <c r="H1836" s="191"/>
      <c r="J1836">
        <v>-841280.64</v>
      </c>
      <c r="K1836"/>
      <c r="M1836" s="191">
        <f t="shared" si="78"/>
        <v>-8.4128064000000002E-2</v>
      </c>
      <c r="N1836" t="str">
        <f t="shared" si="79"/>
        <v>0</v>
      </c>
    </row>
    <row r="1837" spans="1:14">
      <c r="A1837" s="55" t="str">
        <f t="shared" si="80"/>
        <v>Y0AT0</v>
      </c>
      <c r="B1837" s="55">
        <v>0</v>
      </c>
      <c r="C1837" t="s">
        <v>2894</v>
      </c>
      <c r="D1837" t="s">
        <v>2894</v>
      </c>
      <c r="E1837" s="42">
        <v>44834</v>
      </c>
      <c r="F1837">
        <v>211119</v>
      </c>
      <c r="G1837" t="s">
        <v>2251</v>
      </c>
      <c r="H1837" s="191"/>
      <c r="J1837">
        <v>-51132.51</v>
      </c>
      <c r="K1837"/>
      <c r="M1837" s="191">
        <f t="shared" ref="M1837:M1900" si="81">J1837/10000000</f>
        <v>-5.1132510000000001E-3</v>
      </c>
      <c r="N1837" t="str">
        <f t="shared" si="79"/>
        <v>0</v>
      </c>
    </row>
    <row r="1838" spans="1:14">
      <c r="A1838" s="55" t="str">
        <f t="shared" si="80"/>
        <v>Y0AT0</v>
      </c>
      <c r="B1838" s="55">
        <v>0</v>
      </c>
      <c r="C1838" t="s">
        <v>2894</v>
      </c>
      <c r="D1838" t="s">
        <v>2894</v>
      </c>
      <c r="E1838" s="42">
        <v>44834</v>
      </c>
      <c r="F1838">
        <v>211121</v>
      </c>
      <c r="G1838" t="s">
        <v>2252</v>
      </c>
      <c r="H1838" s="191"/>
      <c r="J1838">
        <v>-560000.61</v>
      </c>
      <c r="K1838"/>
      <c r="M1838" s="191">
        <f t="shared" si="81"/>
        <v>-5.6000060999999997E-2</v>
      </c>
      <c r="N1838" t="str">
        <f t="shared" ref="N1838:N1901" si="82">LEFT(B1838,1)</f>
        <v>0</v>
      </c>
    </row>
    <row r="1839" spans="1:14">
      <c r="A1839" s="55" t="str">
        <f t="shared" si="80"/>
        <v>Y0AT0</v>
      </c>
      <c r="B1839" s="55">
        <v>0</v>
      </c>
      <c r="C1839" t="s">
        <v>2894</v>
      </c>
      <c r="D1839" t="s">
        <v>2894</v>
      </c>
      <c r="E1839" s="42">
        <v>44834</v>
      </c>
      <c r="F1839">
        <v>211122</v>
      </c>
      <c r="G1839" t="s">
        <v>2253</v>
      </c>
      <c r="H1839" s="191"/>
      <c r="J1839">
        <v>-6233.64</v>
      </c>
      <c r="K1839"/>
      <c r="M1839" s="191">
        <f t="shared" si="81"/>
        <v>-6.2336400000000006E-4</v>
      </c>
      <c r="N1839" t="str">
        <f t="shared" si="82"/>
        <v>0</v>
      </c>
    </row>
    <row r="1840" spans="1:14">
      <c r="A1840" s="55" t="str">
        <f t="shared" si="80"/>
        <v>Y0AT0</v>
      </c>
      <c r="B1840" s="55">
        <v>0</v>
      </c>
      <c r="C1840" t="s">
        <v>2894</v>
      </c>
      <c r="D1840" t="s">
        <v>2894</v>
      </c>
      <c r="E1840" s="42">
        <v>44834</v>
      </c>
      <c r="F1840">
        <v>211146</v>
      </c>
      <c r="G1840" t="s">
        <v>2749</v>
      </c>
      <c r="H1840" s="191"/>
      <c r="J1840">
        <v>-789397</v>
      </c>
      <c r="K1840"/>
      <c r="M1840" s="191">
        <f t="shared" si="81"/>
        <v>-7.8939700000000002E-2</v>
      </c>
      <c r="N1840" t="str">
        <f t="shared" si="82"/>
        <v>0</v>
      </c>
    </row>
    <row r="1841" spans="1:14">
      <c r="A1841" s="55" t="str">
        <f t="shared" si="80"/>
        <v>Y0AT0</v>
      </c>
      <c r="B1841" s="55">
        <v>0</v>
      </c>
      <c r="C1841" t="s">
        <v>2894</v>
      </c>
      <c r="D1841" t="s">
        <v>2894</v>
      </c>
      <c r="E1841" s="42">
        <v>44834</v>
      </c>
      <c r="F1841">
        <v>211172</v>
      </c>
      <c r="G1841" t="s">
        <v>2262</v>
      </c>
      <c r="H1841" s="191"/>
      <c r="J1841">
        <v>-1263926.54</v>
      </c>
      <c r="K1841"/>
      <c r="M1841" s="191">
        <f t="shared" si="81"/>
        <v>-0.12639265399999999</v>
      </c>
      <c r="N1841" t="str">
        <f t="shared" si="82"/>
        <v>0</v>
      </c>
    </row>
    <row r="1842" spans="1:14">
      <c r="A1842" s="55" t="str">
        <f t="shared" si="80"/>
        <v>Y0AT0</v>
      </c>
      <c r="B1842" s="55">
        <v>0</v>
      </c>
      <c r="C1842" t="s">
        <v>2894</v>
      </c>
      <c r="D1842" t="s">
        <v>2894</v>
      </c>
      <c r="E1842" s="42">
        <v>44834</v>
      </c>
      <c r="F1842">
        <v>211176</v>
      </c>
      <c r="G1842" t="s">
        <v>2266</v>
      </c>
      <c r="H1842" s="191"/>
      <c r="J1842">
        <v>-414090.99</v>
      </c>
      <c r="K1842"/>
      <c r="M1842" s="191">
        <f t="shared" si="81"/>
        <v>-4.1409098999999998E-2</v>
      </c>
      <c r="N1842" t="str">
        <f t="shared" si="82"/>
        <v>0</v>
      </c>
    </row>
    <row r="1843" spans="1:14">
      <c r="A1843" s="55" t="str">
        <f t="shared" si="80"/>
        <v>Y0AT0</v>
      </c>
      <c r="B1843" s="55">
        <v>0</v>
      </c>
      <c r="C1843" t="s">
        <v>2894</v>
      </c>
      <c r="D1843" t="s">
        <v>2894</v>
      </c>
      <c r="E1843" s="42">
        <v>44834</v>
      </c>
      <c r="F1843">
        <v>211177</v>
      </c>
      <c r="G1843" t="s">
        <v>2267</v>
      </c>
      <c r="H1843" s="191"/>
      <c r="J1843">
        <v>-32046.560000000001</v>
      </c>
      <c r="K1843"/>
      <c r="M1843" s="191">
        <f t="shared" si="81"/>
        <v>-3.2046560000000002E-3</v>
      </c>
      <c r="N1843" t="str">
        <f t="shared" si="82"/>
        <v>0</v>
      </c>
    </row>
    <row r="1844" spans="1:14">
      <c r="A1844" s="55" t="str">
        <f t="shared" si="80"/>
        <v>Y0AT0</v>
      </c>
      <c r="B1844" s="55">
        <v>0</v>
      </c>
      <c r="C1844" t="s">
        <v>2894</v>
      </c>
      <c r="D1844" t="s">
        <v>2894</v>
      </c>
      <c r="E1844" s="42">
        <v>44834</v>
      </c>
      <c r="F1844">
        <v>211632</v>
      </c>
      <c r="G1844" t="s">
        <v>2543</v>
      </c>
      <c r="H1844" s="191"/>
      <c r="J1844">
        <v>-33159.760000000002</v>
      </c>
      <c r="K1844"/>
      <c r="M1844" s="191">
        <f t="shared" si="81"/>
        <v>-3.315976E-3</v>
      </c>
      <c r="N1844" t="str">
        <f t="shared" si="82"/>
        <v>0</v>
      </c>
    </row>
    <row r="1845" spans="1:14">
      <c r="A1845" s="55" t="str">
        <f t="shared" si="80"/>
        <v>Y0AT0</v>
      </c>
      <c r="B1845" s="55">
        <v>0</v>
      </c>
      <c r="C1845" t="s">
        <v>2894</v>
      </c>
      <c r="D1845" t="s">
        <v>2894</v>
      </c>
      <c r="E1845" s="42">
        <v>44834</v>
      </c>
      <c r="F1845">
        <v>260101</v>
      </c>
      <c r="G1845" t="s">
        <v>2271</v>
      </c>
      <c r="H1845" s="191"/>
      <c r="J1845">
        <v>-439802982.62</v>
      </c>
      <c r="K1845"/>
      <c r="M1845" s="191">
        <f t="shared" si="81"/>
        <v>-43.980298261999998</v>
      </c>
      <c r="N1845" t="str">
        <f t="shared" si="82"/>
        <v>0</v>
      </c>
    </row>
    <row r="1846" spans="1:14">
      <c r="A1846" s="55" t="str">
        <f t="shared" si="80"/>
        <v>Y0AT0</v>
      </c>
      <c r="B1846" s="55">
        <v>0</v>
      </c>
      <c r="C1846" t="s">
        <v>2894</v>
      </c>
      <c r="D1846" t="s">
        <v>2894</v>
      </c>
      <c r="E1846" s="42">
        <v>44834</v>
      </c>
      <c r="F1846">
        <v>260118</v>
      </c>
      <c r="G1846" t="s">
        <v>2275</v>
      </c>
      <c r="H1846" s="191"/>
      <c r="J1846">
        <v>0</v>
      </c>
      <c r="K1846"/>
      <c r="M1846" s="191">
        <f t="shared" si="81"/>
        <v>0</v>
      </c>
      <c r="N1846" t="str">
        <f t="shared" si="82"/>
        <v>0</v>
      </c>
    </row>
    <row r="1847" spans="1:14">
      <c r="A1847" s="55" t="str">
        <f t="shared" si="80"/>
        <v>Y0AT0</v>
      </c>
      <c r="B1847" s="55">
        <v>0</v>
      </c>
      <c r="C1847" t="s">
        <v>2894</v>
      </c>
      <c r="D1847" t="s">
        <v>2894</v>
      </c>
      <c r="E1847" s="42">
        <v>44834</v>
      </c>
      <c r="F1847">
        <v>260202</v>
      </c>
      <c r="G1847" t="s">
        <v>2281</v>
      </c>
      <c r="H1847" s="191"/>
      <c r="J1847">
        <v>0</v>
      </c>
      <c r="K1847"/>
      <c r="M1847" s="191">
        <f t="shared" si="81"/>
        <v>0</v>
      </c>
      <c r="N1847" t="str">
        <f t="shared" si="82"/>
        <v>0</v>
      </c>
    </row>
    <row r="1848" spans="1:14">
      <c r="A1848" s="55" t="str">
        <f t="shared" si="80"/>
        <v>Y0AT0</v>
      </c>
      <c r="B1848" s="55">
        <v>0</v>
      </c>
      <c r="C1848" t="s">
        <v>2894</v>
      </c>
      <c r="D1848" t="s">
        <v>2894</v>
      </c>
      <c r="E1848" s="42">
        <v>44834</v>
      </c>
      <c r="F1848">
        <v>260221</v>
      </c>
      <c r="G1848" t="s">
        <v>2282</v>
      </c>
      <c r="H1848" s="191"/>
      <c r="J1848">
        <v>-4825558.4000000004</v>
      </c>
      <c r="K1848"/>
      <c r="M1848" s="191">
        <f t="shared" si="81"/>
        <v>-0.48255584000000001</v>
      </c>
      <c r="N1848" t="str">
        <f t="shared" si="82"/>
        <v>0</v>
      </c>
    </row>
    <row r="1849" spans="1:14">
      <c r="A1849" s="55" t="str">
        <f t="shared" si="80"/>
        <v>Y0AT0</v>
      </c>
      <c r="B1849" s="55">
        <v>0</v>
      </c>
      <c r="C1849" t="s">
        <v>2894</v>
      </c>
      <c r="D1849" t="s">
        <v>2894</v>
      </c>
      <c r="E1849" s="42">
        <v>44834</v>
      </c>
      <c r="F1849">
        <v>260222</v>
      </c>
      <c r="G1849" t="s">
        <v>2283</v>
      </c>
      <c r="H1849" s="191"/>
      <c r="J1849">
        <v>-24016489.219999999</v>
      </c>
      <c r="K1849"/>
      <c r="M1849" s="191">
        <f t="shared" si="81"/>
        <v>-2.4016489219999997</v>
      </c>
      <c r="N1849" t="str">
        <f t="shared" si="82"/>
        <v>0</v>
      </c>
    </row>
    <row r="1850" spans="1:14">
      <c r="A1850" s="55" t="str">
        <f t="shared" si="80"/>
        <v>Y0AT0</v>
      </c>
      <c r="B1850" s="55">
        <v>0</v>
      </c>
      <c r="C1850" t="s">
        <v>2894</v>
      </c>
      <c r="D1850" t="s">
        <v>2894</v>
      </c>
      <c r="E1850" s="42">
        <v>44834</v>
      </c>
      <c r="F1850">
        <v>260802</v>
      </c>
      <c r="G1850" t="s">
        <v>2284</v>
      </c>
      <c r="H1850" s="191"/>
      <c r="J1850">
        <v>-80.5</v>
      </c>
      <c r="K1850"/>
      <c r="M1850" s="191">
        <f t="shared" si="81"/>
        <v>-8.0499999999999992E-6</v>
      </c>
      <c r="N1850" t="str">
        <f t="shared" si="82"/>
        <v>0</v>
      </c>
    </row>
    <row r="1851" spans="1:14">
      <c r="A1851" s="55" t="str">
        <f t="shared" si="80"/>
        <v>Y0AT0</v>
      </c>
      <c r="B1851" s="55">
        <v>0</v>
      </c>
      <c r="C1851" t="s">
        <v>2894</v>
      </c>
      <c r="D1851" t="s">
        <v>2894</v>
      </c>
      <c r="E1851" s="42">
        <v>44834</v>
      </c>
      <c r="F1851">
        <v>260815</v>
      </c>
      <c r="G1851" t="s">
        <v>2286</v>
      </c>
      <c r="H1851" s="191"/>
      <c r="J1851">
        <v>-662691.51</v>
      </c>
      <c r="K1851"/>
      <c r="M1851" s="191">
        <f t="shared" si="81"/>
        <v>-6.6269150999999998E-2</v>
      </c>
      <c r="N1851" t="str">
        <f t="shared" si="82"/>
        <v>0</v>
      </c>
    </row>
    <row r="1852" spans="1:14">
      <c r="A1852" s="55" t="str">
        <f t="shared" si="80"/>
        <v>Y0AT0</v>
      </c>
      <c r="B1852" s="55">
        <v>0</v>
      </c>
      <c r="C1852" t="s">
        <v>2894</v>
      </c>
      <c r="D1852" t="s">
        <v>2894</v>
      </c>
      <c r="E1852" s="42">
        <v>44834</v>
      </c>
      <c r="F1852">
        <v>260836</v>
      </c>
      <c r="G1852" t="s">
        <v>2705</v>
      </c>
      <c r="H1852" s="191"/>
      <c r="J1852">
        <v>-238821.87</v>
      </c>
      <c r="K1852"/>
      <c r="M1852" s="191">
        <f t="shared" si="81"/>
        <v>-2.3882186999999999E-2</v>
      </c>
      <c r="N1852" t="str">
        <f t="shared" si="82"/>
        <v>0</v>
      </c>
    </row>
    <row r="1853" spans="1:14">
      <c r="A1853" s="55" t="str">
        <f t="shared" si="80"/>
        <v>Y0AT0</v>
      </c>
      <c r="B1853" s="55">
        <v>0</v>
      </c>
      <c r="C1853" t="s">
        <v>2894</v>
      </c>
      <c r="D1853" t="s">
        <v>2894</v>
      </c>
      <c r="E1853" s="42">
        <v>44834</v>
      </c>
      <c r="F1853">
        <v>260837</v>
      </c>
      <c r="G1853" t="s">
        <v>2706</v>
      </c>
      <c r="H1853" s="191"/>
      <c r="J1853">
        <v>-238821.87</v>
      </c>
      <c r="K1853"/>
      <c r="M1853" s="191">
        <f t="shared" si="81"/>
        <v>-2.3882186999999999E-2</v>
      </c>
      <c r="N1853" t="str">
        <f t="shared" si="82"/>
        <v>0</v>
      </c>
    </row>
    <row r="1854" spans="1:14">
      <c r="A1854" s="55" t="str">
        <f t="shared" si="80"/>
        <v>Y0AT0</v>
      </c>
      <c r="B1854" s="55">
        <v>0</v>
      </c>
      <c r="C1854" t="s">
        <v>2894</v>
      </c>
      <c r="D1854" t="s">
        <v>2894</v>
      </c>
      <c r="E1854" s="42">
        <v>44834</v>
      </c>
      <c r="F1854">
        <v>260902</v>
      </c>
      <c r="G1854" t="s">
        <v>2287</v>
      </c>
      <c r="H1854" s="191"/>
      <c r="J1854">
        <v>-0.49</v>
      </c>
      <c r="K1854"/>
      <c r="M1854" s="191">
        <f t="shared" si="81"/>
        <v>-4.9000000000000002E-8</v>
      </c>
      <c r="N1854" t="str">
        <f t="shared" si="82"/>
        <v>0</v>
      </c>
    </row>
    <row r="1855" spans="1:14">
      <c r="A1855" s="55" t="str">
        <f t="shared" si="80"/>
        <v>Y0AT0</v>
      </c>
      <c r="B1855" s="55">
        <v>0</v>
      </c>
      <c r="C1855" t="s">
        <v>2894</v>
      </c>
      <c r="D1855" t="s">
        <v>2894</v>
      </c>
      <c r="E1855" s="42">
        <v>44834</v>
      </c>
      <c r="F1855">
        <v>260905</v>
      </c>
      <c r="G1855" t="s">
        <v>2288</v>
      </c>
      <c r="H1855" s="191"/>
      <c r="J1855">
        <v>-59518.37</v>
      </c>
      <c r="K1855"/>
      <c r="M1855" s="191">
        <f t="shared" si="81"/>
        <v>-5.9518370000000006E-3</v>
      </c>
      <c r="N1855" t="str">
        <f t="shared" si="82"/>
        <v>0</v>
      </c>
    </row>
    <row r="1856" spans="1:14">
      <c r="A1856" s="55" t="str">
        <f t="shared" si="80"/>
        <v>Y0AT0</v>
      </c>
      <c r="B1856" s="55">
        <v>0</v>
      </c>
      <c r="C1856" t="s">
        <v>2894</v>
      </c>
      <c r="D1856" t="s">
        <v>2894</v>
      </c>
      <c r="E1856" s="42">
        <v>44834</v>
      </c>
      <c r="F1856">
        <v>260930</v>
      </c>
      <c r="G1856" t="s">
        <v>2291</v>
      </c>
      <c r="H1856" s="191"/>
      <c r="J1856">
        <v>0</v>
      </c>
      <c r="K1856"/>
      <c r="M1856" s="191">
        <f t="shared" si="81"/>
        <v>0</v>
      </c>
      <c r="N1856" t="str">
        <f t="shared" si="82"/>
        <v>0</v>
      </c>
    </row>
    <row r="1857" spans="1:14">
      <c r="A1857" s="55" t="str">
        <f t="shared" ref="A1857:A1920" si="83">C1857&amp;B1857</f>
        <v>Y0AT0</v>
      </c>
      <c r="B1857" s="55">
        <v>0</v>
      </c>
      <c r="C1857" t="s">
        <v>2894</v>
      </c>
      <c r="D1857" t="s">
        <v>2894</v>
      </c>
      <c r="E1857" s="42">
        <v>44834</v>
      </c>
      <c r="F1857">
        <v>260942</v>
      </c>
      <c r="G1857" t="s">
        <v>2292</v>
      </c>
      <c r="H1857" s="191"/>
      <c r="J1857">
        <v>-2869.75</v>
      </c>
      <c r="K1857"/>
      <c r="M1857" s="191">
        <f t="shared" si="81"/>
        <v>-2.8697500000000002E-4</v>
      </c>
      <c r="N1857" t="str">
        <f t="shared" si="82"/>
        <v>0</v>
      </c>
    </row>
    <row r="1858" spans="1:14">
      <c r="A1858" s="55" t="str">
        <f t="shared" si="83"/>
        <v>Y0AT0</v>
      </c>
      <c r="B1858" s="55">
        <v>0</v>
      </c>
      <c r="C1858" t="s">
        <v>2894</v>
      </c>
      <c r="D1858" t="s">
        <v>2894</v>
      </c>
      <c r="E1858" s="42">
        <v>44834</v>
      </c>
      <c r="F1858">
        <v>260944</v>
      </c>
      <c r="G1858" t="s">
        <v>2712</v>
      </c>
      <c r="H1858" s="191"/>
      <c r="J1858">
        <v>-1926197.81</v>
      </c>
      <c r="K1858"/>
      <c r="M1858" s="191">
        <f t="shared" si="81"/>
        <v>-0.19261978100000002</v>
      </c>
      <c r="N1858" t="str">
        <f t="shared" si="82"/>
        <v>0</v>
      </c>
    </row>
    <row r="1859" spans="1:14">
      <c r="A1859" s="55" t="str">
        <f t="shared" si="83"/>
        <v>Y0AT0</v>
      </c>
      <c r="B1859" s="55">
        <v>0</v>
      </c>
      <c r="C1859" t="s">
        <v>2894</v>
      </c>
      <c r="D1859" t="s">
        <v>2894</v>
      </c>
      <c r="E1859" s="42">
        <v>44834</v>
      </c>
      <c r="F1859">
        <v>261026</v>
      </c>
      <c r="G1859" t="s">
        <v>2549</v>
      </c>
      <c r="H1859" s="191"/>
      <c r="J1859">
        <v>1389579.75</v>
      </c>
      <c r="K1859"/>
      <c r="M1859" s="191">
        <f t="shared" si="81"/>
        <v>0.13895797500000001</v>
      </c>
      <c r="N1859" t="str">
        <f t="shared" si="82"/>
        <v>0</v>
      </c>
    </row>
    <row r="1860" spans="1:14">
      <c r="A1860" s="55" t="str">
        <f t="shared" si="83"/>
        <v>Y0AT0</v>
      </c>
      <c r="B1860" s="55">
        <v>0</v>
      </c>
      <c r="C1860" t="s">
        <v>2894</v>
      </c>
      <c r="D1860" t="s">
        <v>2894</v>
      </c>
      <c r="E1860" s="42">
        <v>44834</v>
      </c>
      <c r="F1860">
        <v>261027</v>
      </c>
      <c r="G1860" t="s">
        <v>2855</v>
      </c>
      <c r="H1860" s="191"/>
      <c r="J1860">
        <v>-393183.2</v>
      </c>
      <c r="K1860"/>
      <c r="M1860" s="191">
        <f t="shared" si="81"/>
        <v>-3.9318320000000004E-2</v>
      </c>
      <c r="N1860" t="str">
        <f t="shared" si="82"/>
        <v>0</v>
      </c>
    </row>
    <row r="1861" spans="1:14">
      <c r="A1861" s="55" t="str">
        <f t="shared" si="83"/>
        <v>Y0AT0</v>
      </c>
      <c r="B1861" s="55">
        <v>0</v>
      </c>
      <c r="C1861" t="s">
        <v>2894</v>
      </c>
      <c r="D1861" t="s">
        <v>2894</v>
      </c>
      <c r="E1861" s="42">
        <v>44834</v>
      </c>
      <c r="F1861">
        <v>261259</v>
      </c>
      <c r="G1861" t="s">
        <v>2707</v>
      </c>
      <c r="H1861" s="191"/>
      <c r="J1861">
        <v>-7958.98</v>
      </c>
      <c r="K1861"/>
      <c r="M1861" s="191">
        <f t="shared" si="81"/>
        <v>-7.9589799999999996E-4</v>
      </c>
      <c r="N1861" t="str">
        <f t="shared" si="82"/>
        <v>0</v>
      </c>
    </row>
    <row r="1862" spans="1:14">
      <c r="A1862" s="55" t="str">
        <f t="shared" si="83"/>
        <v>Y0AT0</v>
      </c>
      <c r="B1862" s="55">
        <v>0</v>
      </c>
      <c r="C1862" t="s">
        <v>2894</v>
      </c>
      <c r="D1862" t="s">
        <v>2894</v>
      </c>
      <c r="E1862" s="42">
        <v>44834</v>
      </c>
      <c r="F1862">
        <v>261260</v>
      </c>
      <c r="G1862" t="s">
        <v>2708</v>
      </c>
      <c r="H1862" s="191"/>
      <c r="J1862">
        <v>-7958.98</v>
      </c>
      <c r="K1862"/>
      <c r="M1862" s="191">
        <f t="shared" si="81"/>
        <v>-7.9589799999999996E-4</v>
      </c>
      <c r="N1862" t="str">
        <f t="shared" si="82"/>
        <v>0</v>
      </c>
    </row>
    <row r="1863" spans="1:14">
      <c r="A1863" s="55" t="str">
        <f t="shared" si="83"/>
        <v>Y0AT0</v>
      </c>
      <c r="B1863" s="55">
        <v>0</v>
      </c>
      <c r="C1863" t="s">
        <v>2894</v>
      </c>
      <c r="D1863" t="s">
        <v>2894</v>
      </c>
      <c r="E1863" s="42">
        <v>44834</v>
      </c>
      <c r="F1863">
        <v>261262</v>
      </c>
      <c r="G1863" t="s">
        <v>2709</v>
      </c>
      <c r="H1863" s="191"/>
      <c r="J1863">
        <v>-74927.8</v>
      </c>
      <c r="K1863"/>
      <c r="M1863" s="191">
        <f t="shared" si="81"/>
        <v>-7.4927800000000001E-3</v>
      </c>
      <c r="N1863" t="str">
        <f t="shared" si="82"/>
        <v>0</v>
      </c>
    </row>
    <row r="1864" spans="1:14">
      <c r="A1864" s="55" t="str">
        <f t="shared" si="83"/>
        <v>Y0AT0</v>
      </c>
      <c r="B1864" s="55">
        <v>0</v>
      </c>
      <c r="C1864" t="s">
        <v>2894</v>
      </c>
      <c r="D1864" t="s">
        <v>2894</v>
      </c>
      <c r="E1864" s="42">
        <v>44834</v>
      </c>
      <c r="F1864">
        <v>281101</v>
      </c>
      <c r="G1864" t="s">
        <v>2296</v>
      </c>
      <c r="H1864" s="191"/>
      <c r="J1864">
        <v>-1944878183.6700001</v>
      </c>
      <c r="K1864"/>
      <c r="M1864" s="191">
        <f t="shared" si="81"/>
        <v>-194.48781836700002</v>
      </c>
      <c r="N1864" t="str">
        <f t="shared" si="82"/>
        <v>0</v>
      </c>
    </row>
    <row r="1865" spans="1:14">
      <c r="A1865" s="55" t="str">
        <f t="shared" si="83"/>
        <v>Y0AT0</v>
      </c>
      <c r="B1865" s="55">
        <v>0</v>
      </c>
      <c r="C1865" t="s">
        <v>2894</v>
      </c>
      <c r="D1865" t="s">
        <v>2894</v>
      </c>
      <c r="E1865" s="42">
        <v>44834</v>
      </c>
      <c r="F1865">
        <v>281102</v>
      </c>
      <c r="G1865" t="s">
        <v>2544</v>
      </c>
      <c r="H1865" s="191"/>
      <c r="J1865">
        <v>-1236976476.0699999</v>
      </c>
      <c r="K1865"/>
      <c r="M1865" s="191">
        <f t="shared" si="81"/>
        <v>-123.69764760699999</v>
      </c>
      <c r="N1865" t="str">
        <f t="shared" si="82"/>
        <v>0</v>
      </c>
    </row>
    <row r="1866" spans="1:14">
      <c r="A1866" s="55" t="str">
        <f t="shared" si="83"/>
        <v>Y0AT0</v>
      </c>
      <c r="B1866" s="55">
        <v>0</v>
      </c>
      <c r="C1866" t="s">
        <v>2894</v>
      </c>
      <c r="D1866" t="s">
        <v>2894</v>
      </c>
      <c r="E1866" s="42">
        <v>44834</v>
      </c>
      <c r="F1866">
        <v>281166</v>
      </c>
      <c r="G1866" t="s">
        <v>2309</v>
      </c>
      <c r="H1866" s="191"/>
      <c r="J1866">
        <v>-4292100042.8099999</v>
      </c>
      <c r="K1866"/>
      <c r="M1866" s="191">
        <f t="shared" si="81"/>
        <v>-429.21000428100001</v>
      </c>
      <c r="N1866" t="str">
        <f t="shared" si="82"/>
        <v>0</v>
      </c>
    </row>
    <row r="1867" spans="1:14">
      <c r="A1867" s="55" t="str">
        <f t="shared" si="83"/>
        <v>Y0AT0</v>
      </c>
      <c r="B1867" s="55">
        <v>0</v>
      </c>
      <c r="C1867" t="s">
        <v>2894</v>
      </c>
      <c r="D1867" t="s">
        <v>2894</v>
      </c>
      <c r="E1867" s="42">
        <v>44834</v>
      </c>
      <c r="F1867">
        <v>281167</v>
      </c>
      <c r="G1867" t="s">
        <v>2835</v>
      </c>
      <c r="H1867" s="191"/>
      <c r="J1867">
        <v>-243963287.41999999</v>
      </c>
      <c r="K1867"/>
      <c r="M1867" s="191">
        <f t="shared" si="81"/>
        <v>-24.396328741999998</v>
      </c>
      <c r="N1867" t="str">
        <f t="shared" si="82"/>
        <v>0</v>
      </c>
    </row>
    <row r="1868" spans="1:14">
      <c r="A1868" s="55" t="str">
        <f t="shared" si="83"/>
        <v>Y0AT0</v>
      </c>
      <c r="B1868" s="55">
        <v>0</v>
      </c>
      <c r="C1868" t="s">
        <v>2894</v>
      </c>
      <c r="D1868" t="s">
        <v>2894</v>
      </c>
      <c r="E1868" s="42">
        <v>44834</v>
      </c>
      <c r="F1868">
        <v>281212</v>
      </c>
      <c r="G1868" t="s">
        <v>2314</v>
      </c>
      <c r="H1868" s="191"/>
      <c r="J1868">
        <v>-305935.68</v>
      </c>
      <c r="K1868"/>
      <c r="M1868" s="191">
        <f t="shared" si="81"/>
        <v>-3.0593567999999998E-2</v>
      </c>
      <c r="N1868" t="str">
        <f t="shared" si="82"/>
        <v>0</v>
      </c>
    </row>
    <row r="1869" spans="1:14">
      <c r="A1869" s="55" t="str">
        <f t="shared" si="83"/>
        <v>Y0AT0</v>
      </c>
      <c r="B1869" s="55">
        <v>0</v>
      </c>
      <c r="C1869" t="s">
        <v>2894</v>
      </c>
      <c r="D1869" t="s">
        <v>2894</v>
      </c>
      <c r="E1869" s="42">
        <v>44834</v>
      </c>
      <c r="F1869">
        <v>281290</v>
      </c>
      <c r="G1869" t="s">
        <v>2550</v>
      </c>
      <c r="H1869" s="191"/>
      <c r="J1869">
        <v>-5219648.99</v>
      </c>
      <c r="K1869"/>
      <c r="M1869" s="191">
        <f t="shared" si="81"/>
        <v>-0.52196489899999998</v>
      </c>
      <c r="N1869" t="str">
        <f t="shared" si="82"/>
        <v>0</v>
      </c>
    </row>
    <row r="1870" spans="1:14">
      <c r="A1870" s="55" t="str">
        <f t="shared" si="83"/>
        <v>Y0AT0</v>
      </c>
      <c r="B1870" s="55">
        <v>0</v>
      </c>
      <c r="C1870" t="s">
        <v>2894</v>
      </c>
      <c r="D1870" t="s">
        <v>2894</v>
      </c>
      <c r="E1870" s="42">
        <v>44834</v>
      </c>
      <c r="F1870">
        <v>281292</v>
      </c>
      <c r="G1870" t="s">
        <v>2551</v>
      </c>
      <c r="H1870" s="191"/>
      <c r="J1870">
        <v>-238631165.03</v>
      </c>
      <c r="K1870"/>
      <c r="M1870" s="191">
        <f t="shared" si="81"/>
        <v>-23.863116503000001</v>
      </c>
      <c r="N1870" t="str">
        <f t="shared" si="82"/>
        <v>0</v>
      </c>
    </row>
    <row r="1871" spans="1:14">
      <c r="A1871" s="55" t="str">
        <f t="shared" si="83"/>
        <v>Y0AT5.3</v>
      </c>
      <c r="B1871" s="55">
        <v>5.3</v>
      </c>
      <c r="C1871" t="s">
        <v>2894</v>
      </c>
      <c r="D1871" t="s">
        <v>2894</v>
      </c>
      <c r="E1871" s="42">
        <v>44834</v>
      </c>
      <c r="F1871">
        <v>301101</v>
      </c>
      <c r="G1871" t="s">
        <v>2333</v>
      </c>
      <c r="H1871" s="191"/>
      <c r="J1871">
        <v>-580950524.95000005</v>
      </c>
      <c r="K1871"/>
      <c r="M1871" s="191">
        <f t="shared" si="81"/>
        <v>-58.095052495000004</v>
      </c>
      <c r="N1871" t="str">
        <f t="shared" si="82"/>
        <v>5</v>
      </c>
    </row>
    <row r="1872" spans="1:14">
      <c r="A1872" s="55" t="str">
        <f t="shared" si="83"/>
        <v>Y0AT5.3</v>
      </c>
      <c r="B1872" s="55">
        <v>5.3</v>
      </c>
      <c r="C1872" t="s">
        <v>2894</v>
      </c>
      <c r="D1872" t="s">
        <v>2894</v>
      </c>
      <c r="E1872" s="42">
        <v>44834</v>
      </c>
      <c r="F1872">
        <v>301234</v>
      </c>
      <c r="G1872" t="s">
        <v>2342</v>
      </c>
      <c r="H1872" s="191"/>
      <c r="J1872">
        <v>-487561.5</v>
      </c>
      <c r="K1872"/>
      <c r="M1872" s="191">
        <f t="shared" si="81"/>
        <v>-4.8756149999999998E-2</v>
      </c>
      <c r="N1872" t="str">
        <f t="shared" si="82"/>
        <v>5</v>
      </c>
    </row>
    <row r="1873" spans="1:14">
      <c r="A1873" s="55" t="str">
        <f t="shared" si="83"/>
        <v>Y0AT5.3</v>
      </c>
      <c r="B1873" s="55">
        <v>5.3</v>
      </c>
      <c r="C1873" t="s">
        <v>2894</v>
      </c>
      <c r="D1873" t="s">
        <v>2894</v>
      </c>
      <c r="E1873" s="42">
        <v>44834</v>
      </c>
      <c r="F1873">
        <v>302203</v>
      </c>
      <c r="G1873" t="s">
        <v>2343</v>
      </c>
      <c r="H1873" s="191"/>
      <c r="J1873">
        <v>1.05</v>
      </c>
      <c r="K1873"/>
      <c r="M1873" s="191">
        <f t="shared" si="81"/>
        <v>1.05E-7</v>
      </c>
      <c r="N1873" t="str">
        <f t="shared" si="82"/>
        <v>5</v>
      </c>
    </row>
    <row r="1874" spans="1:14">
      <c r="A1874" s="55" t="str">
        <f t="shared" si="83"/>
        <v>Y0AT5.1</v>
      </c>
      <c r="B1874" s="55">
        <v>5.0999999999999996</v>
      </c>
      <c r="C1874" t="s">
        <v>2894</v>
      </c>
      <c r="D1874" t="s">
        <v>2894</v>
      </c>
      <c r="E1874" s="42">
        <v>44834</v>
      </c>
      <c r="F1874">
        <v>304101</v>
      </c>
      <c r="G1874" t="s">
        <v>2344</v>
      </c>
      <c r="H1874" s="191"/>
      <c r="J1874">
        <v>-123647059.09999999</v>
      </c>
      <c r="K1874"/>
      <c r="M1874" s="191">
        <f t="shared" si="81"/>
        <v>-12.36470591</v>
      </c>
      <c r="N1874" t="str">
        <f t="shared" si="82"/>
        <v>5</v>
      </c>
    </row>
    <row r="1875" spans="1:14">
      <c r="A1875" s="55" t="str">
        <f t="shared" si="83"/>
        <v>Y0AT5.2</v>
      </c>
      <c r="B1875" s="55">
        <v>5.2</v>
      </c>
      <c r="C1875" t="s">
        <v>2894</v>
      </c>
      <c r="D1875" t="s">
        <v>2894</v>
      </c>
      <c r="E1875" s="42">
        <v>44834</v>
      </c>
      <c r="F1875">
        <v>304209</v>
      </c>
      <c r="G1875" t="s">
        <v>2350</v>
      </c>
      <c r="H1875" s="191"/>
      <c r="J1875">
        <v>-139665110</v>
      </c>
      <c r="K1875"/>
      <c r="M1875" s="191">
        <f t="shared" si="81"/>
        <v>-13.966511000000001</v>
      </c>
      <c r="N1875" t="str">
        <f t="shared" si="82"/>
        <v>5</v>
      </c>
    </row>
    <row r="1876" spans="1:14">
      <c r="A1876" s="55" t="str">
        <f t="shared" si="83"/>
        <v>Y0AT5.2</v>
      </c>
      <c r="B1876" s="55">
        <v>5.2</v>
      </c>
      <c r="C1876" t="s">
        <v>2894</v>
      </c>
      <c r="D1876" t="s">
        <v>2894</v>
      </c>
      <c r="E1876" s="42">
        <v>44834</v>
      </c>
      <c r="F1876">
        <v>304213</v>
      </c>
      <c r="G1876" t="s">
        <v>2351</v>
      </c>
      <c r="H1876" s="191"/>
      <c r="J1876">
        <v>-9850768.1999999993</v>
      </c>
      <c r="K1876"/>
      <c r="M1876" s="191">
        <f t="shared" si="81"/>
        <v>-0.98507681999999996</v>
      </c>
      <c r="N1876" t="str">
        <f t="shared" si="82"/>
        <v>5</v>
      </c>
    </row>
    <row r="1877" spans="1:14">
      <c r="A1877" s="55" t="str">
        <f t="shared" si="83"/>
        <v>Y0AT5.2</v>
      </c>
      <c r="B1877" s="55">
        <v>5.2</v>
      </c>
      <c r="C1877" t="s">
        <v>2894</v>
      </c>
      <c r="D1877" t="s">
        <v>2894</v>
      </c>
      <c r="E1877" s="42">
        <v>44834</v>
      </c>
      <c r="F1877">
        <v>304216</v>
      </c>
      <c r="G1877" t="s">
        <v>2354</v>
      </c>
      <c r="H1877" s="191"/>
      <c r="J1877">
        <v>-7529180.25</v>
      </c>
      <c r="K1877"/>
      <c r="M1877" s="191">
        <f t="shared" si="81"/>
        <v>-0.75291802500000005</v>
      </c>
      <c r="N1877" t="str">
        <f t="shared" si="82"/>
        <v>5</v>
      </c>
    </row>
    <row r="1878" spans="1:14">
      <c r="A1878" s="55" t="str">
        <f t="shared" si="83"/>
        <v>Y0AT5.2</v>
      </c>
      <c r="B1878" s="55">
        <v>5.2</v>
      </c>
      <c r="C1878" t="s">
        <v>2894</v>
      </c>
      <c r="D1878" t="s">
        <v>2894</v>
      </c>
      <c r="E1878" s="42">
        <v>44834</v>
      </c>
      <c r="F1878">
        <v>304217</v>
      </c>
      <c r="G1878" t="s">
        <v>2355</v>
      </c>
      <c r="H1878" s="191"/>
      <c r="J1878">
        <v>-28309849.32</v>
      </c>
      <c r="K1878"/>
      <c r="M1878" s="191">
        <f t="shared" si="81"/>
        <v>-2.8309849320000002</v>
      </c>
      <c r="N1878" t="str">
        <f t="shared" si="82"/>
        <v>5</v>
      </c>
    </row>
    <row r="1879" spans="1:14">
      <c r="A1879" s="55" t="str">
        <f t="shared" si="83"/>
        <v>Y0AT5.2</v>
      </c>
      <c r="B1879" s="55">
        <v>5.2</v>
      </c>
      <c r="C1879" t="s">
        <v>2894</v>
      </c>
      <c r="D1879" t="s">
        <v>2894</v>
      </c>
      <c r="E1879" s="42">
        <v>44834</v>
      </c>
      <c r="F1879">
        <v>304232</v>
      </c>
      <c r="G1879" t="s">
        <v>2358</v>
      </c>
      <c r="H1879" s="191"/>
      <c r="J1879">
        <v>-4150.18</v>
      </c>
      <c r="K1879"/>
      <c r="M1879" s="191">
        <f t="shared" si="81"/>
        <v>-4.1501800000000002E-4</v>
      </c>
      <c r="N1879" t="str">
        <f t="shared" si="82"/>
        <v>5</v>
      </c>
    </row>
    <row r="1880" spans="1:14">
      <c r="A1880" s="55" t="str">
        <f t="shared" si="83"/>
        <v>Y0AT5.5</v>
      </c>
      <c r="B1880" s="55">
        <v>5.5</v>
      </c>
      <c r="C1880" t="s">
        <v>2894</v>
      </c>
      <c r="D1880" t="s">
        <v>2894</v>
      </c>
      <c r="E1880" s="42">
        <v>44834</v>
      </c>
      <c r="F1880">
        <v>304302</v>
      </c>
      <c r="G1880" t="s">
        <v>810</v>
      </c>
      <c r="H1880" s="191"/>
      <c r="J1880">
        <v>-2431609.39</v>
      </c>
      <c r="K1880"/>
      <c r="M1880" s="191">
        <f t="shared" si="81"/>
        <v>-0.24316093900000002</v>
      </c>
      <c r="N1880" t="str">
        <f t="shared" si="82"/>
        <v>5</v>
      </c>
    </row>
    <row r="1881" spans="1:14">
      <c r="A1881" s="55" t="str">
        <f t="shared" si="83"/>
        <v>Y0AT5.5</v>
      </c>
      <c r="B1881" s="55">
        <v>5.5</v>
      </c>
      <c r="C1881" t="s">
        <v>2894</v>
      </c>
      <c r="D1881" t="s">
        <v>2894</v>
      </c>
      <c r="E1881" s="42">
        <v>44834</v>
      </c>
      <c r="F1881">
        <v>304749</v>
      </c>
      <c r="G1881" t="s">
        <v>2368</v>
      </c>
      <c r="H1881" s="191"/>
      <c r="J1881">
        <v>445.95</v>
      </c>
      <c r="K1881"/>
      <c r="M1881" s="191">
        <f t="shared" si="81"/>
        <v>4.4594999999999996E-5</v>
      </c>
      <c r="N1881" t="str">
        <f t="shared" si="82"/>
        <v>5</v>
      </c>
    </row>
    <row r="1882" spans="1:14">
      <c r="A1882" s="55" t="str">
        <f t="shared" si="83"/>
        <v>Y0AT5.5</v>
      </c>
      <c r="B1882" s="55">
        <v>5.5</v>
      </c>
      <c r="C1882" t="s">
        <v>2894</v>
      </c>
      <c r="D1882" t="s">
        <v>2894</v>
      </c>
      <c r="E1882" s="42">
        <v>44834</v>
      </c>
      <c r="F1882">
        <v>304751</v>
      </c>
      <c r="G1882" t="s">
        <v>2369</v>
      </c>
      <c r="H1882" s="191"/>
      <c r="J1882">
        <v>3903.17</v>
      </c>
      <c r="K1882"/>
      <c r="M1882" s="191">
        <f t="shared" si="81"/>
        <v>3.90317E-4</v>
      </c>
      <c r="N1882" t="str">
        <f t="shared" si="82"/>
        <v>5</v>
      </c>
    </row>
    <row r="1883" spans="1:14">
      <c r="A1883" s="55" t="str">
        <f t="shared" si="83"/>
        <v>Y0AT5.5</v>
      </c>
      <c r="B1883" s="55">
        <v>5.5</v>
      </c>
      <c r="C1883" t="s">
        <v>2894</v>
      </c>
      <c r="D1883" t="s">
        <v>2894</v>
      </c>
      <c r="E1883" s="42">
        <v>44834</v>
      </c>
      <c r="F1883">
        <v>305101</v>
      </c>
      <c r="G1883" t="s">
        <v>2374</v>
      </c>
      <c r="H1883" s="191"/>
      <c r="J1883">
        <v>-0.55000000000000004</v>
      </c>
      <c r="K1883"/>
      <c r="M1883" s="191">
        <f t="shared" si="81"/>
        <v>-5.5000000000000003E-8</v>
      </c>
      <c r="N1883" t="str">
        <f t="shared" si="82"/>
        <v>5</v>
      </c>
    </row>
    <row r="1884" spans="1:14">
      <c r="A1884" s="55" t="str">
        <f t="shared" si="83"/>
        <v>Y0AT5.5</v>
      </c>
      <c r="B1884" s="55">
        <v>5.5</v>
      </c>
      <c r="C1884" t="s">
        <v>2894</v>
      </c>
      <c r="D1884" t="s">
        <v>2894</v>
      </c>
      <c r="E1884" s="42">
        <v>44834</v>
      </c>
      <c r="F1884">
        <v>305144</v>
      </c>
      <c r="G1884" t="s">
        <v>2391</v>
      </c>
      <c r="H1884" s="191"/>
      <c r="J1884">
        <v>-321.60000000000002</v>
      </c>
      <c r="K1884"/>
      <c r="M1884" s="191">
        <f t="shared" si="81"/>
        <v>-3.2160000000000004E-5</v>
      </c>
      <c r="N1884" t="str">
        <f t="shared" si="82"/>
        <v>5</v>
      </c>
    </row>
    <row r="1885" spans="1:14">
      <c r="A1885" s="55" t="str">
        <f t="shared" si="83"/>
        <v>Y0AT5.5</v>
      </c>
      <c r="B1885" s="55">
        <v>5.5</v>
      </c>
      <c r="C1885" t="s">
        <v>2894</v>
      </c>
      <c r="D1885" t="s">
        <v>2894</v>
      </c>
      <c r="E1885" s="42">
        <v>44834</v>
      </c>
      <c r="F1885">
        <v>310115</v>
      </c>
      <c r="G1885" t="s">
        <v>2398</v>
      </c>
      <c r="H1885" s="191"/>
      <c r="J1885">
        <v>-1910.69</v>
      </c>
      <c r="K1885"/>
      <c r="M1885" s="191">
        <f t="shared" si="81"/>
        <v>-1.9106900000000001E-4</v>
      </c>
      <c r="N1885" t="str">
        <f t="shared" si="82"/>
        <v>5</v>
      </c>
    </row>
    <row r="1886" spans="1:14">
      <c r="A1886" s="55" t="str">
        <f t="shared" si="83"/>
        <v>Y0AT0</v>
      </c>
      <c r="B1886" s="55">
        <v>0</v>
      </c>
      <c r="C1886" t="s">
        <v>2894</v>
      </c>
      <c r="D1886" t="s">
        <v>2894</v>
      </c>
      <c r="E1886" s="42">
        <v>44834</v>
      </c>
      <c r="F1886">
        <v>311301</v>
      </c>
      <c r="G1886" t="s">
        <v>2624</v>
      </c>
      <c r="H1886" s="191"/>
      <c r="J1886">
        <v>31776637.75</v>
      </c>
      <c r="K1886"/>
      <c r="M1886" s="191">
        <f t="shared" si="81"/>
        <v>3.1776637750000001</v>
      </c>
      <c r="N1886" t="str">
        <f t="shared" si="82"/>
        <v>0</v>
      </c>
    </row>
    <row r="1887" spans="1:14">
      <c r="A1887" s="55" t="str">
        <f t="shared" si="83"/>
        <v>Y0AT0</v>
      </c>
      <c r="B1887" s="55">
        <v>0</v>
      </c>
      <c r="C1887" t="s">
        <v>2894</v>
      </c>
      <c r="D1887" t="s">
        <v>2894</v>
      </c>
      <c r="E1887" s="42">
        <v>44834</v>
      </c>
      <c r="F1887">
        <v>311501</v>
      </c>
      <c r="G1887" t="s">
        <v>2402</v>
      </c>
      <c r="H1887" s="191"/>
      <c r="J1887">
        <v>238012223.78999999</v>
      </c>
      <c r="K1887"/>
      <c r="M1887" s="191">
        <f t="shared" si="81"/>
        <v>23.801222378999999</v>
      </c>
      <c r="N1887" t="str">
        <f t="shared" si="82"/>
        <v>0</v>
      </c>
    </row>
    <row r="1888" spans="1:14">
      <c r="A1888" s="55" t="str">
        <f t="shared" si="83"/>
        <v>Y0AT0</v>
      </c>
      <c r="B1888" s="55">
        <v>0</v>
      </c>
      <c r="C1888" t="s">
        <v>2894</v>
      </c>
      <c r="D1888" t="s">
        <v>2894</v>
      </c>
      <c r="E1888" s="42">
        <v>44834</v>
      </c>
      <c r="F1888">
        <v>311608</v>
      </c>
      <c r="G1888" t="s">
        <v>2405</v>
      </c>
      <c r="H1888" s="191"/>
      <c r="J1888">
        <v>175180177.09999999</v>
      </c>
      <c r="K1888"/>
      <c r="M1888" s="191">
        <f t="shared" si="81"/>
        <v>17.518017709999999</v>
      </c>
      <c r="N1888" t="str">
        <f t="shared" si="82"/>
        <v>0</v>
      </c>
    </row>
    <row r="1889" spans="1:14">
      <c r="A1889" s="55" t="str">
        <f t="shared" si="83"/>
        <v>Y0AT0</v>
      </c>
      <c r="B1889" s="55">
        <v>0</v>
      </c>
      <c r="C1889" t="s">
        <v>2894</v>
      </c>
      <c r="D1889" t="s">
        <v>2894</v>
      </c>
      <c r="E1889" s="42">
        <v>44834</v>
      </c>
      <c r="F1889">
        <v>311619</v>
      </c>
      <c r="G1889" t="s">
        <v>2409</v>
      </c>
      <c r="H1889" s="191"/>
      <c r="J1889">
        <v>-925750</v>
      </c>
      <c r="K1889"/>
      <c r="M1889" s="191">
        <f t="shared" si="81"/>
        <v>-9.2575000000000005E-2</v>
      </c>
      <c r="N1889" t="str">
        <f t="shared" si="82"/>
        <v>0</v>
      </c>
    </row>
    <row r="1890" spans="1:14">
      <c r="A1890" s="55" t="str">
        <f t="shared" si="83"/>
        <v>Y0AT0</v>
      </c>
      <c r="B1890" s="55">
        <v>0</v>
      </c>
      <c r="C1890" t="s">
        <v>2894</v>
      </c>
      <c r="D1890" t="s">
        <v>2894</v>
      </c>
      <c r="E1890" s="42">
        <v>44834</v>
      </c>
      <c r="F1890">
        <v>311621</v>
      </c>
      <c r="G1890" t="s">
        <v>2410</v>
      </c>
      <c r="H1890" s="191"/>
      <c r="J1890">
        <v>9600525</v>
      </c>
      <c r="K1890"/>
      <c r="M1890" s="191">
        <f t="shared" si="81"/>
        <v>0.96005249999999998</v>
      </c>
      <c r="N1890" t="str">
        <f t="shared" si="82"/>
        <v>0</v>
      </c>
    </row>
    <row r="1891" spans="1:14">
      <c r="A1891" s="55" t="str">
        <f t="shared" si="83"/>
        <v>Y0AT5.3</v>
      </c>
      <c r="B1891" s="55">
        <v>5.3</v>
      </c>
      <c r="C1891" t="s">
        <v>2894</v>
      </c>
      <c r="D1891" t="s">
        <v>2894</v>
      </c>
      <c r="E1891" s="42">
        <v>44834</v>
      </c>
      <c r="F1891">
        <v>315101</v>
      </c>
      <c r="G1891" t="s">
        <v>2412</v>
      </c>
      <c r="H1891" s="191"/>
      <c r="J1891">
        <v>-21253452.59</v>
      </c>
      <c r="K1891"/>
      <c r="M1891" s="191">
        <f t="shared" si="81"/>
        <v>-2.1253452589999999</v>
      </c>
      <c r="N1891" t="str">
        <f t="shared" si="82"/>
        <v>5</v>
      </c>
    </row>
    <row r="1892" spans="1:14">
      <c r="A1892" s="55" t="str">
        <f t="shared" si="83"/>
        <v>Y0AT5.3</v>
      </c>
      <c r="B1892" s="55">
        <v>5.3</v>
      </c>
      <c r="C1892" t="s">
        <v>2894</v>
      </c>
      <c r="D1892" t="s">
        <v>2894</v>
      </c>
      <c r="E1892" s="42">
        <v>44834</v>
      </c>
      <c r="F1892">
        <v>315111</v>
      </c>
      <c r="G1892" t="s">
        <v>2628</v>
      </c>
      <c r="H1892" s="191"/>
      <c r="J1892">
        <v>-881889573.86000001</v>
      </c>
      <c r="K1892"/>
      <c r="M1892" s="191">
        <f t="shared" si="81"/>
        <v>-88.188957385999998</v>
      </c>
      <c r="N1892" t="str">
        <f t="shared" si="82"/>
        <v>5</v>
      </c>
    </row>
    <row r="1893" spans="1:14">
      <c r="A1893" s="55" t="str">
        <f t="shared" si="83"/>
        <v>Y0AT6.3</v>
      </c>
      <c r="B1893" s="55">
        <v>6.3</v>
      </c>
      <c r="C1893" t="s">
        <v>2894</v>
      </c>
      <c r="D1893" t="s">
        <v>2894</v>
      </c>
      <c r="E1893" s="42">
        <v>44834</v>
      </c>
      <c r="F1893">
        <v>401201</v>
      </c>
      <c r="G1893" t="s">
        <v>2419</v>
      </c>
      <c r="H1893" s="191"/>
      <c r="J1893">
        <v>222482.89</v>
      </c>
      <c r="K1893"/>
      <c r="M1893" s="191">
        <f t="shared" si="81"/>
        <v>2.2248289000000001E-2</v>
      </c>
      <c r="N1893" t="str">
        <f t="shared" si="82"/>
        <v>6</v>
      </c>
    </row>
    <row r="1894" spans="1:14">
      <c r="A1894" s="55" t="str">
        <f t="shared" si="83"/>
        <v>Y0AT0</v>
      </c>
      <c r="B1894" s="55">
        <v>0</v>
      </c>
      <c r="C1894" t="s">
        <v>2894</v>
      </c>
      <c r="D1894" t="s">
        <v>2894</v>
      </c>
      <c r="E1894" s="42">
        <v>44834</v>
      </c>
      <c r="F1894">
        <v>401237</v>
      </c>
      <c r="G1894" t="s">
        <v>2428</v>
      </c>
      <c r="H1894" s="191"/>
      <c r="J1894">
        <v>1139733.7</v>
      </c>
      <c r="K1894"/>
      <c r="M1894" s="191">
        <f t="shared" si="81"/>
        <v>0.11397336999999999</v>
      </c>
      <c r="N1894" t="str">
        <f t="shared" si="82"/>
        <v>0</v>
      </c>
    </row>
    <row r="1895" spans="1:14">
      <c r="A1895" s="55" t="str">
        <f t="shared" si="83"/>
        <v>Y0AT6.3</v>
      </c>
      <c r="B1895" s="55">
        <v>6.3</v>
      </c>
      <c r="C1895" t="s">
        <v>2894</v>
      </c>
      <c r="D1895" t="s">
        <v>2894</v>
      </c>
      <c r="E1895" s="42">
        <v>44834</v>
      </c>
      <c r="F1895">
        <v>401301</v>
      </c>
      <c r="G1895" t="s">
        <v>2432</v>
      </c>
      <c r="H1895" s="191"/>
      <c r="J1895">
        <v>13676.62</v>
      </c>
      <c r="K1895"/>
      <c r="M1895" s="191">
        <f t="shared" si="81"/>
        <v>1.3676620000000002E-3</v>
      </c>
      <c r="N1895" t="str">
        <f t="shared" si="82"/>
        <v>6</v>
      </c>
    </row>
    <row r="1896" spans="1:14">
      <c r="A1896" s="55" t="str">
        <f t="shared" si="83"/>
        <v>Y0AT6.1</v>
      </c>
      <c r="B1896" s="55">
        <v>6.1</v>
      </c>
      <c r="C1896" t="s">
        <v>2894</v>
      </c>
      <c r="D1896" t="s">
        <v>2894</v>
      </c>
      <c r="E1896" s="42">
        <v>44834</v>
      </c>
      <c r="F1896">
        <v>401501</v>
      </c>
      <c r="G1896" t="s">
        <v>676</v>
      </c>
      <c r="H1896" s="191"/>
      <c r="J1896">
        <v>45390718.630000003</v>
      </c>
      <c r="K1896"/>
      <c r="M1896" s="191">
        <f t="shared" si="81"/>
        <v>4.5390718630000002</v>
      </c>
      <c r="N1896" t="str">
        <f t="shared" si="82"/>
        <v>6</v>
      </c>
    </row>
    <row r="1897" spans="1:14">
      <c r="A1897" s="55" t="str">
        <f t="shared" si="83"/>
        <v>Y0AT6.2a</v>
      </c>
      <c r="B1897" s="55" t="s">
        <v>4602</v>
      </c>
      <c r="C1897" t="s">
        <v>2894</v>
      </c>
      <c r="D1897" t="s">
        <v>2894</v>
      </c>
      <c r="E1897" s="42">
        <v>44834</v>
      </c>
      <c r="F1897">
        <v>401508</v>
      </c>
      <c r="G1897" t="s">
        <v>2554</v>
      </c>
      <c r="H1897" s="191"/>
      <c r="J1897">
        <v>1143210.8999999999</v>
      </c>
      <c r="K1897"/>
      <c r="M1897" s="191">
        <f t="shared" si="81"/>
        <v>0.11432108999999999</v>
      </c>
      <c r="N1897" t="str">
        <f t="shared" si="82"/>
        <v>6</v>
      </c>
    </row>
    <row r="1898" spans="1:14">
      <c r="A1898" s="55" t="str">
        <f t="shared" si="83"/>
        <v>Y0AT6.1</v>
      </c>
      <c r="B1898" s="55">
        <v>6.1</v>
      </c>
      <c r="C1898" t="s">
        <v>2894</v>
      </c>
      <c r="D1898" t="s">
        <v>2894</v>
      </c>
      <c r="E1898" s="42">
        <v>44834</v>
      </c>
      <c r="F1898">
        <v>401509</v>
      </c>
      <c r="G1898" t="s">
        <v>2695</v>
      </c>
      <c r="H1898" s="191"/>
      <c r="J1898">
        <v>4809020.57</v>
      </c>
      <c r="K1898"/>
      <c r="M1898" s="191">
        <f t="shared" si="81"/>
        <v>0.48090205700000005</v>
      </c>
      <c r="N1898" t="str">
        <f t="shared" si="82"/>
        <v>6</v>
      </c>
    </row>
    <row r="1899" spans="1:14">
      <c r="A1899" s="55" t="str">
        <f t="shared" si="83"/>
        <v>Y0AT6.3</v>
      </c>
      <c r="B1899" s="55">
        <v>6.3</v>
      </c>
      <c r="C1899" t="s">
        <v>2894</v>
      </c>
      <c r="D1899" t="s">
        <v>2894</v>
      </c>
      <c r="E1899" s="42">
        <v>44834</v>
      </c>
      <c r="F1899">
        <v>401702</v>
      </c>
      <c r="G1899" t="s">
        <v>2686</v>
      </c>
      <c r="H1899" s="191"/>
      <c r="J1899">
        <v>-6459.94</v>
      </c>
      <c r="K1899"/>
      <c r="M1899" s="191">
        <f t="shared" si="81"/>
        <v>-6.45994E-4</v>
      </c>
      <c r="N1899" t="str">
        <f t="shared" si="82"/>
        <v>6</v>
      </c>
    </row>
    <row r="1900" spans="1:14">
      <c r="A1900" s="55" t="str">
        <f t="shared" si="83"/>
        <v>Y0AT6.3</v>
      </c>
      <c r="B1900" s="55">
        <v>6.3</v>
      </c>
      <c r="C1900" t="s">
        <v>2894</v>
      </c>
      <c r="D1900" t="s">
        <v>2894</v>
      </c>
      <c r="E1900" s="42">
        <v>44834</v>
      </c>
      <c r="F1900">
        <v>401703</v>
      </c>
      <c r="G1900" t="s">
        <v>2687</v>
      </c>
      <c r="H1900" s="191"/>
      <c r="J1900">
        <v>-6459.94</v>
      </c>
      <c r="K1900"/>
      <c r="M1900" s="191">
        <f t="shared" si="81"/>
        <v>-6.45994E-4</v>
      </c>
      <c r="N1900" t="str">
        <f t="shared" si="82"/>
        <v>6</v>
      </c>
    </row>
    <row r="1901" spans="1:14">
      <c r="A1901" s="55" t="str">
        <f t="shared" si="83"/>
        <v>Y0AT6.3</v>
      </c>
      <c r="B1901" s="55">
        <v>6.3</v>
      </c>
      <c r="C1901" t="s">
        <v>2894</v>
      </c>
      <c r="D1901" t="s">
        <v>2894</v>
      </c>
      <c r="E1901" s="42">
        <v>44834</v>
      </c>
      <c r="F1901">
        <v>401707</v>
      </c>
      <c r="G1901" t="s">
        <v>2680</v>
      </c>
      <c r="H1901" s="191"/>
      <c r="J1901">
        <v>0</v>
      </c>
      <c r="K1901"/>
      <c r="M1901" s="191">
        <f t="shared" ref="M1901:M1964" si="84">J1901/10000000</f>
        <v>0</v>
      </c>
      <c r="N1901" t="str">
        <f t="shared" si="82"/>
        <v>6</v>
      </c>
    </row>
    <row r="1902" spans="1:14">
      <c r="A1902" s="55" t="str">
        <f t="shared" si="83"/>
        <v>Y0AT6.3</v>
      </c>
      <c r="B1902" s="55">
        <v>6.3</v>
      </c>
      <c r="C1902" t="s">
        <v>2894</v>
      </c>
      <c r="D1902" t="s">
        <v>2894</v>
      </c>
      <c r="E1902" s="42">
        <v>44834</v>
      </c>
      <c r="F1902">
        <v>401708</v>
      </c>
      <c r="G1902" t="s">
        <v>2681</v>
      </c>
      <c r="H1902" s="191"/>
      <c r="J1902">
        <v>0</v>
      </c>
      <c r="K1902"/>
      <c r="M1902" s="191">
        <f t="shared" si="84"/>
        <v>0</v>
      </c>
      <c r="N1902" t="str">
        <f t="shared" ref="N1902:N1965" si="85">LEFT(B1902,1)</f>
        <v>6</v>
      </c>
    </row>
    <row r="1903" spans="1:14">
      <c r="A1903" s="55" t="str">
        <f t="shared" si="83"/>
        <v>Y0AT6.3</v>
      </c>
      <c r="B1903" s="55">
        <v>6.3</v>
      </c>
      <c r="C1903" t="s">
        <v>2894</v>
      </c>
      <c r="D1903" t="s">
        <v>2894</v>
      </c>
      <c r="E1903" s="42">
        <v>44834</v>
      </c>
      <c r="F1903">
        <v>402103</v>
      </c>
      <c r="G1903" t="s">
        <v>2436</v>
      </c>
      <c r="H1903" s="191"/>
      <c r="J1903">
        <v>109</v>
      </c>
      <c r="K1903"/>
      <c r="M1903" s="191">
        <f t="shared" si="84"/>
        <v>1.0900000000000001E-5</v>
      </c>
      <c r="N1903" t="str">
        <f t="shared" si="85"/>
        <v>6</v>
      </c>
    </row>
    <row r="1904" spans="1:14">
      <c r="A1904" s="55" t="str">
        <f t="shared" si="83"/>
        <v>Y0AT6.2</v>
      </c>
      <c r="B1904" s="55">
        <v>6.2</v>
      </c>
      <c r="C1904" t="s">
        <v>2894</v>
      </c>
      <c r="D1904" t="s">
        <v>2894</v>
      </c>
      <c r="E1904" s="42">
        <v>44834</v>
      </c>
      <c r="F1904">
        <v>402106</v>
      </c>
      <c r="G1904" t="s">
        <v>2437</v>
      </c>
      <c r="H1904" s="191"/>
      <c r="J1904">
        <v>35093.17</v>
      </c>
      <c r="K1904"/>
      <c r="M1904" s="191">
        <f t="shared" si="84"/>
        <v>3.5093169999999996E-3</v>
      </c>
      <c r="N1904" t="str">
        <f t="shared" si="85"/>
        <v>6</v>
      </c>
    </row>
    <row r="1905" spans="1:14">
      <c r="A1905" s="55" t="str">
        <f t="shared" si="83"/>
        <v>Y0AT6.3</v>
      </c>
      <c r="B1905" s="55">
        <v>6.3</v>
      </c>
      <c r="C1905" t="s">
        <v>2894</v>
      </c>
      <c r="D1905" t="s">
        <v>2894</v>
      </c>
      <c r="E1905" s="42">
        <v>44834</v>
      </c>
      <c r="F1905">
        <v>402113</v>
      </c>
      <c r="G1905" t="s">
        <v>2438</v>
      </c>
      <c r="H1905" s="191"/>
      <c r="J1905">
        <v>5756352.0800000001</v>
      </c>
      <c r="K1905"/>
      <c r="M1905" s="191">
        <f t="shared" si="84"/>
        <v>0.57563520800000001</v>
      </c>
      <c r="N1905" t="str">
        <f t="shared" si="85"/>
        <v>6</v>
      </c>
    </row>
    <row r="1906" spans="1:14">
      <c r="A1906" s="55" t="str">
        <f t="shared" si="83"/>
        <v>Y0AT6.3</v>
      </c>
      <c r="B1906" s="55">
        <v>6.3</v>
      </c>
      <c r="C1906" t="s">
        <v>2894</v>
      </c>
      <c r="D1906" t="s">
        <v>2894</v>
      </c>
      <c r="E1906" s="42">
        <v>44834</v>
      </c>
      <c r="F1906">
        <v>402125</v>
      </c>
      <c r="G1906" t="s">
        <v>2914</v>
      </c>
      <c r="H1906" s="191"/>
      <c r="J1906">
        <v>200050.57</v>
      </c>
      <c r="K1906"/>
      <c r="M1906" s="191">
        <f t="shared" si="84"/>
        <v>2.0005057E-2</v>
      </c>
      <c r="N1906" t="str">
        <f t="shared" si="85"/>
        <v>6</v>
      </c>
    </row>
    <row r="1907" spans="1:14">
      <c r="A1907" s="55" t="str">
        <f t="shared" si="83"/>
        <v>Y0AT6.2a</v>
      </c>
      <c r="B1907" s="55" t="s">
        <v>4602</v>
      </c>
      <c r="C1907" t="s">
        <v>2894</v>
      </c>
      <c r="D1907" t="s">
        <v>2894</v>
      </c>
      <c r="E1907" s="42">
        <v>44834</v>
      </c>
      <c r="F1907">
        <v>402128</v>
      </c>
      <c r="G1907" t="s">
        <v>2440</v>
      </c>
      <c r="H1907" s="191"/>
      <c r="J1907">
        <v>122431534.7</v>
      </c>
      <c r="K1907"/>
      <c r="M1907" s="191">
        <f t="shared" si="84"/>
        <v>12.243153470000001</v>
      </c>
      <c r="N1907" t="str">
        <f t="shared" si="85"/>
        <v>6</v>
      </c>
    </row>
    <row r="1908" spans="1:14">
      <c r="A1908" s="55" t="str">
        <f t="shared" si="83"/>
        <v>Y0AT6.3</v>
      </c>
      <c r="B1908" s="55">
        <v>6.3</v>
      </c>
      <c r="C1908" t="s">
        <v>2894</v>
      </c>
      <c r="D1908" t="s">
        <v>2894</v>
      </c>
      <c r="E1908" s="42">
        <v>44834</v>
      </c>
      <c r="F1908">
        <v>402132</v>
      </c>
      <c r="G1908" t="s">
        <v>2441</v>
      </c>
      <c r="H1908" s="191"/>
      <c r="J1908">
        <v>0</v>
      </c>
      <c r="K1908"/>
      <c r="M1908" s="191">
        <f t="shared" si="84"/>
        <v>0</v>
      </c>
      <c r="N1908" t="str">
        <f t="shared" si="85"/>
        <v>6</v>
      </c>
    </row>
    <row r="1909" spans="1:14">
      <c r="A1909" s="55" t="str">
        <f t="shared" si="83"/>
        <v>Y0AT6.3</v>
      </c>
      <c r="B1909" s="55">
        <v>6.3</v>
      </c>
      <c r="C1909" t="s">
        <v>2894</v>
      </c>
      <c r="D1909" t="s">
        <v>2894</v>
      </c>
      <c r="E1909" s="42">
        <v>44834</v>
      </c>
      <c r="F1909">
        <v>402233</v>
      </c>
      <c r="G1909" t="s">
        <v>2458</v>
      </c>
      <c r="H1909" s="191"/>
      <c r="J1909">
        <v>94903.98</v>
      </c>
      <c r="K1909"/>
      <c r="M1909" s="191">
        <f t="shared" si="84"/>
        <v>9.4903979999999988E-3</v>
      </c>
      <c r="N1909" t="str">
        <f t="shared" si="85"/>
        <v>6</v>
      </c>
    </row>
    <row r="1910" spans="1:14">
      <c r="A1910" s="55" t="str">
        <f t="shared" si="83"/>
        <v>Y0AT6.3</v>
      </c>
      <c r="B1910" s="55">
        <v>6.3</v>
      </c>
      <c r="C1910" t="s">
        <v>2894</v>
      </c>
      <c r="D1910" t="s">
        <v>2894</v>
      </c>
      <c r="E1910" s="42">
        <v>44834</v>
      </c>
      <c r="F1910">
        <v>402235</v>
      </c>
      <c r="G1910" t="s">
        <v>2459</v>
      </c>
      <c r="H1910" s="191"/>
      <c r="J1910">
        <v>10251.56</v>
      </c>
      <c r="K1910"/>
      <c r="M1910" s="191">
        <f t="shared" si="84"/>
        <v>1.0251559999999999E-3</v>
      </c>
      <c r="N1910" t="str">
        <f t="shared" si="85"/>
        <v>6</v>
      </c>
    </row>
    <row r="1911" spans="1:14">
      <c r="A1911" s="55" t="str">
        <f t="shared" si="83"/>
        <v>Y0AT5.3</v>
      </c>
      <c r="B1911" s="55">
        <v>5.3</v>
      </c>
      <c r="C1911" t="s">
        <v>2894</v>
      </c>
      <c r="D1911" t="s">
        <v>2894</v>
      </c>
      <c r="E1911" s="42">
        <v>44834</v>
      </c>
      <c r="F1911">
        <v>402244</v>
      </c>
      <c r="G1911" t="s">
        <v>2461</v>
      </c>
      <c r="H1911" s="191"/>
      <c r="J1911">
        <v>645234.92000000004</v>
      </c>
      <c r="K1911"/>
      <c r="M1911" s="191">
        <f t="shared" si="84"/>
        <v>6.4523492000000002E-2</v>
      </c>
      <c r="N1911" t="str">
        <f t="shared" si="85"/>
        <v>5</v>
      </c>
    </row>
    <row r="1912" spans="1:14">
      <c r="A1912" s="55" t="str">
        <f t="shared" si="83"/>
        <v>Y0AT6.1</v>
      </c>
      <c r="B1912" s="55">
        <v>6.1</v>
      </c>
      <c r="C1912" t="s">
        <v>2894</v>
      </c>
      <c r="D1912" t="s">
        <v>2894</v>
      </c>
      <c r="E1912" s="42">
        <v>44834</v>
      </c>
      <c r="F1912">
        <v>402257</v>
      </c>
      <c r="G1912" t="s">
        <v>2465</v>
      </c>
      <c r="H1912" s="191"/>
      <c r="J1912">
        <v>0</v>
      </c>
      <c r="K1912"/>
      <c r="M1912" s="191">
        <f t="shared" si="84"/>
        <v>0</v>
      </c>
      <c r="N1912" t="str">
        <f t="shared" si="85"/>
        <v>6</v>
      </c>
    </row>
    <row r="1913" spans="1:14">
      <c r="A1913" s="55" t="str">
        <f t="shared" si="83"/>
        <v>Y0AT0</v>
      </c>
      <c r="B1913" s="55">
        <v>0</v>
      </c>
      <c r="C1913" t="s">
        <v>2894</v>
      </c>
      <c r="D1913" t="s">
        <v>2894</v>
      </c>
      <c r="E1913" s="42">
        <v>44834</v>
      </c>
      <c r="F1913">
        <v>402328</v>
      </c>
      <c r="G1913" t="s">
        <v>2478</v>
      </c>
      <c r="H1913" s="191"/>
      <c r="J1913">
        <v>33854255.259999998</v>
      </c>
      <c r="K1913"/>
      <c r="M1913" s="191">
        <f t="shared" si="84"/>
        <v>3.3854255259999997</v>
      </c>
      <c r="N1913" t="str">
        <f t="shared" si="85"/>
        <v>0</v>
      </c>
    </row>
    <row r="1914" spans="1:14">
      <c r="A1914" s="55" t="str">
        <f t="shared" si="83"/>
        <v>Y0AT6.3</v>
      </c>
      <c r="B1914" s="55">
        <v>6.3</v>
      </c>
      <c r="C1914" t="s">
        <v>2894</v>
      </c>
      <c r="D1914" t="s">
        <v>2894</v>
      </c>
      <c r="E1914" s="42">
        <v>44834</v>
      </c>
      <c r="F1914">
        <v>402404</v>
      </c>
      <c r="G1914" t="s">
        <v>2492</v>
      </c>
      <c r="H1914" s="191"/>
      <c r="J1914">
        <v>97586.72</v>
      </c>
      <c r="K1914"/>
      <c r="M1914" s="191">
        <f t="shared" si="84"/>
        <v>9.7586719999999995E-3</v>
      </c>
      <c r="N1914" t="str">
        <f t="shared" si="85"/>
        <v>6</v>
      </c>
    </row>
    <row r="1915" spans="1:14">
      <c r="A1915" s="55" t="str">
        <f t="shared" si="83"/>
        <v>Y0AT5.3</v>
      </c>
      <c r="B1915" s="55">
        <v>5.3</v>
      </c>
      <c r="C1915" t="s">
        <v>2894</v>
      </c>
      <c r="D1915" t="s">
        <v>2894</v>
      </c>
      <c r="E1915" s="42">
        <v>44834</v>
      </c>
      <c r="F1915">
        <v>412511</v>
      </c>
      <c r="G1915" t="s">
        <v>2500</v>
      </c>
      <c r="H1915" s="191"/>
      <c r="J1915">
        <v>9965405.6199999992</v>
      </c>
      <c r="K1915"/>
      <c r="M1915" s="191">
        <f t="shared" si="84"/>
        <v>0.99654056199999996</v>
      </c>
      <c r="N1915" t="str">
        <f t="shared" si="85"/>
        <v>5</v>
      </c>
    </row>
    <row r="1916" spans="1:14">
      <c r="A1916" s="55" t="str">
        <f t="shared" si="83"/>
        <v>Y0AT5.3</v>
      </c>
      <c r="B1916" s="55">
        <v>5.3</v>
      </c>
      <c r="C1916" t="s">
        <v>2894</v>
      </c>
      <c r="D1916" t="s">
        <v>2894</v>
      </c>
      <c r="E1916" s="42">
        <v>44834</v>
      </c>
      <c r="F1916">
        <v>440101</v>
      </c>
      <c r="G1916" t="s">
        <v>2503</v>
      </c>
      <c r="H1916" s="191"/>
      <c r="J1916">
        <v>306245320.27999997</v>
      </c>
      <c r="K1916"/>
      <c r="M1916" s="191">
        <f t="shared" si="84"/>
        <v>30.624532027999997</v>
      </c>
      <c r="N1916" t="str">
        <f t="shared" si="85"/>
        <v>5</v>
      </c>
    </row>
    <row r="1917" spans="1:14">
      <c r="A1917" s="55" t="str">
        <f t="shared" si="83"/>
        <v>Y0AT5.3</v>
      </c>
      <c r="B1917" s="55">
        <v>5.3</v>
      </c>
      <c r="C1917" t="s">
        <v>2894</v>
      </c>
      <c r="D1917" t="s">
        <v>2894</v>
      </c>
      <c r="E1917" s="42">
        <v>44834</v>
      </c>
      <c r="F1917">
        <v>440108</v>
      </c>
      <c r="G1917" t="s">
        <v>2505</v>
      </c>
      <c r="H1917" s="191"/>
      <c r="J1917">
        <v>18210017.75</v>
      </c>
      <c r="K1917"/>
      <c r="M1917" s="191">
        <f t="shared" si="84"/>
        <v>1.821001775</v>
      </c>
      <c r="N1917" t="str">
        <f t="shared" si="85"/>
        <v>5</v>
      </c>
    </row>
    <row r="1918" spans="1:14">
      <c r="A1918" s="55" t="str">
        <f t="shared" si="83"/>
        <v>Y0AT5.3</v>
      </c>
      <c r="B1918" s="55">
        <v>5.3</v>
      </c>
      <c r="C1918" t="s">
        <v>2894</v>
      </c>
      <c r="D1918" t="s">
        <v>2894</v>
      </c>
      <c r="E1918" s="42">
        <v>44834</v>
      </c>
      <c r="F1918">
        <v>440118</v>
      </c>
      <c r="G1918" t="s">
        <v>2629</v>
      </c>
      <c r="H1918" s="191"/>
      <c r="J1918">
        <v>700981582.54999995</v>
      </c>
      <c r="K1918"/>
      <c r="M1918" s="191">
        <f t="shared" si="84"/>
        <v>70.098158255000001</v>
      </c>
      <c r="N1918" t="str">
        <f t="shared" si="85"/>
        <v>5</v>
      </c>
    </row>
    <row r="1919" spans="1:14">
      <c r="A1919" s="55" t="str">
        <f t="shared" si="83"/>
        <v>Y0AT5.3</v>
      </c>
      <c r="B1919" s="55">
        <v>5.3</v>
      </c>
      <c r="C1919" t="s">
        <v>2894</v>
      </c>
      <c r="D1919" t="s">
        <v>2894</v>
      </c>
      <c r="E1919" s="42">
        <v>44834</v>
      </c>
      <c r="F1919">
        <v>440161</v>
      </c>
      <c r="G1919" t="s">
        <v>2511</v>
      </c>
      <c r="H1919" s="191"/>
      <c r="J1919">
        <v>9031942.5</v>
      </c>
      <c r="K1919"/>
      <c r="M1919" s="191">
        <f t="shared" si="84"/>
        <v>0.90319424999999998</v>
      </c>
      <c r="N1919" t="str">
        <f t="shared" si="85"/>
        <v>5</v>
      </c>
    </row>
    <row r="1920" spans="1:14">
      <c r="A1920" s="55" t="str">
        <f t="shared" si="83"/>
        <v>Y0AT5.5</v>
      </c>
      <c r="B1920" s="55">
        <v>5.5</v>
      </c>
      <c r="C1920" t="s">
        <v>2894</v>
      </c>
      <c r="D1920" t="s">
        <v>2894</v>
      </c>
      <c r="E1920" s="42">
        <v>44834</v>
      </c>
      <c r="F1920">
        <v>440225</v>
      </c>
      <c r="G1920" t="s">
        <v>2515</v>
      </c>
      <c r="H1920" s="191"/>
      <c r="J1920">
        <v>-2116.83</v>
      </c>
      <c r="K1920"/>
      <c r="M1920" s="191">
        <f t="shared" si="84"/>
        <v>-2.11683E-4</v>
      </c>
      <c r="N1920" t="str">
        <f t="shared" si="85"/>
        <v>5</v>
      </c>
    </row>
    <row r="1921" spans="1:14">
      <c r="A1921" s="55" t="str">
        <f t="shared" ref="A1921:A1984" si="86">C1921&amp;B1921</f>
        <v>Y0AT6.3</v>
      </c>
      <c r="B1921" s="55">
        <v>6.3</v>
      </c>
      <c r="C1921" t="s">
        <v>2894</v>
      </c>
      <c r="D1921" t="s">
        <v>2894</v>
      </c>
      <c r="E1921" s="42">
        <v>44834</v>
      </c>
      <c r="F1921">
        <v>440325</v>
      </c>
      <c r="G1921" t="s">
        <v>2517</v>
      </c>
      <c r="H1921" s="191"/>
      <c r="J1921">
        <v>0</v>
      </c>
      <c r="K1921"/>
      <c r="M1921" s="191">
        <f t="shared" si="84"/>
        <v>0</v>
      </c>
      <c r="N1921" t="str">
        <f t="shared" si="85"/>
        <v>6</v>
      </c>
    </row>
    <row r="1922" spans="1:14">
      <c r="A1922" s="55" t="str">
        <f t="shared" si="86"/>
        <v>Y0AT6.3</v>
      </c>
      <c r="B1922" s="55">
        <v>6.3</v>
      </c>
      <c r="C1922" t="s">
        <v>2894</v>
      </c>
      <c r="D1922" t="s">
        <v>2894</v>
      </c>
      <c r="E1922" s="42">
        <v>44834</v>
      </c>
      <c r="F1922">
        <v>440341</v>
      </c>
      <c r="G1922" t="s">
        <v>2682</v>
      </c>
      <c r="H1922" s="191"/>
      <c r="J1922">
        <v>4524440.43</v>
      </c>
      <c r="K1922"/>
      <c r="M1922" s="191">
        <f t="shared" si="84"/>
        <v>0.45244404299999996</v>
      </c>
      <c r="N1922" t="str">
        <f t="shared" si="85"/>
        <v>6</v>
      </c>
    </row>
    <row r="1923" spans="1:14">
      <c r="A1923" s="55" t="str">
        <f t="shared" si="86"/>
        <v>Y0AT6.3</v>
      </c>
      <c r="B1923" s="55">
        <v>6.3</v>
      </c>
      <c r="C1923" t="s">
        <v>2894</v>
      </c>
      <c r="D1923" t="s">
        <v>2894</v>
      </c>
      <c r="E1923" s="42">
        <v>44834</v>
      </c>
      <c r="F1923">
        <v>440342</v>
      </c>
      <c r="G1923" t="s">
        <v>2683</v>
      </c>
      <c r="H1923" s="191"/>
      <c r="J1923">
        <v>4524440.43</v>
      </c>
      <c r="K1923"/>
      <c r="M1923" s="191">
        <f t="shared" si="84"/>
        <v>0.45244404299999996</v>
      </c>
      <c r="N1923" t="str">
        <f t="shared" si="85"/>
        <v>6</v>
      </c>
    </row>
    <row r="1924" spans="1:14">
      <c r="A1924" s="55" t="str">
        <f t="shared" si="86"/>
        <v>Y0AT6.3</v>
      </c>
      <c r="B1924" s="55">
        <v>6.3</v>
      </c>
      <c r="C1924" t="s">
        <v>2894</v>
      </c>
      <c r="D1924" t="s">
        <v>2894</v>
      </c>
      <c r="E1924" s="42">
        <v>44834</v>
      </c>
      <c r="F1924">
        <v>440416</v>
      </c>
      <c r="G1924" t="s">
        <v>664</v>
      </c>
      <c r="H1924" s="191"/>
      <c r="J1924">
        <v>1263926.3700000001</v>
      </c>
      <c r="K1924"/>
      <c r="M1924" s="191">
        <f t="shared" si="84"/>
        <v>0.126392637</v>
      </c>
      <c r="N1924" t="str">
        <f t="shared" si="85"/>
        <v>6</v>
      </c>
    </row>
    <row r="1925" spans="1:14">
      <c r="A1925" s="55" t="str">
        <f t="shared" si="86"/>
        <v>Y0AT6.3</v>
      </c>
      <c r="B1925" s="55">
        <v>6.3</v>
      </c>
      <c r="C1925" t="s">
        <v>2894</v>
      </c>
      <c r="D1925" t="s">
        <v>2894</v>
      </c>
      <c r="E1925" s="42">
        <v>44834</v>
      </c>
      <c r="F1925">
        <v>440485</v>
      </c>
      <c r="G1925" t="s">
        <v>2517</v>
      </c>
      <c r="H1925" s="191"/>
      <c r="J1925">
        <v>0</v>
      </c>
      <c r="K1925"/>
      <c r="M1925" s="191">
        <f t="shared" si="84"/>
        <v>0</v>
      </c>
      <c r="N1925" t="str">
        <f t="shared" si="85"/>
        <v>6</v>
      </c>
    </row>
    <row r="1926" spans="1:14">
      <c r="A1926" s="55" t="str">
        <f t="shared" si="86"/>
        <v>Y0AT6.3</v>
      </c>
      <c r="B1926" s="55">
        <v>6.3</v>
      </c>
      <c r="C1926" t="s">
        <v>2894</v>
      </c>
      <c r="D1926" t="s">
        <v>2894</v>
      </c>
      <c r="E1926" s="42">
        <v>44834</v>
      </c>
      <c r="F1926">
        <v>440509</v>
      </c>
      <c r="G1926" t="s">
        <v>2524</v>
      </c>
      <c r="H1926" s="191"/>
      <c r="J1926">
        <v>1923608.25</v>
      </c>
      <c r="K1926"/>
      <c r="M1926" s="191">
        <f t="shared" si="84"/>
        <v>0.19236082500000001</v>
      </c>
      <c r="N1926" t="str">
        <f t="shared" si="85"/>
        <v>6</v>
      </c>
    </row>
    <row r="1927" spans="1:14">
      <c r="A1927" s="55" t="str">
        <f t="shared" si="86"/>
        <v>Y0AT0</v>
      </c>
      <c r="B1927" s="55">
        <v>0</v>
      </c>
      <c r="C1927" t="s">
        <v>2894</v>
      </c>
      <c r="D1927" t="s">
        <v>2894</v>
      </c>
      <c r="E1927" s="42">
        <v>44834</v>
      </c>
      <c r="F1927">
        <v>601201</v>
      </c>
      <c r="G1927" t="s">
        <v>2625</v>
      </c>
      <c r="H1927" s="191"/>
      <c r="J1927">
        <v>4669209294.8699999</v>
      </c>
      <c r="K1927"/>
      <c r="M1927" s="191">
        <f t="shared" si="84"/>
        <v>466.92092948699997</v>
      </c>
      <c r="N1927" t="str">
        <f t="shared" si="85"/>
        <v>0</v>
      </c>
    </row>
    <row r="1928" spans="1:14">
      <c r="A1928" s="55" t="str">
        <f t="shared" si="86"/>
        <v>Y0AT0</v>
      </c>
      <c r="B1928" s="55">
        <v>0</v>
      </c>
      <c r="C1928" t="s">
        <v>2894</v>
      </c>
      <c r="D1928" t="s">
        <v>2894</v>
      </c>
      <c r="E1928" s="42">
        <v>44834</v>
      </c>
      <c r="F1928">
        <v>601202</v>
      </c>
      <c r="G1928" t="s">
        <v>2626</v>
      </c>
      <c r="H1928" s="191"/>
      <c r="J1928">
        <v>-4669209294.8699999</v>
      </c>
      <c r="K1928"/>
      <c r="M1928" s="191">
        <f t="shared" si="84"/>
        <v>-466.92092948699997</v>
      </c>
      <c r="N1928" t="str">
        <f t="shared" si="85"/>
        <v>0</v>
      </c>
    </row>
    <row r="1929" spans="1:14">
      <c r="A1929" s="55" t="str">
        <f t="shared" si="86"/>
        <v>Y0BA0</v>
      </c>
      <c r="B1929" s="55">
        <v>0</v>
      </c>
      <c r="C1929" t="s">
        <v>2895</v>
      </c>
      <c r="D1929" t="s">
        <v>2895</v>
      </c>
      <c r="E1929" s="42">
        <v>44834</v>
      </c>
      <c r="F1929">
        <v>101101</v>
      </c>
      <c r="G1929" t="s">
        <v>2004</v>
      </c>
      <c r="H1929" s="191"/>
      <c r="J1929">
        <v>9075032239.3600006</v>
      </c>
      <c r="K1929"/>
      <c r="M1929" s="191">
        <f t="shared" si="84"/>
        <v>907.50322393600004</v>
      </c>
      <c r="N1929" t="str">
        <f t="shared" si="85"/>
        <v>0</v>
      </c>
    </row>
    <row r="1930" spans="1:14">
      <c r="A1930" s="55" t="str">
        <f t="shared" si="86"/>
        <v>Y0BA0</v>
      </c>
      <c r="B1930" s="55">
        <v>0</v>
      </c>
      <c r="C1930" t="s">
        <v>2895</v>
      </c>
      <c r="D1930" t="s">
        <v>2895</v>
      </c>
      <c r="E1930" s="42">
        <v>44834</v>
      </c>
      <c r="F1930">
        <v>102104</v>
      </c>
      <c r="G1930" t="s">
        <v>2007</v>
      </c>
      <c r="H1930" s="191"/>
      <c r="J1930">
        <v>367914396.33999997</v>
      </c>
      <c r="K1930"/>
      <c r="M1930" s="191">
        <f t="shared" si="84"/>
        <v>36.791439634</v>
      </c>
      <c r="N1930" t="str">
        <f t="shared" si="85"/>
        <v>0</v>
      </c>
    </row>
    <row r="1931" spans="1:14">
      <c r="A1931" s="55" t="str">
        <f t="shared" si="86"/>
        <v>Y0BA0</v>
      </c>
      <c r="B1931" s="55">
        <v>0</v>
      </c>
      <c r="C1931" t="s">
        <v>2895</v>
      </c>
      <c r="D1931" t="s">
        <v>2895</v>
      </c>
      <c r="E1931" s="42">
        <v>44834</v>
      </c>
      <c r="F1931">
        <v>106103</v>
      </c>
      <c r="G1931" t="s">
        <v>2783</v>
      </c>
      <c r="H1931" s="191"/>
      <c r="J1931">
        <v>1849735.92</v>
      </c>
      <c r="K1931"/>
      <c r="M1931" s="191">
        <f t="shared" si="84"/>
        <v>0.18497359199999999</v>
      </c>
      <c r="N1931" t="str">
        <f t="shared" si="85"/>
        <v>0</v>
      </c>
    </row>
    <row r="1932" spans="1:14">
      <c r="A1932" s="55" t="str">
        <f t="shared" si="86"/>
        <v>Y0BA0</v>
      </c>
      <c r="B1932" s="55">
        <v>0</v>
      </c>
      <c r="C1932" t="s">
        <v>2895</v>
      </c>
      <c r="D1932" t="s">
        <v>2895</v>
      </c>
      <c r="E1932" s="42">
        <v>44834</v>
      </c>
      <c r="F1932">
        <v>106106</v>
      </c>
      <c r="G1932" t="s">
        <v>2784</v>
      </c>
      <c r="H1932" s="191"/>
      <c r="J1932">
        <v>82341.679999999993</v>
      </c>
      <c r="K1932"/>
      <c r="M1932" s="191">
        <f t="shared" si="84"/>
        <v>8.234168E-3</v>
      </c>
      <c r="N1932" t="str">
        <f t="shared" si="85"/>
        <v>0</v>
      </c>
    </row>
    <row r="1933" spans="1:14">
      <c r="A1933" s="55" t="str">
        <f t="shared" si="86"/>
        <v>Y0BA0</v>
      </c>
      <c r="B1933" s="55">
        <v>0</v>
      </c>
      <c r="C1933" t="s">
        <v>2895</v>
      </c>
      <c r="D1933" t="s">
        <v>2895</v>
      </c>
      <c r="E1933" s="42">
        <v>44834</v>
      </c>
      <c r="F1933">
        <v>107106</v>
      </c>
      <c r="G1933" t="s">
        <v>2753</v>
      </c>
      <c r="H1933" s="191"/>
      <c r="J1933">
        <v>0.02</v>
      </c>
      <c r="K1933"/>
      <c r="M1933" s="191">
        <f t="shared" si="84"/>
        <v>2.0000000000000001E-9</v>
      </c>
      <c r="N1933" t="str">
        <f t="shared" si="85"/>
        <v>0</v>
      </c>
    </row>
    <row r="1934" spans="1:14">
      <c r="A1934" s="55" t="str">
        <f t="shared" si="86"/>
        <v>Y0BA0</v>
      </c>
      <c r="B1934" s="55">
        <v>0</v>
      </c>
      <c r="C1934" t="s">
        <v>2895</v>
      </c>
      <c r="D1934" t="s">
        <v>2895</v>
      </c>
      <c r="E1934" s="42">
        <v>44834</v>
      </c>
      <c r="F1934">
        <v>107111</v>
      </c>
      <c r="G1934" t="s">
        <v>2016</v>
      </c>
      <c r="H1934" s="191"/>
      <c r="J1934">
        <v>9785967.1600000001</v>
      </c>
      <c r="K1934"/>
      <c r="M1934" s="191">
        <f t="shared" si="84"/>
        <v>0.97859671599999998</v>
      </c>
      <c r="N1934" t="str">
        <f t="shared" si="85"/>
        <v>0</v>
      </c>
    </row>
    <row r="1935" spans="1:14">
      <c r="A1935" s="55" t="str">
        <f t="shared" si="86"/>
        <v>Y0BA0</v>
      </c>
      <c r="B1935" s="55">
        <v>0</v>
      </c>
      <c r="C1935" t="s">
        <v>2895</v>
      </c>
      <c r="D1935" t="s">
        <v>2895</v>
      </c>
      <c r="E1935" s="42">
        <v>44834</v>
      </c>
      <c r="F1935">
        <v>111126</v>
      </c>
      <c r="G1935" t="s">
        <v>2022</v>
      </c>
      <c r="H1935" s="191"/>
      <c r="J1935">
        <v>59745.45</v>
      </c>
      <c r="K1935"/>
      <c r="M1935" s="191">
        <f t="shared" si="84"/>
        <v>5.9745449999999995E-3</v>
      </c>
      <c r="N1935" t="str">
        <f t="shared" si="85"/>
        <v>0</v>
      </c>
    </row>
    <row r="1936" spans="1:14">
      <c r="A1936" s="55" t="str">
        <f t="shared" si="86"/>
        <v>Y0BA0</v>
      </c>
      <c r="B1936" s="55">
        <v>0</v>
      </c>
      <c r="C1936" t="s">
        <v>2895</v>
      </c>
      <c r="D1936" t="s">
        <v>2895</v>
      </c>
      <c r="E1936" s="42">
        <v>44834</v>
      </c>
      <c r="F1936">
        <v>111137</v>
      </c>
      <c r="G1936" t="s">
        <v>2027</v>
      </c>
      <c r="H1936" s="191"/>
      <c r="J1936">
        <v>397169.3</v>
      </c>
      <c r="K1936"/>
      <c r="M1936" s="191">
        <f t="shared" si="84"/>
        <v>3.9716929999999998E-2</v>
      </c>
      <c r="N1936" t="str">
        <f t="shared" si="85"/>
        <v>0</v>
      </c>
    </row>
    <row r="1937" spans="1:14">
      <c r="A1937" s="55" t="str">
        <f t="shared" si="86"/>
        <v>Y0BA0</v>
      </c>
      <c r="B1937" s="55">
        <v>0</v>
      </c>
      <c r="C1937" t="s">
        <v>2895</v>
      </c>
      <c r="D1937" t="s">
        <v>2895</v>
      </c>
      <c r="E1937" s="42">
        <v>44834</v>
      </c>
      <c r="F1937">
        <v>111181</v>
      </c>
      <c r="G1937" t="s">
        <v>2028</v>
      </c>
      <c r="H1937" s="191"/>
      <c r="J1937">
        <v>2236214.9</v>
      </c>
      <c r="K1937"/>
      <c r="M1937" s="191">
        <f t="shared" si="84"/>
        <v>0.22362148999999998</v>
      </c>
      <c r="N1937" t="str">
        <f t="shared" si="85"/>
        <v>0</v>
      </c>
    </row>
    <row r="1938" spans="1:14">
      <c r="A1938" s="55" t="str">
        <f t="shared" si="86"/>
        <v>Y0BA0</v>
      </c>
      <c r="B1938" s="55">
        <v>0</v>
      </c>
      <c r="C1938" t="s">
        <v>2895</v>
      </c>
      <c r="D1938" t="s">
        <v>2895</v>
      </c>
      <c r="E1938" s="42">
        <v>44834</v>
      </c>
      <c r="F1938">
        <v>111182</v>
      </c>
      <c r="G1938" t="s">
        <v>2029</v>
      </c>
      <c r="H1938" s="191"/>
      <c r="J1938">
        <v>843741.69</v>
      </c>
      <c r="K1938"/>
      <c r="M1938" s="191">
        <f t="shared" si="84"/>
        <v>8.4374168999999999E-2</v>
      </c>
      <c r="N1938" t="str">
        <f t="shared" si="85"/>
        <v>0</v>
      </c>
    </row>
    <row r="1939" spans="1:14">
      <c r="A1939" s="55" t="str">
        <f t="shared" si="86"/>
        <v>Y0BA0</v>
      </c>
      <c r="B1939" s="55">
        <v>0</v>
      </c>
      <c r="C1939" t="s">
        <v>2895</v>
      </c>
      <c r="D1939" t="s">
        <v>2895</v>
      </c>
      <c r="E1939" s="42">
        <v>44834</v>
      </c>
      <c r="F1939">
        <v>111183</v>
      </c>
      <c r="G1939" t="s">
        <v>2030</v>
      </c>
      <c r="H1939" s="191"/>
      <c r="J1939">
        <v>3207.23</v>
      </c>
      <c r="K1939"/>
      <c r="M1939" s="191">
        <f t="shared" si="84"/>
        <v>3.2072300000000003E-4</v>
      </c>
      <c r="N1939" t="str">
        <f t="shared" si="85"/>
        <v>0</v>
      </c>
    </row>
    <row r="1940" spans="1:14">
      <c r="A1940" s="55" t="str">
        <f t="shared" si="86"/>
        <v>Y0BA0</v>
      </c>
      <c r="B1940" s="55">
        <v>0</v>
      </c>
      <c r="C1940" t="s">
        <v>2895</v>
      </c>
      <c r="D1940" t="s">
        <v>2895</v>
      </c>
      <c r="E1940" s="42">
        <v>44834</v>
      </c>
      <c r="F1940">
        <v>111184</v>
      </c>
      <c r="G1940" t="s">
        <v>2031</v>
      </c>
      <c r="H1940" s="191"/>
      <c r="J1940">
        <v>6551.26</v>
      </c>
      <c r="K1940"/>
      <c r="M1940" s="191">
        <f t="shared" si="84"/>
        <v>6.5512600000000002E-4</v>
      </c>
      <c r="N1940" t="str">
        <f t="shared" si="85"/>
        <v>0</v>
      </c>
    </row>
    <row r="1941" spans="1:14">
      <c r="A1941" s="55" t="str">
        <f t="shared" si="86"/>
        <v>Y0BA0</v>
      </c>
      <c r="B1941" s="55">
        <v>0</v>
      </c>
      <c r="C1941" t="s">
        <v>2895</v>
      </c>
      <c r="D1941" t="s">
        <v>2895</v>
      </c>
      <c r="E1941" s="42">
        <v>44834</v>
      </c>
      <c r="F1941">
        <v>111220</v>
      </c>
      <c r="G1941" t="s">
        <v>2655</v>
      </c>
      <c r="H1941" s="191"/>
      <c r="J1941">
        <v>19729956.489999998</v>
      </c>
      <c r="K1941"/>
      <c r="M1941" s="191">
        <f t="shared" si="84"/>
        <v>1.9729956489999998</v>
      </c>
      <c r="N1941" t="str">
        <f t="shared" si="85"/>
        <v>0</v>
      </c>
    </row>
    <row r="1942" spans="1:14">
      <c r="A1942" s="55" t="str">
        <f t="shared" si="86"/>
        <v>Y0BA0</v>
      </c>
      <c r="B1942" s="55">
        <v>0</v>
      </c>
      <c r="C1942" t="s">
        <v>2895</v>
      </c>
      <c r="D1942" t="s">
        <v>2895</v>
      </c>
      <c r="E1942" s="42">
        <v>44834</v>
      </c>
      <c r="F1942">
        <v>111221</v>
      </c>
      <c r="G1942" t="s">
        <v>2656</v>
      </c>
      <c r="H1942" s="191"/>
      <c r="J1942">
        <v>-19729956.489999998</v>
      </c>
      <c r="K1942"/>
      <c r="M1942" s="191">
        <f t="shared" si="84"/>
        <v>-1.9729956489999998</v>
      </c>
      <c r="N1942" t="str">
        <f t="shared" si="85"/>
        <v>0</v>
      </c>
    </row>
    <row r="1943" spans="1:14">
      <c r="A1943" s="55" t="str">
        <f t="shared" si="86"/>
        <v>Y0BA0</v>
      </c>
      <c r="B1943" s="55">
        <v>0</v>
      </c>
      <c r="C1943" t="s">
        <v>2895</v>
      </c>
      <c r="D1943" t="s">
        <v>2895</v>
      </c>
      <c r="E1943" s="42">
        <v>44834</v>
      </c>
      <c r="F1943">
        <v>141017</v>
      </c>
      <c r="G1943" t="s">
        <v>2035</v>
      </c>
      <c r="H1943" s="191"/>
      <c r="J1943">
        <v>0</v>
      </c>
      <c r="K1943"/>
      <c r="M1943" s="191">
        <f t="shared" si="84"/>
        <v>0</v>
      </c>
      <c r="N1943" t="str">
        <f t="shared" si="85"/>
        <v>0</v>
      </c>
    </row>
    <row r="1944" spans="1:14">
      <c r="A1944" s="55" t="str">
        <f t="shared" si="86"/>
        <v>Y0BA0</v>
      </c>
      <c r="B1944" s="55">
        <v>0</v>
      </c>
      <c r="C1944" t="s">
        <v>2895</v>
      </c>
      <c r="D1944" t="s">
        <v>2895</v>
      </c>
      <c r="E1944" s="42">
        <v>44834</v>
      </c>
      <c r="F1944">
        <v>141280</v>
      </c>
      <c r="G1944" t="s">
        <v>2036</v>
      </c>
      <c r="H1944" s="191"/>
      <c r="J1944">
        <v>26952739.440000001</v>
      </c>
      <c r="K1944"/>
      <c r="M1944" s="191">
        <f t="shared" si="84"/>
        <v>2.6952739440000002</v>
      </c>
      <c r="N1944" t="str">
        <f t="shared" si="85"/>
        <v>0</v>
      </c>
    </row>
    <row r="1945" spans="1:14">
      <c r="A1945" s="55" t="str">
        <f t="shared" si="86"/>
        <v>Y0BA0</v>
      </c>
      <c r="B1945" s="55">
        <v>0</v>
      </c>
      <c r="C1945" t="s">
        <v>2895</v>
      </c>
      <c r="D1945" t="s">
        <v>2895</v>
      </c>
      <c r="E1945" s="42">
        <v>44834</v>
      </c>
      <c r="F1945">
        <v>141366</v>
      </c>
      <c r="G1945" t="s">
        <v>2857</v>
      </c>
      <c r="H1945" s="191"/>
      <c r="J1945">
        <v>-168.44</v>
      </c>
      <c r="K1945"/>
      <c r="M1945" s="191">
        <f t="shared" si="84"/>
        <v>-1.6844E-5</v>
      </c>
      <c r="N1945" t="str">
        <f t="shared" si="85"/>
        <v>0</v>
      </c>
    </row>
    <row r="1946" spans="1:14">
      <c r="A1946" s="55" t="str">
        <f t="shared" si="86"/>
        <v>Y0BA0</v>
      </c>
      <c r="B1946" s="55">
        <v>0</v>
      </c>
      <c r="C1946" t="s">
        <v>2895</v>
      </c>
      <c r="D1946" t="s">
        <v>2895</v>
      </c>
      <c r="E1946" s="42">
        <v>44834</v>
      </c>
      <c r="F1946">
        <v>141379</v>
      </c>
      <c r="G1946" t="s">
        <v>2961</v>
      </c>
      <c r="H1946" s="191"/>
      <c r="J1946">
        <v>-54130</v>
      </c>
      <c r="K1946"/>
      <c r="M1946" s="191">
        <f t="shared" si="84"/>
        <v>-5.4130000000000003E-3</v>
      </c>
      <c r="N1946" t="str">
        <f t="shared" si="85"/>
        <v>0</v>
      </c>
    </row>
    <row r="1947" spans="1:14">
      <c r="A1947" s="55" t="str">
        <f t="shared" si="86"/>
        <v>Y0BA0</v>
      </c>
      <c r="B1947" s="55">
        <v>0</v>
      </c>
      <c r="C1947" t="s">
        <v>2895</v>
      </c>
      <c r="D1947" t="s">
        <v>2895</v>
      </c>
      <c r="E1947" s="42">
        <v>44834</v>
      </c>
      <c r="F1947">
        <v>141382</v>
      </c>
      <c r="G1947" t="s">
        <v>2052</v>
      </c>
      <c r="H1947" s="191"/>
      <c r="J1947">
        <v>0</v>
      </c>
      <c r="K1947"/>
      <c r="M1947" s="191">
        <f t="shared" si="84"/>
        <v>0</v>
      </c>
      <c r="N1947" t="str">
        <f t="shared" si="85"/>
        <v>0</v>
      </c>
    </row>
    <row r="1948" spans="1:14">
      <c r="A1948" s="55" t="str">
        <f t="shared" si="86"/>
        <v>Y0BA0</v>
      </c>
      <c r="B1948" s="55">
        <v>0</v>
      </c>
      <c r="C1948" t="s">
        <v>2895</v>
      </c>
      <c r="D1948" t="s">
        <v>2895</v>
      </c>
      <c r="E1948" s="42">
        <v>44834</v>
      </c>
      <c r="F1948">
        <v>141398</v>
      </c>
      <c r="G1948" t="s">
        <v>2911</v>
      </c>
      <c r="H1948" s="191"/>
      <c r="J1948">
        <v>0</v>
      </c>
      <c r="K1948"/>
      <c r="M1948" s="191">
        <f t="shared" si="84"/>
        <v>0</v>
      </c>
      <c r="N1948" t="str">
        <f t="shared" si="85"/>
        <v>0</v>
      </c>
    </row>
    <row r="1949" spans="1:14">
      <c r="A1949" s="55" t="str">
        <f t="shared" si="86"/>
        <v>Y0BA0</v>
      </c>
      <c r="B1949" s="55">
        <v>0</v>
      </c>
      <c r="C1949" t="s">
        <v>2895</v>
      </c>
      <c r="D1949" t="s">
        <v>2895</v>
      </c>
      <c r="E1949" s="42">
        <v>44834</v>
      </c>
      <c r="F1949">
        <v>141399</v>
      </c>
      <c r="G1949" t="s">
        <v>2912</v>
      </c>
      <c r="H1949" s="191"/>
      <c r="J1949">
        <v>0</v>
      </c>
      <c r="K1949"/>
      <c r="M1949" s="191">
        <f t="shared" si="84"/>
        <v>0</v>
      </c>
      <c r="N1949" t="str">
        <f t="shared" si="85"/>
        <v>0</v>
      </c>
    </row>
    <row r="1950" spans="1:14">
      <c r="A1950" s="55" t="str">
        <f t="shared" si="86"/>
        <v>Y0BA0</v>
      </c>
      <c r="B1950" s="55">
        <v>0</v>
      </c>
      <c r="C1950" t="s">
        <v>2895</v>
      </c>
      <c r="D1950" t="s">
        <v>2895</v>
      </c>
      <c r="E1950" s="42">
        <v>44834</v>
      </c>
      <c r="F1950">
        <v>141524</v>
      </c>
      <c r="G1950" t="s">
        <v>2061</v>
      </c>
      <c r="H1950" s="191"/>
      <c r="J1950">
        <v>0</v>
      </c>
      <c r="K1950"/>
      <c r="M1950" s="191">
        <f t="shared" si="84"/>
        <v>0</v>
      </c>
      <c r="N1950" t="str">
        <f t="shared" si="85"/>
        <v>0</v>
      </c>
    </row>
    <row r="1951" spans="1:14">
      <c r="A1951" s="55" t="str">
        <f t="shared" si="86"/>
        <v>Y0BA0</v>
      </c>
      <c r="B1951" s="55">
        <v>0</v>
      </c>
      <c r="C1951" t="s">
        <v>2895</v>
      </c>
      <c r="D1951" t="s">
        <v>2895</v>
      </c>
      <c r="E1951" s="42">
        <v>44834</v>
      </c>
      <c r="F1951">
        <v>141647</v>
      </c>
      <c r="G1951" t="s">
        <v>2073</v>
      </c>
      <c r="H1951" s="191"/>
      <c r="J1951">
        <v>-3000</v>
      </c>
      <c r="K1951"/>
      <c r="M1951" s="191">
        <f t="shared" si="84"/>
        <v>-2.9999999999999997E-4</v>
      </c>
      <c r="N1951" t="str">
        <f t="shared" si="85"/>
        <v>0</v>
      </c>
    </row>
    <row r="1952" spans="1:14">
      <c r="A1952" s="55" t="str">
        <f t="shared" si="86"/>
        <v>Y0BA0</v>
      </c>
      <c r="B1952" s="55">
        <v>0</v>
      </c>
      <c r="C1952" t="s">
        <v>2895</v>
      </c>
      <c r="D1952" t="s">
        <v>2895</v>
      </c>
      <c r="E1952" s="42">
        <v>44834</v>
      </c>
      <c r="F1952">
        <v>141653</v>
      </c>
      <c r="G1952" t="s">
        <v>2074</v>
      </c>
      <c r="H1952" s="191"/>
      <c r="J1952">
        <v>0</v>
      </c>
      <c r="K1952"/>
      <c r="M1952" s="191">
        <f t="shared" si="84"/>
        <v>0</v>
      </c>
      <c r="N1952" t="str">
        <f t="shared" si="85"/>
        <v>0</v>
      </c>
    </row>
    <row r="1953" spans="1:14">
      <c r="A1953" s="55" t="str">
        <f t="shared" si="86"/>
        <v>Y0BA0</v>
      </c>
      <c r="B1953" s="55">
        <v>0</v>
      </c>
      <c r="C1953" t="s">
        <v>2895</v>
      </c>
      <c r="D1953" t="s">
        <v>2895</v>
      </c>
      <c r="E1953" s="42">
        <v>44834</v>
      </c>
      <c r="F1953">
        <v>141679</v>
      </c>
      <c r="G1953" t="s">
        <v>2075</v>
      </c>
      <c r="H1953" s="191"/>
      <c r="J1953">
        <v>0</v>
      </c>
      <c r="K1953"/>
      <c r="M1953" s="191">
        <f t="shared" si="84"/>
        <v>0</v>
      </c>
      <c r="N1953" t="str">
        <f t="shared" si="85"/>
        <v>0</v>
      </c>
    </row>
    <row r="1954" spans="1:14">
      <c r="A1954" s="55" t="str">
        <f t="shared" si="86"/>
        <v>Y0BA0</v>
      </c>
      <c r="B1954" s="55">
        <v>0</v>
      </c>
      <c r="C1954" t="s">
        <v>2895</v>
      </c>
      <c r="D1954" t="s">
        <v>2895</v>
      </c>
      <c r="E1954" s="42">
        <v>44834</v>
      </c>
      <c r="F1954">
        <v>141724</v>
      </c>
      <c r="G1954" t="s">
        <v>2076</v>
      </c>
      <c r="H1954" s="191"/>
      <c r="J1954">
        <v>-51999</v>
      </c>
      <c r="K1954"/>
      <c r="M1954" s="191">
        <f t="shared" si="84"/>
        <v>-5.1999000000000004E-3</v>
      </c>
      <c r="N1954" t="str">
        <f t="shared" si="85"/>
        <v>0</v>
      </c>
    </row>
    <row r="1955" spans="1:14">
      <c r="A1955" s="55" t="str">
        <f t="shared" si="86"/>
        <v>Y0BA0</v>
      </c>
      <c r="B1955" s="55">
        <v>0</v>
      </c>
      <c r="C1955" t="s">
        <v>2895</v>
      </c>
      <c r="D1955" t="s">
        <v>2895</v>
      </c>
      <c r="E1955" s="42">
        <v>44834</v>
      </c>
      <c r="F1955">
        <v>141744</v>
      </c>
      <c r="G1955" t="s">
        <v>2087</v>
      </c>
      <c r="H1955" s="191"/>
      <c r="J1955">
        <v>0</v>
      </c>
      <c r="K1955"/>
      <c r="M1955" s="191">
        <f t="shared" si="84"/>
        <v>0</v>
      </c>
      <c r="N1955" t="str">
        <f t="shared" si="85"/>
        <v>0</v>
      </c>
    </row>
    <row r="1956" spans="1:14">
      <c r="A1956" s="55" t="str">
        <f t="shared" si="86"/>
        <v>Y0BA0</v>
      </c>
      <c r="B1956" s="55">
        <v>0</v>
      </c>
      <c r="C1956" t="s">
        <v>2895</v>
      </c>
      <c r="D1956" t="s">
        <v>2895</v>
      </c>
      <c r="E1956" s="42">
        <v>44834</v>
      </c>
      <c r="F1956">
        <v>141769</v>
      </c>
      <c r="G1956" t="s">
        <v>2105</v>
      </c>
      <c r="H1956" s="191"/>
      <c r="J1956">
        <v>0</v>
      </c>
      <c r="K1956"/>
      <c r="M1956" s="191">
        <f t="shared" si="84"/>
        <v>0</v>
      </c>
      <c r="N1956" t="str">
        <f t="shared" si="85"/>
        <v>0</v>
      </c>
    </row>
    <row r="1957" spans="1:14">
      <c r="A1957" s="55" t="str">
        <f t="shared" si="86"/>
        <v>Y0BA0</v>
      </c>
      <c r="B1957" s="55">
        <v>0</v>
      </c>
      <c r="C1957" t="s">
        <v>2895</v>
      </c>
      <c r="D1957" t="s">
        <v>2895</v>
      </c>
      <c r="E1957" s="42">
        <v>44834</v>
      </c>
      <c r="F1957">
        <v>141779</v>
      </c>
      <c r="G1957" t="s">
        <v>2114</v>
      </c>
      <c r="H1957" s="191"/>
      <c r="J1957">
        <v>-1000</v>
      </c>
      <c r="K1957"/>
      <c r="M1957" s="191">
        <f t="shared" si="84"/>
        <v>-1E-4</v>
      </c>
      <c r="N1957" t="str">
        <f t="shared" si="85"/>
        <v>0</v>
      </c>
    </row>
    <row r="1958" spans="1:14">
      <c r="A1958" s="55" t="str">
        <f t="shared" si="86"/>
        <v>Y0BA0</v>
      </c>
      <c r="B1958" s="55">
        <v>0</v>
      </c>
      <c r="C1958" t="s">
        <v>2895</v>
      </c>
      <c r="D1958" t="s">
        <v>2895</v>
      </c>
      <c r="E1958" s="42">
        <v>44834</v>
      </c>
      <c r="F1958">
        <v>141785</v>
      </c>
      <c r="G1958" t="s">
        <v>2918</v>
      </c>
      <c r="H1958" s="191"/>
      <c r="J1958">
        <v>0</v>
      </c>
      <c r="K1958"/>
      <c r="M1958" s="191">
        <f t="shared" si="84"/>
        <v>0</v>
      </c>
      <c r="N1958" t="str">
        <f t="shared" si="85"/>
        <v>0</v>
      </c>
    </row>
    <row r="1959" spans="1:14">
      <c r="A1959" s="55" t="str">
        <f t="shared" si="86"/>
        <v>Y0BA0</v>
      </c>
      <c r="B1959" s="55">
        <v>0</v>
      </c>
      <c r="C1959" t="s">
        <v>2895</v>
      </c>
      <c r="D1959" t="s">
        <v>2895</v>
      </c>
      <c r="E1959" s="42">
        <v>44834</v>
      </c>
      <c r="F1959">
        <v>141789</v>
      </c>
      <c r="G1959" t="s">
        <v>2122</v>
      </c>
      <c r="H1959" s="191"/>
      <c r="J1959">
        <v>0</v>
      </c>
      <c r="K1959"/>
      <c r="M1959" s="191">
        <f t="shared" si="84"/>
        <v>0</v>
      </c>
      <c r="N1959" t="str">
        <f t="shared" si="85"/>
        <v>0</v>
      </c>
    </row>
    <row r="1960" spans="1:14">
      <c r="A1960" s="55" t="str">
        <f t="shared" si="86"/>
        <v>Y0BA0</v>
      </c>
      <c r="B1960" s="55">
        <v>0</v>
      </c>
      <c r="C1960" t="s">
        <v>2895</v>
      </c>
      <c r="D1960" t="s">
        <v>2895</v>
      </c>
      <c r="E1960" s="42">
        <v>44834</v>
      </c>
      <c r="F1960">
        <v>142036</v>
      </c>
      <c r="G1960" t="s">
        <v>2127</v>
      </c>
      <c r="H1960" s="191"/>
      <c r="J1960">
        <v>10000</v>
      </c>
      <c r="K1960"/>
      <c r="M1960" s="191">
        <f t="shared" si="84"/>
        <v>1E-3</v>
      </c>
      <c r="N1960" t="str">
        <f t="shared" si="85"/>
        <v>0</v>
      </c>
    </row>
    <row r="1961" spans="1:14">
      <c r="A1961" s="55" t="str">
        <f t="shared" si="86"/>
        <v>Y0BA0</v>
      </c>
      <c r="B1961" s="55">
        <v>0</v>
      </c>
      <c r="C1961" t="s">
        <v>2895</v>
      </c>
      <c r="D1961" t="s">
        <v>2895</v>
      </c>
      <c r="E1961" s="42">
        <v>44834</v>
      </c>
      <c r="F1961">
        <v>142038</v>
      </c>
      <c r="G1961" t="s">
        <v>2128</v>
      </c>
      <c r="H1961" s="191"/>
      <c r="J1961">
        <v>0</v>
      </c>
      <c r="K1961"/>
      <c r="M1961" s="191">
        <f t="shared" si="84"/>
        <v>0</v>
      </c>
      <c r="N1961" t="str">
        <f t="shared" si="85"/>
        <v>0</v>
      </c>
    </row>
    <row r="1962" spans="1:14">
      <c r="A1962" s="55" t="str">
        <f t="shared" si="86"/>
        <v>Y0BA0</v>
      </c>
      <c r="B1962" s="55">
        <v>0</v>
      </c>
      <c r="C1962" t="s">
        <v>2895</v>
      </c>
      <c r="D1962" t="s">
        <v>2895</v>
      </c>
      <c r="E1962" s="42">
        <v>44834</v>
      </c>
      <c r="F1962">
        <v>142044</v>
      </c>
      <c r="G1962" t="s">
        <v>2132</v>
      </c>
      <c r="H1962" s="191"/>
      <c r="J1962">
        <v>0</v>
      </c>
      <c r="K1962"/>
      <c r="M1962" s="191">
        <f t="shared" si="84"/>
        <v>0</v>
      </c>
      <c r="N1962" t="str">
        <f t="shared" si="85"/>
        <v>0</v>
      </c>
    </row>
    <row r="1963" spans="1:14">
      <c r="A1963" s="55" t="e">
        <f t="shared" si="86"/>
        <v>#N/A</v>
      </c>
      <c r="B1963" s="55" t="e">
        <v>#N/A</v>
      </c>
      <c r="C1963" t="s">
        <v>2895</v>
      </c>
      <c r="D1963" t="s">
        <v>2895</v>
      </c>
      <c r="E1963" s="42">
        <v>44834</v>
      </c>
      <c r="F1963">
        <v>142077</v>
      </c>
      <c r="G1963" t="s">
        <v>2913</v>
      </c>
      <c r="H1963" s="191"/>
      <c r="J1963">
        <v>710538.37</v>
      </c>
      <c r="K1963"/>
      <c r="M1963" s="191">
        <f t="shared" si="84"/>
        <v>7.1053836999999995E-2</v>
      </c>
      <c r="N1963" t="e">
        <f t="shared" si="85"/>
        <v>#N/A</v>
      </c>
    </row>
    <row r="1964" spans="1:14">
      <c r="A1964" s="55" t="str">
        <f t="shared" si="86"/>
        <v>Y0BA0</v>
      </c>
      <c r="B1964" s="55">
        <v>0</v>
      </c>
      <c r="C1964" t="s">
        <v>2895</v>
      </c>
      <c r="D1964" t="s">
        <v>2895</v>
      </c>
      <c r="E1964" s="42">
        <v>44834</v>
      </c>
      <c r="F1964">
        <v>160101</v>
      </c>
      <c r="G1964" t="s">
        <v>2149</v>
      </c>
      <c r="H1964" s="191"/>
      <c r="J1964">
        <v>0</v>
      </c>
      <c r="K1964"/>
      <c r="M1964" s="191">
        <f t="shared" si="84"/>
        <v>0</v>
      </c>
      <c r="N1964" t="str">
        <f t="shared" si="85"/>
        <v>0</v>
      </c>
    </row>
    <row r="1965" spans="1:14">
      <c r="A1965" s="55" t="str">
        <f t="shared" si="86"/>
        <v>Y0BA0</v>
      </c>
      <c r="B1965" s="55">
        <v>0</v>
      </c>
      <c r="C1965" t="s">
        <v>2895</v>
      </c>
      <c r="D1965" t="s">
        <v>2895</v>
      </c>
      <c r="E1965" s="42">
        <v>44834</v>
      </c>
      <c r="F1965">
        <v>160118</v>
      </c>
      <c r="G1965" t="s">
        <v>2152</v>
      </c>
      <c r="H1965" s="191"/>
      <c r="J1965">
        <v>0</v>
      </c>
      <c r="K1965"/>
      <c r="M1965" s="191">
        <f t="shared" ref="M1965:M2028" si="87">J1965/10000000</f>
        <v>0</v>
      </c>
      <c r="N1965" t="str">
        <f t="shared" si="85"/>
        <v>0</v>
      </c>
    </row>
    <row r="1966" spans="1:14">
      <c r="A1966" s="55" t="str">
        <f t="shared" si="86"/>
        <v>Y0BA0</v>
      </c>
      <c r="B1966" s="55">
        <v>0</v>
      </c>
      <c r="C1966" t="s">
        <v>2895</v>
      </c>
      <c r="D1966" t="s">
        <v>2895</v>
      </c>
      <c r="E1966" s="42">
        <v>44834</v>
      </c>
      <c r="F1966">
        <v>160202</v>
      </c>
      <c r="G1966" t="s">
        <v>2158</v>
      </c>
      <c r="H1966" s="191"/>
      <c r="J1966">
        <v>0</v>
      </c>
      <c r="K1966"/>
      <c r="M1966" s="191">
        <f t="shared" si="87"/>
        <v>0</v>
      </c>
      <c r="N1966" t="str">
        <f t="shared" ref="N1966:N2029" si="88">LEFT(B1966,1)</f>
        <v>0</v>
      </c>
    </row>
    <row r="1967" spans="1:14">
      <c r="A1967" s="55" t="str">
        <f t="shared" si="86"/>
        <v>Y0BA0</v>
      </c>
      <c r="B1967" s="55">
        <v>0</v>
      </c>
      <c r="C1967" t="s">
        <v>2895</v>
      </c>
      <c r="D1967" t="s">
        <v>2895</v>
      </c>
      <c r="E1967" s="42">
        <v>44834</v>
      </c>
      <c r="F1967">
        <v>160206</v>
      </c>
      <c r="G1967" t="s">
        <v>2159</v>
      </c>
      <c r="H1967" s="191"/>
      <c r="J1967">
        <v>-999311.65</v>
      </c>
      <c r="K1967"/>
      <c r="M1967" s="191">
        <f t="shared" si="87"/>
        <v>-9.9931165000000002E-2</v>
      </c>
      <c r="N1967" t="str">
        <f t="shared" si="88"/>
        <v>0</v>
      </c>
    </row>
    <row r="1968" spans="1:14">
      <c r="A1968" s="55" t="str">
        <f t="shared" si="86"/>
        <v>Y0BA0</v>
      </c>
      <c r="B1968" s="55">
        <v>0</v>
      </c>
      <c r="C1968" t="s">
        <v>2895</v>
      </c>
      <c r="D1968" t="s">
        <v>2895</v>
      </c>
      <c r="E1968" s="42">
        <v>44834</v>
      </c>
      <c r="F1968">
        <v>160207</v>
      </c>
      <c r="G1968" t="s">
        <v>2160</v>
      </c>
      <c r="H1968" s="191"/>
      <c r="J1968">
        <v>0</v>
      </c>
      <c r="K1968"/>
      <c r="M1968" s="191">
        <f t="shared" si="87"/>
        <v>0</v>
      </c>
      <c r="N1968" t="str">
        <f t="shared" si="88"/>
        <v>0</v>
      </c>
    </row>
    <row r="1969" spans="1:14">
      <c r="A1969" s="55" t="str">
        <f t="shared" si="86"/>
        <v>Y0BA0</v>
      </c>
      <c r="B1969" s="55">
        <v>0</v>
      </c>
      <c r="C1969" t="s">
        <v>2895</v>
      </c>
      <c r="D1969" t="s">
        <v>2895</v>
      </c>
      <c r="E1969" s="42">
        <v>44834</v>
      </c>
      <c r="F1969">
        <v>170101</v>
      </c>
      <c r="G1969" t="s">
        <v>2163</v>
      </c>
      <c r="H1969" s="191"/>
      <c r="J1969">
        <v>4677283209.2299995</v>
      </c>
      <c r="K1969"/>
      <c r="M1969" s="191">
        <f t="shared" si="87"/>
        <v>467.72832092299996</v>
      </c>
      <c r="N1969" t="str">
        <f t="shared" si="88"/>
        <v>0</v>
      </c>
    </row>
    <row r="1970" spans="1:14">
      <c r="A1970" s="55" t="str">
        <f t="shared" si="86"/>
        <v>Y0BA0</v>
      </c>
      <c r="B1970" s="55">
        <v>0</v>
      </c>
      <c r="C1970" t="s">
        <v>2895</v>
      </c>
      <c r="D1970" t="s">
        <v>2895</v>
      </c>
      <c r="E1970" s="42">
        <v>44834</v>
      </c>
      <c r="F1970">
        <v>201276</v>
      </c>
      <c r="G1970" t="s">
        <v>2209</v>
      </c>
      <c r="H1970" s="191"/>
      <c r="J1970">
        <v>-2153056711.2399998</v>
      </c>
      <c r="K1970"/>
      <c r="M1970" s="191">
        <f t="shared" si="87"/>
        <v>-215.30567112399999</v>
      </c>
      <c r="N1970" t="str">
        <f t="shared" si="88"/>
        <v>0</v>
      </c>
    </row>
    <row r="1971" spans="1:14">
      <c r="A1971" s="55" t="str">
        <f t="shared" si="86"/>
        <v>Y0BA1.2</v>
      </c>
      <c r="B1971" s="55">
        <v>1.2</v>
      </c>
      <c r="C1971" t="s">
        <v>2895</v>
      </c>
      <c r="D1971" t="s">
        <v>2895</v>
      </c>
      <c r="E1971" s="42">
        <v>44834</v>
      </c>
      <c r="F1971">
        <v>201277</v>
      </c>
      <c r="G1971" t="s">
        <v>2210</v>
      </c>
      <c r="H1971" s="191"/>
      <c r="J1971">
        <v>-3958142369.2399998</v>
      </c>
      <c r="K1971"/>
      <c r="M1971" s="191">
        <f t="shared" si="87"/>
        <v>-395.814236924</v>
      </c>
      <c r="N1971" t="str">
        <f t="shared" si="88"/>
        <v>1</v>
      </c>
    </row>
    <row r="1972" spans="1:14">
      <c r="A1972" s="55" t="str">
        <f t="shared" si="86"/>
        <v>Y0BA0</v>
      </c>
      <c r="B1972" s="55">
        <v>0</v>
      </c>
      <c r="C1972" t="s">
        <v>2895</v>
      </c>
      <c r="D1972" t="s">
        <v>2895</v>
      </c>
      <c r="E1972" s="42">
        <v>44834</v>
      </c>
      <c r="F1972">
        <v>201297</v>
      </c>
      <c r="G1972" t="s">
        <v>2211</v>
      </c>
      <c r="H1972" s="191"/>
      <c r="J1972">
        <v>-45885390.299999997</v>
      </c>
      <c r="K1972"/>
      <c r="M1972" s="191">
        <f t="shared" si="87"/>
        <v>-4.5885390299999997</v>
      </c>
      <c r="N1972" t="str">
        <f t="shared" si="88"/>
        <v>0</v>
      </c>
    </row>
    <row r="1973" spans="1:14">
      <c r="A1973" s="55" t="str">
        <f t="shared" si="86"/>
        <v>Y0BA1.2</v>
      </c>
      <c r="B1973" s="55">
        <v>1.2</v>
      </c>
      <c r="C1973" t="s">
        <v>2895</v>
      </c>
      <c r="D1973" t="s">
        <v>2895</v>
      </c>
      <c r="E1973" s="42">
        <v>44834</v>
      </c>
      <c r="F1973">
        <v>201298</v>
      </c>
      <c r="G1973" t="s">
        <v>2212</v>
      </c>
      <c r="H1973" s="191"/>
      <c r="J1973">
        <v>-261867374.13</v>
      </c>
      <c r="K1973"/>
      <c r="M1973" s="191">
        <f t="shared" si="87"/>
        <v>-26.186737412999999</v>
      </c>
      <c r="N1973" t="str">
        <f t="shared" si="88"/>
        <v>1</v>
      </c>
    </row>
    <row r="1974" spans="1:14">
      <c r="A1974" s="55" t="str">
        <f t="shared" si="86"/>
        <v>Y0BA0</v>
      </c>
      <c r="B1974" s="55">
        <v>0</v>
      </c>
      <c r="C1974" t="s">
        <v>2895</v>
      </c>
      <c r="D1974" t="s">
        <v>2895</v>
      </c>
      <c r="E1974" s="42">
        <v>44834</v>
      </c>
      <c r="F1974">
        <v>201334</v>
      </c>
      <c r="G1974" t="s">
        <v>2222</v>
      </c>
      <c r="H1974" s="191"/>
      <c r="J1974">
        <v>-9738591.8000000007</v>
      </c>
      <c r="K1974"/>
      <c r="M1974" s="191">
        <f t="shared" si="87"/>
        <v>-0.97385918000000005</v>
      </c>
      <c r="N1974" t="str">
        <f t="shared" si="88"/>
        <v>0</v>
      </c>
    </row>
    <row r="1975" spans="1:14">
      <c r="A1975" s="55" t="str">
        <f t="shared" si="86"/>
        <v>Y0BA0</v>
      </c>
      <c r="B1975" s="55">
        <v>0</v>
      </c>
      <c r="C1975" t="s">
        <v>2895</v>
      </c>
      <c r="D1975" t="s">
        <v>2895</v>
      </c>
      <c r="E1975" s="42">
        <v>44834</v>
      </c>
      <c r="F1975">
        <v>201349</v>
      </c>
      <c r="G1975" t="s">
        <v>2224</v>
      </c>
      <c r="H1975" s="191"/>
      <c r="J1975">
        <v>-14574394.68</v>
      </c>
      <c r="K1975"/>
      <c r="M1975" s="191">
        <f t="shared" si="87"/>
        <v>-1.457439468</v>
      </c>
      <c r="N1975" t="str">
        <f t="shared" si="88"/>
        <v>0</v>
      </c>
    </row>
    <row r="1976" spans="1:14">
      <c r="A1976" s="55" t="str">
        <f t="shared" si="86"/>
        <v>Y0BA0</v>
      </c>
      <c r="B1976" s="55">
        <v>0</v>
      </c>
      <c r="C1976" t="s">
        <v>2895</v>
      </c>
      <c r="D1976" t="s">
        <v>2895</v>
      </c>
      <c r="E1976" s="42">
        <v>44834</v>
      </c>
      <c r="F1976">
        <v>201351</v>
      </c>
      <c r="G1976" t="s">
        <v>2225</v>
      </c>
      <c r="H1976" s="191"/>
      <c r="J1976">
        <v>-1348499352.3599999</v>
      </c>
      <c r="K1976"/>
      <c r="M1976" s="191">
        <f t="shared" si="87"/>
        <v>-134.84993523599999</v>
      </c>
      <c r="N1976" t="str">
        <f t="shared" si="88"/>
        <v>0</v>
      </c>
    </row>
    <row r="1977" spans="1:14">
      <c r="A1977" s="55" t="str">
        <f t="shared" si="86"/>
        <v>Y0BA1.2</v>
      </c>
      <c r="B1977" s="55">
        <v>1.2</v>
      </c>
      <c r="C1977" t="s">
        <v>2895</v>
      </c>
      <c r="D1977" t="s">
        <v>2895</v>
      </c>
      <c r="E1977" s="42">
        <v>44834</v>
      </c>
      <c r="F1977">
        <v>201364</v>
      </c>
      <c r="G1977" t="s">
        <v>2232</v>
      </c>
      <c r="H1977" s="191"/>
      <c r="J1977">
        <v>-38395028.149999999</v>
      </c>
      <c r="K1977"/>
      <c r="M1977" s="191">
        <f t="shared" si="87"/>
        <v>-3.8395028149999999</v>
      </c>
      <c r="N1977" t="str">
        <f t="shared" si="88"/>
        <v>1</v>
      </c>
    </row>
    <row r="1978" spans="1:14">
      <c r="A1978" s="55" t="str">
        <f t="shared" si="86"/>
        <v>Y0BA1.2</v>
      </c>
      <c r="B1978" s="55">
        <v>1.2</v>
      </c>
      <c r="C1978" t="s">
        <v>2895</v>
      </c>
      <c r="D1978" t="s">
        <v>2895</v>
      </c>
      <c r="E1978" s="42">
        <v>44834</v>
      </c>
      <c r="F1978">
        <v>201366</v>
      </c>
      <c r="G1978" t="s">
        <v>2233</v>
      </c>
      <c r="H1978" s="191"/>
      <c r="J1978">
        <v>-1330645795.03</v>
      </c>
      <c r="K1978"/>
      <c r="M1978" s="191">
        <f t="shared" si="87"/>
        <v>-133.064579503</v>
      </c>
      <c r="N1978" t="str">
        <f t="shared" si="88"/>
        <v>1</v>
      </c>
    </row>
    <row r="1979" spans="1:14">
      <c r="A1979" s="55" t="str">
        <f t="shared" si="86"/>
        <v>Y0BA0</v>
      </c>
      <c r="B1979" s="55">
        <v>0</v>
      </c>
      <c r="C1979" t="s">
        <v>2895</v>
      </c>
      <c r="D1979" t="s">
        <v>2895</v>
      </c>
      <c r="E1979" s="42">
        <v>44834</v>
      </c>
      <c r="F1979">
        <v>210103</v>
      </c>
      <c r="G1979" t="s">
        <v>2240</v>
      </c>
      <c r="H1979" s="191"/>
      <c r="J1979">
        <v>-6134.67</v>
      </c>
      <c r="K1979"/>
      <c r="M1979" s="191">
        <f t="shared" si="87"/>
        <v>-6.1346700000000003E-4</v>
      </c>
      <c r="N1979" t="str">
        <f t="shared" si="88"/>
        <v>0</v>
      </c>
    </row>
    <row r="1980" spans="1:14">
      <c r="A1980" s="55" t="str">
        <f t="shared" si="86"/>
        <v>Y0BA0</v>
      </c>
      <c r="B1980" s="55">
        <v>0</v>
      </c>
      <c r="C1980" t="s">
        <v>2895</v>
      </c>
      <c r="D1980" t="s">
        <v>2895</v>
      </c>
      <c r="E1980" s="42">
        <v>44834</v>
      </c>
      <c r="F1980">
        <v>210117</v>
      </c>
      <c r="G1980" t="s">
        <v>2242</v>
      </c>
      <c r="H1980" s="191"/>
      <c r="J1980">
        <v>-2814200.82</v>
      </c>
      <c r="K1980"/>
      <c r="M1980" s="191">
        <f t="shared" si="87"/>
        <v>-0.28142008199999996</v>
      </c>
      <c r="N1980" t="str">
        <f t="shared" si="88"/>
        <v>0</v>
      </c>
    </row>
    <row r="1981" spans="1:14">
      <c r="A1981" s="55" t="str">
        <f t="shared" si="86"/>
        <v>Y0BA0</v>
      </c>
      <c r="B1981" s="55">
        <v>0</v>
      </c>
      <c r="C1981" t="s">
        <v>2895</v>
      </c>
      <c r="D1981" t="s">
        <v>2895</v>
      </c>
      <c r="E1981" s="42">
        <v>44834</v>
      </c>
      <c r="F1981">
        <v>210132</v>
      </c>
      <c r="G1981" t="s">
        <v>2244</v>
      </c>
      <c r="H1981" s="191"/>
      <c r="J1981">
        <v>-5268.61</v>
      </c>
      <c r="K1981"/>
      <c r="M1981" s="191">
        <f t="shared" si="87"/>
        <v>-5.26861E-4</v>
      </c>
      <c r="N1981" t="str">
        <f t="shared" si="88"/>
        <v>0</v>
      </c>
    </row>
    <row r="1982" spans="1:14">
      <c r="A1982" s="55" t="str">
        <f t="shared" si="86"/>
        <v>Y0BA0</v>
      </c>
      <c r="B1982" s="55">
        <v>0</v>
      </c>
      <c r="C1982" t="s">
        <v>2895</v>
      </c>
      <c r="D1982" t="s">
        <v>2895</v>
      </c>
      <c r="E1982" s="42">
        <v>44834</v>
      </c>
      <c r="F1982">
        <v>210138</v>
      </c>
      <c r="G1982" t="s">
        <v>2791</v>
      </c>
      <c r="H1982" s="191"/>
      <c r="J1982">
        <v>1117.73</v>
      </c>
      <c r="K1982"/>
      <c r="M1982" s="191">
        <f t="shared" si="87"/>
        <v>1.11773E-4</v>
      </c>
      <c r="N1982" t="str">
        <f t="shared" si="88"/>
        <v>0</v>
      </c>
    </row>
    <row r="1983" spans="1:14">
      <c r="A1983" s="55" t="str">
        <f t="shared" si="86"/>
        <v>Y0BA0</v>
      </c>
      <c r="B1983" s="55">
        <v>0</v>
      </c>
      <c r="C1983" t="s">
        <v>2895</v>
      </c>
      <c r="D1983" t="s">
        <v>2895</v>
      </c>
      <c r="E1983" s="42">
        <v>44834</v>
      </c>
      <c r="F1983">
        <v>210140</v>
      </c>
      <c r="G1983" t="s">
        <v>2245</v>
      </c>
      <c r="H1983" s="191"/>
      <c r="J1983">
        <v>-70175.960000000006</v>
      </c>
      <c r="K1983"/>
      <c r="M1983" s="191">
        <f t="shared" si="87"/>
        <v>-7.0175960000000009E-3</v>
      </c>
      <c r="N1983" t="str">
        <f t="shared" si="88"/>
        <v>0</v>
      </c>
    </row>
    <row r="1984" spans="1:14">
      <c r="A1984" s="55" t="str">
        <f t="shared" si="86"/>
        <v>Y0BA0</v>
      </c>
      <c r="B1984" s="55">
        <v>0</v>
      </c>
      <c r="C1984" t="s">
        <v>2895</v>
      </c>
      <c r="D1984" t="s">
        <v>2895</v>
      </c>
      <c r="E1984" s="42">
        <v>44834</v>
      </c>
      <c r="F1984">
        <v>210210</v>
      </c>
      <c r="G1984" t="s">
        <v>2246</v>
      </c>
      <c r="H1984" s="191"/>
      <c r="J1984">
        <v>-11350522.73</v>
      </c>
      <c r="K1984"/>
      <c r="M1984" s="191">
        <f t="shared" si="87"/>
        <v>-1.1350522730000001</v>
      </c>
      <c r="N1984" t="str">
        <f t="shared" si="88"/>
        <v>0</v>
      </c>
    </row>
    <row r="1985" spans="1:14">
      <c r="A1985" s="55" t="str">
        <f t="shared" ref="A1985:A2048" si="89">C1985&amp;B1985</f>
        <v>Y0BA0</v>
      </c>
      <c r="B1985" s="55">
        <v>0</v>
      </c>
      <c r="C1985" t="s">
        <v>2895</v>
      </c>
      <c r="D1985" t="s">
        <v>2895</v>
      </c>
      <c r="E1985" s="42">
        <v>44834</v>
      </c>
      <c r="F1985">
        <v>210667</v>
      </c>
      <c r="G1985" t="s">
        <v>2862</v>
      </c>
      <c r="H1985" s="191"/>
      <c r="J1985">
        <v>-25550.9</v>
      </c>
      <c r="K1985"/>
      <c r="M1985" s="191">
        <f t="shared" si="87"/>
        <v>-2.5550900000000003E-3</v>
      </c>
      <c r="N1985" t="str">
        <f t="shared" si="88"/>
        <v>0</v>
      </c>
    </row>
    <row r="1986" spans="1:14">
      <c r="A1986" s="55" t="str">
        <f t="shared" si="89"/>
        <v>Y0BA0</v>
      </c>
      <c r="B1986" s="55">
        <v>0</v>
      </c>
      <c r="C1986" t="s">
        <v>2895</v>
      </c>
      <c r="D1986" t="s">
        <v>2895</v>
      </c>
      <c r="E1986" s="42">
        <v>44834</v>
      </c>
      <c r="F1986">
        <v>210766</v>
      </c>
      <c r="G1986" t="s">
        <v>2748</v>
      </c>
      <c r="H1986" s="191"/>
      <c r="J1986">
        <v>2664.95</v>
      </c>
      <c r="K1986"/>
      <c r="M1986" s="191">
        <f t="shared" si="87"/>
        <v>2.66495E-4</v>
      </c>
      <c r="N1986" t="str">
        <f t="shared" si="88"/>
        <v>0</v>
      </c>
    </row>
    <row r="1987" spans="1:14">
      <c r="A1987" s="55" t="str">
        <f t="shared" si="89"/>
        <v>Y0BA0</v>
      </c>
      <c r="B1987" s="55">
        <v>0</v>
      </c>
      <c r="C1987" t="s">
        <v>2895</v>
      </c>
      <c r="D1987" t="s">
        <v>2895</v>
      </c>
      <c r="E1987" s="42">
        <v>44834</v>
      </c>
      <c r="F1987">
        <v>211103</v>
      </c>
      <c r="G1987" t="s">
        <v>2249</v>
      </c>
      <c r="H1987" s="191"/>
      <c r="J1987">
        <v>-1760.93</v>
      </c>
      <c r="K1987"/>
      <c r="M1987" s="191">
        <f t="shared" si="87"/>
        <v>-1.76093E-4</v>
      </c>
      <c r="N1987" t="str">
        <f t="shared" si="88"/>
        <v>0</v>
      </c>
    </row>
    <row r="1988" spans="1:14">
      <c r="A1988" s="55" t="str">
        <f t="shared" si="89"/>
        <v>Y0BA0</v>
      </c>
      <c r="B1988" s="55">
        <v>0</v>
      </c>
      <c r="C1988" t="s">
        <v>2895</v>
      </c>
      <c r="D1988" t="s">
        <v>2895</v>
      </c>
      <c r="E1988" s="42">
        <v>44834</v>
      </c>
      <c r="F1988">
        <v>211106</v>
      </c>
      <c r="G1988" t="s">
        <v>2250</v>
      </c>
      <c r="H1988" s="191"/>
      <c r="J1988">
        <v>-1052360.42</v>
      </c>
      <c r="K1988"/>
      <c r="M1988" s="191">
        <f t="shared" si="87"/>
        <v>-0.10523604199999999</v>
      </c>
      <c r="N1988" t="str">
        <f t="shared" si="88"/>
        <v>0</v>
      </c>
    </row>
    <row r="1989" spans="1:14">
      <c r="A1989" s="55" t="str">
        <f t="shared" si="89"/>
        <v>Y0BA0</v>
      </c>
      <c r="B1989" s="55">
        <v>0</v>
      </c>
      <c r="C1989" t="s">
        <v>2895</v>
      </c>
      <c r="D1989" t="s">
        <v>2895</v>
      </c>
      <c r="E1989" s="42">
        <v>44834</v>
      </c>
      <c r="F1989">
        <v>211121</v>
      </c>
      <c r="G1989" t="s">
        <v>2252</v>
      </c>
      <c r="H1989" s="191"/>
      <c r="J1989">
        <v>-576242.54</v>
      </c>
      <c r="K1989"/>
      <c r="M1989" s="191">
        <f t="shared" si="87"/>
        <v>-5.7624254000000007E-2</v>
      </c>
      <c r="N1989" t="str">
        <f t="shared" si="88"/>
        <v>0</v>
      </c>
    </row>
    <row r="1990" spans="1:14">
      <c r="A1990" s="55" t="str">
        <f t="shared" si="89"/>
        <v>Y0BA0</v>
      </c>
      <c r="B1990" s="55">
        <v>0</v>
      </c>
      <c r="C1990" t="s">
        <v>2895</v>
      </c>
      <c r="D1990" t="s">
        <v>2895</v>
      </c>
      <c r="E1990" s="42">
        <v>44834</v>
      </c>
      <c r="F1990">
        <v>211122</v>
      </c>
      <c r="G1990" t="s">
        <v>2253</v>
      </c>
      <c r="H1990" s="191"/>
      <c r="J1990">
        <v>-1882.77</v>
      </c>
      <c r="K1990"/>
      <c r="M1990" s="191">
        <f t="shared" si="87"/>
        <v>-1.8827699999999999E-4</v>
      </c>
      <c r="N1990" t="str">
        <f t="shared" si="88"/>
        <v>0</v>
      </c>
    </row>
    <row r="1991" spans="1:14">
      <c r="A1991" s="55" t="str">
        <f t="shared" si="89"/>
        <v>Y0BA0</v>
      </c>
      <c r="B1991" s="55">
        <v>0</v>
      </c>
      <c r="C1991" t="s">
        <v>2895</v>
      </c>
      <c r="D1991" t="s">
        <v>2895</v>
      </c>
      <c r="E1991" s="42">
        <v>44834</v>
      </c>
      <c r="F1991">
        <v>211146</v>
      </c>
      <c r="G1991" t="s">
        <v>2749</v>
      </c>
      <c r="H1991" s="191"/>
      <c r="J1991">
        <v>-6708036</v>
      </c>
      <c r="K1991"/>
      <c r="M1991" s="191">
        <f t="shared" si="87"/>
        <v>-0.67080360000000006</v>
      </c>
      <c r="N1991" t="str">
        <f t="shared" si="88"/>
        <v>0</v>
      </c>
    </row>
    <row r="1992" spans="1:14">
      <c r="A1992" s="55" t="str">
        <f t="shared" si="89"/>
        <v>Y0BA0</v>
      </c>
      <c r="B1992" s="55">
        <v>0</v>
      </c>
      <c r="C1992" t="s">
        <v>2895</v>
      </c>
      <c r="D1992" t="s">
        <v>2895</v>
      </c>
      <c r="E1992" s="42">
        <v>44834</v>
      </c>
      <c r="F1992">
        <v>211172</v>
      </c>
      <c r="G1992" t="s">
        <v>2262</v>
      </c>
      <c r="H1992" s="191"/>
      <c r="J1992">
        <v>-1850148.17</v>
      </c>
      <c r="K1992"/>
      <c r="M1992" s="191">
        <f t="shared" si="87"/>
        <v>-0.185014817</v>
      </c>
      <c r="N1992" t="str">
        <f t="shared" si="88"/>
        <v>0</v>
      </c>
    </row>
    <row r="1993" spans="1:14">
      <c r="A1993" s="55" t="str">
        <f t="shared" si="89"/>
        <v>Y0BA0</v>
      </c>
      <c r="B1993" s="55">
        <v>0</v>
      </c>
      <c r="C1993" t="s">
        <v>2895</v>
      </c>
      <c r="D1993" t="s">
        <v>2895</v>
      </c>
      <c r="E1993" s="42">
        <v>44834</v>
      </c>
      <c r="F1993">
        <v>211176</v>
      </c>
      <c r="G1993" t="s">
        <v>2266</v>
      </c>
      <c r="H1993" s="191"/>
      <c r="J1993">
        <v>-843741.69</v>
      </c>
      <c r="K1993"/>
      <c r="M1993" s="191">
        <f t="shared" si="87"/>
        <v>-8.4374168999999999E-2</v>
      </c>
      <c r="N1993" t="str">
        <f t="shared" si="88"/>
        <v>0</v>
      </c>
    </row>
    <row r="1994" spans="1:14">
      <c r="A1994" s="55" t="str">
        <f t="shared" si="89"/>
        <v>Y0BA0</v>
      </c>
      <c r="B1994" s="55">
        <v>0</v>
      </c>
      <c r="C1994" t="s">
        <v>2895</v>
      </c>
      <c r="D1994" t="s">
        <v>2895</v>
      </c>
      <c r="E1994" s="42">
        <v>44834</v>
      </c>
      <c r="F1994">
        <v>211177</v>
      </c>
      <c r="G1994" t="s">
        <v>2267</v>
      </c>
      <c r="H1994" s="191"/>
      <c r="J1994">
        <v>-6551.26</v>
      </c>
      <c r="K1994"/>
      <c r="M1994" s="191">
        <f t="shared" si="87"/>
        <v>-6.5512600000000002E-4</v>
      </c>
      <c r="N1994" t="str">
        <f t="shared" si="88"/>
        <v>0</v>
      </c>
    </row>
    <row r="1995" spans="1:14">
      <c r="A1995" s="55" t="str">
        <f t="shared" si="89"/>
        <v>Y0BA0</v>
      </c>
      <c r="B1995" s="55">
        <v>0</v>
      </c>
      <c r="C1995" t="s">
        <v>2895</v>
      </c>
      <c r="D1995" t="s">
        <v>2895</v>
      </c>
      <c r="E1995" s="42">
        <v>44834</v>
      </c>
      <c r="F1995">
        <v>211632</v>
      </c>
      <c r="G1995" t="s">
        <v>2543</v>
      </c>
      <c r="H1995" s="191"/>
      <c r="J1995">
        <v>41849.879999999997</v>
      </c>
      <c r="K1995"/>
      <c r="M1995" s="191">
        <f t="shared" si="87"/>
        <v>4.1849879999999997E-3</v>
      </c>
      <c r="N1995" t="str">
        <f t="shared" si="88"/>
        <v>0</v>
      </c>
    </row>
    <row r="1996" spans="1:14">
      <c r="A1996" s="55" t="str">
        <f t="shared" si="89"/>
        <v>Y0BA0</v>
      </c>
      <c r="B1996" s="55">
        <v>0</v>
      </c>
      <c r="C1996" t="s">
        <v>2895</v>
      </c>
      <c r="D1996" t="s">
        <v>2895</v>
      </c>
      <c r="E1996" s="42">
        <v>44834</v>
      </c>
      <c r="F1996">
        <v>260101</v>
      </c>
      <c r="G1996" t="s">
        <v>2271</v>
      </c>
      <c r="H1996" s="191"/>
      <c r="J1996">
        <v>-69142126</v>
      </c>
      <c r="K1996"/>
      <c r="M1996" s="191">
        <f t="shared" si="87"/>
        <v>-6.9142125999999999</v>
      </c>
      <c r="N1996" t="str">
        <f t="shared" si="88"/>
        <v>0</v>
      </c>
    </row>
    <row r="1997" spans="1:14">
      <c r="A1997" s="55" t="str">
        <f t="shared" si="89"/>
        <v>Y0BA0</v>
      </c>
      <c r="B1997" s="55">
        <v>0</v>
      </c>
      <c r="C1997" t="s">
        <v>2895</v>
      </c>
      <c r="D1997" t="s">
        <v>2895</v>
      </c>
      <c r="E1997" s="42">
        <v>44834</v>
      </c>
      <c r="F1997">
        <v>260118</v>
      </c>
      <c r="G1997" t="s">
        <v>2275</v>
      </c>
      <c r="H1997" s="191"/>
      <c r="J1997">
        <v>0</v>
      </c>
      <c r="K1997"/>
      <c r="M1997" s="191">
        <f t="shared" si="87"/>
        <v>0</v>
      </c>
      <c r="N1997" t="str">
        <f t="shared" si="88"/>
        <v>0</v>
      </c>
    </row>
    <row r="1998" spans="1:14">
      <c r="A1998" s="55" t="str">
        <f t="shared" si="89"/>
        <v>Y0BA0</v>
      </c>
      <c r="B1998" s="55">
        <v>0</v>
      </c>
      <c r="C1998" t="s">
        <v>2895</v>
      </c>
      <c r="D1998" t="s">
        <v>2895</v>
      </c>
      <c r="E1998" s="42">
        <v>44834</v>
      </c>
      <c r="F1998">
        <v>260202</v>
      </c>
      <c r="G1998" t="s">
        <v>2281</v>
      </c>
      <c r="H1998" s="191"/>
      <c r="J1998">
        <v>0</v>
      </c>
      <c r="K1998"/>
      <c r="M1998" s="191">
        <f t="shared" si="87"/>
        <v>0</v>
      </c>
      <c r="N1998" t="str">
        <f t="shared" si="88"/>
        <v>0</v>
      </c>
    </row>
    <row r="1999" spans="1:14">
      <c r="A1999" s="55" t="str">
        <f t="shared" si="89"/>
        <v>Y0BA0</v>
      </c>
      <c r="B1999" s="55">
        <v>0</v>
      </c>
      <c r="C1999" t="s">
        <v>2895</v>
      </c>
      <c r="D1999" t="s">
        <v>2895</v>
      </c>
      <c r="E1999" s="42">
        <v>44834</v>
      </c>
      <c r="F1999">
        <v>260221</v>
      </c>
      <c r="G1999" t="s">
        <v>2282</v>
      </c>
      <c r="H1999" s="191"/>
      <c r="J1999">
        <v>-408316.18</v>
      </c>
      <c r="K1999"/>
      <c r="M1999" s="191">
        <f t="shared" si="87"/>
        <v>-4.0831618E-2</v>
      </c>
      <c r="N1999" t="str">
        <f t="shared" si="88"/>
        <v>0</v>
      </c>
    </row>
    <row r="2000" spans="1:14">
      <c r="A2000" s="55" t="str">
        <f t="shared" si="89"/>
        <v>Y0BA0</v>
      </c>
      <c r="B2000" s="55">
        <v>0</v>
      </c>
      <c r="C2000" t="s">
        <v>2895</v>
      </c>
      <c r="D2000" t="s">
        <v>2895</v>
      </c>
      <c r="E2000" s="42">
        <v>44834</v>
      </c>
      <c r="F2000">
        <v>260222</v>
      </c>
      <c r="G2000" t="s">
        <v>2283</v>
      </c>
      <c r="H2000" s="191"/>
      <c r="J2000">
        <v>-9644790.9600000009</v>
      </c>
      <c r="K2000"/>
      <c r="M2000" s="191">
        <f t="shared" si="87"/>
        <v>-0.96447909600000004</v>
      </c>
      <c r="N2000" t="str">
        <f t="shared" si="88"/>
        <v>0</v>
      </c>
    </row>
    <row r="2001" spans="1:14">
      <c r="A2001" s="55" t="str">
        <f t="shared" si="89"/>
        <v>Y0BA0</v>
      </c>
      <c r="B2001" s="55">
        <v>0</v>
      </c>
      <c r="C2001" t="s">
        <v>2895</v>
      </c>
      <c r="D2001" t="s">
        <v>2895</v>
      </c>
      <c r="E2001" s="42">
        <v>44834</v>
      </c>
      <c r="F2001">
        <v>260802</v>
      </c>
      <c r="G2001" t="s">
        <v>2284</v>
      </c>
      <c r="H2001" s="191"/>
      <c r="J2001">
        <v>0.9</v>
      </c>
      <c r="K2001"/>
      <c r="M2001" s="191">
        <f t="shared" si="87"/>
        <v>8.9999999999999999E-8</v>
      </c>
      <c r="N2001" t="str">
        <f t="shared" si="88"/>
        <v>0</v>
      </c>
    </row>
    <row r="2002" spans="1:14">
      <c r="A2002" s="55" t="str">
        <f t="shared" si="89"/>
        <v>Y0BA0</v>
      </c>
      <c r="B2002" s="55">
        <v>0</v>
      </c>
      <c r="C2002" t="s">
        <v>2895</v>
      </c>
      <c r="D2002" t="s">
        <v>2895</v>
      </c>
      <c r="E2002" s="42">
        <v>44834</v>
      </c>
      <c r="F2002">
        <v>260815</v>
      </c>
      <c r="G2002" t="s">
        <v>2286</v>
      </c>
      <c r="H2002" s="191"/>
      <c r="J2002">
        <v>-2236214.9</v>
      </c>
      <c r="K2002"/>
      <c r="M2002" s="191">
        <f t="shared" si="87"/>
        <v>-0.22362148999999998</v>
      </c>
      <c r="N2002" t="str">
        <f t="shared" si="88"/>
        <v>0</v>
      </c>
    </row>
    <row r="2003" spans="1:14">
      <c r="A2003" s="55" t="str">
        <f t="shared" si="89"/>
        <v>Y0BA0</v>
      </c>
      <c r="B2003" s="55">
        <v>0</v>
      </c>
      <c r="C2003" t="s">
        <v>2895</v>
      </c>
      <c r="D2003" t="s">
        <v>2895</v>
      </c>
      <c r="E2003" s="42">
        <v>44834</v>
      </c>
      <c r="F2003">
        <v>260836</v>
      </c>
      <c r="G2003" t="s">
        <v>2705</v>
      </c>
      <c r="H2003" s="191"/>
      <c r="J2003">
        <v>-300068.03999999998</v>
      </c>
      <c r="K2003"/>
      <c r="M2003" s="191">
        <f t="shared" si="87"/>
        <v>-3.0006803999999998E-2</v>
      </c>
      <c r="N2003" t="str">
        <f t="shared" si="88"/>
        <v>0</v>
      </c>
    </row>
    <row r="2004" spans="1:14">
      <c r="A2004" s="55" t="str">
        <f t="shared" si="89"/>
        <v>Y0BA0</v>
      </c>
      <c r="B2004" s="55">
        <v>0</v>
      </c>
      <c r="C2004" t="s">
        <v>2895</v>
      </c>
      <c r="D2004" t="s">
        <v>2895</v>
      </c>
      <c r="E2004" s="42">
        <v>44834</v>
      </c>
      <c r="F2004">
        <v>260837</v>
      </c>
      <c r="G2004" t="s">
        <v>2706</v>
      </c>
      <c r="H2004" s="191"/>
      <c r="J2004">
        <v>-300068.03999999998</v>
      </c>
      <c r="K2004"/>
      <c r="M2004" s="191">
        <f t="shared" si="87"/>
        <v>-3.0006803999999998E-2</v>
      </c>
      <c r="N2004" t="str">
        <f t="shared" si="88"/>
        <v>0</v>
      </c>
    </row>
    <row r="2005" spans="1:14">
      <c r="A2005" s="55" t="str">
        <f t="shared" si="89"/>
        <v>Y0BA0</v>
      </c>
      <c r="B2005" s="55">
        <v>0</v>
      </c>
      <c r="C2005" t="s">
        <v>2895</v>
      </c>
      <c r="D2005" t="s">
        <v>2895</v>
      </c>
      <c r="E2005" s="42">
        <v>44834</v>
      </c>
      <c r="F2005">
        <v>260905</v>
      </c>
      <c r="G2005" t="s">
        <v>2288</v>
      </c>
      <c r="H2005" s="191"/>
      <c r="J2005">
        <v>-3207.23</v>
      </c>
      <c r="K2005"/>
      <c r="M2005" s="191">
        <f t="shared" si="87"/>
        <v>-3.2072300000000003E-4</v>
      </c>
      <c r="N2005" t="str">
        <f t="shared" si="88"/>
        <v>0</v>
      </c>
    </row>
    <row r="2006" spans="1:14">
      <c r="A2006" s="55" t="str">
        <f t="shared" si="89"/>
        <v>Y0BA0</v>
      </c>
      <c r="B2006" s="55">
        <v>0</v>
      </c>
      <c r="C2006" t="s">
        <v>2895</v>
      </c>
      <c r="D2006" t="s">
        <v>2895</v>
      </c>
      <c r="E2006" s="42">
        <v>44834</v>
      </c>
      <c r="F2006">
        <v>260930</v>
      </c>
      <c r="G2006" t="s">
        <v>2291</v>
      </c>
      <c r="H2006" s="191"/>
      <c r="J2006">
        <v>0</v>
      </c>
      <c r="K2006"/>
      <c r="M2006" s="191">
        <f t="shared" si="87"/>
        <v>0</v>
      </c>
      <c r="N2006" t="str">
        <f t="shared" si="88"/>
        <v>0</v>
      </c>
    </row>
    <row r="2007" spans="1:14">
      <c r="A2007" s="55" t="str">
        <f t="shared" si="89"/>
        <v>Y0BA0</v>
      </c>
      <c r="B2007" s="55">
        <v>0</v>
      </c>
      <c r="C2007" t="s">
        <v>2895</v>
      </c>
      <c r="D2007" t="s">
        <v>2895</v>
      </c>
      <c r="E2007" s="42">
        <v>44834</v>
      </c>
      <c r="F2007">
        <v>260942</v>
      </c>
      <c r="G2007" t="s">
        <v>2292</v>
      </c>
      <c r="H2007" s="191"/>
      <c r="J2007">
        <v>-5236.1400000000003</v>
      </c>
      <c r="K2007"/>
      <c r="M2007" s="191">
        <f t="shared" si="87"/>
        <v>-5.2361400000000005E-4</v>
      </c>
      <c r="N2007" t="str">
        <f t="shared" si="88"/>
        <v>0</v>
      </c>
    </row>
    <row r="2008" spans="1:14">
      <c r="A2008" s="55" t="str">
        <f t="shared" si="89"/>
        <v>Y0BA0</v>
      </c>
      <c r="B2008" s="55">
        <v>0</v>
      </c>
      <c r="C2008" t="s">
        <v>2895</v>
      </c>
      <c r="D2008" t="s">
        <v>2895</v>
      </c>
      <c r="E2008" s="42">
        <v>44834</v>
      </c>
      <c r="F2008">
        <v>261026</v>
      </c>
      <c r="G2008" t="s">
        <v>2549</v>
      </c>
      <c r="H2008" s="191"/>
      <c r="J2008">
        <v>-2066222.88</v>
      </c>
      <c r="K2008"/>
      <c r="M2008" s="191">
        <f t="shared" si="87"/>
        <v>-0.20662228799999999</v>
      </c>
      <c r="N2008" t="str">
        <f t="shared" si="88"/>
        <v>0</v>
      </c>
    </row>
    <row r="2009" spans="1:14">
      <c r="A2009" s="55" t="str">
        <f t="shared" si="89"/>
        <v>Y0BA0</v>
      </c>
      <c r="B2009" s="55">
        <v>0</v>
      </c>
      <c r="C2009" t="s">
        <v>2895</v>
      </c>
      <c r="D2009" t="s">
        <v>2895</v>
      </c>
      <c r="E2009" s="42">
        <v>44834</v>
      </c>
      <c r="F2009">
        <v>261027</v>
      </c>
      <c r="G2009" t="s">
        <v>2855</v>
      </c>
      <c r="H2009" s="191"/>
      <c r="J2009">
        <v>-182607.57</v>
      </c>
      <c r="K2009"/>
      <c r="M2009" s="191">
        <f t="shared" si="87"/>
        <v>-1.8260756999999999E-2</v>
      </c>
      <c r="N2009" t="str">
        <f t="shared" si="88"/>
        <v>0</v>
      </c>
    </row>
    <row r="2010" spans="1:14">
      <c r="A2010" s="55" t="str">
        <f t="shared" si="89"/>
        <v>Y0BA0</v>
      </c>
      <c r="B2010" s="55">
        <v>0</v>
      </c>
      <c r="C2010" t="s">
        <v>2895</v>
      </c>
      <c r="D2010" t="s">
        <v>2895</v>
      </c>
      <c r="E2010" s="42">
        <v>44834</v>
      </c>
      <c r="F2010">
        <v>261259</v>
      </c>
      <c r="G2010" t="s">
        <v>2707</v>
      </c>
      <c r="H2010" s="191"/>
      <c r="J2010">
        <v>-2914.71</v>
      </c>
      <c r="K2010"/>
      <c r="M2010" s="191">
        <f t="shared" si="87"/>
        <v>-2.9147100000000002E-4</v>
      </c>
      <c r="N2010" t="str">
        <f t="shared" si="88"/>
        <v>0</v>
      </c>
    </row>
    <row r="2011" spans="1:14">
      <c r="A2011" s="55" t="str">
        <f t="shared" si="89"/>
        <v>Y0BA0</v>
      </c>
      <c r="B2011" s="55">
        <v>0</v>
      </c>
      <c r="C2011" t="s">
        <v>2895</v>
      </c>
      <c r="D2011" t="s">
        <v>2895</v>
      </c>
      <c r="E2011" s="42">
        <v>44834</v>
      </c>
      <c r="F2011">
        <v>261260</v>
      </c>
      <c r="G2011" t="s">
        <v>2708</v>
      </c>
      <c r="H2011" s="191"/>
      <c r="J2011">
        <v>-2914.71</v>
      </c>
      <c r="K2011"/>
      <c r="M2011" s="191">
        <f t="shared" si="87"/>
        <v>-2.9147100000000002E-4</v>
      </c>
      <c r="N2011" t="str">
        <f t="shared" si="88"/>
        <v>0</v>
      </c>
    </row>
    <row r="2012" spans="1:14">
      <c r="A2012" s="55" t="str">
        <f t="shared" si="89"/>
        <v>Y0BA0</v>
      </c>
      <c r="B2012" s="55">
        <v>0</v>
      </c>
      <c r="C2012" t="s">
        <v>2895</v>
      </c>
      <c r="D2012" t="s">
        <v>2895</v>
      </c>
      <c r="E2012" s="42">
        <v>44834</v>
      </c>
      <c r="F2012">
        <v>261262</v>
      </c>
      <c r="G2012" t="s">
        <v>2709</v>
      </c>
      <c r="H2012" s="191"/>
      <c r="J2012">
        <v>-20112.72</v>
      </c>
      <c r="K2012"/>
      <c r="M2012" s="191">
        <f t="shared" si="87"/>
        <v>-2.0112720000000001E-3</v>
      </c>
      <c r="N2012" t="str">
        <f t="shared" si="88"/>
        <v>0</v>
      </c>
    </row>
    <row r="2013" spans="1:14">
      <c r="A2013" s="55" t="str">
        <f t="shared" si="89"/>
        <v>Y0BA0</v>
      </c>
      <c r="B2013" s="55">
        <v>0</v>
      </c>
      <c r="C2013" t="s">
        <v>2895</v>
      </c>
      <c r="D2013" t="s">
        <v>2895</v>
      </c>
      <c r="E2013" s="42">
        <v>44834</v>
      </c>
      <c r="F2013">
        <v>281101</v>
      </c>
      <c r="G2013" t="s">
        <v>2296</v>
      </c>
      <c r="H2013" s="191"/>
      <c r="J2013">
        <v>700187256.19000006</v>
      </c>
      <c r="K2013"/>
      <c r="M2013" s="191">
        <f t="shared" si="87"/>
        <v>70.018725619000008</v>
      </c>
      <c r="N2013" t="str">
        <f t="shared" si="88"/>
        <v>0</v>
      </c>
    </row>
    <row r="2014" spans="1:14">
      <c r="A2014" s="55" t="str">
        <f t="shared" si="89"/>
        <v>Y0BA0</v>
      </c>
      <c r="B2014" s="55">
        <v>0</v>
      </c>
      <c r="C2014" t="s">
        <v>2895</v>
      </c>
      <c r="D2014" t="s">
        <v>2895</v>
      </c>
      <c r="E2014" s="42">
        <v>44834</v>
      </c>
      <c r="F2014">
        <v>281102</v>
      </c>
      <c r="G2014" t="s">
        <v>2544</v>
      </c>
      <c r="H2014" s="191"/>
      <c r="J2014">
        <v>-4688251601.2299995</v>
      </c>
      <c r="K2014"/>
      <c r="M2014" s="191">
        <f t="shared" si="87"/>
        <v>-468.82516012299993</v>
      </c>
      <c r="N2014" t="str">
        <f t="shared" si="88"/>
        <v>0</v>
      </c>
    </row>
    <row r="2015" spans="1:14">
      <c r="A2015" s="55" t="str">
        <f t="shared" si="89"/>
        <v>Y0BA0</v>
      </c>
      <c r="B2015" s="55">
        <v>0</v>
      </c>
      <c r="C2015" t="s">
        <v>2895</v>
      </c>
      <c r="D2015" t="s">
        <v>2895</v>
      </c>
      <c r="E2015" s="42">
        <v>44834</v>
      </c>
      <c r="F2015">
        <v>281166</v>
      </c>
      <c r="G2015" t="s">
        <v>2309</v>
      </c>
      <c r="H2015" s="191"/>
      <c r="J2015">
        <v>-333317407.00999999</v>
      </c>
      <c r="K2015"/>
      <c r="M2015" s="191">
        <f t="shared" si="87"/>
        <v>-33.331740701000001</v>
      </c>
      <c r="N2015" t="str">
        <f t="shared" si="88"/>
        <v>0</v>
      </c>
    </row>
    <row r="2016" spans="1:14">
      <c r="A2016" s="55" t="str">
        <f t="shared" si="89"/>
        <v>Y0BA0</v>
      </c>
      <c r="B2016" s="55">
        <v>0</v>
      </c>
      <c r="C2016" t="s">
        <v>2895</v>
      </c>
      <c r="D2016" t="s">
        <v>2895</v>
      </c>
      <c r="E2016" s="42">
        <v>44834</v>
      </c>
      <c r="F2016">
        <v>281167</v>
      </c>
      <c r="G2016" t="s">
        <v>2835</v>
      </c>
      <c r="H2016" s="191"/>
      <c r="J2016">
        <v>33893522.530000001</v>
      </c>
      <c r="K2016"/>
      <c r="M2016" s="191">
        <f t="shared" si="87"/>
        <v>3.3893522530000002</v>
      </c>
      <c r="N2016" t="str">
        <f t="shared" si="88"/>
        <v>0</v>
      </c>
    </row>
    <row r="2017" spans="1:14">
      <c r="A2017" s="55" t="str">
        <f t="shared" si="89"/>
        <v>Y0BA0</v>
      </c>
      <c r="B2017" s="55">
        <v>0</v>
      </c>
      <c r="C2017" t="s">
        <v>2895</v>
      </c>
      <c r="D2017" t="s">
        <v>2895</v>
      </c>
      <c r="E2017" s="42">
        <v>44834</v>
      </c>
      <c r="F2017">
        <v>281212</v>
      </c>
      <c r="G2017" t="s">
        <v>2314</v>
      </c>
      <c r="H2017" s="191"/>
      <c r="J2017">
        <v>-239161.95</v>
      </c>
      <c r="K2017"/>
      <c r="M2017" s="191">
        <f t="shared" si="87"/>
        <v>-2.3916195000000001E-2</v>
      </c>
      <c r="N2017" t="str">
        <f t="shared" si="88"/>
        <v>0</v>
      </c>
    </row>
    <row r="2018" spans="1:14">
      <c r="A2018" s="55" t="str">
        <f t="shared" si="89"/>
        <v>Y0BA0</v>
      </c>
      <c r="B2018" s="55">
        <v>0</v>
      </c>
      <c r="C2018" t="s">
        <v>2895</v>
      </c>
      <c r="D2018" t="s">
        <v>2895</v>
      </c>
      <c r="E2018" s="42">
        <v>44834</v>
      </c>
      <c r="F2018">
        <v>281290</v>
      </c>
      <c r="G2018" t="s">
        <v>2550</v>
      </c>
      <c r="H2018" s="191"/>
      <c r="J2018">
        <v>-2962657.66</v>
      </c>
      <c r="K2018"/>
      <c r="M2018" s="191">
        <f t="shared" si="87"/>
        <v>-0.29626576600000004</v>
      </c>
      <c r="N2018" t="str">
        <f t="shared" si="88"/>
        <v>0</v>
      </c>
    </row>
    <row r="2019" spans="1:14">
      <c r="A2019" s="55" t="str">
        <f t="shared" si="89"/>
        <v>Y0BA0</v>
      </c>
      <c r="B2019" s="55">
        <v>0</v>
      </c>
      <c r="C2019" t="s">
        <v>2895</v>
      </c>
      <c r="D2019" t="s">
        <v>2895</v>
      </c>
      <c r="E2019" s="42">
        <v>44834</v>
      </c>
      <c r="F2019">
        <v>281292</v>
      </c>
      <c r="G2019" t="s">
        <v>2551</v>
      </c>
      <c r="H2019" s="191"/>
      <c r="J2019">
        <v>9259213.1300000008</v>
      </c>
      <c r="K2019"/>
      <c r="M2019" s="191">
        <f t="shared" si="87"/>
        <v>0.92592131300000013</v>
      </c>
      <c r="N2019" t="str">
        <f t="shared" si="88"/>
        <v>0</v>
      </c>
    </row>
    <row r="2020" spans="1:14">
      <c r="A2020" s="55" t="str">
        <f t="shared" si="89"/>
        <v>Y0BA5.3</v>
      </c>
      <c r="B2020" s="55">
        <v>5.3</v>
      </c>
      <c r="C2020" t="s">
        <v>2895</v>
      </c>
      <c r="D2020" t="s">
        <v>2895</v>
      </c>
      <c r="E2020" s="42">
        <v>44834</v>
      </c>
      <c r="F2020">
        <v>301101</v>
      </c>
      <c r="G2020" t="s">
        <v>2333</v>
      </c>
      <c r="H2020" s="191"/>
      <c r="J2020">
        <v>-801293486.57000005</v>
      </c>
      <c r="K2020"/>
      <c r="M2020" s="191">
        <f t="shared" si="87"/>
        <v>-80.129348657000008</v>
      </c>
      <c r="N2020" t="str">
        <f t="shared" si="88"/>
        <v>5</v>
      </c>
    </row>
    <row r="2021" spans="1:14">
      <c r="A2021" s="55" t="str">
        <f t="shared" si="89"/>
        <v>Y0BA5.1</v>
      </c>
      <c r="B2021" s="55">
        <v>5.0999999999999996</v>
      </c>
      <c r="C2021" t="s">
        <v>2895</v>
      </c>
      <c r="D2021" t="s">
        <v>2895</v>
      </c>
      <c r="E2021" s="42">
        <v>44834</v>
      </c>
      <c r="F2021">
        <v>304101</v>
      </c>
      <c r="G2021" t="s">
        <v>2344</v>
      </c>
      <c r="H2021" s="191"/>
      <c r="J2021">
        <v>-87101526.640000001</v>
      </c>
      <c r="K2021"/>
      <c r="M2021" s="191">
        <f t="shared" si="87"/>
        <v>-8.7101526640000007</v>
      </c>
      <c r="N2021" t="str">
        <f t="shared" si="88"/>
        <v>5</v>
      </c>
    </row>
    <row r="2022" spans="1:14">
      <c r="A2022" s="55" t="str">
        <f t="shared" si="89"/>
        <v>Y0BA5.2</v>
      </c>
      <c r="B2022" s="55">
        <v>5.2</v>
      </c>
      <c r="C2022" t="s">
        <v>2895</v>
      </c>
      <c r="D2022" t="s">
        <v>2895</v>
      </c>
      <c r="E2022" s="42">
        <v>44834</v>
      </c>
      <c r="F2022">
        <v>304213</v>
      </c>
      <c r="G2022" t="s">
        <v>2351</v>
      </c>
      <c r="H2022" s="191"/>
      <c r="J2022">
        <v>-4670641.3499999996</v>
      </c>
      <c r="K2022"/>
      <c r="M2022" s="191">
        <f t="shared" si="87"/>
        <v>-0.46706413499999994</v>
      </c>
      <c r="N2022" t="str">
        <f t="shared" si="88"/>
        <v>5</v>
      </c>
    </row>
    <row r="2023" spans="1:14">
      <c r="A2023" s="55" t="str">
        <f t="shared" si="89"/>
        <v>Y0BA5.2</v>
      </c>
      <c r="B2023" s="55">
        <v>5.2</v>
      </c>
      <c r="C2023" t="s">
        <v>2895</v>
      </c>
      <c r="D2023" t="s">
        <v>2895</v>
      </c>
      <c r="E2023" s="42">
        <v>44834</v>
      </c>
      <c r="F2023">
        <v>304232</v>
      </c>
      <c r="G2023" t="s">
        <v>2358</v>
      </c>
      <c r="H2023" s="191"/>
      <c r="J2023">
        <v>-17379.34</v>
      </c>
      <c r="K2023"/>
      <c r="M2023" s="191">
        <f t="shared" si="87"/>
        <v>-1.737934E-3</v>
      </c>
      <c r="N2023" t="str">
        <f t="shared" si="88"/>
        <v>5</v>
      </c>
    </row>
    <row r="2024" spans="1:14">
      <c r="A2024" s="55" t="str">
        <f t="shared" si="89"/>
        <v>Y0BA5.5</v>
      </c>
      <c r="B2024" s="55">
        <v>5.5</v>
      </c>
      <c r="C2024" t="s">
        <v>2895</v>
      </c>
      <c r="D2024" t="s">
        <v>2895</v>
      </c>
      <c r="E2024" s="42">
        <v>44834</v>
      </c>
      <c r="F2024">
        <v>304302</v>
      </c>
      <c r="G2024" t="s">
        <v>810</v>
      </c>
      <c r="H2024" s="191"/>
      <c r="J2024">
        <v>-818603.21</v>
      </c>
      <c r="K2024"/>
      <c r="M2024" s="191">
        <f t="shared" si="87"/>
        <v>-8.1860321E-2</v>
      </c>
      <c r="N2024" t="str">
        <f t="shared" si="88"/>
        <v>5</v>
      </c>
    </row>
    <row r="2025" spans="1:14">
      <c r="A2025" s="55" t="str">
        <f t="shared" si="89"/>
        <v>Y0BA5.5</v>
      </c>
      <c r="B2025" s="55">
        <v>5.5</v>
      </c>
      <c r="C2025" t="s">
        <v>2895</v>
      </c>
      <c r="D2025" t="s">
        <v>2895</v>
      </c>
      <c r="E2025" s="42">
        <v>44834</v>
      </c>
      <c r="F2025">
        <v>304749</v>
      </c>
      <c r="G2025" t="s">
        <v>2368</v>
      </c>
      <c r="H2025" s="191"/>
      <c r="J2025">
        <v>17.940000000000001</v>
      </c>
      <c r="K2025"/>
      <c r="M2025" s="191">
        <f t="shared" si="87"/>
        <v>1.7940000000000001E-6</v>
      </c>
      <c r="N2025" t="str">
        <f t="shared" si="88"/>
        <v>5</v>
      </c>
    </row>
    <row r="2026" spans="1:14">
      <c r="A2026" s="55" t="str">
        <f t="shared" si="89"/>
        <v>Y0BA5.5</v>
      </c>
      <c r="B2026" s="55">
        <v>5.5</v>
      </c>
      <c r="C2026" t="s">
        <v>2895</v>
      </c>
      <c r="D2026" t="s">
        <v>2895</v>
      </c>
      <c r="E2026" s="42">
        <v>44834</v>
      </c>
      <c r="F2026">
        <v>304751</v>
      </c>
      <c r="G2026" t="s">
        <v>2369</v>
      </c>
      <c r="H2026" s="191"/>
      <c r="J2026">
        <v>-19117.14</v>
      </c>
      <c r="K2026"/>
      <c r="M2026" s="191">
        <f t="shared" si="87"/>
        <v>-1.9117139999999999E-3</v>
      </c>
      <c r="N2026" t="str">
        <f t="shared" si="88"/>
        <v>5</v>
      </c>
    </row>
    <row r="2027" spans="1:14">
      <c r="A2027" s="55" t="str">
        <f t="shared" si="89"/>
        <v>Y0BA5.5</v>
      </c>
      <c r="B2027" s="55">
        <v>5.5</v>
      </c>
      <c r="C2027" t="s">
        <v>2895</v>
      </c>
      <c r="D2027" t="s">
        <v>2895</v>
      </c>
      <c r="E2027" s="42">
        <v>44834</v>
      </c>
      <c r="F2027">
        <v>305101</v>
      </c>
      <c r="G2027" t="s">
        <v>2374</v>
      </c>
      <c r="H2027" s="191"/>
      <c r="J2027">
        <v>-17.3</v>
      </c>
      <c r="K2027"/>
      <c r="M2027" s="191">
        <f t="shared" si="87"/>
        <v>-1.7300000000000002E-6</v>
      </c>
      <c r="N2027" t="str">
        <f t="shared" si="88"/>
        <v>5</v>
      </c>
    </row>
    <row r="2028" spans="1:14">
      <c r="A2028" s="55" t="str">
        <f t="shared" si="89"/>
        <v>Y0BA5.5</v>
      </c>
      <c r="B2028" s="55">
        <v>5.5</v>
      </c>
      <c r="C2028" t="s">
        <v>2895</v>
      </c>
      <c r="D2028" t="s">
        <v>2895</v>
      </c>
      <c r="E2028" s="42">
        <v>44834</v>
      </c>
      <c r="F2028">
        <v>305144</v>
      </c>
      <c r="G2028" t="s">
        <v>2391</v>
      </c>
      <c r="H2028" s="191"/>
      <c r="J2028">
        <v>-102.55</v>
      </c>
      <c r="K2028"/>
      <c r="M2028" s="191">
        <f t="shared" si="87"/>
        <v>-1.0254999999999999E-5</v>
      </c>
      <c r="N2028" t="str">
        <f t="shared" si="88"/>
        <v>5</v>
      </c>
    </row>
    <row r="2029" spans="1:14">
      <c r="A2029" s="55" t="str">
        <f t="shared" si="89"/>
        <v>Y0BA5.5</v>
      </c>
      <c r="B2029" s="55">
        <v>5.5</v>
      </c>
      <c r="C2029" t="s">
        <v>2895</v>
      </c>
      <c r="D2029" t="s">
        <v>2895</v>
      </c>
      <c r="E2029" s="42">
        <v>44834</v>
      </c>
      <c r="F2029">
        <v>310115</v>
      </c>
      <c r="G2029" t="s">
        <v>2398</v>
      </c>
      <c r="H2029" s="191"/>
      <c r="J2029">
        <v>18399.12</v>
      </c>
      <c r="K2029"/>
      <c r="M2029" s="191">
        <f t="shared" ref="M2029:M2092" si="90">J2029/10000000</f>
        <v>1.839912E-3</v>
      </c>
      <c r="N2029" t="str">
        <f t="shared" si="88"/>
        <v>5</v>
      </c>
    </row>
    <row r="2030" spans="1:14">
      <c r="A2030" s="55" t="str">
        <f t="shared" si="89"/>
        <v>Y0BA0</v>
      </c>
      <c r="B2030" s="55">
        <v>0</v>
      </c>
      <c r="C2030" t="s">
        <v>2895</v>
      </c>
      <c r="D2030" t="s">
        <v>2895</v>
      </c>
      <c r="E2030" s="42">
        <v>44834</v>
      </c>
      <c r="F2030">
        <v>311501</v>
      </c>
      <c r="G2030" t="s">
        <v>2402</v>
      </c>
      <c r="H2030" s="191"/>
      <c r="J2030">
        <v>10968392</v>
      </c>
      <c r="K2030"/>
      <c r="M2030" s="191">
        <f t="shared" si="90"/>
        <v>1.0968392</v>
      </c>
      <c r="N2030" t="str">
        <f t="shared" ref="N2030:N2093" si="91">LEFT(B2030,1)</f>
        <v>0</v>
      </c>
    </row>
    <row r="2031" spans="1:14">
      <c r="A2031" s="55" t="str">
        <f t="shared" si="89"/>
        <v>Y0BA6.3</v>
      </c>
      <c r="B2031" s="55">
        <v>6.3</v>
      </c>
      <c r="C2031" t="s">
        <v>2895</v>
      </c>
      <c r="D2031" t="s">
        <v>2895</v>
      </c>
      <c r="E2031" s="42">
        <v>44834</v>
      </c>
      <c r="F2031">
        <v>401201</v>
      </c>
      <c r="G2031" t="s">
        <v>2419</v>
      </c>
      <c r="H2031" s="191"/>
      <c r="J2031">
        <v>207600.9</v>
      </c>
      <c r="K2031"/>
      <c r="M2031" s="191">
        <f t="shared" si="90"/>
        <v>2.0760089999999998E-2</v>
      </c>
      <c r="N2031" t="str">
        <f t="shared" si="91"/>
        <v>6</v>
      </c>
    </row>
    <row r="2032" spans="1:14">
      <c r="A2032" s="55" t="str">
        <f t="shared" si="89"/>
        <v>Y0BA0</v>
      </c>
      <c r="B2032" s="55">
        <v>0</v>
      </c>
      <c r="C2032" t="s">
        <v>2895</v>
      </c>
      <c r="D2032" t="s">
        <v>2895</v>
      </c>
      <c r="E2032" s="42">
        <v>44834</v>
      </c>
      <c r="F2032">
        <v>401237</v>
      </c>
      <c r="G2032" t="s">
        <v>2428</v>
      </c>
      <c r="H2032" s="191"/>
      <c r="J2032">
        <v>8386100.8200000003</v>
      </c>
      <c r="K2032"/>
      <c r="M2032" s="191">
        <f t="shared" si="90"/>
        <v>0.83861008199999998</v>
      </c>
      <c r="N2032" t="str">
        <f t="shared" si="91"/>
        <v>0</v>
      </c>
    </row>
    <row r="2033" spans="1:14">
      <c r="A2033" s="55" t="str">
        <f t="shared" si="89"/>
        <v>Y0BA6.3</v>
      </c>
      <c r="B2033" s="55">
        <v>6.3</v>
      </c>
      <c r="C2033" t="s">
        <v>2895</v>
      </c>
      <c r="D2033" t="s">
        <v>2895</v>
      </c>
      <c r="E2033" s="42">
        <v>44834</v>
      </c>
      <c r="F2033">
        <v>401301</v>
      </c>
      <c r="G2033" t="s">
        <v>2432</v>
      </c>
      <c r="H2033" s="191"/>
      <c r="J2033">
        <v>3264.97</v>
      </c>
      <c r="K2033"/>
      <c r="M2033" s="191">
        <f t="shared" si="90"/>
        <v>3.2649699999999997E-4</v>
      </c>
      <c r="N2033" t="str">
        <f t="shared" si="91"/>
        <v>6</v>
      </c>
    </row>
    <row r="2034" spans="1:14">
      <c r="A2034" s="55" t="str">
        <f t="shared" si="89"/>
        <v>Y0BA6.1</v>
      </c>
      <c r="B2034" s="55">
        <v>6.1</v>
      </c>
      <c r="C2034" t="s">
        <v>2895</v>
      </c>
      <c r="D2034" t="s">
        <v>2895</v>
      </c>
      <c r="E2034" s="42">
        <v>44834</v>
      </c>
      <c r="F2034">
        <v>401501</v>
      </c>
      <c r="G2034" t="s">
        <v>676</v>
      </c>
      <c r="H2034" s="191"/>
      <c r="J2034">
        <v>55859859.090000004</v>
      </c>
      <c r="K2034"/>
      <c r="M2034" s="191">
        <f t="shared" si="90"/>
        <v>5.5859859090000006</v>
      </c>
      <c r="N2034" t="str">
        <f t="shared" si="91"/>
        <v>6</v>
      </c>
    </row>
    <row r="2035" spans="1:14">
      <c r="A2035" s="55" t="str">
        <f t="shared" si="89"/>
        <v>Y0BA6.2a</v>
      </c>
      <c r="B2035" s="55" t="s">
        <v>4602</v>
      </c>
      <c r="C2035" t="s">
        <v>2895</v>
      </c>
      <c r="D2035" t="s">
        <v>2895</v>
      </c>
      <c r="E2035" s="42">
        <v>44834</v>
      </c>
      <c r="F2035">
        <v>401508</v>
      </c>
      <c r="G2035" t="s">
        <v>2554</v>
      </c>
      <c r="H2035" s="191"/>
      <c r="J2035">
        <v>1669962.91</v>
      </c>
      <c r="K2035"/>
      <c r="M2035" s="191">
        <f t="shared" si="90"/>
        <v>0.16699629099999999</v>
      </c>
      <c r="N2035" t="str">
        <f t="shared" si="91"/>
        <v>6</v>
      </c>
    </row>
    <row r="2036" spans="1:14">
      <c r="A2036" s="55" t="str">
        <f t="shared" si="89"/>
        <v>Y0BA6.1</v>
      </c>
      <c r="B2036" s="55">
        <v>6.1</v>
      </c>
      <c r="C2036" t="s">
        <v>2895</v>
      </c>
      <c r="D2036" t="s">
        <v>2895</v>
      </c>
      <c r="E2036" s="42">
        <v>44834</v>
      </c>
      <c r="F2036">
        <v>401509</v>
      </c>
      <c r="G2036" t="s">
        <v>2695</v>
      </c>
      <c r="H2036" s="191"/>
      <c r="J2036">
        <v>3395088.63</v>
      </c>
      <c r="K2036"/>
      <c r="M2036" s="191">
        <f t="shared" si="90"/>
        <v>0.33950886299999999</v>
      </c>
      <c r="N2036" t="str">
        <f t="shared" si="91"/>
        <v>6</v>
      </c>
    </row>
    <row r="2037" spans="1:14">
      <c r="A2037" s="55" t="str">
        <f t="shared" si="89"/>
        <v>Y0BA6.3</v>
      </c>
      <c r="B2037" s="55">
        <v>6.3</v>
      </c>
      <c r="C2037" t="s">
        <v>2895</v>
      </c>
      <c r="D2037" t="s">
        <v>2895</v>
      </c>
      <c r="E2037" s="42">
        <v>44834</v>
      </c>
      <c r="F2037">
        <v>401702</v>
      </c>
      <c r="G2037" t="s">
        <v>2686</v>
      </c>
      <c r="H2037" s="191"/>
      <c r="J2037">
        <v>-9473.36</v>
      </c>
      <c r="K2037"/>
      <c r="M2037" s="191">
        <f t="shared" si="90"/>
        <v>-9.4733600000000001E-4</v>
      </c>
      <c r="N2037" t="str">
        <f t="shared" si="91"/>
        <v>6</v>
      </c>
    </row>
    <row r="2038" spans="1:14">
      <c r="A2038" s="55" t="str">
        <f t="shared" si="89"/>
        <v>Y0BA6.3</v>
      </c>
      <c r="B2038" s="55">
        <v>6.3</v>
      </c>
      <c r="C2038" t="s">
        <v>2895</v>
      </c>
      <c r="D2038" t="s">
        <v>2895</v>
      </c>
      <c r="E2038" s="42">
        <v>44834</v>
      </c>
      <c r="F2038">
        <v>401703</v>
      </c>
      <c r="G2038" t="s">
        <v>2687</v>
      </c>
      <c r="H2038" s="191"/>
      <c r="J2038">
        <v>-9473.36</v>
      </c>
      <c r="K2038"/>
      <c r="M2038" s="191">
        <f t="shared" si="90"/>
        <v>-9.4733600000000001E-4</v>
      </c>
      <c r="N2038" t="str">
        <f t="shared" si="91"/>
        <v>6</v>
      </c>
    </row>
    <row r="2039" spans="1:14">
      <c r="A2039" s="55" t="str">
        <f t="shared" si="89"/>
        <v>Y0BA6.3</v>
      </c>
      <c r="B2039" s="55">
        <v>6.3</v>
      </c>
      <c r="C2039" t="s">
        <v>2895</v>
      </c>
      <c r="D2039" t="s">
        <v>2895</v>
      </c>
      <c r="E2039" s="42">
        <v>44834</v>
      </c>
      <c r="F2039">
        <v>401707</v>
      </c>
      <c r="G2039" t="s">
        <v>2680</v>
      </c>
      <c r="H2039" s="191"/>
      <c r="J2039">
        <v>0</v>
      </c>
      <c r="K2039"/>
      <c r="M2039" s="191">
        <f t="shared" si="90"/>
        <v>0</v>
      </c>
      <c r="N2039" t="str">
        <f t="shared" si="91"/>
        <v>6</v>
      </c>
    </row>
    <row r="2040" spans="1:14">
      <c r="A2040" s="55" t="str">
        <f t="shared" si="89"/>
        <v>Y0BA6.3</v>
      </c>
      <c r="B2040" s="55">
        <v>6.3</v>
      </c>
      <c r="C2040" t="s">
        <v>2895</v>
      </c>
      <c r="D2040" t="s">
        <v>2895</v>
      </c>
      <c r="E2040" s="42">
        <v>44834</v>
      </c>
      <c r="F2040">
        <v>401708</v>
      </c>
      <c r="G2040" t="s">
        <v>2681</v>
      </c>
      <c r="H2040" s="191"/>
      <c r="J2040">
        <v>0</v>
      </c>
      <c r="K2040"/>
      <c r="M2040" s="191">
        <f t="shared" si="90"/>
        <v>0</v>
      </c>
      <c r="N2040" t="str">
        <f t="shared" si="91"/>
        <v>6</v>
      </c>
    </row>
    <row r="2041" spans="1:14">
      <c r="A2041" s="55" t="str">
        <f t="shared" si="89"/>
        <v>Y0BA6.2</v>
      </c>
      <c r="B2041" s="55">
        <v>6.2</v>
      </c>
      <c r="C2041" t="s">
        <v>2895</v>
      </c>
      <c r="D2041" t="s">
        <v>2895</v>
      </c>
      <c r="E2041" s="42">
        <v>44834</v>
      </c>
      <c r="F2041">
        <v>402106</v>
      </c>
      <c r="G2041" t="s">
        <v>2437</v>
      </c>
      <c r="H2041" s="191"/>
      <c r="J2041">
        <v>23811.24</v>
      </c>
      <c r="K2041"/>
      <c r="M2041" s="191">
        <f t="shared" si="90"/>
        <v>2.3811240000000001E-3</v>
      </c>
      <c r="N2041" t="str">
        <f t="shared" si="91"/>
        <v>6</v>
      </c>
    </row>
    <row r="2042" spans="1:14">
      <c r="A2042" s="55" t="str">
        <f t="shared" si="89"/>
        <v>Y0BA6.3</v>
      </c>
      <c r="B2042" s="55">
        <v>6.3</v>
      </c>
      <c r="C2042" t="s">
        <v>2895</v>
      </c>
      <c r="D2042" t="s">
        <v>2895</v>
      </c>
      <c r="E2042" s="42">
        <v>44834</v>
      </c>
      <c r="F2042">
        <v>402113</v>
      </c>
      <c r="G2042" t="s">
        <v>2438</v>
      </c>
      <c r="H2042" s="191"/>
      <c r="J2042">
        <v>4127567.01</v>
      </c>
      <c r="K2042"/>
      <c r="M2042" s="191">
        <f t="shared" si="90"/>
        <v>0.412756701</v>
      </c>
      <c r="N2042" t="str">
        <f t="shared" si="91"/>
        <v>6</v>
      </c>
    </row>
    <row r="2043" spans="1:14">
      <c r="A2043" s="55" t="str">
        <f t="shared" si="89"/>
        <v>Y0BA6.3</v>
      </c>
      <c r="B2043" s="55">
        <v>6.3</v>
      </c>
      <c r="C2043" t="s">
        <v>2895</v>
      </c>
      <c r="D2043" t="s">
        <v>2895</v>
      </c>
      <c r="E2043" s="42">
        <v>44834</v>
      </c>
      <c r="F2043">
        <v>402125</v>
      </c>
      <c r="G2043" t="s">
        <v>2914</v>
      </c>
      <c r="H2043" s="191"/>
      <c r="J2043">
        <v>538858.04</v>
      </c>
      <c r="K2043"/>
      <c r="M2043" s="191">
        <f t="shared" si="90"/>
        <v>5.3885804000000002E-2</v>
      </c>
      <c r="N2043" t="str">
        <f t="shared" si="91"/>
        <v>6</v>
      </c>
    </row>
    <row r="2044" spans="1:14">
      <c r="A2044" s="55" t="str">
        <f t="shared" si="89"/>
        <v>Y0BA6.2a</v>
      </c>
      <c r="B2044" s="55" t="s">
        <v>4602</v>
      </c>
      <c r="C2044" t="s">
        <v>2895</v>
      </c>
      <c r="D2044" t="s">
        <v>2895</v>
      </c>
      <c r="E2044" s="42">
        <v>44834</v>
      </c>
      <c r="F2044">
        <v>402128</v>
      </c>
      <c r="G2044" t="s">
        <v>2440</v>
      </c>
      <c r="H2044" s="191"/>
      <c r="J2044">
        <v>52138641.670000002</v>
      </c>
      <c r="K2044"/>
      <c r="M2044" s="191">
        <f t="shared" si="90"/>
        <v>5.2138641670000005</v>
      </c>
      <c r="N2044" t="str">
        <f t="shared" si="91"/>
        <v>6</v>
      </c>
    </row>
    <row r="2045" spans="1:14">
      <c r="A2045" s="55" t="str">
        <f t="shared" si="89"/>
        <v>Y0BA6.3</v>
      </c>
      <c r="B2045" s="55">
        <v>6.3</v>
      </c>
      <c r="C2045" t="s">
        <v>2895</v>
      </c>
      <c r="D2045" t="s">
        <v>2895</v>
      </c>
      <c r="E2045" s="42">
        <v>44834</v>
      </c>
      <c r="F2045">
        <v>402132</v>
      </c>
      <c r="G2045" t="s">
        <v>2441</v>
      </c>
      <c r="H2045" s="191"/>
      <c r="J2045">
        <v>0</v>
      </c>
      <c r="K2045"/>
      <c r="M2045" s="191">
        <f t="shared" si="90"/>
        <v>0</v>
      </c>
      <c r="N2045" t="str">
        <f t="shared" si="91"/>
        <v>6</v>
      </c>
    </row>
    <row r="2046" spans="1:14">
      <c r="A2046" s="55" t="str">
        <f t="shared" si="89"/>
        <v>Y0BA6.3</v>
      </c>
      <c r="B2046" s="55">
        <v>6.3</v>
      </c>
      <c r="C2046" t="s">
        <v>2895</v>
      </c>
      <c r="D2046" t="s">
        <v>2895</v>
      </c>
      <c r="E2046" s="42">
        <v>44834</v>
      </c>
      <c r="F2046">
        <v>402233</v>
      </c>
      <c r="G2046" t="s">
        <v>2458</v>
      </c>
      <c r="H2046" s="191"/>
      <c r="J2046">
        <v>10355.33</v>
      </c>
      <c r="K2046"/>
      <c r="M2046" s="191">
        <f t="shared" si="90"/>
        <v>1.0355329999999999E-3</v>
      </c>
      <c r="N2046" t="str">
        <f t="shared" si="91"/>
        <v>6</v>
      </c>
    </row>
    <row r="2047" spans="1:14">
      <c r="A2047" s="55" t="str">
        <f t="shared" si="89"/>
        <v>Y0BA6.3</v>
      </c>
      <c r="B2047" s="55">
        <v>6.3</v>
      </c>
      <c r="C2047" t="s">
        <v>2895</v>
      </c>
      <c r="D2047" t="s">
        <v>2895</v>
      </c>
      <c r="E2047" s="42">
        <v>44834</v>
      </c>
      <c r="F2047">
        <v>402235</v>
      </c>
      <c r="G2047" t="s">
        <v>2459</v>
      </c>
      <c r="H2047" s="191"/>
      <c r="J2047">
        <v>6407.75</v>
      </c>
      <c r="K2047"/>
      <c r="M2047" s="191">
        <f t="shared" si="90"/>
        <v>6.40775E-4</v>
      </c>
      <c r="N2047" t="str">
        <f t="shared" si="91"/>
        <v>6</v>
      </c>
    </row>
    <row r="2048" spans="1:14">
      <c r="A2048" s="55" t="str">
        <f t="shared" si="89"/>
        <v>Y0BA6.1</v>
      </c>
      <c r="B2048" s="55">
        <v>6.1</v>
      </c>
      <c r="C2048" t="s">
        <v>2895</v>
      </c>
      <c r="D2048" t="s">
        <v>2895</v>
      </c>
      <c r="E2048" s="42">
        <v>44834</v>
      </c>
      <c r="F2048">
        <v>402257</v>
      </c>
      <c r="G2048" t="s">
        <v>2465</v>
      </c>
      <c r="H2048" s="191"/>
      <c r="J2048">
        <v>0</v>
      </c>
      <c r="K2048"/>
      <c r="M2048" s="191">
        <f t="shared" si="90"/>
        <v>0</v>
      </c>
      <c r="N2048" t="str">
        <f t="shared" si="91"/>
        <v>6</v>
      </c>
    </row>
    <row r="2049" spans="1:15">
      <c r="A2049" s="55" t="str">
        <f t="shared" ref="A2049:A2112" si="92">C2049&amp;B2049</f>
        <v>Y0BA0</v>
      </c>
      <c r="B2049" s="55">
        <v>0</v>
      </c>
      <c r="C2049" t="s">
        <v>2895</v>
      </c>
      <c r="D2049" t="s">
        <v>2895</v>
      </c>
      <c r="E2049" s="42">
        <v>44834</v>
      </c>
      <c r="F2049">
        <v>402328</v>
      </c>
      <c r="G2049" t="s">
        <v>2478</v>
      </c>
      <c r="H2049" s="191"/>
      <c r="J2049">
        <v>51653462.460000001</v>
      </c>
      <c r="K2049"/>
      <c r="M2049" s="191">
        <f t="shared" si="90"/>
        <v>5.1653462460000004</v>
      </c>
      <c r="N2049" t="str">
        <f t="shared" si="91"/>
        <v>0</v>
      </c>
    </row>
    <row r="2050" spans="1:15">
      <c r="A2050" s="55" t="str">
        <f t="shared" si="92"/>
        <v>Y0BA6.3</v>
      </c>
      <c r="B2050" s="55">
        <v>6.3</v>
      </c>
      <c r="C2050" t="s">
        <v>2895</v>
      </c>
      <c r="D2050" t="s">
        <v>2895</v>
      </c>
      <c r="E2050" s="42">
        <v>44834</v>
      </c>
      <c r="F2050">
        <v>402404</v>
      </c>
      <c r="G2050" t="s">
        <v>2492</v>
      </c>
      <c r="H2050" s="191"/>
      <c r="J2050">
        <v>22164.31</v>
      </c>
      <c r="K2050"/>
      <c r="M2050" s="191">
        <f t="shared" si="90"/>
        <v>2.216431E-3</v>
      </c>
      <c r="N2050" t="str">
        <f t="shared" si="91"/>
        <v>6</v>
      </c>
    </row>
    <row r="2051" spans="1:15">
      <c r="A2051" s="55" t="str">
        <f t="shared" si="92"/>
        <v>Y0BA5.3</v>
      </c>
      <c r="B2051" s="55">
        <v>5.3</v>
      </c>
      <c r="C2051" t="s">
        <v>2895</v>
      </c>
      <c r="D2051" t="s">
        <v>2895</v>
      </c>
      <c r="E2051" s="42">
        <v>44834</v>
      </c>
      <c r="F2051">
        <v>440101</v>
      </c>
      <c r="G2051" t="s">
        <v>2503</v>
      </c>
      <c r="H2051" s="191"/>
      <c r="J2051">
        <v>80886555.109999999</v>
      </c>
      <c r="K2051"/>
      <c r="M2051" s="191">
        <f t="shared" si="90"/>
        <v>8.0886555110000007</v>
      </c>
      <c r="N2051" t="str">
        <f t="shared" si="91"/>
        <v>5</v>
      </c>
      <c r="O2051" s="245"/>
    </row>
    <row r="2052" spans="1:15">
      <c r="A2052" s="55" t="str">
        <f t="shared" si="92"/>
        <v>Y0BA5.5</v>
      </c>
      <c r="B2052" s="55">
        <v>5.5</v>
      </c>
      <c r="C2052" t="s">
        <v>2895</v>
      </c>
      <c r="D2052" t="s">
        <v>2895</v>
      </c>
      <c r="E2052" s="42">
        <v>44834</v>
      </c>
      <c r="F2052">
        <v>440225</v>
      </c>
      <c r="G2052" t="s">
        <v>2515</v>
      </c>
      <c r="H2052" s="191"/>
      <c r="J2052">
        <v>-110296.07</v>
      </c>
      <c r="K2052"/>
      <c r="M2052" s="191">
        <f t="shared" si="90"/>
        <v>-1.1029607E-2</v>
      </c>
      <c r="N2052" t="str">
        <f t="shared" si="91"/>
        <v>5</v>
      </c>
    </row>
    <row r="2053" spans="1:15">
      <c r="A2053" s="55" t="str">
        <f t="shared" si="92"/>
        <v>Y0BA6.3</v>
      </c>
      <c r="B2053" s="55">
        <v>6.3</v>
      </c>
      <c r="C2053" t="s">
        <v>2895</v>
      </c>
      <c r="D2053" t="s">
        <v>2895</v>
      </c>
      <c r="E2053" s="42">
        <v>44834</v>
      </c>
      <c r="F2053">
        <v>440325</v>
      </c>
      <c r="G2053" t="s">
        <v>2517</v>
      </c>
      <c r="H2053" s="191"/>
      <c r="J2053">
        <v>0</v>
      </c>
      <c r="K2053"/>
      <c r="M2053" s="191">
        <f t="shared" si="90"/>
        <v>0</v>
      </c>
      <c r="N2053" t="str">
        <f t="shared" si="91"/>
        <v>6</v>
      </c>
    </row>
    <row r="2054" spans="1:15">
      <c r="A2054" s="55" t="str">
        <f t="shared" si="92"/>
        <v>Y0BA6.3</v>
      </c>
      <c r="B2054" s="55">
        <v>6.3</v>
      </c>
      <c r="C2054" t="s">
        <v>2895</v>
      </c>
      <c r="D2054" t="s">
        <v>2895</v>
      </c>
      <c r="E2054" s="42">
        <v>44834</v>
      </c>
      <c r="F2054">
        <v>440341</v>
      </c>
      <c r="G2054" t="s">
        <v>2682</v>
      </c>
      <c r="H2054" s="191"/>
      <c r="J2054">
        <v>5342411.63</v>
      </c>
      <c r="K2054"/>
      <c r="M2054" s="191">
        <f t="shared" si="90"/>
        <v>0.53424116300000002</v>
      </c>
      <c r="N2054" t="str">
        <f t="shared" si="91"/>
        <v>6</v>
      </c>
    </row>
    <row r="2055" spans="1:15">
      <c r="A2055" s="55" t="str">
        <f t="shared" si="92"/>
        <v>Y0BA6.3</v>
      </c>
      <c r="B2055" s="55">
        <v>6.3</v>
      </c>
      <c r="C2055" t="s">
        <v>2895</v>
      </c>
      <c r="D2055" t="s">
        <v>2895</v>
      </c>
      <c r="E2055" s="42">
        <v>44834</v>
      </c>
      <c r="F2055">
        <v>440342</v>
      </c>
      <c r="G2055" t="s">
        <v>2683</v>
      </c>
      <c r="H2055" s="191"/>
      <c r="J2055">
        <v>5342411.63</v>
      </c>
      <c r="K2055"/>
      <c r="M2055" s="191">
        <f t="shared" si="90"/>
        <v>0.53424116300000002</v>
      </c>
      <c r="N2055" t="str">
        <f t="shared" si="91"/>
        <v>6</v>
      </c>
    </row>
    <row r="2056" spans="1:15">
      <c r="A2056" s="55" t="str">
        <f t="shared" si="92"/>
        <v>Y0BA6.3</v>
      </c>
      <c r="B2056" s="55">
        <v>6.3</v>
      </c>
      <c r="C2056" t="s">
        <v>2895</v>
      </c>
      <c r="D2056" t="s">
        <v>2895</v>
      </c>
      <c r="E2056" s="42">
        <v>44834</v>
      </c>
      <c r="F2056">
        <v>440416</v>
      </c>
      <c r="G2056" t="s">
        <v>664</v>
      </c>
      <c r="H2056" s="191"/>
      <c r="J2056">
        <v>1850147.61</v>
      </c>
      <c r="K2056"/>
      <c r="M2056" s="191">
        <f t="shared" si="90"/>
        <v>0.185014761</v>
      </c>
      <c r="N2056" t="str">
        <f t="shared" si="91"/>
        <v>6</v>
      </c>
    </row>
    <row r="2057" spans="1:15">
      <c r="A2057" s="55" t="str">
        <f t="shared" si="92"/>
        <v>Y0BA6.3</v>
      </c>
      <c r="B2057" s="55">
        <v>6.3</v>
      </c>
      <c r="C2057" t="s">
        <v>2895</v>
      </c>
      <c r="D2057" t="s">
        <v>2895</v>
      </c>
      <c r="E2057" s="42">
        <v>44834</v>
      </c>
      <c r="F2057">
        <v>440485</v>
      </c>
      <c r="G2057" t="s">
        <v>2517</v>
      </c>
      <c r="H2057" s="191"/>
      <c r="J2057">
        <v>0</v>
      </c>
      <c r="K2057"/>
      <c r="M2057" s="191">
        <f t="shared" si="90"/>
        <v>0</v>
      </c>
      <c r="N2057" t="str">
        <f t="shared" si="91"/>
        <v>6</v>
      </c>
    </row>
    <row r="2058" spans="1:15">
      <c r="A2058" s="55" t="str">
        <f t="shared" si="92"/>
        <v>Y0BA6.3</v>
      </c>
      <c r="B2058" s="55">
        <v>6.3</v>
      </c>
      <c r="C2058" t="s">
        <v>2895</v>
      </c>
      <c r="D2058" t="s">
        <v>2895</v>
      </c>
      <c r="E2058" s="42">
        <v>44834</v>
      </c>
      <c r="F2058">
        <v>440509</v>
      </c>
      <c r="G2058" t="s">
        <v>2524</v>
      </c>
      <c r="H2058" s="191"/>
      <c r="J2058">
        <v>1358035.48</v>
      </c>
      <c r="K2058"/>
      <c r="M2058" s="191">
        <f t="shared" si="90"/>
        <v>0.135803548</v>
      </c>
      <c r="N2058" t="str">
        <f t="shared" si="91"/>
        <v>6</v>
      </c>
    </row>
    <row r="2059" spans="1:15">
      <c r="A2059" s="55" t="str">
        <f t="shared" si="92"/>
        <v>Y0BB0</v>
      </c>
      <c r="B2059" s="55">
        <v>0</v>
      </c>
      <c r="C2059" t="s">
        <v>2896</v>
      </c>
      <c r="D2059" t="s">
        <v>2896</v>
      </c>
      <c r="E2059" s="42">
        <v>44834</v>
      </c>
      <c r="F2059">
        <v>101101</v>
      </c>
      <c r="G2059" t="s">
        <v>2004</v>
      </c>
      <c r="H2059" s="191"/>
      <c r="J2059">
        <v>41761424556.239998</v>
      </c>
      <c r="K2059"/>
      <c r="M2059" s="191">
        <f t="shared" si="90"/>
        <v>4176.1424556239999</v>
      </c>
      <c r="N2059" t="str">
        <f t="shared" si="91"/>
        <v>0</v>
      </c>
    </row>
    <row r="2060" spans="1:15">
      <c r="A2060" s="55" t="str">
        <f t="shared" si="92"/>
        <v>Y0BB0</v>
      </c>
      <c r="B2060" s="55">
        <v>0</v>
      </c>
      <c r="C2060" t="s">
        <v>2896</v>
      </c>
      <c r="D2060" t="s">
        <v>2896</v>
      </c>
      <c r="E2060" s="42">
        <v>44834</v>
      </c>
      <c r="F2060">
        <v>102104</v>
      </c>
      <c r="G2060" t="s">
        <v>2007</v>
      </c>
      <c r="H2060" s="191"/>
      <c r="J2060">
        <v>3793123822.8899999</v>
      </c>
      <c r="K2060"/>
      <c r="M2060" s="191">
        <f t="shared" si="90"/>
        <v>379.31238228899997</v>
      </c>
      <c r="N2060" t="str">
        <f t="shared" si="91"/>
        <v>0</v>
      </c>
    </row>
    <row r="2061" spans="1:15">
      <c r="A2061" s="55" t="str">
        <f t="shared" si="92"/>
        <v>Y0BB0</v>
      </c>
      <c r="B2061" s="55">
        <v>0</v>
      </c>
      <c r="C2061" t="s">
        <v>2896</v>
      </c>
      <c r="D2061" t="s">
        <v>2896</v>
      </c>
      <c r="E2061" s="42">
        <v>44834</v>
      </c>
      <c r="F2061">
        <v>106103</v>
      </c>
      <c r="G2061" t="s">
        <v>2783</v>
      </c>
      <c r="H2061" s="191"/>
      <c r="J2061">
        <v>28913103.789999999</v>
      </c>
      <c r="K2061"/>
      <c r="M2061" s="191">
        <f t="shared" si="90"/>
        <v>2.8913103790000001</v>
      </c>
      <c r="N2061" t="str">
        <f t="shared" si="91"/>
        <v>0</v>
      </c>
    </row>
    <row r="2062" spans="1:15">
      <c r="A2062" s="55" t="str">
        <f t="shared" si="92"/>
        <v>Y0BB0</v>
      </c>
      <c r="B2062" s="55">
        <v>0</v>
      </c>
      <c r="C2062" t="s">
        <v>2896</v>
      </c>
      <c r="D2062" t="s">
        <v>2896</v>
      </c>
      <c r="E2062" s="42">
        <v>44834</v>
      </c>
      <c r="F2062">
        <v>106106</v>
      </c>
      <c r="G2062" t="s">
        <v>2784</v>
      </c>
      <c r="H2062" s="191"/>
      <c r="J2062">
        <v>1404082.5</v>
      </c>
      <c r="K2062"/>
      <c r="M2062" s="191">
        <f t="shared" si="90"/>
        <v>0.14040825000000001</v>
      </c>
      <c r="N2062" t="str">
        <f t="shared" si="91"/>
        <v>0</v>
      </c>
    </row>
    <row r="2063" spans="1:15">
      <c r="A2063" s="55" t="str">
        <f t="shared" si="92"/>
        <v>Y0BB0</v>
      </c>
      <c r="B2063" s="55">
        <v>0</v>
      </c>
      <c r="C2063" t="s">
        <v>2896</v>
      </c>
      <c r="D2063" t="s">
        <v>2896</v>
      </c>
      <c r="E2063" s="42">
        <v>44834</v>
      </c>
      <c r="F2063">
        <v>107106</v>
      </c>
      <c r="G2063" t="s">
        <v>2753</v>
      </c>
      <c r="H2063" s="191"/>
      <c r="J2063">
        <v>-0.04</v>
      </c>
      <c r="K2063"/>
      <c r="M2063" s="191">
        <f t="shared" si="90"/>
        <v>-4.0000000000000002E-9</v>
      </c>
      <c r="N2063" t="str">
        <f t="shared" si="91"/>
        <v>0</v>
      </c>
    </row>
    <row r="2064" spans="1:15">
      <c r="A2064" s="55" t="str">
        <f t="shared" si="92"/>
        <v>Y0BB0</v>
      </c>
      <c r="B2064" s="55">
        <v>0</v>
      </c>
      <c r="C2064" t="s">
        <v>2896</v>
      </c>
      <c r="D2064" t="s">
        <v>2896</v>
      </c>
      <c r="E2064" s="42">
        <v>44834</v>
      </c>
      <c r="F2064">
        <v>107111</v>
      </c>
      <c r="G2064" t="s">
        <v>2016</v>
      </c>
      <c r="H2064" s="191"/>
      <c r="J2064">
        <v>55803300.399999999</v>
      </c>
      <c r="K2064"/>
      <c r="M2064" s="191">
        <f t="shared" si="90"/>
        <v>5.5803300399999998</v>
      </c>
      <c r="N2064" t="str">
        <f t="shared" si="91"/>
        <v>0</v>
      </c>
    </row>
    <row r="2065" spans="1:14">
      <c r="A2065" s="55" t="str">
        <f t="shared" si="92"/>
        <v>Y0BB0</v>
      </c>
      <c r="B2065" s="55">
        <v>0</v>
      </c>
      <c r="C2065" t="s">
        <v>2896</v>
      </c>
      <c r="D2065" t="s">
        <v>2896</v>
      </c>
      <c r="E2065" s="42">
        <v>44834</v>
      </c>
      <c r="F2065">
        <v>111126</v>
      </c>
      <c r="G2065" t="s">
        <v>2022</v>
      </c>
      <c r="H2065" s="191"/>
      <c r="J2065">
        <v>615963.56000000006</v>
      </c>
      <c r="K2065"/>
      <c r="M2065" s="191">
        <f t="shared" si="90"/>
        <v>6.1596356000000005E-2</v>
      </c>
      <c r="N2065" t="str">
        <f t="shared" si="91"/>
        <v>0</v>
      </c>
    </row>
    <row r="2066" spans="1:14">
      <c r="A2066" s="55" t="str">
        <f t="shared" si="92"/>
        <v>Y0BB0</v>
      </c>
      <c r="B2066" s="55">
        <v>0</v>
      </c>
      <c r="C2066" t="s">
        <v>2896</v>
      </c>
      <c r="D2066" t="s">
        <v>2896</v>
      </c>
      <c r="E2066" s="42">
        <v>44834</v>
      </c>
      <c r="F2066">
        <v>111181</v>
      </c>
      <c r="G2066" t="s">
        <v>2028</v>
      </c>
      <c r="H2066" s="191"/>
      <c r="J2066">
        <v>5297966.83</v>
      </c>
      <c r="K2066"/>
      <c r="M2066" s="191">
        <f t="shared" si="90"/>
        <v>0.52979668300000005</v>
      </c>
      <c r="N2066" t="str">
        <f t="shared" si="91"/>
        <v>0</v>
      </c>
    </row>
    <row r="2067" spans="1:14">
      <c r="A2067" s="55" t="str">
        <f t="shared" si="92"/>
        <v>Y0BB0</v>
      </c>
      <c r="B2067" s="55">
        <v>0</v>
      </c>
      <c r="C2067" t="s">
        <v>2896</v>
      </c>
      <c r="D2067" t="s">
        <v>2896</v>
      </c>
      <c r="E2067" s="42">
        <v>44834</v>
      </c>
      <c r="F2067">
        <v>111182</v>
      </c>
      <c r="G2067" t="s">
        <v>2029</v>
      </c>
      <c r="H2067" s="191"/>
      <c r="J2067">
        <v>1702957.07</v>
      </c>
      <c r="K2067"/>
      <c r="M2067" s="191">
        <f t="shared" si="90"/>
        <v>0.17029570700000002</v>
      </c>
      <c r="N2067" t="str">
        <f t="shared" si="91"/>
        <v>0</v>
      </c>
    </row>
    <row r="2068" spans="1:14">
      <c r="A2068" s="55" t="str">
        <f t="shared" si="92"/>
        <v>Y0BB0</v>
      </c>
      <c r="B2068" s="55">
        <v>0</v>
      </c>
      <c r="C2068" t="s">
        <v>2896</v>
      </c>
      <c r="D2068" t="s">
        <v>2896</v>
      </c>
      <c r="E2068" s="42">
        <v>44834</v>
      </c>
      <c r="F2068">
        <v>111183</v>
      </c>
      <c r="G2068" t="s">
        <v>2030</v>
      </c>
      <c r="H2068" s="191"/>
      <c r="J2068">
        <v>1585546.24</v>
      </c>
      <c r="K2068"/>
      <c r="M2068" s="191">
        <f t="shared" si="90"/>
        <v>0.15855462400000001</v>
      </c>
      <c r="N2068" t="str">
        <f t="shared" si="91"/>
        <v>0</v>
      </c>
    </row>
    <row r="2069" spans="1:14">
      <c r="A2069" s="55" t="str">
        <f t="shared" si="92"/>
        <v>Y0BB0</v>
      </c>
      <c r="B2069" s="55">
        <v>0</v>
      </c>
      <c r="C2069" t="s">
        <v>2896</v>
      </c>
      <c r="D2069" t="s">
        <v>2896</v>
      </c>
      <c r="E2069" s="42">
        <v>44834</v>
      </c>
      <c r="F2069">
        <v>111184</v>
      </c>
      <c r="G2069" t="s">
        <v>2031</v>
      </c>
      <c r="H2069" s="191"/>
      <c r="J2069">
        <v>3116189.16</v>
      </c>
      <c r="K2069"/>
      <c r="M2069" s="191">
        <f t="shared" si="90"/>
        <v>0.31161891600000002</v>
      </c>
      <c r="N2069" t="str">
        <f t="shared" si="91"/>
        <v>0</v>
      </c>
    </row>
    <row r="2070" spans="1:14">
      <c r="A2070" s="55" t="str">
        <f t="shared" si="92"/>
        <v>Y0BB0</v>
      </c>
      <c r="B2070" s="55">
        <v>0</v>
      </c>
      <c r="C2070" t="s">
        <v>2896</v>
      </c>
      <c r="D2070" t="s">
        <v>2896</v>
      </c>
      <c r="E2070" s="42">
        <v>44834</v>
      </c>
      <c r="F2070">
        <v>111220</v>
      </c>
      <c r="G2070" t="s">
        <v>2655</v>
      </c>
      <c r="H2070" s="191"/>
      <c r="J2070">
        <v>90068624.030000001</v>
      </c>
      <c r="K2070"/>
      <c r="M2070" s="191">
        <f t="shared" si="90"/>
        <v>9.0068624029999995</v>
      </c>
      <c r="N2070" t="str">
        <f t="shared" si="91"/>
        <v>0</v>
      </c>
    </row>
    <row r="2071" spans="1:14">
      <c r="A2071" s="55" t="str">
        <f t="shared" si="92"/>
        <v>Y0BB0</v>
      </c>
      <c r="B2071" s="55">
        <v>0</v>
      </c>
      <c r="C2071" t="s">
        <v>2896</v>
      </c>
      <c r="D2071" t="s">
        <v>2896</v>
      </c>
      <c r="E2071" s="42">
        <v>44834</v>
      </c>
      <c r="F2071">
        <v>111221</v>
      </c>
      <c r="G2071" t="s">
        <v>2656</v>
      </c>
      <c r="H2071" s="191"/>
      <c r="J2071">
        <v>-90068624.030000001</v>
      </c>
      <c r="K2071"/>
      <c r="M2071" s="191">
        <f t="shared" si="90"/>
        <v>-9.0068624029999995</v>
      </c>
      <c r="N2071" t="str">
        <f t="shared" si="91"/>
        <v>0</v>
      </c>
    </row>
    <row r="2072" spans="1:14">
      <c r="A2072" s="55" t="str">
        <f t="shared" si="92"/>
        <v>Y0BB0</v>
      </c>
      <c r="B2072" s="55">
        <v>0</v>
      </c>
      <c r="C2072" t="s">
        <v>2896</v>
      </c>
      <c r="D2072" t="s">
        <v>2896</v>
      </c>
      <c r="E2072" s="42">
        <v>44834</v>
      </c>
      <c r="F2072">
        <v>141017</v>
      </c>
      <c r="G2072" t="s">
        <v>2035</v>
      </c>
      <c r="H2072" s="191"/>
      <c r="J2072">
        <v>-1000</v>
      </c>
      <c r="K2072"/>
      <c r="M2072" s="191">
        <f t="shared" si="90"/>
        <v>-1E-4</v>
      </c>
      <c r="N2072" t="str">
        <f t="shared" si="91"/>
        <v>0</v>
      </c>
    </row>
    <row r="2073" spans="1:14">
      <c r="A2073" s="55" t="str">
        <f t="shared" si="92"/>
        <v>Y0BB0</v>
      </c>
      <c r="B2073" s="55">
        <v>0</v>
      </c>
      <c r="C2073" t="s">
        <v>2896</v>
      </c>
      <c r="D2073" t="s">
        <v>2896</v>
      </c>
      <c r="E2073" s="42">
        <v>44834</v>
      </c>
      <c r="F2073">
        <v>141280</v>
      </c>
      <c r="G2073" t="s">
        <v>2036</v>
      </c>
      <c r="H2073" s="191"/>
      <c r="J2073">
        <v>9044602.7300000004</v>
      </c>
      <c r="K2073"/>
      <c r="M2073" s="191">
        <f t="shared" si="90"/>
        <v>0.90446027300000009</v>
      </c>
      <c r="N2073" t="str">
        <f t="shared" si="91"/>
        <v>0</v>
      </c>
    </row>
    <row r="2074" spans="1:14">
      <c r="A2074" s="55" t="str">
        <f t="shared" si="92"/>
        <v>Y0BB0</v>
      </c>
      <c r="B2074" s="55">
        <v>0</v>
      </c>
      <c r="C2074" t="s">
        <v>2896</v>
      </c>
      <c r="D2074" t="s">
        <v>2896</v>
      </c>
      <c r="E2074" s="42">
        <v>44834</v>
      </c>
      <c r="F2074">
        <v>141366</v>
      </c>
      <c r="G2074" t="s">
        <v>2857</v>
      </c>
      <c r="H2074" s="191"/>
      <c r="J2074">
        <v>5756.2</v>
      </c>
      <c r="K2074"/>
      <c r="M2074" s="191">
        <f t="shared" si="90"/>
        <v>5.7561999999999999E-4</v>
      </c>
      <c r="N2074" t="str">
        <f t="shared" si="91"/>
        <v>0</v>
      </c>
    </row>
    <row r="2075" spans="1:14">
      <c r="A2075" s="55" t="str">
        <f t="shared" si="92"/>
        <v>Y0BB0</v>
      </c>
      <c r="B2075" s="55">
        <v>0</v>
      </c>
      <c r="C2075" t="s">
        <v>2896</v>
      </c>
      <c r="D2075" t="s">
        <v>2896</v>
      </c>
      <c r="E2075" s="42">
        <v>44834</v>
      </c>
      <c r="F2075">
        <v>141379</v>
      </c>
      <c r="G2075" t="s">
        <v>2961</v>
      </c>
      <c r="H2075" s="191"/>
      <c r="J2075">
        <v>-611311</v>
      </c>
      <c r="K2075"/>
      <c r="M2075" s="191">
        <f t="shared" si="90"/>
        <v>-6.1131100000000001E-2</v>
      </c>
      <c r="N2075" t="str">
        <f t="shared" si="91"/>
        <v>0</v>
      </c>
    </row>
    <row r="2076" spans="1:14">
      <c r="A2076" s="55" t="str">
        <f t="shared" si="92"/>
        <v>Y0BB0</v>
      </c>
      <c r="B2076" s="55">
        <v>0</v>
      </c>
      <c r="C2076" t="s">
        <v>2896</v>
      </c>
      <c r="D2076" t="s">
        <v>2896</v>
      </c>
      <c r="E2076" s="42">
        <v>44834</v>
      </c>
      <c r="F2076">
        <v>141382</v>
      </c>
      <c r="G2076" t="s">
        <v>2052</v>
      </c>
      <c r="H2076" s="191"/>
      <c r="J2076">
        <v>0.02</v>
      </c>
      <c r="K2076"/>
      <c r="M2076" s="191">
        <f t="shared" si="90"/>
        <v>2.0000000000000001E-9</v>
      </c>
      <c r="N2076" t="str">
        <f t="shared" si="91"/>
        <v>0</v>
      </c>
    </row>
    <row r="2077" spans="1:14">
      <c r="A2077" s="55" t="str">
        <f t="shared" si="92"/>
        <v>Y0BB0</v>
      </c>
      <c r="B2077" s="55">
        <v>0</v>
      </c>
      <c r="C2077" t="s">
        <v>2896</v>
      </c>
      <c r="D2077" t="s">
        <v>2896</v>
      </c>
      <c r="E2077" s="42">
        <v>44834</v>
      </c>
      <c r="F2077">
        <v>141398</v>
      </c>
      <c r="G2077" t="s">
        <v>2911</v>
      </c>
      <c r="H2077" s="191"/>
      <c r="J2077">
        <v>0.23</v>
      </c>
      <c r="K2077"/>
      <c r="M2077" s="191">
        <f t="shared" si="90"/>
        <v>2.3000000000000001E-8</v>
      </c>
      <c r="N2077" t="str">
        <f t="shared" si="91"/>
        <v>0</v>
      </c>
    </row>
    <row r="2078" spans="1:14">
      <c r="A2078" s="55" t="str">
        <f t="shared" si="92"/>
        <v>Y0BB0</v>
      </c>
      <c r="B2078" s="55">
        <v>0</v>
      </c>
      <c r="C2078" t="s">
        <v>2896</v>
      </c>
      <c r="D2078" t="s">
        <v>2896</v>
      </c>
      <c r="E2078" s="42">
        <v>44834</v>
      </c>
      <c r="F2078">
        <v>141399</v>
      </c>
      <c r="G2078" t="s">
        <v>2912</v>
      </c>
      <c r="H2078" s="191"/>
      <c r="J2078">
        <v>-6500</v>
      </c>
      <c r="K2078"/>
      <c r="M2078" s="191">
        <f t="shared" si="90"/>
        <v>-6.4999999999999997E-4</v>
      </c>
      <c r="N2078" t="str">
        <f t="shared" si="91"/>
        <v>0</v>
      </c>
    </row>
    <row r="2079" spans="1:14">
      <c r="A2079" s="55" t="str">
        <f t="shared" si="92"/>
        <v>Y0BB0</v>
      </c>
      <c r="B2079" s="55">
        <v>0</v>
      </c>
      <c r="C2079" t="s">
        <v>2896</v>
      </c>
      <c r="D2079" t="s">
        <v>2896</v>
      </c>
      <c r="E2079" s="42">
        <v>44834</v>
      </c>
      <c r="F2079">
        <v>141524</v>
      </c>
      <c r="G2079" t="s">
        <v>2061</v>
      </c>
      <c r="H2079" s="191"/>
      <c r="J2079">
        <v>-204500</v>
      </c>
      <c r="K2079"/>
      <c r="M2079" s="191">
        <f t="shared" si="90"/>
        <v>-2.0449999999999999E-2</v>
      </c>
      <c r="N2079" t="str">
        <f t="shared" si="91"/>
        <v>0</v>
      </c>
    </row>
    <row r="2080" spans="1:14">
      <c r="A2080" s="55" t="str">
        <f t="shared" si="92"/>
        <v>Y0BB0</v>
      </c>
      <c r="B2080" s="55">
        <v>0</v>
      </c>
      <c r="C2080" t="s">
        <v>2896</v>
      </c>
      <c r="D2080" t="s">
        <v>2896</v>
      </c>
      <c r="E2080" s="42">
        <v>44834</v>
      </c>
      <c r="F2080">
        <v>141647</v>
      </c>
      <c r="G2080" t="s">
        <v>2073</v>
      </c>
      <c r="H2080" s="191"/>
      <c r="J2080">
        <v>-228000</v>
      </c>
      <c r="K2080"/>
      <c r="M2080" s="191">
        <f t="shared" si="90"/>
        <v>-2.2800000000000001E-2</v>
      </c>
      <c r="N2080" t="str">
        <f t="shared" si="91"/>
        <v>0</v>
      </c>
    </row>
    <row r="2081" spans="1:14">
      <c r="A2081" s="55" t="str">
        <f t="shared" si="92"/>
        <v>Y0BB0</v>
      </c>
      <c r="B2081" s="55">
        <v>0</v>
      </c>
      <c r="C2081" t="s">
        <v>2896</v>
      </c>
      <c r="D2081" t="s">
        <v>2896</v>
      </c>
      <c r="E2081" s="42">
        <v>44834</v>
      </c>
      <c r="F2081">
        <v>141653</v>
      </c>
      <c r="G2081" t="s">
        <v>2074</v>
      </c>
      <c r="H2081" s="191"/>
      <c r="J2081">
        <v>0</v>
      </c>
      <c r="K2081"/>
      <c r="M2081" s="191">
        <f t="shared" si="90"/>
        <v>0</v>
      </c>
      <c r="N2081" t="str">
        <f t="shared" si="91"/>
        <v>0</v>
      </c>
    </row>
    <row r="2082" spans="1:14">
      <c r="A2082" s="55" t="str">
        <f t="shared" si="92"/>
        <v>Y0BB0</v>
      </c>
      <c r="B2082" s="55">
        <v>0</v>
      </c>
      <c r="C2082" t="s">
        <v>2896</v>
      </c>
      <c r="D2082" t="s">
        <v>2896</v>
      </c>
      <c r="E2082" s="42">
        <v>44834</v>
      </c>
      <c r="F2082">
        <v>141679</v>
      </c>
      <c r="G2082" t="s">
        <v>2075</v>
      </c>
      <c r="H2082" s="191"/>
      <c r="J2082">
        <v>-10000</v>
      </c>
      <c r="K2082"/>
      <c r="M2082" s="191">
        <f t="shared" si="90"/>
        <v>-1E-3</v>
      </c>
      <c r="N2082" t="str">
        <f t="shared" si="91"/>
        <v>0</v>
      </c>
    </row>
    <row r="2083" spans="1:14">
      <c r="A2083" s="55" t="str">
        <f t="shared" si="92"/>
        <v>Y0BB0</v>
      </c>
      <c r="B2083" s="55">
        <v>0</v>
      </c>
      <c r="C2083" t="s">
        <v>2896</v>
      </c>
      <c r="D2083" t="s">
        <v>2896</v>
      </c>
      <c r="E2083" s="42">
        <v>44834</v>
      </c>
      <c r="F2083">
        <v>141724</v>
      </c>
      <c r="G2083" t="s">
        <v>2076</v>
      </c>
      <c r="H2083" s="191"/>
      <c r="J2083">
        <v>-296500</v>
      </c>
      <c r="K2083"/>
      <c r="M2083" s="191">
        <f t="shared" si="90"/>
        <v>-2.9649999999999999E-2</v>
      </c>
      <c r="N2083" t="str">
        <f t="shared" si="91"/>
        <v>0</v>
      </c>
    </row>
    <row r="2084" spans="1:14">
      <c r="A2084" s="55" t="str">
        <f t="shared" si="92"/>
        <v>Y0BB0</v>
      </c>
      <c r="B2084" s="55">
        <v>0</v>
      </c>
      <c r="C2084" t="s">
        <v>2896</v>
      </c>
      <c r="D2084" t="s">
        <v>2896</v>
      </c>
      <c r="E2084" s="42">
        <v>44834</v>
      </c>
      <c r="F2084">
        <v>141744</v>
      </c>
      <c r="G2084" t="s">
        <v>2087</v>
      </c>
      <c r="H2084" s="191"/>
      <c r="J2084">
        <v>0</v>
      </c>
      <c r="K2084"/>
      <c r="M2084" s="191">
        <f t="shared" si="90"/>
        <v>0</v>
      </c>
      <c r="N2084" t="str">
        <f t="shared" si="91"/>
        <v>0</v>
      </c>
    </row>
    <row r="2085" spans="1:14">
      <c r="A2085" s="55" t="str">
        <f t="shared" si="92"/>
        <v>Y0BB0</v>
      </c>
      <c r="B2085" s="55">
        <v>0</v>
      </c>
      <c r="C2085" t="s">
        <v>2896</v>
      </c>
      <c r="D2085" t="s">
        <v>2896</v>
      </c>
      <c r="E2085" s="42">
        <v>44834</v>
      </c>
      <c r="F2085">
        <v>141755</v>
      </c>
      <c r="G2085" t="s">
        <v>2097</v>
      </c>
      <c r="H2085" s="191"/>
      <c r="J2085">
        <v>0</v>
      </c>
      <c r="K2085"/>
      <c r="M2085" s="191">
        <f t="shared" si="90"/>
        <v>0</v>
      </c>
      <c r="N2085" t="str">
        <f t="shared" si="91"/>
        <v>0</v>
      </c>
    </row>
    <row r="2086" spans="1:14">
      <c r="A2086" s="55" t="str">
        <f t="shared" si="92"/>
        <v>Y0BB0</v>
      </c>
      <c r="B2086" s="55">
        <v>0</v>
      </c>
      <c r="C2086" t="s">
        <v>2896</v>
      </c>
      <c r="D2086" t="s">
        <v>2896</v>
      </c>
      <c r="E2086" s="42">
        <v>44834</v>
      </c>
      <c r="F2086">
        <v>141769</v>
      </c>
      <c r="G2086" t="s">
        <v>2105</v>
      </c>
      <c r="H2086" s="191"/>
      <c r="J2086">
        <v>0</v>
      </c>
      <c r="K2086"/>
      <c r="M2086" s="191">
        <f t="shared" si="90"/>
        <v>0</v>
      </c>
      <c r="N2086" t="str">
        <f t="shared" si="91"/>
        <v>0</v>
      </c>
    </row>
    <row r="2087" spans="1:14">
      <c r="A2087" s="55" t="str">
        <f t="shared" si="92"/>
        <v>Y0BB0</v>
      </c>
      <c r="B2087" s="55">
        <v>0</v>
      </c>
      <c r="C2087" t="s">
        <v>2896</v>
      </c>
      <c r="D2087" t="s">
        <v>2896</v>
      </c>
      <c r="E2087" s="42">
        <v>44834</v>
      </c>
      <c r="F2087">
        <v>141779</v>
      </c>
      <c r="G2087" t="s">
        <v>2114</v>
      </c>
      <c r="H2087" s="191"/>
      <c r="J2087">
        <v>-89000</v>
      </c>
      <c r="K2087"/>
      <c r="M2087" s="191">
        <f t="shared" si="90"/>
        <v>-8.8999999999999999E-3</v>
      </c>
      <c r="N2087" t="str">
        <f t="shared" si="91"/>
        <v>0</v>
      </c>
    </row>
    <row r="2088" spans="1:14">
      <c r="A2088" s="55" t="str">
        <f t="shared" si="92"/>
        <v>Y0BB0</v>
      </c>
      <c r="B2088" s="55">
        <v>0</v>
      </c>
      <c r="C2088" t="s">
        <v>2896</v>
      </c>
      <c r="D2088" t="s">
        <v>2896</v>
      </c>
      <c r="E2088" s="42">
        <v>44834</v>
      </c>
      <c r="F2088">
        <v>141785</v>
      </c>
      <c r="G2088" t="s">
        <v>2918</v>
      </c>
      <c r="H2088" s="191"/>
      <c r="J2088">
        <v>0</v>
      </c>
      <c r="K2088"/>
      <c r="M2088" s="191">
        <f t="shared" si="90"/>
        <v>0</v>
      </c>
      <c r="N2088" t="str">
        <f t="shared" si="91"/>
        <v>0</v>
      </c>
    </row>
    <row r="2089" spans="1:14">
      <c r="A2089" s="55" t="str">
        <f t="shared" si="92"/>
        <v>Y0BB0</v>
      </c>
      <c r="B2089" s="55">
        <v>0</v>
      </c>
      <c r="C2089" t="s">
        <v>2896</v>
      </c>
      <c r="D2089" t="s">
        <v>2896</v>
      </c>
      <c r="E2089" s="42">
        <v>44834</v>
      </c>
      <c r="F2089">
        <v>141789</v>
      </c>
      <c r="G2089" t="s">
        <v>2122</v>
      </c>
      <c r="H2089" s="191"/>
      <c r="J2089">
        <v>0</v>
      </c>
      <c r="K2089"/>
      <c r="M2089" s="191">
        <f t="shared" si="90"/>
        <v>0</v>
      </c>
      <c r="N2089" t="str">
        <f t="shared" si="91"/>
        <v>0</v>
      </c>
    </row>
    <row r="2090" spans="1:14">
      <c r="A2090" s="55" t="str">
        <f t="shared" si="92"/>
        <v>Y0BB0</v>
      </c>
      <c r="B2090" s="55">
        <v>0</v>
      </c>
      <c r="C2090" t="s">
        <v>2896</v>
      </c>
      <c r="D2090" t="s">
        <v>2896</v>
      </c>
      <c r="E2090" s="42">
        <v>44834</v>
      </c>
      <c r="F2090">
        <v>142036</v>
      </c>
      <c r="G2090" t="s">
        <v>2127</v>
      </c>
      <c r="H2090" s="191"/>
      <c r="J2090">
        <v>10000</v>
      </c>
      <c r="K2090"/>
      <c r="M2090" s="191">
        <f t="shared" si="90"/>
        <v>1E-3</v>
      </c>
      <c r="N2090" t="str">
        <f t="shared" si="91"/>
        <v>0</v>
      </c>
    </row>
    <row r="2091" spans="1:14">
      <c r="A2091" s="55" t="str">
        <f t="shared" si="92"/>
        <v>Y0BB0</v>
      </c>
      <c r="B2091" s="55">
        <v>0</v>
      </c>
      <c r="C2091" t="s">
        <v>2896</v>
      </c>
      <c r="D2091" t="s">
        <v>2896</v>
      </c>
      <c r="E2091" s="42">
        <v>44834</v>
      </c>
      <c r="F2091">
        <v>142043</v>
      </c>
      <c r="G2091" t="s">
        <v>2657</v>
      </c>
      <c r="H2091" s="191"/>
      <c r="J2091">
        <v>0</v>
      </c>
      <c r="K2091"/>
      <c r="M2091" s="191">
        <f t="shared" si="90"/>
        <v>0</v>
      </c>
      <c r="N2091" t="str">
        <f t="shared" si="91"/>
        <v>0</v>
      </c>
    </row>
    <row r="2092" spans="1:14">
      <c r="A2092" s="55" t="str">
        <f t="shared" si="92"/>
        <v>Y0BB0</v>
      </c>
      <c r="B2092" s="55">
        <v>0</v>
      </c>
      <c r="C2092" t="s">
        <v>2896</v>
      </c>
      <c r="D2092" t="s">
        <v>2896</v>
      </c>
      <c r="E2092" s="42">
        <v>44834</v>
      </c>
      <c r="F2092">
        <v>142044</v>
      </c>
      <c r="G2092" t="s">
        <v>2132</v>
      </c>
      <c r="H2092" s="191"/>
      <c r="J2092">
        <v>-40000</v>
      </c>
      <c r="K2092"/>
      <c r="M2092" s="191">
        <f t="shared" si="90"/>
        <v>-4.0000000000000001E-3</v>
      </c>
      <c r="N2092" t="str">
        <f t="shared" si="91"/>
        <v>0</v>
      </c>
    </row>
    <row r="2093" spans="1:14">
      <c r="A2093" s="55" t="str">
        <f t="shared" si="92"/>
        <v>Y0BB0</v>
      </c>
      <c r="B2093" s="55">
        <v>0</v>
      </c>
      <c r="C2093" t="s">
        <v>2896</v>
      </c>
      <c r="D2093" t="s">
        <v>2896</v>
      </c>
      <c r="E2093" s="42">
        <v>44834</v>
      </c>
      <c r="F2093">
        <v>142075</v>
      </c>
      <c r="G2093" t="s">
        <v>2545</v>
      </c>
      <c r="H2093" s="191"/>
      <c r="J2093">
        <v>0.06</v>
      </c>
      <c r="K2093"/>
      <c r="M2093" s="191">
        <f t="shared" ref="M2093:M2156" si="93">J2093/10000000</f>
        <v>6E-9</v>
      </c>
      <c r="N2093" t="str">
        <f t="shared" si="91"/>
        <v>0</v>
      </c>
    </row>
    <row r="2094" spans="1:14">
      <c r="A2094" s="55" t="e">
        <f t="shared" si="92"/>
        <v>#N/A</v>
      </c>
      <c r="B2094" s="55" t="e">
        <v>#N/A</v>
      </c>
      <c r="C2094" t="s">
        <v>2896</v>
      </c>
      <c r="D2094" t="s">
        <v>2896</v>
      </c>
      <c r="E2094" s="42">
        <v>44834</v>
      </c>
      <c r="F2094">
        <v>142077</v>
      </c>
      <c r="G2094" t="s">
        <v>2913</v>
      </c>
      <c r="H2094" s="191"/>
      <c r="J2094">
        <v>1585668.52</v>
      </c>
      <c r="K2094"/>
      <c r="M2094" s="191">
        <f t="shared" si="93"/>
        <v>0.15856685200000001</v>
      </c>
      <c r="N2094" t="e">
        <f t="shared" ref="N2094:N2157" si="94">LEFT(B2094,1)</f>
        <v>#N/A</v>
      </c>
    </row>
    <row r="2095" spans="1:14">
      <c r="A2095" s="55" t="str">
        <f t="shared" si="92"/>
        <v>Y0BB0</v>
      </c>
      <c r="B2095" s="55">
        <v>0</v>
      </c>
      <c r="C2095" t="s">
        <v>2896</v>
      </c>
      <c r="D2095" t="s">
        <v>2896</v>
      </c>
      <c r="E2095" s="42">
        <v>44834</v>
      </c>
      <c r="F2095">
        <v>142186</v>
      </c>
      <c r="G2095" t="s">
        <v>2585</v>
      </c>
      <c r="H2095" s="191"/>
      <c r="J2095">
        <v>180000</v>
      </c>
      <c r="K2095"/>
      <c r="M2095" s="191">
        <f t="shared" si="93"/>
        <v>1.7999999999999999E-2</v>
      </c>
      <c r="N2095" t="str">
        <f t="shared" si="94"/>
        <v>0</v>
      </c>
    </row>
    <row r="2096" spans="1:14">
      <c r="A2096" s="55" t="str">
        <f t="shared" si="92"/>
        <v>Y0BB0</v>
      </c>
      <c r="B2096" s="55">
        <v>0</v>
      </c>
      <c r="C2096" t="s">
        <v>2896</v>
      </c>
      <c r="D2096" t="s">
        <v>2896</v>
      </c>
      <c r="E2096" s="42">
        <v>44834</v>
      </c>
      <c r="F2096">
        <v>160101</v>
      </c>
      <c r="G2096" t="s">
        <v>2149</v>
      </c>
      <c r="H2096" s="191"/>
      <c r="J2096">
        <v>71112242.030000001</v>
      </c>
      <c r="K2096"/>
      <c r="M2096" s="191">
        <f t="shared" si="93"/>
        <v>7.1112242029999999</v>
      </c>
      <c r="N2096" t="str">
        <f t="shared" si="94"/>
        <v>0</v>
      </c>
    </row>
    <row r="2097" spans="1:14">
      <c r="A2097" s="55" t="str">
        <f t="shared" si="92"/>
        <v>Y0BB0</v>
      </c>
      <c r="B2097" s="55">
        <v>0</v>
      </c>
      <c r="C2097" t="s">
        <v>2896</v>
      </c>
      <c r="D2097" t="s">
        <v>2896</v>
      </c>
      <c r="E2097" s="42">
        <v>44834</v>
      </c>
      <c r="F2097">
        <v>160118</v>
      </c>
      <c r="G2097" t="s">
        <v>2152</v>
      </c>
      <c r="H2097" s="191"/>
      <c r="J2097">
        <v>0</v>
      </c>
      <c r="K2097"/>
      <c r="M2097" s="191">
        <f t="shared" si="93"/>
        <v>0</v>
      </c>
      <c r="N2097" t="str">
        <f t="shared" si="94"/>
        <v>0</v>
      </c>
    </row>
    <row r="2098" spans="1:14">
      <c r="A2098" s="55" t="str">
        <f t="shared" si="92"/>
        <v>Y0BB0</v>
      </c>
      <c r="B2098" s="55">
        <v>0</v>
      </c>
      <c r="C2098" t="s">
        <v>2896</v>
      </c>
      <c r="D2098" t="s">
        <v>2896</v>
      </c>
      <c r="E2098" s="42">
        <v>44834</v>
      </c>
      <c r="F2098">
        <v>160202</v>
      </c>
      <c r="G2098" t="s">
        <v>2158</v>
      </c>
      <c r="H2098" s="191"/>
      <c r="J2098">
        <v>0</v>
      </c>
      <c r="K2098"/>
      <c r="M2098" s="191">
        <f t="shared" si="93"/>
        <v>0</v>
      </c>
      <c r="N2098" t="str">
        <f t="shared" si="94"/>
        <v>0</v>
      </c>
    </row>
    <row r="2099" spans="1:14">
      <c r="A2099" s="55" t="str">
        <f t="shared" si="92"/>
        <v>Y0BB0</v>
      </c>
      <c r="B2099" s="55">
        <v>0</v>
      </c>
      <c r="C2099" t="s">
        <v>2896</v>
      </c>
      <c r="D2099" t="s">
        <v>2896</v>
      </c>
      <c r="E2099" s="42">
        <v>44834</v>
      </c>
      <c r="F2099">
        <v>160206</v>
      </c>
      <c r="G2099" t="s">
        <v>2159</v>
      </c>
      <c r="H2099" s="191"/>
      <c r="J2099">
        <v>-1492596.34</v>
      </c>
      <c r="K2099"/>
      <c r="M2099" s="191">
        <f t="shared" si="93"/>
        <v>-0.149259634</v>
      </c>
      <c r="N2099" t="str">
        <f t="shared" si="94"/>
        <v>0</v>
      </c>
    </row>
    <row r="2100" spans="1:14">
      <c r="A2100" s="55" t="str">
        <f t="shared" si="92"/>
        <v>Y0BB0</v>
      </c>
      <c r="B2100" s="55">
        <v>0</v>
      </c>
      <c r="C2100" t="s">
        <v>2896</v>
      </c>
      <c r="D2100" t="s">
        <v>2896</v>
      </c>
      <c r="E2100" s="42">
        <v>44834</v>
      </c>
      <c r="F2100">
        <v>160207</v>
      </c>
      <c r="G2100" t="s">
        <v>2160</v>
      </c>
      <c r="H2100" s="191"/>
      <c r="J2100">
        <v>-0.12</v>
      </c>
      <c r="K2100"/>
      <c r="M2100" s="191">
        <f t="shared" si="93"/>
        <v>-1.2E-8</v>
      </c>
      <c r="N2100" t="str">
        <f t="shared" si="94"/>
        <v>0</v>
      </c>
    </row>
    <row r="2101" spans="1:14">
      <c r="A2101" s="55" t="str">
        <f t="shared" si="92"/>
        <v>Y0BB0</v>
      </c>
      <c r="B2101" s="55">
        <v>0</v>
      </c>
      <c r="C2101" t="s">
        <v>2896</v>
      </c>
      <c r="D2101" t="s">
        <v>2896</v>
      </c>
      <c r="E2101" s="42">
        <v>44834</v>
      </c>
      <c r="F2101">
        <v>170101</v>
      </c>
      <c r="G2101" t="s">
        <v>2163</v>
      </c>
      <c r="H2101" s="191"/>
      <c r="J2101">
        <v>20272374633.169998</v>
      </c>
      <c r="K2101"/>
      <c r="M2101" s="191">
        <f t="shared" si="93"/>
        <v>2027.2374633169998</v>
      </c>
      <c r="N2101" t="str">
        <f t="shared" si="94"/>
        <v>0</v>
      </c>
    </row>
    <row r="2102" spans="1:14">
      <c r="A2102" s="55" t="str">
        <f t="shared" si="92"/>
        <v>Y0BB0</v>
      </c>
      <c r="B2102" s="55">
        <v>0</v>
      </c>
      <c r="C2102" t="s">
        <v>2896</v>
      </c>
      <c r="D2102" t="s">
        <v>2896</v>
      </c>
      <c r="E2102" s="42">
        <v>44834</v>
      </c>
      <c r="F2102">
        <v>201276</v>
      </c>
      <c r="G2102" t="s">
        <v>2209</v>
      </c>
      <c r="H2102" s="191"/>
      <c r="J2102">
        <v>-7649499475.3500004</v>
      </c>
      <c r="K2102"/>
      <c r="M2102" s="191">
        <f t="shared" si="93"/>
        <v>-764.94994753500009</v>
      </c>
      <c r="N2102" t="str">
        <f t="shared" si="94"/>
        <v>0</v>
      </c>
    </row>
    <row r="2103" spans="1:14">
      <c r="A2103" s="55" t="str">
        <f t="shared" si="92"/>
        <v>Y0BB1.2</v>
      </c>
      <c r="B2103" s="55">
        <v>1.2</v>
      </c>
      <c r="C2103" t="s">
        <v>2896</v>
      </c>
      <c r="D2103" t="s">
        <v>2896</v>
      </c>
      <c r="E2103" s="42">
        <v>44834</v>
      </c>
      <c r="F2103">
        <v>201277</v>
      </c>
      <c r="G2103" t="s">
        <v>2210</v>
      </c>
      <c r="H2103" s="191"/>
      <c r="J2103">
        <v>-2434094927.4499998</v>
      </c>
      <c r="K2103"/>
      <c r="M2103" s="191">
        <f t="shared" si="93"/>
        <v>-243.40949274499999</v>
      </c>
      <c r="N2103" t="str">
        <f t="shared" si="94"/>
        <v>1</v>
      </c>
    </row>
    <row r="2104" spans="1:14">
      <c r="A2104" s="55" t="str">
        <f t="shared" si="92"/>
        <v>Y0BB0</v>
      </c>
      <c r="B2104" s="55">
        <v>0</v>
      </c>
      <c r="C2104" t="s">
        <v>2896</v>
      </c>
      <c r="D2104" t="s">
        <v>2896</v>
      </c>
      <c r="E2104" s="42">
        <v>44834</v>
      </c>
      <c r="F2104">
        <v>201297</v>
      </c>
      <c r="G2104" t="s">
        <v>2211</v>
      </c>
      <c r="H2104" s="191"/>
      <c r="J2104">
        <v>533499406.47000003</v>
      </c>
      <c r="K2104"/>
      <c r="M2104" s="191">
        <f t="shared" si="93"/>
        <v>53.349940647000004</v>
      </c>
      <c r="N2104" t="str">
        <f t="shared" si="94"/>
        <v>0</v>
      </c>
    </row>
    <row r="2105" spans="1:14">
      <c r="A2105" s="55" t="str">
        <f t="shared" si="92"/>
        <v>Y0BB1.2</v>
      </c>
      <c r="B2105" s="55">
        <v>1.2</v>
      </c>
      <c r="C2105" t="s">
        <v>2896</v>
      </c>
      <c r="D2105" t="s">
        <v>2896</v>
      </c>
      <c r="E2105" s="42">
        <v>44834</v>
      </c>
      <c r="F2105">
        <v>201298</v>
      </c>
      <c r="G2105" t="s">
        <v>2212</v>
      </c>
      <c r="H2105" s="191"/>
      <c r="J2105">
        <v>-213126105.55000001</v>
      </c>
      <c r="K2105"/>
      <c r="M2105" s="191">
        <f t="shared" si="93"/>
        <v>-21.312610555000003</v>
      </c>
      <c r="N2105" t="str">
        <f t="shared" si="94"/>
        <v>1</v>
      </c>
    </row>
    <row r="2106" spans="1:14">
      <c r="A2106" s="55" t="str">
        <f t="shared" si="92"/>
        <v>Y0BB0</v>
      </c>
      <c r="B2106" s="55">
        <v>0</v>
      </c>
      <c r="C2106" t="s">
        <v>2896</v>
      </c>
      <c r="D2106" t="s">
        <v>2896</v>
      </c>
      <c r="E2106" s="42">
        <v>44834</v>
      </c>
      <c r="F2106">
        <v>201349</v>
      </c>
      <c r="G2106" t="s">
        <v>2224</v>
      </c>
      <c r="H2106" s="191"/>
      <c r="J2106">
        <v>-14672478.779999999</v>
      </c>
      <c r="K2106"/>
      <c r="M2106" s="191">
        <f t="shared" si="93"/>
        <v>-1.467247878</v>
      </c>
      <c r="N2106" t="str">
        <f t="shared" si="94"/>
        <v>0</v>
      </c>
    </row>
    <row r="2107" spans="1:14">
      <c r="A2107" s="55" t="str">
        <f t="shared" si="92"/>
        <v>Y0BB0</v>
      </c>
      <c r="B2107" s="55">
        <v>0</v>
      </c>
      <c r="C2107" t="s">
        <v>2896</v>
      </c>
      <c r="D2107" t="s">
        <v>2896</v>
      </c>
      <c r="E2107" s="42">
        <v>44834</v>
      </c>
      <c r="F2107">
        <v>201351</v>
      </c>
      <c r="G2107" t="s">
        <v>2225</v>
      </c>
      <c r="H2107" s="191"/>
      <c r="J2107">
        <v>-3081233170.1199999</v>
      </c>
      <c r="K2107"/>
      <c r="M2107" s="191">
        <f t="shared" si="93"/>
        <v>-308.12331701199997</v>
      </c>
      <c r="N2107" t="str">
        <f t="shared" si="94"/>
        <v>0</v>
      </c>
    </row>
    <row r="2108" spans="1:14">
      <c r="A2108" s="55" t="str">
        <f t="shared" si="92"/>
        <v>Y0BB1.2</v>
      </c>
      <c r="B2108" s="55">
        <v>1.2</v>
      </c>
      <c r="C2108" t="s">
        <v>2896</v>
      </c>
      <c r="D2108" t="s">
        <v>2896</v>
      </c>
      <c r="E2108" s="42">
        <v>44834</v>
      </c>
      <c r="F2108">
        <v>201364</v>
      </c>
      <c r="G2108" t="s">
        <v>2232</v>
      </c>
      <c r="H2108" s="191"/>
      <c r="J2108">
        <v>-34917387.560000002</v>
      </c>
      <c r="K2108"/>
      <c r="M2108" s="191">
        <f t="shared" si="93"/>
        <v>-3.4917387560000002</v>
      </c>
      <c r="N2108" t="str">
        <f t="shared" si="94"/>
        <v>1</v>
      </c>
    </row>
    <row r="2109" spans="1:14">
      <c r="A2109" s="55" t="str">
        <f t="shared" si="92"/>
        <v>Y0BB1.2</v>
      </c>
      <c r="B2109" s="55">
        <v>1.2</v>
      </c>
      <c r="C2109" t="s">
        <v>2896</v>
      </c>
      <c r="D2109" t="s">
        <v>2896</v>
      </c>
      <c r="E2109" s="42">
        <v>44834</v>
      </c>
      <c r="F2109">
        <v>201366</v>
      </c>
      <c r="G2109" t="s">
        <v>2233</v>
      </c>
      <c r="H2109" s="191"/>
      <c r="J2109">
        <v>-628263056.97000003</v>
      </c>
      <c r="K2109"/>
      <c r="M2109" s="191">
        <f t="shared" si="93"/>
        <v>-62.826305697000002</v>
      </c>
      <c r="N2109" t="str">
        <f t="shared" si="94"/>
        <v>1</v>
      </c>
    </row>
    <row r="2110" spans="1:14">
      <c r="A2110" s="55" t="str">
        <f t="shared" si="92"/>
        <v>Y0BB0</v>
      </c>
      <c r="B2110" s="55">
        <v>0</v>
      </c>
      <c r="C2110" t="s">
        <v>2896</v>
      </c>
      <c r="D2110" t="s">
        <v>2896</v>
      </c>
      <c r="E2110" s="42">
        <v>44834</v>
      </c>
      <c r="F2110">
        <v>210103</v>
      </c>
      <c r="G2110" t="s">
        <v>2240</v>
      </c>
      <c r="H2110" s="191"/>
      <c r="J2110">
        <v>-39885.58</v>
      </c>
      <c r="K2110"/>
      <c r="M2110" s="191">
        <f t="shared" si="93"/>
        <v>-3.9885580000000006E-3</v>
      </c>
      <c r="N2110" t="str">
        <f t="shared" si="94"/>
        <v>0</v>
      </c>
    </row>
    <row r="2111" spans="1:14">
      <c r="A2111" s="55" t="str">
        <f t="shared" si="92"/>
        <v>Y0BB0</v>
      </c>
      <c r="B2111" s="55">
        <v>0</v>
      </c>
      <c r="C2111" t="s">
        <v>2896</v>
      </c>
      <c r="D2111" t="s">
        <v>2896</v>
      </c>
      <c r="E2111" s="42">
        <v>44834</v>
      </c>
      <c r="F2111">
        <v>210117</v>
      </c>
      <c r="G2111" t="s">
        <v>2242</v>
      </c>
      <c r="H2111" s="191"/>
      <c r="J2111">
        <v>-6889558.9000000004</v>
      </c>
      <c r="K2111"/>
      <c r="M2111" s="191">
        <f t="shared" si="93"/>
        <v>-0.68895589000000002</v>
      </c>
      <c r="N2111" t="str">
        <f t="shared" si="94"/>
        <v>0</v>
      </c>
    </row>
    <row r="2112" spans="1:14">
      <c r="A2112" s="55" t="str">
        <f t="shared" si="92"/>
        <v>Y0BB0</v>
      </c>
      <c r="B2112" s="55">
        <v>0</v>
      </c>
      <c r="C2112" t="s">
        <v>2896</v>
      </c>
      <c r="D2112" t="s">
        <v>2896</v>
      </c>
      <c r="E2112" s="42">
        <v>44834</v>
      </c>
      <c r="F2112">
        <v>210132</v>
      </c>
      <c r="G2112" t="s">
        <v>2244</v>
      </c>
      <c r="H2112" s="191"/>
      <c r="J2112">
        <v>-9456.17</v>
      </c>
      <c r="K2112"/>
      <c r="M2112" s="191">
        <f t="shared" si="93"/>
        <v>-9.4561700000000005E-4</v>
      </c>
      <c r="N2112" t="str">
        <f t="shared" si="94"/>
        <v>0</v>
      </c>
    </row>
    <row r="2113" spans="1:14">
      <c r="A2113" s="55" t="str">
        <f t="shared" ref="A2113:A2176" si="95">C2113&amp;B2113</f>
        <v>Y0BB0</v>
      </c>
      <c r="B2113" s="55">
        <v>0</v>
      </c>
      <c r="C2113" t="s">
        <v>2896</v>
      </c>
      <c r="D2113" t="s">
        <v>2896</v>
      </c>
      <c r="E2113" s="42">
        <v>44834</v>
      </c>
      <c r="F2113">
        <v>210138</v>
      </c>
      <c r="G2113" t="s">
        <v>2791</v>
      </c>
      <c r="H2113" s="191"/>
      <c r="J2113">
        <v>5763.83</v>
      </c>
      <c r="K2113"/>
      <c r="M2113" s="191">
        <f t="shared" si="93"/>
        <v>5.7638299999999997E-4</v>
      </c>
      <c r="N2113" t="str">
        <f t="shared" si="94"/>
        <v>0</v>
      </c>
    </row>
    <row r="2114" spans="1:14">
      <c r="A2114" s="55" t="str">
        <f t="shared" si="95"/>
        <v>Y0BB0</v>
      </c>
      <c r="B2114" s="55">
        <v>0</v>
      </c>
      <c r="C2114" t="s">
        <v>2896</v>
      </c>
      <c r="D2114" t="s">
        <v>2896</v>
      </c>
      <c r="E2114" s="42">
        <v>44834</v>
      </c>
      <c r="F2114">
        <v>210140</v>
      </c>
      <c r="G2114" t="s">
        <v>2245</v>
      </c>
      <c r="H2114" s="191"/>
      <c r="J2114">
        <v>-301420.64</v>
      </c>
      <c r="K2114"/>
      <c r="M2114" s="191">
        <f t="shared" si="93"/>
        <v>-3.0142064000000003E-2</v>
      </c>
      <c r="N2114" t="str">
        <f t="shared" si="94"/>
        <v>0</v>
      </c>
    </row>
    <row r="2115" spans="1:14">
      <c r="A2115" s="55" t="str">
        <f t="shared" si="95"/>
        <v>Y0BB0</v>
      </c>
      <c r="B2115" s="55">
        <v>0</v>
      </c>
      <c r="C2115" t="s">
        <v>2896</v>
      </c>
      <c r="D2115" t="s">
        <v>2896</v>
      </c>
      <c r="E2115" s="42">
        <v>44834</v>
      </c>
      <c r="F2115">
        <v>210210</v>
      </c>
      <c r="G2115" t="s">
        <v>2246</v>
      </c>
      <c r="H2115" s="191"/>
      <c r="J2115">
        <v>-61135253.299999997</v>
      </c>
      <c r="K2115"/>
      <c r="M2115" s="191">
        <f t="shared" si="93"/>
        <v>-6.1135253299999999</v>
      </c>
      <c r="N2115" t="str">
        <f t="shared" si="94"/>
        <v>0</v>
      </c>
    </row>
    <row r="2116" spans="1:14">
      <c r="A2116" s="55" t="str">
        <f t="shared" si="95"/>
        <v>Y0BB0</v>
      </c>
      <c r="B2116" s="55">
        <v>0</v>
      </c>
      <c r="C2116" t="s">
        <v>2896</v>
      </c>
      <c r="D2116" t="s">
        <v>2896</v>
      </c>
      <c r="E2116" s="42">
        <v>44834</v>
      </c>
      <c r="F2116">
        <v>210667</v>
      </c>
      <c r="G2116" t="s">
        <v>2862</v>
      </c>
      <c r="H2116" s="191"/>
      <c r="J2116">
        <v>-108048.52</v>
      </c>
      <c r="K2116"/>
      <c r="M2116" s="191">
        <f t="shared" si="93"/>
        <v>-1.0804852E-2</v>
      </c>
      <c r="N2116" t="str">
        <f t="shared" si="94"/>
        <v>0</v>
      </c>
    </row>
    <row r="2117" spans="1:14">
      <c r="A2117" s="55" t="str">
        <f t="shared" si="95"/>
        <v>Y0BB0</v>
      </c>
      <c r="B2117" s="55">
        <v>0</v>
      </c>
      <c r="C2117" t="s">
        <v>2896</v>
      </c>
      <c r="D2117" t="s">
        <v>2896</v>
      </c>
      <c r="E2117" s="42">
        <v>44834</v>
      </c>
      <c r="F2117">
        <v>210766</v>
      </c>
      <c r="G2117" t="s">
        <v>2748</v>
      </c>
      <c r="H2117" s="191"/>
      <c r="J2117">
        <v>-21613.86</v>
      </c>
      <c r="K2117"/>
      <c r="M2117" s="191">
        <f t="shared" si="93"/>
        <v>-2.1613859999999999E-3</v>
      </c>
      <c r="N2117" t="str">
        <f t="shared" si="94"/>
        <v>0</v>
      </c>
    </row>
    <row r="2118" spans="1:14">
      <c r="A2118" s="55" t="str">
        <f t="shared" si="95"/>
        <v>Y0BB0</v>
      </c>
      <c r="B2118" s="55">
        <v>0</v>
      </c>
      <c r="C2118" t="s">
        <v>2896</v>
      </c>
      <c r="D2118" t="s">
        <v>2896</v>
      </c>
      <c r="E2118" s="42">
        <v>44834</v>
      </c>
      <c r="F2118">
        <v>211103</v>
      </c>
      <c r="G2118" t="s">
        <v>2249</v>
      </c>
      <c r="H2118" s="191"/>
      <c r="J2118">
        <v>-29668.69</v>
      </c>
      <c r="K2118"/>
      <c r="M2118" s="191">
        <f t="shared" si="93"/>
        <v>-2.966869E-3</v>
      </c>
      <c r="N2118" t="str">
        <f t="shared" si="94"/>
        <v>0</v>
      </c>
    </row>
    <row r="2119" spans="1:14">
      <c r="A2119" s="55" t="str">
        <f t="shared" si="95"/>
        <v>Y0BB0</v>
      </c>
      <c r="B2119" s="55">
        <v>0</v>
      </c>
      <c r="C2119" t="s">
        <v>2896</v>
      </c>
      <c r="D2119" t="s">
        <v>2896</v>
      </c>
      <c r="E2119" s="42">
        <v>44834</v>
      </c>
      <c r="F2119">
        <v>211106</v>
      </c>
      <c r="G2119" t="s">
        <v>2250</v>
      </c>
      <c r="H2119" s="191"/>
      <c r="J2119">
        <v>-3013376.56</v>
      </c>
      <c r="K2119"/>
      <c r="M2119" s="191">
        <f t="shared" si="93"/>
        <v>-0.30133765600000001</v>
      </c>
      <c r="N2119" t="str">
        <f t="shared" si="94"/>
        <v>0</v>
      </c>
    </row>
    <row r="2120" spans="1:14">
      <c r="A2120" s="55" t="str">
        <f t="shared" si="95"/>
        <v>Y0BB0</v>
      </c>
      <c r="B2120" s="55">
        <v>0</v>
      </c>
      <c r="C2120" t="s">
        <v>2896</v>
      </c>
      <c r="D2120" t="s">
        <v>2896</v>
      </c>
      <c r="E2120" s="42">
        <v>44834</v>
      </c>
      <c r="F2120">
        <v>211120</v>
      </c>
      <c r="G2120" t="s">
        <v>852</v>
      </c>
      <c r="H2120" s="191"/>
      <c r="J2120">
        <v>-0.06</v>
      </c>
      <c r="K2120"/>
      <c r="M2120" s="191">
        <f t="shared" si="93"/>
        <v>-6E-9</v>
      </c>
      <c r="N2120" t="str">
        <f t="shared" si="94"/>
        <v>0</v>
      </c>
    </row>
    <row r="2121" spans="1:14">
      <c r="A2121" s="55" t="str">
        <f t="shared" si="95"/>
        <v>Y0BB0</v>
      </c>
      <c r="B2121" s="55">
        <v>0</v>
      </c>
      <c r="C2121" t="s">
        <v>2896</v>
      </c>
      <c r="D2121" t="s">
        <v>2896</v>
      </c>
      <c r="E2121" s="42">
        <v>44834</v>
      </c>
      <c r="F2121">
        <v>211121</v>
      </c>
      <c r="G2121" t="s">
        <v>2252</v>
      </c>
      <c r="H2121" s="191"/>
      <c r="J2121">
        <v>-3604571.18</v>
      </c>
      <c r="K2121"/>
      <c r="M2121" s="191">
        <f t="shared" si="93"/>
        <v>-0.36045711800000002</v>
      </c>
      <c r="N2121" t="str">
        <f t="shared" si="94"/>
        <v>0</v>
      </c>
    </row>
    <row r="2122" spans="1:14">
      <c r="A2122" s="55" t="str">
        <f t="shared" si="95"/>
        <v>Y0BB0</v>
      </c>
      <c r="B2122" s="55">
        <v>0</v>
      </c>
      <c r="C2122" t="s">
        <v>2896</v>
      </c>
      <c r="D2122" t="s">
        <v>2896</v>
      </c>
      <c r="E2122" s="42">
        <v>44834</v>
      </c>
      <c r="F2122">
        <v>211122</v>
      </c>
      <c r="G2122" t="s">
        <v>2253</v>
      </c>
      <c r="H2122" s="191"/>
      <c r="J2122">
        <v>-10336.129999999999</v>
      </c>
      <c r="K2122"/>
      <c r="M2122" s="191">
        <f t="shared" si="93"/>
        <v>-1.0336129999999998E-3</v>
      </c>
      <c r="N2122" t="str">
        <f t="shared" si="94"/>
        <v>0</v>
      </c>
    </row>
    <row r="2123" spans="1:14">
      <c r="A2123" s="55" t="str">
        <f t="shared" si="95"/>
        <v>Y0BB0</v>
      </c>
      <c r="B2123" s="55">
        <v>0</v>
      </c>
      <c r="C2123" t="s">
        <v>2896</v>
      </c>
      <c r="D2123" t="s">
        <v>2896</v>
      </c>
      <c r="E2123" s="42">
        <v>44834</v>
      </c>
      <c r="F2123">
        <v>211172</v>
      </c>
      <c r="G2123" t="s">
        <v>2262</v>
      </c>
      <c r="H2123" s="191"/>
      <c r="J2123">
        <v>-6560787.2400000002</v>
      </c>
      <c r="K2123"/>
      <c r="M2123" s="191">
        <f t="shared" si="93"/>
        <v>-0.656078724</v>
      </c>
      <c r="N2123" t="str">
        <f t="shared" si="94"/>
        <v>0</v>
      </c>
    </row>
    <row r="2124" spans="1:14">
      <c r="A2124" s="55" t="str">
        <f t="shared" si="95"/>
        <v>Y0BB0</v>
      </c>
      <c r="B2124" s="55">
        <v>0</v>
      </c>
      <c r="C2124" t="s">
        <v>2896</v>
      </c>
      <c r="D2124" t="s">
        <v>2896</v>
      </c>
      <c r="E2124" s="42">
        <v>44834</v>
      </c>
      <c r="F2124">
        <v>211176</v>
      </c>
      <c r="G2124" t="s">
        <v>2266</v>
      </c>
      <c r="H2124" s="191"/>
      <c r="J2124">
        <v>-1702957.07</v>
      </c>
      <c r="K2124"/>
      <c r="M2124" s="191">
        <f t="shared" si="93"/>
        <v>-0.17029570700000002</v>
      </c>
      <c r="N2124" t="str">
        <f t="shared" si="94"/>
        <v>0</v>
      </c>
    </row>
    <row r="2125" spans="1:14">
      <c r="A2125" s="55" t="str">
        <f t="shared" si="95"/>
        <v>Y0BB0</v>
      </c>
      <c r="B2125" s="55">
        <v>0</v>
      </c>
      <c r="C2125" t="s">
        <v>2896</v>
      </c>
      <c r="D2125" t="s">
        <v>2896</v>
      </c>
      <c r="E2125" s="42">
        <v>44834</v>
      </c>
      <c r="F2125">
        <v>211177</v>
      </c>
      <c r="G2125" t="s">
        <v>2267</v>
      </c>
      <c r="H2125" s="191"/>
      <c r="J2125">
        <v>-3116189.16</v>
      </c>
      <c r="K2125"/>
      <c r="M2125" s="191">
        <f t="shared" si="93"/>
        <v>-0.31161891600000002</v>
      </c>
      <c r="N2125" t="str">
        <f t="shared" si="94"/>
        <v>0</v>
      </c>
    </row>
    <row r="2126" spans="1:14">
      <c r="A2126" s="55" t="str">
        <f t="shared" si="95"/>
        <v>Y0BB0</v>
      </c>
      <c r="B2126" s="55">
        <v>0</v>
      </c>
      <c r="C2126" t="s">
        <v>2896</v>
      </c>
      <c r="D2126" t="s">
        <v>2896</v>
      </c>
      <c r="E2126" s="42">
        <v>44834</v>
      </c>
      <c r="F2126">
        <v>211632</v>
      </c>
      <c r="G2126" t="s">
        <v>2543</v>
      </c>
      <c r="H2126" s="191"/>
      <c r="J2126">
        <v>-364079.24</v>
      </c>
      <c r="K2126"/>
      <c r="M2126" s="191">
        <f t="shared" si="93"/>
        <v>-3.6407924000000001E-2</v>
      </c>
      <c r="N2126" t="str">
        <f t="shared" si="94"/>
        <v>0</v>
      </c>
    </row>
    <row r="2127" spans="1:14">
      <c r="A2127" s="55" t="str">
        <f t="shared" si="95"/>
        <v>Y0BB0</v>
      </c>
      <c r="B2127" s="55">
        <v>0</v>
      </c>
      <c r="C2127" t="s">
        <v>2896</v>
      </c>
      <c r="D2127" t="s">
        <v>2896</v>
      </c>
      <c r="E2127" s="42">
        <v>44834</v>
      </c>
      <c r="F2127">
        <v>260118</v>
      </c>
      <c r="G2127" t="s">
        <v>2275</v>
      </c>
      <c r="H2127" s="191"/>
      <c r="J2127">
        <v>0</v>
      </c>
      <c r="K2127"/>
      <c r="M2127" s="191">
        <f t="shared" si="93"/>
        <v>0</v>
      </c>
      <c r="N2127" t="str">
        <f t="shared" si="94"/>
        <v>0</v>
      </c>
    </row>
    <row r="2128" spans="1:14">
      <c r="A2128" s="55" t="str">
        <f t="shared" si="95"/>
        <v>Y0BB0</v>
      </c>
      <c r="B2128" s="55">
        <v>0</v>
      </c>
      <c r="C2128" t="s">
        <v>2896</v>
      </c>
      <c r="D2128" t="s">
        <v>2896</v>
      </c>
      <c r="E2128" s="42">
        <v>44834</v>
      </c>
      <c r="F2128">
        <v>260202</v>
      </c>
      <c r="G2128" t="s">
        <v>2281</v>
      </c>
      <c r="H2128" s="191"/>
      <c r="J2128">
        <v>0</v>
      </c>
      <c r="K2128"/>
      <c r="M2128" s="191">
        <f t="shared" si="93"/>
        <v>0</v>
      </c>
      <c r="N2128" t="str">
        <f t="shared" si="94"/>
        <v>0</v>
      </c>
    </row>
    <row r="2129" spans="1:14">
      <c r="A2129" s="55" t="str">
        <f t="shared" si="95"/>
        <v>Y0BB0</v>
      </c>
      <c r="B2129" s="55">
        <v>0</v>
      </c>
      <c r="C2129" t="s">
        <v>2896</v>
      </c>
      <c r="D2129" t="s">
        <v>2896</v>
      </c>
      <c r="E2129" s="42">
        <v>44834</v>
      </c>
      <c r="F2129">
        <v>260221</v>
      </c>
      <c r="G2129" t="s">
        <v>2282</v>
      </c>
      <c r="H2129" s="191"/>
      <c r="J2129">
        <v>-10967371.550000001</v>
      </c>
      <c r="K2129"/>
      <c r="M2129" s="191">
        <f t="shared" si="93"/>
        <v>-1.096737155</v>
      </c>
      <c r="N2129" t="str">
        <f t="shared" si="94"/>
        <v>0</v>
      </c>
    </row>
    <row r="2130" spans="1:14">
      <c r="A2130" s="55" t="str">
        <f t="shared" si="95"/>
        <v>Y0BB0</v>
      </c>
      <c r="B2130" s="55">
        <v>0</v>
      </c>
      <c r="C2130" t="s">
        <v>2896</v>
      </c>
      <c r="D2130" t="s">
        <v>2896</v>
      </c>
      <c r="E2130" s="42">
        <v>44834</v>
      </c>
      <c r="F2130">
        <v>260222</v>
      </c>
      <c r="G2130" t="s">
        <v>2283</v>
      </c>
      <c r="H2130" s="191"/>
      <c r="J2130">
        <v>-56760290.560000002</v>
      </c>
      <c r="K2130"/>
      <c r="M2130" s="191">
        <f t="shared" si="93"/>
        <v>-5.676029056</v>
      </c>
      <c r="N2130" t="str">
        <f t="shared" si="94"/>
        <v>0</v>
      </c>
    </row>
    <row r="2131" spans="1:14">
      <c r="A2131" s="55" t="str">
        <f t="shared" si="95"/>
        <v>Y0BB0</v>
      </c>
      <c r="B2131" s="55">
        <v>0</v>
      </c>
      <c r="C2131" t="s">
        <v>2896</v>
      </c>
      <c r="D2131" t="s">
        <v>2896</v>
      </c>
      <c r="E2131" s="42">
        <v>44834</v>
      </c>
      <c r="F2131">
        <v>260802</v>
      </c>
      <c r="G2131" t="s">
        <v>2284</v>
      </c>
      <c r="H2131" s="191"/>
      <c r="J2131">
        <v>31.82</v>
      </c>
      <c r="K2131"/>
      <c r="M2131" s="191">
        <f t="shared" si="93"/>
        <v>3.1820000000000002E-6</v>
      </c>
      <c r="N2131" t="str">
        <f t="shared" si="94"/>
        <v>0</v>
      </c>
    </row>
    <row r="2132" spans="1:14">
      <c r="A2132" s="55" t="str">
        <f t="shared" si="95"/>
        <v>Y0BB0</v>
      </c>
      <c r="B2132" s="55">
        <v>0</v>
      </c>
      <c r="C2132" t="s">
        <v>2896</v>
      </c>
      <c r="D2132" t="s">
        <v>2896</v>
      </c>
      <c r="E2132" s="42">
        <v>44834</v>
      </c>
      <c r="F2132">
        <v>260815</v>
      </c>
      <c r="G2132" t="s">
        <v>2286</v>
      </c>
      <c r="H2132" s="191"/>
      <c r="J2132">
        <v>-5297966.83</v>
      </c>
      <c r="K2132"/>
      <c r="M2132" s="191">
        <f t="shared" si="93"/>
        <v>-0.52979668300000005</v>
      </c>
      <c r="N2132" t="str">
        <f t="shared" si="94"/>
        <v>0</v>
      </c>
    </row>
    <row r="2133" spans="1:14">
      <c r="A2133" s="55" t="str">
        <f t="shared" si="95"/>
        <v>Y0BB0</v>
      </c>
      <c r="B2133" s="55">
        <v>0</v>
      </c>
      <c r="C2133" t="s">
        <v>2896</v>
      </c>
      <c r="D2133" t="s">
        <v>2896</v>
      </c>
      <c r="E2133" s="42">
        <v>44834</v>
      </c>
      <c r="F2133">
        <v>260836</v>
      </c>
      <c r="G2133" t="s">
        <v>2705</v>
      </c>
      <c r="H2133" s="191"/>
      <c r="J2133">
        <v>-856734.27</v>
      </c>
      <c r="K2133"/>
      <c r="M2133" s="191">
        <f t="shared" si="93"/>
        <v>-8.5673426999999996E-2</v>
      </c>
      <c r="N2133" t="str">
        <f t="shared" si="94"/>
        <v>0</v>
      </c>
    </row>
    <row r="2134" spans="1:14">
      <c r="A2134" s="55" t="str">
        <f t="shared" si="95"/>
        <v>Y0BB0</v>
      </c>
      <c r="B2134" s="55">
        <v>0</v>
      </c>
      <c r="C2134" t="s">
        <v>2896</v>
      </c>
      <c r="D2134" t="s">
        <v>2896</v>
      </c>
      <c r="E2134" s="42">
        <v>44834</v>
      </c>
      <c r="F2134">
        <v>260837</v>
      </c>
      <c r="G2134" t="s">
        <v>2706</v>
      </c>
      <c r="H2134" s="191"/>
      <c r="J2134">
        <v>-856734.27</v>
      </c>
      <c r="K2134"/>
      <c r="M2134" s="191">
        <f t="shared" si="93"/>
        <v>-8.5673426999999996E-2</v>
      </c>
      <c r="N2134" t="str">
        <f t="shared" si="94"/>
        <v>0</v>
      </c>
    </row>
    <row r="2135" spans="1:14">
      <c r="A2135" s="55" t="str">
        <f t="shared" si="95"/>
        <v>Y0BB0</v>
      </c>
      <c r="B2135" s="55">
        <v>0</v>
      </c>
      <c r="C2135" t="s">
        <v>2896</v>
      </c>
      <c r="D2135" t="s">
        <v>2896</v>
      </c>
      <c r="E2135" s="42">
        <v>44834</v>
      </c>
      <c r="F2135">
        <v>260902</v>
      </c>
      <c r="G2135" t="s">
        <v>2287</v>
      </c>
      <c r="H2135" s="191"/>
      <c r="J2135">
        <v>-0.46</v>
      </c>
      <c r="K2135"/>
      <c r="M2135" s="191">
        <f t="shared" si="93"/>
        <v>-4.6000000000000002E-8</v>
      </c>
      <c r="N2135" t="str">
        <f t="shared" si="94"/>
        <v>0</v>
      </c>
    </row>
    <row r="2136" spans="1:14">
      <c r="A2136" s="55" t="str">
        <f t="shared" si="95"/>
        <v>Y0BB0</v>
      </c>
      <c r="B2136" s="55">
        <v>0</v>
      </c>
      <c r="C2136" t="s">
        <v>2896</v>
      </c>
      <c r="D2136" t="s">
        <v>2896</v>
      </c>
      <c r="E2136" s="42">
        <v>44834</v>
      </c>
      <c r="F2136">
        <v>260905</v>
      </c>
      <c r="G2136" t="s">
        <v>2288</v>
      </c>
      <c r="H2136" s="191"/>
      <c r="J2136">
        <v>-1585546.24</v>
      </c>
      <c r="K2136"/>
      <c r="M2136" s="191">
        <f t="shared" si="93"/>
        <v>-0.15855462400000001</v>
      </c>
      <c r="N2136" t="str">
        <f t="shared" si="94"/>
        <v>0</v>
      </c>
    </row>
    <row r="2137" spans="1:14">
      <c r="A2137" s="55" t="str">
        <f t="shared" si="95"/>
        <v>Y0BB0</v>
      </c>
      <c r="B2137" s="55">
        <v>0</v>
      </c>
      <c r="C2137" t="s">
        <v>2896</v>
      </c>
      <c r="D2137" t="s">
        <v>2896</v>
      </c>
      <c r="E2137" s="42">
        <v>44834</v>
      </c>
      <c r="F2137">
        <v>260930</v>
      </c>
      <c r="G2137" t="s">
        <v>2291</v>
      </c>
      <c r="H2137" s="191"/>
      <c r="J2137">
        <v>0</v>
      </c>
      <c r="K2137"/>
      <c r="M2137" s="191">
        <f t="shared" si="93"/>
        <v>0</v>
      </c>
      <c r="N2137" t="str">
        <f t="shared" si="94"/>
        <v>0</v>
      </c>
    </row>
    <row r="2138" spans="1:14">
      <c r="A2138" s="55" t="str">
        <f t="shared" si="95"/>
        <v>Y0BB0</v>
      </c>
      <c r="B2138" s="55">
        <v>0</v>
      </c>
      <c r="C2138" t="s">
        <v>2896</v>
      </c>
      <c r="D2138" t="s">
        <v>2896</v>
      </c>
      <c r="E2138" s="42">
        <v>44834</v>
      </c>
      <c r="F2138">
        <v>260942</v>
      </c>
      <c r="G2138" t="s">
        <v>2292</v>
      </c>
      <c r="H2138" s="191"/>
      <c r="J2138">
        <v>-14308.65</v>
      </c>
      <c r="K2138"/>
      <c r="M2138" s="191">
        <f t="shared" si="93"/>
        <v>-1.4308649999999999E-3</v>
      </c>
      <c r="N2138" t="str">
        <f t="shared" si="94"/>
        <v>0</v>
      </c>
    </row>
    <row r="2139" spans="1:14">
      <c r="A2139" s="55" t="str">
        <f t="shared" si="95"/>
        <v>Y0BB0</v>
      </c>
      <c r="B2139" s="55">
        <v>0</v>
      </c>
      <c r="C2139" t="s">
        <v>2896</v>
      </c>
      <c r="D2139" t="s">
        <v>2896</v>
      </c>
      <c r="E2139" s="42">
        <v>44834</v>
      </c>
      <c r="F2139">
        <v>261026</v>
      </c>
      <c r="G2139" t="s">
        <v>2549</v>
      </c>
      <c r="H2139" s="191"/>
      <c r="J2139">
        <v>-9377672.0099999998</v>
      </c>
      <c r="K2139"/>
      <c r="M2139" s="191">
        <f t="shared" si="93"/>
        <v>-0.93776720099999999</v>
      </c>
      <c r="N2139" t="str">
        <f t="shared" si="94"/>
        <v>0</v>
      </c>
    </row>
    <row r="2140" spans="1:14">
      <c r="A2140" s="55" t="str">
        <f t="shared" si="95"/>
        <v>Y0BB0</v>
      </c>
      <c r="B2140" s="55">
        <v>0</v>
      </c>
      <c r="C2140" t="s">
        <v>2896</v>
      </c>
      <c r="D2140" t="s">
        <v>2896</v>
      </c>
      <c r="E2140" s="42">
        <v>44834</v>
      </c>
      <c r="F2140">
        <v>261027</v>
      </c>
      <c r="G2140" t="s">
        <v>2855</v>
      </c>
      <c r="H2140" s="191"/>
      <c r="J2140">
        <v>-1671339.77</v>
      </c>
      <c r="K2140"/>
      <c r="M2140" s="191">
        <f t="shared" si="93"/>
        <v>-0.16713397699999999</v>
      </c>
      <c r="N2140" t="str">
        <f t="shared" si="94"/>
        <v>0</v>
      </c>
    </row>
    <row r="2141" spans="1:14">
      <c r="A2141" s="55" t="str">
        <f t="shared" si="95"/>
        <v>Y0BB0</v>
      </c>
      <c r="B2141" s="55">
        <v>0</v>
      </c>
      <c r="C2141" t="s">
        <v>2896</v>
      </c>
      <c r="D2141" t="s">
        <v>2896</v>
      </c>
      <c r="E2141" s="42">
        <v>44834</v>
      </c>
      <c r="F2141">
        <v>261259</v>
      </c>
      <c r="G2141" t="s">
        <v>2707</v>
      </c>
      <c r="H2141" s="191"/>
      <c r="J2141">
        <v>-20384.060000000001</v>
      </c>
      <c r="K2141"/>
      <c r="M2141" s="191">
        <f t="shared" si="93"/>
        <v>-2.038406E-3</v>
      </c>
      <c r="N2141" t="str">
        <f t="shared" si="94"/>
        <v>0</v>
      </c>
    </row>
    <row r="2142" spans="1:14">
      <c r="A2142" s="55" t="str">
        <f t="shared" si="95"/>
        <v>Y0BB0</v>
      </c>
      <c r="B2142" s="55">
        <v>0</v>
      </c>
      <c r="C2142" t="s">
        <v>2896</v>
      </c>
      <c r="D2142" t="s">
        <v>2896</v>
      </c>
      <c r="E2142" s="42">
        <v>44834</v>
      </c>
      <c r="F2142">
        <v>261260</v>
      </c>
      <c r="G2142" t="s">
        <v>2708</v>
      </c>
      <c r="H2142" s="191"/>
      <c r="J2142">
        <v>-20383.64</v>
      </c>
      <c r="K2142"/>
      <c r="M2142" s="191">
        <f t="shared" si="93"/>
        <v>-2.038364E-3</v>
      </c>
      <c r="N2142" t="str">
        <f t="shared" si="94"/>
        <v>0</v>
      </c>
    </row>
    <row r="2143" spans="1:14">
      <c r="A2143" s="55" t="str">
        <f t="shared" si="95"/>
        <v>Y0BB0</v>
      </c>
      <c r="B2143" s="55">
        <v>0</v>
      </c>
      <c r="C2143" t="s">
        <v>2896</v>
      </c>
      <c r="D2143" t="s">
        <v>2896</v>
      </c>
      <c r="E2143" s="42">
        <v>44834</v>
      </c>
      <c r="F2143">
        <v>261262</v>
      </c>
      <c r="G2143" t="s">
        <v>2709</v>
      </c>
      <c r="H2143" s="191"/>
      <c r="J2143">
        <v>-79692.77</v>
      </c>
      <c r="K2143"/>
      <c r="M2143" s="191">
        <f t="shared" si="93"/>
        <v>-7.9692770000000003E-3</v>
      </c>
      <c r="N2143" t="str">
        <f t="shared" si="94"/>
        <v>0</v>
      </c>
    </row>
    <row r="2144" spans="1:14">
      <c r="A2144" s="55" t="str">
        <f t="shared" si="95"/>
        <v>Y0BB0</v>
      </c>
      <c r="B2144" s="55">
        <v>0</v>
      </c>
      <c r="C2144" t="s">
        <v>2896</v>
      </c>
      <c r="D2144" t="s">
        <v>2896</v>
      </c>
      <c r="E2144" s="42">
        <v>44834</v>
      </c>
      <c r="F2144">
        <v>281101</v>
      </c>
      <c r="G2144" t="s">
        <v>2296</v>
      </c>
      <c r="H2144" s="191"/>
      <c r="J2144">
        <v>-8853209653.0499992</v>
      </c>
      <c r="K2144"/>
      <c r="M2144" s="191">
        <f t="shared" si="93"/>
        <v>-885.32096530499996</v>
      </c>
      <c r="N2144" t="str">
        <f t="shared" si="94"/>
        <v>0</v>
      </c>
    </row>
    <row r="2145" spans="1:14">
      <c r="A2145" s="55" t="str">
        <f t="shared" si="95"/>
        <v>Y0BB0</v>
      </c>
      <c r="B2145" s="55">
        <v>0</v>
      </c>
      <c r="C2145" t="s">
        <v>2896</v>
      </c>
      <c r="D2145" t="s">
        <v>2896</v>
      </c>
      <c r="E2145" s="42">
        <v>44834</v>
      </c>
      <c r="F2145">
        <v>281102</v>
      </c>
      <c r="G2145" t="s">
        <v>2544</v>
      </c>
      <c r="H2145" s="191"/>
      <c r="J2145">
        <v>-21462406793.98</v>
      </c>
      <c r="K2145"/>
      <c r="M2145" s="191">
        <f t="shared" si="93"/>
        <v>-2146.2406793979999</v>
      </c>
      <c r="N2145" t="str">
        <f t="shared" si="94"/>
        <v>0</v>
      </c>
    </row>
    <row r="2146" spans="1:14">
      <c r="A2146" s="55" t="str">
        <f t="shared" si="95"/>
        <v>Y0BB0</v>
      </c>
      <c r="B2146" s="55">
        <v>0</v>
      </c>
      <c r="C2146" t="s">
        <v>2896</v>
      </c>
      <c r="D2146" t="s">
        <v>2896</v>
      </c>
      <c r="E2146" s="42">
        <v>44834</v>
      </c>
      <c r="F2146">
        <v>281166</v>
      </c>
      <c r="G2146" t="s">
        <v>2309</v>
      </c>
      <c r="H2146" s="191"/>
      <c r="J2146">
        <v>-16465537757.77</v>
      </c>
      <c r="K2146"/>
      <c r="M2146" s="191">
        <f t="shared" si="93"/>
        <v>-1646.5537757770001</v>
      </c>
      <c r="N2146" t="str">
        <f t="shared" si="94"/>
        <v>0</v>
      </c>
    </row>
    <row r="2147" spans="1:14">
      <c r="A2147" s="55" t="str">
        <f t="shared" si="95"/>
        <v>Y0BB0</v>
      </c>
      <c r="B2147" s="55">
        <v>0</v>
      </c>
      <c r="C2147" t="s">
        <v>2896</v>
      </c>
      <c r="D2147" t="s">
        <v>2896</v>
      </c>
      <c r="E2147" s="42">
        <v>44834</v>
      </c>
      <c r="F2147">
        <v>281167</v>
      </c>
      <c r="G2147" t="s">
        <v>2835</v>
      </c>
      <c r="H2147" s="191"/>
      <c r="J2147">
        <v>-315615335.24000001</v>
      </c>
      <c r="K2147"/>
      <c r="M2147" s="191">
        <f t="shared" si="93"/>
        <v>-31.561533524000001</v>
      </c>
      <c r="N2147" t="str">
        <f t="shared" si="94"/>
        <v>0</v>
      </c>
    </row>
    <row r="2148" spans="1:14">
      <c r="A2148" s="55" t="str">
        <f t="shared" si="95"/>
        <v>Y0BB0</v>
      </c>
      <c r="B2148" s="55">
        <v>0</v>
      </c>
      <c r="C2148" t="s">
        <v>2896</v>
      </c>
      <c r="D2148" t="s">
        <v>2896</v>
      </c>
      <c r="E2148" s="42">
        <v>44834</v>
      </c>
      <c r="F2148">
        <v>281212</v>
      </c>
      <c r="G2148" t="s">
        <v>2314</v>
      </c>
      <c r="H2148" s="191"/>
      <c r="J2148">
        <v>-1099282.1000000001</v>
      </c>
      <c r="K2148"/>
      <c r="M2148" s="191">
        <f t="shared" si="93"/>
        <v>-0.10992821000000001</v>
      </c>
      <c r="N2148" t="str">
        <f t="shared" si="94"/>
        <v>0</v>
      </c>
    </row>
    <row r="2149" spans="1:14">
      <c r="A2149" s="55" t="str">
        <f t="shared" si="95"/>
        <v>Y0BB0</v>
      </c>
      <c r="B2149" s="55">
        <v>0</v>
      </c>
      <c r="C2149" t="s">
        <v>2896</v>
      </c>
      <c r="D2149" t="s">
        <v>2896</v>
      </c>
      <c r="E2149" s="42">
        <v>44834</v>
      </c>
      <c r="F2149">
        <v>281290</v>
      </c>
      <c r="G2149" t="s">
        <v>2550</v>
      </c>
      <c r="H2149" s="191"/>
      <c r="J2149">
        <v>-127989954.72</v>
      </c>
      <c r="K2149"/>
      <c r="M2149" s="191">
        <f t="shared" si="93"/>
        <v>-12.798995472</v>
      </c>
      <c r="N2149" t="str">
        <f t="shared" si="94"/>
        <v>0</v>
      </c>
    </row>
    <row r="2150" spans="1:14">
      <c r="A2150" s="55" t="str">
        <f t="shared" si="95"/>
        <v>Y0BB0</v>
      </c>
      <c r="B2150" s="55">
        <v>0</v>
      </c>
      <c r="C2150" t="s">
        <v>2896</v>
      </c>
      <c r="D2150" t="s">
        <v>2896</v>
      </c>
      <c r="E2150" s="42">
        <v>44834</v>
      </c>
      <c r="F2150">
        <v>281292</v>
      </c>
      <c r="G2150" t="s">
        <v>2551</v>
      </c>
      <c r="H2150" s="191"/>
      <c r="J2150">
        <v>-3878954483.6500001</v>
      </c>
      <c r="K2150"/>
      <c r="M2150" s="191">
        <f t="shared" si="93"/>
        <v>-387.89544836499999</v>
      </c>
      <c r="N2150" t="str">
        <f t="shared" si="94"/>
        <v>0</v>
      </c>
    </row>
    <row r="2151" spans="1:14">
      <c r="A2151" s="55" t="str">
        <f t="shared" si="95"/>
        <v>Y0BB5.3</v>
      </c>
      <c r="B2151" s="55">
        <v>5.3</v>
      </c>
      <c r="C2151" t="s">
        <v>2896</v>
      </c>
      <c r="D2151" t="s">
        <v>2896</v>
      </c>
      <c r="E2151" s="42">
        <v>44834</v>
      </c>
      <c r="F2151">
        <v>301101</v>
      </c>
      <c r="G2151" t="s">
        <v>2333</v>
      </c>
      <c r="H2151" s="191"/>
      <c r="J2151">
        <v>-2937631793.1799998</v>
      </c>
      <c r="K2151"/>
      <c r="M2151" s="191">
        <f t="shared" si="93"/>
        <v>-293.76317931799997</v>
      </c>
      <c r="N2151" t="str">
        <f t="shared" si="94"/>
        <v>5</v>
      </c>
    </row>
    <row r="2152" spans="1:14">
      <c r="A2152" s="55" t="str">
        <f t="shared" si="95"/>
        <v>Y0BB5.1</v>
      </c>
      <c r="B2152" s="55">
        <v>5.0999999999999996</v>
      </c>
      <c r="C2152" t="s">
        <v>2896</v>
      </c>
      <c r="D2152" t="s">
        <v>2896</v>
      </c>
      <c r="E2152" s="42">
        <v>44834</v>
      </c>
      <c r="F2152">
        <v>304101</v>
      </c>
      <c r="G2152" t="s">
        <v>2344</v>
      </c>
      <c r="H2152" s="191"/>
      <c r="J2152">
        <v>-450402903.50999999</v>
      </c>
      <c r="K2152"/>
      <c r="M2152" s="191">
        <f t="shared" si="93"/>
        <v>-45.040290350999996</v>
      </c>
      <c r="N2152" t="str">
        <f t="shared" si="94"/>
        <v>5</v>
      </c>
    </row>
    <row r="2153" spans="1:14">
      <c r="A2153" s="55" t="str">
        <f t="shared" si="95"/>
        <v>Y0BB5.2</v>
      </c>
      <c r="B2153" s="55">
        <v>5.2</v>
      </c>
      <c r="C2153" t="s">
        <v>2896</v>
      </c>
      <c r="D2153" t="s">
        <v>2896</v>
      </c>
      <c r="E2153" s="42">
        <v>44834</v>
      </c>
      <c r="F2153">
        <v>304213</v>
      </c>
      <c r="G2153" t="s">
        <v>2351</v>
      </c>
      <c r="H2153" s="191"/>
      <c r="J2153">
        <v>-70757718.170000002</v>
      </c>
      <c r="K2153"/>
      <c r="M2153" s="191">
        <f t="shared" si="93"/>
        <v>-7.0757718170000006</v>
      </c>
      <c r="N2153" t="str">
        <f t="shared" si="94"/>
        <v>5</v>
      </c>
    </row>
    <row r="2154" spans="1:14">
      <c r="A2154" s="55" t="str">
        <f t="shared" si="95"/>
        <v>Y0BB5.2</v>
      </c>
      <c r="B2154" s="55">
        <v>5.2</v>
      </c>
      <c r="C2154" t="s">
        <v>2896</v>
      </c>
      <c r="D2154" t="s">
        <v>2896</v>
      </c>
      <c r="E2154" s="42">
        <v>44834</v>
      </c>
      <c r="F2154">
        <v>304232</v>
      </c>
      <c r="G2154" t="s">
        <v>2358</v>
      </c>
      <c r="H2154" s="191"/>
      <c r="J2154">
        <v>-250192.09</v>
      </c>
      <c r="K2154"/>
      <c r="M2154" s="191">
        <f t="shared" si="93"/>
        <v>-2.5019209000000001E-2</v>
      </c>
      <c r="N2154" t="str">
        <f t="shared" si="94"/>
        <v>5</v>
      </c>
    </row>
    <row r="2155" spans="1:14">
      <c r="A2155" s="55" t="str">
        <f t="shared" si="95"/>
        <v>Y0BB5.5</v>
      </c>
      <c r="B2155" s="55">
        <v>5.5</v>
      </c>
      <c r="C2155" t="s">
        <v>2896</v>
      </c>
      <c r="D2155" t="s">
        <v>2896</v>
      </c>
      <c r="E2155" s="42">
        <v>44834</v>
      </c>
      <c r="F2155">
        <v>304302</v>
      </c>
      <c r="G2155" t="s">
        <v>810</v>
      </c>
      <c r="H2155" s="191"/>
      <c r="J2155">
        <v>-3789341.14</v>
      </c>
      <c r="K2155"/>
      <c r="M2155" s="191">
        <f t="shared" si="93"/>
        <v>-0.37893411399999999</v>
      </c>
      <c r="N2155" t="str">
        <f t="shared" si="94"/>
        <v>5</v>
      </c>
    </row>
    <row r="2156" spans="1:14">
      <c r="A2156" s="55" t="str">
        <f t="shared" si="95"/>
        <v>Y0BB5.5</v>
      </c>
      <c r="B2156" s="55">
        <v>5.5</v>
      </c>
      <c r="C2156" t="s">
        <v>2896</v>
      </c>
      <c r="D2156" t="s">
        <v>2896</v>
      </c>
      <c r="E2156" s="42">
        <v>44834</v>
      </c>
      <c r="F2156">
        <v>304749</v>
      </c>
      <c r="G2156" t="s">
        <v>2368</v>
      </c>
      <c r="H2156" s="191"/>
      <c r="J2156">
        <v>187.51</v>
      </c>
      <c r="K2156"/>
      <c r="M2156" s="191">
        <f t="shared" si="93"/>
        <v>1.8751000000000001E-5</v>
      </c>
      <c r="N2156" t="str">
        <f t="shared" si="94"/>
        <v>5</v>
      </c>
    </row>
    <row r="2157" spans="1:14">
      <c r="A2157" s="55" t="str">
        <f t="shared" si="95"/>
        <v>Y0BB5.5</v>
      </c>
      <c r="B2157" s="55">
        <v>5.5</v>
      </c>
      <c r="C2157" t="s">
        <v>2896</v>
      </c>
      <c r="D2157" t="s">
        <v>2896</v>
      </c>
      <c r="E2157" s="42">
        <v>44834</v>
      </c>
      <c r="F2157">
        <v>304751</v>
      </c>
      <c r="G2157" t="s">
        <v>2369</v>
      </c>
      <c r="H2157" s="191"/>
      <c r="J2157">
        <v>-29009.97</v>
      </c>
      <c r="K2157"/>
      <c r="M2157" s="191">
        <f t="shared" ref="M2157:M2220" si="96">J2157/10000000</f>
        <v>-2.9009970000000002E-3</v>
      </c>
      <c r="N2157" t="str">
        <f t="shared" si="94"/>
        <v>5</v>
      </c>
    </row>
    <row r="2158" spans="1:14">
      <c r="A2158" s="55" t="str">
        <f t="shared" si="95"/>
        <v>Y0BB5.5</v>
      </c>
      <c r="B2158" s="55">
        <v>5.5</v>
      </c>
      <c r="C2158" t="s">
        <v>2896</v>
      </c>
      <c r="D2158" t="s">
        <v>2896</v>
      </c>
      <c r="E2158" s="42">
        <v>44834</v>
      </c>
      <c r="F2158">
        <v>305101</v>
      </c>
      <c r="G2158" t="s">
        <v>2374</v>
      </c>
      <c r="H2158" s="191"/>
      <c r="J2158">
        <v>-223.92</v>
      </c>
      <c r="K2158"/>
      <c r="M2158" s="191">
        <f t="shared" si="96"/>
        <v>-2.2391999999999998E-5</v>
      </c>
      <c r="N2158" t="str">
        <f t="shared" ref="N2158:N2221" si="97">LEFT(B2158,1)</f>
        <v>5</v>
      </c>
    </row>
    <row r="2159" spans="1:14">
      <c r="A2159" s="55" t="str">
        <f t="shared" si="95"/>
        <v>Y0BB5.5</v>
      </c>
      <c r="B2159" s="55">
        <v>5.5</v>
      </c>
      <c r="C2159" t="s">
        <v>2896</v>
      </c>
      <c r="D2159" t="s">
        <v>2896</v>
      </c>
      <c r="E2159" s="42">
        <v>44834</v>
      </c>
      <c r="F2159">
        <v>305144</v>
      </c>
      <c r="G2159" t="s">
        <v>2391</v>
      </c>
      <c r="H2159" s="191"/>
      <c r="J2159">
        <v>-4.29</v>
      </c>
      <c r="K2159"/>
      <c r="M2159" s="191">
        <f t="shared" si="96"/>
        <v>-4.2899999999999999E-7</v>
      </c>
      <c r="N2159" t="str">
        <f t="shared" si="97"/>
        <v>5</v>
      </c>
    </row>
    <row r="2160" spans="1:14">
      <c r="A2160" s="55" t="str">
        <f t="shared" si="95"/>
        <v>Y0BB5.5</v>
      </c>
      <c r="B2160" s="55">
        <v>5.5</v>
      </c>
      <c r="C2160" t="s">
        <v>2896</v>
      </c>
      <c r="D2160" t="s">
        <v>2896</v>
      </c>
      <c r="E2160" s="42">
        <v>44834</v>
      </c>
      <c r="F2160">
        <v>310115</v>
      </c>
      <c r="G2160" t="s">
        <v>2398</v>
      </c>
      <c r="H2160" s="191"/>
      <c r="J2160">
        <v>56419.93</v>
      </c>
      <c r="K2160"/>
      <c r="M2160" s="191">
        <f t="shared" si="96"/>
        <v>5.6419929999999997E-3</v>
      </c>
      <c r="N2160" t="str">
        <f t="shared" si="97"/>
        <v>5</v>
      </c>
    </row>
    <row r="2161" spans="1:14">
      <c r="A2161" s="55" t="str">
        <f t="shared" si="95"/>
        <v>Y0BB0</v>
      </c>
      <c r="B2161" s="55">
        <v>0</v>
      </c>
      <c r="C2161" t="s">
        <v>2896</v>
      </c>
      <c r="D2161" t="s">
        <v>2896</v>
      </c>
      <c r="E2161" s="42">
        <v>44834</v>
      </c>
      <c r="F2161">
        <v>311501</v>
      </c>
      <c r="G2161" t="s">
        <v>2402</v>
      </c>
      <c r="H2161" s="191"/>
      <c r="J2161">
        <v>1190032160.8099999</v>
      </c>
      <c r="K2161"/>
      <c r="M2161" s="191">
        <f t="shared" si="96"/>
        <v>119.00321608099999</v>
      </c>
      <c r="N2161" t="str">
        <f t="shared" si="97"/>
        <v>0</v>
      </c>
    </row>
    <row r="2162" spans="1:14">
      <c r="A2162" s="55" t="str">
        <f t="shared" si="95"/>
        <v>Y0BB6.3</v>
      </c>
      <c r="B2162" s="55">
        <v>6.3</v>
      </c>
      <c r="C2162" t="s">
        <v>2896</v>
      </c>
      <c r="D2162" t="s">
        <v>2896</v>
      </c>
      <c r="E2162" s="42">
        <v>44834</v>
      </c>
      <c r="F2162">
        <v>401201</v>
      </c>
      <c r="G2162" t="s">
        <v>2419</v>
      </c>
      <c r="H2162" s="191"/>
      <c r="J2162">
        <v>886525.74</v>
      </c>
      <c r="K2162"/>
      <c r="M2162" s="191">
        <f t="shared" si="96"/>
        <v>8.8652573999999998E-2</v>
      </c>
      <c r="N2162" t="str">
        <f t="shared" si="97"/>
        <v>6</v>
      </c>
    </row>
    <row r="2163" spans="1:14">
      <c r="A2163" s="55" t="str">
        <f t="shared" si="95"/>
        <v>Y0BB0</v>
      </c>
      <c r="B2163" s="55">
        <v>0</v>
      </c>
      <c r="C2163" t="s">
        <v>2896</v>
      </c>
      <c r="D2163" t="s">
        <v>2896</v>
      </c>
      <c r="E2163" s="42">
        <v>44834</v>
      </c>
      <c r="F2163">
        <v>401237</v>
      </c>
      <c r="G2163" t="s">
        <v>2428</v>
      </c>
      <c r="H2163" s="191"/>
      <c r="J2163">
        <v>14684496.25</v>
      </c>
      <c r="K2163"/>
      <c r="M2163" s="191">
        <f t="shared" si="96"/>
        <v>1.4684496250000001</v>
      </c>
      <c r="N2163" t="str">
        <f t="shared" si="97"/>
        <v>0</v>
      </c>
    </row>
    <row r="2164" spans="1:14">
      <c r="A2164" s="55" t="str">
        <f t="shared" si="95"/>
        <v>Y0BB6.3</v>
      </c>
      <c r="B2164" s="55">
        <v>6.3</v>
      </c>
      <c r="C2164" t="s">
        <v>2896</v>
      </c>
      <c r="D2164" t="s">
        <v>2896</v>
      </c>
      <c r="E2164" s="42">
        <v>44834</v>
      </c>
      <c r="F2164">
        <v>401301</v>
      </c>
      <c r="G2164" t="s">
        <v>2432</v>
      </c>
      <c r="H2164" s="191"/>
      <c r="J2164">
        <v>14111.14</v>
      </c>
      <c r="K2164"/>
      <c r="M2164" s="191">
        <f t="shared" si="96"/>
        <v>1.411114E-3</v>
      </c>
      <c r="N2164" t="str">
        <f t="shared" si="97"/>
        <v>6</v>
      </c>
    </row>
    <row r="2165" spans="1:14">
      <c r="A2165" s="55" t="str">
        <f t="shared" si="95"/>
        <v>Y0BB6.1</v>
      </c>
      <c r="B2165" s="55">
        <v>6.1</v>
      </c>
      <c r="C2165" t="s">
        <v>2896</v>
      </c>
      <c r="D2165" t="s">
        <v>2896</v>
      </c>
      <c r="E2165" s="42">
        <v>44834</v>
      </c>
      <c r="F2165">
        <v>401501</v>
      </c>
      <c r="G2165" t="s">
        <v>676</v>
      </c>
      <c r="H2165" s="191"/>
      <c r="J2165">
        <v>157899209.24000001</v>
      </c>
      <c r="K2165"/>
      <c r="M2165" s="191">
        <f t="shared" si="96"/>
        <v>15.789920924</v>
      </c>
      <c r="N2165" t="str">
        <f t="shared" si="97"/>
        <v>6</v>
      </c>
    </row>
    <row r="2166" spans="1:14">
      <c r="A2166" s="55" t="str">
        <f t="shared" si="95"/>
        <v>Y0BB6.2a</v>
      </c>
      <c r="B2166" s="55" t="s">
        <v>4602</v>
      </c>
      <c r="C2166" t="s">
        <v>2896</v>
      </c>
      <c r="D2166" t="s">
        <v>2896</v>
      </c>
      <c r="E2166" s="42">
        <v>44834</v>
      </c>
      <c r="F2166">
        <v>401508</v>
      </c>
      <c r="G2166" t="s">
        <v>2554</v>
      </c>
      <c r="H2166" s="191"/>
      <c r="J2166">
        <v>12937259.57</v>
      </c>
      <c r="K2166"/>
      <c r="M2166" s="191">
        <f t="shared" si="96"/>
        <v>1.2937259569999999</v>
      </c>
      <c r="N2166" t="str">
        <f t="shared" si="97"/>
        <v>6</v>
      </c>
    </row>
    <row r="2167" spans="1:14">
      <c r="A2167" s="55" t="str">
        <f t="shared" si="95"/>
        <v>Y0BB6.1</v>
      </c>
      <c r="B2167" s="55">
        <v>6.1</v>
      </c>
      <c r="C2167" t="s">
        <v>2896</v>
      </c>
      <c r="D2167" t="s">
        <v>2896</v>
      </c>
      <c r="E2167" s="42">
        <v>44834</v>
      </c>
      <c r="F2167">
        <v>401509</v>
      </c>
      <c r="G2167" t="s">
        <v>2695</v>
      </c>
      <c r="H2167" s="191"/>
      <c r="J2167">
        <v>16065830.539999999</v>
      </c>
      <c r="K2167"/>
      <c r="M2167" s="191">
        <f t="shared" si="96"/>
        <v>1.6065830539999999</v>
      </c>
      <c r="N2167" t="str">
        <f t="shared" si="97"/>
        <v>6</v>
      </c>
    </row>
    <row r="2168" spans="1:14">
      <c r="A2168" s="55" t="str">
        <f t="shared" si="95"/>
        <v>Y0BB6.3</v>
      </c>
      <c r="B2168" s="55">
        <v>6.3</v>
      </c>
      <c r="C2168" t="s">
        <v>2896</v>
      </c>
      <c r="D2168" t="s">
        <v>2896</v>
      </c>
      <c r="E2168" s="42">
        <v>44834</v>
      </c>
      <c r="F2168">
        <v>401702</v>
      </c>
      <c r="G2168" t="s">
        <v>2686</v>
      </c>
      <c r="H2168" s="191"/>
      <c r="J2168">
        <v>-37917.910000000003</v>
      </c>
      <c r="K2168"/>
      <c r="M2168" s="191">
        <f t="shared" si="96"/>
        <v>-3.7917910000000005E-3</v>
      </c>
      <c r="N2168" t="str">
        <f t="shared" si="97"/>
        <v>6</v>
      </c>
    </row>
    <row r="2169" spans="1:14">
      <c r="A2169" s="55" t="str">
        <f t="shared" si="95"/>
        <v>Y0BB6.3</v>
      </c>
      <c r="B2169" s="55">
        <v>6.3</v>
      </c>
      <c r="C2169" t="s">
        <v>2896</v>
      </c>
      <c r="D2169" t="s">
        <v>2896</v>
      </c>
      <c r="E2169" s="42">
        <v>44834</v>
      </c>
      <c r="F2169">
        <v>401703</v>
      </c>
      <c r="G2169" t="s">
        <v>2687</v>
      </c>
      <c r="H2169" s="191"/>
      <c r="J2169">
        <v>-37917.910000000003</v>
      </c>
      <c r="K2169"/>
      <c r="M2169" s="191">
        <f t="shared" si="96"/>
        <v>-3.7917910000000005E-3</v>
      </c>
      <c r="N2169" t="str">
        <f t="shared" si="97"/>
        <v>6</v>
      </c>
    </row>
    <row r="2170" spans="1:14">
      <c r="A2170" s="55" t="str">
        <f t="shared" si="95"/>
        <v>Y0BB6.3</v>
      </c>
      <c r="B2170" s="55">
        <v>6.3</v>
      </c>
      <c r="C2170" t="s">
        <v>2896</v>
      </c>
      <c r="D2170" t="s">
        <v>2896</v>
      </c>
      <c r="E2170" s="42">
        <v>44834</v>
      </c>
      <c r="F2170">
        <v>401707</v>
      </c>
      <c r="G2170" t="s">
        <v>2680</v>
      </c>
      <c r="H2170" s="191"/>
      <c r="J2170">
        <v>0</v>
      </c>
      <c r="K2170"/>
      <c r="M2170" s="191">
        <f t="shared" si="96"/>
        <v>0</v>
      </c>
      <c r="N2170" t="str">
        <f t="shared" si="97"/>
        <v>6</v>
      </c>
    </row>
    <row r="2171" spans="1:14">
      <c r="A2171" s="55" t="str">
        <f t="shared" si="95"/>
        <v>Y0BB6.3</v>
      </c>
      <c r="B2171" s="55">
        <v>6.3</v>
      </c>
      <c r="C2171" t="s">
        <v>2896</v>
      </c>
      <c r="D2171" t="s">
        <v>2896</v>
      </c>
      <c r="E2171" s="42">
        <v>44834</v>
      </c>
      <c r="F2171">
        <v>401708</v>
      </c>
      <c r="G2171" t="s">
        <v>2681</v>
      </c>
      <c r="H2171" s="191"/>
      <c r="J2171">
        <v>0</v>
      </c>
      <c r="K2171"/>
      <c r="M2171" s="191">
        <f t="shared" si="96"/>
        <v>0</v>
      </c>
      <c r="N2171" t="str">
        <f t="shared" si="97"/>
        <v>6</v>
      </c>
    </row>
    <row r="2172" spans="1:14">
      <c r="A2172" s="55" t="str">
        <f t="shared" si="95"/>
        <v>Y0BB6.2</v>
      </c>
      <c r="B2172" s="55">
        <v>6.2</v>
      </c>
      <c r="C2172" t="s">
        <v>2896</v>
      </c>
      <c r="D2172" t="s">
        <v>2896</v>
      </c>
      <c r="E2172" s="42">
        <v>44834</v>
      </c>
      <c r="F2172">
        <v>402106</v>
      </c>
      <c r="G2172" t="s">
        <v>2437</v>
      </c>
      <c r="H2172" s="191"/>
      <c r="J2172">
        <v>113040.92</v>
      </c>
      <c r="K2172"/>
      <c r="M2172" s="191">
        <f t="shared" si="96"/>
        <v>1.1304092E-2</v>
      </c>
      <c r="N2172" t="str">
        <f t="shared" si="97"/>
        <v>6</v>
      </c>
    </row>
    <row r="2173" spans="1:14">
      <c r="A2173" s="55" t="str">
        <f t="shared" si="95"/>
        <v>Y0BB6.3</v>
      </c>
      <c r="B2173" s="55">
        <v>6.3</v>
      </c>
      <c r="C2173" t="s">
        <v>2896</v>
      </c>
      <c r="D2173" t="s">
        <v>2896</v>
      </c>
      <c r="E2173" s="42">
        <v>44834</v>
      </c>
      <c r="F2173">
        <v>402113</v>
      </c>
      <c r="G2173" t="s">
        <v>2438</v>
      </c>
      <c r="H2173" s="191"/>
      <c r="J2173">
        <v>20178564.649999999</v>
      </c>
      <c r="K2173"/>
      <c r="M2173" s="191">
        <f t="shared" si="96"/>
        <v>2.0178564649999999</v>
      </c>
      <c r="N2173" t="str">
        <f t="shared" si="97"/>
        <v>6</v>
      </c>
    </row>
    <row r="2174" spans="1:14">
      <c r="A2174" s="55" t="str">
        <f t="shared" si="95"/>
        <v>Y0BB6.3</v>
      </c>
      <c r="B2174" s="55">
        <v>6.3</v>
      </c>
      <c r="C2174" t="s">
        <v>2896</v>
      </c>
      <c r="D2174" t="s">
        <v>2896</v>
      </c>
      <c r="E2174" s="42">
        <v>44834</v>
      </c>
      <c r="F2174">
        <v>402125</v>
      </c>
      <c r="G2174" t="s">
        <v>2914</v>
      </c>
      <c r="H2174" s="191"/>
      <c r="J2174">
        <v>2416778.65</v>
      </c>
      <c r="K2174"/>
      <c r="M2174" s="191">
        <f t="shared" si="96"/>
        <v>0.24167786499999999</v>
      </c>
      <c r="N2174" t="str">
        <f t="shared" si="97"/>
        <v>6</v>
      </c>
    </row>
    <row r="2175" spans="1:14">
      <c r="A2175" s="55" t="str">
        <f t="shared" si="95"/>
        <v>Y0BB6.2a</v>
      </c>
      <c r="B2175" s="55" t="s">
        <v>4602</v>
      </c>
      <c r="C2175" t="s">
        <v>2896</v>
      </c>
      <c r="D2175" t="s">
        <v>2896</v>
      </c>
      <c r="E2175" s="42">
        <v>44834</v>
      </c>
      <c r="F2175">
        <v>402128</v>
      </c>
      <c r="G2175" t="s">
        <v>2440</v>
      </c>
      <c r="H2175" s="191"/>
      <c r="J2175">
        <v>267276075.80000001</v>
      </c>
      <c r="K2175"/>
      <c r="M2175" s="191">
        <f t="shared" si="96"/>
        <v>26.727607580000001</v>
      </c>
      <c r="N2175" t="str">
        <f t="shared" si="97"/>
        <v>6</v>
      </c>
    </row>
    <row r="2176" spans="1:14">
      <c r="A2176" s="55" t="str">
        <f t="shared" si="95"/>
        <v>Y0BB6.3</v>
      </c>
      <c r="B2176" s="55">
        <v>6.3</v>
      </c>
      <c r="C2176" t="s">
        <v>2896</v>
      </c>
      <c r="D2176" t="s">
        <v>2896</v>
      </c>
      <c r="E2176" s="42">
        <v>44834</v>
      </c>
      <c r="F2176">
        <v>402132</v>
      </c>
      <c r="G2176" t="s">
        <v>2441</v>
      </c>
      <c r="H2176" s="191"/>
      <c r="J2176">
        <v>0</v>
      </c>
      <c r="K2176"/>
      <c r="M2176" s="191">
        <f t="shared" si="96"/>
        <v>0</v>
      </c>
      <c r="N2176" t="str">
        <f t="shared" si="97"/>
        <v>6</v>
      </c>
    </row>
    <row r="2177" spans="1:14">
      <c r="A2177" s="55" t="str">
        <f t="shared" ref="A2177:A2240" si="98">C2177&amp;B2177</f>
        <v>Y0BB6.3</v>
      </c>
      <c r="B2177" s="55">
        <v>6.3</v>
      </c>
      <c r="C2177" t="s">
        <v>2896</v>
      </c>
      <c r="D2177" t="s">
        <v>2896</v>
      </c>
      <c r="E2177" s="42">
        <v>44834</v>
      </c>
      <c r="F2177">
        <v>402233</v>
      </c>
      <c r="G2177" t="s">
        <v>2458</v>
      </c>
      <c r="H2177" s="191"/>
      <c r="J2177">
        <v>17027.740000000002</v>
      </c>
      <c r="K2177"/>
      <c r="M2177" s="191">
        <f t="shared" si="96"/>
        <v>1.7027740000000002E-3</v>
      </c>
      <c r="N2177" t="str">
        <f t="shared" si="97"/>
        <v>6</v>
      </c>
    </row>
    <row r="2178" spans="1:14">
      <c r="A2178" s="55" t="str">
        <f t="shared" si="98"/>
        <v>Y0BB6.3</v>
      </c>
      <c r="B2178" s="55">
        <v>6.3</v>
      </c>
      <c r="C2178" t="s">
        <v>2896</v>
      </c>
      <c r="D2178" t="s">
        <v>2896</v>
      </c>
      <c r="E2178" s="42">
        <v>44834</v>
      </c>
      <c r="F2178">
        <v>402235</v>
      </c>
      <c r="G2178" t="s">
        <v>2459</v>
      </c>
      <c r="H2178" s="191"/>
      <c r="J2178">
        <v>28526.52</v>
      </c>
      <c r="K2178"/>
      <c r="M2178" s="191">
        <f t="shared" si="96"/>
        <v>2.8526520000000002E-3</v>
      </c>
      <c r="N2178" t="str">
        <f t="shared" si="97"/>
        <v>6</v>
      </c>
    </row>
    <row r="2179" spans="1:14">
      <c r="A2179" s="55" t="str">
        <f t="shared" si="98"/>
        <v>Y0BB6.1</v>
      </c>
      <c r="B2179" s="55">
        <v>6.1</v>
      </c>
      <c r="C2179" t="s">
        <v>2896</v>
      </c>
      <c r="D2179" t="s">
        <v>2896</v>
      </c>
      <c r="E2179" s="42">
        <v>44834</v>
      </c>
      <c r="F2179">
        <v>402257</v>
      </c>
      <c r="G2179" t="s">
        <v>2465</v>
      </c>
      <c r="H2179" s="191"/>
      <c r="J2179">
        <v>0</v>
      </c>
      <c r="K2179"/>
      <c r="M2179" s="191">
        <f t="shared" si="96"/>
        <v>0</v>
      </c>
      <c r="N2179" t="str">
        <f t="shared" si="97"/>
        <v>6</v>
      </c>
    </row>
    <row r="2180" spans="1:14">
      <c r="A2180" s="55" t="str">
        <f t="shared" si="98"/>
        <v>Y0BB0</v>
      </c>
      <c r="B2180" s="55">
        <v>0</v>
      </c>
      <c r="C2180" t="s">
        <v>2896</v>
      </c>
      <c r="D2180" t="s">
        <v>2896</v>
      </c>
      <c r="E2180" s="42">
        <v>44834</v>
      </c>
      <c r="F2180">
        <v>402328</v>
      </c>
      <c r="G2180" t="s">
        <v>2478</v>
      </c>
      <c r="H2180" s="191"/>
      <c r="J2180">
        <v>81231582.859999999</v>
      </c>
      <c r="K2180"/>
      <c r="M2180" s="191">
        <f t="shared" si="96"/>
        <v>8.1231582860000007</v>
      </c>
      <c r="N2180" t="str">
        <f t="shared" si="97"/>
        <v>0</v>
      </c>
    </row>
    <row r="2181" spans="1:14">
      <c r="A2181" s="55" t="str">
        <f t="shared" si="98"/>
        <v>Y0BB6.3</v>
      </c>
      <c r="B2181" s="55">
        <v>6.3</v>
      </c>
      <c r="C2181" t="s">
        <v>2896</v>
      </c>
      <c r="D2181" t="s">
        <v>2896</v>
      </c>
      <c r="E2181" s="42">
        <v>44834</v>
      </c>
      <c r="F2181">
        <v>402404</v>
      </c>
      <c r="G2181" t="s">
        <v>2492</v>
      </c>
      <c r="H2181" s="191"/>
      <c r="J2181">
        <v>98530.96</v>
      </c>
      <c r="K2181"/>
      <c r="M2181" s="191">
        <f t="shared" si="96"/>
        <v>9.8530960000000004E-3</v>
      </c>
      <c r="N2181" t="str">
        <f t="shared" si="97"/>
        <v>6</v>
      </c>
    </row>
    <row r="2182" spans="1:14">
      <c r="A2182" s="55" t="str">
        <f t="shared" si="98"/>
        <v>Y0BB5.3</v>
      </c>
      <c r="B2182" s="55">
        <v>5.3</v>
      </c>
      <c r="C2182" t="s">
        <v>2896</v>
      </c>
      <c r="D2182" t="s">
        <v>2896</v>
      </c>
      <c r="E2182" s="42">
        <v>44834</v>
      </c>
      <c r="F2182">
        <v>440101</v>
      </c>
      <c r="G2182" t="s">
        <v>2503</v>
      </c>
      <c r="H2182" s="191"/>
      <c r="J2182">
        <v>451860795.41000003</v>
      </c>
      <c r="K2182"/>
      <c r="M2182" s="191">
        <f t="shared" si="96"/>
        <v>45.186079541000005</v>
      </c>
      <c r="N2182" t="str">
        <f t="shared" si="97"/>
        <v>5</v>
      </c>
    </row>
    <row r="2183" spans="1:14">
      <c r="A2183" s="55" t="str">
        <f t="shared" si="98"/>
        <v>Y0BB5.5</v>
      </c>
      <c r="B2183" s="55">
        <v>5.5</v>
      </c>
      <c r="C2183" t="s">
        <v>2896</v>
      </c>
      <c r="D2183" t="s">
        <v>2896</v>
      </c>
      <c r="E2183" s="42">
        <v>44834</v>
      </c>
      <c r="F2183">
        <v>440225</v>
      </c>
      <c r="G2183" t="s">
        <v>2515</v>
      </c>
      <c r="H2183" s="191"/>
      <c r="J2183">
        <v>-27593.18</v>
      </c>
      <c r="K2183"/>
      <c r="M2183" s="191">
        <f t="shared" si="96"/>
        <v>-2.7593180000000002E-3</v>
      </c>
      <c r="N2183" t="str">
        <f t="shared" si="97"/>
        <v>5</v>
      </c>
    </row>
    <row r="2184" spans="1:14">
      <c r="A2184" s="55" t="str">
        <f t="shared" si="98"/>
        <v>Y0BB6.3</v>
      </c>
      <c r="B2184" s="55">
        <v>6.3</v>
      </c>
      <c r="C2184" t="s">
        <v>2896</v>
      </c>
      <c r="D2184" t="s">
        <v>2896</v>
      </c>
      <c r="E2184" s="42">
        <v>44834</v>
      </c>
      <c r="F2184">
        <v>440325</v>
      </c>
      <c r="G2184" t="s">
        <v>2517</v>
      </c>
      <c r="H2184" s="191"/>
      <c r="J2184">
        <v>0</v>
      </c>
      <c r="K2184"/>
      <c r="M2184" s="191">
        <f t="shared" si="96"/>
        <v>0</v>
      </c>
      <c r="N2184" t="str">
        <f t="shared" si="97"/>
        <v>6</v>
      </c>
    </row>
    <row r="2185" spans="1:14">
      <c r="A2185" s="55" t="str">
        <f t="shared" si="98"/>
        <v>Y0BB6.3</v>
      </c>
      <c r="B2185" s="55">
        <v>6.3</v>
      </c>
      <c r="C2185" t="s">
        <v>2896</v>
      </c>
      <c r="D2185" t="s">
        <v>2896</v>
      </c>
      <c r="E2185" s="42">
        <v>44834</v>
      </c>
      <c r="F2185">
        <v>440341</v>
      </c>
      <c r="G2185" t="s">
        <v>2682</v>
      </c>
      <c r="H2185" s="191"/>
      <c r="J2185">
        <v>15694837.529999999</v>
      </c>
      <c r="K2185"/>
      <c r="M2185" s="191">
        <f t="shared" si="96"/>
        <v>1.5694837529999999</v>
      </c>
      <c r="N2185" t="str">
        <f t="shared" si="97"/>
        <v>6</v>
      </c>
    </row>
    <row r="2186" spans="1:14">
      <c r="A2186" s="55" t="str">
        <f t="shared" si="98"/>
        <v>Y0BB6.3</v>
      </c>
      <c r="B2186" s="55">
        <v>6.3</v>
      </c>
      <c r="C2186" t="s">
        <v>2896</v>
      </c>
      <c r="D2186" t="s">
        <v>2896</v>
      </c>
      <c r="E2186" s="42">
        <v>44834</v>
      </c>
      <c r="F2186">
        <v>440342</v>
      </c>
      <c r="G2186" t="s">
        <v>2683</v>
      </c>
      <c r="H2186" s="191"/>
      <c r="J2186">
        <v>15694837.529999999</v>
      </c>
      <c r="K2186"/>
      <c r="M2186" s="191">
        <f t="shared" si="96"/>
        <v>1.5694837529999999</v>
      </c>
      <c r="N2186" t="str">
        <f t="shared" si="97"/>
        <v>6</v>
      </c>
    </row>
    <row r="2187" spans="1:14">
      <c r="A2187" s="55" t="str">
        <f t="shared" si="98"/>
        <v>Y0BB6.3</v>
      </c>
      <c r="B2187" s="55">
        <v>6.3</v>
      </c>
      <c r="C2187" t="s">
        <v>2896</v>
      </c>
      <c r="D2187" t="s">
        <v>2896</v>
      </c>
      <c r="E2187" s="42">
        <v>44834</v>
      </c>
      <c r="F2187">
        <v>440416</v>
      </c>
      <c r="G2187" t="s">
        <v>664</v>
      </c>
      <c r="H2187" s="191"/>
      <c r="J2187">
        <v>6560787.1600000001</v>
      </c>
      <c r="K2187"/>
      <c r="M2187" s="191">
        <f t="shared" si="96"/>
        <v>0.65607871600000001</v>
      </c>
      <c r="N2187" t="str">
        <f t="shared" si="97"/>
        <v>6</v>
      </c>
    </row>
    <row r="2188" spans="1:14">
      <c r="A2188" s="55" t="str">
        <f t="shared" si="98"/>
        <v>Y0BB6.3</v>
      </c>
      <c r="B2188" s="55">
        <v>6.3</v>
      </c>
      <c r="C2188" t="s">
        <v>2896</v>
      </c>
      <c r="D2188" t="s">
        <v>2896</v>
      </c>
      <c r="E2188" s="42">
        <v>44834</v>
      </c>
      <c r="F2188">
        <v>440485</v>
      </c>
      <c r="G2188" t="s">
        <v>2517</v>
      </c>
      <c r="H2188" s="191"/>
      <c r="J2188">
        <v>0</v>
      </c>
      <c r="K2188"/>
      <c r="M2188" s="191">
        <f t="shared" si="96"/>
        <v>0</v>
      </c>
      <c r="N2188" t="str">
        <f t="shared" si="97"/>
        <v>6</v>
      </c>
    </row>
    <row r="2189" spans="1:14">
      <c r="A2189" s="55" t="str">
        <f t="shared" si="98"/>
        <v>Y0BB6.3</v>
      </c>
      <c r="B2189" s="55">
        <v>6.3</v>
      </c>
      <c r="C2189" t="s">
        <v>2896</v>
      </c>
      <c r="D2189" t="s">
        <v>2896</v>
      </c>
      <c r="E2189" s="42">
        <v>44834</v>
      </c>
      <c r="F2189">
        <v>440509</v>
      </c>
      <c r="G2189" t="s">
        <v>2524</v>
      </c>
      <c r="H2189" s="191"/>
      <c r="J2189">
        <v>6426332.2199999997</v>
      </c>
      <c r="K2189"/>
      <c r="M2189" s="191">
        <f t="shared" si="96"/>
        <v>0.64263322199999995</v>
      </c>
      <c r="N2189" t="str">
        <f t="shared" si="97"/>
        <v>6</v>
      </c>
    </row>
    <row r="2190" spans="1:14">
      <c r="A2190" s="55" t="str">
        <f t="shared" si="98"/>
        <v>Y0BF0</v>
      </c>
      <c r="B2190" s="55">
        <v>0</v>
      </c>
      <c r="C2190" t="s">
        <v>2897</v>
      </c>
      <c r="D2190" t="s">
        <v>2897</v>
      </c>
      <c r="E2190" s="42">
        <v>44834</v>
      </c>
      <c r="F2190">
        <v>102103</v>
      </c>
      <c r="G2190" t="s">
        <v>2006</v>
      </c>
      <c r="H2190" s="191"/>
      <c r="J2190">
        <v>16260088319.280001</v>
      </c>
      <c r="K2190"/>
      <c r="M2190" s="191">
        <f t="shared" si="96"/>
        <v>1626.0088319280001</v>
      </c>
      <c r="N2190" t="str">
        <f t="shared" si="97"/>
        <v>0</v>
      </c>
    </row>
    <row r="2191" spans="1:14">
      <c r="A2191" s="55" t="str">
        <f t="shared" si="98"/>
        <v>Y0BF0</v>
      </c>
      <c r="B2191" s="55">
        <v>0</v>
      </c>
      <c r="C2191" t="s">
        <v>2897</v>
      </c>
      <c r="D2191" t="s">
        <v>2897</v>
      </c>
      <c r="E2191" s="42">
        <v>44834</v>
      </c>
      <c r="F2191">
        <v>102104</v>
      </c>
      <c r="G2191" t="s">
        <v>2007</v>
      </c>
      <c r="H2191" s="191"/>
      <c r="J2191">
        <v>3391683969.4400001</v>
      </c>
      <c r="K2191"/>
      <c r="M2191" s="191">
        <f t="shared" si="96"/>
        <v>339.16839694399999</v>
      </c>
      <c r="N2191" t="str">
        <f t="shared" si="97"/>
        <v>0</v>
      </c>
    </row>
    <row r="2192" spans="1:14">
      <c r="A2192" s="55" t="str">
        <f t="shared" si="98"/>
        <v>Y0BF0</v>
      </c>
      <c r="B2192" s="55">
        <v>0</v>
      </c>
      <c r="C2192" t="s">
        <v>2897</v>
      </c>
      <c r="D2192" t="s">
        <v>2897</v>
      </c>
      <c r="E2192" s="42">
        <v>44834</v>
      </c>
      <c r="F2192">
        <v>102109</v>
      </c>
      <c r="G2192" t="s">
        <v>2012</v>
      </c>
      <c r="H2192" s="191"/>
      <c r="J2192">
        <v>48911672174.830002</v>
      </c>
      <c r="K2192"/>
      <c r="M2192" s="191">
        <f t="shared" si="96"/>
        <v>4891.1672174830001</v>
      </c>
      <c r="N2192" t="str">
        <f t="shared" si="97"/>
        <v>0</v>
      </c>
    </row>
    <row r="2193" spans="1:14">
      <c r="A2193" s="55" t="str">
        <f t="shared" si="98"/>
        <v>Y0BF0</v>
      </c>
      <c r="B2193" s="55">
        <v>0</v>
      </c>
      <c r="C2193" t="s">
        <v>2897</v>
      </c>
      <c r="D2193" t="s">
        <v>2897</v>
      </c>
      <c r="E2193" s="42">
        <v>44834</v>
      </c>
      <c r="F2193">
        <v>106101</v>
      </c>
      <c r="G2193" t="s">
        <v>2769</v>
      </c>
      <c r="H2193" s="191"/>
      <c r="J2193">
        <v>1062500.24</v>
      </c>
      <c r="K2193"/>
      <c r="M2193" s="191">
        <f t="shared" si="96"/>
        <v>0.106250024</v>
      </c>
      <c r="N2193" t="str">
        <f t="shared" si="97"/>
        <v>0</v>
      </c>
    </row>
    <row r="2194" spans="1:14">
      <c r="A2194" s="55" t="str">
        <f t="shared" si="98"/>
        <v>Y0BF0</v>
      </c>
      <c r="B2194" s="55">
        <v>0</v>
      </c>
      <c r="C2194" t="s">
        <v>2897</v>
      </c>
      <c r="D2194" t="s">
        <v>2897</v>
      </c>
      <c r="E2194" s="42">
        <v>44834</v>
      </c>
      <c r="F2194">
        <v>106106</v>
      </c>
      <c r="G2194" t="s">
        <v>2784</v>
      </c>
      <c r="H2194" s="191"/>
      <c r="J2194">
        <v>1845708.62</v>
      </c>
      <c r="K2194"/>
      <c r="M2194" s="191">
        <f t="shared" si="96"/>
        <v>0.184570862</v>
      </c>
      <c r="N2194" t="str">
        <f t="shared" si="97"/>
        <v>0</v>
      </c>
    </row>
    <row r="2195" spans="1:14">
      <c r="A2195" s="55" t="str">
        <f t="shared" si="98"/>
        <v>Y0BF0</v>
      </c>
      <c r="B2195" s="55">
        <v>0</v>
      </c>
      <c r="C2195" t="s">
        <v>2897</v>
      </c>
      <c r="D2195" t="s">
        <v>2897</v>
      </c>
      <c r="E2195" s="42">
        <v>44834</v>
      </c>
      <c r="F2195">
        <v>111126</v>
      </c>
      <c r="G2195" t="s">
        <v>2022</v>
      </c>
      <c r="H2195" s="191"/>
      <c r="J2195">
        <v>550773.93000000005</v>
      </c>
      <c r="K2195"/>
      <c r="M2195" s="191">
        <f t="shared" si="96"/>
        <v>5.5077393000000002E-2</v>
      </c>
      <c r="N2195" t="str">
        <f t="shared" si="97"/>
        <v>0</v>
      </c>
    </row>
    <row r="2196" spans="1:14">
      <c r="A2196" s="55" t="str">
        <f t="shared" si="98"/>
        <v>Y0BF0</v>
      </c>
      <c r="B2196" s="55">
        <v>0</v>
      </c>
      <c r="C2196" t="s">
        <v>2897</v>
      </c>
      <c r="D2196" t="s">
        <v>2897</v>
      </c>
      <c r="E2196" s="42">
        <v>44834</v>
      </c>
      <c r="F2196">
        <v>111137</v>
      </c>
      <c r="G2196" t="s">
        <v>2027</v>
      </c>
      <c r="H2196" s="191"/>
      <c r="J2196">
        <v>-3.84</v>
      </c>
      <c r="K2196"/>
      <c r="M2196" s="191">
        <f t="shared" si="96"/>
        <v>-3.84E-7</v>
      </c>
      <c r="N2196" t="str">
        <f t="shared" si="97"/>
        <v>0</v>
      </c>
    </row>
    <row r="2197" spans="1:14">
      <c r="A2197" s="55" t="str">
        <f t="shared" si="98"/>
        <v>Y0BF0</v>
      </c>
      <c r="B2197" s="55">
        <v>0</v>
      </c>
      <c r="C2197" t="s">
        <v>2897</v>
      </c>
      <c r="D2197" t="s">
        <v>2897</v>
      </c>
      <c r="E2197" s="42">
        <v>44834</v>
      </c>
      <c r="F2197">
        <v>111181</v>
      </c>
      <c r="G2197" t="s">
        <v>2028</v>
      </c>
      <c r="H2197" s="191"/>
      <c r="J2197">
        <v>180159.13</v>
      </c>
      <c r="K2197"/>
      <c r="M2197" s="191">
        <f t="shared" si="96"/>
        <v>1.8015913000000001E-2</v>
      </c>
      <c r="N2197" t="str">
        <f t="shared" si="97"/>
        <v>0</v>
      </c>
    </row>
    <row r="2198" spans="1:14">
      <c r="A2198" s="55" t="str">
        <f t="shared" si="98"/>
        <v>Y0BF0</v>
      </c>
      <c r="B2198" s="55">
        <v>0</v>
      </c>
      <c r="C2198" t="s">
        <v>2897</v>
      </c>
      <c r="D2198" t="s">
        <v>2897</v>
      </c>
      <c r="E2198" s="42">
        <v>44834</v>
      </c>
      <c r="F2198">
        <v>111182</v>
      </c>
      <c r="G2198" t="s">
        <v>2029</v>
      </c>
      <c r="H2198" s="191"/>
      <c r="J2198">
        <v>647959.1</v>
      </c>
      <c r="K2198"/>
      <c r="M2198" s="191">
        <f t="shared" si="96"/>
        <v>6.4795909999999998E-2</v>
      </c>
      <c r="N2198" t="str">
        <f t="shared" si="97"/>
        <v>0</v>
      </c>
    </row>
    <row r="2199" spans="1:14">
      <c r="A2199" s="55" t="str">
        <f t="shared" si="98"/>
        <v>Y0BF0</v>
      </c>
      <c r="B2199" s="55">
        <v>0</v>
      </c>
      <c r="C2199" t="s">
        <v>2897</v>
      </c>
      <c r="D2199" t="s">
        <v>2897</v>
      </c>
      <c r="E2199" s="42">
        <v>44834</v>
      </c>
      <c r="F2199">
        <v>111183</v>
      </c>
      <c r="G2199" t="s">
        <v>2030</v>
      </c>
      <c r="H2199" s="191"/>
      <c r="J2199">
        <v>226127.85</v>
      </c>
      <c r="K2199"/>
      <c r="M2199" s="191">
        <f t="shared" si="96"/>
        <v>2.2612785E-2</v>
      </c>
      <c r="N2199" t="str">
        <f t="shared" si="97"/>
        <v>0</v>
      </c>
    </row>
    <row r="2200" spans="1:14">
      <c r="A2200" s="55" t="str">
        <f t="shared" si="98"/>
        <v>Y0BF0</v>
      </c>
      <c r="B2200" s="55">
        <v>0</v>
      </c>
      <c r="C2200" t="s">
        <v>2897</v>
      </c>
      <c r="D2200" t="s">
        <v>2897</v>
      </c>
      <c r="E2200" s="42">
        <v>44834</v>
      </c>
      <c r="F2200">
        <v>111184</v>
      </c>
      <c r="G2200" t="s">
        <v>2031</v>
      </c>
      <c r="H2200" s="191"/>
      <c r="J2200">
        <v>1343528.96</v>
      </c>
      <c r="K2200"/>
      <c r="M2200" s="191">
        <f t="shared" si="96"/>
        <v>0.134352896</v>
      </c>
      <c r="N2200" t="str">
        <f t="shared" si="97"/>
        <v>0</v>
      </c>
    </row>
    <row r="2201" spans="1:14">
      <c r="A2201" s="55" t="str">
        <f t="shared" si="98"/>
        <v>Y0BF0</v>
      </c>
      <c r="B2201" s="55">
        <v>0</v>
      </c>
      <c r="C2201" t="s">
        <v>2897</v>
      </c>
      <c r="D2201" t="s">
        <v>2897</v>
      </c>
      <c r="E2201" s="42">
        <v>44834</v>
      </c>
      <c r="F2201">
        <v>111220</v>
      </c>
      <c r="G2201" t="s">
        <v>2655</v>
      </c>
      <c r="H2201" s="191"/>
      <c r="J2201">
        <v>62603996.950000003</v>
      </c>
      <c r="K2201"/>
      <c r="M2201" s="191">
        <f t="shared" si="96"/>
        <v>6.2603996950000003</v>
      </c>
      <c r="N2201" t="str">
        <f t="shared" si="97"/>
        <v>0</v>
      </c>
    </row>
    <row r="2202" spans="1:14">
      <c r="A2202" s="55" t="str">
        <f t="shared" si="98"/>
        <v>Y0BF0</v>
      </c>
      <c r="B2202" s="55">
        <v>0</v>
      </c>
      <c r="C2202" t="s">
        <v>2897</v>
      </c>
      <c r="D2202" t="s">
        <v>2897</v>
      </c>
      <c r="E2202" s="42">
        <v>44834</v>
      </c>
      <c r="F2202">
        <v>111221</v>
      </c>
      <c r="G2202" t="s">
        <v>2656</v>
      </c>
      <c r="H2202" s="191"/>
      <c r="J2202">
        <v>-62603996.950000003</v>
      </c>
      <c r="K2202"/>
      <c r="M2202" s="191">
        <f t="shared" si="96"/>
        <v>-6.2603996950000003</v>
      </c>
      <c r="N2202" t="str">
        <f t="shared" si="97"/>
        <v>0</v>
      </c>
    </row>
    <row r="2203" spans="1:14">
      <c r="A2203" s="55" t="str">
        <f t="shared" si="98"/>
        <v>Y0BF0</v>
      </c>
      <c r="B2203" s="55">
        <v>0</v>
      </c>
      <c r="C2203" t="s">
        <v>2897</v>
      </c>
      <c r="D2203" t="s">
        <v>2897</v>
      </c>
      <c r="E2203" s="42">
        <v>44834</v>
      </c>
      <c r="F2203">
        <v>121116</v>
      </c>
      <c r="G2203" t="s">
        <v>2033</v>
      </c>
      <c r="H2203" s="191"/>
      <c r="J2203">
        <v>305689886.06999999</v>
      </c>
      <c r="K2203"/>
      <c r="M2203" s="191">
        <f t="shared" si="96"/>
        <v>30.568988606999998</v>
      </c>
      <c r="N2203" t="str">
        <f t="shared" si="97"/>
        <v>0</v>
      </c>
    </row>
    <row r="2204" spans="1:14">
      <c r="A2204" s="55" t="str">
        <f t="shared" si="98"/>
        <v>Y0BF0</v>
      </c>
      <c r="B2204" s="55">
        <v>0</v>
      </c>
      <c r="C2204" t="s">
        <v>2897</v>
      </c>
      <c r="D2204" t="s">
        <v>2897</v>
      </c>
      <c r="E2204" s="42">
        <v>44834</v>
      </c>
      <c r="F2204">
        <v>121117</v>
      </c>
      <c r="G2204" t="s">
        <v>2034</v>
      </c>
      <c r="H2204" s="191"/>
      <c r="J2204">
        <v>1473265731.22</v>
      </c>
      <c r="K2204"/>
      <c r="M2204" s="191">
        <f t="shared" si="96"/>
        <v>147.32657312200001</v>
      </c>
      <c r="N2204" t="str">
        <f t="shared" si="97"/>
        <v>0</v>
      </c>
    </row>
    <row r="2205" spans="1:14">
      <c r="A2205" s="55" t="str">
        <f t="shared" si="98"/>
        <v>Y0BF0</v>
      </c>
      <c r="B2205" s="55">
        <v>0</v>
      </c>
      <c r="C2205" t="s">
        <v>2897</v>
      </c>
      <c r="D2205" t="s">
        <v>2897</v>
      </c>
      <c r="E2205" s="42">
        <v>44834</v>
      </c>
      <c r="F2205">
        <v>141280</v>
      </c>
      <c r="G2205" t="s">
        <v>2036</v>
      </c>
      <c r="H2205" s="191"/>
      <c r="J2205">
        <v>1993405.85</v>
      </c>
      <c r="K2205"/>
      <c r="M2205" s="191">
        <f t="shared" si="96"/>
        <v>0.19934058500000001</v>
      </c>
      <c r="N2205" t="str">
        <f t="shared" si="97"/>
        <v>0</v>
      </c>
    </row>
    <row r="2206" spans="1:14">
      <c r="A2206" s="55" t="str">
        <f t="shared" si="98"/>
        <v>Y0BF0</v>
      </c>
      <c r="B2206" s="55">
        <v>0</v>
      </c>
      <c r="C2206" t="s">
        <v>2897</v>
      </c>
      <c r="D2206" t="s">
        <v>2897</v>
      </c>
      <c r="E2206" s="42">
        <v>44834</v>
      </c>
      <c r="F2206">
        <v>141296</v>
      </c>
      <c r="G2206" t="s">
        <v>2040</v>
      </c>
      <c r="H2206" s="191"/>
      <c r="J2206">
        <v>100000</v>
      </c>
      <c r="K2206"/>
      <c r="M2206" s="191">
        <f t="shared" si="96"/>
        <v>0.01</v>
      </c>
      <c r="N2206" t="str">
        <f t="shared" si="97"/>
        <v>0</v>
      </c>
    </row>
    <row r="2207" spans="1:14">
      <c r="A2207" s="55" t="str">
        <f t="shared" si="98"/>
        <v>Y0BF0</v>
      </c>
      <c r="B2207" s="55">
        <v>0</v>
      </c>
      <c r="C2207" t="s">
        <v>2897</v>
      </c>
      <c r="D2207" t="s">
        <v>2897</v>
      </c>
      <c r="E2207" s="42">
        <v>44834</v>
      </c>
      <c r="F2207">
        <v>141366</v>
      </c>
      <c r="G2207" t="s">
        <v>2857</v>
      </c>
      <c r="H2207" s="191"/>
      <c r="J2207">
        <v>-88.75</v>
      </c>
      <c r="K2207"/>
      <c r="M2207" s="191">
        <f t="shared" si="96"/>
        <v>-8.8750000000000006E-6</v>
      </c>
      <c r="N2207" t="str">
        <f t="shared" si="97"/>
        <v>0</v>
      </c>
    </row>
    <row r="2208" spans="1:14">
      <c r="A2208" s="55" t="str">
        <f t="shared" si="98"/>
        <v>Y0BF0</v>
      </c>
      <c r="B2208" s="55">
        <v>0</v>
      </c>
      <c r="C2208" t="s">
        <v>2897</v>
      </c>
      <c r="D2208" t="s">
        <v>2897</v>
      </c>
      <c r="E2208" s="42">
        <v>44834</v>
      </c>
      <c r="F2208">
        <v>141379</v>
      </c>
      <c r="G2208" t="s">
        <v>2961</v>
      </c>
      <c r="H2208" s="191"/>
      <c r="J2208">
        <v>0</v>
      </c>
      <c r="K2208"/>
      <c r="M2208" s="191">
        <f t="shared" si="96"/>
        <v>0</v>
      </c>
      <c r="N2208" t="str">
        <f t="shared" si="97"/>
        <v>0</v>
      </c>
    </row>
    <row r="2209" spans="1:14">
      <c r="A2209" s="55" t="str">
        <f t="shared" si="98"/>
        <v>Y0BF0</v>
      </c>
      <c r="B2209" s="55">
        <v>0</v>
      </c>
      <c r="C2209" t="s">
        <v>2897</v>
      </c>
      <c r="D2209" t="s">
        <v>2897</v>
      </c>
      <c r="E2209" s="42">
        <v>44834</v>
      </c>
      <c r="F2209">
        <v>141382</v>
      </c>
      <c r="G2209" t="s">
        <v>2052</v>
      </c>
      <c r="H2209" s="191"/>
      <c r="J2209">
        <v>0</v>
      </c>
      <c r="K2209"/>
      <c r="M2209" s="191">
        <f t="shared" si="96"/>
        <v>0</v>
      </c>
      <c r="N2209" t="str">
        <f t="shared" si="97"/>
        <v>0</v>
      </c>
    </row>
    <row r="2210" spans="1:14">
      <c r="A2210" s="55" t="str">
        <f t="shared" si="98"/>
        <v>Y0BF0</v>
      </c>
      <c r="B2210" s="55">
        <v>0</v>
      </c>
      <c r="C2210" t="s">
        <v>2897</v>
      </c>
      <c r="D2210" t="s">
        <v>2897</v>
      </c>
      <c r="E2210" s="42">
        <v>44834</v>
      </c>
      <c r="F2210">
        <v>141398</v>
      </c>
      <c r="G2210" t="s">
        <v>2911</v>
      </c>
      <c r="H2210" s="191"/>
      <c r="J2210">
        <v>0</v>
      </c>
      <c r="K2210"/>
      <c r="M2210" s="191">
        <f t="shared" si="96"/>
        <v>0</v>
      </c>
      <c r="N2210" t="str">
        <f t="shared" si="97"/>
        <v>0</v>
      </c>
    </row>
    <row r="2211" spans="1:14">
      <c r="A2211" s="55" t="str">
        <f t="shared" si="98"/>
        <v>Y0BF0</v>
      </c>
      <c r="B2211" s="55">
        <v>0</v>
      </c>
      <c r="C2211" t="s">
        <v>2897</v>
      </c>
      <c r="D2211" t="s">
        <v>2897</v>
      </c>
      <c r="E2211" s="42">
        <v>44834</v>
      </c>
      <c r="F2211">
        <v>141399</v>
      </c>
      <c r="G2211" t="s">
        <v>2912</v>
      </c>
      <c r="H2211" s="191"/>
      <c r="J2211">
        <v>-25000</v>
      </c>
      <c r="K2211"/>
      <c r="M2211" s="191">
        <f t="shared" si="96"/>
        <v>-2.5000000000000001E-3</v>
      </c>
      <c r="N2211" t="str">
        <f t="shared" si="97"/>
        <v>0</v>
      </c>
    </row>
    <row r="2212" spans="1:14">
      <c r="A2212" s="55" t="str">
        <f t="shared" si="98"/>
        <v>Y0BF0</v>
      </c>
      <c r="B2212" s="55">
        <v>0</v>
      </c>
      <c r="C2212" t="s">
        <v>2897</v>
      </c>
      <c r="D2212" t="s">
        <v>2897</v>
      </c>
      <c r="E2212" s="42">
        <v>44834</v>
      </c>
      <c r="F2212">
        <v>141724</v>
      </c>
      <c r="G2212" t="s">
        <v>2076</v>
      </c>
      <c r="H2212" s="191"/>
      <c r="J2212">
        <v>-7000</v>
      </c>
      <c r="K2212"/>
      <c r="M2212" s="191">
        <f t="shared" si="96"/>
        <v>-6.9999999999999999E-4</v>
      </c>
      <c r="N2212" t="str">
        <f t="shared" si="97"/>
        <v>0</v>
      </c>
    </row>
    <row r="2213" spans="1:14">
      <c r="A2213" s="55" t="str">
        <f t="shared" si="98"/>
        <v>Y0BF0</v>
      </c>
      <c r="B2213" s="55">
        <v>0</v>
      </c>
      <c r="C2213" t="s">
        <v>2897</v>
      </c>
      <c r="D2213" t="s">
        <v>2897</v>
      </c>
      <c r="E2213" s="42">
        <v>44834</v>
      </c>
      <c r="F2213">
        <v>141744</v>
      </c>
      <c r="G2213" t="s">
        <v>2087</v>
      </c>
      <c r="H2213" s="191"/>
      <c r="J2213">
        <v>0</v>
      </c>
      <c r="K2213"/>
      <c r="M2213" s="191">
        <f t="shared" si="96"/>
        <v>0</v>
      </c>
      <c r="N2213" t="str">
        <f t="shared" si="97"/>
        <v>0</v>
      </c>
    </row>
    <row r="2214" spans="1:14">
      <c r="A2214" s="55" t="str">
        <f t="shared" si="98"/>
        <v>Y0BF0</v>
      </c>
      <c r="B2214" s="55">
        <v>0</v>
      </c>
      <c r="C2214" t="s">
        <v>2897</v>
      </c>
      <c r="D2214" t="s">
        <v>2897</v>
      </c>
      <c r="E2214" s="42">
        <v>44834</v>
      </c>
      <c r="F2214">
        <v>141789</v>
      </c>
      <c r="G2214" t="s">
        <v>2122</v>
      </c>
      <c r="H2214" s="191"/>
      <c r="J2214">
        <v>0</v>
      </c>
      <c r="K2214"/>
      <c r="M2214" s="191">
        <f t="shared" si="96"/>
        <v>0</v>
      </c>
      <c r="N2214" t="str">
        <f t="shared" si="97"/>
        <v>0</v>
      </c>
    </row>
    <row r="2215" spans="1:14">
      <c r="A2215" s="55" t="str">
        <f t="shared" si="98"/>
        <v>Y0BF0</v>
      </c>
      <c r="B2215" s="55">
        <v>0</v>
      </c>
      <c r="C2215" t="s">
        <v>2897</v>
      </c>
      <c r="D2215" t="s">
        <v>2897</v>
      </c>
      <c r="E2215" s="42">
        <v>44834</v>
      </c>
      <c r="F2215">
        <v>142036</v>
      </c>
      <c r="G2215" t="s">
        <v>2127</v>
      </c>
      <c r="H2215" s="191"/>
      <c r="J2215">
        <v>10000</v>
      </c>
      <c r="K2215"/>
      <c r="M2215" s="191">
        <f t="shared" si="96"/>
        <v>1E-3</v>
      </c>
      <c r="N2215" t="str">
        <f t="shared" si="97"/>
        <v>0</v>
      </c>
    </row>
    <row r="2216" spans="1:14">
      <c r="A2216" s="55" t="e">
        <f t="shared" si="98"/>
        <v>#N/A</v>
      </c>
      <c r="B2216" s="55" t="e">
        <v>#N/A</v>
      </c>
      <c r="C2216" t="s">
        <v>2897</v>
      </c>
      <c r="D2216" t="s">
        <v>2897</v>
      </c>
      <c r="E2216" s="42">
        <v>44834</v>
      </c>
      <c r="F2216">
        <v>142077</v>
      </c>
      <c r="G2216" t="s">
        <v>2913</v>
      </c>
      <c r="H2216" s="191"/>
      <c r="J2216">
        <v>220322.5</v>
      </c>
      <c r="K2216"/>
      <c r="M2216" s="191">
        <f t="shared" si="96"/>
        <v>2.203225E-2</v>
      </c>
      <c r="N2216" t="e">
        <f t="shared" si="97"/>
        <v>#N/A</v>
      </c>
    </row>
    <row r="2217" spans="1:14">
      <c r="A2217" s="55" t="str">
        <f t="shared" si="98"/>
        <v>Y0BF0</v>
      </c>
      <c r="B2217" s="55">
        <v>0</v>
      </c>
      <c r="C2217" t="s">
        <v>2897</v>
      </c>
      <c r="D2217" t="s">
        <v>2897</v>
      </c>
      <c r="E2217" s="42">
        <v>44834</v>
      </c>
      <c r="F2217">
        <v>142087</v>
      </c>
      <c r="G2217" t="s">
        <v>2143</v>
      </c>
      <c r="H2217" s="191"/>
      <c r="J2217">
        <v>0.05</v>
      </c>
      <c r="K2217"/>
      <c r="M2217" s="191">
        <f t="shared" si="96"/>
        <v>5.0000000000000001E-9</v>
      </c>
      <c r="N2217" t="str">
        <f t="shared" si="97"/>
        <v>0</v>
      </c>
    </row>
    <row r="2218" spans="1:14">
      <c r="A2218" s="55" t="str">
        <f t="shared" si="98"/>
        <v>Y0BF0</v>
      </c>
      <c r="B2218" s="55">
        <v>0</v>
      </c>
      <c r="C2218" t="s">
        <v>2897</v>
      </c>
      <c r="D2218" t="s">
        <v>2897</v>
      </c>
      <c r="E2218" s="42">
        <v>44834</v>
      </c>
      <c r="F2218">
        <v>160118</v>
      </c>
      <c r="G2218" t="s">
        <v>2152</v>
      </c>
      <c r="H2218" s="191"/>
      <c r="J2218">
        <v>0</v>
      </c>
      <c r="K2218"/>
      <c r="M2218" s="191">
        <f t="shared" si="96"/>
        <v>0</v>
      </c>
      <c r="N2218" t="str">
        <f t="shared" si="97"/>
        <v>0</v>
      </c>
    </row>
    <row r="2219" spans="1:14">
      <c r="A2219" s="55" t="str">
        <f t="shared" si="98"/>
        <v>Y0BF0</v>
      </c>
      <c r="B2219" s="55">
        <v>0</v>
      </c>
      <c r="C2219" t="s">
        <v>2897</v>
      </c>
      <c r="D2219" t="s">
        <v>2897</v>
      </c>
      <c r="E2219" s="42">
        <v>44834</v>
      </c>
      <c r="F2219">
        <v>160202</v>
      </c>
      <c r="G2219" t="s">
        <v>2158</v>
      </c>
      <c r="H2219" s="191"/>
      <c r="J2219">
        <v>0</v>
      </c>
      <c r="K2219"/>
      <c r="M2219" s="191">
        <f t="shared" si="96"/>
        <v>0</v>
      </c>
      <c r="N2219" t="str">
        <f t="shared" si="97"/>
        <v>0</v>
      </c>
    </row>
    <row r="2220" spans="1:14">
      <c r="A2220" s="55" t="str">
        <f t="shared" si="98"/>
        <v>Y0BF0</v>
      </c>
      <c r="B2220" s="55">
        <v>0</v>
      </c>
      <c r="C2220" t="s">
        <v>2897</v>
      </c>
      <c r="D2220" t="s">
        <v>2897</v>
      </c>
      <c r="E2220" s="42">
        <v>44834</v>
      </c>
      <c r="F2220">
        <v>160206</v>
      </c>
      <c r="G2220" t="s">
        <v>2159</v>
      </c>
      <c r="H2220" s="191"/>
      <c r="J2220">
        <v>0</v>
      </c>
      <c r="K2220"/>
      <c r="M2220" s="191">
        <f t="shared" si="96"/>
        <v>0</v>
      </c>
      <c r="N2220" t="str">
        <f t="shared" si="97"/>
        <v>0</v>
      </c>
    </row>
    <row r="2221" spans="1:14">
      <c r="A2221" s="55" t="str">
        <f t="shared" si="98"/>
        <v>Y0BF0</v>
      </c>
      <c r="B2221" s="55">
        <v>0</v>
      </c>
      <c r="C2221" t="s">
        <v>2897</v>
      </c>
      <c r="D2221" t="s">
        <v>2897</v>
      </c>
      <c r="E2221" s="42">
        <v>44834</v>
      </c>
      <c r="F2221">
        <v>160207</v>
      </c>
      <c r="G2221" t="s">
        <v>2160</v>
      </c>
      <c r="H2221" s="191"/>
      <c r="J2221">
        <v>0</v>
      </c>
      <c r="K2221"/>
      <c r="M2221" s="191">
        <f t="shared" ref="M2221:M2284" si="99">J2221/10000000</f>
        <v>0</v>
      </c>
      <c r="N2221" t="str">
        <f t="shared" si="97"/>
        <v>0</v>
      </c>
    </row>
    <row r="2222" spans="1:14">
      <c r="A2222" s="55" t="str">
        <f t="shared" si="98"/>
        <v>Y0BF0</v>
      </c>
      <c r="B2222" s="55">
        <v>0</v>
      </c>
      <c r="C2222" t="s">
        <v>2897</v>
      </c>
      <c r="D2222" t="s">
        <v>2897</v>
      </c>
      <c r="E2222" s="42">
        <v>44834</v>
      </c>
      <c r="F2222">
        <v>170125</v>
      </c>
      <c r="G2222" t="s">
        <v>2168</v>
      </c>
      <c r="H2222" s="191"/>
      <c r="J2222">
        <v>-1661550911.8299999</v>
      </c>
      <c r="K2222"/>
      <c r="M2222" s="191">
        <f t="shared" si="99"/>
        <v>-166.155091183</v>
      </c>
      <c r="N2222" t="str">
        <f t="shared" ref="N2222:N2285" si="100">LEFT(B2222,1)</f>
        <v>0</v>
      </c>
    </row>
    <row r="2223" spans="1:14">
      <c r="A2223" s="55" t="str">
        <f t="shared" si="98"/>
        <v>Y0BF0</v>
      </c>
      <c r="B2223" s="55">
        <v>0</v>
      </c>
      <c r="C2223" t="s">
        <v>2897</v>
      </c>
      <c r="D2223" t="s">
        <v>2897</v>
      </c>
      <c r="E2223" s="42">
        <v>44834</v>
      </c>
      <c r="F2223">
        <v>170129</v>
      </c>
      <c r="G2223" t="s">
        <v>2170</v>
      </c>
      <c r="H2223" s="191"/>
      <c r="J2223">
        <v>-870969019.27999997</v>
      </c>
      <c r="K2223"/>
      <c r="M2223" s="191">
        <f t="shared" si="99"/>
        <v>-87.096901927999994</v>
      </c>
      <c r="N2223" t="str">
        <f t="shared" si="100"/>
        <v>0</v>
      </c>
    </row>
    <row r="2224" spans="1:14">
      <c r="A2224" s="55" t="str">
        <f t="shared" si="98"/>
        <v>Y0BF1.2</v>
      </c>
      <c r="B2224" s="55">
        <v>1.2</v>
      </c>
      <c r="C2224" t="s">
        <v>2897</v>
      </c>
      <c r="D2224" t="s">
        <v>2897</v>
      </c>
      <c r="E2224" s="42">
        <v>44834</v>
      </c>
      <c r="F2224">
        <v>201224</v>
      </c>
      <c r="G2224" t="s">
        <v>2201</v>
      </c>
      <c r="H2224" s="191"/>
      <c r="J2224">
        <v>-473566.85</v>
      </c>
      <c r="K2224"/>
      <c r="M2224" s="191">
        <f t="shared" si="99"/>
        <v>-4.7356684999999996E-2</v>
      </c>
      <c r="N2224" t="str">
        <f t="shared" si="100"/>
        <v>1</v>
      </c>
    </row>
    <row r="2225" spans="1:14">
      <c r="A2225" s="55" t="str">
        <f t="shared" si="98"/>
        <v>Y0BF0</v>
      </c>
      <c r="B2225" s="55">
        <v>0</v>
      </c>
      <c r="C2225" t="s">
        <v>2897</v>
      </c>
      <c r="D2225" t="s">
        <v>2897</v>
      </c>
      <c r="E2225" s="42">
        <v>44834</v>
      </c>
      <c r="F2225">
        <v>201225</v>
      </c>
      <c r="G2225" t="s">
        <v>2202</v>
      </c>
      <c r="H2225" s="191"/>
      <c r="J2225">
        <v>-1027101473.24</v>
      </c>
      <c r="K2225"/>
      <c r="M2225" s="191">
        <f t="shared" si="99"/>
        <v>-102.710147324</v>
      </c>
      <c r="N2225" t="str">
        <f t="shared" si="100"/>
        <v>0</v>
      </c>
    </row>
    <row r="2226" spans="1:14">
      <c r="A2226" s="55" t="str">
        <f t="shared" si="98"/>
        <v>Y0BF1.2</v>
      </c>
      <c r="B2226" s="55">
        <v>1.2</v>
      </c>
      <c r="C2226" t="s">
        <v>2897</v>
      </c>
      <c r="D2226" t="s">
        <v>2897</v>
      </c>
      <c r="E2226" s="42">
        <v>44834</v>
      </c>
      <c r="F2226">
        <v>201232</v>
      </c>
      <c r="G2226" t="s">
        <v>2201</v>
      </c>
      <c r="H2226" s="191"/>
      <c r="J2226">
        <v>-37842746.57</v>
      </c>
      <c r="K2226"/>
      <c r="M2226" s="191">
        <f t="shared" si="99"/>
        <v>-3.7842746570000001</v>
      </c>
      <c r="N2226" t="str">
        <f t="shared" si="100"/>
        <v>1</v>
      </c>
    </row>
    <row r="2227" spans="1:14">
      <c r="A2227" s="55" t="str">
        <f t="shared" si="98"/>
        <v>Y0BF0</v>
      </c>
      <c r="B2227" s="55">
        <v>0</v>
      </c>
      <c r="C2227" t="s">
        <v>2897</v>
      </c>
      <c r="D2227" t="s">
        <v>2897</v>
      </c>
      <c r="E2227" s="42">
        <v>44834</v>
      </c>
      <c r="F2227">
        <v>201246</v>
      </c>
      <c r="G2227" t="s">
        <v>2634</v>
      </c>
      <c r="H2227" s="191"/>
      <c r="J2227">
        <v>-931117.68</v>
      </c>
      <c r="K2227"/>
      <c r="M2227" s="191">
        <f t="shared" si="99"/>
        <v>-9.3111768000000011E-2</v>
      </c>
      <c r="N2227" t="str">
        <f t="shared" si="100"/>
        <v>0</v>
      </c>
    </row>
    <row r="2228" spans="1:14">
      <c r="A2228" s="55" t="str">
        <f t="shared" si="98"/>
        <v>Y0BF0</v>
      </c>
      <c r="B2228" s="55">
        <v>0</v>
      </c>
      <c r="C2228" t="s">
        <v>2897</v>
      </c>
      <c r="D2228" t="s">
        <v>2897</v>
      </c>
      <c r="E2228" s="42">
        <v>44834</v>
      </c>
      <c r="F2228">
        <v>201274</v>
      </c>
      <c r="G2228" t="s">
        <v>2207</v>
      </c>
      <c r="H2228" s="191"/>
      <c r="J2228">
        <v>14445932.57</v>
      </c>
      <c r="K2228"/>
      <c r="M2228" s="191">
        <f t="shared" si="99"/>
        <v>1.444593257</v>
      </c>
      <c r="N2228" t="str">
        <f t="shared" si="100"/>
        <v>0</v>
      </c>
    </row>
    <row r="2229" spans="1:14">
      <c r="A2229" s="55" t="str">
        <f t="shared" si="98"/>
        <v>Y0BF1.2</v>
      </c>
      <c r="B2229" s="55">
        <v>1.2</v>
      </c>
      <c r="C2229" t="s">
        <v>2897</v>
      </c>
      <c r="D2229" t="s">
        <v>2897</v>
      </c>
      <c r="E2229" s="42">
        <v>44834</v>
      </c>
      <c r="F2229">
        <v>201275</v>
      </c>
      <c r="G2229" t="s">
        <v>2208</v>
      </c>
      <c r="H2229" s="191"/>
      <c r="J2229">
        <v>-122285169.93000001</v>
      </c>
      <c r="K2229"/>
      <c r="M2229" s="191">
        <f t="shared" si="99"/>
        <v>-12.228516993000001</v>
      </c>
      <c r="N2229" t="str">
        <f t="shared" si="100"/>
        <v>1</v>
      </c>
    </row>
    <row r="2230" spans="1:14">
      <c r="A2230" s="55" t="str">
        <f t="shared" si="98"/>
        <v>Y0BF0</v>
      </c>
      <c r="B2230" s="55">
        <v>0</v>
      </c>
      <c r="C2230" t="s">
        <v>2897</v>
      </c>
      <c r="D2230" t="s">
        <v>2897</v>
      </c>
      <c r="E2230" s="42">
        <v>44834</v>
      </c>
      <c r="F2230">
        <v>201276</v>
      </c>
      <c r="G2230" t="s">
        <v>2209</v>
      </c>
      <c r="H2230" s="191"/>
      <c r="J2230">
        <v>-2353080517.1900001</v>
      </c>
      <c r="K2230"/>
      <c r="M2230" s="191">
        <f t="shared" si="99"/>
        <v>-235.30805171900002</v>
      </c>
      <c r="N2230" t="str">
        <f t="shared" si="100"/>
        <v>0</v>
      </c>
    </row>
    <row r="2231" spans="1:14">
      <c r="A2231" s="55" t="str">
        <f t="shared" si="98"/>
        <v>Y0BF1.2</v>
      </c>
      <c r="B2231" s="55">
        <v>1.2</v>
      </c>
      <c r="C2231" t="s">
        <v>2897</v>
      </c>
      <c r="D2231" t="s">
        <v>2897</v>
      </c>
      <c r="E2231" s="42">
        <v>44834</v>
      </c>
      <c r="F2231">
        <v>201277</v>
      </c>
      <c r="G2231" t="s">
        <v>2210</v>
      </c>
      <c r="H2231" s="191"/>
      <c r="J2231">
        <v>-4657334011.2700005</v>
      </c>
      <c r="K2231"/>
      <c r="M2231" s="191">
        <f t="shared" si="99"/>
        <v>-465.73340112700004</v>
      </c>
      <c r="N2231" t="str">
        <f t="shared" si="100"/>
        <v>1</v>
      </c>
    </row>
    <row r="2232" spans="1:14">
      <c r="A2232" s="55" t="str">
        <f t="shared" si="98"/>
        <v>Y0BF0</v>
      </c>
      <c r="B2232" s="55">
        <v>0</v>
      </c>
      <c r="C2232" t="s">
        <v>2897</v>
      </c>
      <c r="D2232" t="s">
        <v>2897</v>
      </c>
      <c r="E2232" s="42">
        <v>44834</v>
      </c>
      <c r="F2232">
        <v>201331</v>
      </c>
      <c r="G2232" t="s">
        <v>2219</v>
      </c>
      <c r="H2232" s="191"/>
      <c r="J2232">
        <v>-3806835.6</v>
      </c>
      <c r="K2232"/>
      <c r="M2232" s="191">
        <f t="shared" si="99"/>
        <v>-0.38068356000000003</v>
      </c>
      <c r="N2232" t="str">
        <f t="shared" si="100"/>
        <v>0</v>
      </c>
    </row>
    <row r="2233" spans="1:14">
      <c r="A2233" s="55" t="str">
        <f t="shared" si="98"/>
        <v>Y0BF1.2</v>
      </c>
      <c r="B2233" s="55">
        <v>1.2</v>
      </c>
      <c r="C2233" t="s">
        <v>2897</v>
      </c>
      <c r="D2233" t="s">
        <v>2897</v>
      </c>
      <c r="E2233" s="42">
        <v>44834</v>
      </c>
      <c r="F2233">
        <v>201333</v>
      </c>
      <c r="G2233" t="s">
        <v>2221</v>
      </c>
      <c r="H2233" s="191"/>
      <c r="J2233">
        <v>-10137669.220000001</v>
      </c>
      <c r="K2233"/>
      <c r="M2233" s="191">
        <f t="shared" si="99"/>
        <v>-1.0137669220000001</v>
      </c>
      <c r="N2233" t="str">
        <f t="shared" si="100"/>
        <v>1</v>
      </c>
    </row>
    <row r="2234" spans="1:14">
      <c r="A2234" s="55" t="str">
        <f t="shared" si="98"/>
        <v>Y0BF0</v>
      </c>
      <c r="B2234" s="55">
        <v>0</v>
      </c>
      <c r="C2234" t="s">
        <v>2897</v>
      </c>
      <c r="D2234" t="s">
        <v>2897</v>
      </c>
      <c r="E2234" s="42">
        <v>44834</v>
      </c>
      <c r="F2234">
        <v>201342</v>
      </c>
      <c r="G2234" t="s">
        <v>2635</v>
      </c>
      <c r="H2234" s="191"/>
      <c r="J2234">
        <v>-366022</v>
      </c>
      <c r="K2234"/>
      <c r="M2234" s="191">
        <f t="shared" si="99"/>
        <v>-3.6602200000000001E-2</v>
      </c>
      <c r="N2234" t="str">
        <f t="shared" si="100"/>
        <v>0</v>
      </c>
    </row>
    <row r="2235" spans="1:14">
      <c r="A2235" s="55" t="str">
        <f t="shared" si="98"/>
        <v>Y0BF0</v>
      </c>
      <c r="B2235" s="55">
        <v>0</v>
      </c>
      <c r="C2235" t="s">
        <v>2897</v>
      </c>
      <c r="D2235" t="s">
        <v>2897</v>
      </c>
      <c r="E2235" s="42">
        <v>44834</v>
      </c>
      <c r="F2235">
        <v>201351</v>
      </c>
      <c r="G2235" t="s">
        <v>2225</v>
      </c>
      <c r="H2235" s="191"/>
      <c r="J2235">
        <v>-3439071909.75</v>
      </c>
      <c r="K2235"/>
      <c r="M2235" s="191">
        <f t="shared" si="99"/>
        <v>-343.90719097499999</v>
      </c>
      <c r="N2235" t="str">
        <f t="shared" si="100"/>
        <v>0</v>
      </c>
    </row>
    <row r="2236" spans="1:14">
      <c r="A2236" s="55" t="str">
        <f t="shared" si="98"/>
        <v>Y0BF0</v>
      </c>
      <c r="B2236" s="55">
        <v>0</v>
      </c>
      <c r="C2236" t="s">
        <v>2897</v>
      </c>
      <c r="D2236" t="s">
        <v>2897</v>
      </c>
      <c r="E2236" s="42">
        <v>44834</v>
      </c>
      <c r="F2236">
        <v>201353</v>
      </c>
      <c r="G2236" t="s">
        <v>2227</v>
      </c>
      <c r="H2236" s="191"/>
      <c r="J2236">
        <v>222909705.74000001</v>
      </c>
      <c r="K2236"/>
      <c r="M2236" s="191">
        <f t="shared" si="99"/>
        <v>22.290970573999999</v>
      </c>
      <c r="N2236" t="str">
        <f t="shared" si="100"/>
        <v>0</v>
      </c>
    </row>
    <row r="2237" spans="1:14">
      <c r="A2237" s="55" t="str">
        <f t="shared" si="98"/>
        <v>Y0BF0</v>
      </c>
      <c r="B2237" s="55">
        <v>0</v>
      </c>
      <c r="C2237" t="s">
        <v>2897</v>
      </c>
      <c r="D2237" t="s">
        <v>2897</v>
      </c>
      <c r="E2237" s="42">
        <v>44834</v>
      </c>
      <c r="F2237">
        <v>201356</v>
      </c>
      <c r="G2237" t="s">
        <v>2230</v>
      </c>
      <c r="H2237" s="191"/>
      <c r="J2237">
        <v>-470260.1</v>
      </c>
      <c r="K2237"/>
      <c r="M2237" s="191">
        <f t="shared" si="99"/>
        <v>-4.702601E-2</v>
      </c>
      <c r="N2237" t="str">
        <f t="shared" si="100"/>
        <v>0</v>
      </c>
    </row>
    <row r="2238" spans="1:14">
      <c r="A2238" s="55" t="str">
        <f t="shared" si="98"/>
        <v>Y0BF1.2</v>
      </c>
      <c r="B2238" s="55">
        <v>1.2</v>
      </c>
      <c r="C2238" t="s">
        <v>2897</v>
      </c>
      <c r="D2238" t="s">
        <v>2897</v>
      </c>
      <c r="E2238" s="42">
        <v>44834</v>
      </c>
      <c r="F2238">
        <v>201357</v>
      </c>
      <c r="G2238" t="s">
        <v>2636</v>
      </c>
      <c r="H2238" s="191"/>
      <c r="J2238">
        <v>-2409462.19</v>
      </c>
      <c r="K2238"/>
      <c r="M2238" s="191">
        <f t="shared" si="99"/>
        <v>-0.24094621899999999</v>
      </c>
      <c r="N2238" t="str">
        <f t="shared" si="100"/>
        <v>1</v>
      </c>
    </row>
    <row r="2239" spans="1:14">
      <c r="A2239" s="55" t="str">
        <f t="shared" si="98"/>
        <v>Y0BF1.2</v>
      </c>
      <c r="B2239" s="55">
        <v>1.2</v>
      </c>
      <c r="C2239" t="s">
        <v>2897</v>
      </c>
      <c r="D2239" t="s">
        <v>2897</v>
      </c>
      <c r="E2239" s="42">
        <v>44834</v>
      </c>
      <c r="F2239">
        <v>201366</v>
      </c>
      <c r="G2239" t="s">
        <v>2233</v>
      </c>
      <c r="H2239" s="191"/>
      <c r="J2239">
        <v>-6336152116.7700005</v>
      </c>
      <c r="K2239"/>
      <c r="M2239" s="191">
        <f t="shared" si="99"/>
        <v>-633.61521167700005</v>
      </c>
      <c r="N2239" t="str">
        <f t="shared" si="100"/>
        <v>1</v>
      </c>
    </row>
    <row r="2240" spans="1:14">
      <c r="A2240" s="55" t="str">
        <f t="shared" si="98"/>
        <v>Y0BF1.2</v>
      </c>
      <c r="B2240" s="55">
        <v>1.2</v>
      </c>
      <c r="C2240" t="s">
        <v>2897</v>
      </c>
      <c r="D2240" t="s">
        <v>2897</v>
      </c>
      <c r="E2240" s="42">
        <v>44834</v>
      </c>
      <c r="F2240">
        <v>201368</v>
      </c>
      <c r="G2240" t="s">
        <v>2235</v>
      </c>
      <c r="H2240" s="191"/>
      <c r="J2240">
        <v>-17570264.039999999</v>
      </c>
      <c r="K2240"/>
      <c r="M2240" s="191">
        <f t="shared" si="99"/>
        <v>-1.7570264039999999</v>
      </c>
      <c r="N2240" t="str">
        <f t="shared" si="100"/>
        <v>1</v>
      </c>
    </row>
    <row r="2241" spans="1:14">
      <c r="A2241" s="55" t="str">
        <f t="shared" ref="A2241:A2304" si="101">C2241&amp;B2241</f>
        <v>Y0BF1.2</v>
      </c>
      <c r="B2241" s="55">
        <v>1.2</v>
      </c>
      <c r="C2241" t="s">
        <v>2897</v>
      </c>
      <c r="D2241" t="s">
        <v>2897</v>
      </c>
      <c r="E2241" s="42">
        <v>44834</v>
      </c>
      <c r="F2241">
        <v>201371</v>
      </c>
      <c r="G2241" t="s">
        <v>2238</v>
      </c>
      <c r="H2241" s="191"/>
      <c r="J2241">
        <v>-2130951.31</v>
      </c>
      <c r="K2241"/>
      <c r="M2241" s="191">
        <f t="shared" si="99"/>
        <v>-0.21309513099999999</v>
      </c>
      <c r="N2241" t="str">
        <f t="shared" si="100"/>
        <v>1</v>
      </c>
    </row>
    <row r="2242" spans="1:14">
      <c r="A2242" s="55" t="str">
        <f t="shared" si="101"/>
        <v>Y0BF1.2</v>
      </c>
      <c r="B2242" s="55">
        <v>1.2</v>
      </c>
      <c r="C2242" t="s">
        <v>2897</v>
      </c>
      <c r="D2242" t="s">
        <v>2897</v>
      </c>
      <c r="E2242" s="42">
        <v>44834</v>
      </c>
      <c r="F2242">
        <v>201412</v>
      </c>
      <c r="G2242" t="s">
        <v>2637</v>
      </c>
      <c r="H2242" s="191"/>
      <c r="J2242">
        <v>-7284289.25</v>
      </c>
      <c r="K2242"/>
      <c r="M2242" s="191">
        <f t="shared" si="99"/>
        <v>-0.728428925</v>
      </c>
      <c r="N2242" t="str">
        <f t="shared" si="100"/>
        <v>1</v>
      </c>
    </row>
    <row r="2243" spans="1:14">
      <c r="A2243" s="55" t="str">
        <f t="shared" si="101"/>
        <v>Y0BF0</v>
      </c>
      <c r="B2243" s="55">
        <v>0</v>
      </c>
      <c r="C2243" t="s">
        <v>2897</v>
      </c>
      <c r="D2243" t="s">
        <v>2897</v>
      </c>
      <c r="E2243" s="42">
        <v>44834</v>
      </c>
      <c r="F2243">
        <v>210103</v>
      </c>
      <c r="G2243" t="s">
        <v>2240</v>
      </c>
      <c r="H2243" s="191"/>
      <c r="J2243">
        <v>-39715.54</v>
      </c>
      <c r="K2243"/>
      <c r="M2243" s="191">
        <f t="shared" si="99"/>
        <v>-3.9715540000000004E-3</v>
      </c>
      <c r="N2243" t="str">
        <f t="shared" si="100"/>
        <v>0</v>
      </c>
    </row>
    <row r="2244" spans="1:14">
      <c r="A2244" s="55" t="str">
        <f t="shared" si="101"/>
        <v>Y0BF0</v>
      </c>
      <c r="B2244" s="55">
        <v>0</v>
      </c>
      <c r="C2244" t="s">
        <v>2897</v>
      </c>
      <c r="D2244" t="s">
        <v>2897</v>
      </c>
      <c r="E2244" s="42">
        <v>44834</v>
      </c>
      <c r="F2244">
        <v>210117</v>
      </c>
      <c r="G2244" t="s">
        <v>2242</v>
      </c>
      <c r="H2244" s="191"/>
      <c r="J2244">
        <v>-3669077.29</v>
      </c>
      <c r="K2244"/>
      <c r="M2244" s="191">
        <f t="shared" si="99"/>
        <v>-0.36690772900000002</v>
      </c>
      <c r="N2244" t="str">
        <f t="shared" si="100"/>
        <v>0</v>
      </c>
    </row>
    <row r="2245" spans="1:14">
      <c r="A2245" s="55" t="str">
        <f t="shared" si="101"/>
        <v>Y0BF0</v>
      </c>
      <c r="B2245" s="55">
        <v>0</v>
      </c>
      <c r="C2245" t="s">
        <v>2897</v>
      </c>
      <c r="D2245" t="s">
        <v>2897</v>
      </c>
      <c r="E2245" s="42">
        <v>44834</v>
      </c>
      <c r="F2245">
        <v>210132</v>
      </c>
      <c r="G2245" t="s">
        <v>2244</v>
      </c>
      <c r="H2245" s="191"/>
      <c r="J2245">
        <v>-15460.95</v>
      </c>
      <c r="K2245"/>
      <c r="M2245" s="191">
        <f t="shared" si="99"/>
        <v>-1.5460950000000002E-3</v>
      </c>
      <c r="N2245" t="str">
        <f t="shared" si="100"/>
        <v>0</v>
      </c>
    </row>
    <row r="2246" spans="1:14">
      <c r="A2246" s="55" t="str">
        <f t="shared" si="101"/>
        <v>Y0BF0</v>
      </c>
      <c r="B2246" s="55">
        <v>0</v>
      </c>
      <c r="C2246" t="s">
        <v>2897</v>
      </c>
      <c r="D2246" t="s">
        <v>2897</v>
      </c>
      <c r="E2246" s="42">
        <v>44834</v>
      </c>
      <c r="F2246">
        <v>210138</v>
      </c>
      <c r="G2246" t="s">
        <v>2791</v>
      </c>
      <c r="H2246" s="191"/>
      <c r="J2246">
        <v>7477.6</v>
      </c>
      <c r="K2246"/>
      <c r="M2246" s="191">
        <f t="shared" si="99"/>
        <v>7.4775999999999998E-4</v>
      </c>
      <c r="N2246" t="str">
        <f t="shared" si="100"/>
        <v>0</v>
      </c>
    </row>
    <row r="2247" spans="1:14">
      <c r="A2247" s="55" t="str">
        <f t="shared" si="101"/>
        <v>Y0BF0</v>
      </c>
      <c r="B2247" s="55">
        <v>0</v>
      </c>
      <c r="C2247" t="s">
        <v>2897</v>
      </c>
      <c r="D2247" t="s">
        <v>2897</v>
      </c>
      <c r="E2247" s="42">
        <v>44834</v>
      </c>
      <c r="F2247">
        <v>210140</v>
      </c>
      <c r="G2247" t="s">
        <v>2245</v>
      </c>
      <c r="H2247" s="191"/>
      <c r="J2247">
        <v>-169347.36</v>
      </c>
      <c r="K2247"/>
      <c r="M2247" s="191">
        <f t="shared" si="99"/>
        <v>-1.6934735999999999E-2</v>
      </c>
      <c r="N2247" t="str">
        <f t="shared" si="100"/>
        <v>0</v>
      </c>
    </row>
    <row r="2248" spans="1:14">
      <c r="A2248" s="55" t="str">
        <f t="shared" si="101"/>
        <v>Y0BF0</v>
      </c>
      <c r="B2248" s="55">
        <v>0</v>
      </c>
      <c r="C2248" t="s">
        <v>2897</v>
      </c>
      <c r="D2248" t="s">
        <v>2897</v>
      </c>
      <c r="E2248" s="42">
        <v>44834</v>
      </c>
      <c r="F2248">
        <v>210210</v>
      </c>
      <c r="G2248" t="s">
        <v>2246</v>
      </c>
      <c r="H2248" s="191"/>
      <c r="J2248">
        <v>-19019457.629999999</v>
      </c>
      <c r="K2248"/>
      <c r="M2248" s="191">
        <f t="shared" si="99"/>
        <v>-1.9019457629999998</v>
      </c>
      <c r="N2248" t="str">
        <f t="shared" si="100"/>
        <v>0</v>
      </c>
    </row>
    <row r="2249" spans="1:14">
      <c r="A2249" s="55" t="str">
        <f t="shared" si="101"/>
        <v>Y0BF0</v>
      </c>
      <c r="B2249" s="55">
        <v>0</v>
      </c>
      <c r="C2249" t="s">
        <v>2897</v>
      </c>
      <c r="D2249" t="s">
        <v>2897</v>
      </c>
      <c r="E2249" s="42">
        <v>44834</v>
      </c>
      <c r="F2249">
        <v>210419</v>
      </c>
      <c r="G2249" t="s">
        <v>2652</v>
      </c>
      <c r="H2249" s="191"/>
      <c r="J2249">
        <v>-4436.8</v>
      </c>
      <c r="K2249"/>
      <c r="M2249" s="191">
        <f t="shared" si="99"/>
        <v>-4.4368000000000001E-4</v>
      </c>
      <c r="N2249" t="str">
        <f t="shared" si="100"/>
        <v>0</v>
      </c>
    </row>
    <row r="2250" spans="1:14">
      <c r="A2250" s="55" t="str">
        <f t="shared" si="101"/>
        <v>Y0BF0</v>
      </c>
      <c r="B2250" s="55">
        <v>0</v>
      </c>
      <c r="C2250" t="s">
        <v>2897</v>
      </c>
      <c r="D2250" t="s">
        <v>2897</v>
      </c>
      <c r="E2250" s="42">
        <v>44834</v>
      </c>
      <c r="F2250">
        <v>210667</v>
      </c>
      <c r="G2250" t="s">
        <v>2862</v>
      </c>
      <c r="H2250" s="191"/>
      <c r="J2250">
        <v>-104798.23</v>
      </c>
      <c r="K2250"/>
      <c r="M2250" s="191">
        <f t="shared" si="99"/>
        <v>-1.0479822999999999E-2</v>
      </c>
      <c r="N2250" t="str">
        <f t="shared" si="100"/>
        <v>0</v>
      </c>
    </row>
    <row r="2251" spans="1:14">
      <c r="A2251" s="55" t="str">
        <f t="shared" si="101"/>
        <v>Y0BF0</v>
      </c>
      <c r="B2251" s="55">
        <v>0</v>
      </c>
      <c r="C2251" t="s">
        <v>2897</v>
      </c>
      <c r="D2251" t="s">
        <v>2897</v>
      </c>
      <c r="E2251" s="42">
        <v>44834</v>
      </c>
      <c r="F2251">
        <v>210766</v>
      </c>
      <c r="G2251" t="s">
        <v>2748</v>
      </c>
      <c r="H2251" s="191"/>
      <c r="J2251">
        <v>3442.54</v>
      </c>
      <c r="K2251"/>
      <c r="M2251" s="191">
        <f t="shared" si="99"/>
        <v>3.44254E-4</v>
      </c>
      <c r="N2251" t="str">
        <f t="shared" si="100"/>
        <v>0</v>
      </c>
    </row>
    <row r="2252" spans="1:14">
      <c r="A2252" s="55" t="str">
        <f t="shared" si="101"/>
        <v>Y0BF0</v>
      </c>
      <c r="B2252" s="55">
        <v>0</v>
      </c>
      <c r="C2252" t="s">
        <v>2897</v>
      </c>
      <c r="D2252" t="s">
        <v>2897</v>
      </c>
      <c r="E2252" s="42">
        <v>44834</v>
      </c>
      <c r="F2252">
        <v>211103</v>
      </c>
      <c r="G2252" t="s">
        <v>2249</v>
      </c>
      <c r="H2252" s="191"/>
      <c r="J2252">
        <v>-32449.73</v>
      </c>
      <c r="K2252"/>
      <c r="M2252" s="191">
        <f t="shared" si="99"/>
        <v>-3.244973E-3</v>
      </c>
      <c r="N2252" t="str">
        <f t="shared" si="100"/>
        <v>0</v>
      </c>
    </row>
    <row r="2253" spans="1:14">
      <c r="A2253" s="55" t="str">
        <f t="shared" si="101"/>
        <v>Y0BF0</v>
      </c>
      <c r="B2253" s="55">
        <v>0</v>
      </c>
      <c r="C2253" t="s">
        <v>2897</v>
      </c>
      <c r="D2253" t="s">
        <v>2897</v>
      </c>
      <c r="E2253" s="42">
        <v>44834</v>
      </c>
      <c r="F2253">
        <v>211106</v>
      </c>
      <c r="G2253" t="s">
        <v>2250</v>
      </c>
      <c r="H2253" s="191"/>
      <c r="J2253">
        <v>-1146249.7</v>
      </c>
      <c r="K2253"/>
      <c r="M2253" s="191">
        <f t="shared" si="99"/>
        <v>-0.11462496999999999</v>
      </c>
      <c r="N2253" t="str">
        <f t="shared" si="100"/>
        <v>0</v>
      </c>
    </row>
    <row r="2254" spans="1:14">
      <c r="A2254" s="55" t="str">
        <f t="shared" si="101"/>
        <v>Y0BF0</v>
      </c>
      <c r="B2254" s="55">
        <v>0</v>
      </c>
      <c r="C2254" t="s">
        <v>2897</v>
      </c>
      <c r="D2254" t="s">
        <v>2897</v>
      </c>
      <c r="E2254" s="42">
        <v>44834</v>
      </c>
      <c r="F2254">
        <v>211121</v>
      </c>
      <c r="G2254" t="s">
        <v>2252</v>
      </c>
      <c r="H2254" s="191"/>
      <c r="J2254">
        <v>-242789.53</v>
      </c>
      <c r="K2254"/>
      <c r="M2254" s="191">
        <f t="shared" si="99"/>
        <v>-2.4278952999999999E-2</v>
      </c>
      <c r="N2254" t="str">
        <f t="shared" si="100"/>
        <v>0</v>
      </c>
    </row>
    <row r="2255" spans="1:14">
      <c r="A2255" s="55" t="str">
        <f t="shared" si="101"/>
        <v>Y0BF0</v>
      </c>
      <c r="B2255" s="55">
        <v>0</v>
      </c>
      <c r="C2255" t="s">
        <v>2897</v>
      </c>
      <c r="D2255" t="s">
        <v>2897</v>
      </c>
      <c r="E2255" s="42">
        <v>44834</v>
      </c>
      <c r="F2255">
        <v>211146</v>
      </c>
      <c r="G2255" t="s">
        <v>2749</v>
      </c>
      <c r="H2255" s="191"/>
      <c r="J2255">
        <v>-322908</v>
      </c>
      <c r="K2255"/>
      <c r="M2255" s="191">
        <f t="shared" si="99"/>
        <v>-3.2290800000000001E-2</v>
      </c>
      <c r="N2255" t="str">
        <f t="shared" si="100"/>
        <v>0</v>
      </c>
    </row>
    <row r="2256" spans="1:14">
      <c r="A2256" s="55" t="str">
        <f t="shared" si="101"/>
        <v>Y0BF0</v>
      </c>
      <c r="B2256" s="55">
        <v>0</v>
      </c>
      <c r="C2256" t="s">
        <v>2897</v>
      </c>
      <c r="D2256" t="s">
        <v>2897</v>
      </c>
      <c r="E2256" s="42">
        <v>44834</v>
      </c>
      <c r="F2256">
        <v>211172</v>
      </c>
      <c r="G2256" t="s">
        <v>2262</v>
      </c>
      <c r="H2256" s="191"/>
      <c r="J2256">
        <v>-66684.25</v>
      </c>
      <c r="K2256"/>
      <c r="M2256" s="191">
        <f t="shared" si="99"/>
        <v>-6.6684250000000004E-3</v>
      </c>
      <c r="N2256" t="str">
        <f t="shared" si="100"/>
        <v>0</v>
      </c>
    </row>
    <row r="2257" spans="1:14">
      <c r="A2257" s="55" t="str">
        <f t="shared" si="101"/>
        <v>Y0BF0</v>
      </c>
      <c r="B2257" s="55">
        <v>0</v>
      </c>
      <c r="C2257" t="s">
        <v>2897</v>
      </c>
      <c r="D2257" t="s">
        <v>2897</v>
      </c>
      <c r="E2257" s="42">
        <v>44834</v>
      </c>
      <c r="F2257">
        <v>211176</v>
      </c>
      <c r="G2257" t="s">
        <v>2266</v>
      </c>
      <c r="H2257" s="191"/>
      <c r="J2257">
        <v>-647959.1</v>
      </c>
      <c r="K2257"/>
      <c r="M2257" s="191">
        <f t="shared" si="99"/>
        <v>-6.4795909999999998E-2</v>
      </c>
      <c r="N2257" t="str">
        <f t="shared" si="100"/>
        <v>0</v>
      </c>
    </row>
    <row r="2258" spans="1:14">
      <c r="A2258" s="55" t="str">
        <f t="shared" si="101"/>
        <v>Y0BF0</v>
      </c>
      <c r="B2258" s="55">
        <v>0</v>
      </c>
      <c r="C2258" t="s">
        <v>2897</v>
      </c>
      <c r="D2258" t="s">
        <v>2897</v>
      </c>
      <c r="E2258" s="42">
        <v>44834</v>
      </c>
      <c r="F2258">
        <v>211177</v>
      </c>
      <c r="G2258" t="s">
        <v>2267</v>
      </c>
      <c r="H2258" s="191"/>
      <c r="J2258">
        <v>-1343528.96</v>
      </c>
      <c r="K2258"/>
      <c r="M2258" s="191">
        <f t="shared" si="99"/>
        <v>-0.134352896</v>
      </c>
      <c r="N2258" t="str">
        <f t="shared" si="100"/>
        <v>0</v>
      </c>
    </row>
    <row r="2259" spans="1:14">
      <c r="A2259" s="55" t="str">
        <f t="shared" si="101"/>
        <v>Y0BF0</v>
      </c>
      <c r="B2259" s="55">
        <v>0</v>
      </c>
      <c r="C2259" t="s">
        <v>2897</v>
      </c>
      <c r="D2259" t="s">
        <v>2897</v>
      </c>
      <c r="E2259" s="42">
        <v>44834</v>
      </c>
      <c r="F2259">
        <v>211632</v>
      </c>
      <c r="G2259" t="s">
        <v>2543</v>
      </c>
      <c r="H2259" s="191"/>
      <c r="J2259">
        <v>6770.52</v>
      </c>
      <c r="K2259"/>
      <c r="M2259" s="191">
        <f t="shared" si="99"/>
        <v>6.7705200000000004E-4</v>
      </c>
      <c r="N2259" t="str">
        <f t="shared" si="100"/>
        <v>0</v>
      </c>
    </row>
    <row r="2260" spans="1:14">
      <c r="A2260" s="55" t="str">
        <f t="shared" si="101"/>
        <v>Y0BF0</v>
      </c>
      <c r="B2260" s="55">
        <v>0</v>
      </c>
      <c r="C2260" t="s">
        <v>2897</v>
      </c>
      <c r="D2260" t="s">
        <v>2897</v>
      </c>
      <c r="E2260" s="42">
        <v>44834</v>
      </c>
      <c r="F2260">
        <v>260118</v>
      </c>
      <c r="G2260" t="s">
        <v>2275</v>
      </c>
      <c r="H2260" s="191"/>
      <c r="J2260">
        <v>0</v>
      </c>
      <c r="K2260"/>
      <c r="M2260" s="191">
        <f t="shared" si="99"/>
        <v>0</v>
      </c>
      <c r="N2260" t="str">
        <f t="shared" si="100"/>
        <v>0</v>
      </c>
    </row>
    <row r="2261" spans="1:14">
      <c r="A2261" s="55" t="str">
        <f t="shared" si="101"/>
        <v>Y0BF0</v>
      </c>
      <c r="B2261" s="55">
        <v>0</v>
      </c>
      <c r="C2261" t="s">
        <v>2897</v>
      </c>
      <c r="D2261" t="s">
        <v>2897</v>
      </c>
      <c r="E2261" s="42">
        <v>44834</v>
      </c>
      <c r="F2261">
        <v>260202</v>
      </c>
      <c r="G2261" t="s">
        <v>2281</v>
      </c>
      <c r="H2261" s="191"/>
      <c r="J2261">
        <v>0</v>
      </c>
      <c r="K2261"/>
      <c r="M2261" s="191">
        <f t="shared" si="99"/>
        <v>0</v>
      </c>
      <c r="N2261" t="str">
        <f t="shared" si="100"/>
        <v>0</v>
      </c>
    </row>
    <row r="2262" spans="1:14">
      <c r="A2262" s="55" t="str">
        <f t="shared" si="101"/>
        <v>Y0BF0</v>
      </c>
      <c r="B2262" s="55">
        <v>0</v>
      </c>
      <c r="C2262" t="s">
        <v>2897</v>
      </c>
      <c r="D2262" t="s">
        <v>2897</v>
      </c>
      <c r="E2262" s="42">
        <v>44834</v>
      </c>
      <c r="F2262">
        <v>260221</v>
      </c>
      <c r="G2262" t="s">
        <v>2282</v>
      </c>
      <c r="H2262" s="191"/>
      <c r="J2262">
        <v>1.3</v>
      </c>
      <c r="K2262"/>
      <c r="M2262" s="191">
        <f t="shared" si="99"/>
        <v>1.3E-7</v>
      </c>
      <c r="N2262" t="str">
        <f t="shared" si="100"/>
        <v>0</v>
      </c>
    </row>
    <row r="2263" spans="1:14">
      <c r="A2263" s="55" t="str">
        <f t="shared" si="101"/>
        <v>Y0BF0</v>
      </c>
      <c r="B2263" s="55">
        <v>0</v>
      </c>
      <c r="C2263" t="s">
        <v>2897</v>
      </c>
      <c r="D2263" t="s">
        <v>2897</v>
      </c>
      <c r="E2263" s="42">
        <v>44834</v>
      </c>
      <c r="F2263">
        <v>260222</v>
      </c>
      <c r="G2263" t="s">
        <v>2283</v>
      </c>
      <c r="H2263" s="191"/>
      <c r="J2263">
        <v>-0.49</v>
      </c>
      <c r="K2263"/>
      <c r="M2263" s="191">
        <f t="shared" si="99"/>
        <v>-4.9000000000000002E-8</v>
      </c>
      <c r="N2263" t="str">
        <f t="shared" si="100"/>
        <v>0</v>
      </c>
    </row>
    <row r="2264" spans="1:14">
      <c r="A2264" s="55" t="str">
        <f t="shared" si="101"/>
        <v>Y0BF0</v>
      </c>
      <c r="B2264" s="55">
        <v>0</v>
      </c>
      <c r="C2264" t="s">
        <v>2897</v>
      </c>
      <c r="D2264" t="s">
        <v>2897</v>
      </c>
      <c r="E2264" s="42">
        <v>44834</v>
      </c>
      <c r="F2264">
        <v>260802</v>
      </c>
      <c r="G2264" t="s">
        <v>2284</v>
      </c>
      <c r="H2264" s="191"/>
      <c r="J2264">
        <v>-5.82</v>
      </c>
      <c r="K2264"/>
      <c r="M2264" s="191">
        <f t="shared" si="99"/>
        <v>-5.82E-7</v>
      </c>
      <c r="N2264" t="str">
        <f t="shared" si="100"/>
        <v>0</v>
      </c>
    </row>
    <row r="2265" spans="1:14">
      <c r="A2265" s="55" t="str">
        <f t="shared" si="101"/>
        <v>Y0BF0</v>
      </c>
      <c r="B2265" s="55">
        <v>0</v>
      </c>
      <c r="C2265" t="s">
        <v>2897</v>
      </c>
      <c r="D2265" t="s">
        <v>2897</v>
      </c>
      <c r="E2265" s="42">
        <v>44834</v>
      </c>
      <c r="F2265">
        <v>260815</v>
      </c>
      <c r="G2265" t="s">
        <v>2286</v>
      </c>
      <c r="H2265" s="191"/>
      <c r="J2265">
        <v>-180159.13</v>
      </c>
      <c r="K2265"/>
      <c r="M2265" s="191">
        <f t="shared" si="99"/>
        <v>-1.8015913000000001E-2</v>
      </c>
      <c r="N2265" t="str">
        <f t="shared" si="100"/>
        <v>0</v>
      </c>
    </row>
    <row r="2266" spans="1:14">
      <c r="A2266" s="55" t="str">
        <f t="shared" si="101"/>
        <v>Y0BF0</v>
      </c>
      <c r="B2266" s="55">
        <v>0</v>
      </c>
      <c r="C2266" t="s">
        <v>2897</v>
      </c>
      <c r="D2266" t="s">
        <v>2897</v>
      </c>
      <c r="E2266" s="42">
        <v>44834</v>
      </c>
      <c r="F2266">
        <v>260836</v>
      </c>
      <c r="G2266" t="s">
        <v>2705</v>
      </c>
      <c r="H2266" s="191"/>
      <c r="J2266">
        <v>-328832.21999999997</v>
      </c>
      <c r="K2266"/>
      <c r="M2266" s="191">
        <f t="shared" si="99"/>
        <v>-3.2883221999999997E-2</v>
      </c>
      <c r="N2266" t="str">
        <f t="shared" si="100"/>
        <v>0</v>
      </c>
    </row>
    <row r="2267" spans="1:14">
      <c r="A2267" s="55" t="str">
        <f t="shared" si="101"/>
        <v>Y0BF0</v>
      </c>
      <c r="B2267" s="55">
        <v>0</v>
      </c>
      <c r="C2267" t="s">
        <v>2897</v>
      </c>
      <c r="D2267" t="s">
        <v>2897</v>
      </c>
      <c r="E2267" s="42">
        <v>44834</v>
      </c>
      <c r="F2267">
        <v>260837</v>
      </c>
      <c r="G2267" t="s">
        <v>2706</v>
      </c>
      <c r="H2267" s="191"/>
      <c r="J2267">
        <v>-328832.21999999997</v>
      </c>
      <c r="K2267"/>
      <c r="M2267" s="191">
        <f t="shared" si="99"/>
        <v>-3.2883221999999997E-2</v>
      </c>
      <c r="N2267" t="str">
        <f t="shared" si="100"/>
        <v>0</v>
      </c>
    </row>
    <row r="2268" spans="1:14">
      <c r="A2268" s="55" t="str">
        <f t="shared" si="101"/>
        <v>Y0BF0</v>
      </c>
      <c r="B2268" s="55">
        <v>0</v>
      </c>
      <c r="C2268" t="s">
        <v>2897</v>
      </c>
      <c r="D2268" t="s">
        <v>2897</v>
      </c>
      <c r="E2268" s="42">
        <v>44834</v>
      </c>
      <c r="F2268">
        <v>260902</v>
      </c>
      <c r="G2268" t="s">
        <v>2287</v>
      </c>
      <c r="H2268" s="191"/>
      <c r="J2268">
        <v>0.02</v>
      </c>
      <c r="K2268"/>
      <c r="M2268" s="191">
        <f t="shared" si="99"/>
        <v>2.0000000000000001E-9</v>
      </c>
      <c r="N2268" t="str">
        <f t="shared" si="100"/>
        <v>0</v>
      </c>
    </row>
    <row r="2269" spans="1:14">
      <c r="A2269" s="55" t="str">
        <f t="shared" si="101"/>
        <v>Y0BF0</v>
      </c>
      <c r="B2269" s="55">
        <v>0</v>
      </c>
      <c r="C2269" t="s">
        <v>2897</v>
      </c>
      <c r="D2269" t="s">
        <v>2897</v>
      </c>
      <c r="E2269" s="42">
        <v>44834</v>
      </c>
      <c r="F2269">
        <v>260905</v>
      </c>
      <c r="G2269" t="s">
        <v>2288</v>
      </c>
      <c r="H2269" s="191"/>
      <c r="J2269">
        <v>-226127.85</v>
      </c>
      <c r="K2269"/>
      <c r="M2269" s="191">
        <f t="shared" si="99"/>
        <v>-2.2612785E-2</v>
      </c>
      <c r="N2269" t="str">
        <f t="shared" si="100"/>
        <v>0</v>
      </c>
    </row>
    <row r="2270" spans="1:14">
      <c r="A2270" s="55" t="str">
        <f t="shared" si="101"/>
        <v>Y0BF0</v>
      </c>
      <c r="B2270" s="55">
        <v>0</v>
      </c>
      <c r="C2270" t="s">
        <v>2897</v>
      </c>
      <c r="D2270" t="s">
        <v>2897</v>
      </c>
      <c r="E2270" s="42">
        <v>44834</v>
      </c>
      <c r="F2270">
        <v>260930</v>
      </c>
      <c r="G2270" t="s">
        <v>2291</v>
      </c>
      <c r="H2270" s="191"/>
      <c r="J2270">
        <v>0</v>
      </c>
      <c r="K2270"/>
      <c r="M2270" s="191">
        <f t="shared" si="99"/>
        <v>0</v>
      </c>
      <c r="N2270" t="str">
        <f t="shared" si="100"/>
        <v>0</v>
      </c>
    </row>
    <row r="2271" spans="1:14">
      <c r="A2271" s="55" t="str">
        <f t="shared" si="101"/>
        <v>Y0BF0</v>
      </c>
      <c r="B2271" s="55">
        <v>0</v>
      </c>
      <c r="C2271" t="s">
        <v>2897</v>
      </c>
      <c r="D2271" t="s">
        <v>2897</v>
      </c>
      <c r="E2271" s="42">
        <v>44834</v>
      </c>
      <c r="F2271">
        <v>260942</v>
      </c>
      <c r="G2271" t="s">
        <v>2292</v>
      </c>
      <c r="H2271" s="191"/>
      <c r="J2271">
        <v>-329.47</v>
      </c>
      <c r="K2271"/>
      <c r="M2271" s="191">
        <f t="shared" si="99"/>
        <v>-3.2947000000000002E-5</v>
      </c>
      <c r="N2271" t="str">
        <f t="shared" si="100"/>
        <v>0</v>
      </c>
    </row>
    <row r="2272" spans="1:14">
      <c r="A2272" s="55" t="str">
        <f t="shared" si="101"/>
        <v>Y0BF0</v>
      </c>
      <c r="B2272" s="55">
        <v>0</v>
      </c>
      <c r="C2272" t="s">
        <v>2897</v>
      </c>
      <c r="D2272" t="s">
        <v>2897</v>
      </c>
      <c r="E2272" s="42">
        <v>44834</v>
      </c>
      <c r="F2272">
        <v>261027</v>
      </c>
      <c r="G2272" t="s">
        <v>2855</v>
      </c>
      <c r="H2272" s="191"/>
      <c r="J2272">
        <v>380595.64</v>
      </c>
      <c r="K2272"/>
      <c r="M2272" s="191">
        <f t="shared" si="99"/>
        <v>3.8059564000000004E-2</v>
      </c>
      <c r="N2272" t="str">
        <f t="shared" si="100"/>
        <v>0</v>
      </c>
    </row>
    <row r="2273" spans="1:14">
      <c r="A2273" s="55" t="str">
        <f t="shared" si="101"/>
        <v>Y0BF0</v>
      </c>
      <c r="B2273" s="55">
        <v>0</v>
      </c>
      <c r="C2273" t="s">
        <v>2897</v>
      </c>
      <c r="D2273" t="s">
        <v>2897</v>
      </c>
      <c r="E2273" s="42">
        <v>44834</v>
      </c>
      <c r="F2273">
        <v>261259</v>
      </c>
      <c r="G2273" t="s">
        <v>2707</v>
      </c>
      <c r="H2273" s="191"/>
      <c r="J2273">
        <v>-33.46</v>
      </c>
      <c r="K2273"/>
      <c r="M2273" s="191">
        <f t="shared" si="99"/>
        <v>-3.3460000000000002E-6</v>
      </c>
      <c r="N2273" t="str">
        <f t="shared" si="100"/>
        <v>0</v>
      </c>
    </row>
    <row r="2274" spans="1:14">
      <c r="A2274" s="55" t="str">
        <f t="shared" si="101"/>
        <v>Y0BF0</v>
      </c>
      <c r="B2274" s="55">
        <v>0</v>
      </c>
      <c r="C2274" t="s">
        <v>2897</v>
      </c>
      <c r="D2274" t="s">
        <v>2897</v>
      </c>
      <c r="E2274" s="42">
        <v>44834</v>
      </c>
      <c r="F2274">
        <v>261260</v>
      </c>
      <c r="G2274" t="s">
        <v>2708</v>
      </c>
      <c r="H2274" s="191"/>
      <c r="J2274">
        <v>-33.46</v>
      </c>
      <c r="K2274"/>
      <c r="M2274" s="191">
        <f t="shared" si="99"/>
        <v>-3.3460000000000002E-6</v>
      </c>
      <c r="N2274" t="str">
        <f t="shared" si="100"/>
        <v>0</v>
      </c>
    </row>
    <row r="2275" spans="1:14">
      <c r="A2275" s="55" t="str">
        <f t="shared" si="101"/>
        <v>Y0BF0</v>
      </c>
      <c r="B2275" s="55">
        <v>0</v>
      </c>
      <c r="C2275" t="s">
        <v>2897</v>
      </c>
      <c r="D2275" t="s">
        <v>2897</v>
      </c>
      <c r="E2275" s="42">
        <v>44834</v>
      </c>
      <c r="F2275">
        <v>261262</v>
      </c>
      <c r="G2275" t="s">
        <v>2709</v>
      </c>
      <c r="H2275" s="191"/>
      <c r="J2275">
        <v>-220.41</v>
      </c>
      <c r="K2275"/>
      <c r="M2275" s="191">
        <f t="shared" si="99"/>
        <v>-2.2041000000000001E-5</v>
      </c>
      <c r="N2275" t="str">
        <f t="shared" si="100"/>
        <v>0</v>
      </c>
    </row>
    <row r="2276" spans="1:14">
      <c r="A2276" s="55" t="str">
        <f t="shared" si="101"/>
        <v>Y0BF0</v>
      </c>
      <c r="B2276" s="55">
        <v>0</v>
      </c>
      <c r="C2276" t="s">
        <v>2897</v>
      </c>
      <c r="D2276" t="s">
        <v>2897</v>
      </c>
      <c r="E2276" s="42">
        <v>44834</v>
      </c>
      <c r="F2276">
        <v>281101</v>
      </c>
      <c r="G2276" t="s">
        <v>2296</v>
      </c>
      <c r="H2276" s="191"/>
      <c r="J2276">
        <v>-11961268006.700001</v>
      </c>
      <c r="K2276"/>
      <c r="M2276" s="191">
        <f t="shared" si="99"/>
        <v>-1196.12680067</v>
      </c>
      <c r="N2276" t="str">
        <f t="shared" si="100"/>
        <v>0</v>
      </c>
    </row>
    <row r="2277" spans="1:14">
      <c r="A2277" s="55" t="str">
        <f t="shared" si="101"/>
        <v>Y0BF0</v>
      </c>
      <c r="B2277" s="55">
        <v>0</v>
      </c>
      <c r="C2277" t="s">
        <v>2897</v>
      </c>
      <c r="D2277" t="s">
        <v>2897</v>
      </c>
      <c r="E2277" s="42">
        <v>44834</v>
      </c>
      <c r="F2277">
        <v>281102</v>
      </c>
      <c r="G2277" t="s">
        <v>2544</v>
      </c>
      <c r="H2277" s="191"/>
      <c r="J2277">
        <v>274672384.25</v>
      </c>
      <c r="K2277"/>
      <c r="M2277" s="191">
        <f t="shared" si="99"/>
        <v>27.467238425000001</v>
      </c>
      <c r="N2277" t="str">
        <f t="shared" si="100"/>
        <v>0</v>
      </c>
    </row>
    <row r="2278" spans="1:14">
      <c r="A2278" s="55" t="str">
        <f t="shared" si="101"/>
        <v>Y0BF0</v>
      </c>
      <c r="B2278" s="55">
        <v>0</v>
      </c>
      <c r="C2278" t="s">
        <v>2897</v>
      </c>
      <c r="D2278" t="s">
        <v>2897</v>
      </c>
      <c r="E2278" s="42">
        <v>44834</v>
      </c>
      <c r="F2278">
        <v>281136</v>
      </c>
      <c r="G2278" t="s">
        <v>2565</v>
      </c>
      <c r="H2278" s="191"/>
      <c r="J2278">
        <v>2396655375.7600002</v>
      </c>
      <c r="K2278"/>
      <c r="M2278" s="191">
        <f t="shared" si="99"/>
        <v>239.66553757600002</v>
      </c>
      <c r="N2278" t="str">
        <f t="shared" si="100"/>
        <v>0</v>
      </c>
    </row>
    <row r="2279" spans="1:14">
      <c r="A2279" s="55" t="str">
        <f t="shared" si="101"/>
        <v>Y0BF0</v>
      </c>
      <c r="B2279" s="55">
        <v>0</v>
      </c>
      <c r="C2279" t="s">
        <v>2897</v>
      </c>
      <c r="D2279" t="s">
        <v>2897</v>
      </c>
      <c r="E2279" s="42">
        <v>44834</v>
      </c>
      <c r="F2279">
        <v>281138</v>
      </c>
      <c r="G2279" t="s">
        <v>2303</v>
      </c>
      <c r="H2279" s="191"/>
      <c r="J2279">
        <v>-17178488269.290001</v>
      </c>
      <c r="K2279"/>
      <c r="M2279" s="191">
        <f t="shared" si="99"/>
        <v>-1717.8488269290001</v>
      </c>
      <c r="N2279" t="str">
        <f t="shared" si="100"/>
        <v>0</v>
      </c>
    </row>
    <row r="2280" spans="1:14">
      <c r="A2280" s="55" t="str">
        <f t="shared" si="101"/>
        <v>Y0BF0</v>
      </c>
      <c r="B2280" s="55">
        <v>0</v>
      </c>
      <c r="C2280" t="s">
        <v>2897</v>
      </c>
      <c r="D2280" t="s">
        <v>2897</v>
      </c>
      <c r="E2280" s="42">
        <v>44834</v>
      </c>
      <c r="F2280">
        <v>281140</v>
      </c>
      <c r="G2280" t="s">
        <v>2566</v>
      </c>
      <c r="H2280" s="191"/>
      <c r="J2280">
        <v>-7257442.5099999998</v>
      </c>
      <c r="K2280"/>
      <c r="M2280" s="191">
        <f t="shared" si="99"/>
        <v>-0.72574425099999995</v>
      </c>
      <c r="N2280" t="str">
        <f t="shared" si="100"/>
        <v>0</v>
      </c>
    </row>
    <row r="2281" spans="1:14">
      <c r="A2281" s="55" t="str">
        <f t="shared" si="101"/>
        <v>Y0BF0</v>
      </c>
      <c r="B2281" s="55">
        <v>0</v>
      </c>
      <c r="C2281" t="s">
        <v>2897</v>
      </c>
      <c r="D2281" t="s">
        <v>2897</v>
      </c>
      <c r="E2281" s="42">
        <v>44834</v>
      </c>
      <c r="F2281">
        <v>281155</v>
      </c>
      <c r="G2281" t="s">
        <v>2661</v>
      </c>
      <c r="H2281" s="191"/>
      <c r="J2281">
        <v>782</v>
      </c>
      <c r="K2281"/>
      <c r="M2281" s="191">
        <f t="shared" si="99"/>
        <v>7.8200000000000003E-5</v>
      </c>
      <c r="N2281" t="str">
        <f t="shared" si="100"/>
        <v>0</v>
      </c>
    </row>
    <row r="2282" spans="1:14">
      <c r="A2282" s="55" t="str">
        <f t="shared" si="101"/>
        <v>Y0BF0</v>
      </c>
      <c r="B2282" s="55">
        <v>0</v>
      </c>
      <c r="C2282" t="s">
        <v>2897</v>
      </c>
      <c r="D2282" t="s">
        <v>2897</v>
      </c>
      <c r="E2282" s="42">
        <v>44834</v>
      </c>
      <c r="F2282">
        <v>281212</v>
      </c>
      <c r="G2282" t="s">
        <v>2314</v>
      </c>
      <c r="H2282" s="191"/>
      <c r="J2282">
        <v>-1138063.3</v>
      </c>
      <c r="K2282"/>
      <c r="M2282" s="191">
        <f t="shared" si="99"/>
        <v>-0.11380633000000001</v>
      </c>
      <c r="N2282" t="str">
        <f t="shared" si="100"/>
        <v>0</v>
      </c>
    </row>
    <row r="2283" spans="1:14">
      <c r="A2283" s="55" t="str">
        <f t="shared" si="101"/>
        <v>Y0BF0</v>
      </c>
      <c r="B2283" s="55">
        <v>0</v>
      </c>
      <c r="C2283" t="s">
        <v>2897</v>
      </c>
      <c r="D2283" t="s">
        <v>2897</v>
      </c>
      <c r="E2283" s="42">
        <v>44834</v>
      </c>
      <c r="F2283">
        <v>281227</v>
      </c>
      <c r="G2283" t="s">
        <v>2567</v>
      </c>
      <c r="H2283" s="191"/>
      <c r="J2283">
        <v>-2471585.98</v>
      </c>
      <c r="K2283"/>
      <c r="M2283" s="191">
        <f t="shared" si="99"/>
        <v>-0.24715859800000001</v>
      </c>
      <c r="N2283" t="str">
        <f t="shared" si="100"/>
        <v>0</v>
      </c>
    </row>
    <row r="2284" spans="1:14">
      <c r="A2284" s="55" t="str">
        <f t="shared" si="101"/>
        <v>Y0BF0</v>
      </c>
      <c r="B2284" s="55">
        <v>0</v>
      </c>
      <c r="C2284" t="s">
        <v>2897</v>
      </c>
      <c r="D2284" t="s">
        <v>2897</v>
      </c>
      <c r="E2284" s="42">
        <v>44834</v>
      </c>
      <c r="F2284">
        <v>281228</v>
      </c>
      <c r="G2284" t="s">
        <v>2858</v>
      </c>
      <c r="H2284" s="191"/>
      <c r="J2284">
        <v>-338307.59</v>
      </c>
      <c r="K2284"/>
      <c r="M2284" s="191">
        <f t="shared" si="99"/>
        <v>-3.3830759000000002E-2</v>
      </c>
      <c r="N2284" t="str">
        <f t="shared" si="100"/>
        <v>0</v>
      </c>
    </row>
    <row r="2285" spans="1:14">
      <c r="A2285" s="55" t="str">
        <f t="shared" si="101"/>
        <v>Y0BF0</v>
      </c>
      <c r="B2285" s="55">
        <v>0</v>
      </c>
      <c r="C2285" t="s">
        <v>2897</v>
      </c>
      <c r="D2285" t="s">
        <v>2897</v>
      </c>
      <c r="E2285" s="42">
        <v>44834</v>
      </c>
      <c r="F2285">
        <v>281283</v>
      </c>
      <c r="G2285" t="s">
        <v>2662</v>
      </c>
      <c r="H2285" s="191"/>
      <c r="J2285">
        <v>-6224.03</v>
      </c>
      <c r="K2285"/>
      <c r="M2285" s="191">
        <f t="shared" ref="M2285:M2348" si="102">J2285/10000000</f>
        <v>-6.22403E-4</v>
      </c>
      <c r="N2285" t="str">
        <f t="shared" si="100"/>
        <v>0</v>
      </c>
    </row>
    <row r="2286" spans="1:14">
      <c r="A2286" s="55" t="str">
        <f t="shared" si="101"/>
        <v>Y0BF0</v>
      </c>
      <c r="B2286" s="55">
        <v>0</v>
      </c>
      <c r="C2286" t="s">
        <v>2897</v>
      </c>
      <c r="D2286" t="s">
        <v>2897</v>
      </c>
      <c r="E2286" s="42">
        <v>44834</v>
      </c>
      <c r="F2286">
        <v>281292</v>
      </c>
      <c r="G2286" t="s">
        <v>2551</v>
      </c>
      <c r="H2286" s="191"/>
      <c r="J2286">
        <v>-23829384200.880001</v>
      </c>
      <c r="K2286"/>
      <c r="M2286" s="191">
        <f t="shared" si="102"/>
        <v>-2382.9384200879999</v>
      </c>
      <c r="N2286" t="str">
        <f t="shared" ref="N2286:N2349" si="103">LEFT(B2286,1)</f>
        <v>0</v>
      </c>
    </row>
    <row r="2287" spans="1:14">
      <c r="A2287" s="55" t="str">
        <f t="shared" si="101"/>
        <v>Y0BF0</v>
      </c>
      <c r="B2287" s="55">
        <v>0</v>
      </c>
      <c r="C2287" t="s">
        <v>2897</v>
      </c>
      <c r="D2287" t="s">
        <v>2897</v>
      </c>
      <c r="E2287" s="42">
        <v>44834</v>
      </c>
      <c r="F2287">
        <v>281294</v>
      </c>
      <c r="G2287" t="s">
        <v>2568</v>
      </c>
      <c r="H2287" s="191"/>
      <c r="J2287">
        <v>-228549845.56999999</v>
      </c>
      <c r="K2287"/>
      <c r="M2287" s="191">
        <f t="shared" si="102"/>
        <v>-22.854984556999998</v>
      </c>
      <c r="N2287" t="str">
        <f t="shared" si="103"/>
        <v>0</v>
      </c>
    </row>
    <row r="2288" spans="1:14">
      <c r="A2288" s="55" t="str">
        <f t="shared" si="101"/>
        <v>Y0BF0</v>
      </c>
      <c r="B2288" s="55">
        <v>0</v>
      </c>
      <c r="C2288" t="s">
        <v>2897</v>
      </c>
      <c r="D2288" t="s">
        <v>2897</v>
      </c>
      <c r="E2288" s="42">
        <v>44834</v>
      </c>
      <c r="F2288">
        <v>281297</v>
      </c>
      <c r="G2288" t="s">
        <v>2569</v>
      </c>
      <c r="H2288" s="191"/>
      <c r="J2288">
        <v>8100723.0999999996</v>
      </c>
      <c r="K2288"/>
      <c r="M2288" s="191">
        <f t="shared" si="102"/>
        <v>0.81007231000000002</v>
      </c>
      <c r="N2288" t="str">
        <f t="shared" si="103"/>
        <v>0</v>
      </c>
    </row>
    <row r="2289" spans="1:14">
      <c r="A2289" s="55" t="str">
        <f t="shared" si="101"/>
        <v>Y0BF5.3</v>
      </c>
      <c r="B2289" s="55">
        <v>5.3</v>
      </c>
      <c r="C2289" t="s">
        <v>2897</v>
      </c>
      <c r="D2289" t="s">
        <v>2897</v>
      </c>
      <c r="E2289" s="42">
        <v>44834</v>
      </c>
      <c r="F2289">
        <v>301234</v>
      </c>
      <c r="G2289" t="s">
        <v>2342</v>
      </c>
      <c r="H2289" s="191"/>
      <c r="J2289">
        <v>-29217080.890000001</v>
      </c>
      <c r="K2289"/>
      <c r="M2289" s="191">
        <f t="shared" si="102"/>
        <v>-2.921708089</v>
      </c>
      <c r="N2289" t="str">
        <f t="shared" si="103"/>
        <v>5</v>
      </c>
    </row>
    <row r="2290" spans="1:14">
      <c r="A2290" s="55" t="str">
        <f t="shared" si="101"/>
        <v>Y0BF5.2</v>
      </c>
      <c r="B2290" s="55">
        <v>5.2</v>
      </c>
      <c r="C2290" t="s">
        <v>2897</v>
      </c>
      <c r="D2290" t="s">
        <v>2897</v>
      </c>
      <c r="E2290" s="42">
        <v>44834</v>
      </c>
      <c r="F2290">
        <v>304209</v>
      </c>
      <c r="G2290" t="s">
        <v>2350</v>
      </c>
      <c r="H2290" s="191"/>
      <c r="J2290">
        <v>-612800777.78999996</v>
      </c>
      <c r="K2290"/>
      <c r="M2290" s="191">
        <f t="shared" si="102"/>
        <v>-61.280077778999996</v>
      </c>
      <c r="N2290" t="str">
        <f t="shared" si="103"/>
        <v>5</v>
      </c>
    </row>
    <row r="2291" spans="1:14">
      <c r="A2291" s="55" t="str">
        <f t="shared" si="101"/>
        <v>Y0BF5.2</v>
      </c>
      <c r="B2291" s="55">
        <v>5.2</v>
      </c>
      <c r="C2291" t="s">
        <v>2897</v>
      </c>
      <c r="D2291" t="s">
        <v>2897</v>
      </c>
      <c r="E2291" s="42">
        <v>44834</v>
      </c>
      <c r="F2291">
        <v>304213</v>
      </c>
      <c r="G2291" t="s">
        <v>2351</v>
      </c>
      <c r="H2291" s="191"/>
      <c r="J2291">
        <v>-85090247.849999994</v>
      </c>
      <c r="K2291"/>
      <c r="M2291" s="191">
        <f t="shared" si="102"/>
        <v>-8.5090247849999994</v>
      </c>
      <c r="N2291" t="str">
        <f t="shared" si="103"/>
        <v>5</v>
      </c>
    </row>
    <row r="2292" spans="1:14">
      <c r="A2292" s="55" t="str">
        <f t="shared" si="101"/>
        <v>Y0BF5.2</v>
      </c>
      <c r="B2292" s="55">
        <v>5.2</v>
      </c>
      <c r="C2292" t="s">
        <v>2897</v>
      </c>
      <c r="D2292" t="s">
        <v>2897</v>
      </c>
      <c r="E2292" s="42">
        <v>44834</v>
      </c>
      <c r="F2292">
        <v>304217</v>
      </c>
      <c r="G2292" t="s">
        <v>2355</v>
      </c>
      <c r="H2292" s="191"/>
      <c r="J2292">
        <v>-1968994520.24</v>
      </c>
      <c r="K2292"/>
      <c r="M2292" s="191">
        <f t="shared" si="102"/>
        <v>-196.899452024</v>
      </c>
      <c r="N2292" t="str">
        <f t="shared" si="103"/>
        <v>5</v>
      </c>
    </row>
    <row r="2293" spans="1:14">
      <c r="A2293" s="55" t="str">
        <f t="shared" si="101"/>
        <v>Y0BF5.2</v>
      </c>
      <c r="B2293" s="55">
        <v>5.2</v>
      </c>
      <c r="C2293" t="s">
        <v>2897</v>
      </c>
      <c r="D2293" t="s">
        <v>2897</v>
      </c>
      <c r="E2293" s="42">
        <v>44834</v>
      </c>
      <c r="F2293">
        <v>304232</v>
      </c>
      <c r="G2293" t="s">
        <v>2358</v>
      </c>
      <c r="H2293" s="191"/>
      <c r="J2293">
        <v>-69957.38</v>
      </c>
      <c r="K2293"/>
      <c r="M2293" s="191">
        <f t="shared" si="102"/>
        <v>-6.9957380000000005E-3</v>
      </c>
      <c r="N2293" t="str">
        <f t="shared" si="103"/>
        <v>5</v>
      </c>
    </row>
    <row r="2294" spans="1:14">
      <c r="A2294" s="55" t="str">
        <f t="shared" si="101"/>
        <v>Y0BF5.5</v>
      </c>
      <c r="B2294" s="55">
        <v>5.5</v>
      </c>
      <c r="C2294" t="s">
        <v>2897</v>
      </c>
      <c r="D2294" t="s">
        <v>2897</v>
      </c>
      <c r="E2294" s="42">
        <v>44834</v>
      </c>
      <c r="F2294">
        <v>304302</v>
      </c>
      <c r="G2294" t="s">
        <v>810</v>
      </c>
      <c r="H2294" s="191"/>
      <c r="J2294">
        <v>-454804.34</v>
      </c>
      <c r="K2294"/>
      <c r="M2294" s="191">
        <f t="shared" si="102"/>
        <v>-4.5480434E-2</v>
      </c>
      <c r="N2294" t="str">
        <f t="shared" si="103"/>
        <v>5</v>
      </c>
    </row>
    <row r="2295" spans="1:14">
      <c r="A2295" s="55" t="str">
        <f t="shared" si="101"/>
        <v>Y0BF5.5</v>
      </c>
      <c r="B2295" s="55">
        <v>5.5</v>
      </c>
      <c r="C2295" t="s">
        <v>2897</v>
      </c>
      <c r="D2295" t="s">
        <v>2897</v>
      </c>
      <c r="E2295" s="42">
        <v>44834</v>
      </c>
      <c r="F2295">
        <v>304751</v>
      </c>
      <c r="G2295" t="s">
        <v>2369</v>
      </c>
      <c r="H2295" s="191"/>
      <c r="J2295">
        <v>-97.83</v>
      </c>
      <c r="K2295"/>
      <c r="M2295" s="191">
        <f t="shared" si="102"/>
        <v>-9.7829999999999993E-6</v>
      </c>
      <c r="N2295" t="str">
        <f t="shared" si="103"/>
        <v>5</v>
      </c>
    </row>
    <row r="2296" spans="1:14">
      <c r="A2296" s="55" t="str">
        <f t="shared" si="101"/>
        <v>Y0BF5.5</v>
      </c>
      <c r="B2296" s="55">
        <v>5.5</v>
      </c>
      <c r="C2296" t="s">
        <v>2897</v>
      </c>
      <c r="D2296" t="s">
        <v>2897</v>
      </c>
      <c r="E2296" s="42">
        <v>44834</v>
      </c>
      <c r="F2296">
        <v>305138</v>
      </c>
      <c r="G2296" t="s">
        <v>2639</v>
      </c>
      <c r="H2296" s="191"/>
      <c r="J2296">
        <v>-0.65</v>
      </c>
      <c r="K2296"/>
      <c r="M2296" s="191">
        <f t="shared" si="102"/>
        <v>-6.5E-8</v>
      </c>
      <c r="N2296" t="str">
        <f t="shared" si="103"/>
        <v>5</v>
      </c>
    </row>
    <row r="2297" spans="1:14">
      <c r="A2297" s="55" t="str">
        <f t="shared" si="101"/>
        <v>Y0BF5.5</v>
      </c>
      <c r="B2297" s="55">
        <v>5.5</v>
      </c>
      <c r="C2297" t="s">
        <v>2897</v>
      </c>
      <c r="D2297" t="s">
        <v>2897</v>
      </c>
      <c r="E2297" s="42">
        <v>44834</v>
      </c>
      <c r="F2297">
        <v>310115</v>
      </c>
      <c r="G2297" t="s">
        <v>2398</v>
      </c>
      <c r="H2297" s="191"/>
      <c r="J2297">
        <v>-7.06</v>
      </c>
      <c r="K2297"/>
      <c r="M2297" s="191">
        <f t="shared" si="102"/>
        <v>-7.06E-7</v>
      </c>
      <c r="N2297" t="str">
        <f t="shared" si="103"/>
        <v>5</v>
      </c>
    </row>
    <row r="2298" spans="1:14">
      <c r="A2298" s="55" t="str">
        <f t="shared" si="101"/>
        <v>Y0BF5.5</v>
      </c>
      <c r="B2298" s="55">
        <v>5.5</v>
      </c>
      <c r="C2298" t="s">
        <v>2897</v>
      </c>
      <c r="D2298" t="s">
        <v>2897</v>
      </c>
      <c r="E2298" s="42">
        <v>44834</v>
      </c>
      <c r="F2298">
        <v>310118</v>
      </c>
      <c r="G2298" t="s">
        <v>2399</v>
      </c>
      <c r="H2298" s="191"/>
      <c r="J2298">
        <v>5.54</v>
      </c>
      <c r="K2298"/>
      <c r="M2298" s="191">
        <f t="shared" si="102"/>
        <v>5.5400000000000001E-7</v>
      </c>
      <c r="N2298" t="str">
        <f t="shared" si="103"/>
        <v>5</v>
      </c>
    </row>
    <row r="2299" spans="1:14">
      <c r="A2299" s="55" t="str">
        <f t="shared" si="101"/>
        <v>Y0BF0</v>
      </c>
      <c r="B2299" s="55">
        <v>0</v>
      </c>
      <c r="C2299" t="s">
        <v>2897</v>
      </c>
      <c r="D2299" t="s">
        <v>2897</v>
      </c>
      <c r="E2299" s="42">
        <v>44834</v>
      </c>
      <c r="F2299">
        <v>311608</v>
      </c>
      <c r="G2299" t="s">
        <v>2405</v>
      </c>
      <c r="H2299" s="191"/>
      <c r="J2299">
        <v>286251795.86000001</v>
      </c>
      <c r="K2299"/>
      <c r="M2299" s="191">
        <f t="shared" si="102"/>
        <v>28.625179586000002</v>
      </c>
      <c r="N2299" t="str">
        <f t="shared" si="103"/>
        <v>0</v>
      </c>
    </row>
    <row r="2300" spans="1:14">
      <c r="A2300" s="55" t="str">
        <f t="shared" si="101"/>
        <v>Y0BF0</v>
      </c>
      <c r="B2300" s="55">
        <v>0</v>
      </c>
      <c r="C2300" t="s">
        <v>2897</v>
      </c>
      <c r="D2300" t="s">
        <v>2897</v>
      </c>
      <c r="E2300" s="42">
        <v>44834</v>
      </c>
      <c r="F2300">
        <v>311621</v>
      </c>
      <c r="G2300" t="s">
        <v>2410</v>
      </c>
      <c r="H2300" s="191"/>
      <c r="J2300">
        <v>1971595751</v>
      </c>
      <c r="K2300"/>
      <c r="M2300" s="191">
        <f t="shared" si="102"/>
        <v>197.15957510000001</v>
      </c>
      <c r="N2300" t="str">
        <f t="shared" si="103"/>
        <v>0</v>
      </c>
    </row>
    <row r="2301" spans="1:14">
      <c r="A2301" s="55" t="str">
        <f t="shared" si="101"/>
        <v>Y0BF6.3</v>
      </c>
      <c r="B2301" s="55">
        <v>6.3</v>
      </c>
      <c r="C2301" t="s">
        <v>2897</v>
      </c>
      <c r="D2301" t="s">
        <v>2897</v>
      </c>
      <c r="E2301" s="42">
        <v>44834</v>
      </c>
      <c r="F2301">
        <v>401201</v>
      </c>
      <c r="G2301" t="s">
        <v>2419</v>
      </c>
      <c r="H2301" s="191"/>
      <c r="J2301">
        <v>582178.42000000004</v>
      </c>
      <c r="K2301"/>
      <c r="M2301" s="191">
        <f t="shared" si="102"/>
        <v>5.8217842000000006E-2</v>
      </c>
      <c r="N2301" t="str">
        <f t="shared" si="103"/>
        <v>6</v>
      </c>
    </row>
    <row r="2302" spans="1:14">
      <c r="A2302" s="55" t="str">
        <f t="shared" si="101"/>
        <v>Y0BF0</v>
      </c>
      <c r="B2302" s="55">
        <v>0</v>
      </c>
      <c r="C2302" t="s">
        <v>2897</v>
      </c>
      <c r="D2302" t="s">
        <v>2897</v>
      </c>
      <c r="E2302" s="42">
        <v>44834</v>
      </c>
      <c r="F2302">
        <v>401241</v>
      </c>
      <c r="G2302" t="s">
        <v>2430</v>
      </c>
      <c r="H2302" s="191"/>
      <c r="J2302">
        <v>661373.31999999995</v>
      </c>
      <c r="K2302"/>
      <c r="M2302" s="191">
        <f t="shared" si="102"/>
        <v>6.6137331999999993E-2</v>
      </c>
      <c r="N2302" t="str">
        <f t="shared" si="103"/>
        <v>0</v>
      </c>
    </row>
    <row r="2303" spans="1:14">
      <c r="A2303" s="55" t="str">
        <f t="shared" si="101"/>
        <v>Y0BF0</v>
      </c>
      <c r="B2303" s="55">
        <v>0</v>
      </c>
      <c r="C2303" t="s">
        <v>2897</v>
      </c>
      <c r="D2303" t="s">
        <v>2897</v>
      </c>
      <c r="E2303" s="42">
        <v>44834</v>
      </c>
      <c r="F2303">
        <v>401244</v>
      </c>
      <c r="G2303" t="s">
        <v>2644</v>
      </c>
      <c r="H2303" s="191"/>
      <c r="J2303">
        <v>95812.54</v>
      </c>
      <c r="K2303"/>
      <c r="M2303" s="191">
        <f t="shared" si="102"/>
        <v>9.5812539999999991E-3</v>
      </c>
      <c r="N2303" t="str">
        <f t="shared" si="103"/>
        <v>0</v>
      </c>
    </row>
    <row r="2304" spans="1:14">
      <c r="A2304" s="55" t="str">
        <f t="shared" si="101"/>
        <v>Y0BF6.3</v>
      </c>
      <c r="B2304" s="55">
        <v>6.3</v>
      </c>
      <c r="C2304" t="s">
        <v>2897</v>
      </c>
      <c r="D2304" t="s">
        <v>2897</v>
      </c>
      <c r="E2304" s="42">
        <v>44834</v>
      </c>
      <c r="F2304">
        <v>401301</v>
      </c>
      <c r="G2304" t="s">
        <v>2432</v>
      </c>
      <c r="H2304" s="191"/>
      <c r="J2304">
        <v>14133.57</v>
      </c>
      <c r="K2304"/>
      <c r="M2304" s="191">
        <f t="shared" si="102"/>
        <v>1.4133570000000001E-3</v>
      </c>
      <c r="N2304" t="str">
        <f t="shared" si="103"/>
        <v>6</v>
      </c>
    </row>
    <row r="2305" spans="1:14">
      <c r="A2305" s="55" t="str">
        <f t="shared" ref="A2305:A2368" si="104">C2305&amp;B2305</f>
        <v>Y0BF6.1</v>
      </c>
      <c r="B2305" s="55">
        <v>6.1</v>
      </c>
      <c r="C2305" t="s">
        <v>2897</v>
      </c>
      <c r="D2305" t="s">
        <v>2897</v>
      </c>
      <c r="E2305" s="42">
        <v>44834</v>
      </c>
      <c r="F2305">
        <v>401501</v>
      </c>
      <c r="G2305" t="s">
        <v>676</v>
      </c>
      <c r="H2305" s="191"/>
      <c r="J2305">
        <v>76993368.040000007</v>
      </c>
      <c r="K2305"/>
      <c r="M2305" s="191">
        <f t="shared" si="102"/>
        <v>7.6993368040000005</v>
      </c>
      <c r="N2305" t="str">
        <f t="shared" si="103"/>
        <v>6</v>
      </c>
    </row>
    <row r="2306" spans="1:14">
      <c r="A2306" s="55" t="str">
        <f t="shared" si="104"/>
        <v>Y0BF6.3</v>
      </c>
      <c r="B2306" s="55">
        <v>6.3</v>
      </c>
      <c r="C2306" t="s">
        <v>2897</v>
      </c>
      <c r="D2306" t="s">
        <v>2897</v>
      </c>
      <c r="E2306" s="42">
        <v>44834</v>
      </c>
      <c r="F2306">
        <v>401702</v>
      </c>
      <c r="G2306" t="s">
        <v>2686</v>
      </c>
      <c r="H2306" s="191"/>
      <c r="J2306">
        <v>-5002.03</v>
      </c>
      <c r="K2306"/>
      <c r="M2306" s="191">
        <f t="shared" si="102"/>
        <v>-5.0020299999999995E-4</v>
      </c>
      <c r="N2306" t="str">
        <f t="shared" si="103"/>
        <v>6</v>
      </c>
    </row>
    <row r="2307" spans="1:14">
      <c r="A2307" s="55" t="str">
        <f t="shared" si="104"/>
        <v>Y0BF6.3</v>
      </c>
      <c r="B2307" s="55">
        <v>6.3</v>
      </c>
      <c r="C2307" t="s">
        <v>2897</v>
      </c>
      <c r="D2307" t="s">
        <v>2897</v>
      </c>
      <c r="E2307" s="42">
        <v>44834</v>
      </c>
      <c r="F2307">
        <v>401703</v>
      </c>
      <c r="G2307" t="s">
        <v>2687</v>
      </c>
      <c r="H2307" s="191"/>
      <c r="J2307">
        <v>-5002.03</v>
      </c>
      <c r="K2307"/>
      <c r="M2307" s="191">
        <f t="shared" si="102"/>
        <v>-5.0020299999999995E-4</v>
      </c>
      <c r="N2307" t="str">
        <f t="shared" si="103"/>
        <v>6</v>
      </c>
    </row>
    <row r="2308" spans="1:14">
      <c r="A2308" s="55" t="str">
        <f t="shared" si="104"/>
        <v>Y0BF6.3</v>
      </c>
      <c r="B2308" s="55">
        <v>6.3</v>
      </c>
      <c r="C2308" t="s">
        <v>2897</v>
      </c>
      <c r="D2308" t="s">
        <v>2897</v>
      </c>
      <c r="E2308" s="42">
        <v>44834</v>
      </c>
      <c r="F2308">
        <v>401707</v>
      </c>
      <c r="G2308" t="s">
        <v>2680</v>
      </c>
      <c r="H2308" s="191"/>
      <c r="J2308">
        <v>0</v>
      </c>
      <c r="K2308"/>
      <c r="M2308" s="191">
        <f t="shared" si="102"/>
        <v>0</v>
      </c>
      <c r="N2308" t="str">
        <f t="shared" si="103"/>
        <v>6</v>
      </c>
    </row>
    <row r="2309" spans="1:14">
      <c r="A2309" s="55" t="str">
        <f t="shared" si="104"/>
        <v>Y0BF6.3</v>
      </c>
      <c r="B2309" s="55">
        <v>6.3</v>
      </c>
      <c r="C2309" t="s">
        <v>2897</v>
      </c>
      <c r="D2309" t="s">
        <v>2897</v>
      </c>
      <c r="E2309" s="42">
        <v>44834</v>
      </c>
      <c r="F2309">
        <v>401708</v>
      </c>
      <c r="G2309" t="s">
        <v>2681</v>
      </c>
      <c r="H2309" s="191"/>
      <c r="J2309">
        <v>0</v>
      </c>
      <c r="K2309"/>
      <c r="M2309" s="191">
        <f t="shared" si="102"/>
        <v>0</v>
      </c>
      <c r="N2309" t="str">
        <f t="shared" si="103"/>
        <v>6</v>
      </c>
    </row>
    <row r="2310" spans="1:14">
      <c r="A2310" s="55" t="str">
        <f t="shared" si="104"/>
        <v>Y0BF6.3</v>
      </c>
      <c r="B2310" s="55">
        <v>6.3</v>
      </c>
      <c r="C2310" t="s">
        <v>2897</v>
      </c>
      <c r="D2310" t="s">
        <v>2897</v>
      </c>
      <c r="E2310" s="42">
        <v>44834</v>
      </c>
      <c r="F2310">
        <v>402103</v>
      </c>
      <c r="G2310" t="s">
        <v>2436</v>
      </c>
      <c r="H2310" s="191"/>
      <c r="J2310">
        <v>1115</v>
      </c>
      <c r="K2310"/>
      <c r="M2310" s="191">
        <f t="shared" si="102"/>
        <v>1.115E-4</v>
      </c>
      <c r="N2310" t="str">
        <f t="shared" si="103"/>
        <v>6</v>
      </c>
    </row>
    <row r="2311" spans="1:14">
      <c r="A2311" s="55" t="str">
        <f t="shared" si="104"/>
        <v>Y0BF6.2</v>
      </c>
      <c r="B2311" s="55">
        <v>6.2</v>
      </c>
      <c r="C2311" t="s">
        <v>2897</v>
      </c>
      <c r="D2311" t="s">
        <v>2897</v>
      </c>
      <c r="E2311" s="42">
        <v>44834</v>
      </c>
      <c r="F2311">
        <v>402106</v>
      </c>
      <c r="G2311" t="s">
        <v>2437</v>
      </c>
      <c r="H2311" s="191"/>
      <c r="J2311">
        <v>143084.78</v>
      </c>
      <c r="K2311"/>
      <c r="M2311" s="191">
        <f t="shared" si="102"/>
        <v>1.4308477999999999E-2</v>
      </c>
      <c r="N2311" t="str">
        <f t="shared" si="103"/>
        <v>6</v>
      </c>
    </row>
    <row r="2312" spans="1:14">
      <c r="A2312" s="55" t="str">
        <f t="shared" si="104"/>
        <v>Y0BF6.3</v>
      </c>
      <c r="B2312" s="55">
        <v>6.3</v>
      </c>
      <c r="C2312" t="s">
        <v>2897</v>
      </c>
      <c r="D2312" t="s">
        <v>2897</v>
      </c>
      <c r="E2312" s="42">
        <v>44834</v>
      </c>
      <c r="F2312">
        <v>402113</v>
      </c>
      <c r="G2312" t="s">
        <v>2438</v>
      </c>
      <c r="H2312" s="191"/>
      <c r="J2312">
        <v>9368976.8100000005</v>
      </c>
      <c r="K2312"/>
      <c r="M2312" s="191">
        <f t="shared" si="102"/>
        <v>0.93689768100000004</v>
      </c>
      <c r="N2312" t="str">
        <f t="shared" si="103"/>
        <v>6</v>
      </c>
    </row>
    <row r="2313" spans="1:14">
      <c r="A2313" s="55" t="str">
        <f t="shared" si="104"/>
        <v>Y0BF6.3</v>
      </c>
      <c r="B2313" s="55">
        <v>6.3</v>
      </c>
      <c r="C2313" t="s">
        <v>2897</v>
      </c>
      <c r="D2313" t="s">
        <v>2897</v>
      </c>
      <c r="E2313" s="42">
        <v>44834</v>
      </c>
      <c r="F2313">
        <v>402125</v>
      </c>
      <c r="G2313" t="s">
        <v>2914</v>
      </c>
      <c r="H2313" s="191"/>
      <c r="J2313">
        <v>197792.52</v>
      </c>
      <c r="K2313"/>
      <c r="M2313" s="191">
        <f t="shared" si="102"/>
        <v>1.9779252000000001E-2</v>
      </c>
      <c r="N2313" t="str">
        <f t="shared" si="103"/>
        <v>6</v>
      </c>
    </row>
    <row r="2314" spans="1:14">
      <c r="A2314" s="55" t="str">
        <f t="shared" si="104"/>
        <v>Y0BF6.2a</v>
      </c>
      <c r="B2314" s="55" t="s">
        <v>4602</v>
      </c>
      <c r="C2314" t="s">
        <v>2897</v>
      </c>
      <c r="D2314" t="s">
        <v>2897</v>
      </c>
      <c r="E2314" s="42">
        <v>44834</v>
      </c>
      <c r="F2314">
        <v>402128</v>
      </c>
      <c r="G2314" t="s">
        <v>2440</v>
      </c>
      <c r="H2314" s="191"/>
      <c r="J2314">
        <v>51583466.969999999</v>
      </c>
      <c r="K2314"/>
      <c r="M2314" s="191">
        <f t="shared" si="102"/>
        <v>5.1583466969999998</v>
      </c>
      <c r="N2314" t="str">
        <f t="shared" si="103"/>
        <v>6</v>
      </c>
    </row>
    <row r="2315" spans="1:14">
      <c r="A2315" s="55" t="str">
        <f t="shared" si="104"/>
        <v>Y0BF6.3</v>
      </c>
      <c r="B2315" s="55">
        <v>6.3</v>
      </c>
      <c r="C2315" t="s">
        <v>2897</v>
      </c>
      <c r="D2315" t="s">
        <v>2897</v>
      </c>
      <c r="E2315" s="42">
        <v>44834</v>
      </c>
      <c r="F2315">
        <v>402132</v>
      </c>
      <c r="G2315" t="s">
        <v>2441</v>
      </c>
      <c r="H2315" s="191"/>
      <c r="J2315">
        <v>0</v>
      </c>
      <c r="K2315"/>
      <c r="M2315" s="191">
        <f t="shared" si="102"/>
        <v>0</v>
      </c>
      <c r="N2315" t="str">
        <f t="shared" si="103"/>
        <v>6</v>
      </c>
    </row>
    <row r="2316" spans="1:14">
      <c r="A2316" s="55" t="str">
        <f t="shared" si="104"/>
        <v>Y0BF6.3</v>
      </c>
      <c r="B2316" s="55">
        <v>6.3</v>
      </c>
      <c r="C2316" t="s">
        <v>2897</v>
      </c>
      <c r="D2316" t="s">
        <v>2897</v>
      </c>
      <c r="E2316" s="42">
        <v>44834</v>
      </c>
      <c r="F2316">
        <v>402233</v>
      </c>
      <c r="G2316" t="s">
        <v>2458</v>
      </c>
      <c r="H2316" s="191"/>
      <c r="J2316">
        <v>13172.85</v>
      </c>
      <c r="K2316"/>
      <c r="M2316" s="191">
        <f t="shared" si="102"/>
        <v>1.3172850000000001E-3</v>
      </c>
      <c r="N2316" t="str">
        <f t="shared" si="103"/>
        <v>6</v>
      </c>
    </row>
    <row r="2317" spans="1:14">
      <c r="A2317" s="55" t="str">
        <f t="shared" si="104"/>
        <v>Y0BF6.3</v>
      </c>
      <c r="B2317" s="55">
        <v>6.3</v>
      </c>
      <c r="C2317" t="s">
        <v>2897</v>
      </c>
      <c r="D2317" t="s">
        <v>2897</v>
      </c>
      <c r="E2317" s="42">
        <v>44834</v>
      </c>
      <c r="F2317">
        <v>402235</v>
      </c>
      <c r="G2317" t="s">
        <v>2459</v>
      </c>
      <c r="H2317" s="191"/>
      <c r="J2317">
        <v>23320.89</v>
      </c>
      <c r="K2317"/>
      <c r="M2317" s="191">
        <f t="shared" si="102"/>
        <v>2.3320889999999999E-3</v>
      </c>
      <c r="N2317" t="str">
        <f t="shared" si="103"/>
        <v>6</v>
      </c>
    </row>
    <row r="2318" spans="1:14">
      <c r="A2318" s="55" t="str">
        <f t="shared" si="104"/>
        <v>Y0BF6.1</v>
      </c>
      <c r="B2318" s="55">
        <v>6.1</v>
      </c>
      <c r="C2318" t="s">
        <v>2897</v>
      </c>
      <c r="D2318" t="s">
        <v>2897</v>
      </c>
      <c r="E2318" s="42">
        <v>44834</v>
      </c>
      <c r="F2318">
        <v>402257</v>
      </c>
      <c r="G2318" t="s">
        <v>2465</v>
      </c>
      <c r="H2318" s="191"/>
      <c r="J2318">
        <v>0</v>
      </c>
      <c r="K2318"/>
      <c r="M2318" s="191">
        <f t="shared" si="102"/>
        <v>0</v>
      </c>
      <c r="N2318" t="str">
        <f t="shared" si="103"/>
        <v>6</v>
      </c>
    </row>
    <row r="2319" spans="1:14">
      <c r="A2319" s="55" t="str">
        <f t="shared" si="104"/>
        <v>Y0BF0</v>
      </c>
      <c r="B2319" s="55">
        <v>0</v>
      </c>
      <c r="C2319" t="s">
        <v>2897</v>
      </c>
      <c r="D2319" t="s">
        <v>2897</v>
      </c>
      <c r="E2319" s="42">
        <v>44834</v>
      </c>
      <c r="F2319">
        <v>402372</v>
      </c>
      <c r="G2319" t="s">
        <v>2645</v>
      </c>
      <c r="H2319" s="191"/>
      <c r="J2319">
        <v>399529.88</v>
      </c>
      <c r="K2319"/>
      <c r="M2319" s="191">
        <f t="shared" si="102"/>
        <v>3.9952988000000002E-2</v>
      </c>
      <c r="N2319" t="str">
        <f t="shared" si="103"/>
        <v>0</v>
      </c>
    </row>
    <row r="2320" spans="1:14">
      <c r="A2320" s="55" t="str">
        <f t="shared" si="104"/>
        <v>Y0BF6.3</v>
      </c>
      <c r="B2320" s="55">
        <v>6.3</v>
      </c>
      <c r="C2320" t="s">
        <v>2897</v>
      </c>
      <c r="D2320" t="s">
        <v>2897</v>
      </c>
      <c r="E2320" s="42">
        <v>44834</v>
      </c>
      <c r="F2320">
        <v>402404</v>
      </c>
      <c r="G2320" t="s">
        <v>2492</v>
      </c>
      <c r="H2320" s="191"/>
      <c r="J2320">
        <v>56055.71</v>
      </c>
      <c r="K2320"/>
      <c r="M2320" s="191">
        <f t="shared" si="102"/>
        <v>5.6055710000000002E-3</v>
      </c>
      <c r="N2320" t="str">
        <f t="shared" si="103"/>
        <v>6</v>
      </c>
    </row>
    <row r="2321" spans="1:14">
      <c r="A2321" s="55" t="str">
        <f t="shared" si="104"/>
        <v>Y0BF5.3</v>
      </c>
      <c r="B2321" s="55">
        <v>5.3</v>
      </c>
      <c r="C2321" t="s">
        <v>2897</v>
      </c>
      <c r="D2321" t="s">
        <v>2897</v>
      </c>
      <c r="E2321" s="42">
        <v>44834</v>
      </c>
      <c r="F2321">
        <v>440159</v>
      </c>
      <c r="G2321" t="s">
        <v>2509</v>
      </c>
      <c r="H2321" s="191"/>
      <c r="J2321">
        <v>466006364.13999999</v>
      </c>
      <c r="K2321"/>
      <c r="M2321" s="191">
        <f t="shared" si="102"/>
        <v>46.600636414</v>
      </c>
      <c r="N2321" t="str">
        <f t="shared" si="103"/>
        <v>5</v>
      </c>
    </row>
    <row r="2322" spans="1:14">
      <c r="A2322" s="55" t="str">
        <f t="shared" si="104"/>
        <v>Y0BF5.3</v>
      </c>
      <c r="B2322" s="55">
        <v>5.3</v>
      </c>
      <c r="C2322" t="s">
        <v>2897</v>
      </c>
      <c r="D2322" t="s">
        <v>2897</v>
      </c>
      <c r="E2322" s="42">
        <v>44834</v>
      </c>
      <c r="F2322">
        <v>440161</v>
      </c>
      <c r="G2322" t="s">
        <v>2511</v>
      </c>
      <c r="H2322" s="191"/>
      <c r="J2322">
        <v>326857681.69</v>
      </c>
      <c r="K2322"/>
      <c r="M2322" s="191">
        <f t="shared" si="102"/>
        <v>32.685768168999999</v>
      </c>
      <c r="N2322" t="str">
        <f t="shared" si="103"/>
        <v>5</v>
      </c>
    </row>
    <row r="2323" spans="1:14">
      <c r="A2323" s="55" t="str">
        <f t="shared" si="104"/>
        <v>Y0BF5.5</v>
      </c>
      <c r="B2323" s="55">
        <v>5.5</v>
      </c>
      <c r="C2323" t="s">
        <v>2897</v>
      </c>
      <c r="D2323" t="s">
        <v>2897</v>
      </c>
      <c r="E2323" s="42">
        <v>44834</v>
      </c>
      <c r="F2323">
        <v>440225</v>
      </c>
      <c r="G2323" t="s">
        <v>2515</v>
      </c>
      <c r="H2323" s="191"/>
      <c r="J2323">
        <v>100</v>
      </c>
      <c r="K2323"/>
      <c r="M2323" s="191">
        <f t="shared" si="102"/>
        <v>1.0000000000000001E-5</v>
      </c>
      <c r="N2323" t="str">
        <f t="shared" si="103"/>
        <v>5</v>
      </c>
    </row>
    <row r="2324" spans="1:14">
      <c r="A2324" s="55" t="str">
        <f t="shared" si="104"/>
        <v>Y0BF6.3</v>
      </c>
      <c r="B2324" s="55">
        <v>6.3</v>
      </c>
      <c r="C2324" t="s">
        <v>2897</v>
      </c>
      <c r="D2324" t="s">
        <v>2897</v>
      </c>
      <c r="E2324" s="42">
        <v>44834</v>
      </c>
      <c r="F2324">
        <v>440325</v>
      </c>
      <c r="G2324" t="s">
        <v>2517</v>
      </c>
      <c r="H2324" s="191"/>
      <c r="J2324">
        <v>0</v>
      </c>
      <c r="K2324"/>
      <c r="M2324" s="191">
        <f t="shared" si="102"/>
        <v>0</v>
      </c>
      <c r="N2324" t="str">
        <f t="shared" si="103"/>
        <v>6</v>
      </c>
    </row>
    <row r="2325" spans="1:14">
      <c r="A2325" s="55" t="str">
        <f t="shared" si="104"/>
        <v>Y0BF6.3</v>
      </c>
      <c r="B2325" s="55">
        <v>6.3</v>
      </c>
      <c r="C2325" t="s">
        <v>2897</v>
      </c>
      <c r="D2325" t="s">
        <v>2897</v>
      </c>
      <c r="E2325" s="42">
        <v>44834</v>
      </c>
      <c r="F2325">
        <v>440341</v>
      </c>
      <c r="G2325" t="s">
        <v>2682</v>
      </c>
      <c r="H2325" s="191"/>
      <c r="J2325">
        <v>6934441.7800000003</v>
      </c>
      <c r="K2325"/>
      <c r="M2325" s="191">
        <f t="shared" si="102"/>
        <v>0.69344417800000002</v>
      </c>
      <c r="N2325" t="str">
        <f t="shared" si="103"/>
        <v>6</v>
      </c>
    </row>
    <row r="2326" spans="1:14">
      <c r="A2326" s="55" t="str">
        <f t="shared" si="104"/>
        <v>Y0BF6.3</v>
      </c>
      <c r="B2326" s="55">
        <v>6.3</v>
      </c>
      <c r="C2326" t="s">
        <v>2897</v>
      </c>
      <c r="D2326" t="s">
        <v>2897</v>
      </c>
      <c r="E2326" s="42">
        <v>44834</v>
      </c>
      <c r="F2326">
        <v>440342</v>
      </c>
      <c r="G2326" t="s">
        <v>2683</v>
      </c>
      <c r="H2326" s="191"/>
      <c r="J2326">
        <v>6934441.7800000003</v>
      </c>
      <c r="K2326"/>
      <c r="M2326" s="191">
        <f t="shared" si="102"/>
        <v>0.69344417800000002</v>
      </c>
      <c r="N2326" t="str">
        <f t="shared" si="103"/>
        <v>6</v>
      </c>
    </row>
    <row r="2327" spans="1:14">
      <c r="A2327" s="55" t="str">
        <f t="shared" si="104"/>
        <v>Y0BF6.3</v>
      </c>
      <c r="B2327" s="55">
        <v>6.3</v>
      </c>
      <c r="C2327" t="s">
        <v>2897</v>
      </c>
      <c r="D2327" t="s">
        <v>2897</v>
      </c>
      <c r="E2327" s="42">
        <v>44834</v>
      </c>
      <c r="F2327">
        <v>440416</v>
      </c>
      <c r="G2327" t="s">
        <v>664</v>
      </c>
      <c r="H2327" s="191"/>
      <c r="J2327">
        <v>66684.09</v>
      </c>
      <c r="K2327"/>
      <c r="M2327" s="191">
        <f t="shared" si="102"/>
        <v>6.6684089999999993E-3</v>
      </c>
      <c r="N2327" t="str">
        <f t="shared" si="103"/>
        <v>6</v>
      </c>
    </row>
    <row r="2328" spans="1:14">
      <c r="A2328" s="55" t="str">
        <f t="shared" si="104"/>
        <v>Y0BF0</v>
      </c>
      <c r="B2328" s="55">
        <v>0</v>
      </c>
      <c r="C2328" t="s">
        <v>2897</v>
      </c>
      <c r="D2328" t="s">
        <v>2897</v>
      </c>
      <c r="E2328" s="42">
        <v>44834</v>
      </c>
      <c r="F2328">
        <v>440433</v>
      </c>
      <c r="G2328" t="s">
        <v>2522</v>
      </c>
      <c r="H2328" s="191"/>
      <c r="J2328">
        <v>4374892.71</v>
      </c>
      <c r="K2328"/>
      <c r="M2328" s="191">
        <f t="shared" si="102"/>
        <v>0.43748927100000001</v>
      </c>
      <c r="N2328" t="str">
        <f t="shared" si="103"/>
        <v>0</v>
      </c>
    </row>
    <row r="2329" spans="1:14">
      <c r="A2329" s="55" t="str">
        <f t="shared" si="104"/>
        <v>Y0BF6.3</v>
      </c>
      <c r="B2329" s="55">
        <v>6.3</v>
      </c>
      <c r="C2329" t="s">
        <v>2897</v>
      </c>
      <c r="D2329" t="s">
        <v>2897</v>
      </c>
      <c r="E2329" s="42">
        <v>44834</v>
      </c>
      <c r="F2329">
        <v>440485</v>
      </c>
      <c r="G2329" t="s">
        <v>2517</v>
      </c>
      <c r="H2329" s="191"/>
      <c r="J2329">
        <v>0</v>
      </c>
      <c r="K2329"/>
      <c r="M2329" s="191">
        <f t="shared" si="102"/>
        <v>0</v>
      </c>
      <c r="N2329" t="str">
        <f t="shared" si="103"/>
        <v>6</v>
      </c>
    </row>
    <row r="2330" spans="1:14">
      <c r="A2330" s="55" t="str">
        <f t="shared" si="104"/>
        <v>Y0BF6.3</v>
      </c>
      <c r="B2330" s="55">
        <v>6.3</v>
      </c>
      <c r="C2330" t="s">
        <v>2897</v>
      </c>
      <c r="D2330" t="s">
        <v>2897</v>
      </c>
      <c r="E2330" s="42">
        <v>44834</v>
      </c>
      <c r="F2330">
        <v>440509</v>
      </c>
      <c r="G2330" t="s">
        <v>2524</v>
      </c>
      <c r="H2330" s="191"/>
      <c r="J2330">
        <v>7509990.2000000002</v>
      </c>
      <c r="K2330"/>
      <c r="M2330" s="191">
        <f t="shared" si="102"/>
        <v>0.75099902000000007</v>
      </c>
      <c r="N2330" t="str">
        <f t="shared" si="103"/>
        <v>6</v>
      </c>
    </row>
    <row r="2331" spans="1:14">
      <c r="A2331" s="55" t="str">
        <f t="shared" si="104"/>
        <v>Y0BJ0</v>
      </c>
      <c r="B2331" s="55">
        <v>0</v>
      </c>
      <c r="C2331" t="s">
        <v>2898</v>
      </c>
      <c r="D2331" t="s">
        <v>2898</v>
      </c>
      <c r="E2331" s="42">
        <v>44834</v>
      </c>
      <c r="F2331">
        <v>101101</v>
      </c>
      <c r="G2331" t="s">
        <v>2004</v>
      </c>
      <c r="H2331" s="191"/>
      <c r="J2331">
        <v>1191702597.2</v>
      </c>
      <c r="K2331"/>
      <c r="M2331" s="191">
        <f t="shared" si="102"/>
        <v>119.17025972</v>
      </c>
      <c r="N2331" t="str">
        <f t="shared" si="103"/>
        <v>0</v>
      </c>
    </row>
    <row r="2332" spans="1:14">
      <c r="A2332" s="55" t="str">
        <f t="shared" si="104"/>
        <v>Y0BJ0</v>
      </c>
      <c r="B2332" s="55">
        <v>0</v>
      </c>
      <c r="C2332" t="s">
        <v>2898</v>
      </c>
      <c r="D2332" t="s">
        <v>2898</v>
      </c>
      <c r="E2332" s="42">
        <v>44834</v>
      </c>
      <c r="F2332">
        <v>102103</v>
      </c>
      <c r="G2332" t="s">
        <v>2006</v>
      </c>
      <c r="H2332" s="191"/>
      <c r="J2332">
        <v>580314786.32000005</v>
      </c>
      <c r="K2332"/>
      <c r="M2332" s="191">
        <f t="shared" si="102"/>
        <v>58.031478632000002</v>
      </c>
      <c r="N2332" t="str">
        <f t="shared" si="103"/>
        <v>0</v>
      </c>
    </row>
    <row r="2333" spans="1:14">
      <c r="A2333" s="55" t="str">
        <f t="shared" si="104"/>
        <v>Y0BJ0</v>
      </c>
      <c r="B2333" s="55">
        <v>0</v>
      </c>
      <c r="C2333" t="s">
        <v>2898</v>
      </c>
      <c r="D2333" t="s">
        <v>2898</v>
      </c>
      <c r="E2333" s="42">
        <v>44834</v>
      </c>
      <c r="F2333">
        <v>102104</v>
      </c>
      <c r="G2333" t="s">
        <v>2007</v>
      </c>
      <c r="H2333" s="191"/>
      <c r="J2333">
        <v>78838706.700000003</v>
      </c>
      <c r="K2333"/>
      <c r="M2333" s="191">
        <f t="shared" si="102"/>
        <v>7.8838706700000003</v>
      </c>
      <c r="N2333" t="str">
        <f t="shared" si="103"/>
        <v>0</v>
      </c>
    </row>
    <row r="2334" spans="1:14">
      <c r="A2334" s="55" t="str">
        <f t="shared" si="104"/>
        <v>Y0BJ0</v>
      </c>
      <c r="B2334" s="55">
        <v>0</v>
      </c>
      <c r="C2334" t="s">
        <v>2898</v>
      </c>
      <c r="D2334" t="s">
        <v>2898</v>
      </c>
      <c r="E2334" s="42">
        <v>44834</v>
      </c>
      <c r="F2334">
        <v>106101</v>
      </c>
      <c r="G2334" t="s">
        <v>2769</v>
      </c>
      <c r="H2334" s="191"/>
      <c r="J2334">
        <v>0.01</v>
      </c>
      <c r="K2334"/>
      <c r="M2334" s="191">
        <f t="shared" si="102"/>
        <v>1.0000000000000001E-9</v>
      </c>
      <c r="N2334" t="str">
        <f t="shared" si="103"/>
        <v>0</v>
      </c>
    </row>
    <row r="2335" spans="1:14">
      <c r="A2335" s="55" t="str">
        <f t="shared" si="104"/>
        <v>Y0BJ0</v>
      </c>
      <c r="B2335" s="55">
        <v>0</v>
      </c>
      <c r="C2335" t="s">
        <v>2898</v>
      </c>
      <c r="D2335" t="s">
        <v>2898</v>
      </c>
      <c r="E2335" s="42">
        <v>44834</v>
      </c>
      <c r="F2335">
        <v>106106</v>
      </c>
      <c r="G2335" t="s">
        <v>2784</v>
      </c>
      <c r="H2335" s="191"/>
      <c r="J2335">
        <v>21755.279999999999</v>
      </c>
      <c r="K2335"/>
      <c r="M2335" s="191">
        <f t="shared" si="102"/>
        <v>2.1755279999999999E-3</v>
      </c>
      <c r="N2335" t="str">
        <f t="shared" si="103"/>
        <v>0</v>
      </c>
    </row>
    <row r="2336" spans="1:14">
      <c r="A2336" s="55" t="str">
        <f t="shared" si="104"/>
        <v>Y0BJ0</v>
      </c>
      <c r="B2336" s="55">
        <v>0</v>
      </c>
      <c r="C2336" t="s">
        <v>2898</v>
      </c>
      <c r="D2336" t="s">
        <v>2898</v>
      </c>
      <c r="E2336" s="42">
        <v>44834</v>
      </c>
      <c r="F2336">
        <v>107106</v>
      </c>
      <c r="G2336" t="s">
        <v>2753</v>
      </c>
      <c r="H2336" s="191"/>
      <c r="J2336">
        <v>0.02</v>
      </c>
      <c r="K2336"/>
      <c r="M2336" s="191">
        <f t="shared" si="102"/>
        <v>2.0000000000000001E-9</v>
      </c>
      <c r="N2336" t="str">
        <f t="shared" si="103"/>
        <v>0</v>
      </c>
    </row>
    <row r="2337" spans="1:14">
      <c r="A2337" s="55" t="str">
        <f t="shared" si="104"/>
        <v>Y0BJ0</v>
      </c>
      <c r="B2337" s="55">
        <v>0</v>
      </c>
      <c r="C2337" t="s">
        <v>2898</v>
      </c>
      <c r="D2337" t="s">
        <v>2898</v>
      </c>
      <c r="E2337" s="42">
        <v>44834</v>
      </c>
      <c r="F2337">
        <v>107111</v>
      </c>
      <c r="G2337" t="s">
        <v>2016</v>
      </c>
      <c r="H2337" s="191"/>
      <c r="J2337">
        <v>1758760</v>
      </c>
      <c r="K2337"/>
      <c r="M2337" s="191">
        <f t="shared" si="102"/>
        <v>0.175876</v>
      </c>
      <c r="N2337" t="str">
        <f t="shared" si="103"/>
        <v>0</v>
      </c>
    </row>
    <row r="2338" spans="1:14">
      <c r="A2338" s="55" t="str">
        <f t="shared" si="104"/>
        <v>Y0BJ0</v>
      </c>
      <c r="B2338" s="55">
        <v>0</v>
      </c>
      <c r="C2338" t="s">
        <v>2898</v>
      </c>
      <c r="D2338" t="s">
        <v>2898</v>
      </c>
      <c r="E2338" s="42">
        <v>44834</v>
      </c>
      <c r="F2338">
        <v>111126</v>
      </c>
      <c r="G2338" t="s">
        <v>2022</v>
      </c>
      <c r="H2338" s="191"/>
      <c r="J2338">
        <v>12802.58</v>
      </c>
      <c r="K2338"/>
      <c r="M2338" s="191">
        <f t="shared" si="102"/>
        <v>1.280258E-3</v>
      </c>
      <c r="N2338" t="str">
        <f t="shared" si="103"/>
        <v>0</v>
      </c>
    </row>
    <row r="2339" spans="1:14">
      <c r="A2339" s="55" t="str">
        <f t="shared" si="104"/>
        <v>Y0BJ0</v>
      </c>
      <c r="B2339" s="55">
        <v>0</v>
      </c>
      <c r="C2339" t="s">
        <v>2898</v>
      </c>
      <c r="D2339" t="s">
        <v>2898</v>
      </c>
      <c r="E2339" s="42">
        <v>44834</v>
      </c>
      <c r="F2339">
        <v>111181</v>
      </c>
      <c r="G2339" t="s">
        <v>2028</v>
      </c>
      <c r="H2339" s="191"/>
      <c r="J2339">
        <v>483320.61</v>
      </c>
      <c r="K2339"/>
      <c r="M2339" s="191">
        <f t="shared" si="102"/>
        <v>4.8332060999999996E-2</v>
      </c>
      <c r="N2339" t="str">
        <f t="shared" si="103"/>
        <v>0</v>
      </c>
    </row>
    <row r="2340" spans="1:14">
      <c r="A2340" s="55" t="str">
        <f t="shared" si="104"/>
        <v>Y0BJ0</v>
      </c>
      <c r="B2340" s="55">
        <v>0</v>
      </c>
      <c r="C2340" t="s">
        <v>2898</v>
      </c>
      <c r="D2340" t="s">
        <v>2898</v>
      </c>
      <c r="E2340" s="42">
        <v>44834</v>
      </c>
      <c r="F2340">
        <v>111182</v>
      </c>
      <c r="G2340" t="s">
        <v>2029</v>
      </c>
      <c r="H2340" s="191"/>
      <c r="J2340">
        <v>271452.09000000003</v>
      </c>
      <c r="K2340"/>
      <c r="M2340" s="191">
        <f t="shared" si="102"/>
        <v>2.7145209000000003E-2</v>
      </c>
      <c r="N2340" t="str">
        <f t="shared" si="103"/>
        <v>0</v>
      </c>
    </row>
    <row r="2341" spans="1:14">
      <c r="A2341" s="55" t="str">
        <f t="shared" si="104"/>
        <v>Y0BJ0</v>
      </c>
      <c r="B2341" s="55">
        <v>0</v>
      </c>
      <c r="C2341" t="s">
        <v>2898</v>
      </c>
      <c r="D2341" t="s">
        <v>2898</v>
      </c>
      <c r="E2341" s="42">
        <v>44834</v>
      </c>
      <c r="F2341">
        <v>111183</v>
      </c>
      <c r="G2341" t="s">
        <v>2030</v>
      </c>
      <c r="H2341" s="191"/>
      <c r="J2341">
        <v>21191.58</v>
      </c>
      <c r="K2341"/>
      <c r="M2341" s="191">
        <f t="shared" si="102"/>
        <v>2.1191580000000003E-3</v>
      </c>
      <c r="N2341" t="str">
        <f t="shared" si="103"/>
        <v>0</v>
      </c>
    </row>
    <row r="2342" spans="1:14">
      <c r="A2342" s="55" t="str">
        <f t="shared" si="104"/>
        <v>Y0BJ0</v>
      </c>
      <c r="B2342" s="55">
        <v>0</v>
      </c>
      <c r="C2342" t="s">
        <v>2898</v>
      </c>
      <c r="D2342" t="s">
        <v>2898</v>
      </c>
      <c r="E2342" s="42">
        <v>44834</v>
      </c>
      <c r="F2342">
        <v>111184</v>
      </c>
      <c r="G2342" t="s">
        <v>2031</v>
      </c>
      <c r="H2342" s="191"/>
      <c r="J2342">
        <v>230731.17</v>
      </c>
      <c r="K2342"/>
      <c r="M2342" s="191">
        <f t="shared" si="102"/>
        <v>2.3073117000000001E-2</v>
      </c>
      <c r="N2342" t="str">
        <f t="shared" si="103"/>
        <v>0</v>
      </c>
    </row>
    <row r="2343" spans="1:14">
      <c r="A2343" s="55" t="str">
        <f t="shared" si="104"/>
        <v>Y0BJ0</v>
      </c>
      <c r="B2343" s="55">
        <v>0</v>
      </c>
      <c r="C2343" t="s">
        <v>2898</v>
      </c>
      <c r="D2343" t="s">
        <v>2898</v>
      </c>
      <c r="E2343" s="42">
        <v>44834</v>
      </c>
      <c r="F2343">
        <v>111220</v>
      </c>
      <c r="G2343" t="s">
        <v>2655</v>
      </c>
      <c r="H2343" s="191"/>
      <c r="J2343">
        <v>6968983.6600000001</v>
      </c>
      <c r="K2343"/>
      <c r="M2343" s="191">
        <f t="shared" si="102"/>
        <v>0.69689836599999999</v>
      </c>
      <c r="N2343" t="str">
        <f t="shared" si="103"/>
        <v>0</v>
      </c>
    </row>
    <row r="2344" spans="1:14">
      <c r="A2344" s="55" t="str">
        <f t="shared" si="104"/>
        <v>Y0BJ0</v>
      </c>
      <c r="B2344" s="55">
        <v>0</v>
      </c>
      <c r="C2344" t="s">
        <v>2898</v>
      </c>
      <c r="D2344" t="s">
        <v>2898</v>
      </c>
      <c r="E2344" s="42">
        <v>44834</v>
      </c>
      <c r="F2344">
        <v>111221</v>
      </c>
      <c r="G2344" t="s">
        <v>2656</v>
      </c>
      <c r="H2344" s="191"/>
      <c r="J2344">
        <v>-6968983.6600000001</v>
      </c>
      <c r="K2344"/>
      <c r="M2344" s="191">
        <f t="shared" si="102"/>
        <v>-0.69689836599999999</v>
      </c>
      <c r="N2344" t="str">
        <f t="shared" si="103"/>
        <v>0</v>
      </c>
    </row>
    <row r="2345" spans="1:14">
      <c r="A2345" s="55" t="str">
        <f t="shared" si="104"/>
        <v>Y0BJ0</v>
      </c>
      <c r="B2345" s="55">
        <v>0</v>
      </c>
      <c r="C2345" t="s">
        <v>2898</v>
      </c>
      <c r="D2345" t="s">
        <v>2898</v>
      </c>
      <c r="E2345" s="42">
        <v>44834</v>
      </c>
      <c r="F2345">
        <v>121116</v>
      </c>
      <c r="G2345" t="s">
        <v>2033</v>
      </c>
      <c r="H2345" s="191"/>
      <c r="J2345">
        <v>10482196.33</v>
      </c>
      <c r="K2345"/>
      <c r="M2345" s="191">
        <f t="shared" si="102"/>
        <v>1.048219633</v>
      </c>
      <c r="N2345" t="str">
        <f t="shared" si="103"/>
        <v>0</v>
      </c>
    </row>
    <row r="2346" spans="1:14">
      <c r="A2346" s="55" t="str">
        <f t="shared" si="104"/>
        <v>Y0BJ0</v>
      </c>
      <c r="B2346" s="55">
        <v>0</v>
      </c>
      <c r="C2346" t="s">
        <v>2898</v>
      </c>
      <c r="D2346" t="s">
        <v>2898</v>
      </c>
      <c r="E2346" s="42">
        <v>44834</v>
      </c>
      <c r="F2346">
        <v>141280</v>
      </c>
      <c r="G2346" t="s">
        <v>2036</v>
      </c>
      <c r="H2346" s="191"/>
      <c r="J2346">
        <v>339266.1</v>
      </c>
      <c r="K2346"/>
      <c r="M2346" s="191">
        <f t="shared" si="102"/>
        <v>3.3926609999999996E-2</v>
      </c>
      <c r="N2346" t="str">
        <f t="shared" si="103"/>
        <v>0</v>
      </c>
    </row>
    <row r="2347" spans="1:14">
      <c r="A2347" s="55" t="str">
        <f t="shared" si="104"/>
        <v>Y0BJ0</v>
      </c>
      <c r="B2347" s="55">
        <v>0</v>
      </c>
      <c r="C2347" t="s">
        <v>2898</v>
      </c>
      <c r="D2347" t="s">
        <v>2898</v>
      </c>
      <c r="E2347" s="42">
        <v>44834</v>
      </c>
      <c r="F2347">
        <v>141350</v>
      </c>
      <c r="G2347" t="s">
        <v>2047</v>
      </c>
      <c r="H2347" s="191"/>
      <c r="J2347">
        <v>-6699131.5300000003</v>
      </c>
      <c r="K2347"/>
      <c r="M2347" s="191">
        <f t="shared" si="102"/>
        <v>-0.66991315299999998</v>
      </c>
      <c r="N2347" t="str">
        <f t="shared" si="103"/>
        <v>0</v>
      </c>
    </row>
    <row r="2348" spans="1:14">
      <c r="A2348" s="55" t="str">
        <f t="shared" si="104"/>
        <v>Y0BJ0</v>
      </c>
      <c r="B2348" s="55">
        <v>0</v>
      </c>
      <c r="C2348" t="s">
        <v>2898</v>
      </c>
      <c r="D2348" t="s">
        <v>2898</v>
      </c>
      <c r="E2348" s="42">
        <v>44834</v>
      </c>
      <c r="F2348">
        <v>141366</v>
      </c>
      <c r="G2348" t="s">
        <v>2857</v>
      </c>
      <c r="H2348" s="191"/>
      <c r="J2348">
        <v>-0.01</v>
      </c>
      <c r="K2348"/>
      <c r="M2348" s="191">
        <f t="shared" si="102"/>
        <v>-1.0000000000000001E-9</v>
      </c>
      <c r="N2348" t="str">
        <f t="shared" si="103"/>
        <v>0</v>
      </c>
    </row>
    <row r="2349" spans="1:14">
      <c r="A2349" s="55" t="str">
        <f t="shared" si="104"/>
        <v>Y0BJ0</v>
      </c>
      <c r="B2349" s="55">
        <v>0</v>
      </c>
      <c r="C2349" t="s">
        <v>2898</v>
      </c>
      <c r="D2349" t="s">
        <v>2898</v>
      </c>
      <c r="E2349" s="42">
        <v>44834</v>
      </c>
      <c r="F2349">
        <v>141379</v>
      </c>
      <c r="G2349" t="s">
        <v>2961</v>
      </c>
      <c r="H2349" s="191"/>
      <c r="J2349">
        <v>0</v>
      </c>
      <c r="K2349"/>
      <c r="M2349" s="191">
        <f t="shared" ref="M2349:M2412" si="105">J2349/10000000</f>
        <v>0</v>
      </c>
      <c r="N2349" t="str">
        <f t="shared" si="103"/>
        <v>0</v>
      </c>
    </row>
    <row r="2350" spans="1:14">
      <c r="A2350" s="55" t="str">
        <f t="shared" si="104"/>
        <v>Y0BJ0</v>
      </c>
      <c r="B2350" s="55">
        <v>0</v>
      </c>
      <c r="C2350" t="s">
        <v>2898</v>
      </c>
      <c r="D2350" t="s">
        <v>2898</v>
      </c>
      <c r="E2350" s="42">
        <v>44834</v>
      </c>
      <c r="F2350">
        <v>141382</v>
      </c>
      <c r="G2350" t="s">
        <v>2052</v>
      </c>
      <c r="H2350" s="191"/>
      <c r="J2350">
        <v>0</v>
      </c>
      <c r="K2350"/>
      <c r="M2350" s="191">
        <f t="shared" si="105"/>
        <v>0</v>
      </c>
      <c r="N2350" t="str">
        <f t="shared" ref="N2350:N2413" si="106">LEFT(B2350,1)</f>
        <v>0</v>
      </c>
    </row>
    <row r="2351" spans="1:14">
      <c r="A2351" s="55" t="str">
        <f t="shared" si="104"/>
        <v>Y0BJ0</v>
      </c>
      <c r="B2351" s="55">
        <v>0</v>
      </c>
      <c r="C2351" t="s">
        <v>2898</v>
      </c>
      <c r="D2351" t="s">
        <v>2898</v>
      </c>
      <c r="E2351" s="42">
        <v>44834</v>
      </c>
      <c r="F2351">
        <v>141398</v>
      </c>
      <c r="G2351" t="s">
        <v>2911</v>
      </c>
      <c r="H2351" s="191"/>
      <c r="J2351">
        <v>74541.09</v>
      </c>
      <c r="K2351"/>
      <c r="M2351" s="191">
        <f t="shared" si="105"/>
        <v>7.4541089999999996E-3</v>
      </c>
      <c r="N2351" t="str">
        <f t="shared" si="106"/>
        <v>0</v>
      </c>
    </row>
    <row r="2352" spans="1:14">
      <c r="A2352" s="55" t="str">
        <f t="shared" si="104"/>
        <v>Y0BJ0</v>
      </c>
      <c r="B2352" s="55">
        <v>0</v>
      </c>
      <c r="C2352" t="s">
        <v>2898</v>
      </c>
      <c r="D2352" t="s">
        <v>2898</v>
      </c>
      <c r="E2352" s="42">
        <v>44834</v>
      </c>
      <c r="F2352">
        <v>141647</v>
      </c>
      <c r="G2352" t="s">
        <v>2073</v>
      </c>
      <c r="H2352" s="191"/>
      <c r="J2352">
        <v>-100500</v>
      </c>
      <c r="K2352"/>
      <c r="M2352" s="191">
        <f t="shared" si="105"/>
        <v>-1.005E-2</v>
      </c>
      <c r="N2352" t="str">
        <f t="shared" si="106"/>
        <v>0</v>
      </c>
    </row>
    <row r="2353" spans="1:14">
      <c r="A2353" s="55" t="str">
        <f t="shared" si="104"/>
        <v>Y0BJ0</v>
      </c>
      <c r="B2353" s="55">
        <v>0</v>
      </c>
      <c r="C2353" t="s">
        <v>2898</v>
      </c>
      <c r="D2353" t="s">
        <v>2898</v>
      </c>
      <c r="E2353" s="42">
        <v>44834</v>
      </c>
      <c r="F2353">
        <v>141679</v>
      </c>
      <c r="G2353" t="s">
        <v>2075</v>
      </c>
      <c r="H2353" s="191"/>
      <c r="J2353">
        <v>-1</v>
      </c>
      <c r="K2353"/>
      <c r="M2353" s="191">
        <f t="shared" si="105"/>
        <v>-9.9999999999999995E-8</v>
      </c>
      <c r="N2353" t="str">
        <f t="shared" si="106"/>
        <v>0</v>
      </c>
    </row>
    <row r="2354" spans="1:14">
      <c r="A2354" s="55" t="str">
        <f t="shared" si="104"/>
        <v>Y0BJ0</v>
      </c>
      <c r="B2354" s="55">
        <v>0</v>
      </c>
      <c r="C2354" t="s">
        <v>2898</v>
      </c>
      <c r="D2354" t="s">
        <v>2898</v>
      </c>
      <c r="E2354" s="42">
        <v>44834</v>
      </c>
      <c r="F2354">
        <v>141724</v>
      </c>
      <c r="G2354" t="s">
        <v>2076</v>
      </c>
      <c r="H2354" s="191"/>
      <c r="J2354">
        <v>0</v>
      </c>
      <c r="K2354"/>
      <c r="M2354" s="191">
        <f t="shared" si="105"/>
        <v>0</v>
      </c>
      <c r="N2354" t="str">
        <f t="shared" si="106"/>
        <v>0</v>
      </c>
    </row>
    <row r="2355" spans="1:14">
      <c r="A2355" s="55" t="str">
        <f t="shared" si="104"/>
        <v>Y0BJ0</v>
      </c>
      <c r="B2355" s="55">
        <v>0</v>
      </c>
      <c r="C2355" t="s">
        <v>2898</v>
      </c>
      <c r="D2355" t="s">
        <v>2898</v>
      </c>
      <c r="E2355" s="42">
        <v>44834</v>
      </c>
      <c r="F2355">
        <v>141744</v>
      </c>
      <c r="G2355" t="s">
        <v>2087</v>
      </c>
      <c r="H2355" s="191"/>
      <c r="J2355">
        <v>0</v>
      </c>
      <c r="K2355"/>
      <c r="M2355" s="191">
        <f t="shared" si="105"/>
        <v>0</v>
      </c>
      <c r="N2355" t="str">
        <f t="shared" si="106"/>
        <v>0</v>
      </c>
    </row>
    <row r="2356" spans="1:14">
      <c r="A2356" s="55" t="str">
        <f t="shared" si="104"/>
        <v>Y0BJ0</v>
      </c>
      <c r="B2356" s="55">
        <v>0</v>
      </c>
      <c r="C2356" t="s">
        <v>2898</v>
      </c>
      <c r="D2356" t="s">
        <v>2898</v>
      </c>
      <c r="E2356" s="42">
        <v>44834</v>
      </c>
      <c r="F2356">
        <v>141779</v>
      </c>
      <c r="G2356" t="s">
        <v>2114</v>
      </c>
      <c r="H2356" s="191"/>
      <c r="J2356">
        <v>0</v>
      </c>
      <c r="K2356"/>
      <c r="M2356" s="191">
        <f t="shared" si="105"/>
        <v>0</v>
      </c>
      <c r="N2356" t="str">
        <f t="shared" si="106"/>
        <v>0</v>
      </c>
    </row>
    <row r="2357" spans="1:14">
      <c r="A2357" s="55" t="str">
        <f t="shared" si="104"/>
        <v>Y0BJ0</v>
      </c>
      <c r="B2357" s="55">
        <v>0</v>
      </c>
      <c r="C2357" t="s">
        <v>2898</v>
      </c>
      <c r="D2357" t="s">
        <v>2898</v>
      </c>
      <c r="E2357" s="42">
        <v>44834</v>
      </c>
      <c r="F2357">
        <v>142036</v>
      </c>
      <c r="G2357" t="s">
        <v>2127</v>
      </c>
      <c r="H2357" s="191"/>
      <c r="J2357">
        <v>10000</v>
      </c>
      <c r="K2357"/>
      <c r="M2357" s="191">
        <f t="shared" si="105"/>
        <v>1E-3</v>
      </c>
      <c r="N2357" t="str">
        <f t="shared" si="106"/>
        <v>0</v>
      </c>
    </row>
    <row r="2358" spans="1:14">
      <c r="A2358" s="55" t="str">
        <f t="shared" si="104"/>
        <v>Y0BJ0</v>
      </c>
      <c r="B2358" s="55">
        <v>0</v>
      </c>
      <c r="C2358" t="s">
        <v>2898</v>
      </c>
      <c r="D2358" t="s">
        <v>2898</v>
      </c>
      <c r="E2358" s="42">
        <v>44834</v>
      </c>
      <c r="F2358">
        <v>142044</v>
      </c>
      <c r="G2358" t="s">
        <v>2132</v>
      </c>
      <c r="H2358" s="191"/>
      <c r="J2358">
        <v>225000</v>
      </c>
      <c r="K2358"/>
      <c r="M2358" s="191">
        <f t="shared" si="105"/>
        <v>2.2499999999999999E-2</v>
      </c>
      <c r="N2358" t="str">
        <f t="shared" si="106"/>
        <v>0</v>
      </c>
    </row>
    <row r="2359" spans="1:14">
      <c r="A2359" s="55" t="str">
        <f t="shared" si="104"/>
        <v>Y0BJ0</v>
      </c>
      <c r="B2359" s="55">
        <v>0</v>
      </c>
      <c r="C2359" t="s">
        <v>2898</v>
      </c>
      <c r="D2359" t="s">
        <v>2898</v>
      </c>
      <c r="E2359" s="42">
        <v>44834</v>
      </c>
      <c r="F2359">
        <v>142075</v>
      </c>
      <c r="G2359" t="s">
        <v>2545</v>
      </c>
      <c r="H2359" s="191"/>
      <c r="J2359">
        <v>4758795.5599999996</v>
      </c>
      <c r="K2359"/>
      <c r="M2359" s="191">
        <f t="shared" si="105"/>
        <v>0.47587955599999998</v>
      </c>
      <c r="N2359" t="str">
        <f t="shared" si="106"/>
        <v>0</v>
      </c>
    </row>
    <row r="2360" spans="1:14">
      <c r="A2360" s="55" t="e">
        <f t="shared" si="104"/>
        <v>#N/A</v>
      </c>
      <c r="B2360" s="55" t="e">
        <v>#N/A</v>
      </c>
      <c r="C2360" t="s">
        <v>2898</v>
      </c>
      <c r="D2360" t="s">
        <v>2898</v>
      </c>
      <c r="E2360" s="42">
        <v>44834</v>
      </c>
      <c r="F2360">
        <v>142077</v>
      </c>
      <c r="G2360" t="s">
        <v>2913</v>
      </c>
      <c r="H2360" s="191"/>
      <c r="J2360">
        <v>115462.59</v>
      </c>
      <c r="K2360"/>
      <c r="M2360" s="191">
        <f t="shared" si="105"/>
        <v>1.1546259E-2</v>
      </c>
      <c r="N2360" t="e">
        <f t="shared" si="106"/>
        <v>#N/A</v>
      </c>
    </row>
    <row r="2361" spans="1:14">
      <c r="A2361" s="55" t="str">
        <f t="shared" si="104"/>
        <v>Y0BJ0</v>
      </c>
      <c r="B2361" s="55">
        <v>0</v>
      </c>
      <c r="C2361" t="s">
        <v>2898</v>
      </c>
      <c r="D2361" t="s">
        <v>2898</v>
      </c>
      <c r="E2361" s="42">
        <v>44834</v>
      </c>
      <c r="F2361">
        <v>142087</v>
      </c>
      <c r="G2361" t="s">
        <v>2143</v>
      </c>
      <c r="H2361" s="191"/>
      <c r="J2361">
        <v>0</v>
      </c>
      <c r="K2361"/>
      <c r="M2361" s="191">
        <f t="shared" si="105"/>
        <v>0</v>
      </c>
      <c r="N2361" t="str">
        <f t="shared" si="106"/>
        <v>0</v>
      </c>
    </row>
    <row r="2362" spans="1:14">
      <c r="A2362" s="55" t="str">
        <f t="shared" si="104"/>
        <v>Y0BJ0</v>
      </c>
      <c r="B2362" s="55">
        <v>0</v>
      </c>
      <c r="C2362" t="s">
        <v>2898</v>
      </c>
      <c r="D2362" t="s">
        <v>2898</v>
      </c>
      <c r="E2362" s="42">
        <v>44834</v>
      </c>
      <c r="F2362">
        <v>160108</v>
      </c>
      <c r="G2362" t="s">
        <v>2621</v>
      </c>
      <c r="H2362" s="191"/>
      <c r="J2362">
        <v>0</v>
      </c>
      <c r="K2362"/>
      <c r="M2362" s="191">
        <f t="shared" si="105"/>
        <v>0</v>
      </c>
      <c r="N2362" t="str">
        <f t="shared" si="106"/>
        <v>0</v>
      </c>
    </row>
    <row r="2363" spans="1:14">
      <c r="A2363" s="55" t="str">
        <f t="shared" si="104"/>
        <v>Y0BJ0</v>
      </c>
      <c r="B2363" s="55">
        <v>0</v>
      </c>
      <c r="C2363" t="s">
        <v>2898</v>
      </c>
      <c r="D2363" t="s">
        <v>2898</v>
      </c>
      <c r="E2363" s="42">
        <v>44834</v>
      </c>
      <c r="F2363">
        <v>160118</v>
      </c>
      <c r="G2363" t="s">
        <v>2152</v>
      </c>
      <c r="H2363" s="191"/>
      <c r="J2363">
        <v>0</v>
      </c>
      <c r="K2363"/>
      <c r="M2363" s="191">
        <f t="shared" si="105"/>
        <v>0</v>
      </c>
      <c r="N2363" t="str">
        <f t="shared" si="106"/>
        <v>0</v>
      </c>
    </row>
    <row r="2364" spans="1:14">
      <c r="A2364" s="55" t="str">
        <f t="shared" si="104"/>
        <v>Y0BJ0</v>
      </c>
      <c r="B2364" s="55">
        <v>0</v>
      </c>
      <c r="C2364" t="s">
        <v>2898</v>
      </c>
      <c r="D2364" t="s">
        <v>2898</v>
      </c>
      <c r="E2364" s="42">
        <v>44834</v>
      </c>
      <c r="F2364">
        <v>160202</v>
      </c>
      <c r="G2364" t="s">
        <v>2158</v>
      </c>
      <c r="H2364" s="191"/>
      <c r="J2364">
        <v>0</v>
      </c>
      <c r="K2364"/>
      <c r="M2364" s="191">
        <f t="shared" si="105"/>
        <v>0</v>
      </c>
      <c r="N2364" t="str">
        <f t="shared" si="106"/>
        <v>0</v>
      </c>
    </row>
    <row r="2365" spans="1:14">
      <c r="A2365" s="55" t="str">
        <f t="shared" si="104"/>
        <v>Y0BJ0</v>
      </c>
      <c r="B2365" s="55">
        <v>0</v>
      </c>
      <c r="C2365" t="s">
        <v>2898</v>
      </c>
      <c r="D2365" t="s">
        <v>2898</v>
      </c>
      <c r="E2365" s="42">
        <v>44834</v>
      </c>
      <c r="F2365">
        <v>160206</v>
      </c>
      <c r="G2365" t="s">
        <v>2159</v>
      </c>
      <c r="H2365" s="191"/>
      <c r="J2365">
        <v>-6998.96</v>
      </c>
      <c r="K2365"/>
      <c r="M2365" s="191">
        <f t="shared" si="105"/>
        <v>-6.9989599999999998E-4</v>
      </c>
      <c r="N2365" t="str">
        <f t="shared" si="106"/>
        <v>0</v>
      </c>
    </row>
    <row r="2366" spans="1:14">
      <c r="A2366" s="55" t="str">
        <f t="shared" si="104"/>
        <v>Y0BJ0</v>
      </c>
      <c r="B2366" s="55">
        <v>0</v>
      </c>
      <c r="C2366" t="s">
        <v>2898</v>
      </c>
      <c r="D2366" t="s">
        <v>2898</v>
      </c>
      <c r="E2366" s="42">
        <v>44834</v>
      </c>
      <c r="F2366">
        <v>160207</v>
      </c>
      <c r="G2366" t="s">
        <v>2160</v>
      </c>
      <c r="H2366" s="191"/>
      <c r="J2366">
        <v>0</v>
      </c>
      <c r="K2366"/>
      <c r="M2366" s="191">
        <f t="shared" si="105"/>
        <v>0</v>
      </c>
      <c r="N2366" t="str">
        <f t="shared" si="106"/>
        <v>0</v>
      </c>
    </row>
    <row r="2367" spans="1:14">
      <c r="A2367" s="55" t="str">
        <f t="shared" si="104"/>
        <v>Y0BJ0</v>
      </c>
      <c r="B2367" s="55">
        <v>0</v>
      </c>
      <c r="C2367" t="s">
        <v>2898</v>
      </c>
      <c r="D2367" t="s">
        <v>2898</v>
      </c>
      <c r="E2367" s="42">
        <v>44834</v>
      </c>
      <c r="F2367">
        <v>170101</v>
      </c>
      <c r="G2367" t="s">
        <v>2163</v>
      </c>
      <c r="H2367" s="191"/>
      <c r="J2367">
        <v>46798099.950000003</v>
      </c>
      <c r="K2367"/>
      <c r="M2367" s="191">
        <f t="shared" si="105"/>
        <v>4.6798099950000003</v>
      </c>
      <c r="N2367" t="str">
        <f t="shared" si="106"/>
        <v>0</v>
      </c>
    </row>
    <row r="2368" spans="1:14">
      <c r="A2368" s="55" t="str">
        <f t="shared" si="104"/>
        <v>Y0BJ0</v>
      </c>
      <c r="B2368" s="55">
        <v>0</v>
      </c>
      <c r="C2368" t="s">
        <v>2898</v>
      </c>
      <c r="D2368" t="s">
        <v>2898</v>
      </c>
      <c r="E2368" s="42">
        <v>44834</v>
      </c>
      <c r="F2368">
        <v>170129</v>
      </c>
      <c r="G2368" t="s">
        <v>2170</v>
      </c>
      <c r="H2368" s="191"/>
      <c r="J2368">
        <v>-24793288.219999999</v>
      </c>
      <c r="K2368"/>
      <c r="M2368" s="191">
        <f t="shared" si="105"/>
        <v>-2.4793288219999998</v>
      </c>
      <c r="N2368" t="str">
        <f t="shared" si="106"/>
        <v>0</v>
      </c>
    </row>
    <row r="2369" spans="1:14">
      <c r="A2369" s="55" t="str">
        <f t="shared" ref="A2369:A2432" si="107">C2369&amp;B2369</f>
        <v>Y0BJ0</v>
      </c>
      <c r="B2369" s="55">
        <v>0</v>
      </c>
      <c r="C2369" t="s">
        <v>2898</v>
      </c>
      <c r="D2369" t="s">
        <v>2898</v>
      </c>
      <c r="E2369" s="42">
        <v>44834</v>
      </c>
      <c r="F2369">
        <v>170201</v>
      </c>
      <c r="G2369" t="s">
        <v>2623</v>
      </c>
      <c r="H2369" s="191"/>
      <c r="J2369">
        <v>-3422968.3</v>
      </c>
      <c r="K2369"/>
      <c r="M2369" s="191">
        <f t="shared" si="105"/>
        <v>-0.34229683</v>
      </c>
      <c r="N2369" t="str">
        <f t="shared" si="106"/>
        <v>0</v>
      </c>
    </row>
    <row r="2370" spans="1:14">
      <c r="A2370" s="55" t="str">
        <f t="shared" si="107"/>
        <v>Y0BJ0</v>
      </c>
      <c r="B2370" s="55">
        <v>0</v>
      </c>
      <c r="C2370" t="s">
        <v>2898</v>
      </c>
      <c r="D2370" t="s">
        <v>2898</v>
      </c>
      <c r="E2370" s="42">
        <v>44834</v>
      </c>
      <c r="F2370">
        <v>201272</v>
      </c>
      <c r="G2370" t="s">
        <v>2205</v>
      </c>
      <c r="H2370" s="191"/>
      <c r="J2370">
        <v>-2754594.21</v>
      </c>
      <c r="K2370"/>
      <c r="M2370" s="191">
        <f t="shared" si="105"/>
        <v>-0.27545942099999998</v>
      </c>
      <c r="N2370" t="str">
        <f t="shared" si="106"/>
        <v>0</v>
      </c>
    </row>
    <row r="2371" spans="1:14">
      <c r="A2371" s="55" t="str">
        <f t="shared" si="107"/>
        <v>Y0BJ1.2</v>
      </c>
      <c r="B2371" s="55">
        <v>1.2</v>
      </c>
      <c r="C2371" t="s">
        <v>2898</v>
      </c>
      <c r="D2371" t="s">
        <v>2898</v>
      </c>
      <c r="E2371" s="42">
        <v>44834</v>
      </c>
      <c r="F2371">
        <v>201273</v>
      </c>
      <c r="G2371" t="s">
        <v>2206</v>
      </c>
      <c r="H2371" s="191"/>
      <c r="J2371">
        <v>-27351022.050000001</v>
      </c>
      <c r="K2371"/>
      <c r="M2371" s="191">
        <f t="shared" si="105"/>
        <v>-2.735102205</v>
      </c>
      <c r="N2371" t="str">
        <f t="shared" si="106"/>
        <v>1</v>
      </c>
    </row>
    <row r="2372" spans="1:14">
      <c r="A2372" s="55" t="str">
        <f t="shared" si="107"/>
        <v>Y0BJ0</v>
      </c>
      <c r="B2372" s="55">
        <v>0</v>
      </c>
      <c r="C2372" t="s">
        <v>2898</v>
      </c>
      <c r="D2372" t="s">
        <v>2898</v>
      </c>
      <c r="E2372" s="42">
        <v>44834</v>
      </c>
      <c r="F2372">
        <v>201274</v>
      </c>
      <c r="G2372" t="s">
        <v>2207</v>
      </c>
      <c r="H2372" s="191"/>
      <c r="J2372">
        <v>4537932.43</v>
      </c>
      <c r="K2372"/>
      <c r="M2372" s="191">
        <f t="shared" si="105"/>
        <v>0.45379324299999996</v>
      </c>
      <c r="N2372" t="str">
        <f t="shared" si="106"/>
        <v>0</v>
      </c>
    </row>
    <row r="2373" spans="1:14">
      <c r="A2373" s="55" t="str">
        <f t="shared" si="107"/>
        <v>Y0BJ1.2</v>
      </c>
      <c r="B2373" s="55">
        <v>1.2</v>
      </c>
      <c r="C2373" t="s">
        <v>2898</v>
      </c>
      <c r="D2373" t="s">
        <v>2898</v>
      </c>
      <c r="E2373" s="42">
        <v>44834</v>
      </c>
      <c r="F2373">
        <v>201275</v>
      </c>
      <c r="G2373" t="s">
        <v>2208</v>
      </c>
      <c r="H2373" s="191"/>
      <c r="J2373">
        <v>-28745767.350000001</v>
      </c>
      <c r="K2373"/>
      <c r="M2373" s="191">
        <f t="shared" si="105"/>
        <v>-2.8745767350000002</v>
      </c>
      <c r="N2373" t="str">
        <f t="shared" si="106"/>
        <v>1</v>
      </c>
    </row>
    <row r="2374" spans="1:14">
      <c r="A2374" s="55" t="str">
        <f t="shared" si="107"/>
        <v>Y0BJ0</v>
      </c>
      <c r="B2374" s="55">
        <v>0</v>
      </c>
      <c r="C2374" t="s">
        <v>2898</v>
      </c>
      <c r="D2374" t="s">
        <v>2898</v>
      </c>
      <c r="E2374" s="42">
        <v>44834</v>
      </c>
      <c r="F2374">
        <v>201276</v>
      </c>
      <c r="G2374" t="s">
        <v>2209</v>
      </c>
      <c r="H2374" s="191"/>
      <c r="J2374">
        <v>-175692532.00999999</v>
      </c>
      <c r="K2374"/>
      <c r="M2374" s="191">
        <f t="shared" si="105"/>
        <v>-17.569253200999999</v>
      </c>
      <c r="N2374" t="str">
        <f t="shared" si="106"/>
        <v>0</v>
      </c>
    </row>
    <row r="2375" spans="1:14">
      <c r="A2375" s="55" t="str">
        <f t="shared" si="107"/>
        <v>Y0BJ1.2</v>
      </c>
      <c r="B2375" s="55">
        <v>1.2</v>
      </c>
      <c r="C2375" t="s">
        <v>2898</v>
      </c>
      <c r="D2375" t="s">
        <v>2898</v>
      </c>
      <c r="E2375" s="42">
        <v>44834</v>
      </c>
      <c r="F2375">
        <v>201277</v>
      </c>
      <c r="G2375" t="s">
        <v>2210</v>
      </c>
      <c r="H2375" s="191"/>
      <c r="J2375">
        <v>-696844767.49000001</v>
      </c>
      <c r="K2375"/>
      <c r="M2375" s="191">
        <f t="shared" si="105"/>
        <v>-69.684476748999998</v>
      </c>
      <c r="N2375" t="str">
        <f t="shared" si="106"/>
        <v>1</v>
      </c>
    </row>
    <row r="2376" spans="1:14">
      <c r="A2376" s="55" t="str">
        <f t="shared" si="107"/>
        <v>Y0BJ0</v>
      </c>
      <c r="B2376" s="55">
        <v>0</v>
      </c>
      <c r="C2376" t="s">
        <v>2898</v>
      </c>
      <c r="D2376" t="s">
        <v>2898</v>
      </c>
      <c r="E2376" s="42">
        <v>44834</v>
      </c>
      <c r="F2376">
        <v>201351</v>
      </c>
      <c r="G2376" t="s">
        <v>2225</v>
      </c>
      <c r="H2376" s="191"/>
      <c r="J2376">
        <v>-20715021</v>
      </c>
      <c r="K2376"/>
      <c r="M2376" s="191">
        <f t="shared" si="105"/>
        <v>-2.0715021</v>
      </c>
      <c r="N2376" t="str">
        <f t="shared" si="106"/>
        <v>0</v>
      </c>
    </row>
    <row r="2377" spans="1:14">
      <c r="A2377" s="55" t="str">
        <f t="shared" si="107"/>
        <v>Y0BJ0</v>
      </c>
      <c r="B2377" s="55">
        <v>0</v>
      </c>
      <c r="C2377" t="s">
        <v>2898</v>
      </c>
      <c r="D2377" t="s">
        <v>2898</v>
      </c>
      <c r="E2377" s="42">
        <v>44834</v>
      </c>
      <c r="F2377">
        <v>201352</v>
      </c>
      <c r="G2377" t="s">
        <v>2226</v>
      </c>
      <c r="H2377" s="191"/>
      <c r="J2377">
        <v>-1121667.3899999999</v>
      </c>
      <c r="K2377"/>
      <c r="M2377" s="191">
        <f t="shared" si="105"/>
        <v>-0.11216673899999999</v>
      </c>
      <c r="N2377" t="str">
        <f t="shared" si="106"/>
        <v>0</v>
      </c>
    </row>
    <row r="2378" spans="1:14">
      <c r="A2378" s="55" t="str">
        <f t="shared" si="107"/>
        <v>Y0BJ0</v>
      </c>
      <c r="B2378" s="55">
        <v>0</v>
      </c>
      <c r="C2378" t="s">
        <v>2898</v>
      </c>
      <c r="D2378" t="s">
        <v>2898</v>
      </c>
      <c r="E2378" s="42">
        <v>44834</v>
      </c>
      <c r="F2378">
        <v>201353</v>
      </c>
      <c r="G2378" t="s">
        <v>2227</v>
      </c>
      <c r="H2378" s="191"/>
      <c r="J2378">
        <v>-492681.31</v>
      </c>
      <c r="K2378"/>
      <c r="M2378" s="191">
        <f t="shared" si="105"/>
        <v>-4.9268131E-2</v>
      </c>
      <c r="N2378" t="str">
        <f t="shared" si="106"/>
        <v>0</v>
      </c>
    </row>
    <row r="2379" spans="1:14">
      <c r="A2379" s="55" t="str">
        <f t="shared" si="107"/>
        <v>Y0BJ1.2</v>
      </c>
      <c r="B2379" s="55">
        <v>1.2</v>
      </c>
      <c r="C2379" t="s">
        <v>2898</v>
      </c>
      <c r="D2379" t="s">
        <v>2898</v>
      </c>
      <c r="E2379" s="42">
        <v>44834</v>
      </c>
      <c r="F2379">
        <v>201366</v>
      </c>
      <c r="G2379" t="s">
        <v>2233</v>
      </c>
      <c r="H2379" s="191"/>
      <c r="J2379">
        <v>-47007368.170000002</v>
      </c>
      <c r="K2379"/>
      <c r="M2379" s="191">
        <f t="shared" si="105"/>
        <v>-4.7007368170000001</v>
      </c>
      <c r="N2379" t="str">
        <f t="shared" si="106"/>
        <v>1</v>
      </c>
    </row>
    <row r="2380" spans="1:14">
      <c r="A2380" s="55" t="str">
        <f t="shared" si="107"/>
        <v>Y0BJ1.2</v>
      </c>
      <c r="B2380" s="55">
        <v>1.2</v>
      </c>
      <c r="C2380" t="s">
        <v>2898</v>
      </c>
      <c r="D2380" t="s">
        <v>2898</v>
      </c>
      <c r="E2380" s="42">
        <v>44834</v>
      </c>
      <c r="F2380">
        <v>201367</v>
      </c>
      <c r="G2380" t="s">
        <v>2234</v>
      </c>
      <c r="H2380" s="191"/>
      <c r="J2380">
        <v>-5637318.9500000002</v>
      </c>
      <c r="K2380"/>
      <c r="M2380" s="191">
        <f t="shared" si="105"/>
        <v>-0.56373189499999998</v>
      </c>
      <c r="N2380" t="str">
        <f t="shared" si="106"/>
        <v>1</v>
      </c>
    </row>
    <row r="2381" spans="1:14">
      <c r="A2381" s="55" t="str">
        <f t="shared" si="107"/>
        <v>Y0BJ1.2</v>
      </c>
      <c r="B2381" s="55">
        <v>1.2</v>
      </c>
      <c r="C2381" t="s">
        <v>2898</v>
      </c>
      <c r="D2381" t="s">
        <v>2898</v>
      </c>
      <c r="E2381" s="42">
        <v>44834</v>
      </c>
      <c r="F2381">
        <v>201368</v>
      </c>
      <c r="G2381" t="s">
        <v>2235</v>
      </c>
      <c r="H2381" s="191"/>
      <c r="J2381">
        <v>-2179792.5499999998</v>
      </c>
      <c r="K2381"/>
      <c r="M2381" s="191">
        <f t="shared" si="105"/>
        <v>-0.21797925499999998</v>
      </c>
      <c r="N2381" t="str">
        <f t="shared" si="106"/>
        <v>1</v>
      </c>
    </row>
    <row r="2382" spans="1:14">
      <c r="A2382" s="55" t="str">
        <f t="shared" si="107"/>
        <v>Y0BJ0</v>
      </c>
      <c r="B2382" s="55">
        <v>0</v>
      </c>
      <c r="C2382" t="s">
        <v>2898</v>
      </c>
      <c r="D2382" t="s">
        <v>2898</v>
      </c>
      <c r="E2382" s="42">
        <v>44834</v>
      </c>
      <c r="F2382">
        <v>210103</v>
      </c>
      <c r="G2382" t="s">
        <v>2240</v>
      </c>
      <c r="H2382" s="191"/>
      <c r="J2382">
        <v>688.16</v>
      </c>
      <c r="K2382"/>
      <c r="M2382" s="191">
        <f t="shared" si="105"/>
        <v>6.8816E-5</v>
      </c>
      <c r="N2382" t="str">
        <f t="shared" si="106"/>
        <v>0</v>
      </c>
    </row>
    <row r="2383" spans="1:14">
      <c r="A2383" s="55" t="str">
        <f t="shared" si="107"/>
        <v>Y0BJ0</v>
      </c>
      <c r="B2383" s="55">
        <v>0</v>
      </c>
      <c r="C2383" t="s">
        <v>2898</v>
      </c>
      <c r="D2383" t="s">
        <v>2898</v>
      </c>
      <c r="E2383" s="42">
        <v>44834</v>
      </c>
      <c r="F2383">
        <v>210117</v>
      </c>
      <c r="G2383" t="s">
        <v>2242</v>
      </c>
      <c r="H2383" s="191"/>
      <c r="J2383">
        <v>-212415.71</v>
      </c>
      <c r="K2383"/>
      <c r="M2383" s="191">
        <f t="shared" si="105"/>
        <v>-2.1241571000000001E-2</v>
      </c>
      <c r="N2383" t="str">
        <f t="shared" si="106"/>
        <v>0</v>
      </c>
    </row>
    <row r="2384" spans="1:14">
      <c r="A2384" s="55" t="str">
        <f t="shared" si="107"/>
        <v>Y0BJ0</v>
      </c>
      <c r="B2384" s="55">
        <v>0</v>
      </c>
      <c r="C2384" t="s">
        <v>2898</v>
      </c>
      <c r="D2384" t="s">
        <v>2898</v>
      </c>
      <c r="E2384" s="42">
        <v>44834</v>
      </c>
      <c r="F2384">
        <v>210132</v>
      </c>
      <c r="G2384" t="s">
        <v>2244</v>
      </c>
      <c r="H2384" s="191"/>
      <c r="J2384">
        <v>-1213.99</v>
      </c>
      <c r="K2384"/>
      <c r="M2384" s="191">
        <f t="shared" si="105"/>
        <v>-1.2139899999999999E-4</v>
      </c>
      <c r="N2384" t="str">
        <f t="shared" si="106"/>
        <v>0</v>
      </c>
    </row>
    <row r="2385" spans="1:14">
      <c r="A2385" s="55" t="str">
        <f t="shared" si="107"/>
        <v>Y0BJ0</v>
      </c>
      <c r="B2385" s="55">
        <v>0</v>
      </c>
      <c r="C2385" t="s">
        <v>2898</v>
      </c>
      <c r="D2385" t="s">
        <v>2898</v>
      </c>
      <c r="E2385" s="42">
        <v>44834</v>
      </c>
      <c r="F2385">
        <v>210138</v>
      </c>
      <c r="G2385" t="s">
        <v>2791</v>
      </c>
      <c r="H2385" s="191"/>
      <c r="J2385">
        <v>102.32</v>
      </c>
      <c r="K2385"/>
      <c r="M2385" s="191">
        <f t="shared" si="105"/>
        <v>1.0232E-5</v>
      </c>
      <c r="N2385" t="str">
        <f t="shared" si="106"/>
        <v>0</v>
      </c>
    </row>
    <row r="2386" spans="1:14">
      <c r="A2386" s="55" t="str">
        <f t="shared" si="107"/>
        <v>Y0BJ0</v>
      </c>
      <c r="B2386" s="55">
        <v>0</v>
      </c>
      <c r="C2386" t="s">
        <v>2898</v>
      </c>
      <c r="D2386" t="s">
        <v>2898</v>
      </c>
      <c r="E2386" s="42">
        <v>44834</v>
      </c>
      <c r="F2386">
        <v>210140</v>
      </c>
      <c r="G2386" t="s">
        <v>2245</v>
      </c>
      <c r="H2386" s="191"/>
      <c r="J2386">
        <v>-5992</v>
      </c>
      <c r="K2386"/>
      <c r="M2386" s="191">
        <f t="shared" si="105"/>
        <v>-5.9920000000000004E-4</v>
      </c>
      <c r="N2386" t="str">
        <f t="shared" si="106"/>
        <v>0</v>
      </c>
    </row>
    <row r="2387" spans="1:14">
      <c r="A2387" s="55" t="str">
        <f t="shared" si="107"/>
        <v>Y0BJ0</v>
      </c>
      <c r="B2387" s="55">
        <v>0</v>
      </c>
      <c r="C2387" t="s">
        <v>2898</v>
      </c>
      <c r="D2387" t="s">
        <v>2898</v>
      </c>
      <c r="E2387" s="42">
        <v>44834</v>
      </c>
      <c r="F2387">
        <v>210210</v>
      </c>
      <c r="G2387" t="s">
        <v>2246</v>
      </c>
      <c r="H2387" s="191"/>
      <c r="J2387">
        <v>-1719175.25</v>
      </c>
      <c r="K2387"/>
      <c r="M2387" s="191">
        <f t="shared" si="105"/>
        <v>-0.17191752499999999</v>
      </c>
      <c r="N2387" t="str">
        <f t="shared" si="106"/>
        <v>0</v>
      </c>
    </row>
    <row r="2388" spans="1:14">
      <c r="A2388" s="55" t="str">
        <f t="shared" si="107"/>
        <v>Y0BJ0</v>
      </c>
      <c r="B2388" s="55">
        <v>0</v>
      </c>
      <c r="C2388" t="s">
        <v>2898</v>
      </c>
      <c r="D2388" t="s">
        <v>2898</v>
      </c>
      <c r="E2388" s="42">
        <v>44834</v>
      </c>
      <c r="F2388">
        <v>210667</v>
      </c>
      <c r="G2388" t="s">
        <v>2862</v>
      </c>
      <c r="H2388" s="191"/>
      <c r="J2388">
        <v>-2338.61</v>
      </c>
      <c r="K2388"/>
      <c r="M2388" s="191">
        <f t="shared" si="105"/>
        <v>-2.33861E-4</v>
      </c>
      <c r="N2388" t="str">
        <f t="shared" si="106"/>
        <v>0</v>
      </c>
    </row>
    <row r="2389" spans="1:14">
      <c r="A2389" s="55" t="str">
        <f t="shared" si="107"/>
        <v>Y0BJ0</v>
      </c>
      <c r="B2389" s="55">
        <v>0</v>
      </c>
      <c r="C2389" t="s">
        <v>2898</v>
      </c>
      <c r="D2389" t="s">
        <v>2898</v>
      </c>
      <c r="E2389" s="42">
        <v>44834</v>
      </c>
      <c r="F2389">
        <v>210766</v>
      </c>
      <c r="G2389" t="s">
        <v>2748</v>
      </c>
      <c r="H2389" s="191"/>
      <c r="J2389">
        <v>9672.67</v>
      </c>
      <c r="K2389"/>
      <c r="M2389" s="191">
        <f t="shared" si="105"/>
        <v>9.6726699999999995E-4</v>
      </c>
      <c r="N2389" t="str">
        <f t="shared" si="106"/>
        <v>0</v>
      </c>
    </row>
    <row r="2390" spans="1:14">
      <c r="A2390" s="55" t="str">
        <f t="shared" si="107"/>
        <v>Y0BJ0</v>
      </c>
      <c r="B2390" s="55">
        <v>0</v>
      </c>
      <c r="C2390" t="s">
        <v>2898</v>
      </c>
      <c r="D2390" t="s">
        <v>2898</v>
      </c>
      <c r="E2390" s="42">
        <v>44834</v>
      </c>
      <c r="F2390">
        <v>211103</v>
      </c>
      <c r="G2390" t="s">
        <v>2249</v>
      </c>
      <c r="H2390" s="191"/>
      <c r="J2390">
        <v>-372.53</v>
      </c>
      <c r="K2390"/>
      <c r="M2390" s="191">
        <f t="shared" si="105"/>
        <v>-3.7252999999999997E-5</v>
      </c>
      <c r="N2390" t="str">
        <f t="shared" si="106"/>
        <v>0</v>
      </c>
    </row>
    <row r="2391" spans="1:14">
      <c r="A2391" s="55" t="str">
        <f t="shared" si="107"/>
        <v>Y0BJ0</v>
      </c>
      <c r="B2391" s="55">
        <v>0</v>
      </c>
      <c r="C2391" t="s">
        <v>2898</v>
      </c>
      <c r="D2391" t="s">
        <v>2898</v>
      </c>
      <c r="E2391" s="42">
        <v>44834</v>
      </c>
      <c r="F2391">
        <v>211106</v>
      </c>
      <c r="G2391" t="s">
        <v>2250</v>
      </c>
      <c r="H2391" s="191"/>
      <c r="J2391">
        <v>-67567.850000000006</v>
      </c>
      <c r="K2391"/>
      <c r="M2391" s="191">
        <f t="shared" si="105"/>
        <v>-6.7567850000000004E-3</v>
      </c>
      <c r="N2391" t="str">
        <f t="shared" si="106"/>
        <v>0</v>
      </c>
    </row>
    <row r="2392" spans="1:14">
      <c r="A2392" s="55" t="str">
        <f t="shared" si="107"/>
        <v>Y0BJ0</v>
      </c>
      <c r="B2392" s="55">
        <v>0</v>
      </c>
      <c r="C2392" t="s">
        <v>2898</v>
      </c>
      <c r="D2392" t="s">
        <v>2898</v>
      </c>
      <c r="E2392" s="42">
        <v>44834</v>
      </c>
      <c r="F2392">
        <v>211119</v>
      </c>
      <c r="G2392" t="s">
        <v>2251</v>
      </c>
      <c r="H2392" s="191"/>
      <c r="J2392">
        <v>-39464.949999999997</v>
      </c>
      <c r="K2392"/>
      <c r="M2392" s="191">
        <f t="shared" si="105"/>
        <v>-3.9464949999999995E-3</v>
      </c>
      <c r="N2392" t="str">
        <f t="shared" si="106"/>
        <v>0</v>
      </c>
    </row>
    <row r="2393" spans="1:14">
      <c r="A2393" s="55" t="str">
        <f t="shared" si="107"/>
        <v>Y0BJ0</v>
      </c>
      <c r="B2393" s="55">
        <v>0</v>
      </c>
      <c r="C2393" t="s">
        <v>2898</v>
      </c>
      <c r="D2393" t="s">
        <v>2898</v>
      </c>
      <c r="E2393" s="42">
        <v>44834</v>
      </c>
      <c r="F2393">
        <v>211120</v>
      </c>
      <c r="G2393" t="s">
        <v>852</v>
      </c>
      <c r="H2393" s="191"/>
      <c r="J2393">
        <v>-4758987.3099999996</v>
      </c>
      <c r="K2393"/>
      <c r="M2393" s="191">
        <f t="shared" si="105"/>
        <v>-0.47589873099999996</v>
      </c>
      <c r="N2393" t="str">
        <f t="shared" si="106"/>
        <v>0</v>
      </c>
    </row>
    <row r="2394" spans="1:14">
      <c r="A2394" s="55" t="str">
        <f t="shared" si="107"/>
        <v>Y0BJ0</v>
      </c>
      <c r="B2394" s="55">
        <v>0</v>
      </c>
      <c r="C2394" t="s">
        <v>2898</v>
      </c>
      <c r="D2394" t="s">
        <v>2898</v>
      </c>
      <c r="E2394" s="42">
        <v>44834</v>
      </c>
      <c r="F2394">
        <v>211121</v>
      </c>
      <c r="G2394" t="s">
        <v>2252</v>
      </c>
      <c r="H2394" s="191"/>
      <c r="J2394">
        <v>-12233.88</v>
      </c>
      <c r="K2394"/>
      <c r="M2394" s="191">
        <f t="shared" si="105"/>
        <v>-1.2233879999999999E-3</v>
      </c>
      <c r="N2394" t="str">
        <f t="shared" si="106"/>
        <v>0</v>
      </c>
    </row>
    <row r="2395" spans="1:14">
      <c r="A2395" s="55" t="str">
        <f t="shared" si="107"/>
        <v>Y0BJ0</v>
      </c>
      <c r="B2395" s="55">
        <v>0</v>
      </c>
      <c r="C2395" t="s">
        <v>2898</v>
      </c>
      <c r="D2395" t="s">
        <v>2898</v>
      </c>
      <c r="E2395" s="42">
        <v>44834</v>
      </c>
      <c r="F2395">
        <v>211122</v>
      </c>
      <c r="G2395" t="s">
        <v>2253</v>
      </c>
      <c r="H2395" s="191"/>
      <c r="J2395">
        <v>-1035.3499999999999</v>
      </c>
      <c r="K2395"/>
      <c r="M2395" s="191">
        <f t="shared" si="105"/>
        <v>-1.0353499999999999E-4</v>
      </c>
      <c r="N2395" t="str">
        <f t="shared" si="106"/>
        <v>0</v>
      </c>
    </row>
    <row r="2396" spans="1:14">
      <c r="A2396" s="55" t="str">
        <f t="shared" si="107"/>
        <v>Y0BJ0</v>
      </c>
      <c r="B2396" s="55">
        <v>0</v>
      </c>
      <c r="C2396" t="s">
        <v>2898</v>
      </c>
      <c r="D2396" t="s">
        <v>2898</v>
      </c>
      <c r="E2396" s="42">
        <v>44834</v>
      </c>
      <c r="F2396">
        <v>211146</v>
      </c>
      <c r="G2396" t="s">
        <v>2749</v>
      </c>
      <c r="H2396" s="191"/>
      <c r="J2396">
        <v>-82150</v>
      </c>
      <c r="K2396"/>
      <c r="M2396" s="191">
        <f t="shared" si="105"/>
        <v>-8.2150000000000001E-3</v>
      </c>
      <c r="N2396" t="str">
        <f t="shared" si="106"/>
        <v>0</v>
      </c>
    </row>
    <row r="2397" spans="1:14">
      <c r="A2397" s="55" t="str">
        <f t="shared" si="107"/>
        <v>Y0BJ0</v>
      </c>
      <c r="B2397" s="55">
        <v>0</v>
      </c>
      <c r="C2397" t="s">
        <v>2898</v>
      </c>
      <c r="D2397" t="s">
        <v>2898</v>
      </c>
      <c r="E2397" s="42">
        <v>44834</v>
      </c>
      <c r="F2397">
        <v>211172</v>
      </c>
      <c r="G2397" t="s">
        <v>2262</v>
      </c>
      <c r="H2397" s="191"/>
      <c r="J2397">
        <v>-506006.5</v>
      </c>
      <c r="K2397"/>
      <c r="M2397" s="191">
        <f t="shared" si="105"/>
        <v>-5.0600649999999997E-2</v>
      </c>
      <c r="N2397" t="str">
        <f t="shared" si="106"/>
        <v>0</v>
      </c>
    </row>
    <row r="2398" spans="1:14">
      <c r="A2398" s="55" t="str">
        <f t="shared" si="107"/>
        <v>Y0BJ0</v>
      </c>
      <c r="B2398" s="55">
        <v>0</v>
      </c>
      <c r="C2398" t="s">
        <v>2898</v>
      </c>
      <c r="D2398" t="s">
        <v>2898</v>
      </c>
      <c r="E2398" s="42">
        <v>44834</v>
      </c>
      <c r="F2398">
        <v>211176</v>
      </c>
      <c r="G2398" t="s">
        <v>2266</v>
      </c>
      <c r="H2398" s="191"/>
      <c r="J2398">
        <v>-271452.09000000003</v>
      </c>
      <c r="K2398"/>
      <c r="M2398" s="191">
        <f t="shared" si="105"/>
        <v>-2.7145209000000003E-2</v>
      </c>
      <c r="N2398" t="str">
        <f t="shared" si="106"/>
        <v>0</v>
      </c>
    </row>
    <row r="2399" spans="1:14">
      <c r="A2399" s="55" t="str">
        <f t="shared" si="107"/>
        <v>Y0BJ0</v>
      </c>
      <c r="B2399" s="55">
        <v>0</v>
      </c>
      <c r="C2399" t="s">
        <v>2898</v>
      </c>
      <c r="D2399" t="s">
        <v>2898</v>
      </c>
      <c r="E2399" s="42">
        <v>44834</v>
      </c>
      <c r="F2399">
        <v>211177</v>
      </c>
      <c r="G2399" t="s">
        <v>2267</v>
      </c>
      <c r="H2399" s="191"/>
      <c r="J2399">
        <v>-230694.21</v>
      </c>
      <c r="K2399"/>
      <c r="M2399" s="191">
        <f t="shared" si="105"/>
        <v>-2.3069421E-2</v>
      </c>
      <c r="N2399" t="str">
        <f t="shared" si="106"/>
        <v>0</v>
      </c>
    </row>
    <row r="2400" spans="1:14">
      <c r="A2400" s="55" t="str">
        <f t="shared" si="107"/>
        <v>Y0BJ0</v>
      </c>
      <c r="B2400" s="55">
        <v>0</v>
      </c>
      <c r="C2400" t="s">
        <v>2898</v>
      </c>
      <c r="D2400" t="s">
        <v>2898</v>
      </c>
      <c r="E2400" s="42">
        <v>44834</v>
      </c>
      <c r="F2400">
        <v>211632</v>
      </c>
      <c r="G2400" t="s">
        <v>2543</v>
      </c>
      <c r="H2400" s="191"/>
      <c r="J2400">
        <v>14458.06</v>
      </c>
      <c r="K2400"/>
      <c r="M2400" s="191">
        <f t="shared" si="105"/>
        <v>1.445806E-3</v>
      </c>
      <c r="N2400" t="str">
        <f t="shared" si="106"/>
        <v>0</v>
      </c>
    </row>
    <row r="2401" spans="1:14">
      <c r="A2401" s="55" t="str">
        <f t="shared" si="107"/>
        <v>Y0BJ0</v>
      </c>
      <c r="B2401" s="55">
        <v>0</v>
      </c>
      <c r="C2401" t="s">
        <v>2898</v>
      </c>
      <c r="D2401" t="s">
        <v>2898</v>
      </c>
      <c r="E2401" s="42">
        <v>44834</v>
      </c>
      <c r="F2401">
        <v>260101</v>
      </c>
      <c r="G2401" t="s">
        <v>2271</v>
      </c>
      <c r="H2401" s="191"/>
      <c r="J2401">
        <v>-40351304.530000001</v>
      </c>
      <c r="K2401"/>
      <c r="M2401" s="191">
        <f t="shared" si="105"/>
        <v>-4.0351304529999998</v>
      </c>
      <c r="N2401" t="str">
        <f t="shared" si="106"/>
        <v>0</v>
      </c>
    </row>
    <row r="2402" spans="1:14">
      <c r="A2402" s="55" t="str">
        <f t="shared" si="107"/>
        <v>Y0BJ0</v>
      </c>
      <c r="B2402" s="55">
        <v>0</v>
      </c>
      <c r="C2402" t="s">
        <v>2898</v>
      </c>
      <c r="D2402" t="s">
        <v>2898</v>
      </c>
      <c r="E2402" s="42">
        <v>44834</v>
      </c>
      <c r="F2402">
        <v>260118</v>
      </c>
      <c r="G2402" t="s">
        <v>2275</v>
      </c>
      <c r="H2402" s="191"/>
      <c r="J2402">
        <v>0</v>
      </c>
      <c r="K2402"/>
      <c r="M2402" s="191">
        <f t="shared" si="105"/>
        <v>0</v>
      </c>
      <c r="N2402" t="str">
        <f t="shared" si="106"/>
        <v>0</v>
      </c>
    </row>
    <row r="2403" spans="1:14">
      <c r="A2403" s="55" t="str">
        <f t="shared" si="107"/>
        <v>Y0BJ0</v>
      </c>
      <c r="B2403" s="55">
        <v>0</v>
      </c>
      <c r="C2403" t="s">
        <v>2898</v>
      </c>
      <c r="D2403" t="s">
        <v>2898</v>
      </c>
      <c r="E2403" s="42">
        <v>44834</v>
      </c>
      <c r="F2403">
        <v>260202</v>
      </c>
      <c r="G2403" t="s">
        <v>2281</v>
      </c>
      <c r="H2403" s="191"/>
      <c r="J2403">
        <v>-5.96</v>
      </c>
      <c r="K2403"/>
      <c r="M2403" s="191">
        <f t="shared" si="105"/>
        <v>-5.9599999999999999E-7</v>
      </c>
      <c r="N2403" t="str">
        <f t="shared" si="106"/>
        <v>0</v>
      </c>
    </row>
    <row r="2404" spans="1:14">
      <c r="A2404" s="55" t="str">
        <f t="shared" si="107"/>
        <v>Y0BJ0</v>
      </c>
      <c r="B2404" s="55">
        <v>0</v>
      </c>
      <c r="C2404" t="s">
        <v>2898</v>
      </c>
      <c r="D2404" t="s">
        <v>2898</v>
      </c>
      <c r="E2404" s="42">
        <v>44834</v>
      </c>
      <c r="F2404">
        <v>260221</v>
      </c>
      <c r="G2404" t="s">
        <v>2282</v>
      </c>
      <c r="H2404" s="191"/>
      <c r="J2404">
        <v>-1399453.51</v>
      </c>
      <c r="K2404"/>
      <c r="M2404" s="191">
        <f t="shared" si="105"/>
        <v>-0.139945351</v>
      </c>
      <c r="N2404" t="str">
        <f t="shared" si="106"/>
        <v>0</v>
      </c>
    </row>
    <row r="2405" spans="1:14">
      <c r="A2405" s="55" t="str">
        <f t="shared" si="107"/>
        <v>Y0BJ0</v>
      </c>
      <c r="B2405" s="55">
        <v>0</v>
      </c>
      <c r="C2405" t="s">
        <v>2898</v>
      </c>
      <c r="D2405" t="s">
        <v>2898</v>
      </c>
      <c r="E2405" s="42">
        <v>44834</v>
      </c>
      <c r="F2405">
        <v>260222</v>
      </c>
      <c r="G2405" t="s">
        <v>2283</v>
      </c>
      <c r="H2405" s="191"/>
      <c r="J2405">
        <v>-1152279.21</v>
      </c>
      <c r="K2405"/>
      <c r="M2405" s="191">
        <f t="shared" si="105"/>
        <v>-0.115227921</v>
      </c>
      <c r="N2405" t="str">
        <f t="shared" si="106"/>
        <v>0</v>
      </c>
    </row>
    <row r="2406" spans="1:14">
      <c r="A2406" s="55" t="str">
        <f t="shared" si="107"/>
        <v>Y0BJ0</v>
      </c>
      <c r="B2406" s="55">
        <v>0</v>
      </c>
      <c r="C2406" t="s">
        <v>2898</v>
      </c>
      <c r="D2406" t="s">
        <v>2898</v>
      </c>
      <c r="E2406" s="42">
        <v>44834</v>
      </c>
      <c r="F2406">
        <v>260802</v>
      </c>
      <c r="G2406" t="s">
        <v>2284</v>
      </c>
      <c r="H2406" s="191"/>
      <c r="J2406">
        <v>-17.04</v>
      </c>
      <c r="K2406"/>
      <c r="M2406" s="191">
        <f t="shared" si="105"/>
        <v>-1.7039999999999999E-6</v>
      </c>
      <c r="N2406" t="str">
        <f t="shared" si="106"/>
        <v>0</v>
      </c>
    </row>
    <row r="2407" spans="1:14">
      <c r="A2407" s="55" t="str">
        <f t="shared" si="107"/>
        <v>Y0BJ0</v>
      </c>
      <c r="B2407" s="55">
        <v>0</v>
      </c>
      <c r="C2407" t="s">
        <v>2898</v>
      </c>
      <c r="D2407" t="s">
        <v>2898</v>
      </c>
      <c r="E2407" s="42">
        <v>44834</v>
      </c>
      <c r="F2407">
        <v>260815</v>
      </c>
      <c r="G2407" t="s">
        <v>2286</v>
      </c>
      <c r="H2407" s="191"/>
      <c r="J2407">
        <v>-482766.96</v>
      </c>
      <c r="K2407"/>
      <c r="M2407" s="191">
        <f t="shared" si="105"/>
        <v>-4.8276696000000001E-2</v>
      </c>
      <c r="N2407" t="str">
        <f t="shared" si="106"/>
        <v>0</v>
      </c>
    </row>
    <row r="2408" spans="1:14">
      <c r="A2408" s="55" t="str">
        <f t="shared" si="107"/>
        <v>Y0BJ0</v>
      </c>
      <c r="B2408" s="55">
        <v>0</v>
      </c>
      <c r="C2408" t="s">
        <v>2898</v>
      </c>
      <c r="D2408" t="s">
        <v>2898</v>
      </c>
      <c r="E2408" s="42">
        <v>44834</v>
      </c>
      <c r="F2408">
        <v>260836</v>
      </c>
      <c r="G2408" t="s">
        <v>2705</v>
      </c>
      <c r="H2408" s="191"/>
      <c r="J2408">
        <v>-20372.37</v>
      </c>
      <c r="K2408"/>
      <c r="M2408" s="191">
        <f t="shared" si="105"/>
        <v>-2.0372369999999999E-3</v>
      </c>
      <c r="N2408" t="str">
        <f t="shared" si="106"/>
        <v>0</v>
      </c>
    </row>
    <row r="2409" spans="1:14">
      <c r="A2409" s="55" t="str">
        <f t="shared" si="107"/>
        <v>Y0BJ0</v>
      </c>
      <c r="B2409" s="55">
        <v>0</v>
      </c>
      <c r="C2409" t="s">
        <v>2898</v>
      </c>
      <c r="D2409" t="s">
        <v>2898</v>
      </c>
      <c r="E2409" s="42">
        <v>44834</v>
      </c>
      <c r="F2409">
        <v>260837</v>
      </c>
      <c r="G2409" t="s">
        <v>2706</v>
      </c>
      <c r="H2409" s="191"/>
      <c r="J2409">
        <v>-20372.61</v>
      </c>
      <c r="K2409"/>
      <c r="M2409" s="191">
        <f t="shared" si="105"/>
        <v>-2.0372609999999998E-3</v>
      </c>
      <c r="N2409" t="str">
        <f t="shared" si="106"/>
        <v>0</v>
      </c>
    </row>
    <row r="2410" spans="1:14">
      <c r="A2410" s="55" t="str">
        <f t="shared" si="107"/>
        <v>Y0BJ0</v>
      </c>
      <c r="B2410" s="55">
        <v>0</v>
      </c>
      <c r="C2410" t="s">
        <v>2898</v>
      </c>
      <c r="D2410" t="s">
        <v>2898</v>
      </c>
      <c r="E2410" s="42">
        <v>44834</v>
      </c>
      <c r="F2410">
        <v>260902</v>
      </c>
      <c r="G2410" t="s">
        <v>2287</v>
      </c>
      <c r="H2410" s="191"/>
      <c r="J2410">
        <v>-0.47</v>
      </c>
      <c r="K2410"/>
      <c r="M2410" s="191">
        <f t="shared" si="105"/>
        <v>-4.6999999999999997E-8</v>
      </c>
      <c r="N2410" t="str">
        <f t="shared" si="106"/>
        <v>0</v>
      </c>
    </row>
    <row r="2411" spans="1:14">
      <c r="A2411" s="55" t="str">
        <f t="shared" si="107"/>
        <v>Y0BJ0</v>
      </c>
      <c r="B2411" s="55">
        <v>0</v>
      </c>
      <c r="C2411" t="s">
        <v>2898</v>
      </c>
      <c r="D2411" t="s">
        <v>2898</v>
      </c>
      <c r="E2411" s="42">
        <v>44834</v>
      </c>
      <c r="F2411">
        <v>260905</v>
      </c>
      <c r="G2411" t="s">
        <v>2288</v>
      </c>
      <c r="H2411" s="191"/>
      <c r="J2411">
        <v>-21191.58</v>
      </c>
      <c r="K2411"/>
      <c r="M2411" s="191">
        <f t="shared" si="105"/>
        <v>-2.1191580000000003E-3</v>
      </c>
      <c r="N2411" t="str">
        <f t="shared" si="106"/>
        <v>0</v>
      </c>
    </row>
    <row r="2412" spans="1:14">
      <c r="A2412" s="55" t="str">
        <f t="shared" si="107"/>
        <v>Y0BJ0</v>
      </c>
      <c r="B2412" s="55">
        <v>0</v>
      </c>
      <c r="C2412" t="s">
        <v>2898</v>
      </c>
      <c r="D2412" t="s">
        <v>2898</v>
      </c>
      <c r="E2412" s="42">
        <v>44834</v>
      </c>
      <c r="F2412">
        <v>260930</v>
      </c>
      <c r="G2412" t="s">
        <v>2291</v>
      </c>
      <c r="H2412" s="191"/>
      <c r="J2412">
        <v>0</v>
      </c>
      <c r="K2412"/>
      <c r="M2412" s="191">
        <f t="shared" si="105"/>
        <v>0</v>
      </c>
      <c r="N2412" t="str">
        <f t="shared" si="106"/>
        <v>0</v>
      </c>
    </row>
    <row r="2413" spans="1:14">
      <c r="A2413" s="55" t="str">
        <f t="shared" si="107"/>
        <v>Y0BJ0</v>
      </c>
      <c r="B2413" s="55">
        <v>0</v>
      </c>
      <c r="C2413" t="s">
        <v>2898</v>
      </c>
      <c r="D2413" t="s">
        <v>2898</v>
      </c>
      <c r="E2413" s="42">
        <v>44834</v>
      </c>
      <c r="F2413">
        <v>260942</v>
      </c>
      <c r="G2413" t="s">
        <v>2292</v>
      </c>
      <c r="H2413" s="191"/>
      <c r="J2413">
        <v>-663.27</v>
      </c>
      <c r="K2413"/>
      <c r="M2413" s="191">
        <f t="shared" ref="M2413:M2476" si="108">J2413/10000000</f>
        <v>-6.6327000000000004E-5</v>
      </c>
      <c r="N2413" t="str">
        <f t="shared" si="106"/>
        <v>0</v>
      </c>
    </row>
    <row r="2414" spans="1:14">
      <c r="A2414" s="55" t="str">
        <f t="shared" si="107"/>
        <v>Y0BJ0</v>
      </c>
      <c r="B2414" s="55">
        <v>0</v>
      </c>
      <c r="C2414" t="s">
        <v>2898</v>
      </c>
      <c r="D2414" t="s">
        <v>2898</v>
      </c>
      <c r="E2414" s="42">
        <v>44834</v>
      </c>
      <c r="F2414">
        <v>260944</v>
      </c>
      <c r="G2414" t="s">
        <v>2712</v>
      </c>
      <c r="H2414" s="191"/>
      <c r="J2414">
        <v>-317785.09999999998</v>
      </c>
      <c r="K2414"/>
      <c r="M2414" s="191">
        <f t="shared" si="108"/>
        <v>-3.1778509999999996E-2</v>
      </c>
      <c r="N2414" t="str">
        <f t="shared" ref="N2414:N2477" si="109">LEFT(B2414,1)</f>
        <v>0</v>
      </c>
    </row>
    <row r="2415" spans="1:14">
      <c r="A2415" s="55" t="str">
        <f t="shared" si="107"/>
        <v>Y0BJ0</v>
      </c>
      <c r="B2415" s="55">
        <v>0</v>
      </c>
      <c r="C2415" t="s">
        <v>2898</v>
      </c>
      <c r="D2415" t="s">
        <v>2898</v>
      </c>
      <c r="E2415" s="42">
        <v>44834</v>
      </c>
      <c r="F2415">
        <v>261026</v>
      </c>
      <c r="G2415" t="s">
        <v>2549</v>
      </c>
      <c r="H2415" s="191"/>
      <c r="J2415">
        <v>50468.86</v>
      </c>
      <c r="K2415"/>
      <c r="M2415" s="191">
        <f t="shared" si="108"/>
        <v>5.0468860000000004E-3</v>
      </c>
      <c r="N2415" t="str">
        <f t="shared" si="109"/>
        <v>0</v>
      </c>
    </row>
    <row r="2416" spans="1:14">
      <c r="A2416" s="55" t="str">
        <f t="shared" si="107"/>
        <v>Y0BJ0</v>
      </c>
      <c r="B2416" s="55">
        <v>0</v>
      </c>
      <c r="C2416" t="s">
        <v>2898</v>
      </c>
      <c r="D2416" t="s">
        <v>2898</v>
      </c>
      <c r="E2416" s="42">
        <v>44834</v>
      </c>
      <c r="F2416">
        <v>261027</v>
      </c>
      <c r="G2416" t="s">
        <v>2855</v>
      </c>
      <c r="H2416" s="191"/>
      <c r="J2416">
        <v>8745</v>
      </c>
      <c r="K2416"/>
      <c r="M2416" s="191">
        <f t="shared" si="108"/>
        <v>8.7449999999999995E-4</v>
      </c>
      <c r="N2416" t="str">
        <f t="shared" si="109"/>
        <v>0</v>
      </c>
    </row>
    <row r="2417" spans="1:14">
      <c r="A2417" s="55" t="str">
        <f t="shared" si="107"/>
        <v>Y0BJ0</v>
      </c>
      <c r="B2417" s="55">
        <v>0</v>
      </c>
      <c r="C2417" t="s">
        <v>2898</v>
      </c>
      <c r="D2417" t="s">
        <v>2898</v>
      </c>
      <c r="E2417" s="42">
        <v>44834</v>
      </c>
      <c r="F2417">
        <v>261259</v>
      </c>
      <c r="G2417" t="s">
        <v>2707</v>
      </c>
      <c r="H2417" s="191"/>
      <c r="J2417">
        <v>-108.88</v>
      </c>
      <c r="K2417"/>
      <c r="M2417" s="191">
        <f t="shared" si="108"/>
        <v>-1.0888E-5</v>
      </c>
      <c r="N2417" t="str">
        <f t="shared" si="109"/>
        <v>0</v>
      </c>
    </row>
    <row r="2418" spans="1:14">
      <c r="A2418" s="55" t="str">
        <f t="shared" si="107"/>
        <v>Y0BJ0</v>
      </c>
      <c r="B2418" s="55">
        <v>0</v>
      </c>
      <c r="C2418" t="s">
        <v>2898</v>
      </c>
      <c r="D2418" t="s">
        <v>2898</v>
      </c>
      <c r="E2418" s="42">
        <v>44834</v>
      </c>
      <c r="F2418">
        <v>261260</v>
      </c>
      <c r="G2418" t="s">
        <v>2708</v>
      </c>
      <c r="H2418" s="191"/>
      <c r="J2418">
        <v>-108.88</v>
      </c>
      <c r="K2418"/>
      <c r="M2418" s="191">
        <f t="shared" si="108"/>
        <v>-1.0888E-5</v>
      </c>
      <c r="N2418" t="str">
        <f t="shared" si="109"/>
        <v>0</v>
      </c>
    </row>
    <row r="2419" spans="1:14">
      <c r="A2419" s="55" t="str">
        <f t="shared" si="107"/>
        <v>Y0BJ0</v>
      </c>
      <c r="B2419" s="55">
        <v>0</v>
      </c>
      <c r="C2419" t="s">
        <v>2898</v>
      </c>
      <c r="D2419" t="s">
        <v>2898</v>
      </c>
      <c r="E2419" s="42">
        <v>44834</v>
      </c>
      <c r="F2419">
        <v>261262</v>
      </c>
      <c r="G2419" t="s">
        <v>2709</v>
      </c>
      <c r="H2419" s="191"/>
      <c r="J2419">
        <v>-498.27</v>
      </c>
      <c r="K2419"/>
      <c r="M2419" s="191">
        <f t="shared" si="108"/>
        <v>-4.9826999999999996E-5</v>
      </c>
      <c r="N2419" t="str">
        <f t="shared" si="109"/>
        <v>0</v>
      </c>
    </row>
    <row r="2420" spans="1:14">
      <c r="A2420" s="55" t="str">
        <f t="shared" si="107"/>
        <v>Y0BJ0</v>
      </c>
      <c r="B2420" s="55">
        <v>0</v>
      </c>
      <c r="C2420" t="s">
        <v>2898</v>
      </c>
      <c r="D2420" t="s">
        <v>2898</v>
      </c>
      <c r="E2420" s="42">
        <v>44834</v>
      </c>
      <c r="F2420">
        <v>281101</v>
      </c>
      <c r="G2420" t="s">
        <v>2296</v>
      </c>
      <c r="H2420" s="191"/>
      <c r="J2420">
        <v>-416375988.41000003</v>
      </c>
      <c r="K2420"/>
      <c r="M2420" s="191">
        <f t="shared" si="108"/>
        <v>-41.637598840999999</v>
      </c>
      <c r="N2420" t="str">
        <f t="shared" si="109"/>
        <v>0</v>
      </c>
    </row>
    <row r="2421" spans="1:14">
      <c r="A2421" s="55" t="str">
        <f t="shared" si="107"/>
        <v>Y0BJ0</v>
      </c>
      <c r="B2421" s="55">
        <v>0</v>
      </c>
      <c r="C2421" t="s">
        <v>2898</v>
      </c>
      <c r="D2421" t="s">
        <v>2898</v>
      </c>
      <c r="E2421" s="42">
        <v>44834</v>
      </c>
      <c r="F2421">
        <v>281102</v>
      </c>
      <c r="G2421" t="s">
        <v>2544</v>
      </c>
      <c r="H2421" s="191"/>
      <c r="J2421">
        <v>-54238503.799999997</v>
      </c>
      <c r="K2421"/>
      <c r="M2421" s="191">
        <f t="shared" si="108"/>
        <v>-5.4238503799999993</v>
      </c>
      <c r="N2421" t="str">
        <f t="shared" si="109"/>
        <v>0</v>
      </c>
    </row>
    <row r="2422" spans="1:14">
      <c r="A2422" s="55" t="str">
        <f t="shared" si="107"/>
        <v>Y0BJ0</v>
      </c>
      <c r="B2422" s="55">
        <v>0</v>
      </c>
      <c r="C2422" t="s">
        <v>2898</v>
      </c>
      <c r="D2422" t="s">
        <v>2898</v>
      </c>
      <c r="E2422" s="42">
        <v>44834</v>
      </c>
      <c r="F2422">
        <v>281138</v>
      </c>
      <c r="G2422" t="s">
        <v>2303</v>
      </c>
      <c r="H2422" s="191"/>
      <c r="J2422">
        <v>-282825540.67000002</v>
      </c>
      <c r="K2422"/>
      <c r="M2422" s="191">
        <f t="shared" si="108"/>
        <v>-28.282554067000003</v>
      </c>
      <c r="N2422" t="str">
        <f t="shared" si="109"/>
        <v>0</v>
      </c>
    </row>
    <row r="2423" spans="1:14">
      <c r="A2423" s="55" t="str">
        <f t="shared" si="107"/>
        <v>Y0BJ0</v>
      </c>
      <c r="B2423" s="55">
        <v>0</v>
      </c>
      <c r="C2423" t="s">
        <v>2898</v>
      </c>
      <c r="D2423" t="s">
        <v>2898</v>
      </c>
      <c r="E2423" s="42">
        <v>44834</v>
      </c>
      <c r="F2423">
        <v>281139</v>
      </c>
      <c r="G2423" t="s">
        <v>2304</v>
      </c>
      <c r="H2423" s="191"/>
      <c r="J2423">
        <v>-16786971.260000002</v>
      </c>
      <c r="K2423"/>
      <c r="M2423" s="191">
        <f t="shared" si="108"/>
        <v>-1.6786971260000001</v>
      </c>
      <c r="N2423" t="str">
        <f t="shared" si="109"/>
        <v>0</v>
      </c>
    </row>
    <row r="2424" spans="1:14">
      <c r="A2424" s="55" t="str">
        <f t="shared" si="107"/>
        <v>Y0BJ0</v>
      </c>
      <c r="B2424" s="55">
        <v>0</v>
      </c>
      <c r="C2424" t="s">
        <v>2898</v>
      </c>
      <c r="D2424" t="s">
        <v>2898</v>
      </c>
      <c r="E2424" s="42">
        <v>44834</v>
      </c>
      <c r="F2424">
        <v>281140</v>
      </c>
      <c r="G2424" t="s">
        <v>2566</v>
      </c>
      <c r="H2424" s="191"/>
      <c r="J2424">
        <v>5397404.6299999999</v>
      </c>
      <c r="K2424"/>
      <c r="M2424" s="191">
        <f t="shared" si="108"/>
        <v>0.539740463</v>
      </c>
      <c r="N2424" t="str">
        <f t="shared" si="109"/>
        <v>0</v>
      </c>
    </row>
    <row r="2425" spans="1:14">
      <c r="A2425" s="55" t="str">
        <f t="shared" si="107"/>
        <v>Y0BJ0</v>
      </c>
      <c r="B2425" s="55">
        <v>0</v>
      </c>
      <c r="C2425" t="s">
        <v>2898</v>
      </c>
      <c r="D2425" t="s">
        <v>2898</v>
      </c>
      <c r="E2425" s="42">
        <v>44834</v>
      </c>
      <c r="F2425">
        <v>281166</v>
      </c>
      <c r="G2425" t="s">
        <v>2309</v>
      </c>
      <c r="H2425" s="191"/>
      <c r="J2425">
        <v>-35939446.670000002</v>
      </c>
      <c r="K2425"/>
      <c r="M2425" s="191">
        <f t="shared" si="108"/>
        <v>-3.5939446670000001</v>
      </c>
      <c r="N2425" t="str">
        <f t="shared" si="109"/>
        <v>0</v>
      </c>
    </row>
    <row r="2426" spans="1:14">
      <c r="A2426" s="55" t="str">
        <f t="shared" si="107"/>
        <v>Y0BJ0</v>
      </c>
      <c r="B2426" s="55">
        <v>0</v>
      </c>
      <c r="C2426" t="s">
        <v>2898</v>
      </c>
      <c r="D2426" t="s">
        <v>2898</v>
      </c>
      <c r="E2426" s="42">
        <v>44834</v>
      </c>
      <c r="F2426">
        <v>281212</v>
      </c>
      <c r="G2426" t="s">
        <v>2314</v>
      </c>
      <c r="H2426" s="191"/>
      <c r="J2426">
        <v>-30810.23</v>
      </c>
      <c r="K2426"/>
      <c r="M2426" s="191">
        <f t="shared" si="108"/>
        <v>-3.081023E-3</v>
      </c>
      <c r="N2426" t="str">
        <f t="shared" si="109"/>
        <v>0</v>
      </c>
    </row>
    <row r="2427" spans="1:14">
      <c r="A2427" s="55" t="str">
        <f t="shared" si="107"/>
        <v>Y0BJ0</v>
      </c>
      <c r="B2427" s="55">
        <v>0</v>
      </c>
      <c r="C2427" t="s">
        <v>2898</v>
      </c>
      <c r="D2427" t="s">
        <v>2898</v>
      </c>
      <c r="E2427" s="42">
        <v>44834</v>
      </c>
      <c r="F2427">
        <v>281276</v>
      </c>
      <c r="G2427" t="s">
        <v>2330</v>
      </c>
      <c r="H2427" s="191"/>
      <c r="J2427">
        <v>-8418.27</v>
      </c>
      <c r="K2427"/>
      <c r="M2427" s="191">
        <f t="shared" si="108"/>
        <v>-8.4182700000000007E-4</v>
      </c>
      <c r="N2427" t="str">
        <f t="shared" si="109"/>
        <v>0</v>
      </c>
    </row>
    <row r="2428" spans="1:14">
      <c r="A2428" s="55" t="str">
        <f t="shared" si="107"/>
        <v>Y0BJ0</v>
      </c>
      <c r="B2428" s="55">
        <v>0</v>
      </c>
      <c r="C2428" t="s">
        <v>2898</v>
      </c>
      <c r="D2428" t="s">
        <v>2898</v>
      </c>
      <c r="E2428" s="42">
        <v>44834</v>
      </c>
      <c r="F2428">
        <v>281292</v>
      </c>
      <c r="G2428" t="s">
        <v>2551</v>
      </c>
      <c r="H2428" s="191"/>
      <c r="J2428">
        <v>-25982311.5</v>
      </c>
      <c r="K2428"/>
      <c r="M2428" s="191">
        <f t="shared" si="108"/>
        <v>-2.5982311500000002</v>
      </c>
      <c r="N2428" t="str">
        <f t="shared" si="109"/>
        <v>0</v>
      </c>
    </row>
    <row r="2429" spans="1:14">
      <c r="A2429" s="55" t="str">
        <f t="shared" si="107"/>
        <v>Y0BJ0</v>
      </c>
      <c r="B2429" s="55">
        <v>0</v>
      </c>
      <c r="C2429" t="s">
        <v>2898</v>
      </c>
      <c r="D2429" t="s">
        <v>2898</v>
      </c>
      <c r="E2429" s="42">
        <v>44834</v>
      </c>
      <c r="F2429">
        <v>281293</v>
      </c>
      <c r="G2429" t="s">
        <v>2561</v>
      </c>
      <c r="H2429" s="191"/>
      <c r="J2429">
        <v>-1319697.03</v>
      </c>
      <c r="K2429"/>
      <c r="M2429" s="191">
        <f t="shared" si="108"/>
        <v>-0.13196970299999999</v>
      </c>
      <c r="N2429" t="str">
        <f t="shared" si="109"/>
        <v>0</v>
      </c>
    </row>
    <row r="2430" spans="1:14">
      <c r="A2430" s="55" t="str">
        <f t="shared" si="107"/>
        <v>Y0BJ0</v>
      </c>
      <c r="B2430" s="55">
        <v>0</v>
      </c>
      <c r="C2430" t="s">
        <v>2898</v>
      </c>
      <c r="D2430" t="s">
        <v>2898</v>
      </c>
      <c r="E2430" s="42">
        <v>44834</v>
      </c>
      <c r="F2430">
        <v>281294</v>
      </c>
      <c r="G2430" t="s">
        <v>2568</v>
      </c>
      <c r="H2430" s="191"/>
      <c r="J2430">
        <v>-320884.96000000002</v>
      </c>
      <c r="K2430"/>
      <c r="M2430" s="191">
        <f t="shared" si="108"/>
        <v>-3.2088496000000001E-2</v>
      </c>
      <c r="N2430" t="str">
        <f t="shared" si="109"/>
        <v>0</v>
      </c>
    </row>
    <row r="2431" spans="1:14">
      <c r="A2431" s="55" t="str">
        <f t="shared" si="107"/>
        <v>Y0BJ5.3</v>
      </c>
      <c r="B2431" s="55">
        <v>5.3</v>
      </c>
      <c r="C2431" t="s">
        <v>2898</v>
      </c>
      <c r="D2431" t="s">
        <v>2898</v>
      </c>
      <c r="E2431" s="42">
        <v>44834</v>
      </c>
      <c r="F2431">
        <v>301101</v>
      </c>
      <c r="G2431" t="s">
        <v>2333</v>
      </c>
      <c r="H2431" s="191"/>
      <c r="J2431">
        <v>-55295134.049999997</v>
      </c>
      <c r="K2431"/>
      <c r="M2431" s="191">
        <f t="shared" si="108"/>
        <v>-5.5295134049999994</v>
      </c>
      <c r="N2431" t="str">
        <f t="shared" si="109"/>
        <v>5</v>
      </c>
    </row>
    <row r="2432" spans="1:14">
      <c r="A2432" s="55" t="str">
        <f t="shared" si="107"/>
        <v>Y0BJ5.3</v>
      </c>
      <c r="B2432" s="55">
        <v>5.3</v>
      </c>
      <c r="C2432" t="s">
        <v>2898</v>
      </c>
      <c r="D2432" t="s">
        <v>2898</v>
      </c>
      <c r="E2432" s="42">
        <v>44834</v>
      </c>
      <c r="F2432">
        <v>302203</v>
      </c>
      <c r="G2432" t="s">
        <v>2343</v>
      </c>
      <c r="H2432" s="191"/>
      <c r="J2432">
        <v>0.34</v>
      </c>
      <c r="K2432"/>
      <c r="M2432" s="191">
        <f t="shared" si="108"/>
        <v>3.4E-8</v>
      </c>
      <c r="N2432" t="str">
        <f t="shared" si="109"/>
        <v>5</v>
      </c>
    </row>
    <row r="2433" spans="1:14">
      <c r="A2433" s="55" t="str">
        <f t="shared" ref="A2433:A2496" si="110">C2433&amp;B2433</f>
        <v>Y0BJ5.1</v>
      </c>
      <c r="B2433" s="55">
        <v>5.0999999999999996</v>
      </c>
      <c r="C2433" t="s">
        <v>2898</v>
      </c>
      <c r="D2433" t="s">
        <v>2898</v>
      </c>
      <c r="E2433" s="42">
        <v>44834</v>
      </c>
      <c r="F2433">
        <v>304101</v>
      </c>
      <c r="G2433" t="s">
        <v>2344</v>
      </c>
      <c r="H2433" s="191"/>
      <c r="J2433">
        <v>-13062970.699999999</v>
      </c>
      <c r="K2433"/>
      <c r="M2433" s="191">
        <f t="shared" si="108"/>
        <v>-1.3062970699999998</v>
      </c>
      <c r="N2433" t="str">
        <f t="shared" si="109"/>
        <v>5</v>
      </c>
    </row>
    <row r="2434" spans="1:14">
      <c r="A2434" s="55" t="str">
        <f t="shared" si="110"/>
        <v>Y0BJ5.2</v>
      </c>
      <c r="B2434" s="55">
        <v>5.2</v>
      </c>
      <c r="C2434" t="s">
        <v>2898</v>
      </c>
      <c r="D2434" t="s">
        <v>2898</v>
      </c>
      <c r="E2434" s="42">
        <v>44834</v>
      </c>
      <c r="F2434">
        <v>304209</v>
      </c>
      <c r="G2434" t="s">
        <v>2350</v>
      </c>
      <c r="H2434" s="191"/>
      <c r="J2434">
        <v>-16378523.33</v>
      </c>
      <c r="K2434"/>
      <c r="M2434" s="191">
        <f t="shared" si="108"/>
        <v>-1.6378523330000001</v>
      </c>
      <c r="N2434" t="str">
        <f t="shared" si="109"/>
        <v>5</v>
      </c>
    </row>
    <row r="2435" spans="1:14">
      <c r="A2435" s="55" t="str">
        <f t="shared" si="110"/>
        <v>Y0BJ5.2</v>
      </c>
      <c r="B2435" s="55">
        <v>5.2</v>
      </c>
      <c r="C2435" t="s">
        <v>2898</v>
      </c>
      <c r="D2435" t="s">
        <v>2898</v>
      </c>
      <c r="E2435" s="42">
        <v>44834</v>
      </c>
      <c r="F2435">
        <v>304213</v>
      </c>
      <c r="G2435" t="s">
        <v>2351</v>
      </c>
      <c r="H2435" s="191"/>
      <c r="J2435">
        <v>-2182652.58</v>
      </c>
      <c r="K2435"/>
      <c r="M2435" s="191">
        <f t="shared" si="108"/>
        <v>-0.21826525800000002</v>
      </c>
      <c r="N2435" t="str">
        <f t="shared" si="109"/>
        <v>5</v>
      </c>
    </row>
    <row r="2436" spans="1:14">
      <c r="A2436" s="55" t="str">
        <f t="shared" si="110"/>
        <v>Y0BJ5.2</v>
      </c>
      <c r="B2436" s="55">
        <v>5.2</v>
      </c>
      <c r="C2436" t="s">
        <v>2898</v>
      </c>
      <c r="D2436" t="s">
        <v>2898</v>
      </c>
      <c r="E2436" s="42">
        <v>44834</v>
      </c>
      <c r="F2436">
        <v>304232</v>
      </c>
      <c r="G2436" t="s">
        <v>2358</v>
      </c>
      <c r="H2436" s="191"/>
      <c r="J2436">
        <v>-1884.55</v>
      </c>
      <c r="K2436"/>
      <c r="M2436" s="191">
        <f t="shared" si="108"/>
        <v>-1.88455E-4</v>
      </c>
      <c r="N2436" t="str">
        <f t="shared" si="109"/>
        <v>5</v>
      </c>
    </row>
    <row r="2437" spans="1:14">
      <c r="A2437" s="55" t="str">
        <f t="shared" si="110"/>
        <v>Y0BJ5.2</v>
      </c>
      <c r="B2437" s="55">
        <v>5.2</v>
      </c>
      <c r="C2437" t="s">
        <v>2898</v>
      </c>
      <c r="D2437" t="s">
        <v>2898</v>
      </c>
      <c r="E2437" s="42">
        <v>44834</v>
      </c>
      <c r="F2437">
        <v>304233</v>
      </c>
      <c r="G2437" t="s">
        <v>2359</v>
      </c>
      <c r="H2437" s="191"/>
      <c r="J2437">
        <v>-22787.8</v>
      </c>
      <c r="K2437"/>
      <c r="M2437" s="191">
        <f t="shared" si="108"/>
        <v>-2.2787799999999998E-3</v>
      </c>
      <c r="N2437" t="str">
        <f t="shared" si="109"/>
        <v>5</v>
      </c>
    </row>
    <row r="2438" spans="1:14">
      <c r="A2438" s="55" t="str">
        <f t="shared" si="110"/>
        <v>Y0BJ5.5</v>
      </c>
      <c r="B2438" s="55">
        <v>5.5</v>
      </c>
      <c r="C2438" t="s">
        <v>2898</v>
      </c>
      <c r="D2438" t="s">
        <v>2898</v>
      </c>
      <c r="E2438" s="42">
        <v>44834</v>
      </c>
      <c r="F2438">
        <v>304302</v>
      </c>
      <c r="G2438" t="s">
        <v>810</v>
      </c>
      <c r="H2438" s="191"/>
      <c r="J2438">
        <v>-40067.94</v>
      </c>
      <c r="K2438"/>
      <c r="M2438" s="191">
        <f t="shared" si="108"/>
        <v>-4.0067940000000002E-3</v>
      </c>
      <c r="N2438" t="str">
        <f t="shared" si="109"/>
        <v>5</v>
      </c>
    </row>
    <row r="2439" spans="1:14">
      <c r="A2439" s="55" t="str">
        <f t="shared" si="110"/>
        <v>Y0BJ5.5</v>
      </c>
      <c r="B2439" s="55">
        <v>5.5</v>
      </c>
      <c r="C2439" t="s">
        <v>2898</v>
      </c>
      <c r="D2439" t="s">
        <v>2898</v>
      </c>
      <c r="E2439" s="42">
        <v>44834</v>
      </c>
      <c r="F2439">
        <v>304751</v>
      </c>
      <c r="G2439" t="s">
        <v>2369</v>
      </c>
      <c r="H2439" s="191"/>
      <c r="J2439">
        <v>3614.27</v>
      </c>
      <c r="K2439"/>
      <c r="M2439" s="191">
        <f t="shared" si="108"/>
        <v>3.6142699999999999E-4</v>
      </c>
      <c r="N2439" t="str">
        <f t="shared" si="109"/>
        <v>5</v>
      </c>
    </row>
    <row r="2440" spans="1:14">
      <c r="A2440" s="55" t="str">
        <f t="shared" si="110"/>
        <v>Y0BJ5.5</v>
      </c>
      <c r="B2440" s="55">
        <v>5.5</v>
      </c>
      <c r="C2440" t="s">
        <v>2898</v>
      </c>
      <c r="D2440" t="s">
        <v>2898</v>
      </c>
      <c r="E2440" s="42">
        <v>44834</v>
      </c>
      <c r="F2440">
        <v>304752</v>
      </c>
      <c r="G2440" t="s">
        <v>2370</v>
      </c>
      <c r="H2440" s="191"/>
      <c r="J2440">
        <v>1.34</v>
      </c>
      <c r="K2440"/>
      <c r="M2440" s="191">
        <f t="shared" si="108"/>
        <v>1.3400000000000001E-7</v>
      </c>
      <c r="N2440" t="str">
        <f t="shared" si="109"/>
        <v>5</v>
      </c>
    </row>
    <row r="2441" spans="1:14">
      <c r="A2441" s="55" t="str">
        <f t="shared" si="110"/>
        <v>Y0BJ5.5</v>
      </c>
      <c r="B2441" s="55">
        <v>5.5</v>
      </c>
      <c r="C2441" t="s">
        <v>2898</v>
      </c>
      <c r="D2441" t="s">
        <v>2898</v>
      </c>
      <c r="E2441" s="42">
        <v>44834</v>
      </c>
      <c r="F2441">
        <v>304753</v>
      </c>
      <c r="G2441" t="s">
        <v>2371</v>
      </c>
      <c r="H2441" s="191"/>
      <c r="J2441">
        <v>-6.2</v>
      </c>
      <c r="K2441"/>
      <c r="M2441" s="191">
        <f t="shared" si="108"/>
        <v>-6.1999999999999999E-7</v>
      </c>
      <c r="N2441" t="str">
        <f t="shared" si="109"/>
        <v>5</v>
      </c>
    </row>
    <row r="2442" spans="1:14">
      <c r="A2442" s="55" t="str">
        <f t="shared" si="110"/>
        <v>Y0BJ5.5</v>
      </c>
      <c r="B2442" s="55">
        <v>5.5</v>
      </c>
      <c r="C2442" t="s">
        <v>2898</v>
      </c>
      <c r="D2442" t="s">
        <v>2898</v>
      </c>
      <c r="E2442" s="42">
        <v>44834</v>
      </c>
      <c r="F2442">
        <v>310115</v>
      </c>
      <c r="G2442" t="s">
        <v>2398</v>
      </c>
      <c r="H2442" s="191"/>
      <c r="J2442">
        <v>-3437.2</v>
      </c>
      <c r="K2442"/>
      <c r="M2442" s="191">
        <f t="shared" si="108"/>
        <v>-3.4372E-4</v>
      </c>
      <c r="N2442" t="str">
        <f t="shared" si="109"/>
        <v>5</v>
      </c>
    </row>
    <row r="2443" spans="1:14">
      <c r="A2443" s="55" t="str">
        <f t="shared" si="110"/>
        <v>Y0BJ0</v>
      </c>
      <c r="B2443" s="55">
        <v>0</v>
      </c>
      <c r="C2443" t="s">
        <v>2898</v>
      </c>
      <c r="D2443" t="s">
        <v>2898</v>
      </c>
      <c r="E2443" s="42">
        <v>44834</v>
      </c>
      <c r="F2443">
        <v>311301</v>
      </c>
      <c r="G2443" t="s">
        <v>2624</v>
      </c>
      <c r="H2443" s="191"/>
      <c r="J2443">
        <v>-5475846.8300000001</v>
      </c>
      <c r="K2443"/>
      <c r="M2443" s="191">
        <f t="shared" si="108"/>
        <v>-0.54758468299999996</v>
      </c>
      <c r="N2443" t="str">
        <f t="shared" si="109"/>
        <v>0</v>
      </c>
    </row>
    <row r="2444" spans="1:14">
      <c r="A2444" s="55" t="str">
        <f t="shared" si="110"/>
        <v>Y0BJ0</v>
      </c>
      <c r="B2444" s="55">
        <v>0</v>
      </c>
      <c r="C2444" t="s">
        <v>2898</v>
      </c>
      <c r="D2444" t="s">
        <v>2898</v>
      </c>
      <c r="E2444" s="42">
        <v>44834</v>
      </c>
      <c r="F2444">
        <v>311501</v>
      </c>
      <c r="G2444" t="s">
        <v>2402</v>
      </c>
      <c r="H2444" s="191"/>
      <c r="J2444">
        <v>22450885.5</v>
      </c>
      <c r="K2444"/>
      <c r="M2444" s="191">
        <f t="shared" si="108"/>
        <v>2.2450885500000002</v>
      </c>
      <c r="N2444" t="str">
        <f t="shared" si="109"/>
        <v>0</v>
      </c>
    </row>
    <row r="2445" spans="1:14">
      <c r="A2445" s="55" t="str">
        <f t="shared" si="110"/>
        <v>Y0BJ0</v>
      </c>
      <c r="B2445" s="55">
        <v>0</v>
      </c>
      <c r="C2445" t="s">
        <v>2898</v>
      </c>
      <c r="D2445" t="s">
        <v>2898</v>
      </c>
      <c r="E2445" s="42">
        <v>44834</v>
      </c>
      <c r="F2445">
        <v>311608</v>
      </c>
      <c r="G2445" t="s">
        <v>2405</v>
      </c>
      <c r="H2445" s="191"/>
      <c r="J2445">
        <v>18671902.899999999</v>
      </c>
      <c r="K2445"/>
      <c r="M2445" s="191">
        <f t="shared" si="108"/>
        <v>1.8671902899999999</v>
      </c>
      <c r="N2445" t="str">
        <f t="shared" si="109"/>
        <v>0</v>
      </c>
    </row>
    <row r="2446" spans="1:14">
      <c r="A2446" s="55" t="str">
        <f t="shared" si="110"/>
        <v>Y0BJ0</v>
      </c>
      <c r="B2446" s="55">
        <v>0</v>
      </c>
      <c r="C2446" t="s">
        <v>2898</v>
      </c>
      <c r="D2446" t="s">
        <v>2898</v>
      </c>
      <c r="E2446" s="42">
        <v>44834</v>
      </c>
      <c r="F2446">
        <v>311624</v>
      </c>
      <c r="G2446" t="s">
        <v>2919</v>
      </c>
      <c r="H2446" s="191"/>
      <c r="J2446">
        <v>9718.7999999999993</v>
      </c>
      <c r="K2446"/>
      <c r="M2446" s="191">
        <f t="shared" si="108"/>
        <v>9.7187999999999994E-4</v>
      </c>
      <c r="N2446" t="str">
        <f t="shared" si="109"/>
        <v>0</v>
      </c>
    </row>
    <row r="2447" spans="1:14">
      <c r="A2447" s="55" t="str">
        <f t="shared" si="110"/>
        <v>Y0BJ5.3</v>
      </c>
      <c r="B2447" s="55">
        <v>5.3</v>
      </c>
      <c r="C2447" t="s">
        <v>2898</v>
      </c>
      <c r="D2447" t="s">
        <v>2898</v>
      </c>
      <c r="E2447" s="42">
        <v>44834</v>
      </c>
      <c r="F2447">
        <v>315101</v>
      </c>
      <c r="G2447" t="s">
        <v>2412</v>
      </c>
      <c r="H2447" s="191"/>
      <c r="J2447">
        <v>-8691044.5600000005</v>
      </c>
      <c r="K2447"/>
      <c r="M2447" s="191">
        <f t="shared" si="108"/>
        <v>-0.86910445600000008</v>
      </c>
      <c r="N2447" t="str">
        <f t="shared" si="109"/>
        <v>5</v>
      </c>
    </row>
    <row r="2448" spans="1:14">
      <c r="A2448" s="55" t="str">
        <f t="shared" si="110"/>
        <v>Y0BJ5.3</v>
      </c>
      <c r="B2448" s="55">
        <v>5.3</v>
      </c>
      <c r="C2448" t="s">
        <v>2898</v>
      </c>
      <c r="D2448" t="s">
        <v>2898</v>
      </c>
      <c r="E2448" s="42">
        <v>44834</v>
      </c>
      <c r="F2448">
        <v>315111</v>
      </c>
      <c r="G2448" t="s">
        <v>2628</v>
      </c>
      <c r="H2448" s="191"/>
      <c r="J2448">
        <v>-208122541.02000001</v>
      </c>
      <c r="K2448"/>
      <c r="M2448" s="191">
        <f t="shared" si="108"/>
        <v>-20.812254102000001</v>
      </c>
      <c r="N2448" t="str">
        <f t="shared" si="109"/>
        <v>5</v>
      </c>
    </row>
    <row r="2449" spans="1:14">
      <c r="A2449" s="55" t="str">
        <f t="shared" si="110"/>
        <v>Y0BJ6.3</v>
      </c>
      <c r="B2449" s="55">
        <v>6.3</v>
      </c>
      <c r="C2449" t="s">
        <v>2898</v>
      </c>
      <c r="D2449" t="s">
        <v>2898</v>
      </c>
      <c r="E2449" s="42">
        <v>44834</v>
      </c>
      <c r="F2449">
        <v>401201</v>
      </c>
      <c r="G2449" t="s">
        <v>2419</v>
      </c>
      <c r="H2449" s="191"/>
      <c r="J2449">
        <v>34408.43</v>
      </c>
      <c r="K2449"/>
      <c r="M2449" s="191">
        <f t="shared" si="108"/>
        <v>3.4408429999999999E-3</v>
      </c>
      <c r="N2449" t="str">
        <f t="shared" si="109"/>
        <v>6</v>
      </c>
    </row>
    <row r="2450" spans="1:14">
      <c r="A2450" s="55" t="str">
        <f t="shared" si="110"/>
        <v>Y0BJ0</v>
      </c>
      <c r="B2450" s="55">
        <v>0</v>
      </c>
      <c r="C2450" t="s">
        <v>2898</v>
      </c>
      <c r="D2450" t="s">
        <v>2898</v>
      </c>
      <c r="E2450" s="42">
        <v>44834</v>
      </c>
      <c r="F2450">
        <v>401240</v>
      </c>
      <c r="G2450" t="s">
        <v>2429</v>
      </c>
      <c r="H2450" s="191"/>
      <c r="J2450">
        <v>195569.29</v>
      </c>
      <c r="K2450"/>
      <c r="M2450" s="191">
        <f t="shared" si="108"/>
        <v>1.9556929000000001E-2</v>
      </c>
      <c r="N2450" t="str">
        <f t="shared" si="109"/>
        <v>0</v>
      </c>
    </row>
    <row r="2451" spans="1:14">
      <c r="A2451" s="55" t="str">
        <f t="shared" si="110"/>
        <v>Y0BJ0</v>
      </c>
      <c r="B2451" s="55">
        <v>0</v>
      </c>
      <c r="C2451" t="s">
        <v>2898</v>
      </c>
      <c r="D2451" t="s">
        <v>2898</v>
      </c>
      <c r="E2451" s="42">
        <v>44834</v>
      </c>
      <c r="F2451">
        <v>401241</v>
      </c>
      <c r="G2451" t="s">
        <v>2430</v>
      </c>
      <c r="H2451" s="191"/>
      <c r="J2451">
        <v>84416.55</v>
      </c>
      <c r="K2451"/>
      <c r="M2451" s="191">
        <f t="shared" si="108"/>
        <v>8.441655000000001E-3</v>
      </c>
      <c r="N2451" t="str">
        <f t="shared" si="109"/>
        <v>0</v>
      </c>
    </row>
    <row r="2452" spans="1:14">
      <c r="A2452" s="55" t="str">
        <f t="shared" si="110"/>
        <v>Y0BJ6.3</v>
      </c>
      <c r="B2452" s="55">
        <v>6.3</v>
      </c>
      <c r="C2452" t="s">
        <v>2898</v>
      </c>
      <c r="D2452" t="s">
        <v>2898</v>
      </c>
      <c r="E2452" s="42">
        <v>44834</v>
      </c>
      <c r="F2452">
        <v>401301</v>
      </c>
      <c r="G2452" t="s">
        <v>2432</v>
      </c>
      <c r="H2452" s="191"/>
      <c r="J2452">
        <v>1450.1</v>
      </c>
      <c r="K2452"/>
      <c r="M2452" s="191">
        <f t="shared" si="108"/>
        <v>1.4501E-4</v>
      </c>
      <c r="N2452" t="str">
        <f t="shared" si="109"/>
        <v>6</v>
      </c>
    </row>
    <row r="2453" spans="1:14">
      <c r="A2453" s="55" t="str">
        <f t="shared" si="110"/>
        <v>Y0BJ6.1</v>
      </c>
      <c r="B2453" s="55">
        <v>6.1</v>
      </c>
      <c r="C2453" t="s">
        <v>2898</v>
      </c>
      <c r="D2453" t="s">
        <v>2898</v>
      </c>
      <c r="E2453" s="42">
        <v>44834</v>
      </c>
      <c r="F2453">
        <v>401501</v>
      </c>
      <c r="G2453" t="s">
        <v>676</v>
      </c>
      <c r="H2453" s="191"/>
      <c r="J2453">
        <v>4502351.46</v>
      </c>
      <c r="K2453"/>
      <c r="M2453" s="191">
        <f t="shared" si="108"/>
        <v>0.45023514599999997</v>
      </c>
      <c r="N2453" t="str">
        <f t="shared" si="109"/>
        <v>6</v>
      </c>
    </row>
    <row r="2454" spans="1:14">
      <c r="A2454" s="55" t="str">
        <f t="shared" si="110"/>
        <v>Y0BJ6.2a</v>
      </c>
      <c r="B2454" s="55" t="s">
        <v>4602</v>
      </c>
      <c r="C2454" t="s">
        <v>2898</v>
      </c>
      <c r="D2454" t="s">
        <v>2898</v>
      </c>
      <c r="E2454" s="42">
        <v>44834</v>
      </c>
      <c r="F2454">
        <v>401508</v>
      </c>
      <c r="G2454" t="s">
        <v>2554</v>
      </c>
      <c r="H2454" s="191"/>
      <c r="J2454">
        <v>-61781.77</v>
      </c>
      <c r="K2454"/>
      <c r="M2454" s="191">
        <f t="shared" si="108"/>
        <v>-6.178177E-3</v>
      </c>
      <c r="N2454" t="str">
        <f t="shared" si="109"/>
        <v>6</v>
      </c>
    </row>
    <row r="2455" spans="1:14">
      <c r="A2455" s="55" t="str">
        <f t="shared" si="110"/>
        <v>Y0BJ6.3</v>
      </c>
      <c r="B2455" s="55">
        <v>6.3</v>
      </c>
      <c r="C2455" t="s">
        <v>2898</v>
      </c>
      <c r="D2455" t="s">
        <v>2898</v>
      </c>
      <c r="E2455" s="42">
        <v>44834</v>
      </c>
      <c r="F2455">
        <v>401702</v>
      </c>
      <c r="G2455" t="s">
        <v>2686</v>
      </c>
      <c r="H2455" s="191"/>
      <c r="J2455">
        <v>-1391.63</v>
      </c>
      <c r="K2455"/>
      <c r="M2455" s="191">
        <f t="shared" si="108"/>
        <v>-1.3916300000000001E-4</v>
      </c>
      <c r="N2455" t="str">
        <f t="shared" si="109"/>
        <v>6</v>
      </c>
    </row>
    <row r="2456" spans="1:14">
      <c r="A2456" s="55" t="str">
        <f t="shared" si="110"/>
        <v>Y0BJ6.3</v>
      </c>
      <c r="B2456" s="55">
        <v>6.3</v>
      </c>
      <c r="C2456" t="s">
        <v>2898</v>
      </c>
      <c r="D2456" t="s">
        <v>2898</v>
      </c>
      <c r="E2456" s="42">
        <v>44834</v>
      </c>
      <c r="F2456">
        <v>401703</v>
      </c>
      <c r="G2456" t="s">
        <v>2687</v>
      </c>
      <c r="H2456" s="191"/>
      <c r="J2456">
        <v>-1391.63</v>
      </c>
      <c r="K2456"/>
      <c r="M2456" s="191">
        <f t="shared" si="108"/>
        <v>-1.3916300000000001E-4</v>
      </c>
      <c r="N2456" t="str">
        <f t="shared" si="109"/>
        <v>6</v>
      </c>
    </row>
    <row r="2457" spans="1:14">
      <c r="A2457" s="55" t="str">
        <f t="shared" si="110"/>
        <v>Y0BJ6.3</v>
      </c>
      <c r="B2457" s="55">
        <v>6.3</v>
      </c>
      <c r="C2457" t="s">
        <v>2898</v>
      </c>
      <c r="D2457" t="s">
        <v>2898</v>
      </c>
      <c r="E2457" s="42">
        <v>44834</v>
      </c>
      <c r="F2457">
        <v>401707</v>
      </c>
      <c r="G2457" t="s">
        <v>2680</v>
      </c>
      <c r="H2457" s="191"/>
      <c r="J2457">
        <v>0</v>
      </c>
      <c r="K2457"/>
      <c r="M2457" s="191">
        <f t="shared" si="108"/>
        <v>0</v>
      </c>
      <c r="N2457" t="str">
        <f t="shared" si="109"/>
        <v>6</v>
      </c>
    </row>
    <row r="2458" spans="1:14">
      <c r="A2458" s="55" t="str">
        <f t="shared" si="110"/>
        <v>Y0BJ6.3</v>
      </c>
      <c r="B2458" s="55">
        <v>6.3</v>
      </c>
      <c r="C2458" t="s">
        <v>2898</v>
      </c>
      <c r="D2458" t="s">
        <v>2898</v>
      </c>
      <c r="E2458" s="42">
        <v>44834</v>
      </c>
      <c r="F2458">
        <v>401708</v>
      </c>
      <c r="G2458" t="s">
        <v>2681</v>
      </c>
      <c r="H2458" s="191"/>
      <c r="J2458">
        <v>0</v>
      </c>
      <c r="K2458"/>
      <c r="M2458" s="191">
        <f t="shared" si="108"/>
        <v>0</v>
      </c>
      <c r="N2458" t="str">
        <f t="shared" si="109"/>
        <v>6</v>
      </c>
    </row>
    <row r="2459" spans="1:14">
      <c r="A2459" s="55" t="str">
        <f t="shared" si="110"/>
        <v>Y0BJ6.3</v>
      </c>
      <c r="B2459" s="55">
        <v>6.3</v>
      </c>
      <c r="C2459" t="s">
        <v>2898</v>
      </c>
      <c r="D2459" t="s">
        <v>2898</v>
      </c>
      <c r="E2459" s="42">
        <v>44834</v>
      </c>
      <c r="F2459">
        <v>402103</v>
      </c>
      <c r="G2459" t="s">
        <v>2436</v>
      </c>
      <c r="H2459" s="191"/>
      <c r="J2459">
        <v>17</v>
      </c>
      <c r="K2459"/>
      <c r="M2459" s="191">
        <f t="shared" si="108"/>
        <v>1.7E-6</v>
      </c>
      <c r="N2459" t="str">
        <f t="shared" si="109"/>
        <v>6</v>
      </c>
    </row>
    <row r="2460" spans="1:14">
      <c r="A2460" s="55" t="str">
        <f t="shared" si="110"/>
        <v>Y0BJ6.2</v>
      </c>
      <c r="B2460" s="55">
        <v>6.2</v>
      </c>
      <c r="C2460" t="s">
        <v>2898</v>
      </c>
      <c r="D2460" t="s">
        <v>2898</v>
      </c>
      <c r="E2460" s="42">
        <v>44834</v>
      </c>
      <c r="F2460">
        <v>402106</v>
      </c>
      <c r="G2460" t="s">
        <v>2437</v>
      </c>
      <c r="H2460" s="191"/>
      <c r="J2460">
        <v>3754.11</v>
      </c>
      <c r="K2460"/>
      <c r="M2460" s="191">
        <f t="shared" si="108"/>
        <v>3.7541100000000003E-4</v>
      </c>
      <c r="N2460" t="str">
        <f t="shared" si="109"/>
        <v>6</v>
      </c>
    </row>
    <row r="2461" spans="1:14">
      <c r="A2461" s="55" t="str">
        <f t="shared" si="110"/>
        <v>Y0BJ6.3</v>
      </c>
      <c r="B2461" s="55">
        <v>6.3</v>
      </c>
      <c r="C2461" t="s">
        <v>2898</v>
      </c>
      <c r="D2461" t="s">
        <v>2898</v>
      </c>
      <c r="E2461" s="42">
        <v>44834</v>
      </c>
      <c r="F2461">
        <v>402113</v>
      </c>
      <c r="G2461" t="s">
        <v>2438</v>
      </c>
      <c r="H2461" s="191"/>
      <c r="J2461">
        <v>620300</v>
      </c>
      <c r="K2461"/>
      <c r="M2461" s="191">
        <f t="shared" si="108"/>
        <v>6.2030000000000002E-2</v>
      </c>
      <c r="N2461" t="str">
        <f t="shared" si="109"/>
        <v>6</v>
      </c>
    </row>
    <row r="2462" spans="1:14">
      <c r="A2462" s="55" t="str">
        <f t="shared" si="110"/>
        <v>Y0BJ6.3</v>
      </c>
      <c r="B2462" s="55">
        <v>6.3</v>
      </c>
      <c r="C2462" t="s">
        <v>2898</v>
      </c>
      <c r="D2462" t="s">
        <v>2898</v>
      </c>
      <c r="E2462" s="42">
        <v>44834</v>
      </c>
      <c r="F2462">
        <v>402125</v>
      </c>
      <c r="G2462" t="s">
        <v>2914</v>
      </c>
      <c r="H2462" s="191"/>
      <c r="J2462">
        <v>57248.86</v>
      </c>
      <c r="K2462"/>
      <c r="M2462" s="191">
        <f t="shared" si="108"/>
        <v>5.7248860000000002E-3</v>
      </c>
      <c r="N2462" t="str">
        <f t="shared" si="109"/>
        <v>6</v>
      </c>
    </row>
    <row r="2463" spans="1:14">
      <c r="A2463" s="55" t="str">
        <f t="shared" si="110"/>
        <v>Y0BJ6.2a</v>
      </c>
      <c r="B2463" s="55" t="s">
        <v>4602</v>
      </c>
      <c r="C2463" t="s">
        <v>2898</v>
      </c>
      <c r="D2463" t="s">
        <v>2898</v>
      </c>
      <c r="E2463" s="42">
        <v>44834</v>
      </c>
      <c r="F2463">
        <v>402128</v>
      </c>
      <c r="G2463" t="s">
        <v>2440</v>
      </c>
      <c r="H2463" s="191"/>
      <c r="J2463">
        <v>8236451.6399999997</v>
      </c>
      <c r="K2463"/>
      <c r="M2463" s="191">
        <f t="shared" si="108"/>
        <v>0.82364516399999999</v>
      </c>
      <c r="N2463" t="str">
        <f t="shared" si="109"/>
        <v>6</v>
      </c>
    </row>
    <row r="2464" spans="1:14">
      <c r="A2464" s="55" t="str">
        <f t="shared" si="110"/>
        <v>Y0BJ6.3</v>
      </c>
      <c r="B2464" s="55">
        <v>6.3</v>
      </c>
      <c r="C2464" t="s">
        <v>2898</v>
      </c>
      <c r="D2464" t="s">
        <v>2898</v>
      </c>
      <c r="E2464" s="42">
        <v>44834</v>
      </c>
      <c r="F2464">
        <v>402132</v>
      </c>
      <c r="G2464" t="s">
        <v>2441</v>
      </c>
      <c r="H2464" s="191"/>
      <c r="J2464">
        <v>0</v>
      </c>
      <c r="K2464"/>
      <c r="M2464" s="191">
        <f t="shared" si="108"/>
        <v>0</v>
      </c>
      <c r="N2464" t="str">
        <f t="shared" si="109"/>
        <v>6</v>
      </c>
    </row>
    <row r="2465" spans="1:14">
      <c r="A2465" s="55" t="str">
        <f t="shared" si="110"/>
        <v>Y0BJ6.3</v>
      </c>
      <c r="B2465" s="55">
        <v>6.3</v>
      </c>
      <c r="C2465" t="s">
        <v>2898</v>
      </c>
      <c r="D2465" t="s">
        <v>2898</v>
      </c>
      <c r="E2465" s="42">
        <v>44834</v>
      </c>
      <c r="F2465">
        <v>402233</v>
      </c>
      <c r="G2465" t="s">
        <v>2458</v>
      </c>
      <c r="H2465" s="191"/>
      <c r="J2465">
        <v>121577.02</v>
      </c>
      <c r="K2465"/>
      <c r="M2465" s="191">
        <f t="shared" si="108"/>
        <v>1.2157702000000001E-2</v>
      </c>
      <c r="N2465" t="str">
        <f t="shared" si="109"/>
        <v>6</v>
      </c>
    </row>
    <row r="2466" spans="1:14">
      <c r="A2466" s="55" t="str">
        <f t="shared" si="110"/>
        <v>Y0BJ6.3</v>
      </c>
      <c r="B2466" s="55">
        <v>6.3</v>
      </c>
      <c r="C2466" t="s">
        <v>2898</v>
      </c>
      <c r="D2466" t="s">
        <v>2898</v>
      </c>
      <c r="E2466" s="42">
        <v>44834</v>
      </c>
      <c r="F2466">
        <v>402235</v>
      </c>
      <c r="G2466" t="s">
        <v>2459</v>
      </c>
      <c r="H2466" s="191"/>
      <c r="J2466">
        <v>2939.15</v>
      </c>
      <c r="K2466"/>
      <c r="M2466" s="191">
        <f t="shared" si="108"/>
        <v>2.9391500000000001E-4</v>
      </c>
      <c r="N2466" t="str">
        <f t="shared" si="109"/>
        <v>6</v>
      </c>
    </row>
    <row r="2467" spans="1:14">
      <c r="A2467" s="55" t="str">
        <f t="shared" si="110"/>
        <v>Y0BJ5.3</v>
      </c>
      <c r="B2467" s="55">
        <v>5.3</v>
      </c>
      <c r="C2467" t="s">
        <v>2898</v>
      </c>
      <c r="D2467" t="s">
        <v>2898</v>
      </c>
      <c r="E2467" s="42">
        <v>44834</v>
      </c>
      <c r="F2467">
        <v>402244</v>
      </c>
      <c r="G2467" t="s">
        <v>2461</v>
      </c>
      <c r="H2467" s="191"/>
      <c r="J2467">
        <v>120820.42</v>
      </c>
      <c r="K2467"/>
      <c r="M2467" s="191">
        <f t="shared" si="108"/>
        <v>1.2082041999999999E-2</v>
      </c>
      <c r="N2467" t="str">
        <f t="shared" si="109"/>
        <v>5</v>
      </c>
    </row>
    <row r="2468" spans="1:14">
      <c r="A2468" s="55" t="str">
        <f t="shared" si="110"/>
        <v>Y0BJ6.1</v>
      </c>
      <c r="B2468" s="55">
        <v>6.1</v>
      </c>
      <c r="C2468" t="s">
        <v>2898</v>
      </c>
      <c r="D2468" t="s">
        <v>2898</v>
      </c>
      <c r="E2468" s="42">
        <v>44834</v>
      </c>
      <c r="F2468">
        <v>402257</v>
      </c>
      <c r="G2468" t="s">
        <v>2465</v>
      </c>
      <c r="H2468" s="191"/>
      <c r="J2468">
        <v>0</v>
      </c>
      <c r="K2468"/>
      <c r="M2468" s="191">
        <f t="shared" si="108"/>
        <v>0</v>
      </c>
      <c r="N2468" t="str">
        <f t="shared" si="109"/>
        <v>6</v>
      </c>
    </row>
    <row r="2469" spans="1:14">
      <c r="A2469" s="55" t="str">
        <f t="shared" si="110"/>
        <v>Y0BJ6.3</v>
      </c>
      <c r="B2469" s="55">
        <v>6.3</v>
      </c>
      <c r="C2469" t="s">
        <v>2898</v>
      </c>
      <c r="D2469" t="s">
        <v>2898</v>
      </c>
      <c r="E2469" s="42">
        <v>44834</v>
      </c>
      <c r="F2469">
        <v>402404</v>
      </c>
      <c r="G2469" t="s">
        <v>2492</v>
      </c>
      <c r="H2469" s="191"/>
      <c r="J2469">
        <v>57849.120000000003</v>
      </c>
      <c r="K2469"/>
      <c r="M2469" s="191">
        <f t="shared" si="108"/>
        <v>5.7849120000000006E-3</v>
      </c>
      <c r="N2469" t="str">
        <f t="shared" si="109"/>
        <v>6</v>
      </c>
    </row>
    <row r="2470" spans="1:14">
      <c r="A2470" s="55" t="str">
        <f t="shared" si="110"/>
        <v>Y0BJ5.3</v>
      </c>
      <c r="B2470" s="55">
        <v>5.3</v>
      </c>
      <c r="C2470" t="s">
        <v>2898</v>
      </c>
      <c r="D2470" t="s">
        <v>2898</v>
      </c>
      <c r="E2470" s="42">
        <v>44834</v>
      </c>
      <c r="F2470">
        <v>412511</v>
      </c>
      <c r="G2470" t="s">
        <v>2500</v>
      </c>
      <c r="H2470" s="191"/>
      <c r="J2470">
        <v>2032890.26</v>
      </c>
      <c r="K2470"/>
      <c r="M2470" s="191">
        <f t="shared" si="108"/>
        <v>0.20328902600000001</v>
      </c>
      <c r="N2470" t="str">
        <f t="shared" si="109"/>
        <v>5</v>
      </c>
    </row>
    <row r="2471" spans="1:14">
      <c r="A2471" s="55" t="str">
        <f t="shared" si="110"/>
        <v>Y0BJ5.3</v>
      </c>
      <c r="B2471" s="55">
        <v>5.3</v>
      </c>
      <c r="C2471" t="s">
        <v>2898</v>
      </c>
      <c r="D2471" t="s">
        <v>2898</v>
      </c>
      <c r="E2471" s="42">
        <v>44834</v>
      </c>
      <c r="F2471">
        <v>440101</v>
      </c>
      <c r="G2471" t="s">
        <v>2503</v>
      </c>
      <c r="H2471" s="191"/>
      <c r="J2471">
        <v>67947970.099999994</v>
      </c>
      <c r="K2471"/>
      <c r="M2471" s="191">
        <f t="shared" si="108"/>
        <v>6.794797009999999</v>
      </c>
      <c r="N2471" t="str">
        <f t="shared" si="109"/>
        <v>5</v>
      </c>
    </row>
    <row r="2472" spans="1:14">
      <c r="A2472" s="55" t="str">
        <f t="shared" si="110"/>
        <v>Y0BJ5.3</v>
      </c>
      <c r="B2472" s="55">
        <v>5.3</v>
      </c>
      <c r="C2472" t="s">
        <v>2898</v>
      </c>
      <c r="D2472" t="s">
        <v>2898</v>
      </c>
      <c r="E2472" s="42">
        <v>44834</v>
      </c>
      <c r="F2472">
        <v>440108</v>
      </c>
      <c r="G2472" t="s">
        <v>2505</v>
      </c>
      <c r="H2472" s="191"/>
      <c r="J2472">
        <v>1603010</v>
      </c>
      <c r="K2472"/>
      <c r="M2472" s="191">
        <f t="shared" si="108"/>
        <v>0.160301</v>
      </c>
      <c r="N2472" t="str">
        <f t="shared" si="109"/>
        <v>5</v>
      </c>
    </row>
    <row r="2473" spans="1:14">
      <c r="A2473" s="55" t="str">
        <f t="shared" si="110"/>
        <v>Y0BJ5.3</v>
      </c>
      <c r="B2473" s="55">
        <v>5.3</v>
      </c>
      <c r="C2473" t="s">
        <v>2898</v>
      </c>
      <c r="D2473" t="s">
        <v>2898</v>
      </c>
      <c r="E2473" s="42">
        <v>44834</v>
      </c>
      <c r="F2473">
        <v>440118</v>
      </c>
      <c r="G2473" t="s">
        <v>2629</v>
      </c>
      <c r="H2473" s="191"/>
      <c r="J2473">
        <v>181566002.96000001</v>
      </c>
      <c r="K2473"/>
      <c r="M2473" s="191">
        <f t="shared" si="108"/>
        <v>18.156600296000001</v>
      </c>
      <c r="N2473" t="str">
        <f t="shared" si="109"/>
        <v>5</v>
      </c>
    </row>
    <row r="2474" spans="1:14">
      <c r="A2474" s="55" t="str">
        <f t="shared" si="110"/>
        <v>Y0BJ5.5</v>
      </c>
      <c r="B2474" s="55">
        <v>5.5</v>
      </c>
      <c r="C2474" t="s">
        <v>2898</v>
      </c>
      <c r="D2474" t="s">
        <v>2898</v>
      </c>
      <c r="E2474" s="42">
        <v>44834</v>
      </c>
      <c r="F2474">
        <v>440225</v>
      </c>
      <c r="G2474" t="s">
        <v>2515</v>
      </c>
      <c r="H2474" s="191"/>
      <c r="J2474">
        <v>-172.21</v>
      </c>
      <c r="K2474"/>
      <c r="M2474" s="191">
        <f t="shared" si="108"/>
        <v>-1.7221E-5</v>
      </c>
      <c r="N2474" t="str">
        <f t="shared" si="109"/>
        <v>5</v>
      </c>
    </row>
    <row r="2475" spans="1:14">
      <c r="A2475" s="55" t="str">
        <f t="shared" si="110"/>
        <v>Y0BJ6.3</v>
      </c>
      <c r="B2475" s="55">
        <v>6.3</v>
      </c>
      <c r="C2475" t="s">
        <v>2898</v>
      </c>
      <c r="D2475" t="s">
        <v>2898</v>
      </c>
      <c r="E2475" s="42">
        <v>44834</v>
      </c>
      <c r="F2475">
        <v>440325</v>
      </c>
      <c r="G2475" t="s">
        <v>2517</v>
      </c>
      <c r="H2475" s="191"/>
      <c r="J2475">
        <v>0</v>
      </c>
      <c r="K2475"/>
      <c r="M2475" s="191">
        <f t="shared" si="108"/>
        <v>0</v>
      </c>
      <c r="N2475" t="str">
        <f t="shared" si="109"/>
        <v>6</v>
      </c>
    </row>
    <row r="2476" spans="1:14">
      <c r="A2476" s="55" t="str">
        <f t="shared" si="110"/>
        <v>Y0BJ6.3</v>
      </c>
      <c r="B2476" s="55">
        <v>6.3</v>
      </c>
      <c r="C2476" t="s">
        <v>2898</v>
      </c>
      <c r="D2476" t="s">
        <v>2898</v>
      </c>
      <c r="E2476" s="42">
        <v>44834</v>
      </c>
      <c r="F2476">
        <v>440341</v>
      </c>
      <c r="G2476" t="s">
        <v>2682</v>
      </c>
      <c r="H2476" s="191"/>
      <c r="J2476">
        <v>406608.58</v>
      </c>
      <c r="K2476"/>
      <c r="M2476" s="191">
        <f t="shared" si="108"/>
        <v>4.0660858000000001E-2</v>
      </c>
      <c r="N2476" t="str">
        <f t="shared" si="109"/>
        <v>6</v>
      </c>
    </row>
    <row r="2477" spans="1:14">
      <c r="A2477" s="55" t="str">
        <f t="shared" si="110"/>
        <v>Y0BJ6.3</v>
      </c>
      <c r="B2477" s="55">
        <v>6.3</v>
      </c>
      <c r="C2477" t="s">
        <v>2898</v>
      </c>
      <c r="D2477" t="s">
        <v>2898</v>
      </c>
      <c r="E2477" s="42">
        <v>44834</v>
      </c>
      <c r="F2477">
        <v>440342</v>
      </c>
      <c r="G2477" t="s">
        <v>2683</v>
      </c>
      <c r="H2477" s="191"/>
      <c r="J2477">
        <v>406608.58</v>
      </c>
      <c r="K2477"/>
      <c r="M2477" s="191">
        <f t="shared" ref="M2477:M2540" si="111">J2477/10000000</f>
        <v>4.0660858000000001E-2</v>
      </c>
      <c r="N2477" t="str">
        <f t="shared" si="109"/>
        <v>6</v>
      </c>
    </row>
    <row r="2478" spans="1:14">
      <c r="A2478" s="55" t="str">
        <f t="shared" si="110"/>
        <v>Y0BJ6.3</v>
      </c>
      <c r="B2478" s="55">
        <v>6.3</v>
      </c>
      <c r="C2478" t="s">
        <v>2898</v>
      </c>
      <c r="D2478" t="s">
        <v>2898</v>
      </c>
      <c r="E2478" s="42">
        <v>44834</v>
      </c>
      <c r="F2478">
        <v>440416</v>
      </c>
      <c r="G2478" t="s">
        <v>664</v>
      </c>
      <c r="H2478" s="191"/>
      <c r="J2478">
        <v>506006.61</v>
      </c>
      <c r="K2478"/>
      <c r="M2478" s="191">
        <f t="shared" si="111"/>
        <v>5.0600660999999998E-2</v>
      </c>
      <c r="N2478" t="str">
        <f t="shared" ref="N2478:N2541" si="112">LEFT(B2478,1)</f>
        <v>6</v>
      </c>
    </row>
    <row r="2479" spans="1:14">
      <c r="A2479" s="55" t="str">
        <f t="shared" si="110"/>
        <v>Y0BJ0</v>
      </c>
      <c r="B2479" s="55">
        <v>0</v>
      </c>
      <c r="C2479" t="s">
        <v>2898</v>
      </c>
      <c r="D2479" t="s">
        <v>2898</v>
      </c>
      <c r="E2479" s="42">
        <v>44834</v>
      </c>
      <c r="F2479">
        <v>440425</v>
      </c>
      <c r="G2479" t="s">
        <v>2519</v>
      </c>
      <c r="H2479" s="191"/>
      <c r="J2479">
        <v>1040957.61</v>
      </c>
      <c r="K2479"/>
      <c r="M2479" s="191">
        <f t="shared" si="111"/>
        <v>0.10409576099999999</v>
      </c>
      <c r="N2479" t="str">
        <f t="shared" si="112"/>
        <v>0</v>
      </c>
    </row>
    <row r="2480" spans="1:14">
      <c r="A2480" s="55" t="str">
        <f t="shared" si="110"/>
        <v>Y0BJ0</v>
      </c>
      <c r="B2480" s="55">
        <v>0</v>
      </c>
      <c r="C2480" t="s">
        <v>2898</v>
      </c>
      <c r="D2480" t="s">
        <v>2898</v>
      </c>
      <c r="E2480" s="42">
        <v>44834</v>
      </c>
      <c r="F2480">
        <v>440433</v>
      </c>
      <c r="G2480" t="s">
        <v>2522</v>
      </c>
      <c r="H2480" s="191"/>
      <c r="J2480">
        <v>1048593.5</v>
      </c>
      <c r="K2480"/>
      <c r="M2480" s="191">
        <f t="shared" si="111"/>
        <v>0.10485935</v>
      </c>
      <c r="N2480" t="str">
        <f t="shared" si="112"/>
        <v>0</v>
      </c>
    </row>
    <row r="2481" spans="1:14">
      <c r="A2481" s="55" t="str">
        <f t="shared" si="110"/>
        <v>Y0BJ6.3</v>
      </c>
      <c r="B2481" s="55">
        <v>6.3</v>
      </c>
      <c r="C2481" t="s">
        <v>2898</v>
      </c>
      <c r="D2481" t="s">
        <v>2898</v>
      </c>
      <c r="E2481" s="42">
        <v>44834</v>
      </c>
      <c r="F2481">
        <v>440485</v>
      </c>
      <c r="G2481" t="s">
        <v>2517</v>
      </c>
      <c r="H2481" s="191"/>
      <c r="J2481">
        <v>0</v>
      </c>
      <c r="K2481"/>
      <c r="M2481" s="191">
        <f t="shared" si="111"/>
        <v>0</v>
      </c>
      <c r="N2481" t="str">
        <f t="shared" si="112"/>
        <v>6</v>
      </c>
    </row>
    <row r="2482" spans="1:14">
      <c r="A2482" s="55" t="str">
        <f t="shared" si="110"/>
        <v>Y0BJ6.3</v>
      </c>
      <c r="B2482" s="55">
        <v>6.3</v>
      </c>
      <c r="C2482" t="s">
        <v>2898</v>
      </c>
      <c r="D2482" t="s">
        <v>2898</v>
      </c>
      <c r="E2482" s="42">
        <v>44834</v>
      </c>
      <c r="F2482">
        <v>440509</v>
      </c>
      <c r="G2482" t="s">
        <v>2524</v>
      </c>
      <c r="H2482" s="191"/>
      <c r="J2482">
        <v>200794.36</v>
      </c>
      <c r="K2482"/>
      <c r="M2482" s="191">
        <f t="shared" si="111"/>
        <v>2.0079435999999999E-2</v>
      </c>
      <c r="N2482" t="str">
        <f t="shared" si="112"/>
        <v>6</v>
      </c>
    </row>
    <row r="2483" spans="1:14">
      <c r="A2483" s="55" t="str">
        <f t="shared" si="110"/>
        <v>Y0BJ0</v>
      </c>
      <c r="B2483" s="55">
        <v>0</v>
      </c>
      <c r="C2483" t="s">
        <v>2898</v>
      </c>
      <c r="D2483" t="s">
        <v>2898</v>
      </c>
      <c r="E2483" s="42">
        <v>44834</v>
      </c>
      <c r="F2483">
        <v>601201</v>
      </c>
      <c r="G2483" t="s">
        <v>2625</v>
      </c>
      <c r="H2483" s="191"/>
      <c r="J2483">
        <v>767920273.45000005</v>
      </c>
      <c r="K2483"/>
      <c r="M2483" s="191">
        <f t="shared" si="111"/>
        <v>76.792027345000008</v>
      </c>
      <c r="N2483" t="str">
        <f t="shared" si="112"/>
        <v>0</v>
      </c>
    </row>
    <row r="2484" spans="1:14">
      <c r="A2484" s="55" t="str">
        <f t="shared" si="110"/>
        <v>Y0BJ0</v>
      </c>
      <c r="B2484" s="55">
        <v>0</v>
      </c>
      <c r="C2484" t="s">
        <v>2898</v>
      </c>
      <c r="D2484" t="s">
        <v>2898</v>
      </c>
      <c r="E2484" s="42">
        <v>44834</v>
      </c>
      <c r="F2484">
        <v>601202</v>
      </c>
      <c r="G2484" t="s">
        <v>2626</v>
      </c>
      <c r="H2484" s="191"/>
      <c r="J2484">
        <v>-767920273.45000005</v>
      </c>
      <c r="K2484"/>
      <c r="M2484" s="191">
        <f t="shared" si="111"/>
        <v>-76.792027345000008</v>
      </c>
      <c r="N2484" t="str">
        <f t="shared" si="112"/>
        <v>0</v>
      </c>
    </row>
    <row r="2485" spans="1:14">
      <c r="A2485" s="55" t="str">
        <f t="shared" si="110"/>
        <v>Y0BK0</v>
      </c>
      <c r="B2485" s="55">
        <v>0</v>
      </c>
      <c r="C2485" t="s">
        <v>2965</v>
      </c>
      <c r="D2485" t="s">
        <v>2965</v>
      </c>
      <c r="E2485" s="42">
        <v>44834</v>
      </c>
      <c r="F2485">
        <v>101101</v>
      </c>
      <c r="G2485" t="s">
        <v>2004</v>
      </c>
      <c r="H2485" s="191"/>
      <c r="J2485">
        <v>70255860.620000005</v>
      </c>
      <c r="K2485"/>
      <c r="M2485" s="191">
        <f t="shared" si="111"/>
        <v>7.0255860620000004</v>
      </c>
      <c r="N2485" t="str">
        <f t="shared" si="112"/>
        <v>0</v>
      </c>
    </row>
    <row r="2486" spans="1:14">
      <c r="A2486" s="55" t="str">
        <f t="shared" si="110"/>
        <v>Y0BK0</v>
      </c>
      <c r="B2486" s="55">
        <v>0</v>
      </c>
      <c r="C2486" t="s">
        <v>2965</v>
      </c>
      <c r="D2486" t="s">
        <v>2965</v>
      </c>
      <c r="E2486" s="42">
        <v>44834</v>
      </c>
      <c r="F2486">
        <v>102103</v>
      </c>
      <c r="G2486" t="s">
        <v>2006</v>
      </c>
      <c r="H2486" s="191"/>
      <c r="J2486">
        <v>231689914.91</v>
      </c>
      <c r="K2486"/>
      <c r="M2486" s="191">
        <f t="shared" si="111"/>
        <v>23.168991491</v>
      </c>
      <c r="N2486" t="str">
        <f t="shared" si="112"/>
        <v>0</v>
      </c>
    </row>
    <row r="2487" spans="1:14">
      <c r="A2487" s="55" t="str">
        <f t="shared" si="110"/>
        <v>Y0BK0</v>
      </c>
      <c r="B2487" s="55">
        <v>0</v>
      </c>
      <c r="C2487" t="s">
        <v>2965</v>
      </c>
      <c r="D2487" t="s">
        <v>2965</v>
      </c>
      <c r="E2487" s="42">
        <v>44834</v>
      </c>
      <c r="F2487">
        <v>102104</v>
      </c>
      <c r="G2487" t="s">
        <v>2007</v>
      </c>
      <c r="H2487" s="191"/>
      <c r="J2487">
        <v>13403208.710000001</v>
      </c>
      <c r="K2487"/>
      <c r="M2487" s="191">
        <f t="shared" si="111"/>
        <v>1.3403208710000001</v>
      </c>
      <c r="N2487" t="str">
        <f t="shared" si="112"/>
        <v>0</v>
      </c>
    </row>
    <row r="2488" spans="1:14">
      <c r="A2488" s="55" t="str">
        <f t="shared" si="110"/>
        <v>Y0BK0</v>
      </c>
      <c r="B2488" s="55">
        <v>0</v>
      </c>
      <c r="C2488" t="s">
        <v>2965</v>
      </c>
      <c r="D2488" t="s">
        <v>2965</v>
      </c>
      <c r="E2488" s="42">
        <v>44834</v>
      </c>
      <c r="F2488">
        <v>102109</v>
      </c>
      <c r="G2488" t="s">
        <v>2012</v>
      </c>
      <c r="H2488" s="191"/>
      <c r="J2488">
        <v>20632751.800000001</v>
      </c>
      <c r="K2488"/>
      <c r="M2488" s="191">
        <f t="shared" si="111"/>
        <v>2.0632751800000002</v>
      </c>
      <c r="N2488" t="str">
        <f t="shared" si="112"/>
        <v>0</v>
      </c>
    </row>
    <row r="2489" spans="1:14">
      <c r="A2489" s="55" t="str">
        <f t="shared" si="110"/>
        <v>Y0BK0</v>
      </c>
      <c r="B2489" s="55">
        <v>0</v>
      </c>
      <c r="C2489" t="s">
        <v>2965</v>
      </c>
      <c r="D2489" t="s">
        <v>2965</v>
      </c>
      <c r="E2489" s="42">
        <v>44834</v>
      </c>
      <c r="F2489">
        <v>106103</v>
      </c>
      <c r="G2489" t="s">
        <v>2783</v>
      </c>
      <c r="H2489" s="191"/>
      <c r="J2489">
        <v>169933.44</v>
      </c>
      <c r="K2489"/>
      <c r="M2489" s="191">
        <f t="shared" si="111"/>
        <v>1.6993344000000001E-2</v>
      </c>
      <c r="N2489" t="str">
        <f t="shared" si="112"/>
        <v>0</v>
      </c>
    </row>
    <row r="2490" spans="1:14">
      <c r="A2490" s="55" t="str">
        <f t="shared" si="110"/>
        <v>Y0BK0</v>
      </c>
      <c r="B2490" s="55">
        <v>0</v>
      </c>
      <c r="C2490" t="s">
        <v>2965</v>
      </c>
      <c r="D2490" t="s">
        <v>2965</v>
      </c>
      <c r="E2490" s="42">
        <v>44834</v>
      </c>
      <c r="F2490">
        <v>106106</v>
      </c>
      <c r="G2490" t="s">
        <v>2784</v>
      </c>
      <c r="H2490" s="191"/>
      <c r="J2490">
        <v>8458.6200000000008</v>
      </c>
      <c r="K2490"/>
      <c r="M2490" s="191">
        <f t="shared" si="111"/>
        <v>8.4586200000000007E-4</v>
      </c>
      <c r="N2490" t="str">
        <f t="shared" si="112"/>
        <v>0</v>
      </c>
    </row>
    <row r="2491" spans="1:14">
      <c r="A2491" s="55" t="str">
        <f t="shared" si="110"/>
        <v>Y0BK0</v>
      </c>
      <c r="B2491" s="55">
        <v>0</v>
      </c>
      <c r="C2491" t="s">
        <v>2965</v>
      </c>
      <c r="D2491" t="s">
        <v>2965</v>
      </c>
      <c r="E2491" s="42">
        <v>44834</v>
      </c>
      <c r="F2491">
        <v>107106</v>
      </c>
      <c r="G2491" t="s">
        <v>2753</v>
      </c>
      <c r="H2491" s="191"/>
      <c r="J2491">
        <v>-0.01</v>
      </c>
      <c r="K2491"/>
      <c r="M2491" s="191">
        <f t="shared" si="111"/>
        <v>-1.0000000000000001E-9</v>
      </c>
      <c r="N2491" t="str">
        <f t="shared" si="112"/>
        <v>0</v>
      </c>
    </row>
    <row r="2492" spans="1:14">
      <c r="A2492" s="55" t="str">
        <f t="shared" si="110"/>
        <v>Y0BK0</v>
      </c>
      <c r="B2492" s="55">
        <v>0</v>
      </c>
      <c r="C2492" t="s">
        <v>2965</v>
      </c>
      <c r="D2492" t="s">
        <v>2965</v>
      </c>
      <c r="E2492" s="42">
        <v>44834</v>
      </c>
      <c r="F2492">
        <v>107111</v>
      </c>
      <c r="G2492" t="s">
        <v>2016</v>
      </c>
      <c r="H2492" s="191"/>
      <c r="J2492">
        <v>23500</v>
      </c>
      <c r="K2492"/>
      <c r="M2492" s="191">
        <f t="shared" si="111"/>
        <v>2.3500000000000001E-3</v>
      </c>
      <c r="N2492" t="str">
        <f t="shared" si="112"/>
        <v>0</v>
      </c>
    </row>
    <row r="2493" spans="1:14">
      <c r="A2493" s="55" t="str">
        <f t="shared" si="110"/>
        <v>Y0BK0</v>
      </c>
      <c r="B2493" s="55">
        <v>0</v>
      </c>
      <c r="C2493" t="s">
        <v>2965</v>
      </c>
      <c r="D2493" t="s">
        <v>2965</v>
      </c>
      <c r="E2493" s="42">
        <v>44834</v>
      </c>
      <c r="F2493">
        <v>111126</v>
      </c>
      <c r="G2493" t="s">
        <v>2022</v>
      </c>
      <c r="H2493" s="191"/>
      <c r="J2493">
        <v>2176.5300000000002</v>
      </c>
      <c r="K2493"/>
      <c r="M2493" s="191">
        <f t="shared" si="111"/>
        <v>2.1765300000000003E-4</v>
      </c>
      <c r="N2493" t="str">
        <f t="shared" si="112"/>
        <v>0</v>
      </c>
    </row>
    <row r="2494" spans="1:14">
      <c r="A2494" s="55" t="str">
        <f t="shared" si="110"/>
        <v>Y0BK0</v>
      </c>
      <c r="B2494" s="55">
        <v>0</v>
      </c>
      <c r="C2494" t="s">
        <v>2965</v>
      </c>
      <c r="D2494" t="s">
        <v>2965</v>
      </c>
      <c r="E2494" s="42">
        <v>44834</v>
      </c>
      <c r="F2494">
        <v>111181</v>
      </c>
      <c r="G2494" t="s">
        <v>2028</v>
      </c>
      <c r="H2494" s="191"/>
      <c r="J2494">
        <v>8140.89</v>
      </c>
      <c r="K2494"/>
      <c r="M2494" s="191">
        <f t="shared" si="111"/>
        <v>8.1408900000000005E-4</v>
      </c>
      <c r="N2494" t="str">
        <f t="shared" si="112"/>
        <v>0</v>
      </c>
    </row>
    <row r="2495" spans="1:14">
      <c r="A2495" s="55" t="str">
        <f t="shared" si="110"/>
        <v>Y0BK0</v>
      </c>
      <c r="B2495" s="55">
        <v>0</v>
      </c>
      <c r="C2495" t="s">
        <v>2965</v>
      </c>
      <c r="D2495" t="s">
        <v>2965</v>
      </c>
      <c r="E2495" s="42">
        <v>44834</v>
      </c>
      <c r="F2495">
        <v>111182</v>
      </c>
      <c r="G2495" t="s">
        <v>2029</v>
      </c>
      <c r="H2495" s="191"/>
      <c r="J2495">
        <v>393828.66</v>
      </c>
      <c r="K2495"/>
      <c r="M2495" s="191">
        <f t="shared" si="111"/>
        <v>3.9382865999999996E-2</v>
      </c>
      <c r="N2495" t="str">
        <f t="shared" si="112"/>
        <v>0</v>
      </c>
    </row>
    <row r="2496" spans="1:14">
      <c r="A2496" s="55" t="str">
        <f t="shared" si="110"/>
        <v>Y0BK0</v>
      </c>
      <c r="B2496" s="55">
        <v>0</v>
      </c>
      <c r="C2496" t="s">
        <v>2965</v>
      </c>
      <c r="D2496" t="s">
        <v>2965</v>
      </c>
      <c r="E2496" s="42">
        <v>44834</v>
      </c>
      <c r="F2496">
        <v>111183</v>
      </c>
      <c r="G2496" t="s">
        <v>2030</v>
      </c>
      <c r="H2496" s="191"/>
      <c r="J2496">
        <v>131705.25</v>
      </c>
      <c r="K2496"/>
      <c r="M2496" s="191">
        <f t="shared" si="111"/>
        <v>1.3170525000000001E-2</v>
      </c>
      <c r="N2496" t="str">
        <f t="shared" si="112"/>
        <v>0</v>
      </c>
    </row>
    <row r="2497" spans="1:14">
      <c r="A2497" s="55" t="str">
        <f t="shared" ref="A2497:A2560" si="113">C2497&amp;B2497</f>
        <v>Y0BK0</v>
      </c>
      <c r="B2497" s="55">
        <v>0</v>
      </c>
      <c r="C2497" t="s">
        <v>2965</v>
      </c>
      <c r="D2497" t="s">
        <v>2965</v>
      </c>
      <c r="E2497" s="42">
        <v>44834</v>
      </c>
      <c r="F2497">
        <v>111184</v>
      </c>
      <c r="G2497" t="s">
        <v>2031</v>
      </c>
      <c r="H2497" s="191"/>
      <c r="J2497">
        <v>846222.02</v>
      </c>
      <c r="K2497"/>
      <c r="M2497" s="191">
        <f t="shared" si="111"/>
        <v>8.4622202000000007E-2</v>
      </c>
      <c r="N2497" t="str">
        <f t="shared" si="112"/>
        <v>0</v>
      </c>
    </row>
    <row r="2498" spans="1:14">
      <c r="A2498" s="55" t="str">
        <f t="shared" si="113"/>
        <v>Y0BK0</v>
      </c>
      <c r="B2498" s="55">
        <v>0</v>
      </c>
      <c r="C2498" t="s">
        <v>2965</v>
      </c>
      <c r="D2498" t="s">
        <v>2965</v>
      </c>
      <c r="E2498" s="42">
        <v>44834</v>
      </c>
      <c r="F2498">
        <v>111220</v>
      </c>
      <c r="G2498" t="s">
        <v>2655</v>
      </c>
      <c r="H2498" s="191"/>
      <c r="J2498">
        <v>8202422.9100000001</v>
      </c>
      <c r="K2498"/>
      <c r="M2498" s="191">
        <f t="shared" si="111"/>
        <v>0.82024229100000001</v>
      </c>
      <c r="N2498" t="str">
        <f t="shared" si="112"/>
        <v>0</v>
      </c>
    </row>
    <row r="2499" spans="1:14">
      <c r="A2499" s="55" t="str">
        <f t="shared" si="113"/>
        <v>Y0BK0</v>
      </c>
      <c r="B2499" s="55">
        <v>0</v>
      </c>
      <c r="C2499" t="s">
        <v>2965</v>
      </c>
      <c r="D2499" t="s">
        <v>2965</v>
      </c>
      <c r="E2499" s="42">
        <v>44834</v>
      </c>
      <c r="F2499">
        <v>111221</v>
      </c>
      <c r="G2499" t="s">
        <v>2656</v>
      </c>
      <c r="H2499" s="191"/>
      <c r="J2499">
        <v>-8202422.9100000001</v>
      </c>
      <c r="K2499"/>
      <c r="M2499" s="191">
        <f t="shared" si="111"/>
        <v>-0.82024229100000001</v>
      </c>
      <c r="N2499" t="str">
        <f t="shared" si="112"/>
        <v>0</v>
      </c>
    </row>
    <row r="2500" spans="1:14">
      <c r="A2500" s="55" t="str">
        <f t="shared" si="113"/>
        <v>Y0BK0</v>
      </c>
      <c r="B2500" s="55">
        <v>0</v>
      </c>
      <c r="C2500" t="s">
        <v>2965</v>
      </c>
      <c r="D2500" t="s">
        <v>2965</v>
      </c>
      <c r="E2500" s="42">
        <v>44834</v>
      </c>
      <c r="F2500">
        <v>121116</v>
      </c>
      <c r="G2500" t="s">
        <v>2033</v>
      </c>
      <c r="H2500" s="191"/>
      <c r="J2500">
        <v>4607725.26</v>
      </c>
      <c r="K2500"/>
      <c r="M2500" s="191">
        <f t="shared" si="111"/>
        <v>0.46077252599999996</v>
      </c>
      <c r="N2500" t="str">
        <f t="shared" si="112"/>
        <v>0</v>
      </c>
    </row>
    <row r="2501" spans="1:14">
      <c r="A2501" s="55" t="str">
        <f t="shared" si="113"/>
        <v>Y0BK0</v>
      </c>
      <c r="B2501" s="55">
        <v>0</v>
      </c>
      <c r="C2501" t="s">
        <v>2965</v>
      </c>
      <c r="D2501" t="s">
        <v>2965</v>
      </c>
      <c r="E2501" s="42">
        <v>44834</v>
      </c>
      <c r="F2501">
        <v>121117</v>
      </c>
      <c r="G2501" t="s">
        <v>2034</v>
      </c>
      <c r="H2501" s="191"/>
      <c r="J2501">
        <v>1131780.82</v>
      </c>
      <c r="K2501"/>
      <c r="M2501" s="191">
        <f t="shared" si="111"/>
        <v>0.11317808200000001</v>
      </c>
      <c r="N2501" t="str">
        <f t="shared" si="112"/>
        <v>0</v>
      </c>
    </row>
    <row r="2502" spans="1:14">
      <c r="A2502" s="55" t="str">
        <f t="shared" si="113"/>
        <v>Y0BK0</v>
      </c>
      <c r="B2502" s="55">
        <v>0</v>
      </c>
      <c r="C2502" t="s">
        <v>2965</v>
      </c>
      <c r="D2502" t="s">
        <v>2965</v>
      </c>
      <c r="E2502" s="42">
        <v>44834</v>
      </c>
      <c r="F2502">
        <v>141280</v>
      </c>
      <c r="G2502" t="s">
        <v>2036</v>
      </c>
      <c r="H2502" s="191"/>
      <c r="J2502">
        <v>306687.71000000002</v>
      </c>
      <c r="K2502"/>
      <c r="M2502" s="191">
        <f t="shared" si="111"/>
        <v>3.0668771000000001E-2</v>
      </c>
      <c r="N2502" t="str">
        <f t="shared" si="112"/>
        <v>0</v>
      </c>
    </row>
    <row r="2503" spans="1:14">
      <c r="A2503" s="55" t="str">
        <f t="shared" si="113"/>
        <v>Y0BK0</v>
      </c>
      <c r="B2503" s="55">
        <v>0</v>
      </c>
      <c r="C2503" t="s">
        <v>2965</v>
      </c>
      <c r="D2503" t="s">
        <v>2965</v>
      </c>
      <c r="E2503" s="42">
        <v>44834</v>
      </c>
      <c r="F2503">
        <v>141379</v>
      </c>
      <c r="G2503" t="s">
        <v>2961</v>
      </c>
      <c r="H2503" s="191"/>
      <c r="J2503">
        <v>0</v>
      </c>
      <c r="K2503"/>
      <c r="M2503" s="191">
        <f t="shared" si="111"/>
        <v>0</v>
      </c>
      <c r="N2503" t="str">
        <f t="shared" si="112"/>
        <v>0</v>
      </c>
    </row>
    <row r="2504" spans="1:14">
      <c r="A2504" s="55" t="str">
        <f t="shared" si="113"/>
        <v>Y0BK0</v>
      </c>
      <c r="B2504" s="55">
        <v>0</v>
      </c>
      <c r="C2504" t="s">
        <v>2965</v>
      </c>
      <c r="D2504" t="s">
        <v>2965</v>
      </c>
      <c r="E2504" s="42">
        <v>44834</v>
      </c>
      <c r="F2504">
        <v>141382</v>
      </c>
      <c r="G2504" t="s">
        <v>2052</v>
      </c>
      <c r="H2504" s="191"/>
      <c r="J2504">
        <v>0</v>
      </c>
      <c r="K2504"/>
      <c r="M2504" s="191">
        <f t="shared" si="111"/>
        <v>0</v>
      </c>
      <c r="N2504" t="str">
        <f t="shared" si="112"/>
        <v>0</v>
      </c>
    </row>
    <row r="2505" spans="1:14">
      <c r="A2505" s="55" t="str">
        <f t="shared" si="113"/>
        <v>Y0BK0</v>
      </c>
      <c r="B2505" s="55">
        <v>0</v>
      </c>
      <c r="C2505" t="s">
        <v>2965</v>
      </c>
      <c r="D2505" t="s">
        <v>2965</v>
      </c>
      <c r="E2505" s="42">
        <v>44834</v>
      </c>
      <c r="F2505">
        <v>141398</v>
      </c>
      <c r="G2505" t="s">
        <v>2911</v>
      </c>
      <c r="H2505" s="191"/>
      <c r="J2505">
        <v>4979.54</v>
      </c>
      <c r="K2505"/>
      <c r="M2505" s="191">
        <f t="shared" si="111"/>
        <v>4.97954E-4</v>
      </c>
      <c r="N2505" t="str">
        <f t="shared" si="112"/>
        <v>0</v>
      </c>
    </row>
    <row r="2506" spans="1:14">
      <c r="A2506" s="55" t="str">
        <f t="shared" si="113"/>
        <v>Y0BK0</v>
      </c>
      <c r="B2506" s="55">
        <v>0</v>
      </c>
      <c r="C2506" t="s">
        <v>2965</v>
      </c>
      <c r="D2506" t="s">
        <v>2965</v>
      </c>
      <c r="E2506" s="42">
        <v>44834</v>
      </c>
      <c r="F2506">
        <v>141724</v>
      </c>
      <c r="G2506" t="s">
        <v>2076</v>
      </c>
      <c r="H2506" s="191"/>
      <c r="J2506">
        <v>0</v>
      </c>
      <c r="K2506"/>
      <c r="M2506" s="191">
        <f t="shared" si="111"/>
        <v>0</v>
      </c>
      <c r="N2506" t="str">
        <f t="shared" si="112"/>
        <v>0</v>
      </c>
    </row>
    <row r="2507" spans="1:14">
      <c r="A2507" s="55" t="str">
        <f t="shared" si="113"/>
        <v>Y0BK0</v>
      </c>
      <c r="B2507" s="55">
        <v>0</v>
      </c>
      <c r="C2507" t="s">
        <v>2965</v>
      </c>
      <c r="D2507" t="s">
        <v>2965</v>
      </c>
      <c r="E2507" s="42">
        <v>44834</v>
      </c>
      <c r="F2507">
        <v>141744</v>
      </c>
      <c r="G2507" t="s">
        <v>2087</v>
      </c>
      <c r="H2507" s="191"/>
      <c r="J2507">
        <v>0</v>
      </c>
      <c r="K2507"/>
      <c r="M2507" s="191">
        <f t="shared" si="111"/>
        <v>0</v>
      </c>
      <c r="N2507" t="str">
        <f t="shared" si="112"/>
        <v>0</v>
      </c>
    </row>
    <row r="2508" spans="1:14">
      <c r="A2508" s="55" t="str">
        <f t="shared" si="113"/>
        <v>Y0BK0</v>
      </c>
      <c r="B2508" s="55">
        <v>0</v>
      </c>
      <c r="C2508" t="s">
        <v>2965</v>
      </c>
      <c r="D2508" t="s">
        <v>2965</v>
      </c>
      <c r="E2508" s="42">
        <v>44834</v>
      </c>
      <c r="F2508">
        <v>141789</v>
      </c>
      <c r="G2508" t="s">
        <v>2122</v>
      </c>
      <c r="H2508" s="191"/>
      <c r="J2508">
        <v>0</v>
      </c>
      <c r="K2508"/>
      <c r="M2508" s="191">
        <f t="shared" si="111"/>
        <v>0</v>
      </c>
      <c r="N2508" t="str">
        <f t="shared" si="112"/>
        <v>0</v>
      </c>
    </row>
    <row r="2509" spans="1:14">
      <c r="A2509" s="55" t="str">
        <f t="shared" si="113"/>
        <v>Y0BK0</v>
      </c>
      <c r="B2509" s="55">
        <v>0</v>
      </c>
      <c r="C2509" t="s">
        <v>2965</v>
      </c>
      <c r="D2509" t="s">
        <v>2965</v>
      </c>
      <c r="E2509" s="42">
        <v>44834</v>
      </c>
      <c r="F2509">
        <v>142036</v>
      </c>
      <c r="G2509" t="s">
        <v>2127</v>
      </c>
      <c r="H2509" s="191"/>
      <c r="J2509">
        <v>10000</v>
      </c>
      <c r="K2509"/>
      <c r="M2509" s="191">
        <f t="shared" si="111"/>
        <v>1E-3</v>
      </c>
      <c r="N2509" t="str">
        <f t="shared" si="112"/>
        <v>0</v>
      </c>
    </row>
    <row r="2510" spans="1:14">
      <c r="A2510" s="55" t="str">
        <f t="shared" si="113"/>
        <v>Y0BK0</v>
      </c>
      <c r="B2510" s="55">
        <v>0</v>
      </c>
      <c r="C2510" t="s">
        <v>2965</v>
      </c>
      <c r="D2510" t="s">
        <v>2965</v>
      </c>
      <c r="E2510" s="42">
        <v>44834</v>
      </c>
      <c r="F2510">
        <v>142075</v>
      </c>
      <c r="G2510" t="s">
        <v>2545</v>
      </c>
      <c r="H2510" s="191"/>
      <c r="J2510">
        <v>13113407.130000001</v>
      </c>
      <c r="K2510"/>
      <c r="M2510" s="191">
        <f t="shared" si="111"/>
        <v>1.3113407130000001</v>
      </c>
      <c r="N2510" t="str">
        <f t="shared" si="112"/>
        <v>0</v>
      </c>
    </row>
    <row r="2511" spans="1:14">
      <c r="A2511" s="55" t="e">
        <f t="shared" si="113"/>
        <v>#N/A</v>
      </c>
      <c r="B2511" s="55" t="e">
        <v>#N/A</v>
      </c>
      <c r="C2511" t="s">
        <v>2965</v>
      </c>
      <c r="D2511" t="s">
        <v>2965</v>
      </c>
      <c r="E2511" s="42">
        <v>44834</v>
      </c>
      <c r="F2511">
        <v>142077</v>
      </c>
      <c r="G2511" t="s">
        <v>2913</v>
      </c>
      <c r="H2511" s="191"/>
      <c r="J2511">
        <v>164282.20000000001</v>
      </c>
      <c r="K2511"/>
      <c r="M2511" s="191">
        <f t="shared" si="111"/>
        <v>1.642822E-2</v>
      </c>
      <c r="N2511" t="e">
        <f t="shared" si="112"/>
        <v>#N/A</v>
      </c>
    </row>
    <row r="2512" spans="1:14">
      <c r="A2512" s="55" t="str">
        <f t="shared" si="113"/>
        <v>Y0BK0</v>
      </c>
      <c r="B2512" s="55">
        <v>0</v>
      </c>
      <c r="C2512" t="s">
        <v>2965</v>
      </c>
      <c r="D2512" t="s">
        <v>2965</v>
      </c>
      <c r="E2512" s="42">
        <v>44834</v>
      </c>
      <c r="F2512">
        <v>160118</v>
      </c>
      <c r="G2512" t="s">
        <v>2152</v>
      </c>
      <c r="H2512" s="191"/>
      <c r="J2512">
        <v>0</v>
      </c>
      <c r="K2512"/>
      <c r="M2512" s="191">
        <f t="shared" si="111"/>
        <v>0</v>
      </c>
      <c r="N2512" t="str">
        <f t="shared" si="112"/>
        <v>0</v>
      </c>
    </row>
    <row r="2513" spans="1:14">
      <c r="A2513" s="55" t="str">
        <f t="shared" si="113"/>
        <v>Y0BK0</v>
      </c>
      <c r="B2513" s="55">
        <v>0</v>
      </c>
      <c r="C2513" t="s">
        <v>2965</v>
      </c>
      <c r="D2513" t="s">
        <v>2965</v>
      </c>
      <c r="E2513" s="42">
        <v>44834</v>
      </c>
      <c r="F2513">
        <v>160202</v>
      </c>
      <c r="G2513" t="s">
        <v>2158</v>
      </c>
      <c r="H2513" s="191"/>
      <c r="J2513">
        <v>0</v>
      </c>
      <c r="K2513"/>
      <c r="M2513" s="191">
        <f t="shared" si="111"/>
        <v>0</v>
      </c>
      <c r="N2513" t="str">
        <f t="shared" si="112"/>
        <v>0</v>
      </c>
    </row>
    <row r="2514" spans="1:14">
      <c r="A2514" s="55" t="str">
        <f t="shared" si="113"/>
        <v>Y0BK0</v>
      </c>
      <c r="B2514" s="55">
        <v>0</v>
      </c>
      <c r="C2514" t="s">
        <v>2965</v>
      </c>
      <c r="D2514" t="s">
        <v>2965</v>
      </c>
      <c r="E2514" s="42">
        <v>44834</v>
      </c>
      <c r="F2514">
        <v>160206</v>
      </c>
      <c r="G2514" t="s">
        <v>2159</v>
      </c>
      <c r="H2514" s="191"/>
      <c r="J2514">
        <v>-4485.8500000000004</v>
      </c>
      <c r="K2514"/>
      <c r="M2514" s="191">
        <f t="shared" si="111"/>
        <v>-4.4858500000000004E-4</v>
      </c>
      <c r="N2514" t="str">
        <f t="shared" si="112"/>
        <v>0</v>
      </c>
    </row>
    <row r="2515" spans="1:14">
      <c r="A2515" s="55" t="str">
        <f t="shared" si="113"/>
        <v>Y0BK0</v>
      </c>
      <c r="B2515" s="55">
        <v>0</v>
      </c>
      <c r="C2515" t="s">
        <v>2965</v>
      </c>
      <c r="D2515" t="s">
        <v>2965</v>
      </c>
      <c r="E2515" s="42">
        <v>44834</v>
      </c>
      <c r="F2515">
        <v>160207</v>
      </c>
      <c r="G2515" t="s">
        <v>2160</v>
      </c>
      <c r="H2515" s="191"/>
      <c r="J2515">
        <v>0</v>
      </c>
      <c r="K2515"/>
      <c r="M2515" s="191">
        <f t="shared" si="111"/>
        <v>0</v>
      </c>
      <c r="N2515" t="str">
        <f t="shared" si="112"/>
        <v>0</v>
      </c>
    </row>
    <row r="2516" spans="1:14">
      <c r="A2516" s="55" t="str">
        <f t="shared" si="113"/>
        <v>Y0BK0</v>
      </c>
      <c r="B2516" s="55">
        <v>0</v>
      </c>
      <c r="C2516" t="s">
        <v>2965</v>
      </c>
      <c r="D2516" t="s">
        <v>2965</v>
      </c>
      <c r="E2516" s="42">
        <v>44834</v>
      </c>
      <c r="F2516">
        <v>170101</v>
      </c>
      <c r="G2516" t="s">
        <v>2163</v>
      </c>
      <c r="H2516" s="191"/>
      <c r="J2516">
        <v>15592740.33</v>
      </c>
      <c r="K2516"/>
      <c r="M2516" s="191">
        <f t="shared" si="111"/>
        <v>1.5592740330000001</v>
      </c>
      <c r="N2516" t="str">
        <f t="shared" si="112"/>
        <v>0</v>
      </c>
    </row>
    <row r="2517" spans="1:14">
      <c r="A2517" s="55" t="str">
        <f t="shared" si="113"/>
        <v>Y0BK0</v>
      </c>
      <c r="B2517" s="55">
        <v>0</v>
      </c>
      <c r="C2517" t="s">
        <v>2965</v>
      </c>
      <c r="D2517" t="s">
        <v>2965</v>
      </c>
      <c r="E2517" s="42">
        <v>44834</v>
      </c>
      <c r="F2517">
        <v>170125</v>
      </c>
      <c r="G2517" t="s">
        <v>2168</v>
      </c>
      <c r="H2517" s="191"/>
      <c r="J2517">
        <v>-539851.80000000005</v>
      </c>
      <c r="K2517"/>
      <c r="M2517" s="191">
        <f t="shared" si="111"/>
        <v>-5.3985180000000008E-2</v>
      </c>
      <c r="N2517" t="str">
        <f t="shared" si="112"/>
        <v>0</v>
      </c>
    </row>
    <row r="2518" spans="1:14">
      <c r="A2518" s="55" t="str">
        <f t="shared" si="113"/>
        <v>Y0BK0</v>
      </c>
      <c r="B2518" s="55">
        <v>0</v>
      </c>
      <c r="C2518" t="s">
        <v>2965</v>
      </c>
      <c r="D2518" t="s">
        <v>2965</v>
      </c>
      <c r="E2518" s="42">
        <v>44834</v>
      </c>
      <c r="F2518">
        <v>170129</v>
      </c>
      <c r="G2518" t="s">
        <v>2170</v>
      </c>
      <c r="H2518" s="191"/>
      <c r="J2518">
        <v>-3572334.91</v>
      </c>
      <c r="K2518"/>
      <c r="M2518" s="191">
        <f t="shared" si="111"/>
        <v>-0.35723349100000001</v>
      </c>
      <c r="N2518" t="str">
        <f t="shared" si="112"/>
        <v>0</v>
      </c>
    </row>
    <row r="2519" spans="1:14">
      <c r="A2519" s="55" t="str">
        <f t="shared" si="113"/>
        <v>Y0BK0</v>
      </c>
      <c r="B2519" s="55">
        <v>0</v>
      </c>
      <c r="C2519" t="s">
        <v>2965</v>
      </c>
      <c r="D2519" t="s">
        <v>2965</v>
      </c>
      <c r="E2519" s="42">
        <v>44834</v>
      </c>
      <c r="F2519">
        <v>201272</v>
      </c>
      <c r="G2519" t="s">
        <v>2205</v>
      </c>
      <c r="H2519" s="191"/>
      <c r="J2519">
        <v>8224329.1500000004</v>
      </c>
      <c r="K2519"/>
      <c r="M2519" s="191">
        <f t="shared" si="111"/>
        <v>0.82243291500000004</v>
      </c>
      <c r="N2519" t="str">
        <f t="shared" si="112"/>
        <v>0</v>
      </c>
    </row>
    <row r="2520" spans="1:14">
      <c r="A2520" s="55" t="str">
        <f t="shared" si="113"/>
        <v>Y0BK1.2</v>
      </c>
      <c r="B2520" s="55">
        <v>1.2</v>
      </c>
      <c r="C2520" t="s">
        <v>2965</v>
      </c>
      <c r="D2520" t="s">
        <v>2965</v>
      </c>
      <c r="E2520" s="42">
        <v>44834</v>
      </c>
      <c r="F2520">
        <v>201273</v>
      </c>
      <c r="G2520" t="s">
        <v>2206</v>
      </c>
      <c r="H2520" s="191"/>
      <c r="J2520">
        <v>-40188562.020000003</v>
      </c>
      <c r="K2520"/>
      <c r="M2520" s="191">
        <f t="shared" si="111"/>
        <v>-4.0188562020000003</v>
      </c>
      <c r="N2520" t="str">
        <f t="shared" si="112"/>
        <v>1</v>
      </c>
    </row>
    <row r="2521" spans="1:14">
      <c r="A2521" s="55" t="str">
        <f t="shared" si="113"/>
        <v>Y0BK0</v>
      </c>
      <c r="B2521" s="55">
        <v>0</v>
      </c>
      <c r="C2521" t="s">
        <v>2965</v>
      </c>
      <c r="D2521" t="s">
        <v>2965</v>
      </c>
      <c r="E2521" s="42">
        <v>44834</v>
      </c>
      <c r="F2521">
        <v>201274</v>
      </c>
      <c r="G2521" t="s">
        <v>2207</v>
      </c>
      <c r="H2521" s="191"/>
      <c r="J2521">
        <v>3892523.51</v>
      </c>
      <c r="K2521"/>
      <c r="M2521" s="191">
        <f t="shared" si="111"/>
        <v>0.389252351</v>
      </c>
      <c r="N2521" t="str">
        <f t="shared" si="112"/>
        <v>0</v>
      </c>
    </row>
    <row r="2522" spans="1:14">
      <c r="A2522" s="55" t="str">
        <f t="shared" si="113"/>
        <v>Y0BK1.2</v>
      </c>
      <c r="B2522" s="55">
        <v>1.2</v>
      </c>
      <c r="C2522" t="s">
        <v>2965</v>
      </c>
      <c r="D2522" t="s">
        <v>2965</v>
      </c>
      <c r="E2522" s="42">
        <v>44834</v>
      </c>
      <c r="F2522">
        <v>201275</v>
      </c>
      <c r="G2522" t="s">
        <v>2208</v>
      </c>
      <c r="H2522" s="191"/>
      <c r="J2522">
        <v>-59137371.07</v>
      </c>
      <c r="K2522"/>
      <c r="M2522" s="191">
        <f t="shared" si="111"/>
        <v>-5.9137371070000002</v>
      </c>
      <c r="N2522" t="str">
        <f t="shared" si="112"/>
        <v>1</v>
      </c>
    </row>
    <row r="2523" spans="1:14">
      <c r="A2523" s="55" t="str">
        <f t="shared" si="113"/>
        <v>Y0BK0</v>
      </c>
      <c r="B2523" s="55">
        <v>0</v>
      </c>
      <c r="C2523" t="s">
        <v>2965</v>
      </c>
      <c r="D2523" t="s">
        <v>2965</v>
      </c>
      <c r="E2523" s="42">
        <v>44834</v>
      </c>
      <c r="F2523">
        <v>201276</v>
      </c>
      <c r="G2523" t="s">
        <v>2209</v>
      </c>
      <c r="H2523" s="191"/>
      <c r="J2523">
        <v>3528166.71</v>
      </c>
      <c r="K2523"/>
      <c r="M2523" s="191">
        <f t="shared" si="111"/>
        <v>0.35281667099999997</v>
      </c>
      <c r="N2523" t="str">
        <f t="shared" si="112"/>
        <v>0</v>
      </c>
    </row>
    <row r="2524" spans="1:14">
      <c r="A2524" s="55" t="str">
        <f t="shared" si="113"/>
        <v>Y0BK1.2</v>
      </c>
      <c r="B2524" s="55">
        <v>1.2</v>
      </c>
      <c r="C2524" t="s">
        <v>2965</v>
      </c>
      <c r="D2524" t="s">
        <v>2965</v>
      </c>
      <c r="E2524" s="42">
        <v>44834</v>
      </c>
      <c r="F2524">
        <v>201277</v>
      </c>
      <c r="G2524" t="s">
        <v>2210</v>
      </c>
      <c r="H2524" s="191"/>
      <c r="J2524">
        <v>-46882114.340000004</v>
      </c>
      <c r="K2524"/>
      <c r="M2524" s="191">
        <f t="shared" si="111"/>
        <v>-4.6882114340000003</v>
      </c>
      <c r="N2524" t="str">
        <f t="shared" si="112"/>
        <v>1</v>
      </c>
    </row>
    <row r="2525" spans="1:14">
      <c r="A2525" s="55" t="str">
        <f t="shared" si="113"/>
        <v>Y0BK0</v>
      </c>
      <c r="B2525" s="55">
        <v>0</v>
      </c>
      <c r="C2525" t="s">
        <v>2965</v>
      </c>
      <c r="D2525" t="s">
        <v>2965</v>
      </c>
      <c r="E2525" s="42">
        <v>44834</v>
      </c>
      <c r="F2525">
        <v>201351</v>
      </c>
      <c r="G2525" t="s">
        <v>2225</v>
      </c>
      <c r="H2525" s="191"/>
      <c r="J2525">
        <v>-1984857.4</v>
      </c>
      <c r="K2525"/>
      <c r="M2525" s="191">
        <f t="shared" si="111"/>
        <v>-0.19848573999999999</v>
      </c>
      <c r="N2525" t="str">
        <f t="shared" si="112"/>
        <v>0</v>
      </c>
    </row>
    <row r="2526" spans="1:14">
      <c r="A2526" s="55" t="str">
        <f t="shared" si="113"/>
        <v>Y0BK0</v>
      </c>
      <c r="B2526" s="55">
        <v>0</v>
      </c>
      <c r="C2526" t="s">
        <v>2965</v>
      </c>
      <c r="D2526" t="s">
        <v>2965</v>
      </c>
      <c r="E2526" s="42">
        <v>44834</v>
      </c>
      <c r="F2526">
        <v>201352</v>
      </c>
      <c r="G2526" t="s">
        <v>2226</v>
      </c>
      <c r="H2526" s="191"/>
      <c r="J2526">
        <v>-73119.97</v>
      </c>
      <c r="K2526"/>
      <c r="M2526" s="191">
        <f t="shared" si="111"/>
        <v>-7.3119969999999998E-3</v>
      </c>
      <c r="N2526" t="str">
        <f t="shared" si="112"/>
        <v>0</v>
      </c>
    </row>
    <row r="2527" spans="1:14">
      <c r="A2527" s="55" t="str">
        <f t="shared" si="113"/>
        <v>Y0BK0</v>
      </c>
      <c r="B2527" s="55">
        <v>0</v>
      </c>
      <c r="C2527" t="s">
        <v>2965</v>
      </c>
      <c r="D2527" t="s">
        <v>2965</v>
      </c>
      <c r="E2527" s="42">
        <v>44834</v>
      </c>
      <c r="F2527">
        <v>201353</v>
      </c>
      <c r="G2527" t="s">
        <v>2227</v>
      </c>
      <c r="H2527" s="191"/>
      <c r="J2527">
        <v>-30350.45</v>
      </c>
      <c r="K2527"/>
      <c r="M2527" s="191">
        <f t="shared" si="111"/>
        <v>-3.0350450000000001E-3</v>
      </c>
      <c r="N2527" t="str">
        <f t="shared" si="112"/>
        <v>0</v>
      </c>
    </row>
    <row r="2528" spans="1:14">
      <c r="A2528" s="55" t="str">
        <f t="shared" si="113"/>
        <v>Y0BK1.2</v>
      </c>
      <c r="B2528" s="55">
        <v>1.2</v>
      </c>
      <c r="C2528" t="s">
        <v>2965</v>
      </c>
      <c r="D2528" t="s">
        <v>2965</v>
      </c>
      <c r="E2528" s="42">
        <v>44834</v>
      </c>
      <c r="F2528">
        <v>201366</v>
      </c>
      <c r="G2528" t="s">
        <v>2233</v>
      </c>
      <c r="H2528" s="191"/>
      <c r="J2528">
        <v>-8728969.9199999999</v>
      </c>
      <c r="K2528"/>
      <c r="M2528" s="191">
        <f t="shared" si="111"/>
        <v>-0.87289699200000004</v>
      </c>
      <c r="N2528" t="str">
        <f t="shared" si="112"/>
        <v>1</v>
      </c>
    </row>
    <row r="2529" spans="1:14">
      <c r="A2529" s="55" t="str">
        <f t="shared" si="113"/>
        <v>Y0BK1.2</v>
      </c>
      <c r="B2529" s="55">
        <v>1.2</v>
      </c>
      <c r="C2529" t="s">
        <v>2965</v>
      </c>
      <c r="D2529" t="s">
        <v>2965</v>
      </c>
      <c r="E2529" s="42">
        <v>44834</v>
      </c>
      <c r="F2529">
        <v>201367</v>
      </c>
      <c r="G2529" t="s">
        <v>2234</v>
      </c>
      <c r="H2529" s="191"/>
      <c r="J2529">
        <v>-1174323.78</v>
      </c>
      <c r="K2529"/>
      <c r="M2529" s="191">
        <f t="shared" si="111"/>
        <v>-0.117432378</v>
      </c>
      <c r="N2529" t="str">
        <f t="shared" si="112"/>
        <v>1</v>
      </c>
    </row>
    <row r="2530" spans="1:14">
      <c r="A2530" s="55" t="str">
        <f t="shared" si="113"/>
        <v>Y0BK1.2</v>
      </c>
      <c r="B2530" s="55">
        <v>1.2</v>
      </c>
      <c r="C2530" t="s">
        <v>2965</v>
      </c>
      <c r="D2530" t="s">
        <v>2965</v>
      </c>
      <c r="E2530" s="42">
        <v>44834</v>
      </c>
      <c r="F2530">
        <v>201368</v>
      </c>
      <c r="G2530" t="s">
        <v>2235</v>
      </c>
      <c r="H2530" s="191"/>
      <c r="J2530">
        <v>-487785.15</v>
      </c>
      <c r="K2530"/>
      <c r="M2530" s="191">
        <f t="shared" si="111"/>
        <v>-4.8778515000000001E-2</v>
      </c>
      <c r="N2530" t="str">
        <f t="shared" si="112"/>
        <v>1</v>
      </c>
    </row>
    <row r="2531" spans="1:14">
      <c r="A2531" s="55" t="str">
        <f t="shared" si="113"/>
        <v>Y0BK0</v>
      </c>
      <c r="B2531" s="55">
        <v>0</v>
      </c>
      <c r="C2531" t="s">
        <v>2965</v>
      </c>
      <c r="D2531" t="s">
        <v>2965</v>
      </c>
      <c r="E2531" s="42">
        <v>44834</v>
      </c>
      <c r="F2531">
        <v>210103</v>
      </c>
      <c r="G2531" t="s">
        <v>2240</v>
      </c>
      <c r="H2531" s="191"/>
      <c r="J2531">
        <v>-205.79</v>
      </c>
      <c r="K2531"/>
      <c r="M2531" s="191">
        <f t="shared" si="111"/>
        <v>-2.0579000000000001E-5</v>
      </c>
      <c r="N2531" t="str">
        <f t="shared" si="112"/>
        <v>0</v>
      </c>
    </row>
    <row r="2532" spans="1:14">
      <c r="A2532" s="55" t="str">
        <f t="shared" si="113"/>
        <v>Y0BK0</v>
      </c>
      <c r="B2532" s="55">
        <v>0</v>
      </c>
      <c r="C2532" t="s">
        <v>2965</v>
      </c>
      <c r="D2532" t="s">
        <v>2965</v>
      </c>
      <c r="E2532" s="42">
        <v>44834</v>
      </c>
      <c r="F2532">
        <v>210106</v>
      </c>
      <c r="G2532" t="s">
        <v>2241</v>
      </c>
      <c r="H2532" s="191"/>
      <c r="J2532">
        <v>0</v>
      </c>
      <c r="K2532"/>
      <c r="M2532" s="191">
        <f t="shared" si="111"/>
        <v>0</v>
      </c>
      <c r="N2532" t="str">
        <f t="shared" si="112"/>
        <v>0</v>
      </c>
    </row>
    <row r="2533" spans="1:14">
      <c r="A2533" s="55" t="str">
        <f t="shared" si="113"/>
        <v>Y0BK0</v>
      </c>
      <c r="B2533" s="55">
        <v>0</v>
      </c>
      <c r="C2533" t="s">
        <v>2965</v>
      </c>
      <c r="D2533" t="s">
        <v>2965</v>
      </c>
      <c r="E2533" s="42">
        <v>44834</v>
      </c>
      <c r="F2533">
        <v>210117</v>
      </c>
      <c r="G2533" t="s">
        <v>2242</v>
      </c>
      <c r="H2533" s="191"/>
      <c r="J2533">
        <v>-99867.79</v>
      </c>
      <c r="K2533"/>
      <c r="M2533" s="191">
        <f t="shared" si="111"/>
        <v>-9.9867789999999994E-3</v>
      </c>
      <c r="N2533" t="str">
        <f t="shared" si="112"/>
        <v>0</v>
      </c>
    </row>
    <row r="2534" spans="1:14">
      <c r="A2534" s="55" t="str">
        <f t="shared" si="113"/>
        <v>Y0BK0</v>
      </c>
      <c r="B2534" s="55">
        <v>0</v>
      </c>
      <c r="C2534" t="s">
        <v>2965</v>
      </c>
      <c r="D2534" t="s">
        <v>2965</v>
      </c>
      <c r="E2534" s="42">
        <v>44834</v>
      </c>
      <c r="F2534">
        <v>210132</v>
      </c>
      <c r="G2534" t="s">
        <v>2244</v>
      </c>
      <c r="H2534" s="191"/>
      <c r="J2534">
        <v>-35.4</v>
      </c>
      <c r="K2534"/>
      <c r="M2534" s="191">
        <f t="shared" si="111"/>
        <v>-3.54E-6</v>
      </c>
      <c r="N2534" t="str">
        <f t="shared" si="112"/>
        <v>0</v>
      </c>
    </row>
    <row r="2535" spans="1:14">
      <c r="A2535" s="55" t="str">
        <f t="shared" si="113"/>
        <v>Y0BK0</v>
      </c>
      <c r="B2535" s="55">
        <v>0</v>
      </c>
      <c r="C2535" t="s">
        <v>2965</v>
      </c>
      <c r="D2535" t="s">
        <v>2965</v>
      </c>
      <c r="E2535" s="42">
        <v>44834</v>
      </c>
      <c r="F2535">
        <v>210138</v>
      </c>
      <c r="G2535" t="s">
        <v>2791</v>
      </c>
      <c r="H2535" s="191"/>
      <c r="J2535">
        <v>33.49</v>
      </c>
      <c r="K2535"/>
      <c r="M2535" s="191">
        <f t="shared" si="111"/>
        <v>3.349E-6</v>
      </c>
      <c r="N2535" t="str">
        <f t="shared" si="112"/>
        <v>0</v>
      </c>
    </row>
    <row r="2536" spans="1:14">
      <c r="A2536" s="55" t="str">
        <f t="shared" si="113"/>
        <v>Y0BK0</v>
      </c>
      <c r="B2536" s="55">
        <v>0</v>
      </c>
      <c r="C2536" t="s">
        <v>2965</v>
      </c>
      <c r="D2536" t="s">
        <v>2965</v>
      </c>
      <c r="E2536" s="42">
        <v>44834</v>
      </c>
      <c r="F2536">
        <v>210140</v>
      </c>
      <c r="G2536" t="s">
        <v>2245</v>
      </c>
      <c r="H2536" s="191"/>
      <c r="J2536">
        <v>-1222.52</v>
      </c>
      <c r="K2536"/>
      <c r="M2536" s="191">
        <f t="shared" si="111"/>
        <v>-1.2225199999999999E-4</v>
      </c>
      <c r="N2536" t="str">
        <f t="shared" si="112"/>
        <v>0</v>
      </c>
    </row>
    <row r="2537" spans="1:14">
      <c r="A2537" s="55" t="str">
        <f t="shared" si="113"/>
        <v>Y0BK0</v>
      </c>
      <c r="B2537" s="55">
        <v>0</v>
      </c>
      <c r="C2537" t="s">
        <v>2965</v>
      </c>
      <c r="D2537" t="s">
        <v>2965</v>
      </c>
      <c r="E2537" s="42">
        <v>44834</v>
      </c>
      <c r="F2537">
        <v>210210</v>
      </c>
      <c r="G2537" t="s">
        <v>2246</v>
      </c>
      <c r="H2537" s="191"/>
      <c r="J2537">
        <v>-376208.51</v>
      </c>
      <c r="K2537"/>
      <c r="M2537" s="191">
        <f t="shared" si="111"/>
        <v>-3.7620851000000004E-2</v>
      </c>
      <c r="N2537" t="str">
        <f t="shared" si="112"/>
        <v>0</v>
      </c>
    </row>
    <row r="2538" spans="1:14">
      <c r="A2538" s="55" t="str">
        <f t="shared" si="113"/>
        <v>Y0BK0</v>
      </c>
      <c r="B2538" s="55">
        <v>0</v>
      </c>
      <c r="C2538" t="s">
        <v>2965</v>
      </c>
      <c r="D2538" t="s">
        <v>2965</v>
      </c>
      <c r="E2538" s="42">
        <v>44834</v>
      </c>
      <c r="F2538">
        <v>210667</v>
      </c>
      <c r="G2538" t="s">
        <v>2862</v>
      </c>
      <c r="H2538" s="191"/>
      <c r="J2538">
        <v>-1070.95</v>
      </c>
      <c r="K2538"/>
      <c r="M2538" s="191">
        <f t="shared" si="111"/>
        <v>-1.07095E-4</v>
      </c>
      <c r="N2538" t="str">
        <f t="shared" si="112"/>
        <v>0</v>
      </c>
    </row>
    <row r="2539" spans="1:14">
      <c r="A2539" s="55" t="str">
        <f t="shared" si="113"/>
        <v>Y0BK0</v>
      </c>
      <c r="B2539" s="55">
        <v>0</v>
      </c>
      <c r="C2539" t="s">
        <v>2965</v>
      </c>
      <c r="D2539" t="s">
        <v>2965</v>
      </c>
      <c r="E2539" s="42">
        <v>44834</v>
      </c>
      <c r="F2539">
        <v>210766</v>
      </c>
      <c r="G2539" t="s">
        <v>2748</v>
      </c>
      <c r="H2539" s="191"/>
      <c r="J2539">
        <v>9925.66</v>
      </c>
      <c r="K2539"/>
      <c r="M2539" s="191">
        <f t="shared" si="111"/>
        <v>9.9256600000000006E-4</v>
      </c>
      <c r="N2539" t="str">
        <f t="shared" si="112"/>
        <v>0</v>
      </c>
    </row>
    <row r="2540" spans="1:14">
      <c r="A2540" s="55" t="str">
        <f t="shared" si="113"/>
        <v>Y0BK0</v>
      </c>
      <c r="B2540" s="55">
        <v>0</v>
      </c>
      <c r="C2540" t="s">
        <v>2965</v>
      </c>
      <c r="D2540" t="s">
        <v>2965</v>
      </c>
      <c r="E2540" s="42">
        <v>44834</v>
      </c>
      <c r="F2540">
        <v>211103</v>
      </c>
      <c r="G2540" t="s">
        <v>2249</v>
      </c>
      <c r="H2540" s="191"/>
      <c r="J2540">
        <v>-131.72999999999999</v>
      </c>
      <c r="K2540"/>
      <c r="M2540" s="191">
        <f t="shared" si="111"/>
        <v>-1.3172999999999999E-5</v>
      </c>
      <c r="N2540" t="str">
        <f t="shared" si="112"/>
        <v>0</v>
      </c>
    </row>
    <row r="2541" spans="1:14">
      <c r="A2541" s="55" t="str">
        <f t="shared" si="113"/>
        <v>Y0BK0</v>
      </c>
      <c r="B2541" s="55">
        <v>0</v>
      </c>
      <c r="C2541" t="s">
        <v>2965</v>
      </c>
      <c r="D2541" t="s">
        <v>2965</v>
      </c>
      <c r="E2541" s="42">
        <v>44834</v>
      </c>
      <c r="F2541">
        <v>211106</v>
      </c>
      <c r="G2541" t="s">
        <v>2250</v>
      </c>
      <c r="H2541" s="191"/>
      <c r="J2541">
        <v>-31396.99</v>
      </c>
      <c r="K2541"/>
      <c r="M2541" s="191">
        <f t="shared" ref="M2541:M2604" si="114">J2541/10000000</f>
        <v>-3.1396990000000001E-3</v>
      </c>
      <c r="N2541" t="str">
        <f t="shared" si="112"/>
        <v>0</v>
      </c>
    </row>
    <row r="2542" spans="1:14">
      <c r="A2542" s="55" t="str">
        <f t="shared" si="113"/>
        <v>Y0BK0</v>
      </c>
      <c r="B2542" s="55">
        <v>0</v>
      </c>
      <c r="C2542" t="s">
        <v>2965</v>
      </c>
      <c r="D2542" t="s">
        <v>2965</v>
      </c>
      <c r="E2542" s="42">
        <v>44834</v>
      </c>
      <c r="F2542">
        <v>211120</v>
      </c>
      <c r="G2542" t="s">
        <v>852</v>
      </c>
      <c r="H2542" s="191"/>
      <c r="J2542">
        <v>-13114682.029999999</v>
      </c>
      <c r="K2542"/>
      <c r="M2542" s="191">
        <f t="shared" si="114"/>
        <v>-1.311468203</v>
      </c>
      <c r="N2542" t="str">
        <f t="shared" ref="N2542:N2605" si="115">LEFT(B2542,1)</f>
        <v>0</v>
      </c>
    </row>
    <row r="2543" spans="1:14">
      <c r="A2543" s="55" t="str">
        <f t="shared" si="113"/>
        <v>Y0BK0</v>
      </c>
      <c r="B2543" s="55">
        <v>0</v>
      </c>
      <c r="C2543" t="s">
        <v>2965</v>
      </c>
      <c r="D2543" t="s">
        <v>2965</v>
      </c>
      <c r="E2543" s="42">
        <v>44834</v>
      </c>
      <c r="F2543">
        <v>211121</v>
      </c>
      <c r="G2543" t="s">
        <v>2252</v>
      </c>
      <c r="H2543" s="191"/>
      <c r="J2543">
        <v>-2282.5100000000002</v>
      </c>
      <c r="K2543"/>
      <c r="M2543" s="191">
        <f t="shared" si="114"/>
        <v>-2.2825100000000003E-4</v>
      </c>
      <c r="N2543" t="str">
        <f t="shared" si="115"/>
        <v>0</v>
      </c>
    </row>
    <row r="2544" spans="1:14">
      <c r="A2544" s="55" t="str">
        <f t="shared" si="113"/>
        <v>Y0BK0</v>
      </c>
      <c r="B2544" s="55">
        <v>0</v>
      </c>
      <c r="C2544" t="s">
        <v>2965</v>
      </c>
      <c r="D2544" t="s">
        <v>2965</v>
      </c>
      <c r="E2544" s="42">
        <v>44834</v>
      </c>
      <c r="F2544">
        <v>211146</v>
      </c>
      <c r="G2544" t="s">
        <v>2749</v>
      </c>
      <c r="H2544" s="191"/>
      <c r="J2544">
        <v>-136823</v>
      </c>
      <c r="K2544"/>
      <c r="M2544" s="191">
        <f t="shared" si="114"/>
        <v>-1.36823E-2</v>
      </c>
      <c r="N2544" t="str">
        <f t="shared" si="115"/>
        <v>0</v>
      </c>
    </row>
    <row r="2545" spans="1:14">
      <c r="A2545" s="55" t="str">
        <f t="shared" si="113"/>
        <v>Y0BK0</v>
      </c>
      <c r="B2545" s="55">
        <v>0</v>
      </c>
      <c r="C2545" t="s">
        <v>2965</v>
      </c>
      <c r="D2545" t="s">
        <v>2965</v>
      </c>
      <c r="E2545" s="42">
        <v>44834</v>
      </c>
      <c r="F2545">
        <v>211172</v>
      </c>
      <c r="G2545" t="s">
        <v>2262</v>
      </c>
      <c r="H2545" s="191"/>
      <c r="J2545">
        <v>-85089.01</v>
      </c>
      <c r="K2545"/>
      <c r="M2545" s="191">
        <f t="shared" si="114"/>
        <v>-8.5089009999999993E-3</v>
      </c>
      <c r="N2545" t="str">
        <f t="shared" si="115"/>
        <v>0</v>
      </c>
    </row>
    <row r="2546" spans="1:14">
      <c r="A2546" s="55" t="str">
        <f t="shared" si="113"/>
        <v>Y0BK0</v>
      </c>
      <c r="B2546" s="55">
        <v>0</v>
      </c>
      <c r="C2546" t="s">
        <v>2965</v>
      </c>
      <c r="D2546" t="s">
        <v>2965</v>
      </c>
      <c r="E2546" s="42">
        <v>44834</v>
      </c>
      <c r="F2546">
        <v>211176</v>
      </c>
      <c r="G2546" t="s">
        <v>2266</v>
      </c>
      <c r="H2546" s="191"/>
      <c r="J2546">
        <v>-393828.66</v>
      </c>
      <c r="K2546"/>
      <c r="M2546" s="191">
        <f t="shared" si="114"/>
        <v>-3.9382865999999996E-2</v>
      </c>
      <c r="N2546" t="str">
        <f t="shared" si="115"/>
        <v>0</v>
      </c>
    </row>
    <row r="2547" spans="1:14">
      <c r="A2547" s="55" t="str">
        <f t="shared" si="113"/>
        <v>Y0BK0</v>
      </c>
      <c r="B2547" s="55">
        <v>0</v>
      </c>
      <c r="C2547" t="s">
        <v>2965</v>
      </c>
      <c r="D2547" t="s">
        <v>2965</v>
      </c>
      <c r="E2547" s="42">
        <v>44834</v>
      </c>
      <c r="F2547">
        <v>211177</v>
      </c>
      <c r="G2547" t="s">
        <v>2267</v>
      </c>
      <c r="H2547" s="191"/>
      <c r="J2547">
        <v>-846222.02</v>
      </c>
      <c r="K2547"/>
      <c r="M2547" s="191">
        <f t="shared" si="114"/>
        <v>-8.4622202000000007E-2</v>
      </c>
      <c r="N2547" t="str">
        <f t="shared" si="115"/>
        <v>0</v>
      </c>
    </row>
    <row r="2548" spans="1:14">
      <c r="A2548" s="55" t="str">
        <f t="shared" si="113"/>
        <v>Y0BK0</v>
      </c>
      <c r="B2548" s="55">
        <v>0</v>
      </c>
      <c r="C2548" t="s">
        <v>2965</v>
      </c>
      <c r="D2548" t="s">
        <v>2965</v>
      </c>
      <c r="E2548" s="42">
        <v>44834</v>
      </c>
      <c r="F2548">
        <v>211632</v>
      </c>
      <c r="G2548" t="s">
        <v>2543</v>
      </c>
      <c r="H2548" s="191"/>
      <c r="J2548">
        <v>48476.02</v>
      </c>
      <c r="K2548"/>
      <c r="M2548" s="191">
        <f t="shared" si="114"/>
        <v>4.8476019999999995E-3</v>
      </c>
      <c r="N2548" t="str">
        <f t="shared" si="115"/>
        <v>0</v>
      </c>
    </row>
    <row r="2549" spans="1:14">
      <c r="A2549" s="55" t="str">
        <f t="shared" si="113"/>
        <v>Y0BK0</v>
      </c>
      <c r="B2549" s="55">
        <v>0</v>
      </c>
      <c r="C2549" t="s">
        <v>2965</v>
      </c>
      <c r="D2549" t="s">
        <v>2965</v>
      </c>
      <c r="E2549" s="42">
        <v>44834</v>
      </c>
      <c r="F2549">
        <v>260118</v>
      </c>
      <c r="G2549" t="s">
        <v>2275</v>
      </c>
      <c r="H2549" s="191"/>
      <c r="J2549">
        <v>0</v>
      </c>
      <c r="K2549"/>
      <c r="M2549" s="191">
        <f t="shared" si="114"/>
        <v>0</v>
      </c>
      <c r="N2549" t="str">
        <f t="shared" si="115"/>
        <v>0</v>
      </c>
    </row>
    <row r="2550" spans="1:14">
      <c r="A2550" s="55" t="str">
        <f t="shared" si="113"/>
        <v>Y0BK0</v>
      </c>
      <c r="B2550" s="55">
        <v>0</v>
      </c>
      <c r="C2550" t="s">
        <v>2965</v>
      </c>
      <c r="D2550" t="s">
        <v>2965</v>
      </c>
      <c r="E2550" s="42">
        <v>44834</v>
      </c>
      <c r="F2550">
        <v>260202</v>
      </c>
      <c r="G2550" t="s">
        <v>2281</v>
      </c>
      <c r="H2550" s="191"/>
      <c r="J2550">
        <v>0</v>
      </c>
      <c r="K2550"/>
      <c r="M2550" s="191">
        <f t="shared" si="114"/>
        <v>0</v>
      </c>
      <c r="N2550" t="str">
        <f t="shared" si="115"/>
        <v>0</v>
      </c>
    </row>
    <row r="2551" spans="1:14">
      <c r="A2551" s="55" t="str">
        <f t="shared" si="113"/>
        <v>Y0BK0</v>
      </c>
      <c r="B2551" s="55">
        <v>0</v>
      </c>
      <c r="C2551" t="s">
        <v>2965</v>
      </c>
      <c r="D2551" t="s">
        <v>2965</v>
      </c>
      <c r="E2551" s="42">
        <v>44834</v>
      </c>
      <c r="F2551">
        <v>260221</v>
      </c>
      <c r="G2551" t="s">
        <v>2282</v>
      </c>
      <c r="H2551" s="191"/>
      <c r="J2551">
        <v>0.02</v>
      </c>
      <c r="K2551"/>
      <c r="M2551" s="191">
        <f t="shared" si="114"/>
        <v>2.0000000000000001E-9</v>
      </c>
      <c r="N2551" t="str">
        <f t="shared" si="115"/>
        <v>0</v>
      </c>
    </row>
    <row r="2552" spans="1:14">
      <c r="A2552" s="55" t="str">
        <f t="shared" si="113"/>
        <v>Y0BK0</v>
      </c>
      <c r="B2552" s="55">
        <v>0</v>
      </c>
      <c r="C2552" t="s">
        <v>2965</v>
      </c>
      <c r="D2552" t="s">
        <v>2965</v>
      </c>
      <c r="E2552" s="42">
        <v>44834</v>
      </c>
      <c r="F2552">
        <v>260222</v>
      </c>
      <c r="G2552" t="s">
        <v>2283</v>
      </c>
      <c r="H2552" s="191"/>
      <c r="J2552">
        <v>0</v>
      </c>
      <c r="K2552"/>
      <c r="M2552" s="191">
        <f t="shared" si="114"/>
        <v>0</v>
      </c>
      <c r="N2552" t="str">
        <f t="shared" si="115"/>
        <v>0</v>
      </c>
    </row>
    <row r="2553" spans="1:14">
      <c r="A2553" s="55" t="str">
        <f t="shared" si="113"/>
        <v>Y0BK0</v>
      </c>
      <c r="B2553" s="55">
        <v>0</v>
      </c>
      <c r="C2553" t="s">
        <v>2965</v>
      </c>
      <c r="D2553" t="s">
        <v>2965</v>
      </c>
      <c r="E2553" s="42">
        <v>44834</v>
      </c>
      <c r="F2553">
        <v>260802</v>
      </c>
      <c r="G2553" t="s">
        <v>2284</v>
      </c>
      <c r="H2553" s="191"/>
      <c r="J2553">
        <v>-19.809999999999999</v>
      </c>
      <c r="K2553"/>
      <c r="M2553" s="191">
        <f t="shared" si="114"/>
        <v>-1.9809999999999998E-6</v>
      </c>
      <c r="N2553" t="str">
        <f t="shared" si="115"/>
        <v>0</v>
      </c>
    </row>
    <row r="2554" spans="1:14">
      <c r="A2554" s="55" t="str">
        <f t="shared" si="113"/>
        <v>Y0BK0</v>
      </c>
      <c r="B2554" s="55">
        <v>0</v>
      </c>
      <c r="C2554" t="s">
        <v>2965</v>
      </c>
      <c r="D2554" t="s">
        <v>2965</v>
      </c>
      <c r="E2554" s="42">
        <v>44834</v>
      </c>
      <c r="F2554">
        <v>260815</v>
      </c>
      <c r="G2554" t="s">
        <v>2286</v>
      </c>
      <c r="H2554" s="191"/>
      <c r="J2554">
        <v>-8140.89</v>
      </c>
      <c r="K2554"/>
      <c r="M2554" s="191">
        <f t="shared" si="114"/>
        <v>-8.1408900000000005E-4</v>
      </c>
      <c r="N2554" t="str">
        <f t="shared" si="115"/>
        <v>0</v>
      </c>
    </row>
    <row r="2555" spans="1:14">
      <c r="A2555" s="55" t="str">
        <f t="shared" si="113"/>
        <v>Y0BK0</v>
      </c>
      <c r="B2555" s="55">
        <v>0</v>
      </c>
      <c r="C2555" t="s">
        <v>2965</v>
      </c>
      <c r="D2555" t="s">
        <v>2965</v>
      </c>
      <c r="E2555" s="42">
        <v>44834</v>
      </c>
      <c r="F2555">
        <v>260836</v>
      </c>
      <c r="G2555" t="s">
        <v>2705</v>
      </c>
      <c r="H2555" s="191"/>
      <c r="J2555">
        <v>-10284.120000000001</v>
      </c>
      <c r="K2555"/>
      <c r="M2555" s="191">
        <f t="shared" si="114"/>
        <v>-1.028412E-3</v>
      </c>
      <c r="N2555" t="str">
        <f t="shared" si="115"/>
        <v>0</v>
      </c>
    </row>
    <row r="2556" spans="1:14">
      <c r="A2556" s="55" t="str">
        <f t="shared" si="113"/>
        <v>Y0BK0</v>
      </c>
      <c r="B2556" s="55">
        <v>0</v>
      </c>
      <c r="C2556" t="s">
        <v>2965</v>
      </c>
      <c r="D2556" t="s">
        <v>2965</v>
      </c>
      <c r="E2556" s="42">
        <v>44834</v>
      </c>
      <c r="F2556">
        <v>260837</v>
      </c>
      <c r="G2556" t="s">
        <v>2706</v>
      </c>
      <c r="H2556" s="191"/>
      <c r="J2556">
        <v>-10284.120000000001</v>
      </c>
      <c r="K2556"/>
      <c r="M2556" s="191">
        <f t="shared" si="114"/>
        <v>-1.028412E-3</v>
      </c>
      <c r="N2556" t="str">
        <f t="shared" si="115"/>
        <v>0</v>
      </c>
    </row>
    <row r="2557" spans="1:14">
      <c r="A2557" s="55" t="str">
        <f t="shared" si="113"/>
        <v>Y0BK0</v>
      </c>
      <c r="B2557" s="55">
        <v>0</v>
      </c>
      <c r="C2557" t="s">
        <v>2965</v>
      </c>
      <c r="D2557" t="s">
        <v>2965</v>
      </c>
      <c r="E2557" s="42">
        <v>44834</v>
      </c>
      <c r="F2557">
        <v>260902</v>
      </c>
      <c r="G2557" t="s">
        <v>2287</v>
      </c>
      <c r="H2557" s="191"/>
      <c r="J2557">
        <v>0.36</v>
      </c>
      <c r="K2557"/>
      <c r="M2557" s="191">
        <f t="shared" si="114"/>
        <v>3.5999999999999998E-8</v>
      </c>
      <c r="N2557" t="str">
        <f t="shared" si="115"/>
        <v>0</v>
      </c>
    </row>
    <row r="2558" spans="1:14">
      <c r="A2558" s="55" t="str">
        <f t="shared" si="113"/>
        <v>Y0BK0</v>
      </c>
      <c r="B2558" s="55">
        <v>0</v>
      </c>
      <c r="C2558" t="s">
        <v>2965</v>
      </c>
      <c r="D2558" t="s">
        <v>2965</v>
      </c>
      <c r="E2558" s="42">
        <v>44834</v>
      </c>
      <c r="F2558">
        <v>260905</v>
      </c>
      <c r="G2558" t="s">
        <v>2288</v>
      </c>
      <c r="H2558" s="191"/>
      <c r="J2558">
        <v>-131705.25</v>
      </c>
      <c r="K2558"/>
      <c r="M2558" s="191">
        <f t="shared" si="114"/>
        <v>-1.3170525000000001E-2</v>
      </c>
      <c r="N2558" t="str">
        <f t="shared" si="115"/>
        <v>0</v>
      </c>
    </row>
    <row r="2559" spans="1:14">
      <c r="A2559" s="55" t="str">
        <f t="shared" si="113"/>
        <v>Y0BK0</v>
      </c>
      <c r="B2559" s="55">
        <v>0</v>
      </c>
      <c r="C2559" t="s">
        <v>2965</v>
      </c>
      <c r="D2559" t="s">
        <v>2965</v>
      </c>
      <c r="E2559" s="42">
        <v>44834</v>
      </c>
      <c r="F2559">
        <v>260930</v>
      </c>
      <c r="G2559" t="s">
        <v>2291</v>
      </c>
      <c r="H2559" s="191"/>
      <c r="J2559">
        <v>0</v>
      </c>
      <c r="K2559"/>
      <c r="M2559" s="191">
        <f t="shared" si="114"/>
        <v>0</v>
      </c>
      <c r="N2559" t="str">
        <f t="shared" si="115"/>
        <v>0</v>
      </c>
    </row>
    <row r="2560" spans="1:14">
      <c r="A2560" s="55" t="str">
        <f t="shared" si="113"/>
        <v>Y0BK0</v>
      </c>
      <c r="B2560" s="55">
        <v>0</v>
      </c>
      <c r="C2560" t="s">
        <v>2965</v>
      </c>
      <c r="D2560" t="s">
        <v>2965</v>
      </c>
      <c r="E2560" s="42">
        <v>44834</v>
      </c>
      <c r="F2560">
        <v>260942</v>
      </c>
      <c r="G2560" t="s">
        <v>2292</v>
      </c>
      <c r="H2560" s="191"/>
      <c r="J2560">
        <v>-130.51</v>
      </c>
      <c r="K2560"/>
      <c r="M2560" s="191">
        <f t="shared" si="114"/>
        <v>-1.3050999999999999E-5</v>
      </c>
      <c r="N2560" t="str">
        <f t="shared" si="115"/>
        <v>0</v>
      </c>
    </row>
    <row r="2561" spans="1:14">
      <c r="A2561" s="55" t="str">
        <f t="shared" ref="A2561:A2624" si="116">C2561&amp;B2561</f>
        <v>Y0BK0</v>
      </c>
      <c r="B2561" s="55">
        <v>0</v>
      </c>
      <c r="C2561" t="s">
        <v>2965</v>
      </c>
      <c r="D2561" t="s">
        <v>2965</v>
      </c>
      <c r="E2561" s="42">
        <v>44834</v>
      </c>
      <c r="F2561">
        <v>261026</v>
      </c>
      <c r="G2561" t="s">
        <v>2549</v>
      </c>
      <c r="H2561" s="191"/>
      <c r="J2561">
        <v>-192145.68</v>
      </c>
      <c r="K2561"/>
      <c r="M2561" s="191">
        <f t="shared" si="114"/>
        <v>-1.9214567999999998E-2</v>
      </c>
      <c r="N2561" t="str">
        <f t="shared" si="115"/>
        <v>0</v>
      </c>
    </row>
    <row r="2562" spans="1:14">
      <c r="A2562" s="55" t="str">
        <f t="shared" si="116"/>
        <v>Y0BK0</v>
      </c>
      <c r="B2562" s="55">
        <v>0</v>
      </c>
      <c r="C2562" t="s">
        <v>2965</v>
      </c>
      <c r="D2562" t="s">
        <v>2965</v>
      </c>
      <c r="E2562" s="42">
        <v>44834</v>
      </c>
      <c r="F2562">
        <v>261027</v>
      </c>
      <c r="G2562" t="s">
        <v>2855</v>
      </c>
      <c r="H2562" s="191"/>
      <c r="J2562">
        <v>-2485.39</v>
      </c>
      <c r="K2562"/>
      <c r="M2562" s="191">
        <f t="shared" si="114"/>
        <v>-2.4853899999999999E-4</v>
      </c>
      <c r="N2562" t="str">
        <f t="shared" si="115"/>
        <v>0</v>
      </c>
    </row>
    <row r="2563" spans="1:14">
      <c r="A2563" s="55" t="str">
        <f t="shared" si="116"/>
        <v>Y0BK0</v>
      </c>
      <c r="B2563" s="55">
        <v>0</v>
      </c>
      <c r="C2563" t="s">
        <v>2965</v>
      </c>
      <c r="D2563" t="s">
        <v>2965</v>
      </c>
      <c r="E2563" s="42">
        <v>44834</v>
      </c>
      <c r="F2563">
        <v>261259</v>
      </c>
      <c r="G2563" t="s">
        <v>2707</v>
      </c>
      <c r="H2563" s="191"/>
      <c r="J2563">
        <v>-42.26</v>
      </c>
      <c r="K2563"/>
      <c r="M2563" s="191">
        <f t="shared" si="114"/>
        <v>-4.2259999999999999E-6</v>
      </c>
      <c r="N2563" t="str">
        <f t="shared" si="115"/>
        <v>0</v>
      </c>
    </row>
    <row r="2564" spans="1:14">
      <c r="A2564" s="55" t="str">
        <f t="shared" si="116"/>
        <v>Y0BK0</v>
      </c>
      <c r="B2564" s="55">
        <v>0</v>
      </c>
      <c r="C2564" t="s">
        <v>2965</v>
      </c>
      <c r="D2564" t="s">
        <v>2965</v>
      </c>
      <c r="E2564" s="42">
        <v>44834</v>
      </c>
      <c r="F2564">
        <v>261260</v>
      </c>
      <c r="G2564" t="s">
        <v>2708</v>
      </c>
      <c r="H2564" s="191"/>
      <c r="J2564">
        <v>-42.26</v>
      </c>
      <c r="K2564"/>
      <c r="M2564" s="191">
        <f t="shared" si="114"/>
        <v>-4.2259999999999999E-6</v>
      </c>
      <c r="N2564" t="str">
        <f t="shared" si="115"/>
        <v>0</v>
      </c>
    </row>
    <row r="2565" spans="1:14">
      <c r="A2565" s="55" t="str">
        <f t="shared" si="116"/>
        <v>Y0BK0</v>
      </c>
      <c r="B2565" s="55">
        <v>0</v>
      </c>
      <c r="C2565" t="s">
        <v>2965</v>
      </c>
      <c r="D2565" t="s">
        <v>2965</v>
      </c>
      <c r="E2565" s="42">
        <v>44834</v>
      </c>
      <c r="F2565">
        <v>261262</v>
      </c>
      <c r="G2565" t="s">
        <v>2709</v>
      </c>
      <c r="H2565" s="191"/>
      <c r="J2565">
        <v>-2501.87</v>
      </c>
      <c r="K2565"/>
      <c r="M2565" s="191">
        <f t="shared" si="114"/>
        <v>-2.5018699999999997E-4</v>
      </c>
      <c r="N2565" t="str">
        <f t="shared" si="115"/>
        <v>0</v>
      </c>
    </row>
    <row r="2566" spans="1:14">
      <c r="A2566" s="55" t="str">
        <f t="shared" si="116"/>
        <v>Y0BK0</v>
      </c>
      <c r="B2566" s="55">
        <v>0</v>
      </c>
      <c r="C2566" t="s">
        <v>2965</v>
      </c>
      <c r="D2566" t="s">
        <v>2965</v>
      </c>
      <c r="E2566" s="42">
        <v>44834</v>
      </c>
      <c r="F2566">
        <v>281101</v>
      </c>
      <c r="G2566" t="s">
        <v>2296</v>
      </c>
      <c r="H2566" s="191"/>
      <c r="J2566">
        <v>-383291722.35000002</v>
      </c>
      <c r="K2566"/>
      <c r="M2566" s="191">
        <f t="shared" si="114"/>
        <v>-38.329172235000001</v>
      </c>
      <c r="N2566" t="str">
        <f t="shared" si="115"/>
        <v>0</v>
      </c>
    </row>
    <row r="2567" spans="1:14">
      <c r="A2567" s="55" t="str">
        <f t="shared" si="116"/>
        <v>Y0BK0</v>
      </c>
      <c r="B2567" s="55">
        <v>0</v>
      </c>
      <c r="C2567" t="s">
        <v>2965</v>
      </c>
      <c r="D2567" t="s">
        <v>2965</v>
      </c>
      <c r="E2567" s="42">
        <v>44834</v>
      </c>
      <c r="F2567">
        <v>281102</v>
      </c>
      <c r="G2567" t="s">
        <v>2544</v>
      </c>
      <c r="H2567" s="191"/>
      <c r="J2567">
        <v>-34960542.719999999</v>
      </c>
      <c r="K2567"/>
      <c r="M2567" s="191">
        <f t="shared" si="114"/>
        <v>-3.4960542719999999</v>
      </c>
      <c r="N2567" t="str">
        <f t="shared" si="115"/>
        <v>0</v>
      </c>
    </row>
    <row r="2568" spans="1:14">
      <c r="A2568" s="55" t="str">
        <f t="shared" si="116"/>
        <v>Y0BK0</v>
      </c>
      <c r="B2568" s="55">
        <v>0</v>
      </c>
      <c r="C2568" t="s">
        <v>2965</v>
      </c>
      <c r="D2568" t="s">
        <v>2965</v>
      </c>
      <c r="E2568" s="42">
        <v>44834</v>
      </c>
      <c r="F2568">
        <v>281138</v>
      </c>
      <c r="G2568" t="s">
        <v>2303</v>
      </c>
      <c r="H2568" s="191"/>
      <c r="J2568">
        <v>199892196.58000001</v>
      </c>
      <c r="K2568"/>
      <c r="M2568" s="191">
        <f t="shared" si="114"/>
        <v>19.989219658</v>
      </c>
      <c r="N2568" t="str">
        <f t="shared" si="115"/>
        <v>0</v>
      </c>
    </row>
    <row r="2569" spans="1:14">
      <c r="A2569" s="55" t="str">
        <f t="shared" si="116"/>
        <v>Y0BK0</v>
      </c>
      <c r="B2569" s="55">
        <v>0</v>
      </c>
      <c r="C2569" t="s">
        <v>2965</v>
      </c>
      <c r="D2569" t="s">
        <v>2965</v>
      </c>
      <c r="E2569" s="42">
        <v>44834</v>
      </c>
      <c r="F2569">
        <v>281139</v>
      </c>
      <c r="G2569" t="s">
        <v>2304</v>
      </c>
      <c r="H2569" s="191"/>
      <c r="J2569">
        <v>20432036.539999999</v>
      </c>
      <c r="K2569"/>
      <c r="M2569" s="191">
        <f t="shared" si="114"/>
        <v>2.043203654</v>
      </c>
      <c r="N2569" t="str">
        <f t="shared" si="115"/>
        <v>0</v>
      </c>
    </row>
    <row r="2570" spans="1:14">
      <c r="A2570" s="55" t="str">
        <f t="shared" si="116"/>
        <v>Y0BK0</v>
      </c>
      <c r="B2570" s="55">
        <v>0</v>
      </c>
      <c r="C2570" t="s">
        <v>2965</v>
      </c>
      <c r="D2570" t="s">
        <v>2965</v>
      </c>
      <c r="E2570" s="42">
        <v>44834</v>
      </c>
      <c r="F2570">
        <v>281140</v>
      </c>
      <c r="G2570" t="s">
        <v>2566</v>
      </c>
      <c r="H2570" s="191"/>
      <c r="J2570">
        <v>13556307.9</v>
      </c>
      <c r="K2570"/>
      <c r="M2570" s="191">
        <f t="shared" si="114"/>
        <v>1.35563079</v>
      </c>
      <c r="N2570" t="str">
        <f t="shared" si="115"/>
        <v>0</v>
      </c>
    </row>
    <row r="2571" spans="1:14">
      <c r="A2571" s="55" t="str">
        <f t="shared" si="116"/>
        <v>Y0BK0</v>
      </c>
      <c r="B2571" s="55">
        <v>0</v>
      </c>
      <c r="C2571" t="s">
        <v>2965</v>
      </c>
      <c r="D2571" t="s">
        <v>2965</v>
      </c>
      <c r="E2571" s="42">
        <v>44834</v>
      </c>
      <c r="F2571">
        <v>281166</v>
      </c>
      <c r="G2571" t="s">
        <v>2309</v>
      </c>
      <c r="H2571" s="191"/>
      <c r="J2571">
        <v>-18310559.809999999</v>
      </c>
      <c r="K2571"/>
      <c r="M2571" s="191">
        <f t="shared" si="114"/>
        <v>-1.8310559809999998</v>
      </c>
      <c r="N2571" t="str">
        <f t="shared" si="115"/>
        <v>0</v>
      </c>
    </row>
    <row r="2572" spans="1:14">
      <c r="A2572" s="55" t="str">
        <f t="shared" si="116"/>
        <v>Y0BK0</v>
      </c>
      <c r="B2572" s="55">
        <v>0</v>
      </c>
      <c r="C2572" t="s">
        <v>2965</v>
      </c>
      <c r="D2572" t="s">
        <v>2965</v>
      </c>
      <c r="E2572" s="42">
        <v>44834</v>
      </c>
      <c r="F2572">
        <v>281212</v>
      </c>
      <c r="G2572" t="s">
        <v>2314</v>
      </c>
      <c r="H2572" s="191"/>
      <c r="J2572">
        <v>-5886.96</v>
      </c>
      <c r="K2572"/>
      <c r="M2572" s="191">
        <f t="shared" si="114"/>
        <v>-5.8869599999999999E-4</v>
      </c>
      <c r="N2572" t="str">
        <f t="shared" si="115"/>
        <v>0</v>
      </c>
    </row>
    <row r="2573" spans="1:14">
      <c r="A2573" s="55" t="str">
        <f t="shared" si="116"/>
        <v>Y0BK0</v>
      </c>
      <c r="B2573" s="55">
        <v>0</v>
      </c>
      <c r="C2573" t="s">
        <v>2965</v>
      </c>
      <c r="D2573" t="s">
        <v>2965</v>
      </c>
      <c r="E2573" s="42">
        <v>44834</v>
      </c>
      <c r="F2573">
        <v>281276</v>
      </c>
      <c r="G2573" t="s">
        <v>2330</v>
      </c>
      <c r="H2573" s="191"/>
      <c r="J2573">
        <v>-3191.15</v>
      </c>
      <c r="K2573"/>
      <c r="M2573" s="191">
        <f t="shared" si="114"/>
        <v>-3.1911500000000002E-4</v>
      </c>
      <c r="N2573" t="str">
        <f t="shared" si="115"/>
        <v>0</v>
      </c>
    </row>
    <row r="2574" spans="1:14">
      <c r="A2574" s="55" t="str">
        <f t="shared" si="116"/>
        <v>Y0BK0</v>
      </c>
      <c r="B2574" s="55">
        <v>0</v>
      </c>
      <c r="C2574" t="s">
        <v>2965</v>
      </c>
      <c r="D2574" t="s">
        <v>2965</v>
      </c>
      <c r="E2574" s="42">
        <v>44834</v>
      </c>
      <c r="F2574">
        <v>281292</v>
      </c>
      <c r="G2574" t="s">
        <v>2551</v>
      </c>
      <c r="H2574" s="191"/>
      <c r="J2574">
        <v>-13979969.039999999</v>
      </c>
      <c r="K2574"/>
      <c r="M2574" s="191">
        <f t="shared" si="114"/>
        <v>-1.397996904</v>
      </c>
      <c r="N2574" t="str">
        <f t="shared" si="115"/>
        <v>0</v>
      </c>
    </row>
    <row r="2575" spans="1:14">
      <c r="A2575" s="55" t="str">
        <f t="shared" si="116"/>
        <v>Y0BK0</v>
      </c>
      <c r="B2575" s="55">
        <v>0</v>
      </c>
      <c r="C2575" t="s">
        <v>2965</v>
      </c>
      <c r="D2575" t="s">
        <v>2965</v>
      </c>
      <c r="E2575" s="42">
        <v>44834</v>
      </c>
      <c r="F2575">
        <v>281293</v>
      </c>
      <c r="G2575" t="s">
        <v>2561</v>
      </c>
      <c r="H2575" s="191"/>
      <c r="J2575">
        <v>-992286.55</v>
      </c>
      <c r="K2575"/>
      <c r="M2575" s="191">
        <f t="shared" si="114"/>
        <v>-9.9228654999999999E-2</v>
      </c>
      <c r="N2575" t="str">
        <f t="shared" si="115"/>
        <v>0</v>
      </c>
    </row>
    <row r="2576" spans="1:14">
      <c r="A2576" s="55" t="str">
        <f t="shared" si="116"/>
        <v>Y0BK0</v>
      </c>
      <c r="B2576" s="55">
        <v>0</v>
      </c>
      <c r="C2576" t="s">
        <v>2965</v>
      </c>
      <c r="D2576" t="s">
        <v>2965</v>
      </c>
      <c r="E2576" s="42">
        <v>44834</v>
      </c>
      <c r="F2576">
        <v>281294</v>
      </c>
      <c r="G2576" t="s">
        <v>2568</v>
      </c>
      <c r="H2576" s="191"/>
      <c r="J2576">
        <v>-57009.01</v>
      </c>
      <c r="K2576"/>
      <c r="M2576" s="191">
        <f t="shared" si="114"/>
        <v>-5.7009010000000004E-3</v>
      </c>
      <c r="N2576" t="str">
        <f t="shared" si="115"/>
        <v>0</v>
      </c>
    </row>
    <row r="2577" spans="1:14">
      <c r="A2577" s="55" t="str">
        <f t="shared" si="116"/>
        <v>Y0BK5.3</v>
      </c>
      <c r="B2577" s="55">
        <v>5.3</v>
      </c>
      <c r="C2577" t="s">
        <v>2965</v>
      </c>
      <c r="D2577" t="s">
        <v>2965</v>
      </c>
      <c r="E2577" s="42">
        <v>44834</v>
      </c>
      <c r="F2577">
        <v>301101</v>
      </c>
      <c r="G2577" t="s">
        <v>2333</v>
      </c>
      <c r="H2577" s="191"/>
      <c r="J2577">
        <v>-15175918.130000001</v>
      </c>
      <c r="K2577"/>
      <c r="M2577" s="191">
        <f t="shared" si="114"/>
        <v>-1.5175918130000001</v>
      </c>
      <c r="N2577" t="str">
        <f t="shared" si="115"/>
        <v>5</v>
      </c>
    </row>
    <row r="2578" spans="1:14">
      <c r="A2578" s="55" t="str">
        <f t="shared" si="116"/>
        <v>Y0BK5.1</v>
      </c>
      <c r="B2578" s="55">
        <v>5.0999999999999996</v>
      </c>
      <c r="C2578" t="s">
        <v>2965</v>
      </c>
      <c r="D2578" t="s">
        <v>2965</v>
      </c>
      <c r="E2578" s="42">
        <v>44834</v>
      </c>
      <c r="F2578">
        <v>304101</v>
      </c>
      <c r="G2578" t="s">
        <v>2344</v>
      </c>
      <c r="H2578" s="191"/>
      <c r="J2578">
        <v>-423357.8</v>
      </c>
      <c r="K2578"/>
      <c r="M2578" s="191">
        <f t="shared" si="114"/>
        <v>-4.2335779999999996E-2</v>
      </c>
      <c r="N2578" t="str">
        <f t="shared" si="115"/>
        <v>5</v>
      </c>
    </row>
    <row r="2579" spans="1:14">
      <c r="A2579" s="55" t="str">
        <f t="shared" si="116"/>
        <v>Y0BK5.2</v>
      </c>
      <c r="B2579" s="55">
        <v>5.2</v>
      </c>
      <c r="C2579" t="s">
        <v>2965</v>
      </c>
      <c r="D2579" t="s">
        <v>2965</v>
      </c>
      <c r="E2579" s="42">
        <v>44834</v>
      </c>
      <c r="F2579">
        <v>304209</v>
      </c>
      <c r="G2579" t="s">
        <v>2350</v>
      </c>
      <c r="H2579" s="191"/>
      <c r="J2579">
        <v>-7508700</v>
      </c>
      <c r="K2579"/>
      <c r="M2579" s="191">
        <f t="shared" si="114"/>
        <v>-0.75087000000000004</v>
      </c>
      <c r="N2579" t="str">
        <f t="shared" si="115"/>
        <v>5</v>
      </c>
    </row>
    <row r="2580" spans="1:14">
      <c r="A2580" s="55" t="str">
        <f t="shared" si="116"/>
        <v>Y0BK5.2</v>
      </c>
      <c r="B2580" s="55">
        <v>5.2</v>
      </c>
      <c r="C2580" t="s">
        <v>2965</v>
      </c>
      <c r="D2580" t="s">
        <v>2965</v>
      </c>
      <c r="E2580" s="42">
        <v>44834</v>
      </c>
      <c r="F2580">
        <v>304213</v>
      </c>
      <c r="G2580" t="s">
        <v>2351</v>
      </c>
      <c r="H2580" s="191"/>
      <c r="J2580">
        <v>-603334.17000000004</v>
      </c>
      <c r="K2580"/>
      <c r="M2580" s="191">
        <f t="shared" si="114"/>
        <v>-6.0333417000000007E-2</v>
      </c>
      <c r="N2580" t="str">
        <f t="shared" si="115"/>
        <v>5</v>
      </c>
    </row>
    <row r="2581" spans="1:14">
      <c r="A2581" s="55" t="str">
        <f t="shared" si="116"/>
        <v>Y0BK5.2</v>
      </c>
      <c r="B2581" s="55">
        <v>5.2</v>
      </c>
      <c r="C2581" t="s">
        <v>2965</v>
      </c>
      <c r="D2581" t="s">
        <v>2965</v>
      </c>
      <c r="E2581" s="42">
        <v>44834</v>
      </c>
      <c r="F2581">
        <v>304217</v>
      </c>
      <c r="G2581" t="s">
        <v>2355</v>
      </c>
      <c r="H2581" s="191"/>
      <c r="J2581">
        <v>-852328.77</v>
      </c>
      <c r="K2581"/>
      <c r="M2581" s="191">
        <f t="shared" si="114"/>
        <v>-8.5232876999999999E-2</v>
      </c>
      <c r="N2581" t="str">
        <f t="shared" si="115"/>
        <v>5</v>
      </c>
    </row>
    <row r="2582" spans="1:14">
      <c r="A2582" s="55" t="str">
        <f t="shared" si="116"/>
        <v>Y0BK5.2</v>
      </c>
      <c r="B2582" s="55">
        <v>5.2</v>
      </c>
      <c r="C2582" t="s">
        <v>2965</v>
      </c>
      <c r="D2582" t="s">
        <v>2965</v>
      </c>
      <c r="E2582" s="42">
        <v>44834</v>
      </c>
      <c r="F2582">
        <v>304232</v>
      </c>
      <c r="G2582" t="s">
        <v>2358</v>
      </c>
      <c r="H2582" s="191"/>
      <c r="J2582">
        <v>-4825.2700000000004</v>
      </c>
      <c r="K2582"/>
      <c r="M2582" s="191">
        <f t="shared" si="114"/>
        <v>-4.8252700000000006E-4</v>
      </c>
      <c r="N2582" t="str">
        <f t="shared" si="115"/>
        <v>5</v>
      </c>
    </row>
    <row r="2583" spans="1:14">
      <c r="A2583" s="55" t="str">
        <f t="shared" si="116"/>
        <v>Y0BK5.5</v>
      </c>
      <c r="B2583" s="55">
        <v>5.5</v>
      </c>
      <c r="C2583" t="s">
        <v>2965</v>
      </c>
      <c r="D2583" t="s">
        <v>2965</v>
      </c>
      <c r="E2583" s="42">
        <v>44834</v>
      </c>
      <c r="F2583">
        <v>304302</v>
      </c>
      <c r="G2583" t="s">
        <v>810</v>
      </c>
      <c r="H2583" s="191"/>
      <c r="J2583">
        <v>-65803.05</v>
      </c>
      <c r="K2583"/>
      <c r="M2583" s="191">
        <f t="shared" si="114"/>
        <v>-6.5803050000000007E-3</v>
      </c>
      <c r="N2583" t="str">
        <f t="shared" si="115"/>
        <v>5</v>
      </c>
    </row>
    <row r="2584" spans="1:14">
      <c r="A2584" s="55" t="str">
        <f t="shared" si="116"/>
        <v>Y0BK5.5</v>
      </c>
      <c r="B2584" s="55">
        <v>5.5</v>
      </c>
      <c r="C2584" t="s">
        <v>2965</v>
      </c>
      <c r="D2584" t="s">
        <v>2965</v>
      </c>
      <c r="E2584" s="42">
        <v>44834</v>
      </c>
      <c r="F2584">
        <v>304751</v>
      </c>
      <c r="G2584" t="s">
        <v>2369</v>
      </c>
      <c r="H2584" s="191"/>
      <c r="J2584">
        <v>1.31</v>
      </c>
      <c r="K2584"/>
      <c r="M2584" s="191">
        <f t="shared" si="114"/>
        <v>1.31E-7</v>
      </c>
      <c r="N2584" t="str">
        <f t="shared" si="115"/>
        <v>5</v>
      </c>
    </row>
    <row r="2585" spans="1:14">
      <c r="A2585" s="55" t="str">
        <f t="shared" si="116"/>
        <v>Y0BK5.5</v>
      </c>
      <c r="B2585" s="55">
        <v>5.5</v>
      </c>
      <c r="C2585" t="s">
        <v>2965</v>
      </c>
      <c r="D2585" t="s">
        <v>2965</v>
      </c>
      <c r="E2585" s="42">
        <v>44834</v>
      </c>
      <c r="F2585">
        <v>310115</v>
      </c>
      <c r="G2585" t="s">
        <v>2398</v>
      </c>
      <c r="H2585" s="191"/>
      <c r="J2585">
        <v>-2.87</v>
      </c>
      <c r="K2585"/>
      <c r="M2585" s="191">
        <f t="shared" si="114"/>
        <v>-2.8700000000000002E-7</v>
      </c>
      <c r="N2585" t="str">
        <f t="shared" si="115"/>
        <v>5</v>
      </c>
    </row>
    <row r="2586" spans="1:14">
      <c r="A2586" s="55" t="str">
        <f t="shared" si="116"/>
        <v>Y0BK0</v>
      </c>
      <c r="B2586" s="55">
        <v>0</v>
      </c>
      <c r="C2586" t="s">
        <v>2965</v>
      </c>
      <c r="D2586" t="s">
        <v>2965</v>
      </c>
      <c r="E2586" s="42">
        <v>44834</v>
      </c>
      <c r="F2586">
        <v>311501</v>
      </c>
      <c r="G2586" t="s">
        <v>2402</v>
      </c>
      <c r="H2586" s="191"/>
      <c r="J2586">
        <v>15511919.1</v>
      </c>
      <c r="K2586"/>
      <c r="M2586" s="191">
        <f t="shared" si="114"/>
        <v>1.55119191</v>
      </c>
      <c r="N2586" t="str">
        <f t="shared" si="115"/>
        <v>0</v>
      </c>
    </row>
    <row r="2587" spans="1:14">
      <c r="A2587" s="55" t="str">
        <f t="shared" si="116"/>
        <v>Y0BK0</v>
      </c>
      <c r="B2587" s="55">
        <v>0</v>
      </c>
      <c r="C2587" t="s">
        <v>2965</v>
      </c>
      <c r="D2587" t="s">
        <v>2965</v>
      </c>
      <c r="E2587" s="42">
        <v>44834</v>
      </c>
      <c r="F2587">
        <v>311608</v>
      </c>
      <c r="G2587" t="s">
        <v>2405</v>
      </c>
      <c r="H2587" s="191"/>
      <c r="J2587">
        <v>7478070</v>
      </c>
      <c r="K2587"/>
      <c r="M2587" s="191">
        <f t="shared" si="114"/>
        <v>0.747807</v>
      </c>
      <c r="N2587" t="str">
        <f t="shared" si="115"/>
        <v>0</v>
      </c>
    </row>
    <row r="2588" spans="1:14">
      <c r="A2588" s="55" t="str">
        <f t="shared" si="116"/>
        <v>Y0BK0</v>
      </c>
      <c r="B2588" s="55">
        <v>0</v>
      </c>
      <c r="C2588" t="s">
        <v>2965</v>
      </c>
      <c r="D2588" t="s">
        <v>2965</v>
      </c>
      <c r="E2588" s="42">
        <v>44834</v>
      </c>
      <c r="F2588">
        <v>311621</v>
      </c>
      <c r="G2588" t="s">
        <v>2410</v>
      </c>
      <c r="H2588" s="191"/>
      <c r="J2588">
        <v>490000</v>
      </c>
      <c r="K2588"/>
      <c r="M2588" s="191">
        <f t="shared" si="114"/>
        <v>4.9000000000000002E-2</v>
      </c>
      <c r="N2588" t="str">
        <f t="shared" si="115"/>
        <v>0</v>
      </c>
    </row>
    <row r="2589" spans="1:14">
      <c r="A2589" s="55" t="str">
        <f t="shared" si="116"/>
        <v>Y0BK6.3</v>
      </c>
      <c r="B2589" s="55">
        <v>6.3</v>
      </c>
      <c r="C2589" t="s">
        <v>2965</v>
      </c>
      <c r="D2589" t="s">
        <v>2965</v>
      </c>
      <c r="E2589" s="42">
        <v>44834</v>
      </c>
      <c r="F2589">
        <v>401201</v>
      </c>
      <c r="G2589" t="s">
        <v>2419</v>
      </c>
      <c r="H2589" s="191"/>
      <c r="J2589">
        <v>14867.7</v>
      </c>
      <c r="K2589"/>
      <c r="M2589" s="191">
        <f t="shared" si="114"/>
        <v>1.4867700000000001E-3</v>
      </c>
      <c r="N2589" t="str">
        <f t="shared" si="115"/>
        <v>6</v>
      </c>
    </row>
    <row r="2590" spans="1:14">
      <c r="A2590" s="55" t="str">
        <f t="shared" si="116"/>
        <v>Y0BK0</v>
      </c>
      <c r="B2590" s="55">
        <v>0</v>
      </c>
      <c r="C2590" t="s">
        <v>2965</v>
      </c>
      <c r="D2590" t="s">
        <v>2965</v>
      </c>
      <c r="E2590" s="42">
        <v>44834</v>
      </c>
      <c r="F2590">
        <v>401240</v>
      </c>
      <c r="G2590" t="s">
        <v>2429</v>
      </c>
      <c r="H2590" s="191"/>
      <c r="J2590">
        <v>43731.55</v>
      </c>
      <c r="K2590"/>
      <c r="M2590" s="191">
        <f t="shared" si="114"/>
        <v>4.3731550000000001E-3</v>
      </c>
      <c r="N2590" t="str">
        <f t="shared" si="115"/>
        <v>0</v>
      </c>
    </row>
    <row r="2591" spans="1:14">
      <c r="A2591" s="55" t="str">
        <f t="shared" si="116"/>
        <v>Y0BK0</v>
      </c>
      <c r="B2591" s="55">
        <v>0</v>
      </c>
      <c r="C2591" t="s">
        <v>2965</v>
      </c>
      <c r="D2591" t="s">
        <v>2965</v>
      </c>
      <c r="E2591" s="42">
        <v>44834</v>
      </c>
      <c r="F2591">
        <v>401241</v>
      </c>
      <c r="G2591" t="s">
        <v>2430</v>
      </c>
      <c r="H2591" s="191"/>
      <c r="J2591">
        <v>16279.98</v>
      </c>
      <c r="K2591"/>
      <c r="M2591" s="191">
        <f t="shared" si="114"/>
        <v>1.6279979999999999E-3</v>
      </c>
      <c r="N2591" t="str">
        <f t="shared" si="115"/>
        <v>0</v>
      </c>
    </row>
    <row r="2592" spans="1:14">
      <c r="A2592" s="55" t="str">
        <f t="shared" si="116"/>
        <v>Y0BK6.3</v>
      </c>
      <c r="B2592" s="55">
        <v>6.3</v>
      </c>
      <c r="C2592" t="s">
        <v>2965</v>
      </c>
      <c r="D2592" t="s">
        <v>2965</v>
      </c>
      <c r="E2592" s="42">
        <v>44834</v>
      </c>
      <c r="F2592">
        <v>401301</v>
      </c>
      <c r="G2592" t="s">
        <v>2432</v>
      </c>
      <c r="H2592" s="191"/>
      <c r="J2592">
        <v>889.96</v>
      </c>
      <c r="K2592"/>
      <c r="M2592" s="191">
        <f t="shared" si="114"/>
        <v>8.8996E-5</v>
      </c>
      <c r="N2592" t="str">
        <f t="shared" si="115"/>
        <v>6</v>
      </c>
    </row>
    <row r="2593" spans="1:14">
      <c r="A2593" s="55" t="str">
        <f t="shared" si="116"/>
        <v>Y0BK6.1</v>
      </c>
      <c r="B2593" s="55">
        <v>6.1</v>
      </c>
      <c r="C2593" t="s">
        <v>2965</v>
      </c>
      <c r="D2593" t="s">
        <v>2965</v>
      </c>
      <c r="E2593" s="42">
        <v>44834</v>
      </c>
      <c r="F2593">
        <v>401501</v>
      </c>
      <c r="G2593" t="s">
        <v>676</v>
      </c>
      <c r="H2593" s="191"/>
      <c r="J2593">
        <v>2069438.95</v>
      </c>
      <c r="K2593"/>
      <c r="M2593" s="191">
        <f t="shared" si="114"/>
        <v>0.20694389499999999</v>
      </c>
      <c r="N2593" t="str">
        <f t="shared" si="115"/>
        <v>6</v>
      </c>
    </row>
    <row r="2594" spans="1:14">
      <c r="A2594" s="55" t="str">
        <f t="shared" si="116"/>
        <v>Y0BK6.2a</v>
      </c>
      <c r="B2594" s="55" t="s">
        <v>4602</v>
      </c>
      <c r="C2594" t="s">
        <v>2965</v>
      </c>
      <c r="D2594" t="s">
        <v>2965</v>
      </c>
      <c r="E2594" s="42">
        <v>44834</v>
      </c>
      <c r="F2594">
        <v>401508</v>
      </c>
      <c r="G2594" t="s">
        <v>2554</v>
      </c>
      <c r="H2594" s="191"/>
      <c r="J2594">
        <v>4594.38</v>
      </c>
      <c r="K2594"/>
      <c r="M2594" s="191">
        <f t="shared" si="114"/>
        <v>4.59438E-4</v>
      </c>
      <c r="N2594" t="str">
        <f t="shared" si="115"/>
        <v>6</v>
      </c>
    </row>
    <row r="2595" spans="1:14">
      <c r="A2595" s="55" t="str">
        <f t="shared" si="116"/>
        <v>Y0BK6.1</v>
      </c>
      <c r="B2595" s="55">
        <v>6.1</v>
      </c>
      <c r="C2595" t="s">
        <v>2965</v>
      </c>
      <c r="D2595" t="s">
        <v>2965</v>
      </c>
      <c r="E2595" s="42">
        <v>44834</v>
      </c>
      <c r="F2595">
        <v>401509</v>
      </c>
      <c r="G2595" t="s">
        <v>2695</v>
      </c>
      <c r="H2595" s="191"/>
      <c r="J2595">
        <v>91546.74</v>
      </c>
      <c r="K2595"/>
      <c r="M2595" s="191">
        <f t="shared" si="114"/>
        <v>9.1546739999999998E-3</v>
      </c>
      <c r="N2595" t="str">
        <f t="shared" si="115"/>
        <v>6</v>
      </c>
    </row>
    <row r="2596" spans="1:14">
      <c r="A2596" s="55" t="str">
        <f t="shared" si="116"/>
        <v>Y0BK6.3</v>
      </c>
      <c r="B2596" s="55">
        <v>6.3</v>
      </c>
      <c r="C2596" t="s">
        <v>2965</v>
      </c>
      <c r="D2596" t="s">
        <v>2965</v>
      </c>
      <c r="E2596" s="42">
        <v>44834</v>
      </c>
      <c r="F2596">
        <v>401702</v>
      </c>
      <c r="G2596" t="s">
        <v>2686</v>
      </c>
      <c r="H2596" s="191"/>
      <c r="J2596">
        <v>-4428.74</v>
      </c>
      <c r="K2596"/>
      <c r="M2596" s="191">
        <f t="shared" si="114"/>
        <v>-4.42874E-4</v>
      </c>
      <c r="N2596" t="str">
        <f t="shared" si="115"/>
        <v>6</v>
      </c>
    </row>
    <row r="2597" spans="1:14">
      <c r="A2597" s="55" t="str">
        <f t="shared" si="116"/>
        <v>Y0BK6.3</v>
      </c>
      <c r="B2597" s="55">
        <v>6.3</v>
      </c>
      <c r="C2597" t="s">
        <v>2965</v>
      </c>
      <c r="D2597" t="s">
        <v>2965</v>
      </c>
      <c r="E2597" s="42">
        <v>44834</v>
      </c>
      <c r="F2597">
        <v>401703</v>
      </c>
      <c r="G2597" t="s">
        <v>2687</v>
      </c>
      <c r="H2597" s="191"/>
      <c r="J2597">
        <v>-4428.74</v>
      </c>
      <c r="K2597"/>
      <c r="M2597" s="191">
        <f t="shared" si="114"/>
        <v>-4.42874E-4</v>
      </c>
      <c r="N2597" t="str">
        <f t="shared" si="115"/>
        <v>6</v>
      </c>
    </row>
    <row r="2598" spans="1:14">
      <c r="A2598" s="55" t="str">
        <f t="shared" si="116"/>
        <v>Y0BK6.3</v>
      </c>
      <c r="B2598" s="55">
        <v>6.3</v>
      </c>
      <c r="C2598" t="s">
        <v>2965</v>
      </c>
      <c r="D2598" t="s">
        <v>2965</v>
      </c>
      <c r="E2598" s="42">
        <v>44834</v>
      </c>
      <c r="F2598">
        <v>401707</v>
      </c>
      <c r="G2598" t="s">
        <v>2680</v>
      </c>
      <c r="H2598" s="191"/>
      <c r="J2598">
        <v>0</v>
      </c>
      <c r="K2598"/>
      <c r="M2598" s="191">
        <f t="shared" si="114"/>
        <v>0</v>
      </c>
      <c r="N2598" t="str">
        <f t="shared" si="115"/>
        <v>6</v>
      </c>
    </row>
    <row r="2599" spans="1:14">
      <c r="A2599" s="55" t="str">
        <f t="shared" si="116"/>
        <v>Y0BK6.3</v>
      </c>
      <c r="B2599" s="55">
        <v>6.3</v>
      </c>
      <c r="C2599" t="s">
        <v>2965</v>
      </c>
      <c r="D2599" t="s">
        <v>2965</v>
      </c>
      <c r="E2599" s="42">
        <v>44834</v>
      </c>
      <c r="F2599">
        <v>401708</v>
      </c>
      <c r="G2599" t="s">
        <v>2681</v>
      </c>
      <c r="H2599" s="191"/>
      <c r="J2599">
        <v>0</v>
      </c>
      <c r="K2599"/>
      <c r="M2599" s="191">
        <f t="shared" si="114"/>
        <v>0</v>
      </c>
      <c r="N2599" t="str">
        <f t="shared" si="115"/>
        <v>6</v>
      </c>
    </row>
    <row r="2600" spans="1:14">
      <c r="A2600" s="55" t="str">
        <f t="shared" si="116"/>
        <v>Y0BK6.3</v>
      </c>
      <c r="B2600" s="55">
        <v>6.3</v>
      </c>
      <c r="C2600" t="s">
        <v>2965</v>
      </c>
      <c r="D2600" t="s">
        <v>2965</v>
      </c>
      <c r="E2600" s="42">
        <v>44834</v>
      </c>
      <c r="F2600">
        <v>402103</v>
      </c>
      <c r="G2600" t="s">
        <v>2436</v>
      </c>
      <c r="H2600" s="191"/>
      <c r="J2600">
        <v>2</v>
      </c>
      <c r="K2600"/>
      <c r="M2600" s="191">
        <f t="shared" si="114"/>
        <v>1.9999999999999999E-7</v>
      </c>
      <c r="N2600" t="str">
        <f t="shared" si="115"/>
        <v>6</v>
      </c>
    </row>
    <row r="2601" spans="1:14">
      <c r="A2601" s="55" t="str">
        <f t="shared" si="116"/>
        <v>Y0BK6.2</v>
      </c>
      <c r="B2601" s="55">
        <v>6.2</v>
      </c>
      <c r="C2601" t="s">
        <v>2965</v>
      </c>
      <c r="D2601" t="s">
        <v>2965</v>
      </c>
      <c r="E2601" s="42">
        <v>44834</v>
      </c>
      <c r="F2601">
        <v>402106</v>
      </c>
      <c r="G2601" t="s">
        <v>2437</v>
      </c>
      <c r="H2601" s="191"/>
      <c r="J2601">
        <v>668.93</v>
      </c>
      <c r="K2601"/>
      <c r="M2601" s="191">
        <f t="shared" si="114"/>
        <v>6.6892999999999998E-5</v>
      </c>
      <c r="N2601" t="str">
        <f t="shared" si="115"/>
        <v>6</v>
      </c>
    </row>
    <row r="2602" spans="1:14">
      <c r="A2602" s="55" t="str">
        <f t="shared" si="116"/>
        <v>Y0BK6.3</v>
      </c>
      <c r="B2602" s="55">
        <v>6.3</v>
      </c>
      <c r="C2602" t="s">
        <v>2965</v>
      </c>
      <c r="D2602" t="s">
        <v>2965</v>
      </c>
      <c r="E2602" s="42">
        <v>44834</v>
      </c>
      <c r="F2602">
        <v>402113</v>
      </c>
      <c r="G2602" t="s">
        <v>2438</v>
      </c>
      <c r="H2602" s="191"/>
      <c r="J2602">
        <v>71357.06</v>
      </c>
      <c r="K2602"/>
      <c r="M2602" s="191">
        <f t="shared" si="114"/>
        <v>7.1357059999999995E-3</v>
      </c>
      <c r="N2602" t="str">
        <f t="shared" si="115"/>
        <v>6</v>
      </c>
    </row>
    <row r="2603" spans="1:14">
      <c r="A2603" s="55" t="str">
        <f t="shared" si="116"/>
        <v>Y0BK6.3</v>
      </c>
      <c r="B2603" s="55">
        <v>6.3</v>
      </c>
      <c r="C2603" t="s">
        <v>2965</v>
      </c>
      <c r="D2603" t="s">
        <v>2965</v>
      </c>
      <c r="E2603" s="42">
        <v>44834</v>
      </c>
      <c r="F2603">
        <v>402125</v>
      </c>
      <c r="G2603" t="s">
        <v>2914</v>
      </c>
      <c r="H2603" s="191"/>
      <c r="J2603">
        <v>49916.9</v>
      </c>
      <c r="K2603"/>
      <c r="M2603" s="191">
        <f t="shared" si="114"/>
        <v>4.99169E-3</v>
      </c>
      <c r="N2603" t="str">
        <f t="shared" si="115"/>
        <v>6</v>
      </c>
    </row>
    <row r="2604" spans="1:14">
      <c r="A2604" s="55" t="str">
        <f t="shared" si="116"/>
        <v>Y0BK6.2a</v>
      </c>
      <c r="B2604" s="55" t="s">
        <v>4602</v>
      </c>
      <c r="C2604" t="s">
        <v>2965</v>
      </c>
      <c r="D2604" t="s">
        <v>2965</v>
      </c>
      <c r="E2604" s="42">
        <v>44834</v>
      </c>
      <c r="F2604">
        <v>402128</v>
      </c>
      <c r="G2604" t="s">
        <v>2440</v>
      </c>
      <c r="H2604" s="191"/>
      <c r="J2604">
        <v>1066910.54</v>
      </c>
      <c r="K2604"/>
      <c r="M2604" s="191">
        <f t="shared" si="114"/>
        <v>0.10669105400000001</v>
      </c>
      <c r="N2604" t="str">
        <f t="shared" si="115"/>
        <v>6</v>
      </c>
    </row>
    <row r="2605" spans="1:14">
      <c r="A2605" s="55" t="str">
        <f t="shared" si="116"/>
        <v>Y0BK6.3</v>
      </c>
      <c r="B2605" s="55">
        <v>6.3</v>
      </c>
      <c r="C2605" t="s">
        <v>2965</v>
      </c>
      <c r="D2605" t="s">
        <v>2965</v>
      </c>
      <c r="E2605" s="42">
        <v>44834</v>
      </c>
      <c r="F2605">
        <v>402132</v>
      </c>
      <c r="G2605" t="s">
        <v>2441</v>
      </c>
      <c r="H2605" s="191"/>
      <c r="J2605">
        <v>0</v>
      </c>
      <c r="K2605"/>
      <c r="M2605" s="191">
        <f t="shared" ref="M2605:M2668" si="117">J2605/10000000</f>
        <v>0</v>
      </c>
      <c r="N2605" t="str">
        <f t="shared" si="115"/>
        <v>6</v>
      </c>
    </row>
    <row r="2606" spans="1:14">
      <c r="A2606" s="55" t="str">
        <f t="shared" si="116"/>
        <v>Y0BK6.3</v>
      </c>
      <c r="B2606" s="55">
        <v>6.3</v>
      </c>
      <c r="C2606" t="s">
        <v>2965</v>
      </c>
      <c r="D2606" t="s">
        <v>2965</v>
      </c>
      <c r="E2606" s="42">
        <v>44834</v>
      </c>
      <c r="F2606">
        <v>402233</v>
      </c>
      <c r="G2606" t="s">
        <v>2458</v>
      </c>
      <c r="H2606" s="191"/>
      <c r="J2606">
        <v>53018.21</v>
      </c>
      <c r="K2606"/>
      <c r="M2606" s="191">
        <f t="shared" si="117"/>
        <v>5.301821E-3</v>
      </c>
      <c r="N2606" t="str">
        <f t="shared" ref="N2606:N2669" si="118">LEFT(B2606,1)</f>
        <v>6</v>
      </c>
    </row>
    <row r="2607" spans="1:14">
      <c r="A2607" s="55" t="str">
        <f t="shared" si="116"/>
        <v>Y0BK6.3</v>
      </c>
      <c r="B2607" s="55">
        <v>6.3</v>
      </c>
      <c r="C2607" t="s">
        <v>2965</v>
      </c>
      <c r="D2607" t="s">
        <v>2965</v>
      </c>
      <c r="E2607" s="42">
        <v>44834</v>
      </c>
      <c r="F2607">
        <v>402235</v>
      </c>
      <c r="G2607" t="s">
        <v>2459</v>
      </c>
      <c r="H2607" s="191"/>
      <c r="J2607">
        <v>7412</v>
      </c>
      <c r="K2607"/>
      <c r="M2607" s="191">
        <f t="shared" si="117"/>
        <v>7.4120000000000002E-4</v>
      </c>
      <c r="N2607" t="str">
        <f t="shared" si="118"/>
        <v>6</v>
      </c>
    </row>
    <row r="2608" spans="1:14">
      <c r="A2608" s="55" t="str">
        <f t="shared" si="116"/>
        <v>Y0BK6.1</v>
      </c>
      <c r="B2608" s="55">
        <v>6.1</v>
      </c>
      <c r="C2608" t="s">
        <v>2965</v>
      </c>
      <c r="D2608" t="s">
        <v>2965</v>
      </c>
      <c r="E2608" s="42">
        <v>44834</v>
      </c>
      <c r="F2608">
        <v>402257</v>
      </c>
      <c r="G2608" t="s">
        <v>2465</v>
      </c>
      <c r="H2608" s="191"/>
      <c r="J2608">
        <v>0</v>
      </c>
      <c r="K2608"/>
      <c r="M2608" s="191">
        <f t="shared" si="117"/>
        <v>0</v>
      </c>
      <c r="N2608" t="str">
        <f t="shared" si="118"/>
        <v>6</v>
      </c>
    </row>
    <row r="2609" spans="1:14">
      <c r="A2609" s="55" t="str">
        <f t="shared" si="116"/>
        <v>Y0BK6.3</v>
      </c>
      <c r="B2609" s="55">
        <v>6.3</v>
      </c>
      <c r="C2609" t="s">
        <v>2965</v>
      </c>
      <c r="D2609" t="s">
        <v>2965</v>
      </c>
      <c r="E2609" s="42">
        <v>44834</v>
      </c>
      <c r="F2609">
        <v>402404</v>
      </c>
      <c r="G2609" t="s">
        <v>2492</v>
      </c>
      <c r="H2609" s="191"/>
      <c r="J2609">
        <v>9726.4</v>
      </c>
      <c r="K2609"/>
      <c r="M2609" s="191">
        <f t="shared" si="117"/>
        <v>9.7263999999999998E-4</v>
      </c>
      <c r="N2609" t="str">
        <f t="shared" si="118"/>
        <v>6</v>
      </c>
    </row>
    <row r="2610" spans="1:14">
      <c r="A2610" s="55" t="str">
        <f t="shared" si="116"/>
        <v>Y0BK5.3</v>
      </c>
      <c r="B2610" s="55">
        <v>5.3</v>
      </c>
      <c r="C2610" t="s">
        <v>2965</v>
      </c>
      <c r="D2610" t="s">
        <v>2965</v>
      </c>
      <c r="E2610" s="42">
        <v>44834</v>
      </c>
      <c r="F2610">
        <v>440101</v>
      </c>
      <c r="G2610" t="s">
        <v>2503</v>
      </c>
      <c r="H2610" s="191"/>
      <c r="J2610">
        <v>2036983.66</v>
      </c>
      <c r="K2610"/>
      <c r="M2610" s="191">
        <f t="shared" si="117"/>
        <v>0.20369836599999999</v>
      </c>
      <c r="N2610" t="str">
        <f t="shared" si="118"/>
        <v>5</v>
      </c>
    </row>
    <row r="2611" spans="1:14">
      <c r="A2611" s="55" t="str">
        <f t="shared" si="116"/>
        <v>Y0BK5.5</v>
      </c>
      <c r="B2611" s="55">
        <v>5.5</v>
      </c>
      <c r="C2611" t="s">
        <v>2965</v>
      </c>
      <c r="D2611" t="s">
        <v>2965</v>
      </c>
      <c r="E2611" s="42">
        <v>44834</v>
      </c>
      <c r="F2611">
        <v>440225</v>
      </c>
      <c r="G2611" t="s">
        <v>2515</v>
      </c>
      <c r="H2611" s="191"/>
      <c r="J2611">
        <v>1.56</v>
      </c>
      <c r="K2611"/>
      <c r="M2611" s="191">
        <f t="shared" si="117"/>
        <v>1.5599999999999999E-7</v>
      </c>
      <c r="N2611" t="str">
        <f t="shared" si="118"/>
        <v>5</v>
      </c>
    </row>
    <row r="2612" spans="1:14">
      <c r="A2612" s="55" t="str">
        <f t="shared" si="116"/>
        <v>Y0BK6.3</v>
      </c>
      <c r="B2612" s="55">
        <v>6.3</v>
      </c>
      <c r="C2612" t="s">
        <v>2965</v>
      </c>
      <c r="D2612" t="s">
        <v>2965</v>
      </c>
      <c r="E2612" s="42">
        <v>44834</v>
      </c>
      <c r="F2612">
        <v>440325</v>
      </c>
      <c r="G2612" t="s">
        <v>2517</v>
      </c>
      <c r="H2612" s="191"/>
      <c r="J2612">
        <v>0</v>
      </c>
      <c r="K2612"/>
      <c r="M2612" s="191">
        <f t="shared" si="117"/>
        <v>0</v>
      </c>
      <c r="N2612" t="str">
        <f t="shared" si="118"/>
        <v>6</v>
      </c>
    </row>
    <row r="2613" spans="1:14">
      <c r="A2613" s="55" t="str">
        <f t="shared" si="116"/>
        <v>Y0BK6.3</v>
      </c>
      <c r="B2613" s="55">
        <v>6.3</v>
      </c>
      <c r="C2613" t="s">
        <v>2965</v>
      </c>
      <c r="D2613" t="s">
        <v>2965</v>
      </c>
      <c r="E2613" s="42">
        <v>44834</v>
      </c>
      <c r="F2613">
        <v>440341</v>
      </c>
      <c r="G2613" t="s">
        <v>2682</v>
      </c>
      <c r="H2613" s="191"/>
      <c r="J2613">
        <v>198917.92</v>
      </c>
      <c r="K2613"/>
      <c r="M2613" s="191">
        <f t="shared" si="117"/>
        <v>1.9891792000000002E-2</v>
      </c>
      <c r="N2613" t="str">
        <f t="shared" si="118"/>
        <v>6</v>
      </c>
    </row>
    <row r="2614" spans="1:14">
      <c r="A2614" s="55" t="str">
        <f t="shared" si="116"/>
        <v>Y0BK6.3</v>
      </c>
      <c r="B2614" s="55">
        <v>6.3</v>
      </c>
      <c r="C2614" t="s">
        <v>2965</v>
      </c>
      <c r="D2614" t="s">
        <v>2965</v>
      </c>
      <c r="E2614" s="42">
        <v>44834</v>
      </c>
      <c r="F2614">
        <v>440342</v>
      </c>
      <c r="G2614" t="s">
        <v>2683</v>
      </c>
      <c r="H2614" s="191"/>
      <c r="J2614">
        <v>198917.92</v>
      </c>
      <c r="K2614"/>
      <c r="M2614" s="191">
        <f t="shared" si="117"/>
        <v>1.9891792000000002E-2</v>
      </c>
      <c r="N2614" t="str">
        <f t="shared" si="118"/>
        <v>6</v>
      </c>
    </row>
    <row r="2615" spans="1:14">
      <c r="A2615" s="55" t="str">
        <f t="shared" si="116"/>
        <v>Y0BK6.3</v>
      </c>
      <c r="B2615" s="55">
        <v>6.3</v>
      </c>
      <c r="C2615" t="s">
        <v>2965</v>
      </c>
      <c r="D2615" t="s">
        <v>2965</v>
      </c>
      <c r="E2615" s="42">
        <v>44834</v>
      </c>
      <c r="F2615">
        <v>440416</v>
      </c>
      <c r="G2615" t="s">
        <v>664</v>
      </c>
      <c r="H2615" s="191"/>
      <c r="J2615">
        <v>85088.639999999999</v>
      </c>
      <c r="K2615"/>
      <c r="M2615" s="191">
        <f t="shared" si="117"/>
        <v>8.5088639999999997E-3</v>
      </c>
      <c r="N2615" t="str">
        <f t="shared" si="118"/>
        <v>6</v>
      </c>
    </row>
    <row r="2616" spans="1:14">
      <c r="A2616" s="55" t="str">
        <f t="shared" si="116"/>
        <v>Y0BK0</v>
      </c>
      <c r="B2616" s="55">
        <v>0</v>
      </c>
      <c r="C2616" t="s">
        <v>2965</v>
      </c>
      <c r="D2616" t="s">
        <v>2965</v>
      </c>
      <c r="E2616" s="42">
        <v>44834</v>
      </c>
      <c r="F2616">
        <v>440425</v>
      </c>
      <c r="G2616" t="s">
        <v>2519</v>
      </c>
      <c r="H2616" s="191"/>
      <c r="J2616">
        <v>1216222.8700000001</v>
      </c>
      <c r="K2616"/>
      <c r="M2616" s="191">
        <f t="shared" si="117"/>
        <v>0.12162228700000001</v>
      </c>
      <c r="N2616" t="str">
        <f t="shared" si="118"/>
        <v>0</v>
      </c>
    </row>
    <row r="2617" spans="1:14">
      <c r="A2617" s="55" t="str">
        <f t="shared" si="116"/>
        <v>Y0BK0</v>
      </c>
      <c r="B2617" s="55">
        <v>0</v>
      </c>
      <c r="C2617" t="s">
        <v>2965</v>
      </c>
      <c r="D2617" t="s">
        <v>2965</v>
      </c>
      <c r="E2617" s="42">
        <v>44834</v>
      </c>
      <c r="F2617">
        <v>440433</v>
      </c>
      <c r="G2617" t="s">
        <v>2522</v>
      </c>
      <c r="H2617" s="191"/>
      <c r="J2617">
        <v>1660867.49</v>
      </c>
      <c r="K2617"/>
      <c r="M2617" s="191">
        <f t="shared" si="117"/>
        <v>0.16608674900000001</v>
      </c>
      <c r="N2617" t="str">
        <f t="shared" si="118"/>
        <v>0</v>
      </c>
    </row>
    <row r="2618" spans="1:14">
      <c r="A2618" s="55" t="str">
        <f t="shared" si="116"/>
        <v>Y0BK6.3</v>
      </c>
      <c r="B2618" s="55">
        <v>6.3</v>
      </c>
      <c r="C2618" t="s">
        <v>2965</v>
      </c>
      <c r="D2618" t="s">
        <v>2965</v>
      </c>
      <c r="E2618" s="42">
        <v>44834</v>
      </c>
      <c r="F2618">
        <v>440485</v>
      </c>
      <c r="G2618" t="s">
        <v>2517</v>
      </c>
      <c r="H2618" s="191"/>
      <c r="J2618">
        <v>0</v>
      </c>
      <c r="K2618"/>
      <c r="M2618" s="191">
        <f t="shared" si="117"/>
        <v>0</v>
      </c>
      <c r="N2618" t="str">
        <f t="shared" si="118"/>
        <v>6</v>
      </c>
    </row>
    <row r="2619" spans="1:14">
      <c r="A2619" s="55" t="str">
        <f t="shared" si="116"/>
        <v>Y0BK6.3</v>
      </c>
      <c r="B2619" s="55">
        <v>6.3</v>
      </c>
      <c r="C2619" t="s">
        <v>2965</v>
      </c>
      <c r="D2619" t="s">
        <v>2965</v>
      </c>
      <c r="E2619" s="42">
        <v>44834</v>
      </c>
      <c r="F2619">
        <v>440509</v>
      </c>
      <c r="G2619" t="s">
        <v>2524</v>
      </c>
      <c r="H2619" s="191"/>
      <c r="J2619">
        <v>36618.720000000001</v>
      </c>
      <c r="K2619"/>
      <c r="M2619" s="191">
        <f t="shared" si="117"/>
        <v>3.661872E-3</v>
      </c>
      <c r="N2619" t="str">
        <f t="shared" si="118"/>
        <v>6</v>
      </c>
    </row>
    <row r="2620" spans="1:14">
      <c r="A2620" s="55" t="str">
        <f t="shared" si="116"/>
        <v>Y0BL0</v>
      </c>
      <c r="B2620" s="55">
        <v>0</v>
      </c>
      <c r="C2620" t="s">
        <v>2899</v>
      </c>
      <c r="D2620" t="s">
        <v>2899</v>
      </c>
      <c r="E2620" s="42">
        <v>44834</v>
      </c>
      <c r="F2620">
        <v>102104</v>
      </c>
      <c r="G2620" t="s">
        <v>2007</v>
      </c>
      <c r="H2620" s="191"/>
      <c r="J2620">
        <v>520721047</v>
      </c>
      <c r="K2620"/>
      <c r="M2620" s="191">
        <f t="shared" si="117"/>
        <v>52.072104699999997</v>
      </c>
      <c r="N2620" t="str">
        <f t="shared" si="118"/>
        <v>0</v>
      </c>
    </row>
    <row r="2621" spans="1:14">
      <c r="A2621" s="55" t="str">
        <f t="shared" si="116"/>
        <v>Y0BL0</v>
      </c>
      <c r="B2621" s="55">
        <v>0</v>
      </c>
      <c r="C2621" t="s">
        <v>2899</v>
      </c>
      <c r="D2621" t="s">
        <v>2899</v>
      </c>
      <c r="E2621" s="42">
        <v>44834</v>
      </c>
      <c r="F2621">
        <v>102105</v>
      </c>
      <c r="G2621" t="s">
        <v>2008</v>
      </c>
      <c r="H2621" s="191"/>
      <c r="J2621">
        <v>1816159337.8399999</v>
      </c>
      <c r="K2621"/>
      <c r="M2621" s="191">
        <f t="shared" si="117"/>
        <v>181.61593378399999</v>
      </c>
      <c r="N2621" t="str">
        <f t="shared" si="118"/>
        <v>0</v>
      </c>
    </row>
    <row r="2622" spans="1:14">
      <c r="A2622" s="55" t="str">
        <f t="shared" si="116"/>
        <v>Y0BL0</v>
      </c>
      <c r="B2622" s="55">
        <v>0</v>
      </c>
      <c r="C2622" t="s">
        <v>2899</v>
      </c>
      <c r="D2622" t="s">
        <v>2899</v>
      </c>
      <c r="E2622" s="42">
        <v>44834</v>
      </c>
      <c r="F2622">
        <v>102106</v>
      </c>
      <c r="G2622" t="s">
        <v>2009</v>
      </c>
      <c r="H2622" s="191"/>
      <c r="J2622">
        <v>1211014750</v>
      </c>
      <c r="K2622"/>
      <c r="M2622" s="191">
        <f t="shared" si="117"/>
        <v>121.10147499999999</v>
      </c>
      <c r="N2622" t="str">
        <f t="shared" si="118"/>
        <v>0</v>
      </c>
    </row>
    <row r="2623" spans="1:14">
      <c r="A2623" s="55" t="str">
        <f t="shared" si="116"/>
        <v>Y0BL0</v>
      </c>
      <c r="B2623" s="55">
        <v>0</v>
      </c>
      <c r="C2623" t="s">
        <v>2899</v>
      </c>
      <c r="D2623" t="s">
        <v>2899</v>
      </c>
      <c r="E2623" s="42">
        <v>44834</v>
      </c>
      <c r="F2623">
        <v>102107</v>
      </c>
      <c r="G2623" t="s">
        <v>2010</v>
      </c>
      <c r="H2623" s="191"/>
      <c r="J2623">
        <v>3868230573.8800001</v>
      </c>
      <c r="K2623"/>
      <c r="M2623" s="191">
        <f t="shared" si="117"/>
        <v>386.823057388</v>
      </c>
      <c r="N2623" t="str">
        <f t="shared" si="118"/>
        <v>0</v>
      </c>
    </row>
    <row r="2624" spans="1:14">
      <c r="A2624" s="55" t="str">
        <f t="shared" si="116"/>
        <v>Y0BL0</v>
      </c>
      <c r="B2624" s="55">
        <v>0</v>
      </c>
      <c r="C2624" t="s">
        <v>2899</v>
      </c>
      <c r="D2624" t="s">
        <v>2899</v>
      </c>
      <c r="E2624" s="42">
        <v>44834</v>
      </c>
      <c r="F2624">
        <v>106101</v>
      </c>
      <c r="G2624" t="s">
        <v>2769</v>
      </c>
      <c r="H2624" s="191"/>
      <c r="J2624">
        <v>279668.94</v>
      </c>
      <c r="K2624"/>
      <c r="M2624" s="191">
        <f t="shared" si="117"/>
        <v>2.7966893999999999E-2</v>
      </c>
      <c r="N2624" t="str">
        <f t="shared" si="118"/>
        <v>0</v>
      </c>
    </row>
    <row r="2625" spans="1:14">
      <c r="A2625" s="55" t="str">
        <f t="shared" ref="A2625:A2688" si="119">C2625&amp;B2625</f>
        <v>Y0BL0</v>
      </c>
      <c r="B2625" s="55">
        <v>0</v>
      </c>
      <c r="C2625" t="s">
        <v>2899</v>
      </c>
      <c r="D2625" t="s">
        <v>2899</v>
      </c>
      <c r="E2625" s="42">
        <v>44834</v>
      </c>
      <c r="F2625">
        <v>106103</v>
      </c>
      <c r="G2625" t="s">
        <v>2783</v>
      </c>
      <c r="H2625" s="191"/>
      <c r="J2625">
        <v>0.01</v>
      </c>
      <c r="K2625"/>
      <c r="M2625" s="191">
        <f t="shared" si="117"/>
        <v>1.0000000000000001E-9</v>
      </c>
      <c r="N2625" t="str">
        <f t="shared" si="118"/>
        <v>0</v>
      </c>
    </row>
    <row r="2626" spans="1:14">
      <c r="A2626" s="55" t="str">
        <f t="shared" si="119"/>
        <v>Y0BL0</v>
      </c>
      <c r="B2626" s="55">
        <v>0</v>
      </c>
      <c r="C2626" t="s">
        <v>2899</v>
      </c>
      <c r="D2626" t="s">
        <v>2899</v>
      </c>
      <c r="E2626" s="42">
        <v>44834</v>
      </c>
      <c r="F2626">
        <v>106106</v>
      </c>
      <c r="G2626" t="s">
        <v>2784</v>
      </c>
      <c r="H2626" s="191"/>
      <c r="J2626">
        <v>266097.55</v>
      </c>
      <c r="K2626"/>
      <c r="M2626" s="191">
        <f t="shared" si="117"/>
        <v>2.6609754999999999E-2</v>
      </c>
      <c r="N2626" t="str">
        <f t="shared" si="118"/>
        <v>0</v>
      </c>
    </row>
    <row r="2627" spans="1:14">
      <c r="A2627" s="55" t="str">
        <f t="shared" si="119"/>
        <v>Y0BL0</v>
      </c>
      <c r="B2627" s="55">
        <v>0</v>
      </c>
      <c r="C2627" t="s">
        <v>2899</v>
      </c>
      <c r="D2627" t="s">
        <v>2899</v>
      </c>
      <c r="E2627" s="42">
        <v>44834</v>
      </c>
      <c r="F2627">
        <v>107106</v>
      </c>
      <c r="G2627" t="s">
        <v>2753</v>
      </c>
      <c r="H2627" s="191"/>
      <c r="J2627">
        <v>0.01</v>
      </c>
      <c r="K2627"/>
      <c r="M2627" s="191">
        <f t="shared" si="117"/>
        <v>1.0000000000000001E-9</v>
      </c>
      <c r="N2627" t="str">
        <f t="shared" si="118"/>
        <v>0</v>
      </c>
    </row>
    <row r="2628" spans="1:14">
      <c r="A2628" s="55" t="str">
        <f t="shared" si="119"/>
        <v>Y0BL0</v>
      </c>
      <c r="B2628" s="55">
        <v>0</v>
      </c>
      <c r="C2628" t="s">
        <v>2899</v>
      </c>
      <c r="D2628" t="s">
        <v>2899</v>
      </c>
      <c r="E2628" s="42">
        <v>44834</v>
      </c>
      <c r="F2628">
        <v>111108</v>
      </c>
      <c r="G2628" t="s">
        <v>2021</v>
      </c>
      <c r="H2628" s="191"/>
      <c r="J2628">
        <v>0.01</v>
      </c>
      <c r="K2628"/>
      <c r="M2628" s="191">
        <f t="shared" si="117"/>
        <v>1.0000000000000001E-9</v>
      </c>
      <c r="N2628" t="str">
        <f t="shared" si="118"/>
        <v>0</v>
      </c>
    </row>
    <row r="2629" spans="1:14">
      <c r="A2629" s="55" t="str">
        <f t="shared" si="119"/>
        <v>Y0BL0</v>
      </c>
      <c r="B2629" s="55">
        <v>0</v>
      </c>
      <c r="C2629" t="s">
        <v>2899</v>
      </c>
      <c r="D2629" t="s">
        <v>2899</v>
      </c>
      <c r="E2629" s="42">
        <v>44834</v>
      </c>
      <c r="F2629">
        <v>111126</v>
      </c>
      <c r="G2629" t="s">
        <v>2022</v>
      </c>
      <c r="H2629" s="191"/>
      <c r="J2629">
        <v>84559.64</v>
      </c>
      <c r="K2629"/>
      <c r="M2629" s="191">
        <f t="shared" si="117"/>
        <v>8.4559639999999998E-3</v>
      </c>
      <c r="N2629" t="str">
        <f t="shared" si="118"/>
        <v>0</v>
      </c>
    </row>
    <row r="2630" spans="1:14">
      <c r="A2630" s="55" t="str">
        <f t="shared" si="119"/>
        <v>Y0BL0</v>
      </c>
      <c r="B2630" s="55">
        <v>0</v>
      </c>
      <c r="C2630" t="s">
        <v>2899</v>
      </c>
      <c r="D2630" t="s">
        <v>2899</v>
      </c>
      <c r="E2630" s="42">
        <v>44834</v>
      </c>
      <c r="F2630">
        <v>111127</v>
      </c>
      <c r="G2630" t="s">
        <v>2023</v>
      </c>
      <c r="H2630" s="191"/>
      <c r="J2630">
        <v>15046347.41</v>
      </c>
      <c r="K2630"/>
      <c r="M2630" s="191">
        <f t="shared" si="117"/>
        <v>1.5046347410000001</v>
      </c>
      <c r="N2630" t="str">
        <f t="shared" si="118"/>
        <v>0</v>
      </c>
    </row>
    <row r="2631" spans="1:14">
      <c r="A2631" s="55" t="str">
        <f t="shared" si="119"/>
        <v>Y0BL0</v>
      </c>
      <c r="B2631" s="55">
        <v>0</v>
      </c>
      <c r="C2631" t="s">
        <v>2899</v>
      </c>
      <c r="D2631" t="s">
        <v>2899</v>
      </c>
      <c r="E2631" s="42">
        <v>44834</v>
      </c>
      <c r="F2631">
        <v>111128</v>
      </c>
      <c r="G2631" t="s">
        <v>2024</v>
      </c>
      <c r="H2631" s="191"/>
      <c r="J2631">
        <v>20806777.5</v>
      </c>
      <c r="K2631"/>
      <c r="M2631" s="191">
        <f t="shared" si="117"/>
        <v>2.08067775</v>
      </c>
      <c r="N2631" t="str">
        <f t="shared" si="118"/>
        <v>0</v>
      </c>
    </row>
    <row r="2632" spans="1:14">
      <c r="A2632" s="55" t="str">
        <f t="shared" si="119"/>
        <v>Y0BL0</v>
      </c>
      <c r="B2632" s="55">
        <v>0</v>
      </c>
      <c r="C2632" t="s">
        <v>2899</v>
      </c>
      <c r="D2632" t="s">
        <v>2899</v>
      </c>
      <c r="E2632" s="42">
        <v>44834</v>
      </c>
      <c r="F2632">
        <v>111129</v>
      </c>
      <c r="G2632" t="s">
        <v>2025</v>
      </c>
      <c r="H2632" s="191"/>
      <c r="J2632">
        <v>48822152.619999997</v>
      </c>
      <c r="K2632"/>
      <c r="M2632" s="191">
        <f t="shared" si="117"/>
        <v>4.8822152619999999</v>
      </c>
      <c r="N2632" t="str">
        <f t="shared" si="118"/>
        <v>0</v>
      </c>
    </row>
    <row r="2633" spans="1:14">
      <c r="A2633" s="55" t="str">
        <f t="shared" si="119"/>
        <v>Y0BL0</v>
      </c>
      <c r="B2633" s="55">
        <v>0</v>
      </c>
      <c r="C2633" t="s">
        <v>2899</v>
      </c>
      <c r="D2633" t="s">
        <v>2899</v>
      </c>
      <c r="E2633" s="42">
        <v>44834</v>
      </c>
      <c r="F2633">
        <v>111181</v>
      </c>
      <c r="G2633" t="s">
        <v>2028</v>
      </c>
      <c r="H2633" s="191"/>
      <c r="J2633">
        <v>87760.28</v>
      </c>
      <c r="K2633"/>
      <c r="M2633" s="191">
        <f t="shared" si="117"/>
        <v>8.776028E-3</v>
      </c>
      <c r="N2633" t="str">
        <f t="shared" si="118"/>
        <v>0</v>
      </c>
    </row>
    <row r="2634" spans="1:14">
      <c r="A2634" s="55" t="str">
        <f t="shared" si="119"/>
        <v>Y0BL0</v>
      </c>
      <c r="B2634" s="55">
        <v>0</v>
      </c>
      <c r="C2634" t="s">
        <v>2899</v>
      </c>
      <c r="D2634" t="s">
        <v>2899</v>
      </c>
      <c r="E2634" s="42">
        <v>44834</v>
      </c>
      <c r="F2634">
        <v>111182</v>
      </c>
      <c r="G2634" t="s">
        <v>2029</v>
      </c>
      <c r="H2634" s="191"/>
      <c r="J2634">
        <v>11088.89</v>
      </c>
      <c r="K2634"/>
      <c r="M2634" s="191">
        <f t="shared" si="117"/>
        <v>1.1088889999999998E-3</v>
      </c>
      <c r="N2634" t="str">
        <f t="shared" si="118"/>
        <v>0</v>
      </c>
    </row>
    <row r="2635" spans="1:14">
      <c r="A2635" s="55" t="str">
        <f t="shared" si="119"/>
        <v>Y0BL0</v>
      </c>
      <c r="B2635" s="55">
        <v>0</v>
      </c>
      <c r="C2635" t="s">
        <v>2899</v>
      </c>
      <c r="D2635" t="s">
        <v>2899</v>
      </c>
      <c r="E2635" s="42">
        <v>44834</v>
      </c>
      <c r="F2635">
        <v>111183</v>
      </c>
      <c r="G2635" t="s">
        <v>2030</v>
      </c>
      <c r="H2635" s="191"/>
      <c r="J2635">
        <v>685.16</v>
      </c>
      <c r="K2635"/>
      <c r="M2635" s="191">
        <f t="shared" si="117"/>
        <v>6.8515999999999992E-5</v>
      </c>
      <c r="N2635" t="str">
        <f t="shared" si="118"/>
        <v>0</v>
      </c>
    </row>
    <row r="2636" spans="1:14">
      <c r="A2636" s="55" t="str">
        <f t="shared" si="119"/>
        <v>Y0BL0</v>
      </c>
      <c r="B2636" s="55">
        <v>0</v>
      </c>
      <c r="C2636" t="s">
        <v>2899</v>
      </c>
      <c r="D2636" t="s">
        <v>2899</v>
      </c>
      <c r="E2636" s="42">
        <v>44834</v>
      </c>
      <c r="F2636">
        <v>111184</v>
      </c>
      <c r="G2636" t="s">
        <v>2031</v>
      </c>
      <c r="H2636" s="191"/>
      <c r="J2636">
        <v>543.02</v>
      </c>
      <c r="K2636"/>
      <c r="M2636" s="191">
        <f t="shared" si="117"/>
        <v>5.4301999999999996E-5</v>
      </c>
      <c r="N2636" t="str">
        <f t="shared" si="118"/>
        <v>0</v>
      </c>
    </row>
    <row r="2637" spans="1:14">
      <c r="A2637" s="55" t="str">
        <f t="shared" si="119"/>
        <v>Y0BL0</v>
      </c>
      <c r="B2637" s="55">
        <v>0</v>
      </c>
      <c r="C2637" t="s">
        <v>2899</v>
      </c>
      <c r="D2637" t="s">
        <v>2899</v>
      </c>
      <c r="E2637" s="42">
        <v>44834</v>
      </c>
      <c r="F2637">
        <v>111220</v>
      </c>
      <c r="G2637" t="s">
        <v>2655</v>
      </c>
      <c r="H2637" s="191"/>
      <c r="J2637">
        <v>131175782.73999999</v>
      </c>
      <c r="K2637"/>
      <c r="M2637" s="191">
        <f t="shared" si="117"/>
        <v>13.117578274</v>
      </c>
      <c r="N2637" t="str">
        <f t="shared" si="118"/>
        <v>0</v>
      </c>
    </row>
    <row r="2638" spans="1:14">
      <c r="A2638" s="55" t="str">
        <f t="shared" si="119"/>
        <v>Y0BL0</v>
      </c>
      <c r="B2638" s="55">
        <v>0</v>
      </c>
      <c r="C2638" t="s">
        <v>2899</v>
      </c>
      <c r="D2638" t="s">
        <v>2899</v>
      </c>
      <c r="E2638" s="42">
        <v>44834</v>
      </c>
      <c r="F2638">
        <v>111221</v>
      </c>
      <c r="G2638" t="s">
        <v>2656</v>
      </c>
      <c r="H2638" s="191"/>
      <c r="J2638">
        <v>-131175782.73999999</v>
      </c>
      <c r="K2638"/>
      <c r="M2638" s="191">
        <f t="shared" si="117"/>
        <v>-13.117578274</v>
      </c>
      <c r="N2638" t="str">
        <f t="shared" si="118"/>
        <v>0</v>
      </c>
    </row>
    <row r="2639" spans="1:14">
      <c r="A2639" s="55" t="str">
        <f t="shared" si="119"/>
        <v>Y0BL0</v>
      </c>
      <c r="B2639" s="55">
        <v>0</v>
      </c>
      <c r="C2639" t="s">
        <v>2899</v>
      </c>
      <c r="D2639" t="s">
        <v>2899</v>
      </c>
      <c r="E2639" s="42">
        <v>44834</v>
      </c>
      <c r="F2639">
        <v>141280</v>
      </c>
      <c r="G2639" t="s">
        <v>2036</v>
      </c>
      <c r="H2639" s="191"/>
      <c r="J2639">
        <v>544255.32999999996</v>
      </c>
      <c r="K2639"/>
      <c r="M2639" s="191">
        <f t="shared" si="117"/>
        <v>5.4425532999999998E-2</v>
      </c>
      <c r="N2639" t="str">
        <f t="shared" si="118"/>
        <v>0</v>
      </c>
    </row>
    <row r="2640" spans="1:14">
      <c r="A2640" s="55" t="str">
        <f t="shared" si="119"/>
        <v>Y0BL0</v>
      </c>
      <c r="B2640" s="55">
        <v>0</v>
      </c>
      <c r="C2640" t="s">
        <v>2899</v>
      </c>
      <c r="D2640" t="s">
        <v>2899</v>
      </c>
      <c r="E2640" s="42">
        <v>44834</v>
      </c>
      <c r="F2640">
        <v>141366</v>
      </c>
      <c r="G2640" t="s">
        <v>2857</v>
      </c>
      <c r="H2640" s="191"/>
      <c r="J2640">
        <v>0.03</v>
      </c>
      <c r="K2640"/>
      <c r="M2640" s="191">
        <f t="shared" si="117"/>
        <v>3E-9</v>
      </c>
      <c r="N2640" t="str">
        <f t="shared" si="118"/>
        <v>0</v>
      </c>
    </row>
    <row r="2641" spans="1:14">
      <c r="A2641" s="55" t="str">
        <f t="shared" si="119"/>
        <v>Y0BL0</v>
      </c>
      <c r="B2641" s="55">
        <v>0</v>
      </c>
      <c r="C2641" t="s">
        <v>2899</v>
      </c>
      <c r="D2641" t="s">
        <v>2899</v>
      </c>
      <c r="E2641" s="42">
        <v>44834</v>
      </c>
      <c r="F2641">
        <v>141379</v>
      </c>
      <c r="G2641" t="s">
        <v>2961</v>
      </c>
      <c r="H2641" s="191"/>
      <c r="J2641">
        <v>-1000</v>
      </c>
      <c r="K2641"/>
      <c r="M2641" s="191">
        <f t="shared" si="117"/>
        <v>-1E-4</v>
      </c>
      <c r="N2641" t="str">
        <f t="shared" si="118"/>
        <v>0</v>
      </c>
    </row>
    <row r="2642" spans="1:14">
      <c r="A2642" s="55" t="str">
        <f t="shared" si="119"/>
        <v>Y0BL0</v>
      </c>
      <c r="B2642" s="55">
        <v>0</v>
      </c>
      <c r="C2642" t="s">
        <v>2899</v>
      </c>
      <c r="D2642" t="s">
        <v>2899</v>
      </c>
      <c r="E2642" s="42">
        <v>44834</v>
      </c>
      <c r="F2642">
        <v>141382</v>
      </c>
      <c r="G2642" t="s">
        <v>2052</v>
      </c>
      <c r="H2642" s="191"/>
      <c r="J2642">
        <v>0</v>
      </c>
      <c r="K2642"/>
      <c r="M2642" s="191">
        <f t="shared" si="117"/>
        <v>0</v>
      </c>
      <c r="N2642" t="str">
        <f t="shared" si="118"/>
        <v>0</v>
      </c>
    </row>
    <row r="2643" spans="1:14">
      <c r="A2643" s="55" t="str">
        <f t="shared" si="119"/>
        <v>Y0BL0</v>
      </c>
      <c r="B2643" s="55">
        <v>0</v>
      </c>
      <c r="C2643" t="s">
        <v>2899</v>
      </c>
      <c r="D2643" t="s">
        <v>2899</v>
      </c>
      <c r="E2643" s="42">
        <v>44834</v>
      </c>
      <c r="F2643">
        <v>141398</v>
      </c>
      <c r="G2643" t="s">
        <v>2911</v>
      </c>
      <c r="H2643" s="191"/>
      <c r="J2643">
        <v>0</v>
      </c>
      <c r="K2643"/>
      <c r="M2643" s="191">
        <f t="shared" si="117"/>
        <v>0</v>
      </c>
      <c r="N2643" t="str">
        <f t="shared" si="118"/>
        <v>0</v>
      </c>
    </row>
    <row r="2644" spans="1:14">
      <c r="A2644" s="55" t="str">
        <f t="shared" si="119"/>
        <v>Y0BL0</v>
      </c>
      <c r="B2644" s="55">
        <v>0</v>
      </c>
      <c r="C2644" t="s">
        <v>2899</v>
      </c>
      <c r="D2644" t="s">
        <v>2899</v>
      </c>
      <c r="E2644" s="42">
        <v>44834</v>
      </c>
      <c r="F2644">
        <v>141647</v>
      </c>
      <c r="G2644" t="s">
        <v>2073</v>
      </c>
      <c r="H2644" s="191"/>
      <c r="J2644">
        <v>-500000</v>
      </c>
      <c r="K2644"/>
      <c r="M2644" s="191">
        <f t="shared" si="117"/>
        <v>-0.05</v>
      </c>
      <c r="N2644" t="str">
        <f t="shared" si="118"/>
        <v>0</v>
      </c>
    </row>
    <row r="2645" spans="1:14">
      <c r="A2645" s="55" t="str">
        <f t="shared" si="119"/>
        <v>Y0BL0</v>
      </c>
      <c r="B2645" s="55">
        <v>0</v>
      </c>
      <c r="C2645" t="s">
        <v>2899</v>
      </c>
      <c r="D2645" t="s">
        <v>2899</v>
      </c>
      <c r="E2645" s="42">
        <v>44834</v>
      </c>
      <c r="F2645">
        <v>141653</v>
      </c>
      <c r="G2645" t="s">
        <v>2074</v>
      </c>
      <c r="H2645" s="191"/>
      <c r="J2645">
        <v>0</v>
      </c>
      <c r="K2645"/>
      <c r="M2645" s="191">
        <f t="shared" si="117"/>
        <v>0</v>
      </c>
      <c r="N2645" t="str">
        <f t="shared" si="118"/>
        <v>0</v>
      </c>
    </row>
    <row r="2646" spans="1:14">
      <c r="A2646" s="55" t="str">
        <f t="shared" si="119"/>
        <v>Y0BL0</v>
      </c>
      <c r="B2646" s="55">
        <v>0</v>
      </c>
      <c r="C2646" t="s">
        <v>2899</v>
      </c>
      <c r="D2646" t="s">
        <v>2899</v>
      </c>
      <c r="E2646" s="42">
        <v>44834</v>
      </c>
      <c r="F2646">
        <v>141724</v>
      </c>
      <c r="G2646" t="s">
        <v>2076</v>
      </c>
      <c r="H2646" s="191"/>
      <c r="J2646">
        <v>0</v>
      </c>
      <c r="K2646"/>
      <c r="M2646" s="191">
        <f t="shared" si="117"/>
        <v>0</v>
      </c>
      <c r="N2646" t="str">
        <f t="shared" si="118"/>
        <v>0</v>
      </c>
    </row>
    <row r="2647" spans="1:14">
      <c r="A2647" s="55" t="str">
        <f t="shared" si="119"/>
        <v>Y0BL0</v>
      </c>
      <c r="B2647" s="55">
        <v>0</v>
      </c>
      <c r="C2647" t="s">
        <v>2899</v>
      </c>
      <c r="D2647" t="s">
        <v>2899</v>
      </c>
      <c r="E2647" s="42">
        <v>44834</v>
      </c>
      <c r="F2647">
        <v>141744</v>
      </c>
      <c r="G2647" t="s">
        <v>2087</v>
      </c>
      <c r="H2647" s="191"/>
      <c r="J2647">
        <v>0</v>
      </c>
      <c r="K2647"/>
      <c r="M2647" s="191">
        <f t="shared" si="117"/>
        <v>0</v>
      </c>
      <c r="N2647" t="str">
        <f t="shared" si="118"/>
        <v>0</v>
      </c>
    </row>
    <row r="2648" spans="1:14">
      <c r="A2648" s="55" t="str">
        <f t="shared" si="119"/>
        <v>Y0BL0</v>
      </c>
      <c r="B2648" s="55">
        <v>0</v>
      </c>
      <c r="C2648" t="s">
        <v>2899</v>
      </c>
      <c r="D2648" t="s">
        <v>2899</v>
      </c>
      <c r="E2648" s="42">
        <v>44834</v>
      </c>
      <c r="F2648">
        <v>141779</v>
      </c>
      <c r="G2648" t="s">
        <v>2114</v>
      </c>
      <c r="H2648" s="191"/>
      <c r="J2648">
        <v>0</v>
      </c>
      <c r="K2648"/>
      <c r="M2648" s="191">
        <f t="shared" si="117"/>
        <v>0</v>
      </c>
      <c r="N2648" t="str">
        <f t="shared" si="118"/>
        <v>0</v>
      </c>
    </row>
    <row r="2649" spans="1:14">
      <c r="A2649" s="55" t="str">
        <f t="shared" si="119"/>
        <v>Y0BL0</v>
      </c>
      <c r="B2649" s="55">
        <v>0</v>
      </c>
      <c r="C2649" t="s">
        <v>2899</v>
      </c>
      <c r="D2649" t="s">
        <v>2899</v>
      </c>
      <c r="E2649" s="42">
        <v>44834</v>
      </c>
      <c r="F2649">
        <v>141789</v>
      </c>
      <c r="G2649" t="s">
        <v>2122</v>
      </c>
      <c r="H2649" s="191"/>
      <c r="J2649">
        <v>0</v>
      </c>
      <c r="K2649"/>
      <c r="M2649" s="191">
        <f t="shared" si="117"/>
        <v>0</v>
      </c>
      <c r="N2649" t="str">
        <f t="shared" si="118"/>
        <v>0</v>
      </c>
    </row>
    <row r="2650" spans="1:14">
      <c r="A2650" s="55" t="str">
        <f t="shared" si="119"/>
        <v>Y0BL0</v>
      </c>
      <c r="B2650" s="55">
        <v>0</v>
      </c>
      <c r="C2650" t="s">
        <v>2899</v>
      </c>
      <c r="D2650" t="s">
        <v>2899</v>
      </c>
      <c r="E2650" s="42">
        <v>44834</v>
      </c>
      <c r="F2650">
        <v>142036</v>
      </c>
      <c r="G2650" t="s">
        <v>2127</v>
      </c>
      <c r="H2650" s="191"/>
      <c r="J2650">
        <v>10000</v>
      </c>
      <c r="K2650"/>
      <c r="M2650" s="191">
        <f t="shared" si="117"/>
        <v>1E-3</v>
      </c>
      <c r="N2650" t="str">
        <f t="shared" si="118"/>
        <v>0</v>
      </c>
    </row>
    <row r="2651" spans="1:14">
      <c r="A2651" s="55" t="str">
        <f t="shared" si="119"/>
        <v>Y0BL0</v>
      </c>
      <c r="B2651" s="55">
        <v>0</v>
      </c>
      <c r="C2651" t="s">
        <v>2899</v>
      </c>
      <c r="D2651" t="s">
        <v>2899</v>
      </c>
      <c r="E2651" s="42">
        <v>44834</v>
      </c>
      <c r="F2651">
        <v>142043</v>
      </c>
      <c r="G2651" t="s">
        <v>2657</v>
      </c>
      <c r="H2651" s="191"/>
      <c r="J2651">
        <v>-5000000</v>
      </c>
      <c r="K2651"/>
      <c r="M2651" s="191">
        <f t="shared" si="117"/>
        <v>-0.5</v>
      </c>
      <c r="N2651" t="str">
        <f t="shared" si="118"/>
        <v>0</v>
      </c>
    </row>
    <row r="2652" spans="1:14">
      <c r="A2652" s="55" t="str">
        <f t="shared" si="119"/>
        <v>Y0BL0</v>
      </c>
      <c r="B2652" s="55">
        <v>0</v>
      </c>
      <c r="C2652" t="s">
        <v>2899</v>
      </c>
      <c r="D2652" t="s">
        <v>2899</v>
      </c>
      <c r="E2652" s="42">
        <v>44834</v>
      </c>
      <c r="F2652">
        <v>142044</v>
      </c>
      <c r="G2652" t="s">
        <v>2132</v>
      </c>
      <c r="H2652" s="191"/>
      <c r="J2652">
        <v>0</v>
      </c>
      <c r="K2652"/>
      <c r="M2652" s="191">
        <f t="shared" si="117"/>
        <v>0</v>
      </c>
      <c r="N2652" t="str">
        <f t="shared" si="118"/>
        <v>0</v>
      </c>
    </row>
    <row r="2653" spans="1:14">
      <c r="A2653" s="55" t="e">
        <f t="shared" si="119"/>
        <v>#N/A</v>
      </c>
      <c r="B2653" s="55" t="e">
        <v>#N/A</v>
      </c>
      <c r="C2653" t="s">
        <v>2899</v>
      </c>
      <c r="D2653" t="s">
        <v>2899</v>
      </c>
      <c r="E2653" s="42">
        <v>44834</v>
      </c>
      <c r="F2653">
        <v>142077</v>
      </c>
      <c r="G2653" t="s">
        <v>2913</v>
      </c>
      <c r="H2653" s="191"/>
      <c r="J2653">
        <v>11810.39</v>
      </c>
      <c r="K2653"/>
      <c r="M2653" s="191">
        <f t="shared" si="117"/>
        <v>1.181039E-3</v>
      </c>
      <c r="N2653" t="e">
        <f t="shared" si="118"/>
        <v>#N/A</v>
      </c>
    </row>
    <row r="2654" spans="1:14">
      <c r="A2654" s="55" t="str">
        <f t="shared" si="119"/>
        <v>Y0BL0</v>
      </c>
      <c r="B2654" s="55">
        <v>0</v>
      </c>
      <c r="C2654" t="s">
        <v>2899</v>
      </c>
      <c r="D2654" t="s">
        <v>2899</v>
      </c>
      <c r="E2654" s="42">
        <v>44834</v>
      </c>
      <c r="F2654">
        <v>160118</v>
      </c>
      <c r="G2654" t="s">
        <v>2152</v>
      </c>
      <c r="H2654" s="191"/>
      <c r="J2654">
        <v>0</v>
      </c>
      <c r="K2654"/>
      <c r="M2654" s="191">
        <f t="shared" si="117"/>
        <v>0</v>
      </c>
      <c r="N2654" t="str">
        <f t="shared" si="118"/>
        <v>0</v>
      </c>
    </row>
    <row r="2655" spans="1:14">
      <c r="A2655" s="55" t="str">
        <f t="shared" si="119"/>
        <v>Y0BL0</v>
      </c>
      <c r="B2655" s="55">
        <v>0</v>
      </c>
      <c r="C2655" t="s">
        <v>2899</v>
      </c>
      <c r="D2655" t="s">
        <v>2899</v>
      </c>
      <c r="E2655" s="42">
        <v>44834</v>
      </c>
      <c r="F2655">
        <v>160122</v>
      </c>
      <c r="G2655" t="s">
        <v>2155</v>
      </c>
      <c r="H2655" s="191"/>
      <c r="J2655">
        <v>0</v>
      </c>
      <c r="K2655"/>
      <c r="M2655" s="191">
        <f t="shared" si="117"/>
        <v>0</v>
      </c>
      <c r="N2655" t="str">
        <f t="shared" si="118"/>
        <v>0</v>
      </c>
    </row>
    <row r="2656" spans="1:14">
      <c r="A2656" s="55" t="str">
        <f t="shared" si="119"/>
        <v>Y0BL0</v>
      </c>
      <c r="B2656" s="55">
        <v>0</v>
      </c>
      <c r="C2656" t="s">
        <v>2899</v>
      </c>
      <c r="D2656" t="s">
        <v>2899</v>
      </c>
      <c r="E2656" s="42">
        <v>44834</v>
      </c>
      <c r="F2656">
        <v>160202</v>
      </c>
      <c r="G2656" t="s">
        <v>2158</v>
      </c>
      <c r="H2656" s="191"/>
      <c r="J2656">
        <v>0</v>
      </c>
      <c r="K2656"/>
      <c r="M2656" s="191">
        <f t="shared" si="117"/>
        <v>0</v>
      </c>
      <c r="N2656" t="str">
        <f t="shared" si="118"/>
        <v>0</v>
      </c>
    </row>
    <row r="2657" spans="1:14">
      <c r="A2657" s="55" t="str">
        <f t="shared" si="119"/>
        <v>Y0BL0</v>
      </c>
      <c r="B2657" s="55">
        <v>0</v>
      </c>
      <c r="C2657" t="s">
        <v>2899</v>
      </c>
      <c r="D2657" t="s">
        <v>2899</v>
      </c>
      <c r="E2657" s="42">
        <v>44834</v>
      </c>
      <c r="F2657">
        <v>160206</v>
      </c>
      <c r="G2657" t="s">
        <v>2159</v>
      </c>
      <c r="H2657" s="191"/>
      <c r="J2657">
        <v>-83443.520000000004</v>
      </c>
      <c r="K2657"/>
      <c r="M2657" s="191">
        <f t="shared" si="117"/>
        <v>-8.3443520000000011E-3</v>
      </c>
      <c r="N2657" t="str">
        <f t="shared" si="118"/>
        <v>0</v>
      </c>
    </row>
    <row r="2658" spans="1:14">
      <c r="A2658" s="55" t="str">
        <f t="shared" si="119"/>
        <v>Y0BL0</v>
      </c>
      <c r="B2658" s="55">
        <v>0</v>
      </c>
      <c r="C2658" t="s">
        <v>2899</v>
      </c>
      <c r="D2658" t="s">
        <v>2899</v>
      </c>
      <c r="E2658" s="42">
        <v>44834</v>
      </c>
      <c r="F2658">
        <v>160207</v>
      </c>
      <c r="G2658" t="s">
        <v>2160</v>
      </c>
      <c r="H2658" s="191"/>
      <c r="J2658">
        <v>0</v>
      </c>
      <c r="K2658"/>
      <c r="M2658" s="191">
        <f t="shared" si="117"/>
        <v>0</v>
      </c>
      <c r="N2658" t="str">
        <f t="shared" si="118"/>
        <v>0</v>
      </c>
    </row>
    <row r="2659" spans="1:14">
      <c r="A2659" s="55" t="str">
        <f t="shared" si="119"/>
        <v>Y0BL0</v>
      </c>
      <c r="B2659" s="55">
        <v>0</v>
      </c>
      <c r="C2659" t="s">
        <v>2899</v>
      </c>
      <c r="D2659" t="s">
        <v>2899</v>
      </c>
      <c r="E2659" s="42">
        <v>44834</v>
      </c>
      <c r="F2659">
        <v>170120</v>
      </c>
      <c r="G2659" t="s">
        <v>2165</v>
      </c>
      <c r="H2659" s="191"/>
      <c r="J2659">
        <v>-1800936.89</v>
      </c>
      <c r="K2659"/>
      <c r="M2659" s="191">
        <f t="shared" si="117"/>
        <v>-0.180093689</v>
      </c>
      <c r="N2659" t="str">
        <f t="shared" si="118"/>
        <v>0</v>
      </c>
    </row>
    <row r="2660" spans="1:14">
      <c r="A2660" s="55" t="str">
        <f t="shared" si="119"/>
        <v>Y0BL0</v>
      </c>
      <c r="B2660" s="55">
        <v>0</v>
      </c>
      <c r="C2660" t="s">
        <v>2899</v>
      </c>
      <c r="D2660" t="s">
        <v>2899</v>
      </c>
      <c r="E2660" s="42">
        <v>44834</v>
      </c>
      <c r="F2660">
        <v>170121</v>
      </c>
      <c r="G2660" t="s">
        <v>2166</v>
      </c>
      <c r="H2660" s="191"/>
      <c r="J2660">
        <v>-4540527.5</v>
      </c>
      <c r="K2660"/>
      <c r="M2660" s="191">
        <f t="shared" si="117"/>
        <v>-0.45405275</v>
      </c>
      <c r="N2660" t="str">
        <f t="shared" si="118"/>
        <v>0</v>
      </c>
    </row>
    <row r="2661" spans="1:14">
      <c r="A2661" s="55" t="str">
        <f t="shared" si="119"/>
        <v>Y0BL0</v>
      </c>
      <c r="B2661" s="55">
        <v>0</v>
      </c>
      <c r="C2661" t="s">
        <v>2899</v>
      </c>
      <c r="D2661" t="s">
        <v>2899</v>
      </c>
      <c r="E2661" s="42">
        <v>44834</v>
      </c>
      <c r="F2661">
        <v>170123</v>
      </c>
      <c r="G2661" t="s">
        <v>2167</v>
      </c>
      <c r="H2661" s="191"/>
      <c r="J2661">
        <v>-14219951.5</v>
      </c>
      <c r="K2661"/>
      <c r="M2661" s="191">
        <f t="shared" si="117"/>
        <v>-1.4219951500000001</v>
      </c>
      <c r="N2661" t="str">
        <f t="shared" si="118"/>
        <v>0</v>
      </c>
    </row>
    <row r="2662" spans="1:14">
      <c r="A2662" s="55" t="str">
        <f t="shared" si="119"/>
        <v>Y0BL0</v>
      </c>
      <c r="B2662" s="55">
        <v>0</v>
      </c>
      <c r="C2662" t="s">
        <v>2899</v>
      </c>
      <c r="D2662" t="s">
        <v>2899</v>
      </c>
      <c r="E2662" s="42">
        <v>44834</v>
      </c>
      <c r="F2662">
        <v>201272</v>
      </c>
      <c r="G2662" t="s">
        <v>2205</v>
      </c>
      <c r="H2662" s="191"/>
      <c r="J2662">
        <v>517954.23</v>
      </c>
      <c r="K2662"/>
      <c r="M2662" s="191">
        <f t="shared" si="117"/>
        <v>5.1795423E-2</v>
      </c>
      <c r="N2662" t="str">
        <f t="shared" si="118"/>
        <v>0</v>
      </c>
    </row>
    <row r="2663" spans="1:14">
      <c r="A2663" s="55" t="str">
        <f t="shared" si="119"/>
        <v>Y0BL1.2</v>
      </c>
      <c r="B2663" s="55">
        <v>1.2</v>
      </c>
      <c r="C2663" t="s">
        <v>2899</v>
      </c>
      <c r="D2663" t="s">
        <v>2899</v>
      </c>
      <c r="E2663" s="42">
        <v>44834</v>
      </c>
      <c r="F2663">
        <v>201273</v>
      </c>
      <c r="G2663" t="s">
        <v>2206</v>
      </c>
      <c r="H2663" s="191"/>
      <c r="J2663">
        <v>-9026682.8499999996</v>
      </c>
      <c r="K2663"/>
      <c r="M2663" s="191">
        <f t="shared" si="117"/>
        <v>-0.90266828499999996</v>
      </c>
      <c r="N2663" t="str">
        <f t="shared" si="118"/>
        <v>1</v>
      </c>
    </row>
    <row r="2664" spans="1:14">
      <c r="A2664" s="55" t="str">
        <f t="shared" si="119"/>
        <v>Y0BL0</v>
      </c>
      <c r="B2664" s="55">
        <v>0</v>
      </c>
      <c r="C2664" t="s">
        <v>2899</v>
      </c>
      <c r="D2664" t="s">
        <v>2899</v>
      </c>
      <c r="E2664" s="42">
        <v>44834</v>
      </c>
      <c r="F2664">
        <v>201276</v>
      </c>
      <c r="G2664" t="s">
        <v>2209</v>
      </c>
      <c r="H2664" s="191"/>
      <c r="J2664">
        <v>592832338.75</v>
      </c>
      <c r="K2664"/>
      <c r="M2664" s="191">
        <f t="shared" si="117"/>
        <v>59.283233875000001</v>
      </c>
      <c r="N2664" t="str">
        <f t="shared" si="118"/>
        <v>0</v>
      </c>
    </row>
    <row r="2665" spans="1:14">
      <c r="A2665" s="55" t="str">
        <f t="shared" si="119"/>
        <v>Y0BL1.2</v>
      </c>
      <c r="B2665" s="55">
        <v>1.2</v>
      </c>
      <c r="C2665" t="s">
        <v>2899</v>
      </c>
      <c r="D2665" t="s">
        <v>2899</v>
      </c>
      <c r="E2665" s="42">
        <v>44834</v>
      </c>
      <c r="F2665">
        <v>201277</v>
      </c>
      <c r="G2665" t="s">
        <v>2210</v>
      </c>
      <c r="H2665" s="191"/>
      <c r="J2665">
        <v>-865683324.53999996</v>
      </c>
      <c r="K2665"/>
      <c r="M2665" s="191">
        <f t="shared" si="117"/>
        <v>-86.568332454</v>
      </c>
      <c r="N2665" t="str">
        <f t="shared" si="118"/>
        <v>1</v>
      </c>
    </row>
    <row r="2666" spans="1:14">
      <c r="A2666" s="55" t="str">
        <f t="shared" si="119"/>
        <v>Y0BL0</v>
      </c>
      <c r="B2666" s="55">
        <v>0</v>
      </c>
      <c r="C2666" t="s">
        <v>2899</v>
      </c>
      <c r="D2666" t="s">
        <v>2899</v>
      </c>
      <c r="E2666" s="42">
        <v>44834</v>
      </c>
      <c r="F2666">
        <v>201304</v>
      </c>
      <c r="G2666" t="s">
        <v>2213</v>
      </c>
      <c r="H2666" s="191"/>
      <c r="J2666">
        <v>15950445.359999999</v>
      </c>
      <c r="K2666"/>
      <c r="M2666" s="191">
        <f t="shared" si="117"/>
        <v>1.5950445359999998</v>
      </c>
      <c r="N2666" t="str">
        <f t="shared" si="118"/>
        <v>0</v>
      </c>
    </row>
    <row r="2667" spans="1:14">
      <c r="A2667" s="55" t="str">
        <f t="shared" si="119"/>
        <v>Y0BL1.2</v>
      </c>
      <c r="B2667" s="55">
        <v>1.2</v>
      </c>
      <c r="C2667" t="s">
        <v>2899</v>
      </c>
      <c r="D2667" t="s">
        <v>2899</v>
      </c>
      <c r="E2667" s="42">
        <v>44834</v>
      </c>
      <c r="F2667">
        <v>201305</v>
      </c>
      <c r="G2667" t="s">
        <v>2214</v>
      </c>
      <c r="H2667" s="191"/>
      <c r="J2667">
        <v>-57972214.130000003</v>
      </c>
      <c r="K2667"/>
      <c r="M2667" s="191">
        <f t="shared" si="117"/>
        <v>-5.7972214129999999</v>
      </c>
      <c r="N2667" t="str">
        <f t="shared" si="118"/>
        <v>1</v>
      </c>
    </row>
    <row r="2668" spans="1:14">
      <c r="A2668" s="55" t="str">
        <f t="shared" si="119"/>
        <v>Y0BL0</v>
      </c>
      <c r="B2668" s="55">
        <v>0</v>
      </c>
      <c r="C2668" t="s">
        <v>2899</v>
      </c>
      <c r="D2668" t="s">
        <v>2899</v>
      </c>
      <c r="E2668" s="42">
        <v>44834</v>
      </c>
      <c r="F2668">
        <v>201306</v>
      </c>
      <c r="G2668" t="s">
        <v>2215</v>
      </c>
      <c r="H2668" s="191"/>
      <c r="J2668">
        <v>-46113.86</v>
      </c>
      <c r="K2668"/>
      <c r="M2668" s="191">
        <f t="shared" si="117"/>
        <v>-4.6113860000000003E-3</v>
      </c>
      <c r="N2668" t="str">
        <f t="shared" si="118"/>
        <v>0</v>
      </c>
    </row>
    <row r="2669" spans="1:14">
      <c r="A2669" s="55" t="str">
        <f t="shared" si="119"/>
        <v>Y0BL1.2</v>
      </c>
      <c r="B2669" s="55">
        <v>1.2</v>
      </c>
      <c r="C2669" t="s">
        <v>2899</v>
      </c>
      <c r="D2669" t="s">
        <v>2899</v>
      </c>
      <c r="E2669" s="42">
        <v>44834</v>
      </c>
      <c r="F2669">
        <v>201307</v>
      </c>
      <c r="G2669" t="s">
        <v>2216</v>
      </c>
      <c r="H2669" s="191"/>
      <c r="J2669">
        <v>-2838759.65</v>
      </c>
      <c r="K2669"/>
      <c r="M2669" s="191">
        <f t="shared" ref="M2669:M2732" si="120">J2669/10000000</f>
        <v>-0.28387596500000001</v>
      </c>
      <c r="N2669" t="str">
        <f t="shared" si="118"/>
        <v>1</v>
      </c>
    </row>
    <row r="2670" spans="1:14">
      <c r="A2670" s="55" t="str">
        <f t="shared" si="119"/>
        <v>Y0BL0</v>
      </c>
      <c r="B2670" s="55">
        <v>0</v>
      </c>
      <c r="C2670" t="s">
        <v>2899</v>
      </c>
      <c r="D2670" t="s">
        <v>2899</v>
      </c>
      <c r="E2670" s="42">
        <v>44834</v>
      </c>
      <c r="F2670">
        <v>201348</v>
      </c>
      <c r="G2670" t="s">
        <v>2223</v>
      </c>
      <c r="H2670" s="191"/>
      <c r="J2670">
        <v>-240.87</v>
      </c>
      <c r="K2670"/>
      <c r="M2670" s="191">
        <f t="shared" si="120"/>
        <v>-2.4087000000000002E-5</v>
      </c>
      <c r="N2670" t="str">
        <f t="shared" ref="N2670:N2733" si="121">LEFT(B2670,1)</f>
        <v>0</v>
      </c>
    </row>
    <row r="2671" spans="1:14">
      <c r="A2671" s="55" t="str">
        <f t="shared" si="119"/>
        <v>Y0BL0</v>
      </c>
      <c r="B2671" s="55">
        <v>0</v>
      </c>
      <c r="C2671" t="s">
        <v>2899</v>
      </c>
      <c r="D2671" t="s">
        <v>2899</v>
      </c>
      <c r="E2671" s="42">
        <v>44834</v>
      </c>
      <c r="F2671">
        <v>201351</v>
      </c>
      <c r="G2671" t="s">
        <v>2225</v>
      </c>
      <c r="H2671" s="191"/>
      <c r="J2671">
        <v>883242621.48000002</v>
      </c>
      <c r="K2671"/>
      <c r="M2671" s="191">
        <f t="shared" si="120"/>
        <v>88.324262148000003</v>
      </c>
      <c r="N2671" t="str">
        <f t="shared" si="121"/>
        <v>0</v>
      </c>
    </row>
    <row r="2672" spans="1:14">
      <c r="A2672" s="55" t="str">
        <f t="shared" si="119"/>
        <v>Y0BL0</v>
      </c>
      <c r="B2672" s="55">
        <v>0</v>
      </c>
      <c r="C2672" t="s">
        <v>2899</v>
      </c>
      <c r="D2672" t="s">
        <v>2899</v>
      </c>
      <c r="E2672" s="42">
        <v>44834</v>
      </c>
      <c r="F2672">
        <v>201352</v>
      </c>
      <c r="G2672" t="s">
        <v>2226</v>
      </c>
      <c r="H2672" s="191"/>
      <c r="J2672">
        <v>592164.15</v>
      </c>
      <c r="K2672"/>
      <c r="M2672" s="191">
        <f t="shared" si="120"/>
        <v>5.9216415000000001E-2</v>
      </c>
      <c r="N2672" t="str">
        <f t="shared" si="121"/>
        <v>0</v>
      </c>
    </row>
    <row r="2673" spans="1:14">
      <c r="A2673" s="55" t="str">
        <f t="shared" si="119"/>
        <v>Y0BL0</v>
      </c>
      <c r="B2673" s="55">
        <v>0</v>
      </c>
      <c r="C2673" t="s">
        <v>2899</v>
      </c>
      <c r="D2673" t="s">
        <v>2899</v>
      </c>
      <c r="E2673" s="42">
        <v>44834</v>
      </c>
      <c r="F2673">
        <v>201354</v>
      </c>
      <c r="G2673" t="s">
        <v>2228</v>
      </c>
      <c r="H2673" s="191"/>
      <c r="J2673">
        <v>55388.15</v>
      </c>
      <c r="K2673"/>
      <c r="M2673" s="191">
        <f t="shared" si="120"/>
        <v>5.5388149999999999E-3</v>
      </c>
      <c r="N2673" t="str">
        <f t="shared" si="121"/>
        <v>0</v>
      </c>
    </row>
    <row r="2674" spans="1:14">
      <c r="A2674" s="55" t="str">
        <f t="shared" si="119"/>
        <v>Y0BL1.2</v>
      </c>
      <c r="B2674" s="55">
        <v>1.2</v>
      </c>
      <c r="C2674" t="s">
        <v>2899</v>
      </c>
      <c r="D2674" t="s">
        <v>2899</v>
      </c>
      <c r="E2674" s="42">
        <v>44834</v>
      </c>
      <c r="F2674">
        <v>201363</v>
      </c>
      <c r="G2674" t="s">
        <v>2231</v>
      </c>
      <c r="H2674" s="191"/>
      <c r="J2674">
        <v>-549627.79</v>
      </c>
      <c r="K2674"/>
      <c r="M2674" s="191">
        <f t="shared" si="120"/>
        <v>-5.4962779000000003E-2</v>
      </c>
      <c r="N2674" t="str">
        <f t="shared" si="121"/>
        <v>1</v>
      </c>
    </row>
    <row r="2675" spans="1:14">
      <c r="A2675" s="55" t="str">
        <f t="shared" si="119"/>
        <v>Y0BL1.2</v>
      </c>
      <c r="B2675" s="55">
        <v>1.2</v>
      </c>
      <c r="C2675" t="s">
        <v>2899</v>
      </c>
      <c r="D2675" t="s">
        <v>2899</v>
      </c>
      <c r="E2675" s="42">
        <v>44834</v>
      </c>
      <c r="F2675">
        <v>201366</v>
      </c>
      <c r="G2675" t="s">
        <v>2233</v>
      </c>
      <c r="H2675" s="191"/>
      <c r="J2675">
        <v>-2430360588.75</v>
      </c>
      <c r="K2675"/>
      <c r="M2675" s="191">
        <f t="shared" si="120"/>
        <v>-243.03605887500001</v>
      </c>
      <c r="N2675" t="str">
        <f t="shared" si="121"/>
        <v>1</v>
      </c>
    </row>
    <row r="2676" spans="1:14">
      <c r="A2676" s="55" t="str">
        <f t="shared" si="119"/>
        <v>Y0BL1.2</v>
      </c>
      <c r="B2676" s="55">
        <v>1.2</v>
      </c>
      <c r="C2676" t="s">
        <v>2899</v>
      </c>
      <c r="D2676" t="s">
        <v>2899</v>
      </c>
      <c r="E2676" s="42">
        <v>44834</v>
      </c>
      <c r="F2676">
        <v>201367</v>
      </c>
      <c r="G2676" t="s">
        <v>2234</v>
      </c>
      <c r="H2676" s="191"/>
      <c r="J2676">
        <v>-2448566.4900000002</v>
      </c>
      <c r="K2676"/>
      <c r="M2676" s="191">
        <f t="shared" si="120"/>
        <v>-0.24485664900000001</v>
      </c>
      <c r="N2676" t="str">
        <f t="shared" si="121"/>
        <v>1</v>
      </c>
    </row>
    <row r="2677" spans="1:14">
      <c r="A2677" s="55" t="str">
        <f t="shared" si="119"/>
        <v>Y0BL1.2</v>
      </c>
      <c r="B2677" s="55">
        <v>1.2</v>
      </c>
      <c r="C2677" t="s">
        <v>2899</v>
      </c>
      <c r="D2677" t="s">
        <v>2899</v>
      </c>
      <c r="E2677" s="42">
        <v>44834</v>
      </c>
      <c r="F2677">
        <v>201369</v>
      </c>
      <c r="G2677" t="s">
        <v>2236</v>
      </c>
      <c r="H2677" s="191"/>
      <c r="J2677">
        <v>-1901457.03</v>
      </c>
      <c r="K2677"/>
      <c r="M2677" s="191">
        <f t="shared" si="120"/>
        <v>-0.190145703</v>
      </c>
      <c r="N2677" t="str">
        <f t="shared" si="121"/>
        <v>1</v>
      </c>
    </row>
    <row r="2678" spans="1:14">
      <c r="A2678" s="55" t="str">
        <f t="shared" si="119"/>
        <v>Y0BL0</v>
      </c>
      <c r="B2678" s="55">
        <v>0</v>
      </c>
      <c r="C2678" t="s">
        <v>2899</v>
      </c>
      <c r="D2678" t="s">
        <v>2899</v>
      </c>
      <c r="E2678" s="42">
        <v>44834</v>
      </c>
      <c r="F2678">
        <v>210103</v>
      </c>
      <c r="G2678" t="s">
        <v>2240</v>
      </c>
      <c r="H2678" s="191"/>
      <c r="J2678">
        <v>-5825.9</v>
      </c>
      <c r="K2678"/>
      <c r="M2678" s="191">
        <f t="shared" si="120"/>
        <v>-5.8259000000000002E-4</v>
      </c>
      <c r="N2678" t="str">
        <f t="shared" si="121"/>
        <v>0</v>
      </c>
    </row>
    <row r="2679" spans="1:14">
      <c r="A2679" s="55" t="str">
        <f t="shared" si="119"/>
        <v>Y0BL0</v>
      </c>
      <c r="B2679" s="55">
        <v>0</v>
      </c>
      <c r="C2679" t="s">
        <v>2899</v>
      </c>
      <c r="D2679" t="s">
        <v>2899</v>
      </c>
      <c r="E2679" s="42">
        <v>44834</v>
      </c>
      <c r="F2679">
        <v>210117</v>
      </c>
      <c r="G2679" t="s">
        <v>2242</v>
      </c>
      <c r="H2679" s="191"/>
      <c r="J2679">
        <v>-360693.26</v>
      </c>
      <c r="K2679"/>
      <c r="M2679" s="191">
        <f t="shared" si="120"/>
        <v>-3.6069325999999999E-2</v>
      </c>
      <c r="N2679" t="str">
        <f t="shared" si="121"/>
        <v>0</v>
      </c>
    </row>
    <row r="2680" spans="1:14">
      <c r="A2680" s="55" t="str">
        <f t="shared" si="119"/>
        <v>Y0BL0</v>
      </c>
      <c r="B2680" s="55">
        <v>0</v>
      </c>
      <c r="C2680" t="s">
        <v>2899</v>
      </c>
      <c r="D2680" t="s">
        <v>2899</v>
      </c>
      <c r="E2680" s="42">
        <v>44834</v>
      </c>
      <c r="F2680">
        <v>210132</v>
      </c>
      <c r="G2680" t="s">
        <v>2244</v>
      </c>
      <c r="H2680" s="191"/>
      <c r="J2680">
        <v>-2446.75</v>
      </c>
      <c r="K2680"/>
      <c r="M2680" s="191">
        <f t="shared" si="120"/>
        <v>-2.4467500000000002E-4</v>
      </c>
      <c r="N2680" t="str">
        <f t="shared" si="121"/>
        <v>0</v>
      </c>
    </row>
    <row r="2681" spans="1:14">
      <c r="A2681" s="55" t="str">
        <f t="shared" si="119"/>
        <v>Y0BL0</v>
      </c>
      <c r="B2681" s="55">
        <v>0</v>
      </c>
      <c r="C2681" t="s">
        <v>2899</v>
      </c>
      <c r="D2681" t="s">
        <v>2899</v>
      </c>
      <c r="E2681" s="42">
        <v>44834</v>
      </c>
      <c r="F2681">
        <v>210138</v>
      </c>
      <c r="G2681" t="s">
        <v>2791</v>
      </c>
      <c r="H2681" s="191"/>
      <c r="J2681">
        <v>884.05</v>
      </c>
      <c r="K2681"/>
      <c r="M2681" s="191">
        <f t="shared" si="120"/>
        <v>8.8404999999999991E-5</v>
      </c>
      <c r="N2681" t="str">
        <f t="shared" si="121"/>
        <v>0</v>
      </c>
    </row>
    <row r="2682" spans="1:14">
      <c r="A2682" s="55" t="str">
        <f t="shared" si="119"/>
        <v>Y0BL0</v>
      </c>
      <c r="B2682" s="55">
        <v>0</v>
      </c>
      <c r="C2682" t="s">
        <v>2899</v>
      </c>
      <c r="D2682" t="s">
        <v>2899</v>
      </c>
      <c r="E2682" s="42">
        <v>44834</v>
      </c>
      <c r="F2682">
        <v>210140</v>
      </c>
      <c r="G2682" t="s">
        <v>2245</v>
      </c>
      <c r="H2682" s="191"/>
      <c r="J2682">
        <v>-400.2</v>
      </c>
      <c r="K2682"/>
      <c r="M2682" s="191">
        <f t="shared" si="120"/>
        <v>-4.002E-5</v>
      </c>
      <c r="N2682" t="str">
        <f t="shared" si="121"/>
        <v>0</v>
      </c>
    </row>
    <row r="2683" spans="1:14">
      <c r="A2683" s="55" t="str">
        <f t="shared" si="119"/>
        <v>Y0BL0</v>
      </c>
      <c r="B2683" s="55">
        <v>0</v>
      </c>
      <c r="C2683" t="s">
        <v>2899</v>
      </c>
      <c r="D2683" t="s">
        <v>2899</v>
      </c>
      <c r="E2683" s="42">
        <v>44834</v>
      </c>
      <c r="F2683">
        <v>210210</v>
      </c>
      <c r="G2683" t="s">
        <v>2246</v>
      </c>
      <c r="H2683" s="191"/>
      <c r="J2683">
        <v>-1932919.88</v>
      </c>
      <c r="K2683"/>
      <c r="M2683" s="191">
        <f t="shared" si="120"/>
        <v>-0.193291988</v>
      </c>
      <c r="N2683" t="str">
        <f t="shared" si="121"/>
        <v>0</v>
      </c>
    </row>
    <row r="2684" spans="1:14">
      <c r="A2684" s="55" t="str">
        <f t="shared" si="119"/>
        <v>Y0BL0</v>
      </c>
      <c r="B2684" s="55">
        <v>0</v>
      </c>
      <c r="C2684" t="s">
        <v>2899</v>
      </c>
      <c r="D2684" t="s">
        <v>2899</v>
      </c>
      <c r="E2684" s="42">
        <v>44834</v>
      </c>
      <c r="F2684">
        <v>210419</v>
      </c>
      <c r="G2684" t="s">
        <v>2652</v>
      </c>
      <c r="H2684" s="191"/>
      <c r="J2684">
        <v>-3333.5</v>
      </c>
      <c r="K2684"/>
      <c r="M2684" s="191">
        <f t="shared" si="120"/>
        <v>-3.3335E-4</v>
      </c>
      <c r="N2684" t="str">
        <f t="shared" si="121"/>
        <v>0</v>
      </c>
    </row>
    <row r="2685" spans="1:14">
      <c r="A2685" s="55" t="str">
        <f t="shared" si="119"/>
        <v>Y0BL0</v>
      </c>
      <c r="B2685" s="55">
        <v>0</v>
      </c>
      <c r="C2685" t="s">
        <v>2899</v>
      </c>
      <c r="D2685" t="s">
        <v>2899</v>
      </c>
      <c r="E2685" s="42">
        <v>44834</v>
      </c>
      <c r="F2685">
        <v>210667</v>
      </c>
      <c r="G2685" t="s">
        <v>2862</v>
      </c>
      <c r="H2685" s="191"/>
      <c r="J2685">
        <v>-13113.44</v>
      </c>
      <c r="K2685"/>
      <c r="M2685" s="191">
        <f t="shared" si="120"/>
        <v>-1.3113440000000001E-3</v>
      </c>
      <c r="N2685" t="str">
        <f t="shared" si="121"/>
        <v>0</v>
      </c>
    </row>
    <row r="2686" spans="1:14">
      <c r="A2686" s="55" t="str">
        <f t="shared" si="119"/>
        <v>Y0BL0</v>
      </c>
      <c r="B2686" s="55">
        <v>0</v>
      </c>
      <c r="C2686" t="s">
        <v>2899</v>
      </c>
      <c r="D2686" t="s">
        <v>2899</v>
      </c>
      <c r="E2686" s="42">
        <v>44834</v>
      </c>
      <c r="F2686">
        <v>210766</v>
      </c>
      <c r="G2686" t="s">
        <v>2748</v>
      </c>
      <c r="H2686" s="191"/>
      <c r="J2686">
        <v>378984.89</v>
      </c>
      <c r="K2686"/>
      <c r="M2686" s="191">
        <f t="shared" si="120"/>
        <v>3.7898489E-2</v>
      </c>
      <c r="N2686" t="str">
        <f t="shared" si="121"/>
        <v>0</v>
      </c>
    </row>
    <row r="2687" spans="1:14">
      <c r="A2687" s="55" t="str">
        <f t="shared" si="119"/>
        <v>Y0BL0</v>
      </c>
      <c r="B2687" s="55">
        <v>0</v>
      </c>
      <c r="C2687" t="s">
        <v>2899</v>
      </c>
      <c r="D2687" t="s">
        <v>2899</v>
      </c>
      <c r="E2687" s="42">
        <v>44834</v>
      </c>
      <c r="F2687">
        <v>211103</v>
      </c>
      <c r="G2687" t="s">
        <v>2249</v>
      </c>
      <c r="H2687" s="191"/>
      <c r="J2687">
        <v>-6926.16</v>
      </c>
      <c r="K2687"/>
      <c r="M2687" s="191">
        <f t="shared" si="120"/>
        <v>-6.9261599999999996E-4</v>
      </c>
      <c r="N2687" t="str">
        <f t="shared" si="121"/>
        <v>0</v>
      </c>
    </row>
    <row r="2688" spans="1:14">
      <c r="A2688" s="55" t="str">
        <f t="shared" si="119"/>
        <v>Y0BL0</v>
      </c>
      <c r="B2688" s="55">
        <v>0</v>
      </c>
      <c r="C2688" t="s">
        <v>2899</v>
      </c>
      <c r="D2688" t="s">
        <v>2899</v>
      </c>
      <c r="E2688" s="42">
        <v>44834</v>
      </c>
      <c r="F2688">
        <v>211106</v>
      </c>
      <c r="G2688" t="s">
        <v>2250</v>
      </c>
      <c r="H2688" s="191"/>
      <c r="J2688">
        <v>-110950.76</v>
      </c>
      <c r="K2688"/>
      <c r="M2688" s="191">
        <f t="shared" si="120"/>
        <v>-1.1095075999999999E-2</v>
      </c>
      <c r="N2688" t="str">
        <f t="shared" si="121"/>
        <v>0</v>
      </c>
    </row>
    <row r="2689" spans="1:14">
      <c r="A2689" s="55" t="str">
        <f t="shared" ref="A2689:A2752" si="122">C2689&amp;B2689</f>
        <v>Y0BL0</v>
      </c>
      <c r="B2689" s="55">
        <v>0</v>
      </c>
      <c r="C2689" t="s">
        <v>2899</v>
      </c>
      <c r="D2689" t="s">
        <v>2899</v>
      </c>
      <c r="E2689" s="42">
        <v>44834</v>
      </c>
      <c r="F2689">
        <v>211121</v>
      </c>
      <c r="G2689" t="s">
        <v>2252</v>
      </c>
      <c r="H2689" s="191"/>
      <c r="J2689">
        <v>-64558.62</v>
      </c>
      <c r="K2689"/>
      <c r="M2689" s="191">
        <f t="shared" si="120"/>
        <v>-6.4558620000000006E-3</v>
      </c>
      <c r="N2689" t="str">
        <f t="shared" si="121"/>
        <v>0</v>
      </c>
    </row>
    <row r="2690" spans="1:14">
      <c r="A2690" s="55" t="str">
        <f t="shared" si="122"/>
        <v>Y0BL0</v>
      </c>
      <c r="B2690" s="55">
        <v>0</v>
      </c>
      <c r="C2690" t="s">
        <v>2899</v>
      </c>
      <c r="D2690" t="s">
        <v>2899</v>
      </c>
      <c r="E2690" s="42">
        <v>44834</v>
      </c>
      <c r="F2690">
        <v>211146</v>
      </c>
      <c r="G2690" t="s">
        <v>2749</v>
      </c>
      <c r="H2690" s="191"/>
      <c r="J2690">
        <v>-35493</v>
      </c>
      <c r="K2690"/>
      <c r="M2690" s="191">
        <f t="shared" si="120"/>
        <v>-3.5493E-3</v>
      </c>
      <c r="N2690" t="str">
        <f t="shared" si="121"/>
        <v>0</v>
      </c>
    </row>
    <row r="2691" spans="1:14">
      <c r="A2691" s="55" t="str">
        <f t="shared" si="122"/>
        <v>Y0BL0</v>
      </c>
      <c r="B2691" s="55">
        <v>0</v>
      </c>
      <c r="C2691" t="s">
        <v>2899</v>
      </c>
      <c r="D2691" t="s">
        <v>2899</v>
      </c>
      <c r="E2691" s="42">
        <v>44834</v>
      </c>
      <c r="F2691">
        <v>211172</v>
      </c>
      <c r="G2691" t="s">
        <v>2262</v>
      </c>
      <c r="H2691" s="191"/>
      <c r="J2691">
        <v>-230953.74</v>
      </c>
      <c r="K2691"/>
      <c r="M2691" s="191">
        <f t="shared" si="120"/>
        <v>-2.3095373999999998E-2</v>
      </c>
      <c r="N2691" t="str">
        <f t="shared" si="121"/>
        <v>0</v>
      </c>
    </row>
    <row r="2692" spans="1:14">
      <c r="A2692" s="55" t="str">
        <f t="shared" si="122"/>
        <v>Y0BL0</v>
      </c>
      <c r="B2692" s="55">
        <v>0</v>
      </c>
      <c r="C2692" t="s">
        <v>2899</v>
      </c>
      <c r="D2692" t="s">
        <v>2899</v>
      </c>
      <c r="E2692" s="42">
        <v>44834</v>
      </c>
      <c r="F2692">
        <v>211176</v>
      </c>
      <c r="G2692" t="s">
        <v>2266</v>
      </c>
      <c r="H2692" s="191"/>
      <c r="J2692">
        <v>-11088.89</v>
      </c>
      <c r="K2692"/>
      <c r="M2692" s="191">
        <f t="shared" si="120"/>
        <v>-1.1088889999999998E-3</v>
      </c>
      <c r="N2692" t="str">
        <f t="shared" si="121"/>
        <v>0</v>
      </c>
    </row>
    <row r="2693" spans="1:14">
      <c r="A2693" s="55" t="str">
        <f t="shared" si="122"/>
        <v>Y0BL0</v>
      </c>
      <c r="B2693" s="55">
        <v>0</v>
      </c>
      <c r="C2693" t="s">
        <v>2899</v>
      </c>
      <c r="D2693" t="s">
        <v>2899</v>
      </c>
      <c r="E2693" s="42">
        <v>44834</v>
      </c>
      <c r="F2693">
        <v>211177</v>
      </c>
      <c r="G2693" t="s">
        <v>2267</v>
      </c>
      <c r="H2693" s="191"/>
      <c r="J2693">
        <v>-543.02</v>
      </c>
      <c r="K2693"/>
      <c r="M2693" s="191">
        <f t="shared" si="120"/>
        <v>-5.4301999999999996E-5</v>
      </c>
      <c r="N2693" t="str">
        <f t="shared" si="121"/>
        <v>0</v>
      </c>
    </row>
    <row r="2694" spans="1:14">
      <c r="A2694" s="55" t="str">
        <f t="shared" si="122"/>
        <v>Y0BL0</v>
      </c>
      <c r="B2694" s="55">
        <v>0</v>
      </c>
      <c r="C2694" t="s">
        <v>2899</v>
      </c>
      <c r="D2694" t="s">
        <v>2899</v>
      </c>
      <c r="E2694" s="42">
        <v>44834</v>
      </c>
      <c r="F2694">
        <v>211632</v>
      </c>
      <c r="G2694" t="s">
        <v>2543</v>
      </c>
      <c r="H2694" s="191"/>
      <c r="J2694">
        <v>-6140.21</v>
      </c>
      <c r="K2694"/>
      <c r="M2694" s="191">
        <f t="shared" si="120"/>
        <v>-6.1402099999999997E-4</v>
      </c>
      <c r="N2694" t="str">
        <f t="shared" si="121"/>
        <v>0</v>
      </c>
    </row>
    <row r="2695" spans="1:14">
      <c r="A2695" s="55" t="str">
        <f t="shared" si="122"/>
        <v>Y0BL0</v>
      </c>
      <c r="B2695" s="55">
        <v>0</v>
      </c>
      <c r="C2695" t="s">
        <v>2899</v>
      </c>
      <c r="D2695" t="s">
        <v>2899</v>
      </c>
      <c r="E2695" s="42">
        <v>44834</v>
      </c>
      <c r="F2695">
        <v>260118</v>
      </c>
      <c r="G2695" t="s">
        <v>2275</v>
      </c>
      <c r="H2695" s="191"/>
      <c r="J2695">
        <v>0</v>
      </c>
      <c r="K2695"/>
      <c r="M2695" s="191">
        <f t="shared" si="120"/>
        <v>0</v>
      </c>
      <c r="N2695" t="str">
        <f t="shared" si="121"/>
        <v>0</v>
      </c>
    </row>
    <row r="2696" spans="1:14">
      <c r="A2696" s="55" t="str">
        <f t="shared" si="122"/>
        <v>Y0BL0</v>
      </c>
      <c r="B2696" s="55">
        <v>0</v>
      </c>
      <c r="C2696" t="s">
        <v>2899</v>
      </c>
      <c r="D2696" t="s">
        <v>2899</v>
      </c>
      <c r="E2696" s="42">
        <v>44834</v>
      </c>
      <c r="F2696">
        <v>260202</v>
      </c>
      <c r="G2696" t="s">
        <v>2281</v>
      </c>
      <c r="H2696" s="191"/>
      <c r="J2696">
        <v>0</v>
      </c>
      <c r="K2696"/>
      <c r="M2696" s="191">
        <f t="shared" si="120"/>
        <v>0</v>
      </c>
      <c r="N2696" t="str">
        <f t="shared" si="121"/>
        <v>0</v>
      </c>
    </row>
    <row r="2697" spans="1:14">
      <c r="A2697" s="55" t="str">
        <f t="shared" si="122"/>
        <v>Y0BL0</v>
      </c>
      <c r="B2697" s="55">
        <v>0</v>
      </c>
      <c r="C2697" t="s">
        <v>2899</v>
      </c>
      <c r="D2697" t="s">
        <v>2899</v>
      </c>
      <c r="E2697" s="42">
        <v>44834</v>
      </c>
      <c r="F2697">
        <v>260221</v>
      </c>
      <c r="G2697" t="s">
        <v>2282</v>
      </c>
      <c r="H2697" s="191"/>
      <c r="J2697">
        <v>0</v>
      </c>
      <c r="K2697"/>
      <c r="M2697" s="191">
        <f t="shared" si="120"/>
        <v>0</v>
      </c>
      <c r="N2697" t="str">
        <f t="shared" si="121"/>
        <v>0</v>
      </c>
    </row>
    <row r="2698" spans="1:14">
      <c r="A2698" s="55" t="str">
        <f t="shared" si="122"/>
        <v>Y0BL0</v>
      </c>
      <c r="B2698" s="55">
        <v>0</v>
      </c>
      <c r="C2698" t="s">
        <v>2899</v>
      </c>
      <c r="D2698" t="s">
        <v>2899</v>
      </c>
      <c r="E2698" s="42">
        <v>44834</v>
      </c>
      <c r="F2698">
        <v>260222</v>
      </c>
      <c r="G2698" t="s">
        <v>2283</v>
      </c>
      <c r="H2698" s="191"/>
      <c r="J2698">
        <v>-1.01</v>
      </c>
      <c r="K2698"/>
      <c r="M2698" s="191">
        <f t="shared" si="120"/>
        <v>-1.01E-7</v>
      </c>
      <c r="N2698" t="str">
        <f t="shared" si="121"/>
        <v>0</v>
      </c>
    </row>
    <row r="2699" spans="1:14">
      <c r="A2699" s="55" t="str">
        <f t="shared" si="122"/>
        <v>Y0BL0</v>
      </c>
      <c r="B2699" s="55">
        <v>0</v>
      </c>
      <c r="C2699" t="s">
        <v>2899</v>
      </c>
      <c r="D2699" t="s">
        <v>2899</v>
      </c>
      <c r="E2699" s="42">
        <v>44834</v>
      </c>
      <c r="F2699">
        <v>260802</v>
      </c>
      <c r="G2699" t="s">
        <v>2284</v>
      </c>
      <c r="H2699" s="191"/>
      <c r="J2699">
        <v>-26982.560000000001</v>
      </c>
      <c r="K2699"/>
      <c r="M2699" s="191">
        <f t="shared" si="120"/>
        <v>-2.698256E-3</v>
      </c>
      <c r="N2699" t="str">
        <f t="shared" si="121"/>
        <v>0</v>
      </c>
    </row>
    <row r="2700" spans="1:14">
      <c r="A2700" s="55" t="str">
        <f t="shared" si="122"/>
        <v>Y0BL0</v>
      </c>
      <c r="B2700" s="55">
        <v>0</v>
      </c>
      <c r="C2700" t="s">
        <v>2899</v>
      </c>
      <c r="D2700" t="s">
        <v>2899</v>
      </c>
      <c r="E2700" s="42">
        <v>44834</v>
      </c>
      <c r="F2700">
        <v>260815</v>
      </c>
      <c r="G2700" t="s">
        <v>2286</v>
      </c>
      <c r="H2700" s="191"/>
      <c r="J2700">
        <v>-87760.28</v>
      </c>
      <c r="K2700"/>
      <c r="M2700" s="191">
        <f t="shared" si="120"/>
        <v>-8.776028E-3</v>
      </c>
      <c r="N2700" t="str">
        <f t="shared" si="121"/>
        <v>0</v>
      </c>
    </row>
    <row r="2701" spans="1:14">
      <c r="A2701" s="55" t="str">
        <f t="shared" si="122"/>
        <v>Y0BL0</v>
      </c>
      <c r="B2701" s="55">
        <v>0</v>
      </c>
      <c r="C2701" t="s">
        <v>2899</v>
      </c>
      <c r="D2701" t="s">
        <v>2899</v>
      </c>
      <c r="E2701" s="42">
        <v>44834</v>
      </c>
      <c r="F2701">
        <v>260836</v>
      </c>
      <c r="G2701" t="s">
        <v>2705</v>
      </c>
      <c r="H2701" s="191"/>
      <c r="J2701">
        <v>-32005.71</v>
      </c>
      <c r="K2701"/>
      <c r="M2701" s="191">
        <f t="shared" si="120"/>
        <v>-3.2005709999999997E-3</v>
      </c>
      <c r="N2701" t="str">
        <f t="shared" si="121"/>
        <v>0</v>
      </c>
    </row>
    <row r="2702" spans="1:14">
      <c r="A2702" s="55" t="str">
        <f t="shared" si="122"/>
        <v>Y0BL0</v>
      </c>
      <c r="B2702" s="55">
        <v>0</v>
      </c>
      <c r="C2702" t="s">
        <v>2899</v>
      </c>
      <c r="D2702" t="s">
        <v>2899</v>
      </c>
      <c r="E2702" s="42">
        <v>44834</v>
      </c>
      <c r="F2702">
        <v>260837</v>
      </c>
      <c r="G2702" t="s">
        <v>2706</v>
      </c>
      <c r="H2702" s="191"/>
      <c r="J2702">
        <v>-32005.71</v>
      </c>
      <c r="K2702"/>
      <c r="M2702" s="191">
        <f t="shared" si="120"/>
        <v>-3.2005709999999997E-3</v>
      </c>
      <c r="N2702" t="str">
        <f t="shared" si="121"/>
        <v>0</v>
      </c>
    </row>
    <row r="2703" spans="1:14">
      <c r="A2703" s="55" t="str">
        <f t="shared" si="122"/>
        <v>Y0BL0</v>
      </c>
      <c r="B2703" s="55">
        <v>0</v>
      </c>
      <c r="C2703" t="s">
        <v>2899</v>
      </c>
      <c r="D2703" t="s">
        <v>2899</v>
      </c>
      <c r="E2703" s="42">
        <v>44834</v>
      </c>
      <c r="F2703">
        <v>260902</v>
      </c>
      <c r="G2703" t="s">
        <v>2287</v>
      </c>
      <c r="H2703" s="191"/>
      <c r="J2703">
        <v>-0.49</v>
      </c>
      <c r="K2703"/>
      <c r="M2703" s="191">
        <f t="shared" si="120"/>
        <v>-4.9000000000000002E-8</v>
      </c>
      <c r="N2703" t="str">
        <f t="shared" si="121"/>
        <v>0</v>
      </c>
    </row>
    <row r="2704" spans="1:14">
      <c r="A2704" s="55" t="str">
        <f t="shared" si="122"/>
        <v>Y0BL0</v>
      </c>
      <c r="B2704" s="55">
        <v>0</v>
      </c>
      <c r="C2704" t="s">
        <v>2899</v>
      </c>
      <c r="D2704" t="s">
        <v>2899</v>
      </c>
      <c r="E2704" s="42">
        <v>44834</v>
      </c>
      <c r="F2704">
        <v>260905</v>
      </c>
      <c r="G2704" t="s">
        <v>2288</v>
      </c>
      <c r="H2704" s="191"/>
      <c r="J2704">
        <v>-685.16</v>
      </c>
      <c r="K2704"/>
      <c r="M2704" s="191">
        <f t="shared" si="120"/>
        <v>-6.8515999999999992E-5</v>
      </c>
      <c r="N2704" t="str">
        <f t="shared" si="121"/>
        <v>0</v>
      </c>
    </row>
    <row r="2705" spans="1:14">
      <c r="A2705" s="55" t="str">
        <f t="shared" si="122"/>
        <v>Y0BL0</v>
      </c>
      <c r="B2705" s="55">
        <v>0</v>
      </c>
      <c r="C2705" t="s">
        <v>2899</v>
      </c>
      <c r="D2705" t="s">
        <v>2899</v>
      </c>
      <c r="E2705" s="42">
        <v>44834</v>
      </c>
      <c r="F2705">
        <v>260930</v>
      </c>
      <c r="G2705" t="s">
        <v>2291</v>
      </c>
      <c r="H2705" s="191"/>
      <c r="J2705">
        <v>0</v>
      </c>
      <c r="K2705"/>
      <c r="M2705" s="191">
        <f t="shared" si="120"/>
        <v>0</v>
      </c>
      <c r="N2705" t="str">
        <f t="shared" si="121"/>
        <v>0</v>
      </c>
    </row>
    <row r="2706" spans="1:14">
      <c r="A2706" s="55" t="str">
        <f t="shared" si="122"/>
        <v>Y0BL0</v>
      </c>
      <c r="B2706" s="55">
        <v>0</v>
      </c>
      <c r="C2706" t="s">
        <v>2899</v>
      </c>
      <c r="D2706" t="s">
        <v>2899</v>
      </c>
      <c r="E2706" s="42">
        <v>44834</v>
      </c>
      <c r="F2706">
        <v>260942</v>
      </c>
      <c r="G2706" t="s">
        <v>2292</v>
      </c>
      <c r="H2706" s="191"/>
      <c r="J2706">
        <v>-703.23</v>
      </c>
      <c r="K2706"/>
      <c r="M2706" s="191">
        <f t="shared" si="120"/>
        <v>-7.0322999999999997E-5</v>
      </c>
      <c r="N2706" t="str">
        <f t="shared" si="121"/>
        <v>0</v>
      </c>
    </row>
    <row r="2707" spans="1:14">
      <c r="A2707" s="55" t="str">
        <f t="shared" si="122"/>
        <v>Y0BL0</v>
      </c>
      <c r="B2707" s="55">
        <v>0</v>
      </c>
      <c r="C2707" t="s">
        <v>2899</v>
      </c>
      <c r="D2707" t="s">
        <v>2899</v>
      </c>
      <c r="E2707" s="42">
        <v>44834</v>
      </c>
      <c r="F2707">
        <v>261027</v>
      </c>
      <c r="G2707" t="s">
        <v>2855</v>
      </c>
      <c r="H2707" s="191"/>
      <c r="J2707">
        <v>40544.69</v>
      </c>
      <c r="K2707"/>
      <c r="M2707" s="191">
        <f t="shared" si="120"/>
        <v>4.0544690000000006E-3</v>
      </c>
      <c r="N2707" t="str">
        <f t="shared" si="121"/>
        <v>0</v>
      </c>
    </row>
    <row r="2708" spans="1:14">
      <c r="A2708" s="55" t="str">
        <f t="shared" si="122"/>
        <v>Y0BL0</v>
      </c>
      <c r="B2708" s="55">
        <v>0</v>
      </c>
      <c r="C2708" t="s">
        <v>2899</v>
      </c>
      <c r="D2708" t="s">
        <v>2899</v>
      </c>
      <c r="E2708" s="42">
        <v>44834</v>
      </c>
      <c r="F2708">
        <v>261262</v>
      </c>
      <c r="G2708" t="s">
        <v>2709</v>
      </c>
      <c r="H2708" s="191"/>
      <c r="J2708">
        <v>94.61</v>
      </c>
      <c r="K2708"/>
      <c r="M2708" s="191">
        <f t="shared" si="120"/>
        <v>9.4609999999999997E-6</v>
      </c>
      <c r="N2708" t="str">
        <f t="shared" si="121"/>
        <v>0</v>
      </c>
    </row>
    <row r="2709" spans="1:14">
      <c r="A2709" s="55" t="str">
        <f t="shared" si="122"/>
        <v>Y0BL0</v>
      </c>
      <c r="B2709" s="55">
        <v>0</v>
      </c>
      <c r="C2709" t="s">
        <v>2899</v>
      </c>
      <c r="D2709" t="s">
        <v>2899</v>
      </c>
      <c r="E2709" s="42">
        <v>44834</v>
      </c>
      <c r="F2709">
        <v>281101</v>
      </c>
      <c r="G2709" t="s">
        <v>2296</v>
      </c>
      <c r="H2709" s="191"/>
      <c r="J2709">
        <v>-3143572862.5599999</v>
      </c>
      <c r="K2709"/>
      <c r="M2709" s="191">
        <f t="shared" si="120"/>
        <v>-314.35728625600001</v>
      </c>
      <c r="N2709" t="str">
        <f t="shared" si="121"/>
        <v>0</v>
      </c>
    </row>
    <row r="2710" spans="1:14">
      <c r="A2710" s="55" t="str">
        <f t="shared" si="122"/>
        <v>Y0BL0</v>
      </c>
      <c r="B2710" s="55">
        <v>0</v>
      </c>
      <c r="C2710" t="s">
        <v>2899</v>
      </c>
      <c r="D2710" t="s">
        <v>2899</v>
      </c>
      <c r="E2710" s="42">
        <v>44834</v>
      </c>
      <c r="F2710">
        <v>281102</v>
      </c>
      <c r="G2710" t="s">
        <v>2544</v>
      </c>
      <c r="H2710" s="191"/>
      <c r="J2710">
        <v>-5464670.7599999998</v>
      </c>
      <c r="K2710"/>
      <c r="M2710" s="191">
        <f t="shared" si="120"/>
        <v>-0.546467076</v>
      </c>
      <c r="N2710" t="str">
        <f t="shared" si="121"/>
        <v>0</v>
      </c>
    </row>
    <row r="2711" spans="1:14">
      <c r="A2711" s="55" t="str">
        <f t="shared" si="122"/>
        <v>Y0BL0</v>
      </c>
      <c r="B2711" s="55">
        <v>0</v>
      </c>
      <c r="C2711" t="s">
        <v>2899</v>
      </c>
      <c r="D2711" t="s">
        <v>2899</v>
      </c>
      <c r="E2711" s="42">
        <v>44834</v>
      </c>
      <c r="F2711">
        <v>281137</v>
      </c>
      <c r="G2711" t="s">
        <v>2302</v>
      </c>
      <c r="H2711" s="191"/>
      <c r="J2711">
        <v>-15447162.119999999</v>
      </c>
      <c r="K2711"/>
      <c r="M2711" s="191">
        <f t="shared" si="120"/>
        <v>-1.544716212</v>
      </c>
      <c r="N2711" t="str">
        <f t="shared" si="121"/>
        <v>0</v>
      </c>
    </row>
    <row r="2712" spans="1:14">
      <c r="A2712" s="55" t="str">
        <f t="shared" si="122"/>
        <v>Y0BL0</v>
      </c>
      <c r="B2712" s="55">
        <v>0</v>
      </c>
      <c r="C2712" t="s">
        <v>2899</v>
      </c>
      <c r="D2712" t="s">
        <v>2899</v>
      </c>
      <c r="E2712" s="42">
        <v>44834</v>
      </c>
      <c r="F2712">
        <v>281138</v>
      </c>
      <c r="G2712" t="s">
        <v>2303</v>
      </c>
      <c r="H2712" s="191"/>
      <c r="J2712">
        <v>-135766354.34</v>
      </c>
      <c r="K2712"/>
      <c r="M2712" s="191">
        <f t="shared" si="120"/>
        <v>-13.576635434</v>
      </c>
      <c r="N2712" t="str">
        <f t="shared" si="121"/>
        <v>0</v>
      </c>
    </row>
    <row r="2713" spans="1:14">
      <c r="A2713" s="55" t="str">
        <f t="shared" si="122"/>
        <v>Y0BL0</v>
      </c>
      <c r="B2713" s="55">
        <v>0</v>
      </c>
      <c r="C2713" t="s">
        <v>2899</v>
      </c>
      <c r="D2713" t="s">
        <v>2899</v>
      </c>
      <c r="E2713" s="42">
        <v>44834</v>
      </c>
      <c r="F2713">
        <v>281139</v>
      </c>
      <c r="G2713" t="s">
        <v>2304</v>
      </c>
      <c r="H2713" s="191"/>
      <c r="J2713">
        <v>2258661.84</v>
      </c>
      <c r="K2713"/>
      <c r="M2713" s="191">
        <f t="shared" si="120"/>
        <v>0.225866184</v>
      </c>
      <c r="N2713" t="str">
        <f t="shared" si="121"/>
        <v>0</v>
      </c>
    </row>
    <row r="2714" spans="1:14">
      <c r="A2714" s="55" t="str">
        <f t="shared" si="122"/>
        <v>Y0BL0</v>
      </c>
      <c r="B2714" s="55">
        <v>0</v>
      </c>
      <c r="C2714" t="s">
        <v>2899</v>
      </c>
      <c r="D2714" t="s">
        <v>2899</v>
      </c>
      <c r="E2714" s="42">
        <v>44834</v>
      </c>
      <c r="F2714">
        <v>281141</v>
      </c>
      <c r="G2714" t="s">
        <v>2305</v>
      </c>
      <c r="H2714" s="191"/>
      <c r="J2714">
        <v>2706230.4</v>
      </c>
      <c r="K2714"/>
      <c r="M2714" s="191">
        <f t="shared" si="120"/>
        <v>0.27062303999999998</v>
      </c>
      <c r="N2714" t="str">
        <f t="shared" si="121"/>
        <v>0</v>
      </c>
    </row>
    <row r="2715" spans="1:14">
      <c r="A2715" s="55" t="str">
        <f t="shared" si="122"/>
        <v>Y0BL0</v>
      </c>
      <c r="B2715" s="55">
        <v>0</v>
      </c>
      <c r="C2715" t="s">
        <v>2899</v>
      </c>
      <c r="D2715" t="s">
        <v>2899</v>
      </c>
      <c r="E2715" s="42">
        <v>44834</v>
      </c>
      <c r="F2715">
        <v>281212</v>
      </c>
      <c r="G2715" t="s">
        <v>2314</v>
      </c>
      <c r="H2715" s="191"/>
      <c r="J2715">
        <v>-130485.8</v>
      </c>
      <c r="K2715"/>
      <c r="M2715" s="191">
        <f t="shared" si="120"/>
        <v>-1.3048580000000001E-2</v>
      </c>
      <c r="N2715" t="str">
        <f t="shared" si="121"/>
        <v>0</v>
      </c>
    </row>
    <row r="2716" spans="1:14">
      <c r="A2716" s="55" t="str">
        <f t="shared" si="122"/>
        <v>Y0BL0</v>
      </c>
      <c r="B2716" s="55">
        <v>0</v>
      </c>
      <c r="C2716" t="s">
        <v>2899</v>
      </c>
      <c r="D2716" t="s">
        <v>2899</v>
      </c>
      <c r="E2716" s="42">
        <v>44834</v>
      </c>
      <c r="F2716">
        <v>281290</v>
      </c>
      <c r="G2716" t="s">
        <v>2550</v>
      </c>
      <c r="H2716" s="191"/>
      <c r="J2716">
        <v>-905928.4</v>
      </c>
      <c r="K2716"/>
      <c r="M2716" s="191">
        <f t="shared" si="120"/>
        <v>-9.0592840000000008E-2</v>
      </c>
      <c r="N2716" t="str">
        <f t="shared" si="121"/>
        <v>0</v>
      </c>
    </row>
    <row r="2717" spans="1:14">
      <c r="A2717" s="55" t="str">
        <f t="shared" si="122"/>
        <v>Y0BL0</v>
      </c>
      <c r="B2717" s="55">
        <v>0</v>
      </c>
      <c r="C2717" t="s">
        <v>2899</v>
      </c>
      <c r="D2717" t="s">
        <v>2899</v>
      </c>
      <c r="E2717" s="42">
        <v>44834</v>
      </c>
      <c r="F2717">
        <v>281292</v>
      </c>
      <c r="G2717" t="s">
        <v>2551</v>
      </c>
      <c r="H2717" s="191"/>
      <c r="J2717">
        <v>-2149269147.46</v>
      </c>
      <c r="K2717"/>
      <c r="M2717" s="191">
        <f t="shared" si="120"/>
        <v>-214.92691474599999</v>
      </c>
      <c r="N2717" t="str">
        <f t="shared" si="121"/>
        <v>0</v>
      </c>
    </row>
    <row r="2718" spans="1:14">
      <c r="A2718" s="55" t="str">
        <f t="shared" si="122"/>
        <v>Y0BL0</v>
      </c>
      <c r="B2718" s="55">
        <v>0</v>
      </c>
      <c r="C2718" t="s">
        <v>2899</v>
      </c>
      <c r="D2718" t="s">
        <v>2899</v>
      </c>
      <c r="E2718" s="42">
        <v>44834</v>
      </c>
      <c r="F2718">
        <v>281293</v>
      </c>
      <c r="G2718" t="s">
        <v>2561</v>
      </c>
      <c r="H2718" s="191"/>
      <c r="J2718">
        <v>5739464.4299999997</v>
      </c>
      <c r="K2718"/>
      <c r="M2718" s="191">
        <f t="shared" si="120"/>
        <v>0.57394644299999997</v>
      </c>
      <c r="N2718" t="str">
        <f t="shared" si="121"/>
        <v>0</v>
      </c>
    </row>
    <row r="2719" spans="1:14">
      <c r="A2719" s="55" t="str">
        <f t="shared" si="122"/>
        <v>Y0BL0</v>
      </c>
      <c r="B2719" s="55">
        <v>0</v>
      </c>
      <c r="C2719" t="s">
        <v>2899</v>
      </c>
      <c r="D2719" t="s">
        <v>2899</v>
      </c>
      <c r="E2719" s="42">
        <v>44834</v>
      </c>
      <c r="F2719">
        <v>281295</v>
      </c>
      <c r="G2719" t="s">
        <v>2562</v>
      </c>
      <c r="H2719" s="191"/>
      <c r="J2719">
        <v>-188909.31</v>
      </c>
      <c r="K2719"/>
      <c r="M2719" s="191">
        <f t="shared" si="120"/>
        <v>-1.8890931E-2</v>
      </c>
      <c r="N2719" t="str">
        <f t="shared" si="121"/>
        <v>0</v>
      </c>
    </row>
    <row r="2720" spans="1:14">
      <c r="A2720" s="55" t="str">
        <f t="shared" si="122"/>
        <v>Y0BL5.3</v>
      </c>
      <c r="B2720" s="55">
        <v>5.3</v>
      </c>
      <c r="C2720" t="s">
        <v>2899</v>
      </c>
      <c r="D2720" t="s">
        <v>2899</v>
      </c>
      <c r="E2720" s="42">
        <v>44834</v>
      </c>
      <c r="F2720">
        <v>301230</v>
      </c>
      <c r="G2720" t="s">
        <v>2339</v>
      </c>
      <c r="H2720" s="191"/>
      <c r="J2720">
        <v>-493795.5</v>
      </c>
      <c r="K2720"/>
      <c r="M2720" s="191">
        <f t="shared" si="120"/>
        <v>-4.9379550000000001E-2</v>
      </c>
      <c r="N2720" t="str">
        <f t="shared" si="121"/>
        <v>5</v>
      </c>
    </row>
    <row r="2721" spans="1:14">
      <c r="A2721" s="55" t="str">
        <f t="shared" si="122"/>
        <v>Y0BL5.2</v>
      </c>
      <c r="B2721" s="55">
        <v>5.2</v>
      </c>
      <c r="C2721" t="s">
        <v>2899</v>
      </c>
      <c r="D2721" t="s">
        <v>2899</v>
      </c>
      <c r="E2721" s="42">
        <v>44834</v>
      </c>
      <c r="F2721">
        <v>304213</v>
      </c>
      <c r="G2721" t="s">
        <v>2351</v>
      </c>
      <c r="H2721" s="191"/>
      <c r="J2721">
        <v>-15083648.65</v>
      </c>
      <c r="K2721"/>
      <c r="M2721" s="191">
        <f t="shared" si="120"/>
        <v>-1.5083648650000001</v>
      </c>
      <c r="N2721" t="str">
        <f t="shared" si="121"/>
        <v>5</v>
      </c>
    </row>
    <row r="2722" spans="1:14">
      <c r="A2722" s="55" t="str">
        <f t="shared" si="122"/>
        <v>Y0BL5.2</v>
      </c>
      <c r="B2722" s="55">
        <v>5.2</v>
      </c>
      <c r="C2722" t="s">
        <v>2899</v>
      </c>
      <c r="D2722" t="s">
        <v>2899</v>
      </c>
      <c r="E2722" s="42">
        <v>44834</v>
      </c>
      <c r="F2722">
        <v>304214</v>
      </c>
      <c r="G2722" t="s">
        <v>2352</v>
      </c>
      <c r="H2722" s="191"/>
      <c r="J2722">
        <v>-45444146.049999997</v>
      </c>
      <c r="K2722"/>
      <c r="M2722" s="191">
        <f t="shared" si="120"/>
        <v>-4.5444146050000001</v>
      </c>
      <c r="N2722" t="str">
        <f t="shared" si="121"/>
        <v>5</v>
      </c>
    </row>
    <row r="2723" spans="1:14">
      <c r="A2723" s="55" t="str">
        <f t="shared" si="122"/>
        <v>Y0BL5.2</v>
      </c>
      <c r="B2723" s="55">
        <v>5.2</v>
      </c>
      <c r="C2723" t="s">
        <v>2899</v>
      </c>
      <c r="D2723" t="s">
        <v>2899</v>
      </c>
      <c r="E2723" s="42">
        <v>44834</v>
      </c>
      <c r="F2723">
        <v>304215</v>
      </c>
      <c r="G2723" t="s">
        <v>2353</v>
      </c>
      <c r="H2723" s="191"/>
      <c r="J2723">
        <v>-60470555.5</v>
      </c>
      <c r="K2723"/>
      <c r="M2723" s="191">
        <f t="shared" si="120"/>
        <v>-6.0470555499999996</v>
      </c>
      <c r="N2723" t="str">
        <f t="shared" si="121"/>
        <v>5</v>
      </c>
    </row>
    <row r="2724" spans="1:14">
      <c r="A2724" s="55" t="str">
        <f t="shared" si="122"/>
        <v>Y0BL5.2</v>
      </c>
      <c r="B2724" s="55">
        <v>5.2</v>
      </c>
      <c r="C2724" t="s">
        <v>2899</v>
      </c>
      <c r="D2724" t="s">
        <v>2899</v>
      </c>
      <c r="E2724" s="42">
        <v>44834</v>
      </c>
      <c r="F2724">
        <v>304216</v>
      </c>
      <c r="G2724" t="s">
        <v>2354</v>
      </c>
      <c r="H2724" s="191"/>
      <c r="J2724">
        <v>-108436607.5</v>
      </c>
      <c r="K2724"/>
      <c r="M2724" s="191">
        <f t="shared" si="120"/>
        <v>-10.84366075</v>
      </c>
      <c r="N2724" t="str">
        <f t="shared" si="121"/>
        <v>5</v>
      </c>
    </row>
    <row r="2725" spans="1:14">
      <c r="A2725" s="55" t="str">
        <f t="shared" si="122"/>
        <v>Y0BL5.2</v>
      </c>
      <c r="B2725" s="55">
        <v>5.2</v>
      </c>
      <c r="C2725" t="s">
        <v>2899</v>
      </c>
      <c r="D2725" t="s">
        <v>2899</v>
      </c>
      <c r="E2725" s="42">
        <v>44834</v>
      </c>
      <c r="F2725">
        <v>304232</v>
      </c>
      <c r="G2725" t="s">
        <v>2358</v>
      </c>
      <c r="H2725" s="191"/>
      <c r="J2725">
        <v>-32414.89</v>
      </c>
      <c r="K2725"/>
      <c r="M2725" s="191">
        <f t="shared" si="120"/>
        <v>-3.2414889999999997E-3</v>
      </c>
      <c r="N2725" t="str">
        <f t="shared" si="121"/>
        <v>5</v>
      </c>
    </row>
    <row r="2726" spans="1:14">
      <c r="A2726" s="55" t="str">
        <f t="shared" si="122"/>
        <v>Y0BL5.5</v>
      </c>
      <c r="B2726" s="55">
        <v>5.5</v>
      </c>
      <c r="C2726" t="s">
        <v>2899</v>
      </c>
      <c r="D2726" t="s">
        <v>2899</v>
      </c>
      <c r="E2726" s="42">
        <v>44834</v>
      </c>
      <c r="F2726">
        <v>304302</v>
      </c>
      <c r="G2726" t="s">
        <v>810</v>
      </c>
      <c r="H2726" s="191"/>
      <c r="J2726">
        <v>-167.12</v>
      </c>
      <c r="K2726"/>
      <c r="M2726" s="191">
        <f t="shared" si="120"/>
        <v>-1.6712000000000002E-5</v>
      </c>
      <c r="N2726" t="str">
        <f t="shared" si="121"/>
        <v>5</v>
      </c>
    </row>
    <row r="2727" spans="1:14">
      <c r="A2727" s="55" t="str">
        <f t="shared" si="122"/>
        <v>Y0BL5.5</v>
      </c>
      <c r="B2727" s="55">
        <v>5.5</v>
      </c>
      <c r="C2727" t="s">
        <v>2899</v>
      </c>
      <c r="D2727" t="s">
        <v>2899</v>
      </c>
      <c r="E2727" s="42">
        <v>44834</v>
      </c>
      <c r="F2727">
        <v>304751</v>
      </c>
      <c r="G2727" t="s">
        <v>2369</v>
      </c>
      <c r="H2727" s="191"/>
      <c r="J2727">
        <v>-176.24</v>
      </c>
      <c r="K2727"/>
      <c r="M2727" s="191">
        <f t="shared" si="120"/>
        <v>-1.7623999999999999E-5</v>
      </c>
      <c r="N2727" t="str">
        <f t="shared" si="121"/>
        <v>5</v>
      </c>
    </row>
    <row r="2728" spans="1:14">
      <c r="A2728" s="55" t="str">
        <f t="shared" si="122"/>
        <v>Y0BL5.5</v>
      </c>
      <c r="B2728" s="55">
        <v>5.5</v>
      </c>
      <c r="C2728" t="s">
        <v>2899</v>
      </c>
      <c r="D2728" t="s">
        <v>2899</v>
      </c>
      <c r="E2728" s="42">
        <v>44834</v>
      </c>
      <c r="F2728">
        <v>310115</v>
      </c>
      <c r="G2728" t="s">
        <v>2398</v>
      </c>
      <c r="H2728" s="191"/>
      <c r="J2728">
        <v>-137.09</v>
      </c>
      <c r="K2728"/>
      <c r="M2728" s="191">
        <f t="shared" si="120"/>
        <v>-1.3709E-5</v>
      </c>
      <c r="N2728" t="str">
        <f t="shared" si="121"/>
        <v>5</v>
      </c>
    </row>
    <row r="2729" spans="1:14">
      <c r="A2729" s="55" t="str">
        <f t="shared" si="122"/>
        <v>Y0BL0</v>
      </c>
      <c r="B2729" s="55">
        <v>0</v>
      </c>
      <c r="C2729" t="s">
        <v>2899</v>
      </c>
      <c r="D2729" t="s">
        <v>2899</v>
      </c>
      <c r="E2729" s="42">
        <v>44834</v>
      </c>
      <c r="F2729">
        <v>311617</v>
      </c>
      <c r="G2729" t="s">
        <v>2407</v>
      </c>
      <c r="H2729" s="191"/>
      <c r="J2729">
        <v>2950522.65</v>
      </c>
      <c r="K2729"/>
      <c r="M2729" s="191">
        <f t="shared" si="120"/>
        <v>0.29505226499999998</v>
      </c>
      <c r="N2729" t="str">
        <f t="shared" si="121"/>
        <v>0</v>
      </c>
    </row>
    <row r="2730" spans="1:14">
      <c r="A2730" s="55" t="str">
        <f t="shared" si="122"/>
        <v>Y0BL0</v>
      </c>
      <c r="B2730" s="55">
        <v>0</v>
      </c>
      <c r="C2730" t="s">
        <v>2899</v>
      </c>
      <c r="D2730" t="s">
        <v>2899</v>
      </c>
      <c r="E2730" s="42">
        <v>44834</v>
      </c>
      <c r="F2730">
        <v>311618</v>
      </c>
      <c r="G2730" t="s">
        <v>2408</v>
      </c>
      <c r="H2730" s="191"/>
      <c r="J2730">
        <v>5442920</v>
      </c>
      <c r="K2730"/>
      <c r="M2730" s="191">
        <f t="shared" si="120"/>
        <v>0.544292</v>
      </c>
      <c r="N2730" t="str">
        <f t="shared" si="121"/>
        <v>0</v>
      </c>
    </row>
    <row r="2731" spans="1:14">
      <c r="A2731" s="55" t="str">
        <f t="shared" si="122"/>
        <v>Y0BL0</v>
      </c>
      <c r="B2731" s="55">
        <v>0</v>
      </c>
      <c r="C2731" t="s">
        <v>2899</v>
      </c>
      <c r="D2731" t="s">
        <v>2899</v>
      </c>
      <c r="E2731" s="42">
        <v>44834</v>
      </c>
      <c r="F2731">
        <v>311619</v>
      </c>
      <c r="G2731" t="s">
        <v>2409</v>
      </c>
      <c r="H2731" s="191"/>
      <c r="J2731">
        <v>17632644</v>
      </c>
      <c r="K2731"/>
      <c r="M2731" s="191">
        <f t="shared" si="120"/>
        <v>1.7632644</v>
      </c>
      <c r="N2731" t="str">
        <f t="shared" si="121"/>
        <v>0</v>
      </c>
    </row>
    <row r="2732" spans="1:14">
      <c r="A2732" s="55" t="str">
        <f t="shared" si="122"/>
        <v>Y0BL6.3</v>
      </c>
      <c r="B2732" s="55">
        <v>6.3</v>
      </c>
      <c r="C2732" t="s">
        <v>2899</v>
      </c>
      <c r="D2732" t="s">
        <v>2899</v>
      </c>
      <c r="E2732" s="42">
        <v>44834</v>
      </c>
      <c r="F2732">
        <v>401201</v>
      </c>
      <c r="G2732" t="s">
        <v>2419</v>
      </c>
      <c r="H2732" s="191"/>
      <c r="J2732">
        <v>83128.08</v>
      </c>
      <c r="K2732"/>
      <c r="M2732" s="191">
        <f t="shared" si="120"/>
        <v>8.3128079999999997E-3</v>
      </c>
      <c r="N2732" t="str">
        <f t="shared" si="121"/>
        <v>6</v>
      </c>
    </row>
    <row r="2733" spans="1:14">
      <c r="A2733" s="55" t="str">
        <f t="shared" si="122"/>
        <v>Y0BL0</v>
      </c>
      <c r="B2733" s="55">
        <v>0</v>
      </c>
      <c r="C2733" t="s">
        <v>2899</v>
      </c>
      <c r="D2733" t="s">
        <v>2899</v>
      </c>
      <c r="E2733" s="42">
        <v>44834</v>
      </c>
      <c r="F2733">
        <v>401236</v>
      </c>
      <c r="G2733" t="s">
        <v>2427</v>
      </c>
      <c r="H2733" s="191"/>
      <c r="J2733">
        <v>11247.45</v>
      </c>
      <c r="K2733"/>
      <c r="M2733" s="191">
        <f t="shared" ref="M2733:M2796" si="123">J2733/10000000</f>
        <v>1.1247450000000001E-3</v>
      </c>
      <c r="N2733" t="str">
        <f t="shared" si="121"/>
        <v>0</v>
      </c>
    </row>
    <row r="2734" spans="1:14">
      <c r="A2734" s="55" t="str">
        <f t="shared" si="122"/>
        <v>Y0BL0</v>
      </c>
      <c r="B2734" s="55">
        <v>0</v>
      </c>
      <c r="C2734" t="s">
        <v>2899</v>
      </c>
      <c r="D2734" t="s">
        <v>2899</v>
      </c>
      <c r="E2734" s="42">
        <v>44834</v>
      </c>
      <c r="F2734">
        <v>401240</v>
      </c>
      <c r="G2734" t="s">
        <v>2429</v>
      </c>
      <c r="H2734" s="191"/>
      <c r="J2734">
        <v>45875.02</v>
      </c>
      <c r="K2734"/>
      <c r="M2734" s="191">
        <f t="shared" si="123"/>
        <v>4.5875019999999994E-3</v>
      </c>
      <c r="N2734" t="str">
        <f t="shared" ref="N2734:N2797" si="124">LEFT(B2734,1)</f>
        <v>0</v>
      </c>
    </row>
    <row r="2735" spans="1:14">
      <c r="A2735" s="55" t="str">
        <f t="shared" si="122"/>
        <v>Y0BL0</v>
      </c>
      <c r="B2735" s="55">
        <v>0</v>
      </c>
      <c r="C2735" t="s">
        <v>2899</v>
      </c>
      <c r="D2735" t="s">
        <v>2899</v>
      </c>
      <c r="E2735" s="42">
        <v>44834</v>
      </c>
      <c r="F2735">
        <v>401242</v>
      </c>
      <c r="G2735" t="s">
        <v>2431</v>
      </c>
      <c r="H2735" s="191"/>
      <c r="J2735">
        <v>45467.87</v>
      </c>
      <c r="K2735"/>
      <c r="M2735" s="191">
        <f t="shared" si="123"/>
        <v>4.5467870000000001E-3</v>
      </c>
      <c r="N2735" t="str">
        <f t="shared" si="124"/>
        <v>0</v>
      </c>
    </row>
    <row r="2736" spans="1:14">
      <c r="A2736" s="55" t="str">
        <f t="shared" si="122"/>
        <v>Y0BL6.3</v>
      </c>
      <c r="B2736" s="55">
        <v>6.3</v>
      </c>
      <c r="C2736" t="s">
        <v>2899</v>
      </c>
      <c r="D2736" t="s">
        <v>2899</v>
      </c>
      <c r="E2736" s="42">
        <v>44834</v>
      </c>
      <c r="F2736">
        <v>401301</v>
      </c>
      <c r="G2736" t="s">
        <v>2432</v>
      </c>
      <c r="H2736" s="191"/>
      <c r="J2736">
        <v>2352.34</v>
      </c>
      <c r="K2736"/>
      <c r="M2736" s="191">
        <f t="shared" si="123"/>
        <v>2.3523400000000002E-4</v>
      </c>
      <c r="N2736" t="str">
        <f t="shared" si="124"/>
        <v>6</v>
      </c>
    </row>
    <row r="2737" spans="1:14">
      <c r="A2737" s="55" t="str">
        <f t="shared" si="122"/>
        <v>Y0BL6.1</v>
      </c>
      <c r="B2737" s="55">
        <v>6.1</v>
      </c>
      <c r="C2737" t="s">
        <v>2899</v>
      </c>
      <c r="D2737" t="s">
        <v>2899</v>
      </c>
      <c r="E2737" s="42">
        <v>44834</v>
      </c>
      <c r="F2737">
        <v>401501</v>
      </c>
      <c r="G2737" t="s">
        <v>676</v>
      </c>
      <c r="H2737" s="191"/>
      <c r="J2737">
        <v>-432229.9</v>
      </c>
      <c r="K2737"/>
      <c r="M2737" s="191">
        <f t="shared" si="123"/>
        <v>-4.3222990000000003E-2</v>
      </c>
      <c r="N2737" t="str">
        <f t="shared" si="124"/>
        <v>6</v>
      </c>
    </row>
    <row r="2738" spans="1:14">
      <c r="A2738" s="55" t="str">
        <f t="shared" si="122"/>
        <v>Y0BL6.3</v>
      </c>
      <c r="B2738" s="55">
        <v>6.3</v>
      </c>
      <c r="C2738" t="s">
        <v>2899</v>
      </c>
      <c r="D2738" t="s">
        <v>2899</v>
      </c>
      <c r="E2738" s="42">
        <v>44834</v>
      </c>
      <c r="F2738">
        <v>401702</v>
      </c>
      <c r="G2738" t="s">
        <v>2686</v>
      </c>
      <c r="H2738" s="191"/>
      <c r="J2738">
        <v>-38900.17</v>
      </c>
      <c r="K2738"/>
      <c r="M2738" s="191">
        <f t="shared" si="123"/>
        <v>-3.890017E-3</v>
      </c>
      <c r="N2738" t="str">
        <f t="shared" si="124"/>
        <v>6</v>
      </c>
    </row>
    <row r="2739" spans="1:14">
      <c r="A2739" s="55" t="str">
        <f t="shared" si="122"/>
        <v>Y0BL6.3</v>
      </c>
      <c r="B2739" s="55">
        <v>6.3</v>
      </c>
      <c r="C2739" t="s">
        <v>2899</v>
      </c>
      <c r="D2739" t="s">
        <v>2899</v>
      </c>
      <c r="E2739" s="42">
        <v>44834</v>
      </c>
      <c r="F2739">
        <v>401703</v>
      </c>
      <c r="G2739" t="s">
        <v>2687</v>
      </c>
      <c r="H2739" s="191"/>
      <c r="J2739">
        <v>-38900.17</v>
      </c>
      <c r="K2739"/>
      <c r="M2739" s="191">
        <f t="shared" si="123"/>
        <v>-3.890017E-3</v>
      </c>
      <c r="N2739" t="str">
        <f t="shared" si="124"/>
        <v>6</v>
      </c>
    </row>
    <row r="2740" spans="1:14">
      <c r="A2740" s="55" t="str">
        <f t="shared" si="122"/>
        <v>Y0BL6.3</v>
      </c>
      <c r="B2740" s="55">
        <v>6.3</v>
      </c>
      <c r="C2740" t="s">
        <v>2899</v>
      </c>
      <c r="D2740" t="s">
        <v>2899</v>
      </c>
      <c r="E2740" s="42">
        <v>44834</v>
      </c>
      <c r="F2740">
        <v>401707</v>
      </c>
      <c r="G2740" t="s">
        <v>2680</v>
      </c>
      <c r="H2740" s="191"/>
      <c r="J2740">
        <v>158858.76999999999</v>
      </c>
      <c r="K2740"/>
      <c r="M2740" s="191">
        <f t="shared" si="123"/>
        <v>1.5885877E-2</v>
      </c>
      <c r="N2740" t="str">
        <f t="shared" si="124"/>
        <v>6</v>
      </c>
    </row>
    <row r="2741" spans="1:14">
      <c r="A2741" s="55" t="str">
        <f t="shared" si="122"/>
        <v>Y0BL6.3</v>
      </c>
      <c r="B2741" s="55">
        <v>6.3</v>
      </c>
      <c r="C2741" t="s">
        <v>2899</v>
      </c>
      <c r="D2741" t="s">
        <v>2899</v>
      </c>
      <c r="E2741" s="42">
        <v>44834</v>
      </c>
      <c r="F2741">
        <v>401708</v>
      </c>
      <c r="G2741" t="s">
        <v>2681</v>
      </c>
      <c r="H2741" s="191"/>
      <c r="J2741">
        <v>158858.76999999999</v>
      </c>
      <c r="K2741"/>
      <c r="M2741" s="191">
        <f t="shared" si="123"/>
        <v>1.5885877E-2</v>
      </c>
      <c r="N2741" t="str">
        <f t="shared" si="124"/>
        <v>6</v>
      </c>
    </row>
    <row r="2742" spans="1:14">
      <c r="A2742" s="55" t="str">
        <f t="shared" si="122"/>
        <v>Y0BL6.3</v>
      </c>
      <c r="B2742" s="55">
        <v>6.3</v>
      </c>
      <c r="C2742" t="s">
        <v>2899</v>
      </c>
      <c r="D2742" t="s">
        <v>2899</v>
      </c>
      <c r="E2742" s="42">
        <v>44834</v>
      </c>
      <c r="F2742">
        <v>402103</v>
      </c>
      <c r="G2742" t="s">
        <v>2436</v>
      </c>
      <c r="H2742" s="191"/>
      <c r="J2742">
        <v>1100</v>
      </c>
      <c r="K2742"/>
      <c r="M2742" s="191">
        <f t="shared" si="123"/>
        <v>1.1E-4</v>
      </c>
      <c r="N2742" t="str">
        <f t="shared" si="124"/>
        <v>6</v>
      </c>
    </row>
    <row r="2743" spans="1:14">
      <c r="A2743" s="55" t="str">
        <f t="shared" si="122"/>
        <v>Y0BL6.2</v>
      </c>
      <c r="B2743" s="55">
        <v>6.2</v>
      </c>
      <c r="C2743" t="s">
        <v>2899</v>
      </c>
      <c r="D2743" t="s">
        <v>2899</v>
      </c>
      <c r="E2743" s="42">
        <v>44834</v>
      </c>
      <c r="F2743">
        <v>402106</v>
      </c>
      <c r="G2743" t="s">
        <v>2437</v>
      </c>
      <c r="H2743" s="191"/>
      <c r="J2743">
        <v>17946.48</v>
      </c>
      <c r="K2743"/>
      <c r="M2743" s="191">
        <f t="shared" si="123"/>
        <v>1.794648E-3</v>
      </c>
      <c r="N2743" t="str">
        <f t="shared" si="124"/>
        <v>6</v>
      </c>
    </row>
    <row r="2744" spans="1:14">
      <c r="A2744" s="55" t="str">
        <f t="shared" si="122"/>
        <v>Y0BL6.3</v>
      </c>
      <c r="B2744" s="55">
        <v>6.3</v>
      </c>
      <c r="C2744" t="s">
        <v>2899</v>
      </c>
      <c r="D2744" t="s">
        <v>2899</v>
      </c>
      <c r="E2744" s="42">
        <v>44834</v>
      </c>
      <c r="F2744">
        <v>402113</v>
      </c>
      <c r="G2744" t="s">
        <v>2438</v>
      </c>
      <c r="H2744" s="191"/>
      <c r="J2744">
        <v>654307.29</v>
      </c>
      <c r="K2744"/>
      <c r="M2744" s="191">
        <f t="shared" si="123"/>
        <v>6.5430729000000007E-2</v>
      </c>
      <c r="N2744" t="str">
        <f t="shared" si="124"/>
        <v>6</v>
      </c>
    </row>
    <row r="2745" spans="1:14">
      <c r="A2745" s="55" t="str">
        <f t="shared" si="122"/>
        <v>Y0BL6.3</v>
      </c>
      <c r="B2745" s="55">
        <v>6.3</v>
      </c>
      <c r="C2745" t="s">
        <v>2899</v>
      </c>
      <c r="D2745" t="s">
        <v>2899</v>
      </c>
      <c r="E2745" s="42">
        <v>44834</v>
      </c>
      <c r="F2745">
        <v>402125</v>
      </c>
      <c r="G2745" t="s">
        <v>2914</v>
      </c>
      <c r="H2745" s="191"/>
      <c r="J2745">
        <v>84196.42</v>
      </c>
      <c r="K2745"/>
      <c r="M2745" s="191">
        <f t="shared" si="123"/>
        <v>8.4196419999999998E-3</v>
      </c>
      <c r="N2745" t="str">
        <f t="shared" si="124"/>
        <v>6</v>
      </c>
    </row>
    <row r="2746" spans="1:14">
      <c r="A2746" s="55" t="str">
        <f t="shared" si="122"/>
        <v>Y0BL6.2a</v>
      </c>
      <c r="B2746" s="55" t="s">
        <v>4602</v>
      </c>
      <c r="C2746" t="s">
        <v>2899</v>
      </c>
      <c r="D2746" t="s">
        <v>2899</v>
      </c>
      <c r="E2746" s="42">
        <v>44834</v>
      </c>
      <c r="F2746">
        <v>402128</v>
      </c>
      <c r="G2746" t="s">
        <v>2440</v>
      </c>
      <c r="H2746" s="191"/>
      <c r="J2746">
        <v>4998772.1500000004</v>
      </c>
      <c r="K2746"/>
      <c r="M2746" s="191">
        <f t="shared" si="123"/>
        <v>0.49987721500000004</v>
      </c>
      <c r="N2746" t="str">
        <f t="shared" si="124"/>
        <v>6</v>
      </c>
    </row>
    <row r="2747" spans="1:14">
      <c r="A2747" s="55" t="str">
        <f t="shared" si="122"/>
        <v>Y0BL6.3</v>
      </c>
      <c r="B2747" s="55">
        <v>6.3</v>
      </c>
      <c r="C2747" t="s">
        <v>2899</v>
      </c>
      <c r="D2747" t="s">
        <v>2899</v>
      </c>
      <c r="E2747" s="42">
        <v>44834</v>
      </c>
      <c r="F2747">
        <v>402132</v>
      </c>
      <c r="G2747" t="s">
        <v>2441</v>
      </c>
      <c r="H2747" s="191"/>
      <c r="J2747">
        <v>270066.62</v>
      </c>
      <c r="K2747"/>
      <c r="M2747" s="191">
        <f t="shared" si="123"/>
        <v>2.7006662000000001E-2</v>
      </c>
      <c r="N2747" t="str">
        <f t="shared" si="124"/>
        <v>6</v>
      </c>
    </row>
    <row r="2748" spans="1:14">
      <c r="A2748" s="55" t="str">
        <f t="shared" si="122"/>
        <v>Y0BL6.3</v>
      </c>
      <c r="B2748" s="55">
        <v>6.3</v>
      </c>
      <c r="C2748" t="s">
        <v>2899</v>
      </c>
      <c r="D2748" t="s">
        <v>2899</v>
      </c>
      <c r="E2748" s="42">
        <v>44834</v>
      </c>
      <c r="F2748">
        <v>402233</v>
      </c>
      <c r="G2748" t="s">
        <v>2458</v>
      </c>
      <c r="H2748" s="191"/>
      <c r="J2748">
        <v>93905.08</v>
      </c>
      <c r="K2748"/>
      <c r="M2748" s="191">
        <f t="shared" si="123"/>
        <v>9.3905080000000005E-3</v>
      </c>
      <c r="N2748" t="str">
        <f t="shared" si="124"/>
        <v>6</v>
      </c>
    </row>
    <row r="2749" spans="1:14">
      <c r="A2749" s="55" t="str">
        <f t="shared" si="122"/>
        <v>Y0BL6.3</v>
      </c>
      <c r="B2749" s="55">
        <v>6.3</v>
      </c>
      <c r="C2749" t="s">
        <v>2899</v>
      </c>
      <c r="D2749" t="s">
        <v>2899</v>
      </c>
      <c r="E2749" s="42">
        <v>44834</v>
      </c>
      <c r="F2749">
        <v>402235</v>
      </c>
      <c r="G2749" t="s">
        <v>2459</v>
      </c>
      <c r="H2749" s="191"/>
      <c r="J2749">
        <v>4269.57</v>
      </c>
      <c r="K2749"/>
      <c r="M2749" s="191">
        <f t="shared" si="123"/>
        <v>4.2695699999999994E-4</v>
      </c>
      <c r="N2749" t="str">
        <f t="shared" si="124"/>
        <v>6</v>
      </c>
    </row>
    <row r="2750" spans="1:14">
      <c r="A2750" s="55" t="str">
        <f t="shared" si="122"/>
        <v>Y0BL6.1</v>
      </c>
      <c r="B2750" s="55">
        <v>6.1</v>
      </c>
      <c r="C2750" t="s">
        <v>2899</v>
      </c>
      <c r="D2750" t="s">
        <v>2899</v>
      </c>
      <c r="E2750" s="42">
        <v>44834</v>
      </c>
      <c r="F2750">
        <v>402257</v>
      </c>
      <c r="G2750" t="s">
        <v>2465</v>
      </c>
      <c r="H2750" s="191"/>
      <c r="J2750">
        <v>1765119.76</v>
      </c>
      <c r="K2750"/>
      <c r="M2750" s="191">
        <f t="shared" si="123"/>
        <v>0.17651197599999999</v>
      </c>
      <c r="N2750" t="str">
        <f t="shared" si="124"/>
        <v>6</v>
      </c>
    </row>
    <row r="2751" spans="1:14">
      <c r="A2751" s="55" t="str">
        <f t="shared" si="122"/>
        <v>Y0BL6.3</v>
      </c>
      <c r="B2751" s="55">
        <v>6.3</v>
      </c>
      <c r="C2751" t="s">
        <v>2899</v>
      </c>
      <c r="D2751" t="s">
        <v>2899</v>
      </c>
      <c r="E2751" s="42">
        <v>44834</v>
      </c>
      <c r="F2751">
        <v>402381</v>
      </c>
      <c r="G2751" t="s">
        <v>2491</v>
      </c>
      <c r="H2751" s="191"/>
      <c r="J2751">
        <v>956102.15</v>
      </c>
      <c r="K2751"/>
      <c r="M2751" s="191">
        <f t="shared" si="123"/>
        <v>9.5610214999999998E-2</v>
      </c>
      <c r="N2751" t="str">
        <f t="shared" si="124"/>
        <v>6</v>
      </c>
    </row>
    <row r="2752" spans="1:14">
      <c r="A2752" s="55" t="str">
        <f t="shared" si="122"/>
        <v>Y0BL6.3</v>
      </c>
      <c r="B2752" s="55">
        <v>6.3</v>
      </c>
      <c r="C2752" t="s">
        <v>2899</v>
      </c>
      <c r="D2752" t="s">
        <v>2899</v>
      </c>
      <c r="E2752" s="42">
        <v>44834</v>
      </c>
      <c r="F2752">
        <v>402404</v>
      </c>
      <c r="G2752" t="s">
        <v>2492</v>
      </c>
      <c r="H2752" s="191"/>
      <c r="J2752">
        <v>54010.47</v>
      </c>
      <c r="K2752"/>
      <c r="M2752" s="191">
        <f t="shared" si="123"/>
        <v>5.401047E-3</v>
      </c>
      <c r="N2752" t="str">
        <f t="shared" si="124"/>
        <v>6</v>
      </c>
    </row>
    <row r="2753" spans="1:14">
      <c r="A2753" s="55" t="str">
        <f t="shared" ref="A2753:A2816" si="125">C2753&amp;B2753</f>
        <v>Y0BL0</v>
      </c>
      <c r="B2753" s="55">
        <v>0</v>
      </c>
      <c r="C2753" t="s">
        <v>2899</v>
      </c>
      <c r="D2753" t="s">
        <v>2899</v>
      </c>
      <c r="E2753" s="42">
        <v>44834</v>
      </c>
      <c r="F2753">
        <v>403316</v>
      </c>
      <c r="G2753" t="s">
        <v>2494</v>
      </c>
      <c r="H2753" s="191"/>
      <c r="J2753">
        <v>60260.6</v>
      </c>
      <c r="K2753"/>
      <c r="M2753" s="191">
        <f t="shared" si="123"/>
        <v>6.0260599999999998E-3</v>
      </c>
      <c r="N2753" t="str">
        <f t="shared" si="124"/>
        <v>0</v>
      </c>
    </row>
    <row r="2754" spans="1:14">
      <c r="A2754" s="55" t="str">
        <f t="shared" si="125"/>
        <v>Y0BL0</v>
      </c>
      <c r="B2754" s="55">
        <v>0</v>
      </c>
      <c r="C2754" t="s">
        <v>2899</v>
      </c>
      <c r="D2754" t="s">
        <v>2899</v>
      </c>
      <c r="E2754" s="42">
        <v>44834</v>
      </c>
      <c r="F2754">
        <v>403318</v>
      </c>
      <c r="G2754" t="s">
        <v>2496</v>
      </c>
      <c r="H2754" s="191"/>
      <c r="J2754">
        <v>1113319.3600000001</v>
      </c>
      <c r="K2754"/>
      <c r="M2754" s="191">
        <f t="shared" si="123"/>
        <v>0.11133193600000001</v>
      </c>
      <c r="N2754" t="str">
        <f t="shared" si="124"/>
        <v>0</v>
      </c>
    </row>
    <row r="2755" spans="1:14">
      <c r="A2755" s="55" t="str">
        <f t="shared" si="125"/>
        <v>Y0BL5.3</v>
      </c>
      <c r="B2755" s="55">
        <v>5.3</v>
      </c>
      <c r="C2755" t="s">
        <v>2899</v>
      </c>
      <c r="D2755" t="s">
        <v>2899</v>
      </c>
      <c r="E2755" s="42">
        <v>44834</v>
      </c>
      <c r="F2755">
        <v>440156</v>
      </c>
      <c r="G2755" t="s">
        <v>2578</v>
      </c>
      <c r="H2755" s="191"/>
      <c r="J2755">
        <v>7762866</v>
      </c>
      <c r="K2755"/>
      <c r="M2755" s="191">
        <f t="shared" si="123"/>
        <v>0.77628660000000005</v>
      </c>
      <c r="N2755" t="str">
        <f t="shared" si="124"/>
        <v>5</v>
      </c>
    </row>
    <row r="2756" spans="1:14">
      <c r="A2756" s="55" t="str">
        <f t="shared" si="125"/>
        <v>Y0BL5.3</v>
      </c>
      <c r="B2756" s="55">
        <v>5.3</v>
      </c>
      <c r="C2756" t="s">
        <v>2899</v>
      </c>
      <c r="D2756" t="s">
        <v>2899</v>
      </c>
      <c r="E2756" s="42">
        <v>44834</v>
      </c>
      <c r="F2756">
        <v>440157</v>
      </c>
      <c r="G2756" t="s">
        <v>2507</v>
      </c>
      <c r="H2756" s="191"/>
      <c r="J2756">
        <v>893202.5</v>
      </c>
      <c r="K2756"/>
      <c r="M2756" s="191">
        <f t="shared" si="123"/>
        <v>8.9320250000000004E-2</v>
      </c>
      <c r="N2756" t="str">
        <f t="shared" si="124"/>
        <v>5</v>
      </c>
    </row>
    <row r="2757" spans="1:14">
      <c r="A2757" s="55" t="str">
        <f t="shared" si="125"/>
        <v>Y0BL5.3</v>
      </c>
      <c r="B2757" s="55">
        <v>5.3</v>
      </c>
      <c r="C2757" t="s">
        <v>2899</v>
      </c>
      <c r="D2757" t="s">
        <v>2899</v>
      </c>
      <c r="E2757" s="42">
        <v>44834</v>
      </c>
      <c r="F2757">
        <v>440158</v>
      </c>
      <c r="G2757" t="s">
        <v>2508</v>
      </c>
      <c r="H2757" s="191"/>
      <c r="J2757">
        <v>22216292.5</v>
      </c>
      <c r="K2757"/>
      <c r="M2757" s="191">
        <f t="shared" si="123"/>
        <v>2.2216292499999999</v>
      </c>
      <c r="N2757" t="str">
        <f t="shared" si="124"/>
        <v>5</v>
      </c>
    </row>
    <row r="2758" spans="1:14">
      <c r="A2758" s="55" t="str">
        <f t="shared" si="125"/>
        <v>Y0BL5.5</v>
      </c>
      <c r="B2758" s="55">
        <v>5.5</v>
      </c>
      <c r="C2758" t="s">
        <v>2899</v>
      </c>
      <c r="D2758" t="s">
        <v>2899</v>
      </c>
      <c r="E2758" s="42">
        <v>44834</v>
      </c>
      <c r="F2758">
        <v>440225</v>
      </c>
      <c r="G2758" t="s">
        <v>2515</v>
      </c>
      <c r="H2758" s="191"/>
      <c r="J2758">
        <v>313.33</v>
      </c>
      <c r="K2758"/>
      <c r="M2758" s="191">
        <f t="shared" si="123"/>
        <v>3.1333E-5</v>
      </c>
      <c r="N2758" t="str">
        <f t="shared" si="124"/>
        <v>5</v>
      </c>
    </row>
    <row r="2759" spans="1:14">
      <c r="A2759" s="55" t="str">
        <f t="shared" si="125"/>
        <v>Y0BL6.3</v>
      </c>
      <c r="B2759" s="55">
        <v>6.3</v>
      </c>
      <c r="C2759" t="s">
        <v>2899</v>
      </c>
      <c r="D2759" t="s">
        <v>2899</v>
      </c>
      <c r="E2759" s="42">
        <v>44834</v>
      </c>
      <c r="F2759">
        <v>440325</v>
      </c>
      <c r="G2759" t="s">
        <v>2517</v>
      </c>
      <c r="H2759" s="191"/>
      <c r="J2759">
        <v>0</v>
      </c>
      <c r="K2759"/>
      <c r="M2759" s="191">
        <f t="shared" si="123"/>
        <v>0</v>
      </c>
      <c r="N2759" t="str">
        <f t="shared" si="124"/>
        <v>6</v>
      </c>
    </row>
    <row r="2760" spans="1:14">
      <c r="A2760" s="55" t="str">
        <f t="shared" si="125"/>
        <v>Y0BL6.3</v>
      </c>
      <c r="B2760" s="55">
        <v>6.3</v>
      </c>
      <c r="C2760" t="s">
        <v>2899</v>
      </c>
      <c r="D2760" t="s">
        <v>2899</v>
      </c>
      <c r="E2760" s="42">
        <v>44834</v>
      </c>
      <c r="F2760">
        <v>440350</v>
      </c>
      <c r="G2760" t="s">
        <v>2684</v>
      </c>
      <c r="H2760" s="191"/>
      <c r="J2760">
        <v>546747.80000000005</v>
      </c>
      <c r="K2760"/>
      <c r="M2760" s="191">
        <f t="shared" si="123"/>
        <v>5.4674780000000006E-2</v>
      </c>
      <c r="N2760" t="str">
        <f t="shared" si="124"/>
        <v>6</v>
      </c>
    </row>
    <row r="2761" spans="1:14">
      <c r="A2761" s="55" t="str">
        <f t="shared" si="125"/>
        <v>Y0BL6.3</v>
      </c>
      <c r="B2761" s="55">
        <v>6.3</v>
      </c>
      <c r="C2761" t="s">
        <v>2899</v>
      </c>
      <c r="D2761" t="s">
        <v>2899</v>
      </c>
      <c r="E2761" s="42">
        <v>44834</v>
      </c>
      <c r="F2761">
        <v>440351</v>
      </c>
      <c r="G2761" t="s">
        <v>2685</v>
      </c>
      <c r="H2761" s="191"/>
      <c r="J2761">
        <v>546747.80000000005</v>
      </c>
      <c r="K2761"/>
      <c r="M2761" s="191">
        <f t="shared" si="123"/>
        <v>5.4674780000000006E-2</v>
      </c>
      <c r="N2761" t="str">
        <f t="shared" si="124"/>
        <v>6</v>
      </c>
    </row>
    <row r="2762" spans="1:14">
      <c r="A2762" s="55" t="str">
        <f t="shared" si="125"/>
        <v>Y0BL6.3</v>
      </c>
      <c r="B2762" s="55">
        <v>6.3</v>
      </c>
      <c r="C2762" t="s">
        <v>2899</v>
      </c>
      <c r="D2762" t="s">
        <v>2899</v>
      </c>
      <c r="E2762" s="42">
        <v>44834</v>
      </c>
      <c r="F2762">
        <v>440416</v>
      </c>
      <c r="G2762" t="s">
        <v>664</v>
      </c>
      <c r="H2762" s="191"/>
      <c r="J2762">
        <v>-995215.73</v>
      </c>
      <c r="K2762"/>
      <c r="M2762" s="191">
        <f t="shared" si="123"/>
        <v>-9.9521573000000002E-2</v>
      </c>
      <c r="N2762" t="str">
        <f t="shared" si="124"/>
        <v>6</v>
      </c>
    </row>
    <row r="2763" spans="1:14">
      <c r="A2763" s="55" t="str">
        <f t="shared" si="125"/>
        <v>Y0BL0</v>
      </c>
      <c r="B2763" s="55">
        <v>0</v>
      </c>
      <c r="C2763" t="s">
        <v>2899</v>
      </c>
      <c r="D2763" t="s">
        <v>2899</v>
      </c>
      <c r="E2763" s="42">
        <v>44834</v>
      </c>
      <c r="F2763">
        <v>440425</v>
      </c>
      <c r="G2763" t="s">
        <v>2519</v>
      </c>
      <c r="H2763" s="191"/>
      <c r="J2763">
        <v>166533.66</v>
      </c>
      <c r="K2763"/>
      <c r="M2763" s="191">
        <f t="shared" si="123"/>
        <v>1.6653365999999999E-2</v>
      </c>
      <c r="N2763" t="str">
        <f t="shared" si="124"/>
        <v>0</v>
      </c>
    </row>
    <row r="2764" spans="1:14">
      <c r="A2764" s="55" t="str">
        <f t="shared" si="125"/>
        <v>Y0BL6.3</v>
      </c>
      <c r="B2764" s="55">
        <v>6.3</v>
      </c>
      <c r="C2764" t="s">
        <v>2899</v>
      </c>
      <c r="D2764" t="s">
        <v>2899</v>
      </c>
      <c r="E2764" s="42">
        <v>44834</v>
      </c>
      <c r="F2764">
        <v>440485</v>
      </c>
      <c r="G2764" t="s">
        <v>2517</v>
      </c>
      <c r="H2764" s="191"/>
      <c r="J2764">
        <v>0</v>
      </c>
      <c r="K2764"/>
      <c r="M2764" s="191">
        <f t="shared" si="123"/>
        <v>0</v>
      </c>
      <c r="N2764" t="str">
        <f t="shared" si="124"/>
        <v>6</v>
      </c>
    </row>
    <row r="2765" spans="1:14">
      <c r="A2765" s="55" t="str">
        <f t="shared" si="125"/>
        <v>Y0BL6.3</v>
      </c>
      <c r="B2765" s="55">
        <v>6.3</v>
      </c>
      <c r="C2765" t="s">
        <v>2899</v>
      </c>
      <c r="D2765" t="s">
        <v>2899</v>
      </c>
      <c r="E2765" s="42">
        <v>44834</v>
      </c>
      <c r="F2765">
        <v>440509</v>
      </c>
      <c r="G2765" t="s">
        <v>2524</v>
      </c>
      <c r="H2765" s="191"/>
      <c r="J2765">
        <v>925143.08</v>
      </c>
      <c r="K2765"/>
      <c r="M2765" s="191">
        <f t="shared" si="123"/>
        <v>9.251430799999999E-2</v>
      </c>
      <c r="N2765" t="str">
        <f t="shared" si="124"/>
        <v>6</v>
      </c>
    </row>
    <row r="2766" spans="1:14">
      <c r="A2766" s="55" t="str">
        <f t="shared" si="125"/>
        <v>Y0BL6.1</v>
      </c>
      <c r="B2766" s="55">
        <v>6.1</v>
      </c>
      <c r="C2766" t="s">
        <v>2899</v>
      </c>
      <c r="D2766" t="s">
        <v>2899</v>
      </c>
      <c r="E2766" s="42">
        <v>44834</v>
      </c>
      <c r="F2766">
        <v>440512</v>
      </c>
      <c r="G2766" t="s">
        <v>2525</v>
      </c>
      <c r="H2766" s="191"/>
      <c r="J2766">
        <v>6075052</v>
      </c>
      <c r="K2766"/>
      <c r="M2766" s="191">
        <f t="shared" si="123"/>
        <v>0.60750519999999997</v>
      </c>
      <c r="N2766" t="str">
        <f t="shared" si="124"/>
        <v>6</v>
      </c>
    </row>
    <row r="2767" spans="1:14">
      <c r="A2767" s="55" t="str">
        <f t="shared" si="125"/>
        <v>Y0BL6.3</v>
      </c>
      <c r="B2767" s="55">
        <v>6.3</v>
      </c>
      <c r="C2767" t="s">
        <v>2899</v>
      </c>
      <c r="D2767" t="s">
        <v>2899</v>
      </c>
      <c r="E2767" s="42">
        <v>44834</v>
      </c>
      <c r="F2767">
        <v>440515</v>
      </c>
      <c r="G2767" t="s">
        <v>2526</v>
      </c>
      <c r="H2767" s="191"/>
      <c r="J2767">
        <v>0</v>
      </c>
      <c r="K2767"/>
      <c r="M2767" s="191">
        <f t="shared" si="123"/>
        <v>0</v>
      </c>
      <c r="N2767" t="str">
        <f t="shared" si="124"/>
        <v>6</v>
      </c>
    </row>
    <row r="2768" spans="1:14">
      <c r="A2768" s="55" t="str">
        <f t="shared" si="125"/>
        <v>Y0BM0</v>
      </c>
      <c r="B2768" s="55">
        <v>0</v>
      </c>
      <c r="C2768" t="s">
        <v>2900</v>
      </c>
      <c r="D2768" t="s">
        <v>2900</v>
      </c>
      <c r="E2768" s="42">
        <v>44834</v>
      </c>
      <c r="F2768">
        <v>102103</v>
      </c>
      <c r="G2768" t="s">
        <v>2006</v>
      </c>
      <c r="H2768" s="191"/>
      <c r="J2768">
        <v>199485985</v>
      </c>
      <c r="K2768"/>
      <c r="M2768" s="191">
        <f t="shared" si="123"/>
        <v>19.948598499999999</v>
      </c>
      <c r="N2768" t="str">
        <f t="shared" si="124"/>
        <v>0</v>
      </c>
    </row>
    <row r="2769" spans="1:14">
      <c r="A2769" s="55" t="str">
        <f t="shared" si="125"/>
        <v>Y0BM0</v>
      </c>
      <c r="B2769" s="55">
        <v>0</v>
      </c>
      <c r="C2769" t="s">
        <v>2900</v>
      </c>
      <c r="D2769" t="s">
        <v>2900</v>
      </c>
      <c r="E2769" s="42">
        <v>44834</v>
      </c>
      <c r="F2769">
        <v>102104</v>
      </c>
      <c r="G2769" t="s">
        <v>2007</v>
      </c>
      <c r="H2769" s="191"/>
      <c r="J2769">
        <v>230115288.81</v>
      </c>
      <c r="K2769"/>
      <c r="M2769" s="191">
        <f t="shared" si="123"/>
        <v>23.011528881</v>
      </c>
      <c r="N2769" t="str">
        <f t="shared" si="124"/>
        <v>0</v>
      </c>
    </row>
    <row r="2770" spans="1:14">
      <c r="A2770" s="55" t="str">
        <f t="shared" si="125"/>
        <v>Y0BM0</v>
      </c>
      <c r="B2770" s="55">
        <v>0</v>
      </c>
      <c r="C2770" t="s">
        <v>2900</v>
      </c>
      <c r="D2770" t="s">
        <v>2900</v>
      </c>
      <c r="E2770" s="42">
        <v>44834</v>
      </c>
      <c r="F2770">
        <v>102108</v>
      </c>
      <c r="G2770" t="s">
        <v>2011</v>
      </c>
      <c r="H2770" s="191"/>
      <c r="J2770">
        <v>126332085</v>
      </c>
      <c r="K2770"/>
      <c r="M2770" s="191">
        <f t="shared" si="123"/>
        <v>12.6332085</v>
      </c>
      <c r="N2770" t="str">
        <f t="shared" si="124"/>
        <v>0</v>
      </c>
    </row>
    <row r="2771" spans="1:14">
      <c r="A2771" s="55" t="str">
        <f t="shared" si="125"/>
        <v>Y0BM0</v>
      </c>
      <c r="B2771" s="55">
        <v>0</v>
      </c>
      <c r="C2771" t="s">
        <v>2900</v>
      </c>
      <c r="D2771" t="s">
        <v>2900</v>
      </c>
      <c r="E2771" s="42">
        <v>44834</v>
      </c>
      <c r="F2771">
        <v>102109</v>
      </c>
      <c r="G2771" t="s">
        <v>2012</v>
      </c>
      <c r="H2771" s="191"/>
      <c r="J2771">
        <v>1022533389.63</v>
      </c>
      <c r="K2771"/>
      <c r="M2771" s="191">
        <f t="shared" si="123"/>
        <v>102.253338963</v>
      </c>
      <c r="N2771" t="str">
        <f t="shared" si="124"/>
        <v>0</v>
      </c>
    </row>
    <row r="2772" spans="1:14">
      <c r="A2772" s="55" t="str">
        <f t="shared" si="125"/>
        <v>Y0BM0</v>
      </c>
      <c r="B2772" s="55">
        <v>0</v>
      </c>
      <c r="C2772" t="s">
        <v>2900</v>
      </c>
      <c r="D2772" t="s">
        <v>2900</v>
      </c>
      <c r="E2772" s="42">
        <v>44834</v>
      </c>
      <c r="F2772">
        <v>106101</v>
      </c>
      <c r="G2772" t="s">
        <v>2769</v>
      </c>
      <c r="H2772" s="191"/>
      <c r="J2772">
        <v>3197018.43</v>
      </c>
      <c r="K2772"/>
      <c r="M2772" s="191">
        <f t="shared" si="123"/>
        <v>0.31970184300000004</v>
      </c>
      <c r="N2772" t="str">
        <f t="shared" si="124"/>
        <v>0</v>
      </c>
    </row>
    <row r="2773" spans="1:14">
      <c r="A2773" s="55" t="str">
        <f t="shared" si="125"/>
        <v>Y0BM0</v>
      </c>
      <c r="B2773" s="55">
        <v>0</v>
      </c>
      <c r="C2773" t="s">
        <v>2900</v>
      </c>
      <c r="D2773" t="s">
        <v>2900</v>
      </c>
      <c r="E2773" s="42">
        <v>44834</v>
      </c>
      <c r="F2773">
        <v>106106</v>
      </c>
      <c r="G2773" t="s">
        <v>2784</v>
      </c>
      <c r="H2773" s="191"/>
      <c r="J2773">
        <v>72024.11</v>
      </c>
      <c r="K2773"/>
      <c r="M2773" s="191">
        <f t="shared" si="123"/>
        <v>7.2024109999999997E-3</v>
      </c>
      <c r="N2773" t="str">
        <f t="shared" si="124"/>
        <v>0</v>
      </c>
    </row>
    <row r="2774" spans="1:14">
      <c r="A2774" s="55" t="str">
        <f t="shared" si="125"/>
        <v>Y0BM0</v>
      </c>
      <c r="B2774" s="55">
        <v>0</v>
      </c>
      <c r="C2774" t="s">
        <v>2900</v>
      </c>
      <c r="D2774" t="s">
        <v>2900</v>
      </c>
      <c r="E2774" s="42">
        <v>44834</v>
      </c>
      <c r="F2774">
        <v>107102</v>
      </c>
      <c r="G2774" t="s">
        <v>2015</v>
      </c>
      <c r="H2774" s="191"/>
      <c r="J2774">
        <v>0</v>
      </c>
      <c r="K2774"/>
      <c r="M2774" s="191">
        <f t="shared" si="123"/>
        <v>0</v>
      </c>
      <c r="N2774" t="str">
        <f t="shared" si="124"/>
        <v>0</v>
      </c>
    </row>
    <row r="2775" spans="1:14">
      <c r="A2775" s="55" t="str">
        <f t="shared" si="125"/>
        <v>Y0BM0</v>
      </c>
      <c r="B2775" s="55">
        <v>0</v>
      </c>
      <c r="C2775" t="s">
        <v>2900</v>
      </c>
      <c r="D2775" t="s">
        <v>2900</v>
      </c>
      <c r="E2775" s="42">
        <v>44834</v>
      </c>
      <c r="F2775">
        <v>107106</v>
      </c>
      <c r="G2775" t="s">
        <v>2753</v>
      </c>
      <c r="H2775" s="191"/>
      <c r="J2775">
        <v>0.01</v>
      </c>
      <c r="K2775"/>
      <c r="M2775" s="191">
        <f t="shared" si="123"/>
        <v>1.0000000000000001E-9</v>
      </c>
      <c r="N2775" t="str">
        <f t="shared" si="124"/>
        <v>0</v>
      </c>
    </row>
    <row r="2776" spans="1:14">
      <c r="A2776" s="55" t="str">
        <f t="shared" si="125"/>
        <v>Y0BM0</v>
      </c>
      <c r="B2776" s="55">
        <v>0</v>
      </c>
      <c r="C2776" t="s">
        <v>2900</v>
      </c>
      <c r="D2776" t="s">
        <v>2900</v>
      </c>
      <c r="E2776" s="42">
        <v>44834</v>
      </c>
      <c r="F2776">
        <v>111126</v>
      </c>
      <c r="G2776" t="s">
        <v>2022</v>
      </c>
      <c r="H2776" s="191"/>
      <c r="J2776">
        <v>37368.32</v>
      </c>
      <c r="K2776"/>
      <c r="M2776" s="191">
        <f t="shared" si="123"/>
        <v>3.7368319999999998E-3</v>
      </c>
      <c r="N2776" t="str">
        <f t="shared" si="124"/>
        <v>0</v>
      </c>
    </row>
    <row r="2777" spans="1:14">
      <c r="A2777" s="55" t="str">
        <f t="shared" si="125"/>
        <v>Y0BM0</v>
      </c>
      <c r="B2777" s="55">
        <v>0</v>
      </c>
      <c r="C2777" t="s">
        <v>2900</v>
      </c>
      <c r="D2777" t="s">
        <v>2900</v>
      </c>
      <c r="E2777" s="42">
        <v>44834</v>
      </c>
      <c r="F2777">
        <v>111131</v>
      </c>
      <c r="G2777" t="s">
        <v>2026</v>
      </c>
      <c r="H2777" s="191"/>
      <c r="J2777">
        <v>906049</v>
      </c>
      <c r="K2777"/>
      <c r="M2777" s="191">
        <f t="shared" si="123"/>
        <v>9.0604900000000002E-2</v>
      </c>
      <c r="N2777" t="str">
        <f t="shared" si="124"/>
        <v>0</v>
      </c>
    </row>
    <row r="2778" spans="1:14">
      <c r="A2778" s="55" t="str">
        <f t="shared" si="125"/>
        <v>Y0BM0</v>
      </c>
      <c r="B2778" s="55">
        <v>0</v>
      </c>
      <c r="C2778" t="s">
        <v>2900</v>
      </c>
      <c r="D2778" t="s">
        <v>2900</v>
      </c>
      <c r="E2778" s="42">
        <v>44834</v>
      </c>
      <c r="F2778">
        <v>111137</v>
      </c>
      <c r="G2778" t="s">
        <v>2027</v>
      </c>
      <c r="H2778" s="191"/>
      <c r="J2778">
        <v>-0.16</v>
      </c>
      <c r="K2778"/>
      <c r="M2778" s="191">
        <f t="shared" si="123"/>
        <v>-1.6000000000000001E-8</v>
      </c>
      <c r="N2778" t="str">
        <f t="shared" si="124"/>
        <v>0</v>
      </c>
    </row>
    <row r="2779" spans="1:14">
      <c r="A2779" s="55" t="str">
        <f t="shared" si="125"/>
        <v>Y0BM0</v>
      </c>
      <c r="B2779" s="55">
        <v>0</v>
      </c>
      <c r="C2779" t="s">
        <v>2900</v>
      </c>
      <c r="D2779" t="s">
        <v>2900</v>
      </c>
      <c r="E2779" s="42">
        <v>44834</v>
      </c>
      <c r="F2779">
        <v>111181</v>
      </c>
      <c r="G2779" t="s">
        <v>2028</v>
      </c>
      <c r="H2779" s="191"/>
      <c r="J2779">
        <v>576706</v>
      </c>
      <c r="K2779"/>
      <c r="M2779" s="191">
        <f t="shared" si="123"/>
        <v>5.7670600000000002E-2</v>
      </c>
      <c r="N2779" t="str">
        <f t="shared" si="124"/>
        <v>0</v>
      </c>
    </row>
    <row r="2780" spans="1:14">
      <c r="A2780" s="55" t="str">
        <f t="shared" si="125"/>
        <v>Y0BM0</v>
      </c>
      <c r="B2780" s="55">
        <v>0</v>
      </c>
      <c r="C2780" t="s">
        <v>2900</v>
      </c>
      <c r="D2780" t="s">
        <v>2900</v>
      </c>
      <c r="E2780" s="42">
        <v>44834</v>
      </c>
      <c r="F2780">
        <v>111183</v>
      </c>
      <c r="G2780" t="s">
        <v>2030</v>
      </c>
      <c r="H2780" s="191"/>
      <c r="J2780">
        <v>9978.49</v>
      </c>
      <c r="K2780"/>
      <c r="M2780" s="191">
        <f t="shared" si="123"/>
        <v>9.9784899999999987E-4</v>
      </c>
      <c r="N2780" t="str">
        <f t="shared" si="124"/>
        <v>0</v>
      </c>
    </row>
    <row r="2781" spans="1:14">
      <c r="A2781" s="55" t="str">
        <f t="shared" si="125"/>
        <v>Y0BM0</v>
      </c>
      <c r="B2781" s="55">
        <v>0</v>
      </c>
      <c r="C2781" t="s">
        <v>2900</v>
      </c>
      <c r="D2781" t="s">
        <v>2900</v>
      </c>
      <c r="E2781" s="42">
        <v>44834</v>
      </c>
      <c r="F2781">
        <v>111184</v>
      </c>
      <c r="G2781" t="s">
        <v>2031</v>
      </c>
      <c r="H2781" s="191"/>
      <c r="J2781">
        <v>71783.19</v>
      </c>
      <c r="K2781"/>
      <c r="M2781" s="191">
        <f t="shared" si="123"/>
        <v>7.1783189999999998E-3</v>
      </c>
      <c r="N2781" t="str">
        <f t="shared" si="124"/>
        <v>0</v>
      </c>
    </row>
    <row r="2782" spans="1:14">
      <c r="A2782" s="55" t="str">
        <f t="shared" si="125"/>
        <v>Y0BM0</v>
      </c>
      <c r="B2782" s="55">
        <v>0</v>
      </c>
      <c r="C2782" t="s">
        <v>2900</v>
      </c>
      <c r="D2782" t="s">
        <v>2900</v>
      </c>
      <c r="E2782" s="42">
        <v>44834</v>
      </c>
      <c r="F2782">
        <v>111220</v>
      </c>
      <c r="G2782" t="s">
        <v>2655</v>
      </c>
      <c r="H2782" s="191"/>
      <c r="J2782">
        <v>8005390.4900000002</v>
      </c>
      <c r="K2782"/>
      <c r="M2782" s="191">
        <f t="shared" si="123"/>
        <v>0.80053904900000006</v>
      </c>
      <c r="N2782" t="str">
        <f t="shared" si="124"/>
        <v>0</v>
      </c>
    </row>
    <row r="2783" spans="1:14">
      <c r="A2783" s="55" t="str">
        <f t="shared" si="125"/>
        <v>Y0BM0</v>
      </c>
      <c r="B2783" s="55">
        <v>0</v>
      </c>
      <c r="C2783" t="s">
        <v>2900</v>
      </c>
      <c r="D2783" t="s">
        <v>2900</v>
      </c>
      <c r="E2783" s="42">
        <v>44834</v>
      </c>
      <c r="F2783">
        <v>111221</v>
      </c>
      <c r="G2783" t="s">
        <v>2656</v>
      </c>
      <c r="H2783" s="191"/>
      <c r="J2783">
        <v>-8005390.4900000002</v>
      </c>
      <c r="K2783"/>
      <c r="M2783" s="191">
        <f t="shared" si="123"/>
        <v>-0.80053904900000006</v>
      </c>
      <c r="N2783" t="str">
        <f t="shared" si="124"/>
        <v>0</v>
      </c>
    </row>
    <row r="2784" spans="1:14">
      <c r="A2784" s="55" t="str">
        <f t="shared" si="125"/>
        <v>Y0BM0</v>
      </c>
      <c r="B2784" s="55">
        <v>0</v>
      </c>
      <c r="C2784" t="s">
        <v>2900</v>
      </c>
      <c r="D2784" t="s">
        <v>2900</v>
      </c>
      <c r="E2784" s="42">
        <v>44834</v>
      </c>
      <c r="F2784">
        <v>121116</v>
      </c>
      <c r="G2784" t="s">
        <v>2033</v>
      </c>
      <c r="H2784" s="191"/>
      <c r="J2784">
        <v>3607500</v>
      </c>
      <c r="K2784"/>
      <c r="M2784" s="191">
        <f t="shared" si="123"/>
        <v>0.36075000000000002</v>
      </c>
      <c r="N2784" t="str">
        <f t="shared" si="124"/>
        <v>0</v>
      </c>
    </row>
    <row r="2785" spans="1:14">
      <c r="A2785" s="55" t="str">
        <f t="shared" si="125"/>
        <v>Y0BM0</v>
      </c>
      <c r="B2785" s="55">
        <v>0</v>
      </c>
      <c r="C2785" t="s">
        <v>2900</v>
      </c>
      <c r="D2785" t="s">
        <v>2900</v>
      </c>
      <c r="E2785" s="42">
        <v>44834</v>
      </c>
      <c r="F2785">
        <v>121117</v>
      </c>
      <c r="G2785" t="s">
        <v>2034</v>
      </c>
      <c r="H2785" s="191"/>
      <c r="J2785">
        <v>25674251.800000001</v>
      </c>
      <c r="K2785"/>
      <c r="M2785" s="191">
        <f t="shared" si="123"/>
        <v>2.5674251799999999</v>
      </c>
      <c r="N2785" t="str">
        <f t="shared" si="124"/>
        <v>0</v>
      </c>
    </row>
    <row r="2786" spans="1:14">
      <c r="A2786" s="55" t="str">
        <f t="shared" si="125"/>
        <v>Y0BM0</v>
      </c>
      <c r="B2786" s="55">
        <v>0</v>
      </c>
      <c r="C2786" t="s">
        <v>2900</v>
      </c>
      <c r="D2786" t="s">
        <v>2900</v>
      </c>
      <c r="E2786" s="42">
        <v>44834</v>
      </c>
      <c r="F2786">
        <v>141280</v>
      </c>
      <c r="G2786" t="s">
        <v>2036</v>
      </c>
      <c r="H2786" s="191"/>
      <c r="J2786">
        <v>414567.52</v>
      </c>
      <c r="K2786"/>
      <c r="M2786" s="191">
        <f t="shared" si="123"/>
        <v>4.1456751999999999E-2</v>
      </c>
      <c r="N2786" t="str">
        <f t="shared" si="124"/>
        <v>0</v>
      </c>
    </row>
    <row r="2787" spans="1:14">
      <c r="A2787" s="55" t="str">
        <f t="shared" si="125"/>
        <v>Y0BM0</v>
      </c>
      <c r="B2787" s="55">
        <v>0</v>
      </c>
      <c r="C2787" t="s">
        <v>2900</v>
      </c>
      <c r="D2787" t="s">
        <v>2900</v>
      </c>
      <c r="E2787" s="42">
        <v>44834</v>
      </c>
      <c r="F2787">
        <v>141366</v>
      </c>
      <c r="G2787" t="s">
        <v>2857</v>
      </c>
      <c r="H2787" s="191"/>
      <c r="J2787">
        <v>506.38</v>
      </c>
      <c r="K2787"/>
      <c r="M2787" s="191">
        <f t="shared" si="123"/>
        <v>5.0637999999999999E-5</v>
      </c>
      <c r="N2787" t="str">
        <f t="shared" si="124"/>
        <v>0</v>
      </c>
    </row>
    <row r="2788" spans="1:14">
      <c r="A2788" s="55" t="str">
        <f t="shared" si="125"/>
        <v>Y0BM0</v>
      </c>
      <c r="B2788" s="55">
        <v>0</v>
      </c>
      <c r="C2788" t="s">
        <v>2900</v>
      </c>
      <c r="D2788" t="s">
        <v>2900</v>
      </c>
      <c r="E2788" s="42">
        <v>44834</v>
      </c>
      <c r="F2788">
        <v>141382</v>
      </c>
      <c r="G2788" t="s">
        <v>2052</v>
      </c>
      <c r="H2788" s="191"/>
      <c r="J2788">
        <v>0</v>
      </c>
      <c r="K2788"/>
      <c r="M2788" s="191">
        <f t="shared" si="123"/>
        <v>0</v>
      </c>
      <c r="N2788" t="str">
        <f t="shared" si="124"/>
        <v>0</v>
      </c>
    </row>
    <row r="2789" spans="1:14">
      <c r="A2789" s="55" t="str">
        <f t="shared" si="125"/>
        <v>Y0BM0</v>
      </c>
      <c r="B2789" s="55">
        <v>0</v>
      </c>
      <c r="C2789" t="s">
        <v>2900</v>
      </c>
      <c r="D2789" t="s">
        <v>2900</v>
      </c>
      <c r="E2789" s="42">
        <v>44834</v>
      </c>
      <c r="F2789">
        <v>141398</v>
      </c>
      <c r="G2789" t="s">
        <v>2911</v>
      </c>
      <c r="H2789" s="191"/>
      <c r="J2789">
        <v>10014.59</v>
      </c>
      <c r="K2789"/>
      <c r="M2789" s="191">
        <f t="shared" si="123"/>
        <v>1.0014590000000001E-3</v>
      </c>
      <c r="N2789" t="str">
        <f t="shared" si="124"/>
        <v>0</v>
      </c>
    </row>
    <row r="2790" spans="1:14">
      <c r="A2790" s="55" t="str">
        <f t="shared" si="125"/>
        <v>Y0BM0</v>
      </c>
      <c r="B2790" s="55">
        <v>0</v>
      </c>
      <c r="C2790" t="s">
        <v>2900</v>
      </c>
      <c r="D2790" t="s">
        <v>2900</v>
      </c>
      <c r="E2790" s="42">
        <v>44834</v>
      </c>
      <c r="F2790">
        <v>141744</v>
      </c>
      <c r="G2790" t="s">
        <v>2087</v>
      </c>
      <c r="H2790" s="191"/>
      <c r="J2790">
        <v>0</v>
      </c>
      <c r="K2790"/>
      <c r="M2790" s="191">
        <f t="shared" si="123"/>
        <v>0</v>
      </c>
      <c r="N2790" t="str">
        <f t="shared" si="124"/>
        <v>0</v>
      </c>
    </row>
    <row r="2791" spans="1:14">
      <c r="A2791" s="55" t="str">
        <f t="shared" si="125"/>
        <v>Y0BM0</v>
      </c>
      <c r="B2791" s="55">
        <v>0</v>
      </c>
      <c r="C2791" t="s">
        <v>2900</v>
      </c>
      <c r="D2791" t="s">
        <v>2900</v>
      </c>
      <c r="E2791" s="42">
        <v>44834</v>
      </c>
      <c r="F2791">
        <v>141779</v>
      </c>
      <c r="G2791" t="s">
        <v>2114</v>
      </c>
      <c r="H2791" s="191"/>
      <c r="J2791">
        <v>-3900000</v>
      </c>
      <c r="K2791"/>
      <c r="M2791" s="191">
        <f t="shared" si="123"/>
        <v>-0.39</v>
      </c>
      <c r="N2791" t="str">
        <f t="shared" si="124"/>
        <v>0</v>
      </c>
    </row>
    <row r="2792" spans="1:14">
      <c r="A2792" s="55" t="str">
        <f t="shared" si="125"/>
        <v>Y0BM0</v>
      </c>
      <c r="B2792" s="55">
        <v>0</v>
      </c>
      <c r="C2792" t="s">
        <v>2900</v>
      </c>
      <c r="D2792" t="s">
        <v>2900</v>
      </c>
      <c r="E2792" s="42">
        <v>44834</v>
      </c>
      <c r="F2792">
        <v>142036</v>
      </c>
      <c r="G2792" t="s">
        <v>2127</v>
      </c>
      <c r="H2792" s="191"/>
      <c r="J2792">
        <v>10000</v>
      </c>
      <c r="K2792"/>
      <c r="M2792" s="191">
        <f t="shared" si="123"/>
        <v>1E-3</v>
      </c>
      <c r="N2792" t="str">
        <f t="shared" si="124"/>
        <v>0</v>
      </c>
    </row>
    <row r="2793" spans="1:14">
      <c r="A2793" s="55" t="e">
        <f t="shared" si="125"/>
        <v>#N/A</v>
      </c>
      <c r="B2793" s="55" t="e">
        <v>#N/A</v>
      </c>
      <c r="C2793" t="s">
        <v>2900</v>
      </c>
      <c r="D2793" t="s">
        <v>2900</v>
      </c>
      <c r="E2793" s="42">
        <v>44834</v>
      </c>
      <c r="F2793">
        <v>142077</v>
      </c>
      <c r="G2793" t="s">
        <v>2913</v>
      </c>
      <c r="H2793" s="191"/>
      <c r="J2793">
        <v>86707.37</v>
      </c>
      <c r="K2793"/>
      <c r="M2793" s="191">
        <f t="shared" si="123"/>
        <v>8.6707369999999995E-3</v>
      </c>
      <c r="N2793" t="e">
        <f t="shared" si="124"/>
        <v>#N/A</v>
      </c>
    </row>
    <row r="2794" spans="1:14">
      <c r="A2794" s="55" t="str">
        <f t="shared" si="125"/>
        <v>Y0BM0</v>
      </c>
      <c r="B2794" s="55">
        <v>0</v>
      </c>
      <c r="C2794" t="s">
        <v>2900</v>
      </c>
      <c r="D2794" t="s">
        <v>2900</v>
      </c>
      <c r="E2794" s="42">
        <v>44834</v>
      </c>
      <c r="F2794">
        <v>160118</v>
      </c>
      <c r="G2794" t="s">
        <v>2152</v>
      </c>
      <c r="H2794" s="191"/>
      <c r="J2794">
        <v>0</v>
      </c>
      <c r="K2794"/>
      <c r="M2794" s="191">
        <f t="shared" si="123"/>
        <v>0</v>
      </c>
      <c r="N2794" t="str">
        <f t="shared" si="124"/>
        <v>0</v>
      </c>
    </row>
    <row r="2795" spans="1:14">
      <c r="A2795" s="55" t="str">
        <f t="shared" si="125"/>
        <v>Y0BM0</v>
      </c>
      <c r="B2795" s="55">
        <v>0</v>
      </c>
      <c r="C2795" t="s">
        <v>2900</v>
      </c>
      <c r="D2795" t="s">
        <v>2900</v>
      </c>
      <c r="E2795" s="42">
        <v>44834</v>
      </c>
      <c r="F2795">
        <v>160206</v>
      </c>
      <c r="G2795" t="s">
        <v>2159</v>
      </c>
      <c r="H2795" s="191"/>
      <c r="J2795">
        <v>-299999.98</v>
      </c>
      <c r="K2795"/>
      <c r="M2795" s="191">
        <f t="shared" si="123"/>
        <v>-2.9999997999999996E-2</v>
      </c>
      <c r="N2795" t="str">
        <f t="shared" si="124"/>
        <v>0</v>
      </c>
    </row>
    <row r="2796" spans="1:14">
      <c r="A2796" s="55" t="str">
        <f t="shared" si="125"/>
        <v>Y0BM0</v>
      </c>
      <c r="B2796" s="55">
        <v>0</v>
      </c>
      <c r="C2796" t="s">
        <v>2900</v>
      </c>
      <c r="D2796" t="s">
        <v>2900</v>
      </c>
      <c r="E2796" s="42">
        <v>44834</v>
      </c>
      <c r="F2796">
        <v>170125</v>
      </c>
      <c r="G2796" t="s">
        <v>2168</v>
      </c>
      <c r="H2796" s="191"/>
      <c r="J2796">
        <v>-2815773.33</v>
      </c>
      <c r="K2796"/>
      <c r="M2796" s="191">
        <f t="shared" si="123"/>
        <v>-0.28157733299999999</v>
      </c>
      <c r="N2796" t="str">
        <f t="shared" si="124"/>
        <v>0</v>
      </c>
    </row>
    <row r="2797" spans="1:14">
      <c r="A2797" s="55" t="str">
        <f t="shared" si="125"/>
        <v>Y0BM0</v>
      </c>
      <c r="B2797" s="55">
        <v>0</v>
      </c>
      <c r="C2797" t="s">
        <v>2900</v>
      </c>
      <c r="D2797" t="s">
        <v>2900</v>
      </c>
      <c r="E2797" s="42">
        <v>44834</v>
      </c>
      <c r="F2797">
        <v>170128</v>
      </c>
      <c r="G2797" t="s">
        <v>2169</v>
      </c>
      <c r="H2797" s="191"/>
      <c r="J2797">
        <v>-73434</v>
      </c>
      <c r="K2797"/>
      <c r="M2797" s="191">
        <f t="shared" ref="M2797:M2860" si="126">J2797/10000000</f>
        <v>-7.3433999999999999E-3</v>
      </c>
      <c r="N2797" t="str">
        <f t="shared" si="124"/>
        <v>0</v>
      </c>
    </row>
    <row r="2798" spans="1:14">
      <c r="A2798" s="55" t="str">
        <f t="shared" si="125"/>
        <v>Y0BM0</v>
      </c>
      <c r="B2798" s="55">
        <v>0</v>
      </c>
      <c r="C2798" t="s">
        <v>2900</v>
      </c>
      <c r="D2798" t="s">
        <v>2900</v>
      </c>
      <c r="E2798" s="42">
        <v>44834</v>
      </c>
      <c r="F2798">
        <v>170129</v>
      </c>
      <c r="G2798" t="s">
        <v>2170</v>
      </c>
      <c r="H2798" s="191"/>
      <c r="J2798">
        <v>-3968185</v>
      </c>
      <c r="K2798"/>
      <c r="M2798" s="191">
        <f t="shared" si="126"/>
        <v>-0.39681850000000002</v>
      </c>
      <c r="N2798" t="str">
        <f t="shared" ref="N2798:N2861" si="127">LEFT(B2798,1)</f>
        <v>0</v>
      </c>
    </row>
    <row r="2799" spans="1:14">
      <c r="A2799" s="55" t="str">
        <f t="shared" si="125"/>
        <v>Y0BM1.2</v>
      </c>
      <c r="B2799" s="55">
        <v>1.2</v>
      </c>
      <c r="C2799" t="s">
        <v>2900</v>
      </c>
      <c r="D2799" t="s">
        <v>2900</v>
      </c>
      <c r="E2799" s="42">
        <v>44834</v>
      </c>
      <c r="F2799">
        <v>201151</v>
      </c>
      <c r="G2799" t="s">
        <v>2173</v>
      </c>
      <c r="H2799" s="191"/>
      <c r="J2799">
        <v>-282319.87</v>
      </c>
      <c r="K2799"/>
      <c r="M2799" s="191">
        <f t="shared" si="126"/>
        <v>-2.8231987E-2</v>
      </c>
      <c r="N2799" t="str">
        <f t="shared" si="127"/>
        <v>1</v>
      </c>
    </row>
    <row r="2800" spans="1:14">
      <c r="A2800" s="55" t="str">
        <f t="shared" si="125"/>
        <v>Y0BM1.2</v>
      </c>
      <c r="B2800" s="55">
        <v>1.2</v>
      </c>
      <c r="C2800" t="s">
        <v>2900</v>
      </c>
      <c r="D2800" t="s">
        <v>2900</v>
      </c>
      <c r="E2800" s="42">
        <v>44834</v>
      </c>
      <c r="F2800">
        <v>201182</v>
      </c>
      <c r="G2800" t="s">
        <v>2182</v>
      </c>
      <c r="H2800" s="191"/>
      <c r="J2800">
        <v>-603158945.77999997</v>
      </c>
      <c r="K2800"/>
      <c r="M2800" s="191">
        <f t="shared" si="126"/>
        <v>-60.315894577999998</v>
      </c>
      <c r="N2800" t="str">
        <f t="shared" si="127"/>
        <v>1</v>
      </c>
    </row>
    <row r="2801" spans="1:14">
      <c r="A2801" s="55" t="str">
        <f t="shared" si="125"/>
        <v>Y0BM0</v>
      </c>
      <c r="B2801" s="55">
        <v>0</v>
      </c>
      <c r="C2801" t="s">
        <v>2900</v>
      </c>
      <c r="D2801" t="s">
        <v>2900</v>
      </c>
      <c r="E2801" s="42">
        <v>44834</v>
      </c>
      <c r="F2801">
        <v>201187</v>
      </c>
      <c r="G2801" t="s">
        <v>2184</v>
      </c>
      <c r="H2801" s="191"/>
      <c r="J2801">
        <v>78</v>
      </c>
      <c r="K2801"/>
      <c r="M2801" s="191">
        <f t="shared" si="126"/>
        <v>7.7999999999999999E-6</v>
      </c>
      <c r="N2801" t="str">
        <f t="shared" si="127"/>
        <v>0</v>
      </c>
    </row>
    <row r="2802" spans="1:14">
      <c r="A2802" s="55" t="str">
        <f t="shared" si="125"/>
        <v>Y0BM0</v>
      </c>
      <c r="B2802" s="55">
        <v>0</v>
      </c>
      <c r="C2802" t="s">
        <v>2900</v>
      </c>
      <c r="D2802" t="s">
        <v>2900</v>
      </c>
      <c r="E2802" s="42">
        <v>44834</v>
      </c>
      <c r="F2802">
        <v>201188</v>
      </c>
      <c r="G2802" t="s">
        <v>2185</v>
      </c>
      <c r="H2802" s="191"/>
      <c r="J2802">
        <v>29.06</v>
      </c>
      <c r="K2802"/>
      <c r="M2802" s="191">
        <f t="shared" si="126"/>
        <v>2.9059999999999998E-6</v>
      </c>
      <c r="N2802" t="str">
        <f t="shared" si="127"/>
        <v>0</v>
      </c>
    </row>
    <row r="2803" spans="1:14">
      <c r="A2803" s="55" t="str">
        <f t="shared" si="125"/>
        <v>Y0BM1.2</v>
      </c>
      <c r="B2803" s="55">
        <v>1.2</v>
      </c>
      <c r="C2803" t="s">
        <v>2900</v>
      </c>
      <c r="D2803" t="s">
        <v>2900</v>
      </c>
      <c r="E2803" s="42">
        <v>44834</v>
      </c>
      <c r="F2803">
        <v>201189</v>
      </c>
      <c r="G2803" t="s">
        <v>2186</v>
      </c>
      <c r="H2803" s="191"/>
      <c r="J2803">
        <v>-20473168.469999999</v>
      </c>
      <c r="K2803"/>
      <c r="M2803" s="191">
        <f t="shared" si="126"/>
        <v>-2.0473168469999998</v>
      </c>
      <c r="N2803" t="str">
        <f t="shared" si="127"/>
        <v>1</v>
      </c>
    </row>
    <row r="2804" spans="1:14">
      <c r="A2804" s="55" t="str">
        <f t="shared" si="125"/>
        <v>Y0BM0</v>
      </c>
      <c r="B2804" s="55">
        <v>0</v>
      </c>
      <c r="C2804" t="s">
        <v>2900</v>
      </c>
      <c r="D2804" t="s">
        <v>2900</v>
      </c>
      <c r="E2804" s="42">
        <v>44834</v>
      </c>
      <c r="F2804">
        <v>201191</v>
      </c>
      <c r="G2804" t="s">
        <v>2187</v>
      </c>
      <c r="H2804" s="191"/>
      <c r="J2804">
        <v>2081476.28</v>
      </c>
      <c r="K2804"/>
      <c r="M2804" s="191">
        <f t="shared" si="126"/>
        <v>0.208147628</v>
      </c>
      <c r="N2804" t="str">
        <f t="shared" si="127"/>
        <v>0</v>
      </c>
    </row>
    <row r="2805" spans="1:14">
      <c r="A2805" s="55" t="str">
        <f t="shared" si="125"/>
        <v>Y0BM0</v>
      </c>
      <c r="B2805" s="55">
        <v>0</v>
      </c>
      <c r="C2805" t="s">
        <v>2900</v>
      </c>
      <c r="D2805" t="s">
        <v>2900</v>
      </c>
      <c r="E2805" s="42">
        <v>44834</v>
      </c>
      <c r="F2805">
        <v>201192</v>
      </c>
      <c r="G2805" t="s">
        <v>2188</v>
      </c>
      <c r="H2805" s="191"/>
      <c r="J2805">
        <v>-84034655.890000001</v>
      </c>
      <c r="K2805"/>
      <c r="M2805" s="191">
        <f t="shared" si="126"/>
        <v>-8.4034655889999996</v>
      </c>
      <c r="N2805" t="str">
        <f t="shared" si="127"/>
        <v>0</v>
      </c>
    </row>
    <row r="2806" spans="1:14">
      <c r="A2806" s="55" t="str">
        <f t="shared" si="125"/>
        <v>Y0BM0</v>
      </c>
      <c r="B2806" s="55">
        <v>0</v>
      </c>
      <c r="C2806" t="s">
        <v>2900</v>
      </c>
      <c r="D2806" t="s">
        <v>2900</v>
      </c>
      <c r="E2806" s="42">
        <v>44834</v>
      </c>
      <c r="F2806">
        <v>201196</v>
      </c>
      <c r="G2806" t="s">
        <v>2191</v>
      </c>
      <c r="H2806" s="191"/>
      <c r="J2806">
        <v>2.15</v>
      </c>
      <c r="K2806"/>
      <c r="M2806" s="191">
        <f t="shared" si="126"/>
        <v>2.1499999999999998E-7</v>
      </c>
      <c r="N2806" t="str">
        <f t="shared" si="127"/>
        <v>0</v>
      </c>
    </row>
    <row r="2807" spans="1:14">
      <c r="A2807" s="55" t="str">
        <f t="shared" si="125"/>
        <v>Y0BM1.2</v>
      </c>
      <c r="B2807" s="55">
        <v>1.2</v>
      </c>
      <c r="C2807" t="s">
        <v>2900</v>
      </c>
      <c r="D2807" t="s">
        <v>2900</v>
      </c>
      <c r="E2807" s="42">
        <v>44834</v>
      </c>
      <c r="F2807">
        <v>201224</v>
      </c>
      <c r="G2807" t="s">
        <v>2201</v>
      </c>
      <c r="H2807" s="191"/>
      <c r="J2807">
        <v>-10000</v>
      </c>
      <c r="K2807"/>
      <c r="M2807" s="191">
        <f t="shared" si="126"/>
        <v>-1E-3</v>
      </c>
      <c r="N2807" t="str">
        <f t="shared" si="127"/>
        <v>1</v>
      </c>
    </row>
    <row r="2808" spans="1:14">
      <c r="A2808" s="55" t="str">
        <f t="shared" si="125"/>
        <v>Y0BM0</v>
      </c>
      <c r="B2808" s="55">
        <v>0</v>
      </c>
      <c r="C2808" t="s">
        <v>2900</v>
      </c>
      <c r="D2808" t="s">
        <v>2900</v>
      </c>
      <c r="E2808" s="42">
        <v>44834</v>
      </c>
      <c r="F2808">
        <v>201225</v>
      </c>
      <c r="G2808" t="s">
        <v>2202</v>
      </c>
      <c r="H2808" s="191"/>
      <c r="J2808">
        <v>-360.15</v>
      </c>
      <c r="K2808"/>
      <c r="M2808" s="191">
        <f t="shared" si="126"/>
        <v>-3.6015E-5</v>
      </c>
      <c r="N2808" t="str">
        <f t="shared" si="127"/>
        <v>0</v>
      </c>
    </row>
    <row r="2809" spans="1:14">
      <c r="A2809" s="55" t="str">
        <f t="shared" si="125"/>
        <v>Y0BM0</v>
      </c>
      <c r="B2809" s="55">
        <v>0</v>
      </c>
      <c r="C2809" t="s">
        <v>2900</v>
      </c>
      <c r="D2809" t="s">
        <v>2900</v>
      </c>
      <c r="E2809" s="42">
        <v>44834</v>
      </c>
      <c r="F2809">
        <v>201246</v>
      </c>
      <c r="G2809" t="s">
        <v>2634</v>
      </c>
      <c r="H2809" s="191"/>
      <c r="J2809">
        <v>7105438.0700000003</v>
      </c>
      <c r="K2809"/>
      <c r="M2809" s="191">
        <f t="shared" si="126"/>
        <v>0.71054380700000008</v>
      </c>
      <c r="N2809" t="str">
        <f t="shared" si="127"/>
        <v>0</v>
      </c>
    </row>
    <row r="2810" spans="1:14">
      <c r="A2810" s="55" t="str">
        <f t="shared" si="125"/>
        <v>Y0BM0</v>
      </c>
      <c r="B2810" s="55">
        <v>0</v>
      </c>
      <c r="C2810" t="s">
        <v>2900</v>
      </c>
      <c r="D2810" t="s">
        <v>2900</v>
      </c>
      <c r="E2810" s="42">
        <v>44834</v>
      </c>
      <c r="F2810">
        <v>201342</v>
      </c>
      <c r="G2810" t="s">
        <v>2635</v>
      </c>
      <c r="H2810" s="191"/>
      <c r="J2810">
        <v>123679.3</v>
      </c>
      <c r="K2810"/>
      <c r="M2810" s="191">
        <f t="shared" si="126"/>
        <v>1.2367930000000001E-2</v>
      </c>
      <c r="N2810" t="str">
        <f t="shared" si="127"/>
        <v>0</v>
      </c>
    </row>
    <row r="2811" spans="1:14">
      <c r="A2811" s="55" t="str">
        <f t="shared" si="125"/>
        <v>Y0BM0</v>
      </c>
      <c r="B2811" s="55">
        <v>0</v>
      </c>
      <c r="C2811" t="s">
        <v>2900</v>
      </c>
      <c r="D2811" t="s">
        <v>2900</v>
      </c>
      <c r="E2811" s="42">
        <v>44834</v>
      </c>
      <c r="F2811">
        <v>201349</v>
      </c>
      <c r="G2811" t="s">
        <v>2224</v>
      </c>
      <c r="H2811" s="191"/>
      <c r="J2811">
        <v>-16131.55</v>
      </c>
      <c r="K2811"/>
      <c r="M2811" s="191">
        <f t="shared" si="126"/>
        <v>-1.613155E-3</v>
      </c>
      <c r="N2811" t="str">
        <f t="shared" si="127"/>
        <v>0</v>
      </c>
    </row>
    <row r="2812" spans="1:14">
      <c r="A2812" s="55" t="str">
        <f t="shared" si="125"/>
        <v>Y0BM0</v>
      </c>
      <c r="B2812" s="55">
        <v>0</v>
      </c>
      <c r="C2812" t="s">
        <v>2900</v>
      </c>
      <c r="D2812" t="s">
        <v>2900</v>
      </c>
      <c r="E2812" s="42">
        <v>44834</v>
      </c>
      <c r="F2812">
        <v>201351</v>
      </c>
      <c r="G2812" t="s">
        <v>2225</v>
      </c>
      <c r="H2812" s="191"/>
      <c r="J2812">
        <v>-8488055.3800000008</v>
      </c>
      <c r="K2812"/>
      <c r="M2812" s="191">
        <f t="shared" si="126"/>
        <v>-0.84880553800000014</v>
      </c>
      <c r="N2812" t="str">
        <f t="shared" si="127"/>
        <v>0</v>
      </c>
    </row>
    <row r="2813" spans="1:14">
      <c r="A2813" s="55" t="str">
        <f t="shared" si="125"/>
        <v>Y0BM1.2</v>
      </c>
      <c r="B2813" s="55">
        <v>1.2</v>
      </c>
      <c r="C2813" t="s">
        <v>2900</v>
      </c>
      <c r="D2813" t="s">
        <v>2900</v>
      </c>
      <c r="E2813" s="42">
        <v>44834</v>
      </c>
      <c r="F2813">
        <v>201357</v>
      </c>
      <c r="G2813" t="s">
        <v>2636</v>
      </c>
      <c r="H2813" s="191"/>
      <c r="J2813">
        <v>-591449.43000000005</v>
      </c>
      <c r="K2813"/>
      <c r="M2813" s="191">
        <f t="shared" si="126"/>
        <v>-5.9144943000000005E-2</v>
      </c>
      <c r="N2813" t="str">
        <f t="shared" si="127"/>
        <v>1</v>
      </c>
    </row>
    <row r="2814" spans="1:14">
      <c r="A2814" s="55" t="str">
        <f t="shared" si="125"/>
        <v>Y0BM1.2</v>
      </c>
      <c r="B2814" s="55">
        <v>1.2</v>
      </c>
      <c r="C2814" t="s">
        <v>2900</v>
      </c>
      <c r="D2814" t="s">
        <v>2900</v>
      </c>
      <c r="E2814" s="42">
        <v>44834</v>
      </c>
      <c r="F2814">
        <v>201364</v>
      </c>
      <c r="G2814" t="s">
        <v>2232</v>
      </c>
      <c r="H2814" s="191"/>
      <c r="J2814">
        <v>-208640.08</v>
      </c>
      <c r="K2814"/>
      <c r="M2814" s="191">
        <f t="shared" si="126"/>
        <v>-2.0864008E-2</v>
      </c>
      <c r="N2814" t="str">
        <f t="shared" si="127"/>
        <v>1</v>
      </c>
    </row>
    <row r="2815" spans="1:14">
      <c r="A2815" s="55" t="str">
        <f t="shared" si="125"/>
        <v>Y0BM1.2</v>
      </c>
      <c r="B2815" s="55">
        <v>1.2</v>
      </c>
      <c r="C2815" t="s">
        <v>2900</v>
      </c>
      <c r="D2815" t="s">
        <v>2900</v>
      </c>
      <c r="E2815" s="42">
        <v>44834</v>
      </c>
      <c r="F2815">
        <v>201366</v>
      </c>
      <c r="G2815" t="s">
        <v>2233</v>
      </c>
      <c r="H2815" s="191"/>
      <c r="J2815">
        <v>-55156142.380000003</v>
      </c>
      <c r="K2815"/>
      <c r="M2815" s="191">
        <f t="shared" si="126"/>
        <v>-5.5156142380000004</v>
      </c>
      <c r="N2815" t="str">
        <f t="shared" si="127"/>
        <v>1</v>
      </c>
    </row>
    <row r="2816" spans="1:14">
      <c r="A2816" s="55" t="str">
        <f t="shared" si="125"/>
        <v>Y0BM1.2</v>
      </c>
      <c r="B2816" s="55">
        <v>1.2</v>
      </c>
      <c r="C2816" t="s">
        <v>2900</v>
      </c>
      <c r="D2816" t="s">
        <v>2900</v>
      </c>
      <c r="E2816" s="42">
        <v>44834</v>
      </c>
      <c r="F2816">
        <v>201412</v>
      </c>
      <c r="G2816" t="s">
        <v>2637</v>
      </c>
      <c r="H2816" s="191"/>
      <c r="J2816">
        <v>-615056.03</v>
      </c>
      <c r="K2816"/>
      <c r="M2816" s="191">
        <f t="shared" si="126"/>
        <v>-6.1505603000000006E-2</v>
      </c>
      <c r="N2816" t="str">
        <f t="shared" si="127"/>
        <v>1</v>
      </c>
    </row>
    <row r="2817" spans="1:14">
      <c r="A2817" s="55" t="str">
        <f t="shared" ref="A2817:A2880" si="128">C2817&amp;B2817</f>
        <v>Y0BM0</v>
      </c>
      <c r="B2817" s="55">
        <v>0</v>
      </c>
      <c r="C2817" t="s">
        <v>2900</v>
      </c>
      <c r="D2817" t="s">
        <v>2900</v>
      </c>
      <c r="E2817" s="42">
        <v>44834</v>
      </c>
      <c r="F2817">
        <v>210103</v>
      </c>
      <c r="G2817" t="s">
        <v>2240</v>
      </c>
      <c r="H2817" s="191"/>
      <c r="J2817">
        <v>-1285.33</v>
      </c>
      <c r="K2817"/>
      <c r="M2817" s="191">
        <f t="shared" si="126"/>
        <v>-1.2853299999999998E-4</v>
      </c>
      <c r="N2817" t="str">
        <f t="shared" si="127"/>
        <v>0</v>
      </c>
    </row>
    <row r="2818" spans="1:14">
      <c r="A2818" s="55" t="str">
        <f t="shared" si="128"/>
        <v>Y0BM0</v>
      </c>
      <c r="B2818" s="55">
        <v>0</v>
      </c>
      <c r="C2818" t="s">
        <v>2900</v>
      </c>
      <c r="D2818" t="s">
        <v>2900</v>
      </c>
      <c r="E2818" s="42">
        <v>44834</v>
      </c>
      <c r="F2818">
        <v>210117</v>
      </c>
      <c r="G2818" t="s">
        <v>2242</v>
      </c>
      <c r="H2818" s="191"/>
      <c r="J2818">
        <v>-199808.55</v>
      </c>
      <c r="K2818"/>
      <c r="M2818" s="191">
        <f t="shared" si="126"/>
        <v>-1.9980854999999999E-2</v>
      </c>
      <c r="N2818" t="str">
        <f t="shared" si="127"/>
        <v>0</v>
      </c>
    </row>
    <row r="2819" spans="1:14">
      <c r="A2819" s="55" t="str">
        <f t="shared" si="128"/>
        <v>Y0BM0</v>
      </c>
      <c r="B2819" s="55">
        <v>0</v>
      </c>
      <c r="C2819" t="s">
        <v>2900</v>
      </c>
      <c r="D2819" t="s">
        <v>2900</v>
      </c>
      <c r="E2819" s="42">
        <v>44834</v>
      </c>
      <c r="F2819">
        <v>210132</v>
      </c>
      <c r="G2819" t="s">
        <v>2244</v>
      </c>
      <c r="H2819" s="191"/>
      <c r="J2819">
        <v>-289.3</v>
      </c>
      <c r="K2819"/>
      <c r="M2819" s="191">
        <f t="shared" si="126"/>
        <v>-2.8930000000000003E-5</v>
      </c>
      <c r="N2819" t="str">
        <f t="shared" si="127"/>
        <v>0</v>
      </c>
    </row>
    <row r="2820" spans="1:14">
      <c r="A2820" s="55" t="str">
        <f t="shared" si="128"/>
        <v>Y0BM0</v>
      </c>
      <c r="B2820" s="55">
        <v>0</v>
      </c>
      <c r="C2820" t="s">
        <v>2900</v>
      </c>
      <c r="D2820" t="s">
        <v>2900</v>
      </c>
      <c r="E2820" s="42">
        <v>44834</v>
      </c>
      <c r="F2820">
        <v>210138</v>
      </c>
      <c r="G2820" t="s">
        <v>2791</v>
      </c>
      <c r="H2820" s="191"/>
      <c r="J2820">
        <v>164.31</v>
      </c>
      <c r="K2820"/>
      <c r="M2820" s="191">
        <f t="shared" si="126"/>
        <v>1.6430999999999999E-5</v>
      </c>
      <c r="N2820" t="str">
        <f t="shared" si="127"/>
        <v>0</v>
      </c>
    </row>
    <row r="2821" spans="1:14">
      <c r="A2821" s="55" t="str">
        <f t="shared" si="128"/>
        <v>Y0BM0</v>
      </c>
      <c r="B2821" s="55">
        <v>0</v>
      </c>
      <c r="C2821" t="s">
        <v>2900</v>
      </c>
      <c r="D2821" t="s">
        <v>2900</v>
      </c>
      <c r="E2821" s="42">
        <v>44834</v>
      </c>
      <c r="F2821">
        <v>210140</v>
      </c>
      <c r="G2821" t="s">
        <v>2245</v>
      </c>
      <c r="H2821" s="191"/>
      <c r="J2821">
        <v>-4211.78</v>
      </c>
      <c r="K2821"/>
      <c r="M2821" s="191">
        <f t="shared" si="126"/>
        <v>-4.2117799999999997E-4</v>
      </c>
      <c r="N2821" t="str">
        <f t="shared" si="127"/>
        <v>0</v>
      </c>
    </row>
    <row r="2822" spans="1:14">
      <c r="A2822" s="55" t="str">
        <f t="shared" si="128"/>
        <v>Y0BM0</v>
      </c>
      <c r="B2822" s="55">
        <v>0</v>
      </c>
      <c r="C2822" t="s">
        <v>2900</v>
      </c>
      <c r="D2822" t="s">
        <v>2900</v>
      </c>
      <c r="E2822" s="42">
        <v>44834</v>
      </c>
      <c r="F2822">
        <v>210210</v>
      </c>
      <c r="G2822" t="s">
        <v>2246</v>
      </c>
      <c r="H2822" s="191"/>
      <c r="J2822">
        <v>-703891.8</v>
      </c>
      <c r="K2822"/>
      <c r="M2822" s="191">
        <f t="shared" si="126"/>
        <v>-7.038918000000001E-2</v>
      </c>
      <c r="N2822" t="str">
        <f t="shared" si="127"/>
        <v>0</v>
      </c>
    </row>
    <row r="2823" spans="1:14">
      <c r="A2823" s="55" t="str">
        <f t="shared" si="128"/>
        <v>Y0BM0</v>
      </c>
      <c r="B2823" s="55">
        <v>0</v>
      </c>
      <c r="C2823" t="s">
        <v>2900</v>
      </c>
      <c r="D2823" t="s">
        <v>2900</v>
      </c>
      <c r="E2823" s="42">
        <v>44834</v>
      </c>
      <c r="F2823">
        <v>210315</v>
      </c>
      <c r="G2823" t="s">
        <v>2247</v>
      </c>
      <c r="H2823" s="191"/>
      <c r="J2823">
        <v>-1085896.92</v>
      </c>
      <c r="K2823"/>
      <c r="M2823" s="191">
        <f t="shared" si="126"/>
        <v>-0.10858969199999999</v>
      </c>
      <c r="N2823" t="str">
        <f t="shared" si="127"/>
        <v>0</v>
      </c>
    </row>
    <row r="2824" spans="1:14">
      <c r="A2824" s="55" t="str">
        <f t="shared" si="128"/>
        <v>Y0BM0</v>
      </c>
      <c r="B2824" s="55">
        <v>0</v>
      </c>
      <c r="C2824" t="s">
        <v>2900</v>
      </c>
      <c r="D2824" t="s">
        <v>2900</v>
      </c>
      <c r="E2824" s="42">
        <v>44834</v>
      </c>
      <c r="F2824">
        <v>210419</v>
      </c>
      <c r="G2824" t="s">
        <v>2652</v>
      </c>
      <c r="H2824" s="191"/>
      <c r="J2824">
        <v>-247.8</v>
      </c>
      <c r="K2824"/>
      <c r="M2824" s="191">
        <f t="shared" si="126"/>
        <v>-2.478E-5</v>
      </c>
      <c r="N2824" t="str">
        <f t="shared" si="127"/>
        <v>0</v>
      </c>
    </row>
    <row r="2825" spans="1:14">
      <c r="A2825" s="55" t="str">
        <f t="shared" si="128"/>
        <v>Y0BM0</v>
      </c>
      <c r="B2825" s="55">
        <v>0</v>
      </c>
      <c r="C2825" t="s">
        <v>2900</v>
      </c>
      <c r="D2825" t="s">
        <v>2900</v>
      </c>
      <c r="E2825" s="42">
        <v>44834</v>
      </c>
      <c r="F2825">
        <v>210667</v>
      </c>
      <c r="G2825" t="s">
        <v>2862</v>
      </c>
      <c r="H2825" s="191"/>
      <c r="J2825">
        <v>-4603.6499999999996</v>
      </c>
      <c r="K2825"/>
      <c r="M2825" s="191">
        <f t="shared" si="126"/>
        <v>-4.6036499999999996E-4</v>
      </c>
      <c r="N2825" t="str">
        <f t="shared" si="127"/>
        <v>0</v>
      </c>
    </row>
    <row r="2826" spans="1:14">
      <c r="A2826" s="55" t="str">
        <f t="shared" si="128"/>
        <v>Y0BM0</v>
      </c>
      <c r="B2826" s="55">
        <v>0</v>
      </c>
      <c r="C2826" t="s">
        <v>2900</v>
      </c>
      <c r="D2826" t="s">
        <v>2900</v>
      </c>
      <c r="E2826" s="42">
        <v>44834</v>
      </c>
      <c r="F2826">
        <v>210766</v>
      </c>
      <c r="G2826" t="s">
        <v>2748</v>
      </c>
      <c r="H2826" s="191"/>
      <c r="J2826">
        <v>8877.33</v>
      </c>
      <c r="K2826"/>
      <c r="M2826" s="191">
        <f t="shared" si="126"/>
        <v>8.8773300000000003E-4</v>
      </c>
      <c r="N2826" t="str">
        <f t="shared" si="127"/>
        <v>0</v>
      </c>
    </row>
    <row r="2827" spans="1:14">
      <c r="A2827" s="55" t="str">
        <f t="shared" si="128"/>
        <v>Y0BM0</v>
      </c>
      <c r="B2827" s="55">
        <v>0</v>
      </c>
      <c r="C2827" t="s">
        <v>2900</v>
      </c>
      <c r="D2827" t="s">
        <v>2900</v>
      </c>
      <c r="E2827" s="42">
        <v>44834</v>
      </c>
      <c r="F2827">
        <v>211103</v>
      </c>
      <c r="G2827" t="s">
        <v>2249</v>
      </c>
      <c r="H2827" s="191"/>
      <c r="J2827">
        <v>-7000.38</v>
      </c>
      <c r="K2827"/>
      <c r="M2827" s="191">
        <f t="shared" si="126"/>
        <v>-7.0003800000000005E-4</v>
      </c>
      <c r="N2827" t="str">
        <f t="shared" si="127"/>
        <v>0</v>
      </c>
    </row>
    <row r="2828" spans="1:14">
      <c r="A2828" s="55" t="str">
        <f t="shared" si="128"/>
        <v>Y0BM0</v>
      </c>
      <c r="B2828" s="55">
        <v>0</v>
      </c>
      <c r="C2828" t="s">
        <v>2900</v>
      </c>
      <c r="D2828" t="s">
        <v>2900</v>
      </c>
      <c r="E2828" s="42">
        <v>44834</v>
      </c>
      <c r="F2828">
        <v>211106</v>
      </c>
      <c r="G2828" t="s">
        <v>2250</v>
      </c>
      <c r="H2828" s="191"/>
      <c r="J2828">
        <v>-54905.55</v>
      </c>
      <c r="K2828"/>
      <c r="M2828" s="191">
        <f t="shared" si="126"/>
        <v>-5.4905550000000003E-3</v>
      </c>
      <c r="N2828" t="str">
        <f t="shared" si="127"/>
        <v>0</v>
      </c>
    </row>
    <row r="2829" spans="1:14">
      <c r="A2829" s="55" t="str">
        <f t="shared" si="128"/>
        <v>Y0BM0</v>
      </c>
      <c r="B2829" s="55">
        <v>0</v>
      </c>
      <c r="C2829" t="s">
        <v>2900</v>
      </c>
      <c r="D2829" t="s">
        <v>2900</v>
      </c>
      <c r="E2829" s="42">
        <v>44834</v>
      </c>
      <c r="F2829">
        <v>211121</v>
      </c>
      <c r="G2829" t="s">
        <v>2252</v>
      </c>
      <c r="H2829" s="191"/>
      <c r="J2829">
        <v>-87246.51</v>
      </c>
      <c r="K2829"/>
      <c r="M2829" s="191">
        <f t="shared" si="126"/>
        <v>-8.7246509999999999E-3</v>
      </c>
      <c r="N2829" t="str">
        <f t="shared" si="127"/>
        <v>0</v>
      </c>
    </row>
    <row r="2830" spans="1:14">
      <c r="A2830" s="55" t="str">
        <f t="shared" si="128"/>
        <v>Y0BM0</v>
      </c>
      <c r="B2830" s="55">
        <v>0</v>
      </c>
      <c r="C2830" t="s">
        <v>2900</v>
      </c>
      <c r="D2830" t="s">
        <v>2900</v>
      </c>
      <c r="E2830" s="42">
        <v>44834</v>
      </c>
      <c r="F2830">
        <v>211146</v>
      </c>
      <c r="G2830" t="s">
        <v>2749</v>
      </c>
      <c r="H2830" s="191"/>
      <c r="J2830">
        <v>-7016</v>
      </c>
      <c r="K2830"/>
      <c r="M2830" s="191">
        <f t="shared" si="126"/>
        <v>-7.0160000000000003E-4</v>
      </c>
      <c r="N2830" t="str">
        <f t="shared" si="127"/>
        <v>0</v>
      </c>
    </row>
    <row r="2831" spans="1:14">
      <c r="A2831" s="55" t="str">
        <f t="shared" si="128"/>
        <v>Y0BM0</v>
      </c>
      <c r="B2831" s="55">
        <v>0</v>
      </c>
      <c r="C2831" t="s">
        <v>2900</v>
      </c>
      <c r="D2831" t="s">
        <v>2900</v>
      </c>
      <c r="E2831" s="42">
        <v>44834</v>
      </c>
      <c r="F2831">
        <v>211172</v>
      </c>
      <c r="G2831" t="s">
        <v>2262</v>
      </c>
      <c r="H2831" s="191"/>
      <c r="J2831">
        <v>545304.13</v>
      </c>
      <c r="K2831"/>
      <c r="M2831" s="191">
        <f t="shared" si="126"/>
        <v>5.4530413E-2</v>
      </c>
      <c r="N2831" t="str">
        <f t="shared" si="127"/>
        <v>0</v>
      </c>
    </row>
    <row r="2832" spans="1:14">
      <c r="A2832" s="55" t="str">
        <f t="shared" si="128"/>
        <v>Y0BM0</v>
      </c>
      <c r="B2832" s="55">
        <v>0</v>
      </c>
      <c r="C2832" t="s">
        <v>2900</v>
      </c>
      <c r="D2832" t="s">
        <v>2900</v>
      </c>
      <c r="E2832" s="42">
        <v>44834</v>
      </c>
      <c r="F2832">
        <v>211177</v>
      </c>
      <c r="G2832" t="s">
        <v>2267</v>
      </c>
      <c r="H2832" s="191"/>
      <c r="J2832">
        <v>-71783.19</v>
      </c>
      <c r="K2832"/>
      <c r="M2832" s="191">
        <f t="shared" si="126"/>
        <v>-7.1783189999999998E-3</v>
      </c>
      <c r="N2832" t="str">
        <f t="shared" si="127"/>
        <v>0</v>
      </c>
    </row>
    <row r="2833" spans="1:14">
      <c r="A2833" s="55" t="str">
        <f t="shared" si="128"/>
        <v>Y0BM0</v>
      </c>
      <c r="B2833" s="55">
        <v>0</v>
      </c>
      <c r="C2833" t="s">
        <v>2900</v>
      </c>
      <c r="D2833" t="s">
        <v>2900</v>
      </c>
      <c r="E2833" s="42">
        <v>44834</v>
      </c>
      <c r="F2833">
        <v>211632</v>
      </c>
      <c r="G2833" t="s">
        <v>2543</v>
      </c>
      <c r="H2833" s="191"/>
      <c r="J2833">
        <v>50606.12</v>
      </c>
      <c r="K2833"/>
      <c r="M2833" s="191">
        <f t="shared" si="126"/>
        <v>5.0606119999999999E-3</v>
      </c>
      <c r="N2833" t="str">
        <f t="shared" si="127"/>
        <v>0</v>
      </c>
    </row>
    <row r="2834" spans="1:14">
      <c r="A2834" s="55" t="str">
        <f t="shared" si="128"/>
        <v>Y0BM0</v>
      </c>
      <c r="B2834" s="55">
        <v>0</v>
      </c>
      <c r="C2834" t="s">
        <v>2900</v>
      </c>
      <c r="D2834" t="s">
        <v>2900</v>
      </c>
      <c r="E2834" s="42">
        <v>44834</v>
      </c>
      <c r="F2834">
        <v>260118</v>
      </c>
      <c r="G2834" t="s">
        <v>2275</v>
      </c>
      <c r="H2834" s="191"/>
      <c r="J2834">
        <v>0</v>
      </c>
      <c r="K2834"/>
      <c r="M2834" s="191">
        <f t="shared" si="126"/>
        <v>0</v>
      </c>
      <c r="N2834" t="str">
        <f t="shared" si="127"/>
        <v>0</v>
      </c>
    </row>
    <row r="2835" spans="1:14">
      <c r="A2835" s="55" t="str">
        <f t="shared" si="128"/>
        <v>Y0BM0</v>
      </c>
      <c r="B2835" s="55">
        <v>0</v>
      </c>
      <c r="C2835" t="s">
        <v>2900</v>
      </c>
      <c r="D2835" t="s">
        <v>2900</v>
      </c>
      <c r="E2835" s="42">
        <v>44834</v>
      </c>
      <c r="F2835">
        <v>260202</v>
      </c>
      <c r="G2835" t="s">
        <v>2281</v>
      </c>
      <c r="H2835" s="191"/>
      <c r="J2835">
        <v>0</v>
      </c>
      <c r="K2835"/>
      <c r="M2835" s="191">
        <f t="shared" si="126"/>
        <v>0</v>
      </c>
      <c r="N2835" t="str">
        <f t="shared" si="127"/>
        <v>0</v>
      </c>
    </row>
    <row r="2836" spans="1:14">
      <c r="A2836" s="55" t="str">
        <f t="shared" si="128"/>
        <v>Y0BM0</v>
      </c>
      <c r="B2836" s="55">
        <v>0</v>
      </c>
      <c r="C2836" t="s">
        <v>2900</v>
      </c>
      <c r="D2836" t="s">
        <v>2900</v>
      </c>
      <c r="E2836" s="42">
        <v>44834</v>
      </c>
      <c r="F2836">
        <v>260221</v>
      </c>
      <c r="G2836" t="s">
        <v>2282</v>
      </c>
      <c r="H2836" s="191"/>
      <c r="J2836">
        <v>-0.03</v>
      </c>
      <c r="K2836"/>
      <c r="M2836" s="191">
        <f t="shared" si="126"/>
        <v>-3E-9</v>
      </c>
      <c r="N2836" t="str">
        <f t="shared" si="127"/>
        <v>0</v>
      </c>
    </row>
    <row r="2837" spans="1:14">
      <c r="A2837" s="55" t="str">
        <f t="shared" si="128"/>
        <v>Y0BM0</v>
      </c>
      <c r="B2837" s="55">
        <v>0</v>
      </c>
      <c r="C2837" t="s">
        <v>2900</v>
      </c>
      <c r="D2837" t="s">
        <v>2900</v>
      </c>
      <c r="E2837" s="42">
        <v>44834</v>
      </c>
      <c r="F2837">
        <v>260222</v>
      </c>
      <c r="G2837" t="s">
        <v>2283</v>
      </c>
      <c r="H2837" s="191"/>
      <c r="J2837">
        <v>4.01</v>
      </c>
      <c r="K2837"/>
      <c r="M2837" s="191">
        <f t="shared" si="126"/>
        <v>4.01E-7</v>
      </c>
      <c r="N2837" t="str">
        <f t="shared" si="127"/>
        <v>0</v>
      </c>
    </row>
    <row r="2838" spans="1:14">
      <c r="A2838" s="55" t="str">
        <f t="shared" si="128"/>
        <v>Y0BM0</v>
      </c>
      <c r="B2838" s="55">
        <v>0</v>
      </c>
      <c r="C2838" t="s">
        <v>2900</v>
      </c>
      <c r="D2838" t="s">
        <v>2900</v>
      </c>
      <c r="E2838" s="42">
        <v>44834</v>
      </c>
      <c r="F2838">
        <v>260802</v>
      </c>
      <c r="G2838" t="s">
        <v>2284</v>
      </c>
      <c r="H2838" s="191"/>
      <c r="J2838">
        <v>4.08</v>
      </c>
      <c r="K2838"/>
      <c r="M2838" s="191">
        <f t="shared" si="126"/>
        <v>4.08E-7</v>
      </c>
      <c r="N2838" t="str">
        <f t="shared" si="127"/>
        <v>0</v>
      </c>
    </row>
    <row r="2839" spans="1:14">
      <c r="A2839" s="55" t="str">
        <f t="shared" si="128"/>
        <v>Y0BM0</v>
      </c>
      <c r="B2839" s="55">
        <v>0</v>
      </c>
      <c r="C2839" t="s">
        <v>2900</v>
      </c>
      <c r="D2839" t="s">
        <v>2900</v>
      </c>
      <c r="E2839" s="42">
        <v>44834</v>
      </c>
      <c r="F2839">
        <v>260815</v>
      </c>
      <c r="G2839" t="s">
        <v>2286</v>
      </c>
      <c r="H2839" s="191"/>
      <c r="J2839">
        <v>-576706</v>
      </c>
      <c r="K2839"/>
      <c r="M2839" s="191">
        <f t="shared" si="126"/>
        <v>-5.7670600000000002E-2</v>
      </c>
      <c r="N2839" t="str">
        <f t="shared" si="127"/>
        <v>0</v>
      </c>
    </row>
    <row r="2840" spans="1:14">
      <c r="A2840" s="55" t="str">
        <f t="shared" si="128"/>
        <v>Y0BM0</v>
      </c>
      <c r="B2840" s="55">
        <v>0</v>
      </c>
      <c r="C2840" t="s">
        <v>2900</v>
      </c>
      <c r="D2840" t="s">
        <v>2900</v>
      </c>
      <c r="E2840" s="42">
        <v>44834</v>
      </c>
      <c r="F2840">
        <v>260836</v>
      </c>
      <c r="G2840" t="s">
        <v>2705</v>
      </c>
      <c r="H2840" s="191"/>
      <c r="J2840">
        <v>-24382.01</v>
      </c>
      <c r="K2840"/>
      <c r="M2840" s="191">
        <f t="shared" si="126"/>
        <v>-2.4382009999999996E-3</v>
      </c>
      <c r="N2840" t="str">
        <f t="shared" si="127"/>
        <v>0</v>
      </c>
    </row>
    <row r="2841" spans="1:14">
      <c r="A2841" s="55" t="str">
        <f t="shared" si="128"/>
        <v>Y0BM0</v>
      </c>
      <c r="B2841" s="55">
        <v>0</v>
      </c>
      <c r="C2841" t="s">
        <v>2900</v>
      </c>
      <c r="D2841" t="s">
        <v>2900</v>
      </c>
      <c r="E2841" s="42">
        <v>44834</v>
      </c>
      <c r="F2841">
        <v>260837</v>
      </c>
      <c r="G2841" t="s">
        <v>2706</v>
      </c>
      <c r="H2841" s="191"/>
      <c r="J2841">
        <v>-24382.01</v>
      </c>
      <c r="K2841"/>
      <c r="M2841" s="191">
        <f t="shared" si="126"/>
        <v>-2.4382009999999996E-3</v>
      </c>
      <c r="N2841" t="str">
        <f t="shared" si="127"/>
        <v>0</v>
      </c>
    </row>
    <row r="2842" spans="1:14">
      <c r="A2842" s="55" t="str">
        <f t="shared" si="128"/>
        <v>Y0BM0</v>
      </c>
      <c r="B2842" s="55">
        <v>0</v>
      </c>
      <c r="C2842" t="s">
        <v>2900</v>
      </c>
      <c r="D2842" t="s">
        <v>2900</v>
      </c>
      <c r="E2842" s="42">
        <v>44834</v>
      </c>
      <c r="F2842">
        <v>260902</v>
      </c>
      <c r="G2842" t="s">
        <v>2287</v>
      </c>
      <c r="H2842" s="191"/>
      <c r="J2842">
        <v>-0.15</v>
      </c>
      <c r="K2842"/>
      <c r="M2842" s="191">
        <f t="shared" si="126"/>
        <v>-1.4999999999999999E-8</v>
      </c>
      <c r="N2842" t="str">
        <f t="shared" si="127"/>
        <v>0</v>
      </c>
    </row>
    <row r="2843" spans="1:14">
      <c r="A2843" s="55" t="str">
        <f t="shared" si="128"/>
        <v>Y0BM0</v>
      </c>
      <c r="B2843" s="55">
        <v>0</v>
      </c>
      <c r="C2843" t="s">
        <v>2900</v>
      </c>
      <c r="D2843" t="s">
        <v>2900</v>
      </c>
      <c r="E2843" s="42">
        <v>44834</v>
      </c>
      <c r="F2843">
        <v>260905</v>
      </c>
      <c r="G2843" t="s">
        <v>2288</v>
      </c>
      <c r="H2843" s="191"/>
      <c r="J2843">
        <v>-9978.49</v>
      </c>
      <c r="K2843"/>
      <c r="M2843" s="191">
        <f t="shared" si="126"/>
        <v>-9.9784899999999987E-4</v>
      </c>
      <c r="N2843" t="str">
        <f t="shared" si="127"/>
        <v>0</v>
      </c>
    </row>
    <row r="2844" spans="1:14">
      <c r="A2844" s="55" t="str">
        <f t="shared" si="128"/>
        <v>Y0BM0</v>
      </c>
      <c r="B2844" s="55">
        <v>0</v>
      </c>
      <c r="C2844" t="s">
        <v>2900</v>
      </c>
      <c r="D2844" t="s">
        <v>2900</v>
      </c>
      <c r="E2844" s="42">
        <v>44834</v>
      </c>
      <c r="F2844">
        <v>260930</v>
      </c>
      <c r="G2844" t="s">
        <v>2291</v>
      </c>
      <c r="H2844" s="191"/>
      <c r="J2844">
        <v>-4.5199999999999996</v>
      </c>
      <c r="K2844"/>
      <c r="M2844" s="191">
        <f t="shared" si="126"/>
        <v>-4.5199999999999997E-7</v>
      </c>
      <c r="N2844" t="str">
        <f t="shared" si="127"/>
        <v>0</v>
      </c>
    </row>
    <row r="2845" spans="1:14">
      <c r="A2845" s="55" t="str">
        <f t="shared" si="128"/>
        <v>Y0BM0</v>
      </c>
      <c r="B2845" s="55">
        <v>0</v>
      </c>
      <c r="C2845" t="s">
        <v>2900</v>
      </c>
      <c r="D2845" t="s">
        <v>2900</v>
      </c>
      <c r="E2845" s="42">
        <v>44834</v>
      </c>
      <c r="F2845">
        <v>260942</v>
      </c>
      <c r="G2845" t="s">
        <v>2292</v>
      </c>
      <c r="H2845" s="191"/>
      <c r="J2845">
        <v>-171.61</v>
      </c>
      <c r="K2845"/>
      <c r="M2845" s="191">
        <f t="shared" si="126"/>
        <v>-1.7161000000000001E-5</v>
      </c>
      <c r="N2845" t="str">
        <f t="shared" si="127"/>
        <v>0</v>
      </c>
    </row>
    <row r="2846" spans="1:14">
      <c r="A2846" s="55" t="str">
        <f t="shared" si="128"/>
        <v>Y0BM0</v>
      </c>
      <c r="B2846" s="55">
        <v>0</v>
      </c>
      <c r="C2846" t="s">
        <v>2900</v>
      </c>
      <c r="D2846" t="s">
        <v>2900</v>
      </c>
      <c r="E2846" s="42">
        <v>44834</v>
      </c>
      <c r="F2846">
        <v>261026</v>
      </c>
      <c r="G2846" t="s">
        <v>2549</v>
      </c>
      <c r="H2846" s="191"/>
      <c r="J2846">
        <v>-870614.81</v>
      </c>
      <c r="K2846"/>
      <c r="M2846" s="191">
        <f t="shared" si="126"/>
        <v>-8.706148100000001E-2</v>
      </c>
      <c r="N2846" t="str">
        <f t="shared" si="127"/>
        <v>0</v>
      </c>
    </row>
    <row r="2847" spans="1:14">
      <c r="A2847" s="55" t="str">
        <f t="shared" si="128"/>
        <v>Y0BM0</v>
      </c>
      <c r="B2847" s="55">
        <v>0</v>
      </c>
      <c r="C2847" t="s">
        <v>2900</v>
      </c>
      <c r="D2847" t="s">
        <v>2900</v>
      </c>
      <c r="E2847" s="42">
        <v>44834</v>
      </c>
      <c r="F2847">
        <v>261027</v>
      </c>
      <c r="G2847" t="s">
        <v>2855</v>
      </c>
      <c r="H2847" s="191"/>
      <c r="J2847">
        <v>-39182.47</v>
      </c>
      <c r="K2847"/>
      <c r="M2847" s="191">
        <f t="shared" si="126"/>
        <v>-3.9182469999999997E-3</v>
      </c>
      <c r="N2847" t="str">
        <f t="shared" si="127"/>
        <v>0</v>
      </c>
    </row>
    <row r="2848" spans="1:14">
      <c r="A2848" s="55" t="str">
        <f t="shared" si="128"/>
        <v>Y0BM0</v>
      </c>
      <c r="B2848" s="55">
        <v>0</v>
      </c>
      <c r="C2848" t="s">
        <v>2900</v>
      </c>
      <c r="D2848" t="s">
        <v>2900</v>
      </c>
      <c r="E2848" s="42">
        <v>44834</v>
      </c>
      <c r="F2848">
        <v>261259</v>
      </c>
      <c r="G2848" t="s">
        <v>2707</v>
      </c>
      <c r="H2848" s="191"/>
      <c r="J2848">
        <v>-2.3199999999999998</v>
      </c>
      <c r="K2848"/>
      <c r="M2848" s="191">
        <f t="shared" si="126"/>
        <v>-2.3199999999999999E-7</v>
      </c>
      <c r="N2848" t="str">
        <f t="shared" si="127"/>
        <v>0</v>
      </c>
    </row>
    <row r="2849" spans="1:14">
      <c r="A2849" s="55" t="str">
        <f t="shared" si="128"/>
        <v>Y0BM0</v>
      </c>
      <c r="B2849" s="55">
        <v>0</v>
      </c>
      <c r="C2849" t="s">
        <v>2900</v>
      </c>
      <c r="D2849" t="s">
        <v>2900</v>
      </c>
      <c r="E2849" s="42">
        <v>44834</v>
      </c>
      <c r="F2849">
        <v>261260</v>
      </c>
      <c r="G2849" t="s">
        <v>2708</v>
      </c>
      <c r="H2849" s="191"/>
      <c r="J2849">
        <v>-2.3199999999999998</v>
      </c>
      <c r="K2849"/>
      <c r="M2849" s="191">
        <f t="shared" si="126"/>
        <v>-2.3199999999999999E-7</v>
      </c>
      <c r="N2849" t="str">
        <f t="shared" si="127"/>
        <v>0</v>
      </c>
    </row>
    <row r="2850" spans="1:14">
      <c r="A2850" s="55" t="str">
        <f t="shared" si="128"/>
        <v>Y0BM0</v>
      </c>
      <c r="B2850" s="55">
        <v>0</v>
      </c>
      <c r="C2850" t="s">
        <v>2900</v>
      </c>
      <c r="D2850" t="s">
        <v>2900</v>
      </c>
      <c r="E2850" s="42">
        <v>44834</v>
      </c>
      <c r="F2850">
        <v>261262</v>
      </c>
      <c r="G2850" t="s">
        <v>2709</v>
      </c>
      <c r="H2850" s="191"/>
      <c r="J2850">
        <v>115.75</v>
      </c>
      <c r="K2850"/>
      <c r="M2850" s="191">
        <f t="shared" si="126"/>
        <v>1.1575E-5</v>
      </c>
      <c r="N2850" t="str">
        <f t="shared" si="127"/>
        <v>0</v>
      </c>
    </row>
    <row r="2851" spans="1:14">
      <c r="A2851" s="55" t="str">
        <f t="shared" si="128"/>
        <v>Y0BM0</v>
      </c>
      <c r="B2851" s="55">
        <v>0</v>
      </c>
      <c r="C2851" t="s">
        <v>2900</v>
      </c>
      <c r="D2851" t="s">
        <v>2900</v>
      </c>
      <c r="E2851" s="42">
        <v>44834</v>
      </c>
      <c r="F2851">
        <v>281101</v>
      </c>
      <c r="G2851" t="s">
        <v>2296</v>
      </c>
      <c r="H2851" s="191"/>
      <c r="J2851">
        <v>-8203404703.9499998</v>
      </c>
      <c r="K2851"/>
      <c r="M2851" s="191">
        <f t="shared" si="126"/>
        <v>-820.34047039500001</v>
      </c>
      <c r="N2851" t="str">
        <f t="shared" si="127"/>
        <v>0</v>
      </c>
    </row>
    <row r="2852" spans="1:14">
      <c r="A2852" s="55" t="str">
        <f t="shared" si="128"/>
        <v>Y0BM0</v>
      </c>
      <c r="B2852" s="55">
        <v>0</v>
      </c>
      <c r="C2852" t="s">
        <v>2900</v>
      </c>
      <c r="D2852" t="s">
        <v>2900</v>
      </c>
      <c r="E2852" s="42">
        <v>44834</v>
      </c>
      <c r="F2852">
        <v>281102</v>
      </c>
      <c r="G2852" t="s">
        <v>2544</v>
      </c>
      <c r="H2852" s="191"/>
      <c r="J2852">
        <v>-17386744.670000002</v>
      </c>
      <c r="K2852"/>
      <c r="M2852" s="191">
        <f t="shared" si="126"/>
        <v>-1.7386744670000003</v>
      </c>
      <c r="N2852" t="str">
        <f t="shared" si="127"/>
        <v>0</v>
      </c>
    </row>
    <row r="2853" spans="1:14">
      <c r="A2853" s="55" t="str">
        <f t="shared" si="128"/>
        <v>Y0BM0</v>
      </c>
      <c r="B2853" s="55">
        <v>0</v>
      </c>
      <c r="C2853" t="s">
        <v>2900</v>
      </c>
      <c r="D2853" t="s">
        <v>2900</v>
      </c>
      <c r="E2853" s="42">
        <v>44834</v>
      </c>
      <c r="F2853">
        <v>281128</v>
      </c>
      <c r="G2853" t="s">
        <v>2297</v>
      </c>
      <c r="H2853" s="191"/>
      <c r="J2853">
        <v>6272037170.9499998</v>
      </c>
      <c r="K2853"/>
      <c r="M2853" s="191">
        <f t="shared" si="126"/>
        <v>627.203717095</v>
      </c>
      <c r="N2853" t="str">
        <f t="shared" si="127"/>
        <v>0</v>
      </c>
    </row>
    <row r="2854" spans="1:14">
      <c r="A2854" s="55" t="str">
        <f t="shared" si="128"/>
        <v>Y0BM0</v>
      </c>
      <c r="B2854" s="55">
        <v>0</v>
      </c>
      <c r="C2854" t="s">
        <v>2900</v>
      </c>
      <c r="D2854" t="s">
        <v>2900</v>
      </c>
      <c r="E2854" s="42">
        <v>44834</v>
      </c>
      <c r="F2854">
        <v>281134</v>
      </c>
      <c r="G2854" t="s">
        <v>2300</v>
      </c>
      <c r="H2854" s="191"/>
      <c r="J2854">
        <v>23565929.640000001</v>
      </c>
      <c r="K2854"/>
      <c r="M2854" s="191">
        <f t="shared" si="126"/>
        <v>2.3565929639999998</v>
      </c>
      <c r="N2854" t="str">
        <f t="shared" si="127"/>
        <v>0</v>
      </c>
    </row>
    <row r="2855" spans="1:14">
      <c r="A2855" s="55" t="str">
        <f t="shared" si="128"/>
        <v>Y0BM0</v>
      </c>
      <c r="B2855" s="55">
        <v>0</v>
      </c>
      <c r="C2855" t="s">
        <v>2900</v>
      </c>
      <c r="D2855" t="s">
        <v>2900</v>
      </c>
      <c r="E2855" s="42">
        <v>44834</v>
      </c>
      <c r="F2855">
        <v>281136</v>
      </c>
      <c r="G2855" t="s">
        <v>2565</v>
      </c>
      <c r="H2855" s="191"/>
      <c r="J2855">
        <v>0.4</v>
      </c>
      <c r="K2855"/>
      <c r="M2855" s="191">
        <f t="shared" si="126"/>
        <v>4.0000000000000001E-8</v>
      </c>
      <c r="N2855" t="str">
        <f t="shared" si="127"/>
        <v>0</v>
      </c>
    </row>
    <row r="2856" spans="1:14">
      <c r="A2856" s="55" t="str">
        <f t="shared" si="128"/>
        <v>Y0BM0</v>
      </c>
      <c r="B2856" s="55">
        <v>0</v>
      </c>
      <c r="C2856" t="s">
        <v>2900</v>
      </c>
      <c r="D2856" t="s">
        <v>2900</v>
      </c>
      <c r="E2856" s="42">
        <v>44834</v>
      </c>
      <c r="F2856">
        <v>281137</v>
      </c>
      <c r="G2856" t="s">
        <v>2302</v>
      </c>
      <c r="H2856" s="191"/>
      <c r="J2856">
        <v>15381084</v>
      </c>
      <c r="K2856"/>
      <c r="M2856" s="191">
        <f t="shared" si="126"/>
        <v>1.5381084</v>
      </c>
      <c r="N2856" t="str">
        <f t="shared" si="127"/>
        <v>0</v>
      </c>
    </row>
    <row r="2857" spans="1:14">
      <c r="A2857" s="55" t="str">
        <f t="shared" si="128"/>
        <v>Y0BM0</v>
      </c>
      <c r="B2857" s="55">
        <v>0</v>
      </c>
      <c r="C2857" t="s">
        <v>2900</v>
      </c>
      <c r="D2857" t="s">
        <v>2900</v>
      </c>
      <c r="E2857" s="42">
        <v>44834</v>
      </c>
      <c r="F2857">
        <v>281138</v>
      </c>
      <c r="G2857" t="s">
        <v>2303</v>
      </c>
      <c r="H2857" s="191"/>
      <c r="J2857">
        <v>80194757</v>
      </c>
      <c r="K2857"/>
      <c r="M2857" s="191">
        <f t="shared" si="126"/>
        <v>8.0194756999999992</v>
      </c>
      <c r="N2857" t="str">
        <f t="shared" si="127"/>
        <v>0</v>
      </c>
    </row>
    <row r="2858" spans="1:14">
      <c r="A2858" s="55" t="str">
        <f t="shared" si="128"/>
        <v>Y0BM0</v>
      </c>
      <c r="B2858" s="55">
        <v>0</v>
      </c>
      <c r="C2858" t="s">
        <v>2900</v>
      </c>
      <c r="D2858" t="s">
        <v>2900</v>
      </c>
      <c r="E2858" s="42">
        <v>44834</v>
      </c>
      <c r="F2858">
        <v>281140</v>
      </c>
      <c r="G2858" t="s">
        <v>2566</v>
      </c>
      <c r="H2858" s="191"/>
      <c r="J2858">
        <v>1007812</v>
      </c>
      <c r="K2858"/>
      <c r="M2858" s="191">
        <f t="shared" si="126"/>
        <v>0.1007812</v>
      </c>
      <c r="N2858" t="str">
        <f t="shared" si="127"/>
        <v>0</v>
      </c>
    </row>
    <row r="2859" spans="1:14">
      <c r="A2859" s="55" t="str">
        <f t="shared" si="128"/>
        <v>Y0BM0</v>
      </c>
      <c r="B2859" s="55">
        <v>0</v>
      </c>
      <c r="C2859" t="s">
        <v>2900</v>
      </c>
      <c r="D2859" t="s">
        <v>2900</v>
      </c>
      <c r="E2859" s="42">
        <v>44834</v>
      </c>
      <c r="F2859">
        <v>281212</v>
      </c>
      <c r="G2859" t="s">
        <v>2314</v>
      </c>
      <c r="H2859" s="191"/>
      <c r="J2859">
        <v>-26413.8</v>
      </c>
      <c r="K2859"/>
      <c r="M2859" s="191">
        <f t="shared" si="126"/>
        <v>-2.64138E-3</v>
      </c>
      <c r="N2859" t="str">
        <f t="shared" si="127"/>
        <v>0</v>
      </c>
    </row>
    <row r="2860" spans="1:14">
      <c r="A2860" s="55" t="str">
        <f t="shared" si="128"/>
        <v>Y0BM0</v>
      </c>
      <c r="B2860" s="55">
        <v>0</v>
      </c>
      <c r="C2860" t="s">
        <v>2900</v>
      </c>
      <c r="D2860" t="s">
        <v>2900</v>
      </c>
      <c r="E2860" s="42">
        <v>44834</v>
      </c>
      <c r="F2860">
        <v>281228</v>
      </c>
      <c r="G2860" t="s">
        <v>2858</v>
      </c>
      <c r="H2860" s="191"/>
      <c r="J2860">
        <v>98550607.280000001</v>
      </c>
      <c r="K2860"/>
      <c r="M2860" s="191">
        <f t="shared" si="126"/>
        <v>9.8550607279999998</v>
      </c>
      <c r="N2860" t="str">
        <f t="shared" si="127"/>
        <v>0</v>
      </c>
    </row>
    <row r="2861" spans="1:14">
      <c r="A2861" s="55" t="str">
        <f t="shared" si="128"/>
        <v>Y0BM0</v>
      </c>
      <c r="B2861" s="55">
        <v>0</v>
      </c>
      <c r="C2861" t="s">
        <v>2900</v>
      </c>
      <c r="D2861" t="s">
        <v>2900</v>
      </c>
      <c r="E2861" s="42">
        <v>44834</v>
      </c>
      <c r="F2861">
        <v>281283</v>
      </c>
      <c r="G2861" t="s">
        <v>2662</v>
      </c>
      <c r="H2861" s="191"/>
      <c r="J2861">
        <v>-124486.52</v>
      </c>
      <c r="K2861"/>
      <c r="M2861" s="191">
        <f t="shared" ref="M2861:M2924" si="129">J2861/10000000</f>
        <v>-1.2448652000000001E-2</v>
      </c>
      <c r="N2861" t="str">
        <f t="shared" si="127"/>
        <v>0</v>
      </c>
    </row>
    <row r="2862" spans="1:14">
      <c r="A2862" s="55" t="str">
        <f t="shared" si="128"/>
        <v>Y0BM0</v>
      </c>
      <c r="B2862" s="55">
        <v>0</v>
      </c>
      <c r="C2862" t="s">
        <v>2900</v>
      </c>
      <c r="D2862" t="s">
        <v>2900</v>
      </c>
      <c r="E2862" s="42">
        <v>44834</v>
      </c>
      <c r="F2862">
        <v>281290</v>
      </c>
      <c r="G2862" t="s">
        <v>2550</v>
      </c>
      <c r="H2862" s="191"/>
      <c r="J2862">
        <v>-522208.47</v>
      </c>
      <c r="K2862"/>
      <c r="M2862" s="191">
        <f t="shared" si="129"/>
        <v>-5.2220846999999994E-2</v>
      </c>
      <c r="N2862" t="str">
        <f t="shared" ref="N2862:N2925" si="130">LEFT(B2862,1)</f>
        <v>0</v>
      </c>
    </row>
    <row r="2863" spans="1:14">
      <c r="A2863" s="55" t="str">
        <f t="shared" si="128"/>
        <v>Y0BM0</v>
      </c>
      <c r="B2863" s="55">
        <v>0</v>
      </c>
      <c r="C2863" t="s">
        <v>2900</v>
      </c>
      <c r="D2863" t="s">
        <v>2900</v>
      </c>
      <c r="E2863" s="42">
        <v>44834</v>
      </c>
      <c r="F2863">
        <v>281292</v>
      </c>
      <c r="G2863" t="s">
        <v>2551</v>
      </c>
      <c r="H2863" s="191"/>
      <c r="J2863">
        <v>909975620.59000003</v>
      </c>
      <c r="K2863"/>
      <c r="M2863" s="191">
        <f t="shared" si="129"/>
        <v>90.997562059000003</v>
      </c>
      <c r="N2863" t="str">
        <f t="shared" si="130"/>
        <v>0</v>
      </c>
    </row>
    <row r="2864" spans="1:14">
      <c r="A2864" s="55" t="str">
        <f t="shared" si="128"/>
        <v>Y0BM5.3</v>
      </c>
      <c r="B2864" s="55">
        <v>5.3</v>
      </c>
      <c r="C2864" t="s">
        <v>2900</v>
      </c>
      <c r="D2864" t="s">
        <v>2900</v>
      </c>
      <c r="E2864" s="42">
        <v>44834</v>
      </c>
      <c r="F2864">
        <v>301232</v>
      </c>
      <c r="G2864" t="s">
        <v>2341</v>
      </c>
      <c r="H2864" s="191"/>
      <c r="J2864">
        <v>-2916460</v>
      </c>
      <c r="K2864"/>
      <c r="M2864" s="191">
        <f t="shared" si="129"/>
        <v>-0.29164600000000002</v>
      </c>
      <c r="N2864" t="str">
        <f t="shared" si="130"/>
        <v>5</v>
      </c>
    </row>
    <row r="2865" spans="1:14">
      <c r="A2865" s="55" t="str">
        <f t="shared" si="128"/>
        <v>Y0BM5.3</v>
      </c>
      <c r="B2865" s="55">
        <v>5.3</v>
      </c>
      <c r="C2865" t="s">
        <v>2900</v>
      </c>
      <c r="D2865" t="s">
        <v>2900</v>
      </c>
      <c r="E2865" s="42">
        <v>44834</v>
      </c>
      <c r="F2865">
        <v>301234</v>
      </c>
      <c r="G2865" t="s">
        <v>2342</v>
      </c>
      <c r="H2865" s="191"/>
      <c r="J2865">
        <v>-3382757.4</v>
      </c>
      <c r="K2865"/>
      <c r="M2865" s="191">
        <f t="shared" si="129"/>
        <v>-0.33827573999999999</v>
      </c>
      <c r="N2865" t="str">
        <f t="shared" si="130"/>
        <v>5</v>
      </c>
    </row>
    <row r="2866" spans="1:14">
      <c r="A2866" s="55" t="str">
        <f t="shared" si="128"/>
        <v>Y0BM5.2</v>
      </c>
      <c r="B2866" s="55">
        <v>5.2</v>
      </c>
      <c r="C2866" t="s">
        <v>2900</v>
      </c>
      <c r="D2866" t="s">
        <v>2900</v>
      </c>
      <c r="E2866" s="42">
        <v>44834</v>
      </c>
      <c r="F2866">
        <v>304209</v>
      </c>
      <c r="G2866" t="s">
        <v>2350</v>
      </c>
      <c r="H2866" s="191"/>
      <c r="J2866">
        <v>-8878680.5600000005</v>
      </c>
      <c r="K2866"/>
      <c r="M2866" s="191">
        <f t="shared" si="129"/>
        <v>-0.88786805600000007</v>
      </c>
      <c r="N2866" t="str">
        <f t="shared" si="130"/>
        <v>5</v>
      </c>
    </row>
    <row r="2867" spans="1:14">
      <c r="A2867" s="55" t="str">
        <f t="shared" si="128"/>
        <v>Y0BM5.2</v>
      </c>
      <c r="B2867" s="55">
        <v>5.2</v>
      </c>
      <c r="C2867" t="s">
        <v>2900</v>
      </c>
      <c r="D2867" t="s">
        <v>2900</v>
      </c>
      <c r="E2867" s="42">
        <v>44834</v>
      </c>
      <c r="F2867">
        <v>304213</v>
      </c>
      <c r="G2867" t="s">
        <v>2351</v>
      </c>
      <c r="H2867" s="191"/>
      <c r="J2867">
        <v>-3436621</v>
      </c>
      <c r="K2867"/>
      <c r="M2867" s="191">
        <f t="shared" si="129"/>
        <v>-0.34366210000000003</v>
      </c>
      <c r="N2867" t="str">
        <f t="shared" si="130"/>
        <v>5</v>
      </c>
    </row>
    <row r="2868" spans="1:14">
      <c r="A2868" s="55" t="str">
        <f t="shared" si="128"/>
        <v>Y0BM5.2</v>
      </c>
      <c r="B2868" s="55">
        <v>5.2</v>
      </c>
      <c r="C2868" t="s">
        <v>2900</v>
      </c>
      <c r="D2868" t="s">
        <v>2900</v>
      </c>
      <c r="E2868" s="42">
        <v>44834</v>
      </c>
      <c r="F2868">
        <v>304217</v>
      </c>
      <c r="G2868" t="s">
        <v>2355</v>
      </c>
      <c r="H2868" s="191"/>
      <c r="J2868">
        <v>-45231977.829999998</v>
      </c>
      <c r="K2868"/>
      <c r="M2868" s="191">
        <f t="shared" si="129"/>
        <v>-4.5231977829999996</v>
      </c>
      <c r="N2868" t="str">
        <f t="shared" si="130"/>
        <v>5</v>
      </c>
    </row>
    <row r="2869" spans="1:14">
      <c r="A2869" s="55" t="str">
        <f t="shared" si="128"/>
        <v>Y0BM0</v>
      </c>
      <c r="B2869" s="55">
        <v>0</v>
      </c>
      <c r="C2869" t="s">
        <v>2900</v>
      </c>
      <c r="D2869" t="s">
        <v>2900</v>
      </c>
      <c r="E2869" s="42">
        <v>44834</v>
      </c>
      <c r="F2869">
        <v>304221</v>
      </c>
      <c r="G2869" t="s">
        <v>2633</v>
      </c>
      <c r="H2869" s="191"/>
      <c r="J2869">
        <v>0</v>
      </c>
      <c r="K2869"/>
      <c r="M2869" s="191">
        <f t="shared" si="129"/>
        <v>0</v>
      </c>
      <c r="N2869" t="str">
        <f t="shared" si="130"/>
        <v>0</v>
      </c>
    </row>
    <row r="2870" spans="1:14">
      <c r="A2870" s="55" t="str">
        <f t="shared" si="128"/>
        <v>Y0BM5.2</v>
      </c>
      <c r="B2870" s="55">
        <v>5.2</v>
      </c>
      <c r="C2870" t="s">
        <v>2900</v>
      </c>
      <c r="D2870" t="s">
        <v>2900</v>
      </c>
      <c r="E2870" s="42">
        <v>44834</v>
      </c>
      <c r="F2870">
        <v>304232</v>
      </c>
      <c r="G2870" t="s">
        <v>2358</v>
      </c>
      <c r="H2870" s="191"/>
      <c r="J2870">
        <v>-4348.3999999999996</v>
      </c>
      <c r="K2870"/>
      <c r="M2870" s="191">
        <f t="shared" si="129"/>
        <v>-4.3483999999999998E-4</v>
      </c>
      <c r="N2870" t="str">
        <f t="shared" si="130"/>
        <v>5</v>
      </c>
    </row>
    <row r="2871" spans="1:14">
      <c r="A2871" s="55" t="str">
        <f t="shared" si="128"/>
        <v>Y0BM5.2</v>
      </c>
      <c r="B2871" s="55">
        <v>5.2</v>
      </c>
      <c r="C2871" t="s">
        <v>2900</v>
      </c>
      <c r="D2871" t="s">
        <v>2900</v>
      </c>
      <c r="E2871" s="42">
        <v>44834</v>
      </c>
      <c r="F2871">
        <v>304233</v>
      </c>
      <c r="G2871" t="s">
        <v>2359</v>
      </c>
      <c r="H2871" s="191"/>
      <c r="J2871">
        <v>-906049</v>
      </c>
      <c r="K2871"/>
      <c r="M2871" s="191">
        <f t="shared" si="129"/>
        <v>-9.0604900000000002E-2</v>
      </c>
      <c r="N2871" t="str">
        <f t="shared" si="130"/>
        <v>5</v>
      </c>
    </row>
    <row r="2872" spans="1:14">
      <c r="A2872" s="55" t="str">
        <f t="shared" si="128"/>
        <v>Y0BM5.5</v>
      </c>
      <c r="B2872" s="55">
        <v>5.5</v>
      </c>
      <c r="C2872" t="s">
        <v>2900</v>
      </c>
      <c r="D2872" t="s">
        <v>2900</v>
      </c>
      <c r="E2872" s="42">
        <v>44834</v>
      </c>
      <c r="F2872">
        <v>304302</v>
      </c>
      <c r="G2872" t="s">
        <v>810</v>
      </c>
      <c r="H2872" s="191"/>
      <c r="J2872">
        <v>-31116.33</v>
      </c>
      <c r="K2872"/>
      <c r="M2872" s="191">
        <f t="shared" si="129"/>
        <v>-3.1116330000000004E-3</v>
      </c>
      <c r="N2872" t="str">
        <f t="shared" si="130"/>
        <v>5</v>
      </c>
    </row>
    <row r="2873" spans="1:14">
      <c r="A2873" s="55" t="str">
        <f t="shared" si="128"/>
        <v>Y0BM5.5</v>
      </c>
      <c r="B2873" s="55">
        <v>5.5</v>
      </c>
      <c r="C2873" t="s">
        <v>2900</v>
      </c>
      <c r="D2873" t="s">
        <v>2900</v>
      </c>
      <c r="E2873" s="42">
        <v>44834</v>
      </c>
      <c r="F2873">
        <v>304751</v>
      </c>
      <c r="G2873" t="s">
        <v>2369</v>
      </c>
      <c r="H2873" s="191"/>
      <c r="J2873">
        <v>-13.46</v>
      </c>
      <c r="K2873"/>
      <c r="M2873" s="191">
        <f t="shared" si="129"/>
        <v>-1.3460000000000001E-6</v>
      </c>
      <c r="N2873" t="str">
        <f t="shared" si="130"/>
        <v>5</v>
      </c>
    </row>
    <row r="2874" spans="1:14">
      <c r="A2874" s="55" t="str">
        <f t="shared" si="128"/>
        <v>Y0BM0</v>
      </c>
      <c r="B2874" s="55">
        <v>0</v>
      </c>
      <c r="C2874" t="s">
        <v>2900</v>
      </c>
      <c r="D2874" t="s">
        <v>2900</v>
      </c>
      <c r="E2874" s="42">
        <v>44834</v>
      </c>
      <c r="F2874">
        <v>311608</v>
      </c>
      <c r="G2874" t="s">
        <v>2405</v>
      </c>
      <c r="H2874" s="191"/>
      <c r="J2874">
        <v>1839800</v>
      </c>
      <c r="K2874"/>
      <c r="M2874" s="191">
        <f t="shared" si="129"/>
        <v>0.18398</v>
      </c>
      <c r="N2874" t="str">
        <f t="shared" si="130"/>
        <v>0</v>
      </c>
    </row>
    <row r="2875" spans="1:14">
      <c r="A2875" s="55" t="str">
        <f t="shared" si="128"/>
        <v>Y0BM0</v>
      </c>
      <c r="B2875" s="55">
        <v>0</v>
      </c>
      <c r="C2875" t="s">
        <v>2900</v>
      </c>
      <c r="D2875" t="s">
        <v>2900</v>
      </c>
      <c r="E2875" s="42">
        <v>44834</v>
      </c>
      <c r="F2875">
        <v>311621</v>
      </c>
      <c r="G2875" t="s">
        <v>2410</v>
      </c>
      <c r="H2875" s="191"/>
      <c r="J2875">
        <v>22330903</v>
      </c>
      <c r="K2875"/>
      <c r="M2875" s="191">
        <f t="shared" si="129"/>
        <v>2.2330903000000002</v>
      </c>
      <c r="N2875" t="str">
        <f t="shared" si="130"/>
        <v>0</v>
      </c>
    </row>
    <row r="2876" spans="1:14">
      <c r="A2876" s="55" t="str">
        <f t="shared" si="128"/>
        <v>Y0BM0</v>
      </c>
      <c r="B2876" s="55">
        <v>0</v>
      </c>
      <c r="C2876" t="s">
        <v>2900</v>
      </c>
      <c r="D2876" t="s">
        <v>2900</v>
      </c>
      <c r="E2876" s="42">
        <v>44834</v>
      </c>
      <c r="F2876">
        <v>311624</v>
      </c>
      <c r="G2876" t="s">
        <v>2919</v>
      </c>
      <c r="H2876" s="191"/>
      <c r="J2876">
        <v>73434</v>
      </c>
      <c r="K2876"/>
      <c r="M2876" s="191">
        <f t="shared" si="129"/>
        <v>7.3433999999999999E-3</v>
      </c>
      <c r="N2876" t="str">
        <f t="shared" si="130"/>
        <v>0</v>
      </c>
    </row>
    <row r="2877" spans="1:14">
      <c r="A2877" s="55" t="str">
        <f t="shared" si="128"/>
        <v>Y0BM6.3</v>
      </c>
      <c r="B2877" s="55">
        <v>6.3</v>
      </c>
      <c r="C2877" t="s">
        <v>2900</v>
      </c>
      <c r="D2877" t="s">
        <v>2900</v>
      </c>
      <c r="E2877" s="42">
        <v>44834</v>
      </c>
      <c r="F2877">
        <v>401201</v>
      </c>
      <c r="G2877" t="s">
        <v>2419</v>
      </c>
      <c r="H2877" s="191"/>
      <c r="J2877">
        <v>15857.57</v>
      </c>
      <c r="K2877"/>
      <c r="M2877" s="191">
        <f t="shared" si="129"/>
        <v>1.5857569999999999E-3</v>
      </c>
      <c r="N2877" t="str">
        <f t="shared" si="130"/>
        <v>6</v>
      </c>
    </row>
    <row r="2878" spans="1:14">
      <c r="A2878" s="55" t="str">
        <f t="shared" si="128"/>
        <v>Y0BM0</v>
      </c>
      <c r="B2878" s="55">
        <v>0</v>
      </c>
      <c r="C2878" t="s">
        <v>2900</v>
      </c>
      <c r="D2878" t="s">
        <v>2900</v>
      </c>
      <c r="E2878" s="42">
        <v>44834</v>
      </c>
      <c r="F2878">
        <v>401237</v>
      </c>
      <c r="G2878" t="s">
        <v>2428</v>
      </c>
      <c r="H2878" s="191"/>
      <c r="J2878">
        <v>10221.200000000001</v>
      </c>
      <c r="K2878"/>
      <c r="M2878" s="191">
        <f t="shared" si="129"/>
        <v>1.0221200000000001E-3</v>
      </c>
      <c r="N2878" t="str">
        <f t="shared" si="130"/>
        <v>0</v>
      </c>
    </row>
    <row r="2879" spans="1:14">
      <c r="A2879" s="55" t="str">
        <f t="shared" si="128"/>
        <v>Y0BM6.3</v>
      </c>
      <c r="B2879" s="55">
        <v>6.3</v>
      </c>
      <c r="C2879" t="s">
        <v>2900</v>
      </c>
      <c r="D2879" t="s">
        <v>2900</v>
      </c>
      <c r="E2879" s="42">
        <v>44834</v>
      </c>
      <c r="F2879">
        <v>401301</v>
      </c>
      <c r="G2879" t="s">
        <v>2432</v>
      </c>
      <c r="H2879" s="191"/>
      <c r="J2879">
        <v>1060.98</v>
      </c>
      <c r="K2879"/>
      <c r="M2879" s="191">
        <f t="shared" si="129"/>
        <v>1.06098E-4</v>
      </c>
      <c r="N2879" t="str">
        <f t="shared" si="130"/>
        <v>6</v>
      </c>
    </row>
    <row r="2880" spans="1:14">
      <c r="A2880" s="55" t="str">
        <f t="shared" si="128"/>
        <v>Y0BM6.1</v>
      </c>
      <c r="B2880" s="55">
        <v>6.1</v>
      </c>
      <c r="C2880" t="s">
        <v>2900</v>
      </c>
      <c r="D2880" t="s">
        <v>2900</v>
      </c>
      <c r="E2880" s="42">
        <v>44834</v>
      </c>
      <c r="F2880">
        <v>401501</v>
      </c>
      <c r="G2880" t="s">
        <v>676</v>
      </c>
      <c r="H2880" s="191"/>
      <c r="J2880">
        <v>4608525.2</v>
      </c>
      <c r="K2880"/>
      <c r="M2880" s="191">
        <f t="shared" si="129"/>
        <v>0.46085252000000004</v>
      </c>
      <c r="N2880" t="str">
        <f t="shared" si="130"/>
        <v>6</v>
      </c>
    </row>
    <row r="2881" spans="1:14">
      <c r="A2881" s="55" t="str">
        <f t="shared" ref="A2881:A2944" si="131">C2881&amp;B2881</f>
        <v>Y0BM6.2a</v>
      </c>
      <c r="B2881" s="55" t="s">
        <v>4602</v>
      </c>
      <c r="C2881" t="s">
        <v>2900</v>
      </c>
      <c r="D2881" t="s">
        <v>2900</v>
      </c>
      <c r="E2881" s="42">
        <v>44834</v>
      </c>
      <c r="F2881">
        <v>401508</v>
      </c>
      <c r="G2881" t="s">
        <v>2554</v>
      </c>
      <c r="H2881" s="191"/>
      <c r="J2881">
        <v>-97.98</v>
      </c>
      <c r="K2881"/>
      <c r="M2881" s="191">
        <f t="shared" si="129"/>
        <v>-9.798E-6</v>
      </c>
      <c r="N2881" t="str">
        <f t="shared" si="130"/>
        <v>6</v>
      </c>
    </row>
    <row r="2882" spans="1:14">
      <c r="A2882" s="55" t="str">
        <f t="shared" si="131"/>
        <v>Y0BM6.1</v>
      </c>
      <c r="B2882" s="55">
        <v>6.1</v>
      </c>
      <c r="C2882" t="s">
        <v>2900</v>
      </c>
      <c r="D2882" t="s">
        <v>2900</v>
      </c>
      <c r="E2882" s="42">
        <v>44834</v>
      </c>
      <c r="F2882">
        <v>401509</v>
      </c>
      <c r="G2882" t="s">
        <v>2695</v>
      </c>
      <c r="H2882" s="191"/>
      <c r="J2882">
        <v>414142.71</v>
      </c>
      <c r="K2882"/>
      <c r="M2882" s="191">
        <f t="shared" si="129"/>
        <v>4.1414271000000002E-2</v>
      </c>
      <c r="N2882" t="str">
        <f t="shared" si="130"/>
        <v>6</v>
      </c>
    </row>
    <row r="2883" spans="1:14">
      <c r="A2883" s="55" t="str">
        <f t="shared" si="131"/>
        <v>Y0BM6.3</v>
      </c>
      <c r="B2883" s="55">
        <v>6.3</v>
      </c>
      <c r="C2883" t="s">
        <v>2900</v>
      </c>
      <c r="D2883" t="s">
        <v>2900</v>
      </c>
      <c r="E2883" s="42">
        <v>44834</v>
      </c>
      <c r="F2883">
        <v>401702</v>
      </c>
      <c r="G2883" t="s">
        <v>2686</v>
      </c>
      <c r="H2883" s="191"/>
      <c r="J2883">
        <v>-2176.4899999999998</v>
      </c>
      <c r="K2883"/>
      <c r="M2883" s="191">
        <f t="shared" si="129"/>
        <v>-2.1764899999999999E-4</v>
      </c>
      <c r="N2883" t="str">
        <f t="shared" si="130"/>
        <v>6</v>
      </c>
    </row>
    <row r="2884" spans="1:14">
      <c r="A2884" s="55" t="str">
        <f t="shared" si="131"/>
        <v>Y0BM6.3</v>
      </c>
      <c r="B2884" s="55">
        <v>6.3</v>
      </c>
      <c r="C2884" t="s">
        <v>2900</v>
      </c>
      <c r="D2884" t="s">
        <v>2900</v>
      </c>
      <c r="E2884" s="42">
        <v>44834</v>
      </c>
      <c r="F2884">
        <v>401703</v>
      </c>
      <c r="G2884" t="s">
        <v>2687</v>
      </c>
      <c r="H2884" s="191"/>
      <c r="J2884">
        <v>-2176.4899999999998</v>
      </c>
      <c r="K2884"/>
      <c r="M2884" s="191">
        <f t="shared" si="129"/>
        <v>-2.1764899999999999E-4</v>
      </c>
      <c r="N2884" t="str">
        <f t="shared" si="130"/>
        <v>6</v>
      </c>
    </row>
    <row r="2885" spans="1:14">
      <c r="A2885" s="55" t="str">
        <f t="shared" si="131"/>
        <v>Y0BM6.3</v>
      </c>
      <c r="B2885" s="55">
        <v>6.3</v>
      </c>
      <c r="C2885" t="s">
        <v>2900</v>
      </c>
      <c r="D2885" t="s">
        <v>2900</v>
      </c>
      <c r="E2885" s="42">
        <v>44834</v>
      </c>
      <c r="F2885">
        <v>401707</v>
      </c>
      <c r="G2885" t="s">
        <v>2680</v>
      </c>
      <c r="H2885" s="191"/>
      <c r="J2885">
        <v>0</v>
      </c>
      <c r="K2885"/>
      <c r="M2885" s="191">
        <f t="shared" si="129"/>
        <v>0</v>
      </c>
      <c r="N2885" t="str">
        <f t="shared" si="130"/>
        <v>6</v>
      </c>
    </row>
    <row r="2886" spans="1:14">
      <c r="A2886" s="55" t="str">
        <f t="shared" si="131"/>
        <v>Y0BM6.3</v>
      </c>
      <c r="B2886" s="55">
        <v>6.3</v>
      </c>
      <c r="C2886" t="s">
        <v>2900</v>
      </c>
      <c r="D2886" t="s">
        <v>2900</v>
      </c>
      <c r="E2886" s="42">
        <v>44834</v>
      </c>
      <c r="F2886">
        <v>401708</v>
      </c>
      <c r="G2886" t="s">
        <v>2681</v>
      </c>
      <c r="H2886" s="191"/>
      <c r="J2886">
        <v>0</v>
      </c>
      <c r="K2886"/>
      <c r="M2886" s="191">
        <f t="shared" si="129"/>
        <v>0</v>
      </c>
      <c r="N2886" t="str">
        <f t="shared" si="130"/>
        <v>6</v>
      </c>
    </row>
    <row r="2887" spans="1:14">
      <c r="A2887" s="55" t="str">
        <f t="shared" si="131"/>
        <v>Y0BM6.3</v>
      </c>
      <c r="B2887" s="55">
        <v>6.3</v>
      </c>
      <c r="C2887" t="s">
        <v>2900</v>
      </c>
      <c r="D2887" t="s">
        <v>2900</v>
      </c>
      <c r="E2887" s="42">
        <v>44834</v>
      </c>
      <c r="F2887">
        <v>402103</v>
      </c>
      <c r="G2887" t="s">
        <v>2436</v>
      </c>
      <c r="H2887" s="191"/>
      <c r="J2887">
        <v>85</v>
      </c>
      <c r="K2887"/>
      <c r="M2887" s="191">
        <f t="shared" si="129"/>
        <v>8.4999999999999999E-6</v>
      </c>
      <c r="N2887" t="str">
        <f t="shared" si="130"/>
        <v>6</v>
      </c>
    </row>
    <row r="2888" spans="1:14">
      <c r="A2888" s="55" t="str">
        <f t="shared" si="131"/>
        <v>Y0BM6.2</v>
      </c>
      <c r="B2888" s="55">
        <v>6.2</v>
      </c>
      <c r="C2888" t="s">
        <v>2900</v>
      </c>
      <c r="D2888" t="s">
        <v>2900</v>
      </c>
      <c r="E2888" s="42">
        <v>44834</v>
      </c>
      <c r="F2888">
        <v>402106</v>
      </c>
      <c r="G2888" t="s">
        <v>2437</v>
      </c>
      <c r="H2888" s="191"/>
      <c r="J2888">
        <v>3031.86</v>
      </c>
      <c r="K2888"/>
      <c r="M2888" s="191">
        <f t="shared" si="129"/>
        <v>3.0318599999999999E-4</v>
      </c>
      <c r="N2888" t="str">
        <f t="shared" si="130"/>
        <v>6</v>
      </c>
    </row>
    <row r="2889" spans="1:14">
      <c r="A2889" s="55" t="str">
        <f t="shared" si="131"/>
        <v>Y0BM6.3</v>
      </c>
      <c r="B2889" s="55">
        <v>6.3</v>
      </c>
      <c r="C2889" t="s">
        <v>2900</v>
      </c>
      <c r="D2889" t="s">
        <v>2900</v>
      </c>
      <c r="E2889" s="42">
        <v>44834</v>
      </c>
      <c r="F2889">
        <v>402113</v>
      </c>
      <c r="G2889" t="s">
        <v>2438</v>
      </c>
      <c r="H2889" s="191"/>
      <c r="J2889">
        <v>290099.08</v>
      </c>
      <c r="K2889"/>
      <c r="M2889" s="191">
        <f t="shared" si="129"/>
        <v>2.9009908000000001E-2</v>
      </c>
      <c r="N2889" t="str">
        <f t="shared" si="130"/>
        <v>6</v>
      </c>
    </row>
    <row r="2890" spans="1:14">
      <c r="A2890" s="55" t="str">
        <f t="shared" si="131"/>
        <v>Y0BM6.3</v>
      </c>
      <c r="B2890" s="55">
        <v>6.3</v>
      </c>
      <c r="C2890" t="s">
        <v>2900</v>
      </c>
      <c r="D2890" t="s">
        <v>2900</v>
      </c>
      <c r="E2890" s="42">
        <v>44834</v>
      </c>
      <c r="F2890">
        <v>402125</v>
      </c>
      <c r="G2890" t="s">
        <v>2914</v>
      </c>
      <c r="H2890" s="191"/>
      <c r="J2890">
        <v>67080.97</v>
      </c>
      <c r="K2890"/>
      <c r="M2890" s="191">
        <f t="shared" si="129"/>
        <v>6.7080970000000005E-3</v>
      </c>
      <c r="N2890" t="str">
        <f t="shared" si="130"/>
        <v>6</v>
      </c>
    </row>
    <row r="2891" spans="1:14">
      <c r="A2891" s="55" t="str">
        <f t="shared" si="131"/>
        <v>Y0BM6.2a</v>
      </c>
      <c r="B2891" s="55" t="s">
        <v>4602</v>
      </c>
      <c r="C2891" t="s">
        <v>2900</v>
      </c>
      <c r="D2891" t="s">
        <v>2900</v>
      </c>
      <c r="E2891" s="42">
        <v>44834</v>
      </c>
      <c r="F2891">
        <v>402128</v>
      </c>
      <c r="G2891" t="s">
        <v>2440</v>
      </c>
      <c r="H2891" s="191"/>
      <c r="J2891">
        <v>6157930.25</v>
      </c>
      <c r="K2891"/>
      <c r="M2891" s="191">
        <f t="shared" si="129"/>
        <v>0.61579302499999999</v>
      </c>
      <c r="N2891" t="str">
        <f t="shared" si="130"/>
        <v>6</v>
      </c>
    </row>
    <row r="2892" spans="1:14">
      <c r="A2892" s="55" t="str">
        <f t="shared" si="131"/>
        <v>Y0BM6.3</v>
      </c>
      <c r="B2892" s="55">
        <v>6.3</v>
      </c>
      <c r="C2892" t="s">
        <v>2900</v>
      </c>
      <c r="D2892" t="s">
        <v>2900</v>
      </c>
      <c r="E2892" s="42">
        <v>44834</v>
      </c>
      <c r="F2892">
        <v>402132</v>
      </c>
      <c r="G2892" t="s">
        <v>2441</v>
      </c>
      <c r="H2892" s="191"/>
      <c r="J2892">
        <v>14.64</v>
      </c>
      <c r="K2892"/>
      <c r="M2892" s="191">
        <f t="shared" si="129"/>
        <v>1.4640000000000001E-6</v>
      </c>
      <c r="N2892" t="str">
        <f t="shared" si="130"/>
        <v>6</v>
      </c>
    </row>
    <row r="2893" spans="1:14">
      <c r="A2893" s="55" t="str">
        <f t="shared" si="131"/>
        <v>Y0BM6.3</v>
      </c>
      <c r="B2893" s="55">
        <v>6.3</v>
      </c>
      <c r="C2893" t="s">
        <v>2900</v>
      </c>
      <c r="D2893" t="s">
        <v>2900</v>
      </c>
      <c r="E2893" s="42">
        <v>44834</v>
      </c>
      <c r="F2893">
        <v>402133</v>
      </c>
      <c r="G2893" t="s">
        <v>2442</v>
      </c>
      <c r="H2893" s="191"/>
      <c r="J2893">
        <v>931393.88</v>
      </c>
      <c r="K2893"/>
      <c r="M2893" s="191">
        <f t="shared" si="129"/>
        <v>9.3139388000000004E-2</v>
      </c>
      <c r="N2893" t="str">
        <f t="shared" si="130"/>
        <v>6</v>
      </c>
    </row>
    <row r="2894" spans="1:14">
      <c r="A2894" s="55" t="str">
        <f t="shared" si="131"/>
        <v>Y0BM6.3</v>
      </c>
      <c r="B2894" s="55">
        <v>6.3</v>
      </c>
      <c r="C2894" t="s">
        <v>2900</v>
      </c>
      <c r="D2894" t="s">
        <v>2900</v>
      </c>
      <c r="E2894" s="42">
        <v>44834</v>
      </c>
      <c r="F2894">
        <v>402233</v>
      </c>
      <c r="G2894" t="s">
        <v>2458</v>
      </c>
      <c r="H2894" s="191"/>
      <c r="J2894">
        <v>73180.87</v>
      </c>
      <c r="K2894"/>
      <c r="M2894" s="191">
        <f t="shared" si="129"/>
        <v>7.3180869999999992E-3</v>
      </c>
      <c r="N2894" t="str">
        <f t="shared" si="130"/>
        <v>6</v>
      </c>
    </row>
    <row r="2895" spans="1:14">
      <c r="A2895" s="55" t="str">
        <f t="shared" si="131"/>
        <v>Y0BM6.3</v>
      </c>
      <c r="B2895" s="55">
        <v>6.3</v>
      </c>
      <c r="C2895" t="s">
        <v>2900</v>
      </c>
      <c r="D2895" t="s">
        <v>2900</v>
      </c>
      <c r="E2895" s="42">
        <v>44834</v>
      </c>
      <c r="F2895">
        <v>402235</v>
      </c>
      <c r="G2895" t="s">
        <v>2459</v>
      </c>
      <c r="H2895" s="191"/>
      <c r="J2895">
        <v>6531.49</v>
      </c>
      <c r="K2895"/>
      <c r="M2895" s="191">
        <f t="shared" si="129"/>
        <v>6.53149E-4</v>
      </c>
      <c r="N2895" t="str">
        <f t="shared" si="130"/>
        <v>6</v>
      </c>
    </row>
    <row r="2896" spans="1:14">
      <c r="A2896" s="55" t="str">
        <f t="shared" si="131"/>
        <v>Y0BM0</v>
      </c>
      <c r="B2896" s="55">
        <v>0</v>
      </c>
      <c r="C2896" t="s">
        <v>2900</v>
      </c>
      <c r="D2896" t="s">
        <v>2900</v>
      </c>
      <c r="E2896" s="42">
        <v>44834</v>
      </c>
      <c r="F2896">
        <v>402252</v>
      </c>
      <c r="G2896" t="s">
        <v>2462</v>
      </c>
      <c r="H2896" s="191"/>
      <c r="J2896">
        <v>413417.34</v>
      </c>
      <c r="K2896"/>
      <c r="M2896" s="191">
        <f t="shared" si="129"/>
        <v>4.1341734000000005E-2</v>
      </c>
      <c r="N2896" t="str">
        <f t="shared" si="130"/>
        <v>0</v>
      </c>
    </row>
    <row r="2897" spans="1:14">
      <c r="A2897" s="55" t="str">
        <f t="shared" si="131"/>
        <v>Y0BM6.1</v>
      </c>
      <c r="B2897" s="55">
        <v>6.1</v>
      </c>
      <c r="C2897" t="s">
        <v>2900</v>
      </c>
      <c r="D2897" t="s">
        <v>2900</v>
      </c>
      <c r="E2897" s="42">
        <v>44834</v>
      </c>
      <c r="F2897">
        <v>402257</v>
      </c>
      <c r="G2897" t="s">
        <v>2465</v>
      </c>
      <c r="H2897" s="191"/>
      <c r="J2897">
        <v>0</v>
      </c>
      <c r="K2897"/>
      <c r="M2897" s="191">
        <f t="shared" si="129"/>
        <v>0</v>
      </c>
      <c r="N2897" t="str">
        <f t="shared" si="130"/>
        <v>6</v>
      </c>
    </row>
    <row r="2898" spans="1:14">
      <c r="A2898" s="55" t="str">
        <f t="shared" si="131"/>
        <v>Y0BM6.1</v>
      </c>
      <c r="B2898" s="55">
        <v>6.1</v>
      </c>
      <c r="C2898" t="s">
        <v>2900</v>
      </c>
      <c r="D2898" t="s">
        <v>2900</v>
      </c>
      <c r="E2898" s="42">
        <v>44834</v>
      </c>
      <c r="F2898">
        <v>402258</v>
      </c>
      <c r="G2898" t="s">
        <v>2466</v>
      </c>
      <c r="H2898" s="191"/>
      <c r="J2898">
        <v>0</v>
      </c>
      <c r="K2898"/>
      <c r="M2898" s="191">
        <f t="shared" si="129"/>
        <v>0</v>
      </c>
      <c r="N2898" t="str">
        <f t="shared" si="130"/>
        <v>6</v>
      </c>
    </row>
    <row r="2899" spans="1:14">
      <c r="A2899" s="55" t="str">
        <f t="shared" si="131"/>
        <v>Y0BM6.3</v>
      </c>
      <c r="B2899" s="55">
        <v>6.3</v>
      </c>
      <c r="C2899" t="s">
        <v>2900</v>
      </c>
      <c r="D2899" t="s">
        <v>2900</v>
      </c>
      <c r="E2899" s="42">
        <v>44834</v>
      </c>
      <c r="F2899">
        <v>402278</v>
      </c>
      <c r="G2899" t="s">
        <v>2468</v>
      </c>
      <c r="H2899" s="191"/>
      <c r="J2899">
        <v>0</v>
      </c>
      <c r="K2899"/>
      <c r="M2899" s="191">
        <f t="shared" si="129"/>
        <v>0</v>
      </c>
      <c r="N2899" t="str">
        <f t="shared" si="130"/>
        <v>6</v>
      </c>
    </row>
    <row r="2900" spans="1:14">
      <c r="A2900" s="55" t="str">
        <f t="shared" si="131"/>
        <v>Y0BM6.3</v>
      </c>
      <c r="B2900" s="55">
        <v>6.3</v>
      </c>
      <c r="C2900" t="s">
        <v>2900</v>
      </c>
      <c r="D2900" t="s">
        <v>2900</v>
      </c>
      <c r="E2900" s="42">
        <v>44834</v>
      </c>
      <c r="F2900">
        <v>402381</v>
      </c>
      <c r="G2900" t="s">
        <v>2491</v>
      </c>
      <c r="H2900" s="191"/>
      <c r="J2900">
        <v>70817.539999999994</v>
      </c>
      <c r="K2900"/>
      <c r="M2900" s="191">
        <f t="shared" si="129"/>
        <v>7.0817539999999991E-3</v>
      </c>
      <c r="N2900" t="str">
        <f t="shared" si="130"/>
        <v>6</v>
      </c>
    </row>
    <row r="2901" spans="1:14">
      <c r="A2901" s="55" t="str">
        <f t="shared" si="131"/>
        <v>Y0BM6.3</v>
      </c>
      <c r="B2901" s="55">
        <v>6.3</v>
      </c>
      <c r="C2901" t="s">
        <v>2900</v>
      </c>
      <c r="D2901" t="s">
        <v>2900</v>
      </c>
      <c r="E2901" s="42">
        <v>44834</v>
      </c>
      <c r="F2901">
        <v>402404</v>
      </c>
      <c r="G2901" t="s">
        <v>2492</v>
      </c>
      <c r="H2901" s="191"/>
      <c r="J2901">
        <v>4706.76</v>
      </c>
      <c r="K2901"/>
      <c r="M2901" s="191">
        <f t="shared" si="129"/>
        <v>4.70676E-4</v>
      </c>
      <c r="N2901" t="str">
        <f t="shared" si="130"/>
        <v>6</v>
      </c>
    </row>
    <row r="2902" spans="1:14">
      <c r="A2902" s="55" t="str">
        <f t="shared" si="131"/>
        <v>Y0BM5.3</v>
      </c>
      <c r="B2902" s="55">
        <v>5.3</v>
      </c>
      <c r="C2902" t="s">
        <v>2900</v>
      </c>
      <c r="D2902" t="s">
        <v>2900</v>
      </c>
      <c r="E2902" s="42">
        <v>44834</v>
      </c>
      <c r="F2902">
        <v>440159</v>
      </c>
      <c r="G2902" t="s">
        <v>2509</v>
      </c>
      <c r="H2902" s="191"/>
      <c r="J2902">
        <v>6442220</v>
      </c>
      <c r="K2902"/>
      <c r="M2902" s="191">
        <f t="shared" si="129"/>
        <v>0.64422199999999996</v>
      </c>
      <c r="N2902" t="str">
        <f t="shared" si="130"/>
        <v>5</v>
      </c>
    </row>
    <row r="2903" spans="1:14">
      <c r="A2903" s="55" t="str">
        <f t="shared" si="131"/>
        <v>Y0BM5.3</v>
      </c>
      <c r="B2903" s="55">
        <v>5.3</v>
      </c>
      <c r="C2903" t="s">
        <v>2900</v>
      </c>
      <c r="D2903" t="s">
        <v>2900</v>
      </c>
      <c r="E2903" s="42">
        <v>44834</v>
      </c>
      <c r="F2903">
        <v>440161</v>
      </c>
      <c r="G2903" t="s">
        <v>2511</v>
      </c>
      <c r="H2903" s="191"/>
      <c r="J2903">
        <v>5986058.5999999996</v>
      </c>
      <c r="K2903"/>
      <c r="M2903" s="191">
        <f t="shared" si="129"/>
        <v>0.59860585999999993</v>
      </c>
      <c r="N2903" t="str">
        <f t="shared" si="130"/>
        <v>5</v>
      </c>
    </row>
    <row r="2904" spans="1:14">
      <c r="A2904" s="55" t="str">
        <f t="shared" si="131"/>
        <v>Y0BM5.5</v>
      </c>
      <c r="B2904" s="55">
        <v>5.5</v>
      </c>
      <c r="C2904" t="s">
        <v>2900</v>
      </c>
      <c r="D2904" t="s">
        <v>2900</v>
      </c>
      <c r="E2904" s="42">
        <v>44834</v>
      </c>
      <c r="F2904">
        <v>440225</v>
      </c>
      <c r="G2904" t="s">
        <v>2515</v>
      </c>
      <c r="H2904" s="191"/>
      <c r="J2904">
        <v>13.46</v>
      </c>
      <c r="K2904"/>
      <c r="M2904" s="191">
        <f t="shared" si="129"/>
        <v>1.3460000000000001E-6</v>
      </c>
      <c r="N2904" t="str">
        <f t="shared" si="130"/>
        <v>5</v>
      </c>
    </row>
    <row r="2905" spans="1:14">
      <c r="A2905" s="55" t="str">
        <f t="shared" si="131"/>
        <v>Y0BM6.3</v>
      </c>
      <c r="B2905" s="55">
        <v>6.3</v>
      </c>
      <c r="C2905" t="s">
        <v>2900</v>
      </c>
      <c r="D2905" t="s">
        <v>2900</v>
      </c>
      <c r="E2905" s="42">
        <v>44834</v>
      </c>
      <c r="F2905">
        <v>440325</v>
      </c>
      <c r="G2905" t="s">
        <v>2517</v>
      </c>
      <c r="H2905" s="191"/>
      <c r="J2905">
        <v>0</v>
      </c>
      <c r="K2905"/>
      <c r="M2905" s="191">
        <f t="shared" si="129"/>
        <v>0</v>
      </c>
      <c r="N2905" t="str">
        <f t="shared" si="130"/>
        <v>6</v>
      </c>
    </row>
    <row r="2906" spans="1:14">
      <c r="A2906" s="55" t="str">
        <f t="shared" si="131"/>
        <v>Y0BM6.3</v>
      </c>
      <c r="B2906" s="55">
        <v>6.3</v>
      </c>
      <c r="C2906" t="s">
        <v>2900</v>
      </c>
      <c r="D2906" t="s">
        <v>2900</v>
      </c>
      <c r="E2906" s="42">
        <v>44834</v>
      </c>
      <c r="F2906">
        <v>440341</v>
      </c>
      <c r="G2906" t="s">
        <v>2682</v>
      </c>
      <c r="H2906" s="191"/>
      <c r="J2906">
        <v>454215.18</v>
      </c>
      <c r="K2906"/>
      <c r="M2906" s="191">
        <f t="shared" si="129"/>
        <v>4.5421518000000001E-2</v>
      </c>
      <c r="N2906" t="str">
        <f t="shared" si="130"/>
        <v>6</v>
      </c>
    </row>
    <row r="2907" spans="1:14">
      <c r="A2907" s="55" t="str">
        <f t="shared" si="131"/>
        <v>Y0BM6.3</v>
      </c>
      <c r="B2907" s="55">
        <v>6.3</v>
      </c>
      <c r="C2907" t="s">
        <v>2900</v>
      </c>
      <c r="D2907" t="s">
        <v>2900</v>
      </c>
      <c r="E2907" s="42">
        <v>44834</v>
      </c>
      <c r="F2907">
        <v>440342</v>
      </c>
      <c r="G2907" t="s">
        <v>2683</v>
      </c>
      <c r="H2907" s="191"/>
      <c r="J2907">
        <v>454215.18</v>
      </c>
      <c r="K2907"/>
      <c r="M2907" s="191">
        <f t="shared" si="129"/>
        <v>4.5421518000000001E-2</v>
      </c>
      <c r="N2907" t="str">
        <f t="shared" si="130"/>
        <v>6</v>
      </c>
    </row>
    <row r="2908" spans="1:14">
      <c r="A2908" s="55" t="str">
        <f t="shared" si="131"/>
        <v>Y0BM6.3</v>
      </c>
      <c r="B2908" s="55">
        <v>6.3</v>
      </c>
      <c r="C2908" t="s">
        <v>2900</v>
      </c>
      <c r="D2908" t="s">
        <v>2900</v>
      </c>
      <c r="E2908" s="42">
        <v>44834</v>
      </c>
      <c r="F2908">
        <v>440416</v>
      </c>
      <c r="G2908" t="s">
        <v>664</v>
      </c>
      <c r="H2908" s="191"/>
      <c r="J2908">
        <v>-461634.58</v>
      </c>
      <c r="K2908"/>
      <c r="M2908" s="191">
        <f t="shared" si="129"/>
        <v>-4.6163458000000004E-2</v>
      </c>
      <c r="N2908" t="str">
        <f t="shared" si="130"/>
        <v>6</v>
      </c>
    </row>
    <row r="2909" spans="1:14">
      <c r="A2909" s="55" t="str">
        <f t="shared" si="131"/>
        <v>Y0BM6.3</v>
      </c>
      <c r="B2909" s="55">
        <v>6.3</v>
      </c>
      <c r="C2909" t="s">
        <v>2900</v>
      </c>
      <c r="D2909" t="s">
        <v>2900</v>
      </c>
      <c r="E2909" s="42">
        <v>44834</v>
      </c>
      <c r="F2909">
        <v>440485</v>
      </c>
      <c r="G2909" t="s">
        <v>2517</v>
      </c>
      <c r="H2909" s="191"/>
      <c r="J2909">
        <v>0</v>
      </c>
      <c r="K2909"/>
      <c r="M2909" s="191">
        <f t="shared" si="129"/>
        <v>0</v>
      </c>
      <c r="N2909" t="str">
        <f t="shared" si="130"/>
        <v>6</v>
      </c>
    </row>
    <row r="2910" spans="1:14">
      <c r="A2910" s="55" t="str">
        <f t="shared" si="131"/>
        <v>Y0BM6.3</v>
      </c>
      <c r="B2910" s="55">
        <v>6.3</v>
      </c>
      <c r="C2910" t="s">
        <v>2900</v>
      </c>
      <c r="D2910" t="s">
        <v>2900</v>
      </c>
      <c r="E2910" s="42">
        <v>44834</v>
      </c>
      <c r="F2910">
        <v>440509</v>
      </c>
      <c r="G2910" t="s">
        <v>2524</v>
      </c>
      <c r="H2910" s="191"/>
      <c r="J2910">
        <v>165657.04999999999</v>
      </c>
      <c r="K2910"/>
      <c r="M2910" s="191">
        <f t="shared" si="129"/>
        <v>1.6565705E-2</v>
      </c>
      <c r="N2910" t="str">
        <f t="shared" si="130"/>
        <v>6</v>
      </c>
    </row>
    <row r="2911" spans="1:14">
      <c r="A2911" s="55" t="str">
        <f t="shared" si="131"/>
        <v>Y0BM6.1</v>
      </c>
      <c r="B2911" s="55">
        <v>6.1</v>
      </c>
      <c r="C2911" t="s">
        <v>2900</v>
      </c>
      <c r="D2911" t="s">
        <v>2900</v>
      </c>
      <c r="E2911" s="42">
        <v>44834</v>
      </c>
      <c r="F2911">
        <v>440512</v>
      </c>
      <c r="G2911" t="s">
        <v>2525</v>
      </c>
      <c r="H2911" s="191"/>
      <c r="J2911">
        <v>0</v>
      </c>
      <c r="K2911"/>
      <c r="M2911" s="191">
        <f t="shared" si="129"/>
        <v>0</v>
      </c>
      <c r="N2911" t="str">
        <f t="shared" si="130"/>
        <v>6</v>
      </c>
    </row>
    <row r="2912" spans="1:14">
      <c r="A2912" s="55" t="str">
        <f t="shared" si="131"/>
        <v>Y0BM6.3</v>
      </c>
      <c r="B2912" s="55">
        <v>6.3</v>
      </c>
      <c r="C2912" t="s">
        <v>2900</v>
      </c>
      <c r="D2912" t="s">
        <v>2900</v>
      </c>
      <c r="E2912" s="42">
        <v>44834</v>
      </c>
      <c r="F2912">
        <v>440515</v>
      </c>
      <c r="G2912" t="s">
        <v>2526</v>
      </c>
      <c r="H2912" s="191"/>
      <c r="J2912">
        <v>0</v>
      </c>
      <c r="K2912"/>
      <c r="M2912" s="191">
        <f t="shared" si="129"/>
        <v>0</v>
      </c>
      <c r="N2912" t="str">
        <f t="shared" si="130"/>
        <v>6</v>
      </c>
    </row>
    <row r="2913" spans="1:14">
      <c r="A2913" s="55" t="str">
        <f t="shared" si="131"/>
        <v>Y0BN0</v>
      </c>
      <c r="B2913" s="55">
        <v>0</v>
      </c>
      <c r="C2913" t="s">
        <v>2901</v>
      </c>
      <c r="D2913" t="s">
        <v>2901</v>
      </c>
      <c r="E2913" s="42">
        <v>44834</v>
      </c>
      <c r="F2913">
        <v>101131</v>
      </c>
      <c r="G2913" t="s">
        <v>2729</v>
      </c>
      <c r="H2913" s="191"/>
      <c r="J2913">
        <v>517466149.22000003</v>
      </c>
      <c r="K2913"/>
      <c r="M2913" s="191">
        <f t="shared" si="129"/>
        <v>51.746614922000006</v>
      </c>
      <c r="N2913" t="str">
        <f t="shared" si="130"/>
        <v>0</v>
      </c>
    </row>
    <row r="2914" spans="1:14">
      <c r="A2914" s="55" t="str">
        <f t="shared" si="131"/>
        <v>Y0BN0</v>
      </c>
      <c r="B2914" s="55">
        <v>0</v>
      </c>
      <c r="C2914" t="s">
        <v>2901</v>
      </c>
      <c r="D2914" t="s">
        <v>2901</v>
      </c>
      <c r="E2914" s="42">
        <v>44834</v>
      </c>
      <c r="F2914">
        <v>102103</v>
      </c>
      <c r="G2914" t="s">
        <v>2006</v>
      </c>
      <c r="H2914" s="191"/>
      <c r="J2914">
        <v>13979791206.76</v>
      </c>
      <c r="K2914"/>
      <c r="M2914" s="191">
        <f t="shared" si="129"/>
        <v>1397.9791206760001</v>
      </c>
      <c r="N2914" t="str">
        <f t="shared" si="130"/>
        <v>0</v>
      </c>
    </row>
    <row r="2915" spans="1:14">
      <c r="A2915" s="55" t="str">
        <f t="shared" si="131"/>
        <v>Y0BN0</v>
      </c>
      <c r="B2915" s="55">
        <v>0</v>
      </c>
      <c r="C2915" t="s">
        <v>2901</v>
      </c>
      <c r="D2915" t="s">
        <v>2901</v>
      </c>
      <c r="E2915" s="42">
        <v>44834</v>
      </c>
      <c r="F2915">
        <v>102104</v>
      </c>
      <c r="G2915" t="s">
        <v>2007</v>
      </c>
      <c r="H2915" s="191"/>
      <c r="J2915">
        <v>633979146.65999997</v>
      </c>
      <c r="K2915"/>
      <c r="M2915" s="191">
        <f t="shared" si="129"/>
        <v>63.397914665999998</v>
      </c>
      <c r="N2915" t="str">
        <f t="shared" si="130"/>
        <v>0</v>
      </c>
    </row>
    <row r="2916" spans="1:14">
      <c r="A2916" s="55" t="str">
        <f t="shared" si="131"/>
        <v>Y0BN0</v>
      </c>
      <c r="B2916" s="55">
        <v>0</v>
      </c>
      <c r="C2916" t="s">
        <v>2901</v>
      </c>
      <c r="D2916" t="s">
        <v>2901</v>
      </c>
      <c r="E2916" s="42">
        <v>44834</v>
      </c>
      <c r="F2916">
        <v>102107</v>
      </c>
      <c r="G2916" t="s">
        <v>2010</v>
      </c>
      <c r="H2916" s="191"/>
      <c r="J2916">
        <v>4716232610</v>
      </c>
      <c r="K2916"/>
      <c r="M2916" s="191">
        <f t="shared" si="129"/>
        <v>471.62326100000001</v>
      </c>
      <c r="N2916" t="str">
        <f t="shared" si="130"/>
        <v>0</v>
      </c>
    </row>
    <row r="2917" spans="1:14">
      <c r="A2917" s="55" t="str">
        <f t="shared" si="131"/>
        <v>Y0BN0</v>
      </c>
      <c r="B2917" s="55">
        <v>0</v>
      </c>
      <c r="C2917" t="s">
        <v>2901</v>
      </c>
      <c r="D2917" t="s">
        <v>2901</v>
      </c>
      <c r="E2917" s="42">
        <v>44834</v>
      </c>
      <c r="F2917">
        <v>102109</v>
      </c>
      <c r="G2917" t="s">
        <v>2012</v>
      </c>
      <c r="H2917" s="191"/>
      <c r="J2917">
        <v>15401048492.08</v>
      </c>
      <c r="K2917"/>
      <c r="M2917" s="191">
        <f t="shared" si="129"/>
        <v>1540.1048492079999</v>
      </c>
      <c r="N2917" t="str">
        <f t="shared" si="130"/>
        <v>0</v>
      </c>
    </row>
    <row r="2918" spans="1:14">
      <c r="A2918" s="55" t="str">
        <f t="shared" si="131"/>
        <v>Y0BN0</v>
      </c>
      <c r="B2918" s="55">
        <v>0</v>
      </c>
      <c r="C2918" t="s">
        <v>2901</v>
      </c>
      <c r="D2918" t="s">
        <v>2901</v>
      </c>
      <c r="E2918" s="42">
        <v>44834</v>
      </c>
      <c r="F2918">
        <v>106101</v>
      </c>
      <c r="G2918" t="s">
        <v>2769</v>
      </c>
      <c r="H2918" s="191"/>
      <c r="J2918">
        <v>4903169.09</v>
      </c>
      <c r="K2918"/>
      <c r="M2918" s="191">
        <f t="shared" si="129"/>
        <v>0.49031690899999997</v>
      </c>
      <c r="N2918" t="str">
        <f t="shared" si="130"/>
        <v>0</v>
      </c>
    </row>
    <row r="2919" spans="1:14">
      <c r="A2919" s="55" t="str">
        <f t="shared" si="131"/>
        <v>Y0BN0</v>
      </c>
      <c r="B2919" s="55">
        <v>0</v>
      </c>
      <c r="C2919" t="s">
        <v>2901</v>
      </c>
      <c r="D2919" t="s">
        <v>2901</v>
      </c>
      <c r="E2919" s="42">
        <v>44834</v>
      </c>
      <c r="F2919">
        <v>106106</v>
      </c>
      <c r="G2919" t="s">
        <v>2784</v>
      </c>
      <c r="H2919" s="191"/>
      <c r="J2919">
        <v>2827521.15</v>
      </c>
      <c r="K2919"/>
      <c r="M2919" s="191">
        <f t="shared" si="129"/>
        <v>0.28275211499999997</v>
      </c>
      <c r="N2919" t="str">
        <f t="shared" si="130"/>
        <v>0</v>
      </c>
    </row>
    <row r="2920" spans="1:14">
      <c r="A2920" s="55" t="str">
        <f t="shared" si="131"/>
        <v>Y0BN0</v>
      </c>
      <c r="B2920" s="55">
        <v>0</v>
      </c>
      <c r="C2920" t="s">
        <v>2901</v>
      </c>
      <c r="D2920" t="s">
        <v>2901</v>
      </c>
      <c r="E2920" s="42">
        <v>44834</v>
      </c>
      <c r="F2920">
        <v>107106</v>
      </c>
      <c r="G2920" t="s">
        <v>2753</v>
      </c>
      <c r="H2920" s="191"/>
      <c r="J2920">
        <v>-0.02</v>
      </c>
      <c r="K2920"/>
      <c r="M2920" s="191">
        <f t="shared" si="129"/>
        <v>-2.0000000000000001E-9</v>
      </c>
      <c r="N2920" t="str">
        <f t="shared" si="130"/>
        <v>0</v>
      </c>
    </row>
    <row r="2921" spans="1:14">
      <c r="A2921" s="55" t="str">
        <f t="shared" si="131"/>
        <v>Y0BN0</v>
      </c>
      <c r="B2921" s="55">
        <v>0</v>
      </c>
      <c r="C2921" t="s">
        <v>2901</v>
      </c>
      <c r="D2921" t="s">
        <v>2901</v>
      </c>
      <c r="E2921" s="42">
        <v>44834</v>
      </c>
      <c r="F2921">
        <v>111126</v>
      </c>
      <c r="G2921" t="s">
        <v>2022</v>
      </c>
      <c r="H2921" s="191"/>
      <c r="J2921">
        <v>102951.57</v>
      </c>
      <c r="K2921"/>
      <c r="M2921" s="191">
        <f t="shared" si="129"/>
        <v>1.0295157000000001E-2</v>
      </c>
      <c r="N2921" t="str">
        <f t="shared" si="130"/>
        <v>0</v>
      </c>
    </row>
    <row r="2922" spans="1:14">
      <c r="A2922" s="55" t="str">
        <f t="shared" si="131"/>
        <v>Y0BN0</v>
      </c>
      <c r="B2922" s="55">
        <v>0</v>
      </c>
      <c r="C2922" t="s">
        <v>2901</v>
      </c>
      <c r="D2922" t="s">
        <v>2901</v>
      </c>
      <c r="E2922" s="42">
        <v>44834</v>
      </c>
      <c r="F2922">
        <v>111129</v>
      </c>
      <c r="G2922" t="s">
        <v>2025</v>
      </c>
      <c r="H2922" s="191"/>
      <c r="J2922">
        <v>50763665</v>
      </c>
      <c r="K2922"/>
      <c r="M2922" s="191">
        <f t="shared" si="129"/>
        <v>5.0763664999999998</v>
      </c>
      <c r="N2922" t="str">
        <f t="shared" si="130"/>
        <v>0</v>
      </c>
    </row>
    <row r="2923" spans="1:14">
      <c r="A2923" s="55" t="str">
        <f t="shared" si="131"/>
        <v>Y0BN0</v>
      </c>
      <c r="B2923" s="55">
        <v>0</v>
      </c>
      <c r="C2923" t="s">
        <v>2901</v>
      </c>
      <c r="D2923" t="s">
        <v>2901</v>
      </c>
      <c r="E2923" s="42">
        <v>44834</v>
      </c>
      <c r="F2923">
        <v>111137</v>
      </c>
      <c r="G2923" t="s">
        <v>2027</v>
      </c>
      <c r="H2923" s="191"/>
      <c r="J2923">
        <v>-3.94</v>
      </c>
      <c r="K2923"/>
      <c r="M2923" s="191">
        <f t="shared" si="129"/>
        <v>-3.9400000000000001E-7</v>
      </c>
      <c r="N2923" t="str">
        <f t="shared" si="130"/>
        <v>0</v>
      </c>
    </row>
    <row r="2924" spans="1:14">
      <c r="A2924" s="55" t="str">
        <f t="shared" si="131"/>
        <v>Y0BN0</v>
      </c>
      <c r="B2924" s="55">
        <v>0</v>
      </c>
      <c r="C2924" t="s">
        <v>2901</v>
      </c>
      <c r="D2924" t="s">
        <v>2901</v>
      </c>
      <c r="E2924" s="42">
        <v>44834</v>
      </c>
      <c r="F2924">
        <v>111139</v>
      </c>
      <c r="G2924" t="s">
        <v>2865</v>
      </c>
      <c r="H2924" s="191"/>
      <c r="J2924">
        <v>0.01</v>
      </c>
      <c r="K2924"/>
      <c r="M2924" s="191">
        <f t="shared" si="129"/>
        <v>1.0000000000000001E-9</v>
      </c>
      <c r="N2924" t="str">
        <f t="shared" si="130"/>
        <v>0</v>
      </c>
    </row>
    <row r="2925" spans="1:14">
      <c r="A2925" s="55" t="str">
        <f t="shared" si="131"/>
        <v>Y0BN0</v>
      </c>
      <c r="B2925" s="55">
        <v>0</v>
      </c>
      <c r="C2925" t="s">
        <v>2901</v>
      </c>
      <c r="D2925" t="s">
        <v>2901</v>
      </c>
      <c r="E2925" s="42">
        <v>44834</v>
      </c>
      <c r="F2925">
        <v>111181</v>
      </c>
      <c r="G2925" t="s">
        <v>2028</v>
      </c>
      <c r="H2925" s="191"/>
      <c r="J2925">
        <v>66423.81</v>
      </c>
      <c r="K2925"/>
      <c r="M2925" s="191">
        <f t="shared" ref="M2925:M2988" si="132">J2925/10000000</f>
        <v>6.6423810000000002E-3</v>
      </c>
      <c r="N2925" t="str">
        <f t="shared" si="130"/>
        <v>0</v>
      </c>
    </row>
    <row r="2926" spans="1:14">
      <c r="A2926" s="55" t="str">
        <f t="shared" si="131"/>
        <v>Y0BN0</v>
      </c>
      <c r="B2926" s="55">
        <v>0</v>
      </c>
      <c r="C2926" t="s">
        <v>2901</v>
      </c>
      <c r="D2926" t="s">
        <v>2901</v>
      </c>
      <c r="E2926" s="42">
        <v>44834</v>
      </c>
      <c r="F2926">
        <v>111182</v>
      </c>
      <c r="G2926" t="s">
        <v>2029</v>
      </c>
      <c r="H2926" s="191"/>
      <c r="J2926">
        <v>8574.86</v>
      </c>
      <c r="K2926"/>
      <c r="M2926" s="191">
        <f t="shared" si="132"/>
        <v>8.5748600000000008E-4</v>
      </c>
      <c r="N2926" t="str">
        <f t="shared" ref="N2926:N2989" si="133">LEFT(B2926,1)</f>
        <v>0</v>
      </c>
    </row>
    <row r="2927" spans="1:14">
      <c r="A2927" s="55" t="str">
        <f t="shared" si="131"/>
        <v>Y0BN0</v>
      </c>
      <c r="B2927" s="55">
        <v>0</v>
      </c>
      <c r="C2927" t="s">
        <v>2901</v>
      </c>
      <c r="D2927" t="s">
        <v>2901</v>
      </c>
      <c r="E2927" s="42">
        <v>44834</v>
      </c>
      <c r="F2927">
        <v>111183</v>
      </c>
      <c r="G2927" t="s">
        <v>2030</v>
      </c>
      <c r="H2927" s="191"/>
      <c r="J2927">
        <v>893.96</v>
      </c>
      <c r="K2927"/>
      <c r="M2927" s="191">
        <f t="shared" si="132"/>
        <v>8.9396000000000009E-5</v>
      </c>
      <c r="N2927" t="str">
        <f t="shared" si="133"/>
        <v>0</v>
      </c>
    </row>
    <row r="2928" spans="1:14">
      <c r="A2928" s="55" t="str">
        <f t="shared" si="131"/>
        <v>Y0BN0</v>
      </c>
      <c r="B2928" s="55">
        <v>0</v>
      </c>
      <c r="C2928" t="s">
        <v>2901</v>
      </c>
      <c r="D2928" t="s">
        <v>2901</v>
      </c>
      <c r="E2928" s="42">
        <v>44834</v>
      </c>
      <c r="F2928">
        <v>111184</v>
      </c>
      <c r="G2928" t="s">
        <v>2031</v>
      </c>
      <c r="H2928" s="191"/>
      <c r="J2928">
        <v>574.82000000000005</v>
      </c>
      <c r="K2928"/>
      <c r="M2928" s="191">
        <f t="shared" si="132"/>
        <v>5.7482000000000003E-5</v>
      </c>
      <c r="N2928" t="str">
        <f t="shared" si="133"/>
        <v>0</v>
      </c>
    </row>
    <row r="2929" spans="1:14">
      <c r="A2929" s="55" t="str">
        <f t="shared" si="131"/>
        <v>Y0BN0</v>
      </c>
      <c r="B2929" s="55">
        <v>0</v>
      </c>
      <c r="C2929" t="s">
        <v>2901</v>
      </c>
      <c r="D2929" t="s">
        <v>2901</v>
      </c>
      <c r="E2929" s="42">
        <v>44834</v>
      </c>
      <c r="F2929">
        <v>111220</v>
      </c>
      <c r="G2929" t="s">
        <v>2655</v>
      </c>
      <c r="H2929" s="191"/>
      <c r="J2929">
        <v>20454061.390000001</v>
      </c>
      <c r="K2929"/>
      <c r="M2929" s="191">
        <f t="shared" si="132"/>
        <v>2.0454061390000002</v>
      </c>
      <c r="N2929" t="str">
        <f t="shared" si="133"/>
        <v>0</v>
      </c>
    </row>
    <row r="2930" spans="1:14">
      <c r="A2930" s="55" t="str">
        <f t="shared" si="131"/>
        <v>Y0BN0</v>
      </c>
      <c r="B2930" s="55">
        <v>0</v>
      </c>
      <c r="C2930" t="s">
        <v>2901</v>
      </c>
      <c r="D2930" t="s">
        <v>2901</v>
      </c>
      <c r="E2930" s="42">
        <v>44834</v>
      </c>
      <c r="F2930">
        <v>111221</v>
      </c>
      <c r="G2930" t="s">
        <v>2656</v>
      </c>
      <c r="H2930" s="191"/>
      <c r="J2930">
        <v>-20454061.390000001</v>
      </c>
      <c r="K2930"/>
      <c r="M2930" s="191">
        <f t="shared" si="132"/>
        <v>-2.0454061390000002</v>
      </c>
      <c r="N2930" t="str">
        <f t="shared" si="133"/>
        <v>0</v>
      </c>
    </row>
    <row r="2931" spans="1:14">
      <c r="A2931" s="55" t="str">
        <f t="shared" si="131"/>
        <v>Y0BN0</v>
      </c>
      <c r="B2931" s="55">
        <v>0</v>
      </c>
      <c r="C2931" t="s">
        <v>2901</v>
      </c>
      <c r="D2931" t="s">
        <v>2901</v>
      </c>
      <c r="E2931" s="42">
        <v>44834</v>
      </c>
      <c r="F2931">
        <v>111248</v>
      </c>
      <c r="G2931" t="s">
        <v>2730</v>
      </c>
      <c r="H2931" s="191"/>
      <c r="J2931">
        <v>127311820.78</v>
      </c>
      <c r="K2931"/>
      <c r="M2931" s="191">
        <f t="shared" si="132"/>
        <v>12.731182078</v>
      </c>
      <c r="N2931" t="str">
        <f t="shared" si="133"/>
        <v>0</v>
      </c>
    </row>
    <row r="2932" spans="1:14">
      <c r="A2932" s="55" t="str">
        <f t="shared" si="131"/>
        <v>Y0BN0</v>
      </c>
      <c r="B2932" s="55">
        <v>0</v>
      </c>
      <c r="C2932" t="s">
        <v>2901</v>
      </c>
      <c r="D2932" t="s">
        <v>2901</v>
      </c>
      <c r="E2932" s="42">
        <v>44834</v>
      </c>
      <c r="F2932">
        <v>121116</v>
      </c>
      <c r="G2932" t="s">
        <v>2033</v>
      </c>
      <c r="H2932" s="191"/>
      <c r="J2932">
        <v>231551618.40000001</v>
      </c>
      <c r="K2932"/>
      <c r="M2932" s="191">
        <f t="shared" si="132"/>
        <v>23.155161840000002</v>
      </c>
      <c r="N2932" t="str">
        <f t="shared" si="133"/>
        <v>0</v>
      </c>
    </row>
    <row r="2933" spans="1:14">
      <c r="A2933" s="55" t="str">
        <f t="shared" si="131"/>
        <v>Y0BN0</v>
      </c>
      <c r="B2933" s="55">
        <v>0</v>
      </c>
      <c r="C2933" t="s">
        <v>2901</v>
      </c>
      <c r="D2933" t="s">
        <v>2901</v>
      </c>
      <c r="E2933" s="42">
        <v>44834</v>
      </c>
      <c r="F2933">
        <v>121117</v>
      </c>
      <c r="G2933" t="s">
        <v>2034</v>
      </c>
      <c r="H2933" s="191"/>
      <c r="J2933">
        <v>449399973.31999999</v>
      </c>
      <c r="K2933"/>
      <c r="M2933" s="191">
        <f t="shared" si="132"/>
        <v>44.939997331999997</v>
      </c>
      <c r="N2933" t="str">
        <f t="shared" si="133"/>
        <v>0</v>
      </c>
    </row>
    <row r="2934" spans="1:14">
      <c r="A2934" s="55" t="str">
        <f t="shared" si="131"/>
        <v>Y0BN0</v>
      </c>
      <c r="B2934" s="55">
        <v>0</v>
      </c>
      <c r="C2934" t="s">
        <v>2901</v>
      </c>
      <c r="D2934" t="s">
        <v>2901</v>
      </c>
      <c r="E2934" s="42">
        <v>44834</v>
      </c>
      <c r="F2934">
        <v>141280</v>
      </c>
      <c r="G2934" t="s">
        <v>2036</v>
      </c>
      <c r="H2934" s="191"/>
      <c r="J2934">
        <v>636430.18999999994</v>
      </c>
      <c r="K2934"/>
      <c r="M2934" s="191">
        <f t="shared" si="132"/>
        <v>6.3643018999999995E-2</v>
      </c>
      <c r="N2934" t="str">
        <f t="shared" si="133"/>
        <v>0</v>
      </c>
    </row>
    <row r="2935" spans="1:14">
      <c r="A2935" s="55" t="str">
        <f t="shared" si="131"/>
        <v>Y0BN0</v>
      </c>
      <c r="B2935" s="55">
        <v>0</v>
      </c>
      <c r="C2935" t="s">
        <v>2901</v>
      </c>
      <c r="D2935" t="s">
        <v>2901</v>
      </c>
      <c r="E2935" s="42">
        <v>44834</v>
      </c>
      <c r="F2935">
        <v>141366</v>
      </c>
      <c r="G2935" t="s">
        <v>2857</v>
      </c>
      <c r="H2935" s="191"/>
      <c r="J2935">
        <v>0</v>
      </c>
      <c r="K2935"/>
      <c r="M2935" s="191">
        <f t="shared" si="132"/>
        <v>0</v>
      </c>
      <c r="N2935" t="str">
        <f t="shared" si="133"/>
        <v>0</v>
      </c>
    </row>
    <row r="2936" spans="1:14">
      <c r="A2936" s="55" t="str">
        <f t="shared" si="131"/>
        <v>Y0BN0</v>
      </c>
      <c r="B2936" s="55">
        <v>0</v>
      </c>
      <c r="C2936" t="s">
        <v>2901</v>
      </c>
      <c r="D2936" t="s">
        <v>2901</v>
      </c>
      <c r="E2936" s="42">
        <v>44834</v>
      </c>
      <c r="F2936">
        <v>141379</v>
      </c>
      <c r="G2936" t="s">
        <v>2961</v>
      </c>
      <c r="H2936" s="191"/>
      <c r="J2936">
        <v>-36000</v>
      </c>
      <c r="K2936"/>
      <c r="M2936" s="191">
        <f t="shared" si="132"/>
        <v>-3.5999999999999999E-3</v>
      </c>
      <c r="N2936" t="str">
        <f t="shared" si="133"/>
        <v>0</v>
      </c>
    </row>
    <row r="2937" spans="1:14">
      <c r="A2937" s="55" t="str">
        <f t="shared" si="131"/>
        <v>Y0BN0</v>
      </c>
      <c r="B2937" s="55">
        <v>0</v>
      </c>
      <c r="C2937" t="s">
        <v>2901</v>
      </c>
      <c r="D2937" t="s">
        <v>2901</v>
      </c>
      <c r="E2937" s="42">
        <v>44834</v>
      </c>
      <c r="F2937">
        <v>141382</v>
      </c>
      <c r="G2937" t="s">
        <v>2052</v>
      </c>
      <c r="H2937" s="191"/>
      <c r="J2937">
        <v>0</v>
      </c>
      <c r="K2937"/>
      <c r="M2937" s="191">
        <f t="shared" si="132"/>
        <v>0</v>
      </c>
      <c r="N2937" t="str">
        <f t="shared" si="133"/>
        <v>0</v>
      </c>
    </row>
    <row r="2938" spans="1:14">
      <c r="A2938" s="55" t="str">
        <f t="shared" si="131"/>
        <v>Y0BN0</v>
      </c>
      <c r="B2938" s="55">
        <v>0</v>
      </c>
      <c r="C2938" t="s">
        <v>2901</v>
      </c>
      <c r="D2938" t="s">
        <v>2901</v>
      </c>
      <c r="E2938" s="42">
        <v>44834</v>
      </c>
      <c r="F2938">
        <v>141398</v>
      </c>
      <c r="G2938" t="s">
        <v>2911</v>
      </c>
      <c r="H2938" s="191"/>
      <c r="J2938">
        <v>0</v>
      </c>
      <c r="K2938"/>
      <c r="M2938" s="191">
        <f t="shared" si="132"/>
        <v>0</v>
      </c>
      <c r="N2938" t="str">
        <f t="shared" si="133"/>
        <v>0</v>
      </c>
    </row>
    <row r="2939" spans="1:14">
      <c r="A2939" s="55" t="str">
        <f t="shared" si="131"/>
        <v>Y0BN0</v>
      </c>
      <c r="B2939" s="55">
        <v>0</v>
      </c>
      <c r="C2939" t="s">
        <v>2901</v>
      </c>
      <c r="D2939" t="s">
        <v>2901</v>
      </c>
      <c r="E2939" s="42">
        <v>44834</v>
      </c>
      <c r="F2939">
        <v>141399</v>
      </c>
      <c r="G2939" t="s">
        <v>2912</v>
      </c>
      <c r="H2939" s="191"/>
      <c r="J2939">
        <v>0</v>
      </c>
      <c r="K2939"/>
      <c r="M2939" s="191">
        <f t="shared" si="132"/>
        <v>0</v>
      </c>
      <c r="N2939" t="str">
        <f t="shared" si="133"/>
        <v>0</v>
      </c>
    </row>
    <row r="2940" spans="1:14">
      <c r="A2940" s="55" t="str">
        <f t="shared" si="131"/>
        <v>Y0BN0</v>
      </c>
      <c r="B2940" s="55">
        <v>0</v>
      </c>
      <c r="C2940" t="s">
        <v>2901</v>
      </c>
      <c r="D2940" t="s">
        <v>2901</v>
      </c>
      <c r="E2940" s="42">
        <v>44834</v>
      </c>
      <c r="F2940">
        <v>141724</v>
      </c>
      <c r="G2940" t="s">
        <v>2076</v>
      </c>
      <c r="H2940" s="191"/>
      <c r="J2940">
        <v>-1000</v>
      </c>
      <c r="K2940"/>
      <c r="M2940" s="191">
        <f t="shared" si="132"/>
        <v>-1E-4</v>
      </c>
      <c r="N2940" t="str">
        <f t="shared" si="133"/>
        <v>0</v>
      </c>
    </row>
    <row r="2941" spans="1:14">
      <c r="A2941" s="55" t="str">
        <f t="shared" si="131"/>
        <v>Y0BN0</v>
      </c>
      <c r="B2941" s="55">
        <v>0</v>
      </c>
      <c r="C2941" t="s">
        <v>2901</v>
      </c>
      <c r="D2941" t="s">
        <v>2901</v>
      </c>
      <c r="E2941" s="42">
        <v>44834</v>
      </c>
      <c r="F2941">
        <v>141744</v>
      </c>
      <c r="G2941" t="s">
        <v>2087</v>
      </c>
      <c r="H2941" s="191"/>
      <c r="J2941">
        <v>0</v>
      </c>
      <c r="K2941"/>
      <c r="M2941" s="191">
        <f t="shared" si="132"/>
        <v>0</v>
      </c>
      <c r="N2941" t="str">
        <f t="shared" si="133"/>
        <v>0</v>
      </c>
    </row>
    <row r="2942" spans="1:14">
      <c r="A2942" s="55" t="str">
        <f t="shared" si="131"/>
        <v>Y0BN0</v>
      </c>
      <c r="B2942" s="55">
        <v>0</v>
      </c>
      <c r="C2942" t="s">
        <v>2901</v>
      </c>
      <c r="D2942" t="s">
        <v>2901</v>
      </c>
      <c r="E2942" s="42">
        <v>44834</v>
      </c>
      <c r="F2942">
        <v>141755</v>
      </c>
      <c r="G2942" t="s">
        <v>2097</v>
      </c>
      <c r="H2942" s="191"/>
      <c r="J2942">
        <v>100</v>
      </c>
      <c r="K2942"/>
      <c r="M2942" s="191">
        <f t="shared" si="132"/>
        <v>1.0000000000000001E-5</v>
      </c>
      <c r="N2942" t="str">
        <f t="shared" si="133"/>
        <v>0</v>
      </c>
    </row>
    <row r="2943" spans="1:14">
      <c r="A2943" s="55" t="str">
        <f t="shared" si="131"/>
        <v>Y0BN0</v>
      </c>
      <c r="B2943" s="55">
        <v>0</v>
      </c>
      <c r="C2943" t="s">
        <v>2901</v>
      </c>
      <c r="D2943" t="s">
        <v>2901</v>
      </c>
      <c r="E2943" s="42">
        <v>44834</v>
      </c>
      <c r="F2943">
        <v>141789</v>
      </c>
      <c r="G2943" t="s">
        <v>2122</v>
      </c>
      <c r="H2943" s="191"/>
      <c r="J2943">
        <v>-100</v>
      </c>
      <c r="K2943"/>
      <c r="M2943" s="191">
        <f t="shared" si="132"/>
        <v>-1.0000000000000001E-5</v>
      </c>
      <c r="N2943" t="str">
        <f t="shared" si="133"/>
        <v>0</v>
      </c>
    </row>
    <row r="2944" spans="1:14">
      <c r="A2944" s="55" t="str">
        <f t="shared" si="131"/>
        <v>Y0BN0</v>
      </c>
      <c r="B2944" s="55">
        <v>0</v>
      </c>
      <c r="C2944" t="s">
        <v>2901</v>
      </c>
      <c r="D2944" t="s">
        <v>2901</v>
      </c>
      <c r="E2944" s="42">
        <v>44834</v>
      </c>
      <c r="F2944">
        <v>142036</v>
      </c>
      <c r="G2944" t="s">
        <v>2127</v>
      </c>
      <c r="H2944" s="191"/>
      <c r="J2944">
        <v>10000</v>
      </c>
      <c r="K2944"/>
      <c r="M2944" s="191">
        <f t="shared" si="132"/>
        <v>1E-3</v>
      </c>
      <c r="N2944" t="str">
        <f t="shared" si="133"/>
        <v>0</v>
      </c>
    </row>
    <row r="2945" spans="1:14">
      <c r="A2945" s="55" t="str">
        <f t="shared" ref="A2945:A3008" si="134">C2945&amp;B2945</f>
        <v>Y0BN0</v>
      </c>
      <c r="B2945" s="55">
        <v>0</v>
      </c>
      <c r="C2945" t="s">
        <v>2901</v>
      </c>
      <c r="D2945" t="s">
        <v>2901</v>
      </c>
      <c r="E2945" s="42">
        <v>44834</v>
      </c>
      <c r="F2945">
        <v>142041</v>
      </c>
      <c r="G2945" t="s">
        <v>2130</v>
      </c>
      <c r="H2945" s="191"/>
      <c r="J2945">
        <v>-0.03</v>
      </c>
      <c r="K2945"/>
      <c r="M2945" s="191">
        <f t="shared" si="132"/>
        <v>-3E-9</v>
      </c>
      <c r="N2945" t="str">
        <f t="shared" si="133"/>
        <v>0</v>
      </c>
    </row>
    <row r="2946" spans="1:14">
      <c r="A2946" s="55" t="e">
        <f t="shared" si="134"/>
        <v>#N/A</v>
      </c>
      <c r="B2946" s="55" t="e">
        <v>#N/A</v>
      </c>
      <c r="C2946" t="s">
        <v>2901</v>
      </c>
      <c r="D2946" t="s">
        <v>2901</v>
      </c>
      <c r="E2946" s="42">
        <v>44834</v>
      </c>
      <c r="F2946">
        <v>142077</v>
      </c>
      <c r="G2946" t="s">
        <v>2913</v>
      </c>
      <c r="H2946" s="191"/>
      <c r="J2946">
        <v>22152.240000000002</v>
      </c>
      <c r="K2946"/>
      <c r="M2946" s="191">
        <f t="shared" si="132"/>
        <v>2.215224E-3</v>
      </c>
      <c r="N2946" t="e">
        <f t="shared" si="133"/>
        <v>#N/A</v>
      </c>
    </row>
    <row r="2947" spans="1:14">
      <c r="A2947" s="55" t="str">
        <f t="shared" si="134"/>
        <v>Y0BN0</v>
      </c>
      <c r="B2947" s="55">
        <v>0</v>
      </c>
      <c r="C2947" t="s">
        <v>2901</v>
      </c>
      <c r="D2947" t="s">
        <v>2901</v>
      </c>
      <c r="E2947" s="42">
        <v>44834</v>
      </c>
      <c r="F2947">
        <v>160102</v>
      </c>
      <c r="G2947" t="s">
        <v>2584</v>
      </c>
      <c r="H2947" s="191"/>
      <c r="J2947">
        <v>0</v>
      </c>
      <c r="K2947"/>
      <c r="M2947" s="191">
        <f t="shared" si="132"/>
        <v>0</v>
      </c>
      <c r="N2947" t="str">
        <f t="shared" si="133"/>
        <v>0</v>
      </c>
    </row>
    <row r="2948" spans="1:14">
      <c r="A2948" s="55" t="str">
        <f t="shared" si="134"/>
        <v>Y0BN0</v>
      </c>
      <c r="B2948" s="55">
        <v>0</v>
      </c>
      <c r="C2948" t="s">
        <v>2901</v>
      </c>
      <c r="D2948" t="s">
        <v>2901</v>
      </c>
      <c r="E2948" s="42">
        <v>44834</v>
      </c>
      <c r="F2948">
        <v>160118</v>
      </c>
      <c r="G2948" t="s">
        <v>2152</v>
      </c>
      <c r="H2948" s="191"/>
      <c r="J2948">
        <v>0</v>
      </c>
      <c r="K2948"/>
      <c r="M2948" s="191">
        <f t="shared" si="132"/>
        <v>0</v>
      </c>
      <c r="N2948" t="str">
        <f t="shared" si="133"/>
        <v>0</v>
      </c>
    </row>
    <row r="2949" spans="1:14">
      <c r="A2949" s="55" t="str">
        <f t="shared" si="134"/>
        <v>Y0BN0</v>
      </c>
      <c r="B2949" s="55">
        <v>0</v>
      </c>
      <c r="C2949" t="s">
        <v>2901</v>
      </c>
      <c r="D2949" t="s">
        <v>2901</v>
      </c>
      <c r="E2949" s="42">
        <v>44834</v>
      </c>
      <c r="F2949">
        <v>160202</v>
      </c>
      <c r="G2949" t="s">
        <v>2158</v>
      </c>
      <c r="H2949" s="191"/>
      <c r="J2949">
        <v>0</v>
      </c>
      <c r="K2949"/>
      <c r="M2949" s="191">
        <f t="shared" si="132"/>
        <v>0</v>
      </c>
      <c r="N2949" t="str">
        <f t="shared" si="133"/>
        <v>0</v>
      </c>
    </row>
    <row r="2950" spans="1:14">
      <c r="A2950" s="55" t="str">
        <f t="shared" si="134"/>
        <v>Y0BN0</v>
      </c>
      <c r="B2950" s="55">
        <v>0</v>
      </c>
      <c r="C2950" t="s">
        <v>2901</v>
      </c>
      <c r="D2950" t="s">
        <v>2901</v>
      </c>
      <c r="E2950" s="42">
        <v>44834</v>
      </c>
      <c r="F2950">
        <v>160206</v>
      </c>
      <c r="G2950" t="s">
        <v>2159</v>
      </c>
      <c r="H2950" s="191"/>
      <c r="J2950">
        <v>18169.349999999999</v>
      </c>
      <c r="K2950"/>
      <c r="M2950" s="191">
        <f t="shared" si="132"/>
        <v>1.8169349999999998E-3</v>
      </c>
      <c r="N2950" t="str">
        <f t="shared" si="133"/>
        <v>0</v>
      </c>
    </row>
    <row r="2951" spans="1:14">
      <c r="A2951" s="55" t="str">
        <f t="shared" si="134"/>
        <v>Y0BN0</v>
      </c>
      <c r="B2951" s="55">
        <v>0</v>
      </c>
      <c r="C2951" t="s">
        <v>2901</v>
      </c>
      <c r="D2951" t="s">
        <v>2901</v>
      </c>
      <c r="E2951" s="42">
        <v>44834</v>
      </c>
      <c r="F2951">
        <v>160207</v>
      </c>
      <c r="G2951" t="s">
        <v>2160</v>
      </c>
      <c r="H2951" s="191"/>
      <c r="J2951">
        <v>0</v>
      </c>
      <c r="K2951"/>
      <c r="M2951" s="191">
        <f t="shared" si="132"/>
        <v>0</v>
      </c>
      <c r="N2951" t="str">
        <f t="shared" si="133"/>
        <v>0</v>
      </c>
    </row>
    <row r="2952" spans="1:14">
      <c r="A2952" s="55" t="str">
        <f t="shared" si="134"/>
        <v>Y0BN0</v>
      </c>
      <c r="B2952" s="55">
        <v>0</v>
      </c>
      <c r="C2952" t="s">
        <v>2901</v>
      </c>
      <c r="D2952" t="s">
        <v>2901</v>
      </c>
      <c r="E2952" s="42">
        <v>44834</v>
      </c>
      <c r="F2952">
        <v>170123</v>
      </c>
      <c r="G2952" t="s">
        <v>2167</v>
      </c>
      <c r="H2952" s="191"/>
      <c r="J2952">
        <v>-24413775</v>
      </c>
      <c r="K2952"/>
      <c r="M2952" s="191">
        <f t="shared" si="132"/>
        <v>-2.4413775000000002</v>
      </c>
      <c r="N2952" t="str">
        <f t="shared" si="133"/>
        <v>0</v>
      </c>
    </row>
    <row r="2953" spans="1:14">
      <c r="A2953" s="55" t="str">
        <f t="shared" si="134"/>
        <v>Y0BN0</v>
      </c>
      <c r="B2953" s="55">
        <v>0</v>
      </c>
      <c r="C2953" t="s">
        <v>2901</v>
      </c>
      <c r="D2953" t="s">
        <v>2901</v>
      </c>
      <c r="E2953" s="42">
        <v>44834</v>
      </c>
      <c r="F2953">
        <v>170125</v>
      </c>
      <c r="G2953" t="s">
        <v>2168</v>
      </c>
      <c r="H2953" s="191"/>
      <c r="J2953">
        <v>-323788062.07999998</v>
      </c>
      <c r="K2953"/>
      <c r="M2953" s="191">
        <f t="shared" si="132"/>
        <v>-32.378806208</v>
      </c>
      <c r="N2953" t="str">
        <f t="shared" si="133"/>
        <v>0</v>
      </c>
    </row>
    <row r="2954" spans="1:14">
      <c r="A2954" s="55" t="str">
        <f t="shared" si="134"/>
        <v>Y0BN0</v>
      </c>
      <c r="B2954" s="55">
        <v>0</v>
      </c>
      <c r="C2954" t="s">
        <v>2901</v>
      </c>
      <c r="D2954" t="s">
        <v>2901</v>
      </c>
      <c r="E2954" s="42">
        <v>44834</v>
      </c>
      <c r="F2954">
        <v>170129</v>
      </c>
      <c r="G2954" t="s">
        <v>2170</v>
      </c>
      <c r="H2954" s="191"/>
      <c r="J2954">
        <v>-607182195.21000004</v>
      </c>
      <c r="K2954"/>
      <c r="M2954" s="191">
        <f t="shared" si="132"/>
        <v>-60.718219521000002</v>
      </c>
      <c r="N2954" t="str">
        <f t="shared" si="133"/>
        <v>0</v>
      </c>
    </row>
    <row r="2955" spans="1:14">
      <c r="A2955" s="55" t="str">
        <f t="shared" si="134"/>
        <v>Y0BN0</v>
      </c>
      <c r="B2955" s="55">
        <v>0</v>
      </c>
      <c r="C2955" t="s">
        <v>2901</v>
      </c>
      <c r="D2955" t="s">
        <v>2901</v>
      </c>
      <c r="E2955" s="42">
        <v>44834</v>
      </c>
      <c r="F2955">
        <v>170151</v>
      </c>
      <c r="G2955" t="s">
        <v>2731</v>
      </c>
      <c r="H2955" s="191"/>
      <c r="J2955">
        <v>-2613630</v>
      </c>
      <c r="K2955"/>
      <c r="M2955" s="191">
        <f t="shared" si="132"/>
        <v>-0.26136300000000001</v>
      </c>
      <c r="N2955" t="str">
        <f t="shared" si="133"/>
        <v>0</v>
      </c>
    </row>
    <row r="2956" spans="1:14">
      <c r="A2956" s="55" t="str">
        <f t="shared" si="134"/>
        <v>Y0BN0</v>
      </c>
      <c r="B2956" s="55">
        <v>0</v>
      </c>
      <c r="C2956" t="s">
        <v>2901</v>
      </c>
      <c r="D2956" t="s">
        <v>2901</v>
      </c>
      <c r="E2956" s="42">
        <v>44834</v>
      </c>
      <c r="F2956">
        <v>201246</v>
      </c>
      <c r="G2956" t="s">
        <v>2634</v>
      </c>
      <c r="H2956" s="191"/>
      <c r="J2956">
        <v>3101822.13</v>
      </c>
      <c r="K2956"/>
      <c r="M2956" s="191">
        <f t="shared" si="132"/>
        <v>0.31018221299999998</v>
      </c>
      <c r="N2956" t="str">
        <f t="shared" si="133"/>
        <v>0</v>
      </c>
    </row>
    <row r="2957" spans="1:14">
      <c r="A2957" s="55" t="str">
        <f t="shared" si="134"/>
        <v>Y0BN0</v>
      </c>
      <c r="B2957" s="55">
        <v>0</v>
      </c>
      <c r="C2957" t="s">
        <v>2901</v>
      </c>
      <c r="D2957" t="s">
        <v>2901</v>
      </c>
      <c r="E2957" s="42">
        <v>44834</v>
      </c>
      <c r="F2957">
        <v>201272</v>
      </c>
      <c r="G2957" t="s">
        <v>2205</v>
      </c>
      <c r="H2957" s="191"/>
      <c r="J2957">
        <v>3752437.05</v>
      </c>
      <c r="K2957"/>
      <c r="M2957" s="191">
        <f t="shared" si="132"/>
        <v>0.37524370499999998</v>
      </c>
      <c r="N2957" t="str">
        <f t="shared" si="133"/>
        <v>0</v>
      </c>
    </row>
    <row r="2958" spans="1:14">
      <c r="A2958" s="55" t="str">
        <f t="shared" si="134"/>
        <v>Y0BN1.2</v>
      </c>
      <c r="B2958" s="55">
        <v>1.2</v>
      </c>
      <c r="C2958" t="s">
        <v>2901</v>
      </c>
      <c r="D2958" t="s">
        <v>2901</v>
      </c>
      <c r="E2958" s="42">
        <v>44834</v>
      </c>
      <c r="F2958">
        <v>201273</v>
      </c>
      <c r="G2958" t="s">
        <v>2206</v>
      </c>
      <c r="H2958" s="191"/>
      <c r="J2958">
        <v>-11257163.130000001</v>
      </c>
      <c r="K2958"/>
      <c r="M2958" s="191">
        <f t="shared" si="132"/>
        <v>-1.1257163130000001</v>
      </c>
      <c r="N2958" t="str">
        <f t="shared" si="133"/>
        <v>1</v>
      </c>
    </row>
    <row r="2959" spans="1:14">
      <c r="A2959" s="55" t="str">
        <f t="shared" si="134"/>
        <v>Y0BN0</v>
      </c>
      <c r="B2959" s="55">
        <v>0</v>
      </c>
      <c r="C2959" t="s">
        <v>2901</v>
      </c>
      <c r="D2959" t="s">
        <v>2901</v>
      </c>
      <c r="E2959" s="42">
        <v>44834</v>
      </c>
      <c r="F2959">
        <v>201274</v>
      </c>
      <c r="G2959" t="s">
        <v>2207</v>
      </c>
      <c r="H2959" s="191"/>
      <c r="J2959">
        <v>17160535.18</v>
      </c>
      <c r="K2959"/>
      <c r="M2959" s="191">
        <f t="shared" si="132"/>
        <v>1.7160535180000001</v>
      </c>
      <c r="N2959" t="str">
        <f t="shared" si="133"/>
        <v>0</v>
      </c>
    </row>
    <row r="2960" spans="1:14">
      <c r="A2960" s="55" t="str">
        <f t="shared" si="134"/>
        <v>Y0BN1.2</v>
      </c>
      <c r="B2960" s="55">
        <v>1.2</v>
      </c>
      <c r="C2960" t="s">
        <v>2901</v>
      </c>
      <c r="D2960" t="s">
        <v>2901</v>
      </c>
      <c r="E2960" s="42">
        <v>44834</v>
      </c>
      <c r="F2960">
        <v>201275</v>
      </c>
      <c r="G2960" t="s">
        <v>2208</v>
      </c>
      <c r="H2960" s="191"/>
      <c r="J2960">
        <v>-94051402.340000004</v>
      </c>
      <c r="K2960"/>
      <c r="M2960" s="191">
        <f t="shared" si="132"/>
        <v>-9.405140234000001</v>
      </c>
      <c r="N2960" t="str">
        <f t="shared" si="133"/>
        <v>1</v>
      </c>
    </row>
    <row r="2961" spans="1:14">
      <c r="A2961" s="55" t="str">
        <f t="shared" si="134"/>
        <v>Y0BN0</v>
      </c>
      <c r="B2961" s="55">
        <v>0</v>
      </c>
      <c r="C2961" t="s">
        <v>2901</v>
      </c>
      <c r="D2961" t="s">
        <v>2901</v>
      </c>
      <c r="E2961" s="42">
        <v>44834</v>
      </c>
      <c r="F2961">
        <v>201276</v>
      </c>
      <c r="G2961" t="s">
        <v>2209</v>
      </c>
      <c r="H2961" s="191"/>
      <c r="J2961">
        <v>-249353916.71000001</v>
      </c>
      <c r="K2961"/>
      <c r="M2961" s="191">
        <f t="shared" si="132"/>
        <v>-24.935391671000001</v>
      </c>
      <c r="N2961" t="str">
        <f t="shared" si="133"/>
        <v>0</v>
      </c>
    </row>
    <row r="2962" spans="1:14">
      <c r="A2962" s="55" t="str">
        <f t="shared" si="134"/>
        <v>Y0BN1.2</v>
      </c>
      <c r="B2962" s="55">
        <v>1.2</v>
      </c>
      <c r="C2962" t="s">
        <v>2901</v>
      </c>
      <c r="D2962" t="s">
        <v>2901</v>
      </c>
      <c r="E2962" s="42">
        <v>44834</v>
      </c>
      <c r="F2962">
        <v>201277</v>
      </c>
      <c r="G2962" t="s">
        <v>2210</v>
      </c>
      <c r="H2962" s="191"/>
      <c r="J2962">
        <v>-3846656177.6199999</v>
      </c>
      <c r="K2962"/>
      <c r="M2962" s="191">
        <f t="shared" si="132"/>
        <v>-384.66561776200001</v>
      </c>
      <c r="N2962" t="str">
        <f t="shared" si="133"/>
        <v>1</v>
      </c>
    </row>
    <row r="2963" spans="1:14">
      <c r="A2963" s="55" t="str">
        <f t="shared" si="134"/>
        <v>Y0BN0</v>
      </c>
      <c r="B2963" s="55">
        <v>0</v>
      </c>
      <c r="C2963" t="s">
        <v>2901</v>
      </c>
      <c r="D2963" t="s">
        <v>2901</v>
      </c>
      <c r="E2963" s="42">
        <v>44834</v>
      </c>
      <c r="F2963">
        <v>201330</v>
      </c>
      <c r="G2963" t="s">
        <v>2927</v>
      </c>
      <c r="H2963" s="191"/>
      <c r="J2963">
        <v>6956.45</v>
      </c>
      <c r="K2963"/>
      <c r="M2963" s="191">
        <f t="shared" si="132"/>
        <v>6.9564499999999994E-4</v>
      </c>
      <c r="N2963" t="str">
        <f t="shared" si="133"/>
        <v>0</v>
      </c>
    </row>
    <row r="2964" spans="1:14">
      <c r="A2964" s="55" t="str">
        <f t="shared" si="134"/>
        <v>Y0BN1.2</v>
      </c>
      <c r="B2964" s="55">
        <v>1.2</v>
      </c>
      <c r="C2964" t="s">
        <v>2901</v>
      </c>
      <c r="D2964" t="s">
        <v>2901</v>
      </c>
      <c r="E2964" s="42">
        <v>44834</v>
      </c>
      <c r="F2964">
        <v>201332</v>
      </c>
      <c r="G2964" t="s">
        <v>2928</v>
      </c>
      <c r="H2964" s="191"/>
      <c r="J2964">
        <v>-30000</v>
      </c>
      <c r="K2964"/>
      <c r="M2964" s="191">
        <f t="shared" si="132"/>
        <v>-3.0000000000000001E-3</v>
      </c>
      <c r="N2964" t="str">
        <f t="shared" si="133"/>
        <v>1</v>
      </c>
    </row>
    <row r="2965" spans="1:14">
      <c r="A2965" s="55" t="str">
        <f t="shared" si="134"/>
        <v>Y0BN0</v>
      </c>
      <c r="B2965" s="55">
        <v>0</v>
      </c>
      <c r="C2965" t="s">
        <v>2901</v>
      </c>
      <c r="D2965" t="s">
        <v>2901</v>
      </c>
      <c r="E2965" s="42">
        <v>44834</v>
      </c>
      <c r="F2965">
        <v>201342</v>
      </c>
      <c r="G2965" t="s">
        <v>2635</v>
      </c>
      <c r="H2965" s="191"/>
      <c r="J2965">
        <v>-1837.6</v>
      </c>
      <c r="K2965"/>
      <c r="M2965" s="191">
        <f t="shared" si="132"/>
        <v>-1.8375999999999999E-4</v>
      </c>
      <c r="N2965" t="str">
        <f t="shared" si="133"/>
        <v>0</v>
      </c>
    </row>
    <row r="2966" spans="1:14">
      <c r="A2966" s="55" t="str">
        <f t="shared" si="134"/>
        <v>Y0BN0</v>
      </c>
      <c r="B2966" s="55">
        <v>0</v>
      </c>
      <c r="C2966" t="s">
        <v>2901</v>
      </c>
      <c r="D2966" t="s">
        <v>2901</v>
      </c>
      <c r="E2966" s="42">
        <v>44834</v>
      </c>
      <c r="F2966">
        <v>201351</v>
      </c>
      <c r="G2966" t="s">
        <v>2225</v>
      </c>
      <c r="H2966" s="191"/>
      <c r="J2966">
        <v>-359300865.97000003</v>
      </c>
      <c r="K2966"/>
      <c r="M2966" s="191">
        <f t="shared" si="132"/>
        <v>-35.930086597000006</v>
      </c>
      <c r="N2966" t="str">
        <f t="shared" si="133"/>
        <v>0</v>
      </c>
    </row>
    <row r="2967" spans="1:14">
      <c r="A2967" s="55" t="str">
        <f t="shared" si="134"/>
        <v>Y0BN0</v>
      </c>
      <c r="B2967" s="55">
        <v>0</v>
      </c>
      <c r="C2967" t="s">
        <v>2901</v>
      </c>
      <c r="D2967" t="s">
        <v>2901</v>
      </c>
      <c r="E2967" s="42">
        <v>44834</v>
      </c>
      <c r="F2967">
        <v>201352</v>
      </c>
      <c r="G2967" t="s">
        <v>2226</v>
      </c>
      <c r="H2967" s="191"/>
      <c r="J2967">
        <v>7238767.2000000002</v>
      </c>
      <c r="K2967"/>
      <c r="M2967" s="191">
        <f t="shared" si="132"/>
        <v>0.72387672000000003</v>
      </c>
      <c r="N2967" t="str">
        <f t="shared" si="133"/>
        <v>0</v>
      </c>
    </row>
    <row r="2968" spans="1:14">
      <c r="A2968" s="55" t="str">
        <f t="shared" si="134"/>
        <v>Y0BN0</v>
      </c>
      <c r="B2968" s="55">
        <v>0</v>
      </c>
      <c r="C2968" t="s">
        <v>2901</v>
      </c>
      <c r="D2968" t="s">
        <v>2901</v>
      </c>
      <c r="E2968" s="42">
        <v>44834</v>
      </c>
      <c r="F2968">
        <v>201353</v>
      </c>
      <c r="G2968" t="s">
        <v>2227</v>
      </c>
      <c r="H2968" s="191"/>
      <c r="J2968">
        <v>1088501.74</v>
      </c>
      <c r="K2968"/>
      <c r="M2968" s="191">
        <f t="shared" si="132"/>
        <v>0.10885017399999999</v>
      </c>
      <c r="N2968" t="str">
        <f t="shared" si="133"/>
        <v>0</v>
      </c>
    </row>
    <row r="2969" spans="1:14">
      <c r="A2969" s="55" t="str">
        <f t="shared" si="134"/>
        <v>Y0BN0</v>
      </c>
      <c r="B2969" s="55">
        <v>0</v>
      </c>
      <c r="C2969" t="s">
        <v>2901</v>
      </c>
      <c r="D2969" t="s">
        <v>2901</v>
      </c>
      <c r="E2969" s="42">
        <v>44834</v>
      </c>
      <c r="F2969">
        <v>201355</v>
      </c>
      <c r="G2969" t="s">
        <v>2229</v>
      </c>
      <c r="H2969" s="191"/>
      <c r="J2969">
        <v>-0.34</v>
      </c>
      <c r="K2969"/>
      <c r="M2969" s="191">
        <f t="shared" si="132"/>
        <v>-3.4E-8</v>
      </c>
      <c r="N2969" t="str">
        <f t="shared" si="133"/>
        <v>0</v>
      </c>
    </row>
    <row r="2970" spans="1:14">
      <c r="A2970" s="55" t="str">
        <f t="shared" si="134"/>
        <v>Y0BN1.2</v>
      </c>
      <c r="B2970" s="55">
        <v>1.2</v>
      </c>
      <c r="C2970" t="s">
        <v>2901</v>
      </c>
      <c r="D2970" t="s">
        <v>2901</v>
      </c>
      <c r="E2970" s="42">
        <v>44834</v>
      </c>
      <c r="F2970">
        <v>201357</v>
      </c>
      <c r="G2970" t="s">
        <v>2636</v>
      </c>
      <c r="H2970" s="191"/>
      <c r="J2970">
        <v>-310943.58</v>
      </c>
      <c r="K2970"/>
      <c r="M2970" s="191">
        <f t="shared" si="132"/>
        <v>-3.1094358000000002E-2</v>
      </c>
      <c r="N2970" t="str">
        <f t="shared" si="133"/>
        <v>1</v>
      </c>
    </row>
    <row r="2971" spans="1:14">
      <c r="A2971" s="55" t="str">
        <f t="shared" si="134"/>
        <v>Y0BN1.2</v>
      </c>
      <c r="B2971" s="55">
        <v>1.2</v>
      </c>
      <c r="C2971" t="s">
        <v>2901</v>
      </c>
      <c r="D2971" t="s">
        <v>2901</v>
      </c>
      <c r="E2971" s="42">
        <v>44834</v>
      </c>
      <c r="F2971">
        <v>201366</v>
      </c>
      <c r="G2971" t="s">
        <v>2233</v>
      </c>
      <c r="H2971" s="191"/>
      <c r="J2971">
        <v>-11715197007.440001</v>
      </c>
      <c r="K2971"/>
      <c r="M2971" s="191">
        <f t="shared" si="132"/>
        <v>-1171.5197007440001</v>
      </c>
      <c r="N2971" t="str">
        <f t="shared" si="133"/>
        <v>1</v>
      </c>
    </row>
    <row r="2972" spans="1:14">
      <c r="A2972" s="55" t="str">
        <f t="shared" si="134"/>
        <v>Y0BN1.2</v>
      </c>
      <c r="B2972" s="55">
        <v>1.2</v>
      </c>
      <c r="C2972" t="s">
        <v>2901</v>
      </c>
      <c r="D2972" t="s">
        <v>2901</v>
      </c>
      <c r="E2972" s="42">
        <v>44834</v>
      </c>
      <c r="F2972">
        <v>201367</v>
      </c>
      <c r="G2972" t="s">
        <v>2234</v>
      </c>
      <c r="H2972" s="191"/>
      <c r="J2972">
        <v>-10130046.199999999</v>
      </c>
      <c r="K2972"/>
      <c r="M2972" s="191">
        <f t="shared" si="132"/>
        <v>-1.01300462</v>
      </c>
      <c r="N2972" t="str">
        <f t="shared" si="133"/>
        <v>1</v>
      </c>
    </row>
    <row r="2973" spans="1:14">
      <c r="A2973" s="55" t="str">
        <f t="shared" si="134"/>
        <v>Y0BN1.2</v>
      </c>
      <c r="B2973" s="55">
        <v>1.2</v>
      </c>
      <c r="C2973" t="s">
        <v>2901</v>
      </c>
      <c r="D2973" t="s">
        <v>2901</v>
      </c>
      <c r="E2973" s="42">
        <v>44834</v>
      </c>
      <c r="F2973">
        <v>201368</v>
      </c>
      <c r="G2973" t="s">
        <v>2235</v>
      </c>
      <c r="H2973" s="191"/>
      <c r="J2973">
        <v>-955235.24</v>
      </c>
      <c r="K2973"/>
      <c r="M2973" s="191">
        <f t="shared" si="132"/>
        <v>-9.5523523999999999E-2</v>
      </c>
      <c r="N2973" t="str">
        <f t="shared" si="133"/>
        <v>1</v>
      </c>
    </row>
    <row r="2974" spans="1:14">
      <c r="A2974" s="55" t="str">
        <f t="shared" si="134"/>
        <v>Y0BN1.2</v>
      </c>
      <c r="B2974" s="55">
        <v>1.2</v>
      </c>
      <c r="C2974" t="s">
        <v>2901</v>
      </c>
      <c r="D2974" t="s">
        <v>2901</v>
      </c>
      <c r="E2974" s="42">
        <v>44834</v>
      </c>
      <c r="F2974">
        <v>201412</v>
      </c>
      <c r="G2974" t="s">
        <v>2637</v>
      </c>
      <c r="H2974" s="191"/>
      <c r="J2974">
        <v>-15248369.699999999</v>
      </c>
      <c r="K2974"/>
      <c r="M2974" s="191">
        <f t="shared" si="132"/>
        <v>-1.52483697</v>
      </c>
      <c r="N2974" t="str">
        <f t="shared" si="133"/>
        <v>1</v>
      </c>
    </row>
    <row r="2975" spans="1:14">
      <c r="A2975" s="55" t="str">
        <f t="shared" si="134"/>
        <v>Y0BN0</v>
      </c>
      <c r="B2975" s="55">
        <v>0</v>
      </c>
      <c r="C2975" t="s">
        <v>2901</v>
      </c>
      <c r="D2975" t="s">
        <v>2901</v>
      </c>
      <c r="E2975" s="42">
        <v>44834</v>
      </c>
      <c r="F2975">
        <v>210103</v>
      </c>
      <c r="G2975" t="s">
        <v>2240</v>
      </c>
      <c r="H2975" s="191"/>
      <c r="J2975">
        <v>-31703.439999999999</v>
      </c>
      <c r="K2975"/>
      <c r="M2975" s="191">
        <f t="shared" si="132"/>
        <v>-3.1703439999999999E-3</v>
      </c>
      <c r="N2975" t="str">
        <f t="shared" si="133"/>
        <v>0</v>
      </c>
    </row>
    <row r="2976" spans="1:14">
      <c r="A2976" s="55" t="str">
        <f t="shared" si="134"/>
        <v>Y0BN0</v>
      </c>
      <c r="B2976" s="55">
        <v>0</v>
      </c>
      <c r="C2976" t="s">
        <v>2901</v>
      </c>
      <c r="D2976" t="s">
        <v>2901</v>
      </c>
      <c r="E2976" s="42">
        <v>44834</v>
      </c>
      <c r="F2976">
        <v>210106</v>
      </c>
      <c r="G2976" t="s">
        <v>2241</v>
      </c>
      <c r="H2976" s="191"/>
      <c r="J2976">
        <v>-14639685.6</v>
      </c>
      <c r="K2976"/>
      <c r="M2976" s="191">
        <f t="shared" si="132"/>
        <v>-1.4639685599999999</v>
      </c>
      <c r="N2976" t="str">
        <f t="shared" si="133"/>
        <v>0</v>
      </c>
    </row>
    <row r="2977" spans="1:14">
      <c r="A2977" s="55" t="str">
        <f t="shared" si="134"/>
        <v>Y0BN0</v>
      </c>
      <c r="B2977" s="55">
        <v>0</v>
      </c>
      <c r="C2977" t="s">
        <v>2901</v>
      </c>
      <c r="D2977" t="s">
        <v>2901</v>
      </c>
      <c r="E2977" s="42">
        <v>44834</v>
      </c>
      <c r="F2977">
        <v>210117</v>
      </c>
      <c r="G2977" t="s">
        <v>2242</v>
      </c>
      <c r="H2977" s="191"/>
      <c r="J2977">
        <v>-1786407.82</v>
      </c>
      <c r="K2977"/>
      <c r="M2977" s="191">
        <f t="shared" si="132"/>
        <v>-0.178640782</v>
      </c>
      <c r="N2977" t="str">
        <f t="shared" si="133"/>
        <v>0</v>
      </c>
    </row>
    <row r="2978" spans="1:14">
      <c r="A2978" s="55" t="str">
        <f t="shared" si="134"/>
        <v>Y0BN0</v>
      </c>
      <c r="B2978" s="55">
        <v>0</v>
      </c>
      <c r="C2978" t="s">
        <v>2901</v>
      </c>
      <c r="D2978" t="s">
        <v>2901</v>
      </c>
      <c r="E2978" s="42">
        <v>44834</v>
      </c>
      <c r="F2978">
        <v>210132</v>
      </c>
      <c r="G2978" t="s">
        <v>2244</v>
      </c>
      <c r="H2978" s="191"/>
      <c r="J2978">
        <v>-2326.3000000000002</v>
      </c>
      <c r="K2978"/>
      <c r="M2978" s="191">
        <f t="shared" si="132"/>
        <v>-2.3263000000000003E-4</v>
      </c>
      <c r="N2978" t="str">
        <f t="shared" si="133"/>
        <v>0</v>
      </c>
    </row>
    <row r="2979" spans="1:14">
      <c r="A2979" s="55" t="str">
        <f t="shared" si="134"/>
        <v>Y0BN0</v>
      </c>
      <c r="B2979" s="55">
        <v>0</v>
      </c>
      <c r="C2979" t="s">
        <v>2901</v>
      </c>
      <c r="D2979" t="s">
        <v>2901</v>
      </c>
      <c r="E2979" s="42">
        <v>44834</v>
      </c>
      <c r="F2979">
        <v>210138</v>
      </c>
      <c r="G2979" t="s">
        <v>2791</v>
      </c>
      <c r="H2979" s="191"/>
      <c r="J2979">
        <v>3962.86</v>
      </c>
      <c r="K2979"/>
      <c r="M2979" s="191">
        <f t="shared" si="132"/>
        <v>3.9628600000000003E-4</v>
      </c>
      <c r="N2979" t="str">
        <f t="shared" si="133"/>
        <v>0</v>
      </c>
    </row>
    <row r="2980" spans="1:14">
      <c r="A2980" s="55" t="str">
        <f t="shared" si="134"/>
        <v>Y0BN0</v>
      </c>
      <c r="B2980" s="55">
        <v>0</v>
      </c>
      <c r="C2980" t="s">
        <v>2901</v>
      </c>
      <c r="D2980" t="s">
        <v>2901</v>
      </c>
      <c r="E2980" s="42">
        <v>44834</v>
      </c>
      <c r="F2980">
        <v>210140</v>
      </c>
      <c r="G2980" t="s">
        <v>2245</v>
      </c>
      <c r="H2980" s="191"/>
      <c r="J2980">
        <v>-203762.35</v>
      </c>
      <c r="K2980"/>
      <c r="M2980" s="191">
        <f t="shared" si="132"/>
        <v>-2.0376234999999999E-2</v>
      </c>
      <c r="N2980" t="str">
        <f t="shared" si="133"/>
        <v>0</v>
      </c>
    </row>
    <row r="2981" spans="1:14">
      <c r="A2981" s="55" t="str">
        <f t="shared" si="134"/>
        <v>Y0BN0</v>
      </c>
      <c r="B2981" s="55">
        <v>0</v>
      </c>
      <c r="C2981" t="s">
        <v>2901</v>
      </c>
      <c r="D2981" t="s">
        <v>2901</v>
      </c>
      <c r="E2981" s="42">
        <v>44834</v>
      </c>
      <c r="F2981">
        <v>210210</v>
      </c>
      <c r="G2981" t="s">
        <v>2246</v>
      </c>
      <c r="H2981" s="191"/>
      <c r="J2981">
        <v>-6659467.6299999999</v>
      </c>
      <c r="K2981"/>
      <c r="M2981" s="191">
        <f t="shared" si="132"/>
        <v>-0.665946763</v>
      </c>
      <c r="N2981" t="str">
        <f t="shared" si="133"/>
        <v>0</v>
      </c>
    </row>
    <row r="2982" spans="1:14">
      <c r="A2982" s="55" t="str">
        <f t="shared" si="134"/>
        <v>Y0BN0</v>
      </c>
      <c r="B2982" s="55">
        <v>0</v>
      </c>
      <c r="C2982" t="s">
        <v>2901</v>
      </c>
      <c r="D2982" t="s">
        <v>2901</v>
      </c>
      <c r="E2982" s="42">
        <v>44834</v>
      </c>
      <c r="F2982">
        <v>210315</v>
      </c>
      <c r="G2982" t="s">
        <v>2247</v>
      </c>
      <c r="H2982" s="191"/>
      <c r="J2982">
        <v>-46120533.280000001</v>
      </c>
      <c r="K2982"/>
      <c r="M2982" s="191">
        <f t="shared" si="132"/>
        <v>-4.612053328</v>
      </c>
      <c r="N2982" t="str">
        <f t="shared" si="133"/>
        <v>0</v>
      </c>
    </row>
    <row r="2983" spans="1:14">
      <c r="A2983" s="55" t="str">
        <f t="shared" si="134"/>
        <v>Y0BN0</v>
      </c>
      <c r="B2983" s="55">
        <v>0</v>
      </c>
      <c r="C2983" t="s">
        <v>2901</v>
      </c>
      <c r="D2983" t="s">
        <v>2901</v>
      </c>
      <c r="E2983" s="42">
        <v>44834</v>
      </c>
      <c r="F2983">
        <v>210419</v>
      </c>
      <c r="G2983" t="s">
        <v>2652</v>
      </c>
      <c r="H2983" s="191"/>
      <c r="J2983">
        <v>-6519.5</v>
      </c>
      <c r="K2983"/>
      <c r="M2983" s="191">
        <f t="shared" si="132"/>
        <v>-6.5194999999999999E-4</v>
      </c>
      <c r="N2983" t="str">
        <f t="shared" si="133"/>
        <v>0</v>
      </c>
    </row>
    <row r="2984" spans="1:14">
      <c r="A2984" s="55" t="str">
        <f t="shared" si="134"/>
        <v>Y0BN0</v>
      </c>
      <c r="B2984" s="55">
        <v>0</v>
      </c>
      <c r="C2984" t="s">
        <v>2901</v>
      </c>
      <c r="D2984" t="s">
        <v>2901</v>
      </c>
      <c r="E2984" s="42">
        <v>44834</v>
      </c>
      <c r="F2984">
        <v>210667</v>
      </c>
      <c r="G2984" t="s">
        <v>2862</v>
      </c>
      <c r="H2984" s="191"/>
      <c r="J2984">
        <v>-56434.53</v>
      </c>
      <c r="K2984"/>
      <c r="M2984" s="191">
        <f t="shared" si="132"/>
        <v>-5.6434529999999997E-3</v>
      </c>
      <c r="N2984" t="str">
        <f t="shared" si="133"/>
        <v>0</v>
      </c>
    </row>
    <row r="2985" spans="1:14">
      <c r="A2985" s="55" t="str">
        <f t="shared" si="134"/>
        <v>Y0BN0</v>
      </c>
      <c r="B2985" s="55">
        <v>0</v>
      </c>
      <c r="C2985" t="s">
        <v>2901</v>
      </c>
      <c r="D2985" t="s">
        <v>2901</v>
      </c>
      <c r="E2985" s="42">
        <v>44834</v>
      </c>
      <c r="F2985">
        <v>210766</v>
      </c>
      <c r="G2985" t="s">
        <v>2748</v>
      </c>
      <c r="H2985" s="191"/>
      <c r="J2985">
        <v>-5822.47</v>
      </c>
      <c r="K2985"/>
      <c r="M2985" s="191">
        <f t="shared" si="132"/>
        <v>-5.8224700000000004E-4</v>
      </c>
      <c r="N2985" t="str">
        <f t="shared" si="133"/>
        <v>0</v>
      </c>
    </row>
    <row r="2986" spans="1:14">
      <c r="A2986" s="55" t="str">
        <f t="shared" si="134"/>
        <v>Y0BN0</v>
      </c>
      <c r="B2986" s="55">
        <v>0</v>
      </c>
      <c r="C2986" t="s">
        <v>2901</v>
      </c>
      <c r="D2986" t="s">
        <v>2901</v>
      </c>
      <c r="E2986" s="42">
        <v>44834</v>
      </c>
      <c r="F2986">
        <v>211103</v>
      </c>
      <c r="G2986" t="s">
        <v>2249</v>
      </c>
      <c r="H2986" s="191"/>
      <c r="J2986">
        <v>-25944.560000000001</v>
      </c>
      <c r="K2986"/>
      <c r="M2986" s="191">
        <f t="shared" si="132"/>
        <v>-2.5944560000000002E-3</v>
      </c>
      <c r="N2986" t="str">
        <f t="shared" si="133"/>
        <v>0</v>
      </c>
    </row>
    <row r="2987" spans="1:14">
      <c r="A2987" s="55" t="str">
        <f t="shared" si="134"/>
        <v>Y0BN0</v>
      </c>
      <c r="B2987" s="55">
        <v>0</v>
      </c>
      <c r="C2987" t="s">
        <v>2901</v>
      </c>
      <c r="D2987" t="s">
        <v>2901</v>
      </c>
      <c r="E2987" s="42">
        <v>44834</v>
      </c>
      <c r="F2987">
        <v>211106</v>
      </c>
      <c r="G2987" t="s">
        <v>2250</v>
      </c>
      <c r="H2987" s="191"/>
      <c r="J2987">
        <v>-517283.55</v>
      </c>
      <c r="K2987"/>
      <c r="M2987" s="191">
        <f t="shared" si="132"/>
        <v>-5.1728354999999997E-2</v>
      </c>
      <c r="N2987" t="str">
        <f t="shared" si="133"/>
        <v>0</v>
      </c>
    </row>
    <row r="2988" spans="1:14">
      <c r="A2988" s="55" t="str">
        <f t="shared" si="134"/>
        <v>Y0BN0</v>
      </c>
      <c r="B2988" s="55">
        <v>0</v>
      </c>
      <c r="C2988" t="s">
        <v>2901</v>
      </c>
      <c r="D2988" t="s">
        <v>2901</v>
      </c>
      <c r="E2988" s="42">
        <v>44834</v>
      </c>
      <c r="F2988">
        <v>211121</v>
      </c>
      <c r="G2988" t="s">
        <v>2252</v>
      </c>
      <c r="H2988" s="191"/>
      <c r="J2988">
        <v>-108302.64</v>
      </c>
      <c r="K2988"/>
      <c r="M2988" s="191">
        <f t="shared" si="132"/>
        <v>-1.0830263999999999E-2</v>
      </c>
      <c r="N2988" t="str">
        <f t="shared" si="133"/>
        <v>0</v>
      </c>
    </row>
    <row r="2989" spans="1:14">
      <c r="A2989" s="55" t="str">
        <f t="shared" si="134"/>
        <v>Y0BN0</v>
      </c>
      <c r="B2989" s="55">
        <v>0</v>
      </c>
      <c r="C2989" t="s">
        <v>2901</v>
      </c>
      <c r="D2989" t="s">
        <v>2901</v>
      </c>
      <c r="E2989" s="42">
        <v>44834</v>
      </c>
      <c r="F2989">
        <v>211146</v>
      </c>
      <c r="G2989" t="s">
        <v>2749</v>
      </c>
      <c r="H2989" s="191"/>
      <c r="J2989">
        <v>-235136</v>
      </c>
      <c r="K2989"/>
      <c r="M2989" s="191">
        <f t="shared" ref="M2989:M3052" si="135">J2989/10000000</f>
        <v>-2.3513599999999999E-2</v>
      </c>
      <c r="N2989" t="str">
        <f t="shared" si="133"/>
        <v>0</v>
      </c>
    </row>
    <row r="2990" spans="1:14">
      <c r="A2990" s="55" t="str">
        <f t="shared" si="134"/>
        <v>Y0BN0</v>
      </c>
      <c r="B2990" s="55">
        <v>0</v>
      </c>
      <c r="C2990" t="s">
        <v>2901</v>
      </c>
      <c r="D2990" t="s">
        <v>2901</v>
      </c>
      <c r="E2990" s="42">
        <v>44834</v>
      </c>
      <c r="F2990">
        <v>211172</v>
      </c>
      <c r="G2990" t="s">
        <v>2262</v>
      </c>
      <c r="H2990" s="191"/>
      <c r="J2990">
        <v>60798601.030000001</v>
      </c>
      <c r="K2990"/>
      <c r="M2990" s="191">
        <f t="shared" si="135"/>
        <v>6.0798601029999997</v>
      </c>
      <c r="N2990" t="str">
        <f t="shared" ref="N2990:N3053" si="136">LEFT(B2990,1)</f>
        <v>0</v>
      </c>
    </row>
    <row r="2991" spans="1:14">
      <c r="A2991" s="55" t="str">
        <f t="shared" si="134"/>
        <v>Y0BN0</v>
      </c>
      <c r="B2991" s="55">
        <v>0</v>
      </c>
      <c r="C2991" t="s">
        <v>2901</v>
      </c>
      <c r="D2991" t="s">
        <v>2901</v>
      </c>
      <c r="E2991" s="42">
        <v>44834</v>
      </c>
      <c r="F2991">
        <v>211176</v>
      </c>
      <c r="G2991" t="s">
        <v>2266</v>
      </c>
      <c r="H2991" s="191"/>
      <c r="J2991">
        <v>-8574.86</v>
      </c>
      <c r="K2991"/>
      <c r="M2991" s="191">
        <f t="shared" si="135"/>
        <v>-8.5748600000000008E-4</v>
      </c>
      <c r="N2991" t="str">
        <f t="shared" si="136"/>
        <v>0</v>
      </c>
    </row>
    <row r="2992" spans="1:14">
      <c r="A2992" s="55" t="str">
        <f t="shared" si="134"/>
        <v>Y0BN0</v>
      </c>
      <c r="B2992" s="55">
        <v>0</v>
      </c>
      <c r="C2992" t="s">
        <v>2901</v>
      </c>
      <c r="D2992" t="s">
        <v>2901</v>
      </c>
      <c r="E2992" s="42">
        <v>44834</v>
      </c>
      <c r="F2992">
        <v>211177</v>
      </c>
      <c r="G2992" t="s">
        <v>2267</v>
      </c>
      <c r="H2992" s="191"/>
      <c r="J2992">
        <v>-574.82000000000005</v>
      </c>
      <c r="K2992"/>
      <c r="M2992" s="191">
        <f t="shared" si="135"/>
        <v>-5.7482000000000003E-5</v>
      </c>
      <c r="N2992" t="str">
        <f t="shared" si="136"/>
        <v>0</v>
      </c>
    </row>
    <row r="2993" spans="1:14">
      <c r="A2993" s="55" t="str">
        <f t="shared" si="134"/>
        <v>Y0BN0</v>
      </c>
      <c r="B2993" s="55">
        <v>0</v>
      </c>
      <c r="C2993" t="s">
        <v>2901</v>
      </c>
      <c r="D2993" t="s">
        <v>2901</v>
      </c>
      <c r="E2993" s="42">
        <v>44834</v>
      </c>
      <c r="F2993">
        <v>211632</v>
      </c>
      <c r="G2993" t="s">
        <v>2543</v>
      </c>
      <c r="H2993" s="191"/>
      <c r="J2993">
        <v>14752.52</v>
      </c>
      <c r="K2993"/>
      <c r="M2993" s="191">
        <f t="shared" si="135"/>
        <v>1.475252E-3</v>
      </c>
      <c r="N2993" t="str">
        <f t="shared" si="136"/>
        <v>0</v>
      </c>
    </row>
    <row r="2994" spans="1:14">
      <c r="A2994" s="55" t="str">
        <f t="shared" si="134"/>
        <v>Y0BN0</v>
      </c>
      <c r="B2994" s="55">
        <v>0</v>
      </c>
      <c r="C2994" t="s">
        <v>2901</v>
      </c>
      <c r="D2994" t="s">
        <v>2901</v>
      </c>
      <c r="E2994" s="42">
        <v>44834</v>
      </c>
      <c r="F2994">
        <v>260118</v>
      </c>
      <c r="G2994" t="s">
        <v>2275</v>
      </c>
      <c r="H2994" s="191"/>
      <c r="J2994">
        <v>0</v>
      </c>
      <c r="K2994"/>
      <c r="M2994" s="191">
        <f t="shared" si="135"/>
        <v>0</v>
      </c>
      <c r="N2994" t="str">
        <f t="shared" si="136"/>
        <v>0</v>
      </c>
    </row>
    <row r="2995" spans="1:14">
      <c r="A2995" s="55" t="str">
        <f t="shared" si="134"/>
        <v>Y0BN0</v>
      </c>
      <c r="B2995" s="55">
        <v>0</v>
      </c>
      <c r="C2995" t="s">
        <v>2901</v>
      </c>
      <c r="D2995" t="s">
        <v>2901</v>
      </c>
      <c r="E2995" s="42">
        <v>44834</v>
      </c>
      <c r="F2995">
        <v>260202</v>
      </c>
      <c r="G2995" t="s">
        <v>2281</v>
      </c>
      <c r="H2995" s="191"/>
      <c r="J2995">
        <v>0</v>
      </c>
      <c r="K2995"/>
      <c r="M2995" s="191">
        <f t="shared" si="135"/>
        <v>0</v>
      </c>
      <c r="N2995" t="str">
        <f t="shared" si="136"/>
        <v>0</v>
      </c>
    </row>
    <row r="2996" spans="1:14">
      <c r="A2996" s="55" t="str">
        <f t="shared" si="134"/>
        <v>Y0BN0</v>
      </c>
      <c r="B2996" s="55">
        <v>0</v>
      </c>
      <c r="C2996" t="s">
        <v>2901</v>
      </c>
      <c r="D2996" t="s">
        <v>2901</v>
      </c>
      <c r="E2996" s="42">
        <v>44834</v>
      </c>
      <c r="F2996">
        <v>260221</v>
      </c>
      <c r="G2996" t="s">
        <v>2282</v>
      </c>
      <c r="H2996" s="191"/>
      <c r="J2996">
        <v>-18169.240000000002</v>
      </c>
      <c r="K2996"/>
      <c r="M2996" s="191">
        <f t="shared" si="135"/>
        <v>-1.8169240000000001E-3</v>
      </c>
      <c r="N2996" t="str">
        <f t="shared" si="136"/>
        <v>0</v>
      </c>
    </row>
    <row r="2997" spans="1:14">
      <c r="A2997" s="55" t="str">
        <f t="shared" si="134"/>
        <v>Y0BN0</v>
      </c>
      <c r="B2997" s="55">
        <v>0</v>
      </c>
      <c r="C2997" t="s">
        <v>2901</v>
      </c>
      <c r="D2997" t="s">
        <v>2901</v>
      </c>
      <c r="E2997" s="42">
        <v>44834</v>
      </c>
      <c r="F2997">
        <v>260222</v>
      </c>
      <c r="G2997" t="s">
        <v>2283</v>
      </c>
      <c r="H2997" s="191"/>
      <c r="J2997">
        <v>0.31</v>
      </c>
      <c r="K2997"/>
      <c r="M2997" s="191">
        <f t="shared" si="135"/>
        <v>3.1E-8</v>
      </c>
      <c r="N2997" t="str">
        <f t="shared" si="136"/>
        <v>0</v>
      </c>
    </row>
    <row r="2998" spans="1:14">
      <c r="A2998" s="55" t="str">
        <f t="shared" si="134"/>
        <v>Y0BN0</v>
      </c>
      <c r="B2998" s="55">
        <v>0</v>
      </c>
      <c r="C2998" t="s">
        <v>2901</v>
      </c>
      <c r="D2998" t="s">
        <v>2901</v>
      </c>
      <c r="E2998" s="42">
        <v>44834</v>
      </c>
      <c r="F2998">
        <v>260802</v>
      </c>
      <c r="G2998" t="s">
        <v>2284</v>
      </c>
      <c r="H2998" s="191"/>
      <c r="J2998">
        <v>-13.16</v>
      </c>
      <c r="K2998"/>
      <c r="M2998" s="191">
        <f t="shared" si="135"/>
        <v>-1.316E-6</v>
      </c>
      <c r="N2998" t="str">
        <f t="shared" si="136"/>
        <v>0</v>
      </c>
    </row>
    <row r="2999" spans="1:14">
      <c r="A2999" s="55" t="str">
        <f t="shared" si="134"/>
        <v>Y0BN0</v>
      </c>
      <c r="B2999" s="55">
        <v>0</v>
      </c>
      <c r="C2999" t="s">
        <v>2901</v>
      </c>
      <c r="D2999" t="s">
        <v>2901</v>
      </c>
      <c r="E2999" s="42">
        <v>44834</v>
      </c>
      <c r="F2999">
        <v>260815</v>
      </c>
      <c r="G2999" t="s">
        <v>2286</v>
      </c>
      <c r="H2999" s="191"/>
      <c r="J2999">
        <v>-66423.81</v>
      </c>
      <c r="K2999"/>
      <c r="M2999" s="191">
        <f t="shared" si="135"/>
        <v>-6.6423810000000002E-3</v>
      </c>
      <c r="N2999" t="str">
        <f t="shared" si="136"/>
        <v>0</v>
      </c>
    </row>
    <row r="3000" spans="1:14">
      <c r="A3000" s="55" t="str">
        <f t="shared" si="134"/>
        <v>Y0BN0</v>
      </c>
      <c r="B3000" s="55">
        <v>0</v>
      </c>
      <c r="C3000" t="s">
        <v>2901</v>
      </c>
      <c r="D3000" t="s">
        <v>2901</v>
      </c>
      <c r="E3000" s="42">
        <v>44834</v>
      </c>
      <c r="F3000">
        <v>260836</v>
      </c>
      <c r="G3000" t="s">
        <v>2705</v>
      </c>
      <c r="H3000" s="191"/>
      <c r="J3000">
        <v>-154239.67999999999</v>
      </c>
      <c r="K3000"/>
      <c r="M3000" s="191">
        <f t="shared" si="135"/>
        <v>-1.5423968E-2</v>
      </c>
      <c r="N3000" t="str">
        <f t="shared" si="136"/>
        <v>0</v>
      </c>
    </row>
    <row r="3001" spans="1:14">
      <c r="A3001" s="55" t="str">
        <f t="shared" si="134"/>
        <v>Y0BN0</v>
      </c>
      <c r="B3001" s="55">
        <v>0</v>
      </c>
      <c r="C3001" t="s">
        <v>2901</v>
      </c>
      <c r="D3001" t="s">
        <v>2901</v>
      </c>
      <c r="E3001" s="42">
        <v>44834</v>
      </c>
      <c r="F3001">
        <v>260837</v>
      </c>
      <c r="G3001" t="s">
        <v>2706</v>
      </c>
      <c r="H3001" s="191"/>
      <c r="J3001">
        <v>-154239.67999999999</v>
      </c>
      <c r="K3001"/>
      <c r="M3001" s="191">
        <f t="shared" si="135"/>
        <v>-1.5423968E-2</v>
      </c>
      <c r="N3001" t="str">
        <f t="shared" si="136"/>
        <v>0</v>
      </c>
    </row>
    <row r="3002" spans="1:14">
      <c r="A3002" s="55" t="str">
        <f t="shared" si="134"/>
        <v>Y0BN0</v>
      </c>
      <c r="B3002" s="55">
        <v>0</v>
      </c>
      <c r="C3002" t="s">
        <v>2901</v>
      </c>
      <c r="D3002" t="s">
        <v>2901</v>
      </c>
      <c r="E3002" s="42">
        <v>44834</v>
      </c>
      <c r="F3002">
        <v>260902</v>
      </c>
      <c r="G3002" t="s">
        <v>2287</v>
      </c>
      <c r="H3002" s="191"/>
      <c r="J3002">
        <v>0.14000000000000001</v>
      </c>
      <c r="K3002"/>
      <c r="M3002" s="191">
        <f t="shared" si="135"/>
        <v>1.4000000000000001E-8</v>
      </c>
      <c r="N3002" t="str">
        <f t="shared" si="136"/>
        <v>0</v>
      </c>
    </row>
    <row r="3003" spans="1:14">
      <c r="A3003" s="55" t="str">
        <f t="shared" si="134"/>
        <v>Y0BN0</v>
      </c>
      <c r="B3003" s="55">
        <v>0</v>
      </c>
      <c r="C3003" t="s">
        <v>2901</v>
      </c>
      <c r="D3003" t="s">
        <v>2901</v>
      </c>
      <c r="E3003" s="42">
        <v>44834</v>
      </c>
      <c r="F3003">
        <v>260905</v>
      </c>
      <c r="G3003" t="s">
        <v>2288</v>
      </c>
      <c r="H3003" s="191"/>
      <c r="J3003">
        <v>-893.96</v>
      </c>
      <c r="K3003"/>
      <c r="M3003" s="191">
        <f t="shared" si="135"/>
        <v>-8.9396000000000009E-5</v>
      </c>
      <c r="N3003" t="str">
        <f t="shared" si="136"/>
        <v>0</v>
      </c>
    </row>
    <row r="3004" spans="1:14">
      <c r="A3004" s="55" t="str">
        <f t="shared" si="134"/>
        <v>Y0BN0</v>
      </c>
      <c r="B3004" s="55">
        <v>0</v>
      </c>
      <c r="C3004" t="s">
        <v>2901</v>
      </c>
      <c r="D3004" t="s">
        <v>2901</v>
      </c>
      <c r="E3004" s="42">
        <v>44834</v>
      </c>
      <c r="F3004">
        <v>260930</v>
      </c>
      <c r="G3004" t="s">
        <v>2291</v>
      </c>
      <c r="H3004" s="191"/>
      <c r="J3004">
        <v>0</v>
      </c>
      <c r="K3004"/>
      <c r="M3004" s="191">
        <f t="shared" si="135"/>
        <v>0</v>
      </c>
      <c r="N3004" t="str">
        <f t="shared" si="136"/>
        <v>0</v>
      </c>
    </row>
    <row r="3005" spans="1:14">
      <c r="A3005" s="55" t="str">
        <f t="shared" si="134"/>
        <v>Y0BN0</v>
      </c>
      <c r="B3005" s="55">
        <v>0</v>
      </c>
      <c r="C3005" t="s">
        <v>2901</v>
      </c>
      <c r="D3005" t="s">
        <v>2901</v>
      </c>
      <c r="E3005" s="42">
        <v>44834</v>
      </c>
      <c r="F3005">
        <v>260942</v>
      </c>
      <c r="G3005" t="s">
        <v>2292</v>
      </c>
      <c r="H3005" s="191"/>
      <c r="J3005">
        <v>-301.41000000000003</v>
      </c>
      <c r="K3005"/>
      <c r="M3005" s="191">
        <f t="shared" si="135"/>
        <v>-3.0141000000000002E-5</v>
      </c>
      <c r="N3005" t="str">
        <f t="shared" si="136"/>
        <v>0</v>
      </c>
    </row>
    <row r="3006" spans="1:14">
      <c r="A3006" s="55" t="str">
        <f t="shared" si="134"/>
        <v>Y0BN0</v>
      </c>
      <c r="B3006" s="55">
        <v>0</v>
      </c>
      <c r="C3006" t="s">
        <v>2901</v>
      </c>
      <c r="D3006" t="s">
        <v>2901</v>
      </c>
      <c r="E3006" s="42">
        <v>44834</v>
      </c>
      <c r="F3006">
        <v>261027</v>
      </c>
      <c r="G3006" t="s">
        <v>2855</v>
      </c>
      <c r="H3006" s="191"/>
      <c r="J3006">
        <v>244251.5</v>
      </c>
      <c r="K3006"/>
      <c r="M3006" s="191">
        <f t="shared" si="135"/>
        <v>2.442515E-2</v>
      </c>
      <c r="N3006" t="str">
        <f t="shared" si="136"/>
        <v>0</v>
      </c>
    </row>
    <row r="3007" spans="1:14">
      <c r="A3007" s="55" t="str">
        <f t="shared" si="134"/>
        <v>Y0BN0</v>
      </c>
      <c r="B3007" s="55">
        <v>0</v>
      </c>
      <c r="C3007" t="s">
        <v>2901</v>
      </c>
      <c r="D3007" t="s">
        <v>2901</v>
      </c>
      <c r="E3007" s="42">
        <v>44834</v>
      </c>
      <c r="F3007">
        <v>261259</v>
      </c>
      <c r="G3007" t="s">
        <v>2707</v>
      </c>
      <c r="H3007" s="191"/>
      <c r="J3007">
        <v>-0.24</v>
      </c>
      <c r="K3007"/>
      <c r="M3007" s="191">
        <f t="shared" si="135"/>
        <v>-2.4E-8</v>
      </c>
      <c r="N3007" t="str">
        <f t="shared" si="136"/>
        <v>0</v>
      </c>
    </row>
    <row r="3008" spans="1:14">
      <c r="A3008" s="55" t="str">
        <f t="shared" si="134"/>
        <v>Y0BN0</v>
      </c>
      <c r="B3008" s="55">
        <v>0</v>
      </c>
      <c r="C3008" t="s">
        <v>2901</v>
      </c>
      <c r="D3008" t="s">
        <v>2901</v>
      </c>
      <c r="E3008" s="42">
        <v>44834</v>
      </c>
      <c r="F3008">
        <v>261260</v>
      </c>
      <c r="G3008" t="s">
        <v>2708</v>
      </c>
      <c r="H3008" s="191"/>
      <c r="J3008">
        <v>-0.24</v>
      </c>
      <c r="K3008"/>
      <c r="M3008" s="191">
        <f t="shared" si="135"/>
        <v>-2.4E-8</v>
      </c>
      <c r="N3008" t="str">
        <f t="shared" si="136"/>
        <v>0</v>
      </c>
    </row>
    <row r="3009" spans="1:14">
      <c r="A3009" s="55" t="str">
        <f t="shared" ref="A3009:A3072" si="137">C3009&amp;B3009</f>
        <v>Y0BN0</v>
      </c>
      <c r="B3009" s="55">
        <v>0</v>
      </c>
      <c r="C3009" t="s">
        <v>2901</v>
      </c>
      <c r="D3009" t="s">
        <v>2901</v>
      </c>
      <c r="E3009" s="42">
        <v>44834</v>
      </c>
      <c r="F3009">
        <v>261262</v>
      </c>
      <c r="G3009" t="s">
        <v>2709</v>
      </c>
      <c r="H3009" s="191"/>
      <c r="J3009">
        <v>462.21</v>
      </c>
      <c r="K3009"/>
      <c r="M3009" s="191">
        <f t="shared" si="135"/>
        <v>4.6220999999999997E-5</v>
      </c>
      <c r="N3009" t="str">
        <f t="shared" si="136"/>
        <v>0</v>
      </c>
    </row>
    <row r="3010" spans="1:14">
      <c r="A3010" s="55" t="str">
        <f t="shared" si="137"/>
        <v>Y0BN0</v>
      </c>
      <c r="B3010" s="55">
        <v>0</v>
      </c>
      <c r="C3010" t="s">
        <v>2901</v>
      </c>
      <c r="D3010" t="s">
        <v>2901</v>
      </c>
      <c r="E3010" s="42">
        <v>44834</v>
      </c>
      <c r="F3010">
        <v>281101</v>
      </c>
      <c r="G3010" t="s">
        <v>2296</v>
      </c>
      <c r="H3010" s="191"/>
      <c r="J3010">
        <v>-17722291577.439999</v>
      </c>
      <c r="K3010"/>
      <c r="M3010" s="191">
        <f t="shared" si="135"/>
        <v>-1772.2291577439998</v>
      </c>
      <c r="N3010" t="str">
        <f t="shared" si="136"/>
        <v>0</v>
      </c>
    </row>
    <row r="3011" spans="1:14">
      <c r="A3011" s="55" t="str">
        <f t="shared" si="137"/>
        <v>Y0BN0</v>
      </c>
      <c r="B3011" s="55">
        <v>0</v>
      </c>
      <c r="C3011" t="s">
        <v>2901</v>
      </c>
      <c r="D3011" t="s">
        <v>2901</v>
      </c>
      <c r="E3011" s="42">
        <v>44834</v>
      </c>
      <c r="F3011">
        <v>281102</v>
      </c>
      <c r="G3011" t="s">
        <v>2544</v>
      </c>
      <c r="H3011" s="191"/>
      <c r="J3011">
        <v>262757363.61000001</v>
      </c>
      <c r="K3011"/>
      <c r="M3011" s="191">
        <f t="shared" si="135"/>
        <v>26.275736361</v>
      </c>
      <c r="N3011" t="str">
        <f t="shared" si="136"/>
        <v>0</v>
      </c>
    </row>
    <row r="3012" spans="1:14">
      <c r="A3012" s="55" t="str">
        <f t="shared" si="137"/>
        <v>Y0BN0</v>
      </c>
      <c r="B3012" s="55">
        <v>0</v>
      </c>
      <c r="C3012" t="s">
        <v>2901</v>
      </c>
      <c r="D3012" t="s">
        <v>2901</v>
      </c>
      <c r="E3012" s="42">
        <v>44834</v>
      </c>
      <c r="F3012">
        <v>281136</v>
      </c>
      <c r="G3012" t="s">
        <v>2565</v>
      </c>
      <c r="H3012" s="191"/>
      <c r="J3012">
        <v>91416.56</v>
      </c>
      <c r="K3012"/>
      <c r="M3012" s="191">
        <f t="shared" si="135"/>
        <v>9.1416559999999997E-3</v>
      </c>
      <c r="N3012" t="str">
        <f t="shared" si="136"/>
        <v>0</v>
      </c>
    </row>
    <row r="3013" spans="1:14">
      <c r="A3013" s="55" t="str">
        <f t="shared" si="137"/>
        <v>Y0BN0</v>
      </c>
      <c r="B3013" s="55">
        <v>0</v>
      </c>
      <c r="C3013" t="s">
        <v>2901</v>
      </c>
      <c r="D3013" t="s">
        <v>2901</v>
      </c>
      <c r="E3013" s="42">
        <v>44834</v>
      </c>
      <c r="F3013">
        <v>281138</v>
      </c>
      <c r="G3013" t="s">
        <v>2303</v>
      </c>
      <c r="H3013" s="191"/>
      <c r="J3013">
        <v>-277567206.25999999</v>
      </c>
      <c r="K3013"/>
      <c r="M3013" s="191">
        <f t="shared" si="135"/>
        <v>-27.756720626</v>
      </c>
      <c r="N3013" t="str">
        <f t="shared" si="136"/>
        <v>0</v>
      </c>
    </row>
    <row r="3014" spans="1:14">
      <c r="A3014" s="55" t="str">
        <f t="shared" si="137"/>
        <v>Y0BN0</v>
      </c>
      <c r="B3014" s="55">
        <v>0</v>
      </c>
      <c r="C3014" t="s">
        <v>2901</v>
      </c>
      <c r="D3014" t="s">
        <v>2901</v>
      </c>
      <c r="E3014" s="42">
        <v>44834</v>
      </c>
      <c r="F3014">
        <v>281139</v>
      </c>
      <c r="G3014" t="s">
        <v>2304</v>
      </c>
      <c r="H3014" s="191"/>
      <c r="J3014">
        <v>4383140.16</v>
      </c>
      <c r="K3014"/>
      <c r="M3014" s="191">
        <f t="shared" si="135"/>
        <v>0.43831401600000003</v>
      </c>
      <c r="N3014" t="str">
        <f t="shared" si="136"/>
        <v>0</v>
      </c>
    </row>
    <row r="3015" spans="1:14">
      <c r="A3015" s="55" t="str">
        <f t="shared" si="137"/>
        <v>Y0BN0</v>
      </c>
      <c r="B3015" s="55">
        <v>0</v>
      </c>
      <c r="C3015" t="s">
        <v>2901</v>
      </c>
      <c r="D3015" t="s">
        <v>2901</v>
      </c>
      <c r="E3015" s="42">
        <v>44834</v>
      </c>
      <c r="F3015">
        <v>281140</v>
      </c>
      <c r="G3015" t="s">
        <v>2566</v>
      </c>
      <c r="H3015" s="191"/>
      <c r="J3015">
        <v>-11459604.630000001</v>
      </c>
      <c r="K3015"/>
      <c r="M3015" s="191">
        <f t="shared" si="135"/>
        <v>-1.145960463</v>
      </c>
      <c r="N3015" t="str">
        <f t="shared" si="136"/>
        <v>0</v>
      </c>
    </row>
    <row r="3016" spans="1:14">
      <c r="A3016" s="55" t="str">
        <f t="shared" si="137"/>
        <v>Y0BN0</v>
      </c>
      <c r="B3016" s="55">
        <v>0</v>
      </c>
      <c r="C3016" t="s">
        <v>2901</v>
      </c>
      <c r="D3016" t="s">
        <v>2901</v>
      </c>
      <c r="E3016" s="42">
        <v>44834</v>
      </c>
      <c r="F3016">
        <v>281212</v>
      </c>
      <c r="G3016" t="s">
        <v>2314</v>
      </c>
      <c r="H3016" s="191"/>
      <c r="J3016">
        <v>-579941.19999999995</v>
      </c>
      <c r="K3016"/>
      <c r="M3016" s="191">
        <f t="shared" si="135"/>
        <v>-5.7994119999999996E-2</v>
      </c>
      <c r="N3016" t="str">
        <f t="shared" si="136"/>
        <v>0</v>
      </c>
    </row>
    <row r="3017" spans="1:14">
      <c r="A3017" s="55" t="str">
        <f t="shared" si="137"/>
        <v>Y0BN0</v>
      </c>
      <c r="B3017" s="55">
        <v>0</v>
      </c>
      <c r="C3017" t="s">
        <v>2901</v>
      </c>
      <c r="D3017" t="s">
        <v>2901</v>
      </c>
      <c r="E3017" s="42">
        <v>44834</v>
      </c>
      <c r="F3017">
        <v>281228</v>
      </c>
      <c r="G3017" t="s">
        <v>2858</v>
      </c>
      <c r="H3017" s="191"/>
      <c r="J3017">
        <v>87057284.549999997</v>
      </c>
      <c r="K3017"/>
      <c r="M3017" s="191">
        <f t="shared" si="135"/>
        <v>8.7057284549999991</v>
      </c>
      <c r="N3017" t="str">
        <f t="shared" si="136"/>
        <v>0</v>
      </c>
    </row>
    <row r="3018" spans="1:14">
      <c r="A3018" s="55" t="str">
        <f t="shared" si="137"/>
        <v>Y0BN0</v>
      </c>
      <c r="B3018" s="55">
        <v>0</v>
      </c>
      <c r="C3018" t="s">
        <v>2901</v>
      </c>
      <c r="D3018" t="s">
        <v>2901</v>
      </c>
      <c r="E3018" s="42">
        <v>44834</v>
      </c>
      <c r="F3018">
        <v>281283</v>
      </c>
      <c r="G3018" t="s">
        <v>2662</v>
      </c>
      <c r="H3018" s="191"/>
      <c r="J3018">
        <v>438211960.01999998</v>
      </c>
      <c r="K3018"/>
      <c r="M3018" s="191">
        <f t="shared" si="135"/>
        <v>43.821196002000001</v>
      </c>
      <c r="N3018" t="str">
        <f t="shared" si="136"/>
        <v>0</v>
      </c>
    </row>
    <row r="3019" spans="1:14">
      <c r="A3019" s="55" t="str">
        <f t="shared" si="137"/>
        <v>Y0BN0</v>
      </c>
      <c r="B3019" s="55">
        <v>0</v>
      </c>
      <c r="C3019" t="s">
        <v>2901</v>
      </c>
      <c r="D3019" t="s">
        <v>2901</v>
      </c>
      <c r="E3019" s="42">
        <v>44834</v>
      </c>
      <c r="F3019">
        <v>281292</v>
      </c>
      <c r="G3019" t="s">
        <v>2551</v>
      </c>
      <c r="H3019" s="191"/>
      <c r="J3019">
        <v>-1508179986.6600001</v>
      </c>
      <c r="K3019"/>
      <c r="M3019" s="191">
        <f t="shared" si="135"/>
        <v>-150.81799866600002</v>
      </c>
      <c r="N3019" t="str">
        <f t="shared" si="136"/>
        <v>0</v>
      </c>
    </row>
    <row r="3020" spans="1:14">
      <c r="A3020" s="55" t="str">
        <f t="shared" si="137"/>
        <v>Y0BN0</v>
      </c>
      <c r="B3020" s="55">
        <v>0</v>
      </c>
      <c r="C3020" t="s">
        <v>2901</v>
      </c>
      <c r="D3020" t="s">
        <v>2901</v>
      </c>
      <c r="E3020" s="42">
        <v>44834</v>
      </c>
      <c r="F3020">
        <v>281293</v>
      </c>
      <c r="G3020" t="s">
        <v>2561</v>
      </c>
      <c r="H3020" s="191"/>
      <c r="J3020">
        <v>16754096.890000001</v>
      </c>
      <c r="K3020"/>
      <c r="M3020" s="191">
        <f t="shared" si="135"/>
        <v>1.6754096890000001</v>
      </c>
      <c r="N3020" t="str">
        <f t="shared" si="136"/>
        <v>0</v>
      </c>
    </row>
    <row r="3021" spans="1:14">
      <c r="A3021" s="55" t="str">
        <f t="shared" si="137"/>
        <v>Y0BN0</v>
      </c>
      <c r="B3021" s="55">
        <v>0</v>
      </c>
      <c r="C3021" t="s">
        <v>2901</v>
      </c>
      <c r="D3021" t="s">
        <v>2901</v>
      </c>
      <c r="E3021" s="42">
        <v>44834</v>
      </c>
      <c r="F3021">
        <v>281294</v>
      </c>
      <c r="G3021" t="s">
        <v>2568</v>
      </c>
      <c r="H3021" s="191"/>
      <c r="J3021">
        <v>4999412.41</v>
      </c>
      <c r="K3021"/>
      <c r="M3021" s="191">
        <f t="shared" si="135"/>
        <v>0.49994124100000004</v>
      </c>
      <c r="N3021" t="str">
        <f t="shared" si="136"/>
        <v>0</v>
      </c>
    </row>
    <row r="3022" spans="1:14">
      <c r="A3022" s="55" t="str">
        <f t="shared" si="137"/>
        <v>Y0BN0</v>
      </c>
      <c r="B3022" s="55">
        <v>0</v>
      </c>
      <c r="C3022" t="s">
        <v>2901</v>
      </c>
      <c r="D3022" t="s">
        <v>2901</v>
      </c>
      <c r="E3022" s="42">
        <v>44834</v>
      </c>
      <c r="F3022">
        <v>281296</v>
      </c>
      <c r="G3022" t="s">
        <v>2572</v>
      </c>
      <c r="H3022" s="191"/>
      <c r="J3022">
        <v>362.46</v>
      </c>
      <c r="K3022"/>
      <c r="M3022" s="191">
        <f t="shared" si="135"/>
        <v>3.6245999999999998E-5</v>
      </c>
      <c r="N3022" t="str">
        <f t="shared" si="136"/>
        <v>0</v>
      </c>
    </row>
    <row r="3023" spans="1:14">
      <c r="A3023" s="55" t="str">
        <f t="shared" si="137"/>
        <v>Y0BN5.3</v>
      </c>
      <c r="B3023" s="55">
        <v>5.3</v>
      </c>
      <c r="C3023" t="s">
        <v>2901</v>
      </c>
      <c r="D3023" t="s">
        <v>2901</v>
      </c>
      <c r="E3023" s="42">
        <v>44834</v>
      </c>
      <c r="F3023">
        <v>301232</v>
      </c>
      <c r="G3023" t="s">
        <v>2341</v>
      </c>
      <c r="H3023" s="191"/>
      <c r="J3023">
        <v>-4132300</v>
      </c>
      <c r="K3023"/>
      <c r="M3023" s="191">
        <f t="shared" si="135"/>
        <v>-0.41322999999999999</v>
      </c>
      <c r="N3023" t="str">
        <f t="shared" si="136"/>
        <v>5</v>
      </c>
    </row>
    <row r="3024" spans="1:14">
      <c r="A3024" s="55" t="str">
        <f t="shared" si="137"/>
        <v>Y0BN5.3</v>
      </c>
      <c r="B3024" s="55">
        <v>5.3</v>
      </c>
      <c r="C3024" t="s">
        <v>2901</v>
      </c>
      <c r="D3024" t="s">
        <v>2901</v>
      </c>
      <c r="E3024" s="42">
        <v>44834</v>
      </c>
      <c r="F3024">
        <v>301234</v>
      </c>
      <c r="G3024" t="s">
        <v>2342</v>
      </c>
      <c r="H3024" s="191"/>
      <c r="J3024">
        <v>-7470082</v>
      </c>
      <c r="K3024"/>
      <c r="M3024" s="191">
        <f t="shared" si="135"/>
        <v>-0.74700820000000001</v>
      </c>
      <c r="N3024" t="str">
        <f t="shared" si="136"/>
        <v>5</v>
      </c>
    </row>
    <row r="3025" spans="1:14">
      <c r="A3025" s="55" t="str">
        <f t="shared" si="137"/>
        <v>Y0BN5.3</v>
      </c>
      <c r="B3025" s="55">
        <v>5.3</v>
      </c>
      <c r="C3025" t="s">
        <v>2901</v>
      </c>
      <c r="D3025" t="s">
        <v>2901</v>
      </c>
      <c r="E3025" s="42">
        <v>44834</v>
      </c>
      <c r="F3025">
        <v>301354</v>
      </c>
      <c r="G3025" t="s">
        <v>2744</v>
      </c>
      <c r="H3025" s="191"/>
      <c r="J3025">
        <v>-22428</v>
      </c>
      <c r="K3025"/>
      <c r="M3025" s="191">
        <f t="shared" si="135"/>
        <v>-2.2428000000000001E-3</v>
      </c>
      <c r="N3025" t="str">
        <f t="shared" si="136"/>
        <v>5</v>
      </c>
    </row>
    <row r="3026" spans="1:14">
      <c r="A3026" s="55" t="str">
        <f t="shared" si="137"/>
        <v>Y0BN5.2</v>
      </c>
      <c r="B3026" s="55">
        <v>5.2</v>
      </c>
      <c r="C3026" t="s">
        <v>2901</v>
      </c>
      <c r="D3026" t="s">
        <v>2901</v>
      </c>
      <c r="E3026" s="42">
        <v>44834</v>
      </c>
      <c r="F3026">
        <v>304118</v>
      </c>
      <c r="G3026" t="s">
        <v>2732</v>
      </c>
      <c r="H3026" s="191"/>
      <c r="J3026">
        <v>-29300974.800000001</v>
      </c>
      <c r="K3026"/>
      <c r="M3026" s="191">
        <f t="shared" si="135"/>
        <v>-2.9300974800000001</v>
      </c>
      <c r="N3026" t="str">
        <f t="shared" si="136"/>
        <v>5</v>
      </c>
    </row>
    <row r="3027" spans="1:14">
      <c r="A3027" s="55" t="str">
        <f t="shared" si="137"/>
        <v>Y0BN5.2</v>
      </c>
      <c r="B3027" s="55">
        <v>5.2</v>
      </c>
      <c r="C3027" t="s">
        <v>2901</v>
      </c>
      <c r="D3027" t="s">
        <v>2901</v>
      </c>
      <c r="E3027" s="42">
        <v>44834</v>
      </c>
      <c r="F3027">
        <v>304209</v>
      </c>
      <c r="G3027" t="s">
        <v>2350</v>
      </c>
      <c r="H3027" s="191"/>
      <c r="J3027">
        <v>-570226459.00999999</v>
      </c>
      <c r="K3027"/>
      <c r="M3027" s="191">
        <f t="shared" si="135"/>
        <v>-57.022645900999997</v>
      </c>
      <c r="N3027" t="str">
        <f t="shared" si="136"/>
        <v>5</v>
      </c>
    </row>
    <row r="3028" spans="1:14">
      <c r="A3028" s="55" t="str">
        <f t="shared" si="137"/>
        <v>Y0BN5.2</v>
      </c>
      <c r="B3028" s="55">
        <v>5.2</v>
      </c>
      <c r="C3028" t="s">
        <v>2901</v>
      </c>
      <c r="D3028" t="s">
        <v>2901</v>
      </c>
      <c r="E3028" s="42">
        <v>44834</v>
      </c>
      <c r="F3028">
        <v>304213</v>
      </c>
      <c r="G3028" t="s">
        <v>2351</v>
      </c>
      <c r="H3028" s="191"/>
      <c r="J3028">
        <v>-25697493.41</v>
      </c>
      <c r="K3028"/>
      <c r="M3028" s="191">
        <f t="shared" si="135"/>
        <v>-2.5697493410000001</v>
      </c>
      <c r="N3028" t="str">
        <f t="shared" si="136"/>
        <v>5</v>
      </c>
    </row>
    <row r="3029" spans="1:14">
      <c r="A3029" s="55" t="str">
        <f t="shared" si="137"/>
        <v>Y0BN5.2</v>
      </c>
      <c r="B3029" s="55">
        <v>5.2</v>
      </c>
      <c r="C3029" t="s">
        <v>2901</v>
      </c>
      <c r="D3029" t="s">
        <v>2901</v>
      </c>
      <c r="E3029" s="42">
        <v>44834</v>
      </c>
      <c r="F3029">
        <v>304216</v>
      </c>
      <c r="G3029" t="s">
        <v>2354</v>
      </c>
      <c r="H3029" s="191"/>
      <c r="J3029">
        <v>-63243811.75</v>
      </c>
      <c r="K3029"/>
      <c r="M3029" s="191">
        <f t="shared" si="135"/>
        <v>-6.3243811750000001</v>
      </c>
      <c r="N3029" t="str">
        <f t="shared" si="136"/>
        <v>5</v>
      </c>
    </row>
    <row r="3030" spans="1:14">
      <c r="A3030" s="55" t="str">
        <f t="shared" si="137"/>
        <v>Y0BN5.2</v>
      </c>
      <c r="B3030" s="55">
        <v>5.2</v>
      </c>
      <c r="C3030" t="s">
        <v>2901</v>
      </c>
      <c r="D3030" t="s">
        <v>2901</v>
      </c>
      <c r="E3030" s="42">
        <v>44834</v>
      </c>
      <c r="F3030">
        <v>304217</v>
      </c>
      <c r="G3030" t="s">
        <v>2355</v>
      </c>
      <c r="H3030" s="191"/>
      <c r="J3030">
        <v>-487881301.38999999</v>
      </c>
      <c r="K3030"/>
      <c r="M3030" s="191">
        <f t="shared" si="135"/>
        <v>-48.788130138999996</v>
      </c>
      <c r="N3030" t="str">
        <f t="shared" si="136"/>
        <v>5</v>
      </c>
    </row>
    <row r="3031" spans="1:14">
      <c r="A3031" s="55" t="str">
        <f t="shared" si="137"/>
        <v>Y0BN5.2</v>
      </c>
      <c r="B3031" s="55">
        <v>5.2</v>
      </c>
      <c r="C3031" t="s">
        <v>2901</v>
      </c>
      <c r="D3031" t="s">
        <v>2901</v>
      </c>
      <c r="E3031" s="42">
        <v>44834</v>
      </c>
      <c r="F3031">
        <v>304232</v>
      </c>
      <c r="G3031" t="s">
        <v>2358</v>
      </c>
      <c r="H3031" s="191"/>
      <c r="J3031">
        <v>-79439.490000000005</v>
      </c>
      <c r="K3031"/>
      <c r="M3031" s="191">
        <f t="shared" si="135"/>
        <v>-7.9439490000000005E-3</v>
      </c>
      <c r="N3031" t="str">
        <f t="shared" si="136"/>
        <v>5</v>
      </c>
    </row>
    <row r="3032" spans="1:14">
      <c r="A3032" s="55" t="str">
        <f t="shared" si="137"/>
        <v>Y0BN5.2</v>
      </c>
      <c r="B3032" s="55">
        <v>5.2</v>
      </c>
      <c r="C3032" t="s">
        <v>2901</v>
      </c>
      <c r="D3032" t="s">
        <v>2901</v>
      </c>
      <c r="E3032" s="42">
        <v>44834</v>
      </c>
      <c r="F3032">
        <v>304233</v>
      </c>
      <c r="G3032" t="s">
        <v>2359</v>
      </c>
      <c r="H3032" s="191"/>
      <c r="J3032">
        <v>-28607.98</v>
      </c>
      <c r="K3032"/>
      <c r="M3032" s="191">
        <f t="shared" si="135"/>
        <v>-2.8607979999999999E-3</v>
      </c>
      <c r="N3032" t="str">
        <f t="shared" si="136"/>
        <v>5</v>
      </c>
    </row>
    <row r="3033" spans="1:14">
      <c r="A3033" s="55" t="str">
        <f t="shared" si="137"/>
        <v>Y0BN5.5</v>
      </c>
      <c r="B3033" s="55">
        <v>5.5</v>
      </c>
      <c r="C3033" t="s">
        <v>2901</v>
      </c>
      <c r="D3033" t="s">
        <v>2901</v>
      </c>
      <c r="E3033" s="42">
        <v>44834</v>
      </c>
      <c r="F3033">
        <v>304751</v>
      </c>
      <c r="G3033" t="s">
        <v>2369</v>
      </c>
      <c r="H3033" s="191"/>
      <c r="J3033">
        <v>-36.51</v>
      </c>
      <c r="K3033"/>
      <c r="M3033" s="191">
        <f t="shared" si="135"/>
        <v>-3.6509999999999999E-6</v>
      </c>
      <c r="N3033" t="str">
        <f t="shared" si="136"/>
        <v>5</v>
      </c>
    </row>
    <row r="3034" spans="1:14">
      <c r="A3034" s="55" t="str">
        <f t="shared" si="137"/>
        <v>Y0BN5.5</v>
      </c>
      <c r="B3034" s="55">
        <v>5.5</v>
      </c>
      <c r="C3034" t="s">
        <v>2901</v>
      </c>
      <c r="D3034" t="s">
        <v>2901</v>
      </c>
      <c r="E3034" s="42">
        <v>44834</v>
      </c>
      <c r="F3034">
        <v>310115</v>
      </c>
      <c r="G3034" t="s">
        <v>2398</v>
      </c>
      <c r="H3034" s="191"/>
      <c r="J3034">
        <v>113.72</v>
      </c>
      <c r="K3034"/>
      <c r="M3034" s="191">
        <f t="shared" si="135"/>
        <v>1.1372000000000001E-5</v>
      </c>
      <c r="N3034" t="str">
        <f t="shared" si="136"/>
        <v>5</v>
      </c>
    </row>
    <row r="3035" spans="1:14">
      <c r="A3035" s="55" t="str">
        <f t="shared" si="137"/>
        <v>Y0BN0</v>
      </c>
      <c r="B3035" s="55">
        <v>0</v>
      </c>
      <c r="C3035" t="s">
        <v>2901</v>
      </c>
      <c r="D3035" t="s">
        <v>2901</v>
      </c>
      <c r="E3035" s="42">
        <v>44834</v>
      </c>
      <c r="F3035">
        <v>311241</v>
      </c>
      <c r="G3035" t="s">
        <v>2733</v>
      </c>
      <c r="H3035" s="191"/>
      <c r="J3035">
        <v>15572702.800000001</v>
      </c>
      <c r="K3035"/>
      <c r="M3035" s="191">
        <f t="shared" si="135"/>
        <v>1.55727028</v>
      </c>
      <c r="N3035" t="str">
        <f t="shared" si="136"/>
        <v>0</v>
      </c>
    </row>
    <row r="3036" spans="1:14">
      <c r="A3036" s="55" t="str">
        <f t="shared" si="137"/>
        <v>Y0BN0</v>
      </c>
      <c r="B3036" s="55">
        <v>0</v>
      </c>
      <c r="C3036" t="s">
        <v>2901</v>
      </c>
      <c r="D3036" t="s">
        <v>2901</v>
      </c>
      <c r="E3036" s="42">
        <v>44834</v>
      </c>
      <c r="F3036">
        <v>311608</v>
      </c>
      <c r="G3036" t="s">
        <v>2405</v>
      </c>
      <c r="H3036" s="191"/>
      <c r="J3036">
        <v>362395999.39999998</v>
      </c>
      <c r="K3036"/>
      <c r="M3036" s="191">
        <f t="shared" si="135"/>
        <v>36.239599939999998</v>
      </c>
      <c r="N3036" t="str">
        <f t="shared" si="136"/>
        <v>0</v>
      </c>
    </row>
    <row r="3037" spans="1:14">
      <c r="A3037" s="55" t="str">
        <f t="shared" si="137"/>
        <v>Y0BN0</v>
      </c>
      <c r="B3037" s="55">
        <v>0</v>
      </c>
      <c r="C3037" t="s">
        <v>2901</v>
      </c>
      <c r="D3037" t="s">
        <v>2901</v>
      </c>
      <c r="E3037" s="42">
        <v>44834</v>
      </c>
      <c r="F3037">
        <v>311619</v>
      </c>
      <c r="G3037" t="s">
        <v>2409</v>
      </c>
      <c r="H3037" s="191"/>
      <c r="J3037">
        <v>24426215.850000001</v>
      </c>
      <c r="K3037"/>
      <c r="M3037" s="191">
        <f t="shared" si="135"/>
        <v>2.4426215849999999</v>
      </c>
      <c r="N3037" t="str">
        <f t="shared" si="136"/>
        <v>0</v>
      </c>
    </row>
    <row r="3038" spans="1:14">
      <c r="A3038" s="55" t="str">
        <f t="shared" si="137"/>
        <v>Y0BN0</v>
      </c>
      <c r="B3038" s="55">
        <v>0</v>
      </c>
      <c r="C3038" t="s">
        <v>2901</v>
      </c>
      <c r="D3038" t="s">
        <v>2901</v>
      </c>
      <c r="E3038" s="42">
        <v>44834</v>
      </c>
      <c r="F3038">
        <v>311621</v>
      </c>
      <c r="G3038" t="s">
        <v>2410</v>
      </c>
      <c r="H3038" s="191"/>
      <c r="J3038">
        <v>292832596.64999998</v>
      </c>
      <c r="K3038"/>
      <c r="M3038" s="191">
        <f t="shared" si="135"/>
        <v>29.283259664999999</v>
      </c>
      <c r="N3038" t="str">
        <f t="shared" si="136"/>
        <v>0</v>
      </c>
    </row>
    <row r="3039" spans="1:14">
      <c r="A3039" s="55" t="str">
        <f t="shared" si="137"/>
        <v>Y0BN0</v>
      </c>
      <c r="B3039" s="55">
        <v>0</v>
      </c>
      <c r="C3039" t="s">
        <v>2901</v>
      </c>
      <c r="D3039" t="s">
        <v>2901</v>
      </c>
      <c r="E3039" s="42">
        <v>44834</v>
      </c>
      <c r="F3039">
        <v>311624</v>
      </c>
      <c r="G3039" t="s">
        <v>2919</v>
      </c>
      <c r="H3039" s="191"/>
      <c r="J3039">
        <v>12783.98</v>
      </c>
      <c r="K3039"/>
      <c r="M3039" s="191">
        <f t="shared" si="135"/>
        <v>1.278398E-3</v>
      </c>
      <c r="N3039" t="str">
        <f t="shared" si="136"/>
        <v>0</v>
      </c>
    </row>
    <row r="3040" spans="1:14">
      <c r="A3040" s="55" t="str">
        <f t="shared" si="137"/>
        <v>Y0BN6.3</v>
      </c>
      <c r="B3040" s="55">
        <v>6.3</v>
      </c>
      <c r="C3040" t="s">
        <v>2901</v>
      </c>
      <c r="D3040" t="s">
        <v>2901</v>
      </c>
      <c r="E3040" s="42">
        <v>44834</v>
      </c>
      <c r="F3040">
        <v>401201</v>
      </c>
      <c r="G3040" t="s">
        <v>2419</v>
      </c>
      <c r="H3040" s="191"/>
      <c r="J3040">
        <v>230150</v>
      </c>
      <c r="K3040"/>
      <c r="M3040" s="191">
        <f t="shared" si="135"/>
        <v>2.3015000000000001E-2</v>
      </c>
      <c r="N3040" t="str">
        <f t="shared" si="136"/>
        <v>6</v>
      </c>
    </row>
    <row r="3041" spans="1:14">
      <c r="A3041" s="55" t="str">
        <f t="shared" si="137"/>
        <v>Y0BN0</v>
      </c>
      <c r="B3041" s="55">
        <v>0</v>
      </c>
      <c r="C3041" t="s">
        <v>2901</v>
      </c>
      <c r="D3041" t="s">
        <v>2901</v>
      </c>
      <c r="E3041" s="42">
        <v>44834</v>
      </c>
      <c r="F3041">
        <v>401240</v>
      </c>
      <c r="G3041" t="s">
        <v>2429</v>
      </c>
      <c r="H3041" s="191"/>
      <c r="J3041">
        <v>244271.87</v>
      </c>
      <c r="K3041"/>
      <c r="M3041" s="191">
        <f t="shared" si="135"/>
        <v>2.4427187E-2</v>
      </c>
      <c r="N3041" t="str">
        <f t="shared" si="136"/>
        <v>0</v>
      </c>
    </row>
    <row r="3042" spans="1:14">
      <c r="A3042" s="55" t="str">
        <f t="shared" si="137"/>
        <v>Y0BN0</v>
      </c>
      <c r="B3042" s="55">
        <v>0</v>
      </c>
      <c r="C3042" t="s">
        <v>2901</v>
      </c>
      <c r="D3042" t="s">
        <v>2901</v>
      </c>
      <c r="E3042" s="42">
        <v>44834</v>
      </c>
      <c r="F3042">
        <v>401241</v>
      </c>
      <c r="G3042" t="s">
        <v>2430</v>
      </c>
      <c r="H3042" s="191"/>
      <c r="J3042">
        <v>27066.53</v>
      </c>
      <c r="K3042"/>
      <c r="M3042" s="191">
        <f t="shared" si="135"/>
        <v>2.7066529999999998E-3</v>
      </c>
      <c r="N3042" t="str">
        <f t="shared" si="136"/>
        <v>0</v>
      </c>
    </row>
    <row r="3043" spans="1:14">
      <c r="A3043" s="55" t="str">
        <f t="shared" si="137"/>
        <v>Y0BN6.3</v>
      </c>
      <c r="B3043" s="55">
        <v>6.3</v>
      </c>
      <c r="C3043" t="s">
        <v>2901</v>
      </c>
      <c r="D3043" t="s">
        <v>2901</v>
      </c>
      <c r="E3043" s="42">
        <v>44834</v>
      </c>
      <c r="F3043">
        <v>401301</v>
      </c>
      <c r="G3043" t="s">
        <v>2432</v>
      </c>
      <c r="H3043" s="191"/>
      <c r="J3043">
        <v>6961.29</v>
      </c>
      <c r="K3043"/>
      <c r="M3043" s="191">
        <f t="shared" si="135"/>
        <v>6.9612899999999998E-4</v>
      </c>
      <c r="N3043" t="str">
        <f t="shared" si="136"/>
        <v>6</v>
      </c>
    </row>
    <row r="3044" spans="1:14">
      <c r="A3044" s="55" t="str">
        <f t="shared" si="137"/>
        <v>Y0BN6.1</v>
      </c>
      <c r="B3044" s="55">
        <v>6.1</v>
      </c>
      <c r="C3044" t="s">
        <v>2901</v>
      </c>
      <c r="D3044" t="s">
        <v>2901</v>
      </c>
      <c r="E3044" s="42">
        <v>44834</v>
      </c>
      <c r="F3044">
        <v>401501</v>
      </c>
      <c r="G3044" t="s">
        <v>676</v>
      </c>
      <c r="H3044" s="191"/>
      <c r="J3044">
        <v>-17438.740000000002</v>
      </c>
      <c r="K3044"/>
      <c r="M3044" s="191">
        <f t="shared" si="135"/>
        <v>-1.7438740000000001E-3</v>
      </c>
      <c r="N3044" t="str">
        <f t="shared" si="136"/>
        <v>6</v>
      </c>
    </row>
    <row r="3045" spans="1:14">
      <c r="A3045" s="55" t="str">
        <f t="shared" si="137"/>
        <v>Y0BN6.3</v>
      </c>
      <c r="B3045" s="55">
        <v>6.3</v>
      </c>
      <c r="C3045" t="s">
        <v>2901</v>
      </c>
      <c r="D3045" t="s">
        <v>2901</v>
      </c>
      <c r="E3045" s="42">
        <v>44834</v>
      </c>
      <c r="F3045">
        <v>401702</v>
      </c>
      <c r="G3045" t="s">
        <v>2686</v>
      </c>
      <c r="H3045" s="191"/>
      <c r="J3045">
        <v>-1569.48</v>
      </c>
      <c r="K3045"/>
      <c r="M3045" s="191">
        <f t="shared" si="135"/>
        <v>-1.5694799999999999E-4</v>
      </c>
      <c r="N3045" t="str">
        <f t="shared" si="136"/>
        <v>6</v>
      </c>
    </row>
    <row r="3046" spans="1:14">
      <c r="A3046" s="55" t="str">
        <f t="shared" si="137"/>
        <v>Y0BN6.3</v>
      </c>
      <c r="B3046" s="55">
        <v>6.3</v>
      </c>
      <c r="C3046" t="s">
        <v>2901</v>
      </c>
      <c r="D3046" t="s">
        <v>2901</v>
      </c>
      <c r="E3046" s="42">
        <v>44834</v>
      </c>
      <c r="F3046">
        <v>401703</v>
      </c>
      <c r="G3046" t="s">
        <v>2687</v>
      </c>
      <c r="H3046" s="191"/>
      <c r="J3046">
        <v>-1569.48</v>
      </c>
      <c r="K3046"/>
      <c r="M3046" s="191">
        <f t="shared" si="135"/>
        <v>-1.5694799999999999E-4</v>
      </c>
      <c r="N3046" t="str">
        <f t="shared" si="136"/>
        <v>6</v>
      </c>
    </row>
    <row r="3047" spans="1:14">
      <c r="A3047" s="55" t="str">
        <f t="shared" si="137"/>
        <v>Y0BN6.3</v>
      </c>
      <c r="B3047" s="55">
        <v>6.3</v>
      </c>
      <c r="C3047" t="s">
        <v>2901</v>
      </c>
      <c r="D3047" t="s">
        <v>2901</v>
      </c>
      <c r="E3047" s="42">
        <v>44834</v>
      </c>
      <c r="F3047">
        <v>401707</v>
      </c>
      <c r="G3047" t="s">
        <v>2680</v>
      </c>
      <c r="H3047" s="191"/>
      <c r="J3047">
        <v>772043.79</v>
      </c>
      <c r="K3047"/>
      <c r="M3047" s="191">
        <f t="shared" si="135"/>
        <v>7.7204379000000004E-2</v>
      </c>
      <c r="N3047" t="str">
        <f t="shared" si="136"/>
        <v>6</v>
      </c>
    </row>
    <row r="3048" spans="1:14">
      <c r="A3048" s="55" t="str">
        <f t="shared" si="137"/>
        <v>Y0BN6.3</v>
      </c>
      <c r="B3048" s="55">
        <v>6.3</v>
      </c>
      <c r="C3048" t="s">
        <v>2901</v>
      </c>
      <c r="D3048" t="s">
        <v>2901</v>
      </c>
      <c r="E3048" s="42">
        <v>44834</v>
      </c>
      <c r="F3048">
        <v>401708</v>
      </c>
      <c r="G3048" t="s">
        <v>2681</v>
      </c>
      <c r="H3048" s="191"/>
      <c r="J3048">
        <v>772043.79</v>
      </c>
      <c r="K3048"/>
      <c r="M3048" s="191">
        <f t="shared" si="135"/>
        <v>7.7204379000000004E-2</v>
      </c>
      <c r="N3048" t="str">
        <f t="shared" si="136"/>
        <v>6</v>
      </c>
    </row>
    <row r="3049" spans="1:14">
      <c r="A3049" s="55" t="str">
        <f t="shared" si="137"/>
        <v>Y0BN6.3</v>
      </c>
      <c r="B3049" s="55">
        <v>6.3</v>
      </c>
      <c r="C3049" t="s">
        <v>2901</v>
      </c>
      <c r="D3049" t="s">
        <v>2901</v>
      </c>
      <c r="E3049" s="42">
        <v>44834</v>
      </c>
      <c r="F3049">
        <v>402103</v>
      </c>
      <c r="G3049" t="s">
        <v>2436</v>
      </c>
      <c r="H3049" s="191"/>
      <c r="J3049">
        <v>1745</v>
      </c>
      <c r="K3049"/>
      <c r="M3049" s="191">
        <f t="shared" si="135"/>
        <v>1.7450000000000001E-4</v>
      </c>
      <c r="N3049" t="str">
        <f t="shared" si="136"/>
        <v>6</v>
      </c>
    </row>
    <row r="3050" spans="1:14">
      <c r="A3050" s="55" t="str">
        <f t="shared" si="137"/>
        <v>Y0BN6.2</v>
      </c>
      <c r="B3050" s="55">
        <v>6.2</v>
      </c>
      <c r="C3050" t="s">
        <v>2901</v>
      </c>
      <c r="D3050" t="s">
        <v>2901</v>
      </c>
      <c r="E3050" s="42">
        <v>44834</v>
      </c>
      <c r="F3050">
        <v>402106</v>
      </c>
      <c r="G3050" t="s">
        <v>2437</v>
      </c>
      <c r="H3050" s="191"/>
      <c r="J3050">
        <v>71989.210000000006</v>
      </c>
      <c r="K3050"/>
      <c r="M3050" s="191">
        <f t="shared" si="135"/>
        <v>7.1989210000000005E-3</v>
      </c>
      <c r="N3050" t="str">
        <f t="shared" si="136"/>
        <v>6</v>
      </c>
    </row>
    <row r="3051" spans="1:14">
      <c r="A3051" s="55" t="str">
        <f t="shared" si="137"/>
        <v>Y0BN6.3</v>
      </c>
      <c r="B3051" s="55">
        <v>6.3</v>
      </c>
      <c r="C3051" t="s">
        <v>2901</v>
      </c>
      <c r="D3051" t="s">
        <v>2901</v>
      </c>
      <c r="E3051" s="42">
        <v>44834</v>
      </c>
      <c r="F3051">
        <v>402113</v>
      </c>
      <c r="G3051" t="s">
        <v>2438</v>
      </c>
      <c r="H3051" s="191"/>
      <c r="J3051">
        <v>4822282.7</v>
      </c>
      <c r="K3051"/>
      <c r="M3051" s="191">
        <f t="shared" si="135"/>
        <v>0.48222827000000001</v>
      </c>
      <c r="N3051" t="str">
        <f t="shared" si="136"/>
        <v>6</v>
      </c>
    </row>
    <row r="3052" spans="1:14">
      <c r="A3052" s="55" t="str">
        <f t="shared" si="137"/>
        <v>Y0BN6.3</v>
      </c>
      <c r="B3052" s="55">
        <v>6.3</v>
      </c>
      <c r="C3052" t="s">
        <v>2901</v>
      </c>
      <c r="D3052" t="s">
        <v>2901</v>
      </c>
      <c r="E3052" s="42">
        <v>44834</v>
      </c>
      <c r="F3052">
        <v>402125</v>
      </c>
      <c r="G3052" t="s">
        <v>2914</v>
      </c>
      <c r="H3052" s="191"/>
      <c r="J3052">
        <v>163794.64000000001</v>
      </c>
      <c r="K3052"/>
      <c r="M3052" s="191">
        <f t="shared" si="135"/>
        <v>1.6379464E-2</v>
      </c>
      <c r="N3052" t="str">
        <f t="shared" si="136"/>
        <v>6</v>
      </c>
    </row>
    <row r="3053" spans="1:14">
      <c r="A3053" s="55" t="str">
        <f t="shared" si="137"/>
        <v>Y0BN6.2a</v>
      </c>
      <c r="B3053" s="55" t="s">
        <v>4602</v>
      </c>
      <c r="C3053" t="s">
        <v>2901</v>
      </c>
      <c r="D3053" t="s">
        <v>2901</v>
      </c>
      <c r="E3053" s="42">
        <v>44834</v>
      </c>
      <c r="F3053">
        <v>402128</v>
      </c>
      <c r="G3053" t="s">
        <v>2440</v>
      </c>
      <c r="H3053" s="191"/>
      <c r="J3053">
        <v>21903320.620000001</v>
      </c>
      <c r="K3053"/>
      <c r="M3053" s="191">
        <f t="shared" ref="M3053:M3116" si="138">J3053/10000000</f>
        <v>2.190332062</v>
      </c>
      <c r="N3053" t="str">
        <f t="shared" si="136"/>
        <v>6</v>
      </c>
    </row>
    <row r="3054" spans="1:14">
      <c r="A3054" s="55" t="str">
        <f t="shared" si="137"/>
        <v>Y0BN6.3</v>
      </c>
      <c r="B3054" s="55">
        <v>6.3</v>
      </c>
      <c r="C3054" t="s">
        <v>2901</v>
      </c>
      <c r="D3054" t="s">
        <v>2901</v>
      </c>
      <c r="E3054" s="42">
        <v>44834</v>
      </c>
      <c r="F3054">
        <v>402132</v>
      </c>
      <c r="G3054" t="s">
        <v>2441</v>
      </c>
      <c r="H3054" s="191"/>
      <c r="J3054">
        <v>1285651.06</v>
      </c>
      <c r="K3054"/>
      <c r="M3054" s="191">
        <f t="shared" si="138"/>
        <v>0.12856510600000001</v>
      </c>
      <c r="N3054" t="str">
        <f t="shared" ref="N3054:N3117" si="139">LEFT(B3054,1)</f>
        <v>6</v>
      </c>
    </row>
    <row r="3055" spans="1:14">
      <c r="A3055" s="55" t="str">
        <f t="shared" si="137"/>
        <v>Y0BN6.3</v>
      </c>
      <c r="B3055" s="55">
        <v>6.3</v>
      </c>
      <c r="C3055" t="s">
        <v>2901</v>
      </c>
      <c r="D3055" t="s">
        <v>2901</v>
      </c>
      <c r="E3055" s="42">
        <v>44834</v>
      </c>
      <c r="F3055">
        <v>402233</v>
      </c>
      <c r="G3055" t="s">
        <v>2458</v>
      </c>
      <c r="H3055" s="191"/>
      <c r="J3055">
        <v>68284.14</v>
      </c>
      <c r="K3055"/>
      <c r="M3055" s="191">
        <f t="shared" si="138"/>
        <v>6.8284139999999997E-3</v>
      </c>
      <c r="N3055" t="str">
        <f t="shared" si="139"/>
        <v>6</v>
      </c>
    </row>
    <row r="3056" spans="1:14">
      <c r="A3056" s="55" t="str">
        <f t="shared" si="137"/>
        <v>Y0BN6.3</v>
      </c>
      <c r="B3056" s="55">
        <v>6.3</v>
      </c>
      <c r="C3056" t="s">
        <v>2901</v>
      </c>
      <c r="D3056" t="s">
        <v>2901</v>
      </c>
      <c r="E3056" s="42">
        <v>44834</v>
      </c>
      <c r="F3056">
        <v>402235</v>
      </c>
      <c r="G3056" t="s">
        <v>2459</v>
      </c>
      <c r="H3056" s="191"/>
      <c r="J3056">
        <v>10174.86</v>
      </c>
      <c r="K3056"/>
      <c r="M3056" s="191">
        <f t="shared" si="138"/>
        <v>1.017486E-3</v>
      </c>
      <c r="N3056" t="str">
        <f t="shared" si="139"/>
        <v>6</v>
      </c>
    </row>
    <row r="3057" spans="1:14">
      <c r="A3057" s="55" t="str">
        <f t="shared" si="137"/>
        <v>Y0BN6.1</v>
      </c>
      <c r="B3057" s="55">
        <v>6.1</v>
      </c>
      <c r="C3057" t="s">
        <v>2901</v>
      </c>
      <c r="D3057" t="s">
        <v>2901</v>
      </c>
      <c r="E3057" s="42">
        <v>44834</v>
      </c>
      <c r="F3057">
        <v>402257</v>
      </c>
      <c r="G3057" t="s">
        <v>2465</v>
      </c>
      <c r="H3057" s="191"/>
      <c r="J3057">
        <v>8578311</v>
      </c>
      <c r="K3057"/>
      <c r="M3057" s="191">
        <f t="shared" si="138"/>
        <v>0.85783109999999996</v>
      </c>
      <c r="N3057" t="str">
        <f t="shared" si="139"/>
        <v>6</v>
      </c>
    </row>
    <row r="3058" spans="1:14">
      <c r="A3058" s="55" t="str">
        <f t="shared" si="137"/>
        <v>Y0BN6.3</v>
      </c>
      <c r="B3058" s="55">
        <v>6.3</v>
      </c>
      <c r="C3058" t="s">
        <v>2901</v>
      </c>
      <c r="D3058" t="s">
        <v>2901</v>
      </c>
      <c r="E3058" s="42">
        <v>44834</v>
      </c>
      <c r="F3058">
        <v>402381</v>
      </c>
      <c r="G3058" t="s">
        <v>2491</v>
      </c>
      <c r="H3058" s="191"/>
      <c r="J3058">
        <v>4078786.2</v>
      </c>
      <c r="K3058"/>
      <c r="M3058" s="191">
        <f t="shared" si="138"/>
        <v>0.40787862000000003</v>
      </c>
      <c r="N3058" t="str">
        <f t="shared" si="139"/>
        <v>6</v>
      </c>
    </row>
    <row r="3059" spans="1:14">
      <c r="A3059" s="55" t="str">
        <f t="shared" si="137"/>
        <v>Y0BN6.3</v>
      </c>
      <c r="B3059" s="55">
        <v>6.3</v>
      </c>
      <c r="C3059" t="s">
        <v>2901</v>
      </c>
      <c r="D3059" t="s">
        <v>2901</v>
      </c>
      <c r="E3059" s="42">
        <v>44834</v>
      </c>
      <c r="F3059">
        <v>402404</v>
      </c>
      <c r="G3059" t="s">
        <v>2492</v>
      </c>
      <c r="H3059" s="191"/>
      <c r="J3059">
        <v>27437.08</v>
      </c>
      <c r="K3059"/>
      <c r="M3059" s="191">
        <f t="shared" si="138"/>
        <v>2.7437080000000001E-3</v>
      </c>
      <c r="N3059" t="str">
        <f t="shared" si="139"/>
        <v>6</v>
      </c>
    </row>
    <row r="3060" spans="1:14">
      <c r="A3060" s="55" t="str">
        <f t="shared" si="137"/>
        <v>Y0BN5.3</v>
      </c>
      <c r="B3060" s="55">
        <v>5.3</v>
      </c>
      <c r="C3060" t="s">
        <v>2901</v>
      </c>
      <c r="D3060" t="s">
        <v>2901</v>
      </c>
      <c r="E3060" s="42">
        <v>44834</v>
      </c>
      <c r="F3060">
        <v>440158</v>
      </c>
      <c r="G3060" t="s">
        <v>2508</v>
      </c>
      <c r="H3060" s="191"/>
      <c r="J3060">
        <v>8040070</v>
      </c>
      <c r="K3060"/>
      <c r="M3060" s="191">
        <f t="shared" si="138"/>
        <v>0.80400700000000003</v>
      </c>
      <c r="N3060" t="str">
        <f t="shared" si="139"/>
        <v>5</v>
      </c>
    </row>
    <row r="3061" spans="1:14">
      <c r="A3061" s="55" t="str">
        <f t="shared" si="137"/>
        <v>Y0BN5.3</v>
      </c>
      <c r="B3061" s="55">
        <v>5.3</v>
      </c>
      <c r="C3061" t="s">
        <v>2901</v>
      </c>
      <c r="D3061" t="s">
        <v>2901</v>
      </c>
      <c r="E3061" s="42">
        <v>44834</v>
      </c>
      <c r="F3061">
        <v>440159</v>
      </c>
      <c r="G3061" t="s">
        <v>2509</v>
      </c>
      <c r="H3061" s="191"/>
      <c r="J3061">
        <v>207131969.37</v>
      </c>
      <c r="K3061"/>
      <c r="M3061" s="191">
        <f t="shared" si="138"/>
        <v>20.713196936999999</v>
      </c>
      <c r="N3061" t="str">
        <f t="shared" si="139"/>
        <v>5</v>
      </c>
    </row>
    <row r="3062" spans="1:14">
      <c r="A3062" s="55" t="str">
        <f t="shared" si="137"/>
        <v>Y0BN5.3</v>
      </c>
      <c r="B3062" s="55">
        <v>5.3</v>
      </c>
      <c r="C3062" t="s">
        <v>2901</v>
      </c>
      <c r="D3062" t="s">
        <v>2901</v>
      </c>
      <c r="E3062" s="42">
        <v>44834</v>
      </c>
      <c r="F3062">
        <v>440161</v>
      </c>
      <c r="G3062" t="s">
        <v>2511</v>
      </c>
      <c r="H3062" s="191"/>
      <c r="J3062">
        <v>28553730.350000001</v>
      </c>
      <c r="K3062"/>
      <c r="M3062" s="191">
        <f t="shared" si="138"/>
        <v>2.8553730349999999</v>
      </c>
      <c r="N3062" t="str">
        <f t="shared" si="139"/>
        <v>5</v>
      </c>
    </row>
    <row r="3063" spans="1:14">
      <c r="A3063" s="55" t="str">
        <f t="shared" si="137"/>
        <v>Y0BN5.5</v>
      </c>
      <c r="B3063" s="55">
        <v>5.5</v>
      </c>
      <c r="C3063" t="s">
        <v>2901</v>
      </c>
      <c r="D3063" t="s">
        <v>2901</v>
      </c>
      <c r="E3063" s="42">
        <v>44834</v>
      </c>
      <c r="F3063">
        <v>440225</v>
      </c>
      <c r="G3063" t="s">
        <v>2515</v>
      </c>
      <c r="H3063" s="191"/>
      <c r="J3063">
        <v>-77.209999999999994</v>
      </c>
      <c r="K3063"/>
      <c r="M3063" s="191">
        <f t="shared" si="138"/>
        <v>-7.7209999999999994E-6</v>
      </c>
      <c r="N3063" t="str">
        <f t="shared" si="139"/>
        <v>5</v>
      </c>
    </row>
    <row r="3064" spans="1:14">
      <c r="A3064" s="55" t="str">
        <f t="shared" si="137"/>
        <v>Y0BN6.3</v>
      </c>
      <c r="B3064" s="55">
        <v>6.3</v>
      </c>
      <c r="C3064" t="s">
        <v>2901</v>
      </c>
      <c r="D3064" t="s">
        <v>2901</v>
      </c>
      <c r="E3064" s="42">
        <v>44834</v>
      </c>
      <c r="F3064">
        <v>440325</v>
      </c>
      <c r="G3064" t="s">
        <v>2517</v>
      </c>
      <c r="H3064" s="191"/>
      <c r="J3064">
        <v>0</v>
      </c>
      <c r="K3064"/>
      <c r="M3064" s="191">
        <f t="shared" si="138"/>
        <v>0</v>
      </c>
      <c r="N3064" t="str">
        <f t="shared" si="139"/>
        <v>6</v>
      </c>
    </row>
    <row r="3065" spans="1:14">
      <c r="A3065" s="55" t="str">
        <f t="shared" si="137"/>
        <v>Y0BN6.3</v>
      </c>
      <c r="B3065" s="55">
        <v>6.3</v>
      </c>
      <c r="C3065" t="s">
        <v>2901</v>
      </c>
      <c r="D3065" t="s">
        <v>2901</v>
      </c>
      <c r="E3065" s="42">
        <v>44834</v>
      </c>
      <c r="F3065">
        <v>440350</v>
      </c>
      <c r="G3065" t="s">
        <v>2684</v>
      </c>
      <c r="H3065" s="191"/>
      <c r="J3065">
        <v>2478152.39</v>
      </c>
      <c r="K3065"/>
      <c r="M3065" s="191">
        <f t="shared" si="138"/>
        <v>0.24781523900000002</v>
      </c>
      <c r="N3065" t="str">
        <f t="shared" si="139"/>
        <v>6</v>
      </c>
    </row>
    <row r="3066" spans="1:14">
      <c r="A3066" s="55" t="str">
        <f t="shared" si="137"/>
        <v>Y0BN6.3</v>
      </c>
      <c r="B3066" s="55">
        <v>6.3</v>
      </c>
      <c r="C3066" t="s">
        <v>2901</v>
      </c>
      <c r="D3066" t="s">
        <v>2901</v>
      </c>
      <c r="E3066" s="42">
        <v>44834</v>
      </c>
      <c r="F3066">
        <v>440351</v>
      </c>
      <c r="G3066" t="s">
        <v>2685</v>
      </c>
      <c r="H3066" s="191"/>
      <c r="J3066">
        <v>2478152.39</v>
      </c>
      <c r="K3066"/>
      <c r="M3066" s="191">
        <f t="shared" si="138"/>
        <v>0.24781523900000002</v>
      </c>
      <c r="N3066" t="str">
        <f t="shared" si="139"/>
        <v>6</v>
      </c>
    </row>
    <row r="3067" spans="1:14">
      <c r="A3067" s="55" t="str">
        <f t="shared" si="137"/>
        <v>Y0BN6.3</v>
      </c>
      <c r="B3067" s="55">
        <v>6.3</v>
      </c>
      <c r="C3067" t="s">
        <v>2901</v>
      </c>
      <c r="D3067" t="s">
        <v>2901</v>
      </c>
      <c r="E3067" s="42">
        <v>44834</v>
      </c>
      <c r="F3067">
        <v>440416</v>
      </c>
      <c r="G3067" t="s">
        <v>664</v>
      </c>
      <c r="H3067" s="191"/>
      <c r="J3067">
        <v>-5402818.9199999999</v>
      </c>
      <c r="K3067"/>
      <c r="M3067" s="191">
        <f t="shared" si="138"/>
        <v>-0.54028189199999999</v>
      </c>
      <c r="N3067" t="str">
        <f t="shared" si="139"/>
        <v>6</v>
      </c>
    </row>
    <row r="3068" spans="1:14">
      <c r="A3068" s="55" t="str">
        <f t="shared" si="137"/>
        <v>Y0BN0</v>
      </c>
      <c r="B3068" s="55">
        <v>0</v>
      </c>
      <c r="C3068" t="s">
        <v>2901</v>
      </c>
      <c r="D3068" t="s">
        <v>2901</v>
      </c>
      <c r="E3068" s="42">
        <v>44834</v>
      </c>
      <c r="F3068">
        <v>440425</v>
      </c>
      <c r="G3068" t="s">
        <v>2519</v>
      </c>
      <c r="H3068" s="191"/>
      <c r="J3068">
        <v>296242.2</v>
      </c>
      <c r="K3068"/>
      <c r="M3068" s="191">
        <f t="shared" si="138"/>
        <v>2.962422E-2</v>
      </c>
      <c r="N3068" t="str">
        <f t="shared" si="139"/>
        <v>0</v>
      </c>
    </row>
    <row r="3069" spans="1:14">
      <c r="A3069" s="55" t="str">
        <f t="shared" si="137"/>
        <v>Y0BN0</v>
      </c>
      <c r="B3069" s="55">
        <v>0</v>
      </c>
      <c r="C3069" t="s">
        <v>2901</v>
      </c>
      <c r="D3069" t="s">
        <v>2901</v>
      </c>
      <c r="E3069" s="42">
        <v>44834</v>
      </c>
      <c r="F3069">
        <v>440433</v>
      </c>
      <c r="G3069" t="s">
        <v>2522</v>
      </c>
      <c r="H3069" s="191"/>
      <c r="J3069">
        <v>2450966.5699999998</v>
      </c>
      <c r="K3069"/>
      <c r="M3069" s="191">
        <f t="shared" si="138"/>
        <v>0.245096657</v>
      </c>
      <c r="N3069" t="str">
        <f t="shared" si="139"/>
        <v>0</v>
      </c>
    </row>
    <row r="3070" spans="1:14">
      <c r="A3070" s="55" t="str">
        <f t="shared" si="137"/>
        <v>Y0BN6.3</v>
      </c>
      <c r="B3070" s="55">
        <v>6.3</v>
      </c>
      <c r="C3070" t="s">
        <v>2901</v>
      </c>
      <c r="D3070" t="s">
        <v>2901</v>
      </c>
      <c r="E3070" s="42">
        <v>44834</v>
      </c>
      <c r="F3070">
        <v>440485</v>
      </c>
      <c r="G3070" t="s">
        <v>2517</v>
      </c>
      <c r="H3070" s="191"/>
      <c r="J3070">
        <v>0</v>
      </c>
      <c r="K3070"/>
      <c r="M3070" s="191">
        <f t="shared" si="138"/>
        <v>0</v>
      </c>
      <c r="N3070" t="str">
        <f t="shared" si="139"/>
        <v>6</v>
      </c>
    </row>
    <row r="3071" spans="1:14">
      <c r="A3071" s="55" t="str">
        <f t="shared" si="137"/>
        <v>Y0BN6.3</v>
      </c>
      <c r="B3071" s="55">
        <v>6.3</v>
      </c>
      <c r="C3071" t="s">
        <v>2901</v>
      </c>
      <c r="D3071" t="s">
        <v>2901</v>
      </c>
      <c r="E3071" s="42">
        <v>44834</v>
      </c>
      <c r="F3071">
        <v>440509</v>
      </c>
      <c r="G3071" t="s">
        <v>2524</v>
      </c>
      <c r="H3071" s="191"/>
      <c r="J3071">
        <v>3838290.79</v>
      </c>
      <c r="K3071"/>
      <c r="M3071" s="191">
        <f t="shared" si="138"/>
        <v>0.38382907900000002</v>
      </c>
      <c r="N3071" t="str">
        <f t="shared" si="139"/>
        <v>6</v>
      </c>
    </row>
    <row r="3072" spans="1:14">
      <c r="A3072" s="55" t="str">
        <f t="shared" si="137"/>
        <v>Y0BN6.1</v>
      </c>
      <c r="B3072" s="55">
        <v>6.1</v>
      </c>
      <c r="C3072" t="s">
        <v>2901</v>
      </c>
      <c r="D3072" t="s">
        <v>2901</v>
      </c>
      <c r="E3072" s="42">
        <v>44834</v>
      </c>
      <c r="F3072">
        <v>440512</v>
      </c>
      <c r="G3072" t="s">
        <v>2525</v>
      </c>
      <c r="H3072" s="191"/>
      <c r="J3072">
        <v>27535186.789999999</v>
      </c>
      <c r="K3072"/>
      <c r="M3072" s="191">
        <f t="shared" si="138"/>
        <v>2.7535186789999999</v>
      </c>
      <c r="N3072" t="str">
        <f t="shared" si="139"/>
        <v>6</v>
      </c>
    </row>
    <row r="3073" spans="1:14">
      <c r="A3073" s="55" t="str">
        <f t="shared" ref="A3073:A3136" si="140">C3073&amp;B3073</f>
        <v>Y0BN6.3</v>
      </c>
      <c r="B3073" s="55">
        <v>6.3</v>
      </c>
      <c r="C3073" t="s">
        <v>2901</v>
      </c>
      <c r="D3073" t="s">
        <v>2901</v>
      </c>
      <c r="E3073" s="42">
        <v>44834</v>
      </c>
      <c r="F3073">
        <v>440515</v>
      </c>
      <c r="G3073" t="s">
        <v>2526</v>
      </c>
      <c r="H3073" s="191"/>
      <c r="J3073">
        <v>0</v>
      </c>
      <c r="K3073"/>
      <c r="M3073" s="191">
        <f t="shared" si="138"/>
        <v>0</v>
      </c>
      <c r="N3073" t="str">
        <f t="shared" si="139"/>
        <v>6</v>
      </c>
    </row>
    <row r="3074" spans="1:14">
      <c r="A3074" s="55" t="str">
        <f t="shared" si="140"/>
        <v>Y0BO0</v>
      </c>
      <c r="B3074" s="55">
        <v>0</v>
      </c>
      <c r="C3074" t="s">
        <v>2966</v>
      </c>
      <c r="D3074" t="s">
        <v>2966</v>
      </c>
      <c r="E3074" s="42">
        <v>44834</v>
      </c>
      <c r="F3074">
        <v>102103</v>
      </c>
      <c r="G3074" t="s">
        <v>2006</v>
      </c>
      <c r="H3074" s="191"/>
      <c r="J3074">
        <v>741644360</v>
      </c>
      <c r="K3074"/>
      <c r="M3074" s="191">
        <f t="shared" si="138"/>
        <v>74.164435999999995</v>
      </c>
      <c r="N3074" t="str">
        <f t="shared" si="139"/>
        <v>0</v>
      </c>
    </row>
    <row r="3075" spans="1:14">
      <c r="A3075" s="55" t="str">
        <f t="shared" si="140"/>
        <v>Y0BO0</v>
      </c>
      <c r="B3075" s="55">
        <v>0</v>
      </c>
      <c r="C3075" t="s">
        <v>2966</v>
      </c>
      <c r="D3075" t="s">
        <v>2966</v>
      </c>
      <c r="E3075" s="42">
        <v>44834</v>
      </c>
      <c r="F3075">
        <v>102104</v>
      </c>
      <c r="G3075" t="s">
        <v>2007</v>
      </c>
      <c r="H3075" s="191"/>
      <c r="J3075">
        <v>1633373388.49</v>
      </c>
      <c r="K3075"/>
      <c r="M3075" s="191">
        <f t="shared" si="138"/>
        <v>163.33733884899999</v>
      </c>
      <c r="N3075" t="str">
        <f t="shared" si="139"/>
        <v>0</v>
      </c>
    </row>
    <row r="3076" spans="1:14">
      <c r="A3076" s="55" t="str">
        <f t="shared" si="140"/>
        <v>Y0BO0</v>
      </c>
      <c r="B3076" s="55">
        <v>0</v>
      </c>
      <c r="C3076" t="s">
        <v>2966</v>
      </c>
      <c r="D3076" t="s">
        <v>2966</v>
      </c>
      <c r="E3076" s="42">
        <v>44834</v>
      </c>
      <c r="F3076">
        <v>102105</v>
      </c>
      <c r="G3076" t="s">
        <v>2008</v>
      </c>
      <c r="H3076" s="191"/>
      <c r="J3076">
        <v>1455314216.6600001</v>
      </c>
      <c r="K3076"/>
      <c r="M3076" s="191">
        <f t="shared" si="138"/>
        <v>145.531421666</v>
      </c>
      <c r="N3076" t="str">
        <f t="shared" si="139"/>
        <v>0</v>
      </c>
    </row>
    <row r="3077" spans="1:14">
      <c r="A3077" s="55" t="str">
        <f t="shared" si="140"/>
        <v>Y0BO0</v>
      </c>
      <c r="B3077" s="55">
        <v>0</v>
      </c>
      <c r="C3077" t="s">
        <v>2966</v>
      </c>
      <c r="D3077" t="s">
        <v>2966</v>
      </c>
      <c r="E3077" s="42">
        <v>44834</v>
      </c>
      <c r="F3077">
        <v>102106</v>
      </c>
      <c r="G3077" t="s">
        <v>2009</v>
      </c>
      <c r="H3077" s="191"/>
      <c r="J3077">
        <v>1219425500</v>
      </c>
      <c r="K3077"/>
      <c r="M3077" s="191">
        <f t="shared" si="138"/>
        <v>121.94255</v>
      </c>
      <c r="N3077" t="str">
        <f t="shared" si="139"/>
        <v>0</v>
      </c>
    </row>
    <row r="3078" spans="1:14">
      <c r="A3078" s="55" t="str">
        <f t="shared" si="140"/>
        <v>Y0BO0</v>
      </c>
      <c r="B3078" s="55">
        <v>0</v>
      </c>
      <c r="C3078" t="s">
        <v>2966</v>
      </c>
      <c r="D3078" t="s">
        <v>2966</v>
      </c>
      <c r="E3078" s="42">
        <v>44834</v>
      </c>
      <c r="F3078">
        <v>102107</v>
      </c>
      <c r="G3078" t="s">
        <v>2010</v>
      </c>
      <c r="H3078" s="191"/>
      <c r="J3078">
        <v>7547996921.0799999</v>
      </c>
      <c r="K3078"/>
      <c r="M3078" s="191">
        <f t="shared" si="138"/>
        <v>754.79969210800004</v>
      </c>
      <c r="N3078" t="str">
        <f t="shared" si="139"/>
        <v>0</v>
      </c>
    </row>
    <row r="3079" spans="1:14">
      <c r="A3079" s="55" t="str">
        <f t="shared" si="140"/>
        <v>Y0BO0</v>
      </c>
      <c r="B3079" s="55">
        <v>0</v>
      </c>
      <c r="C3079" t="s">
        <v>2966</v>
      </c>
      <c r="D3079" t="s">
        <v>2966</v>
      </c>
      <c r="E3079" s="42">
        <v>44834</v>
      </c>
      <c r="F3079">
        <v>102109</v>
      </c>
      <c r="G3079" t="s">
        <v>2012</v>
      </c>
      <c r="H3079" s="191"/>
      <c r="J3079">
        <v>3227128702</v>
      </c>
      <c r="K3079"/>
      <c r="M3079" s="191">
        <f t="shared" si="138"/>
        <v>322.7128702</v>
      </c>
      <c r="N3079" t="str">
        <f t="shared" si="139"/>
        <v>0</v>
      </c>
    </row>
    <row r="3080" spans="1:14">
      <c r="A3080" s="55" t="str">
        <f t="shared" si="140"/>
        <v>Y0BO0</v>
      </c>
      <c r="B3080" s="55">
        <v>0</v>
      </c>
      <c r="C3080" t="s">
        <v>2966</v>
      </c>
      <c r="D3080" t="s">
        <v>2966</v>
      </c>
      <c r="E3080" s="42">
        <v>44834</v>
      </c>
      <c r="F3080">
        <v>106101</v>
      </c>
      <c r="G3080" t="s">
        <v>2769</v>
      </c>
      <c r="H3080" s="191"/>
      <c r="J3080">
        <v>434417.08</v>
      </c>
      <c r="K3080"/>
      <c r="M3080" s="191">
        <f t="shared" si="138"/>
        <v>4.3441708000000002E-2</v>
      </c>
      <c r="N3080" t="str">
        <f t="shared" si="139"/>
        <v>0</v>
      </c>
    </row>
    <row r="3081" spans="1:14">
      <c r="A3081" s="55" t="str">
        <f t="shared" si="140"/>
        <v>Y0BO0</v>
      </c>
      <c r="B3081" s="55">
        <v>0</v>
      </c>
      <c r="C3081" t="s">
        <v>2966</v>
      </c>
      <c r="D3081" t="s">
        <v>2966</v>
      </c>
      <c r="E3081" s="42">
        <v>44834</v>
      </c>
      <c r="F3081">
        <v>106103</v>
      </c>
      <c r="G3081" t="s">
        <v>2783</v>
      </c>
      <c r="H3081" s="191"/>
      <c r="J3081">
        <v>0.02</v>
      </c>
      <c r="K3081"/>
      <c r="M3081" s="191">
        <f t="shared" si="138"/>
        <v>2.0000000000000001E-9</v>
      </c>
      <c r="N3081" t="str">
        <f t="shared" si="139"/>
        <v>0</v>
      </c>
    </row>
    <row r="3082" spans="1:14">
      <c r="A3082" s="55" t="str">
        <f t="shared" si="140"/>
        <v>Y0BO0</v>
      </c>
      <c r="B3082" s="55">
        <v>0</v>
      </c>
      <c r="C3082" t="s">
        <v>2966</v>
      </c>
      <c r="D3082" t="s">
        <v>2966</v>
      </c>
      <c r="E3082" s="42">
        <v>44834</v>
      </c>
      <c r="F3082">
        <v>106106</v>
      </c>
      <c r="G3082" t="s">
        <v>2784</v>
      </c>
      <c r="H3082" s="191"/>
      <c r="J3082">
        <v>370352.78</v>
      </c>
      <c r="K3082"/>
      <c r="M3082" s="191">
        <f t="shared" si="138"/>
        <v>3.7035278000000005E-2</v>
      </c>
      <c r="N3082" t="str">
        <f t="shared" si="139"/>
        <v>0</v>
      </c>
    </row>
    <row r="3083" spans="1:14">
      <c r="A3083" s="55" t="str">
        <f t="shared" si="140"/>
        <v>Y0BO0</v>
      </c>
      <c r="B3083" s="55">
        <v>0</v>
      </c>
      <c r="C3083" t="s">
        <v>2966</v>
      </c>
      <c r="D3083" t="s">
        <v>2966</v>
      </c>
      <c r="E3083" s="42">
        <v>44834</v>
      </c>
      <c r="F3083">
        <v>107106</v>
      </c>
      <c r="G3083" t="s">
        <v>2753</v>
      </c>
      <c r="H3083" s="191"/>
      <c r="J3083">
        <v>-0.03</v>
      </c>
      <c r="K3083"/>
      <c r="M3083" s="191">
        <f t="shared" si="138"/>
        <v>-3E-9</v>
      </c>
      <c r="N3083" t="str">
        <f t="shared" si="139"/>
        <v>0</v>
      </c>
    </row>
    <row r="3084" spans="1:14">
      <c r="A3084" s="55" t="str">
        <f t="shared" si="140"/>
        <v>Y0BO0</v>
      </c>
      <c r="B3084" s="55">
        <v>0</v>
      </c>
      <c r="C3084" t="s">
        <v>2966</v>
      </c>
      <c r="D3084" t="s">
        <v>2966</v>
      </c>
      <c r="E3084" s="42">
        <v>44834</v>
      </c>
      <c r="F3084">
        <v>111108</v>
      </c>
      <c r="G3084" t="s">
        <v>2021</v>
      </c>
      <c r="H3084" s="191"/>
      <c r="J3084">
        <v>-0.01</v>
      </c>
      <c r="K3084"/>
      <c r="M3084" s="191">
        <f t="shared" si="138"/>
        <v>-1.0000000000000001E-9</v>
      </c>
      <c r="N3084" t="str">
        <f t="shared" si="139"/>
        <v>0</v>
      </c>
    </row>
    <row r="3085" spans="1:14">
      <c r="A3085" s="55" t="str">
        <f t="shared" si="140"/>
        <v>Y0BO0</v>
      </c>
      <c r="B3085" s="55">
        <v>0</v>
      </c>
      <c r="C3085" t="s">
        <v>2966</v>
      </c>
      <c r="D3085" t="s">
        <v>2966</v>
      </c>
      <c r="E3085" s="42">
        <v>44834</v>
      </c>
      <c r="F3085">
        <v>111126</v>
      </c>
      <c r="G3085" t="s">
        <v>2022</v>
      </c>
      <c r="H3085" s="191"/>
      <c r="J3085">
        <v>102895.54</v>
      </c>
      <c r="K3085"/>
      <c r="M3085" s="191">
        <f t="shared" si="138"/>
        <v>1.0289553999999999E-2</v>
      </c>
      <c r="N3085" t="str">
        <f t="shared" si="139"/>
        <v>0</v>
      </c>
    </row>
    <row r="3086" spans="1:14">
      <c r="A3086" s="55" t="str">
        <f t="shared" si="140"/>
        <v>Y0BO0</v>
      </c>
      <c r="B3086" s="55">
        <v>0</v>
      </c>
      <c r="C3086" t="s">
        <v>2966</v>
      </c>
      <c r="D3086" t="s">
        <v>2966</v>
      </c>
      <c r="E3086" s="42">
        <v>44834</v>
      </c>
      <c r="F3086">
        <v>111127</v>
      </c>
      <c r="G3086" t="s">
        <v>2023</v>
      </c>
      <c r="H3086" s="191"/>
      <c r="J3086">
        <v>13860263.34</v>
      </c>
      <c r="K3086"/>
      <c r="M3086" s="191">
        <f t="shared" si="138"/>
        <v>1.3860263340000001</v>
      </c>
      <c r="N3086" t="str">
        <f t="shared" si="139"/>
        <v>0</v>
      </c>
    </row>
    <row r="3087" spans="1:14">
      <c r="A3087" s="55" t="str">
        <f t="shared" si="140"/>
        <v>Y0BO0</v>
      </c>
      <c r="B3087" s="55">
        <v>0</v>
      </c>
      <c r="C3087" t="s">
        <v>2966</v>
      </c>
      <c r="D3087" t="s">
        <v>2966</v>
      </c>
      <c r="E3087" s="42">
        <v>44834</v>
      </c>
      <c r="F3087">
        <v>111128</v>
      </c>
      <c r="G3087" t="s">
        <v>2024</v>
      </c>
      <c r="H3087" s="191"/>
      <c r="J3087">
        <v>12209917.5</v>
      </c>
      <c r="K3087"/>
      <c r="M3087" s="191">
        <f t="shared" si="138"/>
        <v>1.22099175</v>
      </c>
      <c r="N3087" t="str">
        <f t="shared" si="139"/>
        <v>0</v>
      </c>
    </row>
    <row r="3088" spans="1:14">
      <c r="A3088" s="55" t="str">
        <f t="shared" si="140"/>
        <v>Y0BO0</v>
      </c>
      <c r="B3088" s="55">
        <v>0</v>
      </c>
      <c r="C3088" t="s">
        <v>2966</v>
      </c>
      <c r="D3088" t="s">
        <v>2966</v>
      </c>
      <c r="E3088" s="42">
        <v>44834</v>
      </c>
      <c r="F3088">
        <v>111129</v>
      </c>
      <c r="G3088" t="s">
        <v>2025</v>
      </c>
      <c r="H3088" s="191"/>
      <c r="J3088">
        <v>167024890.16999999</v>
      </c>
      <c r="K3088"/>
      <c r="M3088" s="191">
        <f t="shared" si="138"/>
        <v>16.702489016999998</v>
      </c>
      <c r="N3088" t="str">
        <f t="shared" si="139"/>
        <v>0</v>
      </c>
    </row>
    <row r="3089" spans="1:14">
      <c r="A3089" s="55" t="str">
        <f t="shared" si="140"/>
        <v>Y0BO0</v>
      </c>
      <c r="B3089" s="55">
        <v>0</v>
      </c>
      <c r="C3089" t="s">
        <v>2966</v>
      </c>
      <c r="D3089" t="s">
        <v>2966</v>
      </c>
      <c r="E3089" s="42">
        <v>44834</v>
      </c>
      <c r="F3089">
        <v>111139</v>
      </c>
      <c r="G3089" t="s">
        <v>2865</v>
      </c>
      <c r="H3089" s="191"/>
      <c r="J3089">
        <v>0.01</v>
      </c>
      <c r="K3089"/>
      <c r="M3089" s="191">
        <f t="shared" si="138"/>
        <v>1.0000000000000001E-9</v>
      </c>
      <c r="N3089" t="str">
        <f t="shared" si="139"/>
        <v>0</v>
      </c>
    </row>
    <row r="3090" spans="1:14">
      <c r="A3090" s="55" t="str">
        <f t="shared" si="140"/>
        <v>Y0BO0</v>
      </c>
      <c r="B3090" s="55">
        <v>0</v>
      </c>
      <c r="C3090" t="s">
        <v>2966</v>
      </c>
      <c r="D3090" t="s">
        <v>2966</v>
      </c>
      <c r="E3090" s="42">
        <v>44834</v>
      </c>
      <c r="F3090">
        <v>111181</v>
      </c>
      <c r="G3090" t="s">
        <v>2028</v>
      </c>
      <c r="H3090" s="191"/>
      <c r="J3090">
        <v>835380.59</v>
      </c>
      <c r="K3090"/>
      <c r="M3090" s="191">
        <f t="shared" si="138"/>
        <v>8.3538058999999998E-2</v>
      </c>
      <c r="N3090" t="str">
        <f t="shared" si="139"/>
        <v>0</v>
      </c>
    </row>
    <row r="3091" spans="1:14">
      <c r="A3091" s="55" t="str">
        <f t="shared" si="140"/>
        <v>Y0BO0</v>
      </c>
      <c r="B3091" s="55">
        <v>0</v>
      </c>
      <c r="C3091" t="s">
        <v>2966</v>
      </c>
      <c r="D3091" t="s">
        <v>2966</v>
      </c>
      <c r="E3091" s="42">
        <v>44834</v>
      </c>
      <c r="F3091">
        <v>111182</v>
      </c>
      <c r="G3091" t="s">
        <v>2029</v>
      </c>
      <c r="H3091" s="191"/>
      <c r="J3091">
        <v>216971.67</v>
      </c>
      <c r="K3091"/>
      <c r="M3091" s="191">
        <f t="shared" si="138"/>
        <v>2.1697167E-2</v>
      </c>
      <c r="N3091" t="str">
        <f t="shared" si="139"/>
        <v>0</v>
      </c>
    </row>
    <row r="3092" spans="1:14">
      <c r="A3092" s="55" t="str">
        <f t="shared" si="140"/>
        <v>Y0BO0</v>
      </c>
      <c r="B3092" s="55">
        <v>0</v>
      </c>
      <c r="C3092" t="s">
        <v>2966</v>
      </c>
      <c r="D3092" t="s">
        <v>2966</v>
      </c>
      <c r="E3092" s="42">
        <v>44834</v>
      </c>
      <c r="F3092">
        <v>111183</v>
      </c>
      <c r="G3092" t="s">
        <v>2030</v>
      </c>
      <c r="H3092" s="191"/>
      <c r="J3092">
        <v>24786.9</v>
      </c>
      <c r="K3092"/>
      <c r="M3092" s="191">
        <f t="shared" si="138"/>
        <v>2.47869E-3</v>
      </c>
      <c r="N3092" t="str">
        <f t="shared" si="139"/>
        <v>0</v>
      </c>
    </row>
    <row r="3093" spans="1:14">
      <c r="A3093" s="55" t="str">
        <f t="shared" si="140"/>
        <v>Y0BO0</v>
      </c>
      <c r="B3093" s="55">
        <v>0</v>
      </c>
      <c r="C3093" t="s">
        <v>2966</v>
      </c>
      <c r="D3093" t="s">
        <v>2966</v>
      </c>
      <c r="E3093" s="42">
        <v>44834</v>
      </c>
      <c r="F3093">
        <v>111184</v>
      </c>
      <c r="G3093" t="s">
        <v>2031</v>
      </c>
      <c r="H3093" s="191"/>
      <c r="J3093">
        <v>245209.22</v>
      </c>
      <c r="K3093"/>
      <c r="M3093" s="191">
        <f t="shared" si="138"/>
        <v>2.4520922000000001E-2</v>
      </c>
      <c r="N3093" t="str">
        <f t="shared" si="139"/>
        <v>0</v>
      </c>
    </row>
    <row r="3094" spans="1:14">
      <c r="A3094" s="55" t="str">
        <f t="shared" si="140"/>
        <v>Y0BO0</v>
      </c>
      <c r="B3094" s="55">
        <v>0</v>
      </c>
      <c r="C3094" t="s">
        <v>2966</v>
      </c>
      <c r="D3094" t="s">
        <v>2966</v>
      </c>
      <c r="E3094" s="42">
        <v>44834</v>
      </c>
      <c r="F3094">
        <v>111220</v>
      </c>
      <c r="G3094" t="s">
        <v>2655</v>
      </c>
      <c r="H3094" s="191"/>
      <c r="J3094">
        <v>8684490.6699999999</v>
      </c>
      <c r="K3094"/>
      <c r="M3094" s="191">
        <f t="shared" si="138"/>
        <v>0.86844906700000002</v>
      </c>
      <c r="N3094" t="str">
        <f t="shared" si="139"/>
        <v>0</v>
      </c>
    </row>
    <row r="3095" spans="1:14">
      <c r="A3095" s="55" t="str">
        <f t="shared" si="140"/>
        <v>Y0BO0</v>
      </c>
      <c r="B3095" s="55">
        <v>0</v>
      </c>
      <c r="C3095" t="s">
        <v>2966</v>
      </c>
      <c r="D3095" t="s">
        <v>2966</v>
      </c>
      <c r="E3095" s="42">
        <v>44834</v>
      </c>
      <c r="F3095">
        <v>111221</v>
      </c>
      <c r="G3095" t="s">
        <v>2656</v>
      </c>
      <c r="H3095" s="191"/>
      <c r="J3095">
        <v>-8684490.6699999999</v>
      </c>
      <c r="K3095"/>
      <c r="M3095" s="191">
        <f t="shared" si="138"/>
        <v>-0.86844906700000002</v>
      </c>
      <c r="N3095" t="str">
        <f t="shared" si="139"/>
        <v>0</v>
      </c>
    </row>
    <row r="3096" spans="1:14">
      <c r="A3096" s="55" t="str">
        <f t="shared" si="140"/>
        <v>Y0BO0</v>
      </c>
      <c r="B3096" s="55">
        <v>0</v>
      </c>
      <c r="C3096" t="s">
        <v>2966</v>
      </c>
      <c r="D3096" t="s">
        <v>2966</v>
      </c>
      <c r="E3096" s="42">
        <v>44834</v>
      </c>
      <c r="F3096">
        <v>121116</v>
      </c>
      <c r="G3096" t="s">
        <v>2033</v>
      </c>
      <c r="H3096" s="191"/>
      <c r="J3096">
        <v>14341200</v>
      </c>
      <c r="K3096"/>
      <c r="M3096" s="191">
        <f t="shared" si="138"/>
        <v>1.4341200000000001</v>
      </c>
      <c r="N3096" t="str">
        <f t="shared" si="139"/>
        <v>0</v>
      </c>
    </row>
    <row r="3097" spans="1:14">
      <c r="A3097" s="55" t="str">
        <f t="shared" si="140"/>
        <v>Y0BO0</v>
      </c>
      <c r="B3097" s="55">
        <v>0</v>
      </c>
      <c r="C3097" t="s">
        <v>2966</v>
      </c>
      <c r="D3097" t="s">
        <v>2966</v>
      </c>
      <c r="E3097" s="42">
        <v>44834</v>
      </c>
      <c r="F3097">
        <v>121117</v>
      </c>
      <c r="G3097" t="s">
        <v>2034</v>
      </c>
      <c r="H3097" s="191"/>
      <c r="J3097">
        <v>147333634.83000001</v>
      </c>
      <c r="K3097"/>
      <c r="M3097" s="191">
        <f t="shared" si="138"/>
        <v>14.733363483000002</v>
      </c>
      <c r="N3097" t="str">
        <f t="shared" si="139"/>
        <v>0</v>
      </c>
    </row>
    <row r="3098" spans="1:14">
      <c r="A3098" s="55" t="str">
        <f t="shared" si="140"/>
        <v>Y0BO0</v>
      </c>
      <c r="B3098" s="55">
        <v>0</v>
      </c>
      <c r="C3098" t="s">
        <v>2966</v>
      </c>
      <c r="D3098" t="s">
        <v>2966</v>
      </c>
      <c r="E3098" s="42">
        <v>44834</v>
      </c>
      <c r="F3098">
        <v>141280</v>
      </c>
      <c r="G3098" t="s">
        <v>2036</v>
      </c>
      <c r="H3098" s="191"/>
      <c r="J3098">
        <v>1000615489.4299999</v>
      </c>
      <c r="K3098"/>
      <c r="M3098" s="191">
        <f t="shared" si="138"/>
        <v>100.06154894299999</v>
      </c>
      <c r="N3098" t="str">
        <f t="shared" si="139"/>
        <v>0</v>
      </c>
    </row>
    <row r="3099" spans="1:14">
      <c r="A3099" s="55" t="str">
        <f t="shared" si="140"/>
        <v>Y0BO0</v>
      </c>
      <c r="B3099" s="55">
        <v>0</v>
      </c>
      <c r="C3099" t="s">
        <v>2966</v>
      </c>
      <c r="D3099" t="s">
        <v>2966</v>
      </c>
      <c r="E3099" s="42">
        <v>44834</v>
      </c>
      <c r="F3099">
        <v>141366</v>
      </c>
      <c r="G3099" t="s">
        <v>2857</v>
      </c>
      <c r="H3099" s="191"/>
      <c r="J3099">
        <v>132.07</v>
      </c>
      <c r="K3099"/>
      <c r="M3099" s="191">
        <f t="shared" si="138"/>
        <v>1.3206999999999999E-5</v>
      </c>
      <c r="N3099" t="str">
        <f t="shared" si="139"/>
        <v>0</v>
      </c>
    </row>
    <row r="3100" spans="1:14">
      <c r="A3100" s="55" t="str">
        <f t="shared" si="140"/>
        <v>Y0BO0</v>
      </c>
      <c r="B3100" s="55">
        <v>0</v>
      </c>
      <c r="C3100" t="s">
        <v>2966</v>
      </c>
      <c r="D3100" t="s">
        <v>2966</v>
      </c>
      <c r="E3100" s="42">
        <v>44834</v>
      </c>
      <c r="F3100">
        <v>141379</v>
      </c>
      <c r="G3100" t="s">
        <v>2961</v>
      </c>
      <c r="H3100" s="191"/>
      <c r="J3100">
        <v>-565000</v>
      </c>
      <c r="K3100"/>
      <c r="M3100" s="191">
        <f t="shared" si="138"/>
        <v>-5.6500000000000002E-2</v>
      </c>
      <c r="N3100" t="str">
        <f t="shared" si="139"/>
        <v>0</v>
      </c>
    </row>
    <row r="3101" spans="1:14">
      <c r="A3101" s="55" t="str">
        <f t="shared" si="140"/>
        <v>Y0BO0</v>
      </c>
      <c r="B3101" s="55">
        <v>0</v>
      </c>
      <c r="C3101" t="s">
        <v>2966</v>
      </c>
      <c r="D3101" t="s">
        <v>2966</v>
      </c>
      <c r="E3101" s="42">
        <v>44834</v>
      </c>
      <c r="F3101">
        <v>141382</v>
      </c>
      <c r="G3101" t="s">
        <v>2052</v>
      </c>
      <c r="H3101" s="191"/>
      <c r="J3101">
        <v>0</v>
      </c>
      <c r="K3101"/>
      <c r="M3101" s="191">
        <f t="shared" si="138"/>
        <v>0</v>
      </c>
      <c r="N3101" t="str">
        <f t="shared" si="139"/>
        <v>0</v>
      </c>
    </row>
    <row r="3102" spans="1:14">
      <c r="A3102" s="55" t="str">
        <f t="shared" si="140"/>
        <v>Y0BO0</v>
      </c>
      <c r="B3102" s="55">
        <v>0</v>
      </c>
      <c r="C3102" t="s">
        <v>2966</v>
      </c>
      <c r="D3102" t="s">
        <v>2966</v>
      </c>
      <c r="E3102" s="42">
        <v>44834</v>
      </c>
      <c r="F3102">
        <v>141398</v>
      </c>
      <c r="G3102" t="s">
        <v>2911</v>
      </c>
      <c r="H3102" s="191"/>
      <c r="J3102">
        <v>0</v>
      </c>
      <c r="K3102"/>
      <c r="M3102" s="191">
        <f t="shared" si="138"/>
        <v>0</v>
      </c>
      <c r="N3102" t="str">
        <f t="shared" si="139"/>
        <v>0</v>
      </c>
    </row>
    <row r="3103" spans="1:14">
      <c r="A3103" s="55" t="str">
        <f t="shared" si="140"/>
        <v>Y0BO0</v>
      </c>
      <c r="B3103" s="55">
        <v>0</v>
      </c>
      <c r="C3103" t="s">
        <v>2966</v>
      </c>
      <c r="D3103" t="s">
        <v>2966</v>
      </c>
      <c r="E3103" s="42">
        <v>44834</v>
      </c>
      <c r="F3103">
        <v>141524</v>
      </c>
      <c r="G3103" t="s">
        <v>2061</v>
      </c>
      <c r="H3103" s="191"/>
      <c r="J3103">
        <v>-6010000</v>
      </c>
      <c r="K3103"/>
      <c r="M3103" s="191">
        <f t="shared" si="138"/>
        <v>-0.60099999999999998</v>
      </c>
      <c r="N3103" t="str">
        <f t="shared" si="139"/>
        <v>0</v>
      </c>
    </row>
    <row r="3104" spans="1:14">
      <c r="A3104" s="55" t="str">
        <f t="shared" si="140"/>
        <v>Y0BO0</v>
      </c>
      <c r="B3104" s="55">
        <v>0</v>
      </c>
      <c r="C3104" t="s">
        <v>2966</v>
      </c>
      <c r="D3104" t="s">
        <v>2966</v>
      </c>
      <c r="E3104" s="42">
        <v>44834</v>
      </c>
      <c r="F3104">
        <v>141647</v>
      </c>
      <c r="G3104" t="s">
        <v>2073</v>
      </c>
      <c r="H3104" s="191"/>
      <c r="J3104">
        <v>-160000</v>
      </c>
      <c r="K3104"/>
      <c r="M3104" s="191">
        <f t="shared" si="138"/>
        <v>-1.6E-2</v>
      </c>
      <c r="N3104" t="str">
        <f t="shared" si="139"/>
        <v>0</v>
      </c>
    </row>
    <row r="3105" spans="1:14">
      <c r="A3105" s="55" t="str">
        <f t="shared" si="140"/>
        <v>Y0BO0</v>
      </c>
      <c r="B3105" s="55">
        <v>0</v>
      </c>
      <c r="C3105" t="s">
        <v>2966</v>
      </c>
      <c r="D3105" t="s">
        <v>2966</v>
      </c>
      <c r="E3105" s="42">
        <v>44834</v>
      </c>
      <c r="F3105">
        <v>141653</v>
      </c>
      <c r="G3105" t="s">
        <v>2074</v>
      </c>
      <c r="H3105" s="191"/>
      <c r="J3105">
        <v>0</v>
      </c>
      <c r="K3105"/>
      <c r="M3105" s="191">
        <f t="shared" si="138"/>
        <v>0</v>
      </c>
      <c r="N3105" t="str">
        <f t="shared" si="139"/>
        <v>0</v>
      </c>
    </row>
    <row r="3106" spans="1:14">
      <c r="A3106" s="55" t="str">
        <f t="shared" si="140"/>
        <v>Y0BO0</v>
      </c>
      <c r="B3106" s="55">
        <v>0</v>
      </c>
      <c r="C3106" t="s">
        <v>2966</v>
      </c>
      <c r="D3106" t="s">
        <v>2966</v>
      </c>
      <c r="E3106" s="42">
        <v>44834</v>
      </c>
      <c r="F3106">
        <v>141724</v>
      </c>
      <c r="G3106" t="s">
        <v>2076</v>
      </c>
      <c r="H3106" s="191"/>
      <c r="J3106">
        <v>0</v>
      </c>
      <c r="K3106"/>
      <c r="M3106" s="191">
        <f t="shared" si="138"/>
        <v>0</v>
      </c>
      <c r="N3106" t="str">
        <f t="shared" si="139"/>
        <v>0</v>
      </c>
    </row>
    <row r="3107" spans="1:14">
      <c r="A3107" s="55" t="str">
        <f t="shared" si="140"/>
        <v>Y0BO0</v>
      </c>
      <c r="B3107" s="55">
        <v>0</v>
      </c>
      <c r="C3107" t="s">
        <v>2966</v>
      </c>
      <c r="D3107" t="s">
        <v>2966</v>
      </c>
      <c r="E3107" s="42">
        <v>44834</v>
      </c>
      <c r="F3107">
        <v>141744</v>
      </c>
      <c r="G3107" t="s">
        <v>2087</v>
      </c>
      <c r="H3107" s="191"/>
      <c r="J3107">
        <v>0</v>
      </c>
      <c r="K3107"/>
      <c r="M3107" s="191">
        <f t="shared" si="138"/>
        <v>0</v>
      </c>
      <c r="N3107" t="str">
        <f t="shared" si="139"/>
        <v>0</v>
      </c>
    </row>
    <row r="3108" spans="1:14">
      <c r="A3108" s="55" t="str">
        <f t="shared" si="140"/>
        <v>Y0BO0</v>
      </c>
      <c r="B3108" s="55">
        <v>0</v>
      </c>
      <c r="C3108" t="s">
        <v>2966</v>
      </c>
      <c r="D3108" t="s">
        <v>2966</v>
      </c>
      <c r="E3108" s="42">
        <v>44834</v>
      </c>
      <c r="F3108">
        <v>141755</v>
      </c>
      <c r="G3108" t="s">
        <v>2097</v>
      </c>
      <c r="H3108" s="191"/>
      <c r="J3108">
        <v>-100</v>
      </c>
      <c r="K3108"/>
      <c r="M3108" s="191">
        <f t="shared" si="138"/>
        <v>-1.0000000000000001E-5</v>
      </c>
      <c r="N3108" t="str">
        <f t="shared" si="139"/>
        <v>0</v>
      </c>
    </row>
    <row r="3109" spans="1:14">
      <c r="A3109" s="55" t="str">
        <f t="shared" si="140"/>
        <v>Y0BO0</v>
      </c>
      <c r="B3109" s="55">
        <v>0</v>
      </c>
      <c r="C3109" t="s">
        <v>2966</v>
      </c>
      <c r="D3109" t="s">
        <v>2966</v>
      </c>
      <c r="E3109" s="42">
        <v>44834</v>
      </c>
      <c r="F3109">
        <v>141779</v>
      </c>
      <c r="G3109" t="s">
        <v>2114</v>
      </c>
      <c r="H3109" s="191"/>
      <c r="J3109">
        <v>0</v>
      </c>
      <c r="K3109"/>
      <c r="M3109" s="191">
        <f t="shared" si="138"/>
        <v>0</v>
      </c>
      <c r="N3109" t="str">
        <f t="shared" si="139"/>
        <v>0</v>
      </c>
    </row>
    <row r="3110" spans="1:14">
      <c r="A3110" s="55" t="str">
        <f t="shared" si="140"/>
        <v>Y0BO0</v>
      </c>
      <c r="B3110" s="55">
        <v>0</v>
      </c>
      <c r="C3110" t="s">
        <v>2966</v>
      </c>
      <c r="D3110" t="s">
        <v>2966</v>
      </c>
      <c r="E3110" s="42">
        <v>44834</v>
      </c>
      <c r="F3110">
        <v>141789</v>
      </c>
      <c r="G3110" t="s">
        <v>2122</v>
      </c>
      <c r="H3110" s="191"/>
      <c r="J3110">
        <v>100</v>
      </c>
      <c r="K3110"/>
      <c r="M3110" s="191">
        <f t="shared" si="138"/>
        <v>1.0000000000000001E-5</v>
      </c>
      <c r="N3110" t="str">
        <f t="shared" si="139"/>
        <v>0</v>
      </c>
    </row>
    <row r="3111" spans="1:14">
      <c r="A3111" s="55" t="str">
        <f t="shared" si="140"/>
        <v>Y0BO0</v>
      </c>
      <c r="B3111" s="55">
        <v>0</v>
      </c>
      <c r="C3111" t="s">
        <v>2966</v>
      </c>
      <c r="D3111" t="s">
        <v>2966</v>
      </c>
      <c r="E3111" s="42">
        <v>44834</v>
      </c>
      <c r="F3111">
        <v>142036</v>
      </c>
      <c r="G3111" t="s">
        <v>2127</v>
      </c>
      <c r="H3111" s="191"/>
      <c r="J3111">
        <v>10000</v>
      </c>
      <c r="K3111"/>
      <c r="M3111" s="191">
        <f t="shared" si="138"/>
        <v>1E-3</v>
      </c>
      <c r="N3111" t="str">
        <f t="shared" si="139"/>
        <v>0</v>
      </c>
    </row>
    <row r="3112" spans="1:14">
      <c r="A3112" s="55" t="str">
        <f t="shared" si="140"/>
        <v>Y0BO0</v>
      </c>
      <c r="B3112" s="55">
        <v>0</v>
      </c>
      <c r="C3112" t="s">
        <v>2966</v>
      </c>
      <c r="D3112" t="s">
        <v>2966</v>
      </c>
      <c r="E3112" s="42">
        <v>44834</v>
      </c>
      <c r="F3112">
        <v>142038</v>
      </c>
      <c r="G3112" t="s">
        <v>2128</v>
      </c>
      <c r="H3112" s="191"/>
      <c r="J3112">
        <v>0</v>
      </c>
      <c r="K3112"/>
      <c r="M3112" s="191">
        <f t="shared" si="138"/>
        <v>0</v>
      </c>
      <c r="N3112" t="str">
        <f t="shared" si="139"/>
        <v>0</v>
      </c>
    </row>
    <row r="3113" spans="1:14">
      <c r="A3113" s="55" t="str">
        <f t="shared" si="140"/>
        <v>Y0BO0</v>
      </c>
      <c r="B3113" s="55">
        <v>0</v>
      </c>
      <c r="C3113" t="s">
        <v>2966</v>
      </c>
      <c r="D3113" t="s">
        <v>2966</v>
      </c>
      <c r="E3113" s="42">
        <v>44834</v>
      </c>
      <c r="F3113">
        <v>142044</v>
      </c>
      <c r="G3113" t="s">
        <v>2132</v>
      </c>
      <c r="H3113" s="191"/>
      <c r="J3113">
        <v>-1000000000</v>
      </c>
      <c r="K3113"/>
      <c r="M3113" s="191">
        <f t="shared" si="138"/>
        <v>-100</v>
      </c>
      <c r="N3113" t="str">
        <f t="shared" si="139"/>
        <v>0</v>
      </c>
    </row>
    <row r="3114" spans="1:14">
      <c r="A3114" s="55" t="e">
        <f t="shared" si="140"/>
        <v>#N/A</v>
      </c>
      <c r="B3114" s="55" t="e">
        <v>#N/A</v>
      </c>
      <c r="C3114" t="s">
        <v>2966</v>
      </c>
      <c r="D3114" t="s">
        <v>2966</v>
      </c>
      <c r="E3114" s="42">
        <v>44834</v>
      </c>
      <c r="F3114">
        <v>142077</v>
      </c>
      <c r="G3114" t="s">
        <v>2913</v>
      </c>
      <c r="H3114" s="191"/>
      <c r="J3114">
        <v>46842.41</v>
      </c>
      <c r="K3114"/>
      <c r="M3114" s="191">
        <f t="shared" si="138"/>
        <v>4.6842410000000004E-3</v>
      </c>
      <c r="N3114" t="e">
        <f t="shared" si="139"/>
        <v>#N/A</v>
      </c>
    </row>
    <row r="3115" spans="1:14">
      <c r="A3115" s="55" t="str">
        <f t="shared" si="140"/>
        <v>Y0BO0</v>
      </c>
      <c r="B3115" s="55">
        <v>0</v>
      </c>
      <c r="C3115" t="s">
        <v>2966</v>
      </c>
      <c r="D3115" t="s">
        <v>2966</v>
      </c>
      <c r="E3115" s="42">
        <v>44834</v>
      </c>
      <c r="F3115">
        <v>142087</v>
      </c>
      <c r="G3115" t="s">
        <v>2143</v>
      </c>
      <c r="H3115" s="191"/>
      <c r="J3115">
        <v>0</v>
      </c>
      <c r="K3115"/>
      <c r="M3115" s="191">
        <f t="shared" si="138"/>
        <v>0</v>
      </c>
      <c r="N3115" t="str">
        <f t="shared" si="139"/>
        <v>0</v>
      </c>
    </row>
    <row r="3116" spans="1:14">
      <c r="A3116" s="55" t="str">
        <f t="shared" si="140"/>
        <v>Y0BO0</v>
      </c>
      <c r="B3116" s="55">
        <v>0</v>
      </c>
      <c r="C3116" t="s">
        <v>2966</v>
      </c>
      <c r="D3116" t="s">
        <v>2966</v>
      </c>
      <c r="E3116" s="42">
        <v>44834</v>
      </c>
      <c r="F3116">
        <v>160118</v>
      </c>
      <c r="G3116" t="s">
        <v>2152</v>
      </c>
      <c r="H3116" s="191"/>
      <c r="J3116">
        <v>0</v>
      </c>
      <c r="K3116"/>
      <c r="M3116" s="191">
        <f t="shared" si="138"/>
        <v>0</v>
      </c>
      <c r="N3116" t="str">
        <f t="shared" si="139"/>
        <v>0</v>
      </c>
    </row>
    <row r="3117" spans="1:14">
      <c r="A3117" s="55" t="str">
        <f t="shared" si="140"/>
        <v>Y0BO0</v>
      </c>
      <c r="B3117" s="55">
        <v>0</v>
      </c>
      <c r="C3117" t="s">
        <v>2966</v>
      </c>
      <c r="D3117" t="s">
        <v>2966</v>
      </c>
      <c r="E3117" s="42">
        <v>44834</v>
      </c>
      <c r="F3117">
        <v>160202</v>
      </c>
      <c r="G3117" t="s">
        <v>2158</v>
      </c>
      <c r="H3117" s="191"/>
      <c r="J3117">
        <v>0</v>
      </c>
      <c r="K3117"/>
      <c r="M3117" s="191">
        <f t="shared" ref="M3117:M3180" si="141">J3117/10000000</f>
        <v>0</v>
      </c>
      <c r="N3117" t="str">
        <f t="shared" si="139"/>
        <v>0</v>
      </c>
    </row>
    <row r="3118" spans="1:14">
      <c r="A3118" s="55" t="str">
        <f t="shared" si="140"/>
        <v>Y0BO0</v>
      </c>
      <c r="B3118" s="55">
        <v>0</v>
      </c>
      <c r="C3118" t="s">
        <v>2966</v>
      </c>
      <c r="D3118" t="s">
        <v>2966</v>
      </c>
      <c r="E3118" s="42">
        <v>44834</v>
      </c>
      <c r="F3118">
        <v>160206</v>
      </c>
      <c r="G3118" t="s">
        <v>2159</v>
      </c>
      <c r="H3118" s="191"/>
      <c r="J3118">
        <v>-4329271.4400000004</v>
      </c>
      <c r="K3118"/>
      <c r="M3118" s="191">
        <f t="shared" si="141"/>
        <v>-0.43292714400000004</v>
      </c>
      <c r="N3118" t="str">
        <f t="shared" ref="N3118:N3181" si="142">LEFT(B3118,1)</f>
        <v>0</v>
      </c>
    </row>
    <row r="3119" spans="1:14">
      <c r="A3119" s="55" t="str">
        <f t="shared" si="140"/>
        <v>Y0BO0</v>
      </c>
      <c r="B3119" s="55">
        <v>0</v>
      </c>
      <c r="C3119" t="s">
        <v>2966</v>
      </c>
      <c r="D3119" t="s">
        <v>2966</v>
      </c>
      <c r="E3119" s="42">
        <v>44834</v>
      </c>
      <c r="F3119">
        <v>160207</v>
      </c>
      <c r="G3119" t="s">
        <v>2160</v>
      </c>
      <c r="H3119" s="191"/>
      <c r="J3119">
        <v>0</v>
      </c>
      <c r="K3119"/>
      <c r="M3119" s="191">
        <f t="shared" si="141"/>
        <v>0</v>
      </c>
      <c r="N3119" t="str">
        <f t="shared" si="142"/>
        <v>0</v>
      </c>
    </row>
    <row r="3120" spans="1:14">
      <c r="A3120" s="55" t="str">
        <f t="shared" si="140"/>
        <v>Y0BO0</v>
      </c>
      <c r="B3120" s="55">
        <v>0</v>
      </c>
      <c r="C3120" t="s">
        <v>2966</v>
      </c>
      <c r="D3120" t="s">
        <v>2966</v>
      </c>
      <c r="E3120" s="42">
        <v>44834</v>
      </c>
      <c r="F3120">
        <v>170120</v>
      </c>
      <c r="G3120" t="s">
        <v>2165</v>
      </c>
      <c r="H3120" s="191"/>
      <c r="J3120">
        <v>-3217480</v>
      </c>
      <c r="K3120"/>
      <c r="M3120" s="191">
        <f t="shared" si="141"/>
        <v>-0.32174799999999998</v>
      </c>
      <c r="N3120" t="str">
        <f t="shared" si="142"/>
        <v>0</v>
      </c>
    </row>
    <row r="3121" spans="1:14">
      <c r="A3121" s="55" t="str">
        <f t="shared" si="140"/>
        <v>Y0BO0</v>
      </c>
      <c r="B3121" s="55">
        <v>0</v>
      </c>
      <c r="C3121" t="s">
        <v>2966</v>
      </c>
      <c r="D3121" t="s">
        <v>2966</v>
      </c>
      <c r="E3121" s="42">
        <v>44834</v>
      </c>
      <c r="F3121">
        <v>170121</v>
      </c>
      <c r="G3121" t="s">
        <v>2166</v>
      </c>
      <c r="H3121" s="191"/>
      <c r="J3121">
        <v>-1683917.5</v>
      </c>
      <c r="K3121"/>
      <c r="M3121" s="191">
        <f t="shared" si="141"/>
        <v>-0.16839175000000001</v>
      </c>
      <c r="N3121" t="str">
        <f t="shared" si="142"/>
        <v>0</v>
      </c>
    </row>
    <row r="3122" spans="1:14">
      <c r="A3122" s="55" t="str">
        <f t="shared" si="140"/>
        <v>Y0BO0</v>
      </c>
      <c r="B3122" s="55">
        <v>0</v>
      </c>
      <c r="C3122" t="s">
        <v>2966</v>
      </c>
      <c r="D3122" t="s">
        <v>2966</v>
      </c>
      <c r="E3122" s="42">
        <v>44834</v>
      </c>
      <c r="F3122">
        <v>170123</v>
      </c>
      <c r="G3122" t="s">
        <v>2167</v>
      </c>
      <c r="H3122" s="191"/>
      <c r="J3122">
        <v>-35767686.25</v>
      </c>
      <c r="K3122"/>
      <c r="M3122" s="191">
        <f t="shared" si="141"/>
        <v>-3.5767686250000001</v>
      </c>
      <c r="N3122" t="str">
        <f t="shared" si="142"/>
        <v>0</v>
      </c>
    </row>
    <row r="3123" spans="1:14">
      <c r="A3123" s="55" t="str">
        <f t="shared" si="140"/>
        <v>Y0BO0</v>
      </c>
      <c r="B3123" s="55">
        <v>0</v>
      </c>
      <c r="C3123" t="s">
        <v>2966</v>
      </c>
      <c r="D3123" t="s">
        <v>2966</v>
      </c>
      <c r="E3123" s="42">
        <v>44834</v>
      </c>
      <c r="F3123">
        <v>170125</v>
      </c>
      <c r="G3123" t="s">
        <v>2168</v>
      </c>
      <c r="H3123" s="191"/>
      <c r="J3123">
        <v>-23411752</v>
      </c>
      <c r="K3123"/>
      <c r="M3123" s="191">
        <f t="shared" si="141"/>
        <v>-2.3411751999999999</v>
      </c>
      <c r="N3123" t="str">
        <f t="shared" si="142"/>
        <v>0</v>
      </c>
    </row>
    <row r="3124" spans="1:14">
      <c r="A3124" s="55" t="str">
        <f t="shared" si="140"/>
        <v>Y0BO0</v>
      </c>
      <c r="B3124" s="55">
        <v>0</v>
      </c>
      <c r="C3124" t="s">
        <v>2966</v>
      </c>
      <c r="D3124" t="s">
        <v>2966</v>
      </c>
      <c r="E3124" s="42">
        <v>44834</v>
      </c>
      <c r="F3124">
        <v>170129</v>
      </c>
      <c r="G3124" t="s">
        <v>2170</v>
      </c>
      <c r="H3124" s="191"/>
      <c r="J3124">
        <v>-598000</v>
      </c>
      <c r="K3124"/>
      <c r="M3124" s="191">
        <f t="shared" si="141"/>
        <v>-5.9799999999999999E-2</v>
      </c>
      <c r="N3124" t="str">
        <f t="shared" si="142"/>
        <v>0</v>
      </c>
    </row>
    <row r="3125" spans="1:14">
      <c r="A3125" s="55" t="str">
        <f t="shared" si="140"/>
        <v>Y0BO1.2</v>
      </c>
      <c r="B3125" s="55">
        <v>1.2</v>
      </c>
      <c r="C3125" t="s">
        <v>2966</v>
      </c>
      <c r="D3125" t="s">
        <v>2966</v>
      </c>
      <c r="E3125" s="42">
        <v>44834</v>
      </c>
      <c r="F3125">
        <v>201172</v>
      </c>
      <c r="G3125" t="s">
        <v>2178</v>
      </c>
      <c r="H3125" s="191"/>
      <c r="J3125">
        <v>-25546734.219999999</v>
      </c>
      <c r="K3125"/>
      <c r="M3125" s="191">
        <f t="shared" si="141"/>
        <v>-2.554673422</v>
      </c>
      <c r="N3125" t="str">
        <f t="shared" si="142"/>
        <v>1</v>
      </c>
    </row>
    <row r="3126" spans="1:14">
      <c r="A3126" s="55" t="str">
        <f t="shared" si="140"/>
        <v>Y0BO1.2</v>
      </c>
      <c r="B3126" s="55">
        <v>1.2</v>
      </c>
      <c r="C3126" t="s">
        <v>2966</v>
      </c>
      <c r="D3126" t="s">
        <v>2966</v>
      </c>
      <c r="E3126" s="42">
        <v>44834</v>
      </c>
      <c r="F3126">
        <v>201173</v>
      </c>
      <c r="G3126" t="s">
        <v>2179</v>
      </c>
      <c r="H3126" s="191"/>
      <c r="J3126">
        <v>-13008587.609999999</v>
      </c>
      <c r="K3126"/>
      <c r="M3126" s="191">
        <f t="shared" si="141"/>
        <v>-1.300858761</v>
      </c>
      <c r="N3126" t="str">
        <f t="shared" si="142"/>
        <v>1</v>
      </c>
    </row>
    <row r="3127" spans="1:14">
      <c r="A3127" s="55" t="str">
        <f t="shared" si="140"/>
        <v>Y0BO1.2</v>
      </c>
      <c r="B3127" s="55">
        <v>1.2</v>
      </c>
      <c r="C3127" t="s">
        <v>2966</v>
      </c>
      <c r="D3127" t="s">
        <v>2966</v>
      </c>
      <c r="E3127" s="42">
        <v>44834</v>
      </c>
      <c r="F3127">
        <v>201174</v>
      </c>
      <c r="G3127" t="s">
        <v>2180</v>
      </c>
      <c r="H3127" s="191"/>
      <c r="J3127">
        <v>-61983364</v>
      </c>
      <c r="K3127"/>
      <c r="M3127" s="191">
        <f t="shared" si="141"/>
        <v>-6.1983363999999996</v>
      </c>
      <c r="N3127" t="str">
        <f t="shared" si="142"/>
        <v>1</v>
      </c>
    </row>
    <row r="3128" spans="1:14">
      <c r="A3128" s="55" t="str">
        <f t="shared" si="140"/>
        <v>Y0BO1.2</v>
      </c>
      <c r="B3128" s="55">
        <v>1.2</v>
      </c>
      <c r="C3128" t="s">
        <v>2966</v>
      </c>
      <c r="D3128" t="s">
        <v>2966</v>
      </c>
      <c r="E3128" s="42">
        <v>44834</v>
      </c>
      <c r="F3128">
        <v>201181</v>
      </c>
      <c r="G3128" t="s">
        <v>2181</v>
      </c>
      <c r="H3128" s="191"/>
      <c r="J3128">
        <v>-3479925.04</v>
      </c>
      <c r="K3128"/>
      <c r="M3128" s="191">
        <f t="shared" si="141"/>
        <v>-0.34799250399999998</v>
      </c>
      <c r="N3128" t="str">
        <f t="shared" si="142"/>
        <v>1</v>
      </c>
    </row>
    <row r="3129" spans="1:14">
      <c r="A3129" s="55" t="str">
        <f t="shared" si="140"/>
        <v>Y0BO1.2</v>
      </c>
      <c r="B3129" s="55">
        <v>1.2</v>
      </c>
      <c r="C3129" t="s">
        <v>2966</v>
      </c>
      <c r="D3129" t="s">
        <v>2966</v>
      </c>
      <c r="E3129" s="42">
        <v>44834</v>
      </c>
      <c r="F3129">
        <v>201182</v>
      </c>
      <c r="G3129" t="s">
        <v>2182</v>
      </c>
      <c r="H3129" s="191"/>
      <c r="J3129">
        <v>-996516656.72000003</v>
      </c>
      <c r="K3129"/>
      <c r="M3129" s="191">
        <f t="shared" si="141"/>
        <v>-99.651665672000007</v>
      </c>
      <c r="N3129" t="str">
        <f t="shared" si="142"/>
        <v>1</v>
      </c>
    </row>
    <row r="3130" spans="1:14">
      <c r="A3130" s="55" t="str">
        <f t="shared" si="140"/>
        <v>Y0BO0</v>
      </c>
      <c r="B3130" s="55">
        <v>0</v>
      </c>
      <c r="C3130" t="s">
        <v>2966</v>
      </c>
      <c r="D3130" t="s">
        <v>2966</v>
      </c>
      <c r="E3130" s="42">
        <v>44834</v>
      </c>
      <c r="F3130">
        <v>201187</v>
      </c>
      <c r="G3130" t="s">
        <v>2184</v>
      </c>
      <c r="H3130" s="191"/>
      <c r="J3130">
        <v>2811492.79</v>
      </c>
      <c r="K3130"/>
      <c r="M3130" s="191">
        <f t="shared" si="141"/>
        <v>0.28114927900000003</v>
      </c>
      <c r="N3130" t="str">
        <f t="shared" si="142"/>
        <v>0</v>
      </c>
    </row>
    <row r="3131" spans="1:14">
      <c r="A3131" s="55" t="str">
        <f t="shared" si="140"/>
        <v>Y0BO0</v>
      </c>
      <c r="B3131" s="55">
        <v>0</v>
      </c>
      <c r="C3131" t="s">
        <v>2966</v>
      </c>
      <c r="D3131" t="s">
        <v>2966</v>
      </c>
      <c r="E3131" s="42">
        <v>44834</v>
      </c>
      <c r="F3131">
        <v>201192</v>
      </c>
      <c r="G3131" t="s">
        <v>2188</v>
      </c>
      <c r="H3131" s="191"/>
      <c r="J3131">
        <v>-27499666.120000001</v>
      </c>
      <c r="K3131"/>
      <c r="M3131" s="191">
        <f t="shared" si="141"/>
        <v>-2.7499666120000001</v>
      </c>
      <c r="N3131" t="str">
        <f t="shared" si="142"/>
        <v>0</v>
      </c>
    </row>
    <row r="3132" spans="1:14">
      <c r="A3132" s="55" t="str">
        <f t="shared" si="140"/>
        <v>Y0BO0</v>
      </c>
      <c r="B3132" s="55">
        <v>0</v>
      </c>
      <c r="C3132" t="s">
        <v>2966</v>
      </c>
      <c r="D3132" t="s">
        <v>2966</v>
      </c>
      <c r="E3132" s="42">
        <v>44834</v>
      </c>
      <c r="F3132">
        <v>201193</v>
      </c>
      <c r="G3132" t="s">
        <v>2189</v>
      </c>
      <c r="H3132" s="191"/>
      <c r="J3132">
        <v>209782.31</v>
      </c>
      <c r="K3132"/>
      <c r="M3132" s="191">
        <f t="shared" si="141"/>
        <v>2.0978231E-2</v>
      </c>
      <c r="N3132" t="str">
        <f t="shared" si="142"/>
        <v>0</v>
      </c>
    </row>
    <row r="3133" spans="1:14">
      <c r="A3133" s="55" t="str">
        <f t="shared" si="140"/>
        <v>Y0BO0</v>
      </c>
      <c r="B3133" s="55">
        <v>0</v>
      </c>
      <c r="C3133" t="s">
        <v>2966</v>
      </c>
      <c r="D3133" t="s">
        <v>2966</v>
      </c>
      <c r="E3133" s="42">
        <v>44834</v>
      </c>
      <c r="F3133">
        <v>201198</v>
      </c>
      <c r="G3133" t="s">
        <v>2193</v>
      </c>
      <c r="H3133" s="191"/>
      <c r="J3133">
        <v>407201.76</v>
      </c>
      <c r="K3133"/>
      <c r="M3133" s="191">
        <f t="shared" si="141"/>
        <v>4.0720176000000004E-2</v>
      </c>
      <c r="N3133" t="str">
        <f t="shared" si="142"/>
        <v>0</v>
      </c>
    </row>
    <row r="3134" spans="1:14">
      <c r="A3134" s="55" t="str">
        <f t="shared" si="140"/>
        <v>Y0BO0</v>
      </c>
      <c r="B3134" s="55">
        <v>0</v>
      </c>
      <c r="C3134" t="s">
        <v>2966</v>
      </c>
      <c r="D3134" t="s">
        <v>2966</v>
      </c>
      <c r="E3134" s="42">
        <v>44834</v>
      </c>
      <c r="F3134">
        <v>201199</v>
      </c>
      <c r="G3134" t="s">
        <v>2194</v>
      </c>
      <c r="H3134" s="191"/>
      <c r="J3134">
        <v>1667747.06</v>
      </c>
      <c r="K3134"/>
      <c r="M3134" s="191">
        <f t="shared" si="141"/>
        <v>0.16677470599999999</v>
      </c>
      <c r="N3134" t="str">
        <f t="shared" si="142"/>
        <v>0</v>
      </c>
    </row>
    <row r="3135" spans="1:14">
      <c r="A3135" s="55" t="str">
        <f t="shared" si="140"/>
        <v>Y0BO0</v>
      </c>
      <c r="B3135" s="55">
        <v>0</v>
      </c>
      <c r="C3135" t="s">
        <v>2966</v>
      </c>
      <c r="D3135" t="s">
        <v>2966</v>
      </c>
      <c r="E3135" s="42">
        <v>44834</v>
      </c>
      <c r="F3135">
        <v>201201</v>
      </c>
      <c r="G3135" t="s">
        <v>2196</v>
      </c>
      <c r="H3135" s="191"/>
      <c r="J3135">
        <v>5817255.0300000003</v>
      </c>
      <c r="K3135"/>
      <c r="M3135" s="191">
        <f t="shared" si="141"/>
        <v>0.58172550300000003</v>
      </c>
      <c r="N3135" t="str">
        <f t="shared" si="142"/>
        <v>0</v>
      </c>
    </row>
    <row r="3136" spans="1:14">
      <c r="A3136" s="55" t="str">
        <f t="shared" si="140"/>
        <v>Y0BO0</v>
      </c>
      <c r="B3136" s="55">
        <v>0</v>
      </c>
      <c r="C3136" t="s">
        <v>2966</v>
      </c>
      <c r="D3136" t="s">
        <v>2966</v>
      </c>
      <c r="E3136" s="42">
        <v>44834</v>
      </c>
      <c r="F3136">
        <v>201330</v>
      </c>
      <c r="G3136" t="s">
        <v>2927</v>
      </c>
      <c r="H3136" s="191"/>
      <c r="J3136">
        <v>585928.52</v>
      </c>
      <c r="K3136"/>
      <c r="M3136" s="191">
        <f t="shared" si="141"/>
        <v>5.8592852000000001E-2</v>
      </c>
      <c r="N3136" t="str">
        <f t="shared" si="142"/>
        <v>0</v>
      </c>
    </row>
    <row r="3137" spans="1:14">
      <c r="A3137" s="55" t="str">
        <f t="shared" ref="A3137:A3200" si="143">C3137&amp;B3137</f>
        <v>Y0BO0</v>
      </c>
      <c r="B3137" s="55">
        <v>0</v>
      </c>
      <c r="C3137" t="s">
        <v>2966</v>
      </c>
      <c r="D3137" t="s">
        <v>2966</v>
      </c>
      <c r="E3137" s="42">
        <v>44834</v>
      </c>
      <c r="F3137">
        <v>201331</v>
      </c>
      <c r="G3137" t="s">
        <v>2219</v>
      </c>
      <c r="H3137" s="191"/>
      <c r="J3137">
        <v>-381679.9</v>
      </c>
      <c r="K3137"/>
      <c r="M3137" s="191">
        <f t="shared" si="141"/>
        <v>-3.8167989999999999E-2</v>
      </c>
      <c r="N3137" t="str">
        <f t="shared" si="142"/>
        <v>0</v>
      </c>
    </row>
    <row r="3138" spans="1:14">
      <c r="A3138" s="55" t="str">
        <f t="shared" si="143"/>
        <v>Y0BO1.2</v>
      </c>
      <c r="B3138" s="55">
        <v>1.2</v>
      </c>
      <c r="C3138" t="s">
        <v>2966</v>
      </c>
      <c r="D3138" t="s">
        <v>2966</v>
      </c>
      <c r="E3138" s="42">
        <v>44834</v>
      </c>
      <c r="F3138">
        <v>201333</v>
      </c>
      <c r="G3138" t="s">
        <v>2221</v>
      </c>
      <c r="H3138" s="191"/>
      <c r="J3138">
        <v>-206148.24</v>
      </c>
      <c r="K3138"/>
      <c r="M3138" s="191">
        <f t="shared" si="141"/>
        <v>-2.0614824E-2</v>
      </c>
      <c r="N3138" t="str">
        <f t="shared" si="142"/>
        <v>1</v>
      </c>
    </row>
    <row r="3139" spans="1:14">
      <c r="A3139" s="55" t="str">
        <f t="shared" si="143"/>
        <v>Y0BO0</v>
      </c>
      <c r="B3139" s="55">
        <v>0</v>
      </c>
      <c r="C3139" t="s">
        <v>2966</v>
      </c>
      <c r="D3139" t="s">
        <v>2966</v>
      </c>
      <c r="E3139" s="42">
        <v>44834</v>
      </c>
      <c r="F3139">
        <v>201348</v>
      </c>
      <c r="G3139" t="s">
        <v>2223</v>
      </c>
      <c r="H3139" s="191"/>
      <c r="J3139">
        <v>13109302.84</v>
      </c>
      <c r="K3139"/>
      <c r="M3139" s="191">
        <f t="shared" si="141"/>
        <v>1.3109302839999999</v>
      </c>
      <c r="N3139" t="str">
        <f t="shared" si="142"/>
        <v>0</v>
      </c>
    </row>
    <row r="3140" spans="1:14">
      <c r="A3140" s="55" t="str">
        <f t="shared" si="143"/>
        <v>Y0BO0</v>
      </c>
      <c r="B3140" s="55">
        <v>0</v>
      </c>
      <c r="C3140" t="s">
        <v>2966</v>
      </c>
      <c r="D3140" t="s">
        <v>2966</v>
      </c>
      <c r="E3140" s="42">
        <v>44834</v>
      </c>
      <c r="F3140">
        <v>201351</v>
      </c>
      <c r="G3140" t="s">
        <v>2225</v>
      </c>
      <c r="H3140" s="191"/>
      <c r="J3140">
        <v>-130445589.27</v>
      </c>
      <c r="K3140"/>
      <c r="M3140" s="191">
        <f t="shared" si="141"/>
        <v>-13.044558926999999</v>
      </c>
      <c r="N3140" t="str">
        <f t="shared" si="142"/>
        <v>0</v>
      </c>
    </row>
    <row r="3141" spans="1:14">
      <c r="A3141" s="55" t="str">
        <f t="shared" si="143"/>
        <v>Y0BO0</v>
      </c>
      <c r="B3141" s="55">
        <v>0</v>
      </c>
      <c r="C3141" t="s">
        <v>2966</v>
      </c>
      <c r="D3141" t="s">
        <v>2966</v>
      </c>
      <c r="E3141" s="42">
        <v>44834</v>
      </c>
      <c r="F3141">
        <v>201352</v>
      </c>
      <c r="G3141" t="s">
        <v>2226</v>
      </c>
      <c r="H3141" s="191"/>
      <c r="J3141">
        <v>457872.26</v>
      </c>
      <c r="K3141"/>
      <c r="M3141" s="191">
        <f t="shared" si="141"/>
        <v>4.5787226E-2</v>
      </c>
      <c r="N3141" t="str">
        <f t="shared" si="142"/>
        <v>0</v>
      </c>
    </row>
    <row r="3142" spans="1:14">
      <c r="A3142" s="55" t="str">
        <f t="shared" si="143"/>
        <v>Y0BO0</v>
      </c>
      <c r="B3142" s="55">
        <v>0</v>
      </c>
      <c r="C3142" t="s">
        <v>2966</v>
      </c>
      <c r="D3142" t="s">
        <v>2966</v>
      </c>
      <c r="E3142" s="42">
        <v>44834</v>
      </c>
      <c r="F3142">
        <v>201354</v>
      </c>
      <c r="G3142" t="s">
        <v>2228</v>
      </c>
      <c r="H3142" s="191"/>
      <c r="J3142">
        <v>471619.42</v>
      </c>
      <c r="K3142"/>
      <c r="M3142" s="191">
        <f t="shared" si="141"/>
        <v>4.7161941999999998E-2</v>
      </c>
      <c r="N3142" t="str">
        <f t="shared" si="142"/>
        <v>0</v>
      </c>
    </row>
    <row r="3143" spans="1:14">
      <c r="A3143" s="55" t="str">
        <f t="shared" si="143"/>
        <v>Y0BO0</v>
      </c>
      <c r="B3143" s="55">
        <v>0</v>
      </c>
      <c r="C3143" t="s">
        <v>2966</v>
      </c>
      <c r="D3143" t="s">
        <v>2966</v>
      </c>
      <c r="E3143" s="42">
        <v>44834</v>
      </c>
      <c r="F3143">
        <v>201355</v>
      </c>
      <c r="G3143" t="s">
        <v>2229</v>
      </c>
      <c r="H3143" s="191"/>
      <c r="J3143">
        <v>3710642.49</v>
      </c>
      <c r="K3143"/>
      <c r="M3143" s="191">
        <f t="shared" si="141"/>
        <v>0.37106424900000001</v>
      </c>
      <c r="N3143" t="str">
        <f t="shared" si="142"/>
        <v>0</v>
      </c>
    </row>
    <row r="3144" spans="1:14">
      <c r="A3144" s="55" t="str">
        <f t="shared" si="143"/>
        <v>Y0BO0</v>
      </c>
      <c r="B3144" s="55">
        <v>0</v>
      </c>
      <c r="C3144" t="s">
        <v>2966</v>
      </c>
      <c r="D3144" t="s">
        <v>2966</v>
      </c>
      <c r="E3144" s="42">
        <v>44834</v>
      </c>
      <c r="F3144">
        <v>201356</v>
      </c>
      <c r="G3144" t="s">
        <v>2230</v>
      </c>
      <c r="H3144" s="191"/>
      <c r="J3144">
        <v>-0.53</v>
      </c>
      <c r="K3144"/>
      <c r="M3144" s="191">
        <f t="shared" si="141"/>
        <v>-5.3000000000000005E-8</v>
      </c>
      <c r="N3144" t="str">
        <f t="shared" si="142"/>
        <v>0</v>
      </c>
    </row>
    <row r="3145" spans="1:14">
      <c r="A3145" s="55" t="str">
        <f t="shared" si="143"/>
        <v>Y0BO1.2</v>
      </c>
      <c r="B3145" s="55">
        <v>1.2</v>
      </c>
      <c r="C3145" t="s">
        <v>2966</v>
      </c>
      <c r="D3145" t="s">
        <v>2966</v>
      </c>
      <c r="E3145" s="42">
        <v>44834</v>
      </c>
      <c r="F3145">
        <v>201363</v>
      </c>
      <c r="G3145" t="s">
        <v>2231</v>
      </c>
      <c r="H3145" s="191"/>
      <c r="J3145">
        <v>-2217877.33</v>
      </c>
      <c r="K3145"/>
      <c r="M3145" s="191">
        <f t="shared" si="141"/>
        <v>-0.22178773300000001</v>
      </c>
      <c r="N3145" t="str">
        <f t="shared" si="142"/>
        <v>1</v>
      </c>
    </row>
    <row r="3146" spans="1:14">
      <c r="A3146" s="55" t="str">
        <f t="shared" si="143"/>
        <v>Y0BO1.2</v>
      </c>
      <c r="B3146" s="55">
        <v>1.2</v>
      </c>
      <c r="C3146" t="s">
        <v>2966</v>
      </c>
      <c r="D3146" t="s">
        <v>2966</v>
      </c>
      <c r="E3146" s="42">
        <v>44834</v>
      </c>
      <c r="F3146">
        <v>201366</v>
      </c>
      <c r="G3146" t="s">
        <v>2233</v>
      </c>
      <c r="H3146" s="191"/>
      <c r="J3146">
        <v>-3056669005.5700002</v>
      </c>
      <c r="K3146"/>
      <c r="M3146" s="191">
        <f t="shared" si="141"/>
        <v>-305.66690055700002</v>
      </c>
      <c r="N3146" t="str">
        <f t="shared" si="142"/>
        <v>1</v>
      </c>
    </row>
    <row r="3147" spans="1:14">
      <c r="A3147" s="55" t="str">
        <f t="shared" si="143"/>
        <v>Y0BO1.2</v>
      </c>
      <c r="B3147" s="55">
        <v>1.2</v>
      </c>
      <c r="C3147" t="s">
        <v>2966</v>
      </c>
      <c r="D3147" t="s">
        <v>2966</v>
      </c>
      <c r="E3147" s="42">
        <v>44834</v>
      </c>
      <c r="F3147">
        <v>201367</v>
      </c>
      <c r="G3147" t="s">
        <v>2234</v>
      </c>
      <c r="H3147" s="191"/>
      <c r="J3147">
        <v>-12322462.5</v>
      </c>
      <c r="K3147"/>
      <c r="M3147" s="191">
        <f t="shared" si="141"/>
        <v>-1.23224625</v>
      </c>
      <c r="N3147" t="str">
        <f t="shared" si="142"/>
        <v>1</v>
      </c>
    </row>
    <row r="3148" spans="1:14">
      <c r="A3148" s="55" t="str">
        <f t="shared" si="143"/>
        <v>Y0BO1.2</v>
      </c>
      <c r="B3148" s="55">
        <v>1.2</v>
      </c>
      <c r="C3148" t="s">
        <v>2966</v>
      </c>
      <c r="D3148" t="s">
        <v>2966</v>
      </c>
      <c r="E3148" s="42">
        <v>44834</v>
      </c>
      <c r="F3148">
        <v>201369</v>
      </c>
      <c r="G3148" t="s">
        <v>2236</v>
      </c>
      <c r="H3148" s="191"/>
      <c r="J3148">
        <v>-2575640.2400000002</v>
      </c>
      <c r="K3148"/>
      <c r="M3148" s="191">
        <f t="shared" si="141"/>
        <v>-0.257564024</v>
      </c>
      <c r="N3148" t="str">
        <f t="shared" si="142"/>
        <v>1</v>
      </c>
    </row>
    <row r="3149" spans="1:14">
      <c r="A3149" s="55" t="str">
        <f t="shared" si="143"/>
        <v>Y0BO1.2</v>
      </c>
      <c r="B3149" s="55">
        <v>1.2</v>
      </c>
      <c r="C3149" t="s">
        <v>2966</v>
      </c>
      <c r="D3149" t="s">
        <v>2966</v>
      </c>
      <c r="E3149" s="42">
        <v>44834</v>
      </c>
      <c r="F3149">
        <v>201370</v>
      </c>
      <c r="G3149" t="s">
        <v>2237</v>
      </c>
      <c r="H3149" s="191"/>
      <c r="J3149">
        <v>-1173600.3500000001</v>
      </c>
      <c r="K3149"/>
      <c r="M3149" s="191">
        <f t="shared" si="141"/>
        <v>-0.11736003500000002</v>
      </c>
      <c r="N3149" t="str">
        <f t="shared" si="142"/>
        <v>1</v>
      </c>
    </row>
    <row r="3150" spans="1:14">
      <c r="A3150" s="55" t="str">
        <f t="shared" si="143"/>
        <v>Y0BO1.2</v>
      </c>
      <c r="B3150" s="55">
        <v>1.2</v>
      </c>
      <c r="C3150" t="s">
        <v>2966</v>
      </c>
      <c r="D3150" t="s">
        <v>2966</v>
      </c>
      <c r="E3150" s="42">
        <v>44834</v>
      </c>
      <c r="F3150">
        <v>201458</v>
      </c>
      <c r="G3150" t="s">
        <v>2613</v>
      </c>
      <c r="H3150" s="191"/>
      <c r="J3150">
        <v>-1122205.6499999999</v>
      </c>
      <c r="K3150"/>
      <c r="M3150" s="191">
        <f t="shared" si="141"/>
        <v>-0.11222056499999999</v>
      </c>
      <c r="N3150" t="str">
        <f t="shared" si="142"/>
        <v>1</v>
      </c>
    </row>
    <row r="3151" spans="1:14">
      <c r="A3151" s="55" t="str">
        <f t="shared" si="143"/>
        <v>Y0BO0</v>
      </c>
      <c r="B3151" s="55">
        <v>0</v>
      </c>
      <c r="C3151" t="s">
        <v>2966</v>
      </c>
      <c r="D3151" t="s">
        <v>2966</v>
      </c>
      <c r="E3151" s="42">
        <v>44834</v>
      </c>
      <c r="F3151">
        <v>210103</v>
      </c>
      <c r="G3151" t="s">
        <v>2240</v>
      </c>
      <c r="H3151" s="191"/>
      <c r="J3151">
        <v>-21777.81</v>
      </c>
      <c r="K3151"/>
      <c r="M3151" s="191">
        <f t="shared" si="141"/>
        <v>-2.1777810000000002E-3</v>
      </c>
      <c r="N3151" t="str">
        <f t="shared" si="142"/>
        <v>0</v>
      </c>
    </row>
    <row r="3152" spans="1:14">
      <c r="A3152" s="55" t="str">
        <f t="shared" si="143"/>
        <v>Y0BO0</v>
      </c>
      <c r="B3152" s="55">
        <v>0</v>
      </c>
      <c r="C3152" t="s">
        <v>2966</v>
      </c>
      <c r="D3152" t="s">
        <v>2966</v>
      </c>
      <c r="E3152" s="42">
        <v>44834</v>
      </c>
      <c r="F3152">
        <v>210117</v>
      </c>
      <c r="G3152" t="s">
        <v>2242</v>
      </c>
      <c r="H3152" s="191"/>
      <c r="J3152">
        <v>-692470.49</v>
      </c>
      <c r="K3152"/>
      <c r="M3152" s="191">
        <f t="shared" si="141"/>
        <v>-6.9247049000000005E-2</v>
      </c>
      <c r="N3152" t="str">
        <f t="shared" si="142"/>
        <v>0</v>
      </c>
    </row>
    <row r="3153" spans="1:14">
      <c r="A3153" s="55" t="str">
        <f t="shared" si="143"/>
        <v>Y0BO0</v>
      </c>
      <c r="B3153" s="55">
        <v>0</v>
      </c>
      <c r="C3153" t="s">
        <v>2966</v>
      </c>
      <c r="D3153" t="s">
        <v>2966</v>
      </c>
      <c r="E3153" s="42">
        <v>44834</v>
      </c>
      <c r="F3153">
        <v>210132</v>
      </c>
      <c r="G3153" t="s">
        <v>2244</v>
      </c>
      <c r="H3153" s="191"/>
      <c r="J3153">
        <v>-9168.24</v>
      </c>
      <c r="K3153"/>
      <c r="M3153" s="191">
        <f t="shared" si="141"/>
        <v>-9.16824E-4</v>
      </c>
      <c r="N3153" t="str">
        <f t="shared" si="142"/>
        <v>0</v>
      </c>
    </row>
    <row r="3154" spans="1:14">
      <c r="A3154" s="55" t="str">
        <f t="shared" si="143"/>
        <v>Y0BO0</v>
      </c>
      <c r="B3154" s="55">
        <v>0</v>
      </c>
      <c r="C3154" t="s">
        <v>2966</v>
      </c>
      <c r="D3154" t="s">
        <v>2966</v>
      </c>
      <c r="E3154" s="42">
        <v>44834</v>
      </c>
      <c r="F3154">
        <v>210138</v>
      </c>
      <c r="G3154" t="s">
        <v>2791</v>
      </c>
      <c r="H3154" s="191"/>
      <c r="J3154">
        <v>2083.3000000000002</v>
      </c>
      <c r="K3154"/>
      <c r="M3154" s="191">
        <f t="shared" si="141"/>
        <v>2.0833000000000001E-4</v>
      </c>
      <c r="N3154" t="str">
        <f t="shared" si="142"/>
        <v>0</v>
      </c>
    </row>
    <row r="3155" spans="1:14">
      <c r="A3155" s="55" t="str">
        <f t="shared" si="143"/>
        <v>Y0BO0</v>
      </c>
      <c r="B3155" s="55">
        <v>0</v>
      </c>
      <c r="C3155" t="s">
        <v>2966</v>
      </c>
      <c r="D3155" t="s">
        <v>2966</v>
      </c>
      <c r="E3155" s="42">
        <v>44834</v>
      </c>
      <c r="F3155">
        <v>210140</v>
      </c>
      <c r="G3155" t="s">
        <v>2245</v>
      </c>
      <c r="H3155" s="191"/>
      <c r="J3155">
        <v>-40189.54</v>
      </c>
      <c r="K3155"/>
      <c r="M3155" s="191">
        <f t="shared" si="141"/>
        <v>-4.0189539999999999E-3</v>
      </c>
      <c r="N3155" t="str">
        <f t="shared" si="142"/>
        <v>0</v>
      </c>
    </row>
    <row r="3156" spans="1:14">
      <c r="A3156" s="55" t="str">
        <f t="shared" si="143"/>
        <v>Y0BO0</v>
      </c>
      <c r="B3156" s="55">
        <v>0</v>
      </c>
      <c r="C3156" t="s">
        <v>2966</v>
      </c>
      <c r="D3156" t="s">
        <v>2966</v>
      </c>
      <c r="E3156" s="42">
        <v>44834</v>
      </c>
      <c r="F3156">
        <v>210210</v>
      </c>
      <c r="G3156" t="s">
        <v>2246</v>
      </c>
      <c r="H3156" s="191"/>
      <c r="J3156">
        <v>-1167809.3899999999</v>
      </c>
      <c r="K3156"/>
      <c r="M3156" s="191">
        <f t="shared" si="141"/>
        <v>-0.11678093899999999</v>
      </c>
      <c r="N3156" t="str">
        <f t="shared" si="142"/>
        <v>0</v>
      </c>
    </row>
    <row r="3157" spans="1:14">
      <c r="A3157" s="55" t="str">
        <f t="shared" si="143"/>
        <v>Y0BO0</v>
      </c>
      <c r="B3157" s="55">
        <v>0</v>
      </c>
      <c r="C3157" t="s">
        <v>2966</v>
      </c>
      <c r="D3157" t="s">
        <v>2966</v>
      </c>
      <c r="E3157" s="42">
        <v>44834</v>
      </c>
      <c r="F3157">
        <v>210315</v>
      </c>
      <c r="G3157" t="s">
        <v>2247</v>
      </c>
      <c r="H3157" s="191"/>
      <c r="J3157">
        <v>-16975438.190000001</v>
      </c>
      <c r="K3157"/>
      <c r="M3157" s="191">
        <f t="shared" si="141"/>
        <v>-1.6975438190000001</v>
      </c>
      <c r="N3157" t="str">
        <f t="shared" si="142"/>
        <v>0</v>
      </c>
    </row>
    <row r="3158" spans="1:14">
      <c r="A3158" s="55" t="str">
        <f t="shared" si="143"/>
        <v>Y0BO0</v>
      </c>
      <c r="B3158" s="55">
        <v>0</v>
      </c>
      <c r="C3158" t="s">
        <v>2966</v>
      </c>
      <c r="D3158" t="s">
        <v>2966</v>
      </c>
      <c r="E3158" s="42">
        <v>44834</v>
      </c>
      <c r="F3158">
        <v>210419</v>
      </c>
      <c r="G3158" t="s">
        <v>2652</v>
      </c>
      <c r="H3158" s="191"/>
      <c r="J3158">
        <v>-6165.5</v>
      </c>
      <c r="K3158"/>
      <c r="M3158" s="191">
        <f t="shared" si="141"/>
        <v>-6.1655E-4</v>
      </c>
      <c r="N3158" t="str">
        <f t="shared" si="142"/>
        <v>0</v>
      </c>
    </row>
    <row r="3159" spans="1:14">
      <c r="A3159" s="55" t="str">
        <f t="shared" si="143"/>
        <v>Y0BO0</v>
      </c>
      <c r="B3159" s="55">
        <v>0</v>
      </c>
      <c r="C3159" t="s">
        <v>2966</v>
      </c>
      <c r="D3159" t="s">
        <v>2966</v>
      </c>
      <c r="E3159" s="42">
        <v>44834</v>
      </c>
      <c r="F3159">
        <v>210667</v>
      </c>
      <c r="G3159" t="s">
        <v>2862</v>
      </c>
      <c r="H3159" s="191"/>
      <c r="J3159">
        <v>-30291.65</v>
      </c>
      <c r="K3159"/>
      <c r="M3159" s="191">
        <f t="shared" si="141"/>
        <v>-3.0291650000000003E-3</v>
      </c>
      <c r="N3159" t="str">
        <f t="shared" si="142"/>
        <v>0</v>
      </c>
    </row>
    <row r="3160" spans="1:14">
      <c r="A3160" s="55" t="str">
        <f t="shared" si="143"/>
        <v>Y0BO0</v>
      </c>
      <c r="B3160" s="55">
        <v>0</v>
      </c>
      <c r="C3160" t="s">
        <v>2966</v>
      </c>
      <c r="D3160" t="s">
        <v>2966</v>
      </c>
      <c r="E3160" s="42">
        <v>44834</v>
      </c>
      <c r="F3160">
        <v>210766</v>
      </c>
      <c r="G3160" t="s">
        <v>2748</v>
      </c>
      <c r="H3160" s="191"/>
      <c r="J3160">
        <v>-17877.38</v>
      </c>
      <c r="K3160"/>
      <c r="M3160" s="191">
        <f t="shared" si="141"/>
        <v>-1.7877380000000001E-3</v>
      </c>
      <c r="N3160" t="str">
        <f t="shared" si="142"/>
        <v>0</v>
      </c>
    </row>
    <row r="3161" spans="1:14">
      <c r="A3161" s="55" t="str">
        <f t="shared" si="143"/>
        <v>Y0BO0</v>
      </c>
      <c r="B3161" s="55">
        <v>0</v>
      </c>
      <c r="C3161" t="s">
        <v>2966</v>
      </c>
      <c r="D3161" t="s">
        <v>2966</v>
      </c>
      <c r="E3161" s="42">
        <v>44834</v>
      </c>
      <c r="F3161">
        <v>211103</v>
      </c>
      <c r="G3161" t="s">
        <v>2249</v>
      </c>
      <c r="H3161" s="191"/>
      <c r="J3161">
        <v>-25075.200000000001</v>
      </c>
      <c r="K3161"/>
      <c r="M3161" s="191">
        <f t="shared" si="141"/>
        <v>-2.5075200000000001E-3</v>
      </c>
      <c r="N3161" t="str">
        <f t="shared" si="142"/>
        <v>0</v>
      </c>
    </row>
    <row r="3162" spans="1:14">
      <c r="A3162" s="55" t="str">
        <f t="shared" si="143"/>
        <v>Y0BO0</v>
      </c>
      <c r="B3162" s="55">
        <v>0</v>
      </c>
      <c r="C3162" t="s">
        <v>2966</v>
      </c>
      <c r="D3162" t="s">
        <v>2966</v>
      </c>
      <c r="E3162" s="42">
        <v>44834</v>
      </c>
      <c r="F3162">
        <v>211106</v>
      </c>
      <c r="G3162" t="s">
        <v>2250</v>
      </c>
      <c r="H3162" s="191"/>
      <c r="J3162">
        <v>-195283.02</v>
      </c>
      <c r="K3162"/>
      <c r="M3162" s="191">
        <f t="shared" si="141"/>
        <v>-1.9528301999999997E-2</v>
      </c>
      <c r="N3162" t="str">
        <f t="shared" si="142"/>
        <v>0</v>
      </c>
    </row>
    <row r="3163" spans="1:14">
      <c r="A3163" s="55" t="str">
        <f t="shared" si="143"/>
        <v>Y0BO0</v>
      </c>
      <c r="B3163" s="55">
        <v>0</v>
      </c>
      <c r="C3163" t="s">
        <v>2966</v>
      </c>
      <c r="D3163" t="s">
        <v>2966</v>
      </c>
      <c r="E3163" s="42">
        <v>44834</v>
      </c>
      <c r="F3163">
        <v>211121</v>
      </c>
      <c r="G3163" t="s">
        <v>2252</v>
      </c>
      <c r="H3163" s="191"/>
      <c r="J3163">
        <v>-191675.64</v>
      </c>
      <c r="K3163"/>
      <c r="M3163" s="191">
        <f t="shared" si="141"/>
        <v>-1.9167564000000002E-2</v>
      </c>
      <c r="N3163" t="str">
        <f t="shared" si="142"/>
        <v>0</v>
      </c>
    </row>
    <row r="3164" spans="1:14">
      <c r="A3164" s="55" t="str">
        <f t="shared" si="143"/>
        <v>Y0BO0</v>
      </c>
      <c r="B3164" s="55">
        <v>0</v>
      </c>
      <c r="C3164" t="s">
        <v>2966</v>
      </c>
      <c r="D3164" t="s">
        <v>2966</v>
      </c>
      <c r="E3164" s="42">
        <v>44834</v>
      </c>
      <c r="F3164">
        <v>211146</v>
      </c>
      <c r="G3164" t="s">
        <v>2749</v>
      </c>
      <c r="H3164" s="191"/>
      <c r="J3164">
        <v>-45162</v>
      </c>
      <c r="K3164"/>
      <c r="M3164" s="191">
        <f t="shared" si="141"/>
        <v>-4.5161999999999997E-3</v>
      </c>
      <c r="N3164" t="str">
        <f t="shared" si="142"/>
        <v>0</v>
      </c>
    </row>
    <row r="3165" spans="1:14">
      <c r="A3165" s="55" t="str">
        <f t="shared" si="143"/>
        <v>Y0BO0</v>
      </c>
      <c r="B3165" s="55">
        <v>0</v>
      </c>
      <c r="C3165" t="s">
        <v>2966</v>
      </c>
      <c r="D3165" t="s">
        <v>2966</v>
      </c>
      <c r="E3165" s="42">
        <v>44834</v>
      </c>
      <c r="F3165">
        <v>211172</v>
      </c>
      <c r="G3165" t="s">
        <v>2262</v>
      </c>
      <c r="H3165" s="191"/>
      <c r="J3165">
        <v>17505882.710000001</v>
      </c>
      <c r="K3165"/>
      <c r="M3165" s="191">
        <f t="shared" si="141"/>
        <v>1.750588271</v>
      </c>
      <c r="N3165" t="str">
        <f t="shared" si="142"/>
        <v>0</v>
      </c>
    </row>
    <row r="3166" spans="1:14">
      <c r="A3166" s="55" t="str">
        <f t="shared" si="143"/>
        <v>Y0BO0</v>
      </c>
      <c r="B3166" s="55">
        <v>0</v>
      </c>
      <c r="C3166" t="s">
        <v>2966</v>
      </c>
      <c r="D3166" t="s">
        <v>2966</v>
      </c>
      <c r="E3166" s="42">
        <v>44834</v>
      </c>
      <c r="F3166">
        <v>211176</v>
      </c>
      <c r="G3166" t="s">
        <v>2266</v>
      </c>
      <c r="H3166" s="191"/>
      <c r="J3166">
        <v>-216971.67</v>
      </c>
      <c r="K3166"/>
      <c r="M3166" s="191">
        <f t="shared" si="141"/>
        <v>-2.1697167E-2</v>
      </c>
      <c r="N3166" t="str">
        <f t="shared" si="142"/>
        <v>0</v>
      </c>
    </row>
    <row r="3167" spans="1:14">
      <c r="A3167" s="55" t="str">
        <f t="shared" si="143"/>
        <v>Y0BO0</v>
      </c>
      <c r="B3167" s="55">
        <v>0</v>
      </c>
      <c r="C3167" t="s">
        <v>2966</v>
      </c>
      <c r="D3167" t="s">
        <v>2966</v>
      </c>
      <c r="E3167" s="42">
        <v>44834</v>
      </c>
      <c r="F3167">
        <v>211177</v>
      </c>
      <c r="G3167" t="s">
        <v>2267</v>
      </c>
      <c r="H3167" s="191"/>
      <c r="J3167">
        <v>-245209.22</v>
      </c>
      <c r="K3167"/>
      <c r="M3167" s="191">
        <f t="shared" si="141"/>
        <v>-2.4520922000000001E-2</v>
      </c>
      <c r="N3167" t="str">
        <f t="shared" si="142"/>
        <v>0</v>
      </c>
    </row>
    <row r="3168" spans="1:14">
      <c r="A3168" s="55" t="str">
        <f t="shared" si="143"/>
        <v>Y0BO0</v>
      </c>
      <c r="B3168" s="55">
        <v>0</v>
      </c>
      <c r="C3168" t="s">
        <v>2966</v>
      </c>
      <c r="D3168" t="s">
        <v>2966</v>
      </c>
      <c r="E3168" s="42">
        <v>44834</v>
      </c>
      <c r="F3168">
        <v>211632</v>
      </c>
      <c r="G3168" t="s">
        <v>2543</v>
      </c>
      <c r="H3168" s="191"/>
      <c r="J3168">
        <v>-87838.55</v>
      </c>
      <c r="K3168"/>
      <c r="M3168" s="191">
        <f t="shared" si="141"/>
        <v>-8.7838550000000001E-3</v>
      </c>
      <c r="N3168" t="str">
        <f t="shared" si="142"/>
        <v>0</v>
      </c>
    </row>
    <row r="3169" spans="1:14">
      <c r="A3169" s="55" t="str">
        <f t="shared" si="143"/>
        <v>Y0BO0</v>
      </c>
      <c r="B3169" s="55">
        <v>0</v>
      </c>
      <c r="C3169" t="s">
        <v>2966</v>
      </c>
      <c r="D3169" t="s">
        <v>2966</v>
      </c>
      <c r="E3169" s="42">
        <v>44834</v>
      </c>
      <c r="F3169">
        <v>260118</v>
      </c>
      <c r="G3169" t="s">
        <v>2275</v>
      </c>
      <c r="H3169" s="191"/>
      <c r="J3169">
        <v>-999704197.11000001</v>
      </c>
      <c r="K3169"/>
      <c r="M3169" s="191">
        <f t="shared" si="141"/>
        <v>-99.970419711000005</v>
      </c>
      <c r="N3169" t="str">
        <f t="shared" si="142"/>
        <v>0</v>
      </c>
    </row>
    <row r="3170" spans="1:14">
      <c r="A3170" s="55" t="str">
        <f t="shared" si="143"/>
        <v>Y0BO0</v>
      </c>
      <c r="B3170" s="55">
        <v>0</v>
      </c>
      <c r="C3170" t="s">
        <v>2966</v>
      </c>
      <c r="D3170" t="s">
        <v>2966</v>
      </c>
      <c r="E3170" s="42">
        <v>44834</v>
      </c>
      <c r="F3170">
        <v>260123</v>
      </c>
      <c r="G3170" t="s">
        <v>2278</v>
      </c>
      <c r="H3170" s="191"/>
      <c r="J3170">
        <v>0</v>
      </c>
      <c r="K3170"/>
      <c r="M3170" s="191">
        <f t="shared" si="141"/>
        <v>0</v>
      </c>
      <c r="N3170" t="str">
        <f t="shared" si="142"/>
        <v>0</v>
      </c>
    </row>
    <row r="3171" spans="1:14">
      <c r="A3171" s="55" t="str">
        <f t="shared" si="143"/>
        <v>Y0BO0</v>
      </c>
      <c r="B3171" s="55">
        <v>0</v>
      </c>
      <c r="C3171" t="s">
        <v>2966</v>
      </c>
      <c r="D3171" t="s">
        <v>2966</v>
      </c>
      <c r="E3171" s="42">
        <v>44834</v>
      </c>
      <c r="F3171">
        <v>260202</v>
      </c>
      <c r="G3171" t="s">
        <v>2281</v>
      </c>
      <c r="H3171" s="191"/>
      <c r="J3171">
        <v>0</v>
      </c>
      <c r="K3171"/>
      <c r="M3171" s="191">
        <f t="shared" si="141"/>
        <v>0</v>
      </c>
      <c r="N3171" t="str">
        <f t="shared" si="142"/>
        <v>0</v>
      </c>
    </row>
    <row r="3172" spans="1:14">
      <c r="A3172" s="55" t="str">
        <f t="shared" si="143"/>
        <v>Y0BO0</v>
      </c>
      <c r="B3172" s="55">
        <v>0</v>
      </c>
      <c r="C3172" t="s">
        <v>2966</v>
      </c>
      <c r="D3172" t="s">
        <v>2966</v>
      </c>
      <c r="E3172" s="42">
        <v>44834</v>
      </c>
      <c r="F3172">
        <v>260221</v>
      </c>
      <c r="G3172" t="s">
        <v>2282</v>
      </c>
      <c r="H3172" s="191"/>
      <c r="J3172">
        <v>0.25</v>
      </c>
      <c r="K3172"/>
      <c r="M3172" s="191">
        <f t="shared" si="141"/>
        <v>2.4999999999999999E-8</v>
      </c>
      <c r="N3172" t="str">
        <f t="shared" si="142"/>
        <v>0</v>
      </c>
    </row>
    <row r="3173" spans="1:14">
      <c r="A3173" s="55" t="str">
        <f t="shared" si="143"/>
        <v>Y0BO0</v>
      </c>
      <c r="B3173" s="55">
        <v>0</v>
      </c>
      <c r="C3173" t="s">
        <v>2966</v>
      </c>
      <c r="D3173" t="s">
        <v>2966</v>
      </c>
      <c r="E3173" s="42">
        <v>44834</v>
      </c>
      <c r="F3173">
        <v>260222</v>
      </c>
      <c r="G3173" t="s">
        <v>2283</v>
      </c>
      <c r="H3173" s="191"/>
      <c r="J3173">
        <v>1.1200000000000001</v>
      </c>
      <c r="K3173"/>
      <c r="M3173" s="191">
        <f t="shared" si="141"/>
        <v>1.1200000000000001E-7</v>
      </c>
      <c r="N3173" t="str">
        <f t="shared" si="142"/>
        <v>0</v>
      </c>
    </row>
    <row r="3174" spans="1:14">
      <c r="A3174" s="55" t="str">
        <f t="shared" si="143"/>
        <v>Y0BO0</v>
      </c>
      <c r="B3174" s="55">
        <v>0</v>
      </c>
      <c r="C3174" t="s">
        <v>2966</v>
      </c>
      <c r="D3174" t="s">
        <v>2966</v>
      </c>
      <c r="E3174" s="42">
        <v>44834</v>
      </c>
      <c r="F3174">
        <v>260802</v>
      </c>
      <c r="G3174" t="s">
        <v>2284</v>
      </c>
      <c r="H3174" s="191"/>
      <c r="J3174">
        <v>-10891.58</v>
      </c>
      <c r="K3174"/>
      <c r="M3174" s="191">
        <f t="shared" si="141"/>
        <v>-1.089158E-3</v>
      </c>
      <c r="N3174" t="str">
        <f t="shared" si="142"/>
        <v>0</v>
      </c>
    </row>
    <row r="3175" spans="1:14">
      <c r="A3175" s="55" t="str">
        <f t="shared" si="143"/>
        <v>Y0BO0</v>
      </c>
      <c r="B3175" s="55">
        <v>0</v>
      </c>
      <c r="C3175" t="s">
        <v>2966</v>
      </c>
      <c r="D3175" t="s">
        <v>2966</v>
      </c>
      <c r="E3175" s="42">
        <v>44834</v>
      </c>
      <c r="F3175">
        <v>260815</v>
      </c>
      <c r="G3175" t="s">
        <v>2286</v>
      </c>
      <c r="H3175" s="191"/>
      <c r="J3175">
        <v>-835380.59</v>
      </c>
      <c r="K3175"/>
      <c r="M3175" s="191">
        <f t="shared" si="141"/>
        <v>-8.3538058999999998E-2</v>
      </c>
      <c r="N3175" t="str">
        <f t="shared" si="142"/>
        <v>0</v>
      </c>
    </row>
    <row r="3176" spans="1:14">
      <c r="A3176" s="55" t="str">
        <f t="shared" si="143"/>
        <v>Y0BO0</v>
      </c>
      <c r="B3176" s="55">
        <v>0</v>
      </c>
      <c r="C3176" t="s">
        <v>2966</v>
      </c>
      <c r="D3176" t="s">
        <v>2966</v>
      </c>
      <c r="E3176" s="42">
        <v>44834</v>
      </c>
      <c r="F3176">
        <v>260836</v>
      </c>
      <c r="G3176" t="s">
        <v>2705</v>
      </c>
      <c r="H3176" s="191"/>
      <c r="J3176">
        <v>-58547.78</v>
      </c>
      <c r="K3176"/>
      <c r="M3176" s="191">
        <f t="shared" si="141"/>
        <v>-5.8547779999999997E-3</v>
      </c>
      <c r="N3176" t="str">
        <f t="shared" si="142"/>
        <v>0</v>
      </c>
    </row>
    <row r="3177" spans="1:14">
      <c r="A3177" s="55" t="str">
        <f t="shared" si="143"/>
        <v>Y0BO0</v>
      </c>
      <c r="B3177" s="55">
        <v>0</v>
      </c>
      <c r="C3177" t="s">
        <v>2966</v>
      </c>
      <c r="D3177" t="s">
        <v>2966</v>
      </c>
      <c r="E3177" s="42">
        <v>44834</v>
      </c>
      <c r="F3177">
        <v>260837</v>
      </c>
      <c r="G3177" t="s">
        <v>2706</v>
      </c>
      <c r="H3177" s="191"/>
      <c r="J3177">
        <v>-58547.78</v>
      </c>
      <c r="K3177"/>
      <c r="M3177" s="191">
        <f t="shared" si="141"/>
        <v>-5.8547779999999997E-3</v>
      </c>
      <c r="N3177" t="str">
        <f t="shared" si="142"/>
        <v>0</v>
      </c>
    </row>
    <row r="3178" spans="1:14">
      <c r="A3178" s="55" t="str">
        <f t="shared" si="143"/>
        <v>Y0BO0</v>
      </c>
      <c r="B3178" s="55">
        <v>0</v>
      </c>
      <c r="C3178" t="s">
        <v>2966</v>
      </c>
      <c r="D3178" t="s">
        <v>2966</v>
      </c>
      <c r="E3178" s="42">
        <v>44834</v>
      </c>
      <c r="F3178">
        <v>260902</v>
      </c>
      <c r="G3178" t="s">
        <v>2287</v>
      </c>
      <c r="H3178" s="191"/>
      <c r="J3178">
        <v>0.12</v>
      </c>
      <c r="K3178"/>
      <c r="M3178" s="191">
        <f t="shared" si="141"/>
        <v>1.2E-8</v>
      </c>
      <c r="N3178" t="str">
        <f t="shared" si="142"/>
        <v>0</v>
      </c>
    </row>
    <row r="3179" spans="1:14">
      <c r="A3179" s="55" t="str">
        <f t="shared" si="143"/>
        <v>Y0BO0</v>
      </c>
      <c r="B3179" s="55">
        <v>0</v>
      </c>
      <c r="C3179" t="s">
        <v>2966</v>
      </c>
      <c r="D3179" t="s">
        <v>2966</v>
      </c>
      <c r="E3179" s="42">
        <v>44834</v>
      </c>
      <c r="F3179">
        <v>260905</v>
      </c>
      <c r="G3179" t="s">
        <v>2288</v>
      </c>
      <c r="H3179" s="191"/>
      <c r="J3179">
        <v>-24786.9</v>
      </c>
      <c r="K3179"/>
      <c r="M3179" s="191">
        <f t="shared" si="141"/>
        <v>-2.47869E-3</v>
      </c>
      <c r="N3179" t="str">
        <f t="shared" si="142"/>
        <v>0</v>
      </c>
    </row>
    <row r="3180" spans="1:14">
      <c r="A3180" s="55" t="str">
        <f t="shared" si="143"/>
        <v>Y0BO0</v>
      </c>
      <c r="B3180" s="55">
        <v>0</v>
      </c>
      <c r="C3180" t="s">
        <v>2966</v>
      </c>
      <c r="D3180" t="s">
        <v>2966</v>
      </c>
      <c r="E3180" s="42">
        <v>44834</v>
      </c>
      <c r="F3180">
        <v>260930</v>
      </c>
      <c r="G3180" t="s">
        <v>2291</v>
      </c>
      <c r="H3180" s="191"/>
      <c r="J3180">
        <v>0</v>
      </c>
      <c r="K3180"/>
      <c r="M3180" s="191">
        <f t="shared" si="141"/>
        <v>0</v>
      </c>
      <c r="N3180" t="str">
        <f t="shared" si="142"/>
        <v>0</v>
      </c>
    </row>
    <row r="3181" spans="1:14">
      <c r="A3181" s="55" t="str">
        <f t="shared" si="143"/>
        <v>Y0BO0</v>
      </c>
      <c r="B3181" s="55">
        <v>0</v>
      </c>
      <c r="C3181" t="s">
        <v>2966</v>
      </c>
      <c r="D3181" t="s">
        <v>2966</v>
      </c>
      <c r="E3181" s="42">
        <v>44834</v>
      </c>
      <c r="F3181">
        <v>260942</v>
      </c>
      <c r="G3181" t="s">
        <v>2292</v>
      </c>
      <c r="H3181" s="191"/>
      <c r="J3181">
        <v>-1625.81</v>
      </c>
      <c r="K3181"/>
      <c r="M3181" s="191">
        <f t="shared" ref="M3181:M3244" si="144">J3181/10000000</f>
        <v>-1.6258099999999999E-4</v>
      </c>
      <c r="N3181" t="str">
        <f t="shared" si="142"/>
        <v>0</v>
      </c>
    </row>
    <row r="3182" spans="1:14">
      <c r="A3182" s="55" t="str">
        <f t="shared" si="143"/>
        <v>Y0BO0</v>
      </c>
      <c r="B3182" s="55">
        <v>0</v>
      </c>
      <c r="C3182" t="s">
        <v>2966</v>
      </c>
      <c r="D3182" t="s">
        <v>2966</v>
      </c>
      <c r="E3182" s="42">
        <v>44834</v>
      </c>
      <c r="F3182">
        <v>261027</v>
      </c>
      <c r="G3182" t="s">
        <v>2855</v>
      </c>
      <c r="H3182" s="191"/>
      <c r="J3182">
        <v>108608.37</v>
      </c>
      <c r="K3182"/>
      <c r="M3182" s="191">
        <f t="shared" si="144"/>
        <v>1.0860837E-2</v>
      </c>
      <c r="N3182" t="str">
        <f t="shared" ref="N3182:N3245" si="145">LEFT(B3182,1)</f>
        <v>0</v>
      </c>
    </row>
    <row r="3183" spans="1:14">
      <c r="A3183" s="55" t="str">
        <f t="shared" si="143"/>
        <v>Y0BO0</v>
      </c>
      <c r="B3183" s="55">
        <v>0</v>
      </c>
      <c r="C3183" t="s">
        <v>2966</v>
      </c>
      <c r="D3183" t="s">
        <v>2966</v>
      </c>
      <c r="E3183" s="42">
        <v>44834</v>
      </c>
      <c r="F3183">
        <v>261262</v>
      </c>
      <c r="G3183" t="s">
        <v>2709</v>
      </c>
      <c r="H3183" s="191"/>
      <c r="J3183">
        <v>231.73</v>
      </c>
      <c r="K3183"/>
      <c r="M3183" s="191">
        <f t="shared" si="144"/>
        <v>2.3173E-5</v>
      </c>
      <c r="N3183" t="str">
        <f t="shared" si="145"/>
        <v>0</v>
      </c>
    </row>
    <row r="3184" spans="1:14">
      <c r="A3184" s="55" t="str">
        <f t="shared" si="143"/>
        <v>Y0BO0</v>
      </c>
      <c r="B3184" s="55">
        <v>0</v>
      </c>
      <c r="C3184" t="s">
        <v>2966</v>
      </c>
      <c r="D3184" t="s">
        <v>2966</v>
      </c>
      <c r="E3184" s="42">
        <v>44834</v>
      </c>
      <c r="F3184">
        <v>281101</v>
      </c>
      <c r="G3184" t="s">
        <v>2296</v>
      </c>
      <c r="H3184" s="191"/>
      <c r="J3184">
        <v>-12130309417.9</v>
      </c>
      <c r="K3184"/>
      <c r="M3184" s="191">
        <f t="shared" si="144"/>
        <v>-1213.03094179</v>
      </c>
      <c r="N3184" t="str">
        <f t="shared" si="145"/>
        <v>0</v>
      </c>
    </row>
    <row r="3185" spans="1:14">
      <c r="A3185" s="55" t="str">
        <f t="shared" si="143"/>
        <v>Y0BO0</v>
      </c>
      <c r="B3185" s="55">
        <v>0</v>
      </c>
      <c r="C3185" t="s">
        <v>2966</v>
      </c>
      <c r="D3185" t="s">
        <v>2966</v>
      </c>
      <c r="E3185" s="42">
        <v>44834</v>
      </c>
      <c r="F3185">
        <v>281102</v>
      </c>
      <c r="G3185" t="s">
        <v>2544</v>
      </c>
      <c r="H3185" s="191"/>
      <c r="J3185">
        <v>1256501.3600000001</v>
      </c>
      <c r="K3185"/>
      <c r="M3185" s="191">
        <f t="shared" si="144"/>
        <v>0.12565013600000002</v>
      </c>
      <c r="N3185" t="str">
        <f t="shared" si="145"/>
        <v>0</v>
      </c>
    </row>
    <row r="3186" spans="1:14">
      <c r="A3186" s="55" t="str">
        <f t="shared" si="143"/>
        <v>Y0BO0</v>
      </c>
      <c r="B3186" s="55">
        <v>0</v>
      </c>
      <c r="C3186" t="s">
        <v>2966</v>
      </c>
      <c r="D3186" t="s">
        <v>2966</v>
      </c>
      <c r="E3186" s="42">
        <v>44834</v>
      </c>
      <c r="F3186">
        <v>281128</v>
      </c>
      <c r="G3186" t="s">
        <v>2297</v>
      </c>
      <c r="H3186" s="191"/>
      <c r="J3186">
        <v>585856803.05999994</v>
      </c>
      <c r="K3186"/>
      <c r="M3186" s="191">
        <f t="shared" si="144"/>
        <v>58.585680305999993</v>
      </c>
      <c r="N3186" t="str">
        <f t="shared" si="145"/>
        <v>0</v>
      </c>
    </row>
    <row r="3187" spans="1:14">
      <c r="A3187" s="55" t="str">
        <f t="shared" si="143"/>
        <v>Y0BO0</v>
      </c>
      <c r="B3187" s="55">
        <v>0</v>
      </c>
      <c r="C3187" t="s">
        <v>2966</v>
      </c>
      <c r="D3187" t="s">
        <v>2966</v>
      </c>
      <c r="E3187" s="42">
        <v>44834</v>
      </c>
      <c r="F3187">
        <v>281129</v>
      </c>
      <c r="G3187" t="s">
        <v>2298</v>
      </c>
      <c r="H3187" s="191"/>
      <c r="J3187">
        <v>13151496.359999999</v>
      </c>
      <c r="K3187"/>
      <c r="M3187" s="191">
        <f t="shared" si="144"/>
        <v>1.3151496359999999</v>
      </c>
      <c r="N3187" t="str">
        <f t="shared" si="145"/>
        <v>0</v>
      </c>
    </row>
    <row r="3188" spans="1:14">
      <c r="A3188" s="55" t="str">
        <f t="shared" si="143"/>
        <v>Y0BO0</v>
      </c>
      <c r="B3188" s="55">
        <v>0</v>
      </c>
      <c r="C3188" t="s">
        <v>2966</v>
      </c>
      <c r="D3188" t="s">
        <v>2966</v>
      </c>
      <c r="E3188" s="42">
        <v>44834</v>
      </c>
      <c r="F3188">
        <v>281131</v>
      </c>
      <c r="G3188" t="s">
        <v>2299</v>
      </c>
      <c r="H3188" s="191"/>
      <c r="J3188">
        <v>10230597.289999999</v>
      </c>
      <c r="K3188"/>
      <c r="M3188" s="191">
        <f t="shared" si="144"/>
        <v>1.0230597289999999</v>
      </c>
      <c r="N3188" t="str">
        <f t="shared" si="145"/>
        <v>0</v>
      </c>
    </row>
    <row r="3189" spans="1:14">
      <c r="A3189" s="55" t="str">
        <f t="shared" si="143"/>
        <v>Y0BO0</v>
      </c>
      <c r="B3189" s="55">
        <v>0</v>
      </c>
      <c r="C3189" t="s">
        <v>2966</v>
      </c>
      <c r="D3189" t="s">
        <v>2966</v>
      </c>
      <c r="E3189" s="42">
        <v>44834</v>
      </c>
      <c r="F3189">
        <v>281133</v>
      </c>
      <c r="G3189" t="s">
        <v>2649</v>
      </c>
      <c r="H3189" s="191"/>
      <c r="J3189">
        <v>724577654.72000003</v>
      </c>
      <c r="K3189"/>
      <c r="M3189" s="191">
        <f t="shared" si="144"/>
        <v>72.457765472000006</v>
      </c>
      <c r="N3189" t="str">
        <f t="shared" si="145"/>
        <v>0</v>
      </c>
    </row>
    <row r="3190" spans="1:14">
      <c r="A3190" s="55" t="str">
        <f t="shared" si="143"/>
        <v>Y0BO0</v>
      </c>
      <c r="B3190" s="55">
        <v>0</v>
      </c>
      <c r="C3190" t="s">
        <v>2966</v>
      </c>
      <c r="D3190" t="s">
        <v>2966</v>
      </c>
      <c r="E3190" s="42">
        <v>44834</v>
      </c>
      <c r="F3190">
        <v>281134</v>
      </c>
      <c r="G3190" t="s">
        <v>2300</v>
      </c>
      <c r="H3190" s="191"/>
      <c r="J3190">
        <v>24173186.170000002</v>
      </c>
      <c r="K3190"/>
      <c r="M3190" s="191">
        <f t="shared" si="144"/>
        <v>2.4173186170000003</v>
      </c>
      <c r="N3190" t="str">
        <f t="shared" si="145"/>
        <v>0</v>
      </c>
    </row>
    <row r="3191" spans="1:14">
      <c r="A3191" s="55" t="str">
        <f t="shared" si="143"/>
        <v>Y0BO0</v>
      </c>
      <c r="B3191" s="55">
        <v>0</v>
      </c>
      <c r="C3191" t="s">
        <v>2966</v>
      </c>
      <c r="D3191" t="s">
        <v>2966</v>
      </c>
      <c r="E3191" s="42">
        <v>44834</v>
      </c>
      <c r="F3191">
        <v>281136</v>
      </c>
      <c r="G3191" t="s">
        <v>2565</v>
      </c>
      <c r="H3191" s="191"/>
      <c r="J3191">
        <v>17101339.129999999</v>
      </c>
      <c r="K3191"/>
      <c r="M3191" s="191">
        <f t="shared" si="144"/>
        <v>1.7101339129999999</v>
      </c>
      <c r="N3191" t="str">
        <f t="shared" si="145"/>
        <v>0</v>
      </c>
    </row>
    <row r="3192" spans="1:14">
      <c r="A3192" s="55" t="str">
        <f t="shared" si="143"/>
        <v>Y0BO0</v>
      </c>
      <c r="B3192" s="55">
        <v>0</v>
      </c>
      <c r="C3192" t="s">
        <v>2966</v>
      </c>
      <c r="D3192" t="s">
        <v>2966</v>
      </c>
      <c r="E3192" s="42">
        <v>44834</v>
      </c>
      <c r="F3192">
        <v>281137</v>
      </c>
      <c r="G3192" t="s">
        <v>2302</v>
      </c>
      <c r="H3192" s="191"/>
      <c r="J3192">
        <v>140287.01</v>
      </c>
      <c r="K3192"/>
      <c r="M3192" s="191">
        <f t="shared" si="144"/>
        <v>1.4028701000000001E-2</v>
      </c>
      <c r="N3192" t="str">
        <f t="shared" si="145"/>
        <v>0</v>
      </c>
    </row>
    <row r="3193" spans="1:14">
      <c r="A3193" s="55" t="str">
        <f t="shared" si="143"/>
        <v>Y0BO0</v>
      </c>
      <c r="B3193" s="55">
        <v>0</v>
      </c>
      <c r="C3193" t="s">
        <v>2966</v>
      </c>
      <c r="D3193" t="s">
        <v>2966</v>
      </c>
      <c r="E3193" s="42">
        <v>44834</v>
      </c>
      <c r="F3193">
        <v>281138</v>
      </c>
      <c r="G3193" t="s">
        <v>2303</v>
      </c>
      <c r="H3193" s="191"/>
      <c r="J3193">
        <v>45429351.490000002</v>
      </c>
      <c r="K3193"/>
      <c r="M3193" s="191">
        <f t="shared" si="144"/>
        <v>4.5429351489999998</v>
      </c>
      <c r="N3193" t="str">
        <f t="shared" si="145"/>
        <v>0</v>
      </c>
    </row>
    <row r="3194" spans="1:14">
      <c r="A3194" s="55" t="str">
        <f t="shared" si="143"/>
        <v>Y0BO0</v>
      </c>
      <c r="B3194" s="55">
        <v>0</v>
      </c>
      <c r="C3194" t="s">
        <v>2966</v>
      </c>
      <c r="D3194" t="s">
        <v>2966</v>
      </c>
      <c r="E3194" s="42">
        <v>44834</v>
      </c>
      <c r="F3194">
        <v>281139</v>
      </c>
      <c r="G3194" t="s">
        <v>2304</v>
      </c>
      <c r="H3194" s="191"/>
      <c r="J3194">
        <v>8013921.0599999996</v>
      </c>
      <c r="K3194"/>
      <c r="M3194" s="191">
        <f t="shared" si="144"/>
        <v>0.80139210599999999</v>
      </c>
      <c r="N3194" t="str">
        <f t="shared" si="145"/>
        <v>0</v>
      </c>
    </row>
    <row r="3195" spans="1:14">
      <c r="A3195" s="55" t="str">
        <f t="shared" si="143"/>
        <v>Y0BO0</v>
      </c>
      <c r="B3195" s="55">
        <v>0</v>
      </c>
      <c r="C3195" t="s">
        <v>2966</v>
      </c>
      <c r="D3195" t="s">
        <v>2966</v>
      </c>
      <c r="E3195" s="42">
        <v>44834</v>
      </c>
      <c r="F3195">
        <v>281212</v>
      </c>
      <c r="G3195" t="s">
        <v>2314</v>
      </c>
      <c r="H3195" s="191"/>
      <c r="J3195">
        <v>-264730.26</v>
      </c>
      <c r="K3195"/>
      <c r="M3195" s="191">
        <f t="shared" si="144"/>
        <v>-2.6473026E-2</v>
      </c>
      <c r="N3195" t="str">
        <f t="shared" si="145"/>
        <v>0</v>
      </c>
    </row>
    <row r="3196" spans="1:14">
      <c r="A3196" s="55" t="str">
        <f t="shared" si="143"/>
        <v>Y0BO0</v>
      </c>
      <c r="B3196" s="55">
        <v>0</v>
      </c>
      <c r="C3196" t="s">
        <v>2966</v>
      </c>
      <c r="D3196" t="s">
        <v>2966</v>
      </c>
      <c r="E3196" s="42">
        <v>44834</v>
      </c>
      <c r="F3196">
        <v>281227</v>
      </c>
      <c r="G3196" t="s">
        <v>2567</v>
      </c>
      <c r="H3196" s="191"/>
      <c r="J3196">
        <v>-322306.83</v>
      </c>
      <c r="K3196"/>
      <c r="M3196" s="191">
        <f t="shared" si="144"/>
        <v>-3.2230683000000003E-2</v>
      </c>
      <c r="N3196" t="str">
        <f t="shared" si="145"/>
        <v>0</v>
      </c>
    </row>
    <row r="3197" spans="1:14">
      <c r="A3197" s="55" t="str">
        <f t="shared" si="143"/>
        <v>Y0BO0</v>
      </c>
      <c r="B3197" s="55">
        <v>0</v>
      </c>
      <c r="C3197" t="s">
        <v>2966</v>
      </c>
      <c r="D3197" t="s">
        <v>2966</v>
      </c>
      <c r="E3197" s="42">
        <v>44834</v>
      </c>
      <c r="F3197">
        <v>281290</v>
      </c>
      <c r="G3197" t="s">
        <v>2550</v>
      </c>
      <c r="H3197" s="191"/>
      <c r="J3197">
        <v>13052860.16</v>
      </c>
      <c r="K3197"/>
      <c r="M3197" s="191">
        <f t="shared" si="144"/>
        <v>1.3052860159999999</v>
      </c>
      <c r="N3197" t="str">
        <f t="shared" si="145"/>
        <v>0</v>
      </c>
    </row>
    <row r="3198" spans="1:14">
      <c r="A3198" s="55" t="str">
        <f t="shared" si="143"/>
        <v>Y0BO0</v>
      </c>
      <c r="B3198" s="55">
        <v>0</v>
      </c>
      <c r="C3198" t="s">
        <v>2966</v>
      </c>
      <c r="D3198" t="s">
        <v>2966</v>
      </c>
      <c r="E3198" s="42">
        <v>44834</v>
      </c>
      <c r="F3198">
        <v>281292</v>
      </c>
      <c r="G3198" t="s">
        <v>2551</v>
      </c>
      <c r="H3198" s="191"/>
      <c r="J3198">
        <v>-1207683379.9000001</v>
      </c>
      <c r="K3198"/>
      <c r="M3198" s="191">
        <f t="shared" si="144"/>
        <v>-120.76833799000001</v>
      </c>
      <c r="N3198" t="str">
        <f t="shared" si="145"/>
        <v>0</v>
      </c>
    </row>
    <row r="3199" spans="1:14">
      <c r="A3199" s="55" t="str">
        <f t="shared" si="143"/>
        <v>Y0BO0</v>
      </c>
      <c r="B3199" s="55">
        <v>0</v>
      </c>
      <c r="C3199" t="s">
        <v>2966</v>
      </c>
      <c r="D3199" t="s">
        <v>2966</v>
      </c>
      <c r="E3199" s="42">
        <v>44834</v>
      </c>
      <c r="F3199">
        <v>281293</v>
      </c>
      <c r="G3199" t="s">
        <v>2561</v>
      </c>
      <c r="H3199" s="191"/>
      <c r="J3199">
        <v>-998367.27</v>
      </c>
      <c r="K3199"/>
      <c r="M3199" s="191">
        <f t="shared" si="144"/>
        <v>-9.9836727E-2</v>
      </c>
      <c r="N3199" t="str">
        <f t="shared" si="145"/>
        <v>0</v>
      </c>
    </row>
    <row r="3200" spans="1:14">
      <c r="A3200" s="55" t="str">
        <f t="shared" si="143"/>
        <v>Y0BO0</v>
      </c>
      <c r="B3200" s="55">
        <v>0</v>
      </c>
      <c r="C3200" t="s">
        <v>2966</v>
      </c>
      <c r="D3200" t="s">
        <v>2966</v>
      </c>
      <c r="E3200" s="42">
        <v>44834</v>
      </c>
      <c r="F3200">
        <v>281295</v>
      </c>
      <c r="G3200" t="s">
        <v>2562</v>
      </c>
      <c r="H3200" s="191"/>
      <c r="J3200">
        <v>3386271.41</v>
      </c>
      <c r="K3200"/>
      <c r="M3200" s="191">
        <f t="shared" si="144"/>
        <v>0.33862714100000002</v>
      </c>
      <c r="N3200" t="str">
        <f t="shared" si="145"/>
        <v>0</v>
      </c>
    </row>
    <row r="3201" spans="1:14">
      <c r="A3201" s="55" t="str">
        <f t="shared" ref="A3201:A3264" si="146">C3201&amp;B3201</f>
        <v>Y0BO0</v>
      </c>
      <c r="B3201" s="55">
        <v>0</v>
      </c>
      <c r="C3201" t="s">
        <v>2966</v>
      </c>
      <c r="D3201" t="s">
        <v>2966</v>
      </c>
      <c r="E3201" s="42">
        <v>44834</v>
      </c>
      <c r="F3201">
        <v>281296</v>
      </c>
      <c r="G3201" t="s">
        <v>2572</v>
      </c>
      <c r="H3201" s="191"/>
      <c r="J3201">
        <v>1400790524.3</v>
      </c>
      <c r="K3201"/>
      <c r="M3201" s="191">
        <f t="shared" si="144"/>
        <v>140.07905242999999</v>
      </c>
      <c r="N3201" t="str">
        <f t="shared" si="145"/>
        <v>0</v>
      </c>
    </row>
    <row r="3202" spans="1:14">
      <c r="A3202" s="55" t="str">
        <f t="shared" si="146"/>
        <v>Y0BO0</v>
      </c>
      <c r="B3202" s="55">
        <v>0</v>
      </c>
      <c r="C3202" t="s">
        <v>2966</v>
      </c>
      <c r="D3202" t="s">
        <v>2966</v>
      </c>
      <c r="E3202" s="42">
        <v>44834</v>
      </c>
      <c r="F3202">
        <v>281297</v>
      </c>
      <c r="G3202" t="s">
        <v>2569</v>
      </c>
      <c r="H3202" s="191"/>
      <c r="J3202">
        <v>532101.47</v>
      </c>
      <c r="K3202"/>
      <c r="M3202" s="191">
        <f t="shared" si="144"/>
        <v>5.3210146999999999E-2</v>
      </c>
      <c r="N3202" t="str">
        <f t="shared" si="145"/>
        <v>0</v>
      </c>
    </row>
    <row r="3203" spans="1:14">
      <c r="A3203" s="55" t="str">
        <f t="shared" si="146"/>
        <v>Y0BO5.3</v>
      </c>
      <c r="B3203" s="55">
        <v>5.3</v>
      </c>
      <c r="C3203" t="s">
        <v>2966</v>
      </c>
      <c r="D3203" t="s">
        <v>2966</v>
      </c>
      <c r="E3203" s="42">
        <v>44834</v>
      </c>
      <c r="F3203">
        <v>301230</v>
      </c>
      <c r="G3203" t="s">
        <v>2339</v>
      </c>
      <c r="H3203" s="191"/>
      <c r="J3203">
        <v>-727.5</v>
      </c>
      <c r="K3203"/>
      <c r="M3203" s="191">
        <f t="shared" si="144"/>
        <v>-7.2750000000000007E-5</v>
      </c>
      <c r="N3203" t="str">
        <f t="shared" si="145"/>
        <v>5</v>
      </c>
    </row>
    <row r="3204" spans="1:14">
      <c r="A3204" s="55" t="str">
        <f t="shared" si="146"/>
        <v>Y0BO5.2</v>
      </c>
      <c r="B3204" s="55">
        <v>5.2</v>
      </c>
      <c r="C3204" t="s">
        <v>2966</v>
      </c>
      <c r="D3204" t="s">
        <v>2966</v>
      </c>
      <c r="E3204" s="42">
        <v>44834</v>
      </c>
      <c r="F3204">
        <v>304209</v>
      </c>
      <c r="G3204" t="s">
        <v>2350</v>
      </c>
      <c r="H3204" s="191"/>
      <c r="J3204">
        <v>-1546600</v>
      </c>
      <c r="K3204"/>
      <c r="M3204" s="191">
        <f t="shared" si="144"/>
        <v>-0.15465999999999999</v>
      </c>
      <c r="N3204" t="str">
        <f t="shared" si="145"/>
        <v>5</v>
      </c>
    </row>
    <row r="3205" spans="1:14">
      <c r="A3205" s="55" t="str">
        <f t="shared" si="146"/>
        <v>Y0BO5.2</v>
      </c>
      <c r="B3205" s="55">
        <v>5.2</v>
      </c>
      <c r="C3205" t="s">
        <v>2966</v>
      </c>
      <c r="D3205" t="s">
        <v>2966</v>
      </c>
      <c r="E3205" s="42">
        <v>44834</v>
      </c>
      <c r="F3205">
        <v>304213</v>
      </c>
      <c r="G3205" t="s">
        <v>2351</v>
      </c>
      <c r="H3205" s="191"/>
      <c r="J3205">
        <v>-21112577.16</v>
      </c>
      <c r="K3205"/>
      <c r="M3205" s="191">
        <f t="shared" si="144"/>
        <v>-2.1112577159999999</v>
      </c>
      <c r="N3205" t="str">
        <f t="shared" si="145"/>
        <v>5</v>
      </c>
    </row>
    <row r="3206" spans="1:14">
      <c r="A3206" s="55" t="str">
        <f t="shared" si="146"/>
        <v>Y0BO5.2</v>
      </c>
      <c r="B3206" s="55">
        <v>5.2</v>
      </c>
      <c r="C3206" t="s">
        <v>2966</v>
      </c>
      <c r="D3206" t="s">
        <v>2966</v>
      </c>
      <c r="E3206" s="42">
        <v>44834</v>
      </c>
      <c r="F3206">
        <v>304214</v>
      </c>
      <c r="G3206" t="s">
        <v>2352</v>
      </c>
      <c r="H3206" s="191"/>
      <c r="J3206">
        <v>-92820202.890000001</v>
      </c>
      <c r="K3206"/>
      <c r="M3206" s="191">
        <f t="shared" si="144"/>
        <v>-9.2820202890000001</v>
      </c>
      <c r="N3206" t="str">
        <f t="shared" si="145"/>
        <v>5</v>
      </c>
    </row>
    <row r="3207" spans="1:14">
      <c r="A3207" s="55" t="str">
        <f t="shared" si="146"/>
        <v>Y0BO5.2</v>
      </c>
      <c r="B3207" s="55">
        <v>5.2</v>
      </c>
      <c r="C3207" t="s">
        <v>2966</v>
      </c>
      <c r="D3207" t="s">
        <v>2966</v>
      </c>
      <c r="E3207" s="42">
        <v>44834</v>
      </c>
      <c r="F3207">
        <v>304215</v>
      </c>
      <c r="G3207" t="s">
        <v>2353</v>
      </c>
      <c r="H3207" s="191"/>
      <c r="J3207">
        <v>-55734743.5</v>
      </c>
      <c r="K3207"/>
      <c r="M3207" s="191">
        <f t="shared" si="144"/>
        <v>-5.5734743499999997</v>
      </c>
      <c r="N3207" t="str">
        <f t="shared" si="145"/>
        <v>5</v>
      </c>
    </row>
    <row r="3208" spans="1:14">
      <c r="A3208" s="55" t="str">
        <f t="shared" si="146"/>
        <v>Y0BO5.2</v>
      </c>
      <c r="B3208" s="55">
        <v>5.2</v>
      </c>
      <c r="C3208" t="s">
        <v>2966</v>
      </c>
      <c r="D3208" t="s">
        <v>2966</v>
      </c>
      <c r="E3208" s="42">
        <v>44834</v>
      </c>
      <c r="F3208">
        <v>304216</v>
      </c>
      <c r="G3208" t="s">
        <v>2354</v>
      </c>
      <c r="H3208" s="191"/>
      <c r="J3208">
        <v>-162867207.24000001</v>
      </c>
      <c r="K3208"/>
      <c r="M3208" s="191">
        <f t="shared" si="144"/>
        <v>-16.286720724000002</v>
      </c>
      <c r="N3208" t="str">
        <f t="shared" si="145"/>
        <v>5</v>
      </c>
    </row>
    <row r="3209" spans="1:14">
      <c r="A3209" s="55" t="str">
        <f t="shared" si="146"/>
        <v>Y0BO5.2</v>
      </c>
      <c r="B3209" s="55">
        <v>5.2</v>
      </c>
      <c r="C3209" t="s">
        <v>2966</v>
      </c>
      <c r="D3209" t="s">
        <v>2966</v>
      </c>
      <c r="E3209" s="42">
        <v>44834</v>
      </c>
      <c r="F3209">
        <v>304217</v>
      </c>
      <c r="G3209" t="s">
        <v>2355</v>
      </c>
      <c r="H3209" s="191"/>
      <c r="J3209">
        <v>-83033027.409999996</v>
      </c>
      <c r="K3209"/>
      <c r="M3209" s="191">
        <f t="shared" si="144"/>
        <v>-8.3033027409999995</v>
      </c>
      <c r="N3209" t="str">
        <f t="shared" si="145"/>
        <v>5</v>
      </c>
    </row>
    <row r="3210" spans="1:14">
      <c r="A3210" s="55" t="str">
        <f t="shared" si="146"/>
        <v>Y0BO5.2</v>
      </c>
      <c r="B3210" s="55">
        <v>5.2</v>
      </c>
      <c r="C3210" t="s">
        <v>2966</v>
      </c>
      <c r="D3210" t="s">
        <v>2966</v>
      </c>
      <c r="E3210" s="42">
        <v>44834</v>
      </c>
      <c r="F3210">
        <v>304232</v>
      </c>
      <c r="G3210" t="s">
        <v>2358</v>
      </c>
      <c r="H3210" s="191"/>
      <c r="J3210">
        <v>-93366.77</v>
      </c>
      <c r="K3210"/>
      <c r="M3210" s="191">
        <f t="shared" si="144"/>
        <v>-9.3366769999999998E-3</v>
      </c>
      <c r="N3210" t="str">
        <f t="shared" si="145"/>
        <v>5</v>
      </c>
    </row>
    <row r="3211" spans="1:14">
      <c r="A3211" s="55" t="str">
        <f t="shared" si="146"/>
        <v>Y0BO5.5</v>
      </c>
      <c r="B3211" s="55">
        <v>5.5</v>
      </c>
      <c r="C3211" t="s">
        <v>2966</v>
      </c>
      <c r="D3211" t="s">
        <v>2966</v>
      </c>
      <c r="E3211" s="42">
        <v>44834</v>
      </c>
      <c r="F3211">
        <v>304751</v>
      </c>
      <c r="G3211" t="s">
        <v>2369</v>
      </c>
      <c r="H3211" s="191"/>
      <c r="J3211">
        <v>-2238.61</v>
      </c>
      <c r="K3211"/>
      <c r="M3211" s="191">
        <f t="shared" si="144"/>
        <v>-2.23861E-4</v>
      </c>
      <c r="N3211" t="str">
        <f t="shared" si="145"/>
        <v>5</v>
      </c>
    </row>
    <row r="3212" spans="1:14">
      <c r="A3212" s="55" t="str">
        <f t="shared" si="146"/>
        <v>Y0BO5.5</v>
      </c>
      <c r="B3212" s="55">
        <v>5.5</v>
      </c>
      <c r="C3212" t="s">
        <v>2966</v>
      </c>
      <c r="D3212" t="s">
        <v>2966</v>
      </c>
      <c r="E3212" s="42">
        <v>44834</v>
      </c>
      <c r="F3212">
        <v>305111</v>
      </c>
      <c r="G3212" t="s">
        <v>2377</v>
      </c>
      <c r="H3212" s="191"/>
      <c r="J3212">
        <v>-865.87</v>
      </c>
      <c r="K3212"/>
      <c r="M3212" s="191">
        <f t="shared" si="144"/>
        <v>-8.6587000000000003E-5</v>
      </c>
      <c r="N3212" t="str">
        <f t="shared" si="145"/>
        <v>5</v>
      </c>
    </row>
    <row r="3213" spans="1:14">
      <c r="A3213" s="55" t="str">
        <f t="shared" si="146"/>
        <v>Y0BO0</v>
      </c>
      <c r="B3213" s="55">
        <v>0</v>
      </c>
      <c r="C3213" t="s">
        <v>2966</v>
      </c>
      <c r="D3213" t="s">
        <v>2966</v>
      </c>
      <c r="E3213" s="42">
        <v>44834</v>
      </c>
      <c r="F3213">
        <v>311608</v>
      </c>
      <c r="G3213" t="s">
        <v>2405</v>
      </c>
      <c r="H3213" s="191"/>
      <c r="J3213">
        <v>598000</v>
      </c>
      <c r="K3213"/>
      <c r="M3213" s="191">
        <f t="shared" si="144"/>
        <v>5.9799999999999999E-2</v>
      </c>
      <c r="N3213" t="str">
        <f t="shared" si="145"/>
        <v>0</v>
      </c>
    </row>
    <row r="3214" spans="1:14">
      <c r="A3214" s="55" t="str">
        <f t="shared" si="146"/>
        <v>Y0BO0</v>
      </c>
      <c r="B3214" s="55">
        <v>0</v>
      </c>
      <c r="C3214" t="s">
        <v>2966</v>
      </c>
      <c r="D3214" t="s">
        <v>2966</v>
      </c>
      <c r="E3214" s="42">
        <v>44834</v>
      </c>
      <c r="F3214">
        <v>311617</v>
      </c>
      <c r="G3214" t="s">
        <v>2407</v>
      </c>
      <c r="H3214" s="191"/>
      <c r="J3214">
        <v>5350180</v>
      </c>
      <c r="K3214"/>
      <c r="M3214" s="191">
        <f t="shared" si="144"/>
        <v>0.53501799999999999</v>
      </c>
      <c r="N3214" t="str">
        <f t="shared" si="145"/>
        <v>0</v>
      </c>
    </row>
    <row r="3215" spans="1:14">
      <c r="A3215" s="55" t="str">
        <f t="shared" si="146"/>
        <v>Y0BO0</v>
      </c>
      <c r="B3215" s="55">
        <v>0</v>
      </c>
      <c r="C3215" t="s">
        <v>2966</v>
      </c>
      <c r="D3215" t="s">
        <v>2966</v>
      </c>
      <c r="E3215" s="42">
        <v>44834</v>
      </c>
      <c r="F3215">
        <v>311618</v>
      </c>
      <c r="G3215" t="s">
        <v>2408</v>
      </c>
      <c r="H3215" s="191"/>
      <c r="J3215">
        <v>3076182.5</v>
      </c>
      <c r="K3215"/>
      <c r="M3215" s="191">
        <f t="shared" si="144"/>
        <v>0.30761824999999998</v>
      </c>
      <c r="N3215" t="str">
        <f t="shared" si="145"/>
        <v>0</v>
      </c>
    </row>
    <row r="3216" spans="1:14">
      <c r="A3216" s="55" t="str">
        <f t="shared" si="146"/>
        <v>Y0BO0</v>
      </c>
      <c r="B3216" s="55">
        <v>0</v>
      </c>
      <c r="C3216" t="s">
        <v>2966</v>
      </c>
      <c r="D3216" t="s">
        <v>2966</v>
      </c>
      <c r="E3216" s="42">
        <v>44834</v>
      </c>
      <c r="F3216">
        <v>311619</v>
      </c>
      <c r="G3216" t="s">
        <v>2409</v>
      </c>
      <c r="H3216" s="191"/>
      <c r="J3216">
        <v>35928234.140000001</v>
      </c>
      <c r="K3216"/>
      <c r="M3216" s="191">
        <f t="shared" si="144"/>
        <v>3.5928234140000002</v>
      </c>
      <c r="N3216" t="str">
        <f t="shared" si="145"/>
        <v>0</v>
      </c>
    </row>
    <row r="3217" spans="1:14">
      <c r="A3217" s="55" t="str">
        <f t="shared" si="146"/>
        <v>Y0BO0</v>
      </c>
      <c r="B3217" s="55">
        <v>0</v>
      </c>
      <c r="C3217" t="s">
        <v>2966</v>
      </c>
      <c r="D3217" t="s">
        <v>2966</v>
      </c>
      <c r="E3217" s="42">
        <v>44834</v>
      </c>
      <c r="F3217">
        <v>311621</v>
      </c>
      <c r="G3217" t="s">
        <v>2410</v>
      </c>
      <c r="H3217" s="191"/>
      <c r="J3217">
        <v>18469737.75</v>
      </c>
      <c r="K3217"/>
      <c r="M3217" s="191">
        <f t="shared" si="144"/>
        <v>1.8469737749999999</v>
      </c>
      <c r="N3217" t="str">
        <f t="shared" si="145"/>
        <v>0</v>
      </c>
    </row>
    <row r="3218" spans="1:14">
      <c r="A3218" s="55" t="str">
        <f t="shared" si="146"/>
        <v>Y0BO6.3</v>
      </c>
      <c r="B3218" s="55">
        <v>6.3</v>
      </c>
      <c r="C3218" t="s">
        <v>2966</v>
      </c>
      <c r="D3218" t="s">
        <v>2966</v>
      </c>
      <c r="E3218" s="42">
        <v>44834</v>
      </c>
      <c r="F3218">
        <v>401201</v>
      </c>
      <c r="G3218" t="s">
        <v>2419</v>
      </c>
      <c r="H3218" s="191"/>
      <c r="J3218">
        <v>137404.09</v>
      </c>
      <c r="K3218"/>
      <c r="M3218" s="191">
        <f t="shared" si="144"/>
        <v>1.3740409E-2</v>
      </c>
      <c r="N3218" t="str">
        <f t="shared" si="145"/>
        <v>6</v>
      </c>
    </row>
    <row r="3219" spans="1:14">
      <c r="A3219" s="55" t="str">
        <f t="shared" si="146"/>
        <v>Y0BO0</v>
      </c>
      <c r="B3219" s="55">
        <v>0</v>
      </c>
      <c r="C3219" t="s">
        <v>2966</v>
      </c>
      <c r="D3219" t="s">
        <v>2966</v>
      </c>
      <c r="E3219" s="42">
        <v>44834</v>
      </c>
      <c r="F3219">
        <v>401236</v>
      </c>
      <c r="G3219" t="s">
        <v>2427</v>
      </c>
      <c r="H3219" s="191"/>
      <c r="J3219">
        <v>59997.57</v>
      </c>
      <c r="K3219"/>
      <c r="M3219" s="191">
        <f t="shared" si="144"/>
        <v>5.9997569999999997E-3</v>
      </c>
      <c r="N3219" t="str">
        <f t="shared" si="145"/>
        <v>0</v>
      </c>
    </row>
    <row r="3220" spans="1:14">
      <c r="A3220" s="55" t="str">
        <f t="shared" si="146"/>
        <v>Y0BO0</v>
      </c>
      <c r="B3220" s="55">
        <v>0</v>
      </c>
      <c r="C3220" t="s">
        <v>2966</v>
      </c>
      <c r="D3220" t="s">
        <v>2966</v>
      </c>
      <c r="E3220" s="42">
        <v>44834</v>
      </c>
      <c r="F3220">
        <v>401240</v>
      </c>
      <c r="G3220" t="s">
        <v>2429</v>
      </c>
      <c r="H3220" s="191"/>
      <c r="J3220">
        <v>295305.18</v>
      </c>
      <c r="K3220"/>
      <c r="M3220" s="191">
        <f t="shared" si="144"/>
        <v>2.9530517999999999E-2</v>
      </c>
      <c r="N3220" t="str">
        <f t="shared" si="145"/>
        <v>0</v>
      </c>
    </row>
    <row r="3221" spans="1:14">
      <c r="A3221" s="55" t="str">
        <f t="shared" si="146"/>
        <v>Y0BO0</v>
      </c>
      <c r="B3221" s="55">
        <v>0</v>
      </c>
      <c r="C3221" t="s">
        <v>2966</v>
      </c>
      <c r="D3221" t="s">
        <v>2966</v>
      </c>
      <c r="E3221" s="42">
        <v>44834</v>
      </c>
      <c r="F3221">
        <v>401242</v>
      </c>
      <c r="G3221" t="s">
        <v>2431</v>
      </c>
      <c r="H3221" s="191"/>
      <c r="J3221">
        <v>55783.76</v>
      </c>
      <c r="K3221"/>
      <c r="M3221" s="191">
        <f t="shared" si="144"/>
        <v>5.5783760000000003E-3</v>
      </c>
      <c r="N3221" t="str">
        <f t="shared" si="145"/>
        <v>0</v>
      </c>
    </row>
    <row r="3222" spans="1:14">
      <c r="A3222" s="55" t="str">
        <f t="shared" si="146"/>
        <v>Y0BO6.3</v>
      </c>
      <c r="B3222" s="55">
        <v>6.3</v>
      </c>
      <c r="C3222" t="s">
        <v>2966</v>
      </c>
      <c r="D3222" t="s">
        <v>2966</v>
      </c>
      <c r="E3222" s="42">
        <v>44834</v>
      </c>
      <c r="F3222">
        <v>401301</v>
      </c>
      <c r="G3222" t="s">
        <v>2432</v>
      </c>
      <c r="H3222" s="191"/>
      <c r="J3222">
        <v>9271.86</v>
      </c>
      <c r="K3222"/>
      <c r="M3222" s="191">
        <f t="shared" si="144"/>
        <v>9.2718600000000009E-4</v>
      </c>
      <c r="N3222" t="str">
        <f t="shared" si="145"/>
        <v>6</v>
      </c>
    </row>
    <row r="3223" spans="1:14">
      <c r="A3223" s="55" t="str">
        <f t="shared" si="146"/>
        <v>Y0BO6.1</v>
      </c>
      <c r="B3223" s="55">
        <v>6.1</v>
      </c>
      <c r="C3223" t="s">
        <v>2966</v>
      </c>
      <c r="D3223" t="s">
        <v>2966</v>
      </c>
      <c r="E3223" s="42">
        <v>44834</v>
      </c>
      <c r="F3223">
        <v>401501</v>
      </c>
      <c r="G3223" t="s">
        <v>676</v>
      </c>
      <c r="H3223" s="191"/>
      <c r="J3223">
        <v>-6952.91</v>
      </c>
      <c r="K3223"/>
      <c r="M3223" s="191">
        <f t="shared" si="144"/>
        <v>-6.9529100000000001E-4</v>
      </c>
      <c r="N3223" t="str">
        <f t="shared" si="145"/>
        <v>6</v>
      </c>
    </row>
    <row r="3224" spans="1:14">
      <c r="A3224" s="55" t="str">
        <f t="shared" si="146"/>
        <v>Y0BO6.3</v>
      </c>
      <c r="B3224" s="55">
        <v>6.3</v>
      </c>
      <c r="C3224" t="s">
        <v>2966</v>
      </c>
      <c r="D3224" t="s">
        <v>2966</v>
      </c>
      <c r="E3224" s="42">
        <v>44834</v>
      </c>
      <c r="F3224">
        <v>401702</v>
      </c>
      <c r="G3224" t="s">
        <v>2686</v>
      </c>
      <c r="H3224" s="191"/>
      <c r="J3224">
        <v>-625.74</v>
      </c>
      <c r="K3224"/>
      <c r="M3224" s="191">
        <f t="shared" si="144"/>
        <v>-6.2574000000000001E-5</v>
      </c>
      <c r="N3224" t="str">
        <f t="shared" si="145"/>
        <v>6</v>
      </c>
    </row>
    <row r="3225" spans="1:14">
      <c r="A3225" s="55" t="str">
        <f t="shared" si="146"/>
        <v>Y0BO6.3</v>
      </c>
      <c r="B3225" s="55">
        <v>6.3</v>
      </c>
      <c r="C3225" t="s">
        <v>2966</v>
      </c>
      <c r="D3225" t="s">
        <v>2966</v>
      </c>
      <c r="E3225" s="42">
        <v>44834</v>
      </c>
      <c r="F3225">
        <v>401703</v>
      </c>
      <c r="G3225" t="s">
        <v>2687</v>
      </c>
      <c r="H3225" s="191"/>
      <c r="J3225">
        <v>-625.74</v>
      </c>
      <c r="K3225"/>
      <c r="M3225" s="191">
        <f t="shared" si="144"/>
        <v>-6.2574000000000001E-5</v>
      </c>
      <c r="N3225" t="str">
        <f t="shared" si="145"/>
        <v>6</v>
      </c>
    </row>
    <row r="3226" spans="1:14">
      <c r="A3226" s="55" t="str">
        <f t="shared" si="146"/>
        <v>Y0BO6.3</v>
      </c>
      <c r="B3226" s="55">
        <v>6.3</v>
      </c>
      <c r="C3226" t="s">
        <v>2966</v>
      </c>
      <c r="D3226" t="s">
        <v>2966</v>
      </c>
      <c r="E3226" s="42">
        <v>44834</v>
      </c>
      <c r="F3226">
        <v>401707</v>
      </c>
      <c r="G3226" t="s">
        <v>2680</v>
      </c>
      <c r="H3226" s="191"/>
      <c r="J3226">
        <v>301836.95</v>
      </c>
      <c r="K3226"/>
      <c r="M3226" s="191">
        <f t="shared" si="144"/>
        <v>3.0183695E-2</v>
      </c>
      <c r="N3226" t="str">
        <f t="shared" si="145"/>
        <v>6</v>
      </c>
    </row>
    <row r="3227" spans="1:14">
      <c r="A3227" s="55" t="str">
        <f t="shared" si="146"/>
        <v>Y0BO6.3</v>
      </c>
      <c r="B3227" s="55">
        <v>6.3</v>
      </c>
      <c r="C3227" t="s">
        <v>2966</v>
      </c>
      <c r="D3227" t="s">
        <v>2966</v>
      </c>
      <c r="E3227" s="42">
        <v>44834</v>
      </c>
      <c r="F3227">
        <v>401708</v>
      </c>
      <c r="G3227" t="s">
        <v>2681</v>
      </c>
      <c r="H3227" s="191"/>
      <c r="J3227">
        <v>301836.95</v>
      </c>
      <c r="K3227"/>
      <c r="M3227" s="191">
        <f t="shared" si="144"/>
        <v>3.0183695E-2</v>
      </c>
      <c r="N3227" t="str">
        <f t="shared" si="145"/>
        <v>6</v>
      </c>
    </row>
    <row r="3228" spans="1:14">
      <c r="A3228" s="55" t="str">
        <f t="shared" si="146"/>
        <v>Y0BO6.3</v>
      </c>
      <c r="B3228" s="55">
        <v>6.3</v>
      </c>
      <c r="C3228" t="s">
        <v>2966</v>
      </c>
      <c r="D3228" t="s">
        <v>2966</v>
      </c>
      <c r="E3228" s="42">
        <v>44834</v>
      </c>
      <c r="F3228">
        <v>402103</v>
      </c>
      <c r="G3228" t="s">
        <v>2436</v>
      </c>
      <c r="H3228" s="191"/>
      <c r="J3228">
        <v>2106</v>
      </c>
      <c r="K3228"/>
      <c r="M3228" s="191">
        <f t="shared" si="144"/>
        <v>2.106E-4</v>
      </c>
      <c r="N3228" t="str">
        <f t="shared" si="145"/>
        <v>6</v>
      </c>
    </row>
    <row r="3229" spans="1:14">
      <c r="A3229" s="55" t="str">
        <f t="shared" si="146"/>
        <v>Y0BO6.2</v>
      </c>
      <c r="B3229" s="55">
        <v>6.2</v>
      </c>
      <c r="C3229" t="s">
        <v>2966</v>
      </c>
      <c r="D3229" t="s">
        <v>2966</v>
      </c>
      <c r="E3229" s="42">
        <v>44834</v>
      </c>
      <c r="F3229">
        <v>402106</v>
      </c>
      <c r="G3229" t="s">
        <v>2437</v>
      </c>
      <c r="H3229" s="191"/>
      <c r="J3229">
        <v>29923.39</v>
      </c>
      <c r="K3229"/>
      <c r="M3229" s="191">
        <f t="shared" si="144"/>
        <v>2.9923390000000001E-3</v>
      </c>
      <c r="N3229" t="str">
        <f t="shared" si="145"/>
        <v>6</v>
      </c>
    </row>
    <row r="3230" spans="1:14">
      <c r="A3230" s="55" t="str">
        <f t="shared" si="146"/>
        <v>Y0BO6.3</v>
      </c>
      <c r="B3230" s="55">
        <v>6.3</v>
      </c>
      <c r="C3230" t="s">
        <v>2966</v>
      </c>
      <c r="D3230" t="s">
        <v>2966</v>
      </c>
      <c r="E3230" s="42">
        <v>44834</v>
      </c>
      <c r="F3230">
        <v>402113</v>
      </c>
      <c r="G3230" t="s">
        <v>2438</v>
      </c>
      <c r="H3230" s="191"/>
      <c r="J3230">
        <v>1147656.23</v>
      </c>
      <c r="K3230"/>
      <c r="M3230" s="191">
        <f t="shared" si="144"/>
        <v>0.114765623</v>
      </c>
      <c r="N3230" t="str">
        <f t="shared" si="145"/>
        <v>6</v>
      </c>
    </row>
    <row r="3231" spans="1:14">
      <c r="A3231" s="55" t="str">
        <f t="shared" si="146"/>
        <v>Y0BO6.3</v>
      </c>
      <c r="B3231" s="55">
        <v>6.3</v>
      </c>
      <c r="C3231" t="s">
        <v>2966</v>
      </c>
      <c r="D3231" t="s">
        <v>2966</v>
      </c>
      <c r="E3231" s="42">
        <v>44834</v>
      </c>
      <c r="F3231">
        <v>402125</v>
      </c>
      <c r="G3231" t="s">
        <v>2914</v>
      </c>
      <c r="H3231" s="191"/>
      <c r="J3231">
        <v>121446.47</v>
      </c>
      <c r="K3231"/>
      <c r="M3231" s="191">
        <f t="shared" si="144"/>
        <v>1.2144647E-2</v>
      </c>
      <c r="N3231" t="str">
        <f t="shared" si="145"/>
        <v>6</v>
      </c>
    </row>
    <row r="3232" spans="1:14">
      <c r="A3232" s="55" t="str">
        <f t="shared" si="146"/>
        <v>Y0BO6.2a</v>
      </c>
      <c r="B3232" s="55" t="s">
        <v>4602</v>
      </c>
      <c r="C3232" t="s">
        <v>2966</v>
      </c>
      <c r="D3232" t="s">
        <v>2966</v>
      </c>
      <c r="E3232" s="42">
        <v>44834</v>
      </c>
      <c r="F3232">
        <v>402128</v>
      </c>
      <c r="G3232" t="s">
        <v>2440</v>
      </c>
      <c r="H3232" s="191"/>
      <c r="J3232">
        <v>0</v>
      </c>
      <c r="K3232"/>
      <c r="M3232" s="191">
        <f t="shared" si="144"/>
        <v>0</v>
      </c>
      <c r="N3232" t="str">
        <f t="shared" si="145"/>
        <v>6</v>
      </c>
    </row>
    <row r="3233" spans="1:14">
      <c r="A3233" s="55" t="str">
        <f t="shared" si="146"/>
        <v>Y0BO6.3</v>
      </c>
      <c r="B3233" s="55">
        <v>6.3</v>
      </c>
      <c r="C3233" t="s">
        <v>2966</v>
      </c>
      <c r="D3233" t="s">
        <v>2966</v>
      </c>
      <c r="E3233" s="42">
        <v>44834</v>
      </c>
      <c r="F3233">
        <v>402132</v>
      </c>
      <c r="G3233" t="s">
        <v>2441</v>
      </c>
      <c r="H3233" s="191"/>
      <c r="J3233">
        <v>797.51</v>
      </c>
      <c r="K3233"/>
      <c r="M3233" s="191">
        <f t="shared" si="144"/>
        <v>7.9751000000000003E-5</v>
      </c>
      <c r="N3233" t="str">
        <f t="shared" si="145"/>
        <v>6</v>
      </c>
    </row>
    <row r="3234" spans="1:14">
      <c r="A3234" s="55" t="str">
        <f t="shared" si="146"/>
        <v>Y0BO6.3</v>
      </c>
      <c r="B3234" s="55">
        <v>6.3</v>
      </c>
      <c r="C3234" t="s">
        <v>2966</v>
      </c>
      <c r="D3234" t="s">
        <v>2966</v>
      </c>
      <c r="E3234" s="42">
        <v>44834</v>
      </c>
      <c r="F3234">
        <v>402133</v>
      </c>
      <c r="G3234" t="s">
        <v>2442</v>
      </c>
      <c r="H3234" s="191"/>
      <c r="J3234">
        <v>254973.67</v>
      </c>
      <c r="K3234"/>
      <c r="M3234" s="191">
        <f t="shared" si="144"/>
        <v>2.5497367E-2</v>
      </c>
      <c r="N3234" t="str">
        <f t="shared" si="145"/>
        <v>6</v>
      </c>
    </row>
    <row r="3235" spans="1:14">
      <c r="A3235" s="55" t="str">
        <f t="shared" si="146"/>
        <v>Y0BO0</v>
      </c>
      <c r="B3235" s="55">
        <v>0</v>
      </c>
      <c r="C3235" t="s">
        <v>2966</v>
      </c>
      <c r="D3235" t="s">
        <v>2966</v>
      </c>
      <c r="E3235" s="42">
        <v>44834</v>
      </c>
      <c r="F3235">
        <v>402208</v>
      </c>
      <c r="G3235" t="s">
        <v>2449</v>
      </c>
      <c r="H3235" s="191"/>
      <c r="J3235">
        <v>504742.65</v>
      </c>
      <c r="K3235"/>
      <c r="M3235" s="191">
        <f t="shared" si="144"/>
        <v>5.0474265000000004E-2</v>
      </c>
      <c r="N3235" t="str">
        <f t="shared" si="145"/>
        <v>0</v>
      </c>
    </row>
    <row r="3236" spans="1:14">
      <c r="A3236" s="55" t="str">
        <f t="shared" si="146"/>
        <v>Y0BO0</v>
      </c>
      <c r="B3236" s="55">
        <v>0</v>
      </c>
      <c r="C3236" t="s">
        <v>2966</v>
      </c>
      <c r="D3236" t="s">
        <v>2966</v>
      </c>
      <c r="E3236" s="42">
        <v>44834</v>
      </c>
      <c r="F3236">
        <v>402209</v>
      </c>
      <c r="G3236" t="s">
        <v>2450</v>
      </c>
      <c r="H3236" s="191"/>
      <c r="J3236">
        <v>300935.49</v>
      </c>
      <c r="K3236"/>
      <c r="M3236" s="191">
        <f t="shared" si="144"/>
        <v>3.0093549000000001E-2</v>
      </c>
      <c r="N3236" t="str">
        <f t="shared" si="145"/>
        <v>0</v>
      </c>
    </row>
    <row r="3237" spans="1:14">
      <c r="A3237" s="55" t="str">
        <f t="shared" si="146"/>
        <v>Y0BO0</v>
      </c>
      <c r="B3237" s="55">
        <v>0</v>
      </c>
      <c r="C3237" t="s">
        <v>2966</v>
      </c>
      <c r="D3237" t="s">
        <v>2966</v>
      </c>
      <c r="E3237" s="42">
        <v>44834</v>
      </c>
      <c r="F3237">
        <v>402210</v>
      </c>
      <c r="G3237" t="s">
        <v>2451</v>
      </c>
      <c r="H3237" s="191"/>
      <c r="J3237">
        <v>683926.39</v>
      </c>
      <c r="K3237"/>
      <c r="M3237" s="191">
        <f t="shared" si="144"/>
        <v>6.8392639000000005E-2</v>
      </c>
      <c r="N3237" t="str">
        <f t="shared" si="145"/>
        <v>0</v>
      </c>
    </row>
    <row r="3238" spans="1:14">
      <c r="A3238" s="55" t="str">
        <f t="shared" si="146"/>
        <v>Y0BO6.3</v>
      </c>
      <c r="B3238" s="55">
        <v>6.3</v>
      </c>
      <c r="C3238" t="s">
        <v>2966</v>
      </c>
      <c r="D3238" t="s">
        <v>2966</v>
      </c>
      <c r="E3238" s="42">
        <v>44834</v>
      </c>
      <c r="F3238">
        <v>402233</v>
      </c>
      <c r="G3238" t="s">
        <v>2458</v>
      </c>
      <c r="H3238" s="191"/>
      <c r="J3238">
        <v>65522.58</v>
      </c>
      <c r="K3238"/>
      <c r="M3238" s="191">
        <f t="shared" si="144"/>
        <v>6.552258E-3</v>
      </c>
      <c r="N3238" t="str">
        <f t="shared" si="145"/>
        <v>6</v>
      </c>
    </row>
    <row r="3239" spans="1:14">
      <c r="A3239" s="55" t="str">
        <f t="shared" si="146"/>
        <v>Y0BO6.3</v>
      </c>
      <c r="B3239" s="55">
        <v>6.3</v>
      </c>
      <c r="C3239" t="s">
        <v>2966</v>
      </c>
      <c r="D3239" t="s">
        <v>2966</v>
      </c>
      <c r="E3239" s="42">
        <v>44834</v>
      </c>
      <c r="F3239">
        <v>402235</v>
      </c>
      <c r="G3239" t="s">
        <v>2459</v>
      </c>
      <c r="H3239" s="191"/>
      <c r="J3239">
        <v>5523.81</v>
      </c>
      <c r="K3239"/>
      <c r="M3239" s="191">
        <f t="shared" si="144"/>
        <v>5.5238100000000001E-4</v>
      </c>
      <c r="N3239" t="str">
        <f t="shared" si="145"/>
        <v>6</v>
      </c>
    </row>
    <row r="3240" spans="1:14">
      <c r="A3240" s="55" t="str">
        <f t="shared" si="146"/>
        <v>Y0BO6.1</v>
      </c>
      <c r="B3240" s="55">
        <v>6.1</v>
      </c>
      <c r="C3240" t="s">
        <v>2966</v>
      </c>
      <c r="D3240" t="s">
        <v>2966</v>
      </c>
      <c r="E3240" s="42">
        <v>44834</v>
      </c>
      <c r="F3240">
        <v>402257</v>
      </c>
      <c r="G3240" t="s">
        <v>2465</v>
      </c>
      <c r="H3240" s="191"/>
      <c r="J3240">
        <v>10497.45</v>
      </c>
      <c r="K3240"/>
      <c r="M3240" s="191">
        <f t="shared" si="144"/>
        <v>1.0497450000000001E-3</v>
      </c>
      <c r="N3240" t="str">
        <f t="shared" si="145"/>
        <v>6</v>
      </c>
    </row>
    <row r="3241" spans="1:14">
      <c r="A3241" s="55" t="str">
        <f t="shared" si="146"/>
        <v>Y0BO6.1</v>
      </c>
      <c r="B3241" s="55">
        <v>6.1</v>
      </c>
      <c r="C3241" t="s">
        <v>2966</v>
      </c>
      <c r="D3241" t="s">
        <v>2966</v>
      </c>
      <c r="E3241" s="42">
        <v>44834</v>
      </c>
      <c r="F3241">
        <v>402258</v>
      </c>
      <c r="G3241" t="s">
        <v>2466</v>
      </c>
      <c r="H3241" s="191"/>
      <c r="J3241">
        <v>3343206.18</v>
      </c>
      <c r="K3241"/>
      <c r="M3241" s="191">
        <f t="shared" si="144"/>
        <v>0.33432061800000001</v>
      </c>
      <c r="N3241" t="str">
        <f t="shared" si="145"/>
        <v>6</v>
      </c>
    </row>
    <row r="3242" spans="1:14">
      <c r="A3242" s="55" t="str">
        <f t="shared" si="146"/>
        <v>Y0BO6.3</v>
      </c>
      <c r="B3242" s="55">
        <v>6.3</v>
      </c>
      <c r="C3242" t="s">
        <v>2966</v>
      </c>
      <c r="D3242" t="s">
        <v>2966</v>
      </c>
      <c r="E3242" s="42">
        <v>44834</v>
      </c>
      <c r="F3242">
        <v>402278</v>
      </c>
      <c r="G3242" t="s">
        <v>2468</v>
      </c>
      <c r="H3242" s="191"/>
      <c r="J3242">
        <v>0</v>
      </c>
      <c r="K3242"/>
      <c r="M3242" s="191">
        <f t="shared" si="144"/>
        <v>0</v>
      </c>
      <c r="N3242" t="str">
        <f t="shared" si="145"/>
        <v>6</v>
      </c>
    </row>
    <row r="3243" spans="1:14">
      <c r="A3243" s="55" t="str">
        <f t="shared" si="146"/>
        <v>Y0BO6.2a</v>
      </c>
      <c r="B3243" s="55" t="s">
        <v>4602</v>
      </c>
      <c r="C3243" t="s">
        <v>2966</v>
      </c>
      <c r="D3243" t="s">
        <v>2966</v>
      </c>
      <c r="E3243" s="42">
        <v>44834</v>
      </c>
      <c r="F3243">
        <v>402361</v>
      </c>
      <c r="G3243" t="s">
        <v>2480</v>
      </c>
      <c r="H3243" s="191"/>
      <c r="J3243">
        <v>10045.280000000001</v>
      </c>
      <c r="K3243"/>
      <c r="M3243" s="191">
        <f t="shared" si="144"/>
        <v>1.004528E-3</v>
      </c>
      <c r="N3243" t="str">
        <f t="shared" si="145"/>
        <v>6</v>
      </c>
    </row>
    <row r="3244" spans="1:14">
      <c r="A3244" s="55" t="str">
        <f t="shared" si="146"/>
        <v>Y0BO6.2a</v>
      </c>
      <c r="B3244" s="55" t="s">
        <v>4602</v>
      </c>
      <c r="C3244" t="s">
        <v>2966</v>
      </c>
      <c r="D3244" t="s">
        <v>2966</v>
      </c>
      <c r="E3244" s="42">
        <v>44834</v>
      </c>
      <c r="F3244">
        <v>402362</v>
      </c>
      <c r="G3244" t="s">
        <v>2481</v>
      </c>
      <c r="H3244" s="191"/>
      <c r="J3244">
        <v>3199961.45</v>
      </c>
      <c r="K3244"/>
      <c r="M3244" s="191">
        <f t="shared" si="144"/>
        <v>0.31999614500000001</v>
      </c>
      <c r="N3244" t="str">
        <f t="shared" si="145"/>
        <v>6</v>
      </c>
    </row>
    <row r="3245" spans="1:14">
      <c r="A3245" s="55" t="str">
        <f t="shared" si="146"/>
        <v>Y0BO6.3</v>
      </c>
      <c r="B3245" s="55">
        <v>6.3</v>
      </c>
      <c r="C3245" t="s">
        <v>2966</v>
      </c>
      <c r="D3245" t="s">
        <v>2966</v>
      </c>
      <c r="E3245" s="42">
        <v>44834</v>
      </c>
      <c r="F3245">
        <v>402381</v>
      </c>
      <c r="G3245" t="s">
        <v>2491</v>
      </c>
      <c r="H3245" s="191"/>
      <c r="J3245">
        <v>743837.15</v>
      </c>
      <c r="K3245"/>
      <c r="M3245" s="191">
        <f t="shared" ref="M3245:M3308" si="147">J3245/10000000</f>
        <v>7.4383715000000003E-2</v>
      </c>
      <c r="N3245" t="str">
        <f t="shared" si="145"/>
        <v>6</v>
      </c>
    </row>
    <row r="3246" spans="1:14">
      <c r="A3246" s="55" t="str">
        <f t="shared" si="146"/>
        <v>Y0BO6.3</v>
      </c>
      <c r="B3246" s="55">
        <v>6.3</v>
      </c>
      <c r="C3246" t="s">
        <v>2966</v>
      </c>
      <c r="D3246" t="s">
        <v>2966</v>
      </c>
      <c r="E3246" s="42">
        <v>44834</v>
      </c>
      <c r="F3246">
        <v>402404</v>
      </c>
      <c r="G3246" t="s">
        <v>2492</v>
      </c>
      <c r="H3246" s="191"/>
      <c r="J3246">
        <v>11197.36</v>
      </c>
      <c r="K3246"/>
      <c r="M3246" s="191">
        <f t="shared" si="147"/>
        <v>1.1197360000000001E-3</v>
      </c>
      <c r="N3246" t="str">
        <f t="shared" ref="N3246:N3309" si="148">LEFT(B3246,1)</f>
        <v>6</v>
      </c>
    </row>
    <row r="3247" spans="1:14">
      <c r="A3247" s="55" t="str">
        <f t="shared" si="146"/>
        <v>Y0BO5.3</v>
      </c>
      <c r="B3247" s="55">
        <v>5.3</v>
      </c>
      <c r="C3247" t="s">
        <v>2966</v>
      </c>
      <c r="D3247" t="s">
        <v>2966</v>
      </c>
      <c r="E3247" s="42">
        <v>44834</v>
      </c>
      <c r="F3247">
        <v>440156</v>
      </c>
      <c r="G3247" t="s">
        <v>2578</v>
      </c>
      <c r="H3247" s="191"/>
      <c r="J3247">
        <v>6071786.4500000002</v>
      </c>
      <c r="K3247"/>
      <c r="M3247" s="191">
        <f t="shared" si="147"/>
        <v>0.60717864500000007</v>
      </c>
      <c r="N3247" t="str">
        <f t="shared" si="148"/>
        <v>5</v>
      </c>
    </row>
    <row r="3248" spans="1:14">
      <c r="A3248" s="55" t="str">
        <f t="shared" si="146"/>
        <v>Y0BO5.3</v>
      </c>
      <c r="B3248" s="55">
        <v>5.3</v>
      </c>
      <c r="C3248" t="s">
        <v>2966</v>
      </c>
      <c r="D3248" t="s">
        <v>2966</v>
      </c>
      <c r="E3248" s="42">
        <v>44834</v>
      </c>
      <c r="F3248">
        <v>440157</v>
      </c>
      <c r="G3248" t="s">
        <v>2507</v>
      </c>
      <c r="H3248" s="191"/>
      <c r="J3248">
        <v>3346052.5</v>
      </c>
      <c r="K3248"/>
      <c r="M3248" s="191">
        <f t="shared" si="147"/>
        <v>0.33460525000000002</v>
      </c>
      <c r="N3248" t="str">
        <f t="shared" si="148"/>
        <v>5</v>
      </c>
    </row>
    <row r="3249" spans="1:14">
      <c r="A3249" s="55" t="str">
        <f t="shared" si="146"/>
        <v>Y0BO5.3</v>
      </c>
      <c r="B3249" s="55">
        <v>5.3</v>
      </c>
      <c r="C3249" t="s">
        <v>2966</v>
      </c>
      <c r="D3249" t="s">
        <v>2966</v>
      </c>
      <c r="E3249" s="42">
        <v>44834</v>
      </c>
      <c r="F3249">
        <v>440158</v>
      </c>
      <c r="G3249" t="s">
        <v>2508</v>
      </c>
      <c r="H3249" s="191"/>
      <c r="J3249">
        <v>2855632.5</v>
      </c>
      <c r="K3249"/>
      <c r="M3249" s="191">
        <f t="shared" si="147"/>
        <v>0.28556324999999999</v>
      </c>
      <c r="N3249" t="str">
        <f t="shared" si="148"/>
        <v>5</v>
      </c>
    </row>
    <row r="3250" spans="1:14">
      <c r="A3250" s="55" t="str">
        <f t="shared" si="146"/>
        <v>Y0BO5.3</v>
      </c>
      <c r="B3250" s="55">
        <v>5.3</v>
      </c>
      <c r="C3250" t="s">
        <v>2966</v>
      </c>
      <c r="D3250" t="s">
        <v>2966</v>
      </c>
      <c r="E3250" s="42">
        <v>44834</v>
      </c>
      <c r="F3250">
        <v>440161</v>
      </c>
      <c r="G3250" t="s">
        <v>2511</v>
      </c>
      <c r="H3250" s="191"/>
      <c r="J3250">
        <v>11722956.75</v>
      </c>
      <c r="K3250"/>
      <c r="M3250" s="191">
        <f t="shared" si="147"/>
        <v>1.172295675</v>
      </c>
      <c r="N3250" t="str">
        <f t="shared" si="148"/>
        <v>5</v>
      </c>
    </row>
    <row r="3251" spans="1:14">
      <c r="A3251" s="55" t="str">
        <f t="shared" si="146"/>
        <v>Y0BO5.5</v>
      </c>
      <c r="B3251" s="55">
        <v>5.5</v>
      </c>
      <c r="C3251" t="s">
        <v>2966</v>
      </c>
      <c r="D3251" t="s">
        <v>2966</v>
      </c>
      <c r="E3251" s="42">
        <v>44834</v>
      </c>
      <c r="F3251">
        <v>440225</v>
      </c>
      <c r="G3251" t="s">
        <v>2515</v>
      </c>
      <c r="H3251" s="191"/>
      <c r="J3251">
        <v>3104.48</v>
      </c>
      <c r="K3251"/>
      <c r="M3251" s="191">
        <f t="shared" si="147"/>
        <v>3.1044800000000001E-4</v>
      </c>
      <c r="N3251" t="str">
        <f t="shared" si="148"/>
        <v>5</v>
      </c>
    </row>
    <row r="3252" spans="1:14">
      <c r="A3252" s="55" t="str">
        <f t="shared" si="146"/>
        <v>Y0BO6.3</v>
      </c>
      <c r="B3252" s="55">
        <v>6.3</v>
      </c>
      <c r="C3252" t="s">
        <v>2966</v>
      </c>
      <c r="D3252" t="s">
        <v>2966</v>
      </c>
      <c r="E3252" s="42">
        <v>44834</v>
      </c>
      <c r="F3252">
        <v>440325</v>
      </c>
      <c r="G3252" t="s">
        <v>2517</v>
      </c>
      <c r="H3252" s="191"/>
      <c r="J3252">
        <v>0</v>
      </c>
      <c r="K3252"/>
      <c r="M3252" s="191">
        <f t="shared" si="147"/>
        <v>0</v>
      </c>
      <c r="N3252" t="str">
        <f t="shared" si="148"/>
        <v>6</v>
      </c>
    </row>
    <row r="3253" spans="1:14">
      <c r="A3253" s="55" t="str">
        <f t="shared" si="146"/>
        <v>Y0BO6.3</v>
      </c>
      <c r="B3253" s="55">
        <v>6.3</v>
      </c>
      <c r="C3253" t="s">
        <v>2966</v>
      </c>
      <c r="D3253" t="s">
        <v>2966</v>
      </c>
      <c r="E3253" s="42">
        <v>44834</v>
      </c>
      <c r="F3253">
        <v>440350</v>
      </c>
      <c r="G3253" t="s">
        <v>2684</v>
      </c>
      <c r="H3253" s="191"/>
      <c r="J3253">
        <v>924599.98</v>
      </c>
      <c r="K3253"/>
      <c r="M3253" s="191">
        <f t="shared" si="147"/>
        <v>9.2459998000000002E-2</v>
      </c>
      <c r="N3253" t="str">
        <f t="shared" si="148"/>
        <v>6</v>
      </c>
    </row>
    <row r="3254" spans="1:14">
      <c r="A3254" s="55" t="str">
        <f t="shared" si="146"/>
        <v>Y0BO6.3</v>
      </c>
      <c r="B3254" s="55">
        <v>6.3</v>
      </c>
      <c r="C3254" t="s">
        <v>2966</v>
      </c>
      <c r="D3254" t="s">
        <v>2966</v>
      </c>
      <c r="E3254" s="42">
        <v>44834</v>
      </c>
      <c r="F3254">
        <v>440351</v>
      </c>
      <c r="G3254" t="s">
        <v>2685</v>
      </c>
      <c r="H3254" s="191"/>
      <c r="J3254">
        <v>924599.98</v>
      </c>
      <c r="K3254"/>
      <c r="M3254" s="191">
        <f t="shared" si="147"/>
        <v>9.2459998000000002E-2</v>
      </c>
      <c r="N3254" t="str">
        <f t="shared" si="148"/>
        <v>6</v>
      </c>
    </row>
    <row r="3255" spans="1:14">
      <c r="A3255" s="55" t="str">
        <f t="shared" si="146"/>
        <v>Y0BO6.3</v>
      </c>
      <c r="B3255" s="55">
        <v>6.3</v>
      </c>
      <c r="C3255" t="s">
        <v>2966</v>
      </c>
      <c r="D3255" t="s">
        <v>2966</v>
      </c>
      <c r="E3255" s="42">
        <v>44834</v>
      </c>
      <c r="F3255">
        <v>440416</v>
      </c>
      <c r="G3255" t="s">
        <v>664</v>
      </c>
      <c r="H3255" s="191"/>
      <c r="J3255">
        <v>-1530051.79</v>
      </c>
      <c r="K3255"/>
      <c r="M3255" s="191">
        <f t="shared" si="147"/>
        <v>-0.15300517899999999</v>
      </c>
      <c r="N3255" t="str">
        <f t="shared" si="148"/>
        <v>6</v>
      </c>
    </row>
    <row r="3256" spans="1:14">
      <c r="A3256" s="55" t="str">
        <f t="shared" si="146"/>
        <v>Y0BO6.3</v>
      </c>
      <c r="B3256" s="55">
        <v>6.3</v>
      </c>
      <c r="C3256" t="s">
        <v>2966</v>
      </c>
      <c r="D3256" t="s">
        <v>2966</v>
      </c>
      <c r="E3256" s="42">
        <v>44834</v>
      </c>
      <c r="F3256">
        <v>440485</v>
      </c>
      <c r="G3256" t="s">
        <v>2517</v>
      </c>
      <c r="H3256" s="191"/>
      <c r="J3256">
        <v>0</v>
      </c>
      <c r="K3256"/>
      <c r="M3256" s="191">
        <f t="shared" si="147"/>
        <v>0</v>
      </c>
      <c r="N3256" t="str">
        <f t="shared" si="148"/>
        <v>6</v>
      </c>
    </row>
    <row r="3257" spans="1:14">
      <c r="A3257" s="55" t="str">
        <f t="shared" si="146"/>
        <v>Y0BO6.3</v>
      </c>
      <c r="B3257" s="55">
        <v>6.3</v>
      </c>
      <c r="C3257" t="s">
        <v>2966</v>
      </c>
      <c r="D3257" t="s">
        <v>2966</v>
      </c>
      <c r="E3257" s="42">
        <v>44834</v>
      </c>
      <c r="F3257">
        <v>440509</v>
      </c>
      <c r="G3257" t="s">
        <v>2524</v>
      </c>
      <c r="H3257" s="191"/>
      <c r="J3257">
        <v>1626613.88</v>
      </c>
      <c r="K3257"/>
      <c r="M3257" s="191">
        <f t="shared" si="147"/>
        <v>0.16266138799999999</v>
      </c>
      <c r="N3257" t="str">
        <f t="shared" si="148"/>
        <v>6</v>
      </c>
    </row>
    <row r="3258" spans="1:14">
      <c r="A3258" s="55" t="str">
        <f t="shared" si="146"/>
        <v>Y0BO6.1</v>
      </c>
      <c r="B3258" s="55">
        <v>6.1</v>
      </c>
      <c r="C3258" t="s">
        <v>2966</v>
      </c>
      <c r="D3258" t="s">
        <v>2966</v>
      </c>
      <c r="E3258" s="42">
        <v>44834</v>
      </c>
      <c r="F3258">
        <v>440512</v>
      </c>
      <c r="G3258" t="s">
        <v>2525</v>
      </c>
      <c r="H3258" s="191"/>
      <c r="J3258">
        <v>10273211.66</v>
      </c>
      <c r="K3258"/>
      <c r="M3258" s="191">
        <f t="shared" si="147"/>
        <v>1.0273211660000001</v>
      </c>
      <c r="N3258" t="str">
        <f t="shared" si="148"/>
        <v>6</v>
      </c>
    </row>
    <row r="3259" spans="1:14">
      <c r="A3259" s="55" t="str">
        <f t="shared" si="146"/>
        <v>Y0BO6.3</v>
      </c>
      <c r="B3259" s="55">
        <v>6.3</v>
      </c>
      <c r="C3259" t="s">
        <v>2966</v>
      </c>
      <c r="D3259" t="s">
        <v>2966</v>
      </c>
      <c r="E3259" s="42">
        <v>44834</v>
      </c>
      <c r="F3259">
        <v>440515</v>
      </c>
      <c r="G3259" t="s">
        <v>2526</v>
      </c>
      <c r="H3259" s="191"/>
      <c r="J3259">
        <v>0</v>
      </c>
      <c r="K3259"/>
      <c r="M3259" s="191">
        <f t="shared" si="147"/>
        <v>0</v>
      </c>
      <c r="N3259" t="str">
        <f t="shared" si="148"/>
        <v>6</v>
      </c>
    </row>
    <row r="3260" spans="1:14">
      <c r="A3260" s="55" t="str">
        <f t="shared" si="146"/>
        <v>Y0BP0</v>
      </c>
      <c r="B3260" s="55">
        <v>0</v>
      </c>
      <c r="C3260" t="s">
        <v>2902</v>
      </c>
      <c r="D3260" t="s">
        <v>2902</v>
      </c>
      <c r="E3260" s="42">
        <v>44834</v>
      </c>
      <c r="F3260">
        <v>102103</v>
      </c>
      <c r="G3260" t="s">
        <v>2006</v>
      </c>
      <c r="H3260" s="191"/>
      <c r="J3260">
        <v>895158067.14999998</v>
      </c>
      <c r="K3260"/>
      <c r="M3260" s="191">
        <f t="shared" si="147"/>
        <v>89.515806714999997</v>
      </c>
      <c r="N3260" t="str">
        <f t="shared" si="148"/>
        <v>0</v>
      </c>
    </row>
    <row r="3261" spans="1:14">
      <c r="A3261" s="55" t="str">
        <f t="shared" si="146"/>
        <v>Y0BP0</v>
      </c>
      <c r="B3261" s="55">
        <v>0</v>
      </c>
      <c r="C3261" t="s">
        <v>2902</v>
      </c>
      <c r="D3261" t="s">
        <v>2902</v>
      </c>
      <c r="E3261" s="42">
        <v>44834</v>
      </c>
      <c r="F3261">
        <v>102104</v>
      </c>
      <c r="G3261" t="s">
        <v>2007</v>
      </c>
      <c r="H3261" s="191"/>
      <c r="J3261">
        <v>1549714143.4200001</v>
      </c>
      <c r="K3261"/>
      <c r="M3261" s="191">
        <f t="shared" si="147"/>
        <v>154.971414342</v>
      </c>
      <c r="N3261" t="str">
        <f t="shared" si="148"/>
        <v>0</v>
      </c>
    </row>
    <row r="3262" spans="1:14">
      <c r="A3262" s="55" t="str">
        <f t="shared" si="146"/>
        <v>Y0BP0</v>
      </c>
      <c r="B3262" s="55">
        <v>0</v>
      </c>
      <c r="C3262" t="s">
        <v>2902</v>
      </c>
      <c r="D3262" t="s">
        <v>2902</v>
      </c>
      <c r="E3262" s="42">
        <v>44834</v>
      </c>
      <c r="F3262">
        <v>106101</v>
      </c>
      <c r="G3262" t="s">
        <v>2769</v>
      </c>
      <c r="H3262" s="191"/>
      <c r="J3262">
        <v>5144870.0599999996</v>
      </c>
      <c r="K3262"/>
      <c r="M3262" s="191">
        <f t="shared" si="147"/>
        <v>0.51448700599999997</v>
      </c>
      <c r="N3262" t="str">
        <f t="shared" si="148"/>
        <v>0</v>
      </c>
    </row>
    <row r="3263" spans="1:14">
      <c r="A3263" s="55" t="str">
        <f t="shared" si="146"/>
        <v>Y0BP0</v>
      </c>
      <c r="B3263" s="55">
        <v>0</v>
      </c>
      <c r="C3263" t="s">
        <v>2902</v>
      </c>
      <c r="D3263" t="s">
        <v>2902</v>
      </c>
      <c r="E3263" s="42">
        <v>44834</v>
      </c>
      <c r="F3263">
        <v>106106</v>
      </c>
      <c r="G3263" t="s">
        <v>2784</v>
      </c>
      <c r="H3263" s="191"/>
      <c r="J3263">
        <v>2114372.9300000002</v>
      </c>
      <c r="K3263"/>
      <c r="M3263" s="191">
        <f t="shared" si="147"/>
        <v>0.21143729300000003</v>
      </c>
      <c r="N3263" t="str">
        <f t="shared" si="148"/>
        <v>0</v>
      </c>
    </row>
    <row r="3264" spans="1:14">
      <c r="A3264" s="55" t="str">
        <f t="shared" si="146"/>
        <v>Y0BP0</v>
      </c>
      <c r="B3264" s="55">
        <v>0</v>
      </c>
      <c r="C3264" t="s">
        <v>2902</v>
      </c>
      <c r="D3264" t="s">
        <v>2902</v>
      </c>
      <c r="E3264" s="42">
        <v>44834</v>
      </c>
      <c r="F3264">
        <v>107106</v>
      </c>
      <c r="G3264" t="s">
        <v>2753</v>
      </c>
      <c r="H3264" s="191"/>
      <c r="J3264">
        <v>0.03</v>
      </c>
      <c r="K3264"/>
      <c r="M3264" s="191">
        <f t="shared" si="147"/>
        <v>3E-9</v>
      </c>
      <c r="N3264" t="str">
        <f t="shared" si="148"/>
        <v>0</v>
      </c>
    </row>
    <row r="3265" spans="1:14">
      <c r="A3265" s="55" t="str">
        <f t="shared" ref="A3265:A3328" si="149">C3265&amp;B3265</f>
        <v>Y0BP0</v>
      </c>
      <c r="B3265" s="55">
        <v>0</v>
      </c>
      <c r="C3265" t="s">
        <v>2902</v>
      </c>
      <c r="D3265" t="s">
        <v>2902</v>
      </c>
      <c r="E3265" s="42">
        <v>44834</v>
      </c>
      <c r="F3265">
        <v>111126</v>
      </c>
      <c r="G3265" t="s">
        <v>2022</v>
      </c>
      <c r="H3265" s="191"/>
      <c r="J3265">
        <v>251791.77</v>
      </c>
      <c r="K3265"/>
      <c r="M3265" s="191">
        <f t="shared" si="147"/>
        <v>2.5179177000000001E-2</v>
      </c>
      <c r="N3265" t="str">
        <f t="shared" si="148"/>
        <v>0</v>
      </c>
    </row>
    <row r="3266" spans="1:14">
      <c r="A3266" s="55" t="str">
        <f t="shared" si="149"/>
        <v>Y0BP0</v>
      </c>
      <c r="B3266" s="55">
        <v>0</v>
      </c>
      <c r="C3266" t="s">
        <v>2902</v>
      </c>
      <c r="D3266" t="s">
        <v>2902</v>
      </c>
      <c r="E3266" s="42">
        <v>44834</v>
      </c>
      <c r="F3266">
        <v>111137</v>
      </c>
      <c r="G3266" t="s">
        <v>2027</v>
      </c>
      <c r="H3266" s="191"/>
      <c r="J3266">
        <v>0.01</v>
      </c>
      <c r="K3266"/>
      <c r="M3266" s="191">
        <f t="shared" si="147"/>
        <v>1.0000000000000001E-9</v>
      </c>
      <c r="N3266" t="str">
        <f t="shared" si="148"/>
        <v>0</v>
      </c>
    </row>
    <row r="3267" spans="1:14">
      <c r="A3267" s="55" t="str">
        <f t="shared" si="149"/>
        <v>Y0BP0</v>
      </c>
      <c r="B3267" s="55">
        <v>0</v>
      </c>
      <c r="C3267" t="s">
        <v>2902</v>
      </c>
      <c r="D3267" t="s">
        <v>2902</v>
      </c>
      <c r="E3267" s="42">
        <v>44834</v>
      </c>
      <c r="F3267">
        <v>111181</v>
      </c>
      <c r="G3267" t="s">
        <v>2028</v>
      </c>
      <c r="H3267" s="191"/>
      <c r="J3267">
        <v>83751.5</v>
      </c>
      <c r="K3267"/>
      <c r="M3267" s="191">
        <f t="shared" si="147"/>
        <v>8.3751499999999996E-3</v>
      </c>
      <c r="N3267" t="str">
        <f t="shared" si="148"/>
        <v>0</v>
      </c>
    </row>
    <row r="3268" spans="1:14">
      <c r="A3268" s="55" t="str">
        <f t="shared" si="149"/>
        <v>Y0BP0</v>
      </c>
      <c r="B3268" s="55">
        <v>0</v>
      </c>
      <c r="C3268" t="s">
        <v>2902</v>
      </c>
      <c r="D3268" t="s">
        <v>2902</v>
      </c>
      <c r="E3268" s="42">
        <v>44834</v>
      </c>
      <c r="F3268">
        <v>111182</v>
      </c>
      <c r="G3268" t="s">
        <v>2029</v>
      </c>
      <c r="H3268" s="191"/>
      <c r="J3268">
        <v>7052.69</v>
      </c>
      <c r="K3268"/>
      <c r="M3268" s="191">
        <f t="shared" si="147"/>
        <v>7.0526900000000001E-4</v>
      </c>
      <c r="N3268" t="str">
        <f t="shared" si="148"/>
        <v>0</v>
      </c>
    </row>
    <row r="3269" spans="1:14">
      <c r="A3269" s="55" t="str">
        <f t="shared" si="149"/>
        <v>Y0BP0</v>
      </c>
      <c r="B3269" s="55">
        <v>0</v>
      </c>
      <c r="C3269" t="s">
        <v>2902</v>
      </c>
      <c r="D3269" t="s">
        <v>2902</v>
      </c>
      <c r="E3269" s="42">
        <v>44834</v>
      </c>
      <c r="F3269">
        <v>111183</v>
      </c>
      <c r="G3269" t="s">
        <v>2030</v>
      </c>
      <c r="H3269" s="191"/>
      <c r="J3269">
        <v>13702.34</v>
      </c>
      <c r="K3269"/>
      <c r="M3269" s="191">
        <f t="shared" si="147"/>
        <v>1.3702340000000001E-3</v>
      </c>
      <c r="N3269" t="str">
        <f t="shared" si="148"/>
        <v>0</v>
      </c>
    </row>
    <row r="3270" spans="1:14">
      <c r="A3270" s="55" t="str">
        <f t="shared" si="149"/>
        <v>Y0BP0</v>
      </c>
      <c r="B3270" s="55">
        <v>0</v>
      </c>
      <c r="C3270" t="s">
        <v>2902</v>
      </c>
      <c r="D3270" t="s">
        <v>2902</v>
      </c>
      <c r="E3270" s="42">
        <v>44834</v>
      </c>
      <c r="F3270">
        <v>111184</v>
      </c>
      <c r="G3270" t="s">
        <v>2031</v>
      </c>
      <c r="H3270" s="191"/>
      <c r="J3270">
        <v>68817.45</v>
      </c>
      <c r="K3270"/>
      <c r="M3270" s="191">
        <f t="shared" si="147"/>
        <v>6.8817449999999999E-3</v>
      </c>
      <c r="N3270" t="str">
        <f t="shared" si="148"/>
        <v>0</v>
      </c>
    </row>
    <row r="3271" spans="1:14">
      <c r="A3271" s="55" t="str">
        <f t="shared" si="149"/>
        <v>Y0BP0</v>
      </c>
      <c r="B3271" s="55">
        <v>0</v>
      </c>
      <c r="C3271" t="s">
        <v>2902</v>
      </c>
      <c r="D3271" t="s">
        <v>2902</v>
      </c>
      <c r="E3271" s="42">
        <v>44834</v>
      </c>
      <c r="F3271">
        <v>111220</v>
      </c>
      <c r="G3271" t="s">
        <v>2655</v>
      </c>
      <c r="H3271" s="191"/>
      <c r="J3271">
        <v>8684291.9900000002</v>
      </c>
      <c r="K3271"/>
      <c r="M3271" s="191">
        <f t="shared" si="147"/>
        <v>0.86842919900000004</v>
      </c>
      <c r="N3271" t="str">
        <f t="shared" si="148"/>
        <v>0</v>
      </c>
    </row>
    <row r="3272" spans="1:14">
      <c r="A3272" s="55" t="str">
        <f t="shared" si="149"/>
        <v>Y0BP0</v>
      </c>
      <c r="B3272" s="55">
        <v>0</v>
      </c>
      <c r="C3272" t="s">
        <v>2902</v>
      </c>
      <c r="D3272" t="s">
        <v>2902</v>
      </c>
      <c r="E3272" s="42">
        <v>44834</v>
      </c>
      <c r="F3272">
        <v>111221</v>
      </c>
      <c r="G3272" t="s">
        <v>2656</v>
      </c>
      <c r="H3272" s="191"/>
      <c r="J3272">
        <v>-8684291.9900000002</v>
      </c>
      <c r="K3272"/>
      <c r="M3272" s="191">
        <f t="shared" si="147"/>
        <v>-0.86842919900000004</v>
      </c>
      <c r="N3272" t="str">
        <f t="shared" si="148"/>
        <v>0</v>
      </c>
    </row>
    <row r="3273" spans="1:14">
      <c r="A3273" s="55" t="str">
        <f t="shared" si="149"/>
        <v>Y0BP0</v>
      </c>
      <c r="B3273" s="55">
        <v>0</v>
      </c>
      <c r="C3273" t="s">
        <v>2902</v>
      </c>
      <c r="D3273" t="s">
        <v>2902</v>
      </c>
      <c r="E3273" s="42">
        <v>44834</v>
      </c>
      <c r="F3273">
        <v>121116</v>
      </c>
      <c r="G3273" t="s">
        <v>2033</v>
      </c>
      <c r="H3273" s="191"/>
      <c r="J3273">
        <v>14972171.189999999</v>
      </c>
      <c r="K3273"/>
      <c r="M3273" s="191">
        <f t="shared" si="147"/>
        <v>1.4972171189999999</v>
      </c>
      <c r="N3273" t="str">
        <f t="shared" si="148"/>
        <v>0</v>
      </c>
    </row>
    <row r="3274" spans="1:14">
      <c r="A3274" s="55" t="str">
        <f t="shared" si="149"/>
        <v>Y0BP0</v>
      </c>
      <c r="B3274" s="55">
        <v>0</v>
      </c>
      <c r="C3274" t="s">
        <v>2902</v>
      </c>
      <c r="D3274" t="s">
        <v>2902</v>
      </c>
      <c r="E3274" s="42">
        <v>44834</v>
      </c>
      <c r="F3274">
        <v>141280</v>
      </c>
      <c r="G3274" t="s">
        <v>2036</v>
      </c>
      <c r="H3274" s="191"/>
      <c r="J3274">
        <v>1071579.3500000001</v>
      </c>
      <c r="K3274"/>
      <c r="M3274" s="191">
        <f t="shared" si="147"/>
        <v>0.10715793500000001</v>
      </c>
      <c r="N3274" t="str">
        <f t="shared" si="148"/>
        <v>0</v>
      </c>
    </row>
    <row r="3275" spans="1:14">
      <c r="A3275" s="55" t="str">
        <f t="shared" si="149"/>
        <v>Y0BP0</v>
      </c>
      <c r="B3275" s="55">
        <v>0</v>
      </c>
      <c r="C3275" t="s">
        <v>2902</v>
      </c>
      <c r="D3275" t="s">
        <v>2902</v>
      </c>
      <c r="E3275" s="42">
        <v>44834</v>
      </c>
      <c r="F3275">
        <v>141366</v>
      </c>
      <c r="G3275" t="s">
        <v>2857</v>
      </c>
      <c r="H3275" s="191"/>
      <c r="J3275">
        <v>-0.01</v>
      </c>
      <c r="K3275"/>
      <c r="M3275" s="191">
        <f t="shared" si="147"/>
        <v>-1.0000000000000001E-9</v>
      </c>
      <c r="N3275" t="str">
        <f t="shared" si="148"/>
        <v>0</v>
      </c>
    </row>
    <row r="3276" spans="1:14">
      <c r="A3276" s="55" t="str">
        <f t="shared" si="149"/>
        <v>Y0BP0</v>
      </c>
      <c r="B3276" s="55">
        <v>0</v>
      </c>
      <c r="C3276" t="s">
        <v>2902</v>
      </c>
      <c r="D3276" t="s">
        <v>2902</v>
      </c>
      <c r="E3276" s="42">
        <v>44834</v>
      </c>
      <c r="F3276">
        <v>141379</v>
      </c>
      <c r="G3276" t="s">
        <v>2961</v>
      </c>
      <c r="H3276" s="191"/>
      <c r="J3276">
        <v>0</v>
      </c>
      <c r="K3276"/>
      <c r="M3276" s="191">
        <f t="shared" si="147"/>
        <v>0</v>
      </c>
      <c r="N3276" t="str">
        <f t="shared" si="148"/>
        <v>0</v>
      </c>
    </row>
    <row r="3277" spans="1:14">
      <c r="A3277" s="55" t="str">
        <f t="shared" si="149"/>
        <v>Y0BP0</v>
      </c>
      <c r="B3277" s="55">
        <v>0</v>
      </c>
      <c r="C3277" t="s">
        <v>2902</v>
      </c>
      <c r="D3277" t="s">
        <v>2902</v>
      </c>
      <c r="E3277" s="42">
        <v>44834</v>
      </c>
      <c r="F3277">
        <v>141382</v>
      </c>
      <c r="G3277" t="s">
        <v>2052</v>
      </c>
      <c r="H3277" s="191"/>
      <c r="J3277">
        <v>0</v>
      </c>
      <c r="K3277"/>
      <c r="M3277" s="191">
        <f t="shared" si="147"/>
        <v>0</v>
      </c>
      <c r="N3277" t="str">
        <f t="shared" si="148"/>
        <v>0</v>
      </c>
    </row>
    <row r="3278" spans="1:14">
      <c r="A3278" s="55" t="str">
        <f t="shared" si="149"/>
        <v>Y0BP0</v>
      </c>
      <c r="B3278" s="55">
        <v>0</v>
      </c>
      <c r="C3278" t="s">
        <v>2902</v>
      </c>
      <c r="D3278" t="s">
        <v>2902</v>
      </c>
      <c r="E3278" s="42">
        <v>44834</v>
      </c>
      <c r="F3278">
        <v>141398</v>
      </c>
      <c r="G3278" t="s">
        <v>2911</v>
      </c>
      <c r="H3278" s="191"/>
      <c r="J3278">
        <v>0</v>
      </c>
      <c r="K3278"/>
      <c r="M3278" s="191">
        <f t="shared" si="147"/>
        <v>0</v>
      </c>
      <c r="N3278" t="str">
        <f t="shared" si="148"/>
        <v>0</v>
      </c>
    </row>
    <row r="3279" spans="1:14">
      <c r="A3279" s="55" t="str">
        <f t="shared" si="149"/>
        <v>Y0BP0</v>
      </c>
      <c r="B3279" s="55">
        <v>0</v>
      </c>
      <c r="C3279" t="s">
        <v>2902</v>
      </c>
      <c r="D3279" t="s">
        <v>2902</v>
      </c>
      <c r="E3279" s="42">
        <v>44834</v>
      </c>
      <c r="F3279">
        <v>141399</v>
      </c>
      <c r="G3279" t="s">
        <v>2912</v>
      </c>
      <c r="H3279" s="191"/>
      <c r="J3279">
        <v>-800000</v>
      </c>
      <c r="K3279"/>
      <c r="M3279" s="191">
        <f t="shared" si="147"/>
        <v>-0.08</v>
      </c>
      <c r="N3279" t="str">
        <f t="shared" si="148"/>
        <v>0</v>
      </c>
    </row>
    <row r="3280" spans="1:14">
      <c r="A3280" s="55" t="str">
        <f t="shared" si="149"/>
        <v>Y0BP0</v>
      </c>
      <c r="B3280" s="55">
        <v>0</v>
      </c>
      <c r="C3280" t="s">
        <v>2902</v>
      </c>
      <c r="D3280" t="s">
        <v>2902</v>
      </c>
      <c r="E3280" s="42">
        <v>44834</v>
      </c>
      <c r="F3280">
        <v>141744</v>
      </c>
      <c r="G3280" t="s">
        <v>2087</v>
      </c>
      <c r="H3280" s="191"/>
      <c r="J3280">
        <v>0</v>
      </c>
      <c r="K3280"/>
      <c r="M3280" s="191">
        <f t="shared" si="147"/>
        <v>0</v>
      </c>
      <c r="N3280" t="str">
        <f t="shared" si="148"/>
        <v>0</v>
      </c>
    </row>
    <row r="3281" spans="1:14">
      <c r="A3281" s="55" t="str">
        <f t="shared" si="149"/>
        <v>Y0BP0</v>
      </c>
      <c r="B3281" s="55">
        <v>0</v>
      </c>
      <c r="C3281" t="s">
        <v>2902</v>
      </c>
      <c r="D3281" t="s">
        <v>2902</v>
      </c>
      <c r="E3281" s="42">
        <v>44834</v>
      </c>
      <c r="F3281">
        <v>142036</v>
      </c>
      <c r="G3281" t="s">
        <v>2127</v>
      </c>
      <c r="H3281" s="191"/>
      <c r="J3281">
        <v>10000</v>
      </c>
      <c r="K3281"/>
      <c r="M3281" s="191">
        <f t="shared" si="147"/>
        <v>1E-3</v>
      </c>
      <c r="N3281" t="str">
        <f t="shared" si="148"/>
        <v>0</v>
      </c>
    </row>
    <row r="3282" spans="1:14">
      <c r="A3282" s="55" t="str">
        <f t="shared" si="149"/>
        <v>Y0BP0</v>
      </c>
      <c r="B3282" s="55">
        <v>0</v>
      </c>
      <c r="C3282" t="s">
        <v>2902</v>
      </c>
      <c r="D3282" t="s">
        <v>2902</v>
      </c>
      <c r="E3282" s="42">
        <v>44834</v>
      </c>
      <c r="F3282">
        <v>142075</v>
      </c>
      <c r="G3282" t="s">
        <v>2545</v>
      </c>
      <c r="H3282" s="191"/>
      <c r="J3282">
        <v>1291471.54</v>
      </c>
      <c r="K3282"/>
      <c r="M3282" s="191">
        <f t="shared" si="147"/>
        <v>0.12914715400000001</v>
      </c>
      <c r="N3282" t="str">
        <f t="shared" si="148"/>
        <v>0</v>
      </c>
    </row>
    <row r="3283" spans="1:14">
      <c r="A3283" s="55" t="e">
        <f t="shared" si="149"/>
        <v>#N/A</v>
      </c>
      <c r="B3283" s="55" t="e">
        <v>#N/A</v>
      </c>
      <c r="C3283" t="s">
        <v>2902</v>
      </c>
      <c r="D3283" t="s">
        <v>2902</v>
      </c>
      <c r="E3283" s="42">
        <v>44834</v>
      </c>
      <c r="F3283">
        <v>142077</v>
      </c>
      <c r="G3283" t="s">
        <v>2913</v>
      </c>
      <c r="H3283" s="191"/>
      <c r="J3283">
        <v>355166.6</v>
      </c>
      <c r="K3283"/>
      <c r="M3283" s="191">
        <f t="shared" si="147"/>
        <v>3.5516659999999999E-2</v>
      </c>
      <c r="N3283" t="e">
        <f t="shared" si="148"/>
        <v>#N/A</v>
      </c>
    </row>
    <row r="3284" spans="1:14">
      <c r="A3284" s="55" t="str">
        <f t="shared" si="149"/>
        <v>Y0BP0</v>
      </c>
      <c r="B3284" s="55">
        <v>0</v>
      </c>
      <c r="C3284" t="s">
        <v>2902</v>
      </c>
      <c r="D3284" t="s">
        <v>2902</v>
      </c>
      <c r="E3284" s="42">
        <v>44834</v>
      </c>
      <c r="F3284">
        <v>160118</v>
      </c>
      <c r="G3284" t="s">
        <v>2152</v>
      </c>
      <c r="H3284" s="191"/>
      <c r="J3284">
        <v>0</v>
      </c>
      <c r="K3284"/>
      <c r="M3284" s="191">
        <f t="shared" si="147"/>
        <v>0</v>
      </c>
      <c r="N3284" t="str">
        <f t="shared" si="148"/>
        <v>0</v>
      </c>
    </row>
    <row r="3285" spans="1:14">
      <c r="A3285" s="55" t="str">
        <f t="shared" si="149"/>
        <v>Y0BP0</v>
      </c>
      <c r="B3285" s="55">
        <v>0</v>
      </c>
      <c r="C3285" t="s">
        <v>2902</v>
      </c>
      <c r="D3285" t="s">
        <v>2902</v>
      </c>
      <c r="E3285" s="42">
        <v>44834</v>
      </c>
      <c r="F3285">
        <v>160202</v>
      </c>
      <c r="G3285" t="s">
        <v>2158</v>
      </c>
      <c r="H3285" s="191"/>
      <c r="J3285">
        <v>0</v>
      </c>
      <c r="K3285"/>
      <c r="M3285" s="191">
        <f t="shared" si="147"/>
        <v>0</v>
      </c>
      <c r="N3285" t="str">
        <f t="shared" si="148"/>
        <v>0</v>
      </c>
    </row>
    <row r="3286" spans="1:14">
      <c r="A3286" s="55" t="str">
        <f t="shared" si="149"/>
        <v>Y0BP0</v>
      </c>
      <c r="B3286" s="55">
        <v>0</v>
      </c>
      <c r="C3286" t="s">
        <v>2902</v>
      </c>
      <c r="D3286" t="s">
        <v>2902</v>
      </c>
      <c r="E3286" s="42">
        <v>44834</v>
      </c>
      <c r="F3286">
        <v>160206</v>
      </c>
      <c r="G3286" t="s">
        <v>2159</v>
      </c>
      <c r="H3286" s="191"/>
      <c r="J3286">
        <v>0.45</v>
      </c>
      <c r="K3286"/>
      <c r="M3286" s="191">
        <f t="shared" si="147"/>
        <v>4.4999999999999999E-8</v>
      </c>
      <c r="N3286" t="str">
        <f t="shared" si="148"/>
        <v>0</v>
      </c>
    </row>
    <row r="3287" spans="1:14">
      <c r="A3287" s="55" t="str">
        <f t="shared" si="149"/>
        <v>Y0BP0</v>
      </c>
      <c r="B3287" s="55">
        <v>0</v>
      </c>
      <c r="C3287" t="s">
        <v>2902</v>
      </c>
      <c r="D3287" t="s">
        <v>2902</v>
      </c>
      <c r="E3287" s="42">
        <v>44834</v>
      </c>
      <c r="F3287">
        <v>160207</v>
      </c>
      <c r="G3287" t="s">
        <v>2160</v>
      </c>
      <c r="H3287" s="191"/>
      <c r="J3287">
        <v>0</v>
      </c>
      <c r="K3287"/>
      <c r="M3287" s="191">
        <f t="shared" si="147"/>
        <v>0</v>
      </c>
      <c r="N3287" t="str">
        <f t="shared" si="148"/>
        <v>0</v>
      </c>
    </row>
    <row r="3288" spans="1:14">
      <c r="A3288" s="55" t="str">
        <f t="shared" si="149"/>
        <v>Y0BP0</v>
      </c>
      <c r="B3288" s="55">
        <v>0</v>
      </c>
      <c r="C3288" t="s">
        <v>2902</v>
      </c>
      <c r="D3288" t="s">
        <v>2902</v>
      </c>
      <c r="E3288" s="42">
        <v>44834</v>
      </c>
      <c r="F3288">
        <v>170129</v>
      </c>
      <c r="G3288" t="s">
        <v>2170</v>
      </c>
      <c r="H3288" s="191"/>
      <c r="J3288">
        <v>-24700299.899999999</v>
      </c>
      <c r="K3288"/>
      <c r="M3288" s="191">
        <f t="shared" si="147"/>
        <v>-2.47002999</v>
      </c>
      <c r="N3288" t="str">
        <f t="shared" si="148"/>
        <v>0</v>
      </c>
    </row>
    <row r="3289" spans="1:14">
      <c r="A3289" s="55" t="str">
        <f t="shared" si="149"/>
        <v>Y0BP0</v>
      </c>
      <c r="B3289" s="55">
        <v>0</v>
      </c>
      <c r="C3289" t="s">
        <v>2902</v>
      </c>
      <c r="D3289" t="s">
        <v>2902</v>
      </c>
      <c r="E3289" s="42">
        <v>44834</v>
      </c>
      <c r="F3289">
        <v>201274</v>
      </c>
      <c r="G3289" t="s">
        <v>2207</v>
      </c>
      <c r="H3289" s="191"/>
      <c r="J3289">
        <v>480221.83</v>
      </c>
      <c r="K3289"/>
      <c r="M3289" s="191">
        <f t="shared" si="147"/>
        <v>4.8022183000000003E-2</v>
      </c>
      <c r="N3289" t="str">
        <f t="shared" si="148"/>
        <v>0</v>
      </c>
    </row>
    <row r="3290" spans="1:14">
      <c r="A3290" s="55" t="str">
        <f t="shared" si="149"/>
        <v>Y0BP1.2</v>
      </c>
      <c r="B3290" s="55">
        <v>1.2</v>
      </c>
      <c r="C3290" t="s">
        <v>2902</v>
      </c>
      <c r="D3290" t="s">
        <v>2902</v>
      </c>
      <c r="E3290" s="42">
        <v>44834</v>
      </c>
      <c r="F3290">
        <v>201275</v>
      </c>
      <c r="G3290" t="s">
        <v>2208</v>
      </c>
      <c r="H3290" s="191"/>
      <c r="J3290">
        <v>-9386410.0700000003</v>
      </c>
      <c r="K3290"/>
      <c r="M3290" s="191">
        <f t="shared" si="147"/>
        <v>-0.93864100700000008</v>
      </c>
      <c r="N3290" t="str">
        <f t="shared" si="148"/>
        <v>1</v>
      </c>
    </row>
    <row r="3291" spans="1:14">
      <c r="A3291" s="55" t="str">
        <f t="shared" si="149"/>
        <v>Y0BP0</v>
      </c>
      <c r="B3291" s="55">
        <v>0</v>
      </c>
      <c r="C3291" t="s">
        <v>2902</v>
      </c>
      <c r="D3291" t="s">
        <v>2902</v>
      </c>
      <c r="E3291" s="42">
        <v>44834</v>
      </c>
      <c r="F3291">
        <v>201276</v>
      </c>
      <c r="G3291" t="s">
        <v>2209</v>
      </c>
      <c r="H3291" s="191"/>
      <c r="J3291">
        <v>311523698.63999999</v>
      </c>
      <c r="K3291"/>
      <c r="M3291" s="191">
        <f t="shared" si="147"/>
        <v>31.152369863999997</v>
      </c>
      <c r="N3291" t="str">
        <f t="shared" si="148"/>
        <v>0</v>
      </c>
    </row>
    <row r="3292" spans="1:14">
      <c r="A3292" s="55" t="str">
        <f t="shared" si="149"/>
        <v>Y0BP1.2</v>
      </c>
      <c r="B3292" s="55">
        <v>1.2</v>
      </c>
      <c r="C3292" t="s">
        <v>2902</v>
      </c>
      <c r="D3292" t="s">
        <v>2902</v>
      </c>
      <c r="E3292" s="42">
        <v>44834</v>
      </c>
      <c r="F3292">
        <v>201277</v>
      </c>
      <c r="G3292" t="s">
        <v>2210</v>
      </c>
      <c r="H3292" s="191"/>
      <c r="J3292">
        <v>-367590388.20999998</v>
      </c>
      <c r="K3292"/>
      <c r="M3292" s="191">
        <f t="shared" si="147"/>
        <v>-36.759038820999997</v>
      </c>
      <c r="N3292" t="str">
        <f t="shared" si="148"/>
        <v>1</v>
      </c>
    </row>
    <row r="3293" spans="1:14">
      <c r="A3293" s="55" t="str">
        <f t="shared" si="149"/>
        <v>Y0BP0</v>
      </c>
      <c r="B3293" s="55">
        <v>0</v>
      </c>
      <c r="C3293" t="s">
        <v>2902</v>
      </c>
      <c r="D3293" t="s">
        <v>2902</v>
      </c>
      <c r="E3293" s="42">
        <v>44834</v>
      </c>
      <c r="F3293">
        <v>201351</v>
      </c>
      <c r="G3293" t="s">
        <v>2225</v>
      </c>
      <c r="H3293" s="191"/>
      <c r="J3293">
        <v>-11053382.34</v>
      </c>
      <c r="K3293"/>
      <c r="M3293" s="191">
        <f t="shared" si="147"/>
        <v>-1.105338234</v>
      </c>
      <c r="N3293" t="str">
        <f t="shared" si="148"/>
        <v>0</v>
      </c>
    </row>
    <row r="3294" spans="1:14">
      <c r="A3294" s="55" t="str">
        <f t="shared" si="149"/>
        <v>Y0BP0</v>
      </c>
      <c r="B3294" s="55">
        <v>0</v>
      </c>
      <c r="C3294" t="s">
        <v>2902</v>
      </c>
      <c r="D3294" t="s">
        <v>2902</v>
      </c>
      <c r="E3294" s="42">
        <v>44834</v>
      </c>
      <c r="F3294">
        <v>201353</v>
      </c>
      <c r="G3294" t="s">
        <v>2227</v>
      </c>
      <c r="H3294" s="191"/>
      <c r="J3294">
        <v>-32798.49</v>
      </c>
      <c r="K3294"/>
      <c r="M3294" s="191">
        <f t="shared" si="147"/>
        <v>-3.2798489999999996E-3</v>
      </c>
      <c r="N3294" t="str">
        <f t="shared" si="148"/>
        <v>0</v>
      </c>
    </row>
    <row r="3295" spans="1:14">
      <c r="A3295" s="55" t="str">
        <f t="shared" si="149"/>
        <v>Y0BP1.2</v>
      </c>
      <c r="B3295" s="55">
        <v>1.2</v>
      </c>
      <c r="C3295" t="s">
        <v>2902</v>
      </c>
      <c r="D3295" t="s">
        <v>2902</v>
      </c>
      <c r="E3295" s="42">
        <v>44834</v>
      </c>
      <c r="F3295">
        <v>201366</v>
      </c>
      <c r="G3295" t="s">
        <v>2233</v>
      </c>
      <c r="H3295" s="191"/>
      <c r="J3295">
        <v>-65150760.520000003</v>
      </c>
      <c r="K3295"/>
      <c r="M3295" s="191">
        <f t="shared" si="147"/>
        <v>-6.5150760520000004</v>
      </c>
      <c r="N3295" t="str">
        <f t="shared" si="148"/>
        <v>1</v>
      </c>
    </row>
    <row r="3296" spans="1:14">
      <c r="A3296" s="55" t="str">
        <f t="shared" si="149"/>
        <v>Y0BP1.2</v>
      </c>
      <c r="B3296" s="55">
        <v>1.2</v>
      </c>
      <c r="C3296" t="s">
        <v>2902</v>
      </c>
      <c r="D3296" t="s">
        <v>2902</v>
      </c>
      <c r="E3296" s="42">
        <v>44834</v>
      </c>
      <c r="F3296">
        <v>201368</v>
      </c>
      <c r="G3296" t="s">
        <v>2235</v>
      </c>
      <c r="H3296" s="191"/>
      <c r="J3296">
        <v>-3315463.78</v>
      </c>
      <c r="K3296"/>
      <c r="M3296" s="191">
        <f t="shared" si="147"/>
        <v>-0.33154637799999997</v>
      </c>
      <c r="N3296" t="str">
        <f t="shared" si="148"/>
        <v>1</v>
      </c>
    </row>
    <row r="3297" spans="1:14">
      <c r="A3297" s="55" t="str">
        <f t="shared" si="149"/>
        <v>Y0BP0</v>
      </c>
      <c r="B3297" s="55">
        <v>0</v>
      </c>
      <c r="C3297" t="s">
        <v>2902</v>
      </c>
      <c r="D3297" t="s">
        <v>2902</v>
      </c>
      <c r="E3297" s="42">
        <v>44834</v>
      </c>
      <c r="F3297">
        <v>210103</v>
      </c>
      <c r="G3297" t="s">
        <v>2240</v>
      </c>
      <c r="H3297" s="191"/>
      <c r="J3297">
        <v>-1562.89</v>
      </c>
      <c r="K3297"/>
      <c r="M3297" s="191">
        <f t="shared" si="147"/>
        <v>-1.5628900000000002E-4</v>
      </c>
      <c r="N3297" t="str">
        <f t="shared" si="148"/>
        <v>0</v>
      </c>
    </row>
    <row r="3298" spans="1:14">
      <c r="A3298" s="55" t="str">
        <f t="shared" si="149"/>
        <v>Y0BP0</v>
      </c>
      <c r="B3298" s="55">
        <v>0</v>
      </c>
      <c r="C3298" t="s">
        <v>2902</v>
      </c>
      <c r="D3298" t="s">
        <v>2902</v>
      </c>
      <c r="E3298" s="42">
        <v>44834</v>
      </c>
      <c r="F3298">
        <v>210117</v>
      </c>
      <c r="G3298" t="s">
        <v>2242</v>
      </c>
      <c r="H3298" s="191"/>
      <c r="J3298">
        <v>-235352.44</v>
      </c>
      <c r="K3298"/>
      <c r="M3298" s="191">
        <f t="shared" si="147"/>
        <v>-2.3535244E-2</v>
      </c>
      <c r="N3298" t="str">
        <f t="shared" si="148"/>
        <v>0</v>
      </c>
    </row>
    <row r="3299" spans="1:14">
      <c r="A3299" s="55" t="str">
        <f t="shared" si="149"/>
        <v>Y0BP0</v>
      </c>
      <c r="B3299" s="55">
        <v>0</v>
      </c>
      <c r="C3299" t="s">
        <v>2902</v>
      </c>
      <c r="D3299" t="s">
        <v>2902</v>
      </c>
      <c r="E3299" s="42">
        <v>44834</v>
      </c>
      <c r="F3299">
        <v>210138</v>
      </c>
      <c r="G3299" t="s">
        <v>2791</v>
      </c>
      <c r="H3299" s="191"/>
      <c r="J3299">
        <v>221.4</v>
      </c>
      <c r="K3299"/>
      <c r="M3299" s="191">
        <f t="shared" si="147"/>
        <v>2.2140000000000001E-5</v>
      </c>
      <c r="N3299" t="str">
        <f t="shared" si="148"/>
        <v>0</v>
      </c>
    </row>
    <row r="3300" spans="1:14">
      <c r="A3300" s="55" t="str">
        <f t="shared" si="149"/>
        <v>Y0BP0</v>
      </c>
      <c r="B3300" s="55">
        <v>0</v>
      </c>
      <c r="C3300" t="s">
        <v>2902</v>
      </c>
      <c r="D3300" t="s">
        <v>2902</v>
      </c>
      <c r="E3300" s="42">
        <v>44834</v>
      </c>
      <c r="F3300">
        <v>210140</v>
      </c>
      <c r="G3300" t="s">
        <v>2245</v>
      </c>
      <c r="H3300" s="191"/>
      <c r="J3300">
        <v>-5492.37</v>
      </c>
      <c r="K3300"/>
      <c r="M3300" s="191">
        <f t="shared" si="147"/>
        <v>-5.4923699999999995E-4</v>
      </c>
      <c r="N3300" t="str">
        <f t="shared" si="148"/>
        <v>0</v>
      </c>
    </row>
    <row r="3301" spans="1:14">
      <c r="A3301" s="55" t="str">
        <f t="shared" si="149"/>
        <v>Y0BP0</v>
      </c>
      <c r="B3301" s="55">
        <v>0</v>
      </c>
      <c r="C3301" t="s">
        <v>2902</v>
      </c>
      <c r="D3301" t="s">
        <v>2902</v>
      </c>
      <c r="E3301" s="42">
        <v>44834</v>
      </c>
      <c r="F3301">
        <v>210210</v>
      </c>
      <c r="G3301" t="s">
        <v>2246</v>
      </c>
      <c r="H3301" s="191"/>
      <c r="J3301">
        <v>-2404930.0499999998</v>
      </c>
      <c r="K3301"/>
      <c r="M3301" s="191">
        <f t="shared" si="147"/>
        <v>-0.24049300499999998</v>
      </c>
      <c r="N3301" t="str">
        <f t="shared" si="148"/>
        <v>0</v>
      </c>
    </row>
    <row r="3302" spans="1:14">
      <c r="A3302" s="55" t="str">
        <f t="shared" si="149"/>
        <v>Y0BP0</v>
      </c>
      <c r="B3302" s="55">
        <v>0</v>
      </c>
      <c r="C3302" t="s">
        <v>2902</v>
      </c>
      <c r="D3302" t="s">
        <v>2902</v>
      </c>
      <c r="E3302" s="42">
        <v>44834</v>
      </c>
      <c r="F3302">
        <v>210667</v>
      </c>
      <c r="G3302" t="s">
        <v>2862</v>
      </c>
      <c r="H3302" s="191"/>
      <c r="J3302">
        <v>-3707.54</v>
      </c>
      <c r="K3302"/>
      <c r="M3302" s="191">
        <f t="shared" si="147"/>
        <v>-3.7075399999999999E-4</v>
      </c>
      <c r="N3302" t="str">
        <f t="shared" si="148"/>
        <v>0</v>
      </c>
    </row>
    <row r="3303" spans="1:14">
      <c r="A3303" s="55" t="str">
        <f t="shared" si="149"/>
        <v>Y0BP0</v>
      </c>
      <c r="B3303" s="55">
        <v>0</v>
      </c>
      <c r="C3303" t="s">
        <v>2902</v>
      </c>
      <c r="D3303" t="s">
        <v>2902</v>
      </c>
      <c r="E3303" s="42">
        <v>44834</v>
      </c>
      <c r="F3303">
        <v>210766</v>
      </c>
      <c r="G3303" t="s">
        <v>2748</v>
      </c>
      <c r="H3303" s="191"/>
      <c r="J3303">
        <v>9088.7900000000009</v>
      </c>
      <c r="K3303"/>
      <c r="M3303" s="191">
        <f t="shared" si="147"/>
        <v>9.0887900000000013E-4</v>
      </c>
      <c r="N3303" t="str">
        <f t="shared" si="148"/>
        <v>0</v>
      </c>
    </row>
    <row r="3304" spans="1:14">
      <c r="A3304" s="55" t="str">
        <f t="shared" si="149"/>
        <v>Y0BP0</v>
      </c>
      <c r="B3304" s="55">
        <v>0</v>
      </c>
      <c r="C3304" t="s">
        <v>2902</v>
      </c>
      <c r="D3304" t="s">
        <v>2902</v>
      </c>
      <c r="E3304" s="42">
        <v>44834</v>
      </c>
      <c r="F3304">
        <v>211103</v>
      </c>
      <c r="G3304" t="s">
        <v>2249</v>
      </c>
      <c r="H3304" s="191"/>
      <c r="J3304">
        <v>-107008.19</v>
      </c>
      <c r="K3304"/>
      <c r="M3304" s="191">
        <f t="shared" si="147"/>
        <v>-1.0700819E-2</v>
      </c>
      <c r="N3304" t="str">
        <f t="shared" si="148"/>
        <v>0</v>
      </c>
    </row>
    <row r="3305" spans="1:14">
      <c r="A3305" s="55" t="str">
        <f t="shared" si="149"/>
        <v>Y0BP0</v>
      </c>
      <c r="B3305" s="55">
        <v>0</v>
      </c>
      <c r="C3305" t="s">
        <v>2902</v>
      </c>
      <c r="D3305" t="s">
        <v>2902</v>
      </c>
      <c r="E3305" s="42">
        <v>44834</v>
      </c>
      <c r="F3305">
        <v>211106</v>
      </c>
      <c r="G3305" t="s">
        <v>2250</v>
      </c>
      <c r="H3305" s="191"/>
      <c r="J3305">
        <v>-70389.539999999994</v>
      </c>
      <c r="K3305"/>
      <c r="M3305" s="191">
        <f t="shared" si="147"/>
        <v>-7.0389539999999992E-3</v>
      </c>
      <c r="N3305" t="str">
        <f t="shared" si="148"/>
        <v>0</v>
      </c>
    </row>
    <row r="3306" spans="1:14">
      <c r="A3306" s="55" t="str">
        <f t="shared" si="149"/>
        <v>Y0BP0</v>
      </c>
      <c r="B3306" s="55">
        <v>0</v>
      </c>
      <c r="C3306" t="s">
        <v>2902</v>
      </c>
      <c r="D3306" t="s">
        <v>2902</v>
      </c>
      <c r="E3306" s="42">
        <v>44834</v>
      </c>
      <c r="F3306">
        <v>211120</v>
      </c>
      <c r="G3306" t="s">
        <v>852</v>
      </c>
      <c r="H3306" s="191"/>
      <c r="J3306">
        <v>-699384.51</v>
      </c>
      <c r="K3306"/>
      <c r="M3306" s="191">
        <f t="shared" si="147"/>
        <v>-6.9938450999999999E-2</v>
      </c>
      <c r="N3306" t="str">
        <f t="shared" si="148"/>
        <v>0</v>
      </c>
    </row>
    <row r="3307" spans="1:14">
      <c r="A3307" s="55" t="str">
        <f t="shared" si="149"/>
        <v>Y0BP0</v>
      </c>
      <c r="B3307" s="55">
        <v>0</v>
      </c>
      <c r="C3307" t="s">
        <v>2902</v>
      </c>
      <c r="D3307" t="s">
        <v>2902</v>
      </c>
      <c r="E3307" s="42">
        <v>44834</v>
      </c>
      <c r="F3307">
        <v>211121</v>
      </c>
      <c r="G3307" t="s">
        <v>2252</v>
      </c>
      <c r="H3307" s="191"/>
      <c r="J3307">
        <v>-19965.37</v>
      </c>
      <c r="K3307"/>
      <c r="M3307" s="191">
        <f t="shared" si="147"/>
        <v>-1.9965370000000001E-3</v>
      </c>
      <c r="N3307" t="str">
        <f t="shared" si="148"/>
        <v>0</v>
      </c>
    </row>
    <row r="3308" spans="1:14">
      <c r="A3308" s="55" t="str">
        <f t="shared" si="149"/>
        <v>Y0BP0</v>
      </c>
      <c r="B3308" s="55">
        <v>0</v>
      </c>
      <c r="C3308" t="s">
        <v>2902</v>
      </c>
      <c r="D3308" t="s">
        <v>2902</v>
      </c>
      <c r="E3308" s="42">
        <v>44834</v>
      </c>
      <c r="F3308">
        <v>211146</v>
      </c>
      <c r="G3308" t="s">
        <v>2749</v>
      </c>
      <c r="H3308" s="191"/>
      <c r="J3308">
        <v>-17984</v>
      </c>
      <c r="K3308"/>
      <c r="M3308" s="191">
        <f t="shared" si="147"/>
        <v>-1.7983999999999999E-3</v>
      </c>
      <c r="N3308" t="str">
        <f t="shared" si="148"/>
        <v>0</v>
      </c>
    </row>
    <row r="3309" spans="1:14">
      <c r="A3309" s="55" t="str">
        <f t="shared" si="149"/>
        <v>Y0BP0</v>
      </c>
      <c r="B3309" s="55">
        <v>0</v>
      </c>
      <c r="C3309" t="s">
        <v>2902</v>
      </c>
      <c r="D3309" t="s">
        <v>2902</v>
      </c>
      <c r="E3309" s="42">
        <v>44834</v>
      </c>
      <c r="F3309">
        <v>211162</v>
      </c>
      <c r="G3309" t="s">
        <v>2255</v>
      </c>
      <c r="H3309" s="191"/>
      <c r="J3309">
        <v>-592087.03</v>
      </c>
      <c r="K3309"/>
      <c r="M3309" s="191">
        <f t="shared" ref="M3309:M3372" si="150">J3309/10000000</f>
        <v>-5.9208703000000001E-2</v>
      </c>
      <c r="N3309" t="str">
        <f t="shared" si="148"/>
        <v>0</v>
      </c>
    </row>
    <row r="3310" spans="1:14">
      <c r="A3310" s="55" t="str">
        <f t="shared" si="149"/>
        <v>Y0BP0</v>
      </c>
      <c r="B3310" s="55">
        <v>0</v>
      </c>
      <c r="C3310" t="s">
        <v>2902</v>
      </c>
      <c r="D3310" t="s">
        <v>2902</v>
      </c>
      <c r="E3310" s="42">
        <v>44834</v>
      </c>
      <c r="F3310">
        <v>211172</v>
      </c>
      <c r="G3310" t="s">
        <v>2262</v>
      </c>
      <c r="H3310" s="191"/>
      <c r="J3310">
        <v>-254009.32</v>
      </c>
      <c r="K3310"/>
      <c r="M3310" s="191">
        <f t="shared" si="150"/>
        <v>-2.5400932000000001E-2</v>
      </c>
      <c r="N3310" t="str">
        <f t="shared" ref="N3310:N3373" si="151">LEFT(B3310,1)</f>
        <v>0</v>
      </c>
    </row>
    <row r="3311" spans="1:14">
      <c r="A3311" s="55" t="str">
        <f t="shared" si="149"/>
        <v>Y0BP0</v>
      </c>
      <c r="B3311" s="55">
        <v>0</v>
      </c>
      <c r="C3311" t="s">
        <v>2902</v>
      </c>
      <c r="D3311" t="s">
        <v>2902</v>
      </c>
      <c r="E3311" s="42">
        <v>44834</v>
      </c>
      <c r="F3311">
        <v>211176</v>
      </c>
      <c r="G3311" t="s">
        <v>2266</v>
      </c>
      <c r="H3311" s="191"/>
      <c r="J3311">
        <v>-7052.69</v>
      </c>
      <c r="K3311"/>
      <c r="M3311" s="191">
        <f t="shared" si="150"/>
        <v>-7.0526900000000001E-4</v>
      </c>
      <c r="N3311" t="str">
        <f t="shared" si="151"/>
        <v>0</v>
      </c>
    </row>
    <row r="3312" spans="1:14">
      <c r="A3312" s="55" t="str">
        <f t="shared" si="149"/>
        <v>Y0BP0</v>
      </c>
      <c r="B3312" s="55">
        <v>0</v>
      </c>
      <c r="C3312" t="s">
        <v>2902</v>
      </c>
      <c r="D3312" t="s">
        <v>2902</v>
      </c>
      <c r="E3312" s="42">
        <v>44834</v>
      </c>
      <c r="F3312">
        <v>211177</v>
      </c>
      <c r="G3312" t="s">
        <v>2267</v>
      </c>
      <c r="H3312" s="191"/>
      <c r="J3312">
        <v>-68817.45</v>
      </c>
      <c r="K3312"/>
      <c r="M3312" s="191">
        <f t="shared" si="150"/>
        <v>-6.8817449999999999E-3</v>
      </c>
      <c r="N3312" t="str">
        <f t="shared" si="151"/>
        <v>0</v>
      </c>
    </row>
    <row r="3313" spans="1:14">
      <c r="A3313" s="55" t="str">
        <f t="shared" si="149"/>
        <v>Y0BP0</v>
      </c>
      <c r="B3313" s="55">
        <v>0</v>
      </c>
      <c r="C3313" t="s">
        <v>2902</v>
      </c>
      <c r="D3313" t="s">
        <v>2902</v>
      </c>
      <c r="E3313" s="42">
        <v>44834</v>
      </c>
      <c r="F3313">
        <v>211632</v>
      </c>
      <c r="G3313" t="s">
        <v>2543</v>
      </c>
      <c r="H3313" s="191"/>
      <c r="J3313">
        <v>51620.98</v>
      </c>
      <c r="K3313"/>
      <c r="M3313" s="191">
        <f t="shared" si="150"/>
        <v>5.1620980000000004E-3</v>
      </c>
      <c r="N3313" t="str">
        <f t="shared" si="151"/>
        <v>0</v>
      </c>
    </row>
    <row r="3314" spans="1:14">
      <c r="A3314" s="55" t="str">
        <f t="shared" si="149"/>
        <v>Y0BP0</v>
      </c>
      <c r="B3314" s="55">
        <v>0</v>
      </c>
      <c r="C3314" t="s">
        <v>2902</v>
      </c>
      <c r="D3314" t="s">
        <v>2902</v>
      </c>
      <c r="E3314" s="42">
        <v>44834</v>
      </c>
      <c r="F3314">
        <v>260118</v>
      </c>
      <c r="G3314" t="s">
        <v>2275</v>
      </c>
      <c r="H3314" s="191"/>
      <c r="J3314">
        <v>0</v>
      </c>
      <c r="K3314"/>
      <c r="M3314" s="191">
        <f t="shared" si="150"/>
        <v>0</v>
      </c>
      <c r="N3314" t="str">
        <f t="shared" si="151"/>
        <v>0</v>
      </c>
    </row>
    <row r="3315" spans="1:14">
      <c r="A3315" s="55" t="str">
        <f t="shared" si="149"/>
        <v>Y0BP0</v>
      </c>
      <c r="B3315" s="55">
        <v>0</v>
      </c>
      <c r="C3315" t="s">
        <v>2902</v>
      </c>
      <c r="D3315" t="s">
        <v>2902</v>
      </c>
      <c r="E3315" s="42">
        <v>44834</v>
      </c>
      <c r="F3315">
        <v>260202</v>
      </c>
      <c r="G3315" t="s">
        <v>2281</v>
      </c>
      <c r="H3315" s="191"/>
      <c r="J3315">
        <v>0</v>
      </c>
      <c r="K3315"/>
      <c r="M3315" s="191">
        <f t="shared" si="150"/>
        <v>0</v>
      </c>
      <c r="N3315" t="str">
        <f t="shared" si="151"/>
        <v>0</v>
      </c>
    </row>
    <row r="3316" spans="1:14">
      <c r="A3316" s="55" t="str">
        <f t="shared" si="149"/>
        <v>Y0BP0</v>
      </c>
      <c r="B3316" s="55">
        <v>0</v>
      </c>
      <c r="C3316" t="s">
        <v>2902</v>
      </c>
      <c r="D3316" t="s">
        <v>2902</v>
      </c>
      <c r="E3316" s="42">
        <v>44834</v>
      </c>
      <c r="F3316">
        <v>260221</v>
      </c>
      <c r="G3316" t="s">
        <v>2282</v>
      </c>
      <c r="H3316" s="191"/>
      <c r="J3316">
        <v>-0.01</v>
      </c>
      <c r="K3316"/>
      <c r="M3316" s="191">
        <f t="shared" si="150"/>
        <v>-1.0000000000000001E-9</v>
      </c>
      <c r="N3316" t="str">
        <f t="shared" si="151"/>
        <v>0</v>
      </c>
    </row>
    <row r="3317" spans="1:14">
      <c r="A3317" s="55" t="str">
        <f t="shared" si="149"/>
        <v>Y0BP0</v>
      </c>
      <c r="B3317" s="55">
        <v>0</v>
      </c>
      <c r="C3317" t="s">
        <v>2902</v>
      </c>
      <c r="D3317" t="s">
        <v>2902</v>
      </c>
      <c r="E3317" s="42">
        <v>44834</v>
      </c>
      <c r="F3317">
        <v>260222</v>
      </c>
      <c r="G3317" t="s">
        <v>2283</v>
      </c>
      <c r="H3317" s="191"/>
      <c r="J3317">
        <v>-0.46</v>
      </c>
      <c r="K3317"/>
      <c r="M3317" s="191">
        <f t="shared" si="150"/>
        <v>-4.6000000000000002E-8</v>
      </c>
      <c r="N3317" t="str">
        <f t="shared" si="151"/>
        <v>0</v>
      </c>
    </row>
    <row r="3318" spans="1:14">
      <c r="A3318" s="55" t="str">
        <f t="shared" si="149"/>
        <v>Y0BP0</v>
      </c>
      <c r="B3318" s="55">
        <v>0</v>
      </c>
      <c r="C3318" t="s">
        <v>2902</v>
      </c>
      <c r="D3318" t="s">
        <v>2902</v>
      </c>
      <c r="E3318" s="42">
        <v>44834</v>
      </c>
      <c r="F3318">
        <v>260802</v>
      </c>
      <c r="G3318" t="s">
        <v>2284</v>
      </c>
      <c r="H3318" s="191"/>
      <c r="J3318">
        <v>-1.75</v>
      </c>
      <c r="K3318"/>
      <c r="M3318" s="191">
        <f t="shared" si="150"/>
        <v>-1.7499999999999999E-7</v>
      </c>
      <c r="N3318" t="str">
        <f t="shared" si="151"/>
        <v>0</v>
      </c>
    </row>
    <row r="3319" spans="1:14">
      <c r="A3319" s="55" t="str">
        <f t="shared" si="149"/>
        <v>Y0BP0</v>
      </c>
      <c r="B3319" s="55">
        <v>0</v>
      </c>
      <c r="C3319" t="s">
        <v>2902</v>
      </c>
      <c r="D3319" t="s">
        <v>2902</v>
      </c>
      <c r="E3319" s="42">
        <v>44834</v>
      </c>
      <c r="F3319">
        <v>260815</v>
      </c>
      <c r="G3319" t="s">
        <v>2286</v>
      </c>
      <c r="H3319" s="191"/>
      <c r="J3319">
        <v>-83751.5</v>
      </c>
      <c r="K3319"/>
      <c r="M3319" s="191">
        <f t="shared" si="150"/>
        <v>-8.3751499999999996E-3</v>
      </c>
      <c r="N3319" t="str">
        <f t="shared" si="151"/>
        <v>0</v>
      </c>
    </row>
    <row r="3320" spans="1:14">
      <c r="A3320" s="55" t="str">
        <f t="shared" si="149"/>
        <v>Y0BP0</v>
      </c>
      <c r="B3320" s="55">
        <v>0</v>
      </c>
      <c r="C3320" t="s">
        <v>2902</v>
      </c>
      <c r="D3320" t="s">
        <v>2902</v>
      </c>
      <c r="E3320" s="42">
        <v>44834</v>
      </c>
      <c r="F3320">
        <v>260836</v>
      </c>
      <c r="G3320" t="s">
        <v>2705</v>
      </c>
      <c r="H3320" s="191"/>
      <c r="J3320">
        <v>-20839.25</v>
      </c>
      <c r="K3320"/>
      <c r="M3320" s="191">
        <f t="shared" si="150"/>
        <v>-2.0839249999999999E-3</v>
      </c>
      <c r="N3320" t="str">
        <f t="shared" si="151"/>
        <v>0</v>
      </c>
    </row>
    <row r="3321" spans="1:14">
      <c r="A3321" s="55" t="str">
        <f t="shared" si="149"/>
        <v>Y0BP0</v>
      </c>
      <c r="B3321" s="55">
        <v>0</v>
      </c>
      <c r="C3321" t="s">
        <v>2902</v>
      </c>
      <c r="D3321" t="s">
        <v>2902</v>
      </c>
      <c r="E3321" s="42">
        <v>44834</v>
      </c>
      <c r="F3321">
        <v>260837</v>
      </c>
      <c r="G3321" t="s">
        <v>2706</v>
      </c>
      <c r="H3321" s="191"/>
      <c r="J3321">
        <v>-20839.25</v>
      </c>
      <c r="K3321"/>
      <c r="M3321" s="191">
        <f t="shared" si="150"/>
        <v>-2.0839249999999999E-3</v>
      </c>
      <c r="N3321" t="str">
        <f t="shared" si="151"/>
        <v>0</v>
      </c>
    </row>
    <row r="3322" spans="1:14">
      <c r="A3322" s="55" t="str">
        <f t="shared" si="149"/>
        <v>Y0BP0</v>
      </c>
      <c r="B3322" s="55">
        <v>0</v>
      </c>
      <c r="C3322" t="s">
        <v>2902</v>
      </c>
      <c r="D3322" t="s">
        <v>2902</v>
      </c>
      <c r="E3322" s="42">
        <v>44834</v>
      </c>
      <c r="F3322">
        <v>260902</v>
      </c>
      <c r="G3322" t="s">
        <v>2287</v>
      </c>
      <c r="H3322" s="191"/>
      <c r="J3322">
        <v>-0.02</v>
      </c>
      <c r="K3322"/>
      <c r="M3322" s="191">
        <f t="shared" si="150"/>
        <v>-2.0000000000000001E-9</v>
      </c>
      <c r="N3322" t="str">
        <f t="shared" si="151"/>
        <v>0</v>
      </c>
    </row>
    <row r="3323" spans="1:14">
      <c r="A3323" s="55" t="str">
        <f t="shared" si="149"/>
        <v>Y0BP0</v>
      </c>
      <c r="B3323" s="55">
        <v>0</v>
      </c>
      <c r="C3323" t="s">
        <v>2902</v>
      </c>
      <c r="D3323" t="s">
        <v>2902</v>
      </c>
      <c r="E3323" s="42">
        <v>44834</v>
      </c>
      <c r="F3323">
        <v>260905</v>
      </c>
      <c r="G3323" t="s">
        <v>2288</v>
      </c>
      <c r="H3323" s="191"/>
      <c r="J3323">
        <v>-13702.34</v>
      </c>
      <c r="K3323"/>
      <c r="M3323" s="191">
        <f t="shared" si="150"/>
        <v>-1.3702340000000001E-3</v>
      </c>
      <c r="N3323" t="str">
        <f t="shared" si="151"/>
        <v>0</v>
      </c>
    </row>
    <row r="3324" spans="1:14">
      <c r="A3324" s="55" t="str">
        <f t="shared" si="149"/>
        <v>Y0BP0</v>
      </c>
      <c r="B3324" s="55">
        <v>0</v>
      </c>
      <c r="C3324" t="s">
        <v>2902</v>
      </c>
      <c r="D3324" t="s">
        <v>2902</v>
      </c>
      <c r="E3324" s="42">
        <v>44834</v>
      </c>
      <c r="F3324">
        <v>260930</v>
      </c>
      <c r="G3324" t="s">
        <v>2291</v>
      </c>
      <c r="H3324" s="191"/>
      <c r="J3324">
        <v>0</v>
      </c>
      <c r="K3324"/>
      <c r="M3324" s="191">
        <f t="shared" si="150"/>
        <v>0</v>
      </c>
      <c r="N3324" t="str">
        <f t="shared" si="151"/>
        <v>0</v>
      </c>
    </row>
    <row r="3325" spans="1:14">
      <c r="A3325" s="55" t="str">
        <f t="shared" si="149"/>
        <v>Y0BP0</v>
      </c>
      <c r="B3325" s="55">
        <v>0</v>
      </c>
      <c r="C3325" t="s">
        <v>2902</v>
      </c>
      <c r="D3325" t="s">
        <v>2902</v>
      </c>
      <c r="E3325" s="42">
        <v>44834</v>
      </c>
      <c r="F3325">
        <v>260942</v>
      </c>
      <c r="G3325" t="s">
        <v>2292</v>
      </c>
      <c r="H3325" s="191"/>
      <c r="J3325">
        <v>-89.02</v>
      </c>
      <c r="K3325"/>
      <c r="M3325" s="191">
        <f t="shared" si="150"/>
        <v>-8.9019999999999988E-6</v>
      </c>
      <c r="N3325" t="str">
        <f t="shared" si="151"/>
        <v>0</v>
      </c>
    </row>
    <row r="3326" spans="1:14">
      <c r="A3326" s="55" t="str">
        <f t="shared" si="149"/>
        <v>Y0BP0</v>
      </c>
      <c r="B3326" s="55">
        <v>0</v>
      </c>
      <c r="C3326" t="s">
        <v>2902</v>
      </c>
      <c r="D3326" t="s">
        <v>2902</v>
      </c>
      <c r="E3326" s="42">
        <v>44834</v>
      </c>
      <c r="F3326">
        <v>261027</v>
      </c>
      <c r="G3326" t="s">
        <v>2855</v>
      </c>
      <c r="H3326" s="191"/>
      <c r="J3326">
        <v>27064.79</v>
      </c>
      <c r="K3326"/>
      <c r="M3326" s="191">
        <f t="shared" si="150"/>
        <v>2.7064789999999999E-3</v>
      </c>
      <c r="N3326" t="str">
        <f t="shared" si="151"/>
        <v>0</v>
      </c>
    </row>
    <row r="3327" spans="1:14">
      <c r="A3327" s="55" t="str">
        <f t="shared" si="149"/>
        <v>Y0BP0</v>
      </c>
      <c r="B3327" s="55">
        <v>0</v>
      </c>
      <c r="C3327" t="s">
        <v>2902</v>
      </c>
      <c r="D3327" t="s">
        <v>2902</v>
      </c>
      <c r="E3327" s="42">
        <v>44834</v>
      </c>
      <c r="F3327">
        <v>261262</v>
      </c>
      <c r="G3327" t="s">
        <v>2709</v>
      </c>
      <c r="H3327" s="191"/>
      <c r="J3327">
        <v>22.19</v>
      </c>
      <c r="K3327"/>
      <c r="M3327" s="191">
        <f t="shared" si="150"/>
        <v>2.2190000000000003E-6</v>
      </c>
      <c r="N3327" t="str">
        <f t="shared" si="151"/>
        <v>0</v>
      </c>
    </row>
    <row r="3328" spans="1:14">
      <c r="A3328" s="55" t="str">
        <f t="shared" si="149"/>
        <v>Y0BP0</v>
      </c>
      <c r="B3328" s="55">
        <v>0</v>
      </c>
      <c r="C3328" t="s">
        <v>2902</v>
      </c>
      <c r="D3328" t="s">
        <v>2902</v>
      </c>
      <c r="E3328" s="42">
        <v>44834</v>
      </c>
      <c r="F3328">
        <v>281101</v>
      </c>
      <c r="G3328" t="s">
        <v>2296</v>
      </c>
      <c r="H3328" s="191"/>
      <c r="J3328">
        <v>-785659131.40999997</v>
      </c>
      <c r="K3328"/>
      <c r="M3328" s="191">
        <f t="shared" si="150"/>
        <v>-78.565913140999996</v>
      </c>
      <c r="N3328" t="str">
        <f t="shared" si="151"/>
        <v>0</v>
      </c>
    </row>
    <row r="3329" spans="1:14">
      <c r="A3329" s="55" t="str">
        <f t="shared" ref="A3329:A3392" si="152">C3329&amp;B3329</f>
        <v>Y0BP0</v>
      </c>
      <c r="B3329" s="55">
        <v>0</v>
      </c>
      <c r="C3329" t="s">
        <v>2902</v>
      </c>
      <c r="D3329" t="s">
        <v>2902</v>
      </c>
      <c r="E3329" s="42">
        <v>44834</v>
      </c>
      <c r="F3329">
        <v>281102</v>
      </c>
      <c r="G3329" t="s">
        <v>2544</v>
      </c>
      <c r="H3329" s="191"/>
      <c r="J3329">
        <v>7448030.8200000003</v>
      </c>
      <c r="K3329"/>
      <c r="M3329" s="191">
        <f t="shared" si="150"/>
        <v>0.74480308200000001</v>
      </c>
      <c r="N3329" t="str">
        <f t="shared" si="151"/>
        <v>0</v>
      </c>
    </row>
    <row r="3330" spans="1:14">
      <c r="A3330" s="55" t="str">
        <f t="shared" si="152"/>
        <v>Y0BP0</v>
      </c>
      <c r="B3330" s="55">
        <v>0</v>
      </c>
      <c r="C3330" t="s">
        <v>2902</v>
      </c>
      <c r="D3330" t="s">
        <v>2902</v>
      </c>
      <c r="E3330" s="42">
        <v>44834</v>
      </c>
      <c r="F3330">
        <v>281138</v>
      </c>
      <c r="G3330" t="s">
        <v>2303</v>
      </c>
      <c r="H3330" s="191"/>
      <c r="J3330">
        <v>-1437330870.3800001</v>
      </c>
      <c r="K3330"/>
      <c r="M3330" s="191">
        <f t="shared" si="150"/>
        <v>-143.73308703800001</v>
      </c>
      <c r="N3330" t="str">
        <f t="shared" si="151"/>
        <v>0</v>
      </c>
    </row>
    <row r="3331" spans="1:14">
      <c r="A3331" s="55" t="str">
        <f t="shared" si="152"/>
        <v>Y0BP0</v>
      </c>
      <c r="B3331" s="55">
        <v>0</v>
      </c>
      <c r="C3331" t="s">
        <v>2902</v>
      </c>
      <c r="D3331" t="s">
        <v>2902</v>
      </c>
      <c r="E3331" s="42">
        <v>44834</v>
      </c>
      <c r="F3331">
        <v>281140</v>
      </c>
      <c r="G3331" t="s">
        <v>2566</v>
      </c>
      <c r="H3331" s="191"/>
      <c r="J3331">
        <v>-1302146.28</v>
      </c>
      <c r="K3331"/>
      <c r="M3331" s="191">
        <f t="shared" si="150"/>
        <v>-0.130214628</v>
      </c>
      <c r="N3331" t="str">
        <f t="shared" si="151"/>
        <v>0</v>
      </c>
    </row>
    <row r="3332" spans="1:14">
      <c r="A3332" s="55" t="str">
        <f t="shared" si="152"/>
        <v>Y0BP0</v>
      </c>
      <c r="B3332" s="55">
        <v>0</v>
      </c>
      <c r="C3332" t="s">
        <v>2902</v>
      </c>
      <c r="D3332" t="s">
        <v>2902</v>
      </c>
      <c r="E3332" s="42">
        <v>44834</v>
      </c>
      <c r="F3332">
        <v>281212</v>
      </c>
      <c r="G3332" t="s">
        <v>2314</v>
      </c>
      <c r="H3332" s="191"/>
      <c r="J3332">
        <v>-40183.03</v>
      </c>
      <c r="K3332"/>
      <c r="M3332" s="191">
        <f t="shared" si="150"/>
        <v>-4.018303E-3</v>
      </c>
      <c r="N3332" t="str">
        <f t="shared" si="151"/>
        <v>0</v>
      </c>
    </row>
    <row r="3333" spans="1:14">
      <c r="A3333" s="55" t="str">
        <f t="shared" si="152"/>
        <v>Y0BP0</v>
      </c>
      <c r="B3333" s="55">
        <v>0</v>
      </c>
      <c r="C3333" t="s">
        <v>2902</v>
      </c>
      <c r="D3333" t="s">
        <v>2902</v>
      </c>
      <c r="E3333" s="42">
        <v>44834</v>
      </c>
      <c r="F3333">
        <v>281276</v>
      </c>
      <c r="G3333" t="s">
        <v>2330</v>
      </c>
      <c r="H3333" s="191"/>
      <c r="J3333">
        <v>-11356.05</v>
      </c>
      <c r="K3333"/>
      <c r="M3333" s="191">
        <f t="shared" si="150"/>
        <v>-1.135605E-3</v>
      </c>
      <c r="N3333" t="str">
        <f t="shared" si="151"/>
        <v>0</v>
      </c>
    </row>
    <row r="3334" spans="1:14">
      <c r="A3334" s="55" t="str">
        <f t="shared" si="152"/>
        <v>Y0BP0</v>
      </c>
      <c r="B3334" s="55">
        <v>0</v>
      </c>
      <c r="C3334" t="s">
        <v>2902</v>
      </c>
      <c r="D3334" t="s">
        <v>2902</v>
      </c>
      <c r="E3334" s="42">
        <v>44834</v>
      </c>
      <c r="F3334">
        <v>281292</v>
      </c>
      <c r="G3334" t="s">
        <v>2551</v>
      </c>
      <c r="H3334" s="191"/>
      <c r="J3334">
        <v>-50712295.119999997</v>
      </c>
      <c r="K3334"/>
      <c r="M3334" s="191">
        <f t="shared" si="150"/>
        <v>-5.0712295119999995</v>
      </c>
      <c r="N3334" t="str">
        <f t="shared" si="151"/>
        <v>0</v>
      </c>
    </row>
    <row r="3335" spans="1:14">
      <c r="A3335" s="55" t="str">
        <f t="shared" si="152"/>
        <v>Y0BP0</v>
      </c>
      <c r="B3335" s="55">
        <v>0</v>
      </c>
      <c r="C3335" t="s">
        <v>2902</v>
      </c>
      <c r="D3335" t="s">
        <v>2902</v>
      </c>
      <c r="E3335" s="42">
        <v>44834</v>
      </c>
      <c r="F3335">
        <v>281294</v>
      </c>
      <c r="G3335" t="s">
        <v>2568</v>
      </c>
      <c r="H3335" s="191"/>
      <c r="J3335">
        <v>2463098.89</v>
      </c>
      <c r="K3335"/>
      <c r="M3335" s="191">
        <f t="shared" si="150"/>
        <v>0.246309889</v>
      </c>
      <c r="N3335" t="str">
        <f t="shared" si="151"/>
        <v>0</v>
      </c>
    </row>
    <row r="3336" spans="1:14">
      <c r="A3336" s="55" t="str">
        <f t="shared" si="152"/>
        <v>Y0BP5.3</v>
      </c>
      <c r="B3336" s="55">
        <v>5.3</v>
      </c>
      <c r="C3336" t="s">
        <v>2902</v>
      </c>
      <c r="D3336" t="s">
        <v>2902</v>
      </c>
      <c r="E3336" s="42">
        <v>44834</v>
      </c>
      <c r="F3336">
        <v>301232</v>
      </c>
      <c r="G3336" t="s">
        <v>2341</v>
      </c>
      <c r="H3336" s="191"/>
      <c r="J3336">
        <v>-23906348.140000001</v>
      </c>
      <c r="K3336"/>
      <c r="M3336" s="191">
        <f t="shared" si="150"/>
        <v>-2.3906348140000002</v>
      </c>
      <c r="N3336" t="str">
        <f t="shared" si="151"/>
        <v>5</v>
      </c>
    </row>
    <row r="3337" spans="1:14">
      <c r="A3337" s="55" t="str">
        <f t="shared" si="152"/>
        <v>Y0BP5.2</v>
      </c>
      <c r="B3337" s="55">
        <v>5.2</v>
      </c>
      <c r="C3337" t="s">
        <v>2902</v>
      </c>
      <c r="D3337" t="s">
        <v>2902</v>
      </c>
      <c r="E3337" s="42">
        <v>44834</v>
      </c>
      <c r="F3337">
        <v>304209</v>
      </c>
      <c r="G3337" t="s">
        <v>2350</v>
      </c>
      <c r="H3337" s="191"/>
      <c r="J3337">
        <v>-43757623.630000003</v>
      </c>
      <c r="K3337"/>
      <c r="M3337" s="191">
        <f t="shared" si="150"/>
        <v>-4.3757623630000007</v>
      </c>
      <c r="N3337" t="str">
        <f t="shared" si="151"/>
        <v>5</v>
      </c>
    </row>
    <row r="3338" spans="1:14">
      <c r="A3338" s="55" t="str">
        <f t="shared" si="152"/>
        <v>Y0BP5.2</v>
      </c>
      <c r="B3338" s="55">
        <v>5.2</v>
      </c>
      <c r="C3338" t="s">
        <v>2902</v>
      </c>
      <c r="D3338" t="s">
        <v>2902</v>
      </c>
      <c r="E3338" s="42">
        <v>44834</v>
      </c>
      <c r="F3338">
        <v>304213</v>
      </c>
      <c r="G3338" t="s">
        <v>2351</v>
      </c>
      <c r="H3338" s="191"/>
      <c r="J3338">
        <v>-22795177.629999999</v>
      </c>
      <c r="K3338"/>
      <c r="M3338" s="191">
        <f t="shared" si="150"/>
        <v>-2.2795177629999999</v>
      </c>
      <c r="N3338" t="str">
        <f t="shared" si="151"/>
        <v>5</v>
      </c>
    </row>
    <row r="3339" spans="1:14">
      <c r="A3339" s="55" t="str">
        <f t="shared" si="152"/>
        <v>Y0BP5.2</v>
      </c>
      <c r="B3339" s="55">
        <v>5.2</v>
      </c>
      <c r="C3339" t="s">
        <v>2902</v>
      </c>
      <c r="D3339" t="s">
        <v>2902</v>
      </c>
      <c r="E3339" s="42">
        <v>44834</v>
      </c>
      <c r="F3339">
        <v>304214</v>
      </c>
      <c r="G3339" t="s">
        <v>2352</v>
      </c>
      <c r="H3339" s="191"/>
      <c r="J3339">
        <v>-2819736</v>
      </c>
      <c r="K3339"/>
      <c r="M3339" s="191">
        <f t="shared" si="150"/>
        <v>-0.28197359999999999</v>
      </c>
      <c r="N3339" t="str">
        <f t="shared" si="151"/>
        <v>5</v>
      </c>
    </row>
    <row r="3340" spans="1:14">
      <c r="A3340" s="55" t="str">
        <f t="shared" si="152"/>
        <v>Y0BP5.2</v>
      </c>
      <c r="B3340" s="55">
        <v>5.2</v>
      </c>
      <c r="C3340" t="s">
        <v>2902</v>
      </c>
      <c r="D3340" t="s">
        <v>2902</v>
      </c>
      <c r="E3340" s="42">
        <v>44834</v>
      </c>
      <c r="F3340">
        <v>304232</v>
      </c>
      <c r="G3340" t="s">
        <v>2358</v>
      </c>
      <c r="H3340" s="191"/>
      <c r="J3340">
        <v>-32500.36</v>
      </c>
      <c r="K3340"/>
      <c r="M3340" s="191">
        <f t="shared" si="150"/>
        <v>-3.250036E-3</v>
      </c>
      <c r="N3340" t="str">
        <f t="shared" si="151"/>
        <v>5</v>
      </c>
    </row>
    <row r="3341" spans="1:14">
      <c r="A3341" s="55" t="str">
        <f t="shared" si="152"/>
        <v>Y0BP5.5</v>
      </c>
      <c r="B3341" s="55">
        <v>5.5</v>
      </c>
      <c r="C3341" t="s">
        <v>2902</v>
      </c>
      <c r="D3341" t="s">
        <v>2902</v>
      </c>
      <c r="E3341" s="42">
        <v>44834</v>
      </c>
      <c r="F3341">
        <v>304751</v>
      </c>
      <c r="G3341" t="s">
        <v>2369</v>
      </c>
      <c r="H3341" s="191"/>
      <c r="J3341">
        <v>4.5999999999999996</v>
      </c>
      <c r="K3341"/>
      <c r="M3341" s="191">
        <f t="shared" si="150"/>
        <v>4.5999999999999999E-7</v>
      </c>
      <c r="N3341" t="str">
        <f t="shared" si="151"/>
        <v>5</v>
      </c>
    </row>
    <row r="3342" spans="1:14">
      <c r="A3342" s="55" t="str">
        <f t="shared" si="152"/>
        <v>Y0BP5.5</v>
      </c>
      <c r="B3342" s="55">
        <v>5.5</v>
      </c>
      <c r="C3342" t="s">
        <v>2902</v>
      </c>
      <c r="D3342" t="s">
        <v>2902</v>
      </c>
      <c r="E3342" s="42">
        <v>44834</v>
      </c>
      <c r="F3342">
        <v>310115</v>
      </c>
      <c r="G3342" t="s">
        <v>2398</v>
      </c>
      <c r="H3342" s="191"/>
      <c r="J3342">
        <v>8.6199999999999992</v>
      </c>
      <c r="K3342"/>
      <c r="M3342" s="191">
        <f t="shared" si="150"/>
        <v>8.6199999999999996E-7</v>
      </c>
      <c r="N3342" t="str">
        <f t="shared" si="151"/>
        <v>5</v>
      </c>
    </row>
    <row r="3343" spans="1:14">
      <c r="A3343" s="55" t="str">
        <f t="shared" si="152"/>
        <v>Y0BP0</v>
      </c>
      <c r="B3343" s="55">
        <v>0</v>
      </c>
      <c r="C3343" t="s">
        <v>2902</v>
      </c>
      <c r="D3343" t="s">
        <v>2902</v>
      </c>
      <c r="E3343" s="42">
        <v>44834</v>
      </c>
      <c r="F3343">
        <v>311608</v>
      </c>
      <c r="G3343" t="s">
        <v>2405</v>
      </c>
      <c r="H3343" s="191"/>
      <c r="J3343">
        <v>17221087.079999998</v>
      </c>
      <c r="K3343"/>
      <c r="M3343" s="191">
        <f t="shared" si="150"/>
        <v>1.7221087079999997</v>
      </c>
      <c r="N3343" t="str">
        <f t="shared" si="151"/>
        <v>0</v>
      </c>
    </row>
    <row r="3344" spans="1:14">
      <c r="A3344" s="55" t="str">
        <f t="shared" si="152"/>
        <v>Y0BP0</v>
      </c>
      <c r="B3344" s="55">
        <v>0</v>
      </c>
      <c r="C3344" t="s">
        <v>2902</v>
      </c>
      <c r="D3344" t="s">
        <v>2902</v>
      </c>
      <c r="E3344" s="42">
        <v>44834</v>
      </c>
      <c r="F3344">
        <v>311617</v>
      </c>
      <c r="G3344" t="s">
        <v>2407</v>
      </c>
      <c r="H3344" s="191"/>
      <c r="J3344">
        <v>31182</v>
      </c>
      <c r="K3344"/>
      <c r="M3344" s="191">
        <f t="shared" si="150"/>
        <v>3.1181999999999998E-3</v>
      </c>
      <c r="N3344" t="str">
        <f t="shared" si="151"/>
        <v>0</v>
      </c>
    </row>
    <row r="3345" spans="1:14">
      <c r="A3345" s="55" t="str">
        <f t="shared" si="152"/>
        <v>Y0BP6.3</v>
      </c>
      <c r="B3345" s="55">
        <v>6.3</v>
      </c>
      <c r="C3345" t="s">
        <v>2902</v>
      </c>
      <c r="D3345" t="s">
        <v>2902</v>
      </c>
      <c r="E3345" s="42">
        <v>44834</v>
      </c>
      <c r="F3345">
        <v>401201</v>
      </c>
      <c r="G3345" t="s">
        <v>2419</v>
      </c>
      <c r="H3345" s="191"/>
      <c r="J3345">
        <v>590</v>
      </c>
      <c r="K3345"/>
      <c r="M3345" s="191">
        <f t="shared" si="150"/>
        <v>5.8999999999999998E-5</v>
      </c>
      <c r="N3345" t="str">
        <f t="shared" si="151"/>
        <v>6</v>
      </c>
    </row>
    <row r="3346" spans="1:14">
      <c r="A3346" s="55" t="str">
        <f t="shared" si="152"/>
        <v>Y0BP0</v>
      </c>
      <c r="B3346" s="55">
        <v>0</v>
      </c>
      <c r="C3346" t="s">
        <v>2902</v>
      </c>
      <c r="D3346" t="s">
        <v>2902</v>
      </c>
      <c r="E3346" s="42">
        <v>44834</v>
      </c>
      <c r="F3346">
        <v>401241</v>
      </c>
      <c r="G3346" t="s">
        <v>2430</v>
      </c>
      <c r="H3346" s="191"/>
      <c r="J3346">
        <v>115549.12</v>
      </c>
      <c r="K3346"/>
      <c r="M3346" s="191">
        <f t="shared" si="150"/>
        <v>1.1554911999999999E-2</v>
      </c>
      <c r="N3346" t="str">
        <f t="shared" si="151"/>
        <v>0</v>
      </c>
    </row>
    <row r="3347" spans="1:14">
      <c r="A3347" s="55" t="str">
        <f t="shared" si="152"/>
        <v>Y0BP6.3</v>
      </c>
      <c r="B3347" s="55">
        <v>6.3</v>
      </c>
      <c r="C3347" t="s">
        <v>2902</v>
      </c>
      <c r="D3347" t="s">
        <v>2902</v>
      </c>
      <c r="E3347" s="42">
        <v>44834</v>
      </c>
      <c r="F3347">
        <v>401301</v>
      </c>
      <c r="G3347" t="s">
        <v>2432</v>
      </c>
      <c r="H3347" s="191"/>
      <c r="J3347">
        <v>867.85</v>
      </c>
      <c r="K3347"/>
      <c r="M3347" s="191">
        <f t="shared" si="150"/>
        <v>8.6785000000000003E-5</v>
      </c>
      <c r="N3347" t="str">
        <f t="shared" si="151"/>
        <v>6</v>
      </c>
    </row>
    <row r="3348" spans="1:14">
      <c r="A3348" s="55" t="str">
        <f t="shared" si="152"/>
        <v>Y0BP6.1</v>
      </c>
      <c r="B3348" s="55">
        <v>6.1</v>
      </c>
      <c r="C3348" t="s">
        <v>2902</v>
      </c>
      <c r="D3348" t="s">
        <v>2902</v>
      </c>
      <c r="E3348" s="42">
        <v>44834</v>
      </c>
      <c r="F3348">
        <v>401501</v>
      </c>
      <c r="G3348" t="s">
        <v>676</v>
      </c>
      <c r="H3348" s="191"/>
      <c r="J3348">
        <v>4171157.19</v>
      </c>
      <c r="K3348"/>
      <c r="M3348" s="191">
        <f t="shared" si="150"/>
        <v>0.417115719</v>
      </c>
      <c r="N3348" t="str">
        <f t="shared" si="151"/>
        <v>6</v>
      </c>
    </row>
    <row r="3349" spans="1:14">
      <c r="A3349" s="55" t="str">
        <f t="shared" si="152"/>
        <v>Y0BP6.3</v>
      </c>
      <c r="B3349" s="55">
        <v>6.3</v>
      </c>
      <c r="C3349" t="s">
        <v>2902</v>
      </c>
      <c r="D3349" t="s">
        <v>2902</v>
      </c>
      <c r="E3349" s="42">
        <v>44834</v>
      </c>
      <c r="F3349">
        <v>401702</v>
      </c>
      <c r="G3349" t="s">
        <v>2686</v>
      </c>
      <c r="H3349" s="191"/>
      <c r="J3349">
        <v>-1344.17</v>
      </c>
      <c r="K3349"/>
      <c r="M3349" s="191">
        <f t="shared" si="150"/>
        <v>-1.3441700000000001E-4</v>
      </c>
      <c r="N3349" t="str">
        <f t="shared" si="151"/>
        <v>6</v>
      </c>
    </row>
    <row r="3350" spans="1:14">
      <c r="A3350" s="55" t="str">
        <f t="shared" si="152"/>
        <v>Y0BP6.3</v>
      </c>
      <c r="B3350" s="55">
        <v>6.3</v>
      </c>
      <c r="C3350" t="s">
        <v>2902</v>
      </c>
      <c r="D3350" t="s">
        <v>2902</v>
      </c>
      <c r="E3350" s="42">
        <v>44834</v>
      </c>
      <c r="F3350">
        <v>401703</v>
      </c>
      <c r="G3350" t="s">
        <v>2687</v>
      </c>
      <c r="H3350" s="191"/>
      <c r="J3350">
        <v>-1344.17</v>
      </c>
      <c r="K3350"/>
      <c r="M3350" s="191">
        <f t="shared" si="150"/>
        <v>-1.3441700000000001E-4</v>
      </c>
      <c r="N3350" t="str">
        <f t="shared" si="151"/>
        <v>6</v>
      </c>
    </row>
    <row r="3351" spans="1:14">
      <c r="A3351" s="55" t="str">
        <f t="shared" si="152"/>
        <v>Y0BP6.3</v>
      </c>
      <c r="B3351" s="55">
        <v>6.3</v>
      </c>
      <c r="C3351" t="s">
        <v>2902</v>
      </c>
      <c r="D3351" t="s">
        <v>2902</v>
      </c>
      <c r="E3351" s="42">
        <v>44834</v>
      </c>
      <c r="F3351">
        <v>401707</v>
      </c>
      <c r="G3351" t="s">
        <v>2680</v>
      </c>
      <c r="H3351" s="191"/>
      <c r="J3351">
        <v>0</v>
      </c>
      <c r="K3351"/>
      <c r="M3351" s="191">
        <f t="shared" si="150"/>
        <v>0</v>
      </c>
      <c r="N3351" t="str">
        <f t="shared" si="151"/>
        <v>6</v>
      </c>
    </row>
    <row r="3352" spans="1:14">
      <c r="A3352" s="55" t="str">
        <f t="shared" si="152"/>
        <v>Y0BP6.3</v>
      </c>
      <c r="B3352" s="55">
        <v>6.3</v>
      </c>
      <c r="C3352" t="s">
        <v>2902</v>
      </c>
      <c r="D3352" t="s">
        <v>2902</v>
      </c>
      <c r="E3352" s="42">
        <v>44834</v>
      </c>
      <c r="F3352">
        <v>401708</v>
      </c>
      <c r="G3352" t="s">
        <v>2681</v>
      </c>
      <c r="H3352" s="191"/>
      <c r="J3352">
        <v>0</v>
      </c>
      <c r="K3352"/>
      <c r="M3352" s="191">
        <f t="shared" si="150"/>
        <v>0</v>
      </c>
      <c r="N3352" t="str">
        <f t="shared" si="151"/>
        <v>6</v>
      </c>
    </row>
    <row r="3353" spans="1:14">
      <c r="A3353" s="55" t="str">
        <f t="shared" si="152"/>
        <v>Y0BP6.3</v>
      </c>
      <c r="B3353" s="55">
        <v>6.3</v>
      </c>
      <c r="C3353" t="s">
        <v>2902</v>
      </c>
      <c r="D3353" t="s">
        <v>2902</v>
      </c>
      <c r="E3353" s="42">
        <v>44834</v>
      </c>
      <c r="F3353">
        <v>402103</v>
      </c>
      <c r="G3353" t="s">
        <v>2436</v>
      </c>
      <c r="H3353" s="191"/>
      <c r="J3353">
        <v>1851</v>
      </c>
      <c r="K3353"/>
      <c r="M3353" s="191">
        <f t="shared" si="150"/>
        <v>1.851E-4</v>
      </c>
      <c r="N3353" t="str">
        <f t="shared" si="151"/>
        <v>6</v>
      </c>
    </row>
    <row r="3354" spans="1:14">
      <c r="A3354" s="55" t="str">
        <f t="shared" si="152"/>
        <v>Y0BP6.2</v>
      </c>
      <c r="B3354" s="55">
        <v>6.2</v>
      </c>
      <c r="C3354" t="s">
        <v>2902</v>
      </c>
      <c r="D3354" t="s">
        <v>2902</v>
      </c>
      <c r="E3354" s="42">
        <v>44834</v>
      </c>
      <c r="F3354">
        <v>402106</v>
      </c>
      <c r="G3354" t="s">
        <v>2437</v>
      </c>
      <c r="H3354" s="191"/>
      <c r="J3354">
        <v>4305.8999999999996</v>
      </c>
      <c r="K3354"/>
      <c r="M3354" s="191">
        <f t="shared" si="150"/>
        <v>4.3058999999999995E-4</v>
      </c>
      <c r="N3354" t="str">
        <f t="shared" si="151"/>
        <v>6</v>
      </c>
    </row>
    <row r="3355" spans="1:14">
      <c r="A3355" s="55" t="str">
        <f t="shared" si="152"/>
        <v>Y0BP6.3</v>
      </c>
      <c r="B3355" s="55">
        <v>6.3</v>
      </c>
      <c r="C3355" t="s">
        <v>2902</v>
      </c>
      <c r="D3355" t="s">
        <v>2902</v>
      </c>
      <c r="E3355" s="42">
        <v>44834</v>
      </c>
      <c r="F3355">
        <v>402113</v>
      </c>
      <c r="G3355" t="s">
        <v>2438</v>
      </c>
      <c r="H3355" s="191"/>
      <c r="J3355">
        <v>424190.35</v>
      </c>
      <c r="K3355"/>
      <c r="M3355" s="191">
        <f t="shared" si="150"/>
        <v>4.2419035000000001E-2</v>
      </c>
      <c r="N3355" t="str">
        <f t="shared" si="151"/>
        <v>6</v>
      </c>
    </row>
    <row r="3356" spans="1:14">
      <c r="A3356" s="55" t="str">
        <f t="shared" si="152"/>
        <v>Y0BP6.3</v>
      </c>
      <c r="B3356" s="55">
        <v>6.3</v>
      </c>
      <c r="C3356" t="s">
        <v>2902</v>
      </c>
      <c r="D3356" t="s">
        <v>2902</v>
      </c>
      <c r="E3356" s="42">
        <v>44834</v>
      </c>
      <c r="F3356">
        <v>402125</v>
      </c>
      <c r="G3356" t="s">
        <v>2914</v>
      </c>
      <c r="H3356" s="191"/>
      <c r="J3356">
        <v>64134.31</v>
      </c>
      <c r="K3356"/>
      <c r="M3356" s="191">
        <f t="shared" si="150"/>
        <v>6.4134309999999998E-3</v>
      </c>
      <c r="N3356" t="str">
        <f t="shared" si="151"/>
        <v>6</v>
      </c>
    </row>
    <row r="3357" spans="1:14">
      <c r="A3357" s="55" t="str">
        <f t="shared" si="152"/>
        <v>Y0BP6.2a</v>
      </c>
      <c r="B3357" s="55" t="s">
        <v>4602</v>
      </c>
      <c r="C3357" t="s">
        <v>2902</v>
      </c>
      <c r="D3357" t="s">
        <v>2902</v>
      </c>
      <c r="E3357" s="42">
        <v>44834</v>
      </c>
      <c r="F3357">
        <v>402128</v>
      </c>
      <c r="G3357" t="s">
        <v>2440</v>
      </c>
      <c r="H3357" s="191"/>
      <c r="J3357">
        <v>12204910.51</v>
      </c>
      <c r="K3357"/>
      <c r="M3357" s="191">
        <f t="shared" si="150"/>
        <v>1.220491051</v>
      </c>
      <c r="N3357" t="str">
        <f t="shared" si="151"/>
        <v>6</v>
      </c>
    </row>
    <row r="3358" spans="1:14">
      <c r="A3358" s="55" t="str">
        <f t="shared" si="152"/>
        <v>Y0BP6.3</v>
      </c>
      <c r="B3358" s="55">
        <v>6.3</v>
      </c>
      <c r="C3358" t="s">
        <v>2902</v>
      </c>
      <c r="D3358" t="s">
        <v>2902</v>
      </c>
      <c r="E3358" s="42">
        <v>44834</v>
      </c>
      <c r="F3358">
        <v>402132</v>
      </c>
      <c r="G3358" t="s">
        <v>2441</v>
      </c>
      <c r="H3358" s="191"/>
      <c r="J3358">
        <v>0</v>
      </c>
      <c r="K3358"/>
      <c r="M3358" s="191">
        <f t="shared" si="150"/>
        <v>0</v>
      </c>
      <c r="N3358" t="str">
        <f t="shared" si="151"/>
        <v>6</v>
      </c>
    </row>
    <row r="3359" spans="1:14">
      <c r="A3359" s="55" t="str">
        <f t="shared" si="152"/>
        <v>Y0BP6.3</v>
      </c>
      <c r="B3359" s="55">
        <v>6.3</v>
      </c>
      <c r="C3359" t="s">
        <v>2902</v>
      </c>
      <c r="D3359" t="s">
        <v>2902</v>
      </c>
      <c r="E3359" s="42">
        <v>44834</v>
      </c>
      <c r="F3359">
        <v>402233</v>
      </c>
      <c r="G3359" t="s">
        <v>2458</v>
      </c>
      <c r="H3359" s="191"/>
      <c r="J3359">
        <v>83367.539999999994</v>
      </c>
      <c r="K3359"/>
      <c r="M3359" s="191">
        <f t="shared" si="150"/>
        <v>8.336754E-3</v>
      </c>
      <c r="N3359" t="str">
        <f t="shared" si="151"/>
        <v>6</v>
      </c>
    </row>
    <row r="3360" spans="1:14">
      <c r="A3360" s="55" t="str">
        <f t="shared" si="152"/>
        <v>Y0BP6.3</v>
      </c>
      <c r="B3360" s="55">
        <v>6.3</v>
      </c>
      <c r="C3360" t="s">
        <v>2902</v>
      </c>
      <c r="D3360" t="s">
        <v>2902</v>
      </c>
      <c r="E3360" s="42">
        <v>44834</v>
      </c>
      <c r="F3360">
        <v>402235</v>
      </c>
      <c r="G3360" t="s">
        <v>2459</v>
      </c>
      <c r="H3360" s="191"/>
      <c r="J3360">
        <v>2651.55</v>
      </c>
      <c r="K3360"/>
      <c r="M3360" s="191">
        <f t="shared" si="150"/>
        <v>2.6515499999999999E-4</v>
      </c>
      <c r="N3360" t="str">
        <f t="shared" si="151"/>
        <v>6</v>
      </c>
    </row>
    <row r="3361" spans="1:14">
      <c r="A3361" s="55" t="str">
        <f t="shared" si="152"/>
        <v>Y0BP6.1</v>
      </c>
      <c r="B3361" s="55">
        <v>6.1</v>
      </c>
      <c r="C3361" t="s">
        <v>2902</v>
      </c>
      <c r="D3361" t="s">
        <v>2902</v>
      </c>
      <c r="E3361" s="42">
        <v>44834</v>
      </c>
      <c r="F3361">
        <v>402257</v>
      </c>
      <c r="G3361" t="s">
        <v>2465</v>
      </c>
      <c r="H3361" s="191"/>
      <c r="J3361">
        <v>0</v>
      </c>
      <c r="K3361"/>
      <c r="M3361" s="191">
        <f t="shared" si="150"/>
        <v>0</v>
      </c>
      <c r="N3361" t="str">
        <f t="shared" si="151"/>
        <v>6</v>
      </c>
    </row>
    <row r="3362" spans="1:14">
      <c r="A3362" s="55" t="str">
        <f t="shared" si="152"/>
        <v>Y0BP6.3</v>
      </c>
      <c r="B3362" s="55">
        <v>6.3</v>
      </c>
      <c r="C3362" t="s">
        <v>2902</v>
      </c>
      <c r="D3362" t="s">
        <v>2902</v>
      </c>
      <c r="E3362" s="42">
        <v>44834</v>
      </c>
      <c r="F3362">
        <v>402381</v>
      </c>
      <c r="G3362" t="s">
        <v>2491</v>
      </c>
      <c r="H3362" s="191"/>
      <c r="J3362">
        <v>0</v>
      </c>
      <c r="K3362"/>
      <c r="M3362" s="191">
        <f t="shared" si="150"/>
        <v>0</v>
      </c>
      <c r="N3362" t="str">
        <f t="shared" si="151"/>
        <v>6</v>
      </c>
    </row>
    <row r="3363" spans="1:14">
      <c r="A3363" s="55" t="str">
        <f t="shared" si="152"/>
        <v>Y0BP6.3</v>
      </c>
      <c r="B3363" s="55">
        <v>6.3</v>
      </c>
      <c r="C3363" t="s">
        <v>2902</v>
      </c>
      <c r="D3363" t="s">
        <v>2902</v>
      </c>
      <c r="E3363" s="42">
        <v>44834</v>
      </c>
      <c r="F3363">
        <v>402404</v>
      </c>
      <c r="G3363" t="s">
        <v>2492</v>
      </c>
      <c r="H3363" s="191"/>
      <c r="J3363">
        <v>7385.16</v>
      </c>
      <c r="K3363"/>
      <c r="M3363" s="191">
        <f t="shared" si="150"/>
        <v>7.3851599999999993E-4</v>
      </c>
      <c r="N3363" t="str">
        <f t="shared" si="151"/>
        <v>6</v>
      </c>
    </row>
    <row r="3364" spans="1:14">
      <c r="A3364" s="55" t="str">
        <f t="shared" si="152"/>
        <v>Y0BP5.3</v>
      </c>
      <c r="B3364" s="55">
        <v>5.3</v>
      </c>
      <c r="C3364" t="s">
        <v>2902</v>
      </c>
      <c r="D3364" t="s">
        <v>2902</v>
      </c>
      <c r="E3364" s="42">
        <v>44834</v>
      </c>
      <c r="F3364">
        <v>440156</v>
      </c>
      <c r="G3364" t="s">
        <v>2578</v>
      </c>
      <c r="H3364" s="191"/>
      <c r="J3364">
        <v>4589394</v>
      </c>
      <c r="K3364"/>
      <c r="M3364" s="191">
        <f t="shared" si="150"/>
        <v>0.4589394</v>
      </c>
      <c r="N3364" t="str">
        <f t="shared" si="151"/>
        <v>5</v>
      </c>
    </row>
    <row r="3365" spans="1:14">
      <c r="A3365" s="55" t="str">
        <f t="shared" si="152"/>
        <v>Y0BP5.3</v>
      </c>
      <c r="B3365" s="55">
        <v>5.3</v>
      </c>
      <c r="C3365" t="s">
        <v>2902</v>
      </c>
      <c r="D3365" t="s">
        <v>2902</v>
      </c>
      <c r="E3365" s="42">
        <v>44834</v>
      </c>
      <c r="F3365">
        <v>440159</v>
      </c>
      <c r="G3365" t="s">
        <v>2509</v>
      </c>
      <c r="H3365" s="191"/>
      <c r="J3365">
        <v>22309254.059999999</v>
      </c>
      <c r="K3365"/>
      <c r="M3365" s="191">
        <f t="shared" si="150"/>
        <v>2.2309254059999999</v>
      </c>
      <c r="N3365" t="str">
        <f t="shared" si="151"/>
        <v>5</v>
      </c>
    </row>
    <row r="3366" spans="1:14">
      <c r="A3366" s="55" t="str">
        <f t="shared" si="152"/>
        <v>Y0BP5.5</v>
      </c>
      <c r="B3366" s="55">
        <v>5.5</v>
      </c>
      <c r="C3366" t="s">
        <v>2902</v>
      </c>
      <c r="D3366" t="s">
        <v>2902</v>
      </c>
      <c r="E3366" s="42">
        <v>44834</v>
      </c>
      <c r="F3366">
        <v>440225</v>
      </c>
      <c r="G3366" t="s">
        <v>2515</v>
      </c>
      <c r="H3366" s="191"/>
      <c r="J3366">
        <v>-13.22</v>
      </c>
      <c r="K3366"/>
      <c r="M3366" s="191">
        <f t="shared" si="150"/>
        <v>-1.322E-6</v>
      </c>
      <c r="N3366" t="str">
        <f t="shared" si="151"/>
        <v>5</v>
      </c>
    </row>
    <row r="3367" spans="1:14">
      <c r="A3367" s="55" t="str">
        <f t="shared" si="152"/>
        <v>Y0BP6.3</v>
      </c>
      <c r="B3367" s="55">
        <v>6.3</v>
      </c>
      <c r="C3367" t="s">
        <v>2902</v>
      </c>
      <c r="D3367" t="s">
        <v>2902</v>
      </c>
      <c r="E3367" s="42">
        <v>44834</v>
      </c>
      <c r="F3367">
        <v>440325</v>
      </c>
      <c r="G3367" t="s">
        <v>2517</v>
      </c>
      <c r="H3367" s="191"/>
      <c r="J3367">
        <v>0</v>
      </c>
      <c r="K3367"/>
      <c r="M3367" s="191">
        <f t="shared" si="150"/>
        <v>0</v>
      </c>
      <c r="N3367" t="str">
        <f t="shared" si="151"/>
        <v>6</v>
      </c>
    </row>
    <row r="3368" spans="1:14">
      <c r="A3368" s="55" t="str">
        <f t="shared" si="152"/>
        <v>Y0BP6.3</v>
      </c>
      <c r="B3368" s="55">
        <v>6.3</v>
      </c>
      <c r="C3368" t="s">
        <v>2902</v>
      </c>
      <c r="D3368" t="s">
        <v>2902</v>
      </c>
      <c r="E3368" s="42">
        <v>44834</v>
      </c>
      <c r="F3368">
        <v>440341</v>
      </c>
      <c r="G3368" t="s">
        <v>2682</v>
      </c>
      <c r="H3368" s="191"/>
      <c r="J3368">
        <v>376750</v>
      </c>
      <c r="K3368"/>
      <c r="M3368" s="191">
        <f t="shared" si="150"/>
        <v>3.7675E-2</v>
      </c>
      <c r="N3368" t="str">
        <f t="shared" si="151"/>
        <v>6</v>
      </c>
    </row>
    <row r="3369" spans="1:14">
      <c r="A3369" s="55" t="str">
        <f t="shared" si="152"/>
        <v>Y0BP6.3</v>
      </c>
      <c r="B3369" s="55">
        <v>6.3</v>
      </c>
      <c r="C3369" t="s">
        <v>2902</v>
      </c>
      <c r="D3369" t="s">
        <v>2902</v>
      </c>
      <c r="E3369" s="42">
        <v>44834</v>
      </c>
      <c r="F3369">
        <v>440342</v>
      </c>
      <c r="G3369" t="s">
        <v>2683</v>
      </c>
      <c r="H3369" s="191"/>
      <c r="J3369">
        <v>376750</v>
      </c>
      <c r="K3369"/>
      <c r="M3369" s="191">
        <f t="shared" si="150"/>
        <v>3.7675E-2</v>
      </c>
      <c r="N3369" t="str">
        <f t="shared" si="151"/>
        <v>6</v>
      </c>
    </row>
    <row r="3370" spans="1:14">
      <c r="A3370" s="55" t="str">
        <f t="shared" si="152"/>
        <v>Y0BP6.3</v>
      </c>
      <c r="B3370" s="55">
        <v>6.3</v>
      </c>
      <c r="C3370" t="s">
        <v>2902</v>
      </c>
      <c r="D3370" t="s">
        <v>2902</v>
      </c>
      <c r="E3370" s="42">
        <v>44834</v>
      </c>
      <c r="F3370">
        <v>440416</v>
      </c>
      <c r="G3370" t="s">
        <v>664</v>
      </c>
      <c r="H3370" s="191"/>
      <c r="J3370">
        <v>254009.74</v>
      </c>
      <c r="K3370"/>
      <c r="M3370" s="191">
        <f t="shared" si="150"/>
        <v>2.5400974E-2</v>
      </c>
      <c r="N3370" t="str">
        <f t="shared" si="151"/>
        <v>6</v>
      </c>
    </row>
    <row r="3371" spans="1:14">
      <c r="A3371" s="55" t="str">
        <f t="shared" si="152"/>
        <v>Y0BP0</v>
      </c>
      <c r="B3371" s="55">
        <v>0</v>
      </c>
      <c r="C3371" t="s">
        <v>2902</v>
      </c>
      <c r="D3371" t="s">
        <v>2902</v>
      </c>
      <c r="E3371" s="42">
        <v>44834</v>
      </c>
      <c r="F3371">
        <v>440433</v>
      </c>
      <c r="G3371" t="s">
        <v>2522</v>
      </c>
      <c r="H3371" s="191"/>
      <c r="J3371">
        <v>286154.38</v>
      </c>
      <c r="K3371"/>
      <c r="M3371" s="191">
        <f t="shared" si="150"/>
        <v>2.8615438E-2</v>
      </c>
      <c r="N3371" t="str">
        <f t="shared" si="151"/>
        <v>0</v>
      </c>
    </row>
    <row r="3372" spans="1:14">
      <c r="A3372" s="55" t="str">
        <f t="shared" si="152"/>
        <v>Y0BP6.3</v>
      </c>
      <c r="B3372" s="55">
        <v>6.3</v>
      </c>
      <c r="C3372" t="s">
        <v>2902</v>
      </c>
      <c r="D3372" t="s">
        <v>2902</v>
      </c>
      <c r="E3372" s="42">
        <v>44834</v>
      </c>
      <c r="F3372">
        <v>440485</v>
      </c>
      <c r="G3372" t="s">
        <v>2517</v>
      </c>
      <c r="H3372" s="191"/>
      <c r="J3372">
        <v>0</v>
      </c>
      <c r="K3372"/>
      <c r="M3372" s="191">
        <f t="shared" si="150"/>
        <v>0</v>
      </c>
      <c r="N3372" t="str">
        <f t="shared" si="151"/>
        <v>6</v>
      </c>
    </row>
    <row r="3373" spans="1:14">
      <c r="A3373" s="55" t="str">
        <f t="shared" si="152"/>
        <v>Y0BP6.3</v>
      </c>
      <c r="B3373" s="55">
        <v>6.3</v>
      </c>
      <c r="C3373" t="s">
        <v>2902</v>
      </c>
      <c r="D3373" t="s">
        <v>2902</v>
      </c>
      <c r="E3373" s="42">
        <v>44834</v>
      </c>
      <c r="F3373">
        <v>440509</v>
      </c>
      <c r="G3373" t="s">
        <v>2524</v>
      </c>
      <c r="H3373" s="191"/>
      <c r="J3373">
        <v>240958.13</v>
      </c>
      <c r="K3373"/>
      <c r="M3373" s="191">
        <f t="shared" ref="M3373:M3436" si="153">J3373/10000000</f>
        <v>2.4095813000000001E-2</v>
      </c>
      <c r="N3373" t="str">
        <f t="shared" si="151"/>
        <v>6</v>
      </c>
    </row>
    <row r="3374" spans="1:14">
      <c r="A3374" s="55" t="str">
        <f t="shared" si="152"/>
        <v>Y0BQ0</v>
      </c>
      <c r="B3374" s="55">
        <v>0</v>
      </c>
      <c r="C3374" t="s">
        <v>2967</v>
      </c>
      <c r="D3374" t="s">
        <v>2967</v>
      </c>
      <c r="E3374" s="42">
        <v>44834</v>
      </c>
      <c r="F3374">
        <v>102103</v>
      </c>
      <c r="G3374" t="s">
        <v>2006</v>
      </c>
      <c r="H3374" s="191"/>
      <c r="J3374">
        <v>2243584560</v>
      </c>
      <c r="K3374"/>
      <c r="M3374" s="191">
        <f t="shared" si="153"/>
        <v>224.35845599999999</v>
      </c>
      <c r="N3374" t="str">
        <f t="shared" ref="N3374:N3437" si="154">LEFT(B3374,1)</f>
        <v>0</v>
      </c>
    </row>
    <row r="3375" spans="1:14">
      <c r="A3375" s="55" t="str">
        <f t="shared" si="152"/>
        <v>Y0BQ0</v>
      </c>
      <c r="B3375" s="55">
        <v>0</v>
      </c>
      <c r="C3375" t="s">
        <v>2967</v>
      </c>
      <c r="D3375" t="s">
        <v>2967</v>
      </c>
      <c r="E3375" s="42">
        <v>44834</v>
      </c>
      <c r="F3375">
        <v>102104</v>
      </c>
      <c r="G3375" t="s">
        <v>2007</v>
      </c>
      <c r="H3375" s="191"/>
      <c r="J3375">
        <v>11531717547.280001</v>
      </c>
      <c r="K3375"/>
      <c r="M3375" s="191">
        <f t="shared" si="153"/>
        <v>1153.171754728</v>
      </c>
      <c r="N3375" t="str">
        <f t="shared" si="154"/>
        <v>0</v>
      </c>
    </row>
    <row r="3376" spans="1:14">
      <c r="A3376" s="55" t="str">
        <f t="shared" si="152"/>
        <v>Y0BQ0</v>
      </c>
      <c r="B3376" s="55">
        <v>0</v>
      </c>
      <c r="C3376" t="s">
        <v>2967</v>
      </c>
      <c r="D3376" t="s">
        <v>2967</v>
      </c>
      <c r="E3376" s="42">
        <v>44834</v>
      </c>
      <c r="F3376">
        <v>102105</v>
      </c>
      <c r="G3376" t="s">
        <v>2008</v>
      </c>
      <c r="H3376" s="191"/>
      <c r="J3376">
        <v>15943462150.379999</v>
      </c>
      <c r="K3376"/>
      <c r="M3376" s="191">
        <f t="shared" si="153"/>
        <v>1594.3462150379999</v>
      </c>
      <c r="N3376" t="str">
        <f t="shared" si="154"/>
        <v>0</v>
      </c>
    </row>
    <row r="3377" spans="1:14">
      <c r="A3377" s="55" t="str">
        <f t="shared" si="152"/>
        <v>Y0BQ0</v>
      </c>
      <c r="B3377" s="55">
        <v>0</v>
      </c>
      <c r="C3377" t="s">
        <v>2967</v>
      </c>
      <c r="D3377" t="s">
        <v>2967</v>
      </c>
      <c r="E3377" s="42">
        <v>44834</v>
      </c>
      <c r="F3377">
        <v>102106</v>
      </c>
      <c r="G3377" t="s">
        <v>2009</v>
      </c>
      <c r="H3377" s="191"/>
      <c r="J3377">
        <v>37620531380.5</v>
      </c>
      <c r="K3377"/>
      <c r="M3377" s="191">
        <f t="shared" si="153"/>
        <v>3762.0531380500001</v>
      </c>
      <c r="N3377" t="str">
        <f t="shared" si="154"/>
        <v>0</v>
      </c>
    </row>
    <row r="3378" spans="1:14">
      <c r="A3378" s="55" t="str">
        <f t="shared" si="152"/>
        <v>Y0BQ0</v>
      </c>
      <c r="B3378" s="55">
        <v>0</v>
      </c>
      <c r="C3378" t="s">
        <v>2967</v>
      </c>
      <c r="D3378" t="s">
        <v>2967</v>
      </c>
      <c r="E3378" s="42">
        <v>44834</v>
      </c>
      <c r="F3378">
        <v>102107</v>
      </c>
      <c r="G3378" t="s">
        <v>2010</v>
      </c>
      <c r="H3378" s="191"/>
      <c r="J3378">
        <v>10465663454</v>
      </c>
      <c r="K3378"/>
      <c r="M3378" s="191">
        <f t="shared" si="153"/>
        <v>1046.5663454</v>
      </c>
      <c r="N3378" t="str">
        <f t="shared" si="154"/>
        <v>0</v>
      </c>
    </row>
    <row r="3379" spans="1:14">
      <c r="A3379" s="55" t="str">
        <f t="shared" si="152"/>
        <v>Y0BQ0</v>
      </c>
      <c r="B3379" s="55">
        <v>0</v>
      </c>
      <c r="C3379" t="s">
        <v>2967</v>
      </c>
      <c r="D3379" t="s">
        <v>2967</v>
      </c>
      <c r="E3379" s="42">
        <v>44834</v>
      </c>
      <c r="F3379">
        <v>102109</v>
      </c>
      <c r="G3379" t="s">
        <v>2012</v>
      </c>
      <c r="H3379" s="191"/>
      <c r="J3379">
        <v>5247684583.5</v>
      </c>
      <c r="K3379"/>
      <c r="M3379" s="191">
        <f t="shared" si="153"/>
        <v>524.76845834999995</v>
      </c>
      <c r="N3379" t="str">
        <f t="shared" si="154"/>
        <v>0</v>
      </c>
    </row>
    <row r="3380" spans="1:14">
      <c r="A3380" s="55" t="str">
        <f t="shared" si="152"/>
        <v>Y0BQ0</v>
      </c>
      <c r="B3380" s="55">
        <v>0</v>
      </c>
      <c r="C3380" t="s">
        <v>2967</v>
      </c>
      <c r="D3380" t="s">
        <v>2967</v>
      </c>
      <c r="E3380" s="42">
        <v>44834</v>
      </c>
      <c r="F3380">
        <v>106101</v>
      </c>
      <c r="G3380" t="s">
        <v>2769</v>
      </c>
      <c r="H3380" s="191"/>
      <c r="J3380">
        <v>13519832.41</v>
      </c>
      <c r="K3380"/>
      <c r="M3380" s="191">
        <f t="shared" si="153"/>
        <v>1.3519832410000001</v>
      </c>
      <c r="N3380" t="str">
        <f t="shared" si="154"/>
        <v>0</v>
      </c>
    </row>
    <row r="3381" spans="1:14">
      <c r="A3381" s="55" t="str">
        <f t="shared" si="152"/>
        <v>Y0BQ0</v>
      </c>
      <c r="B3381" s="55">
        <v>0</v>
      </c>
      <c r="C3381" t="s">
        <v>2967</v>
      </c>
      <c r="D3381" t="s">
        <v>2967</v>
      </c>
      <c r="E3381" s="42">
        <v>44834</v>
      </c>
      <c r="F3381">
        <v>106106</v>
      </c>
      <c r="G3381" t="s">
        <v>2784</v>
      </c>
      <c r="H3381" s="191"/>
      <c r="J3381">
        <v>9097777.8699999992</v>
      </c>
      <c r="K3381"/>
      <c r="M3381" s="191">
        <f t="shared" si="153"/>
        <v>0.90977778699999989</v>
      </c>
      <c r="N3381" t="str">
        <f t="shared" si="154"/>
        <v>0</v>
      </c>
    </row>
    <row r="3382" spans="1:14">
      <c r="A3382" s="55" t="str">
        <f t="shared" si="152"/>
        <v>Y0BQ0</v>
      </c>
      <c r="B3382" s="55">
        <v>0</v>
      </c>
      <c r="C3382" t="s">
        <v>2967</v>
      </c>
      <c r="D3382" t="s">
        <v>2967</v>
      </c>
      <c r="E3382" s="42">
        <v>44834</v>
      </c>
      <c r="F3382">
        <v>107106</v>
      </c>
      <c r="G3382" t="s">
        <v>2753</v>
      </c>
      <c r="H3382" s="191"/>
      <c r="J3382">
        <v>0.01</v>
      </c>
      <c r="K3382"/>
      <c r="M3382" s="191">
        <f t="shared" si="153"/>
        <v>1.0000000000000001E-9</v>
      </c>
      <c r="N3382" t="str">
        <f t="shared" si="154"/>
        <v>0</v>
      </c>
    </row>
    <row r="3383" spans="1:14">
      <c r="A3383" s="55" t="str">
        <f t="shared" si="152"/>
        <v>Y0BQ0</v>
      </c>
      <c r="B3383" s="55">
        <v>0</v>
      </c>
      <c r="C3383" t="s">
        <v>2967</v>
      </c>
      <c r="D3383" t="s">
        <v>2967</v>
      </c>
      <c r="E3383" s="42">
        <v>44834</v>
      </c>
      <c r="F3383">
        <v>111108</v>
      </c>
      <c r="G3383" t="s">
        <v>2021</v>
      </c>
      <c r="H3383" s="191"/>
      <c r="J3383">
        <v>-0.02</v>
      </c>
      <c r="K3383"/>
      <c r="M3383" s="191">
        <f t="shared" si="153"/>
        <v>-2.0000000000000001E-9</v>
      </c>
      <c r="N3383" t="str">
        <f t="shared" si="154"/>
        <v>0</v>
      </c>
    </row>
    <row r="3384" spans="1:14">
      <c r="A3384" s="55" t="str">
        <f t="shared" si="152"/>
        <v>Y0BQ0</v>
      </c>
      <c r="B3384" s="55">
        <v>0</v>
      </c>
      <c r="C3384" t="s">
        <v>2967</v>
      </c>
      <c r="D3384" t="s">
        <v>2967</v>
      </c>
      <c r="E3384" s="42">
        <v>44834</v>
      </c>
      <c r="F3384">
        <v>111126</v>
      </c>
      <c r="G3384" t="s">
        <v>2022</v>
      </c>
      <c r="H3384" s="191"/>
      <c r="J3384">
        <v>1832183.49</v>
      </c>
      <c r="K3384"/>
      <c r="M3384" s="191">
        <f t="shared" si="153"/>
        <v>0.183218349</v>
      </c>
      <c r="N3384" t="str">
        <f t="shared" si="154"/>
        <v>0</v>
      </c>
    </row>
    <row r="3385" spans="1:14">
      <c r="A3385" s="55" t="str">
        <f t="shared" si="152"/>
        <v>Y0BQ0</v>
      </c>
      <c r="B3385" s="55">
        <v>0</v>
      </c>
      <c r="C3385" t="s">
        <v>2967</v>
      </c>
      <c r="D3385" t="s">
        <v>2967</v>
      </c>
      <c r="E3385" s="42">
        <v>44834</v>
      </c>
      <c r="F3385">
        <v>111127</v>
      </c>
      <c r="G3385" t="s">
        <v>2023</v>
      </c>
      <c r="H3385" s="191"/>
      <c r="J3385">
        <v>57180357.030000001</v>
      </c>
      <c r="K3385"/>
      <c r="M3385" s="191">
        <f t="shared" si="153"/>
        <v>5.718035703</v>
      </c>
      <c r="N3385" t="str">
        <f t="shared" si="154"/>
        <v>0</v>
      </c>
    </row>
    <row r="3386" spans="1:14">
      <c r="A3386" s="55" t="str">
        <f t="shared" si="152"/>
        <v>Y0BQ0</v>
      </c>
      <c r="B3386" s="55">
        <v>0</v>
      </c>
      <c r="C3386" t="s">
        <v>2967</v>
      </c>
      <c r="D3386" t="s">
        <v>2967</v>
      </c>
      <c r="E3386" s="42">
        <v>44834</v>
      </c>
      <c r="F3386">
        <v>111128</v>
      </c>
      <c r="G3386" t="s">
        <v>2024</v>
      </c>
      <c r="H3386" s="191"/>
      <c r="J3386">
        <v>175060421</v>
      </c>
      <c r="K3386"/>
      <c r="M3386" s="191">
        <f t="shared" si="153"/>
        <v>17.506042099999998</v>
      </c>
      <c r="N3386" t="str">
        <f t="shared" si="154"/>
        <v>0</v>
      </c>
    </row>
    <row r="3387" spans="1:14">
      <c r="A3387" s="55" t="str">
        <f t="shared" si="152"/>
        <v>Y0BQ0</v>
      </c>
      <c r="B3387" s="55">
        <v>0</v>
      </c>
      <c r="C3387" t="s">
        <v>2967</v>
      </c>
      <c r="D3387" t="s">
        <v>2967</v>
      </c>
      <c r="E3387" s="42">
        <v>44834</v>
      </c>
      <c r="F3387">
        <v>111129</v>
      </c>
      <c r="G3387" t="s">
        <v>2025</v>
      </c>
      <c r="H3387" s="191"/>
      <c r="J3387">
        <v>39104170</v>
      </c>
      <c r="K3387"/>
      <c r="M3387" s="191">
        <f t="shared" si="153"/>
        <v>3.9104169999999998</v>
      </c>
      <c r="N3387" t="str">
        <f t="shared" si="154"/>
        <v>0</v>
      </c>
    </row>
    <row r="3388" spans="1:14">
      <c r="A3388" s="55" t="str">
        <f t="shared" si="152"/>
        <v>Y0BQ0</v>
      </c>
      <c r="B3388" s="55">
        <v>0</v>
      </c>
      <c r="C3388" t="s">
        <v>2967</v>
      </c>
      <c r="D3388" t="s">
        <v>2967</v>
      </c>
      <c r="E3388" s="42">
        <v>44834</v>
      </c>
      <c r="F3388">
        <v>111137</v>
      </c>
      <c r="G3388" t="s">
        <v>2027</v>
      </c>
      <c r="H3388" s="191"/>
      <c r="J3388">
        <v>2.33</v>
      </c>
      <c r="K3388"/>
      <c r="M3388" s="191">
        <f t="shared" si="153"/>
        <v>2.3300000000000001E-7</v>
      </c>
      <c r="N3388" t="str">
        <f t="shared" si="154"/>
        <v>0</v>
      </c>
    </row>
    <row r="3389" spans="1:14">
      <c r="A3389" s="55" t="str">
        <f t="shared" si="152"/>
        <v>Y0BQ0</v>
      </c>
      <c r="B3389" s="55">
        <v>0</v>
      </c>
      <c r="C3389" t="s">
        <v>2967</v>
      </c>
      <c r="D3389" t="s">
        <v>2967</v>
      </c>
      <c r="E3389" s="42">
        <v>44834</v>
      </c>
      <c r="F3389">
        <v>111181</v>
      </c>
      <c r="G3389" t="s">
        <v>2028</v>
      </c>
      <c r="H3389" s="191"/>
      <c r="J3389">
        <v>956030.34</v>
      </c>
      <c r="K3389"/>
      <c r="M3389" s="191">
        <f t="shared" si="153"/>
        <v>9.5603034000000003E-2</v>
      </c>
      <c r="N3389" t="str">
        <f t="shared" si="154"/>
        <v>0</v>
      </c>
    </row>
    <row r="3390" spans="1:14">
      <c r="A3390" s="55" t="str">
        <f t="shared" si="152"/>
        <v>Y0BQ0</v>
      </c>
      <c r="B3390" s="55">
        <v>0</v>
      </c>
      <c r="C3390" t="s">
        <v>2967</v>
      </c>
      <c r="D3390" t="s">
        <v>2967</v>
      </c>
      <c r="E3390" s="42">
        <v>44834</v>
      </c>
      <c r="F3390">
        <v>111182</v>
      </c>
      <c r="G3390" t="s">
        <v>2029</v>
      </c>
      <c r="H3390" s="191"/>
      <c r="J3390">
        <v>148988.09</v>
      </c>
      <c r="K3390"/>
      <c r="M3390" s="191">
        <f t="shared" si="153"/>
        <v>1.4898808999999999E-2</v>
      </c>
      <c r="N3390" t="str">
        <f t="shared" si="154"/>
        <v>0</v>
      </c>
    </row>
    <row r="3391" spans="1:14">
      <c r="A3391" s="55" t="str">
        <f t="shared" si="152"/>
        <v>Y0BQ0</v>
      </c>
      <c r="B3391" s="55">
        <v>0</v>
      </c>
      <c r="C3391" t="s">
        <v>2967</v>
      </c>
      <c r="D3391" t="s">
        <v>2967</v>
      </c>
      <c r="E3391" s="42">
        <v>44834</v>
      </c>
      <c r="F3391">
        <v>111183</v>
      </c>
      <c r="G3391" t="s">
        <v>2030</v>
      </c>
      <c r="H3391" s="191"/>
      <c r="J3391">
        <v>8877.7199999999993</v>
      </c>
      <c r="K3391"/>
      <c r="M3391" s="191">
        <f t="shared" si="153"/>
        <v>8.8777199999999989E-4</v>
      </c>
      <c r="N3391" t="str">
        <f t="shared" si="154"/>
        <v>0</v>
      </c>
    </row>
    <row r="3392" spans="1:14">
      <c r="A3392" s="55" t="str">
        <f t="shared" si="152"/>
        <v>Y0BQ0</v>
      </c>
      <c r="B3392" s="55">
        <v>0</v>
      </c>
      <c r="C3392" t="s">
        <v>2967</v>
      </c>
      <c r="D3392" t="s">
        <v>2967</v>
      </c>
      <c r="E3392" s="42">
        <v>44834</v>
      </c>
      <c r="F3392">
        <v>111184</v>
      </c>
      <c r="G3392" t="s">
        <v>2031</v>
      </c>
      <c r="H3392" s="191"/>
      <c r="J3392">
        <v>16298.13</v>
      </c>
      <c r="K3392"/>
      <c r="M3392" s="191">
        <f t="shared" si="153"/>
        <v>1.6298129999999999E-3</v>
      </c>
      <c r="N3392" t="str">
        <f t="shared" si="154"/>
        <v>0</v>
      </c>
    </row>
    <row r="3393" spans="1:14">
      <c r="A3393" s="55" t="str">
        <f t="shared" ref="A3393:A3456" si="155">C3393&amp;B3393</f>
        <v>Y0BQ0</v>
      </c>
      <c r="B3393" s="55">
        <v>0</v>
      </c>
      <c r="C3393" t="s">
        <v>2967</v>
      </c>
      <c r="D3393" t="s">
        <v>2967</v>
      </c>
      <c r="E3393" s="42">
        <v>44834</v>
      </c>
      <c r="F3393">
        <v>111220</v>
      </c>
      <c r="G3393" t="s">
        <v>2655</v>
      </c>
      <c r="H3393" s="191"/>
      <c r="J3393">
        <v>336064939.79000002</v>
      </c>
      <c r="K3393"/>
      <c r="M3393" s="191">
        <f t="shared" si="153"/>
        <v>33.606493979</v>
      </c>
      <c r="N3393" t="str">
        <f t="shared" si="154"/>
        <v>0</v>
      </c>
    </row>
    <row r="3394" spans="1:14">
      <c r="A3394" s="55" t="str">
        <f t="shared" si="155"/>
        <v>Y0BQ0</v>
      </c>
      <c r="B3394" s="55">
        <v>0</v>
      </c>
      <c r="C3394" t="s">
        <v>2967</v>
      </c>
      <c r="D3394" t="s">
        <v>2967</v>
      </c>
      <c r="E3394" s="42">
        <v>44834</v>
      </c>
      <c r="F3394">
        <v>111221</v>
      </c>
      <c r="G3394" t="s">
        <v>2656</v>
      </c>
      <c r="H3394" s="191"/>
      <c r="J3394">
        <v>-336064939.79000002</v>
      </c>
      <c r="K3394"/>
      <c r="M3394" s="191">
        <f t="shared" si="153"/>
        <v>-33.606493979</v>
      </c>
      <c r="N3394" t="str">
        <f t="shared" si="154"/>
        <v>0</v>
      </c>
    </row>
    <row r="3395" spans="1:14">
      <c r="A3395" s="55" t="str">
        <f t="shared" si="155"/>
        <v>Y0BQ0</v>
      </c>
      <c r="B3395" s="55">
        <v>0</v>
      </c>
      <c r="C3395" t="s">
        <v>2967</v>
      </c>
      <c r="D3395" t="s">
        <v>2967</v>
      </c>
      <c r="E3395" s="42">
        <v>44834</v>
      </c>
      <c r="F3395">
        <v>121105</v>
      </c>
      <c r="G3395" t="s">
        <v>2032</v>
      </c>
      <c r="H3395" s="191"/>
      <c r="J3395">
        <v>-1</v>
      </c>
      <c r="K3395"/>
      <c r="M3395" s="191">
        <f t="shared" si="153"/>
        <v>-9.9999999999999995E-8</v>
      </c>
      <c r="N3395" t="str">
        <f t="shared" si="154"/>
        <v>0</v>
      </c>
    </row>
    <row r="3396" spans="1:14">
      <c r="A3396" s="55" t="str">
        <f t="shared" si="155"/>
        <v>Y0BQ0</v>
      </c>
      <c r="B3396" s="55">
        <v>0</v>
      </c>
      <c r="C3396" t="s">
        <v>2967</v>
      </c>
      <c r="D3396" t="s">
        <v>2967</v>
      </c>
      <c r="E3396" s="42">
        <v>44834</v>
      </c>
      <c r="F3396">
        <v>121116</v>
      </c>
      <c r="G3396" t="s">
        <v>2033</v>
      </c>
      <c r="H3396" s="191"/>
      <c r="J3396">
        <v>43411200</v>
      </c>
      <c r="K3396"/>
      <c r="M3396" s="191">
        <f t="shared" si="153"/>
        <v>4.3411200000000001</v>
      </c>
      <c r="N3396" t="str">
        <f t="shared" si="154"/>
        <v>0</v>
      </c>
    </row>
    <row r="3397" spans="1:14">
      <c r="A3397" s="55" t="str">
        <f t="shared" si="155"/>
        <v>Y0BQ0</v>
      </c>
      <c r="B3397" s="55">
        <v>0</v>
      </c>
      <c r="C3397" t="s">
        <v>2967</v>
      </c>
      <c r="D3397" t="s">
        <v>2967</v>
      </c>
      <c r="E3397" s="42">
        <v>44834</v>
      </c>
      <c r="F3397">
        <v>121117</v>
      </c>
      <c r="G3397" t="s">
        <v>2034</v>
      </c>
      <c r="H3397" s="191"/>
      <c r="J3397">
        <v>255612671.24000001</v>
      </c>
      <c r="K3397"/>
      <c r="M3397" s="191">
        <f t="shared" si="153"/>
        <v>25.561267124</v>
      </c>
      <c r="N3397" t="str">
        <f t="shared" si="154"/>
        <v>0</v>
      </c>
    </row>
    <row r="3398" spans="1:14">
      <c r="A3398" s="55" t="str">
        <f t="shared" si="155"/>
        <v>Y0BQ0</v>
      </c>
      <c r="B3398" s="55">
        <v>0</v>
      </c>
      <c r="C3398" t="s">
        <v>2967</v>
      </c>
      <c r="D3398" t="s">
        <v>2967</v>
      </c>
      <c r="E3398" s="42">
        <v>44834</v>
      </c>
      <c r="F3398">
        <v>141017</v>
      </c>
      <c r="G3398" t="s">
        <v>2035</v>
      </c>
      <c r="H3398" s="191"/>
      <c r="J3398">
        <v>0</v>
      </c>
      <c r="K3398"/>
      <c r="M3398" s="191">
        <f t="shared" si="153"/>
        <v>0</v>
      </c>
      <c r="N3398" t="str">
        <f t="shared" si="154"/>
        <v>0</v>
      </c>
    </row>
    <row r="3399" spans="1:14">
      <c r="A3399" s="55" t="str">
        <f t="shared" si="155"/>
        <v>Y0BQ0</v>
      </c>
      <c r="B3399" s="55">
        <v>0</v>
      </c>
      <c r="C3399" t="s">
        <v>2967</v>
      </c>
      <c r="D3399" t="s">
        <v>2967</v>
      </c>
      <c r="E3399" s="42">
        <v>44834</v>
      </c>
      <c r="F3399">
        <v>141280</v>
      </c>
      <c r="G3399" t="s">
        <v>2036</v>
      </c>
      <c r="H3399" s="191"/>
      <c r="J3399">
        <v>277922.59999999998</v>
      </c>
      <c r="K3399"/>
      <c r="M3399" s="191">
        <f t="shared" si="153"/>
        <v>2.7792259999999999E-2</v>
      </c>
      <c r="N3399" t="str">
        <f t="shared" si="154"/>
        <v>0</v>
      </c>
    </row>
    <row r="3400" spans="1:14">
      <c r="A3400" s="55" t="str">
        <f t="shared" si="155"/>
        <v>Y0BQ0</v>
      </c>
      <c r="B3400" s="55">
        <v>0</v>
      </c>
      <c r="C3400" t="s">
        <v>2967</v>
      </c>
      <c r="D3400" t="s">
        <v>2967</v>
      </c>
      <c r="E3400" s="42">
        <v>44834</v>
      </c>
      <c r="F3400">
        <v>141349</v>
      </c>
      <c r="G3400" t="s">
        <v>2046</v>
      </c>
      <c r="H3400" s="191"/>
      <c r="J3400">
        <v>0</v>
      </c>
      <c r="K3400"/>
      <c r="M3400" s="191">
        <f t="shared" si="153"/>
        <v>0</v>
      </c>
      <c r="N3400" t="str">
        <f t="shared" si="154"/>
        <v>0</v>
      </c>
    </row>
    <row r="3401" spans="1:14">
      <c r="A3401" s="55" t="str">
        <f t="shared" si="155"/>
        <v>Y0BQ0</v>
      </c>
      <c r="B3401" s="55">
        <v>0</v>
      </c>
      <c r="C3401" t="s">
        <v>2967</v>
      </c>
      <c r="D3401" t="s">
        <v>2967</v>
      </c>
      <c r="E3401" s="42">
        <v>44834</v>
      </c>
      <c r="F3401">
        <v>141366</v>
      </c>
      <c r="G3401" t="s">
        <v>2857</v>
      </c>
      <c r="H3401" s="191"/>
      <c r="J3401">
        <v>9539.98</v>
      </c>
      <c r="K3401"/>
      <c r="M3401" s="191">
        <f t="shared" si="153"/>
        <v>9.5399799999999996E-4</v>
      </c>
      <c r="N3401" t="str">
        <f t="shared" si="154"/>
        <v>0</v>
      </c>
    </row>
    <row r="3402" spans="1:14">
      <c r="A3402" s="55" t="str">
        <f t="shared" si="155"/>
        <v>Y0BQ0</v>
      </c>
      <c r="B3402" s="55">
        <v>0</v>
      </c>
      <c r="C3402" t="s">
        <v>2967</v>
      </c>
      <c r="D3402" t="s">
        <v>2967</v>
      </c>
      <c r="E3402" s="42">
        <v>44834</v>
      </c>
      <c r="F3402">
        <v>141379</v>
      </c>
      <c r="G3402" t="s">
        <v>2961</v>
      </c>
      <c r="H3402" s="191"/>
      <c r="J3402">
        <v>0</v>
      </c>
      <c r="K3402"/>
      <c r="M3402" s="191">
        <f t="shared" si="153"/>
        <v>0</v>
      </c>
      <c r="N3402" t="str">
        <f t="shared" si="154"/>
        <v>0</v>
      </c>
    </row>
    <row r="3403" spans="1:14">
      <c r="A3403" s="55" t="str">
        <f t="shared" si="155"/>
        <v>Y0BQ0</v>
      </c>
      <c r="B3403" s="55">
        <v>0</v>
      </c>
      <c r="C3403" t="s">
        <v>2967</v>
      </c>
      <c r="D3403" t="s">
        <v>2967</v>
      </c>
      <c r="E3403" s="42">
        <v>44834</v>
      </c>
      <c r="F3403">
        <v>141382</v>
      </c>
      <c r="G3403" t="s">
        <v>2052</v>
      </c>
      <c r="H3403" s="191"/>
      <c r="J3403">
        <v>0</v>
      </c>
      <c r="K3403"/>
      <c r="M3403" s="191">
        <f t="shared" si="153"/>
        <v>0</v>
      </c>
      <c r="N3403" t="str">
        <f t="shared" si="154"/>
        <v>0</v>
      </c>
    </row>
    <row r="3404" spans="1:14">
      <c r="A3404" s="55" t="str">
        <f t="shared" si="155"/>
        <v>Y0BQ0</v>
      </c>
      <c r="B3404" s="55">
        <v>0</v>
      </c>
      <c r="C3404" t="s">
        <v>2967</v>
      </c>
      <c r="D3404" t="s">
        <v>2967</v>
      </c>
      <c r="E3404" s="42">
        <v>44834</v>
      </c>
      <c r="F3404">
        <v>141398</v>
      </c>
      <c r="G3404" t="s">
        <v>2911</v>
      </c>
      <c r="H3404" s="191"/>
      <c r="J3404">
        <v>0</v>
      </c>
      <c r="K3404"/>
      <c r="M3404" s="191">
        <f t="shared" si="153"/>
        <v>0</v>
      </c>
      <c r="N3404" t="str">
        <f t="shared" si="154"/>
        <v>0</v>
      </c>
    </row>
    <row r="3405" spans="1:14">
      <c r="A3405" s="55" t="str">
        <f t="shared" si="155"/>
        <v>Y0BQ0</v>
      </c>
      <c r="B3405" s="55">
        <v>0</v>
      </c>
      <c r="C3405" t="s">
        <v>2967</v>
      </c>
      <c r="D3405" t="s">
        <v>2967</v>
      </c>
      <c r="E3405" s="42">
        <v>44834</v>
      </c>
      <c r="F3405">
        <v>141399</v>
      </c>
      <c r="G3405" t="s">
        <v>2912</v>
      </c>
      <c r="H3405" s="191"/>
      <c r="J3405">
        <v>0</v>
      </c>
      <c r="K3405"/>
      <c r="M3405" s="191">
        <f t="shared" si="153"/>
        <v>0</v>
      </c>
      <c r="N3405" t="str">
        <f t="shared" si="154"/>
        <v>0</v>
      </c>
    </row>
    <row r="3406" spans="1:14">
      <c r="A3406" s="55" t="str">
        <f t="shared" si="155"/>
        <v>Y0BQ0</v>
      </c>
      <c r="B3406" s="55">
        <v>0</v>
      </c>
      <c r="C3406" t="s">
        <v>2967</v>
      </c>
      <c r="D3406" t="s">
        <v>2967</v>
      </c>
      <c r="E3406" s="42">
        <v>44834</v>
      </c>
      <c r="F3406">
        <v>141524</v>
      </c>
      <c r="G3406" t="s">
        <v>2061</v>
      </c>
      <c r="H3406" s="191"/>
      <c r="J3406">
        <v>0.28000000000000003</v>
      </c>
      <c r="K3406"/>
      <c r="M3406" s="191">
        <f t="shared" si="153"/>
        <v>2.8000000000000003E-8</v>
      </c>
      <c r="N3406" t="str">
        <f t="shared" si="154"/>
        <v>0</v>
      </c>
    </row>
    <row r="3407" spans="1:14">
      <c r="A3407" s="55" t="str">
        <f t="shared" si="155"/>
        <v>Y0BQ0</v>
      </c>
      <c r="B3407" s="55">
        <v>0</v>
      </c>
      <c r="C3407" t="s">
        <v>2967</v>
      </c>
      <c r="D3407" t="s">
        <v>2967</v>
      </c>
      <c r="E3407" s="42">
        <v>44834</v>
      </c>
      <c r="F3407">
        <v>141627</v>
      </c>
      <c r="G3407" t="s">
        <v>2072</v>
      </c>
      <c r="H3407" s="191"/>
      <c r="J3407">
        <v>0</v>
      </c>
      <c r="K3407"/>
      <c r="M3407" s="191">
        <f t="shared" si="153"/>
        <v>0</v>
      </c>
      <c r="N3407" t="str">
        <f t="shared" si="154"/>
        <v>0</v>
      </c>
    </row>
    <row r="3408" spans="1:14">
      <c r="A3408" s="55" t="str">
        <f t="shared" si="155"/>
        <v>Y0BQ0</v>
      </c>
      <c r="B3408" s="55">
        <v>0</v>
      </c>
      <c r="C3408" t="s">
        <v>2967</v>
      </c>
      <c r="D3408" t="s">
        <v>2967</v>
      </c>
      <c r="E3408" s="42">
        <v>44834</v>
      </c>
      <c r="F3408">
        <v>141647</v>
      </c>
      <c r="G3408" t="s">
        <v>2073</v>
      </c>
      <c r="H3408" s="191"/>
      <c r="J3408">
        <v>20000</v>
      </c>
      <c r="K3408"/>
      <c r="M3408" s="191">
        <f t="shared" si="153"/>
        <v>2E-3</v>
      </c>
      <c r="N3408" t="str">
        <f t="shared" si="154"/>
        <v>0</v>
      </c>
    </row>
    <row r="3409" spans="1:14">
      <c r="A3409" s="55" t="str">
        <f t="shared" si="155"/>
        <v>Y0BQ0</v>
      </c>
      <c r="B3409" s="55">
        <v>0</v>
      </c>
      <c r="C3409" t="s">
        <v>2967</v>
      </c>
      <c r="D3409" t="s">
        <v>2967</v>
      </c>
      <c r="E3409" s="42">
        <v>44834</v>
      </c>
      <c r="F3409">
        <v>141653</v>
      </c>
      <c r="G3409" t="s">
        <v>2074</v>
      </c>
      <c r="H3409" s="191"/>
      <c r="J3409">
        <v>20000</v>
      </c>
      <c r="K3409"/>
      <c r="M3409" s="191">
        <f t="shared" si="153"/>
        <v>2E-3</v>
      </c>
      <c r="N3409" t="str">
        <f t="shared" si="154"/>
        <v>0</v>
      </c>
    </row>
    <row r="3410" spans="1:14">
      <c r="A3410" s="55" t="str">
        <f t="shared" si="155"/>
        <v>Y0BQ0</v>
      </c>
      <c r="B3410" s="55">
        <v>0</v>
      </c>
      <c r="C3410" t="s">
        <v>2967</v>
      </c>
      <c r="D3410" t="s">
        <v>2967</v>
      </c>
      <c r="E3410" s="42">
        <v>44834</v>
      </c>
      <c r="F3410">
        <v>141679</v>
      </c>
      <c r="G3410" t="s">
        <v>2075</v>
      </c>
      <c r="H3410" s="191"/>
      <c r="J3410">
        <v>3000</v>
      </c>
      <c r="K3410"/>
      <c r="M3410" s="191">
        <f t="shared" si="153"/>
        <v>2.9999999999999997E-4</v>
      </c>
      <c r="N3410" t="str">
        <f t="shared" si="154"/>
        <v>0</v>
      </c>
    </row>
    <row r="3411" spans="1:14">
      <c r="A3411" s="55" t="str">
        <f t="shared" si="155"/>
        <v>Y0BQ0</v>
      </c>
      <c r="B3411" s="55">
        <v>0</v>
      </c>
      <c r="C3411" t="s">
        <v>2967</v>
      </c>
      <c r="D3411" t="s">
        <v>2967</v>
      </c>
      <c r="E3411" s="42">
        <v>44834</v>
      </c>
      <c r="F3411">
        <v>141724</v>
      </c>
      <c r="G3411" t="s">
        <v>2076</v>
      </c>
      <c r="H3411" s="191"/>
      <c r="J3411">
        <v>23000</v>
      </c>
      <c r="K3411"/>
      <c r="M3411" s="191">
        <f t="shared" si="153"/>
        <v>2.3E-3</v>
      </c>
      <c r="N3411" t="str">
        <f t="shared" si="154"/>
        <v>0</v>
      </c>
    </row>
    <row r="3412" spans="1:14">
      <c r="A3412" s="55" t="str">
        <f t="shared" si="155"/>
        <v>Y0BQ0</v>
      </c>
      <c r="B3412" s="55">
        <v>0</v>
      </c>
      <c r="C3412" t="s">
        <v>2967</v>
      </c>
      <c r="D3412" t="s">
        <v>2967</v>
      </c>
      <c r="E3412" s="42">
        <v>44834</v>
      </c>
      <c r="F3412">
        <v>141744</v>
      </c>
      <c r="G3412" t="s">
        <v>2087</v>
      </c>
      <c r="H3412" s="191"/>
      <c r="J3412">
        <v>0</v>
      </c>
      <c r="K3412"/>
      <c r="M3412" s="191">
        <f t="shared" si="153"/>
        <v>0</v>
      </c>
      <c r="N3412" t="str">
        <f t="shared" si="154"/>
        <v>0</v>
      </c>
    </row>
    <row r="3413" spans="1:14">
      <c r="A3413" s="55" t="str">
        <f t="shared" si="155"/>
        <v>Y0BQ0</v>
      </c>
      <c r="B3413" s="55">
        <v>0</v>
      </c>
      <c r="C3413" t="s">
        <v>2967</v>
      </c>
      <c r="D3413" t="s">
        <v>2967</v>
      </c>
      <c r="E3413" s="42">
        <v>44834</v>
      </c>
      <c r="F3413">
        <v>141755</v>
      </c>
      <c r="G3413" t="s">
        <v>2097</v>
      </c>
      <c r="H3413" s="191"/>
      <c r="J3413">
        <v>0</v>
      </c>
      <c r="K3413"/>
      <c r="M3413" s="191">
        <f t="shared" si="153"/>
        <v>0</v>
      </c>
      <c r="N3413" t="str">
        <f t="shared" si="154"/>
        <v>0</v>
      </c>
    </row>
    <row r="3414" spans="1:14">
      <c r="A3414" s="55" t="str">
        <f t="shared" si="155"/>
        <v>Y0BQ0</v>
      </c>
      <c r="B3414" s="55">
        <v>0</v>
      </c>
      <c r="C3414" t="s">
        <v>2967</v>
      </c>
      <c r="D3414" t="s">
        <v>2967</v>
      </c>
      <c r="E3414" s="42">
        <v>44834</v>
      </c>
      <c r="F3414">
        <v>141779</v>
      </c>
      <c r="G3414" t="s">
        <v>2114</v>
      </c>
      <c r="H3414" s="191"/>
      <c r="J3414">
        <v>0</v>
      </c>
      <c r="K3414"/>
      <c r="M3414" s="191">
        <f t="shared" si="153"/>
        <v>0</v>
      </c>
      <c r="N3414" t="str">
        <f t="shared" si="154"/>
        <v>0</v>
      </c>
    </row>
    <row r="3415" spans="1:14">
      <c r="A3415" s="55" t="str">
        <f t="shared" si="155"/>
        <v>Y0BQ0</v>
      </c>
      <c r="B3415" s="55">
        <v>0</v>
      </c>
      <c r="C3415" t="s">
        <v>2967</v>
      </c>
      <c r="D3415" t="s">
        <v>2967</v>
      </c>
      <c r="E3415" s="42">
        <v>44834</v>
      </c>
      <c r="F3415">
        <v>141785</v>
      </c>
      <c r="G3415" t="s">
        <v>2918</v>
      </c>
      <c r="H3415" s="191"/>
      <c r="J3415">
        <v>500000</v>
      </c>
      <c r="K3415"/>
      <c r="M3415" s="191">
        <f t="shared" si="153"/>
        <v>0.05</v>
      </c>
      <c r="N3415" t="str">
        <f t="shared" si="154"/>
        <v>0</v>
      </c>
    </row>
    <row r="3416" spans="1:14">
      <c r="A3416" s="55" t="str">
        <f t="shared" si="155"/>
        <v>Y0BQ0</v>
      </c>
      <c r="B3416" s="55">
        <v>0</v>
      </c>
      <c r="C3416" t="s">
        <v>2967</v>
      </c>
      <c r="D3416" t="s">
        <v>2967</v>
      </c>
      <c r="E3416" s="42">
        <v>44834</v>
      </c>
      <c r="F3416">
        <v>141789</v>
      </c>
      <c r="G3416" t="s">
        <v>2122</v>
      </c>
      <c r="H3416" s="191"/>
      <c r="J3416">
        <v>150000</v>
      </c>
      <c r="K3416"/>
      <c r="M3416" s="191">
        <f t="shared" si="153"/>
        <v>1.4999999999999999E-2</v>
      </c>
      <c r="N3416" t="str">
        <f t="shared" si="154"/>
        <v>0</v>
      </c>
    </row>
    <row r="3417" spans="1:14">
      <c r="A3417" s="55" t="str">
        <f t="shared" si="155"/>
        <v>Y0BQ0</v>
      </c>
      <c r="B3417" s="55">
        <v>0</v>
      </c>
      <c r="C3417" t="s">
        <v>2967</v>
      </c>
      <c r="D3417" t="s">
        <v>2967</v>
      </c>
      <c r="E3417" s="42">
        <v>44834</v>
      </c>
      <c r="F3417">
        <v>142036</v>
      </c>
      <c r="G3417" t="s">
        <v>2127</v>
      </c>
      <c r="H3417" s="191"/>
      <c r="J3417">
        <v>10000</v>
      </c>
      <c r="K3417"/>
      <c r="M3417" s="191">
        <f t="shared" si="153"/>
        <v>1E-3</v>
      </c>
      <c r="N3417" t="str">
        <f t="shared" si="154"/>
        <v>0</v>
      </c>
    </row>
    <row r="3418" spans="1:14">
      <c r="A3418" s="55" t="str">
        <f t="shared" si="155"/>
        <v>Y0BQ0</v>
      </c>
      <c r="B3418" s="55">
        <v>0</v>
      </c>
      <c r="C3418" t="s">
        <v>2967</v>
      </c>
      <c r="D3418" t="s">
        <v>2967</v>
      </c>
      <c r="E3418" s="42">
        <v>44834</v>
      </c>
      <c r="F3418">
        <v>142038</v>
      </c>
      <c r="G3418" t="s">
        <v>2128</v>
      </c>
      <c r="H3418" s="191"/>
      <c r="J3418">
        <v>0</v>
      </c>
      <c r="K3418"/>
      <c r="M3418" s="191">
        <f t="shared" si="153"/>
        <v>0</v>
      </c>
      <c r="N3418" t="str">
        <f t="shared" si="154"/>
        <v>0</v>
      </c>
    </row>
    <row r="3419" spans="1:14">
      <c r="A3419" s="55" t="str">
        <f t="shared" si="155"/>
        <v>Y0BQ0</v>
      </c>
      <c r="B3419" s="55">
        <v>0</v>
      </c>
      <c r="C3419" t="s">
        <v>2967</v>
      </c>
      <c r="D3419" t="s">
        <v>2967</v>
      </c>
      <c r="E3419" s="42">
        <v>44834</v>
      </c>
      <c r="F3419">
        <v>142040</v>
      </c>
      <c r="G3419" t="s">
        <v>2129</v>
      </c>
      <c r="H3419" s="191"/>
      <c r="J3419">
        <v>20000</v>
      </c>
      <c r="K3419"/>
      <c r="M3419" s="191">
        <f t="shared" si="153"/>
        <v>2E-3</v>
      </c>
      <c r="N3419" t="str">
        <f t="shared" si="154"/>
        <v>0</v>
      </c>
    </row>
    <row r="3420" spans="1:14">
      <c r="A3420" s="55" t="str">
        <f t="shared" si="155"/>
        <v>Y0BQ0</v>
      </c>
      <c r="B3420" s="55">
        <v>0</v>
      </c>
      <c r="C3420" t="s">
        <v>2967</v>
      </c>
      <c r="D3420" t="s">
        <v>2967</v>
      </c>
      <c r="E3420" s="42">
        <v>44834</v>
      </c>
      <c r="F3420">
        <v>142041</v>
      </c>
      <c r="G3420" t="s">
        <v>2130</v>
      </c>
      <c r="H3420" s="191"/>
      <c r="J3420">
        <v>10000</v>
      </c>
      <c r="K3420"/>
      <c r="M3420" s="191">
        <f t="shared" si="153"/>
        <v>1E-3</v>
      </c>
      <c r="N3420" t="str">
        <f t="shared" si="154"/>
        <v>0</v>
      </c>
    </row>
    <row r="3421" spans="1:14">
      <c r="A3421" s="55" t="str">
        <f t="shared" si="155"/>
        <v>Y0BQ0</v>
      </c>
      <c r="B3421" s="55">
        <v>0</v>
      </c>
      <c r="C3421" t="s">
        <v>2967</v>
      </c>
      <c r="D3421" t="s">
        <v>2967</v>
      </c>
      <c r="E3421" s="42">
        <v>44834</v>
      </c>
      <c r="F3421">
        <v>142044</v>
      </c>
      <c r="G3421" t="s">
        <v>2132</v>
      </c>
      <c r="H3421" s="191"/>
      <c r="J3421">
        <v>11000</v>
      </c>
      <c r="K3421"/>
      <c r="M3421" s="191">
        <f t="shared" si="153"/>
        <v>1.1000000000000001E-3</v>
      </c>
      <c r="N3421" t="str">
        <f t="shared" si="154"/>
        <v>0</v>
      </c>
    </row>
    <row r="3422" spans="1:14">
      <c r="A3422" s="55" t="e">
        <f t="shared" si="155"/>
        <v>#N/A</v>
      </c>
      <c r="B3422" s="55" t="e">
        <v>#N/A</v>
      </c>
      <c r="C3422" t="s">
        <v>2967</v>
      </c>
      <c r="D3422" t="s">
        <v>2967</v>
      </c>
      <c r="E3422" s="42">
        <v>44834</v>
      </c>
      <c r="F3422">
        <v>142077</v>
      </c>
      <c r="G3422" t="s">
        <v>2913</v>
      </c>
      <c r="H3422" s="191"/>
      <c r="J3422">
        <v>8126.7</v>
      </c>
      <c r="K3422"/>
      <c r="M3422" s="191">
        <f t="shared" si="153"/>
        <v>8.1266999999999993E-4</v>
      </c>
      <c r="N3422" t="e">
        <f t="shared" si="154"/>
        <v>#N/A</v>
      </c>
    </row>
    <row r="3423" spans="1:14">
      <c r="A3423" s="55" t="str">
        <f t="shared" si="155"/>
        <v>Y0BQ0</v>
      </c>
      <c r="B3423" s="55">
        <v>0</v>
      </c>
      <c r="C3423" t="s">
        <v>2967</v>
      </c>
      <c r="D3423" t="s">
        <v>2967</v>
      </c>
      <c r="E3423" s="42">
        <v>44834</v>
      </c>
      <c r="F3423">
        <v>142186</v>
      </c>
      <c r="G3423" t="s">
        <v>2585</v>
      </c>
      <c r="H3423" s="191"/>
      <c r="J3423">
        <v>0</v>
      </c>
      <c r="K3423"/>
      <c r="M3423" s="191">
        <f t="shared" si="153"/>
        <v>0</v>
      </c>
      <c r="N3423" t="str">
        <f t="shared" si="154"/>
        <v>0</v>
      </c>
    </row>
    <row r="3424" spans="1:14">
      <c r="A3424" s="55" t="str">
        <f t="shared" si="155"/>
        <v>Y0BQ0</v>
      </c>
      <c r="B3424" s="55">
        <v>0</v>
      </c>
      <c r="C3424" t="s">
        <v>2967</v>
      </c>
      <c r="D3424" t="s">
        <v>2967</v>
      </c>
      <c r="E3424" s="42">
        <v>44834</v>
      </c>
      <c r="F3424">
        <v>160118</v>
      </c>
      <c r="G3424" t="s">
        <v>2152</v>
      </c>
      <c r="H3424" s="191"/>
      <c r="J3424">
        <v>0</v>
      </c>
      <c r="K3424"/>
      <c r="M3424" s="191">
        <f t="shared" si="153"/>
        <v>0</v>
      </c>
      <c r="N3424" t="str">
        <f t="shared" si="154"/>
        <v>0</v>
      </c>
    </row>
    <row r="3425" spans="1:14">
      <c r="A3425" s="55" t="str">
        <f t="shared" si="155"/>
        <v>Y0BQ0</v>
      </c>
      <c r="B3425" s="55">
        <v>0</v>
      </c>
      <c r="C3425" t="s">
        <v>2967</v>
      </c>
      <c r="D3425" t="s">
        <v>2967</v>
      </c>
      <c r="E3425" s="42">
        <v>44834</v>
      </c>
      <c r="F3425">
        <v>160202</v>
      </c>
      <c r="G3425" t="s">
        <v>2158</v>
      </c>
      <c r="H3425" s="191"/>
      <c r="J3425">
        <v>0</v>
      </c>
      <c r="K3425"/>
      <c r="M3425" s="191">
        <f t="shared" si="153"/>
        <v>0</v>
      </c>
      <c r="N3425" t="str">
        <f t="shared" si="154"/>
        <v>0</v>
      </c>
    </row>
    <row r="3426" spans="1:14">
      <c r="A3426" s="55" t="str">
        <f t="shared" si="155"/>
        <v>Y0BQ0</v>
      </c>
      <c r="B3426" s="55">
        <v>0</v>
      </c>
      <c r="C3426" t="s">
        <v>2967</v>
      </c>
      <c r="D3426" t="s">
        <v>2967</v>
      </c>
      <c r="E3426" s="42">
        <v>44834</v>
      </c>
      <c r="F3426">
        <v>160206</v>
      </c>
      <c r="G3426" t="s">
        <v>2159</v>
      </c>
      <c r="H3426" s="191"/>
      <c r="J3426">
        <v>-45.29</v>
      </c>
      <c r="K3426"/>
      <c r="M3426" s="191">
        <f t="shared" si="153"/>
        <v>-4.5290000000000002E-6</v>
      </c>
      <c r="N3426" t="str">
        <f t="shared" si="154"/>
        <v>0</v>
      </c>
    </row>
    <row r="3427" spans="1:14">
      <c r="A3427" s="55" t="str">
        <f t="shared" si="155"/>
        <v>Y0BQ0</v>
      </c>
      <c r="B3427" s="55">
        <v>0</v>
      </c>
      <c r="C3427" t="s">
        <v>2967</v>
      </c>
      <c r="D3427" t="s">
        <v>2967</v>
      </c>
      <c r="E3427" s="42">
        <v>44834</v>
      </c>
      <c r="F3427">
        <v>160207</v>
      </c>
      <c r="G3427" t="s">
        <v>2160</v>
      </c>
      <c r="H3427" s="191"/>
      <c r="J3427">
        <v>0</v>
      </c>
      <c r="K3427"/>
      <c r="M3427" s="191">
        <f t="shared" si="153"/>
        <v>0</v>
      </c>
      <c r="N3427" t="str">
        <f t="shared" si="154"/>
        <v>0</v>
      </c>
    </row>
    <row r="3428" spans="1:14">
      <c r="A3428" s="55" t="str">
        <f t="shared" si="155"/>
        <v>Y0BQ0</v>
      </c>
      <c r="B3428" s="55">
        <v>0</v>
      </c>
      <c r="C3428" t="s">
        <v>2967</v>
      </c>
      <c r="D3428" t="s">
        <v>2967</v>
      </c>
      <c r="E3428" s="42">
        <v>44834</v>
      </c>
      <c r="F3428">
        <v>170120</v>
      </c>
      <c r="G3428" t="s">
        <v>2165</v>
      </c>
      <c r="H3428" s="191"/>
      <c r="J3428">
        <v>-4551783.9400000004</v>
      </c>
      <c r="K3428"/>
      <c r="M3428" s="191">
        <f t="shared" si="153"/>
        <v>-0.45517839400000004</v>
      </c>
      <c r="N3428" t="str">
        <f t="shared" si="154"/>
        <v>0</v>
      </c>
    </row>
    <row r="3429" spans="1:14">
      <c r="A3429" s="55" t="str">
        <f t="shared" si="155"/>
        <v>Y0BQ0</v>
      </c>
      <c r="B3429" s="55">
        <v>0</v>
      </c>
      <c r="C3429" t="s">
        <v>2967</v>
      </c>
      <c r="D3429" t="s">
        <v>2967</v>
      </c>
      <c r="E3429" s="42">
        <v>44834</v>
      </c>
      <c r="F3429">
        <v>170121</v>
      </c>
      <c r="G3429" t="s">
        <v>2166</v>
      </c>
      <c r="H3429" s="191"/>
      <c r="J3429">
        <v>-16369101.5</v>
      </c>
      <c r="K3429"/>
      <c r="M3429" s="191">
        <f t="shared" si="153"/>
        <v>-1.6369101500000001</v>
      </c>
      <c r="N3429" t="str">
        <f t="shared" si="154"/>
        <v>0</v>
      </c>
    </row>
    <row r="3430" spans="1:14">
      <c r="A3430" s="55" t="str">
        <f t="shared" si="155"/>
        <v>Y0BQ0</v>
      </c>
      <c r="B3430" s="55">
        <v>0</v>
      </c>
      <c r="C3430" t="s">
        <v>2967</v>
      </c>
      <c r="D3430" t="s">
        <v>2967</v>
      </c>
      <c r="E3430" s="42">
        <v>44834</v>
      </c>
      <c r="F3430">
        <v>170123</v>
      </c>
      <c r="G3430" t="s">
        <v>2167</v>
      </c>
      <c r="H3430" s="191"/>
      <c r="J3430">
        <v>-2147424</v>
      </c>
      <c r="K3430"/>
      <c r="M3430" s="191">
        <f t="shared" si="153"/>
        <v>-0.2147424</v>
      </c>
      <c r="N3430" t="str">
        <f t="shared" si="154"/>
        <v>0</v>
      </c>
    </row>
    <row r="3431" spans="1:14">
      <c r="A3431" s="55" t="str">
        <f t="shared" si="155"/>
        <v>Y0BQ0</v>
      </c>
      <c r="B3431" s="55">
        <v>0</v>
      </c>
      <c r="C3431" t="s">
        <v>2967</v>
      </c>
      <c r="D3431" t="s">
        <v>2967</v>
      </c>
      <c r="E3431" s="42">
        <v>44834</v>
      </c>
      <c r="F3431">
        <v>170125</v>
      </c>
      <c r="G3431" t="s">
        <v>2168</v>
      </c>
      <c r="H3431" s="191"/>
      <c r="J3431">
        <v>-1185333.5</v>
      </c>
      <c r="K3431"/>
      <c r="M3431" s="191">
        <f t="shared" si="153"/>
        <v>-0.11853335</v>
      </c>
      <c r="N3431" t="str">
        <f t="shared" si="154"/>
        <v>0</v>
      </c>
    </row>
    <row r="3432" spans="1:14">
      <c r="A3432" s="55" t="str">
        <f t="shared" si="155"/>
        <v>Y0BQ0</v>
      </c>
      <c r="B3432" s="55">
        <v>0</v>
      </c>
      <c r="C3432" t="s">
        <v>2967</v>
      </c>
      <c r="D3432" t="s">
        <v>2967</v>
      </c>
      <c r="E3432" s="42">
        <v>44834</v>
      </c>
      <c r="F3432">
        <v>170129</v>
      </c>
      <c r="G3432" t="s">
        <v>2170</v>
      </c>
      <c r="H3432" s="191"/>
      <c r="J3432">
        <v>-417200</v>
      </c>
      <c r="K3432"/>
      <c r="M3432" s="191">
        <f t="shared" si="153"/>
        <v>-4.172E-2</v>
      </c>
      <c r="N3432" t="str">
        <f t="shared" si="154"/>
        <v>0</v>
      </c>
    </row>
    <row r="3433" spans="1:14">
      <c r="A3433" s="55" t="str">
        <f t="shared" si="155"/>
        <v>Y0BQ1.2</v>
      </c>
      <c r="B3433" s="55">
        <v>1.2</v>
      </c>
      <c r="C3433" t="s">
        <v>2967</v>
      </c>
      <c r="D3433" t="s">
        <v>2967</v>
      </c>
      <c r="E3433" s="42">
        <v>44834</v>
      </c>
      <c r="F3433">
        <v>201170</v>
      </c>
      <c r="G3433" t="s">
        <v>2176</v>
      </c>
      <c r="H3433" s="191"/>
      <c r="J3433">
        <v>-190.35</v>
      </c>
      <c r="K3433"/>
      <c r="M3433" s="191">
        <f t="shared" si="153"/>
        <v>-1.9035E-5</v>
      </c>
      <c r="N3433" t="str">
        <f t="shared" si="154"/>
        <v>1</v>
      </c>
    </row>
    <row r="3434" spans="1:14">
      <c r="A3434" s="55" t="str">
        <f t="shared" si="155"/>
        <v>Y0BQ1.2</v>
      </c>
      <c r="B3434" s="55">
        <v>1.2</v>
      </c>
      <c r="C3434" t="s">
        <v>2967</v>
      </c>
      <c r="D3434" t="s">
        <v>2967</v>
      </c>
      <c r="E3434" s="42">
        <v>44834</v>
      </c>
      <c r="F3434">
        <v>201173</v>
      </c>
      <c r="G3434" t="s">
        <v>2179</v>
      </c>
      <c r="H3434" s="191"/>
      <c r="J3434">
        <v>17.82</v>
      </c>
      <c r="K3434"/>
      <c r="M3434" s="191">
        <f t="shared" si="153"/>
        <v>1.782E-6</v>
      </c>
      <c r="N3434" t="str">
        <f t="shared" si="154"/>
        <v>1</v>
      </c>
    </row>
    <row r="3435" spans="1:14">
      <c r="A3435" s="55" t="str">
        <f t="shared" si="155"/>
        <v>Y0BQ1.2</v>
      </c>
      <c r="B3435" s="55">
        <v>1.2</v>
      </c>
      <c r="C3435" t="s">
        <v>2967</v>
      </c>
      <c r="D3435" t="s">
        <v>2967</v>
      </c>
      <c r="E3435" s="42">
        <v>44834</v>
      </c>
      <c r="F3435">
        <v>201181</v>
      </c>
      <c r="G3435" t="s">
        <v>2181</v>
      </c>
      <c r="H3435" s="191"/>
      <c r="J3435">
        <v>190.2</v>
      </c>
      <c r="K3435"/>
      <c r="M3435" s="191">
        <f t="shared" si="153"/>
        <v>1.9019999999999997E-5</v>
      </c>
      <c r="N3435" t="str">
        <f t="shared" si="154"/>
        <v>1</v>
      </c>
    </row>
    <row r="3436" spans="1:14">
      <c r="A3436" s="55" t="str">
        <f t="shared" si="155"/>
        <v>Y0BQ1.2</v>
      </c>
      <c r="B3436" s="55">
        <v>1.2</v>
      </c>
      <c r="C3436" t="s">
        <v>2967</v>
      </c>
      <c r="D3436" t="s">
        <v>2967</v>
      </c>
      <c r="E3436" s="42">
        <v>44834</v>
      </c>
      <c r="F3436">
        <v>201182</v>
      </c>
      <c r="G3436" t="s">
        <v>2182</v>
      </c>
      <c r="H3436" s="191"/>
      <c r="J3436">
        <v>0.35</v>
      </c>
      <c r="K3436"/>
      <c r="M3436" s="191">
        <f t="shared" si="153"/>
        <v>3.4999999999999996E-8</v>
      </c>
      <c r="N3436" t="str">
        <f t="shared" si="154"/>
        <v>1</v>
      </c>
    </row>
    <row r="3437" spans="1:14">
      <c r="A3437" s="55" t="str">
        <f t="shared" si="155"/>
        <v>Y0BQ0</v>
      </c>
      <c r="B3437" s="55">
        <v>0</v>
      </c>
      <c r="C3437" t="s">
        <v>2967</v>
      </c>
      <c r="D3437" t="s">
        <v>2967</v>
      </c>
      <c r="E3437" s="42">
        <v>44834</v>
      </c>
      <c r="F3437">
        <v>201187</v>
      </c>
      <c r="G3437" t="s">
        <v>2184</v>
      </c>
      <c r="H3437" s="191"/>
      <c r="J3437">
        <v>24568.36</v>
      </c>
      <c r="K3437"/>
      <c r="M3437" s="191">
        <f t="shared" ref="M3437:M3500" si="156">J3437/10000000</f>
        <v>2.456836E-3</v>
      </c>
      <c r="N3437" t="str">
        <f t="shared" si="154"/>
        <v>0</v>
      </c>
    </row>
    <row r="3438" spans="1:14">
      <c r="A3438" s="55" t="str">
        <f t="shared" si="155"/>
        <v>Y0BQ0</v>
      </c>
      <c r="B3438" s="55">
        <v>0</v>
      </c>
      <c r="C3438" t="s">
        <v>2967</v>
      </c>
      <c r="D3438" t="s">
        <v>2967</v>
      </c>
      <c r="E3438" s="42">
        <v>44834</v>
      </c>
      <c r="F3438">
        <v>201197</v>
      </c>
      <c r="G3438" t="s">
        <v>2192</v>
      </c>
      <c r="H3438" s="191"/>
      <c r="J3438">
        <v>3983989.34</v>
      </c>
      <c r="K3438"/>
      <c r="M3438" s="191">
        <f t="shared" si="156"/>
        <v>0.39839893399999998</v>
      </c>
      <c r="N3438" t="str">
        <f t="shared" ref="N3438:N3501" si="157">LEFT(B3438,1)</f>
        <v>0</v>
      </c>
    </row>
    <row r="3439" spans="1:14">
      <c r="A3439" s="55" t="str">
        <f t="shared" si="155"/>
        <v>Y0BQ0</v>
      </c>
      <c r="B3439" s="55">
        <v>0</v>
      </c>
      <c r="C3439" t="s">
        <v>2967</v>
      </c>
      <c r="D3439" t="s">
        <v>2967</v>
      </c>
      <c r="E3439" s="42">
        <v>44834</v>
      </c>
      <c r="F3439">
        <v>201199</v>
      </c>
      <c r="G3439" t="s">
        <v>2194</v>
      </c>
      <c r="H3439" s="191"/>
      <c r="J3439">
        <v>-0.24</v>
      </c>
      <c r="K3439"/>
      <c r="M3439" s="191">
        <f t="shared" si="156"/>
        <v>-2.4E-8</v>
      </c>
      <c r="N3439" t="str">
        <f t="shared" si="157"/>
        <v>0</v>
      </c>
    </row>
    <row r="3440" spans="1:14">
      <c r="A3440" s="55" t="str">
        <f t="shared" si="155"/>
        <v>Y0BQ0</v>
      </c>
      <c r="B3440" s="55">
        <v>0</v>
      </c>
      <c r="C3440" t="s">
        <v>2967</v>
      </c>
      <c r="D3440" t="s">
        <v>2967</v>
      </c>
      <c r="E3440" s="42">
        <v>44834</v>
      </c>
      <c r="F3440">
        <v>201217</v>
      </c>
      <c r="G3440" t="s">
        <v>2197</v>
      </c>
      <c r="H3440" s="191"/>
      <c r="J3440">
        <v>-2860263.29</v>
      </c>
      <c r="K3440"/>
      <c r="M3440" s="191">
        <f t="shared" si="156"/>
        <v>-0.28602632900000002</v>
      </c>
      <c r="N3440" t="str">
        <f t="shared" si="157"/>
        <v>0</v>
      </c>
    </row>
    <row r="3441" spans="1:14">
      <c r="A3441" s="55" t="str">
        <f t="shared" si="155"/>
        <v>Y0BQ0</v>
      </c>
      <c r="B3441" s="55">
        <v>0</v>
      </c>
      <c r="C3441" t="s">
        <v>2967</v>
      </c>
      <c r="D3441" t="s">
        <v>2967</v>
      </c>
      <c r="E3441" s="42">
        <v>44834</v>
      </c>
      <c r="F3441">
        <v>201218</v>
      </c>
      <c r="G3441" t="s">
        <v>2198</v>
      </c>
      <c r="H3441" s="191"/>
      <c r="J3441">
        <v>-63185216.850000001</v>
      </c>
      <c r="K3441"/>
      <c r="M3441" s="191">
        <f t="shared" si="156"/>
        <v>-6.3185216850000003</v>
      </c>
      <c r="N3441" t="str">
        <f t="shared" si="157"/>
        <v>0</v>
      </c>
    </row>
    <row r="3442" spans="1:14">
      <c r="A3442" s="55" t="str">
        <f t="shared" si="155"/>
        <v>Y0BQ0</v>
      </c>
      <c r="B3442" s="55">
        <v>0</v>
      </c>
      <c r="C3442" t="s">
        <v>2967</v>
      </c>
      <c r="D3442" t="s">
        <v>2967</v>
      </c>
      <c r="E3442" s="42">
        <v>44834</v>
      </c>
      <c r="F3442">
        <v>201222</v>
      </c>
      <c r="G3442" t="s">
        <v>2200</v>
      </c>
      <c r="H3442" s="191"/>
      <c r="J3442">
        <v>266647.23</v>
      </c>
      <c r="K3442"/>
      <c r="M3442" s="191">
        <f t="shared" si="156"/>
        <v>2.6664722999999998E-2</v>
      </c>
      <c r="N3442" t="str">
        <f t="shared" si="157"/>
        <v>0</v>
      </c>
    </row>
    <row r="3443" spans="1:14">
      <c r="A3443" s="55" t="str">
        <f t="shared" si="155"/>
        <v>Y0BQ1.2</v>
      </c>
      <c r="B3443" s="55">
        <v>1.2</v>
      </c>
      <c r="C3443" t="s">
        <v>2967</v>
      </c>
      <c r="D3443" t="s">
        <v>2967</v>
      </c>
      <c r="E3443" s="42">
        <v>44834</v>
      </c>
      <c r="F3443">
        <v>201230</v>
      </c>
      <c r="G3443" t="s">
        <v>2203</v>
      </c>
      <c r="H3443" s="191"/>
      <c r="J3443">
        <v>-249219463</v>
      </c>
      <c r="K3443"/>
      <c r="M3443" s="191">
        <f t="shared" si="156"/>
        <v>-24.921946299999998</v>
      </c>
      <c r="N3443" t="str">
        <f t="shared" si="157"/>
        <v>1</v>
      </c>
    </row>
    <row r="3444" spans="1:14">
      <c r="A3444" s="55" t="str">
        <f t="shared" si="155"/>
        <v>Y0BQ1.2</v>
      </c>
      <c r="B3444" s="55">
        <v>1.2</v>
      </c>
      <c r="C3444" t="s">
        <v>2967</v>
      </c>
      <c r="D3444" t="s">
        <v>2967</v>
      </c>
      <c r="E3444" s="42">
        <v>44834</v>
      </c>
      <c r="F3444">
        <v>201231</v>
      </c>
      <c r="G3444" t="s">
        <v>2204</v>
      </c>
      <c r="H3444" s="191"/>
      <c r="J3444">
        <v>-2705658908</v>
      </c>
      <c r="K3444"/>
      <c r="M3444" s="191">
        <f t="shared" si="156"/>
        <v>-270.56589079999998</v>
      </c>
      <c r="N3444" t="str">
        <f t="shared" si="157"/>
        <v>1</v>
      </c>
    </row>
    <row r="3445" spans="1:14">
      <c r="A3445" s="55" t="str">
        <f t="shared" si="155"/>
        <v>Y0BQ0</v>
      </c>
      <c r="B3445" s="55">
        <v>0</v>
      </c>
      <c r="C3445" t="s">
        <v>2967</v>
      </c>
      <c r="D3445" t="s">
        <v>2967</v>
      </c>
      <c r="E3445" s="42">
        <v>44834</v>
      </c>
      <c r="F3445">
        <v>201348</v>
      </c>
      <c r="G3445" t="s">
        <v>2223</v>
      </c>
      <c r="H3445" s="191"/>
      <c r="J3445">
        <v>6768625.5300000003</v>
      </c>
      <c r="K3445"/>
      <c r="M3445" s="191">
        <f t="shared" si="156"/>
        <v>0.67686255299999998</v>
      </c>
      <c r="N3445" t="str">
        <f t="shared" si="157"/>
        <v>0</v>
      </c>
    </row>
    <row r="3446" spans="1:14">
      <c r="A3446" s="55" t="str">
        <f t="shared" si="155"/>
        <v>Y0BQ0</v>
      </c>
      <c r="B3446" s="55">
        <v>0</v>
      </c>
      <c r="C3446" t="s">
        <v>2967</v>
      </c>
      <c r="D3446" t="s">
        <v>2967</v>
      </c>
      <c r="E3446" s="42">
        <v>44834</v>
      </c>
      <c r="F3446">
        <v>201351</v>
      </c>
      <c r="G3446" t="s">
        <v>2225</v>
      </c>
      <c r="H3446" s="191"/>
      <c r="J3446">
        <v>-633759888.25999999</v>
      </c>
      <c r="K3446"/>
      <c r="M3446" s="191">
        <f t="shared" si="156"/>
        <v>-63.375988825999997</v>
      </c>
      <c r="N3446" t="str">
        <f t="shared" si="157"/>
        <v>0</v>
      </c>
    </row>
    <row r="3447" spans="1:14">
      <c r="A3447" s="55" t="str">
        <f t="shared" si="155"/>
        <v>Y0BQ0</v>
      </c>
      <c r="B3447" s="55">
        <v>0</v>
      </c>
      <c r="C3447" t="s">
        <v>2967</v>
      </c>
      <c r="D3447" t="s">
        <v>2967</v>
      </c>
      <c r="E3447" s="42">
        <v>44834</v>
      </c>
      <c r="F3447">
        <v>201354</v>
      </c>
      <c r="G3447" t="s">
        <v>2228</v>
      </c>
      <c r="H3447" s="191"/>
      <c r="J3447">
        <v>-6282.99</v>
      </c>
      <c r="K3447"/>
      <c r="M3447" s="191">
        <f t="shared" si="156"/>
        <v>-6.2829900000000002E-4</v>
      </c>
      <c r="N3447" t="str">
        <f t="shared" si="157"/>
        <v>0</v>
      </c>
    </row>
    <row r="3448" spans="1:14">
      <c r="A3448" s="55" t="str">
        <f t="shared" si="155"/>
        <v>Y0BQ0</v>
      </c>
      <c r="B3448" s="55">
        <v>0</v>
      </c>
      <c r="C3448" t="s">
        <v>2967</v>
      </c>
      <c r="D3448" t="s">
        <v>2967</v>
      </c>
      <c r="E3448" s="42">
        <v>44834</v>
      </c>
      <c r="F3448">
        <v>201355</v>
      </c>
      <c r="G3448" t="s">
        <v>2229</v>
      </c>
      <c r="H3448" s="191"/>
      <c r="J3448">
        <v>27363.1</v>
      </c>
      <c r="K3448"/>
      <c r="M3448" s="191">
        <f t="shared" si="156"/>
        <v>2.73631E-3</v>
      </c>
      <c r="N3448" t="str">
        <f t="shared" si="157"/>
        <v>0</v>
      </c>
    </row>
    <row r="3449" spans="1:14">
      <c r="A3449" s="55" t="str">
        <f t="shared" si="155"/>
        <v>Y0BQ1.2</v>
      </c>
      <c r="B3449" s="55">
        <v>1.2</v>
      </c>
      <c r="C3449" t="s">
        <v>2967</v>
      </c>
      <c r="D3449" t="s">
        <v>2967</v>
      </c>
      <c r="E3449" s="42">
        <v>44834</v>
      </c>
      <c r="F3449">
        <v>201363</v>
      </c>
      <c r="G3449" t="s">
        <v>2231</v>
      </c>
      <c r="H3449" s="191"/>
      <c r="J3449">
        <v>-330369179</v>
      </c>
      <c r="K3449"/>
      <c r="M3449" s="191">
        <f t="shared" si="156"/>
        <v>-33.036917899999999</v>
      </c>
      <c r="N3449" t="str">
        <f t="shared" si="157"/>
        <v>1</v>
      </c>
    </row>
    <row r="3450" spans="1:14">
      <c r="A3450" s="55" t="str">
        <f t="shared" si="155"/>
        <v>Y0BQ1.2</v>
      </c>
      <c r="B3450" s="55">
        <v>1.2</v>
      </c>
      <c r="C3450" t="s">
        <v>2967</v>
      </c>
      <c r="D3450" t="s">
        <v>2967</v>
      </c>
      <c r="E3450" s="42">
        <v>44834</v>
      </c>
      <c r="F3450">
        <v>201366</v>
      </c>
      <c r="G3450" t="s">
        <v>2233</v>
      </c>
      <c r="H3450" s="191"/>
      <c r="J3450">
        <v>-24285511111</v>
      </c>
      <c r="K3450"/>
      <c r="M3450" s="191">
        <f t="shared" si="156"/>
        <v>-2428.5511111000001</v>
      </c>
      <c r="N3450" t="str">
        <f t="shared" si="157"/>
        <v>1</v>
      </c>
    </row>
    <row r="3451" spans="1:14">
      <c r="A3451" s="55" t="str">
        <f t="shared" si="155"/>
        <v>Y0BQ1.2</v>
      </c>
      <c r="B3451" s="55">
        <v>1.2</v>
      </c>
      <c r="C3451" t="s">
        <v>2967</v>
      </c>
      <c r="D3451" t="s">
        <v>2967</v>
      </c>
      <c r="E3451" s="42">
        <v>44834</v>
      </c>
      <c r="F3451">
        <v>201369</v>
      </c>
      <c r="G3451" t="s">
        <v>2236</v>
      </c>
      <c r="H3451" s="191"/>
      <c r="J3451">
        <v>-21706136</v>
      </c>
      <c r="K3451"/>
      <c r="M3451" s="191">
        <f t="shared" si="156"/>
        <v>-2.1706135999999998</v>
      </c>
      <c r="N3451" t="str">
        <f t="shared" si="157"/>
        <v>1</v>
      </c>
    </row>
    <row r="3452" spans="1:14">
      <c r="A3452" s="55" t="str">
        <f t="shared" si="155"/>
        <v>Y0BQ0</v>
      </c>
      <c r="B3452" s="55">
        <v>0</v>
      </c>
      <c r="C3452" t="s">
        <v>2967</v>
      </c>
      <c r="D3452" t="s">
        <v>2967</v>
      </c>
      <c r="E3452" s="42">
        <v>44834</v>
      </c>
      <c r="F3452">
        <v>210103</v>
      </c>
      <c r="G3452" t="s">
        <v>2240</v>
      </c>
      <c r="H3452" s="191"/>
      <c r="J3452">
        <v>-45001.64</v>
      </c>
      <c r="K3452"/>
      <c r="M3452" s="191">
        <f t="shared" si="156"/>
        <v>-4.5001640000000001E-3</v>
      </c>
      <c r="N3452" t="str">
        <f t="shared" si="157"/>
        <v>0</v>
      </c>
    </row>
    <row r="3453" spans="1:14">
      <c r="A3453" s="55" t="str">
        <f t="shared" si="155"/>
        <v>Y0BQ0</v>
      </c>
      <c r="B3453" s="55">
        <v>0</v>
      </c>
      <c r="C3453" t="s">
        <v>2967</v>
      </c>
      <c r="D3453" t="s">
        <v>2967</v>
      </c>
      <c r="E3453" s="42">
        <v>44834</v>
      </c>
      <c r="F3453">
        <v>210106</v>
      </c>
      <c r="G3453" t="s">
        <v>2241</v>
      </c>
      <c r="H3453" s="191"/>
      <c r="J3453">
        <v>0</v>
      </c>
      <c r="K3453"/>
      <c r="M3453" s="191">
        <f t="shared" si="156"/>
        <v>0</v>
      </c>
      <c r="N3453" t="str">
        <f t="shared" si="157"/>
        <v>0</v>
      </c>
    </row>
    <row r="3454" spans="1:14">
      <c r="A3454" s="55" t="str">
        <f t="shared" si="155"/>
        <v>Y0BQ0</v>
      </c>
      <c r="B3454" s="55">
        <v>0</v>
      </c>
      <c r="C3454" t="s">
        <v>2967</v>
      </c>
      <c r="D3454" t="s">
        <v>2967</v>
      </c>
      <c r="E3454" s="42">
        <v>44834</v>
      </c>
      <c r="F3454">
        <v>210117</v>
      </c>
      <c r="G3454" t="s">
        <v>2242</v>
      </c>
      <c r="H3454" s="191"/>
      <c r="J3454">
        <v>-1647628.52</v>
      </c>
      <c r="K3454"/>
      <c r="M3454" s="191">
        <f t="shared" si="156"/>
        <v>-0.16476285200000002</v>
      </c>
      <c r="N3454" t="str">
        <f t="shared" si="157"/>
        <v>0</v>
      </c>
    </row>
    <row r="3455" spans="1:14">
      <c r="A3455" s="55" t="str">
        <f t="shared" si="155"/>
        <v>Y0BQ0</v>
      </c>
      <c r="B3455" s="55">
        <v>0</v>
      </c>
      <c r="C3455" t="s">
        <v>2967</v>
      </c>
      <c r="D3455" t="s">
        <v>2967</v>
      </c>
      <c r="E3455" s="42">
        <v>44834</v>
      </c>
      <c r="F3455">
        <v>210132</v>
      </c>
      <c r="G3455" t="s">
        <v>2244</v>
      </c>
      <c r="H3455" s="191"/>
      <c r="J3455">
        <v>7313.21</v>
      </c>
      <c r="K3455"/>
      <c r="M3455" s="191">
        <f t="shared" si="156"/>
        <v>7.3132100000000005E-4</v>
      </c>
      <c r="N3455" t="str">
        <f t="shared" si="157"/>
        <v>0</v>
      </c>
    </row>
    <row r="3456" spans="1:14">
      <c r="A3456" s="55" t="str">
        <f t="shared" si="155"/>
        <v>Y0BQ0</v>
      </c>
      <c r="B3456" s="55">
        <v>0</v>
      </c>
      <c r="C3456" t="s">
        <v>2967</v>
      </c>
      <c r="D3456" t="s">
        <v>2967</v>
      </c>
      <c r="E3456" s="42">
        <v>44834</v>
      </c>
      <c r="F3456">
        <v>210138</v>
      </c>
      <c r="G3456" t="s">
        <v>2791</v>
      </c>
      <c r="H3456" s="191"/>
      <c r="J3456">
        <v>4818.91</v>
      </c>
      <c r="K3456"/>
      <c r="M3456" s="191">
        <f t="shared" si="156"/>
        <v>4.8189099999999997E-4</v>
      </c>
      <c r="N3456" t="str">
        <f t="shared" si="157"/>
        <v>0</v>
      </c>
    </row>
    <row r="3457" spans="1:14">
      <c r="A3457" s="55" t="str">
        <f t="shared" ref="A3457:A3520" si="158">C3457&amp;B3457</f>
        <v>Y0BQ0</v>
      </c>
      <c r="B3457" s="55">
        <v>0</v>
      </c>
      <c r="C3457" t="s">
        <v>2967</v>
      </c>
      <c r="D3457" t="s">
        <v>2967</v>
      </c>
      <c r="E3457" s="42">
        <v>44834</v>
      </c>
      <c r="F3457">
        <v>210140</v>
      </c>
      <c r="G3457" t="s">
        <v>2245</v>
      </c>
      <c r="H3457" s="191"/>
      <c r="J3457">
        <v>5683.65</v>
      </c>
      <c r="K3457"/>
      <c r="M3457" s="191">
        <f t="shared" si="156"/>
        <v>5.6836499999999993E-4</v>
      </c>
      <c r="N3457" t="str">
        <f t="shared" si="157"/>
        <v>0</v>
      </c>
    </row>
    <row r="3458" spans="1:14">
      <c r="A3458" s="55" t="str">
        <f t="shared" si="158"/>
        <v>Y0BQ0</v>
      </c>
      <c r="B3458" s="55">
        <v>0</v>
      </c>
      <c r="C3458" t="s">
        <v>2967</v>
      </c>
      <c r="D3458" t="s">
        <v>2967</v>
      </c>
      <c r="E3458" s="42">
        <v>44834</v>
      </c>
      <c r="F3458">
        <v>210210</v>
      </c>
      <c r="G3458" t="s">
        <v>2246</v>
      </c>
      <c r="H3458" s="191"/>
      <c r="J3458">
        <v>-804383.71</v>
      </c>
      <c r="K3458"/>
      <c r="M3458" s="191">
        <f t="shared" si="156"/>
        <v>-8.0438370999999995E-2</v>
      </c>
      <c r="N3458" t="str">
        <f t="shared" si="157"/>
        <v>0</v>
      </c>
    </row>
    <row r="3459" spans="1:14">
      <c r="A3459" s="55" t="str">
        <f t="shared" si="158"/>
        <v>Y0BQ0</v>
      </c>
      <c r="B3459" s="55">
        <v>0</v>
      </c>
      <c r="C3459" t="s">
        <v>2967</v>
      </c>
      <c r="D3459" t="s">
        <v>2967</v>
      </c>
      <c r="E3459" s="42">
        <v>44834</v>
      </c>
      <c r="F3459">
        <v>210315</v>
      </c>
      <c r="G3459" t="s">
        <v>2247</v>
      </c>
      <c r="H3459" s="191"/>
      <c r="J3459">
        <v>-80084957.629999995</v>
      </c>
      <c r="K3459"/>
      <c r="M3459" s="191">
        <f t="shared" si="156"/>
        <v>-8.0084957629999991</v>
      </c>
      <c r="N3459" t="str">
        <f t="shared" si="157"/>
        <v>0</v>
      </c>
    </row>
    <row r="3460" spans="1:14">
      <c r="A3460" s="55" t="str">
        <f t="shared" si="158"/>
        <v>Y0BQ0</v>
      </c>
      <c r="B3460" s="55">
        <v>0</v>
      </c>
      <c r="C3460" t="s">
        <v>2967</v>
      </c>
      <c r="D3460" t="s">
        <v>2967</v>
      </c>
      <c r="E3460" s="42">
        <v>44834</v>
      </c>
      <c r="F3460">
        <v>210419</v>
      </c>
      <c r="G3460" t="s">
        <v>2652</v>
      </c>
      <c r="H3460" s="191"/>
      <c r="J3460">
        <v>-38527</v>
      </c>
      <c r="K3460"/>
      <c r="M3460" s="191">
        <f t="shared" si="156"/>
        <v>-3.8527000000000001E-3</v>
      </c>
      <c r="N3460" t="str">
        <f t="shared" si="157"/>
        <v>0</v>
      </c>
    </row>
    <row r="3461" spans="1:14">
      <c r="A3461" s="55" t="str">
        <f t="shared" si="158"/>
        <v>Y0BQ0</v>
      </c>
      <c r="B3461" s="55">
        <v>0</v>
      </c>
      <c r="C3461" t="s">
        <v>2967</v>
      </c>
      <c r="D3461" t="s">
        <v>2967</v>
      </c>
      <c r="E3461" s="42">
        <v>44834</v>
      </c>
      <c r="F3461">
        <v>210667</v>
      </c>
      <c r="G3461" t="s">
        <v>2862</v>
      </c>
      <c r="H3461" s="191"/>
      <c r="J3461">
        <v>-74285.5</v>
      </c>
      <c r="K3461"/>
      <c r="M3461" s="191">
        <f t="shared" si="156"/>
        <v>-7.4285499999999999E-3</v>
      </c>
      <c r="N3461" t="str">
        <f t="shared" si="157"/>
        <v>0</v>
      </c>
    </row>
    <row r="3462" spans="1:14">
      <c r="A3462" s="55" t="str">
        <f t="shared" si="158"/>
        <v>Y0BQ0</v>
      </c>
      <c r="B3462" s="55">
        <v>0</v>
      </c>
      <c r="C3462" t="s">
        <v>2967</v>
      </c>
      <c r="D3462" t="s">
        <v>2967</v>
      </c>
      <c r="E3462" s="42">
        <v>44834</v>
      </c>
      <c r="F3462">
        <v>210766</v>
      </c>
      <c r="G3462" t="s">
        <v>2748</v>
      </c>
      <c r="H3462" s="191"/>
      <c r="J3462">
        <v>-3527193.46</v>
      </c>
      <c r="K3462"/>
      <c r="M3462" s="191">
        <f t="shared" si="156"/>
        <v>-0.35271934599999999</v>
      </c>
      <c r="N3462" t="str">
        <f t="shared" si="157"/>
        <v>0</v>
      </c>
    </row>
    <row r="3463" spans="1:14">
      <c r="A3463" s="55" t="str">
        <f t="shared" si="158"/>
        <v>Y0BQ0</v>
      </c>
      <c r="B3463" s="55">
        <v>0</v>
      </c>
      <c r="C3463" t="s">
        <v>2967</v>
      </c>
      <c r="D3463" t="s">
        <v>2967</v>
      </c>
      <c r="E3463" s="42">
        <v>44834</v>
      </c>
      <c r="F3463">
        <v>211103</v>
      </c>
      <c r="G3463" t="s">
        <v>2249</v>
      </c>
      <c r="H3463" s="191"/>
      <c r="J3463">
        <v>-296934.48</v>
      </c>
      <c r="K3463"/>
      <c r="M3463" s="191">
        <f t="shared" si="156"/>
        <v>-2.9693447999999997E-2</v>
      </c>
      <c r="N3463" t="str">
        <f t="shared" si="157"/>
        <v>0</v>
      </c>
    </row>
    <row r="3464" spans="1:14">
      <c r="A3464" s="55" t="str">
        <f t="shared" si="158"/>
        <v>Y0BQ0</v>
      </c>
      <c r="B3464" s="55">
        <v>0</v>
      </c>
      <c r="C3464" t="s">
        <v>2967</v>
      </c>
      <c r="D3464" t="s">
        <v>2967</v>
      </c>
      <c r="E3464" s="42">
        <v>44834</v>
      </c>
      <c r="F3464">
        <v>211106</v>
      </c>
      <c r="G3464" t="s">
        <v>2250</v>
      </c>
      <c r="H3464" s="191"/>
      <c r="J3464">
        <v>-520153.38</v>
      </c>
      <c r="K3464"/>
      <c r="M3464" s="191">
        <f t="shared" si="156"/>
        <v>-5.2015338000000001E-2</v>
      </c>
      <c r="N3464" t="str">
        <f t="shared" si="157"/>
        <v>0</v>
      </c>
    </row>
    <row r="3465" spans="1:14">
      <c r="A3465" s="55" t="str">
        <f t="shared" si="158"/>
        <v>Y0BQ0</v>
      </c>
      <c r="B3465" s="55">
        <v>0</v>
      </c>
      <c r="C3465" t="s">
        <v>2967</v>
      </c>
      <c r="D3465" t="s">
        <v>2967</v>
      </c>
      <c r="E3465" s="42">
        <v>44834</v>
      </c>
      <c r="F3465">
        <v>211121</v>
      </c>
      <c r="G3465" t="s">
        <v>2252</v>
      </c>
      <c r="H3465" s="191"/>
      <c r="J3465">
        <v>-224533.15</v>
      </c>
      <c r="K3465"/>
      <c r="M3465" s="191">
        <f t="shared" si="156"/>
        <v>-2.2453314999999998E-2</v>
      </c>
      <c r="N3465" t="str">
        <f t="shared" si="157"/>
        <v>0</v>
      </c>
    </row>
    <row r="3466" spans="1:14">
      <c r="A3466" s="55" t="str">
        <f t="shared" si="158"/>
        <v>Y0BQ0</v>
      </c>
      <c r="B3466" s="55">
        <v>0</v>
      </c>
      <c r="C3466" t="s">
        <v>2967</v>
      </c>
      <c r="D3466" t="s">
        <v>2967</v>
      </c>
      <c r="E3466" s="42">
        <v>44834</v>
      </c>
      <c r="F3466">
        <v>211146</v>
      </c>
      <c r="G3466" t="s">
        <v>2749</v>
      </c>
      <c r="H3466" s="191"/>
      <c r="J3466">
        <v>-233701</v>
      </c>
      <c r="K3466"/>
      <c r="M3466" s="191">
        <f t="shared" si="156"/>
        <v>-2.3370100000000001E-2</v>
      </c>
      <c r="N3466" t="str">
        <f t="shared" si="157"/>
        <v>0</v>
      </c>
    </row>
    <row r="3467" spans="1:14">
      <c r="A3467" s="55" t="str">
        <f t="shared" si="158"/>
        <v>Y0BQ0</v>
      </c>
      <c r="B3467" s="55">
        <v>0</v>
      </c>
      <c r="C3467" t="s">
        <v>2967</v>
      </c>
      <c r="D3467" t="s">
        <v>2967</v>
      </c>
      <c r="E3467" s="42">
        <v>44834</v>
      </c>
      <c r="F3467">
        <v>211172</v>
      </c>
      <c r="G3467" t="s">
        <v>2262</v>
      </c>
      <c r="H3467" s="191"/>
      <c r="J3467">
        <v>75197528.609999999</v>
      </c>
      <c r="K3467"/>
      <c r="M3467" s="191">
        <f t="shared" si="156"/>
        <v>7.5197528609999997</v>
      </c>
      <c r="N3467" t="str">
        <f t="shared" si="157"/>
        <v>0</v>
      </c>
    </row>
    <row r="3468" spans="1:14">
      <c r="A3468" s="55" t="str">
        <f t="shared" si="158"/>
        <v>Y0BQ0</v>
      </c>
      <c r="B3468" s="55">
        <v>0</v>
      </c>
      <c r="C3468" t="s">
        <v>2967</v>
      </c>
      <c r="D3468" t="s">
        <v>2967</v>
      </c>
      <c r="E3468" s="42">
        <v>44834</v>
      </c>
      <c r="F3468">
        <v>211176</v>
      </c>
      <c r="G3468" t="s">
        <v>2266</v>
      </c>
      <c r="H3468" s="191"/>
      <c r="J3468">
        <v>-148988.09</v>
      </c>
      <c r="K3468"/>
      <c r="M3468" s="191">
        <f t="shared" si="156"/>
        <v>-1.4898808999999999E-2</v>
      </c>
      <c r="N3468" t="str">
        <f t="shared" si="157"/>
        <v>0</v>
      </c>
    </row>
    <row r="3469" spans="1:14">
      <c r="A3469" s="55" t="str">
        <f t="shared" si="158"/>
        <v>Y0BQ0</v>
      </c>
      <c r="B3469" s="55">
        <v>0</v>
      </c>
      <c r="C3469" t="s">
        <v>2967</v>
      </c>
      <c r="D3469" t="s">
        <v>2967</v>
      </c>
      <c r="E3469" s="42">
        <v>44834</v>
      </c>
      <c r="F3469">
        <v>211177</v>
      </c>
      <c r="G3469" t="s">
        <v>2267</v>
      </c>
      <c r="H3469" s="191"/>
      <c r="J3469">
        <v>-16298.13</v>
      </c>
      <c r="K3469"/>
      <c r="M3469" s="191">
        <f t="shared" si="156"/>
        <v>-1.6298129999999999E-3</v>
      </c>
      <c r="N3469" t="str">
        <f t="shared" si="157"/>
        <v>0</v>
      </c>
    </row>
    <row r="3470" spans="1:14">
      <c r="A3470" s="55" t="str">
        <f t="shared" si="158"/>
        <v>Y0BQ0</v>
      </c>
      <c r="B3470" s="55">
        <v>0</v>
      </c>
      <c r="C3470" t="s">
        <v>2967</v>
      </c>
      <c r="D3470" t="s">
        <v>2967</v>
      </c>
      <c r="E3470" s="42">
        <v>44834</v>
      </c>
      <c r="F3470">
        <v>211632</v>
      </c>
      <c r="G3470" t="s">
        <v>2543</v>
      </c>
      <c r="H3470" s="191"/>
      <c r="J3470">
        <v>-72570.789999999994</v>
      </c>
      <c r="K3470"/>
      <c r="M3470" s="191">
        <f t="shared" si="156"/>
        <v>-7.2570789999999996E-3</v>
      </c>
      <c r="N3470" t="str">
        <f t="shared" si="157"/>
        <v>0</v>
      </c>
    </row>
    <row r="3471" spans="1:14">
      <c r="A3471" s="55" t="str">
        <f t="shared" si="158"/>
        <v>Y0BQ0</v>
      </c>
      <c r="B3471" s="55">
        <v>0</v>
      </c>
      <c r="C3471" t="s">
        <v>2967</v>
      </c>
      <c r="D3471" t="s">
        <v>2967</v>
      </c>
      <c r="E3471" s="42">
        <v>44834</v>
      </c>
      <c r="F3471">
        <v>260118</v>
      </c>
      <c r="G3471" t="s">
        <v>2275</v>
      </c>
      <c r="H3471" s="191"/>
      <c r="J3471">
        <v>0</v>
      </c>
      <c r="K3471"/>
      <c r="M3471" s="191">
        <f t="shared" si="156"/>
        <v>0</v>
      </c>
      <c r="N3471" t="str">
        <f t="shared" si="157"/>
        <v>0</v>
      </c>
    </row>
    <row r="3472" spans="1:14">
      <c r="A3472" s="55" t="str">
        <f t="shared" si="158"/>
        <v>Y0BQ0</v>
      </c>
      <c r="B3472" s="55">
        <v>0</v>
      </c>
      <c r="C3472" t="s">
        <v>2967</v>
      </c>
      <c r="D3472" t="s">
        <v>2967</v>
      </c>
      <c r="E3472" s="42">
        <v>44834</v>
      </c>
      <c r="F3472">
        <v>260119</v>
      </c>
      <c r="G3472" t="s">
        <v>2559</v>
      </c>
      <c r="H3472" s="191"/>
      <c r="J3472">
        <v>-1973826000</v>
      </c>
      <c r="K3472"/>
      <c r="M3472" s="191">
        <f t="shared" si="156"/>
        <v>-197.3826</v>
      </c>
      <c r="N3472" t="str">
        <f t="shared" si="157"/>
        <v>0</v>
      </c>
    </row>
    <row r="3473" spans="1:14">
      <c r="A3473" s="55" t="str">
        <f t="shared" si="158"/>
        <v>Y0BQ0</v>
      </c>
      <c r="B3473" s="55">
        <v>0</v>
      </c>
      <c r="C3473" t="s">
        <v>2967</v>
      </c>
      <c r="D3473" t="s">
        <v>2967</v>
      </c>
      <c r="E3473" s="42">
        <v>44834</v>
      </c>
      <c r="F3473">
        <v>260120</v>
      </c>
      <c r="G3473" t="s">
        <v>2276</v>
      </c>
      <c r="H3473" s="191"/>
      <c r="J3473">
        <v>0</v>
      </c>
      <c r="K3473"/>
      <c r="M3473" s="191">
        <f t="shared" si="156"/>
        <v>0</v>
      </c>
      <c r="N3473" t="str">
        <f t="shared" si="157"/>
        <v>0</v>
      </c>
    </row>
    <row r="3474" spans="1:14">
      <c r="A3474" s="55" t="str">
        <f t="shared" si="158"/>
        <v>Y0BQ0</v>
      </c>
      <c r="B3474" s="55">
        <v>0</v>
      </c>
      <c r="C3474" t="s">
        <v>2967</v>
      </c>
      <c r="D3474" t="s">
        <v>2967</v>
      </c>
      <c r="E3474" s="42">
        <v>44834</v>
      </c>
      <c r="F3474">
        <v>260123</v>
      </c>
      <c r="G3474" t="s">
        <v>2278</v>
      </c>
      <c r="H3474" s="191"/>
      <c r="J3474">
        <v>0</v>
      </c>
      <c r="K3474"/>
      <c r="M3474" s="191">
        <f t="shared" si="156"/>
        <v>0</v>
      </c>
      <c r="N3474" t="str">
        <f t="shared" si="157"/>
        <v>0</v>
      </c>
    </row>
    <row r="3475" spans="1:14">
      <c r="A3475" s="55" t="str">
        <f t="shared" si="158"/>
        <v>Y0BQ0</v>
      </c>
      <c r="B3475" s="55">
        <v>0</v>
      </c>
      <c r="C3475" t="s">
        <v>2967</v>
      </c>
      <c r="D3475" t="s">
        <v>2967</v>
      </c>
      <c r="E3475" s="42">
        <v>44834</v>
      </c>
      <c r="F3475">
        <v>260124</v>
      </c>
      <c r="G3475" t="s">
        <v>2279</v>
      </c>
      <c r="H3475" s="191"/>
      <c r="J3475">
        <v>0</v>
      </c>
      <c r="K3475"/>
      <c r="M3475" s="191">
        <f t="shared" si="156"/>
        <v>0</v>
      </c>
      <c r="N3475" t="str">
        <f t="shared" si="157"/>
        <v>0</v>
      </c>
    </row>
    <row r="3476" spans="1:14">
      <c r="A3476" s="55" t="str">
        <f t="shared" si="158"/>
        <v>Y0BQ0</v>
      </c>
      <c r="B3476" s="55">
        <v>0</v>
      </c>
      <c r="C3476" t="s">
        <v>2967</v>
      </c>
      <c r="D3476" t="s">
        <v>2967</v>
      </c>
      <c r="E3476" s="42">
        <v>44834</v>
      </c>
      <c r="F3476">
        <v>260126</v>
      </c>
      <c r="G3476" t="s">
        <v>2280</v>
      </c>
      <c r="H3476" s="191"/>
      <c r="J3476">
        <v>-532029429.25999999</v>
      </c>
      <c r="K3476"/>
      <c r="M3476" s="191">
        <f t="shared" si="156"/>
        <v>-53.202942925999999</v>
      </c>
      <c r="N3476" t="str">
        <f t="shared" si="157"/>
        <v>0</v>
      </c>
    </row>
    <row r="3477" spans="1:14">
      <c r="A3477" s="55" t="str">
        <f t="shared" si="158"/>
        <v>Y0BQ0</v>
      </c>
      <c r="B3477" s="55">
        <v>0</v>
      </c>
      <c r="C3477" t="s">
        <v>2967</v>
      </c>
      <c r="D3477" t="s">
        <v>2967</v>
      </c>
      <c r="E3477" s="42">
        <v>44834</v>
      </c>
      <c r="F3477">
        <v>260202</v>
      </c>
      <c r="G3477" t="s">
        <v>2281</v>
      </c>
      <c r="H3477" s="191"/>
      <c r="J3477">
        <v>0</v>
      </c>
      <c r="K3477"/>
      <c r="M3477" s="191">
        <f t="shared" si="156"/>
        <v>0</v>
      </c>
      <c r="N3477" t="str">
        <f t="shared" si="157"/>
        <v>0</v>
      </c>
    </row>
    <row r="3478" spans="1:14">
      <c r="A3478" s="55" t="str">
        <f t="shared" si="158"/>
        <v>Y0BQ0</v>
      </c>
      <c r="B3478" s="55">
        <v>0</v>
      </c>
      <c r="C3478" t="s">
        <v>2967</v>
      </c>
      <c r="D3478" t="s">
        <v>2967</v>
      </c>
      <c r="E3478" s="42">
        <v>44834</v>
      </c>
      <c r="F3478">
        <v>260221</v>
      </c>
      <c r="G3478" t="s">
        <v>2282</v>
      </c>
      <c r="H3478" s="191"/>
      <c r="J3478">
        <v>-0.65</v>
      </c>
      <c r="K3478"/>
      <c r="M3478" s="191">
        <f t="shared" si="156"/>
        <v>-6.5E-8</v>
      </c>
      <c r="N3478" t="str">
        <f t="shared" si="157"/>
        <v>0</v>
      </c>
    </row>
    <row r="3479" spans="1:14">
      <c r="A3479" s="55" t="str">
        <f t="shared" si="158"/>
        <v>Y0BQ0</v>
      </c>
      <c r="B3479" s="55">
        <v>0</v>
      </c>
      <c r="C3479" t="s">
        <v>2967</v>
      </c>
      <c r="D3479" t="s">
        <v>2967</v>
      </c>
      <c r="E3479" s="42">
        <v>44834</v>
      </c>
      <c r="F3479">
        <v>260222</v>
      </c>
      <c r="G3479" t="s">
        <v>2283</v>
      </c>
      <c r="H3479" s="191"/>
      <c r="J3479">
        <v>45.37</v>
      </c>
      <c r="K3479"/>
      <c r="M3479" s="191">
        <f t="shared" si="156"/>
        <v>4.5369999999999999E-6</v>
      </c>
      <c r="N3479" t="str">
        <f t="shared" si="157"/>
        <v>0</v>
      </c>
    </row>
    <row r="3480" spans="1:14">
      <c r="A3480" s="55" t="str">
        <f t="shared" si="158"/>
        <v>Y0BQ0</v>
      </c>
      <c r="B3480" s="55">
        <v>0</v>
      </c>
      <c r="C3480" t="s">
        <v>2967</v>
      </c>
      <c r="D3480" t="s">
        <v>2967</v>
      </c>
      <c r="E3480" s="42">
        <v>44834</v>
      </c>
      <c r="F3480">
        <v>260802</v>
      </c>
      <c r="G3480" t="s">
        <v>2284</v>
      </c>
      <c r="H3480" s="191"/>
      <c r="J3480">
        <v>-213969</v>
      </c>
      <c r="K3480"/>
      <c r="M3480" s="191">
        <f t="shared" si="156"/>
        <v>-2.13969E-2</v>
      </c>
      <c r="N3480" t="str">
        <f t="shared" si="157"/>
        <v>0</v>
      </c>
    </row>
    <row r="3481" spans="1:14">
      <c r="A3481" s="55" t="str">
        <f t="shared" si="158"/>
        <v>Y0BQ0</v>
      </c>
      <c r="B3481" s="55">
        <v>0</v>
      </c>
      <c r="C3481" t="s">
        <v>2967</v>
      </c>
      <c r="D3481" t="s">
        <v>2967</v>
      </c>
      <c r="E3481" s="42">
        <v>44834</v>
      </c>
      <c r="F3481">
        <v>260815</v>
      </c>
      <c r="G3481" t="s">
        <v>2286</v>
      </c>
      <c r="H3481" s="191"/>
      <c r="J3481">
        <v>-956030.34</v>
      </c>
      <c r="K3481"/>
      <c r="M3481" s="191">
        <f t="shared" si="156"/>
        <v>-9.5603034000000003E-2</v>
      </c>
      <c r="N3481" t="str">
        <f t="shared" si="157"/>
        <v>0</v>
      </c>
    </row>
    <row r="3482" spans="1:14">
      <c r="A3482" s="55" t="str">
        <f t="shared" si="158"/>
        <v>Y0BQ0</v>
      </c>
      <c r="B3482" s="55">
        <v>0</v>
      </c>
      <c r="C3482" t="s">
        <v>2967</v>
      </c>
      <c r="D3482" t="s">
        <v>2967</v>
      </c>
      <c r="E3482" s="42">
        <v>44834</v>
      </c>
      <c r="F3482">
        <v>260836</v>
      </c>
      <c r="G3482" t="s">
        <v>2705</v>
      </c>
      <c r="H3482" s="191"/>
      <c r="J3482">
        <v>-148148.45000000001</v>
      </c>
      <c r="K3482"/>
      <c r="M3482" s="191">
        <f t="shared" si="156"/>
        <v>-1.4814845000000002E-2</v>
      </c>
      <c r="N3482" t="str">
        <f t="shared" si="157"/>
        <v>0</v>
      </c>
    </row>
    <row r="3483" spans="1:14">
      <c r="A3483" s="55" t="str">
        <f t="shared" si="158"/>
        <v>Y0BQ0</v>
      </c>
      <c r="B3483" s="55">
        <v>0</v>
      </c>
      <c r="C3483" t="s">
        <v>2967</v>
      </c>
      <c r="D3483" t="s">
        <v>2967</v>
      </c>
      <c r="E3483" s="42">
        <v>44834</v>
      </c>
      <c r="F3483">
        <v>260837</v>
      </c>
      <c r="G3483" t="s">
        <v>2706</v>
      </c>
      <c r="H3483" s="191"/>
      <c r="J3483">
        <v>-148148.45000000001</v>
      </c>
      <c r="K3483"/>
      <c r="M3483" s="191">
        <f t="shared" si="156"/>
        <v>-1.4814845000000002E-2</v>
      </c>
      <c r="N3483" t="str">
        <f t="shared" si="157"/>
        <v>0</v>
      </c>
    </row>
    <row r="3484" spans="1:14">
      <c r="A3484" s="55" t="str">
        <f t="shared" si="158"/>
        <v>Y0BQ0</v>
      </c>
      <c r="B3484" s="55">
        <v>0</v>
      </c>
      <c r="C3484" t="s">
        <v>2967</v>
      </c>
      <c r="D3484" t="s">
        <v>2967</v>
      </c>
      <c r="E3484" s="42">
        <v>44834</v>
      </c>
      <c r="F3484">
        <v>260902</v>
      </c>
      <c r="G3484" t="s">
        <v>2287</v>
      </c>
      <c r="H3484" s="191"/>
      <c r="J3484">
        <v>-0.5</v>
      </c>
      <c r="K3484"/>
      <c r="M3484" s="191">
        <f t="shared" si="156"/>
        <v>-4.9999999999999998E-8</v>
      </c>
      <c r="N3484" t="str">
        <f t="shared" si="157"/>
        <v>0</v>
      </c>
    </row>
    <row r="3485" spans="1:14">
      <c r="A3485" s="55" t="str">
        <f t="shared" si="158"/>
        <v>Y0BQ0</v>
      </c>
      <c r="B3485" s="55">
        <v>0</v>
      </c>
      <c r="C3485" t="s">
        <v>2967</v>
      </c>
      <c r="D3485" t="s">
        <v>2967</v>
      </c>
      <c r="E3485" s="42">
        <v>44834</v>
      </c>
      <c r="F3485">
        <v>260905</v>
      </c>
      <c r="G3485" t="s">
        <v>2288</v>
      </c>
      <c r="H3485" s="191"/>
      <c r="J3485">
        <v>-8877.7199999999993</v>
      </c>
      <c r="K3485"/>
      <c r="M3485" s="191">
        <f t="shared" si="156"/>
        <v>-8.8777199999999989E-4</v>
      </c>
      <c r="N3485" t="str">
        <f t="shared" si="157"/>
        <v>0</v>
      </c>
    </row>
    <row r="3486" spans="1:14">
      <c r="A3486" s="55" t="str">
        <f t="shared" si="158"/>
        <v>Y0BQ0</v>
      </c>
      <c r="B3486" s="55">
        <v>0</v>
      </c>
      <c r="C3486" t="s">
        <v>2967</v>
      </c>
      <c r="D3486" t="s">
        <v>2967</v>
      </c>
      <c r="E3486" s="42">
        <v>44834</v>
      </c>
      <c r="F3486">
        <v>260930</v>
      </c>
      <c r="G3486" t="s">
        <v>2291</v>
      </c>
      <c r="H3486" s="191"/>
      <c r="J3486">
        <v>0</v>
      </c>
      <c r="K3486"/>
      <c r="M3486" s="191">
        <f t="shared" si="156"/>
        <v>0</v>
      </c>
      <c r="N3486" t="str">
        <f t="shared" si="157"/>
        <v>0</v>
      </c>
    </row>
    <row r="3487" spans="1:14">
      <c r="A3487" s="55" t="str">
        <f t="shared" si="158"/>
        <v>Y0BQ0</v>
      </c>
      <c r="B3487" s="55">
        <v>0</v>
      </c>
      <c r="C3487" t="s">
        <v>2967</v>
      </c>
      <c r="D3487" t="s">
        <v>2967</v>
      </c>
      <c r="E3487" s="42">
        <v>44834</v>
      </c>
      <c r="F3487">
        <v>260942</v>
      </c>
      <c r="G3487" t="s">
        <v>2292</v>
      </c>
      <c r="H3487" s="191"/>
      <c r="J3487">
        <v>-745.09</v>
      </c>
      <c r="K3487"/>
      <c r="M3487" s="191">
        <f t="shared" si="156"/>
        <v>-7.4509000000000001E-5</v>
      </c>
      <c r="N3487" t="str">
        <f t="shared" si="157"/>
        <v>0</v>
      </c>
    </row>
    <row r="3488" spans="1:14">
      <c r="A3488" s="55" t="str">
        <f t="shared" si="158"/>
        <v>Y0BQ0</v>
      </c>
      <c r="B3488" s="55">
        <v>0</v>
      </c>
      <c r="C3488" t="s">
        <v>2967</v>
      </c>
      <c r="D3488" t="s">
        <v>2967</v>
      </c>
      <c r="E3488" s="42">
        <v>44834</v>
      </c>
      <c r="F3488">
        <v>261027</v>
      </c>
      <c r="G3488" t="s">
        <v>2855</v>
      </c>
      <c r="H3488" s="191"/>
      <c r="J3488">
        <v>160749.17000000001</v>
      </c>
      <c r="K3488"/>
      <c r="M3488" s="191">
        <f t="shared" si="156"/>
        <v>1.6074917000000001E-2</v>
      </c>
      <c r="N3488" t="str">
        <f t="shared" si="157"/>
        <v>0</v>
      </c>
    </row>
    <row r="3489" spans="1:14">
      <c r="A3489" s="55" t="str">
        <f t="shared" si="158"/>
        <v>Y0BQ0</v>
      </c>
      <c r="B3489" s="55">
        <v>0</v>
      </c>
      <c r="C3489" t="s">
        <v>2967</v>
      </c>
      <c r="D3489" t="s">
        <v>2967</v>
      </c>
      <c r="E3489" s="42">
        <v>44834</v>
      </c>
      <c r="F3489">
        <v>261259</v>
      </c>
      <c r="G3489" t="s">
        <v>2707</v>
      </c>
      <c r="H3489" s="191"/>
      <c r="J3489">
        <v>-115.58</v>
      </c>
      <c r="K3489"/>
      <c r="M3489" s="191">
        <f t="shared" si="156"/>
        <v>-1.1558E-5</v>
      </c>
      <c r="N3489" t="str">
        <f t="shared" si="157"/>
        <v>0</v>
      </c>
    </row>
    <row r="3490" spans="1:14">
      <c r="A3490" s="55" t="str">
        <f t="shared" si="158"/>
        <v>Y0BQ0</v>
      </c>
      <c r="B3490" s="55">
        <v>0</v>
      </c>
      <c r="C3490" t="s">
        <v>2967</v>
      </c>
      <c r="D3490" t="s">
        <v>2967</v>
      </c>
      <c r="E3490" s="42">
        <v>44834</v>
      </c>
      <c r="F3490">
        <v>261260</v>
      </c>
      <c r="G3490" t="s">
        <v>2708</v>
      </c>
      <c r="H3490" s="191"/>
      <c r="J3490">
        <v>-115.58</v>
      </c>
      <c r="K3490"/>
      <c r="M3490" s="191">
        <f t="shared" si="156"/>
        <v>-1.1558E-5</v>
      </c>
      <c r="N3490" t="str">
        <f t="shared" si="157"/>
        <v>0</v>
      </c>
    </row>
    <row r="3491" spans="1:14">
      <c r="A3491" s="55" t="str">
        <f t="shared" si="158"/>
        <v>Y0BQ0</v>
      </c>
      <c r="B3491" s="55">
        <v>0</v>
      </c>
      <c r="C3491" t="s">
        <v>2967</v>
      </c>
      <c r="D3491" t="s">
        <v>2967</v>
      </c>
      <c r="E3491" s="42">
        <v>44834</v>
      </c>
      <c r="F3491">
        <v>261262</v>
      </c>
      <c r="G3491" t="s">
        <v>2709</v>
      </c>
      <c r="H3491" s="191"/>
      <c r="J3491">
        <v>-93.3</v>
      </c>
      <c r="K3491"/>
      <c r="M3491" s="191">
        <f t="shared" si="156"/>
        <v>-9.3300000000000005E-6</v>
      </c>
      <c r="N3491" t="str">
        <f t="shared" si="157"/>
        <v>0</v>
      </c>
    </row>
    <row r="3492" spans="1:14">
      <c r="A3492" s="55" t="str">
        <f t="shared" si="158"/>
        <v>Y0BQ0</v>
      </c>
      <c r="B3492" s="55">
        <v>0</v>
      </c>
      <c r="C3492" t="s">
        <v>2967</v>
      </c>
      <c r="D3492" t="s">
        <v>2967</v>
      </c>
      <c r="E3492" s="42">
        <v>44834</v>
      </c>
      <c r="F3492">
        <v>281101</v>
      </c>
      <c r="G3492" t="s">
        <v>2296</v>
      </c>
      <c r="H3492" s="191"/>
      <c r="J3492">
        <v>-48091646747.019997</v>
      </c>
      <c r="K3492"/>
      <c r="M3492" s="191">
        <f t="shared" si="156"/>
        <v>-4809.1646747019995</v>
      </c>
      <c r="N3492" t="str">
        <f t="shared" si="157"/>
        <v>0</v>
      </c>
    </row>
    <row r="3493" spans="1:14">
      <c r="A3493" s="55" t="str">
        <f t="shared" si="158"/>
        <v>Y0BQ0</v>
      </c>
      <c r="B3493" s="55">
        <v>0</v>
      </c>
      <c r="C3493" t="s">
        <v>2967</v>
      </c>
      <c r="D3493" t="s">
        <v>2967</v>
      </c>
      <c r="E3493" s="42">
        <v>44834</v>
      </c>
      <c r="F3493">
        <v>281102</v>
      </c>
      <c r="G3493" t="s">
        <v>2544</v>
      </c>
      <c r="H3493" s="191"/>
      <c r="J3493">
        <v>19471971.710000001</v>
      </c>
      <c r="K3493"/>
      <c r="M3493" s="191">
        <f t="shared" si="156"/>
        <v>1.947197171</v>
      </c>
      <c r="N3493" t="str">
        <f t="shared" si="157"/>
        <v>0</v>
      </c>
    </row>
    <row r="3494" spans="1:14">
      <c r="A3494" s="55" t="str">
        <f t="shared" si="158"/>
        <v>Y0BQ0</v>
      </c>
      <c r="B3494" s="55">
        <v>0</v>
      </c>
      <c r="C3494" t="s">
        <v>2967</v>
      </c>
      <c r="D3494" t="s">
        <v>2967</v>
      </c>
      <c r="E3494" s="42">
        <v>44834</v>
      </c>
      <c r="F3494">
        <v>281128</v>
      </c>
      <c r="G3494" t="s">
        <v>2297</v>
      </c>
      <c r="H3494" s="191"/>
      <c r="J3494">
        <v>440083025.31999999</v>
      </c>
      <c r="K3494"/>
      <c r="M3494" s="191">
        <f t="shared" si="156"/>
        <v>44.008302532000002</v>
      </c>
      <c r="N3494" t="str">
        <f t="shared" si="157"/>
        <v>0</v>
      </c>
    </row>
    <row r="3495" spans="1:14">
      <c r="A3495" s="55" t="str">
        <f t="shared" si="158"/>
        <v>Y0BQ0</v>
      </c>
      <c r="B3495" s="55">
        <v>0</v>
      </c>
      <c r="C3495" t="s">
        <v>2967</v>
      </c>
      <c r="D3495" t="s">
        <v>2967</v>
      </c>
      <c r="E3495" s="42">
        <v>44834</v>
      </c>
      <c r="F3495">
        <v>281131</v>
      </c>
      <c r="G3495" t="s">
        <v>2299</v>
      </c>
      <c r="H3495" s="191"/>
      <c r="J3495">
        <v>175</v>
      </c>
      <c r="K3495"/>
      <c r="M3495" s="191">
        <f t="shared" si="156"/>
        <v>1.7499999999999998E-5</v>
      </c>
      <c r="N3495" t="str">
        <f t="shared" si="157"/>
        <v>0</v>
      </c>
    </row>
    <row r="3496" spans="1:14">
      <c r="A3496" s="55" t="str">
        <f t="shared" si="158"/>
        <v>Y0BQ0</v>
      </c>
      <c r="B3496" s="55">
        <v>0</v>
      </c>
      <c r="C3496" t="s">
        <v>2967</v>
      </c>
      <c r="D3496" t="s">
        <v>2967</v>
      </c>
      <c r="E3496" s="42">
        <v>44834</v>
      </c>
      <c r="F3496">
        <v>281138</v>
      </c>
      <c r="G3496" t="s">
        <v>2303</v>
      </c>
      <c r="H3496" s="191"/>
      <c r="J3496">
        <v>120112947</v>
      </c>
      <c r="K3496"/>
      <c r="M3496" s="191">
        <f t="shared" si="156"/>
        <v>12.011294700000001</v>
      </c>
      <c r="N3496" t="str">
        <f t="shared" si="157"/>
        <v>0</v>
      </c>
    </row>
    <row r="3497" spans="1:14">
      <c r="A3497" s="55" t="str">
        <f t="shared" si="158"/>
        <v>Y0BQ0</v>
      </c>
      <c r="B3497" s="55">
        <v>0</v>
      </c>
      <c r="C3497" t="s">
        <v>2967</v>
      </c>
      <c r="D3497" t="s">
        <v>2967</v>
      </c>
      <c r="E3497" s="42">
        <v>44834</v>
      </c>
      <c r="F3497">
        <v>281141</v>
      </c>
      <c r="G3497" t="s">
        <v>2305</v>
      </c>
      <c r="H3497" s="191"/>
      <c r="J3497">
        <v>13916382.24</v>
      </c>
      <c r="K3497"/>
      <c r="M3497" s="191">
        <f t="shared" si="156"/>
        <v>1.391638224</v>
      </c>
      <c r="N3497" t="str">
        <f t="shared" si="157"/>
        <v>0</v>
      </c>
    </row>
    <row r="3498" spans="1:14">
      <c r="A3498" s="55" t="str">
        <f t="shared" si="158"/>
        <v>Y0BQ0</v>
      </c>
      <c r="B3498" s="55">
        <v>0</v>
      </c>
      <c r="C3498" t="s">
        <v>2967</v>
      </c>
      <c r="D3498" t="s">
        <v>2967</v>
      </c>
      <c r="E3498" s="42">
        <v>44834</v>
      </c>
      <c r="F3498">
        <v>281143</v>
      </c>
      <c r="G3498" t="s">
        <v>2860</v>
      </c>
      <c r="H3498" s="191"/>
      <c r="J3498">
        <v>18732.54</v>
      </c>
      <c r="K3498"/>
      <c r="M3498" s="191">
        <f t="shared" si="156"/>
        <v>1.8732540000000002E-3</v>
      </c>
      <c r="N3498" t="str">
        <f t="shared" si="157"/>
        <v>0</v>
      </c>
    </row>
    <row r="3499" spans="1:14">
      <c r="A3499" s="55" t="str">
        <f t="shared" si="158"/>
        <v>Y0BQ0</v>
      </c>
      <c r="B3499" s="55">
        <v>0</v>
      </c>
      <c r="C3499" t="s">
        <v>2967</v>
      </c>
      <c r="D3499" t="s">
        <v>2967</v>
      </c>
      <c r="E3499" s="42">
        <v>44834</v>
      </c>
      <c r="F3499">
        <v>281147</v>
      </c>
      <c r="G3499" t="s">
        <v>2306</v>
      </c>
      <c r="H3499" s="191"/>
      <c r="J3499">
        <v>-395247.79</v>
      </c>
      <c r="K3499"/>
      <c r="M3499" s="191">
        <f t="shared" si="156"/>
        <v>-3.9524778999999996E-2</v>
      </c>
      <c r="N3499" t="str">
        <f t="shared" si="157"/>
        <v>0</v>
      </c>
    </row>
    <row r="3500" spans="1:14">
      <c r="A3500" s="55" t="str">
        <f t="shared" si="158"/>
        <v>Y0BQ0</v>
      </c>
      <c r="B3500" s="55">
        <v>0</v>
      </c>
      <c r="C3500" t="s">
        <v>2967</v>
      </c>
      <c r="D3500" t="s">
        <v>2967</v>
      </c>
      <c r="E3500" s="42">
        <v>44834</v>
      </c>
      <c r="F3500">
        <v>281149</v>
      </c>
      <c r="G3500" t="s">
        <v>2307</v>
      </c>
      <c r="H3500" s="191"/>
      <c r="J3500">
        <v>11290415897.26</v>
      </c>
      <c r="K3500"/>
      <c r="M3500" s="191">
        <f t="shared" si="156"/>
        <v>1129.041589726</v>
      </c>
      <c r="N3500" t="str">
        <f t="shared" si="157"/>
        <v>0</v>
      </c>
    </row>
    <row r="3501" spans="1:14">
      <c r="A3501" s="55" t="str">
        <f t="shared" si="158"/>
        <v>Y0BQ0</v>
      </c>
      <c r="B3501" s="55">
        <v>0</v>
      </c>
      <c r="C3501" t="s">
        <v>2967</v>
      </c>
      <c r="D3501" t="s">
        <v>2967</v>
      </c>
      <c r="E3501" s="42">
        <v>44834</v>
      </c>
      <c r="F3501">
        <v>281150</v>
      </c>
      <c r="G3501" t="s">
        <v>2308</v>
      </c>
      <c r="H3501" s="191"/>
      <c r="J3501">
        <v>2399453.91</v>
      </c>
      <c r="K3501"/>
      <c r="M3501" s="191">
        <f t="shared" ref="M3501:M3564" si="159">J3501/10000000</f>
        <v>0.23994539100000001</v>
      </c>
      <c r="N3501" t="str">
        <f t="shared" si="157"/>
        <v>0</v>
      </c>
    </row>
    <row r="3502" spans="1:14">
      <c r="A3502" s="55" t="str">
        <f t="shared" si="158"/>
        <v>Y0BQ1.2</v>
      </c>
      <c r="B3502" s="55">
        <v>1.2</v>
      </c>
      <c r="C3502" t="s">
        <v>2967</v>
      </c>
      <c r="D3502" t="s">
        <v>2967</v>
      </c>
      <c r="E3502" s="42">
        <v>44834</v>
      </c>
      <c r="F3502">
        <v>281171</v>
      </c>
      <c r="G3502" t="s">
        <v>2312</v>
      </c>
      <c r="H3502" s="191"/>
      <c r="J3502">
        <v>-39136010</v>
      </c>
      <c r="K3502"/>
      <c r="M3502" s="191">
        <f t="shared" si="159"/>
        <v>-3.9136009999999999</v>
      </c>
      <c r="N3502" t="str">
        <f t="shared" ref="N3502:N3565" si="160">LEFT(B3502,1)</f>
        <v>1</v>
      </c>
    </row>
    <row r="3503" spans="1:14">
      <c r="A3503" s="55" t="str">
        <f t="shared" si="158"/>
        <v>Y0BQ0</v>
      </c>
      <c r="B3503" s="55">
        <v>0</v>
      </c>
      <c r="C3503" t="s">
        <v>2967</v>
      </c>
      <c r="D3503" t="s">
        <v>2967</v>
      </c>
      <c r="E3503" s="42">
        <v>44834</v>
      </c>
      <c r="F3503">
        <v>281212</v>
      </c>
      <c r="G3503" t="s">
        <v>2314</v>
      </c>
      <c r="H3503" s="191"/>
      <c r="J3503">
        <v>-1263063.6100000001</v>
      </c>
      <c r="K3503"/>
      <c r="M3503" s="191">
        <f t="shared" si="159"/>
        <v>-0.12630636100000001</v>
      </c>
      <c r="N3503" t="str">
        <f t="shared" si="160"/>
        <v>0</v>
      </c>
    </row>
    <row r="3504" spans="1:14">
      <c r="A3504" s="55" t="str">
        <f t="shared" si="158"/>
        <v>Y0BQ0</v>
      </c>
      <c r="B3504" s="55">
        <v>0</v>
      </c>
      <c r="C3504" t="s">
        <v>2967</v>
      </c>
      <c r="D3504" t="s">
        <v>2967</v>
      </c>
      <c r="E3504" s="42">
        <v>44834</v>
      </c>
      <c r="F3504">
        <v>281290</v>
      </c>
      <c r="G3504" t="s">
        <v>2550</v>
      </c>
      <c r="H3504" s="191"/>
      <c r="J3504">
        <v>-3131981.35</v>
      </c>
      <c r="K3504"/>
      <c r="M3504" s="191">
        <f t="shared" si="159"/>
        <v>-0.31319813499999999</v>
      </c>
      <c r="N3504" t="str">
        <f t="shared" si="160"/>
        <v>0</v>
      </c>
    </row>
    <row r="3505" spans="1:14">
      <c r="A3505" s="55" t="str">
        <f t="shared" si="158"/>
        <v>Y0BQ0</v>
      </c>
      <c r="B3505" s="55">
        <v>0</v>
      </c>
      <c r="C3505" t="s">
        <v>2967</v>
      </c>
      <c r="D3505" t="s">
        <v>2967</v>
      </c>
      <c r="E3505" s="42">
        <v>44834</v>
      </c>
      <c r="F3505">
        <v>281292</v>
      </c>
      <c r="G3505" t="s">
        <v>2551</v>
      </c>
      <c r="H3505" s="191"/>
      <c r="J3505">
        <v>-14980182061.129999</v>
      </c>
      <c r="K3505"/>
      <c r="M3505" s="191">
        <f t="shared" si="159"/>
        <v>-1498.0182061129999</v>
      </c>
      <c r="N3505" t="str">
        <f t="shared" si="160"/>
        <v>0</v>
      </c>
    </row>
    <row r="3506" spans="1:14">
      <c r="A3506" s="55" t="str">
        <f t="shared" si="158"/>
        <v>Y0BQ0</v>
      </c>
      <c r="B3506" s="55">
        <v>0</v>
      </c>
      <c r="C3506" t="s">
        <v>2967</v>
      </c>
      <c r="D3506" t="s">
        <v>2967</v>
      </c>
      <c r="E3506" s="42">
        <v>44834</v>
      </c>
      <c r="F3506">
        <v>281295</v>
      </c>
      <c r="G3506" t="s">
        <v>2562</v>
      </c>
      <c r="H3506" s="191"/>
      <c r="J3506">
        <v>-1856259.71</v>
      </c>
      <c r="K3506"/>
      <c r="M3506" s="191">
        <f t="shared" si="159"/>
        <v>-0.185625971</v>
      </c>
      <c r="N3506" t="str">
        <f t="shared" si="160"/>
        <v>0</v>
      </c>
    </row>
    <row r="3507" spans="1:14">
      <c r="A3507" s="55" t="str">
        <f t="shared" si="158"/>
        <v>Y0BQ5.3</v>
      </c>
      <c r="B3507" s="55">
        <v>5.3</v>
      </c>
      <c r="C3507" t="s">
        <v>2967</v>
      </c>
      <c r="D3507" t="s">
        <v>2967</v>
      </c>
      <c r="E3507" s="42">
        <v>44834</v>
      </c>
      <c r="F3507">
        <v>301229</v>
      </c>
      <c r="G3507" t="s">
        <v>2570</v>
      </c>
      <c r="H3507" s="191"/>
      <c r="J3507">
        <v>-35765.5</v>
      </c>
      <c r="K3507"/>
      <c r="M3507" s="191">
        <f t="shared" si="159"/>
        <v>-3.57655E-3</v>
      </c>
      <c r="N3507" t="str">
        <f t="shared" si="160"/>
        <v>5</v>
      </c>
    </row>
    <row r="3508" spans="1:14">
      <c r="A3508" s="55" t="str">
        <f t="shared" si="158"/>
        <v>Y0BQ5.3</v>
      </c>
      <c r="B3508" s="55">
        <v>5.3</v>
      </c>
      <c r="C3508" t="s">
        <v>2967</v>
      </c>
      <c r="D3508" t="s">
        <v>2967</v>
      </c>
      <c r="E3508" s="42">
        <v>44834</v>
      </c>
      <c r="F3508">
        <v>301230</v>
      </c>
      <c r="G3508" t="s">
        <v>2339</v>
      </c>
      <c r="H3508" s="191"/>
      <c r="J3508">
        <v>-206400</v>
      </c>
      <c r="K3508"/>
      <c r="M3508" s="191">
        <f t="shared" si="159"/>
        <v>-2.0639999999999999E-2</v>
      </c>
      <c r="N3508" t="str">
        <f t="shared" si="160"/>
        <v>5</v>
      </c>
    </row>
    <row r="3509" spans="1:14">
      <c r="A3509" s="55" t="str">
        <f t="shared" si="158"/>
        <v>Y0BQ5.3</v>
      </c>
      <c r="B3509" s="55">
        <v>5.3</v>
      </c>
      <c r="C3509" t="s">
        <v>2967</v>
      </c>
      <c r="D3509" t="s">
        <v>2967</v>
      </c>
      <c r="E3509" s="42">
        <v>44834</v>
      </c>
      <c r="F3509">
        <v>301231</v>
      </c>
      <c r="G3509" t="s">
        <v>2340</v>
      </c>
      <c r="H3509" s="191"/>
      <c r="J3509">
        <v>-41415</v>
      </c>
      <c r="K3509"/>
      <c r="M3509" s="191">
        <f t="shared" si="159"/>
        <v>-4.1415000000000002E-3</v>
      </c>
      <c r="N3509" t="str">
        <f t="shared" si="160"/>
        <v>5</v>
      </c>
    </row>
    <row r="3510" spans="1:14">
      <c r="A3510" s="55" t="str">
        <f t="shared" si="158"/>
        <v>Y0BQ5.2</v>
      </c>
      <c r="B3510" s="55">
        <v>5.2</v>
      </c>
      <c r="C3510" t="s">
        <v>2967</v>
      </c>
      <c r="D3510" t="s">
        <v>2967</v>
      </c>
      <c r="E3510" s="42">
        <v>44834</v>
      </c>
      <c r="F3510">
        <v>304209</v>
      </c>
      <c r="G3510" t="s">
        <v>2350</v>
      </c>
      <c r="H3510" s="191"/>
      <c r="J3510">
        <v>-50726461.109999999</v>
      </c>
      <c r="K3510"/>
      <c r="M3510" s="191">
        <f t="shared" si="159"/>
        <v>-5.0726461110000001</v>
      </c>
      <c r="N3510" t="str">
        <f t="shared" si="160"/>
        <v>5</v>
      </c>
    </row>
    <row r="3511" spans="1:14">
      <c r="A3511" s="55" t="str">
        <f t="shared" si="158"/>
        <v>Y0BQ5.2</v>
      </c>
      <c r="B3511" s="55">
        <v>5.2</v>
      </c>
      <c r="C3511" t="s">
        <v>2967</v>
      </c>
      <c r="D3511" t="s">
        <v>2967</v>
      </c>
      <c r="E3511" s="42">
        <v>44834</v>
      </c>
      <c r="F3511">
        <v>304213</v>
      </c>
      <c r="G3511" t="s">
        <v>2351</v>
      </c>
      <c r="H3511" s="191"/>
      <c r="J3511">
        <v>-197709289.06999999</v>
      </c>
      <c r="K3511"/>
      <c r="M3511" s="191">
        <f t="shared" si="159"/>
        <v>-19.770928906999998</v>
      </c>
      <c r="N3511" t="str">
        <f t="shared" si="160"/>
        <v>5</v>
      </c>
    </row>
    <row r="3512" spans="1:14">
      <c r="A3512" s="55" t="str">
        <f t="shared" si="158"/>
        <v>Y0BQ5.2</v>
      </c>
      <c r="B3512" s="55">
        <v>5.2</v>
      </c>
      <c r="C3512" t="s">
        <v>2967</v>
      </c>
      <c r="D3512" t="s">
        <v>2967</v>
      </c>
      <c r="E3512" s="42">
        <v>44834</v>
      </c>
      <c r="F3512">
        <v>304214</v>
      </c>
      <c r="G3512" t="s">
        <v>2352</v>
      </c>
      <c r="H3512" s="191"/>
      <c r="J3512">
        <v>-341634324.85000002</v>
      </c>
      <c r="K3512"/>
      <c r="M3512" s="191">
        <f t="shared" si="159"/>
        <v>-34.163432485000001</v>
      </c>
      <c r="N3512" t="str">
        <f t="shared" si="160"/>
        <v>5</v>
      </c>
    </row>
    <row r="3513" spans="1:14">
      <c r="A3513" s="55" t="str">
        <f t="shared" si="158"/>
        <v>Y0BQ5.2</v>
      </c>
      <c r="B3513" s="55">
        <v>5.2</v>
      </c>
      <c r="C3513" t="s">
        <v>2967</v>
      </c>
      <c r="D3513" t="s">
        <v>2967</v>
      </c>
      <c r="E3513" s="42">
        <v>44834</v>
      </c>
      <c r="F3513">
        <v>304215</v>
      </c>
      <c r="G3513" t="s">
        <v>2353</v>
      </c>
      <c r="H3513" s="191"/>
      <c r="J3513">
        <v>-735931012</v>
      </c>
      <c r="K3513"/>
      <c r="M3513" s="191">
        <f t="shared" si="159"/>
        <v>-73.593101200000007</v>
      </c>
      <c r="N3513" t="str">
        <f t="shared" si="160"/>
        <v>5</v>
      </c>
    </row>
    <row r="3514" spans="1:14">
      <c r="A3514" s="55" t="str">
        <f t="shared" si="158"/>
        <v>Y0BQ5.2</v>
      </c>
      <c r="B3514" s="55">
        <v>5.2</v>
      </c>
      <c r="C3514" t="s">
        <v>2967</v>
      </c>
      <c r="D3514" t="s">
        <v>2967</v>
      </c>
      <c r="E3514" s="42">
        <v>44834</v>
      </c>
      <c r="F3514">
        <v>304216</v>
      </c>
      <c r="G3514" t="s">
        <v>2354</v>
      </c>
      <c r="H3514" s="191"/>
      <c r="J3514">
        <v>-269095688</v>
      </c>
      <c r="K3514"/>
      <c r="M3514" s="191">
        <f t="shared" si="159"/>
        <v>-26.909568799999999</v>
      </c>
      <c r="N3514" t="str">
        <f t="shared" si="160"/>
        <v>5</v>
      </c>
    </row>
    <row r="3515" spans="1:14">
      <c r="A3515" s="55" t="str">
        <f t="shared" si="158"/>
        <v>Y0BQ5.2</v>
      </c>
      <c r="B3515" s="55">
        <v>5.2</v>
      </c>
      <c r="C3515" t="s">
        <v>2967</v>
      </c>
      <c r="D3515" t="s">
        <v>2967</v>
      </c>
      <c r="E3515" s="42">
        <v>44834</v>
      </c>
      <c r="F3515">
        <v>304217</v>
      </c>
      <c r="G3515" t="s">
        <v>2355</v>
      </c>
      <c r="H3515" s="191"/>
      <c r="J3515">
        <v>-157333691.80000001</v>
      </c>
      <c r="K3515"/>
      <c r="M3515" s="191">
        <f t="shared" si="159"/>
        <v>-15.73336918</v>
      </c>
      <c r="N3515" t="str">
        <f t="shared" si="160"/>
        <v>5</v>
      </c>
    </row>
    <row r="3516" spans="1:14">
      <c r="A3516" s="55" t="str">
        <f t="shared" si="158"/>
        <v>Y0BQ5.2</v>
      </c>
      <c r="B3516" s="55">
        <v>5.2</v>
      </c>
      <c r="C3516" t="s">
        <v>2967</v>
      </c>
      <c r="D3516" t="s">
        <v>2967</v>
      </c>
      <c r="E3516" s="42">
        <v>44834</v>
      </c>
      <c r="F3516">
        <v>304232</v>
      </c>
      <c r="G3516" t="s">
        <v>2358</v>
      </c>
      <c r="H3516" s="191"/>
      <c r="J3516">
        <v>-169388.86</v>
      </c>
      <c r="K3516"/>
      <c r="M3516" s="191">
        <f t="shared" si="159"/>
        <v>-1.6938886E-2</v>
      </c>
      <c r="N3516" t="str">
        <f t="shared" si="160"/>
        <v>5</v>
      </c>
    </row>
    <row r="3517" spans="1:14">
      <c r="A3517" s="55" t="str">
        <f t="shared" si="158"/>
        <v>Y0BQ5.2</v>
      </c>
      <c r="B3517" s="55">
        <v>5.2</v>
      </c>
      <c r="C3517" t="s">
        <v>2967</v>
      </c>
      <c r="D3517" t="s">
        <v>2967</v>
      </c>
      <c r="E3517" s="42">
        <v>44834</v>
      </c>
      <c r="F3517">
        <v>304300</v>
      </c>
      <c r="G3517" t="s">
        <v>2362</v>
      </c>
      <c r="H3517" s="191"/>
      <c r="J3517">
        <v>-12741342</v>
      </c>
      <c r="K3517"/>
      <c r="M3517" s="191">
        <f t="shared" si="159"/>
        <v>-1.2741342</v>
      </c>
      <c r="N3517" t="str">
        <f t="shared" si="160"/>
        <v>5</v>
      </c>
    </row>
    <row r="3518" spans="1:14">
      <c r="A3518" s="55" t="str">
        <f t="shared" si="158"/>
        <v>Y0BQ5.5</v>
      </c>
      <c r="B3518" s="55">
        <v>5.5</v>
      </c>
      <c r="C3518" t="s">
        <v>2967</v>
      </c>
      <c r="D3518" t="s">
        <v>2967</v>
      </c>
      <c r="E3518" s="42">
        <v>44834</v>
      </c>
      <c r="F3518">
        <v>304302</v>
      </c>
      <c r="G3518" t="s">
        <v>810</v>
      </c>
      <c r="H3518" s="191"/>
      <c r="J3518">
        <v>-110728.73</v>
      </c>
      <c r="K3518"/>
      <c r="M3518" s="191">
        <f t="shared" si="159"/>
        <v>-1.1072873E-2</v>
      </c>
      <c r="N3518" t="str">
        <f t="shared" si="160"/>
        <v>5</v>
      </c>
    </row>
    <row r="3519" spans="1:14">
      <c r="A3519" s="55" t="str">
        <f t="shared" si="158"/>
        <v>Y0BQ5.5</v>
      </c>
      <c r="B3519" s="55">
        <v>5.5</v>
      </c>
      <c r="C3519" t="s">
        <v>2967</v>
      </c>
      <c r="D3519" t="s">
        <v>2967</v>
      </c>
      <c r="E3519" s="42">
        <v>44834</v>
      </c>
      <c r="F3519">
        <v>304751</v>
      </c>
      <c r="G3519" t="s">
        <v>2369</v>
      </c>
      <c r="H3519" s="191"/>
      <c r="J3519">
        <v>216.82</v>
      </c>
      <c r="K3519"/>
      <c r="M3519" s="191">
        <f t="shared" si="159"/>
        <v>2.1682E-5</v>
      </c>
      <c r="N3519" t="str">
        <f t="shared" si="160"/>
        <v>5</v>
      </c>
    </row>
    <row r="3520" spans="1:14">
      <c r="A3520" s="55" t="str">
        <f t="shared" si="158"/>
        <v>Y0BQ5.5</v>
      </c>
      <c r="B3520" s="55">
        <v>5.5</v>
      </c>
      <c r="C3520" t="s">
        <v>2967</v>
      </c>
      <c r="D3520" t="s">
        <v>2967</v>
      </c>
      <c r="E3520" s="42">
        <v>44834</v>
      </c>
      <c r="F3520">
        <v>305126</v>
      </c>
      <c r="G3520" t="s">
        <v>2389</v>
      </c>
      <c r="H3520" s="191"/>
      <c r="J3520">
        <v>24.99</v>
      </c>
      <c r="K3520"/>
      <c r="M3520" s="191">
        <f t="shared" si="159"/>
        <v>2.4989999999999997E-6</v>
      </c>
      <c r="N3520" t="str">
        <f t="shared" si="160"/>
        <v>5</v>
      </c>
    </row>
    <row r="3521" spans="1:14">
      <c r="A3521" s="55" t="str">
        <f t="shared" ref="A3521:A3584" si="161">C3521&amp;B3521</f>
        <v>Y0BQ5.5</v>
      </c>
      <c r="B3521" s="55">
        <v>5.5</v>
      </c>
      <c r="C3521" t="s">
        <v>2967</v>
      </c>
      <c r="D3521" t="s">
        <v>2967</v>
      </c>
      <c r="E3521" s="42">
        <v>44834</v>
      </c>
      <c r="F3521">
        <v>305127</v>
      </c>
      <c r="G3521" t="s">
        <v>2390</v>
      </c>
      <c r="H3521" s="191"/>
      <c r="J3521">
        <v>-1102.45</v>
      </c>
      <c r="K3521"/>
      <c r="M3521" s="191">
        <f t="shared" si="159"/>
        <v>-1.10245E-4</v>
      </c>
      <c r="N3521" t="str">
        <f t="shared" si="160"/>
        <v>5</v>
      </c>
    </row>
    <row r="3522" spans="1:14">
      <c r="A3522" s="55" t="str">
        <f t="shared" si="161"/>
        <v>Y0BQ0</v>
      </c>
      <c r="B3522" s="55">
        <v>0</v>
      </c>
      <c r="C3522" t="s">
        <v>2967</v>
      </c>
      <c r="D3522" t="s">
        <v>2967</v>
      </c>
      <c r="E3522" s="42">
        <v>44834</v>
      </c>
      <c r="F3522">
        <v>311608</v>
      </c>
      <c r="G3522" t="s">
        <v>2405</v>
      </c>
      <c r="H3522" s="191"/>
      <c r="J3522">
        <v>-12780600</v>
      </c>
      <c r="K3522"/>
      <c r="M3522" s="191">
        <f t="shared" si="159"/>
        <v>-1.27806</v>
      </c>
      <c r="N3522" t="str">
        <f t="shared" si="160"/>
        <v>0</v>
      </c>
    </row>
    <row r="3523" spans="1:14">
      <c r="A3523" s="55" t="str">
        <f t="shared" si="161"/>
        <v>Y0BQ0</v>
      </c>
      <c r="B3523" s="55">
        <v>0</v>
      </c>
      <c r="C3523" t="s">
        <v>2967</v>
      </c>
      <c r="D3523" t="s">
        <v>2967</v>
      </c>
      <c r="E3523" s="42">
        <v>44834</v>
      </c>
      <c r="F3523">
        <v>311617</v>
      </c>
      <c r="G3523" t="s">
        <v>2407</v>
      </c>
      <c r="H3523" s="191"/>
      <c r="J3523">
        <v>5514352.9400000004</v>
      </c>
      <c r="K3523"/>
      <c r="M3523" s="191">
        <f t="shared" si="159"/>
        <v>0.55143529400000002</v>
      </c>
      <c r="N3523" t="str">
        <f t="shared" si="160"/>
        <v>0</v>
      </c>
    </row>
    <row r="3524" spans="1:14">
      <c r="A3524" s="55" t="str">
        <f t="shared" si="161"/>
        <v>Y0BQ0</v>
      </c>
      <c r="B3524" s="55">
        <v>0</v>
      </c>
      <c r="C3524" t="s">
        <v>2967</v>
      </c>
      <c r="D3524" t="s">
        <v>2967</v>
      </c>
      <c r="E3524" s="42">
        <v>44834</v>
      </c>
      <c r="F3524">
        <v>311618</v>
      </c>
      <c r="G3524" t="s">
        <v>2408</v>
      </c>
      <c r="H3524" s="191"/>
      <c r="J3524">
        <v>18314448.5</v>
      </c>
      <c r="K3524"/>
      <c r="M3524" s="191">
        <f t="shared" si="159"/>
        <v>1.83144485</v>
      </c>
      <c r="N3524" t="str">
        <f t="shared" si="160"/>
        <v>0</v>
      </c>
    </row>
    <row r="3525" spans="1:14">
      <c r="A3525" s="55" t="str">
        <f t="shared" si="161"/>
        <v>Y0BQ0</v>
      </c>
      <c r="B3525" s="55">
        <v>0</v>
      </c>
      <c r="C3525" t="s">
        <v>2967</v>
      </c>
      <c r="D3525" t="s">
        <v>2967</v>
      </c>
      <c r="E3525" s="42">
        <v>44834</v>
      </c>
      <c r="F3525">
        <v>311619</v>
      </c>
      <c r="G3525" t="s">
        <v>2409</v>
      </c>
      <c r="H3525" s="191"/>
      <c r="J3525">
        <v>3201890.5</v>
      </c>
      <c r="K3525"/>
      <c r="M3525" s="191">
        <f t="shared" si="159"/>
        <v>0.32018904999999998</v>
      </c>
      <c r="N3525" t="str">
        <f t="shared" si="160"/>
        <v>0</v>
      </c>
    </row>
    <row r="3526" spans="1:14">
      <c r="A3526" s="55" t="str">
        <f t="shared" si="161"/>
        <v>Y0BQ0</v>
      </c>
      <c r="B3526" s="55">
        <v>0</v>
      </c>
      <c r="C3526" t="s">
        <v>2967</v>
      </c>
      <c r="D3526" t="s">
        <v>2967</v>
      </c>
      <c r="E3526" s="42">
        <v>44834</v>
      </c>
      <c r="F3526">
        <v>311621</v>
      </c>
      <c r="G3526" t="s">
        <v>2410</v>
      </c>
      <c r="H3526" s="191"/>
      <c r="J3526">
        <v>-9051220.7100000009</v>
      </c>
      <c r="K3526"/>
      <c r="M3526" s="191">
        <f t="shared" si="159"/>
        <v>-0.90512207100000008</v>
      </c>
      <c r="N3526" t="str">
        <f t="shared" si="160"/>
        <v>0</v>
      </c>
    </row>
    <row r="3527" spans="1:14">
      <c r="A3527" s="55" t="str">
        <f t="shared" si="161"/>
        <v>Y0BQ6.3</v>
      </c>
      <c r="B3527" s="55">
        <v>6.3</v>
      </c>
      <c r="C3527" t="s">
        <v>2967</v>
      </c>
      <c r="D3527" t="s">
        <v>2967</v>
      </c>
      <c r="E3527" s="42">
        <v>44834</v>
      </c>
      <c r="F3527">
        <v>401201</v>
      </c>
      <c r="G3527" t="s">
        <v>2419</v>
      </c>
      <c r="H3527" s="191"/>
      <c r="J3527">
        <v>459524.01</v>
      </c>
      <c r="K3527"/>
      <c r="M3527" s="191">
        <f t="shared" si="159"/>
        <v>4.5952401000000004E-2</v>
      </c>
      <c r="N3527" t="str">
        <f t="shared" si="160"/>
        <v>6</v>
      </c>
    </row>
    <row r="3528" spans="1:14">
      <c r="A3528" s="55" t="str">
        <f t="shared" si="161"/>
        <v>Y0BQ0</v>
      </c>
      <c r="B3528" s="55">
        <v>0</v>
      </c>
      <c r="C3528" t="s">
        <v>2967</v>
      </c>
      <c r="D3528" t="s">
        <v>2967</v>
      </c>
      <c r="E3528" s="42">
        <v>44834</v>
      </c>
      <c r="F3528">
        <v>401236</v>
      </c>
      <c r="G3528" t="s">
        <v>2427</v>
      </c>
      <c r="H3528" s="191"/>
      <c r="J3528">
        <v>5929032.0099999998</v>
      </c>
      <c r="K3528"/>
      <c r="M3528" s="191">
        <f t="shared" si="159"/>
        <v>0.59290320099999994</v>
      </c>
      <c r="N3528" t="str">
        <f t="shared" si="160"/>
        <v>0</v>
      </c>
    </row>
    <row r="3529" spans="1:14">
      <c r="A3529" s="55" t="str">
        <f t="shared" si="161"/>
        <v>Y0BQ0</v>
      </c>
      <c r="B3529" s="55">
        <v>0</v>
      </c>
      <c r="C3529" t="s">
        <v>2967</v>
      </c>
      <c r="D3529" t="s">
        <v>2967</v>
      </c>
      <c r="E3529" s="42">
        <v>44834</v>
      </c>
      <c r="F3529">
        <v>401242</v>
      </c>
      <c r="G3529" t="s">
        <v>2431</v>
      </c>
      <c r="H3529" s="191"/>
      <c r="J3529">
        <v>526413.32999999996</v>
      </c>
      <c r="K3529"/>
      <c r="M3529" s="191">
        <f t="shared" si="159"/>
        <v>5.2641332999999998E-2</v>
      </c>
      <c r="N3529" t="str">
        <f t="shared" si="160"/>
        <v>0</v>
      </c>
    </row>
    <row r="3530" spans="1:14">
      <c r="A3530" s="55" t="str">
        <f t="shared" si="161"/>
        <v>Y0BQ6.3</v>
      </c>
      <c r="B3530" s="55">
        <v>6.3</v>
      </c>
      <c r="C3530" t="s">
        <v>2967</v>
      </c>
      <c r="D3530" t="s">
        <v>2967</v>
      </c>
      <c r="E3530" s="42">
        <v>44834</v>
      </c>
      <c r="F3530">
        <v>401301</v>
      </c>
      <c r="G3530" t="s">
        <v>2432</v>
      </c>
      <c r="H3530" s="191"/>
      <c r="J3530">
        <v>12357.86</v>
      </c>
      <c r="K3530"/>
      <c r="M3530" s="191">
        <f t="shared" si="159"/>
        <v>1.235786E-3</v>
      </c>
      <c r="N3530" t="str">
        <f t="shared" si="160"/>
        <v>6</v>
      </c>
    </row>
    <row r="3531" spans="1:14">
      <c r="A3531" s="55" t="str">
        <f t="shared" si="161"/>
        <v>Y0BQ6.1</v>
      </c>
      <c r="B3531" s="55">
        <v>6.1</v>
      </c>
      <c r="C3531" t="s">
        <v>2967</v>
      </c>
      <c r="D3531" t="s">
        <v>2967</v>
      </c>
      <c r="E3531" s="42">
        <v>44834</v>
      </c>
      <c r="F3531">
        <v>401501</v>
      </c>
      <c r="G3531" t="s">
        <v>676</v>
      </c>
      <c r="H3531" s="191"/>
      <c r="J3531">
        <v>-1276214.6000000001</v>
      </c>
      <c r="K3531"/>
      <c r="M3531" s="191">
        <f t="shared" si="159"/>
        <v>-0.12762146000000002</v>
      </c>
      <c r="N3531" t="str">
        <f t="shared" si="160"/>
        <v>6</v>
      </c>
    </row>
    <row r="3532" spans="1:14">
      <c r="A3532" s="55" t="str">
        <f t="shared" si="161"/>
        <v>Y0BQ6.3</v>
      </c>
      <c r="B3532" s="55">
        <v>6.3</v>
      </c>
      <c r="C3532" t="s">
        <v>2967</v>
      </c>
      <c r="D3532" t="s">
        <v>2967</v>
      </c>
      <c r="E3532" s="42">
        <v>44834</v>
      </c>
      <c r="F3532">
        <v>401702</v>
      </c>
      <c r="G3532" t="s">
        <v>2686</v>
      </c>
      <c r="H3532" s="191"/>
      <c r="J3532">
        <v>-114857.25</v>
      </c>
      <c r="K3532"/>
      <c r="M3532" s="191">
        <f t="shared" si="159"/>
        <v>-1.1485725E-2</v>
      </c>
      <c r="N3532" t="str">
        <f t="shared" si="160"/>
        <v>6</v>
      </c>
    </row>
    <row r="3533" spans="1:14">
      <c r="A3533" s="55" t="str">
        <f t="shared" si="161"/>
        <v>Y0BQ6.3</v>
      </c>
      <c r="B3533" s="55">
        <v>6.3</v>
      </c>
      <c r="C3533" t="s">
        <v>2967</v>
      </c>
      <c r="D3533" t="s">
        <v>2967</v>
      </c>
      <c r="E3533" s="42">
        <v>44834</v>
      </c>
      <c r="F3533">
        <v>401703</v>
      </c>
      <c r="G3533" t="s">
        <v>2687</v>
      </c>
      <c r="H3533" s="191"/>
      <c r="J3533">
        <v>-114857.25</v>
      </c>
      <c r="K3533"/>
      <c r="M3533" s="191">
        <f t="shared" si="159"/>
        <v>-1.1485725E-2</v>
      </c>
      <c r="N3533" t="str">
        <f t="shared" si="160"/>
        <v>6</v>
      </c>
    </row>
    <row r="3534" spans="1:14">
      <c r="A3534" s="55" t="str">
        <f t="shared" si="161"/>
        <v>Y0BQ6.3</v>
      </c>
      <c r="B3534" s="55">
        <v>6.3</v>
      </c>
      <c r="C3534" t="s">
        <v>2967</v>
      </c>
      <c r="D3534" t="s">
        <v>2967</v>
      </c>
      <c r="E3534" s="42">
        <v>44834</v>
      </c>
      <c r="F3534">
        <v>401707</v>
      </c>
      <c r="G3534" t="s">
        <v>2680</v>
      </c>
      <c r="H3534" s="191"/>
      <c r="J3534">
        <v>331852.18</v>
      </c>
      <c r="K3534"/>
      <c r="M3534" s="191">
        <f t="shared" si="159"/>
        <v>3.3185218000000002E-2</v>
      </c>
      <c r="N3534" t="str">
        <f t="shared" si="160"/>
        <v>6</v>
      </c>
    </row>
    <row r="3535" spans="1:14">
      <c r="A3535" s="55" t="str">
        <f t="shared" si="161"/>
        <v>Y0BQ6.3</v>
      </c>
      <c r="B3535" s="55">
        <v>6.3</v>
      </c>
      <c r="C3535" t="s">
        <v>2967</v>
      </c>
      <c r="D3535" t="s">
        <v>2967</v>
      </c>
      <c r="E3535" s="42">
        <v>44834</v>
      </c>
      <c r="F3535">
        <v>401708</v>
      </c>
      <c r="G3535" t="s">
        <v>2681</v>
      </c>
      <c r="H3535" s="191"/>
      <c r="J3535">
        <v>331852.18</v>
      </c>
      <c r="K3535"/>
      <c r="M3535" s="191">
        <f t="shared" si="159"/>
        <v>3.3185218000000002E-2</v>
      </c>
      <c r="N3535" t="str">
        <f t="shared" si="160"/>
        <v>6</v>
      </c>
    </row>
    <row r="3536" spans="1:14">
      <c r="A3536" s="55" t="str">
        <f t="shared" si="161"/>
        <v>Y0BQ6.3</v>
      </c>
      <c r="B3536" s="55">
        <v>6.3</v>
      </c>
      <c r="C3536" t="s">
        <v>2967</v>
      </c>
      <c r="D3536" t="s">
        <v>2967</v>
      </c>
      <c r="E3536" s="42">
        <v>44834</v>
      </c>
      <c r="F3536">
        <v>402103</v>
      </c>
      <c r="G3536" t="s">
        <v>2436</v>
      </c>
      <c r="H3536" s="191"/>
      <c r="J3536">
        <v>6132</v>
      </c>
      <c r="K3536"/>
      <c r="M3536" s="191">
        <f t="shared" si="159"/>
        <v>6.1320000000000005E-4</v>
      </c>
      <c r="N3536" t="str">
        <f t="shared" si="160"/>
        <v>6</v>
      </c>
    </row>
    <row r="3537" spans="1:14">
      <c r="A3537" s="55" t="str">
        <f t="shared" si="161"/>
        <v>Y0BQ6.2</v>
      </c>
      <c r="B3537" s="55">
        <v>6.2</v>
      </c>
      <c r="C3537" t="s">
        <v>2967</v>
      </c>
      <c r="D3537" t="s">
        <v>2967</v>
      </c>
      <c r="E3537" s="42">
        <v>44834</v>
      </c>
      <c r="F3537">
        <v>402106</v>
      </c>
      <c r="G3537" t="s">
        <v>2437</v>
      </c>
      <c r="H3537" s="191"/>
      <c r="J3537">
        <v>111345.24</v>
      </c>
      <c r="K3537"/>
      <c r="M3537" s="191">
        <f t="shared" si="159"/>
        <v>1.1134524E-2</v>
      </c>
      <c r="N3537" t="str">
        <f t="shared" si="160"/>
        <v>6</v>
      </c>
    </row>
    <row r="3538" spans="1:14">
      <c r="A3538" s="55" t="str">
        <f t="shared" si="161"/>
        <v>Y0BQ6.3</v>
      </c>
      <c r="B3538" s="55">
        <v>6.3</v>
      </c>
      <c r="C3538" t="s">
        <v>2967</v>
      </c>
      <c r="D3538" t="s">
        <v>2967</v>
      </c>
      <c r="E3538" s="42">
        <v>44834</v>
      </c>
      <c r="F3538">
        <v>402113</v>
      </c>
      <c r="G3538" t="s">
        <v>2438</v>
      </c>
      <c r="H3538" s="191"/>
      <c r="J3538">
        <v>4397687.2300000004</v>
      </c>
      <c r="K3538"/>
      <c r="M3538" s="191">
        <f t="shared" si="159"/>
        <v>0.43976872300000003</v>
      </c>
      <c r="N3538" t="str">
        <f t="shared" si="160"/>
        <v>6</v>
      </c>
    </row>
    <row r="3539" spans="1:14">
      <c r="A3539" s="55" t="str">
        <f t="shared" si="161"/>
        <v>Y0BQ6.3</v>
      </c>
      <c r="B3539" s="55">
        <v>6.3</v>
      </c>
      <c r="C3539" t="s">
        <v>2967</v>
      </c>
      <c r="D3539" t="s">
        <v>2967</v>
      </c>
      <c r="E3539" s="42">
        <v>44834</v>
      </c>
      <c r="F3539">
        <v>402125</v>
      </c>
      <c r="G3539" t="s">
        <v>2914</v>
      </c>
      <c r="H3539" s="191"/>
      <c r="J3539">
        <v>328219.93</v>
      </c>
      <c r="K3539"/>
      <c r="M3539" s="191">
        <f t="shared" si="159"/>
        <v>3.2821993000000001E-2</v>
      </c>
      <c r="N3539" t="str">
        <f t="shared" si="160"/>
        <v>6</v>
      </c>
    </row>
    <row r="3540" spans="1:14">
      <c r="A3540" s="55" t="str">
        <f t="shared" si="161"/>
        <v>Y0BQ6.3</v>
      </c>
      <c r="B3540" s="55">
        <v>6.3</v>
      </c>
      <c r="C3540" t="s">
        <v>2967</v>
      </c>
      <c r="D3540" t="s">
        <v>2967</v>
      </c>
      <c r="E3540" s="42">
        <v>44834</v>
      </c>
      <c r="F3540">
        <v>402132</v>
      </c>
      <c r="G3540" t="s">
        <v>2441</v>
      </c>
      <c r="H3540" s="191"/>
      <c r="J3540">
        <v>0</v>
      </c>
      <c r="K3540"/>
      <c r="M3540" s="191">
        <f t="shared" si="159"/>
        <v>0</v>
      </c>
      <c r="N3540" t="str">
        <f t="shared" si="160"/>
        <v>6</v>
      </c>
    </row>
    <row r="3541" spans="1:14">
      <c r="A3541" s="55" t="str">
        <f t="shared" si="161"/>
        <v>Y0BQ6.3</v>
      </c>
      <c r="B3541" s="55">
        <v>6.3</v>
      </c>
      <c r="C3541" t="s">
        <v>2967</v>
      </c>
      <c r="D3541" t="s">
        <v>2967</v>
      </c>
      <c r="E3541" s="42">
        <v>44834</v>
      </c>
      <c r="F3541">
        <v>402133</v>
      </c>
      <c r="G3541" t="s">
        <v>2442</v>
      </c>
      <c r="H3541" s="191"/>
      <c r="J3541">
        <v>0</v>
      </c>
      <c r="K3541"/>
      <c r="M3541" s="191">
        <f t="shared" si="159"/>
        <v>0</v>
      </c>
      <c r="N3541" t="str">
        <f t="shared" si="160"/>
        <v>6</v>
      </c>
    </row>
    <row r="3542" spans="1:14">
      <c r="A3542" s="55" t="str">
        <f t="shared" si="161"/>
        <v>Y0BQ6.3</v>
      </c>
      <c r="B3542" s="55">
        <v>6.3</v>
      </c>
      <c r="C3542" t="s">
        <v>2967</v>
      </c>
      <c r="D3542" t="s">
        <v>2967</v>
      </c>
      <c r="E3542" s="42">
        <v>44834</v>
      </c>
      <c r="F3542">
        <v>402134</v>
      </c>
      <c r="G3542" t="s">
        <v>2443</v>
      </c>
      <c r="H3542" s="191"/>
      <c r="J3542">
        <v>1296895.97</v>
      </c>
      <c r="K3542"/>
      <c r="M3542" s="191">
        <f t="shared" si="159"/>
        <v>0.12968959699999999</v>
      </c>
      <c r="N3542" t="str">
        <f t="shared" si="160"/>
        <v>6</v>
      </c>
    </row>
    <row r="3543" spans="1:14">
      <c r="A3543" s="55" t="str">
        <f t="shared" si="161"/>
        <v>Y0BQ6.3</v>
      </c>
      <c r="B3543" s="55">
        <v>6.3</v>
      </c>
      <c r="C3543" t="s">
        <v>2967</v>
      </c>
      <c r="D3543" t="s">
        <v>2967</v>
      </c>
      <c r="E3543" s="42">
        <v>44834</v>
      </c>
      <c r="F3543">
        <v>402201</v>
      </c>
      <c r="G3543" t="s">
        <v>2445</v>
      </c>
      <c r="H3543" s="191"/>
      <c r="J3543">
        <v>0</v>
      </c>
      <c r="K3543"/>
      <c r="M3543" s="191">
        <f t="shared" si="159"/>
        <v>0</v>
      </c>
      <c r="N3543" t="str">
        <f t="shared" si="160"/>
        <v>6</v>
      </c>
    </row>
    <row r="3544" spans="1:14">
      <c r="A3544" s="55" t="str">
        <f t="shared" si="161"/>
        <v>Y0BQ6.3</v>
      </c>
      <c r="B3544" s="55">
        <v>6.3</v>
      </c>
      <c r="C3544" t="s">
        <v>2967</v>
      </c>
      <c r="D3544" t="s">
        <v>2967</v>
      </c>
      <c r="E3544" s="42">
        <v>44834</v>
      </c>
      <c r="F3544">
        <v>402233</v>
      </c>
      <c r="G3544" t="s">
        <v>2458</v>
      </c>
      <c r="H3544" s="191"/>
      <c r="J3544">
        <v>62390.05</v>
      </c>
      <c r="K3544"/>
      <c r="M3544" s="191">
        <f t="shared" si="159"/>
        <v>6.2390050000000006E-3</v>
      </c>
      <c r="N3544" t="str">
        <f t="shared" si="160"/>
        <v>6</v>
      </c>
    </row>
    <row r="3545" spans="1:14">
      <c r="A3545" s="55" t="str">
        <f t="shared" si="161"/>
        <v>Y0BQ6.3</v>
      </c>
      <c r="B3545" s="55">
        <v>6.3</v>
      </c>
      <c r="C3545" t="s">
        <v>2967</v>
      </c>
      <c r="D3545" t="s">
        <v>2967</v>
      </c>
      <c r="E3545" s="42">
        <v>44834</v>
      </c>
      <c r="F3545">
        <v>402235</v>
      </c>
      <c r="G3545" t="s">
        <v>2459</v>
      </c>
      <c r="H3545" s="191"/>
      <c r="J3545">
        <v>12840.57</v>
      </c>
      <c r="K3545"/>
      <c r="M3545" s="191">
        <f t="shared" si="159"/>
        <v>1.2840569999999999E-3</v>
      </c>
      <c r="N3545" t="str">
        <f t="shared" si="160"/>
        <v>6</v>
      </c>
    </row>
    <row r="3546" spans="1:14">
      <c r="A3546" s="55" t="str">
        <f t="shared" si="161"/>
        <v>Y0BQ6.1</v>
      </c>
      <c r="B3546" s="55">
        <v>6.1</v>
      </c>
      <c r="C3546" t="s">
        <v>2967</v>
      </c>
      <c r="D3546" t="s">
        <v>2967</v>
      </c>
      <c r="E3546" s="42">
        <v>44834</v>
      </c>
      <c r="F3546">
        <v>402257</v>
      </c>
      <c r="G3546" t="s">
        <v>2465</v>
      </c>
      <c r="H3546" s="191"/>
      <c r="J3546">
        <v>3687314.58</v>
      </c>
      <c r="K3546"/>
      <c r="M3546" s="191">
        <f t="shared" si="159"/>
        <v>0.36873145800000001</v>
      </c>
      <c r="N3546" t="str">
        <f t="shared" si="160"/>
        <v>6</v>
      </c>
    </row>
    <row r="3547" spans="1:14">
      <c r="A3547" s="55" t="str">
        <f t="shared" si="161"/>
        <v>Y0BQ0</v>
      </c>
      <c r="B3547" s="55">
        <v>0</v>
      </c>
      <c r="C3547" t="s">
        <v>2967</v>
      </c>
      <c r="D3547" t="s">
        <v>2967</v>
      </c>
      <c r="E3547" s="42">
        <v>44834</v>
      </c>
      <c r="F3547">
        <v>402284</v>
      </c>
      <c r="G3547" t="s">
        <v>2469</v>
      </c>
      <c r="H3547" s="191"/>
      <c r="J3547">
        <v>5807696.1399999997</v>
      </c>
      <c r="K3547"/>
      <c r="M3547" s="191">
        <f t="shared" si="159"/>
        <v>0.58076961399999993</v>
      </c>
      <c r="N3547" t="str">
        <f t="shared" si="160"/>
        <v>0</v>
      </c>
    </row>
    <row r="3548" spans="1:14">
      <c r="A3548" s="55" t="str">
        <f t="shared" si="161"/>
        <v>Y0BQ0</v>
      </c>
      <c r="B3548" s="55">
        <v>0</v>
      </c>
      <c r="C3548" t="s">
        <v>2967</v>
      </c>
      <c r="D3548" t="s">
        <v>2967</v>
      </c>
      <c r="E3548" s="42">
        <v>44834</v>
      </c>
      <c r="F3548">
        <v>402286</v>
      </c>
      <c r="G3548" t="s">
        <v>2471</v>
      </c>
      <c r="H3548" s="191"/>
      <c r="J3548">
        <v>923545.52</v>
      </c>
      <c r="K3548"/>
      <c r="M3548" s="191">
        <f t="shared" si="159"/>
        <v>9.2354552000000006E-2</v>
      </c>
      <c r="N3548" t="str">
        <f t="shared" si="160"/>
        <v>0</v>
      </c>
    </row>
    <row r="3549" spans="1:14">
      <c r="A3549" s="55" t="str">
        <f t="shared" si="161"/>
        <v>Y0BQ6.2a</v>
      </c>
      <c r="B3549" s="55" t="s">
        <v>4602</v>
      </c>
      <c r="C3549" t="s">
        <v>2967</v>
      </c>
      <c r="D3549" t="s">
        <v>2967</v>
      </c>
      <c r="E3549" s="42">
        <v>44834</v>
      </c>
      <c r="F3549">
        <v>402361</v>
      </c>
      <c r="G3549" t="s">
        <v>2480</v>
      </c>
      <c r="H3549" s="191"/>
      <c r="J3549">
        <v>0</v>
      </c>
      <c r="K3549"/>
      <c r="M3549" s="191">
        <f t="shared" si="159"/>
        <v>0</v>
      </c>
      <c r="N3549" t="str">
        <f t="shared" si="160"/>
        <v>6</v>
      </c>
    </row>
    <row r="3550" spans="1:14">
      <c r="A3550" s="55" t="str">
        <f t="shared" si="161"/>
        <v>Y0BQ6.2a</v>
      </c>
      <c r="B3550" s="55" t="s">
        <v>4602</v>
      </c>
      <c r="C3550" t="s">
        <v>2967</v>
      </c>
      <c r="D3550" t="s">
        <v>2967</v>
      </c>
      <c r="E3550" s="42">
        <v>44834</v>
      </c>
      <c r="F3550">
        <v>402362</v>
      </c>
      <c r="G3550" t="s">
        <v>2481</v>
      </c>
      <c r="H3550" s="191"/>
      <c r="J3550">
        <v>0</v>
      </c>
      <c r="K3550"/>
      <c r="M3550" s="191">
        <f t="shared" si="159"/>
        <v>0</v>
      </c>
      <c r="N3550" t="str">
        <f t="shared" si="160"/>
        <v>6</v>
      </c>
    </row>
    <row r="3551" spans="1:14">
      <c r="A3551" s="55" t="str">
        <f t="shared" si="161"/>
        <v>Y0BQ6.2a</v>
      </c>
      <c r="B3551" s="55" t="s">
        <v>4602</v>
      </c>
      <c r="C3551" t="s">
        <v>2967</v>
      </c>
      <c r="D3551" t="s">
        <v>2967</v>
      </c>
      <c r="E3551" s="42">
        <v>44834</v>
      </c>
      <c r="F3551">
        <v>402363</v>
      </c>
      <c r="G3551" t="s">
        <v>2482</v>
      </c>
      <c r="H3551" s="191"/>
      <c r="J3551">
        <v>2610611.36</v>
      </c>
      <c r="K3551"/>
      <c r="M3551" s="191">
        <f t="shared" si="159"/>
        <v>0.26106113599999997</v>
      </c>
      <c r="N3551" t="str">
        <f t="shared" si="160"/>
        <v>6</v>
      </c>
    </row>
    <row r="3552" spans="1:14">
      <c r="A3552" s="55" t="str">
        <f t="shared" si="161"/>
        <v>Y0BQ6.3</v>
      </c>
      <c r="B3552" s="55">
        <v>6.3</v>
      </c>
      <c r="C3552" t="s">
        <v>2967</v>
      </c>
      <c r="D3552" t="s">
        <v>2967</v>
      </c>
      <c r="E3552" s="42">
        <v>44834</v>
      </c>
      <c r="F3552">
        <v>402381</v>
      </c>
      <c r="G3552" t="s">
        <v>2491</v>
      </c>
      <c r="H3552" s="191"/>
      <c r="J3552">
        <v>9010116.5600000005</v>
      </c>
      <c r="K3552"/>
      <c r="M3552" s="191">
        <f t="shared" si="159"/>
        <v>0.90101165600000011</v>
      </c>
      <c r="N3552" t="str">
        <f t="shared" si="160"/>
        <v>6</v>
      </c>
    </row>
    <row r="3553" spans="1:14">
      <c r="A3553" s="55" t="str">
        <f t="shared" si="161"/>
        <v>Y0BQ6.3</v>
      </c>
      <c r="B3553" s="55">
        <v>6.3</v>
      </c>
      <c r="C3553" t="s">
        <v>2967</v>
      </c>
      <c r="D3553" t="s">
        <v>2967</v>
      </c>
      <c r="E3553" s="42">
        <v>44834</v>
      </c>
      <c r="F3553">
        <v>402404</v>
      </c>
      <c r="G3553" t="s">
        <v>2492</v>
      </c>
      <c r="H3553" s="191"/>
      <c r="J3553">
        <v>29086.99</v>
      </c>
      <c r="K3553"/>
      <c r="M3553" s="191">
        <f t="shared" si="159"/>
        <v>2.9086990000000003E-3</v>
      </c>
      <c r="N3553" t="str">
        <f t="shared" si="160"/>
        <v>6</v>
      </c>
    </row>
    <row r="3554" spans="1:14">
      <c r="A3554" s="55" t="str">
        <f t="shared" si="161"/>
        <v>Y0BQ5.3</v>
      </c>
      <c r="B3554" s="55">
        <v>5.3</v>
      </c>
      <c r="C3554" t="s">
        <v>2967</v>
      </c>
      <c r="D3554" t="s">
        <v>2967</v>
      </c>
      <c r="E3554" s="42">
        <v>44834</v>
      </c>
      <c r="F3554">
        <v>440156</v>
      </c>
      <c r="G3554" t="s">
        <v>2578</v>
      </c>
      <c r="H3554" s="191"/>
      <c r="J3554">
        <v>2066782.6</v>
      </c>
      <c r="K3554"/>
      <c r="M3554" s="191">
        <f t="shared" si="159"/>
        <v>0.20667826</v>
      </c>
      <c r="N3554" t="str">
        <f t="shared" si="160"/>
        <v>5</v>
      </c>
    </row>
    <row r="3555" spans="1:14">
      <c r="A3555" s="55" t="str">
        <f t="shared" si="161"/>
        <v>Y0BQ5.3</v>
      </c>
      <c r="B3555" s="55">
        <v>5.3</v>
      </c>
      <c r="C3555" t="s">
        <v>2967</v>
      </c>
      <c r="D3555" t="s">
        <v>2967</v>
      </c>
      <c r="E3555" s="42">
        <v>44834</v>
      </c>
      <c r="F3555">
        <v>440157</v>
      </c>
      <c r="G3555" t="s">
        <v>2507</v>
      </c>
      <c r="H3555" s="191"/>
      <c r="J3555">
        <v>2577172.25</v>
      </c>
      <c r="K3555"/>
      <c r="M3555" s="191">
        <f t="shared" si="159"/>
        <v>0.25771722499999999</v>
      </c>
      <c r="N3555" t="str">
        <f t="shared" si="160"/>
        <v>5</v>
      </c>
    </row>
    <row r="3556" spans="1:14">
      <c r="A3556" s="55" t="str">
        <f t="shared" si="161"/>
        <v>Y0BQ5.3</v>
      </c>
      <c r="B3556" s="55">
        <v>5.3</v>
      </c>
      <c r="C3556" t="s">
        <v>2967</v>
      </c>
      <c r="D3556" t="s">
        <v>2967</v>
      </c>
      <c r="E3556" s="42">
        <v>44834</v>
      </c>
      <c r="F3556">
        <v>440158</v>
      </c>
      <c r="G3556" t="s">
        <v>2508</v>
      </c>
      <c r="H3556" s="191"/>
      <c r="J3556">
        <v>3948970.75</v>
      </c>
      <c r="K3556"/>
      <c r="M3556" s="191">
        <f t="shared" si="159"/>
        <v>0.39489707499999999</v>
      </c>
      <c r="N3556" t="str">
        <f t="shared" si="160"/>
        <v>5</v>
      </c>
    </row>
    <row r="3557" spans="1:14">
      <c r="A3557" s="55" t="str">
        <f t="shared" si="161"/>
        <v>Y0BQ5.3</v>
      </c>
      <c r="B3557" s="55">
        <v>5.3</v>
      </c>
      <c r="C3557" t="s">
        <v>2967</v>
      </c>
      <c r="D3557" t="s">
        <v>2967</v>
      </c>
      <c r="E3557" s="42">
        <v>44834</v>
      </c>
      <c r="F3557">
        <v>440159</v>
      </c>
      <c r="G3557" t="s">
        <v>2509</v>
      </c>
      <c r="H3557" s="191"/>
      <c r="J3557">
        <v>39533300</v>
      </c>
      <c r="K3557"/>
      <c r="M3557" s="191">
        <f t="shared" si="159"/>
        <v>3.9533299999999998</v>
      </c>
      <c r="N3557" t="str">
        <f t="shared" si="160"/>
        <v>5</v>
      </c>
    </row>
    <row r="3558" spans="1:14">
      <c r="A3558" s="55" t="str">
        <f t="shared" si="161"/>
        <v>Y0BQ5.3</v>
      </c>
      <c r="B3558" s="55">
        <v>5.3</v>
      </c>
      <c r="C3558" t="s">
        <v>2967</v>
      </c>
      <c r="D3558" t="s">
        <v>2967</v>
      </c>
      <c r="E3558" s="42">
        <v>44834</v>
      </c>
      <c r="F3558">
        <v>440161</v>
      </c>
      <c r="G3558" t="s">
        <v>2511</v>
      </c>
      <c r="H3558" s="191"/>
      <c r="J3558">
        <v>53368483.710000001</v>
      </c>
      <c r="K3558"/>
      <c r="M3558" s="191">
        <f t="shared" si="159"/>
        <v>5.3368483710000003</v>
      </c>
      <c r="N3558" t="str">
        <f t="shared" si="160"/>
        <v>5</v>
      </c>
    </row>
    <row r="3559" spans="1:14">
      <c r="A3559" s="55" t="str">
        <f t="shared" si="161"/>
        <v>Y0BQ5.5</v>
      </c>
      <c r="B3559" s="55">
        <v>5.5</v>
      </c>
      <c r="C3559" t="s">
        <v>2967</v>
      </c>
      <c r="D3559" t="s">
        <v>2967</v>
      </c>
      <c r="E3559" s="42">
        <v>44834</v>
      </c>
      <c r="F3559">
        <v>440225</v>
      </c>
      <c r="G3559" t="s">
        <v>2515</v>
      </c>
      <c r="H3559" s="191"/>
      <c r="J3559">
        <v>860.64</v>
      </c>
      <c r="K3559"/>
      <c r="M3559" s="191">
        <f t="shared" si="159"/>
        <v>8.6063999999999995E-5</v>
      </c>
      <c r="N3559" t="str">
        <f t="shared" si="160"/>
        <v>5</v>
      </c>
    </row>
    <row r="3560" spans="1:14">
      <c r="A3560" s="55" t="str">
        <f t="shared" si="161"/>
        <v>Y0BQ6.3</v>
      </c>
      <c r="B3560" s="55">
        <v>6.3</v>
      </c>
      <c r="C3560" t="s">
        <v>2967</v>
      </c>
      <c r="D3560" t="s">
        <v>2967</v>
      </c>
      <c r="E3560" s="42">
        <v>44834</v>
      </c>
      <c r="F3560">
        <v>440325</v>
      </c>
      <c r="G3560" t="s">
        <v>2517</v>
      </c>
      <c r="H3560" s="191"/>
      <c r="J3560">
        <v>0</v>
      </c>
      <c r="K3560"/>
      <c r="M3560" s="191">
        <f t="shared" si="159"/>
        <v>0</v>
      </c>
      <c r="N3560" t="str">
        <f t="shared" si="160"/>
        <v>6</v>
      </c>
    </row>
    <row r="3561" spans="1:14">
      <c r="A3561" s="55" t="str">
        <f t="shared" si="161"/>
        <v>Y0BQ6.3</v>
      </c>
      <c r="B3561" s="55">
        <v>6.3</v>
      </c>
      <c r="C3561" t="s">
        <v>2967</v>
      </c>
      <c r="D3561" t="s">
        <v>2967</v>
      </c>
      <c r="E3561" s="42">
        <v>44834</v>
      </c>
      <c r="F3561">
        <v>440350</v>
      </c>
      <c r="G3561" t="s">
        <v>2684</v>
      </c>
      <c r="H3561" s="191"/>
      <c r="J3561">
        <v>2308874.08</v>
      </c>
      <c r="K3561"/>
      <c r="M3561" s="191">
        <f t="shared" si="159"/>
        <v>0.23088740800000002</v>
      </c>
      <c r="N3561" t="str">
        <f t="shared" si="160"/>
        <v>6</v>
      </c>
    </row>
    <row r="3562" spans="1:14">
      <c r="A3562" s="55" t="str">
        <f t="shared" si="161"/>
        <v>Y0BQ6.3</v>
      </c>
      <c r="B3562" s="55">
        <v>6.3</v>
      </c>
      <c r="C3562" t="s">
        <v>2967</v>
      </c>
      <c r="D3562" t="s">
        <v>2967</v>
      </c>
      <c r="E3562" s="42">
        <v>44834</v>
      </c>
      <c r="F3562">
        <v>440351</v>
      </c>
      <c r="G3562" t="s">
        <v>2685</v>
      </c>
      <c r="H3562" s="191"/>
      <c r="J3562">
        <v>2308874.08</v>
      </c>
      <c r="K3562"/>
      <c r="M3562" s="191">
        <f t="shared" si="159"/>
        <v>0.23088740800000002</v>
      </c>
      <c r="N3562" t="str">
        <f t="shared" si="160"/>
        <v>6</v>
      </c>
    </row>
    <row r="3563" spans="1:14">
      <c r="A3563" s="55" t="str">
        <f t="shared" si="161"/>
        <v>Y0BQ6.3</v>
      </c>
      <c r="B3563" s="55">
        <v>6.3</v>
      </c>
      <c r="C3563" t="s">
        <v>2967</v>
      </c>
      <c r="D3563" t="s">
        <v>2967</v>
      </c>
      <c r="E3563" s="42">
        <v>44834</v>
      </c>
      <c r="F3563">
        <v>440416</v>
      </c>
      <c r="G3563" t="s">
        <v>664</v>
      </c>
      <c r="H3563" s="191"/>
      <c r="J3563">
        <v>-5419583.8799999999</v>
      </c>
      <c r="K3563"/>
      <c r="M3563" s="191">
        <f t="shared" si="159"/>
        <v>-0.54195838799999996</v>
      </c>
      <c r="N3563" t="str">
        <f t="shared" si="160"/>
        <v>6</v>
      </c>
    </row>
    <row r="3564" spans="1:14">
      <c r="A3564" s="55" t="str">
        <f t="shared" si="161"/>
        <v>Y0BQ6.3</v>
      </c>
      <c r="B3564" s="55">
        <v>6.3</v>
      </c>
      <c r="C3564" t="s">
        <v>2967</v>
      </c>
      <c r="D3564" t="s">
        <v>2967</v>
      </c>
      <c r="E3564" s="42">
        <v>44834</v>
      </c>
      <c r="F3564">
        <v>440485</v>
      </c>
      <c r="G3564" t="s">
        <v>2517</v>
      </c>
      <c r="H3564" s="191"/>
      <c r="J3564">
        <v>0</v>
      </c>
      <c r="K3564"/>
      <c r="M3564" s="191">
        <f t="shared" si="159"/>
        <v>0</v>
      </c>
      <c r="N3564" t="str">
        <f t="shared" si="160"/>
        <v>6</v>
      </c>
    </row>
    <row r="3565" spans="1:14">
      <c r="A3565" s="55" t="str">
        <f t="shared" si="161"/>
        <v>Y0BQ6.3</v>
      </c>
      <c r="B3565" s="55">
        <v>6.3</v>
      </c>
      <c r="C3565" t="s">
        <v>2967</v>
      </c>
      <c r="D3565" t="s">
        <v>2967</v>
      </c>
      <c r="E3565" s="42">
        <v>44834</v>
      </c>
      <c r="F3565">
        <v>440509</v>
      </c>
      <c r="G3565" t="s">
        <v>2524</v>
      </c>
      <c r="H3565" s="191"/>
      <c r="J3565">
        <v>6924678.8099999996</v>
      </c>
      <c r="K3565"/>
      <c r="M3565" s="191">
        <f t="shared" ref="M3565:M3628" si="162">J3565/10000000</f>
        <v>0.69246788100000001</v>
      </c>
      <c r="N3565" t="str">
        <f t="shared" si="160"/>
        <v>6</v>
      </c>
    </row>
    <row r="3566" spans="1:14">
      <c r="A3566" s="55" t="str">
        <f t="shared" si="161"/>
        <v>Y0BQ6.1</v>
      </c>
      <c r="B3566" s="55">
        <v>6.1</v>
      </c>
      <c r="C3566" t="s">
        <v>2967</v>
      </c>
      <c r="D3566" t="s">
        <v>2967</v>
      </c>
      <c r="E3566" s="42">
        <v>44834</v>
      </c>
      <c r="F3566">
        <v>440512</v>
      </c>
      <c r="G3566" t="s">
        <v>2525</v>
      </c>
      <c r="H3566" s="191"/>
      <c r="J3566">
        <v>25654627.210000001</v>
      </c>
      <c r="K3566"/>
      <c r="M3566" s="191">
        <f t="shared" si="162"/>
        <v>2.5654627210000003</v>
      </c>
      <c r="N3566" t="str">
        <f t="shared" ref="N3566:N3629" si="163">LEFT(B3566,1)</f>
        <v>6</v>
      </c>
    </row>
    <row r="3567" spans="1:14">
      <c r="A3567" s="55" t="str">
        <f t="shared" si="161"/>
        <v>Y0BQ6.3</v>
      </c>
      <c r="B3567" s="55">
        <v>6.3</v>
      </c>
      <c r="C3567" t="s">
        <v>2967</v>
      </c>
      <c r="D3567" t="s">
        <v>2967</v>
      </c>
      <c r="E3567" s="42">
        <v>44834</v>
      </c>
      <c r="F3567">
        <v>440515</v>
      </c>
      <c r="G3567" t="s">
        <v>2526</v>
      </c>
      <c r="H3567" s="191"/>
      <c r="J3567">
        <v>0</v>
      </c>
      <c r="K3567"/>
      <c r="M3567" s="191">
        <f t="shared" si="162"/>
        <v>0</v>
      </c>
      <c r="N3567" t="str">
        <f t="shared" si="163"/>
        <v>6</v>
      </c>
    </row>
    <row r="3568" spans="1:14">
      <c r="A3568" s="55" t="str">
        <f t="shared" si="161"/>
        <v>Y0CA0</v>
      </c>
      <c r="B3568" s="55">
        <v>0</v>
      </c>
      <c r="C3568" t="s">
        <v>2968</v>
      </c>
      <c r="D3568" t="s">
        <v>2968</v>
      </c>
      <c r="E3568" s="42">
        <v>44834</v>
      </c>
      <c r="F3568">
        <v>102104</v>
      </c>
      <c r="G3568" t="s">
        <v>2007</v>
      </c>
      <c r="H3568" s="191"/>
      <c r="J3568">
        <v>145236459.00999999</v>
      </c>
      <c r="K3568"/>
      <c r="M3568" s="191">
        <f t="shared" si="162"/>
        <v>14.523645900999998</v>
      </c>
      <c r="N3568" t="str">
        <f t="shared" si="163"/>
        <v>0</v>
      </c>
    </row>
    <row r="3569" spans="1:14">
      <c r="A3569" s="55" t="str">
        <f t="shared" si="161"/>
        <v>Y0CA0</v>
      </c>
      <c r="B3569" s="55">
        <v>0</v>
      </c>
      <c r="C3569" t="s">
        <v>2968</v>
      </c>
      <c r="D3569" t="s">
        <v>2968</v>
      </c>
      <c r="E3569" s="42">
        <v>44834</v>
      </c>
      <c r="F3569">
        <v>106103</v>
      </c>
      <c r="G3569" t="s">
        <v>2783</v>
      </c>
      <c r="H3569" s="191"/>
      <c r="J3569">
        <v>1236107.3899999999</v>
      </c>
      <c r="K3569"/>
      <c r="M3569" s="191">
        <f t="shared" si="162"/>
        <v>0.12361073899999998</v>
      </c>
      <c r="N3569" t="str">
        <f t="shared" si="163"/>
        <v>0</v>
      </c>
    </row>
    <row r="3570" spans="1:14">
      <c r="A3570" s="55" t="str">
        <f t="shared" si="161"/>
        <v>Y0CA0</v>
      </c>
      <c r="B3570" s="55">
        <v>0</v>
      </c>
      <c r="C3570" t="s">
        <v>2968</v>
      </c>
      <c r="D3570" t="s">
        <v>2968</v>
      </c>
      <c r="E3570" s="42">
        <v>44834</v>
      </c>
      <c r="F3570">
        <v>106106</v>
      </c>
      <c r="G3570" t="s">
        <v>2784</v>
      </c>
      <c r="H3570" s="191"/>
      <c r="J3570">
        <v>60449.07</v>
      </c>
      <c r="K3570"/>
      <c r="M3570" s="191">
        <f t="shared" si="162"/>
        <v>6.0449069999999995E-3</v>
      </c>
      <c r="N3570" t="str">
        <f t="shared" si="163"/>
        <v>0</v>
      </c>
    </row>
    <row r="3571" spans="1:14">
      <c r="A3571" s="55" t="str">
        <f t="shared" si="161"/>
        <v>Y0CA0</v>
      </c>
      <c r="B3571" s="55">
        <v>0</v>
      </c>
      <c r="C3571" t="s">
        <v>2968</v>
      </c>
      <c r="D3571" t="s">
        <v>2968</v>
      </c>
      <c r="E3571" s="42">
        <v>44834</v>
      </c>
      <c r="F3571">
        <v>107106</v>
      </c>
      <c r="G3571" t="s">
        <v>2753</v>
      </c>
      <c r="H3571" s="191"/>
      <c r="J3571">
        <v>-0.01</v>
      </c>
      <c r="K3571"/>
      <c r="M3571" s="191">
        <f t="shared" si="162"/>
        <v>-1.0000000000000001E-9</v>
      </c>
      <c r="N3571" t="str">
        <f t="shared" si="163"/>
        <v>0</v>
      </c>
    </row>
    <row r="3572" spans="1:14">
      <c r="A3572" s="55" t="str">
        <f t="shared" si="161"/>
        <v>Y0CA0</v>
      </c>
      <c r="B3572" s="55">
        <v>0</v>
      </c>
      <c r="C3572" t="s">
        <v>2968</v>
      </c>
      <c r="D3572" t="s">
        <v>2968</v>
      </c>
      <c r="E3572" s="42">
        <v>44834</v>
      </c>
      <c r="F3572">
        <v>111126</v>
      </c>
      <c r="G3572" t="s">
        <v>2022</v>
      </c>
      <c r="H3572" s="191"/>
      <c r="J3572">
        <v>23584.89</v>
      </c>
      <c r="K3572"/>
      <c r="M3572" s="191">
        <f t="shared" si="162"/>
        <v>2.3584890000000001E-3</v>
      </c>
      <c r="N3572" t="str">
        <f t="shared" si="163"/>
        <v>0</v>
      </c>
    </row>
    <row r="3573" spans="1:14">
      <c r="A3573" s="55" t="str">
        <f t="shared" si="161"/>
        <v>Y0CA0</v>
      </c>
      <c r="B3573" s="55">
        <v>0</v>
      </c>
      <c r="C3573" t="s">
        <v>2968</v>
      </c>
      <c r="D3573" t="s">
        <v>2968</v>
      </c>
      <c r="E3573" s="42">
        <v>44834</v>
      </c>
      <c r="F3573">
        <v>141280</v>
      </c>
      <c r="G3573" t="s">
        <v>2036</v>
      </c>
      <c r="H3573" s="191"/>
      <c r="J3573">
        <v>-0.33</v>
      </c>
      <c r="K3573"/>
      <c r="M3573" s="191">
        <f t="shared" si="162"/>
        <v>-3.3000000000000004E-8</v>
      </c>
      <c r="N3573" t="str">
        <f t="shared" si="163"/>
        <v>0</v>
      </c>
    </row>
    <row r="3574" spans="1:14">
      <c r="A3574" s="55" t="str">
        <f t="shared" si="161"/>
        <v>Y0CA0</v>
      </c>
      <c r="B3574" s="55">
        <v>0</v>
      </c>
      <c r="C3574" t="s">
        <v>2968</v>
      </c>
      <c r="D3574" t="s">
        <v>2968</v>
      </c>
      <c r="E3574" s="42">
        <v>44834</v>
      </c>
      <c r="F3574">
        <v>141382</v>
      </c>
      <c r="G3574" t="s">
        <v>2052</v>
      </c>
      <c r="H3574" s="191"/>
      <c r="J3574">
        <v>0</v>
      </c>
      <c r="K3574"/>
      <c r="M3574" s="191">
        <f t="shared" si="162"/>
        <v>0</v>
      </c>
      <c r="N3574" t="str">
        <f t="shared" si="163"/>
        <v>0</v>
      </c>
    </row>
    <row r="3575" spans="1:14">
      <c r="A3575" s="55" t="str">
        <f t="shared" si="161"/>
        <v>Y0CA0</v>
      </c>
      <c r="B3575" s="55">
        <v>0</v>
      </c>
      <c r="C3575" t="s">
        <v>2968</v>
      </c>
      <c r="D3575" t="s">
        <v>2968</v>
      </c>
      <c r="E3575" s="42">
        <v>44834</v>
      </c>
      <c r="F3575">
        <v>141744</v>
      </c>
      <c r="G3575" t="s">
        <v>2087</v>
      </c>
      <c r="H3575" s="191"/>
      <c r="J3575">
        <v>0</v>
      </c>
      <c r="K3575"/>
      <c r="M3575" s="191">
        <f t="shared" si="162"/>
        <v>0</v>
      </c>
      <c r="N3575" t="str">
        <f t="shared" si="163"/>
        <v>0</v>
      </c>
    </row>
    <row r="3576" spans="1:14">
      <c r="A3576" s="55" t="str">
        <f t="shared" si="161"/>
        <v>Y0CA0</v>
      </c>
      <c r="B3576" s="55">
        <v>0</v>
      </c>
      <c r="C3576" t="s">
        <v>2968</v>
      </c>
      <c r="D3576" t="s">
        <v>2968</v>
      </c>
      <c r="E3576" s="42">
        <v>44834</v>
      </c>
      <c r="F3576">
        <v>160118</v>
      </c>
      <c r="G3576" t="s">
        <v>2152</v>
      </c>
      <c r="H3576" s="191"/>
      <c r="J3576">
        <v>0</v>
      </c>
      <c r="K3576"/>
      <c r="M3576" s="191">
        <f t="shared" si="162"/>
        <v>0</v>
      </c>
      <c r="N3576" t="str">
        <f t="shared" si="163"/>
        <v>0</v>
      </c>
    </row>
    <row r="3577" spans="1:14">
      <c r="A3577" s="55" t="str">
        <f t="shared" si="161"/>
        <v>Y0CA0</v>
      </c>
      <c r="B3577" s="55">
        <v>0</v>
      </c>
      <c r="C3577" t="s">
        <v>2968</v>
      </c>
      <c r="D3577" t="s">
        <v>2968</v>
      </c>
      <c r="E3577" s="42">
        <v>44834</v>
      </c>
      <c r="F3577">
        <v>160206</v>
      </c>
      <c r="G3577" t="s">
        <v>2159</v>
      </c>
      <c r="H3577" s="191"/>
      <c r="J3577">
        <v>-21.19</v>
      </c>
      <c r="K3577"/>
      <c r="M3577" s="191">
        <f t="shared" si="162"/>
        <v>-2.119E-6</v>
      </c>
      <c r="N3577" t="str">
        <f t="shared" si="163"/>
        <v>0</v>
      </c>
    </row>
    <row r="3578" spans="1:14">
      <c r="A3578" s="55" t="str">
        <f t="shared" si="161"/>
        <v>Y0CA0</v>
      </c>
      <c r="B3578" s="55">
        <v>0</v>
      </c>
      <c r="C3578" t="s">
        <v>2968</v>
      </c>
      <c r="D3578" t="s">
        <v>2968</v>
      </c>
      <c r="E3578" s="42">
        <v>44834</v>
      </c>
      <c r="F3578">
        <v>201276</v>
      </c>
      <c r="G3578" t="s">
        <v>2209</v>
      </c>
      <c r="H3578" s="191"/>
      <c r="J3578">
        <v>-206.91</v>
      </c>
      <c r="K3578"/>
      <c r="M3578" s="191">
        <f t="shared" si="162"/>
        <v>-2.0690999999999999E-5</v>
      </c>
      <c r="N3578" t="str">
        <f t="shared" si="163"/>
        <v>0</v>
      </c>
    </row>
    <row r="3579" spans="1:14">
      <c r="A3579" s="55" t="str">
        <f t="shared" si="161"/>
        <v>Y0CA1.2</v>
      </c>
      <c r="B3579" s="55">
        <v>1.2</v>
      </c>
      <c r="C3579" t="s">
        <v>2968</v>
      </c>
      <c r="D3579" t="s">
        <v>2968</v>
      </c>
      <c r="E3579" s="42">
        <v>44834</v>
      </c>
      <c r="F3579">
        <v>201277</v>
      </c>
      <c r="G3579" t="s">
        <v>2210</v>
      </c>
      <c r="H3579" s="191"/>
      <c r="J3579">
        <v>-145932909.72999999</v>
      </c>
      <c r="K3579"/>
      <c r="M3579" s="191">
        <f t="shared" si="162"/>
        <v>-14.593290972999998</v>
      </c>
      <c r="N3579" t="str">
        <f t="shared" si="163"/>
        <v>1</v>
      </c>
    </row>
    <row r="3580" spans="1:14">
      <c r="A3580" s="55" t="str">
        <f t="shared" si="161"/>
        <v>Y0CA0</v>
      </c>
      <c r="B3580" s="55">
        <v>0</v>
      </c>
      <c r="C3580" t="s">
        <v>2968</v>
      </c>
      <c r="D3580" t="s">
        <v>2968</v>
      </c>
      <c r="E3580" s="42">
        <v>44834</v>
      </c>
      <c r="F3580">
        <v>210117</v>
      </c>
      <c r="G3580" t="s">
        <v>2242</v>
      </c>
      <c r="H3580" s="191"/>
      <c r="J3580">
        <v>-49666.99</v>
      </c>
      <c r="K3580"/>
      <c r="M3580" s="191">
        <f t="shared" si="162"/>
        <v>-4.9666989999999998E-3</v>
      </c>
      <c r="N3580" t="str">
        <f t="shared" si="163"/>
        <v>0</v>
      </c>
    </row>
    <row r="3581" spans="1:14">
      <c r="A3581" s="55" t="str">
        <f t="shared" si="161"/>
        <v>Y0CA0</v>
      </c>
      <c r="B3581" s="55">
        <v>0</v>
      </c>
      <c r="C3581" t="s">
        <v>2968</v>
      </c>
      <c r="D3581" t="s">
        <v>2968</v>
      </c>
      <c r="E3581" s="42">
        <v>44834</v>
      </c>
      <c r="F3581">
        <v>210667</v>
      </c>
      <c r="G3581" t="s">
        <v>2862</v>
      </c>
      <c r="H3581" s="191"/>
      <c r="J3581">
        <v>7.09</v>
      </c>
      <c r="K3581"/>
      <c r="M3581" s="191">
        <f t="shared" si="162"/>
        <v>7.0900000000000001E-7</v>
      </c>
      <c r="N3581" t="str">
        <f t="shared" si="163"/>
        <v>0</v>
      </c>
    </row>
    <row r="3582" spans="1:14">
      <c r="A3582" s="55" t="str">
        <f t="shared" si="161"/>
        <v>Y0CA0</v>
      </c>
      <c r="B3582" s="55">
        <v>0</v>
      </c>
      <c r="C3582" t="s">
        <v>2968</v>
      </c>
      <c r="D3582" t="s">
        <v>2968</v>
      </c>
      <c r="E3582" s="42">
        <v>44834</v>
      </c>
      <c r="F3582">
        <v>210766</v>
      </c>
      <c r="G3582" t="s">
        <v>2748</v>
      </c>
      <c r="H3582" s="191"/>
      <c r="J3582">
        <v>-14.51</v>
      </c>
      <c r="K3582"/>
      <c r="M3582" s="191">
        <f t="shared" si="162"/>
        <v>-1.451E-6</v>
      </c>
      <c r="N3582" t="str">
        <f t="shared" si="163"/>
        <v>0</v>
      </c>
    </row>
    <row r="3583" spans="1:14">
      <c r="A3583" s="55" t="str">
        <f t="shared" si="161"/>
        <v>Y0CA0</v>
      </c>
      <c r="B3583" s="55">
        <v>0</v>
      </c>
      <c r="C3583" t="s">
        <v>2968</v>
      </c>
      <c r="D3583" t="s">
        <v>2968</v>
      </c>
      <c r="E3583" s="42">
        <v>44834</v>
      </c>
      <c r="F3583">
        <v>211103</v>
      </c>
      <c r="G3583" t="s">
        <v>2249</v>
      </c>
      <c r="H3583" s="191"/>
      <c r="J3583">
        <v>-1213.3499999999999</v>
      </c>
      <c r="K3583"/>
      <c r="M3583" s="191">
        <f t="shared" si="162"/>
        <v>-1.2133499999999999E-4</v>
      </c>
      <c r="N3583" t="str">
        <f t="shared" si="163"/>
        <v>0</v>
      </c>
    </row>
    <row r="3584" spans="1:14">
      <c r="A3584" s="55" t="str">
        <f t="shared" si="161"/>
        <v>Y0CA0</v>
      </c>
      <c r="B3584" s="55">
        <v>0</v>
      </c>
      <c r="C3584" t="s">
        <v>2968</v>
      </c>
      <c r="D3584" t="s">
        <v>2968</v>
      </c>
      <c r="E3584" s="42">
        <v>44834</v>
      </c>
      <c r="F3584">
        <v>211106</v>
      </c>
      <c r="G3584" t="s">
        <v>2250</v>
      </c>
      <c r="H3584" s="191"/>
      <c r="J3584">
        <v>33292.17</v>
      </c>
      <c r="K3584"/>
      <c r="M3584" s="191">
        <f t="shared" si="162"/>
        <v>3.3292169999999998E-3</v>
      </c>
      <c r="N3584" t="str">
        <f t="shared" si="163"/>
        <v>0</v>
      </c>
    </row>
    <row r="3585" spans="1:14">
      <c r="A3585" s="55" t="str">
        <f t="shared" ref="A3585:A3648" si="164">C3585&amp;B3585</f>
        <v>Y0CA0</v>
      </c>
      <c r="B3585" s="55">
        <v>0</v>
      </c>
      <c r="C3585" t="s">
        <v>2968</v>
      </c>
      <c r="D3585" t="s">
        <v>2968</v>
      </c>
      <c r="E3585" s="42">
        <v>44834</v>
      </c>
      <c r="F3585">
        <v>211172</v>
      </c>
      <c r="G3585" t="s">
        <v>2262</v>
      </c>
      <c r="H3585" s="191"/>
      <c r="J3585">
        <v>286.47000000000003</v>
      </c>
      <c r="K3585"/>
      <c r="M3585" s="191">
        <f t="shared" si="162"/>
        <v>2.8647000000000002E-5</v>
      </c>
      <c r="N3585" t="str">
        <f t="shared" si="163"/>
        <v>0</v>
      </c>
    </row>
    <row r="3586" spans="1:14">
      <c r="A3586" s="55" t="str">
        <f t="shared" si="164"/>
        <v>Y0CA0</v>
      </c>
      <c r="B3586" s="55">
        <v>0</v>
      </c>
      <c r="C3586" t="s">
        <v>2968</v>
      </c>
      <c r="D3586" t="s">
        <v>2968</v>
      </c>
      <c r="E3586" s="42">
        <v>44834</v>
      </c>
      <c r="F3586">
        <v>260118</v>
      </c>
      <c r="G3586" t="s">
        <v>2275</v>
      </c>
      <c r="H3586" s="191"/>
      <c r="J3586">
        <v>0</v>
      </c>
      <c r="K3586"/>
      <c r="M3586" s="191">
        <f t="shared" si="162"/>
        <v>0</v>
      </c>
      <c r="N3586" t="str">
        <f t="shared" si="163"/>
        <v>0</v>
      </c>
    </row>
    <row r="3587" spans="1:14">
      <c r="A3587" s="55" t="str">
        <f t="shared" si="164"/>
        <v>Y0CA0</v>
      </c>
      <c r="B3587" s="55">
        <v>0</v>
      </c>
      <c r="C3587" t="s">
        <v>2968</v>
      </c>
      <c r="D3587" t="s">
        <v>2968</v>
      </c>
      <c r="E3587" s="42">
        <v>44834</v>
      </c>
      <c r="F3587">
        <v>260202</v>
      </c>
      <c r="G3587" t="s">
        <v>2281</v>
      </c>
      <c r="H3587" s="191"/>
      <c r="J3587">
        <v>0</v>
      </c>
      <c r="K3587"/>
      <c r="M3587" s="191">
        <f t="shared" si="162"/>
        <v>0</v>
      </c>
      <c r="N3587" t="str">
        <f t="shared" si="163"/>
        <v>0</v>
      </c>
    </row>
    <row r="3588" spans="1:14">
      <c r="A3588" s="55" t="str">
        <f t="shared" si="164"/>
        <v>Y0CA0</v>
      </c>
      <c r="B3588" s="55">
        <v>0</v>
      </c>
      <c r="C3588" t="s">
        <v>2968</v>
      </c>
      <c r="D3588" t="s">
        <v>2968</v>
      </c>
      <c r="E3588" s="42">
        <v>44834</v>
      </c>
      <c r="F3588">
        <v>260222</v>
      </c>
      <c r="G3588" t="s">
        <v>2283</v>
      </c>
      <c r="H3588" s="191"/>
      <c r="J3588">
        <v>-4341.74</v>
      </c>
      <c r="K3588"/>
      <c r="M3588" s="191">
        <f t="shared" si="162"/>
        <v>-4.3417399999999995E-4</v>
      </c>
      <c r="N3588" t="str">
        <f t="shared" si="163"/>
        <v>0</v>
      </c>
    </row>
    <row r="3589" spans="1:14">
      <c r="A3589" s="55" t="str">
        <f t="shared" si="164"/>
        <v>Y0CA0</v>
      </c>
      <c r="B3589" s="55">
        <v>0</v>
      </c>
      <c r="C3589" t="s">
        <v>2968</v>
      </c>
      <c r="D3589" t="s">
        <v>2968</v>
      </c>
      <c r="E3589" s="42">
        <v>44834</v>
      </c>
      <c r="F3589">
        <v>260836</v>
      </c>
      <c r="G3589" t="s">
        <v>2705</v>
      </c>
      <c r="H3589" s="191"/>
      <c r="J3589">
        <v>-1976.19</v>
      </c>
      <c r="K3589"/>
      <c r="M3589" s="191">
        <f t="shared" si="162"/>
        <v>-1.9761900000000001E-4</v>
      </c>
      <c r="N3589" t="str">
        <f t="shared" si="163"/>
        <v>0</v>
      </c>
    </row>
    <row r="3590" spans="1:14">
      <c r="A3590" s="55" t="str">
        <f t="shared" si="164"/>
        <v>Y0CA0</v>
      </c>
      <c r="B3590" s="55">
        <v>0</v>
      </c>
      <c r="C3590" t="s">
        <v>2968</v>
      </c>
      <c r="D3590" t="s">
        <v>2968</v>
      </c>
      <c r="E3590" s="42">
        <v>44834</v>
      </c>
      <c r="F3590">
        <v>260837</v>
      </c>
      <c r="G3590" t="s">
        <v>2706</v>
      </c>
      <c r="H3590" s="191"/>
      <c r="J3590">
        <v>-1976.19</v>
      </c>
      <c r="K3590"/>
      <c r="M3590" s="191">
        <f t="shared" si="162"/>
        <v>-1.9761900000000001E-4</v>
      </c>
      <c r="N3590" t="str">
        <f t="shared" si="163"/>
        <v>0</v>
      </c>
    </row>
    <row r="3591" spans="1:14">
      <c r="A3591" s="55" t="str">
        <f t="shared" si="164"/>
        <v>Y0CA0</v>
      </c>
      <c r="B3591" s="55">
        <v>0</v>
      </c>
      <c r="C3591" t="s">
        <v>2968</v>
      </c>
      <c r="D3591" t="s">
        <v>2968</v>
      </c>
      <c r="E3591" s="42">
        <v>44834</v>
      </c>
      <c r="F3591">
        <v>260930</v>
      </c>
      <c r="G3591" t="s">
        <v>2291</v>
      </c>
      <c r="H3591" s="191"/>
      <c r="J3591">
        <v>0</v>
      </c>
      <c r="K3591"/>
      <c r="M3591" s="191">
        <f t="shared" si="162"/>
        <v>0</v>
      </c>
      <c r="N3591" t="str">
        <f t="shared" si="163"/>
        <v>0</v>
      </c>
    </row>
    <row r="3592" spans="1:14">
      <c r="A3592" s="55" t="str">
        <f t="shared" si="164"/>
        <v>Y0CA0</v>
      </c>
      <c r="B3592" s="55">
        <v>0</v>
      </c>
      <c r="C3592" t="s">
        <v>2968</v>
      </c>
      <c r="D3592" t="s">
        <v>2968</v>
      </c>
      <c r="E3592" s="42">
        <v>44834</v>
      </c>
      <c r="F3592">
        <v>261027</v>
      </c>
      <c r="G3592" t="s">
        <v>2855</v>
      </c>
      <c r="H3592" s="191"/>
      <c r="J3592">
        <v>-1224.92</v>
      </c>
      <c r="K3592"/>
      <c r="M3592" s="191">
        <f t="shared" si="162"/>
        <v>-1.2249200000000001E-4</v>
      </c>
      <c r="N3592" t="str">
        <f t="shared" si="163"/>
        <v>0</v>
      </c>
    </row>
    <row r="3593" spans="1:14">
      <c r="A3593" s="55" t="str">
        <f t="shared" si="164"/>
        <v>Y0CA0</v>
      </c>
      <c r="B3593" s="55">
        <v>0</v>
      </c>
      <c r="C3593" t="s">
        <v>2968</v>
      </c>
      <c r="D3593" t="s">
        <v>2968</v>
      </c>
      <c r="E3593" s="42">
        <v>44834</v>
      </c>
      <c r="F3593">
        <v>281101</v>
      </c>
      <c r="G3593" t="s">
        <v>2296</v>
      </c>
      <c r="H3593" s="191"/>
      <c r="J3593">
        <v>-3294.53</v>
      </c>
      <c r="K3593"/>
      <c r="M3593" s="191">
        <f t="shared" si="162"/>
        <v>-3.29453E-4</v>
      </c>
      <c r="N3593" t="str">
        <f t="shared" si="163"/>
        <v>0</v>
      </c>
    </row>
    <row r="3594" spans="1:14">
      <c r="A3594" s="55" t="str">
        <f t="shared" si="164"/>
        <v>Y0CA0</v>
      </c>
      <c r="B3594" s="55">
        <v>0</v>
      </c>
      <c r="C3594" t="s">
        <v>2968</v>
      </c>
      <c r="D3594" t="s">
        <v>2968</v>
      </c>
      <c r="E3594" s="42">
        <v>44834</v>
      </c>
      <c r="F3594">
        <v>281166</v>
      </c>
      <c r="G3594" t="s">
        <v>2309</v>
      </c>
      <c r="H3594" s="191"/>
      <c r="J3594">
        <v>206.55</v>
      </c>
      <c r="K3594"/>
      <c r="M3594" s="191">
        <f t="shared" si="162"/>
        <v>2.0655000000000001E-5</v>
      </c>
      <c r="N3594" t="str">
        <f t="shared" si="163"/>
        <v>0</v>
      </c>
    </row>
    <row r="3595" spans="1:14">
      <c r="A3595" s="55" t="str">
        <f t="shared" si="164"/>
        <v>Y0CA0</v>
      </c>
      <c r="B3595" s="55">
        <v>0</v>
      </c>
      <c r="C3595" t="s">
        <v>2968</v>
      </c>
      <c r="D3595" t="s">
        <v>2968</v>
      </c>
      <c r="E3595" s="42">
        <v>44834</v>
      </c>
      <c r="F3595">
        <v>281212</v>
      </c>
      <c r="G3595" t="s">
        <v>2314</v>
      </c>
      <c r="H3595" s="191"/>
      <c r="J3595">
        <v>-581986.21</v>
      </c>
      <c r="K3595"/>
      <c r="M3595" s="191">
        <f t="shared" si="162"/>
        <v>-5.8198620999999999E-2</v>
      </c>
      <c r="N3595" t="str">
        <f t="shared" si="163"/>
        <v>0</v>
      </c>
    </row>
    <row r="3596" spans="1:14">
      <c r="A3596" s="55" t="str">
        <f t="shared" si="164"/>
        <v>Y0CA5.3</v>
      </c>
      <c r="B3596" s="55">
        <v>5.3</v>
      </c>
      <c r="C3596" t="s">
        <v>2968</v>
      </c>
      <c r="D3596" t="s">
        <v>2968</v>
      </c>
      <c r="E3596" s="42">
        <v>44834</v>
      </c>
      <c r="F3596">
        <v>301201</v>
      </c>
      <c r="G3596" t="s">
        <v>2337</v>
      </c>
      <c r="H3596" s="191"/>
      <c r="J3596">
        <v>-44.88</v>
      </c>
      <c r="K3596"/>
      <c r="M3596" s="191">
        <f t="shared" si="162"/>
        <v>-4.4880000000000001E-6</v>
      </c>
      <c r="N3596" t="str">
        <f t="shared" si="163"/>
        <v>5</v>
      </c>
    </row>
    <row r="3597" spans="1:14">
      <c r="A3597" s="55" t="str">
        <f t="shared" si="164"/>
        <v>Y0CA5.2</v>
      </c>
      <c r="B3597" s="55">
        <v>5.2</v>
      </c>
      <c r="C3597" t="s">
        <v>2968</v>
      </c>
      <c r="D3597" t="s">
        <v>2968</v>
      </c>
      <c r="E3597" s="42">
        <v>44834</v>
      </c>
      <c r="F3597">
        <v>304232</v>
      </c>
      <c r="G3597" t="s">
        <v>2358</v>
      </c>
      <c r="H3597" s="191"/>
      <c r="J3597">
        <v>-11514.96</v>
      </c>
      <c r="K3597"/>
      <c r="M3597" s="191">
        <f t="shared" si="162"/>
        <v>-1.1514959999999999E-3</v>
      </c>
      <c r="N3597" t="str">
        <f t="shared" si="163"/>
        <v>5</v>
      </c>
    </row>
    <row r="3598" spans="1:14">
      <c r="A3598" s="55" t="str">
        <f t="shared" si="164"/>
        <v>Y0CA6.1</v>
      </c>
      <c r="B3598" s="55">
        <v>6.1</v>
      </c>
      <c r="C3598" t="s">
        <v>2968</v>
      </c>
      <c r="D3598" t="s">
        <v>2968</v>
      </c>
      <c r="E3598" s="42">
        <v>44834</v>
      </c>
      <c r="F3598">
        <v>401501</v>
      </c>
      <c r="G3598" t="s">
        <v>676</v>
      </c>
      <c r="H3598" s="191"/>
      <c r="J3598">
        <v>304448.55</v>
      </c>
      <c r="K3598"/>
      <c r="M3598" s="191">
        <f t="shared" si="162"/>
        <v>3.0444855E-2</v>
      </c>
      <c r="N3598" t="str">
        <f t="shared" si="163"/>
        <v>6</v>
      </c>
    </row>
    <row r="3599" spans="1:14">
      <c r="A3599" s="55" t="str">
        <f t="shared" si="164"/>
        <v>Y0CA6.3</v>
      </c>
      <c r="B3599" s="55">
        <v>6.3</v>
      </c>
      <c r="C3599" t="s">
        <v>2968</v>
      </c>
      <c r="D3599" t="s">
        <v>2968</v>
      </c>
      <c r="E3599" s="42">
        <v>44834</v>
      </c>
      <c r="F3599">
        <v>401702</v>
      </c>
      <c r="G3599" t="s">
        <v>2686</v>
      </c>
      <c r="H3599" s="191"/>
      <c r="J3599">
        <v>-54951.06</v>
      </c>
      <c r="K3599"/>
      <c r="M3599" s="191">
        <f t="shared" si="162"/>
        <v>-5.4951059999999996E-3</v>
      </c>
      <c r="N3599" t="str">
        <f t="shared" si="163"/>
        <v>6</v>
      </c>
    </row>
    <row r="3600" spans="1:14">
      <c r="A3600" s="55" t="str">
        <f t="shared" si="164"/>
        <v>Y0CA6.1</v>
      </c>
      <c r="B3600" s="55">
        <v>6.1</v>
      </c>
      <c r="C3600" t="s">
        <v>2968</v>
      </c>
      <c r="D3600" t="s">
        <v>2968</v>
      </c>
      <c r="E3600" s="42">
        <v>44834</v>
      </c>
      <c r="F3600">
        <v>402257</v>
      </c>
      <c r="G3600" t="s">
        <v>2465</v>
      </c>
      <c r="H3600" s="191"/>
      <c r="J3600">
        <v>-304448.55</v>
      </c>
      <c r="K3600"/>
      <c r="M3600" s="191">
        <f t="shared" si="162"/>
        <v>-3.0444855E-2</v>
      </c>
      <c r="N3600" t="str">
        <f t="shared" si="163"/>
        <v>6</v>
      </c>
    </row>
    <row r="3601" spans="1:14">
      <c r="A3601" s="55" t="str">
        <f t="shared" si="164"/>
        <v>Y0CA6.3</v>
      </c>
      <c r="B3601" s="55">
        <v>6.3</v>
      </c>
      <c r="C3601" t="s">
        <v>2968</v>
      </c>
      <c r="D3601" t="s">
        <v>2968</v>
      </c>
      <c r="E3601" s="42">
        <v>44834</v>
      </c>
      <c r="F3601">
        <v>440325</v>
      </c>
      <c r="G3601" t="s">
        <v>2517</v>
      </c>
      <c r="H3601" s="191"/>
      <c r="J3601">
        <v>0</v>
      </c>
      <c r="K3601"/>
      <c r="M3601" s="191">
        <f t="shared" si="162"/>
        <v>0</v>
      </c>
      <c r="N3601" t="str">
        <f t="shared" si="163"/>
        <v>6</v>
      </c>
    </row>
    <row r="3602" spans="1:14">
      <c r="A3602" s="55" t="str">
        <f t="shared" si="164"/>
        <v>Y0CA6.3</v>
      </c>
      <c r="B3602" s="55">
        <v>6.3</v>
      </c>
      <c r="C3602" t="s">
        <v>2968</v>
      </c>
      <c r="D3602" t="s">
        <v>2968</v>
      </c>
      <c r="E3602" s="42">
        <v>44834</v>
      </c>
      <c r="F3602">
        <v>440341</v>
      </c>
      <c r="G3602" t="s">
        <v>2682</v>
      </c>
      <c r="H3602" s="191"/>
      <c r="J3602">
        <v>27475.53</v>
      </c>
      <c r="K3602"/>
      <c r="M3602" s="191">
        <f t="shared" si="162"/>
        <v>2.7475529999999998E-3</v>
      </c>
      <c r="N3602" t="str">
        <f t="shared" si="163"/>
        <v>6</v>
      </c>
    </row>
    <row r="3603" spans="1:14">
      <c r="A3603" s="55" t="str">
        <f t="shared" si="164"/>
        <v>Y0CA6.3</v>
      </c>
      <c r="B3603" s="55">
        <v>6.3</v>
      </c>
      <c r="C3603" t="s">
        <v>2968</v>
      </c>
      <c r="D3603" t="s">
        <v>2968</v>
      </c>
      <c r="E3603" s="42">
        <v>44834</v>
      </c>
      <c r="F3603">
        <v>440342</v>
      </c>
      <c r="G3603" t="s">
        <v>2683</v>
      </c>
      <c r="H3603" s="191"/>
      <c r="J3603">
        <v>27475.53</v>
      </c>
      <c r="K3603"/>
      <c r="M3603" s="191">
        <f t="shared" si="162"/>
        <v>2.7475529999999998E-3</v>
      </c>
      <c r="N3603" t="str">
        <f t="shared" si="163"/>
        <v>6</v>
      </c>
    </row>
    <row r="3604" spans="1:14">
      <c r="A3604" s="55" t="str">
        <f t="shared" si="164"/>
        <v>Y0CA6.3</v>
      </c>
      <c r="B3604" s="55">
        <v>6.3</v>
      </c>
      <c r="C3604" t="s">
        <v>2968</v>
      </c>
      <c r="D3604" t="s">
        <v>2968</v>
      </c>
      <c r="E3604" s="42">
        <v>44834</v>
      </c>
      <c r="F3604">
        <v>440485</v>
      </c>
      <c r="G3604" t="s">
        <v>2517</v>
      </c>
      <c r="H3604" s="191"/>
      <c r="J3604">
        <v>0</v>
      </c>
      <c r="K3604"/>
      <c r="M3604" s="191">
        <f t="shared" si="162"/>
        <v>0</v>
      </c>
      <c r="N3604" t="str">
        <f t="shared" si="163"/>
        <v>6</v>
      </c>
    </row>
    <row r="3605" spans="1:14">
      <c r="A3605" s="55" t="str">
        <f t="shared" si="164"/>
        <v>Y0CB0</v>
      </c>
      <c r="B3605" s="55">
        <v>0</v>
      </c>
      <c r="C3605" t="s">
        <v>2969</v>
      </c>
      <c r="D3605" t="s">
        <v>2969</v>
      </c>
      <c r="E3605" s="42">
        <v>44834</v>
      </c>
      <c r="F3605">
        <v>102104</v>
      </c>
      <c r="G3605" t="s">
        <v>2007</v>
      </c>
      <c r="H3605" s="191"/>
      <c r="J3605">
        <v>63165249.020000003</v>
      </c>
      <c r="K3605"/>
      <c r="M3605" s="191">
        <f t="shared" si="162"/>
        <v>6.3165249020000003</v>
      </c>
      <c r="N3605" t="str">
        <f t="shared" si="163"/>
        <v>0</v>
      </c>
    </row>
    <row r="3606" spans="1:14">
      <c r="A3606" s="55" t="str">
        <f t="shared" si="164"/>
        <v>Y0CB0</v>
      </c>
      <c r="B3606" s="55">
        <v>0</v>
      </c>
      <c r="C3606" t="s">
        <v>2969</v>
      </c>
      <c r="D3606" t="s">
        <v>2969</v>
      </c>
      <c r="E3606" s="42">
        <v>44834</v>
      </c>
      <c r="F3606">
        <v>106103</v>
      </c>
      <c r="G3606" t="s">
        <v>2783</v>
      </c>
      <c r="H3606" s="191"/>
      <c r="J3606">
        <v>522823.36</v>
      </c>
      <c r="K3606"/>
      <c r="M3606" s="191">
        <f t="shared" si="162"/>
        <v>5.2282335999999999E-2</v>
      </c>
      <c r="N3606" t="str">
        <f t="shared" si="163"/>
        <v>0</v>
      </c>
    </row>
    <row r="3607" spans="1:14">
      <c r="A3607" s="55" t="str">
        <f t="shared" si="164"/>
        <v>Y0CB0</v>
      </c>
      <c r="B3607" s="55">
        <v>0</v>
      </c>
      <c r="C3607" t="s">
        <v>2969</v>
      </c>
      <c r="D3607" t="s">
        <v>2969</v>
      </c>
      <c r="E3607" s="42">
        <v>44834</v>
      </c>
      <c r="F3607">
        <v>106106</v>
      </c>
      <c r="G3607" t="s">
        <v>2784</v>
      </c>
      <c r="H3607" s="191"/>
      <c r="J3607">
        <v>25601.200000000001</v>
      </c>
      <c r="K3607"/>
      <c r="M3607" s="191">
        <f t="shared" si="162"/>
        <v>2.5601199999999999E-3</v>
      </c>
      <c r="N3607" t="str">
        <f t="shared" si="163"/>
        <v>0</v>
      </c>
    </row>
    <row r="3608" spans="1:14">
      <c r="A3608" s="55" t="str">
        <f t="shared" si="164"/>
        <v>Y0CB0</v>
      </c>
      <c r="B3608" s="55">
        <v>0</v>
      </c>
      <c r="C3608" t="s">
        <v>2969</v>
      </c>
      <c r="D3608" t="s">
        <v>2969</v>
      </c>
      <c r="E3608" s="42">
        <v>44834</v>
      </c>
      <c r="F3608">
        <v>107106</v>
      </c>
      <c r="G3608" t="s">
        <v>2753</v>
      </c>
      <c r="H3608" s="191"/>
      <c r="J3608">
        <v>0.01</v>
      </c>
      <c r="K3608"/>
      <c r="M3608" s="191">
        <f t="shared" si="162"/>
        <v>1.0000000000000001E-9</v>
      </c>
      <c r="N3608" t="str">
        <f t="shared" si="163"/>
        <v>0</v>
      </c>
    </row>
    <row r="3609" spans="1:14">
      <c r="A3609" s="55" t="str">
        <f t="shared" si="164"/>
        <v>Y0CB0</v>
      </c>
      <c r="B3609" s="55">
        <v>0</v>
      </c>
      <c r="C3609" t="s">
        <v>2969</v>
      </c>
      <c r="D3609" t="s">
        <v>2969</v>
      </c>
      <c r="E3609" s="42">
        <v>44834</v>
      </c>
      <c r="F3609">
        <v>111126</v>
      </c>
      <c r="G3609" t="s">
        <v>2022</v>
      </c>
      <c r="H3609" s="191"/>
      <c r="J3609">
        <v>10257.370000000001</v>
      </c>
      <c r="K3609"/>
      <c r="M3609" s="191">
        <f t="shared" si="162"/>
        <v>1.0257370000000001E-3</v>
      </c>
      <c r="N3609" t="str">
        <f t="shared" si="163"/>
        <v>0</v>
      </c>
    </row>
    <row r="3610" spans="1:14">
      <c r="A3610" s="55" t="str">
        <f t="shared" si="164"/>
        <v>Y0CB0</v>
      </c>
      <c r="B3610" s="55">
        <v>0</v>
      </c>
      <c r="C3610" t="s">
        <v>2969</v>
      </c>
      <c r="D3610" t="s">
        <v>2969</v>
      </c>
      <c r="E3610" s="42">
        <v>44834</v>
      </c>
      <c r="F3610">
        <v>141280</v>
      </c>
      <c r="G3610" t="s">
        <v>2036</v>
      </c>
      <c r="H3610" s="191"/>
      <c r="J3610">
        <v>-3187691.27</v>
      </c>
      <c r="K3610"/>
      <c r="M3610" s="191">
        <f t="shared" si="162"/>
        <v>-0.31876912699999999</v>
      </c>
      <c r="N3610" t="str">
        <f t="shared" si="163"/>
        <v>0</v>
      </c>
    </row>
    <row r="3611" spans="1:14">
      <c r="A3611" s="55" t="str">
        <f t="shared" si="164"/>
        <v>Y0CB0</v>
      </c>
      <c r="B3611" s="55">
        <v>0</v>
      </c>
      <c r="C3611" t="s">
        <v>2969</v>
      </c>
      <c r="D3611" t="s">
        <v>2969</v>
      </c>
      <c r="E3611" s="42">
        <v>44834</v>
      </c>
      <c r="F3611">
        <v>141349</v>
      </c>
      <c r="G3611" t="s">
        <v>2046</v>
      </c>
      <c r="H3611" s="191"/>
      <c r="J3611">
        <v>-0.04</v>
      </c>
      <c r="K3611"/>
      <c r="M3611" s="191">
        <f t="shared" si="162"/>
        <v>-4.0000000000000002E-9</v>
      </c>
      <c r="N3611" t="str">
        <f t="shared" si="163"/>
        <v>0</v>
      </c>
    </row>
    <row r="3612" spans="1:14">
      <c r="A3612" s="55" t="str">
        <f t="shared" si="164"/>
        <v>Y0CB0</v>
      </c>
      <c r="B3612" s="55">
        <v>0</v>
      </c>
      <c r="C3612" t="s">
        <v>2969</v>
      </c>
      <c r="D3612" t="s">
        <v>2969</v>
      </c>
      <c r="E3612" s="42">
        <v>44834</v>
      </c>
      <c r="F3612">
        <v>141382</v>
      </c>
      <c r="G3612" t="s">
        <v>2052</v>
      </c>
      <c r="H3612" s="191"/>
      <c r="J3612">
        <v>0</v>
      </c>
      <c r="K3612"/>
      <c r="M3612" s="191">
        <f t="shared" si="162"/>
        <v>0</v>
      </c>
      <c r="N3612" t="str">
        <f t="shared" si="163"/>
        <v>0</v>
      </c>
    </row>
    <row r="3613" spans="1:14">
      <c r="A3613" s="55" t="str">
        <f t="shared" si="164"/>
        <v>Y0CB0</v>
      </c>
      <c r="B3613" s="55">
        <v>0</v>
      </c>
      <c r="C3613" t="s">
        <v>2969</v>
      </c>
      <c r="D3613" t="s">
        <v>2969</v>
      </c>
      <c r="E3613" s="42">
        <v>44834</v>
      </c>
      <c r="F3613">
        <v>141744</v>
      </c>
      <c r="G3613" t="s">
        <v>2087</v>
      </c>
      <c r="H3613" s="191"/>
      <c r="J3613">
        <v>0</v>
      </c>
      <c r="K3613"/>
      <c r="M3613" s="191">
        <f t="shared" si="162"/>
        <v>0</v>
      </c>
      <c r="N3613" t="str">
        <f t="shared" si="163"/>
        <v>0</v>
      </c>
    </row>
    <row r="3614" spans="1:14">
      <c r="A3614" s="55" t="str">
        <f t="shared" si="164"/>
        <v>Y0CB0</v>
      </c>
      <c r="B3614" s="55">
        <v>0</v>
      </c>
      <c r="C3614" t="s">
        <v>2969</v>
      </c>
      <c r="D3614" t="s">
        <v>2969</v>
      </c>
      <c r="E3614" s="42">
        <v>44834</v>
      </c>
      <c r="F3614">
        <v>160118</v>
      </c>
      <c r="G3614" t="s">
        <v>2152</v>
      </c>
      <c r="H3614" s="191"/>
      <c r="J3614">
        <v>0</v>
      </c>
      <c r="K3614"/>
      <c r="M3614" s="191">
        <f t="shared" si="162"/>
        <v>0</v>
      </c>
      <c r="N3614" t="str">
        <f t="shared" si="163"/>
        <v>0</v>
      </c>
    </row>
    <row r="3615" spans="1:14">
      <c r="A3615" s="55" t="str">
        <f t="shared" si="164"/>
        <v>Y0CB0</v>
      </c>
      <c r="B3615" s="55">
        <v>0</v>
      </c>
      <c r="C3615" t="s">
        <v>2969</v>
      </c>
      <c r="D3615" t="s">
        <v>2969</v>
      </c>
      <c r="E3615" s="42">
        <v>44834</v>
      </c>
      <c r="F3615">
        <v>201276</v>
      </c>
      <c r="G3615" t="s">
        <v>2209</v>
      </c>
      <c r="H3615" s="191"/>
      <c r="J3615">
        <v>8130131.2300000004</v>
      </c>
      <c r="K3615"/>
      <c r="M3615" s="191">
        <f t="shared" si="162"/>
        <v>0.81301312300000006</v>
      </c>
      <c r="N3615" t="str">
        <f t="shared" si="163"/>
        <v>0</v>
      </c>
    </row>
    <row r="3616" spans="1:14">
      <c r="A3616" s="55" t="str">
        <f t="shared" si="164"/>
        <v>Y0CB1.2</v>
      </c>
      <c r="B3616" s="55">
        <v>1.2</v>
      </c>
      <c r="C3616" t="s">
        <v>2969</v>
      </c>
      <c r="D3616" t="s">
        <v>2969</v>
      </c>
      <c r="E3616" s="42">
        <v>44834</v>
      </c>
      <c r="F3616">
        <v>201277</v>
      </c>
      <c r="G3616" t="s">
        <v>2210</v>
      </c>
      <c r="H3616" s="191"/>
      <c r="J3616">
        <v>-31180537.550000001</v>
      </c>
      <c r="K3616"/>
      <c r="M3616" s="191">
        <f t="shared" si="162"/>
        <v>-3.118053755</v>
      </c>
      <c r="N3616" t="str">
        <f t="shared" si="163"/>
        <v>1</v>
      </c>
    </row>
    <row r="3617" spans="1:14">
      <c r="A3617" s="55" t="str">
        <f t="shared" si="164"/>
        <v>Y0CB0</v>
      </c>
      <c r="B3617" s="55">
        <v>0</v>
      </c>
      <c r="C3617" t="s">
        <v>2969</v>
      </c>
      <c r="D3617" t="s">
        <v>2969</v>
      </c>
      <c r="E3617" s="42">
        <v>44834</v>
      </c>
      <c r="F3617">
        <v>210117</v>
      </c>
      <c r="G3617" t="s">
        <v>2242</v>
      </c>
      <c r="H3617" s="191"/>
      <c r="J3617">
        <v>-5304.97</v>
      </c>
      <c r="K3617"/>
      <c r="M3617" s="191">
        <f t="shared" si="162"/>
        <v>-5.30497E-4</v>
      </c>
      <c r="N3617" t="str">
        <f t="shared" si="163"/>
        <v>0</v>
      </c>
    </row>
    <row r="3618" spans="1:14">
      <c r="A3618" s="55" t="str">
        <f t="shared" si="164"/>
        <v>Y0CB0</v>
      </c>
      <c r="B3618" s="55">
        <v>0</v>
      </c>
      <c r="C3618" t="s">
        <v>2969</v>
      </c>
      <c r="D3618" t="s">
        <v>2969</v>
      </c>
      <c r="E3618" s="42">
        <v>44834</v>
      </c>
      <c r="F3618">
        <v>210667</v>
      </c>
      <c r="G3618" t="s">
        <v>2862</v>
      </c>
      <c r="H3618" s="191"/>
      <c r="J3618">
        <v>30.36</v>
      </c>
      <c r="K3618"/>
      <c r="M3618" s="191">
        <f t="shared" si="162"/>
        <v>3.0359999999999998E-6</v>
      </c>
      <c r="N3618" t="str">
        <f t="shared" si="163"/>
        <v>0</v>
      </c>
    </row>
    <row r="3619" spans="1:14">
      <c r="A3619" s="55" t="str">
        <f t="shared" si="164"/>
        <v>Y0CB0</v>
      </c>
      <c r="B3619" s="55">
        <v>0</v>
      </c>
      <c r="C3619" t="s">
        <v>2969</v>
      </c>
      <c r="D3619" t="s">
        <v>2969</v>
      </c>
      <c r="E3619" s="42">
        <v>44834</v>
      </c>
      <c r="F3619">
        <v>210766</v>
      </c>
      <c r="G3619" t="s">
        <v>2748</v>
      </c>
      <c r="H3619" s="191"/>
      <c r="J3619">
        <v>43.47</v>
      </c>
      <c r="K3619"/>
      <c r="M3619" s="191">
        <f t="shared" si="162"/>
        <v>4.3470000000000001E-6</v>
      </c>
      <c r="N3619" t="str">
        <f t="shared" si="163"/>
        <v>0</v>
      </c>
    </row>
    <row r="3620" spans="1:14">
      <c r="A3620" s="55" t="str">
        <f t="shared" si="164"/>
        <v>Y0CB0</v>
      </c>
      <c r="B3620" s="55">
        <v>0</v>
      </c>
      <c r="C3620" t="s">
        <v>2969</v>
      </c>
      <c r="D3620" t="s">
        <v>2969</v>
      </c>
      <c r="E3620" s="42">
        <v>44834</v>
      </c>
      <c r="F3620">
        <v>211103</v>
      </c>
      <c r="G3620" t="s">
        <v>2249</v>
      </c>
      <c r="H3620" s="191"/>
      <c r="J3620">
        <v>-504.85</v>
      </c>
      <c r="K3620"/>
      <c r="M3620" s="191">
        <f t="shared" si="162"/>
        <v>-5.0485000000000002E-5</v>
      </c>
      <c r="N3620" t="str">
        <f t="shared" si="163"/>
        <v>0</v>
      </c>
    </row>
    <row r="3621" spans="1:14">
      <c r="A3621" s="55" t="str">
        <f t="shared" si="164"/>
        <v>Y0CB0</v>
      </c>
      <c r="B3621" s="55">
        <v>0</v>
      </c>
      <c r="C3621" t="s">
        <v>2969</v>
      </c>
      <c r="D3621" t="s">
        <v>2969</v>
      </c>
      <c r="E3621" s="42">
        <v>44834</v>
      </c>
      <c r="F3621">
        <v>211106</v>
      </c>
      <c r="G3621" t="s">
        <v>2250</v>
      </c>
      <c r="H3621" s="191"/>
      <c r="J3621">
        <v>-2198.67</v>
      </c>
      <c r="K3621"/>
      <c r="M3621" s="191">
        <f t="shared" si="162"/>
        <v>-2.19867E-4</v>
      </c>
      <c r="N3621" t="str">
        <f t="shared" si="163"/>
        <v>0</v>
      </c>
    </row>
    <row r="3622" spans="1:14">
      <c r="A3622" s="55" t="str">
        <f t="shared" si="164"/>
        <v>Y0CB0</v>
      </c>
      <c r="B3622" s="55">
        <v>0</v>
      </c>
      <c r="C3622" t="s">
        <v>2969</v>
      </c>
      <c r="D3622" t="s">
        <v>2969</v>
      </c>
      <c r="E3622" s="42">
        <v>44834</v>
      </c>
      <c r="F3622">
        <v>211121</v>
      </c>
      <c r="G3622" t="s">
        <v>2252</v>
      </c>
      <c r="H3622" s="191"/>
      <c r="J3622">
        <v>-852.87</v>
      </c>
      <c r="K3622"/>
      <c r="M3622" s="191">
        <f t="shared" si="162"/>
        <v>-8.5286999999999998E-5</v>
      </c>
      <c r="N3622" t="str">
        <f t="shared" si="163"/>
        <v>0</v>
      </c>
    </row>
    <row r="3623" spans="1:14">
      <c r="A3623" s="55" t="str">
        <f t="shared" si="164"/>
        <v>Y0CB0</v>
      </c>
      <c r="B3623" s="55">
        <v>0</v>
      </c>
      <c r="C3623" t="s">
        <v>2969</v>
      </c>
      <c r="D3623" t="s">
        <v>2969</v>
      </c>
      <c r="E3623" s="42">
        <v>44834</v>
      </c>
      <c r="F3623">
        <v>211172</v>
      </c>
      <c r="G3623" t="s">
        <v>2262</v>
      </c>
      <c r="H3623" s="191"/>
      <c r="J3623">
        <v>2570.46</v>
      </c>
      <c r="K3623"/>
      <c r="M3623" s="191">
        <f t="shared" si="162"/>
        <v>2.5704599999999998E-4</v>
      </c>
      <c r="N3623" t="str">
        <f t="shared" si="163"/>
        <v>0</v>
      </c>
    </row>
    <row r="3624" spans="1:14">
      <c r="A3624" s="55" t="str">
        <f t="shared" si="164"/>
        <v>Y0CB0</v>
      </c>
      <c r="B3624" s="55">
        <v>0</v>
      </c>
      <c r="C3624" t="s">
        <v>2969</v>
      </c>
      <c r="D3624" t="s">
        <v>2969</v>
      </c>
      <c r="E3624" s="42">
        <v>44834</v>
      </c>
      <c r="F3624">
        <v>211632</v>
      </c>
      <c r="G3624" t="s">
        <v>2543</v>
      </c>
      <c r="H3624" s="191"/>
      <c r="J3624">
        <v>3516.99</v>
      </c>
      <c r="K3624"/>
      <c r="M3624" s="191">
        <f t="shared" si="162"/>
        <v>3.5169899999999997E-4</v>
      </c>
      <c r="N3624" t="str">
        <f t="shared" si="163"/>
        <v>0</v>
      </c>
    </row>
    <row r="3625" spans="1:14">
      <c r="A3625" s="55" t="str">
        <f t="shared" si="164"/>
        <v>Y0CB0</v>
      </c>
      <c r="B3625" s="55">
        <v>0</v>
      </c>
      <c r="C3625" t="s">
        <v>2969</v>
      </c>
      <c r="D3625" t="s">
        <v>2969</v>
      </c>
      <c r="E3625" s="42">
        <v>44834</v>
      </c>
      <c r="F3625">
        <v>260118</v>
      </c>
      <c r="G3625" t="s">
        <v>2275</v>
      </c>
      <c r="H3625" s="191"/>
      <c r="J3625">
        <v>0</v>
      </c>
      <c r="K3625"/>
      <c r="M3625" s="191">
        <f t="shared" si="162"/>
        <v>0</v>
      </c>
      <c r="N3625" t="str">
        <f t="shared" si="163"/>
        <v>0</v>
      </c>
    </row>
    <row r="3626" spans="1:14">
      <c r="A3626" s="55" t="str">
        <f t="shared" si="164"/>
        <v>Y0CB0</v>
      </c>
      <c r="B3626" s="55">
        <v>0</v>
      </c>
      <c r="C3626" t="s">
        <v>2969</v>
      </c>
      <c r="D3626" t="s">
        <v>2969</v>
      </c>
      <c r="E3626" s="42">
        <v>44834</v>
      </c>
      <c r="F3626">
        <v>260202</v>
      </c>
      <c r="G3626" t="s">
        <v>2281</v>
      </c>
      <c r="H3626" s="191"/>
      <c r="J3626">
        <v>0</v>
      </c>
      <c r="K3626"/>
      <c r="M3626" s="191">
        <f t="shared" si="162"/>
        <v>0</v>
      </c>
      <c r="N3626" t="str">
        <f t="shared" si="163"/>
        <v>0</v>
      </c>
    </row>
    <row r="3627" spans="1:14">
      <c r="A3627" s="55" t="str">
        <f t="shared" si="164"/>
        <v>Y0CB0</v>
      </c>
      <c r="B3627" s="55">
        <v>0</v>
      </c>
      <c r="C3627" t="s">
        <v>2969</v>
      </c>
      <c r="D3627" t="s">
        <v>2969</v>
      </c>
      <c r="E3627" s="42">
        <v>44834</v>
      </c>
      <c r="F3627">
        <v>260222</v>
      </c>
      <c r="G3627" t="s">
        <v>2283</v>
      </c>
      <c r="H3627" s="191"/>
      <c r="J3627">
        <v>-27045.89</v>
      </c>
      <c r="K3627"/>
      <c r="M3627" s="191">
        <f t="shared" si="162"/>
        <v>-2.7045889999999999E-3</v>
      </c>
      <c r="N3627" t="str">
        <f t="shared" si="163"/>
        <v>0</v>
      </c>
    </row>
    <row r="3628" spans="1:14">
      <c r="A3628" s="55" t="str">
        <f t="shared" si="164"/>
        <v>Y0CB0</v>
      </c>
      <c r="B3628" s="55">
        <v>0</v>
      </c>
      <c r="C3628" t="s">
        <v>2969</v>
      </c>
      <c r="D3628" t="s">
        <v>2969</v>
      </c>
      <c r="E3628" s="42">
        <v>44834</v>
      </c>
      <c r="F3628">
        <v>260836</v>
      </c>
      <c r="G3628" t="s">
        <v>2705</v>
      </c>
      <c r="H3628" s="191"/>
      <c r="J3628">
        <v>-696.77</v>
      </c>
      <c r="K3628"/>
      <c r="M3628" s="191">
        <f t="shared" si="162"/>
        <v>-6.9677000000000004E-5</v>
      </c>
      <c r="N3628" t="str">
        <f t="shared" si="163"/>
        <v>0</v>
      </c>
    </row>
    <row r="3629" spans="1:14">
      <c r="A3629" s="55" t="str">
        <f t="shared" si="164"/>
        <v>Y0CB0</v>
      </c>
      <c r="B3629" s="55">
        <v>0</v>
      </c>
      <c r="C3629" t="s">
        <v>2969</v>
      </c>
      <c r="D3629" t="s">
        <v>2969</v>
      </c>
      <c r="E3629" s="42">
        <v>44834</v>
      </c>
      <c r="F3629">
        <v>260837</v>
      </c>
      <c r="G3629" t="s">
        <v>2706</v>
      </c>
      <c r="H3629" s="191"/>
      <c r="J3629">
        <v>-696.77</v>
      </c>
      <c r="K3629"/>
      <c r="M3629" s="191">
        <f t="shared" ref="M3629:M3692" si="165">J3629/10000000</f>
        <v>-6.9677000000000004E-5</v>
      </c>
      <c r="N3629" t="str">
        <f t="shared" si="163"/>
        <v>0</v>
      </c>
    </row>
    <row r="3630" spans="1:14">
      <c r="A3630" s="55" t="str">
        <f t="shared" si="164"/>
        <v>Y0CB0</v>
      </c>
      <c r="B3630" s="55">
        <v>0</v>
      </c>
      <c r="C3630" t="s">
        <v>2969</v>
      </c>
      <c r="D3630" t="s">
        <v>2969</v>
      </c>
      <c r="E3630" s="42">
        <v>44834</v>
      </c>
      <c r="F3630">
        <v>260930</v>
      </c>
      <c r="G3630" t="s">
        <v>2291</v>
      </c>
      <c r="H3630" s="191"/>
      <c r="J3630">
        <v>0</v>
      </c>
      <c r="K3630"/>
      <c r="M3630" s="191">
        <f t="shared" si="165"/>
        <v>0</v>
      </c>
      <c r="N3630" t="str">
        <f t="shared" ref="N3630:N3693" si="166">LEFT(B3630,1)</f>
        <v>0</v>
      </c>
    </row>
    <row r="3631" spans="1:14">
      <c r="A3631" s="55" t="str">
        <f t="shared" si="164"/>
        <v>Y0CB0</v>
      </c>
      <c r="B3631" s="55">
        <v>0</v>
      </c>
      <c r="C3631" t="s">
        <v>2969</v>
      </c>
      <c r="D3631" t="s">
        <v>2969</v>
      </c>
      <c r="E3631" s="42">
        <v>44834</v>
      </c>
      <c r="F3631">
        <v>260942</v>
      </c>
      <c r="G3631" t="s">
        <v>2292</v>
      </c>
      <c r="H3631" s="191"/>
      <c r="J3631">
        <v>13.6</v>
      </c>
      <c r="K3631"/>
      <c r="M3631" s="191">
        <f t="shared" si="165"/>
        <v>1.3599999999999999E-6</v>
      </c>
      <c r="N3631" t="str">
        <f t="shared" si="166"/>
        <v>0</v>
      </c>
    </row>
    <row r="3632" spans="1:14">
      <c r="A3632" s="55" t="str">
        <f t="shared" si="164"/>
        <v>Y0CB0</v>
      </c>
      <c r="B3632" s="55">
        <v>0</v>
      </c>
      <c r="C3632" t="s">
        <v>2969</v>
      </c>
      <c r="D3632" t="s">
        <v>2969</v>
      </c>
      <c r="E3632" s="42">
        <v>44834</v>
      </c>
      <c r="F3632">
        <v>261027</v>
      </c>
      <c r="G3632" t="s">
        <v>2855</v>
      </c>
      <c r="H3632" s="191"/>
      <c r="J3632">
        <v>-1728.87</v>
      </c>
      <c r="K3632"/>
      <c r="M3632" s="191">
        <f t="shared" si="165"/>
        <v>-1.7288699999999999E-4</v>
      </c>
      <c r="N3632" t="str">
        <f t="shared" si="166"/>
        <v>0</v>
      </c>
    </row>
    <row r="3633" spans="1:14">
      <c r="A3633" s="55" t="str">
        <f t="shared" si="164"/>
        <v>Y0CB0</v>
      </c>
      <c r="B3633" s="55">
        <v>0</v>
      </c>
      <c r="C3633" t="s">
        <v>2969</v>
      </c>
      <c r="D3633" t="s">
        <v>2969</v>
      </c>
      <c r="E3633" s="42">
        <v>44834</v>
      </c>
      <c r="F3633">
        <v>281101</v>
      </c>
      <c r="G3633" t="s">
        <v>2296</v>
      </c>
      <c r="H3633" s="191"/>
      <c r="J3633">
        <v>-38282432.460000001</v>
      </c>
      <c r="K3633"/>
      <c r="M3633" s="191">
        <f t="shared" si="165"/>
        <v>-3.828243246</v>
      </c>
      <c r="N3633" t="str">
        <f t="shared" si="166"/>
        <v>0</v>
      </c>
    </row>
    <row r="3634" spans="1:14">
      <c r="A3634" s="55" t="str">
        <f t="shared" si="164"/>
        <v>Y0CB0</v>
      </c>
      <c r="B3634" s="55">
        <v>0</v>
      </c>
      <c r="C3634" t="s">
        <v>2969</v>
      </c>
      <c r="D3634" t="s">
        <v>2969</v>
      </c>
      <c r="E3634" s="42">
        <v>44834</v>
      </c>
      <c r="F3634">
        <v>281166</v>
      </c>
      <c r="G3634" t="s">
        <v>2309</v>
      </c>
      <c r="H3634" s="191"/>
      <c r="J3634">
        <v>2244567.12</v>
      </c>
      <c r="K3634"/>
      <c r="M3634" s="191">
        <f t="shared" si="165"/>
        <v>0.224456712</v>
      </c>
      <c r="N3634" t="str">
        <f t="shared" si="166"/>
        <v>0</v>
      </c>
    </row>
    <row r="3635" spans="1:14">
      <c r="A3635" s="55" t="str">
        <f t="shared" si="164"/>
        <v>Y0CB0</v>
      </c>
      <c r="B3635" s="55">
        <v>0</v>
      </c>
      <c r="C3635" t="s">
        <v>2969</v>
      </c>
      <c r="D3635" t="s">
        <v>2969</v>
      </c>
      <c r="E3635" s="42">
        <v>44834</v>
      </c>
      <c r="F3635">
        <v>281212</v>
      </c>
      <c r="G3635" t="s">
        <v>2314</v>
      </c>
      <c r="H3635" s="191"/>
      <c r="J3635">
        <v>-0.94</v>
      </c>
      <c r="K3635"/>
      <c r="M3635" s="191">
        <f t="shared" si="165"/>
        <v>-9.3999999999999995E-8</v>
      </c>
      <c r="N3635" t="str">
        <f t="shared" si="166"/>
        <v>0</v>
      </c>
    </row>
    <row r="3636" spans="1:14">
      <c r="A3636" s="55" t="str">
        <f t="shared" si="164"/>
        <v>Y0CB5.3</v>
      </c>
      <c r="B3636" s="55">
        <v>5.3</v>
      </c>
      <c r="C3636" t="s">
        <v>2969</v>
      </c>
      <c r="D3636" t="s">
        <v>2969</v>
      </c>
      <c r="E3636" s="42">
        <v>44834</v>
      </c>
      <c r="F3636">
        <v>301201</v>
      </c>
      <c r="G3636" t="s">
        <v>2337</v>
      </c>
      <c r="H3636" s="191"/>
      <c r="J3636">
        <v>-28.31</v>
      </c>
      <c r="K3636"/>
      <c r="M3636" s="191">
        <f t="shared" si="165"/>
        <v>-2.8309999999999997E-6</v>
      </c>
      <c r="N3636" t="str">
        <f t="shared" si="166"/>
        <v>5</v>
      </c>
    </row>
    <row r="3637" spans="1:14">
      <c r="A3637" s="55" t="str">
        <f t="shared" si="164"/>
        <v>Y0CB5.2</v>
      </c>
      <c r="B3637" s="55">
        <v>5.2</v>
      </c>
      <c r="C3637" t="s">
        <v>2969</v>
      </c>
      <c r="D3637" t="s">
        <v>2969</v>
      </c>
      <c r="E3637" s="42">
        <v>44834</v>
      </c>
      <c r="F3637">
        <v>304213</v>
      </c>
      <c r="G3637" t="s">
        <v>2351</v>
      </c>
      <c r="H3637" s="191"/>
      <c r="J3637">
        <v>-1589067.52</v>
      </c>
      <c r="K3637"/>
      <c r="M3637" s="191">
        <f t="shared" si="165"/>
        <v>-0.15890675200000001</v>
      </c>
      <c r="N3637" t="str">
        <f t="shared" si="166"/>
        <v>5</v>
      </c>
    </row>
    <row r="3638" spans="1:14">
      <c r="A3638" s="55" t="str">
        <f t="shared" si="164"/>
        <v>Y0CB5.2</v>
      </c>
      <c r="B3638" s="55">
        <v>5.2</v>
      </c>
      <c r="C3638" t="s">
        <v>2969</v>
      </c>
      <c r="D3638" t="s">
        <v>2969</v>
      </c>
      <c r="E3638" s="42">
        <v>44834</v>
      </c>
      <c r="F3638">
        <v>304232</v>
      </c>
      <c r="G3638" t="s">
        <v>2358</v>
      </c>
      <c r="H3638" s="191"/>
      <c r="J3638">
        <v>-7572.24</v>
      </c>
      <c r="K3638"/>
      <c r="M3638" s="191">
        <f t="shared" si="165"/>
        <v>-7.5722400000000003E-4</v>
      </c>
      <c r="N3638" t="str">
        <f t="shared" si="166"/>
        <v>5</v>
      </c>
    </row>
    <row r="3639" spans="1:14">
      <c r="A3639" s="55" t="str">
        <f t="shared" si="164"/>
        <v>Y0CB5.5</v>
      </c>
      <c r="B3639" s="55">
        <v>5.5</v>
      </c>
      <c r="C3639" t="s">
        <v>2969</v>
      </c>
      <c r="D3639" t="s">
        <v>2969</v>
      </c>
      <c r="E3639" s="42">
        <v>44834</v>
      </c>
      <c r="F3639">
        <v>310115</v>
      </c>
      <c r="G3639" t="s">
        <v>2398</v>
      </c>
      <c r="H3639" s="191"/>
      <c r="J3639">
        <v>4007.77</v>
      </c>
      <c r="K3639"/>
      <c r="M3639" s="191">
        <f t="shared" si="165"/>
        <v>4.00777E-4</v>
      </c>
      <c r="N3639" t="str">
        <f t="shared" si="166"/>
        <v>5</v>
      </c>
    </row>
    <row r="3640" spans="1:14">
      <c r="A3640" s="55" t="str">
        <f t="shared" si="164"/>
        <v>Y0CB6.3</v>
      </c>
      <c r="B3640" s="55">
        <v>6.3</v>
      </c>
      <c r="C3640" t="s">
        <v>2969</v>
      </c>
      <c r="D3640" t="s">
        <v>2969</v>
      </c>
      <c r="E3640" s="42">
        <v>44834</v>
      </c>
      <c r="F3640">
        <v>401301</v>
      </c>
      <c r="G3640" t="s">
        <v>2432</v>
      </c>
      <c r="H3640" s="191"/>
      <c r="J3640">
        <v>177</v>
      </c>
      <c r="K3640"/>
      <c r="M3640" s="191">
        <f t="shared" si="165"/>
        <v>1.77E-5</v>
      </c>
      <c r="N3640" t="str">
        <f t="shared" si="166"/>
        <v>6</v>
      </c>
    </row>
    <row r="3641" spans="1:14">
      <c r="A3641" s="55" t="str">
        <f t="shared" si="164"/>
        <v>Y0CB6.1</v>
      </c>
      <c r="B3641" s="55">
        <v>6.1</v>
      </c>
      <c r="C3641" t="s">
        <v>2969</v>
      </c>
      <c r="D3641" t="s">
        <v>2969</v>
      </c>
      <c r="E3641" s="42">
        <v>44834</v>
      </c>
      <c r="F3641">
        <v>401501</v>
      </c>
      <c r="G3641" t="s">
        <v>676</v>
      </c>
      <c r="H3641" s="191"/>
      <c r="J3641">
        <v>153860.70000000001</v>
      </c>
      <c r="K3641"/>
      <c r="M3641" s="191">
        <f t="shared" si="165"/>
        <v>1.5386070000000002E-2</v>
      </c>
      <c r="N3641" t="str">
        <f t="shared" si="166"/>
        <v>6</v>
      </c>
    </row>
    <row r="3642" spans="1:14">
      <c r="A3642" s="55" t="str">
        <f t="shared" si="164"/>
        <v>Y0CB5.5</v>
      </c>
      <c r="B3642" s="55">
        <v>5.5</v>
      </c>
      <c r="C3642" t="s">
        <v>2969</v>
      </c>
      <c r="D3642" t="s">
        <v>2969</v>
      </c>
      <c r="E3642" s="42">
        <v>44834</v>
      </c>
      <c r="F3642">
        <v>440225</v>
      </c>
      <c r="G3642" t="s">
        <v>2515</v>
      </c>
      <c r="H3642" s="191"/>
      <c r="J3642">
        <v>-4007.77</v>
      </c>
      <c r="K3642"/>
      <c r="M3642" s="191">
        <f t="shared" si="165"/>
        <v>-4.00777E-4</v>
      </c>
      <c r="N3642" t="str">
        <f t="shared" si="166"/>
        <v>5</v>
      </c>
    </row>
    <row r="3643" spans="1:14">
      <c r="A3643" s="55" t="str">
        <f t="shared" si="164"/>
        <v>Y0CB6.3</v>
      </c>
      <c r="B3643" s="55">
        <v>6.3</v>
      </c>
      <c r="C3643" t="s">
        <v>2969</v>
      </c>
      <c r="D3643" t="s">
        <v>2969</v>
      </c>
      <c r="E3643" s="42">
        <v>44834</v>
      </c>
      <c r="F3643">
        <v>440325</v>
      </c>
      <c r="G3643" t="s">
        <v>2517</v>
      </c>
      <c r="H3643" s="191"/>
      <c r="J3643">
        <v>0</v>
      </c>
      <c r="K3643"/>
      <c r="M3643" s="191">
        <f t="shared" si="165"/>
        <v>0</v>
      </c>
      <c r="N3643" t="str">
        <f t="shared" si="166"/>
        <v>6</v>
      </c>
    </row>
    <row r="3644" spans="1:14">
      <c r="A3644" s="55" t="str">
        <f t="shared" si="164"/>
        <v>Y0CB6.3</v>
      </c>
      <c r="B3644" s="55">
        <v>6.3</v>
      </c>
      <c r="C3644" t="s">
        <v>2969</v>
      </c>
      <c r="D3644" t="s">
        <v>2969</v>
      </c>
      <c r="E3644" s="42">
        <v>44834</v>
      </c>
      <c r="F3644">
        <v>440341</v>
      </c>
      <c r="G3644" t="s">
        <v>2682</v>
      </c>
      <c r="H3644" s="191"/>
      <c r="J3644">
        <v>13847.55</v>
      </c>
      <c r="K3644"/>
      <c r="M3644" s="191">
        <f t="shared" si="165"/>
        <v>1.3847549999999999E-3</v>
      </c>
      <c r="N3644" t="str">
        <f t="shared" si="166"/>
        <v>6</v>
      </c>
    </row>
    <row r="3645" spans="1:14">
      <c r="A3645" s="55" t="str">
        <f t="shared" si="164"/>
        <v>Y0CB6.3</v>
      </c>
      <c r="B3645" s="55">
        <v>6.3</v>
      </c>
      <c r="C3645" t="s">
        <v>2969</v>
      </c>
      <c r="D3645" t="s">
        <v>2969</v>
      </c>
      <c r="E3645" s="42">
        <v>44834</v>
      </c>
      <c r="F3645">
        <v>440342</v>
      </c>
      <c r="G3645" t="s">
        <v>2683</v>
      </c>
      <c r="H3645" s="191"/>
      <c r="J3645">
        <v>13847.55</v>
      </c>
      <c r="K3645"/>
      <c r="M3645" s="191">
        <f t="shared" si="165"/>
        <v>1.3847549999999999E-3</v>
      </c>
      <c r="N3645" t="str">
        <f t="shared" si="166"/>
        <v>6</v>
      </c>
    </row>
    <row r="3646" spans="1:14">
      <c r="A3646" s="55" t="str">
        <f t="shared" si="164"/>
        <v>Y0CB6.3</v>
      </c>
      <c r="B3646" s="55">
        <v>6.3</v>
      </c>
      <c r="C3646" t="s">
        <v>2969</v>
      </c>
      <c r="D3646" t="s">
        <v>2969</v>
      </c>
      <c r="E3646" s="42">
        <v>44834</v>
      </c>
      <c r="F3646">
        <v>440416</v>
      </c>
      <c r="G3646" t="s">
        <v>664</v>
      </c>
      <c r="H3646" s="191"/>
      <c r="J3646">
        <v>-177</v>
      </c>
      <c r="K3646"/>
      <c r="M3646" s="191">
        <f t="shared" si="165"/>
        <v>-1.77E-5</v>
      </c>
      <c r="N3646" t="str">
        <f t="shared" si="166"/>
        <v>6</v>
      </c>
    </row>
    <row r="3647" spans="1:14">
      <c r="A3647" s="55" t="str">
        <f t="shared" si="164"/>
        <v>Y0CC0</v>
      </c>
      <c r="B3647" s="55">
        <v>0</v>
      </c>
      <c r="C3647" t="s">
        <v>2970</v>
      </c>
      <c r="D3647" t="s">
        <v>2970</v>
      </c>
      <c r="E3647" s="42">
        <v>44834</v>
      </c>
      <c r="F3647">
        <v>102104</v>
      </c>
      <c r="G3647" t="s">
        <v>2007</v>
      </c>
      <c r="H3647" s="191"/>
      <c r="J3647">
        <v>64877499.920000002</v>
      </c>
      <c r="K3647"/>
      <c r="M3647" s="191">
        <f t="shared" si="165"/>
        <v>6.4877499920000004</v>
      </c>
      <c r="N3647" t="str">
        <f t="shared" si="166"/>
        <v>0</v>
      </c>
    </row>
    <row r="3648" spans="1:14">
      <c r="A3648" s="55" t="str">
        <f t="shared" si="164"/>
        <v>Y0CC0</v>
      </c>
      <c r="B3648" s="55">
        <v>0</v>
      </c>
      <c r="C3648" t="s">
        <v>2970</v>
      </c>
      <c r="D3648" t="s">
        <v>2970</v>
      </c>
      <c r="E3648" s="42">
        <v>44834</v>
      </c>
      <c r="F3648">
        <v>106103</v>
      </c>
      <c r="G3648" t="s">
        <v>2783</v>
      </c>
      <c r="H3648" s="191"/>
      <c r="J3648">
        <v>566992.41</v>
      </c>
      <c r="K3648"/>
      <c r="M3648" s="191">
        <f t="shared" si="165"/>
        <v>5.6699241000000004E-2</v>
      </c>
      <c r="N3648" t="str">
        <f t="shared" si="166"/>
        <v>0</v>
      </c>
    </row>
    <row r="3649" spans="1:14">
      <c r="A3649" s="55" t="str">
        <f t="shared" ref="A3649:A3712" si="167">C3649&amp;B3649</f>
        <v>Y0CC0</v>
      </c>
      <c r="B3649" s="55">
        <v>0</v>
      </c>
      <c r="C3649" t="s">
        <v>2970</v>
      </c>
      <c r="D3649" t="s">
        <v>2970</v>
      </c>
      <c r="E3649" s="42">
        <v>44834</v>
      </c>
      <c r="F3649">
        <v>106106</v>
      </c>
      <c r="G3649" t="s">
        <v>2784</v>
      </c>
      <c r="H3649" s="191"/>
      <c r="J3649">
        <v>27762.67</v>
      </c>
      <c r="K3649"/>
      <c r="M3649" s="191">
        <f t="shared" si="165"/>
        <v>2.7762669999999998E-3</v>
      </c>
      <c r="N3649" t="str">
        <f t="shared" si="166"/>
        <v>0</v>
      </c>
    </row>
    <row r="3650" spans="1:14">
      <c r="A3650" s="55" t="str">
        <f t="shared" si="167"/>
        <v>Y0CC0</v>
      </c>
      <c r="B3650" s="55">
        <v>0</v>
      </c>
      <c r="C3650" t="s">
        <v>2970</v>
      </c>
      <c r="D3650" t="s">
        <v>2970</v>
      </c>
      <c r="E3650" s="42">
        <v>44834</v>
      </c>
      <c r="F3650">
        <v>111126</v>
      </c>
      <c r="G3650" t="s">
        <v>2022</v>
      </c>
      <c r="H3650" s="191"/>
      <c r="J3650">
        <v>10535.44</v>
      </c>
      <c r="K3650"/>
      <c r="M3650" s="191">
        <f t="shared" si="165"/>
        <v>1.053544E-3</v>
      </c>
      <c r="N3650" t="str">
        <f t="shared" si="166"/>
        <v>0</v>
      </c>
    </row>
    <row r="3651" spans="1:14">
      <c r="A3651" s="55" t="str">
        <f t="shared" si="167"/>
        <v>Y0CC0</v>
      </c>
      <c r="B3651" s="55">
        <v>0</v>
      </c>
      <c r="C3651" t="s">
        <v>2970</v>
      </c>
      <c r="D3651" t="s">
        <v>2970</v>
      </c>
      <c r="E3651" s="42">
        <v>44834</v>
      </c>
      <c r="F3651">
        <v>141280</v>
      </c>
      <c r="G3651" t="s">
        <v>2036</v>
      </c>
      <c r="H3651" s="191"/>
      <c r="J3651">
        <v>-588740.5</v>
      </c>
      <c r="K3651"/>
      <c r="M3651" s="191">
        <f t="shared" si="165"/>
        <v>-5.8874049999999997E-2</v>
      </c>
      <c r="N3651" t="str">
        <f t="shared" si="166"/>
        <v>0</v>
      </c>
    </row>
    <row r="3652" spans="1:14">
      <c r="A3652" s="55" t="str">
        <f t="shared" si="167"/>
        <v>Y0CC0</v>
      </c>
      <c r="B3652" s="55">
        <v>0</v>
      </c>
      <c r="C3652" t="s">
        <v>2970</v>
      </c>
      <c r="D3652" t="s">
        <v>2970</v>
      </c>
      <c r="E3652" s="42">
        <v>44834</v>
      </c>
      <c r="F3652">
        <v>141321</v>
      </c>
      <c r="G3652" t="s">
        <v>2537</v>
      </c>
      <c r="H3652" s="191"/>
      <c r="J3652">
        <v>0</v>
      </c>
      <c r="K3652"/>
      <c r="M3652" s="191">
        <f t="shared" si="165"/>
        <v>0</v>
      </c>
      <c r="N3652" t="str">
        <f t="shared" si="166"/>
        <v>0</v>
      </c>
    </row>
    <row r="3653" spans="1:14">
      <c r="A3653" s="55" t="str">
        <f t="shared" si="167"/>
        <v>Y0CC0</v>
      </c>
      <c r="B3653" s="55">
        <v>0</v>
      </c>
      <c r="C3653" t="s">
        <v>2970</v>
      </c>
      <c r="D3653" t="s">
        <v>2970</v>
      </c>
      <c r="E3653" s="42">
        <v>44834</v>
      </c>
      <c r="F3653">
        <v>141349</v>
      </c>
      <c r="G3653" t="s">
        <v>2046</v>
      </c>
      <c r="H3653" s="191"/>
      <c r="J3653">
        <v>0.2</v>
      </c>
      <c r="K3653"/>
      <c r="M3653" s="191">
        <f t="shared" si="165"/>
        <v>2E-8</v>
      </c>
      <c r="N3653" t="str">
        <f t="shared" si="166"/>
        <v>0</v>
      </c>
    </row>
    <row r="3654" spans="1:14">
      <c r="A3654" s="55" t="str">
        <f t="shared" si="167"/>
        <v>Y0CC0</v>
      </c>
      <c r="B3654" s="55">
        <v>0</v>
      </c>
      <c r="C3654" t="s">
        <v>2970</v>
      </c>
      <c r="D3654" t="s">
        <v>2970</v>
      </c>
      <c r="E3654" s="42">
        <v>44834</v>
      </c>
      <c r="F3654">
        <v>141382</v>
      </c>
      <c r="G3654" t="s">
        <v>2052</v>
      </c>
      <c r="H3654" s="191"/>
      <c r="J3654">
        <v>0</v>
      </c>
      <c r="K3654"/>
      <c r="M3654" s="191">
        <f t="shared" si="165"/>
        <v>0</v>
      </c>
      <c r="N3654" t="str">
        <f t="shared" si="166"/>
        <v>0</v>
      </c>
    </row>
    <row r="3655" spans="1:14">
      <c r="A3655" s="55" t="str">
        <f t="shared" si="167"/>
        <v>Y0CC0</v>
      </c>
      <c r="B3655" s="55">
        <v>0</v>
      </c>
      <c r="C3655" t="s">
        <v>2970</v>
      </c>
      <c r="D3655" t="s">
        <v>2970</v>
      </c>
      <c r="E3655" s="42">
        <v>44834</v>
      </c>
      <c r="F3655">
        <v>141744</v>
      </c>
      <c r="G3655" t="s">
        <v>2087</v>
      </c>
      <c r="H3655" s="191"/>
      <c r="J3655">
        <v>0</v>
      </c>
      <c r="K3655"/>
      <c r="M3655" s="191">
        <f t="shared" si="165"/>
        <v>0</v>
      </c>
      <c r="N3655" t="str">
        <f t="shared" si="166"/>
        <v>0</v>
      </c>
    </row>
    <row r="3656" spans="1:14">
      <c r="A3656" s="55" t="str">
        <f t="shared" si="167"/>
        <v>Y0CC0</v>
      </c>
      <c r="B3656" s="55">
        <v>0</v>
      </c>
      <c r="C3656" t="s">
        <v>2970</v>
      </c>
      <c r="D3656" t="s">
        <v>2970</v>
      </c>
      <c r="E3656" s="42">
        <v>44834</v>
      </c>
      <c r="F3656">
        <v>160118</v>
      </c>
      <c r="G3656" t="s">
        <v>2152</v>
      </c>
      <c r="H3656" s="191"/>
      <c r="J3656">
        <v>0</v>
      </c>
      <c r="K3656"/>
      <c r="M3656" s="191">
        <f t="shared" si="165"/>
        <v>0</v>
      </c>
      <c r="N3656" t="str">
        <f t="shared" si="166"/>
        <v>0</v>
      </c>
    </row>
    <row r="3657" spans="1:14">
      <c r="A3657" s="55" t="str">
        <f t="shared" si="167"/>
        <v>Y0CC0</v>
      </c>
      <c r="B3657" s="55">
        <v>0</v>
      </c>
      <c r="C3657" t="s">
        <v>2970</v>
      </c>
      <c r="D3657" t="s">
        <v>2970</v>
      </c>
      <c r="E3657" s="42">
        <v>44834</v>
      </c>
      <c r="F3657">
        <v>201276</v>
      </c>
      <c r="G3657" t="s">
        <v>2209</v>
      </c>
      <c r="H3657" s="191"/>
      <c r="J3657">
        <v>1809694.93</v>
      </c>
      <c r="K3657"/>
      <c r="M3657" s="191">
        <f t="shared" si="165"/>
        <v>0.18096949299999998</v>
      </c>
      <c r="N3657" t="str">
        <f t="shared" si="166"/>
        <v>0</v>
      </c>
    </row>
    <row r="3658" spans="1:14">
      <c r="A3658" s="55" t="str">
        <f t="shared" si="167"/>
        <v>Y0CC1.2</v>
      </c>
      <c r="B3658" s="55">
        <v>1.2</v>
      </c>
      <c r="C3658" t="s">
        <v>2970</v>
      </c>
      <c r="D3658" t="s">
        <v>2970</v>
      </c>
      <c r="E3658" s="42">
        <v>44834</v>
      </c>
      <c r="F3658">
        <v>201277</v>
      </c>
      <c r="G3658" t="s">
        <v>2210</v>
      </c>
      <c r="H3658" s="191"/>
      <c r="J3658">
        <v>-33933296.880000003</v>
      </c>
      <c r="K3658"/>
      <c r="M3658" s="191">
        <f t="shared" si="165"/>
        <v>-3.3933296880000001</v>
      </c>
      <c r="N3658" t="str">
        <f t="shared" si="166"/>
        <v>1</v>
      </c>
    </row>
    <row r="3659" spans="1:14">
      <c r="A3659" s="55" t="str">
        <f t="shared" si="167"/>
        <v>Y0CC0</v>
      </c>
      <c r="B3659" s="55">
        <v>0</v>
      </c>
      <c r="C3659" t="s">
        <v>2970</v>
      </c>
      <c r="D3659" t="s">
        <v>2970</v>
      </c>
      <c r="E3659" s="42">
        <v>44834</v>
      </c>
      <c r="F3659">
        <v>210117</v>
      </c>
      <c r="G3659" t="s">
        <v>2242</v>
      </c>
      <c r="H3659" s="191"/>
      <c r="J3659">
        <v>-12722.74</v>
      </c>
      <c r="K3659"/>
      <c r="M3659" s="191">
        <f t="shared" si="165"/>
        <v>-1.2722739999999999E-3</v>
      </c>
      <c r="N3659" t="str">
        <f t="shared" si="166"/>
        <v>0</v>
      </c>
    </row>
    <row r="3660" spans="1:14">
      <c r="A3660" s="55" t="str">
        <f t="shared" si="167"/>
        <v>Y0CC0</v>
      </c>
      <c r="B3660" s="55">
        <v>0</v>
      </c>
      <c r="C3660" t="s">
        <v>2970</v>
      </c>
      <c r="D3660" t="s">
        <v>2970</v>
      </c>
      <c r="E3660" s="42">
        <v>44834</v>
      </c>
      <c r="F3660">
        <v>210667</v>
      </c>
      <c r="G3660" t="s">
        <v>2862</v>
      </c>
      <c r="H3660" s="191"/>
      <c r="J3660">
        <v>429.07</v>
      </c>
      <c r="K3660"/>
      <c r="M3660" s="191">
        <f t="shared" si="165"/>
        <v>4.2907000000000001E-5</v>
      </c>
      <c r="N3660" t="str">
        <f t="shared" si="166"/>
        <v>0</v>
      </c>
    </row>
    <row r="3661" spans="1:14">
      <c r="A3661" s="55" t="str">
        <f t="shared" si="167"/>
        <v>Y0CC0</v>
      </c>
      <c r="B3661" s="55">
        <v>0</v>
      </c>
      <c r="C3661" t="s">
        <v>2970</v>
      </c>
      <c r="D3661" t="s">
        <v>2970</v>
      </c>
      <c r="E3661" s="42">
        <v>44834</v>
      </c>
      <c r="F3661">
        <v>210766</v>
      </c>
      <c r="G3661" t="s">
        <v>2748</v>
      </c>
      <c r="H3661" s="191"/>
      <c r="J3661">
        <v>-60.95</v>
      </c>
      <c r="K3661"/>
      <c r="M3661" s="191">
        <f t="shared" si="165"/>
        <v>-6.0950000000000001E-6</v>
      </c>
      <c r="N3661" t="str">
        <f t="shared" si="166"/>
        <v>0</v>
      </c>
    </row>
    <row r="3662" spans="1:14">
      <c r="A3662" s="55" t="str">
        <f t="shared" si="167"/>
        <v>Y0CC0</v>
      </c>
      <c r="B3662" s="55">
        <v>0</v>
      </c>
      <c r="C3662" t="s">
        <v>2970</v>
      </c>
      <c r="D3662" t="s">
        <v>2970</v>
      </c>
      <c r="E3662" s="42">
        <v>44834</v>
      </c>
      <c r="F3662">
        <v>211103</v>
      </c>
      <c r="G3662" t="s">
        <v>2249</v>
      </c>
      <c r="H3662" s="191"/>
      <c r="J3662">
        <v>-549.66</v>
      </c>
      <c r="K3662"/>
      <c r="M3662" s="191">
        <f t="shared" si="165"/>
        <v>-5.4965999999999995E-5</v>
      </c>
      <c r="N3662" t="str">
        <f t="shared" si="166"/>
        <v>0</v>
      </c>
    </row>
    <row r="3663" spans="1:14">
      <c r="A3663" s="55" t="str">
        <f t="shared" si="167"/>
        <v>Y0CC0</v>
      </c>
      <c r="B3663" s="55">
        <v>0</v>
      </c>
      <c r="C3663" t="s">
        <v>2970</v>
      </c>
      <c r="D3663" t="s">
        <v>2970</v>
      </c>
      <c r="E3663" s="42">
        <v>44834</v>
      </c>
      <c r="F3663">
        <v>211106</v>
      </c>
      <c r="G3663" t="s">
        <v>2250</v>
      </c>
      <c r="H3663" s="191"/>
      <c r="J3663">
        <v>-2398.02</v>
      </c>
      <c r="K3663"/>
      <c r="M3663" s="191">
        <f t="shared" si="165"/>
        <v>-2.3980200000000001E-4</v>
      </c>
      <c r="N3663" t="str">
        <f t="shared" si="166"/>
        <v>0</v>
      </c>
    </row>
    <row r="3664" spans="1:14">
      <c r="A3664" s="55" t="str">
        <f t="shared" si="167"/>
        <v>Y0CC0</v>
      </c>
      <c r="B3664" s="55">
        <v>0</v>
      </c>
      <c r="C3664" t="s">
        <v>2970</v>
      </c>
      <c r="D3664" t="s">
        <v>2970</v>
      </c>
      <c r="E3664" s="42">
        <v>44834</v>
      </c>
      <c r="F3664">
        <v>211121</v>
      </c>
      <c r="G3664" t="s">
        <v>2252</v>
      </c>
      <c r="H3664" s="191"/>
      <c r="J3664">
        <v>-1082.82</v>
      </c>
      <c r="K3664"/>
      <c r="M3664" s="191">
        <f t="shared" si="165"/>
        <v>-1.0828199999999999E-4</v>
      </c>
      <c r="N3664" t="str">
        <f t="shared" si="166"/>
        <v>0</v>
      </c>
    </row>
    <row r="3665" spans="1:14">
      <c r="A3665" s="55" t="str">
        <f t="shared" si="167"/>
        <v>Y0CC0</v>
      </c>
      <c r="B3665" s="55">
        <v>0</v>
      </c>
      <c r="C3665" t="s">
        <v>2970</v>
      </c>
      <c r="D3665" t="s">
        <v>2970</v>
      </c>
      <c r="E3665" s="42">
        <v>44834</v>
      </c>
      <c r="F3665">
        <v>211172</v>
      </c>
      <c r="G3665" t="s">
        <v>2262</v>
      </c>
      <c r="H3665" s="191"/>
      <c r="J3665">
        <v>15726.77</v>
      </c>
      <c r="K3665"/>
      <c r="M3665" s="191">
        <f t="shared" si="165"/>
        <v>1.572677E-3</v>
      </c>
      <c r="N3665" t="str">
        <f t="shared" si="166"/>
        <v>0</v>
      </c>
    </row>
    <row r="3666" spans="1:14">
      <c r="A3666" s="55" t="str">
        <f t="shared" si="167"/>
        <v>Y0CC0</v>
      </c>
      <c r="B3666" s="55">
        <v>0</v>
      </c>
      <c r="C3666" t="s">
        <v>2970</v>
      </c>
      <c r="D3666" t="s">
        <v>2970</v>
      </c>
      <c r="E3666" s="42">
        <v>44834</v>
      </c>
      <c r="F3666">
        <v>211632</v>
      </c>
      <c r="G3666" t="s">
        <v>2543</v>
      </c>
      <c r="H3666" s="191"/>
      <c r="J3666">
        <v>1463.4</v>
      </c>
      <c r="K3666"/>
      <c r="M3666" s="191">
        <f t="shared" si="165"/>
        <v>1.4634000000000001E-4</v>
      </c>
      <c r="N3666" t="str">
        <f t="shared" si="166"/>
        <v>0</v>
      </c>
    </row>
    <row r="3667" spans="1:14">
      <c r="A3667" s="55" t="str">
        <f t="shared" si="167"/>
        <v>Y0CC0</v>
      </c>
      <c r="B3667" s="55">
        <v>0</v>
      </c>
      <c r="C3667" t="s">
        <v>2970</v>
      </c>
      <c r="D3667" t="s">
        <v>2970</v>
      </c>
      <c r="E3667" s="42">
        <v>44834</v>
      </c>
      <c r="F3667">
        <v>260118</v>
      </c>
      <c r="G3667" t="s">
        <v>2275</v>
      </c>
      <c r="H3667" s="191"/>
      <c r="J3667">
        <v>0</v>
      </c>
      <c r="K3667"/>
      <c r="M3667" s="191">
        <f t="shared" si="165"/>
        <v>0</v>
      </c>
      <c r="N3667" t="str">
        <f t="shared" si="166"/>
        <v>0</v>
      </c>
    </row>
    <row r="3668" spans="1:14">
      <c r="A3668" s="55" t="str">
        <f t="shared" si="167"/>
        <v>Y0CC0</v>
      </c>
      <c r="B3668" s="55">
        <v>0</v>
      </c>
      <c r="C3668" t="s">
        <v>2970</v>
      </c>
      <c r="D3668" t="s">
        <v>2970</v>
      </c>
      <c r="E3668" s="42">
        <v>44834</v>
      </c>
      <c r="F3668">
        <v>260202</v>
      </c>
      <c r="G3668" t="s">
        <v>2281</v>
      </c>
      <c r="H3668" s="191"/>
      <c r="J3668">
        <v>0</v>
      </c>
      <c r="K3668"/>
      <c r="M3668" s="191">
        <f t="shared" si="165"/>
        <v>0</v>
      </c>
      <c r="N3668" t="str">
        <f t="shared" si="166"/>
        <v>0</v>
      </c>
    </row>
    <row r="3669" spans="1:14">
      <c r="A3669" s="55" t="str">
        <f t="shared" si="167"/>
        <v>Y0CC0</v>
      </c>
      <c r="B3669" s="55">
        <v>0</v>
      </c>
      <c r="C3669" t="s">
        <v>2970</v>
      </c>
      <c r="D3669" t="s">
        <v>2970</v>
      </c>
      <c r="E3669" s="42">
        <v>44834</v>
      </c>
      <c r="F3669">
        <v>260222</v>
      </c>
      <c r="G3669" t="s">
        <v>2283</v>
      </c>
      <c r="H3669" s="191"/>
      <c r="J3669">
        <v>-167.29</v>
      </c>
      <c r="K3669"/>
      <c r="M3669" s="191">
        <f t="shared" si="165"/>
        <v>-1.6728999999999999E-5</v>
      </c>
      <c r="N3669" t="str">
        <f t="shared" si="166"/>
        <v>0</v>
      </c>
    </row>
    <row r="3670" spans="1:14">
      <c r="A3670" s="55" t="str">
        <f t="shared" si="167"/>
        <v>Y0CC0</v>
      </c>
      <c r="B3670" s="55">
        <v>0</v>
      </c>
      <c r="C3670" t="s">
        <v>2970</v>
      </c>
      <c r="D3670" t="s">
        <v>2970</v>
      </c>
      <c r="E3670" s="42">
        <v>44834</v>
      </c>
      <c r="F3670">
        <v>260836</v>
      </c>
      <c r="G3670" t="s">
        <v>2705</v>
      </c>
      <c r="H3670" s="191"/>
      <c r="J3670">
        <v>-1297.06</v>
      </c>
      <c r="K3670"/>
      <c r="M3670" s="191">
        <f t="shared" si="165"/>
        <v>-1.2970599999999999E-4</v>
      </c>
      <c r="N3670" t="str">
        <f t="shared" si="166"/>
        <v>0</v>
      </c>
    </row>
    <row r="3671" spans="1:14">
      <c r="A3671" s="55" t="str">
        <f t="shared" si="167"/>
        <v>Y0CC0</v>
      </c>
      <c r="B3671" s="55">
        <v>0</v>
      </c>
      <c r="C3671" t="s">
        <v>2970</v>
      </c>
      <c r="D3671" t="s">
        <v>2970</v>
      </c>
      <c r="E3671" s="42">
        <v>44834</v>
      </c>
      <c r="F3671">
        <v>260837</v>
      </c>
      <c r="G3671" t="s">
        <v>2706</v>
      </c>
      <c r="H3671" s="191"/>
      <c r="J3671">
        <v>-1297.06</v>
      </c>
      <c r="K3671"/>
      <c r="M3671" s="191">
        <f t="shared" si="165"/>
        <v>-1.2970599999999999E-4</v>
      </c>
      <c r="N3671" t="str">
        <f t="shared" si="166"/>
        <v>0</v>
      </c>
    </row>
    <row r="3672" spans="1:14">
      <c r="A3672" s="55" t="str">
        <f t="shared" si="167"/>
        <v>Y0CC0</v>
      </c>
      <c r="B3672" s="55">
        <v>0</v>
      </c>
      <c r="C3672" t="s">
        <v>2970</v>
      </c>
      <c r="D3672" t="s">
        <v>2970</v>
      </c>
      <c r="E3672" s="42">
        <v>44834</v>
      </c>
      <c r="F3672">
        <v>260930</v>
      </c>
      <c r="G3672" t="s">
        <v>2291</v>
      </c>
      <c r="H3672" s="191"/>
      <c r="J3672">
        <v>0</v>
      </c>
      <c r="K3672"/>
      <c r="M3672" s="191">
        <f t="shared" si="165"/>
        <v>0</v>
      </c>
      <c r="N3672" t="str">
        <f t="shared" si="166"/>
        <v>0</v>
      </c>
    </row>
    <row r="3673" spans="1:14">
      <c r="A3673" s="55" t="str">
        <f t="shared" si="167"/>
        <v>Y0CC0</v>
      </c>
      <c r="B3673" s="55">
        <v>0</v>
      </c>
      <c r="C3673" t="s">
        <v>2970</v>
      </c>
      <c r="D3673" t="s">
        <v>2970</v>
      </c>
      <c r="E3673" s="42">
        <v>44834</v>
      </c>
      <c r="F3673">
        <v>261027</v>
      </c>
      <c r="G3673" t="s">
        <v>2855</v>
      </c>
      <c r="H3673" s="191"/>
      <c r="J3673">
        <v>-1371.74</v>
      </c>
      <c r="K3673"/>
      <c r="M3673" s="191">
        <f t="shared" si="165"/>
        <v>-1.37174E-4</v>
      </c>
      <c r="N3673" t="str">
        <f t="shared" si="166"/>
        <v>0</v>
      </c>
    </row>
    <row r="3674" spans="1:14">
      <c r="A3674" s="55" t="str">
        <f t="shared" si="167"/>
        <v>Y0CC0</v>
      </c>
      <c r="B3674" s="55">
        <v>0</v>
      </c>
      <c r="C3674" t="s">
        <v>2970</v>
      </c>
      <c r="D3674" t="s">
        <v>2970</v>
      </c>
      <c r="E3674" s="42">
        <v>44834</v>
      </c>
      <c r="F3674">
        <v>281101</v>
      </c>
      <c r="G3674" t="s">
        <v>2296</v>
      </c>
      <c r="H3674" s="191"/>
      <c r="J3674">
        <v>-33726634.689999998</v>
      </c>
      <c r="K3674"/>
      <c r="M3674" s="191">
        <f t="shared" si="165"/>
        <v>-3.3726634689999999</v>
      </c>
      <c r="N3674" t="str">
        <f t="shared" si="166"/>
        <v>0</v>
      </c>
    </row>
    <row r="3675" spans="1:14">
      <c r="A3675" s="55" t="str">
        <f t="shared" si="167"/>
        <v>Y0CC0</v>
      </c>
      <c r="B3675" s="55">
        <v>0</v>
      </c>
      <c r="C3675" t="s">
        <v>2970</v>
      </c>
      <c r="D3675" t="s">
        <v>2970</v>
      </c>
      <c r="E3675" s="42">
        <v>44834</v>
      </c>
      <c r="F3675">
        <v>281166</v>
      </c>
      <c r="G3675" t="s">
        <v>2309</v>
      </c>
      <c r="H3675" s="191"/>
      <c r="J3675">
        <v>2521694.33</v>
      </c>
      <c r="K3675"/>
      <c r="M3675" s="191">
        <f t="shared" si="165"/>
        <v>0.252169433</v>
      </c>
      <c r="N3675" t="str">
        <f t="shared" si="166"/>
        <v>0</v>
      </c>
    </row>
    <row r="3676" spans="1:14">
      <c r="A3676" s="55" t="str">
        <f t="shared" si="167"/>
        <v>Y0CC0</v>
      </c>
      <c r="B3676" s="55">
        <v>0</v>
      </c>
      <c r="C3676" t="s">
        <v>2970</v>
      </c>
      <c r="D3676" t="s">
        <v>2970</v>
      </c>
      <c r="E3676" s="42">
        <v>44834</v>
      </c>
      <c r="F3676">
        <v>281212</v>
      </c>
      <c r="G3676" t="s">
        <v>2314</v>
      </c>
      <c r="H3676" s="191"/>
      <c r="J3676">
        <v>-0.75</v>
      </c>
      <c r="K3676"/>
      <c r="M3676" s="191">
        <f t="shared" si="165"/>
        <v>-7.4999999999999997E-8</v>
      </c>
      <c r="N3676" t="str">
        <f t="shared" si="166"/>
        <v>0</v>
      </c>
    </row>
    <row r="3677" spans="1:14">
      <c r="A3677" s="55" t="str">
        <f t="shared" si="167"/>
        <v>Y0CC5.3</v>
      </c>
      <c r="B3677" s="55">
        <v>5.3</v>
      </c>
      <c r="C3677" t="s">
        <v>2970</v>
      </c>
      <c r="D3677" t="s">
        <v>2970</v>
      </c>
      <c r="E3677" s="42">
        <v>44834</v>
      </c>
      <c r="F3677">
        <v>301201</v>
      </c>
      <c r="G3677" t="s">
        <v>2337</v>
      </c>
      <c r="H3677" s="191"/>
      <c r="J3677">
        <v>-31.58</v>
      </c>
      <c r="K3677"/>
      <c r="M3677" s="191">
        <f t="shared" si="165"/>
        <v>-3.1579999999999997E-6</v>
      </c>
      <c r="N3677" t="str">
        <f t="shared" si="166"/>
        <v>5</v>
      </c>
    </row>
    <row r="3678" spans="1:14">
      <c r="A3678" s="55" t="str">
        <f t="shared" si="167"/>
        <v>Y0CC5.2</v>
      </c>
      <c r="B3678" s="55">
        <v>5.2</v>
      </c>
      <c r="C3678" t="s">
        <v>2970</v>
      </c>
      <c r="D3678" t="s">
        <v>2970</v>
      </c>
      <c r="E3678" s="42">
        <v>44834</v>
      </c>
      <c r="F3678">
        <v>304213</v>
      </c>
      <c r="G3678" t="s">
        <v>2351</v>
      </c>
      <c r="H3678" s="191"/>
      <c r="J3678">
        <v>-1752946.4</v>
      </c>
      <c r="K3678"/>
      <c r="M3678" s="191">
        <f t="shared" si="165"/>
        <v>-0.17529464</v>
      </c>
      <c r="N3678" t="str">
        <f t="shared" si="166"/>
        <v>5</v>
      </c>
    </row>
    <row r="3679" spans="1:14">
      <c r="A3679" s="55" t="str">
        <f t="shared" si="167"/>
        <v>Y0CC5.2</v>
      </c>
      <c r="B3679" s="55">
        <v>5.2</v>
      </c>
      <c r="C3679" t="s">
        <v>2970</v>
      </c>
      <c r="D3679" t="s">
        <v>2970</v>
      </c>
      <c r="E3679" s="42">
        <v>44834</v>
      </c>
      <c r="F3679">
        <v>304232</v>
      </c>
      <c r="G3679" t="s">
        <v>2358</v>
      </c>
      <c r="H3679" s="191"/>
      <c r="J3679">
        <v>-8684</v>
      </c>
      <c r="K3679"/>
      <c r="M3679" s="191">
        <f t="shared" si="165"/>
        <v>-8.6839999999999997E-4</v>
      </c>
      <c r="N3679" t="str">
        <f t="shared" si="166"/>
        <v>5</v>
      </c>
    </row>
    <row r="3680" spans="1:14">
      <c r="A3680" s="55" t="str">
        <f t="shared" si="167"/>
        <v>Y0CC5.5</v>
      </c>
      <c r="B3680" s="55">
        <v>5.5</v>
      </c>
      <c r="C3680" t="s">
        <v>2970</v>
      </c>
      <c r="D3680" t="s">
        <v>2970</v>
      </c>
      <c r="E3680" s="42">
        <v>44834</v>
      </c>
      <c r="F3680">
        <v>310115</v>
      </c>
      <c r="G3680" t="s">
        <v>2398</v>
      </c>
      <c r="H3680" s="191"/>
      <c r="J3680">
        <v>432.1</v>
      </c>
      <c r="K3680"/>
      <c r="M3680" s="191">
        <f t="shared" si="165"/>
        <v>4.3210000000000001E-5</v>
      </c>
      <c r="N3680" t="str">
        <f t="shared" si="166"/>
        <v>5</v>
      </c>
    </row>
    <row r="3681" spans="1:14">
      <c r="A3681" s="55" t="str">
        <f t="shared" si="167"/>
        <v>Y0CC6.3</v>
      </c>
      <c r="B3681" s="55">
        <v>6.3</v>
      </c>
      <c r="C3681" t="s">
        <v>2970</v>
      </c>
      <c r="D3681" t="s">
        <v>2970</v>
      </c>
      <c r="E3681" s="42">
        <v>44834</v>
      </c>
      <c r="F3681">
        <v>401301</v>
      </c>
      <c r="G3681" t="s">
        <v>2432</v>
      </c>
      <c r="H3681" s="191"/>
      <c r="J3681">
        <v>507.4</v>
      </c>
      <c r="K3681"/>
      <c r="M3681" s="191">
        <f t="shared" si="165"/>
        <v>5.0739999999999999E-5</v>
      </c>
      <c r="N3681" t="str">
        <f t="shared" si="166"/>
        <v>6</v>
      </c>
    </row>
    <row r="3682" spans="1:14">
      <c r="A3682" s="55" t="str">
        <f t="shared" si="167"/>
        <v>Y0CC6.1</v>
      </c>
      <c r="B3682" s="55">
        <v>6.1</v>
      </c>
      <c r="C3682" t="s">
        <v>2970</v>
      </c>
      <c r="D3682" t="s">
        <v>2970</v>
      </c>
      <c r="E3682" s="42">
        <v>44834</v>
      </c>
      <c r="F3682">
        <v>401501</v>
      </c>
      <c r="G3682" t="s">
        <v>676</v>
      </c>
      <c r="H3682" s="191"/>
      <c r="J3682">
        <v>169053.46</v>
      </c>
      <c r="K3682"/>
      <c r="M3682" s="191">
        <f t="shared" si="165"/>
        <v>1.6905345999999998E-2</v>
      </c>
      <c r="N3682" t="str">
        <f t="shared" si="166"/>
        <v>6</v>
      </c>
    </row>
    <row r="3683" spans="1:14">
      <c r="A3683" s="55" t="str">
        <f t="shared" si="167"/>
        <v>Y0CC5.5</v>
      </c>
      <c r="B3683" s="55">
        <v>5.5</v>
      </c>
      <c r="C3683" t="s">
        <v>2970</v>
      </c>
      <c r="D3683" t="s">
        <v>2970</v>
      </c>
      <c r="E3683" s="42">
        <v>44834</v>
      </c>
      <c r="F3683">
        <v>440225</v>
      </c>
      <c r="G3683" t="s">
        <v>2515</v>
      </c>
      <c r="H3683" s="191"/>
      <c r="J3683">
        <v>-432.1</v>
      </c>
      <c r="K3683"/>
      <c r="M3683" s="191">
        <f t="shared" si="165"/>
        <v>-4.3210000000000001E-5</v>
      </c>
      <c r="N3683" t="str">
        <f t="shared" si="166"/>
        <v>5</v>
      </c>
    </row>
    <row r="3684" spans="1:14">
      <c r="A3684" s="55" t="str">
        <f t="shared" si="167"/>
        <v>Y0CC6.3</v>
      </c>
      <c r="B3684" s="55">
        <v>6.3</v>
      </c>
      <c r="C3684" t="s">
        <v>2970</v>
      </c>
      <c r="D3684" t="s">
        <v>2970</v>
      </c>
      <c r="E3684" s="42">
        <v>44834</v>
      </c>
      <c r="F3684">
        <v>440325</v>
      </c>
      <c r="G3684" t="s">
        <v>2517</v>
      </c>
      <c r="H3684" s="191"/>
      <c r="J3684">
        <v>0</v>
      </c>
      <c r="K3684"/>
      <c r="M3684" s="191">
        <f t="shared" si="165"/>
        <v>0</v>
      </c>
      <c r="N3684" t="str">
        <f t="shared" si="166"/>
        <v>6</v>
      </c>
    </row>
    <row r="3685" spans="1:14">
      <c r="A3685" s="55" t="str">
        <f t="shared" si="167"/>
        <v>Y0CC6.3</v>
      </c>
      <c r="B3685" s="55">
        <v>6.3</v>
      </c>
      <c r="C3685" t="s">
        <v>2970</v>
      </c>
      <c r="D3685" t="s">
        <v>2970</v>
      </c>
      <c r="E3685" s="42">
        <v>44834</v>
      </c>
      <c r="F3685">
        <v>440341</v>
      </c>
      <c r="G3685" t="s">
        <v>2682</v>
      </c>
      <c r="H3685" s="191"/>
      <c r="J3685">
        <v>15214.77</v>
      </c>
      <c r="K3685"/>
      <c r="M3685" s="191">
        <f t="shared" si="165"/>
        <v>1.521477E-3</v>
      </c>
      <c r="N3685" t="str">
        <f t="shared" si="166"/>
        <v>6</v>
      </c>
    </row>
    <row r="3686" spans="1:14">
      <c r="A3686" s="55" t="str">
        <f t="shared" si="167"/>
        <v>Y0CC6.3</v>
      </c>
      <c r="B3686" s="55">
        <v>6.3</v>
      </c>
      <c r="C3686" t="s">
        <v>2970</v>
      </c>
      <c r="D3686" t="s">
        <v>2970</v>
      </c>
      <c r="E3686" s="42">
        <v>44834</v>
      </c>
      <c r="F3686">
        <v>440342</v>
      </c>
      <c r="G3686" t="s">
        <v>2683</v>
      </c>
      <c r="H3686" s="191"/>
      <c r="J3686">
        <v>15214.77</v>
      </c>
      <c r="K3686"/>
      <c r="M3686" s="191">
        <f t="shared" si="165"/>
        <v>1.521477E-3</v>
      </c>
      <c r="N3686" t="str">
        <f t="shared" si="166"/>
        <v>6</v>
      </c>
    </row>
    <row r="3687" spans="1:14">
      <c r="A3687" s="55" t="str">
        <f t="shared" si="167"/>
        <v>Y0CC6.3</v>
      </c>
      <c r="B3687" s="55">
        <v>6.3</v>
      </c>
      <c r="C3687" t="s">
        <v>2970</v>
      </c>
      <c r="D3687" t="s">
        <v>2970</v>
      </c>
      <c r="E3687" s="42">
        <v>44834</v>
      </c>
      <c r="F3687">
        <v>440416</v>
      </c>
      <c r="G3687" t="s">
        <v>664</v>
      </c>
      <c r="H3687" s="191"/>
      <c r="J3687">
        <v>-507.4</v>
      </c>
      <c r="K3687"/>
      <c r="M3687" s="191">
        <f t="shared" si="165"/>
        <v>-5.0739999999999999E-5</v>
      </c>
      <c r="N3687" t="str">
        <f t="shared" si="166"/>
        <v>6</v>
      </c>
    </row>
    <row r="3688" spans="1:14">
      <c r="A3688" s="55" t="str">
        <f t="shared" si="167"/>
        <v>Y0CD0</v>
      </c>
      <c r="B3688" s="55">
        <v>0</v>
      </c>
      <c r="C3688" t="s">
        <v>2971</v>
      </c>
      <c r="D3688" t="s">
        <v>2971</v>
      </c>
      <c r="E3688" s="42">
        <v>44834</v>
      </c>
      <c r="F3688">
        <v>102104</v>
      </c>
      <c r="G3688" t="s">
        <v>2007</v>
      </c>
      <c r="H3688" s="191"/>
      <c r="J3688">
        <v>81735391.069999993</v>
      </c>
      <c r="K3688"/>
      <c r="M3688" s="191">
        <f t="shared" si="165"/>
        <v>8.1735391069999999</v>
      </c>
      <c r="N3688" t="str">
        <f t="shared" si="166"/>
        <v>0</v>
      </c>
    </row>
    <row r="3689" spans="1:14">
      <c r="A3689" s="55" t="str">
        <f t="shared" si="167"/>
        <v>Y0CD0</v>
      </c>
      <c r="B3689" s="55">
        <v>0</v>
      </c>
      <c r="C3689" t="s">
        <v>2971</v>
      </c>
      <c r="D3689" t="s">
        <v>2971</v>
      </c>
      <c r="E3689" s="42">
        <v>44834</v>
      </c>
      <c r="F3689">
        <v>106103</v>
      </c>
      <c r="G3689" t="s">
        <v>2783</v>
      </c>
      <c r="H3689" s="191"/>
      <c r="J3689">
        <v>683881.5</v>
      </c>
      <c r="K3689"/>
      <c r="M3689" s="191">
        <f t="shared" si="165"/>
        <v>6.8388149999999995E-2</v>
      </c>
      <c r="N3689" t="str">
        <f t="shared" si="166"/>
        <v>0</v>
      </c>
    </row>
    <row r="3690" spans="1:14">
      <c r="A3690" s="55" t="str">
        <f t="shared" si="167"/>
        <v>Y0CD0</v>
      </c>
      <c r="B3690" s="55">
        <v>0</v>
      </c>
      <c r="C3690" t="s">
        <v>2971</v>
      </c>
      <c r="D3690" t="s">
        <v>2971</v>
      </c>
      <c r="E3690" s="42">
        <v>44834</v>
      </c>
      <c r="F3690">
        <v>106106</v>
      </c>
      <c r="G3690" t="s">
        <v>2784</v>
      </c>
      <c r="H3690" s="191"/>
      <c r="J3690">
        <v>33422.26</v>
      </c>
      <c r="K3690"/>
      <c r="M3690" s="191">
        <f t="shared" si="165"/>
        <v>3.3422260000000002E-3</v>
      </c>
      <c r="N3690" t="str">
        <f t="shared" si="166"/>
        <v>0</v>
      </c>
    </row>
    <row r="3691" spans="1:14">
      <c r="A3691" s="55" t="str">
        <f t="shared" si="167"/>
        <v>Y0CD0</v>
      </c>
      <c r="B3691" s="55">
        <v>0</v>
      </c>
      <c r="C3691" t="s">
        <v>2971</v>
      </c>
      <c r="D3691" t="s">
        <v>2971</v>
      </c>
      <c r="E3691" s="42">
        <v>44834</v>
      </c>
      <c r="F3691">
        <v>107106</v>
      </c>
      <c r="G3691" t="s">
        <v>2753</v>
      </c>
      <c r="H3691" s="191"/>
      <c r="J3691">
        <v>-0.01</v>
      </c>
      <c r="K3691"/>
      <c r="M3691" s="191">
        <f t="shared" si="165"/>
        <v>-1.0000000000000001E-9</v>
      </c>
      <c r="N3691" t="str">
        <f t="shared" si="166"/>
        <v>0</v>
      </c>
    </row>
    <row r="3692" spans="1:14">
      <c r="A3692" s="55" t="str">
        <f t="shared" si="167"/>
        <v>Y0CD0</v>
      </c>
      <c r="B3692" s="55">
        <v>0</v>
      </c>
      <c r="C3692" t="s">
        <v>2971</v>
      </c>
      <c r="D3692" t="s">
        <v>2971</v>
      </c>
      <c r="E3692" s="42">
        <v>44834</v>
      </c>
      <c r="F3692">
        <v>111126</v>
      </c>
      <c r="G3692" t="s">
        <v>2022</v>
      </c>
      <c r="H3692" s="191"/>
      <c r="J3692">
        <v>13272.97</v>
      </c>
      <c r="K3692"/>
      <c r="M3692" s="191">
        <f t="shared" si="165"/>
        <v>1.3272969999999999E-3</v>
      </c>
      <c r="N3692" t="str">
        <f t="shared" si="166"/>
        <v>0</v>
      </c>
    </row>
    <row r="3693" spans="1:14">
      <c r="A3693" s="55" t="str">
        <f t="shared" si="167"/>
        <v>Y0CD0</v>
      </c>
      <c r="B3693" s="55">
        <v>0</v>
      </c>
      <c r="C3693" t="s">
        <v>2971</v>
      </c>
      <c r="D3693" t="s">
        <v>2971</v>
      </c>
      <c r="E3693" s="42">
        <v>44834</v>
      </c>
      <c r="F3693">
        <v>141280</v>
      </c>
      <c r="G3693" t="s">
        <v>2036</v>
      </c>
      <c r="H3693" s="191"/>
      <c r="J3693">
        <v>1.45</v>
      </c>
      <c r="K3693"/>
      <c r="M3693" s="191">
        <f t="shared" ref="M3693:M3756" si="168">J3693/10000000</f>
        <v>1.4499999999999999E-7</v>
      </c>
      <c r="N3693" t="str">
        <f t="shared" si="166"/>
        <v>0</v>
      </c>
    </row>
    <row r="3694" spans="1:14">
      <c r="A3694" s="55" t="str">
        <f t="shared" si="167"/>
        <v>Y0CD0</v>
      </c>
      <c r="B3694" s="55">
        <v>0</v>
      </c>
      <c r="C3694" t="s">
        <v>2971</v>
      </c>
      <c r="D3694" t="s">
        <v>2971</v>
      </c>
      <c r="E3694" s="42">
        <v>44834</v>
      </c>
      <c r="F3694">
        <v>141382</v>
      </c>
      <c r="G3694" t="s">
        <v>2052</v>
      </c>
      <c r="H3694" s="191"/>
      <c r="J3694">
        <v>0</v>
      </c>
      <c r="K3694"/>
      <c r="M3694" s="191">
        <f t="shared" si="168"/>
        <v>0</v>
      </c>
      <c r="N3694" t="str">
        <f t="shared" ref="N3694:N3757" si="169">LEFT(B3694,1)</f>
        <v>0</v>
      </c>
    </row>
    <row r="3695" spans="1:14">
      <c r="A3695" s="55" t="str">
        <f t="shared" si="167"/>
        <v>Y0CD0</v>
      </c>
      <c r="B3695" s="55">
        <v>0</v>
      </c>
      <c r="C3695" t="s">
        <v>2971</v>
      </c>
      <c r="D3695" t="s">
        <v>2971</v>
      </c>
      <c r="E3695" s="42">
        <v>44834</v>
      </c>
      <c r="F3695">
        <v>141744</v>
      </c>
      <c r="G3695" t="s">
        <v>2087</v>
      </c>
      <c r="H3695" s="191"/>
      <c r="J3695">
        <v>0</v>
      </c>
      <c r="K3695"/>
      <c r="M3695" s="191">
        <f t="shared" si="168"/>
        <v>0</v>
      </c>
      <c r="N3695" t="str">
        <f t="shared" si="169"/>
        <v>0</v>
      </c>
    </row>
    <row r="3696" spans="1:14">
      <c r="A3696" s="55" t="str">
        <f t="shared" si="167"/>
        <v>Y0CD0</v>
      </c>
      <c r="B3696" s="55">
        <v>0</v>
      </c>
      <c r="C3696" t="s">
        <v>2971</v>
      </c>
      <c r="D3696" t="s">
        <v>2971</v>
      </c>
      <c r="E3696" s="42">
        <v>44834</v>
      </c>
      <c r="F3696">
        <v>160118</v>
      </c>
      <c r="G3696" t="s">
        <v>2152</v>
      </c>
      <c r="H3696" s="191"/>
      <c r="J3696">
        <v>0</v>
      </c>
      <c r="K3696"/>
      <c r="M3696" s="191">
        <f t="shared" si="168"/>
        <v>0</v>
      </c>
      <c r="N3696" t="str">
        <f t="shared" si="169"/>
        <v>0</v>
      </c>
    </row>
    <row r="3697" spans="1:14">
      <c r="A3697" s="55" t="str">
        <f t="shared" si="167"/>
        <v>Y0CD0</v>
      </c>
      <c r="B3697" s="55">
        <v>0</v>
      </c>
      <c r="C3697" t="s">
        <v>2971</v>
      </c>
      <c r="D3697" t="s">
        <v>2971</v>
      </c>
      <c r="E3697" s="42">
        <v>44834</v>
      </c>
      <c r="F3697">
        <v>160206</v>
      </c>
      <c r="G3697" t="s">
        <v>2159</v>
      </c>
      <c r="H3697" s="191"/>
      <c r="J3697">
        <v>0.14000000000000001</v>
      </c>
      <c r="K3697"/>
      <c r="M3697" s="191">
        <f t="shared" si="168"/>
        <v>1.4000000000000001E-8</v>
      </c>
      <c r="N3697" t="str">
        <f t="shared" si="169"/>
        <v>0</v>
      </c>
    </row>
    <row r="3698" spans="1:14">
      <c r="A3698" s="55" t="str">
        <f t="shared" si="167"/>
        <v>Y0CD0</v>
      </c>
      <c r="B3698" s="55">
        <v>0</v>
      </c>
      <c r="C3698" t="s">
        <v>2971</v>
      </c>
      <c r="D3698" t="s">
        <v>2971</v>
      </c>
      <c r="E3698" s="42">
        <v>44834</v>
      </c>
      <c r="F3698">
        <v>201276</v>
      </c>
      <c r="G3698" t="s">
        <v>2209</v>
      </c>
      <c r="H3698" s="191"/>
      <c r="J3698">
        <v>28.67</v>
      </c>
      <c r="K3698"/>
      <c r="M3698" s="191">
        <f t="shared" si="168"/>
        <v>2.8670000000000002E-6</v>
      </c>
      <c r="N3698" t="str">
        <f t="shared" si="169"/>
        <v>0</v>
      </c>
    </row>
    <row r="3699" spans="1:14">
      <c r="A3699" s="55" t="str">
        <f t="shared" si="167"/>
        <v>Y0CD1.2</v>
      </c>
      <c r="B3699" s="55">
        <v>1.2</v>
      </c>
      <c r="C3699" t="s">
        <v>2971</v>
      </c>
      <c r="D3699" t="s">
        <v>2971</v>
      </c>
      <c r="E3699" s="42">
        <v>44834</v>
      </c>
      <c r="F3699">
        <v>201277</v>
      </c>
      <c r="G3699" t="s">
        <v>2210</v>
      </c>
      <c r="H3699" s="191"/>
      <c r="J3699">
        <v>-82122771.390000001</v>
      </c>
      <c r="K3699"/>
      <c r="M3699" s="191">
        <f t="shared" si="168"/>
        <v>-8.2122771389999993</v>
      </c>
      <c r="N3699" t="str">
        <f t="shared" si="169"/>
        <v>1</v>
      </c>
    </row>
    <row r="3700" spans="1:14">
      <c r="A3700" s="55" t="str">
        <f t="shared" si="167"/>
        <v>Y0CD0</v>
      </c>
      <c r="B3700" s="55">
        <v>0</v>
      </c>
      <c r="C3700" t="s">
        <v>2971</v>
      </c>
      <c r="D3700" t="s">
        <v>2971</v>
      </c>
      <c r="E3700" s="42">
        <v>44834</v>
      </c>
      <c r="F3700">
        <v>210117</v>
      </c>
      <c r="G3700" t="s">
        <v>2242</v>
      </c>
      <c r="H3700" s="191"/>
      <c r="J3700">
        <v>-25236.49</v>
      </c>
      <c r="K3700"/>
      <c r="M3700" s="191">
        <f t="shared" si="168"/>
        <v>-2.5236490000000002E-3</v>
      </c>
      <c r="N3700" t="str">
        <f t="shared" si="169"/>
        <v>0</v>
      </c>
    </row>
    <row r="3701" spans="1:14">
      <c r="A3701" s="55" t="str">
        <f t="shared" si="167"/>
        <v>Y0CD0</v>
      </c>
      <c r="B3701" s="55">
        <v>0</v>
      </c>
      <c r="C3701" t="s">
        <v>2971</v>
      </c>
      <c r="D3701" t="s">
        <v>2971</v>
      </c>
      <c r="E3701" s="42">
        <v>44834</v>
      </c>
      <c r="F3701">
        <v>210667</v>
      </c>
      <c r="G3701" t="s">
        <v>2862</v>
      </c>
      <c r="H3701" s="191"/>
      <c r="J3701">
        <v>8.39</v>
      </c>
      <c r="K3701"/>
      <c r="M3701" s="191">
        <f t="shared" si="168"/>
        <v>8.3900000000000004E-7</v>
      </c>
      <c r="N3701" t="str">
        <f t="shared" si="169"/>
        <v>0</v>
      </c>
    </row>
    <row r="3702" spans="1:14">
      <c r="A3702" s="55" t="str">
        <f t="shared" si="167"/>
        <v>Y0CD0</v>
      </c>
      <c r="B3702" s="55">
        <v>0</v>
      </c>
      <c r="C3702" t="s">
        <v>2971</v>
      </c>
      <c r="D3702" t="s">
        <v>2971</v>
      </c>
      <c r="E3702" s="42">
        <v>44834</v>
      </c>
      <c r="F3702">
        <v>210766</v>
      </c>
      <c r="G3702" t="s">
        <v>2748</v>
      </c>
      <c r="H3702" s="191"/>
      <c r="J3702">
        <v>-58.07</v>
      </c>
      <c r="K3702"/>
      <c r="M3702" s="191">
        <f t="shared" si="168"/>
        <v>-5.8069999999999996E-6</v>
      </c>
      <c r="N3702" t="str">
        <f t="shared" si="169"/>
        <v>0</v>
      </c>
    </row>
    <row r="3703" spans="1:14">
      <c r="A3703" s="55" t="str">
        <f t="shared" si="167"/>
        <v>Y0CD0</v>
      </c>
      <c r="B3703" s="55">
        <v>0</v>
      </c>
      <c r="C3703" t="s">
        <v>2971</v>
      </c>
      <c r="D3703" t="s">
        <v>2971</v>
      </c>
      <c r="E3703" s="42">
        <v>44834</v>
      </c>
      <c r="F3703">
        <v>211103</v>
      </c>
      <c r="G3703" t="s">
        <v>2249</v>
      </c>
      <c r="H3703" s="191"/>
      <c r="J3703">
        <v>-676.44</v>
      </c>
      <c r="K3703"/>
      <c r="M3703" s="191">
        <f t="shared" si="168"/>
        <v>-6.7644000000000005E-5</v>
      </c>
      <c r="N3703" t="str">
        <f t="shared" si="169"/>
        <v>0</v>
      </c>
    </row>
    <row r="3704" spans="1:14">
      <c r="A3704" s="55" t="str">
        <f t="shared" si="167"/>
        <v>Y0CD0</v>
      </c>
      <c r="B3704" s="55">
        <v>0</v>
      </c>
      <c r="C3704" t="s">
        <v>2971</v>
      </c>
      <c r="D3704" t="s">
        <v>2971</v>
      </c>
      <c r="E3704" s="42">
        <v>44834</v>
      </c>
      <c r="F3704">
        <v>211106</v>
      </c>
      <c r="G3704" t="s">
        <v>2250</v>
      </c>
      <c r="H3704" s="191"/>
      <c r="J3704">
        <v>17523.55</v>
      </c>
      <c r="K3704"/>
      <c r="M3704" s="191">
        <f t="shared" si="168"/>
        <v>1.7523549999999999E-3</v>
      </c>
      <c r="N3704" t="str">
        <f t="shared" si="169"/>
        <v>0</v>
      </c>
    </row>
    <row r="3705" spans="1:14">
      <c r="A3705" s="55" t="str">
        <f t="shared" si="167"/>
        <v>Y0CD0</v>
      </c>
      <c r="B3705" s="55">
        <v>0</v>
      </c>
      <c r="C3705" t="s">
        <v>2971</v>
      </c>
      <c r="D3705" t="s">
        <v>2971</v>
      </c>
      <c r="E3705" s="42">
        <v>44834</v>
      </c>
      <c r="F3705">
        <v>211172</v>
      </c>
      <c r="G3705" t="s">
        <v>2262</v>
      </c>
      <c r="H3705" s="191"/>
      <c r="J3705">
        <v>128.87</v>
      </c>
      <c r="K3705"/>
      <c r="M3705" s="191">
        <f t="shared" si="168"/>
        <v>1.2887E-5</v>
      </c>
      <c r="N3705" t="str">
        <f t="shared" si="169"/>
        <v>0</v>
      </c>
    </row>
    <row r="3706" spans="1:14">
      <c r="A3706" s="55" t="str">
        <f t="shared" si="167"/>
        <v>Y0CD0</v>
      </c>
      <c r="B3706" s="55">
        <v>0</v>
      </c>
      <c r="C3706" t="s">
        <v>2971</v>
      </c>
      <c r="D3706" t="s">
        <v>2971</v>
      </c>
      <c r="E3706" s="42">
        <v>44834</v>
      </c>
      <c r="F3706">
        <v>260118</v>
      </c>
      <c r="G3706" t="s">
        <v>2275</v>
      </c>
      <c r="H3706" s="191"/>
      <c r="J3706">
        <v>0</v>
      </c>
      <c r="K3706"/>
      <c r="M3706" s="191">
        <f t="shared" si="168"/>
        <v>0</v>
      </c>
      <c r="N3706" t="str">
        <f t="shared" si="169"/>
        <v>0</v>
      </c>
    </row>
    <row r="3707" spans="1:14">
      <c r="A3707" s="55" t="str">
        <f t="shared" si="167"/>
        <v>Y0CD0</v>
      </c>
      <c r="B3707" s="55">
        <v>0</v>
      </c>
      <c r="C3707" t="s">
        <v>2971</v>
      </c>
      <c r="D3707" t="s">
        <v>2971</v>
      </c>
      <c r="E3707" s="42">
        <v>44834</v>
      </c>
      <c r="F3707">
        <v>260202</v>
      </c>
      <c r="G3707" t="s">
        <v>2281</v>
      </c>
      <c r="H3707" s="191"/>
      <c r="J3707">
        <v>0</v>
      </c>
      <c r="K3707"/>
      <c r="M3707" s="191">
        <f t="shared" si="168"/>
        <v>0</v>
      </c>
      <c r="N3707" t="str">
        <f t="shared" si="169"/>
        <v>0</v>
      </c>
    </row>
    <row r="3708" spans="1:14">
      <c r="A3708" s="55" t="str">
        <f t="shared" si="167"/>
        <v>Y0CD0</v>
      </c>
      <c r="B3708" s="55">
        <v>0</v>
      </c>
      <c r="C3708" t="s">
        <v>2971</v>
      </c>
      <c r="D3708" t="s">
        <v>2971</v>
      </c>
      <c r="E3708" s="42">
        <v>44834</v>
      </c>
      <c r="F3708">
        <v>260222</v>
      </c>
      <c r="G3708" t="s">
        <v>2283</v>
      </c>
      <c r="H3708" s="191"/>
      <c r="J3708">
        <v>-1139.8</v>
      </c>
      <c r="K3708"/>
      <c r="M3708" s="191">
        <f t="shared" si="168"/>
        <v>-1.1397999999999999E-4</v>
      </c>
      <c r="N3708" t="str">
        <f t="shared" si="169"/>
        <v>0</v>
      </c>
    </row>
    <row r="3709" spans="1:14">
      <c r="A3709" s="55" t="str">
        <f t="shared" si="167"/>
        <v>Y0CD0</v>
      </c>
      <c r="B3709" s="55">
        <v>0</v>
      </c>
      <c r="C3709" t="s">
        <v>2971</v>
      </c>
      <c r="D3709" t="s">
        <v>2971</v>
      </c>
      <c r="E3709" s="42">
        <v>44834</v>
      </c>
      <c r="F3709">
        <v>260836</v>
      </c>
      <c r="G3709" t="s">
        <v>2705</v>
      </c>
      <c r="H3709" s="191"/>
      <c r="J3709">
        <v>-890.95</v>
      </c>
      <c r="K3709"/>
      <c r="M3709" s="191">
        <f t="shared" si="168"/>
        <v>-8.9095E-5</v>
      </c>
      <c r="N3709" t="str">
        <f t="shared" si="169"/>
        <v>0</v>
      </c>
    </row>
    <row r="3710" spans="1:14">
      <c r="A3710" s="55" t="str">
        <f t="shared" si="167"/>
        <v>Y0CD0</v>
      </c>
      <c r="B3710" s="55">
        <v>0</v>
      </c>
      <c r="C3710" t="s">
        <v>2971</v>
      </c>
      <c r="D3710" t="s">
        <v>2971</v>
      </c>
      <c r="E3710" s="42">
        <v>44834</v>
      </c>
      <c r="F3710">
        <v>260837</v>
      </c>
      <c r="G3710" t="s">
        <v>2706</v>
      </c>
      <c r="H3710" s="191"/>
      <c r="J3710">
        <v>-890.95</v>
      </c>
      <c r="K3710"/>
      <c r="M3710" s="191">
        <f t="shared" si="168"/>
        <v>-8.9095E-5</v>
      </c>
      <c r="N3710" t="str">
        <f t="shared" si="169"/>
        <v>0</v>
      </c>
    </row>
    <row r="3711" spans="1:14">
      <c r="A3711" s="55" t="str">
        <f t="shared" si="167"/>
        <v>Y0CD0</v>
      </c>
      <c r="B3711" s="55">
        <v>0</v>
      </c>
      <c r="C3711" t="s">
        <v>2971</v>
      </c>
      <c r="D3711" t="s">
        <v>2971</v>
      </c>
      <c r="E3711" s="42">
        <v>44834</v>
      </c>
      <c r="F3711">
        <v>260930</v>
      </c>
      <c r="G3711" t="s">
        <v>2291</v>
      </c>
      <c r="H3711" s="191"/>
      <c r="J3711">
        <v>0</v>
      </c>
      <c r="K3711"/>
      <c r="M3711" s="191">
        <f t="shared" si="168"/>
        <v>0</v>
      </c>
      <c r="N3711" t="str">
        <f t="shared" si="169"/>
        <v>0</v>
      </c>
    </row>
    <row r="3712" spans="1:14">
      <c r="A3712" s="55" t="str">
        <f t="shared" si="167"/>
        <v>Y0CD0</v>
      </c>
      <c r="B3712" s="55">
        <v>0</v>
      </c>
      <c r="C3712" t="s">
        <v>2971</v>
      </c>
      <c r="D3712" t="s">
        <v>2971</v>
      </c>
      <c r="E3712" s="42">
        <v>44834</v>
      </c>
      <c r="F3712">
        <v>261027</v>
      </c>
      <c r="G3712" t="s">
        <v>2855</v>
      </c>
      <c r="H3712" s="191"/>
      <c r="J3712">
        <v>-697.57</v>
      </c>
      <c r="K3712"/>
      <c r="M3712" s="191">
        <f t="shared" si="168"/>
        <v>-6.9757000000000003E-5</v>
      </c>
      <c r="N3712" t="str">
        <f t="shared" si="169"/>
        <v>0</v>
      </c>
    </row>
    <row r="3713" spans="1:14">
      <c r="A3713" s="55" t="str">
        <f t="shared" ref="A3713:A3776" si="170">C3713&amp;B3713</f>
        <v>Y0CD0</v>
      </c>
      <c r="B3713" s="55">
        <v>0</v>
      </c>
      <c r="C3713" t="s">
        <v>2971</v>
      </c>
      <c r="D3713" t="s">
        <v>2971</v>
      </c>
      <c r="E3713" s="42">
        <v>44834</v>
      </c>
      <c r="F3713">
        <v>281101</v>
      </c>
      <c r="G3713" t="s">
        <v>2296</v>
      </c>
      <c r="H3713" s="191"/>
      <c r="J3713">
        <v>-1491.57</v>
      </c>
      <c r="K3713"/>
      <c r="M3713" s="191">
        <f t="shared" si="168"/>
        <v>-1.49157E-4</v>
      </c>
      <c r="N3713" t="str">
        <f t="shared" si="169"/>
        <v>0</v>
      </c>
    </row>
    <row r="3714" spans="1:14">
      <c r="A3714" s="55" t="str">
        <f t="shared" si="170"/>
        <v>Y0CD0</v>
      </c>
      <c r="B3714" s="55">
        <v>0</v>
      </c>
      <c r="C3714" t="s">
        <v>2971</v>
      </c>
      <c r="D3714" t="s">
        <v>2971</v>
      </c>
      <c r="E3714" s="42">
        <v>44834</v>
      </c>
      <c r="F3714">
        <v>281166</v>
      </c>
      <c r="G3714" t="s">
        <v>2309</v>
      </c>
      <c r="H3714" s="191"/>
      <c r="J3714">
        <v>-28.68</v>
      </c>
      <c r="K3714"/>
      <c r="M3714" s="191">
        <f t="shared" si="168"/>
        <v>-2.8679999999999999E-6</v>
      </c>
      <c r="N3714" t="str">
        <f t="shared" si="169"/>
        <v>0</v>
      </c>
    </row>
    <row r="3715" spans="1:14">
      <c r="A3715" s="55" t="str">
        <f t="shared" si="170"/>
        <v>Y0CD0</v>
      </c>
      <c r="B3715" s="55">
        <v>0</v>
      </c>
      <c r="C3715" t="s">
        <v>2971</v>
      </c>
      <c r="D3715" t="s">
        <v>2971</v>
      </c>
      <c r="E3715" s="42">
        <v>44834</v>
      </c>
      <c r="F3715">
        <v>281212</v>
      </c>
      <c r="G3715" t="s">
        <v>2314</v>
      </c>
      <c r="H3715" s="191"/>
      <c r="J3715">
        <v>-324378.59999999998</v>
      </c>
      <c r="K3715"/>
      <c r="M3715" s="191">
        <f t="shared" si="168"/>
        <v>-3.2437859999999999E-2</v>
      </c>
      <c r="N3715" t="str">
        <f t="shared" si="169"/>
        <v>0</v>
      </c>
    </row>
    <row r="3716" spans="1:14">
      <c r="A3716" s="55" t="str">
        <f t="shared" si="170"/>
        <v>Y0CD5.3</v>
      </c>
      <c r="B3716" s="55">
        <v>5.3</v>
      </c>
      <c r="C3716" t="s">
        <v>2971</v>
      </c>
      <c r="D3716" t="s">
        <v>2971</v>
      </c>
      <c r="E3716" s="42">
        <v>44834</v>
      </c>
      <c r="F3716">
        <v>301201</v>
      </c>
      <c r="G3716" t="s">
        <v>2337</v>
      </c>
      <c r="H3716" s="191"/>
      <c r="J3716">
        <v>-21.53</v>
      </c>
      <c r="K3716"/>
      <c r="M3716" s="191">
        <f t="shared" si="168"/>
        <v>-2.153E-6</v>
      </c>
      <c r="N3716" t="str">
        <f t="shared" si="169"/>
        <v>5</v>
      </c>
    </row>
    <row r="3717" spans="1:14">
      <c r="A3717" s="55" t="str">
        <f t="shared" si="170"/>
        <v>Y0CD5.2</v>
      </c>
      <c r="B3717" s="55">
        <v>5.2</v>
      </c>
      <c r="C3717" t="s">
        <v>2971</v>
      </c>
      <c r="D3717" t="s">
        <v>2971</v>
      </c>
      <c r="E3717" s="42">
        <v>44834</v>
      </c>
      <c r="F3717">
        <v>304232</v>
      </c>
      <c r="G3717" t="s">
        <v>2358</v>
      </c>
      <c r="H3717" s="191"/>
      <c r="J3717">
        <v>-5376.82</v>
      </c>
      <c r="K3717"/>
      <c r="M3717" s="191">
        <f t="shared" si="168"/>
        <v>-5.3768199999999994E-4</v>
      </c>
      <c r="N3717" t="str">
        <f t="shared" si="169"/>
        <v>5</v>
      </c>
    </row>
    <row r="3718" spans="1:14">
      <c r="A3718" s="55" t="str">
        <f t="shared" si="170"/>
        <v>Y0CD6.1</v>
      </c>
      <c r="B3718" s="55">
        <v>6.1</v>
      </c>
      <c r="C3718" t="s">
        <v>2971</v>
      </c>
      <c r="D3718" t="s">
        <v>2971</v>
      </c>
      <c r="E3718" s="42">
        <v>44834</v>
      </c>
      <c r="F3718">
        <v>401501</v>
      </c>
      <c r="G3718" t="s">
        <v>676</v>
      </c>
      <c r="H3718" s="191"/>
      <c r="J3718">
        <v>159480.29</v>
      </c>
      <c r="K3718"/>
      <c r="M3718" s="191">
        <f t="shared" si="168"/>
        <v>1.5948029000000002E-2</v>
      </c>
      <c r="N3718" t="str">
        <f t="shared" si="169"/>
        <v>6</v>
      </c>
    </row>
    <row r="3719" spans="1:14">
      <c r="A3719" s="55" t="str">
        <f t="shared" si="170"/>
        <v>Y0CD6.3</v>
      </c>
      <c r="B3719" s="55">
        <v>6.3</v>
      </c>
      <c r="C3719" t="s">
        <v>2971</v>
      </c>
      <c r="D3719" t="s">
        <v>2971</v>
      </c>
      <c r="E3719" s="42">
        <v>44834</v>
      </c>
      <c r="F3719">
        <v>401702</v>
      </c>
      <c r="G3719" t="s">
        <v>2686</v>
      </c>
      <c r="H3719" s="191"/>
      <c r="J3719">
        <v>-28706.68</v>
      </c>
      <c r="K3719"/>
      <c r="M3719" s="191">
        <f t="shared" si="168"/>
        <v>-2.8706679999999998E-3</v>
      </c>
      <c r="N3719" t="str">
        <f t="shared" si="169"/>
        <v>6</v>
      </c>
    </row>
    <row r="3720" spans="1:14">
      <c r="A3720" s="55" t="str">
        <f t="shared" si="170"/>
        <v>Y0CD6.1</v>
      </c>
      <c r="B3720" s="55">
        <v>6.1</v>
      </c>
      <c r="C3720" t="s">
        <v>2971</v>
      </c>
      <c r="D3720" t="s">
        <v>2971</v>
      </c>
      <c r="E3720" s="42">
        <v>44834</v>
      </c>
      <c r="F3720">
        <v>402257</v>
      </c>
      <c r="G3720" t="s">
        <v>2465</v>
      </c>
      <c r="H3720" s="191"/>
      <c r="J3720">
        <v>-159480.29</v>
      </c>
      <c r="K3720"/>
      <c r="M3720" s="191">
        <f t="shared" si="168"/>
        <v>-1.5948029000000002E-2</v>
      </c>
      <c r="N3720" t="str">
        <f t="shared" si="169"/>
        <v>6</v>
      </c>
    </row>
    <row r="3721" spans="1:14">
      <c r="A3721" s="55" t="str">
        <f t="shared" si="170"/>
        <v>Y0CD6.3</v>
      </c>
      <c r="B3721" s="55">
        <v>6.3</v>
      </c>
      <c r="C3721" t="s">
        <v>2971</v>
      </c>
      <c r="D3721" t="s">
        <v>2971</v>
      </c>
      <c r="E3721" s="42">
        <v>44834</v>
      </c>
      <c r="F3721">
        <v>440325</v>
      </c>
      <c r="G3721" t="s">
        <v>2517</v>
      </c>
      <c r="H3721" s="191"/>
      <c r="J3721">
        <v>0</v>
      </c>
      <c r="K3721"/>
      <c r="M3721" s="191">
        <f t="shared" si="168"/>
        <v>0</v>
      </c>
      <c r="N3721" t="str">
        <f t="shared" si="169"/>
        <v>6</v>
      </c>
    </row>
    <row r="3722" spans="1:14">
      <c r="A3722" s="55" t="str">
        <f t="shared" si="170"/>
        <v>Y0CD6.3</v>
      </c>
      <c r="B3722" s="55">
        <v>6.3</v>
      </c>
      <c r="C3722" t="s">
        <v>2971</v>
      </c>
      <c r="D3722" t="s">
        <v>2971</v>
      </c>
      <c r="E3722" s="42">
        <v>44834</v>
      </c>
      <c r="F3722">
        <v>440341</v>
      </c>
      <c r="G3722" t="s">
        <v>2682</v>
      </c>
      <c r="H3722" s="191"/>
      <c r="J3722">
        <v>14353.34</v>
      </c>
      <c r="K3722"/>
      <c r="M3722" s="191">
        <f t="shared" si="168"/>
        <v>1.4353339999999999E-3</v>
      </c>
      <c r="N3722" t="str">
        <f t="shared" si="169"/>
        <v>6</v>
      </c>
    </row>
    <row r="3723" spans="1:14">
      <c r="A3723" s="55" t="str">
        <f t="shared" si="170"/>
        <v>Y0CD6.3</v>
      </c>
      <c r="B3723" s="55">
        <v>6.3</v>
      </c>
      <c r="C3723" t="s">
        <v>2971</v>
      </c>
      <c r="D3723" t="s">
        <v>2971</v>
      </c>
      <c r="E3723" s="42">
        <v>44834</v>
      </c>
      <c r="F3723">
        <v>440342</v>
      </c>
      <c r="G3723" t="s">
        <v>2683</v>
      </c>
      <c r="H3723" s="191"/>
      <c r="J3723">
        <v>14353.34</v>
      </c>
      <c r="K3723"/>
      <c r="M3723" s="191">
        <f t="shared" si="168"/>
        <v>1.4353339999999999E-3</v>
      </c>
      <c r="N3723" t="str">
        <f t="shared" si="169"/>
        <v>6</v>
      </c>
    </row>
    <row r="3724" spans="1:14">
      <c r="A3724" s="55" t="str">
        <f t="shared" si="170"/>
        <v>Y0CD6.3</v>
      </c>
      <c r="B3724" s="55">
        <v>6.3</v>
      </c>
      <c r="C3724" t="s">
        <v>2971</v>
      </c>
      <c r="D3724" t="s">
        <v>2971</v>
      </c>
      <c r="E3724" s="42">
        <v>44834</v>
      </c>
      <c r="F3724">
        <v>440485</v>
      </c>
      <c r="G3724" t="s">
        <v>2517</v>
      </c>
      <c r="H3724" s="191"/>
      <c r="J3724">
        <v>0</v>
      </c>
      <c r="K3724"/>
      <c r="M3724" s="191">
        <f t="shared" si="168"/>
        <v>0</v>
      </c>
      <c r="N3724" t="str">
        <f t="shared" si="169"/>
        <v>6</v>
      </c>
    </row>
    <row r="3725" spans="1:14">
      <c r="A3725" s="55" t="str">
        <f t="shared" si="170"/>
        <v>Y0D10</v>
      </c>
      <c r="B3725" s="55">
        <v>0</v>
      </c>
      <c r="C3725" t="s">
        <v>2903</v>
      </c>
      <c r="D3725" t="s">
        <v>2903</v>
      </c>
      <c r="E3725" s="42">
        <v>44834</v>
      </c>
      <c r="F3725">
        <v>101101</v>
      </c>
      <c r="G3725" t="s">
        <v>2004</v>
      </c>
      <c r="H3725" s="191"/>
      <c r="J3725">
        <v>49694771314.849998</v>
      </c>
      <c r="K3725"/>
      <c r="M3725" s="191">
        <f t="shared" si="168"/>
        <v>4969.4771314849995</v>
      </c>
      <c r="N3725" t="str">
        <f t="shared" si="169"/>
        <v>0</v>
      </c>
    </row>
    <row r="3726" spans="1:14">
      <c r="A3726" s="55" t="str">
        <f t="shared" si="170"/>
        <v>Y0D10</v>
      </c>
      <c r="B3726" s="55">
        <v>0</v>
      </c>
      <c r="C3726" t="s">
        <v>2903</v>
      </c>
      <c r="D3726" t="s">
        <v>2903</v>
      </c>
      <c r="E3726" s="42">
        <v>44834</v>
      </c>
      <c r="F3726">
        <v>102104</v>
      </c>
      <c r="G3726" t="s">
        <v>2007</v>
      </c>
      <c r="H3726" s="191"/>
      <c r="J3726">
        <v>1580310655.73</v>
      </c>
      <c r="K3726"/>
      <c r="M3726" s="191">
        <f t="shared" si="168"/>
        <v>158.03106557300001</v>
      </c>
      <c r="N3726" t="str">
        <f t="shared" si="169"/>
        <v>0</v>
      </c>
    </row>
    <row r="3727" spans="1:14">
      <c r="A3727" s="55" t="str">
        <f t="shared" si="170"/>
        <v>Y0D10</v>
      </c>
      <c r="B3727" s="55">
        <v>0</v>
      </c>
      <c r="C3727" t="s">
        <v>2903</v>
      </c>
      <c r="D3727" t="s">
        <v>2903</v>
      </c>
      <c r="E3727" s="42">
        <v>44834</v>
      </c>
      <c r="F3727">
        <v>106103</v>
      </c>
      <c r="G3727" t="s">
        <v>2783</v>
      </c>
      <c r="H3727" s="191"/>
      <c r="J3727">
        <v>19092694.140000001</v>
      </c>
      <c r="K3727"/>
      <c r="M3727" s="191">
        <f t="shared" si="168"/>
        <v>1.9092694140000002</v>
      </c>
      <c r="N3727" t="str">
        <f t="shared" si="169"/>
        <v>0</v>
      </c>
    </row>
    <row r="3728" spans="1:14">
      <c r="A3728" s="55" t="str">
        <f t="shared" si="170"/>
        <v>Y0D10</v>
      </c>
      <c r="B3728" s="55">
        <v>0</v>
      </c>
      <c r="C3728" t="s">
        <v>2903</v>
      </c>
      <c r="D3728" t="s">
        <v>2903</v>
      </c>
      <c r="E3728" s="42">
        <v>44834</v>
      </c>
      <c r="F3728">
        <v>106106</v>
      </c>
      <c r="G3728" t="s">
        <v>2784</v>
      </c>
      <c r="H3728" s="191"/>
      <c r="J3728">
        <v>944705.02</v>
      </c>
      <c r="K3728"/>
      <c r="M3728" s="191">
        <f t="shared" si="168"/>
        <v>9.4470501999999998E-2</v>
      </c>
      <c r="N3728" t="str">
        <f t="shared" si="169"/>
        <v>0</v>
      </c>
    </row>
    <row r="3729" spans="1:14">
      <c r="A3729" s="55" t="str">
        <f t="shared" si="170"/>
        <v>Y0D10</v>
      </c>
      <c r="B3729" s="55">
        <v>0</v>
      </c>
      <c r="C3729" t="s">
        <v>2903</v>
      </c>
      <c r="D3729" t="s">
        <v>2903</v>
      </c>
      <c r="E3729" s="42">
        <v>44834</v>
      </c>
      <c r="F3729">
        <v>107106</v>
      </c>
      <c r="G3729" t="s">
        <v>2753</v>
      </c>
      <c r="H3729" s="191"/>
      <c r="J3729">
        <v>0.06</v>
      </c>
      <c r="K3729"/>
      <c r="M3729" s="191">
        <f t="shared" si="168"/>
        <v>6E-9</v>
      </c>
      <c r="N3729" t="str">
        <f t="shared" si="169"/>
        <v>0</v>
      </c>
    </row>
    <row r="3730" spans="1:14">
      <c r="A3730" s="55" t="str">
        <f t="shared" si="170"/>
        <v>Y0D10</v>
      </c>
      <c r="B3730" s="55">
        <v>0</v>
      </c>
      <c r="C3730" t="s">
        <v>2903</v>
      </c>
      <c r="D3730" t="s">
        <v>2903</v>
      </c>
      <c r="E3730" s="42">
        <v>44834</v>
      </c>
      <c r="F3730">
        <v>107111</v>
      </c>
      <c r="G3730" t="s">
        <v>2016</v>
      </c>
      <c r="H3730" s="191"/>
      <c r="J3730">
        <v>33009350.899999999</v>
      </c>
      <c r="K3730"/>
      <c r="M3730" s="191">
        <f t="shared" si="168"/>
        <v>3.3009350899999998</v>
      </c>
      <c r="N3730" t="str">
        <f t="shared" si="169"/>
        <v>0</v>
      </c>
    </row>
    <row r="3731" spans="1:14">
      <c r="A3731" s="55" t="str">
        <f t="shared" si="170"/>
        <v>Y0D10</v>
      </c>
      <c r="B3731" s="55">
        <v>0</v>
      </c>
      <c r="C3731" t="s">
        <v>2903</v>
      </c>
      <c r="D3731" t="s">
        <v>2903</v>
      </c>
      <c r="E3731" s="42">
        <v>44834</v>
      </c>
      <c r="F3731">
        <v>111126</v>
      </c>
      <c r="G3731" t="s">
        <v>2022</v>
      </c>
      <c r="H3731" s="191"/>
      <c r="J3731">
        <v>256625.89</v>
      </c>
      <c r="K3731"/>
      <c r="M3731" s="191">
        <f t="shared" si="168"/>
        <v>2.5662589000000003E-2</v>
      </c>
      <c r="N3731" t="str">
        <f t="shared" si="169"/>
        <v>0</v>
      </c>
    </row>
    <row r="3732" spans="1:14">
      <c r="A3732" s="55" t="str">
        <f t="shared" si="170"/>
        <v>Y0D10</v>
      </c>
      <c r="B3732" s="55">
        <v>0</v>
      </c>
      <c r="C3732" t="s">
        <v>2903</v>
      </c>
      <c r="D3732" t="s">
        <v>2903</v>
      </c>
      <c r="E3732" s="42">
        <v>44834</v>
      </c>
      <c r="F3732">
        <v>111181</v>
      </c>
      <c r="G3732" t="s">
        <v>2028</v>
      </c>
      <c r="H3732" s="191"/>
      <c r="J3732">
        <v>7329942.8899999997</v>
      </c>
      <c r="K3732"/>
      <c r="M3732" s="191">
        <f t="shared" si="168"/>
        <v>0.73299428899999997</v>
      </c>
      <c r="N3732" t="str">
        <f t="shared" si="169"/>
        <v>0</v>
      </c>
    </row>
    <row r="3733" spans="1:14">
      <c r="A3733" s="55" t="str">
        <f t="shared" si="170"/>
        <v>Y0D10</v>
      </c>
      <c r="B3733" s="55">
        <v>0</v>
      </c>
      <c r="C3733" t="s">
        <v>2903</v>
      </c>
      <c r="D3733" t="s">
        <v>2903</v>
      </c>
      <c r="E3733" s="42">
        <v>44834</v>
      </c>
      <c r="F3733">
        <v>111182</v>
      </c>
      <c r="G3733" t="s">
        <v>2029</v>
      </c>
      <c r="H3733" s="191"/>
      <c r="J3733">
        <v>697344.3</v>
      </c>
      <c r="K3733"/>
      <c r="M3733" s="191">
        <f t="shared" si="168"/>
        <v>6.973443E-2</v>
      </c>
      <c r="N3733" t="str">
        <f t="shared" si="169"/>
        <v>0</v>
      </c>
    </row>
    <row r="3734" spans="1:14">
      <c r="A3734" s="55" t="str">
        <f t="shared" si="170"/>
        <v>Y0D10</v>
      </c>
      <c r="B3734" s="55">
        <v>0</v>
      </c>
      <c r="C3734" t="s">
        <v>2903</v>
      </c>
      <c r="D3734" t="s">
        <v>2903</v>
      </c>
      <c r="E3734" s="42">
        <v>44834</v>
      </c>
      <c r="F3734">
        <v>111183</v>
      </c>
      <c r="G3734" t="s">
        <v>2030</v>
      </c>
      <c r="H3734" s="191"/>
      <c r="J3734">
        <v>722866.22</v>
      </c>
      <c r="K3734"/>
      <c r="M3734" s="191">
        <f t="shared" si="168"/>
        <v>7.2286621999999995E-2</v>
      </c>
      <c r="N3734" t="str">
        <f t="shared" si="169"/>
        <v>0</v>
      </c>
    </row>
    <row r="3735" spans="1:14">
      <c r="A3735" s="55" t="str">
        <f t="shared" si="170"/>
        <v>Y0D10</v>
      </c>
      <c r="B3735" s="55">
        <v>0</v>
      </c>
      <c r="C3735" t="s">
        <v>2903</v>
      </c>
      <c r="D3735" t="s">
        <v>2903</v>
      </c>
      <c r="E3735" s="42">
        <v>44834</v>
      </c>
      <c r="F3735">
        <v>111184</v>
      </c>
      <c r="G3735" t="s">
        <v>2031</v>
      </c>
      <c r="H3735" s="191"/>
      <c r="J3735">
        <v>193083.04</v>
      </c>
      <c r="K3735"/>
      <c r="M3735" s="191">
        <f t="shared" si="168"/>
        <v>1.9308304000000002E-2</v>
      </c>
      <c r="N3735" t="str">
        <f t="shared" si="169"/>
        <v>0</v>
      </c>
    </row>
    <row r="3736" spans="1:14">
      <c r="A3736" s="55" t="str">
        <f t="shared" si="170"/>
        <v>Y0D10</v>
      </c>
      <c r="B3736" s="55">
        <v>0</v>
      </c>
      <c r="C3736" t="s">
        <v>2903</v>
      </c>
      <c r="D3736" t="s">
        <v>2903</v>
      </c>
      <c r="E3736" s="42">
        <v>44834</v>
      </c>
      <c r="F3736">
        <v>111220</v>
      </c>
      <c r="G3736" t="s">
        <v>2655</v>
      </c>
      <c r="H3736" s="191"/>
      <c r="J3736">
        <v>113195929.11</v>
      </c>
      <c r="K3736"/>
      <c r="M3736" s="191">
        <f t="shared" si="168"/>
        <v>11.319592910999999</v>
      </c>
      <c r="N3736" t="str">
        <f t="shared" si="169"/>
        <v>0</v>
      </c>
    </row>
    <row r="3737" spans="1:14">
      <c r="A3737" s="55" t="str">
        <f t="shared" si="170"/>
        <v>Y0D10</v>
      </c>
      <c r="B3737" s="55">
        <v>0</v>
      </c>
      <c r="C3737" t="s">
        <v>2903</v>
      </c>
      <c r="D3737" t="s">
        <v>2903</v>
      </c>
      <c r="E3737" s="42">
        <v>44834</v>
      </c>
      <c r="F3737">
        <v>111221</v>
      </c>
      <c r="G3737" t="s">
        <v>2656</v>
      </c>
      <c r="H3737" s="191"/>
      <c r="J3737">
        <v>-113195929.11</v>
      </c>
      <c r="K3737"/>
      <c r="M3737" s="191">
        <f t="shared" si="168"/>
        <v>-11.319592910999999</v>
      </c>
      <c r="N3737" t="str">
        <f t="shared" si="169"/>
        <v>0</v>
      </c>
    </row>
    <row r="3738" spans="1:14">
      <c r="A3738" s="55" t="str">
        <f t="shared" si="170"/>
        <v>Y0D10</v>
      </c>
      <c r="B3738" s="55">
        <v>0</v>
      </c>
      <c r="C3738" t="s">
        <v>2903</v>
      </c>
      <c r="D3738" t="s">
        <v>2903</v>
      </c>
      <c r="E3738" s="42">
        <v>44834</v>
      </c>
      <c r="F3738">
        <v>141017</v>
      </c>
      <c r="G3738" t="s">
        <v>2035</v>
      </c>
      <c r="H3738" s="191"/>
      <c r="J3738">
        <v>0</v>
      </c>
      <c r="K3738"/>
      <c r="M3738" s="191">
        <f t="shared" si="168"/>
        <v>0</v>
      </c>
      <c r="N3738" t="str">
        <f t="shared" si="169"/>
        <v>0</v>
      </c>
    </row>
    <row r="3739" spans="1:14">
      <c r="A3739" s="55" t="str">
        <f t="shared" si="170"/>
        <v>Y0D10</v>
      </c>
      <c r="B3739" s="55">
        <v>0</v>
      </c>
      <c r="C3739" t="s">
        <v>2903</v>
      </c>
      <c r="D3739" t="s">
        <v>2903</v>
      </c>
      <c r="E3739" s="42">
        <v>44834</v>
      </c>
      <c r="F3739">
        <v>141280</v>
      </c>
      <c r="G3739" t="s">
        <v>2036</v>
      </c>
      <c r="H3739" s="191"/>
      <c r="J3739">
        <v>3147327.34</v>
      </c>
      <c r="K3739"/>
      <c r="M3739" s="191">
        <f t="shared" si="168"/>
        <v>0.31473273399999996</v>
      </c>
      <c r="N3739" t="str">
        <f t="shared" si="169"/>
        <v>0</v>
      </c>
    </row>
    <row r="3740" spans="1:14">
      <c r="A3740" s="55" t="str">
        <f t="shared" si="170"/>
        <v>Y0D10</v>
      </c>
      <c r="B3740" s="55">
        <v>0</v>
      </c>
      <c r="C3740" t="s">
        <v>2903</v>
      </c>
      <c r="D3740" t="s">
        <v>2903</v>
      </c>
      <c r="E3740" s="42">
        <v>44834</v>
      </c>
      <c r="F3740">
        <v>141366</v>
      </c>
      <c r="G3740" t="s">
        <v>2857</v>
      </c>
      <c r="H3740" s="191"/>
      <c r="J3740">
        <v>2684.81</v>
      </c>
      <c r="K3740"/>
      <c r="M3740" s="191">
        <f t="shared" si="168"/>
        <v>2.6848099999999999E-4</v>
      </c>
      <c r="N3740" t="str">
        <f t="shared" si="169"/>
        <v>0</v>
      </c>
    </row>
    <row r="3741" spans="1:14">
      <c r="A3741" s="55" t="str">
        <f t="shared" si="170"/>
        <v>Y0D10</v>
      </c>
      <c r="B3741" s="55">
        <v>0</v>
      </c>
      <c r="C3741" t="s">
        <v>2903</v>
      </c>
      <c r="D3741" t="s">
        <v>2903</v>
      </c>
      <c r="E3741" s="42">
        <v>44834</v>
      </c>
      <c r="F3741">
        <v>141379</v>
      </c>
      <c r="G3741" t="s">
        <v>2961</v>
      </c>
      <c r="H3741" s="191"/>
      <c r="J3741">
        <v>-3167663</v>
      </c>
      <c r="K3741"/>
      <c r="M3741" s="191">
        <f t="shared" si="168"/>
        <v>-0.3167663</v>
      </c>
      <c r="N3741" t="str">
        <f t="shared" si="169"/>
        <v>0</v>
      </c>
    </row>
    <row r="3742" spans="1:14">
      <c r="A3742" s="55" t="str">
        <f t="shared" si="170"/>
        <v>Y0D10</v>
      </c>
      <c r="B3742" s="55">
        <v>0</v>
      </c>
      <c r="C3742" t="s">
        <v>2903</v>
      </c>
      <c r="D3742" t="s">
        <v>2903</v>
      </c>
      <c r="E3742" s="42">
        <v>44834</v>
      </c>
      <c r="F3742">
        <v>141382</v>
      </c>
      <c r="G3742" t="s">
        <v>2052</v>
      </c>
      <c r="H3742" s="191"/>
      <c r="J3742">
        <v>0</v>
      </c>
      <c r="K3742"/>
      <c r="M3742" s="191">
        <f t="shared" si="168"/>
        <v>0</v>
      </c>
      <c r="N3742" t="str">
        <f t="shared" si="169"/>
        <v>0</v>
      </c>
    </row>
    <row r="3743" spans="1:14">
      <c r="A3743" s="55" t="str">
        <f t="shared" si="170"/>
        <v>Y0D10</v>
      </c>
      <c r="B3743" s="55">
        <v>0</v>
      </c>
      <c r="C3743" t="s">
        <v>2903</v>
      </c>
      <c r="D3743" t="s">
        <v>2903</v>
      </c>
      <c r="E3743" s="42">
        <v>44834</v>
      </c>
      <c r="F3743">
        <v>141398</v>
      </c>
      <c r="G3743" t="s">
        <v>2911</v>
      </c>
      <c r="H3743" s="191"/>
      <c r="J3743">
        <v>0</v>
      </c>
      <c r="K3743"/>
      <c r="M3743" s="191">
        <f t="shared" si="168"/>
        <v>0</v>
      </c>
      <c r="N3743" t="str">
        <f t="shared" si="169"/>
        <v>0</v>
      </c>
    </row>
    <row r="3744" spans="1:14">
      <c r="A3744" s="55" t="str">
        <f t="shared" si="170"/>
        <v>Y0D10</v>
      </c>
      <c r="B3744" s="55">
        <v>0</v>
      </c>
      <c r="C3744" t="s">
        <v>2903</v>
      </c>
      <c r="D3744" t="s">
        <v>2903</v>
      </c>
      <c r="E3744" s="42">
        <v>44834</v>
      </c>
      <c r="F3744">
        <v>141399</v>
      </c>
      <c r="G3744" t="s">
        <v>2912</v>
      </c>
      <c r="H3744" s="191"/>
      <c r="J3744">
        <v>-260000</v>
      </c>
      <c r="K3744"/>
      <c r="M3744" s="191">
        <f t="shared" si="168"/>
        <v>-2.5999999999999999E-2</v>
      </c>
      <c r="N3744" t="str">
        <f t="shared" si="169"/>
        <v>0</v>
      </c>
    </row>
    <row r="3745" spans="1:14">
      <c r="A3745" s="55" t="str">
        <f t="shared" si="170"/>
        <v>Y0D10</v>
      </c>
      <c r="B3745" s="55">
        <v>0</v>
      </c>
      <c r="C3745" t="s">
        <v>2903</v>
      </c>
      <c r="D3745" t="s">
        <v>2903</v>
      </c>
      <c r="E3745" s="42">
        <v>44834</v>
      </c>
      <c r="F3745">
        <v>141524</v>
      </c>
      <c r="G3745" t="s">
        <v>2061</v>
      </c>
      <c r="H3745" s="191"/>
      <c r="J3745">
        <v>-204000</v>
      </c>
      <c r="K3745"/>
      <c r="M3745" s="191">
        <f t="shared" si="168"/>
        <v>-2.0400000000000001E-2</v>
      </c>
      <c r="N3745" t="str">
        <f t="shared" si="169"/>
        <v>0</v>
      </c>
    </row>
    <row r="3746" spans="1:14">
      <c r="A3746" s="55" t="str">
        <f t="shared" si="170"/>
        <v>Y0D10</v>
      </c>
      <c r="B3746" s="55">
        <v>0</v>
      </c>
      <c r="C3746" t="s">
        <v>2903</v>
      </c>
      <c r="D3746" t="s">
        <v>2903</v>
      </c>
      <c r="E3746" s="42">
        <v>44834</v>
      </c>
      <c r="F3746">
        <v>141627</v>
      </c>
      <c r="G3746" t="s">
        <v>2072</v>
      </c>
      <c r="H3746" s="191"/>
      <c r="J3746">
        <v>96000</v>
      </c>
      <c r="K3746"/>
      <c r="M3746" s="191">
        <f t="shared" si="168"/>
        <v>9.5999999999999992E-3</v>
      </c>
      <c r="N3746" t="str">
        <f t="shared" si="169"/>
        <v>0</v>
      </c>
    </row>
    <row r="3747" spans="1:14">
      <c r="A3747" s="55" t="str">
        <f t="shared" si="170"/>
        <v>Y0D10</v>
      </c>
      <c r="B3747" s="55">
        <v>0</v>
      </c>
      <c r="C3747" t="s">
        <v>2903</v>
      </c>
      <c r="D3747" t="s">
        <v>2903</v>
      </c>
      <c r="E3747" s="42">
        <v>44834</v>
      </c>
      <c r="F3747">
        <v>141647</v>
      </c>
      <c r="G3747" t="s">
        <v>2073</v>
      </c>
      <c r="H3747" s="191"/>
      <c r="J3747">
        <v>-1132500</v>
      </c>
      <c r="K3747"/>
      <c r="M3747" s="191">
        <f t="shared" si="168"/>
        <v>-0.11325</v>
      </c>
      <c r="N3747" t="str">
        <f t="shared" si="169"/>
        <v>0</v>
      </c>
    </row>
    <row r="3748" spans="1:14">
      <c r="A3748" s="55" t="str">
        <f t="shared" si="170"/>
        <v>Y0D10</v>
      </c>
      <c r="B3748" s="55">
        <v>0</v>
      </c>
      <c r="C3748" t="s">
        <v>2903</v>
      </c>
      <c r="D3748" t="s">
        <v>2903</v>
      </c>
      <c r="E3748" s="42">
        <v>44834</v>
      </c>
      <c r="F3748">
        <v>141653</v>
      </c>
      <c r="G3748" t="s">
        <v>2074</v>
      </c>
      <c r="H3748" s="191"/>
      <c r="J3748">
        <v>0</v>
      </c>
      <c r="K3748"/>
      <c r="M3748" s="191">
        <f t="shared" si="168"/>
        <v>0</v>
      </c>
      <c r="N3748" t="str">
        <f t="shared" si="169"/>
        <v>0</v>
      </c>
    </row>
    <row r="3749" spans="1:14">
      <c r="A3749" s="55" t="str">
        <f t="shared" si="170"/>
        <v>Y0D10</v>
      </c>
      <c r="B3749" s="55">
        <v>0</v>
      </c>
      <c r="C3749" t="s">
        <v>2903</v>
      </c>
      <c r="D3749" t="s">
        <v>2903</v>
      </c>
      <c r="E3749" s="42">
        <v>44834</v>
      </c>
      <c r="F3749">
        <v>141679</v>
      </c>
      <c r="G3749" t="s">
        <v>2075</v>
      </c>
      <c r="H3749" s="191"/>
      <c r="J3749">
        <v>88000</v>
      </c>
      <c r="K3749"/>
      <c r="M3749" s="191">
        <f t="shared" si="168"/>
        <v>8.8000000000000005E-3</v>
      </c>
      <c r="N3749" t="str">
        <f t="shared" si="169"/>
        <v>0</v>
      </c>
    </row>
    <row r="3750" spans="1:14">
      <c r="A3750" s="55" t="str">
        <f t="shared" si="170"/>
        <v>Y0D10</v>
      </c>
      <c r="B3750" s="55">
        <v>0</v>
      </c>
      <c r="C3750" t="s">
        <v>2903</v>
      </c>
      <c r="D3750" t="s">
        <v>2903</v>
      </c>
      <c r="E3750" s="42">
        <v>44834</v>
      </c>
      <c r="F3750">
        <v>141724</v>
      </c>
      <c r="G3750" t="s">
        <v>2076</v>
      </c>
      <c r="H3750" s="191"/>
      <c r="J3750">
        <v>-303919</v>
      </c>
      <c r="K3750"/>
      <c r="M3750" s="191">
        <f t="shared" si="168"/>
        <v>-3.0391899999999999E-2</v>
      </c>
      <c r="N3750" t="str">
        <f t="shared" si="169"/>
        <v>0</v>
      </c>
    </row>
    <row r="3751" spans="1:14">
      <c r="A3751" s="55" t="str">
        <f t="shared" si="170"/>
        <v>Y0D10</v>
      </c>
      <c r="B3751" s="55">
        <v>0</v>
      </c>
      <c r="C3751" t="s">
        <v>2903</v>
      </c>
      <c r="D3751" t="s">
        <v>2903</v>
      </c>
      <c r="E3751" s="42">
        <v>44834</v>
      </c>
      <c r="F3751">
        <v>141744</v>
      </c>
      <c r="G3751" t="s">
        <v>2087</v>
      </c>
      <c r="H3751" s="191"/>
      <c r="J3751">
        <v>0</v>
      </c>
      <c r="K3751"/>
      <c r="M3751" s="191">
        <f t="shared" si="168"/>
        <v>0</v>
      </c>
      <c r="N3751" t="str">
        <f t="shared" si="169"/>
        <v>0</v>
      </c>
    </row>
    <row r="3752" spans="1:14">
      <c r="A3752" s="55" t="str">
        <f t="shared" si="170"/>
        <v>Y0D10</v>
      </c>
      <c r="B3752" s="55">
        <v>0</v>
      </c>
      <c r="C3752" t="s">
        <v>2903</v>
      </c>
      <c r="D3752" t="s">
        <v>2903</v>
      </c>
      <c r="E3752" s="42">
        <v>44834</v>
      </c>
      <c r="F3752">
        <v>141755</v>
      </c>
      <c r="G3752" t="s">
        <v>2097</v>
      </c>
      <c r="H3752" s="191"/>
      <c r="J3752">
        <v>0</v>
      </c>
      <c r="K3752"/>
      <c r="M3752" s="191">
        <f t="shared" si="168"/>
        <v>0</v>
      </c>
      <c r="N3752" t="str">
        <f t="shared" si="169"/>
        <v>0</v>
      </c>
    </row>
    <row r="3753" spans="1:14">
      <c r="A3753" s="55" t="str">
        <f t="shared" si="170"/>
        <v>Y0D10</v>
      </c>
      <c r="B3753" s="55">
        <v>0</v>
      </c>
      <c r="C3753" t="s">
        <v>2903</v>
      </c>
      <c r="D3753" t="s">
        <v>2903</v>
      </c>
      <c r="E3753" s="42">
        <v>44834</v>
      </c>
      <c r="F3753">
        <v>141769</v>
      </c>
      <c r="G3753" t="s">
        <v>2105</v>
      </c>
      <c r="H3753" s="191"/>
      <c r="J3753">
        <v>0</v>
      </c>
      <c r="K3753"/>
      <c r="M3753" s="191">
        <f t="shared" si="168"/>
        <v>0</v>
      </c>
      <c r="N3753" t="str">
        <f t="shared" si="169"/>
        <v>0</v>
      </c>
    </row>
    <row r="3754" spans="1:14">
      <c r="A3754" s="55" t="str">
        <f t="shared" si="170"/>
        <v>Y0D10</v>
      </c>
      <c r="B3754" s="55">
        <v>0</v>
      </c>
      <c r="C3754" t="s">
        <v>2903</v>
      </c>
      <c r="D3754" t="s">
        <v>2903</v>
      </c>
      <c r="E3754" s="42">
        <v>44834</v>
      </c>
      <c r="F3754">
        <v>141779</v>
      </c>
      <c r="G3754" t="s">
        <v>2114</v>
      </c>
      <c r="H3754" s="191"/>
      <c r="J3754">
        <v>-83000</v>
      </c>
      <c r="K3754"/>
      <c r="M3754" s="191">
        <f t="shared" si="168"/>
        <v>-8.3000000000000001E-3</v>
      </c>
      <c r="N3754" t="str">
        <f t="shared" si="169"/>
        <v>0</v>
      </c>
    </row>
    <row r="3755" spans="1:14">
      <c r="A3755" s="55" t="str">
        <f t="shared" si="170"/>
        <v>Y0D10</v>
      </c>
      <c r="B3755" s="55">
        <v>0</v>
      </c>
      <c r="C3755" t="s">
        <v>2903</v>
      </c>
      <c r="D3755" t="s">
        <v>2903</v>
      </c>
      <c r="E3755" s="42">
        <v>44834</v>
      </c>
      <c r="F3755">
        <v>141785</v>
      </c>
      <c r="G3755" t="s">
        <v>2918</v>
      </c>
      <c r="H3755" s="191"/>
      <c r="J3755">
        <v>0</v>
      </c>
      <c r="K3755"/>
      <c r="M3755" s="191">
        <f t="shared" si="168"/>
        <v>0</v>
      </c>
      <c r="N3755" t="str">
        <f t="shared" si="169"/>
        <v>0</v>
      </c>
    </row>
    <row r="3756" spans="1:14">
      <c r="A3756" s="55" t="str">
        <f t="shared" si="170"/>
        <v>Y0D10</v>
      </c>
      <c r="B3756" s="55">
        <v>0</v>
      </c>
      <c r="C3756" t="s">
        <v>2903</v>
      </c>
      <c r="D3756" t="s">
        <v>2903</v>
      </c>
      <c r="E3756" s="42">
        <v>44834</v>
      </c>
      <c r="F3756">
        <v>141789</v>
      </c>
      <c r="G3756" t="s">
        <v>2122</v>
      </c>
      <c r="H3756" s="191"/>
      <c r="J3756">
        <v>0</v>
      </c>
      <c r="K3756"/>
      <c r="M3756" s="191">
        <f t="shared" si="168"/>
        <v>0</v>
      </c>
      <c r="N3756" t="str">
        <f t="shared" si="169"/>
        <v>0</v>
      </c>
    </row>
    <row r="3757" spans="1:14">
      <c r="A3757" s="55" t="str">
        <f t="shared" si="170"/>
        <v>Y0D10</v>
      </c>
      <c r="B3757" s="55">
        <v>0</v>
      </c>
      <c r="C3757" t="s">
        <v>2903</v>
      </c>
      <c r="D3757" t="s">
        <v>2903</v>
      </c>
      <c r="E3757" s="42">
        <v>44834</v>
      </c>
      <c r="F3757">
        <v>142036</v>
      </c>
      <c r="G3757" t="s">
        <v>2127</v>
      </c>
      <c r="H3757" s="191"/>
      <c r="J3757">
        <v>10000</v>
      </c>
      <c r="K3757"/>
      <c r="M3757" s="191">
        <f t="shared" ref="M3757:M3820" si="171">J3757/10000000</f>
        <v>1E-3</v>
      </c>
      <c r="N3757" t="str">
        <f t="shared" si="169"/>
        <v>0</v>
      </c>
    </row>
    <row r="3758" spans="1:14">
      <c r="A3758" s="55" t="str">
        <f t="shared" si="170"/>
        <v>Y0D10</v>
      </c>
      <c r="B3758" s="55">
        <v>0</v>
      </c>
      <c r="C3758" t="s">
        <v>2903</v>
      </c>
      <c r="D3758" t="s">
        <v>2903</v>
      </c>
      <c r="E3758" s="42">
        <v>44834</v>
      </c>
      <c r="F3758">
        <v>142042</v>
      </c>
      <c r="G3758" t="s">
        <v>2131</v>
      </c>
      <c r="H3758" s="191"/>
      <c r="J3758">
        <v>0</v>
      </c>
      <c r="K3758"/>
      <c r="M3758" s="191">
        <f t="shared" si="171"/>
        <v>0</v>
      </c>
      <c r="N3758" t="str">
        <f t="shared" ref="N3758:N3821" si="172">LEFT(B3758,1)</f>
        <v>0</v>
      </c>
    </row>
    <row r="3759" spans="1:14">
      <c r="A3759" s="55" t="str">
        <f t="shared" si="170"/>
        <v>Y0D10</v>
      </c>
      <c r="B3759" s="55">
        <v>0</v>
      </c>
      <c r="C3759" t="s">
        <v>2903</v>
      </c>
      <c r="D3759" t="s">
        <v>2903</v>
      </c>
      <c r="E3759" s="42">
        <v>44834</v>
      </c>
      <c r="F3759">
        <v>142043</v>
      </c>
      <c r="G3759" t="s">
        <v>2657</v>
      </c>
      <c r="H3759" s="191"/>
      <c r="J3759">
        <v>0</v>
      </c>
      <c r="K3759"/>
      <c r="M3759" s="191">
        <f t="shared" si="171"/>
        <v>0</v>
      </c>
      <c r="N3759" t="str">
        <f t="shared" si="172"/>
        <v>0</v>
      </c>
    </row>
    <row r="3760" spans="1:14">
      <c r="A3760" s="55" t="str">
        <f t="shared" si="170"/>
        <v>Y0D10</v>
      </c>
      <c r="B3760" s="55">
        <v>0</v>
      </c>
      <c r="C3760" t="s">
        <v>2903</v>
      </c>
      <c r="D3760" t="s">
        <v>2903</v>
      </c>
      <c r="E3760" s="42">
        <v>44834</v>
      </c>
      <c r="F3760">
        <v>142044</v>
      </c>
      <c r="G3760" t="s">
        <v>2132</v>
      </c>
      <c r="H3760" s="191"/>
      <c r="J3760">
        <v>-63199</v>
      </c>
      <c r="K3760"/>
      <c r="M3760" s="191">
        <f t="shared" si="171"/>
        <v>-6.3198999999999998E-3</v>
      </c>
      <c r="N3760" t="str">
        <f t="shared" si="172"/>
        <v>0</v>
      </c>
    </row>
    <row r="3761" spans="1:14">
      <c r="A3761" s="55" t="e">
        <f t="shared" si="170"/>
        <v>#N/A</v>
      </c>
      <c r="B3761" s="55" t="e">
        <v>#N/A</v>
      </c>
      <c r="C3761" t="s">
        <v>2903</v>
      </c>
      <c r="D3761" t="s">
        <v>2903</v>
      </c>
      <c r="E3761" s="42">
        <v>44834</v>
      </c>
      <c r="F3761">
        <v>142077</v>
      </c>
      <c r="G3761" t="s">
        <v>2913</v>
      </c>
      <c r="H3761" s="191"/>
      <c r="J3761">
        <v>1062984.79</v>
      </c>
      <c r="K3761"/>
      <c r="M3761" s="191">
        <f t="shared" si="171"/>
        <v>0.106298479</v>
      </c>
      <c r="N3761" t="e">
        <f t="shared" si="172"/>
        <v>#N/A</v>
      </c>
    </row>
    <row r="3762" spans="1:14">
      <c r="A3762" s="55" t="str">
        <f t="shared" si="170"/>
        <v>Y0D10</v>
      </c>
      <c r="B3762" s="55">
        <v>0</v>
      </c>
      <c r="C3762" t="s">
        <v>2903</v>
      </c>
      <c r="D3762" t="s">
        <v>2903</v>
      </c>
      <c r="E3762" s="42">
        <v>44834</v>
      </c>
      <c r="F3762">
        <v>142186</v>
      </c>
      <c r="G3762" t="s">
        <v>2585</v>
      </c>
      <c r="H3762" s="191"/>
      <c r="J3762">
        <v>100000</v>
      </c>
      <c r="K3762"/>
      <c r="M3762" s="191">
        <f t="shared" si="171"/>
        <v>0.01</v>
      </c>
      <c r="N3762" t="str">
        <f t="shared" si="172"/>
        <v>0</v>
      </c>
    </row>
    <row r="3763" spans="1:14">
      <c r="A3763" s="55" t="str">
        <f t="shared" si="170"/>
        <v>Y0D10</v>
      </c>
      <c r="B3763" s="55">
        <v>0</v>
      </c>
      <c r="C3763" t="s">
        <v>2903</v>
      </c>
      <c r="D3763" t="s">
        <v>2903</v>
      </c>
      <c r="E3763" s="42">
        <v>44834</v>
      </c>
      <c r="F3763">
        <v>160101</v>
      </c>
      <c r="G3763" t="s">
        <v>2149</v>
      </c>
      <c r="H3763" s="191"/>
      <c r="J3763">
        <v>75323566.709999993</v>
      </c>
      <c r="K3763"/>
      <c r="M3763" s="191">
        <f t="shared" si="171"/>
        <v>7.5323566709999996</v>
      </c>
      <c r="N3763" t="str">
        <f t="shared" si="172"/>
        <v>0</v>
      </c>
    </row>
    <row r="3764" spans="1:14">
      <c r="A3764" s="55" t="str">
        <f t="shared" si="170"/>
        <v>Y0D10</v>
      </c>
      <c r="B3764" s="55">
        <v>0</v>
      </c>
      <c r="C3764" t="s">
        <v>2903</v>
      </c>
      <c r="D3764" t="s">
        <v>2903</v>
      </c>
      <c r="E3764" s="42">
        <v>44834</v>
      </c>
      <c r="F3764">
        <v>160118</v>
      </c>
      <c r="G3764" t="s">
        <v>2152</v>
      </c>
      <c r="H3764" s="191"/>
      <c r="J3764">
        <v>0</v>
      </c>
      <c r="K3764"/>
      <c r="M3764" s="191">
        <f t="shared" si="171"/>
        <v>0</v>
      </c>
      <c r="N3764" t="str">
        <f t="shared" si="172"/>
        <v>0</v>
      </c>
    </row>
    <row r="3765" spans="1:14">
      <c r="A3765" s="55" t="str">
        <f t="shared" si="170"/>
        <v>Y0D10</v>
      </c>
      <c r="B3765" s="55">
        <v>0</v>
      </c>
      <c r="C3765" t="s">
        <v>2903</v>
      </c>
      <c r="D3765" t="s">
        <v>2903</v>
      </c>
      <c r="E3765" s="42">
        <v>44834</v>
      </c>
      <c r="F3765">
        <v>160202</v>
      </c>
      <c r="G3765" t="s">
        <v>2158</v>
      </c>
      <c r="H3765" s="191"/>
      <c r="J3765">
        <v>0</v>
      </c>
      <c r="K3765"/>
      <c r="M3765" s="191">
        <f t="shared" si="171"/>
        <v>0</v>
      </c>
      <c r="N3765" t="str">
        <f t="shared" si="172"/>
        <v>0</v>
      </c>
    </row>
    <row r="3766" spans="1:14">
      <c r="A3766" s="55" t="str">
        <f t="shared" si="170"/>
        <v>Y0D10</v>
      </c>
      <c r="B3766" s="55">
        <v>0</v>
      </c>
      <c r="C3766" t="s">
        <v>2903</v>
      </c>
      <c r="D3766" t="s">
        <v>2903</v>
      </c>
      <c r="E3766" s="42">
        <v>44834</v>
      </c>
      <c r="F3766">
        <v>160206</v>
      </c>
      <c r="G3766" t="s">
        <v>2159</v>
      </c>
      <c r="H3766" s="191"/>
      <c r="J3766">
        <v>-5573882.9500000002</v>
      </c>
      <c r="K3766"/>
      <c r="M3766" s="191">
        <f t="shared" si="171"/>
        <v>-0.55738829499999998</v>
      </c>
      <c r="N3766" t="str">
        <f t="shared" si="172"/>
        <v>0</v>
      </c>
    </row>
    <row r="3767" spans="1:14">
      <c r="A3767" s="55" t="str">
        <f t="shared" si="170"/>
        <v>Y0D10</v>
      </c>
      <c r="B3767" s="55">
        <v>0</v>
      </c>
      <c r="C3767" t="s">
        <v>2903</v>
      </c>
      <c r="D3767" t="s">
        <v>2903</v>
      </c>
      <c r="E3767" s="42">
        <v>44834</v>
      </c>
      <c r="F3767">
        <v>160207</v>
      </c>
      <c r="G3767" t="s">
        <v>2160</v>
      </c>
      <c r="H3767" s="191"/>
      <c r="J3767">
        <v>0</v>
      </c>
      <c r="K3767"/>
      <c r="M3767" s="191">
        <f t="shared" si="171"/>
        <v>0</v>
      </c>
      <c r="N3767" t="str">
        <f t="shared" si="172"/>
        <v>0</v>
      </c>
    </row>
    <row r="3768" spans="1:14">
      <c r="A3768" s="55" t="str">
        <f t="shared" si="170"/>
        <v>Y0D10</v>
      </c>
      <c r="B3768" s="55">
        <v>0</v>
      </c>
      <c r="C3768" t="s">
        <v>2903</v>
      </c>
      <c r="D3768" t="s">
        <v>2903</v>
      </c>
      <c r="E3768" s="42">
        <v>44834</v>
      </c>
      <c r="F3768">
        <v>170101</v>
      </c>
      <c r="G3768" t="s">
        <v>2163</v>
      </c>
      <c r="H3768" s="191"/>
      <c r="J3768">
        <v>32832705384</v>
      </c>
      <c r="K3768"/>
      <c r="M3768" s="191">
        <f t="shared" si="171"/>
        <v>3283.2705384000001</v>
      </c>
      <c r="N3768" t="str">
        <f t="shared" si="172"/>
        <v>0</v>
      </c>
    </row>
    <row r="3769" spans="1:14">
      <c r="A3769" s="55" t="str">
        <f t="shared" si="170"/>
        <v>Y0D10</v>
      </c>
      <c r="B3769" s="55">
        <v>0</v>
      </c>
      <c r="C3769" t="s">
        <v>2903</v>
      </c>
      <c r="D3769" t="s">
        <v>2903</v>
      </c>
      <c r="E3769" s="42">
        <v>44834</v>
      </c>
      <c r="F3769">
        <v>201276</v>
      </c>
      <c r="G3769" t="s">
        <v>2209</v>
      </c>
      <c r="H3769" s="191"/>
      <c r="J3769">
        <v>-8713662348.1599998</v>
      </c>
      <c r="K3769"/>
      <c r="M3769" s="191">
        <f t="shared" si="171"/>
        <v>-871.36623481599997</v>
      </c>
      <c r="N3769" t="str">
        <f t="shared" si="172"/>
        <v>0</v>
      </c>
    </row>
    <row r="3770" spans="1:14">
      <c r="A3770" s="55" t="str">
        <f t="shared" si="170"/>
        <v>Y0D11.2</v>
      </c>
      <c r="B3770" s="55">
        <v>1.2</v>
      </c>
      <c r="C3770" t="s">
        <v>2903</v>
      </c>
      <c r="D3770" t="s">
        <v>2903</v>
      </c>
      <c r="E3770" s="42">
        <v>44834</v>
      </c>
      <c r="F3770">
        <v>201277</v>
      </c>
      <c r="G3770" t="s">
        <v>2210</v>
      </c>
      <c r="H3770" s="191"/>
      <c r="J3770">
        <v>-13098670349.32</v>
      </c>
      <c r="K3770"/>
      <c r="M3770" s="191">
        <f t="shared" si="171"/>
        <v>-1309.867034932</v>
      </c>
      <c r="N3770" t="str">
        <f t="shared" si="172"/>
        <v>1</v>
      </c>
    </row>
    <row r="3771" spans="1:14">
      <c r="A3771" s="55" t="str">
        <f t="shared" si="170"/>
        <v>Y0D10</v>
      </c>
      <c r="B3771" s="55">
        <v>0</v>
      </c>
      <c r="C3771" t="s">
        <v>2903</v>
      </c>
      <c r="D3771" t="s">
        <v>2903</v>
      </c>
      <c r="E3771" s="42">
        <v>44834</v>
      </c>
      <c r="F3771">
        <v>201297</v>
      </c>
      <c r="G3771" t="s">
        <v>2211</v>
      </c>
      <c r="H3771" s="191"/>
      <c r="J3771">
        <v>362948918.54000002</v>
      </c>
      <c r="K3771"/>
      <c r="M3771" s="191">
        <f t="shared" si="171"/>
        <v>36.294891853999999</v>
      </c>
      <c r="N3771" t="str">
        <f t="shared" si="172"/>
        <v>0</v>
      </c>
    </row>
    <row r="3772" spans="1:14">
      <c r="A3772" s="55" t="str">
        <f t="shared" si="170"/>
        <v>Y0D11.2</v>
      </c>
      <c r="B3772" s="55">
        <v>1.2</v>
      </c>
      <c r="C3772" t="s">
        <v>2903</v>
      </c>
      <c r="D3772" t="s">
        <v>2903</v>
      </c>
      <c r="E3772" s="42">
        <v>44834</v>
      </c>
      <c r="F3772">
        <v>201298</v>
      </c>
      <c r="G3772" t="s">
        <v>2212</v>
      </c>
      <c r="H3772" s="191"/>
      <c r="J3772">
        <v>-454107877.68000001</v>
      </c>
      <c r="K3772"/>
      <c r="M3772" s="191">
        <f t="shared" si="171"/>
        <v>-45.410787767999999</v>
      </c>
      <c r="N3772" t="str">
        <f t="shared" si="172"/>
        <v>1</v>
      </c>
    </row>
    <row r="3773" spans="1:14">
      <c r="A3773" s="55" t="str">
        <f t="shared" si="170"/>
        <v>Y0D10</v>
      </c>
      <c r="B3773" s="55">
        <v>0</v>
      </c>
      <c r="C3773" t="s">
        <v>2903</v>
      </c>
      <c r="D3773" t="s">
        <v>2903</v>
      </c>
      <c r="E3773" s="42">
        <v>44834</v>
      </c>
      <c r="F3773">
        <v>201349</v>
      </c>
      <c r="G3773" t="s">
        <v>2224</v>
      </c>
      <c r="H3773" s="191"/>
      <c r="J3773">
        <v>-66748999.310000002</v>
      </c>
      <c r="K3773"/>
      <c r="M3773" s="191">
        <f t="shared" si="171"/>
        <v>-6.6748999310000006</v>
      </c>
      <c r="N3773" t="str">
        <f t="shared" si="172"/>
        <v>0</v>
      </c>
    </row>
    <row r="3774" spans="1:14">
      <c r="A3774" s="55" t="str">
        <f t="shared" si="170"/>
        <v>Y0D10</v>
      </c>
      <c r="B3774" s="55">
        <v>0</v>
      </c>
      <c r="C3774" t="s">
        <v>2903</v>
      </c>
      <c r="D3774" t="s">
        <v>2903</v>
      </c>
      <c r="E3774" s="42">
        <v>44834</v>
      </c>
      <c r="F3774">
        <v>201351</v>
      </c>
      <c r="G3774" t="s">
        <v>2225</v>
      </c>
      <c r="H3774" s="191"/>
      <c r="J3774">
        <v>-3739616422.5300002</v>
      </c>
      <c r="K3774"/>
      <c r="M3774" s="191">
        <f t="shared" si="171"/>
        <v>-373.96164225300004</v>
      </c>
      <c r="N3774" t="str">
        <f t="shared" si="172"/>
        <v>0</v>
      </c>
    </row>
    <row r="3775" spans="1:14">
      <c r="A3775" s="55" t="str">
        <f t="shared" si="170"/>
        <v>Y0D11.2</v>
      </c>
      <c r="B3775" s="55">
        <v>1.2</v>
      </c>
      <c r="C3775" t="s">
        <v>2903</v>
      </c>
      <c r="D3775" t="s">
        <v>2903</v>
      </c>
      <c r="E3775" s="42">
        <v>44834</v>
      </c>
      <c r="F3775">
        <v>201364</v>
      </c>
      <c r="G3775" t="s">
        <v>2232</v>
      </c>
      <c r="H3775" s="191"/>
      <c r="J3775">
        <v>-144756078.25999999</v>
      </c>
      <c r="K3775"/>
      <c r="M3775" s="191">
        <f t="shared" si="171"/>
        <v>-14.475607825999999</v>
      </c>
      <c r="N3775" t="str">
        <f t="shared" si="172"/>
        <v>1</v>
      </c>
    </row>
    <row r="3776" spans="1:14">
      <c r="A3776" s="55" t="str">
        <f t="shared" si="170"/>
        <v>Y0D11.2</v>
      </c>
      <c r="B3776" s="55">
        <v>1.2</v>
      </c>
      <c r="C3776" t="s">
        <v>2903</v>
      </c>
      <c r="D3776" t="s">
        <v>2903</v>
      </c>
      <c r="E3776" s="42">
        <v>44834</v>
      </c>
      <c r="F3776">
        <v>201366</v>
      </c>
      <c r="G3776" t="s">
        <v>2233</v>
      </c>
      <c r="H3776" s="191"/>
      <c r="J3776">
        <v>-4098541891.3200002</v>
      </c>
      <c r="K3776"/>
      <c r="M3776" s="191">
        <f t="shared" si="171"/>
        <v>-409.85418913200004</v>
      </c>
      <c r="N3776" t="str">
        <f t="shared" si="172"/>
        <v>1</v>
      </c>
    </row>
    <row r="3777" spans="1:14">
      <c r="A3777" s="55" t="str">
        <f t="shared" ref="A3777:A3840" si="173">C3777&amp;B3777</f>
        <v>Y0D10</v>
      </c>
      <c r="B3777" s="55">
        <v>0</v>
      </c>
      <c r="C3777" t="s">
        <v>2903</v>
      </c>
      <c r="D3777" t="s">
        <v>2903</v>
      </c>
      <c r="E3777" s="42">
        <v>44834</v>
      </c>
      <c r="F3777">
        <v>210103</v>
      </c>
      <c r="G3777" t="s">
        <v>2240</v>
      </c>
      <c r="H3777" s="191"/>
      <c r="J3777">
        <v>-30883.08</v>
      </c>
      <c r="K3777"/>
      <c r="M3777" s="191">
        <f t="shared" si="171"/>
        <v>-3.0883080000000001E-3</v>
      </c>
      <c r="N3777" t="str">
        <f t="shared" si="172"/>
        <v>0</v>
      </c>
    </row>
    <row r="3778" spans="1:14">
      <c r="A3778" s="55" t="str">
        <f t="shared" si="173"/>
        <v>Y0D10</v>
      </c>
      <c r="B3778" s="55">
        <v>0</v>
      </c>
      <c r="C3778" t="s">
        <v>2903</v>
      </c>
      <c r="D3778" t="s">
        <v>2903</v>
      </c>
      <c r="E3778" s="42">
        <v>44834</v>
      </c>
      <c r="F3778">
        <v>210117</v>
      </c>
      <c r="G3778" t="s">
        <v>2242</v>
      </c>
      <c r="H3778" s="191"/>
      <c r="J3778">
        <v>-10222820.85</v>
      </c>
      <c r="K3778"/>
      <c r="M3778" s="191">
        <f t="shared" si="171"/>
        <v>-1.0222820850000001</v>
      </c>
      <c r="N3778" t="str">
        <f t="shared" si="172"/>
        <v>0</v>
      </c>
    </row>
    <row r="3779" spans="1:14">
      <c r="A3779" s="55" t="str">
        <f t="shared" si="173"/>
        <v>Y0D10</v>
      </c>
      <c r="B3779" s="55">
        <v>0</v>
      </c>
      <c r="C3779" t="s">
        <v>2903</v>
      </c>
      <c r="D3779" t="s">
        <v>2903</v>
      </c>
      <c r="E3779" s="42">
        <v>44834</v>
      </c>
      <c r="F3779">
        <v>210132</v>
      </c>
      <c r="G3779" t="s">
        <v>2244</v>
      </c>
      <c r="H3779" s="191"/>
      <c r="J3779">
        <v>-9160.31</v>
      </c>
      <c r="K3779"/>
      <c r="M3779" s="191">
        <f t="shared" si="171"/>
        <v>-9.1603099999999999E-4</v>
      </c>
      <c r="N3779" t="str">
        <f t="shared" si="172"/>
        <v>0</v>
      </c>
    </row>
    <row r="3780" spans="1:14">
      <c r="A3780" s="55" t="str">
        <f t="shared" si="173"/>
        <v>Y0D10</v>
      </c>
      <c r="B3780" s="55">
        <v>0</v>
      </c>
      <c r="C3780" t="s">
        <v>2903</v>
      </c>
      <c r="D3780" t="s">
        <v>2903</v>
      </c>
      <c r="E3780" s="42">
        <v>44834</v>
      </c>
      <c r="F3780">
        <v>210138</v>
      </c>
      <c r="G3780" t="s">
        <v>2791</v>
      </c>
      <c r="H3780" s="191"/>
      <c r="J3780">
        <v>6288.85</v>
      </c>
      <c r="K3780"/>
      <c r="M3780" s="191">
        <f t="shared" si="171"/>
        <v>6.2888500000000003E-4</v>
      </c>
      <c r="N3780" t="str">
        <f t="shared" si="172"/>
        <v>0</v>
      </c>
    </row>
    <row r="3781" spans="1:14">
      <c r="A3781" s="55" t="str">
        <f t="shared" si="173"/>
        <v>Y0D10</v>
      </c>
      <c r="B3781" s="55">
        <v>0</v>
      </c>
      <c r="C3781" t="s">
        <v>2903</v>
      </c>
      <c r="D3781" t="s">
        <v>2903</v>
      </c>
      <c r="E3781" s="42">
        <v>44834</v>
      </c>
      <c r="F3781">
        <v>210140</v>
      </c>
      <c r="G3781" t="s">
        <v>2245</v>
      </c>
      <c r="H3781" s="191"/>
      <c r="J3781">
        <v>-342759.76</v>
      </c>
      <c r="K3781"/>
      <c r="M3781" s="191">
        <f t="shared" si="171"/>
        <v>-3.4275976E-2</v>
      </c>
      <c r="N3781" t="str">
        <f t="shared" si="172"/>
        <v>0</v>
      </c>
    </row>
    <row r="3782" spans="1:14">
      <c r="A3782" s="55" t="str">
        <f t="shared" si="173"/>
        <v>Y0D10</v>
      </c>
      <c r="B3782" s="55">
        <v>0</v>
      </c>
      <c r="C3782" t="s">
        <v>2903</v>
      </c>
      <c r="D3782" t="s">
        <v>2903</v>
      </c>
      <c r="E3782" s="42">
        <v>44834</v>
      </c>
      <c r="F3782">
        <v>210210</v>
      </c>
      <c r="G3782" t="s">
        <v>2246</v>
      </c>
      <c r="H3782" s="191"/>
      <c r="J3782">
        <v>-62163482.219999999</v>
      </c>
      <c r="K3782"/>
      <c r="M3782" s="191">
        <f t="shared" si="171"/>
        <v>-6.2163482219999997</v>
      </c>
      <c r="N3782" t="str">
        <f t="shared" si="172"/>
        <v>0</v>
      </c>
    </row>
    <row r="3783" spans="1:14">
      <c r="A3783" s="55" t="str">
        <f t="shared" si="173"/>
        <v>Y0D10</v>
      </c>
      <c r="B3783" s="55">
        <v>0</v>
      </c>
      <c r="C3783" t="s">
        <v>2903</v>
      </c>
      <c r="D3783" t="s">
        <v>2903</v>
      </c>
      <c r="E3783" s="42">
        <v>44834</v>
      </c>
      <c r="F3783">
        <v>210667</v>
      </c>
      <c r="G3783" t="s">
        <v>2862</v>
      </c>
      <c r="H3783" s="191"/>
      <c r="J3783">
        <v>-126982.42</v>
      </c>
      <c r="K3783"/>
      <c r="M3783" s="191">
        <f t="shared" si="171"/>
        <v>-1.2698242E-2</v>
      </c>
      <c r="N3783" t="str">
        <f t="shared" si="172"/>
        <v>0</v>
      </c>
    </row>
    <row r="3784" spans="1:14">
      <c r="A3784" s="55" t="str">
        <f t="shared" si="173"/>
        <v>Y0D10</v>
      </c>
      <c r="B3784" s="55">
        <v>0</v>
      </c>
      <c r="C3784" t="s">
        <v>2903</v>
      </c>
      <c r="D3784" t="s">
        <v>2903</v>
      </c>
      <c r="E3784" s="42">
        <v>44834</v>
      </c>
      <c r="F3784">
        <v>210766</v>
      </c>
      <c r="G3784" t="s">
        <v>2748</v>
      </c>
      <c r="H3784" s="191"/>
      <c r="J3784">
        <v>-43918.79</v>
      </c>
      <c r="K3784"/>
      <c r="M3784" s="191">
        <f t="shared" si="171"/>
        <v>-4.3918790000000004E-3</v>
      </c>
      <c r="N3784" t="str">
        <f t="shared" si="172"/>
        <v>0</v>
      </c>
    </row>
    <row r="3785" spans="1:14">
      <c r="A3785" s="55" t="str">
        <f t="shared" si="173"/>
        <v>Y0D10</v>
      </c>
      <c r="B3785" s="55">
        <v>0</v>
      </c>
      <c r="C3785" t="s">
        <v>2903</v>
      </c>
      <c r="D3785" t="s">
        <v>2903</v>
      </c>
      <c r="E3785" s="42">
        <v>44834</v>
      </c>
      <c r="F3785">
        <v>211103</v>
      </c>
      <c r="G3785" t="s">
        <v>2249</v>
      </c>
      <c r="H3785" s="191"/>
      <c r="J3785">
        <v>-15076.07</v>
      </c>
      <c r="K3785"/>
      <c r="M3785" s="191">
        <f t="shared" si="171"/>
        <v>-1.507607E-3</v>
      </c>
      <c r="N3785" t="str">
        <f t="shared" si="172"/>
        <v>0</v>
      </c>
    </row>
    <row r="3786" spans="1:14">
      <c r="A3786" s="55" t="str">
        <f t="shared" si="173"/>
        <v>Y0D10</v>
      </c>
      <c r="B3786" s="55">
        <v>0</v>
      </c>
      <c r="C3786" t="s">
        <v>2903</v>
      </c>
      <c r="D3786" t="s">
        <v>2903</v>
      </c>
      <c r="E3786" s="42">
        <v>44834</v>
      </c>
      <c r="F3786">
        <v>211106</v>
      </c>
      <c r="G3786" t="s">
        <v>2250</v>
      </c>
      <c r="H3786" s="191"/>
      <c r="J3786">
        <v>-4147542.34</v>
      </c>
      <c r="K3786"/>
      <c r="M3786" s="191">
        <f t="shared" si="171"/>
        <v>-0.414754234</v>
      </c>
      <c r="N3786" t="str">
        <f t="shared" si="172"/>
        <v>0</v>
      </c>
    </row>
    <row r="3787" spans="1:14">
      <c r="A3787" s="55" t="str">
        <f t="shared" si="173"/>
        <v>Y0D10</v>
      </c>
      <c r="B3787" s="55">
        <v>0</v>
      </c>
      <c r="C3787" t="s">
        <v>2903</v>
      </c>
      <c r="D3787" t="s">
        <v>2903</v>
      </c>
      <c r="E3787" s="42">
        <v>44834</v>
      </c>
      <c r="F3787">
        <v>211120</v>
      </c>
      <c r="G3787" t="s">
        <v>852</v>
      </c>
      <c r="H3787" s="191"/>
      <c r="J3787">
        <v>-0.02</v>
      </c>
      <c r="K3787"/>
      <c r="M3787" s="191">
        <f t="shared" si="171"/>
        <v>-2.0000000000000001E-9</v>
      </c>
      <c r="N3787" t="str">
        <f t="shared" si="172"/>
        <v>0</v>
      </c>
    </row>
    <row r="3788" spans="1:14">
      <c r="A3788" s="55" t="str">
        <f t="shared" si="173"/>
        <v>Y0D10</v>
      </c>
      <c r="B3788" s="55">
        <v>0</v>
      </c>
      <c r="C3788" t="s">
        <v>2903</v>
      </c>
      <c r="D3788" t="s">
        <v>2903</v>
      </c>
      <c r="E3788" s="42">
        <v>44834</v>
      </c>
      <c r="F3788">
        <v>211121</v>
      </c>
      <c r="G3788" t="s">
        <v>2252</v>
      </c>
      <c r="H3788" s="191"/>
      <c r="J3788">
        <v>-1912089.56</v>
      </c>
      <c r="K3788"/>
      <c r="M3788" s="191">
        <f t="shared" si="171"/>
        <v>-0.19120895600000001</v>
      </c>
      <c r="N3788" t="str">
        <f t="shared" si="172"/>
        <v>0</v>
      </c>
    </row>
    <row r="3789" spans="1:14">
      <c r="A3789" s="55" t="str">
        <f t="shared" si="173"/>
        <v>Y0D10</v>
      </c>
      <c r="B3789" s="55">
        <v>0</v>
      </c>
      <c r="C3789" t="s">
        <v>2903</v>
      </c>
      <c r="D3789" t="s">
        <v>2903</v>
      </c>
      <c r="E3789" s="42">
        <v>44834</v>
      </c>
      <c r="F3789">
        <v>211122</v>
      </c>
      <c r="G3789" t="s">
        <v>2253</v>
      </c>
      <c r="H3789" s="191"/>
      <c r="J3789">
        <v>-9824.01</v>
      </c>
      <c r="K3789"/>
      <c r="M3789" s="191">
        <f t="shared" si="171"/>
        <v>-9.8240099999999993E-4</v>
      </c>
      <c r="N3789" t="str">
        <f t="shared" si="172"/>
        <v>0</v>
      </c>
    </row>
    <row r="3790" spans="1:14">
      <c r="A3790" s="55" t="str">
        <f t="shared" si="173"/>
        <v>Y0D10</v>
      </c>
      <c r="B3790" s="55">
        <v>0</v>
      </c>
      <c r="C3790" t="s">
        <v>2903</v>
      </c>
      <c r="D3790" t="s">
        <v>2903</v>
      </c>
      <c r="E3790" s="42">
        <v>44834</v>
      </c>
      <c r="F3790">
        <v>211172</v>
      </c>
      <c r="G3790" t="s">
        <v>2262</v>
      </c>
      <c r="H3790" s="191"/>
      <c r="J3790">
        <v>-9831231.2699999996</v>
      </c>
      <c r="K3790"/>
      <c r="M3790" s="191">
        <f t="shared" si="171"/>
        <v>-0.98312312699999993</v>
      </c>
      <c r="N3790" t="str">
        <f t="shared" si="172"/>
        <v>0</v>
      </c>
    </row>
    <row r="3791" spans="1:14">
      <c r="A3791" s="55" t="str">
        <f t="shared" si="173"/>
        <v>Y0D10</v>
      </c>
      <c r="B3791" s="55">
        <v>0</v>
      </c>
      <c r="C3791" t="s">
        <v>2903</v>
      </c>
      <c r="D3791" t="s">
        <v>2903</v>
      </c>
      <c r="E3791" s="42">
        <v>44834</v>
      </c>
      <c r="F3791">
        <v>211176</v>
      </c>
      <c r="G3791" t="s">
        <v>2266</v>
      </c>
      <c r="H3791" s="191"/>
      <c r="J3791">
        <v>-697344.3</v>
      </c>
      <c r="K3791"/>
      <c r="M3791" s="191">
        <f t="shared" si="171"/>
        <v>-6.973443E-2</v>
      </c>
      <c r="N3791" t="str">
        <f t="shared" si="172"/>
        <v>0</v>
      </c>
    </row>
    <row r="3792" spans="1:14">
      <c r="A3792" s="55" t="str">
        <f t="shared" si="173"/>
        <v>Y0D10</v>
      </c>
      <c r="B3792" s="55">
        <v>0</v>
      </c>
      <c r="C3792" t="s">
        <v>2903</v>
      </c>
      <c r="D3792" t="s">
        <v>2903</v>
      </c>
      <c r="E3792" s="42">
        <v>44834</v>
      </c>
      <c r="F3792">
        <v>211177</v>
      </c>
      <c r="G3792" t="s">
        <v>2267</v>
      </c>
      <c r="H3792" s="191"/>
      <c r="J3792">
        <v>-193083.04</v>
      </c>
      <c r="K3792"/>
      <c r="M3792" s="191">
        <f t="shared" si="171"/>
        <v>-1.9308304000000002E-2</v>
      </c>
      <c r="N3792" t="str">
        <f t="shared" si="172"/>
        <v>0</v>
      </c>
    </row>
    <row r="3793" spans="1:14">
      <c r="A3793" s="55" t="str">
        <f t="shared" si="173"/>
        <v>Y0D10</v>
      </c>
      <c r="B3793" s="55">
        <v>0</v>
      </c>
      <c r="C3793" t="s">
        <v>2903</v>
      </c>
      <c r="D3793" t="s">
        <v>2903</v>
      </c>
      <c r="E3793" s="42">
        <v>44834</v>
      </c>
      <c r="F3793">
        <v>211632</v>
      </c>
      <c r="G3793" t="s">
        <v>2543</v>
      </c>
      <c r="H3793" s="191"/>
      <c r="J3793">
        <v>78610.98</v>
      </c>
      <c r="K3793"/>
      <c r="M3793" s="191">
        <f t="shared" si="171"/>
        <v>7.8610980000000004E-3</v>
      </c>
      <c r="N3793" t="str">
        <f t="shared" si="172"/>
        <v>0</v>
      </c>
    </row>
    <row r="3794" spans="1:14">
      <c r="A3794" s="55" t="str">
        <f t="shared" si="173"/>
        <v>Y0D10</v>
      </c>
      <c r="B3794" s="55">
        <v>0</v>
      </c>
      <c r="C3794" t="s">
        <v>2903</v>
      </c>
      <c r="D3794" t="s">
        <v>2903</v>
      </c>
      <c r="E3794" s="42">
        <v>44834</v>
      </c>
      <c r="F3794">
        <v>260118</v>
      </c>
      <c r="G3794" t="s">
        <v>2275</v>
      </c>
      <c r="H3794" s="191"/>
      <c r="J3794">
        <v>0</v>
      </c>
      <c r="K3794"/>
      <c r="M3794" s="191">
        <f t="shared" si="171"/>
        <v>0</v>
      </c>
      <c r="N3794" t="str">
        <f t="shared" si="172"/>
        <v>0</v>
      </c>
    </row>
    <row r="3795" spans="1:14">
      <c r="A3795" s="55" t="str">
        <f t="shared" si="173"/>
        <v>Y0D10</v>
      </c>
      <c r="B3795" s="55">
        <v>0</v>
      </c>
      <c r="C3795" t="s">
        <v>2903</v>
      </c>
      <c r="D3795" t="s">
        <v>2903</v>
      </c>
      <c r="E3795" s="42">
        <v>44834</v>
      </c>
      <c r="F3795">
        <v>260202</v>
      </c>
      <c r="G3795" t="s">
        <v>2281</v>
      </c>
      <c r="H3795" s="191"/>
      <c r="J3795">
        <v>0</v>
      </c>
      <c r="K3795"/>
      <c r="M3795" s="191">
        <f t="shared" si="171"/>
        <v>0</v>
      </c>
      <c r="N3795" t="str">
        <f t="shared" si="172"/>
        <v>0</v>
      </c>
    </row>
    <row r="3796" spans="1:14">
      <c r="A3796" s="55" t="str">
        <f t="shared" si="173"/>
        <v>Y0D10</v>
      </c>
      <c r="B3796" s="55">
        <v>0</v>
      </c>
      <c r="C3796" t="s">
        <v>2903</v>
      </c>
      <c r="D3796" t="s">
        <v>2903</v>
      </c>
      <c r="E3796" s="42">
        <v>44834</v>
      </c>
      <c r="F3796">
        <v>260221</v>
      </c>
      <c r="G3796" t="s">
        <v>2282</v>
      </c>
      <c r="H3796" s="191"/>
      <c r="J3796">
        <v>-16090327.300000001</v>
      </c>
      <c r="K3796"/>
      <c r="M3796" s="191">
        <f t="shared" si="171"/>
        <v>-1.60903273</v>
      </c>
      <c r="N3796" t="str">
        <f t="shared" si="172"/>
        <v>0</v>
      </c>
    </row>
    <row r="3797" spans="1:14">
      <c r="A3797" s="55" t="str">
        <f t="shared" si="173"/>
        <v>Y0D10</v>
      </c>
      <c r="B3797" s="55">
        <v>0</v>
      </c>
      <c r="C3797" t="s">
        <v>2903</v>
      </c>
      <c r="D3797" t="s">
        <v>2903</v>
      </c>
      <c r="E3797" s="42">
        <v>44834</v>
      </c>
      <c r="F3797">
        <v>260222</v>
      </c>
      <c r="G3797" t="s">
        <v>2283</v>
      </c>
      <c r="H3797" s="191"/>
      <c r="J3797">
        <v>-43554450.780000001</v>
      </c>
      <c r="K3797"/>
      <c r="M3797" s="191">
        <f t="shared" si="171"/>
        <v>-4.3554450779999998</v>
      </c>
      <c r="N3797" t="str">
        <f t="shared" si="172"/>
        <v>0</v>
      </c>
    </row>
    <row r="3798" spans="1:14">
      <c r="A3798" s="55" t="str">
        <f t="shared" si="173"/>
        <v>Y0D10</v>
      </c>
      <c r="B3798" s="55">
        <v>0</v>
      </c>
      <c r="C3798" t="s">
        <v>2903</v>
      </c>
      <c r="D3798" t="s">
        <v>2903</v>
      </c>
      <c r="E3798" s="42">
        <v>44834</v>
      </c>
      <c r="F3798">
        <v>260802</v>
      </c>
      <c r="G3798" t="s">
        <v>2284</v>
      </c>
      <c r="H3798" s="191"/>
      <c r="J3798">
        <v>23.96</v>
      </c>
      <c r="K3798"/>
      <c r="M3798" s="191">
        <f t="shared" si="171"/>
        <v>2.396E-6</v>
      </c>
      <c r="N3798" t="str">
        <f t="shared" si="172"/>
        <v>0</v>
      </c>
    </row>
    <row r="3799" spans="1:14">
      <c r="A3799" s="55" t="str">
        <f t="shared" si="173"/>
        <v>Y0D10</v>
      </c>
      <c r="B3799" s="55">
        <v>0</v>
      </c>
      <c r="C3799" t="s">
        <v>2903</v>
      </c>
      <c r="D3799" t="s">
        <v>2903</v>
      </c>
      <c r="E3799" s="42">
        <v>44834</v>
      </c>
      <c r="F3799">
        <v>260815</v>
      </c>
      <c r="G3799" t="s">
        <v>2286</v>
      </c>
      <c r="H3799" s="191"/>
      <c r="J3799">
        <v>-7329942.8899999997</v>
      </c>
      <c r="K3799"/>
      <c r="M3799" s="191">
        <f t="shared" si="171"/>
        <v>-0.73299428899999997</v>
      </c>
      <c r="N3799" t="str">
        <f t="shared" si="172"/>
        <v>0</v>
      </c>
    </row>
    <row r="3800" spans="1:14">
      <c r="A3800" s="55" t="str">
        <f t="shared" si="173"/>
        <v>Y0D10</v>
      </c>
      <c r="B3800" s="55">
        <v>0</v>
      </c>
      <c r="C3800" t="s">
        <v>2903</v>
      </c>
      <c r="D3800" t="s">
        <v>2903</v>
      </c>
      <c r="E3800" s="42">
        <v>44834</v>
      </c>
      <c r="F3800">
        <v>260836</v>
      </c>
      <c r="G3800" t="s">
        <v>2705</v>
      </c>
      <c r="H3800" s="191"/>
      <c r="J3800">
        <v>-1185294.19</v>
      </c>
      <c r="K3800"/>
      <c r="M3800" s="191">
        <f t="shared" si="171"/>
        <v>-0.118529419</v>
      </c>
      <c r="N3800" t="str">
        <f t="shared" si="172"/>
        <v>0</v>
      </c>
    </row>
    <row r="3801" spans="1:14">
      <c r="A3801" s="55" t="str">
        <f t="shared" si="173"/>
        <v>Y0D10</v>
      </c>
      <c r="B3801" s="55">
        <v>0</v>
      </c>
      <c r="C3801" t="s">
        <v>2903</v>
      </c>
      <c r="D3801" t="s">
        <v>2903</v>
      </c>
      <c r="E3801" s="42">
        <v>44834</v>
      </c>
      <c r="F3801">
        <v>260837</v>
      </c>
      <c r="G3801" t="s">
        <v>2706</v>
      </c>
      <c r="H3801" s="191"/>
      <c r="J3801">
        <v>-1185294.19</v>
      </c>
      <c r="K3801"/>
      <c r="M3801" s="191">
        <f t="shared" si="171"/>
        <v>-0.118529419</v>
      </c>
      <c r="N3801" t="str">
        <f t="shared" si="172"/>
        <v>0</v>
      </c>
    </row>
    <row r="3802" spans="1:14">
      <c r="A3802" s="55" t="str">
        <f t="shared" si="173"/>
        <v>Y0D10</v>
      </c>
      <c r="B3802" s="55">
        <v>0</v>
      </c>
      <c r="C3802" t="s">
        <v>2903</v>
      </c>
      <c r="D3802" t="s">
        <v>2903</v>
      </c>
      <c r="E3802" s="42">
        <v>44834</v>
      </c>
      <c r="F3802">
        <v>260902</v>
      </c>
      <c r="G3802" t="s">
        <v>2287</v>
      </c>
      <c r="H3802" s="191"/>
      <c r="J3802">
        <v>71.540000000000006</v>
      </c>
      <c r="K3802"/>
      <c r="M3802" s="191">
        <f t="shared" si="171"/>
        <v>7.1540000000000005E-6</v>
      </c>
      <c r="N3802" t="str">
        <f t="shared" si="172"/>
        <v>0</v>
      </c>
    </row>
    <row r="3803" spans="1:14">
      <c r="A3803" s="55" t="str">
        <f t="shared" si="173"/>
        <v>Y0D10</v>
      </c>
      <c r="B3803" s="55">
        <v>0</v>
      </c>
      <c r="C3803" t="s">
        <v>2903</v>
      </c>
      <c r="D3803" t="s">
        <v>2903</v>
      </c>
      <c r="E3803" s="42">
        <v>44834</v>
      </c>
      <c r="F3803">
        <v>260905</v>
      </c>
      <c r="G3803" t="s">
        <v>2288</v>
      </c>
      <c r="H3803" s="191"/>
      <c r="J3803">
        <v>-722866.22</v>
      </c>
      <c r="K3803"/>
      <c r="M3803" s="191">
        <f t="shared" si="171"/>
        <v>-7.2286621999999995E-2</v>
      </c>
      <c r="N3803" t="str">
        <f t="shared" si="172"/>
        <v>0</v>
      </c>
    </row>
    <row r="3804" spans="1:14">
      <c r="A3804" s="55" t="str">
        <f t="shared" si="173"/>
        <v>Y0D10</v>
      </c>
      <c r="B3804" s="55">
        <v>0</v>
      </c>
      <c r="C3804" t="s">
        <v>2903</v>
      </c>
      <c r="D3804" t="s">
        <v>2903</v>
      </c>
      <c r="E3804" s="42">
        <v>44834</v>
      </c>
      <c r="F3804">
        <v>260930</v>
      </c>
      <c r="G3804" t="s">
        <v>2291</v>
      </c>
      <c r="H3804" s="191"/>
      <c r="J3804">
        <v>0</v>
      </c>
      <c r="K3804"/>
      <c r="M3804" s="191">
        <f t="shared" si="171"/>
        <v>0</v>
      </c>
      <c r="N3804" t="str">
        <f t="shared" si="172"/>
        <v>0</v>
      </c>
    </row>
    <row r="3805" spans="1:14">
      <c r="A3805" s="55" t="str">
        <f t="shared" si="173"/>
        <v>Y0D10</v>
      </c>
      <c r="B3805" s="55">
        <v>0</v>
      </c>
      <c r="C3805" t="s">
        <v>2903</v>
      </c>
      <c r="D3805" t="s">
        <v>2903</v>
      </c>
      <c r="E3805" s="42">
        <v>44834</v>
      </c>
      <c r="F3805">
        <v>260942</v>
      </c>
      <c r="G3805" t="s">
        <v>2292</v>
      </c>
      <c r="H3805" s="191"/>
      <c r="J3805">
        <v>-41547.480000000003</v>
      </c>
      <c r="K3805"/>
      <c r="M3805" s="191">
        <f t="shared" si="171"/>
        <v>-4.1547480000000006E-3</v>
      </c>
      <c r="N3805" t="str">
        <f t="shared" si="172"/>
        <v>0</v>
      </c>
    </row>
    <row r="3806" spans="1:14">
      <c r="A3806" s="55" t="str">
        <f t="shared" si="173"/>
        <v>Y0D10</v>
      </c>
      <c r="B3806" s="55">
        <v>0</v>
      </c>
      <c r="C3806" t="s">
        <v>2903</v>
      </c>
      <c r="D3806" t="s">
        <v>2903</v>
      </c>
      <c r="E3806" s="42">
        <v>44834</v>
      </c>
      <c r="F3806">
        <v>261026</v>
      </c>
      <c r="G3806" t="s">
        <v>2549</v>
      </c>
      <c r="H3806" s="191"/>
      <c r="J3806">
        <v>-14067850.300000001</v>
      </c>
      <c r="K3806"/>
      <c r="M3806" s="191">
        <f t="shared" si="171"/>
        <v>-1.40678503</v>
      </c>
      <c r="N3806" t="str">
        <f t="shared" si="172"/>
        <v>0</v>
      </c>
    </row>
    <row r="3807" spans="1:14">
      <c r="A3807" s="55" t="str">
        <f t="shared" si="173"/>
        <v>Y0D10</v>
      </c>
      <c r="B3807" s="55">
        <v>0</v>
      </c>
      <c r="C3807" t="s">
        <v>2903</v>
      </c>
      <c r="D3807" t="s">
        <v>2903</v>
      </c>
      <c r="E3807" s="42">
        <v>44834</v>
      </c>
      <c r="F3807">
        <v>261027</v>
      </c>
      <c r="G3807" t="s">
        <v>2855</v>
      </c>
      <c r="H3807" s="191"/>
      <c r="J3807">
        <v>-1621249.47</v>
      </c>
      <c r="K3807"/>
      <c r="M3807" s="191">
        <f t="shared" si="171"/>
        <v>-0.16212494699999999</v>
      </c>
      <c r="N3807" t="str">
        <f t="shared" si="172"/>
        <v>0</v>
      </c>
    </row>
    <row r="3808" spans="1:14">
      <c r="A3808" s="55" t="str">
        <f t="shared" si="173"/>
        <v>Y0D10</v>
      </c>
      <c r="B3808" s="55">
        <v>0</v>
      </c>
      <c r="C3808" t="s">
        <v>2903</v>
      </c>
      <c r="D3808" t="s">
        <v>2903</v>
      </c>
      <c r="E3808" s="42">
        <v>44834</v>
      </c>
      <c r="F3808">
        <v>261259</v>
      </c>
      <c r="G3808" t="s">
        <v>2707</v>
      </c>
      <c r="H3808" s="191"/>
      <c r="J3808">
        <v>-33792.660000000003</v>
      </c>
      <c r="K3808"/>
      <c r="M3808" s="191">
        <f t="shared" si="171"/>
        <v>-3.3792660000000006E-3</v>
      </c>
      <c r="N3808" t="str">
        <f t="shared" si="172"/>
        <v>0</v>
      </c>
    </row>
    <row r="3809" spans="1:14">
      <c r="A3809" s="55" t="str">
        <f t="shared" si="173"/>
        <v>Y0D10</v>
      </c>
      <c r="B3809" s="55">
        <v>0</v>
      </c>
      <c r="C3809" t="s">
        <v>2903</v>
      </c>
      <c r="D3809" t="s">
        <v>2903</v>
      </c>
      <c r="E3809" s="42">
        <v>44834</v>
      </c>
      <c r="F3809">
        <v>261260</v>
      </c>
      <c r="G3809" t="s">
        <v>2708</v>
      </c>
      <c r="H3809" s="191"/>
      <c r="J3809">
        <v>-33792.660000000003</v>
      </c>
      <c r="K3809"/>
      <c r="M3809" s="191">
        <f t="shared" si="171"/>
        <v>-3.3792660000000006E-3</v>
      </c>
      <c r="N3809" t="str">
        <f t="shared" si="172"/>
        <v>0</v>
      </c>
    </row>
    <row r="3810" spans="1:14">
      <c r="A3810" s="55" t="str">
        <f t="shared" si="173"/>
        <v>Y0D10</v>
      </c>
      <c r="B3810" s="55">
        <v>0</v>
      </c>
      <c r="C3810" t="s">
        <v>2903</v>
      </c>
      <c r="D3810" t="s">
        <v>2903</v>
      </c>
      <c r="E3810" s="42">
        <v>44834</v>
      </c>
      <c r="F3810">
        <v>261262</v>
      </c>
      <c r="G3810" t="s">
        <v>2709</v>
      </c>
      <c r="H3810" s="191"/>
      <c r="J3810">
        <v>-147511.63</v>
      </c>
      <c r="K3810"/>
      <c r="M3810" s="191">
        <f t="shared" si="171"/>
        <v>-1.4751163000000001E-2</v>
      </c>
      <c r="N3810" t="str">
        <f t="shared" si="172"/>
        <v>0</v>
      </c>
    </row>
    <row r="3811" spans="1:14">
      <c r="A3811" s="55" t="str">
        <f t="shared" si="173"/>
        <v>Y0D10</v>
      </c>
      <c r="B3811" s="55">
        <v>0</v>
      </c>
      <c r="C3811" t="s">
        <v>2903</v>
      </c>
      <c r="D3811" t="s">
        <v>2903</v>
      </c>
      <c r="E3811" s="42">
        <v>44834</v>
      </c>
      <c r="F3811">
        <v>281101</v>
      </c>
      <c r="G3811" t="s">
        <v>2296</v>
      </c>
      <c r="H3811" s="191"/>
      <c r="J3811">
        <v>-6018457685.5699997</v>
      </c>
      <c r="K3811"/>
      <c r="M3811" s="191">
        <f t="shared" si="171"/>
        <v>-601.84576855699993</v>
      </c>
      <c r="N3811" t="str">
        <f t="shared" si="172"/>
        <v>0</v>
      </c>
    </row>
    <row r="3812" spans="1:14">
      <c r="A3812" s="55" t="str">
        <f t="shared" si="173"/>
        <v>Y0D10</v>
      </c>
      <c r="B3812" s="55">
        <v>0</v>
      </c>
      <c r="C3812" t="s">
        <v>2903</v>
      </c>
      <c r="D3812" t="s">
        <v>2903</v>
      </c>
      <c r="E3812" s="42">
        <v>44834</v>
      </c>
      <c r="F3812">
        <v>281102</v>
      </c>
      <c r="G3812" t="s">
        <v>2544</v>
      </c>
      <c r="H3812" s="191"/>
      <c r="J3812">
        <v>-32662697720.330002</v>
      </c>
      <c r="K3812"/>
      <c r="M3812" s="191">
        <f t="shared" si="171"/>
        <v>-3266.2697720330002</v>
      </c>
      <c r="N3812" t="str">
        <f t="shared" si="172"/>
        <v>0</v>
      </c>
    </row>
    <row r="3813" spans="1:14">
      <c r="A3813" s="55" t="str">
        <f t="shared" si="173"/>
        <v>Y0D10</v>
      </c>
      <c r="B3813" s="55">
        <v>0</v>
      </c>
      <c r="C3813" t="s">
        <v>2903</v>
      </c>
      <c r="D3813" t="s">
        <v>2903</v>
      </c>
      <c r="E3813" s="42">
        <v>44834</v>
      </c>
      <c r="F3813">
        <v>281166</v>
      </c>
      <c r="G3813" t="s">
        <v>2309</v>
      </c>
      <c r="H3813" s="191"/>
      <c r="J3813">
        <v>-8539854462.2200003</v>
      </c>
      <c r="K3813"/>
      <c r="M3813" s="191">
        <f t="shared" si="171"/>
        <v>-853.98544622200006</v>
      </c>
      <c r="N3813" t="str">
        <f t="shared" si="172"/>
        <v>0</v>
      </c>
    </row>
    <row r="3814" spans="1:14">
      <c r="A3814" s="55" t="str">
        <f t="shared" si="173"/>
        <v>Y0D10</v>
      </c>
      <c r="B3814" s="55">
        <v>0</v>
      </c>
      <c r="C3814" t="s">
        <v>2903</v>
      </c>
      <c r="D3814" t="s">
        <v>2903</v>
      </c>
      <c r="E3814" s="42">
        <v>44834</v>
      </c>
      <c r="F3814">
        <v>281167</v>
      </c>
      <c r="G3814" t="s">
        <v>2835</v>
      </c>
      <c r="H3814" s="191"/>
      <c r="J3814">
        <v>-240202765.11000001</v>
      </c>
      <c r="K3814"/>
      <c r="M3814" s="191">
        <f t="shared" si="171"/>
        <v>-24.020276511000002</v>
      </c>
      <c r="N3814" t="str">
        <f t="shared" si="172"/>
        <v>0</v>
      </c>
    </row>
    <row r="3815" spans="1:14">
      <c r="A3815" s="55" t="str">
        <f t="shared" si="173"/>
        <v>Y0D10</v>
      </c>
      <c r="B3815" s="55">
        <v>0</v>
      </c>
      <c r="C3815" t="s">
        <v>2903</v>
      </c>
      <c r="D3815" t="s">
        <v>2903</v>
      </c>
      <c r="E3815" s="42">
        <v>44834</v>
      </c>
      <c r="F3815">
        <v>281212</v>
      </c>
      <c r="G3815" t="s">
        <v>2314</v>
      </c>
      <c r="H3815" s="191"/>
      <c r="J3815">
        <v>-1405326.42</v>
      </c>
      <c r="K3815"/>
      <c r="M3815" s="191">
        <f t="shared" si="171"/>
        <v>-0.14053264199999999</v>
      </c>
      <c r="N3815" t="str">
        <f t="shared" si="172"/>
        <v>0</v>
      </c>
    </row>
    <row r="3816" spans="1:14">
      <c r="A3816" s="55" t="str">
        <f t="shared" si="173"/>
        <v>Y0D10</v>
      </c>
      <c r="B3816" s="55">
        <v>0</v>
      </c>
      <c r="C3816" t="s">
        <v>2903</v>
      </c>
      <c r="D3816" t="s">
        <v>2903</v>
      </c>
      <c r="E3816" s="42">
        <v>44834</v>
      </c>
      <c r="F3816">
        <v>281290</v>
      </c>
      <c r="G3816" t="s">
        <v>2550</v>
      </c>
      <c r="H3816" s="191"/>
      <c r="J3816">
        <v>-161074260.52000001</v>
      </c>
      <c r="K3816"/>
      <c r="M3816" s="191">
        <f t="shared" si="171"/>
        <v>-16.107426052000001</v>
      </c>
      <c r="N3816" t="str">
        <f t="shared" si="172"/>
        <v>0</v>
      </c>
    </row>
    <row r="3817" spans="1:14">
      <c r="A3817" s="55" t="str">
        <f t="shared" si="173"/>
        <v>Y0D10</v>
      </c>
      <c r="B3817" s="55">
        <v>0</v>
      </c>
      <c r="C3817" t="s">
        <v>2903</v>
      </c>
      <c r="D3817" t="s">
        <v>2903</v>
      </c>
      <c r="E3817" s="42">
        <v>44834</v>
      </c>
      <c r="F3817">
        <v>281292</v>
      </c>
      <c r="G3817" t="s">
        <v>2551</v>
      </c>
      <c r="H3817" s="191"/>
      <c r="J3817">
        <v>-3264909726.3499999</v>
      </c>
      <c r="K3817"/>
      <c r="M3817" s="191">
        <f t="shared" si="171"/>
        <v>-326.49097263499999</v>
      </c>
      <c r="N3817" t="str">
        <f t="shared" si="172"/>
        <v>0</v>
      </c>
    </row>
    <row r="3818" spans="1:14">
      <c r="A3818" s="55" t="str">
        <f t="shared" si="173"/>
        <v>Y0D15.3</v>
      </c>
      <c r="B3818" s="55">
        <v>5.3</v>
      </c>
      <c r="C3818" t="s">
        <v>2903</v>
      </c>
      <c r="D3818" t="s">
        <v>2903</v>
      </c>
      <c r="E3818" s="42">
        <v>44834</v>
      </c>
      <c r="F3818">
        <v>301101</v>
      </c>
      <c r="G3818" t="s">
        <v>2333</v>
      </c>
      <c r="H3818" s="191"/>
      <c r="J3818">
        <v>-3247553797.75</v>
      </c>
      <c r="K3818"/>
      <c r="M3818" s="191">
        <f t="shared" si="171"/>
        <v>-324.75537977499999</v>
      </c>
      <c r="N3818" t="str">
        <f t="shared" si="172"/>
        <v>5</v>
      </c>
    </row>
    <row r="3819" spans="1:14">
      <c r="A3819" s="55" t="str">
        <f t="shared" si="173"/>
        <v>Y0D15.1</v>
      </c>
      <c r="B3819" s="55">
        <v>5.0999999999999996</v>
      </c>
      <c r="C3819" t="s">
        <v>2903</v>
      </c>
      <c r="D3819" t="s">
        <v>2903</v>
      </c>
      <c r="E3819" s="42">
        <v>44834</v>
      </c>
      <c r="F3819">
        <v>304101</v>
      </c>
      <c r="G3819" t="s">
        <v>2344</v>
      </c>
      <c r="H3819" s="191"/>
      <c r="J3819">
        <v>-429199917.63999999</v>
      </c>
      <c r="K3819"/>
      <c r="M3819" s="191">
        <f t="shared" si="171"/>
        <v>-42.919991763999995</v>
      </c>
      <c r="N3819" t="str">
        <f t="shared" si="172"/>
        <v>5</v>
      </c>
    </row>
    <row r="3820" spans="1:14">
      <c r="A3820" s="55" t="str">
        <f t="shared" si="173"/>
        <v>Y0D15.2</v>
      </c>
      <c r="B3820" s="55">
        <v>5.2</v>
      </c>
      <c r="C3820" t="s">
        <v>2903</v>
      </c>
      <c r="D3820" t="s">
        <v>2903</v>
      </c>
      <c r="E3820" s="42">
        <v>44834</v>
      </c>
      <c r="F3820">
        <v>304213</v>
      </c>
      <c r="G3820" t="s">
        <v>2351</v>
      </c>
      <c r="H3820" s="191"/>
      <c r="J3820">
        <v>-48432195.789999999</v>
      </c>
      <c r="K3820"/>
      <c r="M3820" s="191">
        <f t="shared" si="171"/>
        <v>-4.8432195790000003</v>
      </c>
      <c r="N3820" t="str">
        <f t="shared" si="172"/>
        <v>5</v>
      </c>
    </row>
    <row r="3821" spans="1:14">
      <c r="A3821" s="55" t="str">
        <f t="shared" si="173"/>
        <v>Y0D15.2</v>
      </c>
      <c r="B3821" s="55">
        <v>5.2</v>
      </c>
      <c r="C3821" t="s">
        <v>2903</v>
      </c>
      <c r="D3821" t="s">
        <v>2903</v>
      </c>
      <c r="E3821" s="42">
        <v>44834</v>
      </c>
      <c r="F3821">
        <v>304232</v>
      </c>
      <c r="G3821" t="s">
        <v>2358</v>
      </c>
      <c r="H3821" s="191"/>
      <c r="J3821">
        <v>-162724.6</v>
      </c>
      <c r="K3821"/>
      <c r="M3821" s="191">
        <f t="shared" ref="M3821:M3884" si="174">J3821/10000000</f>
        <v>-1.6272459999999999E-2</v>
      </c>
      <c r="N3821" t="str">
        <f t="shared" si="172"/>
        <v>5</v>
      </c>
    </row>
    <row r="3822" spans="1:14">
      <c r="A3822" s="55" t="str">
        <f t="shared" si="173"/>
        <v>Y0D15.5</v>
      </c>
      <c r="B3822" s="55">
        <v>5.5</v>
      </c>
      <c r="C3822" t="s">
        <v>2903</v>
      </c>
      <c r="D3822" t="s">
        <v>2903</v>
      </c>
      <c r="E3822" s="42">
        <v>44834</v>
      </c>
      <c r="F3822">
        <v>304302</v>
      </c>
      <c r="G3822" t="s">
        <v>810</v>
      </c>
      <c r="H3822" s="191"/>
      <c r="J3822">
        <v>-7558222.79</v>
      </c>
      <c r="K3822"/>
      <c r="M3822" s="191">
        <f t="shared" si="174"/>
        <v>-0.75582227899999999</v>
      </c>
      <c r="N3822" t="str">
        <f t="shared" ref="N3822:N3885" si="175">LEFT(B3822,1)</f>
        <v>5</v>
      </c>
    </row>
    <row r="3823" spans="1:14">
      <c r="A3823" s="55" t="str">
        <f t="shared" si="173"/>
        <v>Y0D15.2</v>
      </c>
      <c r="B3823" s="55">
        <v>5.2</v>
      </c>
      <c r="C3823" t="s">
        <v>2903</v>
      </c>
      <c r="D3823" t="s">
        <v>2903</v>
      </c>
      <c r="E3823" s="42">
        <v>44834</v>
      </c>
      <c r="F3823">
        <v>304501</v>
      </c>
      <c r="G3823" t="s">
        <v>2363</v>
      </c>
      <c r="H3823" s="191"/>
      <c r="J3823">
        <v>-76708.87</v>
      </c>
      <c r="K3823"/>
      <c r="M3823" s="191">
        <f t="shared" si="174"/>
        <v>-7.6708869999999995E-3</v>
      </c>
      <c r="N3823" t="str">
        <f t="shared" si="175"/>
        <v>5</v>
      </c>
    </row>
    <row r="3824" spans="1:14">
      <c r="A3824" s="55" t="str">
        <f t="shared" si="173"/>
        <v>Y0D15.5</v>
      </c>
      <c r="B3824" s="55">
        <v>5.5</v>
      </c>
      <c r="C3824" t="s">
        <v>2903</v>
      </c>
      <c r="D3824" t="s">
        <v>2903</v>
      </c>
      <c r="E3824" s="42">
        <v>44834</v>
      </c>
      <c r="F3824">
        <v>304749</v>
      </c>
      <c r="G3824" t="s">
        <v>2368</v>
      </c>
      <c r="H3824" s="191"/>
      <c r="J3824">
        <v>-3794.12</v>
      </c>
      <c r="K3824"/>
      <c r="M3824" s="191">
        <f t="shared" si="174"/>
        <v>-3.7941199999999998E-4</v>
      </c>
      <c r="N3824" t="str">
        <f t="shared" si="175"/>
        <v>5</v>
      </c>
    </row>
    <row r="3825" spans="1:14">
      <c r="A3825" s="55" t="str">
        <f t="shared" si="173"/>
        <v>Y0D15.5</v>
      </c>
      <c r="B3825" s="55">
        <v>5.5</v>
      </c>
      <c r="C3825" t="s">
        <v>2903</v>
      </c>
      <c r="D3825" t="s">
        <v>2903</v>
      </c>
      <c r="E3825" s="42">
        <v>44834</v>
      </c>
      <c r="F3825">
        <v>304751</v>
      </c>
      <c r="G3825" t="s">
        <v>2369</v>
      </c>
      <c r="H3825" s="191"/>
      <c r="J3825">
        <v>-170111.34</v>
      </c>
      <c r="K3825"/>
      <c r="M3825" s="191">
        <f t="shared" si="174"/>
        <v>-1.7011134000000001E-2</v>
      </c>
      <c r="N3825" t="str">
        <f t="shared" si="175"/>
        <v>5</v>
      </c>
    </row>
    <row r="3826" spans="1:14">
      <c r="A3826" s="55" t="str">
        <f t="shared" si="173"/>
        <v>Y0D15.5</v>
      </c>
      <c r="B3826" s="55">
        <v>5.5</v>
      </c>
      <c r="C3826" t="s">
        <v>2903</v>
      </c>
      <c r="D3826" t="s">
        <v>2903</v>
      </c>
      <c r="E3826" s="42">
        <v>44834</v>
      </c>
      <c r="F3826">
        <v>305101</v>
      </c>
      <c r="G3826" t="s">
        <v>2374</v>
      </c>
      <c r="H3826" s="191"/>
      <c r="J3826">
        <v>371.78</v>
      </c>
      <c r="K3826"/>
      <c r="M3826" s="191">
        <f t="shared" si="174"/>
        <v>3.7177999999999995E-5</v>
      </c>
      <c r="N3826" t="str">
        <f t="shared" si="175"/>
        <v>5</v>
      </c>
    </row>
    <row r="3827" spans="1:14">
      <c r="A3827" s="55" t="str">
        <f t="shared" si="173"/>
        <v>Y0D15.5</v>
      </c>
      <c r="B3827" s="55">
        <v>5.5</v>
      </c>
      <c r="C3827" t="s">
        <v>2903</v>
      </c>
      <c r="D3827" t="s">
        <v>2903</v>
      </c>
      <c r="E3827" s="42">
        <v>44834</v>
      </c>
      <c r="F3827">
        <v>305144</v>
      </c>
      <c r="G3827" t="s">
        <v>2391</v>
      </c>
      <c r="H3827" s="191"/>
      <c r="J3827">
        <v>1783.05</v>
      </c>
      <c r="K3827"/>
      <c r="M3827" s="191">
        <f t="shared" si="174"/>
        <v>1.7830499999999999E-4</v>
      </c>
      <c r="N3827" t="str">
        <f t="shared" si="175"/>
        <v>5</v>
      </c>
    </row>
    <row r="3828" spans="1:14">
      <c r="A3828" s="55" t="str">
        <f t="shared" si="173"/>
        <v>Y0D15.5</v>
      </c>
      <c r="B3828" s="55">
        <v>5.5</v>
      </c>
      <c r="C3828" t="s">
        <v>2903</v>
      </c>
      <c r="D3828" t="s">
        <v>2903</v>
      </c>
      <c r="E3828" s="42">
        <v>44834</v>
      </c>
      <c r="F3828">
        <v>310115</v>
      </c>
      <c r="G3828" t="s">
        <v>2398</v>
      </c>
      <c r="H3828" s="191"/>
      <c r="J3828">
        <v>204235.62</v>
      </c>
      <c r="K3828"/>
      <c r="M3828" s="191">
        <f t="shared" si="174"/>
        <v>2.0423561999999999E-2</v>
      </c>
      <c r="N3828" t="str">
        <f t="shared" si="175"/>
        <v>5</v>
      </c>
    </row>
    <row r="3829" spans="1:14">
      <c r="A3829" s="55" t="str">
        <f t="shared" si="173"/>
        <v>Y0D10</v>
      </c>
      <c r="B3829" s="55">
        <v>0</v>
      </c>
      <c r="C3829" t="s">
        <v>2903</v>
      </c>
      <c r="D3829" t="s">
        <v>2903</v>
      </c>
      <c r="E3829" s="42">
        <v>44834</v>
      </c>
      <c r="F3829">
        <v>311501</v>
      </c>
      <c r="G3829" t="s">
        <v>2402</v>
      </c>
      <c r="H3829" s="191"/>
      <c r="J3829">
        <v>-170007663.66999999</v>
      </c>
      <c r="K3829"/>
      <c r="M3829" s="191">
        <f t="shared" si="174"/>
        <v>-17.000766366999997</v>
      </c>
      <c r="N3829" t="str">
        <f t="shared" si="175"/>
        <v>0</v>
      </c>
    </row>
    <row r="3830" spans="1:14">
      <c r="A3830" s="55" t="str">
        <f t="shared" si="173"/>
        <v>Y0D16.3</v>
      </c>
      <c r="B3830" s="55">
        <v>6.3</v>
      </c>
      <c r="C3830" t="s">
        <v>2903</v>
      </c>
      <c r="D3830" t="s">
        <v>2903</v>
      </c>
      <c r="E3830" s="42">
        <v>44834</v>
      </c>
      <c r="F3830">
        <v>401201</v>
      </c>
      <c r="G3830" t="s">
        <v>2419</v>
      </c>
      <c r="H3830" s="191"/>
      <c r="J3830">
        <v>1112909.54</v>
      </c>
      <c r="K3830"/>
      <c r="M3830" s="191">
        <f t="shared" si="174"/>
        <v>0.111290954</v>
      </c>
      <c r="N3830" t="str">
        <f t="shared" si="175"/>
        <v>6</v>
      </c>
    </row>
    <row r="3831" spans="1:14">
      <c r="A3831" s="55" t="str">
        <f t="shared" si="173"/>
        <v>Y0D16.3</v>
      </c>
      <c r="B3831" s="55">
        <v>6.3</v>
      </c>
      <c r="C3831" t="s">
        <v>2903</v>
      </c>
      <c r="D3831" t="s">
        <v>2903</v>
      </c>
      <c r="E3831" s="42">
        <v>44834</v>
      </c>
      <c r="F3831">
        <v>401301</v>
      </c>
      <c r="G3831" t="s">
        <v>2432</v>
      </c>
      <c r="H3831" s="191"/>
      <c r="J3831">
        <v>20801.63</v>
      </c>
      <c r="K3831"/>
      <c r="M3831" s="191">
        <f t="shared" si="174"/>
        <v>2.0801629999999999E-3</v>
      </c>
      <c r="N3831" t="str">
        <f t="shared" si="175"/>
        <v>6</v>
      </c>
    </row>
    <row r="3832" spans="1:14">
      <c r="A3832" s="55" t="str">
        <f t="shared" si="173"/>
        <v>Y0D16.1</v>
      </c>
      <c r="B3832" s="55">
        <v>6.1</v>
      </c>
      <c r="C3832" t="s">
        <v>2903</v>
      </c>
      <c r="D3832" t="s">
        <v>2903</v>
      </c>
      <c r="E3832" s="42">
        <v>44834</v>
      </c>
      <c r="F3832">
        <v>401501</v>
      </c>
      <c r="G3832" t="s">
        <v>676</v>
      </c>
      <c r="H3832" s="191"/>
      <c r="J3832">
        <v>209786192.25999999</v>
      </c>
      <c r="K3832"/>
      <c r="M3832" s="191">
        <f t="shared" si="174"/>
        <v>20.978619225999999</v>
      </c>
      <c r="N3832" t="str">
        <f t="shared" si="175"/>
        <v>6</v>
      </c>
    </row>
    <row r="3833" spans="1:14">
      <c r="A3833" s="55" t="str">
        <f t="shared" si="173"/>
        <v>Y0D16.2a</v>
      </c>
      <c r="B3833" s="55" t="s">
        <v>4602</v>
      </c>
      <c r="C3833" t="s">
        <v>2903</v>
      </c>
      <c r="D3833" t="s">
        <v>2903</v>
      </c>
      <c r="E3833" s="42">
        <v>44834</v>
      </c>
      <c r="F3833">
        <v>401508</v>
      </c>
      <c r="G3833" t="s">
        <v>2554</v>
      </c>
      <c r="H3833" s="191"/>
      <c r="J3833">
        <v>19817089.82</v>
      </c>
      <c r="K3833"/>
      <c r="M3833" s="191">
        <f t="shared" si="174"/>
        <v>1.981708982</v>
      </c>
      <c r="N3833" t="str">
        <f t="shared" si="175"/>
        <v>6</v>
      </c>
    </row>
    <row r="3834" spans="1:14">
      <c r="A3834" s="55" t="str">
        <f t="shared" si="173"/>
        <v>Y0D16.1</v>
      </c>
      <c r="B3834" s="55">
        <v>6.1</v>
      </c>
      <c r="C3834" t="s">
        <v>2903</v>
      </c>
      <c r="D3834" t="s">
        <v>2903</v>
      </c>
      <c r="E3834" s="42">
        <v>44834</v>
      </c>
      <c r="F3834">
        <v>401509</v>
      </c>
      <c r="G3834" t="s">
        <v>2695</v>
      </c>
      <c r="H3834" s="191"/>
      <c r="J3834">
        <v>19821307.550000001</v>
      </c>
      <c r="K3834"/>
      <c r="M3834" s="191">
        <f t="shared" si="174"/>
        <v>1.982130755</v>
      </c>
      <c r="N3834" t="str">
        <f t="shared" si="175"/>
        <v>6</v>
      </c>
    </row>
    <row r="3835" spans="1:14">
      <c r="A3835" s="55" t="str">
        <f t="shared" si="173"/>
        <v>Y0D16.3</v>
      </c>
      <c r="B3835" s="55">
        <v>6.3</v>
      </c>
      <c r="C3835" t="s">
        <v>2903</v>
      </c>
      <c r="D3835" t="s">
        <v>2903</v>
      </c>
      <c r="E3835" s="42">
        <v>44834</v>
      </c>
      <c r="F3835">
        <v>401702</v>
      </c>
      <c r="G3835" t="s">
        <v>2686</v>
      </c>
      <c r="H3835" s="191"/>
      <c r="J3835">
        <v>-53451.25</v>
      </c>
      <c r="K3835"/>
      <c r="M3835" s="191">
        <f t="shared" si="174"/>
        <v>-5.345125E-3</v>
      </c>
      <c r="N3835" t="str">
        <f t="shared" si="175"/>
        <v>6</v>
      </c>
    </row>
    <row r="3836" spans="1:14">
      <c r="A3836" s="55" t="str">
        <f t="shared" si="173"/>
        <v>Y0D16.3</v>
      </c>
      <c r="B3836" s="55">
        <v>6.3</v>
      </c>
      <c r="C3836" t="s">
        <v>2903</v>
      </c>
      <c r="D3836" t="s">
        <v>2903</v>
      </c>
      <c r="E3836" s="42">
        <v>44834</v>
      </c>
      <c r="F3836">
        <v>401703</v>
      </c>
      <c r="G3836" t="s">
        <v>2687</v>
      </c>
      <c r="H3836" s="191"/>
      <c r="J3836">
        <v>-53451.25</v>
      </c>
      <c r="K3836"/>
      <c r="M3836" s="191">
        <f t="shared" si="174"/>
        <v>-5.345125E-3</v>
      </c>
      <c r="N3836" t="str">
        <f t="shared" si="175"/>
        <v>6</v>
      </c>
    </row>
    <row r="3837" spans="1:14">
      <c r="A3837" s="55" t="str">
        <f t="shared" si="173"/>
        <v>Y0D16.3</v>
      </c>
      <c r="B3837" s="55">
        <v>6.3</v>
      </c>
      <c r="C3837" t="s">
        <v>2903</v>
      </c>
      <c r="D3837" t="s">
        <v>2903</v>
      </c>
      <c r="E3837" s="42">
        <v>44834</v>
      </c>
      <c r="F3837">
        <v>401707</v>
      </c>
      <c r="G3837" t="s">
        <v>2680</v>
      </c>
      <c r="H3837" s="191"/>
      <c r="J3837">
        <v>0</v>
      </c>
      <c r="K3837"/>
      <c r="M3837" s="191">
        <f t="shared" si="174"/>
        <v>0</v>
      </c>
      <c r="N3837" t="str">
        <f t="shared" si="175"/>
        <v>6</v>
      </c>
    </row>
    <row r="3838" spans="1:14">
      <c r="A3838" s="55" t="str">
        <f t="shared" si="173"/>
        <v>Y0D16.3</v>
      </c>
      <c r="B3838" s="55">
        <v>6.3</v>
      </c>
      <c r="C3838" t="s">
        <v>2903</v>
      </c>
      <c r="D3838" t="s">
        <v>2903</v>
      </c>
      <c r="E3838" s="42">
        <v>44834</v>
      </c>
      <c r="F3838">
        <v>401708</v>
      </c>
      <c r="G3838" t="s">
        <v>2681</v>
      </c>
      <c r="H3838" s="191"/>
      <c r="J3838">
        <v>0</v>
      </c>
      <c r="K3838"/>
      <c r="M3838" s="191">
        <f t="shared" si="174"/>
        <v>0</v>
      </c>
      <c r="N3838" t="str">
        <f t="shared" si="175"/>
        <v>6</v>
      </c>
    </row>
    <row r="3839" spans="1:14">
      <c r="A3839" s="55" t="str">
        <f t="shared" si="173"/>
        <v>Y0D16.2</v>
      </c>
      <c r="B3839" s="55">
        <v>6.2</v>
      </c>
      <c r="C3839" t="s">
        <v>2903</v>
      </c>
      <c r="D3839" t="s">
        <v>2903</v>
      </c>
      <c r="E3839" s="42">
        <v>44834</v>
      </c>
      <c r="F3839">
        <v>402106</v>
      </c>
      <c r="G3839" t="s">
        <v>2437</v>
      </c>
      <c r="H3839" s="191"/>
      <c r="J3839">
        <v>138285.67000000001</v>
      </c>
      <c r="K3839"/>
      <c r="M3839" s="191">
        <f t="shared" si="174"/>
        <v>1.3828567000000002E-2</v>
      </c>
      <c r="N3839" t="str">
        <f t="shared" si="175"/>
        <v>6</v>
      </c>
    </row>
    <row r="3840" spans="1:14">
      <c r="A3840" s="55" t="str">
        <f t="shared" si="173"/>
        <v>Y0D16.3</v>
      </c>
      <c r="B3840" s="55">
        <v>6.3</v>
      </c>
      <c r="C3840" t="s">
        <v>2903</v>
      </c>
      <c r="D3840" t="s">
        <v>2903</v>
      </c>
      <c r="E3840" s="42">
        <v>44834</v>
      </c>
      <c r="F3840">
        <v>402113</v>
      </c>
      <c r="G3840" t="s">
        <v>2438</v>
      </c>
      <c r="H3840" s="191"/>
      <c r="J3840">
        <v>21264142.609999999</v>
      </c>
      <c r="K3840"/>
      <c r="M3840" s="191">
        <f t="shared" si="174"/>
        <v>2.1264142609999999</v>
      </c>
      <c r="N3840" t="str">
        <f t="shared" si="175"/>
        <v>6</v>
      </c>
    </row>
    <row r="3841" spans="1:14">
      <c r="A3841" s="55" t="str">
        <f t="shared" ref="A3841:A3904" si="176">C3841&amp;B3841</f>
        <v>Y0D16.3</v>
      </c>
      <c r="B3841" s="55">
        <v>6.3</v>
      </c>
      <c r="C3841" t="s">
        <v>2903</v>
      </c>
      <c r="D3841" t="s">
        <v>2903</v>
      </c>
      <c r="E3841" s="42">
        <v>44834</v>
      </c>
      <c r="F3841">
        <v>402125</v>
      </c>
      <c r="G3841" t="s">
        <v>2914</v>
      </c>
      <c r="H3841" s="191"/>
      <c r="J3841">
        <v>3009742.84</v>
      </c>
      <c r="K3841"/>
      <c r="M3841" s="191">
        <f t="shared" si="174"/>
        <v>0.30097428399999998</v>
      </c>
      <c r="N3841" t="str">
        <f t="shared" si="175"/>
        <v>6</v>
      </c>
    </row>
    <row r="3842" spans="1:14">
      <c r="A3842" s="55" t="str">
        <f t="shared" si="176"/>
        <v>Y0D16.2a</v>
      </c>
      <c r="B3842" s="55" t="s">
        <v>4602</v>
      </c>
      <c r="C3842" t="s">
        <v>2903</v>
      </c>
      <c r="D3842" t="s">
        <v>2903</v>
      </c>
      <c r="E3842" s="42">
        <v>44834</v>
      </c>
      <c r="F3842">
        <v>402128</v>
      </c>
      <c r="G3842" t="s">
        <v>2440</v>
      </c>
      <c r="H3842" s="191"/>
      <c r="J3842">
        <v>296463460.38</v>
      </c>
      <c r="K3842"/>
      <c r="M3842" s="191">
        <f t="shared" si="174"/>
        <v>29.646346038000001</v>
      </c>
      <c r="N3842" t="str">
        <f t="shared" si="175"/>
        <v>6</v>
      </c>
    </row>
    <row r="3843" spans="1:14">
      <c r="A3843" s="55" t="str">
        <f t="shared" si="176"/>
        <v>Y0D16.3</v>
      </c>
      <c r="B3843" s="55">
        <v>6.3</v>
      </c>
      <c r="C3843" t="s">
        <v>2903</v>
      </c>
      <c r="D3843" t="s">
        <v>2903</v>
      </c>
      <c r="E3843" s="42">
        <v>44834</v>
      </c>
      <c r="F3843">
        <v>402233</v>
      </c>
      <c r="G3843" t="s">
        <v>2458</v>
      </c>
      <c r="H3843" s="191"/>
      <c r="J3843">
        <v>14864.65</v>
      </c>
      <c r="K3843"/>
      <c r="M3843" s="191">
        <f t="shared" si="174"/>
        <v>1.486465E-3</v>
      </c>
      <c r="N3843" t="str">
        <f t="shared" si="175"/>
        <v>6</v>
      </c>
    </row>
    <row r="3844" spans="1:14">
      <c r="A3844" s="55" t="str">
        <f t="shared" si="176"/>
        <v>Y0D16.3</v>
      </c>
      <c r="B3844" s="55">
        <v>6.3</v>
      </c>
      <c r="C3844" t="s">
        <v>2903</v>
      </c>
      <c r="D3844" t="s">
        <v>2903</v>
      </c>
      <c r="E3844" s="42">
        <v>44834</v>
      </c>
      <c r="F3844">
        <v>402235</v>
      </c>
      <c r="G3844" t="s">
        <v>2459</v>
      </c>
      <c r="H3844" s="191"/>
      <c r="J3844">
        <v>56923.13</v>
      </c>
      <c r="K3844"/>
      <c r="M3844" s="191">
        <f t="shared" si="174"/>
        <v>5.6923130000000001E-3</v>
      </c>
      <c r="N3844" t="str">
        <f t="shared" si="175"/>
        <v>6</v>
      </c>
    </row>
    <row r="3845" spans="1:14">
      <c r="A3845" s="55" t="str">
        <f t="shared" si="176"/>
        <v>Y0D16.1</v>
      </c>
      <c r="B3845" s="55">
        <v>6.1</v>
      </c>
      <c r="C3845" t="s">
        <v>2903</v>
      </c>
      <c r="D3845" t="s">
        <v>2903</v>
      </c>
      <c r="E3845" s="42">
        <v>44834</v>
      </c>
      <c r="F3845">
        <v>402257</v>
      </c>
      <c r="G3845" t="s">
        <v>2465</v>
      </c>
      <c r="H3845" s="191"/>
      <c r="J3845">
        <v>0</v>
      </c>
      <c r="K3845"/>
      <c r="M3845" s="191">
        <f t="shared" si="174"/>
        <v>0</v>
      </c>
      <c r="N3845" t="str">
        <f t="shared" si="175"/>
        <v>6</v>
      </c>
    </row>
    <row r="3846" spans="1:14">
      <c r="A3846" s="55" t="str">
        <f t="shared" si="176"/>
        <v>Y0D16.3</v>
      </c>
      <c r="B3846" s="55">
        <v>6.3</v>
      </c>
      <c r="C3846" t="s">
        <v>2903</v>
      </c>
      <c r="D3846" t="s">
        <v>2903</v>
      </c>
      <c r="E3846" s="42">
        <v>44834</v>
      </c>
      <c r="F3846">
        <v>402404</v>
      </c>
      <c r="G3846" t="s">
        <v>2492</v>
      </c>
      <c r="H3846" s="191"/>
      <c r="J3846">
        <v>229452.24</v>
      </c>
      <c r="K3846"/>
      <c r="M3846" s="191">
        <f t="shared" si="174"/>
        <v>2.2945224E-2</v>
      </c>
      <c r="N3846" t="str">
        <f t="shared" si="175"/>
        <v>6</v>
      </c>
    </row>
    <row r="3847" spans="1:14">
      <c r="A3847" s="55" t="str">
        <f t="shared" si="176"/>
        <v>Y0D15.3</v>
      </c>
      <c r="B3847" s="55">
        <v>5.3</v>
      </c>
      <c r="C3847" t="s">
        <v>2903</v>
      </c>
      <c r="D3847" t="s">
        <v>2903</v>
      </c>
      <c r="E3847" s="42">
        <v>44834</v>
      </c>
      <c r="F3847">
        <v>440101</v>
      </c>
      <c r="G3847" t="s">
        <v>2503</v>
      </c>
      <c r="H3847" s="191"/>
      <c r="J3847">
        <v>50522329.659999996</v>
      </c>
      <c r="K3847"/>
      <c r="M3847" s="191">
        <f t="shared" si="174"/>
        <v>5.052232966</v>
      </c>
      <c r="N3847" t="str">
        <f t="shared" si="175"/>
        <v>5</v>
      </c>
    </row>
    <row r="3848" spans="1:14">
      <c r="A3848" s="55" t="str">
        <f t="shared" si="176"/>
        <v>Y0D15.5</v>
      </c>
      <c r="B3848" s="55">
        <v>5.5</v>
      </c>
      <c r="C3848" t="s">
        <v>2903</v>
      </c>
      <c r="D3848" t="s">
        <v>2903</v>
      </c>
      <c r="E3848" s="42">
        <v>44834</v>
      </c>
      <c r="F3848">
        <v>440225</v>
      </c>
      <c r="G3848" t="s">
        <v>2515</v>
      </c>
      <c r="H3848" s="191"/>
      <c r="J3848">
        <v>-32113.21</v>
      </c>
      <c r="K3848"/>
      <c r="M3848" s="191">
        <f t="shared" si="174"/>
        <v>-3.2113210000000001E-3</v>
      </c>
      <c r="N3848" t="str">
        <f t="shared" si="175"/>
        <v>5</v>
      </c>
    </row>
    <row r="3849" spans="1:14">
      <c r="A3849" s="55" t="str">
        <f t="shared" si="176"/>
        <v>Y0D16.3</v>
      </c>
      <c r="B3849" s="55">
        <v>6.3</v>
      </c>
      <c r="C3849" t="s">
        <v>2903</v>
      </c>
      <c r="D3849" t="s">
        <v>2903</v>
      </c>
      <c r="E3849" s="42">
        <v>44834</v>
      </c>
      <c r="F3849">
        <v>440325</v>
      </c>
      <c r="G3849" t="s">
        <v>2517</v>
      </c>
      <c r="H3849" s="191"/>
      <c r="J3849">
        <v>0</v>
      </c>
      <c r="K3849"/>
      <c r="M3849" s="191">
        <f t="shared" si="174"/>
        <v>0</v>
      </c>
      <c r="N3849" t="str">
        <f t="shared" si="175"/>
        <v>6</v>
      </c>
    </row>
    <row r="3850" spans="1:14">
      <c r="A3850" s="55" t="str">
        <f t="shared" si="176"/>
        <v>Y0D16.3</v>
      </c>
      <c r="B3850" s="55">
        <v>6.3</v>
      </c>
      <c r="C3850" t="s">
        <v>2903</v>
      </c>
      <c r="D3850" t="s">
        <v>2903</v>
      </c>
      <c r="E3850" s="42">
        <v>44834</v>
      </c>
      <c r="F3850">
        <v>440341</v>
      </c>
      <c r="G3850" t="s">
        <v>2682</v>
      </c>
      <c r="H3850" s="191"/>
      <c r="J3850">
        <v>20718127.989999998</v>
      </c>
      <c r="K3850"/>
      <c r="M3850" s="191">
        <f t="shared" si="174"/>
        <v>2.0718127989999999</v>
      </c>
      <c r="N3850" t="str">
        <f t="shared" si="175"/>
        <v>6</v>
      </c>
    </row>
    <row r="3851" spans="1:14">
      <c r="A3851" s="55" t="str">
        <f t="shared" si="176"/>
        <v>Y0D16.3</v>
      </c>
      <c r="B3851" s="55">
        <v>6.3</v>
      </c>
      <c r="C3851" t="s">
        <v>2903</v>
      </c>
      <c r="D3851" t="s">
        <v>2903</v>
      </c>
      <c r="E3851" s="42">
        <v>44834</v>
      </c>
      <c r="F3851">
        <v>440342</v>
      </c>
      <c r="G3851" t="s">
        <v>2683</v>
      </c>
      <c r="H3851" s="191"/>
      <c r="J3851">
        <v>20718127.989999998</v>
      </c>
      <c r="K3851"/>
      <c r="M3851" s="191">
        <f t="shared" si="174"/>
        <v>2.0718127989999999</v>
      </c>
      <c r="N3851" t="str">
        <f t="shared" si="175"/>
        <v>6</v>
      </c>
    </row>
    <row r="3852" spans="1:14">
      <c r="A3852" s="55" t="str">
        <f t="shared" si="176"/>
        <v>Y0D16.3</v>
      </c>
      <c r="B3852" s="55">
        <v>6.3</v>
      </c>
      <c r="C3852" t="s">
        <v>2903</v>
      </c>
      <c r="D3852" t="s">
        <v>2903</v>
      </c>
      <c r="E3852" s="42">
        <v>44834</v>
      </c>
      <c r="F3852">
        <v>440416</v>
      </c>
      <c r="G3852" t="s">
        <v>664</v>
      </c>
      <c r="H3852" s="191"/>
      <c r="J3852">
        <v>9831231.2100000009</v>
      </c>
      <c r="K3852"/>
      <c r="M3852" s="191">
        <f t="shared" si="174"/>
        <v>0.9831231210000001</v>
      </c>
      <c r="N3852" t="str">
        <f t="shared" si="175"/>
        <v>6</v>
      </c>
    </row>
    <row r="3853" spans="1:14">
      <c r="A3853" s="55" t="str">
        <f t="shared" si="176"/>
        <v>Y0D16.3</v>
      </c>
      <c r="B3853" s="55">
        <v>6.3</v>
      </c>
      <c r="C3853" t="s">
        <v>2903</v>
      </c>
      <c r="D3853" t="s">
        <v>2903</v>
      </c>
      <c r="E3853" s="42">
        <v>44834</v>
      </c>
      <c r="F3853">
        <v>440485</v>
      </c>
      <c r="G3853" t="s">
        <v>2517</v>
      </c>
      <c r="H3853" s="191"/>
      <c r="J3853">
        <v>0</v>
      </c>
      <c r="K3853"/>
      <c r="M3853" s="191">
        <f t="shared" si="174"/>
        <v>0</v>
      </c>
      <c r="N3853" t="str">
        <f t="shared" si="175"/>
        <v>6</v>
      </c>
    </row>
    <row r="3854" spans="1:14">
      <c r="A3854" s="55" t="str">
        <f t="shared" si="176"/>
        <v>Y0D16.3</v>
      </c>
      <c r="B3854" s="55">
        <v>6.3</v>
      </c>
      <c r="C3854" t="s">
        <v>2903</v>
      </c>
      <c r="D3854" t="s">
        <v>2903</v>
      </c>
      <c r="E3854" s="42">
        <v>44834</v>
      </c>
      <c r="F3854">
        <v>440509</v>
      </c>
      <c r="G3854" t="s">
        <v>2524</v>
      </c>
      <c r="H3854" s="191"/>
      <c r="J3854">
        <v>7928522.96</v>
      </c>
      <c r="K3854"/>
      <c r="M3854" s="191">
        <f t="shared" si="174"/>
        <v>0.79285229599999996</v>
      </c>
      <c r="N3854" t="str">
        <f t="shared" si="175"/>
        <v>6</v>
      </c>
    </row>
    <row r="3855" spans="1:14">
      <c r="A3855" s="55" t="str">
        <f t="shared" si="176"/>
        <v>Y0D30</v>
      </c>
      <c r="B3855" s="55">
        <v>0</v>
      </c>
      <c r="C3855" t="s">
        <v>2904</v>
      </c>
      <c r="D3855" t="s">
        <v>2904</v>
      </c>
      <c r="E3855" s="42">
        <v>44834</v>
      </c>
      <c r="F3855">
        <v>101101</v>
      </c>
      <c r="G3855" t="s">
        <v>2004</v>
      </c>
      <c r="H3855" s="191"/>
      <c r="J3855">
        <v>16303899507.530001</v>
      </c>
      <c r="K3855"/>
      <c r="M3855" s="191">
        <f t="shared" si="174"/>
        <v>1630.389950753</v>
      </c>
      <c r="N3855" t="str">
        <f t="shared" si="175"/>
        <v>0</v>
      </c>
    </row>
    <row r="3856" spans="1:14">
      <c r="A3856" s="55" t="str">
        <f t="shared" si="176"/>
        <v>Y0D30</v>
      </c>
      <c r="B3856" s="55">
        <v>0</v>
      </c>
      <c r="C3856" t="s">
        <v>2904</v>
      </c>
      <c r="D3856" t="s">
        <v>2904</v>
      </c>
      <c r="E3856" s="42">
        <v>44834</v>
      </c>
      <c r="F3856">
        <v>102103</v>
      </c>
      <c r="G3856" t="s">
        <v>2006</v>
      </c>
      <c r="H3856" s="191"/>
      <c r="J3856">
        <v>2766454610</v>
      </c>
      <c r="K3856"/>
      <c r="M3856" s="191">
        <f t="shared" si="174"/>
        <v>276.64546100000001</v>
      </c>
      <c r="N3856" t="str">
        <f t="shared" si="175"/>
        <v>0</v>
      </c>
    </row>
    <row r="3857" spans="1:14">
      <c r="A3857" s="55" t="str">
        <f t="shared" si="176"/>
        <v>Y0D30</v>
      </c>
      <c r="B3857" s="55">
        <v>0</v>
      </c>
      <c r="C3857" t="s">
        <v>2904</v>
      </c>
      <c r="D3857" t="s">
        <v>2904</v>
      </c>
      <c r="E3857" s="42">
        <v>44834</v>
      </c>
      <c r="F3857">
        <v>102104</v>
      </c>
      <c r="G3857" t="s">
        <v>2007</v>
      </c>
      <c r="H3857" s="191"/>
      <c r="J3857">
        <v>890906365.37</v>
      </c>
      <c r="K3857"/>
      <c r="M3857" s="191">
        <f t="shared" si="174"/>
        <v>89.090636536999995</v>
      </c>
      <c r="N3857" t="str">
        <f t="shared" si="175"/>
        <v>0</v>
      </c>
    </row>
    <row r="3858" spans="1:14">
      <c r="A3858" s="55" t="str">
        <f t="shared" si="176"/>
        <v>Y0D30</v>
      </c>
      <c r="B3858" s="55">
        <v>0</v>
      </c>
      <c r="C3858" t="s">
        <v>2904</v>
      </c>
      <c r="D3858" t="s">
        <v>2904</v>
      </c>
      <c r="E3858" s="42">
        <v>44834</v>
      </c>
      <c r="F3858">
        <v>102105</v>
      </c>
      <c r="G3858" t="s">
        <v>2008</v>
      </c>
      <c r="H3858" s="191"/>
      <c r="J3858">
        <v>3432091595</v>
      </c>
      <c r="K3858"/>
      <c r="M3858" s="191">
        <f t="shared" si="174"/>
        <v>343.2091595</v>
      </c>
      <c r="N3858" t="str">
        <f t="shared" si="175"/>
        <v>0</v>
      </c>
    </row>
    <row r="3859" spans="1:14">
      <c r="A3859" s="55" t="str">
        <f t="shared" si="176"/>
        <v>Y0D30</v>
      </c>
      <c r="B3859" s="55">
        <v>0</v>
      </c>
      <c r="C3859" t="s">
        <v>2904</v>
      </c>
      <c r="D3859" t="s">
        <v>2904</v>
      </c>
      <c r="E3859" s="42">
        <v>44834</v>
      </c>
      <c r="F3859">
        <v>102107</v>
      </c>
      <c r="G3859" t="s">
        <v>2010</v>
      </c>
      <c r="H3859" s="191"/>
      <c r="J3859">
        <v>964991509</v>
      </c>
      <c r="K3859"/>
      <c r="M3859" s="191">
        <f t="shared" si="174"/>
        <v>96.499150900000004</v>
      </c>
      <c r="N3859" t="str">
        <f t="shared" si="175"/>
        <v>0</v>
      </c>
    </row>
    <row r="3860" spans="1:14">
      <c r="A3860" s="55" t="str">
        <f t="shared" si="176"/>
        <v>Y0D30</v>
      </c>
      <c r="B3860" s="55">
        <v>0</v>
      </c>
      <c r="C3860" t="s">
        <v>2904</v>
      </c>
      <c r="D3860" t="s">
        <v>2904</v>
      </c>
      <c r="E3860" s="42">
        <v>44834</v>
      </c>
      <c r="F3860">
        <v>106101</v>
      </c>
      <c r="G3860" t="s">
        <v>2769</v>
      </c>
      <c r="H3860" s="191"/>
      <c r="J3860">
        <v>145922.78</v>
      </c>
      <c r="K3860"/>
      <c r="M3860" s="191">
        <f t="shared" si="174"/>
        <v>1.4592278E-2</v>
      </c>
      <c r="N3860" t="str">
        <f t="shared" si="175"/>
        <v>0</v>
      </c>
    </row>
    <row r="3861" spans="1:14">
      <c r="A3861" s="55" t="str">
        <f t="shared" si="176"/>
        <v>Y0D30</v>
      </c>
      <c r="B3861" s="55">
        <v>0</v>
      </c>
      <c r="C3861" t="s">
        <v>2904</v>
      </c>
      <c r="D3861" t="s">
        <v>2904</v>
      </c>
      <c r="E3861" s="42">
        <v>44834</v>
      </c>
      <c r="F3861">
        <v>106103</v>
      </c>
      <c r="G3861" t="s">
        <v>2783</v>
      </c>
      <c r="H3861" s="191"/>
      <c r="J3861">
        <v>-0.03</v>
      </c>
      <c r="K3861"/>
      <c r="M3861" s="191">
        <f t="shared" si="174"/>
        <v>-3E-9</v>
      </c>
      <c r="N3861" t="str">
        <f t="shared" si="175"/>
        <v>0</v>
      </c>
    </row>
    <row r="3862" spans="1:14">
      <c r="A3862" s="55" t="str">
        <f t="shared" si="176"/>
        <v>Y0D30</v>
      </c>
      <c r="B3862" s="55">
        <v>0</v>
      </c>
      <c r="C3862" t="s">
        <v>2904</v>
      </c>
      <c r="D3862" t="s">
        <v>2904</v>
      </c>
      <c r="E3862" s="42">
        <v>44834</v>
      </c>
      <c r="F3862">
        <v>106106</v>
      </c>
      <c r="G3862" t="s">
        <v>2784</v>
      </c>
      <c r="H3862" s="191"/>
      <c r="J3862">
        <v>198377.67</v>
      </c>
      <c r="K3862"/>
      <c r="M3862" s="191">
        <f t="shared" si="174"/>
        <v>1.9837767000000003E-2</v>
      </c>
      <c r="N3862" t="str">
        <f t="shared" si="175"/>
        <v>0</v>
      </c>
    </row>
    <row r="3863" spans="1:14">
      <c r="A3863" s="55" t="str">
        <f t="shared" si="176"/>
        <v>Y0D30</v>
      </c>
      <c r="B3863" s="55">
        <v>0</v>
      </c>
      <c r="C3863" t="s">
        <v>2904</v>
      </c>
      <c r="D3863" t="s">
        <v>2904</v>
      </c>
      <c r="E3863" s="42">
        <v>44834</v>
      </c>
      <c r="F3863">
        <v>107106</v>
      </c>
      <c r="G3863" t="s">
        <v>2753</v>
      </c>
      <c r="H3863" s="191"/>
      <c r="J3863">
        <v>0.01</v>
      </c>
      <c r="K3863"/>
      <c r="M3863" s="191">
        <f t="shared" si="174"/>
        <v>1.0000000000000001E-9</v>
      </c>
      <c r="N3863" t="str">
        <f t="shared" si="175"/>
        <v>0</v>
      </c>
    </row>
    <row r="3864" spans="1:14">
      <c r="A3864" s="55" t="str">
        <f t="shared" si="176"/>
        <v>Y0D30</v>
      </c>
      <c r="B3864" s="55">
        <v>0</v>
      </c>
      <c r="C3864" t="s">
        <v>2904</v>
      </c>
      <c r="D3864" t="s">
        <v>2904</v>
      </c>
      <c r="E3864" s="42">
        <v>44834</v>
      </c>
      <c r="F3864">
        <v>107111</v>
      </c>
      <c r="G3864" t="s">
        <v>2016</v>
      </c>
      <c r="H3864" s="191"/>
      <c r="J3864">
        <v>30649607</v>
      </c>
      <c r="K3864"/>
      <c r="M3864" s="191">
        <f t="shared" si="174"/>
        <v>3.0649606999999999</v>
      </c>
      <c r="N3864" t="str">
        <f t="shared" si="175"/>
        <v>0</v>
      </c>
    </row>
    <row r="3865" spans="1:14">
      <c r="A3865" s="55" t="str">
        <f t="shared" si="176"/>
        <v>Y0D30</v>
      </c>
      <c r="B3865" s="55">
        <v>0</v>
      </c>
      <c r="C3865" t="s">
        <v>2904</v>
      </c>
      <c r="D3865" t="s">
        <v>2904</v>
      </c>
      <c r="E3865" s="42">
        <v>44834</v>
      </c>
      <c r="F3865">
        <v>111126</v>
      </c>
      <c r="G3865" t="s">
        <v>2022</v>
      </c>
      <c r="H3865" s="191"/>
      <c r="J3865">
        <v>144673.85999999999</v>
      </c>
      <c r="K3865"/>
      <c r="M3865" s="191">
        <f t="shared" si="174"/>
        <v>1.4467385999999999E-2</v>
      </c>
      <c r="N3865" t="str">
        <f t="shared" si="175"/>
        <v>0</v>
      </c>
    </row>
    <row r="3866" spans="1:14">
      <c r="A3866" s="55" t="str">
        <f t="shared" si="176"/>
        <v>Y0D30</v>
      </c>
      <c r="B3866" s="55">
        <v>0</v>
      </c>
      <c r="C3866" t="s">
        <v>2904</v>
      </c>
      <c r="D3866" t="s">
        <v>2904</v>
      </c>
      <c r="E3866" s="42">
        <v>44834</v>
      </c>
      <c r="F3866">
        <v>111127</v>
      </c>
      <c r="G3866" t="s">
        <v>2023</v>
      </c>
      <c r="H3866" s="191"/>
      <c r="J3866">
        <v>91675370.5</v>
      </c>
      <c r="K3866"/>
      <c r="M3866" s="191">
        <f t="shared" si="174"/>
        <v>9.16753705</v>
      </c>
      <c r="N3866" t="str">
        <f t="shared" si="175"/>
        <v>0</v>
      </c>
    </row>
    <row r="3867" spans="1:14">
      <c r="A3867" s="55" t="str">
        <f t="shared" si="176"/>
        <v>Y0D30</v>
      </c>
      <c r="B3867" s="55">
        <v>0</v>
      </c>
      <c r="C3867" t="s">
        <v>2904</v>
      </c>
      <c r="D3867" t="s">
        <v>2904</v>
      </c>
      <c r="E3867" s="42">
        <v>44834</v>
      </c>
      <c r="F3867">
        <v>111129</v>
      </c>
      <c r="G3867" t="s">
        <v>2025</v>
      </c>
      <c r="H3867" s="191"/>
      <c r="J3867">
        <v>11186351</v>
      </c>
      <c r="K3867"/>
      <c r="M3867" s="191">
        <f t="shared" si="174"/>
        <v>1.1186351000000001</v>
      </c>
      <c r="N3867" t="str">
        <f t="shared" si="175"/>
        <v>0</v>
      </c>
    </row>
    <row r="3868" spans="1:14">
      <c r="A3868" s="55" t="str">
        <f t="shared" si="176"/>
        <v>Y0D30</v>
      </c>
      <c r="B3868" s="55">
        <v>0</v>
      </c>
      <c r="C3868" t="s">
        <v>2904</v>
      </c>
      <c r="D3868" t="s">
        <v>2904</v>
      </c>
      <c r="E3868" s="42">
        <v>44834</v>
      </c>
      <c r="F3868">
        <v>111137</v>
      </c>
      <c r="G3868" t="s">
        <v>2027</v>
      </c>
      <c r="H3868" s="191"/>
      <c r="J3868">
        <v>-0.05</v>
      </c>
      <c r="K3868"/>
      <c r="M3868" s="191">
        <f t="shared" si="174"/>
        <v>-5.0000000000000001E-9</v>
      </c>
      <c r="N3868" t="str">
        <f t="shared" si="175"/>
        <v>0</v>
      </c>
    </row>
    <row r="3869" spans="1:14">
      <c r="A3869" s="55" t="str">
        <f t="shared" si="176"/>
        <v>Y0D30</v>
      </c>
      <c r="B3869" s="55">
        <v>0</v>
      </c>
      <c r="C3869" t="s">
        <v>2904</v>
      </c>
      <c r="D3869" t="s">
        <v>2904</v>
      </c>
      <c r="E3869" s="42">
        <v>44834</v>
      </c>
      <c r="F3869">
        <v>111181</v>
      </c>
      <c r="G3869" t="s">
        <v>2028</v>
      </c>
      <c r="H3869" s="191"/>
      <c r="J3869">
        <v>10427.86</v>
      </c>
      <c r="K3869"/>
      <c r="M3869" s="191">
        <f t="shared" si="174"/>
        <v>1.042786E-3</v>
      </c>
      <c r="N3869" t="str">
        <f t="shared" si="175"/>
        <v>0</v>
      </c>
    </row>
    <row r="3870" spans="1:14">
      <c r="A3870" s="55" t="str">
        <f t="shared" si="176"/>
        <v>Y0D30</v>
      </c>
      <c r="B3870" s="55">
        <v>0</v>
      </c>
      <c r="C3870" t="s">
        <v>2904</v>
      </c>
      <c r="D3870" t="s">
        <v>2904</v>
      </c>
      <c r="E3870" s="42">
        <v>44834</v>
      </c>
      <c r="F3870">
        <v>111183</v>
      </c>
      <c r="G3870" t="s">
        <v>2030</v>
      </c>
      <c r="H3870" s="191"/>
      <c r="J3870">
        <v>19237.650000000001</v>
      </c>
      <c r="K3870"/>
      <c r="M3870" s="191">
        <f t="shared" si="174"/>
        <v>1.9237650000000002E-3</v>
      </c>
      <c r="N3870" t="str">
        <f t="shared" si="175"/>
        <v>0</v>
      </c>
    </row>
    <row r="3871" spans="1:14">
      <c r="A3871" s="55" t="str">
        <f t="shared" si="176"/>
        <v>Y0D30</v>
      </c>
      <c r="B3871" s="55">
        <v>0</v>
      </c>
      <c r="C3871" t="s">
        <v>2904</v>
      </c>
      <c r="D3871" t="s">
        <v>2904</v>
      </c>
      <c r="E3871" s="42">
        <v>44834</v>
      </c>
      <c r="F3871">
        <v>111184</v>
      </c>
      <c r="G3871" t="s">
        <v>2031</v>
      </c>
      <c r="H3871" s="191"/>
      <c r="J3871">
        <v>2379.34</v>
      </c>
      <c r="K3871"/>
      <c r="M3871" s="191">
        <f t="shared" si="174"/>
        <v>2.37934E-4</v>
      </c>
      <c r="N3871" t="str">
        <f t="shared" si="175"/>
        <v>0</v>
      </c>
    </row>
    <row r="3872" spans="1:14">
      <c r="A3872" s="55" t="str">
        <f t="shared" si="176"/>
        <v>Y0D30</v>
      </c>
      <c r="B3872" s="55">
        <v>0</v>
      </c>
      <c r="C3872" t="s">
        <v>2904</v>
      </c>
      <c r="D3872" t="s">
        <v>2904</v>
      </c>
      <c r="E3872" s="42">
        <v>44834</v>
      </c>
      <c r="F3872">
        <v>111220</v>
      </c>
      <c r="G3872" t="s">
        <v>2655</v>
      </c>
      <c r="H3872" s="191"/>
      <c r="J3872">
        <v>10529070.57</v>
      </c>
      <c r="K3872"/>
      <c r="M3872" s="191">
        <f t="shared" si="174"/>
        <v>1.0529070570000001</v>
      </c>
      <c r="N3872" t="str">
        <f t="shared" si="175"/>
        <v>0</v>
      </c>
    </row>
    <row r="3873" spans="1:14">
      <c r="A3873" s="55" t="str">
        <f t="shared" si="176"/>
        <v>Y0D30</v>
      </c>
      <c r="B3873" s="55">
        <v>0</v>
      </c>
      <c r="C3873" t="s">
        <v>2904</v>
      </c>
      <c r="D3873" t="s">
        <v>2904</v>
      </c>
      <c r="E3873" s="42">
        <v>44834</v>
      </c>
      <c r="F3873">
        <v>111221</v>
      </c>
      <c r="G3873" t="s">
        <v>2656</v>
      </c>
      <c r="H3873" s="191"/>
      <c r="J3873">
        <v>-10529070.57</v>
      </c>
      <c r="K3873"/>
      <c r="M3873" s="191">
        <f t="shared" si="174"/>
        <v>-1.0529070570000001</v>
      </c>
      <c r="N3873" t="str">
        <f t="shared" si="175"/>
        <v>0</v>
      </c>
    </row>
    <row r="3874" spans="1:14">
      <c r="A3874" s="55" t="str">
        <f t="shared" si="176"/>
        <v>Y0D30</v>
      </c>
      <c r="B3874" s="55">
        <v>0</v>
      </c>
      <c r="C3874" t="s">
        <v>2904</v>
      </c>
      <c r="D3874" t="s">
        <v>2904</v>
      </c>
      <c r="E3874" s="42">
        <v>44834</v>
      </c>
      <c r="F3874">
        <v>121116</v>
      </c>
      <c r="G3874" t="s">
        <v>2033</v>
      </c>
      <c r="H3874" s="191"/>
      <c r="J3874">
        <v>55663222.219999999</v>
      </c>
      <c r="K3874"/>
      <c r="M3874" s="191">
        <f t="shared" si="174"/>
        <v>5.5663222220000002</v>
      </c>
      <c r="N3874" t="str">
        <f t="shared" si="175"/>
        <v>0</v>
      </c>
    </row>
    <row r="3875" spans="1:14">
      <c r="A3875" s="55" t="str">
        <f t="shared" si="176"/>
        <v>Y0D30</v>
      </c>
      <c r="B3875" s="55">
        <v>0</v>
      </c>
      <c r="C3875" t="s">
        <v>2904</v>
      </c>
      <c r="D3875" t="s">
        <v>2904</v>
      </c>
      <c r="E3875" s="42">
        <v>44834</v>
      </c>
      <c r="F3875">
        <v>141017</v>
      </c>
      <c r="G3875" t="s">
        <v>2035</v>
      </c>
      <c r="H3875" s="191"/>
      <c r="J3875">
        <v>-5000000</v>
      </c>
      <c r="K3875"/>
      <c r="M3875" s="191">
        <f t="shared" si="174"/>
        <v>-0.5</v>
      </c>
      <c r="N3875" t="str">
        <f t="shared" si="175"/>
        <v>0</v>
      </c>
    </row>
    <row r="3876" spans="1:14">
      <c r="A3876" s="55" t="str">
        <f t="shared" si="176"/>
        <v>Y0D30</v>
      </c>
      <c r="B3876" s="55">
        <v>0</v>
      </c>
      <c r="C3876" t="s">
        <v>2904</v>
      </c>
      <c r="D3876" t="s">
        <v>2904</v>
      </c>
      <c r="E3876" s="42">
        <v>44834</v>
      </c>
      <c r="F3876">
        <v>141280</v>
      </c>
      <c r="G3876" t="s">
        <v>2036</v>
      </c>
      <c r="H3876" s="191"/>
      <c r="J3876">
        <v>109976892.33</v>
      </c>
      <c r="K3876"/>
      <c r="M3876" s="191">
        <f t="shared" si="174"/>
        <v>10.997689232999999</v>
      </c>
      <c r="N3876" t="str">
        <f t="shared" si="175"/>
        <v>0</v>
      </c>
    </row>
    <row r="3877" spans="1:14">
      <c r="A3877" s="55" t="str">
        <f t="shared" si="176"/>
        <v>Y0D30</v>
      </c>
      <c r="B3877" s="55">
        <v>0</v>
      </c>
      <c r="C3877" t="s">
        <v>2904</v>
      </c>
      <c r="D3877" t="s">
        <v>2904</v>
      </c>
      <c r="E3877" s="42">
        <v>44834</v>
      </c>
      <c r="F3877">
        <v>141350</v>
      </c>
      <c r="G3877" t="s">
        <v>2047</v>
      </c>
      <c r="H3877" s="191"/>
      <c r="J3877">
        <v>-262220325.75999999</v>
      </c>
      <c r="K3877"/>
      <c r="M3877" s="191">
        <f t="shared" si="174"/>
        <v>-26.222032576</v>
      </c>
      <c r="N3877" t="str">
        <f t="shared" si="175"/>
        <v>0</v>
      </c>
    </row>
    <row r="3878" spans="1:14">
      <c r="A3878" s="55" t="str">
        <f t="shared" si="176"/>
        <v>Y0D30</v>
      </c>
      <c r="B3878" s="55">
        <v>0</v>
      </c>
      <c r="C3878" t="s">
        <v>2904</v>
      </c>
      <c r="D3878" t="s">
        <v>2904</v>
      </c>
      <c r="E3878" s="42">
        <v>44834</v>
      </c>
      <c r="F3878">
        <v>141366</v>
      </c>
      <c r="G3878" t="s">
        <v>2857</v>
      </c>
      <c r="H3878" s="191"/>
      <c r="J3878">
        <v>459.48</v>
      </c>
      <c r="K3878"/>
      <c r="M3878" s="191">
        <f t="shared" si="174"/>
        <v>4.5948000000000001E-5</v>
      </c>
      <c r="N3878" t="str">
        <f t="shared" si="175"/>
        <v>0</v>
      </c>
    </row>
    <row r="3879" spans="1:14">
      <c r="A3879" s="55" t="str">
        <f t="shared" si="176"/>
        <v>Y0D30</v>
      </c>
      <c r="B3879" s="55">
        <v>0</v>
      </c>
      <c r="C3879" t="s">
        <v>2904</v>
      </c>
      <c r="D3879" t="s">
        <v>2904</v>
      </c>
      <c r="E3879" s="42">
        <v>44834</v>
      </c>
      <c r="F3879">
        <v>141379</v>
      </c>
      <c r="G3879" t="s">
        <v>2961</v>
      </c>
      <c r="H3879" s="191"/>
      <c r="J3879">
        <v>-1720332</v>
      </c>
      <c r="K3879"/>
      <c r="M3879" s="191">
        <f t="shared" si="174"/>
        <v>-0.1720332</v>
      </c>
      <c r="N3879" t="str">
        <f t="shared" si="175"/>
        <v>0</v>
      </c>
    </row>
    <row r="3880" spans="1:14">
      <c r="A3880" s="55" t="str">
        <f t="shared" si="176"/>
        <v>Y0D30</v>
      </c>
      <c r="B3880" s="55">
        <v>0</v>
      </c>
      <c r="C3880" t="s">
        <v>2904</v>
      </c>
      <c r="D3880" t="s">
        <v>2904</v>
      </c>
      <c r="E3880" s="42">
        <v>44834</v>
      </c>
      <c r="F3880">
        <v>141382</v>
      </c>
      <c r="G3880" t="s">
        <v>2052</v>
      </c>
      <c r="H3880" s="191"/>
      <c r="J3880">
        <v>0</v>
      </c>
      <c r="K3880"/>
      <c r="M3880" s="191">
        <f t="shared" si="174"/>
        <v>0</v>
      </c>
      <c r="N3880" t="str">
        <f t="shared" si="175"/>
        <v>0</v>
      </c>
    </row>
    <row r="3881" spans="1:14">
      <c r="A3881" s="55" t="str">
        <f t="shared" si="176"/>
        <v>Y0D30</v>
      </c>
      <c r="B3881" s="55">
        <v>0</v>
      </c>
      <c r="C3881" t="s">
        <v>2904</v>
      </c>
      <c r="D3881" t="s">
        <v>2904</v>
      </c>
      <c r="E3881" s="42">
        <v>44834</v>
      </c>
      <c r="F3881">
        <v>141398</v>
      </c>
      <c r="G3881" t="s">
        <v>2911</v>
      </c>
      <c r="H3881" s="191"/>
      <c r="J3881">
        <v>0</v>
      </c>
      <c r="K3881"/>
      <c r="M3881" s="191">
        <f t="shared" si="174"/>
        <v>0</v>
      </c>
      <c r="N3881" t="str">
        <f t="shared" si="175"/>
        <v>0</v>
      </c>
    </row>
    <row r="3882" spans="1:14">
      <c r="A3882" s="55" t="str">
        <f t="shared" si="176"/>
        <v>Y0D30</v>
      </c>
      <c r="B3882" s="55">
        <v>0</v>
      </c>
      <c r="C3882" t="s">
        <v>2904</v>
      </c>
      <c r="D3882" t="s">
        <v>2904</v>
      </c>
      <c r="E3882" s="42">
        <v>44834</v>
      </c>
      <c r="F3882">
        <v>141653</v>
      </c>
      <c r="G3882" t="s">
        <v>2074</v>
      </c>
      <c r="H3882" s="191"/>
      <c r="J3882">
        <v>0</v>
      </c>
      <c r="K3882"/>
      <c r="M3882" s="191">
        <f t="shared" si="174"/>
        <v>0</v>
      </c>
      <c r="N3882" t="str">
        <f t="shared" si="175"/>
        <v>0</v>
      </c>
    </row>
    <row r="3883" spans="1:14">
      <c r="A3883" s="55" t="str">
        <f t="shared" si="176"/>
        <v>Y0D30</v>
      </c>
      <c r="B3883" s="55">
        <v>0</v>
      </c>
      <c r="C3883" t="s">
        <v>2904</v>
      </c>
      <c r="D3883" t="s">
        <v>2904</v>
      </c>
      <c r="E3883" s="42">
        <v>44834</v>
      </c>
      <c r="F3883">
        <v>141724</v>
      </c>
      <c r="G3883" t="s">
        <v>2076</v>
      </c>
      <c r="H3883" s="191"/>
      <c r="J3883">
        <v>-3000</v>
      </c>
      <c r="K3883"/>
      <c r="M3883" s="191">
        <f t="shared" si="174"/>
        <v>-2.9999999999999997E-4</v>
      </c>
      <c r="N3883" t="str">
        <f t="shared" si="175"/>
        <v>0</v>
      </c>
    </row>
    <row r="3884" spans="1:14">
      <c r="A3884" s="55" t="str">
        <f t="shared" si="176"/>
        <v>Y0D30</v>
      </c>
      <c r="B3884" s="55">
        <v>0</v>
      </c>
      <c r="C3884" t="s">
        <v>2904</v>
      </c>
      <c r="D3884" t="s">
        <v>2904</v>
      </c>
      <c r="E3884" s="42">
        <v>44834</v>
      </c>
      <c r="F3884">
        <v>141744</v>
      </c>
      <c r="G3884" t="s">
        <v>2087</v>
      </c>
      <c r="H3884" s="191"/>
      <c r="J3884">
        <v>0</v>
      </c>
      <c r="K3884"/>
      <c r="M3884" s="191">
        <f t="shared" si="174"/>
        <v>0</v>
      </c>
      <c r="N3884" t="str">
        <f t="shared" si="175"/>
        <v>0</v>
      </c>
    </row>
    <row r="3885" spans="1:14">
      <c r="A3885" s="55" t="str">
        <f t="shared" si="176"/>
        <v>Y0D30</v>
      </c>
      <c r="B3885" s="55">
        <v>0</v>
      </c>
      <c r="C3885" t="s">
        <v>2904</v>
      </c>
      <c r="D3885" t="s">
        <v>2904</v>
      </c>
      <c r="E3885" s="42">
        <v>44834</v>
      </c>
      <c r="F3885">
        <v>141755</v>
      </c>
      <c r="G3885" t="s">
        <v>2097</v>
      </c>
      <c r="H3885" s="191"/>
      <c r="J3885">
        <v>0</v>
      </c>
      <c r="K3885"/>
      <c r="M3885" s="191">
        <f t="shared" ref="M3885:M3948" si="177">J3885/10000000</f>
        <v>0</v>
      </c>
      <c r="N3885" t="str">
        <f t="shared" si="175"/>
        <v>0</v>
      </c>
    </row>
    <row r="3886" spans="1:14">
      <c r="A3886" s="55" t="str">
        <f t="shared" si="176"/>
        <v>Y0D30</v>
      </c>
      <c r="B3886" s="55">
        <v>0</v>
      </c>
      <c r="C3886" t="s">
        <v>2904</v>
      </c>
      <c r="D3886" t="s">
        <v>2904</v>
      </c>
      <c r="E3886" s="42">
        <v>44834</v>
      </c>
      <c r="F3886">
        <v>141975</v>
      </c>
      <c r="G3886" t="s">
        <v>2932</v>
      </c>
      <c r="H3886" s="191"/>
      <c r="J3886">
        <v>379.46</v>
      </c>
      <c r="K3886"/>
      <c r="M3886" s="191">
        <f t="shared" si="177"/>
        <v>3.7945999999999999E-5</v>
      </c>
      <c r="N3886" t="str">
        <f t="shared" ref="N3886:N3949" si="178">LEFT(B3886,1)</f>
        <v>0</v>
      </c>
    </row>
    <row r="3887" spans="1:14">
      <c r="A3887" s="55" t="str">
        <f t="shared" si="176"/>
        <v>Y0D30</v>
      </c>
      <c r="B3887" s="55">
        <v>0</v>
      </c>
      <c r="C3887" t="s">
        <v>2904</v>
      </c>
      <c r="D3887" t="s">
        <v>2904</v>
      </c>
      <c r="E3887" s="42">
        <v>44834</v>
      </c>
      <c r="F3887">
        <v>142036</v>
      </c>
      <c r="G3887" t="s">
        <v>2127</v>
      </c>
      <c r="H3887" s="191"/>
      <c r="J3887">
        <v>10000</v>
      </c>
      <c r="K3887"/>
      <c r="M3887" s="191">
        <f t="shared" si="177"/>
        <v>1E-3</v>
      </c>
      <c r="N3887" t="str">
        <f t="shared" si="178"/>
        <v>0</v>
      </c>
    </row>
    <row r="3888" spans="1:14">
      <c r="A3888" s="55" t="str">
        <f t="shared" si="176"/>
        <v>Y0D30</v>
      </c>
      <c r="B3888" s="55">
        <v>0</v>
      </c>
      <c r="C3888" t="s">
        <v>2904</v>
      </c>
      <c r="D3888" t="s">
        <v>2904</v>
      </c>
      <c r="E3888" s="42">
        <v>44834</v>
      </c>
      <c r="F3888">
        <v>142038</v>
      </c>
      <c r="G3888" t="s">
        <v>2128</v>
      </c>
      <c r="H3888" s="191"/>
      <c r="J3888">
        <v>0</v>
      </c>
      <c r="K3888"/>
      <c r="M3888" s="191">
        <f t="shared" si="177"/>
        <v>0</v>
      </c>
      <c r="N3888" t="str">
        <f t="shared" si="178"/>
        <v>0</v>
      </c>
    </row>
    <row r="3889" spans="1:14">
      <c r="A3889" s="55" t="str">
        <f t="shared" si="176"/>
        <v>Y0D30</v>
      </c>
      <c r="B3889" s="55">
        <v>0</v>
      </c>
      <c r="C3889" t="s">
        <v>2904</v>
      </c>
      <c r="D3889" t="s">
        <v>2904</v>
      </c>
      <c r="E3889" s="42">
        <v>44834</v>
      </c>
      <c r="F3889">
        <v>142042</v>
      </c>
      <c r="G3889" t="s">
        <v>2131</v>
      </c>
      <c r="H3889" s="191"/>
      <c r="J3889">
        <v>-20000000</v>
      </c>
      <c r="K3889"/>
      <c r="M3889" s="191">
        <f t="shared" si="177"/>
        <v>-2</v>
      </c>
      <c r="N3889" t="str">
        <f t="shared" si="178"/>
        <v>0</v>
      </c>
    </row>
    <row r="3890" spans="1:14">
      <c r="A3890" s="55" t="e">
        <f t="shared" si="176"/>
        <v>#N/A</v>
      </c>
      <c r="B3890" s="55" t="e">
        <v>#N/A</v>
      </c>
      <c r="C3890" t="s">
        <v>2904</v>
      </c>
      <c r="D3890" t="s">
        <v>2904</v>
      </c>
      <c r="E3890" s="42">
        <v>44834</v>
      </c>
      <c r="F3890">
        <v>142077</v>
      </c>
      <c r="G3890" t="s">
        <v>2913</v>
      </c>
      <c r="H3890" s="191"/>
      <c r="J3890">
        <v>5639.54</v>
      </c>
      <c r="K3890"/>
      <c r="M3890" s="191">
        <f t="shared" si="177"/>
        <v>5.6395399999999997E-4</v>
      </c>
      <c r="N3890" t="e">
        <f t="shared" si="178"/>
        <v>#N/A</v>
      </c>
    </row>
    <row r="3891" spans="1:14">
      <c r="A3891" s="55" t="str">
        <f t="shared" si="176"/>
        <v>Y0D30</v>
      </c>
      <c r="B3891" s="55">
        <v>0</v>
      </c>
      <c r="C3891" t="s">
        <v>2904</v>
      </c>
      <c r="D3891" t="s">
        <v>2904</v>
      </c>
      <c r="E3891" s="42">
        <v>44834</v>
      </c>
      <c r="F3891">
        <v>160101</v>
      </c>
      <c r="G3891" t="s">
        <v>2149</v>
      </c>
      <c r="H3891" s="191"/>
      <c r="J3891">
        <v>590197149.23000002</v>
      </c>
      <c r="K3891"/>
      <c r="M3891" s="191">
        <f t="shared" si="177"/>
        <v>59.019714923000002</v>
      </c>
      <c r="N3891" t="str">
        <f t="shared" si="178"/>
        <v>0</v>
      </c>
    </row>
    <row r="3892" spans="1:14">
      <c r="A3892" s="55" t="str">
        <f t="shared" si="176"/>
        <v>Y0D30</v>
      </c>
      <c r="B3892" s="55">
        <v>0</v>
      </c>
      <c r="C3892" t="s">
        <v>2904</v>
      </c>
      <c r="D3892" t="s">
        <v>2904</v>
      </c>
      <c r="E3892" s="42">
        <v>44834</v>
      </c>
      <c r="F3892">
        <v>160108</v>
      </c>
      <c r="G3892" t="s">
        <v>2621</v>
      </c>
      <c r="H3892" s="191"/>
      <c r="J3892">
        <v>0</v>
      </c>
      <c r="K3892"/>
      <c r="M3892" s="191">
        <f t="shared" si="177"/>
        <v>0</v>
      </c>
      <c r="N3892" t="str">
        <f t="shared" si="178"/>
        <v>0</v>
      </c>
    </row>
    <row r="3893" spans="1:14">
      <c r="A3893" s="55" t="str">
        <f t="shared" si="176"/>
        <v>Y0D30</v>
      </c>
      <c r="B3893" s="55">
        <v>0</v>
      </c>
      <c r="C3893" t="s">
        <v>2904</v>
      </c>
      <c r="D3893" t="s">
        <v>2904</v>
      </c>
      <c r="E3893" s="42">
        <v>44834</v>
      </c>
      <c r="F3893">
        <v>160118</v>
      </c>
      <c r="G3893" t="s">
        <v>2152</v>
      </c>
      <c r="H3893" s="191"/>
      <c r="J3893">
        <v>0</v>
      </c>
      <c r="K3893"/>
      <c r="M3893" s="191">
        <f t="shared" si="177"/>
        <v>0</v>
      </c>
      <c r="N3893" t="str">
        <f t="shared" si="178"/>
        <v>0</v>
      </c>
    </row>
    <row r="3894" spans="1:14">
      <c r="A3894" s="55" t="str">
        <f t="shared" si="176"/>
        <v>Y0D30</v>
      </c>
      <c r="B3894" s="55">
        <v>0</v>
      </c>
      <c r="C3894" t="s">
        <v>2904</v>
      </c>
      <c r="D3894" t="s">
        <v>2904</v>
      </c>
      <c r="E3894" s="42">
        <v>44834</v>
      </c>
      <c r="F3894">
        <v>160202</v>
      </c>
      <c r="G3894" t="s">
        <v>2158</v>
      </c>
      <c r="H3894" s="191"/>
      <c r="J3894">
        <v>0</v>
      </c>
      <c r="K3894"/>
      <c r="M3894" s="191">
        <f t="shared" si="177"/>
        <v>0</v>
      </c>
      <c r="N3894" t="str">
        <f t="shared" si="178"/>
        <v>0</v>
      </c>
    </row>
    <row r="3895" spans="1:14">
      <c r="A3895" s="55" t="str">
        <f t="shared" si="176"/>
        <v>Y0D30</v>
      </c>
      <c r="B3895" s="55">
        <v>0</v>
      </c>
      <c r="C3895" t="s">
        <v>2904</v>
      </c>
      <c r="D3895" t="s">
        <v>2904</v>
      </c>
      <c r="E3895" s="42">
        <v>44834</v>
      </c>
      <c r="F3895">
        <v>160206</v>
      </c>
      <c r="G3895" t="s">
        <v>2159</v>
      </c>
      <c r="H3895" s="191"/>
      <c r="J3895">
        <v>0.36</v>
      </c>
      <c r="K3895"/>
      <c r="M3895" s="191">
        <f t="shared" si="177"/>
        <v>3.5999999999999998E-8</v>
      </c>
      <c r="N3895" t="str">
        <f t="shared" si="178"/>
        <v>0</v>
      </c>
    </row>
    <row r="3896" spans="1:14">
      <c r="A3896" s="55" t="str">
        <f t="shared" si="176"/>
        <v>Y0D30</v>
      </c>
      <c r="B3896" s="55">
        <v>0</v>
      </c>
      <c r="C3896" t="s">
        <v>2904</v>
      </c>
      <c r="D3896" t="s">
        <v>2904</v>
      </c>
      <c r="E3896" s="42">
        <v>44834</v>
      </c>
      <c r="F3896">
        <v>160207</v>
      </c>
      <c r="G3896" t="s">
        <v>2160</v>
      </c>
      <c r="H3896" s="191"/>
      <c r="J3896">
        <v>0</v>
      </c>
      <c r="K3896"/>
      <c r="M3896" s="191">
        <f t="shared" si="177"/>
        <v>0</v>
      </c>
      <c r="N3896" t="str">
        <f t="shared" si="178"/>
        <v>0</v>
      </c>
    </row>
    <row r="3897" spans="1:14">
      <c r="A3897" s="55" t="str">
        <f t="shared" si="176"/>
        <v>Y0D30</v>
      </c>
      <c r="B3897" s="55">
        <v>0</v>
      </c>
      <c r="C3897" t="s">
        <v>2904</v>
      </c>
      <c r="D3897" t="s">
        <v>2904</v>
      </c>
      <c r="E3897" s="42">
        <v>44834</v>
      </c>
      <c r="F3897">
        <v>170101</v>
      </c>
      <c r="G3897" t="s">
        <v>2163</v>
      </c>
      <c r="H3897" s="191"/>
      <c r="J3897">
        <v>188801062.44999999</v>
      </c>
      <c r="K3897"/>
      <c r="M3897" s="191">
        <f t="shared" si="177"/>
        <v>18.880106245</v>
      </c>
      <c r="N3897" t="str">
        <f t="shared" si="178"/>
        <v>0</v>
      </c>
    </row>
    <row r="3898" spans="1:14">
      <c r="A3898" s="55" t="str">
        <f t="shared" si="176"/>
        <v>Y0D30</v>
      </c>
      <c r="B3898" s="55">
        <v>0</v>
      </c>
      <c r="C3898" t="s">
        <v>2904</v>
      </c>
      <c r="D3898" t="s">
        <v>2904</v>
      </c>
      <c r="E3898" s="42">
        <v>44834</v>
      </c>
      <c r="F3898">
        <v>170120</v>
      </c>
      <c r="G3898" t="s">
        <v>2165</v>
      </c>
      <c r="H3898" s="191"/>
      <c r="J3898">
        <v>-10338615.5</v>
      </c>
      <c r="K3898"/>
      <c r="M3898" s="191">
        <f t="shared" si="177"/>
        <v>-1.0338615499999999</v>
      </c>
      <c r="N3898" t="str">
        <f t="shared" si="178"/>
        <v>0</v>
      </c>
    </row>
    <row r="3899" spans="1:14">
      <c r="A3899" s="55" t="str">
        <f t="shared" si="176"/>
        <v>Y0D30</v>
      </c>
      <c r="B3899" s="55">
        <v>0</v>
      </c>
      <c r="C3899" t="s">
        <v>2904</v>
      </c>
      <c r="D3899" t="s">
        <v>2904</v>
      </c>
      <c r="E3899" s="42">
        <v>44834</v>
      </c>
      <c r="F3899">
        <v>170123</v>
      </c>
      <c r="G3899" t="s">
        <v>2167</v>
      </c>
      <c r="H3899" s="191"/>
      <c r="J3899">
        <v>-3446860</v>
      </c>
      <c r="K3899"/>
      <c r="M3899" s="191">
        <f t="shared" si="177"/>
        <v>-0.34468599999999999</v>
      </c>
      <c r="N3899" t="str">
        <f t="shared" si="178"/>
        <v>0</v>
      </c>
    </row>
    <row r="3900" spans="1:14">
      <c r="A3900" s="55" t="str">
        <f t="shared" si="176"/>
        <v>Y0D30</v>
      </c>
      <c r="B3900" s="55">
        <v>0</v>
      </c>
      <c r="C3900" t="s">
        <v>2904</v>
      </c>
      <c r="D3900" t="s">
        <v>2904</v>
      </c>
      <c r="E3900" s="42">
        <v>44834</v>
      </c>
      <c r="F3900">
        <v>170129</v>
      </c>
      <c r="G3900" t="s">
        <v>2170</v>
      </c>
      <c r="H3900" s="191"/>
      <c r="J3900">
        <v>-61919810</v>
      </c>
      <c r="K3900"/>
      <c r="M3900" s="191">
        <f t="shared" si="177"/>
        <v>-6.1919810000000002</v>
      </c>
      <c r="N3900" t="str">
        <f t="shared" si="178"/>
        <v>0</v>
      </c>
    </row>
    <row r="3901" spans="1:14">
      <c r="A3901" s="55" t="str">
        <f t="shared" si="176"/>
        <v>Y0D30</v>
      </c>
      <c r="B3901" s="55">
        <v>0</v>
      </c>
      <c r="C3901" t="s">
        <v>2904</v>
      </c>
      <c r="D3901" t="s">
        <v>2904</v>
      </c>
      <c r="E3901" s="42">
        <v>44834</v>
      </c>
      <c r="F3901">
        <v>170201</v>
      </c>
      <c r="G3901" t="s">
        <v>2623</v>
      </c>
      <c r="H3901" s="191"/>
      <c r="J3901">
        <v>-35919894.859999999</v>
      </c>
      <c r="K3901"/>
      <c r="M3901" s="191">
        <f t="shared" si="177"/>
        <v>-3.5919894860000001</v>
      </c>
      <c r="N3901" t="str">
        <f t="shared" si="178"/>
        <v>0</v>
      </c>
    </row>
    <row r="3902" spans="1:14">
      <c r="A3902" s="55" t="str">
        <f t="shared" si="176"/>
        <v>Y0D30</v>
      </c>
      <c r="B3902" s="55">
        <v>0</v>
      </c>
      <c r="C3902" t="s">
        <v>2904</v>
      </c>
      <c r="D3902" t="s">
        <v>2904</v>
      </c>
      <c r="E3902" s="42">
        <v>44834</v>
      </c>
      <c r="F3902">
        <v>201225</v>
      </c>
      <c r="G3902" t="s">
        <v>2202</v>
      </c>
      <c r="H3902" s="191"/>
      <c r="J3902">
        <v>1504.31</v>
      </c>
      <c r="K3902"/>
      <c r="M3902" s="191">
        <f t="shared" si="177"/>
        <v>1.50431E-4</v>
      </c>
      <c r="N3902" t="str">
        <f t="shared" si="178"/>
        <v>0</v>
      </c>
    </row>
    <row r="3903" spans="1:14">
      <c r="A3903" s="55" t="str">
        <f t="shared" si="176"/>
        <v>Y0D30</v>
      </c>
      <c r="B3903" s="55">
        <v>0</v>
      </c>
      <c r="C3903" t="s">
        <v>2904</v>
      </c>
      <c r="D3903" t="s">
        <v>2904</v>
      </c>
      <c r="E3903" s="42">
        <v>44834</v>
      </c>
      <c r="F3903">
        <v>201272</v>
      </c>
      <c r="G3903" t="s">
        <v>2205</v>
      </c>
      <c r="H3903" s="191"/>
      <c r="J3903">
        <v>14609349.5</v>
      </c>
      <c r="K3903"/>
      <c r="M3903" s="191">
        <f t="shared" si="177"/>
        <v>1.46093495</v>
      </c>
      <c r="N3903" t="str">
        <f t="shared" si="178"/>
        <v>0</v>
      </c>
    </row>
    <row r="3904" spans="1:14">
      <c r="A3904" s="55" t="str">
        <f t="shared" si="176"/>
        <v>Y0D31.2</v>
      </c>
      <c r="B3904" s="55">
        <v>1.2</v>
      </c>
      <c r="C3904" t="s">
        <v>2904</v>
      </c>
      <c r="D3904" t="s">
        <v>2904</v>
      </c>
      <c r="E3904" s="42">
        <v>44834</v>
      </c>
      <c r="F3904">
        <v>201273</v>
      </c>
      <c r="G3904" t="s">
        <v>2206</v>
      </c>
      <c r="H3904" s="191"/>
      <c r="J3904">
        <v>-388635629.33999997</v>
      </c>
      <c r="K3904"/>
      <c r="M3904" s="191">
        <f t="shared" si="177"/>
        <v>-38.863562934000001</v>
      </c>
      <c r="N3904" t="str">
        <f t="shared" si="178"/>
        <v>1</v>
      </c>
    </row>
    <row r="3905" spans="1:14">
      <c r="A3905" s="55" t="str">
        <f t="shared" ref="A3905:A3968" si="179">C3905&amp;B3905</f>
        <v>Y0D30</v>
      </c>
      <c r="B3905" s="55">
        <v>0</v>
      </c>
      <c r="C3905" t="s">
        <v>2904</v>
      </c>
      <c r="D3905" t="s">
        <v>2904</v>
      </c>
      <c r="E3905" s="42">
        <v>44834</v>
      </c>
      <c r="F3905">
        <v>201274</v>
      </c>
      <c r="G3905" t="s">
        <v>2207</v>
      </c>
      <c r="H3905" s="191"/>
      <c r="J3905">
        <v>11109758.289999999</v>
      </c>
      <c r="K3905"/>
      <c r="M3905" s="191">
        <f t="shared" si="177"/>
        <v>1.1109758289999998</v>
      </c>
      <c r="N3905" t="str">
        <f t="shared" si="178"/>
        <v>0</v>
      </c>
    </row>
    <row r="3906" spans="1:14">
      <c r="A3906" s="55" t="str">
        <f t="shared" si="179"/>
        <v>Y0D31.2</v>
      </c>
      <c r="B3906" s="55">
        <v>1.2</v>
      </c>
      <c r="C3906" t="s">
        <v>2904</v>
      </c>
      <c r="D3906" t="s">
        <v>2904</v>
      </c>
      <c r="E3906" s="42">
        <v>44834</v>
      </c>
      <c r="F3906">
        <v>201275</v>
      </c>
      <c r="G3906" t="s">
        <v>2208</v>
      </c>
      <c r="H3906" s="191"/>
      <c r="J3906">
        <v>-3858182.15</v>
      </c>
      <c r="K3906"/>
      <c r="M3906" s="191">
        <f t="shared" si="177"/>
        <v>-0.38581821499999996</v>
      </c>
      <c r="N3906" t="str">
        <f t="shared" si="178"/>
        <v>1</v>
      </c>
    </row>
    <row r="3907" spans="1:14">
      <c r="A3907" s="55" t="str">
        <f t="shared" si="179"/>
        <v>Y0D30</v>
      </c>
      <c r="B3907" s="55">
        <v>0</v>
      </c>
      <c r="C3907" t="s">
        <v>2904</v>
      </c>
      <c r="D3907" t="s">
        <v>2904</v>
      </c>
      <c r="E3907" s="42">
        <v>44834</v>
      </c>
      <c r="F3907">
        <v>201276</v>
      </c>
      <c r="G3907" t="s">
        <v>2209</v>
      </c>
      <c r="H3907" s="191"/>
      <c r="J3907">
        <v>-855240428.77999997</v>
      </c>
      <c r="K3907"/>
      <c r="M3907" s="191">
        <f t="shared" si="177"/>
        <v>-85.524042878000003</v>
      </c>
      <c r="N3907" t="str">
        <f t="shared" si="178"/>
        <v>0</v>
      </c>
    </row>
    <row r="3908" spans="1:14">
      <c r="A3908" s="55" t="str">
        <f t="shared" si="179"/>
        <v>Y0D31.2</v>
      </c>
      <c r="B3908" s="55">
        <v>1.2</v>
      </c>
      <c r="C3908" t="s">
        <v>2904</v>
      </c>
      <c r="D3908" t="s">
        <v>2904</v>
      </c>
      <c r="E3908" s="42">
        <v>44834</v>
      </c>
      <c r="F3908">
        <v>201277</v>
      </c>
      <c r="G3908" t="s">
        <v>2210</v>
      </c>
      <c r="H3908" s="191"/>
      <c r="J3908">
        <v>-9969018932.4699993</v>
      </c>
      <c r="K3908"/>
      <c r="M3908" s="191">
        <f t="shared" si="177"/>
        <v>-996.90189324699998</v>
      </c>
      <c r="N3908" t="str">
        <f t="shared" si="178"/>
        <v>1</v>
      </c>
    </row>
    <row r="3909" spans="1:14">
      <c r="A3909" s="55" t="str">
        <f t="shared" si="179"/>
        <v>Y0D30</v>
      </c>
      <c r="B3909" s="55">
        <v>0</v>
      </c>
      <c r="C3909" t="s">
        <v>2904</v>
      </c>
      <c r="D3909" t="s">
        <v>2904</v>
      </c>
      <c r="E3909" s="42">
        <v>44834</v>
      </c>
      <c r="F3909">
        <v>201351</v>
      </c>
      <c r="G3909" t="s">
        <v>2225</v>
      </c>
      <c r="H3909" s="191"/>
      <c r="J3909">
        <v>-743919116.90999997</v>
      </c>
      <c r="K3909"/>
      <c r="M3909" s="191">
        <f t="shared" si="177"/>
        <v>-74.39191169099999</v>
      </c>
      <c r="N3909" t="str">
        <f t="shared" si="178"/>
        <v>0</v>
      </c>
    </row>
    <row r="3910" spans="1:14">
      <c r="A3910" s="55" t="str">
        <f t="shared" si="179"/>
        <v>Y0D30</v>
      </c>
      <c r="B3910" s="55">
        <v>0</v>
      </c>
      <c r="C3910" t="s">
        <v>2904</v>
      </c>
      <c r="D3910" t="s">
        <v>2904</v>
      </c>
      <c r="E3910" s="42">
        <v>44834</v>
      </c>
      <c r="F3910">
        <v>201352</v>
      </c>
      <c r="G3910" t="s">
        <v>2226</v>
      </c>
      <c r="H3910" s="191"/>
      <c r="J3910">
        <v>10213.799999999999</v>
      </c>
      <c r="K3910"/>
      <c r="M3910" s="191">
        <f t="shared" si="177"/>
        <v>1.0213799999999999E-3</v>
      </c>
      <c r="N3910" t="str">
        <f t="shared" si="178"/>
        <v>0</v>
      </c>
    </row>
    <row r="3911" spans="1:14">
      <c r="A3911" s="55" t="str">
        <f t="shared" si="179"/>
        <v>Y0D30</v>
      </c>
      <c r="B3911" s="55">
        <v>0</v>
      </c>
      <c r="C3911" t="s">
        <v>2904</v>
      </c>
      <c r="D3911" t="s">
        <v>2904</v>
      </c>
      <c r="E3911" s="42">
        <v>44834</v>
      </c>
      <c r="F3911">
        <v>201353</v>
      </c>
      <c r="G3911" t="s">
        <v>2227</v>
      </c>
      <c r="H3911" s="191"/>
      <c r="J3911">
        <v>-151111.81</v>
      </c>
      <c r="K3911"/>
      <c r="M3911" s="191">
        <f t="shared" si="177"/>
        <v>-1.5111181E-2</v>
      </c>
      <c r="N3911" t="str">
        <f t="shared" si="178"/>
        <v>0</v>
      </c>
    </row>
    <row r="3912" spans="1:14">
      <c r="A3912" s="55" t="str">
        <f t="shared" si="179"/>
        <v>Y0D30</v>
      </c>
      <c r="B3912" s="55">
        <v>0</v>
      </c>
      <c r="C3912" t="s">
        <v>2904</v>
      </c>
      <c r="D3912" t="s">
        <v>2904</v>
      </c>
      <c r="E3912" s="42">
        <v>44834</v>
      </c>
      <c r="F3912">
        <v>201355</v>
      </c>
      <c r="G3912" t="s">
        <v>2229</v>
      </c>
      <c r="H3912" s="191"/>
      <c r="J3912">
        <v>1522.65</v>
      </c>
      <c r="K3912"/>
      <c r="M3912" s="191">
        <f t="shared" si="177"/>
        <v>1.5226500000000001E-4</v>
      </c>
      <c r="N3912" t="str">
        <f t="shared" si="178"/>
        <v>0</v>
      </c>
    </row>
    <row r="3913" spans="1:14">
      <c r="A3913" s="55" t="str">
        <f t="shared" si="179"/>
        <v>Y0D31.2</v>
      </c>
      <c r="B3913" s="55">
        <v>1.2</v>
      </c>
      <c r="C3913" t="s">
        <v>2904</v>
      </c>
      <c r="D3913" t="s">
        <v>2904</v>
      </c>
      <c r="E3913" s="42">
        <v>44834</v>
      </c>
      <c r="F3913">
        <v>201366</v>
      </c>
      <c r="G3913" t="s">
        <v>2233</v>
      </c>
      <c r="H3913" s="191"/>
      <c r="J3913">
        <v>-4840220417.4700003</v>
      </c>
      <c r="K3913"/>
      <c r="M3913" s="191">
        <f t="shared" si="177"/>
        <v>-484.022041747</v>
      </c>
      <c r="N3913" t="str">
        <f t="shared" si="178"/>
        <v>1</v>
      </c>
    </row>
    <row r="3914" spans="1:14">
      <c r="A3914" s="55" t="str">
        <f t="shared" si="179"/>
        <v>Y0D31.2</v>
      </c>
      <c r="B3914" s="55">
        <v>1.2</v>
      </c>
      <c r="C3914" t="s">
        <v>2904</v>
      </c>
      <c r="D3914" t="s">
        <v>2904</v>
      </c>
      <c r="E3914" s="42">
        <v>44834</v>
      </c>
      <c r="F3914">
        <v>201367</v>
      </c>
      <c r="G3914" t="s">
        <v>2234</v>
      </c>
      <c r="H3914" s="191"/>
      <c r="J3914">
        <v>-25521623.539999999</v>
      </c>
      <c r="K3914"/>
      <c r="M3914" s="191">
        <f t="shared" si="177"/>
        <v>-2.552162354</v>
      </c>
      <c r="N3914" t="str">
        <f t="shared" si="178"/>
        <v>1</v>
      </c>
    </row>
    <row r="3915" spans="1:14">
      <c r="A3915" s="55" t="str">
        <f t="shared" si="179"/>
        <v>Y0D31.2</v>
      </c>
      <c r="B3915" s="55">
        <v>1.2</v>
      </c>
      <c r="C3915" t="s">
        <v>2904</v>
      </c>
      <c r="D3915" t="s">
        <v>2904</v>
      </c>
      <c r="E3915" s="42">
        <v>44834</v>
      </c>
      <c r="F3915">
        <v>201368</v>
      </c>
      <c r="G3915" t="s">
        <v>2235</v>
      </c>
      <c r="H3915" s="191"/>
      <c r="J3915">
        <v>-9821942.2400000002</v>
      </c>
      <c r="K3915"/>
      <c r="M3915" s="191">
        <f t="shared" si="177"/>
        <v>-0.982194224</v>
      </c>
      <c r="N3915" t="str">
        <f t="shared" si="178"/>
        <v>1</v>
      </c>
    </row>
    <row r="3916" spans="1:14">
      <c r="A3916" s="55" t="str">
        <f t="shared" si="179"/>
        <v>Y0D30</v>
      </c>
      <c r="B3916" s="55">
        <v>0</v>
      </c>
      <c r="C3916" t="s">
        <v>2904</v>
      </c>
      <c r="D3916" t="s">
        <v>2904</v>
      </c>
      <c r="E3916" s="42">
        <v>44834</v>
      </c>
      <c r="F3916">
        <v>210103</v>
      </c>
      <c r="G3916" t="s">
        <v>2240</v>
      </c>
      <c r="H3916" s="191"/>
      <c r="J3916">
        <v>-34387.54</v>
      </c>
      <c r="K3916"/>
      <c r="M3916" s="191">
        <f t="shared" si="177"/>
        <v>-3.438754E-3</v>
      </c>
      <c r="N3916" t="str">
        <f t="shared" si="178"/>
        <v>0</v>
      </c>
    </row>
    <row r="3917" spans="1:14">
      <c r="A3917" s="55" t="str">
        <f t="shared" si="179"/>
        <v>Y0D30</v>
      </c>
      <c r="B3917" s="55">
        <v>0</v>
      </c>
      <c r="C3917" t="s">
        <v>2904</v>
      </c>
      <c r="D3917" t="s">
        <v>2904</v>
      </c>
      <c r="E3917" s="42">
        <v>44834</v>
      </c>
      <c r="F3917">
        <v>210117</v>
      </c>
      <c r="G3917" t="s">
        <v>2242</v>
      </c>
      <c r="H3917" s="191"/>
      <c r="J3917">
        <v>-1700950.07</v>
      </c>
      <c r="K3917"/>
      <c r="M3917" s="191">
        <f t="shared" si="177"/>
        <v>-0.17009500700000002</v>
      </c>
      <c r="N3917" t="str">
        <f t="shared" si="178"/>
        <v>0</v>
      </c>
    </row>
    <row r="3918" spans="1:14">
      <c r="A3918" s="55" t="str">
        <f t="shared" si="179"/>
        <v>Y0D30</v>
      </c>
      <c r="B3918" s="55">
        <v>0</v>
      </c>
      <c r="C3918" t="s">
        <v>2904</v>
      </c>
      <c r="D3918" t="s">
        <v>2904</v>
      </c>
      <c r="E3918" s="42">
        <v>44834</v>
      </c>
      <c r="F3918">
        <v>210132</v>
      </c>
      <c r="G3918" t="s">
        <v>2244</v>
      </c>
      <c r="H3918" s="191"/>
      <c r="J3918">
        <v>-22570.42</v>
      </c>
      <c r="K3918"/>
      <c r="M3918" s="191">
        <f t="shared" si="177"/>
        <v>-2.2570419999999999E-3</v>
      </c>
      <c r="N3918" t="str">
        <f t="shared" si="178"/>
        <v>0</v>
      </c>
    </row>
    <row r="3919" spans="1:14">
      <c r="A3919" s="55" t="str">
        <f t="shared" si="179"/>
        <v>Y0D30</v>
      </c>
      <c r="B3919" s="55">
        <v>0</v>
      </c>
      <c r="C3919" t="s">
        <v>2904</v>
      </c>
      <c r="D3919" t="s">
        <v>2904</v>
      </c>
      <c r="E3919" s="42">
        <v>44834</v>
      </c>
      <c r="F3919">
        <v>210138</v>
      </c>
      <c r="G3919" t="s">
        <v>2791</v>
      </c>
      <c r="H3919" s="191"/>
      <c r="J3919">
        <v>4096.2700000000004</v>
      </c>
      <c r="K3919"/>
      <c r="M3919" s="191">
        <f t="shared" si="177"/>
        <v>4.0962700000000003E-4</v>
      </c>
      <c r="N3919" t="str">
        <f t="shared" si="178"/>
        <v>0</v>
      </c>
    </row>
    <row r="3920" spans="1:14">
      <c r="A3920" s="55" t="str">
        <f t="shared" si="179"/>
        <v>Y0D30</v>
      </c>
      <c r="B3920" s="55">
        <v>0</v>
      </c>
      <c r="C3920" t="s">
        <v>2904</v>
      </c>
      <c r="D3920" t="s">
        <v>2904</v>
      </c>
      <c r="E3920" s="42">
        <v>44834</v>
      </c>
      <c r="F3920">
        <v>210140</v>
      </c>
      <c r="G3920" t="s">
        <v>2245</v>
      </c>
      <c r="H3920" s="191"/>
      <c r="J3920">
        <v>-128821.39</v>
      </c>
      <c r="K3920"/>
      <c r="M3920" s="191">
        <f t="shared" si="177"/>
        <v>-1.2882139000000001E-2</v>
      </c>
      <c r="N3920" t="str">
        <f t="shared" si="178"/>
        <v>0</v>
      </c>
    </row>
    <row r="3921" spans="1:14">
      <c r="A3921" s="55" t="str">
        <f t="shared" si="179"/>
        <v>Y0D30</v>
      </c>
      <c r="B3921" s="55">
        <v>0</v>
      </c>
      <c r="C3921" t="s">
        <v>2904</v>
      </c>
      <c r="D3921" t="s">
        <v>2904</v>
      </c>
      <c r="E3921" s="42">
        <v>44834</v>
      </c>
      <c r="F3921">
        <v>210210</v>
      </c>
      <c r="G3921" t="s">
        <v>2246</v>
      </c>
      <c r="H3921" s="191"/>
      <c r="J3921">
        <v>-11552163.67</v>
      </c>
      <c r="K3921"/>
      <c r="M3921" s="191">
        <f t="shared" si="177"/>
        <v>-1.155216367</v>
      </c>
      <c r="N3921" t="str">
        <f t="shared" si="178"/>
        <v>0</v>
      </c>
    </row>
    <row r="3922" spans="1:14">
      <c r="A3922" s="55" t="str">
        <f t="shared" si="179"/>
        <v>Y0D30</v>
      </c>
      <c r="B3922" s="55">
        <v>0</v>
      </c>
      <c r="C3922" t="s">
        <v>2904</v>
      </c>
      <c r="D3922" t="s">
        <v>2904</v>
      </c>
      <c r="E3922" s="42">
        <v>44834</v>
      </c>
      <c r="F3922">
        <v>210419</v>
      </c>
      <c r="G3922" t="s">
        <v>2652</v>
      </c>
      <c r="H3922" s="191"/>
      <c r="J3922">
        <v>-442.5</v>
      </c>
      <c r="K3922"/>
      <c r="M3922" s="191">
        <f t="shared" si="177"/>
        <v>-4.4249999999999998E-5</v>
      </c>
      <c r="N3922" t="str">
        <f t="shared" si="178"/>
        <v>0</v>
      </c>
    </row>
    <row r="3923" spans="1:14">
      <c r="A3923" s="55" t="str">
        <f t="shared" si="179"/>
        <v>Y0D30</v>
      </c>
      <c r="B3923" s="55">
        <v>0</v>
      </c>
      <c r="C3923" t="s">
        <v>2904</v>
      </c>
      <c r="D3923" t="s">
        <v>2904</v>
      </c>
      <c r="E3923" s="42">
        <v>44834</v>
      </c>
      <c r="F3923">
        <v>210667</v>
      </c>
      <c r="G3923" t="s">
        <v>2862</v>
      </c>
      <c r="H3923" s="191"/>
      <c r="J3923">
        <v>-62874.03</v>
      </c>
      <c r="K3923"/>
      <c r="M3923" s="191">
        <f t="shared" si="177"/>
        <v>-6.2874029999999996E-3</v>
      </c>
      <c r="N3923" t="str">
        <f t="shared" si="178"/>
        <v>0</v>
      </c>
    </row>
    <row r="3924" spans="1:14">
      <c r="A3924" s="55" t="str">
        <f t="shared" si="179"/>
        <v>Y0D30</v>
      </c>
      <c r="B3924" s="55">
        <v>0</v>
      </c>
      <c r="C3924" t="s">
        <v>2904</v>
      </c>
      <c r="D3924" t="s">
        <v>2904</v>
      </c>
      <c r="E3924" s="42">
        <v>44834</v>
      </c>
      <c r="F3924">
        <v>210766</v>
      </c>
      <c r="G3924" t="s">
        <v>2748</v>
      </c>
      <c r="H3924" s="191"/>
      <c r="J3924">
        <v>485.27</v>
      </c>
      <c r="K3924"/>
      <c r="M3924" s="191">
        <f t="shared" si="177"/>
        <v>4.8526999999999998E-5</v>
      </c>
      <c r="N3924" t="str">
        <f t="shared" si="178"/>
        <v>0</v>
      </c>
    </row>
    <row r="3925" spans="1:14">
      <c r="A3925" s="55" t="str">
        <f t="shared" si="179"/>
        <v>Y0D30</v>
      </c>
      <c r="B3925" s="55">
        <v>0</v>
      </c>
      <c r="C3925" t="s">
        <v>2904</v>
      </c>
      <c r="D3925" t="s">
        <v>2904</v>
      </c>
      <c r="E3925" s="42">
        <v>44834</v>
      </c>
      <c r="F3925">
        <v>211103</v>
      </c>
      <c r="G3925" t="s">
        <v>2249</v>
      </c>
      <c r="H3925" s="191"/>
      <c r="J3925">
        <v>-11084.54</v>
      </c>
      <c r="K3925"/>
      <c r="M3925" s="191">
        <f t="shared" si="177"/>
        <v>-1.108454E-3</v>
      </c>
      <c r="N3925" t="str">
        <f t="shared" si="178"/>
        <v>0</v>
      </c>
    </row>
    <row r="3926" spans="1:14">
      <c r="A3926" s="55" t="str">
        <f t="shared" si="179"/>
        <v>Y0D30</v>
      </c>
      <c r="B3926" s="55">
        <v>0</v>
      </c>
      <c r="C3926" t="s">
        <v>2904</v>
      </c>
      <c r="D3926" t="s">
        <v>2904</v>
      </c>
      <c r="E3926" s="42">
        <v>44834</v>
      </c>
      <c r="F3926">
        <v>211106</v>
      </c>
      <c r="G3926" t="s">
        <v>2250</v>
      </c>
      <c r="H3926" s="191"/>
      <c r="J3926">
        <v>-525385.62</v>
      </c>
      <c r="K3926"/>
      <c r="M3926" s="191">
        <f t="shared" si="177"/>
        <v>-5.2538561999999997E-2</v>
      </c>
      <c r="N3926" t="str">
        <f t="shared" si="178"/>
        <v>0</v>
      </c>
    </row>
    <row r="3927" spans="1:14">
      <c r="A3927" s="55" t="str">
        <f t="shared" si="179"/>
        <v>Y0D30</v>
      </c>
      <c r="B3927" s="55">
        <v>0</v>
      </c>
      <c r="C3927" t="s">
        <v>2904</v>
      </c>
      <c r="D3927" t="s">
        <v>2904</v>
      </c>
      <c r="E3927" s="42">
        <v>44834</v>
      </c>
      <c r="F3927">
        <v>211119</v>
      </c>
      <c r="G3927" t="s">
        <v>2251</v>
      </c>
      <c r="H3927" s="191"/>
      <c r="J3927">
        <v>-378289.87</v>
      </c>
      <c r="K3927"/>
      <c r="M3927" s="191">
        <f t="shared" si="177"/>
        <v>-3.7828987000000001E-2</v>
      </c>
      <c r="N3927" t="str">
        <f t="shared" si="178"/>
        <v>0</v>
      </c>
    </row>
    <row r="3928" spans="1:14">
      <c r="A3928" s="55" t="str">
        <f t="shared" si="179"/>
        <v>Y0D30</v>
      </c>
      <c r="B3928" s="55">
        <v>0</v>
      </c>
      <c r="C3928" t="s">
        <v>2904</v>
      </c>
      <c r="D3928" t="s">
        <v>2904</v>
      </c>
      <c r="E3928" s="42">
        <v>44834</v>
      </c>
      <c r="F3928">
        <v>211121</v>
      </c>
      <c r="G3928" t="s">
        <v>2252</v>
      </c>
      <c r="H3928" s="191"/>
      <c r="J3928">
        <v>-293630.33</v>
      </c>
      <c r="K3928"/>
      <c r="M3928" s="191">
        <f t="shared" si="177"/>
        <v>-2.9363033E-2</v>
      </c>
      <c r="N3928" t="str">
        <f t="shared" si="178"/>
        <v>0</v>
      </c>
    </row>
    <row r="3929" spans="1:14">
      <c r="A3929" s="55" t="str">
        <f t="shared" si="179"/>
        <v>Y0D30</v>
      </c>
      <c r="B3929" s="55">
        <v>0</v>
      </c>
      <c r="C3929" t="s">
        <v>2904</v>
      </c>
      <c r="D3929" t="s">
        <v>2904</v>
      </c>
      <c r="E3929" s="42">
        <v>44834</v>
      </c>
      <c r="F3929">
        <v>211122</v>
      </c>
      <c r="G3929" t="s">
        <v>2253</v>
      </c>
      <c r="H3929" s="191"/>
      <c r="J3929">
        <v>-19949.63</v>
      </c>
      <c r="K3929"/>
      <c r="M3929" s="191">
        <f t="shared" si="177"/>
        <v>-1.9949630000000002E-3</v>
      </c>
      <c r="N3929" t="str">
        <f t="shared" si="178"/>
        <v>0</v>
      </c>
    </row>
    <row r="3930" spans="1:14">
      <c r="A3930" s="55" t="str">
        <f t="shared" si="179"/>
        <v>Y0D30</v>
      </c>
      <c r="B3930" s="55">
        <v>0</v>
      </c>
      <c r="C3930" t="s">
        <v>2904</v>
      </c>
      <c r="D3930" t="s">
        <v>2904</v>
      </c>
      <c r="E3930" s="42">
        <v>44834</v>
      </c>
      <c r="F3930">
        <v>211146</v>
      </c>
      <c r="G3930" t="s">
        <v>2749</v>
      </c>
      <c r="H3930" s="191"/>
      <c r="J3930">
        <v>-21027</v>
      </c>
      <c r="K3930"/>
      <c r="M3930" s="191">
        <f t="shared" si="177"/>
        <v>-2.1026999999999999E-3</v>
      </c>
      <c r="N3930" t="str">
        <f t="shared" si="178"/>
        <v>0</v>
      </c>
    </row>
    <row r="3931" spans="1:14">
      <c r="A3931" s="55" t="str">
        <f t="shared" si="179"/>
        <v>Y0D30</v>
      </c>
      <c r="B3931" s="55">
        <v>0</v>
      </c>
      <c r="C3931" t="s">
        <v>2904</v>
      </c>
      <c r="D3931" t="s">
        <v>2904</v>
      </c>
      <c r="E3931" s="42">
        <v>44834</v>
      </c>
      <c r="F3931">
        <v>211172</v>
      </c>
      <c r="G3931" t="s">
        <v>2262</v>
      </c>
      <c r="H3931" s="191"/>
      <c r="J3931">
        <v>-375801.44</v>
      </c>
      <c r="K3931"/>
      <c r="M3931" s="191">
        <f t="shared" si="177"/>
        <v>-3.7580144000000003E-2</v>
      </c>
      <c r="N3931" t="str">
        <f t="shared" si="178"/>
        <v>0</v>
      </c>
    </row>
    <row r="3932" spans="1:14">
      <c r="A3932" s="55" t="str">
        <f t="shared" si="179"/>
        <v>Y0D30</v>
      </c>
      <c r="B3932" s="55">
        <v>0</v>
      </c>
      <c r="C3932" t="s">
        <v>2904</v>
      </c>
      <c r="D3932" t="s">
        <v>2904</v>
      </c>
      <c r="E3932" s="42">
        <v>44834</v>
      </c>
      <c r="F3932">
        <v>211177</v>
      </c>
      <c r="G3932" t="s">
        <v>2267</v>
      </c>
      <c r="H3932" s="191"/>
      <c r="J3932">
        <v>-2379.34</v>
      </c>
      <c r="K3932"/>
      <c r="M3932" s="191">
        <f t="shared" si="177"/>
        <v>-2.37934E-4</v>
      </c>
      <c r="N3932" t="str">
        <f t="shared" si="178"/>
        <v>0</v>
      </c>
    </row>
    <row r="3933" spans="1:14">
      <c r="A3933" s="55" t="str">
        <f t="shared" si="179"/>
        <v>Y0D30</v>
      </c>
      <c r="B3933" s="55">
        <v>0</v>
      </c>
      <c r="C3933" t="s">
        <v>2904</v>
      </c>
      <c r="D3933" t="s">
        <v>2904</v>
      </c>
      <c r="E3933" s="42">
        <v>44834</v>
      </c>
      <c r="F3933">
        <v>211632</v>
      </c>
      <c r="G3933" t="s">
        <v>2543</v>
      </c>
      <c r="H3933" s="191"/>
      <c r="J3933">
        <v>-2819.27</v>
      </c>
      <c r="K3933"/>
      <c r="M3933" s="191">
        <f t="shared" si="177"/>
        <v>-2.8192700000000001E-4</v>
      </c>
      <c r="N3933" t="str">
        <f t="shared" si="178"/>
        <v>0</v>
      </c>
    </row>
    <row r="3934" spans="1:14">
      <c r="A3934" s="55" t="str">
        <f t="shared" si="179"/>
        <v>Y0D30</v>
      </c>
      <c r="B3934" s="55">
        <v>0</v>
      </c>
      <c r="C3934" t="s">
        <v>2904</v>
      </c>
      <c r="D3934" t="s">
        <v>2904</v>
      </c>
      <c r="E3934" s="42">
        <v>44834</v>
      </c>
      <c r="F3934">
        <v>260101</v>
      </c>
      <c r="G3934" t="s">
        <v>2271</v>
      </c>
      <c r="H3934" s="191"/>
      <c r="J3934">
        <v>-673928370.01999998</v>
      </c>
      <c r="K3934"/>
      <c r="M3934" s="191">
        <f t="shared" si="177"/>
        <v>-67.392837001999993</v>
      </c>
      <c r="N3934" t="str">
        <f t="shared" si="178"/>
        <v>0</v>
      </c>
    </row>
    <row r="3935" spans="1:14">
      <c r="A3935" s="55" t="str">
        <f t="shared" si="179"/>
        <v>Y0D30</v>
      </c>
      <c r="B3935" s="55">
        <v>0</v>
      </c>
      <c r="C3935" t="s">
        <v>2904</v>
      </c>
      <c r="D3935" t="s">
        <v>2904</v>
      </c>
      <c r="E3935" s="42">
        <v>44834</v>
      </c>
      <c r="F3935">
        <v>260108</v>
      </c>
      <c r="G3935" t="s">
        <v>2647</v>
      </c>
      <c r="H3935" s="191"/>
      <c r="J3935">
        <v>0</v>
      </c>
      <c r="K3935"/>
      <c r="M3935" s="191">
        <f t="shared" si="177"/>
        <v>0</v>
      </c>
      <c r="N3935" t="str">
        <f t="shared" si="178"/>
        <v>0</v>
      </c>
    </row>
    <row r="3936" spans="1:14">
      <c r="A3936" s="55" t="str">
        <f t="shared" si="179"/>
        <v>Y0D30</v>
      </c>
      <c r="B3936" s="55">
        <v>0</v>
      </c>
      <c r="C3936" t="s">
        <v>2904</v>
      </c>
      <c r="D3936" t="s">
        <v>2904</v>
      </c>
      <c r="E3936" s="42">
        <v>44834</v>
      </c>
      <c r="F3936">
        <v>260118</v>
      </c>
      <c r="G3936" t="s">
        <v>2275</v>
      </c>
      <c r="H3936" s="191"/>
      <c r="J3936">
        <v>0</v>
      </c>
      <c r="K3936"/>
      <c r="M3936" s="191">
        <f t="shared" si="177"/>
        <v>0</v>
      </c>
      <c r="N3936" t="str">
        <f t="shared" si="178"/>
        <v>0</v>
      </c>
    </row>
    <row r="3937" spans="1:14">
      <c r="A3937" s="55" t="str">
        <f t="shared" si="179"/>
        <v>Y0D30</v>
      </c>
      <c r="B3937" s="55">
        <v>0</v>
      </c>
      <c r="C3937" t="s">
        <v>2904</v>
      </c>
      <c r="D3937" t="s">
        <v>2904</v>
      </c>
      <c r="E3937" s="42">
        <v>44834</v>
      </c>
      <c r="F3937">
        <v>260202</v>
      </c>
      <c r="G3937" t="s">
        <v>2281</v>
      </c>
      <c r="H3937" s="191"/>
      <c r="J3937">
        <v>0</v>
      </c>
      <c r="K3937"/>
      <c r="M3937" s="191">
        <f t="shared" si="177"/>
        <v>0</v>
      </c>
      <c r="N3937" t="str">
        <f t="shared" si="178"/>
        <v>0</v>
      </c>
    </row>
    <row r="3938" spans="1:14">
      <c r="A3938" s="55" t="str">
        <f t="shared" si="179"/>
        <v>Y0D30</v>
      </c>
      <c r="B3938" s="55">
        <v>0</v>
      </c>
      <c r="C3938" t="s">
        <v>2904</v>
      </c>
      <c r="D3938" t="s">
        <v>2904</v>
      </c>
      <c r="E3938" s="42">
        <v>44834</v>
      </c>
      <c r="F3938">
        <v>260221</v>
      </c>
      <c r="G3938" t="s">
        <v>2282</v>
      </c>
      <c r="H3938" s="191"/>
      <c r="J3938">
        <v>-8727889.8900000006</v>
      </c>
      <c r="K3938"/>
      <c r="M3938" s="191">
        <f t="shared" si="177"/>
        <v>-0.87278898900000002</v>
      </c>
      <c r="N3938" t="str">
        <f t="shared" si="178"/>
        <v>0</v>
      </c>
    </row>
    <row r="3939" spans="1:14">
      <c r="A3939" s="55" t="str">
        <f t="shared" si="179"/>
        <v>Y0D30</v>
      </c>
      <c r="B3939" s="55">
        <v>0</v>
      </c>
      <c r="C3939" t="s">
        <v>2904</v>
      </c>
      <c r="D3939" t="s">
        <v>2904</v>
      </c>
      <c r="E3939" s="42">
        <v>44834</v>
      </c>
      <c r="F3939">
        <v>260222</v>
      </c>
      <c r="G3939" t="s">
        <v>2283</v>
      </c>
      <c r="H3939" s="191"/>
      <c r="J3939">
        <v>-140010942.15000001</v>
      </c>
      <c r="K3939"/>
      <c r="M3939" s="191">
        <f t="shared" si="177"/>
        <v>-14.001094215</v>
      </c>
      <c r="N3939" t="str">
        <f t="shared" si="178"/>
        <v>0</v>
      </c>
    </row>
    <row r="3940" spans="1:14">
      <c r="A3940" s="55" t="str">
        <f t="shared" si="179"/>
        <v>Y0D30</v>
      </c>
      <c r="B3940" s="55">
        <v>0</v>
      </c>
      <c r="C3940" t="s">
        <v>2904</v>
      </c>
      <c r="D3940" t="s">
        <v>2904</v>
      </c>
      <c r="E3940" s="42">
        <v>44834</v>
      </c>
      <c r="F3940">
        <v>260802</v>
      </c>
      <c r="G3940" t="s">
        <v>2284</v>
      </c>
      <c r="H3940" s="191"/>
      <c r="J3940">
        <v>-31.22</v>
      </c>
      <c r="K3940"/>
      <c r="M3940" s="191">
        <f t="shared" si="177"/>
        <v>-3.1219999999999999E-6</v>
      </c>
      <c r="N3940" t="str">
        <f t="shared" si="178"/>
        <v>0</v>
      </c>
    </row>
    <row r="3941" spans="1:14">
      <c r="A3941" s="55" t="str">
        <f t="shared" si="179"/>
        <v>Y0D30</v>
      </c>
      <c r="B3941" s="55">
        <v>0</v>
      </c>
      <c r="C3941" t="s">
        <v>2904</v>
      </c>
      <c r="D3941" t="s">
        <v>2904</v>
      </c>
      <c r="E3941" s="42">
        <v>44834</v>
      </c>
      <c r="F3941">
        <v>260815</v>
      </c>
      <c r="G3941" t="s">
        <v>2286</v>
      </c>
      <c r="H3941" s="191"/>
      <c r="J3941">
        <v>-10427.86</v>
      </c>
      <c r="K3941"/>
      <c r="M3941" s="191">
        <f t="shared" si="177"/>
        <v>-1.042786E-3</v>
      </c>
      <c r="N3941" t="str">
        <f t="shared" si="178"/>
        <v>0</v>
      </c>
    </row>
    <row r="3942" spans="1:14">
      <c r="A3942" s="55" t="str">
        <f t="shared" si="179"/>
        <v>Y0D30</v>
      </c>
      <c r="B3942" s="55">
        <v>0</v>
      </c>
      <c r="C3942" t="s">
        <v>2904</v>
      </c>
      <c r="D3942" t="s">
        <v>2904</v>
      </c>
      <c r="E3942" s="42">
        <v>44834</v>
      </c>
      <c r="F3942">
        <v>260836</v>
      </c>
      <c r="G3942" t="s">
        <v>2705</v>
      </c>
      <c r="H3942" s="191"/>
      <c r="J3942">
        <v>-156889.19</v>
      </c>
      <c r="K3942"/>
      <c r="M3942" s="191">
        <f t="shared" si="177"/>
        <v>-1.5688918999999999E-2</v>
      </c>
      <c r="N3942" t="str">
        <f t="shared" si="178"/>
        <v>0</v>
      </c>
    </row>
    <row r="3943" spans="1:14">
      <c r="A3943" s="55" t="str">
        <f t="shared" si="179"/>
        <v>Y0D30</v>
      </c>
      <c r="B3943" s="55">
        <v>0</v>
      </c>
      <c r="C3943" t="s">
        <v>2904</v>
      </c>
      <c r="D3943" t="s">
        <v>2904</v>
      </c>
      <c r="E3943" s="42">
        <v>44834</v>
      </c>
      <c r="F3943">
        <v>260837</v>
      </c>
      <c r="G3943" t="s">
        <v>2706</v>
      </c>
      <c r="H3943" s="191"/>
      <c r="J3943">
        <v>-156889.19</v>
      </c>
      <c r="K3943"/>
      <c r="M3943" s="191">
        <f t="shared" si="177"/>
        <v>-1.5688918999999999E-2</v>
      </c>
      <c r="N3943" t="str">
        <f t="shared" si="178"/>
        <v>0</v>
      </c>
    </row>
    <row r="3944" spans="1:14">
      <c r="A3944" s="55" t="str">
        <f t="shared" si="179"/>
        <v>Y0D30</v>
      </c>
      <c r="B3944" s="55">
        <v>0</v>
      </c>
      <c r="C3944" t="s">
        <v>2904</v>
      </c>
      <c r="D3944" t="s">
        <v>2904</v>
      </c>
      <c r="E3944" s="42">
        <v>44834</v>
      </c>
      <c r="F3944">
        <v>260902</v>
      </c>
      <c r="G3944" t="s">
        <v>2287</v>
      </c>
      <c r="H3944" s="191"/>
      <c r="J3944">
        <v>-0.02</v>
      </c>
      <c r="K3944"/>
      <c r="M3944" s="191">
        <f t="shared" si="177"/>
        <v>-2.0000000000000001E-9</v>
      </c>
      <c r="N3944" t="str">
        <f t="shared" si="178"/>
        <v>0</v>
      </c>
    </row>
    <row r="3945" spans="1:14">
      <c r="A3945" s="55" t="str">
        <f t="shared" si="179"/>
        <v>Y0D30</v>
      </c>
      <c r="B3945" s="55">
        <v>0</v>
      </c>
      <c r="C3945" t="s">
        <v>2904</v>
      </c>
      <c r="D3945" t="s">
        <v>2904</v>
      </c>
      <c r="E3945" s="42">
        <v>44834</v>
      </c>
      <c r="F3945">
        <v>260905</v>
      </c>
      <c r="G3945" t="s">
        <v>2288</v>
      </c>
      <c r="H3945" s="191"/>
      <c r="J3945">
        <v>-19237.650000000001</v>
      </c>
      <c r="K3945"/>
      <c r="M3945" s="191">
        <f t="shared" si="177"/>
        <v>-1.9237650000000002E-3</v>
      </c>
      <c r="N3945" t="str">
        <f t="shared" si="178"/>
        <v>0</v>
      </c>
    </row>
    <row r="3946" spans="1:14">
      <c r="A3946" s="55" t="str">
        <f t="shared" si="179"/>
        <v>Y0D30</v>
      </c>
      <c r="B3946" s="55">
        <v>0</v>
      </c>
      <c r="C3946" t="s">
        <v>2904</v>
      </c>
      <c r="D3946" t="s">
        <v>2904</v>
      </c>
      <c r="E3946" s="42">
        <v>44834</v>
      </c>
      <c r="F3946">
        <v>260930</v>
      </c>
      <c r="G3946" t="s">
        <v>2291</v>
      </c>
      <c r="H3946" s="191"/>
      <c r="J3946">
        <v>0</v>
      </c>
      <c r="K3946"/>
      <c r="M3946" s="191">
        <f t="shared" si="177"/>
        <v>0</v>
      </c>
      <c r="N3946" t="str">
        <f t="shared" si="178"/>
        <v>0</v>
      </c>
    </row>
    <row r="3947" spans="1:14">
      <c r="A3947" s="55" t="str">
        <f t="shared" si="179"/>
        <v>Y0D30</v>
      </c>
      <c r="B3947" s="55">
        <v>0</v>
      </c>
      <c r="C3947" t="s">
        <v>2904</v>
      </c>
      <c r="D3947" t="s">
        <v>2904</v>
      </c>
      <c r="E3947" s="42">
        <v>44834</v>
      </c>
      <c r="F3947">
        <v>260942</v>
      </c>
      <c r="G3947" t="s">
        <v>2292</v>
      </c>
      <c r="H3947" s="191"/>
      <c r="J3947">
        <v>-101.27</v>
      </c>
      <c r="K3947"/>
      <c r="M3947" s="191">
        <f t="shared" si="177"/>
        <v>-1.0127E-5</v>
      </c>
      <c r="N3947" t="str">
        <f t="shared" si="178"/>
        <v>0</v>
      </c>
    </row>
    <row r="3948" spans="1:14">
      <c r="A3948" s="55" t="str">
        <f t="shared" si="179"/>
        <v>Y0D30</v>
      </c>
      <c r="B3948" s="55">
        <v>0</v>
      </c>
      <c r="C3948" t="s">
        <v>2904</v>
      </c>
      <c r="D3948" t="s">
        <v>2904</v>
      </c>
      <c r="E3948" s="42">
        <v>44834</v>
      </c>
      <c r="F3948">
        <v>260944</v>
      </c>
      <c r="G3948" t="s">
        <v>2712</v>
      </c>
      <c r="H3948" s="191"/>
      <c r="J3948">
        <v>-8009544.3499999996</v>
      </c>
      <c r="K3948"/>
      <c r="M3948" s="191">
        <f t="shared" si="177"/>
        <v>-0.80095443499999996</v>
      </c>
      <c r="N3948" t="str">
        <f t="shared" si="178"/>
        <v>0</v>
      </c>
    </row>
    <row r="3949" spans="1:14">
      <c r="A3949" s="55" t="str">
        <f t="shared" si="179"/>
        <v>Y0D30</v>
      </c>
      <c r="B3949" s="55">
        <v>0</v>
      </c>
      <c r="C3949" t="s">
        <v>2904</v>
      </c>
      <c r="D3949" t="s">
        <v>2904</v>
      </c>
      <c r="E3949" s="42">
        <v>44834</v>
      </c>
      <c r="F3949">
        <v>261027</v>
      </c>
      <c r="G3949" t="s">
        <v>2855</v>
      </c>
      <c r="H3949" s="191"/>
      <c r="J3949">
        <v>133329.5</v>
      </c>
      <c r="K3949"/>
      <c r="M3949" s="191">
        <f t="shared" ref="M3949:M4012" si="180">J3949/10000000</f>
        <v>1.333295E-2</v>
      </c>
      <c r="N3949" t="str">
        <f t="shared" si="178"/>
        <v>0</v>
      </c>
    </row>
    <row r="3950" spans="1:14">
      <c r="A3950" s="55" t="str">
        <f t="shared" si="179"/>
        <v>Y0D30</v>
      </c>
      <c r="B3950" s="55">
        <v>0</v>
      </c>
      <c r="C3950" t="s">
        <v>2904</v>
      </c>
      <c r="D3950" t="s">
        <v>2904</v>
      </c>
      <c r="E3950" s="42">
        <v>44834</v>
      </c>
      <c r="F3950">
        <v>261259</v>
      </c>
      <c r="G3950" t="s">
        <v>2707</v>
      </c>
      <c r="H3950" s="191"/>
      <c r="J3950">
        <v>-971.99</v>
      </c>
      <c r="K3950"/>
      <c r="M3950" s="191">
        <f t="shared" si="180"/>
        <v>-9.7199000000000002E-5</v>
      </c>
      <c r="N3950" t="str">
        <f t="shared" ref="N3950:N4013" si="181">LEFT(B3950,1)</f>
        <v>0</v>
      </c>
    </row>
    <row r="3951" spans="1:14">
      <c r="A3951" s="55" t="str">
        <f t="shared" si="179"/>
        <v>Y0D30</v>
      </c>
      <c r="B3951" s="55">
        <v>0</v>
      </c>
      <c r="C3951" t="s">
        <v>2904</v>
      </c>
      <c r="D3951" t="s">
        <v>2904</v>
      </c>
      <c r="E3951" s="42">
        <v>44834</v>
      </c>
      <c r="F3951">
        <v>261260</v>
      </c>
      <c r="G3951" t="s">
        <v>2708</v>
      </c>
      <c r="H3951" s="191"/>
      <c r="J3951">
        <v>-971.99</v>
      </c>
      <c r="K3951"/>
      <c r="M3951" s="191">
        <f t="shared" si="180"/>
        <v>-9.7199000000000002E-5</v>
      </c>
      <c r="N3951" t="str">
        <f t="shared" si="181"/>
        <v>0</v>
      </c>
    </row>
    <row r="3952" spans="1:14">
      <c r="A3952" s="55" t="str">
        <f t="shared" si="179"/>
        <v>Y0D30</v>
      </c>
      <c r="B3952" s="55">
        <v>0</v>
      </c>
      <c r="C3952" t="s">
        <v>2904</v>
      </c>
      <c r="D3952" t="s">
        <v>2904</v>
      </c>
      <c r="E3952" s="42">
        <v>44834</v>
      </c>
      <c r="F3952">
        <v>261262</v>
      </c>
      <c r="G3952" t="s">
        <v>2709</v>
      </c>
      <c r="H3952" s="191"/>
      <c r="J3952">
        <v>-20766.29</v>
      </c>
      <c r="K3952"/>
      <c r="M3952" s="191">
        <f t="shared" si="180"/>
        <v>-2.076629E-3</v>
      </c>
      <c r="N3952" t="str">
        <f t="shared" si="181"/>
        <v>0</v>
      </c>
    </row>
    <row r="3953" spans="1:14">
      <c r="A3953" s="55" t="str">
        <f t="shared" si="179"/>
        <v>Y0D30</v>
      </c>
      <c r="B3953" s="55">
        <v>0</v>
      </c>
      <c r="C3953" t="s">
        <v>2904</v>
      </c>
      <c r="D3953" t="s">
        <v>2904</v>
      </c>
      <c r="E3953" s="42">
        <v>44834</v>
      </c>
      <c r="F3953">
        <v>281101</v>
      </c>
      <c r="G3953" t="s">
        <v>2296</v>
      </c>
      <c r="H3953" s="191"/>
      <c r="J3953">
        <v>-2531324217.4899998</v>
      </c>
      <c r="K3953"/>
      <c r="M3953" s="191">
        <f t="shared" si="180"/>
        <v>-253.13242174899997</v>
      </c>
      <c r="N3953" t="str">
        <f t="shared" si="181"/>
        <v>0</v>
      </c>
    </row>
    <row r="3954" spans="1:14">
      <c r="A3954" s="55" t="str">
        <f t="shared" si="179"/>
        <v>Y0D30</v>
      </c>
      <c r="B3954" s="55">
        <v>0</v>
      </c>
      <c r="C3954" t="s">
        <v>2904</v>
      </c>
      <c r="D3954" t="s">
        <v>2904</v>
      </c>
      <c r="E3954" s="42">
        <v>44834</v>
      </c>
      <c r="F3954">
        <v>281102</v>
      </c>
      <c r="G3954" t="s">
        <v>2544</v>
      </c>
      <c r="H3954" s="191"/>
      <c r="J3954">
        <v>-354569014.02999997</v>
      </c>
      <c r="K3954"/>
      <c r="M3954" s="191">
        <f t="shared" si="180"/>
        <v>-35.456901402999996</v>
      </c>
      <c r="N3954" t="str">
        <f t="shared" si="181"/>
        <v>0</v>
      </c>
    </row>
    <row r="3955" spans="1:14">
      <c r="A3955" s="55" t="str">
        <f t="shared" si="179"/>
        <v>Y0D30</v>
      </c>
      <c r="B3955" s="55">
        <v>0</v>
      </c>
      <c r="C3955" t="s">
        <v>2904</v>
      </c>
      <c r="D3955" t="s">
        <v>2904</v>
      </c>
      <c r="E3955" s="42">
        <v>44834</v>
      </c>
      <c r="F3955">
        <v>281136</v>
      </c>
      <c r="G3955" t="s">
        <v>2565</v>
      </c>
      <c r="H3955" s="191"/>
      <c r="J3955">
        <v>3498.49</v>
      </c>
      <c r="K3955"/>
      <c r="M3955" s="191">
        <f t="shared" si="180"/>
        <v>3.49849E-4</v>
      </c>
      <c r="N3955" t="str">
        <f t="shared" si="181"/>
        <v>0</v>
      </c>
    </row>
    <row r="3956" spans="1:14">
      <c r="A3956" s="55" t="str">
        <f t="shared" si="179"/>
        <v>Y0D30</v>
      </c>
      <c r="B3956" s="55">
        <v>0</v>
      </c>
      <c r="C3956" t="s">
        <v>2904</v>
      </c>
      <c r="D3956" t="s">
        <v>2904</v>
      </c>
      <c r="E3956" s="42">
        <v>44834</v>
      </c>
      <c r="F3956">
        <v>281139</v>
      </c>
      <c r="G3956" t="s">
        <v>2304</v>
      </c>
      <c r="H3956" s="191"/>
      <c r="J3956">
        <v>168783.51</v>
      </c>
      <c r="K3956"/>
      <c r="M3956" s="191">
        <f t="shared" si="180"/>
        <v>1.6878351E-2</v>
      </c>
      <c r="N3956" t="str">
        <f t="shared" si="181"/>
        <v>0</v>
      </c>
    </row>
    <row r="3957" spans="1:14">
      <c r="A3957" s="55" t="str">
        <f t="shared" si="179"/>
        <v>Y0D30</v>
      </c>
      <c r="B3957" s="55">
        <v>0</v>
      </c>
      <c r="C3957" t="s">
        <v>2904</v>
      </c>
      <c r="D3957" t="s">
        <v>2904</v>
      </c>
      <c r="E3957" s="42">
        <v>44834</v>
      </c>
      <c r="F3957">
        <v>281140</v>
      </c>
      <c r="G3957" t="s">
        <v>2566</v>
      </c>
      <c r="H3957" s="191"/>
      <c r="J3957">
        <v>-9325819.8000000007</v>
      </c>
      <c r="K3957"/>
      <c r="M3957" s="191">
        <f t="shared" si="180"/>
        <v>-0.93258198000000003</v>
      </c>
      <c r="N3957" t="str">
        <f t="shared" si="181"/>
        <v>0</v>
      </c>
    </row>
    <row r="3958" spans="1:14">
      <c r="A3958" s="55" t="str">
        <f t="shared" si="179"/>
        <v>Y0D30</v>
      </c>
      <c r="B3958" s="55">
        <v>0</v>
      </c>
      <c r="C3958" t="s">
        <v>2904</v>
      </c>
      <c r="D3958" t="s">
        <v>2904</v>
      </c>
      <c r="E3958" s="42">
        <v>44834</v>
      </c>
      <c r="F3958">
        <v>281166</v>
      </c>
      <c r="G3958" t="s">
        <v>2309</v>
      </c>
      <c r="H3958" s="191"/>
      <c r="J3958">
        <v>-2976244684.4099998</v>
      </c>
      <c r="K3958"/>
      <c r="M3958" s="191">
        <f t="shared" si="180"/>
        <v>-297.62446844099998</v>
      </c>
      <c r="N3958" t="str">
        <f t="shared" si="181"/>
        <v>0</v>
      </c>
    </row>
    <row r="3959" spans="1:14">
      <c r="A3959" s="55" t="str">
        <f t="shared" si="179"/>
        <v>Y0D30</v>
      </c>
      <c r="B3959" s="55">
        <v>0</v>
      </c>
      <c r="C3959" t="s">
        <v>2904</v>
      </c>
      <c r="D3959" t="s">
        <v>2904</v>
      </c>
      <c r="E3959" s="42">
        <v>44834</v>
      </c>
      <c r="F3959">
        <v>281212</v>
      </c>
      <c r="G3959" t="s">
        <v>2314</v>
      </c>
      <c r="H3959" s="191"/>
      <c r="J3959">
        <v>-410813.47</v>
      </c>
      <c r="K3959"/>
      <c r="M3959" s="191">
        <f t="shared" si="180"/>
        <v>-4.1081346999999997E-2</v>
      </c>
      <c r="N3959" t="str">
        <f t="shared" si="181"/>
        <v>0</v>
      </c>
    </row>
    <row r="3960" spans="1:14">
      <c r="A3960" s="55" t="str">
        <f t="shared" si="179"/>
        <v>Y0D30</v>
      </c>
      <c r="B3960" s="55">
        <v>0</v>
      </c>
      <c r="C3960" t="s">
        <v>2904</v>
      </c>
      <c r="D3960" t="s">
        <v>2904</v>
      </c>
      <c r="E3960" s="42">
        <v>44834</v>
      </c>
      <c r="F3960">
        <v>281292</v>
      </c>
      <c r="G3960" t="s">
        <v>2551</v>
      </c>
      <c r="H3960" s="191"/>
      <c r="J3960">
        <v>-1038470372.34</v>
      </c>
      <c r="K3960"/>
      <c r="M3960" s="191">
        <f t="shared" si="180"/>
        <v>-103.847037234</v>
      </c>
      <c r="N3960" t="str">
        <f t="shared" si="181"/>
        <v>0</v>
      </c>
    </row>
    <row r="3961" spans="1:14">
      <c r="A3961" s="55" t="str">
        <f t="shared" si="179"/>
        <v>Y0D30</v>
      </c>
      <c r="B3961" s="55">
        <v>0</v>
      </c>
      <c r="C3961" t="s">
        <v>2904</v>
      </c>
      <c r="D3961" t="s">
        <v>2904</v>
      </c>
      <c r="E3961" s="42">
        <v>44834</v>
      </c>
      <c r="F3961">
        <v>281293</v>
      </c>
      <c r="G3961" t="s">
        <v>2561</v>
      </c>
      <c r="H3961" s="191"/>
      <c r="J3961">
        <v>49453176.700000003</v>
      </c>
      <c r="K3961"/>
      <c r="M3961" s="191">
        <f t="shared" si="180"/>
        <v>4.9453176700000006</v>
      </c>
      <c r="N3961" t="str">
        <f t="shared" si="181"/>
        <v>0</v>
      </c>
    </row>
    <row r="3962" spans="1:14">
      <c r="A3962" s="55" t="str">
        <f t="shared" si="179"/>
        <v>Y0D30</v>
      </c>
      <c r="B3962" s="55">
        <v>0</v>
      </c>
      <c r="C3962" t="s">
        <v>2904</v>
      </c>
      <c r="D3962" t="s">
        <v>2904</v>
      </c>
      <c r="E3962" s="42">
        <v>44834</v>
      </c>
      <c r="F3962">
        <v>281294</v>
      </c>
      <c r="G3962" t="s">
        <v>2568</v>
      </c>
      <c r="H3962" s="191"/>
      <c r="J3962">
        <v>-234291.21</v>
      </c>
      <c r="K3962"/>
      <c r="M3962" s="191">
        <f t="shared" si="180"/>
        <v>-2.3429121000000001E-2</v>
      </c>
      <c r="N3962" t="str">
        <f t="shared" si="181"/>
        <v>0</v>
      </c>
    </row>
    <row r="3963" spans="1:14">
      <c r="A3963" s="55" t="str">
        <f t="shared" si="179"/>
        <v>Y0D30</v>
      </c>
      <c r="B3963" s="55">
        <v>0</v>
      </c>
      <c r="C3963" t="s">
        <v>2904</v>
      </c>
      <c r="D3963" t="s">
        <v>2904</v>
      </c>
      <c r="E3963" s="42">
        <v>44834</v>
      </c>
      <c r="F3963">
        <v>281296</v>
      </c>
      <c r="G3963" t="s">
        <v>2572</v>
      </c>
      <c r="H3963" s="191"/>
      <c r="J3963">
        <v>5293.64</v>
      </c>
      <c r="K3963"/>
      <c r="M3963" s="191">
        <f t="shared" si="180"/>
        <v>5.2936400000000005E-4</v>
      </c>
      <c r="N3963" t="str">
        <f t="shared" si="181"/>
        <v>0</v>
      </c>
    </row>
    <row r="3964" spans="1:14">
      <c r="A3964" s="55" t="str">
        <f t="shared" si="179"/>
        <v>Y0D35.3</v>
      </c>
      <c r="B3964" s="55">
        <v>5.3</v>
      </c>
      <c r="C3964" t="s">
        <v>2904</v>
      </c>
      <c r="D3964" t="s">
        <v>2904</v>
      </c>
      <c r="E3964" s="42">
        <v>44834</v>
      </c>
      <c r="F3964">
        <v>301101</v>
      </c>
      <c r="G3964" t="s">
        <v>2333</v>
      </c>
      <c r="H3964" s="191"/>
      <c r="J3964">
        <v>-2646964886.6799998</v>
      </c>
      <c r="K3964"/>
      <c r="M3964" s="191">
        <f t="shared" si="180"/>
        <v>-264.69648866799997</v>
      </c>
      <c r="N3964" t="str">
        <f t="shared" si="181"/>
        <v>5</v>
      </c>
    </row>
    <row r="3965" spans="1:14">
      <c r="A3965" s="55" t="str">
        <f t="shared" si="179"/>
        <v>Y0D35.3</v>
      </c>
      <c r="B3965" s="55">
        <v>5.3</v>
      </c>
      <c r="C3965" t="s">
        <v>2904</v>
      </c>
      <c r="D3965" t="s">
        <v>2904</v>
      </c>
      <c r="E3965" s="42">
        <v>44834</v>
      </c>
      <c r="F3965">
        <v>301105</v>
      </c>
      <c r="G3965" t="s">
        <v>2336</v>
      </c>
      <c r="H3965" s="191"/>
      <c r="J3965">
        <v>-6727126.1600000001</v>
      </c>
      <c r="K3965"/>
      <c r="M3965" s="191">
        <f t="shared" si="180"/>
        <v>-0.67271261599999999</v>
      </c>
      <c r="N3965" t="str">
        <f t="shared" si="181"/>
        <v>5</v>
      </c>
    </row>
    <row r="3966" spans="1:14">
      <c r="A3966" s="55" t="str">
        <f t="shared" si="179"/>
        <v>Y0D35.3</v>
      </c>
      <c r="B3966" s="55">
        <v>5.3</v>
      </c>
      <c r="C3966" t="s">
        <v>2904</v>
      </c>
      <c r="D3966" t="s">
        <v>2904</v>
      </c>
      <c r="E3966" s="42">
        <v>44834</v>
      </c>
      <c r="F3966">
        <v>302203</v>
      </c>
      <c r="G3966" t="s">
        <v>2343</v>
      </c>
      <c r="H3966" s="191"/>
      <c r="J3966">
        <v>68.06</v>
      </c>
      <c r="K3966"/>
      <c r="M3966" s="191">
        <f t="shared" si="180"/>
        <v>6.8060000000000006E-6</v>
      </c>
      <c r="N3966" t="str">
        <f t="shared" si="181"/>
        <v>5</v>
      </c>
    </row>
    <row r="3967" spans="1:14">
      <c r="A3967" s="55" t="str">
        <f t="shared" si="179"/>
        <v>Y0D35.1</v>
      </c>
      <c r="B3967" s="55">
        <v>5.0999999999999996</v>
      </c>
      <c r="C3967" t="s">
        <v>2904</v>
      </c>
      <c r="D3967" t="s">
        <v>2904</v>
      </c>
      <c r="E3967" s="42">
        <v>44834</v>
      </c>
      <c r="F3967">
        <v>304101</v>
      </c>
      <c r="G3967" t="s">
        <v>2344</v>
      </c>
      <c r="H3967" s="191"/>
      <c r="J3967">
        <v>-310163525.64999998</v>
      </c>
      <c r="K3967"/>
      <c r="M3967" s="191">
        <f t="shared" si="180"/>
        <v>-31.016352564999998</v>
      </c>
      <c r="N3967" t="str">
        <f t="shared" si="181"/>
        <v>5</v>
      </c>
    </row>
    <row r="3968" spans="1:14">
      <c r="A3968" s="55" t="str">
        <f t="shared" si="179"/>
        <v>Y0D35.2</v>
      </c>
      <c r="B3968" s="55">
        <v>5.2</v>
      </c>
      <c r="C3968" t="s">
        <v>2904</v>
      </c>
      <c r="D3968" t="s">
        <v>2904</v>
      </c>
      <c r="E3968" s="42">
        <v>44834</v>
      </c>
      <c r="F3968">
        <v>304209</v>
      </c>
      <c r="G3968" t="s">
        <v>2350</v>
      </c>
      <c r="H3968" s="191"/>
      <c r="J3968">
        <v>-93140000</v>
      </c>
      <c r="K3968"/>
      <c r="M3968" s="191">
        <f t="shared" si="180"/>
        <v>-9.3140000000000001</v>
      </c>
      <c r="N3968" t="str">
        <f t="shared" si="181"/>
        <v>5</v>
      </c>
    </row>
    <row r="3969" spans="1:14">
      <c r="A3969" s="55" t="str">
        <f t="shared" ref="A3969:A4032" si="182">C3969&amp;B3969</f>
        <v>Y0D35.2</v>
      </c>
      <c r="B3969" s="55">
        <v>5.2</v>
      </c>
      <c r="C3969" t="s">
        <v>2904</v>
      </c>
      <c r="D3969" t="s">
        <v>2904</v>
      </c>
      <c r="E3969" s="42">
        <v>44834</v>
      </c>
      <c r="F3969">
        <v>304213</v>
      </c>
      <c r="G3969" t="s">
        <v>2351</v>
      </c>
      <c r="H3969" s="191"/>
      <c r="J3969">
        <v>-22557206.239999998</v>
      </c>
      <c r="K3969"/>
      <c r="M3969" s="191">
        <f t="shared" si="180"/>
        <v>-2.2557206239999998</v>
      </c>
      <c r="N3969" t="str">
        <f t="shared" si="181"/>
        <v>5</v>
      </c>
    </row>
    <row r="3970" spans="1:14">
      <c r="A3970" s="55" t="str">
        <f t="shared" si="182"/>
        <v>Y0D35.2</v>
      </c>
      <c r="B3970" s="55">
        <v>5.2</v>
      </c>
      <c r="C3970" t="s">
        <v>2904</v>
      </c>
      <c r="D3970" t="s">
        <v>2904</v>
      </c>
      <c r="E3970" s="42">
        <v>44834</v>
      </c>
      <c r="F3970">
        <v>304214</v>
      </c>
      <c r="G3970" t="s">
        <v>2352</v>
      </c>
      <c r="H3970" s="191"/>
      <c r="J3970">
        <v>-108982446.5</v>
      </c>
      <c r="K3970"/>
      <c r="M3970" s="191">
        <f t="shared" si="180"/>
        <v>-10.898244650000001</v>
      </c>
      <c r="N3970" t="str">
        <f t="shared" si="181"/>
        <v>5</v>
      </c>
    </row>
    <row r="3971" spans="1:14">
      <c r="A3971" s="55" t="str">
        <f t="shared" si="182"/>
        <v>Y0D35.2</v>
      </c>
      <c r="B3971" s="55">
        <v>5.2</v>
      </c>
      <c r="C3971" t="s">
        <v>2904</v>
      </c>
      <c r="D3971" t="s">
        <v>2904</v>
      </c>
      <c r="E3971" s="42">
        <v>44834</v>
      </c>
      <c r="F3971">
        <v>304216</v>
      </c>
      <c r="G3971" t="s">
        <v>2354</v>
      </c>
      <c r="H3971" s="191"/>
      <c r="J3971">
        <v>-21792301</v>
      </c>
      <c r="K3971"/>
      <c r="M3971" s="191">
        <f t="shared" si="180"/>
        <v>-2.1792300999999998</v>
      </c>
      <c r="N3971" t="str">
        <f t="shared" si="181"/>
        <v>5</v>
      </c>
    </row>
    <row r="3972" spans="1:14">
      <c r="A3972" s="55" t="str">
        <f t="shared" si="182"/>
        <v>Y0D35.2</v>
      </c>
      <c r="B3972" s="55">
        <v>5.2</v>
      </c>
      <c r="C3972" t="s">
        <v>2904</v>
      </c>
      <c r="D3972" t="s">
        <v>2904</v>
      </c>
      <c r="E3972" s="42">
        <v>44834</v>
      </c>
      <c r="F3972">
        <v>304232</v>
      </c>
      <c r="G3972" t="s">
        <v>2358</v>
      </c>
      <c r="H3972" s="191"/>
      <c r="J3972">
        <v>-44306.400000000001</v>
      </c>
      <c r="K3972"/>
      <c r="M3972" s="191">
        <f t="shared" si="180"/>
        <v>-4.4306400000000004E-3</v>
      </c>
      <c r="N3972" t="str">
        <f t="shared" si="181"/>
        <v>5</v>
      </c>
    </row>
    <row r="3973" spans="1:14">
      <c r="A3973" s="55" t="str">
        <f t="shared" si="182"/>
        <v>Y0D35.5</v>
      </c>
      <c r="B3973" s="55">
        <v>5.5</v>
      </c>
      <c r="C3973" t="s">
        <v>2904</v>
      </c>
      <c r="D3973" t="s">
        <v>2904</v>
      </c>
      <c r="E3973" s="42">
        <v>44834</v>
      </c>
      <c r="F3973">
        <v>304302</v>
      </c>
      <c r="G3973" t="s">
        <v>810</v>
      </c>
      <c r="H3973" s="191"/>
      <c r="J3973">
        <v>-256052.66</v>
      </c>
      <c r="K3973"/>
      <c r="M3973" s="191">
        <f t="shared" si="180"/>
        <v>-2.5605266000000002E-2</v>
      </c>
      <c r="N3973" t="str">
        <f t="shared" si="181"/>
        <v>5</v>
      </c>
    </row>
    <row r="3974" spans="1:14">
      <c r="A3974" s="55" t="str">
        <f t="shared" si="182"/>
        <v>Y0D35.5</v>
      </c>
      <c r="B3974" s="55">
        <v>5.5</v>
      </c>
      <c r="C3974" t="s">
        <v>2904</v>
      </c>
      <c r="D3974" t="s">
        <v>2904</v>
      </c>
      <c r="E3974" s="42">
        <v>44834</v>
      </c>
      <c r="F3974">
        <v>304751</v>
      </c>
      <c r="G3974" t="s">
        <v>2369</v>
      </c>
      <c r="H3974" s="191"/>
      <c r="J3974">
        <v>-6888.27</v>
      </c>
      <c r="K3974"/>
      <c r="M3974" s="191">
        <f t="shared" si="180"/>
        <v>-6.8882700000000004E-4</v>
      </c>
      <c r="N3974" t="str">
        <f t="shared" si="181"/>
        <v>5</v>
      </c>
    </row>
    <row r="3975" spans="1:14">
      <c r="A3975" s="55" t="str">
        <f t="shared" si="182"/>
        <v>Y0D35.5</v>
      </c>
      <c r="B3975" s="55">
        <v>5.5</v>
      </c>
      <c r="C3975" t="s">
        <v>2904</v>
      </c>
      <c r="D3975" t="s">
        <v>2904</v>
      </c>
      <c r="E3975" s="42">
        <v>44834</v>
      </c>
      <c r="F3975">
        <v>305101</v>
      </c>
      <c r="G3975" t="s">
        <v>2374</v>
      </c>
      <c r="H3975" s="191"/>
      <c r="J3975">
        <v>306</v>
      </c>
      <c r="K3975"/>
      <c r="M3975" s="191">
        <f t="shared" si="180"/>
        <v>3.0599999999999998E-5</v>
      </c>
      <c r="N3975" t="str">
        <f t="shared" si="181"/>
        <v>5</v>
      </c>
    </row>
    <row r="3976" spans="1:14">
      <c r="A3976" s="55" t="str">
        <f t="shared" si="182"/>
        <v>Y0D35.5</v>
      </c>
      <c r="B3976" s="55">
        <v>5.5</v>
      </c>
      <c r="C3976" t="s">
        <v>2904</v>
      </c>
      <c r="D3976" t="s">
        <v>2904</v>
      </c>
      <c r="E3976" s="42">
        <v>44834</v>
      </c>
      <c r="F3976">
        <v>310113</v>
      </c>
      <c r="G3976" t="s">
        <v>2397</v>
      </c>
      <c r="H3976" s="191"/>
      <c r="J3976">
        <v>-1.48</v>
      </c>
      <c r="K3976"/>
      <c r="M3976" s="191">
        <f t="shared" si="180"/>
        <v>-1.48E-7</v>
      </c>
      <c r="N3976" t="str">
        <f t="shared" si="181"/>
        <v>5</v>
      </c>
    </row>
    <row r="3977" spans="1:14">
      <c r="A3977" s="55" t="str">
        <f t="shared" si="182"/>
        <v>Y0D35.5</v>
      </c>
      <c r="B3977" s="55">
        <v>5.5</v>
      </c>
      <c r="C3977" t="s">
        <v>2904</v>
      </c>
      <c r="D3977" t="s">
        <v>2904</v>
      </c>
      <c r="E3977" s="42">
        <v>44834</v>
      </c>
      <c r="F3977">
        <v>310115</v>
      </c>
      <c r="G3977" t="s">
        <v>2398</v>
      </c>
      <c r="H3977" s="191"/>
      <c r="J3977">
        <v>4577.38</v>
      </c>
      <c r="K3977"/>
      <c r="M3977" s="191">
        <f t="shared" si="180"/>
        <v>4.5773800000000001E-4</v>
      </c>
      <c r="N3977" t="str">
        <f t="shared" si="181"/>
        <v>5</v>
      </c>
    </row>
    <row r="3978" spans="1:14">
      <c r="A3978" s="55" t="str">
        <f t="shared" si="182"/>
        <v>Y0D30</v>
      </c>
      <c r="B3978" s="55">
        <v>0</v>
      </c>
      <c r="C3978" t="s">
        <v>2904</v>
      </c>
      <c r="D3978" t="s">
        <v>2904</v>
      </c>
      <c r="E3978" s="42">
        <v>44834</v>
      </c>
      <c r="F3978">
        <v>311301</v>
      </c>
      <c r="G3978" t="s">
        <v>2624</v>
      </c>
      <c r="H3978" s="191"/>
      <c r="J3978">
        <v>-141071781.27000001</v>
      </c>
      <c r="K3978"/>
      <c r="M3978" s="191">
        <f t="shared" si="180"/>
        <v>-14.107178127000001</v>
      </c>
      <c r="N3978" t="str">
        <f t="shared" si="181"/>
        <v>0</v>
      </c>
    </row>
    <row r="3979" spans="1:14">
      <c r="A3979" s="55" t="str">
        <f t="shared" si="182"/>
        <v>Y0D30</v>
      </c>
      <c r="B3979" s="55">
        <v>0</v>
      </c>
      <c r="C3979" t="s">
        <v>2904</v>
      </c>
      <c r="D3979" t="s">
        <v>2904</v>
      </c>
      <c r="E3979" s="42">
        <v>44834</v>
      </c>
      <c r="F3979">
        <v>311501</v>
      </c>
      <c r="G3979" t="s">
        <v>2402</v>
      </c>
      <c r="H3979" s="191"/>
      <c r="J3979">
        <v>359357352.70999998</v>
      </c>
      <c r="K3979"/>
      <c r="M3979" s="191">
        <f t="shared" si="180"/>
        <v>35.935735270999999</v>
      </c>
      <c r="N3979" t="str">
        <f t="shared" si="181"/>
        <v>0</v>
      </c>
    </row>
    <row r="3980" spans="1:14">
      <c r="A3980" s="55" t="str">
        <f t="shared" si="182"/>
        <v>Y0D30</v>
      </c>
      <c r="B3980" s="55">
        <v>0</v>
      </c>
      <c r="C3980" t="s">
        <v>2904</v>
      </c>
      <c r="D3980" t="s">
        <v>2904</v>
      </c>
      <c r="E3980" s="42">
        <v>44834</v>
      </c>
      <c r="F3980">
        <v>311608</v>
      </c>
      <c r="G3980" t="s">
        <v>2405</v>
      </c>
      <c r="H3980" s="191"/>
      <c r="J3980">
        <v>47562900</v>
      </c>
      <c r="K3980"/>
      <c r="M3980" s="191">
        <f t="shared" si="180"/>
        <v>4.7562899999999999</v>
      </c>
      <c r="N3980" t="str">
        <f t="shared" si="181"/>
        <v>0</v>
      </c>
    </row>
    <row r="3981" spans="1:14">
      <c r="A3981" s="55" t="str">
        <f t="shared" si="182"/>
        <v>Y0D30</v>
      </c>
      <c r="B3981" s="55">
        <v>0</v>
      </c>
      <c r="C3981" t="s">
        <v>2904</v>
      </c>
      <c r="D3981" t="s">
        <v>2904</v>
      </c>
      <c r="E3981" s="42">
        <v>44834</v>
      </c>
      <c r="F3981">
        <v>311617</v>
      </c>
      <c r="G3981" t="s">
        <v>2407</v>
      </c>
      <c r="H3981" s="191"/>
      <c r="J3981">
        <v>9606570.5</v>
      </c>
      <c r="K3981"/>
      <c r="M3981" s="191">
        <f t="shared" si="180"/>
        <v>0.96065705000000001</v>
      </c>
      <c r="N3981" t="str">
        <f t="shared" si="181"/>
        <v>0</v>
      </c>
    </row>
    <row r="3982" spans="1:14">
      <c r="A3982" s="55" t="str">
        <f t="shared" si="182"/>
        <v>Y0D30</v>
      </c>
      <c r="B3982" s="55">
        <v>0</v>
      </c>
      <c r="C3982" t="s">
        <v>2904</v>
      </c>
      <c r="D3982" t="s">
        <v>2904</v>
      </c>
      <c r="E3982" s="42">
        <v>44834</v>
      </c>
      <c r="F3982">
        <v>311619</v>
      </c>
      <c r="G3982" t="s">
        <v>2409</v>
      </c>
      <c r="H3982" s="191"/>
      <c r="J3982">
        <v>1938090</v>
      </c>
      <c r="K3982"/>
      <c r="M3982" s="191">
        <f t="shared" si="180"/>
        <v>0.19380900000000001</v>
      </c>
      <c r="N3982" t="str">
        <f t="shared" si="181"/>
        <v>0</v>
      </c>
    </row>
    <row r="3983" spans="1:14">
      <c r="A3983" s="55" t="str">
        <f t="shared" si="182"/>
        <v>Y0D35.3</v>
      </c>
      <c r="B3983" s="55">
        <v>5.3</v>
      </c>
      <c r="C3983" t="s">
        <v>2904</v>
      </c>
      <c r="D3983" t="s">
        <v>2904</v>
      </c>
      <c r="E3983" s="42">
        <v>44834</v>
      </c>
      <c r="F3983">
        <v>315101</v>
      </c>
      <c r="G3983" t="s">
        <v>2412</v>
      </c>
      <c r="H3983" s="191"/>
      <c r="J3983">
        <v>-237016575.97</v>
      </c>
      <c r="K3983"/>
      <c r="M3983" s="191">
        <f t="shared" si="180"/>
        <v>-23.701657597000001</v>
      </c>
      <c r="N3983" t="str">
        <f t="shared" si="181"/>
        <v>5</v>
      </c>
    </row>
    <row r="3984" spans="1:14">
      <c r="A3984" s="55" t="str">
        <f t="shared" si="182"/>
        <v>Y0D35.3</v>
      </c>
      <c r="B3984" s="55">
        <v>5.3</v>
      </c>
      <c r="C3984" t="s">
        <v>2904</v>
      </c>
      <c r="D3984" t="s">
        <v>2904</v>
      </c>
      <c r="E3984" s="42">
        <v>44834</v>
      </c>
      <c r="F3984">
        <v>315111</v>
      </c>
      <c r="G3984" t="s">
        <v>2628</v>
      </c>
      <c r="H3984" s="191"/>
      <c r="J3984">
        <v>-5373321091.9300003</v>
      </c>
      <c r="K3984"/>
      <c r="M3984" s="191">
        <f t="shared" si="180"/>
        <v>-537.33210919300006</v>
      </c>
      <c r="N3984" t="str">
        <f t="shared" si="181"/>
        <v>5</v>
      </c>
    </row>
    <row r="3985" spans="1:14">
      <c r="A3985" s="55" t="str">
        <f t="shared" si="182"/>
        <v>Y0D36.3</v>
      </c>
      <c r="B3985" s="55">
        <v>6.3</v>
      </c>
      <c r="C3985" t="s">
        <v>2904</v>
      </c>
      <c r="D3985" t="s">
        <v>2904</v>
      </c>
      <c r="E3985" s="42">
        <v>44834</v>
      </c>
      <c r="F3985">
        <v>401201</v>
      </c>
      <c r="G3985" t="s">
        <v>2419</v>
      </c>
      <c r="H3985" s="191"/>
      <c r="J3985">
        <v>358387.37</v>
      </c>
      <c r="K3985"/>
      <c r="M3985" s="191">
        <f t="shared" si="180"/>
        <v>3.5838737000000002E-2</v>
      </c>
      <c r="N3985" t="str">
        <f t="shared" si="181"/>
        <v>6</v>
      </c>
    </row>
    <row r="3986" spans="1:14">
      <c r="A3986" s="55" t="str">
        <f t="shared" si="182"/>
        <v>Y0D30</v>
      </c>
      <c r="B3986" s="55">
        <v>0</v>
      </c>
      <c r="C3986" t="s">
        <v>2904</v>
      </c>
      <c r="D3986" t="s">
        <v>2904</v>
      </c>
      <c r="E3986" s="42">
        <v>44834</v>
      </c>
      <c r="F3986">
        <v>401240</v>
      </c>
      <c r="G3986" t="s">
        <v>2429</v>
      </c>
      <c r="H3986" s="191"/>
      <c r="J3986">
        <v>692617.94</v>
      </c>
      <c r="K3986"/>
      <c r="M3986" s="191">
        <f t="shared" si="180"/>
        <v>6.9261793999999988E-2</v>
      </c>
      <c r="N3986" t="str">
        <f t="shared" si="181"/>
        <v>0</v>
      </c>
    </row>
    <row r="3987" spans="1:14">
      <c r="A3987" s="55" t="str">
        <f t="shared" si="182"/>
        <v>Y0D30</v>
      </c>
      <c r="B3987" s="55">
        <v>0</v>
      </c>
      <c r="C3987" t="s">
        <v>2904</v>
      </c>
      <c r="D3987" t="s">
        <v>2904</v>
      </c>
      <c r="E3987" s="42">
        <v>44834</v>
      </c>
      <c r="F3987">
        <v>401241</v>
      </c>
      <c r="G3987" t="s">
        <v>2430</v>
      </c>
      <c r="H3987" s="191"/>
      <c r="J3987">
        <v>217599.78</v>
      </c>
      <c r="K3987"/>
      <c r="M3987" s="191">
        <f t="shared" si="180"/>
        <v>2.1759977999999999E-2</v>
      </c>
      <c r="N3987" t="str">
        <f t="shared" si="181"/>
        <v>0</v>
      </c>
    </row>
    <row r="3988" spans="1:14">
      <c r="A3988" s="55" t="str">
        <f t="shared" si="182"/>
        <v>Y0D36.3</v>
      </c>
      <c r="B3988" s="55">
        <v>6.3</v>
      </c>
      <c r="C3988" t="s">
        <v>2904</v>
      </c>
      <c r="D3988" t="s">
        <v>2904</v>
      </c>
      <c r="E3988" s="42">
        <v>44834</v>
      </c>
      <c r="F3988">
        <v>401301</v>
      </c>
      <c r="G3988" t="s">
        <v>2432</v>
      </c>
      <c r="H3988" s="191"/>
      <c r="J3988">
        <v>6847.06</v>
      </c>
      <c r="K3988"/>
      <c r="M3988" s="191">
        <f t="shared" si="180"/>
        <v>6.8470599999999999E-4</v>
      </c>
      <c r="N3988" t="str">
        <f t="shared" si="181"/>
        <v>6</v>
      </c>
    </row>
    <row r="3989" spans="1:14">
      <c r="A3989" s="55" t="str">
        <f t="shared" si="182"/>
        <v>Y0D36.1</v>
      </c>
      <c r="B3989" s="55">
        <v>6.1</v>
      </c>
      <c r="C3989" t="s">
        <v>2904</v>
      </c>
      <c r="D3989" t="s">
        <v>2904</v>
      </c>
      <c r="E3989" s="42">
        <v>44834</v>
      </c>
      <c r="F3989">
        <v>401501</v>
      </c>
      <c r="G3989" t="s">
        <v>676</v>
      </c>
      <c r="H3989" s="191"/>
      <c r="J3989">
        <v>40721080.799999997</v>
      </c>
      <c r="K3989"/>
      <c r="M3989" s="191">
        <f t="shared" si="180"/>
        <v>4.0721080799999996</v>
      </c>
      <c r="N3989" t="str">
        <f t="shared" si="181"/>
        <v>6</v>
      </c>
    </row>
    <row r="3990" spans="1:14">
      <c r="A3990" s="55" t="str">
        <f t="shared" si="182"/>
        <v>Y0D36.3</v>
      </c>
      <c r="B3990" s="55">
        <v>6.3</v>
      </c>
      <c r="C3990" t="s">
        <v>2904</v>
      </c>
      <c r="D3990" t="s">
        <v>2904</v>
      </c>
      <c r="E3990" s="42">
        <v>44834</v>
      </c>
      <c r="F3990">
        <v>401702</v>
      </c>
      <c r="G3990" t="s">
        <v>2686</v>
      </c>
      <c r="H3990" s="191"/>
      <c r="J3990">
        <v>-36224.97</v>
      </c>
      <c r="K3990"/>
      <c r="M3990" s="191">
        <f t="shared" si="180"/>
        <v>-3.6224970000000001E-3</v>
      </c>
      <c r="N3990" t="str">
        <f t="shared" si="181"/>
        <v>6</v>
      </c>
    </row>
    <row r="3991" spans="1:14">
      <c r="A3991" s="55" t="str">
        <f t="shared" si="182"/>
        <v>Y0D36.3</v>
      </c>
      <c r="B3991" s="55">
        <v>6.3</v>
      </c>
      <c r="C3991" t="s">
        <v>2904</v>
      </c>
      <c r="D3991" t="s">
        <v>2904</v>
      </c>
      <c r="E3991" s="42">
        <v>44834</v>
      </c>
      <c r="F3991">
        <v>401703</v>
      </c>
      <c r="G3991" t="s">
        <v>2687</v>
      </c>
      <c r="H3991" s="191"/>
      <c r="J3991">
        <v>-36224.97</v>
      </c>
      <c r="K3991"/>
      <c r="M3991" s="191">
        <f t="shared" si="180"/>
        <v>-3.6224970000000001E-3</v>
      </c>
      <c r="N3991" t="str">
        <f t="shared" si="181"/>
        <v>6</v>
      </c>
    </row>
    <row r="3992" spans="1:14">
      <c r="A3992" s="55" t="str">
        <f t="shared" si="182"/>
        <v>Y0D36.3</v>
      </c>
      <c r="B3992" s="55">
        <v>6.3</v>
      </c>
      <c r="C3992" t="s">
        <v>2904</v>
      </c>
      <c r="D3992" t="s">
        <v>2904</v>
      </c>
      <c r="E3992" s="42">
        <v>44834</v>
      </c>
      <c r="F3992">
        <v>401707</v>
      </c>
      <c r="G3992" t="s">
        <v>2680</v>
      </c>
      <c r="H3992" s="191"/>
      <c r="J3992">
        <v>0</v>
      </c>
      <c r="K3992"/>
      <c r="M3992" s="191">
        <f t="shared" si="180"/>
        <v>0</v>
      </c>
      <c r="N3992" t="str">
        <f t="shared" si="181"/>
        <v>6</v>
      </c>
    </row>
    <row r="3993" spans="1:14">
      <c r="A3993" s="55" t="str">
        <f t="shared" si="182"/>
        <v>Y0D36.3</v>
      </c>
      <c r="B3993" s="55">
        <v>6.3</v>
      </c>
      <c r="C3993" t="s">
        <v>2904</v>
      </c>
      <c r="D3993" t="s">
        <v>2904</v>
      </c>
      <c r="E3993" s="42">
        <v>44834</v>
      </c>
      <c r="F3993">
        <v>401708</v>
      </c>
      <c r="G3993" t="s">
        <v>2681</v>
      </c>
      <c r="H3993" s="191"/>
      <c r="J3993">
        <v>0</v>
      </c>
      <c r="K3993"/>
      <c r="M3993" s="191">
        <f t="shared" si="180"/>
        <v>0</v>
      </c>
      <c r="N3993" t="str">
        <f t="shared" si="181"/>
        <v>6</v>
      </c>
    </row>
    <row r="3994" spans="1:14">
      <c r="A3994" s="55" t="str">
        <f t="shared" si="182"/>
        <v>Y0D36.3</v>
      </c>
      <c r="B3994" s="55">
        <v>6.3</v>
      </c>
      <c r="C3994" t="s">
        <v>2904</v>
      </c>
      <c r="D3994" t="s">
        <v>2904</v>
      </c>
      <c r="E3994" s="42">
        <v>44834</v>
      </c>
      <c r="F3994">
        <v>402103</v>
      </c>
      <c r="G3994" t="s">
        <v>2436</v>
      </c>
      <c r="H3994" s="191"/>
      <c r="J3994">
        <v>803</v>
      </c>
      <c r="K3994"/>
      <c r="M3994" s="191">
        <f t="shared" si="180"/>
        <v>8.03E-5</v>
      </c>
      <c r="N3994" t="str">
        <f t="shared" si="181"/>
        <v>6</v>
      </c>
    </row>
    <row r="3995" spans="1:14">
      <c r="A3995" s="55" t="str">
        <f t="shared" si="182"/>
        <v>Y0D36.2</v>
      </c>
      <c r="B3995" s="55">
        <v>6.2</v>
      </c>
      <c r="C3995" t="s">
        <v>2904</v>
      </c>
      <c r="D3995" t="s">
        <v>2904</v>
      </c>
      <c r="E3995" s="42">
        <v>44834</v>
      </c>
      <c r="F3995">
        <v>402106</v>
      </c>
      <c r="G3995" t="s">
        <v>2437</v>
      </c>
      <c r="H3995" s="191"/>
      <c r="J3995">
        <v>60412.42</v>
      </c>
      <c r="K3995"/>
      <c r="M3995" s="191">
        <f t="shared" si="180"/>
        <v>6.0412419999999996E-3</v>
      </c>
      <c r="N3995" t="str">
        <f t="shared" si="181"/>
        <v>6</v>
      </c>
    </row>
    <row r="3996" spans="1:14">
      <c r="A3996" s="55" t="str">
        <f t="shared" si="182"/>
        <v>Y0D36.3</v>
      </c>
      <c r="B3996" s="55">
        <v>6.3</v>
      </c>
      <c r="C3996" t="s">
        <v>2904</v>
      </c>
      <c r="D3996" t="s">
        <v>2904</v>
      </c>
      <c r="E3996" s="42">
        <v>44834</v>
      </c>
      <c r="F3996">
        <v>402113</v>
      </c>
      <c r="G3996" t="s">
        <v>2438</v>
      </c>
      <c r="H3996" s="191"/>
      <c r="J3996">
        <v>2006996.47</v>
      </c>
      <c r="K3996"/>
      <c r="M3996" s="191">
        <f t="shared" si="180"/>
        <v>0.20069964700000001</v>
      </c>
      <c r="N3996" t="str">
        <f t="shared" si="181"/>
        <v>6</v>
      </c>
    </row>
    <row r="3997" spans="1:14">
      <c r="A3997" s="55" t="str">
        <f t="shared" si="182"/>
        <v>Y0D36.3</v>
      </c>
      <c r="B3997" s="55">
        <v>6.3</v>
      </c>
      <c r="C3997" t="s">
        <v>2904</v>
      </c>
      <c r="D3997" t="s">
        <v>2904</v>
      </c>
      <c r="E3997" s="42">
        <v>44834</v>
      </c>
      <c r="F3997">
        <v>402125</v>
      </c>
      <c r="G3997" t="s">
        <v>2914</v>
      </c>
      <c r="H3997" s="191"/>
      <c r="J3997">
        <v>471412.33</v>
      </c>
      <c r="K3997"/>
      <c r="M3997" s="191">
        <f t="shared" si="180"/>
        <v>4.7141233000000005E-2</v>
      </c>
      <c r="N3997" t="str">
        <f t="shared" si="181"/>
        <v>6</v>
      </c>
    </row>
    <row r="3998" spans="1:14">
      <c r="A3998" s="55" t="str">
        <f t="shared" si="182"/>
        <v>Y0D36.2a</v>
      </c>
      <c r="B3998" s="55" t="s">
        <v>4602</v>
      </c>
      <c r="C3998" t="s">
        <v>2904</v>
      </c>
      <c r="D3998" t="s">
        <v>2904</v>
      </c>
      <c r="E3998" s="42">
        <v>44834</v>
      </c>
      <c r="F3998">
        <v>402128</v>
      </c>
      <c r="G3998" t="s">
        <v>2440</v>
      </c>
      <c r="H3998" s="191"/>
      <c r="J3998">
        <v>63261252.899999999</v>
      </c>
      <c r="K3998"/>
      <c r="M3998" s="191">
        <f t="shared" si="180"/>
        <v>6.3261252900000002</v>
      </c>
      <c r="N3998" t="str">
        <f t="shared" si="181"/>
        <v>6</v>
      </c>
    </row>
    <row r="3999" spans="1:14">
      <c r="A3999" s="55" t="str">
        <f t="shared" si="182"/>
        <v>Y0D36.3</v>
      </c>
      <c r="B3999" s="55">
        <v>6.3</v>
      </c>
      <c r="C3999" t="s">
        <v>2904</v>
      </c>
      <c r="D3999" t="s">
        <v>2904</v>
      </c>
      <c r="E3999" s="42">
        <v>44834</v>
      </c>
      <c r="F3999">
        <v>402132</v>
      </c>
      <c r="G3999" t="s">
        <v>2441</v>
      </c>
      <c r="H3999" s="191"/>
      <c r="J3999">
        <v>-433467.81</v>
      </c>
      <c r="K3999"/>
      <c r="M3999" s="191">
        <f t="shared" si="180"/>
        <v>-4.3346781000000001E-2</v>
      </c>
      <c r="N3999" t="str">
        <f t="shared" si="181"/>
        <v>6</v>
      </c>
    </row>
    <row r="4000" spans="1:14">
      <c r="A4000" s="55" t="str">
        <f t="shared" si="182"/>
        <v>Y0D36.3</v>
      </c>
      <c r="B4000" s="55">
        <v>6.3</v>
      </c>
      <c r="C4000" t="s">
        <v>2904</v>
      </c>
      <c r="D4000" t="s">
        <v>2904</v>
      </c>
      <c r="E4000" s="42">
        <v>44834</v>
      </c>
      <c r="F4000">
        <v>402233</v>
      </c>
      <c r="G4000" t="s">
        <v>2458</v>
      </c>
      <c r="H4000" s="191"/>
      <c r="J4000">
        <v>147443.94</v>
      </c>
      <c r="K4000"/>
      <c r="M4000" s="191">
        <f t="shared" si="180"/>
        <v>1.4744394000000001E-2</v>
      </c>
      <c r="N4000" t="str">
        <f t="shared" si="181"/>
        <v>6</v>
      </c>
    </row>
    <row r="4001" spans="1:14">
      <c r="A4001" s="55" t="str">
        <f t="shared" si="182"/>
        <v>Y0D36.3</v>
      </c>
      <c r="B4001" s="55">
        <v>6.3</v>
      </c>
      <c r="C4001" t="s">
        <v>2904</v>
      </c>
      <c r="D4001" t="s">
        <v>2904</v>
      </c>
      <c r="E4001" s="42">
        <v>44834</v>
      </c>
      <c r="F4001">
        <v>402235</v>
      </c>
      <c r="G4001" t="s">
        <v>2459</v>
      </c>
      <c r="H4001" s="191"/>
      <c r="J4001">
        <v>14763.98</v>
      </c>
      <c r="K4001"/>
      <c r="M4001" s="191">
        <f t="shared" si="180"/>
        <v>1.4763979999999999E-3</v>
      </c>
      <c r="N4001" t="str">
        <f t="shared" si="181"/>
        <v>6</v>
      </c>
    </row>
    <row r="4002" spans="1:14">
      <c r="A4002" s="55" t="str">
        <f t="shared" si="182"/>
        <v>Y0D35.3</v>
      </c>
      <c r="B4002" s="55">
        <v>5.3</v>
      </c>
      <c r="C4002" t="s">
        <v>2904</v>
      </c>
      <c r="D4002" t="s">
        <v>2904</v>
      </c>
      <c r="E4002" s="42">
        <v>44834</v>
      </c>
      <c r="F4002">
        <v>402244</v>
      </c>
      <c r="G4002" t="s">
        <v>2461</v>
      </c>
      <c r="H4002" s="191"/>
      <c r="J4002">
        <v>3422175.14</v>
      </c>
      <c r="K4002"/>
      <c r="M4002" s="191">
        <f t="shared" si="180"/>
        <v>0.342217514</v>
      </c>
      <c r="N4002" t="str">
        <f t="shared" si="181"/>
        <v>5</v>
      </c>
    </row>
    <row r="4003" spans="1:14">
      <c r="A4003" s="55" t="str">
        <f t="shared" si="182"/>
        <v>Y0D36.1</v>
      </c>
      <c r="B4003" s="55">
        <v>6.1</v>
      </c>
      <c r="C4003" t="s">
        <v>2904</v>
      </c>
      <c r="D4003" t="s">
        <v>2904</v>
      </c>
      <c r="E4003" s="42">
        <v>44834</v>
      </c>
      <c r="F4003">
        <v>402257</v>
      </c>
      <c r="G4003" t="s">
        <v>2465</v>
      </c>
      <c r="H4003" s="191"/>
      <c r="J4003">
        <v>0</v>
      </c>
      <c r="K4003"/>
      <c r="M4003" s="191">
        <f t="shared" si="180"/>
        <v>0</v>
      </c>
      <c r="N4003" t="str">
        <f t="shared" si="181"/>
        <v>6</v>
      </c>
    </row>
    <row r="4004" spans="1:14">
      <c r="A4004" s="55" t="str">
        <f t="shared" si="182"/>
        <v>Y0D36.3</v>
      </c>
      <c r="B4004" s="55">
        <v>6.3</v>
      </c>
      <c r="C4004" t="s">
        <v>2904</v>
      </c>
      <c r="D4004" t="s">
        <v>2904</v>
      </c>
      <c r="E4004" s="42">
        <v>44834</v>
      </c>
      <c r="F4004">
        <v>402381</v>
      </c>
      <c r="G4004" t="s">
        <v>2491</v>
      </c>
      <c r="H4004" s="191"/>
      <c r="J4004">
        <v>-222777.35</v>
      </c>
      <c r="K4004"/>
      <c r="M4004" s="191">
        <f t="shared" si="180"/>
        <v>-2.2277735E-2</v>
      </c>
      <c r="N4004" t="str">
        <f t="shared" si="181"/>
        <v>6</v>
      </c>
    </row>
    <row r="4005" spans="1:14">
      <c r="A4005" s="55" t="str">
        <f t="shared" si="182"/>
        <v>Y0D36.3</v>
      </c>
      <c r="B4005" s="55">
        <v>6.3</v>
      </c>
      <c r="C4005" t="s">
        <v>2904</v>
      </c>
      <c r="D4005" t="s">
        <v>2904</v>
      </c>
      <c r="E4005" s="42">
        <v>44834</v>
      </c>
      <c r="F4005">
        <v>402404</v>
      </c>
      <c r="G4005" t="s">
        <v>2492</v>
      </c>
      <c r="H4005" s="191"/>
      <c r="J4005">
        <v>24901.81</v>
      </c>
      <c r="K4005"/>
      <c r="M4005" s="191">
        <f t="shared" si="180"/>
        <v>2.4901810000000002E-3</v>
      </c>
      <c r="N4005" t="str">
        <f t="shared" si="181"/>
        <v>6</v>
      </c>
    </row>
    <row r="4006" spans="1:14">
      <c r="A4006" s="55" t="str">
        <f t="shared" si="182"/>
        <v>Y0D35.3</v>
      </c>
      <c r="B4006" s="55">
        <v>5.3</v>
      </c>
      <c r="C4006" t="s">
        <v>2904</v>
      </c>
      <c r="D4006" t="s">
        <v>2904</v>
      </c>
      <c r="E4006" s="42">
        <v>44834</v>
      </c>
      <c r="F4006">
        <v>412511</v>
      </c>
      <c r="G4006" t="s">
        <v>2500</v>
      </c>
      <c r="H4006" s="191"/>
      <c r="J4006">
        <v>53805850.43</v>
      </c>
      <c r="K4006"/>
      <c r="M4006" s="191">
        <f t="shared" si="180"/>
        <v>5.380585043</v>
      </c>
      <c r="N4006" t="str">
        <f t="shared" si="181"/>
        <v>5</v>
      </c>
    </row>
    <row r="4007" spans="1:14">
      <c r="A4007" s="55" t="str">
        <f t="shared" si="182"/>
        <v>Y0D35.3</v>
      </c>
      <c r="B4007" s="55">
        <v>5.3</v>
      </c>
      <c r="C4007" t="s">
        <v>2904</v>
      </c>
      <c r="D4007" t="s">
        <v>2904</v>
      </c>
      <c r="E4007" s="42">
        <v>44834</v>
      </c>
      <c r="F4007">
        <v>440101</v>
      </c>
      <c r="G4007" t="s">
        <v>2503</v>
      </c>
      <c r="H4007" s="191"/>
      <c r="J4007">
        <v>2661738197.3299999</v>
      </c>
      <c r="K4007"/>
      <c r="M4007" s="191">
        <f t="shared" si="180"/>
        <v>266.17381973300002</v>
      </c>
      <c r="N4007" t="str">
        <f t="shared" si="181"/>
        <v>5</v>
      </c>
    </row>
    <row r="4008" spans="1:14">
      <c r="A4008" s="55" t="str">
        <f t="shared" si="182"/>
        <v>Y0D35.3</v>
      </c>
      <c r="B4008" s="55">
        <v>5.3</v>
      </c>
      <c r="C4008" t="s">
        <v>2904</v>
      </c>
      <c r="D4008" t="s">
        <v>2904</v>
      </c>
      <c r="E4008" s="42">
        <v>44834</v>
      </c>
      <c r="F4008">
        <v>440108</v>
      </c>
      <c r="G4008" t="s">
        <v>2505</v>
      </c>
      <c r="H4008" s="191"/>
      <c r="J4008">
        <v>12356840.029999999</v>
      </c>
      <c r="K4008"/>
      <c r="M4008" s="191">
        <f t="shared" si="180"/>
        <v>1.235684003</v>
      </c>
      <c r="N4008" t="str">
        <f t="shared" si="181"/>
        <v>5</v>
      </c>
    </row>
    <row r="4009" spans="1:14">
      <c r="A4009" s="55" t="str">
        <f t="shared" si="182"/>
        <v>Y0D35.3</v>
      </c>
      <c r="B4009" s="55">
        <v>5.3</v>
      </c>
      <c r="C4009" t="s">
        <v>2904</v>
      </c>
      <c r="D4009" t="s">
        <v>2904</v>
      </c>
      <c r="E4009" s="42">
        <v>44834</v>
      </c>
      <c r="F4009">
        <v>440118</v>
      </c>
      <c r="G4009" t="s">
        <v>2629</v>
      </c>
      <c r="H4009" s="191"/>
      <c r="J4009">
        <v>5154598022.9799995</v>
      </c>
      <c r="K4009"/>
      <c r="M4009" s="191">
        <f t="shared" si="180"/>
        <v>515.459802298</v>
      </c>
      <c r="N4009" t="str">
        <f t="shared" si="181"/>
        <v>5</v>
      </c>
    </row>
    <row r="4010" spans="1:14">
      <c r="A4010" s="55" t="str">
        <f t="shared" si="182"/>
        <v>Y0D35.3</v>
      </c>
      <c r="B4010" s="55">
        <v>5.3</v>
      </c>
      <c r="C4010" t="s">
        <v>2904</v>
      </c>
      <c r="D4010" t="s">
        <v>2904</v>
      </c>
      <c r="E4010" s="42">
        <v>44834</v>
      </c>
      <c r="F4010">
        <v>440156</v>
      </c>
      <c r="G4010" t="s">
        <v>2578</v>
      </c>
      <c r="H4010" s="191"/>
      <c r="J4010">
        <v>992006</v>
      </c>
      <c r="K4010"/>
      <c r="M4010" s="191">
        <f t="shared" si="180"/>
        <v>9.92006E-2</v>
      </c>
      <c r="N4010" t="str">
        <f t="shared" si="181"/>
        <v>5</v>
      </c>
    </row>
    <row r="4011" spans="1:14">
      <c r="A4011" s="55" t="str">
        <f t="shared" si="182"/>
        <v>Y0D35.3</v>
      </c>
      <c r="B4011" s="55">
        <v>5.3</v>
      </c>
      <c r="C4011" t="s">
        <v>2904</v>
      </c>
      <c r="D4011" t="s">
        <v>2904</v>
      </c>
      <c r="E4011" s="42">
        <v>44834</v>
      </c>
      <c r="F4011">
        <v>440158</v>
      </c>
      <c r="G4011" t="s">
        <v>2508</v>
      </c>
      <c r="H4011" s="191"/>
      <c r="J4011">
        <v>1224117.5</v>
      </c>
      <c r="K4011"/>
      <c r="M4011" s="191">
        <f t="shared" si="180"/>
        <v>0.12241175</v>
      </c>
      <c r="N4011" t="str">
        <f t="shared" si="181"/>
        <v>5</v>
      </c>
    </row>
    <row r="4012" spans="1:14">
      <c r="A4012" s="55" t="str">
        <f t="shared" si="182"/>
        <v>Y0D35.5</v>
      </c>
      <c r="B4012" s="55">
        <v>5.5</v>
      </c>
      <c r="C4012" t="s">
        <v>2904</v>
      </c>
      <c r="D4012" t="s">
        <v>2904</v>
      </c>
      <c r="E4012" s="42">
        <v>44834</v>
      </c>
      <c r="F4012">
        <v>440225</v>
      </c>
      <c r="G4012" t="s">
        <v>2515</v>
      </c>
      <c r="H4012" s="191"/>
      <c r="J4012">
        <v>2312.37</v>
      </c>
      <c r="K4012"/>
      <c r="M4012" s="191">
        <f t="shared" si="180"/>
        <v>2.31237E-4</v>
      </c>
      <c r="N4012" t="str">
        <f t="shared" si="181"/>
        <v>5</v>
      </c>
    </row>
    <row r="4013" spans="1:14">
      <c r="A4013" s="55" t="str">
        <f t="shared" si="182"/>
        <v>Y0D36.3</v>
      </c>
      <c r="B4013" s="55">
        <v>6.3</v>
      </c>
      <c r="C4013" t="s">
        <v>2904</v>
      </c>
      <c r="D4013" t="s">
        <v>2904</v>
      </c>
      <c r="E4013" s="42">
        <v>44834</v>
      </c>
      <c r="F4013">
        <v>440325</v>
      </c>
      <c r="G4013" t="s">
        <v>2517</v>
      </c>
      <c r="H4013" s="191"/>
      <c r="J4013">
        <v>0</v>
      </c>
      <c r="K4013"/>
      <c r="M4013" s="191">
        <f t="shared" ref="M4013:M4076" si="183">J4013/10000000</f>
        <v>0</v>
      </c>
      <c r="N4013" t="str">
        <f t="shared" si="181"/>
        <v>6</v>
      </c>
    </row>
    <row r="4014" spans="1:14">
      <c r="A4014" s="55" t="str">
        <f t="shared" si="182"/>
        <v>Y0D36.3</v>
      </c>
      <c r="B4014" s="55">
        <v>6.3</v>
      </c>
      <c r="C4014" t="s">
        <v>2904</v>
      </c>
      <c r="D4014" t="s">
        <v>2904</v>
      </c>
      <c r="E4014" s="42">
        <v>44834</v>
      </c>
      <c r="F4014">
        <v>440341</v>
      </c>
      <c r="G4014" t="s">
        <v>2682</v>
      </c>
      <c r="H4014" s="191"/>
      <c r="J4014">
        <v>3701149.15</v>
      </c>
      <c r="K4014"/>
      <c r="M4014" s="191">
        <f t="shared" si="183"/>
        <v>0.37011491499999999</v>
      </c>
      <c r="N4014" t="str">
        <f t="shared" ref="N4014:N4077" si="184">LEFT(B4014,1)</f>
        <v>6</v>
      </c>
    </row>
    <row r="4015" spans="1:14">
      <c r="A4015" s="55" t="str">
        <f t="shared" si="182"/>
        <v>Y0D36.3</v>
      </c>
      <c r="B4015" s="55">
        <v>6.3</v>
      </c>
      <c r="C4015" t="s">
        <v>2904</v>
      </c>
      <c r="D4015" t="s">
        <v>2904</v>
      </c>
      <c r="E4015" s="42">
        <v>44834</v>
      </c>
      <c r="F4015">
        <v>440342</v>
      </c>
      <c r="G4015" t="s">
        <v>2683</v>
      </c>
      <c r="H4015" s="191"/>
      <c r="J4015">
        <v>3701149.15</v>
      </c>
      <c r="K4015"/>
      <c r="M4015" s="191">
        <f t="shared" si="183"/>
        <v>0.37011491499999999</v>
      </c>
      <c r="N4015" t="str">
        <f t="shared" si="184"/>
        <v>6</v>
      </c>
    </row>
    <row r="4016" spans="1:14">
      <c r="A4016" s="55" t="str">
        <f t="shared" si="182"/>
        <v>Y0D36.3</v>
      </c>
      <c r="B4016" s="55">
        <v>6.3</v>
      </c>
      <c r="C4016" t="s">
        <v>2904</v>
      </c>
      <c r="D4016" t="s">
        <v>2904</v>
      </c>
      <c r="E4016" s="42">
        <v>44834</v>
      </c>
      <c r="F4016">
        <v>440416</v>
      </c>
      <c r="G4016" t="s">
        <v>664</v>
      </c>
      <c r="H4016" s="191"/>
      <c r="J4016">
        <v>1032048.3</v>
      </c>
      <c r="K4016"/>
      <c r="M4016" s="191">
        <f t="shared" si="183"/>
        <v>0.10320483000000001</v>
      </c>
      <c r="N4016" t="str">
        <f t="shared" si="184"/>
        <v>6</v>
      </c>
    </row>
    <row r="4017" spans="1:14">
      <c r="A4017" s="55" t="str">
        <f t="shared" si="182"/>
        <v>Y0D30</v>
      </c>
      <c r="B4017" s="55">
        <v>0</v>
      </c>
      <c r="C4017" t="s">
        <v>2904</v>
      </c>
      <c r="D4017" t="s">
        <v>2904</v>
      </c>
      <c r="E4017" s="42">
        <v>44834</v>
      </c>
      <c r="F4017">
        <v>440425</v>
      </c>
      <c r="G4017" t="s">
        <v>2519</v>
      </c>
      <c r="H4017" s="191"/>
      <c r="J4017">
        <v>17820121.140000001</v>
      </c>
      <c r="K4017"/>
      <c r="M4017" s="191">
        <f t="shared" si="183"/>
        <v>1.782012114</v>
      </c>
      <c r="N4017" t="str">
        <f t="shared" si="184"/>
        <v>0</v>
      </c>
    </row>
    <row r="4018" spans="1:14">
      <c r="A4018" s="55" t="str">
        <f t="shared" si="182"/>
        <v>Y0D30</v>
      </c>
      <c r="B4018" s="55">
        <v>0</v>
      </c>
      <c r="C4018" t="s">
        <v>2904</v>
      </c>
      <c r="D4018" t="s">
        <v>2904</v>
      </c>
      <c r="E4018" s="42">
        <v>44834</v>
      </c>
      <c r="F4018">
        <v>440433</v>
      </c>
      <c r="G4018" t="s">
        <v>2522</v>
      </c>
      <c r="H4018" s="191"/>
      <c r="J4018">
        <v>87278.76</v>
      </c>
      <c r="K4018"/>
      <c r="M4018" s="191">
        <f t="shared" si="183"/>
        <v>8.727875999999999E-3</v>
      </c>
      <c r="N4018" t="str">
        <f t="shared" si="184"/>
        <v>0</v>
      </c>
    </row>
    <row r="4019" spans="1:14">
      <c r="A4019" s="55" t="str">
        <f t="shared" si="182"/>
        <v>Y0D36.3</v>
      </c>
      <c r="B4019" s="55">
        <v>6.3</v>
      </c>
      <c r="C4019" t="s">
        <v>2904</v>
      </c>
      <c r="D4019" t="s">
        <v>2904</v>
      </c>
      <c r="E4019" s="42">
        <v>44834</v>
      </c>
      <c r="F4019">
        <v>440485</v>
      </c>
      <c r="G4019" t="s">
        <v>2517</v>
      </c>
      <c r="H4019" s="191"/>
      <c r="J4019">
        <v>0</v>
      </c>
      <c r="K4019"/>
      <c r="M4019" s="191">
        <f t="shared" si="183"/>
        <v>0</v>
      </c>
      <c r="N4019" t="str">
        <f t="shared" si="184"/>
        <v>6</v>
      </c>
    </row>
    <row r="4020" spans="1:14">
      <c r="A4020" s="55" t="str">
        <f t="shared" si="182"/>
        <v>Y0D36.3</v>
      </c>
      <c r="B4020" s="55">
        <v>6.3</v>
      </c>
      <c r="C4020" t="s">
        <v>2904</v>
      </c>
      <c r="D4020" t="s">
        <v>2904</v>
      </c>
      <c r="E4020" s="42">
        <v>44834</v>
      </c>
      <c r="F4020">
        <v>440509</v>
      </c>
      <c r="G4020" t="s">
        <v>2524</v>
      </c>
      <c r="H4020" s="191"/>
      <c r="J4020">
        <v>3016526.41</v>
      </c>
      <c r="K4020"/>
      <c r="M4020" s="191">
        <f t="shared" si="183"/>
        <v>0.301652641</v>
      </c>
      <c r="N4020" t="str">
        <f t="shared" si="184"/>
        <v>6</v>
      </c>
    </row>
    <row r="4021" spans="1:14">
      <c r="A4021" s="55" t="str">
        <f t="shared" si="182"/>
        <v>Y0D30</v>
      </c>
      <c r="B4021" s="55">
        <v>0</v>
      </c>
      <c r="C4021" t="s">
        <v>2904</v>
      </c>
      <c r="D4021" t="s">
        <v>2904</v>
      </c>
      <c r="E4021" s="42">
        <v>44834</v>
      </c>
      <c r="F4021">
        <v>601201</v>
      </c>
      <c r="G4021" t="s">
        <v>2625</v>
      </c>
      <c r="H4021" s="191"/>
      <c r="J4021">
        <v>16536501859.690001</v>
      </c>
      <c r="K4021"/>
      <c r="M4021" s="191">
        <f t="shared" si="183"/>
        <v>1653.6501859689999</v>
      </c>
      <c r="N4021" t="str">
        <f t="shared" si="184"/>
        <v>0</v>
      </c>
    </row>
    <row r="4022" spans="1:14">
      <c r="A4022" s="55" t="str">
        <f t="shared" si="182"/>
        <v>Y0D30</v>
      </c>
      <c r="B4022" s="55">
        <v>0</v>
      </c>
      <c r="C4022" t="s">
        <v>2904</v>
      </c>
      <c r="D4022" t="s">
        <v>2904</v>
      </c>
      <c r="E4022" s="42">
        <v>44834</v>
      </c>
      <c r="F4022">
        <v>601202</v>
      </c>
      <c r="G4022" t="s">
        <v>2626</v>
      </c>
      <c r="H4022" s="191"/>
      <c r="J4022">
        <v>-16536501859.690001</v>
      </c>
      <c r="K4022"/>
      <c r="M4022" s="191">
        <f t="shared" si="183"/>
        <v>-1653.6501859689999</v>
      </c>
      <c r="N4022" t="str">
        <f t="shared" si="184"/>
        <v>0</v>
      </c>
    </row>
    <row r="4023" spans="1:14">
      <c r="A4023" s="55" t="str">
        <f t="shared" si="182"/>
        <v>Y0D50</v>
      </c>
      <c r="B4023" s="55">
        <v>0</v>
      </c>
      <c r="C4023" t="s">
        <v>2905</v>
      </c>
      <c r="D4023" t="s">
        <v>2905</v>
      </c>
      <c r="E4023" s="42">
        <v>44834</v>
      </c>
      <c r="F4023">
        <v>101101</v>
      </c>
      <c r="G4023" t="s">
        <v>2004</v>
      </c>
      <c r="H4023" s="191"/>
      <c r="J4023">
        <v>2857726264.9699998</v>
      </c>
      <c r="K4023"/>
      <c r="M4023" s="191">
        <f t="shared" si="183"/>
        <v>285.77262649699998</v>
      </c>
      <c r="N4023" t="str">
        <f t="shared" si="184"/>
        <v>0</v>
      </c>
    </row>
    <row r="4024" spans="1:14">
      <c r="A4024" s="55" t="str">
        <f t="shared" si="182"/>
        <v>Y0D50</v>
      </c>
      <c r="B4024" s="55">
        <v>0</v>
      </c>
      <c r="C4024" t="s">
        <v>2905</v>
      </c>
      <c r="D4024" t="s">
        <v>2905</v>
      </c>
      <c r="E4024" s="42">
        <v>44834</v>
      </c>
      <c r="F4024">
        <v>102104</v>
      </c>
      <c r="G4024" t="s">
        <v>2007</v>
      </c>
      <c r="H4024" s="191"/>
      <c r="J4024">
        <v>264930996.75999999</v>
      </c>
      <c r="K4024"/>
      <c r="M4024" s="191">
        <f t="shared" si="183"/>
        <v>26.493099676</v>
      </c>
      <c r="N4024" t="str">
        <f t="shared" si="184"/>
        <v>0</v>
      </c>
    </row>
    <row r="4025" spans="1:14">
      <c r="A4025" s="55" t="str">
        <f t="shared" si="182"/>
        <v>Y0D50</v>
      </c>
      <c r="B4025" s="55">
        <v>0</v>
      </c>
      <c r="C4025" t="s">
        <v>2905</v>
      </c>
      <c r="D4025" t="s">
        <v>2905</v>
      </c>
      <c r="E4025" s="42">
        <v>44834</v>
      </c>
      <c r="F4025">
        <v>106103</v>
      </c>
      <c r="G4025" t="s">
        <v>2783</v>
      </c>
      <c r="H4025" s="191"/>
      <c r="J4025">
        <v>1361431.61</v>
      </c>
      <c r="K4025"/>
      <c r="M4025" s="191">
        <f t="shared" si="183"/>
        <v>0.13614316100000001</v>
      </c>
      <c r="N4025" t="str">
        <f t="shared" si="184"/>
        <v>0</v>
      </c>
    </row>
    <row r="4026" spans="1:14">
      <c r="A4026" s="55" t="str">
        <f t="shared" si="182"/>
        <v>Y0D50</v>
      </c>
      <c r="B4026" s="55">
        <v>0</v>
      </c>
      <c r="C4026" t="s">
        <v>2905</v>
      </c>
      <c r="D4026" t="s">
        <v>2905</v>
      </c>
      <c r="E4026" s="42">
        <v>44834</v>
      </c>
      <c r="F4026">
        <v>106106</v>
      </c>
      <c r="G4026" t="s">
        <v>2784</v>
      </c>
      <c r="H4026" s="191"/>
      <c r="J4026">
        <v>26172.55</v>
      </c>
      <c r="K4026"/>
      <c r="M4026" s="191">
        <f t="shared" si="183"/>
        <v>2.6172549999999998E-3</v>
      </c>
      <c r="N4026" t="str">
        <f t="shared" si="184"/>
        <v>0</v>
      </c>
    </row>
    <row r="4027" spans="1:14">
      <c r="A4027" s="55" t="str">
        <f t="shared" si="182"/>
        <v>Y0D50</v>
      </c>
      <c r="B4027" s="55">
        <v>0</v>
      </c>
      <c r="C4027" t="s">
        <v>2905</v>
      </c>
      <c r="D4027" t="s">
        <v>2905</v>
      </c>
      <c r="E4027" s="42">
        <v>44834</v>
      </c>
      <c r="F4027">
        <v>107111</v>
      </c>
      <c r="G4027" t="s">
        <v>2016</v>
      </c>
      <c r="H4027" s="191"/>
      <c r="J4027">
        <v>2629899.4</v>
      </c>
      <c r="K4027"/>
      <c r="M4027" s="191">
        <f t="shared" si="183"/>
        <v>0.26298993999999998</v>
      </c>
      <c r="N4027" t="str">
        <f t="shared" si="184"/>
        <v>0</v>
      </c>
    </row>
    <row r="4028" spans="1:14">
      <c r="A4028" s="55" t="str">
        <f t="shared" si="182"/>
        <v>Y0D50</v>
      </c>
      <c r="B4028" s="55">
        <v>0</v>
      </c>
      <c r="C4028" t="s">
        <v>2905</v>
      </c>
      <c r="D4028" t="s">
        <v>2905</v>
      </c>
      <c r="E4028" s="42">
        <v>44834</v>
      </c>
      <c r="F4028">
        <v>111126</v>
      </c>
      <c r="G4028" t="s">
        <v>2022</v>
      </c>
      <c r="H4028" s="191"/>
      <c r="J4028">
        <v>43022.01</v>
      </c>
      <c r="K4028"/>
      <c r="M4028" s="191">
        <f t="shared" si="183"/>
        <v>4.3022010000000003E-3</v>
      </c>
      <c r="N4028" t="str">
        <f t="shared" si="184"/>
        <v>0</v>
      </c>
    </row>
    <row r="4029" spans="1:14">
      <c r="A4029" s="55" t="str">
        <f t="shared" si="182"/>
        <v>Y0D50</v>
      </c>
      <c r="B4029" s="55">
        <v>0</v>
      </c>
      <c r="C4029" t="s">
        <v>2905</v>
      </c>
      <c r="D4029" t="s">
        <v>2905</v>
      </c>
      <c r="E4029" s="42">
        <v>44834</v>
      </c>
      <c r="F4029">
        <v>111137</v>
      </c>
      <c r="G4029" t="s">
        <v>2027</v>
      </c>
      <c r="H4029" s="191"/>
      <c r="J4029">
        <v>0.2</v>
      </c>
      <c r="K4029"/>
      <c r="M4029" s="191">
        <f t="shared" si="183"/>
        <v>2E-8</v>
      </c>
      <c r="N4029" t="str">
        <f t="shared" si="184"/>
        <v>0</v>
      </c>
    </row>
    <row r="4030" spans="1:14">
      <c r="A4030" s="55" t="str">
        <f t="shared" si="182"/>
        <v>Y0D50</v>
      </c>
      <c r="B4030" s="55">
        <v>0</v>
      </c>
      <c r="C4030" t="s">
        <v>2905</v>
      </c>
      <c r="D4030" t="s">
        <v>2905</v>
      </c>
      <c r="E4030" s="42">
        <v>44834</v>
      </c>
      <c r="F4030">
        <v>111181</v>
      </c>
      <c r="G4030" t="s">
        <v>2028</v>
      </c>
      <c r="H4030" s="191"/>
      <c r="J4030">
        <v>649828.34</v>
      </c>
      <c r="K4030"/>
      <c r="M4030" s="191">
        <f t="shared" si="183"/>
        <v>6.4982834000000003E-2</v>
      </c>
      <c r="N4030" t="str">
        <f t="shared" si="184"/>
        <v>0</v>
      </c>
    </row>
    <row r="4031" spans="1:14">
      <c r="A4031" s="55" t="str">
        <f t="shared" si="182"/>
        <v>Y0D50</v>
      </c>
      <c r="B4031" s="55">
        <v>0</v>
      </c>
      <c r="C4031" t="s">
        <v>2905</v>
      </c>
      <c r="D4031" t="s">
        <v>2905</v>
      </c>
      <c r="E4031" s="42">
        <v>44834</v>
      </c>
      <c r="F4031">
        <v>111182</v>
      </c>
      <c r="G4031" t="s">
        <v>2029</v>
      </c>
      <c r="H4031" s="191"/>
      <c r="J4031">
        <v>543514.54</v>
      </c>
      <c r="K4031"/>
      <c r="M4031" s="191">
        <f t="shared" si="183"/>
        <v>5.4351454E-2</v>
      </c>
      <c r="N4031" t="str">
        <f t="shared" si="184"/>
        <v>0</v>
      </c>
    </row>
    <row r="4032" spans="1:14">
      <c r="A4032" s="55" t="str">
        <f t="shared" si="182"/>
        <v>Y0D50</v>
      </c>
      <c r="B4032" s="55">
        <v>0</v>
      </c>
      <c r="C4032" t="s">
        <v>2905</v>
      </c>
      <c r="D4032" t="s">
        <v>2905</v>
      </c>
      <c r="E4032" s="42">
        <v>44834</v>
      </c>
      <c r="F4032">
        <v>111183</v>
      </c>
      <c r="G4032" t="s">
        <v>2030</v>
      </c>
      <c r="H4032" s="191"/>
      <c r="J4032">
        <v>208660.43</v>
      </c>
      <c r="K4032"/>
      <c r="M4032" s="191">
        <f t="shared" si="183"/>
        <v>2.0866043000000001E-2</v>
      </c>
      <c r="N4032" t="str">
        <f t="shared" si="184"/>
        <v>0</v>
      </c>
    </row>
    <row r="4033" spans="1:14">
      <c r="A4033" s="55" t="str">
        <f t="shared" ref="A4033:A4096" si="185">C4033&amp;B4033</f>
        <v>Y0D50</v>
      </c>
      <c r="B4033" s="55">
        <v>0</v>
      </c>
      <c r="C4033" t="s">
        <v>2905</v>
      </c>
      <c r="D4033" t="s">
        <v>2905</v>
      </c>
      <c r="E4033" s="42">
        <v>44834</v>
      </c>
      <c r="F4033">
        <v>111184</v>
      </c>
      <c r="G4033" t="s">
        <v>2031</v>
      </c>
      <c r="H4033" s="191"/>
      <c r="J4033">
        <v>41338.32</v>
      </c>
      <c r="K4033"/>
      <c r="M4033" s="191">
        <f t="shared" si="183"/>
        <v>4.1338319999999996E-3</v>
      </c>
      <c r="N4033" t="str">
        <f t="shared" si="184"/>
        <v>0</v>
      </c>
    </row>
    <row r="4034" spans="1:14">
      <c r="A4034" s="55" t="str">
        <f t="shared" si="185"/>
        <v>Y0D50</v>
      </c>
      <c r="B4034" s="55">
        <v>0</v>
      </c>
      <c r="C4034" t="s">
        <v>2905</v>
      </c>
      <c r="D4034" t="s">
        <v>2905</v>
      </c>
      <c r="E4034" s="42">
        <v>44834</v>
      </c>
      <c r="F4034">
        <v>111220</v>
      </c>
      <c r="G4034" t="s">
        <v>2655</v>
      </c>
      <c r="H4034" s="191"/>
      <c r="J4034">
        <v>12473500</v>
      </c>
      <c r="K4034"/>
      <c r="M4034" s="191">
        <f t="shared" si="183"/>
        <v>1.24735</v>
      </c>
      <c r="N4034" t="str">
        <f t="shared" si="184"/>
        <v>0</v>
      </c>
    </row>
    <row r="4035" spans="1:14">
      <c r="A4035" s="55" t="str">
        <f t="shared" si="185"/>
        <v>Y0D50</v>
      </c>
      <c r="B4035" s="55">
        <v>0</v>
      </c>
      <c r="C4035" t="s">
        <v>2905</v>
      </c>
      <c r="D4035" t="s">
        <v>2905</v>
      </c>
      <c r="E4035" s="42">
        <v>44834</v>
      </c>
      <c r="F4035">
        <v>111221</v>
      </c>
      <c r="G4035" t="s">
        <v>2656</v>
      </c>
      <c r="H4035" s="191"/>
      <c r="J4035">
        <v>-12473500</v>
      </c>
      <c r="K4035"/>
      <c r="M4035" s="191">
        <f t="shared" si="183"/>
        <v>-1.24735</v>
      </c>
      <c r="N4035" t="str">
        <f t="shared" si="184"/>
        <v>0</v>
      </c>
    </row>
    <row r="4036" spans="1:14">
      <c r="A4036" s="55" t="str">
        <f t="shared" si="185"/>
        <v>Y0D50</v>
      </c>
      <c r="B4036" s="55">
        <v>0</v>
      </c>
      <c r="C4036" t="s">
        <v>2905</v>
      </c>
      <c r="D4036" t="s">
        <v>2905</v>
      </c>
      <c r="E4036" s="42">
        <v>44834</v>
      </c>
      <c r="F4036">
        <v>141280</v>
      </c>
      <c r="G4036" t="s">
        <v>2036</v>
      </c>
      <c r="H4036" s="191"/>
      <c r="J4036">
        <v>432496.13</v>
      </c>
      <c r="K4036"/>
      <c r="M4036" s="191">
        <f t="shared" si="183"/>
        <v>4.3249612999999999E-2</v>
      </c>
      <c r="N4036" t="str">
        <f t="shared" si="184"/>
        <v>0</v>
      </c>
    </row>
    <row r="4037" spans="1:14">
      <c r="A4037" s="55" t="str">
        <f t="shared" si="185"/>
        <v>Y0D50</v>
      </c>
      <c r="B4037" s="55">
        <v>0</v>
      </c>
      <c r="C4037" t="s">
        <v>2905</v>
      </c>
      <c r="D4037" t="s">
        <v>2905</v>
      </c>
      <c r="E4037" s="42">
        <v>44834</v>
      </c>
      <c r="F4037">
        <v>141349</v>
      </c>
      <c r="G4037" t="s">
        <v>2046</v>
      </c>
      <c r="H4037" s="191"/>
      <c r="J4037">
        <v>0</v>
      </c>
      <c r="K4037"/>
      <c r="M4037" s="191">
        <f t="shared" si="183"/>
        <v>0</v>
      </c>
      <c r="N4037" t="str">
        <f t="shared" si="184"/>
        <v>0</v>
      </c>
    </row>
    <row r="4038" spans="1:14">
      <c r="A4038" s="55" t="str">
        <f t="shared" si="185"/>
        <v>Y0D50</v>
      </c>
      <c r="B4038" s="55">
        <v>0</v>
      </c>
      <c r="C4038" t="s">
        <v>2905</v>
      </c>
      <c r="D4038" t="s">
        <v>2905</v>
      </c>
      <c r="E4038" s="42">
        <v>44834</v>
      </c>
      <c r="F4038">
        <v>141366</v>
      </c>
      <c r="G4038" t="s">
        <v>2857</v>
      </c>
      <c r="H4038" s="191"/>
      <c r="J4038">
        <v>135.80000000000001</v>
      </c>
      <c r="K4038"/>
      <c r="M4038" s="191">
        <f t="shared" si="183"/>
        <v>1.358E-5</v>
      </c>
      <c r="N4038" t="str">
        <f t="shared" si="184"/>
        <v>0</v>
      </c>
    </row>
    <row r="4039" spans="1:14">
      <c r="A4039" s="55" t="str">
        <f t="shared" si="185"/>
        <v>Y0D50</v>
      </c>
      <c r="B4039" s="55">
        <v>0</v>
      </c>
      <c r="C4039" t="s">
        <v>2905</v>
      </c>
      <c r="D4039" t="s">
        <v>2905</v>
      </c>
      <c r="E4039" s="42">
        <v>44834</v>
      </c>
      <c r="F4039">
        <v>141379</v>
      </c>
      <c r="G4039" t="s">
        <v>2961</v>
      </c>
      <c r="H4039" s="191"/>
      <c r="J4039">
        <v>-53000</v>
      </c>
      <c r="K4039"/>
      <c r="M4039" s="191">
        <f t="shared" si="183"/>
        <v>-5.3E-3</v>
      </c>
      <c r="N4039" t="str">
        <f t="shared" si="184"/>
        <v>0</v>
      </c>
    </row>
    <row r="4040" spans="1:14">
      <c r="A4040" s="55" t="str">
        <f t="shared" si="185"/>
        <v>Y0D50</v>
      </c>
      <c r="B4040" s="55">
        <v>0</v>
      </c>
      <c r="C4040" t="s">
        <v>2905</v>
      </c>
      <c r="D4040" t="s">
        <v>2905</v>
      </c>
      <c r="E4040" s="42">
        <v>44834</v>
      </c>
      <c r="F4040">
        <v>141382</v>
      </c>
      <c r="G4040" t="s">
        <v>2052</v>
      </c>
      <c r="H4040" s="191"/>
      <c r="J4040">
        <v>0</v>
      </c>
      <c r="K4040"/>
      <c r="M4040" s="191">
        <f t="shared" si="183"/>
        <v>0</v>
      </c>
      <c r="N4040" t="str">
        <f t="shared" si="184"/>
        <v>0</v>
      </c>
    </row>
    <row r="4041" spans="1:14">
      <c r="A4041" s="55" t="str">
        <f t="shared" si="185"/>
        <v>Y0D50</v>
      </c>
      <c r="B4041" s="55">
        <v>0</v>
      </c>
      <c r="C4041" t="s">
        <v>2905</v>
      </c>
      <c r="D4041" t="s">
        <v>2905</v>
      </c>
      <c r="E4041" s="42">
        <v>44834</v>
      </c>
      <c r="F4041">
        <v>141398</v>
      </c>
      <c r="G4041" t="s">
        <v>2911</v>
      </c>
      <c r="H4041" s="191"/>
      <c r="J4041">
        <v>0</v>
      </c>
      <c r="K4041"/>
      <c r="M4041" s="191">
        <f t="shared" si="183"/>
        <v>0</v>
      </c>
      <c r="N4041" t="str">
        <f t="shared" si="184"/>
        <v>0</v>
      </c>
    </row>
    <row r="4042" spans="1:14">
      <c r="A4042" s="55" t="str">
        <f t="shared" si="185"/>
        <v>Y0D50</v>
      </c>
      <c r="B4042" s="55">
        <v>0</v>
      </c>
      <c r="C4042" t="s">
        <v>2905</v>
      </c>
      <c r="D4042" t="s">
        <v>2905</v>
      </c>
      <c r="E4042" s="42">
        <v>44834</v>
      </c>
      <c r="F4042">
        <v>141399</v>
      </c>
      <c r="G4042" t="s">
        <v>2912</v>
      </c>
      <c r="H4042" s="191"/>
      <c r="J4042">
        <v>-500000</v>
      </c>
      <c r="K4042"/>
      <c r="M4042" s="191">
        <f t="shared" si="183"/>
        <v>-0.05</v>
      </c>
      <c r="N4042" t="str">
        <f t="shared" si="184"/>
        <v>0</v>
      </c>
    </row>
    <row r="4043" spans="1:14">
      <c r="A4043" s="55" t="str">
        <f t="shared" si="185"/>
        <v>Y0D50</v>
      </c>
      <c r="B4043" s="55">
        <v>0</v>
      </c>
      <c r="C4043" t="s">
        <v>2905</v>
      </c>
      <c r="D4043" t="s">
        <v>2905</v>
      </c>
      <c r="E4043" s="42">
        <v>44834</v>
      </c>
      <c r="F4043">
        <v>141647</v>
      </c>
      <c r="G4043" t="s">
        <v>2073</v>
      </c>
      <c r="H4043" s="191"/>
      <c r="J4043">
        <v>-203500</v>
      </c>
      <c r="K4043"/>
      <c r="M4043" s="191">
        <f t="shared" si="183"/>
        <v>-2.035E-2</v>
      </c>
      <c r="N4043" t="str">
        <f t="shared" si="184"/>
        <v>0</v>
      </c>
    </row>
    <row r="4044" spans="1:14">
      <c r="A4044" s="55" t="str">
        <f t="shared" si="185"/>
        <v>Y0D50</v>
      </c>
      <c r="B4044" s="55">
        <v>0</v>
      </c>
      <c r="C4044" t="s">
        <v>2905</v>
      </c>
      <c r="D4044" t="s">
        <v>2905</v>
      </c>
      <c r="E4044" s="42">
        <v>44834</v>
      </c>
      <c r="F4044">
        <v>141653</v>
      </c>
      <c r="G4044" t="s">
        <v>2074</v>
      </c>
      <c r="H4044" s="191"/>
      <c r="J4044">
        <v>0</v>
      </c>
      <c r="K4044"/>
      <c r="M4044" s="191">
        <f t="shared" si="183"/>
        <v>0</v>
      </c>
      <c r="N4044" t="str">
        <f t="shared" si="184"/>
        <v>0</v>
      </c>
    </row>
    <row r="4045" spans="1:14">
      <c r="A4045" s="55" t="str">
        <f t="shared" si="185"/>
        <v>Y0D50</v>
      </c>
      <c r="B4045" s="55">
        <v>0</v>
      </c>
      <c r="C4045" t="s">
        <v>2905</v>
      </c>
      <c r="D4045" t="s">
        <v>2905</v>
      </c>
      <c r="E4045" s="42">
        <v>44834</v>
      </c>
      <c r="F4045">
        <v>141679</v>
      </c>
      <c r="G4045" t="s">
        <v>2075</v>
      </c>
      <c r="H4045" s="191"/>
      <c r="J4045">
        <v>0</v>
      </c>
      <c r="K4045"/>
      <c r="M4045" s="191">
        <f t="shared" si="183"/>
        <v>0</v>
      </c>
      <c r="N4045" t="str">
        <f t="shared" si="184"/>
        <v>0</v>
      </c>
    </row>
    <row r="4046" spans="1:14">
      <c r="A4046" s="55" t="str">
        <f t="shared" si="185"/>
        <v>Y0D50</v>
      </c>
      <c r="B4046" s="55">
        <v>0</v>
      </c>
      <c r="C4046" t="s">
        <v>2905</v>
      </c>
      <c r="D4046" t="s">
        <v>2905</v>
      </c>
      <c r="E4046" s="42">
        <v>44834</v>
      </c>
      <c r="F4046">
        <v>141724</v>
      </c>
      <c r="G4046" t="s">
        <v>2076</v>
      </c>
      <c r="H4046" s="191"/>
      <c r="J4046">
        <v>-2000</v>
      </c>
      <c r="K4046"/>
      <c r="M4046" s="191">
        <f t="shared" si="183"/>
        <v>-2.0000000000000001E-4</v>
      </c>
      <c r="N4046" t="str">
        <f t="shared" si="184"/>
        <v>0</v>
      </c>
    </row>
    <row r="4047" spans="1:14">
      <c r="A4047" s="55" t="str">
        <f t="shared" si="185"/>
        <v>Y0D50</v>
      </c>
      <c r="B4047" s="55">
        <v>0</v>
      </c>
      <c r="C4047" t="s">
        <v>2905</v>
      </c>
      <c r="D4047" t="s">
        <v>2905</v>
      </c>
      <c r="E4047" s="42">
        <v>44834</v>
      </c>
      <c r="F4047">
        <v>141744</v>
      </c>
      <c r="G4047" t="s">
        <v>2087</v>
      </c>
      <c r="H4047" s="191"/>
      <c r="J4047">
        <v>0</v>
      </c>
      <c r="K4047"/>
      <c r="M4047" s="191">
        <f t="shared" si="183"/>
        <v>0</v>
      </c>
      <c r="N4047" t="str">
        <f t="shared" si="184"/>
        <v>0</v>
      </c>
    </row>
    <row r="4048" spans="1:14">
      <c r="A4048" s="55" t="str">
        <f t="shared" si="185"/>
        <v>Y0D50</v>
      </c>
      <c r="B4048" s="55">
        <v>0</v>
      </c>
      <c r="C4048" t="s">
        <v>2905</v>
      </c>
      <c r="D4048" t="s">
        <v>2905</v>
      </c>
      <c r="E4048" s="42">
        <v>44834</v>
      </c>
      <c r="F4048">
        <v>141779</v>
      </c>
      <c r="G4048" t="s">
        <v>2114</v>
      </c>
      <c r="H4048" s="191"/>
      <c r="J4048">
        <v>0</v>
      </c>
      <c r="K4048"/>
      <c r="M4048" s="191">
        <f t="shared" si="183"/>
        <v>0</v>
      </c>
      <c r="N4048" t="str">
        <f t="shared" si="184"/>
        <v>0</v>
      </c>
    </row>
    <row r="4049" spans="1:14">
      <c r="A4049" s="55" t="str">
        <f t="shared" si="185"/>
        <v>Y0D50</v>
      </c>
      <c r="B4049" s="55">
        <v>0</v>
      </c>
      <c r="C4049" t="s">
        <v>2905</v>
      </c>
      <c r="D4049" t="s">
        <v>2905</v>
      </c>
      <c r="E4049" s="42">
        <v>44834</v>
      </c>
      <c r="F4049">
        <v>141789</v>
      </c>
      <c r="G4049" t="s">
        <v>2122</v>
      </c>
      <c r="H4049" s="191"/>
      <c r="J4049">
        <v>0</v>
      </c>
      <c r="K4049"/>
      <c r="M4049" s="191">
        <f t="shared" si="183"/>
        <v>0</v>
      </c>
      <c r="N4049" t="str">
        <f t="shared" si="184"/>
        <v>0</v>
      </c>
    </row>
    <row r="4050" spans="1:14">
      <c r="A4050" s="55" t="str">
        <f t="shared" si="185"/>
        <v>Y0D50</v>
      </c>
      <c r="B4050" s="55">
        <v>0</v>
      </c>
      <c r="C4050" t="s">
        <v>2905</v>
      </c>
      <c r="D4050" t="s">
        <v>2905</v>
      </c>
      <c r="E4050" s="42">
        <v>44834</v>
      </c>
      <c r="F4050">
        <v>142036</v>
      </c>
      <c r="G4050" t="s">
        <v>2127</v>
      </c>
      <c r="H4050" s="191"/>
      <c r="J4050">
        <v>10000</v>
      </c>
      <c r="K4050"/>
      <c r="M4050" s="191">
        <f t="shared" si="183"/>
        <v>1E-3</v>
      </c>
      <c r="N4050" t="str">
        <f t="shared" si="184"/>
        <v>0</v>
      </c>
    </row>
    <row r="4051" spans="1:14">
      <c r="A4051" s="55" t="e">
        <f t="shared" si="185"/>
        <v>#N/A</v>
      </c>
      <c r="B4051" s="55" t="e">
        <v>#N/A</v>
      </c>
      <c r="C4051" t="s">
        <v>2905</v>
      </c>
      <c r="D4051" t="s">
        <v>2905</v>
      </c>
      <c r="E4051" s="42">
        <v>44834</v>
      </c>
      <c r="F4051">
        <v>142077</v>
      </c>
      <c r="G4051" t="s">
        <v>2913</v>
      </c>
      <c r="H4051" s="191"/>
      <c r="J4051">
        <v>356314.25</v>
      </c>
      <c r="K4051"/>
      <c r="M4051" s="191">
        <f t="shared" si="183"/>
        <v>3.5631425000000001E-2</v>
      </c>
      <c r="N4051" t="e">
        <f t="shared" si="184"/>
        <v>#N/A</v>
      </c>
    </row>
    <row r="4052" spans="1:14">
      <c r="A4052" s="55" t="str">
        <f t="shared" si="185"/>
        <v>Y0D50</v>
      </c>
      <c r="B4052" s="55">
        <v>0</v>
      </c>
      <c r="C4052" t="s">
        <v>2905</v>
      </c>
      <c r="D4052" t="s">
        <v>2905</v>
      </c>
      <c r="E4052" s="42">
        <v>44834</v>
      </c>
      <c r="F4052">
        <v>160118</v>
      </c>
      <c r="G4052" t="s">
        <v>2152</v>
      </c>
      <c r="H4052" s="191"/>
      <c r="J4052">
        <v>0</v>
      </c>
      <c r="K4052"/>
      <c r="M4052" s="191">
        <f t="shared" si="183"/>
        <v>0</v>
      </c>
      <c r="N4052" t="str">
        <f t="shared" si="184"/>
        <v>0</v>
      </c>
    </row>
    <row r="4053" spans="1:14">
      <c r="A4053" s="55" t="str">
        <f t="shared" si="185"/>
        <v>Y0D50</v>
      </c>
      <c r="B4053" s="55">
        <v>0</v>
      </c>
      <c r="C4053" t="s">
        <v>2905</v>
      </c>
      <c r="D4053" t="s">
        <v>2905</v>
      </c>
      <c r="E4053" s="42">
        <v>44834</v>
      </c>
      <c r="F4053">
        <v>160202</v>
      </c>
      <c r="G4053" t="s">
        <v>2158</v>
      </c>
      <c r="H4053" s="191"/>
      <c r="J4053">
        <v>0</v>
      </c>
      <c r="K4053"/>
      <c r="M4053" s="191">
        <f t="shared" si="183"/>
        <v>0</v>
      </c>
      <c r="N4053" t="str">
        <f t="shared" si="184"/>
        <v>0</v>
      </c>
    </row>
    <row r="4054" spans="1:14">
      <c r="A4054" s="55" t="str">
        <f t="shared" si="185"/>
        <v>Y0D50</v>
      </c>
      <c r="B4054" s="55">
        <v>0</v>
      </c>
      <c r="C4054" t="s">
        <v>2905</v>
      </c>
      <c r="D4054" t="s">
        <v>2905</v>
      </c>
      <c r="E4054" s="42">
        <v>44834</v>
      </c>
      <c r="F4054">
        <v>160206</v>
      </c>
      <c r="G4054" t="s">
        <v>2159</v>
      </c>
      <c r="H4054" s="191"/>
      <c r="J4054">
        <v>-152912.91</v>
      </c>
      <c r="K4054"/>
      <c r="M4054" s="191">
        <f t="shared" si="183"/>
        <v>-1.5291291E-2</v>
      </c>
      <c r="N4054" t="str">
        <f t="shared" si="184"/>
        <v>0</v>
      </c>
    </row>
    <row r="4055" spans="1:14">
      <c r="A4055" s="55" t="str">
        <f t="shared" si="185"/>
        <v>Y0D50</v>
      </c>
      <c r="B4055" s="55">
        <v>0</v>
      </c>
      <c r="C4055" t="s">
        <v>2905</v>
      </c>
      <c r="D4055" t="s">
        <v>2905</v>
      </c>
      <c r="E4055" s="42">
        <v>44834</v>
      </c>
      <c r="F4055">
        <v>160207</v>
      </c>
      <c r="G4055" t="s">
        <v>2160</v>
      </c>
      <c r="H4055" s="191"/>
      <c r="J4055">
        <v>0</v>
      </c>
      <c r="K4055"/>
      <c r="M4055" s="191">
        <f t="shared" si="183"/>
        <v>0</v>
      </c>
      <c r="N4055" t="str">
        <f t="shared" si="184"/>
        <v>0</v>
      </c>
    </row>
    <row r="4056" spans="1:14">
      <c r="A4056" s="55" t="str">
        <f t="shared" si="185"/>
        <v>Y0D50</v>
      </c>
      <c r="B4056" s="55">
        <v>0</v>
      </c>
      <c r="C4056" t="s">
        <v>2905</v>
      </c>
      <c r="D4056" t="s">
        <v>2905</v>
      </c>
      <c r="E4056" s="42">
        <v>44834</v>
      </c>
      <c r="F4056">
        <v>170101</v>
      </c>
      <c r="G4056" t="s">
        <v>2163</v>
      </c>
      <c r="H4056" s="191"/>
      <c r="J4056">
        <v>2424203015.1300001</v>
      </c>
      <c r="K4056"/>
      <c r="M4056" s="191">
        <f t="shared" si="183"/>
        <v>242.420301513</v>
      </c>
      <c r="N4056" t="str">
        <f t="shared" si="184"/>
        <v>0</v>
      </c>
    </row>
    <row r="4057" spans="1:14">
      <c r="A4057" s="55" t="str">
        <f t="shared" si="185"/>
        <v>Y0D50</v>
      </c>
      <c r="B4057" s="55">
        <v>0</v>
      </c>
      <c r="C4057" t="s">
        <v>2905</v>
      </c>
      <c r="D4057" t="s">
        <v>2905</v>
      </c>
      <c r="E4057" s="42">
        <v>44834</v>
      </c>
      <c r="F4057">
        <v>201276</v>
      </c>
      <c r="G4057" t="s">
        <v>2209</v>
      </c>
      <c r="H4057" s="191"/>
      <c r="J4057">
        <v>773887717.65999997</v>
      </c>
      <c r="K4057"/>
      <c r="M4057" s="191">
        <f t="shared" si="183"/>
        <v>77.388771765999991</v>
      </c>
      <c r="N4057" t="str">
        <f t="shared" si="184"/>
        <v>0</v>
      </c>
    </row>
    <row r="4058" spans="1:14">
      <c r="A4058" s="55" t="str">
        <f t="shared" si="185"/>
        <v>Y0D51.2</v>
      </c>
      <c r="B4058" s="55">
        <v>1.2</v>
      </c>
      <c r="C4058" t="s">
        <v>2905</v>
      </c>
      <c r="D4058" t="s">
        <v>2905</v>
      </c>
      <c r="E4058" s="42">
        <v>44834</v>
      </c>
      <c r="F4058">
        <v>201277</v>
      </c>
      <c r="G4058" t="s">
        <v>2210</v>
      </c>
      <c r="H4058" s="191"/>
      <c r="J4058">
        <v>-2021001628.48</v>
      </c>
      <c r="K4058"/>
      <c r="M4058" s="191">
        <f t="shared" si="183"/>
        <v>-202.100162848</v>
      </c>
      <c r="N4058" t="str">
        <f t="shared" si="184"/>
        <v>1</v>
      </c>
    </row>
    <row r="4059" spans="1:14">
      <c r="A4059" s="55" t="str">
        <f t="shared" si="185"/>
        <v>Y0D50</v>
      </c>
      <c r="B4059" s="55">
        <v>0</v>
      </c>
      <c r="C4059" t="s">
        <v>2905</v>
      </c>
      <c r="D4059" t="s">
        <v>2905</v>
      </c>
      <c r="E4059" s="42">
        <v>44834</v>
      </c>
      <c r="F4059">
        <v>201297</v>
      </c>
      <c r="G4059" t="s">
        <v>2211</v>
      </c>
      <c r="H4059" s="191"/>
      <c r="J4059">
        <v>494244634.50999999</v>
      </c>
      <c r="K4059"/>
      <c r="M4059" s="191">
        <f t="shared" si="183"/>
        <v>49.424463451000001</v>
      </c>
      <c r="N4059" t="str">
        <f t="shared" si="184"/>
        <v>0</v>
      </c>
    </row>
    <row r="4060" spans="1:14">
      <c r="A4060" s="55" t="str">
        <f t="shared" si="185"/>
        <v>Y0D51.2</v>
      </c>
      <c r="B4060" s="55">
        <v>1.2</v>
      </c>
      <c r="C4060" t="s">
        <v>2905</v>
      </c>
      <c r="D4060" t="s">
        <v>2905</v>
      </c>
      <c r="E4060" s="42">
        <v>44834</v>
      </c>
      <c r="F4060">
        <v>201298</v>
      </c>
      <c r="G4060" t="s">
        <v>2212</v>
      </c>
      <c r="H4060" s="191"/>
      <c r="J4060">
        <v>-249399786.75</v>
      </c>
      <c r="K4060"/>
      <c r="M4060" s="191">
        <f t="shared" si="183"/>
        <v>-24.939978674999999</v>
      </c>
      <c r="N4060" t="str">
        <f t="shared" si="184"/>
        <v>1</v>
      </c>
    </row>
    <row r="4061" spans="1:14">
      <c r="A4061" s="55" t="str">
        <f t="shared" si="185"/>
        <v>Y0D50</v>
      </c>
      <c r="B4061" s="55">
        <v>0</v>
      </c>
      <c r="C4061" t="s">
        <v>2905</v>
      </c>
      <c r="D4061" t="s">
        <v>2905</v>
      </c>
      <c r="E4061" s="42">
        <v>44834</v>
      </c>
      <c r="F4061">
        <v>201349</v>
      </c>
      <c r="G4061" t="s">
        <v>2224</v>
      </c>
      <c r="H4061" s="191"/>
      <c r="J4061">
        <v>7444999.04</v>
      </c>
      <c r="K4061"/>
      <c r="M4061" s="191">
        <f t="shared" si="183"/>
        <v>0.74449990399999999</v>
      </c>
      <c r="N4061" t="str">
        <f t="shared" si="184"/>
        <v>0</v>
      </c>
    </row>
    <row r="4062" spans="1:14">
      <c r="A4062" s="55" t="str">
        <f t="shared" si="185"/>
        <v>Y0D50</v>
      </c>
      <c r="B4062" s="55">
        <v>0</v>
      </c>
      <c r="C4062" t="s">
        <v>2905</v>
      </c>
      <c r="D4062" t="s">
        <v>2905</v>
      </c>
      <c r="E4062" s="42">
        <v>44834</v>
      </c>
      <c r="F4062">
        <v>201351</v>
      </c>
      <c r="G4062" t="s">
        <v>2225</v>
      </c>
      <c r="H4062" s="191"/>
      <c r="J4062">
        <v>-6701077.9800000004</v>
      </c>
      <c r="K4062"/>
      <c r="M4062" s="191">
        <f t="shared" si="183"/>
        <v>-0.67010779800000009</v>
      </c>
      <c r="N4062" t="str">
        <f t="shared" si="184"/>
        <v>0</v>
      </c>
    </row>
    <row r="4063" spans="1:14">
      <c r="A4063" s="55" t="str">
        <f t="shared" si="185"/>
        <v>Y0D51.2</v>
      </c>
      <c r="B4063" s="55">
        <v>1.2</v>
      </c>
      <c r="C4063" t="s">
        <v>2905</v>
      </c>
      <c r="D4063" t="s">
        <v>2905</v>
      </c>
      <c r="E4063" s="42">
        <v>44834</v>
      </c>
      <c r="F4063">
        <v>201364</v>
      </c>
      <c r="G4063" t="s">
        <v>2232</v>
      </c>
      <c r="H4063" s="191"/>
      <c r="J4063">
        <v>-11025397.199999999</v>
      </c>
      <c r="K4063"/>
      <c r="M4063" s="191">
        <f t="shared" si="183"/>
        <v>-1.10253972</v>
      </c>
      <c r="N4063" t="str">
        <f t="shared" si="184"/>
        <v>1</v>
      </c>
    </row>
    <row r="4064" spans="1:14">
      <c r="A4064" s="55" t="str">
        <f t="shared" si="185"/>
        <v>Y0D51.2</v>
      </c>
      <c r="B4064" s="55">
        <v>1.2</v>
      </c>
      <c r="C4064" t="s">
        <v>2905</v>
      </c>
      <c r="D4064" t="s">
        <v>2905</v>
      </c>
      <c r="E4064" s="42">
        <v>44834</v>
      </c>
      <c r="F4064">
        <v>201366</v>
      </c>
      <c r="G4064" t="s">
        <v>2233</v>
      </c>
      <c r="H4064" s="191"/>
      <c r="J4064">
        <v>-112064102.84999999</v>
      </c>
      <c r="K4064"/>
      <c r="M4064" s="191">
        <f t="shared" si="183"/>
        <v>-11.206410284999999</v>
      </c>
      <c r="N4064" t="str">
        <f t="shared" si="184"/>
        <v>1</v>
      </c>
    </row>
    <row r="4065" spans="1:14">
      <c r="A4065" s="55" t="str">
        <f t="shared" si="185"/>
        <v>Y0D50</v>
      </c>
      <c r="B4065" s="55">
        <v>0</v>
      </c>
      <c r="C4065" t="s">
        <v>2905</v>
      </c>
      <c r="D4065" t="s">
        <v>2905</v>
      </c>
      <c r="E4065" s="42">
        <v>44834</v>
      </c>
      <c r="F4065">
        <v>210103</v>
      </c>
      <c r="G4065" t="s">
        <v>2240</v>
      </c>
      <c r="H4065" s="191"/>
      <c r="J4065">
        <v>-3047.92</v>
      </c>
      <c r="K4065"/>
      <c r="M4065" s="191">
        <f t="shared" si="183"/>
        <v>-3.0479200000000002E-4</v>
      </c>
      <c r="N4065" t="str">
        <f t="shared" si="184"/>
        <v>0</v>
      </c>
    </row>
    <row r="4066" spans="1:14">
      <c r="A4066" s="55" t="str">
        <f t="shared" si="185"/>
        <v>Y0D50</v>
      </c>
      <c r="B4066" s="55">
        <v>0</v>
      </c>
      <c r="C4066" t="s">
        <v>2905</v>
      </c>
      <c r="D4066" t="s">
        <v>2905</v>
      </c>
      <c r="E4066" s="42">
        <v>44834</v>
      </c>
      <c r="F4066">
        <v>210117</v>
      </c>
      <c r="G4066" t="s">
        <v>2242</v>
      </c>
      <c r="H4066" s="191"/>
      <c r="J4066">
        <v>-1519536.66</v>
      </c>
      <c r="K4066"/>
      <c r="M4066" s="191">
        <f t="shared" si="183"/>
        <v>-0.15195366599999999</v>
      </c>
      <c r="N4066" t="str">
        <f t="shared" si="184"/>
        <v>0</v>
      </c>
    </row>
    <row r="4067" spans="1:14">
      <c r="A4067" s="55" t="str">
        <f t="shared" si="185"/>
        <v>Y0D50</v>
      </c>
      <c r="B4067" s="55">
        <v>0</v>
      </c>
      <c r="C4067" t="s">
        <v>2905</v>
      </c>
      <c r="D4067" t="s">
        <v>2905</v>
      </c>
      <c r="E4067" s="42">
        <v>44834</v>
      </c>
      <c r="F4067">
        <v>210132</v>
      </c>
      <c r="G4067" t="s">
        <v>2244</v>
      </c>
      <c r="H4067" s="191"/>
      <c r="J4067">
        <v>-1167.57</v>
      </c>
      <c r="K4067"/>
      <c r="M4067" s="191">
        <f t="shared" si="183"/>
        <v>-1.1675699999999999E-4</v>
      </c>
      <c r="N4067" t="str">
        <f t="shared" si="184"/>
        <v>0</v>
      </c>
    </row>
    <row r="4068" spans="1:14">
      <c r="A4068" s="55" t="str">
        <f t="shared" si="185"/>
        <v>Y0D50</v>
      </c>
      <c r="B4068" s="55">
        <v>0</v>
      </c>
      <c r="C4068" t="s">
        <v>2905</v>
      </c>
      <c r="D4068" t="s">
        <v>2905</v>
      </c>
      <c r="E4068" s="42">
        <v>44834</v>
      </c>
      <c r="F4068">
        <v>210138</v>
      </c>
      <c r="G4068" t="s">
        <v>2791</v>
      </c>
      <c r="H4068" s="191"/>
      <c r="J4068">
        <v>475.17</v>
      </c>
      <c r="K4068"/>
      <c r="M4068" s="191">
        <f t="shared" si="183"/>
        <v>4.7516999999999999E-5</v>
      </c>
      <c r="N4068" t="str">
        <f t="shared" si="184"/>
        <v>0</v>
      </c>
    </row>
    <row r="4069" spans="1:14">
      <c r="A4069" s="55" t="str">
        <f t="shared" si="185"/>
        <v>Y0D50</v>
      </c>
      <c r="B4069" s="55">
        <v>0</v>
      </c>
      <c r="C4069" t="s">
        <v>2905</v>
      </c>
      <c r="D4069" t="s">
        <v>2905</v>
      </c>
      <c r="E4069" s="42">
        <v>44834</v>
      </c>
      <c r="F4069">
        <v>210140</v>
      </c>
      <c r="G4069" t="s">
        <v>2245</v>
      </c>
      <c r="H4069" s="191"/>
      <c r="J4069">
        <v>-32013.96</v>
      </c>
      <c r="K4069"/>
      <c r="M4069" s="191">
        <f t="shared" si="183"/>
        <v>-3.201396E-3</v>
      </c>
      <c r="N4069" t="str">
        <f t="shared" si="184"/>
        <v>0</v>
      </c>
    </row>
    <row r="4070" spans="1:14">
      <c r="A4070" s="55" t="str">
        <f t="shared" si="185"/>
        <v>Y0D50</v>
      </c>
      <c r="B4070" s="55">
        <v>0</v>
      </c>
      <c r="C4070" t="s">
        <v>2905</v>
      </c>
      <c r="D4070" t="s">
        <v>2905</v>
      </c>
      <c r="E4070" s="42">
        <v>44834</v>
      </c>
      <c r="F4070">
        <v>210210</v>
      </c>
      <c r="G4070" t="s">
        <v>2246</v>
      </c>
      <c r="H4070" s="191"/>
      <c r="J4070">
        <v>-6240733.3899999997</v>
      </c>
      <c r="K4070"/>
      <c r="M4070" s="191">
        <f t="shared" si="183"/>
        <v>-0.62407333899999995</v>
      </c>
      <c r="N4070" t="str">
        <f t="shared" si="184"/>
        <v>0</v>
      </c>
    </row>
    <row r="4071" spans="1:14">
      <c r="A4071" s="55" t="str">
        <f t="shared" si="185"/>
        <v>Y0D50</v>
      </c>
      <c r="B4071" s="55">
        <v>0</v>
      </c>
      <c r="C4071" t="s">
        <v>2905</v>
      </c>
      <c r="D4071" t="s">
        <v>2905</v>
      </c>
      <c r="E4071" s="42">
        <v>44834</v>
      </c>
      <c r="F4071">
        <v>210667</v>
      </c>
      <c r="G4071" t="s">
        <v>2862</v>
      </c>
      <c r="H4071" s="191"/>
      <c r="J4071">
        <v>-9407.5400000000009</v>
      </c>
      <c r="K4071"/>
      <c r="M4071" s="191">
        <f t="shared" si="183"/>
        <v>-9.4075400000000013E-4</v>
      </c>
      <c r="N4071" t="str">
        <f t="shared" si="184"/>
        <v>0</v>
      </c>
    </row>
    <row r="4072" spans="1:14">
      <c r="A4072" s="55" t="str">
        <f t="shared" si="185"/>
        <v>Y0D50</v>
      </c>
      <c r="B4072" s="55">
        <v>0</v>
      </c>
      <c r="C4072" t="s">
        <v>2905</v>
      </c>
      <c r="D4072" t="s">
        <v>2905</v>
      </c>
      <c r="E4072" s="42">
        <v>44834</v>
      </c>
      <c r="F4072">
        <v>210766</v>
      </c>
      <c r="G4072" t="s">
        <v>2748</v>
      </c>
      <c r="H4072" s="191"/>
      <c r="J4072">
        <v>7038.88</v>
      </c>
      <c r="K4072"/>
      <c r="M4072" s="191">
        <f t="shared" si="183"/>
        <v>7.0388800000000006E-4</v>
      </c>
      <c r="N4072" t="str">
        <f t="shared" si="184"/>
        <v>0</v>
      </c>
    </row>
    <row r="4073" spans="1:14">
      <c r="A4073" s="55" t="str">
        <f t="shared" si="185"/>
        <v>Y0D50</v>
      </c>
      <c r="B4073" s="55">
        <v>0</v>
      </c>
      <c r="C4073" t="s">
        <v>2905</v>
      </c>
      <c r="D4073" t="s">
        <v>2905</v>
      </c>
      <c r="E4073" s="42">
        <v>44834</v>
      </c>
      <c r="F4073">
        <v>211103</v>
      </c>
      <c r="G4073" t="s">
        <v>2249</v>
      </c>
      <c r="H4073" s="191"/>
      <c r="J4073">
        <v>-1028.96</v>
      </c>
      <c r="K4073"/>
      <c r="M4073" s="191">
        <f t="shared" si="183"/>
        <v>-1.02896E-4</v>
      </c>
      <c r="N4073" t="str">
        <f t="shared" si="184"/>
        <v>0</v>
      </c>
    </row>
    <row r="4074" spans="1:14">
      <c r="A4074" s="55" t="str">
        <f t="shared" si="185"/>
        <v>Y0D50</v>
      </c>
      <c r="B4074" s="55">
        <v>0</v>
      </c>
      <c r="C4074" t="s">
        <v>2905</v>
      </c>
      <c r="D4074" t="s">
        <v>2905</v>
      </c>
      <c r="E4074" s="42">
        <v>44834</v>
      </c>
      <c r="F4074">
        <v>211106</v>
      </c>
      <c r="G4074" t="s">
        <v>2250</v>
      </c>
      <c r="H4074" s="191"/>
      <c r="J4074">
        <v>-532034.51</v>
      </c>
      <c r="K4074"/>
      <c r="M4074" s="191">
        <f t="shared" si="183"/>
        <v>-5.3203450999999999E-2</v>
      </c>
      <c r="N4074" t="str">
        <f t="shared" si="184"/>
        <v>0</v>
      </c>
    </row>
    <row r="4075" spans="1:14">
      <c r="A4075" s="55" t="str">
        <f t="shared" si="185"/>
        <v>Y0D50</v>
      </c>
      <c r="B4075" s="55">
        <v>0</v>
      </c>
      <c r="C4075" t="s">
        <v>2905</v>
      </c>
      <c r="D4075" t="s">
        <v>2905</v>
      </c>
      <c r="E4075" s="42">
        <v>44834</v>
      </c>
      <c r="F4075">
        <v>211121</v>
      </c>
      <c r="G4075" t="s">
        <v>2252</v>
      </c>
      <c r="H4075" s="191"/>
      <c r="J4075">
        <v>-68508.31</v>
      </c>
      <c r="K4075"/>
      <c r="M4075" s="191">
        <f t="shared" si="183"/>
        <v>-6.8508309999999999E-3</v>
      </c>
      <c r="N4075" t="str">
        <f t="shared" si="184"/>
        <v>0</v>
      </c>
    </row>
    <row r="4076" spans="1:14">
      <c r="A4076" s="55" t="str">
        <f t="shared" si="185"/>
        <v>Y0D50</v>
      </c>
      <c r="B4076" s="55">
        <v>0</v>
      </c>
      <c r="C4076" t="s">
        <v>2905</v>
      </c>
      <c r="D4076" t="s">
        <v>2905</v>
      </c>
      <c r="E4076" s="42">
        <v>44834</v>
      </c>
      <c r="F4076">
        <v>211122</v>
      </c>
      <c r="G4076" t="s">
        <v>2253</v>
      </c>
      <c r="H4076" s="191"/>
      <c r="J4076">
        <v>-609.42999999999995</v>
      </c>
      <c r="K4076"/>
      <c r="M4076" s="191">
        <f t="shared" si="183"/>
        <v>-6.0942999999999996E-5</v>
      </c>
      <c r="N4076" t="str">
        <f t="shared" si="184"/>
        <v>0</v>
      </c>
    </row>
    <row r="4077" spans="1:14">
      <c r="A4077" s="55" t="str">
        <f t="shared" si="185"/>
        <v>Y0D50</v>
      </c>
      <c r="B4077" s="55">
        <v>0</v>
      </c>
      <c r="C4077" t="s">
        <v>2905</v>
      </c>
      <c r="D4077" t="s">
        <v>2905</v>
      </c>
      <c r="E4077" s="42">
        <v>44834</v>
      </c>
      <c r="F4077">
        <v>211172</v>
      </c>
      <c r="G4077" t="s">
        <v>2262</v>
      </c>
      <c r="H4077" s="191"/>
      <c r="J4077">
        <v>-433009.59</v>
      </c>
      <c r="K4077"/>
      <c r="M4077" s="191">
        <f t="shared" ref="M4077:M4140" si="186">J4077/10000000</f>
        <v>-4.3300959E-2</v>
      </c>
      <c r="N4077" t="str">
        <f t="shared" si="184"/>
        <v>0</v>
      </c>
    </row>
    <row r="4078" spans="1:14">
      <c r="A4078" s="55" t="str">
        <f t="shared" si="185"/>
        <v>Y0D50</v>
      </c>
      <c r="B4078" s="55">
        <v>0</v>
      </c>
      <c r="C4078" t="s">
        <v>2905</v>
      </c>
      <c r="D4078" t="s">
        <v>2905</v>
      </c>
      <c r="E4078" s="42">
        <v>44834</v>
      </c>
      <c r="F4078">
        <v>211176</v>
      </c>
      <c r="G4078" t="s">
        <v>2266</v>
      </c>
      <c r="H4078" s="191"/>
      <c r="J4078">
        <v>-543514.54</v>
      </c>
      <c r="K4078"/>
      <c r="M4078" s="191">
        <f t="shared" si="186"/>
        <v>-5.4351454E-2</v>
      </c>
      <c r="N4078" t="str">
        <f t="shared" ref="N4078:N4141" si="187">LEFT(B4078,1)</f>
        <v>0</v>
      </c>
    </row>
    <row r="4079" spans="1:14">
      <c r="A4079" s="55" t="str">
        <f t="shared" si="185"/>
        <v>Y0D50</v>
      </c>
      <c r="B4079" s="55">
        <v>0</v>
      </c>
      <c r="C4079" t="s">
        <v>2905</v>
      </c>
      <c r="D4079" t="s">
        <v>2905</v>
      </c>
      <c r="E4079" s="42">
        <v>44834</v>
      </c>
      <c r="F4079">
        <v>211177</v>
      </c>
      <c r="G4079" t="s">
        <v>2267</v>
      </c>
      <c r="H4079" s="191"/>
      <c r="J4079">
        <v>-41338.32</v>
      </c>
      <c r="K4079"/>
      <c r="M4079" s="191">
        <f t="shared" si="186"/>
        <v>-4.1338319999999996E-3</v>
      </c>
      <c r="N4079" t="str">
        <f t="shared" si="187"/>
        <v>0</v>
      </c>
    </row>
    <row r="4080" spans="1:14">
      <c r="A4080" s="55" t="str">
        <f t="shared" si="185"/>
        <v>Y0D50</v>
      </c>
      <c r="B4080" s="55">
        <v>0</v>
      </c>
      <c r="C4080" t="s">
        <v>2905</v>
      </c>
      <c r="D4080" t="s">
        <v>2905</v>
      </c>
      <c r="E4080" s="42">
        <v>44834</v>
      </c>
      <c r="F4080">
        <v>211632</v>
      </c>
      <c r="G4080" t="s">
        <v>2543</v>
      </c>
      <c r="H4080" s="191"/>
      <c r="J4080">
        <v>17111.13</v>
      </c>
      <c r="K4080"/>
      <c r="M4080" s="191">
        <f t="shared" si="186"/>
        <v>1.711113E-3</v>
      </c>
      <c r="N4080" t="str">
        <f t="shared" si="187"/>
        <v>0</v>
      </c>
    </row>
    <row r="4081" spans="1:14">
      <c r="A4081" s="55" t="str">
        <f t="shared" si="185"/>
        <v>Y0D50</v>
      </c>
      <c r="B4081" s="55">
        <v>0</v>
      </c>
      <c r="C4081" t="s">
        <v>2905</v>
      </c>
      <c r="D4081" t="s">
        <v>2905</v>
      </c>
      <c r="E4081" s="42">
        <v>44834</v>
      </c>
      <c r="F4081">
        <v>260118</v>
      </c>
      <c r="G4081" t="s">
        <v>2275</v>
      </c>
      <c r="H4081" s="191"/>
      <c r="J4081">
        <v>0</v>
      </c>
      <c r="K4081"/>
      <c r="M4081" s="191">
        <f t="shared" si="186"/>
        <v>0</v>
      </c>
      <c r="N4081" t="str">
        <f t="shared" si="187"/>
        <v>0</v>
      </c>
    </row>
    <row r="4082" spans="1:14">
      <c r="A4082" s="55" t="str">
        <f t="shared" si="185"/>
        <v>Y0D50</v>
      </c>
      <c r="B4082" s="55">
        <v>0</v>
      </c>
      <c r="C4082" t="s">
        <v>2905</v>
      </c>
      <c r="D4082" t="s">
        <v>2905</v>
      </c>
      <c r="E4082" s="42">
        <v>44834</v>
      </c>
      <c r="F4082">
        <v>260202</v>
      </c>
      <c r="G4082" t="s">
        <v>2281</v>
      </c>
      <c r="H4082" s="191"/>
      <c r="J4082">
        <v>0</v>
      </c>
      <c r="K4082"/>
      <c r="M4082" s="191">
        <f t="shared" si="186"/>
        <v>0</v>
      </c>
      <c r="N4082" t="str">
        <f t="shared" si="187"/>
        <v>0</v>
      </c>
    </row>
    <row r="4083" spans="1:14">
      <c r="A4083" s="55" t="str">
        <f t="shared" si="185"/>
        <v>Y0D50</v>
      </c>
      <c r="B4083" s="55">
        <v>0</v>
      </c>
      <c r="C4083" t="s">
        <v>2905</v>
      </c>
      <c r="D4083" t="s">
        <v>2905</v>
      </c>
      <c r="E4083" s="42">
        <v>44834</v>
      </c>
      <c r="F4083">
        <v>260221</v>
      </c>
      <c r="G4083" t="s">
        <v>2282</v>
      </c>
      <c r="H4083" s="191"/>
      <c r="J4083">
        <v>-80516.73</v>
      </c>
      <c r="K4083"/>
      <c r="M4083" s="191">
        <f t="shared" si="186"/>
        <v>-8.0516729999999988E-3</v>
      </c>
      <c r="N4083" t="str">
        <f t="shared" si="187"/>
        <v>0</v>
      </c>
    </row>
    <row r="4084" spans="1:14">
      <c r="A4084" s="55" t="str">
        <f t="shared" si="185"/>
        <v>Y0D50</v>
      </c>
      <c r="B4084" s="55">
        <v>0</v>
      </c>
      <c r="C4084" t="s">
        <v>2905</v>
      </c>
      <c r="D4084" t="s">
        <v>2905</v>
      </c>
      <c r="E4084" s="42">
        <v>44834</v>
      </c>
      <c r="F4084">
        <v>260222</v>
      </c>
      <c r="G4084" t="s">
        <v>2283</v>
      </c>
      <c r="H4084" s="191"/>
      <c r="J4084">
        <v>-1526703.83</v>
      </c>
      <c r="K4084"/>
      <c r="M4084" s="191">
        <f t="shared" si="186"/>
        <v>-0.15267038300000002</v>
      </c>
      <c r="N4084" t="str">
        <f t="shared" si="187"/>
        <v>0</v>
      </c>
    </row>
    <row r="4085" spans="1:14">
      <c r="A4085" s="55" t="str">
        <f t="shared" si="185"/>
        <v>Y0D50</v>
      </c>
      <c r="B4085" s="55">
        <v>0</v>
      </c>
      <c r="C4085" t="s">
        <v>2905</v>
      </c>
      <c r="D4085" t="s">
        <v>2905</v>
      </c>
      <c r="E4085" s="42">
        <v>44834</v>
      </c>
      <c r="F4085">
        <v>260802</v>
      </c>
      <c r="G4085" t="s">
        <v>2284</v>
      </c>
      <c r="H4085" s="191"/>
      <c r="J4085">
        <v>2.23</v>
      </c>
      <c r="K4085"/>
      <c r="M4085" s="191">
        <f t="shared" si="186"/>
        <v>2.23E-7</v>
      </c>
      <c r="N4085" t="str">
        <f t="shared" si="187"/>
        <v>0</v>
      </c>
    </row>
    <row r="4086" spans="1:14">
      <c r="A4086" s="55" t="str">
        <f t="shared" si="185"/>
        <v>Y0D50</v>
      </c>
      <c r="B4086" s="55">
        <v>0</v>
      </c>
      <c r="C4086" t="s">
        <v>2905</v>
      </c>
      <c r="D4086" t="s">
        <v>2905</v>
      </c>
      <c r="E4086" s="42">
        <v>44834</v>
      </c>
      <c r="F4086">
        <v>260815</v>
      </c>
      <c r="G4086" t="s">
        <v>2286</v>
      </c>
      <c r="H4086" s="191"/>
      <c r="J4086">
        <v>-649828.34</v>
      </c>
      <c r="K4086"/>
      <c r="M4086" s="191">
        <f t="shared" si="186"/>
        <v>-6.4982834000000003E-2</v>
      </c>
      <c r="N4086" t="str">
        <f t="shared" si="187"/>
        <v>0</v>
      </c>
    </row>
    <row r="4087" spans="1:14">
      <c r="A4087" s="55" t="str">
        <f t="shared" si="185"/>
        <v>Y0D50</v>
      </c>
      <c r="B4087" s="55">
        <v>0</v>
      </c>
      <c r="C4087" t="s">
        <v>2905</v>
      </c>
      <c r="D4087" t="s">
        <v>2905</v>
      </c>
      <c r="E4087" s="42">
        <v>44834</v>
      </c>
      <c r="F4087">
        <v>260836</v>
      </c>
      <c r="G4087" t="s">
        <v>2705</v>
      </c>
      <c r="H4087" s="191"/>
      <c r="J4087">
        <v>-158086.32999999999</v>
      </c>
      <c r="K4087"/>
      <c r="M4087" s="191">
        <f t="shared" si="186"/>
        <v>-1.5808632999999999E-2</v>
      </c>
      <c r="N4087" t="str">
        <f t="shared" si="187"/>
        <v>0</v>
      </c>
    </row>
    <row r="4088" spans="1:14">
      <c r="A4088" s="55" t="str">
        <f t="shared" si="185"/>
        <v>Y0D50</v>
      </c>
      <c r="B4088" s="55">
        <v>0</v>
      </c>
      <c r="C4088" t="s">
        <v>2905</v>
      </c>
      <c r="D4088" t="s">
        <v>2905</v>
      </c>
      <c r="E4088" s="42">
        <v>44834</v>
      </c>
      <c r="F4088">
        <v>260837</v>
      </c>
      <c r="G4088" t="s">
        <v>2706</v>
      </c>
      <c r="H4088" s="191"/>
      <c r="J4088">
        <v>-158086.32999999999</v>
      </c>
      <c r="K4088"/>
      <c r="M4088" s="191">
        <f t="shared" si="186"/>
        <v>-1.5808632999999999E-2</v>
      </c>
      <c r="N4088" t="str">
        <f t="shared" si="187"/>
        <v>0</v>
      </c>
    </row>
    <row r="4089" spans="1:14">
      <c r="A4089" s="55" t="str">
        <f t="shared" si="185"/>
        <v>Y0D50</v>
      </c>
      <c r="B4089" s="55">
        <v>0</v>
      </c>
      <c r="C4089" t="s">
        <v>2905</v>
      </c>
      <c r="D4089" t="s">
        <v>2905</v>
      </c>
      <c r="E4089" s="42">
        <v>44834</v>
      </c>
      <c r="F4089">
        <v>260902</v>
      </c>
      <c r="G4089" t="s">
        <v>2287</v>
      </c>
      <c r="H4089" s="191"/>
      <c r="J4089">
        <v>-0.12</v>
      </c>
      <c r="K4089"/>
      <c r="M4089" s="191">
        <f t="shared" si="186"/>
        <v>-1.2E-8</v>
      </c>
      <c r="N4089" t="str">
        <f t="shared" si="187"/>
        <v>0</v>
      </c>
    </row>
    <row r="4090" spans="1:14">
      <c r="A4090" s="55" t="str">
        <f t="shared" si="185"/>
        <v>Y0D50</v>
      </c>
      <c r="B4090" s="55">
        <v>0</v>
      </c>
      <c r="C4090" t="s">
        <v>2905</v>
      </c>
      <c r="D4090" t="s">
        <v>2905</v>
      </c>
      <c r="E4090" s="42">
        <v>44834</v>
      </c>
      <c r="F4090">
        <v>260905</v>
      </c>
      <c r="G4090" t="s">
        <v>2288</v>
      </c>
      <c r="H4090" s="191"/>
      <c r="J4090">
        <v>-208660.43</v>
      </c>
      <c r="K4090"/>
      <c r="M4090" s="191">
        <f t="shared" si="186"/>
        <v>-2.0866043000000001E-2</v>
      </c>
      <c r="N4090" t="str">
        <f t="shared" si="187"/>
        <v>0</v>
      </c>
    </row>
    <row r="4091" spans="1:14">
      <c r="A4091" s="55" t="str">
        <f t="shared" si="185"/>
        <v>Y0D50</v>
      </c>
      <c r="B4091" s="55">
        <v>0</v>
      </c>
      <c r="C4091" t="s">
        <v>2905</v>
      </c>
      <c r="D4091" t="s">
        <v>2905</v>
      </c>
      <c r="E4091" s="42">
        <v>44834</v>
      </c>
      <c r="F4091">
        <v>260930</v>
      </c>
      <c r="G4091" t="s">
        <v>2291</v>
      </c>
      <c r="H4091" s="191"/>
      <c r="J4091">
        <v>0</v>
      </c>
      <c r="K4091"/>
      <c r="M4091" s="191">
        <f t="shared" si="186"/>
        <v>0</v>
      </c>
      <c r="N4091" t="str">
        <f t="shared" si="187"/>
        <v>0</v>
      </c>
    </row>
    <row r="4092" spans="1:14">
      <c r="A4092" s="55" t="str">
        <f t="shared" si="185"/>
        <v>Y0D50</v>
      </c>
      <c r="B4092" s="55">
        <v>0</v>
      </c>
      <c r="C4092" t="s">
        <v>2905</v>
      </c>
      <c r="D4092" t="s">
        <v>2905</v>
      </c>
      <c r="E4092" s="42">
        <v>44834</v>
      </c>
      <c r="F4092">
        <v>260942</v>
      </c>
      <c r="G4092" t="s">
        <v>2292</v>
      </c>
      <c r="H4092" s="191"/>
      <c r="J4092">
        <v>-954.73</v>
      </c>
      <c r="K4092"/>
      <c r="M4092" s="191">
        <f t="shared" si="186"/>
        <v>-9.5472999999999999E-5</v>
      </c>
      <c r="N4092" t="str">
        <f t="shared" si="187"/>
        <v>0</v>
      </c>
    </row>
    <row r="4093" spans="1:14">
      <c r="A4093" s="55" t="str">
        <f t="shared" si="185"/>
        <v>Y0D50</v>
      </c>
      <c r="B4093" s="55">
        <v>0</v>
      </c>
      <c r="C4093" t="s">
        <v>2905</v>
      </c>
      <c r="D4093" t="s">
        <v>2905</v>
      </c>
      <c r="E4093" s="42">
        <v>44834</v>
      </c>
      <c r="F4093">
        <v>261026</v>
      </c>
      <c r="G4093" t="s">
        <v>2549</v>
      </c>
      <c r="H4093" s="191"/>
      <c r="J4093">
        <v>-957634.05</v>
      </c>
      <c r="K4093"/>
      <c r="M4093" s="191">
        <f t="shared" si="186"/>
        <v>-9.576340500000001E-2</v>
      </c>
      <c r="N4093" t="str">
        <f t="shared" si="187"/>
        <v>0</v>
      </c>
    </row>
    <row r="4094" spans="1:14">
      <c r="A4094" s="55" t="str">
        <f t="shared" si="185"/>
        <v>Y0D50</v>
      </c>
      <c r="B4094" s="55">
        <v>0</v>
      </c>
      <c r="C4094" t="s">
        <v>2905</v>
      </c>
      <c r="D4094" t="s">
        <v>2905</v>
      </c>
      <c r="E4094" s="42">
        <v>44834</v>
      </c>
      <c r="F4094">
        <v>261027</v>
      </c>
      <c r="G4094" t="s">
        <v>2855</v>
      </c>
      <c r="H4094" s="191"/>
      <c r="J4094">
        <v>-35740.69</v>
      </c>
      <c r="K4094"/>
      <c r="M4094" s="191">
        <f t="shared" si="186"/>
        <v>-3.574069E-3</v>
      </c>
      <c r="N4094" t="str">
        <f t="shared" si="187"/>
        <v>0</v>
      </c>
    </row>
    <row r="4095" spans="1:14">
      <c r="A4095" s="55" t="str">
        <f t="shared" si="185"/>
        <v>Y0D50</v>
      </c>
      <c r="B4095" s="55">
        <v>0</v>
      </c>
      <c r="C4095" t="s">
        <v>2905</v>
      </c>
      <c r="D4095" t="s">
        <v>2905</v>
      </c>
      <c r="E4095" s="42">
        <v>44834</v>
      </c>
      <c r="F4095">
        <v>261259</v>
      </c>
      <c r="G4095" t="s">
        <v>2707</v>
      </c>
      <c r="H4095" s="191"/>
      <c r="J4095">
        <v>-885.83</v>
      </c>
      <c r="K4095"/>
      <c r="M4095" s="191">
        <f t="shared" si="186"/>
        <v>-8.8583000000000002E-5</v>
      </c>
      <c r="N4095" t="str">
        <f t="shared" si="187"/>
        <v>0</v>
      </c>
    </row>
    <row r="4096" spans="1:14">
      <c r="A4096" s="55" t="str">
        <f t="shared" si="185"/>
        <v>Y0D50</v>
      </c>
      <c r="B4096" s="55">
        <v>0</v>
      </c>
      <c r="C4096" t="s">
        <v>2905</v>
      </c>
      <c r="D4096" t="s">
        <v>2905</v>
      </c>
      <c r="E4096" s="42">
        <v>44834</v>
      </c>
      <c r="F4096">
        <v>261260</v>
      </c>
      <c r="G4096" t="s">
        <v>2708</v>
      </c>
      <c r="H4096" s="191"/>
      <c r="J4096">
        <v>-885.83</v>
      </c>
      <c r="K4096"/>
      <c r="M4096" s="191">
        <f t="shared" si="186"/>
        <v>-8.8583000000000002E-5</v>
      </c>
      <c r="N4096" t="str">
        <f t="shared" si="187"/>
        <v>0</v>
      </c>
    </row>
    <row r="4097" spans="1:14">
      <c r="A4097" s="55" t="str">
        <f t="shared" ref="A4097:A4160" si="188">C4097&amp;B4097</f>
        <v>Y0D50</v>
      </c>
      <c r="B4097" s="55">
        <v>0</v>
      </c>
      <c r="C4097" t="s">
        <v>2905</v>
      </c>
      <c r="D4097" t="s">
        <v>2905</v>
      </c>
      <c r="E4097" s="42">
        <v>44834</v>
      </c>
      <c r="F4097">
        <v>261262</v>
      </c>
      <c r="G4097" t="s">
        <v>2709</v>
      </c>
      <c r="H4097" s="191"/>
      <c r="J4097">
        <v>-7831.94</v>
      </c>
      <c r="K4097"/>
      <c r="M4097" s="191">
        <f t="shared" si="186"/>
        <v>-7.8319399999999997E-4</v>
      </c>
      <c r="N4097" t="str">
        <f t="shared" si="187"/>
        <v>0</v>
      </c>
    </row>
    <row r="4098" spans="1:14">
      <c r="A4098" s="55" t="str">
        <f t="shared" si="188"/>
        <v>Y0D50</v>
      </c>
      <c r="B4098" s="55">
        <v>0</v>
      </c>
      <c r="C4098" t="s">
        <v>2905</v>
      </c>
      <c r="D4098" t="s">
        <v>2905</v>
      </c>
      <c r="E4098" s="42">
        <v>44834</v>
      </c>
      <c r="F4098">
        <v>281101</v>
      </c>
      <c r="G4098" t="s">
        <v>2296</v>
      </c>
      <c r="H4098" s="191"/>
      <c r="J4098">
        <v>-2833072007.7399998</v>
      </c>
      <c r="K4098"/>
      <c r="M4098" s="191">
        <f t="shared" si="186"/>
        <v>-283.30720077399997</v>
      </c>
      <c r="N4098" t="str">
        <f t="shared" si="187"/>
        <v>0</v>
      </c>
    </row>
    <row r="4099" spans="1:14">
      <c r="A4099" s="55" t="str">
        <f t="shared" si="188"/>
        <v>Y0D50</v>
      </c>
      <c r="B4099" s="55">
        <v>0</v>
      </c>
      <c r="C4099" t="s">
        <v>2905</v>
      </c>
      <c r="D4099" t="s">
        <v>2905</v>
      </c>
      <c r="E4099" s="42">
        <v>44834</v>
      </c>
      <c r="F4099">
        <v>281102</v>
      </c>
      <c r="G4099" t="s">
        <v>2544</v>
      </c>
      <c r="H4099" s="191"/>
      <c r="J4099">
        <v>-2517949538.5100002</v>
      </c>
      <c r="K4099"/>
      <c r="M4099" s="191">
        <f t="shared" si="186"/>
        <v>-251.79495385100003</v>
      </c>
      <c r="N4099" t="str">
        <f t="shared" si="187"/>
        <v>0</v>
      </c>
    </row>
    <row r="4100" spans="1:14">
      <c r="A4100" s="55" t="str">
        <f t="shared" si="188"/>
        <v>Y0D50</v>
      </c>
      <c r="B4100" s="55">
        <v>0</v>
      </c>
      <c r="C4100" t="s">
        <v>2905</v>
      </c>
      <c r="D4100" t="s">
        <v>2905</v>
      </c>
      <c r="E4100" s="42">
        <v>44834</v>
      </c>
      <c r="F4100">
        <v>281166</v>
      </c>
      <c r="G4100" t="s">
        <v>2309</v>
      </c>
      <c r="H4100" s="191"/>
      <c r="J4100">
        <v>1007673144.8099999</v>
      </c>
      <c r="K4100"/>
      <c r="M4100" s="191">
        <f t="shared" si="186"/>
        <v>100.767314481</v>
      </c>
      <c r="N4100" t="str">
        <f t="shared" si="187"/>
        <v>0</v>
      </c>
    </row>
    <row r="4101" spans="1:14">
      <c r="A4101" s="55" t="str">
        <f t="shared" si="188"/>
        <v>Y0D50</v>
      </c>
      <c r="B4101" s="55">
        <v>0</v>
      </c>
      <c r="C4101" t="s">
        <v>2905</v>
      </c>
      <c r="D4101" t="s">
        <v>2905</v>
      </c>
      <c r="E4101" s="42">
        <v>44834</v>
      </c>
      <c r="F4101">
        <v>281167</v>
      </c>
      <c r="G4101" t="s">
        <v>2835</v>
      </c>
      <c r="H4101" s="191"/>
      <c r="J4101">
        <v>123961842.40000001</v>
      </c>
      <c r="K4101"/>
      <c r="M4101" s="191">
        <f t="shared" si="186"/>
        <v>12.39618424</v>
      </c>
      <c r="N4101" t="str">
        <f t="shared" si="187"/>
        <v>0</v>
      </c>
    </row>
    <row r="4102" spans="1:14">
      <c r="A4102" s="55" t="str">
        <f t="shared" si="188"/>
        <v>Y0D50</v>
      </c>
      <c r="B4102" s="55">
        <v>0</v>
      </c>
      <c r="C4102" t="s">
        <v>2905</v>
      </c>
      <c r="D4102" t="s">
        <v>2905</v>
      </c>
      <c r="E4102" s="42">
        <v>44834</v>
      </c>
      <c r="F4102">
        <v>281212</v>
      </c>
      <c r="G4102" t="s">
        <v>2314</v>
      </c>
      <c r="H4102" s="191"/>
      <c r="J4102">
        <v>-93965.34</v>
      </c>
      <c r="K4102"/>
      <c r="M4102" s="191">
        <f t="shared" si="186"/>
        <v>-9.3965339999999998E-3</v>
      </c>
      <c r="N4102" t="str">
        <f t="shared" si="187"/>
        <v>0</v>
      </c>
    </row>
    <row r="4103" spans="1:14">
      <c r="A4103" s="55" t="str">
        <f t="shared" si="188"/>
        <v>Y0D50</v>
      </c>
      <c r="B4103" s="55">
        <v>0</v>
      </c>
      <c r="C4103" t="s">
        <v>2905</v>
      </c>
      <c r="D4103" t="s">
        <v>2905</v>
      </c>
      <c r="E4103" s="42">
        <v>44834</v>
      </c>
      <c r="F4103">
        <v>281290</v>
      </c>
      <c r="G4103" t="s">
        <v>2550</v>
      </c>
      <c r="H4103" s="191"/>
      <c r="J4103">
        <v>5299441.6100000003</v>
      </c>
      <c r="K4103"/>
      <c r="M4103" s="191">
        <f t="shared" si="186"/>
        <v>0.52994416100000008</v>
      </c>
      <c r="N4103" t="str">
        <f t="shared" si="187"/>
        <v>0</v>
      </c>
    </row>
    <row r="4104" spans="1:14">
      <c r="A4104" s="55" t="str">
        <f t="shared" si="188"/>
        <v>Y0D50</v>
      </c>
      <c r="B4104" s="55">
        <v>0</v>
      </c>
      <c r="C4104" t="s">
        <v>2905</v>
      </c>
      <c r="D4104" t="s">
        <v>2905</v>
      </c>
      <c r="E4104" s="42">
        <v>44834</v>
      </c>
      <c r="F4104">
        <v>281292</v>
      </c>
      <c r="G4104" t="s">
        <v>2551</v>
      </c>
      <c r="H4104" s="191"/>
      <c r="J4104">
        <v>13379639.77</v>
      </c>
      <c r="K4104"/>
      <c r="M4104" s="191">
        <f t="shared" si="186"/>
        <v>1.337963977</v>
      </c>
      <c r="N4104" t="str">
        <f t="shared" si="187"/>
        <v>0</v>
      </c>
    </row>
    <row r="4105" spans="1:14">
      <c r="A4105" s="55" t="str">
        <f t="shared" si="188"/>
        <v>Y0D55.3</v>
      </c>
      <c r="B4105" s="55">
        <v>5.3</v>
      </c>
      <c r="C4105" t="s">
        <v>2905</v>
      </c>
      <c r="D4105" t="s">
        <v>2905</v>
      </c>
      <c r="E4105" s="42">
        <v>44834</v>
      </c>
      <c r="F4105">
        <v>301101</v>
      </c>
      <c r="G4105" t="s">
        <v>2333</v>
      </c>
      <c r="H4105" s="191"/>
      <c r="J4105">
        <v>-375174138.73000002</v>
      </c>
      <c r="K4105"/>
      <c r="M4105" s="191">
        <f t="shared" si="186"/>
        <v>-37.517413873000002</v>
      </c>
      <c r="N4105" t="str">
        <f t="shared" si="187"/>
        <v>5</v>
      </c>
    </row>
    <row r="4106" spans="1:14">
      <c r="A4106" s="55" t="str">
        <f t="shared" si="188"/>
        <v>Y0D55.1</v>
      </c>
      <c r="B4106" s="55">
        <v>5.0999999999999996</v>
      </c>
      <c r="C4106" t="s">
        <v>2905</v>
      </c>
      <c r="D4106" t="s">
        <v>2905</v>
      </c>
      <c r="E4106" s="42">
        <v>44834</v>
      </c>
      <c r="F4106">
        <v>304101</v>
      </c>
      <c r="G4106" t="s">
        <v>2344</v>
      </c>
      <c r="H4106" s="191"/>
      <c r="J4106">
        <v>-31200043.710000001</v>
      </c>
      <c r="K4106"/>
      <c r="M4106" s="191">
        <f t="shared" si="186"/>
        <v>-3.1200043710000003</v>
      </c>
      <c r="N4106" t="str">
        <f t="shared" si="187"/>
        <v>5</v>
      </c>
    </row>
    <row r="4107" spans="1:14">
      <c r="A4107" s="55" t="str">
        <f t="shared" si="188"/>
        <v>Y0D55.2</v>
      </c>
      <c r="B4107" s="55">
        <v>5.2</v>
      </c>
      <c r="C4107" t="s">
        <v>2905</v>
      </c>
      <c r="D4107" t="s">
        <v>2905</v>
      </c>
      <c r="E4107" s="42">
        <v>44834</v>
      </c>
      <c r="F4107">
        <v>304213</v>
      </c>
      <c r="G4107" t="s">
        <v>2351</v>
      </c>
      <c r="H4107" s="191"/>
      <c r="J4107">
        <v>-1629824.4</v>
      </c>
      <c r="K4107"/>
      <c r="M4107" s="191">
        <f t="shared" si="186"/>
        <v>-0.16298243999999998</v>
      </c>
      <c r="N4107" t="str">
        <f t="shared" si="187"/>
        <v>5</v>
      </c>
    </row>
    <row r="4108" spans="1:14">
      <c r="A4108" s="55" t="str">
        <f t="shared" si="188"/>
        <v>Y0D55.2</v>
      </c>
      <c r="B4108" s="55">
        <v>5.2</v>
      </c>
      <c r="C4108" t="s">
        <v>2905</v>
      </c>
      <c r="D4108" t="s">
        <v>2905</v>
      </c>
      <c r="E4108" s="42">
        <v>44834</v>
      </c>
      <c r="F4108">
        <v>304232</v>
      </c>
      <c r="G4108" t="s">
        <v>2358</v>
      </c>
      <c r="H4108" s="191"/>
      <c r="J4108">
        <v>-4423.28</v>
      </c>
      <c r="K4108"/>
      <c r="M4108" s="191">
        <f t="shared" si="186"/>
        <v>-4.4232799999999997E-4</v>
      </c>
      <c r="N4108" t="str">
        <f t="shared" si="187"/>
        <v>5</v>
      </c>
    </row>
    <row r="4109" spans="1:14">
      <c r="A4109" s="55" t="str">
        <f t="shared" si="188"/>
        <v>Y0D55.5</v>
      </c>
      <c r="B4109" s="55">
        <v>5.5</v>
      </c>
      <c r="C4109" t="s">
        <v>2905</v>
      </c>
      <c r="D4109" t="s">
        <v>2905</v>
      </c>
      <c r="E4109" s="42">
        <v>44834</v>
      </c>
      <c r="F4109">
        <v>304302</v>
      </c>
      <c r="G4109" t="s">
        <v>810</v>
      </c>
      <c r="H4109" s="191"/>
      <c r="J4109">
        <v>-343741.02</v>
      </c>
      <c r="K4109"/>
      <c r="M4109" s="191">
        <f t="shared" si="186"/>
        <v>-3.4374102000000004E-2</v>
      </c>
      <c r="N4109" t="str">
        <f t="shared" si="187"/>
        <v>5</v>
      </c>
    </row>
    <row r="4110" spans="1:14">
      <c r="A4110" s="55" t="str">
        <f t="shared" si="188"/>
        <v>Y0D55.5</v>
      </c>
      <c r="B4110" s="55">
        <v>5.5</v>
      </c>
      <c r="C4110" t="s">
        <v>2905</v>
      </c>
      <c r="D4110" t="s">
        <v>2905</v>
      </c>
      <c r="E4110" s="42">
        <v>44834</v>
      </c>
      <c r="F4110">
        <v>304749</v>
      </c>
      <c r="G4110" t="s">
        <v>2368</v>
      </c>
      <c r="H4110" s="191"/>
      <c r="J4110">
        <v>-72.16</v>
      </c>
      <c r="K4110"/>
      <c r="M4110" s="191">
        <f t="shared" si="186"/>
        <v>-7.216E-6</v>
      </c>
      <c r="N4110" t="str">
        <f t="shared" si="187"/>
        <v>5</v>
      </c>
    </row>
    <row r="4111" spans="1:14">
      <c r="A4111" s="55" t="str">
        <f t="shared" si="188"/>
        <v>Y0D55.5</v>
      </c>
      <c r="B4111" s="55">
        <v>5.5</v>
      </c>
      <c r="C4111" t="s">
        <v>2905</v>
      </c>
      <c r="D4111" t="s">
        <v>2905</v>
      </c>
      <c r="E4111" s="42">
        <v>44834</v>
      </c>
      <c r="F4111">
        <v>304751</v>
      </c>
      <c r="G4111" t="s">
        <v>2369</v>
      </c>
      <c r="H4111" s="191"/>
      <c r="J4111">
        <v>2469.84</v>
      </c>
      <c r="K4111"/>
      <c r="M4111" s="191">
        <f t="shared" si="186"/>
        <v>2.4698400000000001E-4</v>
      </c>
      <c r="N4111" t="str">
        <f t="shared" si="187"/>
        <v>5</v>
      </c>
    </row>
    <row r="4112" spans="1:14">
      <c r="A4112" s="55" t="str">
        <f t="shared" si="188"/>
        <v>Y0D55.5</v>
      </c>
      <c r="B4112" s="55">
        <v>5.5</v>
      </c>
      <c r="C4112" t="s">
        <v>2905</v>
      </c>
      <c r="D4112" t="s">
        <v>2905</v>
      </c>
      <c r="E4112" s="42">
        <v>44834</v>
      </c>
      <c r="F4112">
        <v>305101</v>
      </c>
      <c r="G4112" t="s">
        <v>2374</v>
      </c>
      <c r="H4112" s="191"/>
      <c r="J4112">
        <v>2.77</v>
      </c>
      <c r="K4112"/>
      <c r="M4112" s="191">
        <f t="shared" si="186"/>
        <v>2.7700000000000001E-7</v>
      </c>
      <c r="N4112" t="str">
        <f t="shared" si="187"/>
        <v>5</v>
      </c>
    </row>
    <row r="4113" spans="1:14">
      <c r="A4113" s="55" t="str">
        <f t="shared" si="188"/>
        <v>Y0D55.5</v>
      </c>
      <c r="B4113" s="55">
        <v>5.5</v>
      </c>
      <c r="C4113" t="s">
        <v>2905</v>
      </c>
      <c r="D4113" t="s">
        <v>2905</v>
      </c>
      <c r="E4113" s="42">
        <v>44834</v>
      </c>
      <c r="F4113">
        <v>305144</v>
      </c>
      <c r="G4113" t="s">
        <v>2391</v>
      </c>
      <c r="H4113" s="191"/>
      <c r="J4113">
        <v>19.55</v>
      </c>
      <c r="K4113"/>
      <c r="M4113" s="191">
        <f t="shared" si="186"/>
        <v>1.9549999999999999E-6</v>
      </c>
      <c r="N4113" t="str">
        <f t="shared" si="187"/>
        <v>5</v>
      </c>
    </row>
    <row r="4114" spans="1:14">
      <c r="A4114" s="55" t="str">
        <f t="shared" si="188"/>
        <v>Y0D55.5</v>
      </c>
      <c r="B4114" s="55">
        <v>5.5</v>
      </c>
      <c r="C4114" t="s">
        <v>2905</v>
      </c>
      <c r="D4114" t="s">
        <v>2905</v>
      </c>
      <c r="E4114" s="42">
        <v>44834</v>
      </c>
      <c r="F4114">
        <v>310115</v>
      </c>
      <c r="G4114" t="s">
        <v>2398</v>
      </c>
      <c r="H4114" s="191"/>
      <c r="J4114">
        <v>2655.8</v>
      </c>
      <c r="K4114"/>
      <c r="M4114" s="191">
        <f t="shared" si="186"/>
        <v>2.6558000000000002E-4</v>
      </c>
      <c r="N4114" t="str">
        <f t="shared" si="187"/>
        <v>5</v>
      </c>
    </row>
    <row r="4115" spans="1:14">
      <c r="A4115" s="55" t="str">
        <f t="shared" si="188"/>
        <v>Y0D50</v>
      </c>
      <c r="B4115" s="55">
        <v>0</v>
      </c>
      <c r="C4115" t="s">
        <v>2905</v>
      </c>
      <c r="D4115" t="s">
        <v>2905</v>
      </c>
      <c r="E4115" s="42">
        <v>44834</v>
      </c>
      <c r="F4115">
        <v>311501</v>
      </c>
      <c r="G4115" t="s">
        <v>2402</v>
      </c>
      <c r="H4115" s="191"/>
      <c r="J4115">
        <v>93746523.379999995</v>
      </c>
      <c r="K4115"/>
      <c r="M4115" s="191">
        <f t="shared" si="186"/>
        <v>9.3746523379999989</v>
      </c>
      <c r="N4115" t="str">
        <f t="shared" si="187"/>
        <v>0</v>
      </c>
    </row>
    <row r="4116" spans="1:14">
      <c r="A4116" s="55" t="str">
        <f t="shared" si="188"/>
        <v>Y0D56.3</v>
      </c>
      <c r="B4116" s="55">
        <v>6.3</v>
      </c>
      <c r="C4116" t="s">
        <v>2905</v>
      </c>
      <c r="D4116" t="s">
        <v>2905</v>
      </c>
      <c r="E4116" s="42">
        <v>44834</v>
      </c>
      <c r="F4116">
        <v>401201</v>
      </c>
      <c r="G4116" t="s">
        <v>2419</v>
      </c>
      <c r="H4116" s="191"/>
      <c r="J4116">
        <v>91373.93</v>
      </c>
      <c r="K4116"/>
      <c r="M4116" s="191">
        <f t="shared" si="186"/>
        <v>9.1373929999999989E-3</v>
      </c>
      <c r="N4116" t="str">
        <f t="shared" si="187"/>
        <v>6</v>
      </c>
    </row>
    <row r="4117" spans="1:14">
      <c r="A4117" s="55" t="str">
        <f t="shared" si="188"/>
        <v>Y0D50</v>
      </c>
      <c r="B4117" s="55">
        <v>0</v>
      </c>
      <c r="C4117" t="s">
        <v>2905</v>
      </c>
      <c r="D4117" t="s">
        <v>2905</v>
      </c>
      <c r="E4117" s="42">
        <v>44834</v>
      </c>
      <c r="F4117">
        <v>401237</v>
      </c>
      <c r="G4117" t="s">
        <v>2428</v>
      </c>
      <c r="H4117" s="191"/>
      <c r="J4117">
        <v>1346112.42</v>
      </c>
      <c r="K4117"/>
      <c r="M4117" s="191">
        <f t="shared" si="186"/>
        <v>0.13461124199999999</v>
      </c>
      <c r="N4117" t="str">
        <f t="shared" si="187"/>
        <v>0</v>
      </c>
    </row>
    <row r="4118" spans="1:14">
      <c r="A4118" s="55" t="str">
        <f t="shared" si="188"/>
        <v>Y0D56.3</v>
      </c>
      <c r="B4118" s="55">
        <v>6.3</v>
      </c>
      <c r="C4118" t="s">
        <v>2905</v>
      </c>
      <c r="D4118" t="s">
        <v>2905</v>
      </c>
      <c r="E4118" s="42">
        <v>44834</v>
      </c>
      <c r="F4118">
        <v>401301</v>
      </c>
      <c r="G4118" t="s">
        <v>2432</v>
      </c>
      <c r="H4118" s="191"/>
      <c r="J4118">
        <v>1778.59</v>
      </c>
      <c r="K4118"/>
      <c r="M4118" s="191">
        <f t="shared" si="186"/>
        <v>1.7785899999999999E-4</v>
      </c>
      <c r="N4118" t="str">
        <f t="shared" si="187"/>
        <v>6</v>
      </c>
    </row>
    <row r="4119" spans="1:14">
      <c r="A4119" s="55" t="str">
        <f t="shared" si="188"/>
        <v>Y0D56.1</v>
      </c>
      <c r="B4119" s="55">
        <v>6.1</v>
      </c>
      <c r="C4119" t="s">
        <v>2905</v>
      </c>
      <c r="D4119" t="s">
        <v>2905</v>
      </c>
      <c r="E4119" s="42">
        <v>44834</v>
      </c>
      <c r="F4119">
        <v>401501</v>
      </c>
      <c r="G4119" t="s">
        <v>676</v>
      </c>
      <c r="H4119" s="191"/>
      <c r="J4119">
        <v>29180822.699999999</v>
      </c>
      <c r="K4119"/>
      <c r="M4119" s="191">
        <f t="shared" si="186"/>
        <v>2.9180822699999998</v>
      </c>
      <c r="N4119" t="str">
        <f t="shared" si="187"/>
        <v>6</v>
      </c>
    </row>
    <row r="4120" spans="1:14">
      <c r="A4120" s="55" t="str">
        <f t="shared" si="188"/>
        <v>Y0D56.2a</v>
      </c>
      <c r="B4120" s="55" t="s">
        <v>4602</v>
      </c>
      <c r="C4120" t="s">
        <v>2905</v>
      </c>
      <c r="D4120" t="s">
        <v>2905</v>
      </c>
      <c r="E4120" s="42">
        <v>44834</v>
      </c>
      <c r="F4120">
        <v>401508</v>
      </c>
      <c r="G4120" t="s">
        <v>2554</v>
      </c>
      <c r="H4120" s="191"/>
      <c r="J4120">
        <v>832842.97</v>
      </c>
      <c r="K4120"/>
      <c r="M4120" s="191">
        <f t="shared" si="186"/>
        <v>8.3284296999999993E-2</v>
      </c>
      <c r="N4120" t="str">
        <f t="shared" si="187"/>
        <v>6</v>
      </c>
    </row>
    <row r="4121" spans="1:14">
      <c r="A4121" s="55" t="str">
        <f t="shared" si="188"/>
        <v>Y0D56.1</v>
      </c>
      <c r="B4121" s="55">
        <v>6.1</v>
      </c>
      <c r="C4121" t="s">
        <v>2905</v>
      </c>
      <c r="D4121" t="s">
        <v>2905</v>
      </c>
      <c r="E4121" s="42">
        <v>44834</v>
      </c>
      <c r="F4121">
        <v>401509</v>
      </c>
      <c r="G4121" t="s">
        <v>2695</v>
      </c>
      <c r="H4121" s="191"/>
      <c r="J4121">
        <v>1338091.03</v>
      </c>
      <c r="K4121"/>
      <c r="M4121" s="191">
        <f t="shared" si="186"/>
        <v>0.13380910300000001</v>
      </c>
      <c r="N4121" t="str">
        <f t="shared" si="187"/>
        <v>6</v>
      </c>
    </row>
    <row r="4122" spans="1:14">
      <c r="A4122" s="55" t="str">
        <f t="shared" si="188"/>
        <v>Y0D56.3</v>
      </c>
      <c r="B4122" s="55">
        <v>6.3</v>
      </c>
      <c r="C4122" t="s">
        <v>2905</v>
      </c>
      <c r="D4122" t="s">
        <v>2905</v>
      </c>
      <c r="E4122" s="42">
        <v>44834</v>
      </c>
      <c r="F4122">
        <v>401702</v>
      </c>
      <c r="G4122" t="s">
        <v>2686</v>
      </c>
      <c r="H4122" s="191"/>
      <c r="J4122">
        <v>-6268.41</v>
      </c>
      <c r="K4122"/>
      <c r="M4122" s="191">
        <f t="shared" si="186"/>
        <v>-6.2684099999999994E-4</v>
      </c>
      <c r="N4122" t="str">
        <f t="shared" si="187"/>
        <v>6</v>
      </c>
    </row>
    <row r="4123" spans="1:14">
      <c r="A4123" s="55" t="str">
        <f t="shared" si="188"/>
        <v>Y0D56.3</v>
      </c>
      <c r="B4123" s="55">
        <v>6.3</v>
      </c>
      <c r="C4123" t="s">
        <v>2905</v>
      </c>
      <c r="D4123" t="s">
        <v>2905</v>
      </c>
      <c r="E4123" s="42">
        <v>44834</v>
      </c>
      <c r="F4123">
        <v>401703</v>
      </c>
      <c r="G4123" t="s">
        <v>2687</v>
      </c>
      <c r="H4123" s="191"/>
      <c r="J4123">
        <v>-6268.41</v>
      </c>
      <c r="K4123"/>
      <c r="M4123" s="191">
        <f t="shared" si="186"/>
        <v>-6.2684099999999994E-4</v>
      </c>
      <c r="N4123" t="str">
        <f t="shared" si="187"/>
        <v>6</v>
      </c>
    </row>
    <row r="4124" spans="1:14">
      <c r="A4124" s="55" t="str">
        <f t="shared" si="188"/>
        <v>Y0D56.3</v>
      </c>
      <c r="B4124" s="55">
        <v>6.3</v>
      </c>
      <c r="C4124" t="s">
        <v>2905</v>
      </c>
      <c r="D4124" t="s">
        <v>2905</v>
      </c>
      <c r="E4124" s="42">
        <v>44834</v>
      </c>
      <c r="F4124">
        <v>401707</v>
      </c>
      <c r="G4124" t="s">
        <v>2680</v>
      </c>
      <c r="H4124" s="191"/>
      <c r="J4124">
        <v>0</v>
      </c>
      <c r="K4124"/>
      <c r="M4124" s="191">
        <f t="shared" si="186"/>
        <v>0</v>
      </c>
      <c r="N4124" t="str">
        <f t="shared" si="187"/>
        <v>6</v>
      </c>
    </row>
    <row r="4125" spans="1:14">
      <c r="A4125" s="55" t="str">
        <f t="shared" si="188"/>
        <v>Y0D56.3</v>
      </c>
      <c r="B4125" s="55">
        <v>6.3</v>
      </c>
      <c r="C4125" t="s">
        <v>2905</v>
      </c>
      <c r="D4125" t="s">
        <v>2905</v>
      </c>
      <c r="E4125" s="42">
        <v>44834</v>
      </c>
      <c r="F4125">
        <v>401708</v>
      </c>
      <c r="G4125" t="s">
        <v>2681</v>
      </c>
      <c r="H4125" s="191"/>
      <c r="J4125">
        <v>0</v>
      </c>
      <c r="K4125"/>
      <c r="M4125" s="191">
        <f t="shared" si="186"/>
        <v>0</v>
      </c>
      <c r="N4125" t="str">
        <f t="shared" si="187"/>
        <v>6</v>
      </c>
    </row>
    <row r="4126" spans="1:14">
      <c r="A4126" s="55" t="str">
        <f t="shared" si="188"/>
        <v>Y0D56.2</v>
      </c>
      <c r="B4126" s="55">
        <v>6.2</v>
      </c>
      <c r="C4126" t="s">
        <v>2905</v>
      </c>
      <c r="D4126" t="s">
        <v>2905</v>
      </c>
      <c r="E4126" s="42">
        <v>44834</v>
      </c>
      <c r="F4126">
        <v>402106</v>
      </c>
      <c r="G4126" t="s">
        <v>2437</v>
      </c>
      <c r="H4126" s="191"/>
      <c r="J4126">
        <v>9355.56</v>
      </c>
      <c r="K4126"/>
      <c r="M4126" s="191">
        <f t="shared" si="186"/>
        <v>9.3555599999999993E-4</v>
      </c>
      <c r="N4126" t="str">
        <f t="shared" si="187"/>
        <v>6</v>
      </c>
    </row>
    <row r="4127" spans="1:14">
      <c r="A4127" s="55" t="str">
        <f t="shared" si="188"/>
        <v>Y0D56.3</v>
      </c>
      <c r="B4127" s="55">
        <v>6.3</v>
      </c>
      <c r="C4127" t="s">
        <v>2905</v>
      </c>
      <c r="D4127" t="s">
        <v>2905</v>
      </c>
      <c r="E4127" s="42">
        <v>44834</v>
      </c>
      <c r="F4127">
        <v>402113</v>
      </c>
      <c r="G4127" t="s">
        <v>2438</v>
      </c>
      <c r="H4127" s="191"/>
      <c r="J4127">
        <v>1621887.97</v>
      </c>
      <c r="K4127"/>
      <c r="M4127" s="191">
        <f t="shared" si="186"/>
        <v>0.162188797</v>
      </c>
      <c r="N4127" t="str">
        <f t="shared" si="187"/>
        <v>6</v>
      </c>
    </row>
    <row r="4128" spans="1:14">
      <c r="A4128" s="55" t="str">
        <f t="shared" si="188"/>
        <v>Y0D56.3</v>
      </c>
      <c r="B4128" s="55">
        <v>6.3</v>
      </c>
      <c r="C4128" t="s">
        <v>2905</v>
      </c>
      <c r="D4128" t="s">
        <v>2905</v>
      </c>
      <c r="E4128" s="42">
        <v>44834</v>
      </c>
      <c r="F4128">
        <v>402125</v>
      </c>
      <c r="G4128" t="s">
        <v>2914</v>
      </c>
      <c r="H4128" s="191"/>
      <c r="J4128">
        <v>179425.18</v>
      </c>
      <c r="K4128"/>
      <c r="M4128" s="191">
        <f t="shared" si="186"/>
        <v>1.7942517999999998E-2</v>
      </c>
      <c r="N4128" t="str">
        <f t="shared" si="187"/>
        <v>6</v>
      </c>
    </row>
    <row r="4129" spans="1:14">
      <c r="A4129" s="55" t="str">
        <f t="shared" si="188"/>
        <v>Y0D56.2a</v>
      </c>
      <c r="B4129" s="55" t="s">
        <v>4602</v>
      </c>
      <c r="C4129" t="s">
        <v>2905</v>
      </c>
      <c r="D4129" t="s">
        <v>2905</v>
      </c>
      <c r="E4129" s="42">
        <v>44834</v>
      </c>
      <c r="F4129">
        <v>402128</v>
      </c>
      <c r="G4129" t="s">
        <v>2440</v>
      </c>
      <c r="H4129" s="191"/>
      <c r="J4129">
        <v>26070992.59</v>
      </c>
      <c r="K4129"/>
      <c r="M4129" s="191">
        <f t="shared" si="186"/>
        <v>2.6070992589999999</v>
      </c>
      <c r="N4129" t="str">
        <f t="shared" si="187"/>
        <v>6</v>
      </c>
    </row>
    <row r="4130" spans="1:14">
      <c r="A4130" s="55" t="str">
        <f t="shared" si="188"/>
        <v>Y0D56.3</v>
      </c>
      <c r="B4130" s="55">
        <v>6.3</v>
      </c>
      <c r="C4130" t="s">
        <v>2905</v>
      </c>
      <c r="D4130" t="s">
        <v>2905</v>
      </c>
      <c r="E4130" s="42">
        <v>44834</v>
      </c>
      <c r="F4130">
        <v>402132</v>
      </c>
      <c r="G4130" t="s">
        <v>2441</v>
      </c>
      <c r="H4130" s="191"/>
      <c r="J4130">
        <v>0</v>
      </c>
      <c r="K4130"/>
      <c r="M4130" s="191">
        <f t="shared" si="186"/>
        <v>0</v>
      </c>
      <c r="N4130" t="str">
        <f t="shared" si="187"/>
        <v>6</v>
      </c>
    </row>
    <row r="4131" spans="1:14">
      <c r="A4131" s="55" t="str">
        <f t="shared" si="188"/>
        <v>Y0D56.3</v>
      </c>
      <c r="B4131" s="55">
        <v>6.3</v>
      </c>
      <c r="C4131" t="s">
        <v>2905</v>
      </c>
      <c r="D4131" t="s">
        <v>2905</v>
      </c>
      <c r="E4131" s="42">
        <v>44834</v>
      </c>
      <c r="F4131">
        <v>402233</v>
      </c>
      <c r="G4131" t="s">
        <v>2458</v>
      </c>
      <c r="H4131" s="191"/>
      <c r="J4131">
        <v>10827.08</v>
      </c>
      <c r="K4131"/>
      <c r="M4131" s="191">
        <f t="shared" si="186"/>
        <v>1.0827079999999999E-3</v>
      </c>
      <c r="N4131" t="str">
        <f t="shared" si="187"/>
        <v>6</v>
      </c>
    </row>
    <row r="4132" spans="1:14">
      <c r="A4132" s="55" t="str">
        <f t="shared" si="188"/>
        <v>Y0D56.3</v>
      </c>
      <c r="B4132" s="55">
        <v>6.3</v>
      </c>
      <c r="C4132" t="s">
        <v>2905</v>
      </c>
      <c r="D4132" t="s">
        <v>2905</v>
      </c>
      <c r="E4132" s="42">
        <v>44834</v>
      </c>
      <c r="F4132">
        <v>402235</v>
      </c>
      <c r="G4132" t="s">
        <v>2459</v>
      </c>
      <c r="H4132" s="191"/>
      <c r="J4132">
        <v>30159.85</v>
      </c>
      <c r="K4132"/>
      <c r="M4132" s="191">
        <f t="shared" si="186"/>
        <v>3.0159849999999997E-3</v>
      </c>
      <c r="N4132" t="str">
        <f t="shared" si="187"/>
        <v>6</v>
      </c>
    </row>
    <row r="4133" spans="1:14">
      <c r="A4133" s="55" t="str">
        <f t="shared" si="188"/>
        <v>Y0D56.1</v>
      </c>
      <c r="B4133" s="55">
        <v>6.1</v>
      </c>
      <c r="C4133" t="s">
        <v>2905</v>
      </c>
      <c r="D4133" t="s">
        <v>2905</v>
      </c>
      <c r="E4133" s="42">
        <v>44834</v>
      </c>
      <c r="F4133">
        <v>402257</v>
      </c>
      <c r="G4133" t="s">
        <v>2465</v>
      </c>
      <c r="H4133" s="191"/>
      <c r="J4133">
        <v>0</v>
      </c>
      <c r="K4133"/>
      <c r="M4133" s="191">
        <f t="shared" si="186"/>
        <v>0</v>
      </c>
      <c r="N4133" t="str">
        <f t="shared" si="187"/>
        <v>6</v>
      </c>
    </row>
    <row r="4134" spans="1:14">
      <c r="A4134" s="55" t="str">
        <f t="shared" si="188"/>
        <v>Y0D50</v>
      </c>
      <c r="B4134" s="55">
        <v>0</v>
      </c>
      <c r="C4134" t="s">
        <v>2905</v>
      </c>
      <c r="D4134" t="s">
        <v>2905</v>
      </c>
      <c r="E4134" s="42">
        <v>44834</v>
      </c>
      <c r="F4134">
        <v>402328</v>
      </c>
      <c r="G4134" t="s">
        <v>2478</v>
      </c>
      <c r="H4134" s="191"/>
      <c r="J4134">
        <v>27782147.219999999</v>
      </c>
      <c r="K4134"/>
      <c r="M4134" s="191">
        <f t="shared" si="186"/>
        <v>2.778214722</v>
      </c>
      <c r="N4134" t="str">
        <f t="shared" si="187"/>
        <v>0</v>
      </c>
    </row>
    <row r="4135" spans="1:14">
      <c r="A4135" s="55" t="str">
        <f t="shared" si="188"/>
        <v>Y0D56.3</v>
      </c>
      <c r="B4135" s="55">
        <v>6.3</v>
      </c>
      <c r="C4135" t="s">
        <v>2905</v>
      </c>
      <c r="D4135" t="s">
        <v>2905</v>
      </c>
      <c r="E4135" s="42">
        <v>44834</v>
      </c>
      <c r="F4135">
        <v>402404</v>
      </c>
      <c r="G4135" t="s">
        <v>2492</v>
      </c>
      <c r="H4135" s="191"/>
      <c r="J4135">
        <v>30745.9</v>
      </c>
      <c r="K4135"/>
      <c r="M4135" s="191">
        <f t="shared" si="186"/>
        <v>3.0745900000000003E-3</v>
      </c>
      <c r="N4135" t="str">
        <f t="shared" si="187"/>
        <v>6</v>
      </c>
    </row>
    <row r="4136" spans="1:14">
      <c r="A4136" s="55" t="str">
        <f t="shared" si="188"/>
        <v>Y0D55.3</v>
      </c>
      <c r="B4136" s="55">
        <v>5.3</v>
      </c>
      <c r="C4136" t="s">
        <v>2905</v>
      </c>
      <c r="D4136" t="s">
        <v>2905</v>
      </c>
      <c r="E4136" s="42">
        <v>44834</v>
      </c>
      <c r="F4136">
        <v>440101</v>
      </c>
      <c r="G4136" t="s">
        <v>2503</v>
      </c>
      <c r="H4136" s="191"/>
      <c r="J4136">
        <v>5968332.5999999996</v>
      </c>
      <c r="K4136"/>
      <c r="M4136" s="191">
        <f t="shared" si="186"/>
        <v>0.59683325999999992</v>
      </c>
      <c r="N4136" t="str">
        <f t="shared" si="187"/>
        <v>5</v>
      </c>
    </row>
    <row r="4137" spans="1:14">
      <c r="A4137" s="55" t="str">
        <f t="shared" si="188"/>
        <v>Y0D55.5</v>
      </c>
      <c r="B4137" s="55">
        <v>5.5</v>
      </c>
      <c r="C4137" t="s">
        <v>2905</v>
      </c>
      <c r="D4137" t="s">
        <v>2905</v>
      </c>
      <c r="E4137" s="42">
        <v>44834</v>
      </c>
      <c r="F4137">
        <v>440225</v>
      </c>
      <c r="G4137" t="s">
        <v>2515</v>
      </c>
      <c r="H4137" s="191"/>
      <c r="J4137">
        <v>-5073.03</v>
      </c>
      <c r="K4137"/>
      <c r="M4137" s="191">
        <f t="shared" si="186"/>
        <v>-5.0730299999999996E-4</v>
      </c>
      <c r="N4137" t="str">
        <f t="shared" si="187"/>
        <v>5</v>
      </c>
    </row>
    <row r="4138" spans="1:14">
      <c r="A4138" s="55" t="str">
        <f t="shared" si="188"/>
        <v>Y0D56.3</v>
      </c>
      <c r="B4138" s="55">
        <v>6.3</v>
      </c>
      <c r="C4138" t="s">
        <v>2905</v>
      </c>
      <c r="D4138" t="s">
        <v>2905</v>
      </c>
      <c r="E4138" s="42">
        <v>44834</v>
      </c>
      <c r="F4138">
        <v>440325</v>
      </c>
      <c r="G4138" t="s">
        <v>2517</v>
      </c>
      <c r="H4138" s="191"/>
      <c r="J4138">
        <v>0</v>
      </c>
      <c r="K4138"/>
      <c r="M4138" s="191">
        <f t="shared" si="186"/>
        <v>0</v>
      </c>
      <c r="N4138" t="str">
        <f t="shared" si="187"/>
        <v>6</v>
      </c>
    </row>
    <row r="4139" spans="1:14">
      <c r="A4139" s="55" t="str">
        <f t="shared" si="188"/>
        <v>Y0D56.3</v>
      </c>
      <c r="B4139" s="55">
        <v>6.3</v>
      </c>
      <c r="C4139" t="s">
        <v>2905</v>
      </c>
      <c r="D4139" t="s">
        <v>2905</v>
      </c>
      <c r="E4139" s="42">
        <v>44834</v>
      </c>
      <c r="F4139">
        <v>440341</v>
      </c>
      <c r="G4139" t="s">
        <v>2682</v>
      </c>
      <c r="H4139" s="191"/>
      <c r="J4139">
        <v>2753292.97</v>
      </c>
      <c r="K4139"/>
      <c r="M4139" s="191">
        <f t="shared" si="186"/>
        <v>0.27532929700000003</v>
      </c>
      <c r="N4139" t="str">
        <f t="shared" si="187"/>
        <v>6</v>
      </c>
    </row>
    <row r="4140" spans="1:14">
      <c r="A4140" s="55" t="str">
        <f t="shared" si="188"/>
        <v>Y0D56.3</v>
      </c>
      <c r="B4140" s="55">
        <v>6.3</v>
      </c>
      <c r="C4140" t="s">
        <v>2905</v>
      </c>
      <c r="D4140" t="s">
        <v>2905</v>
      </c>
      <c r="E4140" s="42">
        <v>44834</v>
      </c>
      <c r="F4140">
        <v>440342</v>
      </c>
      <c r="G4140" t="s">
        <v>2683</v>
      </c>
      <c r="H4140" s="191"/>
      <c r="J4140">
        <v>2753292.97</v>
      </c>
      <c r="K4140"/>
      <c r="M4140" s="191">
        <f t="shared" si="186"/>
        <v>0.27532929700000003</v>
      </c>
      <c r="N4140" t="str">
        <f t="shared" si="187"/>
        <v>6</v>
      </c>
    </row>
    <row r="4141" spans="1:14">
      <c r="A4141" s="55" t="str">
        <f t="shared" si="188"/>
        <v>Y0D56.3</v>
      </c>
      <c r="B4141" s="55">
        <v>6.3</v>
      </c>
      <c r="C4141" t="s">
        <v>2905</v>
      </c>
      <c r="D4141" t="s">
        <v>2905</v>
      </c>
      <c r="E4141" s="42">
        <v>44834</v>
      </c>
      <c r="F4141">
        <v>440416</v>
      </c>
      <c r="G4141" t="s">
        <v>664</v>
      </c>
      <c r="H4141" s="191"/>
      <c r="J4141">
        <v>433009.83</v>
      </c>
      <c r="K4141"/>
      <c r="M4141" s="191">
        <f t="shared" ref="M4141:M4204" si="189">J4141/10000000</f>
        <v>4.3300983000000001E-2</v>
      </c>
      <c r="N4141" t="str">
        <f t="shared" si="187"/>
        <v>6</v>
      </c>
    </row>
    <row r="4142" spans="1:14">
      <c r="A4142" s="55" t="str">
        <f t="shared" si="188"/>
        <v>Y0D56.3</v>
      </c>
      <c r="B4142" s="55">
        <v>6.3</v>
      </c>
      <c r="C4142" t="s">
        <v>2905</v>
      </c>
      <c r="D4142" t="s">
        <v>2905</v>
      </c>
      <c r="E4142" s="42">
        <v>44834</v>
      </c>
      <c r="F4142">
        <v>440485</v>
      </c>
      <c r="G4142" t="s">
        <v>2517</v>
      </c>
      <c r="H4142" s="191"/>
      <c r="J4142">
        <v>0</v>
      </c>
      <c r="K4142"/>
      <c r="M4142" s="191">
        <f t="shared" si="189"/>
        <v>0</v>
      </c>
      <c r="N4142" t="str">
        <f t="shared" ref="N4142:N4205" si="190">LEFT(B4142,1)</f>
        <v>6</v>
      </c>
    </row>
    <row r="4143" spans="1:14">
      <c r="A4143" s="55" t="str">
        <f t="shared" si="188"/>
        <v>Y0D56.3</v>
      </c>
      <c r="B4143" s="55">
        <v>6.3</v>
      </c>
      <c r="C4143" t="s">
        <v>2905</v>
      </c>
      <c r="D4143" t="s">
        <v>2905</v>
      </c>
      <c r="E4143" s="42">
        <v>44834</v>
      </c>
      <c r="F4143">
        <v>440509</v>
      </c>
      <c r="G4143" t="s">
        <v>2524</v>
      </c>
      <c r="H4143" s="191"/>
      <c r="J4143">
        <v>535236.43999999994</v>
      </c>
      <c r="K4143"/>
      <c r="M4143" s="191">
        <f t="shared" si="189"/>
        <v>5.3523643999999995E-2</v>
      </c>
      <c r="N4143" t="str">
        <f t="shared" si="190"/>
        <v>6</v>
      </c>
    </row>
    <row r="4144" spans="1:14">
      <c r="A4144" s="55" t="str">
        <f t="shared" si="188"/>
        <v>Y0D60</v>
      </c>
      <c r="B4144" s="55">
        <v>0</v>
      </c>
      <c r="C4144" t="s">
        <v>2906</v>
      </c>
      <c r="D4144" t="s">
        <v>2906</v>
      </c>
      <c r="E4144" s="42">
        <v>44834</v>
      </c>
      <c r="F4144">
        <v>101131</v>
      </c>
      <c r="G4144" t="s">
        <v>2729</v>
      </c>
      <c r="H4144" s="191"/>
      <c r="J4144">
        <v>428335204.55000001</v>
      </c>
      <c r="K4144"/>
      <c r="M4144" s="191">
        <f t="shared" si="189"/>
        <v>42.833520454999999</v>
      </c>
      <c r="N4144" t="str">
        <f t="shared" si="190"/>
        <v>0</v>
      </c>
    </row>
    <row r="4145" spans="1:14">
      <c r="A4145" s="55" t="str">
        <f t="shared" si="188"/>
        <v>Y0D60</v>
      </c>
      <c r="B4145" s="55">
        <v>0</v>
      </c>
      <c r="C4145" t="s">
        <v>2906</v>
      </c>
      <c r="D4145" t="s">
        <v>2906</v>
      </c>
      <c r="E4145" s="42">
        <v>44834</v>
      </c>
      <c r="F4145">
        <v>102103</v>
      </c>
      <c r="G4145" t="s">
        <v>2006</v>
      </c>
      <c r="H4145" s="191"/>
      <c r="J4145">
        <v>1793709295.77</v>
      </c>
      <c r="K4145"/>
      <c r="M4145" s="191">
        <f t="shared" si="189"/>
        <v>179.370929577</v>
      </c>
      <c r="N4145" t="str">
        <f t="shared" si="190"/>
        <v>0</v>
      </c>
    </row>
    <row r="4146" spans="1:14">
      <c r="A4146" s="55" t="str">
        <f t="shared" si="188"/>
        <v>Y0D60</v>
      </c>
      <c r="B4146" s="55">
        <v>0</v>
      </c>
      <c r="C4146" t="s">
        <v>2906</v>
      </c>
      <c r="D4146" t="s">
        <v>2906</v>
      </c>
      <c r="E4146" s="42">
        <v>44834</v>
      </c>
      <c r="F4146">
        <v>102104</v>
      </c>
      <c r="G4146" t="s">
        <v>2007</v>
      </c>
      <c r="H4146" s="191"/>
      <c r="J4146">
        <v>938084746.39999998</v>
      </c>
      <c r="K4146"/>
      <c r="M4146" s="191">
        <f t="shared" si="189"/>
        <v>93.80847464</v>
      </c>
      <c r="N4146" t="str">
        <f t="shared" si="190"/>
        <v>0</v>
      </c>
    </row>
    <row r="4147" spans="1:14">
      <c r="A4147" s="55" t="str">
        <f t="shared" si="188"/>
        <v>Y0D60</v>
      </c>
      <c r="B4147" s="55">
        <v>0</v>
      </c>
      <c r="C4147" t="s">
        <v>2906</v>
      </c>
      <c r="D4147" t="s">
        <v>2906</v>
      </c>
      <c r="E4147" s="42">
        <v>44834</v>
      </c>
      <c r="F4147">
        <v>102108</v>
      </c>
      <c r="G4147" t="s">
        <v>2011</v>
      </c>
      <c r="H4147" s="191"/>
      <c r="J4147">
        <v>58562629.5</v>
      </c>
      <c r="K4147"/>
      <c r="M4147" s="191">
        <f t="shared" si="189"/>
        <v>5.8562629499999996</v>
      </c>
      <c r="N4147" t="str">
        <f t="shared" si="190"/>
        <v>0</v>
      </c>
    </row>
    <row r="4148" spans="1:14">
      <c r="A4148" s="55" t="str">
        <f t="shared" si="188"/>
        <v>Y0D60</v>
      </c>
      <c r="B4148" s="55">
        <v>0</v>
      </c>
      <c r="C4148" t="s">
        <v>2906</v>
      </c>
      <c r="D4148" t="s">
        <v>2906</v>
      </c>
      <c r="E4148" s="42">
        <v>44834</v>
      </c>
      <c r="F4148">
        <v>102109</v>
      </c>
      <c r="G4148" t="s">
        <v>2012</v>
      </c>
      <c r="H4148" s="191"/>
      <c r="J4148">
        <v>3476066337.9299998</v>
      </c>
      <c r="K4148"/>
      <c r="M4148" s="191">
        <f t="shared" si="189"/>
        <v>347.60663379299996</v>
      </c>
      <c r="N4148" t="str">
        <f t="shared" si="190"/>
        <v>0</v>
      </c>
    </row>
    <row r="4149" spans="1:14">
      <c r="A4149" s="55" t="str">
        <f t="shared" si="188"/>
        <v>Y0D60</v>
      </c>
      <c r="B4149" s="55">
        <v>0</v>
      </c>
      <c r="C4149" t="s">
        <v>2906</v>
      </c>
      <c r="D4149" t="s">
        <v>2906</v>
      </c>
      <c r="E4149" s="42">
        <v>44834</v>
      </c>
      <c r="F4149">
        <v>106101</v>
      </c>
      <c r="G4149" t="s">
        <v>2769</v>
      </c>
      <c r="H4149" s="191"/>
      <c r="J4149">
        <v>1622304.64</v>
      </c>
      <c r="K4149"/>
      <c r="M4149" s="191">
        <f t="shared" si="189"/>
        <v>0.16223046399999999</v>
      </c>
      <c r="N4149" t="str">
        <f t="shared" si="190"/>
        <v>0</v>
      </c>
    </row>
    <row r="4150" spans="1:14">
      <c r="A4150" s="55" t="str">
        <f t="shared" si="188"/>
        <v>Y0D60</v>
      </c>
      <c r="B4150" s="55">
        <v>0</v>
      </c>
      <c r="C4150" t="s">
        <v>2906</v>
      </c>
      <c r="D4150" t="s">
        <v>2906</v>
      </c>
      <c r="E4150" s="42">
        <v>44834</v>
      </c>
      <c r="F4150">
        <v>106103</v>
      </c>
      <c r="G4150" t="s">
        <v>2783</v>
      </c>
      <c r="H4150" s="191"/>
      <c r="J4150">
        <v>1557146.14</v>
      </c>
      <c r="K4150"/>
      <c r="M4150" s="191">
        <f t="shared" si="189"/>
        <v>0.155714614</v>
      </c>
      <c r="N4150" t="str">
        <f t="shared" si="190"/>
        <v>0</v>
      </c>
    </row>
    <row r="4151" spans="1:14">
      <c r="A4151" s="55" t="str">
        <f t="shared" si="188"/>
        <v>Y0D60</v>
      </c>
      <c r="B4151" s="55">
        <v>0</v>
      </c>
      <c r="C4151" t="s">
        <v>2906</v>
      </c>
      <c r="D4151" t="s">
        <v>2906</v>
      </c>
      <c r="E4151" s="42">
        <v>44834</v>
      </c>
      <c r="F4151">
        <v>106106</v>
      </c>
      <c r="G4151" t="s">
        <v>2784</v>
      </c>
      <c r="H4151" s="191"/>
      <c r="J4151">
        <v>1216362.47</v>
      </c>
      <c r="K4151"/>
      <c r="M4151" s="191">
        <f t="shared" si="189"/>
        <v>0.121636247</v>
      </c>
      <c r="N4151" t="str">
        <f t="shared" si="190"/>
        <v>0</v>
      </c>
    </row>
    <row r="4152" spans="1:14">
      <c r="A4152" s="55" t="str">
        <f t="shared" si="188"/>
        <v>Y0D60</v>
      </c>
      <c r="B4152" s="55">
        <v>0</v>
      </c>
      <c r="C4152" t="s">
        <v>2906</v>
      </c>
      <c r="D4152" t="s">
        <v>2906</v>
      </c>
      <c r="E4152" s="42">
        <v>44834</v>
      </c>
      <c r="F4152">
        <v>107102</v>
      </c>
      <c r="G4152" t="s">
        <v>2015</v>
      </c>
      <c r="H4152" s="191"/>
      <c r="J4152">
        <v>0</v>
      </c>
      <c r="K4152"/>
      <c r="M4152" s="191">
        <f t="shared" si="189"/>
        <v>0</v>
      </c>
      <c r="N4152" t="str">
        <f t="shared" si="190"/>
        <v>0</v>
      </c>
    </row>
    <row r="4153" spans="1:14">
      <c r="A4153" s="55" t="str">
        <f t="shared" si="188"/>
        <v>Y0D60</v>
      </c>
      <c r="B4153" s="55">
        <v>0</v>
      </c>
      <c r="C4153" t="s">
        <v>2906</v>
      </c>
      <c r="D4153" t="s">
        <v>2906</v>
      </c>
      <c r="E4153" s="42">
        <v>44834</v>
      </c>
      <c r="F4153">
        <v>107106</v>
      </c>
      <c r="G4153" t="s">
        <v>2753</v>
      </c>
      <c r="H4153" s="191"/>
      <c r="J4153">
        <v>-0.01</v>
      </c>
      <c r="K4153"/>
      <c r="M4153" s="191">
        <f t="shared" si="189"/>
        <v>-1.0000000000000001E-9</v>
      </c>
      <c r="N4153" t="str">
        <f t="shared" si="190"/>
        <v>0</v>
      </c>
    </row>
    <row r="4154" spans="1:14">
      <c r="A4154" s="55" t="str">
        <f t="shared" si="188"/>
        <v>Y0D60</v>
      </c>
      <c r="B4154" s="55">
        <v>0</v>
      </c>
      <c r="C4154" t="s">
        <v>2906</v>
      </c>
      <c r="D4154" t="s">
        <v>2906</v>
      </c>
      <c r="E4154" s="42">
        <v>44834</v>
      </c>
      <c r="F4154">
        <v>111108</v>
      </c>
      <c r="G4154" t="s">
        <v>2021</v>
      </c>
      <c r="H4154" s="191"/>
      <c r="J4154">
        <v>0.01</v>
      </c>
      <c r="K4154"/>
      <c r="M4154" s="191">
        <f t="shared" si="189"/>
        <v>1.0000000000000001E-9</v>
      </c>
      <c r="N4154" t="str">
        <f t="shared" si="190"/>
        <v>0</v>
      </c>
    </row>
    <row r="4155" spans="1:14">
      <c r="A4155" s="55" t="str">
        <f t="shared" si="188"/>
        <v>Y0D60</v>
      </c>
      <c r="B4155" s="55">
        <v>0</v>
      </c>
      <c r="C4155" t="s">
        <v>2906</v>
      </c>
      <c r="D4155" t="s">
        <v>2906</v>
      </c>
      <c r="E4155" s="42">
        <v>44834</v>
      </c>
      <c r="F4155">
        <v>111126</v>
      </c>
      <c r="G4155" t="s">
        <v>2022</v>
      </c>
      <c r="H4155" s="191"/>
      <c r="J4155">
        <v>152335.14000000001</v>
      </c>
      <c r="K4155"/>
      <c r="M4155" s="191">
        <f t="shared" si="189"/>
        <v>1.5233514000000002E-2</v>
      </c>
      <c r="N4155" t="str">
        <f t="shared" si="190"/>
        <v>0</v>
      </c>
    </row>
    <row r="4156" spans="1:14">
      <c r="A4156" s="55" t="str">
        <f t="shared" si="188"/>
        <v>Y0D60</v>
      </c>
      <c r="B4156" s="55">
        <v>0</v>
      </c>
      <c r="C4156" t="s">
        <v>2906</v>
      </c>
      <c r="D4156" t="s">
        <v>2906</v>
      </c>
      <c r="E4156" s="42">
        <v>44834</v>
      </c>
      <c r="F4156">
        <v>111131</v>
      </c>
      <c r="G4156" t="s">
        <v>2026</v>
      </c>
      <c r="H4156" s="191"/>
      <c r="J4156">
        <v>7258183</v>
      </c>
      <c r="K4156"/>
      <c r="M4156" s="191">
        <f t="shared" si="189"/>
        <v>0.72581830000000003</v>
      </c>
      <c r="N4156" t="str">
        <f t="shared" si="190"/>
        <v>0</v>
      </c>
    </row>
    <row r="4157" spans="1:14">
      <c r="A4157" s="55" t="str">
        <f t="shared" si="188"/>
        <v>Y0D60</v>
      </c>
      <c r="B4157" s="55">
        <v>0</v>
      </c>
      <c r="C4157" t="s">
        <v>2906</v>
      </c>
      <c r="D4157" t="s">
        <v>2906</v>
      </c>
      <c r="E4157" s="42">
        <v>44834</v>
      </c>
      <c r="F4157">
        <v>111137</v>
      </c>
      <c r="G4157" t="s">
        <v>2027</v>
      </c>
      <c r="H4157" s="191"/>
      <c r="J4157">
        <v>0.49</v>
      </c>
      <c r="K4157"/>
      <c r="M4157" s="191">
        <f t="shared" si="189"/>
        <v>4.9000000000000002E-8</v>
      </c>
      <c r="N4157" t="str">
        <f t="shared" si="190"/>
        <v>0</v>
      </c>
    </row>
    <row r="4158" spans="1:14">
      <c r="A4158" s="55" t="str">
        <f t="shared" si="188"/>
        <v>Y0D60</v>
      </c>
      <c r="B4158" s="55">
        <v>0</v>
      </c>
      <c r="C4158" t="s">
        <v>2906</v>
      </c>
      <c r="D4158" t="s">
        <v>2906</v>
      </c>
      <c r="E4158" s="42">
        <v>44834</v>
      </c>
      <c r="F4158">
        <v>111181</v>
      </c>
      <c r="G4158" t="s">
        <v>2028</v>
      </c>
      <c r="H4158" s="191"/>
      <c r="J4158">
        <v>12878.47</v>
      </c>
      <c r="K4158"/>
      <c r="M4158" s="191">
        <f t="shared" si="189"/>
        <v>1.287847E-3</v>
      </c>
      <c r="N4158" t="str">
        <f t="shared" si="190"/>
        <v>0</v>
      </c>
    </row>
    <row r="4159" spans="1:14">
      <c r="A4159" s="55" t="str">
        <f t="shared" si="188"/>
        <v>Y0D60</v>
      </c>
      <c r="B4159" s="55">
        <v>0</v>
      </c>
      <c r="C4159" t="s">
        <v>2906</v>
      </c>
      <c r="D4159" t="s">
        <v>2906</v>
      </c>
      <c r="E4159" s="42">
        <v>44834</v>
      </c>
      <c r="F4159">
        <v>111183</v>
      </c>
      <c r="G4159" t="s">
        <v>2030</v>
      </c>
      <c r="H4159" s="191"/>
      <c r="J4159">
        <v>611696.01</v>
      </c>
      <c r="K4159"/>
      <c r="M4159" s="191">
        <f t="shared" si="189"/>
        <v>6.1169601000000004E-2</v>
      </c>
      <c r="N4159" t="str">
        <f t="shared" si="190"/>
        <v>0</v>
      </c>
    </row>
    <row r="4160" spans="1:14">
      <c r="A4160" s="55" t="str">
        <f t="shared" si="188"/>
        <v>Y0D60</v>
      </c>
      <c r="B4160" s="55">
        <v>0</v>
      </c>
      <c r="C4160" t="s">
        <v>2906</v>
      </c>
      <c r="D4160" t="s">
        <v>2906</v>
      </c>
      <c r="E4160" s="42">
        <v>44834</v>
      </c>
      <c r="F4160">
        <v>111184</v>
      </c>
      <c r="G4160" t="s">
        <v>2031</v>
      </c>
      <c r="H4160" s="191"/>
      <c r="J4160">
        <v>668973.28</v>
      </c>
      <c r="K4160"/>
      <c r="M4160" s="191">
        <f t="shared" si="189"/>
        <v>6.6897328000000006E-2</v>
      </c>
      <c r="N4160" t="str">
        <f t="shared" si="190"/>
        <v>0</v>
      </c>
    </row>
    <row r="4161" spans="1:14">
      <c r="A4161" s="55" t="str">
        <f t="shared" ref="A4161:A4224" si="191">C4161&amp;B4161</f>
        <v>Y0D60</v>
      </c>
      <c r="B4161" s="55">
        <v>0</v>
      </c>
      <c r="C4161" t="s">
        <v>2906</v>
      </c>
      <c r="D4161" t="s">
        <v>2906</v>
      </c>
      <c r="E4161" s="42">
        <v>44834</v>
      </c>
      <c r="F4161">
        <v>111220</v>
      </c>
      <c r="G4161" t="s">
        <v>2655</v>
      </c>
      <c r="H4161" s="191"/>
      <c r="J4161">
        <v>8848900</v>
      </c>
      <c r="K4161"/>
      <c r="M4161" s="191">
        <f t="shared" si="189"/>
        <v>0.88488999999999995</v>
      </c>
      <c r="N4161" t="str">
        <f t="shared" si="190"/>
        <v>0</v>
      </c>
    </row>
    <row r="4162" spans="1:14">
      <c r="A4162" s="55" t="str">
        <f t="shared" si="191"/>
        <v>Y0D60</v>
      </c>
      <c r="B4162" s="55">
        <v>0</v>
      </c>
      <c r="C4162" t="s">
        <v>2906</v>
      </c>
      <c r="D4162" t="s">
        <v>2906</v>
      </c>
      <c r="E4162" s="42">
        <v>44834</v>
      </c>
      <c r="F4162">
        <v>111221</v>
      </c>
      <c r="G4162" t="s">
        <v>2656</v>
      </c>
      <c r="H4162" s="191"/>
      <c r="J4162">
        <v>-8848900</v>
      </c>
      <c r="K4162"/>
      <c r="M4162" s="191">
        <f t="shared" si="189"/>
        <v>-0.88488999999999995</v>
      </c>
      <c r="N4162" t="str">
        <f t="shared" si="190"/>
        <v>0</v>
      </c>
    </row>
    <row r="4163" spans="1:14">
      <c r="A4163" s="55" t="str">
        <f t="shared" si="191"/>
        <v>Y0D60</v>
      </c>
      <c r="B4163" s="55">
        <v>0</v>
      </c>
      <c r="C4163" t="s">
        <v>2906</v>
      </c>
      <c r="D4163" t="s">
        <v>2906</v>
      </c>
      <c r="E4163" s="42">
        <v>44834</v>
      </c>
      <c r="F4163">
        <v>111248</v>
      </c>
      <c r="G4163" t="s">
        <v>2730</v>
      </c>
      <c r="H4163" s="191"/>
      <c r="J4163">
        <v>114354132.65000001</v>
      </c>
      <c r="K4163"/>
      <c r="M4163" s="191">
        <f t="shared" si="189"/>
        <v>11.435413265000001</v>
      </c>
      <c r="N4163" t="str">
        <f t="shared" si="190"/>
        <v>0</v>
      </c>
    </row>
    <row r="4164" spans="1:14">
      <c r="A4164" s="55" t="str">
        <f t="shared" si="191"/>
        <v>Y0D60</v>
      </c>
      <c r="B4164" s="55">
        <v>0</v>
      </c>
      <c r="C4164" t="s">
        <v>2906</v>
      </c>
      <c r="D4164" t="s">
        <v>2906</v>
      </c>
      <c r="E4164" s="42">
        <v>44834</v>
      </c>
      <c r="F4164">
        <v>121116</v>
      </c>
      <c r="G4164" t="s">
        <v>2033</v>
      </c>
      <c r="H4164" s="191"/>
      <c r="J4164">
        <v>33515055.559999999</v>
      </c>
      <c r="K4164"/>
      <c r="M4164" s="191">
        <f t="shared" si="189"/>
        <v>3.3515055559999998</v>
      </c>
      <c r="N4164" t="str">
        <f t="shared" si="190"/>
        <v>0</v>
      </c>
    </row>
    <row r="4165" spans="1:14">
      <c r="A4165" s="55" t="str">
        <f t="shared" si="191"/>
        <v>Y0D60</v>
      </c>
      <c r="B4165" s="55">
        <v>0</v>
      </c>
      <c r="C4165" t="s">
        <v>2906</v>
      </c>
      <c r="D4165" t="s">
        <v>2906</v>
      </c>
      <c r="E4165" s="42">
        <v>44834</v>
      </c>
      <c r="F4165">
        <v>121117</v>
      </c>
      <c r="G4165" t="s">
        <v>2034</v>
      </c>
      <c r="H4165" s="191"/>
      <c r="J4165">
        <v>83472088.340000004</v>
      </c>
      <c r="K4165"/>
      <c r="M4165" s="191">
        <f t="shared" si="189"/>
        <v>8.3472088339999999</v>
      </c>
      <c r="N4165" t="str">
        <f t="shared" si="190"/>
        <v>0</v>
      </c>
    </row>
    <row r="4166" spans="1:14">
      <c r="A4166" s="55" t="str">
        <f t="shared" si="191"/>
        <v>Y0D60</v>
      </c>
      <c r="B4166" s="55">
        <v>0</v>
      </c>
      <c r="C4166" t="s">
        <v>2906</v>
      </c>
      <c r="D4166" t="s">
        <v>2906</v>
      </c>
      <c r="E4166" s="42">
        <v>44834</v>
      </c>
      <c r="F4166">
        <v>141280</v>
      </c>
      <c r="G4166" t="s">
        <v>2036</v>
      </c>
      <c r="H4166" s="191"/>
      <c r="J4166">
        <v>767007.56</v>
      </c>
      <c r="K4166"/>
      <c r="M4166" s="191">
        <f t="shared" si="189"/>
        <v>7.6700756000000009E-2</v>
      </c>
      <c r="N4166" t="str">
        <f t="shared" si="190"/>
        <v>0</v>
      </c>
    </row>
    <row r="4167" spans="1:14">
      <c r="A4167" s="55" t="str">
        <f t="shared" si="191"/>
        <v>Y0D60</v>
      </c>
      <c r="B4167" s="55">
        <v>0</v>
      </c>
      <c r="C4167" t="s">
        <v>2906</v>
      </c>
      <c r="D4167" t="s">
        <v>2906</v>
      </c>
      <c r="E4167" s="42">
        <v>44834</v>
      </c>
      <c r="F4167">
        <v>141379</v>
      </c>
      <c r="G4167" t="s">
        <v>2961</v>
      </c>
      <c r="H4167" s="191"/>
      <c r="J4167">
        <v>0</v>
      </c>
      <c r="K4167"/>
      <c r="M4167" s="191">
        <f t="shared" si="189"/>
        <v>0</v>
      </c>
      <c r="N4167" t="str">
        <f t="shared" si="190"/>
        <v>0</v>
      </c>
    </row>
    <row r="4168" spans="1:14">
      <c r="A4168" s="55" t="str">
        <f t="shared" si="191"/>
        <v>Y0D60</v>
      </c>
      <c r="B4168" s="55">
        <v>0</v>
      </c>
      <c r="C4168" t="s">
        <v>2906</v>
      </c>
      <c r="D4168" t="s">
        <v>2906</v>
      </c>
      <c r="E4168" s="42">
        <v>44834</v>
      </c>
      <c r="F4168">
        <v>141382</v>
      </c>
      <c r="G4168" t="s">
        <v>2052</v>
      </c>
      <c r="H4168" s="191"/>
      <c r="J4168">
        <v>0</v>
      </c>
      <c r="K4168"/>
      <c r="M4168" s="191">
        <f t="shared" si="189"/>
        <v>0</v>
      </c>
      <c r="N4168" t="str">
        <f t="shared" si="190"/>
        <v>0</v>
      </c>
    </row>
    <row r="4169" spans="1:14">
      <c r="A4169" s="55" t="str">
        <f t="shared" si="191"/>
        <v>Y0D60</v>
      </c>
      <c r="B4169" s="55">
        <v>0</v>
      </c>
      <c r="C4169" t="s">
        <v>2906</v>
      </c>
      <c r="D4169" t="s">
        <v>2906</v>
      </c>
      <c r="E4169" s="42">
        <v>44834</v>
      </c>
      <c r="F4169">
        <v>141398</v>
      </c>
      <c r="G4169" t="s">
        <v>2911</v>
      </c>
      <c r="H4169" s="191"/>
      <c r="J4169">
        <v>1060.4000000000001</v>
      </c>
      <c r="K4169"/>
      <c r="M4169" s="191">
        <f t="shared" si="189"/>
        <v>1.0604000000000001E-4</v>
      </c>
      <c r="N4169" t="str">
        <f t="shared" si="190"/>
        <v>0</v>
      </c>
    </row>
    <row r="4170" spans="1:14">
      <c r="A4170" s="55" t="str">
        <f t="shared" si="191"/>
        <v>Y0D60</v>
      </c>
      <c r="B4170" s="55">
        <v>0</v>
      </c>
      <c r="C4170" t="s">
        <v>2906</v>
      </c>
      <c r="D4170" t="s">
        <v>2906</v>
      </c>
      <c r="E4170" s="42">
        <v>44834</v>
      </c>
      <c r="F4170">
        <v>141724</v>
      </c>
      <c r="G4170" t="s">
        <v>2076</v>
      </c>
      <c r="H4170" s="191"/>
      <c r="J4170">
        <v>0</v>
      </c>
      <c r="K4170"/>
      <c r="M4170" s="191">
        <f t="shared" si="189"/>
        <v>0</v>
      </c>
      <c r="N4170" t="str">
        <f t="shared" si="190"/>
        <v>0</v>
      </c>
    </row>
    <row r="4171" spans="1:14">
      <c r="A4171" s="55" t="str">
        <f t="shared" si="191"/>
        <v>Y0D60</v>
      </c>
      <c r="B4171" s="55">
        <v>0</v>
      </c>
      <c r="C4171" t="s">
        <v>2906</v>
      </c>
      <c r="D4171" t="s">
        <v>2906</v>
      </c>
      <c r="E4171" s="42">
        <v>44834</v>
      </c>
      <c r="F4171">
        <v>141744</v>
      </c>
      <c r="G4171" t="s">
        <v>2087</v>
      </c>
      <c r="H4171" s="191"/>
      <c r="J4171">
        <v>0</v>
      </c>
      <c r="K4171"/>
      <c r="M4171" s="191">
        <f t="shared" si="189"/>
        <v>0</v>
      </c>
      <c r="N4171" t="str">
        <f t="shared" si="190"/>
        <v>0</v>
      </c>
    </row>
    <row r="4172" spans="1:14">
      <c r="A4172" s="55" t="str">
        <f t="shared" si="191"/>
        <v>Y0D60</v>
      </c>
      <c r="B4172" s="55">
        <v>0</v>
      </c>
      <c r="C4172" t="s">
        <v>2906</v>
      </c>
      <c r="D4172" t="s">
        <v>2906</v>
      </c>
      <c r="E4172" s="42">
        <v>44834</v>
      </c>
      <c r="F4172">
        <v>142036</v>
      </c>
      <c r="G4172" t="s">
        <v>2127</v>
      </c>
      <c r="H4172" s="191"/>
      <c r="J4172">
        <v>10000</v>
      </c>
      <c r="K4172"/>
      <c r="M4172" s="191">
        <f t="shared" si="189"/>
        <v>1E-3</v>
      </c>
      <c r="N4172" t="str">
        <f t="shared" si="190"/>
        <v>0</v>
      </c>
    </row>
    <row r="4173" spans="1:14">
      <c r="A4173" s="55" t="e">
        <f t="shared" si="191"/>
        <v>#N/A</v>
      </c>
      <c r="B4173" s="55" t="e">
        <v>#N/A</v>
      </c>
      <c r="C4173" t="s">
        <v>2906</v>
      </c>
      <c r="D4173" t="s">
        <v>2906</v>
      </c>
      <c r="E4173" s="42">
        <v>44834</v>
      </c>
      <c r="F4173">
        <v>142077</v>
      </c>
      <c r="G4173" t="s">
        <v>2913</v>
      </c>
      <c r="H4173" s="191"/>
      <c r="J4173">
        <v>75107.56</v>
      </c>
      <c r="K4173"/>
      <c r="M4173" s="191">
        <f t="shared" si="189"/>
        <v>7.5107559999999995E-3</v>
      </c>
      <c r="N4173" t="e">
        <f t="shared" si="190"/>
        <v>#N/A</v>
      </c>
    </row>
    <row r="4174" spans="1:14">
      <c r="A4174" s="55" t="str">
        <f t="shared" si="191"/>
        <v>Y0D60</v>
      </c>
      <c r="B4174" s="55">
        <v>0</v>
      </c>
      <c r="C4174" t="s">
        <v>2906</v>
      </c>
      <c r="D4174" t="s">
        <v>2906</v>
      </c>
      <c r="E4174" s="42">
        <v>44834</v>
      </c>
      <c r="F4174">
        <v>160118</v>
      </c>
      <c r="G4174" t="s">
        <v>2152</v>
      </c>
      <c r="H4174" s="191"/>
      <c r="J4174">
        <v>0</v>
      </c>
      <c r="K4174"/>
      <c r="M4174" s="191">
        <f t="shared" si="189"/>
        <v>0</v>
      </c>
      <c r="N4174" t="str">
        <f t="shared" si="190"/>
        <v>0</v>
      </c>
    </row>
    <row r="4175" spans="1:14">
      <c r="A4175" s="55" t="str">
        <f t="shared" si="191"/>
        <v>Y0D60</v>
      </c>
      <c r="B4175" s="55">
        <v>0</v>
      </c>
      <c r="C4175" t="s">
        <v>2906</v>
      </c>
      <c r="D4175" t="s">
        <v>2906</v>
      </c>
      <c r="E4175" s="42">
        <v>44834</v>
      </c>
      <c r="F4175">
        <v>160202</v>
      </c>
      <c r="G4175" t="s">
        <v>2158</v>
      </c>
      <c r="H4175" s="191"/>
      <c r="J4175">
        <v>0</v>
      </c>
      <c r="K4175"/>
      <c r="M4175" s="191">
        <f t="shared" si="189"/>
        <v>0</v>
      </c>
      <c r="N4175" t="str">
        <f t="shared" si="190"/>
        <v>0</v>
      </c>
    </row>
    <row r="4176" spans="1:14">
      <c r="A4176" s="55" t="str">
        <f t="shared" si="191"/>
        <v>Y0D60</v>
      </c>
      <c r="B4176" s="55">
        <v>0</v>
      </c>
      <c r="C4176" t="s">
        <v>2906</v>
      </c>
      <c r="D4176" t="s">
        <v>2906</v>
      </c>
      <c r="E4176" s="42">
        <v>44834</v>
      </c>
      <c r="F4176">
        <v>160206</v>
      </c>
      <c r="G4176" t="s">
        <v>2159</v>
      </c>
      <c r="H4176" s="191"/>
      <c r="J4176">
        <v>-499999.35</v>
      </c>
      <c r="K4176"/>
      <c r="M4176" s="191">
        <f t="shared" si="189"/>
        <v>-4.9999934999999995E-2</v>
      </c>
      <c r="N4176" t="str">
        <f t="shared" si="190"/>
        <v>0</v>
      </c>
    </row>
    <row r="4177" spans="1:14">
      <c r="A4177" s="55" t="str">
        <f t="shared" si="191"/>
        <v>Y0D60</v>
      </c>
      <c r="B4177" s="55">
        <v>0</v>
      </c>
      <c r="C4177" t="s">
        <v>2906</v>
      </c>
      <c r="D4177" t="s">
        <v>2906</v>
      </c>
      <c r="E4177" s="42">
        <v>44834</v>
      </c>
      <c r="F4177">
        <v>160207</v>
      </c>
      <c r="G4177" t="s">
        <v>2160</v>
      </c>
      <c r="H4177" s="191"/>
      <c r="J4177">
        <v>0</v>
      </c>
      <c r="K4177"/>
      <c r="M4177" s="191">
        <f t="shared" si="189"/>
        <v>0</v>
      </c>
      <c r="N4177" t="str">
        <f t="shared" si="190"/>
        <v>0</v>
      </c>
    </row>
    <row r="4178" spans="1:14">
      <c r="A4178" s="55" t="str">
        <f t="shared" si="191"/>
        <v>Y0D60</v>
      </c>
      <c r="B4178" s="55">
        <v>0</v>
      </c>
      <c r="C4178" t="s">
        <v>2906</v>
      </c>
      <c r="D4178" t="s">
        <v>2906</v>
      </c>
      <c r="E4178" s="42">
        <v>44834</v>
      </c>
      <c r="F4178">
        <v>170125</v>
      </c>
      <c r="G4178" t="s">
        <v>2168</v>
      </c>
      <c r="H4178" s="191"/>
      <c r="J4178">
        <v>-30986432.030000001</v>
      </c>
      <c r="K4178"/>
      <c r="M4178" s="191">
        <f t="shared" si="189"/>
        <v>-3.098643203</v>
      </c>
      <c r="N4178" t="str">
        <f t="shared" si="190"/>
        <v>0</v>
      </c>
    </row>
    <row r="4179" spans="1:14">
      <c r="A4179" s="55" t="str">
        <f t="shared" si="191"/>
        <v>Y0D60</v>
      </c>
      <c r="B4179" s="55">
        <v>0</v>
      </c>
      <c r="C4179" t="s">
        <v>2906</v>
      </c>
      <c r="D4179" t="s">
        <v>2906</v>
      </c>
      <c r="E4179" s="42">
        <v>44834</v>
      </c>
      <c r="F4179">
        <v>170128</v>
      </c>
      <c r="G4179" t="s">
        <v>2169</v>
      </c>
      <c r="H4179" s="191"/>
      <c r="J4179">
        <v>399437.5</v>
      </c>
      <c r="K4179"/>
      <c r="M4179" s="191">
        <f t="shared" si="189"/>
        <v>3.994375E-2</v>
      </c>
      <c r="N4179" t="str">
        <f t="shared" si="190"/>
        <v>0</v>
      </c>
    </row>
    <row r="4180" spans="1:14">
      <c r="A4180" s="55" t="str">
        <f t="shared" si="191"/>
        <v>Y0D60</v>
      </c>
      <c r="B4180" s="55">
        <v>0</v>
      </c>
      <c r="C4180" t="s">
        <v>2906</v>
      </c>
      <c r="D4180" t="s">
        <v>2906</v>
      </c>
      <c r="E4180" s="42">
        <v>44834</v>
      </c>
      <c r="F4180">
        <v>170129</v>
      </c>
      <c r="G4180" t="s">
        <v>2170</v>
      </c>
      <c r="H4180" s="191"/>
      <c r="J4180">
        <v>-27723045.77</v>
      </c>
      <c r="K4180"/>
      <c r="M4180" s="191">
        <f t="shared" si="189"/>
        <v>-2.7723045769999999</v>
      </c>
      <c r="N4180" t="str">
        <f t="shared" si="190"/>
        <v>0</v>
      </c>
    </row>
    <row r="4181" spans="1:14">
      <c r="A4181" s="55" t="str">
        <f t="shared" si="191"/>
        <v>Y0D60</v>
      </c>
      <c r="B4181" s="55">
        <v>0</v>
      </c>
      <c r="C4181" t="s">
        <v>2906</v>
      </c>
      <c r="D4181" t="s">
        <v>2906</v>
      </c>
      <c r="E4181" s="42">
        <v>44834</v>
      </c>
      <c r="F4181">
        <v>170151</v>
      </c>
      <c r="G4181" t="s">
        <v>2731</v>
      </c>
      <c r="H4181" s="191"/>
      <c r="J4181">
        <v>-6987177.2000000002</v>
      </c>
      <c r="K4181"/>
      <c r="M4181" s="191">
        <f t="shared" si="189"/>
        <v>-0.69871771999999999</v>
      </c>
      <c r="N4181" t="str">
        <f t="shared" si="190"/>
        <v>0</v>
      </c>
    </row>
    <row r="4182" spans="1:14">
      <c r="A4182" s="55" t="str">
        <f t="shared" si="191"/>
        <v>Y0D60</v>
      </c>
      <c r="B4182" s="55">
        <v>0</v>
      </c>
      <c r="C4182" t="s">
        <v>2906</v>
      </c>
      <c r="D4182" t="s">
        <v>2906</v>
      </c>
      <c r="E4182" s="42">
        <v>44834</v>
      </c>
      <c r="F4182">
        <v>201246</v>
      </c>
      <c r="G4182" t="s">
        <v>2634</v>
      </c>
      <c r="H4182" s="191"/>
      <c r="J4182">
        <v>273144.13</v>
      </c>
      <c r="K4182"/>
      <c r="M4182" s="191">
        <f t="shared" si="189"/>
        <v>2.7314412999999999E-2</v>
      </c>
      <c r="N4182" t="str">
        <f t="shared" si="190"/>
        <v>0</v>
      </c>
    </row>
    <row r="4183" spans="1:14">
      <c r="A4183" s="55" t="str">
        <f t="shared" si="191"/>
        <v>Y0D60</v>
      </c>
      <c r="B4183" s="55">
        <v>0</v>
      </c>
      <c r="C4183" t="s">
        <v>2906</v>
      </c>
      <c r="D4183" t="s">
        <v>2906</v>
      </c>
      <c r="E4183" s="42">
        <v>44834</v>
      </c>
      <c r="F4183">
        <v>201276</v>
      </c>
      <c r="G4183" t="s">
        <v>2209</v>
      </c>
      <c r="H4183" s="191"/>
      <c r="J4183">
        <v>-105213904.19</v>
      </c>
      <c r="K4183"/>
      <c r="M4183" s="191">
        <f t="shared" si="189"/>
        <v>-10.521390418999999</v>
      </c>
      <c r="N4183" t="str">
        <f t="shared" si="190"/>
        <v>0</v>
      </c>
    </row>
    <row r="4184" spans="1:14">
      <c r="A4184" s="55" t="str">
        <f t="shared" si="191"/>
        <v>Y0D61.2</v>
      </c>
      <c r="B4184" s="55">
        <v>1.2</v>
      </c>
      <c r="C4184" t="s">
        <v>2906</v>
      </c>
      <c r="D4184" t="s">
        <v>2906</v>
      </c>
      <c r="E4184" s="42">
        <v>44834</v>
      </c>
      <c r="F4184">
        <v>201277</v>
      </c>
      <c r="G4184" t="s">
        <v>2210</v>
      </c>
      <c r="H4184" s="191"/>
      <c r="J4184">
        <v>-2961740867.8600001</v>
      </c>
      <c r="K4184"/>
      <c r="M4184" s="191">
        <f t="shared" si="189"/>
        <v>-296.17408678600003</v>
      </c>
      <c r="N4184" t="str">
        <f t="shared" si="190"/>
        <v>1</v>
      </c>
    </row>
    <row r="4185" spans="1:14">
      <c r="A4185" s="55" t="str">
        <f t="shared" si="191"/>
        <v>Y0D60</v>
      </c>
      <c r="B4185" s="55">
        <v>0</v>
      </c>
      <c r="C4185" t="s">
        <v>2906</v>
      </c>
      <c r="D4185" t="s">
        <v>2906</v>
      </c>
      <c r="E4185" s="42">
        <v>44834</v>
      </c>
      <c r="F4185">
        <v>201297</v>
      </c>
      <c r="G4185" t="s">
        <v>2211</v>
      </c>
      <c r="H4185" s="191"/>
      <c r="J4185">
        <v>-245004.23</v>
      </c>
      <c r="K4185"/>
      <c r="M4185" s="191">
        <f t="shared" si="189"/>
        <v>-2.4500423E-2</v>
      </c>
      <c r="N4185" t="str">
        <f t="shared" si="190"/>
        <v>0</v>
      </c>
    </row>
    <row r="4186" spans="1:14">
      <c r="A4186" s="55" t="str">
        <f t="shared" si="191"/>
        <v>Y0D61.2</v>
      </c>
      <c r="B4186" s="55">
        <v>1.2</v>
      </c>
      <c r="C4186" t="s">
        <v>2906</v>
      </c>
      <c r="D4186" t="s">
        <v>2906</v>
      </c>
      <c r="E4186" s="42">
        <v>44834</v>
      </c>
      <c r="F4186">
        <v>201298</v>
      </c>
      <c r="G4186" t="s">
        <v>2212</v>
      </c>
      <c r="H4186" s="191"/>
      <c r="J4186">
        <v>-8121241.5099999998</v>
      </c>
      <c r="K4186"/>
      <c r="M4186" s="191">
        <f t="shared" si="189"/>
        <v>-0.81212415100000002</v>
      </c>
      <c r="N4186" t="str">
        <f t="shared" si="190"/>
        <v>1</v>
      </c>
    </row>
    <row r="4187" spans="1:14">
      <c r="A4187" s="55" t="str">
        <f t="shared" si="191"/>
        <v>Y0D60</v>
      </c>
      <c r="B4187" s="55">
        <v>0</v>
      </c>
      <c r="C4187" t="s">
        <v>2906</v>
      </c>
      <c r="D4187" t="s">
        <v>2906</v>
      </c>
      <c r="E4187" s="42">
        <v>44834</v>
      </c>
      <c r="F4187">
        <v>201342</v>
      </c>
      <c r="G4187" t="s">
        <v>2635</v>
      </c>
      <c r="H4187" s="191"/>
      <c r="J4187">
        <v>-2326675.5</v>
      </c>
      <c r="K4187"/>
      <c r="M4187" s="191">
        <f t="shared" si="189"/>
        <v>-0.23266755</v>
      </c>
      <c r="N4187" t="str">
        <f t="shared" si="190"/>
        <v>0</v>
      </c>
    </row>
    <row r="4188" spans="1:14">
      <c r="A4188" s="55" t="str">
        <f t="shared" si="191"/>
        <v>Y0D60</v>
      </c>
      <c r="B4188" s="55">
        <v>0</v>
      </c>
      <c r="C4188" t="s">
        <v>2906</v>
      </c>
      <c r="D4188" t="s">
        <v>2906</v>
      </c>
      <c r="E4188" s="42">
        <v>44834</v>
      </c>
      <c r="F4188">
        <v>201349</v>
      </c>
      <c r="G4188" t="s">
        <v>2224</v>
      </c>
      <c r="H4188" s="191"/>
      <c r="J4188">
        <v>3119932.83</v>
      </c>
      <c r="K4188"/>
      <c r="M4188" s="191">
        <f t="shared" si="189"/>
        <v>0.31199328300000001</v>
      </c>
      <c r="N4188" t="str">
        <f t="shared" si="190"/>
        <v>0</v>
      </c>
    </row>
    <row r="4189" spans="1:14">
      <c r="A4189" s="55" t="str">
        <f t="shared" si="191"/>
        <v>Y0D60</v>
      </c>
      <c r="B4189" s="55">
        <v>0</v>
      </c>
      <c r="C4189" t="s">
        <v>2906</v>
      </c>
      <c r="D4189" t="s">
        <v>2906</v>
      </c>
      <c r="E4189" s="42">
        <v>44834</v>
      </c>
      <c r="F4189">
        <v>201351</v>
      </c>
      <c r="G4189" t="s">
        <v>2225</v>
      </c>
      <c r="H4189" s="191"/>
      <c r="J4189">
        <v>-34787503.469999999</v>
      </c>
      <c r="K4189"/>
      <c r="M4189" s="191">
        <f t="shared" si="189"/>
        <v>-3.4787503470000001</v>
      </c>
      <c r="N4189" t="str">
        <f t="shared" si="190"/>
        <v>0</v>
      </c>
    </row>
    <row r="4190" spans="1:14">
      <c r="A4190" s="55" t="str">
        <f t="shared" si="191"/>
        <v>Y0D61.2</v>
      </c>
      <c r="B4190" s="55">
        <v>1.2</v>
      </c>
      <c r="C4190" t="s">
        <v>2906</v>
      </c>
      <c r="D4190" t="s">
        <v>2906</v>
      </c>
      <c r="E4190" s="42">
        <v>44834</v>
      </c>
      <c r="F4190">
        <v>201357</v>
      </c>
      <c r="G4190" t="s">
        <v>2636</v>
      </c>
      <c r="H4190" s="191"/>
      <c r="J4190">
        <v>-44605812.009999998</v>
      </c>
      <c r="K4190"/>
      <c r="M4190" s="191">
        <f t="shared" si="189"/>
        <v>-4.4605812010000001</v>
      </c>
      <c r="N4190" t="str">
        <f t="shared" si="190"/>
        <v>1</v>
      </c>
    </row>
    <row r="4191" spans="1:14">
      <c r="A4191" s="55" t="str">
        <f t="shared" si="191"/>
        <v>Y0D61.2</v>
      </c>
      <c r="B4191" s="55">
        <v>1.2</v>
      </c>
      <c r="C4191" t="s">
        <v>2906</v>
      </c>
      <c r="D4191" t="s">
        <v>2906</v>
      </c>
      <c r="E4191" s="42">
        <v>44834</v>
      </c>
      <c r="F4191">
        <v>201364</v>
      </c>
      <c r="G4191" t="s">
        <v>2232</v>
      </c>
      <c r="H4191" s="191"/>
      <c r="J4191">
        <v>-524595.6</v>
      </c>
      <c r="K4191"/>
      <c r="M4191" s="191">
        <f t="shared" si="189"/>
        <v>-5.2459559999999995E-2</v>
      </c>
      <c r="N4191" t="str">
        <f t="shared" si="190"/>
        <v>1</v>
      </c>
    </row>
    <row r="4192" spans="1:14">
      <c r="A4192" s="55" t="str">
        <f t="shared" si="191"/>
        <v>Y0D61.2</v>
      </c>
      <c r="B4192" s="55">
        <v>1.2</v>
      </c>
      <c r="C4192" t="s">
        <v>2906</v>
      </c>
      <c r="D4192" t="s">
        <v>2906</v>
      </c>
      <c r="E4192" s="42">
        <v>44834</v>
      </c>
      <c r="F4192">
        <v>201366</v>
      </c>
      <c r="G4192" t="s">
        <v>2233</v>
      </c>
      <c r="H4192" s="191"/>
      <c r="J4192">
        <v>-1073001867.5599999</v>
      </c>
      <c r="K4192"/>
      <c r="M4192" s="191">
        <f t="shared" si="189"/>
        <v>-107.30018675599999</v>
      </c>
      <c r="N4192" t="str">
        <f t="shared" si="190"/>
        <v>1</v>
      </c>
    </row>
    <row r="4193" spans="1:14">
      <c r="A4193" s="55" t="str">
        <f t="shared" si="191"/>
        <v>Y0D61.2</v>
      </c>
      <c r="B4193" s="55">
        <v>1.2</v>
      </c>
      <c r="C4193" t="s">
        <v>2906</v>
      </c>
      <c r="D4193" t="s">
        <v>2906</v>
      </c>
      <c r="E4193" s="42">
        <v>44834</v>
      </c>
      <c r="F4193">
        <v>201412</v>
      </c>
      <c r="G4193" t="s">
        <v>2637</v>
      </c>
      <c r="H4193" s="191"/>
      <c r="J4193">
        <v>-864680.77</v>
      </c>
      <c r="K4193"/>
      <c r="M4193" s="191">
        <f t="shared" si="189"/>
        <v>-8.6468077000000004E-2</v>
      </c>
      <c r="N4193" t="str">
        <f t="shared" si="190"/>
        <v>1</v>
      </c>
    </row>
    <row r="4194" spans="1:14">
      <c r="A4194" s="55" t="str">
        <f t="shared" si="191"/>
        <v>Y0D60</v>
      </c>
      <c r="B4194" s="55">
        <v>0</v>
      </c>
      <c r="C4194" t="s">
        <v>2906</v>
      </c>
      <c r="D4194" t="s">
        <v>2906</v>
      </c>
      <c r="E4194" s="42">
        <v>44834</v>
      </c>
      <c r="F4194">
        <v>210103</v>
      </c>
      <c r="G4194" t="s">
        <v>2240</v>
      </c>
      <c r="H4194" s="191"/>
      <c r="J4194">
        <v>-3614.33</v>
      </c>
      <c r="K4194"/>
      <c r="M4194" s="191">
        <f t="shared" si="189"/>
        <v>-3.6143299999999998E-4</v>
      </c>
      <c r="N4194" t="str">
        <f t="shared" si="190"/>
        <v>0</v>
      </c>
    </row>
    <row r="4195" spans="1:14">
      <c r="A4195" s="55" t="str">
        <f t="shared" si="191"/>
        <v>Y0D60</v>
      </c>
      <c r="B4195" s="55">
        <v>0</v>
      </c>
      <c r="C4195" t="s">
        <v>2906</v>
      </c>
      <c r="D4195" t="s">
        <v>2906</v>
      </c>
      <c r="E4195" s="42">
        <v>44834</v>
      </c>
      <c r="F4195">
        <v>210106</v>
      </c>
      <c r="G4195" t="s">
        <v>2241</v>
      </c>
      <c r="H4195" s="191"/>
      <c r="J4195">
        <v>0</v>
      </c>
      <c r="K4195"/>
      <c r="M4195" s="191">
        <f t="shared" si="189"/>
        <v>0</v>
      </c>
      <c r="N4195" t="str">
        <f t="shared" si="190"/>
        <v>0</v>
      </c>
    </row>
    <row r="4196" spans="1:14">
      <c r="A4196" s="55" t="str">
        <f t="shared" si="191"/>
        <v>Y0D60</v>
      </c>
      <c r="B4196" s="55">
        <v>0</v>
      </c>
      <c r="C4196" t="s">
        <v>2906</v>
      </c>
      <c r="D4196" t="s">
        <v>2906</v>
      </c>
      <c r="E4196" s="42">
        <v>44834</v>
      </c>
      <c r="F4196">
        <v>210117</v>
      </c>
      <c r="G4196" t="s">
        <v>2242</v>
      </c>
      <c r="H4196" s="191"/>
      <c r="J4196">
        <v>-595050.72</v>
      </c>
      <c r="K4196"/>
      <c r="M4196" s="191">
        <f t="shared" si="189"/>
        <v>-5.9505071999999999E-2</v>
      </c>
      <c r="N4196" t="str">
        <f t="shared" si="190"/>
        <v>0</v>
      </c>
    </row>
    <row r="4197" spans="1:14">
      <c r="A4197" s="55" t="str">
        <f t="shared" si="191"/>
        <v>Y0D60</v>
      </c>
      <c r="B4197" s="55">
        <v>0</v>
      </c>
      <c r="C4197" t="s">
        <v>2906</v>
      </c>
      <c r="D4197" t="s">
        <v>2906</v>
      </c>
      <c r="E4197" s="42">
        <v>44834</v>
      </c>
      <c r="F4197">
        <v>210132</v>
      </c>
      <c r="G4197" t="s">
        <v>2244</v>
      </c>
      <c r="H4197" s="191"/>
      <c r="J4197">
        <v>-160.25</v>
      </c>
      <c r="K4197"/>
      <c r="M4197" s="191">
        <f t="shared" si="189"/>
        <v>-1.6025E-5</v>
      </c>
      <c r="N4197" t="str">
        <f t="shared" si="190"/>
        <v>0</v>
      </c>
    </row>
    <row r="4198" spans="1:14">
      <c r="A4198" s="55" t="str">
        <f t="shared" si="191"/>
        <v>Y0D60</v>
      </c>
      <c r="B4198" s="55">
        <v>0</v>
      </c>
      <c r="C4198" t="s">
        <v>2906</v>
      </c>
      <c r="D4198" t="s">
        <v>2906</v>
      </c>
      <c r="E4198" s="42">
        <v>44834</v>
      </c>
      <c r="F4198">
        <v>210138</v>
      </c>
      <c r="G4198" t="s">
        <v>2791</v>
      </c>
      <c r="H4198" s="191"/>
      <c r="J4198">
        <v>867.46</v>
      </c>
      <c r="K4198"/>
      <c r="M4198" s="191">
        <f t="shared" si="189"/>
        <v>8.6745999999999999E-5</v>
      </c>
      <c r="N4198" t="str">
        <f t="shared" si="190"/>
        <v>0</v>
      </c>
    </row>
    <row r="4199" spans="1:14">
      <c r="A4199" s="55" t="str">
        <f t="shared" si="191"/>
        <v>Y0D60</v>
      </c>
      <c r="B4199" s="55">
        <v>0</v>
      </c>
      <c r="C4199" t="s">
        <v>2906</v>
      </c>
      <c r="D4199" t="s">
        <v>2906</v>
      </c>
      <c r="E4199" s="42">
        <v>44834</v>
      </c>
      <c r="F4199">
        <v>210140</v>
      </c>
      <c r="G4199" t="s">
        <v>2245</v>
      </c>
      <c r="H4199" s="191"/>
      <c r="J4199">
        <v>-47711.21</v>
      </c>
      <c r="K4199"/>
      <c r="M4199" s="191">
        <f t="shared" si="189"/>
        <v>-4.7711209999999997E-3</v>
      </c>
      <c r="N4199" t="str">
        <f t="shared" si="190"/>
        <v>0</v>
      </c>
    </row>
    <row r="4200" spans="1:14">
      <c r="A4200" s="55" t="str">
        <f t="shared" si="191"/>
        <v>Y0D60</v>
      </c>
      <c r="B4200" s="55">
        <v>0</v>
      </c>
      <c r="C4200" t="s">
        <v>2906</v>
      </c>
      <c r="D4200" t="s">
        <v>2906</v>
      </c>
      <c r="E4200" s="42">
        <v>44834</v>
      </c>
      <c r="F4200">
        <v>210210</v>
      </c>
      <c r="G4200" t="s">
        <v>2246</v>
      </c>
      <c r="H4200" s="191"/>
      <c r="J4200">
        <v>-5488701.9500000002</v>
      </c>
      <c r="K4200"/>
      <c r="M4200" s="191">
        <f t="shared" si="189"/>
        <v>-0.54887019500000001</v>
      </c>
      <c r="N4200" t="str">
        <f t="shared" si="190"/>
        <v>0</v>
      </c>
    </row>
    <row r="4201" spans="1:14">
      <c r="A4201" s="55" t="str">
        <f t="shared" si="191"/>
        <v>Y0D60</v>
      </c>
      <c r="B4201" s="55">
        <v>0</v>
      </c>
      <c r="C4201" t="s">
        <v>2906</v>
      </c>
      <c r="D4201" t="s">
        <v>2906</v>
      </c>
      <c r="E4201" s="42">
        <v>44834</v>
      </c>
      <c r="F4201">
        <v>210419</v>
      </c>
      <c r="G4201" t="s">
        <v>2652</v>
      </c>
      <c r="H4201" s="191"/>
      <c r="J4201">
        <v>-1418.36</v>
      </c>
      <c r="K4201"/>
      <c r="M4201" s="191">
        <f t="shared" si="189"/>
        <v>-1.41836E-4</v>
      </c>
      <c r="N4201" t="str">
        <f t="shared" si="190"/>
        <v>0</v>
      </c>
    </row>
    <row r="4202" spans="1:14">
      <c r="A4202" s="55" t="str">
        <f t="shared" si="191"/>
        <v>Y0D60</v>
      </c>
      <c r="B4202" s="55">
        <v>0</v>
      </c>
      <c r="C4202" t="s">
        <v>2906</v>
      </c>
      <c r="D4202" t="s">
        <v>2906</v>
      </c>
      <c r="E4202" s="42">
        <v>44834</v>
      </c>
      <c r="F4202">
        <v>210667</v>
      </c>
      <c r="G4202" t="s">
        <v>2862</v>
      </c>
      <c r="H4202" s="191"/>
      <c r="J4202">
        <v>-13945</v>
      </c>
      <c r="K4202"/>
      <c r="M4202" s="191">
        <f t="shared" si="189"/>
        <v>-1.3944999999999999E-3</v>
      </c>
      <c r="N4202" t="str">
        <f t="shared" si="190"/>
        <v>0</v>
      </c>
    </row>
    <row r="4203" spans="1:14">
      <c r="A4203" s="55" t="str">
        <f t="shared" si="191"/>
        <v>Y0D60</v>
      </c>
      <c r="B4203" s="55">
        <v>0</v>
      </c>
      <c r="C4203" t="s">
        <v>2906</v>
      </c>
      <c r="D4203" t="s">
        <v>2906</v>
      </c>
      <c r="E4203" s="42">
        <v>44834</v>
      </c>
      <c r="F4203">
        <v>210766</v>
      </c>
      <c r="G4203" t="s">
        <v>2748</v>
      </c>
      <c r="H4203" s="191"/>
      <c r="J4203">
        <v>8101.89</v>
      </c>
      <c r="K4203"/>
      <c r="M4203" s="191">
        <f t="shared" si="189"/>
        <v>8.10189E-4</v>
      </c>
      <c r="N4203" t="str">
        <f t="shared" si="190"/>
        <v>0</v>
      </c>
    </row>
    <row r="4204" spans="1:14">
      <c r="A4204" s="55" t="str">
        <f t="shared" si="191"/>
        <v>Y0D60</v>
      </c>
      <c r="B4204" s="55">
        <v>0</v>
      </c>
      <c r="C4204" t="s">
        <v>2906</v>
      </c>
      <c r="D4204" t="s">
        <v>2906</v>
      </c>
      <c r="E4204" s="42">
        <v>44834</v>
      </c>
      <c r="F4204">
        <v>211103</v>
      </c>
      <c r="G4204" t="s">
        <v>2249</v>
      </c>
      <c r="H4204" s="191"/>
      <c r="J4204">
        <v>-25109.759999999998</v>
      </c>
      <c r="K4204"/>
      <c r="M4204" s="191">
        <f t="shared" si="189"/>
        <v>-2.5109759999999998E-3</v>
      </c>
      <c r="N4204" t="str">
        <f t="shared" si="190"/>
        <v>0</v>
      </c>
    </row>
    <row r="4205" spans="1:14">
      <c r="A4205" s="55" t="str">
        <f t="shared" si="191"/>
        <v>Y0D60</v>
      </c>
      <c r="B4205" s="55">
        <v>0</v>
      </c>
      <c r="C4205" t="s">
        <v>2906</v>
      </c>
      <c r="D4205" t="s">
        <v>2906</v>
      </c>
      <c r="E4205" s="42">
        <v>44834</v>
      </c>
      <c r="F4205">
        <v>211106</v>
      </c>
      <c r="G4205" t="s">
        <v>2250</v>
      </c>
      <c r="H4205" s="191"/>
      <c r="J4205">
        <v>-238498.3</v>
      </c>
      <c r="K4205"/>
      <c r="M4205" s="191">
        <f t="shared" ref="M4205:M4268" si="192">J4205/10000000</f>
        <v>-2.3849829999999999E-2</v>
      </c>
      <c r="N4205" t="str">
        <f t="shared" si="190"/>
        <v>0</v>
      </c>
    </row>
    <row r="4206" spans="1:14">
      <c r="A4206" s="55" t="str">
        <f t="shared" si="191"/>
        <v>Y0D60</v>
      </c>
      <c r="B4206" s="55">
        <v>0</v>
      </c>
      <c r="C4206" t="s">
        <v>2906</v>
      </c>
      <c r="D4206" t="s">
        <v>2906</v>
      </c>
      <c r="E4206" s="42">
        <v>44834</v>
      </c>
      <c r="F4206">
        <v>211121</v>
      </c>
      <c r="G4206" t="s">
        <v>2252</v>
      </c>
      <c r="H4206" s="191"/>
      <c r="J4206">
        <v>-24895.09</v>
      </c>
      <c r="K4206"/>
      <c r="M4206" s="191">
        <f t="shared" si="192"/>
        <v>-2.489509E-3</v>
      </c>
      <c r="N4206" t="str">
        <f t="shared" ref="N4206:N4269" si="193">LEFT(B4206,1)</f>
        <v>0</v>
      </c>
    </row>
    <row r="4207" spans="1:14">
      <c r="A4207" s="55" t="str">
        <f t="shared" si="191"/>
        <v>Y0D60</v>
      </c>
      <c r="B4207" s="55">
        <v>0</v>
      </c>
      <c r="C4207" t="s">
        <v>2906</v>
      </c>
      <c r="D4207" t="s">
        <v>2906</v>
      </c>
      <c r="E4207" s="42">
        <v>44834</v>
      </c>
      <c r="F4207">
        <v>211146</v>
      </c>
      <c r="G4207" t="s">
        <v>2749</v>
      </c>
      <c r="H4207" s="191"/>
      <c r="J4207">
        <v>-7086</v>
      </c>
      <c r="K4207"/>
      <c r="M4207" s="191">
        <f t="shared" si="192"/>
        <v>-7.0859999999999999E-4</v>
      </c>
      <c r="N4207" t="str">
        <f t="shared" si="193"/>
        <v>0</v>
      </c>
    </row>
    <row r="4208" spans="1:14">
      <c r="A4208" s="55" t="str">
        <f t="shared" si="191"/>
        <v>Y0D60</v>
      </c>
      <c r="B4208" s="55">
        <v>0</v>
      </c>
      <c r="C4208" t="s">
        <v>2906</v>
      </c>
      <c r="D4208" t="s">
        <v>2906</v>
      </c>
      <c r="E4208" s="42">
        <v>44834</v>
      </c>
      <c r="F4208">
        <v>211172</v>
      </c>
      <c r="G4208" t="s">
        <v>2262</v>
      </c>
      <c r="H4208" s="191"/>
      <c r="J4208">
        <v>-122235.53</v>
      </c>
      <c r="K4208"/>
      <c r="M4208" s="191">
        <f t="shared" si="192"/>
        <v>-1.2223553E-2</v>
      </c>
      <c r="N4208" t="str">
        <f t="shared" si="193"/>
        <v>0</v>
      </c>
    </row>
    <row r="4209" spans="1:14">
      <c r="A4209" s="55" t="str">
        <f t="shared" si="191"/>
        <v>Y0D60</v>
      </c>
      <c r="B4209" s="55">
        <v>0</v>
      </c>
      <c r="C4209" t="s">
        <v>2906</v>
      </c>
      <c r="D4209" t="s">
        <v>2906</v>
      </c>
      <c r="E4209" s="42">
        <v>44834</v>
      </c>
      <c r="F4209">
        <v>211177</v>
      </c>
      <c r="G4209" t="s">
        <v>2267</v>
      </c>
      <c r="H4209" s="191"/>
      <c r="J4209">
        <v>-668973.28</v>
      </c>
      <c r="K4209"/>
      <c r="M4209" s="191">
        <f t="shared" si="192"/>
        <v>-6.6897328000000006E-2</v>
      </c>
      <c r="N4209" t="str">
        <f t="shared" si="193"/>
        <v>0</v>
      </c>
    </row>
    <row r="4210" spans="1:14">
      <c r="A4210" s="55" t="str">
        <f t="shared" si="191"/>
        <v>Y0D60</v>
      </c>
      <c r="B4210" s="55">
        <v>0</v>
      </c>
      <c r="C4210" t="s">
        <v>2906</v>
      </c>
      <c r="D4210" t="s">
        <v>2906</v>
      </c>
      <c r="E4210" s="42">
        <v>44834</v>
      </c>
      <c r="F4210">
        <v>211632</v>
      </c>
      <c r="G4210" t="s">
        <v>2543</v>
      </c>
      <c r="H4210" s="191"/>
      <c r="J4210">
        <v>38151.129999999997</v>
      </c>
      <c r="K4210"/>
      <c r="M4210" s="191">
        <f t="shared" si="192"/>
        <v>3.8151129999999998E-3</v>
      </c>
      <c r="N4210" t="str">
        <f t="shared" si="193"/>
        <v>0</v>
      </c>
    </row>
    <row r="4211" spans="1:14">
      <c r="A4211" s="55" t="str">
        <f t="shared" si="191"/>
        <v>Y0D60</v>
      </c>
      <c r="B4211" s="55">
        <v>0</v>
      </c>
      <c r="C4211" t="s">
        <v>2906</v>
      </c>
      <c r="D4211" t="s">
        <v>2906</v>
      </c>
      <c r="E4211" s="42">
        <v>44834</v>
      </c>
      <c r="F4211">
        <v>260118</v>
      </c>
      <c r="G4211" t="s">
        <v>2275</v>
      </c>
      <c r="H4211" s="191"/>
      <c r="J4211">
        <v>0</v>
      </c>
      <c r="K4211"/>
      <c r="M4211" s="191">
        <f t="shared" si="192"/>
        <v>0</v>
      </c>
      <c r="N4211" t="str">
        <f t="shared" si="193"/>
        <v>0</v>
      </c>
    </row>
    <row r="4212" spans="1:14">
      <c r="A4212" s="55" t="str">
        <f t="shared" si="191"/>
        <v>Y0D60</v>
      </c>
      <c r="B4212" s="55">
        <v>0</v>
      </c>
      <c r="C4212" t="s">
        <v>2906</v>
      </c>
      <c r="D4212" t="s">
        <v>2906</v>
      </c>
      <c r="E4212" s="42">
        <v>44834</v>
      </c>
      <c r="F4212">
        <v>260202</v>
      </c>
      <c r="G4212" t="s">
        <v>2281</v>
      </c>
      <c r="H4212" s="191"/>
      <c r="J4212">
        <v>0</v>
      </c>
      <c r="K4212"/>
      <c r="M4212" s="191">
        <f t="shared" si="192"/>
        <v>0</v>
      </c>
      <c r="N4212" t="str">
        <f t="shared" si="193"/>
        <v>0</v>
      </c>
    </row>
    <row r="4213" spans="1:14">
      <c r="A4213" s="55" t="str">
        <f t="shared" si="191"/>
        <v>Y0D60</v>
      </c>
      <c r="B4213" s="55">
        <v>0</v>
      </c>
      <c r="C4213" t="s">
        <v>2906</v>
      </c>
      <c r="D4213" t="s">
        <v>2906</v>
      </c>
      <c r="E4213" s="42">
        <v>44834</v>
      </c>
      <c r="F4213">
        <v>260221</v>
      </c>
      <c r="G4213" t="s">
        <v>2282</v>
      </c>
      <c r="H4213" s="191"/>
      <c r="J4213">
        <v>0</v>
      </c>
      <c r="K4213"/>
      <c r="M4213" s="191">
        <f t="shared" si="192"/>
        <v>0</v>
      </c>
      <c r="N4213" t="str">
        <f t="shared" si="193"/>
        <v>0</v>
      </c>
    </row>
    <row r="4214" spans="1:14">
      <c r="A4214" s="55" t="str">
        <f t="shared" si="191"/>
        <v>Y0D60</v>
      </c>
      <c r="B4214" s="55">
        <v>0</v>
      </c>
      <c r="C4214" t="s">
        <v>2906</v>
      </c>
      <c r="D4214" t="s">
        <v>2906</v>
      </c>
      <c r="E4214" s="42">
        <v>44834</v>
      </c>
      <c r="F4214">
        <v>260222</v>
      </c>
      <c r="G4214" t="s">
        <v>2283</v>
      </c>
      <c r="H4214" s="191"/>
      <c r="J4214">
        <v>0</v>
      </c>
      <c r="K4214"/>
      <c r="M4214" s="191">
        <f t="shared" si="192"/>
        <v>0</v>
      </c>
      <c r="N4214" t="str">
        <f t="shared" si="193"/>
        <v>0</v>
      </c>
    </row>
    <row r="4215" spans="1:14">
      <c r="A4215" s="55" t="str">
        <f t="shared" si="191"/>
        <v>Y0D60</v>
      </c>
      <c r="B4215" s="55">
        <v>0</v>
      </c>
      <c r="C4215" t="s">
        <v>2906</v>
      </c>
      <c r="D4215" t="s">
        <v>2906</v>
      </c>
      <c r="E4215" s="42">
        <v>44834</v>
      </c>
      <c r="F4215">
        <v>260802</v>
      </c>
      <c r="G4215" t="s">
        <v>2284</v>
      </c>
      <c r="H4215" s="191"/>
      <c r="J4215">
        <v>-10.98</v>
      </c>
      <c r="K4215"/>
      <c r="M4215" s="191">
        <f t="shared" si="192"/>
        <v>-1.0980000000000001E-6</v>
      </c>
      <c r="N4215" t="str">
        <f t="shared" si="193"/>
        <v>0</v>
      </c>
    </row>
    <row r="4216" spans="1:14">
      <c r="A4216" s="55" t="str">
        <f t="shared" si="191"/>
        <v>Y0D60</v>
      </c>
      <c r="B4216" s="55">
        <v>0</v>
      </c>
      <c r="C4216" t="s">
        <v>2906</v>
      </c>
      <c r="D4216" t="s">
        <v>2906</v>
      </c>
      <c r="E4216" s="42">
        <v>44834</v>
      </c>
      <c r="F4216">
        <v>260815</v>
      </c>
      <c r="G4216" t="s">
        <v>2286</v>
      </c>
      <c r="H4216" s="191"/>
      <c r="J4216">
        <v>-12878.47</v>
      </c>
      <c r="K4216"/>
      <c r="M4216" s="191">
        <f t="shared" si="192"/>
        <v>-1.287847E-3</v>
      </c>
      <c r="N4216" t="str">
        <f t="shared" si="193"/>
        <v>0</v>
      </c>
    </row>
    <row r="4217" spans="1:14">
      <c r="A4217" s="55" t="str">
        <f t="shared" si="191"/>
        <v>Y0D60</v>
      </c>
      <c r="B4217" s="55">
        <v>0</v>
      </c>
      <c r="C4217" t="s">
        <v>2906</v>
      </c>
      <c r="D4217" t="s">
        <v>2906</v>
      </c>
      <c r="E4217" s="42">
        <v>44834</v>
      </c>
      <c r="F4217">
        <v>260836</v>
      </c>
      <c r="G4217" t="s">
        <v>2705</v>
      </c>
      <c r="H4217" s="191"/>
      <c r="J4217">
        <v>-72004.7</v>
      </c>
      <c r="K4217"/>
      <c r="M4217" s="191">
        <f t="shared" si="192"/>
        <v>-7.2004699999999996E-3</v>
      </c>
      <c r="N4217" t="str">
        <f t="shared" si="193"/>
        <v>0</v>
      </c>
    </row>
    <row r="4218" spans="1:14">
      <c r="A4218" s="55" t="str">
        <f t="shared" si="191"/>
        <v>Y0D60</v>
      </c>
      <c r="B4218" s="55">
        <v>0</v>
      </c>
      <c r="C4218" t="s">
        <v>2906</v>
      </c>
      <c r="D4218" t="s">
        <v>2906</v>
      </c>
      <c r="E4218" s="42">
        <v>44834</v>
      </c>
      <c r="F4218">
        <v>260837</v>
      </c>
      <c r="G4218" t="s">
        <v>2706</v>
      </c>
      <c r="H4218" s="191"/>
      <c r="J4218">
        <v>-72004.7</v>
      </c>
      <c r="K4218"/>
      <c r="M4218" s="191">
        <f t="shared" si="192"/>
        <v>-7.2004699999999996E-3</v>
      </c>
      <c r="N4218" t="str">
        <f t="shared" si="193"/>
        <v>0</v>
      </c>
    </row>
    <row r="4219" spans="1:14">
      <c r="A4219" s="55" t="str">
        <f t="shared" si="191"/>
        <v>Y0D60</v>
      </c>
      <c r="B4219" s="55">
        <v>0</v>
      </c>
      <c r="C4219" t="s">
        <v>2906</v>
      </c>
      <c r="D4219" t="s">
        <v>2906</v>
      </c>
      <c r="E4219" s="42">
        <v>44834</v>
      </c>
      <c r="F4219">
        <v>260902</v>
      </c>
      <c r="G4219" t="s">
        <v>2287</v>
      </c>
      <c r="H4219" s="191"/>
      <c r="J4219">
        <v>-0.16</v>
      </c>
      <c r="K4219"/>
      <c r="M4219" s="191">
        <f t="shared" si="192"/>
        <v>-1.6000000000000001E-8</v>
      </c>
      <c r="N4219" t="str">
        <f t="shared" si="193"/>
        <v>0</v>
      </c>
    </row>
    <row r="4220" spans="1:14">
      <c r="A4220" s="55" t="str">
        <f t="shared" si="191"/>
        <v>Y0D60</v>
      </c>
      <c r="B4220" s="55">
        <v>0</v>
      </c>
      <c r="C4220" t="s">
        <v>2906</v>
      </c>
      <c r="D4220" t="s">
        <v>2906</v>
      </c>
      <c r="E4220" s="42">
        <v>44834</v>
      </c>
      <c r="F4220">
        <v>260905</v>
      </c>
      <c r="G4220" t="s">
        <v>2288</v>
      </c>
      <c r="H4220" s="191"/>
      <c r="J4220">
        <v>-611696.01</v>
      </c>
      <c r="K4220"/>
      <c r="M4220" s="191">
        <f t="shared" si="192"/>
        <v>-6.1169601000000004E-2</v>
      </c>
      <c r="N4220" t="str">
        <f t="shared" si="193"/>
        <v>0</v>
      </c>
    </row>
    <row r="4221" spans="1:14">
      <c r="A4221" s="55" t="str">
        <f t="shared" si="191"/>
        <v>Y0D60</v>
      </c>
      <c r="B4221" s="55">
        <v>0</v>
      </c>
      <c r="C4221" t="s">
        <v>2906</v>
      </c>
      <c r="D4221" t="s">
        <v>2906</v>
      </c>
      <c r="E4221" s="42">
        <v>44834</v>
      </c>
      <c r="F4221">
        <v>260930</v>
      </c>
      <c r="G4221" t="s">
        <v>2291</v>
      </c>
      <c r="H4221" s="191"/>
      <c r="J4221">
        <v>0</v>
      </c>
      <c r="K4221"/>
      <c r="M4221" s="191">
        <f t="shared" si="192"/>
        <v>0</v>
      </c>
      <c r="N4221" t="str">
        <f t="shared" si="193"/>
        <v>0</v>
      </c>
    </row>
    <row r="4222" spans="1:14">
      <c r="A4222" s="55" t="str">
        <f t="shared" si="191"/>
        <v>Y0D60</v>
      </c>
      <c r="B4222" s="55">
        <v>0</v>
      </c>
      <c r="C4222" t="s">
        <v>2906</v>
      </c>
      <c r="D4222" t="s">
        <v>2906</v>
      </c>
      <c r="E4222" s="42">
        <v>44834</v>
      </c>
      <c r="F4222">
        <v>260942</v>
      </c>
      <c r="G4222" t="s">
        <v>2292</v>
      </c>
      <c r="H4222" s="191"/>
      <c r="J4222">
        <v>-6028.53</v>
      </c>
      <c r="K4222"/>
      <c r="M4222" s="191">
        <f t="shared" si="192"/>
        <v>-6.0285299999999998E-4</v>
      </c>
      <c r="N4222" t="str">
        <f t="shared" si="193"/>
        <v>0</v>
      </c>
    </row>
    <row r="4223" spans="1:14">
      <c r="A4223" s="55" t="str">
        <f t="shared" si="191"/>
        <v>Y0D60</v>
      </c>
      <c r="B4223" s="55">
        <v>0</v>
      </c>
      <c r="C4223" t="s">
        <v>2906</v>
      </c>
      <c r="D4223" t="s">
        <v>2906</v>
      </c>
      <c r="E4223" s="42">
        <v>44834</v>
      </c>
      <c r="F4223">
        <v>261026</v>
      </c>
      <c r="G4223" t="s">
        <v>2549</v>
      </c>
      <c r="H4223" s="191"/>
      <c r="J4223">
        <v>134784.45000000001</v>
      </c>
      <c r="K4223"/>
      <c r="M4223" s="191">
        <f t="shared" si="192"/>
        <v>1.3478445E-2</v>
      </c>
      <c r="N4223" t="str">
        <f t="shared" si="193"/>
        <v>0</v>
      </c>
    </row>
    <row r="4224" spans="1:14">
      <c r="A4224" s="55" t="str">
        <f t="shared" si="191"/>
        <v>Y0D60</v>
      </c>
      <c r="B4224" s="55">
        <v>0</v>
      </c>
      <c r="C4224" t="s">
        <v>2906</v>
      </c>
      <c r="D4224" t="s">
        <v>2906</v>
      </c>
      <c r="E4224" s="42">
        <v>44834</v>
      </c>
      <c r="F4224">
        <v>261027</v>
      </c>
      <c r="G4224" t="s">
        <v>2855</v>
      </c>
      <c r="H4224" s="191"/>
      <c r="J4224">
        <v>-109951.17</v>
      </c>
      <c r="K4224"/>
      <c r="M4224" s="191">
        <f t="shared" si="192"/>
        <v>-1.0995117E-2</v>
      </c>
      <c r="N4224" t="str">
        <f t="shared" si="193"/>
        <v>0</v>
      </c>
    </row>
    <row r="4225" spans="1:14">
      <c r="A4225" s="55" t="str">
        <f t="shared" ref="A4225:A4288" si="194">C4225&amp;B4225</f>
        <v>Y0D60</v>
      </c>
      <c r="B4225" s="55">
        <v>0</v>
      </c>
      <c r="C4225" t="s">
        <v>2906</v>
      </c>
      <c r="D4225" t="s">
        <v>2906</v>
      </c>
      <c r="E4225" s="42">
        <v>44834</v>
      </c>
      <c r="F4225">
        <v>261259</v>
      </c>
      <c r="G4225" t="s">
        <v>2707</v>
      </c>
      <c r="H4225" s="191"/>
      <c r="J4225">
        <v>-4.63</v>
      </c>
      <c r="K4225"/>
      <c r="M4225" s="191">
        <f t="shared" si="192"/>
        <v>-4.63E-7</v>
      </c>
      <c r="N4225" t="str">
        <f t="shared" si="193"/>
        <v>0</v>
      </c>
    </row>
    <row r="4226" spans="1:14">
      <c r="A4226" s="55" t="str">
        <f t="shared" si="194"/>
        <v>Y0D60</v>
      </c>
      <c r="B4226" s="55">
        <v>0</v>
      </c>
      <c r="C4226" t="s">
        <v>2906</v>
      </c>
      <c r="D4226" t="s">
        <v>2906</v>
      </c>
      <c r="E4226" s="42">
        <v>44834</v>
      </c>
      <c r="F4226">
        <v>261260</v>
      </c>
      <c r="G4226" t="s">
        <v>2708</v>
      </c>
      <c r="H4226" s="191"/>
      <c r="J4226">
        <v>-4.63</v>
      </c>
      <c r="K4226"/>
      <c r="M4226" s="191">
        <f t="shared" si="192"/>
        <v>-4.63E-7</v>
      </c>
      <c r="N4226" t="str">
        <f t="shared" si="193"/>
        <v>0</v>
      </c>
    </row>
    <row r="4227" spans="1:14">
      <c r="A4227" s="55" t="str">
        <f t="shared" si="194"/>
        <v>Y0D60</v>
      </c>
      <c r="B4227" s="55">
        <v>0</v>
      </c>
      <c r="C4227" t="s">
        <v>2906</v>
      </c>
      <c r="D4227" t="s">
        <v>2906</v>
      </c>
      <c r="E4227" s="42">
        <v>44834</v>
      </c>
      <c r="F4227">
        <v>261262</v>
      </c>
      <c r="G4227" t="s">
        <v>2709</v>
      </c>
      <c r="H4227" s="191"/>
      <c r="J4227">
        <v>-344.32</v>
      </c>
      <c r="K4227"/>
      <c r="M4227" s="191">
        <f t="shared" si="192"/>
        <v>-3.4431999999999998E-5</v>
      </c>
      <c r="N4227" t="str">
        <f t="shared" si="193"/>
        <v>0</v>
      </c>
    </row>
    <row r="4228" spans="1:14">
      <c r="A4228" s="55" t="str">
        <f t="shared" si="194"/>
        <v>Y0D60</v>
      </c>
      <c r="B4228" s="55">
        <v>0</v>
      </c>
      <c r="C4228" t="s">
        <v>2906</v>
      </c>
      <c r="D4228" t="s">
        <v>2906</v>
      </c>
      <c r="E4228" s="42">
        <v>44834</v>
      </c>
      <c r="F4228">
        <v>281101</v>
      </c>
      <c r="G4228" t="s">
        <v>2296</v>
      </c>
      <c r="H4228" s="191"/>
      <c r="J4228">
        <v>-5371377439.0100002</v>
      </c>
      <c r="K4228"/>
      <c r="M4228" s="191">
        <f t="shared" si="192"/>
        <v>-537.13774390100002</v>
      </c>
      <c r="N4228" t="str">
        <f t="shared" si="193"/>
        <v>0</v>
      </c>
    </row>
    <row r="4229" spans="1:14">
      <c r="A4229" s="55" t="str">
        <f t="shared" si="194"/>
        <v>Y0D60</v>
      </c>
      <c r="B4229" s="55">
        <v>0</v>
      </c>
      <c r="C4229" t="s">
        <v>2906</v>
      </c>
      <c r="D4229" t="s">
        <v>2906</v>
      </c>
      <c r="E4229" s="42">
        <v>44834</v>
      </c>
      <c r="F4229">
        <v>281102</v>
      </c>
      <c r="G4229" t="s">
        <v>2544</v>
      </c>
      <c r="H4229" s="191"/>
      <c r="J4229">
        <v>-22792795.539999999</v>
      </c>
      <c r="K4229"/>
      <c r="M4229" s="191">
        <f t="shared" si="192"/>
        <v>-2.2792795539999999</v>
      </c>
      <c r="N4229" t="str">
        <f t="shared" si="193"/>
        <v>0</v>
      </c>
    </row>
    <row r="4230" spans="1:14">
      <c r="A4230" s="55" t="str">
        <f t="shared" si="194"/>
        <v>Y0D60</v>
      </c>
      <c r="B4230" s="55">
        <v>0</v>
      </c>
      <c r="C4230" t="s">
        <v>2906</v>
      </c>
      <c r="D4230" t="s">
        <v>2906</v>
      </c>
      <c r="E4230" s="42">
        <v>44834</v>
      </c>
      <c r="F4230">
        <v>281136</v>
      </c>
      <c r="G4230" t="s">
        <v>2565</v>
      </c>
      <c r="H4230" s="191"/>
      <c r="J4230">
        <v>-66110286.920000002</v>
      </c>
      <c r="K4230"/>
      <c r="M4230" s="191">
        <f t="shared" si="192"/>
        <v>-6.6110286920000005</v>
      </c>
      <c r="N4230" t="str">
        <f t="shared" si="193"/>
        <v>0</v>
      </c>
    </row>
    <row r="4231" spans="1:14">
      <c r="A4231" s="55" t="str">
        <f t="shared" si="194"/>
        <v>Y0D60</v>
      </c>
      <c r="B4231" s="55">
        <v>0</v>
      </c>
      <c r="C4231" t="s">
        <v>2906</v>
      </c>
      <c r="D4231" t="s">
        <v>2906</v>
      </c>
      <c r="E4231" s="42">
        <v>44834</v>
      </c>
      <c r="F4231">
        <v>281166</v>
      </c>
      <c r="G4231" t="s">
        <v>2309</v>
      </c>
      <c r="H4231" s="191"/>
      <c r="J4231">
        <v>2438824647.48</v>
      </c>
      <c r="K4231"/>
      <c r="M4231" s="191">
        <f t="shared" si="192"/>
        <v>243.88246474799999</v>
      </c>
      <c r="N4231" t="str">
        <f t="shared" si="193"/>
        <v>0</v>
      </c>
    </row>
    <row r="4232" spans="1:14">
      <c r="A4232" s="55" t="str">
        <f t="shared" si="194"/>
        <v>Y0D60</v>
      </c>
      <c r="B4232" s="55">
        <v>0</v>
      </c>
      <c r="C4232" t="s">
        <v>2906</v>
      </c>
      <c r="D4232" t="s">
        <v>2906</v>
      </c>
      <c r="E4232" s="42">
        <v>44834</v>
      </c>
      <c r="F4232">
        <v>281167</v>
      </c>
      <c r="G4232" t="s">
        <v>2835</v>
      </c>
      <c r="H4232" s="191"/>
      <c r="J4232">
        <v>-741743.42</v>
      </c>
      <c r="K4232"/>
      <c r="M4232" s="191">
        <f t="shared" si="192"/>
        <v>-7.4174342000000004E-2</v>
      </c>
      <c r="N4232" t="str">
        <f t="shared" si="193"/>
        <v>0</v>
      </c>
    </row>
    <row r="4233" spans="1:14">
      <c r="A4233" s="55" t="str">
        <f t="shared" si="194"/>
        <v>Y0D60</v>
      </c>
      <c r="B4233" s="55">
        <v>0</v>
      </c>
      <c r="C4233" t="s">
        <v>2906</v>
      </c>
      <c r="D4233" t="s">
        <v>2906</v>
      </c>
      <c r="E4233" s="42">
        <v>44834</v>
      </c>
      <c r="F4233">
        <v>281212</v>
      </c>
      <c r="G4233" t="s">
        <v>2314</v>
      </c>
      <c r="H4233" s="191"/>
      <c r="J4233">
        <v>-114363.11</v>
      </c>
      <c r="K4233"/>
      <c r="M4233" s="191">
        <f t="shared" si="192"/>
        <v>-1.1436310999999999E-2</v>
      </c>
      <c r="N4233" t="str">
        <f t="shared" si="193"/>
        <v>0</v>
      </c>
    </row>
    <row r="4234" spans="1:14">
      <c r="A4234" s="55" t="str">
        <f t="shared" si="194"/>
        <v>Y0D60</v>
      </c>
      <c r="B4234" s="55">
        <v>0</v>
      </c>
      <c r="C4234" t="s">
        <v>2906</v>
      </c>
      <c r="D4234" t="s">
        <v>2906</v>
      </c>
      <c r="E4234" s="42">
        <v>44834</v>
      </c>
      <c r="F4234">
        <v>281228</v>
      </c>
      <c r="G4234" t="s">
        <v>2858</v>
      </c>
      <c r="H4234" s="191"/>
      <c r="J4234">
        <v>2515183.44</v>
      </c>
      <c r="K4234"/>
      <c r="M4234" s="191">
        <f t="shared" si="192"/>
        <v>0.251518344</v>
      </c>
      <c r="N4234" t="str">
        <f t="shared" si="193"/>
        <v>0</v>
      </c>
    </row>
    <row r="4235" spans="1:14">
      <c r="A4235" s="55" t="str">
        <f t="shared" si="194"/>
        <v>Y0D60</v>
      </c>
      <c r="B4235" s="55">
        <v>0</v>
      </c>
      <c r="C4235" t="s">
        <v>2906</v>
      </c>
      <c r="D4235" t="s">
        <v>2906</v>
      </c>
      <c r="E4235" s="42">
        <v>44834</v>
      </c>
      <c r="F4235">
        <v>281283</v>
      </c>
      <c r="G4235" t="s">
        <v>2662</v>
      </c>
      <c r="H4235" s="191"/>
      <c r="J4235">
        <v>-6751777.4500000002</v>
      </c>
      <c r="K4235"/>
      <c r="M4235" s="191">
        <f t="shared" si="192"/>
        <v>-0.67517774500000005</v>
      </c>
      <c r="N4235" t="str">
        <f t="shared" si="193"/>
        <v>0</v>
      </c>
    </row>
    <row r="4236" spans="1:14">
      <c r="A4236" s="55" t="str">
        <f t="shared" si="194"/>
        <v>Y0D60</v>
      </c>
      <c r="B4236" s="55">
        <v>0</v>
      </c>
      <c r="C4236" t="s">
        <v>2906</v>
      </c>
      <c r="D4236" t="s">
        <v>2906</v>
      </c>
      <c r="E4236" s="42">
        <v>44834</v>
      </c>
      <c r="F4236">
        <v>281290</v>
      </c>
      <c r="G4236" t="s">
        <v>2550</v>
      </c>
      <c r="H4236" s="191"/>
      <c r="J4236">
        <v>4195477.08</v>
      </c>
      <c r="K4236"/>
      <c r="M4236" s="191">
        <f t="shared" si="192"/>
        <v>0.41954770800000002</v>
      </c>
      <c r="N4236" t="str">
        <f t="shared" si="193"/>
        <v>0</v>
      </c>
    </row>
    <row r="4237" spans="1:14">
      <c r="A4237" s="55" t="str">
        <f t="shared" si="194"/>
        <v>Y0D60</v>
      </c>
      <c r="B4237" s="55">
        <v>0</v>
      </c>
      <c r="C4237" t="s">
        <v>2906</v>
      </c>
      <c r="D4237" t="s">
        <v>2906</v>
      </c>
      <c r="E4237" s="42">
        <v>44834</v>
      </c>
      <c r="F4237">
        <v>281292</v>
      </c>
      <c r="G4237" t="s">
        <v>2551</v>
      </c>
      <c r="H4237" s="191"/>
      <c r="J4237">
        <v>374905774.12</v>
      </c>
      <c r="K4237"/>
      <c r="M4237" s="191">
        <f t="shared" si="192"/>
        <v>37.490577412</v>
      </c>
      <c r="N4237" t="str">
        <f t="shared" si="193"/>
        <v>0</v>
      </c>
    </row>
    <row r="4238" spans="1:14">
      <c r="A4238" s="55" t="str">
        <f t="shared" si="194"/>
        <v>Y0D65.3</v>
      </c>
      <c r="B4238" s="55">
        <v>5.3</v>
      </c>
      <c r="C4238" t="s">
        <v>2906</v>
      </c>
      <c r="D4238" t="s">
        <v>2906</v>
      </c>
      <c r="E4238" s="42">
        <v>44834</v>
      </c>
      <c r="F4238">
        <v>301232</v>
      </c>
      <c r="G4238" t="s">
        <v>2341</v>
      </c>
      <c r="H4238" s="191"/>
      <c r="J4238">
        <v>-2295350</v>
      </c>
      <c r="K4238"/>
      <c r="M4238" s="191">
        <f t="shared" si="192"/>
        <v>-0.22953499999999999</v>
      </c>
      <c r="N4238" t="str">
        <f t="shared" si="193"/>
        <v>5</v>
      </c>
    </row>
    <row r="4239" spans="1:14">
      <c r="A4239" s="55" t="str">
        <f t="shared" si="194"/>
        <v>Y0D65.3</v>
      </c>
      <c r="B4239" s="55">
        <v>5.3</v>
      </c>
      <c r="C4239" t="s">
        <v>2906</v>
      </c>
      <c r="D4239" t="s">
        <v>2906</v>
      </c>
      <c r="E4239" s="42">
        <v>44834</v>
      </c>
      <c r="F4239">
        <v>301234</v>
      </c>
      <c r="G4239" t="s">
        <v>2342</v>
      </c>
      <c r="H4239" s="191"/>
      <c r="J4239">
        <v>-6420477</v>
      </c>
      <c r="K4239"/>
      <c r="M4239" s="191">
        <f t="shared" si="192"/>
        <v>-0.6420477</v>
      </c>
      <c r="N4239" t="str">
        <f t="shared" si="193"/>
        <v>5</v>
      </c>
    </row>
    <row r="4240" spans="1:14">
      <c r="A4240" s="55" t="str">
        <f t="shared" si="194"/>
        <v>Y0D65.2</v>
      </c>
      <c r="B4240" s="55">
        <v>5.2</v>
      </c>
      <c r="C4240" t="s">
        <v>2906</v>
      </c>
      <c r="D4240" t="s">
        <v>2906</v>
      </c>
      <c r="E4240" s="42">
        <v>44834</v>
      </c>
      <c r="F4240">
        <v>304118</v>
      </c>
      <c r="G4240" t="s">
        <v>2732</v>
      </c>
      <c r="H4240" s="191"/>
      <c r="J4240">
        <v>-20801995.399999999</v>
      </c>
      <c r="K4240"/>
      <c r="M4240" s="191">
        <f t="shared" si="192"/>
        <v>-2.0801995399999997</v>
      </c>
      <c r="N4240" t="str">
        <f t="shared" si="193"/>
        <v>5</v>
      </c>
    </row>
    <row r="4241" spans="1:14">
      <c r="A4241" s="55" t="str">
        <f t="shared" si="194"/>
        <v>Y0D65.2</v>
      </c>
      <c r="B4241" s="55">
        <v>5.2</v>
      </c>
      <c r="C4241" t="s">
        <v>2906</v>
      </c>
      <c r="D4241" t="s">
        <v>2906</v>
      </c>
      <c r="E4241" s="42">
        <v>44834</v>
      </c>
      <c r="F4241">
        <v>304209</v>
      </c>
      <c r="G4241" t="s">
        <v>2350</v>
      </c>
      <c r="H4241" s="191"/>
      <c r="J4241">
        <v>-49610833.350000001</v>
      </c>
      <c r="K4241"/>
      <c r="M4241" s="191">
        <f t="shared" si="192"/>
        <v>-4.9610833350000005</v>
      </c>
      <c r="N4241" t="str">
        <f t="shared" si="193"/>
        <v>5</v>
      </c>
    </row>
    <row r="4242" spans="1:14">
      <c r="A4242" s="55" t="str">
        <f t="shared" si="194"/>
        <v>Y0D65.2</v>
      </c>
      <c r="B4242" s="55">
        <v>5.2</v>
      </c>
      <c r="C4242" t="s">
        <v>2906</v>
      </c>
      <c r="D4242" t="s">
        <v>2906</v>
      </c>
      <c r="E4242" s="42">
        <v>44834</v>
      </c>
      <c r="F4242">
        <v>304213</v>
      </c>
      <c r="G4242" t="s">
        <v>2351</v>
      </c>
      <c r="H4242" s="191"/>
      <c r="J4242">
        <v>-15064374.35</v>
      </c>
      <c r="K4242"/>
      <c r="M4242" s="191">
        <f t="shared" si="192"/>
        <v>-1.506437435</v>
      </c>
      <c r="N4242" t="str">
        <f t="shared" si="193"/>
        <v>5</v>
      </c>
    </row>
    <row r="4243" spans="1:14">
      <c r="A4243" s="55" t="str">
        <f t="shared" si="194"/>
        <v>Y0D65.2</v>
      </c>
      <c r="B4243" s="55">
        <v>5.2</v>
      </c>
      <c r="C4243" t="s">
        <v>2906</v>
      </c>
      <c r="D4243" t="s">
        <v>2906</v>
      </c>
      <c r="E4243" s="42">
        <v>44834</v>
      </c>
      <c r="F4243">
        <v>304217</v>
      </c>
      <c r="G4243" t="s">
        <v>2355</v>
      </c>
      <c r="H4243" s="191"/>
      <c r="J4243">
        <v>-173330319.78999999</v>
      </c>
      <c r="K4243"/>
      <c r="M4243" s="191">
        <f t="shared" si="192"/>
        <v>-17.333031978999998</v>
      </c>
      <c r="N4243" t="str">
        <f t="shared" si="193"/>
        <v>5</v>
      </c>
    </row>
    <row r="4244" spans="1:14">
      <c r="A4244" s="55" t="str">
        <f t="shared" si="194"/>
        <v>Y0D60</v>
      </c>
      <c r="B4244" s="55">
        <v>0</v>
      </c>
      <c r="C4244" t="s">
        <v>2906</v>
      </c>
      <c r="D4244" t="s">
        <v>2906</v>
      </c>
      <c r="E4244" s="42">
        <v>44834</v>
      </c>
      <c r="F4244">
        <v>304221</v>
      </c>
      <c r="G4244" t="s">
        <v>2633</v>
      </c>
      <c r="H4244" s="191"/>
      <c r="J4244">
        <v>0</v>
      </c>
      <c r="K4244"/>
      <c r="M4244" s="191">
        <f t="shared" si="192"/>
        <v>0</v>
      </c>
      <c r="N4244" t="str">
        <f t="shared" si="193"/>
        <v>0</v>
      </c>
    </row>
    <row r="4245" spans="1:14">
      <c r="A4245" s="55" t="str">
        <f t="shared" si="194"/>
        <v>Y0D65.2</v>
      </c>
      <c r="B4245" s="55">
        <v>5.2</v>
      </c>
      <c r="C4245" t="s">
        <v>2906</v>
      </c>
      <c r="D4245" t="s">
        <v>2906</v>
      </c>
      <c r="E4245" s="42">
        <v>44834</v>
      </c>
      <c r="F4245">
        <v>304232</v>
      </c>
      <c r="G4245" t="s">
        <v>2358</v>
      </c>
      <c r="H4245" s="191"/>
      <c r="J4245">
        <v>-25689.34</v>
      </c>
      <c r="K4245"/>
      <c r="M4245" s="191">
        <f t="shared" si="192"/>
        <v>-2.5689340000000001E-3</v>
      </c>
      <c r="N4245" t="str">
        <f t="shared" si="193"/>
        <v>5</v>
      </c>
    </row>
    <row r="4246" spans="1:14">
      <c r="A4246" s="55" t="str">
        <f t="shared" si="194"/>
        <v>Y0D65.2</v>
      </c>
      <c r="B4246" s="55">
        <v>5.2</v>
      </c>
      <c r="C4246" t="s">
        <v>2906</v>
      </c>
      <c r="D4246" t="s">
        <v>2906</v>
      </c>
      <c r="E4246" s="42">
        <v>44834</v>
      </c>
      <c r="F4246">
        <v>304233</v>
      </c>
      <c r="G4246" t="s">
        <v>2359</v>
      </c>
      <c r="H4246" s="191"/>
      <c r="J4246">
        <v>-7859453</v>
      </c>
      <c r="K4246"/>
      <c r="M4246" s="191">
        <f t="shared" si="192"/>
        <v>-0.78594529999999996</v>
      </c>
      <c r="N4246" t="str">
        <f t="shared" si="193"/>
        <v>5</v>
      </c>
    </row>
    <row r="4247" spans="1:14">
      <c r="A4247" s="55" t="str">
        <f t="shared" si="194"/>
        <v>Y0D65.5</v>
      </c>
      <c r="B4247" s="55">
        <v>5.5</v>
      </c>
      <c r="C4247" t="s">
        <v>2906</v>
      </c>
      <c r="D4247" t="s">
        <v>2906</v>
      </c>
      <c r="E4247" s="42">
        <v>44834</v>
      </c>
      <c r="F4247">
        <v>304302</v>
      </c>
      <c r="G4247" t="s">
        <v>810</v>
      </c>
      <c r="H4247" s="191"/>
      <c r="J4247">
        <v>-19765.82</v>
      </c>
      <c r="K4247"/>
      <c r="M4247" s="191">
        <f t="shared" si="192"/>
        <v>-1.9765820000000002E-3</v>
      </c>
      <c r="N4247" t="str">
        <f t="shared" si="193"/>
        <v>5</v>
      </c>
    </row>
    <row r="4248" spans="1:14">
      <c r="A4248" s="55" t="str">
        <f t="shared" si="194"/>
        <v>Y0D65.5</v>
      </c>
      <c r="B4248" s="55">
        <v>5.5</v>
      </c>
      <c r="C4248" t="s">
        <v>2906</v>
      </c>
      <c r="D4248" t="s">
        <v>2906</v>
      </c>
      <c r="E4248" s="42">
        <v>44834</v>
      </c>
      <c r="F4248">
        <v>304751</v>
      </c>
      <c r="G4248" t="s">
        <v>2369</v>
      </c>
      <c r="H4248" s="191"/>
      <c r="J4248">
        <v>0.52</v>
      </c>
      <c r="K4248"/>
      <c r="M4248" s="191">
        <f t="shared" si="192"/>
        <v>5.2000000000000002E-8</v>
      </c>
      <c r="N4248" t="str">
        <f t="shared" si="193"/>
        <v>5</v>
      </c>
    </row>
    <row r="4249" spans="1:14">
      <c r="A4249" s="55" t="str">
        <f t="shared" si="194"/>
        <v>Y0D65.5</v>
      </c>
      <c r="B4249" s="55">
        <v>5.5</v>
      </c>
      <c r="C4249" t="s">
        <v>2906</v>
      </c>
      <c r="D4249" t="s">
        <v>2906</v>
      </c>
      <c r="E4249" s="42">
        <v>44834</v>
      </c>
      <c r="F4249">
        <v>310115</v>
      </c>
      <c r="G4249" t="s">
        <v>2398</v>
      </c>
      <c r="H4249" s="191"/>
      <c r="J4249">
        <v>-2.4700000000000002</v>
      </c>
      <c r="K4249"/>
      <c r="M4249" s="191">
        <f t="shared" si="192"/>
        <v>-2.4700000000000003E-7</v>
      </c>
      <c r="N4249" t="str">
        <f t="shared" si="193"/>
        <v>5</v>
      </c>
    </row>
    <row r="4250" spans="1:14">
      <c r="A4250" s="55" t="str">
        <f t="shared" si="194"/>
        <v>Y0D60</v>
      </c>
      <c r="B4250" s="55">
        <v>0</v>
      </c>
      <c r="C4250" t="s">
        <v>2906</v>
      </c>
      <c r="D4250" t="s">
        <v>2906</v>
      </c>
      <c r="E4250" s="42">
        <v>44834</v>
      </c>
      <c r="F4250">
        <v>311241</v>
      </c>
      <c r="G4250" t="s">
        <v>2733</v>
      </c>
      <c r="H4250" s="191"/>
      <c r="J4250">
        <v>19946015.399999999</v>
      </c>
      <c r="K4250"/>
      <c r="M4250" s="191">
        <f t="shared" si="192"/>
        <v>1.9946015399999999</v>
      </c>
      <c r="N4250" t="str">
        <f t="shared" si="193"/>
        <v>0</v>
      </c>
    </row>
    <row r="4251" spans="1:14">
      <c r="A4251" s="55" t="str">
        <f t="shared" si="194"/>
        <v>Y0D60</v>
      </c>
      <c r="B4251" s="55">
        <v>0</v>
      </c>
      <c r="C4251" t="s">
        <v>2906</v>
      </c>
      <c r="D4251" t="s">
        <v>2906</v>
      </c>
      <c r="E4251" s="42">
        <v>44834</v>
      </c>
      <c r="F4251">
        <v>311608</v>
      </c>
      <c r="G4251" t="s">
        <v>2405</v>
      </c>
      <c r="H4251" s="191"/>
      <c r="J4251">
        <v>-13829748.029999999</v>
      </c>
      <c r="K4251"/>
      <c r="M4251" s="191">
        <f t="shared" si="192"/>
        <v>-1.382974803</v>
      </c>
      <c r="N4251" t="str">
        <f t="shared" si="193"/>
        <v>0</v>
      </c>
    </row>
    <row r="4252" spans="1:14">
      <c r="A4252" s="55" t="str">
        <f t="shared" si="194"/>
        <v>Y0D60</v>
      </c>
      <c r="B4252" s="55">
        <v>0</v>
      </c>
      <c r="C4252" t="s">
        <v>2906</v>
      </c>
      <c r="D4252" t="s">
        <v>2906</v>
      </c>
      <c r="E4252" s="42">
        <v>44834</v>
      </c>
      <c r="F4252">
        <v>311621</v>
      </c>
      <c r="G4252" t="s">
        <v>2410</v>
      </c>
      <c r="H4252" s="191"/>
      <c r="J4252">
        <v>76348520.670000002</v>
      </c>
      <c r="K4252"/>
      <c r="M4252" s="191">
        <f t="shared" si="192"/>
        <v>7.6348520669999997</v>
      </c>
      <c r="N4252" t="str">
        <f t="shared" si="193"/>
        <v>0</v>
      </c>
    </row>
    <row r="4253" spans="1:14">
      <c r="A4253" s="55" t="str">
        <f t="shared" si="194"/>
        <v>Y0D60</v>
      </c>
      <c r="B4253" s="55">
        <v>0</v>
      </c>
      <c r="C4253" t="s">
        <v>2906</v>
      </c>
      <c r="D4253" t="s">
        <v>2906</v>
      </c>
      <c r="E4253" s="42">
        <v>44834</v>
      </c>
      <c r="F4253">
        <v>311624</v>
      </c>
      <c r="G4253" t="s">
        <v>2919</v>
      </c>
      <c r="H4253" s="191"/>
      <c r="J4253">
        <v>5625225</v>
      </c>
      <c r="K4253"/>
      <c r="M4253" s="191">
        <f t="shared" si="192"/>
        <v>0.56252250000000004</v>
      </c>
      <c r="N4253" t="str">
        <f t="shared" si="193"/>
        <v>0</v>
      </c>
    </row>
    <row r="4254" spans="1:14">
      <c r="A4254" s="55" t="str">
        <f t="shared" si="194"/>
        <v>Y0D66.3</v>
      </c>
      <c r="B4254" s="55">
        <v>6.3</v>
      </c>
      <c r="C4254" t="s">
        <v>2906</v>
      </c>
      <c r="D4254" t="s">
        <v>2906</v>
      </c>
      <c r="E4254" s="42">
        <v>44834</v>
      </c>
      <c r="F4254">
        <v>401201</v>
      </c>
      <c r="G4254" t="s">
        <v>2419</v>
      </c>
      <c r="H4254" s="191"/>
      <c r="J4254">
        <v>57323.87</v>
      </c>
      <c r="K4254"/>
      <c r="M4254" s="191">
        <f t="shared" si="192"/>
        <v>5.7323870000000002E-3</v>
      </c>
      <c r="N4254" t="str">
        <f t="shared" si="193"/>
        <v>6</v>
      </c>
    </row>
    <row r="4255" spans="1:14">
      <c r="A4255" s="55" t="str">
        <f t="shared" si="194"/>
        <v>Y0D60</v>
      </c>
      <c r="B4255" s="55">
        <v>0</v>
      </c>
      <c r="C4255" t="s">
        <v>2906</v>
      </c>
      <c r="D4255" t="s">
        <v>2906</v>
      </c>
      <c r="E4255" s="42">
        <v>44834</v>
      </c>
      <c r="F4255">
        <v>401237</v>
      </c>
      <c r="G4255" t="s">
        <v>2428</v>
      </c>
      <c r="H4255" s="191"/>
      <c r="J4255">
        <v>15564.67</v>
      </c>
      <c r="K4255"/>
      <c r="M4255" s="191">
        <f t="shared" si="192"/>
        <v>1.556467E-3</v>
      </c>
      <c r="N4255" t="str">
        <f t="shared" si="193"/>
        <v>0</v>
      </c>
    </row>
    <row r="4256" spans="1:14">
      <c r="A4256" s="55" t="str">
        <f t="shared" si="194"/>
        <v>Y0D66.3</v>
      </c>
      <c r="B4256" s="55">
        <v>6.3</v>
      </c>
      <c r="C4256" t="s">
        <v>2906</v>
      </c>
      <c r="D4256" t="s">
        <v>2906</v>
      </c>
      <c r="E4256" s="42">
        <v>44834</v>
      </c>
      <c r="F4256">
        <v>401301</v>
      </c>
      <c r="G4256" t="s">
        <v>2432</v>
      </c>
      <c r="H4256" s="191"/>
      <c r="J4256">
        <v>1631.78</v>
      </c>
      <c r="K4256"/>
      <c r="M4256" s="191">
        <f t="shared" si="192"/>
        <v>1.6317799999999999E-4</v>
      </c>
      <c r="N4256" t="str">
        <f t="shared" si="193"/>
        <v>6</v>
      </c>
    </row>
    <row r="4257" spans="1:14">
      <c r="A4257" s="55" t="str">
        <f t="shared" si="194"/>
        <v>Y0D66.1</v>
      </c>
      <c r="B4257" s="55">
        <v>6.1</v>
      </c>
      <c r="C4257" t="s">
        <v>2906</v>
      </c>
      <c r="D4257" t="s">
        <v>2906</v>
      </c>
      <c r="E4257" s="42">
        <v>44834</v>
      </c>
      <c r="F4257">
        <v>401501</v>
      </c>
      <c r="G4257" t="s">
        <v>676</v>
      </c>
      <c r="H4257" s="191"/>
      <c r="J4257">
        <v>15641789.59</v>
      </c>
      <c r="K4257"/>
      <c r="M4257" s="191">
        <f t="shared" si="192"/>
        <v>1.5641789589999999</v>
      </c>
      <c r="N4257" t="str">
        <f t="shared" si="193"/>
        <v>6</v>
      </c>
    </row>
    <row r="4258" spans="1:14">
      <c r="A4258" s="55" t="str">
        <f t="shared" si="194"/>
        <v>Y0D66.2a</v>
      </c>
      <c r="B4258" s="55" t="s">
        <v>4602</v>
      </c>
      <c r="C4258" t="s">
        <v>2906</v>
      </c>
      <c r="D4258" t="s">
        <v>2906</v>
      </c>
      <c r="E4258" s="42">
        <v>44834</v>
      </c>
      <c r="F4258">
        <v>401508</v>
      </c>
      <c r="G4258" t="s">
        <v>2554</v>
      </c>
      <c r="H4258" s="191"/>
      <c r="J4258">
        <v>-26308.37</v>
      </c>
      <c r="K4258"/>
      <c r="M4258" s="191">
        <f t="shared" si="192"/>
        <v>-2.630837E-3</v>
      </c>
      <c r="N4258" t="str">
        <f t="shared" si="193"/>
        <v>6</v>
      </c>
    </row>
    <row r="4259" spans="1:14">
      <c r="A4259" s="55" t="str">
        <f t="shared" si="194"/>
        <v>Y0D66.1</v>
      </c>
      <c r="B4259" s="55">
        <v>6.1</v>
      </c>
      <c r="C4259" t="s">
        <v>2906</v>
      </c>
      <c r="D4259" t="s">
        <v>2906</v>
      </c>
      <c r="E4259" s="42">
        <v>44834</v>
      </c>
      <c r="F4259">
        <v>401509</v>
      </c>
      <c r="G4259" t="s">
        <v>2695</v>
      </c>
      <c r="H4259" s="191"/>
      <c r="J4259">
        <v>0</v>
      </c>
      <c r="K4259"/>
      <c r="M4259" s="191">
        <f t="shared" si="192"/>
        <v>0</v>
      </c>
      <c r="N4259" t="str">
        <f t="shared" si="193"/>
        <v>6</v>
      </c>
    </row>
    <row r="4260" spans="1:14">
      <c r="A4260" s="55" t="str">
        <f t="shared" si="194"/>
        <v>Y0D66.3</v>
      </c>
      <c r="B4260" s="55">
        <v>6.3</v>
      </c>
      <c r="C4260" t="s">
        <v>2906</v>
      </c>
      <c r="D4260" t="s">
        <v>2906</v>
      </c>
      <c r="E4260" s="42">
        <v>44834</v>
      </c>
      <c r="F4260">
        <v>401702</v>
      </c>
      <c r="G4260" t="s">
        <v>2686</v>
      </c>
      <c r="H4260" s="191"/>
      <c r="J4260">
        <v>-1660.7</v>
      </c>
      <c r="K4260"/>
      <c r="M4260" s="191">
        <f t="shared" si="192"/>
        <v>-1.6607000000000001E-4</v>
      </c>
      <c r="N4260" t="str">
        <f t="shared" si="193"/>
        <v>6</v>
      </c>
    </row>
    <row r="4261" spans="1:14">
      <c r="A4261" s="55" t="str">
        <f t="shared" si="194"/>
        <v>Y0D66.3</v>
      </c>
      <c r="B4261" s="55">
        <v>6.3</v>
      </c>
      <c r="C4261" t="s">
        <v>2906</v>
      </c>
      <c r="D4261" t="s">
        <v>2906</v>
      </c>
      <c r="E4261" s="42">
        <v>44834</v>
      </c>
      <c r="F4261">
        <v>401703</v>
      </c>
      <c r="G4261" t="s">
        <v>2687</v>
      </c>
      <c r="H4261" s="191"/>
      <c r="J4261">
        <v>-1660.7</v>
      </c>
      <c r="K4261"/>
      <c r="M4261" s="191">
        <f t="shared" si="192"/>
        <v>-1.6607000000000001E-4</v>
      </c>
      <c r="N4261" t="str">
        <f t="shared" si="193"/>
        <v>6</v>
      </c>
    </row>
    <row r="4262" spans="1:14">
      <c r="A4262" s="55" t="str">
        <f t="shared" si="194"/>
        <v>Y0D66.3</v>
      </c>
      <c r="B4262" s="55">
        <v>6.3</v>
      </c>
      <c r="C4262" t="s">
        <v>2906</v>
      </c>
      <c r="D4262" t="s">
        <v>2906</v>
      </c>
      <c r="E4262" s="42">
        <v>44834</v>
      </c>
      <c r="F4262">
        <v>401707</v>
      </c>
      <c r="G4262" t="s">
        <v>2680</v>
      </c>
      <c r="H4262" s="191"/>
      <c r="J4262">
        <v>0</v>
      </c>
      <c r="K4262"/>
      <c r="M4262" s="191">
        <f t="shared" si="192"/>
        <v>0</v>
      </c>
      <c r="N4262" t="str">
        <f t="shared" si="193"/>
        <v>6</v>
      </c>
    </row>
    <row r="4263" spans="1:14">
      <c r="A4263" s="55" t="str">
        <f t="shared" si="194"/>
        <v>Y0D66.3</v>
      </c>
      <c r="B4263" s="55">
        <v>6.3</v>
      </c>
      <c r="C4263" t="s">
        <v>2906</v>
      </c>
      <c r="D4263" t="s">
        <v>2906</v>
      </c>
      <c r="E4263" s="42">
        <v>44834</v>
      </c>
      <c r="F4263">
        <v>401708</v>
      </c>
      <c r="G4263" t="s">
        <v>2681</v>
      </c>
      <c r="H4263" s="191"/>
      <c r="J4263">
        <v>0</v>
      </c>
      <c r="K4263"/>
      <c r="M4263" s="191">
        <f t="shared" si="192"/>
        <v>0</v>
      </c>
      <c r="N4263" t="str">
        <f t="shared" si="193"/>
        <v>6</v>
      </c>
    </row>
    <row r="4264" spans="1:14">
      <c r="A4264" s="55" t="str">
        <f t="shared" si="194"/>
        <v>Y0D66.3</v>
      </c>
      <c r="B4264" s="55">
        <v>6.3</v>
      </c>
      <c r="C4264" t="s">
        <v>2906</v>
      </c>
      <c r="D4264" t="s">
        <v>2906</v>
      </c>
      <c r="E4264" s="42">
        <v>44834</v>
      </c>
      <c r="F4264">
        <v>402103</v>
      </c>
      <c r="G4264" t="s">
        <v>2436</v>
      </c>
      <c r="H4264" s="191"/>
      <c r="J4264">
        <v>562</v>
      </c>
      <c r="K4264"/>
      <c r="M4264" s="191">
        <f t="shared" si="192"/>
        <v>5.6199999999999997E-5</v>
      </c>
      <c r="N4264" t="str">
        <f t="shared" si="193"/>
        <v>6</v>
      </c>
    </row>
    <row r="4265" spans="1:14">
      <c r="A4265" s="55" t="str">
        <f t="shared" si="194"/>
        <v>Y0D66.2</v>
      </c>
      <c r="B4265" s="55">
        <v>6.2</v>
      </c>
      <c r="C4265" t="s">
        <v>2906</v>
      </c>
      <c r="D4265" t="s">
        <v>2906</v>
      </c>
      <c r="E4265" s="42">
        <v>44834</v>
      </c>
      <c r="F4265">
        <v>402106</v>
      </c>
      <c r="G4265" t="s">
        <v>2437</v>
      </c>
      <c r="H4265" s="191"/>
      <c r="J4265">
        <v>14234.76</v>
      </c>
      <c r="K4265"/>
      <c r="M4265" s="191">
        <f t="shared" si="192"/>
        <v>1.4234760000000001E-3</v>
      </c>
      <c r="N4265" t="str">
        <f t="shared" si="193"/>
        <v>6</v>
      </c>
    </row>
    <row r="4266" spans="1:14">
      <c r="A4266" s="55" t="str">
        <f t="shared" si="194"/>
        <v>Y0D66.3</v>
      </c>
      <c r="B4266" s="55">
        <v>6.3</v>
      </c>
      <c r="C4266" t="s">
        <v>2906</v>
      </c>
      <c r="D4266" t="s">
        <v>2906</v>
      </c>
      <c r="E4266" s="42">
        <v>44834</v>
      </c>
      <c r="F4266">
        <v>402113</v>
      </c>
      <c r="G4266" t="s">
        <v>2438</v>
      </c>
      <c r="H4266" s="191"/>
      <c r="J4266">
        <v>1303208.81</v>
      </c>
      <c r="K4266"/>
      <c r="M4266" s="191">
        <f t="shared" si="192"/>
        <v>0.130320881</v>
      </c>
      <c r="N4266" t="str">
        <f t="shared" si="193"/>
        <v>6</v>
      </c>
    </row>
    <row r="4267" spans="1:14">
      <c r="A4267" s="55" t="str">
        <f t="shared" si="194"/>
        <v>Y0D66.3</v>
      </c>
      <c r="B4267" s="55">
        <v>6.3</v>
      </c>
      <c r="C4267" t="s">
        <v>2906</v>
      </c>
      <c r="D4267" t="s">
        <v>2906</v>
      </c>
      <c r="E4267" s="42">
        <v>44834</v>
      </c>
      <c r="F4267">
        <v>402125</v>
      </c>
      <c r="G4267" t="s">
        <v>2914</v>
      </c>
      <c r="H4267" s="191"/>
      <c r="J4267">
        <v>63841.25</v>
      </c>
      <c r="K4267"/>
      <c r="M4267" s="191">
        <f t="shared" si="192"/>
        <v>6.384125E-3</v>
      </c>
      <c r="N4267" t="str">
        <f t="shared" si="193"/>
        <v>6</v>
      </c>
    </row>
    <row r="4268" spans="1:14">
      <c r="A4268" s="55" t="str">
        <f t="shared" si="194"/>
        <v>Y0D66.2a</v>
      </c>
      <c r="B4268" s="55" t="s">
        <v>4602</v>
      </c>
      <c r="C4268" t="s">
        <v>2906</v>
      </c>
      <c r="D4268" t="s">
        <v>2906</v>
      </c>
      <c r="E4268" s="42">
        <v>44834</v>
      </c>
      <c r="F4268">
        <v>402128</v>
      </c>
      <c r="G4268" t="s">
        <v>2440</v>
      </c>
      <c r="H4268" s="191"/>
      <c r="J4268">
        <v>24439889.530000001</v>
      </c>
      <c r="K4268"/>
      <c r="M4268" s="191">
        <f t="shared" si="192"/>
        <v>2.4439889530000003</v>
      </c>
      <c r="N4268" t="str">
        <f t="shared" si="193"/>
        <v>6</v>
      </c>
    </row>
    <row r="4269" spans="1:14">
      <c r="A4269" s="55" t="str">
        <f t="shared" si="194"/>
        <v>Y0D66.3</v>
      </c>
      <c r="B4269" s="55">
        <v>6.3</v>
      </c>
      <c r="C4269" t="s">
        <v>2906</v>
      </c>
      <c r="D4269" t="s">
        <v>2906</v>
      </c>
      <c r="E4269" s="42">
        <v>44834</v>
      </c>
      <c r="F4269">
        <v>402132</v>
      </c>
      <c r="G4269" t="s">
        <v>2441</v>
      </c>
      <c r="H4269" s="191"/>
      <c r="J4269">
        <v>0</v>
      </c>
      <c r="K4269"/>
      <c r="M4269" s="191">
        <f t="shared" ref="M4269:M4332" si="195">J4269/10000000</f>
        <v>0</v>
      </c>
      <c r="N4269" t="str">
        <f t="shared" si="193"/>
        <v>6</v>
      </c>
    </row>
    <row r="4270" spans="1:14">
      <c r="A4270" s="55" t="str">
        <f t="shared" si="194"/>
        <v>Y0D66.3</v>
      </c>
      <c r="B4270" s="55">
        <v>6.3</v>
      </c>
      <c r="C4270" t="s">
        <v>2906</v>
      </c>
      <c r="D4270" t="s">
        <v>2906</v>
      </c>
      <c r="E4270" s="42">
        <v>44834</v>
      </c>
      <c r="F4270">
        <v>402233</v>
      </c>
      <c r="G4270" t="s">
        <v>2458</v>
      </c>
      <c r="H4270" s="191"/>
      <c r="J4270">
        <v>61926.62</v>
      </c>
      <c r="K4270"/>
      <c r="M4270" s="191">
        <f t="shared" si="195"/>
        <v>6.1926620000000007E-3</v>
      </c>
      <c r="N4270" t="str">
        <f t="shared" ref="N4270:N4333" si="196">LEFT(B4270,1)</f>
        <v>6</v>
      </c>
    </row>
    <row r="4271" spans="1:14">
      <c r="A4271" s="55" t="str">
        <f t="shared" si="194"/>
        <v>Y0D66.3</v>
      </c>
      <c r="B4271" s="55">
        <v>6.3</v>
      </c>
      <c r="C4271" t="s">
        <v>2906</v>
      </c>
      <c r="D4271" t="s">
        <v>2906</v>
      </c>
      <c r="E4271" s="42">
        <v>44834</v>
      </c>
      <c r="F4271">
        <v>402235</v>
      </c>
      <c r="G4271" t="s">
        <v>2459</v>
      </c>
      <c r="H4271" s="191"/>
      <c r="J4271">
        <v>3931.2</v>
      </c>
      <c r="K4271"/>
      <c r="M4271" s="191">
        <f t="shared" si="195"/>
        <v>3.9312E-4</v>
      </c>
      <c r="N4271" t="str">
        <f t="shared" si="196"/>
        <v>6</v>
      </c>
    </row>
    <row r="4272" spans="1:14">
      <c r="A4272" s="55" t="str">
        <f t="shared" si="194"/>
        <v>Y0D66.1</v>
      </c>
      <c r="B4272" s="55">
        <v>6.1</v>
      </c>
      <c r="C4272" t="s">
        <v>2906</v>
      </c>
      <c r="D4272" t="s">
        <v>2906</v>
      </c>
      <c r="E4272" s="42">
        <v>44834</v>
      </c>
      <c r="F4272">
        <v>402257</v>
      </c>
      <c r="G4272" t="s">
        <v>2465</v>
      </c>
      <c r="H4272" s="191"/>
      <c r="J4272">
        <v>0</v>
      </c>
      <c r="K4272"/>
      <c r="M4272" s="191">
        <f t="shared" si="195"/>
        <v>0</v>
      </c>
      <c r="N4272" t="str">
        <f t="shared" si="196"/>
        <v>6</v>
      </c>
    </row>
    <row r="4273" spans="1:14">
      <c r="A4273" s="55" t="str">
        <f t="shared" si="194"/>
        <v>Y0D60</v>
      </c>
      <c r="B4273" s="55">
        <v>0</v>
      </c>
      <c r="C4273" t="s">
        <v>2906</v>
      </c>
      <c r="D4273" t="s">
        <v>2906</v>
      </c>
      <c r="E4273" s="42">
        <v>44834</v>
      </c>
      <c r="F4273">
        <v>402328</v>
      </c>
      <c r="G4273" t="s">
        <v>2478</v>
      </c>
      <c r="H4273" s="191"/>
      <c r="J4273">
        <v>254636.07</v>
      </c>
      <c r="K4273"/>
      <c r="M4273" s="191">
        <f t="shared" si="195"/>
        <v>2.5463606999999999E-2</v>
      </c>
      <c r="N4273" t="str">
        <f t="shared" si="196"/>
        <v>0</v>
      </c>
    </row>
    <row r="4274" spans="1:14">
      <c r="A4274" s="55" t="str">
        <f t="shared" si="194"/>
        <v>Y0D66.2a</v>
      </c>
      <c r="B4274" s="55" t="s">
        <v>4602</v>
      </c>
      <c r="C4274" t="s">
        <v>2906</v>
      </c>
      <c r="D4274" t="s">
        <v>2906</v>
      </c>
      <c r="E4274" s="42">
        <v>44834</v>
      </c>
      <c r="F4274">
        <v>402361</v>
      </c>
      <c r="G4274" t="s">
        <v>2480</v>
      </c>
      <c r="H4274" s="191"/>
      <c r="J4274">
        <v>0</v>
      </c>
      <c r="K4274"/>
      <c r="M4274" s="191">
        <f t="shared" si="195"/>
        <v>0</v>
      </c>
      <c r="N4274" t="str">
        <f t="shared" si="196"/>
        <v>6</v>
      </c>
    </row>
    <row r="4275" spans="1:14">
      <c r="A4275" s="55" t="str">
        <f t="shared" si="194"/>
        <v>Y0D66.3</v>
      </c>
      <c r="B4275" s="55">
        <v>6.3</v>
      </c>
      <c r="C4275" t="s">
        <v>2906</v>
      </c>
      <c r="D4275" t="s">
        <v>2906</v>
      </c>
      <c r="E4275" s="42">
        <v>44834</v>
      </c>
      <c r="F4275">
        <v>402404</v>
      </c>
      <c r="G4275" t="s">
        <v>2492</v>
      </c>
      <c r="H4275" s="191"/>
      <c r="J4275">
        <v>7958.75</v>
      </c>
      <c r="K4275"/>
      <c r="M4275" s="191">
        <f t="shared" si="195"/>
        <v>7.9587500000000003E-4</v>
      </c>
      <c r="N4275" t="str">
        <f t="shared" si="196"/>
        <v>6</v>
      </c>
    </row>
    <row r="4276" spans="1:14">
      <c r="A4276" s="55" t="str">
        <f t="shared" si="194"/>
        <v>Y0D65.3</v>
      </c>
      <c r="B4276" s="55">
        <v>5.3</v>
      </c>
      <c r="C4276" t="s">
        <v>2906</v>
      </c>
      <c r="D4276" t="s">
        <v>2906</v>
      </c>
      <c r="E4276" s="42">
        <v>44834</v>
      </c>
      <c r="F4276">
        <v>440159</v>
      </c>
      <c r="G4276" t="s">
        <v>2509</v>
      </c>
      <c r="H4276" s="191"/>
      <c r="J4276">
        <v>82549548.030000001</v>
      </c>
      <c r="K4276"/>
      <c r="M4276" s="191">
        <f t="shared" si="195"/>
        <v>8.2549548030000004</v>
      </c>
      <c r="N4276" t="str">
        <f t="shared" si="196"/>
        <v>5</v>
      </c>
    </row>
    <row r="4277" spans="1:14">
      <c r="A4277" s="55" t="str">
        <f t="shared" si="194"/>
        <v>Y0D65.3</v>
      </c>
      <c r="B4277" s="55">
        <v>5.3</v>
      </c>
      <c r="C4277" t="s">
        <v>2906</v>
      </c>
      <c r="D4277" t="s">
        <v>2906</v>
      </c>
      <c r="E4277" s="42">
        <v>44834</v>
      </c>
      <c r="F4277">
        <v>440161</v>
      </c>
      <c r="G4277" t="s">
        <v>2511</v>
      </c>
      <c r="H4277" s="191"/>
      <c r="J4277">
        <v>68437221.75</v>
      </c>
      <c r="K4277"/>
      <c r="M4277" s="191">
        <f t="shared" si="195"/>
        <v>6.8437221749999999</v>
      </c>
      <c r="N4277" t="str">
        <f t="shared" si="196"/>
        <v>5</v>
      </c>
    </row>
    <row r="4278" spans="1:14">
      <c r="A4278" s="55" t="str">
        <f t="shared" si="194"/>
        <v>Y0D65.5</v>
      </c>
      <c r="B4278" s="55">
        <v>5.5</v>
      </c>
      <c r="C4278" t="s">
        <v>2906</v>
      </c>
      <c r="D4278" t="s">
        <v>2906</v>
      </c>
      <c r="E4278" s="42">
        <v>44834</v>
      </c>
      <c r="F4278">
        <v>440225</v>
      </c>
      <c r="G4278" t="s">
        <v>2515</v>
      </c>
      <c r="H4278" s="191"/>
      <c r="J4278">
        <v>1.95</v>
      </c>
      <c r="K4278"/>
      <c r="M4278" s="191">
        <f t="shared" si="195"/>
        <v>1.9499999999999999E-7</v>
      </c>
      <c r="N4278" t="str">
        <f t="shared" si="196"/>
        <v>5</v>
      </c>
    </row>
    <row r="4279" spans="1:14">
      <c r="A4279" s="55" t="str">
        <f t="shared" si="194"/>
        <v>Y0D66.3</v>
      </c>
      <c r="B4279" s="55">
        <v>6.3</v>
      </c>
      <c r="C4279" t="s">
        <v>2906</v>
      </c>
      <c r="D4279" t="s">
        <v>2906</v>
      </c>
      <c r="E4279" s="42">
        <v>44834</v>
      </c>
      <c r="F4279">
        <v>440325</v>
      </c>
      <c r="G4279" t="s">
        <v>2517</v>
      </c>
      <c r="H4279" s="191"/>
      <c r="J4279">
        <v>0</v>
      </c>
      <c r="K4279"/>
      <c r="M4279" s="191">
        <f t="shared" si="195"/>
        <v>0</v>
      </c>
      <c r="N4279" t="str">
        <f t="shared" si="196"/>
        <v>6</v>
      </c>
    </row>
    <row r="4280" spans="1:14">
      <c r="A4280" s="55" t="str">
        <f t="shared" si="194"/>
        <v>Y0D66.3</v>
      </c>
      <c r="B4280" s="55">
        <v>6.3</v>
      </c>
      <c r="C4280" t="s">
        <v>2906</v>
      </c>
      <c r="D4280" t="s">
        <v>2906</v>
      </c>
      <c r="E4280" s="42">
        <v>44834</v>
      </c>
      <c r="F4280">
        <v>440341</v>
      </c>
      <c r="G4280" t="s">
        <v>2682</v>
      </c>
      <c r="H4280" s="191"/>
      <c r="J4280">
        <v>1409410.8</v>
      </c>
      <c r="K4280"/>
      <c r="M4280" s="191">
        <f t="shared" si="195"/>
        <v>0.14094108</v>
      </c>
      <c r="N4280" t="str">
        <f t="shared" si="196"/>
        <v>6</v>
      </c>
    </row>
    <row r="4281" spans="1:14">
      <c r="A4281" s="55" t="str">
        <f t="shared" si="194"/>
        <v>Y0D66.3</v>
      </c>
      <c r="B4281" s="55">
        <v>6.3</v>
      </c>
      <c r="C4281" t="s">
        <v>2906</v>
      </c>
      <c r="D4281" t="s">
        <v>2906</v>
      </c>
      <c r="E4281" s="42">
        <v>44834</v>
      </c>
      <c r="F4281">
        <v>440342</v>
      </c>
      <c r="G4281" t="s">
        <v>2683</v>
      </c>
      <c r="H4281" s="191"/>
      <c r="J4281">
        <v>1409410.8</v>
      </c>
      <c r="K4281"/>
      <c r="M4281" s="191">
        <f t="shared" si="195"/>
        <v>0.14094108</v>
      </c>
      <c r="N4281" t="str">
        <f t="shared" si="196"/>
        <v>6</v>
      </c>
    </row>
    <row r="4282" spans="1:14">
      <c r="A4282" s="55" t="str">
        <f t="shared" si="194"/>
        <v>Y0D66.3</v>
      </c>
      <c r="B4282" s="55">
        <v>6.3</v>
      </c>
      <c r="C4282" t="s">
        <v>2906</v>
      </c>
      <c r="D4282" t="s">
        <v>2906</v>
      </c>
      <c r="E4282" s="42">
        <v>44834</v>
      </c>
      <c r="F4282">
        <v>440350</v>
      </c>
      <c r="G4282" t="s">
        <v>2684</v>
      </c>
      <c r="H4282" s="191"/>
      <c r="J4282">
        <v>0</v>
      </c>
      <c r="K4282"/>
      <c r="M4282" s="191">
        <f t="shared" si="195"/>
        <v>0</v>
      </c>
      <c r="N4282" t="str">
        <f t="shared" si="196"/>
        <v>6</v>
      </c>
    </row>
    <row r="4283" spans="1:14">
      <c r="A4283" s="55" t="str">
        <f t="shared" si="194"/>
        <v>Y0D66.3</v>
      </c>
      <c r="B4283" s="55">
        <v>6.3</v>
      </c>
      <c r="C4283" t="s">
        <v>2906</v>
      </c>
      <c r="D4283" t="s">
        <v>2906</v>
      </c>
      <c r="E4283" s="42">
        <v>44834</v>
      </c>
      <c r="F4283">
        <v>440351</v>
      </c>
      <c r="G4283" t="s">
        <v>2685</v>
      </c>
      <c r="H4283" s="191"/>
      <c r="J4283">
        <v>0</v>
      </c>
      <c r="K4283"/>
      <c r="M4283" s="191">
        <f t="shared" si="195"/>
        <v>0</v>
      </c>
      <c r="N4283" t="str">
        <f t="shared" si="196"/>
        <v>6</v>
      </c>
    </row>
    <row r="4284" spans="1:14">
      <c r="A4284" s="55" t="str">
        <f t="shared" si="194"/>
        <v>Y0D66.3</v>
      </c>
      <c r="B4284" s="55">
        <v>6.3</v>
      </c>
      <c r="C4284" t="s">
        <v>2906</v>
      </c>
      <c r="D4284" t="s">
        <v>2906</v>
      </c>
      <c r="E4284" s="42">
        <v>44834</v>
      </c>
      <c r="F4284">
        <v>440416</v>
      </c>
      <c r="G4284" t="s">
        <v>664</v>
      </c>
      <c r="H4284" s="191"/>
      <c r="J4284">
        <v>122235.48</v>
      </c>
      <c r="K4284"/>
      <c r="M4284" s="191">
        <f t="shared" si="195"/>
        <v>1.2223547999999999E-2</v>
      </c>
      <c r="N4284" t="str">
        <f t="shared" si="196"/>
        <v>6</v>
      </c>
    </row>
    <row r="4285" spans="1:14">
      <c r="A4285" s="55" t="str">
        <f t="shared" si="194"/>
        <v>Y0D66.3</v>
      </c>
      <c r="B4285" s="55">
        <v>6.3</v>
      </c>
      <c r="C4285" t="s">
        <v>2906</v>
      </c>
      <c r="D4285" t="s">
        <v>2906</v>
      </c>
      <c r="E4285" s="42">
        <v>44834</v>
      </c>
      <c r="F4285">
        <v>440485</v>
      </c>
      <c r="G4285" t="s">
        <v>2517</v>
      </c>
      <c r="H4285" s="191"/>
      <c r="J4285">
        <v>0</v>
      </c>
      <c r="K4285"/>
      <c r="M4285" s="191">
        <f t="shared" si="195"/>
        <v>0</v>
      </c>
      <c r="N4285" t="str">
        <f t="shared" si="196"/>
        <v>6</v>
      </c>
    </row>
    <row r="4286" spans="1:14">
      <c r="A4286" s="55" t="str">
        <f t="shared" si="194"/>
        <v>Y0D66.3</v>
      </c>
      <c r="B4286" s="55">
        <v>6.3</v>
      </c>
      <c r="C4286" t="s">
        <v>2906</v>
      </c>
      <c r="D4286" t="s">
        <v>2906</v>
      </c>
      <c r="E4286" s="42">
        <v>44834</v>
      </c>
      <c r="F4286">
        <v>440509</v>
      </c>
      <c r="G4286" t="s">
        <v>2524</v>
      </c>
      <c r="H4286" s="191"/>
      <c r="J4286">
        <v>745042.23</v>
      </c>
      <c r="K4286"/>
      <c r="M4286" s="191">
        <f t="shared" si="195"/>
        <v>7.4504222999999994E-2</v>
      </c>
      <c r="N4286" t="str">
        <f t="shared" si="196"/>
        <v>6</v>
      </c>
    </row>
    <row r="4287" spans="1:14">
      <c r="A4287" s="55" t="str">
        <f t="shared" si="194"/>
        <v>Y0D66.1</v>
      </c>
      <c r="B4287" s="55">
        <v>6.1</v>
      </c>
      <c r="C4287" t="s">
        <v>2906</v>
      </c>
      <c r="D4287" t="s">
        <v>2906</v>
      </c>
      <c r="E4287" s="42">
        <v>44834</v>
      </c>
      <c r="F4287">
        <v>440512</v>
      </c>
      <c r="G4287" t="s">
        <v>2525</v>
      </c>
      <c r="H4287" s="191"/>
      <c r="J4287">
        <v>0</v>
      </c>
      <c r="K4287"/>
      <c r="M4287" s="191">
        <f t="shared" si="195"/>
        <v>0</v>
      </c>
      <c r="N4287" t="str">
        <f t="shared" si="196"/>
        <v>6</v>
      </c>
    </row>
    <row r="4288" spans="1:14">
      <c r="A4288" s="55" t="str">
        <f t="shared" si="194"/>
        <v>Y0D66.3</v>
      </c>
      <c r="B4288" s="55">
        <v>6.3</v>
      </c>
      <c r="C4288" t="s">
        <v>2906</v>
      </c>
      <c r="D4288" t="s">
        <v>2906</v>
      </c>
      <c r="E4288" s="42">
        <v>44834</v>
      </c>
      <c r="F4288">
        <v>440515</v>
      </c>
      <c r="G4288" t="s">
        <v>2526</v>
      </c>
      <c r="H4288" s="191"/>
      <c r="J4288">
        <v>0</v>
      </c>
      <c r="K4288"/>
      <c r="M4288" s="191">
        <f t="shared" si="195"/>
        <v>0</v>
      </c>
      <c r="N4288" t="str">
        <f t="shared" si="196"/>
        <v>6</v>
      </c>
    </row>
    <row r="4289" spans="1:14">
      <c r="A4289" s="55" t="str">
        <f t="shared" ref="A4289:A4352" si="197">C4289&amp;B4289</f>
        <v>Y0D70</v>
      </c>
      <c r="B4289" s="55">
        <v>0</v>
      </c>
      <c r="C4289" t="s">
        <v>2972</v>
      </c>
      <c r="D4289" t="s">
        <v>2972</v>
      </c>
      <c r="E4289" s="42">
        <v>44834</v>
      </c>
      <c r="F4289">
        <v>101104</v>
      </c>
      <c r="G4289" t="s">
        <v>2005</v>
      </c>
      <c r="H4289" s="191"/>
      <c r="J4289">
        <v>86985958.790000007</v>
      </c>
      <c r="K4289"/>
      <c r="M4289" s="191">
        <f t="shared" si="195"/>
        <v>8.6985958790000009</v>
      </c>
      <c r="N4289" t="str">
        <f t="shared" si="196"/>
        <v>0</v>
      </c>
    </row>
    <row r="4290" spans="1:14">
      <c r="A4290" s="55" t="str">
        <f t="shared" si="197"/>
        <v>Y0D70</v>
      </c>
      <c r="B4290" s="55">
        <v>0</v>
      </c>
      <c r="C4290" t="s">
        <v>2972</v>
      </c>
      <c r="D4290" t="s">
        <v>2972</v>
      </c>
      <c r="E4290" s="42">
        <v>44834</v>
      </c>
      <c r="F4290">
        <v>141896</v>
      </c>
      <c r="G4290" t="s">
        <v>2679</v>
      </c>
      <c r="H4290" s="191"/>
      <c r="J4290">
        <v>2413269.92</v>
      </c>
      <c r="K4290"/>
      <c r="M4290" s="191">
        <f t="shared" si="195"/>
        <v>0.24132699199999999</v>
      </c>
      <c r="N4290" t="str">
        <f t="shared" si="196"/>
        <v>0</v>
      </c>
    </row>
    <row r="4291" spans="1:14">
      <c r="A4291" s="55" t="str">
        <f t="shared" si="197"/>
        <v>Y0D70</v>
      </c>
      <c r="B4291" s="55">
        <v>0</v>
      </c>
      <c r="C4291" t="s">
        <v>2972</v>
      </c>
      <c r="D4291" t="s">
        <v>2972</v>
      </c>
      <c r="E4291" s="42">
        <v>44834</v>
      </c>
      <c r="F4291">
        <v>160207</v>
      </c>
      <c r="G4291" t="s">
        <v>2160</v>
      </c>
      <c r="J4291">
        <v>0.01</v>
      </c>
      <c r="M4291" s="191">
        <f t="shared" si="195"/>
        <v>1.0000000000000001E-9</v>
      </c>
      <c r="N4291" t="str">
        <f t="shared" si="196"/>
        <v>0</v>
      </c>
    </row>
    <row r="4292" spans="1:14">
      <c r="A4292" s="55" t="str">
        <f t="shared" si="197"/>
        <v>Y0D70</v>
      </c>
      <c r="B4292" s="55">
        <v>0</v>
      </c>
      <c r="C4292" t="s">
        <v>2972</v>
      </c>
      <c r="D4292" t="s">
        <v>2972</v>
      </c>
      <c r="E4292" s="42">
        <v>44834</v>
      </c>
      <c r="F4292">
        <v>170108</v>
      </c>
      <c r="G4292" t="s">
        <v>2164</v>
      </c>
      <c r="J4292">
        <v>2163699.0499999998</v>
      </c>
      <c r="M4292" s="191">
        <f t="shared" si="195"/>
        <v>0.21636990499999997</v>
      </c>
      <c r="N4292" t="str">
        <f t="shared" si="196"/>
        <v>0</v>
      </c>
    </row>
    <row r="4293" spans="1:14">
      <c r="A4293" s="55" t="str">
        <f t="shared" si="197"/>
        <v>Y0D71.2</v>
      </c>
      <c r="B4293" s="55">
        <v>1.2</v>
      </c>
      <c r="C4293" t="s">
        <v>2972</v>
      </c>
      <c r="D4293" t="s">
        <v>2972</v>
      </c>
      <c r="E4293" s="42">
        <v>44834</v>
      </c>
      <c r="F4293">
        <v>201277</v>
      </c>
      <c r="G4293" t="s">
        <v>2210</v>
      </c>
      <c r="J4293">
        <v>-0.01</v>
      </c>
      <c r="M4293" s="191">
        <f t="shared" si="195"/>
        <v>-1.0000000000000001E-9</v>
      </c>
      <c r="N4293" t="str">
        <f t="shared" si="196"/>
        <v>1</v>
      </c>
    </row>
    <row r="4294" spans="1:14">
      <c r="A4294" s="55" t="str">
        <f t="shared" si="197"/>
        <v>Y0D70</v>
      </c>
      <c r="B4294" s="55">
        <v>0</v>
      </c>
      <c r="C4294" t="s">
        <v>2972</v>
      </c>
      <c r="D4294" t="s">
        <v>2972</v>
      </c>
      <c r="E4294" s="42">
        <v>44834</v>
      </c>
      <c r="F4294">
        <v>210667</v>
      </c>
      <c r="G4294" t="s">
        <v>2862</v>
      </c>
      <c r="J4294">
        <v>-1307530.67</v>
      </c>
      <c r="M4294" s="191">
        <f t="shared" si="195"/>
        <v>-0.130753067</v>
      </c>
      <c r="N4294" t="str">
        <f t="shared" si="196"/>
        <v>0</v>
      </c>
    </row>
    <row r="4295" spans="1:14">
      <c r="A4295" s="55" t="str">
        <f t="shared" si="197"/>
        <v>Y0D70</v>
      </c>
      <c r="B4295" s="55">
        <v>0</v>
      </c>
      <c r="C4295" t="s">
        <v>2972</v>
      </c>
      <c r="D4295" t="s">
        <v>2972</v>
      </c>
      <c r="E4295" s="42">
        <v>44834</v>
      </c>
      <c r="F4295">
        <v>211106</v>
      </c>
      <c r="G4295" t="s">
        <v>2250</v>
      </c>
      <c r="J4295">
        <v>-1003356.71</v>
      </c>
      <c r="M4295" s="191">
        <f t="shared" si="195"/>
        <v>-0.100335671</v>
      </c>
      <c r="N4295" t="str">
        <f t="shared" si="196"/>
        <v>0</v>
      </c>
    </row>
    <row r="4296" spans="1:14">
      <c r="A4296" s="55" t="str">
        <f t="shared" si="197"/>
        <v>Y0D70</v>
      </c>
      <c r="B4296" s="55">
        <v>0</v>
      </c>
      <c r="C4296" t="s">
        <v>2972</v>
      </c>
      <c r="D4296" t="s">
        <v>2972</v>
      </c>
      <c r="E4296" s="42">
        <v>44834</v>
      </c>
      <c r="F4296">
        <v>211632</v>
      </c>
      <c r="G4296" t="s">
        <v>2543</v>
      </c>
      <c r="J4296">
        <v>-84326</v>
      </c>
      <c r="M4296" s="191">
        <f t="shared" si="195"/>
        <v>-8.4326000000000002E-3</v>
      </c>
      <c r="N4296" t="str">
        <f t="shared" si="196"/>
        <v>0</v>
      </c>
    </row>
    <row r="4297" spans="1:14">
      <c r="A4297" s="55" t="str">
        <f t="shared" si="197"/>
        <v>Y0D70</v>
      </c>
      <c r="B4297" s="55">
        <v>0</v>
      </c>
      <c r="C4297" t="s">
        <v>2972</v>
      </c>
      <c r="D4297" t="s">
        <v>2972</v>
      </c>
      <c r="E4297" s="42">
        <v>44834</v>
      </c>
      <c r="F4297">
        <v>281101</v>
      </c>
      <c r="G4297" t="s">
        <v>2296</v>
      </c>
      <c r="J4297">
        <v>-8709512.0800000001</v>
      </c>
      <c r="M4297" s="191">
        <f t="shared" si="195"/>
        <v>-0.87095120800000003</v>
      </c>
      <c r="N4297" t="str">
        <f t="shared" si="196"/>
        <v>0</v>
      </c>
    </row>
    <row r="4298" spans="1:14">
      <c r="A4298" s="55" t="str">
        <f t="shared" si="197"/>
        <v>Y0D70</v>
      </c>
      <c r="B4298" s="55">
        <v>0</v>
      </c>
      <c r="C4298" t="s">
        <v>2972</v>
      </c>
      <c r="D4298" t="s">
        <v>2972</v>
      </c>
      <c r="E4298" s="42">
        <v>44834</v>
      </c>
      <c r="F4298">
        <v>281102</v>
      </c>
      <c r="G4298" t="s">
        <v>2544</v>
      </c>
      <c r="J4298">
        <v>-1581887.93</v>
      </c>
      <c r="M4298" s="191">
        <f t="shared" si="195"/>
        <v>-0.15818879299999999</v>
      </c>
      <c r="N4298" t="str">
        <f t="shared" si="196"/>
        <v>0</v>
      </c>
    </row>
    <row r="4299" spans="1:14">
      <c r="A4299" s="55" t="str">
        <f t="shared" si="197"/>
        <v>Y0D70</v>
      </c>
      <c r="B4299" s="55">
        <v>0</v>
      </c>
      <c r="C4299" t="s">
        <v>2972</v>
      </c>
      <c r="D4299" t="s">
        <v>2972</v>
      </c>
      <c r="E4299" s="42">
        <v>44834</v>
      </c>
      <c r="F4299">
        <v>281212</v>
      </c>
      <c r="G4299" t="s">
        <v>2314</v>
      </c>
      <c r="J4299">
        <v>-76634766.290000007</v>
      </c>
      <c r="M4299" s="191">
        <f t="shared" si="195"/>
        <v>-7.6634766290000007</v>
      </c>
      <c r="N4299" t="str">
        <f t="shared" si="196"/>
        <v>0</v>
      </c>
    </row>
    <row r="4300" spans="1:14">
      <c r="A4300" s="55" t="str">
        <f t="shared" si="197"/>
        <v>Y0D75.3</v>
      </c>
      <c r="B4300" s="55">
        <v>5.3</v>
      </c>
      <c r="C4300" t="s">
        <v>2972</v>
      </c>
      <c r="D4300" t="s">
        <v>2972</v>
      </c>
      <c r="E4300" s="42">
        <v>44834</v>
      </c>
      <c r="F4300">
        <v>301105</v>
      </c>
      <c r="G4300" t="s">
        <v>2336</v>
      </c>
      <c r="J4300">
        <v>-1663819.25</v>
      </c>
      <c r="M4300" s="191">
        <f t="shared" si="195"/>
        <v>-0.16638192500000001</v>
      </c>
      <c r="N4300" t="str">
        <f t="shared" si="196"/>
        <v>5</v>
      </c>
    </row>
    <row r="4301" spans="1:14">
      <c r="A4301" s="55" t="str">
        <f t="shared" si="197"/>
        <v>Y0D70</v>
      </c>
      <c r="B4301" s="55">
        <v>0</v>
      </c>
      <c r="C4301" t="s">
        <v>2972</v>
      </c>
      <c r="D4301" t="s">
        <v>2972</v>
      </c>
      <c r="E4301" s="42">
        <v>44834</v>
      </c>
      <c r="F4301">
        <v>311506</v>
      </c>
      <c r="G4301" t="s">
        <v>2404</v>
      </c>
      <c r="J4301">
        <v>-581811.12</v>
      </c>
      <c r="M4301" s="191">
        <f t="shared" si="195"/>
        <v>-5.8181112E-2</v>
      </c>
      <c r="N4301" t="str">
        <f t="shared" si="196"/>
        <v>0</v>
      </c>
    </row>
    <row r="4302" spans="1:14">
      <c r="A4302" s="55" t="str">
        <f t="shared" si="197"/>
        <v>Y0D76.3</v>
      </c>
      <c r="B4302" s="55">
        <v>6.3</v>
      </c>
      <c r="C4302" t="s">
        <v>2972</v>
      </c>
      <c r="D4302" t="s">
        <v>2972</v>
      </c>
      <c r="E4302" s="42">
        <v>44834</v>
      </c>
      <c r="F4302">
        <v>402129</v>
      </c>
      <c r="G4302" t="s">
        <v>2871</v>
      </c>
      <c r="J4302">
        <v>4082.29</v>
      </c>
      <c r="M4302" s="191">
        <f t="shared" si="195"/>
        <v>4.0822899999999997E-4</v>
      </c>
      <c r="N4302" t="str">
        <f t="shared" si="196"/>
        <v>6</v>
      </c>
    </row>
    <row r="4303" spans="1:14">
      <c r="A4303" s="55" t="str">
        <f t="shared" si="197"/>
        <v>Y0DH0</v>
      </c>
      <c r="B4303" s="55">
        <v>0</v>
      </c>
      <c r="C4303" t="s">
        <v>2973</v>
      </c>
      <c r="D4303" t="s">
        <v>2973</v>
      </c>
      <c r="E4303" s="42">
        <v>44834</v>
      </c>
      <c r="F4303">
        <v>101101</v>
      </c>
      <c r="G4303" t="s">
        <v>2004</v>
      </c>
      <c r="J4303">
        <v>6494247663.2700005</v>
      </c>
      <c r="M4303" s="191">
        <f t="shared" si="195"/>
        <v>649.42476632700004</v>
      </c>
      <c r="N4303" t="str">
        <f t="shared" si="196"/>
        <v>0</v>
      </c>
    </row>
    <row r="4304" spans="1:14">
      <c r="A4304" s="55" t="str">
        <f t="shared" si="197"/>
        <v>Y0DH0</v>
      </c>
      <c r="B4304" s="55">
        <v>0</v>
      </c>
      <c r="C4304" t="s">
        <v>2973</v>
      </c>
      <c r="D4304" t="s">
        <v>2973</v>
      </c>
      <c r="E4304" s="42">
        <v>44834</v>
      </c>
      <c r="F4304">
        <v>102104</v>
      </c>
      <c r="G4304" t="s">
        <v>2007</v>
      </c>
      <c r="J4304">
        <v>618218141.65999997</v>
      </c>
      <c r="M4304" s="191">
        <f t="shared" si="195"/>
        <v>61.821814165999996</v>
      </c>
      <c r="N4304" t="str">
        <f t="shared" si="196"/>
        <v>0</v>
      </c>
    </row>
    <row r="4305" spans="1:14">
      <c r="A4305" s="55" t="str">
        <f t="shared" si="197"/>
        <v>Y0DH0</v>
      </c>
      <c r="B4305" s="55">
        <v>0</v>
      </c>
      <c r="C4305" t="s">
        <v>2973</v>
      </c>
      <c r="D4305" t="s">
        <v>2973</v>
      </c>
      <c r="E4305" s="42">
        <v>44834</v>
      </c>
      <c r="F4305">
        <v>106103</v>
      </c>
      <c r="G4305" t="s">
        <v>2783</v>
      </c>
      <c r="J4305">
        <v>5607136.5700000003</v>
      </c>
      <c r="M4305" s="191">
        <f t="shared" si="195"/>
        <v>0.56071365699999998</v>
      </c>
      <c r="N4305" t="str">
        <f t="shared" si="196"/>
        <v>0</v>
      </c>
    </row>
    <row r="4306" spans="1:14">
      <c r="A4306" s="55" t="str">
        <f t="shared" si="197"/>
        <v>Y0DH0</v>
      </c>
      <c r="B4306" s="55">
        <v>0</v>
      </c>
      <c r="C4306" t="s">
        <v>2973</v>
      </c>
      <c r="D4306" t="s">
        <v>2973</v>
      </c>
      <c r="E4306" s="42">
        <v>44834</v>
      </c>
      <c r="F4306">
        <v>106106</v>
      </c>
      <c r="G4306" t="s">
        <v>2784</v>
      </c>
      <c r="J4306">
        <v>276226.11</v>
      </c>
      <c r="M4306" s="191">
        <f t="shared" si="195"/>
        <v>2.7622610999999998E-2</v>
      </c>
      <c r="N4306" t="str">
        <f t="shared" si="196"/>
        <v>0</v>
      </c>
    </row>
    <row r="4307" spans="1:14">
      <c r="A4307" s="55" t="str">
        <f t="shared" si="197"/>
        <v>Y0DH0</v>
      </c>
      <c r="B4307" s="55">
        <v>0</v>
      </c>
      <c r="C4307" t="s">
        <v>2973</v>
      </c>
      <c r="D4307" t="s">
        <v>2973</v>
      </c>
      <c r="E4307" s="42">
        <v>44834</v>
      </c>
      <c r="F4307">
        <v>107106</v>
      </c>
      <c r="G4307" t="s">
        <v>2753</v>
      </c>
      <c r="J4307">
        <v>0.02</v>
      </c>
      <c r="M4307" s="191">
        <f t="shared" si="195"/>
        <v>2.0000000000000001E-9</v>
      </c>
      <c r="N4307" t="str">
        <f t="shared" si="196"/>
        <v>0</v>
      </c>
    </row>
    <row r="4308" spans="1:14">
      <c r="A4308" s="55" t="str">
        <f t="shared" si="197"/>
        <v>Y0DH0</v>
      </c>
      <c r="B4308" s="55">
        <v>0</v>
      </c>
      <c r="C4308" t="s">
        <v>2973</v>
      </c>
      <c r="D4308" t="s">
        <v>2973</v>
      </c>
      <c r="E4308" s="42">
        <v>44834</v>
      </c>
      <c r="F4308">
        <v>107111</v>
      </c>
      <c r="G4308" t="s">
        <v>2016</v>
      </c>
      <c r="J4308">
        <v>0</v>
      </c>
      <c r="M4308" s="191">
        <f t="shared" si="195"/>
        <v>0</v>
      </c>
      <c r="N4308" t="str">
        <f t="shared" si="196"/>
        <v>0</v>
      </c>
    </row>
    <row r="4309" spans="1:14">
      <c r="A4309" s="55" t="str">
        <f t="shared" si="197"/>
        <v>Y0DH0</v>
      </c>
      <c r="B4309" s="55">
        <v>0</v>
      </c>
      <c r="C4309" t="s">
        <v>2973</v>
      </c>
      <c r="D4309" t="s">
        <v>2973</v>
      </c>
      <c r="E4309" s="42">
        <v>44834</v>
      </c>
      <c r="F4309">
        <v>111126</v>
      </c>
      <c r="G4309" t="s">
        <v>2022</v>
      </c>
      <c r="J4309">
        <v>100392.15</v>
      </c>
      <c r="M4309" s="191">
        <f t="shared" si="195"/>
        <v>1.0039214999999999E-2</v>
      </c>
      <c r="N4309" t="str">
        <f t="shared" si="196"/>
        <v>0</v>
      </c>
    </row>
    <row r="4310" spans="1:14">
      <c r="A4310" s="55" t="str">
        <f t="shared" si="197"/>
        <v>Y0DH0</v>
      </c>
      <c r="B4310" s="55">
        <v>0</v>
      </c>
      <c r="C4310" t="s">
        <v>2973</v>
      </c>
      <c r="D4310" t="s">
        <v>2973</v>
      </c>
      <c r="E4310" s="42">
        <v>44834</v>
      </c>
      <c r="F4310">
        <v>111181</v>
      </c>
      <c r="G4310" t="s">
        <v>2028</v>
      </c>
      <c r="J4310">
        <v>208881.58</v>
      </c>
      <c r="M4310" s="191">
        <f t="shared" si="195"/>
        <v>2.0888158E-2</v>
      </c>
      <c r="N4310" t="str">
        <f t="shared" si="196"/>
        <v>0</v>
      </c>
    </row>
    <row r="4311" spans="1:14">
      <c r="A4311" s="55" t="str">
        <f t="shared" si="197"/>
        <v>Y0DH0</v>
      </c>
      <c r="B4311" s="55">
        <v>0</v>
      </c>
      <c r="C4311" t="s">
        <v>2973</v>
      </c>
      <c r="D4311" t="s">
        <v>2973</v>
      </c>
      <c r="E4311" s="42">
        <v>44834</v>
      </c>
      <c r="F4311">
        <v>111183</v>
      </c>
      <c r="G4311" t="s">
        <v>2030</v>
      </c>
      <c r="J4311">
        <v>3544.03</v>
      </c>
      <c r="M4311" s="191">
        <f t="shared" si="195"/>
        <v>3.5440300000000004E-4</v>
      </c>
      <c r="N4311" t="str">
        <f t="shared" si="196"/>
        <v>0</v>
      </c>
    </row>
    <row r="4312" spans="1:14">
      <c r="A4312" s="55" t="str">
        <f t="shared" si="197"/>
        <v>Y0DH0</v>
      </c>
      <c r="B4312" s="55">
        <v>0</v>
      </c>
      <c r="C4312" t="s">
        <v>2973</v>
      </c>
      <c r="D4312" t="s">
        <v>2973</v>
      </c>
      <c r="E4312" s="42">
        <v>44834</v>
      </c>
      <c r="F4312">
        <v>111220</v>
      </c>
      <c r="G4312" t="s">
        <v>2655</v>
      </c>
      <c r="J4312">
        <v>13011110.16</v>
      </c>
      <c r="M4312" s="191">
        <f t="shared" si="195"/>
        <v>1.3011110160000001</v>
      </c>
      <c r="N4312" t="str">
        <f t="shared" si="196"/>
        <v>0</v>
      </c>
    </row>
    <row r="4313" spans="1:14">
      <c r="A4313" s="55" t="str">
        <f t="shared" si="197"/>
        <v>Y0DH0</v>
      </c>
      <c r="B4313" s="55">
        <v>0</v>
      </c>
      <c r="C4313" t="s">
        <v>2973</v>
      </c>
      <c r="D4313" t="s">
        <v>2973</v>
      </c>
      <c r="E4313" s="42">
        <v>44834</v>
      </c>
      <c r="F4313">
        <v>111221</v>
      </c>
      <c r="G4313" t="s">
        <v>2656</v>
      </c>
      <c r="J4313">
        <v>-13011110.16</v>
      </c>
      <c r="M4313" s="191">
        <f t="shared" si="195"/>
        <v>-1.3011110160000001</v>
      </c>
      <c r="N4313" t="str">
        <f t="shared" si="196"/>
        <v>0</v>
      </c>
    </row>
    <row r="4314" spans="1:14">
      <c r="A4314" s="55" t="str">
        <f t="shared" si="197"/>
        <v>Y0DH0</v>
      </c>
      <c r="B4314" s="55">
        <v>0</v>
      </c>
      <c r="C4314" t="s">
        <v>2973</v>
      </c>
      <c r="D4314" t="s">
        <v>2973</v>
      </c>
      <c r="E4314" s="42">
        <v>44834</v>
      </c>
      <c r="F4314">
        <v>141280</v>
      </c>
      <c r="G4314" t="s">
        <v>2036</v>
      </c>
      <c r="J4314">
        <v>847968.09</v>
      </c>
      <c r="M4314" s="191">
        <f t="shared" si="195"/>
        <v>8.4796809000000001E-2</v>
      </c>
      <c r="N4314" t="str">
        <f t="shared" si="196"/>
        <v>0</v>
      </c>
    </row>
    <row r="4315" spans="1:14">
      <c r="A4315" s="55" t="str">
        <f t="shared" si="197"/>
        <v>Y0DH0</v>
      </c>
      <c r="B4315" s="55">
        <v>0</v>
      </c>
      <c r="C4315" t="s">
        <v>2973</v>
      </c>
      <c r="D4315" t="s">
        <v>2973</v>
      </c>
      <c r="E4315" s="42">
        <v>44834</v>
      </c>
      <c r="F4315">
        <v>141366</v>
      </c>
      <c r="G4315" t="s">
        <v>2857</v>
      </c>
      <c r="J4315">
        <v>0.1</v>
      </c>
      <c r="M4315" s="191">
        <f t="shared" si="195"/>
        <v>1E-8</v>
      </c>
      <c r="N4315" t="str">
        <f t="shared" si="196"/>
        <v>0</v>
      </c>
    </row>
    <row r="4316" spans="1:14">
      <c r="A4316" s="55" t="str">
        <f t="shared" si="197"/>
        <v>Y0DH0</v>
      </c>
      <c r="B4316" s="55">
        <v>0</v>
      </c>
      <c r="C4316" t="s">
        <v>2973</v>
      </c>
      <c r="D4316" t="s">
        <v>2973</v>
      </c>
      <c r="E4316" s="42">
        <v>44834</v>
      </c>
      <c r="F4316">
        <v>141379</v>
      </c>
      <c r="G4316" t="s">
        <v>2961</v>
      </c>
      <c r="J4316">
        <v>-3500</v>
      </c>
      <c r="M4316" s="191">
        <f t="shared" si="195"/>
        <v>-3.5E-4</v>
      </c>
      <c r="N4316" t="str">
        <f t="shared" si="196"/>
        <v>0</v>
      </c>
    </row>
    <row r="4317" spans="1:14">
      <c r="A4317" s="55" t="str">
        <f t="shared" si="197"/>
        <v>Y0DH0</v>
      </c>
      <c r="B4317" s="55">
        <v>0</v>
      </c>
      <c r="C4317" t="s">
        <v>2973</v>
      </c>
      <c r="D4317" t="s">
        <v>2973</v>
      </c>
      <c r="E4317" s="42">
        <v>44834</v>
      </c>
      <c r="F4317">
        <v>141382</v>
      </c>
      <c r="G4317" t="s">
        <v>2052</v>
      </c>
      <c r="J4317">
        <v>0</v>
      </c>
      <c r="M4317" s="191">
        <f t="shared" si="195"/>
        <v>0</v>
      </c>
      <c r="N4317" t="str">
        <f t="shared" si="196"/>
        <v>0</v>
      </c>
    </row>
    <row r="4318" spans="1:14">
      <c r="A4318" s="55" t="str">
        <f t="shared" si="197"/>
        <v>Y0DH0</v>
      </c>
      <c r="B4318" s="55">
        <v>0</v>
      </c>
      <c r="C4318" t="s">
        <v>2973</v>
      </c>
      <c r="D4318" t="s">
        <v>2973</v>
      </c>
      <c r="E4318" s="42">
        <v>44834</v>
      </c>
      <c r="F4318">
        <v>141398</v>
      </c>
      <c r="G4318" t="s">
        <v>2911</v>
      </c>
      <c r="J4318">
        <v>0</v>
      </c>
      <c r="M4318" s="191">
        <f t="shared" si="195"/>
        <v>0</v>
      </c>
      <c r="N4318" t="str">
        <f t="shared" si="196"/>
        <v>0</v>
      </c>
    </row>
    <row r="4319" spans="1:14">
      <c r="A4319" s="55" t="str">
        <f t="shared" si="197"/>
        <v>Y0DH0</v>
      </c>
      <c r="B4319" s="55">
        <v>0</v>
      </c>
      <c r="C4319" t="s">
        <v>2973</v>
      </c>
      <c r="D4319" t="s">
        <v>2973</v>
      </c>
      <c r="E4319" s="42">
        <v>44834</v>
      </c>
      <c r="F4319">
        <v>141399</v>
      </c>
      <c r="G4319" t="s">
        <v>2912</v>
      </c>
      <c r="J4319">
        <v>-100000</v>
      </c>
      <c r="M4319" s="191">
        <f t="shared" si="195"/>
        <v>-0.01</v>
      </c>
      <c r="N4319" t="str">
        <f t="shared" si="196"/>
        <v>0</v>
      </c>
    </row>
    <row r="4320" spans="1:14">
      <c r="A4320" s="55" t="str">
        <f t="shared" si="197"/>
        <v>Y0DH0</v>
      </c>
      <c r="B4320" s="55">
        <v>0</v>
      </c>
      <c r="C4320" t="s">
        <v>2973</v>
      </c>
      <c r="D4320" t="s">
        <v>2973</v>
      </c>
      <c r="E4320" s="42">
        <v>44834</v>
      </c>
      <c r="F4320">
        <v>141647</v>
      </c>
      <c r="G4320" t="s">
        <v>2073</v>
      </c>
      <c r="J4320">
        <v>-3500</v>
      </c>
      <c r="M4320" s="191">
        <f t="shared" si="195"/>
        <v>-3.5E-4</v>
      </c>
      <c r="N4320" t="str">
        <f t="shared" si="196"/>
        <v>0</v>
      </c>
    </row>
    <row r="4321" spans="1:14">
      <c r="A4321" s="55" t="str">
        <f t="shared" si="197"/>
        <v>Y0DH0</v>
      </c>
      <c r="B4321" s="55">
        <v>0</v>
      </c>
      <c r="C4321" t="s">
        <v>2973</v>
      </c>
      <c r="D4321" t="s">
        <v>2973</v>
      </c>
      <c r="E4321" s="42">
        <v>44834</v>
      </c>
      <c r="F4321">
        <v>141653</v>
      </c>
      <c r="G4321" t="s">
        <v>2074</v>
      </c>
      <c r="J4321">
        <v>0</v>
      </c>
      <c r="M4321" s="191">
        <f t="shared" si="195"/>
        <v>0</v>
      </c>
      <c r="N4321" t="str">
        <f t="shared" si="196"/>
        <v>0</v>
      </c>
    </row>
    <row r="4322" spans="1:14">
      <c r="A4322" s="55" t="str">
        <f t="shared" si="197"/>
        <v>Y0DH0</v>
      </c>
      <c r="B4322" s="55">
        <v>0</v>
      </c>
      <c r="C4322" t="s">
        <v>2973</v>
      </c>
      <c r="D4322" t="s">
        <v>2973</v>
      </c>
      <c r="E4322" s="42">
        <v>44834</v>
      </c>
      <c r="F4322">
        <v>141679</v>
      </c>
      <c r="G4322" t="s">
        <v>2075</v>
      </c>
      <c r="J4322">
        <v>0</v>
      </c>
      <c r="M4322" s="191">
        <f t="shared" si="195"/>
        <v>0</v>
      </c>
      <c r="N4322" t="str">
        <f t="shared" si="196"/>
        <v>0</v>
      </c>
    </row>
    <row r="4323" spans="1:14">
      <c r="A4323" s="55" t="str">
        <f t="shared" si="197"/>
        <v>Y0DH0</v>
      </c>
      <c r="B4323" s="55">
        <v>0</v>
      </c>
      <c r="C4323" t="s">
        <v>2973</v>
      </c>
      <c r="D4323" t="s">
        <v>2973</v>
      </c>
      <c r="E4323" s="42">
        <v>44834</v>
      </c>
      <c r="F4323">
        <v>141724</v>
      </c>
      <c r="G4323" t="s">
        <v>2076</v>
      </c>
      <c r="J4323">
        <v>-6750</v>
      </c>
      <c r="M4323" s="191">
        <f t="shared" si="195"/>
        <v>-6.7500000000000004E-4</v>
      </c>
      <c r="N4323" t="str">
        <f t="shared" si="196"/>
        <v>0</v>
      </c>
    </row>
    <row r="4324" spans="1:14">
      <c r="A4324" s="55" t="str">
        <f t="shared" si="197"/>
        <v>Y0DH0</v>
      </c>
      <c r="B4324" s="55">
        <v>0</v>
      </c>
      <c r="C4324" t="s">
        <v>2973</v>
      </c>
      <c r="D4324" t="s">
        <v>2973</v>
      </c>
      <c r="E4324" s="42">
        <v>44834</v>
      </c>
      <c r="F4324">
        <v>141744</v>
      </c>
      <c r="G4324" t="s">
        <v>2087</v>
      </c>
      <c r="J4324">
        <v>0</v>
      </c>
      <c r="M4324" s="191">
        <f t="shared" si="195"/>
        <v>0</v>
      </c>
      <c r="N4324" t="str">
        <f t="shared" si="196"/>
        <v>0</v>
      </c>
    </row>
    <row r="4325" spans="1:14">
      <c r="A4325" s="55" t="str">
        <f t="shared" si="197"/>
        <v>Y0DH0</v>
      </c>
      <c r="B4325" s="55">
        <v>0</v>
      </c>
      <c r="C4325" t="s">
        <v>2973</v>
      </c>
      <c r="D4325" t="s">
        <v>2973</v>
      </c>
      <c r="E4325" s="42">
        <v>44834</v>
      </c>
      <c r="F4325">
        <v>141779</v>
      </c>
      <c r="G4325" t="s">
        <v>2114</v>
      </c>
      <c r="J4325">
        <v>-7500</v>
      </c>
      <c r="M4325" s="191">
        <f t="shared" si="195"/>
        <v>-7.5000000000000002E-4</v>
      </c>
      <c r="N4325" t="str">
        <f t="shared" si="196"/>
        <v>0</v>
      </c>
    </row>
    <row r="4326" spans="1:14">
      <c r="A4326" s="55" t="str">
        <f t="shared" si="197"/>
        <v>Y0DH0</v>
      </c>
      <c r="B4326" s="55">
        <v>0</v>
      </c>
      <c r="C4326" t="s">
        <v>2973</v>
      </c>
      <c r="D4326" t="s">
        <v>2973</v>
      </c>
      <c r="E4326" s="42">
        <v>44834</v>
      </c>
      <c r="F4326">
        <v>142036</v>
      </c>
      <c r="G4326" t="s">
        <v>2127</v>
      </c>
      <c r="J4326">
        <v>10000</v>
      </c>
      <c r="M4326" s="191">
        <f t="shared" si="195"/>
        <v>1E-3</v>
      </c>
      <c r="N4326" t="str">
        <f t="shared" si="196"/>
        <v>0</v>
      </c>
    </row>
    <row r="4327" spans="1:14">
      <c r="A4327" s="55" t="str">
        <f t="shared" si="197"/>
        <v>Y0DH0</v>
      </c>
      <c r="B4327" s="55">
        <v>0</v>
      </c>
      <c r="C4327" t="s">
        <v>2973</v>
      </c>
      <c r="D4327" t="s">
        <v>2973</v>
      </c>
      <c r="E4327" s="42">
        <v>44834</v>
      </c>
      <c r="F4327">
        <v>142044</v>
      </c>
      <c r="G4327" t="s">
        <v>2132</v>
      </c>
      <c r="J4327">
        <v>22000</v>
      </c>
      <c r="M4327" s="191">
        <f t="shared" si="195"/>
        <v>2.2000000000000001E-3</v>
      </c>
      <c r="N4327" t="str">
        <f t="shared" si="196"/>
        <v>0</v>
      </c>
    </row>
    <row r="4328" spans="1:14">
      <c r="A4328" s="55" t="str">
        <f t="shared" si="197"/>
        <v>Y0DH0</v>
      </c>
      <c r="B4328" s="55">
        <v>0</v>
      </c>
      <c r="C4328" t="s">
        <v>2973</v>
      </c>
      <c r="D4328" t="s">
        <v>2973</v>
      </c>
      <c r="E4328" s="42">
        <v>44834</v>
      </c>
      <c r="F4328">
        <v>142046</v>
      </c>
      <c r="G4328" t="s">
        <v>2133</v>
      </c>
      <c r="J4328">
        <v>0.01</v>
      </c>
      <c r="M4328" s="191">
        <f t="shared" si="195"/>
        <v>1.0000000000000001E-9</v>
      </c>
      <c r="N4328" t="str">
        <f t="shared" si="196"/>
        <v>0</v>
      </c>
    </row>
    <row r="4329" spans="1:14">
      <c r="A4329" s="55" t="e">
        <f t="shared" si="197"/>
        <v>#N/A</v>
      </c>
      <c r="B4329" s="55" t="e">
        <v>#N/A</v>
      </c>
      <c r="C4329" t="s">
        <v>2973</v>
      </c>
      <c r="D4329" t="s">
        <v>2973</v>
      </c>
      <c r="E4329" s="42">
        <v>44834</v>
      </c>
      <c r="F4329">
        <v>142077</v>
      </c>
      <c r="G4329" t="s">
        <v>2913</v>
      </c>
      <c r="J4329">
        <v>167349.95000000001</v>
      </c>
      <c r="M4329" s="191">
        <f t="shared" si="195"/>
        <v>1.6734995000000003E-2</v>
      </c>
      <c r="N4329" t="e">
        <f t="shared" si="196"/>
        <v>#N/A</v>
      </c>
    </row>
    <row r="4330" spans="1:14">
      <c r="A4330" s="55" t="str">
        <f t="shared" si="197"/>
        <v>Y0DH0</v>
      </c>
      <c r="B4330" s="55">
        <v>0</v>
      </c>
      <c r="C4330" t="s">
        <v>2973</v>
      </c>
      <c r="D4330" t="s">
        <v>2973</v>
      </c>
      <c r="E4330" s="42">
        <v>44834</v>
      </c>
      <c r="F4330">
        <v>160101</v>
      </c>
      <c r="G4330" t="s">
        <v>2149</v>
      </c>
      <c r="J4330">
        <v>70343130.060000002</v>
      </c>
      <c r="M4330" s="191">
        <f t="shared" si="195"/>
        <v>7.0343130060000005</v>
      </c>
      <c r="N4330" t="str">
        <f t="shared" si="196"/>
        <v>0</v>
      </c>
    </row>
    <row r="4331" spans="1:14">
      <c r="A4331" s="55" t="str">
        <f t="shared" si="197"/>
        <v>Y0DH0</v>
      </c>
      <c r="B4331" s="55">
        <v>0</v>
      </c>
      <c r="C4331" t="s">
        <v>2973</v>
      </c>
      <c r="D4331" t="s">
        <v>2973</v>
      </c>
      <c r="E4331" s="42">
        <v>44834</v>
      </c>
      <c r="F4331">
        <v>160118</v>
      </c>
      <c r="G4331" t="s">
        <v>2152</v>
      </c>
      <c r="J4331">
        <v>0</v>
      </c>
      <c r="M4331" s="191">
        <f t="shared" si="195"/>
        <v>0</v>
      </c>
      <c r="N4331" t="str">
        <f t="shared" si="196"/>
        <v>0</v>
      </c>
    </row>
    <row r="4332" spans="1:14">
      <c r="A4332" s="55" t="str">
        <f t="shared" si="197"/>
        <v>Y0DH0</v>
      </c>
      <c r="B4332" s="55">
        <v>0</v>
      </c>
      <c r="C4332" t="s">
        <v>2973</v>
      </c>
      <c r="D4332" t="s">
        <v>2973</v>
      </c>
      <c r="E4332" s="42">
        <v>44834</v>
      </c>
      <c r="F4332">
        <v>160202</v>
      </c>
      <c r="G4332" t="s">
        <v>2158</v>
      </c>
      <c r="J4332">
        <v>0</v>
      </c>
      <c r="M4332" s="191">
        <f t="shared" si="195"/>
        <v>0</v>
      </c>
      <c r="N4332" t="str">
        <f t="shared" si="196"/>
        <v>0</v>
      </c>
    </row>
    <row r="4333" spans="1:14">
      <c r="A4333" s="55" t="str">
        <f t="shared" si="197"/>
        <v>Y0DH0</v>
      </c>
      <c r="B4333" s="55">
        <v>0</v>
      </c>
      <c r="C4333" t="s">
        <v>2973</v>
      </c>
      <c r="D4333" t="s">
        <v>2973</v>
      </c>
      <c r="E4333" s="42">
        <v>44834</v>
      </c>
      <c r="F4333">
        <v>160206</v>
      </c>
      <c r="G4333" t="s">
        <v>2159</v>
      </c>
      <c r="J4333">
        <v>-251304.71</v>
      </c>
      <c r="M4333" s="191">
        <f t="shared" ref="M4333:M4396" si="198">J4333/10000000</f>
        <v>-2.5130470999999998E-2</v>
      </c>
      <c r="N4333" t="str">
        <f t="shared" si="196"/>
        <v>0</v>
      </c>
    </row>
    <row r="4334" spans="1:14">
      <c r="A4334" s="55" t="str">
        <f t="shared" si="197"/>
        <v>Y0DH0</v>
      </c>
      <c r="B4334" s="55">
        <v>0</v>
      </c>
      <c r="C4334" t="s">
        <v>2973</v>
      </c>
      <c r="D4334" t="s">
        <v>2973</v>
      </c>
      <c r="E4334" s="42">
        <v>44834</v>
      </c>
      <c r="F4334">
        <v>160207</v>
      </c>
      <c r="G4334" t="s">
        <v>2160</v>
      </c>
      <c r="J4334">
        <v>0</v>
      </c>
      <c r="M4334" s="191">
        <f t="shared" si="198"/>
        <v>0</v>
      </c>
      <c r="N4334" t="str">
        <f t="shared" ref="N4334:N4397" si="199">LEFT(B4334,1)</f>
        <v>0</v>
      </c>
    </row>
    <row r="4335" spans="1:14">
      <c r="A4335" s="55" t="str">
        <f t="shared" si="197"/>
        <v>Y0DH0</v>
      </c>
      <c r="B4335" s="55">
        <v>0</v>
      </c>
      <c r="C4335" t="s">
        <v>2973</v>
      </c>
      <c r="D4335" t="s">
        <v>2973</v>
      </c>
      <c r="E4335" s="42">
        <v>44834</v>
      </c>
      <c r="F4335">
        <v>170101</v>
      </c>
      <c r="G4335" t="s">
        <v>2163</v>
      </c>
      <c r="J4335">
        <v>2232303323.2800002</v>
      </c>
      <c r="M4335" s="191">
        <f t="shared" si="198"/>
        <v>223.23033232800003</v>
      </c>
      <c r="N4335" t="str">
        <f t="shared" si="199"/>
        <v>0</v>
      </c>
    </row>
    <row r="4336" spans="1:14">
      <c r="A4336" s="55" t="str">
        <f t="shared" si="197"/>
        <v>Y0DH0</v>
      </c>
      <c r="B4336" s="55">
        <v>0</v>
      </c>
      <c r="C4336" t="s">
        <v>2973</v>
      </c>
      <c r="D4336" t="s">
        <v>2973</v>
      </c>
      <c r="E4336" s="42">
        <v>44834</v>
      </c>
      <c r="F4336">
        <v>201276</v>
      </c>
      <c r="G4336" t="s">
        <v>2209</v>
      </c>
      <c r="J4336">
        <v>-20193687.93</v>
      </c>
      <c r="M4336" s="191">
        <f t="shared" si="198"/>
        <v>-2.0193687929999999</v>
      </c>
      <c r="N4336" t="str">
        <f t="shared" si="199"/>
        <v>0</v>
      </c>
    </row>
    <row r="4337" spans="1:14">
      <c r="A4337" s="55" t="str">
        <f t="shared" si="197"/>
        <v>Y0DH1.2</v>
      </c>
      <c r="B4337" s="55">
        <v>1.2</v>
      </c>
      <c r="C4337" t="s">
        <v>2973</v>
      </c>
      <c r="D4337" t="s">
        <v>2973</v>
      </c>
      <c r="E4337" s="42">
        <v>44834</v>
      </c>
      <c r="F4337">
        <v>201277</v>
      </c>
      <c r="G4337" t="s">
        <v>2210</v>
      </c>
      <c r="J4337">
        <v>-5550219605.9300003</v>
      </c>
      <c r="M4337" s="191">
        <f t="shared" si="198"/>
        <v>-555.02196059300002</v>
      </c>
      <c r="N4337" t="str">
        <f t="shared" si="199"/>
        <v>1</v>
      </c>
    </row>
    <row r="4338" spans="1:14">
      <c r="A4338" s="55" t="str">
        <f t="shared" si="197"/>
        <v>Y0DH0</v>
      </c>
      <c r="B4338" s="55">
        <v>0</v>
      </c>
      <c r="C4338" t="s">
        <v>2973</v>
      </c>
      <c r="D4338" t="s">
        <v>2973</v>
      </c>
      <c r="E4338" s="42">
        <v>44834</v>
      </c>
      <c r="F4338">
        <v>201297</v>
      </c>
      <c r="G4338" t="s">
        <v>2211</v>
      </c>
      <c r="J4338">
        <v>75847028.950000003</v>
      </c>
      <c r="M4338" s="191">
        <f t="shared" si="198"/>
        <v>7.5847028950000004</v>
      </c>
      <c r="N4338" t="str">
        <f t="shared" si="199"/>
        <v>0</v>
      </c>
    </row>
    <row r="4339" spans="1:14">
      <c r="A4339" s="55" t="str">
        <f t="shared" si="197"/>
        <v>Y0DH1.2</v>
      </c>
      <c r="B4339" s="55">
        <v>1.2</v>
      </c>
      <c r="C4339" t="s">
        <v>2973</v>
      </c>
      <c r="D4339" t="s">
        <v>2973</v>
      </c>
      <c r="E4339" s="42">
        <v>44834</v>
      </c>
      <c r="F4339">
        <v>201298</v>
      </c>
      <c r="G4339" t="s">
        <v>2212</v>
      </c>
      <c r="J4339">
        <v>-191418093.59</v>
      </c>
      <c r="M4339" s="191">
        <f t="shared" si="198"/>
        <v>-19.141809359</v>
      </c>
      <c r="N4339" t="str">
        <f t="shared" si="199"/>
        <v>1</v>
      </c>
    </row>
    <row r="4340" spans="1:14">
      <c r="A4340" s="55" t="str">
        <f t="shared" si="197"/>
        <v>Y0DH0</v>
      </c>
      <c r="B4340" s="55">
        <v>0</v>
      </c>
      <c r="C4340" t="s">
        <v>2973</v>
      </c>
      <c r="D4340" t="s">
        <v>2973</v>
      </c>
      <c r="E4340" s="42">
        <v>44834</v>
      </c>
      <c r="F4340">
        <v>201349</v>
      </c>
      <c r="G4340" t="s">
        <v>2224</v>
      </c>
      <c r="J4340">
        <v>480797.26</v>
      </c>
      <c r="M4340" s="191">
        <f t="shared" si="198"/>
        <v>4.8079726000000003E-2</v>
      </c>
      <c r="N4340" t="str">
        <f t="shared" si="199"/>
        <v>0</v>
      </c>
    </row>
    <row r="4341" spans="1:14">
      <c r="A4341" s="55" t="str">
        <f t="shared" si="197"/>
        <v>Y0DH0</v>
      </c>
      <c r="B4341" s="55">
        <v>0</v>
      </c>
      <c r="C4341" t="s">
        <v>2973</v>
      </c>
      <c r="D4341" t="s">
        <v>2973</v>
      </c>
      <c r="E4341" s="42">
        <v>44834</v>
      </c>
      <c r="F4341">
        <v>201351</v>
      </c>
      <c r="G4341" t="s">
        <v>2225</v>
      </c>
      <c r="J4341">
        <v>-12534149.970000001</v>
      </c>
      <c r="M4341" s="191">
        <f t="shared" si="198"/>
        <v>-1.2534149970000001</v>
      </c>
      <c r="N4341" t="str">
        <f t="shared" si="199"/>
        <v>0</v>
      </c>
    </row>
    <row r="4342" spans="1:14">
      <c r="A4342" s="55" t="str">
        <f t="shared" si="197"/>
        <v>Y0DH1.2</v>
      </c>
      <c r="B4342" s="55">
        <v>1.2</v>
      </c>
      <c r="C4342" t="s">
        <v>2973</v>
      </c>
      <c r="D4342" t="s">
        <v>2973</v>
      </c>
      <c r="E4342" s="42">
        <v>44834</v>
      </c>
      <c r="F4342">
        <v>201364</v>
      </c>
      <c r="G4342" t="s">
        <v>2232</v>
      </c>
      <c r="J4342">
        <v>-19941975</v>
      </c>
      <c r="M4342" s="191">
        <f t="shared" si="198"/>
        <v>-1.9941975000000001</v>
      </c>
      <c r="N4342" t="str">
        <f t="shared" si="199"/>
        <v>1</v>
      </c>
    </row>
    <row r="4343" spans="1:14">
      <c r="A4343" s="55" t="str">
        <f t="shared" si="197"/>
        <v>Y0DH1.2</v>
      </c>
      <c r="B4343" s="55">
        <v>1.2</v>
      </c>
      <c r="C4343" t="s">
        <v>2973</v>
      </c>
      <c r="D4343" t="s">
        <v>2973</v>
      </c>
      <c r="E4343" s="42">
        <v>44834</v>
      </c>
      <c r="F4343">
        <v>201366</v>
      </c>
      <c r="G4343" t="s">
        <v>2233</v>
      </c>
      <c r="J4343">
        <v>-294289972.51999998</v>
      </c>
      <c r="M4343" s="191">
        <f t="shared" si="198"/>
        <v>-29.428997251999998</v>
      </c>
      <c r="N4343" t="str">
        <f t="shared" si="199"/>
        <v>1</v>
      </c>
    </row>
    <row r="4344" spans="1:14">
      <c r="A4344" s="55" t="str">
        <f t="shared" si="197"/>
        <v>Y0DH0</v>
      </c>
      <c r="B4344" s="55">
        <v>0</v>
      </c>
      <c r="C4344" t="s">
        <v>2973</v>
      </c>
      <c r="D4344" t="s">
        <v>2973</v>
      </c>
      <c r="E4344" s="42">
        <v>44834</v>
      </c>
      <c r="F4344">
        <v>210103</v>
      </c>
      <c r="G4344" t="s">
        <v>2240</v>
      </c>
      <c r="J4344">
        <v>-5166.6499999999996</v>
      </c>
      <c r="M4344" s="191">
        <f t="shared" si="198"/>
        <v>-5.1666499999999992E-4</v>
      </c>
      <c r="N4344" t="str">
        <f t="shared" si="199"/>
        <v>0</v>
      </c>
    </row>
    <row r="4345" spans="1:14">
      <c r="A4345" s="55" t="str">
        <f t="shared" si="197"/>
        <v>Y0DH0</v>
      </c>
      <c r="B4345" s="55">
        <v>0</v>
      </c>
      <c r="C4345" t="s">
        <v>2973</v>
      </c>
      <c r="D4345" t="s">
        <v>2973</v>
      </c>
      <c r="E4345" s="42">
        <v>44834</v>
      </c>
      <c r="F4345">
        <v>210117</v>
      </c>
      <c r="G4345" t="s">
        <v>2242</v>
      </c>
      <c r="J4345">
        <v>-1782993.86</v>
      </c>
      <c r="M4345" s="191">
        <f t="shared" si="198"/>
        <v>-0.178299386</v>
      </c>
      <c r="N4345" t="str">
        <f t="shared" si="199"/>
        <v>0</v>
      </c>
    </row>
    <row r="4346" spans="1:14">
      <c r="A4346" s="55" t="str">
        <f t="shared" si="197"/>
        <v>Y0DH0</v>
      </c>
      <c r="B4346" s="55">
        <v>0</v>
      </c>
      <c r="C4346" t="s">
        <v>2973</v>
      </c>
      <c r="D4346" t="s">
        <v>2973</v>
      </c>
      <c r="E4346" s="42">
        <v>44834</v>
      </c>
      <c r="F4346">
        <v>210132</v>
      </c>
      <c r="G4346" t="s">
        <v>2244</v>
      </c>
      <c r="J4346">
        <v>-1259.1400000000001</v>
      </c>
      <c r="M4346" s="191">
        <f t="shared" si="198"/>
        <v>-1.25914E-4</v>
      </c>
      <c r="N4346" t="str">
        <f t="shared" si="199"/>
        <v>0</v>
      </c>
    </row>
    <row r="4347" spans="1:14">
      <c r="A4347" s="55" t="str">
        <f t="shared" si="197"/>
        <v>Y0DH0</v>
      </c>
      <c r="B4347" s="55">
        <v>0</v>
      </c>
      <c r="C4347" t="s">
        <v>2973</v>
      </c>
      <c r="D4347" t="s">
        <v>2973</v>
      </c>
      <c r="E4347" s="42">
        <v>44834</v>
      </c>
      <c r="F4347">
        <v>210138</v>
      </c>
      <c r="G4347" t="s">
        <v>2791</v>
      </c>
      <c r="J4347">
        <v>834.24</v>
      </c>
      <c r="M4347" s="191">
        <f t="shared" si="198"/>
        <v>8.3424000000000006E-5</v>
      </c>
      <c r="N4347" t="str">
        <f t="shared" si="199"/>
        <v>0</v>
      </c>
    </row>
    <row r="4348" spans="1:14">
      <c r="A4348" s="55" t="str">
        <f t="shared" si="197"/>
        <v>Y0DH0</v>
      </c>
      <c r="B4348" s="55">
        <v>0</v>
      </c>
      <c r="C4348" t="s">
        <v>2973</v>
      </c>
      <c r="D4348" t="s">
        <v>2973</v>
      </c>
      <c r="E4348" s="42">
        <v>44834</v>
      </c>
      <c r="F4348">
        <v>210140</v>
      </c>
      <c r="G4348" t="s">
        <v>2245</v>
      </c>
      <c r="J4348">
        <v>-51999.3</v>
      </c>
      <c r="M4348" s="191">
        <f t="shared" si="198"/>
        <v>-5.1999300000000002E-3</v>
      </c>
      <c r="N4348" t="str">
        <f t="shared" si="199"/>
        <v>0</v>
      </c>
    </row>
    <row r="4349" spans="1:14">
      <c r="A4349" s="55" t="str">
        <f t="shared" si="197"/>
        <v>Y0DH0</v>
      </c>
      <c r="B4349" s="55">
        <v>0</v>
      </c>
      <c r="C4349" t="s">
        <v>2973</v>
      </c>
      <c r="D4349" t="s">
        <v>2973</v>
      </c>
      <c r="E4349" s="42">
        <v>44834</v>
      </c>
      <c r="F4349">
        <v>210210</v>
      </c>
      <c r="G4349" t="s">
        <v>2246</v>
      </c>
      <c r="J4349">
        <v>-11329313.439999999</v>
      </c>
      <c r="M4349" s="191">
        <f t="shared" si="198"/>
        <v>-1.132931344</v>
      </c>
      <c r="N4349" t="str">
        <f t="shared" si="199"/>
        <v>0</v>
      </c>
    </row>
    <row r="4350" spans="1:14">
      <c r="A4350" s="55" t="str">
        <f t="shared" si="197"/>
        <v>Y0DH0</v>
      </c>
      <c r="B4350" s="55">
        <v>0</v>
      </c>
      <c r="C4350" t="s">
        <v>2973</v>
      </c>
      <c r="D4350" t="s">
        <v>2973</v>
      </c>
      <c r="E4350" s="42">
        <v>44834</v>
      </c>
      <c r="F4350">
        <v>210667</v>
      </c>
      <c r="G4350" t="s">
        <v>2862</v>
      </c>
      <c r="J4350">
        <v>-13797.6</v>
      </c>
      <c r="M4350" s="191">
        <f t="shared" si="198"/>
        <v>-1.3797600000000001E-3</v>
      </c>
      <c r="N4350" t="str">
        <f t="shared" si="199"/>
        <v>0</v>
      </c>
    </row>
    <row r="4351" spans="1:14">
      <c r="A4351" s="55" t="str">
        <f t="shared" si="197"/>
        <v>Y0DH0</v>
      </c>
      <c r="B4351" s="55">
        <v>0</v>
      </c>
      <c r="C4351" t="s">
        <v>2973</v>
      </c>
      <c r="D4351" t="s">
        <v>2973</v>
      </c>
      <c r="E4351" s="42">
        <v>44834</v>
      </c>
      <c r="F4351">
        <v>210766</v>
      </c>
      <c r="G4351" t="s">
        <v>2748</v>
      </c>
      <c r="J4351">
        <v>5682.9</v>
      </c>
      <c r="M4351" s="191">
        <f t="shared" si="198"/>
        <v>5.6828999999999994E-4</v>
      </c>
      <c r="N4351" t="str">
        <f t="shared" si="199"/>
        <v>0</v>
      </c>
    </row>
    <row r="4352" spans="1:14">
      <c r="A4352" s="55" t="str">
        <f t="shared" si="197"/>
        <v>Y0DH0</v>
      </c>
      <c r="B4352" s="55">
        <v>0</v>
      </c>
      <c r="C4352" t="s">
        <v>2973</v>
      </c>
      <c r="D4352" t="s">
        <v>2973</v>
      </c>
      <c r="E4352" s="42">
        <v>44834</v>
      </c>
      <c r="F4352">
        <v>211103</v>
      </c>
      <c r="G4352" t="s">
        <v>2249</v>
      </c>
      <c r="J4352">
        <v>-4890.8100000000004</v>
      </c>
      <c r="M4352" s="191">
        <f t="shared" si="198"/>
        <v>-4.8908100000000004E-4</v>
      </c>
      <c r="N4352" t="str">
        <f t="shared" si="199"/>
        <v>0</v>
      </c>
    </row>
    <row r="4353" spans="1:14">
      <c r="A4353" s="55" t="str">
        <f t="shared" ref="A4353:A4416" si="200">C4353&amp;B4353</f>
        <v>Y0DH0</v>
      </c>
      <c r="B4353" s="55">
        <v>0</v>
      </c>
      <c r="C4353" t="s">
        <v>2973</v>
      </c>
      <c r="D4353" t="s">
        <v>2973</v>
      </c>
      <c r="E4353" s="42">
        <v>44834</v>
      </c>
      <c r="F4353">
        <v>211106</v>
      </c>
      <c r="G4353" t="s">
        <v>2250</v>
      </c>
      <c r="J4353">
        <v>-659770.1</v>
      </c>
      <c r="M4353" s="191">
        <f t="shared" si="198"/>
        <v>-6.5977010000000003E-2</v>
      </c>
      <c r="N4353" t="str">
        <f t="shared" si="199"/>
        <v>0</v>
      </c>
    </row>
    <row r="4354" spans="1:14">
      <c r="A4354" s="55" t="str">
        <f t="shared" si="200"/>
        <v>Y0DH0</v>
      </c>
      <c r="B4354" s="55">
        <v>0</v>
      </c>
      <c r="C4354" t="s">
        <v>2973</v>
      </c>
      <c r="D4354" t="s">
        <v>2973</v>
      </c>
      <c r="E4354" s="42">
        <v>44834</v>
      </c>
      <c r="F4354">
        <v>211121</v>
      </c>
      <c r="G4354" t="s">
        <v>2252</v>
      </c>
      <c r="J4354">
        <v>-539741.42000000004</v>
      </c>
      <c r="M4354" s="191">
        <f t="shared" si="198"/>
        <v>-5.3974142000000003E-2</v>
      </c>
      <c r="N4354" t="str">
        <f t="shared" si="199"/>
        <v>0</v>
      </c>
    </row>
    <row r="4355" spans="1:14">
      <c r="A4355" s="55" t="str">
        <f t="shared" si="200"/>
        <v>Y0DH0</v>
      </c>
      <c r="B4355" s="55">
        <v>0</v>
      </c>
      <c r="C4355" t="s">
        <v>2973</v>
      </c>
      <c r="D4355" t="s">
        <v>2973</v>
      </c>
      <c r="E4355" s="42">
        <v>44834</v>
      </c>
      <c r="F4355">
        <v>211122</v>
      </c>
      <c r="G4355" t="s">
        <v>2253</v>
      </c>
      <c r="J4355">
        <v>-2109.37</v>
      </c>
      <c r="M4355" s="191">
        <f t="shared" si="198"/>
        <v>-2.1093699999999999E-4</v>
      </c>
      <c r="N4355" t="str">
        <f t="shared" si="199"/>
        <v>0</v>
      </c>
    </row>
    <row r="4356" spans="1:14">
      <c r="A4356" s="55" t="str">
        <f t="shared" si="200"/>
        <v>Y0DH0</v>
      </c>
      <c r="B4356" s="55">
        <v>0</v>
      </c>
      <c r="C4356" t="s">
        <v>2973</v>
      </c>
      <c r="D4356" t="s">
        <v>2973</v>
      </c>
      <c r="E4356" s="42">
        <v>44834</v>
      </c>
      <c r="F4356">
        <v>211172</v>
      </c>
      <c r="G4356" t="s">
        <v>2262</v>
      </c>
      <c r="J4356">
        <v>-1515945.01</v>
      </c>
      <c r="M4356" s="191">
        <f t="shared" si="198"/>
        <v>-0.15159450099999999</v>
      </c>
      <c r="N4356" t="str">
        <f t="shared" si="199"/>
        <v>0</v>
      </c>
    </row>
    <row r="4357" spans="1:14">
      <c r="A4357" s="55" t="str">
        <f t="shared" si="200"/>
        <v>Y0DH0</v>
      </c>
      <c r="B4357" s="55">
        <v>0</v>
      </c>
      <c r="C4357" t="s">
        <v>2973</v>
      </c>
      <c r="D4357" t="s">
        <v>2973</v>
      </c>
      <c r="E4357" s="42">
        <v>44834</v>
      </c>
      <c r="F4357">
        <v>211632</v>
      </c>
      <c r="G4357" t="s">
        <v>2543</v>
      </c>
      <c r="J4357">
        <v>-46506.95</v>
      </c>
      <c r="M4357" s="191">
        <f t="shared" si="198"/>
        <v>-4.6506949999999998E-3</v>
      </c>
      <c r="N4357" t="str">
        <f t="shared" si="199"/>
        <v>0</v>
      </c>
    </row>
    <row r="4358" spans="1:14">
      <c r="A4358" s="55" t="str">
        <f t="shared" si="200"/>
        <v>Y0DH0</v>
      </c>
      <c r="B4358" s="55">
        <v>0</v>
      </c>
      <c r="C4358" t="s">
        <v>2973</v>
      </c>
      <c r="D4358" t="s">
        <v>2973</v>
      </c>
      <c r="E4358" s="42">
        <v>44834</v>
      </c>
      <c r="F4358">
        <v>260118</v>
      </c>
      <c r="G4358" t="s">
        <v>2275</v>
      </c>
      <c r="J4358">
        <v>0</v>
      </c>
      <c r="M4358" s="191">
        <f t="shared" si="198"/>
        <v>0</v>
      </c>
      <c r="N4358" t="str">
        <f t="shared" si="199"/>
        <v>0</v>
      </c>
    </row>
    <row r="4359" spans="1:14">
      <c r="A4359" s="55" t="str">
        <f t="shared" si="200"/>
        <v>Y0DH0</v>
      </c>
      <c r="B4359" s="55">
        <v>0</v>
      </c>
      <c r="C4359" t="s">
        <v>2973</v>
      </c>
      <c r="D4359" t="s">
        <v>2973</v>
      </c>
      <c r="E4359" s="42">
        <v>44834</v>
      </c>
      <c r="F4359">
        <v>260202</v>
      </c>
      <c r="G4359" t="s">
        <v>2281</v>
      </c>
      <c r="J4359">
        <v>0</v>
      </c>
      <c r="M4359" s="191">
        <f t="shared" si="198"/>
        <v>0</v>
      </c>
      <c r="N4359" t="str">
        <f t="shared" si="199"/>
        <v>0</v>
      </c>
    </row>
    <row r="4360" spans="1:14">
      <c r="A4360" s="55" t="str">
        <f t="shared" si="200"/>
        <v>Y0DH0</v>
      </c>
      <c r="B4360" s="55">
        <v>0</v>
      </c>
      <c r="C4360" t="s">
        <v>2973</v>
      </c>
      <c r="D4360" t="s">
        <v>2973</v>
      </c>
      <c r="E4360" s="42">
        <v>44834</v>
      </c>
      <c r="F4360">
        <v>260221</v>
      </c>
      <c r="G4360" t="s">
        <v>2282</v>
      </c>
      <c r="J4360">
        <v>-48417.19</v>
      </c>
      <c r="M4360" s="191">
        <f t="shared" si="198"/>
        <v>-4.8417190000000004E-3</v>
      </c>
      <c r="N4360" t="str">
        <f t="shared" si="199"/>
        <v>0</v>
      </c>
    </row>
    <row r="4361" spans="1:14">
      <c r="A4361" s="55" t="str">
        <f t="shared" si="200"/>
        <v>Y0DH0</v>
      </c>
      <c r="B4361" s="55">
        <v>0</v>
      </c>
      <c r="C4361" t="s">
        <v>2973</v>
      </c>
      <c r="D4361" t="s">
        <v>2973</v>
      </c>
      <c r="E4361" s="42">
        <v>44834</v>
      </c>
      <c r="F4361">
        <v>260222</v>
      </c>
      <c r="G4361" t="s">
        <v>2283</v>
      </c>
      <c r="J4361">
        <v>-3431746.85</v>
      </c>
      <c r="M4361" s="191">
        <f t="shared" si="198"/>
        <v>-0.34317468500000003</v>
      </c>
      <c r="N4361" t="str">
        <f t="shared" si="199"/>
        <v>0</v>
      </c>
    </row>
    <row r="4362" spans="1:14">
      <c r="A4362" s="55" t="str">
        <f t="shared" si="200"/>
        <v>Y0DH0</v>
      </c>
      <c r="B4362" s="55">
        <v>0</v>
      </c>
      <c r="C4362" t="s">
        <v>2973</v>
      </c>
      <c r="D4362" t="s">
        <v>2973</v>
      </c>
      <c r="E4362" s="42">
        <v>44834</v>
      </c>
      <c r="F4362">
        <v>260802</v>
      </c>
      <c r="G4362" t="s">
        <v>2284</v>
      </c>
      <c r="J4362">
        <v>0.27</v>
      </c>
      <c r="M4362" s="191">
        <f t="shared" si="198"/>
        <v>2.7E-8</v>
      </c>
      <c r="N4362" t="str">
        <f t="shared" si="199"/>
        <v>0</v>
      </c>
    </row>
    <row r="4363" spans="1:14">
      <c r="A4363" s="55" t="str">
        <f t="shared" si="200"/>
        <v>Y0DH0</v>
      </c>
      <c r="B4363" s="55">
        <v>0</v>
      </c>
      <c r="C4363" t="s">
        <v>2973</v>
      </c>
      <c r="D4363" t="s">
        <v>2973</v>
      </c>
      <c r="E4363" s="42">
        <v>44834</v>
      </c>
      <c r="F4363">
        <v>260815</v>
      </c>
      <c r="G4363" t="s">
        <v>2286</v>
      </c>
      <c r="J4363">
        <v>-208881.58</v>
      </c>
      <c r="M4363" s="191">
        <f t="shared" si="198"/>
        <v>-2.0888158E-2</v>
      </c>
      <c r="N4363" t="str">
        <f t="shared" si="199"/>
        <v>0</v>
      </c>
    </row>
    <row r="4364" spans="1:14">
      <c r="A4364" s="55" t="str">
        <f t="shared" si="200"/>
        <v>Y0DH0</v>
      </c>
      <c r="B4364" s="55">
        <v>0</v>
      </c>
      <c r="C4364" t="s">
        <v>2973</v>
      </c>
      <c r="D4364" t="s">
        <v>2973</v>
      </c>
      <c r="E4364" s="42">
        <v>44834</v>
      </c>
      <c r="F4364">
        <v>260836</v>
      </c>
      <c r="G4364" t="s">
        <v>2705</v>
      </c>
      <c r="J4364">
        <v>-189971.1</v>
      </c>
      <c r="M4364" s="191">
        <f t="shared" si="198"/>
        <v>-1.8997110000000001E-2</v>
      </c>
      <c r="N4364" t="str">
        <f t="shared" si="199"/>
        <v>0</v>
      </c>
    </row>
    <row r="4365" spans="1:14">
      <c r="A4365" s="55" t="str">
        <f t="shared" si="200"/>
        <v>Y0DH0</v>
      </c>
      <c r="B4365" s="55">
        <v>0</v>
      </c>
      <c r="C4365" t="s">
        <v>2973</v>
      </c>
      <c r="D4365" t="s">
        <v>2973</v>
      </c>
      <c r="E4365" s="42">
        <v>44834</v>
      </c>
      <c r="F4365">
        <v>260837</v>
      </c>
      <c r="G4365" t="s">
        <v>2706</v>
      </c>
      <c r="J4365">
        <v>-189971.1</v>
      </c>
      <c r="M4365" s="191">
        <f t="shared" si="198"/>
        <v>-1.8997110000000001E-2</v>
      </c>
      <c r="N4365" t="str">
        <f t="shared" si="199"/>
        <v>0</v>
      </c>
    </row>
    <row r="4366" spans="1:14">
      <c r="A4366" s="55" t="str">
        <f t="shared" si="200"/>
        <v>Y0DH0</v>
      </c>
      <c r="B4366" s="55">
        <v>0</v>
      </c>
      <c r="C4366" t="s">
        <v>2973</v>
      </c>
      <c r="D4366" t="s">
        <v>2973</v>
      </c>
      <c r="E4366" s="42">
        <v>44834</v>
      </c>
      <c r="F4366">
        <v>260905</v>
      </c>
      <c r="G4366" t="s">
        <v>2288</v>
      </c>
      <c r="J4366">
        <v>-3544.03</v>
      </c>
      <c r="M4366" s="191">
        <f t="shared" si="198"/>
        <v>-3.5440300000000004E-4</v>
      </c>
      <c r="N4366" t="str">
        <f t="shared" si="199"/>
        <v>0</v>
      </c>
    </row>
    <row r="4367" spans="1:14">
      <c r="A4367" s="55" t="str">
        <f t="shared" si="200"/>
        <v>Y0DH0</v>
      </c>
      <c r="B4367" s="55">
        <v>0</v>
      </c>
      <c r="C4367" t="s">
        <v>2973</v>
      </c>
      <c r="D4367" t="s">
        <v>2973</v>
      </c>
      <c r="E4367" s="42">
        <v>44834</v>
      </c>
      <c r="F4367">
        <v>260942</v>
      </c>
      <c r="G4367" t="s">
        <v>2292</v>
      </c>
      <c r="J4367">
        <v>-6963.16</v>
      </c>
      <c r="M4367" s="191">
        <f t="shared" si="198"/>
        <v>-6.9631599999999999E-4</v>
      </c>
      <c r="N4367" t="str">
        <f t="shared" si="199"/>
        <v>0</v>
      </c>
    </row>
    <row r="4368" spans="1:14">
      <c r="A4368" s="55" t="str">
        <f t="shared" si="200"/>
        <v>Y0DH0</v>
      </c>
      <c r="B4368" s="55">
        <v>0</v>
      </c>
      <c r="C4368" t="s">
        <v>2973</v>
      </c>
      <c r="D4368" t="s">
        <v>2973</v>
      </c>
      <c r="E4368" s="42">
        <v>44834</v>
      </c>
      <c r="F4368">
        <v>261026</v>
      </c>
      <c r="G4368" t="s">
        <v>2549</v>
      </c>
      <c r="J4368">
        <v>-2098135.19</v>
      </c>
      <c r="M4368" s="191">
        <f t="shared" si="198"/>
        <v>-0.209813519</v>
      </c>
      <c r="N4368" t="str">
        <f t="shared" si="199"/>
        <v>0</v>
      </c>
    </row>
    <row r="4369" spans="1:14">
      <c r="A4369" s="55" t="str">
        <f t="shared" si="200"/>
        <v>Y0DH0</v>
      </c>
      <c r="B4369" s="55">
        <v>0</v>
      </c>
      <c r="C4369" t="s">
        <v>2973</v>
      </c>
      <c r="D4369" t="s">
        <v>2973</v>
      </c>
      <c r="E4369" s="42">
        <v>44834</v>
      </c>
      <c r="F4369">
        <v>261027</v>
      </c>
      <c r="G4369" t="s">
        <v>2855</v>
      </c>
      <c r="J4369">
        <v>-115199.39</v>
      </c>
      <c r="M4369" s="191">
        <f t="shared" si="198"/>
        <v>-1.1519939E-2</v>
      </c>
      <c r="N4369" t="str">
        <f t="shared" si="199"/>
        <v>0</v>
      </c>
    </row>
    <row r="4370" spans="1:14">
      <c r="A4370" s="55" t="str">
        <f t="shared" si="200"/>
        <v>Y0DH0</v>
      </c>
      <c r="B4370" s="55">
        <v>0</v>
      </c>
      <c r="C4370" t="s">
        <v>2973</v>
      </c>
      <c r="D4370" t="s">
        <v>2973</v>
      </c>
      <c r="E4370" s="42">
        <v>44834</v>
      </c>
      <c r="F4370">
        <v>261259</v>
      </c>
      <c r="G4370" t="s">
        <v>2707</v>
      </c>
      <c r="J4370">
        <v>-3604.97</v>
      </c>
      <c r="M4370" s="191">
        <f t="shared" si="198"/>
        <v>-3.6049699999999999E-4</v>
      </c>
      <c r="N4370" t="str">
        <f t="shared" si="199"/>
        <v>0</v>
      </c>
    </row>
    <row r="4371" spans="1:14">
      <c r="A4371" s="55" t="str">
        <f t="shared" si="200"/>
        <v>Y0DH0</v>
      </c>
      <c r="B4371" s="55">
        <v>0</v>
      </c>
      <c r="C4371" t="s">
        <v>2973</v>
      </c>
      <c r="D4371" t="s">
        <v>2973</v>
      </c>
      <c r="E4371" s="42">
        <v>44834</v>
      </c>
      <c r="F4371">
        <v>261260</v>
      </c>
      <c r="G4371" t="s">
        <v>2708</v>
      </c>
      <c r="J4371">
        <v>-3604.97</v>
      </c>
      <c r="M4371" s="191">
        <f t="shared" si="198"/>
        <v>-3.6049699999999999E-4</v>
      </c>
      <c r="N4371" t="str">
        <f t="shared" si="199"/>
        <v>0</v>
      </c>
    </row>
    <row r="4372" spans="1:14">
      <c r="A4372" s="55" t="str">
        <f t="shared" si="200"/>
        <v>Y0DH0</v>
      </c>
      <c r="B4372" s="55">
        <v>0</v>
      </c>
      <c r="C4372" t="s">
        <v>2973</v>
      </c>
      <c r="D4372" t="s">
        <v>2973</v>
      </c>
      <c r="E4372" s="42">
        <v>44834</v>
      </c>
      <c r="F4372">
        <v>261262</v>
      </c>
      <c r="G4372" t="s">
        <v>2709</v>
      </c>
      <c r="J4372">
        <v>-18051.75</v>
      </c>
      <c r="M4372" s="191">
        <f t="shared" si="198"/>
        <v>-1.805175E-3</v>
      </c>
      <c r="N4372" t="str">
        <f t="shared" si="199"/>
        <v>0</v>
      </c>
    </row>
    <row r="4373" spans="1:14">
      <c r="A4373" s="55" t="str">
        <f t="shared" si="200"/>
        <v>Y0DH0</v>
      </c>
      <c r="B4373" s="55">
        <v>0</v>
      </c>
      <c r="C4373" t="s">
        <v>2973</v>
      </c>
      <c r="D4373" t="s">
        <v>2973</v>
      </c>
      <c r="E4373" s="42">
        <v>44834</v>
      </c>
      <c r="F4373">
        <v>281101</v>
      </c>
      <c r="G4373" t="s">
        <v>2296</v>
      </c>
      <c r="J4373">
        <v>-1055335676.11</v>
      </c>
      <c r="M4373" s="191">
        <f t="shared" si="198"/>
        <v>-105.533567611</v>
      </c>
      <c r="N4373" t="str">
        <f t="shared" si="199"/>
        <v>0</v>
      </c>
    </row>
    <row r="4374" spans="1:14">
      <c r="A4374" s="55" t="str">
        <f t="shared" si="200"/>
        <v>Y0DH0</v>
      </c>
      <c r="B4374" s="55">
        <v>0</v>
      </c>
      <c r="C4374" t="s">
        <v>2973</v>
      </c>
      <c r="D4374" t="s">
        <v>2973</v>
      </c>
      <c r="E4374" s="42">
        <v>44834</v>
      </c>
      <c r="F4374">
        <v>281102</v>
      </c>
      <c r="G4374" t="s">
        <v>2544</v>
      </c>
      <c r="J4374">
        <v>-2426194059.4200001</v>
      </c>
      <c r="M4374" s="191">
        <f t="shared" si="198"/>
        <v>-242.61940594200001</v>
      </c>
      <c r="N4374" t="str">
        <f t="shared" si="199"/>
        <v>0</v>
      </c>
    </row>
    <row r="4375" spans="1:14">
      <c r="A4375" s="55" t="str">
        <f t="shared" si="200"/>
        <v>Y0DH0</v>
      </c>
      <c r="B4375" s="55">
        <v>0</v>
      </c>
      <c r="C4375" t="s">
        <v>2973</v>
      </c>
      <c r="D4375" t="s">
        <v>2973</v>
      </c>
      <c r="E4375" s="42">
        <v>44834</v>
      </c>
      <c r="F4375">
        <v>281166</v>
      </c>
      <c r="G4375" t="s">
        <v>2309</v>
      </c>
      <c r="J4375">
        <v>56572295.049999997</v>
      </c>
      <c r="M4375" s="191">
        <f t="shared" si="198"/>
        <v>5.6572295050000001</v>
      </c>
      <c r="N4375" t="str">
        <f t="shared" si="199"/>
        <v>0</v>
      </c>
    </row>
    <row r="4376" spans="1:14">
      <c r="A4376" s="55" t="str">
        <f t="shared" si="200"/>
        <v>Y0DH0</v>
      </c>
      <c r="B4376" s="55">
        <v>0</v>
      </c>
      <c r="C4376" t="s">
        <v>2973</v>
      </c>
      <c r="D4376" t="s">
        <v>2973</v>
      </c>
      <c r="E4376" s="42">
        <v>44834</v>
      </c>
      <c r="F4376">
        <v>281167</v>
      </c>
      <c r="G4376" t="s">
        <v>2835</v>
      </c>
      <c r="J4376">
        <v>-791842.33</v>
      </c>
      <c r="M4376" s="191">
        <f t="shared" si="198"/>
        <v>-7.9184232999999993E-2</v>
      </c>
      <c r="N4376" t="str">
        <f t="shared" si="199"/>
        <v>0</v>
      </c>
    </row>
    <row r="4377" spans="1:14">
      <c r="A4377" s="55" t="str">
        <f t="shared" si="200"/>
        <v>Y0DH0</v>
      </c>
      <c r="B4377" s="55">
        <v>0</v>
      </c>
      <c r="C4377" t="s">
        <v>2973</v>
      </c>
      <c r="D4377" t="s">
        <v>2973</v>
      </c>
      <c r="E4377" s="42">
        <v>44834</v>
      </c>
      <c r="F4377">
        <v>281212</v>
      </c>
      <c r="G4377" t="s">
        <v>2314</v>
      </c>
      <c r="J4377">
        <v>-156829.78</v>
      </c>
      <c r="M4377" s="191">
        <f t="shared" si="198"/>
        <v>-1.5682978E-2</v>
      </c>
      <c r="N4377" t="str">
        <f t="shared" si="199"/>
        <v>0</v>
      </c>
    </row>
    <row r="4378" spans="1:14">
      <c r="A4378" s="55" t="str">
        <f t="shared" si="200"/>
        <v>Y0DH0</v>
      </c>
      <c r="B4378" s="55">
        <v>0</v>
      </c>
      <c r="C4378" t="s">
        <v>2973</v>
      </c>
      <c r="D4378" t="s">
        <v>2973</v>
      </c>
      <c r="E4378" s="42">
        <v>44834</v>
      </c>
      <c r="F4378">
        <v>281290</v>
      </c>
      <c r="G4378" t="s">
        <v>2550</v>
      </c>
      <c r="J4378">
        <v>390327.92</v>
      </c>
      <c r="M4378" s="191">
        <f t="shared" si="198"/>
        <v>3.9032791999999997E-2</v>
      </c>
      <c r="N4378" t="str">
        <f t="shared" si="199"/>
        <v>0</v>
      </c>
    </row>
    <row r="4379" spans="1:14">
      <c r="A4379" s="55" t="str">
        <f t="shared" si="200"/>
        <v>Y0DH0</v>
      </c>
      <c r="B4379" s="55">
        <v>0</v>
      </c>
      <c r="C4379" t="s">
        <v>2973</v>
      </c>
      <c r="D4379" t="s">
        <v>2973</v>
      </c>
      <c r="E4379" s="42">
        <v>44834</v>
      </c>
      <c r="F4379">
        <v>281292</v>
      </c>
      <c r="G4379" t="s">
        <v>2551</v>
      </c>
      <c r="J4379">
        <v>5818089.8799999999</v>
      </c>
      <c r="M4379" s="191">
        <f t="shared" si="198"/>
        <v>0.58180898800000003</v>
      </c>
      <c r="N4379" t="str">
        <f t="shared" si="199"/>
        <v>0</v>
      </c>
    </row>
    <row r="4380" spans="1:14">
      <c r="A4380" s="55" t="str">
        <f t="shared" si="200"/>
        <v>Y0DH5.3</v>
      </c>
      <c r="B4380" s="55">
        <v>5.3</v>
      </c>
      <c r="C4380" t="s">
        <v>2973</v>
      </c>
      <c r="D4380" t="s">
        <v>2973</v>
      </c>
      <c r="E4380" s="42">
        <v>44834</v>
      </c>
      <c r="F4380">
        <v>301101</v>
      </c>
      <c r="G4380" t="s">
        <v>2333</v>
      </c>
      <c r="J4380">
        <v>-222176260.30000001</v>
      </c>
      <c r="M4380" s="191">
        <f t="shared" si="198"/>
        <v>-22.217626030000002</v>
      </c>
      <c r="N4380" t="str">
        <f t="shared" si="199"/>
        <v>5</v>
      </c>
    </row>
    <row r="4381" spans="1:14">
      <c r="A4381" s="55" t="str">
        <f t="shared" si="200"/>
        <v>Y0DH5.1</v>
      </c>
      <c r="B4381" s="55">
        <v>5.0999999999999996</v>
      </c>
      <c r="C4381" t="s">
        <v>2973</v>
      </c>
      <c r="D4381" t="s">
        <v>2973</v>
      </c>
      <c r="E4381" s="42">
        <v>44834</v>
      </c>
      <c r="F4381">
        <v>304101</v>
      </c>
      <c r="G4381" t="s">
        <v>2344</v>
      </c>
      <c r="J4381">
        <v>-67470978.5</v>
      </c>
      <c r="M4381" s="191">
        <f t="shared" si="198"/>
        <v>-6.7470978500000003</v>
      </c>
      <c r="N4381" t="str">
        <f t="shared" si="199"/>
        <v>5</v>
      </c>
    </row>
    <row r="4382" spans="1:14">
      <c r="A4382" s="55" t="str">
        <f t="shared" si="200"/>
        <v>Y0DH5.2</v>
      </c>
      <c r="B4382" s="55">
        <v>5.2</v>
      </c>
      <c r="C4382" t="s">
        <v>2973</v>
      </c>
      <c r="D4382" t="s">
        <v>2973</v>
      </c>
      <c r="E4382" s="42">
        <v>44834</v>
      </c>
      <c r="F4382">
        <v>304213</v>
      </c>
      <c r="G4382" t="s">
        <v>2351</v>
      </c>
      <c r="J4382">
        <v>-14649899.859999999</v>
      </c>
      <c r="M4382" s="191">
        <f t="shared" si="198"/>
        <v>-1.464989986</v>
      </c>
      <c r="N4382" t="str">
        <f t="shared" si="199"/>
        <v>5</v>
      </c>
    </row>
    <row r="4383" spans="1:14">
      <c r="A4383" s="55" t="str">
        <f t="shared" si="200"/>
        <v>Y0DH5.2</v>
      </c>
      <c r="B4383" s="55">
        <v>5.2</v>
      </c>
      <c r="C4383" t="s">
        <v>2973</v>
      </c>
      <c r="D4383" t="s">
        <v>2973</v>
      </c>
      <c r="E4383" s="42">
        <v>44834</v>
      </c>
      <c r="F4383">
        <v>304232</v>
      </c>
      <c r="G4383" t="s">
        <v>2358</v>
      </c>
      <c r="J4383">
        <v>-59146.13</v>
      </c>
      <c r="M4383" s="191">
        <f t="shared" si="198"/>
        <v>-5.914613E-3</v>
      </c>
      <c r="N4383" t="str">
        <f t="shared" si="199"/>
        <v>5</v>
      </c>
    </row>
    <row r="4384" spans="1:14">
      <c r="A4384" s="55" t="str">
        <f t="shared" si="200"/>
        <v>Y0DH5.5</v>
      </c>
      <c r="B4384" s="55">
        <v>5.5</v>
      </c>
      <c r="C4384" t="s">
        <v>2973</v>
      </c>
      <c r="D4384" t="s">
        <v>2973</v>
      </c>
      <c r="E4384" s="42">
        <v>44834</v>
      </c>
      <c r="F4384">
        <v>304302</v>
      </c>
      <c r="G4384" t="s">
        <v>810</v>
      </c>
      <c r="J4384">
        <v>-662543.32999999996</v>
      </c>
      <c r="M4384" s="191">
        <f t="shared" si="198"/>
        <v>-6.6254332999999999E-2</v>
      </c>
      <c r="N4384" t="str">
        <f t="shared" si="199"/>
        <v>5</v>
      </c>
    </row>
    <row r="4385" spans="1:14">
      <c r="A4385" s="55" t="str">
        <f t="shared" si="200"/>
        <v>Y0DH5.5</v>
      </c>
      <c r="B4385" s="55">
        <v>5.5</v>
      </c>
      <c r="C4385" t="s">
        <v>2973</v>
      </c>
      <c r="D4385" t="s">
        <v>2973</v>
      </c>
      <c r="E4385" s="42">
        <v>44834</v>
      </c>
      <c r="F4385">
        <v>304751</v>
      </c>
      <c r="G4385" t="s">
        <v>2369</v>
      </c>
      <c r="J4385">
        <v>-766.13</v>
      </c>
      <c r="M4385" s="191">
        <f t="shared" si="198"/>
        <v>-7.6612999999999993E-5</v>
      </c>
      <c r="N4385" t="str">
        <f t="shared" si="199"/>
        <v>5</v>
      </c>
    </row>
    <row r="4386" spans="1:14">
      <c r="A4386" s="55" t="str">
        <f t="shared" si="200"/>
        <v>Y0DH5.5</v>
      </c>
      <c r="B4386" s="55">
        <v>5.5</v>
      </c>
      <c r="C4386" t="s">
        <v>2973</v>
      </c>
      <c r="D4386" t="s">
        <v>2973</v>
      </c>
      <c r="E4386" s="42">
        <v>44834</v>
      </c>
      <c r="F4386">
        <v>310115</v>
      </c>
      <c r="G4386" t="s">
        <v>2398</v>
      </c>
      <c r="J4386">
        <v>1352.58</v>
      </c>
      <c r="M4386" s="191">
        <f t="shared" si="198"/>
        <v>1.35258E-4</v>
      </c>
      <c r="N4386" t="str">
        <f t="shared" si="199"/>
        <v>5</v>
      </c>
    </row>
    <row r="4387" spans="1:14">
      <c r="A4387" s="55" t="str">
        <f t="shared" si="200"/>
        <v>Y0DH0</v>
      </c>
      <c r="B4387" s="55">
        <v>0</v>
      </c>
      <c r="C4387" t="s">
        <v>2973</v>
      </c>
      <c r="D4387" t="s">
        <v>2973</v>
      </c>
      <c r="E4387" s="42">
        <v>44834</v>
      </c>
      <c r="F4387">
        <v>311501</v>
      </c>
      <c r="G4387" t="s">
        <v>2402</v>
      </c>
      <c r="J4387">
        <v>193890736.13999999</v>
      </c>
      <c r="M4387" s="191">
        <f t="shared" si="198"/>
        <v>19.389073613999997</v>
      </c>
      <c r="N4387" t="str">
        <f t="shared" si="199"/>
        <v>0</v>
      </c>
    </row>
    <row r="4388" spans="1:14">
      <c r="A4388" s="55" t="str">
        <f t="shared" si="200"/>
        <v>Y0DH6.3</v>
      </c>
      <c r="B4388" s="55">
        <v>6.3</v>
      </c>
      <c r="C4388" t="s">
        <v>2973</v>
      </c>
      <c r="D4388" t="s">
        <v>2973</v>
      </c>
      <c r="E4388" s="42">
        <v>44834</v>
      </c>
      <c r="F4388">
        <v>401201</v>
      </c>
      <c r="G4388" t="s">
        <v>2419</v>
      </c>
      <c r="J4388">
        <v>132094.96</v>
      </c>
      <c r="M4388" s="191">
        <f t="shared" si="198"/>
        <v>1.3209495999999999E-2</v>
      </c>
      <c r="N4388" t="str">
        <f t="shared" si="199"/>
        <v>6</v>
      </c>
    </row>
    <row r="4389" spans="1:14">
      <c r="A4389" s="55" t="str">
        <f t="shared" si="200"/>
        <v>Y0DH6.3</v>
      </c>
      <c r="B4389" s="55">
        <v>6.3</v>
      </c>
      <c r="C4389" t="s">
        <v>2973</v>
      </c>
      <c r="D4389" t="s">
        <v>2973</v>
      </c>
      <c r="E4389" s="42">
        <v>44834</v>
      </c>
      <c r="F4389">
        <v>401301</v>
      </c>
      <c r="G4389" t="s">
        <v>2432</v>
      </c>
      <c r="J4389">
        <v>2256.48</v>
      </c>
      <c r="M4389" s="191">
        <f t="shared" si="198"/>
        <v>2.2564800000000001E-4</v>
      </c>
      <c r="N4389" t="str">
        <f t="shared" si="199"/>
        <v>6</v>
      </c>
    </row>
    <row r="4390" spans="1:14">
      <c r="A4390" s="55" t="str">
        <f t="shared" si="200"/>
        <v>Y0DH6.1</v>
      </c>
      <c r="B4390" s="55">
        <v>6.1</v>
      </c>
      <c r="C4390" t="s">
        <v>2973</v>
      </c>
      <c r="D4390" t="s">
        <v>2973</v>
      </c>
      <c r="E4390" s="42">
        <v>44834</v>
      </c>
      <c r="F4390">
        <v>401501</v>
      </c>
      <c r="G4390" t="s">
        <v>676</v>
      </c>
      <c r="J4390">
        <v>36366237.090000004</v>
      </c>
      <c r="M4390" s="191">
        <f t="shared" si="198"/>
        <v>3.6366237090000002</v>
      </c>
      <c r="N4390" t="str">
        <f t="shared" si="199"/>
        <v>6</v>
      </c>
    </row>
    <row r="4391" spans="1:14">
      <c r="A4391" s="55" t="str">
        <f t="shared" si="200"/>
        <v>Y0DH6.2a</v>
      </c>
      <c r="B4391" s="55" t="s">
        <v>4602</v>
      </c>
      <c r="C4391" t="s">
        <v>2973</v>
      </c>
      <c r="D4391" t="s">
        <v>2973</v>
      </c>
      <c r="E4391" s="42">
        <v>44834</v>
      </c>
      <c r="F4391">
        <v>401508</v>
      </c>
      <c r="G4391" t="s">
        <v>2554</v>
      </c>
      <c r="J4391">
        <v>1332904.68</v>
      </c>
      <c r="M4391" s="191">
        <f t="shared" si="198"/>
        <v>0.133290468</v>
      </c>
      <c r="N4391" t="str">
        <f t="shared" si="199"/>
        <v>6</v>
      </c>
    </row>
    <row r="4392" spans="1:14">
      <c r="A4392" s="55" t="str">
        <f t="shared" si="200"/>
        <v>Y0DH6.1</v>
      </c>
      <c r="B4392" s="55">
        <v>6.1</v>
      </c>
      <c r="C4392" t="s">
        <v>2973</v>
      </c>
      <c r="D4392" t="s">
        <v>2973</v>
      </c>
      <c r="E4392" s="42">
        <v>44834</v>
      </c>
      <c r="F4392">
        <v>401509</v>
      </c>
      <c r="G4392" t="s">
        <v>2695</v>
      </c>
      <c r="J4392">
        <v>2358957.9500000002</v>
      </c>
      <c r="M4392" s="191">
        <f t="shared" si="198"/>
        <v>0.23589579500000002</v>
      </c>
      <c r="N4392" t="str">
        <f t="shared" si="199"/>
        <v>6</v>
      </c>
    </row>
    <row r="4393" spans="1:14">
      <c r="A4393" s="55" t="str">
        <f t="shared" si="200"/>
        <v>Y0DH6.3</v>
      </c>
      <c r="B4393" s="55">
        <v>6.3</v>
      </c>
      <c r="C4393" t="s">
        <v>2973</v>
      </c>
      <c r="D4393" t="s">
        <v>2973</v>
      </c>
      <c r="E4393" s="42">
        <v>44834</v>
      </c>
      <c r="F4393">
        <v>401702</v>
      </c>
      <c r="G4393" t="s">
        <v>2686</v>
      </c>
      <c r="J4393">
        <v>-5362.94</v>
      </c>
      <c r="M4393" s="191">
        <f t="shared" si="198"/>
        <v>-5.3629399999999999E-4</v>
      </c>
      <c r="N4393" t="str">
        <f t="shared" si="199"/>
        <v>6</v>
      </c>
    </row>
    <row r="4394" spans="1:14">
      <c r="A4394" s="55" t="str">
        <f t="shared" si="200"/>
        <v>Y0DH6.3</v>
      </c>
      <c r="B4394" s="55">
        <v>6.3</v>
      </c>
      <c r="C4394" t="s">
        <v>2973</v>
      </c>
      <c r="D4394" t="s">
        <v>2973</v>
      </c>
      <c r="E4394" s="42">
        <v>44834</v>
      </c>
      <c r="F4394">
        <v>401703</v>
      </c>
      <c r="G4394" t="s">
        <v>2687</v>
      </c>
      <c r="J4394">
        <v>-5362.94</v>
      </c>
      <c r="M4394" s="191">
        <f t="shared" si="198"/>
        <v>-5.3629399999999999E-4</v>
      </c>
      <c r="N4394" t="str">
        <f t="shared" si="199"/>
        <v>6</v>
      </c>
    </row>
    <row r="4395" spans="1:14">
      <c r="A4395" s="55" t="str">
        <f t="shared" si="200"/>
        <v>Y0DH6.2</v>
      </c>
      <c r="B4395" s="55">
        <v>6.2</v>
      </c>
      <c r="C4395" t="s">
        <v>2973</v>
      </c>
      <c r="D4395" t="s">
        <v>2973</v>
      </c>
      <c r="E4395" s="42">
        <v>44834</v>
      </c>
      <c r="F4395">
        <v>402106</v>
      </c>
      <c r="G4395" t="s">
        <v>2437</v>
      </c>
      <c r="J4395">
        <v>16781.23</v>
      </c>
      <c r="M4395" s="191">
        <f t="shared" si="198"/>
        <v>1.6781229999999999E-3</v>
      </c>
      <c r="N4395" t="str">
        <f t="shared" si="199"/>
        <v>6</v>
      </c>
    </row>
    <row r="4396" spans="1:14">
      <c r="A4396" s="55" t="str">
        <f t="shared" si="200"/>
        <v>Y0DH6.3</v>
      </c>
      <c r="B4396" s="55">
        <v>6.3</v>
      </c>
      <c r="C4396" t="s">
        <v>2973</v>
      </c>
      <c r="D4396" t="s">
        <v>2973</v>
      </c>
      <c r="E4396" s="42">
        <v>44834</v>
      </c>
      <c r="F4396">
        <v>402113</v>
      </c>
      <c r="G4396" t="s">
        <v>2438</v>
      </c>
      <c r="J4396">
        <v>2864304.86</v>
      </c>
      <c r="M4396" s="191">
        <f t="shared" si="198"/>
        <v>0.28643048599999998</v>
      </c>
      <c r="N4396" t="str">
        <f t="shared" si="199"/>
        <v>6</v>
      </c>
    </row>
    <row r="4397" spans="1:14">
      <c r="A4397" s="55" t="str">
        <f t="shared" si="200"/>
        <v>Y0DH6.3</v>
      </c>
      <c r="B4397" s="55">
        <v>6.3</v>
      </c>
      <c r="C4397" t="s">
        <v>2973</v>
      </c>
      <c r="D4397" t="s">
        <v>2973</v>
      </c>
      <c r="E4397" s="42">
        <v>44834</v>
      </c>
      <c r="F4397">
        <v>402125</v>
      </c>
      <c r="G4397" t="s">
        <v>2914</v>
      </c>
      <c r="J4397">
        <v>166318.53</v>
      </c>
      <c r="M4397" s="191">
        <f t="shared" ref="M4397:M4460" si="201">J4397/10000000</f>
        <v>1.6631852999999999E-2</v>
      </c>
      <c r="N4397" t="str">
        <f t="shared" si="199"/>
        <v>6</v>
      </c>
    </row>
    <row r="4398" spans="1:14">
      <c r="A4398" s="55" t="str">
        <f t="shared" si="200"/>
        <v>Y0DH6.2a</v>
      </c>
      <c r="B4398" s="55" t="s">
        <v>4602</v>
      </c>
      <c r="C4398" t="s">
        <v>2973</v>
      </c>
      <c r="D4398" t="s">
        <v>2973</v>
      </c>
      <c r="E4398" s="42">
        <v>44834</v>
      </c>
      <c r="F4398">
        <v>402128</v>
      </c>
      <c r="G4398" t="s">
        <v>2440</v>
      </c>
      <c r="J4398">
        <v>52934732.93</v>
      </c>
      <c r="M4398" s="191">
        <f t="shared" si="201"/>
        <v>5.2934732929999999</v>
      </c>
      <c r="N4398" t="str">
        <f t="shared" ref="N4398:N4461" si="202">LEFT(B4398,1)</f>
        <v>6</v>
      </c>
    </row>
    <row r="4399" spans="1:14">
      <c r="A4399" s="55" t="str">
        <f t="shared" si="200"/>
        <v>Y0DH6.3</v>
      </c>
      <c r="B4399" s="55">
        <v>6.3</v>
      </c>
      <c r="C4399" t="s">
        <v>2973</v>
      </c>
      <c r="D4399" t="s">
        <v>2973</v>
      </c>
      <c r="E4399" s="42">
        <v>44834</v>
      </c>
      <c r="F4399">
        <v>402233</v>
      </c>
      <c r="G4399" t="s">
        <v>2458</v>
      </c>
      <c r="J4399">
        <v>1670.69</v>
      </c>
      <c r="M4399" s="191">
        <f t="shared" si="201"/>
        <v>1.67069E-4</v>
      </c>
      <c r="N4399" t="str">
        <f t="shared" si="202"/>
        <v>6</v>
      </c>
    </row>
    <row r="4400" spans="1:14">
      <c r="A4400" s="55" t="str">
        <f t="shared" si="200"/>
        <v>Y0DH6.3</v>
      </c>
      <c r="B4400" s="55">
        <v>6.3</v>
      </c>
      <c r="C4400" t="s">
        <v>2973</v>
      </c>
      <c r="D4400" t="s">
        <v>2973</v>
      </c>
      <c r="E4400" s="42">
        <v>44834</v>
      </c>
      <c r="F4400">
        <v>402235</v>
      </c>
      <c r="G4400" t="s">
        <v>2459</v>
      </c>
      <c r="J4400">
        <v>9366.8799999999992</v>
      </c>
      <c r="M4400" s="191">
        <f t="shared" si="201"/>
        <v>9.3668799999999997E-4</v>
      </c>
      <c r="N4400" t="str">
        <f t="shared" si="202"/>
        <v>6</v>
      </c>
    </row>
    <row r="4401" spans="1:14">
      <c r="A4401" s="55" t="str">
        <f t="shared" si="200"/>
        <v>Y0DH6.3</v>
      </c>
      <c r="B4401" s="55">
        <v>6.3</v>
      </c>
      <c r="C4401" t="s">
        <v>2973</v>
      </c>
      <c r="D4401" t="s">
        <v>2973</v>
      </c>
      <c r="E4401" s="42">
        <v>44834</v>
      </c>
      <c r="F4401">
        <v>402404</v>
      </c>
      <c r="G4401" t="s">
        <v>2492</v>
      </c>
      <c r="J4401">
        <v>9176.73</v>
      </c>
      <c r="M4401" s="191">
        <f t="shared" si="201"/>
        <v>9.1767299999999993E-4</v>
      </c>
      <c r="N4401" t="str">
        <f t="shared" si="202"/>
        <v>6</v>
      </c>
    </row>
    <row r="4402" spans="1:14">
      <c r="A4402" s="55" t="str">
        <f t="shared" si="200"/>
        <v>Y0DH5.3</v>
      </c>
      <c r="B4402" s="55">
        <v>5.3</v>
      </c>
      <c r="C4402" t="s">
        <v>2973</v>
      </c>
      <c r="D4402" t="s">
        <v>2973</v>
      </c>
      <c r="E4402" s="42">
        <v>44834</v>
      </c>
      <c r="F4402">
        <v>440101</v>
      </c>
      <c r="G4402" t="s">
        <v>2503</v>
      </c>
      <c r="J4402">
        <v>37752423.100000001</v>
      </c>
      <c r="M4402" s="191">
        <f t="shared" si="201"/>
        <v>3.7752423100000003</v>
      </c>
      <c r="N4402" t="str">
        <f t="shared" si="202"/>
        <v>5</v>
      </c>
    </row>
    <row r="4403" spans="1:14">
      <c r="A4403" s="55" t="str">
        <f t="shared" si="200"/>
        <v>Y0DH5.5</v>
      </c>
      <c r="B4403" s="55">
        <v>5.5</v>
      </c>
      <c r="C4403" t="s">
        <v>2973</v>
      </c>
      <c r="D4403" t="s">
        <v>2973</v>
      </c>
      <c r="E4403" s="42">
        <v>44834</v>
      </c>
      <c r="F4403">
        <v>440225</v>
      </c>
      <c r="G4403" t="s">
        <v>2515</v>
      </c>
      <c r="J4403">
        <v>-586.45000000000005</v>
      </c>
      <c r="M4403" s="191">
        <f t="shared" si="201"/>
        <v>-5.8645000000000005E-5</v>
      </c>
      <c r="N4403" t="str">
        <f t="shared" si="202"/>
        <v>5</v>
      </c>
    </row>
    <row r="4404" spans="1:14">
      <c r="A4404" s="55" t="str">
        <f t="shared" si="200"/>
        <v>Y0DH6.3</v>
      </c>
      <c r="B4404" s="55">
        <v>6.3</v>
      </c>
      <c r="C4404" t="s">
        <v>2973</v>
      </c>
      <c r="D4404" t="s">
        <v>2973</v>
      </c>
      <c r="E4404" s="42">
        <v>44834</v>
      </c>
      <c r="F4404">
        <v>440341</v>
      </c>
      <c r="G4404" t="s">
        <v>2682</v>
      </c>
      <c r="J4404">
        <v>3490640.99</v>
      </c>
      <c r="M4404" s="191">
        <f t="shared" si="201"/>
        <v>0.34906409900000002</v>
      </c>
      <c r="N4404" t="str">
        <f t="shared" si="202"/>
        <v>6</v>
      </c>
    </row>
    <row r="4405" spans="1:14">
      <c r="A4405" s="55" t="str">
        <f t="shared" si="200"/>
        <v>Y0DH6.3</v>
      </c>
      <c r="B4405" s="55">
        <v>6.3</v>
      </c>
      <c r="C4405" t="s">
        <v>2973</v>
      </c>
      <c r="D4405" t="s">
        <v>2973</v>
      </c>
      <c r="E4405" s="42">
        <v>44834</v>
      </c>
      <c r="F4405">
        <v>440342</v>
      </c>
      <c r="G4405" t="s">
        <v>2683</v>
      </c>
      <c r="J4405">
        <v>3490640.99</v>
      </c>
      <c r="M4405" s="191">
        <f t="shared" si="201"/>
        <v>0.34906409900000002</v>
      </c>
      <c r="N4405" t="str">
        <f t="shared" si="202"/>
        <v>6</v>
      </c>
    </row>
    <row r="4406" spans="1:14">
      <c r="A4406" s="55" t="str">
        <f t="shared" si="200"/>
        <v>Y0DH6.3</v>
      </c>
      <c r="B4406" s="55">
        <v>6.3</v>
      </c>
      <c r="C4406" t="s">
        <v>2973</v>
      </c>
      <c r="D4406" t="s">
        <v>2973</v>
      </c>
      <c r="E4406" s="42">
        <v>44834</v>
      </c>
      <c r="F4406">
        <v>440416</v>
      </c>
      <c r="G4406" t="s">
        <v>664</v>
      </c>
      <c r="J4406">
        <v>1515945.44</v>
      </c>
      <c r="M4406" s="191">
        <f t="shared" si="201"/>
        <v>0.151594544</v>
      </c>
      <c r="N4406" t="str">
        <f t="shared" si="202"/>
        <v>6</v>
      </c>
    </row>
    <row r="4407" spans="1:14">
      <c r="A4407" s="55" t="str">
        <f t="shared" si="200"/>
        <v>Y0DH6.3</v>
      </c>
      <c r="B4407" s="55">
        <v>6.3</v>
      </c>
      <c r="C4407" t="s">
        <v>2973</v>
      </c>
      <c r="D4407" t="s">
        <v>2973</v>
      </c>
      <c r="E4407" s="42">
        <v>44834</v>
      </c>
      <c r="F4407">
        <v>440509</v>
      </c>
      <c r="G4407" t="s">
        <v>2524</v>
      </c>
      <c r="J4407">
        <v>943583.2</v>
      </c>
      <c r="M4407" s="191">
        <f t="shared" si="201"/>
        <v>9.4358319999999996E-2</v>
      </c>
      <c r="N4407" t="str">
        <f t="shared" si="202"/>
        <v>6</v>
      </c>
    </row>
    <row r="4408" spans="1:14">
      <c r="A4408" s="55" t="str">
        <f t="shared" si="200"/>
        <v>Y0DL0</v>
      </c>
      <c r="B4408" s="55">
        <v>0</v>
      </c>
      <c r="C4408" t="s">
        <v>2907</v>
      </c>
      <c r="D4408" t="s">
        <v>2907</v>
      </c>
      <c r="E4408" s="42">
        <v>44834</v>
      </c>
      <c r="F4408">
        <v>101101</v>
      </c>
      <c r="G4408" t="s">
        <v>2004</v>
      </c>
      <c r="J4408">
        <v>823760522.44000006</v>
      </c>
      <c r="M4408" s="191">
        <f t="shared" si="201"/>
        <v>82.376052244000007</v>
      </c>
      <c r="N4408" t="str">
        <f t="shared" si="202"/>
        <v>0</v>
      </c>
    </row>
    <row r="4409" spans="1:14">
      <c r="A4409" s="55" t="str">
        <f t="shared" si="200"/>
        <v>Y0DL0</v>
      </c>
      <c r="B4409" s="55">
        <v>0</v>
      </c>
      <c r="C4409" t="s">
        <v>2907</v>
      </c>
      <c r="D4409" t="s">
        <v>2907</v>
      </c>
      <c r="E4409" s="42">
        <v>44834</v>
      </c>
      <c r="F4409">
        <v>102104</v>
      </c>
      <c r="G4409" t="s">
        <v>2007</v>
      </c>
      <c r="J4409">
        <v>4164473.96</v>
      </c>
      <c r="M4409" s="191">
        <f t="shared" si="201"/>
        <v>0.41644739599999997</v>
      </c>
      <c r="N4409" t="str">
        <f t="shared" si="202"/>
        <v>0</v>
      </c>
    </row>
    <row r="4410" spans="1:14">
      <c r="A4410" s="55" t="str">
        <f t="shared" si="200"/>
        <v>Y0DL0</v>
      </c>
      <c r="B4410" s="55">
        <v>0</v>
      </c>
      <c r="C4410" t="s">
        <v>2907</v>
      </c>
      <c r="D4410" t="s">
        <v>2907</v>
      </c>
      <c r="E4410" s="42">
        <v>44834</v>
      </c>
      <c r="F4410">
        <v>106103</v>
      </c>
      <c r="G4410" t="s">
        <v>2783</v>
      </c>
      <c r="J4410">
        <v>48840.47</v>
      </c>
      <c r="M4410" s="191">
        <f t="shared" si="201"/>
        <v>4.8840469999999999E-3</v>
      </c>
      <c r="N4410" t="str">
        <f t="shared" si="202"/>
        <v>0</v>
      </c>
    </row>
    <row r="4411" spans="1:14">
      <c r="A4411" s="55" t="str">
        <f t="shared" si="200"/>
        <v>Y0DL0</v>
      </c>
      <c r="B4411" s="55">
        <v>0</v>
      </c>
      <c r="C4411" t="s">
        <v>2907</v>
      </c>
      <c r="D4411" t="s">
        <v>2907</v>
      </c>
      <c r="E4411" s="42">
        <v>44834</v>
      </c>
      <c r="F4411">
        <v>106106</v>
      </c>
      <c r="G4411" t="s">
        <v>2784</v>
      </c>
      <c r="J4411">
        <v>2409.59</v>
      </c>
      <c r="M4411" s="191">
        <f t="shared" si="201"/>
        <v>2.4095900000000001E-4</v>
      </c>
      <c r="N4411" t="str">
        <f t="shared" si="202"/>
        <v>0</v>
      </c>
    </row>
    <row r="4412" spans="1:14">
      <c r="A4412" s="55" t="str">
        <f t="shared" si="200"/>
        <v>Y0DL0</v>
      </c>
      <c r="B4412" s="55">
        <v>0</v>
      </c>
      <c r="C4412" t="s">
        <v>2907</v>
      </c>
      <c r="D4412" t="s">
        <v>2907</v>
      </c>
      <c r="E4412" s="42">
        <v>44834</v>
      </c>
      <c r="F4412">
        <v>107106</v>
      </c>
      <c r="G4412" t="s">
        <v>2753</v>
      </c>
      <c r="J4412">
        <v>-0.01</v>
      </c>
      <c r="M4412" s="191">
        <f t="shared" si="201"/>
        <v>-1.0000000000000001E-9</v>
      </c>
      <c r="N4412" t="str">
        <f t="shared" si="202"/>
        <v>0</v>
      </c>
    </row>
    <row r="4413" spans="1:14">
      <c r="A4413" s="55" t="str">
        <f t="shared" si="200"/>
        <v>Y0DL0</v>
      </c>
      <c r="B4413" s="55">
        <v>0</v>
      </c>
      <c r="C4413" t="s">
        <v>2907</v>
      </c>
      <c r="D4413" t="s">
        <v>2907</v>
      </c>
      <c r="E4413" s="42">
        <v>44834</v>
      </c>
      <c r="F4413">
        <v>111126</v>
      </c>
      <c r="G4413" t="s">
        <v>2022</v>
      </c>
      <c r="J4413">
        <v>676.27</v>
      </c>
      <c r="M4413" s="191">
        <f t="shared" si="201"/>
        <v>6.7626999999999995E-5</v>
      </c>
      <c r="N4413" t="str">
        <f t="shared" si="202"/>
        <v>0</v>
      </c>
    </row>
    <row r="4414" spans="1:14">
      <c r="A4414" s="55" t="str">
        <f t="shared" si="200"/>
        <v>Y0DL0</v>
      </c>
      <c r="B4414" s="55">
        <v>0</v>
      </c>
      <c r="C4414" t="s">
        <v>2907</v>
      </c>
      <c r="D4414" t="s">
        <v>2907</v>
      </c>
      <c r="E4414" s="42">
        <v>44834</v>
      </c>
      <c r="F4414">
        <v>111181</v>
      </c>
      <c r="G4414" t="s">
        <v>2028</v>
      </c>
      <c r="J4414">
        <v>23663.65</v>
      </c>
      <c r="M4414" s="191">
        <f t="shared" si="201"/>
        <v>2.366365E-3</v>
      </c>
      <c r="N4414" t="str">
        <f t="shared" si="202"/>
        <v>0</v>
      </c>
    </row>
    <row r="4415" spans="1:14">
      <c r="A4415" s="55" t="str">
        <f t="shared" si="200"/>
        <v>Y0DL0</v>
      </c>
      <c r="B4415" s="55">
        <v>0</v>
      </c>
      <c r="C4415" t="s">
        <v>2907</v>
      </c>
      <c r="D4415" t="s">
        <v>2907</v>
      </c>
      <c r="E4415" s="42">
        <v>44834</v>
      </c>
      <c r="F4415">
        <v>111220</v>
      </c>
      <c r="G4415" t="s">
        <v>2655</v>
      </c>
      <c r="J4415">
        <v>9617000</v>
      </c>
      <c r="M4415" s="191">
        <f t="shared" si="201"/>
        <v>0.9617</v>
      </c>
      <c r="N4415" t="str">
        <f t="shared" si="202"/>
        <v>0</v>
      </c>
    </row>
    <row r="4416" spans="1:14">
      <c r="A4416" s="55" t="str">
        <f t="shared" si="200"/>
        <v>Y0DL0</v>
      </c>
      <c r="B4416" s="55">
        <v>0</v>
      </c>
      <c r="C4416" t="s">
        <v>2907</v>
      </c>
      <c r="D4416" t="s">
        <v>2907</v>
      </c>
      <c r="E4416" s="42">
        <v>44834</v>
      </c>
      <c r="F4416">
        <v>111221</v>
      </c>
      <c r="G4416" t="s">
        <v>2656</v>
      </c>
      <c r="J4416">
        <v>-9617000</v>
      </c>
      <c r="M4416" s="191">
        <f t="shared" si="201"/>
        <v>-0.9617</v>
      </c>
      <c r="N4416" t="str">
        <f t="shared" si="202"/>
        <v>0</v>
      </c>
    </row>
    <row r="4417" spans="1:14">
      <c r="A4417" s="55" t="str">
        <f t="shared" ref="A4417:A4480" si="203">C4417&amp;B4417</f>
        <v>Y0DL0</v>
      </c>
      <c r="B4417" s="55">
        <v>0</v>
      </c>
      <c r="C4417" t="s">
        <v>2907</v>
      </c>
      <c r="D4417" t="s">
        <v>2907</v>
      </c>
      <c r="E4417" s="42">
        <v>44834</v>
      </c>
      <c r="F4417">
        <v>141280</v>
      </c>
      <c r="G4417" t="s">
        <v>2036</v>
      </c>
      <c r="J4417">
        <v>5053473.0599999996</v>
      </c>
      <c r="M4417" s="191">
        <f t="shared" si="201"/>
        <v>0.505347306</v>
      </c>
      <c r="N4417" t="str">
        <f t="shared" si="202"/>
        <v>0</v>
      </c>
    </row>
    <row r="4418" spans="1:14">
      <c r="A4418" s="55" t="str">
        <f t="shared" si="203"/>
        <v>Y0DL0</v>
      </c>
      <c r="B4418" s="55">
        <v>0</v>
      </c>
      <c r="C4418" t="s">
        <v>2907</v>
      </c>
      <c r="D4418" t="s">
        <v>2907</v>
      </c>
      <c r="E4418" s="42">
        <v>44834</v>
      </c>
      <c r="F4418">
        <v>141379</v>
      </c>
      <c r="G4418" t="s">
        <v>2961</v>
      </c>
      <c r="J4418">
        <v>-145508</v>
      </c>
      <c r="M4418" s="191">
        <f t="shared" si="201"/>
        <v>-1.4550799999999999E-2</v>
      </c>
      <c r="N4418" t="str">
        <f t="shared" si="202"/>
        <v>0</v>
      </c>
    </row>
    <row r="4419" spans="1:14">
      <c r="A4419" s="55" t="str">
        <f t="shared" si="203"/>
        <v>Y0DL0</v>
      </c>
      <c r="B4419" s="55">
        <v>0</v>
      </c>
      <c r="C4419" t="s">
        <v>2907</v>
      </c>
      <c r="D4419" t="s">
        <v>2907</v>
      </c>
      <c r="E4419" s="42">
        <v>44834</v>
      </c>
      <c r="F4419">
        <v>141382</v>
      </c>
      <c r="G4419" t="s">
        <v>2052</v>
      </c>
      <c r="J4419">
        <v>0</v>
      </c>
      <c r="M4419" s="191">
        <f t="shared" si="201"/>
        <v>0</v>
      </c>
      <c r="N4419" t="str">
        <f t="shared" si="202"/>
        <v>0</v>
      </c>
    </row>
    <row r="4420" spans="1:14">
      <c r="A4420" s="55" t="str">
        <f t="shared" si="203"/>
        <v>Y0DL0</v>
      </c>
      <c r="B4420" s="55">
        <v>0</v>
      </c>
      <c r="C4420" t="s">
        <v>2907</v>
      </c>
      <c r="D4420" t="s">
        <v>2907</v>
      </c>
      <c r="E4420" s="42">
        <v>44834</v>
      </c>
      <c r="F4420">
        <v>141398</v>
      </c>
      <c r="G4420" t="s">
        <v>2911</v>
      </c>
      <c r="J4420">
        <v>0</v>
      </c>
      <c r="M4420" s="191">
        <f t="shared" si="201"/>
        <v>0</v>
      </c>
      <c r="N4420" t="str">
        <f t="shared" si="202"/>
        <v>0</v>
      </c>
    </row>
    <row r="4421" spans="1:14">
      <c r="A4421" s="55" t="str">
        <f t="shared" si="203"/>
        <v>Y0DL0</v>
      </c>
      <c r="B4421" s="55">
        <v>0</v>
      </c>
      <c r="C4421" t="s">
        <v>2907</v>
      </c>
      <c r="D4421" t="s">
        <v>2907</v>
      </c>
      <c r="E4421" s="42">
        <v>44834</v>
      </c>
      <c r="F4421">
        <v>141399</v>
      </c>
      <c r="G4421" t="s">
        <v>2912</v>
      </c>
      <c r="J4421">
        <v>0</v>
      </c>
      <c r="M4421" s="191">
        <f t="shared" si="201"/>
        <v>0</v>
      </c>
      <c r="N4421" t="str">
        <f t="shared" si="202"/>
        <v>0</v>
      </c>
    </row>
    <row r="4422" spans="1:14">
      <c r="A4422" s="55" t="str">
        <f t="shared" si="203"/>
        <v>Y0DL0</v>
      </c>
      <c r="B4422" s="55">
        <v>0</v>
      </c>
      <c r="C4422" t="s">
        <v>2907</v>
      </c>
      <c r="D4422" t="s">
        <v>2907</v>
      </c>
      <c r="E4422" s="42">
        <v>44834</v>
      </c>
      <c r="F4422">
        <v>141647</v>
      </c>
      <c r="G4422" t="s">
        <v>2073</v>
      </c>
      <c r="J4422">
        <v>-50000</v>
      </c>
      <c r="M4422" s="191">
        <f t="shared" si="201"/>
        <v>-5.0000000000000001E-3</v>
      </c>
      <c r="N4422" t="str">
        <f t="shared" si="202"/>
        <v>0</v>
      </c>
    </row>
    <row r="4423" spans="1:14">
      <c r="A4423" s="55" t="str">
        <f t="shared" si="203"/>
        <v>Y0DL0</v>
      </c>
      <c r="B4423" s="55">
        <v>0</v>
      </c>
      <c r="C4423" t="s">
        <v>2907</v>
      </c>
      <c r="D4423" t="s">
        <v>2907</v>
      </c>
      <c r="E4423" s="42">
        <v>44834</v>
      </c>
      <c r="F4423">
        <v>141653</v>
      </c>
      <c r="G4423" t="s">
        <v>2074</v>
      </c>
      <c r="J4423">
        <v>0</v>
      </c>
      <c r="M4423" s="191">
        <f t="shared" si="201"/>
        <v>0</v>
      </c>
      <c r="N4423" t="str">
        <f t="shared" si="202"/>
        <v>0</v>
      </c>
    </row>
    <row r="4424" spans="1:14">
      <c r="A4424" s="55" t="str">
        <f t="shared" si="203"/>
        <v>Y0DL0</v>
      </c>
      <c r="B4424" s="55">
        <v>0</v>
      </c>
      <c r="C4424" t="s">
        <v>2907</v>
      </c>
      <c r="D4424" t="s">
        <v>2907</v>
      </c>
      <c r="E4424" s="42">
        <v>44834</v>
      </c>
      <c r="F4424">
        <v>141679</v>
      </c>
      <c r="G4424" t="s">
        <v>2075</v>
      </c>
      <c r="J4424">
        <v>0</v>
      </c>
      <c r="M4424" s="191">
        <f t="shared" si="201"/>
        <v>0</v>
      </c>
      <c r="N4424" t="str">
        <f t="shared" si="202"/>
        <v>0</v>
      </c>
    </row>
    <row r="4425" spans="1:14">
      <c r="A4425" s="55" t="str">
        <f t="shared" si="203"/>
        <v>Y0DL0</v>
      </c>
      <c r="B4425" s="55">
        <v>0</v>
      </c>
      <c r="C4425" t="s">
        <v>2907</v>
      </c>
      <c r="D4425" t="s">
        <v>2907</v>
      </c>
      <c r="E4425" s="42">
        <v>44834</v>
      </c>
      <c r="F4425">
        <v>141724</v>
      </c>
      <c r="G4425" t="s">
        <v>2076</v>
      </c>
      <c r="J4425">
        <v>-251000</v>
      </c>
      <c r="M4425" s="191">
        <f t="shared" si="201"/>
        <v>-2.5100000000000001E-2</v>
      </c>
      <c r="N4425" t="str">
        <f t="shared" si="202"/>
        <v>0</v>
      </c>
    </row>
    <row r="4426" spans="1:14">
      <c r="A4426" s="55" t="str">
        <f t="shared" si="203"/>
        <v>Y0DL0</v>
      </c>
      <c r="B4426" s="55">
        <v>0</v>
      </c>
      <c r="C4426" t="s">
        <v>2907</v>
      </c>
      <c r="D4426" t="s">
        <v>2907</v>
      </c>
      <c r="E4426" s="42">
        <v>44834</v>
      </c>
      <c r="F4426">
        <v>141744</v>
      </c>
      <c r="G4426" t="s">
        <v>2087</v>
      </c>
      <c r="J4426">
        <v>0</v>
      </c>
      <c r="M4426" s="191">
        <f t="shared" si="201"/>
        <v>0</v>
      </c>
      <c r="N4426" t="str">
        <f t="shared" si="202"/>
        <v>0</v>
      </c>
    </row>
    <row r="4427" spans="1:14">
      <c r="A4427" s="55" t="str">
        <f t="shared" si="203"/>
        <v>Y0DL0</v>
      </c>
      <c r="B4427" s="55">
        <v>0</v>
      </c>
      <c r="C4427" t="s">
        <v>2907</v>
      </c>
      <c r="D4427" t="s">
        <v>2907</v>
      </c>
      <c r="E4427" s="42">
        <v>44834</v>
      </c>
      <c r="F4427">
        <v>141755</v>
      </c>
      <c r="G4427" t="s">
        <v>2097</v>
      </c>
      <c r="J4427">
        <v>2500</v>
      </c>
      <c r="M4427" s="191">
        <f t="shared" si="201"/>
        <v>2.5000000000000001E-4</v>
      </c>
      <c r="N4427" t="str">
        <f t="shared" si="202"/>
        <v>0</v>
      </c>
    </row>
    <row r="4428" spans="1:14">
      <c r="A4428" s="55" t="str">
        <f t="shared" si="203"/>
        <v>Y0DL0</v>
      </c>
      <c r="B4428" s="55">
        <v>0</v>
      </c>
      <c r="C4428" t="s">
        <v>2907</v>
      </c>
      <c r="D4428" t="s">
        <v>2907</v>
      </c>
      <c r="E4428" s="42">
        <v>44834</v>
      </c>
      <c r="F4428">
        <v>141779</v>
      </c>
      <c r="G4428" t="s">
        <v>2114</v>
      </c>
      <c r="J4428">
        <v>0</v>
      </c>
      <c r="M4428" s="191">
        <f t="shared" si="201"/>
        <v>0</v>
      </c>
      <c r="N4428" t="str">
        <f t="shared" si="202"/>
        <v>0</v>
      </c>
    </row>
    <row r="4429" spans="1:14">
      <c r="A4429" s="55" t="str">
        <f t="shared" si="203"/>
        <v>Y0DL0</v>
      </c>
      <c r="B4429" s="55">
        <v>0</v>
      </c>
      <c r="C4429" t="s">
        <v>2907</v>
      </c>
      <c r="D4429" t="s">
        <v>2907</v>
      </c>
      <c r="E4429" s="42">
        <v>44834</v>
      </c>
      <c r="F4429">
        <v>141789</v>
      </c>
      <c r="G4429" t="s">
        <v>2122</v>
      </c>
      <c r="J4429">
        <v>0</v>
      </c>
      <c r="M4429" s="191">
        <f t="shared" si="201"/>
        <v>0</v>
      </c>
      <c r="N4429" t="str">
        <f t="shared" si="202"/>
        <v>0</v>
      </c>
    </row>
    <row r="4430" spans="1:14">
      <c r="A4430" s="55" t="str">
        <f t="shared" si="203"/>
        <v>Y0DL0</v>
      </c>
      <c r="B4430" s="55">
        <v>0</v>
      </c>
      <c r="C4430" t="s">
        <v>2907</v>
      </c>
      <c r="D4430" t="s">
        <v>2907</v>
      </c>
      <c r="E4430" s="42">
        <v>44834</v>
      </c>
      <c r="F4430">
        <v>142036</v>
      </c>
      <c r="G4430" t="s">
        <v>2127</v>
      </c>
      <c r="J4430">
        <v>-0.01</v>
      </c>
      <c r="M4430" s="191">
        <f t="shared" si="201"/>
        <v>-1.0000000000000001E-9</v>
      </c>
      <c r="N4430" t="str">
        <f t="shared" si="202"/>
        <v>0</v>
      </c>
    </row>
    <row r="4431" spans="1:14">
      <c r="A4431" s="55" t="str">
        <f t="shared" si="203"/>
        <v>Y0DL0</v>
      </c>
      <c r="B4431" s="55">
        <v>0</v>
      </c>
      <c r="C4431" t="s">
        <v>2907</v>
      </c>
      <c r="D4431" t="s">
        <v>2907</v>
      </c>
      <c r="E4431" s="42">
        <v>44834</v>
      </c>
      <c r="F4431">
        <v>142043</v>
      </c>
      <c r="G4431" t="s">
        <v>2657</v>
      </c>
      <c r="J4431">
        <v>0</v>
      </c>
      <c r="M4431" s="191">
        <f t="shared" si="201"/>
        <v>0</v>
      </c>
      <c r="N4431" t="str">
        <f t="shared" si="202"/>
        <v>0</v>
      </c>
    </row>
    <row r="4432" spans="1:14">
      <c r="A4432" s="55" t="str">
        <f t="shared" si="203"/>
        <v>Y0DL0</v>
      </c>
      <c r="B4432" s="55">
        <v>0</v>
      </c>
      <c r="C4432" t="s">
        <v>2907</v>
      </c>
      <c r="D4432" t="s">
        <v>2907</v>
      </c>
      <c r="E4432" s="42">
        <v>44834</v>
      </c>
      <c r="F4432">
        <v>142044</v>
      </c>
      <c r="G4432" t="s">
        <v>2132</v>
      </c>
      <c r="J4432">
        <v>0</v>
      </c>
      <c r="M4432" s="191">
        <f t="shared" si="201"/>
        <v>0</v>
      </c>
      <c r="N4432" t="str">
        <f t="shared" si="202"/>
        <v>0</v>
      </c>
    </row>
    <row r="4433" spans="1:14">
      <c r="A4433" s="55" t="e">
        <f t="shared" si="203"/>
        <v>#N/A</v>
      </c>
      <c r="B4433" s="55" t="e">
        <v>#N/A</v>
      </c>
      <c r="C4433" t="s">
        <v>2907</v>
      </c>
      <c r="D4433" t="s">
        <v>2907</v>
      </c>
      <c r="E4433" s="42">
        <v>44834</v>
      </c>
      <c r="F4433">
        <v>142077</v>
      </c>
      <c r="G4433" t="s">
        <v>2913</v>
      </c>
      <c r="J4433">
        <v>1525.58</v>
      </c>
      <c r="M4433" s="191">
        <f t="shared" si="201"/>
        <v>1.5255799999999999E-4</v>
      </c>
      <c r="N4433" t="e">
        <f t="shared" si="202"/>
        <v>#N/A</v>
      </c>
    </row>
    <row r="4434" spans="1:14">
      <c r="A4434" s="55" t="str">
        <f t="shared" si="203"/>
        <v>Y0DL0</v>
      </c>
      <c r="B4434" s="55">
        <v>0</v>
      </c>
      <c r="C4434" t="s">
        <v>2907</v>
      </c>
      <c r="D4434" t="s">
        <v>2907</v>
      </c>
      <c r="E4434" s="42">
        <v>44834</v>
      </c>
      <c r="F4434">
        <v>160101</v>
      </c>
      <c r="G4434" t="s">
        <v>2149</v>
      </c>
      <c r="J4434">
        <v>12706049.58</v>
      </c>
      <c r="M4434" s="191">
        <f t="shared" si="201"/>
        <v>1.2706049580000001</v>
      </c>
      <c r="N4434" t="str">
        <f t="shared" si="202"/>
        <v>0</v>
      </c>
    </row>
    <row r="4435" spans="1:14">
      <c r="A4435" s="55" t="str">
        <f t="shared" si="203"/>
        <v>Y0DL0</v>
      </c>
      <c r="B4435" s="55">
        <v>0</v>
      </c>
      <c r="C4435" t="s">
        <v>2907</v>
      </c>
      <c r="D4435" t="s">
        <v>2907</v>
      </c>
      <c r="E4435" s="42">
        <v>44834</v>
      </c>
      <c r="F4435">
        <v>160118</v>
      </c>
      <c r="G4435" t="s">
        <v>2152</v>
      </c>
      <c r="J4435">
        <v>0</v>
      </c>
      <c r="M4435" s="191">
        <f t="shared" si="201"/>
        <v>0</v>
      </c>
      <c r="N4435" t="str">
        <f t="shared" si="202"/>
        <v>0</v>
      </c>
    </row>
    <row r="4436" spans="1:14">
      <c r="A4436" s="55" t="str">
        <f t="shared" si="203"/>
        <v>Y0DL0</v>
      </c>
      <c r="B4436" s="55">
        <v>0</v>
      </c>
      <c r="C4436" t="s">
        <v>2907</v>
      </c>
      <c r="D4436" t="s">
        <v>2907</v>
      </c>
      <c r="E4436" s="42">
        <v>44834</v>
      </c>
      <c r="F4436">
        <v>160202</v>
      </c>
      <c r="G4436" t="s">
        <v>2158</v>
      </c>
      <c r="J4436">
        <v>0</v>
      </c>
      <c r="M4436" s="191">
        <f t="shared" si="201"/>
        <v>0</v>
      </c>
      <c r="N4436" t="str">
        <f t="shared" si="202"/>
        <v>0</v>
      </c>
    </row>
    <row r="4437" spans="1:14">
      <c r="A4437" s="55" t="str">
        <f t="shared" si="203"/>
        <v>Y0DL0</v>
      </c>
      <c r="B4437" s="55">
        <v>0</v>
      </c>
      <c r="C4437" t="s">
        <v>2907</v>
      </c>
      <c r="D4437" t="s">
        <v>2907</v>
      </c>
      <c r="E4437" s="42">
        <v>44834</v>
      </c>
      <c r="F4437">
        <v>160206</v>
      </c>
      <c r="G4437" t="s">
        <v>2159</v>
      </c>
      <c r="J4437">
        <v>-88982.399999999994</v>
      </c>
      <c r="M4437" s="191">
        <f t="shared" si="201"/>
        <v>-8.89824E-3</v>
      </c>
      <c r="N4437" t="str">
        <f t="shared" si="202"/>
        <v>0</v>
      </c>
    </row>
    <row r="4438" spans="1:14">
      <c r="A4438" s="55" t="str">
        <f t="shared" si="203"/>
        <v>Y0DL0</v>
      </c>
      <c r="B4438" s="55">
        <v>0</v>
      </c>
      <c r="C4438" t="s">
        <v>2907</v>
      </c>
      <c r="D4438" t="s">
        <v>2907</v>
      </c>
      <c r="E4438" s="42">
        <v>44834</v>
      </c>
      <c r="F4438">
        <v>160207</v>
      </c>
      <c r="G4438" t="s">
        <v>2160</v>
      </c>
      <c r="J4438">
        <v>0</v>
      </c>
      <c r="M4438" s="191">
        <f t="shared" si="201"/>
        <v>0</v>
      </c>
      <c r="N4438" t="str">
        <f t="shared" si="202"/>
        <v>0</v>
      </c>
    </row>
    <row r="4439" spans="1:14">
      <c r="A4439" s="55" t="str">
        <f t="shared" si="203"/>
        <v>Y0DL0</v>
      </c>
      <c r="B4439" s="55">
        <v>0</v>
      </c>
      <c r="C4439" t="s">
        <v>2907</v>
      </c>
      <c r="D4439" t="s">
        <v>2907</v>
      </c>
      <c r="E4439" s="42">
        <v>44834</v>
      </c>
      <c r="F4439">
        <v>170101</v>
      </c>
      <c r="G4439" t="s">
        <v>2163</v>
      </c>
      <c r="J4439">
        <v>240367690.36000001</v>
      </c>
      <c r="M4439" s="191">
        <f t="shared" si="201"/>
        <v>24.036769036000003</v>
      </c>
      <c r="N4439" t="str">
        <f t="shared" si="202"/>
        <v>0</v>
      </c>
    </row>
    <row r="4440" spans="1:14">
      <c r="A4440" s="55" t="str">
        <f t="shared" si="203"/>
        <v>Y0DL0</v>
      </c>
      <c r="B4440" s="55">
        <v>0</v>
      </c>
      <c r="C4440" t="s">
        <v>2907</v>
      </c>
      <c r="D4440" t="s">
        <v>2907</v>
      </c>
      <c r="E4440" s="42">
        <v>44834</v>
      </c>
      <c r="F4440">
        <v>201276</v>
      </c>
      <c r="G4440" t="s">
        <v>2209</v>
      </c>
      <c r="J4440">
        <v>-88901072.230000004</v>
      </c>
      <c r="M4440" s="191">
        <f t="shared" si="201"/>
        <v>-8.8901072230000011</v>
      </c>
      <c r="N4440" t="str">
        <f t="shared" si="202"/>
        <v>0</v>
      </c>
    </row>
    <row r="4441" spans="1:14">
      <c r="A4441" s="55" t="str">
        <f t="shared" si="203"/>
        <v>Y0DL1.2</v>
      </c>
      <c r="B4441" s="55">
        <v>1.2</v>
      </c>
      <c r="C4441" t="s">
        <v>2907</v>
      </c>
      <c r="D4441" t="s">
        <v>2907</v>
      </c>
      <c r="E4441" s="42">
        <v>44834</v>
      </c>
      <c r="F4441">
        <v>201277</v>
      </c>
      <c r="G4441" t="s">
        <v>2210</v>
      </c>
      <c r="J4441">
        <v>-297701316.22000003</v>
      </c>
      <c r="M4441" s="191">
        <f t="shared" si="201"/>
        <v>-29.770131622000005</v>
      </c>
      <c r="N4441" t="str">
        <f t="shared" si="202"/>
        <v>1</v>
      </c>
    </row>
    <row r="4442" spans="1:14">
      <c r="A4442" s="55" t="str">
        <f t="shared" si="203"/>
        <v>Y0DL0</v>
      </c>
      <c r="B4442" s="55">
        <v>0</v>
      </c>
      <c r="C4442" t="s">
        <v>2907</v>
      </c>
      <c r="D4442" t="s">
        <v>2907</v>
      </c>
      <c r="E4442" s="42">
        <v>44834</v>
      </c>
      <c r="F4442">
        <v>201297</v>
      </c>
      <c r="G4442" t="s">
        <v>2211</v>
      </c>
      <c r="J4442">
        <v>-2867946.79</v>
      </c>
      <c r="M4442" s="191">
        <f t="shared" si="201"/>
        <v>-0.286794679</v>
      </c>
      <c r="N4442" t="str">
        <f t="shared" si="202"/>
        <v>0</v>
      </c>
    </row>
    <row r="4443" spans="1:14">
      <c r="A4443" s="55" t="str">
        <f t="shared" si="203"/>
        <v>Y0DL1.2</v>
      </c>
      <c r="B4443" s="55">
        <v>1.2</v>
      </c>
      <c r="C4443" t="s">
        <v>2907</v>
      </c>
      <c r="D4443" t="s">
        <v>2907</v>
      </c>
      <c r="E4443" s="42">
        <v>44834</v>
      </c>
      <c r="F4443">
        <v>201298</v>
      </c>
      <c r="G4443" t="s">
        <v>2212</v>
      </c>
      <c r="J4443">
        <v>-9292472.2799999993</v>
      </c>
      <c r="M4443" s="191">
        <f t="shared" si="201"/>
        <v>-0.92924722799999993</v>
      </c>
      <c r="N4443" t="str">
        <f t="shared" si="202"/>
        <v>1</v>
      </c>
    </row>
    <row r="4444" spans="1:14">
      <c r="A4444" s="55" t="str">
        <f t="shared" si="203"/>
        <v>Y0DL0</v>
      </c>
      <c r="B4444" s="55">
        <v>0</v>
      </c>
      <c r="C4444" t="s">
        <v>2907</v>
      </c>
      <c r="D4444" t="s">
        <v>2907</v>
      </c>
      <c r="E4444" s="42">
        <v>44834</v>
      </c>
      <c r="F4444">
        <v>201349</v>
      </c>
      <c r="G4444" t="s">
        <v>2224</v>
      </c>
      <c r="J4444">
        <v>-1251845.0900000001</v>
      </c>
      <c r="M4444" s="191">
        <f t="shared" si="201"/>
        <v>-0.125184509</v>
      </c>
      <c r="N4444" t="str">
        <f t="shared" si="202"/>
        <v>0</v>
      </c>
    </row>
    <row r="4445" spans="1:14">
      <c r="A4445" s="55" t="str">
        <f t="shared" si="203"/>
        <v>Y0DL0</v>
      </c>
      <c r="B4445" s="55">
        <v>0</v>
      </c>
      <c r="C4445" t="s">
        <v>2907</v>
      </c>
      <c r="D4445" t="s">
        <v>2907</v>
      </c>
      <c r="E4445" s="42">
        <v>44834</v>
      </c>
      <c r="F4445">
        <v>201351</v>
      </c>
      <c r="G4445" t="s">
        <v>2225</v>
      </c>
      <c r="J4445">
        <v>-69545058.290000007</v>
      </c>
      <c r="M4445" s="191">
        <f t="shared" si="201"/>
        <v>-6.9545058290000004</v>
      </c>
      <c r="N4445" t="str">
        <f t="shared" si="202"/>
        <v>0</v>
      </c>
    </row>
    <row r="4446" spans="1:14">
      <c r="A4446" s="55" t="str">
        <f t="shared" si="203"/>
        <v>Y0DL1.2</v>
      </c>
      <c r="B4446" s="55">
        <v>1.2</v>
      </c>
      <c r="C4446" t="s">
        <v>2907</v>
      </c>
      <c r="D4446" t="s">
        <v>2907</v>
      </c>
      <c r="E4446" s="42">
        <v>44834</v>
      </c>
      <c r="F4446">
        <v>201364</v>
      </c>
      <c r="G4446" t="s">
        <v>2232</v>
      </c>
      <c r="J4446">
        <v>-4036752.52</v>
      </c>
      <c r="M4446" s="191">
        <f t="shared" si="201"/>
        <v>-0.40367525199999998</v>
      </c>
      <c r="N4446" t="str">
        <f t="shared" si="202"/>
        <v>1</v>
      </c>
    </row>
    <row r="4447" spans="1:14">
      <c r="A4447" s="55" t="str">
        <f t="shared" si="203"/>
        <v>Y0DL1.2</v>
      </c>
      <c r="B4447" s="55">
        <v>1.2</v>
      </c>
      <c r="C4447" t="s">
        <v>2907</v>
      </c>
      <c r="D4447" t="s">
        <v>2907</v>
      </c>
      <c r="E4447" s="42">
        <v>44834</v>
      </c>
      <c r="F4447">
        <v>201366</v>
      </c>
      <c r="G4447" t="s">
        <v>2233</v>
      </c>
      <c r="J4447">
        <v>-236412828.27000001</v>
      </c>
      <c r="M4447" s="191">
        <f t="shared" si="201"/>
        <v>-23.641282827000001</v>
      </c>
      <c r="N4447" t="str">
        <f t="shared" si="202"/>
        <v>1</v>
      </c>
    </row>
    <row r="4448" spans="1:14">
      <c r="A4448" s="55" t="str">
        <f t="shared" si="203"/>
        <v>Y0DL0</v>
      </c>
      <c r="B4448" s="55">
        <v>0</v>
      </c>
      <c r="C4448" t="s">
        <v>2907</v>
      </c>
      <c r="D4448" t="s">
        <v>2907</v>
      </c>
      <c r="E4448" s="42">
        <v>44834</v>
      </c>
      <c r="F4448">
        <v>210103</v>
      </c>
      <c r="G4448" t="s">
        <v>2240</v>
      </c>
      <c r="J4448">
        <v>-281.2</v>
      </c>
      <c r="M4448" s="191">
        <f t="shared" si="201"/>
        <v>-2.8119999999999998E-5</v>
      </c>
      <c r="N4448" t="str">
        <f t="shared" si="202"/>
        <v>0</v>
      </c>
    </row>
    <row r="4449" spans="1:14">
      <c r="A4449" s="55" t="str">
        <f t="shared" si="203"/>
        <v>Y0DL0</v>
      </c>
      <c r="B4449" s="55">
        <v>0</v>
      </c>
      <c r="C4449" t="s">
        <v>2907</v>
      </c>
      <c r="D4449" t="s">
        <v>2907</v>
      </c>
      <c r="E4449" s="42">
        <v>44834</v>
      </c>
      <c r="F4449">
        <v>210117</v>
      </c>
      <c r="G4449" t="s">
        <v>2242</v>
      </c>
      <c r="J4449">
        <v>-2.19</v>
      </c>
      <c r="M4449" s="191">
        <f t="shared" si="201"/>
        <v>-2.1899999999999999E-7</v>
      </c>
      <c r="N4449" t="str">
        <f t="shared" si="202"/>
        <v>0</v>
      </c>
    </row>
    <row r="4450" spans="1:14">
      <c r="A4450" s="55" t="str">
        <f t="shared" si="203"/>
        <v>Y0DL0</v>
      </c>
      <c r="B4450" s="55">
        <v>0</v>
      </c>
      <c r="C4450" t="s">
        <v>2907</v>
      </c>
      <c r="D4450" t="s">
        <v>2907</v>
      </c>
      <c r="E4450" s="42">
        <v>44834</v>
      </c>
      <c r="F4450">
        <v>210132</v>
      </c>
      <c r="G4450" t="s">
        <v>2244</v>
      </c>
      <c r="J4450">
        <v>-790.09</v>
      </c>
      <c r="M4450" s="191">
        <f t="shared" si="201"/>
        <v>-7.9009000000000002E-5</v>
      </c>
      <c r="N4450" t="str">
        <f t="shared" si="202"/>
        <v>0</v>
      </c>
    </row>
    <row r="4451" spans="1:14">
      <c r="A4451" s="55" t="str">
        <f t="shared" si="203"/>
        <v>Y0DL0</v>
      </c>
      <c r="B4451" s="55">
        <v>0</v>
      </c>
      <c r="C4451" t="s">
        <v>2907</v>
      </c>
      <c r="D4451" t="s">
        <v>2907</v>
      </c>
      <c r="E4451" s="42">
        <v>44834</v>
      </c>
      <c r="F4451">
        <v>210138</v>
      </c>
      <c r="G4451" t="s">
        <v>2791</v>
      </c>
      <c r="J4451">
        <v>66.400000000000006</v>
      </c>
      <c r="M4451" s="191">
        <f t="shared" si="201"/>
        <v>6.6400000000000008E-6</v>
      </c>
      <c r="N4451" t="str">
        <f t="shared" si="202"/>
        <v>0</v>
      </c>
    </row>
    <row r="4452" spans="1:14">
      <c r="A4452" s="55" t="str">
        <f t="shared" si="203"/>
        <v>Y0DL0</v>
      </c>
      <c r="B4452" s="55">
        <v>0</v>
      </c>
      <c r="C4452" t="s">
        <v>2907</v>
      </c>
      <c r="D4452" t="s">
        <v>2907</v>
      </c>
      <c r="E4452" s="42">
        <v>44834</v>
      </c>
      <c r="F4452">
        <v>210140</v>
      </c>
      <c r="G4452" t="s">
        <v>2245</v>
      </c>
      <c r="J4452">
        <v>-3514.59</v>
      </c>
      <c r="M4452" s="191">
        <f t="shared" si="201"/>
        <v>-3.5145900000000004E-4</v>
      </c>
      <c r="N4452" t="str">
        <f t="shared" si="202"/>
        <v>0</v>
      </c>
    </row>
    <row r="4453" spans="1:14">
      <c r="A4453" s="55" t="str">
        <f t="shared" si="203"/>
        <v>Y0DL0</v>
      </c>
      <c r="B4453" s="55">
        <v>0</v>
      </c>
      <c r="C4453" t="s">
        <v>2907</v>
      </c>
      <c r="D4453" t="s">
        <v>2907</v>
      </c>
      <c r="E4453" s="42">
        <v>44834</v>
      </c>
      <c r="F4453">
        <v>210210</v>
      </c>
      <c r="G4453" t="s">
        <v>2246</v>
      </c>
      <c r="J4453">
        <v>-147854.46</v>
      </c>
      <c r="M4453" s="191">
        <f t="shared" si="201"/>
        <v>-1.4785445999999999E-2</v>
      </c>
      <c r="N4453" t="str">
        <f t="shared" si="202"/>
        <v>0</v>
      </c>
    </row>
    <row r="4454" spans="1:14">
      <c r="A4454" s="55" t="str">
        <f t="shared" si="203"/>
        <v>Y0DL0</v>
      </c>
      <c r="B4454" s="55">
        <v>0</v>
      </c>
      <c r="C4454" t="s">
        <v>2907</v>
      </c>
      <c r="D4454" t="s">
        <v>2907</v>
      </c>
      <c r="E4454" s="42">
        <v>44834</v>
      </c>
      <c r="F4454">
        <v>210667</v>
      </c>
      <c r="G4454" t="s">
        <v>2862</v>
      </c>
      <c r="J4454">
        <v>-1521.51</v>
      </c>
      <c r="M4454" s="191">
        <f t="shared" si="201"/>
        <v>-1.52151E-4</v>
      </c>
      <c r="N4454" t="str">
        <f t="shared" si="202"/>
        <v>0</v>
      </c>
    </row>
    <row r="4455" spans="1:14">
      <c r="A4455" s="55" t="str">
        <f t="shared" si="203"/>
        <v>Y0DL0</v>
      </c>
      <c r="B4455" s="55">
        <v>0</v>
      </c>
      <c r="C4455" t="s">
        <v>2907</v>
      </c>
      <c r="D4455" t="s">
        <v>2907</v>
      </c>
      <c r="E4455" s="42">
        <v>44834</v>
      </c>
      <c r="F4455">
        <v>210766</v>
      </c>
      <c r="G4455" t="s">
        <v>2748</v>
      </c>
      <c r="J4455">
        <v>7779.79</v>
      </c>
      <c r="M4455" s="191">
        <f t="shared" si="201"/>
        <v>7.7797900000000004E-4</v>
      </c>
      <c r="N4455" t="str">
        <f t="shared" si="202"/>
        <v>0</v>
      </c>
    </row>
    <row r="4456" spans="1:14">
      <c r="A4456" s="55" t="str">
        <f t="shared" si="203"/>
        <v>Y0DL0</v>
      </c>
      <c r="B4456" s="55">
        <v>0</v>
      </c>
      <c r="C4456" t="s">
        <v>2907</v>
      </c>
      <c r="D4456" t="s">
        <v>2907</v>
      </c>
      <c r="E4456" s="42">
        <v>44834</v>
      </c>
      <c r="F4456">
        <v>211103</v>
      </c>
      <c r="G4456" t="s">
        <v>2249</v>
      </c>
      <c r="J4456">
        <v>-36.340000000000003</v>
      </c>
      <c r="M4456" s="191">
        <f t="shared" si="201"/>
        <v>-3.6340000000000003E-6</v>
      </c>
      <c r="N4456" t="str">
        <f t="shared" si="202"/>
        <v>0</v>
      </c>
    </row>
    <row r="4457" spans="1:14">
      <c r="A4457" s="55" t="str">
        <f t="shared" si="203"/>
        <v>Y0DL0</v>
      </c>
      <c r="B4457" s="55">
        <v>0</v>
      </c>
      <c r="C4457" t="s">
        <v>2907</v>
      </c>
      <c r="D4457" t="s">
        <v>2907</v>
      </c>
      <c r="E4457" s="42">
        <v>44834</v>
      </c>
      <c r="F4457">
        <v>211106</v>
      </c>
      <c r="G4457" t="s">
        <v>2250</v>
      </c>
      <c r="J4457">
        <v>-2316.61</v>
      </c>
      <c r="M4457" s="191">
        <f t="shared" si="201"/>
        <v>-2.31661E-4</v>
      </c>
      <c r="N4457" t="str">
        <f t="shared" si="202"/>
        <v>0</v>
      </c>
    </row>
    <row r="4458" spans="1:14">
      <c r="A4458" s="55" t="str">
        <f t="shared" si="203"/>
        <v>Y0DL0</v>
      </c>
      <c r="B4458" s="55">
        <v>0</v>
      </c>
      <c r="C4458" t="s">
        <v>2907</v>
      </c>
      <c r="D4458" t="s">
        <v>2907</v>
      </c>
      <c r="E4458" s="42">
        <v>44834</v>
      </c>
      <c r="F4458">
        <v>211121</v>
      </c>
      <c r="G4458" t="s">
        <v>2252</v>
      </c>
      <c r="J4458">
        <v>-46713.67</v>
      </c>
      <c r="M4458" s="191">
        <f t="shared" si="201"/>
        <v>-4.6713670000000001E-3</v>
      </c>
      <c r="N4458" t="str">
        <f t="shared" si="202"/>
        <v>0</v>
      </c>
    </row>
    <row r="4459" spans="1:14">
      <c r="A4459" s="55" t="str">
        <f t="shared" si="203"/>
        <v>Y0DL0</v>
      </c>
      <c r="B4459" s="55">
        <v>0</v>
      </c>
      <c r="C4459" t="s">
        <v>2907</v>
      </c>
      <c r="D4459" t="s">
        <v>2907</v>
      </c>
      <c r="E4459" s="42">
        <v>44834</v>
      </c>
      <c r="F4459">
        <v>211122</v>
      </c>
      <c r="G4459" t="s">
        <v>2253</v>
      </c>
      <c r="J4459">
        <v>-315.06</v>
      </c>
      <c r="M4459" s="191">
        <f t="shared" si="201"/>
        <v>-3.1506E-5</v>
      </c>
      <c r="N4459" t="str">
        <f t="shared" si="202"/>
        <v>0</v>
      </c>
    </row>
    <row r="4460" spans="1:14">
      <c r="A4460" s="55" t="str">
        <f t="shared" si="203"/>
        <v>Y0DL0</v>
      </c>
      <c r="B4460" s="55">
        <v>0</v>
      </c>
      <c r="C4460" t="s">
        <v>2907</v>
      </c>
      <c r="D4460" t="s">
        <v>2907</v>
      </c>
      <c r="E4460" s="42">
        <v>44834</v>
      </c>
      <c r="F4460">
        <v>211172</v>
      </c>
      <c r="G4460" t="s">
        <v>2262</v>
      </c>
      <c r="J4460">
        <v>-427790.48</v>
      </c>
      <c r="M4460" s="191">
        <f t="shared" si="201"/>
        <v>-4.2779048E-2</v>
      </c>
      <c r="N4460" t="str">
        <f t="shared" si="202"/>
        <v>0</v>
      </c>
    </row>
    <row r="4461" spans="1:14">
      <c r="A4461" s="55" t="str">
        <f t="shared" si="203"/>
        <v>Y0DL0</v>
      </c>
      <c r="B4461" s="55">
        <v>0</v>
      </c>
      <c r="C4461" t="s">
        <v>2907</v>
      </c>
      <c r="D4461" t="s">
        <v>2907</v>
      </c>
      <c r="E4461" s="42">
        <v>44834</v>
      </c>
      <c r="F4461">
        <v>211632</v>
      </c>
      <c r="G4461" t="s">
        <v>2543</v>
      </c>
      <c r="J4461">
        <v>72329.740000000005</v>
      </c>
      <c r="M4461" s="191">
        <f t="shared" ref="M4461:M4524" si="204">J4461/10000000</f>
        <v>7.2329740000000005E-3</v>
      </c>
      <c r="N4461" t="str">
        <f t="shared" si="202"/>
        <v>0</v>
      </c>
    </row>
    <row r="4462" spans="1:14">
      <c r="A4462" s="55" t="str">
        <f t="shared" si="203"/>
        <v>Y0DL0</v>
      </c>
      <c r="B4462" s="55">
        <v>0</v>
      </c>
      <c r="C4462" t="s">
        <v>2907</v>
      </c>
      <c r="D4462" t="s">
        <v>2907</v>
      </c>
      <c r="E4462" s="42">
        <v>44834</v>
      </c>
      <c r="F4462">
        <v>260101</v>
      </c>
      <c r="G4462" t="s">
        <v>2271</v>
      </c>
      <c r="J4462">
        <v>-20266074.239999998</v>
      </c>
      <c r="M4462" s="191">
        <f t="shared" si="204"/>
        <v>-2.0266074239999998</v>
      </c>
      <c r="N4462" t="str">
        <f t="shared" ref="N4462:N4525" si="205">LEFT(B4462,1)</f>
        <v>0</v>
      </c>
    </row>
    <row r="4463" spans="1:14">
      <c r="A4463" s="55" t="str">
        <f t="shared" si="203"/>
        <v>Y0DL0</v>
      </c>
      <c r="B4463" s="55">
        <v>0</v>
      </c>
      <c r="C4463" t="s">
        <v>2907</v>
      </c>
      <c r="D4463" t="s">
        <v>2907</v>
      </c>
      <c r="E4463" s="42">
        <v>44834</v>
      </c>
      <c r="F4463">
        <v>260118</v>
      </c>
      <c r="G4463" t="s">
        <v>2275</v>
      </c>
      <c r="J4463">
        <v>0</v>
      </c>
      <c r="M4463" s="191">
        <f t="shared" si="204"/>
        <v>0</v>
      </c>
      <c r="N4463" t="str">
        <f t="shared" si="205"/>
        <v>0</v>
      </c>
    </row>
    <row r="4464" spans="1:14">
      <c r="A4464" s="55" t="str">
        <f t="shared" si="203"/>
        <v>Y0DL0</v>
      </c>
      <c r="B4464" s="55">
        <v>0</v>
      </c>
      <c r="C4464" t="s">
        <v>2907</v>
      </c>
      <c r="D4464" t="s">
        <v>2907</v>
      </c>
      <c r="E4464" s="42">
        <v>44834</v>
      </c>
      <c r="F4464">
        <v>260202</v>
      </c>
      <c r="G4464" t="s">
        <v>2281</v>
      </c>
      <c r="J4464">
        <v>0</v>
      </c>
      <c r="M4464" s="191">
        <f t="shared" si="204"/>
        <v>0</v>
      </c>
      <c r="N4464" t="str">
        <f t="shared" si="205"/>
        <v>0</v>
      </c>
    </row>
    <row r="4465" spans="1:14">
      <c r="A4465" s="55" t="str">
        <f t="shared" si="203"/>
        <v>Y0DL0</v>
      </c>
      <c r="B4465" s="55">
        <v>0</v>
      </c>
      <c r="C4465" t="s">
        <v>2907</v>
      </c>
      <c r="D4465" t="s">
        <v>2907</v>
      </c>
      <c r="E4465" s="42">
        <v>44834</v>
      </c>
      <c r="F4465">
        <v>260221</v>
      </c>
      <c r="G4465" t="s">
        <v>2282</v>
      </c>
      <c r="J4465">
        <v>-61863.05</v>
      </c>
      <c r="M4465" s="191">
        <f t="shared" si="204"/>
        <v>-6.1863050000000004E-3</v>
      </c>
      <c r="N4465" t="str">
        <f t="shared" si="205"/>
        <v>0</v>
      </c>
    </row>
    <row r="4466" spans="1:14">
      <c r="A4466" s="55" t="str">
        <f t="shared" si="203"/>
        <v>Y0DL0</v>
      </c>
      <c r="B4466" s="55">
        <v>0</v>
      </c>
      <c r="C4466" t="s">
        <v>2907</v>
      </c>
      <c r="D4466" t="s">
        <v>2907</v>
      </c>
      <c r="E4466" s="42">
        <v>44834</v>
      </c>
      <c r="F4466">
        <v>260222</v>
      </c>
      <c r="G4466" t="s">
        <v>2283</v>
      </c>
      <c r="J4466">
        <v>-659064.88</v>
      </c>
      <c r="M4466" s="191">
        <f t="shared" si="204"/>
        <v>-6.5906487999999999E-2</v>
      </c>
      <c r="N4466" t="str">
        <f t="shared" si="205"/>
        <v>0</v>
      </c>
    </row>
    <row r="4467" spans="1:14">
      <c r="A4467" s="55" t="str">
        <f t="shared" si="203"/>
        <v>Y0DL0</v>
      </c>
      <c r="B4467" s="55">
        <v>0</v>
      </c>
      <c r="C4467" t="s">
        <v>2907</v>
      </c>
      <c r="D4467" t="s">
        <v>2907</v>
      </c>
      <c r="E4467" s="42">
        <v>44834</v>
      </c>
      <c r="F4467">
        <v>260815</v>
      </c>
      <c r="G4467" t="s">
        <v>2286</v>
      </c>
      <c r="J4467">
        <v>-23663.65</v>
      </c>
      <c r="M4467" s="191">
        <f t="shared" si="204"/>
        <v>-2.366365E-3</v>
      </c>
      <c r="N4467" t="str">
        <f t="shared" si="205"/>
        <v>0</v>
      </c>
    </row>
    <row r="4468" spans="1:14">
      <c r="A4468" s="55" t="str">
        <f t="shared" si="203"/>
        <v>Y0DL0</v>
      </c>
      <c r="B4468" s="55">
        <v>0</v>
      </c>
      <c r="C4468" t="s">
        <v>2907</v>
      </c>
      <c r="D4468" t="s">
        <v>2907</v>
      </c>
      <c r="E4468" s="42">
        <v>44834</v>
      </c>
      <c r="F4468">
        <v>260836</v>
      </c>
      <c r="G4468" t="s">
        <v>2705</v>
      </c>
      <c r="J4468">
        <v>-0.16</v>
      </c>
      <c r="M4468" s="191">
        <f t="shared" si="204"/>
        <v>-1.6000000000000001E-8</v>
      </c>
      <c r="N4468" t="str">
        <f t="shared" si="205"/>
        <v>0</v>
      </c>
    </row>
    <row r="4469" spans="1:14">
      <c r="A4469" s="55" t="str">
        <f t="shared" si="203"/>
        <v>Y0DL0</v>
      </c>
      <c r="B4469" s="55">
        <v>0</v>
      </c>
      <c r="C4469" t="s">
        <v>2907</v>
      </c>
      <c r="D4469" t="s">
        <v>2907</v>
      </c>
      <c r="E4469" s="42">
        <v>44834</v>
      </c>
      <c r="F4469">
        <v>260837</v>
      </c>
      <c r="G4469" t="s">
        <v>2706</v>
      </c>
      <c r="J4469">
        <v>-0.16</v>
      </c>
      <c r="M4469" s="191">
        <f t="shared" si="204"/>
        <v>-1.6000000000000001E-8</v>
      </c>
      <c r="N4469" t="str">
        <f t="shared" si="205"/>
        <v>0</v>
      </c>
    </row>
    <row r="4470" spans="1:14">
      <c r="A4470" s="55" t="str">
        <f t="shared" si="203"/>
        <v>Y0DL0</v>
      </c>
      <c r="B4470" s="55">
        <v>0</v>
      </c>
      <c r="C4470" t="s">
        <v>2907</v>
      </c>
      <c r="D4470" t="s">
        <v>2907</v>
      </c>
      <c r="E4470" s="42">
        <v>44834</v>
      </c>
      <c r="F4470">
        <v>260942</v>
      </c>
      <c r="G4470" t="s">
        <v>2292</v>
      </c>
      <c r="J4470">
        <v>-1137</v>
      </c>
      <c r="M4470" s="191">
        <f t="shared" si="204"/>
        <v>-1.137E-4</v>
      </c>
      <c r="N4470" t="str">
        <f t="shared" si="205"/>
        <v>0</v>
      </c>
    </row>
    <row r="4471" spans="1:14">
      <c r="A4471" s="55" t="str">
        <f t="shared" si="203"/>
        <v>Y0DL0</v>
      </c>
      <c r="B4471" s="55">
        <v>0</v>
      </c>
      <c r="C4471" t="s">
        <v>2907</v>
      </c>
      <c r="D4471" t="s">
        <v>2907</v>
      </c>
      <c r="E4471" s="42">
        <v>44834</v>
      </c>
      <c r="F4471">
        <v>261259</v>
      </c>
      <c r="G4471" t="s">
        <v>2707</v>
      </c>
      <c r="J4471">
        <v>-225.29</v>
      </c>
      <c r="M4471" s="191">
        <f t="shared" si="204"/>
        <v>-2.2529000000000001E-5</v>
      </c>
      <c r="N4471" t="str">
        <f t="shared" si="205"/>
        <v>0</v>
      </c>
    </row>
    <row r="4472" spans="1:14">
      <c r="A4472" s="55" t="str">
        <f t="shared" si="203"/>
        <v>Y0DL0</v>
      </c>
      <c r="B4472" s="55">
        <v>0</v>
      </c>
      <c r="C4472" t="s">
        <v>2907</v>
      </c>
      <c r="D4472" t="s">
        <v>2907</v>
      </c>
      <c r="E4472" s="42">
        <v>44834</v>
      </c>
      <c r="F4472">
        <v>261260</v>
      </c>
      <c r="G4472" t="s">
        <v>2708</v>
      </c>
      <c r="J4472">
        <v>-225.29</v>
      </c>
      <c r="M4472" s="191">
        <f t="shared" si="204"/>
        <v>-2.2529000000000001E-5</v>
      </c>
      <c r="N4472" t="str">
        <f t="shared" si="205"/>
        <v>0</v>
      </c>
    </row>
    <row r="4473" spans="1:14">
      <c r="A4473" s="55" t="str">
        <f t="shared" si="203"/>
        <v>Y0DL0</v>
      </c>
      <c r="B4473" s="55">
        <v>0</v>
      </c>
      <c r="C4473" t="s">
        <v>2907</v>
      </c>
      <c r="D4473" t="s">
        <v>2907</v>
      </c>
      <c r="E4473" s="42">
        <v>44834</v>
      </c>
      <c r="F4473">
        <v>261262</v>
      </c>
      <c r="G4473" t="s">
        <v>2709</v>
      </c>
      <c r="J4473">
        <v>-629.72</v>
      </c>
      <c r="M4473" s="191">
        <f t="shared" si="204"/>
        <v>-6.2972000000000006E-5</v>
      </c>
      <c r="N4473" t="str">
        <f t="shared" si="205"/>
        <v>0</v>
      </c>
    </row>
    <row r="4474" spans="1:14">
      <c r="A4474" s="55" t="str">
        <f t="shared" si="203"/>
        <v>Y0DL0</v>
      </c>
      <c r="B4474" s="55">
        <v>0</v>
      </c>
      <c r="C4474" t="s">
        <v>2907</v>
      </c>
      <c r="D4474" t="s">
        <v>2907</v>
      </c>
      <c r="E4474" s="42">
        <v>44834</v>
      </c>
      <c r="F4474">
        <v>281101</v>
      </c>
      <c r="G4474" t="s">
        <v>2296</v>
      </c>
      <c r="J4474">
        <v>-67155125.299999997</v>
      </c>
      <c r="M4474" s="191">
        <f t="shared" si="204"/>
        <v>-6.7155125299999998</v>
      </c>
      <c r="N4474" t="str">
        <f t="shared" si="205"/>
        <v>0</v>
      </c>
    </row>
    <row r="4475" spans="1:14">
      <c r="A4475" s="55" t="str">
        <f t="shared" si="203"/>
        <v>Y0DL0</v>
      </c>
      <c r="B4475" s="55">
        <v>0</v>
      </c>
      <c r="C4475" t="s">
        <v>2907</v>
      </c>
      <c r="D4475" t="s">
        <v>2907</v>
      </c>
      <c r="E4475" s="42">
        <v>44834</v>
      </c>
      <c r="F4475">
        <v>281102</v>
      </c>
      <c r="G4475" t="s">
        <v>2544</v>
      </c>
      <c r="J4475">
        <v>-265464269.44</v>
      </c>
      <c r="M4475" s="191">
        <f t="shared" si="204"/>
        <v>-26.546426944</v>
      </c>
      <c r="N4475" t="str">
        <f t="shared" si="205"/>
        <v>0</v>
      </c>
    </row>
    <row r="4476" spans="1:14">
      <c r="A4476" s="55" t="str">
        <f t="shared" si="203"/>
        <v>Y0DL0</v>
      </c>
      <c r="B4476" s="55">
        <v>0</v>
      </c>
      <c r="C4476" t="s">
        <v>2907</v>
      </c>
      <c r="D4476" t="s">
        <v>2907</v>
      </c>
      <c r="E4476" s="42">
        <v>44834</v>
      </c>
      <c r="F4476">
        <v>281166</v>
      </c>
      <c r="G4476" t="s">
        <v>2309</v>
      </c>
      <c r="J4476">
        <v>-14984246.199999999</v>
      </c>
      <c r="M4476" s="191">
        <f t="shared" si="204"/>
        <v>-1.49842462</v>
      </c>
      <c r="N4476" t="str">
        <f t="shared" si="205"/>
        <v>0</v>
      </c>
    </row>
    <row r="4477" spans="1:14">
      <c r="A4477" s="55" t="str">
        <f t="shared" si="203"/>
        <v>Y0DL0</v>
      </c>
      <c r="B4477" s="55">
        <v>0</v>
      </c>
      <c r="C4477" t="s">
        <v>2907</v>
      </c>
      <c r="D4477" t="s">
        <v>2907</v>
      </c>
      <c r="E4477" s="42">
        <v>44834</v>
      </c>
      <c r="F4477">
        <v>281167</v>
      </c>
      <c r="G4477" t="s">
        <v>2835</v>
      </c>
      <c r="J4477">
        <v>-594586.26</v>
      </c>
      <c r="M4477" s="191">
        <f t="shared" si="204"/>
        <v>-5.9458626000000001E-2</v>
      </c>
      <c r="N4477" t="str">
        <f t="shared" si="205"/>
        <v>0</v>
      </c>
    </row>
    <row r="4478" spans="1:14">
      <c r="A4478" s="55" t="str">
        <f t="shared" si="203"/>
        <v>Y0DL0</v>
      </c>
      <c r="B4478" s="55">
        <v>0</v>
      </c>
      <c r="C4478" t="s">
        <v>2907</v>
      </c>
      <c r="D4478" t="s">
        <v>2907</v>
      </c>
      <c r="E4478" s="42">
        <v>44834</v>
      </c>
      <c r="F4478">
        <v>281212</v>
      </c>
      <c r="G4478" t="s">
        <v>2314</v>
      </c>
      <c r="J4478">
        <v>-8886.91</v>
      </c>
      <c r="M4478" s="191">
        <f t="shared" si="204"/>
        <v>-8.8869099999999994E-4</v>
      </c>
      <c r="N4478" t="str">
        <f t="shared" si="205"/>
        <v>0</v>
      </c>
    </row>
    <row r="4479" spans="1:14">
      <c r="A4479" s="55" t="str">
        <f t="shared" si="203"/>
        <v>Y0DL0</v>
      </c>
      <c r="B4479" s="55">
        <v>0</v>
      </c>
      <c r="C4479" t="s">
        <v>2907</v>
      </c>
      <c r="D4479" t="s">
        <v>2907</v>
      </c>
      <c r="E4479" s="42">
        <v>44834</v>
      </c>
      <c r="F4479">
        <v>281290</v>
      </c>
      <c r="G4479" t="s">
        <v>2550</v>
      </c>
      <c r="J4479">
        <v>-249881.17</v>
      </c>
      <c r="M4479" s="191">
        <f t="shared" si="204"/>
        <v>-2.4988117000000001E-2</v>
      </c>
      <c r="N4479" t="str">
        <f t="shared" si="205"/>
        <v>0</v>
      </c>
    </row>
    <row r="4480" spans="1:14">
      <c r="A4480" s="55" t="str">
        <f t="shared" si="203"/>
        <v>Y0DL0</v>
      </c>
      <c r="B4480" s="55">
        <v>0</v>
      </c>
      <c r="C4480" t="s">
        <v>2907</v>
      </c>
      <c r="D4480" t="s">
        <v>2907</v>
      </c>
      <c r="E4480" s="42">
        <v>44834</v>
      </c>
      <c r="F4480">
        <v>281292</v>
      </c>
      <c r="G4480" t="s">
        <v>2551</v>
      </c>
      <c r="J4480">
        <v>-14477757.220000001</v>
      </c>
      <c r="M4480" s="191">
        <f t="shared" si="204"/>
        <v>-1.447775722</v>
      </c>
      <c r="N4480" t="str">
        <f t="shared" si="205"/>
        <v>0</v>
      </c>
    </row>
    <row r="4481" spans="1:14">
      <c r="A4481" s="55" t="str">
        <f t="shared" ref="A4481:A4544" si="206">C4481&amp;B4481</f>
        <v>Y0DL5.3</v>
      </c>
      <c r="B4481" s="55">
        <v>5.3</v>
      </c>
      <c r="C4481" t="s">
        <v>2907</v>
      </c>
      <c r="D4481" t="s">
        <v>2907</v>
      </c>
      <c r="E4481" s="42">
        <v>44834</v>
      </c>
      <c r="F4481">
        <v>301101</v>
      </c>
      <c r="G4481" t="s">
        <v>2333</v>
      </c>
      <c r="J4481">
        <v>-8900875.0399999991</v>
      </c>
      <c r="M4481" s="191">
        <f t="shared" si="204"/>
        <v>-0.89008750399999992</v>
      </c>
      <c r="N4481" t="str">
        <f t="shared" si="205"/>
        <v>5</v>
      </c>
    </row>
    <row r="4482" spans="1:14">
      <c r="A4482" s="55" t="str">
        <f t="shared" si="206"/>
        <v>Y0DL5.1</v>
      </c>
      <c r="B4482" s="55">
        <v>5.0999999999999996</v>
      </c>
      <c r="C4482" t="s">
        <v>2907</v>
      </c>
      <c r="D4482" t="s">
        <v>2907</v>
      </c>
      <c r="E4482" s="42">
        <v>44834</v>
      </c>
      <c r="F4482">
        <v>304101</v>
      </c>
      <c r="G4482" t="s">
        <v>2344</v>
      </c>
      <c r="J4482">
        <v>-9187906.9000000004</v>
      </c>
      <c r="M4482" s="191">
        <f t="shared" si="204"/>
        <v>-0.91879069000000002</v>
      </c>
      <c r="N4482" t="str">
        <f t="shared" si="205"/>
        <v>5</v>
      </c>
    </row>
    <row r="4483" spans="1:14">
      <c r="A4483" s="55" t="str">
        <f t="shared" si="206"/>
        <v>Y0DL5.2</v>
      </c>
      <c r="B4483" s="55">
        <v>5.2</v>
      </c>
      <c r="C4483" t="s">
        <v>2907</v>
      </c>
      <c r="D4483" t="s">
        <v>2907</v>
      </c>
      <c r="E4483" s="42">
        <v>44834</v>
      </c>
      <c r="F4483">
        <v>304213</v>
      </c>
      <c r="G4483" t="s">
        <v>2351</v>
      </c>
      <c r="J4483">
        <v>-128340.89</v>
      </c>
      <c r="M4483" s="191">
        <f t="shared" si="204"/>
        <v>-1.2834089E-2</v>
      </c>
      <c r="N4483" t="str">
        <f t="shared" si="205"/>
        <v>5</v>
      </c>
    </row>
    <row r="4484" spans="1:14">
      <c r="A4484" s="55" t="str">
        <f t="shared" si="206"/>
        <v>Y0DL5.2</v>
      </c>
      <c r="B4484" s="55">
        <v>5.2</v>
      </c>
      <c r="C4484" t="s">
        <v>2907</v>
      </c>
      <c r="D4484" t="s">
        <v>2907</v>
      </c>
      <c r="E4484" s="42">
        <v>44834</v>
      </c>
      <c r="F4484">
        <v>304232</v>
      </c>
      <c r="G4484" t="s">
        <v>2358</v>
      </c>
      <c r="J4484">
        <v>-818.37</v>
      </c>
      <c r="M4484" s="191">
        <f t="shared" si="204"/>
        <v>-8.1836999999999996E-5</v>
      </c>
      <c r="N4484" t="str">
        <f t="shared" si="205"/>
        <v>5</v>
      </c>
    </row>
    <row r="4485" spans="1:14">
      <c r="A4485" s="55" t="str">
        <f t="shared" si="206"/>
        <v>Y0DL5.5</v>
      </c>
      <c r="B4485" s="55">
        <v>5.5</v>
      </c>
      <c r="C4485" t="s">
        <v>2907</v>
      </c>
      <c r="D4485" t="s">
        <v>2907</v>
      </c>
      <c r="E4485" s="42">
        <v>44834</v>
      </c>
      <c r="F4485">
        <v>304302</v>
      </c>
      <c r="G4485" t="s">
        <v>810</v>
      </c>
      <c r="J4485">
        <v>-27329.200000000001</v>
      </c>
      <c r="M4485" s="191">
        <f t="shared" si="204"/>
        <v>-2.7329200000000002E-3</v>
      </c>
      <c r="N4485" t="str">
        <f t="shared" si="205"/>
        <v>5</v>
      </c>
    </row>
    <row r="4486" spans="1:14">
      <c r="A4486" s="55" t="str">
        <f t="shared" si="206"/>
        <v>Y0DL5.5</v>
      </c>
      <c r="B4486" s="55">
        <v>5.5</v>
      </c>
      <c r="C4486" t="s">
        <v>2907</v>
      </c>
      <c r="D4486" t="s">
        <v>2907</v>
      </c>
      <c r="E4486" s="42">
        <v>44834</v>
      </c>
      <c r="F4486">
        <v>304749</v>
      </c>
      <c r="G4486" t="s">
        <v>2368</v>
      </c>
      <c r="J4486">
        <v>86.78</v>
      </c>
      <c r="M4486" s="191">
        <f t="shared" si="204"/>
        <v>8.6780000000000006E-6</v>
      </c>
      <c r="N4486" t="str">
        <f t="shared" si="205"/>
        <v>5</v>
      </c>
    </row>
    <row r="4487" spans="1:14">
      <c r="A4487" s="55" t="str">
        <f t="shared" si="206"/>
        <v>Y0DL5.5</v>
      </c>
      <c r="B4487" s="55">
        <v>5.5</v>
      </c>
      <c r="C4487" t="s">
        <v>2907</v>
      </c>
      <c r="D4487" t="s">
        <v>2907</v>
      </c>
      <c r="E4487" s="42">
        <v>44834</v>
      </c>
      <c r="F4487">
        <v>304751</v>
      </c>
      <c r="G4487" t="s">
        <v>2369</v>
      </c>
      <c r="J4487">
        <v>-6526.92</v>
      </c>
      <c r="M4487" s="191">
        <f t="shared" si="204"/>
        <v>-6.5269199999999996E-4</v>
      </c>
      <c r="N4487" t="str">
        <f t="shared" si="205"/>
        <v>5</v>
      </c>
    </row>
    <row r="4488" spans="1:14">
      <c r="A4488" s="55" t="str">
        <f t="shared" si="206"/>
        <v>Y0DL5.5</v>
      </c>
      <c r="B4488" s="55">
        <v>5.5</v>
      </c>
      <c r="C4488" t="s">
        <v>2907</v>
      </c>
      <c r="D4488" t="s">
        <v>2907</v>
      </c>
      <c r="E4488" s="42">
        <v>44834</v>
      </c>
      <c r="F4488">
        <v>305101</v>
      </c>
      <c r="G4488" t="s">
        <v>2374</v>
      </c>
      <c r="J4488">
        <v>-31326.31</v>
      </c>
      <c r="M4488" s="191">
        <f t="shared" si="204"/>
        <v>-3.1326310000000003E-3</v>
      </c>
      <c r="N4488" t="str">
        <f t="shared" si="205"/>
        <v>5</v>
      </c>
    </row>
    <row r="4489" spans="1:14">
      <c r="A4489" s="55" t="str">
        <f t="shared" si="206"/>
        <v>Y0DL5.5</v>
      </c>
      <c r="B4489" s="55">
        <v>5.5</v>
      </c>
      <c r="C4489" t="s">
        <v>2907</v>
      </c>
      <c r="D4489" t="s">
        <v>2907</v>
      </c>
      <c r="E4489" s="42">
        <v>44834</v>
      </c>
      <c r="F4489">
        <v>310115</v>
      </c>
      <c r="G4489" t="s">
        <v>2398</v>
      </c>
      <c r="J4489">
        <v>4875.45</v>
      </c>
      <c r="M4489" s="191">
        <f t="shared" si="204"/>
        <v>4.8754499999999998E-4</v>
      </c>
      <c r="N4489" t="str">
        <f t="shared" si="205"/>
        <v>5</v>
      </c>
    </row>
    <row r="4490" spans="1:14">
      <c r="A4490" s="55" t="str">
        <f t="shared" si="206"/>
        <v>Y0DL0</v>
      </c>
      <c r="B4490" s="55">
        <v>0</v>
      </c>
      <c r="C4490" t="s">
        <v>2907</v>
      </c>
      <c r="D4490" t="s">
        <v>2907</v>
      </c>
      <c r="E4490" s="42">
        <v>44834</v>
      </c>
      <c r="F4490">
        <v>311501</v>
      </c>
      <c r="G4490" t="s">
        <v>2402</v>
      </c>
      <c r="J4490">
        <v>25096579.079999998</v>
      </c>
      <c r="M4490" s="191">
        <f t="shared" si="204"/>
        <v>2.5096579079999999</v>
      </c>
      <c r="N4490" t="str">
        <f t="shared" si="205"/>
        <v>0</v>
      </c>
    </row>
    <row r="4491" spans="1:14">
      <c r="A4491" s="55" t="str">
        <f t="shared" si="206"/>
        <v>Y0DL6.3</v>
      </c>
      <c r="B4491" s="55">
        <v>6.3</v>
      </c>
      <c r="C4491" t="s">
        <v>2907</v>
      </c>
      <c r="D4491" t="s">
        <v>2907</v>
      </c>
      <c r="E4491" s="42">
        <v>44834</v>
      </c>
      <c r="F4491">
        <v>401201</v>
      </c>
      <c r="G4491" t="s">
        <v>2419</v>
      </c>
      <c r="J4491">
        <v>33247.69</v>
      </c>
      <c r="M4491" s="191">
        <f t="shared" si="204"/>
        <v>3.3247690000000004E-3</v>
      </c>
      <c r="N4491" t="str">
        <f t="shared" si="205"/>
        <v>6</v>
      </c>
    </row>
    <row r="4492" spans="1:14">
      <c r="A4492" s="55" t="str">
        <f t="shared" si="206"/>
        <v>Y0DL6.3</v>
      </c>
      <c r="B4492" s="55">
        <v>6.3</v>
      </c>
      <c r="C4492" t="s">
        <v>2907</v>
      </c>
      <c r="D4492" t="s">
        <v>2907</v>
      </c>
      <c r="E4492" s="42">
        <v>44834</v>
      </c>
      <c r="F4492">
        <v>401301</v>
      </c>
      <c r="G4492" t="s">
        <v>2432</v>
      </c>
      <c r="J4492">
        <v>639.77</v>
      </c>
      <c r="M4492" s="191">
        <f t="shared" si="204"/>
        <v>6.3977000000000001E-5</v>
      </c>
      <c r="N4492" t="str">
        <f t="shared" si="205"/>
        <v>6</v>
      </c>
    </row>
    <row r="4493" spans="1:14">
      <c r="A4493" s="55" t="str">
        <f t="shared" si="206"/>
        <v>Y0DL6.1</v>
      </c>
      <c r="B4493" s="55">
        <v>6.1</v>
      </c>
      <c r="C4493" t="s">
        <v>2907</v>
      </c>
      <c r="D4493" t="s">
        <v>2907</v>
      </c>
      <c r="E4493" s="42">
        <v>44834</v>
      </c>
      <c r="F4493">
        <v>401501</v>
      </c>
      <c r="G4493" t="s">
        <v>676</v>
      </c>
      <c r="J4493">
        <v>0</v>
      </c>
      <c r="M4493" s="191">
        <f t="shared" si="204"/>
        <v>0</v>
      </c>
      <c r="N4493" t="str">
        <f t="shared" si="205"/>
        <v>6</v>
      </c>
    </row>
    <row r="4494" spans="1:14">
      <c r="A4494" s="55" t="str">
        <f t="shared" si="206"/>
        <v>Y0DL6.3</v>
      </c>
      <c r="B4494" s="55">
        <v>6.3</v>
      </c>
      <c r="C4494" t="s">
        <v>2907</v>
      </c>
      <c r="D4494" t="s">
        <v>2907</v>
      </c>
      <c r="E4494" s="42">
        <v>44834</v>
      </c>
      <c r="F4494">
        <v>401702</v>
      </c>
      <c r="G4494" t="s">
        <v>2686</v>
      </c>
      <c r="J4494">
        <v>0</v>
      </c>
      <c r="M4494" s="191">
        <f t="shared" si="204"/>
        <v>0</v>
      </c>
      <c r="N4494" t="str">
        <f t="shared" si="205"/>
        <v>6</v>
      </c>
    </row>
    <row r="4495" spans="1:14">
      <c r="A4495" s="55" t="str">
        <f t="shared" si="206"/>
        <v>Y0DL6.3</v>
      </c>
      <c r="B4495" s="55">
        <v>6.3</v>
      </c>
      <c r="C4495" t="s">
        <v>2907</v>
      </c>
      <c r="D4495" t="s">
        <v>2907</v>
      </c>
      <c r="E4495" s="42">
        <v>44834</v>
      </c>
      <c r="F4495">
        <v>401703</v>
      </c>
      <c r="G4495" t="s">
        <v>2687</v>
      </c>
      <c r="J4495">
        <v>0</v>
      </c>
      <c r="M4495" s="191">
        <f t="shared" si="204"/>
        <v>0</v>
      </c>
      <c r="N4495" t="str">
        <f t="shared" si="205"/>
        <v>6</v>
      </c>
    </row>
    <row r="4496" spans="1:14">
      <c r="A4496" s="55" t="str">
        <f t="shared" si="206"/>
        <v>Y0DL6.2</v>
      </c>
      <c r="B4496" s="55">
        <v>6.2</v>
      </c>
      <c r="C4496" t="s">
        <v>2907</v>
      </c>
      <c r="D4496" t="s">
        <v>2907</v>
      </c>
      <c r="E4496" s="42">
        <v>44834</v>
      </c>
      <c r="F4496">
        <v>402106</v>
      </c>
      <c r="G4496" t="s">
        <v>2437</v>
      </c>
      <c r="J4496">
        <v>1679.39</v>
      </c>
      <c r="M4496" s="191">
        <f t="shared" si="204"/>
        <v>1.6793900000000001E-4</v>
      </c>
      <c r="N4496" t="str">
        <f t="shared" si="205"/>
        <v>6</v>
      </c>
    </row>
    <row r="4497" spans="1:14">
      <c r="A4497" s="55" t="str">
        <f t="shared" si="206"/>
        <v>Y0DL6.3</v>
      </c>
      <c r="B4497" s="55">
        <v>6.3</v>
      </c>
      <c r="C4497" t="s">
        <v>2907</v>
      </c>
      <c r="D4497" t="s">
        <v>2907</v>
      </c>
      <c r="E4497" s="42">
        <v>44834</v>
      </c>
      <c r="F4497">
        <v>402113</v>
      </c>
      <c r="G4497" t="s">
        <v>2438</v>
      </c>
      <c r="J4497">
        <v>321774.86</v>
      </c>
      <c r="M4497" s="191">
        <f t="shared" si="204"/>
        <v>3.2177485999999998E-2</v>
      </c>
      <c r="N4497" t="str">
        <f t="shared" si="205"/>
        <v>6</v>
      </c>
    </row>
    <row r="4498" spans="1:14">
      <c r="A4498" s="55" t="str">
        <f t="shared" si="206"/>
        <v>Y0DL6.3</v>
      </c>
      <c r="B4498" s="55">
        <v>6.3</v>
      </c>
      <c r="C4498" t="s">
        <v>2907</v>
      </c>
      <c r="D4498" t="s">
        <v>2907</v>
      </c>
      <c r="E4498" s="42">
        <v>44834</v>
      </c>
      <c r="F4498">
        <v>402125</v>
      </c>
      <c r="G4498" t="s">
        <v>2914</v>
      </c>
      <c r="J4498">
        <v>167209.69</v>
      </c>
      <c r="M4498" s="191">
        <f t="shared" si="204"/>
        <v>1.6720968999999999E-2</v>
      </c>
      <c r="N4498" t="str">
        <f t="shared" si="205"/>
        <v>6</v>
      </c>
    </row>
    <row r="4499" spans="1:14">
      <c r="A4499" s="55" t="str">
        <f t="shared" si="206"/>
        <v>Y0DL6.2a</v>
      </c>
      <c r="B4499" s="55" t="s">
        <v>4602</v>
      </c>
      <c r="C4499" t="s">
        <v>2907</v>
      </c>
      <c r="D4499" t="s">
        <v>2907</v>
      </c>
      <c r="E4499" s="42">
        <v>44834</v>
      </c>
      <c r="F4499">
        <v>402128</v>
      </c>
      <c r="G4499" t="s">
        <v>2440</v>
      </c>
      <c r="J4499">
        <v>858415.11</v>
      </c>
      <c r="M4499" s="191">
        <f t="shared" si="204"/>
        <v>8.5841510999999995E-2</v>
      </c>
      <c r="N4499" t="str">
        <f t="shared" si="205"/>
        <v>6</v>
      </c>
    </row>
    <row r="4500" spans="1:14">
      <c r="A4500" s="55" t="str">
        <f t="shared" si="206"/>
        <v>Y0DL6.3</v>
      </c>
      <c r="B4500" s="55">
        <v>6.3</v>
      </c>
      <c r="C4500" t="s">
        <v>2907</v>
      </c>
      <c r="D4500" t="s">
        <v>2907</v>
      </c>
      <c r="E4500" s="42">
        <v>44834</v>
      </c>
      <c r="F4500">
        <v>402233</v>
      </c>
      <c r="G4500" t="s">
        <v>2458</v>
      </c>
      <c r="J4500">
        <v>531.69000000000005</v>
      </c>
      <c r="M4500" s="191">
        <f t="shared" si="204"/>
        <v>5.3169000000000005E-5</v>
      </c>
      <c r="N4500" t="str">
        <f t="shared" si="205"/>
        <v>6</v>
      </c>
    </row>
    <row r="4501" spans="1:14">
      <c r="A4501" s="55" t="str">
        <f t="shared" si="206"/>
        <v>Y0DL6.3</v>
      </c>
      <c r="B4501" s="55">
        <v>6.3</v>
      </c>
      <c r="C4501" t="s">
        <v>2907</v>
      </c>
      <c r="D4501" t="s">
        <v>2907</v>
      </c>
      <c r="E4501" s="42">
        <v>44834</v>
      </c>
      <c r="F4501">
        <v>402235</v>
      </c>
      <c r="G4501" t="s">
        <v>2459</v>
      </c>
      <c r="J4501">
        <v>20326.21</v>
      </c>
      <c r="M4501" s="191">
        <f t="shared" si="204"/>
        <v>2.0326210000000001E-3</v>
      </c>
      <c r="N4501" t="str">
        <f t="shared" si="205"/>
        <v>6</v>
      </c>
    </row>
    <row r="4502" spans="1:14">
      <c r="A4502" s="55" t="str">
        <f t="shared" si="206"/>
        <v>Y0DL6.3</v>
      </c>
      <c r="B4502" s="55">
        <v>6.3</v>
      </c>
      <c r="C4502" t="s">
        <v>2907</v>
      </c>
      <c r="D4502" t="s">
        <v>2907</v>
      </c>
      <c r="E4502" s="42">
        <v>44834</v>
      </c>
      <c r="F4502">
        <v>402404</v>
      </c>
      <c r="G4502" t="s">
        <v>2492</v>
      </c>
      <c r="J4502">
        <v>13614.25</v>
      </c>
      <c r="M4502" s="191">
        <f t="shared" si="204"/>
        <v>1.3614250000000001E-3</v>
      </c>
      <c r="N4502" t="str">
        <f t="shared" si="205"/>
        <v>6</v>
      </c>
    </row>
    <row r="4503" spans="1:14">
      <c r="A4503" s="55" t="str">
        <f t="shared" si="206"/>
        <v>Y0DL5.3</v>
      </c>
      <c r="B4503" s="55">
        <v>5.3</v>
      </c>
      <c r="C4503" t="s">
        <v>2907</v>
      </c>
      <c r="D4503" t="s">
        <v>2907</v>
      </c>
      <c r="E4503" s="42">
        <v>44834</v>
      </c>
      <c r="F4503">
        <v>440101</v>
      </c>
      <c r="G4503" t="s">
        <v>2503</v>
      </c>
      <c r="J4503">
        <v>173629.16</v>
      </c>
      <c r="M4503" s="191">
        <f t="shared" si="204"/>
        <v>1.7362915999999999E-2</v>
      </c>
      <c r="N4503" t="str">
        <f t="shared" si="205"/>
        <v>5</v>
      </c>
    </row>
    <row r="4504" spans="1:14">
      <c r="A4504" s="55" t="str">
        <f t="shared" si="206"/>
        <v>Y0DL5.5</v>
      </c>
      <c r="B4504" s="55">
        <v>5.5</v>
      </c>
      <c r="C4504" t="s">
        <v>2907</v>
      </c>
      <c r="D4504" t="s">
        <v>2907</v>
      </c>
      <c r="E4504" s="42">
        <v>44834</v>
      </c>
      <c r="F4504">
        <v>440225</v>
      </c>
      <c r="G4504" t="s">
        <v>2515</v>
      </c>
      <c r="J4504">
        <v>1564.69</v>
      </c>
      <c r="M4504" s="191">
        <f t="shared" si="204"/>
        <v>1.5646900000000001E-4</v>
      </c>
      <c r="N4504" t="str">
        <f t="shared" si="205"/>
        <v>5</v>
      </c>
    </row>
    <row r="4505" spans="1:14">
      <c r="A4505" s="55" t="str">
        <f t="shared" si="206"/>
        <v>Y0DL6.3</v>
      </c>
      <c r="B4505" s="55">
        <v>6.3</v>
      </c>
      <c r="C4505" t="s">
        <v>2907</v>
      </c>
      <c r="D4505" t="s">
        <v>2907</v>
      </c>
      <c r="E4505" s="42">
        <v>44834</v>
      </c>
      <c r="F4505">
        <v>440341</v>
      </c>
      <c r="G4505" t="s">
        <v>2682</v>
      </c>
      <c r="J4505">
        <v>0</v>
      </c>
      <c r="M4505" s="191">
        <f t="shared" si="204"/>
        <v>0</v>
      </c>
      <c r="N4505" t="str">
        <f t="shared" si="205"/>
        <v>6</v>
      </c>
    </row>
    <row r="4506" spans="1:14">
      <c r="A4506" s="55" t="str">
        <f t="shared" si="206"/>
        <v>Y0DL6.3</v>
      </c>
      <c r="B4506" s="55">
        <v>6.3</v>
      </c>
      <c r="C4506" t="s">
        <v>2907</v>
      </c>
      <c r="D4506" t="s">
        <v>2907</v>
      </c>
      <c r="E4506" s="42">
        <v>44834</v>
      </c>
      <c r="F4506">
        <v>440342</v>
      </c>
      <c r="G4506" t="s">
        <v>2683</v>
      </c>
      <c r="J4506">
        <v>0</v>
      </c>
      <c r="M4506" s="191">
        <f t="shared" si="204"/>
        <v>0</v>
      </c>
      <c r="N4506" t="str">
        <f t="shared" si="205"/>
        <v>6</v>
      </c>
    </row>
    <row r="4507" spans="1:14">
      <c r="A4507" s="55" t="str">
        <f t="shared" si="206"/>
        <v>Y0DL6.3</v>
      </c>
      <c r="B4507" s="55">
        <v>6.3</v>
      </c>
      <c r="C4507" t="s">
        <v>2907</v>
      </c>
      <c r="D4507" t="s">
        <v>2907</v>
      </c>
      <c r="E4507" s="42">
        <v>44834</v>
      </c>
      <c r="F4507">
        <v>440416</v>
      </c>
      <c r="G4507" t="s">
        <v>664</v>
      </c>
      <c r="J4507">
        <v>427790.99</v>
      </c>
      <c r="M4507" s="191">
        <f t="shared" si="204"/>
        <v>4.2779099000000001E-2</v>
      </c>
      <c r="N4507" t="str">
        <f t="shared" si="205"/>
        <v>6</v>
      </c>
    </row>
    <row r="4508" spans="1:14">
      <c r="A4508" s="55" t="str">
        <f t="shared" si="206"/>
        <v>Y0DL6.3</v>
      </c>
      <c r="B4508" s="55">
        <v>6.3</v>
      </c>
      <c r="C4508" t="s">
        <v>2907</v>
      </c>
      <c r="D4508" t="s">
        <v>2907</v>
      </c>
      <c r="E4508" s="42">
        <v>44834</v>
      </c>
      <c r="F4508">
        <v>440509</v>
      </c>
      <c r="G4508" t="s">
        <v>2524</v>
      </c>
      <c r="J4508">
        <v>72712.179999999993</v>
      </c>
      <c r="M4508" s="191">
        <f t="shared" si="204"/>
        <v>7.2712179999999994E-3</v>
      </c>
      <c r="N4508" t="str">
        <f t="shared" si="205"/>
        <v>6</v>
      </c>
    </row>
    <row r="4509" spans="1:14">
      <c r="A4509" s="55" t="str">
        <f t="shared" si="206"/>
        <v>Y0DM0</v>
      </c>
      <c r="B4509" s="55">
        <v>0</v>
      </c>
      <c r="C4509" t="s">
        <v>2908</v>
      </c>
      <c r="D4509" t="s">
        <v>2908</v>
      </c>
      <c r="E4509" s="42">
        <v>44834</v>
      </c>
      <c r="F4509">
        <v>101101</v>
      </c>
      <c r="G4509" t="s">
        <v>2004</v>
      </c>
      <c r="J4509">
        <v>551464699.90999997</v>
      </c>
      <c r="M4509" s="191">
        <f t="shared" si="204"/>
        <v>55.146469990999996</v>
      </c>
      <c r="N4509" t="str">
        <f t="shared" si="205"/>
        <v>0</v>
      </c>
    </row>
    <row r="4510" spans="1:14">
      <c r="A4510" s="55" t="str">
        <f t="shared" si="206"/>
        <v>Y0DM0</v>
      </c>
      <c r="B4510" s="55">
        <v>0</v>
      </c>
      <c r="C4510" t="s">
        <v>2908</v>
      </c>
      <c r="D4510" t="s">
        <v>2908</v>
      </c>
      <c r="E4510" s="42">
        <v>44834</v>
      </c>
      <c r="F4510">
        <v>102104</v>
      </c>
      <c r="G4510" t="s">
        <v>2007</v>
      </c>
      <c r="J4510">
        <v>10889910.029999999</v>
      </c>
      <c r="M4510" s="191">
        <f t="shared" si="204"/>
        <v>1.0889910029999998</v>
      </c>
      <c r="N4510" t="str">
        <f t="shared" si="205"/>
        <v>0</v>
      </c>
    </row>
    <row r="4511" spans="1:14">
      <c r="A4511" s="55" t="str">
        <f t="shared" si="206"/>
        <v>Y0DM0</v>
      </c>
      <c r="B4511" s="55">
        <v>0</v>
      </c>
      <c r="C4511" t="s">
        <v>2908</v>
      </c>
      <c r="D4511" t="s">
        <v>2908</v>
      </c>
      <c r="E4511" s="42">
        <v>44834</v>
      </c>
      <c r="F4511">
        <v>106103</v>
      </c>
      <c r="G4511" t="s">
        <v>2783</v>
      </c>
      <c r="J4511">
        <v>54750.43</v>
      </c>
      <c r="M4511" s="191">
        <f t="shared" si="204"/>
        <v>5.4750429999999998E-3</v>
      </c>
      <c r="N4511" t="str">
        <f t="shared" si="205"/>
        <v>0</v>
      </c>
    </row>
    <row r="4512" spans="1:14">
      <c r="A4512" s="55" t="str">
        <f t="shared" si="206"/>
        <v>Y0DM0</v>
      </c>
      <c r="B4512" s="55">
        <v>0</v>
      </c>
      <c r="C4512" t="s">
        <v>2908</v>
      </c>
      <c r="D4512" t="s">
        <v>2908</v>
      </c>
      <c r="E4512" s="42">
        <v>44834</v>
      </c>
      <c r="F4512">
        <v>106106</v>
      </c>
      <c r="G4512" t="s">
        <v>2784</v>
      </c>
      <c r="J4512">
        <v>1357.37</v>
      </c>
      <c r="M4512" s="191">
        <f t="shared" si="204"/>
        <v>1.3573699999999998E-4</v>
      </c>
      <c r="N4512" t="str">
        <f t="shared" si="205"/>
        <v>0</v>
      </c>
    </row>
    <row r="4513" spans="1:14">
      <c r="A4513" s="55" t="str">
        <f t="shared" si="206"/>
        <v>Y0DM0</v>
      </c>
      <c r="B4513" s="55">
        <v>0</v>
      </c>
      <c r="C4513" t="s">
        <v>2908</v>
      </c>
      <c r="D4513" t="s">
        <v>2908</v>
      </c>
      <c r="E4513" s="42">
        <v>44834</v>
      </c>
      <c r="F4513">
        <v>107106</v>
      </c>
      <c r="G4513" t="s">
        <v>2753</v>
      </c>
      <c r="J4513">
        <v>-0.02</v>
      </c>
      <c r="M4513" s="191">
        <f t="shared" si="204"/>
        <v>-2.0000000000000001E-9</v>
      </c>
      <c r="N4513" t="str">
        <f t="shared" si="205"/>
        <v>0</v>
      </c>
    </row>
    <row r="4514" spans="1:14">
      <c r="A4514" s="55" t="str">
        <f t="shared" si="206"/>
        <v>Y0DM0</v>
      </c>
      <c r="B4514" s="55">
        <v>0</v>
      </c>
      <c r="C4514" t="s">
        <v>2908</v>
      </c>
      <c r="D4514" t="s">
        <v>2908</v>
      </c>
      <c r="E4514" s="42">
        <v>44834</v>
      </c>
      <c r="F4514">
        <v>107111</v>
      </c>
      <c r="G4514" t="s">
        <v>2016</v>
      </c>
      <c r="J4514">
        <v>305291</v>
      </c>
      <c r="M4514" s="191">
        <f t="shared" si="204"/>
        <v>3.05291E-2</v>
      </c>
      <c r="N4514" t="str">
        <f t="shared" si="205"/>
        <v>0</v>
      </c>
    </row>
    <row r="4515" spans="1:14">
      <c r="A4515" s="55" t="str">
        <f t="shared" si="206"/>
        <v>Y0DM0</v>
      </c>
      <c r="B4515" s="55">
        <v>0</v>
      </c>
      <c r="C4515" t="s">
        <v>2908</v>
      </c>
      <c r="D4515" t="s">
        <v>2908</v>
      </c>
      <c r="E4515" s="42">
        <v>44834</v>
      </c>
      <c r="F4515">
        <v>111126</v>
      </c>
      <c r="G4515" t="s">
        <v>2022</v>
      </c>
      <c r="J4515">
        <v>1768.41</v>
      </c>
      <c r="M4515" s="191">
        <f t="shared" si="204"/>
        <v>1.7684100000000001E-4</v>
      </c>
      <c r="N4515" t="str">
        <f t="shared" si="205"/>
        <v>0</v>
      </c>
    </row>
    <row r="4516" spans="1:14">
      <c r="A4516" s="55" t="str">
        <f t="shared" si="206"/>
        <v>Y0DM0</v>
      </c>
      <c r="B4516" s="55">
        <v>0</v>
      </c>
      <c r="C4516" t="s">
        <v>2908</v>
      </c>
      <c r="D4516" t="s">
        <v>2908</v>
      </c>
      <c r="E4516" s="42">
        <v>44834</v>
      </c>
      <c r="F4516">
        <v>111181</v>
      </c>
      <c r="G4516" t="s">
        <v>2028</v>
      </c>
      <c r="J4516">
        <v>51504.7</v>
      </c>
      <c r="M4516" s="191">
        <f t="shared" si="204"/>
        <v>5.1504699999999999E-3</v>
      </c>
      <c r="N4516" t="str">
        <f t="shared" si="205"/>
        <v>0</v>
      </c>
    </row>
    <row r="4517" spans="1:14">
      <c r="A4517" s="55" t="str">
        <f t="shared" si="206"/>
        <v>Y0DM0</v>
      </c>
      <c r="B4517" s="55">
        <v>0</v>
      </c>
      <c r="C4517" t="s">
        <v>2908</v>
      </c>
      <c r="D4517" t="s">
        <v>2908</v>
      </c>
      <c r="E4517" s="42">
        <v>44834</v>
      </c>
      <c r="F4517">
        <v>111220</v>
      </c>
      <c r="G4517" t="s">
        <v>2655</v>
      </c>
      <c r="J4517">
        <v>9150500</v>
      </c>
      <c r="M4517" s="191">
        <f t="shared" si="204"/>
        <v>0.91505000000000003</v>
      </c>
      <c r="N4517" t="str">
        <f t="shared" si="205"/>
        <v>0</v>
      </c>
    </row>
    <row r="4518" spans="1:14">
      <c r="A4518" s="55" t="str">
        <f t="shared" si="206"/>
        <v>Y0DM0</v>
      </c>
      <c r="B4518" s="55">
        <v>0</v>
      </c>
      <c r="C4518" t="s">
        <v>2908</v>
      </c>
      <c r="D4518" t="s">
        <v>2908</v>
      </c>
      <c r="E4518" s="42">
        <v>44834</v>
      </c>
      <c r="F4518">
        <v>111221</v>
      </c>
      <c r="G4518" t="s">
        <v>2656</v>
      </c>
      <c r="J4518">
        <v>-9150500</v>
      </c>
      <c r="M4518" s="191">
        <f t="shared" si="204"/>
        <v>-0.91505000000000003</v>
      </c>
      <c r="N4518" t="str">
        <f t="shared" si="205"/>
        <v>0</v>
      </c>
    </row>
    <row r="4519" spans="1:14">
      <c r="A4519" s="55" t="str">
        <f t="shared" si="206"/>
        <v>Y0DM0</v>
      </c>
      <c r="B4519" s="55">
        <v>0</v>
      </c>
      <c r="C4519" t="s">
        <v>2908</v>
      </c>
      <c r="D4519" t="s">
        <v>2908</v>
      </c>
      <c r="E4519" s="42">
        <v>44834</v>
      </c>
      <c r="F4519">
        <v>141280</v>
      </c>
      <c r="G4519" t="s">
        <v>2036</v>
      </c>
      <c r="J4519">
        <v>39382945.789999999</v>
      </c>
      <c r="M4519" s="191">
        <f t="shared" si="204"/>
        <v>3.9382945789999999</v>
      </c>
      <c r="N4519" t="str">
        <f t="shared" si="205"/>
        <v>0</v>
      </c>
    </row>
    <row r="4520" spans="1:14">
      <c r="A4520" s="55" t="str">
        <f t="shared" si="206"/>
        <v>Y0DM0</v>
      </c>
      <c r="B4520" s="55">
        <v>0</v>
      </c>
      <c r="C4520" t="s">
        <v>2908</v>
      </c>
      <c r="D4520" t="s">
        <v>2908</v>
      </c>
      <c r="E4520" s="42">
        <v>44834</v>
      </c>
      <c r="F4520">
        <v>141379</v>
      </c>
      <c r="G4520" t="s">
        <v>2961</v>
      </c>
      <c r="J4520">
        <v>-64900</v>
      </c>
      <c r="M4520" s="191">
        <f t="shared" si="204"/>
        <v>-6.4900000000000001E-3</v>
      </c>
      <c r="N4520" t="str">
        <f t="shared" si="205"/>
        <v>0</v>
      </c>
    </row>
    <row r="4521" spans="1:14">
      <c r="A4521" s="55" t="str">
        <f t="shared" si="206"/>
        <v>Y0DM0</v>
      </c>
      <c r="B4521" s="55">
        <v>0</v>
      </c>
      <c r="C4521" t="s">
        <v>2908</v>
      </c>
      <c r="D4521" t="s">
        <v>2908</v>
      </c>
      <c r="E4521" s="42">
        <v>44834</v>
      </c>
      <c r="F4521">
        <v>141382</v>
      </c>
      <c r="G4521" t="s">
        <v>2052</v>
      </c>
      <c r="J4521">
        <v>0</v>
      </c>
      <c r="M4521" s="191">
        <f t="shared" si="204"/>
        <v>0</v>
      </c>
      <c r="N4521" t="str">
        <f t="shared" si="205"/>
        <v>0</v>
      </c>
    </row>
    <row r="4522" spans="1:14">
      <c r="A4522" s="55" t="str">
        <f t="shared" si="206"/>
        <v>Y0DM0</v>
      </c>
      <c r="B4522" s="55">
        <v>0</v>
      </c>
      <c r="C4522" t="s">
        <v>2908</v>
      </c>
      <c r="D4522" t="s">
        <v>2908</v>
      </c>
      <c r="E4522" s="42">
        <v>44834</v>
      </c>
      <c r="F4522">
        <v>141398</v>
      </c>
      <c r="G4522" t="s">
        <v>2911</v>
      </c>
      <c r="J4522">
        <v>0</v>
      </c>
      <c r="M4522" s="191">
        <f t="shared" si="204"/>
        <v>0</v>
      </c>
      <c r="N4522" t="str">
        <f t="shared" si="205"/>
        <v>0</v>
      </c>
    </row>
    <row r="4523" spans="1:14">
      <c r="A4523" s="55" t="str">
        <f t="shared" si="206"/>
        <v>Y0DM0</v>
      </c>
      <c r="B4523" s="55">
        <v>0</v>
      </c>
      <c r="C4523" t="s">
        <v>2908</v>
      </c>
      <c r="D4523" t="s">
        <v>2908</v>
      </c>
      <c r="E4523" s="42">
        <v>44834</v>
      </c>
      <c r="F4523">
        <v>141399</v>
      </c>
      <c r="G4523" t="s">
        <v>2912</v>
      </c>
      <c r="J4523">
        <v>0</v>
      </c>
      <c r="M4523" s="191">
        <f t="shared" si="204"/>
        <v>0</v>
      </c>
      <c r="N4523" t="str">
        <f t="shared" si="205"/>
        <v>0</v>
      </c>
    </row>
    <row r="4524" spans="1:14">
      <c r="A4524" s="55" t="str">
        <f t="shared" si="206"/>
        <v>Y0DM0</v>
      </c>
      <c r="B4524" s="55">
        <v>0</v>
      </c>
      <c r="C4524" t="s">
        <v>2908</v>
      </c>
      <c r="D4524" t="s">
        <v>2908</v>
      </c>
      <c r="E4524" s="42">
        <v>44834</v>
      </c>
      <c r="F4524">
        <v>141653</v>
      </c>
      <c r="G4524" t="s">
        <v>2074</v>
      </c>
      <c r="J4524">
        <v>0</v>
      </c>
      <c r="M4524" s="191">
        <f t="shared" si="204"/>
        <v>0</v>
      </c>
      <c r="N4524" t="str">
        <f t="shared" si="205"/>
        <v>0</v>
      </c>
    </row>
    <row r="4525" spans="1:14">
      <c r="A4525" s="55" t="str">
        <f t="shared" si="206"/>
        <v>Y0DM0</v>
      </c>
      <c r="B4525" s="55">
        <v>0</v>
      </c>
      <c r="C4525" t="s">
        <v>2908</v>
      </c>
      <c r="D4525" t="s">
        <v>2908</v>
      </c>
      <c r="E4525" s="42">
        <v>44834</v>
      </c>
      <c r="F4525">
        <v>141679</v>
      </c>
      <c r="G4525" t="s">
        <v>2075</v>
      </c>
      <c r="J4525">
        <v>0</v>
      </c>
      <c r="M4525" s="191">
        <f t="shared" ref="M4525:M4588" si="207">J4525/10000000</f>
        <v>0</v>
      </c>
      <c r="N4525" t="str">
        <f t="shared" si="205"/>
        <v>0</v>
      </c>
    </row>
    <row r="4526" spans="1:14">
      <c r="A4526" s="55" t="str">
        <f t="shared" si="206"/>
        <v>Y0DM0</v>
      </c>
      <c r="B4526" s="55">
        <v>0</v>
      </c>
      <c r="C4526" t="s">
        <v>2908</v>
      </c>
      <c r="D4526" t="s">
        <v>2908</v>
      </c>
      <c r="E4526" s="42">
        <v>44834</v>
      </c>
      <c r="F4526">
        <v>141724</v>
      </c>
      <c r="G4526" t="s">
        <v>2076</v>
      </c>
      <c r="J4526">
        <v>0</v>
      </c>
      <c r="M4526" s="191">
        <f t="shared" si="207"/>
        <v>0</v>
      </c>
      <c r="N4526" t="str">
        <f t="shared" ref="N4526:N4589" si="208">LEFT(B4526,1)</f>
        <v>0</v>
      </c>
    </row>
    <row r="4527" spans="1:14">
      <c r="A4527" s="55" t="str">
        <f t="shared" si="206"/>
        <v>Y0DM0</v>
      </c>
      <c r="B4527" s="55">
        <v>0</v>
      </c>
      <c r="C4527" t="s">
        <v>2908</v>
      </c>
      <c r="D4527" t="s">
        <v>2908</v>
      </c>
      <c r="E4527" s="42">
        <v>44834</v>
      </c>
      <c r="F4527">
        <v>141744</v>
      </c>
      <c r="G4527" t="s">
        <v>2087</v>
      </c>
      <c r="J4527">
        <v>0</v>
      </c>
      <c r="M4527" s="191">
        <f t="shared" si="207"/>
        <v>0</v>
      </c>
      <c r="N4527" t="str">
        <f t="shared" si="208"/>
        <v>0</v>
      </c>
    </row>
    <row r="4528" spans="1:14">
      <c r="A4528" s="55" t="str">
        <f t="shared" si="206"/>
        <v>Y0DM0</v>
      </c>
      <c r="B4528" s="55">
        <v>0</v>
      </c>
      <c r="C4528" t="s">
        <v>2908</v>
      </c>
      <c r="D4528" t="s">
        <v>2908</v>
      </c>
      <c r="E4528" s="42">
        <v>44834</v>
      </c>
      <c r="F4528">
        <v>141755</v>
      </c>
      <c r="G4528" t="s">
        <v>2097</v>
      </c>
      <c r="J4528">
        <v>-2500</v>
      </c>
      <c r="M4528" s="191">
        <f t="shared" si="207"/>
        <v>-2.5000000000000001E-4</v>
      </c>
      <c r="N4528" t="str">
        <f t="shared" si="208"/>
        <v>0</v>
      </c>
    </row>
    <row r="4529" spans="1:14">
      <c r="A4529" s="55" t="str">
        <f t="shared" si="206"/>
        <v>Y0DM0</v>
      </c>
      <c r="B4529" s="55">
        <v>0</v>
      </c>
      <c r="C4529" t="s">
        <v>2908</v>
      </c>
      <c r="D4529" t="s">
        <v>2908</v>
      </c>
      <c r="E4529" s="42">
        <v>44834</v>
      </c>
      <c r="F4529">
        <v>141779</v>
      </c>
      <c r="G4529" t="s">
        <v>2114</v>
      </c>
      <c r="J4529">
        <v>0</v>
      </c>
      <c r="M4529" s="191">
        <f t="shared" si="207"/>
        <v>0</v>
      </c>
      <c r="N4529" t="str">
        <f t="shared" si="208"/>
        <v>0</v>
      </c>
    </row>
    <row r="4530" spans="1:14">
      <c r="A4530" s="55" t="str">
        <f t="shared" si="206"/>
        <v>Y0DM0</v>
      </c>
      <c r="B4530" s="55">
        <v>0</v>
      </c>
      <c r="C4530" t="s">
        <v>2908</v>
      </c>
      <c r="D4530" t="s">
        <v>2908</v>
      </c>
      <c r="E4530" s="42">
        <v>44834</v>
      </c>
      <c r="F4530">
        <v>142036</v>
      </c>
      <c r="G4530" t="s">
        <v>2127</v>
      </c>
      <c r="J4530">
        <v>-0.01</v>
      </c>
      <c r="M4530" s="191">
        <f t="shared" si="207"/>
        <v>-1.0000000000000001E-9</v>
      </c>
      <c r="N4530" t="str">
        <f t="shared" si="208"/>
        <v>0</v>
      </c>
    </row>
    <row r="4531" spans="1:14">
      <c r="A4531" s="55" t="str">
        <f t="shared" si="206"/>
        <v>Y0DM0</v>
      </c>
      <c r="B4531" s="55">
        <v>0</v>
      </c>
      <c r="C4531" t="s">
        <v>2908</v>
      </c>
      <c r="D4531" t="s">
        <v>2908</v>
      </c>
      <c r="E4531" s="42">
        <v>44834</v>
      </c>
      <c r="F4531">
        <v>142044</v>
      </c>
      <c r="G4531" t="s">
        <v>2132</v>
      </c>
      <c r="J4531">
        <v>0</v>
      </c>
      <c r="M4531" s="191">
        <f t="shared" si="207"/>
        <v>0</v>
      </c>
      <c r="N4531" t="str">
        <f t="shared" si="208"/>
        <v>0</v>
      </c>
    </row>
    <row r="4532" spans="1:14">
      <c r="A4532" s="55" t="e">
        <f t="shared" si="206"/>
        <v>#N/A</v>
      </c>
      <c r="B4532" s="55" t="e">
        <v>#N/A</v>
      </c>
      <c r="C4532" t="s">
        <v>2908</v>
      </c>
      <c r="D4532" t="s">
        <v>2908</v>
      </c>
      <c r="E4532" s="42">
        <v>44834</v>
      </c>
      <c r="F4532">
        <v>142077</v>
      </c>
      <c r="G4532" t="s">
        <v>2913</v>
      </c>
      <c r="J4532">
        <v>254.78</v>
      </c>
      <c r="M4532" s="191">
        <f t="shared" si="207"/>
        <v>2.5477999999999999E-5</v>
      </c>
      <c r="N4532" t="e">
        <f t="shared" si="208"/>
        <v>#N/A</v>
      </c>
    </row>
    <row r="4533" spans="1:14">
      <c r="A4533" s="55" t="str">
        <f t="shared" si="206"/>
        <v>Y0DM0</v>
      </c>
      <c r="B4533" s="55">
        <v>0</v>
      </c>
      <c r="C4533" t="s">
        <v>2908</v>
      </c>
      <c r="D4533" t="s">
        <v>2908</v>
      </c>
      <c r="E4533" s="42">
        <v>44834</v>
      </c>
      <c r="F4533">
        <v>160101</v>
      </c>
      <c r="G4533" t="s">
        <v>2149</v>
      </c>
      <c r="J4533">
        <v>102666431.92</v>
      </c>
      <c r="M4533" s="191">
        <f t="shared" si="207"/>
        <v>10.266643192</v>
      </c>
      <c r="N4533" t="str">
        <f t="shared" si="208"/>
        <v>0</v>
      </c>
    </row>
    <row r="4534" spans="1:14">
      <c r="A4534" s="55" t="str">
        <f t="shared" si="206"/>
        <v>Y0DM0</v>
      </c>
      <c r="B4534" s="55">
        <v>0</v>
      </c>
      <c r="C4534" t="s">
        <v>2908</v>
      </c>
      <c r="D4534" t="s">
        <v>2908</v>
      </c>
      <c r="E4534" s="42">
        <v>44834</v>
      </c>
      <c r="F4534">
        <v>160118</v>
      </c>
      <c r="G4534" t="s">
        <v>2152</v>
      </c>
      <c r="J4534">
        <v>0</v>
      </c>
      <c r="M4534" s="191">
        <f t="shared" si="207"/>
        <v>0</v>
      </c>
      <c r="N4534" t="str">
        <f t="shared" si="208"/>
        <v>0</v>
      </c>
    </row>
    <row r="4535" spans="1:14">
      <c r="A4535" s="55" t="str">
        <f t="shared" si="206"/>
        <v>Y0DM0</v>
      </c>
      <c r="B4535" s="55">
        <v>0</v>
      </c>
      <c r="C4535" t="s">
        <v>2908</v>
      </c>
      <c r="D4535" t="s">
        <v>2908</v>
      </c>
      <c r="E4535" s="42">
        <v>44834</v>
      </c>
      <c r="F4535">
        <v>160202</v>
      </c>
      <c r="G4535" t="s">
        <v>2158</v>
      </c>
      <c r="J4535">
        <v>0</v>
      </c>
      <c r="M4535" s="191">
        <f t="shared" si="207"/>
        <v>0</v>
      </c>
      <c r="N4535" t="str">
        <f t="shared" si="208"/>
        <v>0</v>
      </c>
    </row>
    <row r="4536" spans="1:14">
      <c r="A4536" s="55" t="str">
        <f t="shared" si="206"/>
        <v>Y0DM0</v>
      </c>
      <c r="B4536" s="55">
        <v>0</v>
      </c>
      <c r="C4536" t="s">
        <v>2908</v>
      </c>
      <c r="D4536" t="s">
        <v>2908</v>
      </c>
      <c r="E4536" s="42">
        <v>44834</v>
      </c>
      <c r="F4536">
        <v>160206</v>
      </c>
      <c r="G4536" t="s">
        <v>2159</v>
      </c>
      <c r="J4536">
        <v>-136866.32999999999</v>
      </c>
      <c r="M4536" s="191">
        <f t="shared" si="207"/>
        <v>-1.3686632999999998E-2</v>
      </c>
      <c r="N4536" t="str">
        <f t="shared" si="208"/>
        <v>0</v>
      </c>
    </row>
    <row r="4537" spans="1:14">
      <c r="A4537" s="55" t="str">
        <f t="shared" si="206"/>
        <v>Y0DM0</v>
      </c>
      <c r="B4537" s="55">
        <v>0</v>
      </c>
      <c r="C4537" t="s">
        <v>2908</v>
      </c>
      <c r="D4537" t="s">
        <v>2908</v>
      </c>
      <c r="E4537" s="42">
        <v>44834</v>
      </c>
      <c r="F4537">
        <v>160207</v>
      </c>
      <c r="G4537" t="s">
        <v>2160</v>
      </c>
      <c r="J4537">
        <v>0</v>
      </c>
      <c r="M4537" s="191">
        <f t="shared" si="207"/>
        <v>0</v>
      </c>
      <c r="N4537" t="str">
        <f t="shared" si="208"/>
        <v>0</v>
      </c>
    </row>
    <row r="4538" spans="1:14">
      <c r="A4538" s="55" t="str">
        <f t="shared" si="206"/>
        <v>Y0DM0</v>
      </c>
      <c r="B4538" s="55">
        <v>0</v>
      </c>
      <c r="C4538" t="s">
        <v>2908</v>
      </c>
      <c r="D4538" t="s">
        <v>2908</v>
      </c>
      <c r="E4538" s="42">
        <v>44834</v>
      </c>
      <c r="F4538">
        <v>170101</v>
      </c>
      <c r="G4538" t="s">
        <v>2163</v>
      </c>
      <c r="J4538">
        <v>41276579.740000002</v>
      </c>
      <c r="M4538" s="191">
        <f t="shared" si="207"/>
        <v>4.1276579739999999</v>
      </c>
      <c r="N4538" t="str">
        <f t="shared" si="208"/>
        <v>0</v>
      </c>
    </row>
    <row r="4539" spans="1:14">
      <c r="A4539" s="55" t="str">
        <f t="shared" si="206"/>
        <v>Y0DM0</v>
      </c>
      <c r="B4539" s="55">
        <v>0</v>
      </c>
      <c r="C4539" t="s">
        <v>2908</v>
      </c>
      <c r="D4539" t="s">
        <v>2908</v>
      </c>
      <c r="E4539" s="42">
        <v>44834</v>
      </c>
      <c r="F4539">
        <v>201276</v>
      </c>
      <c r="G4539" t="s">
        <v>2209</v>
      </c>
      <c r="J4539">
        <v>-17762498.530000001</v>
      </c>
      <c r="M4539" s="191">
        <f t="shared" si="207"/>
        <v>-1.7762498530000002</v>
      </c>
      <c r="N4539" t="str">
        <f t="shared" si="208"/>
        <v>0</v>
      </c>
    </row>
    <row r="4540" spans="1:14">
      <c r="A4540" s="55" t="str">
        <f t="shared" si="206"/>
        <v>Y0DM1.2</v>
      </c>
      <c r="B4540" s="55">
        <v>1.2</v>
      </c>
      <c r="C4540" t="s">
        <v>2908</v>
      </c>
      <c r="D4540" t="s">
        <v>2908</v>
      </c>
      <c r="E4540" s="42">
        <v>44834</v>
      </c>
      <c r="F4540">
        <v>201277</v>
      </c>
      <c r="G4540" t="s">
        <v>2210</v>
      </c>
      <c r="J4540">
        <v>-126737539.36</v>
      </c>
      <c r="M4540" s="191">
        <f t="shared" si="207"/>
        <v>-12.673753936000001</v>
      </c>
      <c r="N4540" t="str">
        <f t="shared" si="208"/>
        <v>1</v>
      </c>
    </row>
    <row r="4541" spans="1:14">
      <c r="A4541" s="55" t="str">
        <f t="shared" si="206"/>
        <v>Y0DM0</v>
      </c>
      <c r="B4541" s="55">
        <v>0</v>
      </c>
      <c r="C4541" t="s">
        <v>2908</v>
      </c>
      <c r="D4541" t="s">
        <v>2908</v>
      </c>
      <c r="E4541" s="42">
        <v>44834</v>
      </c>
      <c r="F4541">
        <v>201297</v>
      </c>
      <c r="G4541" t="s">
        <v>2211</v>
      </c>
      <c r="J4541">
        <v>133487.15</v>
      </c>
      <c r="M4541" s="191">
        <f t="shared" si="207"/>
        <v>1.3348714999999999E-2</v>
      </c>
      <c r="N4541" t="str">
        <f t="shared" si="208"/>
        <v>0</v>
      </c>
    </row>
    <row r="4542" spans="1:14">
      <c r="A4542" s="55" t="str">
        <f t="shared" si="206"/>
        <v>Y0DM1.2</v>
      </c>
      <c r="B4542" s="55">
        <v>1.2</v>
      </c>
      <c r="C4542" t="s">
        <v>2908</v>
      </c>
      <c r="D4542" t="s">
        <v>2908</v>
      </c>
      <c r="E4542" s="42">
        <v>44834</v>
      </c>
      <c r="F4542">
        <v>201298</v>
      </c>
      <c r="G4542" t="s">
        <v>2212</v>
      </c>
      <c r="J4542">
        <v>-2150903.0299999998</v>
      </c>
      <c r="M4542" s="191">
        <f t="shared" si="207"/>
        <v>-0.21509030299999998</v>
      </c>
      <c r="N4542" t="str">
        <f t="shared" si="208"/>
        <v>1</v>
      </c>
    </row>
    <row r="4543" spans="1:14">
      <c r="A4543" s="55" t="str">
        <f t="shared" si="206"/>
        <v>Y0DM0</v>
      </c>
      <c r="B4543" s="55">
        <v>0</v>
      </c>
      <c r="C4543" t="s">
        <v>2908</v>
      </c>
      <c r="D4543" t="s">
        <v>2908</v>
      </c>
      <c r="E4543" s="42">
        <v>44834</v>
      </c>
      <c r="F4543">
        <v>201349</v>
      </c>
      <c r="G4543" t="s">
        <v>2224</v>
      </c>
      <c r="J4543">
        <v>-463812.11</v>
      </c>
      <c r="M4543" s="191">
        <f t="shared" si="207"/>
        <v>-4.6381210999999999E-2</v>
      </c>
      <c r="N4543" t="str">
        <f t="shared" si="208"/>
        <v>0</v>
      </c>
    </row>
    <row r="4544" spans="1:14">
      <c r="A4544" s="55" t="str">
        <f t="shared" si="206"/>
        <v>Y0DM0</v>
      </c>
      <c r="B4544" s="55">
        <v>0</v>
      </c>
      <c r="C4544" t="s">
        <v>2908</v>
      </c>
      <c r="D4544" t="s">
        <v>2908</v>
      </c>
      <c r="E4544" s="42">
        <v>44834</v>
      </c>
      <c r="F4544">
        <v>201351</v>
      </c>
      <c r="G4544" t="s">
        <v>2225</v>
      </c>
      <c r="J4544">
        <v>-49927569.079999998</v>
      </c>
      <c r="M4544" s="191">
        <f t="shared" si="207"/>
        <v>-4.9927569079999996</v>
      </c>
      <c r="N4544" t="str">
        <f t="shared" si="208"/>
        <v>0</v>
      </c>
    </row>
    <row r="4545" spans="1:14">
      <c r="A4545" s="55" t="str">
        <f t="shared" ref="A4545:A4608" si="209">C4545&amp;B4545</f>
        <v>Y0DM1.2</v>
      </c>
      <c r="B4545" s="55">
        <v>1.2</v>
      </c>
      <c r="C4545" t="s">
        <v>2908</v>
      </c>
      <c r="D4545" t="s">
        <v>2908</v>
      </c>
      <c r="E4545" s="42">
        <v>44834</v>
      </c>
      <c r="F4545">
        <v>201364</v>
      </c>
      <c r="G4545" t="s">
        <v>2232</v>
      </c>
      <c r="J4545">
        <v>-2897997.02</v>
      </c>
      <c r="M4545" s="191">
        <f t="shared" si="207"/>
        <v>-0.28979970199999999</v>
      </c>
      <c r="N4545" t="str">
        <f t="shared" si="208"/>
        <v>1</v>
      </c>
    </row>
    <row r="4546" spans="1:14">
      <c r="A4546" s="55" t="str">
        <f t="shared" si="209"/>
        <v>Y0DM1.2</v>
      </c>
      <c r="B4546" s="55">
        <v>1.2</v>
      </c>
      <c r="C4546" t="s">
        <v>2908</v>
      </c>
      <c r="D4546" t="s">
        <v>2908</v>
      </c>
      <c r="E4546" s="42">
        <v>44834</v>
      </c>
      <c r="F4546">
        <v>201366</v>
      </c>
      <c r="G4546" t="s">
        <v>2233</v>
      </c>
      <c r="J4546">
        <v>-190508089.63999999</v>
      </c>
      <c r="M4546" s="191">
        <f t="shared" si="207"/>
        <v>-19.050808963999998</v>
      </c>
      <c r="N4546" t="str">
        <f t="shared" si="208"/>
        <v>1</v>
      </c>
    </row>
    <row r="4547" spans="1:14">
      <c r="A4547" s="55" t="str">
        <f t="shared" si="209"/>
        <v>Y0DM0</v>
      </c>
      <c r="B4547" s="55">
        <v>0</v>
      </c>
      <c r="C4547" t="s">
        <v>2908</v>
      </c>
      <c r="D4547" t="s">
        <v>2908</v>
      </c>
      <c r="E4547" s="42">
        <v>44834</v>
      </c>
      <c r="F4547">
        <v>210103</v>
      </c>
      <c r="G4547" t="s">
        <v>2240</v>
      </c>
      <c r="J4547">
        <v>-82.21</v>
      </c>
      <c r="M4547" s="191">
        <f t="shared" si="207"/>
        <v>-8.2209999999999997E-6</v>
      </c>
      <c r="N4547" t="str">
        <f t="shared" si="208"/>
        <v>0</v>
      </c>
    </row>
    <row r="4548" spans="1:14">
      <c r="A4548" s="55" t="str">
        <f t="shared" si="209"/>
        <v>Y0DM0</v>
      </c>
      <c r="B4548" s="55">
        <v>0</v>
      </c>
      <c r="C4548" t="s">
        <v>2908</v>
      </c>
      <c r="D4548" t="s">
        <v>2908</v>
      </c>
      <c r="E4548" s="42">
        <v>44834</v>
      </c>
      <c r="F4548">
        <v>210117</v>
      </c>
      <c r="G4548" t="s">
        <v>2242</v>
      </c>
      <c r="J4548">
        <v>3.13</v>
      </c>
      <c r="M4548" s="191">
        <f t="shared" si="207"/>
        <v>3.1300000000000001E-7</v>
      </c>
      <c r="N4548" t="str">
        <f t="shared" si="208"/>
        <v>0</v>
      </c>
    </row>
    <row r="4549" spans="1:14">
      <c r="A4549" s="55" t="str">
        <f t="shared" si="209"/>
        <v>Y0DM0</v>
      </c>
      <c r="B4549" s="55">
        <v>0</v>
      </c>
      <c r="C4549" t="s">
        <v>2908</v>
      </c>
      <c r="D4549" t="s">
        <v>2908</v>
      </c>
      <c r="E4549" s="42">
        <v>44834</v>
      </c>
      <c r="F4549">
        <v>210132</v>
      </c>
      <c r="G4549" t="s">
        <v>2244</v>
      </c>
      <c r="J4549">
        <v>-79.16</v>
      </c>
      <c r="M4549" s="191">
        <f t="shared" si="207"/>
        <v>-7.9160000000000001E-6</v>
      </c>
      <c r="N4549" t="str">
        <f t="shared" si="208"/>
        <v>0</v>
      </c>
    </row>
    <row r="4550" spans="1:14">
      <c r="A4550" s="55" t="str">
        <f t="shared" si="209"/>
        <v>Y0DM0</v>
      </c>
      <c r="B4550" s="55">
        <v>0</v>
      </c>
      <c r="C4550" t="s">
        <v>2908</v>
      </c>
      <c r="D4550" t="s">
        <v>2908</v>
      </c>
      <c r="E4550" s="42">
        <v>44834</v>
      </c>
      <c r="F4550">
        <v>210138</v>
      </c>
      <c r="G4550" t="s">
        <v>2791</v>
      </c>
      <c r="J4550">
        <v>25.35</v>
      </c>
      <c r="M4550" s="191">
        <f t="shared" si="207"/>
        <v>2.5350000000000003E-6</v>
      </c>
      <c r="N4550" t="str">
        <f t="shared" si="208"/>
        <v>0</v>
      </c>
    </row>
    <row r="4551" spans="1:14">
      <c r="A4551" s="55" t="str">
        <f t="shared" si="209"/>
        <v>Y0DM0</v>
      </c>
      <c r="B4551" s="55">
        <v>0</v>
      </c>
      <c r="C4551" t="s">
        <v>2908</v>
      </c>
      <c r="D4551" t="s">
        <v>2908</v>
      </c>
      <c r="E4551" s="42">
        <v>44834</v>
      </c>
      <c r="F4551">
        <v>210140</v>
      </c>
      <c r="G4551" t="s">
        <v>2245</v>
      </c>
      <c r="J4551">
        <v>-1913.49</v>
      </c>
      <c r="M4551" s="191">
        <f t="shared" si="207"/>
        <v>-1.91349E-4</v>
      </c>
      <c r="N4551" t="str">
        <f t="shared" si="208"/>
        <v>0</v>
      </c>
    </row>
    <row r="4552" spans="1:14">
      <c r="A4552" s="55" t="str">
        <f t="shared" si="209"/>
        <v>Y0DM0</v>
      </c>
      <c r="B4552" s="55">
        <v>0</v>
      </c>
      <c r="C4552" t="s">
        <v>2908</v>
      </c>
      <c r="D4552" t="s">
        <v>2908</v>
      </c>
      <c r="E4552" s="42">
        <v>44834</v>
      </c>
      <c r="F4552">
        <v>210210</v>
      </c>
      <c r="G4552" t="s">
        <v>2246</v>
      </c>
      <c r="J4552">
        <v>-133487.26999999999</v>
      </c>
      <c r="M4552" s="191">
        <f t="shared" si="207"/>
        <v>-1.3348726999999999E-2</v>
      </c>
      <c r="N4552" t="str">
        <f t="shared" si="208"/>
        <v>0</v>
      </c>
    </row>
    <row r="4553" spans="1:14">
      <c r="A4553" s="55" t="str">
        <f t="shared" si="209"/>
        <v>Y0DM0</v>
      </c>
      <c r="B4553" s="55">
        <v>0</v>
      </c>
      <c r="C4553" t="s">
        <v>2908</v>
      </c>
      <c r="D4553" t="s">
        <v>2908</v>
      </c>
      <c r="E4553" s="42">
        <v>44834</v>
      </c>
      <c r="F4553">
        <v>210667</v>
      </c>
      <c r="G4553" t="s">
        <v>2862</v>
      </c>
      <c r="J4553">
        <v>-355.11</v>
      </c>
      <c r="M4553" s="191">
        <f t="shared" si="207"/>
        <v>-3.5510999999999999E-5</v>
      </c>
      <c r="N4553" t="str">
        <f t="shared" si="208"/>
        <v>0</v>
      </c>
    </row>
    <row r="4554" spans="1:14">
      <c r="A4554" s="55" t="str">
        <f t="shared" si="209"/>
        <v>Y0DM0</v>
      </c>
      <c r="B4554" s="55">
        <v>0</v>
      </c>
      <c r="C4554" t="s">
        <v>2908</v>
      </c>
      <c r="D4554" t="s">
        <v>2908</v>
      </c>
      <c r="E4554" s="42">
        <v>44834</v>
      </c>
      <c r="F4554">
        <v>210766</v>
      </c>
      <c r="G4554" t="s">
        <v>2748</v>
      </c>
      <c r="J4554">
        <v>8798.5300000000007</v>
      </c>
      <c r="M4554" s="191">
        <f t="shared" si="207"/>
        <v>8.798530000000001E-4</v>
      </c>
      <c r="N4554" t="str">
        <f t="shared" si="208"/>
        <v>0</v>
      </c>
    </row>
    <row r="4555" spans="1:14">
      <c r="A4555" s="55" t="str">
        <f t="shared" si="209"/>
        <v>Y0DM0</v>
      </c>
      <c r="B4555" s="55">
        <v>0</v>
      </c>
      <c r="C4555" t="s">
        <v>2908</v>
      </c>
      <c r="D4555" t="s">
        <v>2908</v>
      </c>
      <c r="E4555" s="42">
        <v>44834</v>
      </c>
      <c r="F4555">
        <v>211103</v>
      </c>
      <c r="G4555" t="s">
        <v>2249</v>
      </c>
      <c r="J4555">
        <v>-26.04</v>
      </c>
      <c r="M4555" s="191">
        <f t="shared" si="207"/>
        <v>-2.604E-6</v>
      </c>
      <c r="N4555" t="str">
        <f t="shared" si="208"/>
        <v>0</v>
      </c>
    </row>
    <row r="4556" spans="1:14">
      <c r="A4556" s="55" t="str">
        <f t="shared" si="209"/>
        <v>Y0DM0</v>
      </c>
      <c r="B4556" s="55">
        <v>0</v>
      </c>
      <c r="C4556" t="s">
        <v>2908</v>
      </c>
      <c r="D4556" t="s">
        <v>2908</v>
      </c>
      <c r="E4556" s="42">
        <v>44834</v>
      </c>
      <c r="F4556">
        <v>211106</v>
      </c>
      <c r="G4556" t="s">
        <v>2250</v>
      </c>
      <c r="J4556">
        <v>-1274.0999999999999</v>
      </c>
      <c r="M4556" s="191">
        <f t="shared" si="207"/>
        <v>-1.2741E-4</v>
      </c>
      <c r="N4556" t="str">
        <f t="shared" si="208"/>
        <v>0</v>
      </c>
    </row>
    <row r="4557" spans="1:14">
      <c r="A4557" s="55" t="str">
        <f t="shared" si="209"/>
        <v>Y0DM0</v>
      </c>
      <c r="B4557" s="55">
        <v>0</v>
      </c>
      <c r="C4557" t="s">
        <v>2908</v>
      </c>
      <c r="D4557" t="s">
        <v>2908</v>
      </c>
      <c r="E4557" s="42">
        <v>44834</v>
      </c>
      <c r="F4557">
        <v>211121</v>
      </c>
      <c r="G4557" t="s">
        <v>2252</v>
      </c>
      <c r="J4557">
        <v>-2242.4499999999998</v>
      </c>
      <c r="M4557" s="191">
        <f t="shared" si="207"/>
        <v>-2.2424499999999998E-4</v>
      </c>
      <c r="N4557" t="str">
        <f t="shared" si="208"/>
        <v>0</v>
      </c>
    </row>
    <row r="4558" spans="1:14">
      <c r="A4558" s="55" t="str">
        <f t="shared" si="209"/>
        <v>Y0DM0</v>
      </c>
      <c r="B4558" s="55">
        <v>0</v>
      </c>
      <c r="C4558" t="s">
        <v>2908</v>
      </c>
      <c r="D4558" t="s">
        <v>2908</v>
      </c>
      <c r="E4558" s="42">
        <v>44834</v>
      </c>
      <c r="F4558">
        <v>211122</v>
      </c>
      <c r="G4558" t="s">
        <v>2253</v>
      </c>
      <c r="J4558">
        <v>-122.82</v>
      </c>
      <c r="M4558" s="191">
        <f t="shared" si="207"/>
        <v>-1.2281999999999999E-5</v>
      </c>
      <c r="N4558" t="str">
        <f t="shared" si="208"/>
        <v>0</v>
      </c>
    </row>
    <row r="4559" spans="1:14">
      <c r="A4559" s="55" t="str">
        <f t="shared" si="209"/>
        <v>Y0DM0</v>
      </c>
      <c r="B4559" s="55">
        <v>0</v>
      </c>
      <c r="C4559" t="s">
        <v>2908</v>
      </c>
      <c r="D4559" t="s">
        <v>2908</v>
      </c>
      <c r="E4559" s="42">
        <v>44834</v>
      </c>
      <c r="F4559">
        <v>211172</v>
      </c>
      <c r="G4559" t="s">
        <v>2262</v>
      </c>
      <c r="J4559">
        <v>-624115.78</v>
      </c>
      <c r="M4559" s="191">
        <f t="shared" si="207"/>
        <v>-6.2411578000000002E-2</v>
      </c>
      <c r="N4559" t="str">
        <f t="shared" si="208"/>
        <v>0</v>
      </c>
    </row>
    <row r="4560" spans="1:14">
      <c r="A4560" s="55" t="str">
        <f t="shared" si="209"/>
        <v>Y0DM0</v>
      </c>
      <c r="B4560" s="55">
        <v>0</v>
      </c>
      <c r="C4560" t="s">
        <v>2908</v>
      </c>
      <c r="D4560" t="s">
        <v>2908</v>
      </c>
      <c r="E4560" s="42">
        <v>44834</v>
      </c>
      <c r="F4560">
        <v>211632</v>
      </c>
      <c r="G4560" t="s">
        <v>2543</v>
      </c>
      <c r="J4560">
        <v>4512.96</v>
      </c>
      <c r="M4560" s="191">
        <f t="shared" si="207"/>
        <v>4.5129600000000001E-4</v>
      </c>
      <c r="N4560" t="str">
        <f t="shared" si="208"/>
        <v>0</v>
      </c>
    </row>
    <row r="4561" spans="1:14">
      <c r="A4561" s="55" t="str">
        <f t="shared" si="209"/>
        <v>Y0DM0</v>
      </c>
      <c r="B4561" s="55">
        <v>0</v>
      </c>
      <c r="C4561" t="s">
        <v>2908</v>
      </c>
      <c r="D4561" t="s">
        <v>2908</v>
      </c>
      <c r="E4561" s="42">
        <v>44834</v>
      </c>
      <c r="F4561">
        <v>260101</v>
      </c>
      <c r="G4561" t="s">
        <v>2271</v>
      </c>
      <c r="J4561">
        <v>-152130243.25</v>
      </c>
      <c r="M4561" s="191">
        <f t="shared" si="207"/>
        <v>-15.213024324999999</v>
      </c>
      <c r="N4561" t="str">
        <f t="shared" si="208"/>
        <v>0</v>
      </c>
    </row>
    <row r="4562" spans="1:14">
      <c r="A4562" s="55" t="str">
        <f t="shared" si="209"/>
        <v>Y0DM0</v>
      </c>
      <c r="B4562" s="55">
        <v>0</v>
      </c>
      <c r="C4562" t="s">
        <v>2908</v>
      </c>
      <c r="D4562" t="s">
        <v>2908</v>
      </c>
      <c r="E4562" s="42">
        <v>44834</v>
      </c>
      <c r="F4562">
        <v>260118</v>
      </c>
      <c r="G4562" t="s">
        <v>2275</v>
      </c>
      <c r="J4562">
        <v>0</v>
      </c>
      <c r="M4562" s="191">
        <f t="shared" si="207"/>
        <v>0</v>
      </c>
      <c r="N4562" t="str">
        <f t="shared" si="208"/>
        <v>0</v>
      </c>
    </row>
    <row r="4563" spans="1:14">
      <c r="A4563" s="55" t="str">
        <f t="shared" si="209"/>
        <v>Y0DM0</v>
      </c>
      <c r="B4563" s="55">
        <v>0</v>
      </c>
      <c r="C4563" t="s">
        <v>2908</v>
      </c>
      <c r="D4563" t="s">
        <v>2908</v>
      </c>
      <c r="E4563" s="42">
        <v>44834</v>
      </c>
      <c r="F4563">
        <v>260202</v>
      </c>
      <c r="G4563" t="s">
        <v>2281</v>
      </c>
      <c r="J4563">
        <v>0</v>
      </c>
      <c r="M4563" s="191">
        <f t="shared" si="207"/>
        <v>0</v>
      </c>
      <c r="N4563" t="str">
        <f t="shared" si="208"/>
        <v>0</v>
      </c>
    </row>
    <row r="4564" spans="1:14">
      <c r="A4564" s="55" t="str">
        <f t="shared" si="209"/>
        <v>Y0DM0</v>
      </c>
      <c r="B4564" s="55">
        <v>0</v>
      </c>
      <c r="C4564" t="s">
        <v>2908</v>
      </c>
      <c r="D4564" t="s">
        <v>2908</v>
      </c>
      <c r="E4564" s="42">
        <v>44834</v>
      </c>
      <c r="F4564">
        <v>260221</v>
      </c>
      <c r="G4564" t="s">
        <v>2282</v>
      </c>
      <c r="J4564">
        <v>-37856.19</v>
      </c>
      <c r="M4564" s="191">
        <f t="shared" si="207"/>
        <v>-3.785619E-3</v>
      </c>
      <c r="N4564" t="str">
        <f t="shared" si="208"/>
        <v>0</v>
      </c>
    </row>
    <row r="4565" spans="1:14">
      <c r="A4565" s="55" t="str">
        <f t="shared" si="209"/>
        <v>Y0DM0</v>
      </c>
      <c r="B4565" s="55">
        <v>0</v>
      </c>
      <c r="C4565" t="s">
        <v>2908</v>
      </c>
      <c r="D4565" t="s">
        <v>2908</v>
      </c>
      <c r="E4565" s="42">
        <v>44834</v>
      </c>
      <c r="F4565">
        <v>260222</v>
      </c>
      <c r="G4565" t="s">
        <v>2283</v>
      </c>
      <c r="J4565">
        <v>-70110.55</v>
      </c>
      <c r="M4565" s="191">
        <f t="shared" si="207"/>
        <v>-7.0110550000000004E-3</v>
      </c>
      <c r="N4565" t="str">
        <f t="shared" si="208"/>
        <v>0</v>
      </c>
    </row>
    <row r="4566" spans="1:14">
      <c r="A4566" s="55" t="str">
        <f t="shared" si="209"/>
        <v>Y0DM0</v>
      </c>
      <c r="B4566" s="55">
        <v>0</v>
      </c>
      <c r="C4566" t="s">
        <v>2908</v>
      </c>
      <c r="D4566" t="s">
        <v>2908</v>
      </c>
      <c r="E4566" s="42">
        <v>44834</v>
      </c>
      <c r="F4566">
        <v>260815</v>
      </c>
      <c r="G4566" t="s">
        <v>2286</v>
      </c>
      <c r="J4566">
        <v>-51504.7</v>
      </c>
      <c r="M4566" s="191">
        <f t="shared" si="207"/>
        <v>-5.1504699999999999E-3</v>
      </c>
      <c r="N4566" t="str">
        <f t="shared" si="208"/>
        <v>0</v>
      </c>
    </row>
    <row r="4567" spans="1:14">
      <c r="A4567" s="55" t="str">
        <f t="shared" si="209"/>
        <v>Y0DM0</v>
      </c>
      <c r="B4567" s="55">
        <v>0</v>
      </c>
      <c r="C4567" t="s">
        <v>2908</v>
      </c>
      <c r="D4567" t="s">
        <v>2908</v>
      </c>
      <c r="E4567" s="42">
        <v>44834</v>
      </c>
      <c r="F4567">
        <v>260836</v>
      </c>
      <c r="G4567" t="s">
        <v>2705</v>
      </c>
      <c r="J4567">
        <v>-8.3000000000000007</v>
      </c>
      <c r="M4567" s="191">
        <f t="shared" si="207"/>
        <v>-8.300000000000001E-7</v>
      </c>
      <c r="N4567" t="str">
        <f t="shared" si="208"/>
        <v>0</v>
      </c>
    </row>
    <row r="4568" spans="1:14">
      <c r="A4568" s="55" t="str">
        <f t="shared" si="209"/>
        <v>Y0DM0</v>
      </c>
      <c r="B4568" s="55">
        <v>0</v>
      </c>
      <c r="C4568" t="s">
        <v>2908</v>
      </c>
      <c r="D4568" t="s">
        <v>2908</v>
      </c>
      <c r="E4568" s="42">
        <v>44834</v>
      </c>
      <c r="F4568">
        <v>260837</v>
      </c>
      <c r="G4568" t="s">
        <v>2706</v>
      </c>
      <c r="J4568">
        <v>-8.3000000000000007</v>
      </c>
      <c r="M4568" s="191">
        <f t="shared" si="207"/>
        <v>-8.300000000000001E-7</v>
      </c>
      <c r="N4568" t="str">
        <f t="shared" si="208"/>
        <v>0</v>
      </c>
    </row>
    <row r="4569" spans="1:14">
      <c r="A4569" s="55" t="str">
        <f t="shared" si="209"/>
        <v>Y0DM0</v>
      </c>
      <c r="B4569" s="55">
        <v>0</v>
      </c>
      <c r="C4569" t="s">
        <v>2908</v>
      </c>
      <c r="D4569" t="s">
        <v>2908</v>
      </c>
      <c r="E4569" s="42">
        <v>44834</v>
      </c>
      <c r="F4569">
        <v>260942</v>
      </c>
      <c r="G4569" t="s">
        <v>2292</v>
      </c>
      <c r="J4569">
        <v>-700</v>
      </c>
      <c r="M4569" s="191">
        <f t="shared" si="207"/>
        <v>-6.9999999999999994E-5</v>
      </c>
      <c r="N4569" t="str">
        <f t="shared" si="208"/>
        <v>0</v>
      </c>
    </row>
    <row r="4570" spans="1:14">
      <c r="A4570" s="55" t="str">
        <f t="shared" si="209"/>
        <v>Y0DM0</v>
      </c>
      <c r="B4570" s="55">
        <v>0</v>
      </c>
      <c r="C4570" t="s">
        <v>2908</v>
      </c>
      <c r="D4570" t="s">
        <v>2908</v>
      </c>
      <c r="E4570" s="42">
        <v>44834</v>
      </c>
      <c r="F4570">
        <v>261259</v>
      </c>
      <c r="G4570" t="s">
        <v>2707</v>
      </c>
      <c r="J4570">
        <v>-22.87</v>
      </c>
      <c r="M4570" s="191">
        <f t="shared" si="207"/>
        <v>-2.2870000000000003E-6</v>
      </c>
      <c r="N4570" t="str">
        <f t="shared" si="208"/>
        <v>0</v>
      </c>
    </row>
    <row r="4571" spans="1:14">
      <c r="A4571" s="55" t="str">
        <f t="shared" si="209"/>
        <v>Y0DM0</v>
      </c>
      <c r="B4571" s="55">
        <v>0</v>
      </c>
      <c r="C4571" t="s">
        <v>2908</v>
      </c>
      <c r="D4571" t="s">
        <v>2908</v>
      </c>
      <c r="E4571" s="42">
        <v>44834</v>
      </c>
      <c r="F4571">
        <v>261260</v>
      </c>
      <c r="G4571" t="s">
        <v>2708</v>
      </c>
      <c r="J4571">
        <v>-22.87</v>
      </c>
      <c r="M4571" s="191">
        <f t="shared" si="207"/>
        <v>-2.2870000000000003E-6</v>
      </c>
      <c r="N4571" t="str">
        <f t="shared" si="208"/>
        <v>0</v>
      </c>
    </row>
    <row r="4572" spans="1:14">
      <c r="A4572" s="55" t="str">
        <f t="shared" si="209"/>
        <v>Y0DM0</v>
      </c>
      <c r="B4572" s="55">
        <v>0</v>
      </c>
      <c r="C4572" t="s">
        <v>2908</v>
      </c>
      <c r="D4572" t="s">
        <v>2908</v>
      </c>
      <c r="E4572" s="42">
        <v>44834</v>
      </c>
      <c r="F4572">
        <v>261262</v>
      </c>
      <c r="G4572" t="s">
        <v>2709</v>
      </c>
      <c r="J4572">
        <v>-219.4</v>
      </c>
      <c r="M4572" s="191">
        <f t="shared" si="207"/>
        <v>-2.194E-5</v>
      </c>
      <c r="N4572" t="str">
        <f t="shared" si="208"/>
        <v>0</v>
      </c>
    </row>
    <row r="4573" spans="1:14">
      <c r="A4573" s="55" t="str">
        <f t="shared" si="209"/>
        <v>Y0DM0</v>
      </c>
      <c r="B4573" s="55">
        <v>0</v>
      </c>
      <c r="C4573" t="s">
        <v>2908</v>
      </c>
      <c r="D4573" t="s">
        <v>2908</v>
      </c>
      <c r="E4573" s="42">
        <v>44834</v>
      </c>
      <c r="F4573">
        <v>281101</v>
      </c>
      <c r="G4573" t="s">
        <v>2296</v>
      </c>
      <c r="J4573">
        <v>-73450707.290000007</v>
      </c>
      <c r="M4573" s="191">
        <f t="shared" si="207"/>
        <v>-7.3450707290000006</v>
      </c>
      <c r="N4573" t="str">
        <f t="shared" si="208"/>
        <v>0</v>
      </c>
    </row>
    <row r="4574" spans="1:14">
      <c r="A4574" s="55" t="str">
        <f t="shared" si="209"/>
        <v>Y0DM0</v>
      </c>
      <c r="B4574" s="55">
        <v>0</v>
      </c>
      <c r="C4574" t="s">
        <v>2908</v>
      </c>
      <c r="D4574" t="s">
        <v>2908</v>
      </c>
      <c r="E4574" s="42">
        <v>44834</v>
      </c>
      <c r="F4574">
        <v>281102</v>
      </c>
      <c r="G4574" t="s">
        <v>2544</v>
      </c>
      <c r="J4574">
        <v>-54360988.68</v>
      </c>
      <c r="M4574" s="191">
        <f t="shared" si="207"/>
        <v>-5.4360988680000002</v>
      </c>
      <c r="N4574" t="str">
        <f t="shared" si="208"/>
        <v>0</v>
      </c>
    </row>
    <row r="4575" spans="1:14">
      <c r="A4575" s="55" t="str">
        <f t="shared" si="209"/>
        <v>Y0DM0</v>
      </c>
      <c r="B4575" s="55">
        <v>0</v>
      </c>
      <c r="C4575" t="s">
        <v>2908</v>
      </c>
      <c r="D4575" t="s">
        <v>2908</v>
      </c>
      <c r="E4575" s="42">
        <v>44834</v>
      </c>
      <c r="F4575">
        <v>281166</v>
      </c>
      <c r="G4575" t="s">
        <v>2309</v>
      </c>
      <c r="J4575">
        <v>-13903891.1</v>
      </c>
      <c r="M4575" s="191">
        <f t="shared" si="207"/>
        <v>-1.3903891099999999</v>
      </c>
      <c r="N4575" t="str">
        <f t="shared" si="208"/>
        <v>0</v>
      </c>
    </row>
    <row r="4576" spans="1:14">
      <c r="A4576" s="55" t="str">
        <f t="shared" si="209"/>
        <v>Y0DM0</v>
      </c>
      <c r="B4576" s="55">
        <v>0</v>
      </c>
      <c r="C4576" t="s">
        <v>2908</v>
      </c>
      <c r="D4576" t="s">
        <v>2908</v>
      </c>
      <c r="E4576" s="42">
        <v>44834</v>
      </c>
      <c r="F4576">
        <v>281167</v>
      </c>
      <c r="G4576" t="s">
        <v>2835</v>
      </c>
      <c r="J4576">
        <v>122542.86</v>
      </c>
      <c r="M4576" s="191">
        <f t="shared" si="207"/>
        <v>1.2254286E-2</v>
      </c>
      <c r="N4576" t="str">
        <f t="shared" si="208"/>
        <v>0</v>
      </c>
    </row>
    <row r="4577" spans="1:14">
      <c r="A4577" s="55" t="str">
        <f t="shared" si="209"/>
        <v>Y0DM0</v>
      </c>
      <c r="B4577" s="55">
        <v>0</v>
      </c>
      <c r="C4577" t="s">
        <v>2908</v>
      </c>
      <c r="D4577" t="s">
        <v>2908</v>
      </c>
      <c r="E4577" s="42">
        <v>44834</v>
      </c>
      <c r="F4577">
        <v>281212</v>
      </c>
      <c r="G4577" t="s">
        <v>2314</v>
      </c>
      <c r="J4577">
        <v>-4984.46</v>
      </c>
      <c r="M4577" s="191">
        <f t="shared" si="207"/>
        <v>-4.9844600000000005E-4</v>
      </c>
      <c r="N4577" t="str">
        <f t="shared" si="208"/>
        <v>0</v>
      </c>
    </row>
    <row r="4578" spans="1:14">
      <c r="A4578" s="55" t="str">
        <f t="shared" si="209"/>
        <v>Y0DM0</v>
      </c>
      <c r="B4578" s="55">
        <v>0</v>
      </c>
      <c r="C4578" t="s">
        <v>2908</v>
      </c>
      <c r="D4578" t="s">
        <v>2908</v>
      </c>
      <c r="E4578" s="42">
        <v>44834</v>
      </c>
      <c r="F4578">
        <v>281290</v>
      </c>
      <c r="G4578" t="s">
        <v>2550</v>
      </c>
      <c r="J4578">
        <v>-377008.26</v>
      </c>
      <c r="M4578" s="191">
        <f t="shared" si="207"/>
        <v>-3.7700826E-2</v>
      </c>
      <c r="N4578" t="str">
        <f t="shared" si="208"/>
        <v>0</v>
      </c>
    </row>
    <row r="4579" spans="1:14">
      <c r="A4579" s="55" t="str">
        <f t="shared" si="209"/>
        <v>Y0DM0</v>
      </c>
      <c r="B4579" s="55">
        <v>0</v>
      </c>
      <c r="C4579" t="s">
        <v>2908</v>
      </c>
      <c r="D4579" t="s">
        <v>2908</v>
      </c>
      <c r="E4579" s="42">
        <v>44834</v>
      </c>
      <c r="F4579">
        <v>281292</v>
      </c>
      <c r="G4579" t="s">
        <v>2551</v>
      </c>
      <c r="J4579">
        <v>-40262426.32</v>
      </c>
      <c r="M4579" s="191">
        <f t="shared" si="207"/>
        <v>-4.0262426319999998</v>
      </c>
      <c r="N4579" t="str">
        <f t="shared" si="208"/>
        <v>0</v>
      </c>
    </row>
    <row r="4580" spans="1:14">
      <c r="A4580" s="55" t="str">
        <f t="shared" si="209"/>
        <v>Y0DM5.3</v>
      </c>
      <c r="B4580" s="55">
        <v>5.3</v>
      </c>
      <c r="C4580" t="s">
        <v>2908</v>
      </c>
      <c r="D4580" t="s">
        <v>2908</v>
      </c>
      <c r="E4580" s="42">
        <v>44834</v>
      </c>
      <c r="F4580">
        <v>301101</v>
      </c>
      <c r="G4580" t="s">
        <v>2333</v>
      </c>
      <c r="J4580">
        <v>-44633440.009999998</v>
      </c>
      <c r="M4580" s="191">
        <f t="shared" si="207"/>
        <v>-4.4633440009999994</v>
      </c>
      <c r="N4580" t="str">
        <f t="shared" si="208"/>
        <v>5</v>
      </c>
    </row>
    <row r="4581" spans="1:14">
      <c r="A4581" s="55" t="str">
        <f t="shared" si="209"/>
        <v>Y0DM5.1</v>
      </c>
      <c r="B4581" s="55">
        <v>5.0999999999999996</v>
      </c>
      <c r="C4581" t="s">
        <v>2908</v>
      </c>
      <c r="D4581" t="s">
        <v>2908</v>
      </c>
      <c r="E4581" s="42">
        <v>44834</v>
      </c>
      <c r="F4581">
        <v>304101</v>
      </c>
      <c r="G4581" t="s">
        <v>2344</v>
      </c>
      <c r="J4581">
        <v>-5768574.6799999997</v>
      </c>
      <c r="M4581" s="191">
        <f t="shared" si="207"/>
        <v>-0.57685746799999993</v>
      </c>
      <c r="N4581" t="str">
        <f t="shared" si="208"/>
        <v>5</v>
      </c>
    </row>
    <row r="4582" spans="1:14">
      <c r="A4582" s="55" t="str">
        <f t="shared" si="209"/>
        <v>Y0DM5.2</v>
      </c>
      <c r="B4582" s="55">
        <v>5.2</v>
      </c>
      <c r="C4582" t="s">
        <v>2908</v>
      </c>
      <c r="D4582" t="s">
        <v>2908</v>
      </c>
      <c r="E4582" s="42">
        <v>44834</v>
      </c>
      <c r="F4582">
        <v>304213</v>
      </c>
      <c r="G4582" t="s">
        <v>2351</v>
      </c>
      <c r="J4582">
        <v>-77291.34</v>
      </c>
      <c r="M4582" s="191">
        <f t="shared" si="207"/>
        <v>-7.7291339999999995E-3</v>
      </c>
      <c r="N4582" t="str">
        <f t="shared" si="208"/>
        <v>5</v>
      </c>
    </row>
    <row r="4583" spans="1:14">
      <c r="A4583" s="55" t="str">
        <f t="shared" si="209"/>
        <v>Y0DM5.2</v>
      </c>
      <c r="B4583" s="55">
        <v>5.2</v>
      </c>
      <c r="C4583" t="s">
        <v>2908</v>
      </c>
      <c r="D4583" t="s">
        <v>2908</v>
      </c>
      <c r="E4583" s="42">
        <v>44834</v>
      </c>
      <c r="F4583">
        <v>304232</v>
      </c>
      <c r="G4583" t="s">
        <v>2358</v>
      </c>
      <c r="J4583">
        <v>-533.83000000000004</v>
      </c>
      <c r="M4583" s="191">
        <f t="shared" si="207"/>
        <v>-5.3383000000000007E-5</v>
      </c>
      <c r="N4583" t="str">
        <f t="shared" si="208"/>
        <v>5</v>
      </c>
    </row>
    <row r="4584" spans="1:14">
      <c r="A4584" s="55" t="str">
        <f t="shared" si="209"/>
        <v>Y0DM5.5</v>
      </c>
      <c r="B4584" s="55">
        <v>5.5</v>
      </c>
      <c r="C4584" t="s">
        <v>2908</v>
      </c>
      <c r="D4584" t="s">
        <v>2908</v>
      </c>
      <c r="E4584" s="42">
        <v>44834</v>
      </c>
      <c r="F4584">
        <v>304302</v>
      </c>
      <c r="G4584" t="s">
        <v>810</v>
      </c>
      <c r="J4584">
        <v>-7800.51</v>
      </c>
      <c r="M4584" s="191">
        <f t="shared" si="207"/>
        <v>-7.8005100000000003E-4</v>
      </c>
      <c r="N4584" t="str">
        <f t="shared" si="208"/>
        <v>5</v>
      </c>
    </row>
    <row r="4585" spans="1:14">
      <c r="A4585" s="55" t="str">
        <f t="shared" si="209"/>
        <v>Y0DM5.5</v>
      </c>
      <c r="B4585" s="55">
        <v>5.5</v>
      </c>
      <c r="C4585" t="s">
        <v>2908</v>
      </c>
      <c r="D4585" t="s">
        <v>2908</v>
      </c>
      <c r="E4585" s="42">
        <v>44834</v>
      </c>
      <c r="F4585">
        <v>304749</v>
      </c>
      <c r="G4585" t="s">
        <v>2368</v>
      </c>
      <c r="J4585">
        <v>479.99</v>
      </c>
      <c r="M4585" s="191">
        <f t="shared" si="207"/>
        <v>4.7998999999999999E-5</v>
      </c>
      <c r="N4585" t="str">
        <f t="shared" si="208"/>
        <v>5</v>
      </c>
    </row>
    <row r="4586" spans="1:14">
      <c r="A4586" s="55" t="str">
        <f t="shared" si="209"/>
        <v>Y0DM5.5</v>
      </c>
      <c r="B4586" s="55">
        <v>5.5</v>
      </c>
      <c r="C4586" t="s">
        <v>2908</v>
      </c>
      <c r="D4586" t="s">
        <v>2908</v>
      </c>
      <c r="E4586" s="42">
        <v>44834</v>
      </c>
      <c r="F4586">
        <v>304751</v>
      </c>
      <c r="G4586" t="s">
        <v>2369</v>
      </c>
      <c r="J4586">
        <v>3031.7</v>
      </c>
      <c r="M4586" s="191">
        <f t="shared" si="207"/>
        <v>3.0316999999999996E-4</v>
      </c>
      <c r="N4586" t="str">
        <f t="shared" si="208"/>
        <v>5</v>
      </c>
    </row>
    <row r="4587" spans="1:14">
      <c r="A4587" s="55" t="str">
        <f t="shared" si="209"/>
        <v>Y0DM5.5</v>
      </c>
      <c r="B4587" s="55">
        <v>5.5</v>
      </c>
      <c r="C4587" t="s">
        <v>2908</v>
      </c>
      <c r="D4587" t="s">
        <v>2908</v>
      </c>
      <c r="E4587" s="42">
        <v>44834</v>
      </c>
      <c r="F4587">
        <v>305101</v>
      </c>
      <c r="G4587" t="s">
        <v>2374</v>
      </c>
      <c r="J4587">
        <v>-25198.39</v>
      </c>
      <c r="M4587" s="191">
        <f t="shared" si="207"/>
        <v>-2.5198389999999998E-3</v>
      </c>
      <c r="N4587" t="str">
        <f t="shared" si="208"/>
        <v>5</v>
      </c>
    </row>
    <row r="4588" spans="1:14">
      <c r="A4588" s="55" t="str">
        <f t="shared" si="209"/>
        <v>Y0DM5.5</v>
      </c>
      <c r="B4588" s="55">
        <v>5.5</v>
      </c>
      <c r="C4588" t="s">
        <v>2908</v>
      </c>
      <c r="D4588" t="s">
        <v>2908</v>
      </c>
      <c r="E4588" s="42">
        <v>44834</v>
      </c>
      <c r="F4588">
        <v>305144</v>
      </c>
      <c r="G4588" t="s">
        <v>2391</v>
      </c>
      <c r="J4588">
        <v>-234.99</v>
      </c>
      <c r="M4588" s="191">
        <f t="shared" si="207"/>
        <v>-2.3499E-5</v>
      </c>
      <c r="N4588" t="str">
        <f t="shared" si="208"/>
        <v>5</v>
      </c>
    </row>
    <row r="4589" spans="1:14">
      <c r="A4589" s="55" t="str">
        <f t="shared" si="209"/>
        <v>Y0DM5.5</v>
      </c>
      <c r="B4589" s="55">
        <v>5.5</v>
      </c>
      <c r="C4589" t="s">
        <v>2908</v>
      </c>
      <c r="D4589" t="s">
        <v>2908</v>
      </c>
      <c r="E4589" s="42">
        <v>44834</v>
      </c>
      <c r="F4589">
        <v>310115</v>
      </c>
      <c r="G4589" t="s">
        <v>2398</v>
      </c>
      <c r="J4589">
        <v>-2910</v>
      </c>
      <c r="M4589" s="191">
        <f t="shared" ref="M4589:M4652" si="210">J4589/10000000</f>
        <v>-2.9100000000000003E-4</v>
      </c>
      <c r="N4589" t="str">
        <f t="shared" si="208"/>
        <v>5</v>
      </c>
    </row>
    <row r="4590" spans="1:14">
      <c r="A4590" s="55" t="str">
        <f t="shared" si="209"/>
        <v>Y0DM0</v>
      </c>
      <c r="B4590" s="55">
        <v>0</v>
      </c>
      <c r="C4590" t="s">
        <v>2908</v>
      </c>
      <c r="D4590" t="s">
        <v>2908</v>
      </c>
      <c r="E4590" s="42">
        <v>44834</v>
      </c>
      <c r="F4590">
        <v>311501</v>
      </c>
      <c r="G4590" t="s">
        <v>2402</v>
      </c>
      <c r="J4590">
        <v>13084408.939999999</v>
      </c>
      <c r="M4590" s="191">
        <f t="shared" si="210"/>
        <v>1.3084408939999999</v>
      </c>
      <c r="N4590" t="str">
        <f t="shared" ref="N4590:N4653" si="211">LEFT(B4590,1)</f>
        <v>0</v>
      </c>
    </row>
    <row r="4591" spans="1:14">
      <c r="A4591" s="55" t="str">
        <f t="shared" si="209"/>
        <v>Y0DM6.3</v>
      </c>
      <c r="B4591" s="55">
        <v>6.3</v>
      </c>
      <c r="C4591" t="s">
        <v>2908</v>
      </c>
      <c r="D4591" t="s">
        <v>2908</v>
      </c>
      <c r="E4591" s="42">
        <v>44834</v>
      </c>
      <c r="F4591">
        <v>401201</v>
      </c>
      <c r="G4591" t="s">
        <v>2419</v>
      </c>
      <c r="J4591">
        <v>21620.03</v>
      </c>
      <c r="M4591" s="191">
        <f t="shared" si="210"/>
        <v>2.162003E-3</v>
      </c>
      <c r="N4591" t="str">
        <f t="shared" si="211"/>
        <v>6</v>
      </c>
    </row>
    <row r="4592" spans="1:14">
      <c r="A4592" s="55" t="str">
        <f t="shared" si="209"/>
        <v>Y0DM6.3</v>
      </c>
      <c r="B4592" s="55">
        <v>6.3</v>
      </c>
      <c r="C4592" t="s">
        <v>2908</v>
      </c>
      <c r="D4592" t="s">
        <v>2908</v>
      </c>
      <c r="E4592" s="42">
        <v>44834</v>
      </c>
      <c r="F4592">
        <v>401301</v>
      </c>
      <c r="G4592" t="s">
        <v>2432</v>
      </c>
      <c r="J4592">
        <v>389.54</v>
      </c>
      <c r="M4592" s="191">
        <f t="shared" si="210"/>
        <v>3.8954E-5</v>
      </c>
      <c r="N4592" t="str">
        <f t="shared" si="211"/>
        <v>6</v>
      </c>
    </row>
    <row r="4593" spans="1:14">
      <c r="A4593" s="55" t="str">
        <f t="shared" si="209"/>
        <v>Y0DM6.1</v>
      </c>
      <c r="B4593" s="55">
        <v>6.1</v>
      </c>
      <c r="C4593" t="s">
        <v>2908</v>
      </c>
      <c r="D4593" t="s">
        <v>2908</v>
      </c>
      <c r="E4593" s="42">
        <v>44834</v>
      </c>
      <c r="F4593">
        <v>401501</v>
      </c>
      <c r="G4593" t="s">
        <v>676</v>
      </c>
      <c r="J4593">
        <v>0</v>
      </c>
      <c r="M4593" s="191">
        <f t="shared" si="210"/>
        <v>0</v>
      </c>
      <c r="N4593" t="str">
        <f t="shared" si="211"/>
        <v>6</v>
      </c>
    </row>
    <row r="4594" spans="1:14">
      <c r="A4594" s="55" t="str">
        <f t="shared" si="209"/>
        <v>Y0DM6.3</v>
      </c>
      <c r="B4594" s="55">
        <v>6.3</v>
      </c>
      <c r="C4594" t="s">
        <v>2908</v>
      </c>
      <c r="D4594" t="s">
        <v>2908</v>
      </c>
      <c r="E4594" s="42">
        <v>44834</v>
      </c>
      <c r="F4594">
        <v>401702</v>
      </c>
      <c r="G4594" t="s">
        <v>2686</v>
      </c>
      <c r="J4594">
        <v>0</v>
      </c>
      <c r="M4594" s="191">
        <f t="shared" si="210"/>
        <v>0</v>
      </c>
      <c r="N4594" t="str">
        <f t="shared" si="211"/>
        <v>6</v>
      </c>
    </row>
    <row r="4595" spans="1:14">
      <c r="A4595" s="55" t="str">
        <f t="shared" si="209"/>
        <v>Y0DM6.3</v>
      </c>
      <c r="B4595" s="55">
        <v>6.3</v>
      </c>
      <c r="C4595" t="s">
        <v>2908</v>
      </c>
      <c r="D4595" t="s">
        <v>2908</v>
      </c>
      <c r="E4595" s="42">
        <v>44834</v>
      </c>
      <c r="F4595">
        <v>401703</v>
      </c>
      <c r="G4595" t="s">
        <v>2687</v>
      </c>
      <c r="J4595">
        <v>0</v>
      </c>
      <c r="M4595" s="191">
        <f t="shared" si="210"/>
        <v>0</v>
      </c>
      <c r="N4595" t="str">
        <f t="shared" si="211"/>
        <v>6</v>
      </c>
    </row>
    <row r="4596" spans="1:14">
      <c r="A4596" s="55" t="str">
        <f t="shared" si="209"/>
        <v>Y0DM6.2</v>
      </c>
      <c r="B4596" s="55">
        <v>6.2</v>
      </c>
      <c r="C4596" t="s">
        <v>2908</v>
      </c>
      <c r="D4596" t="s">
        <v>2908</v>
      </c>
      <c r="E4596" s="42">
        <v>44834</v>
      </c>
      <c r="F4596">
        <v>402106</v>
      </c>
      <c r="G4596" t="s">
        <v>2437</v>
      </c>
      <c r="J4596">
        <v>877.95</v>
      </c>
      <c r="M4596" s="191">
        <f t="shared" si="210"/>
        <v>8.7795000000000009E-5</v>
      </c>
      <c r="N4596" t="str">
        <f t="shared" si="211"/>
        <v>6</v>
      </c>
    </row>
    <row r="4597" spans="1:14">
      <c r="A4597" s="55" t="str">
        <f t="shared" si="209"/>
        <v>Y0DM6.3</v>
      </c>
      <c r="B4597" s="55">
        <v>6.3</v>
      </c>
      <c r="C4597" t="s">
        <v>2908</v>
      </c>
      <c r="D4597" t="s">
        <v>2908</v>
      </c>
      <c r="E4597" s="42">
        <v>44834</v>
      </c>
      <c r="F4597">
        <v>402113</v>
      </c>
      <c r="G4597" t="s">
        <v>2438</v>
      </c>
      <c r="J4597">
        <v>175031.66</v>
      </c>
      <c r="M4597" s="191">
        <f t="shared" si="210"/>
        <v>1.7503166000000001E-2</v>
      </c>
      <c r="N4597" t="str">
        <f t="shared" si="211"/>
        <v>6</v>
      </c>
    </row>
    <row r="4598" spans="1:14">
      <c r="A4598" s="55" t="str">
        <f t="shared" si="209"/>
        <v>Y0DM6.3</v>
      </c>
      <c r="B4598" s="55">
        <v>6.3</v>
      </c>
      <c r="C4598" t="s">
        <v>2908</v>
      </c>
      <c r="D4598" t="s">
        <v>2908</v>
      </c>
      <c r="E4598" s="42">
        <v>44834</v>
      </c>
      <c r="F4598">
        <v>402125</v>
      </c>
      <c r="G4598" t="s">
        <v>2914</v>
      </c>
      <c r="J4598">
        <v>50446.73</v>
      </c>
      <c r="M4598" s="191">
        <f t="shared" si="210"/>
        <v>5.0446730000000004E-3</v>
      </c>
      <c r="N4598" t="str">
        <f t="shared" si="211"/>
        <v>6</v>
      </c>
    </row>
    <row r="4599" spans="1:14">
      <c r="A4599" s="55" t="str">
        <f t="shared" si="209"/>
        <v>Y0DM6.2a</v>
      </c>
      <c r="B4599" s="55" t="s">
        <v>4602</v>
      </c>
      <c r="C4599" t="s">
        <v>2908</v>
      </c>
      <c r="D4599" t="s">
        <v>2908</v>
      </c>
      <c r="E4599" s="42">
        <v>44834</v>
      </c>
      <c r="F4599">
        <v>402128</v>
      </c>
      <c r="G4599" t="s">
        <v>2440</v>
      </c>
      <c r="J4599">
        <v>487484.91</v>
      </c>
      <c r="M4599" s="191">
        <f t="shared" si="210"/>
        <v>4.8748490999999998E-2</v>
      </c>
      <c r="N4599" t="str">
        <f t="shared" si="211"/>
        <v>6</v>
      </c>
    </row>
    <row r="4600" spans="1:14">
      <c r="A4600" s="55" t="str">
        <f t="shared" si="209"/>
        <v>Y0DM6.3</v>
      </c>
      <c r="B4600" s="55">
        <v>6.3</v>
      </c>
      <c r="C4600" t="s">
        <v>2908</v>
      </c>
      <c r="D4600" t="s">
        <v>2908</v>
      </c>
      <c r="E4600" s="42">
        <v>44834</v>
      </c>
      <c r="F4600">
        <v>402233</v>
      </c>
      <c r="G4600" t="s">
        <v>2458</v>
      </c>
      <c r="J4600">
        <v>461.69</v>
      </c>
      <c r="M4600" s="191">
        <f t="shared" si="210"/>
        <v>4.6168999999999998E-5</v>
      </c>
      <c r="N4600" t="str">
        <f t="shared" si="211"/>
        <v>6</v>
      </c>
    </row>
    <row r="4601" spans="1:14">
      <c r="A4601" s="55" t="str">
        <f t="shared" si="209"/>
        <v>Y0DM6.3</v>
      </c>
      <c r="B4601" s="55">
        <v>6.3</v>
      </c>
      <c r="C4601" t="s">
        <v>2908</v>
      </c>
      <c r="D4601" t="s">
        <v>2908</v>
      </c>
      <c r="E4601" s="42">
        <v>44834</v>
      </c>
      <c r="F4601">
        <v>402235</v>
      </c>
      <c r="G4601" t="s">
        <v>2459</v>
      </c>
      <c r="J4601">
        <v>96.13</v>
      </c>
      <c r="M4601" s="191">
        <f t="shared" si="210"/>
        <v>9.6129999999999993E-6</v>
      </c>
      <c r="N4601" t="str">
        <f t="shared" si="211"/>
        <v>6</v>
      </c>
    </row>
    <row r="4602" spans="1:14">
      <c r="A4602" s="55" t="str">
        <f t="shared" si="209"/>
        <v>Y0DM6.3</v>
      </c>
      <c r="B4602" s="55">
        <v>6.3</v>
      </c>
      <c r="C4602" t="s">
        <v>2908</v>
      </c>
      <c r="D4602" t="s">
        <v>2908</v>
      </c>
      <c r="E4602" s="42">
        <v>44834</v>
      </c>
      <c r="F4602">
        <v>402404</v>
      </c>
      <c r="G4602" t="s">
        <v>2492</v>
      </c>
      <c r="J4602">
        <v>14773.7</v>
      </c>
      <c r="M4602" s="191">
        <f t="shared" si="210"/>
        <v>1.47737E-3</v>
      </c>
      <c r="N4602" t="str">
        <f t="shared" si="211"/>
        <v>6</v>
      </c>
    </row>
    <row r="4603" spans="1:14">
      <c r="A4603" s="55" t="str">
        <f t="shared" si="209"/>
        <v>Y0DM5.3</v>
      </c>
      <c r="B4603" s="55">
        <v>5.3</v>
      </c>
      <c r="C4603" t="s">
        <v>2908</v>
      </c>
      <c r="D4603" t="s">
        <v>2908</v>
      </c>
      <c r="E4603" s="42">
        <v>44834</v>
      </c>
      <c r="F4603">
        <v>440101</v>
      </c>
      <c r="G4603" t="s">
        <v>2503</v>
      </c>
      <c r="J4603">
        <v>15716731.800000001</v>
      </c>
      <c r="M4603" s="191">
        <f t="shared" si="210"/>
        <v>1.5716731800000001</v>
      </c>
      <c r="N4603" t="str">
        <f t="shared" si="211"/>
        <v>5</v>
      </c>
    </row>
    <row r="4604" spans="1:14">
      <c r="A4604" s="55" t="str">
        <f t="shared" si="209"/>
        <v>Y0DM5.5</v>
      </c>
      <c r="B4604" s="55">
        <v>5.5</v>
      </c>
      <c r="C4604" t="s">
        <v>2908</v>
      </c>
      <c r="D4604" t="s">
        <v>2908</v>
      </c>
      <c r="E4604" s="42">
        <v>44834</v>
      </c>
      <c r="F4604">
        <v>440225</v>
      </c>
      <c r="G4604" t="s">
        <v>2515</v>
      </c>
      <c r="J4604">
        <v>-366.7</v>
      </c>
      <c r="M4604" s="191">
        <f t="shared" si="210"/>
        <v>-3.667E-5</v>
      </c>
      <c r="N4604" t="str">
        <f t="shared" si="211"/>
        <v>5</v>
      </c>
    </row>
    <row r="4605" spans="1:14">
      <c r="A4605" s="55" t="str">
        <f t="shared" si="209"/>
        <v>Y0DM6.3</v>
      </c>
      <c r="B4605" s="55">
        <v>6.3</v>
      </c>
      <c r="C4605" t="s">
        <v>2908</v>
      </c>
      <c r="D4605" t="s">
        <v>2908</v>
      </c>
      <c r="E4605" s="42">
        <v>44834</v>
      </c>
      <c r="F4605">
        <v>440341</v>
      </c>
      <c r="G4605" t="s">
        <v>2682</v>
      </c>
      <c r="J4605">
        <v>0</v>
      </c>
      <c r="M4605" s="191">
        <f t="shared" si="210"/>
        <v>0</v>
      </c>
      <c r="N4605" t="str">
        <f t="shared" si="211"/>
        <v>6</v>
      </c>
    </row>
    <row r="4606" spans="1:14">
      <c r="A4606" s="55" t="str">
        <f t="shared" si="209"/>
        <v>Y0DM6.3</v>
      </c>
      <c r="B4606" s="55">
        <v>6.3</v>
      </c>
      <c r="C4606" t="s">
        <v>2908</v>
      </c>
      <c r="D4606" t="s">
        <v>2908</v>
      </c>
      <c r="E4606" s="42">
        <v>44834</v>
      </c>
      <c r="F4606">
        <v>440342</v>
      </c>
      <c r="G4606" t="s">
        <v>2683</v>
      </c>
      <c r="J4606">
        <v>0</v>
      </c>
      <c r="M4606" s="191">
        <f t="shared" si="210"/>
        <v>0</v>
      </c>
      <c r="N4606" t="str">
        <f t="shared" si="211"/>
        <v>6</v>
      </c>
    </row>
    <row r="4607" spans="1:14">
      <c r="A4607" s="55" t="str">
        <f t="shared" si="209"/>
        <v>Y0DM6.3</v>
      </c>
      <c r="B4607" s="55">
        <v>6.3</v>
      </c>
      <c r="C4607" t="s">
        <v>2908</v>
      </c>
      <c r="D4607" t="s">
        <v>2908</v>
      </c>
      <c r="E4607" s="42">
        <v>44834</v>
      </c>
      <c r="F4607">
        <v>440416</v>
      </c>
      <c r="G4607" t="s">
        <v>664</v>
      </c>
      <c r="J4607">
        <v>624116.5</v>
      </c>
      <c r="M4607" s="191">
        <f t="shared" si="210"/>
        <v>6.2411649999999999E-2</v>
      </c>
      <c r="N4607" t="str">
        <f t="shared" si="211"/>
        <v>6</v>
      </c>
    </row>
    <row r="4608" spans="1:14">
      <c r="A4608" s="55" t="str">
        <f t="shared" si="209"/>
        <v>Y0DM6.3</v>
      </c>
      <c r="B4608" s="55">
        <v>6.3</v>
      </c>
      <c r="C4608" t="s">
        <v>2908</v>
      </c>
      <c r="D4608" t="s">
        <v>2908</v>
      </c>
      <c r="E4608" s="42">
        <v>44834</v>
      </c>
      <c r="F4608">
        <v>440509</v>
      </c>
      <c r="G4608" t="s">
        <v>2524</v>
      </c>
      <c r="J4608">
        <v>38611.22</v>
      </c>
      <c r="M4608" s="191">
        <f t="shared" si="210"/>
        <v>3.8611220000000003E-3</v>
      </c>
      <c r="N4608" t="str">
        <f t="shared" si="211"/>
        <v>6</v>
      </c>
    </row>
    <row r="4609" spans="1:14">
      <c r="A4609" s="55" t="e">
        <f t="shared" ref="A4609:A4672" si="212">C4609&amp;B4609</f>
        <v>#N/A</v>
      </c>
      <c r="B4609" s="55" t="e">
        <v>#N/A</v>
      </c>
      <c r="M4609" s="191">
        <f t="shared" si="210"/>
        <v>0</v>
      </c>
      <c r="N4609" t="e">
        <f t="shared" si="211"/>
        <v>#N/A</v>
      </c>
    </row>
    <row r="4610" spans="1:14">
      <c r="A4610" s="55" t="str">
        <f t="shared" si="212"/>
        <v>Y0BA6.2</v>
      </c>
      <c r="B4610" s="55">
        <v>6.2</v>
      </c>
      <c r="C4610" t="s">
        <v>2895</v>
      </c>
      <c r="D4610" t="s">
        <v>2895</v>
      </c>
      <c r="F4610">
        <v>402106</v>
      </c>
      <c r="G4610" t="s">
        <v>110</v>
      </c>
      <c r="J4610" s="191">
        <v>2853.69</v>
      </c>
      <c r="M4610" s="191">
        <f t="shared" si="210"/>
        <v>2.85369E-4</v>
      </c>
      <c r="N4610" t="str">
        <f t="shared" si="211"/>
        <v>6</v>
      </c>
    </row>
    <row r="4611" spans="1:14">
      <c r="A4611" s="55" t="str">
        <f t="shared" si="212"/>
        <v>Y0BB6.2</v>
      </c>
      <c r="B4611" s="55">
        <v>6.2</v>
      </c>
      <c r="C4611" t="s">
        <v>2896</v>
      </c>
      <c r="D4611" t="s">
        <v>2896</v>
      </c>
      <c r="F4611">
        <v>402106</v>
      </c>
      <c r="G4611" t="s">
        <v>110</v>
      </c>
      <c r="J4611" s="191">
        <v>13465.19</v>
      </c>
      <c r="M4611" s="191">
        <f t="shared" si="210"/>
        <v>1.346519E-3</v>
      </c>
      <c r="N4611" t="str">
        <f t="shared" si="211"/>
        <v>6</v>
      </c>
    </row>
    <row r="4612" spans="1:14">
      <c r="A4612" s="55" t="str">
        <f t="shared" si="212"/>
        <v>Y0BO6.2</v>
      </c>
      <c r="B4612" s="55">
        <v>6.2</v>
      </c>
      <c r="C4612" t="s">
        <v>2966</v>
      </c>
      <c r="D4612" t="s">
        <v>2966</v>
      </c>
      <c r="F4612">
        <v>402106</v>
      </c>
      <c r="G4612" t="s">
        <v>110</v>
      </c>
      <c r="J4612" s="191">
        <v>3260.26</v>
      </c>
      <c r="M4612" s="191">
        <f t="shared" si="210"/>
        <v>3.2602600000000004E-4</v>
      </c>
      <c r="N4612" t="str">
        <f t="shared" si="211"/>
        <v>6</v>
      </c>
    </row>
    <row r="4613" spans="1:14">
      <c r="A4613" s="55" t="str">
        <f t="shared" si="212"/>
        <v>Y0BL6.2</v>
      </c>
      <c r="B4613" s="55">
        <v>6.2</v>
      </c>
      <c r="C4613" t="s">
        <v>2899</v>
      </c>
      <c r="D4613" t="s">
        <v>2899</v>
      </c>
      <c r="F4613">
        <v>402106</v>
      </c>
      <c r="G4613" t="s">
        <v>110</v>
      </c>
      <c r="J4613" s="191">
        <v>1749.89</v>
      </c>
      <c r="M4613" s="191">
        <f t="shared" si="210"/>
        <v>1.7498900000000001E-4</v>
      </c>
      <c r="N4613" t="str">
        <f t="shared" si="211"/>
        <v>6</v>
      </c>
    </row>
    <row r="4614" spans="1:14">
      <c r="A4614" s="55" t="str">
        <f t="shared" si="212"/>
        <v>Y0BQ6.2</v>
      </c>
      <c r="B4614" s="55">
        <v>6.2</v>
      </c>
      <c r="C4614" t="s">
        <v>2967</v>
      </c>
      <c r="D4614" t="s">
        <v>2967</v>
      </c>
      <c r="F4614">
        <v>402106</v>
      </c>
      <c r="G4614" t="s">
        <v>110</v>
      </c>
      <c r="J4614" s="191">
        <v>15581.68</v>
      </c>
      <c r="M4614" s="191">
        <f t="shared" si="210"/>
        <v>1.558168E-3</v>
      </c>
      <c r="N4614" t="str">
        <f t="shared" si="211"/>
        <v>6</v>
      </c>
    </row>
    <row r="4615" spans="1:14">
      <c r="A4615" s="55" t="str">
        <f t="shared" si="212"/>
        <v>Y0BK6.2</v>
      </c>
      <c r="B4615" s="55">
        <v>6.2</v>
      </c>
      <c r="C4615" t="s">
        <v>2965</v>
      </c>
      <c r="D4615" t="s">
        <v>2965</v>
      </c>
      <c r="F4615">
        <v>402106</v>
      </c>
      <c r="G4615" t="s">
        <v>110</v>
      </c>
      <c r="J4615" s="191">
        <v>73.64</v>
      </c>
      <c r="M4615" s="191">
        <f t="shared" si="210"/>
        <v>7.3640000000000001E-6</v>
      </c>
      <c r="N4615" t="str">
        <f t="shared" si="211"/>
        <v>6</v>
      </c>
    </row>
    <row r="4616" spans="1:14">
      <c r="A4616" s="55" t="str">
        <f t="shared" si="212"/>
        <v>Y0BJ6.2</v>
      </c>
      <c r="B4616" s="55">
        <v>6.2</v>
      </c>
      <c r="C4616" t="s">
        <v>2898</v>
      </c>
      <c r="D4616" t="s">
        <v>2898</v>
      </c>
      <c r="F4616">
        <v>402106</v>
      </c>
      <c r="G4616" t="s">
        <v>110</v>
      </c>
      <c r="J4616" s="191">
        <v>395.23</v>
      </c>
      <c r="M4616" s="191">
        <f t="shared" si="210"/>
        <v>3.9523000000000001E-5</v>
      </c>
      <c r="N4616" t="str">
        <f t="shared" si="211"/>
        <v>6</v>
      </c>
    </row>
    <row r="4617" spans="1:14">
      <c r="A4617" s="55" t="str">
        <f t="shared" si="212"/>
        <v>Y0BF6.2</v>
      </c>
      <c r="B4617" s="55">
        <v>6.2</v>
      </c>
      <c r="C4617" t="s">
        <v>2897</v>
      </c>
      <c r="D4617" t="s">
        <v>2897</v>
      </c>
      <c r="F4617">
        <v>402106</v>
      </c>
      <c r="G4617" t="s">
        <v>110</v>
      </c>
      <c r="J4617" s="191">
        <v>14497.08</v>
      </c>
      <c r="M4617" s="191">
        <f t="shared" si="210"/>
        <v>1.4497080000000001E-3</v>
      </c>
      <c r="N4617" t="str">
        <f t="shared" si="211"/>
        <v>6</v>
      </c>
    </row>
    <row r="4618" spans="1:14">
      <c r="A4618" s="55" t="str">
        <f t="shared" si="212"/>
        <v>Y0BM6.2</v>
      </c>
      <c r="B4618" s="55">
        <v>6.2</v>
      </c>
      <c r="C4618" t="s">
        <v>2900</v>
      </c>
      <c r="D4618" t="s">
        <v>2900</v>
      </c>
      <c r="F4618">
        <v>402106</v>
      </c>
      <c r="G4618" t="s">
        <v>110</v>
      </c>
      <c r="J4618" s="191">
        <v>333.94</v>
      </c>
      <c r="M4618" s="191">
        <f t="shared" si="210"/>
        <v>3.3393999999999999E-5</v>
      </c>
      <c r="N4618" t="str">
        <f t="shared" si="211"/>
        <v>6</v>
      </c>
    </row>
    <row r="4619" spans="1:14">
      <c r="A4619" s="55" t="str">
        <f t="shared" si="212"/>
        <v>Y0BN6.2</v>
      </c>
      <c r="B4619" s="55">
        <v>6.2</v>
      </c>
      <c r="C4619" t="s">
        <v>2901</v>
      </c>
      <c r="D4619" t="s">
        <v>2901</v>
      </c>
      <c r="F4619">
        <v>402106</v>
      </c>
      <c r="G4619" t="s">
        <v>110</v>
      </c>
      <c r="J4619" s="191">
        <v>7538.22</v>
      </c>
      <c r="M4619" s="191">
        <f t="shared" si="210"/>
        <v>7.5382200000000002E-4</v>
      </c>
      <c r="N4619" t="str">
        <f t="shared" si="211"/>
        <v>6</v>
      </c>
    </row>
    <row r="4620" spans="1:14">
      <c r="A4620" s="55" t="str">
        <f t="shared" si="212"/>
        <v>Y0AA6.2</v>
      </c>
      <c r="B4620" s="55">
        <v>6.2</v>
      </c>
      <c r="C4620" t="s">
        <v>2960</v>
      </c>
      <c r="D4620" t="s">
        <v>2960</v>
      </c>
      <c r="F4620">
        <v>402106</v>
      </c>
      <c r="G4620" t="s">
        <v>110</v>
      </c>
      <c r="J4620" s="191">
        <v>5736.09</v>
      </c>
      <c r="M4620" s="191">
        <f t="shared" si="210"/>
        <v>5.7360899999999999E-4</v>
      </c>
      <c r="N4620" t="str">
        <f t="shared" si="211"/>
        <v>6</v>
      </c>
    </row>
    <row r="4621" spans="1:14">
      <c r="A4621" s="55" t="str">
        <f t="shared" si="212"/>
        <v>Y0AG6.2</v>
      </c>
      <c r="B4621" s="55">
        <v>6.2</v>
      </c>
      <c r="C4621" t="s">
        <v>2963</v>
      </c>
      <c r="D4621" t="s">
        <v>2963</v>
      </c>
      <c r="F4621">
        <v>402106</v>
      </c>
      <c r="G4621" t="s">
        <v>110</v>
      </c>
      <c r="J4621" s="191">
        <v>3127.69</v>
      </c>
      <c r="M4621" s="191">
        <f t="shared" si="210"/>
        <v>3.1276900000000001E-4</v>
      </c>
      <c r="N4621" t="str">
        <f t="shared" si="211"/>
        <v>6</v>
      </c>
    </row>
    <row r="4622" spans="1:14">
      <c r="A4622" s="55" t="str">
        <f t="shared" si="212"/>
        <v>Y0AB6.2</v>
      </c>
      <c r="B4622" s="55">
        <v>6.2</v>
      </c>
      <c r="C4622" t="s">
        <v>2888</v>
      </c>
      <c r="D4622" t="s">
        <v>2888</v>
      </c>
      <c r="F4622">
        <v>402106</v>
      </c>
      <c r="G4622" t="s">
        <v>110</v>
      </c>
      <c r="J4622" s="191">
        <v>6491.3</v>
      </c>
      <c r="M4622" s="191">
        <f t="shared" si="210"/>
        <v>6.4913000000000004E-4</v>
      </c>
      <c r="N4622" t="str">
        <f t="shared" si="211"/>
        <v>6</v>
      </c>
    </row>
    <row r="4623" spans="1:14">
      <c r="A4623" s="55" t="str">
        <f t="shared" si="212"/>
        <v>Y0AS6.2</v>
      </c>
      <c r="B4623" s="55">
        <v>6.2</v>
      </c>
      <c r="C4623" t="s">
        <v>2893</v>
      </c>
      <c r="D4623" t="s">
        <v>2893</v>
      </c>
      <c r="F4623">
        <v>402106</v>
      </c>
      <c r="G4623" t="s">
        <v>110</v>
      </c>
      <c r="J4623" s="191">
        <v>9455.33</v>
      </c>
      <c r="M4623" s="191">
        <f t="shared" si="210"/>
        <v>9.4553300000000003E-4</v>
      </c>
      <c r="N4623" t="str">
        <f t="shared" si="211"/>
        <v>6</v>
      </c>
    </row>
    <row r="4624" spans="1:14">
      <c r="A4624" s="55" t="str">
        <f t="shared" si="212"/>
        <v>Y0AT6.2</v>
      </c>
      <c r="B4624" s="55">
        <v>6.2</v>
      </c>
      <c r="C4624" t="s">
        <v>2894</v>
      </c>
      <c r="D4624" t="s">
        <v>2894</v>
      </c>
      <c r="F4624">
        <v>402106</v>
      </c>
      <c r="G4624" t="s">
        <v>110</v>
      </c>
      <c r="J4624" s="191">
        <v>3888.42</v>
      </c>
      <c r="M4624" s="191">
        <f t="shared" si="210"/>
        <v>3.8884200000000003E-4</v>
      </c>
      <c r="N4624" t="str">
        <f t="shared" si="211"/>
        <v>6</v>
      </c>
    </row>
    <row r="4625" spans="1:14">
      <c r="A4625" s="55" t="str">
        <f t="shared" si="212"/>
        <v>Y0AL6.2</v>
      </c>
      <c r="B4625" s="55">
        <v>6.2</v>
      </c>
      <c r="C4625" t="s">
        <v>2964</v>
      </c>
      <c r="D4625" t="s">
        <v>2964</v>
      </c>
      <c r="F4625">
        <v>402106</v>
      </c>
      <c r="G4625" t="s">
        <v>110</v>
      </c>
      <c r="J4625" s="191">
        <v>3455.97</v>
      </c>
      <c r="M4625" s="191">
        <f t="shared" si="210"/>
        <v>3.45597E-4</v>
      </c>
      <c r="N4625" t="str">
        <f t="shared" si="211"/>
        <v>6</v>
      </c>
    </row>
    <row r="4626" spans="1:14">
      <c r="A4626" s="55" t="str">
        <f t="shared" si="212"/>
        <v>Y0AH6.2</v>
      </c>
      <c r="B4626" s="55">
        <v>6.2</v>
      </c>
      <c r="C4626" t="s">
        <v>2890</v>
      </c>
      <c r="D4626" t="s">
        <v>2890</v>
      </c>
      <c r="F4626">
        <v>402106</v>
      </c>
      <c r="G4626" t="s">
        <v>110</v>
      </c>
      <c r="J4626" s="191">
        <v>91.18</v>
      </c>
      <c r="M4626" s="191">
        <f t="shared" si="210"/>
        <v>9.1180000000000015E-6</v>
      </c>
      <c r="N4626" t="str">
        <f t="shared" si="211"/>
        <v>6</v>
      </c>
    </row>
    <row r="4627" spans="1:14">
      <c r="A4627" s="55" t="str">
        <f t="shared" si="212"/>
        <v>Y0AI6.2</v>
      </c>
      <c r="B4627" s="55">
        <v>6.2</v>
      </c>
      <c r="C4627" t="s">
        <v>2891</v>
      </c>
      <c r="D4627" t="s">
        <v>2891</v>
      </c>
      <c r="F4627">
        <v>402106</v>
      </c>
      <c r="G4627" t="s">
        <v>110</v>
      </c>
      <c r="J4627" s="191">
        <v>9211.17</v>
      </c>
      <c r="M4627" s="191">
        <f t="shared" si="210"/>
        <v>9.2111700000000005E-4</v>
      </c>
      <c r="N4627" t="str">
        <f t="shared" si="211"/>
        <v>6</v>
      </c>
    </row>
    <row r="4628" spans="1:14">
      <c r="A4628" s="55" t="str">
        <f t="shared" si="212"/>
        <v>Y0BP6.2</v>
      </c>
      <c r="B4628" s="55">
        <v>6.2</v>
      </c>
      <c r="C4628" t="s">
        <v>2902</v>
      </c>
      <c r="D4628" t="s">
        <v>2902</v>
      </c>
      <c r="F4628">
        <v>402106</v>
      </c>
      <c r="G4628" t="s">
        <v>110</v>
      </c>
      <c r="J4628" s="191">
        <v>497.45</v>
      </c>
      <c r="M4628" s="191">
        <f t="shared" si="210"/>
        <v>4.9744999999999999E-5</v>
      </c>
      <c r="N4628" t="str">
        <f t="shared" si="211"/>
        <v>6</v>
      </c>
    </row>
    <row r="4629" spans="1:14">
      <c r="A4629" s="55" t="str">
        <f t="shared" si="212"/>
        <v>Y0AK6.2</v>
      </c>
      <c r="B4629" s="55">
        <v>6.2</v>
      </c>
      <c r="C4629" t="s">
        <v>2892</v>
      </c>
      <c r="D4629" t="s">
        <v>2892</v>
      </c>
      <c r="F4629">
        <v>402106</v>
      </c>
      <c r="G4629" t="s">
        <v>110</v>
      </c>
      <c r="J4629" s="191">
        <v>1611.44</v>
      </c>
      <c r="M4629" s="191">
        <f t="shared" si="210"/>
        <v>1.61144E-4</v>
      </c>
      <c r="N4629" t="str">
        <f t="shared" si="211"/>
        <v>6</v>
      </c>
    </row>
    <row r="4630" spans="1:14">
      <c r="A4630" s="55" t="str">
        <f t="shared" si="212"/>
        <v>Y0AD6.2</v>
      </c>
      <c r="B4630" s="55">
        <v>6.2</v>
      </c>
      <c r="C4630" t="s">
        <v>2889</v>
      </c>
      <c r="D4630" t="s">
        <v>2889</v>
      </c>
      <c r="F4630">
        <v>402106</v>
      </c>
      <c r="G4630" t="s">
        <v>110</v>
      </c>
      <c r="J4630" s="191">
        <v>15616.24</v>
      </c>
      <c r="M4630" s="191">
        <f t="shared" si="210"/>
        <v>1.561624E-3</v>
      </c>
      <c r="N4630" t="str">
        <f t="shared" si="211"/>
        <v>6</v>
      </c>
    </row>
    <row r="4631" spans="1:14">
      <c r="A4631" s="55" t="str">
        <f t="shared" si="212"/>
        <v>Y0AC6.2</v>
      </c>
      <c r="B4631" s="55">
        <v>6.2</v>
      </c>
      <c r="C4631" t="s">
        <v>2962</v>
      </c>
      <c r="D4631" t="s">
        <v>2962</v>
      </c>
      <c r="F4631">
        <v>402106</v>
      </c>
      <c r="G4631" t="s">
        <v>110</v>
      </c>
      <c r="J4631" s="191">
        <v>1480.3</v>
      </c>
      <c r="M4631" s="191">
        <f t="shared" si="210"/>
        <v>1.4803E-4</v>
      </c>
      <c r="N4631" t="str">
        <f t="shared" si="211"/>
        <v>6</v>
      </c>
    </row>
    <row r="4632" spans="1:14">
      <c r="A4632" s="55" t="str">
        <f t="shared" si="212"/>
        <v>Y0D16.2</v>
      </c>
      <c r="B4632" s="55">
        <v>6.2</v>
      </c>
      <c r="C4632" t="s">
        <v>2903</v>
      </c>
      <c r="D4632" t="s">
        <v>2903</v>
      </c>
      <c r="F4632">
        <v>402106</v>
      </c>
      <c r="G4632" t="s">
        <v>110</v>
      </c>
      <c r="J4632" s="191">
        <v>16747.72</v>
      </c>
      <c r="M4632" s="191">
        <f t="shared" si="210"/>
        <v>1.6747720000000002E-3</v>
      </c>
      <c r="N4632" t="str">
        <f t="shared" si="211"/>
        <v>6</v>
      </c>
    </row>
    <row r="4633" spans="1:14">
      <c r="A4633" s="55" t="str">
        <f t="shared" si="212"/>
        <v>Y0D36.2</v>
      </c>
      <c r="B4633" s="55">
        <v>6.2</v>
      </c>
      <c r="C4633" t="s">
        <v>2904</v>
      </c>
      <c r="D4633" t="s">
        <v>2904</v>
      </c>
      <c r="F4633">
        <v>402106</v>
      </c>
      <c r="G4633" t="s">
        <v>110</v>
      </c>
      <c r="J4633" s="191">
        <v>5491.25</v>
      </c>
      <c r="M4633" s="191">
        <f t="shared" si="210"/>
        <v>5.4912500000000003E-4</v>
      </c>
      <c r="N4633" t="str">
        <f t="shared" si="211"/>
        <v>6</v>
      </c>
    </row>
    <row r="4634" spans="1:14">
      <c r="A4634" s="55" t="str">
        <f t="shared" si="212"/>
        <v>Y0D56.2</v>
      </c>
      <c r="B4634" s="55">
        <v>6.2</v>
      </c>
      <c r="C4634" t="s">
        <v>2905</v>
      </c>
      <c r="D4634" t="s">
        <v>2905</v>
      </c>
      <c r="F4634">
        <v>402106</v>
      </c>
      <c r="G4634" t="s">
        <v>110</v>
      </c>
      <c r="J4634" s="191">
        <v>1128.01</v>
      </c>
      <c r="M4634" s="191">
        <f t="shared" si="210"/>
        <v>1.1280099999999999E-4</v>
      </c>
      <c r="N4634" t="str">
        <f t="shared" si="211"/>
        <v>6</v>
      </c>
    </row>
    <row r="4635" spans="1:14">
      <c r="A4635" s="55" t="str">
        <f t="shared" si="212"/>
        <v>Y0D66.2</v>
      </c>
      <c r="B4635" s="55">
        <v>6.2</v>
      </c>
      <c r="C4635" t="s">
        <v>2906</v>
      </c>
      <c r="D4635" t="s">
        <v>2906</v>
      </c>
      <c r="F4635">
        <v>402106</v>
      </c>
      <c r="G4635" t="s">
        <v>110</v>
      </c>
      <c r="J4635" s="191">
        <v>1433.93</v>
      </c>
      <c r="M4635" s="191">
        <f t="shared" si="210"/>
        <v>1.4339300000000001E-4</v>
      </c>
      <c r="N4635" t="str">
        <f t="shared" si="211"/>
        <v>6</v>
      </c>
    </row>
    <row r="4636" spans="1:14">
      <c r="A4636" s="55" t="str">
        <f t="shared" si="212"/>
        <v>Y0DH6.2</v>
      </c>
      <c r="B4636" s="55">
        <v>6.2</v>
      </c>
      <c r="C4636" t="s">
        <v>2973</v>
      </c>
      <c r="D4636" t="s">
        <v>2973</v>
      </c>
      <c r="F4636">
        <v>402106</v>
      </c>
      <c r="G4636" t="s">
        <v>110</v>
      </c>
      <c r="J4636" s="191">
        <v>1955.97</v>
      </c>
      <c r="M4636" s="191">
        <f t="shared" si="210"/>
        <v>1.9559699999999999E-4</v>
      </c>
      <c r="N4636" t="str">
        <f t="shared" si="211"/>
        <v>6</v>
      </c>
    </row>
    <row r="4637" spans="1:14">
      <c r="A4637" s="55" t="str">
        <f t="shared" si="212"/>
        <v>Y0DL6.2</v>
      </c>
      <c r="B4637" s="55">
        <v>6.2</v>
      </c>
      <c r="C4637" t="s">
        <v>2907</v>
      </c>
      <c r="D4637" t="s">
        <v>2907</v>
      </c>
      <c r="F4637">
        <v>402106</v>
      </c>
      <c r="G4637" t="s">
        <v>110</v>
      </c>
      <c r="J4637" s="191">
        <v>214.6</v>
      </c>
      <c r="M4637" s="191">
        <f t="shared" si="210"/>
        <v>2.1459999999999998E-5</v>
      </c>
      <c r="N4637" t="str">
        <f t="shared" si="211"/>
        <v>6</v>
      </c>
    </row>
    <row r="4638" spans="1:14">
      <c r="A4638" s="55" t="str">
        <f t="shared" si="212"/>
        <v>Y0DM6.2</v>
      </c>
      <c r="B4638" s="55">
        <v>6.2</v>
      </c>
      <c r="C4638" t="s">
        <v>2908</v>
      </c>
      <c r="D4638" t="s">
        <v>2908</v>
      </c>
      <c r="F4638">
        <v>402106</v>
      </c>
      <c r="G4638" t="s">
        <v>110</v>
      </c>
      <c r="J4638" s="191">
        <v>117.12</v>
      </c>
      <c r="M4638" s="191">
        <f t="shared" si="210"/>
        <v>1.1712000000000001E-5</v>
      </c>
      <c r="N4638" t="str">
        <f t="shared" si="211"/>
        <v>6</v>
      </c>
    </row>
    <row r="4639" spans="1:14">
      <c r="A4639" s="55" t="e">
        <f t="shared" si="212"/>
        <v>#N/A</v>
      </c>
      <c r="B4639" s="55" t="e">
        <v>#N/A</v>
      </c>
      <c r="J4639" s="191"/>
      <c r="M4639" s="191">
        <f t="shared" si="210"/>
        <v>0</v>
      </c>
      <c r="N4639" t="e">
        <f t="shared" si="211"/>
        <v>#N/A</v>
      </c>
    </row>
    <row r="4640" spans="1:14">
      <c r="A4640" s="55" t="str">
        <f t="shared" si="212"/>
        <v>Y0AA6.2</v>
      </c>
      <c r="B4640" s="55">
        <v>6.2</v>
      </c>
      <c r="C4640" t="s">
        <v>2960</v>
      </c>
      <c r="D4640" t="s">
        <v>2960</v>
      </c>
      <c r="F4640">
        <v>402106</v>
      </c>
      <c r="G4640" t="s">
        <v>110</v>
      </c>
      <c r="J4640" s="191">
        <v>49211.299999999996</v>
      </c>
      <c r="M4640" s="191">
        <f t="shared" si="210"/>
        <v>4.9211299999999993E-3</v>
      </c>
      <c r="N4640" t="str">
        <f t="shared" si="211"/>
        <v>6</v>
      </c>
    </row>
    <row r="4641" spans="1:14">
      <c r="A4641" s="55" t="str">
        <f t="shared" si="212"/>
        <v>Y0AB6.2</v>
      </c>
      <c r="B4641" s="55">
        <v>6.2</v>
      </c>
      <c r="C4641" t="s">
        <v>2888</v>
      </c>
      <c r="D4641" t="s">
        <v>2888</v>
      </c>
      <c r="F4641">
        <v>402106</v>
      </c>
      <c r="G4641" t="s">
        <v>110</v>
      </c>
      <c r="J4641" s="191">
        <v>55692.46</v>
      </c>
      <c r="M4641" s="191">
        <f t="shared" si="210"/>
        <v>5.5692459999999999E-3</v>
      </c>
      <c r="N4641" t="str">
        <f t="shared" si="211"/>
        <v>6</v>
      </c>
    </row>
    <row r="4642" spans="1:14">
      <c r="A4642" s="55" t="str">
        <f t="shared" si="212"/>
        <v>Y0AC6.2</v>
      </c>
      <c r="B4642" s="55">
        <v>6.2</v>
      </c>
      <c r="C4642" t="s">
        <v>2962</v>
      </c>
      <c r="D4642" t="s">
        <v>2962</v>
      </c>
      <c r="F4642">
        <v>402106</v>
      </c>
      <c r="G4642" t="s">
        <v>110</v>
      </c>
      <c r="J4642" s="191">
        <v>12697.9</v>
      </c>
      <c r="M4642" s="191">
        <f t="shared" si="210"/>
        <v>1.26979E-3</v>
      </c>
      <c r="N4642" t="str">
        <f t="shared" si="211"/>
        <v>6</v>
      </c>
    </row>
    <row r="4643" spans="1:14">
      <c r="A4643" s="55" t="str">
        <f t="shared" si="212"/>
        <v>Y0AD6.2</v>
      </c>
      <c r="B4643" s="55">
        <v>6.2</v>
      </c>
      <c r="C4643" t="s">
        <v>2889</v>
      </c>
      <c r="D4643" t="s">
        <v>2889</v>
      </c>
      <c r="F4643">
        <v>402106</v>
      </c>
      <c r="G4643" t="s">
        <v>110</v>
      </c>
      <c r="J4643" s="191">
        <v>133977.07</v>
      </c>
      <c r="M4643" s="191">
        <f t="shared" si="210"/>
        <v>1.3397707E-2</v>
      </c>
      <c r="N4643" t="str">
        <f t="shared" si="211"/>
        <v>6</v>
      </c>
    </row>
    <row r="4644" spans="1:14">
      <c r="A4644" s="55" t="str">
        <f t="shared" si="212"/>
        <v>Y0AG6.2</v>
      </c>
      <c r="B4644" s="55">
        <v>6.2</v>
      </c>
      <c r="C4644" t="s">
        <v>2963</v>
      </c>
      <c r="D4644" t="s">
        <v>2963</v>
      </c>
      <c r="F4644">
        <v>402106</v>
      </c>
      <c r="G4644" t="s">
        <v>110</v>
      </c>
      <c r="J4644" s="191">
        <v>26834.309999999998</v>
      </c>
      <c r="M4644" s="191">
        <f t="shared" si="210"/>
        <v>2.6834309999999996E-3</v>
      </c>
      <c r="N4644" t="str">
        <f t="shared" si="211"/>
        <v>6</v>
      </c>
    </row>
    <row r="4645" spans="1:14">
      <c r="A4645" s="55" t="str">
        <f t="shared" si="212"/>
        <v>Y0AH6.2</v>
      </c>
      <c r="B4645" s="55">
        <v>6.2</v>
      </c>
      <c r="C4645" t="s">
        <v>2890</v>
      </c>
      <c r="D4645" t="s">
        <v>2890</v>
      </c>
      <c r="F4645">
        <v>402106</v>
      </c>
      <c r="G4645" t="s">
        <v>110</v>
      </c>
      <c r="J4645" s="191">
        <v>781.38000000000011</v>
      </c>
      <c r="M4645" s="191">
        <f t="shared" si="210"/>
        <v>7.8138000000000017E-5</v>
      </c>
      <c r="N4645" t="str">
        <f t="shared" si="211"/>
        <v>6</v>
      </c>
    </row>
    <row r="4646" spans="1:14">
      <c r="A4646" s="55" t="str">
        <f t="shared" si="212"/>
        <v>Y0AI6.2</v>
      </c>
      <c r="B4646" s="55">
        <v>6.2</v>
      </c>
      <c r="C4646" t="s">
        <v>2891</v>
      </c>
      <c r="D4646" t="s">
        <v>2891</v>
      </c>
      <c r="F4646">
        <v>402106</v>
      </c>
      <c r="G4646" t="s">
        <v>110</v>
      </c>
      <c r="J4646" s="191">
        <v>79025.740000000005</v>
      </c>
      <c r="M4646" s="191">
        <f t="shared" si="210"/>
        <v>7.9025740000000008E-3</v>
      </c>
      <c r="N4646" t="str">
        <f t="shared" si="211"/>
        <v>6</v>
      </c>
    </row>
    <row r="4647" spans="1:14">
      <c r="A4647" s="55" t="str">
        <f t="shared" si="212"/>
        <v>Y0AK6.2</v>
      </c>
      <c r="B4647" s="55">
        <v>6.2</v>
      </c>
      <c r="C4647" t="s">
        <v>2892</v>
      </c>
      <c r="D4647" t="s">
        <v>2892</v>
      </c>
      <c r="F4647">
        <v>402106</v>
      </c>
      <c r="G4647" t="s">
        <v>110</v>
      </c>
      <c r="J4647" s="191">
        <v>13823.04</v>
      </c>
      <c r="M4647" s="191">
        <f t="shared" si="210"/>
        <v>1.382304E-3</v>
      </c>
      <c r="N4647" t="str">
        <f t="shared" si="211"/>
        <v>6</v>
      </c>
    </row>
    <row r="4648" spans="1:14">
      <c r="A4648" s="55" t="str">
        <f t="shared" si="212"/>
        <v>Y0AL6.2</v>
      </c>
      <c r="B4648" s="55">
        <v>6.2</v>
      </c>
      <c r="C4648" t="s">
        <v>2964</v>
      </c>
      <c r="D4648" t="s">
        <v>2964</v>
      </c>
      <c r="F4648">
        <v>402106</v>
      </c>
      <c r="G4648" t="s">
        <v>110</v>
      </c>
      <c r="J4648" s="191">
        <v>29651.49</v>
      </c>
      <c r="M4648" s="191">
        <f t="shared" si="210"/>
        <v>2.9651490000000003E-3</v>
      </c>
      <c r="N4648" t="str">
        <f t="shared" si="211"/>
        <v>6</v>
      </c>
    </row>
    <row r="4649" spans="1:14">
      <c r="A4649" s="55" t="str">
        <f t="shared" si="212"/>
        <v>Y0AS6.2</v>
      </c>
      <c r="B4649" s="55">
        <v>6.2</v>
      </c>
      <c r="C4649" t="s">
        <v>2893</v>
      </c>
      <c r="D4649" t="s">
        <v>2893</v>
      </c>
      <c r="F4649">
        <v>402106</v>
      </c>
      <c r="G4649" t="s">
        <v>110</v>
      </c>
      <c r="J4649" s="191">
        <v>81122.960000000006</v>
      </c>
      <c r="M4649" s="191">
        <f t="shared" si="210"/>
        <v>8.1122960000000015E-3</v>
      </c>
      <c r="N4649" t="str">
        <f t="shared" si="211"/>
        <v>6</v>
      </c>
    </row>
    <row r="4650" spans="1:14">
      <c r="A4650" s="55" t="str">
        <f t="shared" si="212"/>
        <v>Y0AT6.2</v>
      </c>
      <c r="B4650" s="55">
        <v>6.2</v>
      </c>
      <c r="C4650" t="s">
        <v>2894</v>
      </c>
      <c r="D4650" t="s">
        <v>2894</v>
      </c>
      <c r="F4650">
        <v>402106</v>
      </c>
      <c r="G4650" t="s">
        <v>110</v>
      </c>
      <c r="J4650" s="191">
        <v>33361.199999999997</v>
      </c>
      <c r="M4650" s="191">
        <f t="shared" si="210"/>
        <v>3.3361199999999997E-3</v>
      </c>
      <c r="N4650" t="str">
        <f t="shared" si="211"/>
        <v>6</v>
      </c>
    </row>
    <row r="4651" spans="1:14">
      <c r="A4651" s="55" t="str">
        <f t="shared" si="212"/>
        <v>Y0BA6.2</v>
      </c>
      <c r="B4651" s="55">
        <v>6.2</v>
      </c>
      <c r="C4651" t="s">
        <v>2895</v>
      </c>
      <c r="D4651" t="s">
        <v>2895</v>
      </c>
      <c r="F4651">
        <v>402106</v>
      </c>
      <c r="G4651" t="s">
        <v>110</v>
      </c>
      <c r="J4651" s="191">
        <v>24485.59</v>
      </c>
      <c r="M4651" s="191">
        <f t="shared" si="210"/>
        <v>2.4485589999999999E-3</v>
      </c>
      <c r="N4651" t="str">
        <f t="shared" si="211"/>
        <v>6</v>
      </c>
    </row>
    <row r="4652" spans="1:14">
      <c r="A4652" s="55" t="str">
        <f t="shared" si="212"/>
        <v>Y0BB6.2</v>
      </c>
      <c r="B4652" s="55">
        <v>6.2</v>
      </c>
      <c r="C4652" t="s">
        <v>2896</v>
      </c>
      <c r="D4652" t="s">
        <v>2896</v>
      </c>
      <c r="F4652">
        <v>402106</v>
      </c>
      <c r="G4652" t="s">
        <v>110</v>
      </c>
      <c r="J4652" s="191">
        <v>115521.17</v>
      </c>
      <c r="M4652" s="191">
        <f t="shared" si="210"/>
        <v>1.1552117000000001E-2</v>
      </c>
      <c r="N4652" t="str">
        <f t="shared" si="211"/>
        <v>6</v>
      </c>
    </row>
    <row r="4653" spans="1:14">
      <c r="A4653" s="55" t="str">
        <f t="shared" si="212"/>
        <v>Y0BF6.2</v>
      </c>
      <c r="B4653" s="55">
        <v>6.2</v>
      </c>
      <c r="C4653" t="s">
        <v>2897</v>
      </c>
      <c r="D4653" t="s">
        <v>2897</v>
      </c>
      <c r="F4653">
        <v>402106</v>
      </c>
      <c r="G4653" t="s">
        <v>110</v>
      </c>
      <c r="J4653" s="191">
        <v>124378.15000000001</v>
      </c>
      <c r="M4653" s="191">
        <f t="shared" ref="M4653:M4716" si="213">J4653/10000000</f>
        <v>1.2437815000000001E-2</v>
      </c>
      <c r="N4653" t="str">
        <f t="shared" si="211"/>
        <v>6</v>
      </c>
    </row>
    <row r="4654" spans="1:14">
      <c r="A4654" s="55" t="str">
        <f t="shared" si="212"/>
        <v>Y0BJ6.2</v>
      </c>
      <c r="B4654" s="55">
        <v>6.2</v>
      </c>
      <c r="C4654" t="s">
        <v>2898</v>
      </c>
      <c r="D4654" t="s">
        <v>2898</v>
      </c>
      <c r="F4654">
        <v>402106</v>
      </c>
      <c r="G4654" t="s">
        <v>110</v>
      </c>
      <c r="J4654" s="191">
        <v>3393.6699999999996</v>
      </c>
      <c r="M4654" s="191">
        <f t="shared" si="213"/>
        <v>3.3936699999999998E-4</v>
      </c>
      <c r="N4654" t="str">
        <f t="shared" ref="N4654:N4717" si="214">LEFT(B4654,1)</f>
        <v>6</v>
      </c>
    </row>
    <row r="4655" spans="1:14">
      <c r="A4655" s="55" t="str">
        <f t="shared" si="212"/>
        <v>Y0BK6.2</v>
      </c>
      <c r="B4655" s="55">
        <v>6.2</v>
      </c>
      <c r="C4655" t="s">
        <v>2965</v>
      </c>
      <c r="D4655" t="s">
        <v>2965</v>
      </c>
      <c r="F4655">
        <v>402106</v>
      </c>
      <c r="G4655" t="s">
        <v>110</v>
      </c>
      <c r="J4655" s="191">
        <v>634.13</v>
      </c>
      <c r="M4655" s="191">
        <f t="shared" si="213"/>
        <v>6.3412999999999997E-5</v>
      </c>
      <c r="N4655" t="str">
        <f t="shared" si="214"/>
        <v>6</v>
      </c>
    </row>
    <row r="4656" spans="1:14">
      <c r="A4656" s="55" t="str">
        <f t="shared" si="212"/>
        <v>Y0BL6.2</v>
      </c>
      <c r="B4656" s="55">
        <v>6.2</v>
      </c>
      <c r="C4656" t="s">
        <v>2899</v>
      </c>
      <c r="D4656" t="s">
        <v>2899</v>
      </c>
      <c r="F4656">
        <v>402106</v>
      </c>
      <c r="G4656" t="s">
        <v>110</v>
      </c>
      <c r="J4656" s="191">
        <v>15012.039999999999</v>
      </c>
      <c r="M4656" s="191">
        <f t="shared" si="213"/>
        <v>1.5012039999999999E-3</v>
      </c>
      <c r="N4656" t="str">
        <f t="shared" si="214"/>
        <v>6</v>
      </c>
    </row>
    <row r="4657" spans="1:16">
      <c r="A4657" s="55" t="str">
        <f t="shared" si="212"/>
        <v>Y0BM6.2</v>
      </c>
      <c r="B4657" s="55">
        <v>6.2</v>
      </c>
      <c r="C4657" t="s">
        <v>2900</v>
      </c>
      <c r="D4657" t="s">
        <v>2900</v>
      </c>
      <c r="F4657">
        <v>402106</v>
      </c>
      <c r="G4657" t="s">
        <v>110</v>
      </c>
      <c r="J4657" s="191">
        <v>2864.3199999999997</v>
      </c>
      <c r="M4657" s="191">
        <f t="shared" si="213"/>
        <v>2.8643199999999998E-4</v>
      </c>
      <c r="N4657" t="str">
        <f t="shared" si="214"/>
        <v>6</v>
      </c>
    </row>
    <row r="4658" spans="1:16">
      <c r="A4658" s="55" t="str">
        <f t="shared" si="212"/>
        <v>Y0BN6.2</v>
      </c>
      <c r="B4658" s="55">
        <v>6.2</v>
      </c>
      <c r="C4658" t="s">
        <v>2901</v>
      </c>
      <c r="D4658" t="s">
        <v>2901</v>
      </c>
      <c r="F4658">
        <v>402106</v>
      </c>
      <c r="G4658" t="s">
        <v>110</v>
      </c>
      <c r="J4658" s="191">
        <v>64671.229999999996</v>
      </c>
      <c r="M4658" s="191">
        <f t="shared" si="213"/>
        <v>6.467123E-3</v>
      </c>
      <c r="N4658" t="str">
        <f t="shared" si="214"/>
        <v>6</v>
      </c>
    </row>
    <row r="4659" spans="1:16">
      <c r="A4659" s="55" t="str">
        <f t="shared" si="212"/>
        <v>Y0BO6.2</v>
      </c>
      <c r="B4659" s="55">
        <v>6.2</v>
      </c>
      <c r="C4659" t="s">
        <v>2966</v>
      </c>
      <c r="D4659" t="s">
        <v>2966</v>
      </c>
      <c r="F4659">
        <v>402106</v>
      </c>
      <c r="G4659" t="s">
        <v>110</v>
      </c>
      <c r="J4659" s="191">
        <v>27973.87</v>
      </c>
      <c r="M4659" s="191">
        <f t="shared" si="213"/>
        <v>2.7973869999999997E-3</v>
      </c>
      <c r="N4659" t="str">
        <f t="shared" si="214"/>
        <v>6</v>
      </c>
    </row>
    <row r="4660" spans="1:16">
      <c r="A4660" s="55" t="str">
        <f t="shared" si="212"/>
        <v>Y0BP6.2</v>
      </c>
      <c r="B4660" s="55">
        <v>6.2</v>
      </c>
      <c r="C4660" t="s">
        <v>2902</v>
      </c>
      <c r="D4660" t="s">
        <v>2902</v>
      </c>
      <c r="F4660">
        <v>402106</v>
      </c>
      <c r="G4660" t="s">
        <v>110</v>
      </c>
      <c r="J4660" s="191">
        <v>4266.55</v>
      </c>
      <c r="M4660" s="191">
        <f t="shared" si="213"/>
        <v>4.2665500000000001E-4</v>
      </c>
      <c r="N4660" t="str">
        <f t="shared" si="214"/>
        <v>6</v>
      </c>
    </row>
    <row r="4661" spans="1:16">
      <c r="A4661" s="55" t="str">
        <f t="shared" si="212"/>
        <v>Y0BQ6.2</v>
      </c>
      <c r="B4661" s="55">
        <v>6.2</v>
      </c>
      <c r="C4661" t="s">
        <v>2967</v>
      </c>
      <c r="D4661" t="s">
        <v>2967</v>
      </c>
      <c r="F4661">
        <v>402106</v>
      </c>
      <c r="G4661" t="s">
        <v>110</v>
      </c>
      <c r="J4661" s="191">
        <v>133677.6</v>
      </c>
      <c r="M4661" s="191">
        <f t="shared" si="213"/>
        <v>1.3367760000000001E-2</v>
      </c>
      <c r="N4661" t="str">
        <f t="shared" si="214"/>
        <v>6</v>
      </c>
    </row>
    <row r="4662" spans="1:16">
      <c r="A4662" s="55" t="str">
        <f t="shared" si="212"/>
        <v>Y0D16.2</v>
      </c>
      <c r="B4662" s="55">
        <v>6.2</v>
      </c>
      <c r="C4662" t="s">
        <v>2903</v>
      </c>
      <c r="D4662" t="s">
        <v>2903</v>
      </c>
      <c r="F4662">
        <v>402106</v>
      </c>
      <c r="G4662" t="s">
        <v>110</v>
      </c>
      <c r="J4662" s="191">
        <v>143669.87</v>
      </c>
      <c r="M4662" s="191">
        <f t="shared" si="213"/>
        <v>1.4366986999999999E-2</v>
      </c>
      <c r="N4662" t="str">
        <f t="shared" si="214"/>
        <v>6</v>
      </c>
    </row>
    <row r="4663" spans="1:16">
      <c r="A4663" s="55" t="str">
        <f t="shared" si="212"/>
        <v>Y0D36.2</v>
      </c>
      <c r="B4663" s="55">
        <v>6.2</v>
      </c>
      <c r="C4663" t="s">
        <v>2904</v>
      </c>
      <c r="D4663" t="s">
        <v>2904</v>
      </c>
      <c r="F4663">
        <v>402106</v>
      </c>
      <c r="G4663" t="s">
        <v>110</v>
      </c>
      <c r="J4663" s="191">
        <v>47107.17</v>
      </c>
      <c r="M4663" s="191">
        <f t="shared" si="213"/>
        <v>4.7107169999999997E-3</v>
      </c>
      <c r="N4663" t="str">
        <f t="shared" si="214"/>
        <v>6</v>
      </c>
    </row>
    <row r="4664" spans="1:16">
      <c r="A4664" s="55" t="str">
        <f t="shared" si="212"/>
        <v>Y0D56.2</v>
      </c>
      <c r="B4664" s="55">
        <v>6.2</v>
      </c>
      <c r="C4664" t="s">
        <v>2905</v>
      </c>
      <c r="D4664" t="s">
        <v>2905</v>
      </c>
      <c r="F4664">
        <v>402106</v>
      </c>
      <c r="G4664" t="s">
        <v>110</v>
      </c>
      <c r="J4664" s="191">
        <v>9678.14</v>
      </c>
      <c r="M4664" s="191">
        <f t="shared" si="213"/>
        <v>9.6781399999999989E-4</v>
      </c>
      <c r="N4664" t="str">
        <f t="shared" si="214"/>
        <v>6</v>
      </c>
    </row>
    <row r="4665" spans="1:16">
      <c r="A4665" s="55" t="str">
        <f t="shared" si="212"/>
        <v>Y0D66.2</v>
      </c>
      <c r="B4665" s="55">
        <v>6.2</v>
      </c>
      <c r="C4665" t="s">
        <v>2906</v>
      </c>
      <c r="D4665" t="s">
        <v>2906</v>
      </c>
      <c r="F4665">
        <v>402106</v>
      </c>
      <c r="G4665" t="s">
        <v>110</v>
      </c>
      <c r="J4665" s="191">
        <v>12299.32</v>
      </c>
      <c r="M4665" s="191">
        <f t="shared" si="213"/>
        <v>1.229932E-3</v>
      </c>
      <c r="N4665" t="str">
        <f t="shared" si="214"/>
        <v>6</v>
      </c>
    </row>
    <row r="4666" spans="1:16">
      <c r="A4666" s="55" t="str">
        <f t="shared" si="212"/>
        <v>Y0DH6.2</v>
      </c>
      <c r="B4666" s="55">
        <v>6.2</v>
      </c>
      <c r="C4666" t="s">
        <v>2973</v>
      </c>
      <c r="D4666" t="s">
        <v>2973</v>
      </c>
      <c r="F4666">
        <v>402106</v>
      </c>
      <c r="G4666" t="s">
        <v>110</v>
      </c>
      <c r="J4666" s="191">
        <v>16784.440000000002</v>
      </c>
      <c r="M4666" s="191">
        <f t="shared" si="213"/>
        <v>1.6784440000000003E-3</v>
      </c>
      <c r="N4666" t="str">
        <f t="shared" si="214"/>
        <v>6</v>
      </c>
    </row>
    <row r="4667" spans="1:16">
      <c r="A4667" s="55" t="str">
        <f t="shared" si="212"/>
        <v>Y0DL6.2</v>
      </c>
      <c r="B4667" s="55">
        <v>6.2</v>
      </c>
      <c r="C4667" t="s">
        <v>2907</v>
      </c>
      <c r="D4667" t="s">
        <v>2907</v>
      </c>
      <c r="F4667">
        <v>402106</v>
      </c>
      <c r="G4667" t="s">
        <v>110</v>
      </c>
      <c r="J4667" s="191">
        <v>1838.39</v>
      </c>
      <c r="M4667" s="191">
        <f t="shared" si="213"/>
        <v>1.8383900000000001E-4</v>
      </c>
      <c r="N4667" t="str">
        <f t="shared" si="214"/>
        <v>6</v>
      </c>
    </row>
    <row r="4668" spans="1:16">
      <c r="A4668" s="55" t="str">
        <f t="shared" si="212"/>
        <v>Y0DM6.2</v>
      </c>
      <c r="B4668" s="55">
        <v>6.2</v>
      </c>
      <c r="C4668" t="s">
        <v>2908</v>
      </c>
      <c r="D4668" t="s">
        <v>2908</v>
      </c>
      <c r="F4668">
        <v>402106</v>
      </c>
      <c r="G4668" t="s">
        <v>110</v>
      </c>
      <c r="J4668" s="191">
        <v>1003.4000000000001</v>
      </c>
      <c r="M4668" s="191">
        <f t="shared" si="213"/>
        <v>1.0034E-4</v>
      </c>
      <c r="N4668" t="str">
        <f t="shared" si="214"/>
        <v>6</v>
      </c>
    </row>
    <row r="4669" spans="1:16">
      <c r="A4669" s="55" t="e">
        <f t="shared" si="212"/>
        <v>#N/A</v>
      </c>
      <c r="B4669" s="55" t="e">
        <v>#N/A</v>
      </c>
      <c r="J4669" s="191"/>
      <c r="M4669" s="191">
        <f t="shared" si="213"/>
        <v>0</v>
      </c>
      <c r="N4669" t="e">
        <f t="shared" si="214"/>
        <v>#N/A</v>
      </c>
    </row>
    <row r="4670" spans="1:16">
      <c r="A4670" s="55" t="str">
        <f t="shared" si="212"/>
        <v>Y0BA6.3</v>
      </c>
      <c r="B4670" s="55">
        <v>6.3</v>
      </c>
      <c r="C4670" t="s">
        <v>2895</v>
      </c>
      <c r="D4670" t="s">
        <v>2895</v>
      </c>
      <c r="F4670">
        <v>440416</v>
      </c>
      <c r="G4670" t="s">
        <v>664</v>
      </c>
      <c r="J4670">
        <v>-2853.69</v>
      </c>
      <c r="M4670" s="191">
        <f t="shared" si="213"/>
        <v>-2.85369E-4</v>
      </c>
      <c r="N4670" t="str">
        <f t="shared" si="214"/>
        <v>6</v>
      </c>
      <c r="P4670">
        <v>-1</v>
      </c>
    </row>
    <row r="4671" spans="1:16">
      <c r="A4671" s="55" t="str">
        <f t="shared" si="212"/>
        <v>Y0BB6.3</v>
      </c>
      <c r="B4671" s="55">
        <v>6.3</v>
      </c>
      <c r="C4671" t="s">
        <v>2896</v>
      </c>
      <c r="D4671" t="s">
        <v>2896</v>
      </c>
      <c r="F4671">
        <v>440416</v>
      </c>
      <c r="G4671" t="s">
        <v>664</v>
      </c>
      <c r="J4671">
        <v>-13465.19</v>
      </c>
      <c r="M4671" s="191">
        <f t="shared" si="213"/>
        <v>-1.346519E-3</v>
      </c>
      <c r="N4671" t="str">
        <f t="shared" si="214"/>
        <v>6</v>
      </c>
    </row>
    <row r="4672" spans="1:16">
      <c r="A4672" s="55" t="str">
        <f t="shared" si="212"/>
        <v>Y0BO6.3</v>
      </c>
      <c r="B4672" s="55">
        <v>6.3</v>
      </c>
      <c r="C4672" t="s">
        <v>2966</v>
      </c>
      <c r="D4672" t="s">
        <v>2966</v>
      </c>
      <c r="F4672">
        <v>440416</v>
      </c>
      <c r="G4672" t="s">
        <v>664</v>
      </c>
      <c r="J4672">
        <v>-3260.26</v>
      </c>
      <c r="M4672" s="191">
        <f t="shared" si="213"/>
        <v>-3.2602600000000004E-4</v>
      </c>
      <c r="N4672" t="str">
        <f t="shared" si="214"/>
        <v>6</v>
      </c>
    </row>
    <row r="4673" spans="1:14">
      <c r="A4673" s="55" t="str">
        <f t="shared" ref="A4673:A4728" si="215">C4673&amp;B4673</f>
        <v>Y0BL6.3</v>
      </c>
      <c r="B4673" s="55">
        <v>6.3</v>
      </c>
      <c r="C4673" t="s">
        <v>2899</v>
      </c>
      <c r="D4673" t="s">
        <v>2899</v>
      </c>
      <c r="F4673">
        <v>440416</v>
      </c>
      <c r="G4673" t="s">
        <v>664</v>
      </c>
      <c r="J4673">
        <v>-1749.89</v>
      </c>
      <c r="M4673" s="191">
        <f t="shared" si="213"/>
        <v>-1.7498900000000001E-4</v>
      </c>
      <c r="N4673" t="str">
        <f t="shared" si="214"/>
        <v>6</v>
      </c>
    </row>
    <row r="4674" spans="1:14">
      <c r="A4674" s="55" t="str">
        <f t="shared" si="215"/>
        <v>Y0BQ6.3</v>
      </c>
      <c r="B4674" s="55">
        <v>6.3</v>
      </c>
      <c r="C4674" t="s">
        <v>2967</v>
      </c>
      <c r="D4674" t="s">
        <v>2967</v>
      </c>
      <c r="F4674">
        <v>440416</v>
      </c>
      <c r="G4674" t="s">
        <v>664</v>
      </c>
      <c r="J4674">
        <v>-15581.68</v>
      </c>
      <c r="M4674" s="191">
        <f t="shared" si="213"/>
        <v>-1.558168E-3</v>
      </c>
      <c r="N4674" t="str">
        <f t="shared" si="214"/>
        <v>6</v>
      </c>
    </row>
    <row r="4675" spans="1:14">
      <c r="A4675" s="55" t="str">
        <f t="shared" si="215"/>
        <v>Y0BK6.3</v>
      </c>
      <c r="B4675" s="55">
        <v>6.3</v>
      </c>
      <c r="C4675" t="s">
        <v>2965</v>
      </c>
      <c r="D4675" t="s">
        <v>2965</v>
      </c>
      <c r="F4675">
        <v>440416</v>
      </c>
      <c r="G4675" t="s">
        <v>664</v>
      </c>
      <c r="J4675">
        <v>-73.64</v>
      </c>
      <c r="M4675" s="191">
        <f t="shared" si="213"/>
        <v>-7.3640000000000001E-6</v>
      </c>
      <c r="N4675" t="str">
        <f t="shared" si="214"/>
        <v>6</v>
      </c>
    </row>
    <row r="4676" spans="1:14">
      <c r="A4676" s="55" t="str">
        <f t="shared" si="215"/>
        <v>Y0BJ6.3</v>
      </c>
      <c r="B4676" s="55">
        <v>6.3</v>
      </c>
      <c r="C4676" t="s">
        <v>2898</v>
      </c>
      <c r="D4676" t="s">
        <v>2898</v>
      </c>
      <c r="F4676">
        <v>440416</v>
      </c>
      <c r="G4676" t="s">
        <v>664</v>
      </c>
      <c r="J4676">
        <v>-395.23</v>
      </c>
      <c r="M4676" s="191">
        <f t="shared" si="213"/>
        <v>-3.9523000000000001E-5</v>
      </c>
      <c r="N4676" t="str">
        <f t="shared" si="214"/>
        <v>6</v>
      </c>
    </row>
    <row r="4677" spans="1:14">
      <c r="A4677" s="55" t="str">
        <f t="shared" si="215"/>
        <v>Y0BF6.3</v>
      </c>
      <c r="B4677" s="55">
        <v>6.3</v>
      </c>
      <c r="C4677" t="s">
        <v>2897</v>
      </c>
      <c r="D4677" t="s">
        <v>2897</v>
      </c>
      <c r="F4677">
        <v>440416</v>
      </c>
      <c r="G4677" t="s">
        <v>664</v>
      </c>
      <c r="J4677">
        <v>-14497.08</v>
      </c>
      <c r="M4677" s="191">
        <f t="shared" si="213"/>
        <v>-1.4497080000000001E-3</v>
      </c>
      <c r="N4677" t="str">
        <f t="shared" si="214"/>
        <v>6</v>
      </c>
    </row>
    <row r="4678" spans="1:14">
      <c r="A4678" s="55" t="str">
        <f t="shared" si="215"/>
        <v>Y0BM6.3</v>
      </c>
      <c r="B4678" s="55">
        <v>6.3</v>
      </c>
      <c r="C4678" t="s">
        <v>2900</v>
      </c>
      <c r="D4678" t="s">
        <v>2900</v>
      </c>
      <c r="F4678">
        <v>440416</v>
      </c>
      <c r="G4678" t="s">
        <v>664</v>
      </c>
      <c r="J4678">
        <v>-333.94</v>
      </c>
      <c r="M4678" s="191">
        <f t="shared" si="213"/>
        <v>-3.3393999999999999E-5</v>
      </c>
      <c r="N4678" t="str">
        <f t="shared" si="214"/>
        <v>6</v>
      </c>
    </row>
    <row r="4679" spans="1:14">
      <c r="A4679" s="55" t="str">
        <f t="shared" si="215"/>
        <v>Y0BN6.3</v>
      </c>
      <c r="B4679" s="55">
        <v>6.3</v>
      </c>
      <c r="C4679" t="s">
        <v>2901</v>
      </c>
      <c r="D4679" t="s">
        <v>2901</v>
      </c>
      <c r="F4679">
        <v>440416</v>
      </c>
      <c r="G4679" t="s">
        <v>664</v>
      </c>
      <c r="J4679">
        <v>-7538.22</v>
      </c>
      <c r="M4679" s="191">
        <f t="shared" si="213"/>
        <v>-7.5382200000000002E-4</v>
      </c>
      <c r="N4679" t="str">
        <f t="shared" si="214"/>
        <v>6</v>
      </c>
    </row>
    <row r="4680" spans="1:14">
      <c r="A4680" s="55" t="str">
        <f t="shared" si="215"/>
        <v>Y0AA6.3</v>
      </c>
      <c r="B4680" s="55">
        <v>6.3</v>
      </c>
      <c r="C4680" t="s">
        <v>2960</v>
      </c>
      <c r="D4680" t="s">
        <v>2960</v>
      </c>
      <c r="F4680">
        <v>440416</v>
      </c>
      <c r="G4680" t="s">
        <v>664</v>
      </c>
      <c r="J4680">
        <v>-5736.09</v>
      </c>
      <c r="M4680" s="191">
        <f t="shared" si="213"/>
        <v>-5.7360899999999999E-4</v>
      </c>
      <c r="N4680" t="str">
        <f t="shared" si="214"/>
        <v>6</v>
      </c>
    </row>
    <row r="4681" spans="1:14">
      <c r="A4681" s="55" t="str">
        <f t="shared" si="215"/>
        <v>Y0AG6.3</v>
      </c>
      <c r="B4681" s="55">
        <v>6.3</v>
      </c>
      <c r="C4681" t="s">
        <v>2963</v>
      </c>
      <c r="D4681" t="s">
        <v>2963</v>
      </c>
      <c r="F4681">
        <v>440416</v>
      </c>
      <c r="G4681" t="s">
        <v>664</v>
      </c>
      <c r="J4681">
        <v>-3127.69</v>
      </c>
      <c r="M4681" s="191">
        <f t="shared" si="213"/>
        <v>-3.1276900000000001E-4</v>
      </c>
      <c r="N4681" t="str">
        <f t="shared" si="214"/>
        <v>6</v>
      </c>
    </row>
    <row r="4682" spans="1:14">
      <c r="A4682" s="55" t="str">
        <f t="shared" si="215"/>
        <v>Y0AB6.3</v>
      </c>
      <c r="B4682" s="55">
        <v>6.3</v>
      </c>
      <c r="C4682" t="s">
        <v>2888</v>
      </c>
      <c r="D4682" t="s">
        <v>2888</v>
      </c>
      <c r="F4682">
        <v>440416</v>
      </c>
      <c r="G4682" t="s">
        <v>664</v>
      </c>
      <c r="J4682">
        <v>-6491.3</v>
      </c>
      <c r="M4682" s="191">
        <f t="shared" si="213"/>
        <v>-6.4913000000000004E-4</v>
      </c>
      <c r="N4682" t="str">
        <f t="shared" si="214"/>
        <v>6</v>
      </c>
    </row>
    <row r="4683" spans="1:14">
      <c r="A4683" s="55" t="str">
        <f t="shared" si="215"/>
        <v>Y0AS6.3</v>
      </c>
      <c r="B4683" s="55">
        <v>6.3</v>
      </c>
      <c r="C4683" t="s">
        <v>2893</v>
      </c>
      <c r="D4683" t="s">
        <v>2893</v>
      </c>
      <c r="F4683">
        <v>440416</v>
      </c>
      <c r="G4683" t="s">
        <v>664</v>
      </c>
      <c r="J4683">
        <v>-9455.33</v>
      </c>
      <c r="M4683" s="191">
        <f t="shared" si="213"/>
        <v>-9.4553300000000003E-4</v>
      </c>
      <c r="N4683" t="str">
        <f t="shared" si="214"/>
        <v>6</v>
      </c>
    </row>
    <row r="4684" spans="1:14">
      <c r="A4684" s="55" t="str">
        <f t="shared" si="215"/>
        <v>Y0AT6.3</v>
      </c>
      <c r="B4684" s="55">
        <v>6.3</v>
      </c>
      <c r="C4684" t="s">
        <v>2894</v>
      </c>
      <c r="D4684" t="s">
        <v>2894</v>
      </c>
      <c r="F4684">
        <v>440416</v>
      </c>
      <c r="G4684" t="s">
        <v>664</v>
      </c>
      <c r="J4684">
        <v>-3888.42</v>
      </c>
      <c r="M4684" s="191">
        <f t="shared" si="213"/>
        <v>-3.8884200000000003E-4</v>
      </c>
      <c r="N4684" t="str">
        <f t="shared" si="214"/>
        <v>6</v>
      </c>
    </row>
    <row r="4685" spans="1:14">
      <c r="A4685" s="55" t="str">
        <f t="shared" si="215"/>
        <v>Y0AL6.3</v>
      </c>
      <c r="B4685" s="55">
        <v>6.3</v>
      </c>
      <c r="C4685" t="s">
        <v>2964</v>
      </c>
      <c r="D4685" t="s">
        <v>2964</v>
      </c>
      <c r="F4685">
        <v>440416</v>
      </c>
      <c r="G4685" t="s">
        <v>664</v>
      </c>
      <c r="J4685">
        <v>-3455.97</v>
      </c>
      <c r="M4685" s="191">
        <f t="shared" si="213"/>
        <v>-3.45597E-4</v>
      </c>
      <c r="N4685" t="str">
        <f t="shared" si="214"/>
        <v>6</v>
      </c>
    </row>
    <row r="4686" spans="1:14">
      <c r="A4686" s="55" t="str">
        <f t="shared" si="215"/>
        <v>Y0AH6.3</v>
      </c>
      <c r="B4686" s="55">
        <v>6.3</v>
      </c>
      <c r="C4686" t="s">
        <v>2890</v>
      </c>
      <c r="D4686" t="s">
        <v>2890</v>
      </c>
      <c r="F4686">
        <v>440416</v>
      </c>
      <c r="G4686" t="s">
        <v>664</v>
      </c>
      <c r="J4686">
        <v>-91.18</v>
      </c>
      <c r="M4686" s="191">
        <f t="shared" si="213"/>
        <v>-9.1180000000000015E-6</v>
      </c>
      <c r="N4686" t="str">
        <f t="shared" si="214"/>
        <v>6</v>
      </c>
    </row>
    <row r="4687" spans="1:14">
      <c r="A4687" s="55" t="str">
        <f t="shared" si="215"/>
        <v>Y0AI6.3</v>
      </c>
      <c r="B4687" s="55">
        <v>6.3</v>
      </c>
      <c r="C4687" t="s">
        <v>2891</v>
      </c>
      <c r="D4687" t="s">
        <v>2891</v>
      </c>
      <c r="F4687">
        <v>440416</v>
      </c>
      <c r="G4687" t="s">
        <v>664</v>
      </c>
      <c r="J4687">
        <v>-9211.17</v>
      </c>
      <c r="M4687" s="191">
        <f t="shared" si="213"/>
        <v>-9.2111700000000005E-4</v>
      </c>
      <c r="N4687" t="str">
        <f t="shared" si="214"/>
        <v>6</v>
      </c>
    </row>
    <row r="4688" spans="1:14">
      <c r="A4688" s="55" t="str">
        <f t="shared" si="215"/>
        <v>Y0BP6.3</v>
      </c>
      <c r="B4688" s="55">
        <v>6.3</v>
      </c>
      <c r="C4688" t="s">
        <v>2902</v>
      </c>
      <c r="D4688" t="s">
        <v>2902</v>
      </c>
      <c r="F4688">
        <v>440416</v>
      </c>
      <c r="G4688" t="s">
        <v>664</v>
      </c>
      <c r="J4688">
        <v>-497.45</v>
      </c>
      <c r="M4688" s="191">
        <f t="shared" si="213"/>
        <v>-4.9744999999999999E-5</v>
      </c>
      <c r="N4688" t="str">
        <f t="shared" si="214"/>
        <v>6</v>
      </c>
    </row>
    <row r="4689" spans="1:14">
      <c r="A4689" s="55" t="str">
        <f t="shared" si="215"/>
        <v>Y0AK6.3</v>
      </c>
      <c r="B4689" s="55">
        <v>6.3</v>
      </c>
      <c r="C4689" t="s">
        <v>2892</v>
      </c>
      <c r="D4689" t="s">
        <v>2892</v>
      </c>
      <c r="F4689">
        <v>440416</v>
      </c>
      <c r="G4689" t="s">
        <v>664</v>
      </c>
      <c r="J4689">
        <v>-1611.44</v>
      </c>
      <c r="M4689" s="191">
        <f t="shared" si="213"/>
        <v>-1.61144E-4</v>
      </c>
      <c r="N4689" t="str">
        <f t="shared" si="214"/>
        <v>6</v>
      </c>
    </row>
    <row r="4690" spans="1:14">
      <c r="A4690" s="55" t="str">
        <f t="shared" si="215"/>
        <v>Y0AD6.3</v>
      </c>
      <c r="B4690" s="55">
        <v>6.3</v>
      </c>
      <c r="C4690" t="s">
        <v>2889</v>
      </c>
      <c r="D4690" t="s">
        <v>2889</v>
      </c>
      <c r="F4690">
        <v>440416</v>
      </c>
      <c r="G4690" t="s">
        <v>664</v>
      </c>
      <c r="J4690">
        <v>-15616.24</v>
      </c>
      <c r="M4690" s="191">
        <f t="shared" si="213"/>
        <v>-1.561624E-3</v>
      </c>
      <c r="N4690" t="str">
        <f t="shared" si="214"/>
        <v>6</v>
      </c>
    </row>
    <row r="4691" spans="1:14">
      <c r="A4691" s="55" t="str">
        <f t="shared" si="215"/>
        <v>Y0AC6.3</v>
      </c>
      <c r="B4691" s="55">
        <v>6.3</v>
      </c>
      <c r="C4691" t="s">
        <v>2962</v>
      </c>
      <c r="D4691" t="s">
        <v>2962</v>
      </c>
      <c r="F4691">
        <v>440416</v>
      </c>
      <c r="G4691" t="s">
        <v>664</v>
      </c>
      <c r="J4691">
        <v>-1480.3</v>
      </c>
      <c r="M4691" s="191">
        <f t="shared" si="213"/>
        <v>-1.4803E-4</v>
      </c>
      <c r="N4691" t="str">
        <f t="shared" si="214"/>
        <v>6</v>
      </c>
    </row>
    <row r="4692" spans="1:14">
      <c r="A4692" s="55" t="str">
        <f t="shared" si="215"/>
        <v>Y0D16.3</v>
      </c>
      <c r="B4692" s="55">
        <v>6.3</v>
      </c>
      <c r="C4692" t="s">
        <v>2903</v>
      </c>
      <c r="D4692" t="s">
        <v>2903</v>
      </c>
      <c r="F4692">
        <v>440416</v>
      </c>
      <c r="G4692" t="s">
        <v>664</v>
      </c>
      <c r="J4692">
        <v>-16747.72</v>
      </c>
      <c r="M4692" s="191">
        <f t="shared" si="213"/>
        <v>-1.6747720000000002E-3</v>
      </c>
      <c r="N4692" t="str">
        <f t="shared" si="214"/>
        <v>6</v>
      </c>
    </row>
    <row r="4693" spans="1:14">
      <c r="A4693" s="55" t="str">
        <f t="shared" si="215"/>
        <v>Y0D36.3</v>
      </c>
      <c r="B4693" s="55">
        <v>6.3</v>
      </c>
      <c r="C4693" t="s">
        <v>2904</v>
      </c>
      <c r="D4693" t="s">
        <v>2904</v>
      </c>
      <c r="F4693">
        <v>440416</v>
      </c>
      <c r="G4693" t="s">
        <v>664</v>
      </c>
      <c r="J4693">
        <v>-5491.25</v>
      </c>
      <c r="M4693" s="191">
        <f t="shared" si="213"/>
        <v>-5.4912500000000003E-4</v>
      </c>
      <c r="N4693" t="str">
        <f t="shared" si="214"/>
        <v>6</v>
      </c>
    </row>
    <row r="4694" spans="1:14">
      <c r="A4694" s="55" t="str">
        <f t="shared" si="215"/>
        <v>Y0D56.3</v>
      </c>
      <c r="B4694" s="55">
        <v>6.3</v>
      </c>
      <c r="C4694" t="s">
        <v>2905</v>
      </c>
      <c r="D4694" t="s">
        <v>2905</v>
      </c>
      <c r="F4694">
        <v>440416</v>
      </c>
      <c r="G4694" t="s">
        <v>664</v>
      </c>
      <c r="J4694">
        <v>-1128.01</v>
      </c>
      <c r="M4694" s="191">
        <f t="shared" si="213"/>
        <v>-1.1280099999999999E-4</v>
      </c>
      <c r="N4694" t="str">
        <f t="shared" si="214"/>
        <v>6</v>
      </c>
    </row>
    <row r="4695" spans="1:14">
      <c r="A4695" s="55" t="str">
        <f t="shared" si="215"/>
        <v>Y0D66.3</v>
      </c>
      <c r="B4695" s="55">
        <v>6.3</v>
      </c>
      <c r="C4695" t="s">
        <v>2906</v>
      </c>
      <c r="D4695" t="s">
        <v>2906</v>
      </c>
      <c r="F4695">
        <v>440416</v>
      </c>
      <c r="G4695" t="s">
        <v>664</v>
      </c>
      <c r="J4695">
        <v>-1433.93</v>
      </c>
      <c r="M4695" s="191">
        <f t="shared" si="213"/>
        <v>-1.4339300000000001E-4</v>
      </c>
      <c r="N4695" t="str">
        <f t="shared" si="214"/>
        <v>6</v>
      </c>
    </row>
    <row r="4696" spans="1:14">
      <c r="A4696" s="55" t="str">
        <f t="shared" si="215"/>
        <v>Y0DH6.3</v>
      </c>
      <c r="B4696" s="55">
        <v>6.3</v>
      </c>
      <c r="C4696" t="s">
        <v>2973</v>
      </c>
      <c r="D4696" t="s">
        <v>2973</v>
      </c>
      <c r="F4696">
        <v>440416</v>
      </c>
      <c r="G4696" t="s">
        <v>664</v>
      </c>
      <c r="J4696">
        <v>-1955.97</v>
      </c>
      <c r="M4696" s="191">
        <f t="shared" si="213"/>
        <v>-1.9559699999999999E-4</v>
      </c>
      <c r="N4696" t="str">
        <f t="shared" si="214"/>
        <v>6</v>
      </c>
    </row>
    <row r="4697" spans="1:14">
      <c r="A4697" s="55" t="str">
        <f t="shared" si="215"/>
        <v>Y0DL6.3</v>
      </c>
      <c r="B4697" s="55">
        <v>6.3</v>
      </c>
      <c r="C4697" t="s">
        <v>2907</v>
      </c>
      <c r="D4697" t="s">
        <v>2907</v>
      </c>
      <c r="F4697">
        <v>440416</v>
      </c>
      <c r="G4697" t="s">
        <v>664</v>
      </c>
      <c r="J4697">
        <v>-214.6</v>
      </c>
      <c r="M4697" s="191">
        <f t="shared" si="213"/>
        <v>-2.1459999999999998E-5</v>
      </c>
      <c r="N4697" t="str">
        <f t="shared" si="214"/>
        <v>6</v>
      </c>
    </row>
    <row r="4698" spans="1:14">
      <c r="A4698" s="55" t="str">
        <f t="shared" si="215"/>
        <v>Y0DM6.3</v>
      </c>
      <c r="B4698" s="55">
        <v>6.3</v>
      </c>
      <c r="C4698" t="s">
        <v>2908</v>
      </c>
      <c r="D4698" t="s">
        <v>2908</v>
      </c>
      <c r="F4698">
        <v>440416</v>
      </c>
      <c r="G4698" t="s">
        <v>664</v>
      </c>
      <c r="J4698">
        <v>-117.12</v>
      </c>
      <c r="M4698" s="191">
        <f t="shared" si="213"/>
        <v>-1.1712000000000001E-5</v>
      </c>
      <c r="N4698" t="str">
        <f t="shared" si="214"/>
        <v>6</v>
      </c>
    </row>
    <row r="4699" spans="1:14">
      <c r="A4699" s="55" t="e">
        <f t="shared" si="215"/>
        <v>#N/A</v>
      </c>
      <c r="B4699" s="55" t="e">
        <v>#N/A</v>
      </c>
      <c r="M4699" s="191">
        <f t="shared" si="213"/>
        <v>0</v>
      </c>
      <c r="N4699" t="e">
        <f t="shared" si="214"/>
        <v>#N/A</v>
      </c>
    </row>
    <row r="4700" spans="1:14">
      <c r="A4700" s="55" t="str">
        <f t="shared" si="215"/>
        <v>Y0AA6.3</v>
      </c>
      <c r="B4700" s="55">
        <v>6.3</v>
      </c>
      <c r="C4700" t="s">
        <v>2960</v>
      </c>
      <c r="D4700" t="s">
        <v>2960</v>
      </c>
      <c r="F4700">
        <v>440416</v>
      </c>
      <c r="G4700" t="s">
        <v>664</v>
      </c>
      <c r="J4700">
        <v>-49211.299999999996</v>
      </c>
      <c r="M4700" s="191">
        <f t="shared" si="213"/>
        <v>-4.9211299999999993E-3</v>
      </c>
      <c r="N4700" t="str">
        <f t="shared" si="214"/>
        <v>6</v>
      </c>
    </row>
    <row r="4701" spans="1:14">
      <c r="A4701" s="55" t="str">
        <f t="shared" si="215"/>
        <v>Y0AB6.3</v>
      </c>
      <c r="B4701" s="55">
        <v>6.3</v>
      </c>
      <c r="C4701" t="s">
        <v>2888</v>
      </c>
      <c r="D4701" t="s">
        <v>2888</v>
      </c>
      <c r="F4701">
        <v>440416</v>
      </c>
      <c r="G4701" t="s">
        <v>664</v>
      </c>
      <c r="J4701">
        <v>-55692.46</v>
      </c>
      <c r="M4701" s="191">
        <f t="shared" si="213"/>
        <v>-5.5692459999999999E-3</v>
      </c>
      <c r="N4701" t="str">
        <f t="shared" si="214"/>
        <v>6</v>
      </c>
    </row>
    <row r="4702" spans="1:14">
      <c r="A4702" s="55" t="str">
        <f t="shared" si="215"/>
        <v>Y0AC6.3</v>
      </c>
      <c r="B4702" s="55">
        <v>6.3</v>
      </c>
      <c r="C4702" t="s">
        <v>2962</v>
      </c>
      <c r="D4702" t="s">
        <v>2962</v>
      </c>
      <c r="F4702">
        <v>440416</v>
      </c>
      <c r="G4702" t="s">
        <v>664</v>
      </c>
      <c r="J4702">
        <v>-12697.9</v>
      </c>
      <c r="M4702" s="191">
        <f t="shared" si="213"/>
        <v>-1.26979E-3</v>
      </c>
      <c r="N4702" t="str">
        <f t="shared" si="214"/>
        <v>6</v>
      </c>
    </row>
    <row r="4703" spans="1:14">
      <c r="A4703" s="55" t="str">
        <f t="shared" si="215"/>
        <v>Y0AD6.3</v>
      </c>
      <c r="B4703" s="55">
        <v>6.3</v>
      </c>
      <c r="C4703" t="s">
        <v>2889</v>
      </c>
      <c r="D4703" t="s">
        <v>2889</v>
      </c>
      <c r="F4703">
        <v>440416</v>
      </c>
      <c r="G4703" t="s">
        <v>664</v>
      </c>
      <c r="J4703">
        <v>-133977.07</v>
      </c>
      <c r="M4703" s="191">
        <f t="shared" si="213"/>
        <v>-1.3397707E-2</v>
      </c>
      <c r="N4703" t="str">
        <f t="shared" si="214"/>
        <v>6</v>
      </c>
    </row>
    <row r="4704" spans="1:14">
      <c r="A4704" s="55" t="str">
        <f t="shared" si="215"/>
        <v>Y0AG6.3</v>
      </c>
      <c r="B4704" s="55">
        <v>6.3</v>
      </c>
      <c r="C4704" t="s">
        <v>2963</v>
      </c>
      <c r="D4704" t="s">
        <v>2963</v>
      </c>
      <c r="F4704">
        <v>440416</v>
      </c>
      <c r="G4704" t="s">
        <v>664</v>
      </c>
      <c r="J4704">
        <v>-26834.309999999998</v>
      </c>
      <c r="M4704" s="191">
        <f t="shared" si="213"/>
        <v>-2.6834309999999996E-3</v>
      </c>
      <c r="N4704" t="str">
        <f t="shared" si="214"/>
        <v>6</v>
      </c>
    </row>
    <row r="4705" spans="1:14">
      <c r="A4705" s="55" t="str">
        <f t="shared" si="215"/>
        <v>Y0AH6.3</v>
      </c>
      <c r="B4705" s="55">
        <v>6.3</v>
      </c>
      <c r="C4705" t="s">
        <v>2890</v>
      </c>
      <c r="D4705" t="s">
        <v>2890</v>
      </c>
      <c r="F4705">
        <v>440416</v>
      </c>
      <c r="G4705" t="s">
        <v>664</v>
      </c>
      <c r="J4705">
        <v>-781.38000000000011</v>
      </c>
      <c r="M4705" s="191">
        <f t="shared" si="213"/>
        <v>-7.8138000000000017E-5</v>
      </c>
      <c r="N4705" t="str">
        <f t="shared" si="214"/>
        <v>6</v>
      </c>
    </row>
    <row r="4706" spans="1:14">
      <c r="A4706" s="55" t="str">
        <f t="shared" si="215"/>
        <v>Y0AI6.3</v>
      </c>
      <c r="B4706" s="55">
        <v>6.3</v>
      </c>
      <c r="C4706" t="s">
        <v>2891</v>
      </c>
      <c r="D4706" t="s">
        <v>2891</v>
      </c>
      <c r="F4706">
        <v>440416</v>
      </c>
      <c r="G4706" t="s">
        <v>664</v>
      </c>
      <c r="J4706">
        <v>-79025.740000000005</v>
      </c>
      <c r="M4706" s="191">
        <f t="shared" si="213"/>
        <v>-7.9025740000000008E-3</v>
      </c>
      <c r="N4706" t="str">
        <f t="shared" si="214"/>
        <v>6</v>
      </c>
    </row>
    <row r="4707" spans="1:14">
      <c r="A4707" s="55" t="str">
        <f t="shared" si="215"/>
        <v>Y0AK6.3</v>
      </c>
      <c r="B4707" s="55">
        <v>6.3</v>
      </c>
      <c r="C4707" t="s">
        <v>2892</v>
      </c>
      <c r="D4707" t="s">
        <v>2892</v>
      </c>
      <c r="F4707">
        <v>440416</v>
      </c>
      <c r="G4707" t="s">
        <v>664</v>
      </c>
      <c r="J4707">
        <v>-13823.04</v>
      </c>
      <c r="M4707" s="191">
        <f t="shared" si="213"/>
        <v>-1.382304E-3</v>
      </c>
      <c r="N4707" t="str">
        <f t="shared" si="214"/>
        <v>6</v>
      </c>
    </row>
    <row r="4708" spans="1:14">
      <c r="A4708" s="55" t="str">
        <f t="shared" si="215"/>
        <v>Y0AL6.3</v>
      </c>
      <c r="B4708" s="55">
        <v>6.3</v>
      </c>
      <c r="C4708" t="s">
        <v>2964</v>
      </c>
      <c r="D4708" t="s">
        <v>2964</v>
      </c>
      <c r="F4708">
        <v>440416</v>
      </c>
      <c r="G4708" t="s">
        <v>664</v>
      </c>
      <c r="J4708">
        <v>-29651.49</v>
      </c>
      <c r="M4708" s="191">
        <f t="shared" si="213"/>
        <v>-2.9651490000000003E-3</v>
      </c>
      <c r="N4708" t="str">
        <f t="shared" si="214"/>
        <v>6</v>
      </c>
    </row>
    <row r="4709" spans="1:14">
      <c r="A4709" s="55" t="str">
        <f t="shared" si="215"/>
        <v>Y0AS6.3</v>
      </c>
      <c r="B4709" s="55">
        <v>6.3</v>
      </c>
      <c r="C4709" t="s">
        <v>2893</v>
      </c>
      <c r="D4709" t="s">
        <v>2893</v>
      </c>
      <c r="F4709">
        <v>440416</v>
      </c>
      <c r="G4709" t="s">
        <v>664</v>
      </c>
      <c r="J4709">
        <v>-81122.960000000006</v>
      </c>
      <c r="M4709" s="191">
        <f t="shared" si="213"/>
        <v>-8.1122960000000015E-3</v>
      </c>
      <c r="N4709" t="str">
        <f t="shared" si="214"/>
        <v>6</v>
      </c>
    </row>
    <row r="4710" spans="1:14">
      <c r="A4710" s="55" t="str">
        <f t="shared" si="215"/>
        <v>Y0AT6.3</v>
      </c>
      <c r="B4710" s="55">
        <v>6.3</v>
      </c>
      <c r="C4710" t="s">
        <v>2894</v>
      </c>
      <c r="D4710" t="s">
        <v>2894</v>
      </c>
      <c r="F4710">
        <v>440416</v>
      </c>
      <c r="G4710" t="s">
        <v>664</v>
      </c>
      <c r="J4710">
        <v>-33361.199999999997</v>
      </c>
      <c r="M4710" s="191">
        <f t="shared" si="213"/>
        <v>-3.3361199999999997E-3</v>
      </c>
      <c r="N4710" t="str">
        <f t="shared" si="214"/>
        <v>6</v>
      </c>
    </row>
    <row r="4711" spans="1:14">
      <c r="A4711" s="55" t="str">
        <f t="shared" si="215"/>
        <v>Y0BA6.3</v>
      </c>
      <c r="B4711" s="55">
        <v>6.3</v>
      </c>
      <c r="C4711" t="s">
        <v>2895</v>
      </c>
      <c r="D4711" t="s">
        <v>2895</v>
      </c>
      <c r="F4711">
        <v>440416</v>
      </c>
      <c r="G4711" t="s">
        <v>664</v>
      </c>
      <c r="J4711">
        <v>-24485.59</v>
      </c>
      <c r="M4711" s="191">
        <f t="shared" si="213"/>
        <v>-2.4485589999999999E-3</v>
      </c>
      <c r="N4711" t="str">
        <f t="shared" si="214"/>
        <v>6</v>
      </c>
    </row>
    <row r="4712" spans="1:14">
      <c r="A4712" s="55" t="str">
        <f t="shared" si="215"/>
        <v>Y0BB6.3</v>
      </c>
      <c r="B4712" s="55">
        <v>6.3</v>
      </c>
      <c r="C4712" t="s">
        <v>2896</v>
      </c>
      <c r="D4712" t="s">
        <v>2896</v>
      </c>
      <c r="F4712">
        <v>440416</v>
      </c>
      <c r="G4712" t="s">
        <v>664</v>
      </c>
      <c r="J4712">
        <v>-115521.17</v>
      </c>
      <c r="M4712" s="191">
        <f t="shared" si="213"/>
        <v>-1.1552117000000001E-2</v>
      </c>
      <c r="N4712" t="str">
        <f t="shared" si="214"/>
        <v>6</v>
      </c>
    </row>
    <row r="4713" spans="1:14">
      <c r="A4713" s="55" t="str">
        <f t="shared" si="215"/>
        <v>Y0BF6.3</v>
      </c>
      <c r="B4713" s="55">
        <v>6.3</v>
      </c>
      <c r="C4713" t="s">
        <v>2897</v>
      </c>
      <c r="D4713" t="s">
        <v>2897</v>
      </c>
      <c r="F4713">
        <v>440416</v>
      </c>
      <c r="G4713" t="s">
        <v>664</v>
      </c>
      <c r="J4713">
        <v>-124378.15000000001</v>
      </c>
      <c r="M4713" s="191">
        <f t="shared" si="213"/>
        <v>-1.2437815000000001E-2</v>
      </c>
      <c r="N4713" t="str">
        <f t="shared" si="214"/>
        <v>6</v>
      </c>
    </row>
    <row r="4714" spans="1:14">
      <c r="A4714" s="55" t="str">
        <f t="shared" si="215"/>
        <v>Y0BJ6.3</v>
      </c>
      <c r="B4714" s="55">
        <v>6.3</v>
      </c>
      <c r="C4714" t="s">
        <v>2898</v>
      </c>
      <c r="D4714" t="s">
        <v>2898</v>
      </c>
      <c r="F4714">
        <v>440416</v>
      </c>
      <c r="G4714" t="s">
        <v>664</v>
      </c>
      <c r="J4714">
        <v>-3393.6699999999996</v>
      </c>
      <c r="M4714" s="191">
        <f t="shared" si="213"/>
        <v>-3.3936699999999998E-4</v>
      </c>
      <c r="N4714" t="str">
        <f t="shared" si="214"/>
        <v>6</v>
      </c>
    </row>
    <row r="4715" spans="1:14">
      <c r="A4715" s="55" t="str">
        <f t="shared" si="215"/>
        <v>Y0BK6.3</v>
      </c>
      <c r="B4715" s="55">
        <v>6.3</v>
      </c>
      <c r="C4715" t="s">
        <v>2965</v>
      </c>
      <c r="D4715" t="s">
        <v>2965</v>
      </c>
      <c r="F4715">
        <v>440416</v>
      </c>
      <c r="G4715" t="s">
        <v>664</v>
      </c>
      <c r="J4715">
        <v>-634.13</v>
      </c>
      <c r="M4715" s="191">
        <f t="shared" si="213"/>
        <v>-6.3412999999999997E-5</v>
      </c>
      <c r="N4715" t="str">
        <f t="shared" si="214"/>
        <v>6</v>
      </c>
    </row>
    <row r="4716" spans="1:14">
      <c r="A4716" s="55" t="str">
        <f t="shared" si="215"/>
        <v>Y0BL6.3</v>
      </c>
      <c r="B4716" s="55">
        <v>6.3</v>
      </c>
      <c r="C4716" t="s">
        <v>2899</v>
      </c>
      <c r="D4716" t="s">
        <v>2899</v>
      </c>
      <c r="F4716">
        <v>440416</v>
      </c>
      <c r="G4716" t="s">
        <v>664</v>
      </c>
      <c r="J4716">
        <v>-15012.039999999999</v>
      </c>
      <c r="M4716" s="191">
        <f t="shared" si="213"/>
        <v>-1.5012039999999999E-3</v>
      </c>
      <c r="N4716" t="str">
        <f t="shared" si="214"/>
        <v>6</v>
      </c>
    </row>
    <row r="4717" spans="1:14">
      <c r="A4717" s="55" t="str">
        <f t="shared" si="215"/>
        <v>Y0BM6.3</v>
      </c>
      <c r="B4717" s="55">
        <v>6.3</v>
      </c>
      <c r="C4717" t="s">
        <v>2900</v>
      </c>
      <c r="D4717" t="s">
        <v>2900</v>
      </c>
      <c r="F4717">
        <v>440416</v>
      </c>
      <c r="G4717" t="s">
        <v>664</v>
      </c>
      <c r="J4717">
        <v>-2864.3199999999997</v>
      </c>
      <c r="M4717" s="191">
        <f t="shared" ref="M4717:M4728" si="216">J4717/10000000</f>
        <v>-2.8643199999999998E-4</v>
      </c>
      <c r="N4717" t="str">
        <f t="shared" si="214"/>
        <v>6</v>
      </c>
    </row>
    <row r="4718" spans="1:14">
      <c r="A4718" s="55" t="str">
        <f t="shared" si="215"/>
        <v>Y0BN6.3</v>
      </c>
      <c r="B4718" s="55">
        <v>6.3</v>
      </c>
      <c r="C4718" t="s">
        <v>2901</v>
      </c>
      <c r="D4718" t="s">
        <v>2901</v>
      </c>
      <c r="F4718">
        <v>440416</v>
      </c>
      <c r="G4718" t="s">
        <v>664</v>
      </c>
      <c r="J4718">
        <v>-64671.229999999996</v>
      </c>
      <c r="M4718" s="191">
        <f t="shared" si="216"/>
        <v>-6.467123E-3</v>
      </c>
      <c r="N4718" t="str">
        <f t="shared" ref="N4718:N4728" si="217">LEFT(B4718,1)</f>
        <v>6</v>
      </c>
    </row>
    <row r="4719" spans="1:14">
      <c r="A4719" s="55" t="str">
        <f t="shared" si="215"/>
        <v>Y0BO6.3</v>
      </c>
      <c r="B4719" s="55">
        <v>6.3</v>
      </c>
      <c r="C4719" t="s">
        <v>2966</v>
      </c>
      <c r="D4719" t="s">
        <v>2966</v>
      </c>
      <c r="F4719">
        <v>440416</v>
      </c>
      <c r="G4719" t="s">
        <v>664</v>
      </c>
      <c r="J4719">
        <v>-27973.87</v>
      </c>
      <c r="M4719" s="191">
        <f t="shared" si="216"/>
        <v>-2.7973869999999997E-3</v>
      </c>
      <c r="N4719" t="str">
        <f t="shared" si="217"/>
        <v>6</v>
      </c>
    </row>
    <row r="4720" spans="1:14">
      <c r="A4720" s="55" t="str">
        <f t="shared" si="215"/>
        <v>Y0BP6.3</v>
      </c>
      <c r="B4720" s="55">
        <v>6.3</v>
      </c>
      <c r="C4720" t="s">
        <v>2902</v>
      </c>
      <c r="D4720" t="s">
        <v>2902</v>
      </c>
      <c r="F4720">
        <v>440416</v>
      </c>
      <c r="G4720" t="s">
        <v>664</v>
      </c>
      <c r="J4720">
        <v>-4266.55</v>
      </c>
      <c r="M4720" s="191">
        <f t="shared" si="216"/>
        <v>-4.2665500000000001E-4</v>
      </c>
      <c r="N4720" t="str">
        <f t="shared" si="217"/>
        <v>6</v>
      </c>
    </row>
    <row r="4721" spans="1:14">
      <c r="A4721" s="55" t="str">
        <f t="shared" si="215"/>
        <v>Y0BQ6.3</v>
      </c>
      <c r="B4721" s="55">
        <v>6.3</v>
      </c>
      <c r="C4721" t="s">
        <v>2967</v>
      </c>
      <c r="D4721" t="s">
        <v>2967</v>
      </c>
      <c r="F4721">
        <v>440416</v>
      </c>
      <c r="G4721" t="s">
        <v>664</v>
      </c>
      <c r="J4721">
        <v>-133677.6</v>
      </c>
      <c r="M4721" s="191">
        <f t="shared" si="216"/>
        <v>-1.3367760000000001E-2</v>
      </c>
      <c r="N4721" t="str">
        <f t="shared" si="217"/>
        <v>6</v>
      </c>
    </row>
    <row r="4722" spans="1:14">
      <c r="A4722" s="55" t="str">
        <f t="shared" si="215"/>
        <v>Y0D16.3</v>
      </c>
      <c r="B4722" s="55">
        <v>6.3</v>
      </c>
      <c r="C4722" t="s">
        <v>2903</v>
      </c>
      <c r="D4722" t="s">
        <v>2903</v>
      </c>
      <c r="F4722">
        <v>440416</v>
      </c>
      <c r="G4722" t="s">
        <v>664</v>
      </c>
      <c r="J4722">
        <v>-143669.87</v>
      </c>
      <c r="M4722" s="191">
        <f t="shared" si="216"/>
        <v>-1.4366986999999999E-2</v>
      </c>
      <c r="N4722" t="str">
        <f t="shared" si="217"/>
        <v>6</v>
      </c>
    </row>
    <row r="4723" spans="1:14">
      <c r="A4723" s="55" t="str">
        <f t="shared" si="215"/>
        <v>Y0D36.3</v>
      </c>
      <c r="B4723" s="55">
        <v>6.3</v>
      </c>
      <c r="C4723" t="s">
        <v>2904</v>
      </c>
      <c r="D4723" t="s">
        <v>2904</v>
      </c>
      <c r="F4723">
        <v>440416</v>
      </c>
      <c r="G4723" t="s">
        <v>664</v>
      </c>
      <c r="J4723">
        <v>-47107.17</v>
      </c>
      <c r="M4723" s="191">
        <f t="shared" si="216"/>
        <v>-4.7107169999999997E-3</v>
      </c>
      <c r="N4723" t="str">
        <f t="shared" si="217"/>
        <v>6</v>
      </c>
    </row>
    <row r="4724" spans="1:14">
      <c r="A4724" s="55" t="str">
        <f t="shared" si="215"/>
        <v>Y0D56.3</v>
      </c>
      <c r="B4724" s="55">
        <v>6.3</v>
      </c>
      <c r="C4724" t="s">
        <v>2905</v>
      </c>
      <c r="D4724" t="s">
        <v>2905</v>
      </c>
      <c r="F4724">
        <v>440416</v>
      </c>
      <c r="G4724" t="s">
        <v>664</v>
      </c>
      <c r="J4724">
        <v>-9678.14</v>
      </c>
      <c r="M4724" s="191">
        <f t="shared" si="216"/>
        <v>-9.6781399999999989E-4</v>
      </c>
      <c r="N4724" t="str">
        <f t="shared" si="217"/>
        <v>6</v>
      </c>
    </row>
    <row r="4725" spans="1:14">
      <c r="A4725" s="55" t="str">
        <f t="shared" si="215"/>
        <v>Y0D66.3</v>
      </c>
      <c r="B4725" s="55">
        <v>6.3</v>
      </c>
      <c r="C4725" t="s">
        <v>2906</v>
      </c>
      <c r="D4725" t="s">
        <v>2906</v>
      </c>
      <c r="F4725">
        <v>440416</v>
      </c>
      <c r="G4725" t="s">
        <v>664</v>
      </c>
      <c r="J4725">
        <v>-12299.32</v>
      </c>
      <c r="M4725" s="191">
        <f t="shared" si="216"/>
        <v>-1.229932E-3</v>
      </c>
      <c r="N4725" t="str">
        <f t="shared" si="217"/>
        <v>6</v>
      </c>
    </row>
    <row r="4726" spans="1:14">
      <c r="A4726" s="55" t="str">
        <f t="shared" si="215"/>
        <v>Y0DH6.3</v>
      </c>
      <c r="B4726" s="55">
        <v>6.3</v>
      </c>
      <c r="C4726" t="s">
        <v>2973</v>
      </c>
      <c r="D4726" t="s">
        <v>2973</v>
      </c>
      <c r="F4726">
        <v>440416</v>
      </c>
      <c r="G4726" t="s">
        <v>664</v>
      </c>
      <c r="J4726">
        <v>-16784.440000000002</v>
      </c>
      <c r="M4726" s="191">
        <f t="shared" si="216"/>
        <v>-1.6784440000000003E-3</v>
      </c>
      <c r="N4726" t="str">
        <f t="shared" si="217"/>
        <v>6</v>
      </c>
    </row>
    <row r="4727" spans="1:14">
      <c r="A4727" s="55" t="str">
        <f t="shared" si="215"/>
        <v>Y0DL6.3</v>
      </c>
      <c r="B4727" s="55">
        <v>6.3</v>
      </c>
      <c r="C4727" t="s">
        <v>2907</v>
      </c>
      <c r="D4727" t="s">
        <v>2907</v>
      </c>
      <c r="F4727">
        <v>440416</v>
      </c>
      <c r="G4727" t="s">
        <v>664</v>
      </c>
      <c r="J4727">
        <v>-1838.39</v>
      </c>
      <c r="M4727" s="191">
        <f t="shared" si="216"/>
        <v>-1.8383900000000001E-4</v>
      </c>
      <c r="N4727" t="str">
        <f t="shared" si="217"/>
        <v>6</v>
      </c>
    </row>
    <row r="4728" spans="1:14">
      <c r="A4728" s="55" t="str">
        <f t="shared" si="215"/>
        <v>Y0DM6.3</v>
      </c>
      <c r="B4728" s="55">
        <v>6.3</v>
      </c>
      <c r="C4728" t="s">
        <v>2908</v>
      </c>
      <c r="D4728" t="s">
        <v>2908</v>
      </c>
      <c r="F4728">
        <v>440416</v>
      </c>
      <c r="G4728" t="s">
        <v>664</v>
      </c>
      <c r="J4728">
        <v>-1003.4000000000001</v>
      </c>
      <c r="M4728" s="191">
        <f t="shared" si="216"/>
        <v>-1.0034E-4</v>
      </c>
      <c r="N4728" t="str">
        <f t="shared" si="217"/>
        <v>6</v>
      </c>
    </row>
  </sheetData>
  <pageMargins left="0.7" right="0.7" top="0.75" bottom="0.75" header="0.3" footer="0.3"/>
  <pageSetup paperSize="9" orientation="portrait" r:id="rId1"/>
  <headerFooter>
    <oddFooter>&amp;C&amp;1#&amp;"Calibri"&amp;10&amp;K000000RESTRICTED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9F76-926B-475F-8C3B-52772297C317}">
  <dimension ref="A2:AH19"/>
  <sheetViews>
    <sheetView workbookViewId="0">
      <pane xSplit="2" ySplit="2" topLeftCell="C3" activePane="bottomRight" state="frozen"/>
      <selection activeCell="B30" sqref="B30"/>
      <selection pane="topRight" activeCell="B30" sqref="B30"/>
      <selection pane="bottomLeft" activeCell="B30" sqref="B30"/>
      <selection pane="bottomRight" activeCell="B30" sqref="B30"/>
    </sheetView>
  </sheetViews>
  <sheetFormatPr defaultRowHeight="12.5"/>
  <cols>
    <col min="1" max="1" width="34.08984375" bestFit="1" customWidth="1"/>
    <col min="2" max="2" width="29.54296875" bestFit="1" customWidth="1"/>
    <col min="3" max="3" width="6" bestFit="1" customWidth="1"/>
    <col min="4" max="4" width="7" bestFit="1" customWidth="1"/>
    <col min="5" max="5" width="8" bestFit="1" customWidth="1"/>
    <col min="6" max="11" width="7" bestFit="1" customWidth="1"/>
    <col min="12" max="12" width="8" bestFit="1" customWidth="1"/>
    <col min="13" max="13" width="10" bestFit="1" customWidth="1"/>
    <col min="14" max="16" width="8" bestFit="1" customWidth="1"/>
    <col min="17" max="17" width="10" bestFit="1" customWidth="1"/>
    <col min="18" max="18" width="8" bestFit="1" customWidth="1"/>
    <col min="19" max="19" width="8" style="55" bestFit="1" customWidth="1"/>
    <col min="20" max="21" width="8" bestFit="1" customWidth="1"/>
    <col min="22" max="22" width="7" bestFit="1" customWidth="1"/>
    <col min="23" max="23" width="8" bestFit="1" customWidth="1"/>
    <col min="24" max="26" width="7" bestFit="1" customWidth="1"/>
    <col min="27" max="27" width="8" bestFit="1" customWidth="1"/>
    <col min="28" max="28" width="5.81640625" bestFit="1" customWidth="1"/>
    <col min="29" max="29" width="7" bestFit="1" customWidth="1"/>
    <col min="30" max="30" width="5.08984375" bestFit="1" customWidth="1"/>
    <col min="31" max="31" width="5.54296875" bestFit="1" customWidth="1"/>
    <col min="32" max="32" width="5.81640625" bestFit="1" customWidth="1"/>
    <col min="33" max="34" width="7" bestFit="1" customWidth="1"/>
  </cols>
  <sheetData>
    <row r="2" spans="1:34">
      <c r="A2" t="s">
        <v>3344</v>
      </c>
      <c r="B2" t="s">
        <v>3345</v>
      </c>
      <c r="C2" t="s">
        <v>2895</v>
      </c>
      <c r="D2" t="s">
        <v>2896</v>
      </c>
      <c r="E2" t="s">
        <v>2960</v>
      </c>
      <c r="F2" t="s">
        <v>2963</v>
      </c>
      <c r="G2" t="s">
        <v>2888</v>
      </c>
      <c r="H2" t="s">
        <v>2893</v>
      </c>
      <c r="I2" t="s">
        <v>2894</v>
      </c>
      <c r="J2" t="s">
        <v>2889</v>
      </c>
      <c r="K2" t="s">
        <v>2962</v>
      </c>
      <c r="L2" t="s">
        <v>2899</v>
      </c>
      <c r="M2" t="s">
        <v>2967</v>
      </c>
      <c r="N2" t="s">
        <v>2897</v>
      </c>
      <c r="O2" t="s">
        <v>2900</v>
      </c>
      <c r="P2" t="s">
        <v>2901</v>
      </c>
      <c r="Q2" t="s">
        <v>2964</v>
      </c>
      <c r="R2" t="s">
        <v>2890</v>
      </c>
      <c r="S2" s="55" t="s">
        <v>2891</v>
      </c>
      <c r="T2" t="s">
        <v>2902</v>
      </c>
      <c r="U2" t="s">
        <v>2965</v>
      </c>
      <c r="V2" t="s">
        <v>2898</v>
      </c>
      <c r="W2" t="s">
        <v>2892</v>
      </c>
      <c r="X2" t="s">
        <v>2903</v>
      </c>
      <c r="Y2" t="s">
        <v>2904</v>
      </c>
      <c r="Z2" t="s">
        <v>2905</v>
      </c>
      <c r="AA2" t="s">
        <v>2906</v>
      </c>
      <c r="AB2" t="s">
        <v>2956</v>
      </c>
      <c r="AC2" t="s">
        <v>2973</v>
      </c>
      <c r="AD2" t="s">
        <v>2957</v>
      </c>
      <c r="AE2" t="s">
        <v>2958</v>
      </c>
      <c r="AF2" t="s">
        <v>2959</v>
      </c>
      <c r="AG2" t="s">
        <v>2907</v>
      </c>
      <c r="AH2" t="s">
        <v>2908</v>
      </c>
    </row>
    <row r="3" spans="1:34">
      <c r="A3" t="s">
        <v>42</v>
      </c>
      <c r="B3" t="s">
        <v>3346</v>
      </c>
      <c r="C3">
        <v>24.69</v>
      </c>
      <c r="D3">
        <v>206.72</v>
      </c>
      <c r="E3">
        <v>118.49</v>
      </c>
      <c r="F3">
        <v>71.241</v>
      </c>
      <c r="G3">
        <v>77.978999999999999</v>
      </c>
      <c r="H3">
        <v>36.125999999999998</v>
      </c>
      <c r="I3">
        <v>30.885999999999999</v>
      </c>
      <c r="J3">
        <v>56.94</v>
      </c>
      <c r="K3">
        <v>40.237000000000002</v>
      </c>
      <c r="L3">
        <v>21.771899999999999</v>
      </c>
      <c r="M3">
        <v>2966.4031</v>
      </c>
      <c r="N3">
        <v>59.517099999999999</v>
      </c>
      <c r="O3">
        <v>23.8232</v>
      </c>
      <c r="P3">
        <v>21.734300000000001</v>
      </c>
      <c r="Q3">
        <v>1613.1848</v>
      </c>
      <c r="R3">
        <v>24.220400000000001</v>
      </c>
      <c r="S3" s="55">
        <v>19.989100000000001</v>
      </c>
      <c r="T3">
        <v>55.148299999999999</v>
      </c>
      <c r="U3">
        <v>43.235199999999999</v>
      </c>
      <c r="V3">
        <v>23.318999999999999</v>
      </c>
      <c r="W3">
        <v>23.307500000000001</v>
      </c>
      <c r="X3">
        <v>46.838999999999999</v>
      </c>
      <c r="Y3">
        <v>15.776</v>
      </c>
      <c r="Z3">
        <v>23.754000000000001</v>
      </c>
      <c r="AA3">
        <v>16.551400000000001</v>
      </c>
      <c r="AB3" t="s">
        <v>73</v>
      </c>
      <c r="AC3">
        <v>15.500999999999999</v>
      </c>
      <c r="AD3" t="s">
        <v>73</v>
      </c>
      <c r="AE3" t="s">
        <v>73</v>
      </c>
      <c r="AF3" t="s">
        <v>73</v>
      </c>
      <c r="AG3">
        <v>19.349</v>
      </c>
      <c r="AH3">
        <v>18.271999999999998</v>
      </c>
    </row>
    <row r="4" spans="1:34">
      <c r="A4" t="s">
        <v>3021</v>
      </c>
      <c r="B4" t="s">
        <v>3347</v>
      </c>
      <c r="C4" t="s">
        <v>73</v>
      </c>
      <c r="D4" t="s">
        <v>73</v>
      </c>
      <c r="E4" t="s">
        <v>73</v>
      </c>
      <c r="F4" t="s">
        <v>73</v>
      </c>
      <c r="G4" t="s">
        <v>73</v>
      </c>
      <c r="H4" t="s">
        <v>73</v>
      </c>
      <c r="I4" t="s">
        <v>73</v>
      </c>
      <c r="J4" t="s">
        <v>73</v>
      </c>
      <c r="K4" t="s">
        <v>73</v>
      </c>
      <c r="L4" t="s">
        <v>73</v>
      </c>
      <c r="M4" t="s">
        <v>73</v>
      </c>
      <c r="N4">
        <v>22.607800000000001</v>
      </c>
      <c r="O4">
        <v>23.440799999999999</v>
      </c>
      <c r="P4">
        <v>21.734200000000001</v>
      </c>
      <c r="Q4" t="s">
        <v>73</v>
      </c>
      <c r="R4" t="s">
        <v>73</v>
      </c>
      <c r="S4" s="55" t="s">
        <v>73</v>
      </c>
      <c r="T4" t="s">
        <v>73</v>
      </c>
      <c r="U4" t="s">
        <v>73</v>
      </c>
      <c r="V4" t="s">
        <v>73</v>
      </c>
      <c r="W4" t="s">
        <v>73</v>
      </c>
      <c r="X4" t="s">
        <v>73</v>
      </c>
      <c r="Y4" t="s">
        <v>73</v>
      </c>
      <c r="Z4" t="s">
        <v>73</v>
      </c>
      <c r="AA4" t="s">
        <v>73</v>
      </c>
      <c r="AB4" t="s">
        <v>73</v>
      </c>
      <c r="AC4" t="s">
        <v>73</v>
      </c>
      <c r="AD4" t="s">
        <v>73</v>
      </c>
      <c r="AE4" t="s">
        <v>73</v>
      </c>
      <c r="AF4" t="s">
        <v>73</v>
      </c>
      <c r="AG4" t="s">
        <v>73</v>
      </c>
      <c r="AH4" t="s">
        <v>73</v>
      </c>
    </row>
    <row r="5" spans="1:34">
      <c r="A5" t="s">
        <v>1661</v>
      </c>
      <c r="B5" t="s">
        <v>3348</v>
      </c>
      <c r="C5">
        <v>22.72</v>
      </c>
      <c r="D5">
        <v>50.43</v>
      </c>
      <c r="E5">
        <v>34.509</v>
      </c>
      <c r="F5">
        <v>29.785</v>
      </c>
      <c r="G5">
        <v>24.43</v>
      </c>
      <c r="H5">
        <v>23.196000000000002</v>
      </c>
      <c r="I5">
        <v>17.257000000000001</v>
      </c>
      <c r="J5">
        <v>36.049999999999997</v>
      </c>
      <c r="K5">
        <v>20.385000000000002</v>
      </c>
      <c r="L5" t="s">
        <v>73</v>
      </c>
      <c r="M5" t="s">
        <v>73</v>
      </c>
      <c r="N5" t="s">
        <v>73</v>
      </c>
      <c r="O5">
        <v>10.0686</v>
      </c>
      <c r="P5" t="s">
        <v>73</v>
      </c>
      <c r="Q5" t="s">
        <v>73</v>
      </c>
      <c r="R5">
        <v>10.677</v>
      </c>
      <c r="S5" s="55" t="s">
        <v>73</v>
      </c>
      <c r="T5" t="s">
        <v>73</v>
      </c>
      <c r="U5" t="s">
        <v>73</v>
      </c>
      <c r="V5" t="s">
        <v>73</v>
      </c>
      <c r="W5">
        <v>10.336600000000001</v>
      </c>
      <c r="X5">
        <v>32.377000000000002</v>
      </c>
      <c r="Y5" t="s">
        <v>73</v>
      </c>
      <c r="Z5">
        <v>17.399000000000001</v>
      </c>
      <c r="AA5">
        <v>10.599</v>
      </c>
      <c r="AB5" t="s">
        <v>73</v>
      </c>
      <c r="AC5">
        <v>15.010999999999999</v>
      </c>
      <c r="AD5" t="s">
        <v>73</v>
      </c>
      <c r="AE5" t="s">
        <v>73</v>
      </c>
      <c r="AF5" t="s">
        <v>73</v>
      </c>
      <c r="AG5">
        <v>19.349</v>
      </c>
      <c r="AH5">
        <v>18.271999999999998</v>
      </c>
    </row>
    <row r="6" spans="1:34">
      <c r="A6" t="s">
        <v>1681</v>
      </c>
      <c r="B6" t="s">
        <v>3349</v>
      </c>
      <c r="C6" t="s">
        <v>73</v>
      </c>
      <c r="D6" t="s">
        <v>73</v>
      </c>
      <c r="E6" t="s">
        <v>73</v>
      </c>
      <c r="F6" t="s">
        <v>73</v>
      </c>
      <c r="G6" t="s">
        <v>73</v>
      </c>
      <c r="H6" t="s">
        <v>73</v>
      </c>
      <c r="I6" t="s">
        <v>73</v>
      </c>
      <c r="J6" t="s">
        <v>73</v>
      </c>
      <c r="K6" t="s">
        <v>73</v>
      </c>
      <c r="L6">
        <v>10.8591</v>
      </c>
      <c r="M6">
        <v>1011.7794</v>
      </c>
      <c r="N6" t="s">
        <v>73</v>
      </c>
      <c r="O6" t="s">
        <v>73</v>
      </c>
      <c r="P6" t="s">
        <v>73</v>
      </c>
      <c r="Q6">
        <v>1023.3</v>
      </c>
      <c r="R6" t="s">
        <v>73</v>
      </c>
      <c r="S6" s="55">
        <v>10.9998</v>
      </c>
      <c r="T6" t="s">
        <v>73</v>
      </c>
      <c r="U6" t="s">
        <v>73</v>
      </c>
      <c r="V6" t="s">
        <v>73</v>
      </c>
      <c r="W6" t="s">
        <v>73</v>
      </c>
      <c r="X6" t="s">
        <v>73</v>
      </c>
      <c r="Y6" t="s">
        <v>73</v>
      </c>
      <c r="Z6" t="s">
        <v>73</v>
      </c>
      <c r="AA6" t="s">
        <v>73</v>
      </c>
      <c r="AB6" t="s">
        <v>73</v>
      </c>
      <c r="AC6" t="s">
        <v>73</v>
      </c>
      <c r="AD6" t="s">
        <v>73</v>
      </c>
      <c r="AE6" t="s">
        <v>73</v>
      </c>
      <c r="AF6" t="s">
        <v>73</v>
      </c>
      <c r="AG6" t="s">
        <v>73</v>
      </c>
      <c r="AH6" t="s">
        <v>73</v>
      </c>
    </row>
    <row r="7" spans="1:34">
      <c r="A7" t="s">
        <v>1679</v>
      </c>
      <c r="B7" t="s">
        <v>3350</v>
      </c>
      <c r="C7" t="s">
        <v>73</v>
      </c>
      <c r="D7" t="s">
        <v>73</v>
      </c>
      <c r="E7" t="s">
        <v>73</v>
      </c>
      <c r="F7" t="s">
        <v>73</v>
      </c>
      <c r="G7" t="s">
        <v>73</v>
      </c>
      <c r="H7" t="s">
        <v>73</v>
      </c>
      <c r="I7" t="s">
        <v>73</v>
      </c>
      <c r="J7" t="s">
        <v>73</v>
      </c>
      <c r="K7" t="s">
        <v>73</v>
      </c>
      <c r="L7">
        <v>13.091699999999999</v>
      </c>
      <c r="M7">
        <v>1003.3606</v>
      </c>
      <c r="N7" t="s">
        <v>73</v>
      </c>
      <c r="O7" t="s">
        <v>73</v>
      </c>
      <c r="P7" t="s">
        <v>73</v>
      </c>
      <c r="Q7">
        <v>1000.6356</v>
      </c>
      <c r="R7" t="s">
        <v>73</v>
      </c>
      <c r="S7" s="55">
        <v>10.3391</v>
      </c>
      <c r="T7" t="s">
        <v>73</v>
      </c>
      <c r="U7" t="s">
        <v>73</v>
      </c>
      <c r="V7" t="s">
        <v>73</v>
      </c>
      <c r="W7" t="s">
        <v>73</v>
      </c>
      <c r="X7" t="s">
        <v>73</v>
      </c>
      <c r="Y7" t="s">
        <v>73</v>
      </c>
      <c r="Z7" t="s">
        <v>73</v>
      </c>
      <c r="AA7" t="s">
        <v>73</v>
      </c>
      <c r="AB7" t="s">
        <v>73</v>
      </c>
      <c r="AC7" t="s">
        <v>73</v>
      </c>
      <c r="AD7" t="s">
        <v>73</v>
      </c>
      <c r="AE7" t="s">
        <v>73</v>
      </c>
      <c r="AF7" t="s">
        <v>73</v>
      </c>
      <c r="AG7" t="s">
        <v>73</v>
      </c>
      <c r="AH7" t="s">
        <v>73</v>
      </c>
    </row>
    <row r="8" spans="1:34">
      <c r="A8" t="s">
        <v>1667</v>
      </c>
      <c r="B8" t="s">
        <v>3351</v>
      </c>
      <c r="C8" t="s">
        <v>73</v>
      </c>
      <c r="D8" t="s">
        <v>73</v>
      </c>
      <c r="E8" t="s">
        <v>73</v>
      </c>
      <c r="F8" t="s">
        <v>73</v>
      </c>
      <c r="G8" t="s">
        <v>73</v>
      </c>
      <c r="H8" t="s">
        <v>73</v>
      </c>
      <c r="I8" t="s">
        <v>73</v>
      </c>
      <c r="J8" t="s">
        <v>73</v>
      </c>
      <c r="K8" t="s">
        <v>73</v>
      </c>
      <c r="L8">
        <v>11.514699999999999</v>
      </c>
      <c r="M8" t="s">
        <v>73</v>
      </c>
      <c r="N8" t="s">
        <v>73</v>
      </c>
      <c r="O8" t="s">
        <v>73</v>
      </c>
      <c r="P8">
        <v>11.033899999999999</v>
      </c>
      <c r="Q8">
        <v>1013.4152</v>
      </c>
      <c r="R8" t="s">
        <v>73</v>
      </c>
      <c r="S8" s="55">
        <v>10.763</v>
      </c>
      <c r="T8" t="s">
        <v>73</v>
      </c>
      <c r="U8">
        <v>11.0329</v>
      </c>
      <c r="V8">
        <v>12.941000000000001</v>
      </c>
      <c r="W8" t="s">
        <v>73</v>
      </c>
      <c r="X8" t="s">
        <v>73</v>
      </c>
      <c r="Y8">
        <v>10.182</v>
      </c>
      <c r="Z8" t="s">
        <v>73</v>
      </c>
      <c r="AA8" t="s">
        <v>73</v>
      </c>
      <c r="AB8" t="s">
        <v>73</v>
      </c>
      <c r="AC8" t="s">
        <v>73</v>
      </c>
      <c r="AD8" t="s">
        <v>73</v>
      </c>
      <c r="AE8" t="s">
        <v>73</v>
      </c>
      <c r="AF8" t="s">
        <v>73</v>
      </c>
      <c r="AG8" t="s">
        <v>73</v>
      </c>
      <c r="AH8" t="s">
        <v>73</v>
      </c>
    </row>
    <row r="9" spans="1:34">
      <c r="A9" t="s">
        <v>1669</v>
      </c>
      <c r="B9" t="s">
        <v>3352</v>
      </c>
      <c r="C9" t="s">
        <v>73</v>
      </c>
      <c r="D9" t="s">
        <v>73</v>
      </c>
      <c r="E9" t="s">
        <v>73</v>
      </c>
      <c r="F9" t="s">
        <v>73</v>
      </c>
      <c r="G9" t="s">
        <v>73</v>
      </c>
      <c r="H9" t="s">
        <v>73</v>
      </c>
      <c r="I9" t="s">
        <v>73</v>
      </c>
      <c r="J9" t="s">
        <v>73</v>
      </c>
      <c r="K9" t="s">
        <v>73</v>
      </c>
      <c r="L9" t="s">
        <v>73</v>
      </c>
      <c r="M9" t="s">
        <v>73</v>
      </c>
      <c r="N9">
        <v>10.982200000000001</v>
      </c>
      <c r="O9" t="s">
        <v>73</v>
      </c>
      <c r="P9">
        <v>10.5823</v>
      </c>
      <c r="Q9" t="s">
        <v>73</v>
      </c>
      <c r="R9" t="s">
        <v>73</v>
      </c>
      <c r="S9" s="55" t="s">
        <v>73</v>
      </c>
      <c r="T9">
        <v>11.0578</v>
      </c>
      <c r="U9">
        <v>10.778700000000001</v>
      </c>
      <c r="V9">
        <v>13.750999999999999</v>
      </c>
      <c r="W9" t="s">
        <v>73</v>
      </c>
      <c r="X9" t="s">
        <v>73</v>
      </c>
      <c r="Y9">
        <v>10.93</v>
      </c>
      <c r="Z9" t="s">
        <v>73</v>
      </c>
      <c r="AA9" t="s">
        <v>73</v>
      </c>
      <c r="AB9" t="s">
        <v>73</v>
      </c>
      <c r="AC9" t="s">
        <v>73</v>
      </c>
      <c r="AD9" t="s">
        <v>73</v>
      </c>
      <c r="AE9" t="s">
        <v>73</v>
      </c>
      <c r="AF9" t="s">
        <v>73</v>
      </c>
      <c r="AG9" t="s">
        <v>73</v>
      </c>
      <c r="AH9" t="s">
        <v>73</v>
      </c>
    </row>
    <row r="10" spans="1:34">
      <c r="A10" t="s">
        <v>1665</v>
      </c>
      <c r="B10" t="s">
        <v>3353</v>
      </c>
      <c r="C10" t="s">
        <v>73</v>
      </c>
      <c r="D10" t="s">
        <v>73</v>
      </c>
      <c r="E10" t="s">
        <v>73</v>
      </c>
      <c r="F10" t="s">
        <v>73</v>
      </c>
      <c r="G10" t="s">
        <v>73</v>
      </c>
      <c r="H10" t="s">
        <v>73</v>
      </c>
      <c r="I10" t="s">
        <v>73</v>
      </c>
      <c r="J10" t="s">
        <v>73</v>
      </c>
      <c r="K10" t="s">
        <v>73</v>
      </c>
      <c r="L10" t="s">
        <v>73</v>
      </c>
      <c r="M10" t="s">
        <v>73</v>
      </c>
      <c r="N10">
        <v>16.682600000000001</v>
      </c>
      <c r="O10" t="s">
        <v>73</v>
      </c>
      <c r="P10" t="s">
        <v>73</v>
      </c>
      <c r="Q10" t="s">
        <v>73</v>
      </c>
      <c r="R10" t="s">
        <v>73</v>
      </c>
      <c r="S10" s="55" t="s">
        <v>73</v>
      </c>
      <c r="T10" t="s">
        <v>73</v>
      </c>
      <c r="U10" t="s">
        <v>73</v>
      </c>
      <c r="V10" t="s">
        <v>73</v>
      </c>
      <c r="W10" t="s">
        <v>73</v>
      </c>
      <c r="X10" t="s">
        <v>73</v>
      </c>
      <c r="Y10" t="s">
        <v>73</v>
      </c>
      <c r="Z10" t="s">
        <v>73</v>
      </c>
      <c r="AA10" t="s">
        <v>73</v>
      </c>
      <c r="AB10" t="s">
        <v>73</v>
      </c>
      <c r="AC10" t="s">
        <v>73</v>
      </c>
      <c r="AD10" t="s">
        <v>73</v>
      </c>
      <c r="AE10" t="s">
        <v>73</v>
      </c>
      <c r="AF10" t="s">
        <v>73</v>
      </c>
      <c r="AG10" t="s">
        <v>73</v>
      </c>
      <c r="AH10" t="s">
        <v>73</v>
      </c>
    </row>
    <row r="11" spans="1:34">
      <c r="A11" t="s">
        <v>3020</v>
      </c>
      <c r="B11" t="s">
        <v>3354</v>
      </c>
      <c r="C11" t="s">
        <v>73</v>
      </c>
      <c r="D11" t="s">
        <v>73</v>
      </c>
      <c r="E11" t="s">
        <v>73</v>
      </c>
      <c r="F11" t="s">
        <v>73</v>
      </c>
      <c r="G11" t="s">
        <v>73</v>
      </c>
      <c r="H11">
        <v>15.02</v>
      </c>
      <c r="I11" t="s">
        <v>73</v>
      </c>
      <c r="J11" t="s">
        <v>73</v>
      </c>
      <c r="K11" t="s">
        <v>73</v>
      </c>
      <c r="L11" t="s">
        <v>73</v>
      </c>
      <c r="M11" t="s">
        <v>73</v>
      </c>
      <c r="N11">
        <v>11.6945</v>
      </c>
      <c r="O11">
        <v>11.8864</v>
      </c>
      <c r="P11">
        <v>12.247</v>
      </c>
      <c r="Q11" t="s">
        <v>73</v>
      </c>
      <c r="R11">
        <v>10.861000000000001</v>
      </c>
      <c r="S11" s="55" t="s">
        <v>73</v>
      </c>
      <c r="T11" t="s">
        <v>73</v>
      </c>
      <c r="U11" t="s">
        <v>73</v>
      </c>
      <c r="V11" t="s">
        <v>73</v>
      </c>
      <c r="W11">
        <v>10.555400000000001</v>
      </c>
      <c r="X11" t="s">
        <v>73</v>
      </c>
      <c r="Y11" t="s">
        <v>73</v>
      </c>
      <c r="Z11" t="s">
        <v>73</v>
      </c>
      <c r="AA11">
        <v>11.2233</v>
      </c>
      <c r="AB11" t="s">
        <v>73</v>
      </c>
      <c r="AC11" t="s">
        <v>73</v>
      </c>
      <c r="AD11" t="s">
        <v>73</v>
      </c>
      <c r="AE11" t="s">
        <v>73</v>
      </c>
      <c r="AF11" t="s">
        <v>73</v>
      </c>
      <c r="AG11" t="s">
        <v>73</v>
      </c>
      <c r="AH11" t="s">
        <v>73</v>
      </c>
    </row>
    <row r="12" spans="1:34">
      <c r="A12" t="s">
        <v>80</v>
      </c>
      <c r="B12" t="s">
        <v>3355</v>
      </c>
      <c r="C12">
        <v>26.97</v>
      </c>
      <c r="D12">
        <v>226.72</v>
      </c>
      <c r="E12">
        <v>126.797</v>
      </c>
      <c r="F12">
        <v>76.941000000000003</v>
      </c>
      <c r="G12">
        <v>83.135000000000005</v>
      </c>
      <c r="H12">
        <v>39.872</v>
      </c>
      <c r="I12">
        <v>34.472000000000001</v>
      </c>
      <c r="J12">
        <v>61.875</v>
      </c>
      <c r="K12">
        <v>43.438000000000002</v>
      </c>
      <c r="L12">
        <v>22.6525</v>
      </c>
      <c r="M12">
        <v>2982.4236000000001</v>
      </c>
      <c r="N12">
        <v>62.8095</v>
      </c>
      <c r="O12">
        <v>25.261700000000001</v>
      </c>
      <c r="P12">
        <v>22.7425</v>
      </c>
      <c r="Q12">
        <v>1696.2560000000001</v>
      </c>
      <c r="R12">
        <v>25.841899999999999</v>
      </c>
      <c r="S12" s="55">
        <v>20.836600000000001</v>
      </c>
      <c r="T12">
        <v>61.162700000000001</v>
      </c>
      <c r="U12">
        <v>46.118600000000001</v>
      </c>
      <c r="V12">
        <v>25.231000000000002</v>
      </c>
      <c r="W12">
        <v>24.287500000000001</v>
      </c>
      <c r="X12">
        <v>50.57</v>
      </c>
      <c r="Y12">
        <v>16.581</v>
      </c>
      <c r="Z12">
        <v>25.363</v>
      </c>
      <c r="AA12">
        <v>17.7102</v>
      </c>
      <c r="AB12" t="s">
        <v>73</v>
      </c>
      <c r="AC12">
        <v>16.219000000000001</v>
      </c>
      <c r="AD12" t="s">
        <v>73</v>
      </c>
      <c r="AE12" t="s">
        <v>73</v>
      </c>
      <c r="AF12" t="s">
        <v>73</v>
      </c>
      <c r="AG12">
        <v>19.547000000000001</v>
      </c>
      <c r="AH12">
        <v>18.475999999999999</v>
      </c>
    </row>
    <row r="13" spans="1:34">
      <c r="A13" t="s">
        <v>1662</v>
      </c>
      <c r="B13" t="s">
        <v>3356</v>
      </c>
      <c r="C13">
        <v>24.74</v>
      </c>
      <c r="D13">
        <v>55.35</v>
      </c>
      <c r="E13">
        <v>40.332000000000001</v>
      </c>
      <c r="F13">
        <v>34.371000000000002</v>
      </c>
      <c r="G13">
        <v>32.645000000000003</v>
      </c>
      <c r="H13">
        <v>26.623000000000001</v>
      </c>
      <c r="I13">
        <v>19.614000000000001</v>
      </c>
      <c r="J13">
        <v>42.176000000000002</v>
      </c>
      <c r="K13">
        <v>22.646000000000001</v>
      </c>
      <c r="L13" t="s">
        <v>73</v>
      </c>
      <c r="M13" t="s">
        <v>73</v>
      </c>
      <c r="N13" t="s">
        <v>73</v>
      </c>
      <c r="O13">
        <v>10.763199999999999</v>
      </c>
      <c r="P13" t="s">
        <v>73</v>
      </c>
      <c r="Q13" t="s">
        <v>73</v>
      </c>
      <c r="R13">
        <v>12.707800000000001</v>
      </c>
      <c r="S13" s="55" t="s">
        <v>73</v>
      </c>
      <c r="T13" t="s">
        <v>73</v>
      </c>
      <c r="U13" t="s">
        <v>73</v>
      </c>
      <c r="V13" t="s">
        <v>73</v>
      </c>
      <c r="W13">
        <v>11.0313</v>
      </c>
      <c r="X13">
        <v>35.46</v>
      </c>
      <c r="Y13" t="s">
        <v>73</v>
      </c>
      <c r="Z13">
        <v>18.271000000000001</v>
      </c>
      <c r="AA13">
        <v>11.3626</v>
      </c>
      <c r="AB13" t="s">
        <v>73</v>
      </c>
      <c r="AC13">
        <v>15.724</v>
      </c>
      <c r="AD13" t="s">
        <v>73</v>
      </c>
      <c r="AE13" t="s">
        <v>73</v>
      </c>
      <c r="AF13" t="s">
        <v>73</v>
      </c>
      <c r="AG13">
        <v>19.547000000000001</v>
      </c>
      <c r="AH13">
        <v>18.475999999999999</v>
      </c>
    </row>
    <row r="14" spans="1:34">
      <c r="A14" t="s">
        <v>1682</v>
      </c>
      <c r="B14" t="s">
        <v>3357</v>
      </c>
      <c r="C14" t="s">
        <v>73</v>
      </c>
      <c r="D14" t="s">
        <v>73</v>
      </c>
      <c r="E14" t="s">
        <v>73</v>
      </c>
      <c r="F14" t="s">
        <v>73</v>
      </c>
      <c r="G14" t="s">
        <v>73</v>
      </c>
      <c r="H14" t="s">
        <v>73</v>
      </c>
      <c r="I14" t="s">
        <v>73</v>
      </c>
      <c r="J14" t="s">
        <v>73</v>
      </c>
      <c r="K14" t="s">
        <v>73</v>
      </c>
      <c r="L14">
        <v>10.8591</v>
      </c>
      <c r="M14">
        <v>1014.3496</v>
      </c>
      <c r="N14" t="s">
        <v>73</v>
      </c>
      <c r="O14" t="s">
        <v>73</v>
      </c>
      <c r="P14" t="s">
        <v>73</v>
      </c>
      <c r="Q14">
        <v>1023.3</v>
      </c>
      <c r="R14" t="s">
        <v>73</v>
      </c>
      <c r="S14" s="55">
        <v>11.094900000000001</v>
      </c>
      <c r="T14" t="s">
        <v>73</v>
      </c>
      <c r="U14" t="s">
        <v>73</v>
      </c>
      <c r="V14" t="s">
        <v>73</v>
      </c>
      <c r="W14" t="s">
        <v>73</v>
      </c>
      <c r="X14" t="s">
        <v>73</v>
      </c>
      <c r="Y14" t="s">
        <v>73</v>
      </c>
      <c r="Z14" t="s">
        <v>73</v>
      </c>
      <c r="AA14" t="s">
        <v>73</v>
      </c>
      <c r="AB14" t="s">
        <v>73</v>
      </c>
      <c r="AC14" t="s">
        <v>73</v>
      </c>
      <c r="AD14" t="s">
        <v>73</v>
      </c>
      <c r="AE14" t="s">
        <v>73</v>
      </c>
      <c r="AF14" t="s">
        <v>73</v>
      </c>
      <c r="AG14" t="s">
        <v>73</v>
      </c>
      <c r="AH14" t="s">
        <v>73</v>
      </c>
    </row>
    <row r="15" spans="1:34">
      <c r="A15" t="s">
        <v>1680</v>
      </c>
      <c r="B15" t="s">
        <v>3358</v>
      </c>
      <c r="C15" t="s">
        <v>73</v>
      </c>
      <c r="D15" t="s">
        <v>73</v>
      </c>
      <c r="E15" t="s">
        <v>73</v>
      </c>
      <c r="F15" t="s">
        <v>73</v>
      </c>
      <c r="G15" t="s">
        <v>73</v>
      </c>
      <c r="H15" t="s">
        <v>73</v>
      </c>
      <c r="I15" t="s">
        <v>73</v>
      </c>
      <c r="J15" t="s">
        <v>73</v>
      </c>
      <c r="K15" t="s">
        <v>73</v>
      </c>
      <c r="L15">
        <v>13.1778</v>
      </c>
      <c r="M15">
        <v>1001.5966</v>
      </c>
      <c r="N15" t="s">
        <v>73</v>
      </c>
      <c r="O15" t="s">
        <v>73</v>
      </c>
      <c r="P15" t="s">
        <v>73</v>
      </c>
      <c r="Q15">
        <v>1002.0383</v>
      </c>
      <c r="R15" t="s">
        <v>73</v>
      </c>
      <c r="S15" s="55">
        <v>10.3652</v>
      </c>
      <c r="T15" t="s">
        <v>73</v>
      </c>
      <c r="U15" t="s">
        <v>73</v>
      </c>
      <c r="V15" t="s">
        <v>73</v>
      </c>
      <c r="W15" t="s">
        <v>73</v>
      </c>
      <c r="X15" t="s">
        <v>73</v>
      </c>
      <c r="Y15" t="s">
        <v>73</v>
      </c>
      <c r="Z15" t="s">
        <v>73</v>
      </c>
      <c r="AA15" t="s">
        <v>73</v>
      </c>
      <c r="AB15" t="s">
        <v>73</v>
      </c>
      <c r="AC15" t="s">
        <v>73</v>
      </c>
      <c r="AD15" t="s">
        <v>73</v>
      </c>
      <c r="AE15" t="s">
        <v>73</v>
      </c>
      <c r="AF15" t="s">
        <v>73</v>
      </c>
      <c r="AG15" t="s">
        <v>73</v>
      </c>
      <c r="AH15" t="s">
        <v>73</v>
      </c>
    </row>
    <row r="16" spans="1:34">
      <c r="A16" t="s">
        <v>1668</v>
      </c>
      <c r="B16" t="s">
        <v>3359</v>
      </c>
      <c r="C16" t="s">
        <v>73</v>
      </c>
      <c r="D16" t="s">
        <v>73</v>
      </c>
      <c r="E16" t="s">
        <v>73</v>
      </c>
      <c r="F16" t="s">
        <v>73</v>
      </c>
      <c r="G16" t="s">
        <v>73</v>
      </c>
      <c r="H16" t="s">
        <v>73</v>
      </c>
      <c r="I16" t="s">
        <v>73</v>
      </c>
      <c r="J16" t="s">
        <v>73</v>
      </c>
      <c r="K16" t="s">
        <v>73</v>
      </c>
      <c r="L16">
        <v>12.1515</v>
      </c>
      <c r="M16" t="s">
        <v>73</v>
      </c>
      <c r="N16" t="s">
        <v>73</v>
      </c>
      <c r="O16" t="s">
        <v>73</v>
      </c>
      <c r="P16">
        <v>11.6896</v>
      </c>
      <c r="Q16">
        <v>1070.4019000000001</v>
      </c>
      <c r="R16" t="s">
        <v>73</v>
      </c>
      <c r="S16" s="55">
        <v>11.254099999999999</v>
      </c>
      <c r="T16" t="s">
        <v>73</v>
      </c>
      <c r="U16">
        <v>11.8301</v>
      </c>
      <c r="V16">
        <v>14.347</v>
      </c>
      <c r="W16" t="s">
        <v>73</v>
      </c>
      <c r="X16" t="s">
        <v>73</v>
      </c>
      <c r="Y16">
        <v>10.398999999999999</v>
      </c>
      <c r="Z16" t="s">
        <v>73</v>
      </c>
      <c r="AA16" t="s">
        <v>73</v>
      </c>
      <c r="AB16" t="s">
        <v>73</v>
      </c>
      <c r="AC16" t="s">
        <v>73</v>
      </c>
      <c r="AD16" t="s">
        <v>73</v>
      </c>
      <c r="AE16" t="s">
        <v>73</v>
      </c>
      <c r="AF16" t="s">
        <v>73</v>
      </c>
      <c r="AG16" t="s">
        <v>73</v>
      </c>
      <c r="AH16" t="s">
        <v>73</v>
      </c>
    </row>
    <row r="17" spans="1:34">
      <c r="A17" t="s">
        <v>1670</v>
      </c>
      <c r="B17" t="s">
        <v>3360</v>
      </c>
      <c r="C17" t="s">
        <v>73</v>
      </c>
      <c r="D17" t="s">
        <v>73</v>
      </c>
      <c r="E17" t="s">
        <v>73</v>
      </c>
      <c r="F17" t="s">
        <v>73</v>
      </c>
      <c r="G17" t="s">
        <v>73</v>
      </c>
      <c r="H17" t="s">
        <v>73</v>
      </c>
      <c r="I17" t="s">
        <v>73</v>
      </c>
      <c r="J17" t="s">
        <v>73</v>
      </c>
      <c r="K17" t="s">
        <v>73</v>
      </c>
      <c r="L17" t="s">
        <v>73</v>
      </c>
      <c r="M17" t="s">
        <v>73</v>
      </c>
      <c r="N17">
        <v>11.311299999999999</v>
      </c>
      <c r="O17" t="s">
        <v>73</v>
      </c>
      <c r="P17">
        <v>11.300599999999999</v>
      </c>
      <c r="Q17" t="s">
        <v>73</v>
      </c>
      <c r="R17" t="s">
        <v>73</v>
      </c>
      <c r="S17" s="55" t="s">
        <v>73</v>
      </c>
      <c r="T17">
        <v>12.3893</v>
      </c>
      <c r="U17">
        <v>11.462300000000001</v>
      </c>
      <c r="V17">
        <v>14.811</v>
      </c>
      <c r="W17" t="s">
        <v>73</v>
      </c>
      <c r="X17" t="s">
        <v>73</v>
      </c>
      <c r="Y17">
        <v>11.151999999999999</v>
      </c>
      <c r="Z17" t="s">
        <v>73</v>
      </c>
      <c r="AA17" t="s">
        <v>73</v>
      </c>
      <c r="AB17" t="s">
        <v>73</v>
      </c>
      <c r="AC17" t="s">
        <v>73</v>
      </c>
      <c r="AD17" t="s">
        <v>73</v>
      </c>
      <c r="AE17" t="s">
        <v>73</v>
      </c>
      <c r="AF17" t="s">
        <v>73</v>
      </c>
      <c r="AG17" t="s">
        <v>73</v>
      </c>
      <c r="AH17" t="s">
        <v>73</v>
      </c>
    </row>
    <row r="18" spans="1:34">
      <c r="A18" t="s">
        <v>1666</v>
      </c>
      <c r="B18" t="s">
        <v>3361</v>
      </c>
      <c r="C18" t="s">
        <v>73</v>
      </c>
      <c r="D18" t="s">
        <v>73</v>
      </c>
      <c r="E18" t="s">
        <v>73</v>
      </c>
      <c r="F18" t="s">
        <v>73</v>
      </c>
      <c r="G18" t="s">
        <v>73</v>
      </c>
      <c r="H18" t="s">
        <v>73</v>
      </c>
      <c r="I18" t="s">
        <v>73</v>
      </c>
      <c r="J18" t="s">
        <v>73</v>
      </c>
      <c r="K18" t="s">
        <v>73</v>
      </c>
      <c r="L18" t="s">
        <v>73</v>
      </c>
      <c r="M18" t="s">
        <v>73</v>
      </c>
      <c r="N18">
        <v>19.661300000000001</v>
      </c>
      <c r="O18" t="s">
        <v>73</v>
      </c>
      <c r="P18" t="s">
        <v>73</v>
      </c>
      <c r="Q18" t="s">
        <v>73</v>
      </c>
      <c r="R18" t="s">
        <v>73</v>
      </c>
      <c r="S18" s="55" t="s">
        <v>73</v>
      </c>
      <c r="T18" t="s">
        <v>73</v>
      </c>
      <c r="U18" t="s">
        <v>73</v>
      </c>
      <c r="V18" t="s">
        <v>73</v>
      </c>
      <c r="W18" t="s">
        <v>73</v>
      </c>
      <c r="X18" t="s">
        <v>73</v>
      </c>
      <c r="Y18" t="s">
        <v>73</v>
      </c>
      <c r="Z18" t="s">
        <v>73</v>
      </c>
      <c r="AA18" t="s">
        <v>73</v>
      </c>
      <c r="AB18" t="s">
        <v>73</v>
      </c>
      <c r="AC18" t="s">
        <v>73</v>
      </c>
      <c r="AD18" t="s">
        <v>73</v>
      </c>
      <c r="AE18" t="s">
        <v>73</v>
      </c>
      <c r="AF18" t="s">
        <v>73</v>
      </c>
      <c r="AG18" t="s">
        <v>73</v>
      </c>
      <c r="AH18" t="s">
        <v>73</v>
      </c>
    </row>
    <row r="19" spans="1:34">
      <c r="A19" t="s">
        <v>3018</v>
      </c>
      <c r="B19" t="s">
        <v>3362</v>
      </c>
      <c r="C19" t="s">
        <v>73</v>
      </c>
      <c r="D19" t="s">
        <v>73</v>
      </c>
      <c r="E19" t="s">
        <v>73</v>
      </c>
      <c r="F19" t="s">
        <v>73</v>
      </c>
      <c r="G19" t="s">
        <v>73</v>
      </c>
      <c r="H19">
        <v>16.314</v>
      </c>
      <c r="I19" t="s">
        <v>73</v>
      </c>
      <c r="J19" t="s">
        <v>73</v>
      </c>
      <c r="K19" t="s">
        <v>73</v>
      </c>
      <c r="L19" t="s">
        <v>73</v>
      </c>
      <c r="M19" t="s">
        <v>73</v>
      </c>
      <c r="N19">
        <v>11.8363</v>
      </c>
      <c r="O19">
        <v>12.5258</v>
      </c>
      <c r="P19">
        <v>12.69</v>
      </c>
      <c r="Q19" t="s">
        <v>73</v>
      </c>
      <c r="R19">
        <v>11.3573</v>
      </c>
      <c r="S19" s="55" t="s">
        <v>73</v>
      </c>
      <c r="T19" t="s">
        <v>73</v>
      </c>
      <c r="U19" t="s">
        <v>73</v>
      </c>
      <c r="V19" t="s">
        <v>73</v>
      </c>
      <c r="W19">
        <v>10.9017</v>
      </c>
      <c r="X19" t="s">
        <v>73</v>
      </c>
      <c r="Y19" t="s">
        <v>73</v>
      </c>
      <c r="Z19" t="s">
        <v>73</v>
      </c>
      <c r="AA19">
        <v>12.019299999999999</v>
      </c>
      <c r="AB19" t="s">
        <v>73</v>
      </c>
      <c r="AC19" t="s">
        <v>73</v>
      </c>
      <c r="AD19" t="s">
        <v>73</v>
      </c>
      <c r="AE19" t="s">
        <v>73</v>
      </c>
      <c r="AF19" t="s">
        <v>73</v>
      </c>
      <c r="AG19" t="s">
        <v>73</v>
      </c>
      <c r="AH19" t="s">
        <v>73</v>
      </c>
    </row>
  </sheetData>
  <pageMargins left="0.7" right="0.7" top="0.75" bottom="0.75" header="0.3" footer="0.3"/>
  <pageSetup paperSize="9" orientation="portrait" r:id="rId1"/>
  <headerFooter>
    <oddFooter>&amp;C&amp;1#&amp;"Calibri"&amp;10&amp;K000000RESTRICTED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33515-B113-4920-9E87-345A182A4055}">
  <dimension ref="A1:F42"/>
  <sheetViews>
    <sheetView topLeftCell="A20" workbookViewId="0">
      <selection activeCell="D261" sqref="D261:L261"/>
    </sheetView>
  </sheetViews>
  <sheetFormatPr defaultRowHeight="12.5"/>
  <cols>
    <col min="1" max="1" width="6" bestFit="1" customWidth="1"/>
    <col min="2" max="2" width="50.36328125" bestFit="1" customWidth="1"/>
    <col min="3" max="3" width="45.6328125" bestFit="1" customWidth="1"/>
    <col min="4" max="4" width="47.6328125" bestFit="1" customWidth="1"/>
    <col min="5" max="6" width="8.453125" bestFit="1" customWidth="1"/>
  </cols>
  <sheetData>
    <row r="1" spans="1:6" ht="14.5">
      <c r="A1" s="150" t="s">
        <v>1523</v>
      </c>
      <c r="B1" s="150" t="s">
        <v>200</v>
      </c>
      <c r="C1" s="150" t="s">
        <v>3630</v>
      </c>
      <c r="D1" s="150" t="s">
        <v>3631</v>
      </c>
      <c r="E1" s="150" t="s">
        <v>3632</v>
      </c>
      <c r="F1" s="150" t="s">
        <v>3633</v>
      </c>
    </row>
    <row r="2" spans="1:6">
      <c r="A2" t="s">
        <v>2893</v>
      </c>
      <c r="B2" t="s">
        <v>3713</v>
      </c>
      <c r="C2" t="s">
        <v>3635</v>
      </c>
      <c r="D2" t="s">
        <v>3635</v>
      </c>
      <c r="E2">
        <v>16.5778</v>
      </c>
      <c r="F2">
        <v>10.3872</v>
      </c>
    </row>
    <row r="3" spans="1:6">
      <c r="A3" t="s">
        <v>2904</v>
      </c>
      <c r="B3" t="s">
        <v>3714</v>
      </c>
      <c r="C3" t="s">
        <v>3637</v>
      </c>
      <c r="D3" t="s">
        <v>3637</v>
      </c>
      <c r="E3">
        <v>3.6680999999999999</v>
      </c>
      <c r="F3">
        <v>4.1083999999999996</v>
      </c>
    </row>
    <row r="4" spans="1:6">
      <c r="A4" t="s">
        <v>1979</v>
      </c>
      <c r="B4" t="s">
        <v>1033</v>
      </c>
      <c r="C4" t="s">
        <v>1328</v>
      </c>
      <c r="D4" t="s">
        <v>3638</v>
      </c>
      <c r="E4">
        <v>-2.1391</v>
      </c>
      <c r="F4">
        <v>-3.2322000000000002</v>
      </c>
    </row>
    <row r="5" spans="1:6">
      <c r="A5" t="s">
        <v>2894</v>
      </c>
      <c r="B5" t="s">
        <v>3715</v>
      </c>
      <c r="C5" t="s">
        <v>3640</v>
      </c>
      <c r="D5" t="s">
        <v>3641</v>
      </c>
      <c r="E5">
        <v>10.5801</v>
      </c>
      <c r="F5">
        <v>8.8404000000000007</v>
      </c>
    </row>
    <row r="6" spans="1:6">
      <c r="A6" t="s">
        <v>2891</v>
      </c>
      <c r="B6" t="s">
        <v>3716</v>
      </c>
      <c r="C6" t="s">
        <v>3643</v>
      </c>
      <c r="D6" t="s">
        <v>3644</v>
      </c>
      <c r="E6">
        <v>3.2534999999999998</v>
      </c>
      <c r="F6">
        <v>3.4632000000000001</v>
      </c>
    </row>
    <row r="7" spans="1:6">
      <c r="A7" t="s">
        <v>1980</v>
      </c>
      <c r="B7" t="s">
        <v>3717</v>
      </c>
      <c r="C7" t="s">
        <v>1327</v>
      </c>
      <c r="D7" t="s">
        <v>3645</v>
      </c>
      <c r="E7">
        <v>12.1196</v>
      </c>
      <c r="F7">
        <v>17.9603</v>
      </c>
    </row>
    <row r="8" spans="1:6">
      <c r="A8" t="s">
        <v>2905</v>
      </c>
      <c r="B8" t="s">
        <v>3718</v>
      </c>
      <c r="C8" t="s">
        <v>3647</v>
      </c>
      <c r="D8" t="s">
        <v>3647</v>
      </c>
      <c r="E8">
        <v>19.945499999999999</v>
      </c>
      <c r="F8">
        <v>19.559000000000001</v>
      </c>
    </row>
    <row r="9" spans="1:6">
      <c r="A9" t="s">
        <v>1961</v>
      </c>
      <c r="B9" t="s">
        <v>3719</v>
      </c>
      <c r="C9" t="s">
        <v>3649</v>
      </c>
      <c r="D9" t="s">
        <v>3649</v>
      </c>
      <c r="E9">
        <v>6.8360000000000003</v>
      </c>
      <c r="F9">
        <v>5.3158000000000003</v>
      </c>
    </row>
    <row r="10" spans="1:6">
      <c r="A10" t="s">
        <v>2897</v>
      </c>
      <c r="B10" t="s">
        <v>3720</v>
      </c>
      <c r="C10" t="s">
        <v>3651</v>
      </c>
      <c r="D10" t="s">
        <v>3652</v>
      </c>
      <c r="E10">
        <v>3.3791000000000002</v>
      </c>
      <c r="F10">
        <v>4.0345000000000004</v>
      </c>
    </row>
    <row r="11" spans="1:6">
      <c r="A11" t="s">
        <v>2900</v>
      </c>
      <c r="B11" t="s">
        <v>3721</v>
      </c>
      <c r="C11" t="s">
        <v>3654</v>
      </c>
      <c r="D11" t="s">
        <v>3655</v>
      </c>
      <c r="E11">
        <v>3.4243000000000001</v>
      </c>
      <c r="F11">
        <v>5.0654000000000003</v>
      </c>
    </row>
    <row r="12" spans="1:6">
      <c r="A12" t="s">
        <v>1958</v>
      </c>
      <c r="B12" t="s">
        <v>3722</v>
      </c>
      <c r="C12" t="s">
        <v>3657</v>
      </c>
      <c r="D12" t="s">
        <v>3658</v>
      </c>
      <c r="E12">
        <v>3.2440000000000002</v>
      </c>
      <c r="F12">
        <v>3.5259999999999998</v>
      </c>
    </row>
    <row r="13" spans="1:6">
      <c r="A13" t="s">
        <v>2890</v>
      </c>
      <c r="B13" t="s">
        <v>3723</v>
      </c>
      <c r="C13" t="s">
        <v>3660</v>
      </c>
      <c r="D13" t="s">
        <v>3661</v>
      </c>
      <c r="E13">
        <v>3.0105</v>
      </c>
      <c r="F13">
        <v>3.6490999999999998</v>
      </c>
    </row>
    <row r="14" spans="1:6">
      <c r="A14" t="s">
        <v>2888</v>
      </c>
      <c r="B14" t="s">
        <v>3724</v>
      </c>
      <c r="C14" t="s">
        <v>3647</v>
      </c>
      <c r="D14" t="s">
        <v>3647</v>
      </c>
      <c r="E14">
        <v>17.955400000000001</v>
      </c>
      <c r="F14">
        <v>19.559000000000001</v>
      </c>
    </row>
    <row r="15" spans="1:6">
      <c r="A15" t="s">
        <v>2898</v>
      </c>
      <c r="B15" t="s">
        <v>3725</v>
      </c>
      <c r="C15" t="s">
        <v>3664</v>
      </c>
      <c r="D15" t="s">
        <v>3665</v>
      </c>
      <c r="E15">
        <v>10.8005</v>
      </c>
      <c r="F15">
        <v>7.3977000000000004</v>
      </c>
    </row>
    <row r="16" spans="1:6">
      <c r="A16" t="s">
        <v>1937</v>
      </c>
      <c r="B16" t="s">
        <v>3726</v>
      </c>
      <c r="C16" t="s">
        <v>3647</v>
      </c>
      <c r="D16" t="s">
        <v>3647</v>
      </c>
      <c r="E16">
        <v>20.278700000000001</v>
      </c>
      <c r="F16">
        <v>19.559000000000001</v>
      </c>
    </row>
    <row r="17" spans="1:6">
      <c r="A17" t="s">
        <v>1949</v>
      </c>
      <c r="B17" t="s">
        <v>3727</v>
      </c>
      <c r="C17" t="s">
        <v>3647</v>
      </c>
      <c r="D17" t="s">
        <v>3647</v>
      </c>
      <c r="E17">
        <v>19.496500000000001</v>
      </c>
      <c r="F17">
        <v>19.559000000000001</v>
      </c>
    </row>
    <row r="18" spans="1:6">
      <c r="A18" t="s">
        <v>2902</v>
      </c>
      <c r="B18" t="s">
        <v>3728</v>
      </c>
      <c r="C18" t="s">
        <v>3669</v>
      </c>
      <c r="D18" t="s">
        <v>3670</v>
      </c>
      <c r="E18">
        <v>2.0897000000000001</v>
      </c>
      <c r="F18">
        <v>3.5893000000000002</v>
      </c>
    </row>
    <row r="19" spans="1:6">
      <c r="A19" t="s">
        <v>1982</v>
      </c>
      <c r="B19" t="s">
        <v>3729</v>
      </c>
      <c r="C19" t="s">
        <v>1326</v>
      </c>
      <c r="D19" t="s">
        <v>3671</v>
      </c>
      <c r="E19">
        <v>-1.9819</v>
      </c>
      <c r="F19">
        <v>-0.88639999999999997</v>
      </c>
    </row>
    <row r="20" spans="1:6">
      <c r="A20" t="s">
        <v>1984</v>
      </c>
      <c r="B20" t="s">
        <v>3730</v>
      </c>
      <c r="C20" t="s">
        <v>1722</v>
      </c>
      <c r="D20" t="s">
        <v>3673</v>
      </c>
      <c r="E20">
        <v>-6.9442000000000004</v>
      </c>
      <c r="F20">
        <v>3.7877000000000001</v>
      </c>
    </row>
    <row r="21" spans="1:6">
      <c r="A21" t="s">
        <v>2895</v>
      </c>
      <c r="B21" t="s">
        <v>3731</v>
      </c>
      <c r="C21" t="s">
        <v>3675</v>
      </c>
      <c r="D21" t="s">
        <v>3675</v>
      </c>
      <c r="E21">
        <v>30.043299999999999</v>
      </c>
      <c r="F21">
        <v>23.313199999999998</v>
      </c>
    </row>
    <row r="22" spans="1:6">
      <c r="A22" t="s">
        <v>1950</v>
      </c>
      <c r="B22" t="s">
        <v>3732</v>
      </c>
      <c r="C22" t="s">
        <v>1331</v>
      </c>
      <c r="D22" t="s">
        <v>1331</v>
      </c>
      <c r="E22">
        <v>22.623699999999999</v>
      </c>
      <c r="F22">
        <v>24.173999999999999</v>
      </c>
    </row>
    <row r="23" spans="1:6">
      <c r="A23" t="s">
        <v>1959</v>
      </c>
      <c r="B23" t="s">
        <v>3733</v>
      </c>
      <c r="C23" t="s">
        <v>1750</v>
      </c>
      <c r="D23" t="s">
        <v>1750</v>
      </c>
      <c r="E23">
        <v>16.074000000000002</v>
      </c>
      <c r="F23">
        <v>14.732799999999999</v>
      </c>
    </row>
    <row r="24" spans="1:6">
      <c r="A24" t="s">
        <v>1940</v>
      </c>
      <c r="B24" t="s">
        <v>3734</v>
      </c>
      <c r="C24" t="s">
        <v>3679</v>
      </c>
      <c r="D24" t="s">
        <v>3680</v>
      </c>
      <c r="E24">
        <v>3.4426000000000001</v>
      </c>
      <c r="F24">
        <v>3.5920000000000001</v>
      </c>
    </row>
    <row r="25" spans="1:6">
      <c r="A25" t="s">
        <v>2892</v>
      </c>
      <c r="B25" t="s">
        <v>3735</v>
      </c>
      <c r="C25" t="s">
        <v>3682</v>
      </c>
      <c r="D25" t="s">
        <v>3683</v>
      </c>
      <c r="E25">
        <v>3.7067000000000001</v>
      </c>
      <c r="F25">
        <v>4.0136000000000003</v>
      </c>
    </row>
    <row r="26" spans="1:6">
      <c r="A26" t="s">
        <v>1981</v>
      </c>
      <c r="B26" t="s">
        <v>3736</v>
      </c>
      <c r="C26" t="s">
        <v>3684</v>
      </c>
      <c r="D26" t="s">
        <v>3685</v>
      </c>
      <c r="E26">
        <v>4.1151999999999997</v>
      </c>
      <c r="F26">
        <v>6.4809000000000001</v>
      </c>
    </row>
    <row r="27" spans="1:6">
      <c r="A27" t="s">
        <v>1983</v>
      </c>
      <c r="B27" t="s">
        <v>3736</v>
      </c>
      <c r="C27" t="s">
        <v>3684</v>
      </c>
      <c r="D27" t="s">
        <v>3686</v>
      </c>
      <c r="E27">
        <v>16.1325</v>
      </c>
      <c r="F27">
        <v>16.2225</v>
      </c>
    </row>
    <row r="28" spans="1:6">
      <c r="A28" t="s">
        <v>1985</v>
      </c>
      <c r="B28" t="s">
        <v>3736</v>
      </c>
      <c r="C28" t="s">
        <v>3687</v>
      </c>
      <c r="D28" t="s">
        <v>3688</v>
      </c>
      <c r="E28">
        <v>13.4899</v>
      </c>
      <c r="F28">
        <v>12.6288</v>
      </c>
    </row>
    <row r="29" spans="1:6">
      <c r="A29" t="s">
        <v>2906</v>
      </c>
      <c r="B29" t="s">
        <v>3737</v>
      </c>
      <c r="C29" t="s">
        <v>3690</v>
      </c>
      <c r="D29" t="s">
        <v>3691</v>
      </c>
      <c r="E29">
        <v>3.5865</v>
      </c>
      <c r="F29">
        <v>4.3887</v>
      </c>
    </row>
    <row r="30" spans="1:6">
      <c r="A30" t="s">
        <v>1969</v>
      </c>
      <c r="B30" t="s">
        <v>3738</v>
      </c>
      <c r="C30" t="s">
        <v>4296</v>
      </c>
      <c r="D30" t="s">
        <v>4458</v>
      </c>
      <c r="E30">
        <v>2.4388000000000001</v>
      </c>
      <c r="F30">
        <v>3.6785000000000001</v>
      </c>
    </row>
    <row r="31" spans="1:6">
      <c r="A31" t="s">
        <v>2896</v>
      </c>
      <c r="B31" t="s">
        <v>3739</v>
      </c>
      <c r="C31" t="s">
        <v>3695</v>
      </c>
      <c r="D31" t="s">
        <v>3695</v>
      </c>
      <c r="E31">
        <v>26.369</v>
      </c>
      <c r="F31">
        <v>33.916499999999999</v>
      </c>
    </row>
    <row r="32" spans="1:6">
      <c r="A32" t="s">
        <v>2899</v>
      </c>
      <c r="B32" t="s">
        <v>3740</v>
      </c>
      <c r="C32" t="s">
        <v>3697</v>
      </c>
      <c r="D32" t="s">
        <v>3698</v>
      </c>
      <c r="E32">
        <v>3.4790999999999999</v>
      </c>
      <c r="F32">
        <v>3.6999</v>
      </c>
    </row>
    <row r="33" spans="1:6">
      <c r="A33" t="s">
        <v>2907</v>
      </c>
      <c r="B33" t="s">
        <v>3741</v>
      </c>
      <c r="C33" t="s">
        <v>3700</v>
      </c>
      <c r="D33" t="s">
        <v>3700</v>
      </c>
      <c r="E33">
        <v>13.822800000000001</v>
      </c>
      <c r="F33">
        <v>14.0177</v>
      </c>
    </row>
    <row r="34" spans="1:6">
      <c r="A34" t="s">
        <v>2908</v>
      </c>
      <c r="B34" t="s">
        <v>3742</v>
      </c>
      <c r="C34" t="s">
        <v>3702</v>
      </c>
      <c r="D34" t="s">
        <v>3702</v>
      </c>
      <c r="E34">
        <v>18.9651</v>
      </c>
      <c r="F34">
        <v>19.523700000000002</v>
      </c>
    </row>
    <row r="35" spans="1:6">
      <c r="A35" t="s">
        <v>1953</v>
      </c>
      <c r="B35" t="s">
        <v>3743</v>
      </c>
      <c r="C35" t="s">
        <v>3704</v>
      </c>
      <c r="D35" t="s">
        <v>3704</v>
      </c>
      <c r="E35">
        <v>3.2528999999999999</v>
      </c>
      <c r="F35">
        <v>3.3262999999999998</v>
      </c>
    </row>
    <row r="36" spans="1:6">
      <c r="A36" t="s">
        <v>2901</v>
      </c>
      <c r="B36" t="s">
        <v>3744</v>
      </c>
      <c r="C36" t="s">
        <v>4295</v>
      </c>
      <c r="D36" t="s">
        <v>4459</v>
      </c>
      <c r="E36">
        <v>3.1194999999999999</v>
      </c>
      <c r="F36">
        <v>3.6114999999999999</v>
      </c>
    </row>
    <row r="37" spans="1:6">
      <c r="A37" t="s">
        <v>2903</v>
      </c>
      <c r="B37" t="s">
        <v>3745</v>
      </c>
      <c r="C37" t="s">
        <v>3708</v>
      </c>
      <c r="D37" t="s">
        <v>3708</v>
      </c>
      <c r="E37">
        <v>31.008800000000001</v>
      </c>
      <c r="F37">
        <v>39.784300000000002</v>
      </c>
    </row>
    <row r="38" spans="1:6">
      <c r="A38" t="s">
        <v>1965</v>
      </c>
      <c r="B38" t="s">
        <v>3746</v>
      </c>
      <c r="C38" t="s">
        <v>3647</v>
      </c>
      <c r="D38" t="s">
        <v>3647</v>
      </c>
      <c r="E38">
        <v>20.2791</v>
      </c>
      <c r="F38">
        <v>19.559000000000001</v>
      </c>
    </row>
    <row r="39" spans="1:6">
      <c r="A39" t="s">
        <v>1945</v>
      </c>
      <c r="B39" t="s">
        <v>3747</v>
      </c>
      <c r="C39" t="s">
        <v>3710</v>
      </c>
      <c r="D39" t="s">
        <v>3711</v>
      </c>
      <c r="E39">
        <v>3.4819</v>
      </c>
      <c r="F39">
        <v>3.8605</v>
      </c>
    </row>
    <row r="40" spans="1:6">
      <c r="A40" t="s">
        <v>2889</v>
      </c>
      <c r="B40" t="s">
        <v>3748</v>
      </c>
      <c r="C40" t="s">
        <v>3647</v>
      </c>
      <c r="D40" t="s">
        <v>3647</v>
      </c>
      <c r="E40">
        <v>24.172000000000001</v>
      </c>
      <c r="F40">
        <v>19.559000000000001</v>
      </c>
    </row>
    <row r="41" spans="1:6">
      <c r="A41" t="s">
        <v>3458</v>
      </c>
      <c r="B41" t="s">
        <v>4461</v>
      </c>
      <c r="C41" t="s">
        <v>4460</v>
      </c>
      <c r="D41" t="s">
        <v>3795</v>
      </c>
      <c r="E41">
        <v>3.1385999999999998</v>
      </c>
      <c r="F41">
        <v>3.399</v>
      </c>
    </row>
    <row r="42" spans="1:6">
      <c r="A42" t="s">
        <v>2909</v>
      </c>
      <c r="B42" t="s">
        <v>4462</v>
      </c>
      <c r="C42" t="s">
        <v>3750</v>
      </c>
      <c r="D42" t="s">
        <v>3750</v>
      </c>
      <c r="E42">
        <v>26.652100000000001</v>
      </c>
      <c r="F42">
        <v>25.581199999999999</v>
      </c>
    </row>
  </sheetData>
  <autoFilter ref="A1:F42" xr:uid="{5F033515-B113-4920-9E87-345A182A4055}"/>
  <pageMargins left="0.7" right="0.7" top="0.75" bottom="0.75" header="0.3" footer="0.3"/>
  <pageSetup paperSize="9" orientation="portrait" r:id="rId1"/>
  <headerFooter>
    <oddFooter>&amp;C&amp;1#&amp;"Calibri"&amp;10&amp;K000000RESTRICTED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0EE72-CC7A-425A-96B9-E948670063FD}">
  <sheetPr filterMode="1"/>
  <dimension ref="A1:F42"/>
  <sheetViews>
    <sheetView workbookViewId="0">
      <selection activeCell="D261" sqref="D261:L261"/>
    </sheetView>
  </sheetViews>
  <sheetFormatPr defaultRowHeight="12.5"/>
  <cols>
    <col min="2" max="2" width="80.1796875" bestFit="1" customWidth="1"/>
    <col min="3" max="3" width="45.6328125" bestFit="1" customWidth="1"/>
    <col min="4" max="4" width="47.6328125" bestFit="1" customWidth="1"/>
    <col min="5" max="5" width="14.1796875" bestFit="1" customWidth="1"/>
    <col min="6" max="6" width="19.81640625" bestFit="1" customWidth="1"/>
  </cols>
  <sheetData>
    <row r="1" spans="1:6" ht="14.5">
      <c r="A1" s="57" t="s">
        <v>1523</v>
      </c>
      <c r="B1" s="266" t="s">
        <v>200</v>
      </c>
      <c r="C1" s="267" t="s">
        <v>3630</v>
      </c>
      <c r="D1" s="267" t="s">
        <v>3631</v>
      </c>
      <c r="E1" s="267" t="s">
        <v>3632</v>
      </c>
      <c r="F1" s="268" t="s">
        <v>3633</v>
      </c>
    </row>
    <row r="2" spans="1:6" hidden="1">
      <c r="A2" t="s">
        <v>2893</v>
      </c>
      <c r="B2" t="s">
        <v>3634</v>
      </c>
      <c r="C2" t="s">
        <v>3635</v>
      </c>
      <c r="D2" t="s">
        <v>3635</v>
      </c>
      <c r="E2">
        <v>17.181899999999999</v>
      </c>
      <c r="F2">
        <v>10.3872</v>
      </c>
    </row>
    <row r="3" spans="1:6" hidden="1">
      <c r="A3" t="s">
        <v>2904</v>
      </c>
      <c r="B3" t="s">
        <v>3636</v>
      </c>
      <c r="C3" t="s">
        <v>3637</v>
      </c>
      <c r="D3" t="s">
        <v>3637</v>
      </c>
      <c r="E3">
        <v>4.0151000000000003</v>
      </c>
      <c r="F3">
        <v>4.1083999999999996</v>
      </c>
    </row>
    <row r="4" spans="1:6" hidden="1">
      <c r="A4" t="s">
        <v>1979</v>
      </c>
      <c r="B4" t="s">
        <v>1220</v>
      </c>
      <c r="C4" t="s">
        <v>1328</v>
      </c>
      <c r="D4" t="s">
        <v>3638</v>
      </c>
      <c r="E4">
        <v>-1.8072999999999999</v>
      </c>
      <c r="F4">
        <v>-3.2322000000000002</v>
      </c>
    </row>
    <row r="5" spans="1:6" hidden="1">
      <c r="A5" t="s">
        <v>2894</v>
      </c>
      <c r="B5" t="s">
        <v>3639</v>
      </c>
      <c r="C5" t="s">
        <v>3640</v>
      </c>
      <c r="D5" t="s">
        <v>3641</v>
      </c>
      <c r="E5">
        <v>11.319100000000001</v>
      </c>
      <c r="F5">
        <v>8.8404000000000007</v>
      </c>
    </row>
    <row r="6" spans="1:6" hidden="1">
      <c r="A6" t="s">
        <v>2891</v>
      </c>
      <c r="B6" t="s">
        <v>3642</v>
      </c>
      <c r="C6" t="s">
        <v>3643</v>
      </c>
      <c r="D6" t="s">
        <v>3644</v>
      </c>
      <c r="E6">
        <v>3.4491999999999998</v>
      </c>
      <c r="F6">
        <v>3.4632000000000001</v>
      </c>
    </row>
    <row r="7" spans="1:6" hidden="1">
      <c r="A7" t="s">
        <v>1980</v>
      </c>
      <c r="B7" t="s">
        <v>1223</v>
      </c>
      <c r="C7" t="s">
        <v>1327</v>
      </c>
      <c r="D7" t="s">
        <v>3645</v>
      </c>
      <c r="E7">
        <v>12.514900000000001</v>
      </c>
      <c r="F7">
        <v>17.9603</v>
      </c>
    </row>
    <row r="8" spans="1:6" hidden="1">
      <c r="A8" t="s">
        <v>2905</v>
      </c>
      <c r="B8" t="s">
        <v>3646</v>
      </c>
      <c r="C8" t="s">
        <v>3647</v>
      </c>
      <c r="D8" t="s">
        <v>3647</v>
      </c>
      <c r="E8">
        <v>20.585000000000001</v>
      </c>
      <c r="F8">
        <v>19.559000000000001</v>
      </c>
    </row>
    <row r="9" spans="1:6" hidden="1">
      <c r="A9" t="s">
        <v>1961</v>
      </c>
      <c r="B9" t="s">
        <v>3648</v>
      </c>
      <c r="C9" t="s">
        <v>3649</v>
      </c>
      <c r="D9" t="s">
        <v>3649</v>
      </c>
      <c r="E9">
        <v>7.2778</v>
      </c>
      <c r="F9">
        <v>5.3158000000000003</v>
      </c>
    </row>
    <row r="10" spans="1:6" hidden="1">
      <c r="A10" t="s">
        <v>2897</v>
      </c>
      <c r="B10" t="s">
        <v>3650</v>
      </c>
      <c r="C10" t="s">
        <v>3651</v>
      </c>
      <c r="D10" t="s">
        <v>3652</v>
      </c>
      <c r="E10">
        <v>3.5539000000000001</v>
      </c>
      <c r="F10">
        <v>4.0345000000000004</v>
      </c>
    </row>
    <row r="11" spans="1:6" hidden="1">
      <c r="A11" t="s">
        <v>2900</v>
      </c>
      <c r="B11" t="s">
        <v>3653</v>
      </c>
      <c r="C11" t="s">
        <v>3654</v>
      </c>
      <c r="D11" t="s">
        <v>3655</v>
      </c>
      <c r="E11">
        <v>3.8475000000000001</v>
      </c>
      <c r="F11">
        <v>5.0654000000000003</v>
      </c>
    </row>
    <row r="12" spans="1:6" hidden="1">
      <c r="A12" t="s">
        <v>1958</v>
      </c>
      <c r="B12" t="s">
        <v>3656</v>
      </c>
      <c r="C12" t="s">
        <v>3657</v>
      </c>
      <c r="D12" t="s">
        <v>3658</v>
      </c>
      <c r="E12">
        <v>3.3466</v>
      </c>
      <c r="F12">
        <v>3.5259999999999998</v>
      </c>
    </row>
    <row r="13" spans="1:6" hidden="1">
      <c r="A13" t="s">
        <v>2890</v>
      </c>
      <c r="B13" t="s">
        <v>3659</v>
      </c>
      <c r="C13" t="s">
        <v>3660</v>
      </c>
      <c r="D13" t="s">
        <v>3661</v>
      </c>
      <c r="E13">
        <v>3.2515000000000001</v>
      </c>
      <c r="F13">
        <v>3.6490999999999998</v>
      </c>
    </row>
    <row r="14" spans="1:6" hidden="1">
      <c r="A14" t="s">
        <v>2888</v>
      </c>
      <c r="B14" t="s">
        <v>3662</v>
      </c>
      <c r="C14" t="s">
        <v>3647</v>
      </c>
      <c r="D14" t="s">
        <v>3647</v>
      </c>
      <c r="E14">
        <v>18.4315</v>
      </c>
      <c r="F14">
        <v>19.559000000000001</v>
      </c>
    </row>
    <row r="15" spans="1:6" hidden="1">
      <c r="A15" t="s">
        <v>2898</v>
      </c>
      <c r="B15" t="s">
        <v>3663</v>
      </c>
      <c r="C15" t="s">
        <v>3664</v>
      </c>
      <c r="D15" t="s">
        <v>3665</v>
      </c>
      <c r="E15">
        <v>11.288</v>
      </c>
      <c r="F15">
        <v>7.3977000000000004</v>
      </c>
    </row>
    <row r="16" spans="1:6" hidden="1">
      <c r="A16" t="s">
        <v>1937</v>
      </c>
      <c r="B16" t="s">
        <v>3666</v>
      </c>
      <c r="C16" t="s">
        <v>3647</v>
      </c>
      <c r="D16" t="s">
        <v>3647</v>
      </c>
      <c r="E16">
        <v>20.751999999999999</v>
      </c>
      <c r="F16">
        <v>19.559000000000001</v>
      </c>
    </row>
    <row r="17" spans="1:6" hidden="1">
      <c r="A17" t="s">
        <v>1949</v>
      </c>
      <c r="B17" t="s">
        <v>3667</v>
      </c>
      <c r="C17" t="s">
        <v>3647</v>
      </c>
      <c r="D17" t="s">
        <v>3647</v>
      </c>
      <c r="E17">
        <v>20.211600000000001</v>
      </c>
      <c r="F17">
        <v>19.559000000000001</v>
      </c>
    </row>
    <row r="18" spans="1:6" hidden="1">
      <c r="A18" t="s">
        <v>2902</v>
      </c>
      <c r="B18" t="s">
        <v>3668</v>
      </c>
      <c r="C18" t="s">
        <v>3669</v>
      </c>
      <c r="D18" t="s">
        <v>3670</v>
      </c>
      <c r="E18">
        <v>2.7109000000000001</v>
      </c>
      <c r="F18">
        <v>3.5893000000000002</v>
      </c>
    </row>
    <row r="19" spans="1:6" hidden="1">
      <c r="A19" t="s">
        <v>1982</v>
      </c>
      <c r="B19" t="s">
        <v>1244</v>
      </c>
      <c r="C19" t="s">
        <v>1326</v>
      </c>
      <c r="D19" t="s">
        <v>3671</v>
      </c>
      <c r="E19">
        <v>-1.6420999999999999</v>
      </c>
      <c r="F19">
        <v>-0.88639999999999997</v>
      </c>
    </row>
    <row r="20" spans="1:6" hidden="1">
      <c r="A20" t="s">
        <v>1984</v>
      </c>
      <c r="B20" t="s">
        <v>3672</v>
      </c>
      <c r="C20" t="s">
        <v>1722</v>
      </c>
      <c r="D20" t="s">
        <v>3673</v>
      </c>
      <c r="E20">
        <v>-6.5896999999999997</v>
      </c>
      <c r="F20">
        <v>3.7877000000000001</v>
      </c>
    </row>
    <row r="21" spans="1:6" hidden="1">
      <c r="A21" t="s">
        <v>2895</v>
      </c>
      <c r="B21" t="s">
        <v>3674</v>
      </c>
      <c r="C21" t="s">
        <v>3675</v>
      </c>
      <c r="D21" t="s">
        <v>3675</v>
      </c>
      <c r="E21">
        <v>30.717199999999998</v>
      </c>
      <c r="F21">
        <v>23.313199999999998</v>
      </c>
    </row>
    <row r="22" spans="1:6" hidden="1">
      <c r="A22" t="s">
        <v>1950</v>
      </c>
      <c r="B22" t="s">
        <v>3676</v>
      </c>
      <c r="C22" t="s">
        <v>1331</v>
      </c>
      <c r="D22" t="s">
        <v>1331</v>
      </c>
      <c r="E22">
        <v>23.259799999999998</v>
      </c>
      <c r="F22">
        <v>24.173999999999999</v>
      </c>
    </row>
    <row r="23" spans="1:6" hidden="1">
      <c r="A23" t="s">
        <v>1959</v>
      </c>
      <c r="B23" t="s">
        <v>3677</v>
      </c>
      <c r="C23" t="s">
        <v>1750</v>
      </c>
      <c r="D23" t="s">
        <v>1750</v>
      </c>
      <c r="E23">
        <v>16.6235</v>
      </c>
      <c r="F23">
        <v>14.732799999999999</v>
      </c>
    </row>
    <row r="24" spans="1:6" hidden="1">
      <c r="A24" t="s">
        <v>1940</v>
      </c>
      <c r="B24" t="s">
        <v>3678</v>
      </c>
      <c r="C24" t="s">
        <v>3679</v>
      </c>
      <c r="D24" t="s">
        <v>3680</v>
      </c>
      <c r="E24">
        <v>3.4943</v>
      </c>
      <c r="F24">
        <v>3.5920000000000001</v>
      </c>
    </row>
    <row r="25" spans="1:6" hidden="1">
      <c r="A25" t="s">
        <v>2892</v>
      </c>
      <c r="B25" t="s">
        <v>3681</v>
      </c>
      <c r="C25" t="s">
        <v>3682</v>
      </c>
      <c r="D25" t="s">
        <v>3683</v>
      </c>
      <c r="E25">
        <v>3.9083999999999999</v>
      </c>
      <c r="F25">
        <v>4.0136000000000003</v>
      </c>
    </row>
    <row r="26" spans="1:6">
      <c r="A26" t="s">
        <v>1981</v>
      </c>
      <c r="B26" t="s">
        <v>1254</v>
      </c>
      <c r="C26" t="s">
        <v>3684</v>
      </c>
      <c r="D26" t="s">
        <v>3685</v>
      </c>
      <c r="E26">
        <v>4.5145</v>
      </c>
      <c r="F26">
        <v>6.4809000000000001</v>
      </c>
    </row>
    <row r="27" spans="1:6">
      <c r="A27" t="s">
        <v>1983</v>
      </c>
      <c r="B27" t="s">
        <v>1256</v>
      </c>
      <c r="C27" t="s">
        <v>3684</v>
      </c>
      <c r="D27" t="s">
        <v>3686</v>
      </c>
      <c r="E27">
        <v>16.6646</v>
      </c>
      <c r="F27">
        <v>16.2225</v>
      </c>
    </row>
    <row r="28" spans="1:6">
      <c r="A28" t="s">
        <v>1985</v>
      </c>
      <c r="B28" t="s">
        <v>1258</v>
      </c>
      <c r="C28" t="s">
        <v>3687</v>
      </c>
      <c r="D28" t="s">
        <v>3688</v>
      </c>
      <c r="E28">
        <v>14.0785</v>
      </c>
      <c r="F28">
        <v>12.6288</v>
      </c>
    </row>
    <row r="29" spans="1:6" hidden="1">
      <c r="A29" t="s">
        <v>2906</v>
      </c>
      <c r="B29" t="s">
        <v>3689</v>
      </c>
      <c r="C29" t="s">
        <v>3690</v>
      </c>
      <c r="D29" t="s">
        <v>3691</v>
      </c>
      <c r="E29">
        <v>3.9477000000000002</v>
      </c>
      <c r="F29">
        <v>4.3887</v>
      </c>
    </row>
    <row r="30" spans="1:6" hidden="1">
      <c r="A30" t="s">
        <v>1969</v>
      </c>
      <c r="B30" t="s">
        <v>3692</v>
      </c>
      <c r="C30" t="s">
        <v>4296</v>
      </c>
      <c r="D30" t="s">
        <v>4458</v>
      </c>
      <c r="E30">
        <v>3.0672000000000001</v>
      </c>
      <c r="F30">
        <v>3.6785000000000001</v>
      </c>
    </row>
    <row r="31" spans="1:6" hidden="1">
      <c r="A31" t="s">
        <v>2896</v>
      </c>
      <c r="B31" t="s">
        <v>3694</v>
      </c>
      <c r="C31" t="s">
        <v>3695</v>
      </c>
      <c r="D31" t="s">
        <v>3695</v>
      </c>
      <c r="E31">
        <v>27.0489</v>
      </c>
      <c r="F31">
        <v>33.916499999999999</v>
      </c>
    </row>
    <row r="32" spans="1:6" hidden="1">
      <c r="A32" t="s">
        <v>2899</v>
      </c>
      <c r="B32" t="s">
        <v>3696</v>
      </c>
      <c r="C32" t="s">
        <v>3697</v>
      </c>
      <c r="D32" t="s">
        <v>3698</v>
      </c>
      <c r="E32">
        <v>3.6337999999999999</v>
      </c>
      <c r="F32">
        <v>3.6999</v>
      </c>
    </row>
    <row r="33" spans="1:6" hidden="1">
      <c r="A33" t="s">
        <v>2907</v>
      </c>
      <c r="B33" t="s">
        <v>3699</v>
      </c>
      <c r="C33" t="s">
        <v>3700</v>
      </c>
      <c r="D33" t="s">
        <v>3700</v>
      </c>
      <c r="E33">
        <v>13.964700000000001</v>
      </c>
      <c r="F33">
        <v>14.0177</v>
      </c>
    </row>
    <row r="34" spans="1:6" hidden="1">
      <c r="A34" t="s">
        <v>2908</v>
      </c>
      <c r="B34" t="s">
        <v>3701</v>
      </c>
      <c r="C34" t="s">
        <v>3702</v>
      </c>
      <c r="D34" t="s">
        <v>3702</v>
      </c>
      <c r="E34">
        <v>19.231999999999999</v>
      </c>
      <c r="F34">
        <v>19.523700000000002</v>
      </c>
    </row>
    <row r="35" spans="1:6" hidden="1">
      <c r="A35" t="s">
        <v>1953</v>
      </c>
      <c r="B35" t="s">
        <v>3703</v>
      </c>
      <c r="C35" t="s">
        <v>3704</v>
      </c>
      <c r="D35" t="s">
        <v>3704</v>
      </c>
      <c r="E35">
        <v>3.3046000000000002</v>
      </c>
      <c r="F35">
        <v>3.3262999999999998</v>
      </c>
    </row>
    <row r="36" spans="1:6" hidden="1">
      <c r="A36" t="s">
        <v>2901</v>
      </c>
      <c r="B36" t="s">
        <v>3705</v>
      </c>
      <c r="C36" t="s">
        <v>4295</v>
      </c>
      <c r="D36" t="s">
        <v>4459</v>
      </c>
      <c r="E36">
        <v>3.3658999999999999</v>
      </c>
      <c r="F36">
        <v>3.6114999999999999</v>
      </c>
    </row>
    <row r="37" spans="1:6" hidden="1">
      <c r="A37" t="s">
        <v>2903</v>
      </c>
      <c r="B37" t="s">
        <v>3707</v>
      </c>
      <c r="C37" t="s">
        <v>3708</v>
      </c>
      <c r="D37" t="s">
        <v>3708</v>
      </c>
      <c r="E37">
        <v>31.6739</v>
      </c>
      <c r="F37">
        <v>39.784300000000002</v>
      </c>
    </row>
    <row r="38" spans="1:6" hidden="1">
      <c r="A38" t="s">
        <v>1965</v>
      </c>
      <c r="B38" t="s">
        <v>1268</v>
      </c>
      <c r="C38" t="s">
        <v>3647</v>
      </c>
      <c r="D38" t="s">
        <v>3647</v>
      </c>
      <c r="E38">
        <v>20.9542</v>
      </c>
      <c r="F38">
        <v>19.559000000000001</v>
      </c>
    </row>
    <row r="39" spans="1:6" hidden="1">
      <c r="A39" t="s">
        <v>1945</v>
      </c>
      <c r="B39" t="s">
        <v>3709</v>
      </c>
      <c r="C39" t="s">
        <v>3710</v>
      </c>
      <c r="D39" t="s">
        <v>3711</v>
      </c>
      <c r="E39">
        <v>3.6162000000000001</v>
      </c>
      <c r="F39">
        <v>3.8605</v>
      </c>
    </row>
    <row r="40" spans="1:6" hidden="1">
      <c r="A40" t="s">
        <v>2889</v>
      </c>
      <c r="B40" t="s">
        <v>3712</v>
      </c>
      <c r="C40" t="s">
        <v>3647</v>
      </c>
      <c r="D40" t="s">
        <v>3647</v>
      </c>
      <c r="E40">
        <v>24.771999999999998</v>
      </c>
      <c r="F40">
        <v>19.559000000000001</v>
      </c>
    </row>
    <row r="41" spans="1:6" hidden="1">
      <c r="A41" t="s">
        <v>3458</v>
      </c>
      <c r="B41" t="s">
        <v>3751</v>
      </c>
      <c r="C41" t="s">
        <v>4460</v>
      </c>
      <c r="D41" t="s">
        <v>3795</v>
      </c>
      <c r="E41">
        <v>3.2818999999999998</v>
      </c>
      <c r="F41">
        <v>3.399</v>
      </c>
    </row>
    <row r="42" spans="1:6" hidden="1">
      <c r="A42" t="s">
        <v>2909</v>
      </c>
      <c r="B42" t="s">
        <v>3749</v>
      </c>
      <c r="C42" t="s">
        <v>3750</v>
      </c>
      <c r="D42" t="s">
        <v>3750</v>
      </c>
      <c r="E42">
        <v>27.511500000000002</v>
      </c>
      <c r="F42">
        <v>25.581199999999999</v>
      </c>
    </row>
  </sheetData>
  <autoFilter ref="A1:F42" xr:uid="{1880EE72-CC7A-425A-96B9-E948670063FD}">
    <filterColumn colId="1">
      <filters>
        <filter val="HSBC Managed Solutions India - Conservative - Dir - Growth"/>
        <filter val="HSBC Managed Solutions India - Growth - Dir - Growth"/>
        <filter val="HSBC Managed Solutions India - Moderate - Dir - Growth"/>
      </filters>
    </filterColumn>
  </autoFilter>
  <pageMargins left="0.7" right="0.7" top="0.75" bottom="0.75" header="0.3" footer="0.3"/>
  <pageSetup paperSize="9" orientation="portrait" r:id="rId1"/>
  <headerFooter>
    <oddFooter>&amp;C&amp;1#&amp;"Calibri"&amp;10&amp;K000000RESTRICTED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451DF-4332-4B2F-9E93-4AF17D13B109}">
  <dimension ref="A2:J359"/>
  <sheetViews>
    <sheetView topLeftCell="A23" workbookViewId="0">
      <selection activeCell="A42" sqref="A42"/>
    </sheetView>
  </sheetViews>
  <sheetFormatPr defaultRowHeight="12.5"/>
  <cols>
    <col min="1" max="1" width="5.453125" bestFit="1" customWidth="1"/>
    <col min="2" max="2" width="52.1796875" customWidth="1"/>
    <col min="3" max="10" width="15.54296875" customWidth="1"/>
  </cols>
  <sheetData>
    <row r="2" spans="1:10" ht="23">
      <c r="B2" s="259" t="s">
        <v>3546</v>
      </c>
    </row>
    <row r="4" spans="1:10" ht="14.5">
      <c r="B4" s="150" t="s">
        <v>3547</v>
      </c>
    </row>
    <row r="5" spans="1:10" ht="14.5">
      <c r="B5" s="150" t="s">
        <v>3548</v>
      </c>
    </row>
    <row r="6" spans="1:10" ht="17.149999999999999" customHeight="1">
      <c r="B6" s="260" t="s">
        <v>2940</v>
      </c>
      <c r="C6" s="480" t="s">
        <v>3549</v>
      </c>
      <c r="D6" s="480"/>
      <c r="E6" s="480"/>
      <c r="F6" s="480"/>
      <c r="G6" s="480"/>
      <c r="H6" s="480"/>
      <c r="I6" s="480"/>
      <c r="J6" s="480"/>
    </row>
    <row r="7" spans="1:10" ht="17.149999999999999" customHeight="1">
      <c r="B7" s="481" t="s">
        <v>3550</v>
      </c>
      <c r="C7" s="482" t="s">
        <v>1214</v>
      </c>
      <c r="D7" s="482"/>
      <c r="E7" s="482" t="s">
        <v>1215</v>
      </c>
      <c r="F7" s="482"/>
      <c r="G7" s="482" t="s">
        <v>1216</v>
      </c>
      <c r="H7" s="482"/>
      <c r="I7" s="482" t="s">
        <v>1217</v>
      </c>
      <c r="J7" s="482"/>
    </row>
    <row r="8" spans="1:10" ht="17.149999999999999" customHeight="1">
      <c r="B8" s="481"/>
      <c r="C8" s="261" t="s">
        <v>3551</v>
      </c>
      <c r="D8" s="261" t="s">
        <v>1219</v>
      </c>
      <c r="E8" s="261" t="s">
        <v>3551</v>
      </c>
      <c r="F8" s="261" t="s">
        <v>1219</v>
      </c>
      <c r="G8" s="261" t="s">
        <v>3551</v>
      </c>
      <c r="H8" s="261" t="s">
        <v>1219</v>
      </c>
      <c r="I8" s="261" t="s">
        <v>3551</v>
      </c>
      <c r="J8" s="261" t="s">
        <v>1219</v>
      </c>
    </row>
    <row r="9" spans="1:10" ht="17.149999999999999" customHeight="1">
      <c r="A9" t="s">
        <v>1949</v>
      </c>
      <c r="B9" s="262" t="s">
        <v>2940</v>
      </c>
      <c r="C9" s="263">
        <v>11763</v>
      </c>
      <c r="D9" s="264">
        <v>17.685099999999998</v>
      </c>
      <c r="E9" s="263">
        <v>16716</v>
      </c>
      <c r="F9" s="264">
        <v>18.697600000000001</v>
      </c>
      <c r="G9" s="263" t="s">
        <v>73</v>
      </c>
      <c r="H9" s="264" t="s">
        <v>73</v>
      </c>
      <c r="I9" s="263">
        <v>17895</v>
      </c>
      <c r="J9" s="264">
        <v>20.0197</v>
      </c>
    </row>
    <row r="10" spans="1:10" ht="17.149999999999999" customHeight="1">
      <c r="B10" s="260" t="s">
        <v>1380</v>
      </c>
      <c r="C10" s="261">
        <v>11763</v>
      </c>
      <c r="D10" s="265">
        <v>17.686900000000001</v>
      </c>
      <c r="E10" s="261">
        <v>19118</v>
      </c>
      <c r="F10" s="265">
        <v>24.1356</v>
      </c>
      <c r="G10" s="261" t="s">
        <v>73</v>
      </c>
      <c r="H10" s="265" t="s">
        <v>73</v>
      </c>
      <c r="I10" s="261">
        <v>19779</v>
      </c>
      <c r="J10" s="265">
        <v>23.846</v>
      </c>
    </row>
    <row r="11" spans="1:10" ht="17.149999999999999" customHeight="1">
      <c r="B11" s="260" t="s">
        <v>1222</v>
      </c>
      <c r="C11" s="261">
        <v>11606</v>
      </c>
      <c r="D11" s="265">
        <v>16.109200000000001</v>
      </c>
      <c r="E11" s="261">
        <v>18099</v>
      </c>
      <c r="F11" s="265">
        <v>21.8888</v>
      </c>
      <c r="G11" s="261" t="s">
        <v>73</v>
      </c>
      <c r="H11" s="265" t="s">
        <v>73</v>
      </c>
      <c r="I11" s="261">
        <v>18323</v>
      </c>
      <c r="J11" s="265">
        <v>20.911100000000001</v>
      </c>
    </row>
    <row r="14" spans="1:10" ht="14.5">
      <c r="B14" s="150" t="s">
        <v>3552</v>
      </c>
    </row>
    <row r="15" spans="1:10" ht="14.5">
      <c r="B15" s="150" t="s">
        <v>3553</v>
      </c>
    </row>
    <row r="16" spans="1:10" ht="17.149999999999999" customHeight="1">
      <c r="B16" s="260" t="s">
        <v>1546</v>
      </c>
      <c r="C16" s="480" t="s">
        <v>3554</v>
      </c>
      <c r="D16" s="480"/>
      <c r="E16" s="480"/>
      <c r="F16" s="480"/>
      <c r="G16" s="480"/>
      <c r="H16" s="480"/>
      <c r="I16" s="480"/>
      <c r="J16" s="480"/>
    </row>
    <row r="17" spans="1:10" ht="17.149999999999999" customHeight="1">
      <c r="B17" s="481" t="s">
        <v>3550</v>
      </c>
      <c r="C17" s="482" t="s">
        <v>1214</v>
      </c>
      <c r="D17" s="482"/>
      <c r="E17" s="482" t="s">
        <v>1215</v>
      </c>
      <c r="F17" s="482"/>
      <c r="G17" s="482" t="s">
        <v>1216</v>
      </c>
      <c r="H17" s="482"/>
      <c r="I17" s="482" t="s">
        <v>1217</v>
      </c>
      <c r="J17" s="482"/>
    </row>
    <row r="18" spans="1:10" ht="17.149999999999999" customHeight="1">
      <c r="B18" s="481"/>
      <c r="C18" s="261" t="s">
        <v>3551</v>
      </c>
      <c r="D18" s="261" t="s">
        <v>1219</v>
      </c>
      <c r="E18" s="261" t="s">
        <v>3551</v>
      </c>
      <c r="F18" s="261" t="s">
        <v>1219</v>
      </c>
      <c r="G18" s="261" t="s">
        <v>3551</v>
      </c>
      <c r="H18" s="261" t="s">
        <v>1219</v>
      </c>
      <c r="I18" s="261" t="s">
        <v>3551</v>
      </c>
      <c r="J18" s="261" t="s">
        <v>1219</v>
      </c>
    </row>
    <row r="19" spans="1:10" ht="17.149999999999999" customHeight="1">
      <c r="A19" t="s">
        <v>1937</v>
      </c>
      <c r="B19" s="262" t="s">
        <v>1546</v>
      </c>
      <c r="C19" s="263">
        <v>12391</v>
      </c>
      <c r="D19" s="264">
        <v>23.986999999999998</v>
      </c>
      <c r="E19" s="263">
        <v>18561</v>
      </c>
      <c r="F19" s="264">
        <v>22.918099999999999</v>
      </c>
      <c r="G19" s="263">
        <v>19244</v>
      </c>
      <c r="H19" s="264">
        <v>13.9717</v>
      </c>
      <c r="I19" s="263">
        <v>41372</v>
      </c>
      <c r="J19" s="264">
        <v>14.124499999999999</v>
      </c>
    </row>
    <row r="20" spans="1:10" ht="17.149999999999999" customHeight="1">
      <c r="B20" s="260" t="s">
        <v>3555</v>
      </c>
      <c r="C20" s="261">
        <v>11763</v>
      </c>
      <c r="D20" s="265">
        <v>17.686900000000001</v>
      </c>
      <c r="E20" s="261">
        <v>19118</v>
      </c>
      <c r="F20" s="265">
        <v>24.1356</v>
      </c>
      <c r="G20" s="261">
        <v>20029</v>
      </c>
      <c r="H20" s="265">
        <v>14.8857</v>
      </c>
      <c r="I20" s="261">
        <v>40827</v>
      </c>
      <c r="J20" s="265">
        <v>13.9838</v>
      </c>
    </row>
    <row r="21" spans="1:10" ht="17.149999999999999" customHeight="1">
      <c r="B21" s="260" t="s">
        <v>1222</v>
      </c>
      <c r="C21" s="261">
        <v>11606</v>
      </c>
      <c r="D21" s="265">
        <v>16.109200000000001</v>
      </c>
      <c r="E21" s="261">
        <v>18099</v>
      </c>
      <c r="F21" s="265">
        <v>21.8888</v>
      </c>
      <c r="G21" s="261">
        <v>19060</v>
      </c>
      <c r="H21" s="265">
        <v>13.753399999999999</v>
      </c>
      <c r="I21" s="261">
        <v>37653</v>
      </c>
      <c r="J21" s="265">
        <v>13.1288</v>
      </c>
    </row>
    <row r="24" spans="1:10" ht="14.5">
      <c r="B24" s="150" t="s">
        <v>3556</v>
      </c>
    </row>
    <row r="25" spans="1:10" ht="14.5">
      <c r="B25" s="150" t="s">
        <v>3557</v>
      </c>
    </row>
    <row r="26" spans="1:10" ht="17.149999999999999" customHeight="1">
      <c r="B26" s="260" t="s">
        <v>3558</v>
      </c>
      <c r="C26" s="480" t="s">
        <v>3559</v>
      </c>
      <c r="D26" s="480"/>
      <c r="E26" s="480"/>
      <c r="F26" s="480"/>
      <c r="G26" s="480"/>
      <c r="H26" s="480"/>
      <c r="I26" s="480"/>
      <c r="J26" s="480"/>
    </row>
    <row r="27" spans="1:10" ht="17.149999999999999" customHeight="1">
      <c r="B27" s="481" t="s">
        <v>3550</v>
      </c>
      <c r="C27" s="482" t="s">
        <v>1214</v>
      </c>
      <c r="D27" s="482"/>
      <c r="E27" s="482" t="s">
        <v>1215</v>
      </c>
      <c r="F27" s="482"/>
      <c r="G27" s="482" t="s">
        <v>1216</v>
      </c>
      <c r="H27" s="482"/>
      <c r="I27" s="482" t="s">
        <v>1217</v>
      </c>
      <c r="J27" s="482"/>
    </row>
    <row r="28" spans="1:10" ht="17.149999999999999" customHeight="1">
      <c r="B28" s="481"/>
      <c r="C28" s="261" t="s">
        <v>3551</v>
      </c>
      <c r="D28" s="261" t="s">
        <v>1219</v>
      </c>
      <c r="E28" s="261" t="s">
        <v>3551</v>
      </c>
      <c r="F28" s="261" t="s">
        <v>1219</v>
      </c>
      <c r="G28" s="261" t="s">
        <v>3551</v>
      </c>
      <c r="H28" s="261" t="s">
        <v>1219</v>
      </c>
      <c r="I28" s="261" t="s">
        <v>3551</v>
      </c>
      <c r="J28" s="261" t="s">
        <v>1219</v>
      </c>
    </row>
    <row r="29" spans="1:10" ht="17.149999999999999" customHeight="1">
      <c r="A29" t="s">
        <v>1950</v>
      </c>
      <c r="B29" s="262" t="s">
        <v>3558</v>
      </c>
      <c r="C29" s="263">
        <v>12207</v>
      </c>
      <c r="D29" s="264">
        <v>22.138300000000001</v>
      </c>
      <c r="E29" s="263">
        <v>18486</v>
      </c>
      <c r="F29" s="264">
        <v>22.751300000000001</v>
      </c>
      <c r="G29" s="263" t="s">
        <v>73</v>
      </c>
      <c r="H29" s="264" t="s">
        <v>73</v>
      </c>
      <c r="I29" s="263">
        <v>19119</v>
      </c>
      <c r="J29" s="264">
        <v>15.4559</v>
      </c>
    </row>
    <row r="30" spans="1:10" ht="17.149999999999999" customHeight="1">
      <c r="B30" s="260" t="s">
        <v>1379</v>
      </c>
      <c r="C30" s="261">
        <v>12194</v>
      </c>
      <c r="D30" s="265">
        <v>22.0016</v>
      </c>
      <c r="E30" s="261">
        <v>20724</v>
      </c>
      <c r="F30" s="265">
        <v>27.521699999999999</v>
      </c>
      <c r="G30" s="261" t="s">
        <v>73</v>
      </c>
      <c r="H30" s="265" t="s">
        <v>73</v>
      </c>
      <c r="I30" s="261">
        <v>20863</v>
      </c>
      <c r="J30" s="265">
        <v>17.712199999999999</v>
      </c>
    </row>
    <row r="31" spans="1:10" ht="17.149999999999999" customHeight="1">
      <c r="B31" s="260" t="s">
        <v>1222</v>
      </c>
      <c r="C31" s="261">
        <v>11606</v>
      </c>
      <c r="D31" s="265">
        <v>16.109200000000001</v>
      </c>
      <c r="E31" s="261">
        <v>18099</v>
      </c>
      <c r="F31" s="265">
        <v>21.8888</v>
      </c>
      <c r="G31" s="261" t="s">
        <v>73</v>
      </c>
      <c r="H31" s="265" t="s">
        <v>73</v>
      </c>
      <c r="I31" s="261">
        <v>17925</v>
      </c>
      <c r="J31" s="265">
        <v>13.8163</v>
      </c>
    </row>
    <row r="34" spans="1:10" ht="14.5">
      <c r="B34" s="150" t="s">
        <v>3560</v>
      </c>
    </row>
    <row r="35" spans="1:10" ht="14.5">
      <c r="B35" s="150" t="s">
        <v>3561</v>
      </c>
    </row>
    <row r="36" spans="1:10" ht="17.149999999999999" customHeight="1">
      <c r="B36" s="260" t="s">
        <v>2939</v>
      </c>
      <c r="C36" s="480" t="s">
        <v>3554</v>
      </c>
      <c r="D36" s="480"/>
      <c r="E36" s="480"/>
      <c r="F36" s="480"/>
      <c r="G36" s="480"/>
      <c r="H36" s="480"/>
      <c r="I36" s="480"/>
      <c r="J36" s="480"/>
    </row>
    <row r="37" spans="1:10" ht="17.149999999999999" customHeight="1">
      <c r="B37" s="481" t="s">
        <v>3550</v>
      </c>
      <c r="C37" s="482" t="s">
        <v>1214</v>
      </c>
      <c r="D37" s="482"/>
      <c r="E37" s="482" t="s">
        <v>1215</v>
      </c>
      <c r="F37" s="482"/>
      <c r="G37" s="482" t="s">
        <v>1216</v>
      </c>
      <c r="H37" s="482"/>
      <c r="I37" s="482" t="s">
        <v>1217</v>
      </c>
      <c r="J37" s="482"/>
    </row>
    <row r="38" spans="1:10" ht="17.149999999999999" customHeight="1">
      <c r="B38" s="481"/>
      <c r="C38" s="261" t="s">
        <v>3551</v>
      </c>
      <c r="D38" s="261" t="s">
        <v>1219</v>
      </c>
      <c r="E38" s="261" t="s">
        <v>3551</v>
      </c>
      <c r="F38" s="261" t="s">
        <v>1219</v>
      </c>
      <c r="G38" s="261" t="s">
        <v>3551</v>
      </c>
      <c r="H38" s="261" t="s">
        <v>1219</v>
      </c>
      <c r="I38" s="261" t="s">
        <v>3551</v>
      </c>
      <c r="J38" s="261" t="s">
        <v>1219</v>
      </c>
    </row>
    <row r="39" spans="1:10" ht="17.149999999999999" customHeight="1">
      <c r="A39" t="s">
        <v>1959</v>
      </c>
      <c r="B39" s="262" t="s">
        <v>2939</v>
      </c>
      <c r="C39" s="263">
        <v>11697</v>
      </c>
      <c r="D39" s="264">
        <v>17.023700000000002</v>
      </c>
      <c r="E39" s="263">
        <v>17690</v>
      </c>
      <c r="F39" s="264">
        <v>20.962900000000001</v>
      </c>
      <c r="G39" s="263">
        <v>18947</v>
      </c>
      <c r="H39" s="264">
        <v>13.618</v>
      </c>
      <c r="I39" s="263">
        <v>37416</v>
      </c>
      <c r="J39" s="264">
        <v>13.0624</v>
      </c>
    </row>
    <row r="40" spans="1:10" ht="17.149999999999999" customHeight="1">
      <c r="B40" s="260" t="s">
        <v>3562</v>
      </c>
      <c r="C40" s="261">
        <v>11334</v>
      </c>
      <c r="D40" s="265">
        <v>13.3743</v>
      </c>
      <c r="E40" s="261">
        <v>17794</v>
      </c>
      <c r="F40" s="265">
        <v>21.199000000000002</v>
      </c>
      <c r="G40" s="261">
        <v>18628</v>
      </c>
      <c r="H40" s="265">
        <v>13.2334</v>
      </c>
      <c r="I40" s="261">
        <v>37969</v>
      </c>
      <c r="J40" s="265">
        <v>13.216799999999999</v>
      </c>
    </row>
    <row r="41" spans="1:10" ht="17.149999999999999" customHeight="1">
      <c r="B41" s="260" t="s">
        <v>1222</v>
      </c>
      <c r="C41" s="261">
        <v>11606</v>
      </c>
      <c r="D41" s="265">
        <v>16.109200000000001</v>
      </c>
      <c r="E41" s="261">
        <v>18099</v>
      </c>
      <c r="F41" s="265">
        <v>21.8888</v>
      </c>
      <c r="G41" s="261">
        <v>19060</v>
      </c>
      <c r="H41" s="265">
        <v>13.753399999999999</v>
      </c>
      <c r="I41" s="261">
        <v>37653</v>
      </c>
      <c r="J41" s="265">
        <v>13.1288</v>
      </c>
    </row>
    <row r="44" spans="1:10" ht="14.5">
      <c r="B44" s="150" t="s">
        <v>3563</v>
      </c>
    </row>
    <row r="45" spans="1:10" ht="14.5">
      <c r="B45" s="150" t="s">
        <v>3556</v>
      </c>
    </row>
    <row r="46" spans="1:10" ht="17.149999999999999" customHeight="1">
      <c r="B46" s="260" t="s">
        <v>3564</v>
      </c>
      <c r="C46" s="480" t="s">
        <v>3554</v>
      </c>
      <c r="D46" s="480"/>
      <c r="E46" s="480"/>
      <c r="F46" s="480"/>
      <c r="G46" s="480"/>
      <c r="H46" s="480"/>
      <c r="I46" s="480"/>
      <c r="J46" s="480"/>
    </row>
    <row r="47" spans="1:10" ht="17.149999999999999" customHeight="1">
      <c r="B47" s="481" t="s">
        <v>3550</v>
      </c>
      <c r="C47" s="482" t="s">
        <v>1214</v>
      </c>
      <c r="D47" s="482"/>
      <c r="E47" s="482" t="s">
        <v>1215</v>
      </c>
      <c r="F47" s="482"/>
      <c r="G47" s="482" t="s">
        <v>1216</v>
      </c>
      <c r="H47" s="482"/>
      <c r="I47" s="482" t="s">
        <v>1217</v>
      </c>
      <c r="J47" s="482"/>
    </row>
    <row r="48" spans="1:10" ht="17.149999999999999" customHeight="1">
      <c r="B48" s="481"/>
      <c r="C48" s="261" t="s">
        <v>3551</v>
      </c>
      <c r="D48" s="261" t="s">
        <v>1219</v>
      </c>
      <c r="E48" s="261" t="s">
        <v>3551</v>
      </c>
      <c r="F48" s="261" t="s">
        <v>1219</v>
      </c>
      <c r="G48" s="261" t="s">
        <v>3551</v>
      </c>
      <c r="H48" s="261" t="s">
        <v>1219</v>
      </c>
      <c r="I48" s="261" t="s">
        <v>3551</v>
      </c>
      <c r="J48" s="261" t="s">
        <v>1219</v>
      </c>
    </row>
    <row r="49" spans="1:10" ht="17.149999999999999" customHeight="1">
      <c r="A49" t="s">
        <v>2896</v>
      </c>
      <c r="B49" s="262" t="s">
        <v>3564</v>
      </c>
      <c r="C49" s="263">
        <v>12507</v>
      </c>
      <c r="D49" s="264">
        <v>25.148399999999999</v>
      </c>
      <c r="E49" s="263">
        <v>19229</v>
      </c>
      <c r="F49" s="264">
        <v>24.377300000000002</v>
      </c>
      <c r="G49" s="263">
        <v>20903</v>
      </c>
      <c r="H49" s="264">
        <v>15.8698</v>
      </c>
      <c r="I49" s="263">
        <v>66116</v>
      </c>
      <c r="J49" s="264">
        <v>19.212599999999998</v>
      </c>
    </row>
    <row r="50" spans="1:10" ht="17.149999999999999" customHeight="1">
      <c r="B50" s="260" t="s">
        <v>3565</v>
      </c>
      <c r="C50" s="261">
        <v>13067</v>
      </c>
      <c r="D50" s="265">
        <v>30.7684</v>
      </c>
      <c r="E50" s="261">
        <v>23947</v>
      </c>
      <c r="F50" s="265">
        <v>33.824399999999997</v>
      </c>
      <c r="G50" s="261">
        <v>25833</v>
      </c>
      <c r="H50" s="265">
        <v>20.877400000000002</v>
      </c>
      <c r="I50" s="261">
        <v>62869</v>
      </c>
      <c r="J50" s="265">
        <v>18.6554</v>
      </c>
    </row>
    <row r="51" spans="1:10" ht="17.149999999999999" customHeight="1">
      <c r="B51" s="260" t="s">
        <v>1222</v>
      </c>
      <c r="C51" s="261">
        <v>11606</v>
      </c>
      <c r="D51" s="265">
        <v>16.109200000000001</v>
      </c>
      <c r="E51" s="261">
        <v>18099</v>
      </c>
      <c r="F51" s="265">
        <v>21.8888</v>
      </c>
      <c r="G51" s="261">
        <v>19060</v>
      </c>
      <c r="H51" s="265">
        <v>13.753399999999999</v>
      </c>
      <c r="I51" s="261">
        <v>37653</v>
      </c>
      <c r="J51" s="265">
        <v>13.1288</v>
      </c>
    </row>
    <row r="54" spans="1:10" ht="14.5">
      <c r="B54" s="150" t="s">
        <v>3566</v>
      </c>
    </row>
    <row r="55" spans="1:10" ht="14.5">
      <c r="B55" s="150" t="s">
        <v>3567</v>
      </c>
    </row>
    <row r="56" spans="1:10" ht="17.149999999999999" customHeight="1">
      <c r="B56" s="260" t="s">
        <v>2920</v>
      </c>
      <c r="C56" s="480" t="s">
        <v>3554</v>
      </c>
      <c r="D56" s="480"/>
      <c r="E56" s="480"/>
      <c r="F56" s="480"/>
      <c r="G56" s="480"/>
      <c r="H56" s="480"/>
      <c r="I56" s="480"/>
      <c r="J56" s="480"/>
    </row>
    <row r="57" spans="1:10" ht="17.149999999999999" customHeight="1">
      <c r="B57" s="481" t="s">
        <v>3550</v>
      </c>
      <c r="C57" s="482" t="s">
        <v>1214</v>
      </c>
      <c r="D57" s="482"/>
      <c r="E57" s="482" t="s">
        <v>1215</v>
      </c>
      <c r="F57" s="482"/>
      <c r="G57" s="482" t="s">
        <v>1216</v>
      </c>
      <c r="H57" s="482"/>
      <c r="I57" s="482" t="s">
        <v>1217</v>
      </c>
      <c r="J57" s="482"/>
    </row>
    <row r="58" spans="1:10" ht="17.149999999999999" customHeight="1">
      <c r="B58" s="481"/>
      <c r="C58" s="261" t="s">
        <v>3551</v>
      </c>
      <c r="D58" s="261" t="s">
        <v>1219</v>
      </c>
      <c r="E58" s="261" t="s">
        <v>3551</v>
      </c>
      <c r="F58" s="261" t="s">
        <v>1219</v>
      </c>
      <c r="G58" s="261" t="s">
        <v>3551</v>
      </c>
      <c r="H58" s="261" t="s">
        <v>1219</v>
      </c>
      <c r="I58" s="261" t="s">
        <v>3551</v>
      </c>
      <c r="J58" s="261" t="s">
        <v>1219</v>
      </c>
    </row>
    <row r="59" spans="1:10" ht="17.149999999999999" customHeight="1">
      <c r="A59" t="s">
        <v>2893</v>
      </c>
      <c r="B59" s="262" t="s">
        <v>2920</v>
      </c>
      <c r="C59" s="263">
        <v>11783</v>
      </c>
      <c r="D59" s="264">
        <v>17.886299999999999</v>
      </c>
      <c r="E59" s="263">
        <v>16347</v>
      </c>
      <c r="F59" s="264">
        <v>17.817499999999999</v>
      </c>
      <c r="G59" s="263">
        <v>17525</v>
      </c>
      <c r="H59" s="264">
        <v>11.8611</v>
      </c>
      <c r="I59" s="263">
        <v>40740</v>
      </c>
      <c r="J59" s="264">
        <v>13.9613</v>
      </c>
    </row>
    <row r="60" spans="1:10" ht="17.149999999999999" customHeight="1">
      <c r="B60" s="260" t="s">
        <v>3568</v>
      </c>
      <c r="C60" s="261">
        <v>11314</v>
      </c>
      <c r="D60" s="265">
        <v>13.179600000000001</v>
      </c>
      <c r="E60" s="261">
        <v>15605</v>
      </c>
      <c r="F60" s="265">
        <v>16.007000000000001</v>
      </c>
      <c r="G60" s="261">
        <v>17848</v>
      </c>
      <c r="H60" s="265">
        <v>12.269500000000001</v>
      </c>
      <c r="I60" s="261">
        <v>32484</v>
      </c>
      <c r="J60" s="265">
        <v>11.585000000000001</v>
      </c>
    </row>
    <row r="61" spans="1:10" ht="17.149999999999999" customHeight="1">
      <c r="B61" s="260" t="s">
        <v>1222</v>
      </c>
      <c r="C61" s="261">
        <v>11606</v>
      </c>
      <c r="D61" s="265">
        <v>16.109200000000001</v>
      </c>
      <c r="E61" s="261">
        <v>18099</v>
      </c>
      <c r="F61" s="265">
        <v>21.8888</v>
      </c>
      <c r="G61" s="261">
        <v>19060</v>
      </c>
      <c r="H61" s="265">
        <v>13.753399999999999</v>
      </c>
      <c r="I61" s="261">
        <v>37653</v>
      </c>
      <c r="J61" s="265">
        <v>13.1288</v>
      </c>
    </row>
    <row r="64" spans="1:10" ht="14.5">
      <c r="B64" s="150" t="s">
        <v>3569</v>
      </c>
    </row>
    <row r="65" spans="1:10" ht="14.5">
      <c r="B65" s="150" t="s">
        <v>3570</v>
      </c>
    </row>
    <row r="66" spans="1:10" ht="17.149999999999999" customHeight="1">
      <c r="B66" s="260" t="s">
        <v>2922</v>
      </c>
      <c r="C66" s="480" t="s">
        <v>3554</v>
      </c>
      <c r="D66" s="480"/>
      <c r="E66" s="480"/>
      <c r="F66" s="480"/>
      <c r="G66" s="480"/>
      <c r="H66" s="480"/>
      <c r="I66" s="480"/>
      <c r="J66" s="480"/>
    </row>
    <row r="67" spans="1:10" ht="17.149999999999999" customHeight="1">
      <c r="B67" s="481" t="s">
        <v>3550</v>
      </c>
      <c r="C67" s="482" t="s">
        <v>1214</v>
      </c>
      <c r="D67" s="482"/>
      <c r="E67" s="482" t="s">
        <v>1215</v>
      </c>
      <c r="F67" s="482"/>
      <c r="G67" s="482" t="s">
        <v>1216</v>
      </c>
      <c r="H67" s="482"/>
      <c r="I67" s="482" t="s">
        <v>1217</v>
      </c>
      <c r="J67" s="482"/>
    </row>
    <row r="68" spans="1:10" ht="17.149999999999999" customHeight="1">
      <c r="B68" s="481"/>
      <c r="C68" s="261" t="s">
        <v>3551</v>
      </c>
      <c r="D68" s="261" t="s">
        <v>1219</v>
      </c>
      <c r="E68" s="261" t="s">
        <v>3551</v>
      </c>
      <c r="F68" s="261" t="s">
        <v>1219</v>
      </c>
      <c r="G68" s="261" t="s">
        <v>3551</v>
      </c>
      <c r="H68" s="261" t="s">
        <v>1219</v>
      </c>
      <c r="I68" s="261" t="s">
        <v>3551</v>
      </c>
      <c r="J68" s="261" t="s">
        <v>1219</v>
      </c>
    </row>
    <row r="69" spans="1:10" ht="17.149999999999999" customHeight="1">
      <c r="A69" t="s">
        <v>2895</v>
      </c>
      <c r="B69" s="262" t="s">
        <v>2922</v>
      </c>
      <c r="C69" s="263">
        <v>13773</v>
      </c>
      <c r="D69" s="264">
        <v>37.851399999999998</v>
      </c>
      <c r="E69" s="263">
        <v>27308</v>
      </c>
      <c r="F69" s="264">
        <v>39.8172</v>
      </c>
      <c r="G69" s="263">
        <v>22390</v>
      </c>
      <c r="H69" s="264">
        <v>17.471800000000002</v>
      </c>
      <c r="I69" s="263">
        <v>52671</v>
      </c>
      <c r="J69" s="264">
        <v>16.717500000000001</v>
      </c>
    </row>
    <row r="70" spans="1:10" ht="17.149999999999999" customHeight="1">
      <c r="B70" s="260" t="s">
        <v>3571</v>
      </c>
      <c r="C70" s="261">
        <v>12667</v>
      </c>
      <c r="D70" s="265">
        <v>26.749400000000001</v>
      </c>
      <c r="E70" s="261">
        <v>21068</v>
      </c>
      <c r="F70" s="265">
        <v>28.224900000000002</v>
      </c>
      <c r="G70" s="261">
        <v>22684</v>
      </c>
      <c r="H70" s="265">
        <v>17.779</v>
      </c>
      <c r="I70" s="261">
        <v>27993</v>
      </c>
      <c r="J70" s="265">
        <v>10.0509</v>
      </c>
    </row>
    <row r="71" spans="1:10" ht="17.149999999999999" customHeight="1">
      <c r="B71" s="260" t="s">
        <v>1222</v>
      </c>
      <c r="C71" s="261">
        <v>11606</v>
      </c>
      <c r="D71" s="265">
        <v>16.109200000000001</v>
      </c>
      <c r="E71" s="261">
        <v>18099</v>
      </c>
      <c r="F71" s="265">
        <v>21.8888</v>
      </c>
      <c r="G71" s="261">
        <v>19060</v>
      </c>
      <c r="H71" s="265">
        <v>13.753399999999999</v>
      </c>
      <c r="I71" s="261">
        <v>37653</v>
      </c>
      <c r="J71" s="265">
        <v>13.1288</v>
      </c>
    </row>
    <row r="74" spans="1:10" ht="14.5">
      <c r="B74" s="150" t="s">
        <v>3569</v>
      </c>
    </row>
    <row r="75" spans="1:10" ht="14.5">
      <c r="B75" s="150" t="s">
        <v>3572</v>
      </c>
    </row>
    <row r="76" spans="1:10" ht="17.149999999999999" customHeight="1">
      <c r="B76" s="260" t="s">
        <v>2930</v>
      </c>
      <c r="C76" s="480" t="s">
        <v>3573</v>
      </c>
      <c r="D76" s="480"/>
      <c r="E76" s="480"/>
      <c r="F76" s="480"/>
      <c r="G76" s="480"/>
      <c r="H76" s="480"/>
      <c r="I76" s="480"/>
      <c r="J76" s="480"/>
    </row>
    <row r="77" spans="1:10" ht="17.149999999999999" customHeight="1">
      <c r="B77" s="481" t="s">
        <v>3550</v>
      </c>
      <c r="C77" s="482" t="s">
        <v>1214</v>
      </c>
      <c r="D77" s="482"/>
      <c r="E77" s="482" t="s">
        <v>1215</v>
      </c>
      <c r="F77" s="482"/>
      <c r="G77" s="482" t="s">
        <v>1216</v>
      </c>
      <c r="H77" s="482"/>
      <c r="I77" s="482" t="s">
        <v>1217</v>
      </c>
      <c r="J77" s="482"/>
    </row>
    <row r="78" spans="1:10" ht="17.149999999999999" customHeight="1">
      <c r="B78" s="481"/>
      <c r="C78" s="261" t="s">
        <v>3551</v>
      </c>
      <c r="D78" s="261" t="s">
        <v>1219</v>
      </c>
      <c r="E78" s="261" t="s">
        <v>3551</v>
      </c>
      <c r="F78" s="261" t="s">
        <v>1219</v>
      </c>
      <c r="G78" s="261" t="s">
        <v>3551</v>
      </c>
      <c r="H78" s="261" t="s">
        <v>1219</v>
      </c>
      <c r="I78" s="261" t="s">
        <v>3551</v>
      </c>
      <c r="J78" s="261" t="s">
        <v>1219</v>
      </c>
    </row>
    <row r="79" spans="1:10" ht="17.149999999999999" customHeight="1">
      <c r="A79" t="s">
        <v>2903</v>
      </c>
      <c r="B79" s="262" t="s">
        <v>2930</v>
      </c>
      <c r="C79" s="263">
        <v>13363</v>
      </c>
      <c r="D79" s="264">
        <v>33.7361</v>
      </c>
      <c r="E79" s="263">
        <v>28760</v>
      </c>
      <c r="F79" s="264">
        <v>42.255600000000001</v>
      </c>
      <c r="G79" s="263">
        <v>26964</v>
      </c>
      <c r="H79" s="264">
        <v>21.9163</v>
      </c>
      <c r="I79" s="263">
        <v>62728</v>
      </c>
      <c r="J79" s="264">
        <v>21.6005</v>
      </c>
    </row>
    <row r="80" spans="1:10" ht="17.149999999999999" customHeight="1">
      <c r="B80" s="260" t="s">
        <v>3574</v>
      </c>
      <c r="C80" s="261">
        <v>13387</v>
      </c>
      <c r="D80" s="265">
        <v>33.973799999999997</v>
      </c>
      <c r="E80" s="261">
        <v>25104</v>
      </c>
      <c r="F80" s="265">
        <v>35.947699999999998</v>
      </c>
      <c r="G80" s="261">
        <v>24996</v>
      </c>
      <c r="H80" s="265">
        <v>20.084499999999998</v>
      </c>
      <c r="I80" s="261">
        <v>46009</v>
      </c>
      <c r="J80" s="265">
        <v>17.651599999999998</v>
      </c>
    </row>
    <row r="81" spans="1:10" ht="17.149999999999999" customHeight="1">
      <c r="B81" s="260" t="s">
        <v>1222</v>
      </c>
      <c r="C81" s="261">
        <v>11606</v>
      </c>
      <c r="D81" s="265">
        <v>16.109200000000001</v>
      </c>
      <c r="E81" s="261">
        <v>18099</v>
      </c>
      <c r="F81" s="265">
        <v>21.8888</v>
      </c>
      <c r="G81" s="261">
        <v>19060</v>
      </c>
      <c r="H81" s="265">
        <v>13.753399999999999</v>
      </c>
      <c r="I81" s="261">
        <v>31503</v>
      </c>
      <c r="J81" s="265">
        <v>13</v>
      </c>
    </row>
    <row r="84" spans="1:10" ht="14.5">
      <c r="B84" s="150" t="s">
        <v>3575</v>
      </c>
    </row>
    <row r="85" spans="1:10" ht="14.5">
      <c r="B85" s="150" t="s">
        <v>3556</v>
      </c>
    </row>
    <row r="86" spans="1:10" ht="17.149999999999999" customHeight="1">
      <c r="B86" s="260" t="s">
        <v>193</v>
      </c>
      <c r="C86" s="480" t="s">
        <v>3554</v>
      </c>
      <c r="D86" s="480"/>
      <c r="E86" s="480"/>
      <c r="F86" s="480"/>
      <c r="G86" s="480"/>
      <c r="H86" s="480"/>
      <c r="I86" s="480"/>
      <c r="J86" s="480"/>
    </row>
    <row r="87" spans="1:10" ht="17.149999999999999" customHeight="1">
      <c r="B87" s="481" t="s">
        <v>3550</v>
      </c>
      <c r="C87" s="482" t="s">
        <v>1214</v>
      </c>
      <c r="D87" s="482"/>
      <c r="E87" s="482" t="s">
        <v>1215</v>
      </c>
      <c r="F87" s="482"/>
      <c r="G87" s="482" t="s">
        <v>1216</v>
      </c>
      <c r="H87" s="482"/>
      <c r="I87" s="482" t="s">
        <v>1217</v>
      </c>
      <c r="J87" s="482"/>
    </row>
    <row r="88" spans="1:10" ht="17.149999999999999" customHeight="1">
      <c r="B88" s="481"/>
      <c r="C88" s="261" t="s">
        <v>3551</v>
      </c>
      <c r="D88" s="261" t="s">
        <v>1219</v>
      </c>
      <c r="E88" s="261" t="s">
        <v>3551</v>
      </c>
      <c r="F88" s="261" t="s">
        <v>1219</v>
      </c>
      <c r="G88" s="261" t="s">
        <v>3551</v>
      </c>
      <c r="H88" s="261" t="s">
        <v>1219</v>
      </c>
      <c r="I88" s="261" t="s">
        <v>3551</v>
      </c>
      <c r="J88" s="261" t="s">
        <v>1219</v>
      </c>
    </row>
    <row r="89" spans="1:10" ht="17.149999999999999" customHeight="1">
      <c r="A89" t="s">
        <v>1965</v>
      </c>
      <c r="B89" s="262" t="s">
        <v>193</v>
      </c>
      <c r="C89" s="263">
        <v>11849</v>
      </c>
      <c r="D89" s="264">
        <v>18.5459</v>
      </c>
      <c r="E89" s="263">
        <v>19206</v>
      </c>
      <c r="F89" s="264">
        <v>24.3262</v>
      </c>
      <c r="G89" s="263">
        <v>19799</v>
      </c>
      <c r="H89" s="264">
        <v>14.6206</v>
      </c>
      <c r="I89" s="263">
        <v>42017</v>
      </c>
      <c r="J89" s="264">
        <v>14.289</v>
      </c>
    </row>
    <row r="90" spans="1:10" ht="17.149999999999999" customHeight="1">
      <c r="B90" s="260" t="s">
        <v>1380</v>
      </c>
      <c r="C90" s="261">
        <v>11763</v>
      </c>
      <c r="D90" s="265">
        <v>17.686900000000001</v>
      </c>
      <c r="E90" s="261">
        <v>19118</v>
      </c>
      <c r="F90" s="265">
        <v>24.1356</v>
      </c>
      <c r="G90" s="261">
        <v>20029</v>
      </c>
      <c r="H90" s="265">
        <v>14.8857</v>
      </c>
      <c r="I90" s="261">
        <v>40827</v>
      </c>
      <c r="J90" s="265">
        <v>13.9838</v>
      </c>
    </row>
    <row r="91" spans="1:10" ht="17.149999999999999" customHeight="1">
      <c r="B91" s="260" t="s">
        <v>1222</v>
      </c>
      <c r="C91" s="261">
        <v>11606</v>
      </c>
      <c r="D91" s="265">
        <v>16.109200000000001</v>
      </c>
      <c r="E91" s="261">
        <v>18099</v>
      </c>
      <c r="F91" s="265">
        <v>21.8888</v>
      </c>
      <c r="G91" s="261">
        <v>19060</v>
      </c>
      <c r="H91" s="265">
        <v>13.753399999999999</v>
      </c>
      <c r="I91" s="261">
        <v>37653</v>
      </c>
      <c r="J91" s="265">
        <v>13.1288</v>
      </c>
    </row>
    <row r="94" spans="1:10" ht="14.5">
      <c r="B94" s="150" t="s">
        <v>3561</v>
      </c>
    </row>
    <row r="95" spans="1:10" ht="14.5">
      <c r="B95" s="150" t="s">
        <v>3576</v>
      </c>
    </row>
    <row r="96" spans="1:10" ht="17.149999999999999" customHeight="1">
      <c r="B96" s="260" t="s">
        <v>2933</v>
      </c>
      <c r="C96" s="480" t="s">
        <v>3577</v>
      </c>
      <c r="D96" s="480"/>
      <c r="E96" s="480"/>
      <c r="F96" s="480"/>
      <c r="G96" s="480"/>
      <c r="H96" s="480"/>
      <c r="I96" s="480"/>
      <c r="J96" s="480"/>
    </row>
    <row r="97" spans="1:10" ht="17.149999999999999" customHeight="1">
      <c r="B97" s="481" t="s">
        <v>3550</v>
      </c>
      <c r="C97" s="482" t="s">
        <v>1214</v>
      </c>
      <c r="D97" s="482"/>
      <c r="E97" s="482" t="s">
        <v>1215</v>
      </c>
      <c r="F97" s="482"/>
      <c r="G97" s="482" t="s">
        <v>1216</v>
      </c>
      <c r="H97" s="482"/>
      <c r="I97" s="482" t="s">
        <v>1217</v>
      </c>
      <c r="J97" s="482"/>
    </row>
    <row r="98" spans="1:10" ht="17.149999999999999" customHeight="1">
      <c r="B98" s="481"/>
      <c r="C98" s="261" t="s">
        <v>3551</v>
      </c>
      <c r="D98" s="261" t="s">
        <v>1219</v>
      </c>
      <c r="E98" s="261" t="s">
        <v>3551</v>
      </c>
      <c r="F98" s="261" t="s">
        <v>1219</v>
      </c>
      <c r="G98" s="261" t="s">
        <v>3551</v>
      </c>
      <c r="H98" s="261" t="s">
        <v>1219</v>
      </c>
      <c r="I98" s="261" t="s">
        <v>3551</v>
      </c>
      <c r="J98" s="261" t="s">
        <v>1219</v>
      </c>
    </row>
    <row r="99" spans="1:10" ht="17.149999999999999" customHeight="1">
      <c r="A99" t="s">
        <v>2905</v>
      </c>
      <c r="B99" s="262" t="s">
        <v>2933</v>
      </c>
      <c r="C99" s="263">
        <v>12185</v>
      </c>
      <c r="D99" s="264">
        <v>21.917300000000001</v>
      </c>
      <c r="E99" s="263">
        <v>20899</v>
      </c>
      <c r="F99" s="264">
        <v>27.880500000000001</v>
      </c>
      <c r="G99" s="263">
        <v>21263</v>
      </c>
      <c r="H99" s="264">
        <v>16.265599999999999</v>
      </c>
      <c r="I99" s="263">
        <v>30905</v>
      </c>
      <c r="J99" s="264">
        <v>13.1776</v>
      </c>
    </row>
    <row r="100" spans="1:10" ht="17.149999999999999" customHeight="1">
      <c r="B100" s="260" t="s">
        <v>1380</v>
      </c>
      <c r="C100" s="261">
        <v>11763</v>
      </c>
      <c r="D100" s="265">
        <v>17.686900000000001</v>
      </c>
      <c r="E100" s="261">
        <v>19118</v>
      </c>
      <c r="F100" s="265">
        <v>24.1356</v>
      </c>
      <c r="G100" s="261">
        <v>20029</v>
      </c>
      <c r="H100" s="265">
        <v>14.8857</v>
      </c>
      <c r="I100" s="261">
        <v>30282</v>
      </c>
      <c r="J100" s="265">
        <v>12.924899999999999</v>
      </c>
    </row>
    <row r="101" spans="1:10" ht="17.149999999999999" customHeight="1">
      <c r="B101" s="260" t="s">
        <v>1222</v>
      </c>
      <c r="C101" s="261">
        <v>11606</v>
      </c>
      <c r="D101" s="265">
        <v>16.109200000000001</v>
      </c>
      <c r="E101" s="261">
        <v>18099</v>
      </c>
      <c r="F101" s="265">
        <v>21.8888</v>
      </c>
      <c r="G101" s="261">
        <v>19060</v>
      </c>
      <c r="H101" s="265">
        <v>13.753399999999999</v>
      </c>
      <c r="I101" s="261">
        <v>27833</v>
      </c>
      <c r="J101" s="265">
        <v>11.885</v>
      </c>
    </row>
    <row r="104" spans="1:10" ht="14.5">
      <c r="B104" s="150" t="s">
        <v>3578</v>
      </c>
    </row>
    <row r="105" spans="1:10" ht="14.5">
      <c r="B105" s="150" t="s">
        <v>3572</v>
      </c>
    </row>
    <row r="106" spans="1:10" ht="17.149999999999999" customHeight="1">
      <c r="B106" s="260" t="s">
        <v>2915</v>
      </c>
      <c r="C106" s="480" t="s">
        <v>3554</v>
      </c>
      <c r="D106" s="480"/>
      <c r="E106" s="480"/>
      <c r="F106" s="480"/>
      <c r="G106" s="480"/>
      <c r="H106" s="480"/>
      <c r="I106" s="480"/>
      <c r="J106" s="480"/>
    </row>
    <row r="107" spans="1:10" ht="17.149999999999999" customHeight="1">
      <c r="B107" s="481" t="s">
        <v>3550</v>
      </c>
      <c r="C107" s="482" t="s">
        <v>1214</v>
      </c>
      <c r="D107" s="482"/>
      <c r="E107" s="482" t="s">
        <v>1215</v>
      </c>
      <c r="F107" s="482"/>
      <c r="G107" s="482" t="s">
        <v>1216</v>
      </c>
      <c r="H107" s="482"/>
      <c r="I107" s="482" t="s">
        <v>1217</v>
      </c>
      <c r="J107" s="482"/>
    </row>
    <row r="108" spans="1:10" ht="17.149999999999999" customHeight="1">
      <c r="B108" s="481"/>
      <c r="C108" s="261" t="s">
        <v>3551</v>
      </c>
      <c r="D108" s="261" t="s">
        <v>1219</v>
      </c>
      <c r="E108" s="261" t="s">
        <v>3551</v>
      </c>
      <c r="F108" s="261" t="s">
        <v>1219</v>
      </c>
      <c r="G108" s="261" t="s">
        <v>3551</v>
      </c>
      <c r="H108" s="261" t="s">
        <v>1219</v>
      </c>
      <c r="I108" s="261" t="s">
        <v>3551</v>
      </c>
      <c r="J108" s="261" t="s">
        <v>1219</v>
      </c>
    </row>
    <row r="109" spans="1:10" ht="17.149999999999999" customHeight="1">
      <c r="A109" t="s">
        <v>2889</v>
      </c>
      <c r="B109" s="262" t="s">
        <v>2915</v>
      </c>
      <c r="C109" s="263">
        <v>13330</v>
      </c>
      <c r="D109" s="264">
        <v>33.401299999999999</v>
      </c>
      <c r="E109" s="263">
        <v>22180</v>
      </c>
      <c r="F109" s="264">
        <v>30.444800000000001</v>
      </c>
      <c r="G109" s="263">
        <v>22778</v>
      </c>
      <c r="H109" s="264">
        <v>17.875900000000001</v>
      </c>
      <c r="I109" s="263">
        <v>67169</v>
      </c>
      <c r="J109" s="264">
        <v>19.388000000000002</v>
      </c>
    </row>
    <row r="110" spans="1:10" ht="17.149999999999999" customHeight="1">
      <c r="B110" s="260" t="s">
        <v>1380</v>
      </c>
      <c r="C110" s="261">
        <v>11763</v>
      </c>
      <c r="D110" s="265">
        <v>17.686900000000001</v>
      </c>
      <c r="E110" s="261">
        <v>19118</v>
      </c>
      <c r="F110" s="265">
        <v>24.1356</v>
      </c>
      <c r="G110" s="261">
        <v>20029</v>
      </c>
      <c r="H110" s="265">
        <v>14.8857</v>
      </c>
      <c r="I110" s="261">
        <v>40827</v>
      </c>
      <c r="J110" s="265">
        <v>13.9838</v>
      </c>
    </row>
    <row r="111" spans="1:10" ht="17.149999999999999" customHeight="1">
      <c r="B111" s="260" t="s">
        <v>1222</v>
      </c>
      <c r="C111" s="261">
        <v>11606</v>
      </c>
      <c r="D111" s="265">
        <v>16.109200000000001</v>
      </c>
      <c r="E111" s="261">
        <v>18099</v>
      </c>
      <c r="F111" s="265">
        <v>21.8888</v>
      </c>
      <c r="G111" s="261">
        <v>19060</v>
      </c>
      <c r="H111" s="265">
        <v>13.753399999999999</v>
      </c>
      <c r="I111" s="261">
        <v>37653</v>
      </c>
      <c r="J111" s="265">
        <v>13.1288</v>
      </c>
    </row>
    <row r="114" spans="1:10" ht="14.5">
      <c r="B114" s="150" t="s">
        <v>3579</v>
      </c>
    </row>
    <row r="115" spans="1:10" ht="14.5">
      <c r="B115" s="150" t="s">
        <v>3580</v>
      </c>
    </row>
    <row r="116" spans="1:10" ht="17.149999999999999" customHeight="1">
      <c r="B116" s="260" t="s">
        <v>2931</v>
      </c>
      <c r="C116" s="480" t="s">
        <v>3581</v>
      </c>
      <c r="D116" s="480"/>
      <c r="E116" s="480"/>
      <c r="F116" s="480"/>
      <c r="G116" s="480"/>
      <c r="H116" s="480"/>
      <c r="I116" s="480"/>
      <c r="J116" s="480"/>
    </row>
    <row r="117" spans="1:10" ht="17.149999999999999" customHeight="1">
      <c r="B117" s="481" t="s">
        <v>3550</v>
      </c>
      <c r="C117" s="482" t="s">
        <v>1214</v>
      </c>
      <c r="D117" s="482"/>
      <c r="E117" s="482" t="s">
        <v>1215</v>
      </c>
      <c r="F117" s="482"/>
      <c r="G117" s="482" t="s">
        <v>1216</v>
      </c>
      <c r="H117" s="482"/>
      <c r="I117" s="482" t="s">
        <v>1217</v>
      </c>
      <c r="J117" s="482"/>
    </row>
    <row r="118" spans="1:10" ht="17.149999999999999" customHeight="1">
      <c r="B118" s="481"/>
      <c r="C118" s="261" t="s">
        <v>3551</v>
      </c>
      <c r="D118" s="261" t="s">
        <v>1219</v>
      </c>
      <c r="E118" s="261" t="s">
        <v>3551</v>
      </c>
      <c r="F118" s="261" t="s">
        <v>1219</v>
      </c>
      <c r="G118" s="261" t="s">
        <v>3551</v>
      </c>
      <c r="H118" s="261" t="s">
        <v>1219</v>
      </c>
      <c r="I118" s="261" t="s">
        <v>3551</v>
      </c>
      <c r="J118" s="261" t="s">
        <v>1219</v>
      </c>
    </row>
    <row r="119" spans="1:10" ht="17.149999999999999" customHeight="1">
      <c r="A119" t="s">
        <v>2904</v>
      </c>
      <c r="B119" s="262" t="s">
        <v>2931</v>
      </c>
      <c r="C119" s="263">
        <v>10751</v>
      </c>
      <c r="D119" s="264">
        <v>7.5305999999999997</v>
      </c>
      <c r="E119" s="263">
        <v>11676</v>
      </c>
      <c r="F119" s="264">
        <v>5.3064</v>
      </c>
      <c r="G119" s="263">
        <v>13169</v>
      </c>
      <c r="H119" s="264">
        <v>5.6543000000000001</v>
      </c>
      <c r="I119" s="263">
        <v>17826</v>
      </c>
      <c r="J119" s="264">
        <v>6.4455</v>
      </c>
    </row>
    <row r="120" spans="1:10" ht="17.149999999999999" customHeight="1">
      <c r="B120" s="260" t="s">
        <v>3582</v>
      </c>
      <c r="C120" s="261">
        <v>10747</v>
      </c>
      <c r="D120" s="265">
        <v>7.4931999999999999</v>
      </c>
      <c r="E120" s="261">
        <v>11588</v>
      </c>
      <c r="F120" s="265">
        <v>5.0400999999999998</v>
      </c>
      <c r="G120" s="261">
        <v>12717</v>
      </c>
      <c r="H120" s="265">
        <v>4.9196</v>
      </c>
      <c r="I120" s="261">
        <v>16344</v>
      </c>
      <c r="J120" s="265">
        <v>5.4516</v>
      </c>
    </row>
    <row r="121" spans="1:10" ht="17.149999999999999" customHeight="1">
      <c r="B121" s="260" t="s">
        <v>1222</v>
      </c>
      <c r="C121" s="261">
        <v>11606</v>
      </c>
      <c r="D121" s="265">
        <v>16.109200000000001</v>
      </c>
      <c r="E121" s="261">
        <v>18099</v>
      </c>
      <c r="F121" s="265">
        <v>21.8888</v>
      </c>
      <c r="G121" s="261">
        <v>19060</v>
      </c>
      <c r="H121" s="265">
        <v>13.753399999999999</v>
      </c>
      <c r="I121" s="261">
        <v>28906</v>
      </c>
      <c r="J121" s="265">
        <v>12.152799999999999</v>
      </c>
    </row>
    <row r="124" spans="1:10" ht="14.5">
      <c r="B124" s="150" t="s">
        <v>3547</v>
      </c>
    </row>
    <row r="125" spans="1:10" ht="14.5">
      <c r="B125" s="150" t="s">
        <v>3580</v>
      </c>
    </row>
    <row r="126" spans="1:10" ht="17.149999999999999" customHeight="1">
      <c r="B126" s="260" t="s">
        <v>2921</v>
      </c>
      <c r="C126" s="480" t="s">
        <v>3554</v>
      </c>
      <c r="D126" s="480"/>
      <c r="E126" s="480"/>
      <c r="F126" s="480"/>
      <c r="G126" s="480"/>
      <c r="H126" s="480"/>
      <c r="I126" s="480"/>
      <c r="J126" s="480"/>
    </row>
    <row r="127" spans="1:10" ht="17.149999999999999" customHeight="1">
      <c r="B127" s="481" t="s">
        <v>3550</v>
      </c>
      <c r="C127" s="482" t="s">
        <v>1214</v>
      </c>
      <c r="D127" s="482"/>
      <c r="E127" s="482" t="s">
        <v>1215</v>
      </c>
      <c r="F127" s="482"/>
      <c r="G127" s="482" t="s">
        <v>1216</v>
      </c>
      <c r="H127" s="482"/>
      <c r="I127" s="482" t="s">
        <v>1217</v>
      </c>
      <c r="J127" s="482"/>
    </row>
    <row r="128" spans="1:10" ht="17.149999999999999" customHeight="1">
      <c r="B128" s="481"/>
      <c r="C128" s="261" t="s">
        <v>3551</v>
      </c>
      <c r="D128" s="261" t="s">
        <v>1219</v>
      </c>
      <c r="E128" s="261" t="s">
        <v>3551</v>
      </c>
      <c r="F128" s="261" t="s">
        <v>1219</v>
      </c>
      <c r="G128" s="261" t="s">
        <v>3551</v>
      </c>
      <c r="H128" s="261" t="s">
        <v>1219</v>
      </c>
      <c r="I128" s="261" t="s">
        <v>3551</v>
      </c>
      <c r="J128" s="261" t="s">
        <v>1219</v>
      </c>
    </row>
    <row r="129" spans="1:10" ht="17.149999999999999" customHeight="1">
      <c r="A129" t="s">
        <v>2894</v>
      </c>
      <c r="B129" s="262" t="s">
        <v>2921</v>
      </c>
      <c r="C129" s="263">
        <v>11401</v>
      </c>
      <c r="D129" s="264">
        <v>14.0466</v>
      </c>
      <c r="E129" s="263">
        <v>13448</v>
      </c>
      <c r="F129" s="264">
        <v>10.389699999999999</v>
      </c>
      <c r="G129" s="263">
        <v>15910</v>
      </c>
      <c r="H129" s="264">
        <v>9.7204999999999995</v>
      </c>
      <c r="I129" s="263">
        <v>32674</v>
      </c>
      <c r="J129" s="264">
        <v>11.6456</v>
      </c>
    </row>
    <row r="130" spans="1:10" ht="17.149999999999999" customHeight="1">
      <c r="B130" s="260" t="s">
        <v>3583</v>
      </c>
      <c r="C130" s="261">
        <v>11187</v>
      </c>
      <c r="D130" s="265">
        <v>11.905099999999999</v>
      </c>
      <c r="E130" s="261">
        <v>14613</v>
      </c>
      <c r="F130" s="265">
        <v>13.491400000000001</v>
      </c>
      <c r="G130" s="261">
        <v>17205</v>
      </c>
      <c r="H130" s="265">
        <v>11.4499</v>
      </c>
      <c r="I130" s="261">
        <v>30124</v>
      </c>
      <c r="J130" s="265">
        <v>10.8049</v>
      </c>
    </row>
    <row r="131" spans="1:10" ht="17.149999999999999" customHeight="1">
      <c r="B131" s="260" t="s">
        <v>1250</v>
      </c>
      <c r="C131" s="261">
        <v>11615</v>
      </c>
      <c r="D131" s="265">
        <v>16.202100000000002</v>
      </c>
      <c r="E131" s="261">
        <v>17933</v>
      </c>
      <c r="F131" s="265">
        <v>21.5139</v>
      </c>
      <c r="G131" s="261">
        <v>19294</v>
      </c>
      <c r="H131" s="265">
        <v>14.0313</v>
      </c>
      <c r="I131" s="261">
        <v>38767</v>
      </c>
      <c r="J131" s="265">
        <v>13.4361</v>
      </c>
    </row>
    <row r="134" spans="1:10" ht="14.5">
      <c r="B134" s="150" t="s">
        <v>3566</v>
      </c>
    </row>
    <row r="135" spans="1:10" ht="14.5">
      <c r="B135" s="150" t="s">
        <v>3580</v>
      </c>
    </row>
    <row r="136" spans="1:10" ht="17.149999999999999" customHeight="1">
      <c r="B136" s="260" t="s">
        <v>2924</v>
      </c>
      <c r="C136" s="480" t="s">
        <v>3554</v>
      </c>
      <c r="D136" s="480"/>
      <c r="E136" s="480"/>
      <c r="F136" s="480"/>
      <c r="G136" s="480"/>
      <c r="H136" s="480"/>
      <c r="I136" s="480"/>
      <c r="J136" s="480"/>
    </row>
    <row r="137" spans="1:10" ht="17.149999999999999" customHeight="1">
      <c r="B137" s="481" t="s">
        <v>3550</v>
      </c>
      <c r="C137" s="482" t="s">
        <v>1214</v>
      </c>
      <c r="D137" s="482"/>
      <c r="E137" s="482" t="s">
        <v>1215</v>
      </c>
      <c r="F137" s="482"/>
      <c r="G137" s="482" t="s">
        <v>1216</v>
      </c>
      <c r="H137" s="482"/>
      <c r="I137" s="482" t="s">
        <v>1217</v>
      </c>
      <c r="J137" s="482"/>
    </row>
    <row r="138" spans="1:10" ht="17.149999999999999" customHeight="1">
      <c r="B138" s="481"/>
      <c r="C138" s="261" t="s">
        <v>3551</v>
      </c>
      <c r="D138" s="261" t="s">
        <v>1219</v>
      </c>
      <c r="E138" s="261" t="s">
        <v>3551</v>
      </c>
      <c r="F138" s="261" t="s">
        <v>1219</v>
      </c>
      <c r="G138" s="261" t="s">
        <v>3551</v>
      </c>
      <c r="H138" s="261" t="s">
        <v>1219</v>
      </c>
      <c r="I138" s="261" t="s">
        <v>3551</v>
      </c>
      <c r="J138" s="261" t="s">
        <v>1219</v>
      </c>
    </row>
    <row r="139" spans="1:10" ht="17.149999999999999" customHeight="1">
      <c r="A139" t="s">
        <v>2898</v>
      </c>
      <c r="B139" s="262" t="s">
        <v>2924</v>
      </c>
      <c r="C139" s="263">
        <v>11350</v>
      </c>
      <c r="D139" s="264">
        <v>13.543900000000001</v>
      </c>
      <c r="E139" s="263">
        <v>14949</v>
      </c>
      <c r="F139" s="264">
        <v>14.356199999999999</v>
      </c>
      <c r="G139" s="263">
        <v>16050</v>
      </c>
      <c r="H139" s="264">
        <v>9.9135000000000009</v>
      </c>
      <c r="I139" s="263">
        <v>25851</v>
      </c>
      <c r="J139" s="264">
        <v>9.2387999999999995</v>
      </c>
    </row>
    <row r="140" spans="1:10" ht="17.149999999999999" customHeight="1">
      <c r="B140" s="260" t="s">
        <v>3584</v>
      </c>
      <c r="C140" s="261">
        <v>11034</v>
      </c>
      <c r="D140" s="265">
        <v>10.369300000000001</v>
      </c>
      <c r="E140" s="261">
        <v>13681</v>
      </c>
      <c r="F140" s="265">
        <v>11.0237</v>
      </c>
      <c r="G140" s="261">
        <v>15517</v>
      </c>
      <c r="H140" s="265">
        <v>9.1744000000000003</v>
      </c>
      <c r="I140" s="261">
        <v>26037</v>
      </c>
      <c r="J140" s="265">
        <v>9.3118999999999996</v>
      </c>
    </row>
    <row r="141" spans="1:10" ht="17.149999999999999" customHeight="1">
      <c r="B141" s="260" t="s">
        <v>3585</v>
      </c>
      <c r="C141" s="261">
        <v>10807</v>
      </c>
      <c r="D141" s="265">
        <v>8.0969999999999995</v>
      </c>
      <c r="E141" s="261">
        <v>11014</v>
      </c>
      <c r="F141" s="265">
        <v>3.2745000000000002</v>
      </c>
      <c r="G141" s="261">
        <v>13805</v>
      </c>
      <c r="H141" s="265">
        <v>6.6534000000000004</v>
      </c>
      <c r="I141" s="261">
        <v>19188</v>
      </c>
      <c r="J141" s="265">
        <v>6.2512999999999996</v>
      </c>
    </row>
    <row r="144" spans="1:10" ht="14.5">
      <c r="B144" s="150" t="s">
        <v>3566</v>
      </c>
    </row>
    <row r="145" spans="1:10" ht="14.5">
      <c r="B145" s="150" t="s">
        <v>3570</v>
      </c>
    </row>
    <row r="146" spans="1:10" ht="17.149999999999999" customHeight="1">
      <c r="B146" s="260" t="s">
        <v>2910</v>
      </c>
      <c r="C146" s="480" t="s">
        <v>3554</v>
      </c>
      <c r="D146" s="480"/>
      <c r="E146" s="480"/>
      <c r="F146" s="480"/>
      <c r="G146" s="480"/>
      <c r="H146" s="480"/>
      <c r="I146" s="480"/>
      <c r="J146" s="480"/>
    </row>
    <row r="147" spans="1:10" ht="17.149999999999999" customHeight="1">
      <c r="B147" s="481" t="s">
        <v>3550</v>
      </c>
      <c r="C147" s="482" t="s">
        <v>1214</v>
      </c>
      <c r="D147" s="482"/>
      <c r="E147" s="482" t="s">
        <v>1215</v>
      </c>
      <c r="F147" s="482"/>
      <c r="G147" s="482" t="s">
        <v>1216</v>
      </c>
      <c r="H147" s="482"/>
      <c r="I147" s="482" t="s">
        <v>1217</v>
      </c>
      <c r="J147" s="482"/>
    </row>
    <row r="148" spans="1:10" ht="17.149999999999999" customHeight="1">
      <c r="B148" s="481"/>
      <c r="C148" s="261" t="s">
        <v>3551</v>
      </c>
      <c r="D148" s="261" t="s">
        <v>1219</v>
      </c>
      <c r="E148" s="261" t="s">
        <v>3551</v>
      </c>
      <c r="F148" s="261" t="s">
        <v>1219</v>
      </c>
      <c r="G148" s="261" t="s">
        <v>3551</v>
      </c>
      <c r="H148" s="261" t="s">
        <v>1219</v>
      </c>
      <c r="I148" s="261" t="s">
        <v>3551</v>
      </c>
      <c r="J148" s="261" t="s">
        <v>1219</v>
      </c>
    </row>
    <row r="149" spans="1:10" ht="17.149999999999999" customHeight="1">
      <c r="A149" t="s">
        <v>2888</v>
      </c>
      <c r="B149" s="262" t="s">
        <v>2910</v>
      </c>
      <c r="C149" s="263">
        <v>11894</v>
      </c>
      <c r="D149" s="264">
        <v>18.999099999999999</v>
      </c>
      <c r="E149" s="263">
        <v>17853</v>
      </c>
      <c r="F149" s="264">
        <v>21.333600000000001</v>
      </c>
      <c r="G149" s="263">
        <v>17967</v>
      </c>
      <c r="H149" s="264">
        <v>12.418799999999999</v>
      </c>
      <c r="I149" s="263">
        <v>41804</v>
      </c>
      <c r="J149" s="264">
        <v>14.2348</v>
      </c>
    </row>
    <row r="150" spans="1:10" ht="17.149999999999999" customHeight="1">
      <c r="B150" s="260" t="s">
        <v>1380</v>
      </c>
      <c r="C150" s="261">
        <v>11763</v>
      </c>
      <c r="D150" s="265">
        <v>17.686900000000001</v>
      </c>
      <c r="E150" s="261">
        <v>19118</v>
      </c>
      <c r="F150" s="265">
        <v>24.1356</v>
      </c>
      <c r="G150" s="261">
        <v>20029</v>
      </c>
      <c r="H150" s="265">
        <v>14.8857</v>
      </c>
      <c r="I150" s="261">
        <v>40827</v>
      </c>
      <c r="J150" s="265">
        <v>13.9838</v>
      </c>
    </row>
    <row r="151" spans="1:10" ht="17.149999999999999" customHeight="1">
      <c r="B151" s="260" t="s">
        <v>1222</v>
      </c>
      <c r="C151" s="261">
        <v>11606</v>
      </c>
      <c r="D151" s="265">
        <v>16.109200000000001</v>
      </c>
      <c r="E151" s="261">
        <v>18099</v>
      </c>
      <c r="F151" s="265">
        <v>21.8888</v>
      </c>
      <c r="G151" s="261">
        <v>19060</v>
      </c>
      <c r="H151" s="265">
        <v>13.753399999999999</v>
      </c>
      <c r="I151" s="261">
        <v>37653</v>
      </c>
      <c r="J151" s="265">
        <v>13.1288</v>
      </c>
    </row>
    <row r="154" spans="1:10" ht="14.5">
      <c r="B154" s="150" t="s">
        <v>3586</v>
      </c>
    </row>
    <row r="155" spans="1:10" ht="17.149999999999999" customHeight="1">
      <c r="B155" s="260" t="s">
        <v>3587</v>
      </c>
      <c r="C155" s="480" t="s">
        <v>3588</v>
      </c>
      <c r="D155" s="480"/>
      <c r="E155" s="480"/>
      <c r="F155" s="480"/>
      <c r="G155" s="480"/>
      <c r="H155" s="480"/>
      <c r="I155" s="480"/>
      <c r="J155" s="480"/>
    </row>
    <row r="156" spans="1:10" ht="17.149999999999999" customHeight="1">
      <c r="B156" s="481" t="s">
        <v>3550</v>
      </c>
      <c r="C156" s="482" t="s">
        <v>1214</v>
      </c>
      <c r="D156" s="482"/>
      <c r="E156" s="482" t="s">
        <v>1215</v>
      </c>
      <c r="F156" s="482"/>
      <c r="G156" s="482" t="s">
        <v>1216</v>
      </c>
      <c r="H156" s="482"/>
      <c r="I156" s="482" t="s">
        <v>1217</v>
      </c>
      <c r="J156" s="482"/>
    </row>
    <row r="157" spans="1:10" ht="17.149999999999999" customHeight="1">
      <c r="B157" s="481"/>
      <c r="C157" s="261" t="s">
        <v>3551</v>
      </c>
      <c r="D157" s="261" t="s">
        <v>1219</v>
      </c>
      <c r="E157" s="261" t="s">
        <v>3551</v>
      </c>
      <c r="F157" s="261" t="s">
        <v>1219</v>
      </c>
      <c r="G157" s="261" t="s">
        <v>3551</v>
      </c>
      <c r="H157" s="261" t="s">
        <v>1219</v>
      </c>
      <c r="I157" s="261" t="s">
        <v>3551</v>
      </c>
      <c r="J157" s="261" t="s">
        <v>1219</v>
      </c>
    </row>
    <row r="158" spans="1:10" ht="17.149999999999999" customHeight="1">
      <c r="A158" t="s">
        <v>2907</v>
      </c>
      <c r="B158" s="262" t="s">
        <v>3587</v>
      </c>
      <c r="C158" s="263">
        <v>11575</v>
      </c>
      <c r="D158" s="264">
        <v>15.7988</v>
      </c>
      <c r="E158" s="263">
        <v>17933</v>
      </c>
      <c r="F158" s="264">
        <v>21.514600000000002</v>
      </c>
      <c r="G158" s="263" t="s">
        <v>73</v>
      </c>
      <c r="H158" s="264" t="s">
        <v>73</v>
      </c>
      <c r="I158" s="263">
        <v>22626</v>
      </c>
      <c r="J158" s="264">
        <v>26.6372</v>
      </c>
    </row>
    <row r="159" spans="1:10" ht="17.149999999999999" customHeight="1">
      <c r="B159" s="260" t="s">
        <v>1249</v>
      </c>
      <c r="C159" s="261">
        <v>11606</v>
      </c>
      <c r="D159" s="265">
        <v>16.109200000000001</v>
      </c>
      <c r="E159" s="261">
        <v>18099</v>
      </c>
      <c r="F159" s="265">
        <v>21.8888</v>
      </c>
      <c r="G159" s="261" t="s">
        <v>73</v>
      </c>
      <c r="H159" s="265" t="s">
        <v>73</v>
      </c>
      <c r="I159" s="261">
        <v>22924</v>
      </c>
      <c r="J159" s="265">
        <v>27.116599999999998</v>
      </c>
    </row>
    <row r="160" spans="1:10" ht="17.149999999999999" customHeight="1">
      <c r="B160" s="260" t="s">
        <v>1250</v>
      </c>
      <c r="C160" s="261">
        <v>11615</v>
      </c>
      <c r="D160" s="265">
        <v>16.202100000000002</v>
      </c>
      <c r="E160" s="261">
        <v>17933</v>
      </c>
      <c r="F160" s="265">
        <v>21.5139</v>
      </c>
      <c r="G160" s="261" t="s">
        <v>73</v>
      </c>
      <c r="H160" s="265" t="s">
        <v>73</v>
      </c>
      <c r="I160" s="261">
        <v>22628</v>
      </c>
      <c r="J160" s="265">
        <v>26.641100000000002</v>
      </c>
    </row>
    <row r="163" spans="1:10" ht="14.5">
      <c r="B163" s="150" t="s">
        <v>3586</v>
      </c>
    </row>
    <row r="164" spans="1:10" ht="17.149999999999999" customHeight="1">
      <c r="B164" s="260" t="s">
        <v>3589</v>
      </c>
      <c r="C164" s="480" t="s">
        <v>3588</v>
      </c>
      <c r="D164" s="480"/>
      <c r="E164" s="480"/>
      <c r="F164" s="480"/>
      <c r="G164" s="480"/>
      <c r="H164" s="480"/>
      <c r="I164" s="480"/>
      <c r="J164" s="480"/>
    </row>
    <row r="165" spans="1:10" ht="17.149999999999999" customHeight="1">
      <c r="B165" s="481" t="s">
        <v>3550</v>
      </c>
      <c r="C165" s="482" t="s">
        <v>1214</v>
      </c>
      <c r="D165" s="482"/>
      <c r="E165" s="482" t="s">
        <v>1215</v>
      </c>
      <c r="F165" s="482"/>
      <c r="G165" s="482" t="s">
        <v>1216</v>
      </c>
      <c r="H165" s="482"/>
      <c r="I165" s="482" t="s">
        <v>1217</v>
      </c>
      <c r="J165" s="482"/>
    </row>
    <row r="166" spans="1:10" ht="17.149999999999999" customHeight="1">
      <c r="B166" s="481"/>
      <c r="C166" s="261" t="s">
        <v>3551</v>
      </c>
      <c r="D166" s="261" t="s">
        <v>1219</v>
      </c>
      <c r="E166" s="261" t="s">
        <v>3551</v>
      </c>
      <c r="F166" s="261" t="s">
        <v>1219</v>
      </c>
      <c r="G166" s="261" t="s">
        <v>3551</v>
      </c>
      <c r="H166" s="261" t="s">
        <v>1219</v>
      </c>
      <c r="I166" s="261" t="s">
        <v>3551</v>
      </c>
      <c r="J166" s="261" t="s">
        <v>1219</v>
      </c>
    </row>
    <row r="167" spans="1:10" ht="17.149999999999999" customHeight="1">
      <c r="A167" t="s">
        <v>2908</v>
      </c>
      <c r="B167" s="262" t="s">
        <v>3589</v>
      </c>
      <c r="C167" s="263">
        <v>10638</v>
      </c>
      <c r="D167" s="264">
        <v>6.4015000000000004</v>
      </c>
      <c r="E167" s="263">
        <v>16772</v>
      </c>
      <c r="F167" s="264">
        <v>18.831700000000001</v>
      </c>
      <c r="G167" s="263" t="s">
        <v>73</v>
      </c>
      <c r="H167" s="264" t="s">
        <v>73</v>
      </c>
      <c r="I167" s="263">
        <v>19655</v>
      </c>
      <c r="J167" s="264">
        <v>21.5855</v>
      </c>
    </row>
    <row r="168" spans="1:10" ht="17.149999999999999" customHeight="1">
      <c r="B168" s="260" t="s">
        <v>3590</v>
      </c>
      <c r="C168" s="261">
        <v>10685</v>
      </c>
      <c r="D168" s="265">
        <v>6.8712999999999997</v>
      </c>
      <c r="E168" s="261">
        <v>17074</v>
      </c>
      <c r="F168" s="265">
        <v>19.541699999999999</v>
      </c>
      <c r="G168" s="261" t="s">
        <v>73</v>
      </c>
      <c r="H168" s="265" t="s">
        <v>73</v>
      </c>
      <c r="I168" s="261">
        <v>20095</v>
      </c>
      <c r="J168" s="265">
        <v>22.3657</v>
      </c>
    </row>
    <row r="169" spans="1:10" ht="17.149999999999999" customHeight="1">
      <c r="B169" s="260" t="s">
        <v>1222</v>
      </c>
      <c r="C169" s="261">
        <v>11606</v>
      </c>
      <c r="D169" s="265">
        <v>16.109200000000001</v>
      </c>
      <c r="E169" s="261">
        <v>18099</v>
      </c>
      <c r="F169" s="265">
        <v>21.8888</v>
      </c>
      <c r="G169" s="261" t="s">
        <v>73</v>
      </c>
      <c r="H169" s="265" t="s">
        <v>73</v>
      </c>
      <c r="I169" s="261">
        <v>22924</v>
      </c>
      <c r="J169" s="265">
        <v>27.116599999999998</v>
      </c>
    </row>
    <row r="171" spans="1:10" ht="13">
      <c r="B171" s="260" t="s">
        <v>2937</v>
      </c>
      <c r="C171" s="480" t="s">
        <v>3591</v>
      </c>
      <c r="D171" s="480"/>
      <c r="E171" s="480"/>
      <c r="F171" s="480"/>
      <c r="G171" s="480"/>
      <c r="H171" s="480"/>
      <c r="I171" s="480"/>
      <c r="J171" s="480"/>
    </row>
    <row r="172" spans="1:10">
      <c r="B172" s="481" t="s">
        <v>3550</v>
      </c>
      <c r="C172" s="482" t="s">
        <v>1214</v>
      </c>
      <c r="D172" s="482"/>
      <c r="E172" s="482" t="s">
        <v>1215</v>
      </c>
      <c r="F172" s="482"/>
      <c r="G172" s="482" t="s">
        <v>1216</v>
      </c>
      <c r="H172" s="482"/>
      <c r="I172" s="482" t="s">
        <v>1217</v>
      </c>
      <c r="J172" s="482"/>
    </row>
    <row r="173" spans="1:10">
      <c r="B173" s="481"/>
      <c r="C173" s="261" t="s">
        <v>3551</v>
      </c>
      <c r="D173" s="261" t="s">
        <v>1219</v>
      </c>
      <c r="E173" s="261" t="s">
        <v>3551</v>
      </c>
      <c r="F173" s="261" t="s">
        <v>1219</v>
      </c>
      <c r="G173" s="261" t="s">
        <v>3551</v>
      </c>
      <c r="H173" s="261" t="s">
        <v>1219</v>
      </c>
      <c r="I173" s="261" t="s">
        <v>3551</v>
      </c>
      <c r="J173" s="261" t="s">
        <v>1219</v>
      </c>
    </row>
    <row r="174" spans="1:10" ht="13">
      <c r="A174" t="s">
        <v>1969</v>
      </c>
      <c r="B174" s="262" t="s">
        <v>2937</v>
      </c>
      <c r="C174" s="263">
        <v>10679</v>
      </c>
      <c r="D174" s="264">
        <v>6.8106999999999998</v>
      </c>
      <c r="E174" s="263">
        <v>11217</v>
      </c>
      <c r="F174" s="264">
        <v>3.9047999999999998</v>
      </c>
      <c r="G174" s="263">
        <v>13956</v>
      </c>
      <c r="H174" s="264">
        <v>6.8853999999999997</v>
      </c>
      <c r="I174" s="263">
        <v>20172</v>
      </c>
      <c r="J174" s="264">
        <v>6.7573999999999996</v>
      </c>
    </row>
    <row r="175" spans="1:10" ht="13">
      <c r="B175" s="260" t="s">
        <v>4454</v>
      </c>
      <c r="C175" s="261">
        <v>10743</v>
      </c>
      <c r="D175" s="265">
        <v>7.4535</v>
      </c>
      <c r="E175" s="261">
        <v>11460</v>
      </c>
      <c r="F175" s="265">
        <v>4.6505000000000001</v>
      </c>
      <c r="G175" s="261">
        <v>14625</v>
      </c>
      <c r="H175" s="265">
        <v>7.8902000000000001</v>
      </c>
      <c r="I175" s="261">
        <v>21398</v>
      </c>
      <c r="J175" s="265">
        <v>7.3457999999999997</v>
      </c>
    </row>
    <row r="176" spans="1:10" ht="13">
      <c r="B176" s="260" t="s">
        <v>3592</v>
      </c>
      <c r="C176" s="261">
        <v>10807</v>
      </c>
      <c r="D176" s="265">
        <v>8.0969999999999995</v>
      </c>
      <c r="E176" s="261">
        <v>11014</v>
      </c>
      <c r="F176" s="265">
        <v>3.2745000000000002</v>
      </c>
      <c r="G176" s="261">
        <v>13805</v>
      </c>
      <c r="H176" s="265">
        <v>6.6534000000000004</v>
      </c>
      <c r="I176" s="261">
        <v>19047</v>
      </c>
      <c r="J176" s="265">
        <v>6.1877000000000004</v>
      </c>
    </row>
    <row r="179" spans="1:10" ht="13">
      <c r="B179" s="260" t="s">
        <v>2938</v>
      </c>
      <c r="C179" s="480" t="s">
        <v>3593</v>
      </c>
      <c r="D179" s="480"/>
      <c r="E179" s="480"/>
      <c r="F179" s="480"/>
      <c r="G179" s="480"/>
      <c r="H179" s="480"/>
      <c r="I179" s="480"/>
      <c r="J179" s="480"/>
    </row>
    <row r="180" spans="1:10">
      <c r="B180" s="481" t="s">
        <v>3550</v>
      </c>
      <c r="C180" s="482" t="s">
        <v>1214</v>
      </c>
      <c r="D180" s="482"/>
      <c r="E180" s="482" t="s">
        <v>1215</v>
      </c>
      <c r="F180" s="482"/>
      <c r="G180" s="482" t="s">
        <v>1216</v>
      </c>
      <c r="H180" s="482"/>
      <c r="I180" s="482" t="s">
        <v>1217</v>
      </c>
      <c r="J180" s="482"/>
    </row>
    <row r="181" spans="1:10">
      <c r="B181" s="481"/>
      <c r="C181" s="261" t="s">
        <v>3551</v>
      </c>
      <c r="D181" s="261" t="s">
        <v>1219</v>
      </c>
      <c r="E181" s="261" t="s">
        <v>3551</v>
      </c>
      <c r="F181" s="261" t="s">
        <v>1219</v>
      </c>
      <c r="G181" s="261" t="s">
        <v>3551</v>
      </c>
      <c r="H181" s="261" t="s">
        <v>1219</v>
      </c>
      <c r="I181" s="261" t="s">
        <v>3551</v>
      </c>
      <c r="J181" s="261" t="s">
        <v>1219</v>
      </c>
    </row>
    <row r="182" spans="1:10" ht="13">
      <c r="A182" t="s">
        <v>1961</v>
      </c>
      <c r="B182" s="262" t="s">
        <v>2938</v>
      </c>
      <c r="C182" s="263">
        <v>10973</v>
      </c>
      <c r="D182" s="264">
        <v>9.7555999999999994</v>
      </c>
      <c r="E182" s="263">
        <v>12798</v>
      </c>
      <c r="F182" s="264">
        <v>8.5786999999999995</v>
      </c>
      <c r="G182" s="263">
        <v>14971</v>
      </c>
      <c r="H182" s="264">
        <v>8.3960000000000008</v>
      </c>
      <c r="I182" s="263">
        <v>23539</v>
      </c>
      <c r="J182" s="264">
        <v>8.3126999999999995</v>
      </c>
    </row>
    <row r="183" spans="1:10" ht="13">
      <c r="B183" s="260" t="s">
        <v>3594</v>
      </c>
      <c r="C183" s="261">
        <v>10887</v>
      </c>
      <c r="D183" s="265">
        <v>8.8911999999999995</v>
      </c>
      <c r="E183" s="261">
        <v>12470</v>
      </c>
      <c r="F183" s="265">
        <v>7.6439000000000004</v>
      </c>
      <c r="G183" s="261">
        <v>15502</v>
      </c>
      <c r="H183" s="265">
        <v>9.1527999999999992</v>
      </c>
      <c r="I183" s="261">
        <v>24387</v>
      </c>
      <c r="J183" s="265">
        <v>8.6712000000000007</v>
      </c>
    </row>
    <row r="184" spans="1:10" ht="13">
      <c r="B184" s="260" t="s">
        <v>3592</v>
      </c>
      <c r="C184" s="261">
        <v>10807</v>
      </c>
      <c r="D184" s="265">
        <v>8.0969999999999995</v>
      </c>
      <c r="E184" s="261">
        <v>11014</v>
      </c>
      <c r="F184" s="265">
        <v>3.2745000000000002</v>
      </c>
      <c r="G184" s="261">
        <v>13805</v>
      </c>
      <c r="H184" s="265">
        <v>6.6534000000000004</v>
      </c>
      <c r="I184" s="261">
        <v>18989</v>
      </c>
      <c r="J184" s="265">
        <v>6.1643999999999997</v>
      </c>
    </row>
    <row r="187" spans="1:10" ht="13">
      <c r="B187" s="260" t="s">
        <v>1156</v>
      </c>
      <c r="C187" s="480" t="s">
        <v>3595</v>
      </c>
      <c r="D187" s="480"/>
      <c r="E187" s="480"/>
      <c r="F187" s="480"/>
      <c r="G187" s="480"/>
      <c r="H187" s="480"/>
      <c r="I187" s="480"/>
      <c r="J187" s="480"/>
    </row>
    <row r="188" spans="1:10">
      <c r="B188" s="481" t="s">
        <v>3550</v>
      </c>
      <c r="C188" s="482" t="s">
        <v>1214</v>
      </c>
      <c r="D188" s="482"/>
      <c r="E188" s="482" t="s">
        <v>1215</v>
      </c>
      <c r="F188" s="482"/>
      <c r="G188" s="482" t="s">
        <v>1216</v>
      </c>
      <c r="H188" s="482"/>
      <c r="I188" s="482" t="s">
        <v>1217</v>
      </c>
      <c r="J188" s="482"/>
    </row>
    <row r="189" spans="1:10">
      <c r="B189" s="481"/>
      <c r="C189" s="261" t="s">
        <v>3551</v>
      </c>
      <c r="D189" s="261" t="s">
        <v>1219</v>
      </c>
      <c r="E189" s="261" t="s">
        <v>3551</v>
      </c>
      <c r="F189" s="261" t="s">
        <v>1219</v>
      </c>
      <c r="G189" s="261" t="s">
        <v>3551</v>
      </c>
      <c r="H189" s="261" t="s">
        <v>1219</v>
      </c>
      <c r="I189" s="261" t="s">
        <v>3551</v>
      </c>
      <c r="J189" s="261" t="s">
        <v>1219</v>
      </c>
    </row>
    <row r="190" spans="1:10" ht="13">
      <c r="A190" t="s">
        <v>1953</v>
      </c>
      <c r="B190" s="262" t="s">
        <v>1156</v>
      </c>
      <c r="C190" s="263">
        <v>10650</v>
      </c>
      <c r="D190" s="264">
        <v>6.5029000000000003</v>
      </c>
      <c r="E190" s="263">
        <v>11424</v>
      </c>
      <c r="F190" s="264">
        <v>4.5373000000000001</v>
      </c>
      <c r="G190" s="263" t="s">
        <v>73</v>
      </c>
      <c r="H190" s="264" t="s">
        <v>73</v>
      </c>
      <c r="I190" s="263">
        <v>12106</v>
      </c>
      <c r="J190" s="264">
        <v>4.4785000000000004</v>
      </c>
    </row>
    <row r="191" spans="1:10" ht="13">
      <c r="B191" s="260" t="s">
        <v>3596</v>
      </c>
      <c r="C191" s="261">
        <v>10655</v>
      </c>
      <c r="D191" s="265">
        <v>6.5506000000000002</v>
      </c>
      <c r="E191" s="261">
        <v>11444</v>
      </c>
      <c r="F191" s="265">
        <v>4.5971000000000002</v>
      </c>
      <c r="G191" s="261" t="s">
        <v>73</v>
      </c>
      <c r="H191" s="265" t="s">
        <v>73</v>
      </c>
      <c r="I191" s="261">
        <v>12127</v>
      </c>
      <c r="J191" s="265">
        <v>4.5198</v>
      </c>
    </row>
    <row r="192" spans="1:10" ht="13">
      <c r="B192" s="260" t="s">
        <v>3597</v>
      </c>
      <c r="C192" s="261">
        <v>10674</v>
      </c>
      <c r="D192" s="265">
        <v>6.7381000000000002</v>
      </c>
      <c r="E192" s="261">
        <v>11441</v>
      </c>
      <c r="F192" s="265">
        <v>4.5902000000000003</v>
      </c>
      <c r="G192" s="261" t="s">
        <v>73</v>
      </c>
      <c r="H192" s="265" t="s">
        <v>73</v>
      </c>
      <c r="I192" s="261">
        <v>12519</v>
      </c>
      <c r="J192" s="265">
        <v>5.2854999999999999</v>
      </c>
    </row>
    <row r="195" spans="1:10" ht="13">
      <c r="B195" s="260" t="s">
        <v>1347</v>
      </c>
      <c r="C195" s="480" t="s">
        <v>3598</v>
      </c>
      <c r="D195" s="480"/>
      <c r="E195" s="480"/>
      <c r="F195" s="480"/>
      <c r="G195" s="480"/>
      <c r="H195" s="480"/>
      <c r="I195" s="480"/>
      <c r="J195" s="480"/>
    </row>
    <row r="196" spans="1:10">
      <c r="B196" s="481" t="s">
        <v>3550</v>
      </c>
      <c r="C196" s="482" t="s">
        <v>1214</v>
      </c>
      <c r="D196" s="482"/>
      <c r="E196" s="482" t="s">
        <v>1215</v>
      </c>
      <c r="F196" s="482"/>
      <c r="G196" s="482" t="s">
        <v>1216</v>
      </c>
      <c r="H196" s="482"/>
      <c r="I196" s="482" t="s">
        <v>1217</v>
      </c>
      <c r="J196" s="482"/>
    </row>
    <row r="197" spans="1:10">
      <c r="B197" s="481"/>
      <c r="C197" s="261" t="s">
        <v>3551</v>
      </c>
      <c r="D197" s="261" t="s">
        <v>1219</v>
      </c>
      <c r="E197" s="261" t="s">
        <v>3551</v>
      </c>
      <c r="F197" s="261" t="s">
        <v>1219</v>
      </c>
      <c r="G197" s="261" t="s">
        <v>3551</v>
      </c>
      <c r="H197" s="261" t="s">
        <v>1219</v>
      </c>
      <c r="I197" s="261" t="s">
        <v>3551</v>
      </c>
      <c r="J197" s="261" t="s">
        <v>1219</v>
      </c>
    </row>
    <row r="198" spans="1:10" ht="13">
      <c r="A198" t="s">
        <v>1945</v>
      </c>
      <c r="B198" s="262" t="s">
        <v>1347</v>
      </c>
      <c r="C198" s="263">
        <v>10716</v>
      </c>
      <c r="D198" s="264">
        <v>7.1818999999999997</v>
      </c>
      <c r="E198" s="263">
        <v>11553</v>
      </c>
      <c r="F198" s="264">
        <v>4.9341999999999997</v>
      </c>
      <c r="G198" s="263" t="s">
        <v>73</v>
      </c>
      <c r="H198" s="264" t="s">
        <v>73</v>
      </c>
      <c r="I198" s="263">
        <v>12048</v>
      </c>
      <c r="J198" s="264">
        <v>5.2111000000000001</v>
      </c>
    </row>
    <row r="199" spans="1:10" ht="13">
      <c r="B199" s="260" t="s">
        <v>3599</v>
      </c>
      <c r="C199" s="261">
        <v>10755</v>
      </c>
      <c r="D199" s="265">
        <v>7.5716999999999999</v>
      </c>
      <c r="E199" s="261">
        <v>11702</v>
      </c>
      <c r="F199" s="265">
        <v>5.3833000000000002</v>
      </c>
      <c r="G199" s="261" t="s">
        <v>73</v>
      </c>
      <c r="H199" s="265" t="s">
        <v>73</v>
      </c>
      <c r="I199" s="261">
        <v>12198</v>
      </c>
      <c r="J199" s="265">
        <v>5.5659999999999998</v>
      </c>
    </row>
    <row r="200" spans="1:10" ht="13">
      <c r="B200" s="260" t="s">
        <v>3600</v>
      </c>
      <c r="C200" s="261">
        <v>10757</v>
      </c>
      <c r="D200" s="265">
        <v>7.5868000000000002</v>
      </c>
      <c r="E200" s="261">
        <v>11686</v>
      </c>
      <c r="F200" s="265">
        <v>5.3372000000000002</v>
      </c>
      <c r="G200" s="261" t="s">
        <v>73</v>
      </c>
      <c r="H200" s="265" t="s">
        <v>73</v>
      </c>
      <c r="I200" s="261">
        <v>12151</v>
      </c>
      <c r="J200" s="265">
        <v>5.4545000000000003</v>
      </c>
    </row>
    <row r="201" spans="1:10" ht="13">
      <c r="B201" s="260" t="s">
        <v>3601</v>
      </c>
      <c r="C201" s="261">
        <v>10672</v>
      </c>
      <c r="D201" s="265">
        <v>6.7380000000000004</v>
      </c>
      <c r="E201" s="261">
        <v>11439</v>
      </c>
      <c r="F201" s="265">
        <v>4.5881999999999996</v>
      </c>
      <c r="G201" s="261" t="s">
        <v>73</v>
      </c>
      <c r="H201" s="265" t="s">
        <v>73</v>
      </c>
      <c r="I201" s="261">
        <v>11933</v>
      </c>
      <c r="J201" s="265">
        <v>4.9353999999999996</v>
      </c>
    </row>
    <row r="204" spans="1:10" ht="13">
      <c r="B204" s="260" t="s">
        <v>2916</v>
      </c>
      <c r="C204" s="480" t="s">
        <v>3554</v>
      </c>
      <c r="D204" s="480"/>
      <c r="E204" s="480"/>
      <c r="F204" s="480"/>
      <c r="G204" s="480"/>
      <c r="H204" s="480"/>
      <c r="I204" s="480"/>
      <c r="J204" s="480"/>
    </row>
    <row r="205" spans="1:10">
      <c r="B205" s="481" t="s">
        <v>3550</v>
      </c>
      <c r="C205" s="482" t="s">
        <v>1214</v>
      </c>
      <c r="D205" s="482"/>
      <c r="E205" s="482" t="s">
        <v>1215</v>
      </c>
      <c r="F205" s="482"/>
      <c r="G205" s="482" t="s">
        <v>1216</v>
      </c>
      <c r="H205" s="482"/>
      <c r="I205" s="482" t="s">
        <v>1217</v>
      </c>
      <c r="J205" s="482"/>
    </row>
    <row r="206" spans="1:10">
      <c r="B206" s="481"/>
      <c r="C206" s="261" t="s">
        <v>3551</v>
      </c>
      <c r="D206" s="261" t="s">
        <v>1219</v>
      </c>
      <c r="E206" s="261" t="s">
        <v>3551</v>
      </c>
      <c r="F206" s="261" t="s">
        <v>1219</v>
      </c>
      <c r="G206" s="261" t="s">
        <v>3551</v>
      </c>
      <c r="H206" s="261" t="s">
        <v>1219</v>
      </c>
      <c r="I206" s="261" t="s">
        <v>3551</v>
      </c>
      <c r="J206" s="261" t="s">
        <v>1219</v>
      </c>
    </row>
    <row r="207" spans="1:10" ht="13">
      <c r="A207" t="s">
        <v>2890</v>
      </c>
      <c r="B207" s="262" t="s">
        <v>2916</v>
      </c>
      <c r="C207" s="263">
        <v>10659</v>
      </c>
      <c r="D207" s="264">
        <v>6.6116999999999999</v>
      </c>
      <c r="E207" s="263">
        <v>11354</v>
      </c>
      <c r="F207" s="264">
        <v>4.3273999999999999</v>
      </c>
      <c r="G207" s="263">
        <v>14098</v>
      </c>
      <c r="H207" s="264">
        <v>7.1017000000000001</v>
      </c>
      <c r="I207" s="263">
        <v>22740</v>
      </c>
      <c r="J207" s="264">
        <v>7.9432</v>
      </c>
    </row>
    <row r="208" spans="1:10" ht="13">
      <c r="B208" s="260" t="s">
        <v>3602</v>
      </c>
      <c r="C208" s="261">
        <v>10732</v>
      </c>
      <c r="D208" s="265">
        <v>7.34</v>
      </c>
      <c r="E208" s="261">
        <v>11479</v>
      </c>
      <c r="F208" s="265">
        <v>4.7084000000000001</v>
      </c>
      <c r="G208" s="261">
        <v>14552</v>
      </c>
      <c r="H208" s="265">
        <v>7.7824</v>
      </c>
      <c r="I208" s="261">
        <v>21914</v>
      </c>
      <c r="J208" s="265">
        <v>7.5726000000000004</v>
      </c>
    </row>
    <row r="209" spans="1:10" ht="13">
      <c r="B209" s="260" t="s">
        <v>3592</v>
      </c>
      <c r="C209" s="261">
        <v>10807</v>
      </c>
      <c r="D209" s="265">
        <v>8.0969999999999995</v>
      </c>
      <c r="E209" s="261">
        <v>11014</v>
      </c>
      <c r="F209" s="265">
        <v>3.2745000000000002</v>
      </c>
      <c r="G209" s="261">
        <v>13805</v>
      </c>
      <c r="H209" s="265">
        <v>6.6534000000000004</v>
      </c>
      <c r="I209" s="261">
        <v>19188</v>
      </c>
      <c r="J209" s="265">
        <v>6.2512999999999996</v>
      </c>
    </row>
    <row r="212" spans="1:10" ht="13">
      <c r="B212" s="260" t="s">
        <v>2917</v>
      </c>
      <c r="C212" s="480" t="s">
        <v>3554</v>
      </c>
      <c r="D212" s="480"/>
      <c r="E212" s="480"/>
      <c r="F212" s="480"/>
      <c r="G212" s="480"/>
      <c r="H212" s="480"/>
      <c r="I212" s="480"/>
      <c r="J212" s="480"/>
    </row>
    <row r="213" spans="1:10">
      <c r="B213" s="481" t="s">
        <v>3550</v>
      </c>
      <c r="C213" s="482" t="s">
        <v>1214</v>
      </c>
      <c r="D213" s="482"/>
      <c r="E213" s="482" t="s">
        <v>1215</v>
      </c>
      <c r="F213" s="482"/>
      <c r="G213" s="482" t="s">
        <v>1216</v>
      </c>
      <c r="H213" s="482"/>
      <c r="I213" s="482" t="s">
        <v>1217</v>
      </c>
      <c r="J213" s="482"/>
    </row>
    <row r="214" spans="1:10">
      <c r="B214" s="481"/>
      <c r="C214" s="261" t="s">
        <v>3551</v>
      </c>
      <c r="D214" s="261" t="s">
        <v>1219</v>
      </c>
      <c r="E214" s="261" t="s">
        <v>3551</v>
      </c>
      <c r="F214" s="261" t="s">
        <v>1219</v>
      </c>
      <c r="G214" s="261" t="s">
        <v>3551</v>
      </c>
      <c r="H214" s="261" t="s">
        <v>1219</v>
      </c>
      <c r="I214" s="261" t="s">
        <v>3551</v>
      </c>
      <c r="J214" s="261" t="s">
        <v>1219</v>
      </c>
    </row>
    <row r="215" spans="1:10" ht="13">
      <c r="A215" t="s">
        <v>2891</v>
      </c>
      <c r="B215" s="262" t="s">
        <v>2917</v>
      </c>
      <c r="C215" s="263">
        <v>10689</v>
      </c>
      <c r="D215" s="264">
        <v>6.9093999999999998</v>
      </c>
      <c r="E215" s="263">
        <v>11361</v>
      </c>
      <c r="F215" s="264">
        <v>4.3487999999999998</v>
      </c>
      <c r="G215" s="263">
        <v>13808</v>
      </c>
      <c r="H215" s="264">
        <v>6.6588000000000003</v>
      </c>
      <c r="I215" s="263">
        <v>21724</v>
      </c>
      <c r="J215" s="264">
        <v>7.4855</v>
      </c>
    </row>
    <row r="216" spans="1:10" ht="13">
      <c r="B216" s="260" t="s">
        <v>3603</v>
      </c>
      <c r="C216" s="261">
        <v>10688</v>
      </c>
      <c r="D216" s="265">
        <v>6.8947000000000003</v>
      </c>
      <c r="E216" s="261">
        <v>11556</v>
      </c>
      <c r="F216" s="265">
        <v>4.9431000000000003</v>
      </c>
      <c r="G216" s="261">
        <v>14070</v>
      </c>
      <c r="H216" s="265">
        <v>7.0591999999999997</v>
      </c>
      <c r="I216" s="261">
        <v>21665</v>
      </c>
      <c r="J216" s="265">
        <v>7.4583000000000004</v>
      </c>
    </row>
    <row r="217" spans="1:10" ht="13">
      <c r="B217" s="260" t="s">
        <v>3592</v>
      </c>
      <c r="C217" s="261">
        <v>10807</v>
      </c>
      <c r="D217" s="265">
        <v>8.0969999999999995</v>
      </c>
      <c r="E217" s="261">
        <v>11014</v>
      </c>
      <c r="F217" s="265">
        <v>3.2745000000000002</v>
      </c>
      <c r="G217" s="261">
        <v>13805</v>
      </c>
      <c r="H217" s="265">
        <v>6.6534000000000004</v>
      </c>
      <c r="I217" s="261">
        <v>19188</v>
      </c>
      <c r="J217" s="265">
        <v>6.2512999999999996</v>
      </c>
    </row>
    <row r="220" spans="1:10" ht="13">
      <c r="B220" s="260" t="s">
        <v>1003</v>
      </c>
      <c r="C220" s="480" t="s">
        <v>3554</v>
      </c>
      <c r="D220" s="480"/>
      <c r="E220" s="480"/>
      <c r="F220" s="480"/>
      <c r="G220" s="480"/>
      <c r="H220" s="480"/>
      <c r="I220" s="480"/>
      <c r="J220" s="480"/>
    </row>
    <row r="221" spans="1:10">
      <c r="B221" s="481" t="s">
        <v>3550</v>
      </c>
      <c r="C221" s="482" t="s">
        <v>1214</v>
      </c>
      <c r="D221" s="482"/>
      <c r="E221" s="482" t="s">
        <v>1215</v>
      </c>
      <c r="F221" s="482"/>
      <c r="G221" s="482" t="s">
        <v>1216</v>
      </c>
      <c r="H221" s="482"/>
      <c r="I221" s="482" t="s">
        <v>1217</v>
      </c>
      <c r="J221" s="482"/>
    </row>
    <row r="222" spans="1:10">
      <c r="B222" s="481"/>
      <c r="C222" s="261" t="s">
        <v>3551</v>
      </c>
      <c r="D222" s="261" t="s">
        <v>1219</v>
      </c>
      <c r="E222" s="261" t="s">
        <v>3551</v>
      </c>
      <c r="F222" s="261" t="s">
        <v>1219</v>
      </c>
      <c r="G222" s="261" t="s">
        <v>3551</v>
      </c>
      <c r="H222" s="261" t="s">
        <v>1219</v>
      </c>
      <c r="I222" s="261" t="s">
        <v>3551</v>
      </c>
      <c r="J222" s="261" t="s">
        <v>1219</v>
      </c>
    </row>
    <row r="223" spans="1:10" ht="13">
      <c r="A223" t="s">
        <v>2892</v>
      </c>
      <c r="B223" s="262" t="s">
        <v>1003</v>
      </c>
      <c r="C223" s="263">
        <v>10748</v>
      </c>
      <c r="D223" s="264">
        <v>7.5048000000000004</v>
      </c>
      <c r="E223" s="263">
        <v>11685</v>
      </c>
      <c r="F223" s="264">
        <v>5.3326000000000002</v>
      </c>
      <c r="G223" s="263">
        <v>13509</v>
      </c>
      <c r="H223" s="264">
        <v>6.1924000000000001</v>
      </c>
      <c r="I223" s="263">
        <v>21550</v>
      </c>
      <c r="J223" s="264">
        <v>7.4050000000000002</v>
      </c>
    </row>
    <row r="224" spans="1:10" ht="13">
      <c r="B224" s="260" t="s">
        <v>3604</v>
      </c>
      <c r="C224" s="261">
        <v>10765</v>
      </c>
      <c r="D224" s="265">
        <v>7.6722000000000001</v>
      </c>
      <c r="E224" s="261">
        <v>11723</v>
      </c>
      <c r="F224" s="265">
        <v>5.4484000000000004</v>
      </c>
      <c r="G224" s="261">
        <v>13699</v>
      </c>
      <c r="H224" s="265">
        <v>6.4889999999999999</v>
      </c>
      <c r="I224" s="261">
        <v>21571</v>
      </c>
      <c r="J224" s="265">
        <v>7.4146999999999998</v>
      </c>
    </row>
    <row r="225" spans="1:10" ht="13">
      <c r="B225" s="260" t="s">
        <v>3597</v>
      </c>
      <c r="C225" s="261">
        <v>10672</v>
      </c>
      <c r="D225" s="265">
        <v>6.7380000000000004</v>
      </c>
      <c r="E225" s="261">
        <v>11439</v>
      </c>
      <c r="F225" s="265">
        <v>4.5881999999999996</v>
      </c>
      <c r="G225" s="261">
        <v>13232</v>
      </c>
      <c r="H225" s="265">
        <v>5.7546999999999997</v>
      </c>
      <c r="I225" s="261">
        <v>19450</v>
      </c>
      <c r="J225" s="265">
        <v>6.3849999999999998</v>
      </c>
    </row>
    <row r="229" spans="1:10" ht="13">
      <c r="B229" s="260" t="s">
        <v>1474</v>
      </c>
      <c r="C229" s="480" t="s">
        <v>3554</v>
      </c>
      <c r="D229" s="480"/>
      <c r="E229" s="480"/>
      <c r="F229" s="480"/>
      <c r="G229" s="480"/>
      <c r="H229" s="480"/>
      <c r="I229" s="480"/>
      <c r="J229" s="480"/>
    </row>
    <row r="230" spans="1:10">
      <c r="B230" s="481" t="s">
        <v>3550</v>
      </c>
      <c r="C230" s="482" t="s">
        <v>1214</v>
      </c>
      <c r="D230" s="482"/>
      <c r="E230" s="482" t="s">
        <v>1215</v>
      </c>
      <c r="F230" s="482"/>
      <c r="G230" s="482" t="s">
        <v>1216</v>
      </c>
      <c r="H230" s="482"/>
      <c r="I230" s="482" t="s">
        <v>1217</v>
      </c>
      <c r="J230" s="482"/>
    </row>
    <row r="231" spans="1:10">
      <c r="B231" s="481"/>
      <c r="C231" s="261" t="s">
        <v>3551</v>
      </c>
      <c r="D231" s="261" t="s">
        <v>1219</v>
      </c>
      <c r="E231" s="261" t="s">
        <v>3551</v>
      </c>
      <c r="F231" s="261" t="s">
        <v>1219</v>
      </c>
      <c r="G231" s="261" t="s">
        <v>3551</v>
      </c>
      <c r="H231" s="261" t="s">
        <v>1219</v>
      </c>
      <c r="I231" s="261" t="s">
        <v>3551</v>
      </c>
      <c r="J231" s="261" t="s">
        <v>1219</v>
      </c>
    </row>
    <row r="232" spans="1:10" ht="13">
      <c r="A232" t="s">
        <v>2897</v>
      </c>
      <c r="B232" s="262" t="s">
        <v>1474</v>
      </c>
      <c r="C232" s="263">
        <v>10726</v>
      </c>
      <c r="D232" s="264">
        <v>7.2815000000000003</v>
      </c>
      <c r="E232" s="263">
        <v>11574</v>
      </c>
      <c r="F232" s="264">
        <v>4.9976000000000003</v>
      </c>
      <c r="G232" s="263">
        <v>14910</v>
      </c>
      <c r="H232" s="264">
        <v>8.3071000000000002</v>
      </c>
      <c r="I232" s="263">
        <v>21964</v>
      </c>
      <c r="J232" s="264">
        <v>7.5951000000000004</v>
      </c>
    </row>
    <row r="233" spans="1:10" ht="13">
      <c r="B233" s="260" t="s">
        <v>3605</v>
      </c>
      <c r="C233" s="261">
        <v>10763</v>
      </c>
      <c r="D233" s="265">
        <v>7.6510999999999996</v>
      </c>
      <c r="E233" s="261">
        <v>11971</v>
      </c>
      <c r="F233" s="265">
        <v>6.1866000000000003</v>
      </c>
      <c r="G233" s="261">
        <v>14567</v>
      </c>
      <c r="H233" s="265">
        <v>7.8045999999999998</v>
      </c>
      <c r="I233" s="261">
        <v>22981</v>
      </c>
      <c r="J233" s="265">
        <v>8.0495000000000001</v>
      </c>
    </row>
    <row r="234" spans="1:10" ht="13">
      <c r="B234" s="260" t="s">
        <v>3592</v>
      </c>
      <c r="C234" s="261">
        <v>10807</v>
      </c>
      <c r="D234" s="265">
        <v>8.0969999999999995</v>
      </c>
      <c r="E234" s="261">
        <v>11014</v>
      </c>
      <c r="F234" s="265">
        <v>3.2745000000000002</v>
      </c>
      <c r="G234" s="261">
        <v>13805</v>
      </c>
      <c r="H234" s="265">
        <v>6.6534000000000004</v>
      </c>
      <c r="I234" s="261">
        <v>19188</v>
      </c>
      <c r="J234" s="265">
        <v>6.2512999999999996</v>
      </c>
    </row>
    <row r="237" spans="1:10" ht="13">
      <c r="B237" s="260" t="s">
        <v>2925</v>
      </c>
      <c r="C237" s="480" t="s">
        <v>3554</v>
      </c>
      <c r="D237" s="480"/>
      <c r="E237" s="480"/>
      <c r="F237" s="480"/>
      <c r="G237" s="480"/>
      <c r="H237" s="480"/>
      <c r="I237" s="480"/>
      <c r="J237" s="480"/>
    </row>
    <row r="238" spans="1:10">
      <c r="B238" s="481" t="s">
        <v>3550</v>
      </c>
      <c r="C238" s="482" t="s">
        <v>1214</v>
      </c>
      <c r="D238" s="482"/>
      <c r="E238" s="482" t="s">
        <v>1215</v>
      </c>
      <c r="F238" s="482"/>
      <c r="G238" s="482" t="s">
        <v>1216</v>
      </c>
      <c r="H238" s="482"/>
      <c r="I238" s="482" t="s">
        <v>1217</v>
      </c>
      <c r="J238" s="482"/>
    </row>
    <row r="239" spans="1:10">
      <c r="B239" s="481"/>
      <c r="C239" s="261" t="s">
        <v>3551</v>
      </c>
      <c r="D239" s="261" t="s">
        <v>1219</v>
      </c>
      <c r="E239" s="261" t="s">
        <v>3551</v>
      </c>
      <c r="F239" s="261" t="s">
        <v>1219</v>
      </c>
      <c r="G239" s="261" t="s">
        <v>3551</v>
      </c>
      <c r="H239" s="261" t="s">
        <v>1219</v>
      </c>
      <c r="I239" s="261" t="s">
        <v>3551</v>
      </c>
      <c r="J239" s="261" t="s">
        <v>1219</v>
      </c>
    </row>
    <row r="240" spans="1:10" ht="13">
      <c r="A240" t="s">
        <v>2899</v>
      </c>
      <c r="B240" s="262" t="s">
        <v>2925</v>
      </c>
      <c r="C240" s="263">
        <v>10715</v>
      </c>
      <c r="D240" s="264">
        <v>7.1736000000000004</v>
      </c>
      <c r="E240" s="263">
        <v>11510</v>
      </c>
      <c r="F240" s="264">
        <v>4.8033999999999999</v>
      </c>
      <c r="G240" s="263">
        <v>13408</v>
      </c>
      <c r="H240" s="264">
        <v>6.0336999999999996</v>
      </c>
      <c r="I240" s="263">
        <v>21617</v>
      </c>
      <c r="J240" s="264">
        <v>7.4359000000000002</v>
      </c>
    </row>
    <row r="241" spans="1:10" ht="13">
      <c r="B241" s="260" t="s">
        <v>3606</v>
      </c>
      <c r="C241" s="261">
        <v>10730</v>
      </c>
      <c r="D241" s="265">
        <v>7.3181000000000003</v>
      </c>
      <c r="E241" s="261">
        <v>11553</v>
      </c>
      <c r="F241" s="265">
        <v>4.9335000000000004</v>
      </c>
      <c r="G241" s="261">
        <v>13160</v>
      </c>
      <c r="H241" s="265">
        <v>5.6390000000000002</v>
      </c>
      <c r="I241" s="261">
        <v>20611</v>
      </c>
      <c r="J241" s="265">
        <v>6.9607000000000001</v>
      </c>
    </row>
    <row r="242" spans="1:10" ht="13">
      <c r="B242" s="260" t="s">
        <v>3597</v>
      </c>
      <c r="C242" s="261">
        <v>10672</v>
      </c>
      <c r="D242" s="265">
        <v>6.7380000000000004</v>
      </c>
      <c r="E242" s="261">
        <v>11439</v>
      </c>
      <c r="F242" s="265">
        <v>4.5881999999999996</v>
      </c>
      <c r="G242" s="261">
        <v>13232</v>
      </c>
      <c r="H242" s="265">
        <v>5.7546999999999997</v>
      </c>
      <c r="I242" s="261">
        <v>19450</v>
      </c>
      <c r="J242" s="265">
        <v>6.3849999999999998</v>
      </c>
    </row>
    <row r="245" spans="1:10" ht="13">
      <c r="B245" s="260" t="s">
        <v>2926</v>
      </c>
      <c r="C245" s="480" t="s">
        <v>3554</v>
      </c>
      <c r="D245" s="480"/>
      <c r="E245" s="480"/>
      <c r="F245" s="480"/>
      <c r="G245" s="480"/>
      <c r="H245" s="480"/>
      <c r="I245" s="480"/>
      <c r="J245" s="480"/>
    </row>
    <row r="246" spans="1:10">
      <c r="B246" s="481" t="s">
        <v>3550</v>
      </c>
      <c r="C246" s="482" t="s">
        <v>1214</v>
      </c>
      <c r="D246" s="482"/>
      <c r="E246" s="482" t="s">
        <v>1215</v>
      </c>
      <c r="F246" s="482"/>
      <c r="G246" s="482" t="s">
        <v>1216</v>
      </c>
      <c r="H246" s="482"/>
      <c r="I246" s="482" t="s">
        <v>1217</v>
      </c>
      <c r="J246" s="482"/>
    </row>
    <row r="247" spans="1:10">
      <c r="B247" s="481"/>
      <c r="C247" s="261" t="s">
        <v>3551</v>
      </c>
      <c r="D247" s="261" t="s">
        <v>1219</v>
      </c>
      <c r="E247" s="261" t="s">
        <v>3551</v>
      </c>
      <c r="F247" s="261" t="s">
        <v>1219</v>
      </c>
      <c r="G247" s="261" t="s">
        <v>3551</v>
      </c>
      <c r="H247" s="261" t="s">
        <v>1219</v>
      </c>
      <c r="I247" s="261" t="s">
        <v>3551</v>
      </c>
      <c r="J247" s="261" t="s">
        <v>1219</v>
      </c>
    </row>
    <row r="248" spans="1:10" ht="13">
      <c r="A248" t="s">
        <v>2900</v>
      </c>
      <c r="B248" s="262" t="s">
        <v>2926</v>
      </c>
      <c r="C248" s="263">
        <v>10745</v>
      </c>
      <c r="D248" s="264">
        <v>7.4744000000000002</v>
      </c>
      <c r="E248" s="263">
        <v>11989</v>
      </c>
      <c r="F248" s="264">
        <v>6.2397999999999998</v>
      </c>
      <c r="G248" s="263">
        <v>13079</v>
      </c>
      <c r="H248" s="264">
        <v>5.5095000000000001</v>
      </c>
      <c r="I248" s="263">
        <v>21099</v>
      </c>
      <c r="J248" s="264">
        <v>7.1936999999999998</v>
      </c>
    </row>
    <row r="249" spans="1:10" ht="13">
      <c r="B249" s="260" t="s">
        <v>3607</v>
      </c>
      <c r="C249" s="261">
        <v>10991</v>
      </c>
      <c r="D249" s="265">
        <v>9.9421999999999997</v>
      </c>
      <c r="E249" s="261">
        <v>12823</v>
      </c>
      <c r="F249" s="265">
        <v>8.6501999999999999</v>
      </c>
      <c r="G249" s="261">
        <v>15530</v>
      </c>
      <c r="H249" s="265">
        <v>9.1930999999999994</v>
      </c>
      <c r="I249" s="261">
        <v>26095</v>
      </c>
      <c r="J249" s="265">
        <v>9.3344000000000005</v>
      </c>
    </row>
    <row r="250" spans="1:10" ht="13">
      <c r="B250" s="260" t="s">
        <v>3592</v>
      </c>
      <c r="C250" s="261">
        <v>10807</v>
      </c>
      <c r="D250" s="265">
        <v>8.0969999999999995</v>
      </c>
      <c r="E250" s="261">
        <v>11014</v>
      </c>
      <c r="F250" s="265">
        <v>3.2745000000000002</v>
      </c>
      <c r="G250" s="261">
        <v>13805</v>
      </c>
      <c r="H250" s="265">
        <v>6.6534000000000004</v>
      </c>
      <c r="I250" s="261">
        <v>19188</v>
      </c>
      <c r="J250" s="265">
        <v>6.2512999999999996</v>
      </c>
    </row>
    <row r="253" spans="1:10" ht="13">
      <c r="B253" s="260" t="s">
        <v>1000</v>
      </c>
      <c r="C253" s="480" t="s">
        <v>3554</v>
      </c>
      <c r="D253" s="480"/>
      <c r="E253" s="480"/>
      <c r="F253" s="480"/>
      <c r="G253" s="480"/>
      <c r="H253" s="480"/>
      <c r="I253" s="480"/>
      <c r="J253" s="480"/>
    </row>
    <row r="254" spans="1:10">
      <c r="B254" s="481" t="s">
        <v>3550</v>
      </c>
      <c r="C254" s="482" t="s">
        <v>1214</v>
      </c>
      <c r="D254" s="482"/>
      <c r="E254" s="482" t="s">
        <v>1215</v>
      </c>
      <c r="F254" s="482"/>
      <c r="G254" s="482" t="s">
        <v>1216</v>
      </c>
      <c r="H254" s="482"/>
      <c r="I254" s="482" t="s">
        <v>1217</v>
      </c>
      <c r="J254" s="482"/>
    </row>
    <row r="255" spans="1:10">
      <c r="B255" s="481"/>
      <c r="C255" s="261" t="s">
        <v>3551</v>
      </c>
      <c r="D255" s="261" t="s">
        <v>1219</v>
      </c>
      <c r="E255" s="261" t="s">
        <v>3551</v>
      </c>
      <c r="F255" s="261" t="s">
        <v>1219</v>
      </c>
      <c r="G255" s="261" t="s">
        <v>3551</v>
      </c>
      <c r="H255" s="261" t="s">
        <v>1219</v>
      </c>
      <c r="I255" s="261" t="s">
        <v>3551</v>
      </c>
      <c r="J255" s="261" t="s">
        <v>1219</v>
      </c>
    </row>
    <row r="256" spans="1:10" ht="13">
      <c r="A256" t="s">
        <v>2901</v>
      </c>
      <c r="B256" s="262" t="s">
        <v>1000</v>
      </c>
      <c r="C256" s="263">
        <v>10682</v>
      </c>
      <c r="D256" s="264">
        <v>6.8430999999999997</v>
      </c>
      <c r="E256" s="263">
        <v>11483</v>
      </c>
      <c r="F256" s="264">
        <v>4.7228000000000003</v>
      </c>
      <c r="G256" s="263">
        <v>13939</v>
      </c>
      <c r="H256" s="264">
        <v>6.8597999999999999</v>
      </c>
      <c r="I256" s="263">
        <v>22026</v>
      </c>
      <c r="J256" s="264">
        <v>7.6237000000000004</v>
      </c>
    </row>
    <row r="257" spans="1:10" ht="13">
      <c r="B257" s="260" t="s">
        <v>4455</v>
      </c>
      <c r="C257" s="261">
        <v>10702</v>
      </c>
      <c r="D257" s="265">
        <v>7.0388000000000002</v>
      </c>
      <c r="E257" s="261">
        <v>11516</v>
      </c>
      <c r="F257" s="265">
        <v>4.8209999999999997</v>
      </c>
      <c r="G257" s="261">
        <v>13874</v>
      </c>
      <c r="H257" s="265">
        <v>6.7595999999999998</v>
      </c>
      <c r="I257" s="261">
        <v>21549</v>
      </c>
      <c r="J257" s="265">
        <v>7.4044999999999996</v>
      </c>
    </row>
    <row r="258" spans="1:10" ht="13">
      <c r="B258" s="260" t="s">
        <v>3592</v>
      </c>
      <c r="C258" s="261">
        <v>10807</v>
      </c>
      <c r="D258" s="265">
        <v>8.0969999999999995</v>
      </c>
      <c r="E258" s="261">
        <v>11014</v>
      </c>
      <c r="F258" s="265">
        <v>3.2745000000000002</v>
      </c>
      <c r="G258" s="261">
        <v>13805</v>
      </c>
      <c r="H258" s="265">
        <v>6.6534000000000004</v>
      </c>
      <c r="I258" s="261">
        <v>19188</v>
      </c>
      <c r="J258" s="265">
        <v>6.2512999999999996</v>
      </c>
    </row>
    <row r="261" spans="1:10" ht="13">
      <c r="B261" s="260" t="s">
        <v>2929</v>
      </c>
      <c r="C261" s="480" t="s">
        <v>3554</v>
      </c>
      <c r="D261" s="480"/>
      <c r="E261" s="480"/>
      <c r="F261" s="480"/>
      <c r="G261" s="480"/>
      <c r="H261" s="480"/>
      <c r="I261" s="480"/>
      <c r="J261" s="480"/>
    </row>
    <row r="262" spans="1:10">
      <c r="B262" s="481" t="s">
        <v>3550</v>
      </c>
      <c r="C262" s="482" t="s">
        <v>1214</v>
      </c>
      <c r="D262" s="482"/>
      <c r="E262" s="482" t="s">
        <v>1215</v>
      </c>
      <c r="F262" s="482"/>
      <c r="G262" s="482" t="s">
        <v>1216</v>
      </c>
      <c r="H262" s="482"/>
      <c r="I262" s="482" t="s">
        <v>1217</v>
      </c>
      <c r="J262" s="482"/>
    </row>
    <row r="263" spans="1:10">
      <c r="B263" s="481"/>
      <c r="C263" s="261" t="s">
        <v>3551</v>
      </c>
      <c r="D263" s="261" t="s">
        <v>1219</v>
      </c>
      <c r="E263" s="261" t="s">
        <v>3551</v>
      </c>
      <c r="F263" s="261" t="s">
        <v>1219</v>
      </c>
      <c r="G263" s="261" t="s">
        <v>3551</v>
      </c>
      <c r="H263" s="261" t="s">
        <v>1219</v>
      </c>
      <c r="I263" s="261" t="s">
        <v>3551</v>
      </c>
      <c r="J263" s="261" t="s">
        <v>1219</v>
      </c>
    </row>
    <row r="264" spans="1:10" ht="13">
      <c r="A264" t="s">
        <v>2902</v>
      </c>
      <c r="B264" s="262" t="s">
        <v>2929</v>
      </c>
      <c r="C264" s="263">
        <v>10627</v>
      </c>
      <c r="D264" s="264">
        <v>6.2855999999999996</v>
      </c>
      <c r="E264" s="263">
        <v>11347</v>
      </c>
      <c r="F264" s="264">
        <v>4.3060999999999998</v>
      </c>
      <c r="G264" s="263">
        <v>14250</v>
      </c>
      <c r="H264" s="264">
        <v>7.3318000000000003</v>
      </c>
      <c r="I264" s="263">
        <v>24422</v>
      </c>
      <c r="J264" s="264">
        <v>8.6623000000000001</v>
      </c>
    </row>
    <row r="265" spans="1:10" ht="13">
      <c r="B265" s="260" t="s">
        <v>3608</v>
      </c>
      <c r="C265" s="261">
        <v>10809</v>
      </c>
      <c r="D265" s="265">
        <v>8.1138999999999992</v>
      </c>
      <c r="E265" s="261">
        <v>11417</v>
      </c>
      <c r="F265" s="265">
        <v>4.5212000000000003</v>
      </c>
      <c r="G265" s="261">
        <v>14716</v>
      </c>
      <c r="H265" s="265">
        <v>8.0248000000000008</v>
      </c>
      <c r="I265" s="261">
        <v>21110</v>
      </c>
      <c r="J265" s="265">
        <v>7.1989000000000001</v>
      </c>
    </row>
    <row r="266" spans="1:10" ht="13">
      <c r="B266" s="260" t="s">
        <v>3592</v>
      </c>
      <c r="C266" s="261">
        <v>10807</v>
      </c>
      <c r="D266" s="265">
        <v>8.0969999999999995</v>
      </c>
      <c r="E266" s="261">
        <v>11014</v>
      </c>
      <c r="F266" s="265">
        <v>3.2745000000000002</v>
      </c>
      <c r="G266" s="261">
        <v>13805</v>
      </c>
      <c r="H266" s="265">
        <v>6.6534000000000004</v>
      </c>
      <c r="I266" s="261">
        <v>19188</v>
      </c>
      <c r="J266" s="265">
        <v>6.2512999999999996</v>
      </c>
    </row>
    <row r="269" spans="1:10" ht="13">
      <c r="B269" s="260" t="s">
        <v>2934</v>
      </c>
      <c r="C269" s="480" t="s">
        <v>3609</v>
      </c>
      <c r="D269" s="480"/>
      <c r="E269" s="480"/>
      <c r="F269" s="480"/>
      <c r="G269" s="480"/>
      <c r="H269" s="480"/>
      <c r="I269" s="480"/>
      <c r="J269" s="480"/>
    </row>
    <row r="270" spans="1:10">
      <c r="B270" s="481" t="s">
        <v>3550</v>
      </c>
      <c r="C270" s="482" t="s">
        <v>1214</v>
      </c>
      <c r="D270" s="482"/>
      <c r="E270" s="482" t="s">
        <v>1215</v>
      </c>
      <c r="F270" s="482"/>
      <c r="G270" s="482" t="s">
        <v>1216</v>
      </c>
      <c r="H270" s="482"/>
      <c r="I270" s="482" t="s">
        <v>1217</v>
      </c>
      <c r="J270" s="482"/>
    </row>
    <row r="271" spans="1:10">
      <c r="B271" s="481"/>
      <c r="C271" s="261" t="s">
        <v>3551</v>
      </c>
      <c r="D271" s="261" t="s">
        <v>1219</v>
      </c>
      <c r="E271" s="261" t="s">
        <v>3551</v>
      </c>
      <c r="F271" s="261" t="s">
        <v>1219</v>
      </c>
      <c r="G271" s="261" t="s">
        <v>3551</v>
      </c>
      <c r="H271" s="261" t="s">
        <v>1219</v>
      </c>
      <c r="I271" s="261" t="s">
        <v>3551</v>
      </c>
      <c r="J271" s="261" t="s">
        <v>1219</v>
      </c>
    </row>
    <row r="272" spans="1:10" ht="13">
      <c r="A272" t="s">
        <v>2906</v>
      </c>
      <c r="B272" s="262" t="s">
        <v>2934</v>
      </c>
      <c r="C272" s="263">
        <v>10791</v>
      </c>
      <c r="D272" s="264">
        <v>7.9321000000000002</v>
      </c>
      <c r="E272" s="263">
        <v>12038</v>
      </c>
      <c r="F272" s="264">
        <v>6.3825000000000003</v>
      </c>
      <c r="G272" s="263">
        <v>14231</v>
      </c>
      <c r="H272" s="264">
        <v>7.3026999999999997</v>
      </c>
      <c r="I272" s="263">
        <v>19111</v>
      </c>
      <c r="J272" s="264">
        <v>7.7655000000000003</v>
      </c>
    </row>
    <row r="273" spans="1:10" ht="13">
      <c r="B273" s="260" t="s">
        <v>3610</v>
      </c>
      <c r="C273" s="261">
        <v>10818</v>
      </c>
      <c r="D273" s="265">
        <v>8.1995000000000005</v>
      </c>
      <c r="E273" s="261">
        <v>12166</v>
      </c>
      <c r="F273" s="265">
        <v>6.7590000000000003</v>
      </c>
      <c r="G273" s="261">
        <v>14733</v>
      </c>
      <c r="H273" s="265">
        <v>8.0496999999999996</v>
      </c>
      <c r="I273" s="261">
        <v>18947</v>
      </c>
      <c r="J273" s="265">
        <v>7.6585999999999999</v>
      </c>
    </row>
    <row r="274" spans="1:10" ht="13">
      <c r="B274" s="260" t="s">
        <v>3592</v>
      </c>
      <c r="C274" s="261">
        <v>10807</v>
      </c>
      <c r="D274" s="265">
        <v>8.0969999999999995</v>
      </c>
      <c r="E274" s="261">
        <v>11014</v>
      </c>
      <c r="F274" s="265">
        <v>3.2745000000000002</v>
      </c>
      <c r="G274" s="261">
        <v>13805</v>
      </c>
      <c r="H274" s="265">
        <v>6.6534000000000004</v>
      </c>
      <c r="I274" s="261">
        <v>16659</v>
      </c>
      <c r="J274" s="265">
        <v>6.0702999999999996</v>
      </c>
    </row>
    <row r="277" spans="1:10" ht="13">
      <c r="B277" s="260" t="s">
        <v>3611</v>
      </c>
      <c r="C277" s="480" t="s">
        <v>3612</v>
      </c>
      <c r="D277" s="480"/>
      <c r="E277" s="480"/>
      <c r="F277" s="480"/>
      <c r="G277" s="480"/>
      <c r="H277" s="480"/>
      <c r="I277" s="480"/>
      <c r="J277" s="480"/>
    </row>
    <row r="278" spans="1:10">
      <c r="B278" s="481" t="s">
        <v>3550</v>
      </c>
      <c r="C278" s="482" t="s">
        <v>1214</v>
      </c>
      <c r="D278" s="482"/>
      <c r="E278" s="482" t="s">
        <v>1215</v>
      </c>
      <c r="F278" s="482"/>
      <c r="G278" s="482" t="s">
        <v>1216</v>
      </c>
      <c r="H278" s="482"/>
      <c r="I278" s="482" t="s">
        <v>1217</v>
      </c>
      <c r="J278" s="482"/>
    </row>
    <row r="279" spans="1:10">
      <c r="B279" s="481"/>
      <c r="C279" s="261" t="s">
        <v>3551</v>
      </c>
      <c r="D279" s="261" t="s">
        <v>1219</v>
      </c>
      <c r="E279" s="261" t="s">
        <v>3551</v>
      </c>
      <c r="F279" s="261" t="s">
        <v>1219</v>
      </c>
      <c r="G279" s="261" t="s">
        <v>3551</v>
      </c>
      <c r="H279" s="261" t="s">
        <v>1219</v>
      </c>
      <c r="I279" s="261" t="s">
        <v>3551</v>
      </c>
      <c r="J279" s="261" t="s">
        <v>1219</v>
      </c>
    </row>
    <row r="280" spans="1:10" ht="13">
      <c r="A280" t="s">
        <v>1984</v>
      </c>
      <c r="B280" s="262" t="s">
        <v>3611</v>
      </c>
      <c r="C280" s="263">
        <v>11205</v>
      </c>
      <c r="D280" s="264">
        <v>12.0845</v>
      </c>
      <c r="E280" s="263" t="s">
        <v>73</v>
      </c>
      <c r="F280" s="264" t="s">
        <v>73</v>
      </c>
      <c r="G280" s="263" t="s">
        <v>73</v>
      </c>
      <c r="H280" s="264" t="s">
        <v>73</v>
      </c>
      <c r="I280" s="263">
        <v>8791</v>
      </c>
      <c r="J280" s="264">
        <v>-4.9767999999999999</v>
      </c>
    </row>
    <row r="281" spans="1:10" ht="13">
      <c r="B281" s="260" t="s">
        <v>3613</v>
      </c>
      <c r="C281" s="261">
        <v>12334</v>
      </c>
      <c r="D281" s="265">
        <v>23.4129</v>
      </c>
      <c r="E281" s="261" t="s">
        <v>73</v>
      </c>
      <c r="F281" s="265" t="s">
        <v>73</v>
      </c>
      <c r="G281" s="261" t="s">
        <v>73</v>
      </c>
      <c r="H281" s="265" t="s">
        <v>73</v>
      </c>
      <c r="I281" s="261">
        <v>11691</v>
      </c>
      <c r="J281" s="265">
        <v>6.3883000000000001</v>
      </c>
    </row>
    <row r="282" spans="1:10" ht="13">
      <c r="B282" s="260" t="s">
        <v>1222</v>
      </c>
      <c r="C282" s="261">
        <v>11606</v>
      </c>
      <c r="D282" s="265">
        <v>16.109200000000001</v>
      </c>
      <c r="E282" s="261" t="s">
        <v>73</v>
      </c>
      <c r="F282" s="265" t="s">
        <v>73</v>
      </c>
      <c r="G282" s="261" t="s">
        <v>73</v>
      </c>
      <c r="H282" s="265" t="s">
        <v>73</v>
      </c>
      <c r="I282" s="261">
        <v>13752</v>
      </c>
      <c r="J282" s="265">
        <v>13.459</v>
      </c>
    </row>
    <row r="285" spans="1:10" ht="13">
      <c r="B285" s="260" t="s">
        <v>1058</v>
      </c>
      <c r="C285" s="480" t="s">
        <v>3614</v>
      </c>
      <c r="D285" s="480"/>
      <c r="E285" s="480"/>
      <c r="F285" s="480"/>
      <c r="G285" s="480"/>
      <c r="H285" s="480"/>
      <c r="I285" s="480"/>
      <c r="J285" s="480"/>
    </row>
    <row r="286" spans="1:10">
      <c r="B286" s="481" t="s">
        <v>3550</v>
      </c>
      <c r="C286" s="482" t="s">
        <v>1214</v>
      </c>
      <c r="D286" s="482"/>
      <c r="E286" s="482" t="s">
        <v>1215</v>
      </c>
      <c r="F286" s="482"/>
      <c r="G286" s="482" t="s">
        <v>1216</v>
      </c>
      <c r="H286" s="482"/>
      <c r="I286" s="482" t="s">
        <v>1217</v>
      </c>
      <c r="J286" s="482"/>
    </row>
    <row r="287" spans="1:10">
      <c r="B287" s="481"/>
      <c r="C287" s="261" t="s">
        <v>3551</v>
      </c>
      <c r="D287" s="261" t="s">
        <v>1219</v>
      </c>
      <c r="E287" s="261" t="s">
        <v>3551</v>
      </c>
      <c r="F287" s="261" t="s">
        <v>1219</v>
      </c>
      <c r="G287" s="261" t="s">
        <v>3551</v>
      </c>
      <c r="H287" s="261" t="s">
        <v>1219</v>
      </c>
      <c r="I287" s="261" t="s">
        <v>3551</v>
      </c>
      <c r="J287" s="261" t="s">
        <v>1219</v>
      </c>
    </row>
    <row r="288" spans="1:10" ht="13">
      <c r="A288" t="s">
        <v>1979</v>
      </c>
      <c r="B288" s="262" t="s">
        <v>1058</v>
      </c>
      <c r="C288" s="263">
        <v>11419</v>
      </c>
      <c r="D288" s="264">
        <v>14.2357</v>
      </c>
      <c r="E288" s="263">
        <v>11684</v>
      </c>
      <c r="F288" s="264">
        <v>5.3300999999999998</v>
      </c>
      <c r="G288" s="263">
        <v>12487</v>
      </c>
      <c r="H288" s="264">
        <v>4.5373999999999999</v>
      </c>
      <c r="I288" s="263">
        <v>18967</v>
      </c>
      <c r="J288" s="264">
        <v>6.8954000000000004</v>
      </c>
    </row>
    <row r="289" spans="1:10" ht="13">
      <c r="B289" s="260" t="s">
        <v>3615</v>
      </c>
      <c r="C289" s="261">
        <v>11395</v>
      </c>
      <c r="D289" s="265">
        <v>13.986499999999999</v>
      </c>
      <c r="E289" s="261">
        <v>10737</v>
      </c>
      <c r="F289" s="265">
        <v>2.3997999999999999</v>
      </c>
      <c r="G289" s="261">
        <v>12149</v>
      </c>
      <c r="H289" s="265">
        <v>3.9649999999999999</v>
      </c>
      <c r="I289" s="261">
        <v>18673</v>
      </c>
      <c r="J289" s="265">
        <v>6.7214999999999998</v>
      </c>
    </row>
    <row r="290" spans="1:10" ht="13">
      <c r="B290" s="260" t="s">
        <v>1222</v>
      </c>
      <c r="C290" s="261">
        <v>11606</v>
      </c>
      <c r="D290" s="265">
        <v>16.109200000000001</v>
      </c>
      <c r="E290" s="261">
        <v>18099</v>
      </c>
      <c r="F290" s="265">
        <v>21.8888</v>
      </c>
      <c r="G290" s="261">
        <v>19060</v>
      </c>
      <c r="H290" s="265">
        <v>13.753399999999999</v>
      </c>
      <c r="I290" s="261">
        <v>35743</v>
      </c>
      <c r="J290" s="265">
        <v>14.189</v>
      </c>
    </row>
    <row r="293" spans="1:10" ht="13">
      <c r="B293" s="260" t="s">
        <v>212</v>
      </c>
      <c r="C293" s="480" t="s">
        <v>3616</v>
      </c>
      <c r="D293" s="480"/>
      <c r="E293" s="480"/>
      <c r="F293" s="480"/>
      <c r="G293" s="480"/>
      <c r="H293" s="480"/>
      <c r="I293" s="480"/>
      <c r="J293" s="480"/>
    </row>
    <row r="294" spans="1:10">
      <c r="B294" s="481" t="s">
        <v>3550</v>
      </c>
      <c r="C294" s="482" t="s">
        <v>1214</v>
      </c>
      <c r="D294" s="482"/>
      <c r="E294" s="482" t="s">
        <v>1215</v>
      </c>
      <c r="F294" s="482"/>
      <c r="G294" s="482" t="s">
        <v>1216</v>
      </c>
      <c r="H294" s="482"/>
      <c r="I294" s="482" t="s">
        <v>1217</v>
      </c>
      <c r="J294" s="482"/>
    </row>
    <row r="295" spans="1:10">
      <c r="B295" s="481"/>
      <c r="C295" s="261" t="s">
        <v>3551</v>
      </c>
      <c r="D295" s="261" t="s">
        <v>1219</v>
      </c>
      <c r="E295" s="261" t="s">
        <v>3551</v>
      </c>
      <c r="F295" s="261" t="s">
        <v>1219</v>
      </c>
      <c r="G295" s="261" t="s">
        <v>3551</v>
      </c>
      <c r="H295" s="261" t="s">
        <v>1219</v>
      </c>
      <c r="I295" s="261" t="s">
        <v>3551</v>
      </c>
      <c r="J295" s="261" t="s">
        <v>1219</v>
      </c>
    </row>
    <row r="296" spans="1:10" ht="13">
      <c r="A296" t="s">
        <v>1980</v>
      </c>
      <c r="B296" s="262" t="s">
        <v>212</v>
      </c>
      <c r="C296" s="263">
        <v>10857</v>
      </c>
      <c r="D296" s="264">
        <v>8.5965000000000007</v>
      </c>
      <c r="E296" s="263">
        <v>12198</v>
      </c>
      <c r="F296" s="264">
        <v>6.8532000000000002</v>
      </c>
      <c r="G296" s="263">
        <v>9994</v>
      </c>
      <c r="H296" s="264">
        <v>-1.26E-2</v>
      </c>
      <c r="I296" s="263">
        <v>7456</v>
      </c>
      <c r="J296" s="264">
        <v>-2.6953</v>
      </c>
    </row>
    <row r="297" spans="1:10" ht="13">
      <c r="B297" s="260" t="s">
        <v>3617</v>
      </c>
      <c r="C297" s="261">
        <v>11594</v>
      </c>
      <c r="D297" s="265">
        <v>15.9839</v>
      </c>
      <c r="E297" s="261">
        <v>14932</v>
      </c>
      <c r="F297" s="265">
        <v>14.311299999999999</v>
      </c>
      <c r="G297" s="261">
        <v>13705</v>
      </c>
      <c r="H297" s="265">
        <v>6.4988000000000001</v>
      </c>
      <c r="I297" s="261">
        <v>14060</v>
      </c>
      <c r="J297" s="265">
        <v>3.2219000000000002</v>
      </c>
    </row>
    <row r="298" spans="1:10" ht="13">
      <c r="B298" s="260" t="s">
        <v>1222</v>
      </c>
      <c r="C298" s="261">
        <v>11606</v>
      </c>
      <c r="D298" s="265">
        <v>16.109200000000001</v>
      </c>
      <c r="E298" s="261">
        <v>18099</v>
      </c>
      <c r="F298" s="265">
        <v>21.8888</v>
      </c>
      <c r="G298" s="261">
        <v>19060</v>
      </c>
      <c r="H298" s="265">
        <v>13.753399999999999</v>
      </c>
      <c r="I298" s="261">
        <v>37387</v>
      </c>
      <c r="J298" s="265">
        <v>13.057600000000001</v>
      </c>
    </row>
    <row r="301" spans="1:10" ht="13">
      <c r="B301" s="260" t="s">
        <v>1011</v>
      </c>
      <c r="C301" s="480" t="s">
        <v>3616</v>
      </c>
      <c r="D301" s="480"/>
      <c r="E301" s="480"/>
      <c r="F301" s="480"/>
      <c r="G301" s="480"/>
      <c r="H301" s="480"/>
      <c r="I301" s="480"/>
      <c r="J301" s="480"/>
    </row>
    <row r="302" spans="1:10">
      <c r="B302" s="481" t="s">
        <v>3550</v>
      </c>
      <c r="C302" s="482" t="s">
        <v>1214</v>
      </c>
      <c r="D302" s="482"/>
      <c r="E302" s="482" t="s">
        <v>1215</v>
      </c>
      <c r="F302" s="482"/>
      <c r="G302" s="482" t="s">
        <v>1216</v>
      </c>
      <c r="H302" s="482"/>
      <c r="I302" s="482" t="s">
        <v>1217</v>
      </c>
      <c r="J302" s="482"/>
    </row>
    <row r="303" spans="1:10">
      <c r="B303" s="481"/>
      <c r="C303" s="261" t="s">
        <v>3551</v>
      </c>
      <c r="D303" s="261" t="s">
        <v>1219</v>
      </c>
      <c r="E303" s="261" t="s">
        <v>3551</v>
      </c>
      <c r="F303" s="261" t="s">
        <v>1219</v>
      </c>
      <c r="G303" s="261" t="s">
        <v>3551</v>
      </c>
      <c r="H303" s="261" t="s">
        <v>1219</v>
      </c>
      <c r="I303" s="261" t="s">
        <v>3551</v>
      </c>
      <c r="J303" s="261" t="s">
        <v>1219</v>
      </c>
    </row>
    <row r="304" spans="1:10" ht="13">
      <c r="A304" t="s">
        <v>1982</v>
      </c>
      <c r="B304" s="262" t="s">
        <v>1011</v>
      </c>
      <c r="C304" s="263">
        <v>10841</v>
      </c>
      <c r="D304" s="264">
        <v>8.4345999999999997</v>
      </c>
      <c r="E304" s="263">
        <v>10028</v>
      </c>
      <c r="F304" s="264">
        <v>9.2200000000000004E-2</v>
      </c>
      <c r="G304" s="263">
        <v>11540</v>
      </c>
      <c r="H304" s="264">
        <v>2.903</v>
      </c>
      <c r="I304" s="263">
        <v>15422</v>
      </c>
      <c r="J304" s="264">
        <v>4.1138000000000003</v>
      </c>
    </row>
    <row r="305" spans="1:10" ht="13">
      <c r="B305" s="260" t="s">
        <v>3618</v>
      </c>
      <c r="C305" s="261">
        <v>11405</v>
      </c>
      <c r="D305" s="265">
        <v>14.0885</v>
      </c>
      <c r="E305" s="261">
        <v>10721</v>
      </c>
      <c r="F305" s="265">
        <v>2.3509000000000002</v>
      </c>
      <c r="G305" s="261">
        <v>11776</v>
      </c>
      <c r="H305" s="265">
        <v>3.3191000000000002</v>
      </c>
      <c r="I305" s="261">
        <v>17593</v>
      </c>
      <c r="J305" s="265">
        <v>5.3979999999999997</v>
      </c>
    </row>
    <row r="306" spans="1:10" ht="13">
      <c r="B306" s="260" t="s">
        <v>1222</v>
      </c>
      <c r="C306" s="261">
        <v>11606</v>
      </c>
      <c r="D306" s="265">
        <v>16.109200000000001</v>
      </c>
      <c r="E306" s="261">
        <v>18099</v>
      </c>
      <c r="F306" s="265">
        <v>21.8888</v>
      </c>
      <c r="G306" s="261">
        <v>19060</v>
      </c>
      <c r="H306" s="265">
        <v>13.753399999999999</v>
      </c>
      <c r="I306" s="261">
        <v>37387</v>
      </c>
      <c r="J306" s="265">
        <v>13.057600000000001</v>
      </c>
    </row>
    <row r="309" spans="1:10" ht="13">
      <c r="B309" s="260" t="s">
        <v>3619</v>
      </c>
      <c r="C309" s="480" t="s">
        <v>3620</v>
      </c>
      <c r="D309" s="480"/>
      <c r="E309" s="480"/>
      <c r="F309" s="480"/>
      <c r="G309" s="480"/>
      <c r="H309" s="480"/>
      <c r="I309" s="480"/>
      <c r="J309" s="480"/>
    </row>
    <row r="310" spans="1:10">
      <c r="B310" s="481" t="s">
        <v>3550</v>
      </c>
      <c r="C310" s="482" t="s">
        <v>1214</v>
      </c>
      <c r="D310" s="482"/>
      <c r="E310" s="482" t="s">
        <v>1215</v>
      </c>
      <c r="F310" s="482"/>
      <c r="G310" s="482" t="s">
        <v>1216</v>
      </c>
      <c r="H310" s="482"/>
      <c r="I310" s="482" t="s">
        <v>1217</v>
      </c>
      <c r="J310" s="482"/>
    </row>
    <row r="311" spans="1:10">
      <c r="B311" s="481"/>
      <c r="C311" s="261" t="s">
        <v>3551</v>
      </c>
      <c r="D311" s="261" t="s">
        <v>1219</v>
      </c>
      <c r="E311" s="261" t="s">
        <v>3551</v>
      </c>
      <c r="F311" s="261" t="s">
        <v>1219</v>
      </c>
      <c r="G311" s="261" t="s">
        <v>3551</v>
      </c>
      <c r="H311" s="261" t="s">
        <v>1219</v>
      </c>
      <c r="I311" s="261" t="s">
        <v>3551</v>
      </c>
      <c r="J311" s="261" t="s">
        <v>1219</v>
      </c>
    </row>
    <row r="312" spans="1:10" ht="13">
      <c r="A312" t="s">
        <v>1983</v>
      </c>
      <c r="B312" s="262" t="s">
        <v>3619</v>
      </c>
      <c r="C312" s="263">
        <v>11868</v>
      </c>
      <c r="D312" s="264">
        <v>18.733899999999998</v>
      </c>
      <c r="E312" s="263">
        <v>17423</v>
      </c>
      <c r="F312" s="264">
        <v>20.349900000000002</v>
      </c>
      <c r="G312" s="263">
        <v>18676</v>
      </c>
      <c r="H312" s="264">
        <v>13.2919</v>
      </c>
      <c r="I312" s="263">
        <v>31961</v>
      </c>
      <c r="J312" s="264">
        <v>13.125</v>
      </c>
    </row>
    <row r="313" spans="1:10" ht="13">
      <c r="B313" s="260" t="s">
        <v>3621</v>
      </c>
      <c r="C313" s="261">
        <v>11526</v>
      </c>
      <c r="D313" s="265">
        <v>15.3033</v>
      </c>
      <c r="E313" s="261">
        <v>17738</v>
      </c>
      <c r="F313" s="265">
        <v>21.071999999999999</v>
      </c>
      <c r="G313" s="261">
        <v>19216</v>
      </c>
      <c r="H313" s="265">
        <v>13.938700000000001</v>
      </c>
      <c r="I313" s="261">
        <v>34099</v>
      </c>
      <c r="J313" s="265">
        <v>13.904999999999999</v>
      </c>
    </row>
    <row r="314" spans="1:10" ht="13">
      <c r="B314" s="260" t="s">
        <v>1222</v>
      </c>
      <c r="C314" s="261">
        <v>11606</v>
      </c>
      <c r="D314" s="265">
        <v>16.109200000000001</v>
      </c>
      <c r="E314" s="261">
        <v>18099</v>
      </c>
      <c r="F314" s="265">
        <v>21.8888</v>
      </c>
      <c r="G314" s="261">
        <v>19060</v>
      </c>
      <c r="H314" s="265">
        <v>13.753399999999999</v>
      </c>
      <c r="I314" s="261">
        <v>32999</v>
      </c>
      <c r="J314" s="265">
        <v>13.5091</v>
      </c>
    </row>
    <row r="315" spans="1:10" ht="13">
      <c r="B315" s="260" t="s">
        <v>3622</v>
      </c>
      <c r="C315" s="261">
        <v>10807</v>
      </c>
      <c r="D315" s="265">
        <v>8.0969999999999995</v>
      </c>
      <c r="E315" s="261">
        <v>11014</v>
      </c>
      <c r="F315" s="265">
        <v>3.2745000000000002</v>
      </c>
      <c r="G315" s="261">
        <v>13805</v>
      </c>
      <c r="H315" s="265">
        <v>6.6534000000000004</v>
      </c>
      <c r="I315" s="261">
        <v>18853</v>
      </c>
      <c r="J315" s="265">
        <v>6.9615</v>
      </c>
    </row>
    <row r="318" spans="1:10" ht="13">
      <c r="B318" s="260" t="s">
        <v>3623</v>
      </c>
      <c r="C318" s="480" t="s">
        <v>3620</v>
      </c>
      <c r="D318" s="480"/>
      <c r="E318" s="480"/>
      <c r="F318" s="480"/>
      <c r="G318" s="480"/>
      <c r="H318" s="480"/>
      <c r="I318" s="480"/>
      <c r="J318" s="480"/>
    </row>
    <row r="319" spans="1:10">
      <c r="B319" s="481" t="s">
        <v>3550</v>
      </c>
      <c r="C319" s="482" t="s">
        <v>1214</v>
      </c>
      <c r="D319" s="482"/>
      <c r="E319" s="482" t="s">
        <v>1215</v>
      </c>
      <c r="F319" s="482"/>
      <c r="G319" s="482" t="s">
        <v>1216</v>
      </c>
      <c r="H319" s="482"/>
      <c r="I319" s="482" t="s">
        <v>1217</v>
      </c>
      <c r="J319" s="482"/>
    </row>
    <row r="320" spans="1:10">
      <c r="B320" s="481"/>
      <c r="C320" s="261" t="s">
        <v>3551</v>
      </c>
      <c r="D320" s="261" t="s">
        <v>1219</v>
      </c>
      <c r="E320" s="261" t="s">
        <v>3551</v>
      </c>
      <c r="F320" s="261" t="s">
        <v>1219</v>
      </c>
      <c r="G320" s="261" t="s">
        <v>3551</v>
      </c>
      <c r="H320" s="261" t="s">
        <v>1219</v>
      </c>
      <c r="I320" s="261" t="s">
        <v>3551</v>
      </c>
      <c r="J320" s="261" t="s">
        <v>1219</v>
      </c>
    </row>
    <row r="321" spans="1:10" ht="13">
      <c r="A321" t="s">
        <v>1985</v>
      </c>
      <c r="B321" s="262" t="s">
        <v>3623</v>
      </c>
      <c r="C321" s="263">
        <v>11643</v>
      </c>
      <c r="D321" s="264">
        <v>16.474499999999999</v>
      </c>
      <c r="E321" s="263">
        <v>16144</v>
      </c>
      <c r="F321" s="264">
        <v>17.327400000000001</v>
      </c>
      <c r="G321" s="263">
        <v>17716</v>
      </c>
      <c r="H321" s="264">
        <v>12.1038</v>
      </c>
      <c r="I321" s="263">
        <v>28959</v>
      </c>
      <c r="J321" s="264">
        <v>11.9466</v>
      </c>
    </row>
    <row r="322" spans="1:10" ht="13">
      <c r="B322" s="260" t="s">
        <v>3624</v>
      </c>
      <c r="C322" s="261">
        <v>11321</v>
      </c>
      <c r="D322" s="265">
        <v>13.2456</v>
      </c>
      <c r="E322" s="261">
        <v>15921</v>
      </c>
      <c r="F322" s="265">
        <v>16.783899999999999</v>
      </c>
      <c r="G322" s="261">
        <v>18267</v>
      </c>
      <c r="H322" s="265">
        <v>12.791700000000001</v>
      </c>
      <c r="I322" s="261">
        <v>31026</v>
      </c>
      <c r="J322" s="265">
        <v>12.7689</v>
      </c>
    </row>
    <row r="323" spans="1:10" ht="13">
      <c r="B323" s="260" t="s">
        <v>1222</v>
      </c>
      <c r="C323" s="261">
        <v>11606</v>
      </c>
      <c r="D323" s="265">
        <v>16.109200000000001</v>
      </c>
      <c r="E323" s="261">
        <v>18099</v>
      </c>
      <c r="F323" s="265">
        <v>21.8888</v>
      </c>
      <c r="G323" s="261">
        <v>19060</v>
      </c>
      <c r="H323" s="265">
        <v>13.753399999999999</v>
      </c>
      <c r="I323" s="261">
        <v>32999</v>
      </c>
      <c r="J323" s="265">
        <v>13.5091</v>
      </c>
    </row>
    <row r="324" spans="1:10" ht="13">
      <c r="B324" s="260" t="s">
        <v>3622</v>
      </c>
      <c r="C324" s="261">
        <v>10807</v>
      </c>
      <c r="D324" s="265">
        <v>8.0969999999999995</v>
      </c>
      <c r="E324" s="261">
        <v>11014</v>
      </c>
      <c r="F324" s="265">
        <v>3.2745000000000002</v>
      </c>
      <c r="G324" s="261">
        <v>13805</v>
      </c>
      <c r="H324" s="265">
        <v>6.6534000000000004</v>
      </c>
      <c r="I324" s="261">
        <v>18853</v>
      </c>
      <c r="J324" s="265">
        <v>6.9615</v>
      </c>
    </row>
    <row r="327" spans="1:10" ht="13">
      <c r="B327" s="260" t="s">
        <v>3625</v>
      </c>
      <c r="C327" s="480" t="s">
        <v>3620</v>
      </c>
      <c r="D327" s="480"/>
      <c r="E327" s="480"/>
      <c r="F327" s="480"/>
      <c r="G327" s="480"/>
      <c r="H327" s="480"/>
      <c r="I327" s="480"/>
      <c r="J327" s="480"/>
    </row>
    <row r="328" spans="1:10">
      <c r="B328" s="481" t="s">
        <v>3550</v>
      </c>
      <c r="C328" s="482" t="s">
        <v>1214</v>
      </c>
      <c r="D328" s="482"/>
      <c r="E328" s="482" t="s">
        <v>1215</v>
      </c>
      <c r="F328" s="482"/>
      <c r="G328" s="482" t="s">
        <v>1216</v>
      </c>
      <c r="H328" s="482"/>
      <c r="I328" s="482" t="s">
        <v>1217</v>
      </c>
      <c r="J328" s="482"/>
    </row>
    <row r="329" spans="1:10">
      <c r="B329" s="481"/>
      <c r="C329" s="261" t="s">
        <v>3551</v>
      </c>
      <c r="D329" s="261" t="s">
        <v>1219</v>
      </c>
      <c r="E329" s="261" t="s">
        <v>3551</v>
      </c>
      <c r="F329" s="261" t="s">
        <v>1219</v>
      </c>
      <c r="G329" s="261" t="s">
        <v>3551</v>
      </c>
      <c r="H329" s="261" t="s">
        <v>1219</v>
      </c>
      <c r="I329" s="261" t="s">
        <v>3551</v>
      </c>
      <c r="J329" s="261" t="s">
        <v>1219</v>
      </c>
    </row>
    <row r="330" spans="1:10" ht="13">
      <c r="A330" t="s">
        <v>1981</v>
      </c>
      <c r="B330" s="262" t="s">
        <v>3625</v>
      </c>
      <c r="C330" s="263">
        <v>10782</v>
      </c>
      <c r="D330" s="264">
        <v>7.8463000000000003</v>
      </c>
      <c r="E330" s="263">
        <v>11935</v>
      </c>
      <c r="F330" s="264">
        <v>6.08</v>
      </c>
      <c r="G330" s="263">
        <v>13766</v>
      </c>
      <c r="H330" s="264">
        <v>6.5940000000000003</v>
      </c>
      <c r="I330" s="263">
        <v>19556</v>
      </c>
      <c r="J330" s="264">
        <v>7.3776999999999999</v>
      </c>
    </row>
    <row r="331" spans="1:10" ht="13">
      <c r="B331" s="260" t="s">
        <v>3626</v>
      </c>
      <c r="C331" s="261">
        <v>10942</v>
      </c>
      <c r="D331" s="265">
        <v>9.4450000000000003</v>
      </c>
      <c r="E331" s="261">
        <v>12574</v>
      </c>
      <c r="F331" s="265">
        <v>7.9408000000000003</v>
      </c>
      <c r="G331" s="261">
        <v>15479</v>
      </c>
      <c r="H331" s="265">
        <v>9.1205999999999996</v>
      </c>
      <c r="I331" s="261">
        <v>23025</v>
      </c>
      <c r="J331" s="265">
        <v>9.2553999999999998</v>
      </c>
    </row>
    <row r="332" spans="1:10" ht="13">
      <c r="B332" s="260" t="s">
        <v>1222</v>
      </c>
      <c r="C332" s="261">
        <v>11606</v>
      </c>
      <c r="D332" s="265">
        <v>16.109200000000001</v>
      </c>
      <c r="E332" s="261">
        <v>18099</v>
      </c>
      <c r="F332" s="265">
        <v>21.8888</v>
      </c>
      <c r="G332" s="261">
        <v>19060</v>
      </c>
      <c r="H332" s="265">
        <v>13.753399999999999</v>
      </c>
      <c r="I332" s="261">
        <v>32999</v>
      </c>
      <c r="J332" s="265">
        <v>13.5091</v>
      </c>
    </row>
    <row r="333" spans="1:10" ht="13">
      <c r="B333" s="260" t="s">
        <v>3622</v>
      </c>
      <c r="C333" s="261">
        <v>10807</v>
      </c>
      <c r="D333" s="265">
        <v>8.0969999999999995</v>
      </c>
      <c r="E333" s="261">
        <v>11014</v>
      </c>
      <c r="F333" s="265">
        <v>3.2745000000000002</v>
      </c>
      <c r="G333" s="261">
        <v>13805</v>
      </c>
      <c r="H333" s="265">
        <v>6.6534000000000004</v>
      </c>
      <c r="I333" s="261">
        <v>18853</v>
      </c>
      <c r="J333" s="265">
        <v>6.9615</v>
      </c>
    </row>
    <row r="336" spans="1:10" ht="13">
      <c r="B336" s="260" t="s">
        <v>2942</v>
      </c>
    </row>
    <row r="337" spans="1:10">
      <c r="B337" s="481" t="s">
        <v>3550</v>
      </c>
      <c r="C337" s="482" t="s">
        <v>1214</v>
      </c>
      <c r="D337" s="482"/>
      <c r="E337" s="482" t="s">
        <v>1215</v>
      </c>
      <c r="F337" s="482"/>
      <c r="G337" s="482" t="s">
        <v>1216</v>
      </c>
      <c r="H337" s="482"/>
      <c r="I337" s="482" t="s">
        <v>1217</v>
      </c>
      <c r="J337" s="482"/>
    </row>
    <row r="338" spans="1:10">
      <c r="B338" s="481"/>
      <c r="C338" s="261" t="s">
        <v>3551</v>
      </c>
      <c r="D338" s="261" t="s">
        <v>1219</v>
      </c>
      <c r="E338" s="261" t="s">
        <v>3551</v>
      </c>
      <c r="F338" s="261" t="s">
        <v>1219</v>
      </c>
      <c r="G338" s="261" t="s">
        <v>3551</v>
      </c>
      <c r="H338" s="261" t="s">
        <v>1219</v>
      </c>
      <c r="I338" s="261" t="s">
        <v>3551</v>
      </c>
      <c r="J338" s="261" t="s">
        <v>1219</v>
      </c>
    </row>
    <row r="339" spans="1:10" ht="13">
      <c r="A339" t="s">
        <v>1940</v>
      </c>
      <c r="B339" s="262" t="s">
        <v>2942</v>
      </c>
      <c r="C339" s="263">
        <v>10696</v>
      </c>
      <c r="D339" s="264">
        <v>6.9603999999999999</v>
      </c>
      <c r="E339" s="263">
        <v>11498</v>
      </c>
      <c r="F339" s="264">
        <v>4.7622999999999998</v>
      </c>
      <c r="G339" s="263">
        <v>12917</v>
      </c>
      <c r="H339" s="264">
        <v>5.2502000000000004</v>
      </c>
      <c r="I339" s="263">
        <v>20246</v>
      </c>
      <c r="J339" s="264">
        <v>6.7812000000000001</v>
      </c>
    </row>
    <row r="340" spans="1:10" ht="13">
      <c r="B340" s="260" t="s">
        <v>3627</v>
      </c>
      <c r="C340" s="261">
        <v>10714</v>
      </c>
      <c r="D340" s="265">
        <v>7.1356000000000002</v>
      </c>
      <c r="E340" s="261">
        <v>11544</v>
      </c>
      <c r="F340" s="265">
        <v>4.9032</v>
      </c>
      <c r="G340" s="261">
        <v>12968</v>
      </c>
      <c r="H340" s="265">
        <v>5.3324999999999996</v>
      </c>
      <c r="I340" s="261">
        <v>20240</v>
      </c>
      <c r="J340" s="265">
        <v>6.7781000000000002</v>
      </c>
    </row>
    <row r="341" spans="1:10" ht="13">
      <c r="B341" s="260" t="s">
        <v>3597</v>
      </c>
      <c r="C341" s="261">
        <v>10674</v>
      </c>
      <c r="D341" s="265">
        <v>6.7381000000000002</v>
      </c>
      <c r="E341" s="261">
        <v>11441</v>
      </c>
      <c r="F341" s="265">
        <v>4.5902000000000003</v>
      </c>
      <c r="G341" s="261">
        <v>13230</v>
      </c>
      <c r="H341" s="265">
        <v>5.7552000000000003</v>
      </c>
      <c r="I341" s="261">
        <v>19453</v>
      </c>
      <c r="J341" s="265">
        <v>6.3851000000000004</v>
      </c>
    </row>
    <row r="344" spans="1:10" ht="13">
      <c r="B344" s="260" t="s">
        <v>3628</v>
      </c>
    </row>
    <row r="345" spans="1:10">
      <c r="B345" s="481" t="s">
        <v>3550</v>
      </c>
      <c r="C345" s="482" t="s">
        <v>1214</v>
      </c>
      <c r="D345" s="482"/>
      <c r="E345" s="482" t="s">
        <v>1215</v>
      </c>
      <c r="F345" s="482"/>
      <c r="G345" s="482" t="s">
        <v>1216</v>
      </c>
      <c r="H345" s="482"/>
      <c r="I345" s="482" t="s">
        <v>1217</v>
      </c>
      <c r="J345" s="482"/>
    </row>
    <row r="346" spans="1:10">
      <c r="B346" s="481"/>
      <c r="C346" s="261" t="s">
        <v>3551</v>
      </c>
      <c r="D346" s="261" t="s">
        <v>1219</v>
      </c>
      <c r="E346" s="261" t="s">
        <v>3551</v>
      </c>
      <c r="F346" s="261" t="s">
        <v>1219</v>
      </c>
      <c r="G346" s="261" t="s">
        <v>3551</v>
      </c>
      <c r="H346" s="261" t="s">
        <v>1219</v>
      </c>
      <c r="I346" s="261" t="s">
        <v>3551</v>
      </c>
      <c r="J346" s="261" t="s">
        <v>1219</v>
      </c>
    </row>
    <row r="347" spans="1:10" ht="13">
      <c r="A347" t="s">
        <v>1958</v>
      </c>
      <c r="B347" s="262" t="s">
        <v>3628</v>
      </c>
      <c r="C347" s="263">
        <v>10742</v>
      </c>
      <c r="D347" s="264">
        <v>7.4367000000000001</v>
      </c>
      <c r="E347" s="263" t="s">
        <v>73</v>
      </c>
      <c r="F347" s="263" t="s">
        <v>73</v>
      </c>
      <c r="G347" s="263" t="s">
        <v>73</v>
      </c>
      <c r="H347" s="263" t="s">
        <v>73</v>
      </c>
      <c r="I347" s="263">
        <v>10790</v>
      </c>
      <c r="J347" s="264">
        <v>5.2039</v>
      </c>
    </row>
    <row r="348" spans="1:10" ht="13">
      <c r="B348" s="260" t="s">
        <v>3629</v>
      </c>
      <c r="C348" s="261">
        <v>10786</v>
      </c>
      <c r="D348" s="265">
        <v>7.8795000000000002</v>
      </c>
      <c r="E348" s="263" t="s">
        <v>73</v>
      </c>
      <c r="F348" s="263" t="s">
        <v>73</v>
      </c>
      <c r="G348" s="263" t="s">
        <v>73</v>
      </c>
      <c r="H348" s="263" t="s">
        <v>73</v>
      </c>
      <c r="I348" s="261">
        <v>10798</v>
      </c>
      <c r="J348" s="265">
        <v>5.2560000000000002</v>
      </c>
    </row>
    <row r="349" spans="1:10" ht="13">
      <c r="B349" s="260" t="s">
        <v>3592</v>
      </c>
      <c r="C349" s="261">
        <v>10807</v>
      </c>
      <c r="D349" s="265">
        <v>8.0969999999999995</v>
      </c>
      <c r="E349" s="263" t="s">
        <v>73</v>
      </c>
      <c r="F349" s="263" t="s">
        <v>73</v>
      </c>
      <c r="G349" s="263" t="s">
        <v>73</v>
      </c>
      <c r="H349" s="263" t="s">
        <v>73</v>
      </c>
      <c r="I349" s="261">
        <v>10723</v>
      </c>
      <c r="J349" s="265">
        <v>4.7671999999999999</v>
      </c>
    </row>
    <row r="352" spans="1:10">
      <c r="A352" t="s">
        <v>3458</v>
      </c>
      <c r="B352" s="127" t="s">
        <v>3751</v>
      </c>
      <c r="C352" s="263" t="s">
        <v>73</v>
      </c>
      <c r="D352" s="263" t="s">
        <v>73</v>
      </c>
      <c r="E352" s="263" t="s">
        <v>73</v>
      </c>
      <c r="F352" s="263" t="s">
        <v>73</v>
      </c>
      <c r="G352" s="263" t="s">
        <v>73</v>
      </c>
      <c r="H352" s="263" t="s">
        <v>73</v>
      </c>
      <c r="I352" s="128">
        <v>10363</v>
      </c>
      <c r="J352" s="269">
        <v>6.9733999999999998</v>
      </c>
    </row>
    <row r="353" spans="1:10" ht="13">
      <c r="B353" s="131" t="s">
        <v>3752</v>
      </c>
      <c r="C353" s="263" t="s">
        <v>73</v>
      </c>
      <c r="D353" s="263" t="s">
        <v>73</v>
      </c>
      <c r="E353" s="263" t="s">
        <v>73</v>
      </c>
      <c r="F353" s="263" t="s">
        <v>73</v>
      </c>
      <c r="G353" s="263" t="s">
        <v>73</v>
      </c>
      <c r="H353" s="263" t="s">
        <v>73</v>
      </c>
      <c r="I353" s="132">
        <v>10363</v>
      </c>
      <c r="J353" s="270">
        <v>6.9710000000000001</v>
      </c>
    </row>
    <row r="354" spans="1:10" ht="13">
      <c r="B354" s="131" t="s">
        <v>3753</v>
      </c>
      <c r="C354" s="263" t="s">
        <v>73</v>
      </c>
      <c r="D354" s="263" t="s">
        <v>73</v>
      </c>
      <c r="E354" s="263" t="s">
        <v>73</v>
      </c>
      <c r="F354" s="263" t="s">
        <v>73</v>
      </c>
      <c r="G354" s="263" t="s">
        <v>73</v>
      </c>
      <c r="H354" s="263" t="s">
        <v>73</v>
      </c>
      <c r="I354" s="132">
        <v>10403</v>
      </c>
      <c r="J354" s="270">
        <v>7.7454999999999998</v>
      </c>
    </row>
    <row r="355" spans="1:10" ht="13">
      <c r="B355" s="57"/>
      <c r="I355" s="271"/>
      <c r="J355" s="272"/>
    </row>
    <row r="357" spans="1:10">
      <c r="A357" t="s">
        <v>2909</v>
      </c>
      <c r="B357" s="127" t="s">
        <v>3749</v>
      </c>
      <c r="C357" s="263" t="s">
        <v>73</v>
      </c>
      <c r="D357" s="263" t="s">
        <v>73</v>
      </c>
      <c r="E357" s="263" t="s">
        <v>73</v>
      </c>
      <c r="F357" s="263" t="s">
        <v>73</v>
      </c>
      <c r="G357" s="263" t="s">
        <v>73</v>
      </c>
      <c r="H357" s="263" t="s">
        <v>73</v>
      </c>
      <c r="I357" s="191">
        <v>12826</v>
      </c>
      <c r="J357" s="191">
        <v>42.623600000000003</v>
      </c>
    </row>
    <row r="358" spans="1:10" ht="13">
      <c r="B358" s="131" t="s">
        <v>3754</v>
      </c>
      <c r="C358" s="263" t="s">
        <v>73</v>
      </c>
      <c r="D358" s="263" t="s">
        <v>73</v>
      </c>
      <c r="E358" s="263" t="s">
        <v>73</v>
      </c>
      <c r="F358" s="263" t="s">
        <v>73</v>
      </c>
      <c r="G358" s="263" t="s">
        <v>73</v>
      </c>
      <c r="H358" s="263" t="s">
        <v>73</v>
      </c>
      <c r="I358" s="191">
        <v>12331</v>
      </c>
      <c r="J358" s="191">
        <v>35.157400000000003</v>
      </c>
    </row>
    <row r="359" spans="1:10" ht="13">
      <c r="B359" s="131" t="s">
        <v>1222</v>
      </c>
      <c r="C359" s="263" t="s">
        <v>73</v>
      </c>
      <c r="D359" s="263" t="s">
        <v>73</v>
      </c>
      <c r="E359" s="263" t="s">
        <v>73</v>
      </c>
      <c r="F359" s="263" t="s">
        <v>73</v>
      </c>
      <c r="G359" s="263" t="s">
        <v>73</v>
      </c>
      <c r="H359" s="263" t="s">
        <v>73</v>
      </c>
      <c r="I359" s="191">
        <v>11224</v>
      </c>
      <c r="J359" s="191">
        <v>18.458100000000002</v>
      </c>
    </row>
  </sheetData>
  <mergeCells count="232">
    <mergeCell ref="B345:B346"/>
    <mergeCell ref="C345:D345"/>
    <mergeCell ref="I345:J345"/>
    <mergeCell ref="E345:F345"/>
    <mergeCell ref="G345:H345"/>
    <mergeCell ref="C327:J327"/>
    <mergeCell ref="B328:B329"/>
    <mergeCell ref="C328:D328"/>
    <mergeCell ref="E328:F328"/>
    <mergeCell ref="G328:H328"/>
    <mergeCell ref="I328:J328"/>
    <mergeCell ref="B337:B338"/>
    <mergeCell ref="C337:D337"/>
    <mergeCell ref="E337:F337"/>
    <mergeCell ref="G337:H337"/>
    <mergeCell ref="I337:J337"/>
    <mergeCell ref="C309:J309"/>
    <mergeCell ref="B310:B311"/>
    <mergeCell ref="C310:D310"/>
    <mergeCell ref="E310:F310"/>
    <mergeCell ref="G310:H310"/>
    <mergeCell ref="I310:J310"/>
    <mergeCell ref="C318:J318"/>
    <mergeCell ref="B319:B320"/>
    <mergeCell ref="C319:D319"/>
    <mergeCell ref="E319:F319"/>
    <mergeCell ref="G319:H319"/>
    <mergeCell ref="I319:J319"/>
    <mergeCell ref="C293:J293"/>
    <mergeCell ref="B294:B295"/>
    <mergeCell ref="C294:D294"/>
    <mergeCell ref="E294:F294"/>
    <mergeCell ref="G294:H294"/>
    <mergeCell ref="I294:J294"/>
    <mergeCell ref="C301:J301"/>
    <mergeCell ref="B302:B303"/>
    <mergeCell ref="C302:D302"/>
    <mergeCell ref="E302:F302"/>
    <mergeCell ref="G302:H302"/>
    <mergeCell ref="I302:J302"/>
    <mergeCell ref="C277:J277"/>
    <mergeCell ref="B278:B279"/>
    <mergeCell ref="C278:D278"/>
    <mergeCell ref="E278:F278"/>
    <mergeCell ref="G278:H278"/>
    <mergeCell ref="I278:J278"/>
    <mergeCell ref="C285:J285"/>
    <mergeCell ref="B286:B287"/>
    <mergeCell ref="C286:D286"/>
    <mergeCell ref="E286:F286"/>
    <mergeCell ref="G286:H286"/>
    <mergeCell ref="I286:J286"/>
    <mergeCell ref="C261:J261"/>
    <mergeCell ref="B262:B263"/>
    <mergeCell ref="C262:D262"/>
    <mergeCell ref="E262:F262"/>
    <mergeCell ref="G262:H262"/>
    <mergeCell ref="I262:J262"/>
    <mergeCell ref="C269:J269"/>
    <mergeCell ref="B270:B271"/>
    <mergeCell ref="C270:D270"/>
    <mergeCell ref="E270:F270"/>
    <mergeCell ref="G270:H270"/>
    <mergeCell ref="I270:J270"/>
    <mergeCell ref="C245:J245"/>
    <mergeCell ref="B246:B247"/>
    <mergeCell ref="C246:D246"/>
    <mergeCell ref="E246:F246"/>
    <mergeCell ref="G246:H246"/>
    <mergeCell ref="I246:J246"/>
    <mergeCell ref="C253:J253"/>
    <mergeCell ref="B254:B255"/>
    <mergeCell ref="C254:D254"/>
    <mergeCell ref="E254:F254"/>
    <mergeCell ref="G254:H254"/>
    <mergeCell ref="I254:J254"/>
    <mergeCell ref="C229:J229"/>
    <mergeCell ref="B230:B231"/>
    <mergeCell ref="C230:D230"/>
    <mergeCell ref="E230:F230"/>
    <mergeCell ref="G230:H230"/>
    <mergeCell ref="I230:J230"/>
    <mergeCell ref="C237:J237"/>
    <mergeCell ref="B238:B239"/>
    <mergeCell ref="C238:D238"/>
    <mergeCell ref="E238:F238"/>
    <mergeCell ref="G238:H238"/>
    <mergeCell ref="I238:J238"/>
    <mergeCell ref="C212:J212"/>
    <mergeCell ref="B213:B214"/>
    <mergeCell ref="C213:D213"/>
    <mergeCell ref="E213:F213"/>
    <mergeCell ref="G213:H213"/>
    <mergeCell ref="I213:J213"/>
    <mergeCell ref="C220:J220"/>
    <mergeCell ref="B221:B222"/>
    <mergeCell ref="C221:D221"/>
    <mergeCell ref="E221:F221"/>
    <mergeCell ref="G221:H221"/>
    <mergeCell ref="I221:J221"/>
    <mergeCell ref="C195:J195"/>
    <mergeCell ref="B196:B197"/>
    <mergeCell ref="C196:D196"/>
    <mergeCell ref="E196:F196"/>
    <mergeCell ref="G196:H196"/>
    <mergeCell ref="I196:J196"/>
    <mergeCell ref="C204:J204"/>
    <mergeCell ref="B205:B206"/>
    <mergeCell ref="C205:D205"/>
    <mergeCell ref="E205:F205"/>
    <mergeCell ref="G205:H205"/>
    <mergeCell ref="I205:J205"/>
    <mergeCell ref="C179:J179"/>
    <mergeCell ref="B180:B181"/>
    <mergeCell ref="C180:D180"/>
    <mergeCell ref="E180:F180"/>
    <mergeCell ref="G180:H180"/>
    <mergeCell ref="I180:J180"/>
    <mergeCell ref="C187:J187"/>
    <mergeCell ref="B188:B189"/>
    <mergeCell ref="C188:D188"/>
    <mergeCell ref="E188:F188"/>
    <mergeCell ref="G188:H188"/>
    <mergeCell ref="I188:J188"/>
    <mergeCell ref="C6:J6"/>
    <mergeCell ref="B7:B8"/>
    <mergeCell ref="C7:D7"/>
    <mergeCell ref="E7:F7"/>
    <mergeCell ref="G7:H7"/>
    <mergeCell ref="I7:J7"/>
    <mergeCell ref="C171:J171"/>
    <mergeCell ref="B172:B173"/>
    <mergeCell ref="C172:D172"/>
    <mergeCell ref="E172:F172"/>
    <mergeCell ref="G172:H172"/>
    <mergeCell ref="I172:J172"/>
    <mergeCell ref="C26:J26"/>
    <mergeCell ref="B27:B28"/>
    <mergeCell ref="C27:D27"/>
    <mergeCell ref="E27:F27"/>
    <mergeCell ref="G27:H27"/>
    <mergeCell ref="I27:J27"/>
    <mergeCell ref="C16:J16"/>
    <mergeCell ref="B17:B18"/>
    <mergeCell ref="C17:D17"/>
    <mergeCell ref="E17:F17"/>
    <mergeCell ref="G17:H17"/>
    <mergeCell ref="I17:J17"/>
    <mergeCell ref="C46:J46"/>
    <mergeCell ref="B47:B48"/>
    <mergeCell ref="C47:D47"/>
    <mergeCell ref="E47:F47"/>
    <mergeCell ref="G47:H47"/>
    <mergeCell ref="I47:J47"/>
    <mergeCell ref="C36:J36"/>
    <mergeCell ref="B37:B38"/>
    <mergeCell ref="C37:D37"/>
    <mergeCell ref="E37:F37"/>
    <mergeCell ref="G37:H37"/>
    <mergeCell ref="I37:J37"/>
    <mergeCell ref="C66:J66"/>
    <mergeCell ref="B67:B68"/>
    <mergeCell ref="C67:D67"/>
    <mergeCell ref="E67:F67"/>
    <mergeCell ref="G67:H67"/>
    <mergeCell ref="I67:J67"/>
    <mergeCell ref="C56:J56"/>
    <mergeCell ref="B57:B58"/>
    <mergeCell ref="C57:D57"/>
    <mergeCell ref="E57:F57"/>
    <mergeCell ref="G57:H57"/>
    <mergeCell ref="I57:J57"/>
    <mergeCell ref="C86:J86"/>
    <mergeCell ref="B87:B88"/>
    <mergeCell ref="C87:D87"/>
    <mergeCell ref="E87:F87"/>
    <mergeCell ref="G87:H87"/>
    <mergeCell ref="I87:J87"/>
    <mergeCell ref="C76:J76"/>
    <mergeCell ref="B77:B78"/>
    <mergeCell ref="C77:D77"/>
    <mergeCell ref="E77:F77"/>
    <mergeCell ref="G77:H77"/>
    <mergeCell ref="I77:J77"/>
    <mergeCell ref="C106:J106"/>
    <mergeCell ref="B107:B108"/>
    <mergeCell ref="C107:D107"/>
    <mergeCell ref="E107:F107"/>
    <mergeCell ref="G107:H107"/>
    <mergeCell ref="I107:J107"/>
    <mergeCell ref="C96:J96"/>
    <mergeCell ref="B97:B98"/>
    <mergeCell ref="C97:D97"/>
    <mergeCell ref="E97:F97"/>
    <mergeCell ref="G97:H97"/>
    <mergeCell ref="I97:J97"/>
    <mergeCell ref="C126:J126"/>
    <mergeCell ref="B127:B128"/>
    <mergeCell ref="C127:D127"/>
    <mergeCell ref="E127:F127"/>
    <mergeCell ref="G127:H127"/>
    <mergeCell ref="I127:J127"/>
    <mergeCell ref="C116:J116"/>
    <mergeCell ref="B117:B118"/>
    <mergeCell ref="C117:D117"/>
    <mergeCell ref="E117:F117"/>
    <mergeCell ref="G117:H117"/>
    <mergeCell ref="I117:J117"/>
    <mergeCell ref="C146:J146"/>
    <mergeCell ref="B147:B148"/>
    <mergeCell ref="C147:D147"/>
    <mergeCell ref="E147:F147"/>
    <mergeCell ref="G147:H147"/>
    <mergeCell ref="I147:J147"/>
    <mergeCell ref="C136:J136"/>
    <mergeCell ref="B137:B138"/>
    <mergeCell ref="C137:D137"/>
    <mergeCell ref="E137:F137"/>
    <mergeCell ref="G137:H137"/>
    <mergeCell ref="I137:J137"/>
    <mergeCell ref="C164:J164"/>
    <mergeCell ref="B165:B166"/>
    <mergeCell ref="C165:D165"/>
    <mergeCell ref="E165:F165"/>
    <mergeCell ref="G165:H165"/>
    <mergeCell ref="I165:J165"/>
    <mergeCell ref="C155:J155"/>
    <mergeCell ref="B156:B157"/>
    <mergeCell ref="C156:D156"/>
    <mergeCell ref="E156:F156"/>
    <mergeCell ref="G156:H156"/>
    <mergeCell ref="I156:J156"/>
  </mergeCells>
  <pageMargins left="0.7" right="0.7" top="0.75" bottom="0.75" header="0.3" footer="0.3"/>
  <pageSetup paperSize="9" orientation="portrait" r:id="rId1"/>
  <headerFooter>
    <oddFooter>&amp;C&amp;1#&amp;"Calibri"&amp;10&amp;K000000RESTRICTED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5F1DD-4424-4224-80A7-0F6B39855938}">
  <dimension ref="A2:J389"/>
  <sheetViews>
    <sheetView workbookViewId="0">
      <selection activeCell="D261" sqref="D261:L261"/>
    </sheetView>
  </sheetViews>
  <sheetFormatPr defaultRowHeight="12.5"/>
  <cols>
    <col min="1" max="1" width="5.90625" bestFit="1" customWidth="1"/>
    <col min="2" max="2" width="52.36328125" customWidth="1"/>
    <col min="3" max="10" width="15.54296875" customWidth="1"/>
  </cols>
  <sheetData>
    <row r="2" spans="1:10" ht="23">
      <c r="B2" s="259" t="s">
        <v>3546</v>
      </c>
    </row>
    <row r="4" spans="1:10" ht="14.5">
      <c r="B4" s="150" t="s">
        <v>3547</v>
      </c>
    </row>
    <row r="5" spans="1:10" ht="14.5">
      <c r="B5" s="150" t="s">
        <v>3548</v>
      </c>
    </row>
    <row r="6" spans="1:10" ht="17.149999999999999" customHeight="1">
      <c r="B6" s="260" t="s">
        <v>2940</v>
      </c>
      <c r="C6" s="480" t="s">
        <v>3549</v>
      </c>
      <c r="D6" s="480"/>
      <c r="E6" s="480"/>
      <c r="F6" s="480"/>
      <c r="G6" s="480"/>
      <c r="H6" s="480"/>
      <c r="I6" s="480"/>
      <c r="J6" s="480"/>
    </row>
    <row r="7" spans="1:10" ht="17.149999999999999" customHeight="1">
      <c r="B7" s="481" t="s">
        <v>3550</v>
      </c>
      <c r="C7" s="482" t="s">
        <v>1214</v>
      </c>
      <c r="D7" s="482"/>
      <c r="E7" s="482" t="s">
        <v>1215</v>
      </c>
      <c r="F7" s="482"/>
      <c r="G7" s="482" t="s">
        <v>1216</v>
      </c>
      <c r="H7" s="482"/>
      <c r="I7" s="482" t="s">
        <v>1217</v>
      </c>
      <c r="J7" s="482"/>
    </row>
    <row r="8" spans="1:10" ht="17.149999999999999" customHeight="1">
      <c r="B8" s="481"/>
      <c r="C8" s="261" t="s">
        <v>3551</v>
      </c>
      <c r="D8" s="261" t="s">
        <v>1219</v>
      </c>
      <c r="E8" s="261" t="s">
        <v>3551</v>
      </c>
      <c r="F8" s="261" t="s">
        <v>1219</v>
      </c>
      <c r="G8" s="261" t="s">
        <v>3551</v>
      </c>
      <c r="H8" s="261" t="s">
        <v>1219</v>
      </c>
      <c r="I8" s="261" t="s">
        <v>3551</v>
      </c>
      <c r="J8" s="261" t="s">
        <v>1219</v>
      </c>
    </row>
    <row r="9" spans="1:10" ht="17.149999999999999" customHeight="1">
      <c r="A9" t="s">
        <v>1949</v>
      </c>
      <c r="B9" s="262" t="s">
        <v>2940</v>
      </c>
      <c r="C9" s="263">
        <v>11666</v>
      </c>
      <c r="D9" s="264">
        <v>16.711600000000001</v>
      </c>
      <c r="E9" s="263">
        <v>16598</v>
      </c>
      <c r="F9" s="264">
        <v>18.4178</v>
      </c>
      <c r="G9" s="263" t="s">
        <v>73</v>
      </c>
      <c r="H9" s="264" t="s">
        <v>73</v>
      </c>
      <c r="I9" s="263">
        <v>17454</v>
      </c>
      <c r="J9" s="264">
        <v>19.084399999999999</v>
      </c>
    </row>
    <row r="10" spans="1:10" ht="17.149999999999999" customHeight="1">
      <c r="B10" s="260" t="s">
        <v>1380</v>
      </c>
      <c r="C10" s="261">
        <v>11763</v>
      </c>
      <c r="D10" s="265">
        <v>17.686900000000001</v>
      </c>
      <c r="E10" s="261">
        <v>19118</v>
      </c>
      <c r="F10" s="265">
        <v>24.1356</v>
      </c>
      <c r="G10" s="261" t="s">
        <v>73</v>
      </c>
      <c r="H10" s="265" t="s">
        <v>73</v>
      </c>
      <c r="I10" s="261">
        <v>19779</v>
      </c>
      <c r="J10" s="265">
        <v>23.846</v>
      </c>
    </row>
    <row r="11" spans="1:10" ht="17.149999999999999" customHeight="1">
      <c r="B11" s="260" t="s">
        <v>1222</v>
      </c>
      <c r="C11" s="261">
        <v>11606</v>
      </c>
      <c r="D11" s="265">
        <v>16.109200000000001</v>
      </c>
      <c r="E11" s="261">
        <v>18099</v>
      </c>
      <c r="F11" s="265">
        <v>21.8888</v>
      </c>
      <c r="G11" s="261" t="s">
        <v>73</v>
      </c>
      <c r="H11" s="265" t="s">
        <v>73</v>
      </c>
      <c r="I11" s="261">
        <v>18323</v>
      </c>
      <c r="J11" s="265">
        <v>20.911100000000001</v>
      </c>
    </row>
    <row r="14" spans="1:10" ht="14.5">
      <c r="B14" s="150" t="s">
        <v>3552</v>
      </c>
    </row>
    <row r="15" spans="1:10" ht="14.5">
      <c r="B15" s="150" t="s">
        <v>3553</v>
      </c>
    </row>
    <row r="16" spans="1:10" ht="17.149999999999999" customHeight="1">
      <c r="B16" s="260" t="s">
        <v>1546</v>
      </c>
      <c r="C16" s="480" t="s">
        <v>3755</v>
      </c>
      <c r="D16" s="480"/>
      <c r="E16" s="480"/>
      <c r="F16" s="480"/>
      <c r="G16" s="480"/>
      <c r="H16" s="480"/>
      <c r="I16" s="480"/>
      <c r="J16" s="480"/>
    </row>
    <row r="17" spans="1:10" ht="17.149999999999999" customHeight="1">
      <c r="B17" s="481" t="s">
        <v>3550</v>
      </c>
      <c r="C17" s="482" t="s">
        <v>1214</v>
      </c>
      <c r="D17" s="482"/>
      <c r="E17" s="482" t="s">
        <v>1215</v>
      </c>
      <c r="F17" s="482"/>
      <c r="G17" s="482" t="s">
        <v>1216</v>
      </c>
      <c r="H17" s="482"/>
      <c r="I17" s="482" t="s">
        <v>1217</v>
      </c>
      <c r="J17" s="482"/>
    </row>
    <row r="18" spans="1:10" ht="17.149999999999999" customHeight="1">
      <c r="B18" s="481"/>
      <c r="C18" s="261" t="s">
        <v>3551</v>
      </c>
      <c r="D18" s="261" t="s">
        <v>1219</v>
      </c>
      <c r="E18" s="261" t="s">
        <v>3551</v>
      </c>
      <c r="F18" s="261" t="s">
        <v>1219</v>
      </c>
      <c r="G18" s="261" t="s">
        <v>3551</v>
      </c>
      <c r="H18" s="261" t="s">
        <v>1219</v>
      </c>
      <c r="I18" s="261" t="s">
        <v>3551</v>
      </c>
      <c r="J18" s="261" t="s">
        <v>1219</v>
      </c>
    </row>
    <row r="19" spans="1:10" ht="17.149999999999999" customHeight="1">
      <c r="A19" t="s">
        <v>1937</v>
      </c>
      <c r="B19" s="262" t="s">
        <v>1546</v>
      </c>
      <c r="C19" s="263">
        <v>12288</v>
      </c>
      <c r="D19" s="264">
        <v>22.949300000000001</v>
      </c>
      <c r="E19" s="263">
        <v>18129</v>
      </c>
      <c r="F19" s="264">
        <v>21.955300000000001</v>
      </c>
      <c r="G19" s="263">
        <v>18526</v>
      </c>
      <c r="H19" s="264">
        <v>13.108700000000001</v>
      </c>
      <c r="I19" s="263">
        <v>187040</v>
      </c>
      <c r="J19" s="264">
        <v>16.109400000000001</v>
      </c>
    </row>
    <row r="20" spans="1:10" ht="17.149999999999999" customHeight="1">
      <c r="B20" s="260" t="s">
        <v>3555</v>
      </c>
      <c r="C20" s="261">
        <v>11763</v>
      </c>
      <c r="D20" s="265">
        <v>17.686900000000001</v>
      </c>
      <c r="E20" s="261">
        <v>19118</v>
      </c>
      <c r="F20" s="265">
        <v>24.1356</v>
      </c>
      <c r="G20" s="261">
        <v>20029</v>
      </c>
      <c r="H20" s="265">
        <v>14.8857</v>
      </c>
      <c r="I20" s="261">
        <v>152184</v>
      </c>
      <c r="J20" s="265">
        <v>14.894600000000001</v>
      </c>
    </row>
    <row r="21" spans="1:10" ht="17.149999999999999" customHeight="1">
      <c r="B21" s="260" t="s">
        <v>1222</v>
      </c>
      <c r="C21" s="261">
        <v>11606</v>
      </c>
      <c r="D21" s="265">
        <v>16.109200000000001</v>
      </c>
      <c r="E21" s="261">
        <v>18099</v>
      </c>
      <c r="F21" s="265">
        <v>21.8888</v>
      </c>
      <c r="G21" s="261">
        <v>19060</v>
      </c>
      <c r="H21" s="265">
        <v>13.753399999999999</v>
      </c>
      <c r="I21" s="261">
        <v>138753</v>
      </c>
      <c r="J21" s="265">
        <v>14.3545</v>
      </c>
    </row>
    <row r="24" spans="1:10" ht="14.5">
      <c r="B24" s="150" t="s">
        <v>3556</v>
      </c>
    </row>
    <row r="25" spans="1:10" ht="14.5">
      <c r="B25" s="150" t="s">
        <v>3557</v>
      </c>
    </row>
    <row r="26" spans="1:10" ht="17.149999999999999" customHeight="1">
      <c r="B26" s="260" t="s">
        <v>3558</v>
      </c>
      <c r="C26" s="480" t="s">
        <v>3559</v>
      </c>
      <c r="D26" s="480"/>
      <c r="E26" s="480"/>
      <c r="F26" s="480"/>
      <c r="G26" s="480"/>
      <c r="H26" s="480"/>
      <c r="I26" s="480"/>
      <c r="J26" s="480"/>
    </row>
    <row r="27" spans="1:10" ht="17.149999999999999" customHeight="1">
      <c r="B27" s="481" t="s">
        <v>3550</v>
      </c>
      <c r="C27" s="482" t="s">
        <v>1214</v>
      </c>
      <c r="D27" s="482"/>
      <c r="E27" s="482" t="s">
        <v>1215</v>
      </c>
      <c r="F27" s="482"/>
      <c r="G27" s="482" t="s">
        <v>1216</v>
      </c>
      <c r="H27" s="482"/>
      <c r="I27" s="482" t="s">
        <v>1217</v>
      </c>
      <c r="J27" s="482"/>
    </row>
    <row r="28" spans="1:10" ht="17.149999999999999" customHeight="1">
      <c r="B28" s="481"/>
      <c r="C28" s="261" t="s">
        <v>3551</v>
      </c>
      <c r="D28" s="261" t="s">
        <v>1219</v>
      </c>
      <c r="E28" s="261" t="s">
        <v>3551</v>
      </c>
      <c r="F28" s="261" t="s">
        <v>1219</v>
      </c>
      <c r="G28" s="261" t="s">
        <v>3551</v>
      </c>
      <c r="H28" s="261" t="s">
        <v>1219</v>
      </c>
      <c r="I28" s="261" t="s">
        <v>3551</v>
      </c>
      <c r="J28" s="261" t="s">
        <v>1219</v>
      </c>
    </row>
    <row r="29" spans="1:10" ht="17.149999999999999" customHeight="1">
      <c r="A29" t="s">
        <v>1950</v>
      </c>
      <c r="B29" s="262" t="s">
        <v>3558</v>
      </c>
      <c r="C29" s="263">
        <v>12116</v>
      </c>
      <c r="D29" s="264">
        <v>21.224399999999999</v>
      </c>
      <c r="E29" s="263">
        <v>18315</v>
      </c>
      <c r="F29" s="264">
        <v>22.372</v>
      </c>
      <c r="G29" s="263" t="s">
        <v>73</v>
      </c>
      <c r="H29" s="264" t="s">
        <v>73</v>
      </c>
      <c r="I29" s="263">
        <v>18507</v>
      </c>
      <c r="J29" s="264">
        <v>14.6256</v>
      </c>
    </row>
    <row r="30" spans="1:10" ht="17.149999999999999" customHeight="1">
      <c r="B30" s="260" t="s">
        <v>1379</v>
      </c>
      <c r="C30" s="261">
        <v>12194</v>
      </c>
      <c r="D30" s="265">
        <v>22.0016</v>
      </c>
      <c r="E30" s="261">
        <v>20724</v>
      </c>
      <c r="F30" s="265">
        <v>27.521699999999999</v>
      </c>
      <c r="G30" s="261" t="s">
        <v>73</v>
      </c>
      <c r="H30" s="265" t="s">
        <v>73</v>
      </c>
      <c r="I30" s="261">
        <v>20863</v>
      </c>
      <c r="J30" s="265">
        <v>17.712199999999999</v>
      </c>
    </row>
    <row r="31" spans="1:10" ht="17.149999999999999" customHeight="1">
      <c r="B31" s="260" t="s">
        <v>1222</v>
      </c>
      <c r="C31" s="261">
        <v>11606</v>
      </c>
      <c r="D31" s="265">
        <v>16.109200000000001</v>
      </c>
      <c r="E31" s="261">
        <v>18099</v>
      </c>
      <c r="F31" s="265">
        <v>21.8888</v>
      </c>
      <c r="G31" s="261" t="s">
        <v>73</v>
      </c>
      <c r="H31" s="265" t="s">
        <v>73</v>
      </c>
      <c r="I31" s="261">
        <v>17925</v>
      </c>
      <c r="J31" s="265">
        <v>13.8163</v>
      </c>
    </row>
    <row r="34" spans="1:10" ht="14.5">
      <c r="B34" s="150" t="s">
        <v>3560</v>
      </c>
    </row>
    <row r="35" spans="1:10" ht="14.5">
      <c r="B35" s="150" t="s">
        <v>3561</v>
      </c>
    </row>
    <row r="36" spans="1:10" ht="17.149999999999999" customHeight="1">
      <c r="B36" s="260" t="s">
        <v>2939</v>
      </c>
      <c r="C36" s="480" t="s">
        <v>3756</v>
      </c>
      <c r="D36" s="480"/>
      <c r="E36" s="480"/>
      <c r="F36" s="480"/>
      <c r="G36" s="480"/>
      <c r="H36" s="480"/>
      <c r="I36" s="480"/>
      <c r="J36" s="480"/>
    </row>
    <row r="37" spans="1:10" ht="17.149999999999999" customHeight="1">
      <c r="B37" s="481" t="s">
        <v>3550</v>
      </c>
      <c r="C37" s="482" t="s">
        <v>1214</v>
      </c>
      <c r="D37" s="482"/>
      <c r="E37" s="482" t="s">
        <v>1215</v>
      </c>
      <c r="F37" s="482"/>
      <c r="G37" s="482" t="s">
        <v>1216</v>
      </c>
      <c r="H37" s="482"/>
      <c r="I37" s="482" t="s">
        <v>1217</v>
      </c>
      <c r="J37" s="482"/>
    </row>
    <row r="38" spans="1:10" ht="17.149999999999999" customHeight="1">
      <c r="B38" s="481"/>
      <c r="C38" s="261" t="s">
        <v>3551</v>
      </c>
      <c r="D38" s="261" t="s">
        <v>1219</v>
      </c>
      <c r="E38" s="261" t="s">
        <v>3551</v>
      </c>
      <c r="F38" s="261" t="s">
        <v>1219</v>
      </c>
      <c r="G38" s="261" t="s">
        <v>3551</v>
      </c>
      <c r="H38" s="261" t="s">
        <v>1219</v>
      </c>
      <c r="I38" s="261" t="s">
        <v>3551</v>
      </c>
      <c r="J38" s="261" t="s">
        <v>1219</v>
      </c>
    </row>
    <row r="39" spans="1:10" ht="17.149999999999999" customHeight="1">
      <c r="A39" t="s">
        <v>1959</v>
      </c>
      <c r="B39" s="262" t="s">
        <v>2939</v>
      </c>
      <c r="C39" s="263">
        <v>11578</v>
      </c>
      <c r="D39" s="264">
        <v>15.825100000000001</v>
      </c>
      <c r="E39" s="263">
        <v>17176</v>
      </c>
      <c r="F39" s="264">
        <v>19.777999999999999</v>
      </c>
      <c r="G39" s="263">
        <v>18122</v>
      </c>
      <c r="H39" s="264">
        <v>12.6119</v>
      </c>
      <c r="I39" s="263">
        <v>380568</v>
      </c>
      <c r="J39" s="264">
        <v>19.102900000000002</v>
      </c>
    </row>
    <row r="40" spans="1:10" ht="17.149999999999999" customHeight="1">
      <c r="B40" s="260" t="s">
        <v>3562</v>
      </c>
      <c r="C40" s="261">
        <v>11334</v>
      </c>
      <c r="D40" s="265">
        <v>13.3743</v>
      </c>
      <c r="E40" s="261">
        <v>17794</v>
      </c>
      <c r="F40" s="265">
        <v>21.199000000000002</v>
      </c>
      <c r="G40" s="261">
        <v>18628</v>
      </c>
      <c r="H40" s="265">
        <v>13.2334</v>
      </c>
      <c r="I40" s="261" t="s">
        <v>73</v>
      </c>
      <c r="J40" s="265" t="s">
        <v>73</v>
      </c>
    </row>
    <row r="41" spans="1:10" ht="17.149999999999999" customHeight="1">
      <c r="B41" s="260" t="s">
        <v>1222</v>
      </c>
      <c r="C41" s="261">
        <v>11606</v>
      </c>
      <c r="D41" s="265">
        <v>16.109200000000001</v>
      </c>
      <c r="E41" s="261">
        <v>18099</v>
      </c>
      <c r="F41" s="265">
        <v>21.8888</v>
      </c>
      <c r="G41" s="261">
        <v>19060</v>
      </c>
      <c r="H41" s="265">
        <v>13.753399999999999</v>
      </c>
      <c r="I41" s="261">
        <v>244435</v>
      </c>
      <c r="J41" s="265">
        <v>16.596599999999999</v>
      </c>
    </row>
    <row r="44" spans="1:10" ht="14.5">
      <c r="B44" s="150" t="s">
        <v>3563</v>
      </c>
    </row>
    <row r="45" spans="1:10" ht="14.5">
      <c r="B45" s="150" t="s">
        <v>3556</v>
      </c>
    </row>
    <row r="46" spans="1:10" ht="17.149999999999999" customHeight="1">
      <c r="B46" s="260" t="s">
        <v>3564</v>
      </c>
      <c r="C46" s="480" t="s">
        <v>3757</v>
      </c>
      <c r="D46" s="480"/>
      <c r="E46" s="480"/>
      <c r="F46" s="480"/>
      <c r="G46" s="480"/>
      <c r="H46" s="480"/>
      <c r="I46" s="480"/>
      <c r="J46" s="480"/>
    </row>
    <row r="47" spans="1:10" ht="17.149999999999999" customHeight="1">
      <c r="B47" s="481" t="s">
        <v>3550</v>
      </c>
      <c r="C47" s="482" t="s">
        <v>1214</v>
      </c>
      <c r="D47" s="482"/>
      <c r="E47" s="482" t="s">
        <v>1215</v>
      </c>
      <c r="F47" s="482"/>
      <c r="G47" s="482" t="s">
        <v>1216</v>
      </c>
      <c r="H47" s="482"/>
      <c r="I47" s="482" t="s">
        <v>1217</v>
      </c>
      <c r="J47" s="482"/>
    </row>
    <row r="48" spans="1:10" ht="17.149999999999999" customHeight="1">
      <c r="B48" s="481"/>
      <c r="C48" s="261" t="s">
        <v>3551</v>
      </c>
      <c r="D48" s="261" t="s">
        <v>1219</v>
      </c>
      <c r="E48" s="261" t="s">
        <v>3551</v>
      </c>
      <c r="F48" s="261" t="s">
        <v>1219</v>
      </c>
      <c r="G48" s="261" t="s">
        <v>3551</v>
      </c>
      <c r="H48" s="261" t="s">
        <v>1219</v>
      </c>
      <c r="I48" s="261" t="s">
        <v>3551</v>
      </c>
      <c r="J48" s="261" t="s">
        <v>1219</v>
      </c>
    </row>
    <row r="49" spans="1:10" ht="17.149999999999999" customHeight="1">
      <c r="A49" t="s">
        <v>2896</v>
      </c>
      <c r="B49" s="262" t="s">
        <v>3564</v>
      </c>
      <c r="C49" s="263">
        <v>12363</v>
      </c>
      <c r="D49" s="264">
        <v>23.6983</v>
      </c>
      <c r="E49" s="263">
        <v>18481</v>
      </c>
      <c r="F49" s="264">
        <v>22.741800000000001</v>
      </c>
      <c r="G49" s="263">
        <v>19625</v>
      </c>
      <c r="H49" s="264">
        <v>14.418799999999999</v>
      </c>
      <c r="I49" s="263">
        <v>254045</v>
      </c>
      <c r="J49" s="264">
        <v>18.4025</v>
      </c>
    </row>
    <row r="50" spans="1:10" ht="17.149999999999999" customHeight="1">
      <c r="B50" s="260" t="s">
        <v>3565</v>
      </c>
      <c r="C50" s="261">
        <v>13067</v>
      </c>
      <c r="D50" s="265">
        <v>30.7684</v>
      </c>
      <c r="E50" s="261">
        <v>23947</v>
      </c>
      <c r="F50" s="265">
        <v>33.824399999999997</v>
      </c>
      <c r="G50" s="261">
        <v>25833</v>
      </c>
      <c r="H50" s="265">
        <v>20.877400000000002</v>
      </c>
      <c r="I50" s="261" t="s">
        <v>73</v>
      </c>
      <c r="J50" s="265" t="s">
        <v>73</v>
      </c>
    </row>
    <row r="51" spans="1:10" ht="17.149999999999999" customHeight="1">
      <c r="B51" s="260" t="s">
        <v>1222</v>
      </c>
      <c r="C51" s="261">
        <v>11606</v>
      </c>
      <c r="D51" s="265">
        <v>16.109200000000001</v>
      </c>
      <c r="E51" s="261">
        <v>18099</v>
      </c>
      <c r="F51" s="265">
        <v>21.8888</v>
      </c>
      <c r="G51" s="261">
        <v>19060</v>
      </c>
      <c r="H51" s="265">
        <v>13.753399999999999</v>
      </c>
      <c r="I51" s="261">
        <v>152380</v>
      </c>
      <c r="J51" s="265">
        <v>15.2841</v>
      </c>
    </row>
    <row r="54" spans="1:10" ht="14.5">
      <c r="B54" s="150" t="s">
        <v>3566</v>
      </c>
    </row>
    <row r="55" spans="1:10" ht="14.5">
      <c r="B55" s="150" t="s">
        <v>3567</v>
      </c>
    </row>
    <row r="56" spans="1:10" ht="17.149999999999999" customHeight="1">
      <c r="B56" s="260" t="s">
        <v>2920</v>
      </c>
      <c r="C56" s="480" t="s">
        <v>3758</v>
      </c>
      <c r="D56" s="480"/>
      <c r="E56" s="480"/>
      <c r="F56" s="480"/>
      <c r="G56" s="480"/>
      <c r="H56" s="480"/>
      <c r="I56" s="480"/>
      <c r="J56" s="480"/>
    </row>
    <row r="57" spans="1:10" ht="17.149999999999999" customHeight="1">
      <c r="B57" s="481" t="s">
        <v>3550</v>
      </c>
      <c r="C57" s="482" t="s">
        <v>1214</v>
      </c>
      <c r="D57" s="482"/>
      <c r="E57" s="482" t="s">
        <v>1215</v>
      </c>
      <c r="F57" s="482"/>
      <c r="G57" s="482" t="s">
        <v>1216</v>
      </c>
      <c r="H57" s="482"/>
      <c r="I57" s="482" t="s">
        <v>1217</v>
      </c>
      <c r="J57" s="482"/>
    </row>
    <row r="58" spans="1:10" ht="17.149999999999999" customHeight="1">
      <c r="B58" s="481"/>
      <c r="C58" s="261" t="s">
        <v>3551</v>
      </c>
      <c r="D58" s="261" t="s">
        <v>1219</v>
      </c>
      <c r="E58" s="261" t="s">
        <v>3551</v>
      </c>
      <c r="F58" s="261" t="s">
        <v>1219</v>
      </c>
      <c r="G58" s="261" t="s">
        <v>3551</v>
      </c>
      <c r="H58" s="261" t="s">
        <v>1219</v>
      </c>
      <c r="I58" s="261" t="s">
        <v>3551</v>
      </c>
      <c r="J58" s="261" t="s">
        <v>1219</v>
      </c>
    </row>
    <row r="59" spans="1:10" ht="17.149999999999999" customHeight="1">
      <c r="A59" t="s">
        <v>2893</v>
      </c>
      <c r="B59" s="262" t="s">
        <v>2920</v>
      </c>
      <c r="C59" s="263">
        <v>11677</v>
      </c>
      <c r="D59" s="264">
        <v>16.8247</v>
      </c>
      <c r="E59" s="263">
        <v>15856</v>
      </c>
      <c r="F59" s="264">
        <v>16.624700000000001</v>
      </c>
      <c r="G59" s="263">
        <v>16704</v>
      </c>
      <c r="H59" s="264">
        <v>10.7934</v>
      </c>
      <c r="I59" s="263">
        <v>42294</v>
      </c>
      <c r="J59" s="264">
        <v>12.0755</v>
      </c>
    </row>
    <row r="60" spans="1:10" ht="17.149999999999999" customHeight="1">
      <c r="B60" s="260" t="s">
        <v>3568</v>
      </c>
      <c r="C60" s="261">
        <v>11314</v>
      </c>
      <c r="D60" s="265">
        <v>13.179600000000001</v>
      </c>
      <c r="E60" s="261">
        <v>15605</v>
      </c>
      <c r="F60" s="265">
        <v>16.007000000000001</v>
      </c>
      <c r="G60" s="261">
        <v>17848</v>
      </c>
      <c r="H60" s="265">
        <v>12.269500000000001</v>
      </c>
      <c r="I60" s="261">
        <v>37563</v>
      </c>
      <c r="J60" s="265">
        <v>11.029400000000001</v>
      </c>
    </row>
    <row r="61" spans="1:10" ht="17.149999999999999" customHeight="1">
      <c r="B61" s="260" t="s">
        <v>1222</v>
      </c>
      <c r="C61" s="261">
        <v>11606</v>
      </c>
      <c r="D61" s="265">
        <v>16.109200000000001</v>
      </c>
      <c r="E61" s="261">
        <v>18099</v>
      </c>
      <c r="F61" s="265">
        <v>21.8888</v>
      </c>
      <c r="G61" s="261">
        <v>19060</v>
      </c>
      <c r="H61" s="265">
        <v>13.753399999999999</v>
      </c>
      <c r="I61" s="261">
        <v>42526</v>
      </c>
      <c r="J61" s="265">
        <v>12.1241</v>
      </c>
    </row>
    <row r="64" spans="1:10" ht="14.5">
      <c r="B64" s="150" t="s">
        <v>3569</v>
      </c>
    </row>
    <row r="65" spans="1:10" ht="14.5">
      <c r="B65" s="150" t="s">
        <v>3570</v>
      </c>
    </row>
    <row r="66" spans="1:10" ht="17.149999999999999" customHeight="1">
      <c r="B66" s="260" t="s">
        <v>2922</v>
      </c>
      <c r="C66" s="480" t="s">
        <v>3759</v>
      </c>
      <c r="D66" s="480"/>
      <c r="E66" s="480"/>
      <c r="F66" s="480"/>
      <c r="G66" s="480"/>
      <c r="H66" s="480"/>
      <c r="I66" s="480"/>
      <c r="J66" s="480"/>
    </row>
    <row r="67" spans="1:10" ht="17.149999999999999" customHeight="1">
      <c r="B67" s="481" t="s">
        <v>3550</v>
      </c>
      <c r="C67" s="482" t="s">
        <v>1214</v>
      </c>
      <c r="D67" s="482"/>
      <c r="E67" s="482" t="s">
        <v>1215</v>
      </c>
      <c r="F67" s="482"/>
      <c r="G67" s="482" t="s">
        <v>1216</v>
      </c>
      <c r="H67" s="482"/>
      <c r="I67" s="482" t="s">
        <v>1217</v>
      </c>
      <c r="J67" s="482"/>
    </row>
    <row r="68" spans="1:10" ht="17.149999999999999" customHeight="1">
      <c r="B68" s="481"/>
      <c r="C68" s="261" t="s">
        <v>3551</v>
      </c>
      <c r="D68" s="261" t="s">
        <v>1219</v>
      </c>
      <c r="E68" s="261" t="s">
        <v>3551</v>
      </c>
      <c r="F68" s="261" t="s">
        <v>1219</v>
      </c>
      <c r="G68" s="261" t="s">
        <v>3551</v>
      </c>
      <c r="H68" s="261" t="s">
        <v>1219</v>
      </c>
      <c r="I68" s="261" t="s">
        <v>3551</v>
      </c>
      <c r="J68" s="261" t="s">
        <v>1219</v>
      </c>
    </row>
    <row r="69" spans="1:10" ht="17.149999999999999" customHeight="1">
      <c r="A69" t="s">
        <v>2895</v>
      </c>
      <c r="B69" s="262" t="s">
        <v>2922</v>
      </c>
      <c r="C69" s="263">
        <v>13846</v>
      </c>
      <c r="D69" s="264">
        <v>38.587499999999999</v>
      </c>
      <c r="E69" s="263">
        <v>26880</v>
      </c>
      <c r="F69" s="264">
        <v>39.083799999999997</v>
      </c>
      <c r="G69" s="263">
        <v>21564</v>
      </c>
      <c r="H69" s="264">
        <v>16.593399999999999</v>
      </c>
      <c r="I69" s="263">
        <v>34170</v>
      </c>
      <c r="J69" s="264">
        <v>7.9739000000000004</v>
      </c>
    </row>
    <row r="70" spans="1:10" ht="17.149999999999999" customHeight="1">
      <c r="B70" s="260" t="s">
        <v>3571</v>
      </c>
      <c r="C70" s="261">
        <v>12667</v>
      </c>
      <c r="D70" s="265">
        <v>26.749400000000001</v>
      </c>
      <c r="E70" s="261">
        <v>21068</v>
      </c>
      <c r="F70" s="265">
        <v>28.224900000000002</v>
      </c>
      <c r="G70" s="261">
        <v>22684</v>
      </c>
      <c r="H70" s="265">
        <v>17.779</v>
      </c>
      <c r="I70" s="261">
        <v>16999</v>
      </c>
      <c r="J70" s="265">
        <v>3.3681000000000001</v>
      </c>
    </row>
    <row r="71" spans="1:10" ht="17.149999999999999" customHeight="1">
      <c r="B71" s="260" t="s">
        <v>1222</v>
      </c>
      <c r="C71" s="261">
        <v>11606</v>
      </c>
      <c r="D71" s="265">
        <v>16.109200000000001</v>
      </c>
      <c r="E71" s="261">
        <v>18099</v>
      </c>
      <c r="F71" s="265">
        <v>21.8888</v>
      </c>
      <c r="G71" s="261">
        <v>19060</v>
      </c>
      <c r="H71" s="265">
        <v>13.753399999999999</v>
      </c>
      <c r="I71" s="261">
        <v>47469</v>
      </c>
      <c r="J71" s="265">
        <v>10.2128</v>
      </c>
    </row>
    <row r="74" spans="1:10" ht="14.5">
      <c r="B74" s="150" t="s">
        <v>3569</v>
      </c>
    </row>
    <row r="75" spans="1:10" ht="14.5">
      <c r="B75" s="150" t="s">
        <v>3572</v>
      </c>
    </row>
    <row r="76" spans="1:10" ht="17.149999999999999" customHeight="1">
      <c r="B76" s="260" t="s">
        <v>2930</v>
      </c>
      <c r="C76" s="480" t="s">
        <v>3573</v>
      </c>
      <c r="D76" s="480"/>
      <c r="E76" s="480"/>
      <c r="F76" s="480"/>
      <c r="G76" s="480"/>
      <c r="H76" s="480"/>
      <c r="I76" s="480"/>
      <c r="J76" s="480"/>
    </row>
    <row r="77" spans="1:10" ht="17.149999999999999" customHeight="1">
      <c r="B77" s="481" t="s">
        <v>3550</v>
      </c>
      <c r="C77" s="482" t="s">
        <v>1214</v>
      </c>
      <c r="D77" s="482"/>
      <c r="E77" s="482" t="s">
        <v>1215</v>
      </c>
      <c r="F77" s="482"/>
      <c r="G77" s="482" t="s">
        <v>1216</v>
      </c>
      <c r="H77" s="482"/>
      <c r="I77" s="482" t="s">
        <v>1217</v>
      </c>
      <c r="J77" s="482"/>
    </row>
    <row r="78" spans="1:10" ht="17.149999999999999" customHeight="1">
      <c r="B78" s="481"/>
      <c r="C78" s="261" t="s">
        <v>3551</v>
      </c>
      <c r="D78" s="261" t="s">
        <v>1219</v>
      </c>
      <c r="E78" s="261" t="s">
        <v>3551</v>
      </c>
      <c r="F78" s="261" t="s">
        <v>1219</v>
      </c>
      <c r="G78" s="261" t="s">
        <v>3551</v>
      </c>
      <c r="H78" s="261" t="s">
        <v>1219</v>
      </c>
      <c r="I78" s="261" t="s">
        <v>3551</v>
      </c>
      <c r="J78" s="261" t="s">
        <v>1219</v>
      </c>
    </row>
    <row r="79" spans="1:10" ht="17.149999999999999" customHeight="1">
      <c r="A79" t="s">
        <v>2903</v>
      </c>
      <c r="B79" s="262" t="s">
        <v>2930</v>
      </c>
      <c r="C79" s="263">
        <v>13227</v>
      </c>
      <c r="D79" s="264">
        <v>32.371899999999997</v>
      </c>
      <c r="E79" s="263">
        <v>27743</v>
      </c>
      <c r="F79" s="264">
        <v>40.5563</v>
      </c>
      <c r="G79" s="263">
        <v>25489</v>
      </c>
      <c r="H79" s="264">
        <v>20.553799999999999</v>
      </c>
      <c r="I79" s="263">
        <v>58189</v>
      </c>
      <c r="J79" s="264">
        <v>20.631599999999999</v>
      </c>
    </row>
    <row r="80" spans="1:10" ht="17.149999999999999" customHeight="1">
      <c r="B80" s="260" t="s">
        <v>3574</v>
      </c>
      <c r="C80" s="261">
        <v>13387</v>
      </c>
      <c r="D80" s="265">
        <v>33.973799999999997</v>
      </c>
      <c r="E80" s="261">
        <v>25104</v>
      </c>
      <c r="F80" s="265">
        <v>35.947699999999998</v>
      </c>
      <c r="G80" s="261">
        <v>24996</v>
      </c>
      <c r="H80" s="265">
        <v>20.084499999999998</v>
      </c>
      <c r="I80" s="261">
        <v>46009</v>
      </c>
      <c r="J80" s="265">
        <v>17.651599999999998</v>
      </c>
    </row>
    <row r="81" spans="1:10" ht="17.149999999999999" customHeight="1">
      <c r="B81" s="260" t="s">
        <v>1222</v>
      </c>
      <c r="C81" s="261">
        <v>11606</v>
      </c>
      <c r="D81" s="265">
        <v>16.109200000000001</v>
      </c>
      <c r="E81" s="261">
        <v>18099</v>
      </c>
      <c r="F81" s="265">
        <v>21.8888</v>
      </c>
      <c r="G81" s="261">
        <v>19060</v>
      </c>
      <c r="H81" s="265">
        <v>13.753399999999999</v>
      </c>
      <c r="I81" s="261">
        <v>31503</v>
      </c>
      <c r="J81" s="265">
        <v>13</v>
      </c>
    </row>
    <row r="84" spans="1:10" ht="14.5">
      <c r="B84" s="150" t="s">
        <v>3561</v>
      </c>
    </row>
    <row r="85" spans="1:10" ht="14.5">
      <c r="B85" s="150" t="s">
        <v>3576</v>
      </c>
    </row>
    <row r="86" spans="1:10" ht="17.149999999999999" customHeight="1">
      <c r="B86" s="260" t="s">
        <v>2933</v>
      </c>
      <c r="C86" s="480" t="s">
        <v>3577</v>
      </c>
      <c r="D86" s="480"/>
      <c r="E86" s="480"/>
      <c r="F86" s="480"/>
      <c r="G86" s="480"/>
      <c r="H86" s="480"/>
      <c r="I86" s="480"/>
      <c r="J86" s="480"/>
    </row>
    <row r="87" spans="1:10" ht="17.149999999999999" customHeight="1">
      <c r="B87" s="481" t="s">
        <v>3550</v>
      </c>
      <c r="C87" s="482" t="s">
        <v>1214</v>
      </c>
      <c r="D87" s="482"/>
      <c r="E87" s="482" t="s">
        <v>1215</v>
      </c>
      <c r="F87" s="482"/>
      <c r="G87" s="482" t="s">
        <v>1216</v>
      </c>
      <c r="H87" s="482"/>
      <c r="I87" s="482" t="s">
        <v>1217</v>
      </c>
      <c r="J87" s="482"/>
    </row>
    <row r="88" spans="1:10" ht="17.149999999999999" customHeight="1">
      <c r="B88" s="481"/>
      <c r="C88" s="261" t="s">
        <v>3551</v>
      </c>
      <c r="D88" s="261" t="s">
        <v>1219</v>
      </c>
      <c r="E88" s="261" t="s">
        <v>3551</v>
      </c>
      <c r="F88" s="261" t="s">
        <v>1219</v>
      </c>
      <c r="G88" s="261" t="s">
        <v>3551</v>
      </c>
      <c r="H88" s="261" t="s">
        <v>1219</v>
      </c>
      <c r="I88" s="261" t="s">
        <v>3551</v>
      </c>
      <c r="J88" s="261" t="s">
        <v>1219</v>
      </c>
    </row>
    <row r="89" spans="1:10" ht="17.149999999999999" customHeight="1">
      <c r="A89" t="s">
        <v>2905</v>
      </c>
      <c r="B89" s="262" t="s">
        <v>2933</v>
      </c>
      <c r="C89" s="263">
        <v>12055</v>
      </c>
      <c r="D89" s="264">
        <v>20.6159</v>
      </c>
      <c r="E89" s="263">
        <v>20245</v>
      </c>
      <c r="F89" s="264">
        <v>26.531500000000001</v>
      </c>
      <c r="G89" s="263">
        <v>20233</v>
      </c>
      <c r="H89" s="264">
        <v>15.119</v>
      </c>
      <c r="I89" s="263">
        <v>28636</v>
      </c>
      <c r="J89" s="264">
        <v>12.2349</v>
      </c>
    </row>
    <row r="90" spans="1:10" ht="17.149999999999999" customHeight="1">
      <c r="B90" s="260" t="s">
        <v>1380</v>
      </c>
      <c r="C90" s="261">
        <v>11763</v>
      </c>
      <c r="D90" s="265">
        <v>17.686900000000001</v>
      </c>
      <c r="E90" s="261">
        <v>19118</v>
      </c>
      <c r="F90" s="265">
        <v>24.1356</v>
      </c>
      <c r="G90" s="261">
        <v>20029</v>
      </c>
      <c r="H90" s="265">
        <v>14.8857</v>
      </c>
      <c r="I90" s="261">
        <v>30282</v>
      </c>
      <c r="J90" s="265">
        <v>12.924899999999999</v>
      </c>
    </row>
    <row r="91" spans="1:10" ht="17.149999999999999" customHeight="1">
      <c r="B91" s="260" t="s">
        <v>1222</v>
      </c>
      <c r="C91" s="261">
        <v>11606</v>
      </c>
      <c r="D91" s="265">
        <v>16.109200000000001</v>
      </c>
      <c r="E91" s="261">
        <v>18099</v>
      </c>
      <c r="F91" s="265">
        <v>21.8888</v>
      </c>
      <c r="G91" s="261">
        <v>19060</v>
      </c>
      <c r="H91" s="265">
        <v>13.753399999999999</v>
      </c>
      <c r="I91" s="261">
        <v>27833</v>
      </c>
      <c r="J91" s="265">
        <v>11.885</v>
      </c>
    </row>
    <row r="94" spans="1:10" ht="14.5">
      <c r="B94" s="150" t="s">
        <v>3578</v>
      </c>
    </row>
    <row r="95" spans="1:10" ht="14.5">
      <c r="B95" s="150" t="s">
        <v>3572</v>
      </c>
    </row>
    <row r="96" spans="1:10" ht="17.149999999999999" customHeight="1">
      <c r="B96" s="260" t="s">
        <v>2915</v>
      </c>
      <c r="C96" s="480" t="s">
        <v>3760</v>
      </c>
      <c r="D96" s="480"/>
      <c r="E96" s="480"/>
      <c r="F96" s="480"/>
      <c r="G96" s="480"/>
      <c r="H96" s="480"/>
      <c r="I96" s="480"/>
      <c r="J96" s="480"/>
    </row>
    <row r="97" spans="1:10" ht="17.149999999999999" customHeight="1">
      <c r="B97" s="481" t="s">
        <v>3550</v>
      </c>
      <c r="C97" s="482" t="s">
        <v>1214</v>
      </c>
      <c r="D97" s="482"/>
      <c r="E97" s="482" t="s">
        <v>1215</v>
      </c>
      <c r="F97" s="482"/>
      <c r="G97" s="482" t="s">
        <v>1216</v>
      </c>
      <c r="H97" s="482"/>
      <c r="I97" s="482" t="s">
        <v>1217</v>
      </c>
      <c r="J97" s="482"/>
    </row>
    <row r="98" spans="1:10" ht="17.149999999999999" customHeight="1">
      <c r="B98" s="481"/>
      <c r="C98" s="261" t="s">
        <v>3551</v>
      </c>
      <c r="D98" s="261" t="s">
        <v>1219</v>
      </c>
      <c r="E98" s="261" t="s">
        <v>3551</v>
      </c>
      <c r="F98" s="261" t="s">
        <v>1219</v>
      </c>
      <c r="G98" s="261" t="s">
        <v>3551</v>
      </c>
      <c r="H98" s="261" t="s">
        <v>1219</v>
      </c>
      <c r="I98" s="261" t="s">
        <v>3551</v>
      </c>
      <c r="J98" s="261" t="s">
        <v>1219</v>
      </c>
    </row>
    <row r="99" spans="1:10" ht="17.149999999999999" customHeight="1">
      <c r="A99" t="s">
        <v>2889</v>
      </c>
      <c r="B99" s="262" t="s">
        <v>2915</v>
      </c>
      <c r="C99" s="263">
        <v>13201</v>
      </c>
      <c r="D99" s="264">
        <v>32.112499999999997</v>
      </c>
      <c r="E99" s="263">
        <v>21549</v>
      </c>
      <c r="F99" s="264">
        <v>29.194600000000001</v>
      </c>
      <c r="G99" s="263">
        <v>21697</v>
      </c>
      <c r="H99" s="264">
        <v>16.736499999999999</v>
      </c>
      <c r="I99" s="263">
        <v>75167</v>
      </c>
      <c r="J99" s="264">
        <v>15.823600000000001</v>
      </c>
    </row>
    <row r="100" spans="1:10" ht="17.149999999999999" customHeight="1">
      <c r="B100" s="260" t="s">
        <v>1380</v>
      </c>
      <c r="C100" s="261">
        <v>11763</v>
      </c>
      <c r="D100" s="265">
        <v>17.686900000000001</v>
      </c>
      <c r="E100" s="261">
        <v>19118</v>
      </c>
      <c r="F100" s="265">
        <v>24.1356</v>
      </c>
      <c r="G100" s="261">
        <v>20029</v>
      </c>
      <c r="H100" s="265">
        <v>14.8857</v>
      </c>
      <c r="I100" s="261">
        <v>45843</v>
      </c>
      <c r="J100" s="265">
        <v>11.726800000000001</v>
      </c>
    </row>
    <row r="101" spans="1:10" ht="17.149999999999999" customHeight="1">
      <c r="B101" s="260" t="s">
        <v>1222</v>
      </c>
      <c r="C101" s="261">
        <v>11606</v>
      </c>
      <c r="D101" s="265">
        <v>16.109200000000001</v>
      </c>
      <c r="E101" s="261">
        <v>18099</v>
      </c>
      <c r="F101" s="265">
        <v>21.8888</v>
      </c>
      <c r="G101" s="261">
        <v>19060</v>
      </c>
      <c r="H101" s="265">
        <v>13.753399999999999</v>
      </c>
      <c r="I101" s="261">
        <v>44243</v>
      </c>
      <c r="J101" s="265">
        <v>11.4382</v>
      </c>
    </row>
    <row r="104" spans="1:10" ht="14.5">
      <c r="B104" s="150" t="s">
        <v>3579</v>
      </c>
    </row>
    <row r="105" spans="1:10" ht="14.5">
      <c r="B105" s="150" t="s">
        <v>3580</v>
      </c>
    </row>
    <row r="106" spans="1:10" ht="17.149999999999999" customHeight="1">
      <c r="B106" s="260" t="s">
        <v>2931</v>
      </c>
      <c r="C106" s="480" t="s">
        <v>3581</v>
      </c>
      <c r="D106" s="480"/>
      <c r="E106" s="480"/>
      <c r="F106" s="480"/>
      <c r="G106" s="480"/>
      <c r="H106" s="480"/>
      <c r="I106" s="480"/>
      <c r="J106" s="480"/>
    </row>
    <row r="107" spans="1:10" ht="17.149999999999999" customHeight="1">
      <c r="B107" s="481" t="s">
        <v>3550</v>
      </c>
      <c r="C107" s="482" t="s">
        <v>1214</v>
      </c>
      <c r="D107" s="482"/>
      <c r="E107" s="482" t="s">
        <v>1215</v>
      </c>
      <c r="F107" s="482"/>
      <c r="G107" s="482" t="s">
        <v>1216</v>
      </c>
      <c r="H107" s="482"/>
      <c r="I107" s="482" t="s">
        <v>1217</v>
      </c>
      <c r="J107" s="482"/>
    </row>
    <row r="108" spans="1:10" ht="17.149999999999999" customHeight="1">
      <c r="B108" s="481"/>
      <c r="C108" s="261" t="s">
        <v>3551</v>
      </c>
      <c r="D108" s="261" t="s">
        <v>1219</v>
      </c>
      <c r="E108" s="261" t="s">
        <v>3551</v>
      </c>
      <c r="F108" s="261" t="s">
        <v>1219</v>
      </c>
      <c r="G108" s="261" t="s">
        <v>3551</v>
      </c>
      <c r="H108" s="261" t="s">
        <v>1219</v>
      </c>
      <c r="I108" s="261" t="s">
        <v>3551</v>
      </c>
      <c r="J108" s="261" t="s">
        <v>1219</v>
      </c>
    </row>
    <row r="109" spans="1:10" ht="17.149999999999999" customHeight="1">
      <c r="A109" t="s">
        <v>2904</v>
      </c>
      <c r="B109" s="262" t="s">
        <v>2931</v>
      </c>
      <c r="C109" s="263">
        <v>10679</v>
      </c>
      <c r="D109" s="264">
        <v>6.8093000000000004</v>
      </c>
      <c r="E109" s="263">
        <v>11444</v>
      </c>
      <c r="F109" s="264">
        <v>4.6039000000000003</v>
      </c>
      <c r="G109" s="263">
        <v>12774</v>
      </c>
      <c r="H109" s="264">
        <v>5.0122</v>
      </c>
      <c r="I109" s="263">
        <v>16847</v>
      </c>
      <c r="J109" s="264">
        <v>5.7977999999999996</v>
      </c>
    </row>
    <row r="110" spans="1:10" ht="17.149999999999999" customHeight="1">
      <c r="B110" s="260" t="s">
        <v>3582</v>
      </c>
      <c r="C110" s="261">
        <v>10747</v>
      </c>
      <c r="D110" s="265">
        <v>7.4931999999999999</v>
      </c>
      <c r="E110" s="261">
        <v>11588</v>
      </c>
      <c r="F110" s="265">
        <v>5.0400999999999998</v>
      </c>
      <c r="G110" s="261">
        <v>12717</v>
      </c>
      <c r="H110" s="265">
        <v>4.9196</v>
      </c>
      <c r="I110" s="261">
        <v>16344</v>
      </c>
      <c r="J110" s="265">
        <v>5.4516</v>
      </c>
    </row>
    <row r="111" spans="1:10" ht="17.149999999999999" customHeight="1">
      <c r="B111" s="260" t="s">
        <v>1222</v>
      </c>
      <c r="C111" s="261">
        <v>11606</v>
      </c>
      <c r="D111" s="265">
        <v>16.109200000000001</v>
      </c>
      <c r="E111" s="261">
        <v>18099</v>
      </c>
      <c r="F111" s="265">
        <v>21.8888</v>
      </c>
      <c r="G111" s="261">
        <v>19060</v>
      </c>
      <c r="H111" s="265">
        <v>13.753399999999999</v>
      </c>
      <c r="I111" s="261">
        <v>28906</v>
      </c>
      <c r="J111" s="265">
        <v>12.152799999999999</v>
      </c>
    </row>
    <row r="114" spans="1:10" ht="14.5">
      <c r="B114" s="150" t="s">
        <v>3547</v>
      </c>
    </row>
    <row r="115" spans="1:10" ht="14.5">
      <c r="B115" s="150" t="s">
        <v>3580</v>
      </c>
    </row>
    <row r="116" spans="1:10" ht="17.149999999999999" customHeight="1">
      <c r="B116" s="260" t="s">
        <v>2921</v>
      </c>
      <c r="C116" s="480" t="s">
        <v>3758</v>
      </c>
      <c r="D116" s="480"/>
      <c r="E116" s="480"/>
      <c r="F116" s="480"/>
      <c r="G116" s="480"/>
      <c r="H116" s="480"/>
      <c r="I116" s="480"/>
      <c r="J116" s="480"/>
    </row>
    <row r="117" spans="1:10" ht="17.149999999999999" customHeight="1">
      <c r="B117" s="481" t="s">
        <v>3550</v>
      </c>
      <c r="C117" s="482" t="s">
        <v>1214</v>
      </c>
      <c r="D117" s="482"/>
      <c r="E117" s="482" t="s">
        <v>1215</v>
      </c>
      <c r="F117" s="482"/>
      <c r="G117" s="482" t="s">
        <v>1216</v>
      </c>
      <c r="H117" s="482"/>
      <c r="I117" s="482" t="s">
        <v>1217</v>
      </c>
      <c r="J117" s="482"/>
    </row>
    <row r="118" spans="1:10" ht="17.149999999999999" customHeight="1">
      <c r="B118" s="481"/>
      <c r="C118" s="261" t="s">
        <v>3551</v>
      </c>
      <c r="D118" s="261" t="s">
        <v>1219</v>
      </c>
      <c r="E118" s="261" t="s">
        <v>3551</v>
      </c>
      <c r="F118" s="261" t="s">
        <v>1219</v>
      </c>
      <c r="G118" s="261" t="s">
        <v>3551</v>
      </c>
      <c r="H118" s="261" t="s">
        <v>1219</v>
      </c>
      <c r="I118" s="261" t="s">
        <v>3551</v>
      </c>
      <c r="J118" s="261" t="s">
        <v>1219</v>
      </c>
    </row>
    <row r="119" spans="1:10" ht="17.149999999999999" customHeight="1">
      <c r="A119" t="s">
        <v>2894</v>
      </c>
      <c r="B119" s="262" t="s">
        <v>2921</v>
      </c>
      <c r="C119" s="263">
        <v>11249</v>
      </c>
      <c r="D119" s="264">
        <v>12.522600000000001</v>
      </c>
      <c r="E119" s="263">
        <v>12913</v>
      </c>
      <c r="F119" s="264">
        <v>8.9038000000000004</v>
      </c>
      <c r="G119" s="263">
        <v>14908</v>
      </c>
      <c r="H119" s="264">
        <v>8.3040000000000003</v>
      </c>
      <c r="I119" s="263">
        <v>34743</v>
      </c>
      <c r="J119" s="264">
        <v>10.346399999999999</v>
      </c>
    </row>
    <row r="120" spans="1:10" ht="17.149999999999999" customHeight="1">
      <c r="B120" s="260" t="s">
        <v>3583</v>
      </c>
      <c r="C120" s="261">
        <v>11187</v>
      </c>
      <c r="D120" s="265">
        <v>11.905099999999999</v>
      </c>
      <c r="E120" s="261">
        <v>14613</v>
      </c>
      <c r="F120" s="265">
        <v>13.491400000000001</v>
      </c>
      <c r="G120" s="261">
        <v>17205</v>
      </c>
      <c r="H120" s="265">
        <v>11.4499</v>
      </c>
      <c r="I120" s="261">
        <v>35093</v>
      </c>
      <c r="J120" s="265">
        <v>10.433999999999999</v>
      </c>
    </row>
    <row r="121" spans="1:10" ht="17.149999999999999" customHeight="1">
      <c r="B121" s="260" t="s">
        <v>1250</v>
      </c>
      <c r="C121" s="261">
        <v>11615</v>
      </c>
      <c r="D121" s="265">
        <v>16.202100000000002</v>
      </c>
      <c r="E121" s="261">
        <v>17933</v>
      </c>
      <c r="F121" s="265">
        <v>21.5139</v>
      </c>
      <c r="G121" s="261">
        <v>19294</v>
      </c>
      <c r="H121" s="265">
        <v>14.0313</v>
      </c>
      <c r="I121" s="261">
        <v>43400</v>
      </c>
      <c r="J121" s="265">
        <v>12.304500000000001</v>
      </c>
    </row>
    <row r="124" spans="1:10" ht="14.5">
      <c r="B124" s="150" t="s">
        <v>3566</v>
      </c>
    </row>
    <row r="125" spans="1:10" ht="14.5">
      <c r="B125" s="150" t="s">
        <v>3580</v>
      </c>
    </row>
    <row r="126" spans="1:10" ht="17.149999999999999" customHeight="1">
      <c r="B126" s="260" t="s">
        <v>2924</v>
      </c>
      <c r="C126" s="480" t="s">
        <v>3761</v>
      </c>
      <c r="D126" s="480"/>
      <c r="E126" s="480"/>
      <c r="F126" s="480"/>
      <c r="G126" s="480"/>
      <c r="H126" s="480"/>
      <c r="I126" s="480"/>
      <c r="J126" s="480"/>
    </row>
    <row r="127" spans="1:10" ht="17.149999999999999" customHeight="1">
      <c r="B127" s="481" t="s">
        <v>3550</v>
      </c>
      <c r="C127" s="482" t="s">
        <v>1214</v>
      </c>
      <c r="D127" s="482"/>
      <c r="E127" s="482" t="s">
        <v>1215</v>
      </c>
      <c r="F127" s="482"/>
      <c r="G127" s="482" t="s">
        <v>1216</v>
      </c>
      <c r="H127" s="482"/>
      <c r="I127" s="482" t="s">
        <v>1217</v>
      </c>
      <c r="J127" s="482"/>
    </row>
    <row r="128" spans="1:10" ht="17.149999999999999" customHeight="1">
      <c r="B128" s="481"/>
      <c r="C128" s="261" t="s">
        <v>3551</v>
      </c>
      <c r="D128" s="261" t="s">
        <v>1219</v>
      </c>
      <c r="E128" s="261" t="s">
        <v>3551</v>
      </c>
      <c r="F128" s="261" t="s">
        <v>1219</v>
      </c>
      <c r="G128" s="261" t="s">
        <v>3551</v>
      </c>
      <c r="H128" s="261" t="s">
        <v>1219</v>
      </c>
      <c r="I128" s="261" t="s">
        <v>3551</v>
      </c>
      <c r="J128" s="261" t="s">
        <v>1219</v>
      </c>
    </row>
    <row r="129" spans="1:10" ht="17.149999999999999" customHeight="1">
      <c r="A129" t="s">
        <v>2898</v>
      </c>
      <c r="B129" s="262" t="s">
        <v>2924</v>
      </c>
      <c r="C129" s="263">
        <v>11250</v>
      </c>
      <c r="D129" s="264">
        <v>12.5365</v>
      </c>
      <c r="E129" s="263">
        <v>14562</v>
      </c>
      <c r="F129" s="264">
        <v>13.3599</v>
      </c>
      <c r="G129" s="263">
        <v>15343</v>
      </c>
      <c r="H129" s="264">
        <v>8.9288000000000007</v>
      </c>
      <c r="I129" s="263">
        <v>26234</v>
      </c>
      <c r="J129" s="264">
        <v>8.4009999999999998</v>
      </c>
    </row>
    <row r="130" spans="1:10" ht="17.149999999999999" customHeight="1">
      <c r="B130" s="260" t="s">
        <v>3584</v>
      </c>
      <c r="C130" s="261">
        <v>11034</v>
      </c>
      <c r="D130" s="265">
        <v>10.369300000000001</v>
      </c>
      <c r="E130" s="261">
        <v>13681</v>
      </c>
      <c r="F130" s="265">
        <v>11.0237</v>
      </c>
      <c r="G130" s="261">
        <v>15517</v>
      </c>
      <c r="H130" s="265">
        <v>9.1744000000000003</v>
      </c>
      <c r="I130" s="261">
        <v>29852</v>
      </c>
      <c r="J130" s="265">
        <v>9.5786999999999995</v>
      </c>
    </row>
    <row r="131" spans="1:10" ht="17.149999999999999" customHeight="1">
      <c r="B131" s="260" t="s">
        <v>3585</v>
      </c>
      <c r="C131" s="261">
        <v>10807</v>
      </c>
      <c r="D131" s="265">
        <v>8.0969999999999995</v>
      </c>
      <c r="E131" s="261">
        <v>11014</v>
      </c>
      <c r="F131" s="265">
        <v>3.2745000000000002</v>
      </c>
      <c r="G131" s="261">
        <v>13805</v>
      </c>
      <c r="H131" s="265">
        <v>6.6534000000000004</v>
      </c>
      <c r="I131" s="261">
        <v>21699</v>
      </c>
      <c r="J131" s="265">
        <v>6.6938000000000004</v>
      </c>
    </row>
    <row r="134" spans="1:10" ht="14.5">
      <c r="B134" s="150" t="s">
        <v>3566</v>
      </c>
    </row>
    <row r="135" spans="1:10" ht="14.5">
      <c r="B135" s="150" t="s">
        <v>3570</v>
      </c>
    </row>
    <row r="136" spans="1:10" ht="17.149999999999999" customHeight="1">
      <c r="B136" s="260" t="s">
        <v>2910</v>
      </c>
      <c r="C136" s="480" t="s">
        <v>3762</v>
      </c>
      <c r="D136" s="480"/>
      <c r="E136" s="480"/>
      <c r="F136" s="480"/>
      <c r="G136" s="480"/>
      <c r="H136" s="480"/>
      <c r="I136" s="480"/>
      <c r="J136" s="480"/>
    </row>
    <row r="137" spans="1:10" ht="17.149999999999999" customHeight="1">
      <c r="B137" s="481" t="s">
        <v>3550</v>
      </c>
      <c r="C137" s="482" t="s">
        <v>1214</v>
      </c>
      <c r="D137" s="482"/>
      <c r="E137" s="482" t="s">
        <v>1215</v>
      </c>
      <c r="F137" s="482"/>
      <c r="G137" s="482" t="s">
        <v>1216</v>
      </c>
      <c r="H137" s="482"/>
      <c r="I137" s="482" t="s">
        <v>1217</v>
      </c>
      <c r="J137" s="482"/>
    </row>
    <row r="138" spans="1:10" ht="17.149999999999999" customHeight="1">
      <c r="B138" s="481"/>
      <c r="C138" s="261" t="s">
        <v>3551</v>
      </c>
      <c r="D138" s="261" t="s">
        <v>1219</v>
      </c>
      <c r="E138" s="261" t="s">
        <v>3551</v>
      </c>
      <c r="F138" s="261" t="s">
        <v>1219</v>
      </c>
      <c r="G138" s="261" t="s">
        <v>3551</v>
      </c>
      <c r="H138" s="261" t="s">
        <v>1219</v>
      </c>
      <c r="I138" s="261" t="s">
        <v>3551</v>
      </c>
      <c r="J138" s="261" t="s">
        <v>1219</v>
      </c>
    </row>
    <row r="139" spans="1:10" ht="17.149999999999999" customHeight="1">
      <c r="A139" t="s">
        <v>2888</v>
      </c>
      <c r="B139" s="262" t="s">
        <v>2910</v>
      </c>
      <c r="C139" s="263">
        <v>11799</v>
      </c>
      <c r="D139" s="264">
        <v>18.040900000000001</v>
      </c>
      <c r="E139" s="263">
        <v>17452</v>
      </c>
      <c r="F139" s="264">
        <v>20.416499999999999</v>
      </c>
      <c r="G139" s="263">
        <v>17368</v>
      </c>
      <c r="H139" s="264">
        <v>11.659599999999999</v>
      </c>
      <c r="I139" s="263">
        <v>92005</v>
      </c>
      <c r="J139" s="264">
        <v>13.4411</v>
      </c>
    </row>
    <row r="140" spans="1:10" ht="17.149999999999999" customHeight="1">
      <c r="B140" s="260" t="s">
        <v>1380</v>
      </c>
      <c r="C140" s="261">
        <v>11763</v>
      </c>
      <c r="D140" s="265">
        <v>17.686900000000001</v>
      </c>
      <c r="E140" s="261">
        <v>19118</v>
      </c>
      <c r="F140" s="265">
        <v>24.1356</v>
      </c>
      <c r="G140" s="261">
        <v>20029</v>
      </c>
      <c r="H140" s="265">
        <v>14.8857</v>
      </c>
      <c r="I140" s="261">
        <v>80038</v>
      </c>
      <c r="J140" s="265">
        <v>12.5464</v>
      </c>
    </row>
    <row r="141" spans="1:10" ht="17.149999999999999" customHeight="1">
      <c r="B141" s="260" t="s">
        <v>1222</v>
      </c>
      <c r="C141" s="261">
        <v>11606</v>
      </c>
      <c r="D141" s="265">
        <v>16.109200000000001</v>
      </c>
      <c r="E141" s="261">
        <v>18099</v>
      </c>
      <c r="F141" s="265">
        <v>21.8888</v>
      </c>
      <c r="G141" s="261">
        <v>19060</v>
      </c>
      <c r="H141" s="265">
        <v>13.753399999999999</v>
      </c>
      <c r="I141" s="261">
        <v>79341</v>
      </c>
      <c r="J141" s="265">
        <v>12.490500000000001</v>
      </c>
    </row>
    <row r="144" spans="1:10" ht="14.5">
      <c r="B144" s="150" t="s">
        <v>3586</v>
      </c>
    </row>
    <row r="145" spans="1:10" ht="17.149999999999999" customHeight="1">
      <c r="B145" s="260" t="s">
        <v>3587</v>
      </c>
      <c r="C145" s="480" t="s">
        <v>3588</v>
      </c>
      <c r="D145" s="480"/>
      <c r="E145" s="480"/>
      <c r="F145" s="480"/>
      <c r="G145" s="480"/>
      <c r="H145" s="480"/>
      <c r="I145" s="480"/>
      <c r="J145" s="480"/>
    </row>
    <row r="146" spans="1:10" ht="17.149999999999999" customHeight="1">
      <c r="B146" s="481" t="s">
        <v>3550</v>
      </c>
      <c r="C146" s="482" t="s">
        <v>1214</v>
      </c>
      <c r="D146" s="482"/>
      <c r="E146" s="482" t="s">
        <v>1215</v>
      </c>
      <c r="F146" s="482"/>
      <c r="G146" s="482" t="s">
        <v>1216</v>
      </c>
      <c r="H146" s="482"/>
      <c r="I146" s="482" t="s">
        <v>1217</v>
      </c>
      <c r="J146" s="482"/>
    </row>
    <row r="147" spans="1:10" ht="17.149999999999999" customHeight="1">
      <c r="B147" s="481"/>
      <c r="C147" s="261" t="s">
        <v>3551</v>
      </c>
      <c r="D147" s="261" t="s">
        <v>1219</v>
      </c>
      <c r="E147" s="261" t="s">
        <v>3551</v>
      </c>
      <c r="F147" s="261" t="s">
        <v>1219</v>
      </c>
      <c r="G147" s="261" t="s">
        <v>3551</v>
      </c>
      <c r="H147" s="261" t="s">
        <v>1219</v>
      </c>
      <c r="I147" s="261" t="s">
        <v>3551</v>
      </c>
      <c r="J147" s="261" t="s">
        <v>1219</v>
      </c>
    </row>
    <row r="148" spans="1:10" ht="17.149999999999999" customHeight="1">
      <c r="A148" t="s">
        <v>2907</v>
      </c>
      <c r="B148" s="262" t="s">
        <v>3587</v>
      </c>
      <c r="C148" s="263">
        <v>11546</v>
      </c>
      <c r="D148" s="264">
        <v>15.507899999999999</v>
      </c>
      <c r="E148" s="263">
        <v>17743</v>
      </c>
      <c r="F148" s="264">
        <v>21.084499999999998</v>
      </c>
      <c r="G148" s="263" t="s">
        <v>73</v>
      </c>
      <c r="H148" s="264" t="s">
        <v>73</v>
      </c>
      <c r="I148" s="263">
        <v>22341</v>
      </c>
      <c r="J148" s="264">
        <v>26.173300000000001</v>
      </c>
    </row>
    <row r="149" spans="1:10" ht="17.149999999999999" customHeight="1">
      <c r="B149" s="260" t="s">
        <v>1249</v>
      </c>
      <c r="C149" s="261">
        <v>11606</v>
      </c>
      <c r="D149" s="265">
        <v>16.109200000000001</v>
      </c>
      <c r="E149" s="261">
        <v>18099</v>
      </c>
      <c r="F149" s="265">
        <v>21.8888</v>
      </c>
      <c r="G149" s="261" t="s">
        <v>73</v>
      </c>
      <c r="H149" s="265" t="s">
        <v>73</v>
      </c>
      <c r="I149" s="261">
        <v>22924</v>
      </c>
      <c r="J149" s="265">
        <v>27.116599999999998</v>
      </c>
    </row>
    <row r="150" spans="1:10" ht="17.149999999999999" customHeight="1">
      <c r="B150" s="260" t="s">
        <v>1250</v>
      </c>
      <c r="C150" s="261">
        <v>11615</v>
      </c>
      <c r="D150" s="265">
        <v>16.202100000000002</v>
      </c>
      <c r="E150" s="261">
        <v>17933</v>
      </c>
      <c r="F150" s="265">
        <v>21.5139</v>
      </c>
      <c r="G150" s="261" t="s">
        <v>73</v>
      </c>
      <c r="H150" s="265" t="s">
        <v>73</v>
      </c>
      <c r="I150" s="261">
        <v>22628</v>
      </c>
      <c r="J150" s="265">
        <v>26.641100000000002</v>
      </c>
    </row>
    <row r="153" spans="1:10" ht="14.5">
      <c r="B153" s="150" t="s">
        <v>3586</v>
      </c>
    </row>
    <row r="154" spans="1:10" ht="17.149999999999999" customHeight="1">
      <c r="B154" s="260" t="s">
        <v>3589</v>
      </c>
      <c r="C154" s="480" t="s">
        <v>3588</v>
      </c>
      <c r="D154" s="480"/>
      <c r="E154" s="480"/>
      <c r="F154" s="480"/>
      <c r="G154" s="480"/>
      <c r="H154" s="480"/>
      <c r="I154" s="480"/>
      <c r="J154" s="480"/>
    </row>
    <row r="155" spans="1:10" ht="17.149999999999999" customHeight="1">
      <c r="B155" s="481" t="s">
        <v>3550</v>
      </c>
      <c r="C155" s="482" t="s">
        <v>1214</v>
      </c>
      <c r="D155" s="482"/>
      <c r="E155" s="482" t="s">
        <v>1215</v>
      </c>
      <c r="F155" s="482"/>
      <c r="G155" s="482" t="s">
        <v>1216</v>
      </c>
      <c r="H155" s="482"/>
      <c r="I155" s="482" t="s">
        <v>1217</v>
      </c>
      <c r="J155" s="482"/>
    </row>
    <row r="156" spans="1:10" ht="17.149999999999999" customHeight="1">
      <c r="B156" s="481"/>
      <c r="C156" s="261" t="s">
        <v>3551</v>
      </c>
      <c r="D156" s="261" t="s">
        <v>1219</v>
      </c>
      <c r="E156" s="261" t="s">
        <v>3551</v>
      </c>
      <c r="F156" s="261" t="s">
        <v>1219</v>
      </c>
      <c r="G156" s="261" t="s">
        <v>3551</v>
      </c>
      <c r="H156" s="261" t="s">
        <v>1219</v>
      </c>
      <c r="I156" s="261" t="s">
        <v>3551</v>
      </c>
      <c r="J156" s="261" t="s">
        <v>1219</v>
      </c>
    </row>
    <row r="157" spans="1:10" ht="17.149999999999999" customHeight="1">
      <c r="A157" t="s">
        <v>2908</v>
      </c>
      <c r="B157" s="262" t="s">
        <v>3589</v>
      </c>
      <c r="C157" s="263">
        <v>10591</v>
      </c>
      <c r="D157" s="264">
        <v>5.9257</v>
      </c>
      <c r="E157" s="263">
        <v>16547</v>
      </c>
      <c r="F157" s="264">
        <v>18.296800000000001</v>
      </c>
      <c r="G157" s="263" t="s">
        <v>73</v>
      </c>
      <c r="H157" s="264" t="s">
        <v>73</v>
      </c>
      <c r="I157" s="263">
        <v>19352</v>
      </c>
      <c r="J157" s="264">
        <v>21.039200000000001</v>
      </c>
    </row>
    <row r="158" spans="1:10" ht="17.149999999999999" customHeight="1">
      <c r="B158" s="260" t="s">
        <v>3590</v>
      </c>
      <c r="C158" s="261">
        <v>10685</v>
      </c>
      <c r="D158" s="265">
        <v>6.8712999999999997</v>
      </c>
      <c r="E158" s="261">
        <v>17074</v>
      </c>
      <c r="F158" s="265">
        <v>19.541699999999999</v>
      </c>
      <c r="G158" s="261" t="s">
        <v>73</v>
      </c>
      <c r="H158" s="265" t="s">
        <v>73</v>
      </c>
      <c r="I158" s="261">
        <v>20095</v>
      </c>
      <c r="J158" s="265">
        <v>22.3657</v>
      </c>
    </row>
    <row r="159" spans="1:10" ht="17.149999999999999" customHeight="1">
      <c r="B159" s="260" t="s">
        <v>1222</v>
      </c>
      <c r="C159" s="261">
        <v>11606</v>
      </c>
      <c r="D159" s="265">
        <v>16.109200000000001</v>
      </c>
      <c r="E159" s="261">
        <v>18099</v>
      </c>
      <c r="F159" s="265">
        <v>21.8888</v>
      </c>
      <c r="G159" s="261" t="s">
        <v>73</v>
      </c>
      <c r="H159" s="265" t="s">
        <v>73</v>
      </c>
      <c r="I159" s="261">
        <v>22924</v>
      </c>
      <c r="J159" s="265">
        <v>27.116599999999998</v>
      </c>
    </row>
    <row r="162" spans="1:10" ht="14.5">
      <c r="B162" s="150" t="s">
        <v>3575</v>
      </c>
    </row>
    <row r="163" spans="1:10" ht="14.5">
      <c r="B163" s="150" t="s">
        <v>3556</v>
      </c>
    </row>
    <row r="164" spans="1:10" ht="17.149999999999999" customHeight="1">
      <c r="B164" s="260" t="s">
        <v>193</v>
      </c>
      <c r="C164" s="480" t="s">
        <v>3763</v>
      </c>
      <c r="D164" s="480"/>
      <c r="E164" s="480"/>
      <c r="F164" s="480"/>
      <c r="G164" s="480"/>
      <c r="H164" s="480"/>
      <c r="I164" s="480"/>
      <c r="J164" s="480"/>
    </row>
    <row r="165" spans="1:10" ht="17.149999999999999" customHeight="1">
      <c r="B165" s="481" t="s">
        <v>3550</v>
      </c>
      <c r="C165" s="482" t="s">
        <v>1214</v>
      </c>
      <c r="D165" s="482"/>
      <c r="E165" s="482" t="s">
        <v>1215</v>
      </c>
      <c r="F165" s="482"/>
      <c r="G165" s="482" t="s">
        <v>1216</v>
      </c>
      <c r="H165" s="482"/>
      <c r="I165" s="482" t="s">
        <v>1217</v>
      </c>
      <c r="J165" s="482"/>
    </row>
    <row r="166" spans="1:10" ht="17.149999999999999" customHeight="1">
      <c r="B166" s="481"/>
      <c r="C166" s="261" t="s">
        <v>3551</v>
      </c>
      <c r="D166" s="261" t="s">
        <v>1219</v>
      </c>
      <c r="E166" s="261" t="s">
        <v>3551</v>
      </c>
      <c r="F166" s="261" t="s">
        <v>1219</v>
      </c>
      <c r="G166" s="261" t="s">
        <v>3551</v>
      </c>
      <c r="H166" s="261" t="s">
        <v>1219</v>
      </c>
      <c r="I166" s="261" t="s">
        <v>3551</v>
      </c>
      <c r="J166" s="261" t="s">
        <v>1219</v>
      </c>
    </row>
    <row r="167" spans="1:10" ht="17.149999999999999" customHeight="1">
      <c r="A167" t="s">
        <v>1965</v>
      </c>
      <c r="B167" s="262" t="s">
        <v>193</v>
      </c>
      <c r="C167" s="263">
        <v>11713</v>
      </c>
      <c r="D167" s="264">
        <v>17.185600000000001</v>
      </c>
      <c r="E167" s="263">
        <v>18515</v>
      </c>
      <c r="F167" s="264">
        <v>22.8154</v>
      </c>
      <c r="G167" s="263">
        <v>18668</v>
      </c>
      <c r="H167" s="264">
        <v>13.2819</v>
      </c>
      <c r="I167" s="263">
        <v>64454</v>
      </c>
      <c r="J167" s="264">
        <v>11.772500000000001</v>
      </c>
    </row>
    <row r="168" spans="1:10" ht="17.149999999999999" customHeight="1">
      <c r="B168" s="260" t="s">
        <v>1380</v>
      </c>
      <c r="C168" s="261">
        <v>11763</v>
      </c>
      <c r="D168" s="265">
        <v>17.686900000000001</v>
      </c>
      <c r="E168" s="261">
        <v>19118</v>
      </c>
      <c r="F168" s="265">
        <v>24.1356</v>
      </c>
      <c r="G168" s="261">
        <v>20029</v>
      </c>
      <c r="H168" s="265">
        <v>14.8857</v>
      </c>
      <c r="I168" s="261">
        <v>63140</v>
      </c>
      <c r="J168" s="265">
        <v>11.6351</v>
      </c>
    </row>
    <row r="169" spans="1:10" ht="17.149999999999999" customHeight="1">
      <c r="B169" s="260" t="s">
        <v>1222</v>
      </c>
      <c r="C169" s="261">
        <v>11606</v>
      </c>
      <c r="D169" s="265">
        <v>16.109200000000001</v>
      </c>
      <c r="E169" s="261">
        <v>18099</v>
      </c>
      <c r="F169" s="265">
        <v>21.8888</v>
      </c>
      <c r="G169" s="261">
        <v>19060</v>
      </c>
      <c r="H169" s="265">
        <v>13.753399999999999</v>
      </c>
      <c r="I169" s="261">
        <v>60280</v>
      </c>
      <c r="J169" s="265">
        <v>11.326499999999999</v>
      </c>
    </row>
    <row r="172" spans="1:10" ht="13">
      <c r="B172" s="260" t="s">
        <v>2937</v>
      </c>
      <c r="C172" s="480" t="s">
        <v>3756</v>
      </c>
      <c r="D172" s="480"/>
      <c r="E172" s="480"/>
      <c r="F172" s="480"/>
      <c r="G172" s="480"/>
      <c r="H172" s="480"/>
      <c r="I172" s="480"/>
      <c r="J172" s="480"/>
    </row>
    <row r="173" spans="1:10">
      <c r="B173" s="481" t="s">
        <v>3550</v>
      </c>
      <c r="C173" s="482" t="s">
        <v>1214</v>
      </c>
      <c r="D173" s="482"/>
      <c r="E173" s="482" t="s">
        <v>1215</v>
      </c>
      <c r="F173" s="482"/>
      <c r="G173" s="482" t="s">
        <v>1216</v>
      </c>
      <c r="H173" s="482"/>
      <c r="I173" s="482" t="s">
        <v>1217</v>
      </c>
      <c r="J173" s="482"/>
    </row>
    <row r="174" spans="1:10">
      <c r="B174" s="481"/>
      <c r="C174" s="261" t="s">
        <v>3551</v>
      </c>
      <c r="D174" s="261" t="s">
        <v>1219</v>
      </c>
      <c r="E174" s="261" t="s">
        <v>3551</v>
      </c>
      <c r="F174" s="261" t="s">
        <v>1219</v>
      </c>
      <c r="G174" s="261" t="s">
        <v>3551</v>
      </c>
      <c r="H174" s="261" t="s">
        <v>1219</v>
      </c>
      <c r="I174" s="261" t="s">
        <v>3551</v>
      </c>
      <c r="J174" s="261" t="s">
        <v>1219</v>
      </c>
    </row>
    <row r="175" spans="1:10" ht="13">
      <c r="A175" t="s">
        <v>1969</v>
      </c>
      <c r="B175" s="262" t="s">
        <v>2937</v>
      </c>
      <c r="C175" s="263">
        <v>10560</v>
      </c>
      <c r="D175" s="264">
        <v>5.6178999999999997</v>
      </c>
      <c r="E175" s="263">
        <v>10907</v>
      </c>
      <c r="F175" s="264">
        <v>2.9401000000000002</v>
      </c>
      <c r="G175" s="263">
        <v>13354</v>
      </c>
      <c r="H175" s="264">
        <v>5.9478999999999997</v>
      </c>
      <c r="I175" s="263">
        <v>36988</v>
      </c>
      <c r="J175" s="264">
        <v>6.4851999999999999</v>
      </c>
    </row>
    <row r="176" spans="1:10" ht="13">
      <c r="B176" s="260" t="s">
        <v>4454</v>
      </c>
      <c r="C176" s="261">
        <v>10743</v>
      </c>
      <c r="D176" s="265">
        <v>7.4535</v>
      </c>
      <c r="E176" s="261">
        <v>11460</v>
      </c>
      <c r="F176" s="265">
        <v>4.6505000000000001</v>
      </c>
      <c r="G176" s="261">
        <v>14625</v>
      </c>
      <c r="H176" s="265">
        <v>7.8902000000000001</v>
      </c>
      <c r="I176" s="261">
        <v>39428</v>
      </c>
      <c r="J176" s="265">
        <v>6.8125</v>
      </c>
    </row>
    <row r="177" spans="1:10" ht="13">
      <c r="B177" s="260" t="s">
        <v>3592</v>
      </c>
      <c r="C177" s="261">
        <v>10807</v>
      </c>
      <c r="D177" s="265">
        <v>8.0969999999999995</v>
      </c>
      <c r="E177" s="261">
        <v>11014</v>
      </c>
      <c r="F177" s="265">
        <v>3.2745000000000002</v>
      </c>
      <c r="G177" s="261">
        <v>13805</v>
      </c>
      <c r="H177" s="265">
        <v>6.6534000000000004</v>
      </c>
      <c r="I177" s="261">
        <v>33044</v>
      </c>
      <c r="J177" s="265">
        <v>5.91</v>
      </c>
    </row>
    <row r="180" spans="1:10" ht="14.5">
      <c r="B180" s="150" t="s">
        <v>3580</v>
      </c>
    </row>
    <row r="181" spans="1:10" ht="14.5">
      <c r="B181" s="150" t="s">
        <v>3556</v>
      </c>
    </row>
    <row r="182" spans="1:10" ht="13">
      <c r="B182" s="260" t="s">
        <v>2938</v>
      </c>
      <c r="C182" s="480" t="s">
        <v>3755</v>
      </c>
      <c r="D182" s="480"/>
      <c r="E182" s="480"/>
      <c r="F182" s="480"/>
      <c r="G182" s="480"/>
      <c r="H182" s="480"/>
      <c r="I182" s="480"/>
      <c r="J182" s="480"/>
    </row>
    <row r="183" spans="1:10">
      <c r="B183" s="481" t="s">
        <v>3550</v>
      </c>
      <c r="C183" s="482" t="s">
        <v>1214</v>
      </c>
      <c r="D183" s="482"/>
      <c r="E183" s="482" t="s">
        <v>1215</v>
      </c>
      <c r="F183" s="482"/>
      <c r="G183" s="482" t="s">
        <v>1216</v>
      </c>
      <c r="H183" s="482"/>
      <c r="I183" s="482" t="s">
        <v>1217</v>
      </c>
      <c r="J183" s="482"/>
    </row>
    <row r="184" spans="1:10">
      <c r="B184" s="481"/>
      <c r="C184" s="261" t="s">
        <v>3551</v>
      </c>
      <c r="D184" s="261" t="s">
        <v>1219</v>
      </c>
      <c r="E184" s="261" t="s">
        <v>3551</v>
      </c>
      <c r="F184" s="261" t="s">
        <v>1219</v>
      </c>
      <c r="G184" s="261" t="s">
        <v>3551</v>
      </c>
      <c r="H184" s="261" t="s">
        <v>1219</v>
      </c>
      <c r="I184" s="261" t="s">
        <v>3551</v>
      </c>
      <c r="J184" s="261" t="s">
        <v>1219</v>
      </c>
    </row>
    <row r="185" spans="1:10" ht="13">
      <c r="A185" t="s">
        <v>1961</v>
      </c>
      <c r="B185" s="262" t="s">
        <v>2938</v>
      </c>
      <c r="C185" s="263">
        <v>10938</v>
      </c>
      <c r="D185" s="264">
        <v>9.4062999999999999</v>
      </c>
      <c r="E185" s="263">
        <v>12537</v>
      </c>
      <c r="F185" s="264">
        <v>7.8362999999999996</v>
      </c>
      <c r="G185" s="263">
        <v>14438</v>
      </c>
      <c r="H185" s="264">
        <v>7.6135000000000002</v>
      </c>
      <c r="I185" s="263">
        <v>48378</v>
      </c>
      <c r="J185" s="264">
        <v>8.3718000000000004</v>
      </c>
    </row>
    <row r="186" spans="1:10" ht="13">
      <c r="B186" s="260" t="s">
        <v>3594</v>
      </c>
      <c r="C186" s="261">
        <v>10887</v>
      </c>
      <c r="D186" s="265">
        <v>8.8911999999999995</v>
      </c>
      <c r="E186" s="261">
        <v>12470</v>
      </c>
      <c r="F186" s="265">
        <v>7.6439000000000004</v>
      </c>
      <c r="G186" s="261">
        <v>15502</v>
      </c>
      <c r="H186" s="265">
        <v>9.1527999999999992</v>
      </c>
      <c r="I186" s="261">
        <v>48097</v>
      </c>
      <c r="J186" s="265">
        <v>8.3396000000000008</v>
      </c>
    </row>
    <row r="187" spans="1:10" ht="13">
      <c r="B187" s="260" t="s">
        <v>3592</v>
      </c>
      <c r="C187" s="261">
        <v>10807</v>
      </c>
      <c r="D187" s="265">
        <v>8.0969999999999995</v>
      </c>
      <c r="E187" s="261">
        <v>11014</v>
      </c>
      <c r="F187" s="265">
        <v>3.2745000000000002</v>
      </c>
      <c r="G187" s="261">
        <v>13805</v>
      </c>
      <c r="H187" s="265">
        <v>6.6534000000000004</v>
      </c>
      <c r="I187" s="261">
        <v>28759</v>
      </c>
      <c r="J187" s="265">
        <v>5.5350999999999999</v>
      </c>
    </row>
    <row r="190" spans="1:10" ht="14.5">
      <c r="B190" s="150" t="s">
        <v>3764</v>
      </c>
    </row>
    <row r="191" spans="1:10" ht="14.5">
      <c r="B191" s="150" t="s">
        <v>3765</v>
      </c>
    </row>
    <row r="192" spans="1:10" ht="13">
      <c r="B192" s="260" t="s">
        <v>1156</v>
      </c>
      <c r="C192" s="480" t="s">
        <v>3595</v>
      </c>
      <c r="D192" s="480"/>
      <c r="E192" s="480"/>
      <c r="F192" s="480"/>
      <c r="G192" s="480"/>
      <c r="H192" s="480"/>
      <c r="I192" s="480"/>
      <c r="J192" s="480"/>
    </row>
    <row r="193" spans="1:10">
      <c r="B193" s="481" t="s">
        <v>3550</v>
      </c>
      <c r="C193" s="482" t="s">
        <v>1214</v>
      </c>
      <c r="D193" s="482"/>
      <c r="E193" s="482" t="s">
        <v>1215</v>
      </c>
      <c r="F193" s="482"/>
      <c r="G193" s="482" t="s">
        <v>1216</v>
      </c>
      <c r="H193" s="482"/>
      <c r="I193" s="482" t="s">
        <v>1217</v>
      </c>
      <c r="J193" s="482"/>
    </row>
    <row r="194" spans="1:10">
      <c r="B194" s="481"/>
      <c r="C194" s="261" t="s">
        <v>3551</v>
      </c>
      <c r="D194" s="261" t="s">
        <v>1219</v>
      </c>
      <c r="E194" s="261" t="s">
        <v>3551</v>
      </c>
      <c r="F194" s="261" t="s">
        <v>1219</v>
      </c>
      <c r="G194" s="261" t="s">
        <v>3551</v>
      </c>
      <c r="H194" s="261" t="s">
        <v>1219</v>
      </c>
      <c r="I194" s="261" t="s">
        <v>3551</v>
      </c>
      <c r="J194" s="261" t="s">
        <v>1219</v>
      </c>
    </row>
    <row r="195" spans="1:10" ht="13">
      <c r="A195" t="s">
        <v>1953</v>
      </c>
      <c r="B195" s="262" t="s">
        <v>1156</v>
      </c>
      <c r="C195" s="263">
        <v>10639</v>
      </c>
      <c r="D195" s="264">
        <v>6.3860000000000001</v>
      </c>
      <c r="E195" s="263">
        <v>11386</v>
      </c>
      <c r="F195" s="264">
        <v>4.4223999999999997</v>
      </c>
      <c r="G195" s="263" t="s">
        <v>73</v>
      </c>
      <c r="H195" s="264" t="s">
        <v>73</v>
      </c>
      <c r="I195" s="263">
        <v>11988</v>
      </c>
      <c r="J195" s="264">
        <v>4.2454999999999998</v>
      </c>
    </row>
    <row r="196" spans="1:10" ht="13">
      <c r="B196" s="260" t="s">
        <v>3596</v>
      </c>
      <c r="C196" s="261">
        <v>10655</v>
      </c>
      <c r="D196" s="265">
        <v>6.5506000000000002</v>
      </c>
      <c r="E196" s="261">
        <v>11444</v>
      </c>
      <c r="F196" s="265">
        <v>4.5971000000000002</v>
      </c>
      <c r="G196" s="261" t="s">
        <v>73</v>
      </c>
      <c r="H196" s="265" t="s">
        <v>73</v>
      </c>
      <c r="I196" s="261">
        <v>12127</v>
      </c>
      <c r="J196" s="265">
        <v>4.5198</v>
      </c>
    </row>
    <row r="197" spans="1:10" ht="13">
      <c r="B197" s="260" t="s">
        <v>3597</v>
      </c>
      <c r="C197" s="261">
        <v>10674</v>
      </c>
      <c r="D197" s="265">
        <v>6.7381000000000002</v>
      </c>
      <c r="E197" s="261">
        <v>11441</v>
      </c>
      <c r="F197" s="265">
        <v>4.5902000000000003</v>
      </c>
      <c r="G197" s="261" t="s">
        <v>73</v>
      </c>
      <c r="H197" s="265" t="s">
        <v>73</v>
      </c>
      <c r="I197" s="261">
        <v>12519</v>
      </c>
      <c r="J197" s="265">
        <v>5.2854999999999999</v>
      </c>
    </row>
    <row r="200" spans="1:10" ht="14.5">
      <c r="B200" s="150" t="s">
        <v>3765</v>
      </c>
    </row>
    <row r="201" spans="1:10" ht="14.5">
      <c r="B201" s="150" t="s">
        <v>3766</v>
      </c>
    </row>
    <row r="202" spans="1:10" ht="13">
      <c r="B202" s="260" t="s">
        <v>1347</v>
      </c>
      <c r="C202" s="480" t="s">
        <v>3767</v>
      </c>
      <c r="D202" s="480"/>
      <c r="E202" s="480"/>
      <c r="F202" s="480"/>
      <c r="G202" s="480"/>
      <c r="H202" s="480"/>
      <c r="I202" s="480"/>
      <c r="J202" s="480"/>
    </row>
    <row r="203" spans="1:10">
      <c r="B203" s="481" t="s">
        <v>3550</v>
      </c>
      <c r="C203" s="482" t="s">
        <v>1214</v>
      </c>
      <c r="D203" s="482"/>
      <c r="E203" s="482" t="s">
        <v>1215</v>
      </c>
      <c r="F203" s="482"/>
      <c r="G203" s="482" t="s">
        <v>1216</v>
      </c>
      <c r="H203" s="482"/>
      <c r="I203" s="482" t="s">
        <v>1217</v>
      </c>
      <c r="J203" s="482"/>
    </row>
    <row r="204" spans="1:10">
      <c r="B204" s="481"/>
      <c r="C204" s="261" t="s">
        <v>3551</v>
      </c>
      <c r="D204" s="261" t="s">
        <v>1219</v>
      </c>
      <c r="E204" s="261" t="s">
        <v>3551</v>
      </c>
      <c r="F204" s="261" t="s">
        <v>1219</v>
      </c>
      <c r="G204" s="261" t="s">
        <v>3551</v>
      </c>
      <c r="H204" s="261" t="s">
        <v>1219</v>
      </c>
      <c r="I204" s="261" t="s">
        <v>3551</v>
      </c>
      <c r="J204" s="261" t="s">
        <v>1219</v>
      </c>
    </row>
    <row r="205" spans="1:10" ht="13">
      <c r="A205" t="s">
        <v>1945</v>
      </c>
      <c r="B205" s="262" t="s">
        <v>1347</v>
      </c>
      <c r="C205" s="263">
        <v>10689</v>
      </c>
      <c r="D205" s="264">
        <v>6.9138999999999999</v>
      </c>
      <c r="E205" s="263">
        <v>11480</v>
      </c>
      <c r="F205" s="264">
        <v>4.7131999999999996</v>
      </c>
      <c r="G205" s="263" t="s">
        <v>73</v>
      </c>
      <c r="H205" s="264" t="s">
        <v>73</v>
      </c>
      <c r="I205" s="263">
        <v>11945</v>
      </c>
      <c r="J205" s="264">
        <v>4.9649000000000001</v>
      </c>
    </row>
    <row r="206" spans="1:10" ht="13">
      <c r="B206" s="260" t="s">
        <v>3599</v>
      </c>
      <c r="C206" s="261">
        <v>10755</v>
      </c>
      <c r="D206" s="265">
        <v>7.5716999999999999</v>
      </c>
      <c r="E206" s="261">
        <v>11702</v>
      </c>
      <c r="F206" s="265">
        <v>5.3833000000000002</v>
      </c>
      <c r="G206" s="261" t="s">
        <v>73</v>
      </c>
      <c r="H206" s="265" t="s">
        <v>73</v>
      </c>
      <c r="I206" s="261">
        <v>12198</v>
      </c>
      <c r="J206" s="265">
        <v>5.5659999999999998</v>
      </c>
    </row>
    <row r="207" spans="1:10" ht="13">
      <c r="B207" s="260" t="s">
        <v>3600</v>
      </c>
      <c r="C207" s="261">
        <v>10757</v>
      </c>
      <c r="D207" s="265">
        <v>7.5868000000000002</v>
      </c>
      <c r="E207" s="261">
        <v>11686</v>
      </c>
      <c r="F207" s="265">
        <v>5.3372000000000002</v>
      </c>
      <c r="G207" s="261" t="s">
        <v>73</v>
      </c>
      <c r="H207" s="265" t="s">
        <v>73</v>
      </c>
      <c r="I207" s="261">
        <v>12151</v>
      </c>
      <c r="J207" s="265">
        <v>5.4545000000000003</v>
      </c>
    </row>
    <row r="208" spans="1:10" ht="13">
      <c r="B208" s="260" t="s">
        <v>3601</v>
      </c>
      <c r="C208" s="261">
        <v>10672</v>
      </c>
      <c r="D208" s="265">
        <v>6.7380000000000004</v>
      </c>
      <c r="E208" s="261">
        <v>11439</v>
      </c>
      <c r="F208" s="265">
        <v>4.5881999999999996</v>
      </c>
      <c r="G208" s="261" t="s">
        <v>73</v>
      </c>
      <c r="H208" s="265" t="s">
        <v>73</v>
      </c>
      <c r="I208" s="261">
        <v>11933</v>
      </c>
      <c r="J208" s="265">
        <v>4.9353999999999996</v>
      </c>
    </row>
    <row r="211" spans="1:10" ht="14.5">
      <c r="B211" s="150" t="s">
        <v>3768</v>
      </c>
    </row>
    <row r="212" spans="1:10" ht="14.5">
      <c r="B212" s="150" t="s">
        <v>3769</v>
      </c>
    </row>
    <row r="213" spans="1:10" ht="13">
      <c r="B213" s="260" t="s">
        <v>2916</v>
      </c>
      <c r="C213" s="480" t="s">
        <v>3770</v>
      </c>
      <c r="D213" s="480"/>
      <c r="E213" s="480"/>
      <c r="F213" s="480"/>
      <c r="G213" s="480"/>
      <c r="H213" s="480"/>
      <c r="I213" s="480"/>
      <c r="J213" s="480"/>
    </row>
    <row r="214" spans="1:10">
      <c r="B214" s="481" t="s">
        <v>3550</v>
      </c>
      <c r="C214" s="482" t="s">
        <v>1214</v>
      </c>
      <c r="D214" s="482"/>
      <c r="E214" s="482" t="s">
        <v>1215</v>
      </c>
      <c r="F214" s="482"/>
      <c r="G214" s="482" t="s">
        <v>1216</v>
      </c>
      <c r="H214" s="482"/>
      <c r="I214" s="482" t="s">
        <v>1217</v>
      </c>
      <c r="J214" s="482"/>
    </row>
    <row r="215" spans="1:10">
      <c r="B215" s="481"/>
      <c r="C215" s="261" t="s">
        <v>3551</v>
      </c>
      <c r="D215" s="261" t="s">
        <v>1219</v>
      </c>
      <c r="E215" s="261" t="s">
        <v>3551</v>
      </c>
      <c r="F215" s="261" t="s">
        <v>1219</v>
      </c>
      <c r="G215" s="261" t="s">
        <v>3551</v>
      </c>
      <c r="H215" s="261" t="s">
        <v>1219</v>
      </c>
      <c r="I215" s="261" t="s">
        <v>3551</v>
      </c>
      <c r="J215" s="261" t="s">
        <v>1219</v>
      </c>
    </row>
    <row r="216" spans="1:10" ht="13">
      <c r="A216" t="s">
        <v>2890</v>
      </c>
      <c r="B216" s="262" t="s">
        <v>2916</v>
      </c>
      <c r="C216" s="263">
        <v>10604</v>
      </c>
      <c r="D216" s="264">
        <v>6.0522999999999998</v>
      </c>
      <c r="E216" s="263">
        <v>11220</v>
      </c>
      <c r="F216" s="264">
        <v>3.9146000000000001</v>
      </c>
      <c r="G216" s="263">
        <v>13735</v>
      </c>
      <c r="H216" s="264">
        <v>6.5454999999999997</v>
      </c>
      <c r="I216" s="263">
        <v>25780</v>
      </c>
      <c r="J216" s="264">
        <v>7.5484</v>
      </c>
    </row>
    <row r="217" spans="1:10" ht="13">
      <c r="B217" s="260" t="s">
        <v>3602</v>
      </c>
      <c r="C217" s="261">
        <v>10732</v>
      </c>
      <c r="D217" s="265">
        <v>7.34</v>
      </c>
      <c r="E217" s="261">
        <v>11479</v>
      </c>
      <c r="F217" s="265">
        <v>4.7084000000000001</v>
      </c>
      <c r="G217" s="261">
        <v>14552</v>
      </c>
      <c r="H217" s="265">
        <v>7.7824</v>
      </c>
      <c r="I217" s="261">
        <v>25914</v>
      </c>
      <c r="J217" s="265">
        <v>7.5913000000000004</v>
      </c>
    </row>
    <row r="218" spans="1:10" ht="13">
      <c r="B218" s="260" t="s">
        <v>3592</v>
      </c>
      <c r="C218" s="261">
        <v>10807</v>
      </c>
      <c r="D218" s="265">
        <v>8.0969999999999995</v>
      </c>
      <c r="E218" s="261">
        <v>11014</v>
      </c>
      <c r="F218" s="265">
        <v>3.2745000000000002</v>
      </c>
      <c r="G218" s="261">
        <v>13805</v>
      </c>
      <c r="H218" s="265">
        <v>6.6534000000000004</v>
      </c>
      <c r="I218" s="261">
        <v>22089</v>
      </c>
      <c r="J218" s="265">
        <v>6.2789000000000001</v>
      </c>
    </row>
    <row r="221" spans="1:10" ht="14.5">
      <c r="B221" s="150" t="s">
        <v>3765</v>
      </c>
    </row>
    <row r="222" spans="1:10" ht="14.5">
      <c r="B222" s="150" t="s">
        <v>3768</v>
      </c>
    </row>
    <row r="223" spans="1:10" ht="13">
      <c r="B223" s="260" t="s">
        <v>2917</v>
      </c>
      <c r="C223" s="480" t="s">
        <v>3771</v>
      </c>
      <c r="D223" s="480"/>
      <c r="E223" s="480"/>
      <c r="F223" s="480"/>
      <c r="G223" s="480"/>
      <c r="H223" s="480"/>
      <c r="I223" s="480"/>
      <c r="J223" s="480"/>
    </row>
    <row r="224" spans="1:10">
      <c r="B224" s="481" t="s">
        <v>3550</v>
      </c>
      <c r="C224" s="482" t="s">
        <v>1214</v>
      </c>
      <c r="D224" s="482"/>
      <c r="E224" s="482" t="s">
        <v>1215</v>
      </c>
      <c r="F224" s="482"/>
      <c r="G224" s="482" t="s">
        <v>1216</v>
      </c>
      <c r="H224" s="482"/>
      <c r="I224" s="482" t="s">
        <v>1217</v>
      </c>
      <c r="J224" s="482"/>
    </row>
    <row r="225" spans="1:10">
      <c r="B225" s="481"/>
      <c r="C225" s="261" t="s">
        <v>3551</v>
      </c>
      <c r="D225" s="261" t="s">
        <v>1219</v>
      </c>
      <c r="E225" s="261" t="s">
        <v>3551</v>
      </c>
      <c r="F225" s="261" t="s">
        <v>1219</v>
      </c>
      <c r="G225" s="261" t="s">
        <v>3551</v>
      </c>
      <c r="H225" s="261" t="s">
        <v>1219</v>
      </c>
      <c r="I225" s="261" t="s">
        <v>3551</v>
      </c>
      <c r="J225" s="261" t="s">
        <v>1219</v>
      </c>
    </row>
    <row r="226" spans="1:10" ht="13">
      <c r="A226" t="s">
        <v>2891</v>
      </c>
      <c r="B226" s="262" t="s">
        <v>2917</v>
      </c>
      <c r="C226" s="263">
        <v>10649</v>
      </c>
      <c r="D226" s="264">
        <v>6.5044000000000004</v>
      </c>
      <c r="E226" s="263">
        <v>11231</v>
      </c>
      <c r="F226" s="264">
        <v>3.9497</v>
      </c>
      <c r="G226" s="263">
        <v>13542</v>
      </c>
      <c r="H226" s="264">
        <v>6.2446000000000002</v>
      </c>
      <c r="I226" s="263">
        <v>21286</v>
      </c>
      <c r="J226" s="264">
        <v>7.0743999999999998</v>
      </c>
    </row>
    <row r="227" spans="1:10" ht="13">
      <c r="B227" s="260" t="s">
        <v>3603</v>
      </c>
      <c r="C227" s="261">
        <v>10688</v>
      </c>
      <c r="D227" s="265">
        <v>6.8947000000000003</v>
      </c>
      <c r="E227" s="261">
        <v>11556</v>
      </c>
      <c r="F227" s="265">
        <v>4.9431000000000003</v>
      </c>
      <c r="G227" s="261">
        <v>14070</v>
      </c>
      <c r="H227" s="265">
        <v>7.0591999999999997</v>
      </c>
      <c r="I227" s="261">
        <v>22312</v>
      </c>
      <c r="J227" s="265">
        <v>7.5317999999999996</v>
      </c>
    </row>
    <row r="228" spans="1:10" ht="13">
      <c r="B228" s="260" t="s">
        <v>3592</v>
      </c>
      <c r="C228" s="261">
        <v>10807</v>
      </c>
      <c r="D228" s="265">
        <v>8.0969999999999995</v>
      </c>
      <c r="E228" s="261">
        <v>11014</v>
      </c>
      <c r="F228" s="265">
        <v>3.2745000000000002</v>
      </c>
      <c r="G228" s="261">
        <v>13805</v>
      </c>
      <c r="H228" s="265">
        <v>6.6534000000000004</v>
      </c>
      <c r="I228" s="261">
        <v>19924</v>
      </c>
      <c r="J228" s="265">
        <v>6.4359999999999999</v>
      </c>
    </row>
    <row r="231" spans="1:10" ht="14.5">
      <c r="B231" s="150" t="s">
        <v>3772</v>
      </c>
    </row>
    <row r="232" spans="1:10" ht="14.5">
      <c r="B232" s="150" t="s">
        <v>3765</v>
      </c>
    </row>
    <row r="233" spans="1:10" ht="13">
      <c r="B233" s="260" t="s">
        <v>1003</v>
      </c>
      <c r="C233" s="480" t="s">
        <v>3773</v>
      </c>
      <c r="D233" s="480"/>
      <c r="E233" s="480"/>
      <c r="F233" s="480"/>
      <c r="G233" s="480"/>
      <c r="H233" s="480"/>
      <c r="I233" s="480"/>
      <c r="J233" s="480"/>
    </row>
    <row r="234" spans="1:10">
      <c r="B234" s="481" t="s">
        <v>3550</v>
      </c>
      <c r="C234" s="482" t="s">
        <v>1214</v>
      </c>
      <c r="D234" s="482"/>
      <c r="E234" s="482" t="s">
        <v>1215</v>
      </c>
      <c r="F234" s="482"/>
      <c r="G234" s="482" t="s">
        <v>1216</v>
      </c>
      <c r="H234" s="482"/>
      <c r="I234" s="482" t="s">
        <v>1217</v>
      </c>
      <c r="J234" s="482"/>
    </row>
    <row r="235" spans="1:10">
      <c r="B235" s="481"/>
      <c r="C235" s="261" t="s">
        <v>3551</v>
      </c>
      <c r="D235" s="261" t="s">
        <v>1219</v>
      </c>
      <c r="E235" s="261" t="s">
        <v>3551</v>
      </c>
      <c r="F235" s="261" t="s">
        <v>1219</v>
      </c>
      <c r="G235" s="261" t="s">
        <v>3551</v>
      </c>
      <c r="H235" s="261" t="s">
        <v>1219</v>
      </c>
      <c r="I235" s="261" t="s">
        <v>3551</v>
      </c>
      <c r="J235" s="261" t="s">
        <v>1219</v>
      </c>
    </row>
    <row r="236" spans="1:10" ht="13">
      <c r="A236" t="s">
        <v>2892</v>
      </c>
      <c r="B236" s="262" t="s">
        <v>1003</v>
      </c>
      <c r="C236" s="263">
        <v>10698</v>
      </c>
      <c r="D236" s="264">
        <v>6.9957000000000003</v>
      </c>
      <c r="E236" s="263">
        <v>11486</v>
      </c>
      <c r="F236" s="264">
        <v>4.7317</v>
      </c>
      <c r="G236" s="263">
        <v>12905</v>
      </c>
      <c r="H236" s="264">
        <v>5.2271999999999998</v>
      </c>
      <c r="I236" s="263">
        <v>24335</v>
      </c>
      <c r="J236" s="264">
        <v>7.1791999999999998</v>
      </c>
    </row>
    <row r="237" spans="1:10" ht="13">
      <c r="B237" s="260" t="s">
        <v>3604</v>
      </c>
      <c r="C237" s="261">
        <v>10765</v>
      </c>
      <c r="D237" s="265">
        <v>7.6722000000000001</v>
      </c>
      <c r="E237" s="261">
        <v>11723</v>
      </c>
      <c r="F237" s="265">
        <v>5.4484000000000004</v>
      </c>
      <c r="G237" s="261">
        <v>13699</v>
      </c>
      <c r="H237" s="265">
        <v>6.4889999999999999</v>
      </c>
      <c r="I237" s="261">
        <v>26044</v>
      </c>
      <c r="J237" s="265">
        <v>7.7476000000000003</v>
      </c>
    </row>
    <row r="238" spans="1:10" ht="13">
      <c r="B238" s="260" t="s">
        <v>3597</v>
      </c>
      <c r="C238" s="261">
        <v>10672</v>
      </c>
      <c r="D238" s="265">
        <v>6.7380000000000004</v>
      </c>
      <c r="E238" s="261">
        <v>11439</v>
      </c>
      <c r="F238" s="265">
        <v>4.5881999999999996</v>
      </c>
      <c r="G238" s="261">
        <v>13232</v>
      </c>
      <c r="H238" s="265">
        <v>5.7546999999999997</v>
      </c>
      <c r="I238" s="261">
        <v>22457</v>
      </c>
      <c r="J238" s="265">
        <v>6.51</v>
      </c>
    </row>
    <row r="241" spans="1:10" ht="14.5">
      <c r="B241" s="150" t="s">
        <v>3774</v>
      </c>
    </row>
    <row r="242" spans="1:10" ht="14.5">
      <c r="B242" s="150" t="s">
        <v>3775</v>
      </c>
    </row>
    <row r="243" spans="1:10" ht="13">
      <c r="B243" s="260" t="s">
        <v>1474</v>
      </c>
      <c r="C243" s="480" t="s">
        <v>3776</v>
      </c>
      <c r="D243" s="480"/>
      <c r="E243" s="480"/>
      <c r="F243" s="480"/>
      <c r="G243" s="480"/>
      <c r="H243" s="480"/>
      <c r="I243" s="480"/>
      <c r="J243" s="480"/>
    </row>
    <row r="244" spans="1:10">
      <c r="B244" s="481" t="s">
        <v>3550</v>
      </c>
      <c r="C244" s="482" t="s">
        <v>1214</v>
      </c>
      <c r="D244" s="482"/>
      <c r="E244" s="482" t="s">
        <v>1215</v>
      </c>
      <c r="F244" s="482"/>
      <c r="G244" s="482" t="s">
        <v>1216</v>
      </c>
      <c r="H244" s="482"/>
      <c r="I244" s="482" t="s">
        <v>1217</v>
      </c>
      <c r="J244" s="482"/>
    </row>
    <row r="245" spans="1:10">
      <c r="B245" s="481"/>
      <c r="C245" s="261" t="s">
        <v>3551</v>
      </c>
      <c r="D245" s="261" t="s">
        <v>1219</v>
      </c>
      <c r="E245" s="261" t="s">
        <v>3551</v>
      </c>
      <c r="F245" s="261" t="s">
        <v>1219</v>
      </c>
      <c r="G245" s="261" t="s">
        <v>3551</v>
      </c>
      <c r="H245" s="261" t="s">
        <v>1219</v>
      </c>
      <c r="I245" s="261" t="s">
        <v>3551</v>
      </c>
      <c r="J245" s="261" t="s">
        <v>1219</v>
      </c>
    </row>
    <row r="246" spans="1:10" ht="13">
      <c r="A246" t="s">
        <v>2897</v>
      </c>
      <c r="B246" s="262" t="s">
        <v>1474</v>
      </c>
      <c r="C246" s="263">
        <v>10690</v>
      </c>
      <c r="D246" s="264">
        <v>6.9177999999999997</v>
      </c>
      <c r="E246" s="263">
        <v>11456</v>
      </c>
      <c r="F246" s="264">
        <v>4.6386000000000003</v>
      </c>
      <c r="G246" s="263">
        <v>14664</v>
      </c>
      <c r="H246" s="264">
        <v>7.9481999999999999</v>
      </c>
      <c r="I246" s="263">
        <v>63623</v>
      </c>
      <c r="J246" s="264">
        <v>7.2279</v>
      </c>
    </row>
    <row r="247" spans="1:10" ht="13">
      <c r="B247" s="260" t="s">
        <v>3605</v>
      </c>
      <c r="C247" s="261">
        <v>10763</v>
      </c>
      <c r="D247" s="265">
        <v>7.6510999999999996</v>
      </c>
      <c r="E247" s="261">
        <v>11971</v>
      </c>
      <c r="F247" s="265">
        <v>6.1866000000000003</v>
      </c>
      <c r="G247" s="261">
        <v>14567</v>
      </c>
      <c r="H247" s="265">
        <v>7.8045999999999998</v>
      </c>
      <c r="I247" s="261" t="s">
        <v>73</v>
      </c>
      <c r="J247" s="265" t="s">
        <v>73</v>
      </c>
    </row>
    <row r="248" spans="1:10" ht="13">
      <c r="B248" s="260" t="s">
        <v>3592</v>
      </c>
      <c r="C248" s="261">
        <v>10807</v>
      </c>
      <c r="D248" s="265">
        <v>8.0969999999999995</v>
      </c>
      <c r="E248" s="261">
        <v>11014</v>
      </c>
      <c r="F248" s="265">
        <v>3.2745000000000002</v>
      </c>
      <c r="G248" s="261">
        <v>13805</v>
      </c>
      <c r="H248" s="265">
        <v>6.6534000000000004</v>
      </c>
      <c r="I248" s="261" t="s">
        <v>73</v>
      </c>
      <c r="J248" s="265" t="s">
        <v>73</v>
      </c>
    </row>
    <row r="251" spans="1:10" ht="14.5">
      <c r="B251" s="150" t="s">
        <v>3777</v>
      </c>
    </row>
    <row r="252" spans="1:10" ht="14.5">
      <c r="B252" s="150" t="s">
        <v>3778</v>
      </c>
    </row>
    <row r="253" spans="1:10" ht="13">
      <c r="B253" s="260" t="s">
        <v>2925</v>
      </c>
      <c r="C253" s="480" t="s">
        <v>3779</v>
      </c>
      <c r="D253" s="480"/>
      <c r="E253" s="480"/>
      <c r="F253" s="480"/>
      <c r="G253" s="480"/>
      <c r="H253" s="480"/>
      <c r="I253" s="480"/>
      <c r="J253" s="480"/>
    </row>
    <row r="254" spans="1:10">
      <c r="B254" s="481" t="s">
        <v>3550</v>
      </c>
      <c r="C254" s="482" t="s">
        <v>1214</v>
      </c>
      <c r="D254" s="482"/>
      <c r="E254" s="482" t="s">
        <v>1215</v>
      </c>
      <c r="F254" s="482"/>
      <c r="G254" s="482" t="s">
        <v>1216</v>
      </c>
      <c r="H254" s="482"/>
      <c r="I254" s="482" t="s">
        <v>1217</v>
      </c>
      <c r="J254" s="482"/>
    </row>
    <row r="255" spans="1:10">
      <c r="B255" s="481"/>
      <c r="C255" s="261" t="s">
        <v>3551</v>
      </c>
      <c r="D255" s="261" t="s">
        <v>1219</v>
      </c>
      <c r="E255" s="261" t="s">
        <v>3551</v>
      </c>
      <c r="F255" s="261" t="s">
        <v>1219</v>
      </c>
      <c r="G255" s="261" t="s">
        <v>3551</v>
      </c>
      <c r="H255" s="261" t="s">
        <v>1219</v>
      </c>
      <c r="I255" s="261" t="s">
        <v>3551</v>
      </c>
      <c r="J255" s="261" t="s">
        <v>1219</v>
      </c>
    </row>
    <row r="256" spans="1:10" ht="13">
      <c r="A256" t="s">
        <v>2899</v>
      </c>
      <c r="B256" s="262" t="s">
        <v>2925</v>
      </c>
      <c r="C256" s="263">
        <v>10676</v>
      </c>
      <c r="D256" s="264">
        <v>6.7824999999999998</v>
      </c>
      <c r="E256" s="263">
        <v>11360</v>
      </c>
      <c r="F256" s="264">
        <v>4.3448000000000002</v>
      </c>
      <c r="G256" s="263">
        <v>13108</v>
      </c>
      <c r="H256" s="264">
        <v>5.5564</v>
      </c>
      <c r="I256" s="263">
        <v>34867</v>
      </c>
      <c r="J256" s="264">
        <v>7.1243999999999996</v>
      </c>
    </row>
    <row r="257" spans="1:10" ht="13">
      <c r="B257" s="260" t="s">
        <v>3606</v>
      </c>
      <c r="C257" s="261">
        <v>10730</v>
      </c>
      <c r="D257" s="265">
        <v>7.3181000000000003</v>
      </c>
      <c r="E257" s="261">
        <v>11553</v>
      </c>
      <c r="F257" s="265">
        <v>4.9335000000000004</v>
      </c>
      <c r="G257" s="261">
        <v>13160</v>
      </c>
      <c r="H257" s="265">
        <v>5.6390000000000002</v>
      </c>
      <c r="I257" s="261">
        <v>36672</v>
      </c>
      <c r="J257" s="265">
        <v>7.4227999999999996</v>
      </c>
    </row>
    <row r="258" spans="1:10" ht="13">
      <c r="B258" s="260" t="s">
        <v>3597</v>
      </c>
      <c r="C258" s="261">
        <v>10672</v>
      </c>
      <c r="D258" s="265">
        <v>6.7380000000000004</v>
      </c>
      <c r="E258" s="261">
        <v>11439</v>
      </c>
      <c r="F258" s="265">
        <v>4.5881999999999996</v>
      </c>
      <c r="G258" s="261">
        <v>13232</v>
      </c>
      <c r="H258" s="265">
        <v>5.7546999999999997</v>
      </c>
      <c r="I258" s="261">
        <v>28978</v>
      </c>
      <c r="J258" s="265">
        <v>6.0380000000000003</v>
      </c>
    </row>
    <row r="261" spans="1:10" ht="14.5">
      <c r="B261" s="150" t="s">
        <v>3772</v>
      </c>
    </row>
    <row r="262" spans="1:10" ht="14.5">
      <c r="B262" s="150" t="s">
        <v>3777</v>
      </c>
    </row>
    <row r="263" spans="1:10" ht="13">
      <c r="B263" s="260" t="s">
        <v>2926</v>
      </c>
      <c r="C263" s="480" t="s">
        <v>3780</v>
      </c>
      <c r="D263" s="480"/>
      <c r="E263" s="480"/>
      <c r="F263" s="480"/>
      <c r="G263" s="480"/>
      <c r="H263" s="480"/>
      <c r="I263" s="480"/>
      <c r="J263" s="480"/>
    </row>
    <row r="264" spans="1:10">
      <c r="B264" s="481" t="s">
        <v>3550</v>
      </c>
      <c r="C264" s="482" t="s">
        <v>1214</v>
      </c>
      <c r="D264" s="482"/>
      <c r="E264" s="482" t="s">
        <v>1215</v>
      </c>
      <c r="F264" s="482"/>
      <c r="G264" s="482" t="s">
        <v>1216</v>
      </c>
      <c r="H264" s="482"/>
      <c r="I264" s="482" t="s">
        <v>1217</v>
      </c>
      <c r="J264" s="482"/>
    </row>
    <row r="265" spans="1:10">
      <c r="B265" s="481"/>
      <c r="C265" s="261" t="s">
        <v>3551</v>
      </c>
      <c r="D265" s="261" t="s">
        <v>1219</v>
      </c>
      <c r="E265" s="261" t="s">
        <v>3551</v>
      </c>
      <c r="F265" s="261" t="s">
        <v>1219</v>
      </c>
      <c r="G265" s="261" t="s">
        <v>3551</v>
      </c>
      <c r="H265" s="261" t="s">
        <v>1219</v>
      </c>
      <c r="I265" s="261" t="s">
        <v>3551</v>
      </c>
      <c r="J265" s="261" t="s">
        <v>1219</v>
      </c>
    </row>
    <row r="266" spans="1:10" ht="13">
      <c r="A266" t="s">
        <v>2900</v>
      </c>
      <c r="B266" s="262" t="s">
        <v>2926</v>
      </c>
      <c r="C266" s="263">
        <v>10658</v>
      </c>
      <c r="D266" s="264">
        <v>6.6029999999999998</v>
      </c>
      <c r="E266" s="263">
        <v>11704</v>
      </c>
      <c r="F266" s="264">
        <v>5.3898000000000001</v>
      </c>
      <c r="G266" s="263">
        <v>12562</v>
      </c>
      <c r="H266" s="264">
        <v>4.6622000000000003</v>
      </c>
      <c r="I266" s="263">
        <v>25392</v>
      </c>
      <c r="J266" s="264">
        <v>6.8909000000000002</v>
      </c>
    </row>
    <row r="267" spans="1:10" ht="13">
      <c r="B267" s="260" t="s">
        <v>3607</v>
      </c>
      <c r="C267" s="261">
        <v>10991</v>
      </c>
      <c r="D267" s="265">
        <v>9.9421999999999997</v>
      </c>
      <c r="E267" s="261">
        <v>12823</v>
      </c>
      <c r="F267" s="265">
        <v>8.6501999999999999</v>
      </c>
      <c r="G267" s="261">
        <v>15530</v>
      </c>
      <c r="H267" s="265">
        <v>9.1930999999999994</v>
      </c>
      <c r="I267" s="261">
        <v>33932</v>
      </c>
      <c r="J267" s="265">
        <v>9.1302000000000003</v>
      </c>
    </row>
    <row r="268" spans="1:10" ht="13">
      <c r="B268" s="260" t="s">
        <v>3592</v>
      </c>
      <c r="C268" s="261">
        <v>10807</v>
      </c>
      <c r="D268" s="265">
        <v>8.0969999999999995</v>
      </c>
      <c r="E268" s="261">
        <v>11014</v>
      </c>
      <c r="F268" s="265">
        <v>3.2745000000000002</v>
      </c>
      <c r="G268" s="261">
        <v>13805</v>
      </c>
      <c r="H268" s="265">
        <v>6.6534000000000004</v>
      </c>
      <c r="I268" s="261">
        <v>22932</v>
      </c>
      <c r="J268" s="265">
        <v>6.1147</v>
      </c>
    </row>
    <row r="271" spans="1:10" ht="14.5">
      <c r="B271" s="150" t="s">
        <v>3768</v>
      </c>
    </row>
    <row r="272" spans="1:10" ht="14.5">
      <c r="B272" s="150" t="s">
        <v>3567</v>
      </c>
    </row>
    <row r="273" spans="1:10" ht="13">
      <c r="B273" s="260" t="s">
        <v>1000</v>
      </c>
      <c r="C273" s="480" t="s">
        <v>3781</v>
      </c>
      <c r="D273" s="480"/>
      <c r="E273" s="480"/>
      <c r="F273" s="480"/>
      <c r="G273" s="480"/>
      <c r="H273" s="480"/>
      <c r="I273" s="480"/>
      <c r="J273" s="480"/>
    </row>
    <row r="274" spans="1:10">
      <c r="B274" s="481" t="s">
        <v>3550</v>
      </c>
      <c r="C274" s="482" t="s">
        <v>1214</v>
      </c>
      <c r="D274" s="482"/>
      <c r="E274" s="482" t="s">
        <v>1215</v>
      </c>
      <c r="F274" s="482"/>
      <c r="G274" s="482" t="s">
        <v>1216</v>
      </c>
      <c r="H274" s="482"/>
      <c r="I274" s="482" t="s">
        <v>1217</v>
      </c>
      <c r="J274" s="482"/>
    </row>
    <row r="275" spans="1:10">
      <c r="B275" s="481"/>
      <c r="C275" s="261" t="s">
        <v>3551</v>
      </c>
      <c r="D275" s="261" t="s">
        <v>1219</v>
      </c>
      <c r="E275" s="261" t="s">
        <v>3551</v>
      </c>
      <c r="F275" s="261" t="s">
        <v>1219</v>
      </c>
      <c r="G275" s="261" t="s">
        <v>3551</v>
      </c>
      <c r="H275" s="261" t="s">
        <v>1219</v>
      </c>
      <c r="I275" s="261" t="s">
        <v>3551</v>
      </c>
      <c r="J275" s="261" t="s">
        <v>1219</v>
      </c>
    </row>
    <row r="276" spans="1:10" ht="13">
      <c r="A276" t="s">
        <v>2901</v>
      </c>
      <c r="B276" s="262" t="s">
        <v>1000</v>
      </c>
      <c r="C276" s="263">
        <v>10631</v>
      </c>
      <c r="D276" s="264">
        <v>6.3308999999999997</v>
      </c>
      <c r="E276" s="263">
        <v>11316</v>
      </c>
      <c r="F276" s="264">
        <v>4.2102000000000004</v>
      </c>
      <c r="G276" s="263">
        <v>13086</v>
      </c>
      <c r="H276" s="264">
        <v>5.5202</v>
      </c>
      <c r="I276" s="263">
        <v>21787</v>
      </c>
      <c r="J276" s="264">
        <v>6.8433999999999999</v>
      </c>
    </row>
    <row r="277" spans="1:10" ht="13">
      <c r="B277" s="260" t="s">
        <v>4455</v>
      </c>
      <c r="C277" s="261">
        <v>10702</v>
      </c>
      <c r="D277" s="265">
        <v>7.0388000000000002</v>
      </c>
      <c r="E277" s="261">
        <v>11516</v>
      </c>
      <c r="F277" s="265">
        <v>4.8209999999999997</v>
      </c>
      <c r="G277" s="261">
        <v>13874</v>
      </c>
      <c r="H277" s="265">
        <v>6.7595999999999998</v>
      </c>
      <c r="I277" s="261">
        <v>23890</v>
      </c>
      <c r="J277" s="265">
        <v>7.6836000000000002</v>
      </c>
    </row>
    <row r="278" spans="1:10" ht="13">
      <c r="B278" s="260" t="s">
        <v>3592</v>
      </c>
      <c r="C278" s="261">
        <v>10807</v>
      </c>
      <c r="D278" s="265">
        <v>8.0969999999999995</v>
      </c>
      <c r="E278" s="261">
        <v>11014</v>
      </c>
      <c r="F278" s="265">
        <v>3.2745000000000002</v>
      </c>
      <c r="G278" s="261">
        <v>13805</v>
      </c>
      <c r="H278" s="265">
        <v>6.6534000000000004</v>
      </c>
      <c r="I278" s="261">
        <v>21216</v>
      </c>
      <c r="J278" s="265">
        <v>6.6022999999999996</v>
      </c>
    </row>
    <row r="281" spans="1:10" ht="14.5">
      <c r="B281" s="150" t="s">
        <v>3768</v>
      </c>
    </row>
    <row r="282" spans="1:10" ht="14.5">
      <c r="B282" s="150" t="s">
        <v>3782</v>
      </c>
    </row>
    <row r="283" spans="1:10" ht="13">
      <c r="B283" s="260" t="s">
        <v>2929</v>
      </c>
      <c r="C283" s="480" t="s">
        <v>3783</v>
      </c>
      <c r="D283" s="480"/>
      <c r="E283" s="480"/>
      <c r="F283" s="480"/>
      <c r="G283" s="480"/>
      <c r="H283" s="480"/>
      <c r="I283" s="480"/>
      <c r="J283" s="480"/>
    </row>
    <row r="284" spans="1:10">
      <c r="B284" s="481" t="s">
        <v>3550</v>
      </c>
      <c r="C284" s="482" t="s">
        <v>1214</v>
      </c>
      <c r="D284" s="482"/>
      <c r="E284" s="482" t="s">
        <v>1215</v>
      </c>
      <c r="F284" s="482"/>
      <c r="G284" s="482" t="s">
        <v>1216</v>
      </c>
      <c r="H284" s="482"/>
      <c r="I284" s="482" t="s">
        <v>1217</v>
      </c>
      <c r="J284" s="482"/>
    </row>
    <row r="285" spans="1:10">
      <c r="B285" s="481"/>
      <c r="C285" s="261" t="s">
        <v>3551</v>
      </c>
      <c r="D285" s="261" t="s">
        <v>1219</v>
      </c>
      <c r="E285" s="261" t="s">
        <v>3551</v>
      </c>
      <c r="F285" s="261" t="s">
        <v>1219</v>
      </c>
      <c r="G285" s="261" t="s">
        <v>3551</v>
      </c>
      <c r="H285" s="261" t="s">
        <v>1219</v>
      </c>
      <c r="I285" s="261" t="s">
        <v>3551</v>
      </c>
      <c r="J285" s="261" t="s">
        <v>1219</v>
      </c>
    </row>
    <row r="286" spans="1:10" ht="13">
      <c r="A286" t="s">
        <v>2902</v>
      </c>
      <c r="B286" s="262" t="s">
        <v>2929</v>
      </c>
      <c r="C286" s="263">
        <v>10499</v>
      </c>
      <c r="D286" s="264">
        <v>5.0042</v>
      </c>
      <c r="E286" s="263">
        <v>10946</v>
      </c>
      <c r="F286" s="264">
        <v>3.0615000000000001</v>
      </c>
      <c r="G286" s="263">
        <v>13414</v>
      </c>
      <c r="H286" s="264">
        <v>6.0430000000000001</v>
      </c>
      <c r="I286" s="263">
        <v>57900</v>
      </c>
      <c r="J286" s="264">
        <v>7.7530999999999999</v>
      </c>
    </row>
    <row r="287" spans="1:10" ht="13">
      <c r="B287" s="260" t="s">
        <v>3608</v>
      </c>
      <c r="C287" s="261">
        <v>10809</v>
      </c>
      <c r="D287" s="265">
        <v>8.1138999999999992</v>
      </c>
      <c r="E287" s="261">
        <v>11417</v>
      </c>
      <c r="F287" s="265">
        <v>4.5212000000000003</v>
      </c>
      <c r="G287" s="261">
        <v>14716</v>
      </c>
      <c r="H287" s="265">
        <v>8.0248000000000008</v>
      </c>
      <c r="I287" s="261" t="s">
        <v>73</v>
      </c>
      <c r="J287" s="265" t="s">
        <v>73</v>
      </c>
    </row>
    <row r="288" spans="1:10" ht="13">
      <c r="B288" s="260" t="s">
        <v>3592</v>
      </c>
      <c r="C288" s="261">
        <v>10807</v>
      </c>
      <c r="D288" s="265">
        <v>8.0969999999999995</v>
      </c>
      <c r="E288" s="261">
        <v>11014</v>
      </c>
      <c r="F288" s="265">
        <v>3.2745000000000002</v>
      </c>
      <c r="G288" s="261">
        <v>13805</v>
      </c>
      <c r="H288" s="265">
        <v>6.6534000000000004</v>
      </c>
      <c r="I288" s="261" t="s">
        <v>73</v>
      </c>
      <c r="J288" s="265" t="s">
        <v>73</v>
      </c>
    </row>
    <row r="291" spans="1:10" ht="14.5">
      <c r="B291" s="150" t="s">
        <v>3769</v>
      </c>
    </row>
    <row r="292" spans="1:10" ht="14.5">
      <c r="B292" s="150" t="s">
        <v>3777</v>
      </c>
    </row>
    <row r="293" spans="1:10" ht="13">
      <c r="B293" s="260" t="s">
        <v>2934</v>
      </c>
      <c r="C293" s="480" t="s">
        <v>3609</v>
      </c>
      <c r="D293" s="480"/>
      <c r="E293" s="480"/>
      <c r="F293" s="480"/>
      <c r="G293" s="480"/>
      <c r="H293" s="480"/>
      <c r="I293" s="480"/>
      <c r="J293" s="480"/>
    </row>
    <row r="294" spans="1:10">
      <c r="B294" s="481" t="s">
        <v>3550</v>
      </c>
      <c r="C294" s="482" t="s">
        <v>1214</v>
      </c>
      <c r="D294" s="482"/>
      <c r="E294" s="482" t="s">
        <v>1215</v>
      </c>
      <c r="F294" s="482"/>
      <c r="G294" s="482" t="s">
        <v>1216</v>
      </c>
      <c r="H294" s="482"/>
      <c r="I294" s="482" t="s">
        <v>1217</v>
      </c>
      <c r="J294" s="482"/>
    </row>
    <row r="295" spans="1:10">
      <c r="B295" s="481"/>
      <c r="C295" s="261" t="s">
        <v>3551</v>
      </c>
      <c r="D295" s="261" t="s">
        <v>1219</v>
      </c>
      <c r="E295" s="261" t="s">
        <v>3551</v>
      </c>
      <c r="F295" s="261" t="s">
        <v>1219</v>
      </c>
      <c r="G295" s="261" t="s">
        <v>3551</v>
      </c>
      <c r="H295" s="261" t="s">
        <v>1219</v>
      </c>
      <c r="I295" s="261" t="s">
        <v>3551</v>
      </c>
      <c r="J295" s="261" t="s">
        <v>1219</v>
      </c>
    </row>
    <row r="296" spans="1:10" ht="13">
      <c r="A296" t="s">
        <v>2906</v>
      </c>
      <c r="B296" s="262" t="s">
        <v>2934</v>
      </c>
      <c r="C296" s="263">
        <v>10711</v>
      </c>
      <c r="D296" s="264">
        <v>7.1284000000000001</v>
      </c>
      <c r="E296" s="263">
        <v>11731</v>
      </c>
      <c r="F296" s="264">
        <v>5.4724000000000004</v>
      </c>
      <c r="G296" s="263">
        <v>13627</v>
      </c>
      <c r="H296" s="264">
        <v>6.3773999999999997</v>
      </c>
      <c r="I296" s="263">
        <v>17728</v>
      </c>
      <c r="J296" s="264">
        <v>6.8346999999999998</v>
      </c>
    </row>
    <row r="297" spans="1:10" ht="13">
      <c r="B297" s="260" t="s">
        <v>3610</v>
      </c>
      <c r="C297" s="261">
        <v>10818</v>
      </c>
      <c r="D297" s="265">
        <v>8.1995000000000005</v>
      </c>
      <c r="E297" s="261">
        <v>12166</v>
      </c>
      <c r="F297" s="265">
        <v>6.7590000000000003</v>
      </c>
      <c r="G297" s="261">
        <v>14733</v>
      </c>
      <c r="H297" s="265">
        <v>8.0496999999999996</v>
      </c>
      <c r="I297" s="261">
        <v>18947</v>
      </c>
      <c r="J297" s="265">
        <v>7.6585999999999999</v>
      </c>
    </row>
    <row r="298" spans="1:10" ht="13">
      <c r="B298" s="260" t="s">
        <v>3592</v>
      </c>
      <c r="C298" s="261">
        <v>10807</v>
      </c>
      <c r="D298" s="265">
        <v>8.0969999999999995</v>
      </c>
      <c r="E298" s="261">
        <v>11014</v>
      </c>
      <c r="F298" s="265">
        <v>3.2745000000000002</v>
      </c>
      <c r="G298" s="261">
        <v>13805</v>
      </c>
      <c r="H298" s="265">
        <v>6.6534000000000004</v>
      </c>
      <c r="I298" s="261">
        <v>16659</v>
      </c>
      <c r="J298" s="265">
        <v>6.0702999999999996</v>
      </c>
    </row>
    <row r="301" spans="1:10" ht="13">
      <c r="B301" s="260" t="s">
        <v>2942</v>
      </c>
    </row>
    <row r="302" spans="1:10">
      <c r="B302" s="481" t="s">
        <v>3550</v>
      </c>
      <c r="C302" s="482" t="s">
        <v>1214</v>
      </c>
      <c r="D302" s="482"/>
      <c r="E302" s="482" t="s">
        <v>1215</v>
      </c>
      <c r="F302" s="482"/>
      <c r="G302" s="482" t="s">
        <v>1216</v>
      </c>
      <c r="H302" s="482"/>
      <c r="I302" s="482" t="s">
        <v>1217</v>
      </c>
      <c r="J302" s="482"/>
    </row>
    <row r="303" spans="1:10">
      <c r="B303" s="481"/>
      <c r="C303" s="261" t="s">
        <v>3551</v>
      </c>
      <c r="D303" s="261" t="s">
        <v>1219</v>
      </c>
      <c r="E303" s="261" t="s">
        <v>3551</v>
      </c>
      <c r="F303" s="261" t="s">
        <v>1219</v>
      </c>
      <c r="G303" s="261" t="s">
        <v>3551</v>
      </c>
      <c r="H303" s="261" t="s">
        <v>1219</v>
      </c>
      <c r="I303" s="261" t="s">
        <v>3551</v>
      </c>
      <c r="J303" s="261" t="s">
        <v>1219</v>
      </c>
    </row>
    <row r="304" spans="1:10" ht="13">
      <c r="A304" t="s">
        <v>1940</v>
      </c>
      <c r="B304" s="262" t="s">
        <v>2942</v>
      </c>
      <c r="C304" s="263">
        <v>10686</v>
      </c>
      <c r="D304" s="264">
        <v>6.8598999999999997</v>
      </c>
      <c r="E304" s="263">
        <v>11471</v>
      </c>
      <c r="F304" s="264">
        <v>4.6806000000000001</v>
      </c>
      <c r="G304" s="263">
        <v>12870</v>
      </c>
      <c r="H304" s="264">
        <v>5.1753</v>
      </c>
      <c r="I304" s="263">
        <v>23190</v>
      </c>
      <c r="J304" s="264">
        <v>7.0332999999999997</v>
      </c>
    </row>
    <row r="305" spans="1:10" ht="13">
      <c r="B305" s="260" t="s">
        <v>3627</v>
      </c>
      <c r="C305" s="261">
        <v>10714</v>
      </c>
      <c r="D305" s="265">
        <v>7.1356000000000002</v>
      </c>
      <c r="E305" s="261">
        <v>11544</v>
      </c>
      <c r="F305" s="265">
        <v>4.9032</v>
      </c>
      <c r="G305" s="261">
        <v>12966</v>
      </c>
      <c r="H305" s="265">
        <v>5.3324999999999996</v>
      </c>
      <c r="I305" s="261">
        <v>23480</v>
      </c>
      <c r="J305" s="265">
        <v>7.1409000000000002</v>
      </c>
    </row>
    <row r="306" spans="1:10" ht="13">
      <c r="B306" s="260" t="s">
        <v>3597</v>
      </c>
      <c r="C306" s="261">
        <v>10674</v>
      </c>
      <c r="D306" s="265">
        <v>6.7381000000000002</v>
      </c>
      <c r="E306" s="261">
        <v>11441</v>
      </c>
      <c r="F306" s="265">
        <v>4.5902000000000003</v>
      </c>
      <c r="G306" s="261">
        <v>13228</v>
      </c>
      <c r="H306" s="265">
        <v>5.7552000000000003</v>
      </c>
      <c r="I306" s="261">
        <v>21963</v>
      </c>
      <c r="J306" s="265">
        <v>6.5640000000000001</v>
      </c>
    </row>
    <row r="309" spans="1:10" ht="13">
      <c r="B309" s="260" t="s">
        <v>3628</v>
      </c>
    </row>
    <row r="310" spans="1:10">
      <c r="B310" s="481" t="s">
        <v>3550</v>
      </c>
      <c r="C310" s="482" t="s">
        <v>1214</v>
      </c>
      <c r="D310" s="482"/>
      <c r="I310" s="482" t="s">
        <v>1217</v>
      </c>
      <c r="J310" s="482"/>
    </row>
    <row r="311" spans="1:10">
      <c r="B311" s="481"/>
      <c r="C311" s="261" t="s">
        <v>3551</v>
      </c>
      <c r="D311" s="261" t="s">
        <v>1219</v>
      </c>
      <c r="I311" s="261" t="s">
        <v>3551</v>
      </c>
      <c r="J311" s="261" t="s">
        <v>1219</v>
      </c>
    </row>
    <row r="312" spans="1:10" ht="13">
      <c r="A312" t="s">
        <v>1958</v>
      </c>
      <c r="B312" s="262" t="s">
        <v>3628</v>
      </c>
      <c r="C312" s="263">
        <v>10720</v>
      </c>
      <c r="D312" s="264">
        <v>7.2203999999999997</v>
      </c>
      <c r="E312" t="s">
        <v>73</v>
      </c>
      <c r="F312" t="s">
        <v>73</v>
      </c>
      <c r="G312" t="s">
        <v>73</v>
      </c>
      <c r="H312" t="s">
        <v>73</v>
      </c>
      <c r="I312" s="263">
        <v>10757</v>
      </c>
      <c r="J312" s="264">
        <v>4.9916999999999998</v>
      </c>
    </row>
    <row r="313" spans="1:10" ht="13">
      <c r="B313" s="260" t="s">
        <v>3629</v>
      </c>
      <c r="C313" s="261">
        <v>10786</v>
      </c>
      <c r="D313" s="265">
        <v>7.8795000000000002</v>
      </c>
      <c r="E313" t="s">
        <v>73</v>
      </c>
      <c r="F313" t="s">
        <v>73</v>
      </c>
      <c r="G313" t="s">
        <v>73</v>
      </c>
      <c r="H313" t="s">
        <v>73</v>
      </c>
      <c r="I313" s="261">
        <v>10798</v>
      </c>
      <c r="J313" s="265">
        <v>5.2560000000000002</v>
      </c>
    </row>
    <row r="314" spans="1:10" ht="13">
      <c r="B314" s="260" t="s">
        <v>3592</v>
      </c>
      <c r="C314" s="261">
        <v>10807</v>
      </c>
      <c r="D314" s="265">
        <v>8.0969999999999995</v>
      </c>
      <c r="E314" t="s">
        <v>73</v>
      </c>
      <c r="F314" t="s">
        <v>73</v>
      </c>
      <c r="G314" t="s">
        <v>73</v>
      </c>
      <c r="H314" t="s">
        <v>73</v>
      </c>
      <c r="I314" s="261">
        <v>10723</v>
      </c>
      <c r="J314" s="265">
        <v>4.7671999999999999</v>
      </c>
    </row>
    <row r="317" spans="1:10">
      <c r="A317" t="s">
        <v>3458</v>
      </c>
      <c r="B317" s="127" t="s">
        <v>3751</v>
      </c>
      <c r="C317" s="263" t="s">
        <v>73</v>
      </c>
      <c r="D317" s="263" t="s">
        <v>73</v>
      </c>
      <c r="E317" s="263" t="s">
        <v>73</v>
      </c>
      <c r="F317" s="263" t="s">
        <v>73</v>
      </c>
      <c r="G317" s="263" t="s">
        <v>73</v>
      </c>
      <c r="H317" s="263" t="s">
        <v>73</v>
      </c>
      <c r="I317">
        <v>10348</v>
      </c>
      <c r="J317">
        <v>6.6833</v>
      </c>
    </row>
    <row r="318" spans="1:10" ht="13">
      <c r="B318" s="131" t="s">
        <v>3752</v>
      </c>
      <c r="C318" s="263" t="s">
        <v>73</v>
      </c>
      <c r="D318" s="263" t="s">
        <v>73</v>
      </c>
      <c r="E318" s="263" t="s">
        <v>73</v>
      </c>
      <c r="F318" s="263" t="s">
        <v>73</v>
      </c>
      <c r="G318" s="263" t="s">
        <v>73</v>
      </c>
      <c r="H318" s="263" t="s">
        <v>73</v>
      </c>
      <c r="I318">
        <v>10363</v>
      </c>
      <c r="J318">
        <v>6.9710000000000001</v>
      </c>
    </row>
    <row r="319" spans="1:10" ht="13">
      <c r="B319" s="131" t="s">
        <v>3753</v>
      </c>
      <c r="C319" s="263" t="s">
        <v>73</v>
      </c>
      <c r="D319" s="263" t="s">
        <v>73</v>
      </c>
      <c r="E319" s="263" t="s">
        <v>73</v>
      </c>
      <c r="F319" s="263" t="s">
        <v>73</v>
      </c>
      <c r="G319" s="263" t="s">
        <v>73</v>
      </c>
      <c r="H319" s="263" t="s">
        <v>73</v>
      </c>
      <c r="I319">
        <v>10403</v>
      </c>
      <c r="J319">
        <v>7.7454999999999998</v>
      </c>
    </row>
    <row r="320" spans="1:10" ht="13">
      <c r="B320" s="57"/>
    </row>
    <row r="322" spans="1:10">
      <c r="A322" t="s">
        <v>2909</v>
      </c>
      <c r="B322" s="127" t="s">
        <v>3749</v>
      </c>
      <c r="C322" s="263" t="s">
        <v>73</v>
      </c>
      <c r="D322" s="263" t="s">
        <v>73</v>
      </c>
      <c r="E322" s="263" t="s">
        <v>73</v>
      </c>
      <c r="F322" s="263" t="s">
        <v>73</v>
      </c>
      <c r="G322" s="263" t="s">
        <v>73</v>
      </c>
      <c r="H322" s="263" t="s">
        <v>73</v>
      </c>
      <c r="I322">
        <v>12710</v>
      </c>
      <c r="J322">
        <v>40.878500000000003</v>
      </c>
    </row>
    <row r="323" spans="1:10" ht="13">
      <c r="B323" s="131" t="s">
        <v>3754</v>
      </c>
      <c r="C323" s="263" t="s">
        <v>73</v>
      </c>
      <c r="D323" s="263" t="s">
        <v>73</v>
      </c>
      <c r="E323" s="263" t="s">
        <v>73</v>
      </c>
      <c r="F323" s="263" t="s">
        <v>73</v>
      </c>
      <c r="G323" s="263" t="s">
        <v>73</v>
      </c>
      <c r="H323" s="263" t="s">
        <v>73</v>
      </c>
      <c r="I323">
        <v>12331</v>
      </c>
      <c r="J323">
        <v>35.157400000000003</v>
      </c>
    </row>
    <row r="324" spans="1:10" ht="13">
      <c r="B324" s="131" t="s">
        <v>1222</v>
      </c>
      <c r="C324" s="263" t="s">
        <v>73</v>
      </c>
      <c r="D324" s="263" t="s">
        <v>73</v>
      </c>
      <c r="E324" s="263" t="s">
        <v>73</v>
      </c>
      <c r="F324" s="263" t="s">
        <v>73</v>
      </c>
      <c r="G324" s="263" t="s">
        <v>73</v>
      </c>
      <c r="H324" s="263" t="s">
        <v>73</v>
      </c>
      <c r="I324">
        <v>11224</v>
      </c>
      <c r="J324">
        <v>18.458100000000002</v>
      </c>
    </row>
    <row r="327" spans="1:10" ht="13">
      <c r="B327" s="260" t="s">
        <v>3611</v>
      </c>
      <c r="C327" s="480" t="s">
        <v>3612</v>
      </c>
      <c r="D327" s="480"/>
      <c r="E327" s="480"/>
      <c r="F327" s="480"/>
      <c r="G327" s="480"/>
      <c r="H327" s="480"/>
      <c r="I327" s="480"/>
      <c r="J327" s="480"/>
    </row>
    <row r="328" spans="1:10">
      <c r="B328" s="481" t="s">
        <v>3550</v>
      </c>
      <c r="C328" s="482" t="s">
        <v>1214</v>
      </c>
      <c r="D328" s="482"/>
      <c r="E328" s="482" t="s">
        <v>1215</v>
      </c>
      <c r="F328" s="482"/>
      <c r="G328" s="482" t="s">
        <v>1216</v>
      </c>
      <c r="H328" s="482"/>
      <c r="I328" s="482" t="s">
        <v>1217</v>
      </c>
      <c r="J328" s="482"/>
    </row>
    <row r="329" spans="1:10">
      <c r="B329" s="481"/>
      <c r="C329" s="261" t="s">
        <v>3551</v>
      </c>
      <c r="D329" s="261" t="s">
        <v>1219</v>
      </c>
      <c r="E329" s="261" t="s">
        <v>3551</v>
      </c>
      <c r="F329" s="261" t="s">
        <v>1219</v>
      </c>
      <c r="G329" s="261" t="s">
        <v>3551</v>
      </c>
      <c r="H329" s="261" t="s">
        <v>1219</v>
      </c>
      <c r="I329" s="261" t="s">
        <v>3551</v>
      </c>
      <c r="J329" s="261" t="s">
        <v>1219</v>
      </c>
    </row>
    <row r="330" spans="1:10" ht="13">
      <c r="A330" t="s">
        <v>1984</v>
      </c>
      <c r="B330" s="262" t="s">
        <v>3611</v>
      </c>
      <c r="C330" s="263">
        <v>11120</v>
      </c>
      <c r="D330" s="264">
        <v>11.230700000000001</v>
      </c>
      <c r="E330" s="263" t="s">
        <v>73</v>
      </c>
      <c r="F330" s="264" t="s">
        <v>73</v>
      </c>
      <c r="G330" s="263" t="s">
        <v>73</v>
      </c>
      <c r="H330" s="264" t="s">
        <v>73</v>
      </c>
      <c r="I330" s="263">
        <v>8619</v>
      </c>
      <c r="J330" s="264">
        <v>-5.7187999999999999</v>
      </c>
    </row>
    <row r="331" spans="1:10" ht="13">
      <c r="B331" s="260" t="s">
        <v>3784</v>
      </c>
      <c r="C331" s="261">
        <v>12334</v>
      </c>
      <c r="D331" s="265">
        <v>23.4129</v>
      </c>
      <c r="E331" s="261" t="s">
        <v>73</v>
      </c>
      <c r="F331" s="265" t="s">
        <v>73</v>
      </c>
      <c r="G331" s="261" t="s">
        <v>73</v>
      </c>
      <c r="H331" s="265" t="s">
        <v>73</v>
      </c>
      <c r="I331" s="261">
        <v>11691</v>
      </c>
      <c r="J331" s="265">
        <v>6.3883000000000001</v>
      </c>
    </row>
    <row r="332" spans="1:10" ht="13">
      <c r="B332" s="260" t="s">
        <v>1222</v>
      </c>
      <c r="C332" s="261">
        <v>11606</v>
      </c>
      <c r="D332" s="265">
        <v>16.109200000000001</v>
      </c>
      <c r="E332" s="261" t="s">
        <v>73</v>
      </c>
      <c r="F332" s="265" t="s">
        <v>73</v>
      </c>
      <c r="G332" s="261" t="s">
        <v>73</v>
      </c>
      <c r="H332" s="265" t="s">
        <v>73</v>
      </c>
      <c r="I332" s="261">
        <v>13752</v>
      </c>
      <c r="J332" s="265">
        <v>13.459</v>
      </c>
    </row>
    <row r="335" spans="1:10" ht="14.5">
      <c r="B335" s="150" t="s">
        <v>3785</v>
      </c>
    </row>
    <row r="336" spans="1:10" ht="13">
      <c r="B336" s="260" t="s">
        <v>1058</v>
      </c>
      <c r="C336" s="480" t="s">
        <v>3614</v>
      </c>
      <c r="D336" s="480"/>
      <c r="E336" s="480"/>
      <c r="F336" s="480"/>
      <c r="G336" s="480"/>
      <c r="H336" s="480"/>
      <c r="I336" s="480"/>
      <c r="J336" s="480"/>
    </row>
    <row r="337" spans="1:10">
      <c r="B337" s="481" t="s">
        <v>3550</v>
      </c>
      <c r="C337" s="482" t="s">
        <v>1214</v>
      </c>
      <c r="D337" s="482"/>
      <c r="E337" s="482" t="s">
        <v>1215</v>
      </c>
      <c r="F337" s="482"/>
      <c r="G337" s="482" t="s">
        <v>1216</v>
      </c>
      <c r="H337" s="482"/>
      <c r="I337" s="482" t="s">
        <v>1217</v>
      </c>
      <c r="J337" s="482"/>
    </row>
    <row r="338" spans="1:10">
      <c r="B338" s="481"/>
      <c r="C338" s="261" t="s">
        <v>3551</v>
      </c>
      <c r="D338" s="261" t="s">
        <v>1219</v>
      </c>
      <c r="E338" s="261" t="s">
        <v>3551</v>
      </c>
      <c r="F338" s="261" t="s">
        <v>1219</v>
      </c>
      <c r="G338" s="261" t="s">
        <v>3551</v>
      </c>
      <c r="H338" s="261" t="s">
        <v>1219</v>
      </c>
      <c r="I338" s="261" t="s">
        <v>3551</v>
      </c>
      <c r="J338" s="261" t="s">
        <v>1219</v>
      </c>
    </row>
    <row r="339" spans="1:10" ht="13">
      <c r="A339" t="s">
        <v>1979</v>
      </c>
      <c r="B339" s="262" t="s">
        <v>1058</v>
      </c>
      <c r="C339" s="263">
        <v>11336</v>
      </c>
      <c r="D339" s="264">
        <v>13.403700000000001</v>
      </c>
      <c r="E339" s="263">
        <v>11425</v>
      </c>
      <c r="F339" s="264">
        <v>4.5450999999999997</v>
      </c>
      <c r="G339" s="263">
        <v>12030</v>
      </c>
      <c r="H339" s="264">
        <v>3.7608000000000001</v>
      </c>
      <c r="I339" s="263">
        <v>17691</v>
      </c>
      <c r="J339" s="264">
        <v>6.1224999999999996</v>
      </c>
    </row>
    <row r="340" spans="1:10" ht="13">
      <c r="B340" s="260" t="s">
        <v>3615</v>
      </c>
      <c r="C340" s="261">
        <v>11395</v>
      </c>
      <c r="D340" s="265">
        <v>13.986499999999999</v>
      </c>
      <c r="E340" s="261">
        <v>10737</v>
      </c>
      <c r="F340" s="265">
        <v>2.3997999999999999</v>
      </c>
      <c r="G340" s="261">
        <v>12149</v>
      </c>
      <c r="H340" s="265">
        <v>3.9649999999999999</v>
      </c>
      <c r="I340" s="261">
        <v>18673</v>
      </c>
      <c r="J340" s="265">
        <v>6.7214999999999998</v>
      </c>
    </row>
    <row r="341" spans="1:10" ht="13">
      <c r="B341" s="260" t="s">
        <v>1222</v>
      </c>
      <c r="C341" s="261">
        <v>11606</v>
      </c>
      <c r="D341" s="265">
        <v>16.109200000000001</v>
      </c>
      <c r="E341" s="261">
        <v>18099</v>
      </c>
      <c r="F341" s="265">
        <v>21.8888</v>
      </c>
      <c r="G341" s="261">
        <v>19060</v>
      </c>
      <c r="H341" s="265">
        <v>13.753399999999999</v>
      </c>
      <c r="I341" s="261">
        <v>35743</v>
      </c>
      <c r="J341" s="265">
        <v>14.189</v>
      </c>
    </row>
    <row r="344" spans="1:10" ht="14.5">
      <c r="B344" s="150" t="s">
        <v>3785</v>
      </c>
    </row>
    <row r="345" spans="1:10" ht="13">
      <c r="B345" s="260" t="s">
        <v>212</v>
      </c>
      <c r="C345" s="480" t="s">
        <v>3786</v>
      </c>
      <c r="D345" s="480"/>
      <c r="E345" s="480"/>
      <c r="F345" s="480"/>
      <c r="G345" s="480"/>
      <c r="H345" s="480"/>
      <c r="I345" s="480"/>
      <c r="J345" s="480"/>
    </row>
    <row r="346" spans="1:10">
      <c r="B346" s="481" t="s">
        <v>3550</v>
      </c>
      <c r="C346" s="482" t="s">
        <v>1214</v>
      </c>
      <c r="D346" s="482"/>
      <c r="E346" s="482" t="s">
        <v>1215</v>
      </c>
      <c r="F346" s="482"/>
      <c r="G346" s="482" t="s">
        <v>1216</v>
      </c>
      <c r="H346" s="482"/>
      <c r="I346" s="482" t="s">
        <v>1217</v>
      </c>
      <c r="J346" s="482"/>
    </row>
    <row r="347" spans="1:10">
      <c r="B347" s="481"/>
      <c r="C347" s="261" t="s">
        <v>3551</v>
      </c>
      <c r="D347" s="261" t="s">
        <v>1219</v>
      </c>
      <c r="E347" s="261" t="s">
        <v>3551</v>
      </c>
      <c r="F347" s="261" t="s">
        <v>1219</v>
      </c>
      <c r="G347" s="261" t="s">
        <v>3551</v>
      </c>
      <c r="H347" s="261" t="s">
        <v>1219</v>
      </c>
      <c r="I347" s="261" t="s">
        <v>3551</v>
      </c>
      <c r="J347" s="261" t="s">
        <v>1219</v>
      </c>
    </row>
    <row r="348" spans="1:10" ht="13">
      <c r="A348" t="s">
        <v>1980</v>
      </c>
      <c r="B348" s="262" t="s">
        <v>212</v>
      </c>
      <c r="C348" s="263">
        <v>10778</v>
      </c>
      <c r="D348" s="264">
        <v>7.8038999999999996</v>
      </c>
      <c r="E348" s="263">
        <v>11919</v>
      </c>
      <c r="F348" s="264">
        <v>6.0326000000000004</v>
      </c>
      <c r="G348" s="263">
        <v>9615</v>
      </c>
      <c r="H348" s="264">
        <v>-0.78039999999999998</v>
      </c>
      <c r="I348" s="263">
        <v>6900</v>
      </c>
      <c r="J348" s="264">
        <v>-2.9457</v>
      </c>
    </row>
    <row r="349" spans="1:10" ht="13">
      <c r="B349" s="260" t="s">
        <v>3617</v>
      </c>
      <c r="C349" s="261">
        <v>11594</v>
      </c>
      <c r="D349" s="265">
        <v>15.9839</v>
      </c>
      <c r="E349" s="261">
        <v>14932</v>
      </c>
      <c r="F349" s="265">
        <v>14.311299999999999</v>
      </c>
      <c r="G349" s="261">
        <v>13705</v>
      </c>
      <c r="H349" s="265">
        <v>6.4988000000000001</v>
      </c>
      <c r="I349" s="261">
        <v>14394</v>
      </c>
      <c r="J349" s="265">
        <v>2.9790000000000001</v>
      </c>
    </row>
    <row r="350" spans="1:10" ht="13">
      <c r="B350" s="260" t="s">
        <v>1222</v>
      </c>
      <c r="C350" s="261">
        <v>11606</v>
      </c>
      <c r="D350" s="265">
        <v>16.109200000000001</v>
      </c>
      <c r="E350" s="261">
        <v>18099</v>
      </c>
      <c r="F350" s="265">
        <v>21.8888</v>
      </c>
      <c r="G350" s="261">
        <v>19060</v>
      </c>
      <c r="H350" s="265">
        <v>13.753399999999999</v>
      </c>
      <c r="I350" s="261">
        <v>41271</v>
      </c>
      <c r="J350" s="265">
        <v>12.102600000000001</v>
      </c>
    </row>
    <row r="353" spans="1:10" ht="14.5">
      <c r="B353" s="150" t="s">
        <v>3785</v>
      </c>
    </row>
    <row r="354" spans="1:10" ht="13">
      <c r="B354" s="260" t="s">
        <v>1011</v>
      </c>
      <c r="C354" s="480" t="s">
        <v>3787</v>
      </c>
      <c r="D354" s="480"/>
      <c r="E354" s="480"/>
      <c r="F354" s="480"/>
      <c r="G354" s="480"/>
      <c r="H354" s="480"/>
      <c r="I354" s="480"/>
      <c r="J354" s="480"/>
    </row>
    <row r="355" spans="1:10">
      <c r="B355" s="481" t="s">
        <v>3550</v>
      </c>
      <c r="C355" s="482" t="s">
        <v>1214</v>
      </c>
      <c r="D355" s="482"/>
      <c r="E355" s="482" t="s">
        <v>1215</v>
      </c>
      <c r="F355" s="482"/>
      <c r="G355" s="482" t="s">
        <v>1216</v>
      </c>
      <c r="H355" s="482"/>
      <c r="I355" s="482" t="s">
        <v>1217</v>
      </c>
      <c r="J355" s="482"/>
    </row>
    <row r="356" spans="1:10">
      <c r="B356" s="481"/>
      <c r="C356" s="261" t="s">
        <v>3551</v>
      </c>
      <c r="D356" s="261" t="s">
        <v>1219</v>
      </c>
      <c r="E356" s="261" t="s">
        <v>3551</v>
      </c>
      <c r="F356" s="261" t="s">
        <v>1219</v>
      </c>
      <c r="G356" s="261" t="s">
        <v>3551</v>
      </c>
      <c r="H356" s="261" t="s">
        <v>1219</v>
      </c>
      <c r="I356" s="261" t="s">
        <v>3551</v>
      </c>
      <c r="J356" s="261" t="s">
        <v>1219</v>
      </c>
    </row>
    <row r="357" spans="1:10" ht="13">
      <c r="A357" t="s">
        <v>1982</v>
      </c>
      <c r="B357" s="262" t="s">
        <v>1011</v>
      </c>
      <c r="C357" s="263">
        <v>10766</v>
      </c>
      <c r="D357" s="264">
        <v>7.6772</v>
      </c>
      <c r="E357" s="263">
        <v>9816</v>
      </c>
      <c r="F357" s="264">
        <v>-0.61809999999999998</v>
      </c>
      <c r="G357" s="263">
        <v>11137</v>
      </c>
      <c r="H357" s="264">
        <v>2.1738</v>
      </c>
      <c r="I357" s="263">
        <v>16142</v>
      </c>
      <c r="J357" s="264">
        <v>3.1284000000000001</v>
      </c>
    </row>
    <row r="358" spans="1:10" ht="13">
      <c r="B358" s="260" t="s">
        <v>3618</v>
      </c>
      <c r="C358" s="261">
        <v>11405</v>
      </c>
      <c r="D358" s="265">
        <v>14.0885</v>
      </c>
      <c r="E358" s="261">
        <v>10721</v>
      </c>
      <c r="F358" s="265">
        <v>2.3509000000000002</v>
      </c>
      <c r="G358" s="261">
        <v>11776</v>
      </c>
      <c r="H358" s="265">
        <v>3.3191000000000002</v>
      </c>
      <c r="I358" s="261">
        <v>27194</v>
      </c>
      <c r="J358" s="265">
        <v>6.6470000000000002</v>
      </c>
    </row>
    <row r="359" spans="1:10" ht="13">
      <c r="B359" s="260" t="s">
        <v>1222</v>
      </c>
      <c r="C359" s="261">
        <v>11606</v>
      </c>
      <c r="D359" s="265">
        <v>16.109200000000001</v>
      </c>
      <c r="E359" s="261">
        <v>18099</v>
      </c>
      <c r="F359" s="265">
        <v>21.8888</v>
      </c>
      <c r="G359" s="261">
        <v>19060</v>
      </c>
      <c r="H359" s="265">
        <v>13.753399999999999</v>
      </c>
      <c r="I359" s="261">
        <v>52558</v>
      </c>
      <c r="J359" s="265">
        <v>11.264699999999999</v>
      </c>
    </row>
    <row r="362" spans="1:10" ht="14.5">
      <c r="B362" s="150" t="s">
        <v>3788</v>
      </c>
    </row>
    <row r="363" spans="1:10" ht="13">
      <c r="B363" s="260" t="s">
        <v>3619</v>
      </c>
      <c r="C363" s="480" t="s">
        <v>3620</v>
      </c>
      <c r="D363" s="480"/>
      <c r="E363" s="480"/>
      <c r="F363" s="480"/>
      <c r="G363" s="480"/>
      <c r="H363" s="480"/>
      <c r="I363" s="480"/>
      <c r="J363" s="480"/>
    </row>
    <row r="364" spans="1:10">
      <c r="B364" s="481" t="s">
        <v>3550</v>
      </c>
      <c r="C364" s="482" t="s">
        <v>1214</v>
      </c>
      <c r="D364" s="482"/>
      <c r="E364" s="482" t="s">
        <v>1215</v>
      </c>
      <c r="F364" s="482"/>
      <c r="G364" s="482" t="s">
        <v>1216</v>
      </c>
      <c r="H364" s="482"/>
      <c r="I364" s="482" t="s">
        <v>1217</v>
      </c>
      <c r="J364" s="482"/>
    </row>
    <row r="365" spans="1:10">
      <c r="B365" s="481"/>
      <c r="C365" s="261" t="s">
        <v>3551</v>
      </c>
      <c r="D365" s="261" t="s">
        <v>1219</v>
      </c>
      <c r="E365" s="261" t="s">
        <v>3551</v>
      </c>
      <c r="F365" s="261" t="s">
        <v>1219</v>
      </c>
      <c r="G365" s="261" t="s">
        <v>3551</v>
      </c>
      <c r="H365" s="261" t="s">
        <v>1219</v>
      </c>
      <c r="I365" s="261" t="s">
        <v>3551</v>
      </c>
      <c r="J365" s="261" t="s">
        <v>1219</v>
      </c>
    </row>
    <row r="366" spans="1:10" ht="13">
      <c r="A366" t="s">
        <v>1983</v>
      </c>
      <c r="B366" s="262" t="s">
        <v>3619</v>
      </c>
      <c r="C366" s="263">
        <v>11783</v>
      </c>
      <c r="D366" s="264">
        <v>17.886199999999999</v>
      </c>
      <c r="E366" s="263">
        <v>17177</v>
      </c>
      <c r="F366" s="264">
        <v>19.780799999999999</v>
      </c>
      <c r="G366" s="263">
        <v>18292</v>
      </c>
      <c r="H366" s="264">
        <v>12.821899999999999</v>
      </c>
      <c r="I366" s="263">
        <v>30932</v>
      </c>
      <c r="J366" s="264">
        <v>12.7326</v>
      </c>
    </row>
    <row r="367" spans="1:10" ht="13">
      <c r="B367" s="260" t="s">
        <v>3621</v>
      </c>
      <c r="C367" s="261">
        <v>11526</v>
      </c>
      <c r="D367" s="265">
        <v>15.3033</v>
      </c>
      <c r="E367" s="261">
        <v>17738</v>
      </c>
      <c r="F367" s="265">
        <v>21.071999999999999</v>
      </c>
      <c r="G367" s="261">
        <v>19216</v>
      </c>
      <c r="H367" s="265">
        <v>13.938700000000001</v>
      </c>
      <c r="I367" s="261">
        <v>34099</v>
      </c>
      <c r="J367" s="265">
        <v>13.904999999999999</v>
      </c>
    </row>
    <row r="368" spans="1:10" ht="13">
      <c r="B368" s="260" t="s">
        <v>1222</v>
      </c>
      <c r="C368" s="261">
        <v>11606</v>
      </c>
      <c r="D368" s="265">
        <v>16.109200000000001</v>
      </c>
      <c r="E368" s="261">
        <v>18099</v>
      </c>
      <c r="F368" s="265">
        <v>21.8888</v>
      </c>
      <c r="G368" s="261">
        <v>19060</v>
      </c>
      <c r="H368" s="265">
        <v>13.753399999999999</v>
      </c>
      <c r="I368" s="261">
        <v>32999</v>
      </c>
      <c r="J368" s="265">
        <v>13.5091</v>
      </c>
    </row>
    <row r="369" spans="1:10" ht="13">
      <c r="B369" s="260" t="s">
        <v>3622</v>
      </c>
      <c r="C369" s="261">
        <v>10807</v>
      </c>
      <c r="D369" s="265">
        <v>8.0969999999999995</v>
      </c>
      <c r="E369" s="261">
        <v>11014</v>
      </c>
      <c r="F369" s="265">
        <v>3.2745000000000002</v>
      </c>
      <c r="G369" s="261">
        <v>13805</v>
      </c>
      <c r="H369" s="265">
        <v>6.6534000000000004</v>
      </c>
      <c r="I369" s="261">
        <v>18853</v>
      </c>
      <c r="J369" s="265">
        <v>6.9615</v>
      </c>
    </row>
    <row r="372" spans="1:10" ht="14.5">
      <c r="B372" s="150" t="s">
        <v>3788</v>
      </c>
    </row>
    <row r="373" spans="1:10" ht="13">
      <c r="B373" s="260" t="s">
        <v>3623</v>
      </c>
      <c r="C373" s="480" t="s">
        <v>3620</v>
      </c>
      <c r="D373" s="480"/>
      <c r="E373" s="480"/>
      <c r="F373" s="480"/>
      <c r="G373" s="480"/>
      <c r="H373" s="480"/>
      <c r="I373" s="480"/>
      <c r="J373" s="480"/>
    </row>
    <row r="374" spans="1:10">
      <c r="B374" s="481" t="s">
        <v>3550</v>
      </c>
      <c r="C374" s="482" t="s">
        <v>1214</v>
      </c>
      <c r="D374" s="482"/>
      <c r="E374" s="482" t="s">
        <v>1215</v>
      </c>
      <c r="F374" s="482"/>
      <c r="G374" s="482" t="s">
        <v>1216</v>
      </c>
      <c r="H374" s="482"/>
      <c r="I374" s="482" t="s">
        <v>1217</v>
      </c>
      <c r="J374" s="482"/>
    </row>
    <row r="375" spans="1:10">
      <c r="B375" s="481"/>
      <c r="C375" s="261" t="s">
        <v>3551</v>
      </c>
      <c r="D375" s="261" t="s">
        <v>1219</v>
      </c>
      <c r="E375" s="261" t="s">
        <v>3551</v>
      </c>
      <c r="F375" s="261" t="s">
        <v>1219</v>
      </c>
      <c r="G375" s="261" t="s">
        <v>3551</v>
      </c>
      <c r="H375" s="261" t="s">
        <v>1219</v>
      </c>
      <c r="I375" s="261" t="s">
        <v>3551</v>
      </c>
      <c r="J375" s="261" t="s">
        <v>1219</v>
      </c>
    </row>
    <row r="376" spans="1:10" ht="13">
      <c r="A376" t="s">
        <v>1985</v>
      </c>
      <c r="B376" s="262" t="s">
        <v>3623</v>
      </c>
      <c r="C376" s="263">
        <v>11541</v>
      </c>
      <c r="D376" s="264">
        <v>15.4557</v>
      </c>
      <c r="E376" s="263">
        <v>15813</v>
      </c>
      <c r="F376" s="264">
        <v>16.519600000000001</v>
      </c>
      <c r="G376" s="263">
        <v>17175</v>
      </c>
      <c r="H376" s="264">
        <v>11.4115</v>
      </c>
      <c r="I376" s="263">
        <v>27766</v>
      </c>
      <c r="J376" s="264">
        <v>11.4481</v>
      </c>
    </row>
    <row r="377" spans="1:10" ht="13">
      <c r="B377" s="260" t="s">
        <v>3624</v>
      </c>
      <c r="C377" s="261">
        <v>11321</v>
      </c>
      <c r="D377" s="265">
        <v>13.2456</v>
      </c>
      <c r="E377" s="261">
        <v>15921</v>
      </c>
      <c r="F377" s="265">
        <v>16.783899999999999</v>
      </c>
      <c r="G377" s="261">
        <v>18267</v>
      </c>
      <c r="H377" s="265">
        <v>12.791700000000001</v>
      </c>
      <c r="I377" s="261">
        <v>31026</v>
      </c>
      <c r="J377" s="265">
        <v>12.7689</v>
      </c>
    </row>
    <row r="378" spans="1:10" ht="13">
      <c r="B378" s="260" t="s">
        <v>1222</v>
      </c>
      <c r="C378" s="261">
        <v>11606</v>
      </c>
      <c r="D378" s="265">
        <v>16.109200000000001</v>
      </c>
      <c r="E378" s="261">
        <v>18099</v>
      </c>
      <c r="F378" s="265">
        <v>21.8888</v>
      </c>
      <c r="G378" s="261">
        <v>19060</v>
      </c>
      <c r="H378" s="265">
        <v>13.753399999999999</v>
      </c>
      <c r="I378" s="261">
        <v>32999</v>
      </c>
      <c r="J378" s="265">
        <v>13.5091</v>
      </c>
    </row>
    <row r="379" spans="1:10" ht="13">
      <c r="B379" s="260" t="s">
        <v>3622</v>
      </c>
      <c r="C379" s="261">
        <v>10807</v>
      </c>
      <c r="D379" s="265">
        <v>8.0969999999999995</v>
      </c>
      <c r="E379" s="261">
        <v>11014</v>
      </c>
      <c r="F379" s="265">
        <v>3.2745000000000002</v>
      </c>
      <c r="G379" s="261">
        <v>13805</v>
      </c>
      <c r="H379" s="265">
        <v>6.6534000000000004</v>
      </c>
      <c r="I379" s="261">
        <v>18853</v>
      </c>
      <c r="J379" s="265">
        <v>6.9615</v>
      </c>
    </row>
    <row r="382" spans="1:10" ht="14.5">
      <c r="B382" s="150" t="s">
        <v>3788</v>
      </c>
    </row>
    <row r="383" spans="1:10" ht="13">
      <c r="B383" s="260" t="s">
        <v>3625</v>
      </c>
      <c r="C383" s="480" t="s">
        <v>3620</v>
      </c>
      <c r="D383" s="480"/>
      <c r="E383" s="480"/>
      <c r="F383" s="480"/>
      <c r="G383" s="480"/>
      <c r="H383" s="480"/>
      <c r="I383" s="480"/>
      <c r="J383" s="480"/>
    </row>
    <row r="384" spans="1:10">
      <c r="B384" s="481" t="s">
        <v>3550</v>
      </c>
      <c r="C384" s="482" t="s">
        <v>1214</v>
      </c>
      <c r="D384" s="482"/>
      <c r="E384" s="482" t="s">
        <v>1215</v>
      </c>
      <c r="F384" s="482"/>
      <c r="G384" s="482" t="s">
        <v>1216</v>
      </c>
      <c r="H384" s="482"/>
      <c r="I384" s="482" t="s">
        <v>1217</v>
      </c>
      <c r="J384" s="482"/>
    </row>
    <row r="385" spans="1:10">
      <c r="B385" s="481"/>
      <c r="C385" s="261" t="s">
        <v>3551</v>
      </c>
      <c r="D385" s="261" t="s">
        <v>1219</v>
      </c>
      <c r="E385" s="261" t="s">
        <v>3551</v>
      </c>
      <c r="F385" s="261" t="s">
        <v>1219</v>
      </c>
      <c r="G385" s="261" t="s">
        <v>3551</v>
      </c>
      <c r="H385" s="261" t="s">
        <v>1219</v>
      </c>
      <c r="I385" s="261" t="s">
        <v>3551</v>
      </c>
      <c r="J385" s="261" t="s">
        <v>1219</v>
      </c>
    </row>
    <row r="386" spans="1:10" ht="13">
      <c r="A386" t="s">
        <v>1981</v>
      </c>
      <c r="B386" s="262" t="s">
        <v>3625</v>
      </c>
      <c r="C386" s="263">
        <v>10701</v>
      </c>
      <c r="D386" s="264">
        <v>7.0254000000000003</v>
      </c>
      <c r="E386" s="263">
        <v>11668</v>
      </c>
      <c r="F386" s="264">
        <v>5.2820999999999998</v>
      </c>
      <c r="G386" s="263">
        <v>13295</v>
      </c>
      <c r="H386" s="264">
        <v>5.8554000000000004</v>
      </c>
      <c r="I386" s="263">
        <v>18679</v>
      </c>
      <c r="J386" s="264">
        <v>6.8564999999999996</v>
      </c>
    </row>
    <row r="387" spans="1:10" ht="13">
      <c r="B387" s="260" t="s">
        <v>3626</v>
      </c>
      <c r="C387" s="261">
        <v>10942</v>
      </c>
      <c r="D387" s="265">
        <v>9.4450000000000003</v>
      </c>
      <c r="E387" s="261">
        <v>12574</v>
      </c>
      <c r="F387" s="265">
        <v>7.9408000000000003</v>
      </c>
      <c r="G387" s="261">
        <v>15479</v>
      </c>
      <c r="H387" s="265">
        <v>9.1205999999999996</v>
      </c>
      <c r="I387" s="261">
        <v>23025</v>
      </c>
      <c r="J387" s="265">
        <v>9.2553999999999998</v>
      </c>
    </row>
    <row r="388" spans="1:10" ht="13">
      <c r="B388" s="260" t="s">
        <v>1222</v>
      </c>
      <c r="C388" s="261">
        <v>11606</v>
      </c>
      <c r="D388" s="265">
        <v>16.109200000000001</v>
      </c>
      <c r="E388" s="261">
        <v>18099</v>
      </c>
      <c r="F388" s="265">
        <v>21.8888</v>
      </c>
      <c r="G388" s="261">
        <v>19060</v>
      </c>
      <c r="H388" s="265">
        <v>13.753399999999999</v>
      </c>
      <c r="I388" s="261">
        <v>32999</v>
      </c>
      <c r="J388" s="265">
        <v>13.5091</v>
      </c>
    </row>
    <row r="389" spans="1:10" ht="13">
      <c r="B389" s="260" t="s">
        <v>3622</v>
      </c>
      <c r="C389" s="261">
        <v>10807</v>
      </c>
      <c r="D389" s="265">
        <v>8.0969999999999995</v>
      </c>
      <c r="E389" s="261">
        <v>11014</v>
      </c>
      <c r="F389" s="265">
        <v>3.2745000000000002</v>
      </c>
      <c r="G389" s="261">
        <v>13805</v>
      </c>
      <c r="H389" s="265">
        <v>6.6534000000000004</v>
      </c>
      <c r="I389" s="261">
        <v>18853</v>
      </c>
      <c r="J389" s="265">
        <v>6.9615</v>
      </c>
    </row>
  </sheetData>
  <mergeCells count="230">
    <mergeCell ref="C383:J383"/>
    <mergeCell ref="B384:B385"/>
    <mergeCell ref="C384:D384"/>
    <mergeCell ref="E384:F384"/>
    <mergeCell ref="G384:H384"/>
    <mergeCell ref="I384:J384"/>
    <mergeCell ref="C373:J373"/>
    <mergeCell ref="B374:B375"/>
    <mergeCell ref="C374:D374"/>
    <mergeCell ref="E374:F374"/>
    <mergeCell ref="G374:H374"/>
    <mergeCell ref="I374:J374"/>
    <mergeCell ref="C363:J363"/>
    <mergeCell ref="B364:B365"/>
    <mergeCell ref="C364:D364"/>
    <mergeCell ref="E364:F364"/>
    <mergeCell ref="G364:H364"/>
    <mergeCell ref="I364:J364"/>
    <mergeCell ref="C354:J354"/>
    <mergeCell ref="B355:B356"/>
    <mergeCell ref="C355:D355"/>
    <mergeCell ref="E355:F355"/>
    <mergeCell ref="G355:H355"/>
    <mergeCell ref="I355:J355"/>
    <mergeCell ref="C345:J345"/>
    <mergeCell ref="B346:B347"/>
    <mergeCell ref="C346:D346"/>
    <mergeCell ref="E346:F346"/>
    <mergeCell ref="G346:H346"/>
    <mergeCell ref="I346:J346"/>
    <mergeCell ref="C336:J336"/>
    <mergeCell ref="B337:B338"/>
    <mergeCell ref="C337:D337"/>
    <mergeCell ref="E337:F337"/>
    <mergeCell ref="G337:H337"/>
    <mergeCell ref="I337:J337"/>
    <mergeCell ref="C327:J327"/>
    <mergeCell ref="B328:B329"/>
    <mergeCell ref="C328:D328"/>
    <mergeCell ref="E328:F328"/>
    <mergeCell ref="G328:H328"/>
    <mergeCell ref="I328:J328"/>
    <mergeCell ref="B302:B303"/>
    <mergeCell ref="C302:D302"/>
    <mergeCell ref="E302:F302"/>
    <mergeCell ref="G302:H302"/>
    <mergeCell ref="I302:J302"/>
    <mergeCell ref="B310:B311"/>
    <mergeCell ref="C310:D310"/>
    <mergeCell ref="I310:J310"/>
    <mergeCell ref="C293:J293"/>
    <mergeCell ref="B294:B295"/>
    <mergeCell ref="C294:D294"/>
    <mergeCell ref="E294:F294"/>
    <mergeCell ref="G294:H294"/>
    <mergeCell ref="I294:J294"/>
    <mergeCell ref="C283:J283"/>
    <mergeCell ref="B284:B285"/>
    <mergeCell ref="C284:D284"/>
    <mergeCell ref="E284:F284"/>
    <mergeCell ref="G284:H284"/>
    <mergeCell ref="I284:J284"/>
    <mergeCell ref="C273:J273"/>
    <mergeCell ref="B274:B275"/>
    <mergeCell ref="C274:D274"/>
    <mergeCell ref="E274:F274"/>
    <mergeCell ref="G274:H274"/>
    <mergeCell ref="I274:J274"/>
    <mergeCell ref="C263:J263"/>
    <mergeCell ref="B264:B265"/>
    <mergeCell ref="C264:D264"/>
    <mergeCell ref="E264:F264"/>
    <mergeCell ref="G264:H264"/>
    <mergeCell ref="I264:J264"/>
    <mergeCell ref="C253:J253"/>
    <mergeCell ref="B254:B255"/>
    <mergeCell ref="C254:D254"/>
    <mergeCell ref="E254:F254"/>
    <mergeCell ref="G254:H254"/>
    <mergeCell ref="I254:J254"/>
    <mergeCell ref="C243:J243"/>
    <mergeCell ref="B244:B245"/>
    <mergeCell ref="C244:D244"/>
    <mergeCell ref="E244:F244"/>
    <mergeCell ref="G244:H244"/>
    <mergeCell ref="I244:J244"/>
    <mergeCell ref="C233:J233"/>
    <mergeCell ref="B234:B235"/>
    <mergeCell ref="C234:D234"/>
    <mergeCell ref="E234:F234"/>
    <mergeCell ref="G234:H234"/>
    <mergeCell ref="I234:J234"/>
    <mergeCell ref="C223:J223"/>
    <mergeCell ref="B224:B225"/>
    <mergeCell ref="C224:D224"/>
    <mergeCell ref="E224:F224"/>
    <mergeCell ref="G224:H224"/>
    <mergeCell ref="I224:J224"/>
    <mergeCell ref="C213:J213"/>
    <mergeCell ref="B214:B215"/>
    <mergeCell ref="C214:D214"/>
    <mergeCell ref="E214:F214"/>
    <mergeCell ref="G214:H214"/>
    <mergeCell ref="I214:J214"/>
    <mergeCell ref="C202:J202"/>
    <mergeCell ref="B203:B204"/>
    <mergeCell ref="C203:D203"/>
    <mergeCell ref="E203:F203"/>
    <mergeCell ref="G203:H203"/>
    <mergeCell ref="I203:J203"/>
    <mergeCell ref="C192:J192"/>
    <mergeCell ref="B193:B194"/>
    <mergeCell ref="C193:D193"/>
    <mergeCell ref="E193:F193"/>
    <mergeCell ref="G193:H193"/>
    <mergeCell ref="I193:J193"/>
    <mergeCell ref="C182:J182"/>
    <mergeCell ref="B183:B184"/>
    <mergeCell ref="C183:D183"/>
    <mergeCell ref="E183:F183"/>
    <mergeCell ref="G183:H183"/>
    <mergeCell ref="I183:J183"/>
    <mergeCell ref="C172:J172"/>
    <mergeCell ref="B173:B174"/>
    <mergeCell ref="C173:D173"/>
    <mergeCell ref="E173:F173"/>
    <mergeCell ref="G173:H173"/>
    <mergeCell ref="I173:J173"/>
    <mergeCell ref="C164:J164"/>
    <mergeCell ref="B165:B166"/>
    <mergeCell ref="C165:D165"/>
    <mergeCell ref="E165:F165"/>
    <mergeCell ref="G165:H165"/>
    <mergeCell ref="I165:J165"/>
    <mergeCell ref="C154:J154"/>
    <mergeCell ref="B155:B156"/>
    <mergeCell ref="C155:D155"/>
    <mergeCell ref="E155:F155"/>
    <mergeCell ref="G155:H155"/>
    <mergeCell ref="I155:J155"/>
    <mergeCell ref="C145:J145"/>
    <mergeCell ref="B146:B147"/>
    <mergeCell ref="C146:D146"/>
    <mergeCell ref="E146:F146"/>
    <mergeCell ref="G146:H146"/>
    <mergeCell ref="I146:J146"/>
    <mergeCell ref="C136:J136"/>
    <mergeCell ref="B137:B138"/>
    <mergeCell ref="C137:D137"/>
    <mergeCell ref="E137:F137"/>
    <mergeCell ref="G137:H137"/>
    <mergeCell ref="I137:J137"/>
    <mergeCell ref="C126:J126"/>
    <mergeCell ref="B127:B128"/>
    <mergeCell ref="C127:D127"/>
    <mergeCell ref="E127:F127"/>
    <mergeCell ref="G127:H127"/>
    <mergeCell ref="I127:J127"/>
    <mergeCell ref="C116:J116"/>
    <mergeCell ref="B117:B118"/>
    <mergeCell ref="C117:D117"/>
    <mergeCell ref="E117:F117"/>
    <mergeCell ref="G117:H117"/>
    <mergeCell ref="I117:J117"/>
    <mergeCell ref="C106:J106"/>
    <mergeCell ref="B107:B108"/>
    <mergeCell ref="C107:D107"/>
    <mergeCell ref="E107:F107"/>
    <mergeCell ref="G107:H107"/>
    <mergeCell ref="I107:J107"/>
    <mergeCell ref="C96:J96"/>
    <mergeCell ref="B97:B98"/>
    <mergeCell ref="C97:D97"/>
    <mergeCell ref="E97:F97"/>
    <mergeCell ref="G97:H97"/>
    <mergeCell ref="I97:J97"/>
    <mergeCell ref="C86:J86"/>
    <mergeCell ref="B87:B88"/>
    <mergeCell ref="C87:D87"/>
    <mergeCell ref="E87:F87"/>
    <mergeCell ref="G87:H87"/>
    <mergeCell ref="I87:J87"/>
    <mergeCell ref="C76:J76"/>
    <mergeCell ref="B77:B78"/>
    <mergeCell ref="C77:D77"/>
    <mergeCell ref="E77:F77"/>
    <mergeCell ref="G77:H77"/>
    <mergeCell ref="I77:J77"/>
    <mergeCell ref="C66:J66"/>
    <mergeCell ref="B67:B68"/>
    <mergeCell ref="C67:D67"/>
    <mergeCell ref="E67:F67"/>
    <mergeCell ref="G67:H67"/>
    <mergeCell ref="I67:J67"/>
    <mergeCell ref="C56:J56"/>
    <mergeCell ref="B57:B58"/>
    <mergeCell ref="C57:D57"/>
    <mergeCell ref="E57:F57"/>
    <mergeCell ref="G57:H57"/>
    <mergeCell ref="I57:J57"/>
    <mergeCell ref="C46:J46"/>
    <mergeCell ref="B47:B48"/>
    <mergeCell ref="C47:D47"/>
    <mergeCell ref="E47:F47"/>
    <mergeCell ref="G47:H47"/>
    <mergeCell ref="I47:J47"/>
    <mergeCell ref="C36:J36"/>
    <mergeCell ref="B37:B38"/>
    <mergeCell ref="C37:D37"/>
    <mergeCell ref="E37:F37"/>
    <mergeCell ref="G37:H37"/>
    <mergeCell ref="I37:J37"/>
    <mergeCell ref="C26:J26"/>
    <mergeCell ref="B27:B28"/>
    <mergeCell ref="C27:D27"/>
    <mergeCell ref="E27:F27"/>
    <mergeCell ref="G27:H27"/>
    <mergeCell ref="I27:J27"/>
    <mergeCell ref="C16:J16"/>
    <mergeCell ref="B17:B18"/>
    <mergeCell ref="C17:D17"/>
    <mergeCell ref="E17:F17"/>
    <mergeCell ref="G17:H17"/>
    <mergeCell ref="I17:J17"/>
    <mergeCell ref="C6:J6"/>
    <mergeCell ref="B7:B8"/>
    <mergeCell ref="C7:D7"/>
    <mergeCell ref="E7:F7"/>
    <mergeCell ref="G7:H7"/>
    <mergeCell ref="I7:J7"/>
  </mergeCells>
  <pageMargins left="0.7" right="0.7" top="0.75" bottom="0.75" header="0.3" footer="0.3"/>
  <pageSetup paperSize="9" orientation="portrait" r:id="rId1"/>
  <headerFooter>
    <oddFooter>&amp;C&amp;1#&amp;"Calibri"&amp;10&amp;K000000RESTRICTED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7E119-68BA-4A31-8EA4-6414A8A6D60C}">
  <sheetPr filterMode="1"/>
  <dimension ref="A1:G43"/>
  <sheetViews>
    <sheetView workbookViewId="0">
      <selection activeCell="G44" sqref="G44"/>
    </sheetView>
  </sheetViews>
  <sheetFormatPr defaultRowHeight="12.5"/>
  <cols>
    <col min="3" max="3" width="12" bestFit="1" customWidth="1"/>
    <col min="4" max="4" width="40.36328125" customWidth="1"/>
    <col min="5" max="6" width="9.54296875" bestFit="1" customWidth="1"/>
    <col min="7" max="7" width="17.90625" bestFit="1" customWidth="1"/>
  </cols>
  <sheetData>
    <row r="1" spans="1:7" ht="14.5">
      <c r="B1" s="150" t="s">
        <v>108</v>
      </c>
      <c r="C1" s="150" t="s">
        <v>219</v>
      </c>
      <c r="D1" s="150" t="s">
        <v>200</v>
      </c>
      <c r="E1" s="150" t="s">
        <v>114</v>
      </c>
      <c r="F1" s="150" t="s">
        <v>119</v>
      </c>
      <c r="G1" s="150" t="s">
        <v>1724</v>
      </c>
    </row>
    <row r="2" spans="1:7" ht="13" hidden="1">
      <c r="A2" t="s">
        <v>1730</v>
      </c>
      <c r="B2" t="s">
        <v>604</v>
      </c>
      <c r="C2" t="s">
        <v>1958</v>
      </c>
      <c r="D2" s="273" t="s">
        <v>1731</v>
      </c>
      <c r="E2" s="42">
        <v>44651</v>
      </c>
      <c r="F2" s="42">
        <v>44651</v>
      </c>
      <c r="G2" t="s">
        <v>1751</v>
      </c>
    </row>
    <row r="3" spans="1:7" ht="13" hidden="1">
      <c r="A3" t="s">
        <v>2</v>
      </c>
      <c r="B3" t="s">
        <v>604</v>
      </c>
      <c r="C3" t="s">
        <v>1969</v>
      </c>
      <c r="D3" s="273" t="s">
        <v>2937</v>
      </c>
      <c r="E3" s="274">
        <v>37600</v>
      </c>
      <c r="F3" s="274">
        <v>41281</v>
      </c>
      <c r="G3" t="s">
        <v>4582</v>
      </c>
    </row>
    <row r="4" spans="1:7" ht="13" hidden="1">
      <c r="A4" t="s">
        <v>6</v>
      </c>
      <c r="B4" t="s">
        <v>604</v>
      </c>
      <c r="C4" t="s">
        <v>1961</v>
      </c>
      <c r="D4" s="273" t="s">
        <v>2938</v>
      </c>
      <c r="E4" s="274">
        <v>38041</v>
      </c>
      <c r="F4" s="274">
        <v>41285</v>
      </c>
      <c r="G4" t="s">
        <v>3649</v>
      </c>
    </row>
    <row r="5" spans="1:7" ht="13" hidden="1">
      <c r="A5" t="s">
        <v>1154</v>
      </c>
      <c r="B5" t="s">
        <v>604</v>
      </c>
      <c r="C5" t="s">
        <v>1953</v>
      </c>
      <c r="D5" s="273" t="s">
        <v>1156</v>
      </c>
      <c r="E5" s="274">
        <v>43607</v>
      </c>
      <c r="F5" s="274">
        <v>43607</v>
      </c>
      <c r="G5" t="s">
        <v>3789</v>
      </c>
    </row>
    <row r="6" spans="1:7" ht="13" hidden="1">
      <c r="A6" t="s">
        <v>1342</v>
      </c>
      <c r="B6" t="s">
        <v>604</v>
      </c>
      <c r="C6" t="s">
        <v>1945</v>
      </c>
      <c r="D6" s="273" t="s">
        <v>1347</v>
      </c>
      <c r="E6" s="274">
        <v>43859</v>
      </c>
      <c r="F6" s="274">
        <v>43859</v>
      </c>
      <c r="G6" t="s">
        <v>3710</v>
      </c>
    </row>
    <row r="7" spans="1:7" ht="13" hidden="1">
      <c r="A7" t="s">
        <v>4</v>
      </c>
      <c r="B7" t="s">
        <v>604</v>
      </c>
      <c r="C7" t="s">
        <v>1959</v>
      </c>
      <c r="D7" s="273" t="s">
        <v>2939</v>
      </c>
      <c r="E7" s="274">
        <v>37600</v>
      </c>
      <c r="F7" s="274">
        <v>41275</v>
      </c>
      <c r="G7" t="s">
        <v>4580</v>
      </c>
    </row>
    <row r="8" spans="1:7" ht="13" hidden="1">
      <c r="A8" t="s">
        <v>1476</v>
      </c>
      <c r="B8" t="s">
        <v>604</v>
      </c>
      <c r="C8" t="s">
        <v>1949</v>
      </c>
      <c r="D8" s="273" t="s">
        <v>2940</v>
      </c>
      <c r="E8" s="274">
        <v>44034</v>
      </c>
      <c r="F8" s="274">
        <v>44034</v>
      </c>
      <c r="G8" t="s">
        <v>3647</v>
      </c>
    </row>
    <row r="9" spans="1:7" ht="13" hidden="1">
      <c r="A9" t="s">
        <v>5</v>
      </c>
      <c r="B9" t="s">
        <v>604</v>
      </c>
      <c r="C9" t="s">
        <v>1937</v>
      </c>
      <c r="D9" s="273" t="s">
        <v>1546</v>
      </c>
      <c r="E9" s="274">
        <v>38041</v>
      </c>
      <c r="F9" s="274">
        <v>41275</v>
      </c>
      <c r="G9" t="s">
        <v>2879</v>
      </c>
    </row>
    <row r="10" spans="1:7" ht="13" hidden="1">
      <c r="A10" t="s">
        <v>1138</v>
      </c>
      <c r="B10" t="s">
        <v>604</v>
      </c>
      <c r="C10" t="s">
        <v>1950</v>
      </c>
      <c r="D10" s="273" t="s">
        <v>2941</v>
      </c>
      <c r="E10" s="274">
        <v>43552</v>
      </c>
      <c r="F10" s="274">
        <v>43552</v>
      </c>
      <c r="G10" t="s">
        <v>1331</v>
      </c>
    </row>
    <row r="11" spans="1:7" ht="13" hidden="1">
      <c r="A11" t="s">
        <v>10</v>
      </c>
      <c r="B11" t="s">
        <v>604</v>
      </c>
      <c r="C11" t="s">
        <v>1965</v>
      </c>
      <c r="D11" s="273" t="s">
        <v>193</v>
      </c>
      <c r="E11" s="275">
        <v>39087</v>
      </c>
      <c r="F11" s="275">
        <v>41275</v>
      </c>
      <c r="G11" t="s">
        <v>3647</v>
      </c>
    </row>
    <row r="12" spans="1:7" ht="13" hidden="1">
      <c r="A12" t="s">
        <v>1</v>
      </c>
      <c r="B12" t="s">
        <v>604</v>
      </c>
      <c r="C12" t="s">
        <v>1940</v>
      </c>
      <c r="D12" s="273" t="s">
        <v>2942</v>
      </c>
      <c r="E12" s="275">
        <v>37594</v>
      </c>
      <c r="F12" s="275">
        <v>41275</v>
      </c>
      <c r="G12" t="s">
        <v>3679</v>
      </c>
    </row>
    <row r="13" spans="1:7" ht="13" hidden="1">
      <c r="A13" t="s">
        <v>22</v>
      </c>
      <c r="B13" t="s">
        <v>604</v>
      </c>
      <c r="C13" t="s">
        <v>1979</v>
      </c>
      <c r="D13" s="273" t="s">
        <v>513</v>
      </c>
      <c r="E13" s="276">
        <v>41694</v>
      </c>
      <c r="F13" s="276">
        <v>41694</v>
      </c>
      <c r="G13" t="s">
        <v>1328</v>
      </c>
    </row>
    <row r="14" spans="1:7" ht="13" hidden="1">
      <c r="A14" t="s">
        <v>15</v>
      </c>
      <c r="B14" t="s">
        <v>604</v>
      </c>
      <c r="C14" t="s">
        <v>1980</v>
      </c>
      <c r="D14" s="273" t="s">
        <v>212</v>
      </c>
      <c r="E14" s="274">
        <v>40669</v>
      </c>
      <c r="F14" s="274">
        <v>41276</v>
      </c>
      <c r="G14" t="s">
        <v>1327</v>
      </c>
    </row>
    <row r="15" spans="1:7" ht="13">
      <c r="A15" t="s">
        <v>1548</v>
      </c>
      <c r="B15" t="s">
        <v>604</v>
      </c>
      <c r="C15" t="s">
        <v>1984</v>
      </c>
      <c r="D15" s="273" t="s">
        <v>1549</v>
      </c>
      <c r="E15" s="274">
        <v>44277</v>
      </c>
      <c r="F15" s="274">
        <v>44277</v>
      </c>
      <c r="G15" t="s">
        <v>1722</v>
      </c>
    </row>
    <row r="16" spans="1:7" ht="13" hidden="1">
      <c r="A16" t="s">
        <v>14</v>
      </c>
      <c r="B16" t="s">
        <v>604</v>
      </c>
      <c r="C16" t="s">
        <v>1982</v>
      </c>
      <c r="D16" s="273" t="s">
        <v>1011</v>
      </c>
      <c r="E16" s="274">
        <v>39524</v>
      </c>
      <c r="F16" s="274">
        <v>41276</v>
      </c>
      <c r="G16" t="s">
        <v>1326</v>
      </c>
    </row>
    <row r="17" spans="1:7" ht="13" hidden="1">
      <c r="A17" t="s">
        <v>23</v>
      </c>
      <c r="B17" t="s">
        <v>604</v>
      </c>
      <c r="C17" t="s">
        <v>1981</v>
      </c>
      <c r="D17" s="273" t="s">
        <v>546</v>
      </c>
      <c r="E17" s="276">
        <v>41759</v>
      </c>
      <c r="F17" s="276">
        <v>41759</v>
      </c>
      <c r="G17" t="s">
        <v>4583</v>
      </c>
    </row>
    <row r="18" spans="1:7" ht="13" hidden="1">
      <c r="A18" t="s">
        <v>24</v>
      </c>
      <c r="B18" t="s">
        <v>604</v>
      </c>
      <c r="C18" t="s">
        <v>1983</v>
      </c>
      <c r="D18" s="273" t="s">
        <v>556</v>
      </c>
      <c r="E18" s="276">
        <v>41759</v>
      </c>
      <c r="F18" s="276">
        <v>41759</v>
      </c>
      <c r="G18" t="s">
        <v>4584</v>
      </c>
    </row>
    <row r="19" spans="1:7" ht="13" hidden="1">
      <c r="A19" t="s">
        <v>25</v>
      </c>
      <c r="B19" t="s">
        <v>604</v>
      </c>
      <c r="C19" t="s">
        <v>1985</v>
      </c>
      <c r="D19" s="273" t="s">
        <v>567</v>
      </c>
      <c r="E19" s="276">
        <v>41759</v>
      </c>
      <c r="F19" s="276">
        <v>41759</v>
      </c>
      <c r="G19" t="s">
        <v>3790</v>
      </c>
    </row>
    <row r="20" spans="1:7" ht="13" hidden="1">
      <c r="A20" t="s">
        <v>3791</v>
      </c>
      <c r="B20" t="s">
        <v>3541</v>
      </c>
      <c r="C20" t="s">
        <v>2888</v>
      </c>
      <c r="D20" s="273" t="s">
        <v>2910</v>
      </c>
      <c r="E20" s="276">
        <v>38775</v>
      </c>
      <c r="F20" s="275">
        <v>41275</v>
      </c>
      <c r="G20" t="s">
        <v>3647</v>
      </c>
    </row>
    <row r="21" spans="1:7" ht="13" hidden="1">
      <c r="A21" t="s">
        <v>3791</v>
      </c>
      <c r="B21" t="s">
        <v>3541</v>
      </c>
      <c r="C21" t="s">
        <v>2889</v>
      </c>
      <c r="D21" s="273" t="s">
        <v>2915</v>
      </c>
      <c r="E21" s="276">
        <v>40186</v>
      </c>
      <c r="F21" s="275">
        <v>41275</v>
      </c>
      <c r="G21" t="s">
        <v>3647</v>
      </c>
    </row>
    <row r="22" spans="1:7" ht="13" hidden="1">
      <c r="A22" t="s">
        <v>3791</v>
      </c>
      <c r="B22" t="s">
        <v>3541</v>
      </c>
      <c r="C22" t="s">
        <v>2890</v>
      </c>
      <c r="D22" s="273" t="s">
        <v>2916</v>
      </c>
      <c r="E22" s="276">
        <v>40448</v>
      </c>
      <c r="F22" s="275">
        <v>41275</v>
      </c>
      <c r="G22" t="s">
        <v>3660</v>
      </c>
    </row>
    <row r="23" spans="1:7" ht="13" hidden="1">
      <c r="A23" t="s">
        <v>3791</v>
      </c>
      <c r="B23" t="s">
        <v>3541</v>
      </c>
      <c r="C23" t="s">
        <v>2891</v>
      </c>
      <c r="D23" s="273" t="s">
        <v>2917</v>
      </c>
      <c r="E23" s="276">
        <v>41164</v>
      </c>
      <c r="F23" s="275">
        <v>41275</v>
      </c>
      <c r="G23" t="s">
        <v>3792</v>
      </c>
    </row>
    <row r="24" spans="1:7" ht="13" hidden="1">
      <c r="A24" t="s">
        <v>3791</v>
      </c>
      <c r="B24" t="s">
        <v>3541</v>
      </c>
      <c r="C24" t="s">
        <v>2892</v>
      </c>
      <c r="D24" s="273" t="s">
        <v>1003</v>
      </c>
      <c r="E24" s="276">
        <v>40516</v>
      </c>
      <c r="F24" s="275">
        <v>41275</v>
      </c>
      <c r="G24" t="s">
        <v>3682</v>
      </c>
    </row>
    <row r="25" spans="1:7" ht="13" hidden="1">
      <c r="A25" t="s">
        <v>3791</v>
      </c>
      <c r="B25" t="s">
        <v>3541</v>
      </c>
      <c r="C25" t="s">
        <v>2893</v>
      </c>
      <c r="D25" s="273" t="s">
        <v>2920</v>
      </c>
      <c r="E25" s="276">
        <v>40581</v>
      </c>
      <c r="F25" s="275">
        <v>41275</v>
      </c>
      <c r="G25" t="s">
        <v>3635</v>
      </c>
    </row>
    <row r="26" spans="1:7" ht="13" hidden="1">
      <c r="A26" t="s">
        <v>3791</v>
      </c>
      <c r="B26" t="s">
        <v>3541</v>
      </c>
      <c r="C26" t="s">
        <v>2894</v>
      </c>
      <c r="D26" s="273" t="s">
        <v>2921</v>
      </c>
      <c r="E26" s="276">
        <v>40581</v>
      </c>
      <c r="F26" s="275">
        <v>41275</v>
      </c>
      <c r="G26" t="s">
        <v>3640</v>
      </c>
    </row>
    <row r="27" spans="1:7" ht="13" hidden="1">
      <c r="A27" t="s">
        <v>3791</v>
      </c>
      <c r="B27" t="s">
        <v>3541</v>
      </c>
      <c r="C27" t="s">
        <v>2895</v>
      </c>
      <c r="D27" s="273" t="s">
        <v>2922</v>
      </c>
      <c r="E27" s="276">
        <v>39352</v>
      </c>
      <c r="F27" s="275">
        <v>41275</v>
      </c>
      <c r="G27" t="s">
        <v>3675</v>
      </c>
    </row>
    <row r="28" spans="1:7" ht="13" hidden="1">
      <c r="A28" t="s">
        <v>3791</v>
      </c>
      <c r="B28" t="s">
        <v>3541</v>
      </c>
      <c r="C28" t="s">
        <v>2896</v>
      </c>
      <c r="D28" s="273" t="s">
        <v>2923</v>
      </c>
      <c r="E28" s="276">
        <v>38208</v>
      </c>
      <c r="F28" s="275">
        <v>41275</v>
      </c>
      <c r="G28" t="s">
        <v>4581</v>
      </c>
    </row>
    <row r="29" spans="1:7" ht="13" hidden="1">
      <c r="A29" t="s">
        <v>3791</v>
      </c>
      <c r="B29" t="s">
        <v>3541</v>
      </c>
      <c r="C29" t="s">
        <v>2897</v>
      </c>
      <c r="D29" s="273" t="s">
        <v>1474</v>
      </c>
      <c r="E29" s="276">
        <v>35520</v>
      </c>
      <c r="F29" s="275">
        <v>41275</v>
      </c>
      <c r="G29" t="s">
        <v>4588</v>
      </c>
    </row>
    <row r="30" spans="1:7" ht="13" hidden="1">
      <c r="A30" t="s">
        <v>3791</v>
      </c>
      <c r="B30" t="s">
        <v>3541</v>
      </c>
      <c r="C30" t="s">
        <v>2898</v>
      </c>
      <c r="D30" s="273" t="s">
        <v>2924</v>
      </c>
      <c r="E30" s="276">
        <v>40834</v>
      </c>
      <c r="F30" s="275">
        <v>41275</v>
      </c>
      <c r="G30" t="s">
        <v>3664</v>
      </c>
    </row>
    <row r="31" spans="1:7" ht="13" hidden="1">
      <c r="A31" t="s">
        <v>3791</v>
      </c>
      <c r="B31" t="s">
        <v>3541</v>
      </c>
      <c r="C31" t="s">
        <v>2899</v>
      </c>
      <c r="D31" s="273" t="s">
        <v>2925</v>
      </c>
      <c r="E31" s="276">
        <v>38574</v>
      </c>
      <c r="F31" s="275">
        <v>41275</v>
      </c>
      <c r="G31" t="s">
        <v>3793</v>
      </c>
    </row>
    <row r="32" spans="1:7" ht="13" hidden="1">
      <c r="A32" t="s">
        <v>3791</v>
      </c>
      <c r="B32" t="s">
        <v>3541</v>
      </c>
      <c r="C32" t="s">
        <v>2900</v>
      </c>
      <c r="D32" s="273" t="s">
        <v>2926</v>
      </c>
      <c r="E32" s="276">
        <v>40094</v>
      </c>
      <c r="F32" s="275">
        <v>41275</v>
      </c>
      <c r="G32" t="s">
        <v>3794</v>
      </c>
    </row>
    <row r="33" spans="1:7" ht="13" hidden="1">
      <c r="A33" t="s">
        <v>3791</v>
      </c>
      <c r="B33" t="s">
        <v>3541</v>
      </c>
      <c r="C33" t="s">
        <v>2901</v>
      </c>
      <c r="D33" s="273" t="s">
        <v>1000</v>
      </c>
      <c r="E33" s="276">
        <v>40904</v>
      </c>
      <c r="F33" s="275">
        <v>41275</v>
      </c>
      <c r="G33" t="s">
        <v>4585</v>
      </c>
    </row>
    <row r="34" spans="1:7" ht="13" hidden="1">
      <c r="A34" t="s">
        <v>3791</v>
      </c>
      <c r="B34" t="s">
        <v>3541</v>
      </c>
      <c r="C34" t="s">
        <v>2902</v>
      </c>
      <c r="D34" s="273" t="s">
        <v>2929</v>
      </c>
      <c r="E34" s="276">
        <v>36614</v>
      </c>
      <c r="F34" s="275">
        <v>41275</v>
      </c>
      <c r="G34" t="s">
        <v>4589</v>
      </c>
    </row>
    <row r="35" spans="1:7" ht="13" hidden="1">
      <c r="A35" t="s">
        <v>3791</v>
      </c>
      <c r="B35" t="s">
        <v>3541</v>
      </c>
      <c r="C35" t="s">
        <v>2903</v>
      </c>
      <c r="D35" s="273" t="s">
        <v>2930</v>
      </c>
      <c r="E35" s="276">
        <v>41771</v>
      </c>
      <c r="F35" s="276">
        <v>41771</v>
      </c>
      <c r="G35" t="s">
        <v>3708</v>
      </c>
    </row>
    <row r="36" spans="1:7" ht="13" hidden="1">
      <c r="A36" t="s">
        <v>3791</v>
      </c>
      <c r="B36" t="s">
        <v>3541</v>
      </c>
      <c r="C36" t="s">
        <v>2904</v>
      </c>
      <c r="D36" s="273" t="s">
        <v>2931</v>
      </c>
      <c r="E36" s="276">
        <v>41820</v>
      </c>
      <c r="F36" s="276">
        <v>41820</v>
      </c>
      <c r="G36" t="s">
        <v>3637</v>
      </c>
    </row>
    <row r="37" spans="1:7" ht="13" hidden="1">
      <c r="A37" t="s">
        <v>3791</v>
      </c>
      <c r="B37" t="s">
        <v>3541</v>
      </c>
      <c r="C37" t="s">
        <v>2905</v>
      </c>
      <c r="D37" s="273" t="s">
        <v>2933</v>
      </c>
      <c r="E37" s="276">
        <v>41871</v>
      </c>
      <c r="F37" s="276">
        <v>41871</v>
      </c>
      <c r="G37" t="s">
        <v>3647</v>
      </c>
    </row>
    <row r="38" spans="1:7" ht="13" hidden="1">
      <c r="A38" t="s">
        <v>3791</v>
      </c>
      <c r="B38" t="s">
        <v>3541</v>
      </c>
      <c r="C38" t="s">
        <v>2906</v>
      </c>
      <c r="D38" s="273" t="s">
        <v>2934</v>
      </c>
      <c r="E38" s="276">
        <v>42037</v>
      </c>
      <c r="F38" s="276">
        <v>42037</v>
      </c>
      <c r="G38" t="s">
        <v>3690</v>
      </c>
    </row>
    <row r="39" spans="1:7" ht="13" hidden="1">
      <c r="A39" t="s">
        <v>3791</v>
      </c>
      <c r="B39" t="s">
        <v>3541</v>
      </c>
      <c r="C39" t="s">
        <v>2907</v>
      </c>
      <c r="D39" s="273" t="s">
        <v>2935</v>
      </c>
      <c r="E39" s="276">
        <v>43936</v>
      </c>
      <c r="F39" s="276">
        <v>43936</v>
      </c>
      <c r="G39" t="s">
        <v>3700</v>
      </c>
    </row>
    <row r="40" spans="1:7" ht="13" hidden="1">
      <c r="A40" t="s">
        <v>3791</v>
      </c>
      <c r="B40" t="s">
        <v>3541</v>
      </c>
      <c r="C40" t="s">
        <v>2908</v>
      </c>
      <c r="D40" s="273" t="s">
        <v>2936</v>
      </c>
      <c r="E40" s="276">
        <v>43936</v>
      </c>
      <c r="F40" s="276">
        <v>43936</v>
      </c>
      <c r="G40" t="s">
        <v>3702</v>
      </c>
    </row>
    <row r="41" spans="1:7" ht="13" hidden="1">
      <c r="A41" t="s">
        <v>3791</v>
      </c>
      <c r="B41" t="s">
        <v>604</v>
      </c>
      <c r="C41" t="s">
        <v>2909</v>
      </c>
      <c r="D41" s="273" t="s">
        <v>2943</v>
      </c>
      <c r="E41" s="42">
        <v>44956</v>
      </c>
      <c r="F41" s="42">
        <v>44956</v>
      </c>
      <c r="G41" t="s">
        <v>3750</v>
      </c>
    </row>
    <row r="42" spans="1:7" ht="13" hidden="1">
      <c r="B42" t="s">
        <v>604</v>
      </c>
      <c r="C42" t="s">
        <v>3458</v>
      </c>
      <c r="D42" s="273" t="s">
        <v>3457</v>
      </c>
      <c r="E42" s="42">
        <v>45008</v>
      </c>
      <c r="F42" s="42">
        <v>45008</v>
      </c>
      <c r="G42" t="s">
        <v>3795</v>
      </c>
    </row>
    <row r="43" spans="1:7" ht="18" hidden="1" customHeight="1">
      <c r="B43" t="s">
        <v>604</v>
      </c>
      <c r="C43" t="s">
        <v>4284</v>
      </c>
      <c r="D43" s="57" t="s">
        <v>4285</v>
      </c>
      <c r="E43" s="42">
        <v>45169</v>
      </c>
      <c r="F43" s="42">
        <v>45169</v>
      </c>
      <c r="G43" s="376" t="s">
        <v>4294</v>
      </c>
    </row>
  </sheetData>
  <autoFilter ref="A1:G43" xr:uid="{50F7E119-68BA-4A31-8EA4-6414A8A6D60C}">
    <filterColumn colId="3">
      <filters>
        <filter val="HSBC Global Equity Climate Change FOF"/>
      </filters>
    </filterColumn>
  </autoFilter>
  <pageMargins left="0.7" right="0.7" top="0.75" bottom="0.75" header="0.3" footer="0.3"/>
  <pageSetup paperSize="9" orientation="portrait" r:id="rId1"/>
  <headerFooter>
    <oddFooter>&amp;C&amp;1#&amp;"Calibri"&amp;10&amp;K000000RESTRICTED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6CF71-EA9D-4BA3-A005-6D96B662D373}">
  <dimension ref="A1:BI43"/>
  <sheetViews>
    <sheetView workbookViewId="0">
      <pane ySplit="1" topLeftCell="A2" activePane="bottomLeft" state="frozen"/>
      <selection activeCell="G19" sqref="G19"/>
      <selection pane="bottomLeft" activeCell="G19" sqref="G19"/>
    </sheetView>
  </sheetViews>
  <sheetFormatPr defaultColWidth="9.08984375" defaultRowHeight="12.5"/>
  <cols>
    <col min="1" max="1" width="10.36328125" style="47" customWidth="1"/>
    <col min="2" max="2" width="15" style="55" bestFit="1" customWidth="1"/>
    <col min="3" max="3" width="8.90625" style="55"/>
    <col min="4" max="4" width="16" style="55" bestFit="1" customWidth="1"/>
    <col min="5" max="5" width="18.453125" style="55" bestFit="1" customWidth="1"/>
    <col min="6" max="6" width="8.90625"/>
    <col min="7" max="7" width="39.1796875" bestFit="1" customWidth="1"/>
    <col min="8" max="9" width="9.453125" bestFit="1" customWidth="1"/>
    <col min="10" max="14" width="8.90625"/>
    <col min="15" max="15" width="10.36328125" bestFit="1" customWidth="1"/>
    <col min="16" max="17" width="8.90625"/>
    <col min="18" max="18" width="15.08984375" bestFit="1" customWidth="1"/>
    <col min="19" max="39" width="8.90625"/>
    <col min="62" max="16384" width="9.08984375" style="44"/>
  </cols>
  <sheetData>
    <row r="1" spans="1:61" s="214" customFormat="1" ht="14.5">
      <c r="A1" s="206" t="s">
        <v>219</v>
      </c>
      <c r="B1" s="206" t="s">
        <v>2974</v>
      </c>
      <c r="C1" s="206" t="s">
        <v>1997</v>
      </c>
      <c r="D1" s="206" t="s">
        <v>636</v>
      </c>
      <c r="E1" s="206" t="s">
        <v>2975</v>
      </c>
      <c r="F1" s="57" t="s">
        <v>219</v>
      </c>
      <c r="G1" s="57" t="s">
        <v>200</v>
      </c>
      <c r="H1" s="57" t="s">
        <v>2976</v>
      </c>
      <c r="I1" s="57" t="s">
        <v>2977</v>
      </c>
      <c r="J1" s="57" t="s">
        <v>1037</v>
      </c>
      <c r="K1" s="57" t="s">
        <v>2978</v>
      </c>
      <c r="L1" s="57" t="s">
        <v>2979</v>
      </c>
      <c r="M1" s="57" t="s">
        <v>2980</v>
      </c>
      <c r="N1" s="57" t="s">
        <v>2981</v>
      </c>
      <c r="O1" s="57" t="s">
        <v>2982</v>
      </c>
      <c r="P1" s="57" t="s">
        <v>2983</v>
      </c>
      <c r="Q1" s="57" t="s">
        <v>2984</v>
      </c>
      <c r="R1" s="57" t="s">
        <v>2985</v>
      </c>
      <c r="S1" s="57" t="s">
        <v>2986</v>
      </c>
      <c r="T1" s="57" t="s">
        <v>2987</v>
      </c>
      <c r="U1" s="57" t="s">
        <v>2988</v>
      </c>
      <c r="V1" s="57" t="s">
        <v>2989</v>
      </c>
      <c r="W1" s="57" t="s">
        <v>2990</v>
      </c>
      <c r="X1" s="57" t="s">
        <v>2991</v>
      </c>
      <c r="Y1" s="57" t="s">
        <v>2992</v>
      </c>
      <c r="Z1" s="57" t="s">
        <v>2993</v>
      </c>
      <c r="AA1" s="57" t="s">
        <v>2994</v>
      </c>
      <c r="AB1" s="57" t="s">
        <v>2995</v>
      </c>
      <c r="AC1" s="57" t="s">
        <v>2996</v>
      </c>
      <c r="AD1" s="57" t="s">
        <v>2997</v>
      </c>
      <c r="AE1" s="57" t="s">
        <v>2998</v>
      </c>
      <c r="AF1" s="57" t="s">
        <v>676</v>
      </c>
      <c r="AG1" s="57" t="s">
        <v>2468</v>
      </c>
      <c r="AH1" s="57" t="s">
        <v>2438</v>
      </c>
      <c r="AI1" s="57" t="s">
        <v>2999</v>
      </c>
      <c r="AJ1" s="57" t="s">
        <v>659</v>
      </c>
      <c r="AK1" s="57" t="s">
        <v>757</v>
      </c>
      <c r="AL1" s="57" t="s">
        <v>110</v>
      </c>
      <c r="AM1" s="57" t="s">
        <v>758</v>
      </c>
      <c r="AN1" s="57" t="s">
        <v>2458</v>
      </c>
      <c r="AO1" s="57" t="s">
        <v>3000</v>
      </c>
      <c r="AP1" s="57" t="s">
        <v>2461</v>
      </c>
      <c r="AQ1" s="57" t="s">
        <v>2502</v>
      </c>
      <c r="AR1" s="57" t="s">
        <v>3001</v>
      </c>
      <c r="AS1" s="57" t="s">
        <v>3002</v>
      </c>
      <c r="AT1" s="57" t="s">
        <v>3003</v>
      </c>
      <c r="AU1" s="57" t="s">
        <v>3004</v>
      </c>
      <c r="AV1" s="57" t="s">
        <v>3005</v>
      </c>
      <c r="AW1" s="57" t="s">
        <v>3006</v>
      </c>
      <c r="AX1" s="57" t="s">
        <v>3007</v>
      </c>
      <c r="AY1" s="57" t="s">
        <v>3008</v>
      </c>
      <c r="AZ1" s="57" t="s">
        <v>2367</v>
      </c>
      <c r="BA1" s="57" t="s">
        <v>3009</v>
      </c>
      <c r="BB1" s="57" t="s">
        <v>3010</v>
      </c>
      <c r="BC1" s="57" t="s">
        <v>3011</v>
      </c>
      <c r="BD1" s="57" t="s">
        <v>3012</v>
      </c>
      <c r="BE1" s="57" t="s">
        <v>3013</v>
      </c>
      <c r="BF1" s="57" t="s">
        <v>3014</v>
      </c>
      <c r="BG1" s="57" t="s">
        <v>3015</v>
      </c>
      <c r="BH1" s="57" t="s">
        <v>3016</v>
      </c>
      <c r="BI1" s="57" t="s">
        <v>1764</v>
      </c>
    </row>
    <row r="2" spans="1:61" s="56" customFormat="1">
      <c r="A2" s="55" t="str">
        <f t="shared" ref="A2:A7" si="0">F2</f>
        <v>Y0AB</v>
      </c>
      <c r="B2" s="216">
        <f t="shared" ref="B2:B7" si="1">R2</f>
        <v>459853448.96700001</v>
      </c>
      <c r="C2" s="55">
        <f>VLOOKUP(F2,FV!A:B,2,0)</f>
        <v>10</v>
      </c>
      <c r="D2" s="216">
        <f t="shared" ref="D2:D7" si="2">(B2*C2)/10^7</f>
        <v>459.85344896700002</v>
      </c>
      <c r="E2" s="216">
        <f t="shared" ref="E2:E7" si="3">M2/10^7</f>
        <v>3316.4881602840001</v>
      </c>
      <c r="F2" t="s">
        <v>2888</v>
      </c>
      <c r="G2" t="s">
        <v>2910</v>
      </c>
      <c r="H2" s="42">
        <v>45198</v>
      </c>
      <c r="I2" s="42">
        <v>45199</v>
      </c>
      <c r="J2" t="s">
        <v>150</v>
      </c>
      <c r="K2" t="s">
        <v>150</v>
      </c>
      <c r="L2" s="191">
        <v>33185238329.110001</v>
      </c>
      <c r="M2" s="191">
        <v>33164881602.84</v>
      </c>
      <c r="N2" s="191">
        <v>251.02351100000001</v>
      </c>
      <c r="O2" s="191">
        <v>251.01404400000001</v>
      </c>
      <c r="P2" s="191">
        <v>-5.62</v>
      </c>
      <c r="Q2" s="191">
        <v>0</v>
      </c>
      <c r="R2" s="191">
        <v>459853448.96700001</v>
      </c>
      <c r="S2" s="191">
        <v>39062.534</v>
      </c>
      <c r="T2" s="191">
        <v>367808.87400000001</v>
      </c>
      <c r="U2" s="191">
        <v>3360701.31</v>
      </c>
      <c r="V2" s="191">
        <v>22155635.280000001</v>
      </c>
      <c r="W2" s="191">
        <v>0</v>
      </c>
      <c r="X2" s="191">
        <v>104035.69</v>
      </c>
      <c r="Y2" s="191">
        <v>0</v>
      </c>
      <c r="Z2" s="191">
        <v>0</v>
      </c>
      <c r="AA2" s="191">
        <v>0</v>
      </c>
      <c r="AB2" s="191">
        <v>0</v>
      </c>
      <c r="AC2" s="191">
        <v>0</v>
      </c>
      <c r="AD2" s="191">
        <v>0</v>
      </c>
      <c r="AE2" s="191">
        <v>104035.69</v>
      </c>
      <c r="AF2" s="191">
        <v>-727256.38</v>
      </c>
      <c r="AG2" s="191">
        <v>-130906.38</v>
      </c>
      <c r="AH2" s="191">
        <v>0</v>
      </c>
      <c r="AI2" s="191">
        <v>0</v>
      </c>
      <c r="AJ2" s="191">
        <v>0</v>
      </c>
      <c r="AK2" s="191">
        <v>-653623.43000000005</v>
      </c>
      <c r="AL2" s="191">
        <v>-18122.560000000001</v>
      </c>
      <c r="AM2" s="191">
        <v>0</v>
      </c>
      <c r="AN2" s="191">
        <v>0</v>
      </c>
      <c r="AO2" s="191">
        <v>0</v>
      </c>
      <c r="AP2" s="191">
        <v>0</v>
      </c>
      <c r="AQ2" s="191">
        <v>0</v>
      </c>
      <c r="AR2" s="191">
        <v>0</v>
      </c>
      <c r="AS2" s="191">
        <v>0</v>
      </c>
      <c r="AT2" s="191">
        <v>0</v>
      </c>
      <c r="AU2" s="191">
        <v>0</v>
      </c>
      <c r="AV2" s="191">
        <v>0</v>
      </c>
      <c r="AW2" s="191">
        <v>0</v>
      </c>
      <c r="AX2" s="191">
        <v>0</v>
      </c>
      <c r="AY2" s="191">
        <v>-135919.24</v>
      </c>
      <c r="AZ2" s="191">
        <v>0</v>
      </c>
      <c r="BA2" s="191">
        <v>0</v>
      </c>
      <c r="BB2" s="191">
        <v>0</v>
      </c>
      <c r="BC2" s="191">
        <v>0</v>
      </c>
      <c r="BD2" s="191">
        <v>-1665827.99</v>
      </c>
      <c r="BE2" s="191">
        <v>6.0600000000000001E-2</v>
      </c>
      <c r="BF2" s="191">
        <v>5.5E-2</v>
      </c>
      <c r="BG2" s="191">
        <v>1</v>
      </c>
      <c r="BH2" s="191">
        <v>33164881602.84</v>
      </c>
      <c r="BI2" s="191" t="s">
        <v>2888</v>
      </c>
    </row>
    <row r="3" spans="1:61" s="56" customFormat="1">
      <c r="A3" s="55" t="str">
        <f t="shared" si="0"/>
        <v>Y0AD</v>
      </c>
      <c r="B3" s="216">
        <f t="shared" si="1"/>
        <v>1276197403.128</v>
      </c>
      <c r="C3" s="55">
        <f>VLOOKUP(F3,FV!A:B,2,0)</f>
        <v>10</v>
      </c>
      <c r="D3" s="216">
        <f t="shared" si="2"/>
        <v>1276.1974031280001</v>
      </c>
      <c r="E3" s="216">
        <f t="shared" si="3"/>
        <v>9519.4263616389999</v>
      </c>
      <c r="F3" t="s">
        <v>2889</v>
      </c>
      <c r="G3" t="s">
        <v>2915</v>
      </c>
      <c r="H3" s="42">
        <v>45198</v>
      </c>
      <c r="I3" s="42">
        <v>45199</v>
      </c>
      <c r="J3" t="s">
        <v>150</v>
      </c>
      <c r="K3" t="s">
        <v>150</v>
      </c>
      <c r="L3">
        <v>95217944708.820007</v>
      </c>
      <c r="M3">
        <v>95194263616.389999</v>
      </c>
      <c r="N3">
        <v>252.71564000000001</v>
      </c>
      <c r="O3">
        <v>252.70766900000001</v>
      </c>
      <c r="P3">
        <v>-4.74</v>
      </c>
      <c r="Q3">
        <v>0</v>
      </c>
      <c r="R3" s="191">
        <v>1276197403.128</v>
      </c>
      <c r="S3">
        <v>221713.177</v>
      </c>
      <c r="T3">
        <v>514865.85800000001</v>
      </c>
      <c r="U3">
        <v>16887230.420000002</v>
      </c>
      <c r="V3">
        <v>36761976.450000003</v>
      </c>
      <c r="W3">
        <v>0</v>
      </c>
      <c r="X3">
        <v>243918.81</v>
      </c>
      <c r="Y3">
        <v>0</v>
      </c>
      <c r="Z3">
        <v>0</v>
      </c>
      <c r="AA3">
        <v>0</v>
      </c>
      <c r="AB3">
        <v>0</v>
      </c>
      <c r="AC3">
        <v>0</v>
      </c>
      <c r="AD3">
        <v>0</v>
      </c>
      <c r="AE3">
        <v>256214.87</v>
      </c>
      <c r="AF3">
        <v>-1366051.04</v>
      </c>
      <c r="AG3">
        <v>-269296.06</v>
      </c>
      <c r="AH3">
        <v>0</v>
      </c>
      <c r="AI3">
        <v>0</v>
      </c>
      <c r="AJ3">
        <v>0</v>
      </c>
      <c r="AK3">
        <v>-1985054.75</v>
      </c>
      <c r="AL3">
        <v>-52017.41</v>
      </c>
      <c r="AM3">
        <v>0</v>
      </c>
      <c r="AN3">
        <v>0</v>
      </c>
      <c r="AO3">
        <v>0</v>
      </c>
      <c r="AP3">
        <v>0</v>
      </c>
      <c r="AQ3">
        <v>-130052.36</v>
      </c>
      <c r="AR3">
        <v>0</v>
      </c>
      <c r="AS3">
        <v>0</v>
      </c>
      <c r="AT3">
        <v>0</v>
      </c>
      <c r="AU3">
        <v>0</v>
      </c>
      <c r="AV3">
        <v>0</v>
      </c>
      <c r="AW3">
        <v>0</v>
      </c>
      <c r="AX3">
        <v>0</v>
      </c>
      <c r="AY3">
        <v>-260089.65</v>
      </c>
      <c r="AZ3">
        <v>0</v>
      </c>
      <c r="BA3">
        <v>0</v>
      </c>
      <c r="BB3">
        <v>0</v>
      </c>
      <c r="BC3">
        <v>12296.06</v>
      </c>
      <c r="BD3">
        <v>-4062561.27</v>
      </c>
      <c r="BE3" s="179">
        <v>5.1200000000000002E-2</v>
      </c>
      <c r="BF3" s="179">
        <v>4.7E-2</v>
      </c>
      <c r="BG3">
        <v>1</v>
      </c>
      <c r="BH3">
        <v>95194263616.389999</v>
      </c>
      <c r="BI3" t="s">
        <v>2889</v>
      </c>
    </row>
    <row r="4" spans="1:61" s="56" customFormat="1">
      <c r="A4" s="55" t="str">
        <f t="shared" si="0"/>
        <v>Y0AH</v>
      </c>
      <c r="B4" s="216">
        <f t="shared" si="1"/>
        <v>75170788.060499996</v>
      </c>
      <c r="C4" s="55">
        <f>VLOOKUP(F4,FV!A:B,2,0)</f>
        <v>10</v>
      </c>
      <c r="D4" s="216">
        <f t="shared" si="2"/>
        <v>75.170788060500001</v>
      </c>
      <c r="E4" s="216">
        <f t="shared" si="3"/>
        <v>187.20627518399999</v>
      </c>
      <c r="F4" t="s">
        <v>2890</v>
      </c>
      <c r="G4" t="s">
        <v>2916</v>
      </c>
      <c r="H4" s="42">
        <v>45198</v>
      </c>
      <c r="I4" s="42">
        <v>45199</v>
      </c>
      <c r="J4" t="s">
        <v>150</v>
      </c>
      <c r="K4" t="s">
        <v>150</v>
      </c>
      <c r="L4">
        <v>1871943482.1099999</v>
      </c>
      <c r="M4">
        <v>1872062751.8399999</v>
      </c>
      <c r="N4">
        <v>98.386329000000003</v>
      </c>
      <c r="O4">
        <v>98.404551999999995</v>
      </c>
      <c r="P4">
        <v>40.5</v>
      </c>
      <c r="Q4">
        <v>0.12</v>
      </c>
      <c r="R4" s="191">
        <v>75170788.060499996</v>
      </c>
      <c r="S4">
        <v>5129.8739999999998</v>
      </c>
      <c r="T4">
        <v>13842.79</v>
      </c>
      <c r="U4">
        <v>129538.17</v>
      </c>
      <c r="V4">
        <v>347976.44</v>
      </c>
      <c r="W4">
        <v>362984.47</v>
      </c>
      <c r="X4">
        <v>8600.57</v>
      </c>
      <c r="Y4">
        <v>0</v>
      </c>
      <c r="Z4">
        <v>0</v>
      </c>
      <c r="AA4">
        <v>0</v>
      </c>
      <c r="AB4">
        <v>0</v>
      </c>
      <c r="AC4">
        <v>0</v>
      </c>
      <c r="AD4">
        <v>1460</v>
      </c>
      <c r="AE4">
        <v>373045.04</v>
      </c>
      <c r="AF4">
        <v>-6566.81</v>
      </c>
      <c r="AG4">
        <v>-1182.06</v>
      </c>
      <c r="AH4">
        <v>0</v>
      </c>
      <c r="AI4">
        <v>0</v>
      </c>
      <c r="AJ4">
        <v>0</v>
      </c>
      <c r="AK4">
        <v>-20427.259999999998</v>
      </c>
      <c r="AL4">
        <v>-1022.99</v>
      </c>
      <c r="AM4">
        <v>0</v>
      </c>
      <c r="AN4">
        <v>0</v>
      </c>
      <c r="AO4">
        <v>0</v>
      </c>
      <c r="AP4">
        <v>0</v>
      </c>
      <c r="AQ4">
        <v>0</v>
      </c>
      <c r="AR4">
        <v>0</v>
      </c>
      <c r="AS4">
        <v>0</v>
      </c>
      <c r="AT4">
        <v>0</v>
      </c>
      <c r="AU4">
        <v>0</v>
      </c>
      <c r="AV4">
        <v>0</v>
      </c>
      <c r="AW4">
        <v>0</v>
      </c>
      <c r="AX4">
        <v>0</v>
      </c>
      <c r="AY4">
        <v>-6137.92</v>
      </c>
      <c r="AZ4">
        <v>0</v>
      </c>
      <c r="BA4">
        <v>0</v>
      </c>
      <c r="BB4">
        <v>0</v>
      </c>
      <c r="BC4">
        <v>0</v>
      </c>
      <c r="BD4">
        <v>-35337.040000000001</v>
      </c>
      <c r="BE4" s="179">
        <v>3.15E-2</v>
      </c>
      <c r="BF4" s="179">
        <v>3.0300000000000001E-2</v>
      </c>
      <c r="BG4">
        <v>1</v>
      </c>
      <c r="BH4">
        <v>1872062751.8399999</v>
      </c>
      <c r="BI4" t="s">
        <v>2890</v>
      </c>
    </row>
    <row r="5" spans="1:61" s="56" customFormat="1">
      <c r="A5" s="55" t="str">
        <f t="shared" si="0"/>
        <v>Y0AI</v>
      </c>
      <c r="B5" s="216">
        <f t="shared" si="1"/>
        <v>2041235959.7502</v>
      </c>
      <c r="C5" s="55">
        <f>VLOOKUP(F5,FV!A:B,2,0)</f>
        <v>10</v>
      </c>
      <c r="D5" s="216">
        <f t="shared" si="2"/>
        <v>2041.2359597502</v>
      </c>
      <c r="E5" s="216">
        <f t="shared" si="3"/>
        <v>4494.2298734180004</v>
      </c>
      <c r="F5" t="s">
        <v>2891</v>
      </c>
      <c r="G5" t="s">
        <v>2917</v>
      </c>
      <c r="H5" s="42">
        <v>45198</v>
      </c>
      <c r="I5" s="42">
        <v>45199</v>
      </c>
      <c r="J5" t="s">
        <v>150</v>
      </c>
      <c r="K5" t="s">
        <v>150</v>
      </c>
      <c r="L5">
        <v>44936875396.949997</v>
      </c>
      <c r="M5">
        <v>44942298734.18</v>
      </c>
      <c r="N5">
        <v>108.437136</v>
      </c>
      <c r="O5">
        <v>108.457622</v>
      </c>
      <c r="P5">
        <v>55.12</v>
      </c>
      <c r="Q5">
        <v>0.16</v>
      </c>
      <c r="R5" s="191">
        <v>2041235959.7502</v>
      </c>
      <c r="S5">
        <v>33450.47</v>
      </c>
      <c r="T5">
        <v>182798.22500000001</v>
      </c>
      <c r="U5">
        <v>717664.12</v>
      </c>
      <c r="V5">
        <v>3910739.01</v>
      </c>
      <c r="W5">
        <v>8222767.2199999997</v>
      </c>
      <c r="X5">
        <v>96930.34</v>
      </c>
      <c r="Y5">
        <v>0</v>
      </c>
      <c r="Z5">
        <v>0</v>
      </c>
      <c r="AA5">
        <v>0</v>
      </c>
      <c r="AB5">
        <v>0</v>
      </c>
      <c r="AC5">
        <v>0</v>
      </c>
      <c r="AD5">
        <v>674950</v>
      </c>
      <c r="AE5">
        <v>8994647.5600000005</v>
      </c>
      <c r="AF5">
        <v>-171779.11</v>
      </c>
      <c r="AG5">
        <v>-30919.4</v>
      </c>
      <c r="AH5">
        <v>0</v>
      </c>
      <c r="AI5">
        <v>0</v>
      </c>
      <c r="AJ5">
        <v>0</v>
      </c>
      <c r="AK5">
        <v>-101861.72</v>
      </c>
      <c r="AL5">
        <v>-24558.400000000001</v>
      </c>
      <c r="AM5">
        <v>0</v>
      </c>
      <c r="AN5">
        <v>0</v>
      </c>
      <c r="AO5">
        <v>0</v>
      </c>
      <c r="AP5">
        <v>0</v>
      </c>
      <c r="AQ5">
        <v>0</v>
      </c>
      <c r="AR5">
        <v>0</v>
      </c>
      <c r="AS5">
        <v>0</v>
      </c>
      <c r="AT5">
        <v>0</v>
      </c>
      <c r="AU5">
        <v>0</v>
      </c>
      <c r="AV5">
        <v>0</v>
      </c>
      <c r="AW5">
        <v>0</v>
      </c>
      <c r="AX5">
        <v>0</v>
      </c>
      <c r="AY5">
        <v>-49116.81</v>
      </c>
      <c r="AZ5">
        <v>0</v>
      </c>
      <c r="BA5">
        <v>0</v>
      </c>
      <c r="BB5">
        <v>0</v>
      </c>
      <c r="BC5">
        <v>0</v>
      </c>
      <c r="BD5">
        <v>-378235.44</v>
      </c>
      <c r="BE5" s="179">
        <v>3.2899999999999999E-2</v>
      </c>
      <c r="BF5" s="179">
        <v>3.1199999999999999E-2</v>
      </c>
      <c r="BG5">
        <v>1</v>
      </c>
      <c r="BH5">
        <v>44942298734.18</v>
      </c>
      <c r="BI5" t="s">
        <v>2891</v>
      </c>
    </row>
    <row r="6" spans="1:61" s="56" customFormat="1">
      <c r="A6" s="55" t="str">
        <f t="shared" si="0"/>
        <v>Y0AK</v>
      </c>
      <c r="B6" s="216">
        <f t="shared" si="1"/>
        <v>191146257.22</v>
      </c>
      <c r="C6" s="55">
        <f>VLOOKUP(F6,FV!A:B,2,0)</f>
        <v>10</v>
      </c>
      <c r="D6" s="216">
        <f t="shared" si="2"/>
        <v>191.14625722</v>
      </c>
      <c r="E6" s="216">
        <f t="shared" si="3"/>
        <v>465.63764516599997</v>
      </c>
      <c r="F6" t="s">
        <v>2892</v>
      </c>
      <c r="G6" t="s">
        <v>1003</v>
      </c>
      <c r="H6" s="42">
        <v>45198</v>
      </c>
      <c r="I6" s="42">
        <v>45199</v>
      </c>
      <c r="J6" t="s">
        <v>150</v>
      </c>
      <c r="K6" t="s">
        <v>150</v>
      </c>
      <c r="L6">
        <v>4641017600.5200005</v>
      </c>
      <c r="M6">
        <v>4656376451.6599998</v>
      </c>
      <c r="N6">
        <v>93.955077000000003</v>
      </c>
      <c r="O6">
        <v>93.973044000000002</v>
      </c>
      <c r="P6">
        <v>41.85</v>
      </c>
      <c r="Q6">
        <v>0.12</v>
      </c>
      <c r="R6" s="191">
        <v>191146257.22</v>
      </c>
      <c r="S6">
        <v>1296960.0109999999</v>
      </c>
      <c r="T6">
        <v>724376.43900000001</v>
      </c>
      <c r="U6">
        <v>32571840.66</v>
      </c>
      <c r="V6">
        <v>18086504.359999999</v>
      </c>
      <c r="W6">
        <v>895663.67</v>
      </c>
      <c r="X6">
        <v>24241.34</v>
      </c>
      <c r="Y6">
        <v>0</v>
      </c>
      <c r="Z6">
        <v>0</v>
      </c>
      <c r="AA6">
        <v>0</v>
      </c>
      <c r="AB6">
        <v>0</v>
      </c>
      <c r="AC6">
        <v>0</v>
      </c>
      <c r="AD6">
        <v>26296.400000000001</v>
      </c>
      <c r="AE6">
        <v>946652.32</v>
      </c>
      <c r="AF6">
        <v>-19720.2</v>
      </c>
      <c r="AG6">
        <v>-3549.54</v>
      </c>
      <c r="AH6">
        <v>0</v>
      </c>
      <c r="AI6">
        <v>0</v>
      </c>
      <c r="AJ6">
        <v>0</v>
      </c>
      <c r="AK6">
        <v>-40964.379999999997</v>
      </c>
      <c r="AL6">
        <v>-2544.46</v>
      </c>
      <c r="AM6">
        <v>0</v>
      </c>
      <c r="AN6">
        <v>0</v>
      </c>
      <c r="AO6">
        <v>0</v>
      </c>
      <c r="AP6">
        <v>0</v>
      </c>
      <c r="AQ6">
        <v>0</v>
      </c>
      <c r="AR6">
        <v>0</v>
      </c>
      <c r="AS6">
        <v>0</v>
      </c>
      <c r="AT6">
        <v>0</v>
      </c>
      <c r="AU6">
        <v>0</v>
      </c>
      <c r="AV6">
        <v>0</v>
      </c>
      <c r="AW6">
        <v>0</v>
      </c>
      <c r="AX6">
        <v>0</v>
      </c>
      <c r="AY6">
        <v>-6358.9</v>
      </c>
      <c r="AZ6">
        <v>0</v>
      </c>
      <c r="BA6">
        <v>0</v>
      </c>
      <c r="BB6">
        <v>0</v>
      </c>
      <c r="BC6">
        <v>450.91</v>
      </c>
      <c r="BD6">
        <v>-73137.48</v>
      </c>
      <c r="BE6" s="179">
        <v>2.6700000000000002E-2</v>
      </c>
      <c r="BF6" s="179">
        <v>2.4899999999999999E-2</v>
      </c>
      <c r="BG6">
        <v>1</v>
      </c>
      <c r="BH6">
        <v>4656376451.6599998</v>
      </c>
      <c r="BI6" t="s">
        <v>2892</v>
      </c>
    </row>
    <row r="7" spans="1:61" s="56" customFormat="1">
      <c r="A7" s="55" t="str">
        <f t="shared" si="0"/>
        <v>Y0AS</v>
      </c>
      <c r="B7" s="216">
        <f t="shared" si="1"/>
        <v>1270409264.2709999</v>
      </c>
      <c r="C7" s="55">
        <f>VLOOKUP(F7,FV!A:B,2,0)</f>
        <v>10</v>
      </c>
      <c r="D7" s="216">
        <f t="shared" si="2"/>
        <v>1270.409264271</v>
      </c>
      <c r="E7" s="216">
        <f t="shared" si="3"/>
        <v>4944.403373485</v>
      </c>
      <c r="F7" t="s">
        <v>2893</v>
      </c>
      <c r="G7" t="s">
        <v>2920</v>
      </c>
      <c r="H7" s="42">
        <v>45198</v>
      </c>
      <c r="I7" s="42">
        <v>45199</v>
      </c>
      <c r="J7" t="s">
        <v>150</v>
      </c>
      <c r="K7" t="s">
        <v>150</v>
      </c>
      <c r="L7">
        <v>49469754667.849998</v>
      </c>
      <c r="M7">
        <v>49444033734.849998</v>
      </c>
      <c r="N7">
        <v>177.269882</v>
      </c>
      <c r="O7">
        <v>177.27128500000001</v>
      </c>
      <c r="P7">
        <v>1.56</v>
      </c>
      <c r="Q7">
        <v>0</v>
      </c>
      <c r="R7" s="191">
        <v>1270409264.2709999</v>
      </c>
      <c r="S7">
        <v>192949.55100000001</v>
      </c>
      <c r="T7">
        <v>842922.92</v>
      </c>
      <c r="U7">
        <v>8026292.9100000001</v>
      </c>
      <c r="V7">
        <v>33492120.09</v>
      </c>
      <c r="W7">
        <v>1844931.16</v>
      </c>
      <c r="X7">
        <v>214729.87</v>
      </c>
      <c r="Y7">
        <v>0</v>
      </c>
      <c r="Z7">
        <v>0</v>
      </c>
      <c r="AA7">
        <v>0</v>
      </c>
      <c r="AB7">
        <v>0</v>
      </c>
      <c r="AC7">
        <v>0</v>
      </c>
      <c r="AD7">
        <v>124218.12</v>
      </c>
      <c r="AE7">
        <v>2189115.79</v>
      </c>
      <c r="AF7">
        <v>-759226.39</v>
      </c>
      <c r="AG7">
        <v>-148818.38</v>
      </c>
      <c r="AH7">
        <v>0</v>
      </c>
      <c r="AI7">
        <v>0</v>
      </c>
      <c r="AJ7">
        <v>0</v>
      </c>
      <c r="AK7">
        <v>-1306518.42</v>
      </c>
      <c r="AL7">
        <v>-27018.1</v>
      </c>
      <c r="AM7">
        <v>0</v>
      </c>
      <c r="AN7">
        <v>0</v>
      </c>
      <c r="AO7">
        <v>0</v>
      </c>
      <c r="AP7">
        <v>0</v>
      </c>
      <c r="AQ7">
        <v>-67549.83</v>
      </c>
      <c r="AR7">
        <v>0</v>
      </c>
      <c r="AS7">
        <v>0</v>
      </c>
      <c r="AT7">
        <v>0</v>
      </c>
      <c r="AU7">
        <v>0</v>
      </c>
      <c r="AV7">
        <v>0</v>
      </c>
      <c r="AW7">
        <v>0</v>
      </c>
      <c r="AX7">
        <v>0</v>
      </c>
      <c r="AY7">
        <v>-135090.49</v>
      </c>
      <c r="AZ7">
        <v>0</v>
      </c>
      <c r="BA7">
        <v>0</v>
      </c>
      <c r="BB7">
        <v>0</v>
      </c>
      <c r="BC7">
        <v>5236.6400000000003</v>
      </c>
      <c r="BD7">
        <v>-2444221.61</v>
      </c>
      <c r="BE7" s="179">
        <v>8.1600000000000006E-2</v>
      </c>
      <c r="BF7" s="179">
        <v>7.4999999999999997E-2</v>
      </c>
      <c r="BG7">
        <v>1</v>
      </c>
      <c r="BH7">
        <v>49444033734.849998</v>
      </c>
      <c r="BI7" t="s">
        <v>2893</v>
      </c>
    </row>
    <row r="8" spans="1:61" s="214" customFormat="1" ht="13">
      <c r="A8" s="55" t="str">
        <f t="shared" ref="A8:A17" si="4">F8</f>
        <v>Y0AT</v>
      </c>
      <c r="B8" s="216">
        <f t="shared" ref="B8:B17" si="5">R8</f>
        <v>410242563.45099998</v>
      </c>
      <c r="C8" s="55">
        <f>VLOOKUP(F8,FV!A:B,2,0)</f>
        <v>10</v>
      </c>
      <c r="D8" s="216">
        <f t="shared" ref="D8:D17" si="6">(B8*C8)/10^7</f>
        <v>410.24256345099997</v>
      </c>
      <c r="E8" s="216">
        <f t="shared" ref="E8:E17" si="7">M8/10^7</f>
        <v>1363.642291676</v>
      </c>
      <c r="F8" t="s">
        <v>2894</v>
      </c>
      <c r="G8" t="s">
        <v>2921</v>
      </c>
      <c r="H8" s="42">
        <v>45198</v>
      </c>
      <c r="I8" s="42">
        <v>45199</v>
      </c>
      <c r="J8" t="s">
        <v>150</v>
      </c>
      <c r="K8" t="s">
        <v>150</v>
      </c>
      <c r="L8">
        <v>13635105261.629999</v>
      </c>
      <c r="M8">
        <v>13636422916.76</v>
      </c>
      <c r="N8">
        <v>112.824333</v>
      </c>
      <c r="O8">
        <v>112.827156</v>
      </c>
      <c r="P8">
        <v>3.48</v>
      </c>
      <c r="Q8">
        <v>0</v>
      </c>
      <c r="R8" s="191">
        <v>410242563.45099998</v>
      </c>
      <c r="S8">
        <v>359850.092</v>
      </c>
      <c r="T8">
        <v>333726.96600000001</v>
      </c>
      <c r="U8">
        <v>12517398.84</v>
      </c>
      <c r="V8">
        <v>11300916.52</v>
      </c>
      <c r="W8">
        <v>726927.56</v>
      </c>
      <c r="X8">
        <v>43289.83</v>
      </c>
      <c r="Y8">
        <v>0</v>
      </c>
      <c r="Z8">
        <v>0</v>
      </c>
      <c r="AA8">
        <v>0</v>
      </c>
      <c r="AB8">
        <v>0</v>
      </c>
      <c r="AC8">
        <v>0</v>
      </c>
      <c r="AD8">
        <v>96856.8</v>
      </c>
      <c r="AE8">
        <v>868917.72</v>
      </c>
      <c r="AF8">
        <v>-192965.58</v>
      </c>
      <c r="AG8">
        <v>-38086.720000000001</v>
      </c>
      <c r="AH8">
        <v>0</v>
      </c>
      <c r="AI8">
        <v>0</v>
      </c>
      <c r="AJ8">
        <v>0</v>
      </c>
      <c r="AK8">
        <v>-473353.51</v>
      </c>
      <c r="AL8">
        <v>-7451.51</v>
      </c>
      <c r="AM8">
        <v>0</v>
      </c>
      <c r="AN8">
        <v>0</v>
      </c>
      <c r="AO8">
        <v>0</v>
      </c>
      <c r="AP8">
        <v>0</v>
      </c>
      <c r="AQ8">
        <v>-18630.04</v>
      </c>
      <c r="AR8">
        <v>0</v>
      </c>
      <c r="AS8">
        <v>0</v>
      </c>
      <c r="AT8">
        <v>0</v>
      </c>
      <c r="AU8">
        <v>0</v>
      </c>
      <c r="AV8">
        <v>0</v>
      </c>
      <c r="AW8">
        <v>0</v>
      </c>
      <c r="AX8">
        <v>0</v>
      </c>
      <c r="AY8">
        <v>-37257.550000000003</v>
      </c>
      <c r="AZ8">
        <v>0</v>
      </c>
      <c r="BA8">
        <v>0</v>
      </c>
      <c r="BB8">
        <v>0</v>
      </c>
      <c r="BC8">
        <v>1843.53</v>
      </c>
      <c r="BD8">
        <v>-767744.91</v>
      </c>
      <c r="BE8" s="179">
        <v>5.8200000000000002E-2</v>
      </c>
      <c r="BF8" s="179">
        <v>5.4199999999999998E-2</v>
      </c>
      <c r="BG8">
        <v>1</v>
      </c>
      <c r="BH8">
        <v>13636422916.76</v>
      </c>
      <c r="BI8" t="s">
        <v>2894</v>
      </c>
    </row>
    <row r="9" spans="1:61" s="56" customFormat="1">
      <c r="A9" s="55" t="str">
        <f t="shared" si="4"/>
        <v>Y0BA</v>
      </c>
      <c r="B9" s="216">
        <f t="shared" si="5"/>
        <v>556463829.48899996</v>
      </c>
      <c r="C9" s="55">
        <f>VLOOKUP(F9,FV!A:B,2,0)</f>
        <v>10</v>
      </c>
      <c r="D9" s="216">
        <f t="shared" si="6"/>
        <v>556.46382948899998</v>
      </c>
      <c r="E9" s="216">
        <f t="shared" si="7"/>
        <v>1896.9943151220002</v>
      </c>
      <c r="F9" t="s">
        <v>2895</v>
      </c>
      <c r="G9" t="s">
        <v>2922</v>
      </c>
      <c r="H9" s="42">
        <v>45198</v>
      </c>
      <c r="I9" s="42">
        <v>45199</v>
      </c>
      <c r="J9" t="s">
        <v>150</v>
      </c>
      <c r="K9" t="s">
        <v>150</v>
      </c>
      <c r="L9">
        <v>18972922253.529999</v>
      </c>
      <c r="M9">
        <v>18969943151.220001</v>
      </c>
      <c r="N9">
        <v>131.03208100000001</v>
      </c>
      <c r="O9">
        <v>131.02704</v>
      </c>
      <c r="P9">
        <v>-5.72</v>
      </c>
      <c r="Q9">
        <v>-0.02</v>
      </c>
      <c r="R9" s="191">
        <v>556463829.48899996</v>
      </c>
      <c r="S9">
        <v>248192.92</v>
      </c>
      <c r="T9">
        <v>315261.68800000002</v>
      </c>
      <c r="U9">
        <v>8545777.9900000002</v>
      </c>
      <c r="V9">
        <v>10649374.18</v>
      </c>
      <c r="W9">
        <v>0</v>
      </c>
      <c r="X9">
        <v>72874.600000000006</v>
      </c>
      <c r="Y9">
        <v>0</v>
      </c>
      <c r="Z9">
        <v>0</v>
      </c>
      <c r="AA9">
        <v>0</v>
      </c>
      <c r="AB9">
        <v>0</v>
      </c>
      <c r="AC9">
        <v>0</v>
      </c>
      <c r="AD9">
        <v>0</v>
      </c>
      <c r="AE9">
        <v>78531.899999999994</v>
      </c>
      <c r="AF9">
        <v>-384843.73</v>
      </c>
      <c r="AG9">
        <v>-73936.28</v>
      </c>
      <c r="AH9">
        <v>0</v>
      </c>
      <c r="AI9">
        <v>0</v>
      </c>
      <c r="AJ9">
        <v>0</v>
      </c>
      <c r="AK9">
        <v>-401963.09</v>
      </c>
      <c r="AL9">
        <v>-10365.91</v>
      </c>
      <c r="AM9">
        <v>0</v>
      </c>
      <c r="AN9">
        <v>0</v>
      </c>
      <c r="AO9">
        <v>0</v>
      </c>
      <c r="AP9">
        <v>0</v>
      </c>
      <c r="AQ9">
        <v>-25916.53</v>
      </c>
      <c r="AR9">
        <v>0</v>
      </c>
      <c r="AS9">
        <v>0</v>
      </c>
      <c r="AT9">
        <v>0</v>
      </c>
      <c r="AU9">
        <v>0</v>
      </c>
      <c r="AV9">
        <v>0</v>
      </c>
      <c r="AW9">
        <v>0</v>
      </c>
      <c r="AX9">
        <v>0</v>
      </c>
      <c r="AY9">
        <v>-57012.480000000003</v>
      </c>
      <c r="AZ9">
        <v>0</v>
      </c>
      <c r="BA9">
        <v>0</v>
      </c>
      <c r="BB9">
        <v>0</v>
      </c>
      <c r="BC9">
        <v>5657.3</v>
      </c>
      <c r="BD9">
        <v>-954038.02</v>
      </c>
      <c r="BE9" s="179">
        <v>6.3200000000000006E-2</v>
      </c>
      <c r="BF9" s="179">
        <v>5.7599999999999998E-2</v>
      </c>
      <c r="BG9">
        <v>1</v>
      </c>
      <c r="BH9">
        <v>18969943151.220001</v>
      </c>
      <c r="BI9" t="s">
        <v>2895</v>
      </c>
    </row>
    <row r="10" spans="1:61" s="56" customFormat="1">
      <c r="A10" s="55" t="str">
        <f t="shared" si="4"/>
        <v>Y0BB</v>
      </c>
      <c r="B10" s="216">
        <f t="shared" si="5"/>
        <v>329960317.634</v>
      </c>
      <c r="C10" s="55">
        <f>VLOOKUP(F10,FV!A:B,2,0)</f>
        <v>10</v>
      </c>
      <c r="D10" s="216">
        <f t="shared" si="6"/>
        <v>329.96031763400003</v>
      </c>
      <c r="E10" s="216">
        <f t="shared" si="7"/>
        <v>8151.4077976789995</v>
      </c>
      <c r="F10" t="s">
        <v>2896</v>
      </c>
      <c r="G10" t="s">
        <v>2923</v>
      </c>
      <c r="H10" s="42">
        <v>45198</v>
      </c>
      <c r="I10" s="42">
        <v>45199</v>
      </c>
      <c r="J10" t="s">
        <v>150</v>
      </c>
      <c r="K10" t="s">
        <v>150</v>
      </c>
      <c r="L10">
        <v>81541573567.210007</v>
      </c>
      <c r="M10">
        <v>81514077976.789993</v>
      </c>
      <c r="N10">
        <v>659.99525300000005</v>
      </c>
      <c r="O10">
        <v>659.97483899999997</v>
      </c>
      <c r="P10">
        <v>-4.6399999999999997</v>
      </c>
      <c r="Q10">
        <v>0</v>
      </c>
      <c r="R10" s="191">
        <v>329960317.634</v>
      </c>
      <c r="S10">
        <v>90897.665999999997</v>
      </c>
      <c r="T10">
        <v>189423.31400000001</v>
      </c>
      <c r="U10">
        <v>22514658.23</v>
      </c>
      <c r="V10">
        <v>46698462.909999996</v>
      </c>
      <c r="W10">
        <v>0</v>
      </c>
      <c r="X10">
        <v>131927.15</v>
      </c>
      <c r="Y10">
        <v>0</v>
      </c>
      <c r="Z10">
        <v>0</v>
      </c>
      <c r="AA10">
        <v>0</v>
      </c>
      <c r="AB10">
        <v>0</v>
      </c>
      <c r="AC10">
        <v>0</v>
      </c>
      <c r="AD10">
        <v>0</v>
      </c>
      <c r="AE10">
        <v>156643.22</v>
      </c>
      <c r="AF10">
        <v>-946160.33</v>
      </c>
      <c r="AG10">
        <v>-190351.7</v>
      </c>
      <c r="AH10">
        <v>0</v>
      </c>
      <c r="AI10">
        <v>0</v>
      </c>
      <c r="AJ10">
        <v>0</v>
      </c>
      <c r="AK10">
        <v>-1931030.64</v>
      </c>
      <c r="AL10">
        <v>-44542.080000000002</v>
      </c>
      <c r="AM10">
        <v>0</v>
      </c>
      <c r="AN10">
        <v>0</v>
      </c>
      <c r="AO10">
        <v>0</v>
      </c>
      <c r="AP10">
        <v>0</v>
      </c>
      <c r="AQ10">
        <v>-111362.77</v>
      </c>
      <c r="AR10">
        <v>0</v>
      </c>
      <c r="AS10">
        <v>0</v>
      </c>
      <c r="AT10">
        <v>0</v>
      </c>
      <c r="AU10">
        <v>0</v>
      </c>
      <c r="AV10">
        <v>0</v>
      </c>
      <c r="AW10">
        <v>0</v>
      </c>
      <c r="AX10">
        <v>0</v>
      </c>
      <c r="AY10">
        <v>-244981.44</v>
      </c>
      <c r="AZ10">
        <v>0</v>
      </c>
      <c r="BA10">
        <v>0</v>
      </c>
      <c r="BB10">
        <v>0</v>
      </c>
      <c r="BC10">
        <v>24716.07</v>
      </c>
      <c r="BD10">
        <v>-3468428.96</v>
      </c>
      <c r="BE10" s="179">
        <v>4.9200000000000001E-2</v>
      </c>
      <c r="BF10" s="179">
        <v>4.5600000000000002E-2</v>
      </c>
      <c r="BG10">
        <v>1</v>
      </c>
      <c r="BH10">
        <v>81514077976.789993</v>
      </c>
      <c r="BI10" t="s">
        <v>2896</v>
      </c>
    </row>
    <row r="11" spans="1:61" s="56" customFormat="1">
      <c r="A11" s="55" t="str">
        <f t="shared" si="4"/>
        <v>Y0BF</v>
      </c>
      <c r="B11" s="216">
        <f t="shared" si="5"/>
        <v>1020721769.04199</v>
      </c>
      <c r="C11" s="55">
        <f>VLOOKUP(F11,FV!A:B,2,0)</f>
        <v>10</v>
      </c>
      <c r="D11" s="216">
        <f t="shared" si="6"/>
        <v>1020.7217690419901</v>
      </c>
      <c r="E11" s="216">
        <f t="shared" si="7"/>
        <v>6654.8882482959998</v>
      </c>
      <c r="F11" t="s">
        <v>2897</v>
      </c>
      <c r="G11" t="s">
        <v>1474</v>
      </c>
      <c r="H11" s="42">
        <v>45198</v>
      </c>
      <c r="I11" s="42">
        <v>45199</v>
      </c>
      <c r="J11" t="s">
        <v>150</v>
      </c>
      <c r="K11" t="s">
        <v>150</v>
      </c>
      <c r="L11">
        <v>66541790127.879997</v>
      </c>
      <c r="M11">
        <v>66548882482.959999</v>
      </c>
      <c r="N11">
        <v>237.82494800000001</v>
      </c>
      <c r="O11">
        <v>237.86935299999999</v>
      </c>
      <c r="P11">
        <v>61.3</v>
      </c>
      <c r="Q11">
        <v>0.18</v>
      </c>
      <c r="R11" s="191">
        <v>1020721769.04199</v>
      </c>
      <c r="S11">
        <v>11416.041999999999</v>
      </c>
      <c r="T11">
        <v>95249.320999999996</v>
      </c>
      <c r="U11">
        <v>651804.43000000005</v>
      </c>
      <c r="V11">
        <v>6105018.4199999999</v>
      </c>
      <c r="W11">
        <v>13060683.689999999</v>
      </c>
      <c r="X11">
        <v>342854.39</v>
      </c>
      <c r="Y11">
        <v>0</v>
      </c>
      <c r="Z11">
        <v>0</v>
      </c>
      <c r="AA11">
        <v>0</v>
      </c>
      <c r="AB11">
        <v>0</v>
      </c>
      <c r="AC11">
        <v>0</v>
      </c>
      <c r="AD11">
        <v>-115366</v>
      </c>
      <c r="AE11">
        <v>13288508.369999999</v>
      </c>
      <c r="AF11">
        <v>-345162.25</v>
      </c>
      <c r="AG11">
        <v>-62129.14</v>
      </c>
      <c r="AH11">
        <v>0</v>
      </c>
      <c r="AI11">
        <v>0</v>
      </c>
      <c r="AJ11">
        <v>0</v>
      </c>
      <c r="AK11">
        <v>-208368.56</v>
      </c>
      <c r="AL11">
        <v>-36365.269999999997</v>
      </c>
      <c r="AM11">
        <v>0</v>
      </c>
      <c r="AN11">
        <v>0</v>
      </c>
      <c r="AO11">
        <v>0</v>
      </c>
      <c r="AP11">
        <v>0</v>
      </c>
      <c r="AQ11">
        <v>0</v>
      </c>
      <c r="AR11">
        <v>0</v>
      </c>
      <c r="AS11">
        <v>0</v>
      </c>
      <c r="AT11">
        <v>0</v>
      </c>
      <c r="AU11">
        <v>0</v>
      </c>
      <c r="AV11">
        <v>0</v>
      </c>
      <c r="AW11">
        <v>0</v>
      </c>
      <c r="AX11">
        <v>0</v>
      </c>
      <c r="AY11">
        <v>-90914.08</v>
      </c>
      <c r="AZ11">
        <v>0</v>
      </c>
      <c r="BA11">
        <v>0</v>
      </c>
      <c r="BB11">
        <v>0</v>
      </c>
      <c r="BC11">
        <v>336.29</v>
      </c>
      <c r="BD11">
        <v>-742939.3</v>
      </c>
      <c r="BE11" s="179">
        <v>4.3099999999999999E-2</v>
      </c>
      <c r="BF11" s="179">
        <v>4.0399999999999998E-2</v>
      </c>
      <c r="BG11">
        <v>1</v>
      </c>
      <c r="BH11">
        <v>66548882482.959999</v>
      </c>
      <c r="BI11" t="s">
        <v>2897</v>
      </c>
    </row>
    <row r="12" spans="1:61" s="56" customFormat="1">
      <c r="A12" s="55" t="str">
        <f t="shared" si="4"/>
        <v>Y0BJ</v>
      </c>
      <c r="B12" s="216">
        <f t="shared" si="5"/>
        <v>67752517.719999999</v>
      </c>
      <c r="C12" s="55">
        <f>VLOOKUP(F12,FV!A:B,2,0)</f>
        <v>10</v>
      </c>
      <c r="D12" s="216">
        <f t="shared" si="6"/>
        <v>67.75251772</v>
      </c>
      <c r="E12" s="216">
        <f t="shared" si="7"/>
        <v>173.41691146900001</v>
      </c>
      <c r="F12" t="s">
        <v>2898</v>
      </c>
      <c r="G12" t="s">
        <v>2924</v>
      </c>
      <c r="H12" s="42">
        <v>45198</v>
      </c>
      <c r="I12" s="42">
        <v>45199</v>
      </c>
      <c r="J12" t="s">
        <v>150</v>
      </c>
      <c r="K12" t="s">
        <v>150</v>
      </c>
      <c r="L12">
        <v>1731052965.1099999</v>
      </c>
      <c r="M12">
        <v>1734169114.6900001</v>
      </c>
      <c r="N12">
        <v>113.897522</v>
      </c>
      <c r="O12">
        <v>113.90030899999999</v>
      </c>
      <c r="P12">
        <v>5.22</v>
      </c>
      <c r="Q12">
        <v>0</v>
      </c>
      <c r="R12" s="191">
        <v>67752517.719999999</v>
      </c>
      <c r="S12">
        <v>206190.02499999999</v>
      </c>
      <c r="T12">
        <v>86935.895999999993</v>
      </c>
      <c r="U12">
        <v>5417717.3600000003</v>
      </c>
      <c r="V12">
        <v>2328235.36</v>
      </c>
      <c r="W12">
        <v>68818.17</v>
      </c>
      <c r="X12">
        <v>13771.58</v>
      </c>
      <c r="Y12">
        <v>0</v>
      </c>
      <c r="Z12">
        <v>0</v>
      </c>
      <c r="AA12">
        <v>0</v>
      </c>
      <c r="AB12">
        <v>0</v>
      </c>
      <c r="AC12">
        <v>0</v>
      </c>
      <c r="AD12">
        <v>8529.2000000000007</v>
      </c>
      <c r="AE12">
        <v>91118.95</v>
      </c>
      <c r="AF12">
        <v>-18394.25</v>
      </c>
      <c r="AG12">
        <v>-3311</v>
      </c>
      <c r="AH12">
        <v>0</v>
      </c>
      <c r="AI12">
        <v>0</v>
      </c>
      <c r="AJ12">
        <v>0</v>
      </c>
      <c r="AK12">
        <v>-36112.699999999997</v>
      </c>
      <c r="AL12">
        <v>-947.65</v>
      </c>
      <c r="AM12">
        <v>0</v>
      </c>
      <c r="AN12">
        <v>0</v>
      </c>
      <c r="AO12">
        <v>0</v>
      </c>
      <c r="AP12">
        <v>0</v>
      </c>
      <c r="AQ12">
        <v>0</v>
      </c>
      <c r="AR12">
        <v>0</v>
      </c>
      <c r="AS12">
        <v>0</v>
      </c>
      <c r="AT12">
        <v>0</v>
      </c>
      <c r="AU12">
        <v>0</v>
      </c>
      <c r="AV12">
        <v>0</v>
      </c>
      <c r="AW12">
        <v>0</v>
      </c>
      <c r="AX12">
        <v>0</v>
      </c>
      <c r="AY12">
        <v>-5685.77</v>
      </c>
      <c r="AZ12">
        <v>0</v>
      </c>
      <c r="BA12">
        <v>0</v>
      </c>
      <c r="BB12">
        <v>0</v>
      </c>
      <c r="BC12">
        <v>0</v>
      </c>
      <c r="BD12">
        <v>-64451.37</v>
      </c>
      <c r="BE12" s="179">
        <v>6.2700000000000006E-2</v>
      </c>
      <c r="BF12" s="179">
        <v>5.8500000000000003E-2</v>
      </c>
      <c r="BG12">
        <v>1</v>
      </c>
      <c r="BH12">
        <v>1734169114.6900001</v>
      </c>
      <c r="BI12" t="s">
        <v>2898</v>
      </c>
    </row>
    <row r="13" spans="1:61" s="56" customFormat="1">
      <c r="A13" s="55" t="str">
        <f t="shared" si="4"/>
        <v>Y0BL</v>
      </c>
      <c r="B13" s="216">
        <f t="shared" si="5"/>
        <v>518653823.38700199</v>
      </c>
      <c r="C13" s="55">
        <f>VLOOKUP(F13,FV!A:B,2,0)</f>
        <v>10</v>
      </c>
      <c r="D13" s="216">
        <f t="shared" si="6"/>
        <v>518.65382338700203</v>
      </c>
      <c r="E13" s="216">
        <f t="shared" si="7"/>
        <v>1246.376093286</v>
      </c>
      <c r="F13" t="s">
        <v>2899</v>
      </c>
      <c r="G13" t="s">
        <v>2925</v>
      </c>
      <c r="H13" s="42">
        <v>45198</v>
      </c>
      <c r="I13" s="42">
        <v>45199</v>
      </c>
      <c r="J13" t="s">
        <v>150</v>
      </c>
      <c r="K13" t="s">
        <v>150</v>
      </c>
      <c r="L13">
        <v>12457810243.389999</v>
      </c>
      <c r="M13">
        <v>12463760932.860001</v>
      </c>
      <c r="N13">
        <v>119.272234</v>
      </c>
      <c r="O13">
        <v>119.294048</v>
      </c>
      <c r="P13">
        <v>53.36</v>
      </c>
      <c r="Q13">
        <v>0.16</v>
      </c>
      <c r="R13" s="191">
        <v>518653823.38700199</v>
      </c>
      <c r="S13">
        <v>523005.16200000001</v>
      </c>
      <c r="T13">
        <v>365600.39899999998</v>
      </c>
      <c r="U13">
        <v>12158640.9</v>
      </c>
      <c r="V13">
        <v>8518252</v>
      </c>
      <c r="W13">
        <v>2466989.5</v>
      </c>
      <c r="X13">
        <v>25213.95</v>
      </c>
      <c r="Y13">
        <v>0</v>
      </c>
      <c r="Z13">
        <v>0</v>
      </c>
      <c r="AA13">
        <v>0</v>
      </c>
      <c r="AB13">
        <v>0</v>
      </c>
      <c r="AC13">
        <v>0</v>
      </c>
      <c r="AD13">
        <v>-77389.5</v>
      </c>
      <c r="AE13">
        <v>2414813.9500000002</v>
      </c>
      <c r="AF13">
        <v>-57850.17</v>
      </c>
      <c r="AG13">
        <v>-10413.040000000001</v>
      </c>
      <c r="AH13">
        <v>0</v>
      </c>
      <c r="AI13">
        <v>0</v>
      </c>
      <c r="AJ13">
        <v>0</v>
      </c>
      <c r="AK13">
        <v>-19223.169999999998</v>
      </c>
      <c r="AL13">
        <v>-6810.73</v>
      </c>
      <c r="AM13">
        <v>0</v>
      </c>
      <c r="AN13">
        <v>0</v>
      </c>
      <c r="AO13">
        <v>0</v>
      </c>
      <c r="AP13">
        <v>0</v>
      </c>
      <c r="AQ13">
        <v>0</v>
      </c>
      <c r="AR13">
        <v>0</v>
      </c>
      <c r="AS13">
        <v>0</v>
      </c>
      <c r="AT13">
        <v>0</v>
      </c>
      <c r="AU13">
        <v>0</v>
      </c>
      <c r="AV13">
        <v>0</v>
      </c>
      <c r="AW13">
        <v>0</v>
      </c>
      <c r="AX13">
        <v>0</v>
      </c>
      <c r="AY13">
        <v>-10216.27</v>
      </c>
      <c r="AZ13">
        <v>0</v>
      </c>
      <c r="BA13">
        <v>0</v>
      </c>
      <c r="BB13">
        <v>0</v>
      </c>
      <c r="BC13">
        <v>0</v>
      </c>
      <c r="BD13">
        <v>-104513.38</v>
      </c>
      <c r="BE13" s="179">
        <v>3.2000000000000001E-2</v>
      </c>
      <c r="BF13" s="179">
        <v>2.9600000000000001E-2</v>
      </c>
      <c r="BG13">
        <v>1</v>
      </c>
      <c r="BH13">
        <v>12463760932.860001</v>
      </c>
      <c r="BI13" t="s">
        <v>2899</v>
      </c>
    </row>
    <row r="14" spans="1:61" s="56" customFormat="1">
      <c r="A14" s="55" t="str">
        <f t="shared" si="4"/>
        <v>Y0BM</v>
      </c>
      <c r="B14" s="216">
        <f t="shared" si="5"/>
        <v>151787581.422001</v>
      </c>
      <c r="C14" s="55">
        <f>VLOOKUP(F14,FV!A:B,2,0)</f>
        <v>10</v>
      </c>
      <c r="D14" s="216">
        <f t="shared" si="6"/>
        <v>151.78758142200101</v>
      </c>
      <c r="E14" s="216">
        <f t="shared" si="7"/>
        <v>384.628930857</v>
      </c>
      <c r="F14" t="s">
        <v>2900</v>
      </c>
      <c r="G14" t="s">
        <v>2926</v>
      </c>
      <c r="H14" s="42">
        <v>45198</v>
      </c>
      <c r="I14" s="42">
        <v>45199</v>
      </c>
      <c r="J14" t="s">
        <v>150</v>
      </c>
      <c r="K14" t="s">
        <v>150</v>
      </c>
      <c r="L14">
        <v>3824562893.0500002</v>
      </c>
      <c r="M14">
        <v>3846289308.5700002</v>
      </c>
      <c r="N14">
        <v>123.637024</v>
      </c>
      <c r="O14">
        <v>123.657662</v>
      </c>
      <c r="P14">
        <v>42.74</v>
      </c>
      <c r="Q14">
        <v>0.14000000000000001</v>
      </c>
      <c r="R14" s="191">
        <v>151787581.422001</v>
      </c>
      <c r="S14">
        <v>903311.09400000004</v>
      </c>
      <c r="T14">
        <v>71818.870999999999</v>
      </c>
      <c r="U14">
        <v>22936694.57</v>
      </c>
      <c r="V14">
        <v>1823739.52</v>
      </c>
      <c r="W14">
        <v>745716.73</v>
      </c>
      <c r="X14">
        <v>74911.149999999994</v>
      </c>
      <c r="Y14">
        <v>0</v>
      </c>
      <c r="Z14">
        <v>0</v>
      </c>
      <c r="AA14">
        <v>0</v>
      </c>
      <c r="AB14">
        <v>0</v>
      </c>
      <c r="AC14">
        <v>0</v>
      </c>
      <c r="AD14">
        <v>-42426.44</v>
      </c>
      <c r="AE14">
        <v>781544.5</v>
      </c>
      <c r="AF14">
        <v>-61852.39</v>
      </c>
      <c r="AG14">
        <v>-12079.22</v>
      </c>
      <c r="AH14">
        <v>0</v>
      </c>
      <c r="AI14">
        <v>0</v>
      </c>
      <c r="AJ14">
        <v>0</v>
      </c>
      <c r="AK14">
        <v>-78388.759999999995</v>
      </c>
      <c r="AL14">
        <v>-2101.75</v>
      </c>
      <c r="AM14">
        <v>0</v>
      </c>
      <c r="AN14">
        <v>0</v>
      </c>
      <c r="AO14">
        <v>0</v>
      </c>
      <c r="AP14">
        <v>0</v>
      </c>
      <c r="AQ14">
        <v>-5254.72</v>
      </c>
      <c r="AR14">
        <v>0</v>
      </c>
      <c r="AS14">
        <v>0</v>
      </c>
      <c r="AT14">
        <v>0</v>
      </c>
      <c r="AU14">
        <v>0</v>
      </c>
      <c r="AV14">
        <v>0</v>
      </c>
      <c r="AW14">
        <v>0</v>
      </c>
      <c r="AX14">
        <v>0</v>
      </c>
      <c r="AY14">
        <v>-8407.19</v>
      </c>
      <c r="AZ14">
        <v>0</v>
      </c>
      <c r="BA14">
        <v>0</v>
      </c>
      <c r="BB14">
        <v>0</v>
      </c>
      <c r="BC14">
        <v>3343.06</v>
      </c>
      <c r="BD14">
        <v>-168084.03</v>
      </c>
      <c r="BE14" s="179">
        <v>9.2100000000000001E-2</v>
      </c>
      <c r="BF14" s="179">
        <v>8.4000000000000005E-2</v>
      </c>
      <c r="BG14">
        <v>1</v>
      </c>
      <c r="BH14">
        <v>3846289308.5700002</v>
      </c>
      <c r="BI14" t="s">
        <v>2900</v>
      </c>
    </row>
    <row r="15" spans="1:61" s="56" customFormat="1">
      <c r="A15" s="55" t="str">
        <f t="shared" si="4"/>
        <v>Y0BN</v>
      </c>
      <c r="B15" s="216">
        <f t="shared" si="5"/>
        <v>1408517311.92799</v>
      </c>
      <c r="C15" s="55">
        <f>VLOOKUP(F15,FV!A:B,2,0)</f>
        <v>10</v>
      </c>
      <c r="D15" s="216">
        <f t="shared" si="6"/>
        <v>1408.51731192799</v>
      </c>
      <c r="E15" s="216">
        <f t="shared" si="7"/>
        <v>3378.7539638400003</v>
      </c>
      <c r="F15" t="s">
        <v>2901</v>
      </c>
      <c r="G15" t="s">
        <v>1000</v>
      </c>
      <c r="H15" s="42">
        <v>45198</v>
      </c>
      <c r="I15" s="42">
        <v>45199</v>
      </c>
      <c r="J15" t="s">
        <v>150</v>
      </c>
      <c r="K15" t="s">
        <v>150</v>
      </c>
      <c r="L15">
        <v>33794354618.209999</v>
      </c>
      <c r="M15">
        <v>33787539638.400002</v>
      </c>
      <c r="N15">
        <v>139.824217</v>
      </c>
      <c r="O15">
        <v>139.85036099999999</v>
      </c>
      <c r="P15">
        <v>61.49</v>
      </c>
      <c r="Q15">
        <v>0.18</v>
      </c>
      <c r="R15" s="191">
        <v>1408517311.92799</v>
      </c>
      <c r="S15">
        <v>63962.974999999999</v>
      </c>
      <c r="T15">
        <v>645996.24600000004</v>
      </c>
      <c r="U15">
        <v>1483673.43</v>
      </c>
      <c r="V15">
        <v>14800493.68</v>
      </c>
      <c r="W15">
        <v>6558179.8200000003</v>
      </c>
      <c r="X15">
        <v>108461.9</v>
      </c>
      <c r="Y15">
        <v>0</v>
      </c>
      <c r="Z15">
        <v>0</v>
      </c>
      <c r="AA15">
        <v>0</v>
      </c>
      <c r="AB15">
        <v>0</v>
      </c>
      <c r="AC15">
        <v>0</v>
      </c>
      <c r="AD15">
        <v>148218.82</v>
      </c>
      <c r="AE15">
        <v>6814860.54</v>
      </c>
      <c r="AF15">
        <v>-136688.79</v>
      </c>
      <c r="AG15">
        <v>-24604.3</v>
      </c>
      <c r="AH15">
        <v>0</v>
      </c>
      <c r="AI15">
        <v>0</v>
      </c>
      <c r="AJ15">
        <v>0</v>
      </c>
      <c r="AK15">
        <v>-68644.070000000007</v>
      </c>
      <c r="AL15">
        <v>-18462.98</v>
      </c>
      <c r="AM15">
        <v>0</v>
      </c>
      <c r="AN15">
        <v>0</v>
      </c>
      <c r="AO15">
        <v>0</v>
      </c>
      <c r="AP15">
        <v>0</v>
      </c>
      <c r="AQ15">
        <v>0</v>
      </c>
      <c r="AR15">
        <v>0</v>
      </c>
      <c r="AS15">
        <v>0</v>
      </c>
      <c r="AT15">
        <v>0</v>
      </c>
      <c r="AU15">
        <v>0</v>
      </c>
      <c r="AV15">
        <v>0</v>
      </c>
      <c r="AW15">
        <v>0</v>
      </c>
      <c r="AX15">
        <v>0</v>
      </c>
      <c r="AY15">
        <v>-64619.96</v>
      </c>
      <c r="AZ15">
        <v>0</v>
      </c>
      <c r="BA15">
        <v>0</v>
      </c>
      <c r="BB15">
        <v>0</v>
      </c>
      <c r="BC15">
        <v>0</v>
      </c>
      <c r="BD15">
        <v>-313020.09999999998</v>
      </c>
      <c r="BE15" s="179">
        <v>4.7500000000000001E-2</v>
      </c>
      <c r="BF15" s="179">
        <v>4.5600000000000002E-2</v>
      </c>
      <c r="BG15">
        <v>1</v>
      </c>
      <c r="BH15">
        <v>33787539638.400002</v>
      </c>
      <c r="BI15" t="s">
        <v>2901</v>
      </c>
    </row>
    <row r="16" spans="1:61" s="56" customFormat="1">
      <c r="A16" s="55" t="str">
        <f t="shared" si="4"/>
        <v>Y0BP</v>
      </c>
      <c r="B16" s="216">
        <f t="shared" si="5"/>
        <v>37404603.339000002</v>
      </c>
      <c r="C16" s="55">
        <f>VLOOKUP(F16,FV!A:B,2,0)</f>
        <v>10</v>
      </c>
      <c r="D16" s="216">
        <f t="shared" si="6"/>
        <v>37.404603338999998</v>
      </c>
      <c r="E16" s="216">
        <f t="shared" si="7"/>
        <v>214.95652606100001</v>
      </c>
      <c r="F16" t="s">
        <v>2902</v>
      </c>
      <c r="G16" t="s">
        <v>2929</v>
      </c>
      <c r="H16" s="42">
        <v>45198</v>
      </c>
      <c r="I16" s="42">
        <v>45199</v>
      </c>
      <c r="J16" t="s">
        <v>150</v>
      </c>
      <c r="K16" t="s">
        <v>150</v>
      </c>
      <c r="L16">
        <v>2155000880.52</v>
      </c>
      <c r="M16">
        <v>2149565260.6100001</v>
      </c>
      <c r="N16">
        <v>146.03673900000001</v>
      </c>
      <c r="O16">
        <v>146.06158400000001</v>
      </c>
      <c r="P16">
        <v>24.7</v>
      </c>
      <c r="Q16">
        <v>0.08</v>
      </c>
      <c r="R16" s="191">
        <v>37404603.339000002</v>
      </c>
      <c r="S16">
        <v>1559.7190000000001</v>
      </c>
      <c r="T16">
        <v>101175.342</v>
      </c>
      <c r="U16">
        <v>82995.850000000006</v>
      </c>
      <c r="V16">
        <v>5858137.1399999997</v>
      </c>
      <c r="W16">
        <v>419788.27</v>
      </c>
      <c r="X16">
        <v>2501.98</v>
      </c>
      <c r="Y16">
        <v>0</v>
      </c>
      <c r="Z16">
        <v>0</v>
      </c>
      <c r="AA16">
        <v>0</v>
      </c>
      <c r="AB16">
        <v>0</v>
      </c>
      <c r="AC16">
        <v>0</v>
      </c>
      <c r="AD16">
        <v>5129.75</v>
      </c>
      <c r="AE16">
        <v>427420</v>
      </c>
      <c r="AF16">
        <v>-19297.990000000002</v>
      </c>
      <c r="AG16">
        <v>-3473.58</v>
      </c>
      <c r="AH16">
        <v>0</v>
      </c>
      <c r="AI16">
        <v>0</v>
      </c>
      <c r="AJ16">
        <v>0</v>
      </c>
      <c r="AK16">
        <v>-59841.26</v>
      </c>
      <c r="AL16">
        <v>-1174.5899999999999</v>
      </c>
      <c r="AM16">
        <v>0</v>
      </c>
      <c r="AN16">
        <v>0</v>
      </c>
      <c r="AO16">
        <v>0</v>
      </c>
      <c r="AP16">
        <v>0</v>
      </c>
      <c r="AQ16">
        <v>0</v>
      </c>
      <c r="AR16">
        <v>0</v>
      </c>
      <c r="AS16">
        <v>0</v>
      </c>
      <c r="AT16">
        <v>0</v>
      </c>
      <c r="AU16">
        <v>0</v>
      </c>
      <c r="AV16">
        <v>0</v>
      </c>
      <c r="AW16">
        <v>0</v>
      </c>
      <c r="AX16">
        <v>0</v>
      </c>
      <c r="AY16">
        <v>-4111.2</v>
      </c>
      <c r="AZ16">
        <v>0</v>
      </c>
      <c r="BA16">
        <v>0</v>
      </c>
      <c r="BB16">
        <v>0</v>
      </c>
      <c r="BC16">
        <v>0</v>
      </c>
      <c r="BD16">
        <v>-87898.62</v>
      </c>
      <c r="BE16" s="179">
        <v>4.3400000000000001E-2</v>
      </c>
      <c r="BF16" s="179">
        <v>4.1000000000000002E-2</v>
      </c>
      <c r="BG16">
        <v>1</v>
      </c>
      <c r="BH16">
        <v>2149565260.6100001</v>
      </c>
      <c r="BI16" t="s">
        <v>2902</v>
      </c>
    </row>
    <row r="17" spans="1:61" s="56" customFormat="1">
      <c r="A17" s="55" t="str">
        <f t="shared" si="4"/>
        <v>Y0D1</v>
      </c>
      <c r="B17" s="216">
        <f t="shared" si="5"/>
        <v>1869522283.1340001</v>
      </c>
      <c r="C17" s="55">
        <f>VLOOKUP(F17,FV!A:B,2,0)</f>
        <v>10</v>
      </c>
      <c r="D17" s="216">
        <f t="shared" si="6"/>
        <v>1869.522283134</v>
      </c>
      <c r="E17" s="216">
        <f t="shared" si="7"/>
        <v>11650.111434244</v>
      </c>
      <c r="F17" t="s">
        <v>2903</v>
      </c>
      <c r="G17" t="s">
        <v>2930</v>
      </c>
      <c r="H17" s="42">
        <v>45198</v>
      </c>
      <c r="I17" s="42">
        <v>45199</v>
      </c>
      <c r="J17" t="s">
        <v>150</v>
      </c>
      <c r="K17" t="s">
        <v>150</v>
      </c>
      <c r="L17">
        <v>116473457644.2</v>
      </c>
      <c r="M17">
        <v>116501114342.44</v>
      </c>
      <c r="N17">
        <v>207.36018999999999</v>
      </c>
      <c r="O17">
        <v>207.354128</v>
      </c>
      <c r="P17">
        <v>-4.3600000000000003</v>
      </c>
      <c r="Q17">
        <v>0</v>
      </c>
      <c r="R17" s="191">
        <v>1869522283.1340001</v>
      </c>
      <c r="S17">
        <v>1383136.3910000001</v>
      </c>
      <c r="T17">
        <v>873519.55099999998</v>
      </c>
      <c r="U17">
        <v>87042394.640000001</v>
      </c>
      <c r="V17">
        <v>55081724.460000001</v>
      </c>
      <c r="W17">
        <v>0</v>
      </c>
      <c r="X17">
        <v>334605.24</v>
      </c>
      <c r="Y17">
        <v>0</v>
      </c>
      <c r="Z17">
        <v>0</v>
      </c>
      <c r="AA17">
        <v>0</v>
      </c>
      <c r="AB17">
        <v>0</v>
      </c>
      <c r="AC17">
        <v>0</v>
      </c>
      <c r="AD17">
        <v>0</v>
      </c>
      <c r="AE17">
        <v>381738.88</v>
      </c>
      <c r="AF17">
        <v>-1390709.39</v>
      </c>
      <c r="AG17">
        <v>-278974.14</v>
      </c>
      <c r="AH17">
        <v>0</v>
      </c>
      <c r="AI17">
        <v>0</v>
      </c>
      <c r="AJ17">
        <v>0</v>
      </c>
      <c r="AK17">
        <v>-2443076.06</v>
      </c>
      <c r="AL17">
        <v>-63660.05</v>
      </c>
      <c r="AM17">
        <v>0</v>
      </c>
      <c r="AN17">
        <v>0</v>
      </c>
      <c r="AO17">
        <v>0</v>
      </c>
      <c r="AP17">
        <v>0</v>
      </c>
      <c r="AQ17">
        <v>-159160.93</v>
      </c>
      <c r="AR17">
        <v>0</v>
      </c>
      <c r="AS17">
        <v>0</v>
      </c>
      <c r="AT17">
        <v>0</v>
      </c>
      <c r="AU17">
        <v>0</v>
      </c>
      <c r="AV17">
        <v>0</v>
      </c>
      <c r="AW17">
        <v>0</v>
      </c>
      <c r="AX17">
        <v>0</v>
      </c>
      <c r="AY17">
        <v>-350130.25</v>
      </c>
      <c r="AZ17">
        <v>0</v>
      </c>
      <c r="BA17">
        <v>0</v>
      </c>
      <c r="BB17">
        <v>0</v>
      </c>
      <c r="BC17">
        <v>47133.64</v>
      </c>
      <c r="BD17">
        <v>-4685710.82</v>
      </c>
      <c r="BE17" s="179">
        <v>4.8399999999999999E-2</v>
      </c>
      <c r="BF17" s="179">
        <v>4.4999999999999998E-2</v>
      </c>
      <c r="BG17">
        <v>1</v>
      </c>
      <c r="BH17">
        <v>116501114342.44</v>
      </c>
      <c r="BI17" t="s">
        <v>2903</v>
      </c>
    </row>
    <row r="18" spans="1:61" s="56" customFormat="1">
      <c r="A18" s="55" t="str">
        <f t="shared" ref="A18:A25" si="8">F18</f>
        <v>Y0D3</v>
      </c>
      <c r="B18" s="216">
        <f t="shared" ref="B18:B25" si="9">R18</f>
        <v>1020191583.258</v>
      </c>
      <c r="C18" s="55">
        <f>VLOOKUP(F18,FV!A:B,2,0)</f>
        <v>10</v>
      </c>
      <c r="D18" s="216">
        <f t="shared" ref="D18:D25" si="10">(B18*C18)/10^7</f>
        <v>1020.191583258</v>
      </c>
      <c r="E18" s="216">
        <f t="shared" ref="E18:E25" si="11">M18/10^7</f>
        <v>1736.689652114</v>
      </c>
      <c r="F18" t="s">
        <v>2904</v>
      </c>
      <c r="G18" t="s">
        <v>2931</v>
      </c>
      <c r="H18" s="42">
        <v>45198</v>
      </c>
      <c r="I18" s="42">
        <v>45199</v>
      </c>
      <c r="J18" t="s">
        <v>150</v>
      </c>
      <c r="K18" t="s">
        <v>150</v>
      </c>
      <c r="L18">
        <v>17286523983.380001</v>
      </c>
      <c r="M18">
        <v>17366896521.139999</v>
      </c>
      <c r="N18">
        <v>78.434872999999996</v>
      </c>
      <c r="O18">
        <v>77.837806999999998</v>
      </c>
      <c r="P18">
        <v>-1951.01</v>
      </c>
      <c r="Q18">
        <v>-5.35</v>
      </c>
      <c r="R18" s="191">
        <v>1020191583.258</v>
      </c>
      <c r="S18">
        <v>5973904.4919999996</v>
      </c>
      <c r="T18">
        <v>829398.14899999998</v>
      </c>
      <c r="U18">
        <v>94958444.359999999</v>
      </c>
      <c r="V18">
        <v>14004525.6</v>
      </c>
      <c r="W18">
        <v>462962.5</v>
      </c>
      <c r="X18">
        <v>133528.71</v>
      </c>
      <c r="Y18">
        <v>0</v>
      </c>
      <c r="Z18">
        <v>0</v>
      </c>
      <c r="AA18">
        <v>0</v>
      </c>
      <c r="AB18">
        <v>0</v>
      </c>
      <c r="AC18">
        <v>0</v>
      </c>
      <c r="AD18">
        <v>338486.6</v>
      </c>
      <c r="AE18">
        <v>935490.64</v>
      </c>
      <c r="AF18">
        <v>-89145.41</v>
      </c>
      <c r="AG18">
        <v>-16046.26</v>
      </c>
      <c r="AH18">
        <v>0</v>
      </c>
      <c r="AI18">
        <v>0</v>
      </c>
      <c r="AJ18">
        <v>0</v>
      </c>
      <c r="AK18">
        <v>-222412.24</v>
      </c>
      <c r="AL18">
        <v>-9490.77</v>
      </c>
      <c r="AM18">
        <v>0</v>
      </c>
      <c r="AN18">
        <v>0</v>
      </c>
      <c r="AO18">
        <v>0</v>
      </c>
      <c r="AP18">
        <v>0</v>
      </c>
      <c r="AQ18">
        <v>0</v>
      </c>
      <c r="AR18">
        <v>0</v>
      </c>
      <c r="AS18">
        <v>0</v>
      </c>
      <c r="AT18">
        <v>0</v>
      </c>
      <c r="AU18">
        <v>0</v>
      </c>
      <c r="AV18">
        <v>0</v>
      </c>
      <c r="AW18">
        <v>0</v>
      </c>
      <c r="AX18">
        <v>0</v>
      </c>
      <c r="AY18">
        <v>-14235.91</v>
      </c>
      <c r="AZ18">
        <v>0</v>
      </c>
      <c r="BA18">
        <v>-1165541.05</v>
      </c>
      <c r="BB18">
        <v>0</v>
      </c>
      <c r="BC18">
        <v>512.83000000000004</v>
      </c>
      <c r="BD18">
        <v>-1516871.64</v>
      </c>
      <c r="BE18" s="179">
        <v>3.6600000000000001E-2</v>
      </c>
      <c r="BF18" s="179">
        <v>3.4599999999999999E-2</v>
      </c>
      <c r="BG18">
        <v>1</v>
      </c>
      <c r="BH18">
        <v>17366896521.139999</v>
      </c>
      <c r="BI18" t="s">
        <v>2904</v>
      </c>
    </row>
    <row r="19" spans="1:61" s="56" customFormat="1">
      <c r="A19" s="55" t="str">
        <f t="shared" si="8"/>
        <v>Y0D5</v>
      </c>
      <c r="B19" s="216">
        <f t="shared" si="9"/>
        <v>229217049.93399999</v>
      </c>
      <c r="C19" s="55">
        <f>VLOOKUP(F19,FV!A:B,2,0)</f>
        <v>10</v>
      </c>
      <c r="D19" s="216">
        <f t="shared" si="10"/>
        <v>229.21704993399996</v>
      </c>
      <c r="E19" s="216">
        <f t="shared" si="11"/>
        <v>639.10318205500005</v>
      </c>
      <c r="F19" t="s">
        <v>2905</v>
      </c>
      <c r="G19" t="s">
        <v>2933</v>
      </c>
      <c r="H19" s="42">
        <v>45198</v>
      </c>
      <c r="I19" s="42">
        <v>45199</v>
      </c>
      <c r="J19" t="s">
        <v>150</v>
      </c>
      <c r="K19" t="s">
        <v>150</v>
      </c>
      <c r="L19">
        <v>6391277052.71</v>
      </c>
      <c r="M19">
        <v>6391031820.5500002</v>
      </c>
      <c r="N19">
        <v>100.28404999999999</v>
      </c>
      <c r="O19">
        <v>100.279764</v>
      </c>
      <c r="P19">
        <v>-6.32</v>
      </c>
      <c r="Q19">
        <v>-0.02</v>
      </c>
      <c r="R19" s="191">
        <v>229217049.93399999</v>
      </c>
      <c r="S19">
        <v>80782.982999999993</v>
      </c>
      <c r="T19">
        <v>78632.644</v>
      </c>
      <c r="U19">
        <v>2309638.62</v>
      </c>
      <c r="V19">
        <v>2196845.15</v>
      </c>
      <c r="W19">
        <v>0</v>
      </c>
      <c r="X19">
        <v>51785.22</v>
      </c>
      <c r="Y19">
        <v>0</v>
      </c>
      <c r="Z19">
        <v>0</v>
      </c>
      <c r="AA19">
        <v>0</v>
      </c>
      <c r="AB19">
        <v>0</v>
      </c>
      <c r="AC19">
        <v>0</v>
      </c>
      <c r="AD19">
        <v>0</v>
      </c>
      <c r="AE19">
        <v>54964.15</v>
      </c>
      <c r="AF19">
        <v>-175122.47</v>
      </c>
      <c r="AG19">
        <v>-33093.519999999997</v>
      </c>
      <c r="AH19">
        <v>0</v>
      </c>
      <c r="AI19">
        <v>0</v>
      </c>
      <c r="AJ19">
        <v>0</v>
      </c>
      <c r="AK19">
        <v>-175088.17</v>
      </c>
      <c r="AL19">
        <v>-3492.36</v>
      </c>
      <c r="AM19">
        <v>0</v>
      </c>
      <c r="AN19">
        <v>0</v>
      </c>
      <c r="AO19">
        <v>0</v>
      </c>
      <c r="AP19">
        <v>0</v>
      </c>
      <c r="AQ19">
        <v>-8731.48</v>
      </c>
      <c r="AR19">
        <v>0</v>
      </c>
      <c r="AS19">
        <v>0</v>
      </c>
      <c r="AT19">
        <v>0</v>
      </c>
      <c r="AU19">
        <v>0</v>
      </c>
      <c r="AV19">
        <v>0</v>
      </c>
      <c r="AW19">
        <v>0</v>
      </c>
      <c r="AX19">
        <v>0</v>
      </c>
      <c r="AY19">
        <v>-17461.78</v>
      </c>
      <c r="AZ19">
        <v>0</v>
      </c>
      <c r="BA19">
        <v>0</v>
      </c>
      <c r="BB19">
        <v>0</v>
      </c>
      <c r="BC19">
        <v>3178.93</v>
      </c>
      <c r="BD19">
        <v>-412989.78</v>
      </c>
      <c r="BE19" s="179">
        <v>7.5800000000000006E-2</v>
      </c>
      <c r="BF19" s="179">
        <v>6.8199999999999997E-2</v>
      </c>
      <c r="BG19">
        <v>1</v>
      </c>
      <c r="BH19">
        <v>6391031820.5500002</v>
      </c>
      <c r="BI19" t="s">
        <v>2905</v>
      </c>
    </row>
    <row r="20" spans="1:61" s="56" customFormat="1">
      <c r="A20" s="55" t="str">
        <f t="shared" si="8"/>
        <v>Y0D6</v>
      </c>
      <c r="B20" s="216">
        <f t="shared" si="9"/>
        <v>380102306.46399897</v>
      </c>
      <c r="C20" s="55">
        <f>VLOOKUP(F20,FV!A:B,2,0)</f>
        <v>10</v>
      </c>
      <c r="D20" s="216">
        <f t="shared" si="10"/>
        <v>380.10230646399896</v>
      </c>
      <c r="E20" s="216">
        <f t="shared" si="11"/>
        <v>688.46205431199996</v>
      </c>
      <c r="F20" t="s">
        <v>2906</v>
      </c>
      <c r="G20" t="s">
        <v>2934</v>
      </c>
      <c r="H20" s="42">
        <v>45198</v>
      </c>
      <c r="I20" s="42">
        <v>45199</v>
      </c>
      <c r="J20" t="s">
        <v>150</v>
      </c>
      <c r="K20" t="s">
        <v>150</v>
      </c>
      <c r="L20">
        <v>6854133109.3599997</v>
      </c>
      <c r="M20">
        <v>6884620543.1199999</v>
      </c>
      <c r="N20">
        <v>82.023054000000002</v>
      </c>
      <c r="O20">
        <v>82.037001000000004</v>
      </c>
      <c r="P20">
        <v>37.15</v>
      </c>
      <c r="Q20">
        <v>0.12</v>
      </c>
      <c r="R20" s="191">
        <v>380102306.46399897</v>
      </c>
      <c r="S20">
        <v>1598246.4890000001</v>
      </c>
      <c r="T20">
        <v>63243.101000000002</v>
      </c>
      <c r="U20">
        <v>30528498.579999998</v>
      </c>
      <c r="V20">
        <v>1190130.1399999999</v>
      </c>
      <c r="W20">
        <v>1376519.09</v>
      </c>
      <c r="X20">
        <v>46395.61</v>
      </c>
      <c r="Y20">
        <v>0</v>
      </c>
      <c r="Z20">
        <v>0</v>
      </c>
      <c r="AA20">
        <v>0</v>
      </c>
      <c r="AB20">
        <v>0</v>
      </c>
      <c r="AC20">
        <v>-4143201.16</v>
      </c>
      <c r="AD20">
        <v>4028892.36</v>
      </c>
      <c r="AE20">
        <v>1308605.8999999999</v>
      </c>
      <c r="AF20">
        <v>-50717.31</v>
      </c>
      <c r="AG20">
        <v>-9129.18</v>
      </c>
      <c r="AH20">
        <v>0</v>
      </c>
      <c r="AI20">
        <v>0</v>
      </c>
      <c r="AJ20">
        <v>0</v>
      </c>
      <c r="AK20">
        <v>-84645.84</v>
      </c>
      <c r="AL20">
        <v>-3762.11</v>
      </c>
      <c r="AM20">
        <v>0</v>
      </c>
      <c r="AN20">
        <v>0</v>
      </c>
      <c r="AO20">
        <v>0</v>
      </c>
      <c r="AP20">
        <v>0</v>
      </c>
      <c r="AQ20">
        <v>0</v>
      </c>
      <c r="AR20">
        <v>0</v>
      </c>
      <c r="AS20">
        <v>0</v>
      </c>
      <c r="AT20">
        <v>0</v>
      </c>
      <c r="AU20">
        <v>0</v>
      </c>
      <c r="AV20">
        <v>0</v>
      </c>
      <c r="AW20">
        <v>0</v>
      </c>
      <c r="AX20">
        <v>0</v>
      </c>
      <c r="AY20">
        <v>-11286.14</v>
      </c>
      <c r="AZ20">
        <v>0</v>
      </c>
      <c r="BA20">
        <v>0</v>
      </c>
      <c r="BB20">
        <v>0</v>
      </c>
      <c r="BC20">
        <v>0</v>
      </c>
      <c r="BD20">
        <v>-159540.57999999999</v>
      </c>
      <c r="BE20" s="179">
        <v>4.4900000000000002E-2</v>
      </c>
      <c r="BF20" s="179">
        <v>4.2000000000000003E-2</v>
      </c>
      <c r="BG20">
        <v>1</v>
      </c>
      <c r="BH20">
        <v>6884620543.1199999</v>
      </c>
      <c r="BI20" t="s">
        <v>2906</v>
      </c>
    </row>
    <row r="21" spans="1:61" s="56" customFormat="1">
      <c r="A21" s="55" t="str">
        <f t="shared" si="8"/>
        <v>Y0DL</v>
      </c>
      <c r="B21" s="216">
        <f t="shared" si="9"/>
        <v>88083500.224000007</v>
      </c>
      <c r="C21" s="55">
        <f>VLOOKUP(F21,FV!A:B,2,0)</f>
        <v>10</v>
      </c>
      <c r="D21" s="216">
        <f t="shared" si="10"/>
        <v>88.083500224000005</v>
      </c>
      <c r="E21" s="216">
        <f t="shared" si="11"/>
        <v>197.64343879100002</v>
      </c>
      <c r="F21" t="s">
        <v>2907</v>
      </c>
      <c r="G21" t="s">
        <v>2935</v>
      </c>
      <c r="H21" s="42">
        <v>45198</v>
      </c>
      <c r="I21" s="42">
        <v>45199</v>
      </c>
      <c r="J21" t="s">
        <v>150</v>
      </c>
      <c r="K21" t="s">
        <v>150</v>
      </c>
      <c r="L21">
        <v>1972436759.27</v>
      </c>
      <c r="M21">
        <v>1976434387.9100001</v>
      </c>
      <c r="N21">
        <v>89.933831999999995</v>
      </c>
      <c r="O21">
        <v>89.933161999999996</v>
      </c>
      <c r="P21">
        <v>-1.1000000000000001</v>
      </c>
      <c r="Q21">
        <v>0</v>
      </c>
      <c r="R21" s="191">
        <v>88083500.224000007</v>
      </c>
      <c r="S21">
        <v>200078.245</v>
      </c>
      <c r="T21">
        <v>20909.044999999998</v>
      </c>
      <c r="U21">
        <v>4483733.5599999996</v>
      </c>
      <c r="V21">
        <v>469246.27</v>
      </c>
      <c r="W21">
        <v>0</v>
      </c>
      <c r="X21">
        <v>2735.79</v>
      </c>
      <c r="Y21">
        <v>0</v>
      </c>
      <c r="Z21">
        <v>0</v>
      </c>
      <c r="AA21">
        <v>0</v>
      </c>
      <c r="AB21">
        <v>0</v>
      </c>
      <c r="AC21">
        <v>0</v>
      </c>
      <c r="AD21">
        <v>0</v>
      </c>
      <c r="AE21">
        <v>2750.19</v>
      </c>
      <c r="AF21">
        <v>-5460.19</v>
      </c>
      <c r="AG21">
        <v>-982.78</v>
      </c>
      <c r="AH21">
        <v>0</v>
      </c>
      <c r="AI21">
        <v>0</v>
      </c>
      <c r="AJ21">
        <v>0</v>
      </c>
      <c r="AK21">
        <v>-8845.7800000000007</v>
      </c>
      <c r="AL21">
        <v>-540.03</v>
      </c>
      <c r="AM21">
        <v>0</v>
      </c>
      <c r="AN21">
        <v>0</v>
      </c>
      <c r="AO21">
        <v>0</v>
      </c>
      <c r="AP21">
        <v>0</v>
      </c>
      <c r="AQ21">
        <v>0</v>
      </c>
      <c r="AR21">
        <v>0</v>
      </c>
      <c r="AS21">
        <v>0</v>
      </c>
      <c r="AT21">
        <v>0</v>
      </c>
      <c r="AU21">
        <v>0</v>
      </c>
      <c r="AV21">
        <v>0</v>
      </c>
      <c r="AW21">
        <v>0</v>
      </c>
      <c r="AX21">
        <v>0</v>
      </c>
      <c r="AY21">
        <v>-3780.06</v>
      </c>
      <c r="AZ21">
        <v>0</v>
      </c>
      <c r="BA21">
        <v>0</v>
      </c>
      <c r="BB21">
        <v>0</v>
      </c>
      <c r="BC21">
        <v>14.4</v>
      </c>
      <c r="BD21">
        <v>-19608.84</v>
      </c>
      <c r="BE21" s="179">
        <v>1.2999999999999999E-2</v>
      </c>
      <c r="BF21" s="179">
        <v>1.2200000000000001E-2</v>
      </c>
      <c r="BG21">
        <v>1</v>
      </c>
      <c r="BH21">
        <v>1976434387.9100001</v>
      </c>
      <c r="BI21" t="s">
        <v>2907</v>
      </c>
    </row>
    <row r="22" spans="1:61" s="56" customFormat="1">
      <c r="A22" s="55" t="str">
        <f t="shared" si="8"/>
        <v>Y0DM</v>
      </c>
      <c r="B22" s="216">
        <f t="shared" si="9"/>
        <v>36031752.435000002</v>
      </c>
      <c r="C22" s="55">
        <f>VLOOKUP(F22,FV!A:B,2,0)</f>
        <v>10</v>
      </c>
      <c r="D22" s="216">
        <f t="shared" si="10"/>
        <v>36.031752435000001</v>
      </c>
      <c r="E22" s="216">
        <f t="shared" si="11"/>
        <v>70.414043036999999</v>
      </c>
      <c r="F22" t="s">
        <v>2908</v>
      </c>
      <c r="G22" t="s">
        <v>2936</v>
      </c>
      <c r="H22" s="42">
        <v>45198</v>
      </c>
      <c r="I22" s="42">
        <v>45199</v>
      </c>
      <c r="J22" t="s">
        <v>150</v>
      </c>
      <c r="K22" t="s">
        <v>150</v>
      </c>
      <c r="L22">
        <v>703737234.72000003</v>
      </c>
      <c r="M22">
        <v>704140430.37</v>
      </c>
      <c r="N22">
        <v>78.014296000000002</v>
      </c>
      <c r="O22">
        <v>78.013253000000006</v>
      </c>
      <c r="P22">
        <v>-1.95</v>
      </c>
      <c r="Q22">
        <v>0</v>
      </c>
      <c r="R22" s="191">
        <v>36031752.435000002</v>
      </c>
      <c r="S22">
        <v>31096.987000000001</v>
      </c>
      <c r="T22">
        <v>9991.1020000000008</v>
      </c>
      <c r="U22">
        <v>606390.56999999995</v>
      </c>
      <c r="V22">
        <v>194895.05</v>
      </c>
      <c r="W22">
        <v>0</v>
      </c>
      <c r="X22">
        <v>1546.06</v>
      </c>
      <c r="Y22">
        <v>0</v>
      </c>
      <c r="Z22">
        <v>0</v>
      </c>
      <c r="AA22">
        <v>0</v>
      </c>
      <c r="AB22">
        <v>0</v>
      </c>
      <c r="AC22">
        <v>0</v>
      </c>
      <c r="AD22">
        <v>0</v>
      </c>
      <c r="AE22">
        <v>1549.89</v>
      </c>
      <c r="AF22">
        <v>-4340.62</v>
      </c>
      <c r="AG22">
        <v>-781.34</v>
      </c>
      <c r="AH22">
        <v>0</v>
      </c>
      <c r="AI22">
        <v>0</v>
      </c>
      <c r="AJ22">
        <v>0</v>
      </c>
      <c r="AK22">
        <v>-3188.72</v>
      </c>
      <c r="AL22">
        <v>-192.38</v>
      </c>
      <c r="AM22">
        <v>0</v>
      </c>
      <c r="AN22">
        <v>0</v>
      </c>
      <c r="AO22">
        <v>0</v>
      </c>
      <c r="AP22">
        <v>0</v>
      </c>
      <c r="AQ22">
        <v>0</v>
      </c>
      <c r="AR22">
        <v>0</v>
      </c>
      <c r="AS22">
        <v>0</v>
      </c>
      <c r="AT22">
        <v>0</v>
      </c>
      <c r="AU22">
        <v>0</v>
      </c>
      <c r="AV22">
        <v>0</v>
      </c>
      <c r="AW22">
        <v>0</v>
      </c>
      <c r="AX22">
        <v>0</v>
      </c>
      <c r="AY22">
        <v>-1346.7</v>
      </c>
      <c r="AZ22">
        <v>0</v>
      </c>
      <c r="BA22">
        <v>0</v>
      </c>
      <c r="BB22">
        <v>0</v>
      </c>
      <c r="BC22">
        <v>3.83</v>
      </c>
      <c r="BD22">
        <v>-9849.76</v>
      </c>
      <c r="BE22" s="179">
        <v>2.2800000000000001E-2</v>
      </c>
      <c r="BF22" s="179">
        <v>2.1000000000000001E-2</v>
      </c>
      <c r="BG22">
        <v>1</v>
      </c>
      <c r="BH22">
        <v>704140430.37</v>
      </c>
      <c r="BI22" t="s">
        <v>2908</v>
      </c>
    </row>
    <row r="23" spans="1:61" s="56" customFormat="1">
      <c r="A23" s="55" t="str">
        <f t="shared" si="8"/>
        <v>Y0DX</v>
      </c>
      <c r="B23" s="216">
        <f t="shared" si="9"/>
        <v>2030946004.816</v>
      </c>
      <c r="C23" s="55">
        <f>VLOOKUP(F23,FV!A:B,2,0)</f>
        <v>10</v>
      </c>
      <c r="D23" s="216">
        <f t="shared" si="10"/>
        <v>2030.9460048159999</v>
      </c>
      <c r="E23" s="216">
        <f t="shared" si="11"/>
        <v>2188.988843098</v>
      </c>
      <c r="F23" t="s">
        <v>1958</v>
      </c>
      <c r="G23" t="s">
        <v>1731</v>
      </c>
      <c r="H23" s="42">
        <v>45198</v>
      </c>
      <c r="I23" s="42">
        <v>45199</v>
      </c>
      <c r="J23" t="s">
        <v>150</v>
      </c>
      <c r="K23" t="s">
        <v>150</v>
      </c>
      <c r="L23">
        <v>21887563204.889999</v>
      </c>
      <c r="M23">
        <v>21889888430.98</v>
      </c>
      <c r="N23">
        <v>43.094372999999997</v>
      </c>
      <c r="O23">
        <v>43.102634999999999</v>
      </c>
      <c r="P23">
        <v>28</v>
      </c>
      <c r="Q23">
        <v>0.08</v>
      </c>
      <c r="R23" s="191">
        <v>2030946004.816</v>
      </c>
      <c r="S23">
        <v>973.08799999999997</v>
      </c>
      <c r="T23">
        <v>175684.60200000001</v>
      </c>
      <c r="U23">
        <v>10499.5</v>
      </c>
      <c r="V23">
        <v>1889891.97</v>
      </c>
      <c r="W23">
        <v>4422547.21</v>
      </c>
      <c r="X23">
        <v>32606.07</v>
      </c>
      <c r="Y23">
        <v>0</v>
      </c>
      <c r="Z23">
        <v>0</v>
      </c>
      <c r="AA23">
        <v>0</v>
      </c>
      <c r="AB23">
        <v>0</v>
      </c>
      <c r="AC23">
        <v>0</v>
      </c>
      <c r="AD23">
        <v>-64255.92</v>
      </c>
      <c r="AE23">
        <v>4390897.3600000003</v>
      </c>
      <c r="AF23">
        <v>-89690.02</v>
      </c>
      <c r="AG23">
        <v>-16144.3</v>
      </c>
      <c r="AH23">
        <v>0</v>
      </c>
      <c r="AI23">
        <v>0</v>
      </c>
      <c r="AJ23">
        <v>0</v>
      </c>
      <c r="AK23">
        <v>-50540.24</v>
      </c>
      <c r="AL23">
        <v>-5981.09</v>
      </c>
      <c r="AM23">
        <v>0</v>
      </c>
      <c r="AN23">
        <v>0</v>
      </c>
      <c r="AO23">
        <v>0</v>
      </c>
      <c r="AP23">
        <v>0</v>
      </c>
      <c r="AQ23">
        <v>0</v>
      </c>
      <c r="AR23">
        <v>0</v>
      </c>
      <c r="AS23">
        <v>0</v>
      </c>
      <c r="AT23">
        <v>0</v>
      </c>
      <c r="AU23">
        <v>0</v>
      </c>
      <c r="AV23">
        <v>0</v>
      </c>
      <c r="AW23">
        <v>0</v>
      </c>
      <c r="AX23">
        <v>0</v>
      </c>
      <c r="AY23">
        <v>-23923.15</v>
      </c>
      <c r="AZ23">
        <v>0</v>
      </c>
      <c r="BA23">
        <v>0</v>
      </c>
      <c r="BB23">
        <v>0</v>
      </c>
      <c r="BC23">
        <v>0</v>
      </c>
      <c r="BD23">
        <v>-186278.8</v>
      </c>
      <c r="BE23" s="179">
        <v>1.32E-2</v>
      </c>
      <c r="BF23" s="179">
        <v>1.2E-2</v>
      </c>
      <c r="BG23">
        <v>1</v>
      </c>
      <c r="BH23">
        <v>21889888430.98</v>
      </c>
      <c r="BI23" t="s">
        <v>1730</v>
      </c>
    </row>
    <row r="24" spans="1:61" s="56" customFormat="1">
      <c r="A24" s="55" t="str">
        <f t="shared" si="8"/>
        <v>Y0EA</v>
      </c>
      <c r="B24" s="216">
        <f t="shared" si="9"/>
        <v>12839288.685000001</v>
      </c>
      <c r="C24" s="55">
        <f>VLOOKUP(F24,FV!A:B,2,0)</f>
        <v>10</v>
      </c>
      <c r="D24" s="216">
        <f t="shared" si="10"/>
        <v>12.839288685000001</v>
      </c>
      <c r="E24" s="216">
        <f t="shared" si="11"/>
        <v>43.594080583999997</v>
      </c>
      <c r="F24" t="s">
        <v>1969</v>
      </c>
      <c r="G24" t="s">
        <v>2937</v>
      </c>
      <c r="H24" s="42">
        <v>45198</v>
      </c>
      <c r="I24" s="42">
        <v>45199</v>
      </c>
      <c r="J24" t="s">
        <v>150</v>
      </c>
      <c r="K24" t="s">
        <v>150</v>
      </c>
      <c r="L24">
        <v>435876902.83999997</v>
      </c>
      <c r="M24">
        <v>435940805.83999997</v>
      </c>
      <c r="N24">
        <v>98.403312999999997</v>
      </c>
      <c r="O24">
        <v>98.419415000000001</v>
      </c>
      <c r="P24">
        <v>23.8</v>
      </c>
      <c r="Q24">
        <v>0.06</v>
      </c>
      <c r="R24" s="191">
        <v>12839288.685000001</v>
      </c>
      <c r="S24">
        <v>74.213999999999999</v>
      </c>
      <c r="T24">
        <v>224.852</v>
      </c>
      <c r="U24">
        <v>2999.85</v>
      </c>
      <c r="V24">
        <v>8402</v>
      </c>
      <c r="W24">
        <v>80063.990000000005</v>
      </c>
      <c r="X24">
        <v>5287.61</v>
      </c>
      <c r="Y24">
        <v>0</v>
      </c>
      <c r="Z24">
        <v>0</v>
      </c>
      <c r="AA24">
        <v>0</v>
      </c>
      <c r="AB24">
        <v>0</v>
      </c>
      <c r="AC24">
        <v>0</v>
      </c>
      <c r="AD24">
        <v>1150</v>
      </c>
      <c r="AE24">
        <v>86501.6</v>
      </c>
      <c r="AF24">
        <v>-5740.73</v>
      </c>
      <c r="AG24">
        <v>-1033.3599999999999</v>
      </c>
      <c r="AH24">
        <v>0</v>
      </c>
      <c r="AI24">
        <v>0</v>
      </c>
      <c r="AJ24">
        <v>0</v>
      </c>
      <c r="AK24">
        <v>-9112.18</v>
      </c>
      <c r="AL24">
        <v>-238.22</v>
      </c>
      <c r="AM24">
        <v>0</v>
      </c>
      <c r="AN24">
        <v>0</v>
      </c>
      <c r="AO24">
        <v>0</v>
      </c>
      <c r="AP24">
        <v>0</v>
      </c>
      <c r="AQ24">
        <v>0</v>
      </c>
      <c r="AR24">
        <v>0</v>
      </c>
      <c r="AS24">
        <v>0</v>
      </c>
      <c r="AT24">
        <v>0</v>
      </c>
      <c r="AU24">
        <v>0</v>
      </c>
      <c r="AV24">
        <v>0</v>
      </c>
      <c r="AW24">
        <v>0</v>
      </c>
      <c r="AX24">
        <v>0</v>
      </c>
      <c r="AY24">
        <v>-1071.96</v>
      </c>
      <c r="AZ24">
        <v>0</v>
      </c>
      <c r="BA24">
        <v>0</v>
      </c>
      <c r="BB24">
        <v>0</v>
      </c>
      <c r="BC24">
        <v>0</v>
      </c>
      <c r="BD24">
        <v>-17196.45</v>
      </c>
      <c r="BE24" s="179">
        <v>5.1700000000000003E-2</v>
      </c>
      <c r="BF24" s="179">
        <v>4.82E-2</v>
      </c>
      <c r="BG24">
        <v>1</v>
      </c>
      <c r="BH24">
        <v>435940805.83999997</v>
      </c>
      <c r="BI24" t="s">
        <v>2</v>
      </c>
    </row>
    <row r="25" spans="1:61" s="56" customFormat="1">
      <c r="A25" s="55" t="str">
        <f t="shared" si="8"/>
        <v>Y0EB</v>
      </c>
      <c r="B25" s="216">
        <f t="shared" si="9"/>
        <v>35050062.811999999</v>
      </c>
      <c r="C25" s="55">
        <f>VLOOKUP(F25,FV!A:B,2,0)</f>
        <v>10</v>
      </c>
      <c r="D25" s="216">
        <f t="shared" si="10"/>
        <v>35.050062812</v>
      </c>
      <c r="E25" s="216">
        <f t="shared" si="11"/>
        <v>109.40257425199999</v>
      </c>
      <c r="F25" t="s">
        <v>1961</v>
      </c>
      <c r="G25" t="s">
        <v>2938</v>
      </c>
      <c r="H25" s="42">
        <v>45198</v>
      </c>
      <c r="I25" s="42">
        <v>45199</v>
      </c>
      <c r="J25" t="s">
        <v>150</v>
      </c>
      <c r="K25" t="s">
        <v>150</v>
      </c>
      <c r="L25">
        <v>1093954098.9000001</v>
      </c>
      <c r="M25">
        <v>1094025742.52</v>
      </c>
      <c r="N25">
        <v>164.68523500000001</v>
      </c>
      <c r="O25">
        <v>164.70185000000001</v>
      </c>
      <c r="P25">
        <v>21.99</v>
      </c>
      <c r="Q25">
        <v>0.06</v>
      </c>
      <c r="R25" s="191">
        <v>35050062.811999999</v>
      </c>
      <c r="S25">
        <v>648.59100000000001</v>
      </c>
      <c r="T25">
        <v>1083.6279999999999</v>
      </c>
      <c r="U25">
        <v>27498.63</v>
      </c>
      <c r="V25">
        <v>55340.66</v>
      </c>
      <c r="W25">
        <v>145789.59</v>
      </c>
      <c r="X25">
        <v>8865.57</v>
      </c>
      <c r="Y25">
        <v>0</v>
      </c>
      <c r="Z25">
        <v>0</v>
      </c>
      <c r="AA25">
        <v>0</v>
      </c>
      <c r="AB25">
        <v>0</v>
      </c>
      <c r="AC25">
        <v>0</v>
      </c>
      <c r="AD25">
        <v>7463.98</v>
      </c>
      <c r="AE25">
        <v>162136.19</v>
      </c>
      <c r="AF25">
        <v>-29976.26</v>
      </c>
      <c r="AG25">
        <v>-5395.74</v>
      </c>
      <c r="AH25">
        <v>0</v>
      </c>
      <c r="AI25">
        <v>0</v>
      </c>
      <c r="AJ25">
        <v>0</v>
      </c>
      <c r="AK25">
        <v>-22784.21</v>
      </c>
      <c r="AL25">
        <v>-597.82000000000005</v>
      </c>
      <c r="AM25">
        <v>0</v>
      </c>
      <c r="AN25">
        <v>0</v>
      </c>
      <c r="AO25">
        <v>0</v>
      </c>
      <c r="AP25">
        <v>0</v>
      </c>
      <c r="AQ25">
        <v>0</v>
      </c>
      <c r="AR25">
        <v>0</v>
      </c>
      <c r="AS25">
        <v>0</v>
      </c>
      <c r="AT25">
        <v>0</v>
      </c>
      <c r="AU25">
        <v>0</v>
      </c>
      <c r="AV25">
        <v>0</v>
      </c>
      <c r="AW25">
        <v>0</v>
      </c>
      <c r="AX25">
        <v>0</v>
      </c>
      <c r="AY25">
        <v>-3896.51</v>
      </c>
      <c r="AZ25">
        <v>0</v>
      </c>
      <c r="BA25">
        <v>0</v>
      </c>
      <c r="BB25">
        <v>0</v>
      </c>
      <c r="BC25">
        <v>17.05</v>
      </c>
      <c r="BD25">
        <v>-62650.54</v>
      </c>
      <c r="BE25" s="179">
        <v>0.1047</v>
      </c>
      <c r="BF25" s="179">
        <v>9.3899999999999997E-2</v>
      </c>
      <c r="BG25">
        <v>1</v>
      </c>
      <c r="BH25">
        <v>1094025742.52</v>
      </c>
      <c r="BI25" t="s">
        <v>6</v>
      </c>
    </row>
    <row r="26" spans="1:61" s="56" customFormat="1">
      <c r="A26" s="55" t="str">
        <f t="shared" ref="A26:A35" si="12">F26</f>
        <v>Y0EC</v>
      </c>
      <c r="B26" s="216">
        <f t="shared" ref="B26:B35" si="13">R26</f>
        <v>23522203.938999999</v>
      </c>
      <c r="C26" s="55">
        <f>VLOOKUP(F26,FV!A:B,2,0)</f>
        <v>1000</v>
      </c>
      <c r="D26" s="216">
        <f t="shared" ref="D26:D35" si="14">(B26*C26)/10^7</f>
        <v>2352.2203939000001</v>
      </c>
      <c r="E26" s="216">
        <f t="shared" ref="E26:E35" si="15">M26/10^7</f>
        <v>2836.6607793389999</v>
      </c>
      <c r="F26" t="s">
        <v>1953</v>
      </c>
      <c r="G26" t="s">
        <v>1156</v>
      </c>
      <c r="H26" s="42">
        <v>45198</v>
      </c>
      <c r="I26" s="42">
        <v>45199</v>
      </c>
      <c r="J26" t="s">
        <v>150</v>
      </c>
      <c r="K26" t="s">
        <v>150</v>
      </c>
      <c r="L26">
        <v>28361495032.57</v>
      </c>
      <c r="M26">
        <v>28366607793.389999</v>
      </c>
      <c r="N26">
        <v>12568.729293</v>
      </c>
      <c r="O26">
        <v>12570.662738000001</v>
      </c>
      <c r="P26">
        <v>66.83</v>
      </c>
      <c r="Q26">
        <v>0.2</v>
      </c>
      <c r="R26" s="191">
        <v>23522203.938999999</v>
      </c>
      <c r="S26">
        <v>9.5380000000000003</v>
      </c>
      <c r="T26">
        <v>0</v>
      </c>
      <c r="U26">
        <v>9535.57</v>
      </c>
      <c r="V26">
        <v>0</v>
      </c>
      <c r="W26">
        <v>230667.5</v>
      </c>
      <c r="X26">
        <v>5021327.0999999996</v>
      </c>
      <c r="Y26">
        <v>-57215.54</v>
      </c>
      <c r="Z26">
        <v>0</v>
      </c>
      <c r="AA26">
        <v>0</v>
      </c>
      <c r="AB26">
        <v>0</v>
      </c>
      <c r="AC26">
        <v>0</v>
      </c>
      <c r="AD26">
        <v>-2167.4899999999998</v>
      </c>
      <c r="AE26">
        <v>5192611.57</v>
      </c>
      <c r="AF26">
        <v>-32806.22</v>
      </c>
      <c r="AG26">
        <v>-5904.94</v>
      </c>
      <c r="AH26">
        <v>0</v>
      </c>
      <c r="AI26">
        <v>0</v>
      </c>
      <c r="AJ26">
        <v>0</v>
      </c>
      <c r="AK26">
        <v>-11923.08</v>
      </c>
      <c r="AL26">
        <v>-15500.68</v>
      </c>
      <c r="AM26">
        <v>0</v>
      </c>
      <c r="AN26">
        <v>0</v>
      </c>
      <c r="AO26">
        <v>0</v>
      </c>
      <c r="AP26">
        <v>0</v>
      </c>
      <c r="AQ26">
        <v>0</v>
      </c>
      <c r="AR26">
        <v>0</v>
      </c>
      <c r="AS26">
        <v>0</v>
      </c>
      <c r="AT26">
        <v>0</v>
      </c>
      <c r="AU26">
        <v>0</v>
      </c>
      <c r="AV26">
        <v>0</v>
      </c>
      <c r="AW26">
        <v>0</v>
      </c>
      <c r="AX26">
        <v>0</v>
      </c>
      <c r="AY26">
        <v>-23251.4</v>
      </c>
      <c r="AZ26">
        <v>0</v>
      </c>
      <c r="BA26">
        <v>0</v>
      </c>
      <c r="BB26">
        <v>0</v>
      </c>
      <c r="BC26">
        <v>0</v>
      </c>
      <c r="BD26">
        <v>-89386.32</v>
      </c>
      <c r="BE26" s="179">
        <v>1.61E-2</v>
      </c>
      <c r="BF26" s="179">
        <v>1.4800000000000001E-2</v>
      </c>
      <c r="BG26">
        <v>1</v>
      </c>
      <c r="BH26">
        <v>28366607793.389999</v>
      </c>
      <c r="BI26" t="s">
        <v>1154</v>
      </c>
    </row>
    <row r="27" spans="1:61">
      <c r="A27" s="55" t="str">
        <f t="shared" si="12"/>
        <v>Y0EE</v>
      </c>
      <c r="B27" s="216">
        <f t="shared" si="13"/>
        <v>19528350.824999999</v>
      </c>
      <c r="C27" s="55">
        <f>VLOOKUP(F27,FV!A:B,2,0)</f>
        <v>1000</v>
      </c>
      <c r="D27" s="216">
        <f t="shared" si="14"/>
        <v>1952.8350825</v>
      </c>
      <c r="E27" s="216">
        <f t="shared" si="15"/>
        <v>2348.0119807030001</v>
      </c>
      <c r="F27" t="s">
        <v>1945</v>
      </c>
      <c r="G27" t="s">
        <v>1347</v>
      </c>
      <c r="H27" s="42">
        <v>45198</v>
      </c>
      <c r="I27" s="42">
        <v>45199</v>
      </c>
      <c r="J27" t="s">
        <v>150</v>
      </c>
      <c r="K27" t="s">
        <v>150</v>
      </c>
      <c r="L27">
        <v>23778832772.439999</v>
      </c>
      <c r="M27">
        <v>23480119807.029999</v>
      </c>
      <c r="N27">
        <v>8601.8505819999991</v>
      </c>
      <c r="O27">
        <v>8603.4598019999994</v>
      </c>
      <c r="P27">
        <v>54.62</v>
      </c>
      <c r="Q27">
        <v>0.16</v>
      </c>
      <c r="R27" s="191">
        <v>19528350.824999999</v>
      </c>
      <c r="S27">
        <v>31295.806</v>
      </c>
      <c r="T27">
        <v>282743.21399999998</v>
      </c>
      <c r="U27">
        <v>37565566.380000003</v>
      </c>
      <c r="V27">
        <v>340723526.39999998</v>
      </c>
      <c r="W27">
        <v>4318283.66</v>
      </c>
      <c r="X27">
        <v>159060.85</v>
      </c>
      <c r="Y27">
        <v>0</v>
      </c>
      <c r="Z27">
        <v>0</v>
      </c>
      <c r="AA27">
        <v>0</v>
      </c>
      <c r="AB27">
        <v>0</v>
      </c>
      <c r="AC27">
        <v>0</v>
      </c>
      <c r="AD27">
        <v>137467.01</v>
      </c>
      <c r="AE27">
        <v>4614811.5199999996</v>
      </c>
      <c r="AF27">
        <v>-89742.61</v>
      </c>
      <c r="AG27">
        <v>-16153.08</v>
      </c>
      <c r="AH27">
        <v>0</v>
      </c>
      <c r="AI27">
        <v>0</v>
      </c>
      <c r="AJ27">
        <v>0</v>
      </c>
      <c r="AK27">
        <v>-31844.57</v>
      </c>
      <c r="AL27">
        <v>-12830.53</v>
      </c>
      <c r="AM27">
        <v>0</v>
      </c>
      <c r="AN27">
        <v>0</v>
      </c>
      <c r="AO27">
        <v>0</v>
      </c>
      <c r="AP27">
        <v>0</v>
      </c>
      <c r="AQ27">
        <v>0</v>
      </c>
      <c r="AR27">
        <v>0</v>
      </c>
      <c r="AS27">
        <v>0</v>
      </c>
      <c r="AT27">
        <v>0</v>
      </c>
      <c r="AU27">
        <v>0</v>
      </c>
      <c r="AV27">
        <v>0</v>
      </c>
      <c r="AW27">
        <v>0</v>
      </c>
      <c r="AX27">
        <v>0</v>
      </c>
      <c r="AY27">
        <v>-19246.12</v>
      </c>
      <c r="AZ27">
        <v>0</v>
      </c>
      <c r="BA27">
        <v>0</v>
      </c>
      <c r="BB27">
        <v>0</v>
      </c>
      <c r="BC27">
        <v>0</v>
      </c>
      <c r="BD27">
        <v>-169816.91</v>
      </c>
      <c r="BE27" s="179">
        <v>2.7199999999999998E-2</v>
      </c>
      <c r="BF27" s="179">
        <v>2.5600000000000001E-2</v>
      </c>
      <c r="BG27">
        <v>1</v>
      </c>
      <c r="BH27">
        <v>23480119807.029999</v>
      </c>
      <c r="BI27" t="s">
        <v>1342</v>
      </c>
    </row>
    <row r="28" spans="1:61">
      <c r="A28" s="55" t="str">
        <f t="shared" si="12"/>
        <v>Y0EG</v>
      </c>
      <c r="B28" s="216">
        <f t="shared" si="13"/>
        <v>83546546.289199993</v>
      </c>
      <c r="C28" s="55">
        <f>VLOOKUP(F28,FV!A:B,2,0)</f>
        <v>10</v>
      </c>
      <c r="D28" s="216">
        <f t="shared" si="14"/>
        <v>83.546546289199995</v>
      </c>
      <c r="E28" s="216">
        <f t="shared" si="15"/>
        <v>1552.1373086430001</v>
      </c>
      <c r="F28" t="s">
        <v>1959</v>
      </c>
      <c r="G28" t="s">
        <v>2939</v>
      </c>
      <c r="H28" s="42">
        <v>45198</v>
      </c>
      <c r="I28" s="42">
        <v>45199</v>
      </c>
      <c r="J28" t="s">
        <v>150</v>
      </c>
      <c r="K28" t="s">
        <v>150</v>
      </c>
      <c r="L28">
        <v>15526175816.049999</v>
      </c>
      <c r="M28">
        <v>15521373086.43</v>
      </c>
      <c r="N28">
        <v>835.33249899999998</v>
      </c>
      <c r="O28">
        <v>835.29731300000003</v>
      </c>
      <c r="P28">
        <v>-6.22</v>
      </c>
      <c r="Q28">
        <v>-0.02</v>
      </c>
      <c r="R28" s="191">
        <v>83546546.289199993</v>
      </c>
      <c r="S28">
        <v>5818.3739999999998</v>
      </c>
      <c r="T28">
        <v>41658.998</v>
      </c>
      <c r="U28">
        <v>2005299.94</v>
      </c>
      <c r="V28">
        <v>5994064.4100000001</v>
      </c>
      <c r="W28">
        <v>0</v>
      </c>
      <c r="X28">
        <v>54401.47</v>
      </c>
      <c r="Y28">
        <v>0</v>
      </c>
      <c r="Z28">
        <v>0</v>
      </c>
      <c r="AA28">
        <v>0</v>
      </c>
      <c r="AB28">
        <v>0</v>
      </c>
      <c r="AC28">
        <v>0</v>
      </c>
      <c r="AD28">
        <v>0</v>
      </c>
      <c r="AE28">
        <v>55373.21</v>
      </c>
      <c r="AF28">
        <v>-368662.55</v>
      </c>
      <c r="AG28">
        <v>-70175.960000000006</v>
      </c>
      <c r="AH28">
        <v>0</v>
      </c>
      <c r="AI28">
        <v>0</v>
      </c>
      <c r="AJ28">
        <v>0</v>
      </c>
      <c r="AK28">
        <v>-354164.71</v>
      </c>
      <c r="AL28">
        <v>-8481.52</v>
      </c>
      <c r="AM28">
        <v>0</v>
      </c>
      <c r="AN28">
        <v>0</v>
      </c>
      <c r="AO28">
        <v>0</v>
      </c>
      <c r="AP28">
        <v>0</v>
      </c>
      <c r="AQ28">
        <v>-21205.24</v>
      </c>
      <c r="AR28">
        <v>0</v>
      </c>
      <c r="AS28">
        <v>0</v>
      </c>
      <c r="AT28">
        <v>0</v>
      </c>
      <c r="AU28">
        <v>0</v>
      </c>
      <c r="AV28">
        <v>0</v>
      </c>
      <c r="AW28">
        <v>0</v>
      </c>
      <c r="AX28">
        <v>0</v>
      </c>
      <c r="AY28">
        <v>-46648.38</v>
      </c>
      <c r="AZ28">
        <v>0</v>
      </c>
      <c r="BA28">
        <v>0</v>
      </c>
      <c r="BB28">
        <v>0</v>
      </c>
      <c r="BC28">
        <v>971.74</v>
      </c>
      <c r="BD28">
        <v>-869338.36</v>
      </c>
      <c r="BE28" s="179">
        <v>6.7400000000000002E-2</v>
      </c>
      <c r="BF28" s="179">
        <v>6.08E-2</v>
      </c>
      <c r="BG28">
        <v>1</v>
      </c>
      <c r="BH28">
        <v>15521373086.43</v>
      </c>
      <c r="BI28" t="s">
        <v>4</v>
      </c>
    </row>
    <row r="29" spans="1:61">
      <c r="A29" s="55" t="str">
        <f t="shared" si="12"/>
        <v>Y0EH</v>
      </c>
      <c r="B29" s="216">
        <f t="shared" si="13"/>
        <v>770760957.95500004</v>
      </c>
      <c r="C29" s="55">
        <f>VLOOKUP(F29,FV!A:B,2,0)</f>
        <v>10</v>
      </c>
      <c r="D29" s="216">
        <f t="shared" si="14"/>
        <v>770.76095795499998</v>
      </c>
      <c r="E29" s="216">
        <f t="shared" si="15"/>
        <v>1424.3324796620002</v>
      </c>
      <c r="F29" t="s">
        <v>1949</v>
      </c>
      <c r="G29" t="s">
        <v>2940</v>
      </c>
      <c r="H29" s="42">
        <v>45198</v>
      </c>
      <c r="I29" s="42">
        <v>45199</v>
      </c>
      <c r="J29" t="s">
        <v>150</v>
      </c>
      <c r="K29" t="s">
        <v>150</v>
      </c>
      <c r="L29">
        <v>14246112520.41</v>
      </c>
      <c r="M29">
        <v>14243324796.620001</v>
      </c>
      <c r="N29">
        <v>70.621510000000001</v>
      </c>
      <c r="O29">
        <v>70.618983999999998</v>
      </c>
      <c r="P29">
        <v>-5.32</v>
      </c>
      <c r="Q29">
        <v>-0.02</v>
      </c>
      <c r="R29" s="191">
        <v>770760957.95500004</v>
      </c>
      <c r="S29">
        <v>148378.09599999999</v>
      </c>
      <c r="T29">
        <v>261024.89499999999</v>
      </c>
      <c r="U29">
        <v>2759334.66</v>
      </c>
      <c r="V29">
        <v>4819172.38</v>
      </c>
      <c r="W29">
        <v>0</v>
      </c>
      <c r="X29">
        <v>77628.160000000003</v>
      </c>
      <c r="Y29">
        <v>0</v>
      </c>
      <c r="Z29">
        <v>0</v>
      </c>
      <c r="AA29">
        <v>0</v>
      </c>
      <c r="AB29">
        <v>0</v>
      </c>
      <c r="AC29">
        <v>0</v>
      </c>
      <c r="AD29">
        <v>0</v>
      </c>
      <c r="AE29">
        <v>82164.95</v>
      </c>
      <c r="AF29">
        <v>-252077.42</v>
      </c>
      <c r="AG29">
        <v>-48876.3</v>
      </c>
      <c r="AH29">
        <v>0</v>
      </c>
      <c r="AI29">
        <v>0</v>
      </c>
      <c r="AJ29">
        <v>0</v>
      </c>
      <c r="AK29">
        <v>-442939.2</v>
      </c>
      <c r="AL29">
        <v>-7783.14</v>
      </c>
      <c r="AM29">
        <v>0</v>
      </c>
      <c r="AN29">
        <v>0</v>
      </c>
      <c r="AO29">
        <v>0</v>
      </c>
      <c r="AP29">
        <v>0</v>
      </c>
      <c r="AQ29">
        <v>-19459.2</v>
      </c>
      <c r="AR29">
        <v>0</v>
      </c>
      <c r="AS29">
        <v>0</v>
      </c>
      <c r="AT29">
        <v>0</v>
      </c>
      <c r="AU29">
        <v>0</v>
      </c>
      <c r="AV29">
        <v>0</v>
      </c>
      <c r="AW29">
        <v>0</v>
      </c>
      <c r="AX29">
        <v>0</v>
      </c>
      <c r="AY29">
        <v>-38915.760000000002</v>
      </c>
      <c r="AZ29">
        <v>0</v>
      </c>
      <c r="BA29">
        <v>0</v>
      </c>
      <c r="BB29">
        <v>0</v>
      </c>
      <c r="BC29">
        <v>4536.79</v>
      </c>
      <c r="BD29">
        <v>-810051.02</v>
      </c>
      <c r="BE29" s="179">
        <v>6.1600000000000002E-2</v>
      </c>
      <c r="BF29" s="179">
        <v>5.6599999999999998E-2</v>
      </c>
      <c r="BG29">
        <v>1</v>
      </c>
      <c r="BH29">
        <v>14243324796.620001</v>
      </c>
      <c r="BI29" t="s">
        <v>1476</v>
      </c>
    </row>
    <row r="30" spans="1:61">
      <c r="A30" s="55" t="str">
        <f t="shared" si="12"/>
        <v>Y0EJ</v>
      </c>
      <c r="B30" s="216">
        <f t="shared" si="13"/>
        <v>340646020.72500002</v>
      </c>
      <c r="C30" s="55">
        <f>VLOOKUP(F30,FV!A:B,2,0)</f>
        <v>10</v>
      </c>
      <c r="D30" s="216">
        <f t="shared" si="14"/>
        <v>340.64602072500003</v>
      </c>
      <c r="E30" s="216">
        <f t="shared" si="15"/>
        <v>3612.1392286330001</v>
      </c>
      <c r="F30" t="s">
        <v>1937</v>
      </c>
      <c r="G30" t="s">
        <v>1546</v>
      </c>
      <c r="H30" s="42">
        <v>45198</v>
      </c>
      <c r="I30" s="42">
        <v>45199</v>
      </c>
      <c r="J30" t="s">
        <v>150</v>
      </c>
      <c r="K30" t="s">
        <v>150</v>
      </c>
      <c r="L30">
        <v>36128386438.790001</v>
      </c>
      <c r="M30">
        <v>36121392286.330002</v>
      </c>
      <c r="N30">
        <v>396.94856700000003</v>
      </c>
      <c r="O30">
        <v>396.93285400000002</v>
      </c>
      <c r="P30">
        <v>-5.84</v>
      </c>
      <c r="Q30">
        <v>-0.02</v>
      </c>
      <c r="R30" s="191">
        <v>340646020.72500002</v>
      </c>
      <c r="S30">
        <v>28852.39</v>
      </c>
      <c r="T30">
        <v>89142.320999999996</v>
      </c>
      <c r="U30">
        <v>4406994.6399999997</v>
      </c>
      <c r="V30">
        <v>9622722.0299999993</v>
      </c>
      <c r="W30">
        <v>0</v>
      </c>
      <c r="X30">
        <v>118153.57</v>
      </c>
      <c r="Y30">
        <v>0</v>
      </c>
      <c r="Z30">
        <v>0</v>
      </c>
      <c r="AA30">
        <v>0</v>
      </c>
      <c r="AB30">
        <v>0</v>
      </c>
      <c r="AC30">
        <v>0</v>
      </c>
      <c r="AD30">
        <v>0</v>
      </c>
      <c r="AE30">
        <v>120861.01</v>
      </c>
      <c r="AF30">
        <v>-846158.86</v>
      </c>
      <c r="AG30">
        <v>-161190.84</v>
      </c>
      <c r="AH30">
        <v>0</v>
      </c>
      <c r="AI30">
        <v>0</v>
      </c>
      <c r="AJ30">
        <v>0</v>
      </c>
      <c r="AK30">
        <v>-724158.65</v>
      </c>
      <c r="AL30">
        <v>-19738.16</v>
      </c>
      <c r="AM30">
        <v>0</v>
      </c>
      <c r="AN30">
        <v>0</v>
      </c>
      <c r="AO30">
        <v>0</v>
      </c>
      <c r="AP30">
        <v>0</v>
      </c>
      <c r="AQ30">
        <v>-49348.76</v>
      </c>
      <c r="AR30">
        <v>0</v>
      </c>
      <c r="AS30">
        <v>0</v>
      </c>
      <c r="AT30">
        <v>0</v>
      </c>
      <c r="AU30">
        <v>0</v>
      </c>
      <c r="AV30">
        <v>0</v>
      </c>
      <c r="AW30">
        <v>0</v>
      </c>
      <c r="AX30">
        <v>0</v>
      </c>
      <c r="AY30">
        <v>-98690.81</v>
      </c>
      <c r="AZ30">
        <v>0</v>
      </c>
      <c r="BA30">
        <v>0</v>
      </c>
      <c r="BB30">
        <v>0</v>
      </c>
      <c r="BC30">
        <v>2707.44</v>
      </c>
      <c r="BD30">
        <v>-1899286.08</v>
      </c>
      <c r="BE30" s="179">
        <v>6.3399999999999998E-2</v>
      </c>
      <c r="BF30" s="179">
        <v>5.6599999999999998E-2</v>
      </c>
      <c r="BG30">
        <v>1</v>
      </c>
      <c r="BH30">
        <v>36121392286.330002</v>
      </c>
      <c r="BI30" t="s">
        <v>5</v>
      </c>
    </row>
    <row r="31" spans="1:61">
      <c r="A31" s="55" t="str">
        <f t="shared" si="12"/>
        <v>Y0EK</v>
      </c>
      <c r="B31" s="216">
        <f t="shared" si="13"/>
        <v>1274132421.2460001</v>
      </c>
      <c r="C31" s="55">
        <f>VLOOKUP(F31,FV!A:B,2,0)</f>
        <v>10</v>
      </c>
      <c r="D31" s="216">
        <f t="shared" si="14"/>
        <v>1274.1324212460001</v>
      </c>
      <c r="E31" s="216">
        <f t="shared" si="15"/>
        <v>2389.1444494380003</v>
      </c>
      <c r="F31" t="s">
        <v>1950</v>
      </c>
      <c r="G31" t="s">
        <v>2941</v>
      </c>
      <c r="H31" s="42">
        <v>45198</v>
      </c>
      <c r="I31" s="42">
        <v>45199</v>
      </c>
      <c r="J31" t="s">
        <v>150</v>
      </c>
      <c r="K31" t="s">
        <v>150</v>
      </c>
      <c r="L31">
        <v>23878660355.400002</v>
      </c>
      <c r="M31">
        <v>23891444494.380001</v>
      </c>
      <c r="N31">
        <v>74.669309999999996</v>
      </c>
      <c r="O31">
        <v>74.666488000000001</v>
      </c>
      <c r="P31">
        <v>-5.6</v>
      </c>
      <c r="Q31">
        <v>-0.02</v>
      </c>
      <c r="R31" s="191">
        <v>1274132421.2460001</v>
      </c>
      <c r="S31">
        <v>1075467.3319999999</v>
      </c>
      <c r="T31">
        <v>336663.05599999998</v>
      </c>
      <c r="U31">
        <v>20310105.059999999</v>
      </c>
      <c r="V31">
        <v>6313755.5599999996</v>
      </c>
      <c r="W31">
        <v>0</v>
      </c>
      <c r="X31">
        <v>62883.71</v>
      </c>
      <c r="Y31">
        <v>0</v>
      </c>
      <c r="Z31">
        <v>0</v>
      </c>
      <c r="AA31">
        <v>0</v>
      </c>
      <c r="AB31">
        <v>0</v>
      </c>
      <c r="AC31">
        <v>0</v>
      </c>
      <c r="AD31">
        <v>0</v>
      </c>
      <c r="AE31">
        <v>71422.649999999994</v>
      </c>
      <c r="AF31">
        <v>-427447</v>
      </c>
      <c r="AG31">
        <v>-82815.66</v>
      </c>
      <c r="AH31">
        <v>0</v>
      </c>
      <c r="AI31">
        <v>0</v>
      </c>
      <c r="AJ31">
        <v>0</v>
      </c>
      <c r="AK31">
        <v>-636288.17000000004</v>
      </c>
      <c r="AL31">
        <v>-13055.25</v>
      </c>
      <c r="AM31">
        <v>0</v>
      </c>
      <c r="AN31">
        <v>0</v>
      </c>
      <c r="AO31">
        <v>0</v>
      </c>
      <c r="AP31">
        <v>0</v>
      </c>
      <c r="AQ31">
        <v>-32640.34</v>
      </c>
      <c r="AR31">
        <v>0</v>
      </c>
      <c r="AS31">
        <v>0</v>
      </c>
      <c r="AT31">
        <v>0</v>
      </c>
      <c r="AU31">
        <v>0</v>
      </c>
      <c r="AV31">
        <v>0</v>
      </c>
      <c r="AW31">
        <v>0</v>
      </c>
      <c r="AX31">
        <v>0</v>
      </c>
      <c r="AY31">
        <v>-91386.75</v>
      </c>
      <c r="AZ31">
        <v>0</v>
      </c>
      <c r="BA31">
        <v>0</v>
      </c>
      <c r="BB31">
        <v>0</v>
      </c>
      <c r="BC31">
        <v>8538.94</v>
      </c>
      <c r="BD31">
        <v>-1283633.17</v>
      </c>
      <c r="BE31" s="179">
        <v>6.0400000000000002E-2</v>
      </c>
      <c r="BF31" s="179">
        <v>5.5199999999999999E-2</v>
      </c>
      <c r="BG31">
        <v>1</v>
      </c>
      <c r="BH31">
        <v>23891444494.380001</v>
      </c>
      <c r="BI31" t="s">
        <v>1138</v>
      </c>
    </row>
    <row r="32" spans="1:61">
      <c r="A32" s="55" t="str">
        <f t="shared" si="12"/>
        <v>Y0EO</v>
      </c>
      <c r="B32" s="216">
        <f t="shared" si="13"/>
        <v>37937476.990000002</v>
      </c>
      <c r="C32" s="55">
        <f>VLOOKUP(F32,FV!A:B,2,0)</f>
        <v>10</v>
      </c>
      <c r="D32" s="216">
        <f t="shared" si="14"/>
        <v>37.93747699</v>
      </c>
      <c r="E32" s="216">
        <f t="shared" si="15"/>
        <v>198.29041242</v>
      </c>
      <c r="F32" t="s">
        <v>1965</v>
      </c>
      <c r="G32" t="s">
        <v>193</v>
      </c>
      <c r="H32" s="42">
        <v>45198</v>
      </c>
      <c r="I32" s="42">
        <v>45199</v>
      </c>
      <c r="J32" t="s">
        <v>150</v>
      </c>
      <c r="K32" t="s">
        <v>150</v>
      </c>
      <c r="L32">
        <v>1983586104.3099999</v>
      </c>
      <c r="M32">
        <v>1982904124.2</v>
      </c>
      <c r="N32">
        <v>194.37158400000001</v>
      </c>
      <c r="O32">
        <v>194.36238599999999</v>
      </c>
      <c r="P32">
        <v>-6.98</v>
      </c>
      <c r="Q32">
        <v>-0.02</v>
      </c>
      <c r="R32" s="191">
        <v>37937476.990000002</v>
      </c>
      <c r="S32">
        <v>0</v>
      </c>
      <c r="T32">
        <v>9222.23</v>
      </c>
      <c r="U32">
        <v>0</v>
      </c>
      <c r="V32">
        <v>565577.87</v>
      </c>
      <c r="W32">
        <v>0</v>
      </c>
      <c r="X32">
        <v>14542.33</v>
      </c>
      <c r="Y32">
        <v>0</v>
      </c>
      <c r="Z32">
        <v>0</v>
      </c>
      <c r="AA32">
        <v>0</v>
      </c>
      <c r="AB32">
        <v>0</v>
      </c>
      <c r="AC32">
        <v>0</v>
      </c>
      <c r="AD32">
        <v>0</v>
      </c>
      <c r="AE32">
        <v>14542.33</v>
      </c>
      <c r="AF32">
        <v>-64574.43</v>
      </c>
      <c r="AG32">
        <v>-11623.42</v>
      </c>
      <c r="AH32">
        <v>0</v>
      </c>
      <c r="AI32">
        <v>0</v>
      </c>
      <c r="AJ32">
        <v>0</v>
      </c>
      <c r="AK32">
        <v>-44994.75</v>
      </c>
      <c r="AL32">
        <v>-1083.55</v>
      </c>
      <c r="AM32">
        <v>0</v>
      </c>
      <c r="AN32">
        <v>0</v>
      </c>
      <c r="AO32">
        <v>0</v>
      </c>
      <c r="AP32">
        <v>0</v>
      </c>
      <c r="AQ32">
        <v>0</v>
      </c>
      <c r="AR32">
        <v>0</v>
      </c>
      <c r="AS32">
        <v>0</v>
      </c>
      <c r="AT32">
        <v>0</v>
      </c>
      <c r="AU32">
        <v>0</v>
      </c>
      <c r="AV32">
        <v>0</v>
      </c>
      <c r="AW32">
        <v>0</v>
      </c>
      <c r="AX32">
        <v>0</v>
      </c>
      <c r="AY32">
        <v>-8668.42</v>
      </c>
      <c r="AZ32">
        <v>0</v>
      </c>
      <c r="BA32">
        <v>0</v>
      </c>
      <c r="BB32">
        <v>0</v>
      </c>
      <c r="BC32">
        <v>0</v>
      </c>
      <c r="BD32">
        <v>-130944.57</v>
      </c>
      <c r="BE32" s="179">
        <v>8.0600000000000005E-2</v>
      </c>
      <c r="BF32" s="179">
        <v>7.22E-2</v>
      </c>
      <c r="BG32">
        <v>1</v>
      </c>
      <c r="BH32">
        <v>1982904124.2</v>
      </c>
      <c r="BI32" t="s">
        <v>10</v>
      </c>
    </row>
    <row r="33" spans="1:61">
      <c r="A33" s="55" t="str">
        <f t="shared" si="12"/>
        <v>Y0ES</v>
      </c>
      <c r="B33" s="216">
        <f t="shared" si="13"/>
        <v>64168978.457400002</v>
      </c>
      <c r="C33" s="55">
        <f>VLOOKUP(F33,FV!A:B,2,0)</f>
        <v>1000</v>
      </c>
      <c r="D33" s="216">
        <f t="shared" si="14"/>
        <v>6416.8978457399999</v>
      </c>
      <c r="E33" s="216">
        <f t="shared" si="15"/>
        <v>14756.487749079</v>
      </c>
      <c r="F33" t="s">
        <v>1940</v>
      </c>
      <c r="G33" t="s">
        <v>2942</v>
      </c>
      <c r="H33" s="42">
        <v>45198</v>
      </c>
      <c r="I33" s="42">
        <v>45199</v>
      </c>
      <c r="J33" t="s">
        <v>150</v>
      </c>
      <c r="K33" t="s">
        <v>150</v>
      </c>
      <c r="L33">
        <v>147536837372.92001</v>
      </c>
      <c r="M33">
        <v>147564877490.79001</v>
      </c>
      <c r="N33">
        <v>17876.828127000001</v>
      </c>
      <c r="O33">
        <v>17880.174959</v>
      </c>
      <c r="P33">
        <v>82</v>
      </c>
      <c r="Q33">
        <v>0.24</v>
      </c>
      <c r="R33" s="191">
        <v>64168978.457400002</v>
      </c>
      <c r="S33">
        <v>199.66900000000001</v>
      </c>
      <c r="T33">
        <v>0</v>
      </c>
      <c r="U33">
        <v>199880.64</v>
      </c>
      <c r="V33">
        <v>0</v>
      </c>
      <c r="W33">
        <v>29637014.670000002</v>
      </c>
      <c r="X33">
        <v>-1166603.3500000001</v>
      </c>
      <c r="Y33">
        <v>0</v>
      </c>
      <c r="Z33">
        <v>0</v>
      </c>
      <c r="AA33">
        <v>0</v>
      </c>
      <c r="AB33">
        <v>0</v>
      </c>
      <c r="AC33">
        <v>0</v>
      </c>
      <c r="AD33">
        <v>-88752.02</v>
      </c>
      <c r="AE33">
        <v>28381659.300000001</v>
      </c>
      <c r="AF33">
        <v>-237298.26</v>
      </c>
      <c r="AG33">
        <v>-42710.5</v>
      </c>
      <c r="AH33">
        <v>0</v>
      </c>
      <c r="AI33">
        <v>0</v>
      </c>
      <c r="AJ33">
        <v>0</v>
      </c>
      <c r="AK33">
        <v>-59822.77</v>
      </c>
      <c r="AL33">
        <v>-80635.41</v>
      </c>
      <c r="AM33">
        <v>0</v>
      </c>
      <c r="AN33">
        <v>0</v>
      </c>
      <c r="AO33">
        <v>0</v>
      </c>
      <c r="AP33">
        <v>0</v>
      </c>
      <c r="AQ33">
        <v>0</v>
      </c>
      <c r="AR33">
        <v>0</v>
      </c>
      <c r="AS33">
        <v>0</v>
      </c>
      <c r="AT33">
        <v>0</v>
      </c>
      <c r="AU33">
        <v>0</v>
      </c>
      <c r="AV33">
        <v>0</v>
      </c>
      <c r="AW33">
        <v>0</v>
      </c>
      <c r="AX33">
        <v>0</v>
      </c>
      <c r="AY33">
        <v>-120955.13</v>
      </c>
      <c r="AZ33">
        <v>0</v>
      </c>
      <c r="BA33">
        <v>0</v>
      </c>
      <c r="BB33">
        <v>0</v>
      </c>
      <c r="BC33">
        <v>0</v>
      </c>
      <c r="BD33">
        <v>-541422.06999999995</v>
      </c>
      <c r="BE33" s="179">
        <v>2.24E-2</v>
      </c>
      <c r="BF33" s="179">
        <v>2.12E-2</v>
      </c>
      <c r="BG33">
        <v>1</v>
      </c>
      <c r="BH33">
        <v>147564877490.79001</v>
      </c>
      <c r="BI33" t="s">
        <v>1</v>
      </c>
    </row>
    <row r="34" spans="1:61">
      <c r="A34" s="55" t="str">
        <f t="shared" si="12"/>
        <v>Y0ET</v>
      </c>
      <c r="B34" s="216">
        <f t="shared" si="13"/>
        <v>3956703.8390000002</v>
      </c>
      <c r="C34" s="55">
        <f>VLOOKUP(F34,FV!A:B,2,0)</f>
        <v>10</v>
      </c>
      <c r="D34" s="216">
        <f t="shared" si="14"/>
        <v>3.9567038390000002</v>
      </c>
      <c r="E34" s="216">
        <f t="shared" si="15"/>
        <v>7.1959074010000004</v>
      </c>
      <c r="F34" t="s">
        <v>1979</v>
      </c>
      <c r="G34" t="s">
        <v>513</v>
      </c>
      <c r="H34" s="42">
        <v>45198</v>
      </c>
      <c r="I34" s="42">
        <v>45199</v>
      </c>
      <c r="J34" t="s">
        <v>150</v>
      </c>
      <c r="K34" t="s">
        <v>150</v>
      </c>
      <c r="L34">
        <v>71915956.010000005</v>
      </c>
      <c r="M34">
        <v>71959074.010000005</v>
      </c>
      <c r="N34">
        <v>68.879390000000001</v>
      </c>
      <c r="O34">
        <v>68.877595999999997</v>
      </c>
      <c r="P34">
        <v>-3.8</v>
      </c>
      <c r="Q34">
        <v>0</v>
      </c>
      <c r="R34" s="191">
        <v>3956703.8390000002</v>
      </c>
      <c r="S34">
        <v>2459.3229999999999</v>
      </c>
      <c r="T34">
        <v>52.253999999999998</v>
      </c>
      <c r="U34">
        <v>45997.71</v>
      </c>
      <c r="V34">
        <v>991.12</v>
      </c>
      <c r="W34">
        <v>0</v>
      </c>
      <c r="X34">
        <v>429.64</v>
      </c>
      <c r="Y34">
        <v>0</v>
      </c>
      <c r="Z34">
        <v>0</v>
      </c>
      <c r="AA34">
        <v>0</v>
      </c>
      <c r="AB34">
        <v>0</v>
      </c>
      <c r="AC34">
        <v>0</v>
      </c>
      <c r="AD34">
        <v>0</v>
      </c>
      <c r="AE34">
        <v>438.05</v>
      </c>
      <c r="AF34">
        <v>-1015.89</v>
      </c>
      <c r="AG34">
        <v>-200.56</v>
      </c>
      <c r="AH34">
        <v>0</v>
      </c>
      <c r="AI34">
        <v>0</v>
      </c>
      <c r="AJ34">
        <v>0</v>
      </c>
      <c r="AK34">
        <v>-402.39</v>
      </c>
      <c r="AL34">
        <v>-39.32</v>
      </c>
      <c r="AM34">
        <v>0</v>
      </c>
      <c r="AN34">
        <v>0</v>
      </c>
      <c r="AO34">
        <v>0</v>
      </c>
      <c r="AP34">
        <v>0</v>
      </c>
      <c r="AQ34">
        <v>-98.32</v>
      </c>
      <c r="AR34">
        <v>0</v>
      </c>
      <c r="AS34">
        <v>0</v>
      </c>
      <c r="AT34">
        <v>0</v>
      </c>
      <c r="AU34">
        <v>0</v>
      </c>
      <c r="AV34">
        <v>0</v>
      </c>
      <c r="AW34">
        <v>0</v>
      </c>
      <c r="AX34">
        <v>0</v>
      </c>
      <c r="AY34">
        <v>-570.16</v>
      </c>
      <c r="AZ34">
        <v>0</v>
      </c>
      <c r="BA34">
        <v>0</v>
      </c>
      <c r="BB34">
        <v>0</v>
      </c>
      <c r="BC34">
        <v>8.41</v>
      </c>
      <c r="BD34">
        <v>-2326.64</v>
      </c>
      <c r="BE34" s="179">
        <v>4.7E-2</v>
      </c>
      <c r="BF34" s="179">
        <v>4.2799999999999998E-2</v>
      </c>
      <c r="BG34">
        <v>1</v>
      </c>
      <c r="BH34">
        <v>71959074.010000005</v>
      </c>
      <c r="BI34" t="s">
        <v>22</v>
      </c>
    </row>
    <row r="35" spans="1:61">
      <c r="A35" s="55" t="str">
        <f t="shared" si="12"/>
        <v>Y0EU</v>
      </c>
      <c r="B35" s="216">
        <f t="shared" si="13"/>
        <v>51171326.571000002</v>
      </c>
      <c r="C35" s="55">
        <f>VLOOKUP(F35,FV!A:B,2,0)</f>
        <v>10</v>
      </c>
      <c r="D35" s="216">
        <f t="shared" si="14"/>
        <v>51.171326571000002</v>
      </c>
      <c r="E35" s="216">
        <f t="shared" si="15"/>
        <v>37.159900786000001</v>
      </c>
      <c r="F35" t="s">
        <v>1980</v>
      </c>
      <c r="G35" t="s">
        <v>212</v>
      </c>
      <c r="H35" s="42">
        <v>45198</v>
      </c>
      <c r="I35" s="42">
        <v>45199</v>
      </c>
      <c r="J35" t="s">
        <v>150</v>
      </c>
      <c r="K35" t="s">
        <v>150</v>
      </c>
      <c r="L35">
        <v>370602110.80000001</v>
      </c>
      <c r="M35">
        <v>371599007.86000001</v>
      </c>
      <c r="N35">
        <v>28.740055000000002</v>
      </c>
      <c r="O35">
        <v>28.739297000000001</v>
      </c>
      <c r="P35">
        <v>-3.9</v>
      </c>
      <c r="Q35">
        <v>0</v>
      </c>
      <c r="R35" s="191">
        <v>51171326.571000002</v>
      </c>
      <c r="S35">
        <v>149886.60699999999</v>
      </c>
      <c r="T35">
        <v>12181.681</v>
      </c>
      <c r="U35">
        <v>1095938.22</v>
      </c>
      <c r="V35">
        <v>89989.62</v>
      </c>
      <c r="W35">
        <v>0</v>
      </c>
      <c r="X35">
        <v>2517.56</v>
      </c>
      <c r="Y35">
        <v>0</v>
      </c>
      <c r="Z35">
        <v>0</v>
      </c>
      <c r="AA35">
        <v>0</v>
      </c>
      <c r="AB35">
        <v>0</v>
      </c>
      <c r="AC35">
        <v>0</v>
      </c>
      <c r="AD35">
        <v>0</v>
      </c>
      <c r="AE35">
        <v>3135.23</v>
      </c>
      <c r="AF35">
        <v>-6899.57</v>
      </c>
      <c r="AG35">
        <v>-1333.3</v>
      </c>
      <c r="AH35">
        <v>0</v>
      </c>
      <c r="AI35">
        <v>0</v>
      </c>
      <c r="AJ35">
        <v>0</v>
      </c>
      <c r="AK35">
        <v>-2024.83</v>
      </c>
      <c r="AL35">
        <v>-203.04</v>
      </c>
      <c r="AM35">
        <v>0</v>
      </c>
      <c r="AN35">
        <v>0</v>
      </c>
      <c r="AO35">
        <v>0</v>
      </c>
      <c r="AP35">
        <v>0</v>
      </c>
      <c r="AQ35">
        <v>-507.67</v>
      </c>
      <c r="AR35">
        <v>0</v>
      </c>
      <c r="AS35">
        <v>0</v>
      </c>
      <c r="AT35">
        <v>0</v>
      </c>
      <c r="AU35">
        <v>0</v>
      </c>
      <c r="AV35">
        <v>0</v>
      </c>
      <c r="AW35">
        <v>0</v>
      </c>
      <c r="AX35">
        <v>0</v>
      </c>
      <c r="AY35">
        <v>-1218.3599999999999</v>
      </c>
      <c r="AZ35">
        <v>0</v>
      </c>
      <c r="BA35">
        <v>0</v>
      </c>
      <c r="BB35">
        <v>0</v>
      </c>
      <c r="BC35">
        <v>617.66999999999996</v>
      </c>
      <c r="BD35">
        <v>-12186.77</v>
      </c>
      <c r="BE35" s="179">
        <v>5.1400000000000001E-2</v>
      </c>
      <c r="BF35" s="179">
        <v>4.6199999999999998E-2</v>
      </c>
      <c r="BG35">
        <v>1</v>
      </c>
      <c r="BH35">
        <v>371599007.86000001</v>
      </c>
      <c r="BI35" t="s">
        <v>15</v>
      </c>
    </row>
    <row r="36" spans="1:61">
      <c r="A36" s="55" t="str">
        <f t="shared" ref="A36:A42" si="16">F36</f>
        <v>Y0EV</v>
      </c>
      <c r="B36" s="216">
        <f t="shared" ref="B36:B42" si="17">R36</f>
        <v>213690871.93700001</v>
      </c>
      <c r="C36" s="55">
        <f>VLOOKUP(F36,FV!A:B,2,0)</f>
        <v>10</v>
      </c>
      <c r="D36" s="216">
        <f t="shared" ref="D36:D42" si="18">(B36*C36)/10^7</f>
        <v>213.69087193700003</v>
      </c>
      <c r="E36" s="216">
        <f t="shared" ref="E36:E42" si="19">M36/10^7</f>
        <v>184.48370418299999</v>
      </c>
      <c r="F36" t="s">
        <v>1984</v>
      </c>
      <c r="G36" t="s">
        <v>1549</v>
      </c>
      <c r="H36" s="42">
        <v>45198</v>
      </c>
      <c r="I36" s="42">
        <v>45199</v>
      </c>
      <c r="J36" t="s">
        <v>150</v>
      </c>
      <c r="K36" t="s">
        <v>150</v>
      </c>
      <c r="L36">
        <v>1847523817.5799999</v>
      </c>
      <c r="M36">
        <v>1844837041.8299999</v>
      </c>
      <c r="N36">
        <v>34.821164000000003</v>
      </c>
      <c r="O36">
        <v>34.820346000000001</v>
      </c>
      <c r="P36">
        <v>-3.44</v>
      </c>
      <c r="Q36">
        <v>0</v>
      </c>
      <c r="R36" s="191">
        <v>213690871.93700001</v>
      </c>
      <c r="S36">
        <v>16727.874</v>
      </c>
      <c r="T36">
        <v>321876.11800000002</v>
      </c>
      <c r="U36">
        <v>144993.76999999999</v>
      </c>
      <c r="V36">
        <v>2775038.97</v>
      </c>
      <c r="W36">
        <v>0</v>
      </c>
      <c r="X36">
        <v>13901.29</v>
      </c>
      <c r="Y36">
        <v>0</v>
      </c>
      <c r="Z36">
        <v>0</v>
      </c>
      <c r="AA36">
        <v>0</v>
      </c>
      <c r="AB36">
        <v>0</v>
      </c>
      <c r="AC36">
        <v>0</v>
      </c>
      <c r="AD36">
        <v>0</v>
      </c>
      <c r="AE36">
        <v>14051.87</v>
      </c>
      <c r="AF36">
        <v>-28121.87</v>
      </c>
      <c r="AG36">
        <v>-5515.6</v>
      </c>
      <c r="AH36">
        <v>0</v>
      </c>
      <c r="AI36">
        <v>0</v>
      </c>
      <c r="AJ36">
        <v>0</v>
      </c>
      <c r="AK36">
        <v>-29079.95</v>
      </c>
      <c r="AL36">
        <v>-1008.14</v>
      </c>
      <c r="AM36">
        <v>0</v>
      </c>
      <c r="AN36">
        <v>0</v>
      </c>
      <c r="AO36">
        <v>0</v>
      </c>
      <c r="AP36">
        <v>0</v>
      </c>
      <c r="AQ36">
        <v>-2520.37</v>
      </c>
      <c r="AR36">
        <v>0</v>
      </c>
      <c r="AS36">
        <v>0</v>
      </c>
      <c r="AT36">
        <v>0</v>
      </c>
      <c r="AU36">
        <v>0</v>
      </c>
      <c r="AV36">
        <v>0</v>
      </c>
      <c r="AW36">
        <v>0</v>
      </c>
      <c r="AX36">
        <v>0</v>
      </c>
      <c r="AY36">
        <v>-4536.49</v>
      </c>
      <c r="AZ36">
        <v>0</v>
      </c>
      <c r="BA36">
        <v>0</v>
      </c>
      <c r="BB36">
        <v>0</v>
      </c>
      <c r="BC36">
        <v>150.58000000000001</v>
      </c>
      <c r="BD36">
        <v>-70782.42</v>
      </c>
      <c r="BE36" s="179">
        <v>4.5600000000000002E-2</v>
      </c>
      <c r="BF36" s="179">
        <v>4.1200000000000001E-2</v>
      </c>
      <c r="BG36">
        <v>1</v>
      </c>
      <c r="BH36">
        <v>1844837041.8299999</v>
      </c>
      <c r="BI36" t="s">
        <v>1548</v>
      </c>
    </row>
    <row r="37" spans="1:61">
      <c r="A37" s="55" t="str">
        <f t="shared" si="16"/>
        <v>Y0EW</v>
      </c>
      <c r="B37" s="216">
        <f t="shared" si="17"/>
        <v>13412091.341</v>
      </c>
      <c r="C37" s="55">
        <f>VLOOKUP(F37,FV!A:B,2,0)</f>
        <v>10</v>
      </c>
      <c r="D37" s="216">
        <f t="shared" si="18"/>
        <v>13.412091341</v>
      </c>
      <c r="E37" s="216">
        <f t="shared" si="19"/>
        <v>21.968169280000001</v>
      </c>
      <c r="F37" t="s">
        <v>1982</v>
      </c>
      <c r="G37" t="s">
        <v>1011</v>
      </c>
      <c r="H37" s="42">
        <v>45198</v>
      </c>
      <c r="I37" s="42">
        <v>45199</v>
      </c>
      <c r="J37" t="s">
        <v>150</v>
      </c>
      <c r="K37" t="s">
        <v>150</v>
      </c>
      <c r="L37">
        <v>219686324.84999999</v>
      </c>
      <c r="M37">
        <v>219681692.80000001</v>
      </c>
      <c r="N37">
        <v>63.405763</v>
      </c>
      <c r="O37">
        <v>63.404240999999999</v>
      </c>
      <c r="P37">
        <v>-3.56</v>
      </c>
      <c r="Q37">
        <v>0</v>
      </c>
      <c r="R37" s="191">
        <v>13412091.341</v>
      </c>
      <c r="S37">
        <v>923.38199999999995</v>
      </c>
      <c r="T37">
        <v>975.61</v>
      </c>
      <c r="U37">
        <v>15499.24</v>
      </c>
      <c r="V37">
        <v>13997.95</v>
      </c>
      <c r="W37">
        <v>0</v>
      </c>
      <c r="X37">
        <v>1832.5</v>
      </c>
      <c r="Y37">
        <v>0</v>
      </c>
      <c r="Z37">
        <v>0</v>
      </c>
      <c r="AA37">
        <v>0</v>
      </c>
      <c r="AB37">
        <v>0</v>
      </c>
      <c r="AC37">
        <v>0</v>
      </c>
      <c r="AD37">
        <v>0</v>
      </c>
      <c r="AE37">
        <v>1832.5</v>
      </c>
      <c r="AF37">
        <v>-2733.45</v>
      </c>
      <c r="AG37">
        <v>-546.02</v>
      </c>
      <c r="AH37">
        <v>0</v>
      </c>
      <c r="AI37">
        <v>0</v>
      </c>
      <c r="AJ37">
        <v>0</v>
      </c>
      <c r="AK37">
        <v>-2825.67</v>
      </c>
      <c r="AL37">
        <v>-120.05</v>
      </c>
      <c r="AM37">
        <v>0</v>
      </c>
      <c r="AN37">
        <v>0</v>
      </c>
      <c r="AO37">
        <v>0</v>
      </c>
      <c r="AP37">
        <v>0</v>
      </c>
      <c r="AQ37">
        <v>-300.12</v>
      </c>
      <c r="AR37">
        <v>0</v>
      </c>
      <c r="AS37">
        <v>0</v>
      </c>
      <c r="AT37">
        <v>0</v>
      </c>
      <c r="AU37">
        <v>0</v>
      </c>
      <c r="AV37">
        <v>0</v>
      </c>
      <c r="AW37">
        <v>0</v>
      </c>
      <c r="AX37">
        <v>0</v>
      </c>
      <c r="AY37">
        <v>-1440.53</v>
      </c>
      <c r="AZ37">
        <v>0</v>
      </c>
      <c r="BA37">
        <v>0</v>
      </c>
      <c r="BB37">
        <v>0</v>
      </c>
      <c r="BC37">
        <v>0</v>
      </c>
      <c r="BD37">
        <v>-7965.84</v>
      </c>
      <c r="BE37" s="179">
        <v>4.7600000000000003E-2</v>
      </c>
      <c r="BF37" s="179">
        <v>4.3999999999999997E-2</v>
      </c>
      <c r="BG37">
        <v>1</v>
      </c>
      <c r="BH37">
        <v>219681692.80000001</v>
      </c>
      <c r="BI37" t="s">
        <v>14</v>
      </c>
    </row>
    <row r="38" spans="1:61">
      <c r="A38" s="55" t="str">
        <f t="shared" si="16"/>
        <v>Y0EX</v>
      </c>
      <c r="B38" s="216">
        <f t="shared" si="17"/>
        <v>15805951.517999999</v>
      </c>
      <c r="C38" s="55">
        <f>VLOOKUP(F38,FV!A:B,2,0)</f>
        <v>10</v>
      </c>
      <c r="D38" s="216">
        <f t="shared" si="18"/>
        <v>15.805951518000001</v>
      </c>
      <c r="E38" s="216">
        <f t="shared" si="19"/>
        <v>29.439017995999997</v>
      </c>
      <c r="F38" t="s">
        <v>1981</v>
      </c>
      <c r="G38" t="s">
        <v>546</v>
      </c>
      <c r="H38" s="42">
        <v>45198</v>
      </c>
      <c r="I38" s="42">
        <v>45199</v>
      </c>
      <c r="J38" t="s">
        <v>150</v>
      </c>
      <c r="K38" t="s">
        <v>150</v>
      </c>
      <c r="L38">
        <v>294396005.25999999</v>
      </c>
      <c r="M38">
        <v>294390179.95999998</v>
      </c>
      <c r="N38">
        <v>55.57385</v>
      </c>
      <c r="O38">
        <v>55.573124</v>
      </c>
      <c r="P38">
        <v>-1.48</v>
      </c>
      <c r="Q38">
        <v>0</v>
      </c>
      <c r="R38" s="191">
        <v>15805951.517999999</v>
      </c>
      <c r="S38">
        <v>0</v>
      </c>
      <c r="T38">
        <v>0</v>
      </c>
      <c r="U38">
        <v>0</v>
      </c>
      <c r="V38">
        <v>0</v>
      </c>
      <c r="W38">
        <v>0</v>
      </c>
      <c r="X38">
        <v>923.64</v>
      </c>
      <c r="Y38">
        <v>0</v>
      </c>
      <c r="Z38">
        <v>0</v>
      </c>
      <c r="AA38">
        <v>0</v>
      </c>
      <c r="AB38">
        <v>0</v>
      </c>
      <c r="AC38">
        <v>-0.05</v>
      </c>
      <c r="AD38">
        <v>1.98</v>
      </c>
      <c r="AE38">
        <v>925.57</v>
      </c>
      <c r="AF38">
        <v>-156.21</v>
      </c>
      <c r="AG38">
        <v>-28.14</v>
      </c>
      <c r="AH38">
        <v>0</v>
      </c>
      <c r="AI38">
        <v>0</v>
      </c>
      <c r="AJ38">
        <v>0</v>
      </c>
      <c r="AK38">
        <v>-6003.48</v>
      </c>
      <c r="AL38">
        <v>0</v>
      </c>
      <c r="AM38">
        <v>0</v>
      </c>
      <c r="AN38">
        <v>0</v>
      </c>
      <c r="AO38">
        <v>0</v>
      </c>
      <c r="AP38">
        <v>0</v>
      </c>
      <c r="AQ38">
        <v>0</v>
      </c>
      <c r="AR38">
        <v>0</v>
      </c>
      <c r="AS38">
        <v>0</v>
      </c>
      <c r="AT38">
        <v>0</v>
      </c>
      <c r="AU38">
        <v>0</v>
      </c>
      <c r="AV38">
        <v>0</v>
      </c>
      <c r="AW38">
        <v>0</v>
      </c>
      <c r="AX38">
        <v>0</v>
      </c>
      <c r="AY38">
        <v>-563.04</v>
      </c>
      <c r="AZ38">
        <v>0</v>
      </c>
      <c r="BA38">
        <v>0</v>
      </c>
      <c r="BB38">
        <v>0</v>
      </c>
      <c r="BC38">
        <v>0</v>
      </c>
      <c r="BD38">
        <v>-6750.87</v>
      </c>
      <c r="BE38" s="179">
        <v>1.8100000000000002E-2</v>
      </c>
      <c r="BF38" s="179">
        <v>1.8100000000000002E-2</v>
      </c>
      <c r="BG38">
        <v>1</v>
      </c>
      <c r="BH38">
        <v>294390179.95999998</v>
      </c>
      <c r="BI38" t="s">
        <v>23</v>
      </c>
    </row>
    <row r="39" spans="1:61">
      <c r="A39" s="55" t="str">
        <f t="shared" si="16"/>
        <v>Y0EY</v>
      </c>
      <c r="B39" s="216">
        <f t="shared" si="17"/>
        <v>12452904.414999999</v>
      </c>
      <c r="C39" s="55">
        <f>VLOOKUP(F39,FV!A:B,2,0)</f>
        <v>10</v>
      </c>
      <c r="D39" s="216">
        <f t="shared" si="18"/>
        <v>12.452904414999999</v>
      </c>
      <c r="E39" s="216">
        <f t="shared" si="19"/>
        <v>38.492141064999998</v>
      </c>
      <c r="F39" t="s">
        <v>1983</v>
      </c>
      <c r="G39" t="s">
        <v>556</v>
      </c>
      <c r="H39" s="42">
        <v>45198</v>
      </c>
      <c r="I39" s="42">
        <v>45199</v>
      </c>
      <c r="J39" t="s">
        <v>150</v>
      </c>
      <c r="K39" t="s">
        <v>150</v>
      </c>
      <c r="L39">
        <v>384931518.18000001</v>
      </c>
      <c r="M39">
        <v>384921410.64999998</v>
      </c>
      <c r="N39">
        <v>120.65244800000001</v>
      </c>
      <c r="O39">
        <v>120.65124900000001</v>
      </c>
      <c r="P39">
        <v>-1.48</v>
      </c>
      <c r="Q39">
        <v>0</v>
      </c>
      <c r="R39" s="191">
        <v>12452904.414999999</v>
      </c>
      <c r="S39">
        <v>194.90299999999999</v>
      </c>
      <c r="T39">
        <v>253.523</v>
      </c>
      <c r="U39">
        <v>5999.71</v>
      </c>
      <c r="V39">
        <v>7841.97</v>
      </c>
      <c r="W39">
        <v>0</v>
      </c>
      <c r="X39">
        <v>1831.46</v>
      </c>
      <c r="Y39">
        <v>0</v>
      </c>
      <c r="Z39">
        <v>0</v>
      </c>
      <c r="AA39">
        <v>0</v>
      </c>
      <c r="AB39">
        <v>0</v>
      </c>
      <c r="AC39">
        <v>-0.05</v>
      </c>
      <c r="AD39">
        <v>7.47</v>
      </c>
      <c r="AE39">
        <v>1905.34</v>
      </c>
      <c r="AF39">
        <v>-203.76</v>
      </c>
      <c r="AG39">
        <v>-36.659999999999997</v>
      </c>
      <c r="AH39">
        <v>0</v>
      </c>
      <c r="AI39">
        <v>0</v>
      </c>
      <c r="AJ39">
        <v>0</v>
      </c>
      <c r="AK39">
        <v>-9193.99</v>
      </c>
      <c r="AL39">
        <v>0</v>
      </c>
      <c r="AM39">
        <v>0</v>
      </c>
      <c r="AN39">
        <v>0</v>
      </c>
      <c r="AO39">
        <v>0</v>
      </c>
      <c r="AP39">
        <v>0</v>
      </c>
      <c r="AQ39">
        <v>0</v>
      </c>
      <c r="AR39">
        <v>0</v>
      </c>
      <c r="AS39">
        <v>0</v>
      </c>
      <c r="AT39">
        <v>0</v>
      </c>
      <c r="AU39">
        <v>0</v>
      </c>
      <c r="AV39">
        <v>0</v>
      </c>
      <c r="AW39">
        <v>0</v>
      </c>
      <c r="AX39">
        <v>0</v>
      </c>
      <c r="AY39">
        <v>-736.2</v>
      </c>
      <c r="AZ39">
        <v>0</v>
      </c>
      <c r="BA39">
        <v>0</v>
      </c>
      <c r="BB39">
        <v>0</v>
      </c>
      <c r="BC39">
        <v>66.459999999999994</v>
      </c>
      <c r="BD39">
        <v>-10170.61</v>
      </c>
      <c r="BE39" s="179">
        <v>2.1999999999999999E-2</v>
      </c>
      <c r="BF39" s="179">
        <v>2.1999999999999999E-2</v>
      </c>
      <c r="BG39">
        <v>1</v>
      </c>
      <c r="BH39">
        <v>384921410.64999998</v>
      </c>
      <c r="BI39" t="s">
        <v>24</v>
      </c>
    </row>
    <row r="40" spans="1:61">
      <c r="A40" s="55" t="str">
        <f t="shared" si="16"/>
        <v>Y0EZ</v>
      </c>
      <c r="B40" s="216">
        <f t="shared" si="17"/>
        <v>21060837.000999998</v>
      </c>
      <c r="C40" s="55">
        <f>VLOOKUP(F40,FV!A:B,2,0)</f>
        <v>10</v>
      </c>
      <c r="D40" s="216">
        <f t="shared" si="18"/>
        <v>21.060837000999999</v>
      </c>
      <c r="E40" s="216">
        <f t="shared" si="19"/>
        <v>58.331228934000002</v>
      </c>
      <c r="F40" t="s">
        <v>1985</v>
      </c>
      <c r="G40" t="s">
        <v>567</v>
      </c>
      <c r="H40" s="42">
        <v>45198</v>
      </c>
      <c r="I40" s="42">
        <v>45199</v>
      </c>
      <c r="J40" t="s">
        <v>150</v>
      </c>
      <c r="K40" t="s">
        <v>150</v>
      </c>
      <c r="L40">
        <v>583790540.91999996</v>
      </c>
      <c r="M40">
        <v>583312289.34000003</v>
      </c>
      <c r="N40">
        <v>99.062809999999999</v>
      </c>
      <c r="O40">
        <v>99.061481999999998</v>
      </c>
      <c r="P40">
        <v>-1.77</v>
      </c>
      <c r="Q40">
        <v>0</v>
      </c>
      <c r="R40" s="191">
        <v>21060837.000999998</v>
      </c>
      <c r="S40">
        <v>76.643000000000001</v>
      </c>
      <c r="T40">
        <v>17836.262999999999</v>
      </c>
      <c r="U40">
        <v>1999.9</v>
      </c>
      <c r="V40">
        <v>465414.1</v>
      </c>
      <c r="W40">
        <v>0</v>
      </c>
      <c r="X40">
        <v>2664.72</v>
      </c>
      <c r="Y40">
        <v>0</v>
      </c>
      <c r="Z40">
        <v>0</v>
      </c>
      <c r="AA40">
        <v>0</v>
      </c>
      <c r="AB40">
        <v>0</v>
      </c>
      <c r="AC40">
        <v>0</v>
      </c>
      <c r="AD40">
        <v>13.88</v>
      </c>
      <c r="AE40">
        <v>2678.6</v>
      </c>
      <c r="AF40">
        <v>-312.29000000000002</v>
      </c>
      <c r="AG40">
        <v>-56.22</v>
      </c>
      <c r="AH40">
        <v>0</v>
      </c>
      <c r="AI40">
        <v>0</v>
      </c>
      <c r="AJ40">
        <v>0</v>
      </c>
      <c r="AK40">
        <v>-16031.84</v>
      </c>
      <c r="AL40">
        <v>0</v>
      </c>
      <c r="AM40">
        <v>0</v>
      </c>
      <c r="AN40">
        <v>0</v>
      </c>
      <c r="AO40">
        <v>0</v>
      </c>
      <c r="AP40">
        <v>0</v>
      </c>
      <c r="AQ40">
        <v>0</v>
      </c>
      <c r="AR40">
        <v>0</v>
      </c>
      <c r="AS40">
        <v>0</v>
      </c>
      <c r="AT40">
        <v>0</v>
      </c>
      <c r="AU40">
        <v>0</v>
      </c>
      <c r="AV40">
        <v>0</v>
      </c>
      <c r="AW40">
        <v>0</v>
      </c>
      <c r="AX40">
        <v>0</v>
      </c>
      <c r="AY40">
        <v>-1115.6300000000001</v>
      </c>
      <c r="AZ40">
        <v>0</v>
      </c>
      <c r="BA40">
        <v>0</v>
      </c>
      <c r="BB40">
        <v>0</v>
      </c>
      <c r="BC40">
        <v>0</v>
      </c>
      <c r="BD40">
        <v>-17515.98</v>
      </c>
      <c r="BE40" s="179">
        <v>2.4400000000000002E-2</v>
      </c>
      <c r="BF40" s="179">
        <v>2.4400000000000002E-2</v>
      </c>
      <c r="BG40">
        <v>1</v>
      </c>
      <c r="BH40">
        <v>583312289.34000003</v>
      </c>
      <c r="BI40" t="s">
        <v>25</v>
      </c>
    </row>
    <row r="41" spans="1:61">
      <c r="A41" s="55" t="str">
        <f t="shared" si="16"/>
        <v>Y0F1</v>
      </c>
      <c r="B41" s="216">
        <f t="shared" si="17"/>
        <v>1379704472.381</v>
      </c>
      <c r="C41" s="55">
        <f>VLOOKUP(F41,FV!A:B,2,0)</f>
        <v>10</v>
      </c>
      <c r="D41" s="216">
        <f t="shared" si="18"/>
        <v>1379.7044723810002</v>
      </c>
      <c r="E41" s="216">
        <f t="shared" si="19"/>
        <v>1753.9725904630002</v>
      </c>
      <c r="F41" t="s">
        <v>2909</v>
      </c>
      <c r="G41" t="s">
        <v>2943</v>
      </c>
      <c r="H41" s="42">
        <v>45198</v>
      </c>
      <c r="I41" s="42">
        <v>45199</v>
      </c>
      <c r="J41" t="s">
        <v>150</v>
      </c>
      <c r="K41" t="s">
        <v>150</v>
      </c>
      <c r="L41">
        <v>17495472476.91</v>
      </c>
      <c r="M41">
        <v>17539725904.630001</v>
      </c>
      <c r="N41">
        <v>51.072524999999999</v>
      </c>
      <c r="O41">
        <v>51.070808999999997</v>
      </c>
      <c r="P41">
        <v>-4.92</v>
      </c>
      <c r="Q41">
        <v>-0.02</v>
      </c>
      <c r="R41" s="191">
        <v>1379704472.381</v>
      </c>
      <c r="S41">
        <v>3940506.9739999999</v>
      </c>
      <c r="T41">
        <v>388391.52399999998</v>
      </c>
      <c r="U41">
        <v>50079434.670000002</v>
      </c>
      <c r="V41">
        <v>4926475.4000000004</v>
      </c>
      <c r="W41">
        <v>0</v>
      </c>
      <c r="X41">
        <v>62617.53</v>
      </c>
      <c r="Y41">
        <v>0</v>
      </c>
      <c r="Z41">
        <v>0</v>
      </c>
      <c r="AA41">
        <v>0</v>
      </c>
      <c r="AB41">
        <v>0</v>
      </c>
      <c r="AC41">
        <v>0</v>
      </c>
      <c r="AD41">
        <v>0</v>
      </c>
      <c r="AE41">
        <v>72744.990000000005</v>
      </c>
      <c r="AF41">
        <v>-209528.71</v>
      </c>
      <c r="AG41">
        <v>-42028.24</v>
      </c>
      <c r="AH41">
        <v>0</v>
      </c>
      <c r="AI41">
        <v>0</v>
      </c>
      <c r="AJ41">
        <v>0</v>
      </c>
      <c r="AK41">
        <v>-634458.1</v>
      </c>
      <c r="AL41">
        <v>-9584.43</v>
      </c>
      <c r="AM41">
        <v>0</v>
      </c>
      <c r="AN41">
        <v>0</v>
      </c>
      <c r="AO41">
        <v>0</v>
      </c>
      <c r="AP41">
        <v>0</v>
      </c>
      <c r="AQ41">
        <v>-23962.7</v>
      </c>
      <c r="AR41">
        <v>0</v>
      </c>
      <c r="AS41">
        <v>0</v>
      </c>
      <c r="AT41">
        <v>0</v>
      </c>
      <c r="AU41">
        <v>0</v>
      </c>
      <c r="AV41">
        <v>0</v>
      </c>
      <c r="AW41">
        <v>0</v>
      </c>
      <c r="AX41">
        <v>0</v>
      </c>
      <c r="AY41">
        <v>-52714.36</v>
      </c>
      <c r="AZ41">
        <v>0</v>
      </c>
      <c r="BA41">
        <v>0</v>
      </c>
      <c r="BB41">
        <v>0</v>
      </c>
      <c r="BC41">
        <v>10127.459999999999</v>
      </c>
      <c r="BD41">
        <v>-972276.54</v>
      </c>
      <c r="BE41" s="179">
        <v>5.5199999999999999E-2</v>
      </c>
      <c r="BF41" s="179">
        <v>5.1799999999999999E-2</v>
      </c>
      <c r="BG41">
        <v>1</v>
      </c>
      <c r="BH41">
        <v>17539725904.630001</v>
      </c>
      <c r="BI41" t="s">
        <v>2944</v>
      </c>
    </row>
    <row r="42" spans="1:61">
      <c r="A42" s="55" t="str">
        <f t="shared" si="16"/>
        <v>Y0F2</v>
      </c>
      <c r="B42" s="216">
        <f t="shared" si="17"/>
        <v>239565913.153</v>
      </c>
      <c r="C42" s="55">
        <f>VLOOKUP(F42,FV!A:B,2,0)</f>
        <v>10</v>
      </c>
      <c r="D42" s="216">
        <f t="shared" si="18"/>
        <v>239.56591315299997</v>
      </c>
      <c r="E42" s="216">
        <f t="shared" si="19"/>
        <v>247.99810671399999</v>
      </c>
      <c r="F42" t="s">
        <v>3458</v>
      </c>
      <c r="G42" t="s">
        <v>3459</v>
      </c>
      <c r="H42" s="42">
        <v>45198</v>
      </c>
      <c r="I42" s="42">
        <v>45199</v>
      </c>
      <c r="J42" t="s">
        <v>150</v>
      </c>
      <c r="K42" t="s">
        <v>150</v>
      </c>
      <c r="L42">
        <v>2480604007.5999999</v>
      </c>
      <c r="M42">
        <v>2479981067.1399999</v>
      </c>
      <c r="N42">
        <v>41.421888000000003</v>
      </c>
      <c r="O42">
        <v>41.429730999999997</v>
      </c>
      <c r="P42">
        <v>27.64</v>
      </c>
      <c r="Q42">
        <v>0.08</v>
      </c>
      <c r="R42" s="191">
        <v>239565913.153</v>
      </c>
      <c r="S42">
        <v>96.634</v>
      </c>
      <c r="T42">
        <v>105016.356</v>
      </c>
      <c r="U42">
        <v>999.96</v>
      </c>
      <c r="V42">
        <v>1086698.75</v>
      </c>
      <c r="W42">
        <v>490102.78</v>
      </c>
      <c r="X42">
        <v>7801.09</v>
      </c>
      <c r="Y42">
        <v>0</v>
      </c>
      <c r="Z42">
        <v>0</v>
      </c>
      <c r="AA42">
        <v>0</v>
      </c>
      <c r="AB42">
        <v>0</v>
      </c>
      <c r="AC42">
        <v>0</v>
      </c>
      <c r="AD42">
        <v>-7500</v>
      </c>
      <c r="AE42">
        <v>490403.87</v>
      </c>
      <c r="AF42">
        <v>-6775.93</v>
      </c>
      <c r="AG42">
        <v>-1219.6199999999999</v>
      </c>
      <c r="AH42">
        <v>0</v>
      </c>
      <c r="AI42">
        <v>0</v>
      </c>
      <c r="AJ42">
        <v>0</v>
      </c>
      <c r="AK42">
        <v>-16262.03</v>
      </c>
      <c r="AL42">
        <v>-677.62</v>
      </c>
      <c r="AM42">
        <v>0</v>
      </c>
      <c r="AN42">
        <v>0</v>
      </c>
      <c r="AO42">
        <v>0</v>
      </c>
      <c r="AP42">
        <v>0</v>
      </c>
      <c r="AQ42">
        <v>0</v>
      </c>
      <c r="AR42">
        <v>0</v>
      </c>
      <c r="AS42">
        <v>0</v>
      </c>
      <c r="AT42">
        <v>0</v>
      </c>
      <c r="AU42">
        <v>0</v>
      </c>
      <c r="AV42">
        <v>0</v>
      </c>
      <c r="AW42">
        <v>0</v>
      </c>
      <c r="AX42">
        <v>0</v>
      </c>
      <c r="AY42">
        <v>-2710.34</v>
      </c>
      <c r="AZ42">
        <v>0</v>
      </c>
      <c r="BA42">
        <v>0</v>
      </c>
      <c r="BB42">
        <v>0</v>
      </c>
      <c r="BC42">
        <v>0</v>
      </c>
      <c r="BD42">
        <v>-27645.54</v>
      </c>
      <c r="BE42" s="179">
        <v>1.24E-2</v>
      </c>
      <c r="BF42" s="179">
        <v>1.1599999999999999E-2</v>
      </c>
      <c r="BG42">
        <v>1</v>
      </c>
      <c r="BH42">
        <v>2479981067.1399999</v>
      </c>
      <c r="BI42" t="s">
        <v>3460</v>
      </c>
    </row>
    <row r="43" spans="1:61">
      <c r="A43" s="55" t="str">
        <f t="shared" ref="A43" si="20">F43</f>
        <v>Y0F3</v>
      </c>
      <c r="B43" s="216">
        <f t="shared" ref="B43" si="21">R43</f>
        <v>935815262.09200001</v>
      </c>
      <c r="C43" s="55">
        <f>VLOOKUP(F43,FV!A:B,2,0)</f>
        <v>10</v>
      </c>
      <c r="D43" s="216">
        <f t="shared" ref="D43" si="22">(B43*C43)/10^7</f>
        <v>935.81526209200001</v>
      </c>
      <c r="E43" s="216">
        <f t="shared" ref="E43" si="23">M43/10^7</f>
        <v>943.53991027900008</v>
      </c>
      <c r="F43" t="s">
        <v>4284</v>
      </c>
      <c r="G43" t="s">
        <v>4285</v>
      </c>
      <c r="H43" s="42">
        <v>45198</v>
      </c>
      <c r="I43" s="42">
        <v>45199</v>
      </c>
      <c r="J43" t="s">
        <v>150</v>
      </c>
      <c r="K43" t="s">
        <v>150</v>
      </c>
      <c r="L43">
        <v>9424935773.2600002</v>
      </c>
      <c r="M43">
        <v>9435399102.7900009</v>
      </c>
      <c r="N43">
        <v>40.350074999999997</v>
      </c>
      <c r="O43">
        <v>40.353268</v>
      </c>
      <c r="P43">
        <v>11.54</v>
      </c>
      <c r="Q43">
        <v>0.04</v>
      </c>
      <c r="R43" s="191">
        <v>935815262.09200001</v>
      </c>
      <c r="S43">
        <v>1054361.047</v>
      </c>
      <c r="T43">
        <v>73596.520999999993</v>
      </c>
      <c r="U43">
        <v>10632134.779999999</v>
      </c>
      <c r="V43">
        <v>741083.25</v>
      </c>
      <c r="W43">
        <v>0</v>
      </c>
      <c r="X43">
        <v>1141545.73</v>
      </c>
      <c r="Y43">
        <v>0</v>
      </c>
      <c r="Z43">
        <v>0</v>
      </c>
      <c r="AA43">
        <v>0</v>
      </c>
      <c r="AB43">
        <v>0</v>
      </c>
      <c r="AC43">
        <v>0</v>
      </c>
      <c r="AD43">
        <v>0</v>
      </c>
      <c r="AE43">
        <v>1145643.07</v>
      </c>
      <c r="AF43">
        <v>-149555.17000000001</v>
      </c>
      <c r="AG43">
        <v>-29240.26</v>
      </c>
      <c r="AH43">
        <v>0</v>
      </c>
      <c r="AI43">
        <v>0</v>
      </c>
      <c r="AJ43">
        <v>0</v>
      </c>
      <c r="AK43">
        <v>-353321.42</v>
      </c>
      <c r="AL43">
        <v>-5155.92</v>
      </c>
      <c r="AM43">
        <v>0</v>
      </c>
      <c r="AN43">
        <v>0</v>
      </c>
      <c r="AO43">
        <v>0</v>
      </c>
      <c r="AP43">
        <v>0</v>
      </c>
      <c r="AQ43">
        <v>-12890.67</v>
      </c>
      <c r="AR43">
        <v>0</v>
      </c>
      <c r="AS43">
        <v>0</v>
      </c>
      <c r="AT43">
        <v>0</v>
      </c>
      <c r="AU43">
        <v>0</v>
      </c>
      <c r="AV43">
        <v>0</v>
      </c>
      <c r="AW43">
        <v>0</v>
      </c>
      <c r="AX43">
        <v>0</v>
      </c>
      <c r="AY43">
        <v>-23201.63</v>
      </c>
      <c r="AZ43">
        <v>0</v>
      </c>
      <c r="BA43">
        <v>0</v>
      </c>
      <c r="BB43">
        <v>0</v>
      </c>
      <c r="BC43">
        <v>4097.34</v>
      </c>
      <c r="BD43">
        <v>-573365.06999999995</v>
      </c>
      <c r="BE43" s="179">
        <v>6.1800000000000001E-2</v>
      </c>
      <c r="BF43" s="179">
        <v>5.7200000000000001E-2</v>
      </c>
      <c r="BG43">
        <v>1</v>
      </c>
      <c r="BH43">
        <v>9435399102.7900009</v>
      </c>
      <c r="BI43" t="s">
        <v>4286</v>
      </c>
    </row>
  </sheetData>
  <autoFilter ref="A1:BI43" xr:uid="{E4C6CF71-EA9D-4BA3-A005-6D96B662D373}"/>
  <pageMargins left="0.7" right="0.7" top="0.75" bottom="0.75" header="0.3" footer="0.3"/>
  <pageSetup paperSize="9" orientation="portrait" r:id="rId1"/>
  <headerFooter>
    <oddFooter>&amp;C&amp;1#&amp;"Calibri"&amp;10&amp;K000000RESTRICTED</oddFooter>
    <evenFooter>&amp;LRESTRICTED</evenFooter>
    <firstFooter>&amp;LRESTRICTED</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B6799-30D4-41BE-BCD5-FCE5E089E91A}">
  <dimension ref="A2:J389"/>
  <sheetViews>
    <sheetView workbookViewId="0">
      <selection activeCell="B10" sqref="B10"/>
    </sheetView>
  </sheetViews>
  <sheetFormatPr defaultRowHeight="12.5"/>
  <cols>
    <col min="1" max="1" width="5.90625" bestFit="1" customWidth="1"/>
    <col min="2" max="2" width="52.36328125" customWidth="1"/>
    <col min="3" max="10" width="15.54296875" customWidth="1"/>
  </cols>
  <sheetData>
    <row r="2" spans="1:10" ht="23">
      <c r="B2" s="259" t="s">
        <v>3546</v>
      </c>
    </row>
    <row r="4" spans="1:10" ht="14.5">
      <c r="B4" s="150" t="s">
        <v>3547</v>
      </c>
    </row>
    <row r="5" spans="1:10" ht="14.5">
      <c r="B5" s="150" t="s">
        <v>3548</v>
      </c>
    </row>
    <row r="6" spans="1:10" ht="17.149999999999999" customHeight="1">
      <c r="B6" s="260" t="s">
        <v>2940</v>
      </c>
      <c r="C6" s="480" t="s">
        <v>3549</v>
      </c>
      <c r="D6" s="480"/>
      <c r="E6" s="480"/>
      <c r="F6" s="480"/>
      <c r="G6" s="480"/>
      <c r="H6" s="480"/>
      <c r="I6" s="480"/>
      <c r="J6" s="480"/>
    </row>
    <row r="7" spans="1:10" ht="17.149999999999999" customHeight="1">
      <c r="B7" s="481" t="s">
        <v>3550</v>
      </c>
      <c r="C7" s="482" t="s">
        <v>1214</v>
      </c>
      <c r="D7" s="482"/>
      <c r="E7" s="482" t="s">
        <v>1215</v>
      </c>
      <c r="F7" s="482"/>
      <c r="G7" s="482" t="s">
        <v>1216</v>
      </c>
      <c r="H7" s="482"/>
      <c r="I7" s="482" t="s">
        <v>1217</v>
      </c>
      <c r="J7" s="482"/>
    </row>
    <row r="8" spans="1:10" ht="17.149999999999999" customHeight="1">
      <c r="B8" s="481"/>
      <c r="C8" s="261" t="s">
        <v>3551</v>
      </c>
      <c r="D8" s="261" t="s">
        <v>1219</v>
      </c>
      <c r="E8" s="261" t="s">
        <v>3551</v>
      </c>
      <c r="F8" s="261" t="s">
        <v>1219</v>
      </c>
      <c r="G8" s="261" t="s">
        <v>3551</v>
      </c>
      <c r="H8" s="261" t="s">
        <v>1219</v>
      </c>
      <c r="I8" s="261" t="s">
        <v>3551</v>
      </c>
      <c r="J8" s="261" t="s">
        <v>1219</v>
      </c>
    </row>
    <row r="9" spans="1:10" ht="17.149999999999999" customHeight="1">
      <c r="B9" s="262" t="s">
        <v>2940</v>
      </c>
      <c r="C9" s="263">
        <v>11666</v>
      </c>
      <c r="D9" s="264">
        <v>16.711600000000001</v>
      </c>
      <c r="E9" s="263">
        <v>16598</v>
      </c>
      <c r="F9" s="264">
        <v>18.4178</v>
      </c>
      <c r="G9" s="263" t="s">
        <v>73</v>
      </c>
      <c r="H9" s="264" t="s">
        <v>73</v>
      </c>
      <c r="I9" s="263">
        <v>17454</v>
      </c>
      <c r="J9" s="264">
        <v>19.084399999999999</v>
      </c>
    </row>
    <row r="10" spans="1:10" ht="17.149999999999999" customHeight="1">
      <c r="A10" t="s">
        <v>1949</v>
      </c>
      <c r="B10" s="260" t="s">
        <v>1380</v>
      </c>
      <c r="C10" s="261">
        <v>11763</v>
      </c>
      <c r="D10" s="265">
        <v>17.686900000000001</v>
      </c>
      <c r="E10" s="261">
        <v>19118</v>
      </c>
      <c r="F10" s="265">
        <v>24.1356</v>
      </c>
      <c r="G10" s="261" t="s">
        <v>73</v>
      </c>
      <c r="H10" s="265" t="s">
        <v>73</v>
      </c>
      <c r="I10" s="261">
        <v>19779</v>
      </c>
      <c r="J10" s="265">
        <v>23.846</v>
      </c>
    </row>
    <row r="11" spans="1:10" ht="17.149999999999999" customHeight="1">
      <c r="B11" s="260" t="s">
        <v>1222</v>
      </c>
      <c r="C11" s="261">
        <v>11606</v>
      </c>
      <c r="D11" s="265">
        <v>16.109200000000001</v>
      </c>
      <c r="E11" s="261">
        <v>18099</v>
      </c>
      <c r="F11" s="265">
        <v>21.8888</v>
      </c>
      <c r="G11" s="261" t="s">
        <v>73</v>
      </c>
      <c r="H11" s="265" t="s">
        <v>73</v>
      </c>
      <c r="I11" s="261">
        <v>18323</v>
      </c>
      <c r="J11" s="265">
        <v>20.911100000000001</v>
      </c>
    </row>
    <row r="14" spans="1:10" ht="14.5">
      <c r="B14" s="150" t="s">
        <v>3552</v>
      </c>
    </row>
    <row r="15" spans="1:10" ht="14.5">
      <c r="B15" s="150" t="s">
        <v>3553</v>
      </c>
    </row>
    <row r="16" spans="1:10" ht="17.149999999999999" customHeight="1">
      <c r="B16" s="260" t="s">
        <v>1546</v>
      </c>
      <c r="C16" s="480" t="s">
        <v>3755</v>
      </c>
      <c r="D16" s="480"/>
      <c r="E16" s="480"/>
      <c r="F16" s="480"/>
      <c r="G16" s="480"/>
      <c r="H16" s="480"/>
      <c r="I16" s="480"/>
      <c r="J16" s="480"/>
    </row>
    <row r="17" spans="1:10" ht="17.149999999999999" customHeight="1">
      <c r="B17" s="481" t="s">
        <v>3550</v>
      </c>
      <c r="C17" s="482" t="s">
        <v>1214</v>
      </c>
      <c r="D17" s="482"/>
      <c r="E17" s="482" t="s">
        <v>1215</v>
      </c>
      <c r="F17" s="482"/>
      <c r="G17" s="482" t="s">
        <v>1216</v>
      </c>
      <c r="H17" s="482"/>
      <c r="I17" s="482" t="s">
        <v>1217</v>
      </c>
      <c r="J17" s="482"/>
    </row>
    <row r="18" spans="1:10" ht="17.149999999999999" customHeight="1">
      <c r="B18" s="481"/>
      <c r="C18" s="261" t="s">
        <v>3551</v>
      </c>
      <c r="D18" s="261" t="s">
        <v>1219</v>
      </c>
      <c r="E18" s="261" t="s">
        <v>3551</v>
      </c>
      <c r="F18" s="261" t="s">
        <v>1219</v>
      </c>
      <c r="G18" s="261" t="s">
        <v>3551</v>
      </c>
      <c r="H18" s="261" t="s">
        <v>1219</v>
      </c>
      <c r="I18" s="261" t="s">
        <v>3551</v>
      </c>
      <c r="J18" s="261" t="s">
        <v>1219</v>
      </c>
    </row>
    <row r="19" spans="1:10" ht="17.149999999999999" customHeight="1">
      <c r="B19" s="262" t="s">
        <v>1546</v>
      </c>
      <c r="C19" s="263">
        <v>12288</v>
      </c>
      <c r="D19" s="264">
        <v>22.949300000000001</v>
      </c>
      <c r="E19" s="263">
        <v>18129</v>
      </c>
      <c r="F19" s="264">
        <v>21.955300000000001</v>
      </c>
      <c r="G19" s="263">
        <v>18526</v>
      </c>
      <c r="H19" s="264">
        <v>13.108700000000001</v>
      </c>
      <c r="I19" s="263">
        <v>187040</v>
      </c>
      <c r="J19" s="264">
        <v>16.109400000000001</v>
      </c>
    </row>
    <row r="20" spans="1:10" ht="17.149999999999999" customHeight="1">
      <c r="A20" t="s">
        <v>1937</v>
      </c>
      <c r="B20" s="260" t="s">
        <v>3555</v>
      </c>
      <c r="C20" s="261">
        <v>11763</v>
      </c>
      <c r="D20" s="265">
        <v>17.686900000000001</v>
      </c>
      <c r="E20" s="261">
        <v>19118</v>
      </c>
      <c r="F20" s="265">
        <v>24.1356</v>
      </c>
      <c r="G20" s="261">
        <v>20029</v>
      </c>
      <c r="H20" s="265">
        <v>14.8857</v>
      </c>
      <c r="I20" s="261">
        <v>152184</v>
      </c>
      <c r="J20" s="265">
        <v>14.894600000000001</v>
      </c>
    </row>
    <row r="21" spans="1:10" ht="17.149999999999999" customHeight="1">
      <c r="B21" s="260" t="s">
        <v>1222</v>
      </c>
      <c r="C21" s="261">
        <v>11606</v>
      </c>
      <c r="D21" s="265">
        <v>16.109200000000001</v>
      </c>
      <c r="E21" s="261">
        <v>18099</v>
      </c>
      <c r="F21" s="265">
        <v>21.8888</v>
      </c>
      <c r="G21" s="261">
        <v>19060</v>
      </c>
      <c r="H21" s="265">
        <v>13.753399999999999</v>
      </c>
      <c r="I21" s="261">
        <v>138753</v>
      </c>
      <c r="J21" s="265">
        <v>14.3545</v>
      </c>
    </row>
    <row r="24" spans="1:10" ht="14.5">
      <c r="B24" s="150" t="s">
        <v>3556</v>
      </c>
    </row>
    <row r="25" spans="1:10" ht="14.5">
      <c r="B25" s="150" t="s">
        <v>3557</v>
      </c>
    </row>
    <row r="26" spans="1:10" ht="17.149999999999999" customHeight="1">
      <c r="B26" s="260" t="s">
        <v>3558</v>
      </c>
      <c r="C26" s="480" t="s">
        <v>3559</v>
      </c>
      <c r="D26" s="480"/>
      <c r="E26" s="480"/>
      <c r="F26" s="480"/>
      <c r="G26" s="480"/>
      <c r="H26" s="480"/>
      <c r="I26" s="480"/>
      <c r="J26" s="480"/>
    </row>
    <row r="27" spans="1:10" ht="17.149999999999999" customHeight="1">
      <c r="B27" s="481" t="s">
        <v>3550</v>
      </c>
      <c r="C27" s="482" t="s">
        <v>1214</v>
      </c>
      <c r="D27" s="482"/>
      <c r="E27" s="482" t="s">
        <v>1215</v>
      </c>
      <c r="F27" s="482"/>
      <c r="G27" s="482" t="s">
        <v>1216</v>
      </c>
      <c r="H27" s="482"/>
      <c r="I27" s="482" t="s">
        <v>1217</v>
      </c>
      <c r="J27" s="482"/>
    </row>
    <row r="28" spans="1:10" ht="17.149999999999999" customHeight="1">
      <c r="B28" s="481"/>
      <c r="C28" s="261" t="s">
        <v>3551</v>
      </c>
      <c r="D28" s="261" t="s">
        <v>1219</v>
      </c>
      <c r="E28" s="261" t="s">
        <v>3551</v>
      </c>
      <c r="F28" s="261" t="s">
        <v>1219</v>
      </c>
      <c r="G28" s="261" t="s">
        <v>3551</v>
      </c>
      <c r="H28" s="261" t="s">
        <v>1219</v>
      </c>
      <c r="I28" s="261" t="s">
        <v>3551</v>
      </c>
      <c r="J28" s="261" t="s">
        <v>1219</v>
      </c>
    </row>
    <row r="29" spans="1:10" ht="17.149999999999999" customHeight="1">
      <c r="B29" s="262" t="s">
        <v>3558</v>
      </c>
      <c r="C29" s="263">
        <v>12116</v>
      </c>
      <c r="D29" s="264">
        <v>21.224399999999999</v>
      </c>
      <c r="E29" s="263">
        <v>18315</v>
      </c>
      <c r="F29" s="264">
        <v>22.372</v>
      </c>
      <c r="G29" s="263" t="s">
        <v>73</v>
      </c>
      <c r="H29" s="264" t="s">
        <v>73</v>
      </c>
      <c r="I29" s="263">
        <v>18507</v>
      </c>
      <c r="J29" s="264">
        <v>14.6256</v>
      </c>
    </row>
    <row r="30" spans="1:10" ht="17.149999999999999" customHeight="1">
      <c r="A30" t="s">
        <v>1950</v>
      </c>
      <c r="B30" s="260" t="s">
        <v>1379</v>
      </c>
      <c r="C30" s="261">
        <v>12194</v>
      </c>
      <c r="D30" s="265">
        <v>22.0016</v>
      </c>
      <c r="E30" s="261">
        <v>20724</v>
      </c>
      <c r="F30" s="265">
        <v>27.521699999999999</v>
      </c>
      <c r="G30" s="261" t="s">
        <v>73</v>
      </c>
      <c r="H30" s="265" t="s">
        <v>73</v>
      </c>
      <c r="I30" s="261">
        <v>20863</v>
      </c>
      <c r="J30" s="265">
        <v>17.712199999999999</v>
      </c>
    </row>
    <row r="31" spans="1:10" ht="17.149999999999999" customHeight="1">
      <c r="B31" s="260" t="s">
        <v>1222</v>
      </c>
      <c r="C31" s="261">
        <v>11606</v>
      </c>
      <c r="D31" s="265">
        <v>16.109200000000001</v>
      </c>
      <c r="E31" s="261">
        <v>18099</v>
      </c>
      <c r="F31" s="265">
        <v>21.8888</v>
      </c>
      <c r="G31" s="261" t="s">
        <v>73</v>
      </c>
      <c r="H31" s="265" t="s">
        <v>73</v>
      </c>
      <c r="I31" s="261">
        <v>17925</v>
      </c>
      <c r="J31" s="265">
        <v>13.8163</v>
      </c>
    </row>
    <row r="34" spans="1:10" ht="14.5">
      <c r="B34" s="150" t="s">
        <v>3560</v>
      </c>
    </row>
    <row r="35" spans="1:10" ht="14.5">
      <c r="B35" s="150" t="s">
        <v>3561</v>
      </c>
    </row>
    <row r="36" spans="1:10" ht="17.149999999999999" customHeight="1">
      <c r="B36" s="260" t="s">
        <v>2939</v>
      </c>
      <c r="C36" s="480" t="s">
        <v>3756</v>
      </c>
      <c r="D36" s="480"/>
      <c r="E36" s="480"/>
      <c r="F36" s="480"/>
      <c r="G36" s="480"/>
      <c r="H36" s="480"/>
      <c r="I36" s="480"/>
      <c r="J36" s="480"/>
    </row>
    <row r="37" spans="1:10" ht="17.149999999999999" customHeight="1">
      <c r="B37" s="481" t="s">
        <v>3550</v>
      </c>
      <c r="C37" s="482" t="s">
        <v>1214</v>
      </c>
      <c r="D37" s="482"/>
      <c r="E37" s="482" t="s">
        <v>1215</v>
      </c>
      <c r="F37" s="482"/>
      <c r="G37" s="482" t="s">
        <v>1216</v>
      </c>
      <c r="H37" s="482"/>
      <c r="I37" s="482" t="s">
        <v>1217</v>
      </c>
      <c r="J37" s="482"/>
    </row>
    <row r="38" spans="1:10" ht="17.149999999999999" customHeight="1">
      <c r="B38" s="481"/>
      <c r="C38" s="261" t="s">
        <v>3551</v>
      </c>
      <c r="D38" s="261" t="s">
        <v>1219</v>
      </c>
      <c r="E38" s="261" t="s">
        <v>3551</v>
      </c>
      <c r="F38" s="261" t="s">
        <v>1219</v>
      </c>
      <c r="G38" s="261" t="s">
        <v>3551</v>
      </c>
      <c r="H38" s="261" t="s">
        <v>1219</v>
      </c>
      <c r="I38" s="261" t="s">
        <v>3551</v>
      </c>
      <c r="J38" s="261" t="s">
        <v>1219</v>
      </c>
    </row>
    <row r="39" spans="1:10" ht="17.149999999999999" customHeight="1">
      <c r="B39" s="262" t="s">
        <v>2939</v>
      </c>
      <c r="C39" s="263">
        <v>11578</v>
      </c>
      <c r="D39" s="264">
        <v>15.825100000000001</v>
      </c>
      <c r="E39" s="263">
        <v>17176</v>
      </c>
      <c r="F39" s="264">
        <v>19.777999999999999</v>
      </c>
      <c r="G39" s="263">
        <v>18122</v>
      </c>
      <c r="H39" s="264">
        <v>12.6119</v>
      </c>
      <c r="I39" s="263">
        <v>380568</v>
      </c>
      <c r="J39" s="264">
        <v>19.102900000000002</v>
      </c>
    </row>
    <row r="40" spans="1:10" ht="17.149999999999999" customHeight="1">
      <c r="A40" t="s">
        <v>1959</v>
      </c>
      <c r="B40" s="260" t="s">
        <v>3562</v>
      </c>
      <c r="C40" s="261">
        <v>11334</v>
      </c>
      <c r="D40" s="265">
        <v>13.3743</v>
      </c>
      <c r="E40" s="261">
        <v>17794</v>
      </c>
      <c r="F40" s="265">
        <v>21.199000000000002</v>
      </c>
      <c r="G40" s="261">
        <v>18628</v>
      </c>
      <c r="H40" s="265">
        <v>13.2334</v>
      </c>
      <c r="I40" s="261" t="s">
        <v>73</v>
      </c>
      <c r="J40" s="265" t="s">
        <v>73</v>
      </c>
    </row>
    <row r="41" spans="1:10" ht="17.149999999999999" customHeight="1">
      <c r="B41" s="260" t="s">
        <v>1222</v>
      </c>
      <c r="C41" s="261">
        <v>11606</v>
      </c>
      <c r="D41" s="265">
        <v>16.109200000000001</v>
      </c>
      <c r="E41" s="261">
        <v>18099</v>
      </c>
      <c r="F41" s="265">
        <v>21.8888</v>
      </c>
      <c r="G41" s="261">
        <v>19060</v>
      </c>
      <c r="H41" s="265">
        <v>13.753399999999999</v>
      </c>
      <c r="I41" s="261">
        <v>244435</v>
      </c>
      <c r="J41" s="265">
        <v>16.596599999999999</v>
      </c>
    </row>
    <row r="44" spans="1:10" ht="14.5">
      <c r="B44" s="150" t="s">
        <v>3563</v>
      </c>
    </row>
    <row r="45" spans="1:10" ht="14.5">
      <c r="B45" s="150" t="s">
        <v>3556</v>
      </c>
    </row>
    <row r="46" spans="1:10" ht="17.149999999999999" customHeight="1">
      <c r="B46" s="260" t="s">
        <v>3564</v>
      </c>
      <c r="C46" s="480" t="s">
        <v>3757</v>
      </c>
      <c r="D46" s="480"/>
      <c r="E46" s="480"/>
      <c r="F46" s="480"/>
      <c r="G46" s="480"/>
      <c r="H46" s="480"/>
      <c r="I46" s="480"/>
      <c r="J46" s="480"/>
    </row>
    <row r="47" spans="1:10" ht="17.149999999999999" customHeight="1">
      <c r="B47" s="481" t="s">
        <v>3550</v>
      </c>
      <c r="C47" s="482" t="s">
        <v>1214</v>
      </c>
      <c r="D47" s="482"/>
      <c r="E47" s="482" t="s">
        <v>1215</v>
      </c>
      <c r="F47" s="482"/>
      <c r="G47" s="482" t="s">
        <v>1216</v>
      </c>
      <c r="H47" s="482"/>
      <c r="I47" s="482" t="s">
        <v>1217</v>
      </c>
      <c r="J47" s="482"/>
    </row>
    <row r="48" spans="1:10" ht="17.149999999999999" customHeight="1">
      <c r="B48" s="481"/>
      <c r="C48" s="261" t="s">
        <v>3551</v>
      </c>
      <c r="D48" s="261" t="s">
        <v>1219</v>
      </c>
      <c r="E48" s="261" t="s">
        <v>3551</v>
      </c>
      <c r="F48" s="261" t="s">
        <v>1219</v>
      </c>
      <c r="G48" s="261" t="s">
        <v>3551</v>
      </c>
      <c r="H48" s="261" t="s">
        <v>1219</v>
      </c>
      <c r="I48" s="261" t="s">
        <v>3551</v>
      </c>
      <c r="J48" s="261" t="s">
        <v>1219</v>
      </c>
    </row>
    <row r="49" spans="1:10" ht="17.149999999999999" customHeight="1">
      <c r="B49" s="262" t="s">
        <v>3564</v>
      </c>
      <c r="C49" s="263">
        <v>12363</v>
      </c>
      <c r="D49" s="264">
        <v>23.6983</v>
      </c>
      <c r="E49" s="263">
        <v>18481</v>
      </c>
      <c r="F49" s="264">
        <v>22.741800000000001</v>
      </c>
      <c r="G49" s="263">
        <v>19625</v>
      </c>
      <c r="H49" s="264">
        <v>14.418799999999999</v>
      </c>
      <c r="I49" s="263">
        <v>254045</v>
      </c>
      <c r="J49" s="264">
        <v>18.4025</v>
      </c>
    </row>
    <row r="50" spans="1:10" ht="17.149999999999999" customHeight="1">
      <c r="A50" t="s">
        <v>2896</v>
      </c>
      <c r="B50" s="260" t="s">
        <v>3565</v>
      </c>
      <c r="C50" s="261">
        <v>13067</v>
      </c>
      <c r="D50" s="265">
        <v>30.7684</v>
      </c>
      <c r="E50" s="261">
        <v>23947</v>
      </c>
      <c r="F50" s="265">
        <v>33.824399999999997</v>
      </c>
      <c r="G50" s="261">
        <v>25833</v>
      </c>
      <c r="H50" s="265">
        <v>20.877400000000002</v>
      </c>
      <c r="I50" s="261" t="s">
        <v>73</v>
      </c>
      <c r="J50" s="265" t="s">
        <v>73</v>
      </c>
    </row>
    <row r="51" spans="1:10" ht="17.149999999999999" customHeight="1">
      <c r="B51" s="260" t="s">
        <v>1222</v>
      </c>
      <c r="C51" s="261">
        <v>11606</v>
      </c>
      <c r="D51" s="265">
        <v>16.109200000000001</v>
      </c>
      <c r="E51" s="261">
        <v>18099</v>
      </c>
      <c r="F51" s="265">
        <v>21.8888</v>
      </c>
      <c r="G51" s="261">
        <v>19060</v>
      </c>
      <c r="H51" s="265">
        <v>13.753399999999999</v>
      </c>
      <c r="I51" s="261">
        <v>152380</v>
      </c>
      <c r="J51" s="265">
        <v>15.2841</v>
      </c>
    </row>
    <row r="54" spans="1:10" ht="14.5">
      <c r="B54" s="150" t="s">
        <v>3566</v>
      </c>
    </row>
    <row r="55" spans="1:10" ht="14.5">
      <c r="B55" s="150" t="s">
        <v>3567</v>
      </c>
    </row>
    <row r="56" spans="1:10" ht="17.149999999999999" customHeight="1">
      <c r="B56" s="260" t="s">
        <v>2920</v>
      </c>
      <c r="C56" s="480" t="s">
        <v>3758</v>
      </c>
      <c r="D56" s="480"/>
      <c r="E56" s="480"/>
      <c r="F56" s="480"/>
      <c r="G56" s="480"/>
      <c r="H56" s="480"/>
      <c r="I56" s="480"/>
      <c r="J56" s="480"/>
    </row>
    <row r="57" spans="1:10" ht="17.149999999999999" customHeight="1">
      <c r="B57" s="481" t="s">
        <v>3550</v>
      </c>
      <c r="C57" s="482" t="s">
        <v>1214</v>
      </c>
      <c r="D57" s="482"/>
      <c r="E57" s="482" t="s">
        <v>1215</v>
      </c>
      <c r="F57" s="482"/>
      <c r="G57" s="482" t="s">
        <v>1216</v>
      </c>
      <c r="H57" s="482"/>
      <c r="I57" s="482" t="s">
        <v>1217</v>
      </c>
      <c r="J57" s="482"/>
    </row>
    <row r="58" spans="1:10" ht="17.149999999999999" customHeight="1">
      <c r="B58" s="481"/>
      <c r="C58" s="261" t="s">
        <v>3551</v>
      </c>
      <c r="D58" s="261" t="s">
        <v>1219</v>
      </c>
      <c r="E58" s="261" t="s">
        <v>3551</v>
      </c>
      <c r="F58" s="261" t="s">
        <v>1219</v>
      </c>
      <c r="G58" s="261" t="s">
        <v>3551</v>
      </c>
      <c r="H58" s="261" t="s">
        <v>1219</v>
      </c>
      <c r="I58" s="261" t="s">
        <v>3551</v>
      </c>
      <c r="J58" s="261" t="s">
        <v>1219</v>
      </c>
    </row>
    <row r="59" spans="1:10" ht="17.149999999999999" customHeight="1">
      <c r="B59" s="262" t="s">
        <v>2920</v>
      </c>
      <c r="C59" s="263">
        <v>11677</v>
      </c>
      <c r="D59" s="264">
        <v>16.8247</v>
      </c>
      <c r="E59" s="263">
        <v>15856</v>
      </c>
      <c r="F59" s="264">
        <v>16.624700000000001</v>
      </c>
      <c r="G59" s="263">
        <v>16704</v>
      </c>
      <c r="H59" s="264">
        <v>10.7934</v>
      </c>
      <c r="I59" s="263">
        <v>42294</v>
      </c>
      <c r="J59" s="264">
        <v>12.0755</v>
      </c>
    </row>
    <row r="60" spans="1:10" ht="17.149999999999999" customHeight="1">
      <c r="A60" t="s">
        <v>2893</v>
      </c>
      <c r="B60" s="260" t="s">
        <v>3568</v>
      </c>
      <c r="C60" s="261">
        <v>11314</v>
      </c>
      <c r="D60" s="265">
        <v>13.179600000000001</v>
      </c>
      <c r="E60" s="261">
        <v>15605</v>
      </c>
      <c r="F60" s="265">
        <v>16.007000000000001</v>
      </c>
      <c r="G60" s="261">
        <v>17848</v>
      </c>
      <c r="H60" s="265">
        <v>12.269500000000001</v>
      </c>
      <c r="I60" s="261">
        <v>37563</v>
      </c>
      <c r="J60" s="265">
        <v>11.029400000000001</v>
      </c>
    </row>
    <row r="61" spans="1:10" ht="17.149999999999999" customHeight="1">
      <c r="B61" s="260" t="s">
        <v>1222</v>
      </c>
      <c r="C61" s="261">
        <v>11606</v>
      </c>
      <c r="D61" s="265">
        <v>16.109200000000001</v>
      </c>
      <c r="E61" s="261">
        <v>18099</v>
      </c>
      <c r="F61" s="265">
        <v>21.8888</v>
      </c>
      <c r="G61" s="261">
        <v>19060</v>
      </c>
      <c r="H61" s="265">
        <v>13.753399999999999</v>
      </c>
      <c r="I61" s="261">
        <v>42526</v>
      </c>
      <c r="J61" s="265">
        <v>12.1241</v>
      </c>
    </row>
    <row r="64" spans="1:10" ht="14.5">
      <c r="B64" s="150" t="s">
        <v>3569</v>
      </c>
    </row>
    <row r="65" spans="1:10" ht="14.5">
      <c r="B65" s="150" t="s">
        <v>3570</v>
      </c>
    </row>
    <row r="66" spans="1:10" ht="17.149999999999999" customHeight="1">
      <c r="B66" s="260" t="s">
        <v>2922</v>
      </c>
      <c r="C66" s="480" t="s">
        <v>3759</v>
      </c>
      <c r="D66" s="480"/>
      <c r="E66" s="480"/>
      <c r="F66" s="480"/>
      <c r="G66" s="480"/>
      <c r="H66" s="480"/>
      <c r="I66" s="480"/>
      <c r="J66" s="480"/>
    </row>
    <row r="67" spans="1:10" ht="17.149999999999999" customHeight="1">
      <c r="B67" s="481" t="s">
        <v>3550</v>
      </c>
      <c r="C67" s="482" t="s">
        <v>1214</v>
      </c>
      <c r="D67" s="482"/>
      <c r="E67" s="482" t="s">
        <v>1215</v>
      </c>
      <c r="F67" s="482"/>
      <c r="G67" s="482" t="s">
        <v>1216</v>
      </c>
      <c r="H67" s="482"/>
      <c r="I67" s="482" t="s">
        <v>1217</v>
      </c>
      <c r="J67" s="482"/>
    </row>
    <row r="68" spans="1:10" ht="17.149999999999999" customHeight="1">
      <c r="B68" s="481"/>
      <c r="C68" s="261" t="s">
        <v>3551</v>
      </c>
      <c r="D68" s="261" t="s">
        <v>1219</v>
      </c>
      <c r="E68" s="261" t="s">
        <v>3551</v>
      </c>
      <c r="F68" s="261" t="s">
        <v>1219</v>
      </c>
      <c r="G68" s="261" t="s">
        <v>3551</v>
      </c>
      <c r="H68" s="261" t="s">
        <v>1219</v>
      </c>
      <c r="I68" s="261" t="s">
        <v>3551</v>
      </c>
      <c r="J68" s="261" t="s">
        <v>1219</v>
      </c>
    </row>
    <row r="69" spans="1:10" ht="17.149999999999999" customHeight="1">
      <c r="B69" s="262" t="s">
        <v>2922</v>
      </c>
      <c r="C69" s="263">
        <v>13846</v>
      </c>
      <c r="D69" s="264">
        <v>38.587499999999999</v>
      </c>
      <c r="E69" s="263">
        <v>26880</v>
      </c>
      <c r="F69" s="264">
        <v>39.083799999999997</v>
      </c>
      <c r="G69" s="263">
        <v>21564</v>
      </c>
      <c r="H69" s="264">
        <v>16.593399999999999</v>
      </c>
      <c r="I69" s="263">
        <v>34170</v>
      </c>
      <c r="J69" s="264">
        <v>7.9739000000000004</v>
      </c>
    </row>
    <row r="70" spans="1:10" ht="17.149999999999999" customHeight="1">
      <c r="A70" t="s">
        <v>2895</v>
      </c>
      <c r="B70" s="260" t="s">
        <v>3571</v>
      </c>
      <c r="C70" s="261">
        <v>12667</v>
      </c>
      <c r="D70" s="265">
        <v>26.749400000000001</v>
      </c>
      <c r="E70" s="261">
        <v>21068</v>
      </c>
      <c r="F70" s="265">
        <v>28.224900000000002</v>
      </c>
      <c r="G70" s="261">
        <v>22684</v>
      </c>
      <c r="H70" s="265">
        <v>17.779</v>
      </c>
      <c r="I70" s="261">
        <v>16999</v>
      </c>
      <c r="J70" s="265">
        <v>3.3681000000000001</v>
      </c>
    </row>
    <row r="71" spans="1:10" ht="17.149999999999999" customHeight="1">
      <c r="B71" s="260" t="s">
        <v>1222</v>
      </c>
      <c r="C71" s="261">
        <v>11606</v>
      </c>
      <c r="D71" s="265">
        <v>16.109200000000001</v>
      </c>
      <c r="E71" s="261">
        <v>18099</v>
      </c>
      <c r="F71" s="265">
        <v>21.8888</v>
      </c>
      <c r="G71" s="261">
        <v>19060</v>
      </c>
      <c r="H71" s="265">
        <v>13.753399999999999</v>
      </c>
      <c r="I71" s="261">
        <v>47469</v>
      </c>
      <c r="J71" s="265">
        <v>10.2128</v>
      </c>
    </row>
    <row r="74" spans="1:10" ht="14.5">
      <c r="B74" s="150" t="s">
        <v>3569</v>
      </c>
    </row>
    <row r="75" spans="1:10" ht="14.5">
      <c r="B75" s="150" t="s">
        <v>3572</v>
      </c>
    </row>
    <row r="76" spans="1:10" ht="17.149999999999999" customHeight="1">
      <c r="B76" s="260" t="s">
        <v>2930</v>
      </c>
      <c r="C76" s="480" t="s">
        <v>3573</v>
      </c>
      <c r="D76" s="480"/>
      <c r="E76" s="480"/>
      <c r="F76" s="480"/>
      <c r="G76" s="480"/>
      <c r="H76" s="480"/>
      <c r="I76" s="480"/>
      <c r="J76" s="480"/>
    </row>
    <row r="77" spans="1:10" ht="17.149999999999999" customHeight="1">
      <c r="B77" s="481" t="s">
        <v>3550</v>
      </c>
      <c r="C77" s="482" t="s">
        <v>1214</v>
      </c>
      <c r="D77" s="482"/>
      <c r="E77" s="482" t="s">
        <v>1215</v>
      </c>
      <c r="F77" s="482"/>
      <c r="G77" s="482" t="s">
        <v>1216</v>
      </c>
      <c r="H77" s="482"/>
      <c r="I77" s="482" t="s">
        <v>1217</v>
      </c>
      <c r="J77" s="482"/>
    </row>
    <row r="78" spans="1:10" ht="17.149999999999999" customHeight="1">
      <c r="B78" s="481"/>
      <c r="C78" s="261" t="s">
        <v>3551</v>
      </c>
      <c r="D78" s="261" t="s">
        <v>1219</v>
      </c>
      <c r="E78" s="261" t="s">
        <v>3551</v>
      </c>
      <c r="F78" s="261" t="s">
        <v>1219</v>
      </c>
      <c r="G78" s="261" t="s">
        <v>3551</v>
      </c>
      <c r="H78" s="261" t="s">
        <v>1219</v>
      </c>
      <c r="I78" s="261" t="s">
        <v>3551</v>
      </c>
      <c r="J78" s="261" t="s">
        <v>1219</v>
      </c>
    </row>
    <row r="79" spans="1:10" ht="17.149999999999999" customHeight="1">
      <c r="B79" s="262" t="s">
        <v>2930</v>
      </c>
      <c r="C79" s="263">
        <v>13227</v>
      </c>
      <c r="D79" s="264">
        <v>32.371899999999997</v>
      </c>
      <c r="E79" s="263">
        <v>27743</v>
      </c>
      <c r="F79" s="264">
        <v>40.5563</v>
      </c>
      <c r="G79" s="263">
        <v>25489</v>
      </c>
      <c r="H79" s="264">
        <v>20.553799999999999</v>
      </c>
      <c r="I79" s="263">
        <v>58189</v>
      </c>
      <c r="J79" s="264">
        <v>20.631599999999999</v>
      </c>
    </row>
    <row r="80" spans="1:10" ht="17.149999999999999" customHeight="1">
      <c r="A80" t="s">
        <v>2903</v>
      </c>
      <c r="B80" s="260" t="s">
        <v>3574</v>
      </c>
      <c r="C80" s="261">
        <v>13387</v>
      </c>
      <c r="D80" s="265">
        <v>33.973799999999997</v>
      </c>
      <c r="E80" s="261">
        <v>25104</v>
      </c>
      <c r="F80" s="265">
        <v>35.947699999999998</v>
      </c>
      <c r="G80" s="261">
        <v>24996</v>
      </c>
      <c r="H80" s="265">
        <v>20.084499999999998</v>
      </c>
      <c r="I80" s="261">
        <v>46009</v>
      </c>
      <c r="J80" s="265">
        <v>17.651599999999998</v>
      </c>
    </row>
    <row r="81" spans="1:10" ht="17.149999999999999" customHeight="1">
      <c r="B81" s="260" t="s">
        <v>1222</v>
      </c>
      <c r="C81" s="261">
        <v>11606</v>
      </c>
      <c r="D81" s="265">
        <v>16.109200000000001</v>
      </c>
      <c r="E81" s="261">
        <v>18099</v>
      </c>
      <c r="F81" s="265">
        <v>21.8888</v>
      </c>
      <c r="G81" s="261">
        <v>19060</v>
      </c>
      <c r="H81" s="265">
        <v>13.753399999999999</v>
      </c>
      <c r="I81" s="261">
        <v>31503</v>
      </c>
      <c r="J81" s="265">
        <v>13</v>
      </c>
    </row>
    <row r="84" spans="1:10" ht="14.5">
      <c r="B84" s="150" t="s">
        <v>3561</v>
      </c>
    </row>
    <row r="85" spans="1:10" ht="14.5">
      <c r="B85" s="150" t="s">
        <v>3576</v>
      </c>
    </row>
    <row r="86" spans="1:10" ht="17.149999999999999" customHeight="1">
      <c r="B86" s="260" t="s">
        <v>2933</v>
      </c>
      <c r="C86" s="480" t="s">
        <v>3577</v>
      </c>
      <c r="D86" s="480"/>
      <c r="E86" s="480"/>
      <c r="F86" s="480"/>
      <c r="G86" s="480"/>
      <c r="H86" s="480"/>
      <c r="I86" s="480"/>
      <c r="J86" s="480"/>
    </row>
    <row r="87" spans="1:10" ht="17.149999999999999" customHeight="1">
      <c r="B87" s="481" t="s">
        <v>3550</v>
      </c>
      <c r="C87" s="482" t="s">
        <v>1214</v>
      </c>
      <c r="D87" s="482"/>
      <c r="E87" s="482" t="s">
        <v>1215</v>
      </c>
      <c r="F87" s="482"/>
      <c r="G87" s="482" t="s">
        <v>1216</v>
      </c>
      <c r="H87" s="482"/>
      <c r="I87" s="482" t="s">
        <v>1217</v>
      </c>
      <c r="J87" s="482"/>
    </row>
    <row r="88" spans="1:10" ht="17.149999999999999" customHeight="1">
      <c r="B88" s="481"/>
      <c r="C88" s="261" t="s">
        <v>3551</v>
      </c>
      <c r="D88" s="261" t="s">
        <v>1219</v>
      </c>
      <c r="E88" s="261" t="s">
        <v>3551</v>
      </c>
      <c r="F88" s="261" t="s">
        <v>1219</v>
      </c>
      <c r="G88" s="261" t="s">
        <v>3551</v>
      </c>
      <c r="H88" s="261" t="s">
        <v>1219</v>
      </c>
      <c r="I88" s="261" t="s">
        <v>3551</v>
      </c>
      <c r="J88" s="261" t="s">
        <v>1219</v>
      </c>
    </row>
    <row r="89" spans="1:10" ht="17.149999999999999" customHeight="1">
      <c r="B89" s="262" t="s">
        <v>2933</v>
      </c>
      <c r="C89" s="263">
        <v>12055</v>
      </c>
      <c r="D89" s="264">
        <v>20.6159</v>
      </c>
      <c r="E89" s="263">
        <v>20245</v>
      </c>
      <c r="F89" s="264">
        <v>26.531500000000001</v>
      </c>
      <c r="G89" s="263">
        <v>20233</v>
      </c>
      <c r="H89" s="264">
        <v>15.119</v>
      </c>
      <c r="I89" s="263">
        <v>28636</v>
      </c>
      <c r="J89" s="264">
        <v>12.2349</v>
      </c>
    </row>
    <row r="90" spans="1:10" ht="17.149999999999999" customHeight="1">
      <c r="A90" t="s">
        <v>2905</v>
      </c>
      <c r="B90" s="260" t="s">
        <v>1380</v>
      </c>
      <c r="C90" s="261">
        <v>11763</v>
      </c>
      <c r="D90" s="265">
        <v>17.686900000000001</v>
      </c>
      <c r="E90" s="261">
        <v>19118</v>
      </c>
      <c r="F90" s="265">
        <v>24.1356</v>
      </c>
      <c r="G90" s="261">
        <v>20029</v>
      </c>
      <c r="H90" s="265">
        <v>14.8857</v>
      </c>
      <c r="I90" s="261">
        <v>30282</v>
      </c>
      <c r="J90" s="265">
        <v>12.924899999999999</v>
      </c>
    </row>
    <row r="91" spans="1:10" ht="17.149999999999999" customHeight="1">
      <c r="B91" s="260" t="s">
        <v>1222</v>
      </c>
      <c r="C91" s="261">
        <v>11606</v>
      </c>
      <c r="D91" s="265">
        <v>16.109200000000001</v>
      </c>
      <c r="E91" s="261">
        <v>18099</v>
      </c>
      <c r="F91" s="265">
        <v>21.8888</v>
      </c>
      <c r="G91" s="261">
        <v>19060</v>
      </c>
      <c r="H91" s="265">
        <v>13.753399999999999</v>
      </c>
      <c r="I91" s="261">
        <v>27833</v>
      </c>
      <c r="J91" s="265">
        <v>11.885</v>
      </c>
    </row>
    <row r="94" spans="1:10" ht="14.5">
      <c r="B94" s="150" t="s">
        <v>3578</v>
      </c>
    </row>
    <row r="95" spans="1:10" ht="14.5">
      <c r="B95" s="150" t="s">
        <v>3572</v>
      </c>
    </row>
    <row r="96" spans="1:10" ht="17.149999999999999" customHeight="1">
      <c r="B96" s="260" t="s">
        <v>2915</v>
      </c>
      <c r="C96" s="480" t="s">
        <v>3760</v>
      </c>
      <c r="D96" s="480"/>
      <c r="E96" s="480"/>
      <c r="F96" s="480"/>
      <c r="G96" s="480"/>
      <c r="H96" s="480"/>
      <c r="I96" s="480"/>
      <c r="J96" s="480"/>
    </row>
    <row r="97" spans="1:10" ht="17.149999999999999" customHeight="1">
      <c r="B97" s="481" t="s">
        <v>3550</v>
      </c>
      <c r="C97" s="482" t="s">
        <v>1214</v>
      </c>
      <c r="D97" s="482"/>
      <c r="E97" s="482" t="s">
        <v>1215</v>
      </c>
      <c r="F97" s="482"/>
      <c r="G97" s="482" t="s">
        <v>1216</v>
      </c>
      <c r="H97" s="482"/>
      <c r="I97" s="482" t="s">
        <v>1217</v>
      </c>
      <c r="J97" s="482"/>
    </row>
    <row r="98" spans="1:10" ht="17.149999999999999" customHeight="1">
      <c r="B98" s="481"/>
      <c r="C98" s="261" t="s">
        <v>3551</v>
      </c>
      <c r="D98" s="261" t="s">
        <v>1219</v>
      </c>
      <c r="E98" s="261" t="s">
        <v>3551</v>
      </c>
      <c r="F98" s="261" t="s">
        <v>1219</v>
      </c>
      <c r="G98" s="261" t="s">
        <v>3551</v>
      </c>
      <c r="H98" s="261" t="s">
        <v>1219</v>
      </c>
      <c r="I98" s="261" t="s">
        <v>3551</v>
      </c>
      <c r="J98" s="261" t="s">
        <v>1219</v>
      </c>
    </row>
    <row r="99" spans="1:10" ht="17.149999999999999" customHeight="1">
      <c r="B99" s="262" t="s">
        <v>2915</v>
      </c>
      <c r="C99" s="263">
        <v>13201</v>
      </c>
      <c r="D99" s="264">
        <v>32.112499999999997</v>
      </c>
      <c r="E99" s="263">
        <v>21549</v>
      </c>
      <c r="F99" s="264">
        <v>29.194600000000001</v>
      </c>
      <c r="G99" s="263">
        <v>21697</v>
      </c>
      <c r="H99" s="264">
        <v>16.736499999999999</v>
      </c>
      <c r="I99" s="263">
        <v>75167</v>
      </c>
      <c r="J99" s="264">
        <v>15.823600000000001</v>
      </c>
    </row>
    <row r="100" spans="1:10" ht="17.149999999999999" customHeight="1">
      <c r="A100" t="s">
        <v>2889</v>
      </c>
      <c r="B100" s="260" t="s">
        <v>1380</v>
      </c>
      <c r="C100" s="261">
        <v>11763</v>
      </c>
      <c r="D100" s="265">
        <v>17.686900000000001</v>
      </c>
      <c r="E100" s="261">
        <v>19118</v>
      </c>
      <c r="F100" s="265">
        <v>24.1356</v>
      </c>
      <c r="G100" s="261">
        <v>20029</v>
      </c>
      <c r="H100" s="265">
        <v>14.8857</v>
      </c>
      <c r="I100" s="261">
        <v>45843</v>
      </c>
      <c r="J100" s="265">
        <v>11.726800000000001</v>
      </c>
    </row>
    <row r="101" spans="1:10" ht="17.149999999999999" customHeight="1">
      <c r="B101" s="260" t="s">
        <v>1222</v>
      </c>
      <c r="C101" s="261">
        <v>11606</v>
      </c>
      <c r="D101" s="265">
        <v>16.109200000000001</v>
      </c>
      <c r="E101" s="261">
        <v>18099</v>
      </c>
      <c r="F101" s="265">
        <v>21.8888</v>
      </c>
      <c r="G101" s="261">
        <v>19060</v>
      </c>
      <c r="H101" s="265">
        <v>13.753399999999999</v>
      </c>
      <c r="I101" s="261">
        <v>44243</v>
      </c>
      <c r="J101" s="265">
        <v>11.4382</v>
      </c>
    </row>
    <row r="104" spans="1:10" ht="14.5">
      <c r="B104" s="150" t="s">
        <v>3579</v>
      </c>
    </row>
    <row r="105" spans="1:10" ht="14.5">
      <c r="B105" s="150" t="s">
        <v>3580</v>
      </c>
    </row>
    <row r="106" spans="1:10" ht="17.149999999999999" customHeight="1">
      <c r="B106" s="260" t="s">
        <v>2931</v>
      </c>
      <c r="C106" s="480" t="s">
        <v>3581</v>
      </c>
      <c r="D106" s="480"/>
      <c r="E106" s="480"/>
      <c r="F106" s="480"/>
      <c r="G106" s="480"/>
      <c r="H106" s="480"/>
      <c r="I106" s="480"/>
      <c r="J106" s="480"/>
    </row>
    <row r="107" spans="1:10" ht="17.149999999999999" customHeight="1">
      <c r="B107" s="481" t="s">
        <v>3550</v>
      </c>
      <c r="C107" s="482" t="s">
        <v>1214</v>
      </c>
      <c r="D107" s="482"/>
      <c r="E107" s="482" t="s">
        <v>1215</v>
      </c>
      <c r="F107" s="482"/>
      <c r="G107" s="482" t="s">
        <v>1216</v>
      </c>
      <c r="H107" s="482"/>
      <c r="I107" s="482" t="s">
        <v>1217</v>
      </c>
      <c r="J107" s="482"/>
    </row>
    <row r="108" spans="1:10" ht="17.149999999999999" customHeight="1">
      <c r="B108" s="481"/>
      <c r="C108" s="261" t="s">
        <v>3551</v>
      </c>
      <c r="D108" s="261" t="s">
        <v>1219</v>
      </c>
      <c r="E108" s="261" t="s">
        <v>3551</v>
      </c>
      <c r="F108" s="261" t="s">
        <v>1219</v>
      </c>
      <c r="G108" s="261" t="s">
        <v>3551</v>
      </c>
      <c r="H108" s="261" t="s">
        <v>1219</v>
      </c>
      <c r="I108" s="261" t="s">
        <v>3551</v>
      </c>
      <c r="J108" s="261" t="s">
        <v>1219</v>
      </c>
    </row>
    <row r="109" spans="1:10" ht="17.149999999999999" customHeight="1">
      <c r="B109" s="262" t="s">
        <v>2931</v>
      </c>
      <c r="C109" s="263">
        <v>10679</v>
      </c>
      <c r="D109" s="264">
        <v>6.8093000000000004</v>
      </c>
      <c r="E109" s="263">
        <v>11444</v>
      </c>
      <c r="F109" s="264">
        <v>4.6039000000000003</v>
      </c>
      <c r="G109" s="263">
        <v>12774</v>
      </c>
      <c r="H109" s="264">
        <v>5.0122</v>
      </c>
      <c r="I109" s="263">
        <v>16847</v>
      </c>
      <c r="J109" s="264">
        <v>5.7977999999999996</v>
      </c>
    </row>
    <row r="110" spans="1:10" ht="17.149999999999999" customHeight="1">
      <c r="A110" t="s">
        <v>2904</v>
      </c>
      <c r="B110" s="260" t="s">
        <v>3582</v>
      </c>
      <c r="C110" s="261">
        <v>10747</v>
      </c>
      <c r="D110" s="265">
        <v>7.4931999999999999</v>
      </c>
      <c r="E110" s="261">
        <v>11588</v>
      </c>
      <c r="F110" s="265">
        <v>5.0400999999999998</v>
      </c>
      <c r="G110" s="261">
        <v>12717</v>
      </c>
      <c r="H110" s="265">
        <v>4.9196</v>
      </c>
      <c r="I110" s="261">
        <v>16344</v>
      </c>
      <c r="J110" s="265">
        <v>5.4516</v>
      </c>
    </row>
    <row r="111" spans="1:10" ht="17.149999999999999" customHeight="1">
      <c r="B111" s="260" t="s">
        <v>1222</v>
      </c>
      <c r="C111" s="261">
        <v>11606</v>
      </c>
      <c r="D111" s="265">
        <v>16.109200000000001</v>
      </c>
      <c r="E111" s="261">
        <v>18099</v>
      </c>
      <c r="F111" s="265">
        <v>21.8888</v>
      </c>
      <c r="G111" s="261">
        <v>19060</v>
      </c>
      <c r="H111" s="265">
        <v>13.753399999999999</v>
      </c>
      <c r="I111" s="261">
        <v>28906</v>
      </c>
      <c r="J111" s="265">
        <v>12.152799999999999</v>
      </c>
    </row>
    <row r="114" spans="1:10" ht="14.5">
      <c r="B114" s="150" t="s">
        <v>3547</v>
      </c>
    </row>
    <row r="115" spans="1:10" ht="14.5">
      <c r="B115" s="150" t="s">
        <v>3580</v>
      </c>
    </row>
    <row r="116" spans="1:10" ht="17.149999999999999" customHeight="1">
      <c r="B116" s="260" t="s">
        <v>2921</v>
      </c>
      <c r="C116" s="480" t="s">
        <v>3758</v>
      </c>
      <c r="D116" s="480"/>
      <c r="E116" s="480"/>
      <c r="F116" s="480"/>
      <c r="G116" s="480"/>
      <c r="H116" s="480"/>
      <c r="I116" s="480"/>
      <c r="J116" s="480"/>
    </row>
    <row r="117" spans="1:10" ht="17.149999999999999" customHeight="1">
      <c r="B117" s="481" t="s">
        <v>3550</v>
      </c>
      <c r="C117" s="482" t="s">
        <v>1214</v>
      </c>
      <c r="D117" s="482"/>
      <c r="E117" s="482" t="s">
        <v>1215</v>
      </c>
      <c r="F117" s="482"/>
      <c r="G117" s="482" t="s">
        <v>1216</v>
      </c>
      <c r="H117" s="482"/>
      <c r="I117" s="482" t="s">
        <v>1217</v>
      </c>
      <c r="J117" s="482"/>
    </row>
    <row r="118" spans="1:10" ht="17.149999999999999" customHeight="1">
      <c r="B118" s="481"/>
      <c r="C118" s="261" t="s">
        <v>3551</v>
      </c>
      <c r="D118" s="261" t="s">
        <v>1219</v>
      </c>
      <c r="E118" s="261" t="s">
        <v>3551</v>
      </c>
      <c r="F118" s="261" t="s">
        <v>1219</v>
      </c>
      <c r="G118" s="261" t="s">
        <v>3551</v>
      </c>
      <c r="H118" s="261" t="s">
        <v>1219</v>
      </c>
      <c r="I118" s="261" t="s">
        <v>3551</v>
      </c>
      <c r="J118" s="261" t="s">
        <v>1219</v>
      </c>
    </row>
    <row r="119" spans="1:10" ht="17.149999999999999" customHeight="1">
      <c r="B119" s="262" t="s">
        <v>2921</v>
      </c>
      <c r="C119" s="263">
        <v>11249</v>
      </c>
      <c r="D119" s="264">
        <v>12.522600000000001</v>
      </c>
      <c r="E119" s="263">
        <v>12913</v>
      </c>
      <c r="F119" s="264">
        <v>8.9038000000000004</v>
      </c>
      <c r="G119" s="263">
        <v>14908</v>
      </c>
      <c r="H119" s="264">
        <v>8.3040000000000003</v>
      </c>
      <c r="I119" s="263">
        <v>34743</v>
      </c>
      <c r="J119" s="264">
        <v>10.346399999999999</v>
      </c>
    </row>
    <row r="120" spans="1:10" ht="17.149999999999999" customHeight="1">
      <c r="A120" t="s">
        <v>2894</v>
      </c>
      <c r="B120" s="260" t="s">
        <v>3583</v>
      </c>
      <c r="C120" s="261">
        <v>11187</v>
      </c>
      <c r="D120" s="265">
        <v>11.905099999999999</v>
      </c>
      <c r="E120" s="261">
        <v>14613</v>
      </c>
      <c r="F120" s="265">
        <v>13.491400000000001</v>
      </c>
      <c r="G120" s="261">
        <v>17205</v>
      </c>
      <c r="H120" s="265">
        <v>11.4499</v>
      </c>
      <c r="I120" s="261">
        <v>35093</v>
      </c>
      <c r="J120" s="265">
        <v>10.433999999999999</v>
      </c>
    </row>
    <row r="121" spans="1:10" ht="17.149999999999999" customHeight="1">
      <c r="B121" s="260" t="s">
        <v>1250</v>
      </c>
      <c r="C121" s="261">
        <v>11615</v>
      </c>
      <c r="D121" s="265">
        <v>16.202100000000002</v>
      </c>
      <c r="E121" s="261">
        <v>17933</v>
      </c>
      <c r="F121" s="265">
        <v>21.5139</v>
      </c>
      <c r="G121" s="261">
        <v>19294</v>
      </c>
      <c r="H121" s="265">
        <v>14.0313</v>
      </c>
      <c r="I121" s="261">
        <v>43400</v>
      </c>
      <c r="J121" s="265">
        <v>12.304500000000001</v>
      </c>
    </row>
    <row r="124" spans="1:10" ht="14.5">
      <c r="B124" s="150" t="s">
        <v>3566</v>
      </c>
    </row>
    <row r="125" spans="1:10" ht="14.5">
      <c r="B125" s="150" t="s">
        <v>3580</v>
      </c>
    </row>
    <row r="126" spans="1:10" ht="17.149999999999999" customHeight="1">
      <c r="B126" s="260" t="s">
        <v>2924</v>
      </c>
      <c r="C126" s="480" t="s">
        <v>3761</v>
      </c>
      <c r="D126" s="480"/>
      <c r="E126" s="480"/>
      <c r="F126" s="480"/>
      <c r="G126" s="480"/>
      <c r="H126" s="480"/>
      <c r="I126" s="480"/>
      <c r="J126" s="480"/>
    </row>
    <row r="127" spans="1:10" ht="17.149999999999999" customHeight="1">
      <c r="B127" s="481" t="s">
        <v>3550</v>
      </c>
      <c r="C127" s="482" t="s">
        <v>1214</v>
      </c>
      <c r="D127" s="482"/>
      <c r="E127" s="482" t="s">
        <v>1215</v>
      </c>
      <c r="F127" s="482"/>
      <c r="G127" s="482" t="s">
        <v>1216</v>
      </c>
      <c r="H127" s="482"/>
      <c r="I127" s="482" t="s">
        <v>1217</v>
      </c>
      <c r="J127" s="482"/>
    </row>
    <row r="128" spans="1:10" ht="17.149999999999999" customHeight="1">
      <c r="B128" s="481"/>
      <c r="C128" s="261" t="s">
        <v>3551</v>
      </c>
      <c r="D128" s="261" t="s">
        <v>1219</v>
      </c>
      <c r="E128" s="261" t="s">
        <v>3551</v>
      </c>
      <c r="F128" s="261" t="s">
        <v>1219</v>
      </c>
      <c r="G128" s="261" t="s">
        <v>3551</v>
      </c>
      <c r="H128" s="261" t="s">
        <v>1219</v>
      </c>
      <c r="I128" s="261" t="s">
        <v>3551</v>
      </c>
      <c r="J128" s="261" t="s">
        <v>1219</v>
      </c>
    </row>
    <row r="129" spans="1:10" ht="17.149999999999999" customHeight="1">
      <c r="B129" s="262" t="s">
        <v>2924</v>
      </c>
      <c r="C129" s="263">
        <v>11250</v>
      </c>
      <c r="D129" s="264">
        <v>12.5365</v>
      </c>
      <c r="E129" s="263">
        <v>14562</v>
      </c>
      <c r="F129" s="264">
        <v>13.3599</v>
      </c>
      <c r="G129" s="263">
        <v>15343</v>
      </c>
      <c r="H129" s="264">
        <v>8.9288000000000007</v>
      </c>
      <c r="I129" s="263">
        <v>26234</v>
      </c>
      <c r="J129" s="264">
        <v>8.4009999999999998</v>
      </c>
    </row>
    <row r="130" spans="1:10" ht="17.149999999999999" customHeight="1">
      <c r="A130" t="s">
        <v>2898</v>
      </c>
      <c r="B130" s="260" t="s">
        <v>3584</v>
      </c>
      <c r="C130" s="261">
        <v>11034</v>
      </c>
      <c r="D130" s="265">
        <v>10.369300000000001</v>
      </c>
      <c r="E130" s="261">
        <v>13681</v>
      </c>
      <c r="F130" s="265">
        <v>11.0237</v>
      </c>
      <c r="G130" s="261">
        <v>15517</v>
      </c>
      <c r="H130" s="265">
        <v>9.1744000000000003</v>
      </c>
      <c r="I130" s="261">
        <v>29852</v>
      </c>
      <c r="J130" s="265">
        <v>9.5786999999999995</v>
      </c>
    </row>
    <row r="131" spans="1:10" ht="17.149999999999999" customHeight="1">
      <c r="B131" s="260" t="s">
        <v>3585</v>
      </c>
      <c r="C131" s="261">
        <v>10807</v>
      </c>
      <c r="D131" s="265">
        <v>8.0969999999999995</v>
      </c>
      <c r="E131" s="261">
        <v>11014</v>
      </c>
      <c r="F131" s="265">
        <v>3.2745000000000002</v>
      </c>
      <c r="G131" s="261">
        <v>13805</v>
      </c>
      <c r="H131" s="265">
        <v>6.6534000000000004</v>
      </c>
      <c r="I131" s="261">
        <v>21699</v>
      </c>
      <c r="J131" s="265">
        <v>6.6938000000000004</v>
      </c>
    </row>
    <row r="134" spans="1:10" ht="14.5">
      <c r="B134" s="150" t="s">
        <v>3566</v>
      </c>
    </row>
    <row r="135" spans="1:10" ht="14.5">
      <c r="B135" s="150" t="s">
        <v>3570</v>
      </c>
    </row>
    <row r="136" spans="1:10" ht="17.149999999999999" customHeight="1">
      <c r="B136" s="260" t="s">
        <v>2910</v>
      </c>
      <c r="C136" s="480" t="s">
        <v>3762</v>
      </c>
      <c r="D136" s="480"/>
      <c r="E136" s="480"/>
      <c r="F136" s="480"/>
      <c r="G136" s="480"/>
      <c r="H136" s="480"/>
      <c r="I136" s="480"/>
      <c r="J136" s="480"/>
    </row>
    <row r="137" spans="1:10" ht="17.149999999999999" customHeight="1">
      <c r="B137" s="481" t="s">
        <v>3550</v>
      </c>
      <c r="C137" s="482" t="s">
        <v>1214</v>
      </c>
      <c r="D137" s="482"/>
      <c r="E137" s="482" t="s">
        <v>1215</v>
      </c>
      <c r="F137" s="482"/>
      <c r="G137" s="482" t="s">
        <v>1216</v>
      </c>
      <c r="H137" s="482"/>
      <c r="I137" s="482" t="s">
        <v>1217</v>
      </c>
      <c r="J137" s="482"/>
    </row>
    <row r="138" spans="1:10" ht="17.149999999999999" customHeight="1">
      <c r="B138" s="481"/>
      <c r="C138" s="261" t="s">
        <v>3551</v>
      </c>
      <c r="D138" s="261" t="s">
        <v>1219</v>
      </c>
      <c r="E138" s="261" t="s">
        <v>3551</v>
      </c>
      <c r="F138" s="261" t="s">
        <v>1219</v>
      </c>
      <c r="G138" s="261" t="s">
        <v>3551</v>
      </c>
      <c r="H138" s="261" t="s">
        <v>1219</v>
      </c>
      <c r="I138" s="261" t="s">
        <v>3551</v>
      </c>
      <c r="J138" s="261" t="s">
        <v>1219</v>
      </c>
    </row>
    <row r="139" spans="1:10" ht="17.149999999999999" customHeight="1">
      <c r="B139" s="262" t="s">
        <v>2910</v>
      </c>
      <c r="C139" s="263">
        <v>11799</v>
      </c>
      <c r="D139" s="264">
        <v>18.040900000000001</v>
      </c>
      <c r="E139" s="263">
        <v>17452</v>
      </c>
      <c r="F139" s="264">
        <v>20.416499999999999</v>
      </c>
      <c r="G139" s="263">
        <v>17368</v>
      </c>
      <c r="H139" s="264">
        <v>11.659599999999999</v>
      </c>
      <c r="I139" s="263">
        <v>92005</v>
      </c>
      <c r="J139" s="264">
        <v>13.4411</v>
      </c>
    </row>
    <row r="140" spans="1:10" ht="17.149999999999999" customHeight="1">
      <c r="A140" t="s">
        <v>2888</v>
      </c>
      <c r="B140" s="260" t="s">
        <v>1380</v>
      </c>
      <c r="C140" s="261">
        <v>11763</v>
      </c>
      <c r="D140" s="265">
        <v>17.686900000000001</v>
      </c>
      <c r="E140" s="261">
        <v>19118</v>
      </c>
      <c r="F140" s="265">
        <v>24.1356</v>
      </c>
      <c r="G140" s="261">
        <v>20029</v>
      </c>
      <c r="H140" s="265">
        <v>14.8857</v>
      </c>
      <c r="I140" s="261">
        <v>80038</v>
      </c>
      <c r="J140" s="265">
        <v>12.5464</v>
      </c>
    </row>
    <row r="141" spans="1:10" ht="17.149999999999999" customHeight="1">
      <c r="B141" s="260" t="s">
        <v>1222</v>
      </c>
      <c r="C141" s="261">
        <v>11606</v>
      </c>
      <c r="D141" s="265">
        <v>16.109200000000001</v>
      </c>
      <c r="E141" s="261">
        <v>18099</v>
      </c>
      <c r="F141" s="265">
        <v>21.8888</v>
      </c>
      <c r="G141" s="261">
        <v>19060</v>
      </c>
      <c r="H141" s="265">
        <v>13.753399999999999</v>
      </c>
      <c r="I141" s="261">
        <v>79341</v>
      </c>
      <c r="J141" s="265">
        <v>12.490500000000001</v>
      </c>
    </row>
    <row r="144" spans="1:10" ht="14.5">
      <c r="B144" s="150" t="s">
        <v>3586</v>
      </c>
    </row>
    <row r="145" spans="1:10" ht="17.149999999999999" customHeight="1">
      <c r="B145" s="260" t="s">
        <v>3587</v>
      </c>
      <c r="C145" s="480" t="s">
        <v>3588</v>
      </c>
      <c r="D145" s="480"/>
      <c r="E145" s="480"/>
      <c r="F145" s="480"/>
      <c r="G145" s="480"/>
      <c r="H145" s="480"/>
      <c r="I145" s="480"/>
      <c r="J145" s="480"/>
    </row>
    <row r="146" spans="1:10" ht="17.149999999999999" customHeight="1">
      <c r="B146" s="481" t="s">
        <v>3550</v>
      </c>
      <c r="C146" s="482" t="s">
        <v>1214</v>
      </c>
      <c r="D146" s="482"/>
      <c r="E146" s="482" t="s">
        <v>1215</v>
      </c>
      <c r="F146" s="482"/>
      <c r="G146" s="482" t="s">
        <v>1216</v>
      </c>
      <c r="H146" s="482"/>
      <c r="I146" s="482" t="s">
        <v>1217</v>
      </c>
      <c r="J146" s="482"/>
    </row>
    <row r="147" spans="1:10" ht="17.149999999999999" customHeight="1">
      <c r="B147" s="481"/>
      <c r="C147" s="261" t="s">
        <v>3551</v>
      </c>
      <c r="D147" s="261" t="s">
        <v>1219</v>
      </c>
      <c r="E147" s="261" t="s">
        <v>3551</v>
      </c>
      <c r="F147" s="261" t="s">
        <v>1219</v>
      </c>
      <c r="G147" s="261" t="s">
        <v>3551</v>
      </c>
      <c r="H147" s="261" t="s">
        <v>1219</v>
      </c>
      <c r="I147" s="261" t="s">
        <v>3551</v>
      </c>
      <c r="J147" s="261" t="s">
        <v>1219</v>
      </c>
    </row>
    <row r="148" spans="1:10" ht="17.149999999999999" customHeight="1">
      <c r="B148" s="262" t="s">
        <v>3587</v>
      </c>
      <c r="C148" s="263">
        <v>11546</v>
      </c>
      <c r="D148" s="264">
        <v>15.507899999999999</v>
      </c>
      <c r="E148" s="263">
        <v>17743</v>
      </c>
      <c r="F148" s="264">
        <v>21.084499999999998</v>
      </c>
      <c r="G148" s="263" t="s">
        <v>73</v>
      </c>
      <c r="H148" s="264" t="s">
        <v>73</v>
      </c>
      <c r="I148" s="263">
        <v>22341</v>
      </c>
      <c r="J148" s="264">
        <v>26.173300000000001</v>
      </c>
    </row>
    <row r="149" spans="1:10" ht="17.149999999999999" customHeight="1">
      <c r="A149" t="s">
        <v>2907</v>
      </c>
      <c r="B149" s="260" t="s">
        <v>1249</v>
      </c>
      <c r="C149" s="261">
        <v>11606</v>
      </c>
      <c r="D149" s="265">
        <v>16.109200000000001</v>
      </c>
      <c r="E149" s="261">
        <v>18099</v>
      </c>
      <c r="F149" s="265">
        <v>21.8888</v>
      </c>
      <c r="G149" s="261" t="s">
        <v>73</v>
      </c>
      <c r="H149" s="265" t="s">
        <v>73</v>
      </c>
      <c r="I149" s="261">
        <v>22924</v>
      </c>
      <c r="J149" s="265">
        <v>27.116599999999998</v>
      </c>
    </row>
    <row r="150" spans="1:10" ht="17.149999999999999" customHeight="1">
      <c r="B150" s="260" t="s">
        <v>1250</v>
      </c>
      <c r="C150" s="261">
        <v>11615</v>
      </c>
      <c r="D150" s="265">
        <v>16.202100000000002</v>
      </c>
      <c r="E150" s="261">
        <v>17933</v>
      </c>
      <c r="F150" s="265">
        <v>21.5139</v>
      </c>
      <c r="G150" s="261" t="s">
        <v>73</v>
      </c>
      <c r="H150" s="265" t="s">
        <v>73</v>
      </c>
      <c r="I150" s="261">
        <v>22628</v>
      </c>
      <c r="J150" s="265">
        <v>26.641100000000002</v>
      </c>
    </row>
    <row r="153" spans="1:10" ht="14.5">
      <c r="B153" s="150" t="s">
        <v>3586</v>
      </c>
    </row>
    <row r="154" spans="1:10" ht="17.149999999999999" customHeight="1">
      <c r="B154" s="260" t="s">
        <v>3589</v>
      </c>
      <c r="C154" s="480" t="s">
        <v>3588</v>
      </c>
      <c r="D154" s="480"/>
      <c r="E154" s="480"/>
      <c r="F154" s="480"/>
      <c r="G154" s="480"/>
      <c r="H154" s="480"/>
      <c r="I154" s="480"/>
      <c r="J154" s="480"/>
    </row>
    <row r="155" spans="1:10" ht="17.149999999999999" customHeight="1">
      <c r="B155" s="481" t="s">
        <v>3550</v>
      </c>
      <c r="C155" s="482" t="s">
        <v>1214</v>
      </c>
      <c r="D155" s="482"/>
      <c r="E155" s="482" t="s">
        <v>1215</v>
      </c>
      <c r="F155" s="482"/>
      <c r="G155" s="482" t="s">
        <v>1216</v>
      </c>
      <c r="H155" s="482"/>
      <c r="I155" s="482" t="s">
        <v>1217</v>
      </c>
      <c r="J155" s="482"/>
    </row>
    <row r="156" spans="1:10" ht="17.149999999999999" customHeight="1">
      <c r="B156" s="481"/>
      <c r="C156" s="261" t="s">
        <v>3551</v>
      </c>
      <c r="D156" s="261" t="s">
        <v>1219</v>
      </c>
      <c r="E156" s="261" t="s">
        <v>3551</v>
      </c>
      <c r="F156" s="261" t="s">
        <v>1219</v>
      </c>
      <c r="G156" s="261" t="s">
        <v>3551</v>
      </c>
      <c r="H156" s="261" t="s">
        <v>1219</v>
      </c>
      <c r="I156" s="261" t="s">
        <v>3551</v>
      </c>
      <c r="J156" s="261" t="s">
        <v>1219</v>
      </c>
    </row>
    <row r="157" spans="1:10" ht="17.149999999999999" customHeight="1">
      <c r="B157" s="262" t="s">
        <v>3589</v>
      </c>
      <c r="C157" s="263">
        <v>10591</v>
      </c>
      <c r="D157" s="264">
        <v>5.9257</v>
      </c>
      <c r="E157" s="263">
        <v>16547</v>
      </c>
      <c r="F157" s="264">
        <v>18.296800000000001</v>
      </c>
      <c r="G157" s="263" t="s">
        <v>73</v>
      </c>
      <c r="H157" s="264" t="s">
        <v>73</v>
      </c>
      <c r="I157" s="263">
        <v>19352</v>
      </c>
      <c r="J157" s="264">
        <v>21.039200000000001</v>
      </c>
    </row>
    <row r="158" spans="1:10" ht="17.149999999999999" customHeight="1">
      <c r="A158" t="s">
        <v>2908</v>
      </c>
      <c r="B158" s="260" t="s">
        <v>3590</v>
      </c>
      <c r="C158" s="261">
        <v>10685</v>
      </c>
      <c r="D158" s="265">
        <v>6.8712999999999997</v>
      </c>
      <c r="E158" s="261">
        <v>17074</v>
      </c>
      <c r="F158" s="265">
        <v>19.541699999999999</v>
      </c>
      <c r="G158" s="261" t="s">
        <v>73</v>
      </c>
      <c r="H158" s="265" t="s">
        <v>73</v>
      </c>
      <c r="I158" s="261">
        <v>20095</v>
      </c>
      <c r="J158" s="265">
        <v>22.3657</v>
      </c>
    </row>
    <row r="159" spans="1:10" ht="17.149999999999999" customHeight="1">
      <c r="B159" s="260" t="s">
        <v>1222</v>
      </c>
      <c r="C159" s="261">
        <v>11606</v>
      </c>
      <c r="D159" s="265">
        <v>16.109200000000001</v>
      </c>
      <c r="E159" s="261">
        <v>18099</v>
      </c>
      <c r="F159" s="265">
        <v>21.8888</v>
      </c>
      <c r="G159" s="261" t="s">
        <v>73</v>
      </c>
      <c r="H159" s="265" t="s">
        <v>73</v>
      </c>
      <c r="I159" s="261">
        <v>22924</v>
      </c>
      <c r="J159" s="265">
        <v>27.116599999999998</v>
      </c>
    </row>
    <row r="162" spans="1:10" ht="14.5">
      <c r="B162" s="150" t="s">
        <v>3575</v>
      </c>
    </row>
    <row r="163" spans="1:10" ht="14.5">
      <c r="B163" s="150" t="s">
        <v>3556</v>
      </c>
    </row>
    <row r="164" spans="1:10" ht="17.149999999999999" customHeight="1">
      <c r="B164" s="260" t="s">
        <v>193</v>
      </c>
      <c r="C164" s="480" t="s">
        <v>3763</v>
      </c>
      <c r="D164" s="480"/>
      <c r="E164" s="480"/>
      <c r="F164" s="480"/>
      <c r="G164" s="480"/>
      <c r="H164" s="480"/>
      <c r="I164" s="480"/>
      <c r="J164" s="480"/>
    </row>
    <row r="165" spans="1:10" ht="17.149999999999999" customHeight="1">
      <c r="B165" s="481" t="s">
        <v>3550</v>
      </c>
      <c r="C165" s="482" t="s">
        <v>1214</v>
      </c>
      <c r="D165" s="482"/>
      <c r="E165" s="482" t="s">
        <v>1215</v>
      </c>
      <c r="F165" s="482"/>
      <c r="G165" s="482" t="s">
        <v>1216</v>
      </c>
      <c r="H165" s="482"/>
      <c r="I165" s="482" t="s">
        <v>1217</v>
      </c>
      <c r="J165" s="482"/>
    </row>
    <row r="166" spans="1:10" ht="17.149999999999999" customHeight="1">
      <c r="B166" s="481"/>
      <c r="C166" s="261" t="s">
        <v>3551</v>
      </c>
      <c r="D166" s="261" t="s">
        <v>1219</v>
      </c>
      <c r="E166" s="261" t="s">
        <v>3551</v>
      </c>
      <c r="F166" s="261" t="s">
        <v>1219</v>
      </c>
      <c r="G166" s="261" t="s">
        <v>3551</v>
      </c>
      <c r="H166" s="261" t="s">
        <v>1219</v>
      </c>
      <c r="I166" s="261" t="s">
        <v>3551</v>
      </c>
      <c r="J166" s="261" t="s">
        <v>1219</v>
      </c>
    </row>
    <row r="167" spans="1:10" ht="17.149999999999999" customHeight="1">
      <c r="B167" s="262" t="s">
        <v>193</v>
      </c>
      <c r="C167" s="263">
        <v>11713</v>
      </c>
      <c r="D167" s="264">
        <v>17.185600000000001</v>
      </c>
      <c r="E167" s="263">
        <v>18515</v>
      </c>
      <c r="F167" s="264">
        <v>22.8154</v>
      </c>
      <c r="G167" s="263">
        <v>18668</v>
      </c>
      <c r="H167" s="264">
        <v>13.2819</v>
      </c>
      <c r="I167" s="263">
        <v>64454</v>
      </c>
      <c r="J167" s="264">
        <v>11.772500000000001</v>
      </c>
    </row>
    <row r="168" spans="1:10" ht="17.149999999999999" customHeight="1">
      <c r="A168" t="s">
        <v>1965</v>
      </c>
      <c r="B168" s="260" t="s">
        <v>1380</v>
      </c>
      <c r="C168" s="261">
        <v>11763</v>
      </c>
      <c r="D168" s="265">
        <v>17.686900000000001</v>
      </c>
      <c r="E168" s="261">
        <v>19118</v>
      </c>
      <c r="F168" s="265">
        <v>24.1356</v>
      </c>
      <c r="G168" s="261">
        <v>20029</v>
      </c>
      <c r="H168" s="265">
        <v>14.8857</v>
      </c>
      <c r="I168" s="261">
        <v>63140</v>
      </c>
      <c r="J168" s="265">
        <v>11.6351</v>
      </c>
    </row>
    <row r="169" spans="1:10" ht="17.149999999999999" customHeight="1">
      <c r="B169" s="260" t="s">
        <v>1222</v>
      </c>
      <c r="C169" s="261">
        <v>11606</v>
      </c>
      <c r="D169" s="265">
        <v>16.109200000000001</v>
      </c>
      <c r="E169" s="261">
        <v>18099</v>
      </c>
      <c r="F169" s="265">
        <v>21.8888</v>
      </c>
      <c r="G169" s="261">
        <v>19060</v>
      </c>
      <c r="H169" s="265">
        <v>13.753399999999999</v>
      </c>
      <c r="I169" s="261">
        <v>60280</v>
      </c>
      <c r="J169" s="265">
        <v>11.326499999999999</v>
      </c>
    </row>
    <row r="172" spans="1:10" ht="13">
      <c r="B172" s="260" t="s">
        <v>2937</v>
      </c>
      <c r="C172" s="480" t="s">
        <v>3756</v>
      </c>
      <c r="D172" s="480"/>
      <c r="E172" s="480"/>
      <c r="F172" s="480"/>
      <c r="G172" s="480"/>
      <c r="H172" s="480"/>
      <c r="I172" s="480"/>
      <c r="J172" s="480"/>
    </row>
    <row r="173" spans="1:10">
      <c r="B173" s="481" t="s">
        <v>3550</v>
      </c>
      <c r="C173" s="482" t="s">
        <v>1214</v>
      </c>
      <c r="D173" s="482"/>
      <c r="E173" s="482" t="s">
        <v>1215</v>
      </c>
      <c r="F173" s="482"/>
      <c r="G173" s="482" t="s">
        <v>1216</v>
      </c>
      <c r="H173" s="482"/>
      <c r="I173" s="482" t="s">
        <v>1217</v>
      </c>
      <c r="J173" s="482"/>
    </row>
    <row r="174" spans="1:10">
      <c r="B174" s="481"/>
      <c r="C174" s="261" t="s">
        <v>3551</v>
      </c>
      <c r="D174" s="261" t="s">
        <v>1219</v>
      </c>
      <c r="E174" s="261" t="s">
        <v>3551</v>
      </c>
      <c r="F174" s="261" t="s">
        <v>1219</v>
      </c>
      <c r="G174" s="261" t="s">
        <v>3551</v>
      </c>
      <c r="H174" s="261" t="s">
        <v>1219</v>
      </c>
      <c r="I174" s="261" t="s">
        <v>3551</v>
      </c>
      <c r="J174" s="261" t="s">
        <v>1219</v>
      </c>
    </row>
    <row r="175" spans="1:10" ht="13">
      <c r="B175" s="262" t="s">
        <v>2937</v>
      </c>
      <c r="C175" s="263">
        <v>10560</v>
      </c>
      <c r="D175" s="264">
        <v>5.6178999999999997</v>
      </c>
      <c r="E175" s="263">
        <v>10907</v>
      </c>
      <c r="F175" s="264">
        <v>2.9401000000000002</v>
      </c>
      <c r="G175" s="263">
        <v>13354</v>
      </c>
      <c r="H175" s="264">
        <v>5.9478999999999997</v>
      </c>
      <c r="I175" s="263">
        <v>36988</v>
      </c>
      <c r="J175" s="264">
        <v>6.4851999999999999</v>
      </c>
    </row>
    <row r="176" spans="1:10" ht="13">
      <c r="A176" t="s">
        <v>1969</v>
      </c>
      <c r="B176" s="260" t="s">
        <v>4454</v>
      </c>
      <c r="C176" s="261">
        <v>10743</v>
      </c>
      <c r="D176" s="265">
        <v>7.4535</v>
      </c>
      <c r="E176" s="261">
        <v>11460</v>
      </c>
      <c r="F176" s="265">
        <v>4.6505000000000001</v>
      </c>
      <c r="G176" s="261">
        <v>14625</v>
      </c>
      <c r="H176" s="265">
        <v>7.8902000000000001</v>
      </c>
      <c r="I176" s="261">
        <v>39428</v>
      </c>
      <c r="J176" s="265">
        <v>6.8125</v>
      </c>
    </row>
    <row r="177" spans="1:10" ht="13">
      <c r="B177" s="260" t="s">
        <v>3592</v>
      </c>
      <c r="C177" s="261">
        <v>10807</v>
      </c>
      <c r="D177" s="265">
        <v>8.0969999999999995</v>
      </c>
      <c r="E177" s="261">
        <v>11014</v>
      </c>
      <c r="F177" s="265">
        <v>3.2745000000000002</v>
      </c>
      <c r="G177" s="261">
        <v>13805</v>
      </c>
      <c r="H177" s="265">
        <v>6.6534000000000004</v>
      </c>
      <c r="I177" s="261">
        <v>33044</v>
      </c>
      <c r="J177" s="265">
        <v>5.91</v>
      </c>
    </row>
    <row r="180" spans="1:10" ht="14.5">
      <c r="B180" s="150" t="s">
        <v>3580</v>
      </c>
    </row>
    <row r="181" spans="1:10" ht="14.5">
      <c r="B181" s="150" t="s">
        <v>3556</v>
      </c>
    </row>
    <row r="182" spans="1:10" ht="13">
      <c r="B182" s="260" t="s">
        <v>2938</v>
      </c>
      <c r="C182" s="480" t="s">
        <v>3755</v>
      </c>
      <c r="D182" s="480"/>
      <c r="E182" s="480"/>
      <c r="F182" s="480"/>
      <c r="G182" s="480"/>
      <c r="H182" s="480"/>
      <c r="I182" s="480"/>
      <c r="J182" s="480"/>
    </row>
    <row r="183" spans="1:10">
      <c r="B183" s="481" t="s">
        <v>3550</v>
      </c>
      <c r="C183" s="482" t="s">
        <v>1214</v>
      </c>
      <c r="D183" s="482"/>
      <c r="E183" s="482" t="s">
        <v>1215</v>
      </c>
      <c r="F183" s="482"/>
      <c r="G183" s="482" t="s">
        <v>1216</v>
      </c>
      <c r="H183" s="482"/>
      <c r="I183" s="482" t="s">
        <v>1217</v>
      </c>
      <c r="J183" s="482"/>
    </row>
    <row r="184" spans="1:10">
      <c r="B184" s="481"/>
      <c r="C184" s="261" t="s">
        <v>3551</v>
      </c>
      <c r="D184" s="261" t="s">
        <v>1219</v>
      </c>
      <c r="E184" s="261" t="s">
        <v>3551</v>
      </c>
      <c r="F184" s="261" t="s">
        <v>1219</v>
      </c>
      <c r="G184" s="261" t="s">
        <v>3551</v>
      </c>
      <c r="H184" s="261" t="s">
        <v>1219</v>
      </c>
      <c r="I184" s="261" t="s">
        <v>3551</v>
      </c>
      <c r="J184" s="261" t="s">
        <v>1219</v>
      </c>
    </row>
    <row r="185" spans="1:10" ht="13">
      <c r="B185" s="262" t="s">
        <v>2938</v>
      </c>
      <c r="C185" s="263">
        <v>10938</v>
      </c>
      <c r="D185" s="264">
        <v>9.4062999999999999</v>
      </c>
      <c r="E185" s="263">
        <v>12537</v>
      </c>
      <c r="F185" s="264">
        <v>7.8362999999999996</v>
      </c>
      <c r="G185" s="263">
        <v>14438</v>
      </c>
      <c r="H185" s="264">
        <v>7.6135000000000002</v>
      </c>
      <c r="I185" s="263">
        <v>48378</v>
      </c>
      <c r="J185" s="264">
        <v>8.3718000000000004</v>
      </c>
    </row>
    <row r="186" spans="1:10" ht="13">
      <c r="A186" t="s">
        <v>1961</v>
      </c>
      <c r="B186" s="260" t="s">
        <v>3594</v>
      </c>
      <c r="C186" s="261">
        <v>10887</v>
      </c>
      <c r="D186" s="265">
        <v>8.8911999999999995</v>
      </c>
      <c r="E186" s="261">
        <v>12470</v>
      </c>
      <c r="F186" s="265">
        <v>7.6439000000000004</v>
      </c>
      <c r="G186" s="261">
        <v>15502</v>
      </c>
      <c r="H186" s="265">
        <v>9.1527999999999992</v>
      </c>
      <c r="I186" s="261">
        <v>48097</v>
      </c>
      <c r="J186" s="265">
        <v>8.3396000000000008</v>
      </c>
    </row>
    <row r="187" spans="1:10" ht="13">
      <c r="B187" s="260" t="s">
        <v>3592</v>
      </c>
      <c r="C187" s="261">
        <v>10807</v>
      </c>
      <c r="D187" s="265">
        <v>8.0969999999999995</v>
      </c>
      <c r="E187" s="261">
        <v>11014</v>
      </c>
      <c r="F187" s="265">
        <v>3.2745000000000002</v>
      </c>
      <c r="G187" s="261">
        <v>13805</v>
      </c>
      <c r="H187" s="265">
        <v>6.6534000000000004</v>
      </c>
      <c r="I187" s="261">
        <v>28759</v>
      </c>
      <c r="J187" s="265">
        <v>5.5350999999999999</v>
      </c>
    </row>
    <row r="190" spans="1:10" ht="14.5">
      <c r="B190" s="150" t="s">
        <v>3764</v>
      </c>
    </row>
    <row r="191" spans="1:10" ht="14.5">
      <c r="B191" s="150" t="s">
        <v>3765</v>
      </c>
    </row>
    <row r="192" spans="1:10" ht="13">
      <c r="B192" s="260" t="s">
        <v>1156</v>
      </c>
      <c r="C192" s="480" t="s">
        <v>3595</v>
      </c>
      <c r="D192" s="480"/>
      <c r="E192" s="480"/>
      <c r="F192" s="480"/>
      <c r="G192" s="480"/>
      <c r="H192" s="480"/>
      <c r="I192" s="480"/>
      <c r="J192" s="480"/>
    </row>
    <row r="193" spans="1:10">
      <c r="B193" s="481" t="s">
        <v>3550</v>
      </c>
      <c r="C193" s="482" t="s">
        <v>1214</v>
      </c>
      <c r="D193" s="482"/>
      <c r="E193" s="482" t="s">
        <v>1215</v>
      </c>
      <c r="F193" s="482"/>
      <c r="G193" s="482" t="s">
        <v>1216</v>
      </c>
      <c r="H193" s="482"/>
      <c r="I193" s="482" t="s">
        <v>1217</v>
      </c>
      <c r="J193" s="482"/>
    </row>
    <row r="194" spans="1:10">
      <c r="B194" s="481"/>
      <c r="C194" s="261" t="s">
        <v>3551</v>
      </c>
      <c r="D194" s="261" t="s">
        <v>1219</v>
      </c>
      <c r="E194" s="261" t="s">
        <v>3551</v>
      </c>
      <c r="F194" s="261" t="s">
        <v>1219</v>
      </c>
      <c r="G194" s="261" t="s">
        <v>3551</v>
      </c>
      <c r="H194" s="261" t="s">
        <v>1219</v>
      </c>
      <c r="I194" s="261" t="s">
        <v>3551</v>
      </c>
      <c r="J194" s="261" t="s">
        <v>1219</v>
      </c>
    </row>
    <row r="195" spans="1:10" ht="13">
      <c r="B195" s="262" t="s">
        <v>1156</v>
      </c>
      <c r="C195" s="263">
        <v>10639</v>
      </c>
      <c r="D195" s="264">
        <v>6.3860000000000001</v>
      </c>
      <c r="E195" s="263">
        <v>11386</v>
      </c>
      <c r="F195" s="264">
        <v>4.4223999999999997</v>
      </c>
      <c r="G195" s="263" t="s">
        <v>73</v>
      </c>
      <c r="H195" s="264" t="s">
        <v>73</v>
      </c>
      <c r="I195" s="263">
        <v>11988</v>
      </c>
      <c r="J195" s="264">
        <v>4.2454999999999998</v>
      </c>
    </row>
    <row r="196" spans="1:10" ht="13">
      <c r="A196" t="s">
        <v>1953</v>
      </c>
      <c r="B196" s="260" t="s">
        <v>3596</v>
      </c>
      <c r="C196" s="261">
        <v>10655</v>
      </c>
      <c r="D196" s="265">
        <v>6.5506000000000002</v>
      </c>
      <c r="E196" s="261">
        <v>11444</v>
      </c>
      <c r="F196" s="265">
        <v>4.5971000000000002</v>
      </c>
      <c r="G196" s="261" t="s">
        <v>73</v>
      </c>
      <c r="H196" s="265" t="s">
        <v>73</v>
      </c>
      <c r="I196" s="261">
        <v>12127</v>
      </c>
      <c r="J196" s="265">
        <v>4.5198</v>
      </c>
    </row>
    <row r="197" spans="1:10" ht="13">
      <c r="B197" s="260" t="s">
        <v>3597</v>
      </c>
      <c r="C197" s="261">
        <v>10674</v>
      </c>
      <c r="D197" s="265">
        <v>6.7381000000000002</v>
      </c>
      <c r="E197" s="261">
        <v>11441</v>
      </c>
      <c r="F197" s="265">
        <v>4.5902000000000003</v>
      </c>
      <c r="G197" s="261" t="s">
        <v>73</v>
      </c>
      <c r="H197" s="265" t="s">
        <v>73</v>
      </c>
      <c r="I197" s="261">
        <v>12519</v>
      </c>
      <c r="J197" s="265">
        <v>5.2854999999999999</v>
      </c>
    </row>
    <row r="200" spans="1:10" ht="14.5">
      <c r="B200" s="150" t="s">
        <v>3765</v>
      </c>
    </row>
    <row r="201" spans="1:10" ht="14.5">
      <c r="B201" s="150" t="s">
        <v>3766</v>
      </c>
    </row>
    <row r="202" spans="1:10" ht="13">
      <c r="B202" s="260" t="s">
        <v>1347</v>
      </c>
      <c r="C202" s="480" t="s">
        <v>3767</v>
      </c>
      <c r="D202" s="480"/>
      <c r="E202" s="480"/>
      <c r="F202" s="480"/>
      <c r="G202" s="480"/>
      <c r="H202" s="480"/>
      <c r="I202" s="480"/>
      <c r="J202" s="480"/>
    </row>
    <row r="203" spans="1:10">
      <c r="B203" s="481" t="s">
        <v>3550</v>
      </c>
      <c r="C203" s="482" t="s">
        <v>1214</v>
      </c>
      <c r="D203" s="482"/>
      <c r="E203" s="482" t="s">
        <v>1215</v>
      </c>
      <c r="F203" s="482"/>
      <c r="G203" s="482" t="s">
        <v>1216</v>
      </c>
      <c r="H203" s="482"/>
      <c r="I203" s="482" t="s">
        <v>1217</v>
      </c>
      <c r="J203" s="482"/>
    </row>
    <row r="204" spans="1:10">
      <c r="B204" s="481"/>
      <c r="C204" s="261" t="s">
        <v>3551</v>
      </c>
      <c r="D204" s="261" t="s">
        <v>1219</v>
      </c>
      <c r="E204" s="261" t="s">
        <v>3551</v>
      </c>
      <c r="F204" s="261" t="s">
        <v>1219</v>
      </c>
      <c r="G204" s="261" t="s">
        <v>3551</v>
      </c>
      <c r="H204" s="261" t="s">
        <v>1219</v>
      </c>
      <c r="I204" s="261" t="s">
        <v>3551</v>
      </c>
      <c r="J204" s="261" t="s">
        <v>1219</v>
      </c>
    </row>
    <row r="205" spans="1:10" ht="13">
      <c r="B205" s="262" t="s">
        <v>1347</v>
      </c>
      <c r="C205" s="263">
        <v>10689</v>
      </c>
      <c r="D205" s="264">
        <v>6.9138999999999999</v>
      </c>
      <c r="E205" s="263">
        <v>11480</v>
      </c>
      <c r="F205" s="264">
        <v>4.7131999999999996</v>
      </c>
      <c r="G205" s="263" t="s">
        <v>73</v>
      </c>
      <c r="H205" s="264" t="s">
        <v>73</v>
      </c>
      <c r="I205" s="263">
        <v>11945</v>
      </c>
      <c r="J205" s="264">
        <v>4.9649000000000001</v>
      </c>
    </row>
    <row r="206" spans="1:10" ht="13">
      <c r="A206" t="s">
        <v>1945</v>
      </c>
      <c r="B206" s="260" t="s">
        <v>3599</v>
      </c>
      <c r="C206" s="261">
        <v>10755</v>
      </c>
      <c r="D206" s="265">
        <v>7.5716999999999999</v>
      </c>
      <c r="E206" s="261">
        <v>11702</v>
      </c>
      <c r="F206" s="265">
        <v>5.3833000000000002</v>
      </c>
      <c r="G206" s="261" t="s">
        <v>73</v>
      </c>
      <c r="H206" s="265" t="s">
        <v>73</v>
      </c>
      <c r="I206" s="261">
        <v>12198</v>
      </c>
      <c r="J206" s="265">
        <v>5.5659999999999998</v>
      </c>
    </row>
    <row r="207" spans="1:10" ht="13">
      <c r="B207" s="260" t="s">
        <v>3600</v>
      </c>
      <c r="C207" s="261">
        <v>10757</v>
      </c>
      <c r="D207" s="265">
        <v>7.5868000000000002</v>
      </c>
      <c r="E207" s="261">
        <v>11686</v>
      </c>
      <c r="F207" s="265">
        <v>5.3372000000000002</v>
      </c>
      <c r="G207" s="261" t="s">
        <v>73</v>
      </c>
      <c r="H207" s="265" t="s">
        <v>73</v>
      </c>
      <c r="I207" s="261">
        <v>12151</v>
      </c>
      <c r="J207" s="265">
        <v>5.4545000000000003</v>
      </c>
    </row>
    <row r="208" spans="1:10" ht="13">
      <c r="B208" s="260" t="s">
        <v>3601</v>
      </c>
      <c r="C208" s="261">
        <v>10672</v>
      </c>
      <c r="D208" s="265">
        <v>6.7380000000000004</v>
      </c>
      <c r="E208" s="261">
        <v>11439</v>
      </c>
      <c r="F208" s="265">
        <v>4.5881999999999996</v>
      </c>
      <c r="G208" s="261" t="s">
        <v>73</v>
      </c>
      <c r="H208" s="265" t="s">
        <v>73</v>
      </c>
      <c r="I208" s="261">
        <v>11933</v>
      </c>
      <c r="J208" s="265">
        <v>4.9353999999999996</v>
      </c>
    </row>
    <row r="211" spans="1:10" ht="14.5">
      <c r="B211" s="150" t="s">
        <v>3768</v>
      </c>
    </row>
    <row r="212" spans="1:10" ht="14.5">
      <c r="B212" s="150" t="s">
        <v>3769</v>
      </c>
    </row>
    <row r="213" spans="1:10" ht="13">
      <c r="B213" s="260" t="s">
        <v>2916</v>
      </c>
      <c r="C213" s="480" t="s">
        <v>3770</v>
      </c>
      <c r="D213" s="480"/>
      <c r="E213" s="480"/>
      <c r="F213" s="480"/>
      <c r="G213" s="480"/>
      <c r="H213" s="480"/>
      <c r="I213" s="480"/>
      <c r="J213" s="480"/>
    </row>
    <row r="214" spans="1:10">
      <c r="B214" s="481" t="s">
        <v>3550</v>
      </c>
      <c r="C214" s="482" t="s">
        <v>1214</v>
      </c>
      <c r="D214" s="482"/>
      <c r="E214" s="482" t="s">
        <v>1215</v>
      </c>
      <c r="F214" s="482"/>
      <c r="G214" s="482" t="s">
        <v>1216</v>
      </c>
      <c r="H214" s="482"/>
      <c r="I214" s="482" t="s">
        <v>1217</v>
      </c>
      <c r="J214" s="482"/>
    </row>
    <row r="215" spans="1:10">
      <c r="B215" s="481"/>
      <c r="C215" s="261" t="s">
        <v>3551</v>
      </c>
      <c r="D215" s="261" t="s">
        <v>1219</v>
      </c>
      <c r="E215" s="261" t="s">
        <v>3551</v>
      </c>
      <c r="F215" s="261" t="s">
        <v>1219</v>
      </c>
      <c r="G215" s="261" t="s">
        <v>3551</v>
      </c>
      <c r="H215" s="261" t="s">
        <v>1219</v>
      </c>
      <c r="I215" s="261" t="s">
        <v>3551</v>
      </c>
      <c r="J215" s="261" t="s">
        <v>1219</v>
      </c>
    </row>
    <row r="216" spans="1:10" ht="13">
      <c r="B216" s="262" t="s">
        <v>2916</v>
      </c>
      <c r="C216" s="263">
        <v>10604</v>
      </c>
      <c r="D216" s="264">
        <v>6.0522999999999998</v>
      </c>
      <c r="E216" s="263">
        <v>11220</v>
      </c>
      <c r="F216" s="264">
        <v>3.9146000000000001</v>
      </c>
      <c r="G216" s="263">
        <v>13735</v>
      </c>
      <c r="H216" s="264">
        <v>6.5454999999999997</v>
      </c>
      <c r="I216" s="263">
        <v>25780</v>
      </c>
      <c r="J216" s="264">
        <v>7.5484</v>
      </c>
    </row>
    <row r="217" spans="1:10" ht="13">
      <c r="A217" t="s">
        <v>2890</v>
      </c>
      <c r="B217" s="260" t="s">
        <v>3602</v>
      </c>
      <c r="C217" s="261">
        <v>10732</v>
      </c>
      <c r="D217" s="265">
        <v>7.34</v>
      </c>
      <c r="E217" s="261">
        <v>11479</v>
      </c>
      <c r="F217" s="265">
        <v>4.7084000000000001</v>
      </c>
      <c r="G217" s="261">
        <v>14552</v>
      </c>
      <c r="H217" s="265">
        <v>7.7824</v>
      </c>
      <c r="I217" s="261">
        <v>25914</v>
      </c>
      <c r="J217" s="265">
        <v>7.5913000000000004</v>
      </c>
    </row>
    <row r="218" spans="1:10" ht="13">
      <c r="B218" s="260" t="s">
        <v>3592</v>
      </c>
      <c r="C218" s="261">
        <v>10807</v>
      </c>
      <c r="D218" s="265">
        <v>8.0969999999999995</v>
      </c>
      <c r="E218" s="261">
        <v>11014</v>
      </c>
      <c r="F218" s="265">
        <v>3.2745000000000002</v>
      </c>
      <c r="G218" s="261">
        <v>13805</v>
      </c>
      <c r="H218" s="265">
        <v>6.6534000000000004</v>
      </c>
      <c r="I218" s="261">
        <v>22089</v>
      </c>
      <c r="J218" s="265">
        <v>6.2789000000000001</v>
      </c>
    </row>
    <row r="221" spans="1:10" ht="14.5">
      <c r="B221" s="150" t="s">
        <v>3765</v>
      </c>
    </row>
    <row r="222" spans="1:10" ht="14.5">
      <c r="B222" s="150" t="s">
        <v>3768</v>
      </c>
    </row>
    <row r="223" spans="1:10" ht="13">
      <c r="B223" s="260" t="s">
        <v>2917</v>
      </c>
      <c r="C223" s="480" t="s">
        <v>3771</v>
      </c>
      <c r="D223" s="480"/>
      <c r="E223" s="480"/>
      <c r="F223" s="480"/>
      <c r="G223" s="480"/>
      <c r="H223" s="480"/>
      <c r="I223" s="480"/>
      <c r="J223" s="480"/>
    </row>
    <row r="224" spans="1:10">
      <c r="B224" s="481" t="s">
        <v>3550</v>
      </c>
      <c r="C224" s="482" t="s">
        <v>1214</v>
      </c>
      <c r="D224" s="482"/>
      <c r="E224" s="482" t="s">
        <v>1215</v>
      </c>
      <c r="F224" s="482"/>
      <c r="G224" s="482" t="s">
        <v>1216</v>
      </c>
      <c r="H224" s="482"/>
      <c r="I224" s="482" t="s">
        <v>1217</v>
      </c>
      <c r="J224" s="482"/>
    </row>
    <row r="225" spans="1:10">
      <c r="B225" s="481"/>
      <c r="C225" s="261" t="s">
        <v>3551</v>
      </c>
      <c r="D225" s="261" t="s">
        <v>1219</v>
      </c>
      <c r="E225" s="261" t="s">
        <v>3551</v>
      </c>
      <c r="F225" s="261" t="s">
        <v>1219</v>
      </c>
      <c r="G225" s="261" t="s">
        <v>3551</v>
      </c>
      <c r="H225" s="261" t="s">
        <v>1219</v>
      </c>
      <c r="I225" s="261" t="s">
        <v>3551</v>
      </c>
      <c r="J225" s="261" t="s">
        <v>1219</v>
      </c>
    </row>
    <row r="226" spans="1:10" ht="13">
      <c r="B226" s="262" t="s">
        <v>2917</v>
      </c>
      <c r="C226" s="263">
        <v>10649</v>
      </c>
      <c r="D226" s="264">
        <v>6.5044000000000004</v>
      </c>
      <c r="E226" s="263">
        <v>11231</v>
      </c>
      <c r="F226" s="264">
        <v>3.9497</v>
      </c>
      <c r="G226" s="263">
        <v>13542</v>
      </c>
      <c r="H226" s="264">
        <v>6.2446000000000002</v>
      </c>
      <c r="I226" s="263">
        <v>21286</v>
      </c>
      <c r="J226" s="264">
        <v>7.0743999999999998</v>
      </c>
    </row>
    <row r="227" spans="1:10" ht="13">
      <c r="A227" t="s">
        <v>2891</v>
      </c>
      <c r="B227" s="260" t="s">
        <v>3603</v>
      </c>
      <c r="C227" s="261">
        <v>10688</v>
      </c>
      <c r="D227" s="265">
        <v>6.8947000000000003</v>
      </c>
      <c r="E227" s="261">
        <v>11556</v>
      </c>
      <c r="F227" s="265">
        <v>4.9431000000000003</v>
      </c>
      <c r="G227" s="261">
        <v>14070</v>
      </c>
      <c r="H227" s="265">
        <v>7.0591999999999997</v>
      </c>
      <c r="I227" s="261">
        <v>22312</v>
      </c>
      <c r="J227" s="265">
        <v>7.5317999999999996</v>
      </c>
    </row>
    <row r="228" spans="1:10" ht="13">
      <c r="B228" s="260" t="s">
        <v>3592</v>
      </c>
      <c r="C228" s="261">
        <v>10807</v>
      </c>
      <c r="D228" s="265">
        <v>8.0969999999999995</v>
      </c>
      <c r="E228" s="261">
        <v>11014</v>
      </c>
      <c r="F228" s="265">
        <v>3.2745000000000002</v>
      </c>
      <c r="G228" s="261">
        <v>13805</v>
      </c>
      <c r="H228" s="265">
        <v>6.6534000000000004</v>
      </c>
      <c r="I228" s="261">
        <v>19924</v>
      </c>
      <c r="J228" s="265">
        <v>6.4359999999999999</v>
      </c>
    </row>
    <row r="231" spans="1:10" ht="14.5">
      <c r="B231" s="150" t="s">
        <v>3772</v>
      </c>
    </row>
    <row r="232" spans="1:10" ht="14.5">
      <c r="B232" s="150" t="s">
        <v>3765</v>
      </c>
    </row>
    <row r="233" spans="1:10" ht="13">
      <c r="B233" s="260" t="s">
        <v>1003</v>
      </c>
      <c r="C233" s="480" t="s">
        <v>3773</v>
      </c>
      <c r="D233" s="480"/>
      <c r="E233" s="480"/>
      <c r="F233" s="480"/>
      <c r="G233" s="480"/>
      <c r="H233" s="480"/>
      <c r="I233" s="480"/>
      <c r="J233" s="480"/>
    </row>
    <row r="234" spans="1:10">
      <c r="B234" s="481" t="s">
        <v>3550</v>
      </c>
      <c r="C234" s="482" t="s">
        <v>1214</v>
      </c>
      <c r="D234" s="482"/>
      <c r="E234" s="482" t="s">
        <v>1215</v>
      </c>
      <c r="F234" s="482"/>
      <c r="G234" s="482" t="s">
        <v>1216</v>
      </c>
      <c r="H234" s="482"/>
      <c r="I234" s="482" t="s">
        <v>1217</v>
      </c>
      <c r="J234" s="482"/>
    </row>
    <row r="235" spans="1:10">
      <c r="B235" s="481"/>
      <c r="C235" s="261" t="s">
        <v>3551</v>
      </c>
      <c r="D235" s="261" t="s">
        <v>1219</v>
      </c>
      <c r="E235" s="261" t="s">
        <v>3551</v>
      </c>
      <c r="F235" s="261" t="s">
        <v>1219</v>
      </c>
      <c r="G235" s="261" t="s">
        <v>3551</v>
      </c>
      <c r="H235" s="261" t="s">
        <v>1219</v>
      </c>
      <c r="I235" s="261" t="s">
        <v>3551</v>
      </c>
      <c r="J235" s="261" t="s">
        <v>1219</v>
      </c>
    </row>
    <row r="236" spans="1:10" ht="13">
      <c r="B236" s="262" t="s">
        <v>1003</v>
      </c>
      <c r="C236" s="263">
        <v>10698</v>
      </c>
      <c r="D236" s="264">
        <v>6.9957000000000003</v>
      </c>
      <c r="E236" s="263">
        <v>11486</v>
      </c>
      <c r="F236" s="264">
        <v>4.7317</v>
      </c>
      <c r="G236" s="263">
        <v>12905</v>
      </c>
      <c r="H236" s="264">
        <v>5.2271999999999998</v>
      </c>
      <c r="I236" s="263">
        <v>24335</v>
      </c>
      <c r="J236" s="264">
        <v>7.1791999999999998</v>
      </c>
    </row>
    <row r="237" spans="1:10" ht="13">
      <c r="A237" t="s">
        <v>2892</v>
      </c>
      <c r="B237" s="260" t="s">
        <v>3604</v>
      </c>
      <c r="C237" s="261">
        <v>10765</v>
      </c>
      <c r="D237" s="265">
        <v>7.6722000000000001</v>
      </c>
      <c r="E237" s="261">
        <v>11723</v>
      </c>
      <c r="F237" s="265">
        <v>5.4484000000000004</v>
      </c>
      <c r="G237" s="261">
        <v>13699</v>
      </c>
      <c r="H237" s="265">
        <v>6.4889999999999999</v>
      </c>
      <c r="I237" s="261">
        <v>26044</v>
      </c>
      <c r="J237" s="265">
        <v>7.7476000000000003</v>
      </c>
    </row>
    <row r="238" spans="1:10" ht="13">
      <c r="B238" s="260" t="s">
        <v>3597</v>
      </c>
      <c r="C238" s="261">
        <v>10672</v>
      </c>
      <c r="D238" s="265">
        <v>6.7380000000000004</v>
      </c>
      <c r="E238" s="261">
        <v>11439</v>
      </c>
      <c r="F238" s="265">
        <v>4.5881999999999996</v>
      </c>
      <c r="G238" s="261">
        <v>13232</v>
      </c>
      <c r="H238" s="265">
        <v>5.7546999999999997</v>
      </c>
      <c r="I238" s="261">
        <v>22457</v>
      </c>
      <c r="J238" s="265">
        <v>6.51</v>
      </c>
    </row>
    <row r="241" spans="1:10" ht="14.5">
      <c r="B241" s="150" t="s">
        <v>3774</v>
      </c>
    </row>
    <row r="242" spans="1:10" ht="14.5">
      <c r="B242" s="150" t="s">
        <v>3775</v>
      </c>
    </row>
    <row r="243" spans="1:10" ht="13">
      <c r="B243" s="260" t="s">
        <v>1474</v>
      </c>
      <c r="C243" s="480" t="s">
        <v>3776</v>
      </c>
      <c r="D243" s="480"/>
      <c r="E243" s="480"/>
      <c r="F243" s="480"/>
      <c r="G243" s="480"/>
      <c r="H243" s="480"/>
      <c r="I243" s="480"/>
      <c r="J243" s="480"/>
    </row>
    <row r="244" spans="1:10">
      <c r="B244" s="481" t="s">
        <v>3550</v>
      </c>
      <c r="C244" s="482" t="s">
        <v>1214</v>
      </c>
      <c r="D244" s="482"/>
      <c r="E244" s="482" t="s">
        <v>1215</v>
      </c>
      <c r="F244" s="482"/>
      <c r="G244" s="482" t="s">
        <v>1216</v>
      </c>
      <c r="H244" s="482"/>
      <c r="I244" s="482" t="s">
        <v>1217</v>
      </c>
      <c r="J244" s="482"/>
    </row>
    <row r="245" spans="1:10">
      <c r="B245" s="481"/>
      <c r="C245" s="261" t="s">
        <v>3551</v>
      </c>
      <c r="D245" s="261" t="s">
        <v>1219</v>
      </c>
      <c r="E245" s="261" t="s">
        <v>3551</v>
      </c>
      <c r="F245" s="261" t="s">
        <v>1219</v>
      </c>
      <c r="G245" s="261" t="s">
        <v>3551</v>
      </c>
      <c r="H245" s="261" t="s">
        <v>1219</v>
      </c>
      <c r="I245" s="261" t="s">
        <v>3551</v>
      </c>
      <c r="J245" s="261" t="s">
        <v>1219</v>
      </c>
    </row>
    <row r="246" spans="1:10" ht="13">
      <c r="B246" s="262" t="s">
        <v>1474</v>
      </c>
      <c r="C246" s="263">
        <v>10690</v>
      </c>
      <c r="D246" s="264">
        <v>6.9177999999999997</v>
      </c>
      <c r="E246" s="263">
        <v>11456</v>
      </c>
      <c r="F246" s="264">
        <v>4.6386000000000003</v>
      </c>
      <c r="G246" s="263">
        <v>14664</v>
      </c>
      <c r="H246" s="264">
        <v>7.9481999999999999</v>
      </c>
      <c r="I246" s="263">
        <v>63623</v>
      </c>
      <c r="J246" s="264">
        <v>7.2279</v>
      </c>
    </row>
    <row r="247" spans="1:10" ht="13">
      <c r="A247" t="s">
        <v>2897</v>
      </c>
      <c r="B247" s="260" t="s">
        <v>3605</v>
      </c>
      <c r="C247" s="261">
        <v>10763</v>
      </c>
      <c r="D247" s="265">
        <v>7.6510999999999996</v>
      </c>
      <c r="E247" s="261">
        <v>11971</v>
      </c>
      <c r="F247" s="265">
        <v>6.1866000000000003</v>
      </c>
      <c r="G247" s="261">
        <v>14567</v>
      </c>
      <c r="H247" s="265">
        <v>7.8045999999999998</v>
      </c>
      <c r="I247" s="261" t="s">
        <v>73</v>
      </c>
      <c r="J247" s="265" t="s">
        <v>73</v>
      </c>
    </row>
    <row r="248" spans="1:10" ht="13">
      <c r="B248" s="260" t="s">
        <v>3592</v>
      </c>
      <c r="C248" s="261">
        <v>10807</v>
      </c>
      <c r="D248" s="265">
        <v>8.0969999999999995</v>
      </c>
      <c r="E248" s="261">
        <v>11014</v>
      </c>
      <c r="F248" s="265">
        <v>3.2745000000000002</v>
      </c>
      <c r="G248" s="261">
        <v>13805</v>
      </c>
      <c r="H248" s="265">
        <v>6.6534000000000004</v>
      </c>
      <c r="I248" s="261" t="s">
        <v>73</v>
      </c>
      <c r="J248" s="265" t="s">
        <v>73</v>
      </c>
    </row>
    <row r="251" spans="1:10" ht="14.5">
      <c r="B251" s="150" t="s">
        <v>3777</v>
      </c>
    </row>
    <row r="252" spans="1:10" ht="14.5">
      <c r="B252" s="150" t="s">
        <v>3778</v>
      </c>
    </row>
    <row r="253" spans="1:10" ht="13">
      <c r="B253" s="260" t="s">
        <v>2925</v>
      </c>
      <c r="C253" s="480" t="s">
        <v>3779</v>
      </c>
      <c r="D253" s="480"/>
      <c r="E253" s="480"/>
      <c r="F253" s="480"/>
      <c r="G253" s="480"/>
      <c r="H253" s="480"/>
      <c r="I253" s="480"/>
      <c r="J253" s="480"/>
    </row>
    <row r="254" spans="1:10">
      <c r="B254" s="481" t="s">
        <v>3550</v>
      </c>
      <c r="C254" s="482" t="s">
        <v>1214</v>
      </c>
      <c r="D254" s="482"/>
      <c r="E254" s="482" t="s">
        <v>1215</v>
      </c>
      <c r="F254" s="482"/>
      <c r="G254" s="482" t="s">
        <v>1216</v>
      </c>
      <c r="H254" s="482"/>
      <c r="I254" s="482" t="s">
        <v>1217</v>
      </c>
      <c r="J254" s="482"/>
    </row>
    <row r="255" spans="1:10">
      <c r="B255" s="481"/>
      <c r="C255" s="261" t="s">
        <v>3551</v>
      </c>
      <c r="D255" s="261" t="s">
        <v>1219</v>
      </c>
      <c r="E255" s="261" t="s">
        <v>3551</v>
      </c>
      <c r="F255" s="261" t="s">
        <v>1219</v>
      </c>
      <c r="G255" s="261" t="s">
        <v>3551</v>
      </c>
      <c r="H255" s="261" t="s">
        <v>1219</v>
      </c>
      <c r="I255" s="261" t="s">
        <v>3551</v>
      </c>
      <c r="J255" s="261" t="s">
        <v>1219</v>
      </c>
    </row>
    <row r="256" spans="1:10" ht="13">
      <c r="B256" s="262" t="s">
        <v>2925</v>
      </c>
      <c r="C256" s="263">
        <v>10676</v>
      </c>
      <c r="D256" s="264">
        <v>6.7824999999999998</v>
      </c>
      <c r="E256" s="263">
        <v>11360</v>
      </c>
      <c r="F256" s="264">
        <v>4.3448000000000002</v>
      </c>
      <c r="G256" s="263">
        <v>13108</v>
      </c>
      <c r="H256" s="264">
        <v>5.5564</v>
      </c>
      <c r="I256" s="263">
        <v>34867</v>
      </c>
      <c r="J256" s="264">
        <v>7.1243999999999996</v>
      </c>
    </row>
    <row r="257" spans="1:10" ht="13">
      <c r="A257" t="s">
        <v>2899</v>
      </c>
      <c r="B257" s="260" t="s">
        <v>3606</v>
      </c>
      <c r="C257" s="261">
        <v>10730</v>
      </c>
      <c r="D257" s="265">
        <v>7.3181000000000003</v>
      </c>
      <c r="E257" s="261">
        <v>11553</v>
      </c>
      <c r="F257" s="265">
        <v>4.9335000000000004</v>
      </c>
      <c r="G257" s="261">
        <v>13160</v>
      </c>
      <c r="H257" s="265">
        <v>5.6390000000000002</v>
      </c>
      <c r="I257" s="261">
        <v>36672</v>
      </c>
      <c r="J257" s="265">
        <v>7.4227999999999996</v>
      </c>
    </row>
    <row r="258" spans="1:10" ht="13">
      <c r="B258" s="260" t="s">
        <v>3597</v>
      </c>
      <c r="C258" s="261">
        <v>10672</v>
      </c>
      <c r="D258" s="265">
        <v>6.7380000000000004</v>
      </c>
      <c r="E258" s="261">
        <v>11439</v>
      </c>
      <c r="F258" s="265">
        <v>4.5881999999999996</v>
      </c>
      <c r="G258" s="261">
        <v>13232</v>
      </c>
      <c r="H258" s="265">
        <v>5.7546999999999997</v>
      </c>
      <c r="I258" s="261">
        <v>28978</v>
      </c>
      <c r="J258" s="265">
        <v>6.0380000000000003</v>
      </c>
    </row>
    <row r="261" spans="1:10" ht="14.5">
      <c r="B261" s="150" t="s">
        <v>3772</v>
      </c>
    </row>
    <row r="262" spans="1:10" ht="14.5">
      <c r="B262" s="150" t="s">
        <v>3777</v>
      </c>
    </row>
    <row r="263" spans="1:10" ht="13">
      <c r="B263" s="260" t="s">
        <v>2926</v>
      </c>
      <c r="C263" s="480" t="s">
        <v>3780</v>
      </c>
      <c r="D263" s="480"/>
      <c r="E263" s="480"/>
      <c r="F263" s="480"/>
      <c r="G263" s="480"/>
      <c r="H263" s="480"/>
      <c r="I263" s="480"/>
      <c r="J263" s="480"/>
    </row>
    <row r="264" spans="1:10">
      <c r="B264" s="481" t="s">
        <v>3550</v>
      </c>
      <c r="C264" s="482" t="s">
        <v>1214</v>
      </c>
      <c r="D264" s="482"/>
      <c r="E264" s="482" t="s">
        <v>1215</v>
      </c>
      <c r="F264" s="482"/>
      <c r="G264" s="482" t="s">
        <v>1216</v>
      </c>
      <c r="H264" s="482"/>
      <c r="I264" s="482" t="s">
        <v>1217</v>
      </c>
      <c r="J264" s="482"/>
    </row>
    <row r="265" spans="1:10">
      <c r="B265" s="481"/>
      <c r="C265" s="261" t="s">
        <v>3551</v>
      </c>
      <c r="D265" s="261" t="s">
        <v>1219</v>
      </c>
      <c r="E265" s="261" t="s">
        <v>3551</v>
      </c>
      <c r="F265" s="261" t="s">
        <v>1219</v>
      </c>
      <c r="G265" s="261" t="s">
        <v>3551</v>
      </c>
      <c r="H265" s="261" t="s">
        <v>1219</v>
      </c>
      <c r="I265" s="261" t="s">
        <v>3551</v>
      </c>
      <c r="J265" s="261" t="s">
        <v>1219</v>
      </c>
    </row>
    <row r="266" spans="1:10" ht="13">
      <c r="B266" s="262" t="s">
        <v>2926</v>
      </c>
      <c r="C266" s="263">
        <v>10658</v>
      </c>
      <c r="D266" s="264">
        <v>6.6029999999999998</v>
      </c>
      <c r="E266" s="263">
        <v>11704</v>
      </c>
      <c r="F266" s="264">
        <v>5.3898000000000001</v>
      </c>
      <c r="G266" s="263">
        <v>12562</v>
      </c>
      <c r="H266" s="264">
        <v>4.6622000000000003</v>
      </c>
      <c r="I266" s="263">
        <v>25392</v>
      </c>
      <c r="J266" s="264">
        <v>6.8909000000000002</v>
      </c>
    </row>
    <row r="267" spans="1:10" ht="13">
      <c r="A267" t="s">
        <v>2900</v>
      </c>
      <c r="B267" s="260" t="s">
        <v>3607</v>
      </c>
      <c r="C267" s="261">
        <v>10991</v>
      </c>
      <c r="D267" s="265">
        <v>9.9421999999999997</v>
      </c>
      <c r="E267" s="261">
        <v>12823</v>
      </c>
      <c r="F267" s="265">
        <v>8.6501999999999999</v>
      </c>
      <c r="G267" s="261">
        <v>15530</v>
      </c>
      <c r="H267" s="265">
        <v>9.1930999999999994</v>
      </c>
      <c r="I267" s="261">
        <v>33932</v>
      </c>
      <c r="J267" s="265">
        <v>9.1302000000000003</v>
      </c>
    </row>
    <row r="268" spans="1:10" ht="13">
      <c r="B268" s="260" t="s">
        <v>3592</v>
      </c>
      <c r="C268" s="261">
        <v>10807</v>
      </c>
      <c r="D268" s="265">
        <v>8.0969999999999995</v>
      </c>
      <c r="E268" s="261">
        <v>11014</v>
      </c>
      <c r="F268" s="265">
        <v>3.2745000000000002</v>
      </c>
      <c r="G268" s="261">
        <v>13805</v>
      </c>
      <c r="H268" s="265">
        <v>6.6534000000000004</v>
      </c>
      <c r="I268" s="261">
        <v>22932</v>
      </c>
      <c r="J268" s="265">
        <v>6.1147</v>
      </c>
    </row>
    <row r="271" spans="1:10" ht="14.5">
      <c r="B271" s="150" t="s">
        <v>3768</v>
      </c>
    </row>
    <row r="272" spans="1:10" ht="14.5">
      <c r="B272" s="150" t="s">
        <v>3567</v>
      </c>
    </row>
    <row r="273" spans="1:10" ht="13">
      <c r="B273" s="260" t="s">
        <v>1000</v>
      </c>
      <c r="C273" s="480" t="s">
        <v>3781</v>
      </c>
      <c r="D273" s="480"/>
      <c r="E273" s="480"/>
      <c r="F273" s="480"/>
      <c r="G273" s="480"/>
      <c r="H273" s="480"/>
      <c r="I273" s="480"/>
      <c r="J273" s="480"/>
    </row>
    <row r="274" spans="1:10">
      <c r="B274" s="481" t="s">
        <v>3550</v>
      </c>
      <c r="C274" s="482" t="s">
        <v>1214</v>
      </c>
      <c r="D274" s="482"/>
      <c r="E274" s="482" t="s">
        <v>1215</v>
      </c>
      <c r="F274" s="482"/>
      <c r="G274" s="482" t="s">
        <v>1216</v>
      </c>
      <c r="H274" s="482"/>
      <c r="I274" s="482" t="s">
        <v>1217</v>
      </c>
      <c r="J274" s="482"/>
    </row>
    <row r="275" spans="1:10">
      <c r="B275" s="481"/>
      <c r="C275" s="261" t="s">
        <v>3551</v>
      </c>
      <c r="D275" s="261" t="s">
        <v>1219</v>
      </c>
      <c r="E275" s="261" t="s">
        <v>3551</v>
      </c>
      <c r="F275" s="261" t="s">
        <v>1219</v>
      </c>
      <c r="G275" s="261" t="s">
        <v>3551</v>
      </c>
      <c r="H275" s="261" t="s">
        <v>1219</v>
      </c>
      <c r="I275" s="261" t="s">
        <v>3551</v>
      </c>
      <c r="J275" s="261" t="s">
        <v>1219</v>
      </c>
    </row>
    <row r="276" spans="1:10" ht="13">
      <c r="B276" s="262" t="s">
        <v>1000</v>
      </c>
      <c r="C276" s="263">
        <v>10631</v>
      </c>
      <c r="D276" s="264">
        <v>6.3308999999999997</v>
      </c>
      <c r="E276" s="263">
        <v>11316</v>
      </c>
      <c r="F276" s="264">
        <v>4.2102000000000004</v>
      </c>
      <c r="G276" s="263">
        <v>13086</v>
      </c>
      <c r="H276" s="264">
        <v>5.5202</v>
      </c>
      <c r="I276" s="263">
        <v>21787</v>
      </c>
      <c r="J276" s="264">
        <v>6.8433999999999999</v>
      </c>
    </row>
    <row r="277" spans="1:10" ht="13">
      <c r="A277" t="s">
        <v>2901</v>
      </c>
      <c r="B277" s="260" t="s">
        <v>4455</v>
      </c>
      <c r="C277" s="261">
        <v>10702</v>
      </c>
      <c r="D277" s="265">
        <v>7.0388000000000002</v>
      </c>
      <c r="E277" s="261">
        <v>11516</v>
      </c>
      <c r="F277" s="265">
        <v>4.8209999999999997</v>
      </c>
      <c r="G277" s="261">
        <v>13874</v>
      </c>
      <c r="H277" s="265">
        <v>6.7595999999999998</v>
      </c>
      <c r="I277" s="261">
        <v>23890</v>
      </c>
      <c r="J277" s="265">
        <v>7.6836000000000002</v>
      </c>
    </row>
    <row r="278" spans="1:10" ht="13">
      <c r="B278" s="260" t="s">
        <v>3592</v>
      </c>
      <c r="C278" s="261">
        <v>10807</v>
      </c>
      <c r="D278" s="265">
        <v>8.0969999999999995</v>
      </c>
      <c r="E278" s="261">
        <v>11014</v>
      </c>
      <c r="F278" s="265">
        <v>3.2745000000000002</v>
      </c>
      <c r="G278" s="261">
        <v>13805</v>
      </c>
      <c r="H278" s="265">
        <v>6.6534000000000004</v>
      </c>
      <c r="I278" s="261">
        <v>21216</v>
      </c>
      <c r="J278" s="265">
        <v>6.6022999999999996</v>
      </c>
    </row>
    <row r="281" spans="1:10" ht="14.5">
      <c r="B281" s="150" t="s">
        <v>3768</v>
      </c>
    </row>
    <row r="282" spans="1:10" ht="14.5">
      <c r="B282" s="150" t="s">
        <v>3782</v>
      </c>
    </row>
    <row r="283" spans="1:10" ht="13">
      <c r="B283" s="260" t="s">
        <v>2929</v>
      </c>
      <c r="C283" s="480" t="s">
        <v>3783</v>
      </c>
      <c r="D283" s="480"/>
      <c r="E283" s="480"/>
      <c r="F283" s="480"/>
      <c r="G283" s="480"/>
      <c r="H283" s="480"/>
      <c r="I283" s="480"/>
      <c r="J283" s="480"/>
    </row>
    <row r="284" spans="1:10">
      <c r="B284" s="481" t="s">
        <v>3550</v>
      </c>
      <c r="C284" s="482" t="s">
        <v>1214</v>
      </c>
      <c r="D284" s="482"/>
      <c r="E284" s="482" t="s">
        <v>1215</v>
      </c>
      <c r="F284" s="482"/>
      <c r="G284" s="482" t="s">
        <v>1216</v>
      </c>
      <c r="H284" s="482"/>
      <c r="I284" s="482" t="s">
        <v>1217</v>
      </c>
      <c r="J284" s="482"/>
    </row>
    <row r="285" spans="1:10">
      <c r="B285" s="481"/>
      <c r="C285" s="261" t="s">
        <v>3551</v>
      </c>
      <c r="D285" s="261" t="s">
        <v>1219</v>
      </c>
      <c r="E285" s="261" t="s">
        <v>3551</v>
      </c>
      <c r="F285" s="261" t="s">
        <v>1219</v>
      </c>
      <c r="G285" s="261" t="s">
        <v>3551</v>
      </c>
      <c r="H285" s="261" t="s">
        <v>1219</v>
      </c>
      <c r="I285" s="261" t="s">
        <v>3551</v>
      </c>
      <c r="J285" s="261" t="s">
        <v>1219</v>
      </c>
    </row>
    <row r="286" spans="1:10" ht="13">
      <c r="B286" s="262" t="s">
        <v>2929</v>
      </c>
      <c r="C286" s="263">
        <v>10499</v>
      </c>
      <c r="D286" s="264">
        <v>5.0042</v>
      </c>
      <c r="E286" s="263">
        <v>10946</v>
      </c>
      <c r="F286" s="264">
        <v>3.0615000000000001</v>
      </c>
      <c r="G286" s="263">
        <v>13414</v>
      </c>
      <c r="H286" s="264">
        <v>6.0430000000000001</v>
      </c>
      <c r="I286" s="263">
        <v>57900</v>
      </c>
      <c r="J286" s="264">
        <v>7.7530999999999999</v>
      </c>
    </row>
    <row r="287" spans="1:10" ht="13">
      <c r="A287" t="s">
        <v>2902</v>
      </c>
      <c r="B287" s="260" t="s">
        <v>3608</v>
      </c>
      <c r="C287" s="261">
        <v>10809</v>
      </c>
      <c r="D287" s="265">
        <v>8.1138999999999992</v>
      </c>
      <c r="E287" s="261">
        <v>11417</v>
      </c>
      <c r="F287" s="265">
        <v>4.5212000000000003</v>
      </c>
      <c r="G287" s="261">
        <v>14716</v>
      </c>
      <c r="H287" s="265">
        <v>8.0248000000000008</v>
      </c>
      <c r="I287" s="261" t="s">
        <v>73</v>
      </c>
      <c r="J287" s="265" t="s">
        <v>73</v>
      </c>
    </row>
    <row r="288" spans="1:10" ht="13">
      <c r="B288" s="260" t="s">
        <v>3592</v>
      </c>
      <c r="C288" s="261">
        <v>10807</v>
      </c>
      <c r="D288" s="265">
        <v>8.0969999999999995</v>
      </c>
      <c r="E288" s="261">
        <v>11014</v>
      </c>
      <c r="F288" s="265">
        <v>3.2745000000000002</v>
      </c>
      <c r="G288" s="261">
        <v>13805</v>
      </c>
      <c r="H288" s="265">
        <v>6.6534000000000004</v>
      </c>
      <c r="I288" s="261" t="s">
        <v>73</v>
      </c>
      <c r="J288" s="265" t="s">
        <v>73</v>
      </c>
    </row>
    <row r="291" spans="1:10" ht="14.5">
      <c r="B291" s="150" t="s">
        <v>3769</v>
      </c>
    </row>
    <row r="292" spans="1:10" ht="14.5">
      <c r="B292" s="150" t="s">
        <v>3777</v>
      </c>
    </row>
    <row r="293" spans="1:10" ht="13">
      <c r="B293" s="260" t="s">
        <v>2934</v>
      </c>
      <c r="C293" s="480" t="s">
        <v>3609</v>
      </c>
      <c r="D293" s="480"/>
      <c r="E293" s="480"/>
      <c r="F293" s="480"/>
      <c r="G293" s="480"/>
      <c r="H293" s="480"/>
      <c r="I293" s="480"/>
      <c r="J293" s="480"/>
    </row>
    <row r="294" spans="1:10">
      <c r="B294" s="481" t="s">
        <v>3550</v>
      </c>
      <c r="C294" s="482" t="s">
        <v>1214</v>
      </c>
      <c r="D294" s="482"/>
      <c r="E294" s="482" t="s">
        <v>1215</v>
      </c>
      <c r="F294" s="482"/>
      <c r="G294" s="482" t="s">
        <v>1216</v>
      </c>
      <c r="H294" s="482"/>
      <c r="I294" s="482" t="s">
        <v>1217</v>
      </c>
      <c r="J294" s="482"/>
    </row>
    <row r="295" spans="1:10">
      <c r="B295" s="481"/>
      <c r="C295" s="261" t="s">
        <v>3551</v>
      </c>
      <c r="D295" s="261" t="s">
        <v>1219</v>
      </c>
      <c r="E295" s="261" t="s">
        <v>3551</v>
      </c>
      <c r="F295" s="261" t="s">
        <v>1219</v>
      </c>
      <c r="G295" s="261" t="s">
        <v>3551</v>
      </c>
      <c r="H295" s="261" t="s">
        <v>1219</v>
      </c>
      <c r="I295" s="261" t="s">
        <v>3551</v>
      </c>
      <c r="J295" s="261" t="s">
        <v>1219</v>
      </c>
    </row>
    <row r="296" spans="1:10" ht="13">
      <c r="B296" s="262" t="s">
        <v>2934</v>
      </c>
      <c r="C296" s="263">
        <v>10711</v>
      </c>
      <c r="D296" s="264">
        <v>7.1284000000000001</v>
      </c>
      <c r="E296" s="263">
        <v>11731</v>
      </c>
      <c r="F296" s="264">
        <v>5.4724000000000004</v>
      </c>
      <c r="G296" s="263">
        <v>13627</v>
      </c>
      <c r="H296" s="264">
        <v>6.3773999999999997</v>
      </c>
      <c r="I296" s="263">
        <v>17728</v>
      </c>
      <c r="J296" s="264">
        <v>6.8346999999999998</v>
      </c>
    </row>
    <row r="297" spans="1:10" ht="13">
      <c r="A297" t="s">
        <v>2906</v>
      </c>
      <c r="B297" s="260" t="s">
        <v>3610</v>
      </c>
      <c r="C297" s="261">
        <v>10818</v>
      </c>
      <c r="D297" s="265">
        <v>8.1995000000000005</v>
      </c>
      <c r="E297" s="261">
        <v>12166</v>
      </c>
      <c r="F297" s="265">
        <v>6.7590000000000003</v>
      </c>
      <c r="G297" s="261">
        <v>14733</v>
      </c>
      <c r="H297" s="265">
        <v>8.0496999999999996</v>
      </c>
      <c r="I297" s="261">
        <v>18947</v>
      </c>
      <c r="J297" s="265">
        <v>7.6585999999999999</v>
      </c>
    </row>
    <row r="298" spans="1:10" ht="13">
      <c r="B298" s="260" t="s">
        <v>3592</v>
      </c>
      <c r="C298" s="261">
        <v>10807</v>
      </c>
      <c r="D298" s="265">
        <v>8.0969999999999995</v>
      </c>
      <c r="E298" s="261">
        <v>11014</v>
      </c>
      <c r="F298" s="265">
        <v>3.2745000000000002</v>
      </c>
      <c r="G298" s="261">
        <v>13805</v>
      </c>
      <c r="H298" s="265">
        <v>6.6534000000000004</v>
      </c>
      <c r="I298" s="261">
        <v>16659</v>
      </c>
      <c r="J298" s="265">
        <v>6.0702999999999996</v>
      </c>
    </row>
    <row r="301" spans="1:10" ht="13">
      <c r="B301" s="260" t="s">
        <v>2942</v>
      </c>
    </row>
    <row r="302" spans="1:10">
      <c r="B302" s="481" t="s">
        <v>3550</v>
      </c>
      <c r="C302" s="482" t="s">
        <v>1214</v>
      </c>
      <c r="D302" s="482"/>
      <c r="E302" s="482" t="s">
        <v>1215</v>
      </c>
      <c r="F302" s="482"/>
      <c r="G302" s="482" t="s">
        <v>1216</v>
      </c>
      <c r="H302" s="482"/>
      <c r="I302" s="482" t="s">
        <v>1217</v>
      </c>
      <c r="J302" s="482"/>
    </row>
    <row r="303" spans="1:10">
      <c r="B303" s="481"/>
      <c r="C303" s="261" t="s">
        <v>3551</v>
      </c>
      <c r="D303" s="261" t="s">
        <v>1219</v>
      </c>
      <c r="E303" s="261" t="s">
        <v>3551</v>
      </c>
      <c r="F303" s="261" t="s">
        <v>1219</v>
      </c>
      <c r="G303" s="261" t="s">
        <v>3551</v>
      </c>
      <c r="H303" s="261" t="s">
        <v>1219</v>
      </c>
      <c r="I303" s="261" t="s">
        <v>3551</v>
      </c>
      <c r="J303" s="261" t="s">
        <v>1219</v>
      </c>
    </row>
    <row r="304" spans="1:10" ht="13">
      <c r="B304" s="262" t="s">
        <v>2942</v>
      </c>
      <c r="C304" s="263">
        <v>10686</v>
      </c>
      <c r="D304" s="264">
        <v>6.8598999999999997</v>
      </c>
      <c r="E304" s="263">
        <v>11471</v>
      </c>
      <c r="F304" s="264">
        <v>4.6806000000000001</v>
      </c>
      <c r="G304" s="263">
        <v>12870</v>
      </c>
      <c r="H304" s="264">
        <v>5.1753</v>
      </c>
      <c r="I304" s="263">
        <v>23190</v>
      </c>
      <c r="J304" s="264">
        <v>7.0332999999999997</v>
      </c>
    </row>
    <row r="305" spans="1:10" ht="13">
      <c r="A305" t="s">
        <v>1940</v>
      </c>
      <c r="B305" s="260" t="s">
        <v>3627</v>
      </c>
      <c r="C305" s="261">
        <v>10714</v>
      </c>
      <c r="D305" s="265">
        <v>7.1356000000000002</v>
      </c>
      <c r="E305" s="261">
        <v>11544</v>
      </c>
      <c r="F305" s="265">
        <v>4.9032</v>
      </c>
      <c r="G305" s="261">
        <v>12966</v>
      </c>
      <c r="H305" s="265">
        <v>5.3324999999999996</v>
      </c>
      <c r="I305" s="261">
        <v>23480</v>
      </c>
      <c r="J305" s="265">
        <v>7.1409000000000002</v>
      </c>
    </row>
    <row r="306" spans="1:10" ht="13">
      <c r="B306" s="260" t="s">
        <v>3597</v>
      </c>
      <c r="C306" s="261">
        <v>10674</v>
      </c>
      <c r="D306" s="265">
        <v>6.7381000000000002</v>
      </c>
      <c r="E306" s="261">
        <v>11441</v>
      </c>
      <c r="F306" s="265">
        <v>4.5902000000000003</v>
      </c>
      <c r="G306" s="261">
        <v>13228</v>
      </c>
      <c r="H306" s="265">
        <v>5.7552000000000003</v>
      </c>
      <c r="I306" s="261">
        <v>21963</v>
      </c>
      <c r="J306" s="265">
        <v>6.5640000000000001</v>
      </c>
    </row>
    <row r="309" spans="1:10" ht="13">
      <c r="B309" s="260" t="s">
        <v>3628</v>
      </c>
    </row>
    <row r="310" spans="1:10">
      <c r="B310" s="481" t="s">
        <v>3550</v>
      </c>
      <c r="C310" s="482" t="s">
        <v>1214</v>
      </c>
      <c r="D310" s="482"/>
      <c r="I310" s="482" t="s">
        <v>1217</v>
      </c>
      <c r="J310" s="482"/>
    </row>
    <row r="311" spans="1:10">
      <c r="B311" s="481"/>
      <c r="C311" s="261" t="s">
        <v>3551</v>
      </c>
      <c r="D311" s="261" t="s">
        <v>1219</v>
      </c>
      <c r="I311" s="261" t="s">
        <v>3551</v>
      </c>
      <c r="J311" s="261" t="s">
        <v>1219</v>
      </c>
    </row>
    <row r="312" spans="1:10" ht="13">
      <c r="B312" s="262" t="s">
        <v>3628</v>
      </c>
      <c r="C312" s="263">
        <v>10720</v>
      </c>
      <c r="D312" s="264">
        <v>7.2203999999999997</v>
      </c>
      <c r="E312" t="s">
        <v>73</v>
      </c>
      <c r="F312" t="s">
        <v>73</v>
      </c>
      <c r="G312" t="s">
        <v>73</v>
      </c>
      <c r="H312" t="s">
        <v>73</v>
      </c>
      <c r="I312" s="263">
        <v>10757</v>
      </c>
      <c r="J312" s="264">
        <v>4.9916999999999998</v>
      </c>
    </row>
    <row r="313" spans="1:10" ht="13">
      <c r="A313" t="s">
        <v>1958</v>
      </c>
      <c r="B313" s="260" t="s">
        <v>3629</v>
      </c>
      <c r="C313" s="261">
        <v>10786</v>
      </c>
      <c r="D313" s="265">
        <v>7.8795000000000002</v>
      </c>
      <c r="E313" t="s">
        <v>73</v>
      </c>
      <c r="F313" t="s">
        <v>73</v>
      </c>
      <c r="G313" t="s">
        <v>73</v>
      </c>
      <c r="H313" t="s">
        <v>73</v>
      </c>
      <c r="I313" s="261">
        <v>10798</v>
      </c>
      <c r="J313" s="265">
        <v>5.2560000000000002</v>
      </c>
    </row>
    <row r="314" spans="1:10" ht="13">
      <c r="B314" s="260" t="s">
        <v>3592</v>
      </c>
      <c r="C314" s="261">
        <v>10807</v>
      </c>
      <c r="D314" s="265">
        <v>8.0969999999999995</v>
      </c>
      <c r="E314" t="s">
        <v>73</v>
      </c>
      <c r="F314" t="s">
        <v>73</v>
      </c>
      <c r="G314" t="s">
        <v>73</v>
      </c>
      <c r="H314" t="s">
        <v>73</v>
      </c>
      <c r="I314" s="261">
        <v>10723</v>
      </c>
      <c r="J314" s="265">
        <v>4.7671999999999999</v>
      </c>
    </row>
    <row r="317" spans="1:10">
      <c r="B317" s="127" t="s">
        <v>3751</v>
      </c>
      <c r="C317" s="263" t="s">
        <v>73</v>
      </c>
      <c r="D317" s="263" t="s">
        <v>73</v>
      </c>
      <c r="E317" s="263" t="s">
        <v>73</v>
      </c>
      <c r="F317" s="263" t="s">
        <v>73</v>
      </c>
      <c r="G317" s="263" t="s">
        <v>73</v>
      </c>
      <c r="H317" s="263" t="s">
        <v>73</v>
      </c>
      <c r="I317">
        <v>10348</v>
      </c>
      <c r="J317" s="191">
        <v>6.6833</v>
      </c>
    </row>
    <row r="318" spans="1:10" ht="13">
      <c r="A318" t="s">
        <v>3458</v>
      </c>
      <c r="B318" s="131" t="s">
        <v>3752</v>
      </c>
      <c r="C318" s="263" t="s">
        <v>73</v>
      </c>
      <c r="D318" s="263" t="s">
        <v>73</v>
      </c>
      <c r="E318" s="263" t="s">
        <v>73</v>
      </c>
      <c r="F318" s="263" t="s">
        <v>73</v>
      </c>
      <c r="G318" s="263" t="s">
        <v>73</v>
      </c>
      <c r="H318" s="263" t="s">
        <v>73</v>
      </c>
      <c r="I318">
        <v>10363</v>
      </c>
      <c r="J318" s="191">
        <v>6.9710000000000001</v>
      </c>
    </row>
    <row r="319" spans="1:10" ht="13">
      <c r="B319" s="131" t="s">
        <v>3753</v>
      </c>
      <c r="C319" s="263" t="s">
        <v>73</v>
      </c>
      <c r="D319" s="263" t="s">
        <v>73</v>
      </c>
      <c r="E319" s="263" t="s">
        <v>73</v>
      </c>
      <c r="F319" s="263" t="s">
        <v>73</v>
      </c>
      <c r="G319" s="263" t="s">
        <v>73</v>
      </c>
      <c r="H319" s="263" t="s">
        <v>73</v>
      </c>
      <c r="I319">
        <v>10403</v>
      </c>
      <c r="J319" s="191">
        <v>7.7454999999999998</v>
      </c>
    </row>
    <row r="320" spans="1:10" ht="13">
      <c r="B320" s="57"/>
    </row>
    <row r="322" spans="1:10" ht="13">
      <c r="B322" s="262" t="s">
        <v>2943</v>
      </c>
      <c r="C322" s="263" t="s">
        <v>73</v>
      </c>
      <c r="D322" s="263" t="s">
        <v>73</v>
      </c>
      <c r="E322" s="263" t="s">
        <v>73</v>
      </c>
      <c r="F322" s="263" t="s">
        <v>73</v>
      </c>
      <c r="G322" s="263" t="s">
        <v>73</v>
      </c>
      <c r="H322" s="263" t="s">
        <v>73</v>
      </c>
      <c r="I322">
        <v>12710</v>
      </c>
      <c r="J322">
        <v>40.878500000000003</v>
      </c>
    </row>
    <row r="323" spans="1:10" ht="13">
      <c r="A323" t="s">
        <v>2909</v>
      </c>
      <c r="B323" s="260" t="s">
        <v>3754</v>
      </c>
      <c r="C323" s="263" t="s">
        <v>73</v>
      </c>
      <c r="D323" s="263" t="s">
        <v>73</v>
      </c>
      <c r="E323" s="263" t="s">
        <v>73</v>
      </c>
      <c r="F323" s="263" t="s">
        <v>73</v>
      </c>
      <c r="G323" s="263" t="s">
        <v>73</v>
      </c>
      <c r="H323" s="263" t="s">
        <v>73</v>
      </c>
      <c r="I323">
        <v>12331</v>
      </c>
      <c r="J323">
        <v>35.157400000000003</v>
      </c>
    </row>
    <row r="324" spans="1:10" ht="13">
      <c r="B324" s="260" t="s">
        <v>1222</v>
      </c>
      <c r="C324" s="263" t="s">
        <v>73</v>
      </c>
      <c r="D324" s="263" t="s">
        <v>73</v>
      </c>
      <c r="E324" s="263" t="s">
        <v>73</v>
      </c>
      <c r="F324" s="263" t="s">
        <v>73</v>
      </c>
      <c r="G324" s="263" t="s">
        <v>73</v>
      </c>
      <c r="H324" s="263" t="s">
        <v>73</v>
      </c>
      <c r="I324">
        <v>11224</v>
      </c>
      <c r="J324">
        <v>18.458100000000002</v>
      </c>
    </row>
    <row r="327" spans="1:10" ht="13">
      <c r="B327" s="260" t="s">
        <v>3611</v>
      </c>
      <c r="C327" s="480" t="s">
        <v>3612</v>
      </c>
      <c r="D327" s="480"/>
      <c r="E327" s="480"/>
      <c r="F327" s="480"/>
      <c r="G327" s="480"/>
      <c r="H327" s="480"/>
      <c r="I327" s="480"/>
      <c r="J327" s="480"/>
    </row>
    <row r="328" spans="1:10">
      <c r="B328" s="481" t="s">
        <v>3550</v>
      </c>
      <c r="C328" s="482" t="s">
        <v>1214</v>
      </c>
      <c r="D328" s="482"/>
      <c r="E328" s="482" t="s">
        <v>1215</v>
      </c>
      <c r="F328" s="482"/>
      <c r="G328" s="482" t="s">
        <v>1216</v>
      </c>
      <c r="H328" s="482"/>
      <c r="I328" s="482" t="s">
        <v>1217</v>
      </c>
      <c r="J328" s="482"/>
    </row>
    <row r="329" spans="1:10">
      <c r="B329" s="481"/>
      <c r="C329" s="261" t="s">
        <v>3551</v>
      </c>
      <c r="D329" s="261" t="s">
        <v>1219</v>
      </c>
      <c r="E329" s="261" t="s">
        <v>3551</v>
      </c>
      <c r="F329" s="261" t="s">
        <v>1219</v>
      </c>
      <c r="G329" s="261" t="s">
        <v>3551</v>
      </c>
      <c r="H329" s="261" t="s">
        <v>1219</v>
      </c>
      <c r="I329" s="261" t="s">
        <v>3551</v>
      </c>
      <c r="J329" s="261" t="s">
        <v>1219</v>
      </c>
    </row>
    <row r="330" spans="1:10" ht="13">
      <c r="B330" s="262" t="s">
        <v>3611</v>
      </c>
      <c r="C330" s="263">
        <v>11120</v>
      </c>
      <c r="D330" s="264">
        <v>11.230700000000001</v>
      </c>
      <c r="E330" s="263" t="s">
        <v>73</v>
      </c>
      <c r="F330" s="264" t="s">
        <v>73</v>
      </c>
      <c r="G330" s="263" t="s">
        <v>73</v>
      </c>
      <c r="H330" s="264" t="s">
        <v>73</v>
      </c>
      <c r="I330" s="263">
        <v>8619</v>
      </c>
      <c r="J330" s="264">
        <v>-5.7187999999999999</v>
      </c>
    </row>
    <row r="331" spans="1:10" ht="13">
      <c r="A331" t="s">
        <v>1984</v>
      </c>
      <c r="B331" s="260" t="s">
        <v>3784</v>
      </c>
      <c r="C331" s="261">
        <v>12334</v>
      </c>
      <c r="D331" s="265">
        <v>23.4129</v>
      </c>
      <c r="E331" s="261" t="s">
        <v>73</v>
      </c>
      <c r="F331" s="265" t="s">
        <v>73</v>
      </c>
      <c r="G331" s="261" t="s">
        <v>73</v>
      </c>
      <c r="H331" s="265" t="s">
        <v>73</v>
      </c>
      <c r="I331" s="261">
        <v>11691</v>
      </c>
      <c r="J331" s="265">
        <v>6.3883000000000001</v>
      </c>
    </row>
    <row r="332" spans="1:10" ht="13">
      <c r="B332" s="260" t="s">
        <v>1222</v>
      </c>
      <c r="C332" s="261">
        <v>11606</v>
      </c>
      <c r="D332" s="265">
        <v>16.109200000000001</v>
      </c>
      <c r="E332" s="261" t="s">
        <v>73</v>
      </c>
      <c r="F332" s="265" t="s">
        <v>73</v>
      </c>
      <c r="G332" s="261" t="s">
        <v>73</v>
      </c>
      <c r="H332" s="265" t="s">
        <v>73</v>
      </c>
      <c r="I332" s="261">
        <v>13752</v>
      </c>
      <c r="J332" s="265">
        <v>13.459</v>
      </c>
    </row>
    <row r="335" spans="1:10" ht="14.5">
      <c r="B335" s="150" t="s">
        <v>3785</v>
      </c>
    </row>
    <row r="336" spans="1:10" ht="13">
      <c r="B336" s="260" t="s">
        <v>1058</v>
      </c>
      <c r="C336" s="480" t="s">
        <v>3614</v>
      </c>
      <c r="D336" s="480"/>
      <c r="E336" s="480"/>
      <c r="F336" s="480"/>
      <c r="G336" s="480"/>
      <c r="H336" s="480"/>
      <c r="I336" s="480"/>
      <c r="J336" s="480"/>
    </row>
    <row r="337" spans="1:10">
      <c r="B337" s="481" t="s">
        <v>3550</v>
      </c>
      <c r="C337" s="482" t="s">
        <v>1214</v>
      </c>
      <c r="D337" s="482"/>
      <c r="E337" s="482" t="s">
        <v>1215</v>
      </c>
      <c r="F337" s="482"/>
      <c r="G337" s="482" t="s">
        <v>1216</v>
      </c>
      <c r="H337" s="482"/>
      <c r="I337" s="482" t="s">
        <v>1217</v>
      </c>
      <c r="J337" s="482"/>
    </row>
    <row r="338" spans="1:10">
      <c r="B338" s="481"/>
      <c r="C338" s="261" t="s">
        <v>3551</v>
      </c>
      <c r="D338" s="261" t="s">
        <v>1219</v>
      </c>
      <c r="E338" s="261" t="s">
        <v>3551</v>
      </c>
      <c r="F338" s="261" t="s">
        <v>1219</v>
      </c>
      <c r="G338" s="261" t="s">
        <v>3551</v>
      </c>
      <c r="H338" s="261" t="s">
        <v>1219</v>
      </c>
      <c r="I338" s="261" t="s">
        <v>3551</v>
      </c>
      <c r="J338" s="261" t="s">
        <v>1219</v>
      </c>
    </row>
    <row r="339" spans="1:10" ht="13">
      <c r="B339" s="262" t="s">
        <v>1058</v>
      </c>
      <c r="C339" s="263">
        <v>11336</v>
      </c>
      <c r="D339" s="264">
        <v>13.403700000000001</v>
      </c>
      <c r="E339" s="263">
        <v>11425</v>
      </c>
      <c r="F339" s="264">
        <v>4.5450999999999997</v>
      </c>
      <c r="G339" s="263">
        <v>12030</v>
      </c>
      <c r="H339" s="264">
        <v>3.7608000000000001</v>
      </c>
      <c r="I339" s="263">
        <v>17691</v>
      </c>
      <c r="J339" s="264">
        <v>6.1224999999999996</v>
      </c>
    </row>
    <row r="340" spans="1:10" ht="13">
      <c r="A340" t="s">
        <v>1979</v>
      </c>
      <c r="B340" s="260" t="s">
        <v>3615</v>
      </c>
      <c r="C340" s="261">
        <v>11395</v>
      </c>
      <c r="D340" s="265">
        <v>13.986499999999999</v>
      </c>
      <c r="E340" s="261">
        <v>10737</v>
      </c>
      <c r="F340" s="265">
        <v>2.3997999999999999</v>
      </c>
      <c r="G340" s="261">
        <v>12149</v>
      </c>
      <c r="H340" s="265">
        <v>3.9649999999999999</v>
      </c>
      <c r="I340" s="261">
        <v>18673</v>
      </c>
      <c r="J340" s="265">
        <v>6.7214999999999998</v>
      </c>
    </row>
    <row r="341" spans="1:10" ht="13">
      <c r="B341" s="260" t="s">
        <v>1222</v>
      </c>
      <c r="C341" s="261">
        <v>11606</v>
      </c>
      <c r="D341" s="265">
        <v>16.109200000000001</v>
      </c>
      <c r="E341" s="261">
        <v>18099</v>
      </c>
      <c r="F341" s="265">
        <v>21.8888</v>
      </c>
      <c r="G341" s="261">
        <v>19060</v>
      </c>
      <c r="H341" s="265">
        <v>13.753399999999999</v>
      </c>
      <c r="I341" s="261">
        <v>35743</v>
      </c>
      <c r="J341" s="265">
        <v>14.189</v>
      </c>
    </row>
    <row r="344" spans="1:10" ht="14.5">
      <c r="B344" s="150" t="s">
        <v>3785</v>
      </c>
    </row>
    <row r="345" spans="1:10" ht="13">
      <c r="B345" s="260" t="s">
        <v>212</v>
      </c>
      <c r="C345" s="480" t="s">
        <v>3786</v>
      </c>
      <c r="D345" s="480"/>
      <c r="E345" s="480"/>
      <c r="F345" s="480"/>
      <c r="G345" s="480"/>
      <c r="H345" s="480"/>
      <c r="I345" s="480"/>
      <c r="J345" s="480"/>
    </row>
    <row r="346" spans="1:10">
      <c r="B346" s="481" t="s">
        <v>3550</v>
      </c>
      <c r="C346" s="482" t="s">
        <v>1214</v>
      </c>
      <c r="D346" s="482"/>
      <c r="E346" s="482" t="s">
        <v>1215</v>
      </c>
      <c r="F346" s="482"/>
      <c r="G346" s="482" t="s">
        <v>1216</v>
      </c>
      <c r="H346" s="482"/>
      <c r="I346" s="482" t="s">
        <v>1217</v>
      </c>
      <c r="J346" s="482"/>
    </row>
    <row r="347" spans="1:10">
      <c r="B347" s="481"/>
      <c r="C347" s="261" t="s">
        <v>3551</v>
      </c>
      <c r="D347" s="261" t="s">
        <v>1219</v>
      </c>
      <c r="E347" s="261" t="s">
        <v>3551</v>
      </c>
      <c r="F347" s="261" t="s">
        <v>1219</v>
      </c>
      <c r="G347" s="261" t="s">
        <v>3551</v>
      </c>
      <c r="H347" s="261" t="s">
        <v>1219</v>
      </c>
      <c r="I347" s="261" t="s">
        <v>3551</v>
      </c>
      <c r="J347" s="261" t="s">
        <v>1219</v>
      </c>
    </row>
    <row r="348" spans="1:10" ht="13">
      <c r="B348" s="262" t="s">
        <v>212</v>
      </c>
      <c r="C348" s="263">
        <v>10778</v>
      </c>
      <c r="D348" s="264">
        <v>7.8038999999999996</v>
      </c>
      <c r="E348" s="263">
        <v>11919</v>
      </c>
      <c r="F348" s="264">
        <v>6.0326000000000004</v>
      </c>
      <c r="G348" s="263">
        <v>9615</v>
      </c>
      <c r="H348" s="264">
        <v>-0.78039999999999998</v>
      </c>
      <c r="I348" s="263">
        <v>6900</v>
      </c>
      <c r="J348" s="264">
        <v>-2.9457</v>
      </c>
    </row>
    <row r="349" spans="1:10" ht="13">
      <c r="A349" t="s">
        <v>1980</v>
      </c>
      <c r="B349" s="260" t="s">
        <v>3617</v>
      </c>
      <c r="C349" s="261">
        <v>11594</v>
      </c>
      <c r="D349" s="265">
        <v>15.9839</v>
      </c>
      <c r="E349" s="261">
        <v>14932</v>
      </c>
      <c r="F349" s="265">
        <v>14.311299999999999</v>
      </c>
      <c r="G349" s="261">
        <v>13705</v>
      </c>
      <c r="H349" s="265">
        <v>6.4988000000000001</v>
      </c>
      <c r="I349" s="261">
        <v>14394</v>
      </c>
      <c r="J349" s="265">
        <v>2.9790000000000001</v>
      </c>
    </row>
    <row r="350" spans="1:10" ht="13">
      <c r="B350" s="260" t="s">
        <v>1222</v>
      </c>
      <c r="C350" s="261">
        <v>11606</v>
      </c>
      <c r="D350" s="265">
        <v>16.109200000000001</v>
      </c>
      <c r="E350" s="261">
        <v>18099</v>
      </c>
      <c r="F350" s="265">
        <v>21.8888</v>
      </c>
      <c r="G350" s="261">
        <v>19060</v>
      </c>
      <c r="H350" s="265">
        <v>13.753399999999999</v>
      </c>
      <c r="I350" s="261">
        <v>41271</v>
      </c>
      <c r="J350" s="265">
        <v>12.102600000000001</v>
      </c>
    </row>
    <row r="353" spans="1:10" ht="14.5">
      <c r="B353" s="150" t="s">
        <v>3785</v>
      </c>
    </row>
    <row r="354" spans="1:10" ht="13">
      <c r="B354" s="260" t="s">
        <v>1011</v>
      </c>
      <c r="C354" s="480" t="s">
        <v>3787</v>
      </c>
      <c r="D354" s="480"/>
      <c r="E354" s="480"/>
      <c r="F354" s="480"/>
      <c r="G354" s="480"/>
      <c r="H354" s="480"/>
      <c r="I354" s="480"/>
      <c r="J354" s="480"/>
    </row>
    <row r="355" spans="1:10">
      <c r="B355" s="481" t="s">
        <v>3550</v>
      </c>
      <c r="C355" s="482" t="s">
        <v>1214</v>
      </c>
      <c r="D355" s="482"/>
      <c r="E355" s="482" t="s">
        <v>1215</v>
      </c>
      <c r="F355" s="482"/>
      <c r="G355" s="482" t="s">
        <v>1216</v>
      </c>
      <c r="H355" s="482"/>
      <c r="I355" s="482" t="s">
        <v>1217</v>
      </c>
      <c r="J355" s="482"/>
    </row>
    <row r="356" spans="1:10">
      <c r="B356" s="481"/>
      <c r="C356" s="261" t="s">
        <v>3551</v>
      </c>
      <c r="D356" s="261" t="s">
        <v>1219</v>
      </c>
      <c r="E356" s="261" t="s">
        <v>3551</v>
      </c>
      <c r="F356" s="261" t="s">
        <v>1219</v>
      </c>
      <c r="G356" s="261" t="s">
        <v>3551</v>
      </c>
      <c r="H356" s="261" t="s">
        <v>1219</v>
      </c>
      <c r="I356" s="261" t="s">
        <v>3551</v>
      </c>
      <c r="J356" s="261" t="s">
        <v>1219</v>
      </c>
    </row>
    <row r="357" spans="1:10" ht="13">
      <c r="B357" s="262" t="s">
        <v>1011</v>
      </c>
      <c r="C357" s="263">
        <v>10766</v>
      </c>
      <c r="D357" s="264">
        <v>7.6772</v>
      </c>
      <c r="E357" s="263">
        <v>9816</v>
      </c>
      <c r="F357" s="264">
        <v>-0.61809999999999998</v>
      </c>
      <c r="G357" s="263">
        <v>11137</v>
      </c>
      <c r="H357" s="264">
        <v>2.1738</v>
      </c>
      <c r="I357" s="263">
        <v>16142</v>
      </c>
      <c r="J357" s="264">
        <v>3.1284000000000001</v>
      </c>
    </row>
    <row r="358" spans="1:10" ht="13">
      <c r="A358" t="s">
        <v>1982</v>
      </c>
      <c r="B358" s="260" t="s">
        <v>3618</v>
      </c>
      <c r="C358" s="261">
        <v>11405</v>
      </c>
      <c r="D358" s="265">
        <v>14.0885</v>
      </c>
      <c r="E358" s="261">
        <v>10721</v>
      </c>
      <c r="F358" s="265">
        <v>2.3509000000000002</v>
      </c>
      <c r="G358" s="261">
        <v>11776</v>
      </c>
      <c r="H358" s="265">
        <v>3.3191000000000002</v>
      </c>
      <c r="I358" s="261">
        <v>27194</v>
      </c>
      <c r="J358" s="265">
        <v>6.6470000000000002</v>
      </c>
    </row>
    <row r="359" spans="1:10" ht="13">
      <c r="B359" s="260" t="s">
        <v>1222</v>
      </c>
      <c r="C359" s="261">
        <v>11606</v>
      </c>
      <c r="D359" s="265">
        <v>16.109200000000001</v>
      </c>
      <c r="E359" s="261">
        <v>18099</v>
      </c>
      <c r="F359" s="265">
        <v>21.8888</v>
      </c>
      <c r="G359" s="261">
        <v>19060</v>
      </c>
      <c r="H359" s="265">
        <v>13.753399999999999</v>
      </c>
      <c r="I359" s="261">
        <v>52558</v>
      </c>
      <c r="J359" s="265">
        <v>11.264699999999999</v>
      </c>
    </row>
    <row r="362" spans="1:10" ht="14.5">
      <c r="B362" s="150" t="s">
        <v>3788</v>
      </c>
    </row>
    <row r="363" spans="1:10" ht="13">
      <c r="B363" s="260" t="s">
        <v>3619</v>
      </c>
      <c r="C363" s="480" t="s">
        <v>3620</v>
      </c>
      <c r="D363" s="480"/>
      <c r="E363" s="480"/>
      <c r="F363" s="480"/>
      <c r="G363" s="480"/>
      <c r="H363" s="480"/>
      <c r="I363" s="480"/>
      <c r="J363" s="480"/>
    </row>
    <row r="364" spans="1:10">
      <c r="B364" s="481" t="s">
        <v>3550</v>
      </c>
      <c r="C364" s="482" t="s">
        <v>1214</v>
      </c>
      <c r="D364" s="482"/>
      <c r="E364" s="482" t="s">
        <v>1215</v>
      </c>
      <c r="F364" s="482"/>
      <c r="G364" s="482" t="s">
        <v>1216</v>
      </c>
      <c r="H364" s="482"/>
      <c r="I364" s="482" t="s">
        <v>1217</v>
      </c>
      <c r="J364" s="482"/>
    </row>
    <row r="365" spans="1:10">
      <c r="B365" s="481"/>
      <c r="C365" s="261" t="s">
        <v>3551</v>
      </c>
      <c r="D365" s="261" t="s">
        <v>1219</v>
      </c>
      <c r="E365" s="261" t="s">
        <v>3551</v>
      </c>
      <c r="F365" s="261" t="s">
        <v>1219</v>
      </c>
      <c r="G365" s="261" t="s">
        <v>3551</v>
      </c>
      <c r="H365" s="261" t="s">
        <v>1219</v>
      </c>
      <c r="I365" s="261" t="s">
        <v>3551</v>
      </c>
      <c r="J365" s="261" t="s">
        <v>1219</v>
      </c>
    </row>
    <row r="366" spans="1:10" ht="13">
      <c r="B366" s="262" t="s">
        <v>3619</v>
      </c>
      <c r="C366" s="263">
        <v>11783</v>
      </c>
      <c r="D366" s="264">
        <v>17.886199999999999</v>
      </c>
      <c r="E366" s="263">
        <v>17177</v>
      </c>
      <c r="F366" s="264">
        <v>19.780799999999999</v>
      </c>
      <c r="G366" s="263">
        <v>18292</v>
      </c>
      <c r="H366" s="264">
        <v>12.821899999999999</v>
      </c>
      <c r="I366" s="263">
        <v>30932</v>
      </c>
      <c r="J366" s="264">
        <v>12.7326</v>
      </c>
    </row>
    <row r="367" spans="1:10" ht="13">
      <c r="A367" t="s">
        <v>1983</v>
      </c>
      <c r="B367" s="260" t="s">
        <v>3621</v>
      </c>
      <c r="C367" s="261">
        <v>11526</v>
      </c>
      <c r="D367" s="265">
        <v>15.3033</v>
      </c>
      <c r="E367" s="261">
        <v>17738</v>
      </c>
      <c r="F367" s="265">
        <v>21.071999999999999</v>
      </c>
      <c r="G367" s="261">
        <v>19216</v>
      </c>
      <c r="H367" s="265">
        <v>13.938700000000001</v>
      </c>
      <c r="I367" s="261">
        <v>34099</v>
      </c>
      <c r="J367" s="265">
        <v>13.904999999999999</v>
      </c>
    </row>
    <row r="368" spans="1:10" ht="13">
      <c r="B368" s="260" t="s">
        <v>1222</v>
      </c>
      <c r="C368" s="261">
        <v>11606</v>
      </c>
      <c r="D368" s="265">
        <v>16.109200000000001</v>
      </c>
      <c r="E368" s="261">
        <v>18099</v>
      </c>
      <c r="F368" s="265">
        <v>21.8888</v>
      </c>
      <c r="G368" s="261">
        <v>19060</v>
      </c>
      <c r="H368" s="265">
        <v>13.753399999999999</v>
      </c>
      <c r="I368" s="261">
        <v>32999</v>
      </c>
      <c r="J368" s="265">
        <v>13.5091</v>
      </c>
    </row>
    <row r="369" spans="1:10" ht="13">
      <c r="B369" s="260" t="s">
        <v>3622</v>
      </c>
      <c r="C369" s="261">
        <v>10807</v>
      </c>
      <c r="D369" s="265">
        <v>8.0969999999999995</v>
      </c>
      <c r="E369" s="261">
        <v>11014</v>
      </c>
      <c r="F369" s="265">
        <v>3.2745000000000002</v>
      </c>
      <c r="G369" s="261">
        <v>13805</v>
      </c>
      <c r="H369" s="265">
        <v>6.6534000000000004</v>
      </c>
      <c r="I369" s="261">
        <v>18853</v>
      </c>
      <c r="J369" s="265">
        <v>6.9615</v>
      </c>
    </row>
    <row r="372" spans="1:10" ht="14.5">
      <c r="B372" s="150" t="s">
        <v>3788</v>
      </c>
    </row>
    <row r="373" spans="1:10" ht="13">
      <c r="B373" s="260" t="s">
        <v>3623</v>
      </c>
      <c r="C373" s="480" t="s">
        <v>3620</v>
      </c>
      <c r="D373" s="480"/>
      <c r="E373" s="480"/>
      <c r="F373" s="480"/>
      <c r="G373" s="480"/>
      <c r="H373" s="480"/>
      <c r="I373" s="480"/>
      <c r="J373" s="480"/>
    </row>
    <row r="374" spans="1:10">
      <c r="B374" s="481" t="s">
        <v>3550</v>
      </c>
      <c r="C374" s="482" t="s">
        <v>1214</v>
      </c>
      <c r="D374" s="482"/>
      <c r="E374" s="482" t="s">
        <v>1215</v>
      </c>
      <c r="F374" s="482"/>
      <c r="G374" s="482" t="s">
        <v>1216</v>
      </c>
      <c r="H374" s="482"/>
      <c r="I374" s="482" t="s">
        <v>1217</v>
      </c>
      <c r="J374" s="482"/>
    </row>
    <row r="375" spans="1:10">
      <c r="B375" s="481"/>
      <c r="C375" s="261" t="s">
        <v>3551</v>
      </c>
      <c r="D375" s="261" t="s">
        <v>1219</v>
      </c>
      <c r="E375" s="261" t="s">
        <v>3551</v>
      </c>
      <c r="F375" s="261" t="s">
        <v>1219</v>
      </c>
      <c r="G375" s="261" t="s">
        <v>3551</v>
      </c>
      <c r="H375" s="261" t="s">
        <v>1219</v>
      </c>
      <c r="I375" s="261" t="s">
        <v>3551</v>
      </c>
      <c r="J375" s="261" t="s">
        <v>1219</v>
      </c>
    </row>
    <row r="376" spans="1:10" ht="13">
      <c r="B376" s="262" t="s">
        <v>3623</v>
      </c>
      <c r="C376" s="263">
        <v>11541</v>
      </c>
      <c r="D376" s="264">
        <v>15.4557</v>
      </c>
      <c r="E376" s="263">
        <v>15813</v>
      </c>
      <c r="F376" s="264">
        <v>16.519600000000001</v>
      </c>
      <c r="G376" s="263">
        <v>17175</v>
      </c>
      <c r="H376" s="264">
        <v>11.4115</v>
      </c>
      <c r="I376" s="263">
        <v>27766</v>
      </c>
      <c r="J376" s="264">
        <v>11.4481</v>
      </c>
    </row>
    <row r="377" spans="1:10" ht="13">
      <c r="A377" t="s">
        <v>1985</v>
      </c>
      <c r="B377" s="260" t="s">
        <v>3624</v>
      </c>
      <c r="C377" s="261">
        <v>11321</v>
      </c>
      <c r="D377" s="265">
        <v>13.2456</v>
      </c>
      <c r="E377" s="261">
        <v>15921</v>
      </c>
      <c r="F377" s="265">
        <v>16.783899999999999</v>
      </c>
      <c r="G377" s="261">
        <v>18267</v>
      </c>
      <c r="H377" s="265">
        <v>12.791700000000001</v>
      </c>
      <c r="I377" s="261">
        <v>31026</v>
      </c>
      <c r="J377" s="265">
        <v>12.7689</v>
      </c>
    </row>
    <row r="378" spans="1:10" ht="13">
      <c r="B378" s="260" t="s">
        <v>1222</v>
      </c>
      <c r="C378" s="261">
        <v>11606</v>
      </c>
      <c r="D378" s="265">
        <v>16.109200000000001</v>
      </c>
      <c r="E378" s="261">
        <v>18099</v>
      </c>
      <c r="F378" s="265">
        <v>21.8888</v>
      </c>
      <c r="G378" s="261">
        <v>19060</v>
      </c>
      <c r="H378" s="265">
        <v>13.753399999999999</v>
      </c>
      <c r="I378" s="261">
        <v>32999</v>
      </c>
      <c r="J378" s="265">
        <v>13.5091</v>
      </c>
    </row>
    <row r="379" spans="1:10" ht="13">
      <c r="B379" s="260" t="s">
        <v>3622</v>
      </c>
      <c r="C379" s="261">
        <v>10807</v>
      </c>
      <c r="D379" s="265">
        <v>8.0969999999999995</v>
      </c>
      <c r="E379" s="261">
        <v>11014</v>
      </c>
      <c r="F379" s="265">
        <v>3.2745000000000002</v>
      </c>
      <c r="G379" s="261">
        <v>13805</v>
      </c>
      <c r="H379" s="265">
        <v>6.6534000000000004</v>
      </c>
      <c r="I379" s="261">
        <v>18853</v>
      </c>
      <c r="J379" s="265">
        <v>6.9615</v>
      </c>
    </row>
    <row r="382" spans="1:10" ht="14.5">
      <c r="B382" s="150" t="s">
        <v>3788</v>
      </c>
    </row>
    <row r="383" spans="1:10" ht="13">
      <c r="B383" s="260" t="s">
        <v>3625</v>
      </c>
      <c r="C383" s="480" t="s">
        <v>3620</v>
      </c>
      <c r="D383" s="480"/>
      <c r="E383" s="480"/>
      <c r="F383" s="480"/>
      <c r="G383" s="480"/>
      <c r="H383" s="480"/>
      <c r="I383" s="480"/>
      <c r="J383" s="480"/>
    </row>
    <row r="384" spans="1:10">
      <c r="B384" s="481" t="s">
        <v>3550</v>
      </c>
      <c r="C384" s="482" t="s">
        <v>1214</v>
      </c>
      <c r="D384" s="482"/>
      <c r="E384" s="482" t="s">
        <v>1215</v>
      </c>
      <c r="F384" s="482"/>
      <c r="G384" s="482" t="s">
        <v>1216</v>
      </c>
      <c r="H384" s="482"/>
      <c r="I384" s="482" t="s">
        <v>1217</v>
      </c>
      <c r="J384" s="482"/>
    </row>
    <row r="385" spans="1:10">
      <c r="B385" s="481"/>
      <c r="C385" s="261" t="s">
        <v>3551</v>
      </c>
      <c r="D385" s="261" t="s">
        <v>1219</v>
      </c>
      <c r="E385" s="261" t="s">
        <v>3551</v>
      </c>
      <c r="F385" s="261" t="s">
        <v>1219</v>
      </c>
      <c r="G385" s="261" t="s">
        <v>3551</v>
      </c>
      <c r="H385" s="261" t="s">
        <v>1219</v>
      </c>
      <c r="I385" s="261" t="s">
        <v>3551</v>
      </c>
      <c r="J385" s="261" t="s">
        <v>1219</v>
      </c>
    </row>
    <row r="386" spans="1:10" ht="13">
      <c r="B386" s="262" t="s">
        <v>3625</v>
      </c>
      <c r="C386" s="263">
        <v>10701</v>
      </c>
      <c r="D386" s="264">
        <v>7.0254000000000003</v>
      </c>
      <c r="E386" s="263">
        <v>11668</v>
      </c>
      <c r="F386" s="264">
        <v>5.2820999999999998</v>
      </c>
      <c r="G386" s="263">
        <v>13295</v>
      </c>
      <c r="H386" s="264">
        <v>5.8554000000000004</v>
      </c>
      <c r="I386" s="263">
        <v>18679</v>
      </c>
      <c r="J386" s="264">
        <v>6.8564999999999996</v>
      </c>
    </row>
    <row r="387" spans="1:10" ht="13">
      <c r="A387" t="s">
        <v>1981</v>
      </c>
      <c r="B387" s="260" t="s">
        <v>3626</v>
      </c>
      <c r="C387" s="261">
        <v>10942</v>
      </c>
      <c r="D387" s="265">
        <v>9.4450000000000003</v>
      </c>
      <c r="E387" s="261">
        <v>12574</v>
      </c>
      <c r="F387" s="265">
        <v>7.9408000000000003</v>
      </c>
      <c r="G387" s="261">
        <v>15479</v>
      </c>
      <c r="H387" s="265">
        <v>9.1205999999999996</v>
      </c>
      <c r="I387" s="261">
        <v>23025</v>
      </c>
      <c r="J387" s="265">
        <v>9.2553999999999998</v>
      </c>
    </row>
    <row r="388" spans="1:10" ht="13">
      <c r="B388" s="260" t="s">
        <v>1222</v>
      </c>
      <c r="C388" s="261">
        <v>11606</v>
      </c>
      <c r="D388" s="265">
        <v>16.109200000000001</v>
      </c>
      <c r="E388" s="261">
        <v>18099</v>
      </c>
      <c r="F388" s="265">
        <v>21.8888</v>
      </c>
      <c r="G388" s="261">
        <v>19060</v>
      </c>
      <c r="H388" s="265">
        <v>13.753399999999999</v>
      </c>
      <c r="I388" s="261">
        <v>32999</v>
      </c>
      <c r="J388" s="265">
        <v>13.5091</v>
      </c>
    </row>
    <row r="389" spans="1:10" ht="13">
      <c r="B389" s="260" t="s">
        <v>3622</v>
      </c>
      <c r="C389" s="261">
        <v>10807</v>
      </c>
      <c r="D389" s="265">
        <v>8.0969999999999995</v>
      </c>
      <c r="E389" s="261">
        <v>11014</v>
      </c>
      <c r="F389" s="265">
        <v>3.2745000000000002</v>
      </c>
      <c r="G389" s="261">
        <v>13805</v>
      </c>
      <c r="H389" s="265">
        <v>6.6534000000000004</v>
      </c>
      <c r="I389" s="261">
        <v>18853</v>
      </c>
      <c r="J389" s="265">
        <v>6.9615</v>
      </c>
    </row>
  </sheetData>
  <mergeCells count="230">
    <mergeCell ref="C383:J383"/>
    <mergeCell ref="B384:B385"/>
    <mergeCell ref="C384:D384"/>
    <mergeCell ref="E384:F384"/>
    <mergeCell ref="G384:H384"/>
    <mergeCell ref="I384:J384"/>
    <mergeCell ref="C373:J373"/>
    <mergeCell ref="B374:B375"/>
    <mergeCell ref="C374:D374"/>
    <mergeCell ref="E374:F374"/>
    <mergeCell ref="G374:H374"/>
    <mergeCell ref="I374:J374"/>
    <mergeCell ref="C363:J363"/>
    <mergeCell ref="B364:B365"/>
    <mergeCell ref="C364:D364"/>
    <mergeCell ref="E364:F364"/>
    <mergeCell ref="G364:H364"/>
    <mergeCell ref="I364:J364"/>
    <mergeCell ref="C354:J354"/>
    <mergeCell ref="B355:B356"/>
    <mergeCell ref="C355:D355"/>
    <mergeCell ref="E355:F355"/>
    <mergeCell ref="G355:H355"/>
    <mergeCell ref="I355:J355"/>
    <mergeCell ref="C345:J345"/>
    <mergeCell ref="B346:B347"/>
    <mergeCell ref="C346:D346"/>
    <mergeCell ref="E346:F346"/>
    <mergeCell ref="G346:H346"/>
    <mergeCell ref="I346:J346"/>
    <mergeCell ref="C336:J336"/>
    <mergeCell ref="B337:B338"/>
    <mergeCell ref="C337:D337"/>
    <mergeCell ref="E337:F337"/>
    <mergeCell ref="G337:H337"/>
    <mergeCell ref="I337:J337"/>
    <mergeCell ref="C327:J327"/>
    <mergeCell ref="B328:B329"/>
    <mergeCell ref="C328:D328"/>
    <mergeCell ref="E328:F328"/>
    <mergeCell ref="G328:H328"/>
    <mergeCell ref="I328:J328"/>
    <mergeCell ref="B302:B303"/>
    <mergeCell ref="C302:D302"/>
    <mergeCell ref="E302:F302"/>
    <mergeCell ref="G302:H302"/>
    <mergeCell ref="I302:J302"/>
    <mergeCell ref="B310:B311"/>
    <mergeCell ref="C310:D310"/>
    <mergeCell ref="I310:J310"/>
    <mergeCell ref="C293:J293"/>
    <mergeCell ref="B294:B295"/>
    <mergeCell ref="C294:D294"/>
    <mergeCell ref="E294:F294"/>
    <mergeCell ref="G294:H294"/>
    <mergeCell ref="I294:J294"/>
    <mergeCell ref="C283:J283"/>
    <mergeCell ref="B284:B285"/>
    <mergeCell ref="C284:D284"/>
    <mergeCell ref="E284:F284"/>
    <mergeCell ref="G284:H284"/>
    <mergeCell ref="I284:J284"/>
    <mergeCell ref="C273:J273"/>
    <mergeCell ref="B274:B275"/>
    <mergeCell ref="C274:D274"/>
    <mergeCell ref="E274:F274"/>
    <mergeCell ref="G274:H274"/>
    <mergeCell ref="I274:J274"/>
    <mergeCell ref="C263:J263"/>
    <mergeCell ref="B264:B265"/>
    <mergeCell ref="C264:D264"/>
    <mergeCell ref="E264:F264"/>
    <mergeCell ref="G264:H264"/>
    <mergeCell ref="I264:J264"/>
    <mergeCell ref="C253:J253"/>
    <mergeCell ref="B254:B255"/>
    <mergeCell ref="C254:D254"/>
    <mergeCell ref="E254:F254"/>
    <mergeCell ref="G254:H254"/>
    <mergeCell ref="I254:J254"/>
    <mergeCell ref="C243:J243"/>
    <mergeCell ref="B244:B245"/>
    <mergeCell ref="C244:D244"/>
    <mergeCell ref="E244:F244"/>
    <mergeCell ref="G244:H244"/>
    <mergeCell ref="I244:J244"/>
    <mergeCell ref="C233:J233"/>
    <mergeCell ref="B234:B235"/>
    <mergeCell ref="C234:D234"/>
    <mergeCell ref="E234:F234"/>
    <mergeCell ref="G234:H234"/>
    <mergeCell ref="I234:J234"/>
    <mergeCell ref="C223:J223"/>
    <mergeCell ref="B224:B225"/>
    <mergeCell ref="C224:D224"/>
    <mergeCell ref="E224:F224"/>
    <mergeCell ref="G224:H224"/>
    <mergeCell ref="I224:J224"/>
    <mergeCell ref="C213:J213"/>
    <mergeCell ref="B214:B215"/>
    <mergeCell ref="C214:D214"/>
    <mergeCell ref="E214:F214"/>
    <mergeCell ref="G214:H214"/>
    <mergeCell ref="I214:J214"/>
    <mergeCell ref="C202:J202"/>
    <mergeCell ref="B203:B204"/>
    <mergeCell ref="C203:D203"/>
    <mergeCell ref="E203:F203"/>
    <mergeCell ref="G203:H203"/>
    <mergeCell ref="I203:J203"/>
    <mergeCell ref="C192:J192"/>
    <mergeCell ref="B193:B194"/>
    <mergeCell ref="C193:D193"/>
    <mergeCell ref="E193:F193"/>
    <mergeCell ref="G193:H193"/>
    <mergeCell ref="I193:J193"/>
    <mergeCell ref="C182:J182"/>
    <mergeCell ref="B183:B184"/>
    <mergeCell ref="C183:D183"/>
    <mergeCell ref="E183:F183"/>
    <mergeCell ref="G183:H183"/>
    <mergeCell ref="I183:J183"/>
    <mergeCell ref="C172:J172"/>
    <mergeCell ref="B173:B174"/>
    <mergeCell ref="C173:D173"/>
    <mergeCell ref="E173:F173"/>
    <mergeCell ref="G173:H173"/>
    <mergeCell ref="I173:J173"/>
    <mergeCell ref="C164:J164"/>
    <mergeCell ref="B165:B166"/>
    <mergeCell ref="C165:D165"/>
    <mergeCell ref="E165:F165"/>
    <mergeCell ref="G165:H165"/>
    <mergeCell ref="I165:J165"/>
    <mergeCell ref="C154:J154"/>
    <mergeCell ref="B155:B156"/>
    <mergeCell ref="C155:D155"/>
    <mergeCell ref="E155:F155"/>
    <mergeCell ref="G155:H155"/>
    <mergeCell ref="I155:J155"/>
    <mergeCell ref="C145:J145"/>
    <mergeCell ref="B146:B147"/>
    <mergeCell ref="C146:D146"/>
    <mergeCell ref="E146:F146"/>
    <mergeCell ref="G146:H146"/>
    <mergeCell ref="I146:J146"/>
    <mergeCell ref="C136:J136"/>
    <mergeCell ref="B137:B138"/>
    <mergeCell ref="C137:D137"/>
    <mergeCell ref="E137:F137"/>
    <mergeCell ref="G137:H137"/>
    <mergeCell ref="I137:J137"/>
    <mergeCell ref="C126:J126"/>
    <mergeCell ref="B127:B128"/>
    <mergeCell ref="C127:D127"/>
    <mergeCell ref="E127:F127"/>
    <mergeCell ref="G127:H127"/>
    <mergeCell ref="I127:J127"/>
    <mergeCell ref="C116:J116"/>
    <mergeCell ref="B117:B118"/>
    <mergeCell ref="C117:D117"/>
    <mergeCell ref="E117:F117"/>
    <mergeCell ref="G117:H117"/>
    <mergeCell ref="I117:J117"/>
    <mergeCell ref="C106:J106"/>
    <mergeCell ref="B107:B108"/>
    <mergeCell ref="C107:D107"/>
    <mergeCell ref="E107:F107"/>
    <mergeCell ref="G107:H107"/>
    <mergeCell ref="I107:J107"/>
    <mergeCell ref="C96:J96"/>
    <mergeCell ref="B97:B98"/>
    <mergeCell ref="C97:D97"/>
    <mergeCell ref="E97:F97"/>
    <mergeCell ref="G97:H97"/>
    <mergeCell ref="I97:J97"/>
    <mergeCell ref="C86:J86"/>
    <mergeCell ref="B87:B88"/>
    <mergeCell ref="C87:D87"/>
    <mergeCell ref="E87:F87"/>
    <mergeCell ref="G87:H87"/>
    <mergeCell ref="I87:J87"/>
    <mergeCell ref="C76:J76"/>
    <mergeCell ref="B77:B78"/>
    <mergeCell ref="C77:D77"/>
    <mergeCell ref="E77:F77"/>
    <mergeCell ref="G77:H77"/>
    <mergeCell ref="I77:J77"/>
    <mergeCell ref="C66:J66"/>
    <mergeCell ref="B67:B68"/>
    <mergeCell ref="C67:D67"/>
    <mergeCell ref="E67:F67"/>
    <mergeCell ref="G67:H67"/>
    <mergeCell ref="I67:J67"/>
    <mergeCell ref="C56:J56"/>
    <mergeCell ref="B57:B58"/>
    <mergeCell ref="C57:D57"/>
    <mergeCell ref="E57:F57"/>
    <mergeCell ref="G57:H57"/>
    <mergeCell ref="I57:J57"/>
    <mergeCell ref="C46:J46"/>
    <mergeCell ref="B47:B48"/>
    <mergeCell ref="C47:D47"/>
    <mergeCell ref="E47:F47"/>
    <mergeCell ref="G47:H47"/>
    <mergeCell ref="I47:J47"/>
    <mergeCell ref="C36:J36"/>
    <mergeCell ref="B37:B38"/>
    <mergeCell ref="C37:D37"/>
    <mergeCell ref="E37:F37"/>
    <mergeCell ref="G37:H37"/>
    <mergeCell ref="I37:J37"/>
    <mergeCell ref="C26:J26"/>
    <mergeCell ref="B27:B28"/>
    <mergeCell ref="C27:D27"/>
    <mergeCell ref="E27:F27"/>
    <mergeCell ref="G27:H27"/>
    <mergeCell ref="I27:J27"/>
    <mergeCell ref="C16:J16"/>
    <mergeCell ref="B17:B18"/>
    <mergeCell ref="C17:D17"/>
    <mergeCell ref="E17:F17"/>
    <mergeCell ref="G17:H17"/>
    <mergeCell ref="I17:J17"/>
    <mergeCell ref="C6:J6"/>
    <mergeCell ref="B7:B8"/>
    <mergeCell ref="C7:D7"/>
    <mergeCell ref="E7:F7"/>
    <mergeCell ref="G7:H7"/>
    <mergeCell ref="I7:J7"/>
  </mergeCells>
  <pageMargins left="0.7" right="0.7" top="0.75" bottom="0.75" header="0.3" footer="0.3"/>
  <pageSetup paperSize="9" orientation="portrait" r:id="rId1"/>
  <headerFooter>
    <oddFooter>&amp;C&amp;1#&amp;"Calibri"&amp;10&amp;K000000RESTRICTED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D3E7A-0D05-4990-932D-D3742830DF66}">
  <dimension ref="A2:J359"/>
  <sheetViews>
    <sheetView topLeftCell="A346" workbookViewId="0">
      <selection activeCell="B10" sqref="B10"/>
    </sheetView>
  </sheetViews>
  <sheetFormatPr defaultRowHeight="12.5"/>
  <cols>
    <col min="1" max="1" width="5.453125" bestFit="1" customWidth="1"/>
    <col min="2" max="2" width="52.1796875" customWidth="1"/>
    <col min="3" max="10" width="15.54296875" customWidth="1"/>
  </cols>
  <sheetData>
    <row r="2" spans="1:10" ht="23">
      <c r="B2" s="259" t="s">
        <v>3546</v>
      </c>
    </row>
    <row r="4" spans="1:10" ht="14.5">
      <c r="B4" s="150" t="s">
        <v>3547</v>
      </c>
    </row>
    <row r="5" spans="1:10" ht="14.5">
      <c r="B5" s="150" t="s">
        <v>3548</v>
      </c>
    </row>
    <row r="6" spans="1:10" ht="13">
      <c r="B6" s="260" t="s">
        <v>2940</v>
      </c>
      <c r="C6" s="480" t="s">
        <v>3549</v>
      </c>
      <c r="D6" s="480"/>
      <c r="E6" s="480"/>
      <c r="F6" s="480"/>
      <c r="G6" s="480"/>
      <c r="H6" s="480"/>
      <c r="I6" s="480"/>
      <c r="J6" s="480"/>
    </row>
    <row r="7" spans="1:10">
      <c r="B7" s="481" t="s">
        <v>3550</v>
      </c>
      <c r="C7" s="482" t="s">
        <v>1214</v>
      </c>
      <c r="D7" s="482"/>
      <c r="E7" s="482" t="s">
        <v>1215</v>
      </c>
      <c r="F7" s="482"/>
      <c r="G7" s="482" t="s">
        <v>1216</v>
      </c>
      <c r="H7" s="482"/>
      <c r="I7" s="482" t="s">
        <v>1217</v>
      </c>
      <c r="J7" s="482"/>
    </row>
    <row r="8" spans="1:10">
      <c r="B8" s="481"/>
      <c r="C8" s="261" t="s">
        <v>3551</v>
      </c>
      <c r="D8" s="261" t="s">
        <v>1219</v>
      </c>
      <c r="E8" s="261" t="s">
        <v>3551</v>
      </c>
      <c r="F8" s="261" t="s">
        <v>1219</v>
      </c>
      <c r="G8" s="261" t="s">
        <v>3551</v>
      </c>
      <c r="H8" s="261" t="s">
        <v>1219</v>
      </c>
      <c r="I8" s="261" t="s">
        <v>3551</v>
      </c>
      <c r="J8" s="261" t="s">
        <v>1219</v>
      </c>
    </row>
    <row r="9" spans="1:10" ht="13">
      <c r="B9" s="262" t="s">
        <v>2940</v>
      </c>
      <c r="C9" s="263">
        <v>11763</v>
      </c>
      <c r="D9" s="264">
        <v>17.685099999999998</v>
      </c>
      <c r="E9" s="263">
        <v>16716</v>
      </c>
      <c r="F9" s="264">
        <v>18.697600000000001</v>
      </c>
      <c r="G9" s="263" t="s">
        <v>73</v>
      </c>
      <c r="H9" s="264" t="s">
        <v>73</v>
      </c>
      <c r="I9" s="263">
        <v>17895</v>
      </c>
      <c r="J9" s="264">
        <v>20.0197</v>
      </c>
    </row>
    <row r="10" spans="1:10" ht="13">
      <c r="A10" t="s">
        <v>1949</v>
      </c>
      <c r="B10" s="260" t="s">
        <v>1380</v>
      </c>
      <c r="C10" s="261">
        <v>11763</v>
      </c>
      <c r="D10" s="265">
        <v>17.686900000000001</v>
      </c>
      <c r="E10" s="261">
        <v>19118</v>
      </c>
      <c r="F10" s="265">
        <v>24.1356</v>
      </c>
      <c r="G10" s="261" t="s">
        <v>73</v>
      </c>
      <c r="H10" s="265" t="s">
        <v>73</v>
      </c>
      <c r="I10" s="261">
        <v>19779</v>
      </c>
      <c r="J10" s="265">
        <v>23.846</v>
      </c>
    </row>
    <row r="11" spans="1:10" ht="13">
      <c r="B11" s="260" t="s">
        <v>1222</v>
      </c>
      <c r="C11" s="261">
        <v>11606</v>
      </c>
      <c r="D11" s="265">
        <v>16.109200000000001</v>
      </c>
      <c r="E11" s="261">
        <v>18099</v>
      </c>
      <c r="F11" s="265">
        <v>21.8888</v>
      </c>
      <c r="G11" s="261" t="s">
        <v>73</v>
      </c>
      <c r="H11" s="265" t="s">
        <v>73</v>
      </c>
      <c r="I11" s="261">
        <v>18323</v>
      </c>
      <c r="J11" s="265">
        <v>20.911100000000001</v>
      </c>
    </row>
    <row r="14" spans="1:10" ht="14.5">
      <c r="B14" s="150" t="s">
        <v>3552</v>
      </c>
    </row>
    <row r="15" spans="1:10" ht="14.5">
      <c r="B15" s="150" t="s">
        <v>3553</v>
      </c>
    </row>
    <row r="16" spans="1:10" ht="13">
      <c r="B16" s="260" t="s">
        <v>1546</v>
      </c>
      <c r="C16" s="480" t="s">
        <v>3554</v>
      </c>
      <c r="D16" s="480"/>
      <c r="E16" s="480"/>
      <c r="F16" s="480"/>
      <c r="G16" s="480"/>
      <c r="H16" s="480"/>
      <c r="I16" s="480"/>
      <c r="J16" s="480"/>
    </row>
    <row r="17" spans="1:10">
      <c r="B17" s="481" t="s">
        <v>3550</v>
      </c>
      <c r="C17" s="482" t="s">
        <v>1214</v>
      </c>
      <c r="D17" s="482"/>
      <c r="E17" s="482" t="s">
        <v>1215</v>
      </c>
      <c r="F17" s="482"/>
      <c r="G17" s="482" t="s">
        <v>1216</v>
      </c>
      <c r="H17" s="482"/>
      <c r="I17" s="482" t="s">
        <v>1217</v>
      </c>
      <c r="J17" s="482"/>
    </row>
    <row r="18" spans="1:10">
      <c r="B18" s="481"/>
      <c r="C18" s="261" t="s">
        <v>3551</v>
      </c>
      <c r="D18" s="261" t="s">
        <v>1219</v>
      </c>
      <c r="E18" s="261" t="s">
        <v>3551</v>
      </c>
      <c r="F18" s="261" t="s">
        <v>1219</v>
      </c>
      <c r="G18" s="261" t="s">
        <v>3551</v>
      </c>
      <c r="H18" s="261" t="s">
        <v>1219</v>
      </c>
      <c r="I18" s="261" t="s">
        <v>3551</v>
      </c>
      <c r="J18" s="261" t="s">
        <v>1219</v>
      </c>
    </row>
    <row r="19" spans="1:10" ht="13">
      <c r="B19" s="262" t="s">
        <v>1546</v>
      </c>
      <c r="C19" s="263">
        <v>12391</v>
      </c>
      <c r="D19" s="264">
        <v>23.986999999999998</v>
      </c>
      <c r="E19" s="263">
        <v>18561</v>
      </c>
      <c r="F19" s="264">
        <v>22.918099999999999</v>
      </c>
      <c r="G19" s="263">
        <v>19244</v>
      </c>
      <c r="H19" s="264">
        <v>13.9717</v>
      </c>
      <c r="I19" s="263">
        <v>41372</v>
      </c>
      <c r="J19" s="264">
        <v>14.124499999999999</v>
      </c>
    </row>
    <row r="20" spans="1:10" ht="13">
      <c r="A20" t="s">
        <v>1937</v>
      </c>
      <c r="B20" s="260" t="s">
        <v>3555</v>
      </c>
      <c r="C20" s="261">
        <v>11763</v>
      </c>
      <c r="D20" s="265">
        <v>17.686900000000001</v>
      </c>
      <c r="E20" s="261">
        <v>19118</v>
      </c>
      <c r="F20" s="265">
        <v>24.1356</v>
      </c>
      <c r="G20" s="261">
        <v>20029</v>
      </c>
      <c r="H20" s="265">
        <v>14.8857</v>
      </c>
      <c r="I20" s="261">
        <v>40827</v>
      </c>
      <c r="J20" s="265">
        <v>13.9838</v>
      </c>
    </row>
    <row r="21" spans="1:10" ht="13">
      <c r="B21" s="260" t="s">
        <v>1222</v>
      </c>
      <c r="C21" s="261">
        <v>11606</v>
      </c>
      <c r="D21" s="265">
        <v>16.109200000000001</v>
      </c>
      <c r="E21" s="261">
        <v>18099</v>
      </c>
      <c r="F21" s="265">
        <v>21.8888</v>
      </c>
      <c r="G21" s="261">
        <v>19060</v>
      </c>
      <c r="H21" s="265">
        <v>13.753399999999999</v>
      </c>
      <c r="I21" s="261">
        <v>37653</v>
      </c>
      <c r="J21" s="265">
        <v>13.1288</v>
      </c>
    </row>
    <row r="24" spans="1:10" ht="14.5">
      <c r="B24" s="150" t="s">
        <v>3556</v>
      </c>
    </row>
    <row r="25" spans="1:10" ht="14.5">
      <c r="B25" s="150" t="s">
        <v>3557</v>
      </c>
    </row>
    <row r="26" spans="1:10" ht="13">
      <c r="B26" s="260" t="s">
        <v>3558</v>
      </c>
      <c r="C26" s="480" t="s">
        <v>3559</v>
      </c>
      <c r="D26" s="480"/>
      <c r="E26" s="480"/>
      <c r="F26" s="480"/>
      <c r="G26" s="480"/>
      <c r="H26" s="480"/>
      <c r="I26" s="480"/>
      <c r="J26" s="480"/>
    </row>
    <row r="27" spans="1:10">
      <c r="B27" s="481" t="s">
        <v>3550</v>
      </c>
      <c r="C27" s="482" t="s">
        <v>1214</v>
      </c>
      <c r="D27" s="482"/>
      <c r="E27" s="482" t="s">
        <v>1215</v>
      </c>
      <c r="F27" s="482"/>
      <c r="G27" s="482" t="s">
        <v>1216</v>
      </c>
      <c r="H27" s="482"/>
      <c r="I27" s="482" t="s">
        <v>1217</v>
      </c>
      <c r="J27" s="482"/>
    </row>
    <row r="28" spans="1:10">
      <c r="B28" s="481"/>
      <c r="C28" s="261" t="s">
        <v>3551</v>
      </c>
      <c r="D28" s="261" t="s">
        <v>1219</v>
      </c>
      <c r="E28" s="261" t="s">
        <v>3551</v>
      </c>
      <c r="F28" s="261" t="s">
        <v>1219</v>
      </c>
      <c r="G28" s="261" t="s">
        <v>3551</v>
      </c>
      <c r="H28" s="261" t="s">
        <v>1219</v>
      </c>
      <c r="I28" s="261" t="s">
        <v>3551</v>
      </c>
      <c r="J28" s="261" t="s">
        <v>1219</v>
      </c>
    </row>
    <row r="29" spans="1:10" ht="13">
      <c r="B29" s="262" t="s">
        <v>3558</v>
      </c>
      <c r="C29" s="263">
        <v>12207</v>
      </c>
      <c r="D29" s="264">
        <v>22.138300000000001</v>
      </c>
      <c r="E29" s="263">
        <v>18486</v>
      </c>
      <c r="F29" s="264">
        <v>22.751300000000001</v>
      </c>
      <c r="G29" s="263" t="s">
        <v>73</v>
      </c>
      <c r="H29" s="264" t="s">
        <v>73</v>
      </c>
      <c r="I29" s="263">
        <v>19119</v>
      </c>
      <c r="J29" s="264">
        <v>15.4559</v>
      </c>
    </row>
    <row r="30" spans="1:10" ht="13">
      <c r="A30" t="s">
        <v>1950</v>
      </c>
      <c r="B30" s="260" t="s">
        <v>1379</v>
      </c>
      <c r="C30" s="261">
        <v>12194</v>
      </c>
      <c r="D30" s="265">
        <v>22.0016</v>
      </c>
      <c r="E30" s="261">
        <v>20724</v>
      </c>
      <c r="F30" s="265">
        <v>27.521699999999999</v>
      </c>
      <c r="G30" s="261" t="s">
        <v>73</v>
      </c>
      <c r="H30" s="265" t="s">
        <v>73</v>
      </c>
      <c r="I30" s="261">
        <v>20863</v>
      </c>
      <c r="J30" s="265">
        <v>17.712199999999999</v>
      </c>
    </row>
    <row r="31" spans="1:10" ht="13">
      <c r="B31" s="260" t="s">
        <v>1222</v>
      </c>
      <c r="C31" s="261">
        <v>11606</v>
      </c>
      <c r="D31" s="265">
        <v>16.109200000000001</v>
      </c>
      <c r="E31" s="261">
        <v>18099</v>
      </c>
      <c r="F31" s="265">
        <v>21.8888</v>
      </c>
      <c r="G31" s="261" t="s">
        <v>73</v>
      </c>
      <c r="H31" s="265" t="s">
        <v>73</v>
      </c>
      <c r="I31" s="261">
        <v>17925</v>
      </c>
      <c r="J31" s="265">
        <v>13.8163</v>
      </c>
    </row>
    <row r="34" spans="1:10" ht="14.5">
      <c r="B34" s="150" t="s">
        <v>3560</v>
      </c>
    </row>
    <row r="35" spans="1:10" ht="14.5">
      <c r="B35" s="150" t="s">
        <v>3561</v>
      </c>
    </row>
    <row r="36" spans="1:10" ht="13">
      <c r="B36" s="260" t="s">
        <v>2939</v>
      </c>
      <c r="C36" s="480" t="s">
        <v>3554</v>
      </c>
      <c r="D36" s="480"/>
      <c r="E36" s="480"/>
      <c r="F36" s="480"/>
      <c r="G36" s="480"/>
      <c r="H36" s="480"/>
      <c r="I36" s="480"/>
      <c r="J36" s="480"/>
    </row>
    <row r="37" spans="1:10">
      <c r="B37" s="481" t="s">
        <v>3550</v>
      </c>
      <c r="C37" s="482" t="s">
        <v>1214</v>
      </c>
      <c r="D37" s="482"/>
      <c r="E37" s="482" t="s">
        <v>1215</v>
      </c>
      <c r="F37" s="482"/>
      <c r="G37" s="482" t="s">
        <v>1216</v>
      </c>
      <c r="H37" s="482"/>
      <c r="I37" s="482" t="s">
        <v>1217</v>
      </c>
      <c r="J37" s="482"/>
    </row>
    <row r="38" spans="1:10">
      <c r="B38" s="481"/>
      <c r="C38" s="261" t="s">
        <v>3551</v>
      </c>
      <c r="D38" s="261" t="s">
        <v>1219</v>
      </c>
      <c r="E38" s="261" t="s">
        <v>3551</v>
      </c>
      <c r="F38" s="261" t="s">
        <v>1219</v>
      </c>
      <c r="G38" s="261" t="s">
        <v>3551</v>
      </c>
      <c r="H38" s="261" t="s">
        <v>1219</v>
      </c>
      <c r="I38" s="261" t="s">
        <v>3551</v>
      </c>
      <c r="J38" s="261" t="s">
        <v>1219</v>
      </c>
    </row>
    <row r="39" spans="1:10" ht="13">
      <c r="B39" s="262" t="s">
        <v>2939</v>
      </c>
      <c r="C39" s="263">
        <v>11697</v>
      </c>
      <c r="D39" s="264">
        <v>17.023700000000002</v>
      </c>
      <c r="E39" s="263">
        <v>17690</v>
      </c>
      <c r="F39" s="264">
        <v>20.962900000000001</v>
      </c>
      <c r="G39" s="263">
        <v>18947</v>
      </c>
      <c r="H39" s="264">
        <v>13.618</v>
      </c>
      <c r="I39" s="263">
        <v>37416</v>
      </c>
      <c r="J39" s="264">
        <v>13.0624</v>
      </c>
    </row>
    <row r="40" spans="1:10" ht="13">
      <c r="A40" t="s">
        <v>1959</v>
      </c>
      <c r="B40" s="260" t="s">
        <v>3562</v>
      </c>
      <c r="C40" s="261">
        <v>11334</v>
      </c>
      <c r="D40" s="265">
        <v>13.3743</v>
      </c>
      <c r="E40" s="261">
        <v>17794</v>
      </c>
      <c r="F40" s="265">
        <v>21.199000000000002</v>
      </c>
      <c r="G40" s="261">
        <v>18628</v>
      </c>
      <c r="H40" s="265">
        <v>13.2334</v>
      </c>
      <c r="I40" s="261">
        <v>37969</v>
      </c>
      <c r="J40" s="265">
        <v>13.216799999999999</v>
      </c>
    </row>
    <row r="41" spans="1:10" ht="13">
      <c r="B41" s="260" t="s">
        <v>1222</v>
      </c>
      <c r="C41" s="261">
        <v>11606</v>
      </c>
      <c r="D41" s="265">
        <v>16.109200000000001</v>
      </c>
      <c r="E41" s="261">
        <v>18099</v>
      </c>
      <c r="F41" s="265">
        <v>21.8888</v>
      </c>
      <c r="G41" s="261">
        <v>19060</v>
      </c>
      <c r="H41" s="265">
        <v>13.753399999999999</v>
      </c>
      <c r="I41" s="261">
        <v>37653</v>
      </c>
      <c r="J41" s="265">
        <v>13.1288</v>
      </c>
    </row>
    <row r="44" spans="1:10" ht="14.5">
      <c r="B44" s="150" t="s">
        <v>3563</v>
      </c>
    </row>
    <row r="45" spans="1:10" ht="14.5">
      <c r="B45" s="150" t="s">
        <v>3556</v>
      </c>
    </row>
    <row r="46" spans="1:10" ht="13">
      <c r="B46" s="260" t="s">
        <v>3564</v>
      </c>
      <c r="C46" s="480" t="s">
        <v>3554</v>
      </c>
      <c r="D46" s="480"/>
      <c r="E46" s="480"/>
      <c r="F46" s="480"/>
      <c r="G46" s="480"/>
      <c r="H46" s="480"/>
      <c r="I46" s="480"/>
      <c r="J46" s="480"/>
    </row>
    <row r="47" spans="1:10">
      <c r="B47" s="481" t="s">
        <v>3550</v>
      </c>
      <c r="C47" s="482" t="s">
        <v>1214</v>
      </c>
      <c r="D47" s="482"/>
      <c r="E47" s="482" t="s">
        <v>1215</v>
      </c>
      <c r="F47" s="482"/>
      <c r="G47" s="482" t="s">
        <v>1216</v>
      </c>
      <c r="H47" s="482"/>
      <c r="I47" s="482" t="s">
        <v>1217</v>
      </c>
      <c r="J47" s="482"/>
    </row>
    <row r="48" spans="1:10">
      <c r="B48" s="481"/>
      <c r="C48" s="261" t="s">
        <v>3551</v>
      </c>
      <c r="D48" s="261" t="s">
        <v>1219</v>
      </c>
      <c r="E48" s="261" t="s">
        <v>3551</v>
      </c>
      <c r="F48" s="261" t="s">
        <v>1219</v>
      </c>
      <c r="G48" s="261" t="s">
        <v>3551</v>
      </c>
      <c r="H48" s="261" t="s">
        <v>1219</v>
      </c>
      <c r="I48" s="261" t="s">
        <v>3551</v>
      </c>
      <c r="J48" s="261" t="s">
        <v>1219</v>
      </c>
    </row>
    <row r="49" spans="1:10" ht="13">
      <c r="B49" s="262" t="s">
        <v>3564</v>
      </c>
      <c r="C49" s="263">
        <v>12507</v>
      </c>
      <c r="D49" s="264">
        <v>25.148399999999999</v>
      </c>
      <c r="E49" s="263">
        <v>19229</v>
      </c>
      <c r="F49" s="264">
        <v>24.377300000000002</v>
      </c>
      <c r="G49" s="263">
        <v>20903</v>
      </c>
      <c r="H49" s="264">
        <v>15.8698</v>
      </c>
      <c r="I49" s="263">
        <v>66116</v>
      </c>
      <c r="J49" s="264">
        <v>19.212599999999998</v>
      </c>
    </row>
    <row r="50" spans="1:10" ht="13">
      <c r="A50" t="s">
        <v>2896</v>
      </c>
      <c r="B50" s="260" t="s">
        <v>3565</v>
      </c>
      <c r="C50" s="261">
        <v>13067</v>
      </c>
      <c r="D50" s="265">
        <v>30.7684</v>
      </c>
      <c r="E50" s="261">
        <v>23947</v>
      </c>
      <c r="F50" s="265">
        <v>33.824399999999997</v>
      </c>
      <c r="G50" s="261">
        <v>25833</v>
      </c>
      <c r="H50" s="265">
        <v>20.877400000000002</v>
      </c>
      <c r="I50" s="261">
        <v>62869</v>
      </c>
      <c r="J50" s="265">
        <v>18.6554</v>
      </c>
    </row>
    <row r="51" spans="1:10" ht="13">
      <c r="B51" s="260" t="s">
        <v>1222</v>
      </c>
      <c r="C51" s="261">
        <v>11606</v>
      </c>
      <c r="D51" s="265">
        <v>16.109200000000001</v>
      </c>
      <c r="E51" s="261">
        <v>18099</v>
      </c>
      <c r="F51" s="265">
        <v>21.8888</v>
      </c>
      <c r="G51" s="261">
        <v>19060</v>
      </c>
      <c r="H51" s="265">
        <v>13.753399999999999</v>
      </c>
      <c r="I51" s="261">
        <v>37653</v>
      </c>
      <c r="J51" s="265">
        <v>13.1288</v>
      </c>
    </row>
    <row r="54" spans="1:10" ht="14.5">
      <c r="B54" s="150" t="s">
        <v>3566</v>
      </c>
    </row>
    <row r="55" spans="1:10" ht="14.5">
      <c r="B55" s="150" t="s">
        <v>3567</v>
      </c>
    </row>
    <row r="56" spans="1:10" ht="13">
      <c r="B56" s="260" t="s">
        <v>2920</v>
      </c>
      <c r="C56" s="480" t="s">
        <v>3554</v>
      </c>
      <c r="D56" s="480"/>
      <c r="E56" s="480"/>
      <c r="F56" s="480"/>
      <c r="G56" s="480"/>
      <c r="H56" s="480"/>
      <c r="I56" s="480"/>
      <c r="J56" s="480"/>
    </row>
    <row r="57" spans="1:10">
      <c r="B57" s="481" t="s">
        <v>3550</v>
      </c>
      <c r="C57" s="482" t="s">
        <v>1214</v>
      </c>
      <c r="D57" s="482"/>
      <c r="E57" s="482" t="s">
        <v>1215</v>
      </c>
      <c r="F57" s="482"/>
      <c r="G57" s="482" t="s">
        <v>1216</v>
      </c>
      <c r="H57" s="482"/>
      <c r="I57" s="482" t="s">
        <v>1217</v>
      </c>
      <c r="J57" s="482"/>
    </row>
    <row r="58" spans="1:10">
      <c r="B58" s="481"/>
      <c r="C58" s="261" t="s">
        <v>3551</v>
      </c>
      <c r="D58" s="261" t="s">
        <v>1219</v>
      </c>
      <c r="E58" s="261" t="s">
        <v>3551</v>
      </c>
      <c r="F58" s="261" t="s">
        <v>1219</v>
      </c>
      <c r="G58" s="261" t="s">
        <v>3551</v>
      </c>
      <c r="H58" s="261" t="s">
        <v>1219</v>
      </c>
      <c r="I58" s="261" t="s">
        <v>3551</v>
      </c>
      <c r="J58" s="261" t="s">
        <v>1219</v>
      </c>
    </row>
    <row r="59" spans="1:10" ht="13">
      <c r="B59" s="262" t="s">
        <v>2920</v>
      </c>
      <c r="C59" s="263">
        <v>11783</v>
      </c>
      <c r="D59" s="264">
        <v>17.886299999999999</v>
      </c>
      <c r="E59" s="263">
        <v>16347</v>
      </c>
      <c r="F59" s="264">
        <v>17.817499999999999</v>
      </c>
      <c r="G59" s="263">
        <v>17525</v>
      </c>
      <c r="H59" s="264">
        <v>11.8611</v>
      </c>
      <c r="I59" s="263">
        <v>40740</v>
      </c>
      <c r="J59" s="264">
        <v>13.9613</v>
      </c>
    </row>
    <row r="60" spans="1:10" ht="13">
      <c r="A60" t="s">
        <v>2893</v>
      </c>
      <c r="B60" s="260" t="s">
        <v>3568</v>
      </c>
      <c r="C60" s="261">
        <v>11314</v>
      </c>
      <c r="D60" s="265">
        <v>13.179600000000001</v>
      </c>
      <c r="E60" s="261">
        <v>15605</v>
      </c>
      <c r="F60" s="265">
        <v>16.007000000000001</v>
      </c>
      <c r="G60" s="261">
        <v>17848</v>
      </c>
      <c r="H60" s="265">
        <v>12.269500000000001</v>
      </c>
      <c r="I60" s="261">
        <v>32484</v>
      </c>
      <c r="J60" s="265">
        <v>11.585000000000001</v>
      </c>
    </row>
    <row r="61" spans="1:10" ht="13">
      <c r="B61" s="260" t="s">
        <v>1222</v>
      </c>
      <c r="C61" s="261">
        <v>11606</v>
      </c>
      <c r="D61" s="265">
        <v>16.109200000000001</v>
      </c>
      <c r="E61" s="261">
        <v>18099</v>
      </c>
      <c r="F61" s="265">
        <v>21.8888</v>
      </c>
      <c r="G61" s="261">
        <v>19060</v>
      </c>
      <c r="H61" s="265">
        <v>13.753399999999999</v>
      </c>
      <c r="I61" s="261">
        <v>37653</v>
      </c>
      <c r="J61" s="265">
        <v>13.1288</v>
      </c>
    </row>
    <row r="64" spans="1:10" ht="14.5">
      <c r="B64" s="150" t="s">
        <v>3569</v>
      </c>
    </row>
    <row r="65" spans="1:10" ht="14.5">
      <c r="B65" s="150" t="s">
        <v>3570</v>
      </c>
    </row>
    <row r="66" spans="1:10" ht="13">
      <c r="B66" s="260" t="s">
        <v>2922</v>
      </c>
      <c r="C66" s="480" t="s">
        <v>3554</v>
      </c>
      <c r="D66" s="480"/>
      <c r="E66" s="480"/>
      <c r="F66" s="480"/>
      <c r="G66" s="480"/>
      <c r="H66" s="480"/>
      <c r="I66" s="480"/>
      <c r="J66" s="480"/>
    </row>
    <row r="67" spans="1:10">
      <c r="B67" s="481" t="s">
        <v>3550</v>
      </c>
      <c r="C67" s="482" t="s">
        <v>1214</v>
      </c>
      <c r="D67" s="482"/>
      <c r="E67" s="482" t="s">
        <v>1215</v>
      </c>
      <c r="F67" s="482"/>
      <c r="G67" s="482" t="s">
        <v>1216</v>
      </c>
      <c r="H67" s="482"/>
      <c r="I67" s="482" t="s">
        <v>1217</v>
      </c>
      <c r="J67" s="482"/>
    </row>
    <row r="68" spans="1:10">
      <c r="B68" s="481"/>
      <c r="C68" s="261" t="s">
        <v>3551</v>
      </c>
      <c r="D68" s="261" t="s">
        <v>1219</v>
      </c>
      <c r="E68" s="261" t="s">
        <v>3551</v>
      </c>
      <c r="F68" s="261" t="s">
        <v>1219</v>
      </c>
      <c r="G68" s="261" t="s">
        <v>3551</v>
      </c>
      <c r="H68" s="261" t="s">
        <v>1219</v>
      </c>
      <c r="I68" s="261" t="s">
        <v>3551</v>
      </c>
      <c r="J68" s="261" t="s">
        <v>1219</v>
      </c>
    </row>
    <row r="69" spans="1:10" ht="13">
      <c r="B69" s="262" t="s">
        <v>2922</v>
      </c>
      <c r="C69" s="263">
        <v>13773</v>
      </c>
      <c r="D69" s="264">
        <v>37.851399999999998</v>
      </c>
      <c r="E69" s="263">
        <v>27308</v>
      </c>
      <c r="F69" s="264">
        <v>39.8172</v>
      </c>
      <c r="G69" s="263">
        <v>22390</v>
      </c>
      <c r="H69" s="264">
        <v>17.471800000000002</v>
      </c>
      <c r="I69" s="263">
        <v>52671</v>
      </c>
      <c r="J69" s="264">
        <v>16.717500000000001</v>
      </c>
    </row>
    <row r="70" spans="1:10" ht="13">
      <c r="A70" t="s">
        <v>2895</v>
      </c>
      <c r="B70" s="260" t="s">
        <v>3571</v>
      </c>
      <c r="C70" s="261">
        <v>12667</v>
      </c>
      <c r="D70" s="265">
        <v>26.749400000000001</v>
      </c>
      <c r="E70" s="261">
        <v>21068</v>
      </c>
      <c r="F70" s="265">
        <v>28.224900000000002</v>
      </c>
      <c r="G70" s="261">
        <v>22684</v>
      </c>
      <c r="H70" s="265">
        <v>17.779</v>
      </c>
      <c r="I70" s="261">
        <v>27993</v>
      </c>
      <c r="J70" s="265">
        <v>10.0509</v>
      </c>
    </row>
    <row r="71" spans="1:10" ht="13">
      <c r="B71" s="260" t="s">
        <v>1222</v>
      </c>
      <c r="C71" s="261">
        <v>11606</v>
      </c>
      <c r="D71" s="265">
        <v>16.109200000000001</v>
      </c>
      <c r="E71" s="261">
        <v>18099</v>
      </c>
      <c r="F71" s="265">
        <v>21.8888</v>
      </c>
      <c r="G71" s="261">
        <v>19060</v>
      </c>
      <c r="H71" s="265">
        <v>13.753399999999999</v>
      </c>
      <c r="I71" s="261">
        <v>37653</v>
      </c>
      <c r="J71" s="265">
        <v>13.1288</v>
      </c>
    </row>
    <row r="74" spans="1:10" ht="14.5">
      <c r="B74" s="150" t="s">
        <v>3569</v>
      </c>
    </row>
    <row r="75" spans="1:10" ht="14.5">
      <c r="B75" s="150" t="s">
        <v>3572</v>
      </c>
    </row>
    <row r="76" spans="1:10" ht="13">
      <c r="B76" s="260" t="s">
        <v>2930</v>
      </c>
      <c r="C76" s="480" t="s">
        <v>3573</v>
      </c>
      <c r="D76" s="480"/>
      <c r="E76" s="480"/>
      <c r="F76" s="480"/>
      <c r="G76" s="480"/>
      <c r="H76" s="480"/>
      <c r="I76" s="480"/>
      <c r="J76" s="480"/>
    </row>
    <row r="77" spans="1:10">
      <c r="B77" s="481" t="s">
        <v>3550</v>
      </c>
      <c r="C77" s="482" t="s">
        <v>1214</v>
      </c>
      <c r="D77" s="482"/>
      <c r="E77" s="482" t="s">
        <v>1215</v>
      </c>
      <c r="F77" s="482"/>
      <c r="G77" s="482" t="s">
        <v>1216</v>
      </c>
      <c r="H77" s="482"/>
      <c r="I77" s="482" t="s">
        <v>1217</v>
      </c>
      <c r="J77" s="482"/>
    </row>
    <row r="78" spans="1:10">
      <c r="B78" s="481"/>
      <c r="C78" s="261" t="s">
        <v>3551</v>
      </c>
      <c r="D78" s="261" t="s">
        <v>1219</v>
      </c>
      <c r="E78" s="261" t="s">
        <v>3551</v>
      </c>
      <c r="F78" s="261" t="s">
        <v>1219</v>
      </c>
      <c r="G78" s="261" t="s">
        <v>3551</v>
      </c>
      <c r="H78" s="261" t="s">
        <v>1219</v>
      </c>
      <c r="I78" s="261" t="s">
        <v>3551</v>
      </c>
      <c r="J78" s="261" t="s">
        <v>1219</v>
      </c>
    </row>
    <row r="79" spans="1:10" ht="13">
      <c r="B79" s="262" t="s">
        <v>2930</v>
      </c>
      <c r="C79" s="263">
        <v>13363</v>
      </c>
      <c r="D79" s="264">
        <v>33.7361</v>
      </c>
      <c r="E79" s="263">
        <v>28760</v>
      </c>
      <c r="F79" s="264">
        <v>42.255600000000001</v>
      </c>
      <c r="G79" s="263">
        <v>26964</v>
      </c>
      <c r="H79" s="264">
        <v>21.9163</v>
      </c>
      <c r="I79" s="263">
        <v>62728</v>
      </c>
      <c r="J79" s="264">
        <v>21.6005</v>
      </c>
    </row>
    <row r="80" spans="1:10" ht="13">
      <c r="A80" t="s">
        <v>2903</v>
      </c>
      <c r="B80" s="260" t="s">
        <v>3574</v>
      </c>
      <c r="C80" s="261">
        <v>13387</v>
      </c>
      <c r="D80" s="265">
        <v>33.973799999999997</v>
      </c>
      <c r="E80" s="261">
        <v>25104</v>
      </c>
      <c r="F80" s="265">
        <v>35.947699999999998</v>
      </c>
      <c r="G80" s="261">
        <v>24996</v>
      </c>
      <c r="H80" s="265">
        <v>20.084499999999998</v>
      </c>
      <c r="I80" s="261">
        <v>46009</v>
      </c>
      <c r="J80" s="265">
        <v>17.651599999999998</v>
      </c>
    </row>
    <row r="81" spans="1:10" ht="13">
      <c r="B81" s="260" t="s">
        <v>1222</v>
      </c>
      <c r="C81" s="261">
        <v>11606</v>
      </c>
      <c r="D81" s="265">
        <v>16.109200000000001</v>
      </c>
      <c r="E81" s="261">
        <v>18099</v>
      </c>
      <c r="F81" s="265">
        <v>21.8888</v>
      </c>
      <c r="G81" s="261">
        <v>19060</v>
      </c>
      <c r="H81" s="265">
        <v>13.753399999999999</v>
      </c>
      <c r="I81" s="261">
        <v>31503</v>
      </c>
      <c r="J81" s="265">
        <v>13</v>
      </c>
    </row>
    <row r="84" spans="1:10" ht="14.5">
      <c r="B84" s="150" t="s">
        <v>3575</v>
      </c>
    </row>
    <row r="85" spans="1:10" ht="14.5">
      <c r="B85" s="150" t="s">
        <v>3556</v>
      </c>
    </row>
    <row r="86" spans="1:10" ht="13">
      <c r="B86" s="260" t="s">
        <v>193</v>
      </c>
      <c r="C86" s="480" t="s">
        <v>3554</v>
      </c>
      <c r="D86" s="480"/>
      <c r="E86" s="480"/>
      <c r="F86" s="480"/>
      <c r="G86" s="480"/>
      <c r="H86" s="480"/>
      <c r="I86" s="480"/>
      <c r="J86" s="480"/>
    </row>
    <row r="87" spans="1:10">
      <c r="B87" s="481" t="s">
        <v>3550</v>
      </c>
      <c r="C87" s="482" t="s">
        <v>1214</v>
      </c>
      <c r="D87" s="482"/>
      <c r="E87" s="482" t="s">
        <v>1215</v>
      </c>
      <c r="F87" s="482"/>
      <c r="G87" s="482" t="s">
        <v>1216</v>
      </c>
      <c r="H87" s="482"/>
      <c r="I87" s="482" t="s">
        <v>1217</v>
      </c>
      <c r="J87" s="482"/>
    </row>
    <row r="88" spans="1:10">
      <c r="B88" s="481"/>
      <c r="C88" s="261" t="s">
        <v>3551</v>
      </c>
      <c r="D88" s="261" t="s">
        <v>1219</v>
      </c>
      <c r="E88" s="261" t="s">
        <v>3551</v>
      </c>
      <c r="F88" s="261" t="s">
        <v>1219</v>
      </c>
      <c r="G88" s="261" t="s">
        <v>3551</v>
      </c>
      <c r="H88" s="261" t="s">
        <v>1219</v>
      </c>
      <c r="I88" s="261" t="s">
        <v>3551</v>
      </c>
      <c r="J88" s="261" t="s">
        <v>1219</v>
      </c>
    </row>
    <row r="89" spans="1:10" ht="13">
      <c r="B89" s="262" t="s">
        <v>193</v>
      </c>
      <c r="C89" s="263">
        <v>11849</v>
      </c>
      <c r="D89" s="264">
        <v>18.5459</v>
      </c>
      <c r="E89" s="263">
        <v>19206</v>
      </c>
      <c r="F89" s="264">
        <v>24.3262</v>
      </c>
      <c r="G89" s="263">
        <v>19799</v>
      </c>
      <c r="H89" s="264">
        <v>14.6206</v>
      </c>
      <c r="I89" s="263">
        <v>42017</v>
      </c>
      <c r="J89" s="264">
        <v>14.289</v>
      </c>
    </row>
    <row r="90" spans="1:10" ht="13">
      <c r="A90" t="s">
        <v>1965</v>
      </c>
      <c r="B90" s="260" t="s">
        <v>1380</v>
      </c>
      <c r="C90" s="261">
        <v>11763</v>
      </c>
      <c r="D90" s="265">
        <v>17.686900000000001</v>
      </c>
      <c r="E90" s="261">
        <v>19118</v>
      </c>
      <c r="F90" s="265">
        <v>24.1356</v>
      </c>
      <c r="G90" s="261">
        <v>20029</v>
      </c>
      <c r="H90" s="265">
        <v>14.8857</v>
      </c>
      <c r="I90" s="261">
        <v>40827</v>
      </c>
      <c r="J90" s="265">
        <v>13.9838</v>
      </c>
    </row>
    <row r="91" spans="1:10" ht="13">
      <c r="B91" s="260" t="s">
        <v>1222</v>
      </c>
      <c r="C91" s="261">
        <v>11606</v>
      </c>
      <c r="D91" s="265">
        <v>16.109200000000001</v>
      </c>
      <c r="E91" s="261">
        <v>18099</v>
      </c>
      <c r="F91" s="265">
        <v>21.8888</v>
      </c>
      <c r="G91" s="261">
        <v>19060</v>
      </c>
      <c r="H91" s="265">
        <v>13.753399999999999</v>
      </c>
      <c r="I91" s="261">
        <v>37653</v>
      </c>
      <c r="J91" s="265">
        <v>13.1288</v>
      </c>
    </row>
    <row r="94" spans="1:10" ht="14.5">
      <c r="B94" s="150" t="s">
        <v>3561</v>
      </c>
    </row>
    <row r="95" spans="1:10" ht="14.5">
      <c r="B95" s="150" t="s">
        <v>3576</v>
      </c>
    </row>
    <row r="96" spans="1:10" ht="13">
      <c r="B96" s="260" t="s">
        <v>2933</v>
      </c>
      <c r="C96" s="480" t="s">
        <v>3577</v>
      </c>
      <c r="D96" s="480"/>
      <c r="E96" s="480"/>
      <c r="F96" s="480"/>
      <c r="G96" s="480"/>
      <c r="H96" s="480"/>
      <c r="I96" s="480"/>
      <c r="J96" s="480"/>
    </row>
    <row r="97" spans="1:10">
      <c r="B97" s="481" t="s">
        <v>3550</v>
      </c>
      <c r="C97" s="482" t="s">
        <v>1214</v>
      </c>
      <c r="D97" s="482"/>
      <c r="E97" s="482" t="s">
        <v>1215</v>
      </c>
      <c r="F97" s="482"/>
      <c r="G97" s="482" t="s">
        <v>1216</v>
      </c>
      <c r="H97" s="482"/>
      <c r="I97" s="482" t="s">
        <v>1217</v>
      </c>
      <c r="J97" s="482"/>
    </row>
    <row r="98" spans="1:10">
      <c r="B98" s="481"/>
      <c r="C98" s="261" t="s">
        <v>3551</v>
      </c>
      <c r="D98" s="261" t="s">
        <v>1219</v>
      </c>
      <c r="E98" s="261" t="s">
        <v>3551</v>
      </c>
      <c r="F98" s="261" t="s">
        <v>1219</v>
      </c>
      <c r="G98" s="261" t="s">
        <v>3551</v>
      </c>
      <c r="H98" s="261" t="s">
        <v>1219</v>
      </c>
      <c r="I98" s="261" t="s">
        <v>3551</v>
      </c>
      <c r="J98" s="261" t="s">
        <v>1219</v>
      </c>
    </row>
    <row r="99" spans="1:10" ht="13">
      <c r="B99" s="262" t="s">
        <v>2933</v>
      </c>
      <c r="C99" s="263">
        <v>12185</v>
      </c>
      <c r="D99" s="264">
        <v>21.917300000000001</v>
      </c>
      <c r="E99" s="263">
        <v>20899</v>
      </c>
      <c r="F99" s="264">
        <v>27.880500000000001</v>
      </c>
      <c r="G99" s="263">
        <v>21263</v>
      </c>
      <c r="H99" s="264">
        <v>16.265599999999999</v>
      </c>
      <c r="I99" s="263">
        <v>30905</v>
      </c>
      <c r="J99" s="264">
        <v>13.1776</v>
      </c>
    </row>
    <row r="100" spans="1:10" ht="13">
      <c r="A100" t="s">
        <v>2905</v>
      </c>
      <c r="B100" s="260" t="s">
        <v>1380</v>
      </c>
      <c r="C100" s="261">
        <v>11763</v>
      </c>
      <c r="D100" s="265">
        <v>17.686900000000001</v>
      </c>
      <c r="E100" s="261">
        <v>19118</v>
      </c>
      <c r="F100" s="265">
        <v>24.1356</v>
      </c>
      <c r="G100" s="261">
        <v>20029</v>
      </c>
      <c r="H100" s="265">
        <v>14.8857</v>
      </c>
      <c r="I100" s="261">
        <v>30282</v>
      </c>
      <c r="J100" s="265">
        <v>12.924899999999999</v>
      </c>
    </row>
    <row r="101" spans="1:10" ht="13">
      <c r="B101" s="260" t="s">
        <v>1222</v>
      </c>
      <c r="C101" s="261">
        <v>11606</v>
      </c>
      <c r="D101" s="265">
        <v>16.109200000000001</v>
      </c>
      <c r="E101" s="261">
        <v>18099</v>
      </c>
      <c r="F101" s="265">
        <v>21.8888</v>
      </c>
      <c r="G101" s="261">
        <v>19060</v>
      </c>
      <c r="H101" s="265">
        <v>13.753399999999999</v>
      </c>
      <c r="I101" s="261">
        <v>27833</v>
      </c>
      <c r="J101" s="265">
        <v>11.885</v>
      </c>
    </row>
    <row r="104" spans="1:10" ht="14.5">
      <c r="B104" s="150" t="s">
        <v>3578</v>
      </c>
    </row>
    <row r="105" spans="1:10" ht="14.5">
      <c r="B105" s="150" t="s">
        <v>3572</v>
      </c>
    </row>
    <row r="106" spans="1:10" ht="13">
      <c r="B106" s="260" t="s">
        <v>2915</v>
      </c>
      <c r="C106" s="480" t="s">
        <v>3554</v>
      </c>
      <c r="D106" s="480"/>
      <c r="E106" s="480"/>
      <c r="F106" s="480"/>
      <c r="G106" s="480"/>
      <c r="H106" s="480"/>
      <c r="I106" s="480"/>
      <c r="J106" s="480"/>
    </row>
    <row r="107" spans="1:10">
      <c r="B107" s="481" t="s">
        <v>3550</v>
      </c>
      <c r="C107" s="482" t="s">
        <v>1214</v>
      </c>
      <c r="D107" s="482"/>
      <c r="E107" s="482" t="s">
        <v>1215</v>
      </c>
      <c r="F107" s="482"/>
      <c r="G107" s="482" t="s">
        <v>1216</v>
      </c>
      <c r="H107" s="482"/>
      <c r="I107" s="482" t="s">
        <v>1217</v>
      </c>
      <c r="J107" s="482"/>
    </row>
    <row r="108" spans="1:10">
      <c r="B108" s="481"/>
      <c r="C108" s="261" t="s">
        <v>3551</v>
      </c>
      <c r="D108" s="261" t="s">
        <v>1219</v>
      </c>
      <c r="E108" s="261" t="s">
        <v>3551</v>
      </c>
      <c r="F108" s="261" t="s">
        <v>1219</v>
      </c>
      <c r="G108" s="261" t="s">
        <v>3551</v>
      </c>
      <c r="H108" s="261" t="s">
        <v>1219</v>
      </c>
      <c r="I108" s="261" t="s">
        <v>3551</v>
      </c>
      <c r="J108" s="261" t="s">
        <v>1219</v>
      </c>
    </row>
    <row r="109" spans="1:10" ht="13">
      <c r="B109" s="262" t="s">
        <v>2915</v>
      </c>
      <c r="C109" s="263">
        <v>13330</v>
      </c>
      <c r="D109" s="264">
        <v>33.401299999999999</v>
      </c>
      <c r="E109" s="263">
        <v>22180</v>
      </c>
      <c r="F109" s="264">
        <v>30.444800000000001</v>
      </c>
      <c r="G109" s="263">
        <v>22778</v>
      </c>
      <c r="H109" s="264">
        <v>17.875900000000001</v>
      </c>
      <c r="I109" s="263">
        <v>67169</v>
      </c>
      <c r="J109" s="264">
        <v>19.388000000000002</v>
      </c>
    </row>
    <row r="110" spans="1:10" ht="13">
      <c r="A110" t="s">
        <v>2889</v>
      </c>
      <c r="B110" s="260" t="s">
        <v>1380</v>
      </c>
      <c r="C110" s="261">
        <v>11763</v>
      </c>
      <c r="D110" s="265">
        <v>17.686900000000001</v>
      </c>
      <c r="E110" s="261">
        <v>19118</v>
      </c>
      <c r="F110" s="265">
        <v>24.1356</v>
      </c>
      <c r="G110" s="261">
        <v>20029</v>
      </c>
      <c r="H110" s="265">
        <v>14.8857</v>
      </c>
      <c r="I110" s="261">
        <v>40827</v>
      </c>
      <c r="J110" s="265">
        <v>13.9838</v>
      </c>
    </row>
    <row r="111" spans="1:10" ht="13">
      <c r="B111" s="260" t="s">
        <v>1222</v>
      </c>
      <c r="C111" s="261">
        <v>11606</v>
      </c>
      <c r="D111" s="265">
        <v>16.109200000000001</v>
      </c>
      <c r="E111" s="261">
        <v>18099</v>
      </c>
      <c r="F111" s="265">
        <v>21.8888</v>
      </c>
      <c r="G111" s="261">
        <v>19060</v>
      </c>
      <c r="H111" s="265">
        <v>13.753399999999999</v>
      </c>
      <c r="I111" s="261">
        <v>37653</v>
      </c>
      <c r="J111" s="265">
        <v>13.1288</v>
      </c>
    </row>
    <row r="114" spans="1:10" ht="14.5">
      <c r="B114" s="150" t="s">
        <v>3579</v>
      </c>
    </row>
    <row r="115" spans="1:10" ht="14.5">
      <c r="B115" s="150" t="s">
        <v>3580</v>
      </c>
    </row>
    <row r="116" spans="1:10" ht="13">
      <c r="B116" s="260" t="s">
        <v>2931</v>
      </c>
      <c r="C116" s="480" t="s">
        <v>3581</v>
      </c>
      <c r="D116" s="480"/>
      <c r="E116" s="480"/>
      <c r="F116" s="480"/>
      <c r="G116" s="480"/>
      <c r="H116" s="480"/>
      <c r="I116" s="480"/>
      <c r="J116" s="480"/>
    </row>
    <row r="117" spans="1:10">
      <c r="B117" s="481" t="s">
        <v>3550</v>
      </c>
      <c r="C117" s="482" t="s">
        <v>1214</v>
      </c>
      <c r="D117" s="482"/>
      <c r="E117" s="482" t="s">
        <v>1215</v>
      </c>
      <c r="F117" s="482"/>
      <c r="G117" s="482" t="s">
        <v>1216</v>
      </c>
      <c r="H117" s="482"/>
      <c r="I117" s="482" t="s">
        <v>1217</v>
      </c>
      <c r="J117" s="482"/>
    </row>
    <row r="118" spans="1:10">
      <c r="B118" s="481"/>
      <c r="C118" s="261" t="s">
        <v>3551</v>
      </c>
      <c r="D118" s="261" t="s">
        <v>1219</v>
      </c>
      <c r="E118" s="261" t="s">
        <v>3551</v>
      </c>
      <c r="F118" s="261" t="s">
        <v>1219</v>
      </c>
      <c r="G118" s="261" t="s">
        <v>3551</v>
      </c>
      <c r="H118" s="261" t="s">
        <v>1219</v>
      </c>
      <c r="I118" s="261" t="s">
        <v>3551</v>
      </c>
      <c r="J118" s="261" t="s">
        <v>1219</v>
      </c>
    </row>
    <row r="119" spans="1:10" ht="13">
      <c r="B119" s="262" t="s">
        <v>2931</v>
      </c>
      <c r="C119" s="263">
        <v>10751</v>
      </c>
      <c r="D119" s="264">
        <v>7.5305999999999997</v>
      </c>
      <c r="E119" s="263">
        <v>11676</v>
      </c>
      <c r="F119" s="264">
        <v>5.3064</v>
      </c>
      <c r="G119" s="263">
        <v>13169</v>
      </c>
      <c r="H119" s="264">
        <v>5.6543000000000001</v>
      </c>
      <c r="I119" s="263">
        <v>17826</v>
      </c>
      <c r="J119" s="264">
        <v>6.4455</v>
      </c>
    </row>
    <row r="120" spans="1:10" ht="13">
      <c r="A120" t="s">
        <v>2904</v>
      </c>
      <c r="B120" s="260" t="s">
        <v>3582</v>
      </c>
      <c r="C120" s="261">
        <v>10747</v>
      </c>
      <c r="D120" s="265">
        <v>7.4931999999999999</v>
      </c>
      <c r="E120" s="261">
        <v>11588</v>
      </c>
      <c r="F120" s="265">
        <v>5.0400999999999998</v>
      </c>
      <c r="G120" s="261">
        <v>12717</v>
      </c>
      <c r="H120" s="265">
        <v>4.9196</v>
      </c>
      <c r="I120" s="261">
        <v>16344</v>
      </c>
      <c r="J120" s="265">
        <v>5.4516</v>
      </c>
    </row>
    <row r="121" spans="1:10" ht="13">
      <c r="B121" s="260" t="s">
        <v>1222</v>
      </c>
      <c r="C121" s="261">
        <v>11606</v>
      </c>
      <c r="D121" s="265">
        <v>16.109200000000001</v>
      </c>
      <c r="E121" s="261">
        <v>18099</v>
      </c>
      <c r="F121" s="265">
        <v>21.8888</v>
      </c>
      <c r="G121" s="261">
        <v>19060</v>
      </c>
      <c r="H121" s="265">
        <v>13.753399999999999</v>
      </c>
      <c r="I121" s="261">
        <v>28906</v>
      </c>
      <c r="J121" s="265">
        <v>12.152799999999999</v>
      </c>
    </row>
    <row r="124" spans="1:10" ht="14.5">
      <c r="B124" s="150" t="s">
        <v>3547</v>
      </c>
    </row>
    <row r="125" spans="1:10" ht="14.5">
      <c r="B125" s="150" t="s">
        <v>3580</v>
      </c>
    </row>
    <row r="126" spans="1:10" ht="13">
      <c r="B126" s="260" t="s">
        <v>2921</v>
      </c>
      <c r="C126" s="480" t="s">
        <v>3554</v>
      </c>
      <c r="D126" s="480"/>
      <c r="E126" s="480"/>
      <c r="F126" s="480"/>
      <c r="G126" s="480"/>
      <c r="H126" s="480"/>
      <c r="I126" s="480"/>
      <c r="J126" s="480"/>
    </row>
    <row r="127" spans="1:10">
      <c r="B127" s="481" t="s">
        <v>3550</v>
      </c>
      <c r="C127" s="482" t="s">
        <v>1214</v>
      </c>
      <c r="D127" s="482"/>
      <c r="E127" s="482" t="s">
        <v>1215</v>
      </c>
      <c r="F127" s="482"/>
      <c r="G127" s="482" t="s">
        <v>1216</v>
      </c>
      <c r="H127" s="482"/>
      <c r="I127" s="482" t="s">
        <v>1217</v>
      </c>
      <c r="J127" s="482"/>
    </row>
    <row r="128" spans="1:10">
      <c r="B128" s="481"/>
      <c r="C128" s="261" t="s">
        <v>3551</v>
      </c>
      <c r="D128" s="261" t="s">
        <v>1219</v>
      </c>
      <c r="E128" s="261" t="s">
        <v>3551</v>
      </c>
      <c r="F128" s="261" t="s">
        <v>1219</v>
      </c>
      <c r="G128" s="261" t="s">
        <v>3551</v>
      </c>
      <c r="H128" s="261" t="s">
        <v>1219</v>
      </c>
      <c r="I128" s="261" t="s">
        <v>3551</v>
      </c>
      <c r="J128" s="261" t="s">
        <v>1219</v>
      </c>
    </row>
    <row r="129" spans="1:10" ht="13">
      <c r="B129" s="262" t="s">
        <v>2921</v>
      </c>
      <c r="C129" s="263">
        <v>11401</v>
      </c>
      <c r="D129" s="264">
        <v>14.0466</v>
      </c>
      <c r="E129" s="263">
        <v>13448</v>
      </c>
      <c r="F129" s="264">
        <v>10.389699999999999</v>
      </c>
      <c r="G129" s="263">
        <v>15910</v>
      </c>
      <c r="H129" s="264">
        <v>9.7204999999999995</v>
      </c>
      <c r="I129" s="263">
        <v>32674</v>
      </c>
      <c r="J129" s="264">
        <v>11.6456</v>
      </c>
    </row>
    <row r="130" spans="1:10" ht="13">
      <c r="A130" t="s">
        <v>2894</v>
      </c>
      <c r="B130" s="260" t="s">
        <v>3583</v>
      </c>
      <c r="C130" s="261">
        <v>11187</v>
      </c>
      <c r="D130" s="265">
        <v>11.905099999999999</v>
      </c>
      <c r="E130" s="261">
        <v>14613</v>
      </c>
      <c r="F130" s="265">
        <v>13.491400000000001</v>
      </c>
      <c r="G130" s="261">
        <v>17205</v>
      </c>
      <c r="H130" s="265">
        <v>11.4499</v>
      </c>
      <c r="I130" s="261">
        <v>30124</v>
      </c>
      <c r="J130" s="265">
        <v>10.8049</v>
      </c>
    </row>
    <row r="131" spans="1:10" ht="13">
      <c r="B131" s="260" t="s">
        <v>1250</v>
      </c>
      <c r="C131" s="261">
        <v>11615</v>
      </c>
      <c r="D131" s="265">
        <v>16.202100000000002</v>
      </c>
      <c r="E131" s="261">
        <v>17933</v>
      </c>
      <c r="F131" s="265">
        <v>21.5139</v>
      </c>
      <c r="G131" s="261">
        <v>19294</v>
      </c>
      <c r="H131" s="265">
        <v>14.0313</v>
      </c>
      <c r="I131" s="261">
        <v>38767</v>
      </c>
      <c r="J131" s="265">
        <v>13.4361</v>
      </c>
    </row>
    <row r="134" spans="1:10" ht="14.5">
      <c r="B134" s="150" t="s">
        <v>3566</v>
      </c>
    </row>
    <row r="135" spans="1:10" ht="14.5">
      <c r="B135" s="150" t="s">
        <v>3580</v>
      </c>
    </row>
    <row r="136" spans="1:10" ht="13">
      <c r="B136" s="260" t="s">
        <v>2924</v>
      </c>
      <c r="C136" s="480" t="s">
        <v>3554</v>
      </c>
      <c r="D136" s="480"/>
      <c r="E136" s="480"/>
      <c r="F136" s="480"/>
      <c r="G136" s="480"/>
      <c r="H136" s="480"/>
      <c r="I136" s="480"/>
      <c r="J136" s="480"/>
    </row>
    <row r="137" spans="1:10">
      <c r="B137" s="481" t="s">
        <v>3550</v>
      </c>
      <c r="C137" s="482" t="s">
        <v>1214</v>
      </c>
      <c r="D137" s="482"/>
      <c r="E137" s="482" t="s">
        <v>1215</v>
      </c>
      <c r="F137" s="482"/>
      <c r="G137" s="482" t="s">
        <v>1216</v>
      </c>
      <c r="H137" s="482"/>
      <c r="I137" s="482" t="s">
        <v>1217</v>
      </c>
      <c r="J137" s="482"/>
    </row>
    <row r="138" spans="1:10">
      <c r="B138" s="481"/>
      <c r="C138" s="261" t="s">
        <v>3551</v>
      </c>
      <c r="D138" s="261" t="s">
        <v>1219</v>
      </c>
      <c r="E138" s="261" t="s">
        <v>3551</v>
      </c>
      <c r="F138" s="261" t="s">
        <v>1219</v>
      </c>
      <c r="G138" s="261" t="s">
        <v>3551</v>
      </c>
      <c r="H138" s="261" t="s">
        <v>1219</v>
      </c>
      <c r="I138" s="261" t="s">
        <v>3551</v>
      </c>
      <c r="J138" s="261" t="s">
        <v>1219</v>
      </c>
    </row>
    <row r="139" spans="1:10" ht="13">
      <c r="B139" s="262" t="s">
        <v>2924</v>
      </c>
      <c r="C139" s="263">
        <v>11350</v>
      </c>
      <c r="D139" s="264">
        <v>13.543900000000001</v>
      </c>
      <c r="E139" s="263">
        <v>14949</v>
      </c>
      <c r="F139" s="264">
        <v>14.356199999999999</v>
      </c>
      <c r="G139" s="263">
        <v>16050</v>
      </c>
      <c r="H139" s="264">
        <v>9.9135000000000009</v>
      </c>
      <c r="I139" s="263">
        <v>25851</v>
      </c>
      <c r="J139" s="264">
        <v>9.2387999999999995</v>
      </c>
    </row>
    <row r="140" spans="1:10" ht="13">
      <c r="A140" t="s">
        <v>2898</v>
      </c>
      <c r="B140" s="260" t="s">
        <v>3584</v>
      </c>
      <c r="C140" s="261">
        <v>11034</v>
      </c>
      <c r="D140" s="265">
        <v>10.369300000000001</v>
      </c>
      <c r="E140" s="261">
        <v>13681</v>
      </c>
      <c r="F140" s="265">
        <v>11.0237</v>
      </c>
      <c r="G140" s="261">
        <v>15517</v>
      </c>
      <c r="H140" s="265">
        <v>9.1744000000000003</v>
      </c>
      <c r="I140" s="261">
        <v>26037</v>
      </c>
      <c r="J140" s="265">
        <v>9.3118999999999996</v>
      </c>
    </row>
    <row r="141" spans="1:10" ht="13">
      <c r="B141" s="260" t="s">
        <v>3585</v>
      </c>
      <c r="C141" s="261">
        <v>10807</v>
      </c>
      <c r="D141" s="265">
        <v>8.0969999999999995</v>
      </c>
      <c r="E141" s="261">
        <v>11014</v>
      </c>
      <c r="F141" s="265">
        <v>3.2745000000000002</v>
      </c>
      <c r="G141" s="261">
        <v>13805</v>
      </c>
      <c r="H141" s="265">
        <v>6.6534000000000004</v>
      </c>
      <c r="I141" s="261">
        <v>19188</v>
      </c>
      <c r="J141" s="265">
        <v>6.2512999999999996</v>
      </c>
    </row>
    <row r="144" spans="1:10" ht="14.5">
      <c r="B144" s="150" t="s">
        <v>3566</v>
      </c>
    </row>
    <row r="145" spans="1:10" ht="14.5">
      <c r="B145" s="150" t="s">
        <v>3570</v>
      </c>
    </row>
    <row r="146" spans="1:10" ht="13">
      <c r="B146" s="260" t="s">
        <v>2910</v>
      </c>
      <c r="C146" s="480" t="s">
        <v>3554</v>
      </c>
      <c r="D146" s="480"/>
      <c r="E146" s="480"/>
      <c r="F146" s="480"/>
      <c r="G146" s="480"/>
      <c r="H146" s="480"/>
      <c r="I146" s="480"/>
      <c r="J146" s="480"/>
    </row>
    <row r="147" spans="1:10">
      <c r="B147" s="481" t="s">
        <v>3550</v>
      </c>
      <c r="C147" s="482" t="s">
        <v>1214</v>
      </c>
      <c r="D147" s="482"/>
      <c r="E147" s="482" t="s">
        <v>1215</v>
      </c>
      <c r="F147" s="482"/>
      <c r="G147" s="482" t="s">
        <v>1216</v>
      </c>
      <c r="H147" s="482"/>
      <c r="I147" s="482" t="s">
        <v>1217</v>
      </c>
      <c r="J147" s="482"/>
    </row>
    <row r="148" spans="1:10">
      <c r="B148" s="481"/>
      <c r="C148" s="261" t="s">
        <v>3551</v>
      </c>
      <c r="D148" s="261" t="s">
        <v>1219</v>
      </c>
      <c r="E148" s="261" t="s">
        <v>3551</v>
      </c>
      <c r="F148" s="261" t="s">
        <v>1219</v>
      </c>
      <c r="G148" s="261" t="s">
        <v>3551</v>
      </c>
      <c r="H148" s="261" t="s">
        <v>1219</v>
      </c>
      <c r="I148" s="261" t="s">
        <v>3551</v>
      </c>
      <c r="J148" s="261" t="s">
        <v>1219</v>
      </c>
    </row>
    <row r="149" spans="1:10" ht="13">
      <c r="B149" s="262" t="s">
        <v>2910</v>
      </c>
      <c r="C149" s="263">
        <v>11894</v>
      </c>
      <c r="D149" s="264">
        <v>18.999099999999999</v>
      </c>
      <c r="E149" s="263">
        <v>17853</v>
      </c>
      <c r="F149" s="264">
        <v>21.333600000000001</v>
      </c>
      <c r="G149" s="263">
        <v>17967</v>
      </c>
      <c r="H149" s="264">
        <v>12.418799999999999</v>
      </c>
      <c r="I149" s="263">
        <v>41804</v>
      </c>
      <c r="J149" s="264">
        <v>14.2348</v>
      </c>
    </row>
    <row r="150" spans="1:10" ht="13">
      <c r="A150" t="s">
        <v>2888</v>
      </c>
      <c r="B150" s="260" t="s">
        <v>1380</v>
      </c>
      <c r="C150" s="261">
        <v>11763</v>
      </c>
      <c r="D150" s="265">
        <v>17.686900000000001</v>
      </c>
      <c r="E150" s="261">
        <v>19118</v>
      </c>
      <c r="F150" s="265">
        <v>24.1356</v>
      </c>
      <c r="G150" s="261">
        <v>20029</v>
      </c>
      <c r="H150" s="265">
        <v>14.8857</v>
      </c>
      <c r="I150" s="261">
        <v>40827</v>
      </c>
      <c r="J150" s="265">
        <v>13.9838</v>
      </c>
    </row>
    <row r="151" spans="1:10" ht="13">
      <c r="B151" s="260" t="s">
        <v>1222</v>
      </c>
      <c r="C151" s="261">
        <v>11606</v>
      </c>
      <c r="D151" s="265">
        <v>16.109200000000001</v>
      </c>
      <c r="E151" s="261">
        <v>18099</v>
      </c>
      <c r="F151" s="265">
        <v>21.8888</v>
      </c>
      <c r="G151" s="261">
        <v>19060</v>
      </c>
      <c r="H151" s="265">
        <v>13.753399999999999</v>
      </c>
      <c r="I151" s="261">
        <v>37653</v>
      </c>
      <c r="J151" s="265">
        <v>13.1288</v>
      </c>
    </row>
    <row r="154" spans="1:10" ht="14.5">
      <c r="B154" s="150" t="s">
        <v>3586</v>
      </c>
    </row>
    <row r="155" spans="1:10" ht="13">
      <c r="B155" s="260" t="s">
        <v>3587</v>
      </c>
      <c r="C155" s="480" t="s">
        <v>3588</v>
      </c>
      <c r="D155" s="480"/>
      <c r="E155" s="480"/>
      <c r="F155" s="480"/>
      <c r="G155" s="480"/>
      <c r="H155" s="480"/>
      <c r="I155" s="480"/>
      <c r="J155" s="480"/>
    </row>
    <row r="156" spans="1:10">
      <c r="B156" s="481" t="s">
        <v>3550</v>
      </c>
      <c r="C156" s="482" t="s">
        <v>1214</v>
      </c>
      <c r="D156" s="482"/>
      <c r="E156" s="482" t="s">
        <v>1215</v>
      </c>
      <c r="F156" s="482"/>
      <c r="G156" s="482" t="s">
        <v>1216</v>
      </c>
      <c r="H156" s="482"/>
      <c r="I156" s="482" t="s">
        <v>1217</v>
      </c>
      <c r="J156" s="482"/>
    </row>
    <row r="157" spans="1:10">
      <c r="B157" s="481"/>
      <c r="C157" s="261" t="s">
        <v>3551</v>
      </c>
      <c r="D157" s="261" t="s">
        <v>1219</v>
      </c>
      <c r="E157" s="261" t="s">
        <v>3551</v>
      </c>
      <c r="F157" s="261" t="s">
        <v>1219</v>
      </c>
      <c r="G157" s="261" t="s">
        <v>3551</v>
      </c>
      <c r="H157" s="261" t="s">
        <v>1219</v>
      </c>
      <c r="I157" s="261" t="s">
        <v>3551</v>
      </c>
      <c r="J157" s="261" t="s">
        <v>1219</v>
      </c>
    </row>
    <row r="158" spans="1:10" ht="13">
      <c r="B158" s="262" t="s">
        <v>3587</v>
      </c>
      <c r="C158" s="263">
        <v>11575</v>
      </c>
      <c r="D158" s="264">
        <v>15.7988</v>
      </c>
      <c r="E158" s="263">
        <v>17933</v>
      </c>
      <c r="F158" s="264">
        <v>21.514600000000002</v>
      </c>
      <c r="G158" s="263" t="s">
        <v>73</v>
      </c>
      <c r="H158" s="264" t="s">
        <v>73</v>
      </c>
      <c r="I158" s="263">
        <v>22626</v>
      </c>
      <c r="J158" s="264">
        <v>26.6372</v>
      </c>
    </row>
    <row r="159" spans="1:10" ht="13">
      <c r="A159" t="s">
        <v>2907</v>
      </c>
      <c r="B159" s="260" t="s">
        <v>1249</v>
      </c>
      <c r="C159" s="261">
        <v>11606</v>
      </c>
      <c r="D159" s="265">
        <v>16.109200000000001</v>
      </c>
      <c r="E159" s="261">
        <v>18099</v>
      </c>
      <c r="F159" s="265">
        <v>21.8888</v>
      </c>
      <c r="G159" s="261" t="s">
        <v>73</v>
      </c>
      <c r="H159" s="265" t="s">
        <v>73</v>
      </c>
      <c r="I159" s="261">
        <v>22924</v>
      </c>
      <c r="J159" s="265">
        <v>27.116599999999998</v>
      </c>
    </row>
    <row r="160" spans="1:10" ht="13">
      <c r="B160" s="260" t="s">
        <v>1250</v>
      </c>
      <c r="C160" s="261">
        <v>11615</v>
      </c>
      <c r="D160" s="265">
        <v>16.202100000000002</v>
      </c>
      <c r="E160" s="261">
        <v>17933</v>
      </c>
      <c r="F160" s="265">
        <v>21.5139</v>
      </c>
      <c r="G160" s="261" t="s">
        <v>73</v>
      </c>
      <c r="H160" s="265" t="s">
        <v>73</v>
      </c>
      <c r="I160" s="261">
        <v>22628</v>
      </c>
      <c r="J160" s="265">
        <v>26.641100000000002</v>
      </c>
    </row>
    <row r="163" spans="1:10" ht="14.5">
      <c r="B163" s="150" t="s">
        <v>3586</v>
      </c>
    </row>
    <row r="164" spans="1:10" ht="13">
      <c r="B164" s="260" t="s">
        <v>3589</v>
      </c>
      <c r="C164" s="480" t="s">
        <v>3588</v>
      </c>
      <c r="D164" s="480"/>
      <c r="E164" s="480"/>
      <c r="F164" s="480"/>
      <c r="G164" s="480"/>
      <c r="H164" s="480"/>
      <c r="I164" s="480"/>
      <c r="J164" s="480"/>
    </row>
    <row r="165" spans="1:10">
      <c r="B165" s="481" t="s">
        <v>3550</v>
      </c>
      <c r="C165" s="482" t="s">
        <v>1214</v>
      </c>
      <c r="D165" s="482"/>
      <c r="E165" s="482" t="s">
        <v>1215</v>
      </c>
      <c r="F165" s="482"/>
      <c r="G165" s="482" t="s">
        <v>1216</v>
      </c>
      <c r="H165" s="482"/>
      <c r="I165" s="482" t="s">
        <v>1217</v>
      </c>
      <c r="J165" s="482"/>
    </row>
    <row r="166" spans="1:10">
      <c r="B166" s="481"/>
      <c r="C166" s="261" t="s">
        <v>3551</v>
      </c>
      <c r="D166" s="261" t="s">
        <v>1219</v>
      </c>
      <c r="E166" s="261" t="s">
        <v>3551</v>
      </c>
      <c r="F166" s="261" t="s">
        <v>1219</v>
      </c>
      <c r="G166" s="261" t="s">
        <v>3551</v>
      </c>
      <c r="H166" s="261" t="s">
        <v>1219</v>
      </c>
      <c r="I166" s="261" t="s">
        <v>3551</v>
      </c>
      <c r="J166" s="261" t="s">
        <v>1219</v>
      </c>
    </row>
    <row r="167" spans="1:10" ht="13">
      <c r="B167" s="262" t="s">
        <v>3589</v>
      </c>
      <c r="C167" s="263">
        <v>10638</v>
      </c>
      <c r="D167" s="264">
        <v>6.4015000000000004</v>
      </c>
      <c r="E167" s="263">
        <v>16772</v>
      </c>
      <c r="F167" s="264">
        <v>18.831700000000001</v>
      </c>
      <c r="G167" s="263" t="s">
        <v>73</v>
      </c>
      <c r="H167" s="264" t="s">
        <v>73</v>
      </c>
      <c r="I167" s="263">
        <v>19655</v>
      </c>
      <c r="J167" s="264">
        <v>21.5855</v>
      </c>
    </row>
    <row r="168" spans="1:10" ht="13">
      <c r="A168" t="s">
        <v>2908</v>
      </c>
      <c r="B168" s="260" t="s">
        <v>3590</v>
      </c>
      <c r="C168" s="261">
        <v>10685</v>
      </c>
      <c r="D168" s="265">
        <v>6.8712999999999997</v>
      </c>
      <c r="E168" s="261">
        <v>17074</v>
      </c>
      <c r="F168" s="265">
        <v>19.541699999999999</v>
      </c>
      <c r="G168" s="261" t="s">
        <v>73</v>
      </c>
      <c r="H168" s="265" t="s">
        <v>73</v>
      </c>
      <c r="I168" s="261">
        <v>20095</v>
      </c>
      <c r="J168" s="265">
        <v>22.3657</v>
      </c>
    </row>
    <row r="169" spans="1:10" ht="13">
      <c r="B169" s="260" t="s">
        <v>1222</v>
      </c>
      <c r="C169" s="261">
        <v>11606</v>
      </c>
      <c r="D169" s="265">
        <v>16.109200000000001</v>
      </c>
      <c r="E169" s="261">
        <v>18099</v>
      </c>
      <c r="F169" s="265">
        <v>21.8888</v>
      </c>
      <c r="G169" s="261" t="s">
        <v>73</v>
      </c>
      <c r="H169" s="265" t="s">
        <v>73</v>
      </c>
      <c r="I169" s="261">
        <v>22924</v>
      </c>
      <c r="J169" s="265">
        <v>27.116599999999998</v>
      </c>
    </row>
    <row r="171" spans="1:10" ht="13">
      <c r="B171" s="260" t="s">
        <v>2937</v>
      </c>
      <c r="C171" s="480" t="s">
        <v>3591</v>
      </c>
      <c r="D171" s="480"/>
      <c r="E171" s="480"/>
      <c r="F171" s="480"/>
      <c r="G171" s="480"/>
      <c r="H171" s="480"/>
      <c r="I171" s="480"/>
      <c r="J171" s="480"/>
    </row>
    <row r="172" spans="1:10">
      <c r="B172" s="481" t="s">
        <v>3550</v>
      </c>
      <c r="C172" s="482" t="s">
        <v>1214</v>
      </c>
      <c r="D172" s="482"/>
      <c r="E172" s="482" t="s">
        <v>1215</v>
      </c>
      <c r="F172" s="482"/>
      <c r="G172" s="482" t="s">
        <v>1216</v>
      </c>
      <c r="H172" s="482"/>
      <c r="I172" s="482" t="s">
        <v>1217</v>
      </c>
      <c r="J172" s="482"/>
    </row>
    <row r="173" spans="1:10">
      <c r="B173" s="481"/>
      <c r="C173" s="261" t="s">
        <v>3551</v>
      </c>
      <c r="D173" s="261" t="s">
        <v>1219</v>
      </c>
      <c r="E173" s="261" t="s">
        <v>3551</v>
      </c>
      <c r="F173" s="261" t="s">
        <v>1219</v>
      </c>
      <c r="G173" s="261" t="s">
        <v>3551</v>
      </c>
      <c r="H173" s="261" t="s">
        <v>1219</v>
      </c>
      <c r="I173" s="261" t="s">
        <v>3551</v>
      </c>
      <c r="J173" s="261" t="s">
        <v>1219</v>
      </c>
    </row>
    <row r="174" spans="1:10" ht="13">
      <c r="B174" s="262" t="s">
        <v>2937</v>
      </c>
      <c r="C174" s="263">
        <v>10679</v>
      </c>
      <c r="D174" s="264">
        <v>6.8106999999999998</v>
      </c>
      <c r="E174" s="263">
        <v>11217</v>
      </c>
      <c r="F174" s="264">
        <v>3.9047999999999998</v>
      </c>
      <c r="G174" s="263">
        <v>13956</v>
      </c>
      <c r="H174" s="264">
        <v>6.8853999999999997</v>
      </c>
      <c r="I174" s="263">
        <v>20172</v>
      </c>
      <c r="J174" s="264">
        <v>6.7573999999999996</v>
      </c>
    </row>
    <row r="175" spans="1:10" ht="13">
      <c r="A175" t="s">
        <v>1969</v>
      </c>
      <c r="B175" s="260" t="s">
        <v>4454</v>
      </c>
      <c r="C175" s="261">
        <v>10743</v>
      </c>
      <c r="D175" s="265">
        <v>7.4535</v>
      </c>
      <c r="E175" s="261">
        <v>11460</v>
      </c>
      <c r="F175" s="265">
        <v>4.6505000000000001</v>
      </c>
      <c r="G175" s="261">
        <v>14625</v>
      </c>
      <c r="H175" s="265">
        <v>7.8902000000000001</v>
      </c>
      <c r="I175" s="261">
        <v>21398</v>
      </c>
      <c r="J175" s="265">
        <v>7.3457999999999997</v>
      </c>
    </row>
    <row r="176" spans="1:10" ht="13">
      <c r="B176" s="260" t="s">
        <v>3592</v>
      </c>
      <c r="C176" s="261">
        <v>10807</v>
      </c>
      <c r="D176" s="265">
        <v>8.0969999999999995</v>
      </c>
      <c r="E176" s="261">
        <v>11014</v>
      </c>
      <c r="F176" s="265">
        <v>3.2745000000000002</v>
      </c>
      <c r="G176" s="261">
        <v>13805</v>
      </c>
      <c r="H176" s="265">
        <v>6.6534000000000004</v>
      </c>
      <c r="I176" s="261">
        <v>19047</v>
      </c>
      <c r="J176" s="265">
        <v>6.1877000000000004</v>
      </c>
    </row>
    <row r="179" spans="1:10" ht="13">
      <c r="B179" s="260" t="s">
        <v>2938</v>
      </c>
      <c r="C179" s="480" t="s">
        <v>3593</v>
      </c>
      <c r="D179" s="480"/>
      <c r="E179" s="480"/>
      <c r="F179" s="480"/>
      <c r="G179" s="480"/>
      <c r="H179" s="480"/>
      <c r="I179" s="480"/>
      <c r="J179" s="480"/>
    </row>
    <row r="180" spans="1:10">
      <c r="B180" s="481" t="s">
        <v>3550</v>
      </c>
      <c r="C180" s="482" t="s">
        <v>1214</v>
      </c>
      <c r="D180" s="482"/>
      <c r="E180" s="482" t="s">
        <v>1215</v>
      </c>
      <c r="F180" s="482"/>
      <c r="G180" s="482" t="s">
        <v>1216</v>
      </c>
      <c r="H180" s="482"/>
      <c r="I180" s="482" t="s">
        <v>1217</v>
      </c>
      <c r="J180" s="482"/>
    </row>
    <row r="181" spans="1:10">
      <c r="B181" s="481"/>
      <c r="C181" s="261" t="s">
        <v>3551</v>
      </c>
      <c r="D181" s="261" t="s">
        <v>1219</v>
      </c>
      <c r="E181" s="261" t="s">
        <v>3551</v>
      </c>
      <c r="F181" s="261" t="s">
        <v>1219</v>
      </c>
      <c r="G181" s="261" t="s">
        <v>3551</v>
      </c>
      <c r="H181" s="261" t="s">
        <v>1219</v>
      </c>
      <c r="I181" s="261" t="s">
        <v>3551</v>
      </c>
      <c r="J181" s="261" t="s">
        <v>1219</v>
      </c>
    </row>
    <row r="182" spans="1:10" ht="13">
      <c r="B182" s="262" t="s">
        <v>2938</v>
      </c>
      <c r="C182" s="263">
        <v>10973</v>
      </c>
      <c r="D182" s="264">
        <v>9.7555999999999994</v>
      </c>
      <c r="E182" s="263">
        <v>12798</v>
      </c>
      <c r="F182" s="264">
        <v>8.5786999999999995</v>
      </c>
      <c r="G182" s="263">
        <v>14971</v>
      </c>
      <c r="H182" s="264">
        <v>8.3960000000000008</v>
      </c>
      <c r="I182" s="263">
        <v>23539</v>
      </c>
      <c r="J182" s="264">
        <v>8.3126999999999995</v>
      </c>
    </row>
    <row r="183" spans="1:10" ht="13">
      <c r="A183" t="s">
        <v>1961</v>
      </c>
      <c r="B183" s="260" t="s">
        <v>3594</v>
      </c>
      <c r="C183" s="261">
        <v>10887</v>
      </c>
      <c r="D183" s="265">
        <v>8.8911999999999995</v>
      </c>
      <c r="E183" s="261">
        <v>12470</v>
      </c>
      <c r="F183" s="265">
        <v>7.6439000000000004</v>
      </c>
      <c r="G183" s="261">
        <v>15502</v>
      </c>
      <c r="H183" s="265">
        <v>9.1527999999999992</v>
      </c>
      <c r="I183" s="261">
        <v>24387</v>
      </c>
      <c r="J183" s="265">
        <v>8.6712000000000007</v>
      </c>
    </row>
    <row r="184" spans="1:10" ht="13">
      <c r="B184" s="260" t="s">
        <v>3592</v>
      </c>
      <c r="C184" s="261">
        <v>10807</v>
      </c>
      <c r="D184" s="265">
        <v>8.0969999999999995</v>
      </c>
      <c r="E184" s="261">
        <v>11014</v>
      </c>
      <c r="F184" s="265">
        <v>3.2745000000000002</v>
      </c>
      <c r="G184" s="261">
        <v>13805</v>
      </c>
      <c r="H184" s="265">
        <v>6.6534000000000004</v>
      </c>
      <c r="I184" s="261">
        <v>18989</v>
      </c>
      <c r="J184" s="265">
        <v>6.1643999999999997</v>
      </c>
    </row>
    <row r="187" spans="1:10" ht="13">
      <c r="B187" s="260" t="s">
        <v>1156</v>
      </c>
      <c r="C187" s="480" t="s">
        <v>3595</v>
      </c>
      <c r="D187" s="480"/>
      <c r="E187" s="480"/>
      <c r="F187" s="480"/>
      <c r="G187" s="480"/>
      <c r="H187" s="480"/>
      <c r="I187" s="480"/>
      <c r="J187" s="480"/>
    </row>
    <row r="188" spans="1:10">
      <c r="B188" s="481" t="s">
        <v>3550</v>
      </c>
      <c r="C188" s="482" t="s">
        <v>1214</v>
      </c>
      <c r="D188" s="482"/>
      <c r="E188" s="482" t="s">
        <v>1215</v>
      </c>
      <c r="F188" s="482"/>
      <c r="G188" s="482" t="s">
        <v>1216</v>
      </c>
      <c r="H188" s="482"/>
      <c r="I188" s="482" t="s">
        <v>1217</v>
      </c>
      <c r="J188" s="482"/>
    </row>
    <row r="189" spans="1:10">
      <c r="B189" s="481"/>
      <c r="C189" s="261" t="s">
        <v>3551</v>
      </c>
      <c r="D189" s="261" t="s">
        <v>1219</v>
      </c>
      <c r="E189" s="261" t="s">
        <v>3551</v>
      </c>
      <c r="F189" s="261" t="s">
        <v>1219</v>
      </c>
      <c r="G189" s="261" t="s">
        <v>3551</v>
      </c>
      <c r="H189" s="261" t="s">
        <v>1219</v>
      </c>
      <c r="I189" s="261" t="s">
        <v>3551</v>
      </c>
      <c r="J189" s="261" t="s">
        <v>1219</v>
      </c>
    </row>
    <row r="190" spans="1:10" ht="13">
      <c r="B190" s="262" t="s">
        <v>1156</v>
      </c>
      <c r="C190" s="263">
        <v>10650</v>
      </c>
      <c r="D190" s="264">
        <v>6.5029000000000003</v>
      </c>
      <c r="E190" s="263">
        <v>11424</v>
      </c>
      <c r="F190" s="264">
        <v>4.5373000000000001</v>
      </c>
      <c r="G190" s="263" t="s">
        <v>73</v>
      </c>
      <c r="H190" s="264" t="s">
        <v>73</v>
      </c>
      <c r="I190" s="263">
        <v>12106</v>
      </c>
      <c r="J190" s="264">
        <v>4.4785000000000004</v>
      </c>
    </row>
    <row r="191" spans="1:10" ht="13">
      <c r="A191" t="s">
        <v>1953</v>
      </c>
      <c r="B191" s="260" t="s">
        <v>3596</v>
      </c>
      <c r="C191" s="261">
        <v>10655</v>
      </c>
      <c r="D191" s="265">
        <v>6.5506000000000002</v>
      </c>
      <c r="E191" s="261">
        <v>11444</v>
      </c>
      <c r="F191" s="265">
        <v>4.5971000000000002</v>
      </c>
      <c r="G191" s="261" t="s">
        <v>73</v>
      </c>
      <c r="H191" s="265" t="s">
        <v>73</v>
      </c>
      <c r="I191" s="261">
        <v>12127</v>
      </c>
      <c r="J191" s="265">
        <v>4.5198</v>
      </c>
    </row>
    <row r="192" spans="1:10" ht="13">
      <c r="B192" s="260" t="s">
        <v>3597</v>
      </c>
      <c r="C192" s="261">
        <v>10674</v>
      </c>
      <c r="D192" s="265">
        <v>6.7381000000000002</v>
      </c>
      <c r="E192" s="261">
        <v>11441</v>
      </c>
      <c r="F192" s="265">
        <v>4.5902000000000003</v>
      </c>
      <c r="G192" s="261" t="s">
        <v>73</v>
      </c>
      <c r="H192" s="265" t="s">
        <v>73</v>
      </c>
      <c r="I192" s="261">
        <v>12519</v>
      </c>
      <c r="J192" s="265">
        <v>5.2854999999999999</v>
      </c>
    </row>
    <row r="195" spans="1:10" ht="13">
      <c r="B195" s="260" t="s">
        <v>1347</v>
      </c>
      <c r="C195" s="480" t="s">
        <v>3598</v>
      </c>
      <c r="D195" s="480"/>
      <c r="E195" s="480"/>
      <c r="F195" s="480"/>
      <c r="G195" s="480"/>
      <c r="H195" s="480"/>
      <c r="I195" s="480"/>
      <c r="J195" s="480"/>
    </row>
    <row r="196" spans="1:10">
      <c r="B196" s="481" t="s">
        <v>3550</v>
      </c>
      <c r="C196" s="482" t="s">
        <v>1214</v>
      </c>
      <c r="D196" s="482"/>
      <c r="E196" s="482" t="s">
        <v>1215</v>
      </c>
      <c r="F196" s="482"/>
      <c r="G196" s="482" t="s">
        <v>1216</v>
      </c>
      <c r="H196" s="482"/>
      <c r="I196" s="482" t="s">
        <v>1217</v>
      </c>
      <c r="J196" s="482"/>
    </row>
    <row r="197" spans="1:10">
      <c r="B197" s="481"/>
      <c r="C197" s="261" t="s">
        <v>3551</v>
      </c>
      <c r="D197" s="261" t="s">
        <v>1219</v>
      </c>
      <c r="E197" s="261" t="s">
        <v>3551</v>
      </c>
      <c r="F197" s="261" t="s">
        <v>1219</v>
      </c>
      <c r="G197" s="261" t="s">
        <v>3551</v>
      </c>
      <c r="H197" s="261" t="s">
        <v>1219</v>
      </c>
      <c r="I197" s="261" t="s">
        <v>3551</v>
      </c>
      <c r="J197" s="261" t="s">
        <v>1219</v>
      </c>
    </row>
    <row r="198" spans="1:10" ht="13">
      <c r="B198" s="262" t="s">
        <v>1347</v>
      </c>
      <c r="C198" s="263">
        <v>10716</v>
      </c>
      <c r="D198" s="264">
        <v>7.1818999999999997</v>
      </c>
      <c r="E198" s="263">
        <v>11553</v>
      </c>
      <c r="F198" s="264">
        <v>4.9341999999999997</v>
      </c>
      <c r="G198" s="263" t="s">
        <v>73</v>
      </c>
      <c r="H198" s="264" t="s">
        <v>73</v>
      </c>
      <c r="I198" s="263">
        <v>12048</v>
      </c>
      <c r="J198" s="264">
        <v>5.2111000000000001</v>
      </c>
    </row>
    <row r="199" spans="1:10" ht="13">
      <c r="A199" t="s">
        <v>1945</v>
      </c>
      <c r="B199" s="260" t="s">
        <v>3599</v>
      </c>
      <c r="C199" s="261">
        <v>10755</v>
      </c>
      <c r="D199" s="265">
        <v>7.5716999999999999</v>
      </c>
      <c r="E199" s="261">
        <v>11702</v>
      </c>
      <c r="F199" s="265">
        <v>5.3833000000000002</v>
      </c>
      <c r="G199" s="261" t="s">
        <v>73</v>
      </c>
      <c r="H199" s="265" t="s">
        <v>73</v>
      </c>
      <c r="I199" s="261">
        <v>12198</v>
      </c>
      <c r="J199" s="265">
        <v>5.5659999999999998</v>
      </c>
    </row>
    <row r="200" spans="1:10" ht="13">
      <c r="B200" s="260" t="s">
        <v>3600</v>
      </c>
      <c r="C200" s="261">
        <v>10757</v>
      </c>
      <c r="D200" s="265">
        <v>7.5868000000000002</v>
      </c>
      <c r="E200" s="261">
        <v>11686</v>
      </c>
      <c r="F200" s="265">
        <v>5.3372000000000002</v>
      </c>
      <c r="G200" s="261" t="s">
        <v>73</v>
      </c>
      <c r="H200" s="265" t="s">
        <v>73</v>
      </c>
      <c r="I200" s="261">
        <v>12151</v>
      </c>
      <c r="J200" s="265">
        <v>5.4545000000000003</v>
      </c>
    </row>
    <row r="201" spans="1:10" ht="13">
      <c r="B201" s="260" t="s">
        <v>3601</v>
      </c>
      <c r="C201" s="261">
        <v>10672</v>
      </c>
      <c r="D201" s="265">
        <v>6.7380000000000004</v>
      </c>
      <c r="E201" s="261">
        <v>11439</v>
      </c>
      <c r="F201" s="265">
        <v>4.5881999999999996</v>
      </c>
      <c r="G201" s="261" t="s">
        <v>73</v>
      </c>
      <c r="H201" s="265" t="s">
        <v>73</v>
      </c>
      <c r="I201" s="261">
        <v>11933</v>
      </c>
      <c r="J201" s="265">
        <v>4.9353999999999996</v>
      </c>
    </row>
    <row r="204" spans="1:10" ht="13">
      <c r="B204" s="260" t="s">
        <v>2916</v>
      </c>
      <c r="C204" s="480" t="s">
        <v>3554</v>
      </c>
      <c r="D204" s="480"/>
      <c r="E204" s="480"/>
      <c r="F204" s="480"/>
      <c r="G204" s="480"/>
      <c r="H204" s="480"/>
      <c r="I204" s="480"/>
      <c r="J204" s="480"/>
    </row>
    <row r="205" spans="1:10">
      <c r="B205" s="481" t="s">
        <v>3550</v>
      </c>
      <c r="C205" s="482" t="s">
        <v>1214</v>
      </c>
      <c r="D205" s="482"/>
      <c r="E205" s="482" t="s">
        <v>1215</v>
      </c>
      <c r="F205" s="482"/>
      <c r="G205" s="482" t="s">
        <v>1216</v>
      </c>
      <c r="H205" s="482"/>
      <c r="I205" s="482" t="s">
        <v>1217</v>
      </c>
      <c r="J205" s="482"/>
    </row>
    <row r="206" spans="1:10">
      <c r="B206" s="481"/>
      <c r="C206" s="261" t="s">
        <v>3551</v>
      </c>
      <c r="D206" s="261" t="s">
        <v>1219</v>
      </c>
      <c r="E206" s="261" t="s">
        <v>3551</v>
      </c>
      <c r="F206" s="261" t="s">
        <v>1219</v>
      </c>
      <c r="G206" s="261" t="s">
        <v>3551</v>
      </c>
      <c r="H206" s="261" t="s">
        <v>1219</v>
      </c>
      <c r="I206" s="261" t="s">
        <v>3551</v>
      </c>
      <c r="J206" s="261" t="s">
        <v>1219</v>
      </c>
    </row>
    <row r="207" spans="1:10" ht="13">
      <c r="B207" s="262" t="s">
        <v>2916</v>
      </c>
      <c r="C207" s="263">
        <v>10659</v>
      </c>
      <c r="D207" s="264">
        <v>6.6116999999999999</v>
      </c>
      <c r="E207" s="263">
        <v>11354</v>
      </c>
      <c r="F207" s="264">
        <v>4.3273999999999999</v>
      </c>
      <c r="G207" s="263">
        <v>14098</v>
      </c>
      <c r="H207" s="264">
        <v>7.1017000000000001</v>
      </c>
      <c r="I207" s="263">
        <v>22740</v>
      </c>
      <c r="J207" s="264">
        <v>7.9432</v>
      </c>
    </row>
    <row r="208" spans="1:10" ht="13">
      <c r="A208" t="s">
        <v>2890</v>
      </c>
      <c r="B208" s="260" t="s">
        <v>3602</v>
      </c>
      <c r="C208" s="261">
        <v>10732</v>
      </c>
      <c r="D208" s="265">
        <v>7.34</v>
      </c>
      <c r="E208" s="261">
        <v>11479</v>
      </c>
      <c r="F208" s="265">
        <v>4.7084000000000001</v>
      </c>
      <c r="G208" s="261">
        <v>14552</v>
      </c>
      <c r="H208" s="265">
        <v>7.7824</v>
      </c>
      <c r="I208" s="261">
        <v>21914</v>
      </c>
      <c r="J208" s="265">
        <v>7.5726000000000004</v>
      </c>
    </row>
    <row r="209" spans="1:10" ht="13">
      <c r="B209" s="260" t="s">
        <v>3592</v>
      </c>
      <c r="C209" s="261">
        <v>10807</v>
      </c>
      <c r="D209" s="265">
        <v>8.0969999999999995</v>
      </c>
      <c r="E209" s="261">
        <v>11014</v>
      </c>
      <c r="F209" s="265">
        <v>3.2745000000000002</v>
      </c>
      <c r="G209" s="261">
        <v>13805</v>
      </c>
      <c r="H209" s="265">
        <v>6.6534000000000004</v>
      </c>
      <c r="I209" s="261">
        <v>19188</v>
      </c>
      <c r="J209" s="265">
        <v>6.2512999999999996</v>
      </c>
    </row>
    <row r="212" spans="1:10" ht="13">
      <c r="B212" s="260" t="s">
        <v>2917</v>
      </c>
      <c r="C212" s="480" t="s">
        <v>3554</v>
      </c>
      <c r="D212" s="480"/>
      <c r="E212" s="480"/>
      <c r="F212" s="480"/>
      <c r="G212" s="480"/>
      <c r="H212" s="480"/>
      <c r="I212" s="480"/>
      <c r="J212" s="480"/>
    </row>
    <row r="213" spans="1:10">
      <c r="B213" s="481" t="s">
        <v>3550</v>
      </c>
      <c r="C213" s="482" t="s">
        <v>1214</v>
      </c>
      <c r="D213" s="482"/>
      <c r="E213" s="482" t="s">
        <v>1215</v>
      </c>
      <c r="F213" s="482"/>
      <c r="G213" s="482" t="s">
        <v>1216</v>
      </c>
      <c r="H213" s="482"/>
      <c r="I213" s="482" t="s">
        <v>1217</v>
      </c>
      <c r="J213" s="482"/>
    </row>
    <row r="214" spans="1:10">
      <c r="B214" s="481"/>
      <c r="C214" s="261" t="s">
        <v>3551</v>
      </c>
      <c r="D214" s="261" t="s">
        <v>1219</v>
      </c>
      <c r="E214" s="261" t="s">
        <v>3551</v>
      </c>
      <c r="F214" s="261" t="s">
        <v>1219</v>
      </c>
      <c r="G214" s="261" t="s">
        <v>3551</v>
      </c>
      <c r="H214" s="261" t="s">
        <v>1219</v>
      </c>
      <c r="I214" s="261" t="s">
        <v>3551</v>
      </c>
      <c r="J214" s="261" t="s">
        <v>1219</v>
      </c>
    </row>
    <row r="215" spans="1:10" ht="13">
      <c r="B215" s="262" t="s">
        <v>2917</v>
      </c>
      <c r="C215" s="263">
        <v>10689</v>
      </c>
      <c r="D215" s="264">
        <v>6.9093999999999998</v>
      </c>
      <c r="E215" s="263">
        <v>11361</v>
      </c>
      <c r="F215" s="264">
        <v>4.3487999999999998</v>
      </c>
      <c r="G215" s="263">
        <v>13808</v>
      </c>
      <c r="H215" s="264">
        <v>6.6588000000000003</v>
      </c>
      <c r="I215" s="263">
        <v>21724</v>
      </c>
      <c r="J215" s="264">
        <v>7.4855</v>
      </c>
    </row>
    <row r="216" spans="1:10" ht="13">
      <c r="A216" t="s">
        <v>2891</v>
      </c>
      <c r="B216" s="260" t="s">
        <v>3603</v>
      </c>
      <c r="C216" s="261">
        <v>10688</v>
      </c>
      <c r="D216" s="265">
        <v>6.8947000000000003</v>
      </c>
      <c r="E216" s="261">
        <v>11556</v>
      </c>
      <c r="F216" s="265">
        <v>4.9431000000000003</v>
      </c>
      <c r="G216" s="261">
        <v>14070</v>
      </c>
      <c r="H216" s="265">
        <v>7.0591999999999997</v>
      </c>
      <c r="I216" s="261">
        <v>21665</v>
      </c>
      <c r="J216" s="265">
        <v>7.4583000000000004</v>
      </c>
    </row>
    <row r="217" spans="1:10" ht="13">
      <c r="B217" s="260" t="s">
        <v>3592</v>
      </c>
      <c r="C217" s="261">
        <v>10807</v>
      </c>
      <c r="D217" s="265">
        <v>8.0969999999999995</v>
      </c>
      <c r="E217" s="261">
        <v>11014</v>
      </c>
      <c r="F217" s="265">
        <v>3.2745000000000002</v>
      </c>
      <c r="G217" s="261">
        <v>13805</v>
      </c>
      <c r="H217" s="265">
        <v>6.6534000000000004</v>
      </c>
      <c r="I217" s="261">
        <v>19188</v>
      </c>
      <c r="J217" s="265">
        <v>6.2512999999999996</v>
      </c>
    </row>
    <row r="220" spans="1:10" ht="13">
      <c r="B220" s="260" t="s">
        <v>1003</v>
      </c>
      <c r="C220" s="480" t="s">
        <v>3554</v>
      </c>
      <c r="D220" s="480"/>
      <c r="E220" s="480"/>
      <c r="F220" s="480"/>
      <c r="G220" s="480"/>
      <c r="H220" s="480"/>
      <c r="I220" s="480"/>
      <c r="J220" s="480"/>
    </row>
    <row r="221" spans="1:10">
      <c r="B221" s="481" t="s">
        <v>3550</v>
      </c>
      <c r="C221" s="482" t="s">
        <v>1214</v>
      </c>
      <c r="D221" s="482"/>
      <c r="E221" s="482" t="s">
        <v>1215</v>
      </c>
      <c r="F221" s="482"/>
      <c r="G221" s="482" t="s">
        <v>1216</v>
      </c>
      <c r="H221" s="482"/>
      <c r="I221" s="482" t="s">
        <v>1217</v>
      </c>
      <c r="J221" s="482"/>
    </row>
    <row r="222" spans="1:10">
      <c r="B222" s="481"/>
      <c r="C222" s="261" t="s">
        <v>3551</v>
      </c>
      <c r="D222" s="261" t="s">
        <v>1219</v>
      </c>
      <c r="E222" s="261" t="s">
        <v>3551</v>
      </c>
      <c r="F222" s="261" t="s">
        <v>1219</v>
      </c>
      <c r="G222" s="261" t="s">
        <v>3551</v>
      </c>
      <c r="H222" s="261" t="s">
        <v>1219</v>
      </c>
      <c r="I222" s="261" t="s">
        <v>3551</v>
      </c>
      <c r="J222" s="261" t="s">
        <v>1219</v>
      </c>
    </row>
    <row r="223" spans="1:10" ht="13">
      <c r="B223" s="262" t="s">
        <v>1003</v>
      </c>
      <c r="C223" s="263">
        <v>10748</v>
      </c>
      <c r="D223" s="264">
        <v>7.5048000000000004</v>
      </c>
      <c r="E223" s="263">
        <v>11685</v>
      </c>
      <c r="F223" s="264">
        <v>5.3326000000000002</v>
      </c>
      <c r="G223" s="263">
        <v>13509</v>
      </c>
      <c r="H223" s="264">
        <v>6.1924000000000001</v>
      </c>
      <c r="I223" s="263">
        <v>21550</v>
      </c>
      <c r="J223" s="264">
        <v>7.4050000000000002</v>
      </c>
    </row>
    <row r="224" spans="1:10" ht="13">
      <c r="A224" t="s">
        <v>2892</v>
      </c>
      <c r="B224" s="260" t="s">
        <v>3604</v>
      </c>
      <c r="C224" s="261">
        <v>10765</v>
      </c>
      <c r="D224" s="265">
        <v>7.6722000000000001</v>
      </c>
      <c r="E224" s="261">
        <v>11723</v>
      </c>
      <c r="F224" s="265">
        <v>5.4484000000000004</v>
      </c>
      <c r="G224" s="261">
        <v>13699</v>
      </c>
      <c r="H224" s="265">
        <v>6.4889999999999999</v>
      </c>
      <c r="I224" s="261">
        <v>21571</v>
      </c>
      <c r="J224" s="265">
        <v>7.4146999999999998</v>
      </c>
    </row>
    <row r="225" spans="1:10" ht="13">
      <c r="B225" s="260" t="s">
        <v>3597</v>
      </c>
      <c r="C225" s="261">
        <v>10672</v>
      </c>
      <c r="D225" s="265">
        <v>6.7380000000000004</v>
      </c>
      <c r="E225" s="261">
        <v>11439</v>
      </c>
      <c r="F225" s="265">
        <v>4.5881999999999996</v>
      </c>
      <c r="G225" s="261">
        <v>13232</v>
      </c>
      <c r="H225" s="265">
        <v>5.7546999999999997</v>
      </c>
      <c r="I225" s="261">
        <v>19450</v>
      </c>
      <c r="J225" s="265">
        <v>6.3849999999999998</v>
      </c>
    </row>
    <row r="229" spans="1:10" ht="13">
      <c r="B229" s="260" t="s">
        <v>1474</v>
      </c>
      <c r="C229" s="480" t="s">
        <v>3554</v>
      </c>
      <c r="D229" s="480"/>
      <c r="E229" s="480"/>
      <c r="F229" s="480"/>
      <c r="G229" s="480"/>
      <c r="H229" s="480"/>
      <c r="I229" s="480"/>
      <c r="J229" s="480"/>
    </row>
    <row r="230" spans="1:10">
      <c r="B230" s="481" t="s">
        <v>3550</v>
      </c>
      <c r="C230" s="482" t="s">
        <v>1214</v>
      </c>
      <c r="D230" s="482"/>
      <c r="E230" s="482" t="s">
        <v>1215</v>
      </c>
      <c r="F230" s="482"/>
      <c r="G230" s="482" t="s">
        <v>1216</v>
      </c>
      <c r="H230" s="482"/>
      <c r="I230" s="482" t="s">
        <v>1217</v>
      </c>
      <c r="J230" s="482"/>
    </row>
    <row r="231" spans="1:10">
      <c r="B231" s="481"/>
      <c r="C231" s="261" t="s">
        <v>3551</v>
      </c>
      <c r="D231" s="261" t="s">
        <v>1219</v>
      </c>
      <c r="E231" s="261" t="s">
        <v>3551</v>
      </c>
      <c r="F231" s="261" t="s">
        <v>1219</v>
      </c>
      <c r="G231" s="261" t="s">
        <v>3551</v>
      </c>
      <c r="H231" s="261" t="s">
        <v>1219</v>
      </c>
      <c r="I231" s="261" t="s">
        <v>3551</v>
      </c>
      <c r="J231" s="261" t="s">
        <v>1219</v>
      </c>
    </row>
    <row r="232" spans="1:10" ht="13">
      <c r="B232" s="262" t="s">
        <v>1474</v>
      </c>
      <c r="C232" s="263">
        <v>10726</v>
      </c>
      <c r="D232" s="264">
        <v>7.2815000000000003</v>
      </c>
      <c r="E232" s="263">
        <v>11574</v>
      </c>
      <c r="F232" s="264">
        <v>4.9976000000000003</v>
      </c>
      <c r="G232" s="263">
        <v>14910</v>
      </c>
      <c r="H232" s="264">
        <v>8.3071000000000002</v>
      </c>
      <c r="I232" s="263">
        <v>21964</v>
      </c>
      <c r="J232" s="264">
        <v>7.5951000000000004</v>
      </c>
    </row>
    <row r="233" spans="1:10" ht="13">
      <c r="A233" t="s">
        <v>2897</v>
      </c>
      <c r="B233" s="260" t="s">
        <v>3605</v>
      </c>
      <c r="C233" s="261">
        <v>10763</v>
      </c>
      <c r="D233" s="265">
        <v>7.6510999999999996</v>
      </c>
      <c r="E233" s="261">
        <v>11971</v>
      </c>
      <c r="F233" s="265">
        <v>6.1866000000000003</v>
      </c>
      <c r="G233" s="261">
        <v>14567</v>
      </c>
      <c r="H233" s="265">
        <v>7.8045999999999998</v>
      </c>
      <c r="I233" s="261">
        <v>22981</v>
      </c>
      <c r="J233" s="265">
        <v>8.0495000000000001</v>
      </c>
    </row>
    <row r="234" spans="1:10" ht="13">
      <c r="B234" s="260" t="s">
        <v>3592</v>
      </c>
      <c r="C234" s="261">
        <v>10807</v>
      </c>
      <c r="D234" s="265">
        <v>8.0969999999999995</v>
      </c>
      <c r="E234" s="261">
        <v>11014</v>
      </c>
      <c r="F234" s="265">
        <v>3.2745000000000002</v>
      </c>
      <c r="G234" s="261">
        <v>13805</v>
      </c>
      <c r="H234" s="265">
        <v>6.6534000000000004</v>
      </c>
      <c r="I234" s="261">
        <v>19188</v>
      </c>
      <c r="J234" s="265">
        <v>6.2512999999999996</v>
      </c>
    </row>
    <row r="237" spans="1:10" ht="13">
      <c r="B237" s="260" t="s">
        <v>2925</v>
      </c>
      <c r="C237" s="480" t="s">
        <v>3554</v>
      </c>
      <c r="D237" s="480"/>
      <c r="E237" s="480"/>
      <c r="F237" s="480"/>
      <c r="G237" s="480"/>
      <c r="H237" s="480"/>
      <c r="I237" s="480"/>
      <c r="J237" s="480"/>
    </row>
    <row r="238" spans="1:10">
      <c r="B238" s="481" t="s">
        <v>3550</v>
      </c>
      <c r="C238" s="482" t="s">
        <v>1214</v>
      </c>
      <c r="D238" s="482"/>
      <c r="E238" s="482" t="s">
        <v>1215</v>
      </c>
      <c r="F238" s="482"/>
      <c r="G238" s="482" t="s">
        <v>1216</v>
      </c>
      <c r="H238" s="482"/>
      <c r="I238" s="482" t="s">
        <v>1217</v>
      </c>
      <c r="J238" s="482"/>
    </row>
    <row r="239" spans="1:10">
      <c r="B239" s="481"/>
      <c r="C239" s="261" t="s">
        <v>3551</v>
      </c>
      <c r="D239" s="261" t="s">
        <v>1219</v>
      </c>
      <c r="E239" s="261" t="s">
        <v>3551</v>
      </c>
      <c r="F239" s="261" t="s">
        <v>1219</v>
      </c>
      <c r="G239" s="261" t="s">
        <v>3551</v>
      </c>
      <c r="H239" s="261" t="s">
        <v>1219</v>
      </c>
      <c r="I239" s="261" t="s">
        <v>3551</v>
      </c>
      <c r="J239" s="261" t="s">
        <v>1219</v>
      </c>
    </row>
    <row r="240" spans="1:10" ht="13">
      <c r="B240" s="262" t="s">
        <v>2925</v>
      </c>
      <c r="C240" s="263">
        <v>10715</v>
      </c>
      <c r="D240" s="264">
        <v>7.1736000000000004</v>
      </c>
      <c r="E240" s="263">
        <v>11510</v>
      </c>
      <c r="F240" s="264">
        <v>4.8033999999999999</v>
      </c>
      <c r="G240" s="263">
        <v>13408</v>
      </c>
      <c r="H240" s="264">
        <v>6.0336999999999996</v>
      </c>
      <c r="I240" s="263">
        <v>21617</v>
      </c>
      <c r="J240" s="264">
        <v>7.4359000000000002</v>
      </c>
    </row>
    <row r="241" spans="1:10" ht="13">
      <c r="A241" t="s">
        <v>2899</v>
      </c>
      <c r="B241" s="260" t="s">
        <v>3606</v>
      </c>
      <c r="C241" s="261">
        <v>10730</v>
      </c>
      <c r="D241" s="265">
        <v>7.3181000000000003</v>
      </c>
      <c r="E241" s="261">
        <v>11553</v>
      </c>
      <c r="F241" s="265">
        <v>4.9335000000000004</v>
      </c>
      <c r="G241" s="261">
        <v>13160</v>
      </c>
      <c r="H241" s="265">
        <v>5.6390000000000002</v>
      </c>
      <c r="I241" s="261">
        <v>20611</v>
      </c>
      <c r="J241" s="265">
        <v>6.9607000000000001</v>
      </c>
    </row>
    <row r="242" spans="1:10" ht="13">
      <c r="B242" s="260" t="s">
        <v>3597</v>
      </c>
      <c r="C242" s="261">
        <v>10672</v>
      </c>
      <c r="D242" s="265">
        <v>6.7380000000000004</v>
      </c>
      <c r="E242" s="261">
        <v>11439</v>
      </c>
      <c r="F242" s="265">
        <v>4.5881999999999996</v>
      </c>
      <c r="G242" s="261">
        <v>13232</v>
      </c>
      <c r="H242" s="265">
        <v>5.7546999999999997</v>
      </c>
      <c r="I242" s="261">
        <v>19450</v>
      </c>
      <c r="J242" s="265">
        <v>6.3849999999999998</v>
      </c>
    </row>
    <row r="245" spans="1:10" ht="13">
      <c r="B245" s="260" t="s">
        <v>2926</v>
      </c>
      <c r="C245" s="480" t="s">
        <v>3554</v>
      </c>
      <c r="D245" s="480"/>
      <c r="E245" s="480"/>
      <c r="F245" s="480"/>
      <c r="G245" s="480"/>
      <c r="H245" s="480"/>
      <c r="I245" s="480"/>
      <c r="J245" s="480"/>
    </row>
    <row r="246" spans="1:10">
      <c r="B246" s="481" t="s">
        <v>3550</v>
      </c>
      <c r="C246" s="482" t="s">
        <v>1214</v>
      </c>
      <c r="D246" s="482"/>
      <c r="E246" s="482" t="s">
        <v>1215</v>
      </c>
      <c r="F246" s="482"/>
      <c r="G246" s="482" t="s">
        <v>1216</v>
      </c>
      <c r="H246" s="482"/>
      <c r="I246" s="482" t="s">
        <v>1217</v>
      </c>
      <c r="J246" s="482"/>
    </row>
    <row r="247" spans="1:10">
      <c r="B247" s="481"/>
      <c r="C247" s="261" t="s">
        <v>3551</v>
      </c>
      <c r="D247" s="261" t="s">
        <v>1219</v>
      </c>
      <c r="E247" s="261" t="s">
        <v>3551</v>
      </c>
      <c r="F247" s="261" t="s">
        <v>1219</v>
      </c>
      <c r="G247" s="261" t="s">
        <v>3551</v>
      </c>
      <c r="H247" s="261" t="s">
        <v>1219</v>
      </c>
      <c r="I247" s="261" t="s">
        <v>3551</v>
      </c>
      <c r="J247" s="261" t="s">
        <v>1219</v>
      </c>
    </row>
    <row r="248" spans="1:10" ht="13">
      <c r="B248" s="262" t="s">
        <v>2926</v>
      </c>
      <c r="C248" s="263">
        <v>10745</v>
      </c>
      <c r="D248" s="264">
        <v>7.4744000000000002</v>
      </c>
      <c r="E248" s="263">
        <v>11989</v>
      </c>
      <c r="F248" s="264">
        <v>6.2397999999999998</v>
      </c>
      <c r="G248" s="263">
        <v>13079</v>
      </c>
      <c r="H248" s="264">
        <v>5.5095000000000001</v>
      </c>
      <c r="I248" s="263">
        <v>21099</v>
      </c>
      <c r="J248" s="264">
        <v>7.1936999999999998</v>
      </c>
    </row>
    <row r="249" spans="1:10" ht="13">
      <c r="A249" t="s">
        <v>2900</v>
      </c>
      <c r="B249" s="260" t="s">
        <v>3607</v>
      </c>
      <c r="C249" s="261">
        <v>10991</v>
      </c>
      <c r="D249" s="265">
        <v>9.9421999999999997</v>
      </c>
      <c r="E249" s="261">
        <v>12823</v>
      </c>
      <c r="F249" s="265">
        <v>8.6501999999999999</v>
      </c>
      <c r="G249" s="261">
        <v>15530</v>
      </c>
      <c r="H249" s="265">
        <v>9.1930999999999994</v>
      </c>
      <c r="I249" s="261">
        <v>26095</v>
      </c>
      <c r="J249" s="265">
        <v>9.3344000000000005</v>
      </c>
    </row>
    <row r="250" spans="1:10" ht="13">
      <c r="B250" s="260" t="s">
        <v>3592</v>
      </c>
      <c r="C250" s="261">
        <v>10807</v>
      </c>
      <c r="D250" s="265">
        <v>8.0969999999999995</v>
      </c>
      <c r="E250" s="261">
        <v>11014</v>
      </c>
      <c r="F250" s="265">
        <v>3.2745000000000002</v>
      </c>
      <c r="G250" s="261">
        <v>13805</v>
      </c>
      <c r="H250" s="265">
        <v>6.6534000000000004</v>
      </c>
      <c r="I250" s="261">
        <v>19188</v>
      </c>
      <c r="J250" s="265">
        <v>6.2512999999999996</v>
      </c>
    </row>
    <row r="253" spans="1:10" ht="13">
      <c r="B253" s="260" t="s">
        <v>1000</v>
      </c>
      <c r="C253" s="480" t="s">
        <v>3554</v>
      </c>
      <c r="D253" s="480"/>
      <c r="E253" s="480"/>
      <c r="F253" s="480"/>
      <c r="G253" s="480"/>
      <c r="H253" s="480"/>
      <c r="I253" s="480"/>
      <c r="J253" s="480"/>
    </row>
    <row r="254" spans="1:10">
      <c r="B254" s="481" t="s">
        <v>3550</v>
      </c>
      <c r="C254" s="482" t="s">
        <v>1214</v>
      </c>
      <c r="D254" s="482"/>
      <c r="E254" s="482" t="s">
        <v>1215</v>
      </c>
      <c r="F254" s="482"/>
      <c r="G254" s="482" t="s">
        <v>1216</v>
      </c>
      <c r="H254" s="482"/>
      <c r="I254" s="482" t="s">
        <v>1217</v>
      </c>
      <c r="J254" s="482"/>
    </row>
    <row r="255" spans="1:10">
      <c r="B255" s="481"/>
      <c r="C255" s="261" t="s">
        <v>3551</v>
      </c>
      <c r="D255" s="261" t="s">
        <v>1219</v>
      </c>
      <c r="E255" s="261" t="s">
        <v>3551</v>
      </c>
      <c r="F255" s="261" t="s">
        <v>1219</v>
      </c>
      <c r="G255" s="261" t="s">
        <v>3551</v>
      </c>
      <c r="H255" s="261" t="s">
        <v>1219</v>
      </c>
      <c r="I255" s="261" t="s">
        <v>3551</v>
      </c>
      <c r="J255" s="261" t="s">
        <v>1219</v>
      </c>
    </row>
    <row r="256" spans="1:10" ht="13">
      <c r="B256" s="262" t="s">
        <v>1000</v>
      </c>
      <c r="C256" s="263">
        <v>10682</v>
      </c>
      <c r="D256" s="264">
        <v>6.8430999999999997</v>
      </c>
      <c r="E256" s="263">
        <v>11483</v>
      </c>
      <c r="F256" s="264">
        <v>4.7228000000000003</v>
      </c>
      <c r="G256" s="263">
        <v>13939</v>
      </c>
      <c r="H256" s="264">
        <v>6.8597999999999999</v>
      </c>
      <c r="I256" s="263">
        <v>22026</v>
      </c>
      <c r="J256" s="264">
        <v>7.6237000000000004</v>
      </c>
    </row>
    <row r="257" spans="1:10" ht="13">
      <c r="A257" t="s">
        <v>2901</v>
      </c>
      <c r="B257" s="260" t="s">
        <v>4455</v>
      </c>
      <c r="C257" s="261">
        <v>10702</v>
      </c>
      <c r="D257" s="265">
        <v>7.0388000000000002</v>
      </c>
      <c r="E257" s="261">
        <v>11516</v>
      </c>
      <c r="F257" s="265">
        <v>4.8209999999999997</v>
      </c>
      <c r="G257" s="261">
        <v>13874</v>
      </c>
      <c r="H257" s="265">
        <v>6.7595999999999998</v>
      </c>
      <c r="I257" s="261">
        <v>21549</v>
      </c>
      <c r="J257" s="265">
        <v>7.4044999999999996</v>
      </c>
    </row>
    <row r="258" spans="1:10" ht="13">
      <c r="B258" s="260" t="s">
        <v>3592</v>
      </c>
      <c r="C258" s="261">
        <v>10807</v>
      </c>
      <c r="D258" s="265">
        <v>8.0969999999999995</v>
      </c>
      <c r="E258" s="261">
        <v>11014</v>
      </c>
      <c r="F258" s="265">
        <v>3.2745000000000002</v>
      </c>
      <c r="G258" s="261">
        <v>13805</v>
      </c>
      <c r="H258" s="265">
        <v>6.6534000000000004</v>
      </c>
      <c r="I258" s="261">
        <v>19188</v>
      </c>
      <c r="J258" s="265">
        <v>6.2512999999999996</v>
      </c>
    </row>
    <row r="261" spans="1:10" ht="13">
      <c r="B261" s="260" t="s">
        <v>2929</v>
      </c>
      <c r="C261" s="480" t="s">
        <v>3554</v>
      </c>
      <c r="D261" s="480"/>
      <c r="E261" s="480"/>
      <c r="F261" s="480"/>
      <c r="G261" s="480"/>
      <c r="H261" s="480"/>
      <c r="I261" s="480"/>
      <c r="J261" s="480"/>
    </row>
    <row r="262" spans="1:10">
      <c r="B262" s="481" t="s">
        <v>3550</v>
      </c>
      <c r="C262" s="482" t="s">
        <v>1214</v>
      </c>
      <c r="D262" s="482"/>
      <c r="E262" s="482" t="s">
        <v>1215</v>
      </c>
      <c r="F262" s="482"/>
      <c r="G262" s="482" t="s">
        <v>1216</v>
      </c>
      <c r="H262" s="482"/>
      <c r="I262" s="482" t="s">
        <v>1217</v>
      </c>
      <c r="J262" s="482"/>
    </row>
    <row r="263" spans="1:10">
      <c r="B263" s="481"/>
      <c r="C263" s="261" t="s">
        <v>3551</v>
      </c>
      <c r="D263" s="261" t="s">
        <v>1219</v>
      </c>
      <c r="E263" s="261" t="s">
        <v>3551</v>
      </c>
      <c r="F263" s="261" t="s">
        <v>1219</v>
      </c>
      <c r="G263" s="261" t="s">
        <v>3551</v>
      </c>
      <c r="H263" s="261" t="s">
        <v>1219</v>
      </c>
      <c r="I263" s="261" t="s">
        <v>3551</v>
      </c>
      <c r="J263" s="261" t="s">
        <v>1219</v>
      </c>
    </row>
    <row r="264" spans="1:10" ht="13">
      <c r="B264" s="262" t="s">
        <v>2929</v>
      </c>
      <c r="C264" s="263">
        <v>10627</v>
      </c>
      <c r="D264" s="264">
        <v>6.2855999999999996</v>
      </c>
      <c r="E264" s="263">
        <v>11347</v>
      </c>
      <c r="F264" s="264">
        <v>4.3060999999999998</v>
      </c>
      <c r="G264" s="263">
        <v>14250</v>
      </c>
      <c r="H264" s="264">
        <v>7.3318000000000003</v>
      </c>
      <c r="I264" s="263">
        <v>24422</v>
      </c>
      <c r="J264" s="264">
        <v>8.6623000000000001</v>
      </c>
    </row>
    <row r="265" spans="1:10" ht="13">
      <c r="A265" t="s">
        <v>2902</v>
      </c>
      <c r="B265" s="260" t="s">
        <v>3608</v>
      </c>
      <c r="C265" s="261">
        <v>10809</v>
      </c>
      <c r="D265" s="265">
        <v>8.1138999999999992</v>
      </c>
      <c r="E265" s="261">
        <v>11417</v>
      </c>
      <c r="F265" s="265">
        <v>4.5212000000000003</v>
      </c>
      <c r="G265" s="261">
        <v>14716</v>
      </c>
      <c r="H265" s="265">
        <v>8.0248000000000008</v>
      </c>
      <c r="I265" s="261">
        <v>21110</v>
      </c>
      <c r="J265" s="265">
        <v>7.1989000000000001</v>
      </c>
    </row>
    <row r="266" spans="1:10" ht="13">
      <c r="B266" s="260" t="s">
        <v>3592</v>
      </c>
      <c r="C266" s="261">
        <v>10807</v>
      </c>
      <c r="D266" s="265">
        <v>8.0969999999999995</v>
      </c>
      <c r="E266" s="261">
        <v>11014</v>
      </c>
      <c r="F266" s="265">
        <v>3.2745000000000002</v>
      </c>
      <c r="G266" s="261">
        <v>13805</v>
      </c>
      <c r="H266" s="265">
        <v>6.6534000000000004</v>
      </c>
      <c r="I266" s="261">
        <v>19188</v>
      </c>
      <c r="J266" s="265">
        <v>6.2512999999999996</v>
      </c>
    </row>
    <row r="269" spans="1:10" ht="13">
      <c r="B269" s="260" t="s">
        <v>2934</v>
      </c>
      <c r="C269" s="480" t="s">
        <v>3609</v>
      </c>
      <c r="D269" s="480"/>
      <c r="E269" s="480"/>
      <c r="F269" s="480"/>
      <c r="G269" s="480"/>
      <c r="H269" s="480"/>
      <c r="I269" s="480"/>
      <c r="J269" s="480"/>
    </row>
    <row r="270" spans="1:10">
      <c r="B270" s="481" t="s">
        <v>3550</v>
      </c>
      <c r="C270" s="482" t="s">
        <v>1214</v>
      </c>
      <c r="D270" s="482"/>
      <c r="E270" s="482" t="s">
        <v>1215</v>
      </c>
      <c r="F270" s="482"/>
      <c r="G270" s="482" t="s">
        <v>1216</v>
      </c>
      <c r="H270" s="482"/>
      <c r="I270" s="482" t="s">
        <v>1217</v>
      </c>
      <c r="J270" s="482"/>
    </row>
    <row r="271" spans="1:10">
      <c r="B271" s="481"/>
      <c r="C271" s="261" t="s">
        <v>3551</v>
      </c>
      <c r="D271" s="261" t="s">
        <v>1219</v>
      </c>
      <c r="E271" s="261" t="s">
        <v>3551</v>
      </c>
      <c r="F271" s="261" t="s">
        <v>1219</v>
      </c>
      <c r="G271" s="261" t="s">
        <v>3551</v>
      </c>
      <c r="H271" s="261" t="s">
        <v>1219</v>
      </c>
      <c r="I271" s="261" t="s">
        <v>3551</v>
      </c>
      <c r="J271" s="261" t="s">
        <v>1219</v>
      </c>
    </row>
    <row r="272" spans="1:10" ht="13">
      <c r="B272" s="262" t="s">
        <v>2934</v>
      </c>
      <c r="C272" s="263">
        <v>10791</v>
      </c>
      <c r="D272" s="264">
        <v>7.9321000000000002</v>
      </c>
      <c r="E272" s="263">
        <v>12038</v>
      </c>
      <c r="F272" s="264">
        <v>6.3825000000000003</v>
      </c>
      <c r="G272" s="263">
        <v>14231</v>
      </c>
      <c r="H272" s="264">
        <v>7.3026999999999997</v>
      </c>
      <c r="I272" s="263">
        <v>19111</v>
      </c>
      <c r="J272" s="264">
        <v>7.7655000000000003</v>
      </c>
    </row>
    <row r="273" spans="1:10" ht="13">
      <c r="A273" t="s">
        <v>2906</v>
      </c>
      <c r="B273" s="260" t="s">
        <v>3610</v>
      </c>
      <c r="C273" s="261">
        <v>10818</v>
      </c>
      <c r="D273" s="265">
        <v>8.1995000000000005</v>
      </c>
      <c r="E273" s="261">
        <v>12166</v>
      </c>
      <c r="F273" s="265">
        <v>6.7590000000000003</v>
      </c>
      <c r="G273" s="261">
        <v>14733</v>
      </c>
      <c r="H273" s="265">
        <v>8.0496999999999996</v>
      </c>
      <c r="I273" s="261">
        <v>18947</v>
      </c>
      <c r="J273" s="265">
        <v>7.6585999999999999</v>
      </c>
    </row>
    <row r="274" spans="1:10" ht="13">
      <c r="B274" s="260" t="s">
        <v>3592</v>
      </c>
      <c r="C274" s="261">
        <v>10807</v>
      </c>
      <c r="D274" s="265">
        <v>8.0969999999999995</v>
      </c>
      <c r="E274" s="261">
        <v>11014</v>
      </c>
      <c r="F274" s="265">
        <v>3.2745000000000002</v>
      </c>
      <c r="G274" s="261">
        <v>13805</v>
      </c>
      <c r="H274" s="265">
        <v>6.6534000000000004</v>
      </c>
      <c r="I274" s="261">
        <v>16659</v>
      </c>
      <c r="J274" s="265">
        <v>6.0702999999999996</v>
      </c>
    </row>
    <row r="277" spans="1:10" ht="13">
      <c r="B277" s="260" t="s">
        <v>3611</v>
      </c>
      <c r="C277" s="480" t="s">
        <v>3612</v>
      </c>
      <c r="D277" s="480"/>
      <c r="E277" s="480"/>
      <c r="F277" s="480"/>
      <c r="G277" s="480"/>
      <c r="H277" s="480"/>
      <c r="I277" s="480"/>
      <c r="J277" s="480"/>
    </row>
    <row r="278" spans="1:10">
      <c r="B278" s="481" t="s">
        <v>3550</v>
      </c>
      <c r="C278" s="482" t="s">
        <v>1214</v>
      </c>
      <c r="D278" s="482"/>
      <c r="E278" s="482" t="s">
        <v>1215</v>
      </c>
      <c r="F278" s="482"/>
      <c r="G278" s="482" t="s">
        <v>1216</v>
      </c>
      <c r="H278" s="482"/>
      <c r="I278" s="482" t="s">
        <v>1217</v>
      </c>
      <c r="J278" s="482"/>
    </row>
    <row r="279" spans="1:10">
      <c r="B279" s="481"/>
      <c r="C279" s="261" t="s">
        <v>3551</v>
      </c>
      <c r="D279" s="261" t="s">
        <v>1219</v>
      </c>
      <c r="E279" s="261" t="s">
        <v>3551</v>
      </c>
      <c r="F279" s="261" t="s">
        <v>1219</v>
      </c>
      <c r="G279" s="261" t="s">
        <v>3551</v>
      </c>
      <c r="H279" s="261" t="s">
        <v>1219</v>
      </c>
      <c r="I279" s="261" t="s">
        <v>3551</v>
      </c>
      <c r="J279" s="261" t="s">
        <v>1219</v>
      </c>
    </row>
    <row r="280" spans="1:10" ht="13">
      <c r="B280" s="262" t="s">
        <v>3611</v>
      </c>
      <c r="C280" s="263">
        <v>11205</v>
      </c>
      <c r="D280" s="264">
        <v>12.0845</v>
      </c>
      <c r="E280" s="263" t="s">
        <v>73</v>
      </c>
      <c r="F280" s="264" t="s">
        <v>73</v>
      </c>
      <c r="G280" s="263" t="s">
        <v>73</v>
      </c>
      <c r="H280" s="264" t="s">
        <v>73</v>
      </c>
      <c r="I280" s="263">
        <v>8791</v>
      </c>
      <c r="J280" s="264">
        <v>-4.9767999999999999</v>
      </c>
    </row>
    <row r="281" spans="1:10" ht="13">
      <c r="A281" t="s">
        <v>1984</v>
      </c>
      <c r="B281" s="260" t="s">
        <v>3613</v>
      </c>
      <c r="C281" s="261">
        <v>12334</v>
      </c>
      <c r="D281" s="265">
        <v>23.4129</v>
      </c>
      <c r="E281" s="261" t="s">
        <v>73</v>
      </c>
      <c r="F281" s="265" t="s">
        <v>73</v>
      </c>
      <c r="G281" s="261" t="s">
        <v>73</v>
      </c>
      <c r="H281" s="265" t="s">
        <v>73</v>
      </c>
      <c r="I281" s="261">
        <v>11691</v>
      </c>
      <c r="J281" s="265">
        <v>6.3883000000000001</v>
      </c>
    </row>
    <row r="282" spans="1:10" ht="13">
      <c r="B282" s="260" t="s">
        <v>1222</v>
      </c>
      <c r="C282" s="261">
        <v>11606</v>
      </c>
      <c r="D282" s="265">
        <v>16.109200000000001</v>
      </c>
      <c r="E282" s="261" t="s">
        <v>73</v>
      </c>
      <c r="F282" s="265" t="s">
        <v>73</v>
      </c>
      <c r="G282" s="261" t="s">
        <v>73</v>
      </c>
      <c r="H282" s="265" t="s">
        <v>73</v>
      </c>
      <c r="I282" s="261">
        <v>13752</v>
      </c>
      <c r="J282" s="265">
        <v>13.459</v>
      </c>
    </row>
    <row r="285" spans="1:10" ht="13">
      <c r="B285" s="260" t="s">
        <v>1058</v>
      </c>
      <c r="C285" s="480" t="s">
        <v>3614</v>
      </c>
      <c r="D285" s="480"/>
      <c r="E285" s="480"/>
      <c r="F285" s="480"/>
      <c r="G285" s="480"/>
      <c r="H285" s="480"/>
      <c r="I285" s="480"/>
      <c r="J285" s="480"/>
    </row>
    <row r="286" spans="1:10">
      <c r="B286" s="481" t="s">
        <v>3550</v>
      </c>
      <c r="C286" s="482" t="s">
        <v>1214</v>
      </c>
      <c r="D286" s="482"/>
      <c r="E286" s="482" t="s">
        <v>1215</v>
      </c>
      <c r="F286" s="482"/>
      <c r="G286" s="482" t="s">
        <v>1216</v>
      </c>
      <c r="H286" s="482"/>
      <c r="I286" s="482" t="s">
        <v>1217</v>
      </c>
      <c r="J286" s="482"/>
    </row>
    <row r="287" spans="1:10">
      <c r="B287" s="481"/>
      <c r="C287" s="261" t="s">
        <v>3551</v>
      </c>
      <c r="D287" s="261" t="s">
        <v>1219</v>
      </c>
      <c r="E287" s="261" t="s">
        <v>3551</v>
      </c>
      <c r="F287" s="261" t="s">
        <v>1219</v>
      </c>
      <c r="G287" s="261" t="s">
        <v>3551</v>
      </c>
      <c r="H287" s="261" t="s">
        <v>1219</v>
      </c>
      <c r="I287" s="261" t="s">
        <v>3551</v>
      </c>
      <c r="J287" s="261" t="s">
        <v>1219</v>
      </c>
    </row>
    <row r="288" spans="1:10" ht="13">
      <c r="B288" s="262" t="s">
        <v>1058</v>
      </c>
      <c r="C288" s="263">
        <v>11419</v>
      </c>
      <c r="D288" s="264">
        <v>14.2357</v>
      </c>
      <c r="E288" s="263">
        <v>11684</v>
      </c>
      <c r="F288" s="264">
        <v>5.3300999999999998</v>
      </c>
      <c r="G288" s="263">
        <v>12487</v>
      </c>
      <c r="H288" s="264">
        <v>4.5373999999999999</v>
      </c>
      <c r="I288" s="263">
        <v>18967</v>
      </c>
      <c r="J288" s="264">
        <v>6.8954000000000004</v>
      </c>
    </row>
    <row r="289" spans="1:10" ht="13">
      <c r="A289" t="s">
        <v>1979</v>
      </c>
      <c r="B289" s="260" t="s">
        <v>3615</v>
      </c>
      <c r="C289" s="261">
        <v>11395</v>
      </c>
      <c r="D289" s="265">
        <v>13.986499999999999</v>
      </c>
      <c r="E289" s="261">
        <v>10737</v>
      </c>
      <c r="F289" s="265">
        <v>2.3997999999999999</v>
      </c>
      <c r="G289" s="261">
        <v>12149</v>
      </c>
      <c r="H289" s="265">
        <v>3.9649999999999999</v>
      </c>
      <c r="I289" s="261">
        <v>18673</v>
      </c>
      <c r="J289" s="265">
        <v>6.7214999999999998</v>
      </c>
    </row>
    <row r="290" spans="1:10" ht="13">
      <c r="B290" s="260" t="s">
        <v>1222</v>
      </c>
      <c r="C290" s="261">
        <v>11606</v>
      </c>
      <c r="D290" s="265">
        <v>16.109200000000001</v>
      </c>
      <c r="E290" s="261">
        <v>18099</v>
      </c>
      <c r="F290" s="265">
        <v>21.8888</v>
      </c>
      <c r="G290" s="261">
        <v>19060</v>
      </c>
      <c r="H290" s="265">
        <v>13.753399999999999</v>
      </c>
      <c r="I290" s="261">
        <v>35743</v>
      </c>
      <c r="J290" s="265">
        <v>14.189</v>
      </c>
    </row>
    <row r="293" spans="1:10" ht="13">
      <c r="B293" s="260" t="s">
        <v>212</v>
      </c>
      <c r="C293" s="480" t="s">
        <v>3616</v>
      </c>
      <c r="D293" s="480"/>
      <c r="E293" s="480"/>
      <c r="F293" s="480"/>
      <c r="G293" s="480"/>
      <c r="H293" s="480"/>
      <c r="I293" s="480"/>
      <c r="J293" s="480"/>
    </row>
    <row r="294" spans="1:10">
      <c r="B294" s="481" t="s">
        <v>3550</v>
      </c>
      <c r="C294" s="482" t="s">
        <v>1214</v>
      </c>
      <c r="D294" s="482"/>
      <c r="E294" s="482" t="s">
        <v>1215</v>
      </c>
      <c r="F294" s="482"/>
      <c r="G294" s="482" t="s">
        <v>1216</v>
      </c>
      <c r="H294" s="482"/>
      <c r="I294" s="482" t="s">
        <v>1217</v>
      </c>
      <c r="J294" s="482"/>
    </row>
    <row r="295" spans="1:10">
      <c r="B295" s="481"/>
      <c r="C295" s="261" t="s">
        <v>3551</v>
      </c>
      <c r="D295" s="261" t="s">
        <v>1219</v>
      </c>
      <c r="E295" s="261" t="s">
        <v>3551</v>
      </c>
      <c r="F295" s="261" t="s">
        <v>1219</v>
      </c>
      <c r="G295" s="261" t="s">
        <v>3551</v>
      </c>
      <c r="H295" s="261" t="s">
        <v>1219</v>
      </c>
      <c r="I295" s="261" t="s">
        <v>3551</v>
      </c>
      <c r="J295" s="261" t="s">
        <v>1219</v>
      </c>
    </row>
    <row r="296" spans="1:10" ht="13">
      <c r="B296" s="262" t="s">
        <v>212</v>
      </c>
      <c r="C296" s="263">
        <v>10857</v>
      </c>
      <c r="D296" s="264">
        <v>8.5965000000000007</v>
      </c>
      <c r="E296" s="263">
        <v>12198</v>
      </c>
      <c r="F296" s="264">
        <v>6.8532000000000002</v>
      </c>
      <c r="G296" s="263">
        <v>9994</v>
      </c>
      <c r="H296" s="264">
        <v>-1.26E-2</v>
      </c>
      <c r="I296" s="263">
        <v>7456</v>
      </c>
      <c r="J296" s="264">
        <v>-2.6953</v>
      </c>
    </row>
    <row r="297" spans="1:10" ht="13">
      <c r="A297" t="s">
        <v>1980</v>
      </c>
      <c r="B297" s="260" t="s">
        <v>3617</v>
      </c>
      <c r="C297" s="261">
        <v>11594</v>
      </c>
      <c r="D297" s="265">
        <v>15.9839</v>
      </c>
      <c r="E297" s="261">
        <v>14932</v>
      </c>
      <c r="F297" s="265">
        <v>14.311299999999999</v>
      </c>
      <c r="G297" s="261">
        <v>13705</v>
      </c>
      <c r="H297" s="265">
        <v>6.4988000000000001</v>
      </c>
      <c r="I297" s="261">
        <v>14060</v>
      </c>
      <c r="J297" s="265">
        <v>3.2219000000000002</v>
      </c>
    </row>
    <row r="298" spans="1:10" ht="13">
      <c r="B298" s="260" t="s">
        <v>1222</v>
      </c>
      <c r="C298" s="261">
        <v>11606</v>
      </c>
      <c r="D298" s="265">
        <v>16.109200000000001</v>
      </c>
      <c r="E298" s="261">
        <v>18099</v>
      </c>
      <c r="F298" s="265">
        <v>21.8888</v>
      </c>
      <c r="G298" s="261">
        <v>19060</v>
      </c>
      <c r="H298" s="265">
        <v>13.753399999999999</v>
      </c>
      <c r="I298" s="261">
        <v>37387</v>
      </c>
      <c r="J298" s="265">
        <v>13.057600000000001</v>
      </c>
    </row>
    <row r="301" spans="1:10" ht="13">
      <c r="B301" s="260" t="s">
        <v>1011</v>
      </c>
      <c r="C301" s="480" t="s">
        <v>3616</v>
      </c>
      <c r="D301" s="480"/>
      <c r="E301" s="480"/>
      <c r="F301" s="480"/>
      <c r="G301" s="480"/>
      <c r="H301" s="480"/>
      <c r="I301" s="480"/>
      <c r="J301" s="480"/>
    </row>
    <row r="302" spans="1:10">
      <c r="B302" s="481" t="s">
        <v>3550</v>
      </c>
      <c r="C302" s="482" t="s">
        <v>1214</v>
      </c>
      <c r="D302" s="482"/>
      <c r="E302" s="482" t="s">
        <v>1215</v>
      </c>
      <c r="F302" s="482"/>
      <c r="G302" s="482" t="s">
        <v>1216</v>
      </c>
      <c r="H302" s="482"/>
      <c r="I302" s="482" t="s">
        <v>1217</v>
      </c>
      <c r="J302" s="482"/>
    </row>
    <row r="303" spans="1:10">
      <c r="B303" s="481"/>
      <c r="C303" s="261" t="s">
        <v>3551</v>
      </c>
      <c r="D303" s="261" t="s">
        <v>1219</v>
      </c>
      <c r="E303" s="261" t="s">
        <v>3551</v>
      </c>
      <c r="F303" s="261" t="s">
        <v>1219</v>
      </c>
      <c r="G303" s="261" t="s">
        <v>3551</v>
      </c>
      <c r="H303" s="261" t="s">
        <v>1219</v>
      </c>
      <c r="I303" s="261" t="s">
        <v>3551</v>
      </c>
      <c r="J303" s="261" t="s">
        <v>1219</v>
      </c>
    </row>
    <row r="304" spans="1:10" ht="13">
      <c r="B304" s="262" t="s">
        <v>1011</v>
      </c>
      <c r="C304" s="263">
        <v>10841</v>
      </c>
      <c r="D304" s="264">
        <v>8.4345999999999997</v>
      </c>
      <c r="E304" s="263">
        <v>10028</v>
      </c>
      <c r="F304" s="264">
        <v>9.2200000000000004E-2</v>
      </c>
      <c r="G304" s="263">
        <v>11540</v>
      </c>
      <c r="H304" s="264">
        <v>2.903</v>
      </c>
      <c r="I304" s="263">
        <v>15422</v>
      </c>
      <c r="J304" s="264">
        <v>4.1138000000000003</v>
      </c>
    </row>
    <row r="305" spans="1:10" ht="13">
      <c r="A305" t="s">
        <v>1982</v>
      </c>
      <c r="B305" s="260" t="s">
        <v>3618</v>
      </c>
      <c r="C305" s="261">
        <v>11405</v>
      </c>
      <c r="D305" s="265">
        <v>14.0885</v>
      </c>
      <c r="E305" s="261">
        <v>10721</v>
      </c>
      <c r="F305" s="265">
        <v>2.3509000000000002</v>
      </c>
      <c r="G305" s="261">
        <v>11776</v>
      </c>
      <c r="H305" s="265">
        <v>3.3191000000000002</v>
      </c>
      <c r="I305" s="261">
        <v>17593</v>
      </c>
      <c r="J305" s="265">
        <v>5.3979999999999997</v>
      </c>
    </row>
    <row r="306" spans="1:10" ht="13">
      <c r="B306" s="260" t="s">
        <v>1222</v>
      </c>
      <c r="C306" s="261">
        <v>11606</v>
      </c>
      <c r="D306" s="265">
        <v>16.109200000000001</v>
      </c>
      <c r="E306" s="261">
        <v>18099</v>
      </c>
      <c r="F306" s="265">
        <v>21.8888</v>
      </c>
      <c r="G306" s="261">
        <v>19060</v>
      </c>
      <c r="H306" s="265">
        <v>13.753399999999999</v>
      </c>
      <c r="I306" s="261">
        <v>37387</v>
      </c>
      <c r="J306" s="265">
        <v>13.057600000000001</v>
      </c>
    </row>
    <row r="309" spans="1:10" ht="13">
      <c r="B309" s="260" t="s">
        <v>3619</v>
      </c>
      <c r="C309" s="480" t="s">
        <v>3620</v>
      </c>
      <c r="D309" s="480"/>
      <c r="E309" s="480"/>
      <c r="F309" s="480"/>
      <c r="G309" s="480"/>
      <c r="H309" s="480"/>
      <c r="I309" s="480"/>
      <c r="J309" s="480"/>
    </row>
    <row r="310" spans="1:10">
      <c r="B310" s="481" t="s">
        <v>3550</v>
      </c>
      <c r="C310" s="482" t="s">
        <v>1214</v>
      </c>
      <c r="D310" s="482"/>
      <c r="E310" s="482" t="s">
        <v>1215</v>
      </c>
      <c r="F310" s="482"/>
      <c r="G310" s="482" t="s">
        <v>1216</v>
      </c>
      <c r="H310" s="482"/>
      <c r="I310" s="482" t="s">
        <v>1217</v>
      </c>
      <c r="J310" s="482"/>
    </row>
    <row r="311" spans="1:10">
      <c r="B311" s="481"/>
      <c r="C311" s="261" t="s">
        <v>3551</v>
      </c>
      <c r="D311" s="261" t="s">
        <v>1219</v>
      </c>
      <c r="E311" s="261" t="s">
        <v>3551</v>
      </c>
      <c r="F311" s="261" t="s">
        <v>1219</v>
      </c>
      <c r="G311" s="261" t="s">
        <v>3551</v>
      </c>
      <c r="H311" s="261" t="s">
        <v>1219</v>
      </c>
      <c r="I311" s="261" t="s">
        <v>3551</v>
      </c>
      <c r="J311" s="261" t="s">
        <v>1219</v>
      </c>
    </row>
    <row r="312" spans="1:10" ht="13">
      <c r="B312" s="262" t="s">
        <v>3619</v>
      </c>
      <c r="C312" s="263">
        <v>11868</v>
      </c>
      <c r="D312" s="264">
        <v>18.733899999999998</v>
      </c>
      <c r="E312" s="263">
        <v>17423</v>
      </c>
      <c r="F312" s="264">
        <v>20.349900000000002</v>
      </c>
      <c r="G312" s="263">
        <v>18676</v>
      </c>
      <c r="H312" s="264">
        <v>13.2919</v>
      </c>
      <c r="I312" s="263">
        <v>31961</v>
      </c>
      <c r="J312" s="264">
        <v>13.125</v>
      </c>
    </row>
    <row r="313" spans="1:10" ht="13">
      <c r="A313" t="s">
        <v>1983</v>
      </c>
      <c r="B313" s="260" t="s">
        <v>3621</v>
      </c>
      <c r="C313" s="261">
        <v>11526</v>
      </c>
      <c r="D313" s="265">
        <v>15.3033</v>
      </c>
      <c r="E313" s="261">
        <v>17738</v>
      </c>
      <c r="F313" s="265">
        <v>21.071999999999999</v>
      </c>
      <c r="G313" s="261">
        <v>19216</v>
      </c>
      <c r="H313" s="265">
        <v>13.938700000000001</v>
      </c>
      <c r="I313" s="261">
        <v>34099</v>
      </c>
      <c r="J313" s="265">
        <v>13.904999999999999</v>
      </c>
    </row>
    <row r="314" spans="1:10" ht="13">
      <c r="B314" s="260" t="s">
        <v>1222</v>
      </c>
      <c r="C314" s="261">
        <v>11606</v>
      </c>
      <c r="D314" s="265">
        <v>16.109200000000001</v>
      </c>
      <c r="E314" s="261">
        <v>18099</v>
      </c>
      <c r="F314" s="265">
        <v>21.8888</v>
      </c>
      <c r="G314" s="261">
        <v>19060</v>
      </c>
      <c r="H314" s="265">
        <v>13.753399999999999</v>
      </c>
      <c r="I314" s="261">
        <v>32999</v>
      </c>
      <c r="J314" s="265">
        <v>13.5091</v>
      </c>
    </row>
    <row r="315" spans="1:10" ht="13">
      <c r="B315" s="260" t="s">
        <v>3622</v>
      </c>
      <c r="C315" s="261">
        <v>10807</v>
      </c>
      <c r="D315" s="265">
        <v>8.0969999999999995</v>
      </c>
      <c r="E315" s="261">
        <v>11014</v>
      </c>
      <c r="F315" s="265">
        <v>3.2745000000000002</v>
      </c>
      <c r="G315" s="261">
        <v>13805</v>
      </c>
      <c r="H315" s="265">
        <v>6.6534000000000004</v>
      </c>
      <c r="I315" s="261">
        <v>18853</v>
      </c>
      <c r="J315" s="265">
        <v>6.9615</v>
      </c>
    </row>
    <row r="318" spans="1:10" ht="13">
      <c r="B318" s="260" t="s">
        <v>3623</v>
      </c>
      <c r="C318" s="480" t="s">
        <v>3620</v>
      </c>
      <c r="D318" s="480"/>
      <c r="E318" s="480"/>
      <c r="F318" s="480"/>
      <c r="G318" s="480"/>
      <c r="H318" s="480"/>
      <c r="I318" s="480"/>
      <c r="J318" s="480"/>
    </row>
    <row r="319" spans="1:10">
      <c r="B319" s="481" t="s">
        <v>3550</v>
      </c>
      <c r="C319" s="482" t="s">
        <v>1214</v>
      </c>
      <c r="D319" s="482"/>
      <c r="E319" s="482" t="s">
        <v>1215</v>
      </c>
      <c r="F319" s="482"/>
      <c r="G319" s="482" t="s">
        <v>1216</v>
      </c>
      <c r="H319" s="482"/>
      <c r="I319" s="482" t="s">
        <v>1217</v>
      </c>
      <c r="J319" s="482"/>
    </row>
    <row r="320" spans="1:10">
      <c r="B320" s="481"/>
      <c r="C320" s="261" t="s">
        <v>3551</v>
      </c>
      <c r="D320" s="261" t="s">
        <v>1219</v>
      </c>
      <c r="E320" s="261" t="s">
        <v>3551</v>
      </c>
      <c r="F320" s="261" t="s">
        <v>1219</v>
      </c>
      <c r="G320" s="261" t="s">
        <v>3551</v>
      </c>
      <c r="H320" s="261" t="s">
        <v>1219</v>
      </c>
      <c r="I320" s="261" t="s">
        <v>3551</v>
      </c>
      <c r="J320" s="261" t="s">
        <v>1219</v>
      </c>
    </row>
    <row r="321" spans="1:10" ht="13">
      <c r="B321" s="262" t="s">
        <v>3623</v>
      </c>
      <c r="C321" s="263">
        <v>11643</v>
      </c>
      <c r="D321" s="264">
        <v>16.474499999999999</v>
      </c>
      <c r="E321" s="263">
        <v>16144</v>
      </c>
      <c r="F321" s="264">
        <v>17.327400000000001</v>
      </c>
      <c r="G321" s="263">
        <v>17716</v>
      </c>
      <c r="H321" s="264">
        <v>12.1038</v>
      </c>
      <c r="I321" s="263">
        <v>28959</v>
      </c>
      <c r="J321" s="264">
        <v>11.9466</v>
      </c>
    </row>
    <row r="322" spans="1:10" ht="13">
      <c r="A322" t="s">
        <v>1985</v>
      </c>
      <c r="B322" s="260" t="s">
        <v>3624</v>
      </c>
      <c r="C322" s="261">
        <v>11321</v>
      </c>
      <c r="D322" s="265">
        <v>13.2456</v>
      </c>
      <c r="E322" s="261">
        <v>15921</v>
      </c>
      <c r="F322" s="265">
        <v>16.783899999999999</v>
      </c>
      <c r="G322" s="261">
        <v>18267</v>
      </c>
      <c r="H322" s="265">
        <v>12.791700000000001</v>
      </c>
      <c r="I322" s="261">
        <v>31026</v>
      </c>
      <c r="J322" s="265">
        <v>12.7689</v>
      </c>
    </row>
    <row r="323" spans="1:10" ht="13">
      <c r="B323" s="260" t="s">
        <v>1222</v>
      </c>
      <c r="C323" s="261">
        <v>11606</v>
      </c>
      <c r="D323" s="265">
        <v>16.109200000000001</v>
      </c>
      <c r="E323" s="261">
        <v>18099</v>
      </c>
      <c r="F323" s="265">
        <v>21.8888</v>
      </c>
      <c r="G323" s="261">
        <v>19060</v>
      </c>
      <c r="H323" s="265">
        <v>13.753399999999999</v>
      </c>
      <c r="I323" s="261">
        <v>32999</v>
      </c>
      <c r="J323" s="265">
        <v>13.5091</v>
      </c>
    </row>
    <row r="324" spans="1:10" ht="13">
      <c r="B324" s="260" t="s">
        <v>3622</v>
      </c>
      <c r="C324" s="261">
        <v>10807</v>
      </c>
      <c r="D324" s="265">
        <v>8.0969999999999995</v>
      </c>
      <c r="E324" s="261">
        <v>11014</v>
      </c>
      <c r="F324" s="265">
        <v>3.2745000000000002</v>
      </c>
      <c r="G324" s="261">
        <v>13805</v>
      </c>
      <c r="H324" s="265">
        <v>6.6534000000000004</v>
      </c>
      <c r="I324" s="261">
        <v>18853</v>
      </c>
      <c r="J324" s="265">
        <v>6.9615</v>
      </c>
    </row>
    <row r="327" spans="1:10" ht="13">
      <c r="B327" s="260" t="s">
        <v>3625</v>
      </c>
      <c r="C327" s="480" t="s">
        <v>3620</v>
      </c>
      <c r="D327" s="480"/>
      <c r="E327" s="480"/>
      <c r="F327" s="480"/>
      <c r="G327" s="480"/>
      <c r="H327" s="480"/>
      <c r="I327" s="480"/>
      <c r="J327" s="480"/>
    </row>
    <row r="328" spans="1:10">
      <c r="B328" s="481" t="s">
        <v>3550</v>
      </c>
      <c r="C328" s="482" t="s">
        <v>1214</v>
      </c>
      <c r="D328" s="482"/>
      <c r="E328" s="482" t="s">
        <v>1215</v>
      </c>
      <c r="F328" s="482"/>
      <c r="G328" s="482" t="s">
        <v>1216</v>
      </c>
      <c r="H328" s="482"/>
      <c r="I328" s="482" t="s">
        <v>1217</v>
      </c>
      <c r="J328" s="482"/>
    </row>
    <row r="329" spans="1:10">
      <c r="B329" s="481"/>
      <c r="C329" s="261" t="s">
        <v>3551</v>
      </c>
      <c r="D329" s="261" t="s">
        <v>1219</v>
      </c>
      <c r="E329" s="261" t="s">
        <v>3551</v>
      </c>
      <c r="F329" s="261" t="s">
        <v>1219</v>
      </c>
      <c r="G329" s="261" t="s">
        <v>3551</v>
      </c>
      <c r="H329" s="261" t="s">
        <v>1219</v>
      </c>
      <c r="I329" s="261" t="s">
        <v>3551</v>
      </c>
      <c r="J329" s="261" t="s">
        <v>1219</v>
      </c>
    </row>
    <row r="330" spans="1:10" ht="13">
      <c r="B330" s="262" t="s">
        <v>3625</v>
      </c>
      <c r="C330" s="263">
        <v>10782</v>
      </c>
      <c r="D330" s="264">
        <v>7.8463000000000003</v>
      </c>
      <c r="E330" s="263">
        <v>11935</v>
      </c>
      <c r="F330" s="264">
        <v>6.08</v>
      </c>
      <c r="G330" s="263">
        <v>13766</v>
      </c>
      <c r="H330" s="264">
        <v>6.5940000000000003</v>
      </c>
      <c r="I330" s="263">
        <v>19556</v>
      </c>
      <c r="J330" s="264">
        <v>7.3776999999999999</v>
      </c>
    </row>
    <row r="331" spans="1:10" ht="13">
      <c r="A331" t="s">
        <v>1981</v>
      </c>
      <c r="B331" s="260" t="s">
        <v>3626</v>
      </c>
      <c r="C331" s="261">
        <v>10942</v>
      </c>
      <c r="D331" s="265">
        <v>9.4450000000000003</v>
      </c>
      <c r="E331" s="261">
        <v>12574</v>
      </c>
      <c r="F331" s="265">
        <v>7.9408000000000003</v>
      </c>
      <c r="G331" s="261">
        <v>15479</v>
      </c>
      <c r="H331" s="265">
        <v>9.1205999999999996</v>
      </c>
      <c r="I331" s="261">
        <v>23025</v>
      </c>
      <c r="J331" s="265">
        <v>9.2553999999999998</v>
      </c>
    </row>
    <row r="332" spans="1:10" ht="13">
      <c r="B332" s="260" t="s">
        <v>1222</v>
      </c>
      <c r="C332" s="261">
        <v>11606</v>
      </c>
      <c r="D332" s="265">
        <v>16.109200000000001</v>
      </c>
      <c r="E332" s="261">
        <v>18099</v>
      </c>
      <c r="F332" s="265">
        <v>21.8888</v>
      </c>
      <c r="G332" s="261">
        <v>19060</v>
      </c>
      <c r="H332" s="265">
        <v>13.753399999999999</v>
      </c>
      <c r="I332" s="261">
        <v>32999</v>
      </c>
      <c r="J332" s="265">
        <v>13.5091</v>
      </c>
    </row>
    <row r="333" spans="1:10" ht="13">
      <c r="B333" s="260" t="s">
        <v>3622</v>
      </c>
      <c r="C333" s="261">
        <v>10807</v>
      </c>
      <c r="D333" s="265">
        <v>8.0969999999999995</v>
      </c>
      <c r="E333" s="261">
        <v>11014</v>
      </c>
      <c r="F333" s="265">
        <v>3.2745000000000002</v>
      </c>
      <c r="G333" s="261">
        <v>13805</v>
      </c>
      <c r="H333" s="265">
        <v>6.6534000000000004</v>
      </c>
      <c r="I333" s="261">
        <v>18853</v>
      </c>
      <c r="J333" s="265">
        <v>6.9615</v>
      </c>
    </row>
    <row r="336" spans="1:10" ht="13">
      <c r="B336" s="260" t="s">
        <v>2942</v>
      </c>
    </row>
    <row r="337" spans="1:10">
      <c r="B337" s="481" t="s">
        <v>3550</v>
      </c>
      <c r="C337" s="482" t="s">
        <v>1214</v>
      </c>
      <c r="D337" s="482"/>
      <c r="E337" s="482" t="s">
        <v>1215</v>
      </c>
      <c r="F337" s="482"/>
      <c r="G337" s="482" t="s">
        <v>1216</v>
      </c>
      <c r="H337" s="482"/>
      <c r="I337" s="482" t="s">
        <v>1217</v>
      </c>
      <c r="J337" s="482"/>
    </row>
    <row r="338" spans="1:10">
      <c r="B338" s="481"/>
      <c r="C338" s="261" t="s">
        <v>3551</v>
      </c>
      <c r="D338" s="261" t="s">
        <v>1219</v>
      </c>
      <c r="E338" s="261" t="s">
        <v>3551</v>
      </c>
      <c r="F338" s="261" t="s">
        <v>1219</v>
      </c>
      <c r="G338" s="261" t="s">
        <v>3551</v>
      </c>
      <c r="H338" s="261" t="s">
        <v>1219</v>
      </c>
      <c r="I338" s="261" t="s">
        <v>3551</v>
      </c>
      <c r="J338" s="261" t="s">
        <v>1219</v>
      </c>
    </row>
    <row r="339" spans="1:10" ht="13">
      <c r="B339" s="262" t="s">
        <v>2942</v>
      </c>
      <c r="C339" s="263">
        <v>10696</v>
      </c>
      <c r="D339" s="264">
        <v>6.9603999999999999</v>
      </c>
      <c r="E339" s="263">
        <v>11498</v>
      </c>
      <c r="F339" s="264">
        <v>4.7622999999999998</v>
      </c>
      <c r="G339" s="263">
        <v>12917</v>
      </c>
      <c r="H339" s="264">
        <v>5.2502000000000004</v>
      </c>
      <c r="I339" s="263">
        <v>20246</v>
      </c>
      <c r="J339" s="264">
        <v>6.7812000000000001</v>
      </c>
    </row>
    <row r="340" spans="1:10" ht="13">
      <c r="A340" t="s">
        <v>1940</v>
      </c>
      <c r="B340" s="260" t="s">
        <v>3627</v>
      </c>
      <c r="C340" s="261">
        <v>10714</v>
      </c>
      <c r="D340" s="265">
        <v>7.1356000000000002</v>
      </c>
      <c r="E340" s="261">
        <v>11544</v>
      </c>
      <c r="F340" s="265">
        <v>4.9032</v>
      </c>
      <c r="G340" s="261">
        <v>12968</v>
      </c>
      <c r="H340" s="265">
        <v>5.3324999999999996</v>
      </c>
      <c r="I340" s="261">
        <v>20240</v>
      </c>
      <c r="J340" s="265">
        <v>6.7781000000000002</v>
      </c>
    </row>
    <row r="341" spans="1:10" ht="13">
      <c r="B341" s="260" t="s">
        <v>3597</v>
      </c>
      <c r="C341" s="261">
        <v>10674</v>
      </c>
      <c r="D341" s="265">
        <v>6.7381000000000002</v>
      </c>
      <c r="E341" s="261">
        <v>11441</v>
      </c>
      <c r="F341" s="265">
        <v>4.5902000000000003</v>
      </c>
      <c r="G341" s="261">
        <v>13230</v>
      </c>
      <c r="H341" s="265">
        <v>5.7552000000000003</v>
      </c>
      <c r="I341" s="261">
        <v>19453</v>
      </c>
      <c r="J341" s="265">
        <v>6.3851000000000004</v>
      </c>
    </row>
    <row r="344" spans="1:10" ht="13">
      <c r="B344" s="260" t="s">
        <v>3628</v>
      </c>
    </row>
    <row r="345" spans="1:10">
      <c r="B345" s="481" t="s">
        <v>3550</v>
      </c>
      <c r="C345" s="482" t="s">
        <v>1214</v>
      </c>
      <c r="D345" s="482"/>
      <c r="E345" s="482" t="s">
        <v>1215</v>
      </c>
      <c r="F345" s="482"/>
      <c r="G345" s="482" t="s">
        <v>1216</v>
      </c>
      <c r="H345" s="482"/>
      <c r="I345" s="482" t="s">
        <v>1217</v>
      </c>
      <c r="J345" s="482"/>
    </row>
    <row r="346" spans="1:10">
      <c r="B346" s="481"/>
      <c r="C346" s="261" t="s">
        <v>3551</v>
      </c>
      <c r="D346" s="261" t="s">
        <v>1219</v>
      </c>
      <c r="E346" s="261" t="s">
        <v>3551</v>
      </c>
      <c r="F346" s="261" t="s">
        <v>1219</v>
      </c>
      <c r="G346" s="261" t="s">
        <v>3551</v>
      </c>
      <c r="H346" s="261" t="s">
        <v>1219</v>
      </c>
      <c r="I346" s="261" t="s">
        <v>3551</v>
      </c>
      <c r="J346" s="261" t="s">
        <v>1219</v>
      </c>
    </row>
    <row r="347" spans="1:10" ht="13">
      <c r="B347" s="262" t="s">
        <v>3628</v>
      </c>
      <c r="C347" s="263">
        <v>10742</v>
      </c>
      <c r="D347" s="264">
        <v>7.4367000000000001</v>
      </c>
      <c r="E347" s="263" t="s">
        <v>73</v>
      </c>
      <c r="F347" s="263" t="s">
        <v>73</v>
      </c>
      <c r="G347" s="263" t="s">
        <v>73</v>
      </c>
      <c r="H347" s="263" t="s">
        <v>73</v>
      </c>
      <c r="I347" s="263">
        <v>10790</v>
      </c>
      <c r="J347" s="264">
        <v>5.2039</v>
      </c>
    </row>
    <row r="348" spans="1:10" ht="13">
      <c r="A348" t="s">
        <v>1958</v>
      </c>
      <c r="B348" s="260" t="s">
        <v>3629</v>
      </c>
      <c r="C348" s="261">
        <v>10786</v>
      </c>
      <c r="D348" s="265">
        <v>7.8795000000000002</v>
      </c>
      <c r="E348" s="263" t="s">
        <v>73</v>
      </c>
      <c r="F348" s="263" t="s">
        <v>73</v>
      </c>
      <c r="G348" s="263" t="s">
        <v>73</v>
      </c>
      <c r="H348" s="263" t="s">
        <v>73</v>
      </c>
      <c r="I348" s="261">
        <v>10798</v>
      </c>
      <c r="J348" s="265">
        <v>5.2560000000000002</v>
      </c>
    </row>
    <row r="349" spans="1:10" ht="13">
      <c r="B349" s="260" t="s">
        <v>3592</v>
      </c>
      <c r="C349" s="261">
        <v>10807</v>
      </c>
      <c r="D349" s="265">
        <v>8.0969999999999995</v>
      </c>
      <c r="E349" s="263" t="s">
        <v>73</v>
      </c>
      <c r="F349" s="263" t="s">
        <v>73</v>
      </c>
      <c r="G349" s="263" t="s">
        <v>73</v>
      </c>
      <c r="H349" s="263" t="s">
        <v>73</v>
      </c>
      <c r="I349" s="261">
        <v>10723</v>
      </c>
      <c r="J349" s="265">
        <v>4.7671999999999999</v>
      </c>
    </row>
    <row r="352" spans="1:10">
      <c r="B352" s="127" t="s">
        <v>3751</v>
      </c>
      <c r="C352" s="263" t="s">
        <v>73</v>
      </c>
      <c r="D352" s="263" t="s">
        <v>73</v>
      </c>
      <c r="E352" s="263" t="s">
        <v>73</v>
      </c>
      <c r="F352" s="263" t="s">
        <v>73</v>
      </c>
      <c r="G352" s="263" t="s">
        <v>73</v>
      </c>
      <c r="H352" s="263" t="s">
        <v>73</v>
      </c>
      <c r="I352" s="128">
        <v>10363</v>
      </c>
      <c r="J352" s="269">
        <v>6.9733999999999998</v>
      </c>
    </row>
    <row r="353" spans="1:10" ht="13">
      <c r="A353" t="s">
        <v>3458</v>
      </c>
      <c r="B353" s="131" t="s">
        <v>3752</v>
      </c>
      <c r="C353" s="263" t="s">
        <v>73</v>
      </c>
      <c r="D353" s="263" t="s">
        <v>73</v>
      </c>
      <c r="E353" s="263" t="s">
        <v>73</v>
      </c>
      <c r="F353" s="263" t="s">
        <v>73</v>
      </c>
      <c r="G353" s="263" t="s">
        <v>73</v>
      </c>
      <c r="H353" s="263" t="s">
        <v>73</v>
      </c>
      <c r="I353" s="132">
        <v>10363</v>
      </c>
      <c r="J353" s="270">
        <v>6.9710000000000001</v>
      </c>
    </row>
    <row r="354" spans="1:10" ht="13">
      <c r="B354" s="131" t="s">
        <v>3753</v>
      </c>
      <c r="C354" s="263" t="s">
        <v>73</v>
      </c>
      <c r="D354" s="263" t="s">
        <v>73</v>
      </c>
      <c r="E354" s="263" t="s">
        <v>73</v>
      </c>
      <c r="F354" s="263" t="s">
        <v>73</v>
      </c>
      <c r="G354" s="263" t="s">
        <v>73</v>
      </c>
      <c r="H354" s="263" t="s">
        <v>73</v>
      </c>
      <c r="I354" s="132">
        <v>10403</v>
      </c>
      <c r="J354" s="270">
        <v>7.7454999999999998</v>
      </c>
    </row>
    <row r="355" spans="1:10" ht="13">
      <c r="B355" s="57"/>
      <c r="I355" s="271"/>
      <c r="J355" s="272"/>
    </row>
    <row r="357" spans="1:10">
      <c r="B357" s="127" t="s">
        <v>3749</v>
      </c>
      <c r="C357" s="263" t="s">
        <v>73</v>
      </c>
      <c r="D357" s="263" t="s">
        <v>73</v>
      </c>
      <c r="E357" s="263" t="s">
        <v>73</v>
      </c>
      <c r="F357" s="263" t="s">
        <v>73</v>
      </c>
      <c r="G357" s="263" t="s">
        <v>73</v>
      </c>
      <c r="H357" s="263" t="s">
        <v>73</v>
      </c>
      <c r="I357" s="191">
        <v>12826</v>
      </c>
      <c r="J357" s="191">
        <v>42.623600000000003</v>
      </c>
    </row>
    <row r="358" spans="1:10" ht="13">
      <c r="A358" t="s">
        <v>2909</v>
      </c>
      <c r="B358" s="131" t="s">
        <v>3754</v>
      </c>
      <c r="C358" s="263" t="s">
        <v>73</v>
      </c>
      <c r="D358" s="263" t="s">
        <v>73</v>
      </c>
      <c r="E358" s="263" t="s">
        <v>73</v>
      </c>
      <c r="F358" s="263" t="s">
        <v>73</v>
      </c>
      <c r="G358" s="263" t="s">
        <v>73</v>
      </c>
      <c r="H358" s="263" t="s">
        <v>73</v>
      </c>
      <c r="I358" s="191">
        <v>12331</v>
      </c>
      <c r="J358" s="191">
        <v>35.157400000000003</v>
      </c>
    </row>
    <row r="359" spans="1:10" ht="13">
      <c r="B359" s="131" t="s">
        <v>1222</v>
      </c>
      <c r="C359" s="263" t="s">
        <v>73</v>
      </c>
      <c r="D359" s="263" t="s">
        <v>73</v>
      </c>
      <c r="E359" s="263" t="s">
        <v>73</v>
      </c>
      <c r="F359" s="263" t="s">
        <v>73</v>
      </c>
      <c r="G359" s="263" t="s">
        <v>73</v>
      </c>
      <c r="H359" s="263" t="s">
        <v>73</v>
      </c>
      <c r="I359" s="191">
        <v>11224</v>
      </c>
      <c r="J359" s="191">
        <v>18.458100000000002</v>
      </c>
    </row>
  </sheetData>
  <mergeCells count="232">
    <mergeCell ref="B337:B338"/>
    <mergeCell ref="C337:D337"/>
    <mergeCell ref="E337:F337"/>
    <mergeCell ref="G337:H337"/>
    <mergeCell ref="I337:J337"/>
    <mergeCell ref="B345:B346"/>
    <mergeCell ref="C345:D345"/>
    <mergeCell ref="E345:F345"/>
    <mergeCell ref="G345:H345"/>
    <mergeCell ref="I345:J345"/>
    <mergeCell ref="C327:J327"/>
    <mergeCell ref="B328:B329"/>
    <mergeCell ref="C328:D328"/>
    <mergeCell ref="E328:F328"/>
    <mergeCell ref="G328:H328"/>
    <mergeCell ref="I328:J328"/>
    <mergeCell ref="C318:J318"/>
    <mergeCell ref="B319:B320"/>
    <mergeCell ref="C319:D319"/>
    <mergeCell ref="E319:F319"/>
    <mergeCell ref="G319:H319"/>
    <mergeCell ref="I319:J319"/>
    <mergeCell ref="C309:J309"/>
    <mergeCell ref="B310:B311"/>
    <mergeCell ref="C310:D310"/>
    <mergeCell ref="E310:F310"/>
    <mergeCell ref="G310:H310"/>
    <mergeCell ref="I310:J310"/>
    <mergeCell ref="C301:J301"/>
    <mergeCell ref="B302:B303"/>
    <mergeCell ref="C302:D302"/>
    <mergeCell ref="E302:F302"/>
    <mergeCell ref="G302:H302"/>
    <mergeCell ref="I302:J302"/>
    <mergeCell ref="C293:J293"/>
    <mergeCell ref="B294:B295"/>
    <mergeCell ref="C294:D294"/>
    <mergeCell ref="E294:F294"/>
    <mergeCell ref="G294:H294"/>
    <mergeCell ref="I294:J294"/>
    <mergeCell ref="C285:J285"/>
    <mergeCell ref="B286:B287"/>
    <mergeCell ref="C286:D286"/>
    <mergeCell ref="E286:F286"/>
    <mergeCell ref="G286:H286"/>
    <mergeCell ref="I286:J286"/>
    <mergeCell ref="C277:J277"/>
    <mergeCell ref="B278:B279"/>
    <mergeCell ref="C278:D278"/>
    <mergeCell ref="E278:F278"/>
    <mergeCell ref="G278:H278"/>
    <mergeCell ref="I278:J278"/>
    <mergeCell ref="C269:J269"/>
    <mergeCell ref="B270:B271"/>
    <mergeCell ref="C270:D270"/>
    <mergeCell ref="E270:F270"/>
    <mergeCell ref="G270:H270"/>
    <mergeCell ref="I270:J270"/>
    <mergeCell ref="C261:J261"/>
    <mergeCell ref="B262:B263"/>
    <mergeCell ref="C262:D262"/>
    <mergeCell ref="E262:F262"/>
    <mergeCell ref="G262:H262"/>
    <mergeCell ref="I262:J262"/>
    <mergeCell ref="C253:J253"/>
    <mergeCell ref="B254:B255"/>
    <mergeCell ref="C254:D254"/>
    <mergeCell ref="E254:F254"/>
    <mergeCell ref="G254:H254"/>
    <mergeCell ref="I254:J254"/>
    <mergeCell ref="C245:J245"/>
    <mergeCell ref="B246:B247"/>
    <mergeCell ref="C246:D246"/>
    <mergeCell ref="E246:F246"/>
    <mergeCell ref="G246:H246"/>
    <mergeCell ref="I246:J246"/>
    <mergeCell ref="C237:J237"/>
    <mergeCell ref="B238:B239"/>
    <mergeCell ref="C238:D238"/>
    <mergeCell ref="E238:F238"/>
    <mergeCell ref="G238:H238"/>
    <mergeCell ref="I238:J238"/>
    <mergeCell ref="C229:J229"/>
    <mergeCell ref="B230:B231"/>
    <mergeCell ref="C230:D230"/>
    <mergeCell ref="E230:F230"/>
    <mergeCell ref="G230:H230"/>
    <mergeCell ref="I230:J230"/>
    <mergeCell ref="C220:J220"/>
    <mergeCell ref="B221:B222"/>
    <mergeCell ref="C221:D221"/>
    <mergeCell ref="E221:F221"/>
    <mergeCell ref="G221:H221"/>
    <mergeCell ref="I221:J221"/>
    <mergeCell ref="C212:J212"/>
    <mergeCell ref="B213:B214"/>
    <mergeCell ref="C213:D213"/>
    <mergeCell ref="E213:F213"/>
    <mergeCell ref="G213:H213"/>
    <mergeCell ref="I213:J213"/>
    <mergeCell ref="C204:J204"/>
    <mergeCell ref="B205:B206"/>
    <mergeCell ref="C205:D205"/>
    <mergeCell ref="E205:F205"/>
    <mergeCell ref="G205:H205"/>
    <mergeCell ref="I205:J205"/>
    <mergeCell ref="C195:J195"/>
    <mergeCell ref="B196:B197"/>
    <mergeCell ref="C196:D196"/>
    <mergeCell ref="E196:F196"/>
    <mergeCell ref="G196:H196"/>
    <mergeCell ref="I196:J196"/>
    <mergeCell ref="C187:J187"/>
    <mergeCell ref="B188:B189"/>
    <mergeCell ref="C188:D188"/>
    <mergeCell ref="E188:F188"/>
    <mergeCell ref="G188:H188"/>
    <mergeCell ref="I188:J188"/>
    <mergeCell ref="C179:J179"/>
    <mergeCell ref="B180:B181"/>
    <mergeCell ref="C180:D180"/>
    <mergeCell ref="E180:F180"/>
    <mergeCell ref="G180:H180"/>
    <mergeCell ref="I180:J180"/>
    <mergeCell ref="C171:J171"/>
    <mergeCell ref="B172:B173"/>
    <mergeCell ref="C172:D172"/>
    <mergeCell ref="E172:F172"/>
    <mergeCell ref="G172:H172"/>
    <mergeCell ref="I172:J172"/>
    <mergeCell ref="C164:J164"/>
    <mergeCell ref="B165:B166"/>
    <mergeCell ref="C165:D165"/>
    <mergeCell ref="E165:F165"/>
    <mergeCell ref="G165:H165"/>
    <mergeCell ref="I165:J165"/>
    <mergeCell ref="C155:J155"/>
    <mergeCell ref="B156:B157"/>
    <mergeCell ref="C156:D156"/>
    <mergeCell ref="E156:F156"/>
    <mergeCell ref="G156:H156"/>
    <mergeCell ref="I156:J156"/>
    <mergeCell ref="C146:J146"/>
    <mergeCell ref="B147:B148"/>
    <mergeCell ref="C147:D147"/>
    <mergeCell ref="E147:F147"/>
    <mergeCell ref="G147:H147"/>
    <mergeCell ref="I147:J147"/>
    <mergeCell ref="C136:J136"/>
    <mergeCell ref="B137:B138"/>
    <mergeCell ref="C137:D137"/>
    <mergeCell ref="E137:F137"/>
    <mergeCell ref="G137:H137"/>
    <mergeCell ref="I137:J137"/>
    <mergeCell ref="C126:J126"/>
    <mergeCell ref="B127:B128"/>
    <mergeCell ref="C127:D127"/>
    <mergeCell ref="E127:F127"/>
    <mergeCell ref="G127:H127"/>
    <mergeCell ref="I127:J127"/>
    <mergeCell ref="C116:J116"/>
    <mergeCell ref="B117:B118"/>
    <mergeCell ref="C117:D117"/>
    <mergeCell ref="E117:F117"/>
    <mergeCell ref="G117:H117"/>
    <mergeCell ref="I117:J117"/>
    <mergeCell ref="C106:J106"/>
    <mergeCell ref="B107:B108"/>
    <mergeCell ref="C107:D107"/>
    <mergeCell ref="E107:F107"/>
    <mergeCell ref="G107:H107"/>
    <mergeCell ref="I107:J107"/>
    <mergeCell ref="C96:J96"/>
    <mergeCell ref="B97:B98"/>
    <mergeCell ref="C97:D97"/>
    <mergeCell ref="E97:F97"/>
    <mergeCell ref="G97:H97"/>
    <mergeCell ref="I97:J97"/>
    <mergeCell ref="C86:J86"/>
    <mergeCell ref="B87:B88"/>
    <mergeCell ref="C87:D87"/>
    <mergeCell ref="E87:F87"/>
    <mergeCell ref="G87:H87"/>
    <mergeCell ref="I87:J87"/>
    <mergeCell ref="C76:J76"/>
    <mergeCell ref="B77:B78"/>
    <mergeCell ref="C77:D77"/>
    <mergeCell ref="E77:F77"/>
    <mergeCell ref="G77:H77"/>
    <mergeCell ref="I77:J77"/>
    <mergeCell ref="C66:J66"/>
    <mergeCell ref="B67:B68"/>
    <mergeCell ref="C67:D67"/>
    <mergeCell ref="E67:F67"/>
    <mergeCell ref="G67:H67"/>
    <mergeCell ref="I67:J67"/>
    <mergeCell ref="C56:J56"/>
    <mergeCell ref="B57:B58"/>
    <mergeCell ref="C57:D57"/>
    <mergeCell ref="E57:F57"/>
    <mergeCell ref="G57:H57"/>
    <mergeCell ref="I57:J57"/>
    <mergeCell ref="C46:J46"/>
    <mergeCell ref="B47:B48"/>
    <mergeCell ref="C47:D47"/>
    <mergeCell ref="E47:F47"/>
    <mergeCell ref="G47:H47"/>
    <mergeCell ref="I47:J47"/>
    <mergeCell ref="C36:J36"/>
    <mergeCell ref="B37:B38"/>
    <mergeCell ref="C37:D37"/>
    <mergeCell ref="E37:F37"/>
    <mergeCell ref="G37:H37"/>
    <mergeCell ref="I37:J37"/>
    <mergeCell ref="C6:J6"/>
    <mergeCell ref="B7:B8"/>
    <mergeCell ref="C7:D7"/>
    <mergeCell ref="E7:F7"/>
    <mergeCell ref="G7:H7"/>
    <mergeCell ref="I7:J7"/>
    <mergeCell ref="C26:J26"/>
    <mergeCell ref="B27:B28"/>
    <mergeCell ref="C27:D27"/>
    <mergeCell ref="E27:F27"/>
    <mergeCell ref="G27:H27"/>
    <mergeCell ref="I27:J27"/>
    <mergeCell ref="C16:J16"/>
    <mergeCell ref="B17:B18"/>
    <mergeCell ref="C17:D17"/>
    <mergeCell ref="E17:F17"/>
    <mergeCell ref="G17:H17"/>
    <mergeCell ref="I17:J17"/>
  </mergeCells>
  <pageMargins left="0.7" right="0.7" top="0.75" bottom="0.75" header="0.3" footer="0.3"/>
  <pageSetup paperSize="9" orientation="portrait" r:id="rId1"/>
  <headerFooter>
    <oddFooter>&amp;C&amp;1#&amp;"Calibri"&amp;10&amp;K000000RESTRICTED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U266"/>
  <sheetViews>
    <sheetView showGridLines="0" tabSelected="1" topLeftCell="C243" zoomScale="84" zoomScaleNormal="84" zoomScaleSheetLayoutView="100" workbookViewId="0">
      <selection activeCell="C243" sqref="C243"/>
    </sheetView>
  </sheetViews>
  <sheetFormatPr defaultColWidth="9.08984375" defaultRowHeight="12.5"/>
  <cols>
    <col min="1" max="1" width="6.453125" style="94" hidden="1" customWidth="1"/>
    <col min="2" max="2" width="14.54296875" style="94" hidden="1" customWidth="1"/>
    <col min="3" max="3" width="6" style="95" customWidth="1"/>
    <col min="4" max="4" width="42.453125" style="102" bestFit="1" customWidth="1"/>
    <col min="5" max="44" width="20.453125" style="94" customWidth="1"/>
    <col min="45" max="46" width="16.6328125" style="94" customWidth="1"/>
    <col min="47" max="47" width="9.90625" style="94" bestFit="1" customWidth="1"/>
    <col min="48" max="16384" width="9.08984375" style="94"/>
  </cols>
  <sheetData>
    <row r="1" spans="1:47" ht="22.5" customHeight="1">
      <c r="D1" s="178" t="s">
        <v>0</v>
      </c>
      <c r="E1" s="248" t="s">
        <v>3791</v>
      </c>
      <c r="F1" s="248" t="s">
        <v>3791</v>
      </c>
      <c r="G1" s="438" t="s">
        <v>1</v>
      </c>
      <c r="H1" s="438" t="s">
        <v>2</v>
      </c>
      <c r="I1" s="438" t="s">
        <v>4</v>
      </c>
      <c r="J1" s="438" t="s">
        <v>6</v>
      </c>
      <c r="K1" s="438" t="s">
        <v>5</v>
      </c>
      <c r="L1" s="438" t="s">
        <v>3791</v>
      </c>
      <c r="M1" s="438" t="s">
        <v>3791</v>
      </c>
      <c r="N1" s="438" t="s">
        <v>3791</v>
      </c>
      <c r="O1" s="438" t="s">
        <v>10</v>
      </c>
      <c r="P1" s="438" t="s">
        <v>3791</v>
      </c>
      <c r="Q1" s="438" t="s">
        <v>3791</v>
      </c>
      <c r="R1" s="438" t="s">
        <v>14</v>
      </c>
      <c r="S1" s="438" t="s">
        <v>3791</v>
      </c>
      <c r="T1" s="438" t="s">
        <v>3791</v>
      </c>
      <c r="U1" s="438" t="s">
        <v>3791</v>
      </c>
      <c r="V1" s="438" t="s">
        <v>3791</v>
      </c>
      <c r="W1" s="438" t="s">
        <v>3791</v>
      </c>
      <c r="X1" s="438" t="s">
        <v>3791</v>
      </c>
      <c r="Y1" s="438" t="s">
        <v>15</v>
      </c>
      <c r="Z1" s="438" t="s">
        <v>3791</v>
      </c>
      <c r="AA1" s="438" t="s">
        <v>3791</v>
      </c>
      <c r="AB1" s="438" t="s">
        <v>22</v>
      </c>
      <c r="AC1" s="438" t="s">
        <v>23</v>
      </c>
      <c r="AD1" s="438" t="s">
        <v>24</v>
      </c>
      <c r="AE1" s="438" t="s">
        <v>25</v>
      </c>
      <c r="AF1" s="438" t="s">
        <v>3791</v>
      </c>
      <c r="AG1" s="438" t="s">
        <v>3791</v>
      </c>
      <c r="AH1" s="438" t="s">
        <v>3791</v>
      </c>
      <c r="AI1" s="438" t="s">
        <v>3791</v>
      </c>
      <c r="AJ1" s="438" t="s">
        <v>1138</v>
      </c>
      <c r="AK1" s="438" t="s">
        <v>1154</v>
      </c>
      <c r="AL1" s="438" t="s">
        <v>1342</v>
      </c>
      <c r="AM1" s="438" t="s">
        <v>3791</v>
      </c>
      <c r="AN1" s="438" t="s">
        <v>3791</v>
      </c>
      <c r="AO1" s="438" t="s">
        <v>1476</v>
      </c>
      <c r="AP1" s="438" t="s">
        <v>1548</v>
      </c>
      <c r="AQ1" s="438" t="s">
        <v>1730</v>
      </c>
      <c r="AR1" s="438" t="s">
        <v>3791</v>
      </c>
    </row>
    <row r="2" spans="1:47" ht="26.25" customHeight="1">
      <c r="D2" s="487" t="s">
        <v>4434</v>
      </c>
      <c r="E2" s="487"/>
      <c r="F2" s="487"/>
      <c r="G2" s="487"/>
      <c r="H2" s="487"/>
      <c r="I2" s="487"/>
      <c r="J2" s="487"/>
      <c r="K2" s="487"/>
      <c r="L2" s="487"/>
    </row>
    <row r="3" spans="1:47" s="473" customFormat="1" ht="13">
      <c r="C3" s="474"/>
      <c r="D3" s="474"/>
      <c r="E3" s="474" t="s">
        <v>3541</v>
      </c>
      <c r="F3" s="474" t="s">
        <v>3541</v>
      </c>
      <c r="G3" s="474" t="s">
        <v>604</v>
      </c>
      <c r="H3" s="474" t="s">
        <v>604</v>
      </c>
      <c r="I3" s="474" t="s">
        <v>604</v>
      </c>
      <c r="J3" s="474" t="s">
        <v>604</v>
      </c>
      <c r="K3" s="474" t="s">
        <v>604</v>
      </c>
      <c r="L3" s="474" t="s">
        <v>3541</v>
      </c>
      <c r="M3" s="474" t="s">
        <v>3541</v>
      </c>
      <c r="N3" s="474" t="s">
        <v>3541</v>
      </c>
      <c r="O3" s="474" t="s">
        <v>604</v>
      </c>
      <c r="P3" s="474" t="s">
        <v>3541</v>
      </c>
      <c r="Q3" s="474" t="s">
        <v>3541</v>
      </c>
      <c r="R3" s="474" t="s">
        <v>604</v>
      </c>
      <c r="S3" s="474" t="s">
        <v>3541</v>
      </c>
      <c r="T3" s="474" t="s">
        <v>3541</v>
      </c>
      <c r="U3" s="474" t="s">
        <v>3541</v>
      </c>
      <c r="V3" s="474" t="s">
        <v>3541</v>
      </c>
      <c r="W3" s="474" t="s">
        <v>3541</v>
      </c>
      <c r="X3" s="474" t="s">
        <v>3541</v>
      </c>
      <c r="Y3" s="474" t="s">
        <v>604</v>
      </c>
      <c r="Z3" s="474" t="s">
        <v>3541</v>
      </c>
      <c r="AA3" s="474" t="s">
        <v>3541</v>
      </c>
      <c r="AB3" s="474" t="s">
        <v>604</v>
      </c>
      <c r="AC3" s="474" t="s">
        <v>604</v>
      </c>
      <c r="AD3" s="474" t="s">
        <v>604</v>
      </c>
      <c r="AE3" s="474" t="s">
        <v>604</v>
      </c>
      <c r="AF3" s="474" t="s">
        <v>3541</v>
      </c>
      <c r="AG3" s="474" t="s">
        <v>3541</v>
      </c>
      <c r="AH3" s="474" t="s">
        <v>3541</v>
      </c>
      <c r="AI3" s="474" t="s">
        <v>3541</v>
      </c>
      <c r="AJ3" s="474" t="s">
        <v>604</v>
      </c>
      <c r="AK3" s="474" t="s">
        <v>604</v>
      </c>
      <c r="AL3" s="474" t="s">
        <v>604</v>
      </c>
      <c r="AM3" s="474" t="s">
        <v>3541</v>
      </c>
      <c r="AN3" s="474" t="s">
        <v>3541</v>
      </c>
      <c r="AO3" s="474" t="s">
        <v>604</v>
      </c>
      <c r="AP3" s="474" t="s">
        <v>604</v>
      </c>
      <c r="AQ3" s="474" t="s">
        <v>604</v>
      </c>
      <c r="AR3" s="474" t="s">
        <v>604</v>
      </c>
      <c r="AS3" s="474" t="s">
        <v>604</v>
      </c>
      <c r="AT3" s="474" t="s">
        <v>604</v>
      </c>
    </row>
    <row r="4" spans="1:47" s="473" customFormat="1" ht="13">
      <c r="C4" s="475"/>
      <c r="D4" s="476"/>
      <c r="E4" s="477" t="s">
        <v>2897</v>
      </c>
      <c r="F4" s="477" t="s">
        <v>2902</v>
      </c>
      <c r="G4" s="477" t="s">
        <v>1940</v>
      </c>
      <c r="H4" s="477" t="s">
        <v>1969</v>
      </c>
      <c r="I4" s="477" t="s">
        <v>1959</v>
      </c>
      <c r="J4" s="477" t="s">
        <v>1961</v>
      </c>
      <c r="K4" s="477" t="s">
        <v>1937</v>
      </c>
      <c r="L4" s="477" t="s">
        <v>2896</v>
      </c>
      <c r="M4" s="477" t="s">
        <v>2899</v>
      </c>
      <c r="N4" s="477" t="s">
        <v>2888</v>
      </c>
      <c r="O4" s="477" t="s">
        <v>1965</v>
      </c>
      <c r="P4" s="477" t="s">
        <v>2895</v>
      </c>
      <c r="Q4" s="477" t="s">
        <v>2891</v>
      </c>
      <c r="R4" s="477" t="s">
        <v>1982</v>
      </c>
      <c r="S4" s="477" t="s">
        <v>2900</v>
      </c>
      <c r="T4" s="477" t="s">
        <v>2889</v>
      </c>
      <c r="U4" s="477" t="s">
        <v>2890</v>
      </c>
      <c r="V4" s="477" t="s">
        <v>2892</v>
      </c>
      <c r="W4" s="477" t="s">
        <v>2893</v>
      </c>
      <c r="X4" s="477" t="s">
        <v>2894</v>
      </c>
      <c r="Y4" s="477" t="s">
        <v>1980</v>
      </c>
      <c r="Z4" s="477" t="s">
        <v>2898</v>
      </c>
      <c r="AA4" s="477" t="s">
        <v>2901</v>
      </c>
      <c r="AB4" s="477" t="s">
        <v>1979</v>
      </c>
      <c r="AC4" s="477" t="s">
        <v>1981</v>
      </c>
      <c r="AD4" s="477" t="s">
        <v>1983</v>
      </c>
      <c r="AE4" s="477" t="s">
        <v>1985</v>
      </c>
      <c r="AF4" s="477" t="s">
        <v>2903</v>
      </c>
      <c r="AG4" s="477" t="s">
        <v>2904</v>
      </c>
      <c r="AH4" s="477" t="s">
        <v>2905</v>
      </c>
      <c r="AI4" s="477" t="s">
        <v>2906</v>
      </c>
      <c r="AJ4" s="477" t="s">
        <v>1950</v>
      </c>
      <c r="AK4" s="477" t="s">
        <v>1953</v>
      </c>
      <c r="AL4" s="477" t="s">
        <v>1945</v>
      </c>
      <c r="AM4" s="477" t="s">
        <v>2907</v>
      </c>
      <c r="AN4" s="477" t="s">
        <v>2908</v>
      </c>
      <c r="AO4" s="477" t="s">
        <v>1949</v>
      </c>
      <c r="AP4" s="477" t="s">
        <v>1984</v>
      </c>
      <c r="AQ4" s="477" t="s">
        <v>1958</v>
      </c>
      <c r="AR4" s="477" t="s">
        <v>2909</v>
      </c>
      <c r="AS4" s="477" t="s">
        <v>3458</v>
      </c>
      <c r="AT4" s="477" t="s">
        <v>4284</v>
      </c>
    </row>
    <row r="5" spans="1:47" ht="42" customHeight="1">
      <c r="A5" s="94" t="s">
        <v>33</v>
      </c>
      <c r="C5" s="165" t="s">
        <v>34</v>
      </c>
      <c r="D5" s="166" t="s">
        <v>35</v>
      </c>
      <c r="E5" s="165" t="s">
        <v>1474</v>
      </c>
      <c r="F5" s="165" t="s">
        <v>2929</v>
      </c>
      <c r="G5" s="165" t="s">
        <v>4596</v>
      </c>
      <c r="H5" s="165" t="s">
        <v>2937</v>
      </c>
      <c r="I5" s="165" t="s">
        <v>2939</v>
      </c>
      <c r="J5" s="165" t="s">
        <v>2938</v>
      </c>
      <c r="K5" s="165" t="s">
        <v>1546</v>
      </c>
      <c r="L5" s="165" t="s">
        <v>2923</v>
      </c>
      <c r="M5" s="165" t="s">
        <v>2925</v>
      </c>
      <c r="N5" s="165" t="s">
        <v>2910</v>
      </c>
      <c r="O5" s="165" t="s">
        <v>193</v>
      </c>
      <c r="P5" s="165" t="s">
        <v>2922</v>
      </c>
      <c r="Q5" s="165" t="s">
        <v>2917</v>
      </c>
      <c r="R5" s="165" t="s">
        <v>1011</v>
      </c>
      <c r="S5" s="165" t="s">
        <v>2926</v>
      </c>
      <c r="T5" s="165" t="s">
        <v>2915</v>
      </c>
      <c r="U5" s="165" t="s">
        <v>2916</v>
      </c>
      <c r="V5" s="165" t="s">
        <v>1003</v>
      </c>
      <c r="W5" s="165" t="s">
        <v>2920</v>
      </c>
      <c r="X5" s="165" t="s">
        <v>2921</v>
      </c>
      <c r="Y5" s="165" t="s">
        <v>212</v>
      </c>
      <c r="Z5" s="165" t="s">
        <v>2924</v>
      </c>
      <c r="AA5" s="165" t="s">
        <v>1000</v>
      </c>
      <c r="AB5" s="165" t="s">
        <v>513</v>
      </c>
      <c r="AC5" s="165" t="s">
        <v>546</v>
      </c>
      <c r="AD5" s="165" t="s">
        <v>556</v>
      </c>
      <c r="AE5" s="165" t="s">
        <v>567</v>
      </c>
      <c r="AF5" s="165" t="s">
        <v>2930</v>
      </c>
      <c r="AG5" s="165" t="s">
        <v>2931</v>
      </c>
      <c r="AH5" s="165" t="s">
        <v>2933</v>
      </c>
      <c r="AI5" s="165" t="s">
        <v>2934</v>
      </c>
      <c r="AJ5" s="165" t="s">
        <v>2941</v>
      </c>
      <c r="AK5" s="165" t="s">
        <v>1156</v>
      </c>
      <c r="AL5" s="165" t="s">
        <v>1347</v>
      </c>
      <c r="AM5" s="165" t="s">
        <v>2935</v>
      </c>
      <c r="AN5" s="165" t="s">
        <v>2936</v>
      </c>
      <c r="AO5" s="165" t="s">
        <v>2940</v>
      </c>
      <c r="AP5" s="165" t="s">
        <v>1549</v>
      </c>
      <c r="AQ5" s="165" t="s">
        <v>1731</v>
      </c>
      <c r="AR5" s="165" t="s">
        <v>2943</v>
      </c>
      <c r="AS5" s="165" t="s">
        <v>3457</v>
      </c>
      <c r="AT5" s="165" t="s">
        <v>4285</v>
      </c>
    </row>
    <row r="6" spans="1:47" s="103" customFormat="1" ht="36.75" customHeight="1">
      <c r="C6" s="96">
        <v>1.1000000000000001</v>
      </c>
      <c r="D6" s="99" t="s">
        <v>4288</v>
      </c>
      <c r="E6" s="104">
        <v>1092.5753707419901</v>
      </c>
      <c r="F6" s="104">
        <v>40.638005939999999</v>
      </c>
      <c r="G6" s="104">
        <v>4093.2909861400003</v>
      </c>
      <c r="H6" s="104">
        <v>12.632054960000001</v>
      </c>
      <c r="I6" s="104">
        <v>88.231903299199999</v>
      </c>
      <c r="J6" s="104">
        <v>39.256025889999997</v>
      </c>
      <c r="K6" s="104">
        <v>355.98382024</v>
      </c>
      <c r="L6" s="104">
        <v>353.19702327099998</v>
      </c>
      <c r="M6" s="104">
        <v>385.488054303002</v>
      </c>
      <c r="N6" s="104">
        <v>492.26482686200001</v>
      </c>
      <c r="O6" s="104">
        <v>40.133949717</v>
      </c>
      <c r="P6" s="104">
        <v>575.08959973200001</v>
      </c>
      <c r="Q6" s="104">
        <v>2209.3920751303003</v>
      </c>
      <c r="R6" s="104">
        <v>11.843817883</v>
      </c>
      <c r="S6" s="104">
        <v>53.702632194000998</v>
      </c>
      <c r="T6" s="104">
        <v>1315.7508041070002</v>
      </c>
      <c r="U6" s="104">
        <v>82.010640888899999</v>
      </c>
      <c r="V6" s="104">
        <v>189.86118415300001</v>
      </c>
      <c r="W6" s="104">
        <v>1376.2536654189998</v>
      </c>
      <c r="X6" s="104">
        <v>494.29147516199998</v>
      </c>
      <c r="Y6" s="104">
        <v>51.654916503999999</v>
      </c>
      <c r="Z6" s="104">
        <v>60.734680766999993</v>
      </c>
      <c r="AA6" s="104">
        <v>1561.9821751439899</v>
      </c>
      <c r="AB6" s="104">
        <v>4.5862973030000003</v>
      </c>
      <c r="AC6" s="104">
        <v>19.169554652999999</v>
      </c>
      <c r="AD6" s="104">
        <v>13.084697549000001</v>
      </c>
      <c r="AE6" s="104">
        <v>23.227184592</v>
      </c>
      <c r="AF6" s="104">
        <v>1832.0409045280003</v>
      </c>
      <c r="AG6" s="104">
        <v>1190.9384351949998</v>
      </c>
      <c r="AH6" s="104">
        <v>232.84421341199999</v>
      </c>
      <c r="AI6" s="104">
        <v>373.57601579199894</v>
      </c>
      <c r="AJ6" s="104">
        <v>1294.3380015389998</v>
      </c>
      <c r="AK6" s="104">
        <v>2735.5082584000002</v>
      </c>
      <c r="AL6" s="104">
        <v>1822.5650244999999</v>
      </c>
      <c r="AM6" s="104">
        <v>83.740802506999998</v>
      </c>
      <c r="AN6" s="104">
        <v>35.231928488999998</v>
      </c>
      <c r="AO6" s="104">
        <v>849.02059616100007</v>
      </c>
      <c r="AP6" s="104">
        <v>325.56008640600004</v>
      </c>
      <c r="AQ6" s="104">
        <v>2065.5483734920003</v>
      </c>
      <c r="AR6" s="104">
        <v>1252.9960565899999</v>
      </c>
      <c r="AS6" s="104">
        <v>242.463838294</v>
      </c>
      <c r="AT6" s="104" t="s">
        <v>73</v>
      </c>
    </row>
    <row r="7" spans="1:47" s="103" customFormat="1" ht="33" customHeight="1">
      <c r="B7" s="103" t="s">
        <v>36</v>
      </c>
      <c r="C7" s="96">
        <v>1.2</v>
      </c>
      <c r="D7" s="99" t="s">
        <v>4289</v>
      </c>
      <c r="E7" s="104">
        <v>1020.7217690419901</v>
      </c>
      <c r="F7" s="104">
        <v>37.404603338999998</v>
      </c>
      <c r="G7" s="104">
        <v>6416.8978457399999</v>
      </c>
      <c r="H7" s="104">
        <v>12.839288685000001</v>
      </c>
      <c r="I7" s="104">
        <v>83.546546289199995</v>
      </c>
      <c r="J7" s="104">
        <v>35.050062812</v>
      </c>
      <c r="K7" s="104">
        <v>340.64602072500003</v>
      </c>
      <c r="L7" s="104">
        <v>329.96031763400003</v>
      </c>
      <c r="M7" s="104">
        <v>518.65382338700203</v>
      </c>
      <c r="N7" s="104">
        <v>459.85344896700002</v>
      </c>
      <c r="O7" s="104">
        <v>37.93747699</v>
      </c>
      <c r="P7" s="104">
        <v>556.46382948899998</v>
      </c>
      <c r="Q7" s="104">
        <v>2041.2359597502</v>
      </c>
      <c r="R7" s="104">
        <v>13.412091341</v>
      </c>
      <c r="S7" s="104">
        <v>151.78758142200101</v>
      </c>
      <c r="T7" s="104">
        <v>1276.1974031280001</v>
      </c>
      <c r="U7" s="104">
        <v>75.170788060500001</v>
      </c>
      <c r="V7" s="104">
        <v>191.14625722</v>
      </c>
      <c r="W7" s="104">
        <v>1270.409264271</v>
      </c>
      <c r="X7" s="104">
        <v>410.24256345099997</v>
      </c>
      <c r="Y7" s="104">
        <v>51.171326571000002</v>
      </c>
      <c r="Z7" s="104">
        <v>67.75251772</v>
      </c>
      <c r="AA7" s="104">
        <v>1408.51731192799</v>
      </c>
      <c r="AB7" s="104">
        <v>3.9567038390000002</v>
      </c>
      <c r="AC7" s="104">
        <v>15.805951518000001</v>
      </c>
      <c r="AD7" s="104">
        <v>12.452904414999999</v>
      </c>
      <c r="AE7" s="104">
        <v>21.060837000999999</v>
      </c>
      <c r="AF7" s="104">
        <v>1869.522283134</v>
      </c>
      <c r="AG7" s="104">
        <v>1020.191583258</v>
      </c>
      <c r="AH7" s="104">
        <v>229.21704993399996</v>
      </c>
      <c r="AI7" s="104">
        <v>380.10230646399896</v>
      </c>
      <c r="AJ7" s="104">
        <v>1274.1324212460001</v>
      </c>
      <c r="AK7" s="104">
        <v>2352.2203939000001</v>
      </c>
      <c r="AL7" s="104">
        <v>1952.8350825</v>
      </c>
      <c r="AM7" s="104">
        <v>88.083500224000005</v>
      </c>
      <c r="AN7" s="104">
        <v>36.031752435000001</v>
      </c>
      <c r="AO7" s="104">
        <v>770.76095795499998</v>
      </c>
      <c r="AP7" s="104">
        <v>213.69087193700003</v>
      </c>
      <c r="AQ7" s="104">
        <v>2030.9460048159999</v>
      </c>
      <c r="AR7" s="104">
        <v>1379.7044723810002</v>
      </c>
      <c r="AS7" s="104">
        <v>239.56591315299997</v>
      </c>
      <c r="AT7" s="104">
        <v>935.81526209200001</v>
      </c>
      <c r="AU7" s="279"/>
    </row>
    <row r="8" spans="1:47" s="103" customFormat="1" ht="16.5" customHeight="1">
      <c r="C8" s="96">
        <v>2</v>
      </c>
      <c r="D8" s="100" t="s">
        <v>37</v>
      </c>
      <c r="E8" s="104">
        <v>5634.1664792540096</v>
      </c>
      <c r="F8" s="104">
        <v>177.551922722</v>
      </c>
      <c r="G8" s="104">
        <v>8339.5899033390015</v>
      </c>
      <c r="H8" s="104">
        <v>30.754791898999997</v>
      </c>
      <c r="I8" s="104">
        <v>1468.5907623538001</v>
      </c>
      <c r="J8" s="104">
        <v>74.352511440000001</v>
      </c>
      <c r="K8" s="104">
        <v>3271.4932079079999</v>
      </c>
      <c r="L8" s="104">
        <v>7821.4474800449998</v>
      </c>
      <c r="M8" s="104">
        <v>727.72226989899798</v>
      </c>
      <c r="N8" s="104">
        <v>2856.634711317</v>
      </c>
      <c r="O8" s="104">
        <v>160.35293543</v>
      </c>
      <c r="P8" s="104">
        <v>1340.5304856330004</v>
      </c>
      <c r="Q8" s="104">
        <v>2452.9939136678004</v>
      </c>
      <c r="R8" s="104">
        <v>8.5560779390000015</v>
      </c>
      <c r="S8" s="104">
        <v>232.84134943499899</v>
      </c>
      <c r="T8" s="104">
        <v>8243.2289585109993</v>
      </c>
      <c r="U8" s="104">
        <v>112.03548712349999</v>
      </c>
      <c r="V8" s="104">
        <v>274.49138794599997</v>
      </c>
      <c r="W8" s="104">
        <v>3673.9941092139998</v>
      </c>
      <c r="X8" s="104">
        <v>953.39972822499999</v>
      </c>
      <c r="Y8" s="104">
        <v>-14.011425785</v>
      </c>
      <c r="Z8" s="104">
        <v>105.66439374900001</v>
      </c>
      <c r="AA8" s="104">
        <v>1970.2366519120103</v>
      </c>
      <c r="AB8" s="104">
        <v>3.2392035620000001</v>
      </c>
      <c r="AC8" s="104">
        <v>13.633066477999996</v>
      </c>
      <c r="AD8" s="104">
        <v>26.039236649999999</v>
      </c>
      <c r="AE8" s="104">
        <v>37.270391932999999</v>
      </c>
      <c r="AF8" s="104">
        <v>9780.5891511099999</v>
      </c>
      <c r="AG8" s="104">
        <v>716.49806885599992</v>
      </c>
      <c r="AH8" s="104">
        <v>409.88613212100006</v>
      </c>
      <c r="AI8" s="104">
        <v>308.35974784800101</v>
      </c>
      <c r="AJ8" s="104">
        <v>1115.0120281920001</v>
      </c>
      <c r="AK8" s="104">
        <v>484.44038543899978</v>
      </c>
      <c r="AL8" s="104">
        <v>395.17689820300006</v>
      </c>
      <c r="AM8" s="104">
        <v>109.55993856700002</v>
      </c>
      <c r="AN8" s="104">
        <v>34.382290601999998</v>
      </c>
      <c r="AO8" s="104">
        <v>653.57152170700022</v>
      </c>
      <c r="AP8" s="104">
        <v>-29.207167754000039</v>
      </c>
      <c r="AQ8" s="104">
        <v>158.04283828200005</v>
      </c>
      <c r="AR8" s="104">
        <v>374.268118082</v>
      </c>
      <c r="AS8" s="104">
        <v>8.4321935610000196</v>
      </c>
      <c r="AT8" s="104">
        <v>7.7246481870000707</v>
      </c>
    </row>
    <row r="9" spans="1:47">
      <c r="C9" s="96"/>
      <c r="D9" s="101"/>
      <c r="E9" s="105"/>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row>
    <row r="10" spans="1:47" s="103" customFormat="1" ht="29.25" customHeight="1">
      <c r="C10" s="97">
        <v>3.1</v>
      </c>
      <c r="D10" s="98" t="s">
        <v>38</v>
      </c>
      <c r="E10" s="104">
        <v>6883.6186611119992</v>
      </c>
      <c r="F10" s="104">
        <v>228.5761708</v>
      </c>
      <c r="G10" s="104">
        <v>9029.0437098559996</v>
      </c>
      <c r="H10" s="104">
        <v>41.511482768999997</v>
      </c>
      <c r="I10" s="104">
        <v>1405.5428291170001</v>
      </c>
      <c r="J10" s="104">
        <v>114.84701177399999</v>
      </c>
      <c r="K10" s="104">
        <v>3116.0465164799998</v>
      </c>
      <c r="L10" s="104">
        <v>6899.348436203999</v>
      </c>
      <c r="M10" s="104">
        <v>892.00570979500003</v>
      </c>
      <c r="N10" s="104">
        <v>2983.738459613</v>
      </c>
      <c r="O10" s="104">
        <v>174.379548954</v>
      </c>
      <c r="P10" s="104">
        <v>1512.822027509</v>
      </c>
      <c r="Q10" s="104">
        <v>4702.543697182</v>
      </c>
      <c r="R10" s="104">
        <v>19.595420413999999</v>
      </c>
      <c r="S10" s="104">
        <v>129.684682176</v>
      </c>
      <c r="T10" s="104">
        <v>7883.6341488360003</v>
      </c>
      <c r="U10" s="104">
        <v>198.748319689</v>
      </c>
      <c r="V10" s="104">
        <v>444.953969879</v>
      </c>
      <c r="W10" s="104">
        <v>4600.8576573720002</v>
      </c>
      <c r="X10" s="104">
        <v>1485.577783941</v>
      </c>
      <c r="Y10" s="104">
        <v>33.397741711000002</v>
      </c>
      <c r="Z10" s="104">
        <v>138.19605330899998</v>
      </c>
      <c r="AA10" s="104">
        <v>3609.3624598440001</v>
      </c>
      <c r="AB10" s="104">
        <v>8.5432447390000004</v>
      </c>
      <c r="AC10" s="104">
        <v>34.427362010000003</v>
      </c>
      <c r="AD10" s="104">
        <v>34.898047026</v>
      </c>
      <c r="AE10" s="104">
        <v>56.882343595000002</v>
      </c>
      <c r="AF10" s="104">
        <v>8718.4401580009999</v>
      </c>
      <c r="AG10" s="104">
        <v>1955.5988201259997</v>
      </c>
      <c r="AH10" s="104">
        <v>542.16811096800006</v>
      </c>
      <c r="AI10" s="104">
        <v>650.57859462099998</v>
      </c>
      <c r="AJ10" s="104">
        <v>1978.1453543240002</v>
      </c>
      <c r="AK10" s="104">
        <v>3195.4476353279997</v>
      </c>
      <c r="AL10" s="104">
        <v>2114.2248978160001</v>
      </c>
      <c r="AM10" s="104">
        <v>165.038301679</v>
      </c>
      <c r="AN10" s="104">
        <v>57.792716689999999</v>
      </c>
      <c r="AO10" s="104">
        <v>1314.089342279</v>
      </c>
      <c r="AP10" s="104">
        <v>301.83614372699998</v>
      </c>
      <c r="AQ10" s="104">
        <v>2154.5911785889998</v>
      </c>
      <c r="AR10" s="104">
        <v>1257.5226864680001</v>
      </c>
      <c r="AS10" s="104">
        <v>243.26627742899998</v>
      </c>
      <c r="AT10" s="104" t="s">
        <v>73</v>
      </c>
    </row>
    <row r="11" spans="1:47" s="103" customFormat="1" ht="28.5" customHeight="1">
      <c r="C11" s="96">
        <v>3.2</v>
      </c>
      <c r="D11" s="99" t="s">
        <v>39</v>
      </c>
      <c r="E11" s="104">
        <v>6654.8882482959998</v>
      </c>
      <c r="F11" s="104">
        <v>214.95652606100001</v>
      </c>
      <c r="G11" s="104">
        <v>14756.487749079</v>
      </c>
      <c r="H11" s="104">
        <v>43.594080583999997</v>
      </c>
      <c r="I11" s="104">
        <v>1552.1373086430001</v>
      </c>
      <c r="J11" s="104">
        <v>109.40257425199999</v>
      </c>
      <c r="K11" s="104">
        <v>3612.1392286330001</v>
      </c>
      <c r="L11" s="104">
        <v>8151.4077976789995</v>
      </c>
      <c r="M11" s="104">
        <v>1246.376093286</v>
      </c>
      <c r="N11" s="104">
        <v>3316.4881602840001</v>
      </c>
      <c r="O11" s="104">
        <v>198.29041242</v>
      </c>
      <c r="P11" s="104">
        <v>1896.9943151220002</v>
      </c>
      <c r="Q11" s="104">
        <v>4494.2298734180004</v>
      </c>
      <c r="R11" s="104">
        <v>21.968169280000001</v>
      </c>
      <c r="S11" s="104">
        <v>384.628930857</v>
      </c>
      <c r="T11" s="104">
        <v>9519.4263616389999</v>
      </c>
      <c r="U11" s="104">
        <v>187.20627518399999</v>
      </c>
      <c r="V11" s="104">
        <v>465.63764516599997</v>
      </c>
      <c r="W11" s="104">
        <v>4944.403373485</v>
      </c>
      <c r="X11" s="104">
        <v>1363.642291676</v>
      </c>
      <c r="Y11" s="104">
        <v>37.159900786000001</v>
      </c>
      <c r="Z11" s="104">
        <v>173.41691146900001</v>
      </c>
      <c r="AA11" s="104">
        <v>3378.7539638400003</v>
      </c>
      <c r="AB11" s="104">
        <v>7.1959074010000004</v>
      </c>
      <c r="AC11" s="104">
        <v>29.439017995999997</v>
      </c>
      <c r="AD11" s="104">
        <v>38.492141064999998</v>
      </c>
      <c r="AE11" s="104">
        <v>58.331228934000002</v>
      </c>
      <c r="AF11" s="104">
        <v>11650.111434244</v>
      </c>
      <c r="AG11" s="104">
        <v>1736.689652114</v>
      </c>
      <c r="AH11" s="104">
        <v>639.10318205500005</v>
      </c>
      <c r="AI11" s="104">
        <v>688.46205431199996</v>
      </c>
      <c r="AJ11" s="104">
        <v>2389.1444494380003</v>
      </c>
      <c r="AK11" s="104">
        <v>2836.6607793389999</v>
      </c>
      <c r="AL11" s="104">
        <v>2348.0119807030001</v>
      </c>
      <c r="AM11" s="104">
        <v>197.64343879100002</v>
      </c>
      <c r="AN11" s="104">
        <v>70.414043036999999</v>
      </c>
      <c r="AO11" s="104">
        <v>1424.3324796620002</v>
      </c>
      <c r="AP11" s="104">
        <v>184.48370418299999</v>
      </c>
      <c r="AQ11" s="104">
        <v>2188.988843098</v>
      </c>
      <c r="AR11" s="104">
        <v>1753.9725904630002</v>
      </c>
      <c r="AS11" s="104">
        <v>247.99810671399999</v>
      </c>
      <c r="AT11" s="104">
        <v>943.53991027900008</v>
      </c>
    </row>
    <row r="12" spans="1:47" ht="36" customHeight="1">
      <c r="B12" s="94" t="s">
        <v>40</v>
      </c>
      <c r="C12" s="96">
        <v>4.0999999999999996</v>
      </c>
      <c r="D12" s="115" t="s">
        <v>1471</v>
      </c>
      <c r="E12" s="96"/>
      <c r="F12" s="1"/>
      <c r="G12" s="96"/>
      <c r="H12" s="96"/>
      <c r="I12" s="96"/>
      <c r="J12" s="96"/>
      <c r="K12" s="96"/>
      <c r="L12" s="96"/>
      <c r="M12" s="96"/>
      <c r="N12" s="96"/>
      <c r="O12" s="96"/>
      <c r="P12" s="96"/>
      <c r="Q12" s="96"/>
      <c r="R12" s="108"/>
      <c r="S12" s="1"/>
      <c r="T12" s="96"/>
      <c r="U12" s="96"/>
      <c r="V12" s="107"/>
      <c r="W12" s="107"/>
      <c r="X12" s="107"/>
      <c r="Y12" s="107"/>
      <c r="Z12" s="108"/>
      <c r="AA12" s="1"/>
      <c r="AB12" s="1"/>
      <c r="AC12" s="1"/>
      <c r="AD12" s="1"/>
      <c r="AE12" s="1"/>
      <c r="AF12" s="1"/>
      <c r="AG12" s="1"/>
      <c r="AH12" s="1"/>
      <c r="AI12" s="1"/>
      <c r="AJ12" s="1"/>
      <c r="AK12" s="1"/>
      <c r="AL12" s="1"/>
      <c r="AM12" s="1"/>
      <c r="AN12" s="1"/>
      <c r="AO12" s="1"/>
      <c r="AP12" s="1"/>
      <c r="AQ12" s="1"/>
      <c r="AR12" s="1"/>
      <c r="AS12" s="1"/>
      <c r="AT12" s="1"/>
    </row>
    <row r="13" spans="1:47" ht="18.75" customHeight="1">
      <c r="A13" s="94" t="s">
        <v>41</v>
      </c>
      <c r="C13" s="96"/>
      <c r="D13" s="100" t="s">
        <v>42</v>
      </c>
      <c r="E13" s="106">
        <v>61.543100000000003</v>
      </c>
      <c r="F13" s="106">
        <v>56.7151</v>
      </c>
      <c r="G13" s="228">
        <v>3212.2379000000001</v>
      </c>
      <c r="H13" s="106">
        <v>36.107700000000001</v>
      </c>
      <c r="I13" s="106">
        <v>310.50540000000001</v>
      </c>
      <c r="J13" s="106">
        <v>46.88</v>
      </c>
      <c r="K13" s="106">
        <v>127.6268</v>
      </c>
      <c r="L13" s="106">
        <v>202.3844</v>
      </c>
      <c r="M13" s="106">
        <v>22.462900000000001</v>
      </c>
      <c r="N13" s="106">
        <v>78.000100000000003</v>
      </c>
      <c r="O13" s="106">
        <v>53.586599999999997</v>
      </c>
      <c r="P13" s="106">
        <v>25.881</v>
      </c>
      <c r="Q13" s="106">
        <v>20.614899999999999</v>
      </c>
      <c r="R13" s="106">
        <v>16.468900000000001</v>
      </c>
      <c r="S13" s="106">
        <v>24.551100000000002</v>
      </c>
      <c r="T13" s="106">
        <v>60.534999999999997</v>
      </c>
      <c r="U13" s="106">
        <v>24.8964</v>
      </c>
      <c r="V13" s="106">
        <v>24.048200000000001</v>
      </c>
      <c r="W13" s="106">
        <v>36.1267</v>
      </c>
      <c r="X13" s="106">
        <v>31.418399999999998</v>
      </c>
      <c r="Y13" s="106">
        <v>6.1544999999999996</v>
      </c>
      <c r="Z13" s="106">
        <v>23.6767</v>
      </c>
      <c r="AA13" s="106">
        <v>22.407699999999998</v>
      </c>
      <c r="AB13" s="106">
        <v>18.0777</v>
      </c>
      <c r="AC13" s="106">
        <v>17.940899999999999</v>
      </c>
      <c r="AD13" s="106">
        <v>26.635100000000001</v>
      </c>
      <c r="AE13" s="106">
        <v>24.465699999999998</v>
      </c>
      <c r="AF13" s="106">
        <v>47.277299999999997</v>
      </c>
      <c r="AG13" s="106">
        <v>16.251100000000001</v>
      </c>
      <c r="AH13" s="106">
        <v>23.874500000000001</v>
      </c>
      <c r="AI13" s="106">
        <v>17.114100000000001</v>
      </c>
      <c r="AJ13" s="106">
        <v>15.3432</v>
      </c>
      <c r="AK13" s="106">
        <v>1166.348</v>
      </c>
      <c r="AL13" s="106">
        <v>1154.1265000000001</v>
      </c>
      <c r="AM13" s="106">
        <v>19.627700000000001</v>
      </c>
      <c r="AN13" s="106">
        <v>16.2667</v>
      </c>
      <c r="AO13" s="106">
        <v>15.4925</v>
      </c>
      <c r="AP13" s="106">
        <v>9.2623999999999995</v>
      </c>
      <c r="AQ13" s="106">
        <v>10.4193</v>
      </c>
      <c r="AR13" s="106">
        <v>10.035600000000001</v>
      </c>
      <c r="AS13" s="106">
        <v>10.032999999999999</v>
      </c>
      <c r="AT13" s="106" t="s">
        <v>73</v>
      </c>
      <c r="AU13" s="450"/>
    </row>
    <row r="14" spans="1:47" ht="18.75" customHeight="1">
      <c r="C14" s="96"/>
      <c r="D14" s="100" t="s">
        <v>3021</v>
      </c>
      <c r="E14" s="106">
        <v>23.377400000000002</v>
      </c>
      <c r="F14" s="106" t="s">
        <v>73</v>
      </c>
      <c r="G14" s="106" t="s">
        <v>73</v>
      </c>
      <c r="H14" s="106" t="s">
        <v>73</v>
      </c>
      <c r="I14" s="106" t="s">
        <v>73</v>
      </c>
      <c r="J14" s="106" t="s">
        <v>73</v>
      </c>
      <c r="K14" s="106" t="s">
        <v>73</v>
      </c>
      <c r="L14" s="106" t="s">
        <v>73</v>
      </c>
      <c r="M14" s="106" t="s">
        <v>73</v>
      </c>
      <c r="N14" s="106" t="s">
        <v>73</v>
      </c>
      <c r="O14" s="106" t="s">
        <v>73</v>
      </c>
      <c r="P14" s="106" t="s">
        <v>73</v>
      </c>
      <c r="Q14" s="106" t="s">
        <v>73</v>
      </c>
      <c r="R14" s="106" t="s">
        <v>73</v>
      </c>
      <c r="S14" s="106">
        <v>24.156600000000001</v>
      </c>
      <c r="T14" s="106" t="s">
        <v>73</v>
      </c>
      <c r="U14" s="106" t="s">
        <v>73</v>
      </c>
      <c r="V14" s="106" t="s">
        <v>73</v>
      </c>
      <c r="W14" s="106" t="s">
        <v>73</v>
      </c>
      <c r="X14" s="106" t="s">
        <v>73</v>
      </c>
      <c r="Y14" s="106" t="s">
        <v>73</v>
      </c>
      <c r="Z14" s="106" t="s">
        <v>73</v>
      </c>
      <c r="AA14" s="106">
        <v>22.407699999999998</v>
      </c>
      <c r="AB14" s="106" t="s">
        <v>73</v>
      </c>
      <c r="AC14" s="106" t="s">
        <v>73</v>
      </c>
      <c r="AD14" s="106" t="s">
        <v>73</v>
      </c>
      <c r="AE14" s="106" t="s">
        <v>73</v>
      </c>
      <c r="AF14" s="106" t="s">
        <v>73</v>
      </c>
      <c r="AG14" s="106" t="s">
        <v>73</v>
      </c>
      <c r="AH14" s="106" t="s">
        <v>73</v>
      </c>
      <c r="AI14" s="106" t="s">
        <v>73</v>
      </c>
      <c r="AJ14" s="106" t="s">
        <v>73</v>
      </c>
      <c r="AK14" s="106" t="s">
        <v>73</v>
      </c>
      <c r="AL14" s="106" t="s">
        <v>73</v>
      </c>
      <c r="AM14" s="106" t="s">
        <v>73</v>
      </c>
      <c r="AN14" s="106" t="s">
        <v>73</v>
      </c>
      <c r="AO14" s="106" t="s">
        <v>73</v>
      </c>
      <c r="AP14" s="106" t="s">
        <v>73</v>
      </c>
      <c r="AQ14" s="106" t="s">
        <v>73</v>
      </c>
      <c r="AR14" s="106" t="s">
        <v>73</v>
      </c>
      <c r="AS14" s="106" t="s">
        <v>73</v>
      </c>
      <c r="AT14" s="106" t="s">
        <v>73</v>
      </c>
      <c r="AU14" s="450"/>
    </row>
    <row r="15" spans="1:47" ht="18.75" customHeight="1">
      <c r="A15" s="94" t="s">
        <v>43</v>
      </c>
      <c r="C15" s="96"/>
      <c r="D15" s="100" t="s">
        <v>1661</v>
      </c>
      <c r="E15" s="106" t="s">
        <v>73</v>
      </c>
      <c r="F15" s="106" t="s">
        <v>73</v>
      </c>
      <c r="G15" s="106" t="s">
        <v>73</v>
      </c>
      <c r="H15" s="106" t="s">
        <v>73</v>
      </c>
      <c r="I15" s="106">
        <v>36.1021</v>
      </c>
      <c r="J15" s="106" t="s">
        <v>73</v>
      </c>
      <c r="K15" s="106">
        <v>31.3552</v>
      </c>
      <c r="L15" s="106">
        <v>49.376899999999999</v>
      </c>
      <c r="M15" s="106" t="s">
        <v>73</v>
      </c>
      <c r="N15" s="106">
        <v>21.4054</v>
      </c>
      <c r="O15" s="106">
        <v>23.3279</v>
      </c>
      <c r="P15" s="106">
        <v>23.815300000000001</v>
      </c>
      <c r="Q15" s="106" t="s">
        <v>73</v>
      </c>
      <c r="R15" s="106">
        <v>14.638</v>
      </c>
      <c r="S15" s="106">
        <v>10.1938</v>
      </c>
      <c r="T15" s="106">
        <v>34.818600000000004</v>
      </c>
      <c r="U15" s="106" t="s">
        <v>73</v>
      </c>
      <c r="V15" s="106" t="s">
        <v>73</v>
      </c>
      <c r="W15" s="106">
        <v>22.356200000000001</v>
      </c>
      <c r="X15" s="106">
        <v>16.8917</v>
      </c>
      <c r="Y15" s="106">
        <v>6.1544999999999996</v>
      </c>
      <c r="Z15" s="106" t="s">
        <v>73</v>
      </c>
      <c r="AA15" s="106" t="s">
        <v>73</v>
      </c>
      <c r="AB15" s="106">
        <v>16.548200000000001</v>
      </c>
      <c r="AC15" s="106">
        <v>17.940899999999999</v>
      </c>
      <c r="AD15" s="106">
        <v>26.635100000000001</v>
      </c>
      <c r="AE15" s="106">
        <v>24.465699999999998</v>
      </c>
      <c r="AF15" s="106">
        <v>30.8125</v>
      </c>
      <c r="AG15" s="106" t="s">
        <v>73</v>
      </c>
      <c r="AH15" s="106">
        <v>17.4877</v>
      </c>
      <c r="AI15" s="106">
        <v>10.6043</v>
      </c>
      <c r="AJ15" s="106">
        <v>14.0084</v>
      </c>
      <c r="AK15" s="106" t="s">
        <v>73</v>
      </c>
      <c r="AL15" s="106" t="s">
        <v>73</v>
      </c>
      <c r="AM15" s="106">
        <v>19.627700000000001</v>
      </c>
      <c r="AN15" s="106">
        <v>16.2668</v>
      </c>
      <c r="AO15" s="106">
        <v>13.757099999999999</v>
      </c>
      <c r="AP15" s="106">
        <v>9.2623999999999995</v>
      </c>
      <c r="AQ15" s="106">
        <v>10.4193</v>
      </c>
      <c r="AR15" s="106">
        <v>10.035600000000001</v>
      </c>
      <c r="AS15" s="106">
        <v>10.033099999999999</v>
      </c>
      <c r="AT15" s="106" t="s">
        <v>73</v>
      </c>
      <c r="AU15" s="450"/>
    </row>
    <row r="16" spans="1:47" ht="18.75" customHeight="1">
      <c r="A16" s="94" t="s">
        <v>46</v>
      </c>
      <c r="C16" s="96"/>
      <c r="D16" s="100" t="s">
        <v>1681</v>
      </c>
      <c r="E16" s="106" t="s">
        <v>73</v>
      </c>
      <c r="F16" s="106" t="s">
        <v>73</v>
      </c>
      <c r="G16" s="228">
        <v>1019.3</v>
      </c>
      <c r="H16" s="106" t="s">
        <v>73</v>
      </c>
      <c r="I16" s="106" t="s">
        <v>73</v>
      </c>
      <c r="J16" s="106" t="s">
        <v>73</v>
      </c>
      <c r="K16" s="106" t="s">
        <v>73</v>
      </c>
      <c r="L16" s="106" t="s">
        <v>73</v>
      </c>
      <c r="M16" s="106">
        <v>10.8591</v>
      </c>
      <c r="N16" s="106" t="s">
        <v>73</v>
      </c>
      <c r="O16" s="106" t="s">
        <v>73</v>
      </c>
      <c r="P16" s="106" t="s">
        <v>73</v>
      </c>
      <c r="Q16" s="106">
        <v>11.116</v>
      </c>
      <c r="R16" s="106" t="s">
        <v>73</v>
      </c>
      <c r="S16" s="106" t="s">
        <v>73</v>
      </c>
      <c r="T16" s="106" t="s">
        <v>73</v>
      </c>
      <c r="U16" s="106" t="s">
        <v>73</v>
      </c>
      <c r="V16" s="106" t="s">
        <v>73</v>
      </c>
      <c r="W16" s="106" t="s">
        <v>73</v>
      </c>
      <c r="X16" s="106" t="s">
        <v>73</v>
      </c>
      <c r="Y16" s="106" t="s">
        <v>73</v>
      </c>
      <c r="Z16" s="106" t="s">
        <v>73</v>
      </c>
      <c r="AA16" s="106" t="s">
        <v>73</v>
      </c>
      <c r="AB16" s="106" t="s">
        <v>73</v>
      </c>
      <c r="AC16" s="106" t="s">
        <v>73</v>
      </c>
      <c r="AD16" s="106" t="s">
        <v>73</v>
      </c>
      <c r="AE16" s="106" t="s">
        <v>73</v>
      </c>
      <c r="AF16" s="106" t="s">
        <v>73</v>
      </c>
      <c r="AG16" s="106" t="s">
        <v>73</v>
      </c>
      <c r="AH16" s="106" t="s">
        <v>73</v>
      </c>
      <c r="AI16" s="106" t="s">
        <v>73</v>
      </c>
      <c r="AJ16" s="106" t="s">
        <v>73</v>
      </c>
      <c r="AK16" s="106">
        <v>1000.0064</v>
      </c>
      <c r="AL16" s="106">
        <v>1031.7277999999999</v>
      </c>
      <c r="AM16" s="106" t="s">
        <v>73</v>
      </c>
      <c r="AN16" s="106" t="s">
        <v>73</v>
      </c>
      <c r="AO16" s="106" t="s">
        <v>73</v>
      </c>
      <c r="AP16" s="106" t="s">
        <v>73</v>
      </c>
      <c r="AQ16" s="106" t="s">
        <v>73</v>
      </c>
      <c r="AR16" s="106" t="s">
        <v>73</v>
      </c>
      <c r="AS16" s="106" t="s">
        <v>73</v>
      </c>
      <c r="AT16" s="106" t="s">
        <v>73</v>
      </c>
      <c r="AU16" s="450"/>
    </row>
    <row r="17" spans="1:47" ht="18.75" customHeight="1">
      <c r="A17" s="94" t="s">
        <v>47</v>
      </c>
      <c r="C17" s="96"/>
      <c r="D17" s="100" t="s">
        <v>1679</v>
      </c>
      <c r="E17" s="106" t="s">
        <v>73</v>
      </c>
      <c r="F17" s="106" t="s">
        <v>73</v>
      </c>
      <c r="G17" s="228">
        <v>1002.0012</v>
      </c>
      <c r="H17" s="106" t="s">
        <v>73</v>
      </c>
      <c r="I17" s="106" t="s">
        <v>73</v>
      </c>
      <c r="J17" s="106" t="s">
        <v>73</v>
      </c>
      <c r="K17" s="106" t="s">
        <v>73</v>
      </c>
      <c r="L17" s="106" t="s">
        <v>73</v>
      </c>
      <c r="M17" s="106">
        <v>13.1149</v>
      </c>
      <c r="N17" s="106" t="s">
        <v>73</v>
      </c>
      <c r="O17" s="106" t="s">
        <v>73</v>
      </c>
      <c r="P17" s="106" t="s">
        <v>73</v>
      </c>
      <c r="Q17" s="106">
        <v>10.3383</v>
      </c>
      <c r="R17" s="106" t="s">
        <v>73</v>
      </c>
      <c r="S17" s="106" t="s">
        <v>73</v>
      </c>
      <c r="T17" s="106" t="s">
        <v>73</v>
      </c>
      <c r="U17" s="106" t="s">
        <v>73</v>
      </c>
      <c r="V17" s="106" t="s">
        <v>73</v>
      </c>
      <c r="W17" s="106" t="s">
        <v>73</v>
      </c>
      <c r="X17" s="106" t="s">
        <v>73</v>
      </c>
      <c r="Y17" s="106" t="s">
        <v>73</v>
      </c>
      <c r="Z17" s="106" t="s">
        <v>73</v>
      </c>
      <c r="AA17" s="106" t="s">
        <v>73</v>
      </c>
      <c r="AB17" s="106" t="s">
        <v>73</v>
      </c>
      <c r="AC17" s="106" t="s">
        <v>73</v>
      </c>
      <c r="AD17" s="106" t="s">
        <v>73</v>
      </c>
      <c r="AE17" s="106" t="s">
        <v>73</v>
      </c>
      <c r="AF17" s="106" t="s">
        <v>73</v>
      </c>
      <c r="AG17" s="106" t="s">
        <v>73</v>
      </c>
      <c r="AH17" s="106" t="s">
        <v>73</v>
      </c>
      <c r="AI17" s="106" t="s">
        <v>73</v>
      </c>
      <c r="AJ17" s="106" t="s">
        <v>73</v>
      </c>
      <c r="AK17" s="106">
        <v>1000.6202</v>
      </c>
      <c r="AL17" s="106">
        <v>1042.9825000000001</v>
      </c>
      <c r="AM17" s="106" t="s">
        <v>73</v>
      </c>
      <c r="AN17" s="106" t="s">
        <v>73</v>
      </c>
      <c r="AO17" s="106" t="s">
        <v>73</v>
      </c>
      <c r="AP17" s="106" t="s">
        <v>73</v>
      </c>
      <c r="AQ17" s="106" t="s">
        <v>73</v>
      </c>
      <c r="AR17" s="106" t="s">
        <v>73</v>
      </c>
      <c r="AS17" s="106" t="s">
        <v>73</v>
      </c>
      <c r="AT17" s="106" t="s">
        <v>73</v>
      </c>
      <c r="AU17" s="450"/>
    </row>
    <row r="18" spans="1:47" s="451" customFormat="1" ht="18.75" hidden="1" customHeight="1">
      <c r="A18" s="451" t="s">
        <v>48</v>
      </c>
      <c r="C18" s="452"/>
      <c r="D18" s="453" t="s">
        <v>1664</v>
      </c>
      <c r="E18" s="454" t="s">
        <v>73</v>
      </c>
      <c r="F18" s="454" t="s">
        <v>73</v>
      </c>
      <c r="G18" s="454" t="s">
        <v>73</v>
      </c>
      <c r="H18" s="454" t="s">
        <v>73</v>
      </c>
      <c r="I18" s="454" t="s">
        <v>73</v>
      </c>
      <c r="J18" s="454" t="s">
        <v>73</v>
      </c>
      <c r="K18" s="454" t="s">
        <v>73</v>
      </c>
      <c r="L18" s="454" t="s">
        <v>73</v>
      </c>
      <c r="M18" s="454" t="s">
        <v>73</v>
      </c>
      <c r="N18" s="454" t="s">
        <v>73</v>
      </c>
      <c r="O18" s="454" t="s">
        <v>73</v>
      </c>
      <c r="P18" s="454" t="s">
        <v>73</v>
      </c>
      <c r="Q18" s="454" t="s">
        <v>73</v>
      </c>
      <c r="R18" s="454" t="s">
        <v>73</v>
      </c>
      <c r="S18" s="454" t="s">
        <v>73</v>
      </c>
      <c r="T18" s="454" t="s">
        <v>73</v>
      </c>
      <c r="U18" s="454" t="s">
        <v>73</v>
      </c>
      <c r="V18" s="454" t="s">
        <v>73</v>
      </c>
      <c r="W18" s="454" t="s">
        <v>73</v>
      </c>
      <c r="X18" s="454" t="s">
        <v>73</v>
      </c>
      <c r="Y18" s="454" t="s">
        <v>73</v>
      </c>
      <c r="Z18" s="454" t="s">
        <v>73</v>
      </c>
      <c r="AA18" s="454" t="s">
        <v>73</v>
      </c>
      <c r="AB18" s="454" t="s">
        <v>73</v>
      </c>
      <c r="AC18" s="454" t="s">
        <v>73</v>
      </c>
      <c r="AD18" s="454" t="s">
        <v>73</v>
      </c>
      <c r="AE18" s="454" t="s">
        <v>73</v>
      </c>
      <c r="AF18" s="454" t="s">
        <v>73</v>
      </c>
      <c r="AG18" s="454" t="s">
        <v>73</v>
      </c>
      <c r="AH18" s="454" t="s">
        <v>73</v>
      </c>
      <c r="AI18" s="454" t="s">
        <v>73</v>
      </c>
      <c r="AJ18" s="454" t="s">
        <v>73</v>
      </c>
      <c r="AK18" s="454" t="s">
        <v>73</v>
      </c>
      <c r="AL18" s="454" t="s">
        <v>73</v>
      </c>
      <c r="AM18" s="454" t="s">
        <v>73</v>
      </c>
      <c r="AN18" s="454" t="s">
        <v>73</v>
      </c>
      <c r="AO18" s="454" t="s">
        <v>73</v>
      </c>
      <c r="AP18" s="454" t="s">
        <v>73</v>
      </c>
      <c r="AQ18" s="454" t="s">
        <v>73</v>
      </c>
      <c r="AR18" s="454" t="s">
        <v>73</v>
      </c>
      <c r="AS18" s="454" t="s">
        <v>73</v>
      </c>
      <c r="AT18" s="454" t="s">
        <v>73</v>
      </c>
      <c r="AU18" s="455"/>
    </row>
    <row r="19" spans="1:47" ht="18.75" customHeight="1">
      <c r="A19" s="94" t="s">
        <v>49</v>
      </c>
      <c r="C19" s="96"/>
      <c r="D19" s="100" t="s">
        <v>1667</v>
      </c>
      <c r="E19" s="106" t="s">
        <v>73</v>
      </c>
      <c r="F19" s="106" t="s">
        <v>73</v>
      </c>
      <c r="G19" s="106">
        <v>1003.6223</v>
      </c>
      <c r="H19" s="106" t="s">
        <v>73</v>
      </c>
      <c r="I19" s="106" t="s">
        <v>73</v>
      </c>
      <c r="J19" s="106">
        <v>12.101000000000001</v>
      </c>
      <c r="K19" s="106" t="s">
        <v>73</v>
      </c>
      <c r="L19" s="106" t="s">
        <v>73</v>
      </c>
      <c r="M19" s="106">
        <v>11.561500000000001</v>
      </c>
      <c r="N19" s="106" t="s">
        <v>73</v>
      </c>
      <c r="O19" s="106" t="s">
        <v>73</v>
      </c>
      <c r="P19" s="106" t="s">
        <v>73</v>
      </c>
      <c r="Q19" s="106">
        <v>10.745200000000001</v>
      </c>
      <c r="R19" s="106" t="s">
        <v>73</v>
      </c>
      <c r="S19" s="106" t="s">
        <v>73</v>
      </c>
      <c r="T19" s="106" t="s">
        <v>73</v>
      </c>
      <c r="U19" s="106">
        <v>10.682700000000001</v>
      </c>
      <c r="V19" s="106">
        <v>10.359299999999999</v>
      </c>
      <c r="W19" s="106" t="s">
        <v>73</v>
      </c>
      <c r="X19" s="106" t="s">
        <v>73</v>
      </c>
      <c r="Y19" s="106" t="s">
        <v>73</v>
      </c>
      <c r="Z19" s="106">
        <v>12.7348</v>
      </c>
      <c r="AA19" s="106">
        <v>11.0632</v>
      </c>
      <c r="AB19" s="106" t="s">
        <v>73</v>
      </c>
      <c r="AC19" s="106" t="s">
        <v>73</v>
      </c>
      <c r="AD19" s="106" t="s">
        <v>73</v>
      </c>
      <c r="AE19" s="106" t="s">
        <v>73</v>
      </c>
      <c r="AF19" s="106" t="s">
        <v>73</v>
      </c>
      <c r="AG19" s="106">
        <v>10.305400000000001</v>
      </c>
      <c r="AH19" s="106" t="s">
        <v>73</v>
      </c>
      <c r="AI19" s="106" t="s">
        <v>73</v>
      </c>
      <c r="AJ19" s="106" t="s">
        <v>73</v>
      </c>
      <c r="AK19" s="106">
        <v>1000.7501</v>
      </c>
      <c r="AL19" s="106">
        <v>1028.6128000000001</v>
      </c>
      <c r="AM19" s="106" t="s">
        <v>73</v>
      </c>
      <c r="AN19" s="106" t="s">
        <v>73</v>
      </c>
      <c r="AO19" s="106" t="s">
        <v>73</v>
      </c>
      <c r="AP19" s="106" t="s">
        <v>73</v>
      </c>
      <c r="AQ19" s="106" t="s">
        <v>73</v>
      </c>
      <c r="AR19" s="106" t="s">
        <v>73</v>
      </c>
      <c r="AS19" s="106" t="s">
        <v>73</v>
      </c>
      <c r="AT19" s="106" t="s">
        <v>73</v>
      </c>
      <c r="AU19" s="450"/>
    </row>
    <row r="20" spans="1:47" ht="18.75" customHeight="1">
      <c r="A20" s="94" t="s">
        <v>51</v>
      </c>
      <c r="C20" s="96"/>
      <c r="D20" s="100" t="s">
        <v>1669</v>
      </c>
      <c r="E20" s="106">
        <v>10.972799999999999</v>
      </c>
      <c r="F20" s="106">
        <v>11.019500000000001</v>
      </c>
      <c r="G20" s="106" t="s">
        <v>73</v>
      </c>
      <c r="H20" s="106">
        <v>10.606400000000001</v>
      </c>
      <c r="I20" s="106" t="s">
        <v>73</v>
      </c>
      <c r="J20" s="106">
        <v>15.908300000000001</v>
      </c>
      <c r="K20" s="106" t="s">
        <v>73</v>
      </c>
      <c r="L20" s="106" t="s">
        <v>73</v>
      </c>
      <c r="M20" s="106" t="s">
        <v>73</v>
      </c>
      <c r="N20" s="106" t="s">
        <v>73</v>
      </c>
      <c r="O20" s="106" t="s">
        <v>73</v>
      </c>
      <c r="P20" s="106" t="s">
        <v>73</v>
      </c>
      <c r="Q20" s="106" t="s">
        <v>73</v>
      </c>
      <c r="R20" s="106" t="s">
        <v>73</v>
      </c>
      <c r="S20" s="106" t="s">
        <v>73</v>
      </c>
      <c r="T20" s="106" t="s">
        <v>73</v>
      </c>
      <c r="U20" s="106" t="s">
        <v>73</v>
      </c>
      <c r="V20" s="106" t="s">
        <v>73</v>
      </c>
      <c r="W20" s="106" t="s">
        <v>73</v>
      </c>
      <c r="X20" s="106" t="s">
        <v>73</v>
      </c>
      <c r="Y20" s="106" t="s">
        <v>73</v>
      </c>
      <c r="Z20" s="106">
        <v>13.5374</v>
      </c>
      <c r="AA20" s="106">
        <v>10.5777</v>
      </c>
      <c r="AB20" s="106" t="s">
        <v>73</v>
      </c>
      <c r="AC20" s="106" t="s">
        <v>73</v>
      </c>
      <c r="AD20" s="106" t="s">
        <v>73</v>
      </c>
      <c r="AE20" s="106" t="s">
        <v>73</v>
      </c>
      <c r="AF20" s="106" t="s">
        <v>73</v>
      </c>
      <c r="AG20" s="106">
        <v>11.1579</v>
      </c>
      <c r="AH20" s="106" t="s">
        <v>73</v>
      </c>
      <c r="AI20" s="106" t="s">
        <v>73</v>
      </c>
      <c r="AJ20" s="106" t="s">
        <v>73</v>
      </c>
      <c r="AK20" s="106" t="s">
        <v>73</v>
      </c>
      <c r="AL20" s="106" t="s">
        <v>73</v>
      </c>
      <c r="AM20" s="106" t="s">
        <v>73</v>
      </c>
      <c r="AN20" s="106" t="s">
        <v>73</v>
      </c>
      <c r="AO20" s="106" t="s">
        <v>73</v>
      </c>
      <c r="AP20" s="106" t="s">
        <v>73</v>
      </c>
      <c r="AQ20" s="106" t="s">
        <v>73</v>
      </c>
      <c r="AR20" s="106" t="s">
        <v>73</v>
      </c>
      <c r="AS20" s="106" t="s">
        <v>73</v>
      </c>
      <c r="AT20" s="106" t="s">
        <v>73</v>
      </c>
      <c r="AU20" s="450"/>
    </row>
    <row r="21" spans="1:47" ht="18.75" customHeight="1">
      <c r="A21" s="94" t="s">
        <v>53</v>
      </c>
      <c r="C21" s="96"/>
      <c r="D21" s="100" t="s">
        <v>1665</v>
      </c>
      <c r="E21" s="106">
        <v>16.648900000000001</v>
      </c>
      <c r="F21" s="106" t="s">
        <v>73</v>
      </c>
      <c r="G21" s="106" t="s">
        <v>73</v>
      </c>
      <c r="H21" s="106" t="s">
        <v>73</v>
      </c>
      <c r="I21" s="106" t="s">
        <v>73</v>
      </c>
      <c r="J21" s="106" t="s">
        <v>73</v>
      </c>
      <c r="K21" s="106" t="s">
        <v>73</v>
      </c>
      <c r="L21" s="106" t="s">
        <v>73</v>
      </c>
      <c r="M21" s="106" t="s">
        <v>73</v>
      </c>
      <c r="N21" s="106" t="s">
        <v>73</v>
      </c>
      <c r="O21" s="106" t="s">
        <v>73</v>
      </c>
      <c r="P21" s="106" t="s">
        <v>73</v>
      </c>
      <c r="Q21" s="106" t="s">
        <v>73</v>
      </c>
      <c r="R21" s="106" t="s">
        <v>73</v>
      </c>
      <c r="S21" s="106" t="s">
        <v>73</v>
      </c>
      <c r="T21" s="106" t="s">
        <v>73</v>
      </c>
      <c r="U21" s="106" t="s">
        <v>73</v>
      </c>
      <c r="V21" s="106" t="s">
        <v>73</v>
      </c>
      <c r="W21" s="106" t="s">
        <v>73</v>
      </c>
      <c r="X21" s="106" t="s">
        <v>73</v>
      </c>
      <c r="Y21" s="106" t="s">
        <v>73</v>
      </c>
      <c r="Z21" s="106" t="s">
        <v>73</v>
      </c>
      <c r="AA21" s="106" t="s">
        <v>73</v>
      </c>
      <c r="AB21" s="106" t="s">
        <v>73</v>
      </c>
      <c r="AC21" s="106" t="s">
        <v>73</v>
      </c>
      <c r="AD21" s="106" t="s">
        <v>73</v>
      </c>
      <c r="AE21" s="106" t="s">
        <v>73</v>
      </c>
      <c r="AF21" s="106" t="s">
        <v>73</v>
      </c>
      <c r="AG21" s="106" t="s">
        <v>73</v>
      </c>
      <c r="AH21" s="106" t="s">
        <v>73</v>
      </c>
      <c r="AI21" s="106" t="s">
        <v>73</v>
      </c>
      <c r="AJ21" s="106" t="s">
        <v>73</v>
      </c>
      <c r="AK21" s="106" t="s">
        <v>73</v>
      </c>
      <c r="AL21" s="106" t="s">
        <v>73</v>
      </c>
      <c r="AM21" s="106" t="s">
        <v>73</v>
      </c>
      <c r="AN21" s="106" t="s">
        <v>73</v>
      </c>
      <c r="AO21" s="106" t="s">
        <v>73</v>
      </c>
      <c r="AP21" s="106" t="s">
        <v>73</v>
      </c>
      <c r="AQ21" s="106" t="s">
        <v>73</v>
      </c>
      <c r="AR21" s="106" t="s">
        <v>73</v>
      </c>
      <c r="AS21" s="106" t="s">
        <v>73</v>
      </c>
      <c r="AT21" s="106" t="s">
        <v>73</v>
      </c>
      <c r="AU21" s="450"/>
    </row>
    <row r="22" spans="1:47" ht="18.75" customHeight="1">
      <c r="A22" s="94" t="s">
        <v>55</v>
      </c>
      <c r="C22" s="96"/>
      <c r="D22" s="100" t="s">
        <v>3020</v>
      </c>
      <c r="E22" s="106">
        <v>11.5411</v>
      </c>
      <c r="F22" s="106" t="s">
        <v>73</v>
      </c>
      <c r="G22" s="106" t="s">
        <v>73</v>
      </c>
      <c r="H22" s="106" t="s">
        <v>73</v>
      </c>
      <c r="I22" s="106" t="s">
        <v>73</v>
      </c>
      <c r="J22" s="106" t="s">
        <v>73</v>
      </c>
      <c r="K22" s="106" t="s">
        <v>73</v>
      </c>
      <c r="L22" s="106" t="s">
        <v>73</v>
      </c>
      <c r="M22" s="106" t="s">
        <v>73</v>
      </c>
      <c r="N22" s="106" t="s">
        <v>73</v>
      </c>
      <c r="O22" s="106" t="s">
        <v>73</v>
      </c>
      <c r="P22" s="106" t="s">
        <v>73</v>
      </c>
      <c r="Q22" s="106" t="s">
        <v>73</v>
      </c>
      <c r="R22" s="106" t="s">
        <v>73</v>
      </c>
      <c r="S22" s="106">
        <v>11.5989</v>
      </c>
      <c r="T22" s="106" t="s">
        <v>73</v>
      </c>
      <c r="U22" s="106">
        <v>10.3629</v>
      </c>
      <c r="V22" s="106">
        <v>10.1897</v>
      </c>
      <c r="W22" s="106">
        <v>13.8096</v>
      </c>
      <c r="X22" s="106" t="s">
        <v>73</v>
      </c>
      <c r="Y22" s="106" t="s">
        <v>73</v>
      </c>
      <c r="Z22" s="106" t="s">
        <v>73</v>
      </c>
      <c r="AA22" s="106">
        <v>11.774900000000001</v>
      </c>
      <c r="AB22" s="106" t="s">
        <v>73</v>
      </c>
      <c r="AC22" s="106" t="s">
        <v>73</v>
      </c>
      <c r="AD22" s="106" t="s">
        <v>73</v>
      </c>
      <c r="AE22" s="106" t="s">
        <v>73</v>
      </c>
      <c r="AF22" s="106" t="s">
        <v>73</v>
      </c>
      <c r="AG22" s="106" t="s">
        <v>73</v>
      </c>
      <c r="AH22" s="106" t="s">
        <v>73</v>
      </c>
      <c r="AI22" s="106">
        <v>10.7538</v>
      </c>
      <c r="AJ22" s="106" t="s">
        <v>73</v>
      </c>
      <c r="AK22" s="106" t="s">
        <v>73</v>
      </c>
      <c r="AL22" s="106" t="s">
        <v>73</v>
      </c>
      <c r="AM22" s="106" t="s">
        <v>73</v>
      </c>
      <c r="AN22" s="106" t="s">
        <v>73</v>
      </c>
      <c r="AO22" s="106" t="s">
        <v>73</v>
      </c>
      <c r="AP22" s="106" t="s">
        <v>73</v>
      </c>
      <c r="AQ22" s="106" t="s">
        <v>73</v>
      </c>
      <c r="AR22" s="106" t="s">
        <v>73</v>
      </c>
      <c r="AS22" s="106" t="s">
        <v>73</v>
      </c>
      <c r="AT22" s="106" t="s">
        <v>73</v>
      </c>
      <c r="AU22" s="450"/>
    </row>
    <row r="23" spans="1:47" ht="18.75" customHeight="1">
      <c r="A23" s="94" t="s">
        <v>57</v>
      </c>
      <c r="C23" s="96"/>
      <c r="D23" s="100" t="s">
        <v>56</v>
      </c>
      <c r="E23" s="106" t="s">
        <v>73</v>
      </c>
      <c r="F23" s="106" t="s">
        <v>73</v>
      </c>
      <c r="G23" s="106">
        <v>2226.3856000000001</v>
      </c>
      <c r="H23" s="106" t="s">
        <v>73</v>
      </c>
      <c r="I23" s="106" t="s">
        <v>73</v>
      </c>
      <c r="J23" s="106" t="s">
        <v>73</v>
      </c>
      <c r="K23" s="106" t="s">
        <v>73</v>
      </c>
      <c r="L23" s="106" t="s">
        <v>73</v>
      </c>
      <c r="M23" s="106" t="s">
        <v>73</v>
      </c>
      <c r="N23" s="106" t="s">
        <v>73</v>
      </c>
      <c r="O23" s="106" t="s">
        <v>73</v>
      </c>
      <c r="P23" s="106" t="s">
        <v>73</v>
      </c>
      <c r="Q23" s="106" t="s">
        <v>73</v>
      </c>
      <c r="R23" s="106" t="s">
        <v>73</v>
      </c>
      <c r="S23" s="106" t="s">
        <v>73</v>
      </c>
      <c r="T23" s="106" t="s">
        <v>73</v>
      </c>
      <c r="U23" s="106" t="s">
        <v>73</v>
      </c>
      <c r="V23" s="106" t="s">
        <v>73</v>
      </c>
      <c r="W23" s="106" t="s">
        <v>73</v>
      </c>
      <c r="X23" s="106" t="s">
        <v>73</v>
      </c>
      <c r="Y23" s="106" t="s">
        <v>73</v>
      </c>
      <c r="Z23" s="106" t="s">
        <v>73</v>
      </c>
      <c r="AA23" s="106" t="s">
        <v>73</v>
      </c>
      <c r="AB23" s="106" t="s">
        <v>73</v>
      </c>
      <c r="AC23" s="106" t="s">
        <v>73</v>
      </c>
      <c r="AD23" s="106" t="s">
        <v>73</v>
      </c>
      <c r="AE23" s="106" t="s">
        <v>73</v>
      </c>
      <c r="AF23" s="106" t="s">
        <v>73</v>
      </c>
      <c r="AG23" s="106" t="s">
        <v>73</v>
      </c>
      <c r="AH23" s="106" t="s">
        <v>73</v>
      </c>
      <c r="AI23" s="106" t="s">
        <v>73</v>
      </c>
      <c r="AJ23" s="106" t="s">
        <v>73</v>
      </c>
      <c r="AK23" s="106" t="s">
        <v>73</v>
      </c>
      <c r="AL23" s="106" t="s">
        <v>73</v>
      </c>
      <c r="AM23" s="106" t="s">
        <v>73</v>
      </c>
      <c r="AN23" s="106" t="s">
        <v>73</v>
      </c>
      <c r="AO23" s="106" t="s">
        <v>73</v>
      </c>
      <c r="AP23" s="106" t="s">
        <v>73</v>
      </c>
      <c r="AQ23" s="106" t="s">
        <v>73</v>
      </c>
      <c r="AR23" s="106" t="s">
        <v>73</v>
      </c>
      <c r="AS23" s="106" t="s">
        <v>73</v>
      </c>
      <c r="AT23" s="106" t="s">
        <v>73</v>
      </c>
      <c r="AU23" s="450"/>
    </row>
    <row r="24" spans="1:47" ht="18.75" customHeight="1">
      <c r="A24" s="94" t="s">
        <v>58</v>
      </c>
      <c r="C24" s="96"/>
      <c r="D24" s="100" t="s">
        <v>1684</v>
      </c>
      <c r="E24" s="106" t="s">
        <v>73</v>
      </c>
      <c r="F24" s="106" t="s">
        <v>73</v>
      </c>
      <c r="G24" s="106">
        <v>1001.3789</v>
      </c>
      <c r="H24" s="106" t="s">
        <v>73</v>
      </c>
      <c r="I24" s="106" t="s">
        <v>73</v>
      </c>
      <c r="J24" s="106" t="s">
        <v>73</v>
      </c>
      <c r="K24" s="106" t="s">
        <v>73</v>
      </c>
      <c r="L24" s="106" t="s">
        <v>73</v>
      </c>
      <c r="M24" s="106" t="s">
        <v>73</v>
      </c>
      <c r="N24" s="106" t="s">
        <v>73</v>
      </c>
      <c r="O24" s="106" t="s">
        <v>73</v>
      </c>
      <c r="P24" s="106" t="s">
        <v>73</v>
      </c>
      <c r="Q24" s="106" t="s">
        <v>73</v>
      </c>
      <c r="R24" s="106" t="s">
        <v>73</v>
      </c>
      <c r="S24" s="106" t="s">
        <v>73</v>
      </c>
      <c r="T24" s="106" t="s">
        <v>73</v>
      </c>
      <c r="U24" s="106" t="s">
        <v>73</v>
      </c>
      <c r="V24" s="106" t="s">
        <v>73</v>
      </c>
      <c r="W24" s="106" t="s">
        <v>73</v>
      </c>
      <c r="X24" s="106" t="s">
        <v>73</v>
      </c>
      <c r="Y24" s="106" t="s">
        <v>73</v>
      </c>
      <c r="Z24" s="106" t="s">
        <v>73</v>
      </c>
      <c r="AA24" s="106" t="s">
        <v>73</v>
      </c>
      <c r="AB24" s="106" t="s">
        <v>73</v>
      </c>
      <c r="AC24" s="106" t="s">
        <v>73</v>
      </c>
      <c r="AD24" s="106" t="s">
        <v>73</v>
      </c>
      <c r="AE24" s="106" t="s">
        <v>73</v>
      </c>
      <c r="AF24" s="106" t="s">
        <v>73</v>
      </c>
      <c r="AG24" s="106" t="s">
        <v>73</v>
      </c>
      <c r="AH24" s="106" t="s">
        <v>73</v>
      </c>
      <c r="AI24" s="106" t="s">
        <v>73</v>
      </c>
      <c r="AJ24" s="106" t="s">
        <v>73</v>
      </c>
      <c r="AK24" s="106" t="s">
        <v>73</v>
      </c>
      <c r="AL24" s="106" t="s">
        <v>73</v>
      </c>
      <c r="AM24" s="106" t="s">
        <v>73</v>
      </c>
      <c r="AN24" s="106" t="s">
        <v>73</v>
      </c>
      <c r="AO24" s="106" t="s">
        <v>73</v>
      </c>
      <c r="AP24" s="106" t="s">
        <v>73</v>
      </c>
      <c r="AQ24" s="106" t="s">
        <v>73</v>
      </c>
      <c r="AR24" s="106" t="s">
        <v>73</v>
      </c>
      <c r="AS24" s="106" t="s">
        <v>73</v>
      </c>
      <c r="AT24" s="106" t="s">
        <v>73</v>
      </c>
      <c r="AU24" s="450"/>
    </row>
    <row r="25" spans="1:47" ht="18.75" customHeight="1">
      <c r="A25" s="94" t="s">
        <v>59</v>
      </c>
      <c r="C25" s="96"/>
      <c r="D25" s="100" t="s">
        <v>1685</v>
      </c>
      <c r="E25" s="106" t="s">
        <v>73</v>
      </c>
      <c r="F25" s="106" t="s">
        <v>73</v>
      </c>
      <c r="G25" s="106">
        <v>1109.1233999999999</v>
      </c>
      <c r="H25" s="106" t="s">
        <v>73</v>
      </c>
      <c r="I25" s="106" t="s">
        <v>73</v>
      </c>
      <c r="J25" s="106" t="s">
        <v>73</v>
      </c>
      <c r="K25" s="106" t="s">
        <v>73</v>
      </c>
      <c r="L25" s="106" t="s">
        <v>73</v>
      </c>
      <c r="M25" s="106" t="s">
        <v>73</v>
      </c>
      <c r="N25" s="106" t="s">
        <v>73</v>
      </c>
      <c r="O25" s="106" t="s">
        <v>73</v>
      </c>
      <c r="P25" s="106" t="s">
        <v>73</v>
      </c>
      <c r="Q25" s="106" t="s">
        <v>73</v>
      </c>
      <c r="R25" s="106" t="s">
        <v>73</v>
      </c>
      <c r="S25" s="106" t="s">
        <v>73</v>
      </c>
      <c r="T25" s="106" t="s">
        <v>73</v>
      </c>
      <c r="U25" s="106" t="s">
        <v>73</v>
      </c>
      <c r="V25" s="106" t="s">
        <v>73</v>
      </c>
      <c r="W25" s="106" t="s">
        <v>73</v>
      </c>
      <c r="X25" s="106" t="s">
        <v>73</v>
      </c>
      <c r="Y25" s="106" t="s">
        <v>73</v>
      </c>
      <c r="Z25" s="106" t="s">
        <v>73</v>
      </c>
      <c r="AA25" s="106" t="s">
        <v>73</v>
      </c>
      <c r="AB25" s="106" t="s">
        <v>73</v>
      </c>
      <c r="AC25" s="106" t="s">
        <v>73</v>
      </c>
      <c r="AD25" s="106" t="s">
        <v>73</v>
      </c>
      <c r="AE25" s="106" t="s">
        <v>73</v>
      </c>
      <c r="AF25" s="106" t="s">
        <v>73</v>
      </c>
      <c r="AG25" s="106" t="s">
        <v>73</v>
      </c>
      <c r="AH25" s="106" t="s">
        <v>73</v>
      </c>
      <c r="AI25" s="106" t="s">
        <v>73</v>
      </c>
      <c r="AJ25" s="106" t="s">
        <v>73</v>
      </c>
      <c r="AK25" s="106" t="s">
        <v>73</v>
      </c>
      <c r="AL25" s="106" t="s">
        <v>73</v>
      </c>
      <c r="AM25" s="106" t="s">
        <v>73</v>
      </c>
      <c r="AN25" s="106" t="s">
        <v>73</v>
      </c>
      <c r="AO25" s="106" t="s">
        <v>73</v>
      </c>
      <c r="AP25" s="106" t="s">
        <v>73</v>
      </c>
      <c r="AQ25" s="106" t="s">
        <v>73</v>
      </c>
      <c r="AR25" s="106" t="s">
        <v>73</v>
      </c>
      <c r="AS25" s="106" t="s">
        <v>73</v>
      </c>
      <c r="AT25" s="106" t="s">
        <v>73</v>
      </c>
      <c r="AU25" s="450"/>
    </row>
    <row r="26" spans="1:47" s="451" customFormat="1" ht="18.75" hidden="1" customHeight="1">
      <c r="A26" s="451" t="s">
        <v>60</v>
      </c>
      <c r="C26" s="452"/>
      <c r="D26" s="453" t="s">
        <v>1671</v>
      </c>
      <c r="E26" s="454" t="s">
        <v>73</v>
      </c>
      <c r="F26" s="454" t="s">
        <v>73</v>
      </c>
      <c r="G26" s="454" t="s">
        <v>73</v>
      </c>
      <c r="H26" s="454" t="s">
        <v>73</v>
      </c>
      <c r="I26" s="454" t="s">
        <v>73</v>
      </c>
      <c r="J26" s="454" t="s">
        <v>73</v>
      </c>
      <c r="K26" s="454" t="s">
        <v>73</v>
      </c>
      <c r="L26" s="454" t="s">
        <v>73</v>
      </c>
      <c r="M26" s="454" t="s">
        <v>73</v>
      </c>
      <c r="N26" s="454" t="s">
        <v>73</v>
      </c>
      <c r="O26" s="454" t="s">
        <v>73</v>
      </c>
      <c r="P26" s="454" t="s">
        <v>73</v>
      </c>
      <c r="Q26" s="454" t="s">
        <v>73</v>
      </c>
      <c r="R26" s="454" t="s">
        <v>73</v>
      </c>
      <c r="S26" s="454" t="s">
        <v>73</v>
      </c>
      <c r="T26" s="454" t="s">
        <v>73</v>
      </c>
      <c r="U26" s="454" t="s">
        <v>73</v>
      </c>
      <c r="V26" s="454" t="s">
        <v>73</v>
      </c>
      <c r="W26" s="454" t="s">
        <v>73</v>
      </c>
      <c r="X26" s="454" t="s">
        <v>73</v>
      </c>
      <c r="Y26" s="454" t="s">
        <v>73</v>
      </c>
      <c r="Z26" s="454" t="s">
        <v>73</v>
      </c>
      <c r="AA26" s="454" t="s">
        <v>73</v>
      </c>
      <c r="AB26" s="454" t="s">
        <v>73</v>
      </c>
      <c r="AC26" s="454" t="s">
        <v>73</v>
      </c>
      <c r="AD26" s="454" t="s">
        <v>73</v>
      </c>
      <c r="AE26" s="454" t="s">
        <v>73</v>
      </c>
      <c r="AF26" s="454" t="s">
        <v>73</v>
      </c>
      <c r="AG26" s="454" t="s">
        <v>73</v>
      </c>
      <c r="AH26" s="454" t="s">
        <v>73</v>
      </c>
      <c r="AI26" s="454" t="s">
        <v>73</v>
      </c>
      <c r="AJ26" s="454" t="s">
        <v>73</v>
      </c>
      <c r="AK26" s="454" t="s">
        <v>73</v>
      </c>
      <c r="AL26" s="454" t="s">
        <v>73</v>
      </c>
      <c r="AM26" s="454" t="s">
        <v>73</v>
      </c>
      <c r="AN26" s="454" t="s">
        <v>73</v>
      </c>
      <c r="AO26" s="454" t="s">
        <v>73</v>
      </c>
      <c r="AP26" s="454" t="s">
        <v>73</v>
      </c>
      <c r="AQ26" s="454" t="s">
        <v>73</v>
      </c>
      <c r="AR26" s="454" t="s">
        <v>73</v>
      </c>
      <c r="AS26" s="454" t="s">
        <v>73</v>
      </c>
      <c r="AT26" s="454" t="s">
        <v>73</v>
      </c>
      <c r="AU26" s="455"/>
    </row>
    <row r="27" spans="1:47" s="451" customFormat="1" ht="18.75" hidden="1" customHeight="1">
      <c r="A27" s="451" t="s">
        <v>61</v>
      </c>
      <c r="C27" s="452"/>
      <c r="D27" s="453" t="s">
        <v>1673</v>
      </c>
      <c r="E27" s="454" t="s">
        <v>73</v>
      </c>
      <c r="F27" s="454" t="s">
        <v>73</v>
      </c>
      <c r="G27" s="454" t="s">
        <v>73</v>
      </c>
      <c r="H27" s="454" t="s">
        <v>73</v>
      </c>
      <c r="I27" s="454" t="s">
        <v>73</v>
      </c>
      <c r="J27" s="454" t="s">
        <v>73</v>
      </c>
      <c r="K27" s="454" t="s">
        <v>73</v>
      </c>
      <c r="L27" s="454" t="s">
        <v>73</v>
      </c>
      <c r="M27" s="454" t="s">
        <v>73</v>
      </c>
      <c r="N27" s="454" t="s">
        <v>73</v>
      </c>
      <c r="O27" s="454" t="s">
        <v>73</v>
      </c>
      <c r="P27" s="454" t="s">
        <v>73</v>
      </c>
      <c r="Q27" s="454" t="s">
        <v>73</v>
      </c>
      <c r="R27" s="454" t="s">
        <v>73</v>
      </c>
      <c r="S27" s="454" t="s">
        <v>73</v>
      </c>
      <c r="T27" s="454" t="s">
        <v>73</v>
      </c>
      <c r="U27" s="454" t="s">
        <v>73</v>
      </c>
      <c r="V27" s="454" t="s">
        <v>73</v>
      </c>
      <c r="W27" s="454" t="s">
        <v>73</v>
      </c>
      <c r="X27" s="454" t="s">
        <v>73</v>
      </c>
      <c r="Y27" s="454" t="s">
        <v>73</v>
      </c>
      <c r="Z27" s="454" t="s">
        <v>73</v>
      </c>
      <c r="AA27" s="454" t="s">
        <v>73</v>
      </c>
      <c r="AB27" s="454" t="s">
        <v>73</v>
      </c>
      <c r="AC27" s="454" t="s">
        <v>73</v>
      </c>
      <c r="AD27" s="454" t="s">
        <v>73</v>
      </c>
      <c r="AE27" s="454" t="s">
        <v>73</v>
      </c>
      <c r="AF27" s="454" t="s">
        <v>73</v>
      </c>
      <c r="AG27" s="454" t="s">
        <v>73</v>
      </c>
      <c r="AH27" s="454" t="s">
        <v>73</v>
      </c>
      <c r="AI27" s="454" t="s">
        <v>73</v>
      </c>
      <c r="AJ27" s="454" t="s">
        <v>73</v>
      </c>
      <c r="AK27" s="454" t="s">
        <v>73</v>
      </c>
      <c r="AL27" s="454" t="s">
        <v>73</v>
      </c>
      <c r="AM27" s="454" t="s">
        <v>73</v>
      </c>
      <c r="AN27" s="454" t="s">
        <v>73</v>
      </c>
      <c r="AO27" s="454" t="s">
        <v>73</v>
      </c>
      <c r="AP27" s="454" t="s">
        <v>73</v>
      </c>
      <c r="AQ27" s="454" t="s">
        <v>73</v>
      </c>
      <c r="AR27" s="454" t="s">
        <v>73</v>
      </c>
      <c r="AS27" s="454" t="s">
        <v>73</v>
      </c>
      <c r="AT27" s="454" t="s">
        <v>73</v>
      </c>
      <c r="AU27" s="455"/>
    </row>
    <row r="28" spans="1:47" s="451" customFormat="1" ht="18.75" hidden="1" customHeight="1">
      <c r="A28" s="451" t="s">
        <v>62</v>
      </c>
      <c r="C28" s="452"/>
      <c r="D28" s="453" t="s">
        <v>1674</v>
      </c>
      <c r="E28" s="454" t="s">
        <v>73</v>
      </c>
      <c r="F28" s="454" t="s">
        <v>73</v>
      </c>
      <c r="G28" s="454" t="s">
        <v>73</v>
      </c>
      <c r="H28" s="454" t="s">
        <v>73</v>
      </c>
      <c r="I28" s="454" t="s">
        <v>73</v>
      </c>
      <c r="J28" s="454" t="s">
        <v>73</v>
      </c>
      <c r="K28" s="454" t="s">
        <v>73</v>
      </c>
      <c r="L28" s="454" t="s">
        <v>73</v>
      </c>
      <c r="M28" s="454" t="s">
        <v>73</v>
      </c>
      <c r="N28" s="454" t="s">
        <v>73</v>
      </c>
      <c r="O28" s="454" t="s">
        <v>73</v>
      </c>
      <c r="P28" s="454" t="s">
        <v>73</v>
      </c>
      <c r="Q28" s="454" t="s">
        <v>73</v>
      </c>
      <c r="R28" s="454" t="s">
        <v>73</v>
      </c>
      <c r="S28" s="454" t="s">
        <v>73</v>
      </c>
      <c r="T28" s="454" t="s">
        <v>73</v>
      </c>
      <c r="U28" s="454" t="s">
        <v>73</v>
      </c>
      <c r="V28" s="454" t="s">
        <v>73</v>
      </c>
      <c r="W28" s="454" t="s">
        <v>73</v>
      </c>
      <c r="X28" s="454" t="s">
        <v>73</v>
      </c>
      <c r="Y28" s="454" t="s">
        <v>73</v>
      </c>
      <c r="Z28" s="454" t="s">
        <v>73</v>
      </c>
      <c r="AA28" s="454" t="s">
        <v>73</v>
      </c>
      <c r="AB28" s="454" t="s">
        <v>73</v>
      </c>
      <c r="AC28" s="454" t="s">
        <v>73</v>
      </c>
      <c r="AD28" s="454" t="s">
        <v>73</v>
      </c>
      <c r="AE28" s="454" t="s">
        <v>73</v>
      </c>
      <c r="AF28" s="454" t="s">
        <v>73</v>
      </c>
      <c r="AG28" s="454" t="s">
        <v>73</v>
      </c>
      <c r="AH28" s="454" t="s">
        <v>73</v>
      </c>
      <c r="AI28" s="454" t="s">
        <v>73</v>
      </c>
      <c r="AJ28" s="454" t="s">
        <v>73</v>
      </c>
      <c r="AK28" s="454" t="s">
        <v>73</v>
      </c>
      <c r="AL28" s="454" t="s">
        <v>73</v>
      </c>
      <c r="AM28" s="454" t="s">
        <v>73</v>
      </c>
      <c r="AN28" s="454" t="s">
        <v>73</v>
      </c>
      <c r="AO28" s="454" t="s">
        <v>73</v>
      </c>
      <c r="AP28" s="454" t="s">
        <v>73</v>
      </c>
      <c r="AQ28" s="454" t="s">
        <v>73</v>
      </c>
      <c r="AR28" s="454" t="s">
        <v>73</v>
      </c>
      <c r="AS28" s="454" t="s">
        <v>73</v>
      </c>
      <c r="AT28" s="454" t="s">
        <v>73</v>
      </c>
      <c r="AU28" s="455"/>
    </row>
    <row r="29" spans="1:47" s="451" customFormat="1" ht="18.75" hidden="1" customHeight="1">
      <c r="A29" s="451" t="s">
        <v>63</v>
      </c>
      <c r="C29" s="452"/>
      <c r="D29" s="453" t="s">
        <v>1672</v>
      </c>
      <c r="E29" s="454" t="s">
        <v>73</v>
      </c>
      <c r="F29" s="454" t="s">
        <v>73</v>
      </c>
      <c r="G29" s="454" t="s">
        <v>73</v>
      </c>
      <c r="H29" s="454" t="s">
        <v>73</v>
      </c>
      <c r="I29" s="454" t="s">
        <v>73</v>
      </c>
      <c r="J29" s="454" t="s">
        <v>73</v>
      </c>
      <c r="K29" s="454" t="s">
        <v>73</v>
      </c>
      <c r="L29" s="454" t="s">
        <v>73</v>
      </c>
      <c r="M29" s="454" t="s">
        <v>73</v>
      </c>
      <c r="N29" s="454" t="s">
        <v>73</v>
      </c>
      <c r="O29" s="454" t="s">
        <v>73</v>
      </c>
      <c r="P29" s="454" t="s">
        <v>73</v>
      </c>
      <c r="Q29" s="454" t="s">
        <v>73</v>
      </c>
      <c r="R29" s="454" t="s">
        <v>73</v>
      </c>
      <c r="S29" s="454" t="s">
        <v>73</v>
      </c>
      <c r="T29" s="454" t="s">
        <v>73</v>
      </c>
      <c r="U29" s="454" t="s">
        <v>73</v>
      </c>
      <c r="V29" s="454" t="s">
        <v>73</v>
      </c>
      <c r="W29" s="454" t="s">
        <v>73</v>
      </c>
      <c r="X29" s="454" t="s">
        <v>73</v>
      </c>
      <c r="Y29" s="454" t="s">
        <v>73</v>
      </c>
      <c r="Z29" s="454" t="s">
        <v>73</v>
      </c>
      <c r="AA29" s="454" t="s">
        <v>73</v>
      </c>
      <c r="AB29" s="454" t="s">
        <v>73</v>
      </c>
      <c r="AC29" s="454" t="s">
        <v>73</v>
      </c>
      <c r="AD29" s="454" t="s">
        <v>73</v>
      </c>
      <c r="AE29" s="454" t="s">
        <v>73</v>
      </c>
      <c r="AF29" s="454" t="s">
        <v>73</v>
      </c>
      <c r="AG29" s="454" t="s">
        <v>73</v>
      </c>
      <c r="AH29" s="454" t="s">
        <v>73</v>
      </c>
      <c r="AI29" s="454" t="s">
        <v>73</v>
      </c>
      <c r="AJ29" s="454" t="s">
        <v>73</v>
      </c>
      <c r="AK29" s="454" t="s">
        <v>73</v>
      </c>
      <c r="AL29" s="454" t="s">
        <v>73</v>
      </c>
      <c r="AM29" s="454" t="s">
        <v>73</v>
      </c>
      <c r="AN29" s="454" t="s">
        <v>73</v>
      </c>
      <c r="AO29" s="454" t="s">
        <v>73</v>
      </c>
      <c r="AP29" s="454" t="s">
        <v>73</v>
      </c>
      <c r="AQ29" s="454" t="s">
        <v>73</v>
      </c>
      <c r="AR29" s="454" t="s">
        <v>73</v>
      </c>
      <c r="AS29" s="454" t="s">
        <v>73</v>
      </c>
      <c r="AT29" s="454" t="s">
        <v>73</v>
      </c>
      <c r="AU29" s="455"/>
    </row>
    <row r="30" spans="1:47" s="451" customFormat="1" ht="18.75" hidden="1" customHeight="1">
      <c r="C30" s="452"/>
      <c r="D30" s="453" t="s">
        <v>3019</v>
      </c>
      <c r="E30" s="454" t="s">
        <v>73</v>
      </c>
      <c r="F30" s="454" t="s">
        <v>73</v>
      </c>
      <c r="G30" s="454" t="s">
        <v>73</v>
      </c>
      <c r="H30" s="454" t="s">
        <v>73</v>
      </c>
      <c r="I30" s="454" t="s">
        <v>73</v>
      </c>
      <c r="J30" s="454" t="s">
        <v>73</v>
      </c>
      <c r="K30" s="454" t="s">
        <v>73</v>
      </c>
      <c r="L30" s="454" t="s">
        <v>73</v>
      </c>
      <c r="M30" s="454" t="s">
        <v>73</v>
      </c>
      <c r="N30" s="454" t="s">
        <v>73</v>
      </c>
      <c r="O30" s="454" t="s">
        <v>73</v>
      </c>
      <c r="P30" s="454" t="s">
        <v>73</v>
      </c>
      <c r="Q30" s="454" t="s">
        <v>73</v>
      </c>
      <c r="R30" s="454" t="s">
        <v>73</v>
      </c>
      <c r="S30" s="454" t="s">
        <v>73</v>
      </c>
      <c r="T30" s="454" t="s">
        <v>73</v>
      </c>
      <c r="U30" s="454" t="s">
        <v>73</v>
      </c>
      <c r="V30" s="454" t="s">
        <v>73</v>
      </c>
      <c r="W30" s="454" t="s">
        <v>73</v>
      </c>
      <c r="X30" s="454" t="s">
        <v>73</v>
      </c>
      <c r="Y30" s="454" t="s">
        <v>73</v>
      </c>
      <c r="Z30" s="454" t="s">
        <v>73</v>
      </c>
      <c r="AA30" s="454" t="s">
        <v>73</v>
      </c>
      <c r="AB30" s="454" t="s">
        <v>73</v>
      </c>
      <c r="AC30" s="454" t="s">
        <v>73</v>
      </c>
      <c r="AD30" s="454" t="s">
        <v>73</v>
      </c>
      <c r="AE30" s="454" t="s">
        <v>73</v>
      </c>
      <c r="AF30" s="454" t="s">
        <v>73</v>
      </c>
      <c r="AG30" s="454" t="s">
        <v>73</v>
      </c>
      <c r="AH30" s="454" t="s">
        <v>73</v>
      </c>
      <c r="AI30" s="454" t="s">
        <v>73</v>
      </c>
      <c r="AJ30" s="454" t="s">
        <v>73</v>
      </c>
      <c r="AK30" s="454" t="s">
        <v>73</v>
      </c>
      <c r="AL30" s="454" t="s">
        <v>73</v>
      </c>
      <c r="AM30" s="454" t="s">
        <v>73</v>
      </c>
      <c r="AN30" s="454" t="s">
        <v>73</v>
      </c>
      <c r="AO30" s="454" t="s">
        <v>73</v>
      </c>
      <c r="AP30" s="454" t="s">
        <v>73</v>
      </c>
      <c r="AQ30" s="454" t="s">
        <v>73</v>
      </c>
      <c r="AR30" s="454" t="s">
        <v>73</v>
      </c>
      <c r="AS30" s="454" t="s">
        <v>73</v>
      </c>
      <c r="AT30" s="454" t="s">
        <v>73</v>
      </c>
      <c r="AU30" s="455"/>
    </row>
    <row r="31" spans="1:47" ht="18.75" customHeight="1">
      <c r="A31" s="94" t="s">
        <v>64</v>
      </c>
      <c r="C31" s="96"/>
      <c r="D31" s="100" t="s">
        <v>65</v>
      </c>
      <c r="E31" s="106" t="s">
        <v>73</v>
      </c>
      <c r="F31" s="106" t="s">
        <v>73</v>
      </c>
      <c r="G31" s="106" t="s">
        <v>45</v>
      </c>
      <c r="H31" s="106" t="s">
        <v>73</v>
      </c>
      <c r="I31" s="106" t="s">
        <v>73</v>
      </c>
      <c r="J31" s="106" t="s">
        <v>73</v>
      </c>
      <c r="K31" s="106" t="s">
        <v>73</v>
      </c>
      <c r="L31" s="106" t="s">
        <v>73</v>
      </c>
      <c r="M31" s="106" t="s">
        <v>73</v>
      </c>
      <c r="N31" s="106" t="s">
        <v>73</v>
      </c>
      <c r="O31" s="106" t="s">
        <v>73</v>
      </c>
      <c r="P31" s="106" t="s">
        <v>73</v>
      </c>
      <c r="Q31" s="106" t="s">
        <v>73</v>
      </c>
      <c r="R31" s="106" t="s">
        <v>73</v>
      </c>
      <c r="S31" s="106" t="s">
        <v>73</v>
      </c>
      <c r="T31" s="106" t="s">
        <v>73</v>
      </c>
      <c r="U31" s="106" t="s">
        <v>73</v>
      </c>
      <c r="V31" s="106" t="s">
        <v>73</v>
      </c>
      <c r="W31" s="106" t="s">
        <v>73</v>
      </c>
      <c r="X31" s="106" t="s">
        <v>73</v>
      </c>
      <c r="Y31" s="106" t="s">
        <v>73</v>
      </c>
      <c r="Z31" s="106" t="s">
        <v>73</v>
      </c>
      <c r="AA31" s="106" t="s">
        <v>73</v>
      </c>
      <c r="AB31" s="106" t="s">
        <v>73</v>
      </c>
      <c r="AC31" s="106" t="s">
        <v>73</v>
      </c>
      <c r="AD31" s="106" t="s">
        <v>73</v>
      </c>
      <c r="AE31" s="106" t="s">
        <v>73</v>
      </c>
      <c r="AF31" s="106" t="s">
        <v>73</v>
      </c>
      <c r="AG31" s="106" t="s">
        <v>73</v>
      </c>
      <c r="AH31" s="106" t="s">
        <v>73</v>
      </c>
      <c r="AI31" s="106" t="s">
        <v>73</v>
      </c>
      <c r="AJ31" s="106" t="s">
        <v>73</v>
      </c>
      <c r="AK31" s="106" t="s">
        <v>73</v>
      </c>
      <c r="AL31" s="106" t="s">
        <v>73</v>
      </c>
      <c r="AM31" s="106" t="s">
        <v>73</v>
      </c>
      <c r="AN31" s="106" t="s">
        <v>73</v>
      </c>
      <c r="AO31" s="106" t="s">
        <v>73</v>
      </c>
      <c r="AP31" s="106" t="s">
        <v>73</v>
      </c>
      <c r="AQ31" s="106" t="s">
        <v>73</v>
      </c>
      <c r="AR31" s="106" t="s">
        <v>73</v>
      </c>
      <c r="AS31" s="106" t="s">
        <v>73</v>
      </c>
      <c r="AT31" s="106" t="s">
        <v>73</v>
      </c>
      <c r="AU31" s="450"/>
    </row>
    <row r="32" spans="1:47" s="451" customFormat="1" ht="18.75" hidden="1" customHeight="1">
      <c r="A32" s="451" t="s">
        <v>66</v>
      </c>
      <c r="C32" s="452"/>
      <c r="D32" s="453" t="s">
        <v>1689</v>
      </c>
      <c r="E32" s="454" t="s">
        <v>73</v>
      </c>
      <c r="F32" s="454" t="s">
        <v>73</v>
      </c>
      <c r="G32" s="454" t="s">
        <v>73</v>
      </c>
      <c r="H32" s="454" t="s">
        <v>73</v>
      </c>
      <c r="I32" s="454" t="s">
        <v>73</v>
      </c>
      <c r="J32" s="454" t="s">
        <v>73</v>
      </c>
      <c r="K32" s="454" t="s">
        <v>73</v>
      </c>
      <c r="L32" s="454" t="s">
        <v>73</v>
      </c>
      <c r="M32" s="454" t="s">
        <v>73</v>
      </c>
      <c r="N32" s="454" t="s">
        <v>73</v>
      </c>
      <c r="O32" s="454" t="s">
        <v>73</v>
      </c>
      <c r="P32" s="454" t="s">
        <v>73</v>
      </c>
      <c r="Q32" s="454" t="s">
        <v>73</v>
      </c>
      <c r="R32" s="454" t="s">
        <v>73</v>
      </c>
      <c r="S32" s="454" t="s">
        <v>73</v>
      </c>
      <c r="T32" s="454" t="s">
        <v>73</v>
      </c>
      <c r="U32" s="454" t="s">
        <v>73</v>
      </c>
      <c r="V32" s="454" t="s">
        <v>73</v>
      </c>
      <c r="W32" s="454" t="s">
        <v>73</v>
      </c>
      <c r="X32" s="454" t="s">
        <v>73</v>
      </c>
      <c r="Y32" s="454" t="s">
        <v>73</v>
      </c>
      <c r="Z32" s="454" t="s">
        <v>73</v>
      </c>
      <c r="AA32" s="454" t="s">
        <v>73</v>
      </c>
      <c r="AB32" s="454" t="s">
        <v>73</v>
      </c>
      <c r="AC32" s="454" t="s">
        <v>73</v>
      </c>
      <c r="AD32" s="454" t="s">
        <v>73</v>
      </c>
      <c r="AE32" s="454" t="s">
        <v>73</v>
      </c>
      <c r="AF32" s="454" t="s">
        <v>73</v>
      </c>
      <c r="AG32" s="454" t="s">
        <v>73</v>
      </c>
      <c r="AH32" s="454" t="s">
        <v>73</v>
      </c>
      <c r="AI32" s="454" t="s">
        <v>73</v>
      </c>
      <c r="AJ32" s="454" t="s">
        <v>73</v>
      </c>
      <c r="AK32" s="454" t="s">
        <v>73</v>
      </c>
      <c r="AL32" s="454" t="s">
        <v>73</v>
      </c>
      <c r="AM32" s="454" t="s">
        <v>73</v>
      </c>
      <c r="AN32" s="454" t="s">
        <v>73</v>
      </c>
      <c r="AO32" s="454" t="s">
        <v>73</v>
      </c>
      <c r="AP32" s="454" t="s">
        <v>73</v>
      </c>
      <c r="AQ32" s="454" t="s">
        <v>73</v>
      </c>
      <c r="AR32" s="454" t="s">
        <v>73</v>
      </c>
      <c r="AS32" s="454" t="s">
        <v>73</v>
      </c>
      <c r="AT32" s="454" t="s">
        <v>73</v>
      </c>
      <c r="AU32" s="455"/>
    </row>
    <row r="33" spans="1:47" ht="18.75" customHeight="1">
      <c r="A33" s="94" t="s">
        <v>67</v>
      </c>
      <c r="C33" s="96"/>
      <c r="D33" s="100" t="s">
        <v>1686</v>
      </c>
      <c r="E33" s="106" t="s">
        <v>73</v>
      </c>
      <c r="F33" s="106" t="s">
        <v>73</v>
      </c>
      <c r="G33" s="228">
        <v>1562.8262</v>
      </c>
      <c r="H33" s="106" t="s">
        <v>73</v>
      </c>
      <c r="I33" s="106" t="s">
        <v>73</v>
      </c>
      <c r="J33" s="106" t="s">
        <v>73</v>
      </c>
      <c r="K33" s="106" t="s">
        <v>73</v>
      </c>
      <c r="L33" s="106" t="s">
        <v>73</v>
      </c>
      <c r="M33" s="106" t="s">
        <v>73</v>
      </c>
      <c r="N33" s="106" t="s">
        <v>73</v>
      </c>
      <c r="O33" s="106" t="s">
        <v>73</v>
      </c>
      <c r="P33" s="106" t="s">
        <v>73</v>
      </c>
      <c r="Q33" s="106" t="s">
        <v>73</v>
      </c>
      <c r="R33" s="106" t="s">
        <v>73</v>
      </c>
      <c r="S33" s="106" t="s">
        <v>73</v>
      </c>
      <c r="T33" s="106" t="s">
        <v>73</v>
      </c>
      <c r="U33" s="106" t="s">
        <v>73</v>
      </c>
      <c r="V33" s="106" t="s">
        <v>73</v>
      </c>
      <c r="W33" s="106" t="s">
        <v>73</v>
      </c>
      <c r="X33" s="106" t="s">
        <v>73</v>
      </c>
      <c r="Y33" s="106" t="s">
        <v>73</v>
      </c>
      <c r="Z33" s="106" t="s">
        <v>73</v>
      </c>
      <c r="AA33" s="106" t="s">
        <v>73</v>
      </c>
      <c r="AB33" s="106" t="s">
        <v>73</v>
      </c>
      <c r="AC33" s="106" t="s">
        <v>73</v>
      </c>
      <c r="AD33" s="106" t="s">
        <v>73</v>
      </c>
      <c r="AE33" s="106" t="s">
        <v>73</v>
      </c>
      <c r="AF33" s="106" t="s">
        <v>73</v>
      </c>
      <c r="AG33" s="106" t="s">
        <v>73</v>
      </c>
      <c r="AH33" s="106" t="s">
        <v>73</v>
      </c>
      <c r="AI33" s="106" t="s">
        <v>73</v>
      </c>
      <c r="AJ33" s="106" t="s">
        <v>73</v>
      </c>
      <c r="AK33" s="106" t="s">
        <v>73</v>
      </c>
      <c r="AL33" s="106" t="s">
        <v>73</v>
      </c>
      <c r="AM33" s="106" t="s">
        <v>73</v>
      </c>
      <c r="AN33" s="106" t="s">
        <v>73</v>
      </c>
      <c r="AO33" s="106" t="s">
        <v>73</v>
      </c>
      <c r="AP33" s="106" t="s">
        <v>73</v>
      </c>
      <c r="AQ33" s="106" t="s">
        <v>73</v>
      </c>
      <c r="AR33" s="106" t="s">
        <v>73</v>
      </c>
      <c r="AS33" s="106" t="s">
        <v>73</v>
      </c>
      <c r="AT33" s="106" t="s">
        <v>73</v>
      </c>
      <c r="AU33" s="450"/>
    </row>
    <row r="34" spans="1:47" s="451" customFormat="1" ht="18.75" hidden="1" customHeight="1">
      <c r="A34" s="451" t="s">
        <v>68</v>
      </c>
      <c r="C34" s="452"/>
      <c r="D34" s="453" t="s">
        <v>1676</v>
      </c>
      <c r="E34" s="454" t="s">
        <v>73</v>
      </c>
      <c r="F34" s="454" t="s">
        <v>73</v>
      </c>
      <c r="G34" s="454" t="s">
        <v>73</v>
      </c>
      <c r="H34" s="454" t="s">
        <v>73</v>
      </c>
      <c r="I34" s="454" t="s">
        <v>73</v>
      </c>
      <c r="J34" s="454" t="s">
        <v>73</v>
      </c>
      <c r="K34" s="454" t="s">
        <v>73</v>
      </c>
      <c r="L34" s="454" t="s">
        <v>73</v>
      </c>
      <c r="M34" s="454" t="s">
        <v>73</v>
      </c>
      <c r="N34" s="454" t="s">
        <v>73</v>
      </c>
      <c r="O34" s="454" t="s">
        <v>73</v>
      </c>
      <c r="P34" s="454" t="s">
        <v>73</v>
      </c>
      <c r="Q34" s="454" t="s">
        <v>73</v>
      </c>
      <c r="R34" s="454" t="s">
        <v>73</v>
      </c>
      <c r="S34" s="454" t="s">
        <v>73</v>
      </c>
      <c r="T34" s="454" t="s">
        <v>73</v>
      </c>
      <c r="U34" s="454" t="s">
        <v>73</v>
      </c>
      <c r="V34" s="454" t="s">
        <v>73</v>
      </c>
      <c r="W34" s="454" t="s">
        <v>73</v>
      </c>
      <c r="X34" s="454" t="s">
        <v>73</v>
      </c>
      <c r="Y34" s="454" t="s">
        <v>73</v>
      </c>
      <c r="Z34" s="454" t="s">
        <v>73</v>
      </c>
      <c r="AA34" s="454" t="s">
        <v>73</v>
      </c>
      <c r="AB34" s="454" t="s">
        <v>73</v>
      </c>
      <c r="AC34" s="454" t="s">
        <v>73</v>
      </c>
      <c r="AD34" s="454" t="s">
        <v>73</v>
      </c>
      <c r="AE34" s="454" t="s">
        <v>73</v>
      </c>
      <c r="AF34" s="454" t="s">
        <v>73</v>
      </c>
      <c r="AG34" s="454" t="s">
        <v>73</v>
      </c>
      <c r="AH34" s="454" t="s">
        <v>73</v>
      </c>
      <c r="AI34" s="454" t="s">
        <v>73</v>
      </c>
      <c r="AJ34" s="454" t="s">
        <v>73</v>
      </c>
      <c r="AK34" s="454" t="s">
        <v>73</v>
      </c>
      <c r="AL34" s="454" t="s">
        <v>73</v>
      </c>
      <c r="AM34" s="454" t="s">
        <v>73</v>
      </c>
      <c r="AN34" s="454" t="s">
        <v>73</v>
      </c>
      <c r="AO34" s="454" t="s">
        <v>73</v>
      </c>
      <c r="AP34" s="454" t="s">
        <v>73</v>
      </c>
      <c r="AQ34" s="454" t="s">
        <v>73</v>
      </c>
      <c r="AR34" s="454" t="s">
        <v>73</v>
      </c>
      <c r="AS34" s="454" t="s">
        <v>73</v>
      </c>
      <c r="AT34" s="454" t="s">
        <v>73</v>
      </c>
      <c r="AU34" s="455"/>
    </row>
    <row r="35" spans="1:47" s="451" customFormat="1" ht="18.75" hidden="1" customHeight="1">
      <c r="A35" s="451" t="s">
        <v>70</v>
      </c>
      <c r="C35" s="452"/>
      <c r="D35" s="453" t="s">
        <v>1690</v>
      </c>
      <c r="E35" s="454" t="s">
        <v>73</v>
      </c>
      <c r="F35" s="454" t="s">
        <v>73</v>
      </c>
      <c r="G35" s="454" t="s">
        <v>73</v>
      </c>
      <c r="H35" s="454" t="s">
        <v>73</v>
      </c>
      <c r="I35" s="454" t="s">
        <v>73</v>
      </c>
      <c r="J35" s="454" t="s">
        <v>73</v>
      </c>
      <c r="K35" s="454" t="s">
        <v>73</v>
      </c>
      <c r="L35" s="454" t="s">
        <v>73</v>
      </c>
      <c r="M35" s="454" t="s">
        <v>73</v>
      </c>
      <c r="N35" s="454" t="s">
        <v>73</v>
      </c>
      <c r="O35" s="454" t="s">
        <v>73</v>
      </c>
      <c r="P35" s="454" t="s">
        <v>73</v>
      </c>
      <c r="Q35" s="454" t="s">
        <v>73</v>
      </c>
      <c r="R35" s="454" t="s">
        <v>73</v>
      </c>
      <c r="S35" s="454" t="s">
        <v>73</v>
      </c>
      <c r="T35" s="454" t="s">
        <v>73</v>
      </c>
      <c r="U35" s="454" t="s">
        <v>73</v>
      </c>
      <c r="V35" s="454" t="s">
        <v>73</v>
      </c>
      <c r="W35" s="454" t="s">
        <v>73</v>
      </c>
      <c r="X35" s="454" t="s">
        <v>73</v>
      </c>
      <c r="Y35" s="454" t="s">
        <v>73</v>
      </c>
      <c r="Z35" s="454" t="s">
        <v>73</v>
      </c>
      <c r="AA35" s="454" t="s">
        <v>73</v>
      </c>
      <c r="AB35" s="454" t="s">
        <v>73</v>
      </c>
      <c r="AC35" s="454" t="s">
        <v>73</v>
      </c>
      <c r="AD35" s="454" t="s">
        <v>73</v>
      </c>
      <c r="AE35" s="454" t="s">
        <v>73</v>
      </c>
      <c r="AF35" s="454" t="s">
        <v>73</v>
      </c>
      <c r="AG35" s="454" t="s">
        <v>73</v>
      </c>
      <c r="AH35" s="454" t="s">
        <v>73</v>
      </c>
      <c r="AI35" s="454" t="s">
        <v>73</v>
      </c>
      <c r="AJ35" s="454" t="s">
        <v>73</v>
      </c>
      <c r="AK35" s="454" t="s">
        <v>73</v>
      </c>
      <c r="AL35" s="454" t="s">
        <v>73</v>
      </c>
      <c r="AM35" s="454" t="s">
        <v>73</v>
      </c>
      <c r="AN35" s="454" t="s">
        <v>73</v>
      </c>
      <c r="AO35" s="454" t="s">
        <v>73</v>
      </c>
      <c r="AP35" s="454" t="s">
        <v>73</v>
      </c>
      <c r="AQ35" s="454" t="s">
        <v>73</v>
      </c>
      <c r="AR35" s="454" t="s">
        <v>73</v>
      </c>
      <c r="AS35" s="454" t="s">
        <v>73</v>
      </c>
      <c r="AT35" s="454" t="s">
        <v>73</v>
      </c>
      <c r="AU35" s="455"/>
    </row>
    <row r="36" spans="1:47" s="451" customFormat="1" ht="18.75" hidden="1" customHeight="1">
      <c r="A36" s="451" t="s">
        <v>71</v>
      </c>
      <c r="C36" s="452"/>
      <c r="D36" s="453" t="s">
        <v>1675</v>
      </c>
      <c r="E36" s="454" t="s">
        <v>73</v>
      </c>
      <c r="F36" s="454" t="s">
        <v>73</v>
      </c>
      <c r="G36" s="454" t="s">
        <v>73</v>
      </c>
      <c r="H36" s="454" t="s">
        <v>73</v>
      </c>
      <c r="I36" s="454" t="s">
        <v>73</v>
      </c>
      <c r="J36" s="454" t="s">
        <v>73</v>
      </c>
      <c r="K36" s="454" t="s">
        <v>73</v>
      </c>
      <c r="L36" s="454" t="s">
        <v>73</v>
      </c>
      <c r="M36" s="454" t="s">
        <v>73</v>
      </c>
      <c r="N36" s="454" t="s">
        <v>73</v>
      </c>
      <c r="O36" s="454" t="s">
        <v>73</v>
      </c>
      <c r="P36" s="454" t="s">
        <v>73</v>
      </c>
      <c r="Q36" s="454" t="s">
        <v>73</v>
      </c>
      <c r="R36" s="454" t="s">
        <v>73</v>
      </c>
      <c r="S36" s="454" t="s">
        <v>73</v>
      </c>
      <c r="T36" s="454" t="s">
        <v>73</v>
      </c>
      <c r="U36" s="454" t="s">
        <v>73</v>
      </c>
      <c r="V36" s="454" t="s">
        <v>73</v>
      </c>
      <c r="W36" s="454" t="s">
        <v>73</v>
      </c>
      <c r="X36" s="454" t="s">
        <v>73</v>
      </c>
      <c r="Y36" s="454" t="s">
        <v>73</v>
      </c>
      <c r="Z36" s="454" t="s">
        <v>73</v>
      </c>
      <c r="AA36" s="454" t="s">
        <v>73</v>
      </c>
      <c r="AB36" s="454" t="s">
        <v>73</v>
      </c>
      <c r="AC36" s="454" t="s">
        <v>73</v>
      </c>
      <c r="AD36" s="454" t="s">
        <v>73</v>
      </c>
      <c r="AE36" s="454" t="s">
        <v>73</v>
      </c>
      <c r="AF36" s="454" t="s">
        <v>73</v>
      </c>
      <c r="AG36" s="454" t="s">
        <v>73</v>
      </c>
      <c r="AH36" s="454" t="s">
        <v>73</v>
      </c>
      <c r="AI36" s="454" t="s">
        <v>73</v>
      </c>
      <c r="AJ36" s="454" t="s">
        <v>73</v>
      </c>
      <c r="AK36" s="454" t="s">
        <v>73</v>
      </c>
      <c r="AL36" s="454" t="s">
        <v>73</v>
      </c>
      <c r="AM36" s="454" t="s">
        <v>73</v>
      </c>
      <c r="AN36" s="454" t="s">
        <v>73</v>
      </c>
      <c r="AO36" s="454" t="s">
        <v>73</v>
      </c>
      <c r="AP36" s="454" t="s">
        <v>73</v>
      </c>
      <c r="AQ36" s="454" t="s">
        <v>73</v>
      </c>
      <c r="AR36" s="454" t="s">
        <v>73</v>
      </c>
      <c r="AS36" s="454" t="s">
        <v>73</v>
      </c>
      <c r="AT36" s="454" t="s">
        <v>73</v>
      </c>
      <c r="AU36" s="455"/>
    </row>
    <row r="37" spans="1:47" s="451" customFormat="1" ht="18.75" hidden="1" customHeight="1">
      <c r="A37" s="451" t="s">
        <v>72</v>
      </c>
      <c r="C37" s="452"/>
      <c r="D37" s="453" t="s">
        <v>1691</v>
      </c>
      <c r="E37" s="454" t="s">
        <v>73</v>
      </c>
      <c r="F37" s="454" t="s">
        <v>73</v>
      </c>
      <c r="G37" s="454" t="s">
        <v>73</v>
      </c>
      <c r="H37" s="454" t="s">
        <v>73</v>
      </c>
      <c r="I37" s="454" t="s">
        <v>73</v>
      </c>
      <c r="J37" s="454" t="s">
        <v>73</v>
      </c>
      <c r="K37" s="454" t="s">
        <v>73</v>
      </c>
      <c r="L37" s="454" t="s">
        <v>73</v>
      </c>
      <c r="M37" s="454" t="s">
        <v>73</v>
      </c>
      <c r="N37" s="454" t="s">
        <v>73</v>
      </c>
      <c r="O37" s="454" t="s">
        <v>73</v>
      </c>
      <c r="P37" s="454" t="s">
        <v>73</v>
      </c>
      <c r="Q37" s="454" t="s">
        <v>73</v>
      </c>
      <c r="R37" s="454" t="s">
        <v>73</v>
      </c>
      <c r="S37" s="454" t="s">
        <v>73</v>
      </c>
      <c r="T37" s="454" t="s">
        <v>73</v>
      </c>
      <c r="U37" s="454" t="s">
        <v>73</v>
      </c>
      <c r="V37" s="454" t="s">
        <v>73</v>
      </c>
      <c r="W37" s="454" t="s">
        <v>73</v>
      </c>
      <c r="X37" s="454" t="s">
        <v>73</v>
      </c>
      <c r="Y37" s="454" t="s">
        <v>73</v>
      </c>
      <c r="Z37" s="454" t="s">
        <v>73</v>
      </c>
      <c r="AA37" s="454" t="s">
        <v>73</v>
      </c>
      <c r="AB37" s="454" t="s">
        <v>73</v>
      </c>
      <c r="AC37" s="454" t="s">
        <v>73</v>
      </c>
      <c r="AD37" s="454" t="s">
        <v>73</v>
      </c>
      <c r="AE37" s="454" t="s">
        <v>73</v>
      </c>
      <c r="AF37" s="454" t="s">
        <v>73</v>
      </c>
      <c r="AG37" s="454" t="s">
        <v>73</v>
      </c>
      <c r="AH37" s="454" t="s">
        <v>73</v>
      </c>
      <c r="AI37" s="454" t="s">
        <v>73</v>
      </c>
      <c r="AJ37" s="454" t="s">
        <v>73</v>
      </c>
      <c r="AK37" s="454" t="s">
        <v>73</v>
      </c>
      <c r="AL37" s="454" t="s">
        <v>73</v>
      </c>
      <c r="AM37" s="454" t="s">
        <v>73</v>
      </c>
      <c r="AN37" s="454" t="s">
        <v>73</v>
      </c>
      <c r="AO37" s="454" t="s">
        <v>73</v>
      </c>
      <c r="AP37" s="454" t="s">
        <v>73</v>
      </c>
      <c r="AQ37" s="454" t="s">
        <v>73</v>
      </c>
      <c r="AR37" s="454" t="s">
        <v>73</v>
      </c>
      <c r="AS37" s="454" t="s">
        <v>73</v>
      </c>
      <c r="AT37" s="454" t="s">
        <v>73</v>
      </c>
      <c r="AU37" s="455"/>
    </row>
    <row r="38" spans="1:47" s="451" customFormat="1" ht="18.75" hidden="1" customHeight="1">
      <c r="A38" s="451" t="s">
        <v>73</v>
      </c>
      <c r="C38" s="452"/>
      <c r="D38" s="453" t="s">
        <v>1692</v>
      </c>
      <c r="E38" s="454" t="s">
        <v>73</v>
      </c>
      <c r="F38" s="454" t="s">
        <v>73</v>
      </c>
      <c r="G38" s="454" t="s">
        <v>73</v>
      </c>
      <c r="H38" s="454" t="s">
        <v>73</v>
      </c>
      <c r="I38" s="454" t="s">
        <v>73</v>
      </c>
      <c r="J38" s="454" t="s">
        <v>73</v>
      </c>
      <c r="K38" s="454" t="s">
        <v>73</v>
      </c>
      <c r="L38" s="454" t="s">
        <v>73</v>
      </c>
      <c r="M38" s="454" t="s">
        <v>73</v>
      </c>
      <c r="N38" s="454" t="s">
        <v>73</v>
      </c>
      <c r="O38" s="454" t="s">
        <v>73</v>
      </c>
      <c r="P38" s="454" t="s">
        <v>73</v>
      </c>
      <c r="Q38" s="454" t="s">
        <v>73</v>
      </c>
      <c r="R38" s="454" t="s">
        <v>73</v>
      </c>
      <c r="S38" s="454" t="s">
        <v>73</v>
      </c>
      <c r="T38" s="454" t="s">
        <v>73</v>
      </c>
      <c r="U38" s="454" t="s">
        <v>73</v>
      </c>
      <c r="V38" s="454" t="s">
        <v>73</v>
      </c>
      <c r="W38" s="454" t="s">
        <v>73</v>
      </c>
      <c r="X38" s="454" t="s">
        <v>73</v>
      </c>
      <c r="Y38" s="454" t="s">
        <v>73</v>
      </c>
      <c r="Z38" s="454" t="s">
        <v>73</v>
      </c>
      <c r="AA38" s="454" t="s">
        <v>73</v>
      </c>
      <c r="AB38" s="454" t="s">
        <v>73</v>
      </c>
      <c r="AC38" s="454" t="s">
        <v>73</v>
      </c>
      <c r="AD38" s="454" t="s">
        <v>73</v>
      </c>
      <c r="AE38" s="454" t="s">
        <v>73</v>
      </c>
      <c r="AF38" s="454" t="s">
        <v>73</v>
      </c>
      <c r="AG38" s="454" t="s">
        <v>73</v>
      </c>
      <c r="AH38" s="454" t="s">
        <v>73</v>
      </c>
      <c r="AI38" s="454" t="s">
        <v>73</v>
      </c>
      <c r="AJ38" s="454" t="s">
        <v>73</v>
      </c>
      <c r="AK38" s="454" t="s">
        <v>73</v>
      </c>
      <c r="AL38" s="454" t="s">
        <v>73</v>
      </c>
      <c r="AM38" s="454" t="s">
        <v>73</v>
      </c>
      <c r="AN38" s="454" t="s">
        <v>73</v>
      </c>
      <c r="AO38" s="454" t="s">
        <v>73</v>
      </c>
      <c r="AP38" s="454" t="s">
        <v>73</v>
      </c>
      <c r="AQ38" s="454" t="s">
        <v>73</v>
      </c>
      <c r="AR38" s="454" t="s">
        <v>73</v>
      </c>
      <c r="AS38" s="454" t="s">
        <v>73</v>
      </c>
      <c r="AT38" s="454" t="s">
        <v>73</v>
      </c>
      <c r="AU38" s="455"/>
    </row>
    <row r="39" spans="1:47" s="451" customFormat="1" ht="18.75" hidden="1" customHeight="1">
      <c r="A39" s="451" t="s">
        <v>74</v>
      </c>
      <c r="C39" s="452"/>
      <c r="D39" s="453" t="s">
        <v>75</v>
      </c>
      <c r="E39" s="454" t="s">
        <v>73</v>
      </c>
      <c r="F39" s="454" t="s">
        <v>73</v>
      </c>
      <c r="G39" s="454" t="s">
        <v>73</v>
      </c>
      <c r="H39" s="454" t="s">
        <v>73</v>
      </c>
      <c r="I39" s="454" t="s">
        <v>73</v>
      </c>
      <c r="J39" s="454" t="s">
        <v>73</v>
      </c>
      <c r="K39" s="454" t="s">
        <v>73</v>
      </c>
      <c r="L39" s="454" t="s">
        <v>73</v>
      </c>
      <c r="M39" s="454" t="s">
        <v>73</v>
      </c>
      <c r="N39" s="454" t="s">
        <v>73</v>
      </c>
      <c r="O39" s="454" t="s">
        <v>73</v>
      </c>
      <c r="P39" s="454" t="s">
        <v>73</v>
      </c>
      <c r="Q39" s="454" t="s">
        <v>73</v>
      </c>
      <c r="R39" s="454" t="s">
        <v>73</v>
      </c>
      <c r="S39" s="454" t="s">
        <v>73</v>
      </c>
      <c r="T39" s="454" t="s">
        <v>73</v>
      </c>
      <c r="U39" s="454" t="s">
        <v>73</v>
      </c>
      <c r="V39" s="454" t="s">
        <v>73</v>
      </c>
      <c r="W39" s="454" t="s">
        <v>73</v>
      </c>
      <c r="X39" s="454" t="s">
        <v>73</v>
      </c>
      <c r="Y39" s="454" t="s">
        <v>73</v>
      </c>
      <c r="Z39" s="454" t="s">
        <v>73</v>
      </c>
      <c r="AA39" s="454" t="s">
        <v>73</v>
      </c>
      <c r="AB39" s="454" t="s">
        <v>73</v>
      </c>
      <c r="AC39" s="454" t="s">
        <v>73</v>
      </c>
      <c r="AD39" s="454" t="s">
        <v>73</v>
      </c>
      <c r="AE39" s="454" t="s">
        <v>73</v>
      </c>
      <c r="AF39" s="454" t="s">
        <v>73</v>
      </c>
      <c r="AG39" s="454" t="s">
        <v>73</v>
      </c>
      <c r="AH39" s="454" t="s">
        <v>73</v>
      </c>
      <c r="AI39" s="454" t="s">
        <v>73</v>
      </c>
      <c r="AJ39" s="454" t="s">
        <v>73</v>
      </c>
      <c r="AK39" s="454" t="s">
        <v>73</v>
      </c>
      <c r="AL39" s="454" t="s">
        <v>73</v>
      </c>
      <c r="AM39" s="454" t="s">
        <v>73</v>
      </c>
      <c r="AN39" s="454" t="s">
        <v>73</v>
      </c>
      <c r="AO39" s="454" t="s">
        <v>73</v>
      </c>
      <c r="AP39" s="454" t="s">
        <v>73</v>
      </c>
      <c r="AQ39" s="454" t="s">
        <v>73</v>
      </c>
      <c r="AR39" s="454" t="s">
        <v>73</v>
      </c>
      <c r="AS39" s="454" t="s">
        <v>73</v>
      </c>
      <c r="AT39" s="454" t="s">
        <v>73</v>
      </c>
      <c r="AU39" s="455"/>
    </row>
    <row r="40" spans="1:47" s="451" customFormat="1" ht="18.75" hidden="1" customHeight="1">
      <c r="A40" s="451" t="s">
        <v>76</v>
      </c>
      <c r="C40" s="452"/>
      <c r="D40" s="453" t="s">
        <v>1683</v>
      </c>
      <c r="E40" s="454" t="s">
        <v>73</v>
      </c>
      <c r="F40" s="454" t="s">
        <v>73</v>
      </c>
      <c r="G40" s="454" t="s">
        <v>73</v>
      </c>
      <c r="H40" s="454" t="s">
        <v>73</v>
      </c>
      <c r="I40" s="454" t="s">
        <v>73</v>
      </c>
      <c r="J40" s="454" t="s">
        <v>73</v>
      </c>
      <c r="K40" s="454" t="s">
        <v>73</v>
      </c>
      <c r="L40" s="454" t="s">
        <v>73</v>
      </c>
      <c r="M40" s="454" t="s">
        <v>73</v>
      </c>
      <c r="N40" s="454" t="s">
        <v>73</v>
      </c>
      <c r="O40" s="454" t="s">
        <v>73</v>
      </c>
      <c r="P40" s="454" t="s">
        <v>73</v>
      </c>
      <c r="Q40" s="454" t="s">
        <v>73</v>
      </c>
      <c r="R40" s="454" t="s">
        <v>73</v>
      </c>
      <c r="S40" s="454" t="s">
        <v>73</v>
      </c>
      <c r="T40" s="454" t="s">
        <v>73</v>
      </c>
      <c r="U40" s="454" t="s">
        <v>73</v>
      </c>
      <c r="V40" s="454" t="s">
        <v>73</v>
      </c>
      <c r="W40" s="454" t="s">
        <v>73</v>
      </c>
      <c r="X40" s="454" t="s">
        <v>73</v>
      </c>
      <c r="Y40" s="454" t="s">
        <v>73</v>
      </c>
      <c r="Z40" s="454" t="s">
        <v>73</v>
      </c>
      <c r="AA40" s="454" t="s">
        <v>73</v>
      </c>
      <c r="AB40" s="454" t="s">
        <v>73</v>
      </c>
      <c r="AC40" s="454" t="s">
        <v>73</v>
      </c>
      <c r="AD40" s="454" t="s">
        <v>73</v>
      </c>
      <c r="AE40" s="454" t="s">
        <v>73</v>
      </c>
      <c r="AF40" s="454" t="s">
        <v>73</v>
      </c>
      <c r="AG40" s="454" t="s">
        <v>73</v>
      </c>
      <c r="AH40" s="454" t="s">
        <v>73</v>
      </c>
      <c r="AI40" s="454" t="s">
        <v>73</v>
      </c>
      <c r="AJ40" s="454" t="s">
        <v>73</v>
      </c>
      <c r="AK40" s="454" t="s">
        <v>73</v>
      </c>
      <c r="AL40" s="454" t="s">
        <v>73</v>
      </c>
      <c r="AM40" s="454" t="s">
        <v>73</v>
      </c>
      <c r="AN40" s="454" t="s">
        <v>73</v>
      </c>
      <c r="AO40" s="454" t="s">
        <v>73</v>
      </c>
      <c r="AP40" s="454" t="s">
        <v>73</v>
      </c>
      <c r="AQ40" s="454" t="s">
        <v>73</v>
      </c>
      <c r="AR40" s="454" t="s">
        <v>73</v>
      </c>
      <c r="AS40" s="454" t="s">
        <v>73</v>
      </c>
      <c r="AT40" s="454" t="s">
        <v>73</v>
      </c>
      <c r="AU40" s="455"/>
    </row>
    <row r="41" spans="1:47" s="451" customFormat="1" ht="18.75" hidden="1" customHeight="1">
      <c r="A41" s="451" t="s">
        <v>77</v>
      </c>
      <c r="C41" s="452"/>
      <c r="D41" s="453" t="s">
        <v>1678</v>
      </c>
      <c r="E41" s="454" t="s">
        <v>73</v>
      </c>
      <c r="F41" s="454" t="s">
        <v>73</v>
      </c>
      <c r="G41" s="454" t="s">
        <v>73</v>
      </c>
      <c r="H41" s="454" t="s">
        <v>73</v>
      </c>
      <c r="I41" s="454" t="s">
        <v>73</v>
      </c>
      <c r="J41" s="454" t="s">
        <v>73</v>
      </c>
      <c r="K41" s="454" t="s">
        <v>73</v>
      </c>
      <c r="L41" s="454" t="s">
        <v>73</v>
      </c>
      <c r="M41" s="454" t="s">
        <v>73</v>
      </c>
      <c r="N41" s="454" t="s">
        <v>73</v>
      </c>
      <c r="O41" s="454" t="s">
        <v>73</v>
      </c>
      <c r="P41" s="454" t="s">
        <v>73</v>
      </c>
      <c r="Q41" s="454" t="s">
        <v>73</v>
      </c>
      <c r="R41" s="454" t="s">
        <v>73</v>
      </c>
      <c r="S41" s="454" t="s">
        <v>73</v>
      </c>
      <c r="T41" s="454" t="s">
        <v>73</v>
      </c>
      <c r="U41" s="454" t="s">
        <v>73</v>
      </c>
      <c r="V41" s="454" t="s">
        <v>73</v>
      </c>
      <c r="W41" s="454" t="s">
        <v>73</v>
      </c>
      <c r="X41" s="454" t="s">
        <v>73</v>
      </c>
      <c r="Y41" s="454" t="s">
        <v>73</v>
      </c>
      <c r="Z41" s="454" t="s">
        <v>73</v>
      </c>
      <c r="AA41" s="454" t="s">
        <v>73</v>
      </c>
      <c r="AB41" s="454" t="s">
        <v>73</v>
      </c>
      <c r="AC41" s="454" t="s">
        <v>73</v>
      </c>
      <c r="AD41" s="454" t="s">
        <v>73</v>
      </c>
      <c r="AE41" s="454" t="s">
        <v>73</v>
      </c>
      <c r="AF41" s="454" t="s">
        <v>73</v>
      </c>
      <c r="AG41" s="454" t="s">
        <v>73</v>
      </c>
      <c r="AH41" s="454" t="s">
        <v>73</v>
      </c>
      <c r="AI41" s="454" t="s">
        <v>73</v>
      </c>
      <c r="AJ41" s="454" t="s">
        <v>73</v>
      </c>
      <c r="AK41" s="454" t="s">
        <v>73</v>
      </c>
      <c r="AL41" s="454" t="s">
        <v>73</v>
      </c>
      <c r="AM41" s="454" t="s">
        <v>73</v>
      </c>
      <c r="AN41" s="454" t="s">
        <v>73</v>
      </c>
      <c r="AO41" s="454" t="s">
        <v>73</v>
      </c>
      <c r="AP41" s="454" t="s">
        <v>73</v>
      </c>
      <c r="AQ41" s="454" t="s">
        <v>73</v>
      </c>
      <c r="AR41" s="454" t="s">
        <v>73</v>
      </c>
      <c r="AS41" s="454" t="s">
        <v>73</v>
      </c>
      <c r="AT41" s="454" t="s">
        <v>73</v>
      </c>
      <c r="AU41" s="455"/>
    </row>
    <row r="42" spans="1:47" s="451" customFormat="1" ht="18.75" hidden="1" customHeight="1">
      <c r="A42" s="451" t="s">
        <v>78</v>
      </c>
      <c r="C42" s="452"/>
      <c r="D42" s="453" t="s">
        <v>1677</v>
      </c>
      <c r="E42" s="454" t="s">
        <v>73</v>
      </c>
      <c r="F42" s="454" t="s">
        <v>73</v>
      </c>
      <c r="G42" s="454" t="s">
        <v>73</v>
      </c>
      <c r="H42" s="454" t="s">
        <v>73</v>
      </c>
      <c r="I42" s="454" t="s">
        <v>73</v>
      </c>
      <c r="J42" s="454" t="s">
        <v>73</v>
      </c>
      <c r="K42" s="454" t="s">
        <v>73</v>
      </c>
      <c r="L42" s="454" t="s">
        <v>73</v>
      </c>
      <c r="M42" s="454" t="s">
        <v>73</v>
      </c>
      <c r="N42" s="454" t="s">
        <v>73</v>
      </c>
      <c r="O42" s="454" t="s">
        <v>73</v>
      </c>
      <c r="P42" s="454" t="s">
        <v>73</v>
      </c>
      <c r="Q42" s="454" t="s">
        <v>73</v>
      </c>
      <c r="R42" s="454" t="s">
        <v>73</v>
      </c>
      <c r="S42" s="454" t="s">
        <v>73</v>
      </c>
      <c r="T42" s="454" t="s">
        <v>73</v>
      </c>
      <c r="U42" s="454" t="s">
        <v>73</v>
      </c>
      <c r="V42" s="454" t="s">
        <v>73</v>
      </c>
      <c r="W42" s="454" t="s">
        <v>73</v>
      </c>
      <c r="X42" s="454" t="s">
        <v>73</v>
      </c>
      <c r="Y42" s="454" t="s">
        <v>73</v>
      </c>
      <c r="Z42" s="454" t="s">
        <v>73</v>
      </c>
      <c r="AA42" s="454" t="s">
        <v>73</v>
      </c>
      <c r="AB42" s="454" t="s">
        <v>73</v>
      </c>
      <c r="AC42" s="454" t="s">
        <v>73</v>
      </c>
      <c r="AD42" s="454" t="s">
        <v>73</v>
      </c>
      <c r="AE42" s="454" t="s">
        <v>73</v>
      </c>
      <c r="AF42" s="454" t="s">
        <v>73</v>
      </c>
      <c r="AG42" s="454" t="s">
        <v>73</v>
      </c>
      <c r="AH42" s="454" t="s">
        <v>73</v>
      </c>
      <c r="AI42" s="454" t="s">
        <v>73</v>
      </c>
      <c r="AJ42" s="454" t="s">
        <v>73</v>
      </c>
      <c r="AK42" s="454" t="s">
        <v>73</v>
      </c>
      <c r="AL42" s="454" t="s">
        <v>73</v>
      </c>
      <c r="AM42" s="454" t="s">
        <v>73</v>
      </c>
      <c r="AN42" s="454" t="s">
        <v>73</v>
      </c>
      <c r="AO42" s="454" t="s">
        <v>73</v>
      </c>
      <c r="AP42" s="454" t="s">
        <v>73</v>
      </c>
      <c r="AQ42" s="454" t="s">
        <v>73</v>
      </c>
      <c r="AR42" s="454" t="s">
        <v>73</v>
      </c>
      <c r="AS42" s="454" t="s">
        <v>73</v>
      </c>
      <c r="AT42" s="454" t="s">
        <v>73</v>
      </c>
      <c r="AU42" s="455"/>
    </row>
    <row r="43" spans="1:47" ht="18.75" customHeight="1">
      <c r="A43" s="94" t="s">
        <v>79</v>
      </c>
      <c r="C43" s="96"/>
      <c r="D43" s="100" t="s">
        <v>80</v>
      </c>
      <c r="E43" s="106">
        <v>65.057900000000004</v>
      </c>
      <c r="F43" s="106">
        <v>63.280799999999999</v>
      </c>
      <c r="G43" s="106">
        <v>2242.1309999999999</v>
      </c>
      <c r="H43" s="106">
        <v>39.218499999999999</v>
      </c>
      <c r="I43" s="106">
        <v>337.57010000000002</v>
      </c>
      <c r="J43" s="106">
        <v>51.463700000000003</v>
      </c>
      <c r="K43" s="106">
        <v>139.88390000000001</v>
      </c>
      <c r="L43" s="106">
        <v>223.20330000000001</v>
      </c>
      <c r="M43" s="106">
        <v>23.421800000000001</v>
      </c>
      <c r="N43" s="106">
        <v>83.493700000000004</v>
      </c>
      <c r="O43" s="106">
        <v>58.914700000000003</v>
      </c>
      <c r="P43" s="106">
        <v>28.411799999999999</v>
      </c>
      <c r="Q43" s="106">
        <v>21.529599999999999</v>
      </c>
      <c r="R43" s="106">
        <v>17.7272</v>
      </c>
      <c r="S43" s="106">
        <v>26.1388</v>
      </c>
      <c r="T43" s="106">
        <v>66.102099999999993</v>
      </c>
      <c r="U43" s="106">
        <v>26.642800000000001</v>
      </c>
      <c r="V43" s="106">
        <v>25.1252</v>
      </c>
      <c r="W43" s="106">
        <v>40.078200000000002</v>
      </c>
      <c r="X43" s="106">
        <v>35.303899999999999</v>
      </c>
      <c r="Y43" s="106">
        <v>6.6417000000000002</v>
      </c>
      <c r="Z43" s="106">
        <v>25.733499999999999</v>
      </c>
      <c r="AA43" s="106">
        <v>23.503399999999999</v>
      </c>
      <c r="AB43" s="106">
        <v>19.316500000000001</v>
      </c>
      <c r="AC43" s="106">
        <v>18.710799999999999</v>
      </c>
      <c r="AD43" s="106">
        <v>27.395800000000001</v>
      </c>
      <c r="AE43" s="106">
        <v>25.384799999999998</v>
      </c>
      <c r="AF43" s="106">
        <v>51.313899999999997</v>
      </c>
      <c r="AG43" s="106">
        <v>17.138000000000002</v>
      </c>
      <c r="AH43" s="106">
        <v>25.629300000000001</v>
      </c>
      <c r="AI43" s="106">
        <v>18.385200000000001</v>
      </c>
      <c r="AJ43" s="106">
        <v>16.3733</v>
      </c>
      <c r="AK43" s="106">
        <v>1172.9962</v>
      </c>
      <c r="AL43" s="106">
        <v>1163.6546000000001</v>
      </c>
      <c r="AM43" s="106">
        <v>19.8536</v>
      </c>
      <c r="AN43" s="106">
        <v>16.484999999999999</v>
      </c>
      <c r="AO43" s="106">
        <v>16.1739</v>
      </c>
      <c r="AP43" s="106">
        <v>9.4116</v>
      </c>
      <c r="AQ43" s="106">
        <v>10.4405</v>
      </c>
      <c r="AR43" s="106">
        <v>10.0587</v>
      </c>
      <c r="AS43" s="106">
        <v>10.0337</v>
      </c>
      <c r="AT43" s="106" t="s">
        <v>73</v>
      </c>
      <c r="AU43" s="450"/>
    </row>
    <row r="44" spans="1:47" ht="18.75" customHeight="1">
      <c r="A44" s="94" t="s">
        <v>81</v>
      </c>
      <c r="C44" s="96"/>
      <c r="D44" s="100" t="s">
        <v>1662</v>
      </c>
      <c r="E44" s="106" t="s">
        <v>73</v>
      </c>
      <c r="F44" s="106" t="s">
        <v>73</v>
      </c>
      <c r="G44" s="106" t="s">
        <v>73</v>
      </c>
      <c r="H44" s="106" t="s">
        <v>73</v>
      </c>
      <c r="I44" s="106">
        <v>33.719700000000003</v>
      </c>
      <c r="J44" s="106" t="s">
        <v>73</v>
      </c>
      <c r="K44" s="106">
        <v>30.4877</v>
      </c>
      <c r="L44" s="106">
        <v>54.488599999999998</v>
      </c>
      <c r="M44" s="106" t="s">
        <v>73</v>
      </c>
      <c r="N44" s="106">
        <v>29.4573</v>
      </c>
      <c r="O44" s="106">
        <v>25.2986</v>
      </c>
      <c r="P44" s="106">
        <v>26.069900000000001</v>
      </c>
      <c r="Q44" s="106" t="s">
        <v>73</v>
      </c>
      <c r="R44" s="106">
        <v>15.7379</v>
      </c>
      <c r="S44" s="106">
        <v>10.9541</v>
      </c>
      <c r="T44" s="106">
        <v>41.544899999999998</v>
      </c>
      <c r="U44" s="106" t="s">
        <v>73</v>
      </c>
      <c r="V44" s="106" t="s">
        <v>73</v>
      </c>
      <c r="W44" s="106">
        <v>25.7989</v>
      </c>
      <c r="X44" s="106">
        <v>19.362400000000001</v>
      </c>
      <c r="Y44" s="106">
        <v>6.6360000000000001</v>
      </c>
      <c r="Z44" s="106" t="s">
        <v>73</v>
      </c>
      <c r="AA44" s="106" t="s">
        <v>73</v>
      </c>
      <c r="AB44" s="106">
        <v>16.3218</v>
      </c>
      <c r="AC44" s="106" t="s">
        <v>45</v>
      </c>
      <c r="AD44" s="106">
        <v>27.395800000000001</v>
      </c>
      <c r="AE44" s="106">
        <v>14.8774</v>
      </c>
      <c r="AF44" s="106">
        <v>33.954000000000001</v>
      </c>
      <c r="AG44" s="106" t="s">
        <v>73</v>
      </c>
      <c r="AH44" s="106">
        <v>18.4636</v>
      </c>
      <c r="AI44" s="106">
        <v>11.440200000000001</v>
      </c>
      <c r="AJ44" s="106">
        <v>15.0053</v>
      </c>
      <c r="AK44" s="106" t="s">
        <v>73</v>
      </c>
      <c r="AL44" s="106" t="s">
        <v>73</v>
      </c>
      <c r="AM44" s="106">
        <v>19.8535</v>
      </c>
      <c r="AN44" s="106">
        <v>16.484999999999999</v>
      </c>
      <c r="AO44" s="106">
        <v>14.351599999999999</v>
      </c>
      <c r="AP44" s="106">
        <v>9.4116</v>
      </c>
      <c r="AQ44" s="106">
        <v>10.4405</v>
      </c>
      <c r="AR44" s="106">
        <v>10.0587</v>
      </c>
      <c r="AS44" s="106">
        <v>10.0337</v>
      </c>
      <c r="AT44" s="106" t="s">
        <v>73</v>
      </c>
      <c r="AU44" s="450"/>
    </row>
    <row r="45" spans="1:47" ht="18.75" customHeight="1">
      <c r="A45" s="94" t="s">
        <v>82</v>
      </c>
      <c r="C45" s="96"/>
      <c r="D45" s="100" t="s">
        <v>1682</v>
      </c>
      <c r="E45" s="106" t="s">
        <v>73</v>
      </c>
      <c r="F45" s="106" t="s">
        <v>73</v>
      </c>
      <c r="G45" s="106">
        <v>1000.9401</v>
      </c>
      <c r="H45" s="106" t="s">
        <v>73</v>
      </c>
      <c r="I45" s="106" t="s">
        <v>73</v>
      </c>
      <c r="J45" s="106" t="s">
        <v>73</v>
      </c>
      <c r="K45" s="106" t="s">
        <v>73</v>
      </c>
      <c r="L45" s="106" t="s">
        <v>73</v>
      </c>
      <c r="M45" s="106">
        <v>10.8591</v>
      </c>
      <c r="N45" s="106" t="s">
        <v>73</v>
      </c>
      <c r="O45" s="106" t="s">
        <v>73</v>
      </c>
      <c r="P45" s="106" t="s">
        <v>73</v>
      </c>
      <c r="Q45" s="106">
        <v>11.1907</v>
      </c>
      <c r="R45" s="106" t="s">
        <v>73</v>
      </c>
      <c r="S45" s="106" t="s">
        <v>73</v>
      </c>
      <c r="T45" s="106" t="s">
        <v>73</v>
      </c>
      <c r="U45" s="106" t="s">
        <v>73</v>
      </c>
      <c r="V45" s="106" t="s">
        <v>73</v>
      </c>
      <c r="W45" s="106" t="s">
        <v>73</v>
      </c>
      <c r="X45" s="106" t="s">
        <v>73</v>
      </c>
      <c r="Y45" s="106" t="s">
        <v>73</v>
      </c>
      <c r="Z45" s="106" t="s">
        <v>73</v>
      </c>
      <c r="AA45" s="106" t="s">
        <v>73</v>
      </c>
      <c r="AB45" s="106" t="s">
        <v>73</v>
      </c>
      <c r="AC45" s="106" t="s">
        <v>73</v>
      </c>
      <c r="AD45" s="106" t="s">
        <v>73</v>
      </c>
      <c r="AE45" s="106" t="s">
        <v>73</v>
      </c>
      <c r="AF45" s="106" t="s">
        <v>73</v>
      </c>
      <c r="AG45" s="106" t="s">
        <v>73</v>
      </c>
      <c r="AH45" s="106" t="s">
        <v>73</v>
      </c>
      <c r="AI45" s="106" t="s">
        <v>73</v>
      </c>
      <c r="AJ45" s="106" t="s">
        <v>73</v>
      </c>
      <c r="AK45" s="106">
        <v>1000.0067</v>
      </c>
      <c r="AL45" s="106">
        <v>1079.9409000000001</v>
      </c>
      <c r="AM45" s="106" t="s">
        <v>73</v>
      </c>
      <c r="AN45" s="106" t="s">
        <v>73</v>
      </c>
      <c r="AO45" s="106" t="s">
        <v>73</v>
      </c>
      <c r="AP45" s="106" t="s">
        <v>73</v>
      </c>
      <c r="AQ45" s="106" t="s">
        <v>73</v>
      </c>
      <c r="AR45" s="106" t="s">
        <v>73</v>
      </c>
      <c r="AS45" s="106" t="s">
        <v>73</v>
      </c>
      <c r="AT45" s="106" t="s">
        <v>73</v>
      </c>
      <c r="AU45" s="450"/>
    </row>
    <row r="46" spans="1:47" ht="18.75" customHeight="1">
      <c r="A46" s="94" t="s">
        <v>83</v>
      </c>
      <c r="C46" s="96"/>
      <c r="D46" s="100" t="s">
        <v>1680</v>
      </c>
      <c r="E46" s="106" t="s">
        <v>73</v>
      </c>
      <c r="F46" s="106" t="s">
        <v>73</v>
      </c>
      <c r="G46" s="106">
        <v>1196.7798</v>
      </c>
      <c r="H46" s="106" t="s">
        <v>73</v>
      </c>
      <c r="I46" s="106" t="s">
        <v>73</v>
      </c>
      <c r="J46" s="106" t="s">
        <v>73</v>
      </c>
      <c r="K46" s="106" t="s">
        <v>73</v>
      </c>
      <c r="L46" s="106" t="s">
        <v>73</v>
      </c>
      <c r="M46" s="106">
        <v>13.2021</v>
      </c>
      <c r="N46" s="106" t="s">
        <v>73</v>
      </c>
      <c r="O46" s="106" t="s">
        <v>73</v>
      </c>
      <c r="P46" s="106" t="s">
        <v>73</v>
      </c>
      <c r="Q46" s="106">
        <v>10.3657</v>
      </c>
      <c r="R46" s="106" t="s">
        <v>73</v>
      </c>
      <c r="S46" s="106" t="s">
        <v>73</v>
      </c>
      <c r="T46" s="106" t="s">
        <v>73</v>
      </c>
      <c r="U46" s="106" t="s">
        <v>73</v>
      </c>
      <c r="V46" s="106" t="s">
        <v>73</v>
      </c>
      <c r="W46" s="106" t="s">
        <v>73</v>
      </c>
      <c r="X46" s="106" t="s">
        <v>73</v>
      </c>
      <c r="Y46" s="106" t="s">
        <v>73</v>
      </c>
      <c r="Z46" s="106" t="s">
        <v>73</v>
      </c>
      <c r="AA46" s="106" t="s">
        <v>73</v>
      </c>
      <c r="AB46" s="106" t="s">
        <v>73</v>
      </c>
      <c r="AC46" s="106" t="s">
        <v>73</v>
      </c>
      <c r="AD46" s="106" t="s">
        <v>73</v>
      </c>
      <c r="AE46" s="106" t="s">
        <v>73</v>
      </c>
      <c r="AF46" s="106" t="s">
        <v>73</v>
      </c>
      <c r="AG46" s="106" t="s">
        <v>73</v>
      </c>
      <c r="AH46" s="106" t="s">
        <v>73</v>
      </c>
      <c r="AI46" s="106" t="s">
        <v>73</v>
      </c>
      <c r="AJ46" s="106" t="s">
        <v>73</v>
      </c>
      <c r="AK46" s="106">
        <v>1000.5934</v>
      </c>
      <c r="AL46" s="106">
        <v>1008.8549</v>
      </c>
      <c r="AM46" s="106" t="s">
        <v>73</v>
      </c>
      <c r="AN46" s="106" t="s">
        <v>73</v>
      </c>
      <c r="AO46" s="106" t="s">
        <v>73</v>
      </c>
      <c r="AP46" s="106" t="s">
        <v>73</v>
      </c>
      <c r="AQ46" s="106" t="s">
        <v>73</v>
      </c>
      <c r="AR46" s="106" t="s">
        <v>73</v>
      </c>
      <c r="AS46" s="106" t="s">
        <v>73</v>
      </c>
      <c r="AT46" s="106" t="s">
        <v>73</v>
      </c>
      <c r="AU46" s="450"/>
    </row>
    <row r="47" spans="1:47" s="451" customFormat="1" ht="18.75" hidden="1" customHeight="1">
      <c r="A47" s="451" t="s">
        <v>84</v>
      </c>
      <c r="C47" s="452"/>
      <c r="D47" s="453" t="s">
        <v>1663</v>
      </c>
      <c r="E47" s="454" t="s">
        <v>73</v>
      </c>
      <c r="F47" s="454" t="s">
        <v>73</v>
      </c>
      <c r="G47" s="454" t="s">
        <v>73</v>
      </c>
      <c r="H47" s="454" t="s">
        <v>73</v>
      </c>
      <c r="I47" s="454" t="s">
        <v>73</v>
      </c>
      <c r="J47" s="454" t="s">
        <v>73</v>
      </c>
      <c r="K47" s="454" t="s">
        <v>73</v>
      </c>
      <c r="L47" s="454" t="s">
        <v>73</v>
      </c>
      <c r="M47" s="454" t="s">
        <v>73</v>
      </c>
      <c r="N47" s="454" t="s">
        <v>73</v>
      </c>
      <c r="O47" s="454" t="s">
        <v>73</v>
      </c>
      <c r="P47" s="454" t="s">
        <v>73</v>
      </c>
      <c r="Q47" s="454" t="s">
        <v>73</v>
      </c>
      <c r="R47" s="454" t="s">
        <v>73</v>
      </c>
      <c r="S47" s="454" t="s">
        <v>73</v>
      </c>
      <c r="T47" s="454" t="s">
        <v>73</v>
      </c>
      <c r="U47" s="454" t="s">
        <v>73</v>
      </c>
      <c r="V47" s="454" t="s">
        <v>73</v>
      </c>
      <c r="W47" s="454" t="s">
        <v>73</v>
      </c>
      <c r="X47" s="454" t="s">
        <v>73</v>
      </c>
      <c r="Y47" s="454" t="s">
        <v>73</v>
      </c>
      <c r="Z47" s="454" t="s">
        <v>73</v>
      </c>
      <c r="AA47" s="454" t="s">
        <v>73</v>
      </c>
      <c r="AB47" s="454" t="s">
        <v>73</v>
      </c>
      <c r="AC47" s="454" t="s">
        <v>73</v>
      </c>
      <c r="AD47" s="454" t="s">
        <v>73</v>
      </c>
      <c r="AE47" s="454" t="s">
        <v>73</v>
      </c>
      <c r="AF47" s="454" t="s">
        <v>73</v>
      </c>
      <c r="AG47" s="454" t="s">
        <v>73</v>
      </c>
      <c r="AH47" s="454" t="s">
        <v>73</v>
      </c>
      <c r="AI47" s="454" t="s">
        <v>73</v>
      </c>
      <c r="AJ47" s="454" t="s">
        <v>73</v>
      </c>
      <c r="AK47" s="454" t="s">
        <v>73</v>
      </c>
      <c r="AL47" s="454" t="s">
        <v>73</v>
      </c>
      <c r="AM47" s="454" t="s">
        <v>73</v>
      </c>
      <c r="AN47" s="454" t="s">
        <v>73</v>
      </c>
      <c r="AO47" s="454" t="s">
        <v>73</v>
      </c>
      <c r="AP47" s="454" t="s">
        <v>73</v>
      </c>
      <c r="AQ47" s="454" t="s">
        <v>73</v>
      </c>
      <c r="AR47" s="454" t="s">
        <v>73</v>
      </c>
      <c r="AS47" s="454" t="s">
        <v>73</v>
      </c>
      <c r="AT47" s="454" t="s">
        <v>73</v>
      </c>
      <c r="AU47" s="455"/>
    </row>
    <row r="48" spans="1:47" ht="18.75" customHeight="1">
      <c r="A48" s="94" t="s">
        <v>85</v>
      </c>
      <c r="C48" s="96"/>
      <c r="D48" s="100" t="s">
        <v>1668</v>
      </c>
      <c r="E48" s="106" t="s">
        <v>73</v>
      </c>
      <c r="F48" s="106" t="s">
        <v>73</v>
      </c>
      <c r="G48" s="106">
        <v>1039.2652</v>
      </c>
      <c r="H48" s="106" t="s">
        <v>73</v>
      </c>
      <c r="I48" s="106" t="s">
        <v>73</v>
      </c>
      <c r="J48" s="106">
        <v>15.821099999999999</v>
      </c>
      <c r="K48" s="106" t="s">
        <v>73</v>
      </c>
      <c r="L48" s="106" t="s">
        <v>73</v>
      </c>
      <c r="M48" s="106">
        <v>12.2126</v>
      </c>
      <c r="N48" s="106" t="s">
        <v>73</v>
      </c>
      <c r="O48" s="106" t="s">
        <v>73</v>
      </c>
      <c r="P48" s="106" t="s">
        <v>73</v>
      </c>
      <c r="Q48" s="106">
        <v>11.273400000000001</v>
      </c>
      <c r="R48" s="106" t="s">
        <v>73</v>
      </c>
      <c r="S48" s="106" t="s">
        <v>73</v>
      </c>
      <c r="T48" s="106" t="s">
        <v>73</v>
      </c>
      <c r="U48" s="106">
        <v>12.722799999999999</v>
      </c>
      <c r="V48" s="106">
        <v>11.071099999999999</v>
      </c>
      <c r="W48" s="106" t="s">
        <v>73</v>
      </c>
      <c r="X48" s="106" t="s">
        <v>73</v>
      </c>
      <c r="Y48" s="106" t="s">
        <v>73</v>
      </c>
      <c r="Z48" s="106">
        <v>14.166499999999999</v>
      </c>
      <c r="AA48" s="106">
        <v>11.733700000000001</v>
      </c>
      <c r="AB48" s="106" t="s">
        <v>73</v>
      </c>
      <c r="AC48" s="106" t="s">
        <v>73</v>
      </c>
      <c r="AD48" s="106" t="s">
        <v>73</v>
      </c>
      <c r="AE48" s="106" t="s">
        <v>73</v>
      </c>
      <c r="AF48" s="106" t="s">
        <v>73</v>
      </c>
      <c r="AG48" s="106">
        <v>10.493499999999999</v>
      </c>
      <c r="AH48" s="106" t="s">
        <v>73</v>
      </c>
      <c r="AI48" s="106" t="s">
        <v>73</v>
      </c>
      <c r="AJ48" s="106" t="s">
        <v>73</v>
      </c>
      <c r="AK48" s="106">
        <v>1000.7615</v>
      </c>
      <c r="AL48" s="106">
        <v>1013.0158</v>
      </c>
      <c r="AM48" s="106" t="s">
        <v>73</v>
      </c>
      <c r="AN48" s="106" t="s">
        <v>73</v>
      </c>
      <c r="AO48" s="106" t="s">
        <v>73</v>
      </c>
      <c r="AP48" s="106" t="s">
        <v>73</v>
      </c>
      <c r="AQ48" s="106" t="s">
        <v>73</v>
      </c>
      <c r="AR48" s="106" t="s">
        <v>73</v>
      </c>
      <c r="AS48" s="106" t="s">
        <v>73</v>
      </c>
      <c r="AT48" s="106" t="s">
        <v>73</v>
      </c>
      <c r="AU48" s="450"/>
    </row>
    <row r="49" spans="1:47" ht="18.75" customHeight="1">
      <c r="A49" s="94" t="s">
        <v>86</v>
      </c>
      <c r="C49" s="96"/>
      <c r="D49" s="100" t="s">
        <v>1670</v>
      </c>
      <c r="E49" s="106">
        <v>11.3126</v>
      </c>
      <c r="F49" s="106">
        <v>12.414999999999999</v>
      </c>
      <c r="G49" s="106" t="s">
        <v>73</v>
      </c>
      <c r="H49" s="106">
        <v>10.5418</v>
      </c>
      <c r="I49" s="106" t="s">
        <v>73</v>
      </c>
      <c r="J49" s="106">
        <v>13.586399999999999</v>
      </c>
      <c r="K49" s="106" t="s">
        <v>73</v>
      </c>
      <c r="L49" s="106" t="s">
        <v>73</v>
      </c>
      <c r="M49" s="106" t="s">
        <v>73</v>
      </c>
      <c r="N49" s="106" t="s">
        <v>73</v>
      </c>
      <c r="O49" s="106" t="s">
        <v>73</v>
      </c>
      <c r="P49" s="106" t="s">
        <v>73</v>
      </c>
      <c r="Q49" s="106" t="s">
        <v>73</v>
      </c>
      <c r="R49" s="106" t="s">
        <v>73</v>
      </c>
      <c r="S49" s="106" t="s">
        <v>73</v>
      </c>
      <c r="T49" s="106" t="s">
        <v>73</v>
      </c>
      <c r="U49" s="106" t="s">
        <v>73</v>
      </c>
      <c r="V49" s="106" t="s">
        <v>73</v>
      </c>
      <c r="W49" s="106" t="s">
        <v>73</v>
      </c>
      <c r="X49" s="106" t="s">
        <v>73</v>
      </c>
      <c r="Y49" s="106" t="s">
        <v>73</v>
      </c>
      <c r="Z49" s="106">
        <v>14.650399999999999</v>
      </c>
      <c r="AA49" s="106">
        <v>11.325699999999999</v>
      </c>
      <c r="AB49" s="106" t="s">
        <v>73</v>
      </c>
      <c r="AC49" s="106" t="s">
        <v>73</v>
      </c>
      <c r="AD49" s="106" t="s">
        <v>73</v>
      </c>
      <c r="AE49" s="106" t="s">
        <v>73</v>
      </c>
      <c r="AF49" s="106" t="s">
        <v>73</v>
      </c>
      <c r="AG49" s="106">
        <v>11.414</v>
      </c>
      <c r="AH49" s="106" t="s">
        <v>73</v>
      </c>
      <c r="AI49" s="106" t="s">
        <v>73</v>
      </c>
      <c r="AJ49" s="106" t="s">
        <v>73</v>
      </c>
      <c r="AK49" s="106" t="s">
        <v>73</v>
      </c>
      <c r="AL49" s="106" t="s">
        <v>73</v>
      </c>
      <c r="AM49" s="106" t="s">
        <v>73</v>
      </c>
      <c r="AN49" s="106" t="s">
        <v>73</v>
      </c>
      <c r="AO49" s="106" t="s">
        <v>73</v>
      </c>
      <c r="AP49" s="106" t="s">
        <v>73</v>
      </c>
      <c r="AQ49" s="106" t="s">
        <v>73</v>
      </c>
      <c r="AR49" s="106" t="s">
        <v>73</v>
      </c>
      <c r="AS49" s="106" t="s">
        <v>73</v>
      </c>
      <c r="AT49" s="106" t="s">
        <v>73</v>
      </c>
      <c r="AU49" s="450"/>
    </row>
    <row r="50" spans="1:47" ht="18.75" customHeight="1">
      <c r="A50" s="94" t="s">
        <v>87</v>
      </c>
      <c r="C50" s="96"/>
      <c r="D50" s="100" t="s">
        <v>1666</v>
      </c>
      <c r="E50" s="106">
        <v>19.7134</v>
      </c>
      <c r="F50" s="106" t="s">
        <v>73</v>
      </c>
      <c r="G50" s="106" t="s">
        <v>73</v>
      </c>
      <c r="H50" s="106" t="s">
        <v>73</v>
      </c>
      <c r="I50" s="106" t="s">
        <v>73</v>
      </c>
      <c r="J50" s="106" t="s">
        <v>73</v>
      </c>
      <c r="K50" s="106" t="s">
        <v>73</v>
      </c>
      <c r="L50" s="106" t="s">
        <v>73</v>
      </c>
      <c r="M50" s="106" t="s">
        <v>73</v>
      </c>
      <c r="N50" s="106" t="s">
        <v>73</v>
      </c>
      <c r="O50" s="106" t="s">
        <v>73</v>
      </c>
      <c r="P50" s="106" t="s">
        <v>73</v>
      </c>
      <c r="Q50" s="106" t="s">
        <v>73</v>
      </c>
      <c r="R50" s="106" t="s">
        <v>73</v>
      </c>
      <c r="S50" s="106" t="s">
        <v>73</v>
      </c>
      <c r="T50" s="106" t="s">
        <v>73</v>
      </c>
      <c r="U50" s="106" t="s">
        <v>73</v>
      </c>
      <c r="V50" s="106" t="s">
        <v>73</v>
      </c>
      <c r="W50" s="106" t="s">
        <v>73</v>
      </c>
      <c r="X50" s="106" t="s">
        <v>73</v>
      </c>
      <c r="Y50" s="106" t="s">
        <v>73</v>
      </c>
      <c r="Z50" s="106" t="s">
        <v>73</v>
      </c>
      <c r="AA50" s="106" t="s">
        <v>73</v>
      </c>
      <c r="AB50" s="106" t="s">
        <v>73</v>
      </c>
      <c r="AC50" s="106" t="s">
        <v>73</v>
      </c>
      <c r="AD50" s="106" t="s">
        <v>73</v>
      </c>
      <c r="AE50" s="106" t="s">
        <v>73</v>
      </c>
      <c r="AF50" s="106" t="s">
        <v>73</v>
      </c>
      <c r="AG50" s="106" t="s">
        <v>73</v>
      </c>
      <c r="AH50" s="106" t="s">
        <v>73</v>
      </c>
      <c r="AI50" s="106" t="s">
        <v>73</v>
      </c>
      <c r="AJ50" s="106" t="s">
        <v>73</v>
      </c>
      <c r="AK50" s="106" t="s">
        <v>73</v>
      </c>
      <c r="AL50" s="106" t="s">
        <v>73</v>
      </c>
      <c r="AM50" s="106" t="s">
        <v>73</v>
      </c>
      <c r="AN50" s="106" t="s">
        <v>73</v>
      </c>
      <c r="AO50" s="106" t="s">
        <v>73</v>
      </c>
      <c r="AP50" s="106" t="s">
        <v>73</v>
      </c>
      <c r="AQ50" s="106" t="s">
        <v>73</v>
      </c>
      <c r="AR50" s="106" t="s">
        <v>73</v>
      </c>
      <c r="AS50" s="106" t="s">
        <v>73</v>
      </c>
      <c r="AT50" s="106" t="s">
        <v>73</v>
      </c>
      <c r="AU50" s="450"/>
    </row>
    <row r="51" spans="1:47" ht="18.75" customHeight="1">
      <c r="C51" s="96"/>
      <c r="D51" s="100" t="s">
        <v>3018</v>
      </c>
      <c r="E51" s="106">
        <v>11.708500000000001</v>
      </c>
      <c r="F51" s="106" t="s">
        <v>73</v>
      </c>
      <c r="G51" s="106" t="s">
        <v>73</v>
      </c>
      <c r="H51" s="106" t="s">
        <v>73</v>
      </c>
      <c r="I51" s="106" t="s">
        <v>73</v>
      </c>
      <c r="J51" s="106" t="s">
        <v>73</v>
      </c>
      <c r="K51" s="106" t="s">
        <v>73</v>
      </c>
      <c r="L51" s="106" t="s">
        <v>73</v>
      </c>
      <c r="M51" s="106" t="s">
        <v>73</v>
      </c>
      <c r="N51" s="106" t="s">
        <v>73</v>
      </c>
      <c r="O51" s="106" t="s">
        <v>73</v>
      </c>
      <c r="P51" s="106" t="s">
        <v>73</v>
      </c>
      <c r="Q51" s="106" t="s">
        <v>73</v>
      </c>
      <c r="R51" s="106" t="s">
        <v>73</v>
      </c>
      <c r="S51" s="106">
        <v>12.26</v>
      </c>
      <c r="T51" s="106" t="s">
        <v>73</v>
      </c>
      <c r="U51" s="106">
        <v>10.858000000000001</v>
      </c>
      <c r="V51" s="106">
        <v>10.526199999999999</v>
      </c>
      <c r="W51" s="106">
        <v>15.186400000000001</v>
      </c>
      <c r="X51" s="106" t="s">
        <v>73</v>
      </c>
      <c r="Y51" s="106" t="s">
        <v>73</v>
      </c>
      <c r="Z51" s="106" t="s">
        <v>73</v>
      </c>
      <c r="AA51" s="106">
        <v>12.2128</v>
      </c>
      <c r="AB51" s="106" t="s">
        <v>73</v>
      </c>
      <c r="AC51" s="106" t="s">
        <v>73</v>
      </c>
      <c r="AD51" s="106" t="s">
        <v>73</v>
      </c>
      <c r="AE51" s="106" t="s">
        <v>73</v>
      </c>
      <c r="AF51" s="106" t="s">
        <v>73</v>
      </c>
      <c r="AG51" s="106" t="s">
        <v>73</v>
      </c>
      <c r="AH51" s="106" t="s">
        <v>73</v>
      </c>
      <c r="AI51" s="106">
        <v>11.5764</v>
      </c>
      <c r="AJ51" s="106" t="s">
        <v>73</v>
      </c>
      <c r="AK51" s="106" t="s">
        <v>73</v>
      </c>
      <c r="AL51" s="106" t="s">
        <v>73</v>
      </c>
      <c r="AM51" s="106" t="s">
        <v>73</v>
      </c>
      <c r="AN51" s="106" t="s">
        <v>73</v>
      </c>
      <c r="AO51" s="106" t="s">
        <v>73</v>
      </c>
      <c r="AP51" s="106" t="s">
        <v>73</v>
      </c>
      <c r="AQ51" s="106" t="s">
        <v>73</v>
      </c>
      <c r="AR51" s="106" t="s">
        <v>73</v>
      </c>
      <c r="AS51" s="106" t="s">
        <v>73</v>
      </c>
      <c r="AT51" s="106" t="s">
        <v>73</v>
      </c>
      <c r="AU51" s="450"/>
    </row>
    <row r="52" spans="1:47" ht="18.75" customHeight="1">
      <c r="A52" s="94" t="s">
        <v>88</v>
      </c>
      <c r="C52" s="96"/>
      <c r="D52" s="100" t="s">
        <v>1696</v>
      </c>
      <c r="E52" s="106" t="s">
        <v>73</v>
      </c>
      <c r="F52" s="106" t="s">
        <v>73</v>
      </c>
      <c r="G52" s="106" t="s">
        <v>73</v>
      </c>
      <c r="H52" s="106" t="s">
        <v>73</v>
      </c>
      <c r="I52" s="106" t="s">
        <v>73</v>
      </c>
      <c r="J52" s="106" t="s">
        <v>73</v>
      </c>
      <c r="K52" s="106" t="s">
        <v>73</v>
      </c>
      <c r="L52" s="106" t="s">
        <v>73</v>
      </c>
      <c r="M52" s="106" t="s">
        <v>73</v>
      </c>
      <c r="N52" s="106" t="s">
        <v>73</v>
      </c>
      <c r="O52" s="106" t="s">
        <v>73</v>
      </c>
      <c r="P52" s="106" t="s">
        <v>73</v>
      </c>
      <c r="Q52" s="106" t="s">
        <v>73</v>
      </c>
      <c r="R52" s="106" t="s">
        <v>73</v>
      </c>
      <c r="S52" s="106" t="s">
        <v>73</v>
      </c>
      <c r="T52" s="106" t="s">
        <v>73</v>
      </c>
      <c r="U52" s="106" t="s">
        <v>73</v>
      </c>
      <c r="V52" s="106" t="s">
        <v>73</v>
      </c>
      <c r="W52" s="106" t="s">
        <v>73</v>
      </c>
      <c r="X52" s="106" t="s">
        <v>73</v>
      </c>
      <c r="Y52" s="106" t="s">
        <v>73</v>
      </c>
      <c r="Z52" s="106" t="s">
        <v>73</v>
      </c>
      <c r="AA52" s="106" t="s">
        <v>73</v>
      </c>
      <c r="AB52" s="106" t="s">
        <v>73</v>
      </c>
      <c r="AC52" s="106" t="s">
        <v>73</v>
      </c>
      <c r="AD52" s="106" t="s">
        <v>73</v>
      </c>
      <c r="AE52" s="106" t="s">
        <v>73</v>
      </c>
      <c r="AF52" s="106" t="s">
        <v>73</v>
      </c>
      <c r="AG52" s="106" t="s">
        <v>73</v>
      </c>
      <c r="AH52" s="106" t="s">
        <v>73</v>
      </c>
      <c r="AI52" s="106" t="s">
        <v>73</v>
      </c>
      <c r="AJ52" s="106" t="s">
        <v>73</v>
      </c>
      <c r="AK52" s="106">
        <v>1041.0436</v>
      </c>
      <c r="AL52" s="106" t="s">
        <v>73</v>
      </c>
      <c r="AM52" s="106" t="s">
        <v>73</v>
      </c>
      <c r="AN52" s="106" t="s">
        <v>73</v>
      </c>
      <c r="AO52" s="106" t="s">
        <v>73</v>
      </c>
      <c r="AP52" s="106" t="s">
        <v>73</v>
      </c>
      <c r="AQ52" s="106" t="s">
        <v>73</v>
      </c>
      <c r="AR52" s="106" t="s">
        <v>73</v>
      </c>
      <c r="AS52" s="106" t="s">
        <v>73</v>
      </c>
      <c r="AT52" s="106" t="s">
        <v>73</v>
      </c>
      <c r="AU52" s="450"/>
    </row>
    <row r="53" spans="1:47" ht="18.75" customHeight="1">
      <c r="A53" s="94" t="s">
        <v>90</v>
      </c>
      <c r="C53" s="96"/>
      <c r="D53" s="100" t="s">
        <v>1697</v>
      </c>
      <c r="E53" s="106" t="s">
        <v>73</v>
      </c>
      <c r="F53" s="106" t="s">
        <v>73</v>
      </c>
      <c r="G53" s="106" t="s">
        <v>73</v>
      </c>
      <c r="H53" s="106" t="s">
        <v>73</v>
      </c>
      <c r="I53" s="106" t="s">
        <v>73</v>
      </c>
      <c r="J53" s="106" t="s">
        <v>73</v>
      </c>
      <c r="K53" s="106" t="s">
        <v>73</v>
      </c>
      <c r="L53" s="106" t="s">
        <v>73</v>
      </c>
      <c r="M53" s="106" t="s">
        <v>73</v>
      </c>
      <c r="N53" s="106" t="s">
        <v>73</v>
      </c>
      <c r="O53" s="106" t="s">
        <v>73</v>
      </c>
      <c r="P53" s="106" t="s">
        <v>73</v>
      </c>
      <c r="Q53" s="106" t="s">
        <v>73</v>
      </c>
      <c r="R53" s="106" t="s">
        <v>73</v>
      </c>
      <c r="S53" s="106" t="s">
        <v>73</v>
      </c>
      <c r="T53" s="106" t="s">
        <v>73</v>
      </c>
      <c r="U53" s="106" t="s">
        <v>73</v>
      </c>
      <c r="V53" s="106" t="s">
        <v>73</v>
      </c>
      <c r="W53" s="106" t="s">
        <v>73</v>
      </c>
      <c r="X53" s="106" t="s">
        <v>73</v>
      </c>
      <c r="Y53" s="106" t="s">
        <v>73</v>
      </c>
      <c r="Z53" s="106" t="s">
        <v>73</v>
      </c>
      <c r="AA53" s="106" t="s">
        <v>73</v>
      </c>
      <c r="AB53" s="106" t="s">
        <v>73</v>
      </c>
      <c r="AC53" s="106" t="s">
        <v>73</v>
      </c>
      <c r="AD53" s="106" t="s">
        <v>73</v>
      </c>
      <c r="AE53" s="106" t="s">
        <v>73</v>
      </c>
      <c r="AF53" s="106" t="s">
        <v>73</v>
      </c>
      <c r="AG53" s="106" t="s">
        <v>73</v>
      </c>
      <c r="AH53" s="106" t="s">
        <v>73</v>
      </c>
      <c r="AI53" s="106" t="s">
        <v>73</v>
      </c>
      <c r="AJ53" s="106" t="s">
        <v>73</v>
      </c>
      <c r="AK53" s="106">
        <v>1000</v>
      </c>
      <c r="AL53" s="106" t="s">
        <v>73</v>
      </c>
      <c r="AM53" s="106" t="s">
        <v>73</v>
      </c>
      <c r="AN53" s="106" t="s">
        <v>73</v>
      </c>
      <c r="AO53" s="106" t="s">
        <v>73</v>
      </c>
      <c r="AP53" s="106" t="s">
        <v>73</v>
      </c>
      <c r="AQ53" s="106" t="s">
        <v>73</v>
      </c>
      <c r="AR53" s="106" t="s">
        <v>73</v>
      </c>
      <c r="AS53" s="106" t="s">
        <v>73</v>
      </c>
      <c r="AT53" s="106" t="s">
        <v>73</v>
      </c>
      <c r="AU53" s="450"/>
    </row>
    <row r="54" spans="1:47" ht="18.75" customHeight="1">
      <c r="A54" s="94" t="s">
        <v>92</v>
      </c>
      <c r="C54" s="96"/>
      <c r="D54" s="100" t="s">
        <v>93</v>
      </c>
      <c r="E54" s="106" t="s">
        <v>73</v>
      </c>
      <c r="F54" s="106" t="s">
        <v>73</v>
      </c>
      <c r="G54" s="106" t="s">
        <v>73</v>
      </c>
      <c r="H54" s="106" t="s">
        <v>73</v>
      </c>
      <c r="I54" s="106" t="s">
        <v>73</v>
      </c>
      <c r="J54" s="106" t="s">
        <v>73</v>
      </c>
      <c r="K54" s="106" t="s">
        <v>73</v>
      </c>
      <c r="L54" s="106" t="s">
        <v>73</v>
      </c>
      <c r="M54" s="106" t="s">
        <v>73</v>
      </c>
      <c r="N54" s="106" t="s">
        <v>73</v>
      </c>
      <c r="O54" s="106" t="s">
        <v>73</v>
      </c>
      <c r="P54" s="106" t="s">
        <v>73</v>
      </c>
      <c r="Q54" s="106" t="s">
        <v>73</v>
      </c>
      <c r="R54" s="106" t="s">
        <v>73</v>
      </c>
      <c r="S54" s="106" t="s">
        <v>73</v>
      </c>
      <c r="T54" s="106" t="s">
        <v>73</v>
      </c>
      <c r="U54" s="106" t="s">
        <v>73</v>
      </c>
      <c r="V54" s="106" t="s">
        <v>73</v>
      </c>
      <c r="W54" s="106" t="s">
        <v>73</v>
      </c>
      <c r="X54" s="106" t="s">
        <v>73</v>
      </c>
      <c r="Y54" s="106" t="s">
        <v>73</v>
      </c>
      <c r="Z54" s="106" t="s">
        <v>73</v>
      </c>
      <c r="AA54" s="106" t="s">
        <v>73</v>
      </c>
      <c r="AB54" s="106" t="s">
        <v>73</v>
      </c>
      <c r="AC54" s="106" t="s">
        <v>73</v>
      </c>
      <c r="AD54" s="106" t="s">
        <v>73</v>
      </c>
      <c r="AE54" s="106" t="s">
        <v>73</v>
      </c>
      <c r="AF54" s="106" t="s">
        <v>73</v>
      </c>
      <c r="AG54" s="106" t="s">
        <v>73</v>
      </c>
      <c r="AH54" s="106" t="s">
        <v>73</v>
      </c>
      <c r="AI54" s="106" t="s">
        <v>73</v>
      </c>
      <c r="AJ54" s="106" t="s">
        <v>73</v>
      </c>
      <c r="AK54" s="106">
        <v>1041.0437999999999</v>
      </c>
      <c r="AL54" s="106" t="s">
        <v>73</v>
      </c>
      <c r="AM54" s="106" t="s">
        <v>73</v>
      </c>
      <c r="AN54" s="106" t="s">
        <v>73</v>
      </c>
      <c r="AO54" s="106" t="s">
        <v>73</v>
      </c>
      <c r="AP54" s="106" t="s">
        <v>73</v>
      </c>
      <c r="AQ54" s="106" t="s">
        <v>73</v>
      </c>
      <c r="AR54" s="106" t="s">
        <v>73</v>
      </c>
      <c r="AS54" s="106" t="s">
        <v>73</v>
      </c>
      <c r="AT54" s="106" t="s">
        <v>73</v>
      </c>
      <c r="AU54" s="450"/>
    </row>
    <row r="55" spans="1:47" ht="18.75" customHeight="1">
      <c r="A55" s="94" t="s">
        <v>94</v>
      </c>
      <c r="C55" s="96"/>
      <c r="D55" s="100" t="s">
        <v>95</v>
      </c>
      <c r="E55" s="106" t="s">
        <v>73</v>
      </c>
      <c r="F55" s="106" t="s">
        <v>73</v>
      </c>
      <c r="G55" s="106" t="s">
        <v>73</v>
      </c>
      <c r="H55" s="106" t="s">
        <v>73</v>
      </c>
      <c r="I55" s="106" t="s">
        <v>73</v>
      </c>
      <c r="J55" s="106" t="s">
        <v>73</v>
      </c>
      <c r="K55" s="106" t="s">
        <v>73</v>
      </c>
      <c r="L55" s="106" t="s">
        <v>73</v>
      </c>
      <c r="M55" s="106" t="s">
        <v>73</v>
      </c>
      <c r="N55" s="106" t="s">
        <v>73</v>
      </c>
      <c r="O55" s="106" t="s">
        <v>73</v>
      </c>
      <c r="P55" s="106" t="s">
        <v>73</v>
      </c>
      <c r="Q55" s="106" t="s">
        <v>73</v>
      </c>
      <c r="R55" s="106" t="s">
        <v>73</v>
      </c>
      <c r="S55" s="106" t="s">
        <v>73</v>
      </c>
      <c r="T55" s="106" t="s">
        <v>73</v>
      </c>
      <c r="U55" s="106" t="s">
        <v>73</v>
      </c>
      <c r="V55" s="106" t="s">
        <v>73</v>
      </c>
      <c r="W55" s="106" t="s">
        <v>73</v>
      </c>
      <c r="X55" s="106" t="s">
        <v>73</v>
      </c>
      <c r="Y55" s="106" t="s">
        <v>73</v>
      </c>
      <c r="Z55" s="106" t="s">
        <v>73</v>
      </c>
      <c r="AA55" s="106" t="s">
        <v>73</v>
      </c>
      <c r="AB55" s="106" t="s">
        <v>73</v>
      </c>
      <c r="AC55" s="106" t="s">
        <v>73</v>
      </c>
      <c r="AD55" s="106" t="s">
        <v>73</v>
      </c>
      <c r="AE55" s="106" t="s">
        <v>73</v>
      </c>
      <c r="AF55" s="106" t="s">
        <v>73</v>
      </c>
      <c r="AG55" s="106" t="s">
        <v>73</v>
      </c>
      <c r="AH55" s="106" t="s">
        <v>73</v>
      </c>
      <c r="AI55" s="106" t="s">
        <v>73</v>
      </c>
      <c r="AJ55" s="106" t="s">
        <v>73</v>
      </c>
      <c r="AK55" s="106">
        <v>1000</v>
      </c>
      <c r="AL55" s="106" t="s">
        <v>73</v>
      </c>
      <c r="AM55" s="106" t="s">
        <v>73</v>
      </c>
      <c r="AN55" s="106" t="s">
        <v>73</v>
      </c>
      <c r="AO55" s="106" t="s">
        <v>73</v>
      </c>
      <c r="AP55" s="106" t="s">
        <v>73</v>
      </c>
      <c r="AQ55" s="106" t="s">
        <v>73</v>
      </c>
      <c r="AR55" s="106" t="s">
        <v>73</v>
      </c>
      <c r="AS55" s="106" t="s">
        <v>73</v>
      </c>
      <c r="AT55" s="106" t="s">
        <v>73</v>
      </c>
      <c r="AU55" s="450"/>
    </row>
    <row r="56" spans="1:47">
      <c r="C56" s="96"/>
      <c r="D56" s="100"/>
      <c r="E56" s="106"/>
      <c r="F56" s="1"/>
      <c r="G56" s="109"/>
      <c r="H56" s="109"/>
      <c r="I56" s="109"/>
      <c r="J56" s="109"/>
      <c r="K56" s="109"/>
      <c r="L56" s="109"/>
      <c r="M56" s="109"/>
      <c r="N56" s="109"/>
      <c r="O56" s="109"/>
      <c r="P56" s="109"/>
      <c r="Q56" s="109"/>
      <c r="R56" s="111"/>
      <c r="S56" s="1"/>
      <c r="T56" s="109"/>
      <c r="U56" s="109"/>
      <c r="V56" s="110"/>
      <c r="W56" s="110"/>
      <c r="X56" s="110"/>
      <c r="Y56" s="110"/>
      <c r="Z56" s="111"/>
      <c r="AA56" s="1"/>
      <c r="AB56" s="1"/>
      <c r="AC56" s="1"/>
      <c r="AD56" s="1"/>
      <c r="AE56" s="1"/>
      <c r="AF56" s="1"/>
      <c r="AG56" s="1"/>
      <c r="AH56" s="1"/>
      <c r="AI56" s="1"/>
      <c r="AJ56" s="1"/>
      <c r="AK56" s="1"/>
      <c r="AL56" s="1"/>
      <c r="AM56" s="1"/>
      <c r="AN56" s="1"/>
      <c r="AO56" s="1"/>
      <c r="AP56" s="1"/>
      <c r="AQ56" s="1"/>
      <c r="AR56" s="1"/>
      <c r="AS56" s="1"/>
      <c r="AT56" s="1"/>
    </row>
    <row r="57" spans="1:47" s="103" customFormat="1" ht="22.5" customHeight="1">
      <c r="C57" s="97">
        <v>4.2</v>
      </c>
      <c r="D57" s="115" t="s">
        <v>4429</v>
      </c>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row>
    <row r="58" spans="1:47" ht="18.75" customHeight="1">
      <c r="A58" s="94" t="s">
        <v>41</v>
      </c>
      <c r="C58" s="96"/>
      <c r="D58" s="100" t="s">
        <v>42</v>
      </c>
      <c r="E58" s="106">
        <v>63.622700000000002</v>
      </c>
      <c r="F58" s="106">
        <v>57.900300000000001</v>
      </c>
      <c r="G58" s="228">
        <v>3322.8211999999999</v>
      </c>
      <c r="H58" s="106">
        <v>36.988300000000002</v>
      </c>
      <c r="I58" s="106">
        <v>360.41609999999997</v>
      </c>
      <c r="J58" s="106">
        <v>50.084699999999998</v>
      </c>
      <c r="K58" s="106">
        <v>153.50790000000001</v>
      </c>
      <c r="L58" s="106">
        <v>255.75120000000001</v>
      </c>
      <c r="M58" s="106">
        <v>23.244399999999999</v>
      </c>
      <c r="N58" s="106">
        <v>92.005300000000005</v>
      </c>
      <c r="O58" s="106">
        <v>64.453500000000005</v>
      </c>
      <c r="P58" s="106">
        <v>33.656500000000001</v>
      </c>
      <c r="Q58" s="106">
        <v>21.285599999999999</v>
      </c>
      <c r="R58" s="106">
        <v>16.142499999999998</v>
      </c>
      <c r="S58" s="106">
        <v>25.3918</v>
      </c>
      <c r="T58" s="106">
        <v>75.167500000000004</v>
      </c>
      <c r="U58" s="106">
        <v>25.645900000000001</v>
      </c>
      <c r="V58" s="106">
        <v>24.939599999999999</v>
      </c>
      <c r="W58" s="106">
        <v>42.115699999999997</v>
      </c>
      <c r="X58" s="106">
        <v>34.7425</v>
      </c>
      <c r="Y58" s="106">
        <v>6.9004000000000003</v>
      </c>
      <c r="Z58" s="106">
        <v>26.233899999999998</v>
      </c>
      <c r="AA58" s="106">
        <v>23.1067</v>
      </c>
      <c r="AB58" s="106">
        <v>17.690999999999999</v>
      </c>
      <c r="AC58" s="106">
        <v>18.679200000000002</v>
      </c>
      <c r="AD58" s="106">
        <v>30.931999999999999</v>
      </c>
      <c r="AE58" s="106">
        <v>27.766100000000002</v>
      </c>
      <c r="AF58" s="106">
        <v>61.937399999999997</v>
      </c>
      <c r="AG58" s="106">
        <v>16.847200000000001</v>
      </c>
      <c r="AH58" s="106">
        <v>28.636399999999998</v>
      </c>
      <c r="AI58" s="106">
        <v>17.727900000000002</v>
      </c>
      <c r="AJ58" s="106">
        <v>18.814399999999999</v>
      </c>
      <c r="AK58" s="106">
        <v>1204.2886000000001</v>
      </c>
      <c r="AL58" s="106">
        <v>1194.3122000000001</v>
      </c>
      <c r="AM58" s="106">
        <v>22.340800000000002</v>
      </c>
      <c r="AN58" s="106">
        <v>19.351700000000001</v>
      </c>
      <c r="AO58" s="106">
        <v>18.513000000000002</v>
      </c>
      <c r="AP58" s="106">
        <v>8.6191999999999993</v>
      </c>
      <c r="AQ58" s="106">
        <v>10.757300000000001</v>
      </c>
      <c r="AR58" s="106">
        <v>12.7103</v>
      </c>
      <c r="AS58" s="106">
        <v>10.347899999999999</v>
      </c>
      <c r="AT58" s="106">
        <v>10.081799999999999</v>
      </c>
      <c r="AU58" s="450"/>
    </row>
    <row r="59" spans="1:47" ht="18.75" customHeight="1">
      <c r="C59" s="96"/>
      <c r="D59" s="100" t="s">
        <v>3021</v>
      </c>
      <c r="E59" s="106">
        <v>24.167400000000001</v>
      </c>
      <c r="F59" s="106" t="s">
        <v>73</v>
      </c>
      <c r="G59" s="106" t="s">
        <v>73</v>
      </c>
      <c r="H59" s="106" t="s">
        <v>73</v>
      </c>
      <c r="I59" s="106" t="s">
        <v>73</v>
      </c>
      <c r="J59" s="106" t="s">
        <v>73</v>
      </c>
      <c r="K59" s="106" t="s">
        <v>73</v>
      </c>
      <c r="L59" s="106" t="s">
        <v>73</v>
      </c>
      <c r="M59" s="106" t="s">
        <v>73</v>
      </c>
      <c r="N59" s="106" t="s">
        <v>73</v>
      </c>
      <c r="O59" s="106" t="s">
        <v>73</v>
      </c>
      <c r="P59" s="106" t="s">
        <v>73</v>
      </c>
      <c r="Q59" s="106" t="s">
        <v>73</v>
      </c>
      <c r="R59" s="106" t="s">
        <v>73</v>
      </c>
      <c r="S59" s="106">
        <v>24.985600000000002</v>
      </c>
      <c r="T59" s="106" t="s">
        <v>73</v>
      </c>
      <c r="U59" s="106" t="s">
        <v>73</v>
      </c>
      <c r="V59" s="106" t="s">
        <v>73</v>
      </c>
      <c r="W59" s="106" t="s">
        <v>73</v>
      </c>
      <c r="X59" s="106" t="s">
        <v>73</v>
      </c>
      <c r="Y59" s="106" t="s">
        <v>73</v>
      </c>
      <c r="Z59" s="106" t="s">
        <v>73</v>
      </c>
      <c r="AA59" s="106">
        <v>23.105899999999998</v>
      </c>
      <c r="AB59" s="106" t="s">
        <v>73</v>
      </c>
      <c r="AC59" s="106" t="s">
        <v>73</v>
      </c>
      <c r="AD59" s="106" t="s">
        <v>73</v>
      </c>
      <c r="AE59" s="106" t="s">
        <v>73</v>
      </c>
      <c r="AF59" s="106" t="s">
        <v>73</v>
      </c>
      <c r="AG59" s="106" t="s">
        <v>73</v>
      </c>
      <c r="AH59" s="106" t="s">
        <v>73</v>
      </c>
      <c r="AI59" s="106" t="s">
        <v>73</v>
      </c>
      <c r="AJ59" s="106" t="s">
        <v>73</v>
      </c>
      <c r="AK59" s="106" t="s">
        <v>73</v>
      </c>
      <c r="AL59" s="106" t="s">
        <v>73</v>
      </c>
      <c r="AM59" s="106" t="s">
        <v>73</v>
      </c>
      <c r="AN59" s="106" t="s">
        <v>73</v>
      </c>
      <c r="AO59" s="106" t="s">
        <v>73</v>
      </c>
      <c r="AP59" s="106" t="s">
        <v>73</v>
      </c>
      <c r="AQ59" s="106" t="s">
        <v>73</v>
      </c>
      <c r="AR59" s="106" t="s">
        <v>73</v>
      </c>
      <c r="AS59" s="106" t="s">
        <v>73</v>
      </c>
      <c r="AT59" s="106" t="s">
        <v>73</v>
      </c>
      <c r="AU59" s="450"/>
    </row>
    <row r="60" spans="1:47" ht="18.75" customHeight="1">
      <c r="C60" s="96"/>
      <c r="D60" s="100" t="s">
        <v>1661</v>
      </c>
      <c r="E60" s="106" t="s">
        <v>73</v>
      </c>
      <c r="F60" s="106" t="s">
        <v>73</v>
      </c>
      <c r="G60" s="106" t="s">
        <v>73</v>
      </c>
      <c r="H60" s="106" t="s">
        <v>73</v>
      </c>
      <c r="I60" s="106">
        <v>41.905200000000001</v>
      </c>
      <c r="J60" s="106" t="s">
        <v>73</v>
      </c>
      <c r="K60" s="106">
        <v>37.7136</v>
      </c>
      <c r="L60" s="106">
        <v>57.181899999999999</v>
      </c>
      <c r="M60" s="106" t="s">
        <v>73</v>
      </c>
      <c r="N60" s="106">
        <v>25.248799999999999</v>
      </c>
      <c r="O60" s="106">
        <v>28.058599999999998</v>
      </c>
      <c r="P60" s="106">
        <v>28.691299999999998</v>
      </c>
      <c r="Q60" s="106" t="s">
        <v>73</v>
      </c>
      <c r="R60" s="106">
        <v>14.347899999999999</v>
      </c>
      <c r="S60" s="106">
        <v>10.290100000000001</v>
      </c>
      <c r="T60" s="106">
        <v>43.234900000000003</v>
      </c>
      <c r="U60" s="106" t="s">
        <v>73</v>
      </c>
      <c r="V60" s="106" t="s">
        <v>73</v>
      </c>
      <c r="W60" s="106">
        <v>25.130500000000001</v>
      </c>
      <c r="X60" s="106">
        <v>17.993200000000002</v>
      </c>
      <c r="Y60" s="106">
        <v>6.9004000000000003</v>
      </c>
      <c r="Z60" s="106" t="s">
        <v>73</v>
      </c>
      <c r="AA60" s="106" t="s">
        <v>73</v>
      </c>
      <c r="AB60" s="106">
        <v>16.194199999999999</v>
      </c>
      <c r="AC60" s="106">
        <v>17.339200000000002</v>
      </c>
      <c r="AD60" s="106">
        <v>28.370100000000001</v>
      </c>
      <c r="AE60" s="106">
        <v>26.093699999999998</v>
      </c>
      <c r="AF60" s="106">
        <v>36.763599999999997</v>
      </c>
      <c r="AG60" s="106" t="s">
        <v>73</v>
      </c>
      <c r="AH60" s="106">
        <v>19.753</v>
      </c>
      <c r="AI60" s="106">
        <v>10.56</v>
      </c>
      <c r="AJ60" s="106">
        <v>17.177700000000002</v>
      </c>
      <c r="AK60" s="106" t="s">
        <v>73</v>
      </c>
      <c r="AL60" s="106" t="s">
        <v>73</v>
      </c>
      <c r="AM60" s="106">
        <v>22.340800000000002</v>
      </c>
      <c r="AN60" s="106">
        <v>19.351800000000001</v>
      </c>
      <c r="AO60" s="106">
        <v>15.413500000000001</v>
      </c>
      <c r="AP60" s="106">
        <v>8.6191999999999993</v>
      </c>
      <c r="AQ60" s="106">
        <v>10.757300000000001</v>
      </c>
      <c r="AR60" s="106">
        <v>12.7103</v>
      </c>
      <c r="AS60" s="106">
        <v>10.348000000000001</v>
      </c>
      <c r="AT60" s="106">
        <v>10.081799999999999</v>
      </c>
      <c r="AU60" s="450"/>
    </row>
    <row r="61" spans="1:47" ht="18.75" customHeight="1">
      <c r="C61" s="96"/>
      <c r="D61" s="100" t="s">
        <v>1681</v>
      </c>
      <c r="E61" s="106" t="s">
        <v>73</v>
      </c>
      <c r="F61" s="106" t="s">
        <v>73</v>
      </c>
      <c r="G61" s="228">
        <v>1019.49</v>
      </c>
      <c r="H61" s="106" t="s">
        <v>73</v>
      </c>
      <c r="I61" s="106" t="s">
        <v>73</v>
      </c>
      <c r="J61" s="106" t="s">
        <v>73</v>
      </c>
      <c r="K61" s="106" t="s">
        <v>73</v>
      </c>
      <c r="L61" s="106" t="s">
        <v>73</v>
      </c>
      <c r="M61" s="106">
        <v>10.8591</v>
      </c>
      <c r="N61" s="106" t="s">
        <v>73</v>
      </c>
      <c r="O61" s="106" t="s">
        <v>73</v>
      </c>
      <c r="P61" s="106" t="s">
        <v>73</v>
      </c>
      <c r="Q61" s="106">
        <v>11.1151</v>
      </c>
      <c r="R61" s="106" t="s">
        <v>73</v>
      </c>
      <c r="S61" s="106" t="s">
        <v>73</v>
      </c>
      <c r="T61" s="106" t="s">
        <v>73</v>
      </c>
      <c r="U61" s="106" t="s">
        <v>73</v>
      </c>
      <c r="V61" s="106" t="s">
        <v>73</v>
      </c>
      <c r="W61" s="106" t="s">
        <v>73</v>
      </c>
      <c r="X61" s="106" t="s">
        <v>73</v>
      </c>
      <c r="Y61" s="106" t="s">
        <v>73</v>
      </c>
      <c r="Z61" s="106" t="s">
        <v>73</v>
      </c>
      <c r="AA61" s="106" t="s">
        <v>73</v>
      </c>
      <c r="AB61" s="106" t="s">
        <v>73</v>
      </c>
      <c r="AC61" s="106" t="s">
        <v>73</v>
      </c>
      <c r="AD61" s="106" t="s">
        <v>73</v>
      </c>
      <c r="AE61" s="106" t="s">
        <v>73</v>
      </c>
      <c r="AF61" s="106" t="s">
        <v>73</v>
      </c>
      <c r="AG61" s="106" t="s">
        <v>73</v>
      </c>
      <c r="AH61" s="106" t="s">
        <v>73</v>
      </c>
      <c r="AI61" s="106" t="s">
        <v>73</v>
      </c>
      <c r="AJ61" s="106" t="s">
        <v>73</v>
      </c>
      <c r="AK61" s="106">
        <v>1000.1888</v>
      </c>
      <c r="AL61" s="106">
        <v>1031.7277999999999</v>
      </c>
      <c r="AM61" s="106" t="s">
        <v>73</v>
      </c>
      <c r="AN61" s="106" t="s">
        <v>73</v>
      </c>
      <c r="AO61" s="106" t="s">
        <v>73</v>
      </c>
      <c r="AP61" s="106" t="s">
        <v>73</v>
      </c>
      <c r="AQ61" s="106" t="s">
        <v>73</v>
      </c>
      <c r="AR61" s="106" t="s">
        <v>73</v>
      </c>
      <c r="AS61" s="106" t="s">
        <v>73</v>
      </c>
      <c r="AT61" s="106" t="s">
        <v>73</v>
      </c>
      <c r="AU61" s="450"/>
    </row>
    <row r="62" spans="1:47" ht="18.75" customHeight="1">
      <c r="A62" s="94" t="s">
        <v>43</v>
      </c>
      <c r="C62" s="96"/>
      <c r="D62" s="100" t="s">
        <v>1679</v>
      </c>
      <c r="E62" s="106" t="s">
        <v>73</v>
      </c>
      <c r="F62" s="106" t="s">
        <v>73</v>
      </c>
      <c r="G62" s="228">
        <v>1001.6361000000001</v>
      </c>
      <c r="H62" s="106" t="s">
        <v>73</v>
      </c>
      <c r="I62" s="106" t="s">
        <v>73</v>
      </c>
      <c r="J62" s="106" t="s">
        <v>73</v>
      </c>
      <c r="K62" s="106" t="s">
        <v>73</v>
      </c>
      <c r="L62" s="106" t="s">
        <v>73</v>
      </c>
      <c r="M62" s="106">
        <v>13.101100000000001</v>
      </c>
      <c r="N62" s="106" t="s">
        <v>73</v>
      </c>
      <c r="O62" s="106" t="s">
        <v>73</v>
      </c>
      <c r="P62" s="106" t="s">
        <v>73</v>
      </c>
      <c r="Q62" s="106">
        <v>10.319599999999999</v>
      </c>
      <c r="R62" s="106" t="s">
        <v>73</v>
      </c>
      <c r="S62" s="106" t="s">
        <v>73</v>
      </c>
      <c r="T62" s="106" t="s">
        <v>73</v>
      </c>
      <c r="U62" s="106" t="s">
        <v>73</v>
      </c>
      <c r="V62" s="106" t="s">
        <v>73</v>
      </c>
      <c r="W62" s="106" t="s">
        <v>73</v>
      </c>
      <c r="X62" s="106" t="s">
        <v>73</v>
      </c>
      <c r="Y62" s="106" t="s">
        <v>73</v>
      </c>
      <c r="Z62" s="106" t="s">
        <v>73</v>
      </c>
      <c r="AA62" s="106" t="s">
        <v>73</v>
      </c>
      <c r="AB62" s="106" t="s">
        <v>73</v>
      </c>
      <c r="AC62" s="106" t="s">
        <v>73</v>
      </c>
      <c r="AD62" s="106" t="s">
        <v>73</v>
      </c>
      <c r="AE62" s="106" t="s">
        <v>73</v>
      </c>
      <c r="AF62" s="106" t="s">
        <v>73</v>
      </c>
      <c r="AG62" s="106" t="s">
        <v>73</v>
      </c>
      <c r="AH62" s="106" t="s">
        <v>73</v>
      </c>
      <c r="AI62" s="106" t="s">
        <v>73</v>
      </c>
      <c r="AJ62" s="106" t="s">
        <v>73</v>
      </c>
      <c r="AK62" s="106">
        <v>1000.764</v>
      </c>
      <c r="AL62" s="106">
        <v>1042.0953</v>
      </c>
      <c r="AM62" s="106" t="s">
        <v>73</v>
      </c>
      <c r="AN62" s="106" t="s">
        <v>73</v>
      </c>
      <c r="AO62" s="106" t="s">
        <v>73</v>
      </c>
      <c r="AP62" s="106" t="s">
        <v>73</v>
      </c>
      <c r="AQ62" s="106" t="s">
        <v>73</v>
      </c>
      <c r="AR62" s="106" t="s">
        <v>73</v>
      </c>
      <c r="AS62" s="106" t="s">
        <v>73</v>
      </c>
      <c r="AT62" s="106" t="s">
        <v>73</v>
      </c>
      <c r="AU62" s="450"/>
    </row>
    <row r="63" spans="1:47" s="451" customFormat="1" ht="18.75" hidden="1" customHeight="1">
      <c r="A63" s="451" t="s">
        <v>46</v>
      </c>
      <c r="C63" s="452"/>
      <c r="D63" s="453" t="s">
        <v>1664</v>
      </c>
      <c r="E63" s="454" t="s">
        <v>73</v>
      </c>
      <c r="F63" s="454" t="s">
        <v>73</v>
      </c>
      <c r="G63" s="454" t="s">
        <v>73</v>
      </c>
      <c r="H63" s="454" t="s">
        <v>73</v>
      </c>
      <c r="I63" s="454" t="s">
        <v>73</v>
      </c>
      <c r="J63" s="454" t="s">
        <v>73</v>
      </c>
      <c r="K63" s="454" t="s">
        <v>73</v>
      </c>
      <c r="L63" s="454" t="s">
        <v>73</v>
      </c>
      <c r="M63" s="454" t="s">
        <v>73</v>
      </c>
      <c r="N63" s="454" t="s">
        <v>73</v>
      </c>
      <c r="O63" s="454" t="s">
        <v>73</v>
      </c>
      <c r="P63" s="454" t="s">
        <v>73</v>
      </c>
      <c r="Q63" s="454" t="s">
        <v>73</v>
      </c>
      <c r="R63" s="454" t="s">
        <v>73</v>
      </c>
      <c r="S63" s="454" t="s">
        <v>73</v>
      </c>
      <c r="T63" s="454" t="s">
        <v>73</v>
      </c>
      <c r="U63" s="454" t="s">
        <v>73</v>
      </c>
      <c r="V63" s="454" t="s">
        <v>73</v>
      </c>
      <c r="W63" s="454" t="s">
        <v>73</v>
      </c>
      <c r="X63" s="454" t="s">
        <v>73</v>
      </c>
      <c r="Y63" s="454" t="s">
        <v>73</v>
      </c>
      <c r="Z63" s="454" t="s">
        <v>73</v>
      </c>
      <c r="AA63" s="454" t="s">
        <v>73</v>
      </c>
      <c r="AB63" s="454" t="s">
        <v>73</v>
      </c>
      <c r="AC63" s="454" t="s">
        <v>73</v>
      </c>
      <c r="AD63" s="454" t="s">
        <v>73</v>
      </c>
      <c r="AE63" s="454" t="s">
        <v>73</v>
      </c>
      <c r="AF63" s="454" t="s">
        <v>73</v>
      </c>
      <c r="AG63" s="454" t="s">
        <v>73</v>
      </c>
      <c r="AH63" s="454" t="s">
        <v>73</v>
      </c>
      <c r="AI63" s="454" t="s">
        <v>73</v>
      </c>
      <c r="AJ63" s="454" t="s">
        <v>73</v>
      </c>
      <c r="AK63" s="454" t="s">
        <v>73</v>
      </c>
      <c r="AL63" s="454" t="s">
        <v>73</v>
      </c>
      <c r="AM63" s="454" t="s">
        <v>73</v>
      </c>
      <c r="AN63" s="454" t="s">
        <v>73</v>
      </c>
      <c r="AO63" s="454" t="s">
        <v>73</v>
      </c>
      <c r="AP63" s="454" t="s">
        <v>73</v>
      </c>
      <c r="AQ63" s="454" t="s">
        <v>73</v>
      </c>
      <c r="AR63" s="454" t="s">
        <v>73</v>
      </c>
      <c r="AS63" s="454" t="s">
        <v>73</v>
      </c>
      <c r="AT63" s="454" t="s">
        <v>73</v>
      </c>
      <c r="AU63" s="455"/>
    </row>
    <row r="64" spans="1:47" ht="18.75" customHeight="1">
      <c r="A64" s="94" t="s">
        <v>47</v>
      </c>
      <c r="C64" s="96"/>
      <c r="D64" s="100" t="s">
        <v>1667</v>
      </c>
      <c r="E64" s="106" t="s">
        <v>73</v>
      </c>
      <c r="F64" s="106" t="s">
        <v>73</v>
      </c>
      <c r="G64" s="106">
        <v>1003.3025</v>
      </c>
      <c r="H64" s="106" t="s">
        <v>73</v>
      </c>
      <c r="I64" s="106" t="s">
        <v>73</v>
      </c>
      <c r="J64" s="106">
        <v>12.4945</v>
      </c>
      <c r="K64" s="106" t="s">
        <v>73</v>
      </c>
      <c r="L64" s="106" t="s">
        <v>73</v>
      </c>
      <c r="M64" s="106">
        <v>11.5486</v>
      </c>
      <c r="N64" s="106" t="s">
        <v>73</v>
      </c>
      <c r="O64" s="106" t="s">
        <v>73</v>
      </c>
      <c r="P64" s="106" t="s">
        <v>73</v>
      </c>
      <c r="Q64" s="106">
        <v>10.670299999999999</v>
      </c>
      <c r="R64" s="106" t="s">
        <v>73</v>
      </c>
      <c r="S64" s="106" t="s">
        <v>73</v>
      </c>
      <c r="T64" s="106" t="s">
        <v>73</v>
      </c>
      <c r="U64" s="106">
        <v>10.6553</v>
      </c>
      <c r="V64" s="106">
        <v>10.3462</v>
      </c>
      <c r="W64" s="106" t="s">
        <v>73</v>
      </c>
      <c r="X64" s="106" t="s">
        <v>73</v>
      </c>
      <c r="Y64" s="106" t="s">
        <v>73</v>
      </c>
      <c r="Z64" s="106">
        <v>13.605399999999999</v>
      </c>
      <c r="AA64" s="106">
        <v>11.0464</v>
      </c>
      <c r="AB64" s="106" t="s">
        <v>73</v>
      </c>
      <c r="AC64" s="106" t="s">
        <v>73</v>
      </c>
      <c r="AD64" s="106" t="s">
        <v>73</v>
      </c>
      <c r="AE64" s="106" t="s">
        <v>73</v>
      </c>
      <c r="AF64" s="106" t="s">
        <v>73</v>
      </c>
      <c r="AG64" s="106">
        <v>10.465</v>
      </c>
      <c r="AH64" s="106" t="s">
        <v>73</v>
      </c>
      <c r="AI64" s="106" t="s">
        <v>73</v>
      </c>
      <c r="AJ64" s="106" t="s">
        <v>73</v>
      </c>
      <c r="AK64" s="106">
        <v>1000.9035</v>
      </c>
      <c r="AL64" s="106">
        <v>1027.8154</v>
      </c>
      <c r="AM64" s="106" t="s">
        <v>73</v>
      </c>
      <c r="AN64" s="106" t="s">
        <v>73</v>
      </c>
      <c r="AO64" s="106" t="s">
        <v>73</v>
      </c>
      <c r="AP64" s="106" t="s">
        <v>73</v>
      </c>
      <c r="AQ64" s="106" t="s">
        <v>73</v>
      </c>
      <c r="AR64" s="106" t="s">
        <v>73</v>
      </c>
      <c r="AS64" s="106" t="s">
        <v>73</v>
      </c>
      <c r="AT64" s="106" t="s">
        <v>73</v>
      </c>
      <c r="AU64" s="450"/>
    </row>
    <row r="65" spans="1:47" ht="18.75" customHeight="1">
      <c r="A65" s="94" t="s">
        <v>48</v>
      </c>
      <c r="C65" s="96"/>
      <c r="D65" s="100" t="s">
        <v>1669</v>
      </c>
      <c r="E65" s="106">
        <v>10.9413</v>
      </c>
      <c r="F65" s="106">
        <v>10.849600000000001</v>
      </c>
      <c r="G65" s="106" t="s">
        <v>73</v>
      </c>
      <c r="H65" s="106">
        <v>10.509600000000001</v>
      </c>
      <c r="I65" s="106" t="s">
        <v>73</v>
      </c>
      <c r="J65" s="106">
        <v>16.388100000000001</v>
      </c>
      <c r="K65" s="106" t="s">
        <v>73</v>
      </c>
      <c r="L65" s="106" t="s">
        <v>73</v>
      </c>
      <c r="M65" s="106" t="s">
        <v>73</v>
      </c>
      <c r="N65" s="106" t="s">
        <v>73</v>
      </c>
      <c r="O65" s="106" t="s">
        <v>73</v>
      </c>
      <c r="P65" s="106" t="s">
        <v>73</v>
      </c>
      <c r="Q65" s="106" t="s">
        <v>73</v>
      </c>
      <c r="R65" s="106" t="s">
        <v>73</v>
      </c>
      <c r="S65" s="106" t="s">
        <v>73</v>
      </c>
      <c r="T65" s="106" t="s">
        <v>73</v>
      </c>
      <c r="U65" s="106" t="s">
        <v>73</v>
      </c>
      <c r="V65" s="106" t="s">
        <v>73</v>
      </c>
      <c r="W65" s="106" t="s">
        <v>73</v>
      </c>
      <c r="X65" s="106" t="s">
        <v>73</v>
      </c>
      <c r="Y65" s="106" t="s">
        <v>73</v>
      </c>
      <c r="Z65" s="106">
        <v>14.4877</v>
      </c>
      <c r="AA65" s="106">
        <v>10.504899999999999</v>
      </c>
      <c r="AB65" s="106" t="s">
        <v>73</v>
      </c>
      <c r="AC65" s="106" t="s">
        <v>73</v>
      </c>
      <c r="AD65" s="106" t="s">
        <v>73</v>
      </c>
      <c r="AE65" s="106" t="s">
        <v>73</v>
      </c>
      <c r="AF65" s="106" t="s">
        <v>73</v>
      </c>
      <c r="AG65" s="106">
        <v>11.2386</v>
      </c>
      <c r="AH65" s="106" t="s">
        <v>73</v>
      </c>
      <c r="AI65" s="106" t="s">
        <v>73</v>
      </c>
      <c r="AJ65" s="106" t="s">
        <v>73</v>
      </c>
      <c r="AK65" s="106" t="s">
        <v>73</v>
      </c>
      <c r="AL65" s="106" t="s">
        <v>73</v>
      </c>
      <c r="AM65" s="106" t="s">
        <v>73</v>
      </c>
      <c r="AN65" s="106" t="s">
        <v>73</v>
      </c>
      <c r="AO65" s="106" t="s">
        <v>73</v>
      </c>
      <c r="AP65" s="106" t="s">
        <v>73</v>
      </c>
      <c r="AQ65" s="106" t="s">
        <v>73</v>
      </c>
      <c r="AR65" s="106" t="s">
        <v>73</v>
      </c>
      <c r="AS65" s="106" t="s">
        <v>73</v>
      </c>
      <c r="AT65" s="106" t="s">
        <v>73</v>
      </c>
      <c r="AU65" s="450"/>
    </row>
    <row r="66" spans="1:47" ht="18.75" customHeight="1">
      <c r="A66" s="94" t="s">
        <v>49</v>
      </c>
      <c r="C66" s="96"/>
      <c r="D66" s="100" t="s">
        <v>1665</v>
      </c>
      <c r="E66" s="106">
        <v>16.611599999999999</v>
      </c>
      <c r="F66" s="106" t="s">
        <v>73</v>
      </c>
      <c r="G66" s="106" t="s">
        <v>73</v>
      </c>
      <c r="H66" s="106" t="s">
        <v>73</v>
      </c>
      <c r="I66" s="106" t="s">
        <v>73</v>
      </c>
      <c r="J66" s="106" t="s">
        <v>73</v>
      </c>
      <c r="K66" s="106" t="s">
        <v>73</v>
      </c>
      <c r="L66" s="106" t="s">
        <v>73</v>
      </c>
      <c r="M66" s="106" t="s">
        <v>73</v>
      </c>
      <c r="N66" s="106" t="s">
        <v>73</v>
      </c>
      <c r="O66" s="106" t="s">
        <v>73</v>
      </c>
      <c r="P66" s="106" t="s">
        <v>73</v>
      </c>
      <c r="Q66" s="106" t="s">
        <v>73</v>
      </c>
      <c r="R66" s="106" t="s">
        <v>73</v>
      </c>
      <c r="S66" s="106" t="s">
        <v>73</v>
      </c>
      <c r="T66" s="106" t="s">
        <v>73</v>
      </c>
      <c r="U66" s="106" t="s">
        <v>73</v>
      </c>
      <c r="V66" s="106" t="s">
        <v>73</v>
      </c>
      <c r="W66" s="106" t="s">
        <v>73</v>
      </c>
      <c r="X66" s="106" t="s">
        <v>73</v>
      </c>
      <c r="Y66" s="106" t="s">
        <v>73</v>
      </c>
      <c r="Z66" s="106" t="s">
        <v>73</v>
      </c>
      <c r="AA66" s="106" t="s">
        <v>73</v>
      </c>
      <c r="AB66" s="106" t="s">
        <v>73</v>
      </c>
      <c r="AC66" s="106" t="s">
        <v>73</v>
      </c>
      <c r="AD66" s="106" t="s">
        <v>73</v>
      </c>
      <c r="AE66" s="106" t="s">
        <v>73</v>
      </c>
      <c r="AF66" s="106" t="s">
        <v>73</v>
      </c>
      <c r="AG66" s="106" t="s">
        <v>73</v>
      </c>
      <c r="AH66" s="106" t="s">
        <v>73</v>
      </c>
      <c r="AI66" s="106" t="s">
        <v>73</v>
      </c>
      <c r="AJ66" s="106" t="s">
        <v>73</v>
      </c>
      <c r="AK66" s="106" t="s">
        <v>73</v>
      </c>
      <c r="AL66" s="106" t="s">
        <v>73</v>
      </c>
      <c r="AM66" s="106" t="s">
        <v>73</v>
      </c>
      <c r="AN66" s="106" t="s">
        <v>73</v>
      </c>
      <c r="AO66" s="106" t="s">
        <v>73</v>
      </c>
      <c r="AP66" s="106" t="s">
        <v>73</v>
      </c>
      <c r="AQ66" s="106" t="s">
        <v>73</v>
      </c>
      <c r="AR66" s="106" t="s">
        <v>73</v>
      </c>
      <c r="AS66" s="106" t="s">
        <v>73</v>
      </c>
      <c r="AT66" s="106" t="s">
        <v>73</v>
      </c>
      <c r="AU66" s="450"/>
    </row>
    <row r="67" spans="1:47" ht="18.75" customHeight="1">
      <c r="A67" s="94" t="s">
        <v>51</v>
      </c>
      <c r="C67" s="96"/>
      <c r="D67" s="100" t="s">
        <v>3020</v>
      </c>
      <c r="E67" s="106">
        <v>11.931100000000001</v>
      </c>
      <c r="F67" s="106" t="s">
        <v>73</v>
      </c>
      <c r="G67" s="106" t="s">
        <v>73</v>
      </c>
      <c r="H67" s="106" t="s">
        <v>73</v>
      </c>
      <c r="I67" s="106" t="s">
        <v>73</v>
      </c>
      <c r="J67" s="106" t="s">
        <v>73</v>
      </c>
      <c r="K67" s="106" t="s">
        <v>73</v>
      </c>
      <c r="L67" s="106" t="s">
        <v>73</v>
      </c>
      <c r="M67" s="106" t="s">
        <v>73</v>
      </c>
      <c r="N67" s="106" t="s">
        <v>73</v>
      </c>
      <c r="O67" s="106" t="s">
        <v>73</v>
      </c>
      <c r="P67" s="106" t="s">
        <v>73</v>
      </c>
      <c r="Q67" s="106" t="s">
        <v>73</v>
      </c>
      <c r="R67" s="106" t="s">
        <v>73</v>
      </c>
      <c r="S67" s="106">
        <v>11.9962</v>
      </c>
      <c r="T67" s="106" t="s">
        <v>73</v>
      </c>
      <c r="U67" s="106">
        <v>10.674899999999999</v>
      </c>
      <c r="V67" s="106">
        <v>10.567299999999999</v>
      </c>
      <c r="W67" s="106">
        <v>16.0989</v>
      </c>
      <c r="X67" s="106" t="s">
        <v>73</v>
      </c>
      <c r="Y67" s="106" t="s">
        <v>73</v>
      </c>
      <c r="Z67" s="106" t="s">
        <v>73</v>
      </c>
      <c r="AA67" s="106">
        <v>12.142300000000001</v>
      </c>
      <c r="AB67" s="106" t="s">
        <v>73</v>
      </c>
      <c r="AC67" s="106" t="s">
        <v>73</v>
      </c>
      <c r="AD67" s="106" t="s">
        <v>73</v>
      </c>
      <c r="AE67" s="106" t="s">
        <v>73</v>
      </c>
      <c r="AF67" s="106" t="s">
        <v>73</v>
      </c>
      <c r="AG67" s="106" t="s">
        <v>73</v>
      </c>
      <c r="AH67" s="106" t="s">
        <v>73</v>
      </c>
      <c r="AI67" s="106">
        <v>11.1395</v>
      </c>
      <c r="AJ67" s="106" t="s">
        <v>73</v>
      </c>
      <c r="AK67" s="106" t="s">
        <v>73</v>
      </c>
      <c r="AL67" s="106" t="s">
        <v>73</v>
      </c>
      <c r="AM67" s="106" t="s">
        <v>73</v>
      </c>
      <c r="AN67" s="106" t="s">
        <v>73</v>
      </c>
      <c r="AO67" s="106" t="s">
        <v>73</v>
      </c>
      <c r="AP67" s="106" t="s">
        <v>73</v>
      </c>
      <c r="AQ67" s="106" t="s">
        <v>73</v>
      </c>
      <c r="AR67" s="106" t="s">
        <v>73</v>
      </c>
      <c r="AS67" s="106" t="s">
        <v>73</v>
      </c>
      <c r="AT67" s="106" t="s">
        <v>73</v>
      </c>
      <c r="AU67" s="450"/>
    </row>
    <row r="68" spans="1:47" ht="18.75" customHeight="1">
      <c r="A68" s="94" t="s">
        <v>53</v>
      </c>
      <c r="C68" s="96"/>
      <c r="D68" s="100" t="s">
        <v>56</v>
      </c>
      <c r="E68" s="106" t="s">
        <v>73</v>
      </c>
      <c r="F68" s="106" t="s">
        <v>73</v>
      </c>
      <c r="G68" s="106">
        <v>2303.0302999999999</v>
      </c>
      <c r="H68" s="106" t="s">
        <v>73</v>
      </c>
      <c r="I68" s="106" t="s">
        <v>73</v>
      </c>
      <c r="J68" s="106" t="s">
        <v>73</v>
      </c>
      <c r="K68" s="106" t="s">
        <v>73</v>
      </c>
      <c r="L68" s="106" t="s">
        <v>73</v>
      </c>
      <c r="M68" s="106" t="s">
        <v>73</v>
      </c>
      <c r="N68" s="106" t="s">
        <v>73</v>
      </c>
      <c r="O68" s="106" t="s">
        <v>73</v>
      </c>
      <c r="P68" s="106" t="s">
        <v>73</v>
      </c>
      <c r="Q68" s="106" t="s">
        <v>73</v>
      </c>
      <c r="R68" s="106" t="s">
        <v>73</v>
      </c>
      <c r="S68" s="106" t="s">
        <v>73</v>
      </c>
      <c r="T68" s="106" t="s">
        <v>73</v>
      </c>
      <c r="U68" s="106" t="s">
        <v>73</v>
      </c>
      <c r="V68" s="106" t="s">
        <v>73</v>
      </c>
      <c r="W68" s="106" t="s">
        <v>73</v>
      </c>
      <c r="X68" s="106" t="s">
        <v>73</v>
      </c>
      <c r="Y68" s="106" t="s">
        <v>73</v>
      </c>
      <c r="Z68" s="106" t="s">
        <v>73</v>
      </c>
      <c r="AA68" s="106" t="s">
        <v>73</v>
      </c>
      <c r="AB68" s="106" t="s">
        <v>73</v>
      </c>
      <c r="AC68" s="106" t="s">
        <v>73</v>
      </c>
      <c r="AD68" s="106" t="s">
        <v>73</v>
      </c>
      <c r="AE68" s="106" t="s">
        <v>73</v>
      </c>
      <c r="AF68" s="106" t="s">
        <v>73</v>
      </c>
      <c r="AG68" s="106" t="s">
        <v>73</v>
      </c>
      <c r="AH68" s="106" t="s">
        <v>73</v>
      </c>
      <c r="AI68" s="106" t="s">
        <v>73</v>
      </c>
      <c r="AJ68" s="106" t="s">
        <v>73</v>
      </c>
      <c r="AK68" s="106" t="s">
        <v>73</v>
      </c>
      <c r="AL68" s="106" t="s">
        <v>73</v>
      </c>
      <c r="AM68" s="106" t="s">
        <v>73</v>
      </c>
      <c r="AN68" s="106" t="s">
        <v>73</v>
      </c>
      <c r="AO68" s="106" t="s">
        <v>73</v>
      </c>
      <c r="AP68" s="106" t="s">
        <v>73</v>
      </c>
      <c r="AQ68" s="106" t="s">
        <v>73</v>
      </c>
      <c r="AR68" s="106" t="s">
        <v>73</v>
      </c>
      <c r="AS68" s="106" t="s">
        <v>73</v>
      </c>
      <c r="AT68" s="106" t="s">
        <v>73</v>
      </c>
      <c r="AU68" s="450"/>
    </row>
    <row r="69" spans="1:47" ht="18.75" customHeight="1">
      <c r="A69" s="94" t="s">
        <v>55</v>
      </c>
      <c r="C69" s="96"/>
      <c r="D69" s="100" t="s">
        <v>1684</v>
      </c>
      <c r="E69" s="106" t="s">
        <v>73</v>
      </c>
      <c r="F69" s="106" t="s">
        <v>73</v>
      </c>
      <c r="G69" s="106">
        <v>1001.5655</v>
      </c>
      <c r="H69" s="106" t="s">
        <v>73</v>
      </c>
      <c r="I69" s="106" t="s">
        <v>73</v>
      </c>
      <c r="J69" s="106" t="s">
        <v>73</v>
      </c>
      <c r="K69" s="106" t="s">
        <v>73</v>
      </c>
      <c r="L69" s="106" t="s">
        <v>73</v>
      </c>
      <c r="M69" s="106" t="s">
        <v>73</v>
      </c>
      <c r="N69" s="106" t="s">
        <v>73</v>
      </c>
      <c r="O69" s="106" t="s">
        <v>73</v>
      </c>
      <c r="P69" s="106" t="s">
        <v>73</v>
      </c>
      <c r="Q69" s="106" t="s">
        <v>73</v>
      </c>
      <c r="R69" s="106" t="s">
        <v>73</v>
      </c>
      <c r="S69" s="106" t="s">
        <v>73</v>
      </c>
      <c r="T69" s="106" t="s">
        <v>73</v>
      </c>
      <c r="U69" s="106" t="s">
        <v>73</v>
      </c>
      <c r="V69" s="106" t="s">
        <v>73</v>
      </c>
      <c r="W69" s="106" t="s">
        <v>73</v>
      </c>
      <c r="X69" s="106" t="s">
        <v>73</v>
      </c>
      <c r="Y69" s="106" t="s">
        <v>73</v>
      </c>
      <c r="Z69" s="106" t="s">
        <v>73</v>
      </c>
      <c r="AA69" s="106" t="s">
        <v>73</v>
      </c>
      <c r="AB69" s="106" t="s">
        <v>73</v>
      </c>
      <c r="AC69" s="106" t="s">
        <v>73</v>
      </c>
      <c r="AD69" s="106" t="s">
        <v>73</v>
      </c>
      <c r="AE69" s="106" t="s">
        <v>73</v>
      </c>
      <c r="AF69" s="106" t="s">
        <v>73</v>
      </c>
      <c r="AG69" s="106" t="s">
        <v>73</v>
      </c>
      <c r="AH69" s="106" t="s">
        <v>73</v>
      </c>
      <c r="AI69" s="106" t="s">
        <v>73</v>
      </c>
      <c r="AJ69" s="106" t="s">
        <v>73</v>
      </c>
      <c r="AK69" s="106" t="s">
        <v>73</v>
      </c>
      <c r="AL69" s="106" t="s">
        <v>73</v>
      </c>
      <c r="AM69" s="106" t="s">
        <v>73</v>
      </c>
      <c r="AN69" s="106" t="s">
        <v>73</v>
      </c>
      <c r="AO69" s="106" t="s">
        <v>73</v>
      </c>
      <c r="AP69" s="106" t="s">
        <v>73</v>
      </c>
      <c r="AQ69" s="106" t="s">
        <v>73</v>
      </c>
      <c r="AR69" s="106" t="s">
        <v>73</v>
      </c>
      <c r="AS69" s="106" t="s">
        <v>73</v>
      </c>
      <c r="AT69" s="106" t="s">
        <v>73</v>
      </c>
      <c r="AU69" s="450"/>
    </row>
    <row r="70" spans="1:47" ht="18.75" customHeight="1">
      <c r="A70" s="94" t="s">
        <v>57</v>
      </c>
      <c r="C70" s="96"/>
      <c r="D70" s="100" t="s">
        <v>1685</v>
      </c>
      <c r="E70" s="106" t="s">
        <v>73</v>
      </c>
      <c r="F70" s="106" t="s">
        <v>73</v>
      </c>
      <c r="G70" s="106">
        <v>1108.414</v>
      </c>
      <c r="H70" s="106" t="s">
        <v>73</v>
      </c>
      <c r="I70" s="106" t="s">
        <v>73</v>
      </c>
      <c r="J70" s="106" t="s">
        <v>73</v>
      </c>
      <c r="K70" s="106" t="s">
        <v>73</v>
      </c>
      <c r="L70" s="106" t="s">
        <v>73</v>
      </c>
      <c r="M70" s="106" t="s">
        <v>73</v>
      </c>
      <c r="N70" s="106" t="s">
        <v>73</v>
      </c>
      <c r="O70" s="106" t="s">
        <v>73</v>
      </c>
      <c r="P70" s="106" t="s">
        <v>73</v>
      </c>
      <c r="Q70" s="106" t="s">
        <v>73</v>
      </c>
      <c r="R70" s="106" t="s">
        <v>73</v>
      </c>
      <c r="S70" s="106" t="s">
        <v>73</v>
      </c>
      <c r="T70" s="106" t="s">
        <v>73</v>
      </c>
      <c r="U70" s="106" t="s">
        <v>73</v>
      </c>
      <c r="V70" s="106" t="s">
        <v>73</v>
      </c>
      <c r="W70" s="106" t="s">
        <v>73</v>
      </c>
      <c r="X70" s="106" t="s">
        <v>73</v>
      </c>
      <c r="Y70" s="106" t="s">
        <v>73</v>
      </c>
      <c r="Z70" s="106" t="s">
        <v>73</v>
      </c>
      <c r="AA70" s="106" t="s">
        <v>73</v>
      </c>
      <c r="AB70" s="106" t="s">
        <v>73</v>
      </c>
      <c r="AC70" s="106" t="s">
        <v>73</v>
      </c>
      <c r="AD70" s="106" t="s">
        <v>73</v>
      </c>
      <c r="AE70" s="106" t="s">
        <v>73</v>
      </c>
      <c r="AF70" s="106" t="s">
        <v>73</v>
      </c>
      <c r="AG70" s="106" t="s">
        <v>73</v>
      </c>
      <c r="AH70" s="106" t="s">
        <v>73</v>
      </c>
      <c r="AI70" s="106" t="s">
        <v>73</v>
      </c>
      <c r="AJ70" s="106" t="s">
        <v>73</v>
      </c>
      <c r="AK70" s="106" t="s">
        <v>73</v>
      </c>
      <c r="AL70" s="106" t="s">
        <v>73</v>
      </c>
      <c r="AM70" s="106" t="s">
        <v>73</v>
      </c>
      <c r="AN70" s="106" t="s">
        <v>73</v>
      </c>
      <c r="AO70" s="106" t="s">
        <v>73</v>
      </c>
      <c r="AP70" s="106" t="s">
        <v>73</v>
      </c>
      <c r="AQ70" s="106" t="s">
        <v>73</v>
      </c>
      <c r="AR70" s="106" t="s">
        <v>73</v>
      </c>
      <c r="AS70" s="106" t="s">
        <v>73</v>
      </c>
      <c r="AT70" s="106" t="s">
        <v>73</v>
      </c>
      <c r="AU70" s="450"/>
    </row>
    <row r="71" spans="1:47" s="451" customFormat="1" ht="18.75" hidden="1" customHeight="1">
      <c r="A71" s="451" t="s">
        <v>58</v>
      </c>
      <c r="C71" s="452"/>
      <c r="D71" s="453" t="s">
        <v>1671</v>
      </c>
      <c r="E71" s="454" t="s">
        <v>73</v>
      </c>
      <c r="F71" s="454" t="s">
        <v>73</v>
      </c>
      <c r="G71" s="454" t="s">
        <v>73</v>
      </c>
      <c r="H71" s="454" t="s">
        <v>73</v>
      </c>
      <c r="I71" s="454" t="s">
        <v>73</v>
      </c>
      <c r="J71" s="454" t="s">
        <v>73</v>
      </c>
      <c r="K71" s="454" t="s">
        <v>73</v>
      </c>
      <c r="L71" s="454" t="s">
        <v>73</v>
      </c>
      <c r="M71" s="454" t="s">
        <v>73</v>
      </c>
      <c r="N71" s="454" t="s">
        <v>73</v>
      </c>
      <c r="O71" s="454" t="s">
        <v>73</v>
      </c>
      <c r="P71" s="454" t="s">
        <v>73</v>
      </c>
      <c r="Q71" s="454" t="s">
        <v>73</v>
      </c>
      <c r="R71" s="454" t="s">
        <v>73</v>
      </c>
      <c r="S71" s="454" t="s">
        <v>73</v>
      </c>
      <c r="T71" s="454" t="s">
        <v>73</v>
      </c>
      <c r="U71" s="454" t="s">
        <v>73</v>
      </c>
      <c r="V71" s="454" t="s">
        <v>73</v>
      </c>
      <c r="W71" s="454" t="s">
        <v>73</v>
      </c>
      <c r="X71" s="454" t="s">
        <v>73</v>
      </c>
      <c r="Y71" s="454" t="s">
        <v>73</v>
      </c>
      <c r="Z71" s="454" t="s">
        <v>73</v>
      </c>
      <c r="AA71" s="454" t="s">
        <v>73</v>
      </c>
      <c r="AB71" s="454" t="s">
        <v>73</v>
      </c>
      <c r="AC71" s="454" t="s">
        <v>73</v>
      </c>
      <c r="AD71" s="454" t="s">
        <v>73</v>
      </c>
      <c r="AE71" s="454" t="s">
        <v>73</v>
      </c>
      <c r="AF71" s="454" t="s">
        <v>73</v>
      </c>
      <c r="AG71" s="454" t="s">
        <v>73</v>
      </c>
      <c r="AH71" s="454" t="s">
        <v>73</v>
      </c>
      <c r="AI71" s="454" t="s">
        <v>73</v>
      </c>
      <c r="AJ71" s="454" t="s">
        <v>73</v>
      </c>
      <c r="AK71" s="454" t="s">
        <v>73</v>
      </c>
      <c r="AL71" s="454" t="s">
        <v>73</v>
      </c>
      <c r="AM71" s="454" t="s">
        <v>73</v>
      </c>
      <c r="AN71" s="454" t="s">
        <v>73</v>
      </c>
      <c r="AO71" s="454" t="s">
        <v>73</v>
      </c>
      <c r="AP71" s="454" t="s">
        <v>73</v>
      </c>
      <c r="AQ71" s="454" t="s">
        <v>73</v>
      </c>
      <c r="AR71" s="454" t="s">
        <v>73</v>
      </c>
      <c r="AS71" s="454" t="s">
        <v>73</v>
      </c>
      <c r="AT71" s="454" t="s">
        <v>73</v>
      </c>
      <c r="AU71" s="455"/>
    </row>
    <row r="72" spans="1:47" s="451" customFormat="1" ht="18.75" hidden="1" customHeight="1">
      <c r="A72" s="451" t="s">
        <v>59</v>
      </c>
      <c r="C72" s="452"/>
      <c r="D72" s="453" t="s">
        <v>1673</v>
      </c>
      <c r="E72" s="454" t="s">
        <v>73</v>
      </c>
      <c r="F72" s="454" t="s">
        <v>73</v>
      </c>
      <c r="G72" s="454" t="s">
        <v>73</v>
      </c>
      <c r="H72" s="454" t="s">
        <v>73</v>
      </c>
      <c r="I72" s="454" t="s">
        <v>73</v>
      </c>
      <c r="J72" s="454" t="s">
        <v>73</v>
      </c>
      <c r="K72" s="454" t="s">
        <v>73</v>
      </c>
      <c r="L72" s="454" t="s">
        <v>73</v>
      </c>
      <c r="M72" s="454" t="s">
        <v>73</v>
      </c>
      <c r="N72" s="454" t="s">
        <v>73</v>
      </c>
      <c r="O72" s="454" t="s">
        <v>73</v>
      </c>
      <c r="P72" s="454" t="s">
        <v>73</v>
      </c>
      <c r="Q72" s="454" t="s">
        <v>73</v>
      </c>
      <c r="R72" s="454" t="s">
        <v>73</v>
      </c>
      <c r="S72" s="454" t="s">
        <v>73</v>
      </c>
      <c r="T72" s="454" t="s">
        <v>73</v>
      </c>
      <c r="U72" s="454" t="s">
        <v>73</v>
      </c>
      <c r="V72" s="454" t="s">
        <v>73</v>
      </c>
      <c r="W72" s="454" t="s">
        <v>73</v>
      </c>
      <c r="X72" s="454" t="s">
        <v>73</v>
      </c>
      <c r="Y72" s="454" t="s">
        <v>73</v>
      </c>
      <c r="Z72" s="454" t="s">
        <v>73</v>
      </c>
      <c r="AA72" s="454" t="s">
        <v>73</v>
      </c>
      <c r="AB72" s="454" t="s">
        <v>73</v>
      </c>
      <c r="AC72" s="454" t="s">
        <v>73</v>
      </c>
      <c r="AD72" s="454" t="s">
        <v>73</v>
      </c>
      <c r="AE72" s="454" t="s">
        <v>73</v>
      </c>
      <c r="AF72" s="454" t="s">
        <v>73</v>
      </c>
      <c r="AG72" s="454" t="s">
        <v>73</v>
      </c>
      <c r="AH72" s="454" t="s">
        <v>73</v>
      </c>
      <c r="AI72" s="454" t="s">
        <v>73</v>
      </c>
      <c r="AJ72" s="454" t="s">
        <v>73</v>
      </c>
      <c r="AK72" s="454" t="s">
        <v>73</v>
      </c>
      <c r="AL72" s="454" t="s">
        <v>73</v>
      </c>
      <c r="AM72" s="454" t="s">
        <v>73</v>
      </c>
      <c r="AN72" s="454" t="s">
        <v>73</v>
      </c>
      <c r="AO72" s="454" t="s">
        <v>73</v>
      </c>
      <c r="AP72" s="454" t="s">
        <v>73</v>
      </c>
      <c r="AQ72" s="454" t="s">
        <v>73</v>
      </c>
      <c r="AR72" s="454" t="s">
        <v>73</v>
      </c>
      <c r="AS72" s="454" t="s">
        <v>73</v>
      </c>
      <c r="AT72" s="454" t="s">
        <v>73</v>
      </c>
      <c r="AU72" s="455"/>
    </row>
    <row r="73" spans="1:47" s="451" customFormat="1" ht="18.75" hidden="1" customHeight="1">
      <c r="A73" s="451" t="s">
        <v>60</v>
      </c>
      <c r="C73" s="452"/>
      <c r="D73" s="453" t="s">
        <v>1674</v>
      </c>
      <c r="E73" s="454" t="s">
        <v>73</v>
      </c>
      <c r="F73" s="454" t="s">
        <v>73</v>
      </c>
      <c r="G73" s="454" t="s">
        <v>73</v>
      </c>
      <c r="H73" s="454" t="s">
        <v>73</v>
      </c>
      <c r="I73" s="454" t="s">
        <v>73</v>
      </c>
      <c r="J73" s="454" t="s">
        <v>73</v>
      </c>
      <c r="K73" s="454" t="s">
        <v>73</v>
      </c>
      <c r="L73" s="454" t="s">
        <v>73</v>
      </c>
      <c r="M73" s="454" t="s">
        <v>73</v>
      </c>
      <c r="N73" s="454" t="s">
        <v>73</v>
      </c>
      <c r="O73" s="454" t="s">
        <v>73</v>
      </c>
      <c r="P73" s="454" t="s">
        <v>73</v>
      </c>
      <c r="Q73" s="454" t="s">
        <v>73</v>
      </c>
      <c r="R73" s="454" t="s">
        <v>73</v>
      </c>
      <c r="S73" s="454" t="s">
        <v>73</v>
      </c>
      <c r="T73" s="454" t="s">
        <v>73</v>
      </c>
      <c r="U73" s="454" t="s">
        <v>73</v>
      </c>
      <c r="V73" s="454" t="s">
        <v>73</v>
      </c>
      <c r="W73" s="454" t="s">
        <v>73</v>
      </c>
      <c r="X73" s="454" t="s">
        <v>73</v>
      </c>
      <c r="Y73" s="454" t="s">
        <v>73</v>
      </c>
      <c r="Z73" s="454" t="s">
        <v>73</v>
      </c>
      <c r="AA73" s="454" t="s">
        <v>73</v>
      </c>
      <c r="AB73" s="454" t="s">
        <v>73</v>
      </c>
      <c r="AC73" s="454" t="s">
        <v>73</v>
      </c>
      <c r="AD73" s="454" t="s">
        <v>73</v>
      </c>
      <c r="AE73" s="454" t="s">
        <v>73</v>
      </c>
      <c r="AF73" s="454" t="s">
        <v>73</v>
      </c>
      <c r="AG73" s="454" t="s">
        <v>73</v>
      </c>
      <c r="AH73" s="454" t="s">
        <v>73</v>
      </c>
      <c r="AI73" s="454" t="s">
        <v>73</v>
      </c>
      <c r="AJ73" s="454" t="s">
        <v>73</v>
      </c>
      <c r="AK73" s="454" t="s">
        <v>73</v>
      </c>
      <c r="AL73" s="454" t="s">
        <v>73</v>
      </c>
      <c r="AM73" s="454" t="s">
        <v>73</v>
      </c>
      <c r="AN73" s="454" t="s">
        <v>73</v>
      </c>
      <c r="AO73" s="454" t="s">
        <v>73</v>
      </c>
      <c r="AP73" s="454" t="s">
        <v>73</v>
      </c>
      <c r="AQ73" s="454" t="s">
        <v>73</v>
      </c>
      <c r="AR73" s="454" t="s">
        <v>73</v>
      </c>
      <c r="AS73" s="454" t="s">
        <v>73</v>
      </c>
      <c r="AT73" s="454" t="s">
        <v>73</v>
      </c>
      <c r="AU73" s="455"/>
    </row>
    <row r="74" spans="1:47" s="451" customFormat="1" ht="18.75" hidden="1" customHeight="1">
      <c r="A74" s="451" t="s">
        <v>61</v>
      </c>
      <c r="C74" s="452"/>
      <c r="D74" s="453" t="s">
        <v>1672</v>
      </c>
      <c r="E74" s="454" t="s">
        <v>73</v>
      </c>
      <c r="F74" s="454" t="s">
        <v>73</v>
      </c>
      <c r="G74" s="454" t="s">
        <v>73</v>
      </c>
      <c r="H74" s="454" t="s">
        <v>73</v>
      </c>
      <c r="I74" s="454" t="s">
        <v>73</v>
      </c>
      <c r="J74" s="454" t="s">
        <v>73</v>
      </c>
      <c r="K74" s="454" t="s">
        <v>73</v>
      </c>
      <c r="L74" s="454" t="s">
        <v>73</v>
      </c>
      <c r="M74" s="454" t="s">
        <v>73</v>
      </c>
      <c r="N74" s="454" t="s">
        <v>73</v>
      </c>
      <c r="O74" s="454" t="s">
        <v>73</v>
      </c>
      <c r="P74" s="454" t="s">
        <v>73</v>
      </c>
      <c r="Q74" s="454" t="s">
        <v>73</v>
      </c>
      <c r="R74" s="454" t="s">
        <v>73</v>
      </c>
      <c r="S74" s="454" t="s">
        <v>73</v>
      </c>
      <c r="T74" s="454" t="s">
        <v>73</v>
      </c>
      <c r="U74" s="454" t="s">
        <v>73</v>
      </c>
      <c r="V74" s="454" t="s">
        <v>73</v>
      </c>
      <c r="W74" s="454" t="s">
        <v>73</v>
      </c>
      <c r="X74" s="454" t="s">
        <v>73</v>
      </c>
      <c r="Y74" s="454" t="s">
        <v>73</v>
      </c>
      <c r="Z74" s="454" t="s">
        <v>73</v>
      </c>
      <c r="AA74" s="454" t="s">
        <v>73</v>
      </c>
      <c r="AB74" s="454" t="s">
        <v>73</v>
      </c>
      <c r="AC74" s="454" t="s">
        <v>73</v>
      </c>
      <c r="AD74" s="454" t="s">
        <v>73</v>
      </c>
      <c r="AE74" s="454" t="s">
        <v>73</v>
      </c>
      <c r="AF74" s="454" t="s">
        <v>73</v>
      </c>
      <c r="AG74" s="454" t="s">
        <v>73</v>
      </c>
      <c r="AH74" s="454" t="s">
        <v>73</v>
      </c>
      <c r="AI74" s="454" t="s">
        <v>73</v>
      </c>
      <c r="AJ74" s="454" t="s">
        <v>73</v>
      </c>
      <c r="AK74" s="454" t="s">
        <v>73</v>
      </c>
      <c r="AL74" s="454" t="s">
        <v>73</v>
      </c>
      <c r="AM74" s="454" t="s">
        <v>73</v>
      </c>
      <c r="AN74" s="454" t="s">
        <v>73</v>
      </c>
      <c r="AO74" s="454" t="s">
        <v>73</v>
      </c>
      <c r="AP74" s="454" t="s">
        <v>73</v>
      </c>
      <c r="AQ74" s="454" t="s">
        <v>73</v>
      </c>
      <c r="AR74" s="454" t="s">
        <v>73</v>
      </c>
      <c r="AS74" s="454" t="s">
        <v>73</v>
      </c>
      <c r="AT74" s="454" t="s">
        <v>73</v>
      </c>
      <c r="AU74" s="455"/>
    </row>
    <row r="75" spans="1:47" s="451" customFormat="1" ht="18.75" hidden="1" customHeight="1">
      <c r="A75" s="451" t="s">
        <v>62</v>
      </c>
      <c r="C75" s="452"/>
      <c r="D75" s="453" t="s">
        <v>3019</v>
      </c>
      <c r="E75" s="454" t="s">
        <v>73</v>
      </c>
      <c r="F75" s="454" t="s">
        <v>73</v>
      </c>
      <c r="G75" s="454" t="s">
        <v>73</v>
      </c>
      <c r="H75" s="454" t="s">
        <v>73</v>
      </c>
      <c r="I75" s="454" t="s">
        <v>73</v>
      </c>
      <c r="J75" s="454" t="s">
        <v>73</v>
      </c>
      <c r="K75" s="454" t="s">
        <v>73</v>
      </c>
      <c r="L75" s="454" t="s">
        <v>73</v>
      </c>
      <c r="M75" s="454" t="s">
        <v>73</v>
      </c>
      <c r="N75" s="454" t="s">
        <v>73</v>
      </c>
      <c r="O75" s="454" t="s">
        <v>73</v>
      </c>
      <c r="P75" s="454" t="s">
        <v>73</v>
      </c>
      <c r="Q75" s="454" t="s">
        <v>73</v>
      </c>
      <c r="R75" s="454" t="s">
        <v>73</v>
      </c>
      <c r="S75" s="454" t="s">
        <v>73</v>
      </c>
      <c r="T75" s="454" t="s">
        <v>73</v>
      </c>
      <c r="U75" s="454" t="s">
        <v>73</v>
      </c>
      <c r="V75" s="454" t="s">
        <v>73</v>
      </c>
      <c r="W75" s="454" t="s">
        <v>73</v>
      </c>
      <c r="X75" s="454" t="s">
        <v>73</v>
      </c>
      <c r="Y75" s="454" t="s">
        <v>73</v>
      </c>
      <c r="Z75" s="454" t="s">
        <v>73</v>
      </c>
      <c r="AA75" s="454" t="s">
        <v>73</v>
      </c>
      <c r="AB75" s="454" t="s">
        <v>73</v>
      </c>
      <c r="AC75" s="454" t="s">
        <v>73</v>
      </c>
      <c r="AD75" s="454" t="s">
        <v>73</v>
      </c>
      <c r="AE75" s="454" t="s">
        <v>73</v>
      </c>
      <c r="AF75" s="454" t="s">
        <v>73</v>
      </c>
      <c r="AG75" s="454" t="s">
        <v>73</v>
      </c>
      <c r="AH75" s="454" t="s">
        <v>73</v>
      </c>
      <c r="AI75" s="454" t="s">
        <v>73</v>
      </c>
      <c r="AJ75" s="454" t="s">
        <v>73</v>
      </c>
      <c r="AK75" s="454" t="s">
        <v>73</v>
      </c>
      <c r="AL75" s="454" t="s">
        <v>73</v>
      </c>
      <c r="AM75" s="454" t="s">
        <v>73</v>
      </c>
      <c r="AN75" s="454" t="s">
        <v>73</v>
      </c>
      <c r="AO75" s="454" t="s">
        <v>73</v>
      </c>
      <c r="AP75" s="454" t="s">
        <v>73</v>
      </c>
      <c r="AQ75" s="454" t="s">
        <v>73</v>
      </c>
      <c r="AR75" s="454" t="s">
        <v>73</v>
      </c>
      <c r="AS75" s="454" t="s">
        <v>73</v>
      </c>
      <c r="AT75" s="454" t="s">
        <v>73</v>
      </c>
      <c r="AU75" s="455"/>
    </row>
    <row r="76" spans="1:47" ht="18.75" customHeight="1">
      <c r="A76" s="94" t="s">
        <v>63</v>
      </c>
      <c r="C76" s="96"/>
      <c r="D76" s="100" t="s">
        <v>65</v>
      </c>
      <c r="E76" s="106" t="s">
        <v>73</v>
      </c>
      <c r="F76" s="106" t="s">
        <v>73</v>
      </c>
      <c r="G76" s="106" t="s">
        <v>45</v>
      </c>
      <c r="H76" s="106" t="s">
        <v>73</v>
      </c>
      <c r="I76" s="106" t="s">
        <v>73</v>
      </c>
      <c r="J76" s="106" t="s">
        <v>73</v>
      </c>
      <c r="K76" s="106" t="s">
        <v>73</v>
      </c>
      <c r="L76" s="106" t="s">
        <v>73</v>
      </c>
      <c r="M76" s="106" t="s">
        <v>73</v>
      </c>
      <c r="N76" s="106" t="s">
        <v>73</v>
      </c>
      <c r="O76" s="106" t="s">
        <v>73</v>
      </c>
      <c r="P76" s="106" t="s">
        <v>73</v>
      </c>
      <c r="Q76" s="106" t="s">
        <v>73</v>
      </c>
      <c r="R76" s="106" t="s">
        <v>73</v>
      </c>
      <c r="S76" s="106" t="s">
        <v>73</v>
      </c>
      <c r="T76" s="106" t="s">
        <v>73</v>
      </c>
      <c r="U76" s="106" t="s">
        <v>73</v>
      </c>
      <c r="V76" s="106" t="s">
        <v>73</v>
      </c>
      <c r="W76" s="106" t="s">
        <v>73</v>
      </c>
      <c r="X76" s="106" t="s">
        <v>73</v>
      </c>
      <c r="Y76" s="106" t="s">
        <v>73</v>
      </c>
      <c r="Z76" s="106" t="s">
        <v>73</v>
      </c>
      <c r="AA76" s="106" t="s">
        <v>73</v>
      </c>
      <c r="AB76" s="106" t="s">
        <v>73</v>
      </c>
      <c r="AC76" s="106" t="s">
        <v>73</v>
      </c>
      <c r="AD76" s="106" t="s">
        <v>73</v>
      </c>
      <c r="AE76" s="106" t="s">
        <v>73</v>
      </c>
      <c r="AF76" s="106" t="s">
        <v>73</v>
      </c>
      <c r="AG76" s="106" t="s">
        <v>73</v>
      </c>
      <c r="AH76" s="106" t="s">
        <v>73</v>
      </c>
      <c r="AI76" s="106" t="s">
        <v>73</v>
      </c>
      <c r="AJ76" s="106" t="s">
        <v>73</v>
      </c>
      <c r="AK76" s="106" t="s">
        <v>73</v>
      </c>
      <c r="AL76" s="106" t="s">
        <v>73</v>
      </c>
      <c r="AM76" s="106" t="s">
        <v>73</v>
      </c>
      <c r="AN76" s="106" t="s">
        <v>73</v>
      </c>
      <c r="AO76" s="106" t="s">
        <v>73</v>
      </c>
      <c r="AP76" s="106" t="s">
        <v>73</v>
      </c>
      <c r="AQ76" s="106" t="s">
        <v>73</v>
      </c>
      <c r="AR76" s="106" t="s">
        <v>73</v>
      </c>
      <c r="AS76" s="106" t="s">
        <v>73</v>
      </c>
      <c r="AT76" s="106" t="s">
        <v>73</v>
      </c>
      <c r="AU76" s="450"/>
    </row>
    <row r="77" spans="1:47" s="451" customFormat="1" ht="18.75" hidden="1" customHeight="1">
      <c r="A77" s="451" t="s">
        <v>64</v>
      </c>
      <c r="C77" s="452"/>
      <c r="D77" s="453" t="s">
        <v>1689</v>
      </c>
      <c r="E77" s="454" t="s">
        <v>73</v>
      </c>
      <c r="F77" s="454" t="s">
        <v>73</v>
      </c>
      <c r="G77" s="454" t="s">
        <v>73</v>
      </c>
      <c r="H77" s="454" t="s">
        <v>73</v>
      </c>
      <c r="I77" s="454" t="s">
        <v>73</v>
      </c>
      <c r="J77" s="454" t="s">
        <v>73</v>
      </c>
      <c r="K77" s="454" t="s">
        <v>73</v>
      </c>
      <c r="L77" s="454" t="s">
        <v>73</v>
      </c>
      <c r="M77" s="454" t="s">
        <v>73</v>
      </c>
      <c r="N77" s="454" t="s">
        <v>73</v>
      </c>
      <c r="O77" s="454" t="s">
        <v>73</v>
      </c>
      <c r="P77" s="454" t="s">
        <v>73</v>
      </c>
      <c r="Q77" s="454" t="s">
        <v>73</v>
      </c>
      <c r="R77" s="454" t="s">
        <v>73</v>
      </c>
      <c r="S77" s="454" t="s">
        <v>73</v>
      </c>
      <c r="T77" s="454" t="s">
        <v>73</v>
      </c>
      <c r="U77" s="454" t="s">
        <v>73</v>
      </c>
      <c r="V77" s="454" t="s">
        <v>73</v>
      </c>
      <c r="W77" s="454" t="s">
        <v>73</v>
      </c>
      <c r="X77" s="454" t="s">
        <v>73</v>
      </c>
      <c r="Y77" s="454" t="s">
        <v>73</v>
      </c>
      <c r="Z77" s="454" t="s">
        <v>73</v>
      </c>
      <c r="AA77" s="454" t="s">
        <v>73</v>
      </c>
      <c r="AB77" s="454" t="s">
        <v>73</v>
      </c>
      <c r="AC77" s="454" t="s">
        <v>73</v>
      </c>
      <c r="AD77" s="454" t="s">
        <v>73</v>
      </c>
      <c r="AE77" s="454" t="s">
        <v>73</v>
      </c>
      <c r="AF77" s="454" t="s">
        <v>73</v>
      </c>
      <c r="AG77" s="454" t="s">
        <v>73</v>
      </c>
      <c r="AH77" s="454" t="s">
        <v>73</v>
      </c>
      <c r="AI77" s="454" t="s">
        <v>73</v>
      </c>
      <c r="AJ77" s="454" t="s">
        <v>73</v>
      </c>
      <c r="AK77" s="454" t="s">
        <v>73</v>
      </c>
      <c r="AL77" s="454" t="s">
        <v>73</v>
      </c>
      <c r="AM77" s="454" t="s">
        <v>73</v>
      </c>
      <c r="AN77" s="454" t="s">
        <v>73</v>
      </c>
      <c r="AO77" s="454" t="s">
        <v>73</v>
      </c>
      <c r="AP77" s="454" t="s">
        <v>73</v>
      </c>
      <c r="AQ77" s="454" t="s">
        <v>73</v>
      </c>
      <c r="AR77" s="454" t="s">
        <v>73</v>
      </c>
      <c r="AS77" s="454" t="s">
        <v>73</v>
      </c>
      <c r="AT77" s="454" t="s">
        <v>73</v>
      </c>
      <c r="AU77" s="455"/>
    </row>
    <row r="78" spans="1:47" ht="18.75" customHeight="1">
      <c r="A78" s="94" t="s">
        <v>66</v>
      </c>
      <c r="C78" s="96"/>
      <c r="D78" s="100" t="s">
        <v>1686</v>
      </c>
      <c r="E78" s="106" t="s">
        <v>73</v>
      </c>
      <c r="F78" s="106" t="s">
        <v>73</v>
      </c>
      <c r="G78" s="228">
        <v>1563.1174000000001</v>
      </c>
      <c r="H78" s="106" t="s">
        <v>73</v>
      </c>
      <c r="I78" s="106" t="s">
        <v>73</v>
      </c>
      <c r="J78" s="106" t="s">
        <v>73</v>
      </c>
      <c r="K78" s="106" t="s">
        <v>73</v>
      </c>
      <c r="L78" s="106" t="s">
        <v>73</v>
      </c>
      <c r="M78" s="106" t="s">
        <v>73</v>
      </c>
      <c r="N78" s="106" t="s">
        <v>73</v>
      </c>
      <c r="O78" s="106" t="s">
        <v>73</v>
      </c>
      <c r="P78" s="106" t="s">
        <v>73</v>
      </c>
      <c r="Q78" s="106" t="s">
        <v>73</v>
      </c>
      <c r="R78" s="106" t="s">
        <v>73</v>
      </c>
      <c r="S78" s="106" t="s">
        <v>73</v>
      </c>
      <c r="T78" s="106" t="s">
        <v>73</v>
      </c>
      <c r="U78" s="106" t="s">
        <v>73</v>
      </c>
      <c r="V78" s="106" t="s">
        <v>73</v>
      </c>
      <c r="W78" s="106" t="s">
        <v>73</v>
      </c>
      <c r="X78" s="106" t="s">
        <v>73</v>
      </c>
      <c r="Y78" s="106" t="s">
        <v>73</v>
      </c>
      <c r="Z78" s="106" t="s">
        <v>73</v>
      </c>
      <c r="AA78" s="106" t="s">
        <v>73</v>
      </c>
      <c r="AB78" s="106" t="s">
        <v>73</v>
      </c>
      <c r="AC78" s="106" t="s">
        <v>73</v>
      </c>
      <c r="AD78" s="106" t="s">
        <v>73</v>
      </c>
      <c r="AE78" s="106" t="s">
        <v>73</v>
      </c>
      <c r="AF78" s="106" t="s">
        <v>73</v>
      </c>
      <c r="AG78" s="106" t="s">
        <v>73</v>
      </c>
      <c r="AH78" s="106" t="s">
        <v>73</v>
      </c>
      <c r="AI78" s="106" t="s">
        <v>73</v>
      </c>
      <c r="AJ78" s="106" t="s">
        <v>73</v>
      </c>
      <c r="AK78" s="106" t="s">
        <v>73</v>
      </c>
      <c r="AL78" s="106" t="s">
        <v>73</v>
      </c>
      <c r="AM78" s="106" t="s">
        <v>73</v>
      </c>
      <c r="AN78" s="106" t="s">
        <v>73</v>
      </c>
      <c r="AO78" s="106" t="s">
        <v>73</v>
      </c>
      <c r="AP78" s="106" t="s">
        <v>73</v>
      </c>
      <c r="AQ78" s="106" t="s">
        <v>73</v>
      </c>
      <c r="AR78" s="106" t="s">
        <v>73</v>
      </c>
      <c r="AS78" s="106" t="s">
        <v>73</v>
      </c>
      <c r="AT78" s="106" t="s">
        <v>73</v>
      </c>
      <c r="AU78" s="450"/>
    </row>
    <row r="79" spans="1:47" s="451" customFormat="1" ht="18.75" hidden="1" customHeight="1">
      <c r="A79" s="451" t="s">
        <v>67</v>
      </c>
      <c r="C79" s="452"/>
      <c r="D79" s="453" t="s">
        <v>1676</v>
      </c>
      <c r="E79" s="454" t="s">
        <v>73</v>
      </c>
      <c r="F79" s="454" t="s">
        <v>73</v>
      </c>
      <c r="G79" s="454" t="s">
        <v>73</v>
      </c>
      <c r="H79" s="454" t="s">
        <v>73</v>
      </c>
      <c r="I79" s="454" t="s">
        <v>73</v>
      </c>
      <c r="J79" s="454" t="s">
        <v>73</v>
      </c>
      <c r="K79" s="454" t="s">
        <v>73</v>
      </c>
      <c r="L79" s="454" t="s">
        <v>73</v>
      </c>
      <c r="M79" s="454" t="s">
        <v>73</v>
      </c>
      <c r="N79" s="454" t="s">
        <v>73</v>
      </c>
      <c r="O79" s="454" t="s">
        <v>73</v>
      </c>
      <c r="P79" s="454" t="s">
        <v>73</v>
      </c>
      <c r="Q79" s="454" t="s">
        <v>73</v>
      </c>
      <c r="R79" s="454" t="s">
        <v>73</v>
      </c>
      <c r="S79" s="454" t="s">
        <v>73</v>
      </c>
      <c r="T79" s="454" t="s">
        <v>73</v>
      </c>
      <c r="U79" s="454" t="s">
        <v>73</v>
      </c>
      <c r="V79" s="454" t="s">
        <v>73</v>
      </c>
      <c r="W79" s="454" t="s">
        <v>73</v>
      </c>
      <c r="X79" s="454" t="s">
        <v>73</v>
      </c>
      <c r="Y79" s="454" t="s">
        <v>73</v>
      </c>
      <c r="Z79" s="454" t="s">
        <v>73</v>
      </c>
      <c r="AA79" s="454" t="s">
        <v>73</v>
      </c>
      <c r="AB79" s="454" t="s">
        <v>73</v>
      </c>
      <c r="AC79" s="454" t="s">
        <v>73</v>
      </c>
      <c r="AD79" s="454" t="s">
        <v>73</v>
      </c>
      <c r="AE79" s="454" t="s">
        <v>73</v>
      </c>
      <c r="AF79" s="454" t="s">
        <v>73</v>
      </c>
      <c r="AG79" s="454" t="s">
        <v>73</v>
      </c>
      <c r="AH79" s="454" t="s">
        <v>73</v>
      </c>
      <c r="AI79" s="454" t="s">
        <v>73</v>
      </c>
      <c r="AJ79" s="454" t="s">
        <v>73</v>
      </c>
      <c r="AK79" s="454" t="s">
        <v>73</v>
      </c>
      <c r="AL79" s="454" t="s">
        <v>73</v>
      </c>
      <c r="AM79" s="454" t="s">
        <v>73</v>
      </c>
      <c r="AN79" s="454" t="s">
        <v>73</v>
      </c>
      <c r="AO79" s="454" t="s">
        <v>73</v>
      </c>
      <c r="AP79" s="454" t="s">
        <v>73</v>
      </c>
      <c r="AQ79" s="454" t="s">
        <v>73</v>
      </c>
      <c r="AR79" s="454" t="s">
        <v>73</v>
      </c>
      <c r="AS79" s="454" t="s">
        <v>73</v>
      </c>
      <c r="AT79" s="454" t="s">
        <v>73</v>
      </c>
      <c r="AU79" s="455"/>
    </row>
    <row r="80" spans="1:47" s="451" customFormat="1" ht="18.75" hidden="1" customHeight="1">
      <c r="A80" s="451" t="s">
        <v>68</v>
      </c>
      <c r="C80" s="452"/>
      <c r="D80" s="453" t="s">
        <v>1690</v>
      </c>
      <c r="E80" s="454" t="s">
        <v>73</v>
      </c>
      <c r="F80" s="454" t="s">
        <v>73</v>
      </c>
      <c r="G80" s="454" t="s">
        <v>73</v>
      </c>
      <c r="H80" s="454" t="s">
        <v>73</v>
      </c>
      <c r="I80" s="454" t="s">
        <v>73</v>
      </c>
      <c r="J80" s="454" t="s">
        <v>73</v>
      </c>
      <c r="K80" s="454" t="s">
        <v>73</v>
      </c>
      <c r="L80" s="454" t="s">
        <v>73</v>
      </c>
      <c r="M80" s="454" t="s">
        <v>73</v>
      </c>
      <c r="N80" s="454" t="s">
        <v>73</v>
      </c>
      <c r="O80" s="454" t="s">
        <v>73</v>
      </c>
      <c r="P80" s="454" t="s">
        <v>73</v>
      </c>
      <c r="Q80" s="454" t="s">
        <v>73</v>
      </c>
      <c r="R80" s="454" t="s">
        <v>73</v>
      </c>
      <c r="S80" s="454" t="s">
        <v>73</v>
      </c>
      <c r="T80" s="454" t="s">
        <v>73</v>
      </c>
      <c r="U80" s="454" t="s">
        <v>73</v>
      </c>
      <c r="V80" s="454" t="s">
        <v>73</v>
      </c>
      <c r="W80" s="454" t="s">
        <v>73</v>
      </c>
      <c r="X80" s="454" t="s">
        <v>73</v>
      </c>
      <c r="Y80" s="454" t="s">
        <v>73</v>
      </c>
      <c r="Z80" s="454" t="s">
        <v>73</v>
      </c>
      <c r="AA80" s="454" t="s">
        <v>73</v>
      </c>
      <c r="AB80" s="454" t="s">
        <v>73</v>
      </c>
      <c r="AC80" s="454" t="s">
        <v>73</v>
      </c>
      <c r="AD80" s="454" t="s">
        <v>73</v>
      </c>
      <c r="AE80" s="454" t="s">
        <v>73</v>
      </c>
      <c r="AF80" s="454" t="s">
        <v>73</v>
      </c>
      <c r="AG80" s="454" t="s">
        <v>73</v>
      </c>
      <c r="AH80" s="454" t="s">
        <v>73</v>
      </c>
      <c r="AI80" s="454" t="s">
        <v>73</v>
      </c>
      <c r="AJ80" s="454" t="s">
        <v>73</v>
      </c>
      <c r="AK80" s="454" t="s">
        <v>73</v>
      </c>
      <c r="AL80" s="454" t="s">
        <v>73</v>
      </c>
      <c r="AM80" s="454" t="s">
        <v>73</v>
      </c>
      <c r="AN80" s="454" t="s">
        <v>73</v>
      </c>
      <c r="AO80" s="454" t="s">
        <v>73</v>
      </c>
      <c r="AP80" s="454" t="s">
        <v>73</v>
      </c>
      <c r="AQ80" s="454" t="s">
        <v>73</v>
      </c>
      <c r="AR80" s="454" t="s">
        <v>73</v>
      </c>
      <c r="AS80" s="454" t="s">
        <v>73</v>
      </c>
      <c r="AT80" s="454" t="s">
        <v>73</v>
      </c>
      <c r="AU80" s="455"/>
    </row>
    <row r="81" spans="1:47" s="451" customFormat="1" ht="18.75" hidden="1" customHeight="1">
      <c r="A81" s="451" t="s">
        <v>70</v>
      </c>
      <c r="C81" s="452"/>
      <c r="D81" s="453" t="s">
        <v>1675</v>
      </c>
      <c r="E81" s="454" t="s">
        <v>73</v>
      </c>
      <c r="F81" s="454" t="s">
        <v>73</v>
      </c>
      <c r="G81" s="454" t="s">
        <v>73</v>
      </c>
      <c r="H81" s="454" t="s">
        <v>73</v>
      </c>
      <c r="I81" s="454" t="s">
        <v>73</v>
      </c>
      <c r="J81" s="454" t="s">
        <v>73</v>
      </c>
      <c r="K81" s="454" t="s">
        <v>73</v>
      </c>
      <c r="L81" s="454" t="s">
        <v>73</v>
      </c>
      <c r="M81" s="454" t="s">
        <v>73</v>
      </c>
      <c r="N81" s="454" t="s">
        <v>73</v>
      </c>
      <c r="O81" s="454" t="s">
        <v>73</v>
      </c>
      <c r="P81" s="454" t="s">
        <v>73</v>
      </c>
      <c r="Q81" s="454" t="s">
        <v>73</v>
      </c>
      <c r="R81" s="454" t="s">
        <v>73</v>
      </c>
      <c r="S81" s="454" t="s">
        <v>73</v>
      </c>
      <c r="T81" s="454" t="s">
        <v>73</v>
      </c>
      <c r="U81" s="454" t="s">
        <v>73</v>
      </c>
      <c r="V81" s="454" t="s">
        <v>73</v>
      </c>
      <c r="W81" s="454" t="s">
        <v>73</v>
      </c>
      <c r="X81" s="454" t="s">
        <v>73</v>
      </c>
      <c r="Y81" s="454" t="s">
        <v>73</v>
      </c>
      <c r="Z81" s="454" t="s">
        <v>73</v>
      </c>
      <c r="AA81" s="454" t="s">
        <v>73</v>
      </c>
      <c r="AB81" s="454" t="s">
        <v>73</v>
      </c>
      <c r="AC81" s="454" t="s">
        <v>73</v>
      </c>
      <c r="AD81" s="454" t="s">
        <v>73</v>
      </c>
      <c r="AE81" s="454" t="s">
        <v>73</v>
      </c>
      <c r="AF81" s="454" t="s">
        <v>73</v>
      </c>
      <c r="AG81" s="454" t="s">
        <v>73</v>
      </c>
      <c r="AH81" s="454" t="s">
        <v>73</v>
      </c>
      <c r="AI81" s="454" t="s">
        <v>73</v>
      </c>
      <c r="AJ81" s="454" t="s">
        <v>73</v>
      </c>
      <c r="AK81" s="454" t="s">
        <v>73</v>
      </c>
      <c r="AL81" s="454" t="s">
        <v>73</v>
      </c>
      <c r="AM81" s="454" t="s">
        <v>73</v>
      </c>
      <c r="AN81" s="454" t="s">
        <v>73</v>
      </c>
      <c r="AO81" s="454" t="s">
        <v>73</v>
      </c>
      <c r="AP81" s="454" t="s">
        <v>73</v>
      </c>
      <c r="AQ81" s="454" t="s">
        <v>73</v>
      </c>
      <c r="AR81" s="454" t="s">
        <v>73</v>
      </c>
      <c r="AS81" s="454" t="s">
        <v>73</v>
      </c>
      <c r="AT81" s="454" t="s">
        <v>73</v>
      </c>
      <c r="AU81" s="455"/>
    </row>
    <row r="82" spans="1:47" s="451" customFormat="1" ht="18.75" hidden="1" customHeight="1">
      <c r="A82" s="451" t="s">
        <v>71</v>
      </c>
      <c r="C82" s="452"/>
      <c r="D82" s="453" t="s">
        <v>1691</v>
      </c>
      <c r="E82" s="454" t="s">
        <v>73</v>
      </c>
      <c r="F82" s="454" t="s">
        <v>73</v>
      </c>
      <c r="G82" s="454" t="s">
        <v>73</v>
      </c>
      <c r="H82" s="454" t="s">
        <v>73</v>
      </c>
      <c r="I82" s="454" t="s">
        <v>73</v>
      </c>
      <c r="J82" s="454" t="s">
        <v>73</v>
      </c>
      <c r="K82" s="454" t="s">
        <v>73</v>
      </c>
      <c r="L82" s="454" t="s">
        <v>73</v>
      </c>
      <c r="M82" s="454" t="s">
        <v>73</v>
      </c>
      <c r="N82" s="454" t="s">
        <v>73</v>
      </c>
      <c r="O82" s="454" t="s">
        <v>73</v>
      </c>
      <c r="P82" s="454" t="s">
        <v>73</v>
      </c>
      <c r="Q82" s="454" t="s">
        <v>73</v>
      </c>
      <c r="R82" s="454" t="s">
        <v>73</v>
      </c>
      <c r="S82" s="454" t="s">
        <v>73</v>
      </c>
      <c r="T82" s="454" t="s">
        <v>73</v>
      </c>
      <c r="U82" s="454" t="s">
        <v>73</v>
      </c>
      <c r="V82" s="454" t="s">
        <v>73</v>
      </c>
      <c r="W82" s="454" t="s">
        <v>73</v>
      </c>
      <c r="X82" s="454" t="s">
        <v>73</v>
      </c>
      <c r="Y82" s="454" t="s">
        <v>73</v>
      </c>
      <c r="Z82" s="454" t="s">
        <v>73</v>
      </c>
      <c r="AA82" s="454" t="s">
        <v>73</v>
      </c>
      <c r="AB82" s="454" t="s">
        <v>73</v>
      </c>
      <c r="AC82" s="454" t="s">
        <v>73</v>
      </c>
      <c r="AD82" s="454" t="s">
        <v>73</v>
      </c>
      <c r="AE82" s="454" t="s">
        <v>73</v>
      </c>
      <c r="AF82" s="454" t="s">
        <v>73</v>
      </c>
      <c r="AG82" s="454" t="s">
        <v>73</v>
      </c>
      <c r="AH82" s="454" t="s">
        <v>73</v>
      </c>
      <c r="AI82" s="454" t="s">
        <v>73</v>
      </c>
      <c r="AJ82" s="454" t="s">
        <v>73</v>
      </c>
      <c r="AK82" s="454" t="s">
        <v>73</v>
      </c>
      <c r="AL82" s="454" t="s">
        <v>73</v>
      </c>
      <c r="AM82" s="454" t="s">
        <v>73</v>
      </c>
      <c r="AN82" s="454" t="s">
        <v>73</v>
      </c>
      <c r="AO82" s="454" t="s">
        <v>73</v>
      </c>
      <c r="AP82" s="454" t="s">
        <v>73</v>
      </c>
      <c r="AQ82" s="454" t="s">
        <v>73</v>
      </c>
      <c r="AR82" s="454" t="s">
        <v>73</v>
      </c>
      <c r="AS82" s="454" t="s">
        <v>73</v>
      </c>
      <c r="AT82" s="454" t="s">
        <v>73</v>
      </c>
      <c r="AU82" s="455"/>
    </row>
    <row r="83" spans="1:47" s="451" customFormat="1" ht="18.75" hidden="1" customHeight="1">
      <c r="A83" s="451" t="s">
        <v>72</v>
      </c>
      <c r="C83" s="452"/>
      <c r="D83" s="453" t="s">
        <v>1692</v>
      </c>
      <c r="E83" s="454" t="s">
        <v>73</v>
      </c>
      <c r="F83" s="454" t="s">
        <v>73</v>
      </c>
      <c r="G83" s="454" t="s">
        <v>73</v>
      </c>
      <c r="H83" s="454" t="s">
        <v>73</v>
      </c>
      <c r="I83" s="454" t="s">
        <v>73</v>
      </c>
      <c r="J83" s="454" t="s">
        <v>73</v>
      </c>
      <c r="K83" s="454" t="s">
        <v>73</v>
      </c>
      <c r="L83" s="454" t="s">
        <v>73</v>
      </c>
      <c r="M83" s="454" t="s">
        <v>73</v>
      </c>
      <c r="N83" s="454" t="s">
        <v>73</v>
      </c>
      <c r="O83" s="454" t="s">
        <v>73</v>
      </c>
      <c r="P83" s="454" t="s">
        <v>73</v>
      </c>
      <c r="Q83" s="454" t="s">
        <v>73</v>
      </c>
      <c r="R83" s="454" t="s">
        <v>73</v>
      </c>
      <c r="S83" s="454" t="s">
        <v>73</v>
      </c>
      <c r="T83" s="454" t="s">
        <v>73</v>
      </c>
      <c r="U83" s="454" t="s">
        <v>73</v>
      </c>
      <c r="V83" s="454" t="s">
        <v>73</v>
      </c>
      <c r="W83" s="454" t="s">
        <v>73</v>
      </c>
      <c r="X83" s="454" t="s">
        <v>73</v>
      </c>
      <c r="Y83" s="454" t="s">
        <v>73</v>
      </c>
      <c r="Z83" s="454" t="s">
        <v>73</v>
      </c>
      <c r="AA83" s="454" t="s">
        <v>73</v>
      </c>
      <c r="AB83" s="454" t="s">
        <v>73</v>
      </c>
      <c r="AC83" s="454" t="s">
        <v>73</v>
      </c>
      <c r="AD83" s="454" t="s">
        <v>73</v>
      </c>
      <c r="AE83" s="454" t="s">
        <v>73</v>
      </c>
      <c r="AF83" s="454" t="s">
        <v>73</v>
      </c>
      <c r="AG83" s="454" t="s">
        <v>73</v>
      </c>
      <c r="AH83" s="454" t="s">
        <v>73</v>
      </c>
      <c r="AI83" s="454" t="s">
        <v>73</v>
      </c>
      <c r="AJ83" s="454" t="s">
        <v>73</v>
      </c>
      <c r="AK83" s="454" t="s">
        <v>73</v>
      </c>
      <c r="AL83" s="454" t="s">
        <v>73</v>
      </c>
      <c r="AM83" s="454" t="s">
        <v>73</v>
      </c>
      <c r="AN83" s="454" t="s">
        <v>73</v>
      </c>
      <c r="AO83" s="454" t="s">
        <v>73</v>
      </c>
      <c r="AP83" s="454" t="s">
        <v>73</v>
      </c>
      <c r="AQ83" s="454" t="s">
        <v>73</v>
      </c>
      <c r="AR83" s="454" t="s">
        <v>73</v>
      </c>
      <c r="AS83" s="454" t="s">
        <v>73</v>
      </c>
      <c r="AT83" s="454" t="s">
        <v>73</v>
      </c>
      <c r="AU83" s="455"/>
    </row>
    <row r="84" spans="1:47" s="451" customFormat="1" ht="18.75" hidden="1" customHeight="1">
      <c r="A84" s="451" t="s">
        <v>73</v>
      </c>
      <c r="C84" s="452"/>
      <c r="D84" s="453" t="s">
        <v>75</v>
      </c>
      <c r="E84" s="454" t="s">
        <v>73</v>
      </c>
      <c r="F84" s="454" t="s">
        <v>73</v>
      </c>
      <c r="G84" s="454" t="s">
        <v>73</v>
      </c>
      <c r="H84" s="454" t="s">
        <v>73</v>
      </c>
      <c r="I84" s="454" t="s">
        <v>73</v>
      </c>
      <c r="J84" s="454" t="s">
        <v>73</v>
      </c>
      <c r="K84" s="454" t="s">
        <v>73</v>
      </c>
      <c r="L84" s="454" t="s">
        <v>73</v>
      </c>
      <c r="M84" s="454" t="s">
        <v>73</v>
      </c>
      <c r="N84" s="454" t="s">
        <v>73</v>
      </c>
      <c r="O84" s="454" t="s">
        <v>73</v>
      </c>
      <c r="P84" s="454" t="s">
        <v>73</v>
      </c>
      <c r="Q84" s="454" t="s">
        <v>73</v>
      </c>
      <c r="R84" s="454" t="s">
        <v>73</v>
      </c>
      <c r="S84" s="454" t="s">
        <v>73</v>
      </c>
      <c r="T84" s="454" t="s">
        <v>73</v>
      </c>
      <c r="U84" s="454" t="s">
        <v>73</v>
      </c>
      <c r="V84" s="454" t="s">
        <v>73</v>
      </c>
      <c r="W84" s="454" t="s">
        <v>73</v>
      </c>
      <c r="X84" s="454" t="s">
        <v>73</v>
      </c>
      <c r="Y84" s="454" t="s">
        <v>73</v>
      </c>
      <c r="Z84" s="454" t="s">
        <v>73</v>
      </c>
      <c r="AA84" s="454" t="s">
        <v>73</v>
      </c>
      <c r="AB84" s="454" t="s">
        <v>73</v>
      </c>
      <c r="AC84" s="454" t="s">
        <v>73</v>
      </c>
      <c r="AD84" s="454" t="s">
        <v>73</v>
      </c>
      <c r="AE84" s="454" t="s">
        <v>73</v>
      </c>
      <c r="AF84" s="454" t="s">
        <v>73</v>
      </c>
      <c r="AG84" s="454" t="s">
        <v>73</v>
      </c>
      <c r="AH84" s="454" t="s">
        <v>73</v>
      </c>
      <c r="AI84" s="454" t="s">
        <v>73</v>
      </c>
      <c r="AJ84" s="454" t="s">
        <v>73</v>
      </c>
      <c r="AK84" s="454" t="s">
        <v>73</v>
      </c>
      <c r="AL84" s="454" t="s">
        <v>73</v>
      </c>
      <c r="AM84" s="454" t="s">
        <v>73</v>
      </c>
      <c r="AN84" s="454" t="s">
        <v>73</v>
      </c>
      <c r="AO84" s="454" t="s">
        <v>73</v>
      </c>
      <c r="AP84" s="454" t="s">
        <v>73</v>
      </c>
      <c r="AQ84" s="454" t="s">
        <v>73</v>
      </c>
      <c r="AR84" s="454" t="s">
        <v>73</v>
      </c>
      <c r="AS84" s="454" t="s">
        <v>73</v>
      </c>
      <c r="AT84" s="454" t="s">
        <v>73</v>
      </c>
      <c r="AU84" s="455"/>
    </row>
    <row r="85" spans="1:47" s="451" customFormat="1" ht="18.75" hidden="1" customHeight="1">
      <c r="A85" s="451" t="s">
        <v>74</v>
      </c>
      <c r="C85" s="452"/>
      <c r="D85" s="453" t="s">
        <v>1683</v>
      </c>
      <c r="E85" s="454" t="s">
        <v>73</v>
      </c>
      <c r="F85" s="454" t="s">
        <v>73</v>
      </c>
      <c r="G85" s="454" t="s">
        <v>73</v>
      </c>
      <c r="H85" s="454" t="s">
        <v>73</v>
      </c>
      <c r="I85" s="454" t="s">
        <v>73</v>
      </c>
      <c r="J85" s="454" t="s">
        <v>73</v>
      </c>
      <c r="K85" s="454" t="s">
        <v>73</v>
      </c>
      <c r="L85" s="454" t="s">
        <v>73</v>
      </c>
      <c r="M85" s="454" t="s">
        <v>73</v>
      </c>
      <c r="N85" s="454" t="s">
        <v>73</v>
      </c>
      <c r="O85" s="454" t="s">
        <v>73</v>
      </c>
      <c r="P85" s="454" t="s">
        <v>73</v>
      </c>
      <c r="Q85" s="454" t="s">
        <v>73</v>
      </c>
      <c r="R85" s="454" t="s">
        <v>73</v>
      </c>
      <c r="S85" s="454" t="s">
        <v>73</v>
      </c>
      <c r="T85" s="454" t="s">
        <v>73</v>
      </c>
      <c r="U85" s="454" t="s">
        <v>73</v>
      </c>
      <c r="V85" s="454" t="s">
        <v>73</v>
      </c>
      <c r="W85" s="454" t="s">
        <v>73</v>
      </c>
      <c r="X85" s="454" t="s">
        <v>73</v>
      </c>
      <c r="Y85" s="454" t="s">
        <v>73</v>
      </c>
      <c r="Z85" s="454" t="s">
        <v>73</v>
      </c>
      <c r="AA85" s="454" t="s">
        <v>73</v>
      </c>
      <c r="AB85" s="454" t="s">
        <v>73</v>
      </c>
      <c r="AC85" s="454" t="s">
        <v>73</v>
      </c>
      <c r="AD85" s="454" t="s">
        <v>73</v>
      </c>
      <c r="AE85" s="454" t="s">
        <v>73</v>
      </c>
      <c r="AF85" s="454" t="s">
        <v>73</v>
      </c>
      <c r="AG85" s="454" t="s">
        <v>73</v>
      </c>
      <c r="AH85" s="454" t="s">
        <v>73</v>
      </c>
      <c r="AI85" s="454" t="s">
        <v>73</v>
      </c>
      <c r="AJ85" s="454" t="s">
        <v>73</v>
      </c>
      <c r="AK85" s="454" t="s">
        <v>73</v>
      </c>
      <c r="AL85" s="454" t="s">
        <v>73</v>
      </c>
      <c r="AM85" s="454" t="s">
        <v>73</v>
      </c>
      <c r="AN85" s="454" t="s">
        <v>73</v>
      </c>
      <c r="AO85" s="454" t="s">
        <v>73</v>
      </c>
      <c r="AP85" s="454" t="s">
        <v>73</v>
      </c>
      <c r="AQ85" s="454" t="s">
        <v>73</v>
      </c>
      <c r="AR85" s="454" t="s">
        <v>73</v>
      </c>
      <c r="AS85" s="454" t="s">
        <v>73</v>
      </c>
      <c r="AT85" s="454" t="s">
        <v>73</v>
      </c>
      <c r="AU85" s="455"/>
    </row>
    <row r="86" spans="1:47" s="451" customFormat="1" ht="18.75" hidden="1" customHeight="1">
      <c r="A86" s="451" t="s">
        <v>76</v>
      </c>
      <c r="C86" s="452"/>
      <c r="D86" s="453" t="s">
        <v>1678</v>
      </c>
      <c r="E86" s="454" t="s">
        <v>73</v>
      </c>
      <c r="F86" s="454" t="s">
        <v>73</v>
      </c>
      <c r="G86" s="454" t="s">
        <v>73</v>
      </c>
      <c r="H86" s="454" t="s">
        <v>73</v>
      </c>
      <c r="I86" s="454" t="s">
        <v>73</v>
      </c>
      <c r="J86" s="454" t="s">
        <v>73</v>
      </c>
      <c r="K86" s="454" t="s">
        <v>73</v>
      </c>
      <c r="L86" s="454" t="s">
        <v>73</v>
      </c>
      <c r="M86" s="454" t="s">
        <v>73</v>
      </c>
      <c r="N86" s="454" t="s">
        <v>73</v>
      </c>
      <c r="O86" s="454" t="s">
        <v>73</v>
      </c>
      <c r="P86" s="454" t="s">
        <v>73</v>
      </c>
      <c r="Q86" s="454" t="s">
        <v>73</v>
      </c>
      <c r="R86" s="454" t="s">
        <v>73</v>
      </c>
      <c r="S86" s="454" t="s">
        <v>73</v>
      </c>
      <c r="T86" s="454" t="s">
        <v>73</v>
      </c>
      <c r="U86" s="454" t="s">
        <v>73</v>
      </c>
      <c r="V86" s="454" t="s">
        <v>73</v>
      </c>
      <c r="W86" s="454" t="s">
        <v>73</v>
      </c>
      <c r="X86" s="454" t="s">
        <v>73</v>
      </c>
      <c r="Y86" s="454" t="s">
        <v>73</v>
      </c>
      <c r="Z86" s="454" t="s">
        <v>73</v>
      </c>
      <c r="AA86" s="454" t="s">
        <v>73</v>
      </c>
      <c r="AB86" s="454" t="s">
        <v>73</v>
      </c>
      <c r="AC86" s="454" t="s">
        <v>73</v>
      </c>
      <c r="AD86" s="454" t="s">
        <v>73</v>
      </c>
      <c r="AE86" s="454" t="s">
        <v>73</v>
      </c>
      <c r="AF86" s="454" t="s">
        <v>73</v>
      </c>
      <c r="AG86" s="454" t="s">
        <v>73</v>
      </c>
      <c r="AH86" s="454" t="s">
        <v>73</v>
      </c>
      <c r="AI86" s="454" t="s">
        <v>73</v>
      </c>
      <c r="AJ86" s="454" t="s">
        <v>73</v>
      </c>
      <c r="AK86" s="454" t="s">
        <v>73</v>
      </c>
      <c r="AL86" s="454" t="s">
        <v>73</v>
      </c>
      <c r="AM86" s="454" t="s">
        <v>73</v>
      </c>
      <c r="AN86" s="454" t="s">
        <v>73</v>
      </c>
      <c r="AO86" s="454" t="s">
        <v>73</v>
      </c>
      <c r="AP86" s="454" t="s">
        <v>73</v>
      </c>
      <c r="AQ86" s="454" t="s">
        <v>73</v>
      </c>
      <c r="AR86" s="454" t="s">
        <v>73</v>
      </c>
      <c r="AS86" s="454" t="s">
        <v>73</v>
      </c>
      <c r="AT86" s="454" t="s">
        <v>73</v>
      </c>
      <c r="AU86" s="455"/>
    </row>
    <row r="87" spans="1:47" s="451" customFormat="1" ht="18.75" hidden="1" customHeight="1">
      <c r="A87" s="451" t="s">
        <v>77</v>
      </c>
      <c r="C87" s="452"/>
      <c r="D87" s="453" t="s">
        <v>1677</v>
      </c>
      <c r="E87" s="454" t="s">
        <v>73</v>
      </c>
      <c r="F87" s="454" t="s">
        <v>73</v>
      </c>
      <c r="G87" s="454" t="s">
        <v>73</v>
      </c>
      <c r="H87" s="454" t="s">
        <v>73</v>
      </c>
      <c r="I87" s="454" t="s">
        <v>73</v>
      </c>
      <c r="J87" s="454" t="s">
        <v>73</v>
      </c>
      <c r="K87" s="454" t="s">
        <v>73</v>
      </c>
      <c r="L87" s="454" t="s">
        <v>73</v>
      </c>
      <c r="M87" s="454" t="s">
        <v>73</v>
      </c>
      <c r="N87" s="454" t="s">
        <v>73</v>
      </c>
      <c r="O87" s="454" t="s">
        <v>73</v>
      </c>
      <c r="P87" s="454" t="s">
        <v>73</v>
      </c>
      <c r="Q87" s="454" t="s">
        <v>73</v>
      </c>
      <c r="R87" s="454" t="s">
        <v>73</v>
      </c>
      <c r="S87" s="454" t="s">
        <v>73</v>
      </c>
      <c r="T87" s="454" t="s">
        <v>73</v>
      </c>
      <c r="U87" s="454" t="s">
        <v>73</v>
      </c>
      <c r="V87" s="454" t="s">
        <v>73</v>
      </c>
      <c r="W87" s="454" t="s">
        <v>73</v>
      </c>
      <c r="X87" s="454" t="s">
        <v>73</v>
      </c>
      <c r="Y87" s="454" t="s">
        <v>73</v>
      </c>
      <c r="Z87" s="454" t="s">
        <v>73</v>
      </c>
      <c r="AA87" s="454" t="s">
        <v>73</v>
      </c>
      <c r="AB87" s="454" t="s">
        <v>73</v>
      </c>
      <c r="AC87" s="454" t="s">
        <v>73</v>
      </c>
      <c r="AD87" s="454" t="s">
        <v>73</v>
      </c>
      <c r="AE87" s="454" t="s">
        <v>73</v>
      </c>
      <c r="AF87" s="454" t="s">
        <v>73</v>
      </c>
      <c r="AG87" s="454" t="s">
        <v>73</v>
      </c>
      <c r="AH87" s="454" t="s">
        <v>73</v>
      </c>
      <c r="AI87" s="454" t="s">
        <v>73</v>
      </c>
      <c r="AJ87" s="454" t="s">
        <v>73</v>
      </c>
      <c r="AK87" s="454" t="s">
        <v>73</v>
      </c>
      <c r="AL87" s="454" t="s">
        <v>73</v>
      </c>
      <c r="AM87" s="454" t="s">
        <v>73</v>
      </c>
      <c r="AN87" s="454" t="s">
        <v>73</v>
      </c>
      <c r="AO87" s="454" t="s">
        <v>73</v>
      </c>
      <c r="AP87" s="454" t="s">
        <v>73</v>
      </c>
      <c r="AQ87" s="454" t="s">
        <v>73</v>
      </c>
      <c r="AR87" s="454" t="s">
        <v>73</v>
      </c>
      <c r="AS87" s="454" t="s">
        <v>73</v>
      </c>
      <c r="AT87" s="454" t="s">
        <v>73</v>
      </c>
      <c r="AU87" s="455"/>
    </row>
    <row r="88" spans="1:47" ht="18.75" customHeight="1">
      <c r="A88" s="94" t="s">
        <v>78</v>
      </c>
      <c r="C88" s="96"/>
      <c r="D88" s="100" t="s">
        <v>80</v>
      </c>
      <c r="E88" s="106">
        <v>67.37</v>
      </c>
      <c r="F88" s="106">
        <v>64.996300000000005</v>
      </c>
      <c r="G88" s="106">
        <v>2320.4776999999999</v>
      </c>
      <c r="H88" s="106">
        <v>40.421399999999998</v>
      </c>
      <c r="I88" s="106">
        <v>393.68610000000001</v>
      </c>
      <c r="J88" s="106">
        <v>55.209099999999999</v>
      </c>
      <c r="K88" s="106">
        <v>168.9126</v>
      </c>
      <c r="L88" s="106">
        <v>283.57729999999998</v>
      </c>
      <c r="M88" s="106">
        <v>24.2729</v>
      </c>
      <c r="N88" s="106">
        <v>98.882800000000003</v>
      </c>
      <c r="O88" s="106">
        <v>71.259799999999998</v>
      </c>
      <c r="P88" s="106">
        <v>37.139099999999999</v>
      </c>
      <c r="Q88" s="106">
        <v>22.272200000000002</v>
      </c>
      <c r="R88" s="106">
        <v>17.4361</v>
      </c>
      <c r="S88" s="106">
        <v>27.144500000000001</v>
      </c>
      <c r="T88" s="106">
        <v>82.476900000000001</v>
      </c>
      <c r="U88" s="106">
        <v>27.5091</v>
      </c>
      <c r="V88" s="106">
        <v>26.107199999999999</v>
      </c>
      <c r="W88" s="106">
        <v>46.964399999999998</v>
      </c>
      <c r="X88" s="106">
        <v>39.299999999999997</v>
      </c>
      <c r="Y88" s="106">
        <v>7.4729000000000001</v>
      </c>
      <c r="Z88" s="106">
        <v>28.638300000000001</v>
      </c>
      <c r="AA88" s="106">
        <v>24.294499999999999</v>
      </c>
      <c r="AB88" s="106">
        <v>18.967400000000001</v>
      </c>
      <c r="AC88" s="106">
        <v>19.555499999999999</v>
      </c>
      <c r="AD88" s="106">
        <v>31.961200000000002</v>
      </c>
      <c r="AE88" s="106">
        <v>28.958600000000001</v>
      </c>
      <c r="AF88" s="106">
        <v>67.566999999999993</v>
      </c>
      <c r="AG88" s="106">
        <v>17.8261</v>
      </c>
      <c r="AH88" s="106">
        <v>30.905100000000001</v>
      </c>
      <c r="AI88" s="106">
        <v>19.111000000000001</v>
      </c>
      <c r="AJ88" s="106">
        <v>20.181699999999999</v>
      </c>
      <c r="AK88" s="106">
        <v>1211.7589</v>
      </c>
      <c r="AL88" s="106">
        <v>1205.7348999999999</v>
      </c>
      <c r="AM88" s="106">
        <v>22.626100000000001</v>
      </c>
      <c r="AN88" s="106">
        <v>19.6554</v>
      </c>
      <c r="AO88" s="106">
        <v>19.442900000000002</v>
      </c>
      <c r="AP88" s="106">
        <v>8.7913999999999994</v>
      </c>
      <c r="AQ88" s="106">
        <v>10.789899999999999</v>
      </c>
      <c r="AR88" s="106">
        <v>12.826000000000001</v>
      </c>
      <c r="AS88" s="106">
        <v>10.363</v>
      </c>
      <c r="AT88" s="106">
        <v>10.093299999999999</v>
      </c>
      <c r="AU88" s="450"/>
    </row>
    <row r="89" spans="1:47" ht="18.75" customHeight="1">
      <c r="A89" s="94" t="s">
        <v>79</v>
      </c>
      <c r="C89" s="96"/>
      <c r="D89" s="100" t="s">
        <v>1662</v>
      </c>
      <c r="E89" s="106" t="s">
        <v>73</v>
      </c>
      <c r="F89" s="106" t="s">
        <v>73</v>
      </c>
      <c r="G89" s="106" t="s">
        <v>73</v>
      </c>
      <c r="H89" s="106" t="s">
        <v>73</v>
      </c>
      <c r="I89" s="106">
        <v>39.325099999999999</v>
      </c>
      <c r="J89" s="106" t="s">
        <v>73</v>
      </c>
      <c r="K89" s="106">
        <v>36.814599999999999</v>
      </c>
      <c r="L89" s="106">
        <v>63.4848</v>
      </c>
      <c r="M89" s="106" t="s">
        <v>73</v>
      </c>
      <c r="N89" s="106">
        <v>34.886699999999998</v>
      </c>
      <c r="O89" s="106">
        <v>30.599699999999999</v>
      </c>
      <c r="P89" s="106">
        <v>31.545100000000001</v>
      </c>
      <c r="Q89" s="106" t="s">
        <v>73</v>
      </c>
      <c r="R89" s="106">
        <v>15.4794</v>
      </c>
      <c r="S89" s="106">
        <v>11.097099999999999</v>
      </c>
      <c r="T89" s="106">
        <v>51.836399999999998</v>
      </c>
      <c r="U89" s="106" t="s">
        <v>73</v>
      </c>
      <c r="V89" s="106" t="s">
        <v>73</v>
      </c>
      <c r="W89" s="106">
        <v>29.1648</v>
      </c>
      <c r="X89" s="106">
        <v>20.788599999999999</v>
      </c>
      <c r="Y89" s="106">
        <v>7.4664999999999999</v>
      </c>
      <c r="Z89" s="106" t="s">
        <v>73</v>
      </c>
      <c r="AA89" s="106" t="s">
        <v>73</v>
      </c>
      <c r="AB89" s="106">
        <v>16.026800000000001</v>
      </c>
      <c r="AC89" s="106" t="s">
        <v>45</v>
      </c>
      <c r="AD89" s="106">
        <v>29.389099999999999</v>
      </c>
      <c r="AE89" s="106">
        <v>16.244399999999999</v>
      </c>
      <c r="AF89" s="106">
        <v>41.092199999999998</v>
      </c>
      <c r="AG89" s="106" t="s">
        <v>73</v>
      </c>
      <c r="AH89" s="106">
        <v>20.9895</v>
      </c>
      <c r="AI89" s="106">
        <v>11.4514</v>
      </c>
      <c r="AJ89" s="106">
        <v>18.4955</v>
      </c>
      <c r="AK89" s="106" t="s">
        <v>73</v>
      </c>
      <c r="AL89" s="106" t="s">
        <v>73</v>
      </c>
      <c r="AM89" s="106">
        <v>22.626000000000001</v>
      </c>
      <c r="AN89" s="106">
        <v>19.6553</v>
      </c>
      <c r="AO89" s="106">
        <v>17.252199999999998</v>
      </c>
      <c r="AP89" s="106">
        <v>8.7913999999999994</v>
      </c>
      <c r="AQ89" s="106">
        <v>10.789899999999999</v>
      </c>
      <c r="AR89" s="106">
        <v>12.826000000000001</v>
      </c>
      <c r="AS89" s="106">
        <v>10.363</v>
      </c>
      <c r="AT89" s="106">
        <v>10.093299999999999</v>
      </c>
      <c r="AU89" s="450"/>
    </row>
    <row r="90" spans="1:47" ht="18.75" customHeight="1">
      <c r="A90" s="94" t="s">
        <v>81</v>
      </c>
      <c r="C90" s="96"/>
      <c r="D90" s="100" t="s">
        <v>1682</v>
      </c>
      <c r="E90" s="106" t="s">
        <v>73</v>
      </c>
      <c r="F90" s="106" t="s">
        <v>73</v>
      </c>
      <c r="G90" s="106">
        <v>1001.1926</v>
      </c>
      <c r="H90" s="106" t="s">
        <v>73</v>
      </c>
      <c r="I90" s="106" t="s">
        <v>73</v>
      </c>
      <c r="J90" s="106" t="s">
        <v>73</v>
      </c>
      <c r="K90" s="106" t="s">
        <v>73</v>
      </c>
      <c r="L90" s="106" t="s">
        <v>73</v>
      </c>
      <c r="M90" s="106">
        <v>10.8591</v>
      </c>
      <c r="N90" s="106" t="s">
        <v>73</v>
      </c>
      <c r="O90" s="106" t="s">
        <v>73</v>
      </c>
      <c r="P90" s="106" t="s">
        <v>73</v>
      </c>
      <c r="Q90" s="106">
        <v>11.19</v>
      </c>
      <c r="R90" s="106" t="s">
        <v>73</v>
      </c>
      <c r="S90" s="106" t="s">
        <v>73</v>
      </c>
      <c r="T90" s="106" t="s">
        <v>73</v>
      </c>
      <c r="U90" s="106" t="s">
        <v>73</v>
      </c>
      <c r="V90" s="106" t="s">
        <v>73</v>
      </c>
      <c r="W90" s="106" t="s">
        <v>73</v>
      </c>
      <c r="X90" s="106" t="s">
        <v>73</v>
      </c>
      <c r="Y90" s="106" t="s">
        <v>73</v>
      </c>
      <c r="Z90" s="106" t="s">
        <v>73</v>
      </c>
      <c r="AA90" s="106" t="s">
        <v>73</v>
      </c>
      <c r="AB90" s="106" t="s">
        <v>73</v>
      </c>
      <c r="AC90" s="106" t="s">
        <v>73</v>
      </c>
      <c r="AD90" s="106" t="s">
        <v>73</v>
      </c>
      <c r="AE90" s="106" t="s">
        <v>73</v>
      </c>
      <c r="AF90" s="106" t="s">
        <v>73</v>
      </c>
      <c r="AG90" s="106" t="s">
        <v>73</v>
      </c>
      <c r="AH90" s="106" t="s">
        <v>73</v>
      </c>
      <c r="AI90" s="106" t="s">
        <v>73</v>
      </c>
      <c r="AJ90" s="106" t="s">
        <v>73</v>
      </c>
      <c r="AK90" s="106">
        <v>1000.2091</v>
      </c>
      <c r="AL90" s="106">
        <v>1079.9409000000001</v>
      </c>
      <c r="AM90" s="106" t="s">
        <v>73</v>
      </c>
      <c r="AN90" s="106" t="s">
        <v>73</v>
      </c>
      <c r="AO90" s="106" t="s">
        <v>73</v>
      </c>
      <c r="AP90" s="106" t="s">
        <v>73</v>
      </c>
      <c r="AQ90" s="106" t="s">
        <v>73</v>
      </c>
      <c r="AR90" s="106" t="s">
        <v>73</v>
      </c>
      <c r="AS90" s="106" t="s">
        <v>73</v>
      </c>
      <c r="AT90" s="106" t="s">
        <v>73</v>
      </c>
      <c r="AU90" s="450"/>
    </row>
    <row r="91" spans="1:47" ht="18.75" customHeight="1">
      <c r="A91" s="94" t="s">
        <v>82</v>
      </c>
      <c r="C91" s="96"/>
      <c r="D91" s="100" t="s">
        <v>1680</v>
      </c>
      <c r="E91" s="106" t="s">
        <v>73</v>
      </c>
      <c r="F91" s="106" t="s">
        <v>73</v>
      </c>
      <c r="G91" s="106">
        <v>1196.191</v>
      </c>
      <c r="H91" s="106" t="s">
        <v>73</v>
      </c>
      <c r="I91" s="106" t="s">
        <v>73</v>
      </c>
      <c r="J91" s="106" t="s">
        <v>73</v>
      </c>
      <c r="K91" s="106" t="s">
        <v>73</v>
      </c>
      <c r="L91" s="106" t="s">
        <v>73</v>
      </c>
      <c r="M91" s="106">
        <v>13.1883</v>
      </c>
      <c r="N91" s="106" t="s">
        <v>73</v>
      </c>
      <c r="O91" s="106" t="s">
        <v>73</v>
      </c>
      <c r="P91" s="106" t="s">
        <v>73</v>
      </c>
      <c r="Q91" s="106">
        <v>10.3469</v>
      </c>
      <c r="R91" s="106" t="s">
        <v>73</v>
      </c>
      <c r="S91" s="106" t="s">
        <v>73</v>
      </c>
      <c r="T91" s="106" t="s">
        <v>73</v>
      </c>
      <c r="U91" s="106" t="s">
        <v>73</v>
      </c>
      <c r="V91" s="106" t="s">
        <v>73</v>
      </c>
      <c r="W91" s="106" t="s">
        <v>73</v>
      </c>
      <c r="X91" s="106" t="s">
        <v>73</v>
      </c>
      <c r="Y91" s="106" t="s">
        <v>73</v>
      </c>
      <c r="Z91" s="106" t="s">
        <v>73</v>
      </c>
      <c r="AA91" s="106" t="s">
        <v>73</v>
      </c>
      <c r="AB91" s="106" t="s">
        <v>73</v>
      </c>
      <c r="AC91" s="106" t="s">
        <v>73</v>
      </c>
      <c r="AD91" s="106" t="s">
        <v>73</v>
      </c>
      <c r="AE91" s="106" t="s">
        <v>73</v>
      </c>
      <c r="AF91" s="106" t="s">
        <v>73</v>
      </c>
      <c r="AG91" s="106" t="s">
        <v>73</v>
      </c>
      <c r="AH91" s="106" t="s">
        <v>73</v>
      </c>
      <c r="AI91" s="106" t="s">
        <v>73</v>
      </c>
      <c r="AJ91" s="106" t="s">
        <v>73</v>
      </c>
      <c r="AK91" s="106">
        <v>1000.7443</v>
      </c>
      <c r="AL91" s="106">
        <v>1007.9935</v>
      </c>
      <c r="AM91" s="106" t="s">
        <v>73</v>
      </c>
      <c r="AN91" s="106" t="s">
        <v>73</v>
      </c>
      <c r="AO91" s="106" t="s">
        <v>73</v>
      </c>
      <c r="AP91" s="106" t="s">
        <v>73</v>
      </c>
      <c r="AQ91" s="106" t="s">
        <v>73</v>
      </c>
      <c r="AR91" s="106" t="s">
        <v>73</v>
      </c>
      <c r="AS91" s="106" t="s">
        <v>73</v>
      </c>
      <c r="AT91" s="106" t="s">
        <v>73</v>
      </c>
      <c r="AU91" s="450"/>
    </row>
    <row r="92" spans="1:47" s="451" customFormat="1" ht="18.75" hidden="1" customHeight="1">
      <c r="A92" s="451" t="s">
        <v>83</v>
      </c>
      <c r="C92" s="452"/>
      <c r="D92" s="453" t="s">
        <v>1663</v>
      </c>
      <c r="E92" s="454" t="s">
        <v>73</v>
      </c>
      <c r="F92" s="454" t="s">
        <v>73</v>
      </c>
      <c r="G92" s="454" t="s">
        <v>73</v>
      </c>
      <c r="H92" s="454" t="s">
        <v>73</v>
      </c>
      <c r="I92" s="454" t="s">
        <v>73</v>
      </c>
      <c r="J92" s="454" t="s">
        <v>73</v>
      </c>
      <c r="K92" s="454" t="s">
        <v>73</v>
      </c>
      <c r="L92" s="454" t="s">
        <v>73</v>
      </c>
      <c r="M92" s="454" t="s">
        <v>73</v>
      </c>
      <c r="N92" s="454" t="s">
        <v>73</v>
      </c>
      <c r="O92" s="454" t="s">
        <v>73</v>
      </c>
      <c r="P92" s="454" t="s">
        <v>73</v>
      </c>
      <c r="Q92" s="454" t="s">
        <v>73</v>
      </c>
      <c r="R92" s="454" t="s">
        <v>73</v>
      </c>
      <c r="S92" s="454" t="s">
        <v>73</v>
      </c>
      <c r="T92" s="454" t="s">
        <v>73</v>
      </c>
      <c r="U92" s="454" t="s">
        <v>73</v>
      </c>
      <c r="V92" s="454" t="s">
        <v>73</v>
      </c>
      <c r="W92" s="454" t="s">
        <v>73</v>
      </c>
      <c r="X92" s="454" t="s">
        <v>73</v>
      </c>
      <c r="Y92" s="454" t="s">
        <v>73</v>
      </c>
      <c r="Z92" s="454" t="s">
        <v>73</v>
      </c>
      <c r="AA92" s="454" t="s">
        <v>73</v>
      </c>
      <c r="AB92" s="454" t="s">
        <v>73</v>
      </c>
      <c r="AC92" s="454" t="s">
        <v>73</v>
      </c>
      <c r="AD92" s="454" t="s">
        <v>73</v>
      </c>
      <c r="AE92" s="454" t="s">
        <v>73</v>
      </c>
      <c r="AF92" s="454" t="s">
        <v>73</v>
      </c>
      <c r="AG92" s="454" t="s">
        <v>73</v>
      </c>
      <c r="AH92" s="454" t="s">
        <v>73</v>
      </c>
      <c r="AI92" s="454" t="s">
        <v>73</v>
      </c>
      <c r="AJ92" s="454" t="s">
        <v>73</v>
      </c>
      <c r="AK92" s="454" t="s">
        <v>73</v>
      </c>
      <c r="AL92" s="454" t="s">
        <v>73</v>
      </c>
      <c r="AM92" s="454" t="s">
        <v>73</v>
      </c>
      <c r="AN92" s="454" t="s">
        <v>73</v>
      </c>
      <c r="AO92" s="454" t="s">
        <v>73</v>
      </c>
      <c r="AP92" s="454" t="s">
        <v>73</v>
      </c>
      <c r="AQ92" s="454" t="s">
        <v>73</v>
      </c>
      <c r="AR92" s="454" t="s">
        <v>73</v>
      </c>
      <c r="AS92" s="454" t="s">
        <v>73</v>
      </c>
      <c r="AT92" s="454" t="s">
        <v>73</v>
      </c>
      <c r="AU92" s="455"/>
    </row>
    <row r="93" spans="1:47" ht="18.75" customHeight="1">
      <c r="A93" s="94" t="s">
        <v>84</v>
      </c>
      <c r="C93" s="96"/>
      <c r="D93" s="100" t="s">
        <v>1668</v>
      </c>
      <c r="E93" s="106" t="s">
        <v>73</v>
      </c>
      <c r="F93" s="106" t="s">
        <v>73</v>
      </c>
      <c r="G93" s="106">
        <v>1038.9366</v>
      </c>
      <c r="H93" s="106" t="s">
        <v>73</v>
      </c>
      <c r="I93" s="106" t="s">
        <v>73</v>
      </c>
      <c r="J93" s="106">
        <v>16.368600000000001</v>
      </c>
      <c r="K93" s="106" t="s">
        <v>73</v>
      </c>
      <c r="L93" s="106" t="s">
        <v>73</v>
      </c>
      <c r="M93" s="106">
        <v>12.1989</v>
      </c>
      <c r="N93" s="106" t="s">
        <v>73</v>
      </c>
      <c r="O93" s="106" t="s">
        <v>73</v>
      </c>
      <c r="P93" s="106" t="s">
        <v>73</v>
      </c>
      <c r="Q93" s="106">
        <v>11.237399999999999</v>
      </c>
      <c r="R93" s="106" t="s">
        <v>73</v>
      </c>
      <c r="S93" s="106" t="s">
        <v>73</v>
      </c>
      <c r="T93" s="106" t="s">
        <v>73</v>
      </c>
      <c r="U93" s="106">
        <v>12.690099999999999</v>
      </c>
      <c r="V93" s="106">
        <v>11.0571</v>
      </c>
      <c r="W93" s="106" t="s">
        <v>73</v>
      </c>
      <c r="X93" s="106" t="s">
        <v>73</v>
      </c>
      <c r="Y93" s="106" t="s">
        <v>73</v>
      </c>
      <c r="Z93" s="106">
        <v>15.1972</v>
      </c>
      <c r="AA93" s="106">
        <v>11.7159</v>
      </c>
      <c r="AB93" s="106" t="s">
        <v>73</v>
      </c>
      <c r="AC93" s="106" t="s">
        <v>73</v>
      </c>
      <c r="AD93" s="106" t="s">
        <v>73</v>
      </c>
      <c r="AE93" s="106" t="s">
        <v>73</v>
      </c>
      <c r="AF93" s="106" t="s">
        <v>73</v>
      </c>
      <c r="AG93" s="106">
        <v>10.5566</v>
      </c>
      <c r="AH93" s="106" t="s">
        <v>73</v>
      </c>
      <c r="AI93" s="106" t="s">
        <v>73</v>
      </c>
      <c r="AJ93" s="106" t="s">
        <v>73</v>
      </c>
      <c r="AK93" s="106">
        <v>1000.9171</v>
      </c>
      <c r="AL93" s="106">
        <v>1012.2305</v>
      </c>
      <c r="AM93" s="106" t="s">
        <v>73</v>
      </c>
      <c r="AN93" s="106" t="s">
        <v>73</v>
      </c>
      <c r="AO93" s="106" t="s">
        <v>73</v>
      </c>
      <c r="AP93" s="106" t="s">
        <v>73</v>
      </c>
      <c r="AQ93" s="106" t="s">
        <v>73</v>
      </c>
      <c r="AR93" s="106" t="s">
        <v>73</v>
      </c>
      <c r="AS93" s="106" t="s">
        <v>73</v>
      </c>
      <c r="AT93" s="106" t="s">
        <v>73</v>
      </c>
      <c r="AU93" s="450"/>
    </row>
    <row r="94" spans="1:47" ht="18.75" customHeight="1">
      <c r="A94" s="94" t="s">
        <v>85</v>
      </c>
      <c r="C94" s="96"/>
      <c r="D94" s="100" t="s">
        <v>1670</v>
      </c>
      <c r="E94" s="106">
        <v>11.2921</v>
      </c>
      <c r="F94" s="106">
        <v>12.2906</v>
      </c>
      <c r="G94" s="106" t="s">
        <v>73</v>
      </c>
      <c r="H94" s="106">
        <v>10.484</v>
      </c>
      <c r="I94" s="106" t="s">
        <v>73</v>
      </c>
      <c r="J94" s="106">
        <v>14.1403</v>
      </c>
      <c r="K94" s="106" t="s">
        <v>73</v>
      </c>
      <c r="L94" s="106" t="s">
        <v>73</v>
      </c>
      <c r="M94" s="106" t="s">
        <v>73</v>
      </c>
      <c r="N94" s="106" t="s">
        <v>73</v>
      </c>
      <c r="O94" s="106" t="s">
        <v>73</v>
      </c>
      <c r="P94" s="106" t="s">
        <v>73</v>
      </c>
      <c r="Q94" s="106" t="s">
        <v>73</v>
      </c>
      <c r="R94" s="106" t="s">
        <v>73</v>
      </c>
      <c r="S94" s="106" t="s">
        <v>73</v>
      </c>
      <c r="T94" s="106" t="s">
        <v>73</v>
      </c>
      <c r="U94" s="106" t="s">
        <v>73</v>
      </c>
      <c r="V94" s="106" t="s">
        <v>73</v>
      </c>
      <c r="W94" s="106" t="s">
        <v>73</v>
      </c>
      <c r="X94" s="106" t="s">
        <v>73</v>
      </c>
      <c r="Y94" s="106" t="s">
        <v>73</v>
      </c>
      <c r="Z94" s="106">
        <v>15.735099999999999</v>
      </c>
      <c r="AA94" s="106">
        <v>11.283899999999999</v>
      </c>
      <c r="AB94" s="106" t="s">
        <v>73</v>
      </c>
      <c r="AC94" s="106" t="s">
        <v>73</v>
      </c>
      <c r="AD94" s="106" t="s">
        <v>73</v>
      </c>
      <c r="AE94" s="106" t="s">
        <v>73</v>
      </c>
      <c r="AF94" s="106" t="s">
        <v>73</v>
      </c>
      <c r="AG94" s="106">
        <v>11.5014</v>
      </c>
      <c r="AH94" s="106" t="s">
        <v>73</v>
      </c>
      <c r="AI94" s="106" t="s">
        <v>73</v>
      </c>
      <c r="AJ94" s="106" t="s">
        <v>73</v>
      </c>
      <c r="AK94" s="106" t="s">
        <v>73</v>
      </c>
      <c r="AL94" s="106" t="s">
        <v>73</v>
      </c>
      <c r="AM94" s="106" t="s">
        <v>73</v>
      </c>
      <c r="AN94" s="106" t="s">
        <v>73</v>
      </c>
      <c r="AO94" s="106" t="s">
        <v>73</v>
      </c>
      <c r="AP94" s="106" t="s">
        <v>73</v>
      </c>
      <c r="AQ94" s="106" t="s">
        <v>73</v>
      </c>
      <c r="AR94" s="106" t="s">
        <v>73</v>
      </c>
      <c r="AS94" s="106" t="s">
        <v>73</v>
      </c>
      <c r="AT94" s="106" t="s">
        <v>73</v>
      </c>
      <c r="AU94" s="450"/>
    </row>
    <row r="95" spans="1:47" ht="18.75" customHeight="1">
      <c r="A95" s="94" t="s">
        <v>86</v>
      </c>
      <c r="C95" s="96"/>
      <c r="D95" s="100" t="s">
        <v>1666</v>
      </c>
      <c r="E95" s="106">
        <v>19.764199999999999</v>
      </c>
      <c r="F95" s="106" t="s">
        <v>73</v>
      </c>
      <c r="G95" s="106" t="s">
        <v>73</v>
      </c>
      <c r="H95" s="106" t="s">
        <v>73</v>
      </c>
      <c r="I95" s="106" t="s">
        <v>73</v>
      </c>
      <c r="J95" s="106" t="s">
        <v>73</v>
      </c>
      <c r="K95" s="106" t="s">
        <v>73</v>
      </c>
      <c r="L95" s="106" t="s">
        <v>73</v>
      </c>
      <c r="M95" s="106" t="s">
        <v>73</v>
      </c>
      <c r="N95" s="106" t="s">
        <v>73</v>
      </c>
      <c r="O95" s="106" t="s">
        <v>73</v>
      </c>
      <c r="P95" s="106" t="s">
        <v>73</v>
      </c>
      <c r="Q95" s="106" t="s">
        <v>73</v>
      </c>
      <c r="R95" s="106" t="s">
        <v>73</v>
      </c>
      <c r="S95" s="106" t="s">
        <v>73</v>
      </c>
      <c r="T95" s="106" t="s">
        <v>73</v>
      </c>
      <c r="U95" s="106" t="s">
        <v>73</v>
      </c>
      <c r="V95" s="106" t="s">
        <v>73</v>
      </c>
      <c r="W95" s="106" t="s">
        <v>73</v>
      </c>
      <c r="X95" s="106" t="s">
        <v>73</v>
      </c>
      <c r="Y95" s="106" t="s">
        <v>73</v>
      </c>
      <c r="Z95" s="106" t="s">
        <v>73</v>
      </c>
      <c r="AA95" s="106" t="s">
        <v>73</v>
      </c>
      <c r="AB95" s="106" t="s">
        <v>73</v>
      </c>
      <c r="AC95" s="106" t="s">
        <v>73</v>
      </c>
      <c r="AD95" s="106" t="s">
        <v>73</v>
      </c>
      <c r="AE95" s="106" t="s">
        <v>73</v>
      </c>
      <c r="AF95" s="106" t="s">
        <v>73</v>
      </c>
      <c r="AG95" s="106" t="s">
        <v>73</v>
      </c>
      <c r="AH95" s="106" t="s">
        <v>73</v>
      </c>
      <c r="AI95" s="106" t="s">
        <v>73</v>
      </c>
      <c r="AJ95" s="106" t="s">
        <v>73</v>
      </c>
      <c r="AK95" s="106" t="s">
        <v>73</v>
      </c>
      <c r="AL95" s="106" t="s">
        <v>73</v>
      </c>
      <c r="AM95" s="106" t="s">
        <v>73</v>
      </c>
      <c r="AN95" s="106" t="s">
        <v>73</v>
      </c>
      <c r="AO95" s="106" t="s">
        <v>73</v>
      </c>
      <c r="AP95" s="106" t="s">
        <v>73</v>
      </c>
      <c r="AQ95" s="106" t="s">
        <v>73</v>
      </c>
      <c r="AR95" s="106" t="s">
        <v>73</v>
      </c>
      <c r="AS95" s="106" t="s">
        <v>73</v>
      </c>
      <c r="AT95" s="106" t="s">
        <v>73</v>
      </c>
      <c r="AU95" s="450"/>
    </row>
    <row r="96" spans="1:47" ht="18.75" customHeight="1">
      <c r="A96" s="94" t="s">
        <v>87</v>
      </c>
      <c r="C96" s="96"/>
      <c r="D96" s="100" t="s">
        <v>3018</v>
      </c>
      <c r="E96" s="106">
        <v>12.124599999999999</v>
      </c>
      <c r="F96" s="106" t="s">
        <v>73</v>
      </c>
      <c r="G96" s="106" t="s">
        <v>73</v>
      </c>
      <c r="H96" s="106" t="s">
        <v>73</v>
      </c>
      <c r="I96" s="106" t="s">
        <v>73</v>
      </c>
      <c r="J96" s="106" t="s">
        <v>73</v>
      </c>
      <c r="K96" s="106" t="s">
        <v>73</v>
      </c>
      <c r="L96" s="106" t="s">
        <v>73</v>
      </c>
      <c r="M96" s="106" t="s">
        <v>73</v>
      </c>
      <c r="N96" s="106" t="s">
        <v>73</v>
      </c>
      <c r="O96" s="106" t="s">
        <v>73</v>
      </c>
      <c r="P96" s="106" t="s">
        <v>73</v>
      </c>
      <c r="Q96" s="106" t="s">
        <v>73</v>
      </c>
      <c r="R96" s="106" t="s">
        <v>73</v>
      </c>
      <c r="S96" s="106">
        <v>12.7317</v>
      </c>
      <c r="T96" s="106" t="s">
        <v>73</v>
      </c>
      <c r="U96" s="106">
        <v>11.211</v>
      </c>
      <c r="V96" s="106">
        <v>10.9376</v>
      </c>
      <c r="W96" s="106">
        <v>17.7957</v>
      </c>
      <c r="X96" s="106" t="s">
        <v>73</v>
      </c>
      <c r="Y96" s="106" t="s">
        <v>73</v>
      </c>
      <c r="Z96" s="106" t="s">
        <v>73</v>
      </c>
      <c r="AA96" s="106">
        <v>12.623799999999999</v>
      </c>
      <c r="AB96" s="106" t="s">
        <v>73</v>
      </c>
      <c r="AC96" s="106" t="s">
        <v>73</v>
      </c>
      <c r="AD96" s="106" t="s">
        <v>73</v>
      </c>
      <c r="AE96" s="106" t="s">
        <v>73</v>
      </c>
      <c r="AF96" s="106" t="s">
        <v>73</v>
      </c>
      <c r="AG96" s="106" t="s">
        <v>73</v>
      </c>
      <c r="AH96" s="106" t="s">
        <v>73</v>
      </c>
      <c r="AI96" s="106">
        <v>12.033300000000001</v>
      </c>
      <c r="AJ96" s="106" t="s">
        <v>73</v>
      </c>
      <c r="AK96" s="106" t="s">
        <v>73</v>
      </c>
      <c r="AL96" s="106" t="s">
        <v>73</v>
      </c>
      <c r="AM96" s="106" t="s">
        <v>73</v>
      </c>
      <c r="AN96" s="106" t="s">
        <v>73</v>
      </c>
      <c r="AO96" s="106" t="s">
        <v>73</v>
      </c>
      <c r="AP96" s="106" t="s">
        <v>73</v>
      </c>
      <c r="AQ96" s="106" t="s">
        <v>73</v>
      </c>
      <c r="AR96" s="106" t="s">
        <v>73</v>
      </c>
      <c r="AS96" s="106" t="s">
        <v>73</v>
      </c>
      <c r="AT96" s="106" t="s">
        <v>73</v>
      </c>
      <c r="AU96" s="450"/>
    </row>
    <row r="97" spans="1:47" ht="18.75" customHeight="1">
      <c r="A97" s="94" t="s">
        <v>88</v>
      </c>
      <c r="C97" s="96"/>
      <c r="D97" s="100" t="s">
        <v>1696</v>
      </c>
      <c r="E97" s="106" t="s">
        <v>73</v>
      </c>
      <c r="F97" s="106" t="s">
        <v>73</v>
      </c>
      <c r="G97" s="106" t="s">
        <v>73</v>
      </c>
      <c r="H97" s="106" t="s">
        <v>73</v>
      </c>
      <c r="I97" s="106" t="s">
        <v>73</v>
      </c>
      <c r="J97" s="106" t="s">
        <v>73</v>
      </c>
      <c r="K97" s="106" t="s">
        <v>73</v>
      </c>
      <c r="L97" s="106" t="s">
        <v>73</v>
      </c>
      <c r="M97" s="106" t="s">
        <v>73</v>
      </c>
      <c r="N97" s="106" t="s">
        <v>73</v>
      </c>
      <c r="O97" s="106" t="s">
        <v>73</v>
      </c>
      <c r="P97" s="106" t="s">
        <v>73</v>
      </c>
      <c r="Q97" s="106" t="s">
        <v>73</v>
      </c>
      <c r="R97" s="106" t="s">
        <v>73</v>
      </c>
      <c r="S97" s="106" t="s">
        <v>73</v>
      </c>
      <c r="T97" s="106" t="s">
        <v>73</v>
      </c>
      <c r="U97" s="106" t="s">
        <v>73</v>
      </c>
      <c r="V97" s="106" t="s">
        <v>73</v>
      </c>
      <c r="W97" s="106" t="s">
        <v>73</v>
      </c>
      <c r="X97" s="106" t="s">
        <v>73</v>
      </c>
      <c r="Y97" s="106" t="s">
        <v>73</v>
      </c>
      <c r="Z97" s="106" t="s">
        <v>73</v>
      </c>
      <c r="AA97" s="106" t="s">
        <v>73</v>
      </c>
      <c r="AB97" s="106" t="s">
        <v>73</v>
      </c>
      <c r="AC97" s="106" t="s">
        <v>73</v>
      </c>
      <c r="AD97" s="106" t="s">
        <v>73</v>
      </c>
      <c r="AE97" s="106" t="s">
        <v>73</v>
      </c>
      <c r="AF97" s="106" t="s">
        <v>73</v>
      </c>
      <c r="AG97" s="106" t="s">
        <v>73</v>
      </c>
      <c r="AH97" s="106" t="s">
        <v>73</v>
      </c>
      <c r="AI97" s="106" t="s">
        <v>73</v>
      </c>
      <c r="AJ97" s="106" t="s">
        <v>73</v>
      </c>
      <c r="AK97" s="106">
        <v>1075.4423999999999</v>
      </c>
      <c r="AL97" s="106" t="s">
        <v>73</v>
      </c>
      <c r="AM97" s="106" t="s">
        <v>73</v>
      </c>
      <c r="AN97" s="106" t="s">
        <v>73</v>
      </c>
      <c r="AO97" s="106" t="s">
        <v>73</v>
      </c>
      <c r="AP97" s="106" t="s">
        <v>73</v>
      </c>
      <c r="AQ97" s="106" t="s">
        <v>73</v>
      </c>
      <c r="AR97" s="106" t="s">
        <v>73</v>
      </c>
      <c r="AS97" s="106" t="s">
        <v>73</v>
      </c>
      <c r="AT97" s="106" t="s">
        <v>73</v>
      </c>
      <c r="AU97" s="450"/>
    </row>
    <row r="98" spans="1:47" ht="18.75" customHeight="1">
      <c r="A98" s="94" t="s">
        <v>90</v>
      </c>
      <c r="C98" s="96"/>
      <c r="D98" s="100" t="s">
        <v>1697</v>
      </c>
      <c r="E98" s="106" t="s">
        <v>73</v>
      </c>
      <c r="F98" s="106" t="s">
        <v>73</v>
      </c>
      <c r="G98" s="106" t="s">
        <v>73</v>
      </c>
      <c r="H98" s="106" t="s">
        <v>73</v>
      </c>
      <c r="I98" s="106" t="s">
        <v>73</v>
      </c>
      <c r="J98" s="106" t="s">
        <v>73</v>
      </c>
      <c r="K98" s="106" t="s">
        <v>73</v>
      </c>
      <c r="L98" s="106" t="s">
        <v>73</v>
      </c>
      <c r="M98" s="106" t="s">
        <v>73</v>
      </c>
      <c r="N98" s="106" t="s">
        <v>73</v>
      </c>
      <c r="O98" s="106" t="s">
        <v>73</v>
      </c>
      <c r="P98" s="106" t="s">
        <v>73</v>
      </c>
      <c r="Q98" s="106" t="s">
        <v>73</v>
      </c>
      <c r="R98" s="106" t="s">
        <v>73</v>
      </c>
      <c r="S98" s="106" t="s">
        <v>73</v>
      </c>
      <c r="T98" s="106" t="s">
        <v>73</v>
      </c>
      <c r="U98" s="106" t="s">
        <v>73</v>
      </c>
      <c r="V98" s="106" t="s">
        <v>73</v>
      </c>
      <c r="W98" s="106" t="s">
        <v>73</v>
      </c>
      <c r="X98" s="106" t="s">
        <v>73</v>
      </c>
      <c r="Y98" s="106" t="s">
        <v>73</v>
      </c>
      <c r="Z98" s="106" t="s">
        <v>73</v>
      </c>
      <c r="AA98" s="106" t="s">
        <v>73</v>
      </c>
      <c r="AB98" s="106" t="s">
        <v>73</v>
      </c>
      <c r="AC98" s="106" t="s">
        <v>73</v>
      </c>
      <c r="AD98" s="106" t="s">
        <v>73</v>
      </c>
      <c r="AE98" s="106" t="s">
        <v>73</v>
      </c>
      <c r="AF98" s="106" t="s">
        <v>73</v>
      </c>
      <c r="AG98" s="106" t="s">
        <v>73</v>
      </c>
      <c r="AH98" s="106" t="s">
        <v>73</v>
      </c>
      <c r="AI98" s="106" t="s">
        <v>73</v>
      </c>
      <c r="AJ98" s="106" t="s">
        <v>73</v>
      </c>
      <c r="AK98" s="106">
        <v>1000</v>
      </c>
      <c r="AL98" s="106" t="s">
        <v>73</v>
      </c>
      <c r="AM98" s="106" t="s">
        <v>73</v>
      </c>
      <c r="AN98" s="106" t="s">
        <v>73</v>
      </c>
      <c r="AO98" s="106" t="s">
        <v>73</v>
      </c>
      <c r="AP98" s="106" t="s">
        <v>73</v>
      </c>
      <c r="AQ98" s="106" t="s">
        <v>73</v>
      </c>
      <c r="AR98" s="106" t="s">
        <v>73</v>
      </c>
      <c r="AS98" s="106" t="s">
        <v>73</v>
      </c>
      <c r="AT98" s="106" t="s">
        <v>73</v>
      </c>
      <c r="AU98" s="450"/>
    </row>
    <row r="99" spans="1:47" ht="18.75" customHeight="1">
      <c r="C99" s="96"/>
      <c r="D99" s="100" t="s">
        <v>93</v>
      </c>
      <c r="E99" s="106" t="s">
        <v>73</v>
      </c>
      <c r="F99" s="106" t="s">
        <v>73</v>
      </c>
      <c r="G99" s="106" t="s">
        <v>73</v>
      </c>
      <c r="H99" s="106" t="s">
        <v>73</v>
      </c>
      <c r="I99" s="106" t="s">
        <v>73</v>
      </c>
      <c r="J99" s="106" t="s">
        <v>73</v>
      </c>
      <c r="K99" s="106" t="s">
        <v>73</v>
      </c>
      <c r="L99" s="106" t="s">
        <v>73</v>
      </c>
      <c r="M99" s="106" t="s">
        <v>73</v>
      </c>
      <c r="N99" s="106" t="s">
        <v>73</v>
      </c>
      <c r="O99" s="106" t="s">
        <v>73</v>
      </c>
      <c r="P99" s="106" t="s">
        <v>73</v>
      </c>
      <c r="Q99" s="106" t="s">
        <v>73</v>
      </c>
      <c r="R99" s="106" t="s">
        <v>73</v>
      </c>
      <c r="S99" s="106" t="s">
        <v>73</v>
      </c>
      <c r="T99" s="106" t="s">
        <v>73</v>
      </c>
      <c r="U99" s="106" t="s">
        <v>73</v>
      </c>
      <c r="V99" s="106" t="s">
        <v>73</v>
      </c>
      <c r="W99" s="106" t="s">
        <v>73</v>
      </c>
      <c r="X99" s="106" t="s">
        <v>73</v>
      </c>
      <c r="Y99" s="106" t="s">
        <v>73</v>
      </c>
      <c r="Z99" s="106" t="s">
        <v>73</v>
      </c>
      <c r="AA99" s="106" t="s">
        <v>73</v>
      </c>
      <c r="AB99" s="106" t="s">
        <v>73</v>
      </c>
      <c r="AC99" s="106" t="s">
        <v>73</v>
      </c>
      <c r="AD99" s="106" t="s">
        <v>73</v>
      </c>
      <c r="AE99" s="106" t="s">
        <v>73</v>
      </c>
      <c r="AF99" s="106" t="s">
        <v>73</v>
      </c>
      <c r="AG99" s="106" t="s">
        <v>73</v>
      </c>
      <c r="AH99" s="106" t="s">
        <v>73</v>
      </c>
      <c r="AI99" s="106" t="s">
        <v>73</v>
      </c>
      <c r="AJ99" s="106" t="s">
        <v>73</v>
      </c>
      <c r="AK99" s="106">
        <v>1075.4459999999999</v>
      </c>
      <c r="AL99" s="106" t="s">
        <v>73</v>
      </c>
      <c r="AM99" s="106" t="s">
        <v>73</v>
      </c>
      <c r="AN99" s="106" t="s">
        <v>73</v>
      </c>
      <c r="AO99" s="106" t="s">
        <v>73</v>
      </c>
      <c r="AP99" s="106" t="s">
        <v>73</v>
      </c>
      <c r="AQ99" s="106" t="s">
        <v>73</v>
      </c>
      <c r="AR99" s="106" t="s">
        <v>73</v>
      </c>
      <c r="AS99" s="106" t="s">
        <v>73</v>
      </c>
      <c r="AT99" s="106" t="s">
        <v>73</v>
      </c>
      <c r="AU99" s="450"/>
    </row>
    <row r="100" spans="1:47" ht="18.75" customHeight="1">
      <c r="C100" s="96"/>
      <c r="D100" s="100" t="s">
        <v>95</v>
      </c>
      <c r="E100" s="106" t="s">
        <v>73</v>
      </c>
      <c r="F100" s="106" t="s">
        <v>73</v>
      </c>
      <c r="G100" s="106" t="s">
        <v>73</v>
      </c>
      <c r="H100" s="106" t="s">
        <v>73</v>
      </c>
      <c r="I100" s="106" t="s">
        <v>73</v>
      </c>
      <c r="J100" s="106" t="s">
        <v>73</v>
      </c>
      <c r="K100" s="106" t="s">
        <v>73</v>
      </c>
      <c r="L100" s="106" t="s">
        <v>73</v>
      </c>
      <c r="M100" s="106" t="s">
        <v>73</v>
      </c>
      <c r="N100" s="106" t="s">
        <v>73</v>
      </c>
      <c r="O100" s="106" t="s">
        <v>73</v>
      </c>
      <c r="P100" s="106" t="s">
        <v>73</v>
      </c>
      <c r="Q100" s="106" t="s">
        <v>73</v>
      </c>
      <c r="R100" s="106" t="s">
        <v>73</v>
      </c>
      <c r="S100" s="106" t="s">
        <v>73</v>
      </c>
      <c r="T100" s="106" t="s">
        <v>73</v>
      </c>
      <c r="U100" s="106" t="s">
        <v>73</v>
      </c>
      <c r="V100" s="106" t="s">
        <v>73</v>
      </c>
      <c r="W100" s="106" t="s">
        <v>73</v>
      </c>
      <c r="X100" s="106" t="s">
        <v>73</v>
      </c>
      <c r="Y100" s="106" t="s">
        <v>73</v>
      </c>
      <c r="Z100" s="106" t="s">
        <v>73</v>
      </c>
      <c r="AA100" s="106" t="s">
        <v>73</v>
      </c>
      <c r="AB100" s="106" t="s">
        <v>73</v>
      </c>
      <c r="AC100" s="106" t="s">
        <v>73</v>
      </c>
      <c r="AD100" s="106" t="s">
        <v>73</v>
      </c>
      <c r="AE100" s="106" t="s">
        <v>73</v>
      </c>
      <c r="AF100" s="106" t="s">
        <v>73</v>
      </c>
      <c r="AG100" s="106" t="s">
        <v>73</v>
      </c>
      <c r="AH100" s="106" t="s">
        <v>73</v>
      </c>
      <c r="AI100" s="106" t="s">
        <v>73</v>
      </c>
      <c r="AJ100" s="106" t="s">
        <v>73</v>
      </c>
      <c r="AK100" s="106">
        <v>1000</v>
      </c>
      <c r="AL100" s="106" t="s">
        <v>73</v>
      </c>
      <c r="AM100" s="106" t="s">
        <v>73</v>
      </c>
      <c r="AN100" s="106" t="s">
        <v>73</v>
      </c>
      <c r="AO100" s="106" t="s">
        <v>73</v>
      </c>
      <c r="AP100" s="106" t="s">
        <v>73</v>
      </c>
      <c r="AQ100" s="106" t="s">
        <v>73</v>
      </c>
      <c r="AR100" s="106" t="s">
        <v>73</v>
      </c>
      <c r="AS100" s="106" t="s">
        <v>73</v>
      </c>
      <c r="AT100" s="106" t="s">
        <v>73</v>
      </c>
      <c r="AU100" s="450"/>
    </row>
    <row r="101" spans="1:47">
      <c r="C101" s="96"/>
      <c r="D101" s="100"/>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row>
    <row r="102" spans="1:47" ht="26">
      <c r="C102" s="96">
        <v>4.3</v>
      </c>
      <c r="D102" s="166" t="s">
        <v>4266</v>
      </c>
      <c r="E102" s="96"/>
      <c r="F102" s="1"/>
      <c r="G102" s="96"/>
      <c r="H102" s="96"/>
      <c r="I102" s="96"/>
      <c r="J102" s="96"/>
      <c r="K102" s="96"/>
      <c r="L102" s="96"/>
      <c r="M102" s="96"/>
      <c r="N102" s="96"/>
      <c r="O102" s="96"/>
      <c r="P102" s="96"/>
      <c r="Q102" s="96"/>
      <c r="R102" s="111"/>
      <c r="S102" s="1"/>
      <c r="T102" s="96"/>
      <c r="U102" s="96"/>
      <c r="V102" s="107"/>
      <c r="W102" s="107"/>
      <c r="X102" s="107"/>
      <c r="Y102" s="107"/>
      <c r="Z102" s="111"/>
      <c r="AA102" s="1"/>
      <c r="AB102" s="1"/>
      <c r="AC102" s="1"/>
      <c r="AD102" s="1"/>
      <c r="AE102" s="1"/>
      <c r="AF102" s="1"/>
      <c r="AG102" s="1"/>
      <c r="AH102" s="1"/>
      <c r="AI102" s="1"/>
      <c r="AJ102" s="1"/>
      <c r="AK102" s="1"/>
      <c r="AL102" s="1"/>
      <c r="AM102" s="1"/>
      <c r="AN102" s="1"/>
      <c r="AO102" s="1"/>
      <c r="AP102" s="1"/>
      <c r="AQ102" s="1"/>
      <c r="AR102" s="1"/>
      <c r="AS102" s="1"/>
      <c r="AT102" s="1"/>
    </row>
    <row r="103" spans="1:47" hidden="1">
      <c r="C103" s="96"/>
      <c r="D103" s="100" t="s">
        <v>42</v>
      </c>
      <c r="E103" s="229" t="s">
        <v>4433</v>
      </c>
      <c r="F103" s="229" t="s">
        <v>4433</v>
      </c>
      <c r="G103" s="229" t="s">
        <v>4433</v>
      </c>
      <c r="H103" s="229" t="s">
        <v>4433</v>
      </c>
      <c r="I103" s="229" t="s">
        <v>4433</v>
      </c>
      <c r="J103" s="229" t="s">
        <v>4433</v>
      </c>
      <c r="K103" s="229" t="s">
        <v>4433</v>
      </c>
      <c r="L103" s="229" t="s">
        <v>4433</v>
      </c>
      <c r="M103" s="229" t="s">
        <v>4433</v>
      </c>
      <c r="N103" s="230" t="s">
        <v>4433</v>
      </c>
      <c r="O103" s="229" t="s">
        <v>4433</v>
      </c>
      <c r="P103" s="229" t="s">
        <v>4433</v>
      </c>
      <c r="Q103" s="229" t="s">
        <v>4433</v>
      </c>
      <c r="R103" s="231" t="s">
        <v>4433</v>
      </c>
      <c r="S103" s="229" t="s">
        <v>4433</v>
      </c>
      <c r="T103" s="229" t="s">
        <v>4433</v>
      </c>
      <c r="U103" s="229" t="s">
        <v>4433</v>
      </c>
      <c r="V103" s="229" t="s">
        <v>4433</v>
      </c>
      <c r="W103" s="229" t="s">
        <v>4433</v>
      </c>
      <c r="X103" s="229" t="s">
        <v>4433</v>
      </c>
      <c r="Y103" s="229" t="s">
        <v>4433</v>
      </c>
      <c r="Z103" s="231" t="s">
        <v>4433</v>
      </c>
      <c r="AA103" s="229" t="s">
        <v>4433</v>
      </c>
      <c r="AB103" s="229" t="s">
        <v>4433</v>
      </c>
      <c r="AC103" s="229" t="s">
        <v>4433</v>
      </c>
      <c r="AD103" s="229" t="s">
        <v>4433</v>
      </c>
      <c r="AE103" s="229" t="s">
        <v>4433</v>
      </c>
      <c r="AF103" s="229" t="s">
        <v>4433</v>
      </c>
      <c r="AG103" s="229" t="s">
        <v>4433</v>
      </c>
      <c r="AH103" s="229" t="s">
        <v>4433</v>
      </c>
      <c r="AI103" s="229" t="s">
        <v>4433</v>
      </c>
      <c r="AJ103" s="229" t="s">
        <v>4433</v>
      </c>
      <c r="AK103" s="229" t="s">
        <v>4433</v>
      </c>
      <c r="AL103" s="229" t="s">
        <v>4433</v>
      </c>
      <c r="AM103" s="229" t="s">
        <v>4433</v>
      </c>
      <c r="AN103" s="229" t="s">
        <v>4433</v>
      </c>
      <c r="AO103" s="229" t="s">
        <v>4433</v>
      </c>
      <c r="AP103" s="229" t="s">
        <v>4433</v>
      </c>
      <c r="AQ103" s="229" t="s">
        <v>4433</v>
      </c>
      <c r="AR103" s="229" t="s">
        <v>4433</v>
      </c>
      <c r="AS103" s="229" t="s">
        <v>4433</v>
      </c>
      <c r="AT103" s="229" t="s">
        <v>4433</v>
      </c>
    </row>
    <row r="104" spans="1:47" ht="18.75" customHeight="1">
      <c r="C104" s="96"/>
      <c r="D104" s="100" t="s">
        <v>1661</v>
      </c>
      <c r="E104" s="229" t="s">
        <v>4433</v>
      </c>
      <c r="F104" s="229" t="s">
        <v>4433</v>
      </c>
      <c r="G104" s="229" t="s">
        <v>4433</v>
      </c>
      <c r="H104" s="229" t="s">
        <v>4433</v>
      </c>
      <c r="I104" s="229" t="s">
        <v>4433</v>
      </c>
      <c r="J104" s="229" t="s">
        <v>4433</v>
      </c>
      <c r="K104" s="229" t="s">
        <v>4433</v>
      </c>
      <c r="L104" s="229">
        <v>5</v>
      </c>
      <c r="M104" s="229" t="s">
        <v>4433</v>
      </c>
      <c r="N104" s="230" t="s">
        <v>4433</v>
      </c>
      <c r="O104" s="229" t="s">
        <v>4433</v>
      </c>
      <c r="P104" s="229">
        <v>2.25</v>
      </c>
      <c r="Q104" s="229" t="s">
        <v>4433</v>
      </c>
      <c r="R104" s="231" t="s">
        <v>4433</v>
      </c>
      <c r="S104" s="229" t="s">
        <v>4433</v>
      </c>
      <c r="T104" s="229" t="s">
        <v>4433</v>
      </c>
      <c r="U104" s="229" t="s">
        <v>4433</v>
      </c>
      <c r="V104" s="229" t="s">
        <v>4433</v>
      </c>
      <c r="W104" s="229">
        <v>0.88000000000000012</v>
      </c>
      <c r="X104" s="229">
        <v>0.66</v>
      </c>
      <c r="Y104" s="229" t="s">
        <v>4433</v>
      </c>
      <c r="Z104" s="231" t="s">
        <v>4433</v>
      </c>
      <c r="AA104" s="229" t="s">
        <v>4433</v>
      </c>
      <c r="AB104" s="229" t="s">
        <v>4433</v>
      </c>
      <c r="AC104" s="229">
        <v>1.3</v>
      </c>
      <c r="AD104" s="229">
        <v>2.25</v>
      </c>
      <c r="AE104" s="229">
        <v>1.5</v>
      </c>
      <c r="AF104" s="229">
        <v>3</v>
      </c>
      <c r="AG104" s="229" t="s">
        <v>4433</v>
      </c>
      <c r="AH104" s="229">
        <v>1.2</v>
      </c>
      <c r="AI104" s="229">
        <v>0.42000000000000004</v>
      </c>
      <c r="AJ104" s="229" t="s">
        <v>4433</v>
      </c>
      <c r="AK104" s="229" t="s">
        <v>4433</v>
      </c>
      <c r="AL104" s="229" t="s">
        <v>4433</v>
      </c>
      <c r="AM104" s="229" t="s">
        <v>4433</v>
      </c>
      <c r="AN104" s="229" t="s">
        <v>4433</v>
      </c>
      <c r="AO104" s="229">
        <v>1</v>
      </c>
      <c r="AP104" s="229" t="s">
        <v>4433</v>
      </c>
      <c r="AQ104" s="229" t="s">
        <v>4433</v>
      </c>
      <c r="AR104" s="229" t="s">
        <v>4433</v>
      </c>
      <c r="AS104" s="229" t="s">
        <v>4433</v>
      </c>
      <c r="AT104" s="229" t="s">
        <v>4433</v>
      </c>
      <c r="AU104" s="456"/>
    </row>
    <row r="105" spans="1:47" ht="18.75" customHeight="1">
      <c r="C105" s="96"/>
      <c r="D105" s="100" t="s">
        <v>1681</v>
      </c>
      <c r="E105" s="229" t="s">
        <v>4433</v>
      </c>
      <c r="F105" s="229" t="s">
        <v>4433</v>
      </c>
      <c r="G105" s="228">
        <v>34.313942570000002</v>
      </c>
      <c r="H105" s="229" t="s">
        <v>4433</v>
      </c>
      <c r="I105" s="229" t="s">
        <v>4433</v>
      </c>
      <c r="J105" s="229" t="s">
        <v>4433</v>
      </c>
      <c r="K105" s="229" t="s">
        <v>4433</v>
      </c>
      <c r="L105" s="229" t="s">
        <v>4433</v>
      </c>
      <c r="M105" s="229">
        <v>0.38766326999999995</v>
      </c>
      <c r="N105" s="230" t="s">
        <v>4433</v>
      </c>
      <c r="O105" s="229" t="s">
        <v>4433</v>
      </c>
      <c r="P105" s="229" t="s">
        <v>4433</v>
      </c>
      <c r="Q105" s="229">
        <v>0.35697984000000005</v>
      </c>
      <c r="R105" s="231" t="s">
        <v>4433</v>
      </c>
      <c r="S105" s="229" t="s">
        <v>4433</v>
      </c>
      <c r="T105" s="229" t="s">
        <v>4433</v>
      </c>
      <c r="U105" s="229" t="s">
        <v>4433</v>
      </c>
      <c r="V105" s="229" t="s">
        <v>4433</v>
      </c>
      <c r="W105" s="229" t="s">
        <v>4433</v>
      </c>
      <c r="X105" s="229" t="s">
        <v>4433</v>
      </c>
      <c r="Y105" s="229" t="s">
        <v>4433</v>
      </c>
      <c r="Z105" s="231" t="s">
        <v>4433</v>
      </c>
      <c r="AA105" s="229" t="s">
        <v>4433</v>
      </c>
      <c r="AB105" s="229" t="s">
        <v>4433</v>
      </c>
      <c r="AC105" s="229" t="s">
        <v>4433</v>
      </c>
      <c r="AD105" s="229" t="s">
        <v>4433</v>
      </c>
      <c r="AE105" s="229" t="s">
        <v>4433</v>
      </c>
      <c r="AF105" s="229" t="s">
        <v>4433</v>
      </c>
      <c r="AG105" s="229" t="s">
        <v>4433</v>
      </c>
      <c r="AH105" s="229" t="s">
        <v>4433</v>
      </c>
      <c r="AI105" s="229" t="s">
        <v>4433</v>
      </c>
      <c r="AJ105" s="229" t="s">
        <v>4433</v>
      </c>
      <c r="AK105" s="229">
        <v>31.827048250000004</v>
      </c>
      <c r="AL105" s="229">
        <v>35.312685070000008</v>
      </c>
      <c r="AM105" s="229" t="s">
        <v>4433</v>
      </c>
      <c r="AN105" s="229" t="s">
        <v>4433</v>
      </c>
      <c r="AO105" s="229" t="s">
        <v>4433</v>
      </c>
      <c r="AP105" s="229" t="s">
        <v>4433</v>
      </c>
      <c r="AQ105" s="229" t="s">
        <v>4433</v>
      </c>
      <c r="AR105" s="229" t="s">
        <v>4433</v>
      </c>
      <c r="AS105" s="229" t="s">
        <v>4433</v>
      </c>
      <c r="AT105" s="229" t="s">
        <v>4433</v>
      </c>
      <c r="AU105" s="456"/>
    </row>
    <row r="106" spans="1:47" ht="18.75" customHeight="1">
      <c r="A106"/>
      <c r="C106" s="96"/>
      <c r="D106" s="100" t="s">
        <v>1679</v>
      </c>
      <c r="E106" s="229" t="s">
        <v>4433</v>
      </c>
      <c r="F106" s="229" t="s">
        <v>4433</v>
      </c>
      <c r="G106" s="228">
        <v>34.259447589999994</v>
      </c>
      <c r="H106" s="229" t="s">
        <v>4433</v>
      </c>
      <c r="I106" s="229" t="s">
        <v>4433</v>
      </c>
      <c r="J106" s="229" t="s">
        <v>4433</v>
      </c>
      <c r="K106" s="229" t="s">
        <v>4433</v>
      </c>
      <c r="L106" s="229" t="s">
        <v>4433</v>
      </c>
      <c r="M106" s="229">
        <v>0.48473093</v>
      </c>
      <c r="N106" s="230" t="s">
        <v>4433</v>
      </c>
      <c r="O106" s="229" t="s">
        <v>4433</v>
      </c>
      <c r="P106" s="229" t="s">
        <v>4433</v>
      </c>
      <c r="Q106" s="229">
        <v>0.34966693000000004</v>
      </c>
      <c r="R106" s="231" t="s">
        <v>4433</v>
      </c>
      <c r="S106" s="229" t="s">
        <v>4433</v>
      </c>
      <c r="T106" s="229" t="s">
        <v>4433</v>
      </c>
      <c r="U106" s="229" t="s">
        <v>4433</v>
      </c>
      <c r="V106" s="229" t="s">
        <v>4433</v>
      </c>
      <c r="W106" s="229" t="s">
        <v>4433</v>
      </c>
      <c r="X106" s="229" t="s">
        <v>4433</v>
      </c>
      <c r="Y106" s="229" t="s">
        <v>4433</v>
      </c>
      <c r="Z106" s="231" t="s">
        <v>4433</v>
      </c>
      <c r="AA106" s="229" t="s">
        <v>4433</v>
      </c>
      <c r="AB106" s="229" t="s">
        <v>4433</v>
      </c>
      <c r="AC106" s="229" t="s">
        <v>4433</v>
      </c>
      <c r="AD106" s="229" t="s">
        <v>4433</v>
      </c>
      <c r="AE106" s="229" t="s">
        <v>4433</v>
      </c>
      <c r="AF106" s="229" t="s">
        <v>4433</v>
      </c>
      <c r="AG106" s="229" t="s">
        <v>4433</v>
      </c>
      <c r="AH106" s="229" t="s">
        <v>4433</v>
      </c>
      <c r="AI106" s="229" t="s">
        <v>4433</v>
      </c>
      <c r="AJ106" s="229" t="s">
        <v>4433</v>
      </c>
      <c r="AK106" s="229">
        <v>32.283239110000004</v>
      </c>
      <c r="AL106" s="229">
        <v>36.560799910000007</v>
      </c>
      <c r="AM106" s="229" t="s">
        <v>4433</v>
      </c>
      <c r="AN106" s="229" t="s">
        <v>4433</v>
      </c>
      <c r="AO106" s="229" t="s">
        <v>4433</v>
      </c>
      <c r="AP106" s="229" t="s">
        <v>4433</v>
      </c>
      <c r="AQ106" s="229" t="s">
        <v>4433</v>
      </c>
      <c r="AR106" s="229" t="s">
        <v>4433</v>
      </c>
      <c r="AS106" s="229" t="s">
        <v>4433</v>
      </c>
      <c r="AT106" s="229" t="s">
        <v>4433</v>
      </c>
      <c r="AU106" s="456"/>
    </row>
    <row r="107" spans="1:47" s="451" customFormat="1" ht="18.75" hidden="1" customHeight="1">
      <c r="C107" s="452"/>
      <c r="D107" s="453" t="s">
        <v>1664</v>
      </c>
      <c r="E107" s="457" t="s">
        <v>4433</v>
      </c>
      <c r="F107" s="457" t="s">
        <v>4433</v>
      </c>
      <c r="G107" s="457" t="s">
        <v>4433</v>
      </c>
      <c r="H107" s="457" t="s">
        <v>4433</v>
      </c>
      <c r="I107" s="457" t="s">
        <v>4433</v>
      </c>
      <c r="J107" s="457" t="s">
        <v>4433</v>
      </c>
      <c r="K107" s="457" t="s">
        <v>4433</v>
      </c>
      <c r="L107" s="457" t="s">
        <v>4433</v>
      </c>
      <c r="M107" s="457" t="s">
        <v>4433</v>
      </c>
      <c r="N107" s="458" t="s">
        <v>4433</v>
      </c>
      <c r="O107" s="457" t="s">
        <v>4433</v>
      </c>
      <c r="P107" s="457" t="s">
        <v>4433</v>
      </c>
      <c r="Q107" s="457" t="s">
        <v>4433</v>
      </c>
      <c r="R107" s="459" t="s">
        <v>4433</v>
      </c>
      <c r="S107" s="457" t="s">
        <v>4433</v>
      </c>
      <c r="T107" s="457" t="s">
        <v>4433</v>
      </c>
      <c r="U107" s="457" t="s">
        <v>4433</v>
      </c>
      <c r="V107" s="457" t="s">
        <v>4433</v>
      </c>
      <c r="W107" s="457" t="s">
        <v>4433</v>
      </c>
      <c r="X107" s="457" t="s">
        <v>4433</v>
      </c>
      <c r="Y107" s="457" t="s">
        <v>4433</v>
      </c>
      <c r="Z107" s="459" t="s">
        <v>4433</v>
      </c>
      <c r="AA107" s="457" t="s">
        <v>4433</v>
      </c>
      <c r="AB107" s="457" t="s">
        <v>4433</v>
      </c>
      <c r="AC107" s="457" t="s">
        <v>4433</v>
      </c>
      <c r="AD107" s="457" t="s">
        <v>4433</v>
      </c>
      <c r="AE107" s="457" t="s">
        <v>4433</v>
      </c>
      <c r="AF107" s="457" t="s">
        <v>4433</v>
      </c>
      <c r="AG107" s="457" t="s">
        <v>4433</v>
      </c>
      <c r="AH107" s="457" t="s">
        <v>4433</v>
      </c>
      <c r="AI107" s="457" t="s">
        <v>4433</v>
      </c>
      <c r="AJ107" s="457" t="s">
        <v>4433</v>
      </c>
      <c r="AK107" s="457" t="s">
        <v>4433</v>
      </c>
      <c r="AL107" s="457" t="s">
        <v>4433</v>
      </c>
      <c r="AM107" s="457" t="s">
        <v>4433</v>
      </c>
      <c r="AN107" s="457" t="s">
        <v>4433</v>
      </c>
      <c r="AO107" s="457" t="s">
        <v>4433</v>
      </c>
      <c r="AP107" s="457" t="s">
        <v>4433</v>
      </c>
      <c r="AQ107" s="457" t="s">
        <v>4433</v>
      </c>
      <c r="AR107" s="457" t="s">
        <v>4433</v>
      </c>
      <c r="AS107" s="457" t="s">
        <v>4433</v>
      </c>
      <c r="AT107" s="457" t="s">
        <v>4433</v>
      </c>
      <c r="AU107" s="460"/>
    </row>
    <row r="108" spans="1:47" ht="18.75" customHeight="1">
      <c r="C108" s="96"/>
      <c r="D108" s="100" t="s">
        <v>1667</v>
      </c>
      <c r="E108" s="229" t="s">
        <v>4433</v>
      </c>
      <c r="F108" s="229" t="s">
        <v>4433</v>
      </c>
      <c r="G108" s="229">
        <v>34.340960980000006</v>
      </c>
      <c r="H108" s="229" t="s">
        <v>4433</v>
      </c>
      <c r="I108" s="229" t="s">
        <v>4433</v>
      </c>
      <c r="J108" s="229">
        <v>0.42500000000000004</v>
      </c>
      <c r="K108" s="229" t="s">
        <v>4433</v>
      </c>
      <c r="L108" s="229" t="s">
        <v>4433</v>
      </c>
      <c r="M108" s="229">
        <v>0.45020871000000001</v>
      </c>
      <c r="N108" s="230" t="s">
        <v>4433</v>
      </c>
      <c r="O108" s="229" t="s">
        <v>4433</v>
      </c>
      <c r="P108" s="229" t="s">
        <v>4433</v>
      </c>
      <c r="Q108" s="229">
        <v>0.42000000000000004</v>
      </c>
      <c r="R108" s="231" t="s">
        <v>4433</v>
      </c>
      <c r="S108" s="229">
        <v>0.25</v>
      </c>
      <c r="T108" s="229" t="s">
        <v>4433</v>
      </c>
      <c r="U108" s="229">
        <v>0.34520884999999996</v>
      </c>
      <c r="V108" s="229">
        <v>0.39075912000000002</v>
      </c>
      <c r="W108" s="229" t="s">
        <v>4433</v>
      </c>
      <c r="X108" s="229" t="s">
        <v>4433</v>
      </c>
      <c r="Y108" s="229" t="s">
        <v>4433</v>
      </c>
      <c r="Z108" s="231">
        <v>0.48500000000000004</v>
      </c>
      <c r="AA108" s="229">
        <v>0.35734649000000002</v>
      </c>
      <c r="AB108" s="229" t="s">
        <v>4433</v>
      </c>
      <c r="AC108" s="229" t="s">
        <v>4433</v>
      </c>
      <c r="AD108" s="229" t="s">
        <v>4433</v>
      </c>
      <c r="AE108" s="229" t="s">
        <v>4433</v>
      </c>
      <c r="AF108" s="229" t="s">
        <v>4433</v>
      </c>
      <c r="AG108" s="229">
        <v>0.233458</v>
      </c>
      <c r="AH108" s="229" t="s">
        <v>4433</v>
      </c>
      <c r="AI108" s="229" t="s">
        <v>4433</v>
      </c>
      <c r="AJ108" s="229" t="s">
        <v>4433</v>
      </c>
      <c r="AK108" s="229">
        <v>31.941626769999999</v>
      </c>
      <c r="AL108" s="229">
        <v>36.060408430000003</v>
      </c>
      <c r="AM108" s="229" t="s">
        <v>4433</v>
      </c>
      <c r="AN108" s="229" t="s">
        <v>4433</v>
      </c>
      <c r="AO108" s="229" t="s">
        <v>4433</v>
      </c>
      <c r="AP108" s="229" t="s">
        <v>4433</v>
      </c>
      <c r="AQ108" s="229" t="s">
        <v>4433</v>
      </c>
      <c r="AR108" s="229" t="s">
        <v>4433</v>
      </c>
      <c r="AS108" s="229" t="s">
        <v>4433</v>
      </c>
      <c r="AT108" s="229" t="s">
        <v>4433</v>
      </c>
      <c r="AU108" s="456"/>
    </row>
    <row r="109" spans="1:47" ht="18.75" customHeight="1">
      <c r="C109" s="96"/>
      <c r="D109" s="100" t="s">
        <v>1669</v>
      </c>
      <c r="E109" s="229">
        <v>0.4</v>
      </c>
      <c r="F109" s="229">
        <v>0.4</v>
      </c>
      <c r="G109" s="229" t="s">
        <v>4433</v>
      </c>
      <c r="H109" s="229">
        <v>0.35499999999999998</v>
      </c>
      <c r="I109" s="229" t="s">
        <v>4433</v>
      </c>
      <c r="J109" s="229">
        <v>0.6</v>
      </c>
      <c r="K109" s="229" t="s">
        <v>4433</v>
      </c>
      <c r="L109" s="229" t="s">
        <v>4433</v>
      </c>
      <c r="M109" s="229" t="s">
        <v>4433</v>
      </c>
      <c r="N109" s="230" t="s">
        <v>4433</v>
      </c>
      <c r="O109" s="229" t="s">
        <v>4433</v>
      </c>
      <c r="P109" s="229" t="s">
        <v>4433</v>
      </c>
      <c r="Q109" s="229" t="s">
        <v>4433</v>
      </c>
      <c r="R109" s="231" t="s">
        <v>4433</v>
      </c>
      <c r="S109" s="229" t="s">
        <v>4433</v>
      </c>
      <c r="T109" s="229" t="s">
        <v>4433</v>
      </c>
      <c r="U109" s="229" t="s">
        <v>4433</v>
      </c>
      <c r="V109" s="229" t="s">
        <v>4433</v>
      </c>
      <c r="W109" s="229" t="s">
        <v>4433</v>
      </c>
      <c r="X109" s="229" t="s">
        <v>4433</v>
      </c>
      <c r="Y109" s="229" t="s">
        <v>4433</v>
      </c>
      <c r="Z109" s="231">
        <v>0.5</v>
      </c>
      <c r="AA109" s="229">
        <v>0.4</v>
      </c>
      <c r="AB109" s="229" t="s">
        <v>4433</v>
      </c>
      <c r="AC109" s="229" t="s">
        <v>4433</v>
      </c>
      <c r="AD109" s="229" t="s">
        <v>4433</v>
      </c>
      <c r="AE109" s="229" t="s">
        <v>4433</v>
      </c>
      <c r="AF109" s="229" t="s">
        <v>4433</v>
      </c>
      <c r="AG109" s="229">
        <v>0.54</v>
      </c>
      <c r="AH109" s="229" t="s">
        <v>4433</v>
      </c>
      <c r="AI109" s="229" t="s">
        <v>4433</v>
      </c>
      <c r="AJ109" s="229" t="s">
        <v>4433</v>
      </c>
      <c r="AK109" s="229" t="s">
        <v>4433</v>
      </c>
      <c r="AL109" s="229" t="s">
        <v>4433</v>
      </c>
      <c r="AM109" s="229" t="s">
        <v>4433</v>
      </c>
      <c r="AN109" s="229" t="s">
        <v>4433</v>
      </c>
      <c r="AO109" s="229" t="s">
        <v>4433</v>
      </c>
      <c r="AP109" s="229" t="s">
        <v>4433</v>
      </c>
      <c r="AQ109" s="229" t="s">
        <v>4433</v>
      </c>
      <c r="AR109" s="229" t="s">
        <v>4433</v>
      </c>
      <c r="AS109" s="229" t="s">
        <v>4433</v>
      </c>
      <c r="AT109" s="229" t="s">
        <v>4433</v>
      </c>
      <c r="AU109" s="456"/>
    </row>
    <row r="110" spans="1:47" ht="18.75" customHeight="1">
      <c r="C110" s="96"/>
      <c r="D110" s="100" t="s">
        <v>1665</v>
      </c>
      <c r="E110" s="229">
        <v>0.6</v>
      </c>
      <c r="F110" s="229" t="s">
        <v>4433</v>
      </c>
      <c r="G110" s="229" t="s">
        <v>4433</v>
      </c>
      <c r="H110" s="229" t="s">
        <v>4433</v>
      </c>
      <c r="I110" s="229" t="s">
        <v>4433</v>
      </c>
      <c r="J110" s="229" t="s">
        <v>4433</v>
      </c>
      <c r="K110" s="229" t="s">
        <v>4433</v>
      </c>
      <c r="L110" s="229" t="s">
        <v>4433</v>
      </c>
      <c r="M110" s="229" t="s">
        <v>4433</v>
      </c>
      <c r="N110" s="230" t="s">
        <v>4433</v>
      </c>
      <c r="O110" s="229" t="s">
        <v>4433</v>
      </c>
      <c r="P110" s="229" t="s">
        <v>4433</v>
      </c>
      <c r="Q110" s="229" t="s">
        <v>4433</v>
      </c>
      <c r="R110" s="231" t="s">
        <v>4433</v>
      </c>
      <c r="S110" s="229" t="s">
        <v>4433</v>
      </c>
      <c r="T110" s="229" t="s">
        <v>4433</v>
      </c>
      <c r="U110" s="229" t="s">
        <v>4433</v>
      </c>
      <c r="V110" s="229" t="s">
        <v>4433</v>
      </c>
      <c r="W110" s="229" t="s">
        <v>4433</v>
      </c>
      <c r="X110" s="229" t="s">
        <v>4433</v>
      </c>
      <c r="Y110" s="229" t="s">
        <v>4433</v>
      </c>
      <c r="Z110" s="231" t="s">
        <v>4433</v>
      </c>
      <c r="AA110" s="229" t="s">
        <v>4433</v>
      </c>
      <c r="AB110" s="229" t="s">
        <v>4433</v>
      </c>
      <c r="AC110" s="229" t="s">
        <v>4433</v>
      </c>
      <c r="AD110" s="229" t="s">
        <v>4433</v>
      </c>
      <c r="AE110" s="229" t="s">
        <v>4433</v>
      </c>
      <c r="AF110" s="229" t="s">
        <v>4433</v>
      </c>
      <c r="AG110" s="229" t="s">
        <v>4433</v>
      </c>
      <c r="AH110" s="229" t="s">
        <v>4433</v>
      </c>
      <c r="AI110" s="229" t="s">
        <v>4433</v>
      </c>
      <c r="AJ110" s="229" t="s">
        <v>4433</v>
      </c>
      <c r="AK110" s="229" t="s">
        <v>4433</v>
      </c>
      <c r="AL110" s="229" t="s">
        <v>4433</v>
      </c>
      <c r="AM110" s="229" t="s">
        <v>4433</v>
      </c>
      <c r="AN110" s="229" t="s">
        <v>4433</v>
      </c>
      <c r="AO110" s="229" t="s">
        <v>4433</v>
      </c>
      <c r="AP110" s="229" t="s">
        <v>4433</v>
      </c>
      <c r="AQ110" s="229" t="s">
        <v>4433</v>
      </c>
      <c r="AR110" s="229" t="s">
        <v>4433</v>
      </c>
      <c r="AS110" s="229" t="s">
        <v>4433</v>
      </c>
      <c r="AT110" s="229" t="s">
        <v>4433</v>
      </c>
      <c r="AU110" s="456"/>
    </row>
    <row r="111" spans="1:47" s="451" customFormat="1" ht="18.75" hidden="1" customHeight="1">
      <c r="C111" s="452"/>
      <c r="D111" s="453" t="s">
        <v>3020</v>
      </c>
      <c r="E111" s="457" t="s">
        <v>4433</v>
      </c>
      <c r="F111" s="457" t="s">
        <v>4433</v>
      </c>
      <c r="G111" s="457" t="s">
        <v>4433</v>
      </c>
      <c r="H111" s="457" t="s">
        <v>4433</v>
      </c>
      <c r="I111" s="457" t="s">
        <v>4433</v>
      </c>
      <c r="J111" s="457" t="s">
        <v>4433</v>
      </c>
      <c r="K111" s="457" t="s">
        <v>4433</v>
      </c>
      <c r="L111" s="457" t="s">
        <v>4433</v>
      </c>
      <c r="M111" s="457" t="s">
        <v>4433</v>
      </c>
      <c r="N111" s="458" t="s">
        <v>4433</v>
      </c>
      <c r="O111" s="457" t="s">
        <v>4433</v>
      </c>
      <c r="P111" s="457" t="s">
        <v>4433</v>
      </c>
      <c r="Q111" s="457" t="s">
        <v>4433</v>
      </c>
      <c r="R111" s="459" t="s">
        <v>4433</v>
      </c>
      <c r="S111" s="457" t="s">
        <v>4433</v>
      </c>
      <c r="T111" s="457" t="s">
        <v>4433</v>
      </c>
      <c r="U111" s="457" t="s">
        <v>4433</v>
      </c>
      <c r="V111" s="457" t="s">
        <v>4433</v>
      </c>
      <c r="W111" s="457" t="s">
        <v>4433</v>
      </c>
      <c r="X111" s="457" t="s">
        <v>4433</v>
      </c>
      <c r="Y111" s="457" t="s">
        <v>4433</v>
      </c>
      <c r="Z111" s="459" t="s">
        <v>4433</v>
      </c>
      <c r="AA111" s="457" t="s">
        <v>4433</v>
      </c>
      <c r="AB111" s="457" t="s">
        <v>4433</v>
      </c>
      <c r="AC111" s="457" t="s">
        <v>4433</v>
      </c>
      <c r="AD111" s="457" t="s">
        <v>4433</v>
      </c>
      <c r="AE111" s="457" t="s">
        <v>4433</v>
      </c>
      <c r="AF111" s="457" t="s">
        <v>4433</v>
      </c>
      <c r="AG111" s="457" t="s">
        <v>4433</v>
      </c>
      <c r="AH111" s="457" t="s">
        <v>4433</v>
      </c>
      <c r="AI111" s="457" t="s">
        <v>4433</v>
      </c>
      <c r="AJ111" s="457" t="s">
        <v>4433</v>
      </c>
      <c r="AK111" s="457" t="s">
        <v>4433</v>
      </c>
      <c r="AL111" s="457" t="s">
        <v>4433</v>
      </c>
      <c r="AM111" s="457" t="s">
        <v>4433</v>
      </c>
      <c r="AN111" s="457" t="s">
        <v>4433</v>
      </c>
      <c r="AO111" s="457" t="s">
        <v>4433</v>
      </c>
      <c r="AP111" s="457" t="s">
        <v>4433</v>
      </c>
      <c r="AQ111" s="457" t="s">
        <v>4433</v>
      </c>
      <c r="AR111" s="457" t="s">
        <v>4433</v>
      </c>
      <c r="AS111" s="457" t="s">
        <v>4433</v>
      </c>
      <c r="AT111" s="457" t="s">
        <v>4433</v>
      </c>
      <c r="AU111" s="460"/>
    </row>
    <row r="112" spans="1:47" s="451" customFormat="1" ht="18.75" hidden="1" customHeight="1">
      <c r="C112" s="452"/>
      <c r="D112" s="453" t="s">
        <v>56</v>
      </c>
      <c r="E112" s="457" t="s">
        <v>4433</v>
      </c>
      <c r="F112" s="457" t="s">
        <v>4433</v>
      </c>
      <c r="G112" s="457" t="s">
        <v>4433</v>
      </c>
      <c r="H112" s="457" t="s">
        <v>4433</v>
      </c>
      <c r="I112" s="457" t="s">
        <v>4433</v>
      </c>
      <c r="J112" s="457" t="s">
        <v>4433</v>
      </c>
      <c r="K112" s="457" t="s">
        <v>4433</v>
      </c>
      <c r="L112" s="457" t="s">
        <v>4433</v>
      </c>
      <c r="M112" s="457" t="s">
        <v>4433</v>
      </c>
      <c r="N112" s="458" t="s">
        <v>4433</v>
      </c>
      <c r="O112" s="457" t="s">
        <v>4433</v>
      </c>
      <c r="P112" s="457" t="s">
        <v>4433</v>
      </c>
      <c r="Q112" s="457" t="s">
        <v>4433</v>
      </c>
      <c r="R112" s="459" t="s">
        <v>4433</v>
      </c>
      <c r="S112" s="457" t="s">
        <v>4433</v>
      </c>
      <c r="T112" s="457" t="s">
        <v>4433</v>
      </c>
      <c r="U112" s="457" t="s">
        <v>4433</v>
      </c>
      <c r="V112" s="457" t="s">
        <v>4433</v>
      </c>
      <c r="W112" s="457" t="s">
        <v>4433</v>
      </c>
      <c r="X112" s="457" t="s">
        <v>4433</v>
      </c>
      <c r="Y112" s="457" t="s">
        <v>4433</v>
      </c>
      <c r="Z112" s="459" t="s">
        <v>4433</v>
      </c>
      <c r="AA112" s="457" t="s">
        <v>4433</v>
      </c>
      <c r="AB112" s="457" t="s">
        <v>4433</v>
      </c>
      <c r="AC112" s="457" t="s">
        <v>4433</v>
      </c>
      <c r="AD112" s="457" t="s">
        <v>4433</v>
      </c>
      <c r="AE112" s="457" t="s">
        <v>4433</v>
      </c>
      <c r="AF112" s="457" t="s">
        <v>4433</v>
      </c>
      <c r="AG112" s="457" t="s">
        <v>4433</v>
      </c>
      <c r="AH112" s="457" t="s">
        <v>4433</v>
      </c>
      <c r="AI112" s="457" t="s">
        <v>4433</v>
      </c>
      <c r="AJ112" s="457" t="s">
        <v>4433</v>
      </c>
      <c r="AK112" s="457" t="s">
        <v>4433</v>
      </c>
      <c r="AL112" s="457" t="s">
        <v>4433</v>
      </c>
      <c r="AM112" s="457" t="s">
        <v>4433</v>
      </c>
      <c r="AN112" s="457" t="s">
        <v>4433</v>
      </c>
      <c r="AO112" s="457" t="s">
        <v>4433</v>
      </c>
      <c r="AP112" s="457" t="s">
        <v>4433</v>
      </c>
      <c r="AQ112" s="457" t="s">
        <v>4433</v>
      </c>
      <c r="AR112" s="457" t="s">
        <v>4433</v>
      </c>
      <c r="AS112" s="457" t="s">
        <v>4433</v>
      </c>
      <c r="AT112" s="457" t="s">
        <v>4433</v>
      </c>
      <c r="AU112" s="460"/>
    </row>
    <row r="113" spans="3:47" s="451" customFormat="1" ht="18.75" hidden="1" customHeight="1">
      <c r="C113" s="452"/>
      <c r="D113" s="453" t="s">
        <v>1687</v>
      </c>
      <c r="E113" s="457" t="s">
        <v>4433</v>
      </c>
      <c r="F113" s="457" t="s">
        <v>4433</v>
      </c>
      <c r="G113" s="457" t="s">
        <v>4433</v>
      </c>
      <c r="H113" s="457" t="s">
        <v>4433</v>
      </c>
      <c r="I113" s="457" t="s">
        <v>4433</v>
      </c>
      <c r="J113" s="457" t="s">
        <v>4433</v>
      </c>
      <c r="K113" s="457" t="s">
        <v>4433</v>
      </c>
      <c r="L113" s="457" t="s">
        <v>4433</v>
      </c>
      <c r="M113" s="457" t="s">
        <v>4433</v>
      </c>
      <c r="N113" s="458" t="s">
        <v>4433</v>
      </c>
      <c r="O113" s="457" t="s">
        <v>4433</v>
      </c>
      <c r="P113" s="457" t="s">
        <v>4433</v>
      </c>
      <c r="Q113" s="457" t="s">
        <v>4433</v>
      </c>
      <c r="R113" s="459" t="s">
        <v>4433</v>
      </c>
      <c r="S113" s="457" t="s">
        <v>4433</v>
      </c>
      <c r="T113" s="457" t="s">
        <v>4433</v>
      </c>
      <c r="U113" s="457" t="s">
        <v>4433</v>
      </c>
      <c r="V113" s="457" t="s">
        <v>4433</v>
      </c>
      <c r="W113" s="457" t="s">
        <v>4433</v>
      </c>
      <c r="X113" s="457" t="s">
        <v>4433</v>
      </c>
      <c r="Y113" s="457" t="s">
        <v>4433</v>
      </c>
      <c r="Z113" s="459" t="s">
        <v>4433</v>
      </c>
      <c r="AA113" s="457" t="s">
        <v>4433</v>
      </c>
      <c r="AB113" s="457" t="s">
        <v>4433</v>
      </c>
      <c r="AC113" s="457" t="s">
        <v>4433</v>
      </c>
      <c r="AD113" s="457" t="s">
        <v>4433</v>
      </c>
      <c r="AE113" s="457" t="s">
        <v>4433</v>
      </c>
      <c r="AF113" s="457" t="s">
        <v>4433</v>
      </c>
      <c r="AG113" s="457" t="s">
        <v>4433</v>
      </c>
      <c r="AH113" s="457" t="s">
        <v>4433</v>
      </c>
      <c r="AI113" s="457" t="s">
        <v>4433</v>
      </c>
      <c r="AJ113" s="457" t="s">
        <v>4433</v>
      </c>
      <c r="AK113" s="457" t="s">
        <v>4433</v>
      </c>
      <c r="AL113" s="457" t="s">
        <v>4433</v>
      </c>
      <c r="AM113" s="457" t="s">
        <v>4433</v>
      </c>
      <c r="AN113" s="457" t="s">
        <v>4433</v>
      </c>
      <c r="AO113" s="457" t="s">
        <v>4433</v>
      </c>
      <c r="AP113" s="457" t="s">
        <v>4433</v>
      </c>
      <c r="AQ113" s="457" t="s">
        <v>4433</v>
      </c>
      <c r="AR113" s="457" t="s">
        <v>4433</v>
      </c>
      <c r="AS113" s="457" t="s">
        <v>4433</v>
      </c>
      <c r="AT113" s="457" t="s">
        <v>4433</v>
      </c>
      <c r="AU113" s="460"/>
    </row>
    <row r="114" spans="3:47" ht="18.75" customHeight="1">
      <c r="C114" s="96"/>
      <c r="D114" s="100" t="s">
        <v>1684</v>
      </c>
      <c r="E114" s="229" t="s">
        <v>4433</v>
      </c>
      <c r="F114" s="229" t="s">
        <v>4433</v>
      </c>
      <c r="G114" s="229">
        <v>33.709677220000003</v>
      </c>
      <c r="H114" s="229" t="s">
        <v>4433</v>
      </c>
      <c r="I114" s="229" t="s">
        <v>4433</v>
      </c>
      <c r="J114" s="229" t="s">
        <v>4433</v>
      </c>
      <c r="K114" s="229" t="s">
        <v>4433</v>
      </c>
      <c r="L114" s="229" t="s">
        <v>4433</v>
      </c>
      <c r="M114" s="229">
        <v>0.37145381999999993</v>
      </c>
      <c r="N114" s="230" t="s">
        <v>4433</v>
      </c>
      <c r="O114" s="228" t="s">
        <v>4433</v>
      </c>
      <c r="P114" s="229" t="s">
        <v>4433</v>
      </c>
      <c r="Q114" s="229" t="s">
        <v>4433</v>
      </c>
      <c r="R114" s="231" t="s">
        <v>4433</v>
      </c>
      <c r="S114" s="229" t="s">
        <v>4433</v>
      </c>
      <c r="T114" s="229" t="s">
        <v>4433</v>
      </c>
      <c r="U114" s="229" t="s">
        <v>4433</v>
      </c>
      <c r="V114" s="229" t="s">
        <v>4433</v>
      </c>
      <c r="W114" s="229" t="s">
        <v>4433</v>
      </c>
      <c r="X114" s="229" t="s">
        <v>4433</v>
      </c>
      <c r="Y114" s="229" t="s">
        <v>4433</v>
      </c>
      <c r="Z114" s="231" t="s">
        <v>4433</v>
      </c>
      <c r="AA114" s="229" t="s">
        <v>4433</v>
      </c>
      <c r="AB114" s="229" t="s">
        <v>4433</v>
      </c>
      <c r="AC114" s="229" t="s">
        <v>4433</v>
      </c>
      <c r="AD114" s="229" t="s">
        <v>4433</v>
      </c>
      <c r="AE114" s="229" t="s">
        <v>4433</v>
      </c>
      <c r="AF114" s="229" t="s">
        <v>4433</v>
      </c>
      <c r="AG114" s="229" t="s">
        <v>4433</v>
      </c>
      <c r="AH114" s="229" t="s">
        <v>4433</v>
      </c>
      <c r="AI114" s="229" t="s">
        <v>4433</v>
      </c>
      <c r="AJ114" s="229" t="s">
        <v>4433</v>
      </c>
      <c r="AK114" s="229" t="s">
        <v>4433</v>
      </c>
      <c r="AL114" s="229" t="s">
        <v>4433</v>
      </c>
      <c r="AM114" s="229" t="s">
        <v>4433</v>
      </c>
      <c r="AN114" s="229" t="s">
        <v>4433</v>
      </c>
      <c r="AO114" s="229" t="s">
        <v>4433</v>
      </c>
      <c r="AP114" s="229" t="s">
        <v>4433</v>
      </c>
      <c r="AQ114" s="229" t="s">
        <v>4433</v>
      </c>
      <c r="AR114" s="229" t="s">
        <v>4433</v>
      </c>
      <c r="AS114" s="229" t="s">
        <v>4433</v>
      </c>
      <c r="AT114" s="229" t="s">
        <v>4433</v>
      </c>
      <c r="AU114" s="456"/>
    </row>
    <row r="115" spans="3:47" ht="18.75" customHeight="1">
      <c r="C115" s="96"/>
      <c r="D115" s="100" t="s">
        <v>1685</v>
      </c>
      <c r="E115" s="229" t="s">
        <v>4433</v>
      </c>
      <c r="F115" s="229" t="s">
        <v>4433</v>
      </c>
      <c r="G115" s="229">
        <v>38.216209220000003</v>
      </c>
      <c r="H115" s="229" t="s">
        <v>4433</v>
      </c>
      <c r="I115" s="229" t="s">
        <v>4433</v>
      </c>
      <c r="J115" s="229" t="s">
        <v>4433</v>
      </c>
      <c r="K115" s="229" t="s">
        <v>4433</v>
      </c>
      <c r="L115" s="229" t="s">
        <v>4433</v>
      </c>
      <c r="M115" s="229">
        <v>0.46196895999999993</v>
      </c>
      <c r="N115" s="230" t="s">
        <v>4433</v>
      </c>
      <c r="O115" s="228" t="s">
        <v>4433</v>
      </c>
      <c r="P115" s="229" t="s">
        <v>4433</v>
      </c>
      <c r="Q115" s="229" t="s">
        <v>4433</v>
      </c>
      <c r="R115" s="231" t="s">
        <v>4433</v>
      </c>
      <c r="S115" s="229" t="s">
        <v>4433</v>
      </c>
      <c r="T115" s="229" t="s">
        <v>4433</v>
      </c>
      <c r="U115" s="229" t="s">
        <v>4433</v>
      </c>
      <c r="V115" s="229" t="s">
        <v>4433</v>
      </c>
      <c r="W115" s="229" t="s">
        <v>4433</v>
      </c>
      <c r="X115" s="229" t="s">
        <v>4433</v>
      </c>
      <c r="Y115" s="229" t="s">
        <v>4433</v>
      </c>
      <c r="Z115" s="231" t="s">
        <v>4433</v>
      </c>
      <c r="AA115" s="229" t="s">
        <v>4433</v>
      </c>
      <c r="AB115" s="229" t="s">
        <v>4433</v>
      </c>
      <c r="AC115" s="229" t="s">
        <v>4433</v>
      </c>
      <c r="AD115" s="229" t="s">
        <v>4433</v>
      </c>
      <c r="AE115" s="229" t="s">
        <v>4433</v>
      </c>
      <c r="AF115" s="229" t="s">
        <v>4433</v>
      </c>
      <c r="AG115" s="229" t="s">
        <v>4433</v>
      </c>
      <c r="AH115" s="229" t="s">
        <v>4433</v>
      </c>
      <c r="AI115" s="229" t="s">
        <v>4433</v>
      </c>
      <c r="AJ115" s="229" t="s">
        <v>4433</v>
      </c>
      <c r="AK115" s="229" t="s">
        <v>4433</v>
      </c>
      <c r="AL115" s="229" t="s">
        <v>4433</v>
      </c>
      <c r="AM115" s="229" t="s">
        <v>4433</v>
      </c>
      <c r="AN115" s="229" t="s">
        <v>4433</v>
      </c>
      <c r="AO115" s="229" t="s">
        <v>4433</v>
      </c>
      <c r="AP115" s="229" t="s">
        <v>4433</v>
      </c>
      <c r="AQ115" s="229" t="s">
        <v>4433</v>
      </c>
      <c r="AR115" s="229" t="s">
        <v>4433</v>
      </c>
      <c r="AS115" s="229" t="s">
        <v>4433</v>
      </c>
      <c r="AT115" s="229" t="s">
        <v>4433</v>
      </c>
      <c r="AU115" s="456"/>
    </row>
    <row r="116" spans="3:47" s="451" customFormat="1" ht="18.75" hidden="1" customHeight="1">
      <c r="C116" s="452"/>
      <c r="D116" s="453" t="s">
        <v>1671</v>
      </c>
      <c r="E116" s="457" t="s">
        <v>4433</v>
      </c>
      <c r="F116" s="457" t="s">
        <v>4433</v>
      </c>
      <c r="G116" s="457" t="s">
        <v>4433</v>
      </c>
      <c r="H116" s="457" t="s">
        <v>4433</v>
      </c>
      <c r="I116" s="457" t="s">
        <v>4433</v>
      </c>
      <c r="J116" s="457" t="s">
        <v>4433</v>
      </c>
      <c r="K116" s="457" t="s">
        <v>4433</v>
      </c>
      <c r="L116" s="457" t="s">
        <v>4433</v>
      </c>
      <c r="M116" s="457" t="s">
        <v>4433</v>
      </c>
      <c r="N116" s="458" t="s">
        <v>4433</v>
      </c>
      <c r="O116" s="457" t="s">
        <v>4433</v>
      </c>
      <c r="P116" s="457" t="s">
        <v>4433</v>
      </c>
      <c r="Q116" s="457" t="s">
        <v>4433</v>
      </c>
      <c r="R116" s="459" t="s">
        <v>4433</v>
      </c>
      <c r="S116" s="457" t="s">
        <v>4433</v>
      </c>
      <c r="T116" s="457" t="s">
        <v>4433</v>
      </c>
      <c r="U116" s="457" t="s">
        <v>4433</v>
      </c>
      <c r="V116" s="457" t="s">
        <v>4433</v>
      </c>
      <c r="W116" s="457" t="s">
        <v>4433</v>
      </c>
      <c r="X116" s="457" t="s">
        <v>4433</v>
      </c>
      <c r="Y116" s="457" t="s">
        <v>4433</v>
      </c>
      <c r="Z116" s="459" t="s">
        <v>4433</v>
      </c>
      <c r="AA116" s="457" t="s">
        <v>4433</v>
      </c>
      <c r="AB116" s="457" t="s">
        <v>4433</v>
      </c>
      <c r="AC116" s="457" t="s">
        <v>4433</v>
      </c>
      <c r="AD116" s="457" t="s">
        <v>4433</v>
      </c>
      <c r="AE116" s="457" t="s">
        <v>4433</v>
      </c>
      <c r="AF116" s="457" t="s">
        <v>4433</v>
      </c>
      <c r="AG116" s="457" t="s">
        <v>4433</v>
      </c>
      <c r="AH116" s="457" t="s">
        <v>4433</v>
      </c>
      <c r="AI116" s="457" t="s">
        <v>4433</v>
      </c>
      <c r="AJ116" s="457" t="s">
        <v>4433</v>
      </c>
      <c r="AK116" s="457" t="s">
        <v>4433</v>
      </c>
      <c r="AL116" s="457" t="s">
        <v>4433</v>
      </c>
      <c r="AM116" s="457" t="s">
        <v>4433</v>
      </c>
      <c r="AN116" s="457" t="s">
        <v>4433</v>
      </c>
      <c r="AO116" s="457" t="s">
        <v>4433</v>
      </c>
      <c r="AP116" s="457" t="s">
        <v>4433</v>
      </c>
      <c r="AQ116" s="457" t="s">
        <v>4433</v>
      </c>
      <c r="AR116" s="457" t="s">
        <v>4433</v>
      </c>
      <c r="AS116" s="457" t="s">
        <v>4433</v>
      </c>
      <c r="AT116" s="457" t="s">
        <v>4433</v>
      </c>
      <c r="AU116" s="460"/>
    </row>
    <row r="117" spans="3:47" ht="18.75" customHeight="1">
      <c r="C117" s="96"/>
      <c r="D117" s="100" t="s">
        <v>1673</v>
      </c>
      <c r="E117" s="229" t="s">
        <v>4433</v>
      </c>
      <c r="F117" s="229" t="s">
        <v>4433</v>
      </c>
      <c r="G117" s="229" t="s">
        <v>4433</v>
      </c>
      <c r="H117" s="229" t="s">
        <v>4433</v>
      </c>
      <c r="I117" s="229" t="s">
        <v>4433</v>
      </c>
      <c r="J117" s="229" t="s">
        <v>4433</v>
      </c>
      <c r="K117" s="229" t="s">
        <v>4433</v>
      </c>
      <c r="L117" s="229" t="s">
        <v>4433</v>
      </c>
      <c r="M117" s="229">
        <v>0.40890419</v>
      </c>
      <c r="N117" s="230" t="s">
        <v>4433</v>
      </c>
      <c r="O117" s="229" t="s">
        <v>4433</v>
      </c>
      <c r="P117" s="229" t="s">
        <v>4433</v>
      </c>
      <c r="Q117" s="229" t="s">
        <v>4433</v>
      </c>
      <c r="R117" s="231" t="s">
        <v>4433</v>
      </c>
      <c r="S117" s="229" t="s">
        <v>4433</v>
      </c>
      <c r="T117" s="229" t="s">
        <v>4433</v>
      </c>
      <c r="U117" s="229" t="s">
        <v>4433</v>
      </c>
      <c r="V117" s="229" t="s">
        <v>4433</v>
      </c>
      <c r="W117" s="229" t="s">
        <v>4433</v>
      </c>
      <c r="X117" s="229" t="s">
        <v>4433</v>
      </c>
      <c r="Y117" s="229" t="s">
        <v>4433</v>
      </c>
      <c r="Z117" s="231" t="s">
        <v>4433</v>
      </c>
      <c r="AA117" s="229" t="s">
        <v>4433</v>
      </c>
      <c r="AB117" s="229" t="s">
        <v>4433</v>
      </c>
      <c r="AC117" s="229" t="s">
        <v>4433</v>
      </c>
      <c r="AD117" s="229" t="s">
        <v>4433</v>
      </c>
      <c r="AE117" s="229" t="s">
        <v>4433</v>
      </c>
      <c r="AF117" s="229" t="s">
        <v>4433</v>
      </c>
      <c r="AG117" s="229" t="s">
        <v>4433</v>
      </c>
      <c r="AH117" s="229" t="s">
        <v>4433</v>
      </c>
      <c r="AI117" s="229" t="s">
        <v>4433</v>
      </c>
      <c r="AJ117" s="229" t="s">
        <v>4433</v>
      </c>
      <c r="AK117" s="229" t="s">
        <v>4433</v>
      </c>
      <c r="AL117" s="229" t="s">
        <v>4433</v>
      </c>
      <c r="AM117" s="229" t="s">
        <v>4433</v>
      </c>
      <c r="AN117" s="229" t="s">
        <v>4433</v>
      </c>
      <c r="AO117" s="229" t="s">
        <v>4433</v>
      </c>
      <c r="AP117" s="229" t="s">
        <v>4433</v>
      </c>
      <c r="AQ117" s="229" t="s">
        <v>4433</v>
      </c>
      <c r="AR117" s="229" t="s">
        <v>4433</v>
      </c>
      <c r="AS117" s="229" t="s">
        <v>4433</v>
      </c>
      <c r="AT117" s="229" t="s">
        <v>4433</v>
      </c>
      <c r="AU117" s="456"/>
    </row>
    <row r="118" spans="3:47" s="451" customFormat="1" ht="18.75" hidden="1" customHeight="1">
      <c r="C118" s="452"/>
      <c r="D118" s="453" t="s">
        <v>1674</v>
      </c>
      <c r="E118" s="457" t="s">
        <v>4433</v>
      </c>
      <c r="F118" s="457" t="s">
        <v>4433</v>
      </c>
      <c r="G118" s="457" t="s">
        <v>4433</v>
      </c>
      <c r="H118" s="457" t="s">
        <v>4433</v>
      </c>
      <c r="I118" s="457" t="s">
        <v>4433</v>
      </c>
      <c r="J118" s="457" t="s">
        <v>4433</v>
      </c>
      <c r="K118" s="457" t="s">
        <v>4433</v>
      </c>
      <c r="L118" s="457" t="s">
        <v>4433</v>
      </c>
      <c r="M118" s="457" t="s">
        <v>4433</v>
      </c>
      <c r="N118" s="458" t="s">
        <v>4433</v>
      </c>
      <c r="O118" s="457" t="s">
        <v>4433</v>
      </c>
      <c r="P118" s="457" t="s">
        <v>4433</v>
      </c>
      <c r="Q118" s="457" t="s">
        <v>4433</v>
      </c>
      <c r="R118" s="459" t="s">
        <v>4433</v>
      </c>
      <c r="S118" s="457" t="s">
        <v>4433</v>
      </c>
      <c r="T118" s="457" t="s">
        <v>4433</v>
      </c>
      <c r="U118" s="457" t="s">
        <v>4433</v>
      </c>
      <c r="V118" s="457" t="s">
        <v>4433</v>
      </c>
      <c r="W118" s="457" t="s">
        <v>4433</v>
      </c>
      <c r="X118" s="457" t="s">
        <v>4433</v>
      </c>
      <c r="Y118" s="457" t="s">
        <v>4433</v>
      </c>
      <c r="Z118" s="459" t="s">
        <v>4433</v>
      </c>
      <c r="AA118" s="457" t="s">
        <v>4433</v>
      </c>
      <c r="AB118" s="457" t="s">
        <v>4433</v>
      </c>
      <c r="AC118" s="457" t="s">
        <v>4433</v>
      </c>
      <c r="AD118" s="457" t="s">
        <v>4433</v>
      </c>
      <c r="AE118" s="457" t="s">
        <v>4433</v>
      </c>
      <c r="AF118" s="457" t="s">
        <v>4433</v>
      </c>
      <c r="AG118" s="457" t="s">
        <v>4433</v>
      </c>
      <c r="AH118" s="457" t="s">
        <v>4433</v>
      </c>
      <c r="AI118" s="457" t="s">
        <v>4433</v>
      </c>
      <c r="AJ118" s="457" t="s">
        <v>4433</v>
      </c>
      <c r="AK118" s="457" t="s">
        <v>4433</v>
      </c>
      <c r="AL118" s="457" t="s">
        <v>4433</v>
      </c>
      <c r="AM118" s="457" t="s">
        <v>4433</v>
      </c>
      <c r="AN118" s="457" t="s">
        <v>4433</v>
      </c>
      <c r="AO118" s="457" t="s">
        <v>4433</v>
      </c>
      <c r="AP118" s="457" t="s">
        <v>4433</v>
      </c>
      <c r="AQ118" s="457" t="s">
        <v>4433</v>
      </c>
      <c r="AR118" s="457" t="s">
        <v>4433</v>
      </c>
      <c r="AS118" s="457" t="s">
        <v>4433</v>
      </c>
      <c r="AT118" s="457" t="s">
        <v>4433</v>
      </c>
      <c r="AU118" s="460"/>
    </row>
    <row r="119" spans="3:47" s="451" customFormat="1" ht="18.75" hidden="1" customHeight="1">
      <c r="C119" s="452"/>
      <c r="D119" s="453" t="s">
        <v>1688</v>
      </c>
      <c r="E119" s="457" t="s">
        <v>4433</v>
      </c>
      <c r="F119" s="457" t="s">
        <v>4433</v>
      </c>
      <c r="G119" s="457" t="s">
        <v>4433</v>
      </c>
      <c r="H119" s="457" t="s">
        <v>4433</v>
      </c>
      <c r="I119" s="457" t="s">
        <v>4433</v>
      </c>
      <c r="J119" s="457" t="s">
        <v>4433</v>
      </c>
      <c r="K119" s="457" t="s">
        <v>4433</v>
      </c>
      <c r="L119" s="457" t="s">
        <v>4433</v>
      </c>
      <c r="M119" s="457" t="s">
        <v>4433</v>
      </c>
      <c r="N119" s="458" t="s">
        <v>4433</v>
      </c>
      <c r="O119" s="457" t="s">
        <v>4433</v>
      </c>
      <c r="P119" s="457" t="s">
        <v>4433</v>
      </c>
      <c r="Q119" s="457" t="s">
        <v>4433</v>
      </c>
      <c r="R119" s="459" t="s">
        <v>4433</v>
      </c>
      <c r="S119" s="457" t="s">
        <v>4433</v>
      </c>
      <c r="T119" s="457" t="s">
        <v>4433</v>
      </c>
      <c r="U119" s="457" t="s">
        <v>4433</v>
      </c>
      <c r="V119" s="457" t="s">
        <v>4433</v>
      </c>
      <c r="W119" s="457" t="s">
        <v>4433</v>
      </c>
      <c r="X119" s="457" t="s">
        <v>4433</v>
      </c>
      <c r="Y119" s="457" t="s">
        <v>4433</v>
      </c>
      <c r="Z119" s="459" t="s">
        <v>4433</v>
      </c>
      <c r="AA119" s="457" t="s">
        <v>4433</v>
      </c>
      <c r="AB119" s="457" t="s">
        <v>4433</v>
      </c>
      <c r="AC119" s="457" t="s">
        <v>4433</v>
      </c>
      <c r="AD119" s="457" t="s">
        <v>4433</v>
      </c>
      <c r="AE119" s="457" t="s">
        <v>4433</v>
      </c>
      <c r="AF119" s="457" t="s">
        <v>4433</v>
      </c>
      <c r="AG119" s="457" t="s">
        <v>4433</v>
      </c>
      <c r="AH119" s="457" t="s">
        <v>4433</v>
      </c>
      <c r="AI119" s="457" t="s">
        <v>4433</v>
      </c>
      <c r="AJ119" s="457" t="s">
        <v>4433</v>
      </c>
      <c r="AK119" s="457" t="s">
        <v>4433</v>
      </c>
      <c r="AL119" s="457" t="s">
        <v>4433</v>
      </c>
      <c r="AM119" s="457" t="s">
        <v>4433</v>
      </c>
      <c r="AN119" s="457" t="s">
        <v>4433</v>
      </c>
      <c r="AO119" s="457" t="s">
        <v>4433</v>
      </c>
      <c r="AP119" s="457" t="s">
        <v>4433</v>
      </c>
      <c r="AQ119" s="457" t="s">
        <v>4433</v>
      </c>
      <c r="AR119" s="457" t="s">
        <v>4433</v>
      </c>
      <c r="AS119" s="457" t="s">
        <v>4433</v>
      </c>
      <c r="AT119" s="457" t="s">
        <v>4433</v>
      </c>
      <c r="AU119" s="460"/>
    </row>
    <row r="120" spans="3:47" s="451" customFormat="1" ht="18.75" hidden="1" customHeight="1">
      <c r="C120" s="452"/>
      <c r="D120" s="453" t="s">
        <v>65</v>
      </c>
      <c r="E120" s="457" t="s">
        <v>4433</v>
      </c>
      <c r="F120" s="457" t="s">
        <v>4433</v>
      </c>
      <c r="G120" s="457" t="s">
        <v>4433</v>
      </c>
      <c r="H120" s="457" t="s">
        <v>4433</v>
      </c>
      <c r="I120" s="457" t="s">
        <v>4433</v>
      </c>
      <c r="J120" s="457" t="s">
        <v>4433</v>
      </c>
      <c r="K120" s="457" t="s">
        <v>4433</v>
      </c>
      <c r="L120" s="457" t="s">
        <v>4433</v>
      </c>
      <c r="M120" s="457" t="s">
        <v>4433</v>
      </c>
      <c r="N120" s="458" t="s">
        <v>4433</v>
      </c>
      <c r="O120" s="457" t="s">
        <v>4433</v>
      </c>
      <c r="P120" s="457" t="s">
        <v>4433</v>
      </c>
      <c r="Q120" s="457" t="s">
        <v>4433</v>
      </c>
      <c r="R120" s="459" t="s">
        <v>4433</v>
      </c>
      <c r="S120" s="457" t="s">
        <v>4433</v>
      </c>
      <c r="T120" s="457" t="s">
        <v>4433</v>
      </c>
      <c r="U120" s="457" t="s">
        <v>4433</v>
      </c>
      <c r="V120" s="457" t="s">
        <v>4433</v>
      </c>
      <c r="W120" s="457" t="s">
        <v>4433</v>
      </c>
      <c r="X120" s="457" t="s">
        <v>4433</v>
      </c>
      <c r="Y120" s="457" t="s">
        <v>4433</v>
      </c>
      <c r="Z120" s="459" t="s">
        <v>4433</v>
      </c>
      <c r="AA120" s="457" t="s">
        <v>4433</v>
      </c>
      <c r="AB120" s="457" t="s">
        <v>4433</v>
      </c>
      <c r="AC120" s="457" t="s">
        <v>4433</v>
      </c>
      <c r="AD120" s="457" t="s">
        <v>4433</v>
      </c>
      <c r="AE120" s="457" t="s">
        <v>4433</v>
      </c>
      <c r="AF120" s="457" t="s">
        <v>4433</v>
      </c>
      <c r="AG120" s="457" t="s">
        <v>4433</v>
      </c>
      <c r="AH120" s="457" t="s">
        <v>4433</v>
      </c>
      <c r="AI120" s="457" t="s">
        <v>4433</v>
      </c>
      <c r="AJ120" s="457" t="s">
        <v>4433</v>
      </c>
      <c r="AK120" s="457" t="s">
        <v>4433</v>
      </c>
      <c r="AL120" s="457" t="s">
        <v>4433</v>
      </c>
      <c r="AM120" s="457" t="s">
        <v>4433</v>
      </c>
      <c r="AN120" s="457" t="s">
        <v>4433</v>
      </c>
      <c r="AO120" s="457" t="s">
        <v>4433</v>
      </c>
      <c r="AP120" s="457" t="s">
        <v>4433</v>
      </c>
      <c r="AQ120" s="457" t="s">
        <v>4433</v>
      </c>
      <c r="AR120" s="457" t="s">
        <v>4433</v>
      </c>
      <c r="AS120" s="457" t="s">
        <v>4433</v>
      </c>
      <c r="AT120" s="457" t="s">
        <v>4433</v>
      </c>
      <c r="AU120" s="460"/>
    </row>
    <row r="121" spans="3:47" s="451" customFormat="1" ht="18.75" hidden="1" customHeight="1">
      <c r="C121" s="452"/>
      <c r="D121" s="453" t="s">
        <v>1689</v>
      </c>
      <c r="E121" s="457" t="s">
        <v>4433</v>
      </c>
      <c r="F121" s="457" t="s">
        <v>4433</v>
      </c>
      <c r="G121" s="457" t="s">
        <v>4433</v>
      </c>
      <c r="H121" s="457" t="s">
        <v>4433</v>
      </c>
      <c r="I121" s="457" t="s">
        <v>4433</v>
      </c>
      <c r="J121" s="457" t="s">
        <v>4433</v>
      </c>
      <c r="K121" s="457" t="s">
        <v>4433</v>
      </c>
      <c r="L121" s="457" t="s">
        <v>4433</v>
      </c>
      <c r="M121" s="457" t="s">
        <v>4433</v>
      </c>
      <c r="N121" s="458" t="s">
        <v>4433</v>
      </c>
      <c r="O121" s="457" t="s">
        <v>4433</v>
      </c>
      <c r="P121" s="457" t="s">
        <v>4433</v>
      </c>
      <c r="Q121" s="457" t="s">
        <v>4433</v>
      </c>
      <c r="R121" s="459" t="s">
        <v>4433</v>
      </c>
      <c r="S121" s="457" t="s">
        <v>4433</v>
      </c>
      <c r="T121" s="457" t="s">
        <v>4433</v>
      </c>
      <c r="U121" s="457" t="s">
        <v>4433</v>
      </c>
      <c r="V121" s="457" t="s">
        <v>4433</v>
      </c>
      <c r="W121" s="457" t="s">
        <v>4433</v>
      </c>
      <c r="X121" s="457" t="s">
        <v>4433</v>
      </c>
      <c r="Y121" s="457" t="s">
        <v>4433</v>
      </c>
      <c r="Z121" s="459" t="s">
        <v>4433</v>
      </c>
      <c r="AA121" s="457" t="s">
        <v>4433</v>
      </c>
      <c r="AB121" s="457" t="s">
        <v>4433</v>
      </c>
      <c r="AC121" s="457" t="s">
        <v>4433</v>
      </c>
      <c r="AD121" s="457" t="s">
        <v>4433</v>
      </c>
      <c r="AE121" s="457" t="s">
        <v>4433</v>
      </c>
      <c r="AF121" s="457" t="s">
        <v>4433</v>
      </c>
      <c r="AG121" s="457" t="s">
        <v>4433</v>
      </c>
      <c r="AH121" s="457" t="s">
        <v>4433</v>
      </c>
      <c r="AI121" s="457" t="s">
        <v>4433</v>
      </c>
      <c r="AJ121" s="457" t="s">
        <v>4433</v>
      </c>
      <c r="AK121" s="457" t="s">
        <v>4433</v>
      </c>
      <c r="AL121" s="457" t="s">
        <v>4433</v>
      </c>
      <c r="AM121" s="457" t="s">
        <v>4433</v>
      </c>
      <c r="AN121" s="457" t="s">
        <v>4433</v>
      </c>
      <c r="AO121" s="457" t="s">
        <v>4433</v>
      </c>
      <c r="AP121" s="457" t="s">
        <v>4433</v>
      </c>
      <c r="AQ121" s="457" t="s">
        <v>4433</v>
      </c>
      <c r="AR121" s="457" t="s">
        <v>4433</v>
      </c>
      <c r="AS121" s="457" t="s">
        <v>4433</v>
      </c>
      <c r="AT121" s="457" t="s">
        <v>4433</v>
      </c>
      <c r="AU121" s="460"/>
    </row>
    <row r="122" spans="3:47" ht="18.75" customHeight="1">
      <c r="C122" s="96"/>
      <c r="D122" s="100" t="s">
        <v>1686</v>
      </c>
      <c r="E122" s="229" t="s">
        <v>4433</v>
      </c>
      <c r="F122" s="229" t="s">
        <v>4433</v>
      </c>
      <c r="G122" s="228">
        <v>52.596722690000007</v>
      </c>
      <c r="H122" s="229" t="s">
        <v>4433</v>
      </c>
      <c r="I122" s="229" t="s">
        <v>4433</v>
      </c>
      <c r="J122" s="229" t="s">
        <v>4433</v>
      </c>
      <c r="K122" s="229" t="s">
        <v>4433</v>
      </c>
      <c r="L122" s="229" t="s">
        <v>4433</v>
      </c>
      <c r="M122" s="229" t="s">
        <v>4433</v>
      </c>
      <c r="N122" s="230" t="s">
        <v>4433</v>
      </c>
      <c r="O122" s="229" t="s">
        <v>4433</v>
      </c>
      <c r="P122" s="229" t="s">
        <v>4433</v>
      </c>
      <c r="Q122" s="229" t="s">
        <v>4433</v>
      </c>
      <c r="R122" s="231" t="s">
        <v>4433</v>
      </c>
      <c r="S122" s="229" t="s">
        <v>4433</v>
      </c>
      <c r="T122" s="229" t="s">
        <v>4433</v>
      </c>
      <c r="U122" s="229" t="s">
        <v>4433</v>
      </c>
      <c r="V122" s="229" t="s">
        <v>4433</v>
      </c>
      <c r="W122" s="229" t="s">
        <v>4433</v>
      </c>
      <c r="X122" s="229" t="s">
        <v>4433</v>
      </c>
      <c r="Y122" s="229" t="s">
        <v>4433</v>
      </c>
      <c r="Z122" s="231" t="s">
        <v>4433</v>
      </c>
      <c r="AA122" s="229" t="s">
        <v>4433</v>
      </c>
      <c r="AB122" s="229" t="s">
        <v>4433</v>
      </c>
      <c r="AC122" s="229" t="s">
        <v>4433</v>
      </c>
      <c r="AD122" s="229" t="s">
        <v>4433</v>
      </c>
      <c r="AE122" s="229" t="s">
        <v>4433</v>
      </c>
      <c r="AF122" s="229" t="s">
        <v>4433</v>
      </c>
      <c r="AG122" s="229" t="s">
        <v>4433</v>
      </c>
      <c r="AH122" s="229" t="s">
        <v>4433</v>
      </c>
      <c r="AI122" s="229" t="s">
        <v>4433</v>
      </c>
      <c r="AJ122" s="229" t="s">
        <v>4433</v>
      </c>
      <c r="AK122" s="229" t="s">
        <v>4433</v>
      </c>
      <c r="AL122" s="229" t="s">
        <v>4433</v>
      </c>
      <c r="AM122" s="229" t="s">
        <v>4433</v>
      </c>
      <c r="AN122" s="229" t="s">
        <v>4433</v>
      </c>
      <c r="AO122" s="229" t="s">
        <v>4433</v>
      </c>
      <c r="AP122" s="229" t="s">
        <v>4433</v>
      </c>
      <c r="AQ122" s="229" t="s">
        <v>4433</v>
      </c>
      <c r="AR122" s="229" t="s">
        <v>4433</v>
      </c>
      <c r="AS122" s="229" t="s">
        <v>4433</v>
      </c>
      <c r="AT122" s="229" t="s">
        <v>4433</v>
      </c>
      <c r="AU122" s="456"/>
    </row>
    <row r="123" spans="3:47" s="451" customFormat="1" ht="18.75" hidden="1" customHeight="1">
      <c r="C123" s="452"/>
      <c r="D123" s="453" t="s">
        <v>1676</v>
      </c>
      <c r="E123" s="457" t="s">
        <v>4433</v>
      </c>
      <c r="F123" s="457" t="s">
        <v>4433</v>
      </c>
      <c r="G123" s="457" t="s">
        <v>4433</v>
      </c>
      <c r="H123" s="457" t="s">
        <v>4433</v>
      </c>
      <c r="I123" s="457" t="s">
        <v>4433</v>
      </c>
      <c r="J123" s="457" t="s">
        <v>4433</v>
      </c>
      <c r="K123" s="457" t="s">
        <v>4433</v>
      </c>
      <c r="L123" s="457" t="s">
        <v>4433</v>
      </c>
      <c r="M123" s="457" t="s">
        <v>4433</v>
      </c>
      <c r="N123" s="458" t="s">
        <v>4433</v>
      </c>
      <c r="O123" s="457" t="s">
        <v>4433</v>
      </c>
      <c r="P123" s="457" t="s">
        <v>4433</v>
      </c>
      <c r="Q123" s="457" t="s">
        <v>4433</v>
      </c>
      <c r="R123" s="459" t="s">
        <v>4433</v>
      </c>
      <c r="S123" s="457" t="s">
        <v>4433</v>
      </c>
      <c r="T123" s="457" t="s">
        <v>4433</v>
      </c>
      <c r="U123" s="457" t="s">
        <v>4433</v>
      </c>
      <c r="V123" s="457" t="s">
        <v>4433</v>
      </c>
      <c r="W123" s="457" t="s">
        <v>4433</v>
      </c>
      <c r="X123" s="457" t="s">
        <v>4433</v>
      </c>
      <c r="Y123" s="457" t="s">
        <v>4433</v>
      </c>
      <c r="Z123" s="459" t="s">
        <v>4433</v>
      </c>
      <c r="AA123" s="457" t="s">
        <v>4433</v>
      </c>
      <c r="AB123" s="457" t="s">
        <v>4433</v>
      </c>
      <c r="AC123" s="457" t="s">
        <v>4433</v>
      </c>
      <c r="AD123" s="457" t="s">
        <v>4433</v>
      </c>
      <c r="AE123" s="457" t="s">
        <v>4433</v>
      </c>
      <c r="AF123" s="457" t="s">
        <v>4433</v>
      </c>
      <c r="AG123" s="457" t="s">
        <v>4433</v>
      </c>
      <c r="AH123" s="457" t="s">
        <v>4433</v>
      </c>
      <c r="AI123" s="457" t="s">
        <v>4433</v>
      </c>
      <c r="AJ123" s="457" t="s">
        <v>4433</v>
      </c>
      <c r="AK123" s="457" t="s">
        <v>4433</v>
      </c>
      <c r="AL123" s="457" t="s">
        <v>4433</v>
      </c>
      <c r="AM123" s="457" t="s">
        <v>4433</v>
      </c>
      <c r="AN123" s="457" t="s">
        <v>4433</v>
      </c>
      <c r="AO123" s="457" t="s">
        <v>4433</v>
      </c>
      <c r="AP123" s="457" t="s">
        <v>4433</v>
      </c>
      <c r="AQ123" s="457" t="s">
        <v>4433</v>
      </c>
      <c r="AR123" s="457" t="s">
        <v>4433</v>
      </c>
      <c r="AS123" s="457" t="s">
        <v>4433</v>
      </c>
      <c r="AT123" s="457" t="s">
        <v>4433</v>
      </c>
      <c r="AU123" s="460"/>
    </row>
    <row r="124" spans="3:47" s="451" customFormat="1" ht="18.75" hidden="1" customHeight="1">
      <c r="C124" s="452"/>
      <c r="D124" s="453" t="s">
        <v>1690</v>
      </c>
      <c r="E124" s="457" t="s">
        <v>4433</v>
      </c>
      <c r="F124" s="457" t="s">
        <v>4433</v>
      </c>
      <c r="G124" s="457" t="s">
        <v>4433</v>
      </c>
      <c r="H124" s="457" t="s">
        <v>4433</v>
      </c>
      <c r="I124" s="457" t="s">
        <v>4433</v>
      </c>
      <c r="J124" s="457" t="s">
        <v>4433</v>
      </c>
      <c r="K124" s="457" t="s">
        <v>4433</v>
      </c>
      <c r="L124" s="457" t="s">
        <v>4433</v>
      </c>
      <c r="M124" s="457" t="s">
        <v>4433</v>
      </c>
      <c r="N124" s="458" t="s">
        <v>4433</v>
      </c>
      <c r="O124" s="457" t="s">
        <v>4433</v>
      </c>
      <c r="P124" s="457" t="s">
        <v>4433</v>
      </c>
      <c r="Q124" s="457" t="s">
        <v>4433</v>
      </c>
      <c r="R124" s="459" t="s">
        <v>4433</v>
      </c>
      <c r="S124" s="457" t="s">
        <v>4433</v>
      </c>
      <c r="T124" s="457" t="s">
        <v>4433</v>
      </c>
      <c r="U124" s="457" t="s">
        <v>4433</v>
      </c>
      <c r="V124" s="457" t="s">
        <v>4433</v>
      </c>
      <c r="W124" s="457" t="s">
        <v>4433</v>
      </c>
      <c r="X124" s="457" t="s">
        <v>4433</v>
      </c>
      <c r="Y124" s="457" t="s">
        <v>4433</v>
      </c>
      <c r="Z124" s="459" t="s">
        <v>4433</v>
      </c>
      <c r="AA124" s="457" t="s">
        <v>4433</v>
      </c>
      <c r="AB124" s="457" t="s">
        <v>4433</v>
      </c>
      <c r="AC124" s="457" t="s">
        <v>4433</v>
      </c>
      <c r="AD124" s="457" t="s">
        <v>4433</v>
      </c>
      <c r="AE124" s="457" t="s">
        <v>4433</v>
      </c>
      <c r="AF124" s="457" t="s">
        <v>4433</v>
      </c>
      <c r="AG124" s="457" t="s">
        <v>4433</v>
      </c>
      <c r="AH124" s="457" t="s">
        <v>4433</v>
      </c>
      <c r="AI124" s="457" t="s">
        <v>4433</v>
      </c>
      <c r="AJ124" s="457" t="s">
        <v>4433</v>
      </c>
      <c r="AK124" s="457" t="s">
        <v>4433</v>
      </c>
      <c r="AL124" s="457" t="s">
        <v>4433</v>
      </c>
      <c r="AM124" s="457" t="s">
        <v>4433</v>
      </c>
      <c r="AN124" s="457" t="s">
        <v>4433</v>
      </c>
      <c r="AO124" s="457" t="s">
        <v>4433</v>
      </c>
      <c r="AP124" s="457" t="s">
        <v>4433</v>
      </c>
      <c r="AQ124" s="457" t="s">
        <v>4433</v>
      </c>
      <c r="AR124" s="457" t="s">
        <v>4433</v>
      </c>
      <c r="AS124" s="457" t="s">
        <v>4433</v>
      </c>
      <c r="AT124" s="457" t="s">
        <v>4433</v>
      </c>
      <c r="AU124" s="460"/>
    </row>
    <row r="125" spans="3:47" s="451" customFormat="1" ht="18.75" hidden="1" customHeight="1">
      <c r="C125" s="452"/>
      <c r="D125" s="453" t="s">
        <v>1675</v>
      </c>
      <c r="E125" s="457" t="s">
        <v>4433</v>
      </c>
      <c r="F125" s="457" t="s">
        <v>4433</v>
      </c>
      <c r="G125" s="457" t="s">
        <v>4433</v>
      </c>
      <c r="H125" s="457" t="s">
        <v>4433</v>
      </c>
      <c r="I125" s="457" t="s">
        <v>4433</v>
      </c>
      <c r="J125" s="457" t="s">
        <v>4433</v>
      </c>
      <c r="K125" s="457" t="s">
        <v>4433</v>
      </c>
      <c r="L125" s="457" t="s">
        <v>4433</v>
      </c>
      <c r="M125" s="457" t="s">
        <v>4433</v>
      </c>
      <c r="N125" s="458" t="s">
        <v>4433</v>
      </c>
      <c r="O125" s="457" t="s">
        <v>4433</v>
      </c>
      <c r="P125" s="457" t="s">
        <v>4433</v>
      </c>
      <c r="Q125" s="457" t="s">
        <v>4433</v>
      </c>
      <c r="R125" s="459" t="s">
        <v>4433</v>
      </c>
      <c r="S125" s="457" t="s">
        <v>4433</v>
      </c>
      <c r="T125" s="457" t="s">
        <v>4433</v>
      </c>
      <c r="U125" s="457" t="s">
        <v>4433</v>
      </c>
      <c r="V125" s="457" t="s">
        <v>4433</v>
      </c>
      <c r="W125" s="457" t="s">
        <v>4433</v>
      </c>
      <c r="X125" s="457" t="s">
        <v>4433</v>
      </c>
      <c r="Y125" s="457" t="s">
        <v>4433</v>
      </c>
      <c r="Z125" s="459" t="s">
        <v>4433</v>
      </c>
      <c r="AA125" s="457" t="s">
        <v>4433</v>
      </c>
      <c r="AB125" s="457" t="s">
        <v>4433</v>
      </c>
      <c r="AC125" s="457" t="s">
        <v>4433</v>
      </c>
      <c r="AD125" s="457" t="s">
        <v>4433</v>
      </c>
      <c r="AE125" s="457" t="s">
        <v>4433</v>
      </c>
      <c r="AF125" s="457" t="s">
        <v>4433</v>
      </c>
      <c r="AG125" s="457" t="s">
        <v>4433</v>
      </c>
      <c r="AH125" s="457" t="s">
        <v>4433</v>
      </c>
      <c r="AI125" s="457" t="s">
        <v>4433</v>
      </c>
      <c r="AJ125" s="457" t="s">
        <v>4433</v>
      </c>
      <c r="AK125" s="457" t="s">
        <v>4433</v>
      </c>
      <c r="AL125" s="457" t="s">
        <v>4433</v>
      </c>
      <c r="AM125" s="457" t="s">
        <v>4433</v>
      </c>
      <c r="AN125" s="457" t="s">
        <v>4433</v>
      </c>
      <c r="AO125" s="457" t="s">
        <v>4433</v>
      </c>
      <c r="AP125" s="457" t="s">
        <v>4433</v>
      </c>
      <c r="AQ125" s="457" t="s">
        <v>4433</v>
      </c>
      <c r="AR125" s="457" t="s">
        <v>4433</v>
      </c>
      <c r="AS125" s="457" t="s">
        <v>4433</v>
      </c>
      <c r="AT125" s="457" t="s">
        <v>4433</v>
      </c>
      <c r="AU125" s="460"/>
    </row>
    <row r="126" spans="3:47" s="451" customFormat="1" ht="18.75" hidden="1" customHeight="1">
      <c r="C126" s="452"/>
      <c r="D126" s="453" t="s">
        <v>1691</v>
      </c>
      <c r="E126" s="457" t="s">
        <v>4433</v>
      </c>
      <c r="F126" s="457" t="s">
        <v>4433</v>
      </c>
      <c r="G126" s="457" t="s">
        <v>4433</v>
      </c>
      <c r="H126" s="457" t="s">
        <v>4433</v>
      </c>
      <c r="I126" s="457" t="s">
        <v>4433</v>
      </c>
      <c r="J126" s="457" t="s">
        <v>4433</v>
      </c>
      <c r="K126" s="457" t="s">
        <v>4433</v>
      </c>
      <c r="L126" s="457" t="s">
        <v>4433</v>
      </c>
      <c r="M126" s="457" t="s">
        <v>4433</v>
      </c>
      <c r="N126" s="458" t="s">
        <v>4433</v>
      </c>
      <c r="O126" s="457" t="s">
        <v>4433</v>
      </c>
      <c r="P126" s="457" t="s">
        <v>4433</v>
      </c>
      <c r="Q126" s="457" t="s">
        <v>4433</v>
      </c>
      <c r="R126" s="459" t="s">
        <v>4433</v>
      </c>
      <c r="S126" s="457" t="s">
        <v>4433</v>
      </c>
      <c r="T126" s="457" t="s">
        <v>4433</v>
      </c>
      <c r="U126" s="457" t="s">
        <v>4433</v>
      </c>
      <c r="V126" s="457" t="s">
        <v>4433</v>
      </c>
      <c r="W126" s="457" t="s">
        <v>4433</v>
      </c>
      <c r="X126" s="457" t="s">
        <v>4433</v>
      </c>
      <c r="Y126" s="457" t="s">
        <v>4433</v>
      </c>
      <c r="Z126" s="459" t="s">
        <v>4433</v>
      </c>
      <c r="AA126" s="457" t="s">
        <v>4433</v>
      </c>
      <c r="AB126" s="457" t="s">
        <v>4433</v>
      </c>
      <c r="AC126" s="457" t="s">
        <v>4433</v>
      </c>
      <c r="AD126" s="457" t="s">
        <v>4433</v>
      </c>
      <c r="AE126" s="457" t="s">
        <v>4433</v>
      </c>
      <c r="AF126" s="457" t="s">
        <v>4433</v>
      </c>
      <c r="AG126" s="457" t="s">
        <v>4433</v>
      </c>
      <c r="AH126" s="457" t="s">
        <v>4433</v>
      </c>
      <c r="AI126" s="457" t="s">
        <v>4433</v>
      </c>
      <c r="AJ126" s="457" t="s">
        <v>4433</v>
      </c>
      <c r="AK126" s="457" t="s">
        <v>4433</v>
      </c>
      <c r="AL126" s="457" t="s">
        <v>4433</v>
      </c>
      <c r="AM126" s="457" t="s">
        <v>4433</v>
      </c>
      <c r="AN126" s="457" t="s">
        <v>4433</v>
      </c>
      <c r="AO126" s="457" t="s">
        <v>4433</v>
      </c>
      <c r="AP126" s="457" t="s">
        <v>4433</v>
      </c>
      <c r="AQ126" s="457" t="s">
        <v>4433</v>
      </c>
      <c r="AR126" s="457" t="s">
        <v>4433</v>
      </c>
      <c r="AS126" s="457" t="s">
        <v>4433</v>
      </c>
      <c r="AT126" s="457" t="s">
        <v>4433</v>
      </c>
      <c r="AU126" s="460"/>
    </row>
    <row r="127" spans="3:47" s="451" customFormat="1" ht="18.75" hidden="1" customHeight="1">
      <c r="C127" s="452"/>
      <c r="D127" s="453" t="s">
        <v>1692</v>
      </c>
      <c r="E127" s="457" t="s">
        <v>4433</v>
      </c>
      <c r="F127" s="457" t="s">
        <v>4433</v>
      </c>
      <c r="G127" s="457" t="s">
        <v>4433</v>
      </c>
      <c r="H127" s="457" t="s">
        <v>4433</v>
      </c>
      <c r="I127" s="457" t="s">
        <v>4433</v>
      </c>
      <c r="J127" s="457" t="s">
        <v>4433</v>
      </c>
      <c r="K127" s="457" t="s">
        <v>4433</v>
      </c>
      <c r="L127" s="457" t="s">
        <v>4433</v>
      </c>
      <c r="M127" s="457" t="s">
        <v>4433</v>
      </c>
      <c r="N127" s="458" t="s">
        <v>4433</v>
      </c>
      <c r="O127" s="457" t="s">
        <v>4433</v>
      </c>
      <c r="P127" s="457" t="s">
        <v>4433</v>
      </c>
      <c r="Q127" s="457" t="s">
        <v>4433</v>
      </c>
      <c r="R127" s="459" t="s">
        <v>4433</v>
      </c>
      <c r="S127" s="457" t="s">
        <v>4433</v>
      </c>
      <c r="T127" s="457" t="s">
        <v>4433</v>
      </c>
      <c r="U127" s="457" t="s">
        <v>4433</v>
      </c>
      <c r="V127" s="457" t="s">
        <v>4433</v>
      </c>
      <c r="W127" s="457" t="s">
        <v>4433</v>
      </c>
      <c r="X127" s="457" t="s">
        <v>4433</v>
      </c>
      <c r="Y127" s="457" t="s">
        <v>4433</v>
      </c>
      <c r="Z127" s="459" t="s">
        <v>4433</v>
      </c>
      <c r="AA127" s="457" t="s">
        <v>4433</v>
      </c>
      <c r="AB127" s="457" t="s">
        <v>4433</v>
      </c>
      <c r="AC127" s="457" t="s">
        <v>4433</v>
      </c>
      <c r="AD127" s="457" t="s">
        <v>4433</v>
      </c>
      <c r="AE127" s="457" t="s">
        <v>4433</v>
      </c>
      <c r="AF127" s="457" t="s">
        <v>4433</v>
      </c>
      <c r="AG127" s="457" t="s">
        <v>4433</v>
      </c>
      <c r="AH127" s="457" t="s">
        <v>4433</v>
      </c>
      <c r="AI127" s="457" t="s">
        <v>4433</v>
      </c>
      <c r="AJ127" s="457" t="s">
        <v>4433</v>
      </c>
      <c r="AK127" s="457" t="s">
        <v>4433</v>
      </c>
      <c r="AL127" s="457" t="s">
        <v>4433</v>
      </c>
      <c r="AM127" s="457" t="s">
        <v>4433</v>
      </c>
      <c r="AN127" s="457" t="s">
        <v>4433</v>
      </c>
      <c r="AO127" s="457" t="s">
        <v>4433</v>
      </c>
      <c r="AP127" s="457" t="s">
        <v>4433</v>
      </c>
      <c r="AQ127" s="457" t="s">
        <v>4433</v>
      </c>
      <c r="AR127" s="457" t="s">
        <v>4433</v>
      </c>
      <c r="AS127" s="457" t="s">
        <v>4433</v>
      </c>
      <c r="AT127" s="457" t="s">
        <v>4433</v>
      </c>
      <c r="AU127" s="460"/>
    </row>
    <row r="128" spans="3:47" s="451" customFormat="1" ht="18.75" hidden="1" customHeight="1">
      <c r="C128" s="452"/>
      <c r="D128" s="453" t="s">
        <v>75</v>
      </c>
      <c r="E128" s="457" t="s">
        <v>4433</v>
      </c>
      <c r="F128" s="457" t="s">
        <v>4433</v>
      </c>
      <c r="G128" s="457" t="s">
        <v>4433</v>
      </c>
      <c r="H128" s="457" t="s">
        <v>4433</v>
      </c>
      <c r="I128" s="457" t="s">
        <v>4433</v>
      </c>
      <c r="J128" s="457" t="s">
        <v>4433</v>
      </c>
      <c r="K128" s="457" t="s">
        <v>4433</v>
      </c>
      <c r="L128" s="457" t="s">
        <v>4433</v>
      </c>
      <c r="M128" s="457" t="s">
        <v>4433</v>
      </c>
      <c r="N128" s="458" t="s">
        <v>4433</v>
      </c>
      <c r="O128" s="457" t="s">
        <v>4433</v>
      </c>
      <c r="P128" s="457" t="s">
        <v>4433</v>
      </c>
      <c r="Q128" s="457" t="s">
        <v>4433</v>
      </c>
      <c r="R128" s="459" t="s">
        <v>4433</v>
      </c>
      <c r="S128" s="457" t="s">
        <v>4433</v>
      </c>
      <c r="T128" s="457" t="s">
        <v>4433</v>
      </c>
      <c r="U128" s="457" t="s">
        <v>4433</v>
      </c>
      <c r="V128" s="457" t="s">
        <v>4433</v>
      </c>
      <c r="W128" s="457" t="s">
        <v>4433</v>
      </c>
      <c r="X128" s="457" t="s">
        <v>4433</v>
      </c>
      <c r="Y128" s="457" t="s">
        <v>4433</v>
      </c>
      <c r="Z128" s="459" t="s">
        <v>4433</v>
      </c>
      <c r="AA128" s="457" t="s">
        <v>4433</v>
      </c>
      <c r="AB128" s="457" t="s">
        <v>4433</v>
      </c>
      <c r="AC128" s="457" t="s">
        <v>4433</v>
      </c>
      <c r="AD128" s="457" t="s">
        <v>4433</v>
      </c>
      <c r="AE128" s="457" t="s">
        <v>4433</v>
      </c>
      <c r="AF128" s="457" t="s">
        <v>4433</v>
      </c>
      <c r="AG128" s="457" t="s">
        <v>4433</v>
      </c>
      <c r="AH128" s="457" t="s">
        <v>4433</v>
      </c>
      <c r="AI128" s="457" t="s">
        <v>4433</v>
      </c>
      <c r="AJ128" s="457" t="s">
        <v>4433</v>
      </c>
      <c r="AK128" s="457" t="s">
        <v>4433</v>
      </c>
      <c r="AL128" s="457" t="s">
        <v>4433</v>
      </c>
      <c r="AM128" s="457" t="s">
        <v>4433</v>
      </c>
      <c r="AN128" s="457" t="s">
        <v>4433</v>
      </c>
      <c r="AO128" s="457" t="s">
        <v>4433</v>
      </c>
      <c r="AP128" s="457" t="s">
        <v>4433</v>
      </c>
      <c r="AQ128" s="457" t="s">
        <v>4433</v>
      </c>
      <c r="AR128" s="457" t="s">
        <v>4433</v>
      </c>
      <c r="AS128" s="457" t="s">
        <v>4433</v>
      </c>
      <c r="AT128" s="457" t="s">
        <v>4433</v>
      </c>
      <c r="AU128" s="460"/>
    </row>
    <row r="129" spans="1:47" s="451" customFormat="1" ht="18.75" hidden="1" customHeight="1">
      <c r="C129" s="452"/>
      <c r="D129" s="453" t="s">
        <v>1683</v>
      </c>
      <c r="E129" s="457" t="s">
        <v>4433</v>
      </c>
      <c r="F129" s="457" t="s">
        <v>4433</v>
      </c>
      <c r="G129" s="457" t="s">
        <v>4433</v>
      </c>
      <c r="H129" s="457" t="s">
        <v>4433</v>
      </c>
      <c r="I129" s="457" t="s">
        <v>4433</v>
      </c>
      <c r="J129" s="457" t="s">
        <v>4433</v>
      </c>
      <c r="K129" s="457" t="s">
        <v>4433</v>
      </c>
      <c r="L129" s="457" t="s">
        <v>4433</v>
      </c>
      <c r="M129" s="457" t="s">
        <v>4433</v>
      </c>
      <c r="N129" s="458" t="s">
        <v>4433</v>
      </c>
      <c r="O129" s="457" t="s">
        <v>4433</v>
      </c>
      <c r="P129" s="457" t="s">
        <v>4433</v>
      </c>
      <c r="Q129" s="457" t="s">
        <v>4433</v>
      </c>
      <c r="R129" s="459" t="s">
        <v>4433</v>
      </c>
      <c r="S129" s="457" t="s">
        <v>4433</v>
      </c>
      <c r="T129" s="457" t="s">
        <v>4433</v>
      </c>
      <c r="U129" s="457" t="s">
        <v>4433</v>
      </c>
      <c r="V129" s="457" t="s">
        <v>4433</v>
      </c>
      <c r="W129" s="457" t="s">
        <v>4433</v>
      </c>
      <c r="X129" s="457" t="s">
        <v>4433</v>
      </c>
      <c r="Y129" s="457" t="s">
        <v>4433</v>
      </c>
      <c r="Z129" s="459" t="s">
        <v>4433</v>
      </c>
      <c r="AA129" s="457" t="s">
        <v>4433</v>
      </c>
      <c r="AB129" s="457" t="s">
        <v>4433</v>
      </c>
      <c r="AC129" s="457" t="s">
        <v>4433</v>
      </c>
      <c r="AD129" s="457" t="s">
        <v>4433</v>
      </c>
      <c r="AE129" s="457" t="s">
        <v>4433</v>
      </c>
      <c r="AF129" s="457" t="s">
        <v>4433</v>
      </c>
      <c r="AG129" s="457" t="s">
        <v>4433</v>
      </c>
      <c r="AH129" s="457" t="s">
        <v>4433</v>
      </c>
      <c r="AI129" s="457" t="s">
        <v>4433</v>
      </c>
      <c r="AJ129" s="457" t="s">
        <v>4433</v>
      </c>
      <c r="AK129" s="457" t="s">
        <v>4433</v>
      </c>
      <c r="AL129" s="457" t="s">
        <v>4433</v>
      </c>
      <c r="AM129" s="457" t="s">
        <v>4433</v>
      </c>
      <c r="AN129" s="457" t="s">
        <v>4433</v>
      </c>
      <c r="AO129" s="457" t="s">
        <v>4433</v>
      </c>
      <c r="AP129" s="457" t="s">
        <v>4433</v>
      </c>
      <c r="AQ129" s="457" t="s">
        <v>4433</v>
      </c>
      <c r="AR129" s="457" t="s">
        <v>4433</v>
      </c>
      <c r="AS129" s="457" t="s">
        <v>4433</v>
      </c>
      <c r="AT129" s="457" t="s">
        <v>4433</v>
      </c>
      <c r="AU129" s="460"/>
    </row>
    <row r="130" spans="1:47" s="451" customFormat="1" ht="18.75" hidden="1" customHeight="1">
      <c r="C130" s="452"/>
      <c r="D130" s="453" t="s">
        <v>1678</v>
      </c>
      <c r="E130" s="457" t="s">
        <v>4433</v>
      </c>
      <c r="F130" s="457" t="s">
        <v>4433</v>
      </c>
      <c r="G130" s="457" t="s">
        <v>4433</v>
      </c>
      <c r="H130" s="457" t="s">
        <v>4433</v>
      </c>
      <c r="I130" s="457" t="s">
        <v>4433</v>
      </c>
      <c r="J130" s="457" t="s">
        <v>4433</v>
      </c>
      <c r="K130" s="457" t="s">
        <v>4433</v>
      </c>
      <c r="L130" s="457" t="s">
        <v>4433</v>
      </c>
      <c r="M130" s="457" t="s">
        <v>4433</v>
      </c>
      <c r="N130" s="458" t="s">
        <v>4433</v>
      </c>
      <c r="O130" s="457" t="s">
        <v>4433</v>
      </c>
      <c r="P130" s="457" t="s">
        <v>4433</v>
      </c>
      <c r="Q130" s="457" t="s">
        <v>4433</v>
      </c>
      <c r="R130" s="459" t="s">
        <v>4433</v>
      </c>
      <c r="S130" s="457" t="s">
        <v>4433</v>
      </c>
      <c r="T130" s="457" t="s">
        <v>4433</v>
      </c>
      <c r="U130" s="457" t="s">
        <v>4433</v>
      </c>
      <c r="V130" s="457" t="s">
        <v>4433</v>
      </c>
      <c r="W130" s="457" t="s">
        <v>4433</v>
      </c>
      <c r="X130" s="457" t="s">
        <v>4433</v>
      </c>
      <c r="Y130" s="457" t="s">
        <v>4433</v>
      </c>
      <c r="Z130" s="459" t="s">
        <v>4433</v>
      </c>
      <c r="AA130" s="457" t="s">
        <v>4433</v>
      </c>
      <c r="AB130" s="457" t="s">
        <v>4433</v>
      </c>
      <c r="AC130" s="457" t="s">
        <v>4433</v>
      </c>
      <c r="AD130" s="457" t="s">
        <v>4433</v>
      </c>
      <c r="AE130" s="457" t="s">
        <v>4433</v>
      </c>
      <c r="AF130" s="457" t="s">
        <v>4433</v>
      </c>
      <c r="AG130" s="457" t="s">
        <v>4433</v>
      </c>
      <c r="AH130" s="457" t="s">
        <v>4433</v>
      </c>
      <c r="AI130" s="457" t="s">
        <v>4433</v>
      </c>
      <c r="AJ130" s="457" t="s">
        <v>4433</v>
      </c>
      <c r="AK130" s="457" t="s">
        <v>4433</v>
      </c>
      <c r="AL130" s="457" t="s">
        <v>4433</v>
      </c>
      <c r="AM130" s="457" t="s">
        <v>4433</v>
      </c>
      <c r="AN130" s="457" t="s">
        <v>4433</v>
      </c>
      <c r="AO130" s="457" t="s">
        <v>4433</v>
      </c>
      <c r="AP130" s="457" t="s">
        <v>4433</v>
      </c>
      <c r="AQ130" s="457" t="s">
        <v>4433</v>
      </c>
      <c r="AR130" s="457" t="s">
        <v>4433</v>
      </c>
      <c r="AS130" s="457" t="s">
        <v>4433</v>
      </c>
      <c r="AT130" s="457" t="s">
        <v>4433</v>
      </c>
      <c r="AU130" s="460"/>
    </row>
    <row r="131" spans="1:47" s="451" customFormat="1" ht="18.75" hidden="1" customHeight="1">
      <c r="C131" s="452"/>
      <c r="D131" s="453" t="s">
        <v>1677</v>
      </c>
      <c r="E131" s="457" t="s">
        <v>4433</v>
      </c>
      <c r="F131" s="457" t="s">
        <v>4433</v>
      </c>
      <c r="G131" s="457" t="s">
        <v>4433</v>
      </c>
      <c r="H131" s="457" t="s">
        <v>4433</v>
      </c>
      <c r="I131" s="457" t="s">
        <v>4433</v>
      </c>
      <c r="J131" s="457" t="s">
        <v>4433</v>
      </c>
      <c r="K131" s="457" t="s">
        <v>4433</v>
      </c>
      <c r="L131" s="457" t="s">
        <v>4433</v>
      </c>
      <c r="M131" s="457" t="s">
        <v>4433</v>
      </c>
      <c r="N131" s="458" t="s">
        <v>4433</v>
      </c>
      <c r="O131" s="457" t="s">
        <v>4433</v>
      </c>
      <c r="P131" s="457" t="s">
        <v>4433</v>
      </c>
      <c r="Q131" s="457" t="s">
        <v>4433</v>
      </c>
      <c r="R131" s="459" t="s">
        <v>4433</v>
      </c>
      <c r="S131" s="457" t="s">
        <v>4433</v>
      </c>
      <c r="T131" s="457" t="s">
        <v>4433</v>
      </c>
      <c r="U131" s="457" t="s">
        <v>4433</v>
      </c>
      <c r="V131" s="457" t="s">
        <v>4433</v>
      </c>
      <c r="W131" s="457" t="s">
        <v>4433</v>
      </c>
      <c r="X131" s="457" t="s">
        <v>4433</v>
      </c>
      <c r="Y131" s="457" t="s">
        <v>4433</v>
      </c>
      <c r="Z131" s="459" t="s">
        <v>4433</v>
      </c>
      <c r="AA131" s="457" t="s">
        <v>4433</v>
      </c>
      <c r="AB131" s="457" t="s">
        <v>4433</v>
      </c>
      <c r="AC131" s="457" t="s">
        <v>4433</v>
      </c>
      <c r="AD131" s="457" t="s">
        <v>4433</v>
      </c>
      <c r="AE131" s="457" t="s">
        <v>4433</v>
      </c>
      <c r="AF131" s="457" t="s">
        <v>4433</v>
      </c>
      <c r="AG131" s="457" t="s">
        <v>4433</v>
      </c>
      <c r="AH131" s="457" t="s">
        <v>4433</v>
      </c>
      <c r="AI131" s="457" t="s">
        <v>4433</v>
      </c>
      <c r="AJ131" s="457" t="s">
        <v>4433</v>
      </c>
      <c r="AK131" s="457" t="s">
        <v>4433</v>
      </c>
      <c r="AL131" s="457" t="s">
        <v>4433</v>
      </c>
      <c r="AM131" s="457" t="s">
        <v>4433</v>
      </c>
      <c r="AN131" s="457" t="s">
        <v>4433</v>
      </c>
      <c r="AO131" s="457" t="s">
        <v>4433</v>
      </c>
      <c r="AP131" s="457" t="s">
        <v>4433</v>
      </c>
      <c r="AQ131" s="457" t="s">
        <v>4433</v>
      </c>
      <c r="AR131" s="457" t="s">
        <v>4433</v>
      </c>
      <c r="AS131" s="457" t="s">
        <v>4433</v>
      </c>
      <c r="AT131" s="457" t="s">
        <v>4433</v>
      </c>
      <c r="AU131" s="460"/>
    </row>
    <row r="132" spans="1:47" s="451" customFormat="1" ht="18.75" hidden="1" customHeight="1">
      <c r="C132" s="452"/>
      <c r="D132" s="453" t="s">
        <v>80</v>
      </c>
      <c r="E132" s="457" t="s">
        <v>4433</v>
      </c>
      <c r="F132" s="457" t="s">
        <v>4433</v>
      </c>
      <c r="G132" s="457" t="s">
        <v>4433</v>
      </c>
      <c r="H132" s="457" t="s">
        <v>4433</v>
      </c>
      <c r="I132" s="457" t="s">
        <v>4433</v>
      </c>
      <c r="J132" s="457" t="s">
        <v>4433</v>
      </c>
      <c r="K132" s="457" t="s">
        <v>4433</v>
      </c>
      <c r="L132" s="457" t="s">
        <v>4433</v>
      </c>
      <c r="M132" s="457" t="s">
        <v>4433</v>
      </c>
      <c r="N132" s="458" t="s">
        <v>4433</v>
      </c>
      <c r="O132" s="457" t="s">
        <v>4433</v>
      </c>
      <c r="P132" s="457" t="s">
        <v>4433</v>
      </c>
      <c r="Q132" s="457" t="s">
        <v>4433</v>
      </c>
      <c r="R132" s="459" t="s">
        <v>4433</v>
      </c>
      <c r="S132" s="457" t="s">
        <v>4433</v>
      </c>
      <c r="T132" s="457" t="s">
        <v>4433</v>
      </c>
      <c r="U132" s="457" t="s">
        <v>4433</v>
      </c>
      <c r="V132" s="457" t="s">
        <v>4433</v>
      </c>
      <c r="W132" s="457" t="s">
        <v>4433</v>
      </c>
      <c r="X132" s="457" t="s">
        <v>4433</v>
      </c>
      <c r="Y132" s="457" t="s">
        <v>4433</v>
      </c>
      <c r="Z132" s="459" t="s">
        <v>4433</v>
      </c>
      <c r="AA132" s="457" t="s">
        <v>4433</v>
      </c>
      <c r="AB132" s="457" t="s">
        <v>4433</v>
      </c>
      <c r="AC132" s="457" t="s">
        <v>4433</v>
      </c>
      <c r="AD132" s="457" t="s">
        <v>4433</v>
      </c>
      <c r="AE132" s="457" t="s">
        <v>4433</v>
      </c>
      <c r="AF132" s="457" t="s">
        <v>4433</v>
      </c>
      <c r="AG132" s="457" t="s">
        <v>4433</v>
      </c>
      <c r="AH132" s="457" t="s">
        <v>4433</v>
      </c>
      <c r="AI132" s="457" t="s">
        <v>4433</v>
      </c>
      <c r="AJ132" s="457" t="s">
        <v>4433</v>
      </c>
      <c r="AK132" s="457" t="s">
        <v>4433</v>
      </c>
      <c r="AL132" s="457" t="s">
        <v>4433</v>
      </c>
      <c r="AM132" s="457" t="s">
        <v>4433</v>
      </c>
      <c r="AN132" s="457" t="s">
        <v>4433</v>
      </c>
      <c r="AO132" s="457" t="s">
        <v>4433</v>
      </c>
      <c r="AP132" s="457" t="s">
        <v>4433</v>
      </c>
      <c r="AQ132" s="457" t="s">
        <v>4433</v>
      </c>
      <c r="AR132" s="457" t="s">
        <v>4433</v>
      </c>
      <c r="AS132" s="457" t="s">
        <v>4433</v>
      </c>
      <c r="AT132" s="457" t="s">
        <v>4433</v>
      </c>
      <c r="AU132" s="460"/>
    </row>
    <row r="133" spans="1:47" ht="18.75" customHeight="1">
      <c r="C133" s="96"/>
      <c r="D133" s="100" t="s">
        <v>1662</v>
      </c>
      <c r="E133" s="229" t="s">
        <v>4433</v>
      </c>
      <c r="F133" s="229" t="s">
        <v>4433</v>
      </c>
      <c r="G133" s="229" t="s">
        <v>4433</v>
      </c>
      <c r="H133" s="229" t="s">
        <v>4433</v>
      </c>
      <c r="I133" s="229" t="s">
        <v>4433</v>
      </c>
      <c r="J133" s="229" t="s">
        <v>4433</v>
      </c>
      <c r="K133" s="229" t="s">
        <v>4433</v>
      </c>
      <c r="L133" s="229">
        <v>5.5</v>
      </c>
      <c r="M133" s="229" t="s">
        <v>4433</v>
      </c>
      <c r="N133" s="230" t="s">
        <v>4433</v>
      </c>
      <c r="O133" s="229" t="s">
        <v>4433</v>
      </c>
      <c r="P133" s="229">
        <v>2.5</v>
      </c>
      <c r="Q133" s="229" t="s">
        <v>4433</v>
      </c>
      <c r="R133" s="231" t="s">
        <v>4433</v>
      </c>
      <c r="S133" s="229" t="s">
        <v>4433</v>
      </c>
      <c r="T133" s="229" t="s">
        <v>4433</v>
      </c>
      <c r="U133" s="229" t="s">
        <v>4433</v>
      </c>
      <c r="V133" s="229" t="s">
        <v>4433</v>
      </c>
      <c r="W133" s="229">
        <v>1.0050000000000001</v>
      </c>
      <c r="X133" s="229">
        <v>0.73499999999999999</v>
      </c>
      <c r="Y133" s="229" t="s">
        <v>4433</v>
      </c>
      <c r="Z133" s="231" t="s">
        <v>4433</v>
      </c>
      <c r="AA133" s="229" t="s">
        <v>4433</v>
      </c>
      <c r="AB133" s="229" t="s">
        <v>4433</v>
      </c>
      <c r="AC133" s="229" t="s">
        <v>4433</v>
      </c>
      <c r="AD133" s="229">
        <v>2.25</v>
      </c>
      <c r="AE133" s="229">
        <v>0.65</v>
      </c>
      <c r="AF133" s="229">
        <v>3</v>
      </c>
      <c r="AG133" s="229" t="s">
        <v>4433</v>
      </c>
      <c r="AH133" s="229">
        <v>1.25</v>
      </c>
      <c r="AI133" s="229">
        <v>0.43500000000000005</v>
      </c>
      <c r="AJ133" s="229" t="s">
        <v>4433</v>
      </c>
      <c r="AK133" s="229" t="s">
        <v>4433</v>
      </c>
      <c r="AL133" s="229" t="s">
        <v>4433</v>
      </c>
      <c r="AM133" s="229" t="s">
        <v>4433</v>
      </c>
      <c r="AN133" s="229" t="s">
        <v>4433</v>
      </c>
      <c r="AO133" s="229" t="s">
        <v>4433</v>
      </c>
      <c r="AP133" s="229" t="s">
        <v>4433</v>
      </c>
      <c r="AQ133" s="229" t="s">
        <v>4433</v>
      </c>
      <c r="AR133" s="229" t="s">
        <v>4433</v>
      </c>
      <c r="AS133" s="229" t="s">
        <v>4433</v>
      </c>
      <c r="AT133" s="229" t="s">
        <v>4433</v>
      </c>
      <c r="AU133" s="456"/>
    </row>
    <row r="134" spans="1:47" ht="18.75" customHeight="1">
      <c r="C134" s="96"/>
      <c r="D134" s="100" t="s">
        <v>1682</v>
      </c>
      <c r="E134" s="229" t="s">
        <v>4433</v>
      </c>
      <c r="F134" s="229" t="s">
        <v>4433</v>
      </c>
      <c r="G134" s="229">
        <v>34.132577569999995</v>
      </c>
      <c r="H134" s="229" t="s">
        <v>4433</v>
      </c>
      <c r="I134" s="229" t="s">
        <v>4433</v>
      </c>
      <c r="J134" s="229" t="s">
        <v>4433</v>
      </c>
      <c r="K134" s="229" t="s">
        <v>4433</v>
      </c>
      <c r="L134" s="229" t="s">
        <v>4433</v>
      </c>
      <c r="M134" s="229" t="s">
        <v>4433</v>
      </c>
      <c r="N134" s="230" t="s">
        <v>4433</v>
      </c>
      <c r="O134" s="229" t="s">
        <v>4433</v>
      </c>
      <c r="P134" s="229" t="s">
        <v>4433</v>
      </c>
      <c r="Q134" s="229">
        <v>0.38027808000000002</v>
      </c>
      <c r="R134" s="231" t="s">
        <v>4433</v>
      </c>
      <c r="S134" s="229" t="s">
        <v>4433</v>
      </c>
      <c r="T134" s="229" t="s">
        <v>4433</v>
      </c>
      <c r="U134" s="229" t="s">
        <v>4433</v>
      </c>
      <c r="V134" s="229" t="s">
        <v>4433</v>
      </c>
      <c r="W134" s="229" t="s">
        <v>4433</v>
      </c>
      <c r="X134" s="229" t="s">
        <v>4433</v>
      </c>
      <c r="Y134" s="229" t="s">
        <v>4433</v>
      </c>
      <c r="Z134" s="231" t="s">
        <v>4433</v>
      </c>
      <c r="AA134" s="229" t="s">
        <v>4433</v>
      </c>
      <c r="AB134" s="229" t="s">
        <v>4433</v>
      </c>
      <c r="AC134" s="229" t="s">
        <v>4433</v>
      </c>
      <c r="AD134" s="229" t="s">
        <v>4433</v>
      </c>
      <c r="AE134" s="229" t="s">
        <v>4433</v>
      </c>
      <c r="AF134" s="229" t="s">
        <v>4433</v>
      </c>
      <c r="AG134" s="229" t="s">
        <v>4433</v>
      </c>
      <c r="AH134" s="229" t="s">
        <v>4433</v>
      </c>
      <c r="AI134" s="229" t="s">
        <v>4433</v>
      </c>
      <c r="AJ134" s="229" t="s">
        <v>4433</v>
      </c>
      <c r="AK134" s="229">
        <v>32.621794349999988</v>
      </c>
      <c r="AL134" s="229">
        <v>38.35080181999998</v>
      </c>
      <c r="AM134" s="229" t="s">
        <v>4433</v>
      </c>
      <c r="AN134" s="229" t="s">
        <v>4433</v>
      </c>
      <c r="AO134" s="229" t="s">
        <v>4433</v>
      </c>
      <c r="AP134" s="229" t="s">
        <v>4433</v>
      </c>
      <c r="AQ134" s="229" t="s">
        <v>4433</v>
      </c>
      <c r="AR134" s="229" t="s">
        <v>4433</v>
      </c>
      <c r="AS134" s="229" t="s">
        <v>4433</v>
      </c>
      <c r="AT134" s="229" t="s">
        <v>4433</v>
      </c>
      <c r="AU134" s="456"/>
    </row>
    <row r="135" spans="1:47" ht="18.75" customHeight="1">
      <c r="C135" s="96"/>
      <c r="D135" s="100" t="s">
        <v>1680</v>
      </c>
      <c r="E135" s="229" t="s">
        <v>4433</v>
      </c>
      <c r="F135" s="229" t="s">
        <v>4433</v>
      </c>
      <c r="G135" s="229">
        <v>41.664244620000005</v>
      </c>
      <c r="H135" s="229" t="s">
        <v>4433</v>
      </c>
      <c r="I135" s="229" t="s">
        <v>4433</v>
      </c>
      <c r="J135" s="229" t="s">
        <v>4433</v>
      </c>
      <c r="K135" s="229" t="s">
        <v>4433</v>
      </c>
      <c r="L135" s="229" t="s">
        <v>4433</v>
      </c>
      <c r="M135" s="229" t="s">
        <v>4433</v>
      </c>
      <c r="N135" s="230" t="s">
        <v>4433</v>
      </c>
      <c r="O135" s="229" t="s">
        <v>4433</v>
      </c>
      <c r="P135" s="229" t="s">
        <v>4433</v>
      </c>
      <c r="Q135" s="229">
        <v>0.37011757000000001</v>
      </c>
      <c r="R135" s="231" t="s">
        <v>4433</v>
      </c>
      <c r="S135" s="229" t="s">
        <v>4433</v>
      </c>
      <c r="T135" s="229" t="s">
        <v>4433</v>
      </c>
      <c r="U135" s="229" t="s">
        <v>4433</v>
      </c>
      <c r="V135" s="229" t="s">
        <v>4433</v>
      </c>
      <c r="W135" s="229" t="s">
        <v>4433</v>
      </c>
      <c r="X135" s="229" t="s">
        <v>4433</v>
      </c>
      <c r="Y135" s="229" t="s">
        <v>4433</v>
      </c>
      <c r="Z135" s="231" t="s">
        <v>4433</v>
      </c>
      <c r="AA135" s="229" t="s">
        <v>4433</v>
      </c>
      <c r="AB135" s="229" t="s">
        <v>4433</v>
      </c>
      <c r="AC135" s="229" t="s">
        <v>4433</v>
      </c>
      <c r="AD135" s="229" t="s">
        <v>4433</v>
      </c>
      <c r="AE135" s="229" t="s">
        <v>4433</v>
      </c>
      <c r="AF135" s="229" t="s">
        <v>4433</v>
      </c>
      <c r="AG135" s="229" t="s">
        <v>4433</v>
      </c>
      <c r="AH135" s="229" t="s">
        <v>4433</v>
      </c>
      <c r="AI135" s="229" t="s">
        <v>4433</v>
      </c>
      <c r="AJ135" s="229" t="s">
        <v>4433</v>
      </c>
      <c r="AK135" s="229">
        <v>32.452087819999996</v>
      </c>
      <c r="AL135" s="229">
        <v>36.463753520000004</v>
      </c>
      <c r="AM135" s="229" t="s">
        <v>4433</v>
      </c>
      <c r="AN135" s="229" t="s">
        <v>4433</v>
      </c>
      <c r="AO135" s="229" t="s">
        <v>4433</v>
      </c>
      <c r="AP135" s="229" t="s">
        <v>4433</v>
      </c>
      <c r="AQ135" s="229" t="s">
        <v>4433</v>
      </c>
      <c r="AR135" s="229" t="s">
        <v>4433</v>
      </c>
      <c r="AS135" s="229" t="s">
        <v>4433</v>
      </c>
      <c r="AT135" s="229" t="s">
        <v>4433</v>
      </c>
      <c r="AU135" s="456"/>
    </row>
    <row r="136" spans="1:47" s="451" customFormat="1" ht="18.75" hidden="1" customHeight="1">
      <c r="C136" s="452"/>
      <c r="D136" s="453" t="s">
        <v>1663</v>
      </c>
      <c r="E136" s="457" t="s">
        <v>4433</v>
      </c>
      <c r="F136" s="457" t="s">
        <v>4433</v>
      </c>
      <c r="G136" s="457" t="s">
        <v>4433</v>
      </c>
      <c r="H136" s="457" t="s">
        <v>4433</v>
      </c>
      <c r="I136" s="457" t="s">
        <v>4433</v>
      </c>
      <c r="J136" s="457" t="s">
        <v>4433</v>
      </c>
      <c r="K136" s="457" t="s">
        <v>4433</v>
      </c>
      <c r="L136" s="457" t="s">
        <v>4433</v>
      </c>
      <c r="M136" s="457" t="s">
        <v>4433</v>
      </c>
      <c r="N136" s="458" t="s">
        <v>4433</v>
      </c>
      <c r="O136" s="457" t="s">
        <v>4433</v>
      </c>
      <c r="P136" s="457" t="s">
        <v>4433</v>
      </c>
      <c r="Q136" s="457" t="s">
        <v>4433</v>
      </c>
      <c r="R136" s="459" t="s">
        <v>4433</v>
      </c>
      <c r="S136" s="457" t="s">
        <v>4433</v>
      </c>
      <c r="T136" s="457" t="s">
        <v>4433</v>
      </c>
      <c r="U136" s="457" t="s">
        <v>4433</v>
      </c>
      <c r="V136" s="457" t="s">
        <v>4433</v>
      </c>
      <c r="W136" s="457" t="s">
        <v>4433</v>
      </c>
      <c r="X136" s="457" t="s">
        <v>4433</v>
      </c>
      <c r="Y136" s="457" t="s">
        <v>4433</v>
      </c>
      <c r="Z136" s="459" t="s">
        <v>4433</v>
      </c>
      <c r="AA136" s="457" t="s">
        <v>4433</v>
      </c>
      <c r="AB136" s="457" t="s">
        <v>4433</v>
      </c>
      <c r="AC136" s="457" t="s">
        <v>4433</v>
      </c>
      <c r="AD136" s="457" t="s">
        <v>4433</v>
      </c>
      <c r="AE136" s="457" t="s">
        <v>4433</v>
      </c>
      <c r="AF136" s="457" t="s">
        <v>4433</v>
      </c>
      <c r="AG136" s="457" t="s">
        <v>4433</v>
      </c>
      <c r="AH136" s="457" t="s">
        <v>4433</v>
      </c>
      <c r="AI136" s="457" t="s">
        <v>4433</v>
      </c>
      <c r="AJ136" s="457" t="s">
        <v>4433</v>
      </c>
      <c r="AK136" s="457" t="s">
        <v>4433</v>
      </c>
      <c r="AL136" s="457" t="s">
        <v>4433</v>
      </c>
      <c r="AM136" s="457" t="s">
        <v>4433</v>
      </c>
      <c r="AN136" s="457" t="s">
        <v>4433</v>
      </c>
      <c r="AO136" s="457" t="s">
        <v>4433</v>
      </c>
      <c r="AP136" s="457" t="s">
        <v>4433</v>
      </c>
      <c r="AQ136" s="457" t="s">
        <v>4433</v>
      </c>
      <c r="AR136" s="457" t="s">
        <v>4433</v>
      </c>
      <c r="AS136" s="457" t="s">
        <v>4433</v>
      </c>
      <c r="AT136" s="457" t="s">
        <v>4433</v>
      </c>
      <c r="AU136" s="460"/>
    </row>
    <row r="137" spans="1:47" ht="18.75" customHeight="1">
      <c r="C137" s="96"/>
      <c r="D137" s="100" t="s">
        <v>1668</v>
      </c>
      <c r="E137" s="229" t="s">
        <v>4433</v>
      </c>
      <c r="F137" s="229" t="s">
        <v>4433</v>
      </c>
      <c r="G137" s="229">
        <v>36.079708850000003</v>
      </c>
      <c r="H137" s="229" t="s">
        <v>4433</v>
      </c>
      <c r="I137" s="229" t="s">
        <v>4433</v>
      </c>
      <c r="J137" s="229">
        <v>0.59</v>
      </c>
      <c r="K137" s="229" t="s">
        <v>4433</v>
      </c>
      <c r="L137" s="229" t="s">
        <v>4433</v>
      </c>
      <c r="M137" s="229" t="s">
        <v>4433</v>
      </c>
      <c r="N137" s="230" t="s">
        <v>4433</v>
      </c>
      <c r="O137" s="229" t="s">
        <v>4433</v>
      </c>
      <c r="P137" s="229" t="s">
        <v>4433</v>
      </c>
      <c r="Q137" s="229">
        <v>0.42000000000000004</v>
      </c>
      <c r="R137" s="231" t="s">
        <v>4433</v>
      </c>
      <c r="S137" s="229">
        <v>0.27500000000000002</v>
      </c>
      <c r="T137" s="229" t="s">
        <v>4433</v>
      </c>
      <c r="U137" s="229">
        <v>0.44098117000000003</v>
      </c>
      <c r="V137" s="229">
        <v>0.43916338999999993</v>
      </c>
      <c r="W137" s="229" t="s">
        <v>4433</v>
      </c>
      <c r="X137" s="229" t="s">
        <v>4433</v>
      </c>
      <c r="Y137" s="229" t="s">
        <v>4433</v>
      </c>
      <c r="Z137" s="231">
        <v>0.54499999999999993</v>
      </c>
      <c r="AA137" s="229">
        <v>0.40711712</v>
      </c>
      <c r="AB137" s="229" t="s">
        <v>4433</v>
      </c>
      <c r="AC137" s="229" t="s">
        <v>4433</v>
      </c>
      <c r="AD137" s="229" t="s">
        <v>4433</v>
      </c>
      <c r="AE137" s="229" t="s">
        <v>4433</v>
      </c>
      <c r="AF137" s="229" t="s">
        <v>4433</v>
      </c>
      <c r="AG137" s="229">
        <v>0.37</v>
      </c>
      <c r="AH137" s="229" t="s">
        <v>4433</v>
      </c>
      <c r="AI137" s="229" t="s">
        <v>4433</v>
      </c>
      <c r="AJ137" s="229" t="s">
        <v>4433</v>
      </c>
      <c r="AK137" s="229">
        <v>32.442806959999999</v>
      </c>
      <c r="AL137" s="229">
        <v>36.827319320000001</v>
      </c>
      <c r="AM137" s="229" t="s">
        <v>4433</v>
      </c>
      <c r="AN137" s="229" t="s">
        <v>4433</v>
      </c>
      <c r="AO137" s="229" t="s">
        <v>4433</v>
      </c>
      <c r="AP137" s="229" t="s">
        <v>4433</v>
      </c>
      <c r="AQ137" s="229" t="s">
        <v>4433</v>
      </c>
      <c r="AR137" s="229" t="s">
        <v>4433</v>
      </c>
      <c r="AS137" s="229" t="s">
        <v>4433</v>
      </c>
      <c r="AT137" s="229" t="s">
        <v>4433</v>
      </c>
      <c r="AU137" s="456"/>
    </row>
    <row r="138" spans="1:47" ht="18.75" customHeight="1">
      <c r="C138" s="96"/>
      <c r="D138" s="100" t="s">
        <v>1670</v>
      </c>
      <c r="E138" s="229">
        <v>0.42</v>
      </c>
      <c r="F138" s="229">
        <v>0.46</v>
      </c>
      <c r="G138" s="229" t="s">
        <v>4433</v>
      </c>
      <c r="H138" s="229">
        <v>0.38</v>
      </c>
      <c r="I138" s="229" t="s">
        <v>4433</v>
      </c>
      <c r="J138" s="229">
        <v>0.43000000000000005</v>
      </c>
      <c r="K138" s="229" t="s">
        <v>4433</v>
      </c>
      <c r="L138" s="229" t="s">
        <v>4433</v>
      </c>
      <c r="M138" s="229" t="s">
        <v>4433</v>
      </c>
      <c r="N138" s="230" t="s">
        <v>4433</v>
      </c>
      <c r="O138" s="229" t="s">
        <v>4433</v>
      </c>
      <c r="P138" s="229" t="s">
        <v>4433</v>
      </c>
      <c r="Q138" s="229" t="s">
        <v>4433</v>
      </c>
      <c r="R138" s="231" t="s">
        <v>4433</v>
      </c>
      <c r="S138" s="229" t="s">
        <v>4433</v>
      </c>
      <c r="T138" s="229" t="s">
        <v>4433</v>
      </c>
      <c r="U138" s="229" t="s">
        <v>4433</v>
      </c>
      <c r="V138" s="229" t="s">
        <v>4433</v>
      </c>
      <c r="W138" s="229" t="s">
        <v>4433</v>
      </c>
      <c r="X138" s="229" t="s">
        <v>4433</v>
      </c>
      <c r="Y138" s="229" t="s">
        <v>4433</v>
      </c>
      <c r="Z138" s="231">
        <v>0.55500000000000005</v>
      </c>
      <c r="AA138" s="229">
        <v>0.42</v>
      </c>
      <c r="AB138" s="229" t="s">
        <v>4433</v>
      </c>
      <c r="AC138" s="229" t="s">
        <v>4433</v>
      </c>
      <c r="AD138" s="229" t="s">
        <v>4433</v>
      </c>
      <c r="AE138" s="229" t="s">
        <v>4433</v>
      </c>
      <c r="AF138" s="229" t="s">
        <v>4433</v>
      </c>
      <c r="AG138" s="229">
        <v>0.61</v>
      </c>
      <c r="AH138" s="229" t="s">
        <v>4433</v>
      </c>
      <c r="AI138" s="229" t="s">
        <v>4433</v>
      </c>
      <c r="AJ138" s="229" t="s">
        <v>4433</v>
      </c>
      <c r="AK138" s="229" t="s">
        <v>4433</v>
      </c>
      <c r="AL138" s="229" t="s">
        <v>4433</v>
      </c>
      <c r="AM138" s="229" t="s">
        <v>4433</v>
      </c>
      <c r="AN138" s="229" t="s">
        <v>4433</v>
      </c>
      <c r="AO138" s="229" t="s">
        <v>4433</v>
      </c>
      <c r="AP138" s="229" t="s">
        <v>4433</v>
      </c>
      <c r="AQ138" s="229" t="s">
        <v>4433</v>
      </c>
      <c r="AR138" s="229" t="s">
        <v>4433</v>
      </c>
      <c r="AS138" s="229" t="s">
        <v>4433</v>
      </c>
      <c r="AT138" s="229" t="s">
        <v>4433</v>
      </c>
      <c r="AU138" s="456"/>
    </row>
    <row r="139" spans="1:47" ht="18.75" customHeight="1">
      <c r="C139" s="96"/>
      <c r="D139" s="100" t="s">
        <v>1666</v>
      </c>
      <c r="E139" s="229">
        <v>0.65</v>
      </c>
      <c r="F139" s="229" t="s">
        <v>4433</v>
      </c>
      <c r="G139" s="229" t="s">
        <v>4433</v>
      </c>
      <c r="H139" s="229" t="s">
        <v>4433</v>
      </c>
      <c r="I139" s="229" t="s">
        <v>4433</v>
      </c>
      <c r="J139" s="229" t="s">
        <v>4433</v>
      </c>
      <c r="K139" s="229" t="s">
        <v>4433</v>
      </c>
      <c r="L139" s="229" t="s">
        <v>4433</v>
      </c>
      <c r="M139" s="229" t="s">
        <v>4433</v>
      </c>
      <c r="N139" s="230" t="s">
        <v>4433</v>
      </c>
      <c r="O139" s="229" t="s">
        <v>4433</v>
      </c>
      <c r="P139" s="229" t="s">
        <v>4433</v>
      </c>
      <c r="Q139" s="229" t="s">
        <v>4433</v>
      </c>
      <c r="R139" s="231" t="s">
        <v>4433</v>
      </c>
      <c r="S139" s="229" t="s">
        <v>4433</v>
      </c>
      <c r="T139" s="229" t="s">
        <v>4433</v>
      </c>
      <c r="U139" s="229" t="s">
        <v>4433</v>
      </c>
      <c r="V139" s="229" t="s">
        <v>4433</v>
      </c>
      <c r="W139" s="229" t="s">
        <v>4433</v>
      </c>
      <c r="X139" s="229" t="s">
        <v>4433</v>
      </c>
      <c r="Y139" s="229" t="s">
        <v>4433</v>
      </c>
      <c r="Z139" s="231" t="s">
        <v>4433</v>
      </c>
      <c r="AA139" s="229" t="s">
        <v>4433</v>
      </c>
      <c r="AB139" s="229" t="s">
        <v>4433</v>
      </c>
      <c r="AC139" s="229" t="s">
        <v>4433</v>
      </c>
      <c r="AD139" s="229" t="s">
        <v>4433</v>
      </c>
      <c r="AE139" s="229" t="s">
        <v>4433</v>
      </c>
      <c r="AF139" s="229" t="s">
        <v>4433</v>
      </c>
      <c r="AG139" s="229" t="s">
        <v>4433</v>
      </c>
      <c r="AH139" s="229" t="s">
        <v>4433</v>
      </c>
      <c r="AI139" s="229" t="s">
        <v>4433</v>
      </c>
      <c r="AJ139" s="229" t="s">
        <v>4433</v>
      </c>
      <c r="AK139" s="229" t="s">
        <v>4433</v>
      </c>
      <c r="AL139" s="229" t="s">
        <v>4433</v>
      </c>
      <c r="AM139" s="229" t="s">
        <v>4433</v>
      </c>
      <c r="AN139" s="229" t="s">
        <v>4433</v>
      </c>
      <c r="AO139" s="229" t="s">
        <v>4433</v>
      </c>
      <c r="AP139" s="229" t="s">
        <v>4433</v>
      </c>
      <c r="AQ139" s="229" t="s">
        <v>4433</v>
      </c>
      <c r="AR139" s="229" t="s">
        <v>4433</v>
      </c>
      <c r="AS139" s="229" t="s">
        <v>4433</v>
      </c>
      <c r="AT139" s="229" t="s">
        <v>4433</v>
      </c>
      <c r="AU139" s="456"/>
    </row>
    <row r="140" spans="1:47" hidden="1">
      <c r="C140" s="96"/>
      <c r="D140" s="100" t="s">
        <v>3018</v>
      </c>
      <c r="E140" s="229" t="s">
        <v>4433</v>
      </c>
      <c r="F140" s="229" t="s">
        <v>4433</v>
      </c>
      <c r="G140" s="229" t="s">
        <v>4433</v>
      </c>
      <c r="H140" s="229" t="s">
        <v>4433</v>
      </c>
      <c r="I140" s="229" t="s">
        <v>4433</v>
      </c>
      <c r="J140" s="229" t="s">
        <v>4433</v>
      </c>
      <c r="K140" s="229" t="s">
        <v>4433</v>
      </c>
      <c r="L140" s="229" t="s">
        <v>4433</v>
      </c>
      <c r="M140" s="229" t="s">
        <v>4433</v>
      </c>
      <c r="N140" s="230" t="s">
        <v>4433</v>
      </c>
      <c r="O140" s="229" t="s">
        <v>4433</v>
      </c>
      <c r="P140" s="229" t="s">
        <v>4433</v>
      </c>
      <c r="Q140" s="229" t="s">
        <v>4433</v>
      </c>
      <c r="R140" s="231" t="s">
        <v>4433</v>
      </c>
      <c r="S140" s="229" t="s">
        <v>4433</v>
      </c>
      <c r="T140" s="229" t="s">
        <v>4433</v>
      </c>
      <c r="U140" s="229" t="s">
        <v>4433</v>
      </c>
      <c r="V140" s="229" t="s">
        <v>4433</v>
      </c>
      <c r="W140" s="229" t="s">
        <v>4433</v>
      </c>
      <c r="X140" s="229" t="s">
        <v>4433</v>
      </c>
      <c r="Y140" s="229" t="s">
        <v>4433</v>
      </c>
      <c r="Z140" s="231" t="s">
        <v>4433</v>
      </c>
      <c r="AA140" s="229" t="s">
        <v>4433</v>
      </c>
      <c r="AB140" s="229" t="s">
        <v>4433</v>
      </c>
      <c r="AC140" s="229" t="s">
        <v>4433</v>
      </c>
      <c r="AD140" s="229" t="s">
        <v>4433</v>
      </c>
      <c r="AE140" s="229" t="s">
        <v>4433</v>
      </c>
      <c r="AF140" s="229" t="s">
        <v>4433</v>
      </c>
      <c r="AG140" s="229" t="s">
        <v>4433</v>
      </c>
      <c r="AH140" s="229" t="s">
        <v>4433</v>
      </c>
      <c r="AI140" s="229" t="s">
        <v>4433</v>
      </c>
      <c r="AJ140" s="229" t="s">
        <v>4433</v>
      </c>
      <c r="AK140" s="229" t="s">
        <v>4433</v>
      </c>
      <c r="AL140" s="229" t="s">
        <v>4433</v>
      </c>
      <c r="AM140" s="229" t="s">
        <v>4433</v>
      </c>
      <c r="AN140" s="229" t="s">
        <v>4433</v>
      </c>
      <c r="AO140" s="229" t="s">
        <v>4433</v>
      </c>
      <c r="AP140" s="229" t="s">
        <v>4433</v>
      </c>
      <c r="AQ140" s="229" t="s">
        <v>4433</v>
      </c>
      <c r="AR140" s="229" t="s">
        <v>4433</v>
      </c>
      <c r="AS140" s="229" t="s">
        <v>4433</v>
      </c>
      <c r="AT140" s="229" t="s">
        <v>4433</v>
      </c>
    </row>
    <row r="141" spans="1:47">
      <c r="C141" s="96"/>
      <c r="D141" s="100"/>
      <c r="E141" s="109"/>
      <c r="F141" s="1"/>
      <c r="G141" s="96"/>
      <c r="H141" s="96"/>
      <c r="I141" s="96"/>
      <c r="J141" s="96"/>
      <c r="K141" s="96"/>
      <c r="L141" s="109"/>
      <c r="M141" s="96"/>
      <c r="N141" s="96"/>
      <c r="O141" s="96"/>
      <c r="P141" s="96"/>
      <c r="Q141" s="96"/>
      <c r="R141" s="111"/>
      <c r="S141" s="1"/>
      <c r="T141" s="96"/>
      <c r="U141" s="96"/>
      <c r="V141" s="107"/>
      <c r="W141" s="107"/>
      <c r="X141" s="107"/>
      <c r="Y141" s="107"/>
      <c r="Z141" s="111"/>
      <c r="AA141" s="1"/>
      <c r="AB141" s="1"/>
      <c r="AC141" s="1"/>
      <c r="AD141" s="1"/>
      <c r="AE141" s="1"/>
      <c r="AF141" s="1"/>
      <c r="AG141" s="1"/>
      <c r="AH141" s="1"/>
      <c r="AI141" s="1"/>
      <c r="AJ141" s="1"/>
      <c r="AK141" s="1"/>
      <c r="AL141" s="1"/>
      <c r="AM141" s="1"/>
      <c r="AN141" s="1"/>
      <c r="AO141" s="1"/>
      <c r="AP141" s="1"/>
      <c r="AQ141" s="1"/>
      <c r="AR141" s="1"/>
      <c r="AS141" s="1"/>
      <c r="AT141" s="1"/>
    </row>
    <row r="142" spans="1:47" ht="26">
      <c r="C142" s="96">
        <v>4.4000000000000004</v>
      </c>
      <c r="D142" s="166" t="s">
        <v>4428</v>
      </c>
      <c r="E142" s="96"/>
      <c r="F142" s="1"/>
      <c r="G142" s="96"/>
      <c r="H142" s="96"/>
      <c r="I142" s="96"/>
      <c r="J142" s="96"/>
      <c r="K142" s="96"/>
      <c r="L142" s="109"/>
      <c r="M142" s="96"/>
      <c r="N142" s="96"/>
      <c r="O142" s="96"/>
      <c r="P142" s="96"/>
      <c r="Q142" s="96"/>
      <c r="R142" s="111"/>
      <c r="S142" s="1"/>
      <c r="T142" s="96"/>
      <c r="U142" s="96"/>
      <c r="V142" s="107"/>
      <c r="W142" s="107"/>
      <c r="X142" s="107"/>
      <c r="Y142" s="107"/>
      <c r="Z142" s="111"/>
      <c r="AA142" s="1"/>
      <c r="AB142" s="1"/>
      <c r="AC142" s="1"/>
      <c r="AD142" s="1"/>
      <c r="AE142" s="1"/>
      <c r="AF142" s="1"/>
      <c r="AG142" s="1"/>
      <c r="AH142" s="1"/>
      <c r="AI142" s="1"/>
      <c r="AJ142" s="1"/>
      <c r="AK142" s="1"/>
      <c r="AL142" s="1"/>
      <c r="AM142" s="1"/>
      <c r="AN142" s="1"/>
      <c r="AO142" s="1"/>
      <c r="AP142" s="1"/>
      <c r="AQ142" s="1"/>
      <c r="AR142" s="1"/>
      <c r="AS142" s="1"/>
      <c r="AT142" s="1"/>
    </row>
    <row r="143" spans="1:47" hidden="1">
      <c r="A143" s="94" t="s">
        <v>41</v>
      </c>
      <c r="C143" s="96"/>
      <c r="D143" s="100" t="s">
        <v>42</v>
      </c>
      <c r="E143" s="229" t="s">
        <v>4433</v>
      </c>
      <c r="F143" s="229" t="s">
        <v>4433</v>
      </c>
      <c r="G143" s="229" t="s">
        <v>4433</v>
      </c>
      <c r="H143" s="229" t="s">
        <v>4433</v>
      </c>
      <c r="I143" s="229" t="s">
        <v>4433</v>
      </c>
      <c r="J143" s="229" t="s">
        <v>4433</v>
      </c>
      <c r="K143" s="229" t="s">
        <v>4433</v>
      </c>
      <c r="L143" s="229" t="s">
        <v>4433</v>
      </c>
      <c r="M143" s="229" t="s">
        <v>4433</v>
      </c>
      <c r="N143" s="229" t="s">
        <v>4433</v>
      </c>
      <c r="O143" s="229" t="s">
        <v>4433</v>
      </c>
      <c r="P143" s="229" t="s">
        <v>4433</v>
      </c>
      <c r="Q143" s="229" t="s">
        <v>4433</v>
      </c>
      <c r="R143" s="229" t="s">
        <v>4433</v>
      </c>
      <c r="S143" s="229" t="s">
        <v>4433</v>
      </c>
      <c r="T143" s="229" t="s">
        <v>4433</v>
      </c>
      <c r="U143" s="229" t="s">
        <v>4433</v>
      </c>
      <c r="V143" s="229" t="s">
        <v>4433</v>
      </c>
      <c r="W143" s="229" t="s">
        <v>4433</v>
      </c>
      <c r="X143" s="229" t="s">
        <v>4433</v>
      </c>
      <c r="Y143" s="229" t="s">
        <v>4433</v>
      </c>
      <c r="Z143" s="229" t="s">
        <v>4433</v>
      </c>
      <c r="AA143" s="229" t="s">
        <v>4433</v>
      </c>
      <c r="AB143" s="229" t="s">
        <v>4433</v>
      </c>
      <c r="AC143" s="229" t="s">
        <v>4433</v>
      </c>
      <c r="AD143" s="229" t="s">
        <v>4433</v>
      </c>
      <c r="AE143" s="229" t="s">
        <v>4433</v>
      </c>
      <c r="AF143" s="229" t="s">
        <v>4433</v>
      </c>
      <c r="AG143" s="229" t="s">
        <v>4433</v>
      </c>
      <c r="AH143" s="229" t="s">
        <v>4433</v>
      </c>
      <c r="AI143" s="229" t="s">
        <v>4433</v>
      </c>
      <c r="AJ143" s="229" t="s">
        <v>4433</v>
      </c>
      <c r="AK143" s="229" t="s">
        <v>4433</v>
      </c>
      <c r="AL143" s="229" t="s">
        <v>4433</v>
      </c>
      <c r="AM143" s="229" t="s">
        <v>4433</v>
      </c>
      <c r="AN143" s="229" t="s">
        <v>4433</v>
      </c>
      <c r="AO143" s="229" t="s">
        <v>4433</v>
      </c>
      <c r="AP143" s="229" t="s">
        <v>4433</v>
      </c>
      <c r="AQ143" s="229" t="s">
        <v>4433</v>
      </c>
      <c r="AR143" s="229" t="s">
        <v>4433</v>
      </c>
      <c r="AS143" s="229" t="s">
        <v>4433</v>
      </c>
      <c r="AT143" s="229" t="s">
        <v>4433</v>
      </c>
    </row>
    <row r="144" spans="1:47" ht="18.75" customHeight="1">
      <c r="A144" s="94" t="s">
        <v>43</v>
      </c>
      <c r="C144" s="96"/>
      <c r="D144" s="100" t="s">
        <v>1661</v>
      </c>
      <c r="E144" s="229" t="s">
        <v>4433</v>
      </c>
      <c r="F144" s="229" t="s">
        <v>4433</v>
      </c>
      <c r="G144" s="229" t="s">
        <v>4433</v>
      </c>
      <c r="H144" s="229" t="s">
        <v>4433</v>
      </c>
      <c r="I144" s="229" t="s">
        <v>4433</v>
      </c>
      <c r="J144" s="229" t="s">
        <v>4433</v>
      </c>
      <c r="K144" s="229" t="s">
        <v>4433</v>
      </c>
      <c r="L144" s="229">
        <v>5</v>
      </c>
      <c r="M144" s="229" t="s">
        <v>4433</v>
      </c>
      <c r="N144" s="229" t="s">
        <v>4433</v>
      </c>
      <c r="O144" s="229" t="s">
        <v>4433</v>
      </c>
      <c r="P144" s="229">
        <v>2.25</v>
      </c>
      <c r="Q144" s="229" t="s">
        <v>4433</v>
      </c>
      <c r="R144" s="229" t="s">
        <v>4433</v>
      </c>
      <c r="S144" s="229" t="s">
        <v>4433</v>
      </c>
      <c r="T144" s="229" t="s">
        <v>4433</v>
      </c>
      <c r="U144" s="229" t="s">
        <v>4433</v>
      </c>
      <c r="V144" s="229" t="s">
        <v>4433</v>
      </c>
      <c r="W144" s="229">
        <v>0.88000000000000012</v>
      </c>
      <c r="X144" s="229">
        <v>0.66</v>
      </c>
      <c r="Y144" s="229" t="s">
        <v>4433</v>
      </c>
      <c r="Z144" s="229" t="s">
        <v>4433</v>
      </c>
      <c r="AA144" s="229" t="s">
        <v>4433</v>
      </c>
      <c r="AB144" s="229" t="s">
        <v>4433</v>
      </c>
      <c r="AC144" s="229">
        <v>1.3</v>
      </c>
      <c r="AD144" s="229">
        <v>2.25</v>
      </c>
      <c r="AE144" s="229">
        <v>1.5</v>
      </c>
      <c r="AF144" s="229">
        <v>3</v>
      </c>
      <c r="AG144" s="229" t="s">
        <v>4433</v>
      </c>
      <c r="AH144" s="229">
        <v>1.2</v>
      </c>
      <c r="AI144" s="229">
        <v>0.42000000000000004</v>
      </c>
      <c r="AJ144" s="229" t="s">
        <v>4433</v>
      </c>
      <c r="AK144" s="229" t="s">
        <v>4433</v>
      </c>
      <c r="AL144" s="229" t="s">
        <v>4433</v>
      </c>
      <c r="AM144" s="229" t="s">
        <v>4433</v>
      </c>
      <c r="AN144" s="229" t="s">
        <v>4433</v>
      </c>
      <c r="AO144" s="229">
        <v>1</v>
      </c>
      <c r="AP144" s="229" t="s">
        <v>4433</v>
      </c>
      <c r="AQ144" s="229" t="s">
        <v>4433</v>
      </c>
      <c r="AR144" s="229" t="s">
        <v>4433</v>
      </c>
      <c r="AS144" s="229" t="s">
        <v>4433</v>
      </c>
      <c r="AT144" s="229" t="s">
        <v>4433</v>
      </c>
      <c r="AU144" s="456"/>
    </row>
    <row r="145" spans="1:47" ht="18.75" customHeight="1">
      <c r="A145" s="94" t="s">
        <v>46</v>
      </c>
      <c r="C145" s="96"/>
      <c r="D145" s="100" t="s">
        <v>1681</v>
      </c>
      <c r="E145" s="229" t="s">
        <v>4433</v>
      </c>
      <c r="F145" s="229" t="s">
        <v>4433</v>
      </c>
      <c r="G145" s="228">
        <v>34.313942570000002</v>
      </c>
      <c r="H145" s="229" t="s">
        <v>4433</v>
      </c>
      <c r="I145" s="229" t="s">
        <v>4433</v>
      </c>
      <c r="J145" s="229" t="s">
        <v>4433</v>
      </c>
      <c r="K145" s="229" t="s">
        <v>4433</v>
      </c>
      <c r="L145" s="229" t="s">
        <v>4433</v>
      </c>
      <c r="M145" s="229">
        <v>0.38766326999999995</v>
      </c>
      <c r="N145" s="229" t="s">
        <v>4433</v>
      </c>
      <c r="O145" s="229" t="s">
        <v>4433</v>
      </c>
      <c r="P145" s="229" t="s">
        <v>4433</v>
      </c>
      <c r="Q145" s="229">
        <v>0.35697984000000005</v>
      </c>
      <c r="R145" s="229" t="s">
        <v>4433</v>
      </c>
      <c r="S145" s="229" t="s">
        <v>4433</v>
      </c>
      <c r="T145" s="229" t="s">
        <v>4433</v>
      </c>
      <c r="U145" s="229" t="s">
        <v>4433</v>
      </c>
      <c r="V145" s="229" t="s">
        <v>4433</v>
      </c>
      <c r="W145" s="229" t="s">
        <v>4433</v>
      </c>
      <c r="X145" s="229" t="s">
        <v>4433</v>
      </c>
      <c r="Y145" s="229" t="s">
        <v>4433</v>
      </c>
      <c r="Z145" s="229" t="s">
        <v>4433</v>
      </c>
      <c r="AA145" s="229" t="s">
        <v>4433</v>
      </c>
      <c r="AB145" s="229" t="s">
        <v>4433</v>
      </c>
      <c r="AC145" s="229" t="s">
        <v>4433</v>
      </c>
      <c r="AD145" s="229" t="s">
        <v>4433</v>
      </c>
      <c r="AE145" s="229" t="s">
        <v>4433</v>
      </c>
      <c r="AF145" s="229" t="s">
        <v>4433</v>
      </c>
      <c r="AG145" s="229" t="s">
        <v>4433</v>
      </c>
      <c r="AH145" s="229" t="s">
        <v>4433</v>
      </c>
      <c r="AI145" s="229" t="s">
        <v>4433</v>
      </c>
      <c r="AJ145" s="229" t="s">
        <v>4433</v>
      </c>
      <c r="AK145" s="229">
        <v>31.827048250000004</v>
      </c>
      <c r="AL145" s="229">
        <v>35.312685070000008</v>
      </c>
      <c r="AM145" s="229" t="s">
        <v>4433</v>
      </c>
      <c r="AN145" s="229" t="s">
        <v>4433</v>
      </c>
      <c r="AO145" s="229" t="s">
        <v>4433</v>
      </c>
      <c r="AP145" s="229" t="s">
        <v>4433</v>
      </c>
      <c r="AQ145" s="229" t="s">
        <v>4433</v>
      </c>
      <c r="AR145" s="229" t="s">
        <v>4433</v>
      </c>
      <c r="AS145" s="229" t="s">
        <v>4433</v>
      </c>
      <c r="AT145" s="229" t="s">
        <v>4433</v>
      </c>
      <c r="AU145" s="456"/>
    </row>
    <row r="146" spans="1:47" ht="18.75" customHeight="1">
      <c r="A146" s="94" t="s">
        <v>47</v>
      </c>
      <c r="C146" s="96"/>
      <c r="D146" s="100" t="s">
        <v>1679</v>
      </c>
      <c r="E146" s="229" t="s">
        <v>4433</v>
      </c>
      <c r="F146" s="229" t="s">
        <v>4433</v>
      </c>
      <c r="G146" s="228">
        <v>34.259447589999994</v>
      </c>
      <c r="H146" s="229" t="s">
        <v>4433</v>
      </c>
      <c r="I146" s="229" t="s">
        <v>4433</v>
      </c>
      <c r="J146" s="229" t="s">
        <v>4433</v>
      </c>
      <c r="K146" s="229" t="s">
        <v>4433</v>
      </c>
      <c r="L146" s="229" t="s">
        <v>4433</v>
      </c>
      <c r="M146" s="229">
        <v>0.48473093</v>
      </c>
      <c r="N146" s="229" t="s">
        <v>4433</v>
      </c>
      <c r="O146" s="229" t="s">
        <v>4433</v>
      </c>
      <c r="P146" s="229" t="s">
        <v>4433</v>
      </c>
      <c r="Q146" s="229">
        <v>0.34966693000000004</v>
      </c>
      <c r="R146" s="229" t="s">
        <v>4433</v>
      </c>
      <c r="S146" s="229" t="s">
        <v>4433</v>
      </c>
      <c r="T146" s="229" t="s">
        <v>4433</v>
      </c>
      <c r="U146" s="229" t="s">
        <v>4433</v>
      </c>
      <c r="V146" s="229" t="s">
        <v>4433</v>
      </c>
      <c r="W146" s="229" t="s">
        <v>4433</v>
      </c>
      <c r="X146" s="229" t="s">
        <v>4433</v>
      </c>
      <c r="Y146" s="229" t="s">
        <v>4433</v>
      </c>
      <c r="Z146" s="229" t="s">
        <v>4433</v>
      </c>
      <c r="AA146" s="229" t="s">
        <v>4433</v>
      </c>
      <c r="AB146" s="229" t="s">
        <v>4433</v>
      </c>
      <c r="AC146" s="229" t="s">
        <v>4433</v>
      </c>
      <c r="AD146" s="229" t="s">
        <v>4433</v>
      </c>
      <c r="AE146" s="229" t="s">
        <v>4433</v>
      </c>
      <c r="AF146" s="229" t="s">
        <v>4433</v>
      </c>
      <c r="AG146" s="229" t="s">
        <v>4433</v>
      </c>
      <c r="AH146" s="229" t="s">
        <v>4433</v>
      </c>
      <c r="AI146" s="229" t="s">
        <v>4433</v>
      </c>
      <c r="AJ146" s="229" t="s">
        <v>4433</v>
      </c>
      <c r="AK146" s="229">
        <v>32.283239110000004</v>
      </c>
      <c r="AL146" s="229">
        <v>36.560799910000007</v>
      </c>
      <c r="AM146" s="229" t="s">
        <v>4433</v>
      </c>
      <c r="AN146" s="229" t="s">
        <v>4433</v>
      </c>
      <c r="AO146" s="229" t="s">
        <v>4433</v>
      </c>
      <c r="AP146" s="229" t="s">
        <v>4433</v>
      </c>
      <c r="AQ146" s="229" t="s">
        <v>4433</v>
      </c>
      <c r="AR146" s="229" t="s">
        <v>4433</v>
      </c>
      <c r="AS146" s="229" t="s">
        <v>4433</v>
      </c>
      <c r="AT146" s="229" t="s">
        <v>4433</v>
      </c>
      <c r="AU146" s="456"/>
    </row>
    <row r="147" spans="1:47" s="451" customFormat="1" ht="18.75" hidden="1" customHeight="1">
      <c r="A147" s="451" t="s">
        <v>48</v>
      </c>
      <c r="C147" s="452"/>
      <c r="D147" s="453" t="s">
        <v>1664</v>
      </c>
      <c r="E147" s="457" t="s">
        <v>4433</v>
      </c>
      <c r="F147" s="457" t="s">
        <v>4433</v>
      </c>
      <c r="G147" s="457" t="s">
        <v>4433</v>
      </c>
      <c r="H147" s="457" t="s">
        <v>4433</v>
      </c>
      <c r="I147" s="457" t="s">
        <v>4433</v>
      </c>
      <c r="J147" s="457" t="s">
        <v>4433</v>
      </c>
      <c r="K147" s="457" t="s">
        <v>4433</v>
      </c>
      <c r="L147" s="457" t="s">
        <v>4433</v>
      </c>
      <c r="M147" s="457" t="s">
        <v>4433</v>
      </c>
      <c r="N147" s="457" t="s">
        <v>4433</v>
      </c>
      <c r="O147" s="457" t="s">
        <v>4433</v>
      </c>
      <c r="P147" s="457" t="s">
        <v>4433</v>
      </c>
      <c r="Q147" s="457" t="s">
        <v>4433</v>
      </c>
      <c r="R147" s="457" t="s">
        <v>4433</v>
      </c>
      <c r="S147" s="457" t="s">
        <v>4433</v>
      </c>
      <c r="T147" s="457" t="s">
        <v>4433</v>
      </c>
      <c r="U147" s="457" t="s">
        <v>4433</v>
      </c>
      <c r="V147" s="457" t="s">
        <v>4433</v>
      </c>
      <c r="W147" s="457" t="s">
        <v>4433</v>
      </c>
      <c r="X147" s="457" t="s">
        <v>4433</v>
      </c>
      <c r="Y147" s="457" t="s">
        <v>4433</v>
      </c>
      <c r="Z147" s="457" t="s">
        <v>4433</v>
      </c>
      <c r="AA147" s="457" t="s">
        <v>4433</v>
      </c>
      <c r="AB147" s="457" t="s">
        <v>4433</v>
      </c>
      <c r="AC147" s="457" t="s">
        <v>4433</v>
      </c>
      <c r="AD147" s="457" t="s">
        <v>4433</v>
      </c>
      <c r="AE147" s="457" t="s">
        <v>4433</v>
      </c>
      <c r="AF147" s="457" t="s">
        <v>4433</v>
      </c>
      <c r="AG147" s="457" t="s">
        <v>4433</v>
      </c>
      <c r="AH147" s="457" t="s">
        <v>4433</v>
      </c>
      <c r="AI147" s="457" t="s">
        <v>4433</v>
      </c>
      <c r="AJ147" s="457" t="s">
        <v>4433</v>
      </c>
      <c r="AK147" s="457" t="s">
        <v>4433</v>
      </c>
      <c r="AL147" s="457" t="s">
        <v>4433</v>
      </c>
      <c r="AM147" s="457" t="s">
        <v>4433</v>
      </c>
      <c r="AN147" s="457" t="s">
        <v>4433</v>
      </c>
      <c r="AO147" s="457" t="s">
        <v>4433</v>
      </c>
      <c r="AP147" s="457" t="s">
        <v>4433</v>
      </c>
      <c r="AQ147" s="457" t="s">
        <v>4433</v>
      </c>
      <c r="AR147" s="457" t="s">
        <v>4433</v>
      </c>
      <c r="AS147" s="457" t="s">
        <v>4433</v>
      </c>
      <c r="AT147" s="457" t="s">
        <v>4433</v>
      </c>
      <c r="AU147" s="460"/>
    </row>
    <row r="148" spans="1:47" ht="18.75" customHeight="1">
      <c r="A148" s="94" t="s">
        <v>49</v>
      </c>
      <c r="C148" s="96"/>
      <c r="D148" s="100" t="s">
        <v>1667</v>
      </c>
      <c r="E148" s="229" t="s">
        <v>4433</v>
      </c>
      <c r="F148" s="229" t="s">
        <v>4433</v>
      </c>
      <c r="G148" s="229">
        <v>34.340960980000006</v>
      </c>
      <c r="H148" s="229" t="s">
        <v>4433</v>
      </c>
      <c r="I148" s="229" t="s">
        <v>4433</v>
      </c>
      <c r="J148" s="229">
        <v>0.42500000000000004</v>
      </c>
      <c r="K148" s="229" t="s">
        <v>4433</v>
      </c>
      <c r="L148" s="229" t="s">
        <v>4433</v>
      </c>
      <c r="M148" s="229">
        <v>0.45020871000000001</v>
      </c>
      <c r="N148" s="229" t="s">
        <v>4433</v>
      </c>
      <c r="O148" s="229" t="s">
        <v>4433</v>
      </c>
      <c r="P148" s="229" t="s">
        <v>4433</v>
      </c>
      <c r="Q148" s="229">
        <v>0.42000000000000004</v>
      </c>
      <c r="R148" s="229" t="s">
        <v>4433</v>
      </c>
      <c r="S148" s="229">
        <v>0.25</v>
      </c>
      <c r="T148" s="229" t="s">
        <v>4433</v>
      </c>
      <c r="U148" s="229">
        <v>0.34520884999999996</v>
      </c>
      <c r="V148" s="229">
        <v>0.39075912000000002</v>
      </c>
      <c r="W148" s="229" t="s">
        <v>4433</v>
      </c>
      <c r="X148" s="229" t="s">
        <v>4433</v>
      </c>
      <c r="Y148" s="229" t="s">
        <v>4433</v>
      </c>
      <c r="Z148" s="229">
        <v>0.48500000000000004</v>
      </c>
      <c r="AA148" s="229">
        <v>0.35734649000000002</v>
      </c>
      <c r="AB148" s="229" t="s">
        <v>4433</v>
      </c>
      <c r="AC148" s="229" t="s">
        <v>4433</v>
      </c>
      <c r="AD148" s="229" t="s">
        <v>4433</v>
      </c>
      <c r="AE148" s="229" t="s">
        <v>4433</v>
      </c>
      <c r="AF148" s="229" t="s">
        <v>4433</v>
      </c>
      <c r="AG148" s="229">
        <v>0.233458</v>
      </c>
      <c r="AH148" s="229" t="s">
        <v>4433</v>
      </c>
      <c r="AI148" s="229" t="s">
        <v>4433</v>
      </c>
      <c r="AJ148" s="229" t="s">
        <v>4433</v>
      </c>
      <c r="AK148" s="229">
        <v>31.941626769999999</v>
      </c>
      <c r="AL148" s="229">
        <v>36.060408430000003</v>
      </c>
      <c r="AM148" s="229" t="s">
        <v>4433</v>
      </c>
      <c r="AN148" s="229" t="s">
        <v>4433</v>
      </c>
      <c r="AO148" s="229" t="s">
        <v>4433</v>
      </c>
      <c r="AP148" s="229" t="s">
        <v>4433</v>
      </c>
      <c r="AQ148" s="229" t="s">
        <v>4433</v>
      </c>
      <c r="AR148" s="229" t="s">
        <v>4433</v>
      </c>
      <c r="AS148" s="229" t="s">
        <v>4433</v>
      </c>
      <c r="AT148" s="229" t="s">
        <v>4433</v>
      </c>
      <c r="AU148" s="456"/>
    </row>
    <row r="149" spans="1:47" ht="18.75" customHeight="1">
      <c r="A149" s="94" t="s">
        <v>51</v>
      </c>
      <c r="C149" s="96"/>
      <c r="D149" s="100" t="s">
        <v>1669</v>
      </c>
      <c r="E149" s="229">
        <v>0.4</v>
      </c>
      <c r="F149" s="229">
        <v>0.4</v>
      </c>
      <c r="G149" s="229" t="s">
        <v>4433</v>
      </c>
      <c r="H149" s="229">
        <v>0.35499999999999998</v>
      </c>
      <c r="I149" s="229" t="s">
        <v>4433</v>
      </c>
      <c r="J149" s="229">
        <v>0.6</v>
      </c>
      <c r="K149" s="229" t="s">
        <v>4433</v>
      </c>
      <c r="L149" s="229" t="s">
        <v>4433</v>
      </c>
      <c r="M149" s="229" t="s">
        <v>4433</v>
      </c>
      <c r="N149" s="229" t="s">
        <v>4433</v>
      </c>
      <c r="O149" s="229" t="s">
        <v>4433</v>
      </c>
      <c r="P149" s="229" t="s">
        <v>4433</v>
      </c>
      <c r="Q149" s="229" t="s">
        <v>4433</v>
      </c>
      <c r="R149" s="229" t="s">
        <v>4433</v>
      </c>
      <c r="S149" s="229" t="s">
        <v>4433</v>
      </c>
      <c r="T149" s="229" t="s">
        <v>4433</v>
      </c>
      <c r="U149" s="229" t="s">
        <v>4433</v>
      </c>
      <c r="V149" s="229" t="s">
        <v>4433</v>
      </c>
      <c r="W149" s="229" t="s">
        <v>4433</v>
      </c>
      <c r="X149" s="229" t="s">
        <v>4433</v>
      </c>
      <c r="Y149" s="229" t="s">
        <v>4433</v>
      </c>
      <c r="Z149" s="229">
        <v>0.5</v>
      </c>
      <c r="AA149" s="229">
        <v>0.4</v>
      </c>
      <c r="AB149" s="229" t="s">
        <v>4433</v>
      </c>
      <c r="AC149" s="229" t="s">
        <v>4433</v>
      </c>
      <c r="AD149" s="229" t="s">
        <v>4433</v>
      </c>
      <c r="AE149" s="229" t="s">
        <v>4433</v>
      </c>
      <c r="AF149" s="229" t="s">
        <v>4433</v>
      </c>
      <c r="AG149" s="229">
        <v>0.54</v>
      </c>
      <c r="AH149" s="229" t="s">
        <v>4433</v>
      </c>
      <c r="AI149" s="229" t="s">
        <v>4433</v>
      </c>
      <c r="AJ149" s="229" t="s">
        <v>4433</v>
      </c>
      <c r="AK149" s="229" t="s">
        <v>4433</v>
      </c>
      <c r="AL149" s="229" t="s">
        <v>4433</v>
      </c>
      <c r="AM149" s="229" t="s">
        <v>4433</v>
      </c>
      <c r="AN149" s="229" t="s">
        <v>4433</v>
      </c>
      <c r="AO149" s="229" t="s">
        <v>4433</v>
      </c>
      <c r="AP149" s="229" t="s">
        <v>4433</v>
      </c>
      <c r="AQ149" s="229" t="s">
        <v>4433</v>
      </c>
      <c r="AR149" s="229" t="s">
        <v>4433</v>
      </c>
      <c r="AS149" s="229" t="s">
        <v>4433</v>
      </c>
      <c r="AT149" s="229" t="s">
        <v>4433</v>
      </c>
      <c r="AU149" s="456"/>
    </row>
    <row r="150" spans="1:47" ht="18.75" customHeight="1">
      <c r="A150" s="94" t="s">
        <v>53</v>
      </c>
      <c r="C150" s="96"/>
      <c r="D150" s="100" t="s">
        <v>1665</v>
      </c>
      <c r="E150" s="229">
        <v>0.6</v>
      </c>
      <c r="F150" s="229" t="s">
        <v>4433</v>
      </c>
      <c r="G150" s="229" t="s">
        <v>4433</v>
      </c>
      <c r="H150" s="229" t="s">
        <v>4433</v>
      </c>
      <c r="I150" s="229" t="s">
        <v>4433</v>
      </c>
      <c r="J150" s="229" t="s">
        <v>4433</v>
      </c>
      <c r="K150" s="229" t="s">
        <v>4433</v>
      </c>
      <c r="L150" s="229" t="s">
        <v>4433</v>
      </c>
      <c r="M150" s="229" t="s">
        <v>4433</v>
      </c>
      <c r="N150" s="229" t="s">
        <v>4433</v>
      </c>
      <c r="O150" s="229" t="s">
        <v>4433</v>
      </c>
      <c r="P150" s="229" t="s">
        <v>4433</v>
      </c>
      <c r="Q150" s="229" t="s">
        <v>4433</v>
      </c>
      <c r="R150" s="229" t="s">
        <v>4433</v>
      </c>
      <c r="S150" s="229" t="s">
        <v>4433</v>
      </c>
      <c r="T150" s="229" t="s">
        <v>4433</v>
      </c>
      <c r="U150" s="229" t="s">
        <v>4433</v>
      </c>
      <c r="V150" s="229" t="s">
        <v>4433</v>
      </c>
      <c r="W150" s="229" t="s">
        <v>4433</v>
      </c>
      <c r="X150" s="229" t="s">
        <v>4433</v>
      </c>
      <c r="Y150" s="229" t="s">
        <v>4433</v>
      </c>
      <c r="Z150" s="229" t="s">
        <v>4433</v>
      </c>
      <c r="AA150" s="229" t="s">
        <v>4433</v>
      </c>
      <c r="AB150" s="229" t="s">
        <v>4433</v>
      </c>
      <c r="AC150" s="229" t="s">
        <v>4433</v>
      </c>
      <c r="AD150" s="229" t="s">
        <v>4433</v>
      </c>
      <c r="AE150" s="229" t="s">
        <v>4433</v>
      </c>
      <c r="AF150" s="229" t="s">
        <v>4433</v>
      </c>
      <c r="AG150" s="229" t="s">
        <v>4433</v>
      </c>
      <c r="AH150" s="229" t="s">
        <v>4433</v>
      </c>
      <c r="AI150" s="229" t="s">
        <v>4433</v>
      </c>
      <c r="AJ150" s="229" t="s">
        <v>4433</v>
      </c>
      <c r="AK150" s="229" t="s">
        <v>4433</v>
      </c>
      <c r="AL150" s="229" t="s">
        <v>4433</v>
      </c>
      <c r="AM150" s="229" t="s">
        <v>4433</v>
      </c>
      <c r="AN150" s="229" t="s">
        <v>4433</v>
      </c>
      <c r="AO150" s="229" t="s">
        <v>4433</v>
      </c>
      <c r="AP150" s="229" t="s">
        <v>4433</v>
      </c>
      <c r="AQ150" s="229" t="s">
        <v>4433</v>
      </c>
      <c r="AR150" s="229" t="s">
        <v>4433</v>
      </c>
      <c r="AS150" s="229" t="s">
        <v>4433</v>
      </c>
      <c r="AT150" s="229" t="s">
        <v>4433</v>
      </c>
      <c r="AU150" s="456"/>
    </row>
    <row r="151" spans="1:47" s="451" customFormat="1" ht="18.75" hidden="1" customHeight="1">
      <c r="A151" s="451" t="s">
        <v>55</v>
      </c>
      <c r="C151" s="452"/>
      <c r="D151" s="453" t="s">
        <v>3020</v>
      </c>
      <c r="E151" s="457" t="s">
        <v>4433</v>
      </c>
      <c r="F151" s="457" t="s">
        <v>4433</v>
      </c>
      <c r="G151" s="457" t="s">
        <v>4433</v>
      </c>
      <c r="H151" s="457" t="s">
        <v>4433</v>
      </c>
      <c r="I151" s="457" t="s">
        <v>4433</v>
      </c>
      <c r="J151" s="457" t="s">
        <v>4433</v>
      </c>
      <c r="K151" s="457" t="s">
        <v>4433</v>
      </c>
      <c r="L151" s="457" t="s">
        <v>4433</v>
      </c>
      <c r="M151" s="457" t="s">
        <v>4433</v>
      </c>
      <c r="N151" s="457" t="s">
        <v>4433</v>
      </c>
      <c r="O151" s="457" t="s">
        <v>4433</v>
      </c>
      <c r="P151" s="457" t="s">
        <v>4433</v>
      </c>
      <c r="Q151" s="457" t="s">
        <v>4433</v>
      </c>
      <c r="R151" s="457" t="s">
        <v>4433</v>
      </c>
      <c r="S151" s="457" t="s">
        <v>4433</v>
      </c>
      <c r="T151" s="457" t="s">
        <v>4433</v>
      </c>
      <c r="U151" s="457" t="s">
        <v>4433</v>
      </c>
      <c r="V151" s="457" t="s">
        <v>4433</v>
      </c>
      <c r="W151" s="457" t="s">
        <v>4433</v>
      </c>
      <c r="X151" s="457" t="s">
        <v>4433</v>
      </c>
      <c r="Y151" s="457" t="s">
        <v>4433</v>
      </c>
      <c r="Z151" s="457" t="s">
        <v>4433</v>
      </c>
      <c r="AA151" s="457" t="s">
        <v>4433</v>
      </c>
      <c r="AB151" s="457" t="s">
        <v>4433</v>
      </c>
      <c r="AC151" s="457" t="s">
        <v>4433</v>
      </c>
      <c r="AD151" s="457" t="s">
        <v>4433</v>
      </c>
      <c r="AE151" s="457" t="s">
        <v>4433</v>
      </c>
      <c r="AF151" s="457" t="s">
        <v>4433</v>
      </c>
      <c r="AG151" s="457" t="s">
        <v>4433</v>
      </c>
      <c r="AH151" s="457" t="s">
        <v>4433</v>
      </c>
      <c r="AI151" s="457" t="s">
        <v>4433</v>
      </c>
      <c r="AJ151" s="457" t="s">
        <v>4433</v>
      </c>
      <c r="AK151" s="457" t="s">
        <v>4433</v>
      </c>
      <c r="AL151" s="457" t="s">
        <v>4433</v>
      </c>
      <c r="AM151" s="457" t="s">
        <v>4433</v>
      </c>
      <c r="AN151" s="457" t="s">
        <v>4433</v>
      </c>
      <c r="AO151" s="457" t="s">
        <v>4433</v>
      </c>
      <c r="AP151" s="457" t="s">
        <v>4433</v>
      </c>
      <c r="AQ151" s="457" t="s">
        <v>4433</v>
      </c>
      <c r="AR151" s="457" t="s">
        <v>4433</v>
      </c>
      <c r="AS151" s="457" t="s">
        <v>4433</v>
      </c>
      <c r="AT151" s="457" t="s">
        <v>4433</v>
      </c>
      <c r="AU151" s="460"/>
    </row>
    <row r="152" spans="1:47" s="451" customFormat="1" ht="18.75" hidden="1" customHeight="1">
      <c r="A152" s="451" t="s">
        <v>57</v>
      </c>
      <c r="C152" s="452"/>
      <c r="D152" s="453" t="s">
        <v>56</v>
      </c>
      <c r="E152" s="457" t="s">
        <v>4433</v>
      </c>
      <c r="F152" s="457" t="s">
        <v>4433</v>
      </c>
      <c r="G152" s="457" t="s">
        <v>4433</v>
      </c>
      <c r="H152" s="457" t="s">
        <v>4433</v>
      </c>
      <c r="I152" s="457" t="s">
        <v>4433</v>
      </c>
      <c r="J152" s="457" t="s">
        <v>4433</v>
      </c>
      <c r="K152" s="457" t="s">
        <v>4433</v>
      </c>
      <c r="L152" s="457" t="s">
        <v>4433</v>
      </c>
      <c r="M152" s="457" t="s">
        <v>4433</v>
      </c>
      <c r="N152" s="457" t="s">
        <v>4433</v>
      </c>
      <c r="O152" s="457" t="s">
        <v>4433</v>
      </c>
      <c r="P152" s="457" t="s">
        <v>4433</v>
      </c>
      <c r="Q152" s="457" t="s">
        <v>4433</v>
      </c>
      <c r="R152" s="457" t="s">
        <v>4433</v>
      </c>
      <c r="S152" s="457" t="s">
        <v>4433</v>
      </c>
      <c r="T152" s="457" t="s">
        <v>4433</v>
      </c>
      <c r="U152" s="457" t="s">
        <v>4433</v>
      </c>
      <c r="V152" s="457" t="s">
        <v>4433</v>
      </c>
      <c r="W152" s="457" t="s">
        <v>4433</v>
      </c>
      <c r="X152" s="457" t="s">
        <v>4433</v>
      </c>
      <c r="Y152" s="457" t="s">
        <v>4433</v>
      </c>
      <c r="Z152" s="457" t="s">
        <v>4433</v>
      </c>
      <c r="AA152" s="457" t="s">
        <v>4433</v>
      </c>
      <c r="AB152" s="457" t="s">
        <v>4433</v>
      </c>
      <c r="AC152" s="457" t="s">
        <v>4433</v>
      </c>
      <c r="AD152" s="457" t="s">
        <v>4433</v>
      </c>
      <c r="AE152" s="457" t="s">
        <v>4433</v>
      </c>
      <c r="AF152" s="457" t="s">
        <v>4433</v>
      </c>
      <c r="AG152" s="457" t="s">
        <v>4433</v>
      </c>
      <c r="AH152" s="457" t="s">
        <v>4433</v>
      </c>
      <c r="AI152" s="457" t="s">
        <v>4433</v>
      </c>
      <c r="AJ152" s="457" t="s">
        <v>4433</v>
      </c>
      <c r="AK152" s="457" t="s">
        <v>4433</v>
      </c>
      <c r="AL152" s="457" t="s">
        <v>4433</v>
      </c>
      <c r="AM152" s="457" t="s">
        <v>4433</v>
      </c>
      <c r="AN152" s="457" t="s">
        <v>4433</v>
      </c>
      <c r="AO152" s="457" t="s">
        <v>4433</v>
      </c>
      <c r="AP152" s="457" t="s">
        <v>4433</v>
      </c>
      <c r="AQ152" s="457" t="s">
        <v>4433</v>
      </c>
      <c r="AR152" s="457" t="s">
        <v>4433</v>
      </c>
      <c r="AS152" s="457" t="s">
        <v>4433</v>
      </c>
      <c r="AT152" s="457" t="s">
        <v>4433</v>
      </c>
      <c r="AU152" s="460"/>
    </row>
    <row r="153" spans="1:47" s="451" customFormat="1" ht="18.75" hidden="1" customHeight="1">
      <c r="A153" s="451" t="s">
        <v>58</v>
      </c>
      <c r="C153" s="452"/>
      <c r="D153" s="453" t="s">
        <v>1687</v>
      </c>
      <c r="E153" s="457" t="s">
        <v>4433</v>
      </c>
      <c r="F153" s="457" t="s">
        <v>4433</v>
      </c>
      <c r="G153" s="457" t="s">
        <v>4433</v>
      </c>
      <c r="H153" s="457" t="s">
        <v>4433</v>
      </c>
      <c r="I153" s="457" t="s">
        <v>4433</v>
      </c>
      <c r="J153" s="457" t="s">
        <v>4433</v>
      </c>
      <c r="K153" s="457" t="s">
        <v>4433</v>
      </c>
      <c r="L153" s="457" t="s">
        <v>4433</v>
      </c>
      <c r="M153" s="457" t="s">
        <v>4433</v>
      </c>
      <c r="N153" s="457" t="s">
        <v>4433</v>
      </c>
      <c r="O153" s="457" t="s">
        <v>4433</v>
      </c>
      <c r="P153" s="457" t="s">
        <v>4433</v>
      </c>
      <c r="Q153" s="457" t="s">
        <v>4433</v>
      </c>
      <c r="R153" s="457" t="s">
        <v>4433</v>
      </c>
      <c r="S153" s="457" t="s">
        <v>4433</v>
      </c>
      <c r="T153" s="457" t="s">
        <v>4433</v>
      </c>
      <c r="U153" s="457" t="s">
        <v>4433</v>
      </c>
      <c r="V153" s="457" t="s">
        <v>4433</v>
      </c>
      <c r="W153" s="457" t="s">
        <v>4433</v>
      </c>
      <c r="X153" s="457" t="s">
        <v>4433</v>
      </c>
      <c r="Y153" s="457" t="s">
        <v>4433</v>
      </c>
      <c r="Z153" s="457" t="s">
        <v>4433</v>
      </c>
      <c r="AA153" s="457" t="s">
        <v>4433</v>
      </c>
      <c r="AB153" s="457" t="s">
        <v>4433</v>
      </c>
      <c r="AC153" s="457" t="s">
        <v>4433</v>
      </c>
      <c r="AD153" s="457" t="s">
        <v>4433</v>
      </c>
      <c r="AE153" s="457" t="s">
        <v>4433</v>
      </c>
      <c r="AF153" s="457" t="s">
        <v>4433</v>
      </c>
      <c r="AG153" s="457" t="s">
        <v>4433</v>
      </c>
      <c r="AH153" s="457" t="s">
        <v>4433</v>
      </c>
      <c r="AI153" s="457" t="s">
        <v>4433</v>
      </c>
      <c r="AJ153" s="457" t="s">
        <v>4433</v>
      </c>
      <c r="AK153" s="457" t="s">
        <v>4433</v>
      </c>
      <c r="AL153" s="457" t="s">
        <v>4433</v>
      </c>
      <c r="AM153" s="457" t="s">
        <v>4433</v>
      </c>
      <c r="AN153" s="457" t="s">
        <v>4433</v>
      </c>
      <c r="AO153" s="457" t="s">
        <v>4433</v>
      </c>
      <c r="AP153" s="457" t="s">
        <v>4433</v>
      </c>
      <c r="AQ153" s="457" t="s">
        <v>4433</v>
      </c>
      <c r="AR153" s="457" t="s">
        <v>4433</v>
      </c>
      <c r="AS153" s="457" t="s">
        <v>4433</v>
      </c>
      <c r="AT153" s="457" t="s">
        <v>4433</v>
      </c>
      <c r="AU153" s="460"/>
    </row>
    <row r="154" spans="1:47" ht="18.75" customHeight="1">
      <c r="A154" s="94" t="s">
        <v>59</v>
      </c>
      <c r="C154" s="96"/>
      <c r="D154" s="100" t="s">
        <v>1684</v>
      </c>
      <c r="E154" s="229" t="s">
        <v>4433</v>
      </c>
      <c r="F154" s="229" t="s">
        <v>4433</v>
      </c>
      <c r="G154" s="229">
        <v>33.709677220000003</v>
      </c>
      <c r="H154" s="229" t="s">
        <v>4433</v>
      </c>
      <c r="I154" s="229" t="s">
        <v>4433</v>
      </c>
      <c r="J154" s="229" t="s">
        <v>4433</v>
      </c>
      <c r="K154" s="229" t="s">
        <v>4433</v>
      </c>
      <c r="L154" s="229" t="s">
        <v>4433</v>
      </c>
      <c r="M154" s="229">
        <v>0.37145381999999993</v>
      </c>
      <c r="N154" s="229" t="s">
        <v>4433</v>
      </c>
      <c r="O154" s="229" t="s">
        <v>4433</v>
      </c>
      <c r="P154" s="229" t="s">
        <v>4433</v>
      </c>
      <c r="Q154" s="229" t="s">
        <v>4433</v>
      </c>
      <c r="R154" s="229" t="s">
        <v>4433</v>
      </c>
      <c r="S154" s="229" t="s">
        <v>4433</v>
      </c>
      <c r="T154" s="229" t="s">
        <v>4433</v>
      </c>
      <c r="U154" s="229" t="s">
        <v>4433</v>
      </c>
      <c r="V154" s="229" t="s">
        <v>4433</v>
      </c>
      <c r="W154" s="229" t="s">
        <v>4433</v>
      </c>
      <c r="X154" s="229" t="s">
        <v>4433</v>
      </c>
      <c r="Y154" s="229" t="s">
        <v>4433</v>
      </c>
      <c r="Z154" s="229" t="s">
        <v>4433</v>
      </c>
      <c r="AA154" s="229" t="s">
        <v>4433</v>
      </c>
      <c r="AB154" s="229" t="s">
        <v>4433</v>
      </c>
      <c r="AC154" s="229" t="s">
        <v>4433</v>
      </c>
      <c r="AD154" s="229" t="s">
        <v>4433</v>
      </c>
      <c r="AE154" s="229" t="s">
        <v>4433</v>
      </c>
      <c r="AF154" s="229" t="s">
        <v>4433</v>
      </c>
      <c r="AG154" s="229" t="s">
        <v>4433</v>
      </c>
      <c r="AH154" s="229" t="s">
        <v>4433</v>
      </c>
      <c r="AI154" s="229" t="s">
        <v>4433</v>
      </c>
      <c r="AJ154" s="229" t="s">
        <v>4433</v>
      </c>
      <c r="AK154" s="229" t="s">
        <v>4433</v>
      </c>
      <c r="AL154" s="229" t="s">
        <v>4433</v>
      </c>
      <c r="AM154" s="229" t="s">
        <v>4433</v>
      </c>
      <c r="AN154" s="229" t="s">
        <v>4433</v>
      </c>
      <c r="AO154" s="229" t="s">
        <v>4433</v>
      </c>
      <c r="AP154" s="229" t="s">
        <v>4433</v>
      </c>
      <c r="AQ154" s="229" t="s">
        <v>4433</v>
      </c>
      <c r="AR154" s="229" t="s">
        <v>4433</v>
      </c>
      <c r="AS154" s="229" t="s">
        <v>4433</v>
      </c>
      <c r="AT154" s="229" t="s">
        <v>4433</v>
      </c>
      <c r="AU154" s="456"/>
    </row>
    <row r="155" spans="1:47" ht="18.75" customHeight="1">
      <c r="A155" s="94" t="s">
        <v>60</v>
      </c>
      <c r="C155" s="96"/>
      <c r="D155" s="100" t="s">
        <v>1685</v>
      </c>
      <c r="E155" s="229" t="s">
        <v>4433</v>
      </c>
      <c r="F155" s="229" t="s">
        <v>4433</v>
      </c>
      <c r="G155" s="229">
        <v>38.216209220000003</v>
      </c>
      <c r="H155" s="229" t="s">
        <v>4433</v>
      </c>
      <c r="I155" s="229" t="s">
        <v>4433</v>
      </c>
      <c r="J155" s="229" t="s">
        <v>4433</v>
      </c>
      <c r="K155" s="229" t="s">
        <v>4433</v>
      </c>
      <c r="L155" s="229" t="s">
        <v>4433</v>
      </c>
      <c r="M155" s="229">
        <v>0.46196895999999993</v>
      </c>
      <c r="N155" s="229" t="s">
        <v>4433</v>
      </c>
      <c r="O155" s="229" t="s">
        <v>4433</v>
      </c>
      <c r="P155" s="229" t="s">
        <v>4433</v>
      </c>
      <c r="Q155" s="229" t="s">
        <v>4433</v>
      </c>
      <c r="R155" s="229" t="s">
        <v>4433</v>
      </c>
      <c r="S155" s="229" t="s">
        <v>4433</v>
      </c>
      <c r="T155" s="229" t="s">
        <v>4433</v>
      </c>
      <c r="U155" s="229" t="s">
        <v>4433</v>
      </c>
      <c r="V155" s="229" t="s">
        <v>4433</v>
      </c>
      <c r="W155" s="229" t="s">
        <v>4433</v>
      </c>
      <c r="X155" s="229" t="s">
        <v>4433</v>
      </c>
      <c r="Y155" s="229" t="s">
        <v>4433</v>
      </c>
      <c r="Z155" s="229" t="s">
        <v>4433</v>
      </c>
      <c r="AA155" s="229" t="s">
        <v>4433</v>
      </c>
      <c r="AB155" s="229" t="s">
        <v>4433</v>
      </c>
      <c r="AC155" s="229" t="s">
        <v>4433</v>
      </c>
      <c r="AD155" s="229" t="s">
        <v>4433</v>
      </c>
      <c r="AE155" s="229" t="s">
        <v>4433</v>
      </c>
      <c r="AF155" s="229" t="s">
        <v>4433</v>
      </c>
      <c r="AG155" s="229" t="s">
        <v>4433</v>
      </c>
      <c r="AH155" s="229" t="s">
        <v>4433</v>
      </c>
      <c r="AI155" s="229" t="s">
        <v>4433</v>
      </c>
      <c r="AJ155" s="229" t="s">
        <v>4433</v>
      </c>
      <c r="AK155" s="229" t="s">
        <v>4433</v>
      </c>
      <c r="AL155" s="229" t="s">
        <v>4433</v>
      </c>
      <c r="AM155" s="229" t="s">
        <v>4433</v>
      </c>
      <c r="AN155" s="229" t="s">
        <v>4433</v>
      </c>
      <c r="AO155" s="229" t="s">
        <v>4433</v>
      </c>
      <c r="AP155" s="229" t="s">
        <v>4433</v>
      </c>
      <c r="AQ155" s="229" t="s">
        <v>4433</v>
      </c>
      <c r="AR155" s="229" t="s">
        <v>4433</v>
      </c>
      <c r="AS155" s="229" t="s">
        <v>4433</v>
      </c>
      <c r="AT155" s="229" t="s">
        <v>4433</v>
      </c>
      <c r="AU155" s="456"/>
    </row>
    <row r="156" spans="1:47" s="451" customFormat="1" ht="18.75" hidden="1" customHeight="1">
      <c r="A156" s="451" t="s">
        <v>61</v>
      </c>
      <c r="C156" s="452"/>
      <c r="D156" s="453" t="s">
        <v>1671</v>
      </c>
      <c r="E156" s="457" t="s">
        <v>4433</v>
      </c>
      <c r="F156" s="457" t="s">
        <v>4433</v>
      </c>
      <c r="G156" s="457" t="s">
        <v>4433</v>
      </c>
      <c r="H156" s="457" t="s">
        <v>4433</v>
      </c>
      <c r="I156" s="457" t="s">
        <v>4433</v>
      </c>
      <c r="J156" s="457" t="s">
        <v>4433</v>
      </c>
      <c r="K156" s="457" t="s">
        <v>4433</v>
      </c>
      <c r="L156" s="457" t="s">
        <v>4433</v>
      </c>
      <c r="M156" s="457" t="s">
        <v>4433</v>
      </c>
      <c r="N156" s="457" t="s">
        <v>4433</v>
      </c>
      <c r="O156" s="457" t="s">
        <v>4433</v>
      </c>
      <c r="P156" s="457" t="s">
        <v>4433</v>
      </c>
      <c r="Q156" s="457" t="s">
        <v>4433</v>
      </c>
      <c r="R156" s="457" t="s">
        <v>4433</v>
      </c>
      <c r="S156" s="457" t="s">
        <v>4433</v>
      </c>
      <c r="T156" s="457" t="s">
        <v>4433</v>
      </c>
      <c r="U156" s="457" t="s">
        <v>4433</v>
      </c>
      <c r="V156" s="457" t="s">
        <v>4433</v>
      </c>
      <c r="W156" s="457" t="s">
        <v>4433</v>
      </c>
      <c r="X156" s="457" t="s">
        <v>4433</v>
      </c>
      <c r="Y156" s="457" t="s">
        <v>4433</v>
      </c>
      <c r="Z156" s="457" t="s">
        <v>4433</v>
      </c>
      <c r="AA156" s="457" t="s">
        <v>4433</v>
      </c>
      <c r="AB156" s="457" t="s">
        <v>4433</v>
      </c>
      <c r="AC156" s="457" t="s">
        <v>4433</v>
      </c>
      <c r="AD156" s="457" t="s">
        <v>4433</v>
      </c>
      <c r="AE156" s="457" t="s">
        <v>4433</v>
      </c>
      <c r="AF156" s="457" t="s">
        <v>4433</v>
      </c>
      <c r="AG156" s="457" t="s">
        <v>4433</v>
      </c>
      <c r="AH156" s="457" t="s">
        <v>4433</v>
      </c>
      <c r="AI156" s="457" t="s">
        <v>4433</v>
      </c>
      <c r="AJ156" s="457" t="s">
        <v>4433</v>
      </c>
      <c r="AK156" s="457" t="s">
        <v>4433</v>
      </c>
      <c r="AL156" s="457" t="s">
        <v>4433</v>
      </c>
      <c r="AM156" s="457" t="s">
        <v>4433</v>
      </c>
      <c r="AN156" s="457" t="s">
        <v>4433</v>
      </c>
      <c r="AO156" s="457" t="s">
        <v>4433</v>
      </c>
      <c r="AP156" s="457" t="s">
        <v>4433</v>
      </c>
      <c r="AQ156" s="457" t="s">
        <v>4433</v>
      </c>
      <c r="AR156" s="457" t="s">
        <v>4433</v>
      </c>
      <c r="AS156" s="457" t="s">
        <v>4433</v>
      </c>
      <c r="AT156" s="457" t="s">
        <v>4433</v>
      </c>
      <c r="AU156" s="460"/>
    </row>
    <row r="157" spans="1:47" ht="18.75" customHeight="1">
      <c r="A157" s="94" t="s">
        <v>62</v>
      </c>
      <c r="C157" s="96"/>
      <c r="D157" s="100" t="s">
        <v>1673</v>
      </c>
      <c r="E157" s="229" t="s">
        <v>4433</v>
      </c>
      <c r="F157" s="229" t="s">
        <v>4433</v>
      </c>
      <c r="G157" s="229" t="s">
        <v>4433</v>
      </c>
      <c r="H157" s="229" t="s">
        <v>4433</v>
      </c>
      <c r="I157" s="229" t="s">
        <v>4433</v>
      </c>
      <c r="J157" s="229" t="s">
        <v>4433</v>
      </c>
      <c r="K157" s="229" t="s">
        <v>4433</v>
      </c>
      <c r="L157" s="229" t="s">
        <v>4433</v>
      </c>
      <c r="M157" s="229">
        <v>0.40890419</v>
      </c>
      <c r="N157" s="229" t="s">
        <v>4433</v>
      </c>
      <c r="O157" s="229" t="s">
        <v>4433</v>
      </c>
      <c r="P157" s="229" t="s">
        <v>4433</v>
      </c>
      <c r="Q157" s="229" t="s">
        <v>4433</v>
      </c>
      <c r="R157" s="229" t="s">
        <v>4433</v>
      </c>
      <c r="S157" s="229" t="s">
        <v>4433</v>
      </c>
      <c r="T157" s="229" t="s">
        <v>4433</v>
      </c>
      <c r="U157" s="229" t="s">
        <v>4433</v>
      </c>
      <c r="V157" s="229" t="s">
        <v>4433</v>
      </c>
      <c r="W157" s="229" t="s">
        <v>4433</v>
      </c>
      <c r="X157" s="229" t="s">
        <v>4433</v>
      </c>
      <c r="Y157" s="229" t="s">
        <v>4433</v>
      </c>
      <c r="Z157" s="229" t="s">
        <v>4433</v>
      </c>
      <c r="AA157" s="229" t="s">
        <v>4433</v>
      </c>
      <c r="AB157" s="229" t="s">
        <v>4433</v>
      </c>
      <c r="AC157" s="229" t="s">
        <v>4433</v>
      </c>
      <c r="AD157" s="229" t="s">
        <v>4433</v>
      </c>
      <c r="AE157" s="229" t="s">
        <v>4433</v>
      </c>
      <c r="AF157" s="229" t="s">
        <v>4433</v>
      </c>
      <c r="AG157" s="229" t="s">
        <v>4433</v>
      </c>
      <c r="AH157" s="229" t="s">
        <v>4433</v>
      </c>
      <c r="AI157" s="229" t="s">
        <v>4433</v>
      </c>
      <c r="AJ157" s="229" t="s">
        <v>4433</v>
      </c>
      <c r="AK157" s="229" t="s">
        <v>4433</v>
      </c>
      <c r="AL157" s="229" t="s">
        <v>4433</v>
      </c>
      <c r="AM157" s="229" t="s">
        <v>4433</v>
      </c>
      <c r="AN157" s="229" t="s">
        <v>4433</v>
      </c>
      <c r="AO157" s="229" t="s">
        <v>4433</v>
      </c>
      <c r="AP157" s="229" t="s">
        <v>4433</v>
      </c>
      <c r="AQ157" s="229" t="s">
        <v>4433</v>
      </c>
      <c r="AR157" s="229" t="s">
        <v>4433</v>
      </c>
      <c r="AS157" s="229" t="s">
        <v>4433</v>
      </c>
      <c r="AT157" s="229" t="s">
        <v>4433</v>
      </c>
      <c r="AU157" s="456"/>
    </row>
    <row r="158" spans="1:47" s="451" customFormat="1" ht="18.75" hidden="1" customHeight="1">
      <c r="A158" s="451" t="s">
        <v>63</v>
      </c>
      <c r="C158" s="452"/>
      <c r="D158" s="453" t="s">
        <v>1674</v>
      </c>
      <c r="E158" s="457" t="s">
        <v>4433</v>
      </c>
      <c r="F158" s="457" t="s">
        <v>4433</v>
      </c>
      <c r="G158" s="457" t="s">
        <v>4433</v>
      </c>
      <c r="H158" s="457" t="s">
        <v>4433</v>
      </c>
      <c r="I158" s="457" t="s">
        <v>4433</v>
      </c>
      <c r="J158" s="457" t="s">
        <v>4433</v>
      </c>
      <c r="K158" s="457" t="s">
        <v>4433</v>
      </c>
      <c r="L158" s="457" t="s">
        <v>4433</v>
      </c>
      <c r="M158" s="457" t="s">
        <v>4433</v>
      </c>
      <c r="N158" s="457" t="s">
        <v>4433</v>
      </c>
      <c r="O158" s="457" t="s">
        <v>4433</v>
      </c>
      <c r="P158" s="457" t="s">
        <v>4433</v>
      </c>
      <c r="Q158" s="457" t="s">
        <v>4433</v>
      </c>
      <c r="R158" s="457" t="s">
        <v>4433</v>
      </c>
      <c r="S158" s="457" t="s">
        <v>4433</v>
      </c>
      <c r="T158" s="457" t="s">
        <v>4433</v>
      </c>
      <c r="U158" s="457" t="s">
        <v>4433</v>
      </c>
      <c r="V158" s="457" t="s">
        <v>4433</v>
      </c>
      <c r="W158" s="457" t="s">
        <v>4433</v>
      </c>
      <c r="X158" s="457" t="s">
        <v>4433</v>
      </c>
      <c r="Y158" s="457" t="s">
        <v>4433</v>
      </c>
      <c r="Z158" s="457" t="s">
        <v>4433</v>
      </c>
      <c r="AA158" s="457" t="s">
        <v>4433</v>
      </c>
      <c r="AB158" s="457" t="s">
        <v>4433</v>
      </c>
      <c r="AC158" s="457" t="s">
        <v>4433</v>
      </c>
      <c r="AD158" s="457" t="s">
        <v>4433</v>
      </c>
      <c r="AE158" s="457" t="s">
        <v>4433</v>
      </c>
      <c r="AF158" s="457" t="s">
        <v>4433</v>
      </c>
      <c r="AG158" s="457" t="s">
        <v>4433</v>
      </c>
      <c r="AH158" s="457" t="s">
        <v>4433</v>
      </c>
      <c r="AI158" s="457" t="s">
        <v>4433</v>
      </c>
      <c r="AJ158" s="457" t="s">
        <v>4433</v>
      </c>
      <c r="AK158" s="457" t="s">
        <v>4433</v>
      </c>
      <c r="AL158" s="457" t="s">
        <v>4433</v>
      </c>
      <c r="AM158" s="457" t="s">
        <v>4433</v>
      </c>
      <c r="AN158" s="457" t="s">
        <v>4433</v>
      </c>
      <c r="AO158" s="457" t="s">
        <v>4433</v>
      </c>
      <c r="AP158" s="457" t="s">
        <v>4433</v>
      </c>
      <c r="AQ158" s="457" t="s">
        <v>4433</v>
      </c>
      <c r="AR158" s="457" t="s">
        <v>4433</v>
      </c>
      <c r="AS158" s="457" t="s">
        <v>4433</v>
      </c>
      <c r="AT158" s="457" t="s">
        <v>4433</v>
      </c>
      <c r="AU158" s="460"/>
    </row>
    <row r="159" spans="1:47" s="451" customFormat="1" ht="18.75" hidden="1" customHeight="1">
      <c r="A159" s="451" t="s">
        <v>64</v>
      </c>
      <c r="C159" s="452"/>
      <c r="D159" s="453" t="s">
        <v>1688</v>
      </c>
      <c r="E159" s="457" t="s">
        <v>4433</v>
      </c>
      <c r="F159" s="457" t="s">
        <v>4433</v>
      </c>
      <c r="G159" s="457" t="s">
        <v>4433</v>
      </c>
      <c r="H159" s="457" t="s">
        <v>4433</v>
      </c>
      <c r="I159" s="457" t="s">
        <v>4433</v>
      </c>
      <c r="J159" s="457" t="s">
        <v>4433</v>
      </c>
      <c r="K159" s="457" t="s">
        <v>4433</v>
      </c>
      <c r="L159" s="457" t="s">
        <v>4433</v>
      </c>
      <c r="M159" s="457" t="s">
        <v>4433</v>
      </c>
      <c r="N159" s="457" t="s">
        <v>4433</v>
      </c>
      <c r="O159" s="457" t="s">
        <v>4433</v>
      </c>
      <c r="P159" s="457" t="s">
        <v>4433</v>
      </c>
      <c r="Q159" s="457" t="s">
        <v>4433</v>
      </c>
      <c r="R159" s="457" t="s">
        <v>4433</v>
      </c>
      <c r="S159" s="457" t="s">
        <v>4433</v>
      </c>
      <c r="T159" s="457" t="s">
        <v>4433</v>
      </c>
      <c r="U159" s="457" t="s">
        <v>4433</v>
      </c>
      <c r="V159" s="457" t="s">
        <v>4433</v>
      </c>
      <c r="W159" s="457" t="s">
        <v>4433</v>
      </c>
      <c r="X159" s="457" t="s">
        <v>4433</v>
      </c>
      <c r="Y159" s="457" t="s">
        <v>4433</v>
      </c>
      <c r="Z159" s="457" t="s">
        <v>4433</v>
      </c>
      <c r="AA159" s="457" t="s">
        <v>4433</v>
      </c>
      <c r="AB159" s="457" t="s">
        <v>4433</v>
      </c>
      <c r="AC159" s="457" t="s">
        <v>4433</v>
      </c>
      <c r="AD159" s="457" t="s">
        <v>4433</v>
      </c>
      <c r="AE159" s="457" t="s">
        <v>4433</v>
      </c>
      <c r="AF159" s="457" t="s">
        <v>4433</v>
      </c>
      <c r="AG159" s="457" t="s">
        <v>4433</v>
      </c>
      <c r="AH159" s="457" t="s">
        <v>4433</v>
      </c>
      <c r="AI159" s="457" t="s">
        <v>4433</v>
      </c>
      <c r="AJ159" s="457" t="s">
        <v>4433</v>
      </c>
      <c r="AK159" s="457" t="s">
        <v>4433</v>
      </c>
      <c r="AL159" s="457" t="s">
        <v>4433</v>
      </c>
      <c r="AM159" s="457" t="s">
        <v>4433</v>
      </c>
      <c r="AN159" s="457" t="s">
        <v>4433</v>
      </c>
      <c r="AO159" s="457" t="s">
        <v>4433</v>
      </c>
      <c r="AP159" s="457" t="s">
        <v>4433</v>
      </c>
      <c r="AQ159" s="457" t="s">
        <v>4433</v>
      </c>
      <c r="AR159" s="457" t="s">
        <v>4433</v>
      </c>
      <c r="AS159" s="457" t="s">
        <v>4433</v>
      </c>
      <c r="AT159" s="457" t="s">
        <v>4433</v>
      </c>
      <c r="AU159" s="460"/>
    </row>
    <row r="160" spans="1:47" s="451" customFormat="1" ht="18.75" hidden="1" customHeight="1">
      <c r="A160" s="451" t="s">
        <v>66</v>
      </c>
      <c r="C160" s="452"/>
      <c r="D160" s="453" t="s">
        <v>65</v>
      </c>
      <c r="E160" s="457" t="s">
        <v>4433</v>
      </c>
      <c r="F160" s="457" t="s">
        <v>4433</v>
      </c>
      <c r="G160" s="457" t="s">
        <v>4433</v>
      </c>
      <c r="H160" s="457" t="s">
        <v>4433</v>
      </c>
      <c r="I160" s="457" t="s">
        <v>4433</v>
      </c>
      <c r="J160" s="457" t="s">
        <v>4433</v>
      </c>
      <c r="K160" s="457" t="s">
        <v>4433</v>
      </c>
      <c r="L160" s="457" t="s">
        <v>4433</v>
      </c>
      <c r="M160" s="457" t="s">
        <v>4433</v>
      </c>
      <c r="N160" s="457" t="s">
        <v>4433</v>
      </c>
      <c r="O160" s="457" t="s">
        <v>4433</v>
      </c>
      <c r="P160" s="457" t="s">
        <v>4433</v>
      </c>
      <c r="Q160" s="457" t="s">
        <v>4433</v>
      </c>
      <c r="R160" s="457" t="s">
        <v>4433</v>
      </c>
      <c r="S160" s="457" t="s">
        <v>4433</v>
      </c>
      <c r="T160" s="457" t="s">
        <v>4433</v>
      </c>
      <c r="U160" s="457" t="s">
        <v>4433</v>
      </c>
      <c r="V160" s="457" t="s">
        <v>4433</v>
      </c>
      <c r="W160" s="457" t="s">
        <v>4433</v>
      </c>
      <c r="X160" s="457" t="s">
        <v>4433</v>
      </c>
      <c r="Y160" s="457" t="s">
        <v>4433</v>
      </c>
      <c r="Z160" s="457" t="s">
        <v>4433</v>
      </c>
      <c r="AA160" s="457" t="s">
        <v>4433</v>
      </c>
      <c r="AB160" s="457" t="s">
        <v>4433</v>
      </c>
      <c r="AC160" s="457" t="s">
        <v>4433</v>
      </c>
      <c r="AD160" s="457" t="s">
        <v>4433</v>
      </c>
      <c r="AE160" s="457" t="s">
        <v>4433</v>
      </c>
      <c r="AF160" s="457" t="s">
        <v>4433</v>
      </c>
      <c r="AG160" s="457" t="s">
        <v>4433</v>
      </c>
      <c r="AH160" s="457" t="s">
        <v>4433</v>
      </c>
      <c r="AI160" s="457" t="s">
        <v>4433</v>
      </c>
      <c r="AJ160" s="457" t="s">
        <v>4433</v>
      </c>
      <c r="AK160" s="457" t="s">
        <v>4433</v>
      </c>
      <c r="AL160" s="457" t="s">
        <v>4433</v>
      </c>
      <c r="AM160" s="457" t="s">
        <v>4433</v>
      </c>
      <c r="AN160" s="457" t="s">
        <v>4433</v>
      </c>
      <c r="AO160" s="457" t="s">
        <v>4433</v>
      </c>
      <c r="AP160" s="457" t="s">
        <v>4433</v>
      </c>
      <c r="AQ160" s="457" t="s">
        <v>4433</v>
      </c>
      <c r="AR160" s="457" t="s">
        <v>4433</v>
      </c>
      <c r="AS160" s="457" t="s">
        <v>4433</v>
      </c>
      <c r="AT160" s="457" t="s">
        <v>4433</v>
      </c>
      <c r="AU160" s="460"/>
    </row>
    <row r="161" spans="1:47" s="451" customFormat="1" ht="18.75" hidden="1" customHeight="1">
      <c r="A161" s="451" t="s">
        <v>67</v>
      </c>
      <c r="C161" s="452"/>
      <c r="D161" s="453" t="s">
        <v>1689</v>
      </c>
      <c r="E161" s="457" t="s">
        <v>4433</v>
      </c>
      <c r="F161" s="457" t="s">
        <v>4433</v>
      </c>
      <c r="G161" s="457" t="s">
        <v>4433</v>
      </c>
      <c r="H161" s="457" t="s">
        <v>4433</v>
      </c>
      <c r="I161" s="457" t="s">
        <v>4433</v>
      </c>
      <c r="J161" s="457" t="s">
        <v>4433</v>
      </c>
      <c r="K161" s="457" t="s">
        <v>4433</v>
      </c>
      <c r="L161" s="457" t="s">
        <v>4433</v>
      </c>
      <c r="M161" s="457" t="s">
        <v>4433</v>
      </c>
      <c r="N161" s="457" t="s">
        <v>4433</v>
      </c>
      <c r="O161" s="457" t="s">
        <v>4433</v>
      </c>
      <c r="P161" s="457" t="s">
        <v>4433</v>
      </c>
      <c r="Q161" s="457" t="s">
        <v>4433</v>
      </c>
      <c r="R161" s="457" t="s">
        <v>4433</v>
      </c>
      <c r="S161" s="457" t="s">
        <v>4433</v>
      </c>
      <c r="T161" s="457" t="s">
        <v>4433</v>
      </c>
      <c r="U161" s="457" t="s">
        <v>4433</v>
      </c>
      <c r="V161" s="457" t="s">
        <v>4433</v>
      </c>
      <c r="W161" s="457" t="s">
        <v>4433</v>
      </c>
      <c r="X161" s="457" t="s">
        <v>4433</v>
      </c>
      <c r="Y161" s="457" t="s">
        <v>4433</v>
      </c>
      <c r="Z161" s="457" t="s">
        <v>4433</v>
      </c>
      <c r="AA161" s="457" t="s">
        <v>4433</v>
      </c>
      <c r="AB161" s="457" t="s">
        <v>4433</v>
      </c>
      <c r="AC161" s="457" t="s">
        <v>4433</v>
      </c>
      <c r="AD161" s="457" t="s">
        <v>4433</v>
      </c>
      <c r="AE161" s="457" t="s">
        <v>4433</v>
      </c>
      <c r="AF161" s="457" t="s">
        <v>4433</v>
      </c>
      <c r="AG161" s="457" t="s">
        <v>4433</v>
      </c>
      <c r="AH161" s="457" t="s">
        <v>4433</v>
      </c>
      <c r="AI161" s="457" t="s">
        <v>4433</v>
      </c>
      <c r="AJ161" s="457" t="s">
        <v>4433</v>
      </c>
      <c r="AK161" s="457" t="s">
        <v>4433</v>
      </c>
      <c r="AL161" s="457" t="s">
        <v>4433</v>
      </c>
      <c r="AM161" s="457" t="s">
        <v>4433</v>
      </c>
      <c r="AN161" s="457" t="s">
        <v>4433</v>
      </c>
      <c r="AO161" s="457" t="s">
        <v>4433</v>
      </c>
      <c r="AP161" s="457" t="s">
        <v>4433</v>
      </c>
      <c r="AQ161" s="457" t="s">
        <v>4433</v>
      </c>
      <c r="AR161" s="457" t="s">
        <v>4433</v>
      </c>
      <c r="AS161" s="457" t="s">
        <v>4433</v>
      </c>
      <c r="AT161" s="457" t="s">
        <v>4433</v>
      </c>
      <c r="AU161" s="460"/>
    </row>
    <row r="162" spans="1:47" ht="18.75" customHeight="1">
      <c r="A162" s="94" t="s">
        <v>68</v>
      </c>
      <c r="C162" s="96"/>
      <c r="D162" s="100" t="s">
        <v>1686</v>
      </c>
      <c r="E162" s="229" t="s">
        <v>4433</v>
      </c>
      <c r="F162" s="229" t="s">
        <v>4433</v>
      </c>
      <c r="G162" s="228">
        <v>52.596722690000007</v>
      </c>
      <c r="H162" s="229" t="s">
        <v>4433</v>
      </c>
      <c r="I162" s="229" t="s">
        <v>4433</v>
      </c>
      <c r="J162" s="229" t="s">
        <v>4433</v>
      </c>
      <c r="K162" s="229" t="s">
        <v>4433</v>
      </c>
      <c r="L162" s="229" t="s">
        <v>4433</v>
      </c>
      <c r="M162" s="229" t="s">
        <v>4433</v>
      </c>
      <c r="N162" s="229" t="s">
        <v>4433</v>
      </c>
      <c r="O162" s="229" t="s">
        <v>4433</v>
      </c>
      <c r="P162" s="229" t="s">
        <v>4433</v>
      </c>
      <c r="Q162" s="229" t="s">
        <v>4433</v>
      </c>
      <c r="R162" s="229" t="s">
        <v>4433</v>
      </c>
      <c r="S162" s="229" t="s">
        <v>4433</v>
      </c>
      <c r="T162" s="229" t="s">
        <v>4433</v>
      </c>
      <c r="U162" s="229" t="s">
        <v>4433</v>
      </c>
      <c r="V162" s="229" t="s">
        <v>4433</v>
      </c>
      <c r="W162" s="229" t="s">
        <v>4433</v>
      </c>
      <c r="X162" s="229" t="s">
        <v>4433</v>
      </c>
      <c r="Y162" s="229" t="s">
        <v>4433</v>
      </c>
      <c r="Z162" s="229" t="s">
        <v>4433</v>
      </c>
      <c r="AA162" s="229" t="s">
        <v>4433</v>
      </c>
      <c r="AB162" s="229" t="s">
        <v>4433</v>
      </c>
      <c r="AC162" s="229" t="s">
        <v>4433</v>
      </c>
      <c r="AD162" s="229" t="s">
        <v>4433</v>
      </c>
      <c r="AE162" s="229" t="s">
        <v>4433</v>
      </c>
      <c r="AF162" s="229" t="s">
        <v>4433</v>
      </c>
      <c r="AG162" s="229" t="s">
        <v>4433</v>
      </c>
      <c r="AH162" s="229" t="s">
        <v>4433</v>
      </c>
      <c r="AI162" s="229" t="s">
        <v>4433</v>
      </c>
      <c r="AJ162" s="229" t="s">
        <v>4433</v>
      </c>
      <c r="AK162" s="229" t="s">
        <v>4433</v>
      </c>
      <c r="AL162" s="229" t="s">
        <v>4433</v>
      </c>
      <c r="AM162" s="229" t="s">
        <v>4433</v>
      </c>
      <c r="AN162" s="229" t="s">
        <v>4433</v>
      </c>
      <c r="AO162" s="229" t="s">
        <v>4433</v>
      </c>
      <c r="AP162" s="229" t="s">
        <v>4433</v>
      </c>
      <c r="AQ162" s="229" t="s">
        <v>4433</v>
      </c>
      <c r="AR162" s="229" t="s">
        <v>4433</v>
      </c>
      <c r="AS162" s="229" t="s">
        <v>4433</v>
      </c>
      <c r="AT162" s="229" t="s">
        <v>4433</v>
      </c>
      <c r="AU162" s="456"/>
    </row>
    <row r="163" spans="1:47" s="451" customFormat="1" ht="18.75" hidden="1" customHeight="1">
      <c r="A163" s="451" t="s">
        <v>70</v>
      </c>
      <c r="C163" s="452"/>
      <c r="D163" s="453" t="s">
        <v>1676</v>
      </c>
      <c r="E163" s="457" t="s">
        <v>4433</v>
      </c>
      <c r="F163" s="457" t="s">
        <v>4433</v>
      </c>
      <c r="G163" s="457" t="s">
        <v>4433</v>
      </c>
      <c r="H163" s="457" t="s">
        <v>4433</v>
      </c>
      <c r="I163" s="457" t="s">
        <v>4433</v>
      </c>
      <c r="J163" s="457" t="s">
        <v>4433</v>
      </c>
      <c r="K163" s="457" t="s">
        <v>4433</v>
      </c>
      <c r="L163" s="457" t="s">
        <v>4433</v>
      </c>
      <c r="M163" s="457" t="s">
        <v>4433</v>
      </c>
      <c r="N163" s="457" t="s">
        <v>4433</v>
      </c>
      <c r="O163" s="457" t="s">
        <v>4433</v>
      </c>
      <c r="P163" s="457" t="s">
        <v>4433</v>
      </c>
      <c r="Q163" s="457" t="s">
        <v>4433</v>
      </c>
      <c r="R163" s="457" t="s">
        <v>4433</v>
      </c>
      <c r="S163" s="457" t="s">
        <v>4433</v>
      </c>
      <c r="T163" s="457" t="s">
        <v>4433</v>
      </c>
      <c r="U163" s="457" t="s">
        <v>4433</v>
      </c>
      <c r="V163" s="457" t="s">
        <v>4433</v>
      </c>
      <c r="W163" s="457" t="s">
        <v>4433</v>
      </c>
      <c r="X163" s="457" t="s">
        <v>4433</v>
      </c>
      <c r="Y163" s="457" t="s">
        <v>4433</v>
      </c>
      <c r="Z163" s="457" t="s">
        <v>4433</v>
      </c>
      <c r="AA163" s="457" t="s">
        <v>4433</v>
      </c>
      <c r="AB163" s="457" t="s">
        <v>4433</v>
      </c>
      <c r="AC163" s="457" t="s">
        <v>4433</v>
      </c>
      <c r="AD163" s="457" t="s">
        <v>4433</v>
      </c>
      <c r="AE163" s="457" t="s">
        <v>4433</v>
      </c>
      <c r="AF163" s="457" t="s">
        <v>4433</v>
      </c>
      <c r="AG163" s="457" t="s">
        <v>4433</v>
      </c>
      <c r="AH163" s="457" t="s">
        <v>4433</v>
      </c>
      <c r="AI163" s="457" t="s">
        <v>4433</v>
      </c>
      <c r="AJ163" s="457" t="s">
        <v>4433</v>
      </c>
      <c r="AK163" s="457" t="s">
        <v>4433</v>
      </c>
      <c r="AL163" s="457" t="s">
        <v>4433</v>
      </c>
      <c r="AM163" s="457" t="s">
        <v>4433</v>
      </c>
      <c r="AN163" s="457" t="s">
        <v>4433</v>
      </c>
      <c r="AO163" s="457" t="s">
        <v>4433</v>
      </c>
      <c r="AP163" s="457" t="s">
        <v>4433</v>
      </c>
      <c r="AQ163" s="457" t="s">
        <v>4433</v>
      </c>
      <c r="AR163" s="457" t="s">
        <v>4433</v>
      </c>
      <c r="AS163" s="457" t="s">
        <v>4433</v>
      </c>
      <c r="AT163" s="457" t="s">
        <v>4433</v>
      </c>
      <c r="AU163" s="460"/>
    </row>
    <row r="164" spans="1:47" s="451" customFormat="1" ht="18.75" hidden="1" customHeight="1">
      <c r="A164" s="451" t="s">
        <v>71</v>
      </c>
      <c r="C164" s="452"/>
      <c r="D164" s="453" t="s">
        <v>1690</v>
      </c>
      <c r="E164" s="457" t="s">
        <v>4433</v>
      </c>
      <c r="F164" s="457" t="s">
        <v>4433</v>
      </c>
      <c r="G164" s="457" t="s">
        <v>4433</v>
      </c>
      <c r="H164" s="457" t="s">
        <v>4433</v>
      </c>
      <c r="I164" s="457" t="s">
        <v>4433</v>
      </c>
      <c r="J164" s="457" t="s">
        <v>4433</v>
      </c>
      <c r="K164" s="457" t="s">
        <v>4433</v>
      </c>
      <c r="L164" s="457" t="s">
        <v>4433</v>
      </c>
      <c r="M164" s="457" t="s">
        <v>4433</v>
      </c>
      <c r="N164" s="457" t="s">
        <v>4433</v>
      </c>
      <c r="O164" s="457" t="s">
        <v>4433</v>
      </c>
      <c r="P164" s="457" t="s">
        <v>4433</v>
      </c>
      <c r="Q164" s="457" t="s">
        <v>4433</v>
      </c>
      <c r="R164" s="457" t="s">
        <v>4433</v>
      </c>
      <c r="S164" s="457" t="s">
        <v>4433</v>
      </c>
      <c r="T164" s="457" t="s">
        <v>4433</v>
      </c>
      <c r="U164" s="457" t="s">
        <v>4433</v>
      </c>
      <c r="V164" s="457" t="s">
        <v>4433</v>
      </c>
      <c r="W164" s="457" t="s">
        <v>4433</v>
      </c>
      <c r="X164" s="457" t="s">
        <v>4433</v>
      </c>
      <c r="Y164" s="457" t="s">
        <v>4433</v>
      </c>
      <c r="Z164" s="457" t="s">
        <v>4433</v>
      </c>
      <c r="AA164" s="457" t="s">
        <v>4433</v>
      </c>
      <c r="AB164" s="457" t="s">
        <v>4433</v>
      </c>
      <c r="AC164" s="457" t="s">
        <v>4433</v>
      </c>
      <c r="AD164" s="457" t="s">
        <v>4433</v>
      </c>
      <c r="AE164" s="457" t="s">
        <v>4433</v>
      </c>
      <c r="AF164" s="457" t="s">
        <v>4433</v>
      </c>
      <c r="AG164" s="457" t="s">
        <v>4433</v>
      </c>
      <c r="AH164" s="457" t="s">
        <v>4433</v>
      </c>
      <c r="AI164" s="457" t="s">
        <v>4433</v>
      </c>
      <c r="AJ164" s="457" t="s">
        <v>4433</v>
      </c>
      <c r="AK164" s="457" t="s">
        <v>4433</v>
      </c>
      <c r="AL164" s="457" t="s">
        <v>4433</v>
      </c>
      <c r="AM164" s="457" t="s">
        <v>4433</v>
      </c>
      <c r="AN164" s="457" t="s">
        <v>4433</v>
      </c>
      <c r="AO164" s="457" t="s">
        <v>4433</v>
      </c>
      <c r="AP164" s="457" t="s">
        <v>4433</v>
      </c>
      <c r="AQ164" s="457" t="s">
        <v>4433</v>
      </c>
      <c r="AR164" s="457" t="s">
        <v>4433</v>
      </c>
      <c r="AS164" s="457" t="s">
        <v>4433</v>
      </c>
      <c r="AT164" s="457" t="s">
        <v>4433</v>
      </c>
      <c r="AU164" s="460"/>
    </row>
    <row r="165" spans="1:47" s="451" customFormat="1" ht="18.75" hidden="1" customHeight="1">
      <c r="A165" s="451" t="s">
        <v>72</v>
      </c>
      <c r="C165" s="452"/>
      <c r="D165" s="453" t="s">
        <v>1675</v>
      </c>
      <c r="E165" s="457" t="s">
        <v>4433</v>
      </c>
      <c r="F165" s="457" t="s">
        <v>4433</v>
      </c>
      <c r="G165" s="457" t="s">
        <v>4433</v>
      </c>
      <c r="H165" s="457" t="s">
        <v>4433</v>
      </c>
      <c r="I165" s="457" t="s">
        <v>4433</v>
      </c>
      <c r="J165" s="457" t="s">
        <v>4433</v>
      </c>
      <c r="K165" s="457" t="s">
        <v>4433</v>
      </c>
      <c r="L165" s="457" t="s">
        <v>4433</v>
      </c>
      <c r="M165" s="457" t="s">
        <v>4433</v>
      </c>
      <c r="N165" s="457" t="s">
        <v>4433</v>
      </c>
      <c r="O165" s="457" t="s">
        <v>4433</v>
      </c>
      <c r="P165" s="457" t="s">
        <v>4433</v>
      </c>
      <c r="Q165" s="457" t="s">
        <v>4433</v>
      </c>
      <c r="R165" s="457" t="s">
        <v>4433</v>
      </c>
      <c r="S165" s="457" t="s">
        <v>4433</v>
      </c>
      <c r="T165" s="457" t="s">
        <v>4433</v>
      </c>
      <c r="U165" s="457" t="s">
        <v>4433</v>
      </c>
      <c r="V165" s="457" t="s">
        <v>4433</v>
      </c>
      <c r="W165" s="457" t="s">
        <v>4433</v>
      </c>
      <c r="X165" s="457" t="s">
        <v>4433</v>
      </c>
      <c r="Y165" s="457" t="s">
        <v>4433</v>
      </c>
      <c r="Z165" s="457" t="s">
        <v>4433</v>
      </c>
      <c r="AA165" s="457" t="s">
        <v>4433</v>
      </c>
      <c r="AB165" s="457" t="s">
        <v>4433</v>
      </c>
      <c r="AC165" s="457" t="s">
        <v>4433</v>
      </c>
      <c r="AD165" s="457" t="s">
        <v>4433</v>
      </c>
      <c r="AE165" s="457" t="s">
        <v>4433</v>
      </c>
      <c r="AF165" s="457" t="s">
        <v>4433</v>
      </c>
      <c r="AG165" s="457" t="s">
        <v>4433</v>
      </c>
      <c r="AH165" s="457" t="s">
        <v>4433</v>
      </c>
      <c r="AI165" s="457" t="s">
        <v>4433</v>
      </c>
      <c r="AJ165" s="457" t="s">
        <v>4433</v>
      </c>
      <c r="AK165" s="457" t="s">
        <v>4433</v>
      </c>
      <c r="AL165" s="457" t="s">
        <v>4433</v>
      </c>
      <c r="AM165" s="457" t="s">
        <v>4433</v>
      </c>
      <c r="AN165" s="457" t="s">
        <v>4433</v>
      </c>
      <c r="AO165" s="457" t="s">
        <v>4433</v>
      </c>
      <c r="AP165" s="457" t="s">
        <v>4433</v>
      </c>
      <c r="AQ165" s="457" t="s">
        <v>4433</v>
      </c>
      <c r="AR165" s="457" t="s">
        <v>4433</v>
      </c>
      <c r="AS165" s="457" t="s">
        <v>4433</v>
      </c>
      <c r="AT165" s="457" t="s">
        <v>4433</v>
      </c>
      <c r="AU165" s="460"/>
    </row>
    <row r="166" spans="1:47" s="451" customFormat="1" ht="18.75" hidden="1" customHeight="1">
      <c r="A166" s="451" t="s">
        <v>73</v>
      </c>
      <c r="C166" s="452"/>
      <c r="D166" s="453" t="s">
        <v>1691</v>
      </c>
      <c r="E166" s="457" t="s">
        <v>4433</v>
      </c>
      <c r="F166" s="457" t="s">
        <v>4433</v>
      </c>
      <c r="G166" s="457" t="s">
        <v>4433</v>
      </c>
      <c r="H166" s="457" t="s">
        <v>4433</v>
      </c>
      <c r="I166" s="457" t="s">
        <v>4433</v>
      </c>
      <c r="J166" s="457" t="s">
        <v>4433</v>
      </c>
      <c r="K166" s="457" t="s">
        <v>4433</v>
      </c>
      <c r="L166" s="457" t="s">
        <v>4433</v>
      </c>
      <c r="M166" s="457" t="s">
        <v>4433</v>
      </c>
      <c r="N166" s="457" t="s">
        <v>4433</v>
      </c>
      <c r="O166" s="457" t="s">
        <v>4433</v>
      </c>
      <c r="P166" s="457" t="s">
        <v>4433</v>
      </c>
      <c r="Q166" s="457" t="s">
        <v>4433</v>
      </c>
      <c r="R166" s="457" t="s">
        <v>4433</v>
      </c>
      <c r="S166" s="457" t="s">
        <v>4433</v>
      </c>
      <c r="T166" s="457" t="s">
        <v>4433</v>
      </c>
      <c r="U166" s="457" t="s">
        <v>4433</v>
      </c>
      <c r="V166" s="457" t="s">
        <v>4433</v>
      </c>
      <c r="W166" s="457" t="s">
        <v>4433</v>
      </c>
      <c r="X166" s="457" t="s">
        <v>4433</v>
      </c>
      <c r="Y166" s="457" t="s">
        <v>4433</v>
      </c>
      <c r="Z166" s="457" t="s">
        <v>4433</v>
      </c>
      <c r="AA166" s="457" t="s">
        <v>4433</v>
      </c>
      <c r="AB166" s="457" t="s">
        <v>4433</v>
      </c>
      <c r="AC166" s="457" t="s">
        <v>4433</v>
      </c>
      <c r="AD166" s="457" t="s">
        <v>4433</v>
      </c>
      <c r="AE166" s="457" t="s">
        <v>4433</v>
      </c>
      <c r="AF166" s="457" t="s">
        <v>4433</v>
      </c>
      <c r="AG166" s="457" t="s">
        <v>4433</v>
      </c>
      <c r="AH166" s="457" t="s">
        <v>4433</v>
      </c>
      <c r="AI166" s="457" t="s">
        <v>4433</v>
      </c>
      <c r="AJ166" s="457" t="s">
        <v>4433</v>
      </c>
      <c r="AK166" s="457" t="s">
        <v>4433</v>
      </c>
      <c r="AL166" s="457" t="s">
        <v>4433</v>
      </c>
      <c r="AM166" s="457" t="s">
        <v>4433</v>
      </c>
      <c r="AN166" s="457" t="s">
        <v>4433</v>
      </c>
      <c r="AO166" s="457" t="s">
        <v>4433</v>
      </c>
      <c r="AP166" s="457" t="s">
        <v>4433</v>
      </c>
      <c r="AQ166" s="457" t="s">
        <v>4433</v>
      </c>
      <c r="AR166" s="457" t="s">
        <v>4433</v>
      </c>
      <c r="AS166" s="457" t="s">
        <v>4433</v>
      </c>
      <c r="AT166" s="457" t="s">
        <v>4433</v>
      </c>
      <c r="AU166" s="460"/>
    </row>
    <row r="167" spans="1:47" s="451" customFormat="1" ht="18.75" hidden="1" customHeight="1">
      <c r="A167" s="451" t="s">
        <v>74</v>
      </c>
      <c r="C167" s="452"/>
      <c r="D167" s="453" t="s">
        <v>1692</v>
      </c>
      <c r="E167" s="457" t="s">
        <v>4433</v>
      </c>
      <c r="F167" s="457" t="s">
        <v>4433</v>
      </c>
      <c r="G167" s="457" t="s">
        <v>4433</v>
      </c>
      <c r="H167" s="457" t="s">
        <v>4433</v>
      </c>
      <c r="I167" s="457" t="s">
        <v>4433</v>
      </c>
      <c r="J167" s="457" t="s">
        <v>4433</v>
      </c>
      <c r="K167" s="457" t="s">
        <v>4433</v>
      </c>
      <c r="L167" s="457" t="s">
        <v>4433</v>
      </c>
      <c r="M167" s="457" t="s">
        <v>4433</v>
      </c>
      <c r="N167" s="457" t="s">
        <v>4433</v>
      </c>
      <c r="O167" s="457" t="s">
        <v>4433</v>
      </c>
      <c r="P167" s="457" t="s">
        <v>4433</v>
      </c>
      <c r="Q167" s="457" t="s">
        <v>4433</v>
      </c>
      <c r="R167" s="457" t="s">
        <v>4433</v>
      </c>
      <c r="S167" s="457" t="s">
        <v>4433</v>
      </c>
      <c r="T167" s="457" t="s">
        <v>4433</v>
      </c>
      <c r="U167" s="457" t="s">
        <v>4433</v>
      </c>
      <c r="V167" s="457" t="s">
        <v>4433</v>
      </c>
      <c r="W167" s="457" t="s">
        <v>4433</v>
      </c>
      <c r="X167" s="457" t="s">
        <v>4433</v>
      </c>
      <c r="Y167" s="457" t="s">
        <v>4433</v>
      </c>
      <c r="Z167" s="457" t="s">
        <v>4433</v>
      </c>
      <c r="AA167" s="457" t="s">
        <v>4433</v>
      </c>
      <c r="AB167" s="457" t="s">
        <v>4433</v>
      </c>
      <c r="AC167" s="457" t="s">
        <v>4433</v>
      </c>
      <c r="AD167" s="457" t="s">
        <v>4433</v>
      </c>
      <c r="AE167" s="457" t="s">
        <v>4433</v>
      </c>
      <c r="AF167" s="457" t="s">
        <v>4433</v>
      </c>
      <c r="AG167" s="457" t="s">
        <v>4433</v>
      </c>
      <c r="AH167" s="457" t="s">
        <v>4433</v>
      </c>
      <c r="AI167" s="457" t="s">
        <v>4433</v>
      </c>
      <c r="AJ167" s="457" t="s">
        <v>4433</v>
      </c>
      <c r="AK167" s="457" t="s">
        <v>4433</v>
      </c>
      <c r="AL167" s="457" t="s">
        <v>4433</v>
      </c>
      <c r="AM167" s="457" t="s">
        <v>4433</v>
      </c>
      <c r="AN167" s="457" t="s">
        <v>4433</v>
      </c>
      <c r="AO167" s="457" t="s">
        <v>4433</v>
      </c>
      <c r="AP167" s="457" t="s">
        <v>4433</v>
      </c>
      <c r="AQ167" s="457" t="s">
        <v>4433</v>
      </c>
      <c r="AR167" s="457" t="s">
        <v>4433</v>
      </c>
      <c r="AS167" s="457" t="s">
        <v>4433</v>
      </c>
      <c r="AT167" s="457" t="s">
        <v>4433</v>
      </c>
      <c r="AU167" s="460"/>
    </row>
    <row r="168" spans="1:47" s="451" customFormat="1" ht="18.75" hidden="1" customHeight="1">
      <c r="A168" s="451" t="s">
        <v>76</v>
      </c>
      <c r="C168" s="452"/>
      <c r="D168" s="453" t="s">
        <v>75</v>
      </c>
      <c r="E168" s="457" t="s">
        <v>4433</v>
      </c>
      <c r="F168" s="457" t="s">
        <v>4433</v>
      </c>
      <c r="G168" s="457" t="s">
        <v>4433</v>
      </c>
      <c r="H168" s="457" t="s">
        <v>4433</v>
      </c>
      <c r="I168" s="457" t="s">
        <v>4433</v>
      </c>
      <c r="J168" s="457" t="s">
        <v>4433</v>
      </c>
      <c r="K168" s="457" t="s">
        <v>4433</v>
      </c>
      <c r="L168" s="457" t="s">
        <v>4433</v>
      </c>
      <c r="M168" s="457" t="s">
        <v>4433</v>
      </c>
      <c r="N168" s="457" t="s">
        <v>4433</v>
      </c>
      <c r="O168" s="457" t="s">
        <v>4433</v>
      </c>
      <c r="P168" s="457" t="s">
        <v>4433</v>
      </c>
      <c r="Q168" s="457" t="s">
        <v>4433</v>
      </c>
      <c r="R168" s="457" t="s">
        <v>4433</v>
      </c>
      <c r="S168" s="457" t="s">
        <v>4433</v>
      </c>
      <c r="T168" s="457" t="s">
        <v>4433</v>
      </c>
      <c r="U168" s="457" t="s">
        <v>4433</v>
      </c>
      <c r="V168" s="457" t="s">
        <v>4433</v>
      </c>
      <c r="W168" s="457" t="s">
        <v>4433</v>
      </c>
      <c r="X168" s="457" t="s">
        <v>4433</v>
      </c>
      <c r="Y168" s="457" t="s">
        <v>4433</v>
      </c>
      <c r="Z168" s="457" t="s">
        <v>4433</v>
      </c>
      <c r="AA168" s="457" t="s">
        <v>4433</v>
      </c>
      <c r="AB168" s="457" t="s">
        <v>4433</v>
      </c>
      <c r="AC168" s="457" t="s">
        <v>4433</v>
      </c>
      <c r="AD168" s="457" t="s">
        <v>4433</v>
      </c>
      <c r="AE168" s="457" t="s">
        <v>4433</v>
      </c>
      <c r="AF168" s="457" t="s">
        <v>4433</v>
      </c>
      <c r="AG168" s="457" t="s">
        <v>4433</v>
      </c>
      <c r="AH168" s="457" t="s">
        <v>4433</v>
      </c>
      <c r="AI168" s="457" t="s">
        <v>4433</v>
      </c>
      <c r="AJ168" s="457" t="s">
        <v>4433</v>
      </c>
      <c r="AK168" s="457" t="s">
        <v>4433</v>
      </c>
      <c r="AL168" s="457" t="s">
        <v>4433</v>
      </c>
      <c r="AM168" s="457" t="s">
        <v>4433</v>
      </c>
      <c r="AN168" s="457" t="s">
        <v>4433</v>
      </c>
      <c r="AO168" s="457" t="s">
        <v>4433</v>
      </c>
      <c r="AP168" s="457" t="s">
        <v>4433</v>
      </c>
      <c r="AQ168" s="457" t="s">
        <v>4433</v>
      </c>
      <c r="AR168" s="457" t="s">
        <v>4433</v>
      </c>
      <c r="AS168" s="457" t="s">
        <v>4433</v>
      </c>
      <c r="AT168" s="457" t="s">
        <v>4433</v>
      </c>
      <c r="AU168" s="460"/>
    </row>
    <row r="169" spans="1:47" s="451" customFormat="1" ht="18.75" hidden="1" customHeight="1">
      <c r="A169" s="451" t="s">
        <v>77</v>
      </c>
      <c r="C169" s="452"/>
      <c r="D169" s="453" t="s">
        <v>1683</v>
      </c>
      <c r="E169" s="457" t="s">
        <v>4433</v>
      </c>
      <c r="F169" s="457" t="s">
        <v>4433</v>
      </c>
      <c r="G169" s="457" t="s">
        <v>4433</v>
      </c>
      <c r="H169" s="457" t="s">
        <v>4433</v>
      </c>
      <c r="I169" s="457" t="s">
        <v>4433</v>
      </c>
      <c r="J169" s="457" t="s">
        <v>4433</v>
      </c>
      <c r="K169" s="457" t="s">
        <v>4433</v>
      </c>
      <c r="L169" s="457" t="s">
        <v>4433</v>
      </c>
      <c r="M169" s="457" t="s">
        <v>4433</v>
      </c>
      <c r="N169" s="457" t="s">
        <v>4433</v>
      </c>
      <c r="O169" s="457" t="s">
        <v>4433</v>
      </c>
      <c r="P169" s="457" t="s">
        <v>4433</v>
      </c>
      <c r="Q169" s="457" t="s">
        <v>4433</v>
      </c>
      <c r="R169" s="457" t="s">
        <v>4433</v>
      </c>
      <c r="S169" s="457" t="s">
        <v>4433</v>
      </c>
      <c r="T169" s="457" t="s">
        <v>4433</v>
      </c>
      <c r="U169" s="457" t="s">
        <v>4433</v>
      </c>
      <c r="V169" s="457" t="s">
        <v>4433</v>
      </c>
      <c r="W169" s="457" t="s">
        <v>4433</v>
      </c>
      <c r="X169" s="457" t="s">
        <v>4433</v>
      </c>
      <c r="Y169" s="457" t="s">
        <v>4433</v>
      </c>
      <c r="Z169" s="457" t="s">
        <v>4433</v>
      </c>
      <c r="AA169" s="457" t="s">
        <v>4433</v>
      </c>
      <c r="AB169" s="457" t="s">
        <v>4433</v>
      </c>
      <c r="AC169" s="457" t="s">
        <v>4433</v>
      </c>
      <c r="AD169" s="457" t="s">
        <v>4433</v>
      </c>
      <c r="AE169" s="457" t="s">
        <v>4433</v>
      </c>
      <c r="AF169" s="457" t="s">
        <v>4433</v>
      </c>
      <c r="AG169" s="457" t="s">
        <v>4433</v>
      </c>
      <c r="AH169" s="457" t="s">
        <v>4433</v>
      </c>
      <c r="AI169" s="457" t="s">
        <v>4433</v>
      </c>
      <c r="AJ169" s="457" t="s">
        <v>4433</v>
      </c>
      <c r="AK169" s="457" t="s">
        <v>4433</v>
      </c>
      <c r="AL169" s="457" t="s">
        <v>4433</v>
      </c>
      <c r="AM169" s="457" t="s">
        <v>4433</v>
      </c>
      <c r="AN169" s="457" t="s">
        <v>4433</v>
      </c>
      <c r="AO169" s="457" t="s">
        <v>4433</v>
      </c>
      <c r="AP169" s="457" t="s">
        <v>4433</v>
      </c>
      <c r="AQ169" s="457" t="s">
        <v>4433</v>
      </c>
      <c r="AR169" s="457" t="s">
        <v>4433</v>
      </c>
      <c r="AS169" s="457" t="s">
        <v>4433</v>
      </c>
      <c r="AT169" s="457" t="s">
        <v>4433</v>
      </c>
      <c r="AU169" s="460"/>
    </row>
    <row r="170" spans="1:47" s="451" customFormat="1" ht="18.75" hidden="1" customHeight="1">
      <c r="A170" s="451" t="s">
        <v>78</v>
      </c>
      <c r="C170" s="452"/>
      <c r="D170" s="453" t="s">
        <v>1678</v>
      </c>
      <c r="E170" s="457" t="s">
        <v>4433</v>
      </c>
      <c r="F170" s="457" t="s">
        <v>4433</v>
      </c>
      <c r="G170" s="457" t="s">
        <v>4433</v>
      </c>
      <c r="H170" s="457" t="s">
        <v>4433</v>
      </c>
      <c r="I170" s="457" t="s">
        <v>4433</v>
      </c>
      <c r="J170" s="457" t="s">
        <v>4433</v>
      </c>
      <c r="K170" s="457" t="s">
        <v>4433</v>
      </c>
      <c r="L170" s="457" t="s">
        <v>4433</v>
      </c>
      <c r="M170" s="457" t="s">
        <v>4433</v>
      </c>
      <c r="N170" s="457" t="s">
        <v>4433</v>
      </c>
      <c r="O170" s="457" t="s">
        <v>4433</v>
      </c>
      <c r="P170" s="457" t="s">
        <v>4433</v>
      </c>
      <c r="Q170" s="457" t="s">
        <v>4433</v>
      </c>
      <c r="R170" s="457" t="s">
        <v>4433</v>
      </c>
      <c r="S170" s="457" t="s">
        <v>4433</v>
      </c>
      <c r="T170" s="457" t="s">
        <v>4433</v>
      </c>
      <c r="U170" s="457" t="s">
        <v>4433</v>
      </c>
      <c r="V170" s="457" t="s">
        <v>4433</v>
      </c>
      <c r="W170" s="457" t="s">
        <v>4433</v>
      </c>
      <c r="X170" s="457" t="s">
        <v>4433</v>
      </c>
      <c r="Y170" s="457" t="s">
        <v>4433</v>
      </c>
      <c r="Z170" s="457" t="s">
        <v>4433</v>
      </c>
      <c r="AA170" s="457" t="s">
        <v>4433</v>
      </c>
      <c r="AB170" s="457" t="s">
        <v>4433</v>
      </c>
      <c r="AC170" s="457" t="s">
        <v>4433</v>
      </c>
      <c r="AD170" s="457" t="s">
        <v>4433</v>
      </c>
      <c r="AE170" s="457" t="s">
        <v>4433</v>
      </c>
      <c r="AF170" s="457" t="s">
        <v>4433</v>
      </c>
      <c r="AG170" s="457" t="s">
        <v>4433</v>
      </c>
      <c r="AH170" s="457" t="s">
        <v>4433</v>
      </c>
      <c r="AI170" s="457" t="s">
        <v>4433</v>
      </c>
      <c r="AJ170" s="457" t="s">
        <v>4433</v>
      </c>
      <c r="AK170" s="457" t="s">
        <v>4433</v>
      </c>
      <c r="AL170" s="457" t="s">
        <v>4433</v>
      </c>
      <c r="AM170" s="457" t="s">
        <v>4433</v>
      </c>
      <c r="AN170" s="457" t="s">
        <v>4433</v>
      </c>
      <c r="AO170" s="457" t="s">
        <v>4433</v>
      </c>
      <c r="AP170" s="457" t="s">
        <v>4433</v>
      </c>
      <c r="AQ170" s="457" t="s">
        <v>4433</v>
      </c>
      <c r="AR170" s="457" t="s">
        <v>4433</v>
      </c>
      <c r="AS170" s="457" t="s">
        <v>4433</v>
      </c>
      <c r="AT170" s="457" t="s">
        <v>4433</v>
      </c>
      <c r="AU170" s="460"/>
    </row>
    <row r="171" spans="1:47" s="451" customFormat="1" ht="18.75" hidden="1" customHeight="1">
      <c r="A171" s="451" t="s">
        <v>79</v>
      </c>
      <c r="C171" s="452"/>
      <c r="D171" s="453" t="s">
        <v>1677</v>
      </c>
      <c r="E171" s="457" t="s">
        <v>4433</v>
      </c>
      <c r="F171" s="457" t="s">
        <v>4433</v>
      </c>
      <c r="G171" s="457" t="s">
        <v>4433</v>
      </c>
      <c r="H171" s="457" t="s">
        <v>4433</v>
      </c>
      <c r="I171" s="457" t="s">
        <v>4433</v>
      </c>
      <c r="J171" s="457" t="s">
        <v>4433</v>
      </c>
      <c r="K171" s="457" t="s">
        <v>4433</v>
      </c>
      <c r="L171" s="457" t="s">
        <v>4433</v>
      </c>
      <c r="M171" s="457" t="s">
        <v>4433</v>
      </c>
      <c r="N171" s="457" t="s">
        <v>4433</v>
      </c>
      <c r="O171" s="457" t="s">
        <v>4433</v>
      </c>
      <c r="P171" s="457" t="s">
        <v>4433</v>
      </c>
      <c r="Q171" s="457" t="s">
        <v>4433</v>
      </c>
      <c r="R171" s="457" t="s">
        <v>4433</v>
      </c>
      <c r="S171" s="457" t="s">
        <v>4433</v>
      </c>
      <c r="T171" s="457" t="s">
        <v>4433</v>
      </c>
      <c r="U171" s="457" t="s">
        <v>4433</v>
      </c>
      <c r="V171" s="457" t="s">
        <v>4433</v>
      </c>
      <c r="W171" s="457" t="s">
        <v>4433</v>
      </c>
      <c r="X171" s="457" t="s">
        <v>4433</v>
      </c>
      <c r="Y171" s="457" t="s">
        <v>4433</v>
      </c>
      <c r="Z171" s="457" t="s">
        <v>4433</v>
      </c>
      <c r="AA171" s="457" t="s">
        <v>4433</v>
      </c>
      <c r="AB171" s="457" t="s">
        <v>4433</v>
      </c>
      <c r="AC171" s="457" t="s">
        <v>4433</v>
      </c>
      <c r="AD171" s="457" t="s">
        <v>4433</v>
      </c>
      <c r="AE171" s="457" t="s">
        <v>4433</v>
      </c>
      <c r="AF171" s="457" t="s">
        <v>4433</v>
      </c>
      <c r="AG171" s="457" t="s">
        <v>4433</v>
      </c>
      <c r="AH171" s="457" t="s">
        <v>4433</v>
      </c>
      <c r="AI171" s="457" t="s">
        <v>4433</v>
      </c>
      <c r="AJ171" s="457" t="s">
        <v>4433</v>
      </c>
      <c r="AK171" s="457" t="s">
        <v>4433</v>
      </c>
      <c r="AL171" s="457" t="s">
        <v>4433</v>
      </c>
      <c r="AM171" s="457" t="s">
        <v>4433</v>
      </c>
      <c r="AN171" s="457" t="s">
        <v>4433</v>
      </c>
      <c r="AO171" s="457" t="s">
        <v>4433</v>
      </c>
      <c r="AP171" s="457" t="s">
        <v>4433</v>
      </c>
      <c r="AQ171" s="457" t="s">
        <v>4433</v>
      </c>
      <c r="AR171" s="457" t="s">
        <v>4433</v>
      </c>
      <c r="AS171" s="457" t="s">
        <v>4433</v>
      </c>
      <c r="AT171" s="457" t="s">
        <v>4433</v>
      </c>
      <c r="AU171" s="460"/>
    </row>
    <row r="172" spans="1:47" s="451" customFormat="1" ht="18.75" hidden="1" customHeight="1">
      <c r="A172" s="451" t="s">
        <v>81</v>
      </c>
      <c r="C172" s="452"/>
      <c r="D172" s="453" t="s">
        <v>80</v>
      </c>
      <c r="E172" s="457" t="s">
        <v>4433</v>
      </c>
      <c r="F172" s="457" t="s">
        <v>4433</v>
      </c>
      <c r="G172" s="457" t="s">
        <v>4433</v>
      </c>
      <c r="H172" s="457" t="s">
        <v>4433</v>
      </c>
      <c r="I172" s="457" t="s">
        <v>4433</v>
      </c>
      <c r="J172" s="457" t="s">
        <v>4433</v>
      </c>
      <c r="K172" s="457" t="s">
        <v>4433</v>
      </c>
      <c r="L172" s="457" t="s">
        <v>4433</v>
      </c>
      <c r="M172" s="457" t="s">
        <v>4433</v>
      </c>
      <c r="N172" s="457" t="s">
        <v>4433</v>
      </c>
      <c r="O172" s="457" t="s">
        <v>4433</v>
      </c>
      <c r="P172" s="457" t="s">
        <v>4433</v>
      </c>
      <c r="Q172" s="457" t="s">
        <v>4433</v>
      </c>
      <c r="R172" s="457" t="s">
        <v>4433</v>
      </c>
      <c r="S172" s="457" t="s">
        <v>4433</v>
      </c>
      <c r="T172" s="457" t="s">
        <v>4433</v>
      </c>
      <c r="U172" s="457" t="s">
        <v>4433</v>
      </c>
      <c r="V172" s="457" t="s">
        <v>4433</v>
      </c>
      <c r="W172" s="457" t="s">
        <v>4433</v>
      </c>
      <c r="X172" s="457" t="s">
        <v>4433</v>
      </c>
      <c r="Y172" s="457" t="s">
        <v>4433</v>
      </c>
      <c r="Z172" s="457" t="s">
        <v>4433</v>
      </c>
      <c r="AA172" s="457" t="s">
        <v>4433</v>
      </c>
      <c r="AB172" s="457" t="s">
        <v>4433</v>
      </c>
      <c r="AC172" s="457" t="s">
        <v>4433</v>
      </c>
      <c r="AD172" s="457" t="s">
        <v>4433</v>
      </c>
      <c r="AE172" s="457" t="s">
        <v>4433</v>
      </c>
      <c r="AF172" s="457" t="s">
        <v>4433</v>
      </c>
      <c r="AG172" s="457" t="s">
        <v>4433</v>
      </c>
      <c r="AH172" s="457" t="s">
        <v>4433</v>
      </c>
      <c r="AI172" s="457" t="s">
        <v>4433</v>
      </c>
      <c r="AJ172" s="457" t="s">
        <v>4433</v>
      </c>
      <c r="AK172" s="457" t="s">
        <v>4433</v>
      </c>
      <c r="AL172" s="457" t="s">
        <v>4433</v>
      </c>
      <c r="AM172" s="457" t="s">
        <v>4433</v>
      </c>
      <c r="AN172" s="457" t="s">
        <v>4433</v>
      </c>
      <c r="AO172" s="457" t="s">
        <v>4433</v>
      </c>
      <c r="AP172" s="457" t="s">
        <v>4433</v>
      </c>
      <c r="AQ172" s="457" t="s">
        <v>4433</v>
      </c>
      <c r="AR172" s="457" t="s">
        <v>4433</v>
      </c>
      <c r="AS172" s="457" t="s">
        <v>4433</v>
      </c>
      <c r="AT172" s="457" t="s">
        <v>4433</v>
      </c>
      <c r="AU172" s="460"/>
    </row>
    <row r="173" spans="1:47" ht="18.75" customHeight="1">
      <c r="A173" s="94" t="s">
        <v>82</v>
      </c>
      <c r="C173" s="96"/>
      <c r="D173" s="100" t="s">
        <v>1662</v>
      </c>
      <c r="E173" s="229" t="s">
        <v>4433</v>
      </c>
      <c r="F173" s="229" t="s">
        <v>4433</v>
      </c>
      <c r="G173" s="229" t="s">
        <v>4433</v>
      </c>
      <c r="H173" s="229" t="s">
        <v>4433</v>
      </c>
      <c r="I173" s="229" t="s">
        <v>4433</v>
      </c>
      <c r="J173" s="229" t="s">
        <v>4433</v>
      </c>
      <c r="K173" s="229" t="s">
        <v>4433</v>
      </c>
      <c r="L173" s="229">
        <v>5.5</v>
      </c>
      <c r="M173" s="229" t="s">
        <v>4433</v>
      </c>
      <c r="N173" s="229" t="s">
        <v>4433</v>
      </c>
      <c r="O173" s="229" t="s">
        <v>4433</v>
      </c>
      <c r="P173" s="229">
        <v>2.5</v>
      </c>
      <c r="Q173" s="229" t="s">
        <v>4433</v>
      </c>
      <c r="R173" s="229" t="s">
        <v>4433</v>
      </c>
      <c r="S173" s="229" t="s">
        <v>4433</v>
      </c>
      <c r="T173" s="229" t="s">
        <v>4433</v>
      </c>
      <c r="U173" s="229" t="s">
        <v>4433</v>
      </c>
      <c r="V173" s="229" t="s">
        <v>4433</v>
      </c>
      <c r="W173" s="229">
        <v>1.0050000000000001</v>
      </c>
      <c r="X173" s="229">
        <v>0.73499999999999999</v>
      </c>
      <c r="Y173" s="229" t="s">
        <v>4433</v>
      </c>
      <c r="Z173" s="229" t="s">
        <v>4433</v>
      </c>
      <c r="AA173" s="229" t="s">
        <v>4433</v>
      </c>
      <c r="AB173" s="229" t="s">
        <v>4433</v>
      </c>
      <c r="AC173" s="229" t="s">
        <v>4433</v>
      </c>
      <c r="AD173" s="229">
        <v>2.25</v>
      </c>
      <c r="AE173" s="229">
        <v>0.65</v>
      </c>
      <c r="AF173" s="229">
        <v>3</v>
      </c>
      <c r="AG173" s="229" t="s">
        <v>4433</v>
      </c>
      <c r="AH173" s="229">
        <v>1.25</v>
      </c>
      <c r="AI173" s="229">
        <v>0.43500000000000005</v>
      </c>
      <c r="AJ173" s="229" t="s">
        <v>4433</v>
      </c>
      <c r="AK173" s="229" t="s">
        <v>4433</v>
      </c>
      <c r="AL173" s="229" t="s">
        <v>4433</v>
      </c>
      <c r="AM173" s="229" t="s">
        <v>4433</v>
      </c>
      <c r="AN173" s="229" t="s">
        <v>4433</v>
      </c>
      <c r="AO173" s="229" t="s">
        <v>4433</v>
      </c>
      <c r="AP173" s="229" t="s">
        <v>4433</v>
      </c>
      <c r="AQ173" s="229" t="s">
        <v>4433</v>
      </c>
      <c r="AR173" s="229" t="s">
        <v>4433</v>
      </c>
      <c r="AS173" s="229" t="s">
        <v>4433</v>
      </c>
      <c r="AT173" s="229" t="s">
        <v>4433</v>
      </c>
      <c r="AU173" s="456"/>
    </row>
    <row r="174" spans="1:47" ht="18.75" customHeight="1">
      <c r="A174" s="94" t="s">
        <v>83</v>
      </c>
      <c r="C174" s="96"/>
      <c r="D174" s="100" t="s">
        <v>1682</v>
      </c>
      <c r="E174" s="229" t="s">
        <v>4433</v>
      </c>
      <c r="F174" s="229" t="s">
        <v>4433</v>
      </c>
      <c r="G174" s="229">
        <v>34.132577569999995</v>
      </c>
      <c r="H174" s="229" t="s">
        <v>4433</v>
      </c>
      <c r="I174" s="229" t="s">
        <v>4433</v>
      </c>
      <c r="J174" s="229" t="s">
        <v>4433</v>
      </c>
      <c r="K174" s="229" t="s">
        <v>4433</v>
      </c>
      <c r="L174" s="229" t="s">
        <v>4433</v>
      </c>
      <c r="M174" s="229" t="s">
        <v>4433</v>
      </c>
      <c r="N174" s="229" t="s">
        <v>4433</v>
      </c>
      <c r="O174" s="229" t="s">
        <v>4433</v>
      </c>
      <c r="P174" s="229" t="s">
        <v>4433</v>
      </c>
      <c r="Q174" s="229">
        <v>0.38027808000000002</v>
      </c>
      <c r="R174" s="229" t="s">
        <v>4433</v>
      </c>
      <c r="S174" s="229" t="s">
        <v>4433</v>
      </c>
      <c r="T174" s="229" t="s">
        <v>4433</v>
      </c>
      <c r="U174" s="229" t="s">
        <v>4433</v>
      </c>
      <c r="V174" s="229" t="s">
        <v>4433</v>
      </c>
      <c r="W174" s="229" t="s">
        <v>4433</v>
      </c>
      <c r="X174" s="229" t="s">
        <v>4433</v>
      </c>
      <c r="Y174" s="229" t="s">
        <v>4433</v>
      </c>
      <c r="Z174" s="229" t="s">
        <v>4433</v>
      </c>
      <c r="AA174" s="229" t="s">
        <v>4433</v>
      </c>
      <c r="AB174" s="229" t="s">
        <v>4433</v>
      </c>
      <c r="AC174" s="229" t="s">
        <v>4433</v>
      </c>
      <c r="AD174" s="229" t="s">
        <v>4433</v>
      </c>
      <c r="AE174" s="229" t="s">
        <v>4433</v>
      </c>
      <c r="AF174" s="229" t="s">
        <v>4433</v>
      </c>
      <c r="AG174" s="229" t="s">
        <v>4433</v>
      </c>
      <c r="AH174" s="229" t="s">
        <v>4433</v>
      </c>
      <c r="AI174" s="229" t="s">
        <v>4433</v>
      </c>
      <c r="AJ174" s="229" t="s">
        <v>4433</v>
      </c>
      <c r="AK174" s="229">
        <v>32.621794349999988</v>
      </c>
      <c r="AL174" s="229">
        <v>38.35080181999998</v>
      </c>
      <c r="AM174" s="229" t="s">
        <v>4433</v>
      </c>
      <c r="AN174" s="229" t="s">
        <v>4433</v>
      </c>
      <c r="AO174" s="229" t="s">
        <v>4433</v>
      </c>
      <c r="AP174" s="229" t="s">
        <v>4433</v>
      </c>
      <c r="AQ174" s="229" t="s">
        <v>4433</v>
      </c>
      <c r="AR174" s="229" t="s">
        <v>4433</v>
      </c>
      <c r="AS174" s="229" t="s">
        <v>4433</v>
      </c>
      <c r="AT174" s="229" t="s">
        <v>4433</v>
      </c>
      <c r="AU174" s="456"/>
    </row>
    <row r="175" spans="1:47" ht="18.75" customHeight="1">
      <c r="A175" s="94" t="s">
        <v>84</v>
      </c>
      <c r="C175" s="96"/>
      <c r="D175" s="100" t="s">
        <v>1680</v>
      </c>
      <c r="E175" s="229" t="s">
        <v>4433</v>
      </c>
      <c r="F175" s="229" t="s">
        <v>4433</v>
      </c>
      <c r="G175" s="229">
        <v>41.664244620000005</v>
      </c>
      <c r="H175" s="229" t="s">
        <v>4433</v>
      </c>
      <c r="I175" s="229" t="s">
        <v>4433</v>
      </c>
      <c r="J175" s="229" t="s">
        <v>4433</v>
      </c>
      <c r="K175" s="229" t="s">
        <v>4433</v>
      </c>
      <c r="L175" s="229" t="s">
        <v>4433</v>
      </c>
      <c r="M175" s="229" t="s">
        <v>4433</v>
      </c>
      <c r="N175" s="229" t="s">
        <v>4433</v>
      </c>
      <c r="O175" s="229" t="s">
        <v>4433</v>
      </c>
      <c r="P175" s="229" t="s">
        <v>4433</v>
      </c>
      <c r="Q175" s="229">
        <v>0.37011757000000001</v>
      </c>
      <c r="R175" s="229" t="s">
        <v>4433</v>
      </c>
      <c r="S175" s="229" t="s">
        <v>4433</v>
      </c>
      <c r="T175" s="229" t="s">
        <v>4433</v>
      </c>
      <c r="U175" s="229" t="s">
        <v>4433</v>
      </c>
      <c r="V175" s="229" t="s">
        <v>4433</v>
      </c>
      <c r="W175" s="229" t="s">
        <v>4433</v>
      </c>
      <c r="X175" s="229" t="s">
        <v>4433</v>
      </c>
      <c r="Y175" s="229" t="s">
        <v>4433</v>
      </c>
      <c r="Z175" s="229" t="s">
        <v>4433</v>
      </c>
      <c r="AA175" s="229" t="s">
        <v>4433</v>
      </c>
      <c r="AB175" s="229" t="s">
        <v>4433</v>
      </c>
      <c r="AC175" s="229" t="s">
        <v>4433</v>
      </c>
      <c r="AD175" s="229" t="s">
        <v>4433</v>
      </c>
      <c r="AE175" s="229" t="s">
        <v>4433</v>
      </c>
      <c r="AF175" s="229" t="s">
        <v>4433</v>
      </c>
      <c r="AG175" s="229" t="s">
        <v>4433</v>
      </c>
      <c r="AH175" s="229" t="s">
        <v>4433</v>
      </c>
      <c r="AI175" s="229" t="s">
        <v>4433</v>
      </c>
      <c r="AJ175" s="229" t="s">
        <v>4433</v>
      </c>
      <c r="AK175" s="229">
        <v>32.452087819999996</v>
      </c>
      <c r="AL175" s="229">
        <v>36.463753520000004</v>
      </c>
      <c r="AM175" s="229" t="s">
        <v>4433</v>
      </c>
      <c r="AN175" s="229" t="s">
        <v>4433</v>
      </c>
      <c r="AO175" s="229" t="s">
        <v>4433</v>
      </c>
      <c r="AP175" s="229" t="s">
        <v>4433</v>
      </c>
      <c r="AQ175" s="229" t="s">
        <v>4433</v>
      </c>
      <c r="AR175" s="229" t="s">
        <v>4433</v>
      </c>
      <c r="AS175" s="229" t="s">
        <v>4433</v>
      </c>
      <c r="AT175" s="229" t="s">
        <v>4433</v>
      </c>
      <c r="AU175" s="456"/>
    </row>
    <row r="176" spans="1:47" s="451" customFormat="1" ht="18.75" hidden="1" customHeight="1">
      <c r="C176" s="452"/>
      <c r="D176" s="453" t="s">
        <v>1663</v>
      </c>
      <c r="E176" s="457" t="s">
        <v>4433</v>
      </c>
      <c r="F176" s="457" t="s">
        <v>4433</v>
      </c>
      <c r="G176" s="457" t="s">
        <v>4433</v>
      </c>
      <c r="H176" s="457" t="s">
        <v>4433</v>
      </c>
      <c r="I176" s="457" t="s">
        <v>4433</v>
      </c>
      <c r="J176" s="457" t="s">
        <v>4433</v>
      </c>
      <c r="K176" s="457" t="s">
        <v>4433</v>
      </c>
      <c r="L176" s="457" t="s">
        <v>4433</v>
      </c>
      <c r="M176" s="457" t="s">
        <v>4433</v>
      </c>
      <c r="N176" s="457" t="s">
        <v>4433</v>
      </c>
      <c r="O176" s="457" t="s">
        <v>4433</v>
      </c>
      <c r="P176" s="457" t="s">
        <v>4433</v>
      </c>
      <c r="Q176" s="457" t="s">
        <v>4433</v>
      </c>
      <c r="R176" s="457" t="s">
        <v>4433</v>
      </c>
      <c r="S176" s="457" t="s">
        <v>4433</v>
      </c>
      <c r="T176" s="457" t="s">
        <v>4433</v>
      </c>
      <c r="U176" s="457" t="s">
        <v>4433</v>
      </c>
      <c r="V176" s="457" t="s">
        <v>4433</v>
      </c>
      <c r="W176" s="457" t="s">
        <v>4433</v>
      </c>
      <c r="X176" s="457" t="s">
        <v>4433</v>
      </c>
      <c r="Y176" s="457" t="s">
        <v>4433</v>
      </c>
      <c r="Z176" s="457" t="s">
        <v>4433</v>
      </c>
      <c r="AA176" s="457" t="s">
        <v>4433</v>
      </c>
      <c r="AB176" s="457" t="s">
        <v>4433</v>
      </c>
      <c r="AC176" s="457" t="s">
        <v>4433</v>
      </c>
      <c r="AD176" s="457" t="s">
        <v>4433</v>
      </c>
      <c r="AE176" s="457" t="s">
        <v>4433</v>
      </c>
      <c r="AF176" s="457" t="s">
        <v>4433</v>
      </c>
      <c r="AG176" s="457" t="s">
        <v>4433</v>
      </c>
      <c r="AH176" s="457" t="s">
        <v>4433</v>
      </c>
      <c r="AI176" s="457" t="s">
        <v>4433</v>
      </c>
      <c r="AJ176" s="457" t="s">
        <v>4433</v>
      </c>
      <c r="AK176" s="457" t="s">
        <v>4433</v>
      </c>
      <c r="AL176" s="457" t="s">
        <v>4433</v>
      </c>
      <c r="AM176" s="457" t="s">
        <v>4433</v>
      </c>
      <c r="AN176" s="457" t="s">
        <v>4433</v>
      </c>
      <c r="AO176" s="457" t="s">
        <v>4433</v>
      </c>
      <c r="AP176" s="457" t="s">
        <v>4433</v>
      </c>
      <c r="AQ176" s="457" t="s">
        <v>4433</v>
      </c>
      <c r="AR176" s="457" t="s">
        <v>4433</v>
      </c>
      <c r="AS176" s="457" t="s">
        <v>4433</v>
      </c>
      <c r="AT176" s="457" t="s">
        <v>4433</v>
      </c>
      <c r="AU176" s="460"/>
    </row>
    <row r="177" spans="1:47" ht="18.75" customHeight="1">
      <c r="C177" s="96"/>
      <c r="D177" s="100" t="s">
        <v>1668</v>
      </c>
      <c r="E177" s="229" t="s">
        <v>4433</v>
      </c>
      <c r="F177" s="229" t="s">
        <v>4433</v>
      </c>
      <c r="G177" s="229">
        <v>36.079708850000003</v>
      </c>
      <c r="H177" s="229" t="s">
        <v>4433</v>
      </c>
      <c r="I177" s="229" t="s">
        <v>4433</v>
      </c>
      <c r="J177" s="229">
        <v>0.59</v>
      </c>
      <c r="K177" s="229" t="s">
        <v>4433</v>
      </c>
      <c r="L177" s="229" t="s">
        <v>4433</v>
      </c>
      <c r="M177" s="229" t="s">
        <v>4433</v>
      </c>
      <c r="N177" s="229" t="s">
        <v>4433</v>
      </c>
      <c r="O177" s="229" t="s">
        <v>4433</v>
      </c>
      <c r="P177" s="229" t="s">
        <v>4433</v>
      </c>
      <c r="Q177" s="229">
        <v>0.42000000000000004</v>
      </c>
      <c r="R177" s="229" t="s">
        <v>4433</v>
      </c>
      <c r="S177" s="229">
        <v>0.27500000000000002</v>
      </c>
      <c r="T177" s="229" t="s">
        <v>4433</v>
      </c>
      <c r="U177" s="229">
        <v>0.44098117000000003</v>
      </c>
      <c r="V177" s="229">
        <v>0.43916338999999993</v>
      </c>
      <c r="W177" s="229" t="s">
        <v>4433</v>
      </c>
      <c r="X177" s="229" t="s">
        <v>4433</v>
      </c>
      <c r="Y177" s="229" t="s">
        <v>4433</v>
      </c>
      <c r="Z177" s="229">
        <v>0.54499999999999993</v>
      </c>
      <c r="AA177" s="229">
        <v>0.40711712</v>
      </c>
      <c r="AB177" s="229" t="s">
        <v>4433</v>
      </c>
      <c r="AC177" s="229" t="s">
        <v>4433</v>
      </c>
      <c r="AD177" s="229" t="s">
        <v>4433</v>
      </c>
      <c r="AE177" s="229" t="s">
        <v>4433</v>
      </c>
      <c r="AF177" s="229" t="s">
        <v>4433</v>
      </c>
      <c r="AG177" s="229">
        <v>0.37</v>
      </c>
      <c r="AH177" s="229" t="s">
        <v>4433</v>
      </c>
      <c r="AI177" s="229" t="s">
        <v>4433</v>
      </c>
      <c r="AJ177" s="229" t="s">
        <v>4433</v>
      </c>
      <c r="AK177" s="229">
        <v>32.442806959999999</v>
      </c>
      <c r="AL177" s="229">
        <v>36.827319320000001</v>
      </c>
      <c r="AM177" s="229" t="s">
        <v>4433</v>
      </c>
      <c r="AN177" s="229" t="s">
        <v>4433</v>
      </c>
      <c r="AO177" s="229" t="s">
        <v>4433</v>
      </c>
      <c r="AP177" s="229" t="s">
        <v>4433</v>
      </c>
      <c r="AQ177" s="229" t="s">
        <v>4433</v>
      </c>
      <c r="AR177" s="229" t="s">
        <v>4433</v>
      </c>
      <c r="AS177" s="229" t="s">
        <v>4433</v>
      </c>
      <c r="AT177" s="229" t="s">
        <v>4433</v>
      </c>
      <c r="AU177" s="456"/>
    </row>
    <row r="178" spans="1:47" ht="18.75" customHeight="1">
      <c r="C178" s="96"/>
      <c r="D178" s="100" t="s">
        <v>1670</v>
      </c>
      <c r="E178" s="229">
        <v>0.42</v>
      </c>
      <c r="F178" s="229">
        <v>0.46</v>
      </c>
      <c r="G178" s="229" t="s">
        <v>4433</v>
      </c>
      <c r="H178" s="229">
        <v>0.38</v>
      </c>
      <c r="I178" s="229" t="s">
        <v>4433</v>
      </c>
      <c r="J178" s="229">
        <v>0.43000000000000005</v>
      </c>
      <c r="K178" s="229" t="s">
        <v>4433</v>
      </c>
      <c r="L178" s="229" t="s">
        <v>4433</v>
      </c>
      <c r="M178" s="229" t="s">
        <v>4433</v>
      </c>
      <c r="N178" s="229" t="s">
        <v>4433</v>
      </c>
      <c r="O178" s="229" t="s">
        <v>4433</v>
      </c>
      <c r="P178" s="229" t="s">
        <v>4433</v>
      </c>
      <c r="Q178" s="229" t="s">
        <v>4433</v>
      </c>
      <c r="R178" s="229" t="s">
        <v>4433</v>
      </c>
      <c r="S178" s="229" t="s">
        <v>4433</v>
      </c>
      <c r="T178" s="229" t="s">
        <v>4433</v>
      </c>
      <c r="U178" s="229" t="s">
        <v>4433</v>
      </c>
      <c r="V178" s="229" t="s">
        <v>4433</v>
      </c>
      <c r="W178" s="229" t="s">
        <v>4433</v>
      </c>
      <c r="X178" s="229" t="s">
        <v>4433</v>
      </c>
      <c r="Y178" s="229" t="s">
        <v>4433</v>
      </c>
      <c r="Z178" s="229">
        <v>0.55500000000000005</v>
      </c>
      <c r="AA178" s="229">
        <v>0.42</v>
      </c>
      <c r="AB178" s="229" t="s">
        <v>4433</v>
      </c>
      <c r="AC178" s="229" t="s">
        <v>4433</v>
      </c>
      <c r="AD178" s="229" t="s">
        <v>4433</v>
      </c>
      <c r="AE178" s="229" t="s">
        <v>4433</v>
      </c>
      <c r="AF178" s="229" t="s">
        <v>4433</v>
      </c>
      <c r="AG178" s="229">
        <v>0.61</v>
      </c>
      <c r="AH178" s="229" t="s">
        <v>4433</v>
      </c>
      <c r="AI178" s="229" t="s">
        <v>4433</v>
      </c>
      <c r="AJ178" s="229" t="s">
        <v>4433</v>
      </c>
      <c r="AK178" s="229" t="s">
        <v>4433</v>
      </c>
      <c r="AL178" s="229" t="s">
        <v>4433</v>
      </c>
      <c r="AM178" s="229" t="s">
        <v>4433</v>
      </c>
      <c r="AN178" s="229" t="s">
        <v>4433</v>
      </c>
      <c r="AO178" s="229" t="s">
        <v>4433</v>
      </c>
      <c r="AP178" s="229" t="s">
        <v>4433</v>
      </c>
      <c r="AQ178" s="229" t="s">
        <v>4433</v>
      </c>
      <c r="AR178" s="229" t="s">
        <v>4433</v>
      </c>
      <c r="AS178" s="229" t="s">
        <v>4433</v>
      </c>
      <c r="AT178" s="229" t="s">
        <v>4433</v>
      </c>
      <c r="AU178" s="456"/>
    </row>
    <row r="179" spans="1:47" ht="18.75" customHeight="1">
      <c r="A179" s="94" t="s">
        <v>85</v>
      </c>
      <c r="C179" s="96"/>
      <c r="D179" s="100" t="s">
        <v>1666</v>
      </c>
      <c r="E179" s="229">
        <v>0.65</v>
      </c>
      <c r="F179" s="229" t="s">
        <v>4433</v>
      </c>
      <c r="G179" s="229" t="s">
        <v>4433</v>
      </c>
      <c r="H179" s="229" t="s">
        <v>4433</v>
      </c>
      <c r="I179" s="229" t="s">
        <v>4433</v>
      </c>
      <c r="J179" s="229" t="s">
        <v>4433</v>
      </c>
      <c r="K179" s="229" t="s">
        <v>4433</v>
      </c>
      <c r="L179" s="229" t="s">
        <v>4433</v>
      </c>
      <c r="M179" s="229" t="s">
        <v>4433</v>
      </c>
      <c r="N179" s="229" t="s">
        <v>4433</v>
      </c>
      <c r="O179" s="229" t="s">
        <v>4433</v>
      </c>
      <c r="P179" s="229" t="s">
        <v>4433</v>
      </c>
      <c r="Q179" s="229" t="s">
        <v>4433</v>
      </c>
      <c r="R179" s="229" t="s">
        <v>4433</v>
      </c>
      <c r="S179" s="229" t="s">
        <v>4433</v>
      </c>
      <c r="T179" s="229" t="s">
        <v>4433</v>
      </c>
      <c r="U179" s="229" t="s">
        <v>4433</v>
      </c>
      <c r="V179" s="229" t="s">
        <v>4433</v>
      </c>
      <c r="W179" s="229" t="s">
        <v>4433</v>
      </c>
      <c r="X179" s="229" t="s">
        <v>4433</v>
      </c>
      <c r="Y179" s="229" t="s">
        <v>4433</v>
      </c>
      <c r="Z179" s="229" t="s">
        <v>4433</v>
      </c>
      <c r="AA179" s="229" t="s">
        <v>4433</v>
      </c>
      <c r="AB179" s="229" t="s">
        <v>4433</v>
      </c>
      <c r="AC179" s="229" t="s">
        <v>4433</v>
      </c>
      <c r="AD179" s="229" t="s">
        <v>4433</v>
      </c>
      <c r="AE179" s="229" t="s">
        <v>4433</v>
      </c>
      <c r="AF179" s="229" t="s">
        <v>4433</v>
      </c>
      <c r="AG179" s="229" t="s">
        <v>4433</v>
      </c>
      <c r="AH179" s="229" t="s">
        <v>4433</v>
      </c>
      <c r="AI179" s="229" t="s">
        <v>4433</v>
      </c>
      <c r="AJ179" s="229" t="s">
        <v>4433</v>
      </c>
      <c r="AK179" s="229" t="s">
        <v>4433</v>
      </c>
      <c r="AL179" s="229" t="s">
        <v>4433</v>
      </c>
      <c r="AM179" s="229" t="s">
        <v>4433</v>
      </c>
      <c r="AN179" s="229" t="s">
        <v>4433</v>
      </c>
      <c r="AO179" s="229" t="s">
        <v>4433</v>
      </c>
      <c r="AP179" s="229" t="s">
        <v>4433</v>
      </c>
      <c r="AQ179" s="229" t="s">
        <v>4433</v>
      </c>
      <c r="AR179" s="229" t="s">
        <v>4433</v>
      </c>
      <c r="AS179" s="229" t="s">
        <v>4433</v>
      </c>
      <c r="AT179" s="229" t="s">
        <v>4433</v>
      </c>
      <c r="AU179" s="456"/>
    </row>
    <row r="180" spans="1:47" hidden="1">
      <c r="A180" s="94" t="s">
        <v>86</v>
      </c>
      <c r="C180" s="96"/>
      <c r="D180" s="100" t="s">
        <v>3018</v>
      </c>
      <c r="E180" s="229" t="s">
        <v>4433</v>
      </c>
      <c r="F180" s="229" t="s">
        <v>4433</v>
      </c>
      <c r="G180" s="229" t="s">
        <v>4433</v>
      </c>
      <c r="H180" s="229" t="s">
        <v>4433</v>
      </c>
      <c r="I180" s="229" t="s">
        <v>4433</v>
      </c>
      <c r="J180" s="229" t="s">
        <v>4433</v>
      </c>
      <c r="K180" s="229" t="s">
        <v>4433</v>
      </c>
      <c r="L180" s="229" t="s">
        <v>4433</v>
      </c>
      <c r="M180" s="229" t="s">
        <v>4433</v>
      </c>
      <c r="N180" s="229" t="s">
        <v>4433</v>
      </c>
      <c r="O180" s="229" t="s">
        <v>4433</v>
      </c>
      <c r="P180" s="229" t="s">
        <v>4433</v>
      </c>
      <c r="Q180" s="229" t="s">
        <v>4433</v>
      </c>
      <c r="R180" s="229" t="s">
        <v>4433</v>
      </c>
      <c r="S180" s="229" t="s">
        <v>4433</v>
      </c>
      <c r="T180" s="229" t="s">
        <v>4433</v>
      </c>
      <c r="U180" s="229" t="s">
        <v>4433</v>
      </c>
      <c r="V180" s="229" t="s">
        <v>4433</v>
      </c>
      <c r="W180" s="229" t="s">
        <v>4433</v>
      </c>
      <c r="X180" s="229" t="s">
        <v>4433</v>
      </c>
      <c r="Y180" s="229" t="s">
        <v>4433</v>
      </c>
      <c r="Z180" s="229" t="s">
        <v>4433</v>
      </c>
      <c r="AA180" s="229" t="s">
        <v>4433</v>
      </c>
      <c r="AB180" s="229" t="s">
        <v>4433</v>
      </c>
      <c r="AC180" s="229" t="s">
        <v>4433</v>
      </c>
      <c r="AD180" s="229" t="s">
        <v>4433</v>
      </c>
      <c r="AE180" s="229" t="s">
        <v>4433</v>
      </c>
      <c r="AF180" s="229" t="s">
        <v>4433</v>
      </c>
      <c r="AG180" s="229" t="s">
        <v>4433</v>
      </c>
      <c r="AH180" s="229" t="s">
        <v>4433</v>
      </c>
      <c r="AI180" s="229" t="s">
        <v>4433</v>
      </c>
      <c r="AJ180" s="229" t="s">
        <v>4433</v>
      </c>
      <c r="AK180" s="229" t="s">
        <v>4433</v>
      </c>
      <c r="AL180" s="229" t="s">
        <v>4433</v>
      </c>
      <c r="AM180" s="229" t="s">
        <v>4433</v>
      </c>
      <c r="AN180" s="229" t="s">
        <v>4433</v>
      </c>
      <c r="AO180" s="229" t="s">
        <v>4433</v>
      </c>
      <c r="AP180" s="229" t="s">
        <v>4433</v>
      </c>
      <c r="AQ180" s="229" t="s">
        <v>4433</v>
      </c>
      <c r="AR180" s="229" t="s">
        <v>4433</v>
      </c>
      <c r="AS180" s="229" t="s">
        <v>4433</v>
      </c>
      <c r="AT180" s="229" t="s">
        <v>4433</v>
      </c>
    </row>
    <row r="181" spans="1:47">
      <c r="C181" s="96"/>
      <c r="D181" s="100"/>
      <c r="E181" s="96"/>
      <c r="F181" s="1"/>
      <c r="G181" s="104"/>
      <c r="H181" s="96"/>
      <c r="I181" s="96"/>
      <c r="J181" s="96"/>
      <c r="K181" s="96"/>
      <c r="L181" s="96"/>
      <c r="M181" s="96"/>
      <c r="N181" s="96"/>
      <c r="O181" s="96"/>
      <c r="P181" s="96"/>
      <c r="Q181" s="96"/>
      <c r="R181" s="111"/>
      <c r="S181" s="1"/>
      <c r="T181" s="96"/>
      <c r="U181" s="96"/>
      <c r="V181" s="107"/>
      <c r="W181" s="107"/>
      <c r="X181" s="107"/>
      <c r="Y181" s="107"/>
      <c r="Z181" s="111"/>
      <c r="AA181" s="1"/>
      <c r="AB181" s="1"/>
      <c r="AC181" s="1"/>
      <c r="AD181" s="1"/>
      <c r="AE181" s="1"/>
      <c r="AF181" s="1"/>
      <c r="AG181" s="1"/>
      <c r="AH181" s="1"/>
      <c r="AI181" s="1"/>
      <c r="AJ181" s="1"/>
      <c r="AK181" s="1"/>
      <c r="AL181" s="1"/>
      <c r="AM181" s="1"/>
      <c r="AN181" s="1"/>
      <c r="AO181" s="1"/>
      <c r="AP181" s="1"/>
      <c r="AQ181" s="1"/>
      <c r="AR181" s="1"/>
      <c r="AS181" s="1"/>
      <c r="AT181" s="1"/>
    </row>
    <row r="182" spans="1:47" ht="21.75" customHeight="1">
      <c r="A182" s="211"/>
      <c r="B182" s="211"/>
      <c r="C182" s="96"/>
      <c r="D182" s="201" t="s">
        <v>96</v>
      </c>
      <c r="E182" s="96"/>
      <c r="F182" s="1"/>
      <c r="G182" s="104"/>
      <c r="H182" s="96"/>
      <c r="I182" s="96"/>
      <c r="J182" s="96"/>
      <c r="K182" s="96"/>
      <c r="L182" s="96"/>
      <c r="M182" s="104"/>
      <c r="N182" s="96"/>
      <c r="O182" s="96"/>
      <c r="P182" s="96"/>
      <c r="Q182" s="96"/>
      <c r="R182" s="111"/>
      <c r="S182" s="1"/>
      <c r="T182" s="96"/>
      <c r="U182" s="96"/>
      <c r="V182" s="107"/>
      <c r="W182" s="107"/>
      <c r="X182" s="232"/>
      <c r="Y182" s="107"/>
      <c r="Z182" s="111"/>
      <c r="AA182" s="1"/>
      <c r="AB182" s="1"/>
      <c r="AC182" s="1"/>
      <c r="AD182" s="1"/>
      <c r="AE182" s="1"/>
      <c r="AF182" s="1"/>
      <c r="AG182" s="1"/>
      <c r="AH182" s="1"/>
      <c r="AI182" s="1"/>
      <c r="AJ182" s="1"/>
      <c r="AK182" s="1"/>
      <c r="AL182" s="1"/>
      <c r="AM182" s="1"/>
      <c r="AN182" s="1"/>
      <c r="AO182" s="1"/>
      <c r="AP182" s="1"/>
      <c r="AQ182" s="1"/>
      <c r="AR182" s="1"/>
      <c r="AS182" s="1"/>
      <c r="AT182" s="1"/>
    </row>
    <row r="183" spans="1:47" ht="17.25" customHeight="1">
      <c r="A183" s="211" t="s">
        <v>97</v>
      </c>
      <c r="B183" s="211"/>
      <c r="C183" s="96">
        <v>5.0999999999999996</v>
      </c>
      <c r="D183" s="100" t="s">
        <v>98</v>
      </c>
      <c r="E183" s="230">
        <v>0</v>
      </c>
      <c r="F183" s="230">
        <v>0</v>
      </c>
      <c r="G183" s="230">
        <v>0</v>
      </c>
      <c r="H183" s="230">
        <v>0</v>
      </c>
      <c r="I183" s="230">
        <v>13.696999999999999</v>
      </c>
      <c r="J183" s="230">
        <v>0.15050939999999999</v>
      </c>
      <c r="K183" s="230">
        <v>33.570455000000003</v>
      </c>
      <c r="L183" s="230">
        <v>54.920376523000002</v>
      </c>
      <c r="M183" s="230">
        <v>0</v>
      </c>
      <c r="N183" s="230">
        <v>22.63087535</v>
      </c>
      <c r="O183" s="230">
        <v>1.2119194</v>
      </c>
      <c r="P183" s="230">
        <v>10.06793543</v>
      </c>
      <c r="Q183" s="230">
        <v>0</v>
      </c>
      <c r="R183" s="230">
        <v>0.27292314100000004</v>
      </c>
      <c r="S183" s="230">
        <v>0</v>
      </c>
      <c r="T183" s="230">
        <v>80.596812104999998</v>
      </c>
      <c r="U183" s="230">
        <v>0</v>
      </c>
      <c r="V183" s="230">
        <v>0</v>
      </c>
      <c r="W183" s="230">
        <v>28.48488395</v>
      </c>
      <c r="X183" s="230">
        <v>7.3961796700000004</v>
      </c>
      <c r="Y183" s="230">
        <v>2.469718613</v>
      </c>
      <c r="Z183" s="230">
        <v>0.69249044999999998</v>
      </c>
      <c r="AA183" s="230">
        <v>0</v>
      </c>
      <c r="AB183" s="230">
        <v>0.13413071200000001</v>
      </c>
      <c r="AC183" s="230">
        <v>0</v>
      </c>
      <c r="AD183" s="230">
        <v>0</v>
      </c>
      <c r="AE183" s="230">
        <v>0</v>
      </c>
      <c r="AF183" s="230">
        <v>55.803514714999999</v>
      </c>
      <c r="AG183" s="230">
        <v>14.119265074999999</v>
      </c>
      <c r="AH183" s="230">
        <v>4.1707931299999998</v>
      </c>
      <c r="AI183" s="230">
        <v>0</v>
      </c>
      <c r="AJ183" s="230">
        <v>13.0841504</v>
      </c>
      <c r="AK183" s="230">
        <v>0</v>
      </c>
      <c r="AL183" s="230">
        <v>0</v>
      </c>
      <c r="AM183" s="230">
        <v>1.8243725050000001</v>
      </c>
      <c r="AN183" s="230">
        <v>0.65281833499999997</v>
      </c>
      <c r="AO183" s="230">
        <v>11.981350000000001</v>
      </c>
      <c r="AP183" s="230">
        <v>0</v>
      </c>
      <c r="AQ183" s="230">
        <v>0</v>
      </c>
      <c r="AR183" s="230">
        <v>10.654298474999999</v>
      </c>
      <c r="AS183" s="230">
        <v>0</v>
      </c>
      <c r="AT183" s="230">
        <v>0</v>
      </c>
    </row>
    <row r="184" spans="1:47" ht="19.5" customHeight="1">
      <c r="A184" s="211" t="s">
        <v>99</v>
      </c>
      <c r="B184" s="211"/>
      <c r="C184" s="96">
        <v>5.2</v>
      </c>
      <c r="D184" s="100" t="s">
        <v>100</v>
      </c>
      <c r="E184" s="230">
        <v>255.81892103599998</v>
      </c>
      <c r="F184" s="230">
        <v>7.7917613590000014</v>
      </c>
      <c r="G184" s="230">
        <v>533.47490353799992</v>
      </c>
      <c r="H184" s="230">
        <v>1.5168609949999998</v>
      </c>
      <c r="I184" s="230">
        <v>0.72270504300000005</v>
      </c>
      <c r="J184" s="230">
        <v>2.9006983010000003</v>
      </c>
      <c r="K184" s="230">
        <v>2.2770549369999999</v>
      </c>
      <c r="L184" s="230">
        <v>6.9850462619999991</v>
      </c>
      <c r="M184" s="230">
        <v>36.574203634000007</v>
      </c>
      <c r="N184" s="230">
        <v>1.8811188510000001</v>
      </c>
      <c r="O184" s="230">
        <v>9.7296577999999995E-2</v>
      </c>
      <c r="P184" s="230">
        <v>0.91183479300000003</v>
      </c>
      <c r="Q184" s="230">
        <v>157.31627724000001</v>
      </c>
      <c r="R184" s="230">
        <v>2.5802833000000001E-2</v>
      </c>
      <c r="S184" s="230">
        <v>8.6812971419999965</v>
      </c>
      <c r="T184" s="230">
        <v>2.844062557</v>
      </c>
      <c r="U184" s="230">
        <v>6.8538966679999991</v>
      </c>
      <c r="V184" s="230">
        <v>16.489973615</v>
      </c>
      <c r="W184" s="230">
        <v>35.832444907000003</v>
      </c>
      <c r="X184" s="230">
        <v>14.753776138000001</v>
      </c>
      <c r="Y184" s="230">
        <v>4.6154840000000003E-2</v>
      </c>
      <c r="Z184" s="230">
        <v>1.4491884320000001</v>
      </c>
      <c r="AA184" s="230">
        <v>122.911273424</v>
      </c>
      <c r="AB184" s="230">
        <v>8.8944860000000001E-3</v>
      </c>
      <c r="AC184" s="230">
        <v>9.8126329999999977E-3</v>
      </c>
      <c r="AD184" s="230">
        <v>1.3002323E-2</v>
      </c>
      <c r="AE184" s="230">
        <v>1.9237292999999999E-2</v>
      </c>
      <c r="AF184" s="230">
        <v>5.7383704260000004</v>
      </c>
      <c r="AG184" s="230">
        <v>13.406053758999999</v>
      </c>
      <c r="AH184" s="230">
        <v>0.53909888500000003</v>
      </c>
      <c r="AI184" s="230">
        <v>26.303664325999996</v>
      </c>
      <c r="AJ184" s="230">
        <v>1.2455118489999997</v>
      </c>
      <c r="AK184" s="230">
        <v>108.69908687900001</v>
      </c>
      <c r="AL184" s="230">
        <v>92.479616836000005</v>
      </c>
      <c r="AM184" s="230">
        <v>1.9102176999999998E-2</v>
      </c>
      <c r="AN184" s="230">
        <v>6.9734210000000005E-3</v>
      </c>
      <c r="AO184" s="230">
        <v>1.1486568159999999</v>
      </c>
      <c r="AP184" s="230">
        <v>0.29387284999999996</v>
      </c>
      <c r="AQ184" s="230">
        <v>81.330783801999999</v>
      </c>
      <c r="AR184" s="230">
        <v>1.4992603470000001</v>
      </c>
      <c r="AS184" s="230">
        <v>9.6493948029999999</v>
      </c>
      <c r="AT184" s="230">
        <v>5.5405060639999997</v>
      </c>
    </row>
    <row r="185" spans="1:47" ht="42" customHeight="1">
      <c r="A185" s="211" t="s">
        <v>101</v>
      </c>
      <c r="B185" s="211"/>
      <c r="C185" s="96">
        <v>5.3</v>
      </c>
      <c r="D185" s="99" t="s">
        <v>102</v>
      </c>
      <c r="E185" s="230">
        <v>-24.041081706</v>
      </c>
      <c r="F185" s="230">
        <v>-0.55403562599999989</v>
      </c>
      <c r="G185" s="230">
        <v>1.487446117</v>
      </c>
      <c r="H185" s="230">
        <v>-0.65341304699999991</v>
      </c>
      <c r="I185" s="230">
        <v>37.585845232000004</v>
      </c>
      <c r="J185" s="230">
        <v>3.7848383459999995</v>
      </c>
      <c r="K185" s="230">
        <v>2.6300276640000035</v>
      </c>
      <c r="L185" s="230">
        <v>324.66740724099998</v>
      </c>
      <c r="M185" s="230">
        <v>0.30906634999999999</v>
      </c>
      <c r="N185" s="230">
        <v>150.26400854399998</v>
      </c>
      <c r="O185" s="230">
        <v>9.8259474450000006</v>
      </c>
      <c r="P185" s="230">
        <v>55.057891119000004</v>
      </c>
      <c r="Q185" s="230">
        <v>-18.870189638999999</v>
      </c>
      <c r="R185" s="230">
        <v>0.11225525199999999</v>
      </c>
      <c r="S185" s="230">
        <v>0.96179113799999993</v>
      </c>
      <c r="T185" s="230">
        <v>572.20462912100004</v>
      </c>
      <c r="U185" s="230">
        <v>-2.5135827000000055E-2</v>
      </c>
      <c r="V185" s="230">
        <v>0.47342513199999992</v>
      </c>
      <c r="W185" s="230">
        <v>284.79123635599996</v>
      </c>
      <c r="X185" s="230">
        <v>22.702708668999975</v>
      </c>
      <c r="Y185" s="230">
        <v>-0.22664972500000008</v>
      </c>
      <c r="Z185" s="230">
        <v>-1.9183682840000014</v>
      </c>
      <c r="AA185" s="230">
        <v>-19.257287170000001</v>
      </c>
      <c r="AB185" s="230">
        <v>9.6172232999999982E-2</v>
      </c>
      <c r="AC185" s="230">
        <v>0.78466146000000003</v>
      </c>
      <c r="AD185" s="230">
        <v>1.2169506809999999</v>
      </c>
      <c r="AE185" s="230">
        <v>2.7712094309999999</v>
      </c>
      <c r="AF185" s="230">
        <v>460.09295021500003</v>
      </c>
      <c r="AG185" s="230">
        <v>-53.324100408000142</v>
      </c>
      <c r="AH185" s="230">
        <v>27.789881601999998</v>
      </c>
      <c r="AI185" s="230">
        <v>2.5265000589999991</v>
      </c>
      <c r="AJ185" s="230">
        <v>92.404982278000006</v>
      </c>
      <c r="AK185" s="230">
        <v>3.6530000000000004E-4</v>
      </c>
      <c r="AL185" s="230">
        <v>3.7601237439999999</v>
      </c>
      <c r="AM185" s="230">
        <v>3.1225356910000004</v>
      </c>
      <c r="AN185" s="230">
        <v>1.2880135099999999</v>
      </c>
      <c r="AO185" s="230">
        <v>27.503478786999999</v>
      </c>
      <c r="AP185" s="230">
        <v>-4.3025160500000004</v>
      </c>
      <c r="AQ185" s="230">
        <v>-1.4094613810000003</v>
      </c>
      <c r="AR185" s="230">
        <v>14.488503653</v>
      </c>
      <c r="AS185" s="230">
        <v>3.4693710000000003E-2</v>
      </c>
      <c r="AT185" s="230">
        <v>0</v>
      </c>
    </row>
    <row r="186" spans="1:47" ht="33" customHeight="1">
      <c r="A186" s="211"/>
      <c r="B186" s="211"/>
      <c r="C186" s="96">
        <v>5.4</v>
      </c>
      <c r="D186" s="99" t="s">
        <v>103</v>
      </c>
      <c r="E186" s="230">
        <v>0</v>
      </c>
      <c r="F186" s="230">
        <v>0</v>
      </c>
      <c r="G186" s="230">
        <v>0</v>
      </c>
      <c r="H186" s="230">
        <v>0</v>
      </c>
      <c r="I186" s="230">
        <v>0</v>
      </c>
      <c r="J186" s="230">
        <v>0</v>
      </c>
      <c r="K186" s="230">
        <v>0</v>
      </c>
      <c r="L186" s="230">
        <v>0</v>
      </c>
      <c r="M186" s="230">
        <v>0</v>
      </c>
      <c r="N186" s="230">
        <v>0</v>
      </c>
      <c r="O186" s="230">
        <v>0</v>
      </c>
      <c r="P186" s="230">
        <v>0</v>
      </c>
      <c r="Q186" s="230">
        <v>0</v>
      </c>
      <c r="R186" s="230">
        <v>0</v>
      </c>
      <c r="S186" s="230">
        <v>0</v>
      </c>
      <c r="T186" s="230">
        <v>0</v>
      </c>
      <c r="U186" s="230">
        <v>0</v>
      </c>
      <c r="V186" s="230">
        <v>0</v>
      </c>
      <c r="W186" s="230">
        <v>0</v>
      </c>
      <c r="X186" s="230">
        <v>0</v>
      </c>
      <c r="Y186" s="230">
        <v>0</v>
      </c>
      <c r="Z186" s="230">
        <v>0</v>
      </c>
      <c r="AA186" s="230">
        <v>0</v>
      </c>
      <c r="AB186" s="230">
        <v>0</v>
      </c>
      <c r="AC186" s="230">
        <v>0</v>
      </c>
      <c r="AD186" s="230">
        <v>0</v>
      </c>
      <c r="AE186" s="230">
        <v>0</v>
      </c>
      <c r="AF186" s="230">
        <v>0</v>
      </c>
      <c r="AG186" s="230">
        <v>0</v>
      </c>
      <c r="AH186" s="230">
        <v>0</v>
      </c>
      <c r="AI186" s="230">
        <v>0</v>
      </c>
      <c r="AJ186" s="230">
        <v>0</v>
      </c>
      <c r="AK186" s="230">
        <v>0</v>
      </c>
      <c r="AL186" s="230">
        <v>0</v>
      </c>
      <c r="AM186" s="230">
        <v>0</v>
      </c>
      <c r="AN186" s="230">
        <v>0</v>
      </c>
      <c r="AO186" s="230">
        <v>0</v>
      </c>
      <c r="AP186" s="230">
        <v>0</v>
      </c>
      <c r="AQ186" s="230">
        <v>0</v>
      </c>
      <c r="AR186" s="230">
        <v>0</v>
      </c>
      <c r="AS186" s="230">
        <v>0</v>
      </c>
      <c r="AT186" s="230">
        <v>0</v>
      </c>
    </row>
    <row r="187" spans="1:47" ht="20.25" customHeight="1">
      <c r="A187" s="211" t="s">
        <v>104</v>
      </c>
      <c r="B187" s="211"/>
      <c r="C187" s="96">
        <v>5.5</v>
      </c>
      <c r="D187" s="100" t="s">
        <v>105</v>
      </c>
      <c r="E187" s="230">
        <v>0.29493610400000003</v>
      </c>
      <c r="F187" s="230">
        <v>2.2600000000000004E-7</v>
      </c>
      <c r="G187" s="230">
        <v>0.26049751799999998</v>
      </c>
      <c r="H187" s="230">
        <v>4.9047E-5</v>
      </c>
      <c r="I187" s="230">
        <v>7.3325039000000009E-2</v>
      </c>
      <c r="J187" s="230">
        <v>2.6472099999999999E-4</v>
      </c>
      <c r="K187" s="230">
        <v>0.14379339899999999</v>
      </c>
      <c r="L187" s="230">
        <v>0.71454623499999992</v>
      </c>
      <c r="M187" s="230">
        <v>6.804867E-3</v>
      </c>
      <c r="N187" s="230">
        <v>8.703172499999999E-2</v>
      </c>
      <c r="O187" s="230">
        <v>5.2854699999999998E-4</v>
      </c>
      <c r="P187" s="230">
        <v>0.11013922199999999</v>
      </c>
      <c r="Q187" s="230">
        <v>3.0236923999999998E-2</v>
      </c>
      <c r="R187" s="230">
        <v>8.1374010000000007E-3</v>
      </c>
      <c r="S187" s="230">
        <v>8.8616930000000003E-3</v>
      </c>
      <c r="T187" s="230">
        <v>0.62193399299999996</v>
      </c>
      <c r="U187" s="230">
        <v>1.7859070000000002E-3</v>
      </c>
      <c r="V187" s="230">
        <v>1.0915597000000001E-2</v>
      </c>
      <c r="W187" s="230">
        <v>0.34395681699999997</v>
      </c>
      <c r="X187" s="230">
        <v>0.77172955399999998</v>
      </c>
      <c r="Y187" s="230">
        <v>2.0448744000000001E-2</v>
      </c>
      <c r="Z187" s="230">
        <v>3.3829140000000003E-3</v>
      </c>
      <c r="AA187" s="230">
        <v>2.2669276000000002E-2</v>
      </c>
      <c r="AB187" s="230">
        <v>3.5326630000000001E-3</v>
      </c>
      <c r="AC187" s="230">
        <v>1.9664899999999999E-4</v>
      </c>
      <c r="AD187" s="230">
        <v>9.4987299999999995E-4</v>
      </c>
      <c r="AE187" s="230">
        <v>3.7200599999999998E-4</v>
      </c>
      <c r="AF187" s="230">
        <v>1.1119298690000001</v>
      </c>
      <c r="AG187" s="230">
        <v>0.119417172</v>
      </c>
      <c r="AH187" s="230">
        <v>4.8738264999999996E-2</v>
      </c>
      <c r="AI187" s="230">
        <v>2.8013259999999994E-3</v>
      </c>
      <c r="AJ187" s="230">
        <v>0.14232054799999999</v>
      </c>
      <c r="AK187" s="230">
        <v>5.4759686000000009E-2</v>
      </c>
      <c r="AL187" s="230">
        <v>2.5356759000000027E-2</v>
      </c>
      <c r="AM187" s="230">
        <v>6.6450057999999992E-2</v>
      </c>
      <c r="AN187" s="230">
        <v>4.8762459999999999E-3</v>
      </c>
      <c r="AO187" s="230">
        <v>0.28745609</v>
      </c>
      <c r="AP187" s="230">
        <v>8.9130089999999995E-3</v>
      </c>
      <c r="AQ187" s="230">
        <v>3.4592629999999999E-2</v>
      </c>
      <c r="AR187" s="230">
        <v>1.065375255</v>
      </c>
      <c r="AS187" s="230">
        <v>6.6656220000000004E-3</v>
      </c>
      <c r="AT187" s="230">
        <v>9.5313919999999996E-3</v>
      </c>
    </row>
    <row r="188" spans="1:47" ht="19.5" customHeight="1">
      <c r="A188" s="211"/>
      <c r="B188" s="211">
        <v>3</v>
      </c>
      <c r="C188" s="96">
        <v>5.6</v>
      </c>
      <c r="D188" s="115" t="s">
        <v>106</v>
      </c>
      <c r="E188" s="233">
        <v>232.07277543399996</v>
      </c>
      <c r="F188" s="233">
        <v>7.2377259590000014</v>
      </c>
      <c r="G188" s="233">
        <v>535.22284717299988</v>
      </c>
      <c r="H188" s="233">
        <v>0.86349699499999988</v>
      </c>
      <c r="I188" s="233">
        <v>52.078875314000001</v>
      </c>
      <c r="J188" s="233">
        <v>6.8363107679999997</v>
      </c>
      <c r="K188" s="233">
        <v>38.621331000000012</v>
      </c>
      <c r="L188" s="233">
        <v>387.28737626099996</v>
      </c>
      <c r="M188" s="233">
        <v>36.890074851000008</v>
      </c>
      <c r="N188" s="233">
        <v>174.86303446999997</v>
      </c>
      <c r="O188" s="233">
        <v>11.13569197</v>
      </c>
      <c r="P188" s="233">
        <v>66.147800564000008</v>
      </c>
      <c r="Q188" s="233">
        <v>138.47632452500002</v>
      </c>
      <c r="R188" s="233">
        <v>0.41911862700000002</v>
      </c>
      <c r="S188" s="233">
        <v>9.6519499729999971</v>
      </c>
      <c r="T188" s="233">
        <v>656.26743777600007</v>
      </c>
      <c r="U188" s="233">
        <v>6.8305467479999997</v>
      </c>
      <c r="V188" s="233">
        <v>16.974314344</v>
      </c>
      <c r="W188" s="233">
        <v>349.45252202999995</v>
      </c>
      <c r="X188" s="233">
        <v>45.624394030999973</v>
      </c>
      <c r="Y188" s="233">
        <v>2.3096724719999995</v>
      </c>
      <c r="Z188" s="233">
        <v>0.22669351199999851</v>
      </c>
      <c r="AA188" s="233">
        <v>103.67665553000001</v>
      </c>
      <c r="AB188" s="233">
        <v>0.24273009400000001</v>
      </c>
      <c r="AC188" s="233">
        <v>0.7946707420000001</v>
      </c>
      <c r="AD188" s="233">
        <v>1.2309028769999999</v>
      </c>
      <c r="AE188" s="233">
        <v>2.7908187300000002</v>
      </c>
      <c r="AF188" s="233">
        <v>522.7467652250001</v>
      </c>
      <c r="AG188" s="233">
        <v>-25.679364402000147</v>
      </c>
      <c r="AH188" s="233">
        <v>32.548511881999993</v>
      </c>
      <c r="AI188" s="233">
        <v>28.832965710999996</v>
      </c>
      <c r="AJ188" s="233">
        <v>106.876965075</v>
      </c>
      <c r="AK188" s="233">
        <v>108.754211865</v>
      </c>
      <c r="AL188" s="233">
        <v>96.265097339000008</v>
      </c>
      <c r="AM188" s="233">
        <v>5.0324604310000005</v>
      </c>
      <c r="AN188" s="233">
        <v>1.9526815119999998</v>
      </c>
      <c r="AO188" s="233">
        <v>40.920941692999996</v>
      </c>
      <c r="AP188" s="233">
        <v>-3.9997301910000007</v>
      </c>
      <c r="AQ188" s="233">
        <v>79.955915051000005</v>
      </c>
      <c r="AR188" s="233">
        <v>27.707437729999999</v>
      </c>
      <c r="AS188" s="233">
        <v>9.6907541350000006</v>
      </c>
      <c r="AT188" s="233">
        <v>5.5500374560000001</v>
      </c>
    </row>
    <row r="189" spans="1:47" ht="18" customHeight="1">
      <c r="A189" s="211"/>
      <c r="B189" s="211"/>
      <c r="C189" s="96"/>
      <c r="D189" s="201" t="s">
        <v>107</v>
      </c>
      <c r="E189" s="234"/>
      <c r="F189" s="234"/>
      <c r="G189" s="234"/>
      <c r="H189" s="234"/>
      <c r="I189" s="234"/>
      <c r="J189" s="234"/>
      <c r="K189" s="234"/>
      <c r="L189" s="234"/>
      <c r="M189" s="234"/>
      <c r="N189" s="234"/>
      <c r="O189" s="234"/>
      <c r="P189" s="234"/>
      <c r="Q189" s="234"/>
      <c r="R189" s="234"/>
      <c r="S189" s="234"/>
      <c r="T189" s="234"/>
      <c r="U189" s="234"/>
      <c r="V189" s="234"/>
      <c r="W189" s="234"/>
      <c r="X189" s="234"/>
      <c r="Y189" s="234"/>
      <c r="Z189" s="234"/>
      <c r="AA189" s="234"/>
      <c r="AB189" s="234"/>
      <c r="AC189" s="234"/>
      <c r="AD189" s="234"/>
      <c r="AE189" s="234"/>
      <c r="AF189" s="234"/>
      <c r="AG189" s="234"/>
      <c r="AH189" s="234"/>
      <c r="AI189" s="234"/>
      <c r="AJ189" s="234"/>
      <c r="AK189" s="234"/>
      <c r="AL189" s="234"/>
      <c r="AM189" s="234"/>
      <c r="AN189" s="234"/>
      <c r="AO189" s="234"/>
      <c r="AP189" s="234"/>
      <c r="AQ189" s="234"/>
      <c r="AR189" s="234"/>
      <c r="AS189" s="234"/>
      <c r="AT189" s="234"/>
    </row>
    <row r="190" spans="1:47" ht="18" customHeight="1">
      <c r="A190" s="211"/>
      <c r="B190" s="211"/>
      <c r="C190" s="96">
        <v>6.1</v>
      </c>
      <c r="D190" s="236" t="s">
        <v>1729</v>
      </c>
      <c r="E190" s="230">
        <v>3.9447248840000002</v>
      </c>
      <c r="F190" s="230">
        <v>1.1541311890000001</v>
      </c>
      <c r="G190" s="230">
        <v>1.035861948</v>
      </c>
      <c r="H190" s="230">
        <v>0.16610081100000001</v>
      </c>
      <c r="I190" s="230">
        <v>6.2786564399999998</v>
      </c>
      <c r="J190" s="230">
        <v>0.43475351300000004</v>
      </c>
      <c r="K190" s="230">
        <v>12.464189489000001</v>
      </c>
      <c r="L190" s="230">
        <v>32.661448893999996</v>
      </c>
      <c r="M190" s="230">
        <v>0.31987037499999998</v>
      </c>
      <c r="N190" s="230">
        <v>11.573647253000001</v>
      </c>
      <c r="O190" s="230">
        <v>0.68807579900000004</v>
      </c>
      <c r="P190" s="230">
        <v>6.6853507050000003</v>
      </c>
      <c r="Q190" s="230">
        <v>1.9793055190000002</v>
      </c>
      <c r="R190" s="230">
        <v>4.5997705E-2</v>
      </c>
      <c r="S190" s="230">
        <v>0.82249670800000008</v>
      </c>
      <c r="T190" s="230">
        <v>33.003292396000006</v>
      </c>
      <c r="U190" s="230">
        <v>0.38419671099999997</v>
      </c>
      <c r="V190" s="230">
        <v>0.75948374900000004</v>
      </c>
      <c r="W190" s="230">
        <v>23.366342760000002</v>
      </c>
      <c r="X190" s="230">
        <v>9.0762195959999996</v>
      </c>
      <c r="Y190" s="230">
        <v>3.4056440000000007E-2</v>
      </c>
      <c r="Z190" s="230">
        <v>0.60192411699999993</v>
      </c>
      <c r="AA190" s="230">
        <v>1.41936262</v>
      </c>
      <c r="AB190" s="230">
        <v>9.3456949999999994E-3</v>
      </c>
      <c r="AC190" s="230">
        <v>0.12166289499999999</v>
      </c>
      <c r="AD190" s="230">
        <v>0.163907633</v>
      </c>
      <c r="AE190" s="230">
        <v>0.298245327</v>
      </c>
      <c r="AF190" s="230">
        <v>39.085001204000001</v>
      </c>
      <c r="AG190" s="230">
        <v>4.3056473119999996</v>
      </c>
      <c r="AH190" s="230">
        <v>3.0405453410000001</v>
      </c>
      <c r="AI190" s="230">
        <v>1.598514639</v>
      </c>
      <c r="AJ190" s="230">
        <v>10.733467718</v>
      </c>
      <c r="AK190" s="230">
        <v>0.33443228599999997</v>
      </c>
      <c r="AL190" s="230">
        <v>0.69326355800000006</v>
      </c>
      <c r="AM190" s="230">
        <v>0.151688658</v>
      </c>
      <c r="AN190" s="230">
        <v>5.5539956000000008E-2</v>
      </c>
      <c r="AO190" s="230">
        <v>7.9765153949999998</v>
      </c>
      <c r="AP190" s="230">
        <v>0.70329023800000001</v>
      </c>
      <c r="AQ190" s="230">
        <v>0.9721037050000001</v>
      </c>
      <c r="AR190" s="230">
        <v>9.7138633169999995</v>
      </c>
      <c r="AS190" s="230">
        <v>0.32743432</v>
      </c>
      <c r="AT190" s="230">
        <v>1.0746947689999999</v>
      </c>
    </row>
    <row r="191" spans="1:47" ht="18" customHeight="1">
      <c r="A191" s="211"/>
      <c r="B191" s="211"/>
      <c r="C191" s="235"/>
      <c r="D191" s="236" t="s">
        <v>4467</v>
      </c>
      <c r="E191" s="230">
        <v>3.6583877280000019</v>
      </c>
      <c r="F191" s="230">
        <v>0.16851130900000005</v>
      </c>
      <c r="G191" s="230">
        <v>4.6890348969999991</v>
      </c>
      <c r="H191" s="230">
        <v>4.2365415999999954E-2</v>
      </c>
      <c r="I191" s="230">
        <v>3.4523230359999997</v>
      </c>
      <c r="J191" s="230">
        <v>0.22281952300000002</v>
      </c>
      <c r="K191" s="230">
        <v>5.980863342000001</v>
      </c>
      <c r="L191" s="230">
        <v>12.048698001999997</v>
      </c>
      <c r="M191" s="230">
        <v>0.4134239039999999</v>
      </c>
      <c r="N191" s="230">
        <v>8.4852501889999967</v>
      </c>
      <c r="O191" s="230">
        <v>0.46306899600000029</v>
      </c>
      <c r="P191" s="230">
        <v>2.7499769800000009</v>
      </c>
      <c r="Q191" s="230">
        <v>2.0597353859999994</v>
      </c>
      <c r="R191" s="230">
        <v>3.6285985999999992E-2</v>
      </c>
      <c r="S191" s="230">
        <v>0.26163459000000006</v>
      </c>
      <c r="T191" s="230">
        <v>14.307481520999998</v>
      </c>
      <c r="U191" s="230">
        <v>0.166685467</v>
      </c>
      <c r="V191" s="230">
        <v>0.24967357999999998</v>
      </c>
      <c r="W191" s="230">
        <v>11.915026869000005</v>
      </c>
      <c r="X191" s="230">
        <v>3.8708968510000021</v>
      </c>
      <c r="Y191" s="230">
        <v>4.6677612000000035E-2</v>
      </c>
      <c r="Z191" s="230">
        <v>0.48005926799999993</v>
      </c>
      <c r="AA191" s="230">
        <v>2.1011956789999995</v>
      </c>
      <c r="AB191" s="230">
        <v>1.5507921000000003E-2</v>
      </c>
      <c r="AC191" s="230">
        <v>1.1881828000000002E-2</v>
      </c>
      <c r="AD191" s="230">
        <v>1.3722017000000003E-2</v>
      </c>
      <c r="AE191" s="230">
        <v>2.1705527999999932E-2</v>
      </c>
      <c r="AF191" s="230">
        <v>15.544960874000006</v>
      </c>
      <c r="AG191" s="230">
        <v>12.364537507999998</v>
      </c>
      <c r="AH191" s="230">
        <v>1.1955648780000001</v>
      </c>
      <c r="AI191" s="230">
        <v>0.4544427679999995</v>
      </c>
      <c r="AJ191" s="230">
        <v>7.7127594170000027</v>
      </c>
      <c r="AK191" s="230">
        <v>0.94637249000000012</v>
      </c>
      <c r="AL191" s="230">
        <v>1.1245698739999999</v>
      </c>
      <c r="AM191" s="230">
        <v>0.21182122100000003</v>
      </c>
      <c r="AN191" s="230">
        <v>0.14481409000000001</v>
      </c>
      <c r="AO191" s="230">
        <v>2.8494739169999992</v>
      </c>
      <c r="AP191" s="230">
        <v>0.28921457900000008</v>
      </c>
      <c r="AQ191" s="230">
        <v>0.86123234599999932</v>
      </c>
      <c r="AR191" s="230">
        <v>2.8238857410000002</v>
      </c>
      <c r="AS191" s="230">
        <v>9.0903686999999928E-2</v>
      </c>
      <c r="AT191" s="230">
        <v>0.84402679800000013</v>
      </c>
    </row>
    <row r="192" spans="1:47" ht="16.5" customHeight="1">
      <c r="A192" s="211" t="s">
        <v>108</v>
      </c>
      <c r="B192" s="211"/>
      <c r="C192" s="96">
        <v>6.2</v>
      </c>
      <c r="D192" s="236" t="s">
        <v>109</v>
      </c>
      <c r="E192" s="230">
        <v>6.6753761309999993</v>
      </c>
      <c r="F192" s="230">
        <v>0.369422578</v>
      </c>
      <c r="G192" s="230">
        <v>4.4955863460000005</v>
      </c>
      <c r="H192" s="230">
        <v>0.10395030499999999</v>
      </c>
      <c r="I192" s="230">
        <v>6.9728368950000004</v>
      </c>
      <c r="J192" s="230">
        <v>0.57043844900000007</v>
      </c>
      <c r="K192" s="230">
        <v>15.580687525000002</v>
      </c>
      <c r="L192" s="230">
        <v>18.296361956999998</v>
      </c>
      <c r="M192" s="230">
        <v>0.83310866299999997</v>
      </c>
      <c r="N192" s="230">
        <v>12.96945489</v>
      </c>
      <c r="O192" s="230">
        <v>1.2194277070000001</v>
      </c>
      <c r="P192" s="230">
        <v>6.9560103700000004</v>
      </c>
      <c r="Q192" s="230">
        <v>3.2806818080000002</v>
      </c>
      <c r="R192" s="230">
        <v>5.8480156999999998E-2</v>
      </c>
      <c r="S192" s="230">
        <v>0.72111349300000005</v>
      </c>
      <c r="T192" s="230">
        <v>25.372236821000001</v>
      </c>
      <c r="U192" s="230">
        <v>0.12492415799999998</v>
      </c>
      <c r="V192" s="230">
        <v>0.35759975399999999</v>
      </c>
      <c r="W192" s="230">
        <v>14.844844088000002</v>
      </c>
      <c r="X192" s="230">
        <v>3.9809662690000005</v>
      </c>
      <c r="Y192" s="230">
        <v>0.12089386099999999</v>
      </c>
      <c r="Z192" s="230">
        <v>0.29386020500000004</v>
      </c>
      <c r="AA192" s="230">
        <v>2.5904985599999999</v>
      </c>
      <c r="AB192" s="230">
        <v>1.6955023E-2</v>
      </c>
      <c r="AC192" s="230">
        <v>3.1652889999999999E-3</v>
      </c>
      <c r="AD192" s="230">
        <v>3.629588E-3</v>
      </c>
      <c r="AE192" s="230">
        <v>5.804086E-3</v>
      </c>
      <c r="AF192" s="230">
        <v>25.758016934</v>
      </c>
      <c r="AG192" s="230">
        <v>1.754879107</v>
      </c>
      <c r="AH192" s="230">
        <v>3.2168946130000005</v>
      </c>
      <c r="AI192" s="230">
        <v>0.93789146200000006</v>
      </c>
      <c r="AJ192" s="230">
        <v>7.9970277210000011</v>
      </c>
      <c r="AK192" s="230">
        <v>0.69847199000000004</v>
      </c>
      <c r="AL192" s="230">
        <v>1.837532339</v>
      </c>
      <c r="AM192" s="230">
        <v>1.3731789000000001E-2</v>
      </c>
      <c r="AN192" s="230">
        <v>1.1034178E-2</v>
      </c>
      <c r="AO192" s="230">
        <v>4.9093905319999998</v>
      </c>
      <c r="AP192" s="230">
        <v>0.827238535</v>
      </c>
      <c r="AQ192" s="230">
        <v>1.6698681089999998</v>
      </c>
      <c r="AR192" s="230">
        <v>3.8237526879999999</v>
      </c>
      <c r="AS192" s="230">
        <v>0.13425514099999999</v>
      </c>
      <c r="AT192" s="230">
        <v>0.49888205400000002</v>
      </c>
    </row>
    <row r="193" spans="1:47" ht="16.5" customHeight="1">
      <c r="A193" s="211" t="s">
        <v>110</v>
      </c>
      <c r="B193" s="211" t="s">
        <v>111</v>
      </c>
      <c r="C193" s="96">
        <v>6.3</v>
      </c>
      <c r="D193" s="100" t="s">
        <v>4579</v>
      </c>
      <c r="E193" s="230">
        <v>1.1594271000000001E-2</v>
      </c>
      <c r="F193" s="230">
        <v>3.7722399999999995E-4</v>
      </c>
      <c r="G193" s="230">
        <v>2.4220876999999998E-2</v>
      </c>
      <c r="H193" s="230">
        <v>7.2945E-5</v>
      </c>
      <c r="I193" s="230">
        <v>4.645176E-3</v>
      </c>
      <c r="J193" s="230">
        <v>1.9106300000000002E-4</v>
      </c>
      <c r="K193" s="230">
        <v>1.0349127999999999E-2</v>
      </c>
      <c r="L193" s="230">
        <v>2.2869157999999997E-2</v>
      </c>
      <c r="M193" s="230">
        <v>1.4968549999999998E-3</v>
      </c>
      <c r="N193" s="230">
        <v>9.875591999999999E-3</v>
      </c>
      <c r="O193" s="230">
        <v>5.7857999999999998E-4</v>
      </c>
      <c r="P193" s="230">
        <v>5.1242349999999996E-3</v>
      </c>
      <c r="Q193" s="230">
        <v>7.5268030000000003E-3</v>
      </c>
      <c r="R193" s="230">
        <v>6.4609000000000004E-5</v>
      </c>
      <c r="S193" s="230">
        <v>2.93398E-4</v>
      </c>
      <c r="T193" s="230">
        <v>2.6121717999999999E-2</v>
      </c>
      <c r="U193" s="230">
        <v>3.2193899999999998E-4</v>
      </c>
      <c r="V193" s="230">
        <v>7.4975299999999992E-4</v>
      </c>
      <c r="W193" s="230">
        <v>1.5012398000000001E-2</v>
      </c>
      <c r="X193" s="230">
        <v>4.6491670000000001E-3</v>
      </c>
      <c r="Y193" s="230">
        <v>1.14369E-4</v>
      </c>
      <c r="Z193" s="230">
        <v>4.58512E-4</v>
      </c>
      <c r="AA193" s="230">
        <v>5.8255410000000001E-3</v>
      </c>
      <c r="AB193" s="230">
        <v>3.012E-5</v>
      </c>
      <c r="AC193" s="230">
        <v>5.8895000000000004E-5</v>
      </c>
      <c r="AD193" s="230">
        <v>6.394400000000001E-5</v>
      </c>
      <c r="AE193" s="230">
        <v>9.7182000000000006E-5</v>
      </c>
      <c r="AF193" s="230">
        <v>2.9966567999999999E-2</v>
      </c>
      <c r="AG193" s="230">
        <v>6.1010930000000001E-3</v>
      </c>
      <c r="AH193" s="230">
        <v>1.834172E-3</v>
      </c>
      <c r="AI193" s="230">
        <v>1.1274989999999999E-3</v>
      </c>
      <c r="AJ193" s="230">
        <v>6.6442130000000004E-3</v>
      </c>
      <c r="AK193" s="230">
        <v>5.6380509999999998E-3</v>
      </c>
      <c r="AL193" s="230">
        <v>4.1963809999999999E-3</v>
      </c>
      <c r="AM193" s="230">
        <v>5.6175099999999998E-4</v>
      </c>
      <c r="AN193" s="230">
        <v>2.0159600000000001E-4</v>
      </c>
      <c r="AO193" s="230">
        <v>4.3570559999999998E-3</v>
      </c>
      <c r="AP193" s="230">
        <v>8.9946800000000006E-4</v>
      </c>
      <c r="AQ193" s="230">
        <v>3.5553629999999998E-3</v>
      </c>
      <c r="AR193" s="230">
        <v>4.2376620000000005E-3</v>
      </c>
      <c r="AS193" s="230">
        <v>3.8890100000000004E-4</v>
      </c>
      <c r="AT193" s="230">
        <v>6.7750000000000004E-6</v>
      </c>
    </row>
    <row r="194" spans="1:47" ht="33.75" customHeight="1">
      <c r="A194" s="211" t="s">
        <v>112</v>
      </c>
      <c r="B194" s="211">
        <v>4</v>
      </c>
      <c r="C194" s="96">
        <v>6.4</v>
      </c>
      <c r="D194" s="99" t="s">
        <v>4466</v>
      </c>
      <c r="E194" s="230">
        <v>14.290083014</v>
      </c>
      <c r="F194" s="230">
        <v>1.6924423000000002</v>
      </c>
      <c r="G194" s="230">
        <v>10.244704068000001</v>
      </c>
      <c r="H194" s="230">
        <v>0.31248947699999996</v>
      </c>
      <c r="I194" s="230">
        <v>16.708461546999999</v>
      </c>
      <c r="J194" s="230">
        <v>1.2282025480000001</v>
      </c>
      <c r="K194" s="230">
        <v>34.036089484000001</v>
      </c>
      <c r="L194" s="230">
        <v>63.029378010999991</v>
      </c>
      <c r="M194" s="230">
        <v>1.5678997969999999</v>
      </c>
      <c r="N194" s="230">
        <v>33.038227923999997</v>
      </c>
      <c r="O194" s="230">
        <v>2.3711510820000004</v>
      </c>
      <c r="P194" s="230">
        <v>16.396462290000002</v>
      </c>
      <c r="Q194" s="230">
        <v>7.3272495160000002</v>
      </c>
      <c r="R194" s="230">
        <v>0.14082845699999999</v>
      </c>
      <c r="S194" s="230">
        <v>1.8055381890000002</v>
      </c>
      <c r="T194" s="230">
        <v>72.709132456000006</v>
      </c>
      <c r="U194" s="230">
        <v>0.67612827499999995</v>
      </c>
      <c r="V194" s="230">
        <v>1.367506836</v>
      </c>
      <c r="W194" s="230">
        <v>50.141226115000009</v>
      </c>
      <c r="X194" s="230">
        <v>16.932731883000002</v>
      </c>
      <c r="Y194" s="230">
        <v>0.20174228200000002</v>
      </c>
      <c r="Z194" s="230">
        <v>1.3763021019999999</v>
      </c>
      <c r="AA194" s="230">
        <v>6.1168823999999997</v>
      </c>
      <c r="AB194" s="230">
        <v>4.1838759000000003E-2</v>
      </c>
      <c r="AC194" s="230">
        <v>0.136768907</v>
      </c>
      <c r="AD194" s="230">
        <v>0.181323182</v>
      </c>
      <c r="AE194" s="230">
        <v>0.32585212299999994</v>
      </c>
      <c r="AF194" s="230">
        <v>80.417945580000008</v>
      </c>
      <c r="AG194" s="230">
        <v>18.431165019999998</v>
      </c>
      <c r="AH194" s="230">
        <v>7.4548390040000001</v>
      </c>
      <c r="AI194" s="230">
        <v>2.9919763679999996</v>
      </c>
      <c r="AJ194" s="230">
        <v>26.449899069000004</v>
      </c>
      <c r="AK194" s="230">
        <v>1.9849148170000002</v>
      </c>
      <c r="AL194" s="230">
        <v>3.6595621519999999</v>
      </c>
      <c r="AM194" s="230">
        <v>0.37780341900000003</v>
      </c>
      <c r="AN194" s="230">
        <v>0.21158982000000001</v>
      </c>
      <c r="AO194" s="230">
        <v>15.739736899999999</v>
      </c>
      <c r="AP194" s="230">
        <v>1.82064282</v>
      </c>
      <c r="AQ194" s="230">
        <v>3.5067595229999995</v>
      </c>
      <c r="AR194" s="230">
        <v>16.365739408</v>
      </c>
      <c r="AS194" s="230">
        <v>0.55298204899999992</v>
      </c>
      <c r="AT194" s="230">
        <v>2.4176103960000002</v>
      </c>
      <c r="AU194" s="289"/>
    </row>
    <row r="195" spans="1:47" ht="39.75" customHeight="1">
      <c r="C195" s="96" t="s">
        <v>1735</v>
      </c>
      <c r="D195" s="99" t="s">
        <v>1740</v>
      </c>
      <c r="E195" s="112"/>
      <c r="F195" s="112"/>
      <c r="G195" s="112"/>
      <c r="H195" s="112"/>
      <c r="I195" s="112"/>
      <c r="J195" s="112"/>
      <c r="K195" s="112"/>
      <c r="L195" s="112"/>
      <c r="M195" s="112"/>
      <c r="N195" s="112"/>
      <c r="O195" s="112"/>
      <c r="P195" s="112"/>
      <c r="Q195" s="112"/>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c r="AM195" s="112"/>
      <c r="AN195" s="112"/>
      <c r="AO195" s="112"/>
      <c r="AP195" s="112"/>
      <c r="AQ195" s="112"/>
      <c r="AR195" s="112"/>
      <c r="AS195" s="112"/>
      <c r="AT195" s="112"/>
    </row>
    <row r="196" spans="1:47" ht="16.5" customHeight="1">
      <c r="A196" s="94" t="s">
        <v>43</v>
      </c>
      <c r="C196" s="96"/>
      <c r="D196" s="99" t="s">
        <v>1338</v>
      </c>
      <c r="E196" s="112">
        <v>1.8984003620606785E-3</v>
      </c>
      <c r="F196" s="112">
        <v>3.286457175649449E-3</v>
      </c>
      <c r="G196" s="112">
        <v>5.9001136875410742E-4</v>
      </c>
      <c r="H196" s="112">
        <v>4.8195048102237341E-3</v>
      </c>
      <c r="I196" s="112">
        <v>9.2523517622399125E-3</v>
      </c>
      <c r="J196" s="112">
        <v>1.0039002884502189E-2</v>
      </c>
      <c r="K196" s="112">
        <v>9.1809342094109486E-3</v>
      </c>
      <c r="L196" s="112">
        <v>4.8599722447499076E-3</v>
      </c>
      <c r="M196" s="112">
        <v>1.6984746397175877E-3</v>
      </c>
      <c r="N196" s="112">
        <v>8.0895275842402387E-3</v>
      </c>
      <c r="O196" s="112">
        <v>1.0837173134230922E-2</v>
      </c>
      <c r="P196" s="112">
        <v>8.094535657145888E-3</v>
      </c>
      <c r="Q196" s="112">
        <v>1.3989858877054807E-3</v>
      </c>
      <c r="R196" s="112">
        <v>5.2760099561521036E-3</v>
      </c>
      <c r="S196" s="112">
        <v>6.3736967039417017E-3</v>
      </c>
      <c r="T196" s="112">
        <v>5.869321489962942E-3</v>
      </c>
      <c r="U196" s="112">
        <v>1.284642258941828E-3</v>
      </c>
      <c r="V196" s="112">
        <v>1.5502630317958492E-3</v>
      </c>
      <c r="W196" s="112">
        <v>6.148729889682146E-3</v>
      </c>
      <c r="X196" s="112">
        <v>5.5766339064207918E-3</v>
      </c>
      <c r="Y196" s="112">
        <v>6.2062349350984437E-3</v>
      </c>
      <c r="Z196" s="112">
        <v>3.8805874101722061E-3</v>
      </c>
      <c r="AA196" s="112">
        <v>1.4815704928977178E-3</v>
      </c>
      <c r="AB196" s="112">
        <v>3.3449357712505121E-3</v>
      </c>
      <c r="AC196" s="112">
        <v>1.9483613739902354E-4</v>
      </c>
      <c r="AD196" s="112">
        <v>1.9398408764133691E-4</v>
      </c>
      <c r="AE196" s="112">
        <v>1.961675802184523E-4</v>
      </c>
      <c r="AF196" s="112">
        <v>5.0493432839445289E-3</v>
      </c>
      <c r="AG196" s="112">
        <v>1.9208618252636708E-3</v>
      </c>
      <c r="AH196" s="112">
        <v>1.0633685904847173E-2</v>
      </c>
      <c r="AI196" s="112">
        <v>2.6962922124561754E-3</v>
      </c>
      <c r="AJ196" s="112">
        <v>7.2633473170450637E-3</v>
      </c>
      <c r="AK196" s="112">
        <v>4.2349466886973971E-4</v>
      </c>
      <c r="AL196" s="112">
        <v>1.3990134722974186E-3</v>
      </c>
      <c r="AM196" s="112">
        <v>1.456733423544234E-4</v>
      </c>
      <c r="AN196" s="112">
        <v>3.2986873961054038E-4</v>
      </c>
      <c r="AO196" s="112">
        <v>7.0149258855355763E-3</v>
      </c>
      <c r="AP196" s="112">
        <v>5.0644158857152113E-3</v>
      </c>
      <c r="AQ196" s="112">
        <v>1.4996285953721607E-3</v>
      </c>
      <c r="AR196" s="112">
        <v>5.2092974177413267E-3</v>
      </c>
      <c r="AS196" s="112">
        <v>9.9999640447852225E-4</v>
      </c>
      <c r="AT196" s="112">
        <v>6.3644552531667634E-3</v>
      </c>
    </row>
    <row r="197" spans="1:47" ht="17.25" customHeight="1">
      <c r="A197" s="94" t="s">
        <v>113</v>
      </c>
      <c r="C197" s="96"/>
      <c r="D197" s="99" t="s">
        <v>1337</v>
      </c>
      <c r="E197" s="112">
        <v>1.8984187348119567E-3</v>
      </c>
      <c r="F197" s="112">
        <v>3.2865697168370706E-3</v>
      </c>
      <c r="G197" s="112">
        <v>5.89973782966435E-4</v>
      </c>
      <c r="H197" s="112">
        <v>4.8197172190624525E-3</v>
      </c>
      <c r="I197" s="112">
        <v>9.2524590650036893E-3</v>
      </c>
      <c r="J197" s="112">
        <v>1.0039780335249555E-2</v>
      </c>
      <c r="K197" s="112">
        <v>9.1820235964593429E-3</v>
      </c>
      <c r="L197" s="112">
        <v>4.8606400357926512E-3</v>
      </c>
      <c r="M197" s="112">
        <v>1.6984885720618677E-3</v>
      </c>
      <c r="N197" s="112">
        <v>8.0899791383043894E-3</v>
      </c>
      <c r="O197" s="112">
        <v>1.2990057302532379E-2</v>
      </c>
      <c r="P197" s="112">
        <v>8.0958981990956434E-3</v>
      </c>
      <c r="Q197" s="112">
        <v>1.3990005468329258E-3</v>
      </c>
      <c r="R197" s="112">
        <v>5.8746245758343977E-3</v>
      </c>
      <c r="S197" s="112">
        <v>6.3749722375404747E-3</v>
      </c>
      <c r="T197" s="112">
        <v>5.8691890610080124E-3</v>
      </c>
      <c r="U197" s="112">
        <v>1.2846513275032586E-3</v>
      </c>
      <c r="V197" s="112">
        <v>1.5501632889576432E-3</v>
      </c>
      <c r="W197" s="112">
        <v>6.14914167337814E-3</v>
      </c>
      <c r="X197" s="112">
        <v>5.5757589427106241E-3</v>
      </c>
      <c r="Y197" s="112">
        <v>7.4558613216919581E-3</v>
      </c>
      <c r="Z197" s="112">
        <v>3.8805509057356562E-3</v>
      </c>
      <c r="AA197" s="112">
        <v>1.4816309800731093E-3</v>
      </c>
      <c r="AB197" s="112">
        <v>4.9892325218442793E-3</v>
      </c>
      <c r="AC197" s="112">
        <v>1.9486184209699199E-4</v>
      </c>
      <c r="AD197" s="112">
        <v>1.9394864616509763E-4</v>
      </c>
      <c r="AE197" s="112">
        <v>1.9622710787254346E-4</v>
      </c>
      <c r="AF197" s="112">
        <v>5.0494171999303982E-3</v>
      </c>
      <c r="AG197" s="112">
        <v>1.9211047926177831E-3</v>
      </c>
      <c r="AH197" s="112">
        <v>1.0639640891412967E-2</v>
      </c>
      <c r="AI197" s="112">
        <v>2.6963473466393734E-3</v>
      </c>
      <c r="AJ197" s="112">
        <v>7.2644032796325515E-3</v>
      </c>
      <c r="AK197" s="112">
        <v>4.2349370402579561E-4</v>
      </c>
      <c r="AL197" s="112">
        <v>1.3990190815834126E-3</v>
      </c>
      <c r="AM197" s="112">
        <v>1.483179427155427E-4</v>
      </c>
      <c r="AN197" s="112">
        <v>3.2987064498332566E-4</v>
      </c>
      <c r="AO197" s="112">
        <v>7.0160710779564872E-3</v>
      </c>
      <c r="AP197" s="112">
        <v>6.5208840246427612E-3</v>
      </c>
      <c r="AQ197" s="112">
        <v>1.4996369018157975E-3</v>
      </c>
      <c r="AR197" s="112">
        <v>5.2231836170574756E-3</v>
      </c>
      <c r="AS197" s="112">
        <v>1.0000044521518356E-3</v>
      </c>
      <c r="AT197" s="112">
        <v>6.3654395634242592E-3</v>
      </c>
    </row>
    <row r="198" spans="1:47" ht="17.25" customHeight="1">
      <c r="A198" s="94" t="s">
        <v>1057</v>
      </c>
      <c r="C198" s="96"/>
      <c r="D198" s="99" t="s">
        <v>1754</v>
      </c>
      <c r="E198" s="112" t="s">
        <v>4600</v>
      </c>
      <c r="F198" s="112" t="s">
        <v>4600</v>
      </c>
      <c r="G198" s="112" t="s">
        <v>4600</v>
      </c>
      <c r="H198" s="112" t="s">
        <v>4600</v>
      </c>
      <c r="I198" s="112" t="s">
        <v>4600</v>
      </c>
      <c r="J198" s="112" t="s">
        <v>4600</v>
      </c>
      <c r="K198" s="112" t="s">
        <v>4600</v>
      </c>
      <c r="L198" s="112" t="s">
        <v>4600</v>
      </c>
      <c r="M198" s="112" t="s">
        <v>4600</v>
      </c>
      <c r="N198" s="112" t="s">
        <v>4600</v>
      </c>
      <c r="O198" s="112" t="s">
        <v>4600</v>
      </c>
      <c r="P198" s="112" t="s">
        <v>4600</v>
      </c>
      <c r="Q198" s="112" t="s">
        <v>4600</v>
      </c>
      <c r="R198" s="112" t="s">
        <v>4600</v>
      </c>
      <c r="S198" s="112" t="s">
        <v>4600</v>
      </c>
      <c r="T198" s="112" t="s">
        <v>4600</v>
      </c>
      <c r="U198" s="112" t="s">
        <v>4600</v>
      </c>
      <c r="V198" s="112" t="s">
        <v>4600</v>
      </c>
      <c r="W198" s="112" t="s">
        <v>4600</v>
      </c>
      <c r="X198" s="112" t="s">
        <v>4600</v>
      </c>
      <c r="Y198" s="112" t="s">
        <v>4600</v>
      </c>
      <c r="Z198" s="112" t="s">
        <v>4600</v>
      </c>
      <c r="AA198" s="112" t="s">
        <v>4600</v>
      </c>
      <c r="AB198" s="112" t="s">
        <v>4600</v>
      </c>
      <c r="AC198" s="112" t="s">
        <v>4600</v>
      </c>
      <c r="AD198" s="112" t="s">
        <v>4600</v>
      </c>
      <c r="AE198" s="112" t="s">
        <v>4600</v>
      </c>
      <c r="AF198" s="112" t="s">
        <v>4600</v>
      </c>
      <c r="AG198" s="112" t="s">
        <v>4600</v>
      </c>
      <c r="AH198" s="112" t="s">
        <v>4600</v>
      </c>
      <c r="AI198" s="112" t="s">
        <v>4600</v>
      </c>
      <c r="AJ198" s="112" t="s">
        <v>4600</v>
      </c>
      <c r="AK198" s="112">
        <v>4.235339013463588E-4</v>
      </c>
      <c r="AL198" s="112" t="s">
        <v>4600</v>
      </c>
      <c r="AM198" s="112" t="s">
        <v>4600</v>
      </c>
      <c r="AN198" s="112" t="s">
        <v>4600</v>
      </c>
      <c r="AO198" s="112" t="s">
        <v>4600</v>
      </c>
      <c r="AP198" s="112" t="s">
        <v>4600</v>
      </c>
      <c r="AQ198" s="112" t="s">
        <v>4600</v>
      </c>
      <c r="AR198" s="112" t="s">
        <v>4600</v>
      </c>
      <c r="AS198" s="112" t="s">
        <v>4600</v>
      </c>
      <c r="AT198" s="112" t="s">
        <v>4600</v>
      </c>
    </row>
    <row r="199" spans="1:47" ht="44.25" customHeight="1">
      <c r="C199" s="96" t="s">
        <v>1736</v>
      </c>
      <c r="D199" s="114" t="s">
        <v>1737</v>
      </c>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c r="AA199" s="167"/>
      <c r="AB199" s="167"/>
      <c r="AC199" s="167"/>
      <c r="AD199" s="167"/>
      <c r="AE199" s="167"/>
      <c r="AF199" s="167"/>
      <c r="AG199" s="167"/>
      <c r="AH199" s="167"/>
      <c r="AI199" s="167"/>
      <c r="AJ199" s="167"/>
      <c r="AK199" s="167"/>
      <c r="AL199" s="167"/>
      <c r="AM199" s="167"/>
      <c r="AN199" s="167"/>
      <c r="AO199" s="167"/>
      <c r="AP199" s="167"/>
      <c r="AQ199" s="167"/>
      <c r="AR199" s="167"/>
      <c r="AS199" s="167"/>
      <c r="AT199" s="167"/>
    </row>
    <row r="200" spans="1:47" ht="17.25" customHeight="1">
      <c r="A200" s="94" t="s">
        <v>1335</v>
      </c>
      <c r="C200" s="96"/>
      <c r="D200" s="99" t="s">
        <v>1337</v>
      </c>
      <c r="E200" s="112" t="s">
        <v>4600</v>
      </c>
      <c r="F200" s="112" t="s">
        <v>4600</v>
      </c>
      <c r="G200" s="112">
        <v>5.9013292588094369E-4</v>
      </c>
      <c r="H200" s="112" t="s">
        <v>4600</v>
      </c>
      <c r="I200" s="112" t="s">
        <v>4600</v>
      </c>
      <c r="J200" s="112" t="s">
        <v>4600</v>
      </c>
      <c r="K200" s="112" t="s">
        <v>4600</v>
      </c>
      <c r="L200" s="112" t="s">
        <v>4600</v>
      </c>
      <c r="M200" s="112" t="s">
        <v>4600</v>
      </c>
      <c r="N200" s="112" t="s">
        <v>4600</v>
      </c>
      <c r="O200" s="112" t="s">
        <v>4600</v>
      </c>
      <c r="P200" s="112" t="s">
        <v>4600</v>
      </c>
      <c r="Q200" s="112" t="s">
        <v>4600</v>
      </c>
      <c r="R200" s="112" t="s">
        <v>4600</v>
      </c>
      <c r="S200" s="112" t="s">
        <v>4600</v>
      </c>
      <c r="T200" s="112" t="s">
        <v>4600</v>
      </c>
      <c r="U200" s="112" t="s">
        <v>4600</v>
      </c>
      <c r="V200" s="112" t="s">
        <v>4600</v>
      </c>
      <c r="W200" s="112" t="s">
        <v>4600</v>
      </c>
      <c r="X200" s="112" t="s">
        <v>4600</v>
      </c>
      <c r="Y200" s="112" t="s">
        <v>4600</v>
      </c>
      <c r="Z200" s="112" t="s">
        <v>4600</v>
      </c>
      <c r="AA200" s="112" t="s">
        <v>4600</v>
      </c>
      <c r="AB200" s="112" t="s">
        <v>4600</v>
      </c>
      <c r="AC200" s="112" t="s">
        <v>4600</v>
      </c>
      <c r="AD200" s="112" t="s">
        <v>4600</v>
      </c>
      <c r="AE200" s="112" t="s">
        <v>4600</v>
      </c>
      <c r="AF200" s="112" t="s">
        <v>4600</v>
      </c>
      <c r="AG200" s="112" t="s">
        <v>4600</v>
      </c>
      <c r="AH200" s="112" t="s">
        <v>4600</v>
      </c>
      <c r="AI200" s="112" t="s">
        <v>4600</v>
      </c>
      <c r="AJ200" s="112" t="s">
        <v>4600</v>
      </c>
      <c r="AK200" s="112" t="s">
        <v>4600</v>
      </c>
      <c r="AL200" s="112" t="s">
        <v>4600</v>
      </c>
      <c r="AM200" s="112" t="s">
        <v>4600</v>
      </c>
      <c r="AN200" s="112" t="s">
        <v>4600</v>
      </c>
      <c r="AO200" s="112" t="s">
        <v>4600</v>
      </c>
      <c r="AP200" s="112" t="s">
        <v>4600</v>
      </c>
      <c r="AQ200" s="112" t="s">
        <v>4600</v>
      </c>
      <c r="AR200" s="112" t="s">
        <v>4600</v>
      </c>
      <c r="AS200" s="112" t="s">
        <v>4600</v>
      </c>
      <c r="AT200" s="112" t="s">
        <v>4600</v>
      </c>
    </row>
    <row r="201" spans="1:47" ht="17.25" customHeight="1">
      <c r="A201" s="94" t="s">
        <v>115</v>
      </c>
      <c r="C201" s="96"/>
      <c r="D201" s="99" t="s">
        <v>1339</v>
      </c>
      <c r="E201" s="112" t="s">
        <v>4600</v>
      </c>
      <c r="F201" s="112" t="s">
        <v>4600</v>
      </c>
      <c r="G201" s="112">
        <v>6.1275484365124876E-4</v>
      </c>
      <c r="H201" s="112" t="s">
        <v>4600</v>
      </c>
      <c r="I201" s="112" t="s">
        <v>4600</v>
      </c>
      <c r="J201" s="112" t="s">
        <v>4600</v>
      </c>
      <c r="K201" s="112" t="s">
        <v>4600</v>
      </c>
      <c r="L201" s="112" t="s">
        <v>4600</v>
      </c>
      <c r="M201" s="112" t="s">
        <v>4600</v>
      </c>
      <c r="N201" s="112" t="s">
        <v>4600</v>
      </c>
      <c r="O201" s="112" t="s">
        <v>4600</v>
      </c>
      <c r="P201" s="112" t="s">
        <v>4600</v>
      </c>
      <c r="Q201" s="112" t="s">
        <v>4600</v>
      </c>
      <c r="R201" s="112" t="s">
        <v>4600</v>
      </c>
      <c r="S201" s="112" t="s">
        <v>4600</v>
      </c>
      <c r="T201" s="112" t="s">
        <v>4600</v>
      </c>
      <c r="U201" s="112" t="s">
        <v>4600</v>
      </c>
      <c r="V201" s="112" t="s">
        <v>4600</v>
      </c>
      <c r="W201" s="112" t="s">
        <v>4600</v>
      </c>
      <c r="X201" s="112" t="s">
        <v>4600</v>
      </c>
      <c r="Y201" s="112" t="s">
        <v>4600</v>
      </c>
      <c r="Z201" s="112" t="s">
        <v>4600</v>
      </c>
      <c r="AA201" s="112" t="s">
        <v>4600</v>
      </c>
      <c r="AB201" s="112" t="s">
        <v>4600</v>
      </c>
      <c r="AC201" s="112" t="s">
        <v>4600</v>
      </c>
      <c r="AD201" s="112" t="s">
        <v>4600</v>
      </c>
      <c r="AE201" s="112" t="s">
        <v>4600</v>
      </c>
      <c r="AF201" s="112" t="s">
        <v>4600</v>
      </c>
      <c r="AG201" s="112" t="s">
        <v>4600</v>
      </c>
      <c r="AH201" s="112" t="s">
        <v>4600</v>
      </c>
      <c r="AI201" s="112" t="s">
        <v>4600</v>
      </c>
      <c r="AJ201" s="112" t="s">
        <v>4600</v>
      </c>
      <c r="AK201" s="112" t="s">
        <v>4600</v>
      </c>
      <c r="AL201" s="112" t="s">
        <v>4600</v>
      </c>
      <c r="AM201" s="112" t="s">
        <v>4600</v>
      </c>
      <c r="AN201" s="112" t="s">
        <v>4600</v>
      </c>
      <c r="AO201" s="112" t="s">
        <v>4600</v>
      </c>
      <c r="AP201" s="112" t="s">
        <v>4600</v>
      </c>
      <c r="AQ201" s="112" t="s">
        <v>4600</v>
      </c>
      <c r="AR201" s="112" t="s">
        <v>4600</v>
      </c>
      <c r="AS201" s="112" t="s">
        <v>4600</v>
      </c>
      <c r="AT201" s="112" t="s">
        <v>4600</v>
      </c>
    </row>
    <row r="202" spans="1:47" ht="17.25" customHeight="1">
      <c r="A202" s="94" t="s">
        <v>117</v>
      </c>
      <c r="C202" s="96"/>
      <c r="D202" s="99" t="s">
        <v>1340</v>
      </c>
      <c r="E202" s="112" t="s">
        <v>4600</v>
      </c>
      <c r="F202" s="112" t="s">
        <v>4600</v>
      </c>
      <c r="G202" s="112" t="s">
        <v>4600</v>
      </c>
      <c r="H202" s="112" t="s">
        <v>4600</v>
      </c>
      <c r="I202" s="112" t="s">
        <v>4600</v>
      </c>
      <c r="J202" s="112" t="s">
        <v>4600</v>
      </c>
      <c r="K202" s="112" t="s">
        <v>4600</v>
      </c>
      <c r="L202" s="112" t="s">
        <v>4600</v>
      </c>
      <c r="M202" s="112" t="s">
        <v>4600</v>
      </c>
      <c r="N202" s="112" t="s">
        <v>4600</v>
      </c>
      <c r="O202" s="112" t="s">
        <v>4600</v>
      </c>
      <c r="P202" s="112" t="s">
        <v>4600</v>
      </c>
      <c r="Q202" s="112" t="s">
        <v>4600</v>
      </c>
      <c r="R202" s="112" t="s">
        <v>4600</v>
      </c>
      <c r="S202" s="112" t="s">
        <v>4600</v>
      </c>
      <c r="T202" s="112" t="s">
        <v>4600</v>
      </c>
      <c r="U202" s="112" t="s">
        <v>4600</v>
      </c>
      <c r="V202" s="112" t="s">
        <v>4600</v>
      </c>
      <c r="W202" s="112" t="s">
        <v>4600</v>
      </c>
      <c r="X202" s="112" t="s">
        <v>4600</v>
      </c>
      <c r="Y202" s="112" t="s">
        <v>4600</v>
      </c>
      <c r="Z202" s="112" t="s">
        <v>4600</v>
      </c>
      <c r="AA202" s="112" t="s">
        <v>4600</v>
      </c>
      <c r="AB202" s="112" t="s">
        <v>4600</v>
      </c>
      <c r="AC202" s="112" t="s">
        <v>4600</v>
      </c>
      <c r="AD202" s="112" t="s">
        <v>4600</v>
      </c>
      <c r="AE202" s="112" t="s">
        <v>4600</v>
      </c>
      <c r="AF202" s="112" t="s">
        <v>4600</v>
      </c>
      <c r="AG202" s="112" t="s">
        <v>4600</v>
      </c>
      <c r="AH202" s="112" t="s">
        <v>4600</v>
      </c>
      <c r="AI202" s="112" t="s">
        <v>4600</v>
      </c>
      <c r="AJ202" s="112" t="s">
        <v>4600</v>
      </c>
      <c r="AK202" s="112" t="s">
        <v>4600</v>
      </c>
      <c r="AL202" s="112" t="s">
        <v>4600</v>
      </c>
      <c r="AM202" s="112" t="s">
        <v>4600</v>
      </c>
      <c r="AN202" s="112" t="s">
        <v>4600</v>
      </c>
      <c r="AO202" s="112" t="s">
        <v>4600</v>
      </c>
      <c r="AP202" s="112" t="s">
        <v>4600</v>
      </c>
      <c r="AQ202" s="112" t="s">
        <v>4600</v>
      </c>
      <c r="AR202" s="112" t="s">
        <v>4600</v>
      </c>
      <c r="AS202" s="112" t="s">
        <v>4600</v>
      </c>
      <c r="AT202" s="112" t="s">
        <v>4600</v>
      </c>
    </row>
    <row r="203" spans="1:47" ht="17.25" customHeight="1">
      <c r="C203" s="96"/>
      <c r="D203" s="23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c r="AA203" s="167"/>
      <c r="AB203" s="167"/>
      <c r="AC203" s="167"/>
      <c r="AD203" s="167"/>
      <c r="AE203" s="167"/>
      <c r="AF203" s="167"/>
      <c r="AG203" s="167"/>
      <c r="AH203" s="167"/>
      <c r="AI203" s="167"/>
      <c r="AJ203" s="167"/>
      <c r="AK203" s="167"/>
      <c r="AL203" s="167"/>
      <c r="AM203" s="167"/>
      <c r="AN203" s="167"/>
      <c r="AO203" s="167"/>
      <c r="AP203" s="167"/>
      <c r="AQ203" s="167"/>
      <c r="AR203" s="167"/>
      <c r="AS203" s="167"/>
      <c r="AT203" s="167"/>
    </row>
    <row r="204" spans="1:47" ht="41.25" customHeight="1">
      <c r="C204" s="288" t="s">
        <v>1738</v>
      </c>
      <c r="D204" s="114" t="s">
        <v>1336</v>
      </c>
      <c r="E204" s="112"/>
      <c r="F204" s="112"/>
      <c r="G204" s="112"/>
      <c r="H204" s="112"/>
      <c r="I204" s="112"/>
      <c r="J204" s="112"/>
      <c r="K204" s="112"/>
      <c r="L204" s="112"/>
      <c r="M204" s="112"/>
      <c r="N204" s="112"/>
      <c r="O204" s="112"/>
      <c r="P204" s="112"/>
      <c r="Q204" s="112"/>
      <c r="R204" s="112"/>
      <c r="S204" s="112"/>
      <c r="T204" s="112"/>
      <c r="U204" s="112"/>
      <c r="V204" s="112"/>
      <c r="W204" s="112"/>
      <c r="X204" s="112"/>
      <c r="Y204" s="112"/>
      <c r="Z204" s="112"/>
      <c r="AA204" s="112"/>
      <c r="AB204" s="112"/>
      <c r="AC204" s="112"/>
      <c r="AD204" s="112"/>
      <c r="AE204" s="112"/>
      <c r="AF204" s="112"/>
      <c r="AG204" s="112"/>
      <c r="AH204" s="112"/>
      <c r="AI204" s="112"/>
      <c r="AJ204" s="112"/>
      <c r="AK204" s="112"/>
      <c r="AL204" s="112"/>
      <c r="AM204" s="112"/>
      <c r="AN204" s="112"/>
      <c r="AO204" s="112"/>
      <c r="AP204" s="112"/>
      <c r="AQ204" s="112"/>
      <c r="AR204" s="112"/>
      <c r="AS204" s="112"/>
      <c r="AT204" s="112"/>
    </row>
    <row r="205" spans="1:47" ht="15.75" customHeight="1">
      <c r="A205" s="94" t="s">
        <v>43</v>
      </c>
      <c r="B205" s="94" t="s">
        <v>119</v>
      </c>
      <c r="C205" s="96"/>
      <c r="D205" s="99" t="s">
        <v>1338</v>
      </c>
      <c r="E205" s="112">
        <v>2.9401102957116389E-3</v>
      </c>
      <c r="F205" s="112">
        <v>4.7779872918953716E-3</v>
      </c>
      <c r="G205" s="112">
        <v>1.1962045705691338E-3</v>
      </c>
      <c r="H205" s="112">
        <v>6.7869718630963818E-3</v>
      </c>
      <c r="I205" s="112">
        <v>1.221796283549262E-2</v>
      </c>
      <c r="J205" s="112">
        <v>1.3349578034037839E-2</v>
      </c>
      <c r="K205" s="112">
        <v>1.2033692355690104E-2</v>
      </c>
      <c r="L205" s="112">
        <v>7.0349551676905783E-3</v>
      </c>
      <c r="M205" s="112">
        <v>2.5042048796621126E-3</v>
      </c>
      <c r="N205" s="112">
        <v>1.1245581514358036E-2</v>
      </c>
      <c r="O205" s="112">
        <v>1.3532769920897301E-2</v>
      </c>
      <c r="P205" s="112">
        <v>1.0851735062531166E-2</v>
      </c>
      <c r="Q205" s="112">
        <v>2.250787082558661E-3</v>
      </c>
      <c r="R205" s="112">
        <v>8.5367577786777931E-3</v>
      </c>
      <c r="S205" s="112">
        <v>8.5211710292238448E-3</v>
      </c>
      <c r="T205" s="112">
        <v>8.1260526660857594E-3</v>
      </c>
      <c r="U205" s="112">
        <v>2.9158822503273334E-3</v>
      </c>
      <c r="V205" s="112">
        <v>2.5280868738396735E-3</v>
      </c>
      <c r="W205" s="112">
        <v>8.4556885533517683E-3</v>
      </c>
      <c r="X205" s="112">
        <v>7.7813389576645731E-3</v>
      </c>
      <c r="Y205" s="112">
        <v>8.681463034734235E-3</v>
      </c>
      <c r="Z205" s="112">
        <v>5.9791128976047084E-3</v>
      </c>
      <c r="AA205" s="112">
        <v>2.6482420659644608E-3</v>
      </c>
      <c r="AB205" s="112">
        <v>6.9246546632995695E-3</v>
      </c>
      <c r="AC205" s="112">
        <v>9.2996805317282062E-4</v>
      </c>
      <c r="AD205" s="112">
        <v>9.2891032338126818E-4</v>
      </c>
      <c r="AE205" s="112">
        <v>9.3123846288372238E-4</v>
      </c>
      <c r="AF205" s="112">
        <v>7.2584194617814415E-3</v>
      </c>
      <c r="AG205" s="112">
        <v>2.7445854233227561E-3</v>
      </c>
      <c r="AH205" s="112">
        <v>1.3747963750743684E-2</v>
      </c>
      <c r="AI205" s="112">
        <v>3.9816119173030759E-3</v>
      </c>
      <c r="AJ205" s="112">
        <v>1.017091363812892E-2</v>
      </c>
      <c r="AK205" s="112">
        <v>9.997186557695575E-4</v>
      </c>
      <c r="AL205" s="112">
        <v>2.1508263753574337E-3</v>
      </c>
      <c r="AM205" s="112">
        <v>1.9989994295899829E-3</v>
      </c>
      <c r="AN205" s="112">
        <v>3.4944631810219567E-3</v>
      </c>
      <c r="AO205" s="112">
        <v>9.477793470620683E-3</v>
      </c>
      <c r="AP205" s="112">
        <v>7.015825769004288E-3</v>
      </c>
      <c r="AQ205" s="112">
        <v>2.2695625499067422E-3</v>
      </c>
      <c r="AR205" s="112">
        <v>7.4471387034573556E-3</v>
      </c>
      <c r="AS205" s="112">
        <v>1.6802064252545447E-3</v>
      </c>
      <c r="AT205" s="112">
        <v>8.6101441346819185E-3</v>
      </c>
    </row>
    <row r="206" spans="1:47" ht="15.75" customHeight="1">
      <c r="A206" s="94" t="s">
        <v>113</v>
      </c>
      <c r="B206" s="94" t="s">
        <v>114</v>
      </c>
      <c r="C206" s="96"/>
      <c r="D206" s="99" t="s">
        <v>1337</v>
      </c>
      <c r="E206" s="112">
        <v>6.3401411462040251E-3</v>
      </c>
      <c r="F206" s="112">
        <v>1.6977941767221415E-2</v>
      </c>
      <c r="G206" s="112">
        <v>2.1961647919238585E-3</v>
      </c>
      <c r="H206" s="112">
        <v>1.9087461298718043E-2</v>
      </c>
      <c r="I206" s="112">
        <v>2.1715833834027989E-2</v>
      </c>
      <c r="J206" s="112">
        <v>2.1650894185310493E-2</v>
      </c>
      <c r="K206" s="112">
        <v>1.9933177843932781E-2</v>
      </c>
      <c r="L206" s="112">
        <v>1.7825138707298252E-2</v>
      </c>
      <c r="M206" s="112">
        <v>5.5042128893649858E-3</v>
      </c>
      <c r="N206" s="112">
        <v>1.934602980557297E-2</v>
      </c>
      <c r="O206" s="112">
        <v>2.4752816290018714E-2</v>
      </c>
      <c r="P206" s="112">
        <v>2.1247968539764135E-2</v>
      </c>
      <c r="Q206" s="112">
        <v>6.0508175493386189E-3</v>
      </c>
      <c r="R206" s="112">
        <v>1.549425708877346E-2</v>
      </c>
      <c r="S206" s="112">
        <v>1.6718322258274382E-2</v>
      </c>
      <c r="T206" s="112">
        <v>1.7819523804549139E-2</v>
      </c>
      <c r="U206" s="112">
        <v>7.6159254207338592E-3</v>
      </c>
      <c r="V206" s="112">
        <v>6.4279064351235793E-3</v>
      </c>
      <c r="W206" s="112">
        <v>1.8853237373985365E-2</v>
      </c>
      <c r="X206" s="112">
        <v>2.1173463748098965E-2</v>
      </c>
      <c r="Y206" s="112">
        <v>1.5730391391423907E-2</v>
      </c>
      <c r="Z206" s="112">
        <v>1.4800709674038213E-2</v>
      </c>
      <c r="AA206" s="112">
        <v>7.4483521337493771E-3</v>
      </c>
      <c r="AB206" s="112">
        <v>1.3794825403452211E-2</v>
      </c>
      <c r="AC206" s="112">
        <v>8.6301339108057346E-3</v>
      </c>
      <c r="AD206" s="112">
        <v>1.0128979116174117E-2</v>
      </c>
      <c r="AE206" s="112">
        <v>1.1331797382694277E-2</v>
      </c>
      <c r="AF206" s="112">
        <v>1.7440796677956345E-2</v>
      </c>
      <c r="AG206" s="112">
        <v>9.4611075581519863E-3</v>
      </c>
      <c r="AH206" s="112">
        <v>2.4449381902040976E-2</v>
      </c>
      <c r="AI206" s="112">
        <v>1.0973500475637008E-2</v>
      </c>
      <c r="AJ206" s="112">
        <v>2.0569224020200075E-2</v>
      </c>
      <c r="AK206" s="112">
        <v>1.9997199290785945E-3</v>
      </c>
      <c r="AL206" s="112">
        <v>4.7508494629693362E-3</v>
      </c>
      <c r="AM206" s="112">
        <v>4.4989964391365942E-3</v>
      </c>
      <c r="AN206" s="112">
        <v>7.9945111106110248E-3</v>
      </c>
      <c r="AO206" s="112">
        <v>2.147518646023017E-2</v>
      </c>
      <c r="AP206" s="112">
        <v>1.4655012614539975E-2</v>
      </c>
      <c r="AQ206" s="112">
        <v>4.2695729262929886E-3</v>
      </c>
      <c r="AR206" s="112">
        <v>2.1062886566507174E-2</v>
      </c>
      <c r="AS206" s="112">
        <v>4.4799726847406674E-3</v>
      </c>
      <c r="AT206" s="112">
        <v>2.2511362730520033E-2</v>
      </c>
    </row>
    <row r="207" spans="1:47" ht="15.75" customHeight="1">
      <c r="A207" s="94" t="s">
        <v>1057</v>
      </c>
      <c r="B207" s="94" t="s">
        <v>1753</v>
      </c>
      <c r="C207" s="96"/>
      <c r="D207" s="99" t="s">
        <v>1754</v>
      </c>
      <c r="E207" s="112" t="s">
        <v>4600</v>
      </c>
      <c r="F207" s="112" t="s">
        <v>4600</v>
      </c>
      <c r="G207" s="112" t="s">
        <v>4600</v>
      </c>
      <c r="H207" s="112" t="s">
        <v>4600</v>
      </c>
      <c r="I207" s="112" t="s">
        <v>4600</v>
      </c>
      <c r="J207" s="112" t="s">
        <v>4600</v>
      </c>
      <c r="K207" s="112" t="s">
        <v>4600</v>
      </c>
      <c r="L207" s="112" t="s">
        <v>4600</v>
      </c>
      <c r="M207" s="112" t="s">
        <v>4600</v>
      </c>
      <c r="N207" s="112" t="s">
        <v>4600</v>
      </c>
      <c r="O207" s="112" t="s">
        <v>4600</v>
      </c>
      <c r="P207" s="112" t="s">
        <v>4600</v>
      </c>
      <c r="Q207" s="112" t="s">
        <v>4600</v>
      </c>
      <c r="R207" s="112" t="s">
        <v>4600</v>
      </c>
      <c r="S207" s="112" t="s">
        <v>4600</v>
      </c>
      <c r="T207" s="112" t="s">
        <v>4600</v>
      </c>
      <c r="U207" s="112" t="s">
        <v>4600</v>
      </c>
      <c r="V207" s="112" t="s">
        <v>4600</v>
      </c>
      <c r="W207" s="112" t="s">
        <v>4600</v>
      </c>
      <c r="X207" s="112" t="s">
        <v>4600</v>
      </c>
      <c r="Y207" s="112" t="s">
        <v>4600</v>
      </c>
      <c r="Z207" s="112" t="s">
        <v>4600</v>
      </c>
      <c r="AA207" s="112" t="s">
        <v>4600</v>
      </c>
      <c r="AB207" s="112" t="s">
        <v>4600</v>
      </c>
      <c r="AC207" s="112" t="s">
        <v>4600</v>
      </c>
      <c r="AD207" s="112" t="s">
        <v>4600</v>
      </c>
      <c r="AE207" s="112" t="s">
        <v>4600</v>
      </c>
      <c r="AF207" s="112" t="s">
        <v>4600</v>
      </c>
      <c r="AG207" s="112" t="s">
        <v>4600</v>
      </c>
      <c r="AH207" s="112" t="s">
        <v>4600</v>
      </c>
      <c r="AI207" s="112" t="s">
        <v>4600</v>
      </c>
      <c r="AJ207" s="112" t="s">
        <v>4600</v>
      </c>
      <c r="AK207" s="112">
        <v>9.9982181005044048E-4</v>
      </c>
      <c r="AL207" s="112" t="s">
        <v>4600</v>
      </c>
      <c r="AM207" s="112" t="s">
        <v>4600</v>
      </c>
      <c r="AN207" s="112" t="s">
        <v>4600</v>
      </c>
      <c r="AO207" s="112" t="s">
        <v>4600</v>
      </c>
      <c r="AP207" s="112" t="s">
        <v>4600</v>
      </c>
      <c r="AQ207" s="112" t="s">
        <v>4600</v>
      </c>
      <c r="AR207" s="112" t="s">
        <v>4600</v>
      </c>
      <c r="AS207" s="112" t="s">
        <v>4600</v>
      </c>
      <c r="AT207" s="112" t="s">
        <v>4600</v>
      </c>
    </row>
    <row r="208" spans="1:47" ht="33.75" customHeight="1">
      <c r="C208" s="96" t="s">
        <v>1739</v>
      </c>
      <c r="D208" s="114" t="s">
        <v>1341</v>
      </c>
      <c r="E208" s="112"/>
      <c r="F208" s="112"/>
      <c r="G208" s="112"/>
      <c r="H208" s="112"/>
      <c r="I208" s="112"/>
      <c r="J208" s="112"/>
      <c r="K208" s="112"/>
      <c r="L208" s="112"/>
      <c r="M208" s="112"/>
      <c r="N208" s="112"/>
      <c r="O208" s="112"/>
      <c r="P208" s="112"/>
      <c r="Q208" s="112"/>
      <c r="R208" s="112"/>
      <c r="S208" s="112"/>
      <c r="T208" s="112"/>
      <c r="U208" s="112"/>
      <c r="V208" s="112"/>
      <c r="W208" s="112"/>
      <c r="X208" s="112"/>
      <c r="Y208" s="112"/>
      <c r="Z208" s="112"/>
      <c r="AA208" s="112"/>
      <c r="AB208" s="112"/>
      <c r="AC208" s="112"/>
      <c r="AD208" s="112"/>
      <c r="AE208" s="112"/>
      <c r="AF208" s="112"/>
      <c r="AG208" s="112"/>
      <c r="AH208" s="112"/>
      <c r="AI208" s="112"/>
      <c r="AJ208" s="112"/>
      <c r="AK208" s="112"/>
      <c r="AL208" s="112"/>
      <c r="AM208" s="112"/>
      <c r="AN208" s="112"/>
      <c r="AO208" s="112"/>
      <c r="AP208" s="112"/>
      <c r="AQ208" s="112"/>
      <c r="AR208" s="112"/>
      <c r="AS208" s="112"/>
      <c r="AT208" s="112"/>
    </row>
    <row r="209" spans="1:46" ht="15.75" customHeight="1">
      <c r="A209" s="94" t="s">
        <v>1335</v>
      </c>
      <c r="B209" s="94" t="s">
        <v>114</v>
      </c>
      <c r="C209" s="96"/>
      <c r="D209" s="99" t="s">
        <v>1337</v>
      </c>
      <c r="E209" s="112" t="s">
        <v>4600</v>
      </c>
      <c r="F209" s="112" t="s">
        <v>4600</v>
      </c>
      <c r="G209" s="112">
        <v>2.196566599724354E-3</v>
      </c>
      <c r="H209" s="112" t="s">
        <v>4600</v>
      </c>
      <c r="I209" s="112" t="s">
        <v>4600</v>
      </c>
      <c r="J209" s="112" t="s">
        <v>4600</v>
      </c>
      <c r="K209" s="112" t="s">
        <v>4600</v>
      </c>
      <c r="L209" s="112" t="s">
        <v>4600</v>
      </c>
      <c r="M209" s="112" t="s">
        <v>4600</v>
      </c>
      <c r="N209" s="112" t="s">
        <v>4600</v>
      </c>
      <c r="O209" s="112" t="s">
        <v>4600</v>
      </c>
      <c r="P209" s="112" t="s">
        <v>4600</v>
      </c>
      <c r="Q209" s="112" t="s">
        <v>4600</v>
      </c>
      <c r="R209" s="112" t="s">
        <v>4600</v>
      </c>
      <c r="S209" s="112" t="s">
        <v>4600</v>
      </c>
      <c r="T209" s="112" t="s">
        <v>4600</v>
      </c>
      <c r="U209" s="112" t="s">
        <v>4600</v>
      </c>
      <c r="V209" s="112" t="s">
        <v>4600</v>
      </c>
      <c r="W209" s="112" t="s">
        <v>4600</v>
      </c>
      <c r="X209" s="112" t="s">
        <v>4600</v>
      </c>
      <c r="Y209" s="112" t="s">
        <v>4600</v>
      </c>
      <c r="Z209" s="112" t="s">
        <v>4600</v>
      </c>
      <c r="AA209" s="112" t="s">
        <v>4600</v>
      </c>
      <c r="AB209" s="112" t="s">
        <v>4600</v>
      </c>
      <c r="AC209" s="112" t="s">
        <v>4600</v>
      </c>
      <c r="AD209" s="112" t="s">
        <v>4600</v>
      </c>
      <c r="AE209" s="112" t="s">
        <v>4600</v>
      </c>
      <c r="AF209" s="112" t="s">
        <v>4600</v>
      </c>
      <c r="AG209" s="112" t="s">
        <v>4600</v>
      </c>
      <c r="AH209" s="112" t="s">
        <v>4600</v>
      </c>
      <c r="AI209" s="112" t="s">
        <v>4600</v>
      </c>
      <c r="AJ209" s="112" t="s">
        <v>4600</v>
      </c>
      <c r="AK209" s="112" t="s">
        <v>4600</v>
      </c>
      <c r="AL209" s="112" t="s">
        <v>4600</v>
      </c>
      <c r="AM209" s="112" t="s">
        <v>4600</v>
      </c>
      <c r="AN209" s="112" t="s">
        <v>4600</v>
      </c>
      <c r="AO209" s="112" t="s">
        <v>4600</v>
      </c>
      <c r="AP209" s="112" t="s">
        <v>4600</v>
      </c>
      <c r="AQ209" s="112" t="s">
        <v>4600</v>
      </c>
      <c r="AR209" s="112" t="s">
        <v>4600</v>
      </c>
      <c r="AS209" s="112" t="s">
        <v>4600</v>
      </c>
      <c r="AT209" s="112" t="s">
        <v>4600</v>
      </c>
    </row>
    <row r="210" spans="1:46" ht="15.75" customHeight="1">
      <c r="A210" s="94" t="s">
        <v>115</v>
      </c>
      <c r="B210" s="94" t="s">
        <v>116</v>
      </c>
      <c r="C210" s="96"/>
      <c r="D210" s="99" t="s">
        <v>1339</v>
      </c>
      <c r="E210" s="112" t="s">
        <v>4600</v>
      </c>
      <c r="F210" s="112" t="s">
        <v>4600</v>
      </c>
      <c r="G210" s="112">
        <v>2.2042432435826066E-3</v>
      </c>
      <c r="H210" s="112" t="s">
        <v>4600</v>
      </c>
      <c r="I210" s="112" t="s">
        <v>4600</v>
      </c>
      <c r="J210" s="112" t="s">
        <v>4600</v>
      </c>
      <c r="K210" s="112" t="s">
        <v>4600</v>
      </c>
      <c r="L210" s="112" t="s">
        <v>4600</v>
      </c>
      <c r="M210" s="112" t="s">
        <v>4600</v>
      </c>
      <c r="N210" s="112" t="s">
        <v>4600</v>
      </c>
      <c r="O210" s="112" t="s">
        <v>4600</v>
      </c>
      <c r="P210" s="112" t="s">
        <v>4600</v>
      </c>
      <c r="Q210" s="112" t="s">
        <v>4600</v>
      </c>
      <c r="R210" s="112" t="s">
        <v>4600</v>
      </c>
      <c r="S210" s="112" t="s">
        <v>4600</v>
      </c>
      <c r="T210" s="112" t="s">
        <v>4600</v>
      </c>
      <c r="U210" s="112" t="s">
        <v>4600</v>
      </c>
      <c r="V210" s="112" t="s">
        <v>4600</v>
      </c>
      <c r="W210" s="112" t="s">
        <v>4600</v>
      </c>
      <c r="X210" s="112" t="s">
        <v>4600</v>
      </c>
      <c r="Y210" s="112" t="s">
        <v>4600</v>
      </c>
      <c r="Z210" s="112" t="s">
        <v>4600</v>
      </c>
      <c r="AA210" s="112" t="s">
        <v>4600</v>
      </c>
      <c r="AB210" s="112" t="s">
        <v>4600</v>
      </c>
      <c r="AC210" s="112" t="s">
        <v>4600</v>
      </c>
      <c r="AD210" s="112" t="s">
        <v>4600</v>
      </c>
      <c r="AE210" s="112" t="s">
        <v>4600</v>
      </c>
      <c r="AF210" s="112" t="s">
        <v>4600</v>
      </c>
      <c r="AG210" s="112" t="s">
        <v>4600</v>
      </c>
      <c r="AH210" s="112" t="s">
        <v>4600</v>
      </c>
      <c r="AI210" s="112" t="s">
        <v>4600</v>
      </c>
      <c r="AJ210" s="112" t="s">
        <v>4600</v>
      </c>
      <c r="AK210" s="112" t="s">
        <v>4600</v>
      </c>
      <c r="AL210" s="112" t="s">
        <v>4600</v>
      </c>
      <c r="AM210" s="112" t="s">
        <v>4600</v>
      </c>
      <c r="AN210" s="112" t="s">
        <v>4600</v>
      </c>
      <c r="AO210" s="112" t="s">
        <v>4600</v>
      </c>
      <c r="AP210" s="112" t="s">
        <v>4600</v>
      </c>
      <c r="AQ210" s="112" t="s">
        <v>4600</v>
      </c>
      <c r="AR210" s="112" t="s">
        <v>4600</v>
      </c>
      <c r="AS210" s="112" t="s">
        <v>4600</v>
      </c>
      <c r="AT210" s="112" t="s">
        <v>4600</v>
      </c>
    </row>
    <row r="211" spans="1:46" ht="15.75" customHeight="1">
      <c r="A211" s="94" t="s">
        <v>117</v>
      </c>
      <c r="B211" s="94" t="s">
        <v>118</v>
      </c>
      <c r="C211" s="96"/>
      <c r="D211" s="99" t="s">
        <v>1340</v>
      </c>
      <c r="E211" s="112" t="s">
        <v>4600</v>
      </c>
      <c r="F211" s="112" t="s">
        <v>4600</v>
      </c>
      <c r="G211" s="112" t="s">
        <v>4600</v>
      </c>
      <c r="H211" s="112" t="s">
        <v>4600</v>
      </c>
      <c r="I211" s="112" t="s">
        <v>4600</v>
      </c>
      <c r="J211" s="112" t="s">
        <v>4600</v>
      </c>
      <c r="K211" s="112" t="s">
        <v>4600</v>
      </c>
      <c r="L211" s="112" t="s">
        <v>4600</v>
      </c>
      <c r="M211" s="112" t="s">
        <v>4600</v>
      </c>
      <c r="N211" s="112" t="s">
        <v>4600</v>
      </c>
      <c r="O211" s="112" t="s">
        <v>4600</v>
      </c>
      <c r="P211" s="112" t="s">
        <v>4600</v>
      </c>
      <c r="Q211" s="112" t="s">
        <v>4600</v>
      </c>
      <c r="R211" s="112" t="s">
        <v>4600</v>
      </c>
      <c r="S211" s="112" t="s">
        <v>4600</v>
      </c>
      <c r="T211" s="112" t="s">
        <v>4600</v>
      </c>
      <c r="U211" s="112" t="s">
        <v>4600</v>
      </c>
      <c r="V211" s="112" t="s">
        <v>4600</v>
      </c>
      <c r="W211" s="112" t="s">
        <v>4600</v>
      </c>
      <c r="X211" s="112" t="s">
        <v>4600</v>
      </c>
      <c r="Y211" s="112" t="s">
        <v>4600</v>
      </c>
      <c r="Z211" s="112" t="s">
        <v>4600</v>
      </c>
      <c r="AA211" s="112" t="s">
        <v>4600</v>
      </c>
      <c r="AB211" s="112" t="s">
        <v>4600</v>
      </c>
      <c r="AC211" s="112" t="s">
        <v>4600</v>
      </c>
      <c r="AD211" s="112" t="s">
        <v>4600</v>
      </c>
      <c r="AE211" s="112" t="s">
        <v>4600</v>
      </c>
      <c r="AF211" s="112" t="s">
        <v>4600</v>
      </c>
      <c r="AG211" s="112" t="s">
        <v>4600</v>
      </c>
      <c r="AH211" s="112" t="s">
        <v>4600</v>
      </c>
      <c r="AI211" s="112" t="s">
        <v>4600</v>
      </c>
      <c r="AJ211" s="112" t="s">
        <v>4600</v>
      </c>
      <c r="AK211" s="112" t="s">
        <v>4600</v>
      </c>
      <c r="AL211" s="112" t="s">
        <v>4600</v>
      </c>
      <c r="AM211" s="112" t="s">
        <v>4600</v>
      </c>
      <c r="AN211" s="112" t="s">
        <v>4600</v>
      </c>
      <c r="AO211" s="112" t="s">
        <v>4600</v>
      </c>
      <c r="AP211" s="112" t="s">
        <v>4600</v>
      </c>
      <c r="AQ211" s="112" t="s">
        <v>4600</v>
      </c>
      <c r="AR211" s="112" t="s">
        <v>4600</v>
      </c>
      <c r="AS211" s="112" t="s">
        <v>4600</v>
      </c>
      <c r="AT211" s="112" t="s">
        <v>4600</v>
      </c>
    </row>
    <row r="212" spans="1:46">
      <c r="C212" s="96"/>
      <c r="D212" s="100"/>
      <c r="E212" s="112"/>
      <c r="F212" s="1"/>
      <c r="G212" s="112"/>
      <c r="H212" s="112"/>
      <c r="I212" s="112"/>
      <c r="J212" s="112"/>
      <c r="K212" s="112"/>
      <c r="L212" s="112"/>
      <c r="M212" s="112"/>
      <c r="N212" s="112"/>
      <c r="O212" s="112"/>
      <c r="P212" s="112"/>
      <c r="Q212" s="112"/>
      <c r="R212" s="111"/>
      <c r="S212" s="1"/>
      <c r="T212" s="112"/>
      <c r="U212" s="112"/>
      <c r="V212" s="113"/>
      <c r="W212" s="113"/>
      <c r="X212" s="113"/>
      <c r="Y212" s="113"/>
      <c r="Z212" s="111"/>
      <c r="AA212" s="1"/>
      <c r="AB212" s="1"/>
      <c r="AC212" s="1"/>
      <c r="AD212" s="1"/>
      <c r="AE212" s="1"/>
      <c r="AF212" s="1"/>
      <c r="AG212" s="1"/>
      <c r="AH212" s="1"/>
      <c r="AI212" s="1"/>
      <c r="AJ212" s="1"/>
      <c r="AK212" s="1"/>
      <c r="AL212" s="1"/>
      <c r="AM212" s="1"/>
      <c r="AN212" s="1"/>
      <c r="AO212" s="1"/>
      <c r="AP212" s="1"/>
      <c r="AQ212" s="1"/>
      <c r="AR212" s="1"/>
      <c r="AS212" s="1"/>
      <c r="AT212" s="1"/>
    </row>
    <row r="213" spans="1:46" ht="26">
      <c r="C213" s="97">
        <v>7.1</v>
      </c>
      <c r="D213" s="114" t="s">
        <v>120</v>
      </c>
      <c r="E213" s="112"/>
      <c r="F213" s="112"/>
      <c r="G213" s="112"/>
      <c r="H213" s="112"/>
      <c r="I213" s="112"/>
      <c r="J213" s="112"/>
      <c r="K213" s="112"/>
      <c r="L213" s="112"/>
      <c r="M213" s="112"/>
      <c r="N213" s="112"/>
      <c r="O213" s="112"/>
      <c r="P213" s="112"/>
      <c r="Q213" s="112"/>
      <c r="R213" s="419"/>
      <c r="S213" s="112"/>
      <c r="T213" s="112"/>
      <c r="U213" s="112"/>
      <c r="V213" s="112"/>
      <c r="W213" s="112"/>
      <c r="X213" s="112"/>
      <c r="Y213" s="112"/>
      <c r="Z213" s="420"/>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row>
    <row r="214" spans="1:46" ht="16.5" customHeight="1">
      <c r="C214" s="96"/>
      <c r="D214" s="100" t="s">
        <v>119</v>
      </c>
      <c r="E214" s="112">
        <v>3.5539000000000001E-2</v>
      </c>
      <c r="F214" s="112">
        <v>2.7109000000000001E-2</v>
      </c>
      <c r="G214" s="112">
        <v>3.4943000000000002E-2</v>
      </c>
      <c r="H214" s="112">
        <v>3.0672000000000001E-2</v>
      </c>
      <c r="I214" s="112">
        <v>0.16623499999999999</v>
      </c>
      <c r="J214" s="112">
        <v>7.2777999999999995E-2</v>
      </c>
      <c r="K214" s="112">
        <v>0.20751999999999998</v>
      </c>
      <c r="L214" s="112">
        <v>0.27048899999999998</v>
      </c>
      <c r="M214" s="112">
        <v>3.6338000000000002E-2</v>
      </c>
      <c r="N214" s="112">
        <v>0.18431500000000001</v>
      </c>
      <c r="O214" s="112">
        <v>0.20954200000000001</v>
      </c>
      <c r="P214" s="112">
        <v>0.307172</v>
      </c>
      <c r="Q214" s="112">
        <v>3.4491999999999995E-2</v>
      </c>
      <c r="R214" s="112">
        <v>-1.6420999999999998E-2</v>
      </c>
      <c r="S214" s="112">
        <v>3.8475000000000002E-2</v>
      </c>
      <c r="T214" s="112">
        <v>0.24772</v>
      </c>
      <c r="U214" s="112">
        <v>3.2515000000000002E-2</v>
      </c>
      <c r="V214" s="112">
        <v>3.9084000000000001E-2</v>
      </c>
      <c r="W214" s="112">
        <v>0.171819</v>
      </c>
      <c r="X214" s="112">
        <v>0.113191</v>
      </c>
      <c r="Y214" s="112">
        <v>0.12514900000000001</v>
      </c>
      <c r="Z214" s="112">
        <v>0.11288000000000001</v>
      </c>
      <c r="AA214" s="112">
        <v>3.3659000000000001E-2</v>
      </c>
      <c r="AB214" s="112">
        <v>-1.8072999999999999E-2</v>
      </c>
      <c r="AC214" s="112">
        <v>4.5144999999999998E-2</v>
      </c>
      <c r="AD214" s="112">
        <v>0.16664599999999999</v>
      </c>
      <c r="AE214" s="112">
        <v>0.14078499999999999</v>
      </c>
      <c r="AF214" s="112">
        <v>0.31673899999999999</v>
      </c>
      <c r="AG214" s="112">
        <v>4.0151000000000006E-2</v>
      </c>
      <c r="AH214" s="112">
        <v>0.20585000000000001</v>
      </c>
      <c r="AI214" s="112">
        <v>3.9477000000000005E-2</v>
      </c>
      <c r="AJ214" s="112">
        <v>0.23259799999999997</v>
      </c>
      <c r="AK214" s="112">
        <v>3.3045999999999999E-2</v>
      </c>
      <c r="AL214" s="112">
        <v>3.6162E-2</v>
      </c>
      <c r="AM214" s="112">
        <v>0.13964699999999999</v>
      </c>
      <c r="AN214" s="112">
        <v>0.19231999999999999</v>
      </c>
      <c r="AO214" s="112">
        <v>0.20211600000000002</v>
      </c>
      <c r="AP214" s="112">
        <v>-6.5896999999999997E-2</v>
      </c>
      <c r="AQ214" s="112">
        <v>3.3466000000000003E-2</v>
      </c>
      <c r="AR214" s="112">
        <v>0.275115</v>
      </c>
      <c r="AS214" s="112">
        <v>3.2819000000000001E-2</v>
      </c>
      <c r="AT214" s="112" t="s">
        <v>4601</v>
      </c>
    </row>
    <row r="215" spans="1:46" ht="16.5" customHeight="1">
      <c r="C215" s="96"/>
      <c r="D215" s="100" t="s">
        <v>114</v>
      </c>
      <c r="E215" s="112">
        <v>3.3791000000000002E-2</v>
      </c>
      <c r="F215" s="112">
        <v>2.0897000000000002E-2</v>
      </c>
      <c r="G215" s="112">
        <v>3.4425999999999998E-2</v>
      </c>
      <c r="H215" s="112">
        <v>2.4388E-2</v>
      </c>
      <c r="I215" s="112">
        <v>0.16074000000000002</v>
      </c>
      <c r="J215" s="112">
        <v>6.8360000000000004E-2</v>
      </c>
      <c r="K215" s="112">
        <v>0.202787</v>
      </c>
      <c r="L215" s="112">
        <v>0.26368999999999998</v>
      </c>
      <c r="M215" s="112">
        <v>3.4790999999999996E-2</v>
      </c>
      <c r="N215" s="112">
        <v>0.17955400000000002</v>
      </c>
      <c r="O215" s="112">
        <v>0.202791</v>
      </c>
      <c r="P215" s="112">
        <v>0.30043300000000001</v>
      </c>
      <c r="Q215" s="112">
        <v>3.2535000000000001E-2</v>
      </c>
      <c r="R215" s="112">
        <v>-1.9819E-2</v>
      </c>
      <c r="S215" s="112">
        <v>3.4243000000000003E-2</v>
      </c>
      <c r="T215" s="112">
        <v>0.24172000000000002</v>
      </c>
      <c r="U215" s="112">
        <v>3.0105E-2</v>
      </c>
      <c r="V215" s="112">
        <v>3.7067000000000003E-2</v>
      </c>
      <c r="W215" s="112">
        <v>0.16577800000000001</v>
      </c>
      <c r="X215" s="112">
        <v>0.10580099999999999</v>
      </c>
      <c r="Y215" s="112">
        <v>0.121196</v>
      </c>
      <c r="Z215" s="112">
        <v>0.10800499999999999</v>
      </c>
      <c r="AA215" s="112">
        <v>3.1195000000000001E-2</v>
      </c>
      <c r="AB215" s="112">
        <v>-2.1391E-2</v>
      </c>
      <c r="AC215" s="112">
        <v>4.1151999999999994E-2</v>
      </c>
      <c r="AD215" s="112">
        <v>0.161325</v>
      </c>
      <c r="AE215" s="112">
        <v>0.13489899999999999</v>
      </c>
      <c r="AF215" s="112">
        <v>0.31008800000000003</v>
      </c>
      <c r="AG215" s="112">
        <v>3.6680999999999998E-2</v>
      </c>
      <c r="AH215" s="112">
        <v>0.19945499999999999</v>
      </c>
      <c r="AI215" s="112">
        <v>3.5865000000000001E-2</v>
      </c>
      <c r="AJ215" s="112">
        <v>0.22623699999999999</v>
      </c>
      <c r="AK215" s="112">
        <v>3.2529000000000002E-2</v>
      </c>
      <c r="AL215" s="112">
        <v>3.4819000000000003E-2</v>
      </c>
      <c r="AM215" s="112">
        <v>0.13822800000000002</v>
      </c>
      <c r="AN215" s="112">
        <v>0.18965099999999999</v>
      </c>
      <c r="AO215" s="112">
        <v>0.194965</v>
      </c>
      <c r="AP215" s="112">
        <v>-6.9442000000000004E-2</v>
      </c>
      <c r="AQ215" s="112">
        <v>3.2440000000000004E-2</v>
      </c>
      <c r="AR215" s="112">
        <v>0.26652100000000001</v>
      </c>
      <c r="AS215" s="112">
        <v>3.1385999999999997E-2</v>
      </c>
      <c r="AT215" s="112" t="s">
        <v>4601</v>
      </c>
    </row>
    <row r="216" spans="1:46" ht="21" customHeight="1">
      <c r="C216" s="97">
        <v>7.2</v>
      </c>
      <c r="D216" s="114" t="s">
        <v>1472</v>
      </c>
      <c r="E216" s="167"/>
      <c r="F216" s="415"/>
      <c r="G216" s="167"/>
      <c r="H216" s="167"/>
      <c r="I216" s="167"/>
      <c r="J216" s="167"/>
      <c r="K216" s="167"/>
      <c r="L216" s="167"/>
      <c r="M216" s="167"/>
      <c r="N216" s="167"/>
      <c r="O216" s="167"/>
      <c r="P216" s="167"/>
      <c r="Q216" s="167"/>
      <c r="R216" s="416"/>
      <c r="S216" s="415"/>
      <c r="T216" s="167"/>
      <c r="U216" s="167"/>
      <c r="V216" s="167"/>
      <c r="W216" s="167"/>
      <c r="X216" s="167"/>
      <c r="Y216" s="167"/>
      <c r="Z216" s="416"/>
      <c r="AA216" s="415"/>
      <c r="AB216" s="415"/>
      <c r="AC216" s="415"/>
      <c r="AD216" s="415"/>
      <c r="AE216" s="415"/>
      <c r="AF216" s="415"/>
      <c r="AG216" s="415"/>
      <c r="AH216" s="415"/>
      <c r="AI216" s="415"/>
      <c r="AJ216" s="415"/>
      <c r="AK216" s="415"/>
      <c r="AL216" s="415"/>
      <c r="AM216" s="415"/>
      <c r="AN216" s="415"/>
      <c r="AO216" s="415"/>
      <c r="AP216" s="415"/>
      <c r="AQ216" s="415"/>
      <c r="AR216" s="415"/>
      <c r="AS216" s="415"/>
      <c r="AT216" s="415"/>
    </row>
    <row r="217" spans="1:46" s="103" customFormat="1" ht="21" customHeight="1">
      <c r="C217" s="97"/>
      <c r="D217" s="100" t="s">
        <v>121</v>
      </c>
      <c r="E217" s="417"/>
      <c r="F217" s="112"/>
      <c r="G217" s="417"/>
      <c r="H217" s="417"/>
      <c r="I217" s="418"/>
      <c r="J217" s="418"/>
      <c r="K217" s="417"/>
      <c r="L217" s="417"/>
      <c r="M217" s="417"/>
      <c r="N217" s="417"/>
      <c r="O217" s="417"/>
      <c r="P217" s="417"/>
      <c r="Q217" s="417"/>
      <c r="R217" s="419"/>
      <c r="S217" s="112"/>
      <c r="T217" s="417"/>
      <c r="U217" s="417"/>
      <c r="V217" s="417"/>
      <c r="W217" s="417"/>
      <c r="X217" s="417"/>
      <c r="Y217" s="417"/>
      <c r="Z217" s="420"/>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row>
    <row r="218" spans="1:46" s="103" customFormat="1" ht="21" customHeight="1">
      <c r="C218" s="97"/>
      <c r="D218" s="100" t="s">
        <v>119</v>
      </c>
      <c r="E218" s="421">
        <v>7.2815000000000005E-2</v>
      </c>
      <c r="F218" s="421">
        <v>6.2855999999999995E-2</v>
      </c>
      <c r="G218" s="421">
        <v>6.9603999999999999E-2</v>
      </c>
      <c r="H218" s="421">
        <v>6.8107000000000001E-2</v>
      </c>
      <c r="I218" s="421">
        <v>0.17023700000000003</v>
      </c>
      <c r="J218" s="421">
        <v>9.755599999999999E-2</v>
      </c>
      <c r="K218" s="421">
        <v>0.23986999999999997</v>
      </c>
      <c r="L218" s="421">
        <v>0.25148399999999999</v>
      </c>
      <c r="M218" s="421">
        <v>7.1736000000000008E-2</v>
      </c>
      <c r="N218" s="421">
        <v>0.18999099999999999</v>
      </c>
      <c r="O218" s="421">
        <v>0.18545899999999998</v>
      </c>
      <c r="P218" s="421">
        <v>0.37851399999999996</v>
      </c>
      <c r="Q218" s="421">
        <v>6.9094000000000003E-2</v>
      </c>
      <c r="R218" s="421">
        <v>8.434599999999999E-2</v>
      </c>
      <c r="S218" s="421">
        <v>7.4744000000000005E-2</v>
      </c>
      <c r="T218" s="421">
        <v>0.334013</v>
      </c>
      <c r="U218" s="421">
        <v>6.6116999999999995E-2</v>
      </c>
      <c r="V218" s="421">
        <v>7.5048000000000004E-2</v>
      </c>
      <c r="W218" s="421">
        <v>0.17886299999999999</v>
      </c>
      <c r="X218" s="421">
        <v>0.14046600000000001</v>
      </c>
      <c r="Y218" s="421">
        <v>8.5965000000000014E-2</v>
      </c>
      <c r="Z218" s="421">
        <v>0.135439</v>
      </c>
      <c r="AA218" s="421">
        <v>6.8430999999999992E-2</v>
      </c>
      <c r="AB218" s="421">
        <v>0.14235699999999998</v>
      </c>
      <c r="AC218" s="421">
        <v>7.8463000000000005E-2</v>
      </c>
      <c r="AD218" s="421">
        <v>0.18733899999999998</v>
      </c>
      <c r="AE218" s="421">
        <v>0.164745</v>
      </c>
      <c r="AF218" s="421">
        <v>0.33736100000000002</v>
      </c>
      <c r="AG218" s="421">
        <v>7.5305999999999998E-2</v>
      </c>
      <c r="AH218" s="421">
        <v>0.21917300000000001</v>
      </c>
      <c r="AI218" s="421">
        <v>7.9321000000000003E-2</v>
      </c>
      <c r="AJ218" s="421">
        <v>0.221383</v>
      </c>
      <c r="AK218" s="421">
        <v>6.5029000000000003E-2</v>
      </c>
      <c r="AL218" s="421">
        <v>7.1818999999999994E-2</v>
      </c>
      <c r="AM218" s="421">
        <v>0.15798799999999999</v>
      </c>
      <c r="AN218" s="421">
        <v>6.4015000000000002E-2</v>
      </c>
      <c r="AO218" s="421">
        <v>0.17685099999999998</v>
      </c>
      <c r="AP218" s="421">
        <v>0.12084500000000001</v>
      </c>
      <c r="AQ218" s="421">
        <v>7.4367000000000003E-2</v>
      </c>
      <c r="AR218" s="421" t="s">
        <v>73</v>
      </c>
      <c r="AS218" s="421" t="s">
        <v>73</v>
      </c>
      <c r="AT218" s="421" t="s">
        <v>73</v>
      </c>
    </row>
    <row r="219" spans="1:46" s="103" customFormat="1" ht="21" customHeight="1">
      <c r="C219" s="97"/>
      <c r="D219" s="100" t="s">
        <v>114</v>
      </c>
      <c r="E219" s="422">
        <v>6.9178000000000003E-2</v>
      </c>
      <c r="F219" s="422">
        <v>5.0042000000000003E-2</v>
      </c>
      <c r="G219" s="422">
        <v>6.8598999999999993E-2</v>
      </c>
      <c r="H219" s="422">
        <v>5.6179E-2</v>
      </c>
      <c r="I219" s="422">
        <v>0.158251</v>
      </c>
      <c r="J219" s="422">
        <v>9.4062999999999994E-2</v>
      </c>
      <c r="K219" s="422">
        <v>0.229493</v>
      </c>
      <c r="L219" s="422">
        <v>0.236983</v>
      </c>
      <c r="M219" s="422">
        <v>6.7824999999999996E-2</v>
      </c>
      <c r="N219" s="422">
        <v>0.18040900000000001</v>
      </c>
      <c r="O219" s="422">
        <v>0.17185600000000001</v>
      </c>
      <c r="P219" s="422">
        <v>0.38587499999999997</v>
      </c>
      <c r="Q219" s="422">
        <v>6.5044000000000005E-2</v>
      </c>
      <c r="R219" s="422">
        <v>7.6772000000000007E-2</v>
      </c>
      <c r="S219" s="422">
        <v>6.6029999999999991E-2</v>
      </c>
      <c r="T219" s="422">
        <v>0.32112499999999999</v>
      </c>
      <c r="U219" s="422">
        <v>6.0523E-2</v>
      </c>
      <c r="V219" s="422">
        <v>6.9957000000000005E-2</v>
      </c>
      <c r="W219" s="422">
        <v>0.16824700000000001</v>
      </c>
      <c r="X219" s="422">
        <v>0.125226</v>
      </c>
      <c r="Y219" s="422">
        <v>7.8038999999999997E-2</v>
      </c>
      <c r="Z219" s="422">
        <v>0.125365</v>
      </c>
      <c r="AA219" s="422">
        <v>6.3309000000000004E-2</v>
      </c>
      <c r="AB219" s="422">
        <v>0.13403700000000002</v>
      </c>
      <c r="AC219" s="422">
        <v>7.0253999999999997E-2</v>
      </c>
      <c r="AD219" s="422">
        <v>0.17886199999999999</v>
      </c>
      <c r="AE219" s="422">
        <v>0.154557</v>
      </c>
      <c r="AF219" s="422">
        <v>0.32371899999999998</v>
      </c>
      <c r="AG219" s="422">
        <v>6.8093000000000001E-2</v>
      </c>
      <c r="AH219" s="422">
        <v>0.20615900000000001</v>
      </c>
      <c r="AI219" s="422">
        <v>7.1284E-2</v>
      </c>
      <c r="AJ219" s="422">
        <v>0.21224399999999999</v>
      </c>
      <c r="AK219" s="422">
        <v>6.386E-2</v>
      </c>
      <c r="AL219" s="422">
        <v>6.9139000000000006E-2</v>
      </c>
      <c r="AM219" s="422">
        <v>0.15507899999999999</v>
      </c>
      <c r="AN219" s="422">
        <v>5.9256999999999997E-2</v>
      </c>
      <c r="AO219" s="422">
        <v>0.16711600000000001</v>
      </c>
      <c r="AP219" s="422">
        <v>0.112307</v>
      </c>
      <c r="AQ219" s="422">
        <v>7.220399999999999E-2</v>
      </c>
      <c r="AR219" s="422" t="s">
        <v>73</v>
      </c>
      <c r="AS219" s="422" t="s">
        <v>73</v>
      </c>
      <c r="AT219" s="422" t="s">
        <v>73</v>
      </c>
    </row>
    <row r="220" spans="1:46" s="103" customFormat="1" ht="21" customHeight="1">
      <c r="C220" s="97"/>
      <c r="D220" s="100" t="s">
        <v>122</v>
      </c>
      <c r="E220" s="112"/>
      <c r="F220" s="112"/>
      <c r="G220" s="112"/>
      <c r="H220" s="419"/>
      <c r="I220" s="423"/>
      <c r="J220" s="423"/>
      <c r="K220" s="423"/>
      <c r="L220" s="422"/>
      <c r="M220" s="422"/>
      <c r="N220" s="422"/>
      <c r="O220" s="422"/>
      <c r="P220" s="422"/>
      <c r="Q220" s="422"/>
      <c r="R220" s="422"/>
      <c r="S220" s="422"/>
      <c r="T220" s="422"/>
      <c r="U220" s="422"/>
      <c r="V220" s="422"/>
      <c r="W220" s="422"/>
      <c r="X220" s="422"/>
      <c r="Y220" s="422"/>
      <c r="Z220" s="422"/>
      <c r="AA220" s="422"/>
      <c r="AB220" s="422"/>
      <c r="AC220" s="422"/>
      <c r="AD220" s="422"/>
      <c r="AE220" s="422"/>
      <c r="AF220" s="422"/>
      <c r="AG220" s="422"/>
      <c r="AH220" s="422"/>
      <c r="AI220" s="422"/>
      <c r="AJ220" s="422"/>
      <c r="AK220" s="422"/>
      <c r="AL220" s="422"/>
      <c r="AM220" s="422"/>
      <c r="AN220" s="422"/>
      <c r="AO220" s="422"/>
      <c r="AP220" s="422"/>
      <c r="AQ220" s="422"/>
      <c r="AR220" s="422"/>
      <c r="AS220" s="422"/>
      <c r="AT220" s="422"/>
    </row>
    <row r="221" spans="1:46" s="103" customFormat="1" ht="21" customHeight="1">
      <c r="C221" s="97"/>
      <c r="D221" s="100" t="s">
        <v>119</v>
      </c>
      <c r="E221" s="421">
        <v>4.9976E-2</v>
      </c>
      <c r="F221" s="421">
        <v>4.3060999999999995E-2</v>
      </c>
      <c r="G221" s="421">
        <v>4.7622999999999999E-2</v>
      </c>
      <c r="H221" s="421">
        <v>3.9047999999999999E-2</v>
      </c>
      <c r="I221" s="421">
        <v>0.20962900000000001</v>
      </c>
      <c r="J221" s="421">
        <v>8.5787000000000002E-2</v>
      </c>
      <c r="K221" s="421">
        <v>0.229181</v>
      </c>
      <c r="L221" s="421">
        <v>0.24377300000000002</v>
      </c>
      <c r="M221" s="421">
        <v>4.8034E-2</v>
      </c>
      <c r="N221" s="421">
        <v>0.213336</v>
      </c>
      <c r="O221" s="421">
        <v>0.24326200000000001</v>
      </c>
      <c r="P221" s="421">
        <v>0.39817199999999997</v>
      </c>
      <c r="Q221" s="421">
        <v>4.3487999999999999E-2</v>
      </c>
      <c r="R221" s="421">
        <v>9.2200000000000008E-4</v>
      </c>
      <c r="S221" s="421">
        <v>6.2397999999999995E-2</v>
      </c>
      <c r="T221" s="421">
        <v>0.304448</v>
      </c>
      <c r="U221" s="421">
        <v>4.3274E-2</v>
      </c>
      <c r="V221" s="421">
        <v>5.3326000000000005E-2</v>
      </c>
      <c r="W221" s="421">
        <v>0.178175</v>
      </c>
      <c r="X221" s="421">
        <v>0.10389699999999999</v>
      </c>
      <c r="Y221" s="421">
        <v>6.8531999999999996E-2</v>
      </c>
      <c r="Z221" s="421">
        <v>0.143562</v>
      </c>
      <c r="AA221" s="421">
        <v>4.7228000000000006E-2</v>
      </c>
      <c r="AB221" s="421">
        <v>5.3301000000000001E-2</v>
      </c>
      <c r="AC221" s="421">
        <v>6.08E-2</v>
      </c>
      <c r="AD221" s="421">
        <v>0.20349900000000001</v>
      </c>
      <c r="AE221" s="421">
        <v>0.17327400000000001</v>
      </c>
      <c r="AF221" s="421">
        <v>0.42255599999999999</v>
      </c>
      <c r="AG221" s="421">
        <v>5.3064E-2</v>
      </c>
      <c r="AH221" s="421">
        <v>0.27880500000000003</v>
      </c>
      <c r="AI221" s="421">
        <v>6.3825000000000007E-2</v>
      </c>
      <c r="AJ221" s="421">
        <v>0.22751299999999999</v>
      </c>
      <c r="AK221" s="421">
        <v>4.5373000000000004E-2</v>
      </c>
      <c r="AL221" s="421">
        <v>4.9341999999999997E-2</v>
      </c>
      <c r="AM221" s="421">
        <v>0.215146</v>
      </c>
      <c r="AN221" s="421">
        <v>0.18831700000000001</v>
      </c>
      <c r="AO221" s="421">
        <v>0.186976</v>
      </c>
      <c r="AP221" s="421" t="s">
        <v>73</v>
      </c>
      <c r="AQ221" s="421" t="s">
        <v>73</v>
      </c>
      <c r="AR221" s="421" t="s">
        <v>73</v>
      </c>
      <c r="AS221" s="421" t="s">
        <v>73</v>
      </c>
      <c r="AT221" s="421" t="s">
        <v>73</v>
      </c>
    </row>
    <row r="222" spans="1:46" s="103" customFormat="1" ht="21" customHeight="1">
      <c r="C222" s="97"/>
      <c r="D222" s="100" t="s">
        <v>114</v>
      </c>
      <c r="E222" s="422">
        <v>4.6386000000000004E-2</v>
      </c>
      <c r="F222" s="422">
        <v>3.0615E-2</v>
      </c>
      <c r="G222" s="422">
        <v>4.6806E-2</v>
      </c>
      <c r="H222" s="422">
        <v>2.9401E-2</v>
      </c>
      <c r="I222" s="422">
        <v>0.19777999999999998</v>
      </c>
      <c r="J222" s="422">
        <v>7.8363000000000002E-2</v>
      </c>
      <c r="K222" s="422">
        <v>0.219553</v>
      </c>
      <c r="L222" s="422">
        <v>0.22741800000000001</v>
      </c>
      <c r="M222" s="422">
        <v>4.3448000000000001E-2</v>
      </c>
      <c r="N222" s="422">
        <v>0.20416499999999999</v>
      </c>
      <c r="O222" s="422">
        <v>0.228154</v>
      </c>
      <c r="P222" s="422">
        <v>0.39083799999999996</v>
      </c>
      <c r="Q222" s="422">
        <v>3.9496999999999997E-2</v>
      </c>
      <c r="R222" s="422">
        <v>-6.1809999999999999E-3</v>
      </c>
      <c r="S222" s="422">
        <v>5.3898000000000001E-2</v>
      </c>
      <c r="T222" s="422">
        <v>0.29194600000000004</v>
      </c>
      <c r="U222" s="422">
        <v>3.9146E-2</v>
      </c>
      <c r="V222" s="422">
        <v>4.7316999999999998E-2</v>
      </c>
      <c r="W222" s="422">
        <v>0.16624700000000001</v>
      </c>
      <c r="X222" s="422">
        <v>8.9038000000000006E-2</v>
      </c>
      <c r="Y222" s="422">
        <v>6.0326000000000005E-2</v>
      </c>
      <c r="Z222" s="422">
        <v>0.133599</v>
      </c>
      <c r="AA222" s="422">
        <v>4.2102000000000001E-2</v>
      </c>
      <c r="AB222" s="422">
        <v>4.5450999999999998E-2</v>
      </c>
      <c r="AC222" s="422">
        <v>5.2821E-2</v>
      </c>
      <c r="AD222" s="422">
        <v>0.19780799999999998</v>
      </c>
      <c r="AE222" s="422">
        <v>0.16519600000000001</v>
      </c>
      <c r="AF222" s="422">
        <v>0.40556300000000001</v>
      </c>
      <c r="AG222" s="422">
        <v>4.6039000000000004E-2</v>
      </c>
      <c r="AH222" s="422">
        <v>0.26531500000000002</v>
      </c>
      <c r="AI222" s="422">
        <v>5.4724000000000002E-2</v>
      </c>
      <c r="AJ222" s="422">
        <v>0.22372</v>
      </c>
      <c r="AK222" s="422">
        <v>4.4223999999999999E-2</v>
      </c>
      <c r="AL222" s="422">
        <v>4.7131999999999993E-2</v>
      </c>
      <c r="AM222" s="422">
        <v>0.21084499999999998</v>
      </c>
      <c r="AN222" s="422">
        <v>0.18296800000000002</v>
      </c>
      <c r="AO222" s="422">
        <v>0.18417800000000001</v>
      </c>
      <c r="AP222" s="422" t="s">
        <v>73</v>
      </c>
      <c r="AQ222" s="422" t="s">
        <v>73</v>
      </c>
      <c r="AR222" s="422" t="s">
        <v>73</v>
      </c>
      <c r="AS222" s="422" t="s">
        <v>73</v>
      </c>
      <c r="AT222" s="422" t="s">
        <v>73</v>
      </c>
    </row>
    <row r="223" spans="1:46" s="103" customFormat="1" ht="21" customHeight="1">
      <c r="C223" s="97"/>
      <c r="D223" s="100" t="s">
        <v>123</v>
      </c>
      <c r="E223" s="112"/>
      <c r="F223" s="112"/>
      <c r="G223" s="112"/>
      <c r="H223" s="419"/>
      <c r="I223" s="423"/>
      <c r="J223" s="423"/>
      <c r="K223" s="423"/>
      <c r="L223" s="422"/>
      <c r="M223" s="422"/>
      <c r="N223" s="422"/>
      <c r="O223" s="422"/>
      <c r="P223" s="422"/>
      <c r="Q223" s="422"/>
      <c r="R223" s="422"/>
      <c r="S223" s="422"/>
      <c r="T223" s="422"/>
      <c r="U223" s="422"/>
      <c r="V223" s="422"/>
      <c r="W223" s="422"/>
      <c r="X223" s="422"/>
      <c r="Y223" s="422"/>
      <c r="Z223" s="422"/>
      <c r="AA223" s="422"/>
      <c r="AB223" s="422"/>
      <c r="AC223" s="422"/>
      <c r="AD223" s="422"/>
      <c r="AE223" s="422"/>
      <c r="AF223" s="422"/>
      <c r="AG223" s="422"/>
      <c r="AH223" s="422"/>
      <c r="AI223" s="422"/>
      <c r="AJ223" s="422"/>
      <c r="AK223" s="422"/>
      <c r="AL223" s="422"/>
      <c r="AM223" s="422"/>
      <c r="AN223" s="422"/>
      <c r="AO223" s="422"/>
      <c r="AP223" s="422"/>
      <c r="AQ223" s="422"/>
      <c r="AR223" s="422"/>
      <c r="AS223" s="422"/>
      <c r="AT223" s="422"/>
    </row>
    <row r="224" spans="1:46" s="103" customFormat="1" ht="21" customHeight="1">
      <c r="C224" s="97"/>
      <c r="D224" s="100" t="s">
        <v>119</v>
      </c>
      <c r="E224" s="421">
        <v>8.3071000000000006E-2</v>
      </c>
      <c r="F224" s="421">
        <v>7.3318000000000008E-2</v>
      </c>
      <c r="G224" s="421">
        <v>5.2502000000000007E-2</v>
      </c>
      <c r="H224" s="421">
        <v>6.8853999999999999E-2</v>
      </c>
      <c r="I224" s="421">
        <v>0.13618</v>
      </c>
      <c r="J224" s="421">
        <v>8.3960000000000007E-2</v>
      </c>
      <c r="K224" s="421">
        <v>0.13971700000000001</v>
      </c>
      <c r="L224" s="421">
        <v>0.15869800000000001</v>
      </c>
      <c r="M224" s="421">
        <v>6.0336999999999995E-2</v>
      </c>
      <c r="N224" s="421">
        <v>0.12418799999999999</v>
      </c>
      <c r="O224" s="421">
        <v>0.146206</v>
      </c>
      <c r="P224" s="421">
        <v>0.17471800000000001</v>
      </c>
      <c r="Q224" s="421">
        <v>6.6588000000000008E-2</v>
      </c>
      <c r="R224" s="421">
        <v>2.903E-2</v>
      </c>
      <c r="S224" s="421">
        <v>5.5094999999999998E-2</v>
      </c>
      <c r="T224" s="421">
        <v>0.178759</v>
      </c>
      <c r="U224" s="421">
        <v>7.1016999999999997E-2</v>
      </c>
      <c r="V224" s="421">
        <v>6.1924E-2</v>
      </c>
      <c r="W224" s="421">
        <v>0.11861100000000001</v>
      </c>
      <c r="X224" s="421">
        <v>9.7205E-2</v>
      </c>
      <c r="Y224" s="421">
        <v>-1.26E-4</v>
      </c>
      <c r="Z224" s="421">
        <v>9.9135000000000015E-2</v>
      </c>
      <c r="AA224" s="421">
        <v>6.8597999999999992E-2</v>
      </c>
      <c r="AB224" s="421">
        <v>4.5373999999999998E-2</v>
      </c>
      <c r="AC224" s="421">
        <v>6.5939999999999999E-2</v>
      </c>
      <c r="AD224" s="421">
        <v>0.13291900000000001</v>
      </c>
      <c r="AE224" s="421">
        <v>0.12103799999999999</v>
      </c>
      <c r="AF224" s="421">
        <v>0.219163</v>
      </c>
      <c r="AG224" s="421">
        <v>5.6543000000000003E-2</v>
      </c>
      <c r="AH224" s="421">
        <v>0.162656</v>
      </c>
      <c r="AI224" s="421">
        <v>7.3026999999999995E-2</v>
      </c>
      <c r="AJ224" s="421" t="s">
        <v>73</v>
      </c>
      <c r="AK224" s="421" t="s">
        <v>73</v>
      </c>
      <c r="AL224" s="421" t="s">
        <v>73</v>
      </c>
      <c r="AM224" s="421" t="s">
        <v>73</v>
      </c>
      <c r="AN224" s="421" t="s">
        <v>73</v>
      </c>
      <c r="AO224" s="421" t="s">
        <v>73</v>
      </c>
      <c r="AP224" s="421" t="s">
        <v>73</v>
      </c>
      <c r="AQ224" s="421" t="s">
        <v>73</v>
      </c>
      <c r="AR224" s="421" t="s">
        <v>73</v>
      </c>
      <c r="AS224" s="421" t="s">
        <v>73</v>
      </c>
      <c r="AT224" s="421" t="s">
        <v>73</v>
      </c>
    </row>
    <row r="225" spans="1:46" s="103" customFormat="1" ht="21" customHeight="1">
      <c r="C225" s="97"/>
      <c r="D225" s="100" t="s">
        <v>114</v>
      </c>
      <c r="E225" s="422">
        <v>7.9481999999999997E-2</v>
      </c>
      <c r="F225" s="422">
        <v>6.0430000000000005E-2</v>
      </c>
      <c r="G225" s="422">
        <v>5.1753E-2</v>
      </c>
      <c r="H225" s="422">
        <v>5.9478999999999997E-2</v>
      </c>
      <c r="I225" s="422">
        <v>0.12611900000000001</v>
      </c>
      <c r="J225" s="422">
        <v>7.6135000000000008E-2</v>
      </c>
      <c r="K225" s="422">
        <v>0.13108700000000001</v>
      </c>
      <c r="L225" s="422">
        <v>0.14418799999999998</v>
      </c>
      <c r="M225" s="422">
        <v>5.5564000000000002E-2</v>
      </c>
      <c r="N225" s="422">
        <v>0.11659599999999999</v>
      </c>
      <c r="O225" s="422">
        <v>0.13281899999999999</v>
      </c>
      <c r="P225" s="422">
        <v>0.165934</v>
      </c>
      <c r="Q225" s="422">
        <v>6.2446000000000002E-2</v>
      </c>
      <c r="R225" s="422">
        <v>2.1738E-2</v>
      </c>
      <c r="S225" s="422">
        <v>4.6622000000000004E-2</v>
      </c>
      <c r="T225" s="422">
        <v>0.16736499999999999</v>
      </c>
      <c r="U225" s="422">
        <v>6.5454999999999999E-2</v>
      </c>
      <c r="V225" s="422">
        <v>5.2271999999999999E-2</v>
      </c>
      <c r="W225" s="422">
        <v>0.107934</v>
      </c>
      <c r="X225" s="422">
        <v>8.3040000000000003E-2</v>
      </c>
      <c r="Y225" s="422">
        <v>-7.8040000000000002E-3</v>
      </c>
      <c r="Z225" s="422">
        <v>8.9288000000000006E-2</v>
      </c>
      <c r="AA225" s="422">
        <v>5.5202000000000001E-2</v>
      </c>
      <c r="AB225" s="422">
        <v>3.7608000000000003E-2</v>
      </c>
      <c r="AC225" s="422">
        <v>5.8554000000000002E-2</v>
      </c>
      <c r="AD225" s="422">
        <v>0.128219</v>
      </c>
      <c r="AE225" s="422">
        <v>0.11411500000000001</v>
      </c>
      <c r="AF225" s="422">
        <v>0.205538</v>
      </c>
      <c r="AG225" s="422">
        <v>5.0122E-2</v>
      </c>
      <c r="AH225" s="422">
        <v>0.15118999999999999</v>
      </c>
      <c r="AI225" s="422">
        <v>6.3773999999999997E-2</v>
      </c>
      <c r="AJ225" s="422" t="s">
        <v>73</v>
      </c>
      <c r="AK225" s="422" t="s">
        <v>73</v>
      </c>
      <c r="AL225" s="422" t="s">
        <v>73</v>
      </c>
      <c r="AM225" s="422" t="s">
        <v>73</v>
      </c>
      <c r="AN225" s="422" t="s">
        <v>73</v>
      </c>
      <c r="AO225" s="422" t="s">
        <v>73</v>
      </c>
      <c r="AP225" s="422" t="s">
        <v>73</v>
      </c>
      <c r="AQ225" s="422" t="s">
        <v>73</v>
      </c>
      <c r="AR225" s="422" t="s">
        <v>73</v>
      </c>
      <c r="AS225" s="422" t="s">
        <v>73</v>
      </c>
      <c r="AT225" s="422" t="s">
        <v>73</v>
      </c>
    </row>
    <row r="226" spans="1:46" s="103" customFormat="1" ht="21" customHeight="1">
      <c r="C226" s="97"/>
      <c r="D226" s="100" t="s">
        <v>124</v>
      </c>
      <c r="E226" s="424"/>
      <c r="F226" s="424"/>
      <c r="G226" s="424"/>
      <c r="H226" s="425"/>
      <c r="I226" s="423"/>
      <c r="J226" s="423"/>
      <c r="K226" s="423"/>
      <c r="L226" s="426"/>
      <c r="M226" s="426"/>
      <c r="N226" s="426"/>
      <c r="O226" s="426"/>
      <c r="P226" s="426"/>
      <c r="Q226" s="426"/>
      <c r="R226" s="426"/>
      <c r="S226" s="426"/>
      <c r="T226" s="426"/>
      <c r="U226" s="426"/>
      <c r="V226" s="426"/>
      <c r="W226" s="426"/>
      <c r="X226" s="426"/>
      <c r="Y226" s="426"/>
      <c r="Z226" s="426"/>
      <c r="AA226" s="426"/>
      <c r="AB226" s="426"/>
      <c r="AC226" s="426"/>
      <c r="AD226" s="426"/>
      <c r="AE226" s="426"/>
      <c r="AF226" s="426"/>
      <c r="AG226" s="426"/>
      <c r="AH226" s="426"/>
      <c r="AI226" s="426"/>
      <c r="AJ226" s="426"/>
      <c r="AK226" s="426"/>
      <c r="AL226" s="426"/>
      <c r="AM226" s="426"/>
      <c r="AN226" s="426"/>
      <c r="AO226" s="426"/>
      <c r="AP226" s="426"/>
      <c r="AQ226" s="426"/>
      <c r="AR226" s="426"/>
      <c r="AS226" s="426"/>
      <c r="AT226" s="426"/>
    </row>
    <row r="227" spans="1:46" s="103" customFormat="1" ht="21" customHeight="1">
      <c r="C227" s="97"/>
      <c r="D227" s="100" t="s">
        <v>119</v>
      </c>
      <c r="E227" s="421">
        <v>7.5951000000000005E-2</v>
      </c>
      <c r="F227" s="421">
        <v>8.6623000000000006E-2</v>
      </c>
      <c r="G227" s="421">
        <v>6.7811999999999997E-2</v>
      </c>
      <c r="H227" s="421">
        <v>6.7573999999999995E-2</v>
      </c>
      <c r="I227" s="421">
        <v>0.13062399999999999</v>
      </c>
      <c r="J227" s="421">
        <v>8.3126999999999993E-2</v>
      </c>
      <c r="K227" s="421">
        <v>0.14124499999999998</v>
      </c>
      <c r="L227" s="421">
        <v>0.19212599999999999</v>
      </c>
      <c r="M227" s="421">
        <v>7.4359000000000008E-2</v>
      </c>
      <c r="N227" s="421">
        <v>0.142348</v>
      </c>
      <c r="O227" s="421">
        <v>0.14288999999999999</v>
      </c>
      <c r="P227" s="421">
        <v>0.16717500000000002</v>
      </c>
      <c r="Q227" s="421">
        <v>7.4855000000000005E-2</v>
      </c>
      <c r="R227" s="421">
        <v>4.1138000000000001E-2</v>
      </c>
      <c r="S227" s="421">
        <v>7.1937000000000001E-2</v>
      </c>
      <c r="T227" s="421">
        <v>0.19388000000000002</v>
      </c>
      <c r="U227" s="421">
        <v>7.9432000000000003E-2</v>
      </c>
      <c r="V227" s="421">
        <v>7.4050000000000005E-2</v>
      </c>
      <c r="W227" s="421">
        <v>0.13961299999999999</v>
      </c>
      <c r="X227" s="421">
        <v>0.116456</v>
      </c>
      <c r="Y227" s="421">
        <v>-2.6953000000000001E-2</v>
      </c>
      <c r="Z227" s="421">
        <v>9.2387999999999998E-2</v>
      </c>
      <c r="AA227" s="421">
        <v>7.6236999999999999E-2</v>
      </c>
      <c r="AB227" s="421">
        <v>6.8954000000000001E-2</v>
      </c>
      <c r="AC227" s="421">
        <v>7.3776999999999995E-2</v>
      </c>
      <c r="AD227" s="421">
        <v>0.13125000000000001</v>
      </c>
      <c r="AE227" s="421">
        <v>0.119466</v>
      </c>
      <c r="AF227" s="421">
        <v>0.216005</v>
      </c>
      <c r="AG227" s="421">
        <v>6.4454999999999998E-2</v>
      </c>
      <c r="AH227" s="421">
        <v>0.131776</v>
      </c>
      <c r="AI227" s="421">
        <v>7.7655000000000002E-2</v>
      </c>
      <c r="AJ227" s="421">
        <v>0.154559</v>
      </c>
      <c r="AK227" s="421">
        <v>4.4785000000000005E-2</v>
      </c>
      <c r="AL227" s="421">
        <v>5.2110999999999998E-2</v>
      </c>
      <c r="AM227" s="421">
        <v>0.266372</v>
      </c>
      <c r="AN227" s="421">
        <v>0.21585499999999999</v>
      </c>
      <c r="AO227" s="421">
        <v>0.20019700000000001</v>
      </c>
      <c r="AP227" s="421">
        <v>-4.9768E-2</v>
      </c>
      <c r="AQ227" s="421">
        <v>5.2039000000000002E-2</v>
      </c>
      <c r="AR227" s="427">
        <v>0.42623600000000006</v>
      </c>
      <c r="AS227" s="427">
        <v>6.9734000000000004E-2</v>
      </c>
      <c r="AT227" s="427">
        <v>0.11742900000000001</v>
      </c>
    </row>
    <row r="228" spans="1:46" s="103" customFormat="1" ht="21" customHeight="1">
      <c r="C228" s="97"/>
      <c r="D228" s="100" t="s">
        <v>114</v>
      </c>
      <c r="E228" s="422">
        <v>7.2278999999999996E-2</v>
      </c>
      <c r="F228" s="422">
        <v>7.7531000000000003E-2</v>
      </c>
      <c r="G228" s="422">
        <v>7.0332999999999993E-2</v>
      </c>
      <c r="H228" s="422">
        <v>6.4851999999999993E-2</v>
      </c>
      <c r="I228" s="422">
        <v>0.191029</v>
      </c>
      <c r="J228" s="422">
        <v>8.3718000000000001E-2</v>
      </c>
      <c r="K228" s="422">
        <v>0.16109400000000001</v>
      </c>
      <c r="L228" s="422">
        <v>0.18402499999999999</v>
      </c>
      <c r="M228" s="422">
        <v>7.1244000000000002E-2</v>
      </c>
      <c r="N228" s="422">
        <v>0.134411</v>
      </c>
      <c r="O228" s="422">
        <v>0.11772500000000001</v>
      </c>
      <c r="P228" s="422">
        <v>7.9739000000000004E-2</v>
      </c>
      <c r="Q228" s="422">
        <v>7.0744000000000001E-2</v>
      </c>
      <c r="R228" s="422">
        <v>3.1283999999999999E-2</v>
      </c>
      <c r="S228" s="422">
        <v>6.8908999999999998E-2</v>
      </c>
      <c r="T228" s="422">
        <v>0.15823600000000002</v>
      </c>
      <c r="U228" s="422">
        <v>7.5483999999999996E-2</v>
      </c>
      <c r="V228" s="422">
        <v>7.1791999999999995E-2</v>
      </c>
      <c r="W228" s="422">
        <v>0.120755</v>
      </c>
      <c r="X228" s="422">
        <v>0.10346399999999999</v>
      </c>
      <c r="Y228" s="422">
        <v>-2.9457000000000001E-2</v>
      </c>
      <c r="Z228" s="422">
        <v>8.4010000000000001E-2</v>
      </c>
      <c r="AA228" s="422">
        <v>6.8433999999999995E-2</v>
      </c>
      <c r="AB228" s="422">
        <v>6.1224999999999995E-2</v>
      </c>
      <c r="AC228" s="422">
        <v>6.8565000000000001E-2</v>
      </c>
      <c r="AD228" s="422">
        <v>0.12732599999999999</v>
      </c>
      <c r="AE228" s="422">
        <v>0.114481</v>
      </c>
      <c r="AF228" s="422">
        <v>0.206316</v>
      </c>
      <c r="AG228" s="422">
        <v>5.7977999999999995E-2</v>
      </c>
      <c r="AH228" s="422">
        <v>0.122349</v>
      </c>
      <c r="AI228" s="422">
        <v>6.8346999999999991E-2</v>
      </c>
      <c r="AJ228" s="422">
        <v>0.146256</v>
      </c>
      <c r="AK228" s="422">
        <v>4.2455E-2</v>
      </c>
      <c r="AL228" s="422">
        <v>4.9648999999999999E-2</v>
      </c>
      <c r="AM228" s="422">
        <v>0.26173299999999999</v>
      </c>
      <c r="AN228" s="422">
        <v>0.21039200000000002</v>
      </c>
      <c r="AO228" s="422">
        <v>0.19084399999999999</v>
      </c>
      <c r="AP228" s="422">
        <v>-5.7187999999999996E-2</v>
      </c>
      <c r="AQ228" s="422">
        <v>4.9916999999999996E-2</v>
      </c>
      <c r="AR228" s="427">
        <v>0.40878500000000001</v>
      </c>
      <c r="AS228" s="427">
        <v>6.6833000000000004E-2</v>
      </c>
      <c r="AT228" s="427">
        <v>0.102955</v>
      </c>
    </row>
    <row r="229" spans="1:46" s="103" customFormat="1" ht="30" customHeight="1">
      <c r="C229" s="97">
        <v>7.3</v>
      </c>
      <c r="D229" s="201" t="s">
        <v>125</v>
      </c>
      <c r="E229" s="112">
        <v>4.0345000000000006E-2</v>
      </c>
      <c r="F229" s="112">
        <v>3.5893000000000001E-2</v>
      </c>
      <c r="G229" s="112">
        <v>3.5920000000000001E-2</v>
      </c>
      <c r="H229" s="112">
        <v>3.6784999999999998E-2</v>
      </c>
      <c r="I229" s="112">
        <v>0.14732799999999999</v>
      </c>
      <c r="J229" s="112">
        <v>5.3158000000000004E-2</v>
      </c>
      <c r="K229" s="112">
        <v>0.19559000000000001</v>
      </c>
      <c r="L229" s="112">
        <v>0.33916499999999999</v>
      </c>
      <c r="M229" s="112">
        <v>3.6998999999999997E-2</v>
      </c>
      <c r="N229" s="112">
        <v>0.19559000000000001</v>
      </c>
      <c r="O229" s="112">
        <v>0.19559000000000001</v>
      </c>
      <c r="P229" s="112">
        <v>0.23313199999999998</v>
      </c>
      <c r="Q229" s="112">
        <v>3.4632000000000003E-2</v>
      </c>
      <c r="R229" s="112">
        <v>-8.8640000000000004E-3</v>
      </c>
      <c r="S229" s="112">
        <v>5.0654000000000005E-2</v>
      </c>
      <c r="T229" s="112">
        <v>0.19559000000000001</v>
      </c>
      <c r="U229" s="112">
        <v>3.6490999999999996E-2</v>
      </c>
      <c r="V229" s="112">
        <v>4.0136000000000005E-2</v>
      </c>
      <c r="W229" s="112">
        <v>0.10387200000000001</v>
      </c>
      <c r="X229" s="112">
        <v>8.840400000000001E-2</v>
      </c>
      <c r="Y229" s="112">
        <v>0.17960300000000001</v>
      </c>
      <c r="Z229" s="112">
        <v>7.3977000000000001E-2</v>
      </c>
      <c r="AA229" s="112">
        <v>3.6115000000000001E-2</v>
      </c>
      <c r="AB229" s="112">
        <v>-3.2322000000000004E-2</v>
      </c>
      <c r="AC229" s="112">
        <v>6.4809000000000005E-2</v>
      </c>
      <c r="AD229" s="112">
        <v>0.16222500000000001</v>
      </c>
      <c r="AE229" s="112">
        <v>0.12628800000000001</v>
      </c>
      <c r="AF229" s="112">
        <v>0.397843</v>
      </c>
      <c r="AG229" s="112">
        <v>4.1083999999999996E-2</v>
      </c>
      <c r="AH229" s="112">
        <v>0.19559000000000001</v>
      </c>
      <c r="AI229" s="112">
        <v>4.3887000000000002E-2</v>
      </c>
      <c r="AJ229" s="112">
        <v>0.24173999999999998</v>
      </c>
      <c r="AK229" s="112">
        <v>3.3263000000000001E-2</v>
      </c>
      <c r="AL229" s="112">
        <v>3.8605E-2</v>
      </c>
      <c r="AM229" s="112">
        <v>0.140177</v>
      </c>
      <c r="AN229" s="112">
        <v>0.19523700000000002</v>
      </c>
      <c r="AO229" s="112">
        <v>0.19559000000000001</v>
      </c>
      <c r="AP229" s="112">
        <v>3.7877000000000001E-2</v>
      </c>
      <c r="AQ229" s="112">
        <v>3.526E-2</v>
      </c>
      <c r="AR229" s="112">
        <v>0.25581199999999998</v>
      </c>
      <c r="AS229" s="112">
        <v>3.3989999999999999E-2</v>
      </c>
      <c r="AT229" s="112" t="s">
        <v>4601</v>
      </c>
    </row>
    <row r="230" spans="1:46" ht="30" customHeight="1">
      <c r="C230" s="97">
        <v>7.4</v>
      </c>
      <c r="D230" s="413" t="s">
        <v>126</v>
      </c>
      <c r="E230" s="112"/>
      <c r="F230" s="1"/>
      <c r="G230" s="112"/>
      <c r="H230" s="112"/>
      <c r="I230" s="112"/>
      <c r="J230" s="112"/>
      <c r="K230" s="112"/>
      <c r="L230" s="112"/>
      <c r="M230" s="112"/>
      <c r="N230" s="112"/>
      <c r="O230" s="112"/>
      <c r="P230" s="112"/>
      <c r="Q230" s="112"/>
      <c r="R230" s="111"/>
      <c r="S230" s="1"/>
      <c r="T230" s="112"/>
      <c r="U230" s="112"/>
      <c r="V230" s="112"/>
      <c r="W230" s="112"/>
      <c r="X230" s="112"/>
      <c r="Y230" s="112"/>
      <c r="Z230" s="111"/>
      <c r="AA230" s="1"/>
      <c r="AB230" s="1"/>
      <c r="AC230" s="1"/>
      <c r="AD230" s="1"/>
      <c r="AE230" s="1"/>
      <c r="AF230" s="1"/>
      <c r="AG230" s="1"/>
      <c r="AH230" s="1"/>
      <c r="AI230" s="1"/>
      <c r="AJ230" s="1"/>
      <c r="AK230" s="1"/>
      <c r="AL230" s="1"/>
      <c r="AM230" s="1"/>
      <c r="AN230" s="1"/>
      <c r="AO230" s="1"/>
      <c r="AP230" s="1"/>
      <c r="AQ230" s="1"/>
      <c r="AR230" s="1"/>
      <c r="AS230" s="1"/>
      <c r="AT230" s="1"/>
    </row>
    <row r="231" spans="1:46" s="103" customFormat="1" ht="20.25" customHeight="1">
      <c r="B231" s="429"/>
      <c r="C231" s="97"/>
      <c r="D231" s="100" t="s">
        <v>121</v>
      </c>
      <c r="E231" s="112">
        <v>7.6510999999999996E-2</v>
      </c>
      <c r="F231" s="112">
        <v>8.1138999999999989E-2</v>
      </c>
      <c r="G231" s="112">
        <v>7.1356000000000003E-2</v>
      </c>
      <c r="H231" s="112">
        <v>7.4535000000000004E-2</v>
      </c>
      <c r="I231" s="112">
        <v>0.133743</v>
      </c>
      <c r="J231" s="112">
        <v>8.8911999999999991E-2</v>
      </c>
      <c r="K231" s="112">
        <v>0.17686900000000003</v>
      </c>
      <c r="L231" s="112">
        <v>0.30768400000000001</v>
      </c>
      <c r="M231" s="112">
        <v>7.3180999999999996E-2</v>
      </c>
      <c r="N231" s="112">
        <v>0.17686900000000003</v>
      </c>
      <c r="O231" s="112">
        <v>0.17686900000000003</v>
      </c>
      <c r="P231" s="112">
        <v>0.26749400000000001</v>
      </c>
      <c r="Q231" s="112">
        <v>6.8947000000000008E-2</v>
      </c>
      <c r="R231" s="112">
        <v>0.14088500000000001</v>
      </c>
      <c r="S231" s="112">
        <v>9.9421999999999996E-2</v>
      </c>
      <c r="T231" s="112">
        <v>0.17686900000000003</v>
      </c>
      <c r="U231" s="112">
        <v>7.3399999999999993E-2</v>
      </c>
      <c r="V231" s="112">
        <v>7.6721999999999999E-2</v>
      </c>
      <c r="W231" s="112">
        <v>0.131796</v>
      </c>
      <c r="X231" s="112">
        <v>0.11905099999999999</v>
      </c>
      <c r="Y231" s="112">
        <v>0.15983900000000001</v>
      </c>
      <c r="Z231" s="112">
        <v>0.10369300000000001</v>
      </c>
      <c r="AA231" s="112">
        <v>7.0388000000000006E-2</v>
      </c>
      <c r="AB231" s="112">
        <v>0.13986499999999999</v>
      </c>
      <c r="AC231" s="112">
        <v>9.4450000000000006E-2</v>
      </c>
      <c r="AD231" s="112">
        <v>0.153033</v>
      </c>
      <c r="AE231" s="112">
        <v>0.13245599999999999</v>
      </c>
      <c r="AF231" s="112">
        <v>0.33973799999999998</v>
      </c>
      <c r="AG231" s="112">
        <v>7.4931999999999999E-2</v>
      </c>
      <c r="AH231" s="112">
        <v>0.17686900000000003</v>
      </c>
      <c r="AI231" s="112">
        <v>8.1994999999999998E-2</v>
      </c>
      <c r="AJ231" s="112">
        <v>0.22001599999999999</v>
      </c>
      <c r="AK231" s="112">
        <v>6.5506000000000009E-2</v>
      </c>
      <c r="AL231" s="112">
        <v>7.5716999999999993E-2</v>
      </c>
      <c r="AM231" s="112">
        <v>0.16109200000000001</v>
      </c>
      <c r="AN231" s="112">
        <v>6.8712999999999996E-2</v>
      </c>
      <c r="AO231" s="112">
        <v>0.17686900000000003</v>
      </c>
      <c r="AP231" s="112">
        <v>0.234129</v>
      </c>
      <c r="AQ231" s="112">
        <v>7.8795000000000004E-2</v>
      </c>
      <c r="AR231" s="112" t="s">
        <v>73</v>
      </c>
      <c r="AS231" s="112" t="s">
        <v>73</v>
      </c>
      <c r="AT231" s="112" t="s">
        <v>73</v>
      </c>
    </row>
    <row r="232" spans="1:46" s="103" customFormat="1" ht="20.25" customHeight="1">
      <c r="C232" s="97"/>
      <c r="D232" s="100" t="s">
        <v>122</v>
      </c>
      <c r="E232" s="112">
        <v>6.1866000000000004E-2</v>
      </c>
      <c r="F232" s="112">
        <v>4.5212000000000002E-2</v>
      </c>
      <c r="G232" s="112">
        <v>4.9031999999999999E-2</v>
      </c>
      <c r="H232" s="112">
        <v>4.6504999999999998E-2</v>
      </c>
      <c r="I232" s="112">
        <v>0.21199000000000001</v>
      </c>
      <c r="J232" s="112">
        <v>7.6439000000000007E-2</v>
      </c>
      <c r="K232" s="112">
        <v>0.24135600000000001</v>
      </c>
      <c r="L232" s="112">
        <v>0.33824399999999999</v>
      </c>
      <c r="M232" s="112">
        <v>4.9335000000000004E-2</v>
      </c>
      <c r="N232" s="112">
        <v>0.24135600000000001</v>
      </c>
      <c r="O232" s="112">
        <v>0.24135600000000001</v>
      </c>
      <c r="P232" s="112">
        <v>0.28224900000000003</v>
      </c>
      <c r="Q232" s="112">
        <v>4.9431000000000003E-2</v>
      </c>
      <c r="R232" s="112">
        <v>2.3509000000000002E-2</v>
      </c>
      <c r="S232" s="112">
        <v>8.6501999999999996E-2</v>
      </c>
      <c r="T232" s="112">
        <v>0.24135600000000001</v>
      </c>
      <c r="U232" s="112">
        <v>4.7084000000000001E-2</v>
      </c>
      <c r="V232" s="112">
        <v>5.4484000000000005E-2</v>
      </c>
      <c r="W232" s="112">
        <v>0.16007000000000002</v>
      </c>
      <c r="X232" s="112">
        <v>0.13491400000000001</v>
      </c>
      <c r="Y232" s="112">
        <v>0.14311299999999999</v>
      </c>
      <c r="Z232" s="112">
        <v>0.110237</v>
      </c>
      <c r="AA232" s="112">
        <v>4.8209999999999996E-2</v>
      </c>
      <c r="AB232" s="112">
        <v>2.3997999999999998E-2</v>
      </c>
      <c r="AC232" s="112">
        <v>7.9408000000000006E-2</v>
      </c>
      <c r="AD232" s="112">
        <v>0.21071999999999999</v>
      </c>
      <c r="AE232" s="112">
        <v>0.16783899999999999</v>
      </c>
      <c r="AF232" s="112">
        <v>0.35947699999999999</v>
      </c>
      <c r="AG232" s="112">
        <v>5.0401000000000001E-2</v>
      </c>
      <c r="AH232" s="112">
        <v>0.24135600000000001</v>
      </c>
      <c r="AI232" s="112">
        <v>6.7589999999999997E-2</v>
      </c>
      <c r="AJ232" s="112">
        <v>0.27521699999999999</v>
      </c>
      <c r="AK232" s="112">
        <v>4.5971000000000005E-2</v>
      </c>
      <c r="AL232" s="112">
        <v>5.3832999999999999E-2</v>
      </c>
      <c r="AM232" s="112">
        <v>0.218888</v>
      </c>
      <c r="AN232" s="112">
        <v>0.19541699999999998</v>
      </c>
      <c r="AO232" s="112">
        <v>0.24135600000000001</v>
      </c>
      <c r="AP232" s="112" t="s">
        <v>73</v>
      </c>
      <c r="AQ232" s="112" t="s">
        <v>73</v>
      </c>
      <c r="AR232" s="112" t="s">
        <v>73</v>
      </c>
      <c r="AS232" s="112" t="s">
        <v>73</v>
      </c>
      <c r="AT232" s="112" t="s">
        <v>73</v>
      </c>
    </row>
    <row r="233" spans="1:46" s="103" customFormat="1" ht="20.25" customHeight="1">
      <c r="C233" s="97"/>
      <c r="D233" s="100" t="s">
        <v>123</v>
      </c>
      <c r="E233" s="112">
        <v>7.8046000000000004E-2</v>
      </c>
      <c r="F233" s="112">
        <v>8.0248000000000014E-2</v>
      </c>
      <c r="G233" s="112">
        <v>5.3324999999999997E-2</v>
      </c>
      <c r="H233" s="112">
        <v>7.8902E-2</v>
      </c>
      <c r="I233" s="112">
        <v>0.13233400000000001</v>
      </c>
      <c r="J233" s="112">
        <v>9.1527999999999998E-2</v>
      </c>
      <c r="K233" s="112">
        <v>0.14885699999999999</v>
      </c>
      <c r="L233" s="112">
        <v>0.20877400000000002</v>
      </c>
      <c r="M233" s="112">
        <v>5.6390000000000003E-2</v>
      </c>
      <c r="N233" s="112">
        <v>0.14885699999999999</v>
      </c>
      <c r="O233" s="112">
        <v>0.14885699999999999</v>
      </c>
      <c r="P233" s="112">
        <v>0.17779</v>
      </c>
      <c r="Q233" s="112">
        <v>7.0592000000000002E-2</v>
      </c>
      <c r="R233" s="112">
        <v>3.3190999999999998E-2</v>
      </c>
      <c r="S233" s="112">
        <v>9.1930999999999999E-2</v>
      </c>
      <c r="T233" s="112">
        <v>0.14885699999999999</v>
      </c>
      <c r="U233" s="112">
        <v>7.7824000000000004E-2</v>
      </c>
      <c r="V233" s="112">
        <v>6.4890000000000003E-2</v>
      </c>
      <c r="W233" s="112">
        <v>0.12269500000000001</v>
      </c>
      <c r="X233" s="112">
        <v>0.11449899999999999</v>
      </c>
      <c r="Y233" s="112">
        <v>6.4988000000000004E-2</v>
      </c>
      <c r="Z233" s="112">
        <v>9.1744000000000006E-2</v>
      </c>
      <c r="AA233" s="112">
        <v>6.7596000000000003E-2</v>
      </c>
      <c r="AB233" s="112">
        <v>3.9649999999999998E-2</v>
      </c>
      <c r="AC233" s="112">
        <v>9.1205999999999995E-2</v>
      </c>
      <c r="AD233" s="112">
        <v>0.13938700000000001</v>
      </c>
      <c r="AE233" s="112">
        <v>0.127917</v>
      </c>
      <c r="AF233" s="112">
        <v>0.200845</v>
      </c>
      <c r="AG233" s="112">
        <v>4.9195999999999997E-2</v>
      </c>
      <c r="AH233" s="112">
        <v>0.14885699999999999</v>
      </c>
      <c r="AI233" s="112">
        <v>8.0496999999999999E-2</v>
      </c>
      <c r="AJ233" s="112" t="s">
        <v>73</v>
      </c>
      <c r="AK233" s="112" t="s">
        <v>73</v>
      </c>
      <c r="AL233" s="112" t="s">
        <v>73</v>
      </c>
      <c r="AM233" s="112" t="s">
        <v>73</v>
      </c>
      <c r="AN233" s="112" t="s">
        <v>73</v>
      </c>
      <c r="AO233" s="112" t="s">
        <v>73</v>
      </c>
      <c r="AP233" s="112" t="s">
        <v>73</v>
      </c>
      <c r="AQ233" s="112" t="s">
        <v>73</v>
      </c>
      <c r="AR233" s="112" t="s">
        <v>73</v>
      </c>
      <c r="AS233" s="112" t="s">
        <v>73</v>
      </c>
      <c r="AT233" s="112" t="s">
        <v>73</v>
      </c>
    </row>
    <row r="234" spans="1:46" s="103" customFormat="1" ht="20.25" customHeight="1">
      <c r="C234" s="97"/>
      <c r="D234" s="100" t="s">
        <v>1720</v>
      </c>
      <c r="E234" s="112">
        <v>8.0494999999999997E-2</v>
      </c>
      <c r="F234" s="112">
        <v>7.1988999999999997E-2</v>
      </c>
      <c r="G234" s="112">
        <v>6.7781000000000008E-2</v>
      </c>
      <c r="H234" s="112">
        <v>7.3457999999999996E-2</v>
      </c>
      <c r="I234" s="112">
        <v>0.13216799999999998</v>
      </c>
      <c r="J234" s="112">
        <v>8.6712000000000011E-2</v>
      </c>
      <c r="K234" s="112">
        <v>0.13983800000000002</v>
      </c>
      <c r="L234" s="112">
        <v>0.186554</v>
      </c>
      <c r="M234" s="112">
        <v>6.9607000000000002E-2</v>
      </c>
      <c r="N234" s="112">
        <v>0.13983800000000002</v>
      </c>
      <c r="O234" s="112">
        <v>0.13983800000000002</v>
      </c>
      <c r="P234" s="112">
        <v>0.100509</v>
      </c>
      <c r="Q234" s="112">
        <v>7.458300000000001E-2</v>
      </c>
      <c r="R234" s="112">
        <v>5.398E-2</v>
      </c>
      <c r="S234" s="112">
        <v>9.334400000000001E-2</v>
      </c>
      <c r="T234" s="112">
        <v>0.13983800000000002</v>
      </c>
      <c r="U234" s="112">
        <v>7.5726000000000002E-2</v>
      </c>
      <c r="V234" s="112">
        <v>7.4147000000000005E-2</v>
      </c>
      <c r="W234" s="112">
        <v>0.11585000000000001</v>
      </c>
      <c r="X234" s="112">
        <v>0.10804900000000001</v>
      </c>
      <c r="Y234" s="112">
        <v>3.2219000000000005E-2</v>
      </c>
      <c r="Z234" s="112">
        <v>9.3118999999999993E-2</v>
      </c>
      <c r="AA234" s="112">
        <v>7.4045E-2</v>
      </c>
      <c r="AB234" s="112">
        <v>6.7214999999999997E-2</v>
      </c>
      <c r="AC234" s="112">
        <v>9.2553999999999997E-2</v>
      </c>
      <c r="AD234" s="112">
        <v>0.13905000000000001</v>
      </c>
      <c r="AE234" s="112">
        <v>0.127689</v>
      </c>
      <c r="AF234" s="112">
        <v>0.17651599999999998</v>
      </c>
      <c r="AG234" s="112">
        <v>5.4516000000000002E-2</v>
      </c>
      <c r="AH234" s="112">
        <v>0.129249</v>
      </c>
      <c r="AI234" s="112">
        <v>7.6586000000000001E-2</v>
      </c>
      <c r="AJ234" s="112">
        <v>0.177122</v>
      </c>
      <c r="AK234" s="112">
        <v>4.5198000000000002E-2</v>
      </c>
      <c r="AL234" s="112">
        <v>5.5660000000000001E-2</v>
      </c>
      <c r="AM234" s="112">
        <v>0.27116599999999996</v>
      </c>
      <c r="AN234" s="112">
        <v>0.22365699999999999</v>
      </c>
      <c r="AO234" s="112">
        <v>0.23846000000000001</v>
      </c>
      <c r="AP234" s="112">
        <v>6.3882999999999995E-2</v>
      </c>
      <c r="AQ234" s="112">
        <v>5.2560000000000003E-2</v>
      </c>
      <c r="AR234" s="427">
        <v>0.35157400000000005</v>
      </c>
      <c r="AS234" s="427">
        <v>6.9709999999999994E-2</v>
      </c>
      <c r="AT234" s="427">
        <v>0.244862</v>
      </c>
    </row>
    <row r="235" spans="1:46" s="103" customFormat="1" ht="20.25" customHeight="1">
      <c r="C235" s="97"/>
      <c r="D235" s="100" t="s">
        <v>1721</v>
      </c>
      <c r="E235" s="112" t="s">
        <v>73</v>
      </c>
      <c r="F235" s="112" t="s">
        <v>73</v>
      </c>
      <c r="G235" s="112">
        <v>7.1409E-2</v>
      </c>
      <c r="H235" s="112">
        <v>6.8125000000000005E-2</v>
      </c>
      <c r="I235" s="112" t="s">
        <v>73</v>
      </c>
      <c r="J235" s="112">
        <v>8.3396000000000012E-2</v>
      </c>
      <c r="K235" s="112">
        <v>0.148946</v>
      </c>
      <c r="L235" s="112" t="s">
        <v>73</v>
      </c>
      <c r="M235" s="112">
        <v>7.4228000000000002E-2</v>
      </c>
      <c r="N235" s="112">
        <v>0.12546399999999999</v>
      </c>
      <c r="O235" s="112">
        <v>0.116351</v>
      </c>
      <c r="P235" s="112">
        <v>3.3681000000000003E-2</v>
      </c>
      <c r="Q235" s="112">
        <v>7.5317999999999996E-2</v>
      </c>
      <c r="R235" s="112">
        <v>6.6470000000000001E-2</v>
      </c>
      <c r="S235" s="112">
        <v>9.1302000000000008E-2</v>
      </c>
      <c r="T235" s="112">
        <v>0.11726800000000001</v>
      </c>
      <c r="U235" s="112">
        <v>7.5913000000000008E-2</v>
      </c>
      <c r="V235" s="112">
        <v>7.7476000000000003E-2</v>
      </c>
      <c r="W235" s="112">
        <v>0.110294</v>
      </c>
      <c r="X235" s="112">
        <v>0.10433999999999999</v>
      </c>
      <c r="Y235" s="112">
        <v>2.9790000000000001E-2</v>
      </c>
      <c r="Z235" s="112">
        <v>9.5786999999999997E-2</v>
      </c>
      <c r="AA235" s="112">
        <v>7.6836000000000002E-2</v>
      </c>
      <c r="AB235" s="112">
        <v>6.7214999999999997E-2</v>
      </c>
      <c r="AC235" s="112">
        <v>9.2553999999999997E-2</v>
      </c>
      <c r="AD235" s="112">
        <v>0.13905000000000001</v>
      </c>
      <c r="AE235" s="112">
        <v>0.127689</v>
      </c>
      <c r="AF235" s="112">
        <v>0.17651599999999998</v>
      </c>
      <c r="AG235" s="112">
        <v>5.4516000000000002E-2</v>
      </c>
      <c r="AH235" s="112">
        <v>0.129249</v>
      </c>
      <c r="AI235" s="112">
        <v>7.6586000000000001E-2</v>
      </c>
      <c r="AJ235" s="112">
        <v>0.177122</v>
      </c>
      <c r="AK235" s="112">
        <v>4.5198000000000002E-2</v>
      </c>
      <c r="AL235" s="112">
        <v>5.5660000000000001E-2</v>
      </c>
      <c r="AM235" s="112">
        <v>0.27116599999999996</v>
      </c>
      <c r="AN235" s="112">
        <v>0.22365699999999999</v>
      </c>
      <c r="AO235" s="112">
        <v>0.23846000000000001</v>
      </c>
      <c r="AP235" s="112">
        <v>6.3882999999999995E-2</v>
      </c>
      <c r="AQ235" s="112">
        <v>5.2560000000000003E-2</v>
      </c>
      <c r="AR235" s="427">
        <v>0.35157400000000005</v>
      </c>
      <c r="AS235" s="427">
        <v>6.9709999999999994E-2</v>
      </c>
      <c r="AT235" s="427">
        <v>0.244862</v>
      </c>
    </row>
    <row r="236" spans="1:46" s="103" customFormat="1" ht="20.25" customHeight="1">
      <c r="C236" s="97">
        <v>7.5</v>
      </c>
      <c r="D236" s="413" t="s">
        <v>1313</v>
      </c>
      <c r="E236" s="467">
        <v>35520</v>
      </c>
      <c r="F236" s="467">
        <v>36614</v>
      </c>
      <c r="G236" s="467">
        <v>37594</v>
      </c>
      <c r="H236" s="467">
        <v>37600</v>
      </c>
      <c r="I236" s="467">
        <v>37600</v>
      </c>
      <c r="J236" s="467">
        <v>38041</v>
      </c>
      <c r="K236" s="467">
        <v>38041</v>
      </c>
      <c r="L236" s="467">
        <v>38208</v>
      </c>
      <c r="M236" s="467">
        <v>38574</v>
      </c>
      <c r="N236" s="467">
        <v>38775</v>
      </c>
      <c r="O236" s="467">
        <v>39087</v>
      </c>
      <c r="P236" s="467">
        <v>39352</v>
      </c>
      <c r="Q236" s="467">
        <v>41164</v>
      </c>
      <c r="R236" s="467">
        <v>39524</v>
      </c>
      <c r="S236" s="467">
        <v>40094</v>
      </c>
      <c r="T236" s="467">
        <v>40186</v>
      </c>
      <c r="U236" s="467">
        <v>40448</v>
      </c>
      <c r="V236" s="467">
        <v>40516</v>
      </c>
      <c r="W236" s="467">
        <v>40581</v>
      </c>
      <c r="X236" s="467">
        <v>40581</v>
      </c>
      <c r="Y236" s="467">
        <v>40669</v>
      </c>
      <c r="Z236" s="467">
        <v>40834</v>
      </c>
      <c r="AA236" s="467">
        <v>40904</v>
      </c>
      <c r="AB236" s="467">
        <v>41694</v>
      </c>
      <c r="AC236" s="467">
        <v>41759</v>
      </c>
      <c r="AD236" s="467">
        <v>41759</v>
      </c>
      <c r="AE236" s="467">
        <v>41759</v>
      </c>
      <c r="AF236" s="467">
        <v>41771</v>
      </c>
      <c r="AG236" s="467">
        <v>41820</v>
      </c>
      <c r="AH236" s="467">
        <v>41871</v>
      </c>
      <c r="AI236" s="467">
        <v>42037</v>
      </c>
      <c r="AJ236" s="467">
        <v>43552</v>
      </c>
      <c r="AK236" s="467">
        <v>43607</v>
      </c>
      <c r="AL236" s="467">
        <v>43859</v>
      </c>
      <c r="AM236" s="467">
        <v>43936</v>
      </c>
      <c r="AN236" s="467">
        <v>43936</v>
      </c>
      <c r="AO236" s="467">
        <v>44034</v>
      </c>
      <c r="AP236" s="467">
        <v>44277</v>
      </c>
      <c r="AQ236" s="467">
        <v>44651</v>
      </c>
      <c r="AR236" s="467">
        <v>44956</v>
      </c>
      <c r="AS236" s="467">
        <v>45008</v>
      </c>
      <c r="AT236" s="467">
        <v>45169</v>
      </c>
    </row>
    <row r="237" spans="1:46" s="103" customFormat="1" ht="20.25" customHeight="1">
      <c r="C237" s="97"/>
      <c r="D237" s="413" t="s">
        <v>1314</v>
      </c>
      <c r="E237" s="467">
        <v>41275</v>
      </c>
      <c r="F237" s="467">
        <v>41275</v>
      </c>
      <c r="G237" s="467">
        <v>41275</v>
      </c>
      <c r="H237" s="467">
        <v>41281</v>
      </c>
      <c r="I237" s="467">
        <v>41275</v>
      </c>
      <c r="J237" s="467">
        <v>41285</v>
      </c>
      <c r="K237" s="467">
        <v>41275</v>
      </c>
      <c r="L237" s="467">
        <v>41275</v>
      </c>
      <c r="M237" s="467">
        <v>41275</v>
      </c>
      <c r="N237" s="467">
        <v>41275</v>
      </c>
      <c r="O237" s="467">
        <v>41275</v>
      </c>
      <c r="P237" s="467">
        <v>41275</v>
      </c>
      <c r="Q237" s="467">
        <v>41275</v>
      </c>
      <c r="R237" s="467">
        <v>41276</v>
      </c>
      <c r="S237" s="467">
        <v>41275</v>
      </c>
      <c r="T237" s="467">
        <v>41275</v>
      </c>
      <c r="U237" s="467">
        <v>41275</v>
      </c>
      <c r="V237" s="467">
        <v>41275</v>
      </c>
      <c r="W237" s="467">
        <v>41275</v>
      </c>
      <c r="X237" s="467">
        <v>41275</v>
      </c>
      <c r="Y237" s="467">
        <v>41276</v>
      </c>
      <c r="Z237" s="467">
        <v>41275</v>
      </c>
      <c r="AA237" s="467">
        <v>41275</v>
      </c>
      <c r="AB237" s="467">
        <v>41694</v>
      </c>
      <c r="AC237" s="467">
        <v>41759</v>
      </c>
      <c r="AD237" s="467">
        <v>41759</v>
      </c>
      <c r="AE237" s="467">
        <v>41759</v>
      </c>
      <c r="AF237" s="467">
        <v>41771</v>
      </c>
      <c r="AG237" s="467">
        <v>41820</v>
      </c>
      <c r="AH237" s="467">
        <v>41871</v>
      </c>
      <c r="AI237" s="467">
        <v>42037</v>
      </c>
      <c r="AJ237" s="467">
        <v>43552</v>
      </c>
      <c r="AK237" s="467">
        <v>43607</v>
      </c>
      <c r="AL237" s="467">
        <v>43859</v>
      </c>
      <c r="AM237" s="467">
        <v>43936</v>
      </c>
      <c r="AN237" s="467">
        <v>43936</v>
      </c>
      <c r="AO237" s="467">
        <v>44034</v>
      </c>
      <c r="AP237" s="467">
        <v>44277</v>
      </c>
      <c r="AQ237" s="467">
        <v>44651</v>
      </c>
      <c r="AR237" s="467">
        <v>44956</v>
      </c>
      <c r="AS237" s="467">
        <v>45008</v>
      </c>
      <c r="AT237" s="467">
        <v>45169</v>
      </c>
    </row>
    <row r="238" spans="1:46" s="103" customFormat="1" ht="50">
      <c r="A238" s="398"/>
      <c r="B238" s="398"/>
      <c r="C238" s="97">
        <v>7.6</v>
      </c>
      <c r="D238" s="413" t="s">
        <v>127</v>
      </c>
      <c r="E238" s="414" t="s">
        <v>4588</v>
      </c>
      <c r="F238" s="414" t="s">
        <v>4589</v>
      </c>
      <c r="G238" s="414" t="s">
        <v>3679</v>
      </c>
      <c r="H238" s="414" t="s">
        <v>4582</v>
      </c>
      <c r="I238" s="414" t="s">
        <v>4580</v>
      </c>
      <c r="J238" s="414" t="s">
        <v>3649</v>
      </c>
      <c r="K238" s="414" t="s">
        <v>2879</v>
      </c>
      <c r="L238" s="414" t="s">
        <v>4581</v>
      </c>
      <c r="M238" s="414" t="s">
        <v>3793</v>
      </c>
      <c r="N238" s="414" t="s">
        <v>3647</v>
      </c>
      <c r="O238" s="414" t="s">
        <v>3647</v>
      </c>
      <c r="P238" s="414" t="s">
        <v>3675</v>
      </c>
      <c r="Q238" s="414" t="s">
        <v>3792</v>
      </c>
      <c r="R238" s="414" t="s">
        <v>1326</v>
      </c>
      <c r="S238" s="414" t="s">
        <v>3794</v>
      </c>
      <c r="T238" s="414" t="s">
        <v>3647</v>
      </c>
      <c r="U238" s="414" t="s">
        <v>3660</v>
      </c>
      <c r="V238" s="414" t="s">
        <v>3682</v>
      </c>
      <c r="W238" s="414" t="s">
        <v>3635</v>
      </c>
      <c r="X238" s="414" t="s">
        <v>3640</v>
      </c>
      <c r="Y238" s="414" t="s">
        <v>1327</v>
      </c>
      <c r="Z238" s="414" t="s">
        <v>3664</v>
      </c>
      <c r="AA238" s="414" t="s">
        <v>4585</v>
      </c>
      <c r="AB238" s="414" t="s">
        <v>1328</v>
      </c>
      <c r="AC238" s="414" t="s">
        <v>4583</v>
      </c>
      <c r="AD238" s="414" t="s">
        <v>4584</v>
      </c>
      <c r="AE238" s="414" t="s">
        <v>3790</v>
      </c>
      <c r="AF238" s="414" t="s">
        <v>3708</v>
      </c>
      <c r="AG238" s="414" t="s">
        <v>3637</v>
      </c>
      <c r="AH238" s="414" t="s">
        <v>3647</v>
      </c>
      <c r="AI238" s="414" t="s">
        <v>3690</v>
      </c>
      <c r="AJ238" s="414" t="s">
        <v>1331</v>
      </c>
      <c r="AK238" s="414" t="s">
        <v>3789</v>
      </c>
      <c r="AL238" s="414" t="s">
        <v>3710</v>
      </c>
      <c r="AM238" s="414" t="s">
        <v>3700</v>
      </c>
      <c r="AN238" s="414" t="s">
        <v>3702</v>
      </c>
      <c r="AO238" s="414" t="s">
        <v>3647</v>
      </c>
      <c r="AP238" s="414" t="s">
        <v>1722</v>
      </c>
      <c r="AQ238" s="414" t="s">
        <v>1751</v>
      </c>
      <c r="AR238" s="414" t="s">
        <v>3750</v>
      </c>
      <c r="AS238" s="414" t="s">
        <v>3795</v>
      </c>
      <c r="AT238" s="414" t="s">
        <v>4294</v>
      </c>
    </row>
    <row r="239" spans="1:46" ht="29.25" customHeight="1">
      <c r="A239" s="103"/>
      <c r="B239" s="103"/>
      <c r="C239" s="97">
        <v>8</v>
      </c>
      <c r="D239" s="197" t="s">
        <v>1719</v>
      </c>
      <c r="E239" s="196">
        <v>0</v>
      </c>
      <c r="F239" s="196">
        <v>0</v>
      </c>
      <c r="G239" s="196">
        <v>0</v>
      </c>
      <c r="H239" s="196">
        <v>0</v>
      </c>
      <c r="I239" s="196">
        <v>0</v>
      </c>
      <c r="J239" s="196">
        <v>0</v>
      </c>
      <c r="K239" s="196">
        <v>0</v>
      </c>
      <c r="L239" s="196">
        <v>0</v>
      </c>
      <c r="M239" s="196">
        <v>0</v>
      </c>
      <c r="N239" s="196">
        <v>0</v>
      </c>
      <c r="O239" s="196">
        <v>0</v>
      </c>
      <c r="P239" s="196">
        <v>0</v>
      </c>
      <c r="Q239" s="196">
        <v>0</v>
      </c>
      <c r="R239" s="196">
        <v>0</v>
      </c>
      <c r="S239" s="196">
        <v>0</v>
      </c>
      <c r="T239" s="196">
        <v>0</v>
      </c>
      <c r="U239" s="196">
        <v>0</v>
      </c>
      <c r="V239" s="196">
        <v>0</v>
      </c>
      <c r="W239" s="196">
        <v>0</v>
      </c>
      <c r="X239" s="196">
        <v>0</v>
      </c>
      <c r="Y239" s="196">
        <v>0</v>
      </c>
      <c r="Z239" s="196">
        <v>0</v>
      </c>
      <c r="AA239" s="196">
        <v>0</v>
      </c>
      <c r="AB239" s="196">
        <v>0</v>
      </c>
      <c r="AC239" s="196">
        <v>0</v>
      </c>
      <c r="AD239" s="196">
        <v>0</v>
      </c>
      <c r="AE239" s="196">
        <v>0</v>
      </c>
      <c r="AF239" s="196">
        <v>0</v>
      </c>
      <c r="AG239" s="196">
        <v>0</v>
      </c>
      <c r="AH239" s="196">
        <v>0</v>
      </c>
      <c r="AI239" s="196">
        <v>0</v>
      </c>
      <c r="AJ239" s="196">
        <v>0</v>
      </c>
      <c r="AK239" s="196">
        <v>0</v>
      </c>
      <c r="AL239" s="196">
        <v>0</v>
      </c>
      <c r="AM239" s="196">
        <v>0</v>
      </c>
      <c r="AN239" s="196">
        <v>0</v>
      </c>
      <c r="AO239" s="196">
        <v>0</v>
      </c>
      <c r="AP239" s="196">
        <v>0</v>
      </c>
      <c r="AQ239" s="196">
        <v>0</v>
      </c>
      <c r="AR239" s="196">
        <v>0</v>
      </c>
      <c r="AS239" s="196">
        <v>0</v>
      </c>
      <c r="AT239" s="196">
        <v>0</v>
      </c>
    </row>
    <row r="240" spans="1:46" ht="30.75" customHeight="1">
      <c r="A240" s="103"/>
      <c r="B240" s="103"/>
      <c r="C240" s="199">
        <v>9</v>
      </c>
      <c r="D240" s="200" t="s">
        <v>129</v>
      </c>
      <c r="E240" s="491" t="s">
        <v>130</v>
      </c>
      <c r="F240" s="491"/>
      <c r="G240" s="491"/>
      <c r="H240" s="491"/>
      <c r="I240" s="491"/>
      <c r="J240" s="491"/>
      <c r="K240" s="491"/>
      <c r="L240" s="491"/>
      <c r="M240" s="491"/>
      <c r="N240" s="491"/>
      <c r="O240" s="491"/>
      <c r="P240" s="491"/>
      <c r="Q240" s="491"/>
      <c r="R240" s="491"/>
      <c r="S240" s="491"/>
      <c r="T240" s="491"/>
      <c r="U240" s="491"/>
      <c r="V240" s="491"/>
      <c r="W240" s="491"/>
      <c r="X240" s="491"/>
      <c r="Y240" s="491"/>
      <c r="Z240" s="491"/>
      <c r="AA240" s="491"/>
      <c r="AB240" s="491"/>
      <c r="AC240" s="491"/>
      <c r="AD240" s="491"/>
      <c r="AE240" s="491"/>
      <c r="AF240" s="198"/>
      <c r="AG240" s="198"/>
      <c r="AH240" s="198"/>
      <c r="AI240" s="198"/>
      <c r="AJ240" s="198"/>
      <c r="AK240" s="198"/>
      <c r="AL240" s="198"/>
      <c r="AM240" s="198"/>
      <c r="AN240" s="198"/>
      <c r="AO240" s="198"/>
      <c r="AP240" s="198"/>
      <c r="AQ240" s="198"/>
      <c r="AR240" s="198"/>
      <c r="AS240" s="198"/>
      <c r="AT240" s="198"/>
    </row>
    <row r="241" spans="1:46" ht="29.25" customHeight="1">
      <c r="A241" s="103"/>
      <c r="B241" s="103"/>
      <c r="C241" s="97">
        <v>10</v>
      </c>
      <c r="D241" s="98" t="s">
        <v>131</v>
      </c>
      <c r="E241" s="492" t="s">
        <v>132</v>
      </c>
      <c r="F241" s="492"/>
      <c r="G241" s="492"/>
      <c r="H241" s="492"/>
      <c r="I241" s="492"/>
      <c r="J241" s="492"/>
      <c r="K241" s="492"/>
      <c r="L241" s="492"/>
      <c r="M241" s="492"/>
      <c r="N241" s="492"/>
      <c r="O241" s="492"/>
      <c r="P241" s="492"/>
      <c r="Q241" s="492"/>
      <c r="R241" s="492"/>
      <c r="S241" s="492"/>
      <c r="T241" s="492"/>
      <c r="U241" s="492"/>
      <c r="V241" s="492"/>
      <c r="W241" s="492"/>
      <c r="X241" s="492"/>
      <c r="Y241" s="492"/>
      <c r="Z241" s="492"/>
      <c r="AA241" s="492"/>
      <c r="AB241" s="492"/>
      <c r="AC241" s="492"/>
      <c r="AD241" s="492"/>
      <c r="AE241" s="493"/>
      <c r="AF241" s="195"/>
      <c r="AG241" s="195"/>
      <c r="AH241" s="195"/>
      <c r="AI241" s="195"/>
      <c r="AJ241" s="195"/>
      <c r="AK241" s="195"/>
      <c r="AL241" s="195"/>
      <c r="AM241" s="195"/>
      <c r="AN241" s="195"/>
      <c r="AO241" s="195"/>
      <c r="AP241" s="195"/>
      <c r="AQ241" s="195"/>
      <c r="AR241" s="195"/>
      <c r="AS241" s="195"/>
      <c r="AT241" s="195"/>
    </row>
    <row r="242" spans="1:46" ht="13" thickBot="1"/>
    <row r="243" spans="1:46" ht="21" customHeight="1">
      <c r="C243" s="372" t="s">
        <v>133</v>
      </c>
      <c r="D243" s="488" t="s">
        <v>134</v>
      </c>
      <c r="E243" s="489"/>
      <c r="F243" s="489"/>
      <c r="G243" s="489"/>
      <c r="H243" s="489"/>
      <c r="I243" s="489"/>
      <c r="J243" s="489"/>
      <c r="K243" s="489"/>
      <c r="L243" s="490"/>
    </row>
    <row r="244" spans="1:46" ht="21" customHeight="1">
      <c r="C244" s="371"/>
      <c r="D244" s="483" t="s">
        <v>135</v>
      </c>
      <c r="E244" s="484"/>
      <c r="F244" s="484"/>
      <c r="G244" s="484"/>
      <c r="H244" s="484"/>
      <c r="I244" s="484"/>
      <c r="J244" s="484"/>
      <c r="K244" s="484"/>
      <c r="L244" s="485"/>
    </row>
    <row r="245" spans="1:46" ht="21" customHeight="1">
      <c r="C245" s="371" t="s">
        <v>136</v>
      </c>
      <c r="D245" s="483" t="s">
        <v>137</v>
      </c>
      <c r="E245" s="484"/>
      <c r="F245" s="484"/>
      <c r="G245" s="484"/>
      <c r="H245" s="484"/>
      <c r="I245" s="484"/>
      <c r="J245" s="484"/>
      <c r="K245" s="484"/>
      <c r="L245" s="485"/>
    </row>
    <row r="246" spans="1:46" ht="21" customHeight="1">
      <c r="C246" s="371" t="s">
        <v>138</v>
      </c>
      <c r="D246" s="483" t="s">
        <v>139</v>
      </c>
      <c r="E246" s="484"/>
      <c r="F246" s="484"/>
      <c r="G246" s="484"/>
      <c r="H246" s="484"/>
      <c r="I246" s="484"/>
      <c r="J246" s="484"/>
      <c r="K246" s="484"/>
      <c r="L246" s="485"/>
    </row>
    <row r="247" spans="1:46" ht="21" customHeight="1">
      <c r="C247" s="371" t="s">
        <v>45</v>
      </c>
      <c r="D247" s="483" t="s">
        <v>4590</v>
      </c>
      <c r="E247" s="484"/>
      <c r="F247" s="484"/>
      <c r="G247" s="484"/>
      <c r="H247" s="484"/>
      <c r="I247" s="484"/>
      <c r="J247" s="484"/>
      <c r="K247" s="484"/>
      <c r="L247" s="485"/>
    </row>
    <row r="248" spans="1:46" ht="21" customHeight="1">
      <c r="C248" s="371" t="s">
        <v>4430</v>
      </c>
      <c r="D248" s="483" t="s">
        <v>4577</v>
      </c>
      <c r="E248" s="484"/>
      <c r="F248" s="484"/>
      <c r="G248" s="484"/>
      <c r="H248" s="484"/>
      <c r="I248" s="484"/>
      <c r="J248" s="484"/>
      <c r="K248" s="484"/>
      <c r="L248" s="485"/>
    </row>
    <row r="249" spans="1:46" ht="21" customHeight="1">
      <c r="C249" s="371" t="s">
        <v>143</v>
      </c>
      <c r="D249" s="483" t="s">
        <v>1693</v>
      </c>
      <c r="E249" s="484"/>
      <c r="F249" s="484"/>
      <c r="G249" s="484"/>
      <c r="H249" s="484"/>
      <c r="I249" s="484"/>
      <c r="J249" s="484"/>
      <c r="K249" s="484"/>
      <c r="L249" s="485"/>
    </row>
    <row r="250" spans="1:46">
      <c r="C250" s="371" t="s">
        <v>1332</v>
      </c>
      <c r="D250" s="483" t="s">
        <v>1333</v>
      </c>
      <c r="E250" s="484"/>
      <c r="F250" s="484"/>
      <c r="G250" s="484"/>
      <c r="H250" s="484"/>
      <c r="I250" s="484"/>
      <c r="J250" s="484"/>
      <c r="K250" s="484"/>
      <c r="L250" s="485"/>
    </row>
    <row r="251" spans="1:46" ht="13.25" customHeight="1">
      <c r="C251" s="371"/>
      <c r="D251" s="494" t="s">
        <v>1727</v>
      </c>
      <c r="E251" s="495"/>
      <c r="F251" s="495"/>
      <c r="G251" s="447"/>
      <c r="H251" s="447"/>
      <c r="I251" s="447"/>
      <c r="J251" s="447"/>
      <c r="K251" s="447"/>
      <c r="L251" s="448"/>
    </row>
    <row r="252" spans="1:46" ht="13" customHeight="1">
      <c r="C252" s="373"/>
      <c r="D252" s="374" t="s">
        <v>196</v>
      </c>
      <c r="E252" s="496" t="s">
        <v>1334</v>
      </c>
      <c r="F252" s="497"/>
      <c r="G252" s="447"/>
      <c r="H252" s="447"/>
      <c r="I252" s="447"/>
      <c r="J252" s="447"/>
      <c r="K252" s="447"/>
      <c r="L252" s="448"/>
    </row>
    <row r="253" spans="1:46" ht="56.5" customHeight="1">
      <c r="C253" s="373"/>
      <c r="D253" s="375" t="s">
        <v>2942</v>
      </c>
      <c r="E253" s="486" t="s">
        <v>4594</v>
      </c>
      <c r="F253" s="486"/>
      <c r="G253" s="447"/>
      <c r="H253" s="447"/>
      <c r="I253" s="447"/>
      <c r="J253" s="447"/>
      <c r="K253" s="447"/>
      <c r="L253" s="448"/>
    </row>
    <row r="254" spans="1:46" ht="21" customHeight="1">
      <c r="C254" s="371" t="s">
        <v>1069</v>
      </c>
      <c r="D254" s="483" t="s">
        <v>4435</v>
      </c>
      <c r="E254" s="484"/>
      <c r="F254" s="484"/>
      <c r="G254" s="484"/>
      <c r="H254" s="484"/>
      <c r="I254" s="484"/>
      <c r="J254" s="484"/>
      <c r="K254" s="484"/>
      <c r="L254" s="485"/>
    </row>
    <row r="255" spans="1:46" ht="21" customHeight="1">
      <c r="C255" s="371" t="s">
        <v>1069</v>
      </c>
      <c r="D255" s="483" t="s">
        <v>4069</v>
      </c>
      <c r="E255" s="484"/>
      <c r="F255" s="484"/>
      <c r="G255" s="484"/>
      <c r="H255" s="484"/>
      <c r="I255" s="484"/>
      <c r="J255" s="484"/>
      <c r="K255" s="484"/>
      <c r="L255" s="485"/>
    </row>
    <row r="256" spans="1:46" ht="22" customHeight="1">
      <c r="C256" s="371" t="s">
        <v>1069</v>
      </c>
      <c r="D256" s="483" t="s">
        <v>4586</v>
      </c>
      <c r="E256" s="484"/>
      <c r="F256" s="484"/>
      <c r="G256" s="484"/>
      <c r="H256" s="484"/>
      <c r="I256" s="484"/>
      <c r="J256" s="484"/>
      <c r="K256" s="484"/>
      <c r="L256" s="485"/>
    </row>
    <row r="257" spans="3:12" ht="21" customHeight="1">
      <c r="C257" s="371" t="s">
        <v>1069</v>
      </c>
      <c r="D257" s="483" t="s">
        <v>4587</v>
      </c>
      <c r="E257" s="484"/>
      <c r="F257" s="484"/>
      <c r="G257" s="484"/>
      <c r="H257" s="484"/>
      <c r="I257" s="484"/>
      <c r="J257" s="484"/>
      <c r="K257" s="484"/>
      <c r="L257" s="485"/>
    </row>
    <row r="258" spans="3:12" ht="28.5" customHeight="1">
      <c r="C258" s="371" t="s">
        <v>144</v>
      </c>
      <c r="D258" s="483" t="s">
        <v>4595</v>
      </c>
      <c r="E258" s="484"/>
      <c r="F258" s="484"/>
      <c r="G258" s="484"/>
      <c r="H258" s="484"/>
      <c r="I258" s="484"/>
      <c r="J258" s="484"/>
      <c r="K258" s="484"/>
      <c r="L258" s="485"/>
    </row>
    <row r="259" spans="3:12" ht="28" customHeight="1">
      <c r="C259" s="371" t="s">
        <v>145</v>
      </c>
      <c r="D259" s="483" t="s">
        <v>1694</v>
      </c>
      <c r="E259" s="484"/>
      <c r="F259" s="484"/>
      <c r="G259" s="484"/>
      <c r="H259" s="484"/>
      <c r="I259" s="484"/>
      <c r="J259" s="484"/>
      <c r="K259" s="484"/>
      <c r="L259" s="485"/>
    </row>
    <row r="260" spans="3:12" ht="21" customHeight="1">
      <c r="C260" s="399" t="s">
        <v>3968</v>
      </c>
      <c r="D260" s="483" t="s">
        <v>3969</v>
      </c>
      <c r="E260" s="484"/>
      <c r="F260" s="484"/>
      <c r="G260" s="484"/>
      <c r="H260" s="484"/>
      <c r="I260" s="484"/>
      <c r="J260" s="484"/>
      <c r="K260" s="484"/>
      <c r="L260" s="485"/>
    </row>
    <row r="261" spans="3:12" ht="21" customHeight="1">
      <c r="C261" s="399" t="s">
        <v>146</v>
      </c>
      <c r="D261" s="494" t="s">
        <v>1329</v>
      </c>
      <c r="E261" s="495"/>
      <c r="F261" s="495"/>
      <c r="G261" s="495"/>
      <c r="H261" s="495"/>
      <c r="I261" s="495"/>
      <c r="J261" s="495"/>
      <c r="K261" s="495"/>
      <c r="L261" s="501"/>
    </row>
    <row r="262" spans="3:12" ht="30.5" customHeight="1">
      <c r="C262" s="371" t="s">
        <v>4465</v>
      </c>
      <c r="D262" s="483" t="s">
        <v>4468</v>
      </c>
      <c r="E262" s="484"/>
      <c r="F262" s="484"/>
      <c r="G262" s="484"/>
      <c r="H262" s="484"/>
      <c r="I262" s="484"/>
      <c r="J262" s="484"/>
      <c r="K262" s="484"/>
      <c r="L262" s="485"/>
    </row>
    <row r="263" spans="3:12" ht="21" customHeight="1">
      <c r="C263" s="399" t="s">
        <v>1695</v>
      </c>
      <c r="D263" s="483" t="s">
        <v>4436</v>
      </c>
      <c r="E263" s="484"/>
      <c r="F263" s="484"/>
      <c r="G263" s="484"/>
      <c r="H263" s="484"/>
      <c r="I263" s="484"/>
      <c r="J263" s="484"/>
      <c r="K263" s="484"/>
      <c r="L263" s="485"/>
    </row>
    <row r="264" spans="3:12" ht="21" customHeight="1">
      <c r="C264" s="371" t="s">
        <v>4010</v>
      </c>
      <c r="D264" s="483" t="s">
        <v>4011</v>
      </c>
      <c r="E264" s="484"/>
      <c r="F264" s="484"/>
      <c r="G264" s="484"/>
      <c r="H264" s="484"/>
      <c r="I264" s="484"/>
      <c r="J264" s="484"/>
      <c r="K264" s="484"/>
      <c r="L264" s="485"/>
    </row>
    <row r="265" spans="3:12" ht="27.5" customHeight="1">
      <c r="C265" s="371"/>
      <c r="D265" s="483" t="s">
        <v>1726</v>
      </c>
      <c r="E265" s="484"/>
      <c r="F265" s="484"/>
      <c r="G265" s="484"/>
      <c r="H265" s="484"/>
      <c r="I265" s="484"/>
      <c r="J265" s="484"/>
      <c r="K265" s="484"/>
      <c r="L265" s="485"/>
    </row>
    <row r="266" spans="3:12" ht="27" customHeight="1" thickBot="1">
      <c r="C266" s="449" t="s">
        <v>4437</v>
      </c>
      <c r="D266" s="498" t="s">
        <v>4449</v>
      </c>
      <c r="E266" s="499"/>
      <c r="F266" s="499"/>
      <c r="G266" s="499"/>
      <c r="H266" s="499"/>
      <c r="I266" s="499"/>
      <c r="J266" s="499"/>
      <c r="K266" s="499"/>
      <c r="L266" s="500"/>
    </row>
  </sheetData>
  <customSheetViews>
    <customSheetView guid="{EE9F80F0-D120-4EB8-900E-6F37F4D124A6}" showPageBreaks="1" showGridLines="0" printArea="1" hiddenRows="1" hiddenColumns="1" topLeftCell="C1">
      <pane xSplit="2" ySplit="9" topLeftCell="E57" activePane="bottomRight" state="frozen"/>
      <selection pane="bottomRight" activeCell="G59" sqref="G59"/>
      <rowBreaks count="1" manualBreakCount="1">
        <brk id="137" min="2" max="38" man="1"/>
      </rowBreaks>
      <pageMargins left="0.19685039370078741" right="0.15748031496062992" top="0.23622047244094491" bottom="0.39370078740157483" header="0.15748031496062992" footer="0.15748031496062992"/>
      <pageSetup paperSize="8" scale="37" fitToWidth="6" fitToHeight="2" orientation="landscape" r:id="rId1"/>
      <headerFooter>
        <oddFooter>Page &amp;P of &amp;N</oddFooter>
        <evenFooter>&amp;LPUBLIC</evenFooter>
        <firstFooter>&amp;LPUBLIC</firstFooter>
      </headerFooter>
    </customSheetView>
    <customSheetView guid="{ADB689A5-199C-47D5-A330-3295FFA6C434}" scale="80" showPageBreaks="1" showGridLines="0" hiddenRows="1" view="pageBreakPreview">
      <pane xSplit="4" ySplit="9" topLeftCell="E100" activePane="bottomRight" state="frozen"/>
      <selection pane="bottomRight" activeCell="G102" sqref="G102"/>
      <rowBreaks count="1" manualBreakCount="1">
        <brk id="137" min="2" max="38" man="1"/>
      </rowBreaks>
      <pageMargins left="0.19685039370078741" right="0.15748031496062992" top="0.23622047244094491" bottom="0.39370078740157483" header="0.15748031496062992" footer="0.15748031496062992"/>
      <pageSetup paperSize="8" scale="37" fitToWidth="6" fitToHeight="2" orientation="landscape" r:id="rId2"/>
      <headerFooter>
        <oddFooter>Page &amp;P of &amp;N</oddFooter>
        <evenFooter>&amp;LPUBLIC</evenFooter>
        <firstFooter>&amp;LPUBLIC</firstFooter>
      </headerFooter>
    </customSheetView>
  </customSheetViews>
  <mergeCells count="27">
    <mergeCell ref="D266:L266"/>
    <mergeCell ref="D255:L255"/>
    <mergeCell ref="D258:L258"/>
    <mergeCell ref="D259:L259"/>
    <mergeCell ref="D262:L262"/>
    <mergeCell ref="D256:L256"/>
    <mergeCell ref="D257:L257"/>
    <mergeCell ref="D265:L265"/>
    <mergeCell ref="D260:L260"/>
    <mergeCell ref="D261:L261"/>
    <mergeCell ref="D263:L263"/>
    <mergeCell ref="D264:L264"/>
    <mergeCell ref="D249:L249"/>
    <mergeCell ref="E253:F253"/>
    <mergeCell ref="D254:L254"/>
    <mergeCell ref="D2:L2"/>
    <mergeCell ref="D243:L243"/>
    <mergeCell ref="D244:L244"/>
    <mergeCell ref="D245:L245"/>
    <mergeCell ref="D246:L246"/>
    <mergeCell ref="E240:AE240"/>
    <mergeCell ref="E241:AE241"/>
    <mergeCell ref="D247:L247"/>
    <mergeCell ref="D250:L250"/>
    <mergeCell ref="D251:F251"/>
    <mergeCell ref="E252:F252"/>
    <mergeCell ref="D248:L248"/>
  </mergeCells>
  <conditionalFormatting sqref="E183:AT188">
    <cfRule type="cellIs" dxfId="29" priority="9" operator="equal">
      <formula>0</formula>
    </cfRule>
    <cfRule type="cellIs" dxfId="28" priority="10" operator="between">
      <formula>0.005</formula>
      <formula>-0.005</formula>
    </cfRule>
  </conditionalFormatting>
  <conditionalFormatting sqref="E190:AT194">
    <cfRule type="cellIs" dxfId="27" priority="3" operator="equal">
      <formula>0</formula>
    </cfRule>
    <cfRule type="cellIs" dxfId="26" priority="4" operator="between">
      <formula>0.005</formula>
      <formula>-0.005</formula>
    </cfRule>
  </conditionalFormatting>
  <pageMargins left="0.196850393700787" right="0.15748031496063" top="0.23622047244094499" bottom="0.39370078740157499" header="0.15748031496063" footer="0.15748031496063"/>
  <pageSetup paperSize="8" scale="25" orientation="landscape" r:id="rId3"/>
  <headerFooter>
    <oddFooter>&amp;C&amp;"Calibri"&amp;11&amp;K000000&amp;"Calibri"&amp;11&amp;K000000Page &amp;P of &amp;N_x000D_&amp;1#&amp;"Calibri"&amp;10&amp;K000000RESTRICTED</oddFooter>
    <evenFooter>&amp;LRESTRICTED</evenFooter>
    <firstFooter>&amp;LRESTRICTED</firstFooter>
  </headerFooter>
  <rowBreaks count="1" manualBreakCount="1">
    <brk id="141" min="2" max="3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181DF-0009-4744-8E03-CC51329C7BF2}">
  <dimension ref="C2:D31"/>
  <sheetViews>
    <sheetView workbookViewId="0">
      <selection activeCell="F21" sqref="F21"/>
    </sheetView>
  </sheetViews>
  <sheetFormatPr defaultRowHeight="12.5"/>
  <cols>
    <col min="4" max="4" width="39.1796875" bestFit="1" customWidth="1"/>
  </cols>
  <sheetData>
    <row r="2" spans="3:4" ht="13">
      <c r="C2" s="189" t="s">
        <v>1523</v>
      </c>
      <c r="D2" s="189" t="s">
        <v>1210</v>
      </c>
    </row>
    <row r="3" spans="3:4">
      <c r="C3" s="53" t="s">
        <v>1103</v>
      </c>
      <c r="D3" s="53" t="s">
        <v>2875</v>
      </c>
    </row>
    <row r="4" spans="3:4">
      <c r="C4" s="53" t="s">
        <v>1105</v>
      </c>
      <c r="D4" s="53" t="s">
        <v>2876</v>
      </c>
    </row>
    <row r="5" spans="3:4">
      <c r="C5" s="53" t="s">
        <v>1153</v>
      </c>
      <c r="D5" s="53" t="s">
        <v>2877</v>
      </c>
    </row>
    <row r="6" spans="3:4">
      <c r="C6" s="53" t="s">
        <v>1</v>
      </c>
      <c r="D6" s="53" t="s">
        <v>181</v>
      </c>
    </row>
    <row r="7" spans="3:4">
      <c r="C7" s="53" t="s">
        <v>22</v>
      </c>
      <c r="D7" s="53" t="s">
        <v>513</v>
      </c>
    </row>
    <row r="8" spans="3:4">
      <c r="C8" s="53" t="s">
        <v>1548</v>
      </c>
      <c r="D8" s="53" t="s">
        <v>1549</v>
      </c>
    </row>
    <row r="9" spans="3:4">
      <c r="C9" s="53" t="s">
        <v>14</v>
      </c>
      <c r="D9" s="53" t="s">
        <v>1011</v>
      </c>
    </row>
    <row r="10" spans="3:4">
      <c r="C10" s="53" t="s">
        <v>15</v>
      </c>
      <c r="D10" s="53" t="s">
        <v>212</v>
      </c>
    </row>
    <row r="11" spans="3:4">
      <c r="C11" s="53" t="s">
        <v>24</v>
      </c>
      <c r="D11" s="53" t="s">
        <v>556</v>
      </c>
    </row>
    <row r="12" spans="3:4">
      <c r="C12" s="53" t="s">
        <v>23</v>
      </c>
      <c r="D12" s="53" t="s">
        <v>546</v>
      </c>
    </row>
    <row r="13" spans="3:4">
      <c r="C13" s="53" t="s">
        <v>25</v>
      </c>
      <c r="D13" s="53" t="s">
        <v>567</v>
      </c>
    </row>
    <row r="14" spans="3:4">
      <c r="C14" s="53" t="s">
        <v>2</v>
      </c>
      <c r="D14" s="53" t="s">
        <v>998</v>
      </c>
    </row>
    <row r="15" spans="3:4">
      <c r="C15" s="53" t="s">
        <v>6</v>
      </c>
      <c r="D15" s="53" t="s">
        <v>999</v>
      </c>
    </row>
    <row r="16" spans="3:4">
      <c r="C16" s="53" t="s">
        <v>1154</v>
      </c>
      <c r="D16" s="53" t="s">
        <v>1156</v>
      </c>
    </row>
    <row r="17" spans="3:4">
      <c r="C17" s="53" t="s">
        <v>3</v>
      </c>
      <c r="D17" s="53" t="s">
        <v>1000</v>
      </c>
    </row>
    <row r="18" spans="3:4">
      <c r="C18" s="53" t="s">
        <v>1342</v>
      </c>
      <c r="D18" s="53" t="s">
        <v>1347</v>
      </c>
    </row>
    <row r="19" spans="3:4">
      <c r="C19" s="53" t="s">
        <v>10</v>
      </c>
      <c r="D19" s="53" t="s">
        <v>193</v>
      </c>
    </row>
    <row r="20" spans="3:4">
      <c r="C20" s="53" t="s">
        <v>9</v>
      </c>
      <c r="D20" s="53" t="s">
        <v>1003</v>
      </c>
    </row>
    <row r="21" spans="3:4">
      <c r="C21" s="53" t="s">
        <v>4</v>
      </c>
      <c r="D21" s="53" t="s">
        <v>1004</v>
      </c>
    </row>
    <row r="22" spans="3:4">
      <c r="C22" s="53" t="s">
        <v>1476</v>
      </c>
      <c r="D22" s="53" t="s">
        <v>1477</v>
      </c>
    </row>
    <row r="23" spans="3:4">
      <c r="C23" s="53" t="s">
        <v>13</v>
      </c>
      <c r="D23" s="53" t="s">
        <v>182</v>
      </c>
    </row>
    <row r="24" spans="3:4">
      <c r="C24" s="53" t="s">
        <v>1473</v>
      </c>
      <c r="D24" s="53" t="s">
        <v>1474</v>
      </c>
    </row>
    <row r="25" spans="3:4">
      <c r="C25" s="53" t="s">
        <v>1655</v>
      </c>
      <c r="D25" s="53" t="s">
        <v>1656</v>
      </c>
    </row>
    <row r="26" spans="3:4">
      <c r="C26" s="53" t="s">
        <v>7</v>
      </c>
      <c r="D26" s="53" t="s">
        <v>1006</v>
      </c>
    </row>
    <row r="27" spans="3:4">
      <c r="C27" s="53" t="s">
        <v>8</v>
      </c>
      <c r="D27" s="53" t="s">
        <v>194</v>
      </c>
    </row>
    <row r="28" spans="3:4">
      <c r="C28" s="53" t="s">
        <v>1101</v>
      </c>
      <c r="D28" s="53" t="s">
        <v>1102</v>
      </c>
    </row>
    <row r="29" spans="3:4">
      <c r="C29" s="53" t="s">
        <v>5</v>
      </c>
      <c r="D29" s="53" t="s">
        <v>1546</v>
      </c>
    </row>
    <row r="30" spans="3:4">
      <c r="C30" s="53" t="s">
        <v>1138</v>
      </c>
      <c r="D30" s="53" t="s">
        <v>1139</v>
      </c>
    </row>
    <row r="31" spans="3:4">
      <c r="C31" s="53" t="s">
        <v>1730</v>
      </c>
      <c r="D31" s="53" t="s">
        <v>1731</v>
      </c>
    </row>
  </sheetData>
  <pageMargins left="0.7" right="0.7" top="0.75" bottom="0.75" header="0.3" footer="0.3"/>
  <pageSetup orientation="portrait" r:id="rId1"/>
  <headerFooter>
    <oddFooter>&amp;C&amp;1#&amp;"Calibri"&amp;10&amp;K000000RESTRICTED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G88"/>
  <sheetViews>
    <sheetView topLeftCell="G1" workbookViewId="0">
      <selection activeCell="L2" sqref="L2"/>
    </sheetView>
  </sheetViews>
  <sheetFormatPr defaultRowHeight="12.5"/>
  <cols>
    <col min="1" max="2" width="8.81640625"/>
    <col min="3" max="3" width="12" bestFit="1" customWidth="1"/>
    <col min="4" max="4" width="37.81640625" customWidth="1"/>
    <col min="5" max="5" width="25.1796875" bestFit="1" customWidth="1"/>
    <col min="6" max="11" width="14.81640625" customWidth="1"/>
    <col min="12" max="12" width="14.81640625" style="55" customWidth="1"/>
    <col min="13" max="13" width="20.1796875" bestFit="1" customWidth="1"/>
    <col min="14" max="14" width="14.81640625" customWidth="1"/>
    <col min="15" max="15" width="17.453125" customWidth="1"/>
    <col min="16" max="16" width="15.453125" bestFit="1" customWidth="1"/>
    <col min="17" max="17" width="16" customWidth="1"/>
    <col min="18" max="20" width="14.81640625" customWidth="1"/>
    <col min="21" max="21" width="9.54296875" customWidth="1"/>
    <col min="22" max="22" width="11.54296875" customWidth="1"/>
    <col min="23" max="23" width="10.1796875" customWidth="1"/>
    <col min="25" max="25" width="10.08984375" bestFit="1" customWidth="1"/>
    <col min="26" max="26" width="6.90625" bestFit="1" customWidth="1"/>
    <col min="27" max="27" width="9.81640625" bestFit="1" customWidth="1"/>
    <col min="260" max="260" width="12" bestFit="1" customWidth="1"/>
    <col min="261" max="261" width="37.81640625" customWidth="1"/>
    <col min="262" max="262" width="25.1796875" bestFit="1" customWidth="1"/>
    <col min="263" max="269" width="14.81640625" customWidth="1"/>
    <col min="270" max="270" width="17.453125" customWidth="1"/>
    <col min="271" max="271" width="15" customWidth="1"/>
    <col min="272" max="272" width="16" customWidth="1"/>
    <col min="273" max="275" width="14.81640625" customWidth="1"/>
    <col min="276" max="276" width="1.81640625" customWidth="1"/>
    <col min="277" max="277" width="11.54296875" customWidth="1"/>
    <col min="278" max="278" width="10.1796875" customWidth="1"/>
    <col min="280" max="280" width="10.08984375" bestFit="1" customWidth="1"/>
    <col min="281" max="281" width="6.90625" bestFit="1" customWidth="1"/>
    <col min="282" max="282" width="9.81640625" bestFit="1" customWidth="1"/>
    <col min="283" max="283" width="8.81640625" bestFit="1" customWidth="1"/>
    <col min="516" max="516" width="12" bestFit="1" customWidth="1"/>
    <col min="517" max="517" width="37.81640625" customWidth="1"/>
    <col min="518" max="518" width="25.1796875" bestFit="1" customWidth="1"/>
    <col min="519" max="525" width="14.81640625" customWidth="1"/>
    <col min="526" max="526" width="17.453125" customWidth="1"/>
    <col min="527" max="527" width="15" customWidth="1"/>
    <col min="528" max="528" width="16" customWidth="1"/>
    <col min="529" max="531" width="14.81640625" customWidth="1"/>
    <col min="532" max="532" width="1.81640625" customWidth="1"/>
    <col min="533" max="533" width="11.54296875" customWidth="1"/>
    <col min="534" max="534" width="10.1796875" customWidth="1"/>
    <col min="536" max="536" width="10.08984375" bestFit="1" customWidth="1"/>
    <col min="537" max="537" width="6.90625" bestFit="1" customWidth="1"/>
    <col min="538" max="538" width="9.81640625" bestFit="1" customWidth="1"/>
    <col min="539" max="539" width="8.81640625" bestFit="1" customWidth="1"/>
    <col min="772" max="772" width="12" bestFit="1" customWidth="1"/>
    <col min="773" max="773" width="37.81640625" customWidth="1"/>
    <col min="774" max="774" width="25.1796875" bestFit="1" customWidth="1"/>
    <col min="775" max="781" width="14.81640625" customWidth="1"/>
    <col min="782" max="782" width="17.453125" customWidth="1"/>
    <col min="783" max="783" width="15" customWidth="1"/>
    <col min="784" max="784" width="16" customWidth="1"/>
    <col min="785" max="787" width="14.81640625" customWidth="1"/>
    <col min="788" max="788" width="1.81640625" customWidth="1"/>
    <col min="789" max="789" width="11.54296875" customWidth="1"/>
    <col min="790" max="790" width="10.1796875" customWidth="1"/>
    <col min="792" max="792" width="10.08984375" bestFit="1" customWidth="1"/>
    <col min="793" max="793" width="6.90625" bestFit="1" customWidth="1"/>
    <col min="794" max="794" width="9.81640625" bestFit="1" customWidth="1"/>
    <col min="795" max="795" width="8.81640625" bestFit="1" customWidth="1"/>
    <col min="1028" max="1028" width="12" bestFit="1" customWidth="1"/>
    <col min="1029" max="1029" width="37.81640625" customWidth="1"/>
    <col min="1030" max="1030" width="25.1796875" bestFit="1" customWidth="1"/>
    <col min="1031" max="1037" width="14.81640625" customWidth="1"/>
    <col min="1038" max="1038" width="17.453125" customWidth="1"/>
    <col min="1039" max="1039" width="15" customWidth="1"/>
    <col min="1040" max="1040" width="16" customWidth="1"/>
    <col min="1041" max="1043" width="14.81640625" customWidth="1"/>
    <col min="1044" max="1044" width="1.81640625" customWidth="1"/>
    <col min="1045" max="1045" width="11.54296875" customWidth="1"/>
    <col min="1046" max="1046" width="10.1796875" customWidth="1"/>
    <col min="1048" max="1048" width="10.08984375" bestFit="1" customWidth="1"/>
    <col min="1049" max="1049" width="6.90625" bestFit="1" customWidth="1"/>
    <col min="1050" max="1050" width="9.81640625" bestFit="1" customWidth="1"/>
    <col min="1051" max="1051" width="8.81640625" bestFit="1" customWidth="1"/>
    <col min="1284" max="1284" width="12" bestFit="1" customWidth="1"/>
    <col min="1285" max="1285" width="37.81640625" customWidth="1"/>
    <col min="1286" max="1286" width="25.1796875" bestFit="1" customWidth="1"/>
    <col min="1287" max="1293" width="14.81640625" customWidth="1"/>
    <col min="1294" max="1294" width="17.453125" customWidth="1"/>
    <col min="1295" max="1295" width="15" customWidth="1"/>
    <col min="1296" max="1296" width="16" customWidth="1"/>
    <col min="1297" max="1299" width="14.81640625" customWidth="1"/>
    <col min="1300" max="1300" width="1.81640625" customWidth="1"/>
    <col min="1301" max="1301" width="11.54296875" customWidth="1"/>
    <col min="1302" max="1302" width="10.1796875" customWidth="1"/>
    <col min="1304" max="1304" width="10.08984375" bestFit="1" customWidth="1"/>
    <col min="1305" max="1305" width="6.90625" bestFit="1" customWidth="1"/>
    <col min="1306" max="1306" width="9.81640625" bestFit="1" customWidth="1"/>
    <col min="1307" max="1307" width="8.81640625" bestFit="1" customWidth="1"/>
    <col min="1540" max="1540" width="12" bestFit="1" customWidth="1"/>
    <col min="1541" max="1541" width="37.81640625" customWidth="1"/>
    <col min="1542" max="1542" width="25.1796875" bestFit="1" customWidth="1"/>
    <col min="1543" max="1549" width="14.81640625" customWidth="1"/>
    <col min="1550" max="1550" width="17.453125" customWidth="1"/>
    <col min="1551" max="1551" width="15" customWidth="1"/>
    <col min="1552" max="1552" width="16" customWidth="1"/>
    <col min="1553" max="1555" width="14.81640625" customWidth="1"/>
    <col min="1556" max="1556" width="1.81640625" customWidth="1"/>
    <col min="1557" max="1557" width="11.54296875" customWidth="1"/>
    <col min="1558" max="1558" width="10.1796875" customWidth="1"/>
    <col min="1560" max="1560" width="10.08984375" bestFit="1" customWidth="1"/>
    <col min="1561" max="1561" width="6.90625" bestFit="1" customWidth="1"/>
    <col min="1562" max="1562" width="9.81640625" bestFit="1" customWidth="1"/>
    <col min="1563" max="1563" width="8.81640625" bestFit="1" customWidth="1"/>
    <col min="1796" max="1796" width="12" bestFit="1" customWidth="1"/>
    <col min="1797" max="1797" width="37.81640625" customWidth="1"/>
    <col min="1798" max="1798" width="25.1796875" bestFit="1" customWidth="1"/>
    <col min="1799" max="1805" width="14.81640625" customWidth="1"/>
    <col min="1806" max="1806" width="17.453125" customWidth="1"/>
    <col min="1807" max="1807" width="15" customWidth="1"/>
    <col min="1808" max="1808" width="16" customWidth="1"/>
    <col min="1809" max="1811" width="14.81640625" customWidth="1"/>
    <col min="1812" max="1812" width="1.81640625" customWidth="1"/>
    <col min="1813" max="1813" width="11.54296875" customWidth="1"/>
    <col min="1814" max="1814" width="10.1796875" customWidth="1"/>
    <col min="1816" max="1816" width="10.08984375" bestFit="1" customWidth="1"/>
    <col min="1817" max="1817" width="6.90625" bestFit="1" customWidth="1"/>
    <col min="1818" max="1818" width="9.81640625" bestFit="1" customWidth="1"/>
    <col min="1819" max="1819" width="8.81640625" bestFit="1" customWidth="1"/>
    <col min="2052" max="2052" width="12" bestFit="1" customWidth="1"/>
    <col min="2053" max="2053" width="37.81640625" customWidth="1"/>
    <col min="2054" max="2054" width="25.1796875" bestFit="1" customWidth="1"/>
    <col min="2055" max="2061" width="14.81640625" customWidth="1"/>
    <col min="2062" max="2062" width="17.453125" customWidth="1"/>
    <col min="2063" max="2063" width="15" customWidth="1"/>
    <col min="2064" max="2064" width="16" customWidth="1"/>
    <col min="2065" max="2067" width="14.81640625" customWidth="1"/>
    <col min="2068" max="2068" width="1.81640625" customWidth="1"/>
    <col min="2069" max="2069" width="11.54296875" customWidth="1"/>
    <col min="2070" max="2070" width="10.1796875" customWidth="1"/>
    <col min="2072" max="2072" width="10.08984375" bestFit="1" customWidth="1"/>
    <col min="2073" max="2073" width="6.90625" bestFit="1" customWidth="1"/>
    <col min="2074" max="2074" width="9.81640625" bestFit="1" customWidth="1"/>
    <col min="2075" max="2075" width="8.81640625" bestFit="1" customWidth="1"/>
    <col min="2308" max="2308" width="12" bestFit="1" customWidth="1"/>
    <col min="2309" max="2309" width="37.81640625" customWidth="1"/>
    <col min="2310" max="2310" width="25.1796875" bestFit="1" customWidth="1"/>
    <col min="2311" max="2317" width="14.81640625" customWidth="1"/>
    <col min="2318" max="2318" width="17.453125" customWidth="1"/>
    <col min="2319" max="2319" width="15" customWidth="1"/>
    <col min="2320" max="2320" width="16" customWidth="1"/>
    <col min="2321" max="2323" width="14.81640625" customWidth="1"/>
    <col min="2324" max="2324" width="1.81640625" customWidth="1"/>
    <col min="2325" max="2325" width="11.54296875" customWidth="1"/>
    <col min="2326" max="2326" width="10.1796875" customWidth="1"/>
    <col min="2328" max="2328" width="10.08984375" bestFit="1" customWidth="1"/>
    <col min="2329" max="2329" width="6.90625" bestFit="1" customWidth="1"/>
    <col min="2330" max="2330" width="9.81640625" bestFit="1" customWidth="1"/>
    <col min="2331" max="2331" width="8.81640625" bestFit="1" customWidth="1"/>
    <col min="2564" max="2564" width="12" bestFit="1" customWidth="1"/>
    <col min="2565" max="2565" width="37.81640625" customWidth="1"/>
    <col min="2566" max="2566" width="25.1796875" bestFit="1" customWidth="1"/>
    <col min="2567" max="2573" width="14.81640625" customWidth="1"/>
    <col min="2574" max="2574" width="17.453125" customWidth="1"/>
    <col min="2575" max="2575" width="15" customWidth="1"/>
    <col min="2576" max="2576" width="16" customWidth="1"/>
    <col min="2577" max="2579" width="14.81640625" customWidth="1"/>
    <col min="2580" max="2580" width="1.81640625" customWidth="1"/>
    <col min="2581" max="2581" width="11.54296875" customWidth="1"/>
    <col min="2582" max="2582" width="10.1796875" customWidth="1"/>
    <col min="2584" max="2584" width="10.08984375" bestFit="1" customWidth="1"/>
    <col min="2585" max="2585" width="6.90625" bestFit="1" customWidth="1"/>
    <col min="2586" max="2586" width="9.81640625" bestFit="1" customWidth="1"/>
    <col min="2587" max="2587" width="8.81640625" bestFit="1" customWidth="1"/>
    <col min="2820" max="2820" width="12" bestFit="1" customWidth="1"/>
    <col min="2821" max="2821" width="37.81640625" customWidth="1"/>
    <col min="2822" max="2822" width="25.1796875" bestFit="1" customWidth="1"/>
    <col min="2823" max="2829" width="14.81640625" customWidth="1"/>
    <col min="2830" max="2830" width="17.453125" customWidth="1"/>
    <col min="2831" max="2831" width="15" customWidth="1"/>
    <col min="2832" max="2832" width="16" customWidth="1"/>
    <col min="2833" max="2835" width="14.81640625" customWidth="1"/>
    <col min="2836" max="2836" width="1.81640625" customWidth="1"/>
    <col min="2837" max="2837" width="11.54296875" customWidth="1"/>
    <col min="2838" max="2838" width="10.1796875" customWidth="1"/>
    <col min="2840" max="2840" width="10.08984375" bestFit="1" customWidth="1"/>
    <col min="2841" max="2841" width="6.90625" bestFit="1" customWidth="1"/>
    <col min="2842" max="2842" width="9.81640625" bestFit="1" customWidth="1"/>
    <col min="2843" max="2843" width="8.81640625" bestFit="1" customWidth="1"/>
    <col min="3076" max="3076" width="12" bestFit="1" customWidth="1"/>
    <col min="3077" max="3077" width="37.81640625" customWidth="1"/>
    <col min="3078" max="3078" width="25.1796875" bestFit="1" customWidth="1"/>
    <col min="3079" max="3085" width="14.81640625" customWidth="1"/>
    <col min="3086" max="3086" width="17.453125" customWidth="1"/>
    <col min="3087" max="3087" width="15" customWidth="1"/>
    <col min="3088" max="3088" width="16" customWidth="1"/>
    <col min="3089" max="3091" width="14.81640625" customWidth="1"/>
    <col min="3092" max="3092" width="1.81640625" customWidth="1"/>
    <col min="3093" max="3093" width="11.54296875" customWidth="1"/>
    <col min="3094" max="3094" width="10.1796875" customWidth="1"/>
    <col min="3096" max="3096" width="10.08984375" bestFit="1" customWidth="1"/>
    <col min="3097" max="3097" width="6.90625" bestFit="1" customWidth="1"/>
    <col min="3098" max="3098" width="9.81640625" bestFit="1" customWidth="1"/>
    <col min="3099" max="3099" width="8.81640625" bestFit="1" customWidth="1"/>
    <col min="3332" max="3332" width="12" bestFit="1" customWidth="1"/>
    <col min="3333" max="3333" width="37.81640625" customWidth="1"/>
    <col min="3334" max="3334" width="25.1796875" bestFit="1" customWidth="1"/>
    <col min="3335" max="3341" width="14.81640625" customWidth="1"/>
    <col min="3342" max="3342" width="17.453125" customWidth="1"/>
    <col min="3343" max="3343" width="15" customWidth="1"/>
    <col min="3344" max="3344" width="16" customWidth="1"/>
    <col min="3345" max="3347" width="14.81640625" customWidth="1"/>
    <col min="3348" max="3348" width="1.81640625" customWidth="1"/>
    <col min="3349" max="3349" width="11.54296875" customWidth="1"/>
    <col min="3350" max="3350" width="10.1796875" customWidth="1"/>
    <col min="3352" max="3352" width="10.08984375" bestFit="1" customWidth="1"/>
    <col min="3353" max="3353" width="6.90625" bestFit="1" customWidth="1"/>
    <col min="3354" max="3354" width="9.81640625" bestFit="1" customWidth="1"/>
    <col min="3355" max="3355" width="8.81640625" bestFit="1" customWidth="1"/>
    <col min="3588" max="3588" width="12" bestFit="1" customWidth="1"/>
    <col min="3589" max="3589" width="37.81640625" customWidth="1"/>
    <col min="3590" max="3590" width="25.1796875" bestFit="1" customWidth="1"/>
    <col min="3591" max="3597" width="14.81640625" customWidth="1"/>
    <col min="3598" max="3598" width="17.453125" customWidth="1"/>
    <col min="3599" max="3599" width="15" customWidth="1"/>
    <col min="3600" max="3600" width="16" customWidth="1"/>
    <col min="3601" max="3603" width="14.81640625" customWidth="1"/>
    <col min="3604" max="3604" width="1.81640625" customWidth="1"/>
    <col min="3605" max="3605" width="11.54296875" customWidth="1"/>
    <col min="3606" max="3606" width="10.1796875" customWidth="1"/>
    <col min="3608" max="3608" width="10.08984375" bestFit="1" customWidth="1"/>
    <col min="3609" max="3609" width="6.90625" bestFit="1" customWidth="1"/>
    <col min="3610" max="3610" width="9.81640625" bestFit="1" customWidth="1"/>
    <col min="3611" max="3611" width="8.81640625" bestFit="1" customWidth="1"/>
    <col min="3844" max="3844" width="12" bestFit="1" customWidth="1"/>
    <col min="3845" max="3845" width="37.81640625" customWidth="1"/>
    <col min="3846" max="3846" width="25.1796875" bestFit="1" customWidth="1"/>
    <col min="3847" max="3853" width="14.81640625" customWidth="1"/>
    <col min="3854" max="3854" width="17.453125" customWidth="1"/>
    <col min="3855" max="3855" width="15" customWidth="1"/>
    <col min="3856" max="3856" width="16" customWidth="1"/>
    <col min="3857" max="3859" width="14.81640625" customWidth="1"/>
    <col min="3860" max="3860" width="1.81640625" customWidth="1"/>
    <col min="3861" max="3861" width="11.54296875" customWidth="1"/>
    <col min="3862" max="3862" width="10.1796875" customWidth="1"/>
    <col min="3864" max="3864" width="10.08984375" bestFit="1" customWidth="1"/>
    <col min="3865" max="3865" width="6.90625" bestFit="1" customWidth="1"/>
    <col min="3866" max="3866" width="9.81640625" bestFit="1" customWidth="1"/>
    <col min="3867" max="3867" width="8.81640625" bestFit="1" customWidth="1"/>
    <col min="4100" max="4100" width="12" bestFit="1" customWidth="1"/>
    <col min="4101" max="4101" width="37.81640625" customWidth="1"/>
    <col min="4102" max="4102" width="25.1796875" bestFit="1" customWidth="1"/>
    <col min="4103" max="4109" width="14.81640625" customWidth="1"/>
    <col min="4110" max="4110" width="17.453125" customWidth="1"/>
    <col min="4111" max="4111" width="15" customWidth="1"/>
    <col min="4112" max="4112" width="16" customWidth="1"/>
    <col min="4113" max="4115" width="14.81640625" customWidth="1"/>
    <col min="4116" max="4116" width="1.81640625" customWidth="1"/>
    <col min="4117" max="4117" width="11.54296875" customWidth="1"/>
    <col min="4118" max="4118" width="10.1796875" customWidth="1"/>
    <col min="4120" max="4120" width="10.08984375" bestFit="1" customWidth="1"/>
    <col min="4121" max="4121" width="6.90625" bestFit="1" customWidth="1"/>
    <col min="4122" max="4122" width="9.81640625" bestFit="1" customWidth="1"/>
    <col min="4123" max="4123" width="8.81640625" bestFit="1" customWidth="1"/>
    <col min="4356" max="4356" width="12" bestFit="1" customWidth="1"/>
    <col min="4357" max="4357" width="37.81640625" customWidth="1"/>
    <col min="4358" max="4358" width="25.1796875" bestFit="1" customWidth="1"/>
    <col min="4359" max="4365" width="14.81640625" customWidth="1"/>
    <col min="4366" max="4366" width="17.453125" customWidth="1"/>
    <col min="4367" max="4367" width="15" customWidth="1"/>
    <col min="4368" max="4368" width="16" customWidth="1"/>
    <col min="4369" max="4371" width="14.81640625" customWidth="1"/>
    <col min="4372" max="4372" width="1.81640625" customWidth="1"/>
    <col min="4373" max="4373" width="11.54296875" customWidth="1"/>
    <col min="4374" max="4374" width="10.1796875" customWidth="1"/>
    <col min="4376" max="4376" width="10.08984375" bestFit="1" customWidth="1"/>
    <col min="4377" max="4377" width="6.90625" bestFit="1" customWidth="1"/>
    <col min="4378" max="4378" width="9.81640625" bestFit="1" customWidth="1"/>
    <col min="4379" max="4379" width="8.81640625" bestFit="1" customWidth="1"/>
    <col min="4612" max="4612" width="12" bestFit="1" customWidth="1"/>
    <col min="4613" max="4613" width="37.81640625" customWidth="1"/>
    <col min="4614" max="4614" width="25.1796875" bestFit="1" customWidth="1"/>
    <col min="4615" max="4621" width="14.81640625" customWidth="1"/>
    <col min="4622" max="4622" width="17.453125" customWidth="1"/>
    <col min="4623" max="4623" width="15" customWidth="1"/>
    <col min="4624" max="4624" width="16" customWidth="1"/>
    <col min="4625" max="4627" width="14.81640625" customWidth="1"/>
    <col min="4628" max="4628" width="1.81640625" customWidth="1"/>
    <col min="4629" max="4629" width="11.54296875" customWidth="1"/>
    <col min="4630" max="4630" width="10.1796875" customWidth="1"/>
    <col min="4632" max="4632" width="10.08984375" bestFit="1" customWidth="1"/>
    <col min="4633" max="4633" width="6.90625" bestFit="1" customWidth="1"/>
    <col min="4634" max="4634" width="9.81640625" bestFit="1" customWidth="1"/>
    <col min="4635" max="4635" width="8.81640625" bestFit="1" customWidth="1"/>
    <col min="4868" max="4868" width="12" bestFit="1" customWidth="1"/>
    <col min="4869" max="4869" width="37.81640625" customWidth="1"/>
    <col min="4870" max="4870" width="25.1796875" bestFit="1" customWidth="1"/>
    <col min="4871" max="4877" width="14.81640625" customWidth="1"/>
    <col min="4878" max="4878" width="17.453125" customWidth="1"/>
    <col min="4879" max="4879" width="15" customWidth="1"/>
    <col min="4880" max="4880" width="16" customWidth="1"/>
    <col min="4881" max="4883" width="14.81640625" customWidth="1"/>
    <col min="4884" max="4884" width="1.81640625" customWidth="1"/>
    <col min="4885" max="4885" width="11.54296875" customWidth="1"/>
    <col min="4886" max="4886" width="10.1796875" customWidth="1"/>
    <col min="4888" max="4888" width="10.08984375" bestFit="1" customWidth="1"/>
    <col min="4889" max="4889" width="6.90625" bestFit="1" customWidth="1"/>
    <col min="4890" max="4890" width="9.81640625" bestFit="1" customWidth="1"/>
    <col min="4891" max="4891" width="8.81640625" bestFit="1" customWidth="1"/>
    <col min="5124" max="5124" width="12" bestFit="1" customWidth="1"/>
    <col min="5125" max="5125" width="37.81640625" customWidth="1"/>
    <col min="5126" max="5126" width="25.1796875" bestFit="1" customWidth="1"/>
    <col min="5127" max="5133" width="14.81640625" customWidth="1"/>
    <col min="5134" max="5134" width="17.453125" customWidth="1"/>
    <col min="5135" max="5135" width="15" customWidth="1"/>
    <col min="5136" max="5136" width="16" customWidth="1"/>
    <col min="5137" max="5139" width="14.81640625" customWidth="1"/>
    <col min="5140" max="5140" width="1.81640625" customWidth="1"/>
    <col min="5141" max="5141" width="11.54296875" customWidth="1"/>
    <col min="5142" max="5142" width="10.1796875" customWidth="1"/>
    <col min="5144" max="5144" width="10.08984375" bestFit="1" customWidth="1"/>
    <col min="5145" max="5145" width="6.90625" bestFit="1" customWidth="1"/>
    <col min="5146" max="5146" width="9.81640625" bestFit="1" customWidth="1"/>
    <col min="5147" max="5147" width="8.81640625" bestFit="1" customWidth="1"/>
    <col min="5380" max="5380" width="12" bestFit="1" customWidth="1"/>
    <col min="5381" max="5381" width="37.81640625" customWidth="1"/>
    <col min="5382" max="5382" width="25.1796875" bestFit="1" customWidth="1"/>
    <col min="5383" max="5389" width="14.81640625" customWidth="1"/>
    <col min="5390" max="5390" width="17.453125" customWidth="1"/>
    <col min="5391" max="5391" width="15" customWidth="1"/>
    <col min="5392" max="5392" width="16" customWidth="1"/>
    <col min="5393" max="5395" width="14.81640625" customWidth="1"/>
    <col min="5396" max="5396" width="1.81640625" customWidth="1"/>
    <col min="5397" max="5397" width="11.54296875" customWidth="1"/>
    <col min="5398" max="5398" width="10.1796875" customWidth="1"/>
    <col min="5400" max="5400" width="10.08984375" bestFit="1" customWidth="1"/>
    <col min="5401" max="5401" width="6.90625" bestFit="1" customWidth="1"/>
    <col min="5402" max="5402" width="9.81640625" bestFit="1" customWidth="1"/>
    <col min="5403" max="5403" width="8.81640625" bestFit="1" customWidth="1"/>
    <col min="5636" max="5636" width="12" bestFit="1" customWidth="1"/>
    <col min="5637" max="5637" width="37.81640625" customWidth="1"/>
    <col min="5638" max="5638" width="25.1796875" bestFit="1" customWidth="1"/>
    <col min="5639" max="5645" width="14.81640625" customWidth="1"/>
    <col min="5646" max="5646" width="17.453125" customWidth="1"/>
    <col min="5647" max="5647" width="15" customWidth="1"/>
    <col min="5648" max="5648" width="16" customWidth="1"/>
    <col min="5649" max="5651" width="14.81640625" customWidth="1"/>
    <col min="5652" max="5652" width="1.81640625" customWidth="1"/>
    <col min="5653" max="5653" width="11.54296875" customWidth="1"/>
    <col min="5654" max="5654" width="10.1796875" customWidth="1"/>
    <col min="5656" max="5656" width="10.08984375" bestFit="1" customWidth="1"/>
    <col min="5657" max="5657" width="6.90625" bestFit="1" customWidth="1"/>
    <col min="5658" max="5658" width="9.81640625" bestFit="1" customWidth="1"/>
    <col min="5659" max="5659" width="8.81640625" bestFit="1" customWidth="1"/>
    <col min="5892" max="5892" width="12" bestFit="1" customWidth="1"/>
    <col min="5893" max="5893" width="37.81640625" customWidth="1"/>
    <col min="5894" max="5894" width="25.1796875" bestFit="1" customWidth="1"/>
    <col min="5895" max="5901" width="14.81640625" customWidth="1"/>
    <col min="5902" max="5902" width="17.453125" customWidth="1"/>
    <col min="5903" max="5903" width="15" customWidth="1"/>
    <col min="5904" max="5904" width="16" customWidth="1"/>
    <col min="5905" max="5907" width="14.81640625" customWidth="1"/>
    <col min="5908" max="5908" width="1.81640625" customWidth="1"/>
    <col min="5909" max="5909" width="11.54296875" customWidth="1"/>
    <col min="5910" max="5910" width="10.1796875" customWidth="1"/>
    <col min="5912" max="5912" width="10.08984375" bestFit="1" customWidth="1"/>
    <col min="5913" max="5913" width="6.90625" bestFit="1" customWidth="1"/>
    <col min="5914" max="5914" width="9.81640625" bestFit="1" customWidth="1"/>
    <col min="5915" max="5915" width="8.81640625" bestFit="1" customWidth="1"/>
    <col min="6148" max="6148" width="12" bestFit="1" customWidth="1"/>
    <col min="6149" max="6149" width="37.81640625" customWidth="1"/>
    <col min="6150" max="6150" width="25.1796875" bestFit="1" customWidth="1"/>
    <col min="6151" max="6157" width="14.81640625" customWidth="1"/>
    <col min="6158" max="6158" width="17.453125" customWidth="1"/>
    <col min="6159" max="6159" width="15" customWidth="1"/>
    <col min="6160" max="6160" width="16" customWidth="1"/>
    <col min="6161" max="6163" width="14.81640625" customWidth="1"/>
    <col min="6164" max="6164" width="1.81640625" customWidth="1"/>
    <col min="6165" max="6165" width="11.54296875" customWidth="1"/>
    <col min="6166" max="6166" width="10.1796875" customWidth="1"/>
    <col min="6168" max="6168" width="10.08984375" bestFit="1" customWidth="1"/>
    <col min="6169" max="6169" width="6.90625" bestFit="1" customWidth="1"/>
    <col min="6170" max="6170" width="9.81640625" bestFit="1" customWidth="1"/>
    <col min="6171" max="6171" width="8.81640625" bestFit="1" customWidth="1"/>
    <col min="6404" max="6404" width="12" bestFit="1" customWidth="1"/>
    <col min="6405" max="6405" width="37.81640625" customWidth="1"/>
    <col min="6406" max="6406" width="25.1796875" bestFit="1" customWidth="1"/>
    <col min="6407" max="6413" width="14.81640625" customWidth="1"/>
    <col min="6414" max="6414" width="17.453125" customWidth="1"/>
    <col min="6415" max="6415" width="15" customWidth="1"/>
    <col min="6416" max="6416" width="16" customWidth="1"/>
    <col min="6417" max="6419" width="14.81640625" customWidth="1"/>
    <col min="6420" max="6420" width="1.81640625" customWidth="1"/>
    <col min="6421" max="6421" width="11.54296875" customWidth="1"/>
    <col min="6422" max="6422" width="10.1796875" customWidth="1"/>
    <col min="6424" max="6424" width="10.08984375" bestFit="1" customWidth="1"/>
    <col min="6425" max="6425" width="6.90625" bestFit="1" customWidth="1"/>
    <col min="6426" max="6426" width="9.81640625" bestFit="1" customWidth="1"/>
    <col min="6427" max="6427" width="8.81640625" bestFit="1" customWidth="1"/>
    <col min="6660" max="6660" width="12" bestFit="1" customWidth="1"/>
    <col min="6661" max="6661" width="37.81640625" customWidth="1"/>
    <col min="6662" max="6662" width="25.1796875" bestFit="1" customWidth="1"/>
    <col min="6663" max="6669" width="14.81640625" customWidth="1"/>
    <col min="6670" max="6670" width="17.453125" customWidth="1"/>
    <col min="6671" max="6671" width="15" customWidth="1"/>
    <col min="6672" max="6672" width="16" customWidth="1"/>
    <col min="6673" max="6675" width="14.81640625" customWidth="1"/>
    <col min="6676" max="6676" width="1.81640625" customWidth="1"/>
    <col min="6677" max="6677" width="11.54296875" customWidth="1"/>
    <col min="6678" max="6678" width="10.1796875" customWidth="1"/>
    <col min="6680" max="6680" width="10.08984375" bestFit="1" customWidth="1"/>
    <col min="6681" max="6681" width="6.90625" bestFit="1" customWidth="1"/>
    <col min="6682" max="6682" width="9.81640625" bestFit="1" customWidth="1"/>
    <col min="6683" max="6683" width="8.81640625" bestFit="1" customWidth="1"/>
    <col min="6916" max="6916" width="12" bestFit="1" customWidth="1"/>
    <col min="6917" max="6917" width="37.81640625" customWidth="1"/>
    <col min="6918" max="6918" width="25.1796875" bestFit="1" customWidth="1"/>
    <col min="6919" max="6925" width="14.81640625" customWidth="1"/>
    <col min="6926" max="6926" width="17.453125" customWidth="1"/>
    <col min="6927" max="6927" width="15" customWidth="1"/>
    <col min="6928" max="6928" width="16" customWidth="1"/>
    <col min="6929" max="6931" width="14.81640625" customWidth="1"/>
    <col min="6932" max="6932" width="1.81640625" customWidth="1"/>
    <col min="6933" max="6933" width="11.54296875" customWidth="1"/>
    <col min="6934" max="6934" width="10.1796875" customWidth="1"/>
    <col min="6936" max="6936" width="10.08984375" bestFit="1" customWidth="1"/>
    <col min="6937" max="6937" width="6.90625" bestFit="1" customWidth="1"/>
    <col min="6938" max="6938" width="9.81640625" bestFit="1" customWidth="1"/>
    <col min="6939" max="6939" width="8.81640625" bestFit="1" customWidth="1"/>
    <col min="7172" max="7172" width="12" bestFit="1" customWidth="1"/>
    <col min="7173" max="7173" width="37.81640625" customWidth="1"/>
    <col min="7174" max="7174" width="25.1796875" bestFit="1" customWidth="1"/>
    <col min="7175" max="7181" width="14.81640625" customWidth="1"/>
    <col min="7182" max="7182" width="17.453125" customWidth="1"/>
    <col min="7183" max="7183" width="15" customWidth="1"/>
    <col min="7184" max="7184" width="16" customWidth="1"/>
    <col min="7185" max="7187" width="14.81640625" customWidth="1"/>
    <col min="7188" max="7188" width="1.81640625" customWidth="1"/>
    <col min="7189" max="7189" width="11.54296875" customWidth="1"/>
    <col min="7190" max="7190" width="10.1796875" customWidth="1"/>
    <col min="7192" max="7192" width="10.08984375" bestFit="1" customWidth="1"/>
    <col min="7193" max="7193" width="6.90625" bestFit="1" customWidth="1"/>
    <col min="7194" max="7194" width="9.81640625" bestFit="1" customWidth="1"/>
    <col min="7195" max="7195" width="8.81640625" bestFit="1" customWidth="1"/>
    <col min="7428" max="7428" width="12" bestFit="1" customWidth="1"/>
    <col min="7429" max="7429" width="37.81640625" customWidth="1"/>
    <col min="7430" max="7430" width="25.1796875" bestFit="1" customWidth="1"/>
    <col min="7431" max="7437" width="14.81640625" customWidth="1"/>
    <col min="7438" max="7438" width="17.453125" customWidth="1"/>
    <col min="7439" max="7439" width="15" customWidth="1"/>
    <col min="7440" max="7440" width="16" customWidth="1"/>
    <col min="7441" max="7443" width="14.81640625" customWidth="1"/>
    <col min="7444" max="7444" width="1.81640625" customWidth="1"/>
    <col min="7445" max="7445" width="11.54296875" customWidth="1"/>
    <col min="7446" max="7446" width="10.1796875" customWidth="1"/>
    <col min="7448" max="7448" width="10.08984375" bestFit="1" customWidth="1"/>
    <col min="7449" max="7449" width="6.90625" bestFit="1" customWidth="1"/>
    <col min="7450" max="7450" width="9.81640625" bestFit="1" customWidth="1"/>
    <col min="7451" max="7451" width="8.81640625" bestFit="1" customWidth="1"/>
    <col min="7684" max="7684" width="12" bestFit="1" customWidth="1"/>
    <col min="7685" max="7685" width="37.81640625" customWidth="1"/>
    <col min="7686" max="7686" width="25.1796875" bestFit="1" customWidth="1"/>
    <col min="7687" max="7693" width="14.81640625" customWidth="1"/>
    <col min="7694" max="7694" width="17.453125" customWidth="1"/>
    <col min="7695" max="7695" width="15" customWidth="1"/>
    <col min="7696" max="7696" width="16" customWidth="1"/>
    <col min="7697" max="7699" width="14.81640625" customWidth="1"/>
    <col min="7700" max="7700" width="1.81640625" customWidth="1"/>
    <col min="7701" max="7701" width="11.54296875" customWidth="1"/>
    <col min="7702" max="7702" width="10.1796875" customWidth="1"/>
    <col min="7704" max="7704" width="10.08984375" bestFit="1" customWidth="1"/>
    <col min="7705" max="7705" width="6.90625" bestFit="1" customWidth="1"/>
    <col min="7706" max="7706" width="9.81640625" bestFit="1" customWidth="1"/>
    <col min="7707" max="7707" width="8.81640625" bestFit="1" customWidth="1"/>
    <col min="7940" max="7940" width="12" bestFit="1" customWidth="1"/>
    <col min="7941" max="7941" width="37.81640625" customWidth="1"/>
    <col min="7942" max="7942" width="25.1796875" bestFit="1" customWidth="1"/>
    <col min="7943" max="7949" width="14.81640625" customWidth="1"/>
    <col min="7950" max="7950" width="17.453125" customWidth="1"/>
    <col min="7951" max="7951" width="15" customWidth="1"/>
    <col min="7952" max="7952" width="16" customWidth="1"/>
    <col min="7953" max="7955" width="14.81640625" customWidth="1"/>
    <col min="7956" max="7956" width="1.81640625" customWidth="1"/>
    <col min="7957" max="7957" width="11.54296875" customWidth="1"/>
    <col min="7958" max="7958" width="10.1796875" customWidth="1"/>
    <col min="7960" max="7960" width="10.08984375" bestFit="1" customWidth="1"/>
    <col min="7961" max="7961" width="6.90625" bestFit="1" customWidth="1"/>
    <col min="7962" max="7962" width="9.81640625" bestFit="1" customWidth="1"/>
    <col min="7963" max="7963" width="8.81640625" bestFit="1" customWidth="1"/>
    <col min="8196" max="8196" width="12" bestFit="1" customWidth="1"/>
    <col min="8197" max="8197" width="37.81640625" customWidth="1"/>
    <col min="8198" max="8198" width="25.1796875" bestFit="1" customWidth="1"/>
    <col min="8199" max="8205" width="14.81640625" customWidth="1"/>
    <col min="8206" max="8206" width="17.453125" customWidth="1"/>
    <col min="8207" max="8207" width="15" customWidth="1"/>
    <col min="8208" max="8208" width="16" customWidth="1"/>
    <col min="8209" max="8211" width="14.81640625" customWidth="1"/>
    <col min="8212" max="8212" width="1.81640625" customWidth="1"/>
    <col min="8213" max="8213" width="11.54296875" customWidth="1"/>
    <col min="8214" max="8214" width="10.1796875" customWidth="1"/>
    <col min="8216" max="8216" width="10.08984375" bestFit="1" customWidth="1"/>
    <col min="8217" max="8217" width="6.90625" bestFit="1" customWidth="1"/>
    <col min="8218" max="8218" width="9.81640625" bestFit="1" customWidth="1"/>
    <col min="8219" max="8219" width="8.81640625" bestFit="1" customWidth="1"/>
    <col min="8452" max="8452" width="12" bestFit="1" customWidth="1"/>
    <col min="8453" max="8453" width="37.81640625" customWidth="1"/>
    <col min="8454" max="8454" width="25.1796875" bestFit="1" customWidth="1"/>
    <col min="8455" max="8461" width="14.81640625" customWidth="1"/>
    <col min="8462" max="8462" width="17.453125" customWidth="1"/>
    <col min="8463" max="8463" width="15" customWidth="1"/>
    <col min="8464" max="8464" width="16" customWidth="1"/>
    <col min="8465" max="8467" width="14.81640625" customWidth="1"/>
    <col min="8468" max="8468" width="1.81640625" customWidth="1"/>
    <col min="8469" max="8469" width="11.54296875" customWidth="1"/>
    <col min="8470" max="8470" width="10.1796875" customWidth="1"/>
    <col min="8472" max="8472" width="10.08984375" bestFit="1" customWidth="1"/>
    <col min="8473" max="8473" width="6.90625" bestFit="1" customWidth="1"/>
    <col min="8474" max="8474" width="9.81640625" bestFit="1" customWidth="1"/>
    <col min="8475" max="8475" width="8.81640625" bestFit="1" customWidth="1"/>
    <col min="8708" max="8708" width="12" bestFit="1" customWidth="1"/>
    <col min="8709" max="8709" width="37.81640625" customWidth="1"/>
    <col min="8710" max="8710" width="25.1796875" bestFit="1" customWidth="1"/>
    <col min="8711" max="8717" width="14.81640625" customWidth="1"/>
    <col min="8718" max="8718" width="17.453125" customWidth="1"/>
    <col min="8719" max="8719" width="15" customWidth="1"/>
    <col min="8720" max="8720" width="16" customWidth="1"/>
    <col min="8721" max="8723" width="14.81640625" customWidth="1"/>
    <col min="8724" max="8724" width="1.81640625" customWidth="1"/>
    <col min="8725" max="8725" width="11.54296875" customWidth="1"/>
    <col min="8726" max="8726" width="10.1796875" customWidth="1"/>
    <col min="8728" max="8728" width="10.08984375" bestFit="1" customWidth="1"/>
    <col min="8729" max="8729" width="6.90625" bestFit="1" customWidth="1"/>
    <col min="8730" max="8730" width="9.81640625" bestFit="1" customWidth="1"/>
    <col min="8731" max="8731" width="8.81640625" bestFit="1" customWidth="1"/>
    <col min="8964" max="8964" width="12" bestFit="1" customWidth="1"/>
    <col min="8965" max="8965" width="37.81640625" customWidth="1"/>
    <col min="8966" max="8966" width="25.1796875" bestFit="1" customWidth="1"/>
    <col min="8967" max="8973" width="14.81640625" customWidth="1"/>
    <col min="8974" max="8974" width="17.453125" customWidth="1"/>
    <col min="8975" max="8975" width="15" customWidth="1"/>
    <col min="8976" max="8976" width="16" customWidth="1"/>
    <col min="8977" max="8979" width="14.81640625" customWidth="1"/>
    <col min="8980" max="8980" width="1.81640625" customWidth="1"/>
    <col min="8981" max="8981" width="11.54296875" customWidth="1"/>
    <col min="8982" max="8982" width="10.1796875" customWidth="1"/>
    <col min="8984" max="8984" width="10.08984375" bestFit="1" customWidth="1"/>
    <col min="8985" max="8985" width="6.90625" bestFit="1" customWidth="1"/>
    <col min="8986" max="8986" width="9.81640625" bestFit="1" customWidth="1"/>
    <col min="8987" max="8987" width="8.81640625" bestFit="1" customWidth="1"/>
    <col min="9220" max="9220" width="12" bestFit="1" customWidth="1"/>
    <col min="9221" max="9221" width="37.81640625" customWidth="1"/>
    <col min="9222" max="9222" width="25.1796875" bestFit="1" customWidth="1"/>
    <col min="9223" max="9229" width="14.81640625" customWidth="1"/>
    <col min="9230" max="9230" width="17.453125" customWidth="1"/>
    <col min="9231" max="9231" width="15" customWidth="1"/>
    <col min="9232" max="9232" width="16" customWidth="1"/>
    <col min="9233" max="9235" width="14.81640625" customWidth="1"/>
    <col min="9236" max="9236" width="1.81640625" customWidth="1"/>
    <col min="9237" max="9237" width="11.54296875" customWidth="1"/>
    <col min="9238" max="9238" width="10.1796875" customWidth="1"/>
    <col min="9240" max="9240" width="10.08984375" bestFit="1" customWidth="1"/>
    <col min="9241" max="9241" width="6.90625" bestFit="1" customWidth="1"/>
    <col min="9242" max="9242" width="9.81640625" bestFit="1" customWidth="1"/>
    <col min="9243" max="9243" width="8.81640625" bestFit="1" customWidth="1"/>
    <col min="9476" max="9476" width="12" bestFit="1" customWidth="1"/>
    <col min="9477" max="9477" width="37.81640625" customWidth="1"/>
    <col min="9478" max="9478" width="25.1796875" bestFit="1" customWidth="1"/>
    <col min="9479" max="9485" width="14.81640625" customWidth="1"/>
    <col min="9486" max="9486" width="17.453125" customWidth="1"/>
    <col min="9487" max="9487" width="15" customWidth="1"/>
    <col min="9488" max="9488" width="16" customWidth="1"/>
    <col min="9489" max="9491" width="14.81640625" customWidth="1"/>
    <col min="9492" max="9492" width="1.81640625" customWidth="1"/>
    <col min="9493" max="9493" width="11.54296875" customWidth="1"/>
    <col min="9494" max="9494" width="10.1796875" customWidth="1"/>
    <col min="9496" max="9496" width="10.08984375" bestFit="1" customWidth="1"/>
    <col min="9497" max="9497" width="6.90625" bestFit="1" customWidth="1"/>
    <col min="9498" max="9498" width="9.81640625" bestFit="1" customWidth="1"/>
    <col min="9499" max="9499" width="8.81640625" bestFit="1" customWidth="1"/>
    <col min="9732" max="9732" width="12" bestFit="1" customWidth="1"/>
    <col min="9733" max="9733" width="37.81640625" customWidth="1"/>
    <col min="9734" max="9734" width="25.1796875" bestFit="1" customWidth="1"/>
    <col min="9735" max="9741" width="14.81640625" customWidth="1"/>
    <col min="9742" max="9742" width="17.453125" customWidth="1"/>
    <col min="9743" max="9743" width="15" customWidth="1"/>
    <col min="9744" max="9744" width="16" customWidth="1"/>
    <col min="9745" max="9747" width="14.81640625" customWidth="1"/>
    <col min="9748" max="9748" width="1.81640625" customWidth="1"/>
    <col min="9749" max="9749" width="11.54296875" customWidth="1"/>
    <col min="9750" max="9750" width="10.1796875" customWidth="1"/>
    <col min="9752" max="9752" width="10.08984375" bestFit="1" customWidth="1"/>
    <col min="9753" max="9753" width="6.90625" bestFit="1" customWidth="1"/>
    <col min="9754" max="9754" width="9.81640625" bestFit="1" customWidth="1"/>
    <col min="9755" max="9755" width="8.81640625" bestFit="1" customWidth="1"/>
    <col min="9988" max="9988" width="12" bestFit="1" customWidth="1"/>
    <col min="9989" max="9989" width="37.81640625" customWidth="1"/>
    <col min="9990" max="9990" width="25.1796875" bestFit="1" customWidth="1"/>
    <col min="9991" max="9997" width="14.81640625" customWidth="1"/>
    <col min="9998" max="9998" width="17.453125" customWidth="1"/>
    <col min="9999" max="9999" width="15" customWidth="1"/>
    <col min="10000" max="10000" width="16" customWidth="1"/>
    <col min="10001" max="10003" width="14.81640625" customWidth="1"/>
    <col min="10004" max="10004" width="1.81640625" customWidth="1"/>
    <col min="10005" max="10005" width="11.54296875" customWidth="1"/>
    <col min="10006" max="10006" width="10.1796875" customWidth="1"/>
    <col min="10008" max="10008" width="10.08984375" bestFit="1" customWidth="1"/>
    <col min="10009" max="10009" width="6.90625" bestFit="1" customWidth="1"/>
    <col min="10010" max="10010" width="9.81640625" bestFit="1" customWidth="1"/>
    <col min="10011" max="10011" width="8.81640625" bestFit="1" customWidth="1"/>
    <col min="10244" max="10244" width="12" bestFit="1" customWidth="1"/>
    <col min="10245" max="10245" width="37.81640625" customWidth="1"/>
    <col min="10246" max="10246" width="25.1796875" bestFit="1" customWidth="1"/>
    <col min="10247" max="10253" width="14.81640625" customWidth="1"/>
    <col min="10254" max="10254" width="17.453125" customWidth="1"/>
    <col min="10255" max="10255" width="15" customWidth="1"/>
    <col min="10256" max="10256" width="16" customWidth="1"/>
    <col min="10257" max="10259" width="14.81640625" customWidth="1"/>
    <col min="10260" max="10260" width="1.81640625" customWidth="1"/>
    <col min="10261" max="10261" width="11.54296875" customWidth="1"/>
    <col min="10262" max="10262" width="10.1796875" customWidth="1"/>
    <col min="10264" max="10264" width="10.08984375" bestFit="1" customWidth="1"/>
    <col min="10265" max="10265" width="6.90625" bestFit="1" customWidth="1"/>
    <col min="10266" max="10266" width="9.81640625" bestFit="1" customWidth="1"/>
    <col min="10267" max="10267" width="8.81640625" bestFit="1" customWidth="1"/>
    <col min="10500" max="10500" width="12" bestFit="1" customWidth="1"/>
    <col min="10501" max="10501" width="37.81640625" customWidth="1"/>
    <col min="10502" max="10502" width="25.1796875" bestFit="1" customWidth="1"/>
    <col min="10503" max="10509" width="14.81640625" customWidth="1"/>
    <col min="10510" max="10510" width="17.453125" customWidth="1"/>
    <col min="10511" max="10511" width="15" customWidth="1"/>
    <col min="10512" max="10512" width="16" customWidth="1"/>
    <col min="10513" max="10515" width="14.81640625" customWidth="1"/>
    <col min="10516" max="10516" width="1.81640625" customWidth="1"/>
    <col min="10517" max="10517" width="11.54296875" customWidth="1"/>
    <col min="10518" max="10518" width="10.1796875" customWidth="1"/>
    <col min="10520" max="10520" width="10.08984375" bestFit="1" customWidth="1"/>
    <col min="10521" max="10521" width="6.90625" bestFit="1" customWidth="1"/>
    <col min="10522" max="10522" width="9.81640625" bestFit="1" customWidth="1"/>
    <col min="10523" max="10523" width="8.81640625" bestFit="1" customWidth="1"/>
    <col min="10756" max="10756" width="12" bestFit="1" customWidth="1"/>
    <col min="10757" max="10757" width="37.81640625" customWidth="1"/>
    <col min="10758" max="10758" width="25.1796875" bestFit="1" customWidth="1"/>
    <col min="10759" max="10765" width="14.81640625" customWidth="1"/>
    <col min="10766" max="10766" width="17.453125" customWidth="1"/>
    <col min="10767" max="10767" width="15" customWidth="1"/>
    <col min="10768" max="10768" width="16" customWidth="1"/>
    <col min="10769" max="10771" width="14.81640625" customWidth="1"/>
    <col min="10772" max="10772" width="1.81640625" customWidth="1"/>
    <col min="10773" max="10773" width="11.54296875" customWidth="1"/>
    <col min="10774" max="10774" width="10.1796875" customWidth="1"/>
    <col min="10776" max="10776" width="10.08984375" bestFit="1" customWidth="1"/>
    <col min="10777" max="10777" width="6.90625" bestFit="1" customWidth="1"/>
    <col min="10778" max="10778" width="9.81640625" bestFit="1" customWidth="1"/>
    <col min="10779" max="10779" width="8.81640625" bestFit="1" customWidth="1"/>
    <col min="11012" max="11012" width="12" bestFit="1" customWidth="1"/>
    <col min="11013" max="11013" width="37.81640625" customWidth="1"/>
    <col min="11014" max="11014" width="25.1796875" bestFit="1" customWidth="1"/>
    <col min="11015" max="11021" width="14.81640625" customWidth="1"/>
    <col min="11022" max="11022" width="17.453125" customWidth="1"/>
    <col min="11023" max="11023" width="15" customWidth="1"/>
    <col min="11024" max="11024" width="16" customWidth="1"/>
    <col min="11025" max="11027" width="14.81640625" customWidth="1"/>
    <col min="11028" max="11028" width="1.81640625" customWidth="1"/>
    <col min="11029" max="11029" width="11.54296875" customWidth="1"/>
    <col min="11030" max="11030" width="10.1796875" customWidth="1"/>
    <col min="11032" max="11032" width="10.08984375" bestFit="1" customWidth="1"/>
    <col min="11033" max="11033" width="6.90625" bestFit="1" customWidth="1"/>
    <col min="11034" max="11034" width="9.81640625" bestFit="1" customWidth="1"/>
    <col min="11035" max="11035" width="8.81640625" bestFit="1" customWidth="1"/>
    <col min="11268" max="11268" width="12" bestFit="1" customWidth="1"/>
    <col min="11269" max="11269" width="37.81640625" customWidth="1"/>
    <col min="11270" max="11270" width="25.1796875" bestFit="1" customWidth="1"/>
    <col min="11271" max="11277" width="14.81640625" customWidth="1"/>
    <col min="11278" max="11278" width="17.453125" customWidth="1"/>
    <col min="11279" max="11279" width="15" customWidth="1"/>
    <col min="11280" max="11280" width="16" customWidth="1"/>
    <col min="11281" max="11283" width="14.81640625" customWidth="1"/>
    <col min="11284" max="11284" width="1.81640625" customWidth="1"/>
    <col min="11285" max="11285" width="11.54296875" customWidth="1"/>
    <col min="11286" max="11286" width="10.1796875" customWidth="1"/>
    <col min="11288" max="11288" width="10.08984375" bestFit="1" customWidth="1"/>
    <col min="11289" max="11289" width="6.90625" bestFit="1" customWidth="1"/>
    <col min="11290" max="11290" width="9.81640625" bestFit="1" customWidth="1"/>
    <col min="11291" max="11291" width="8.81640625" bestFit="1" customWidth="1"/>
    <col min="11524" max="11524" width="12" bestFit="1" customWidth="1"/>
    <col min="11525" max="11525" width="37.81640625" customWidth="1"/>
    <col min="11526" max="11526" width="25.1796875" bestFit="1" customWidth="1"/>
    <col min="11527" max="11533" width="14.81640625" customWidth="1"/>
    <col min="11534" max="11534" width="17.453125" customWidth="1"/>
    <col min="11535" max="11535" width="15" customWidth="1"/>
    <col min="11536" max="11536" width="16" customWidth="1"/>
    <col min="11537" max="11539" width="14.81640625" customWidth="1"/>
    <col min="11540" max="11540" width="1.81640625" customWidth="1"/>
    <col min="11541" max="11541" width="11.54296875" customWidth="1"/>
    <col min="11542" max="11542" width="10.1796875" customWidth="1"/>
    <col min="11544" max="11544" width="10.08984375" bestFit="1" customWidth="1"/>
    <col min="11545" max="11545" width="6.90625" bestFit="1" customWidth="1"/>
    <col min="11546" max="11546" width="9.81640625" bestFit="1" customWidth="1"/>
    <col min="11547" max="11547" width="8.81640625" bestFit="1" customWidth="1"/>
    <col min="11780" max="11780" width="12" bestFit="1" customWidth="1"/>
    <col min="11781" max="11781" width="37.81640625" customWidth="1"/>
    <col min="11782" max="11782" width="25.1796875" bestFit="1" customWidth="1"/>
    <col min="11783" max="11789" width="14.81640625" customWidth="1"/>
    <col min="11790" max="11790" width="17.453125" customWidth="1"/>
    <col min="11791" max="11791" width="15" customWidth="1"/>
    <col min="11792" max="11792" width="16" customWidth="1"/>
    <col min="11793" max="11795" width="14.81640625" customWidth="1"/>
    <col min="11796" max="11796" width="1.81640625" customWidth="1"/>
    <col min="11797" max="11797" width="11.54296875" customWidth="1"/>
    <col min="11798" max="11798" width="10.1796875" customWidth="1"/>
    <col min="11800" max="11800" width="10.08984375" bestFit="1" customWidth="1"/>
    <col min="11801" max="11801" width="6.90625" bestFit="1" customWidth="1"/>
    <col min="11802" max="11802" width="9.81640625" bestFit="1" customWidth="1"/>
    <col min="11803" max="11803" width="8.81640625" bestFit="1" customWidth="1"/>
    <col min="12036" max="12036" width="12" bestFit="1" customWidth="1"/>
    <col min="12037" max="12037" width="37.81640625" customWidth="1"/>
    <col min="12038" max="12038" width="25.1796875" bestFit="1" customWidth="1"/>
    <col min="12039" max="12045" width="14.81640625" customWidth="1"/>
    <col min="12046" max="12046" width="17.453125" customWidth="1"/>
    <col min="12047" max="12047" width="15" customWidth="1"/>
    <col min="12048" max="12048" width="16" customWidth="1"/>
    <col min="12049" max="12051" width="14.81640625" customWidth="1"/>
    <col min="12052" max="12052" width="1.81640625" customWidth="1"/>
    <col min="12053" max="12053" width="11.54296875" customWidth="1"/>
    <col min="12054" max="12054" width="10.1796875" customWidth="1"/>
    <col min="12056" max="12056" width="10.08984375" bestFit="1" customWidth="1"/>
    <col min="12057" max="12057" width="6.90625" bestFit="1" customWidth="1"/>
    <col min="12058" max="12058" width="9.81640625" bestFit="1" customWidth="1"/>
    <col min="12059" max="12059" width="8.81640625" bestFit="1" customWidth="1"/>
    <col min="12292" max="12292" width="12" bestFit="1" customWidth="1"/>
    <col min="12293" max="12293" width="37.81640625" customWidth="1"/>
    <col min="12294" max="12294" width="25.1796875" bestFit="1" customWidth="1"/>
    <col min="12295" max="12301" width="14.81640625" customWidth="1"/>
    <col min="12302" max="12302" width="17.453125" customWidth="1"/>
    <col min="12303" max="12303" width="15" customWidth="1"/>
    <col min="12304" max="12304" width="16" customWidth="1"/>
    <col min="12305" max="12307" width="14.81640625" customWidth="1"/>
    <col min="12308" max="12308" width="1.81640625" customWidth="1"/>
    <col min="12309" max="12309" width="11.54296875" customWidth="1"/>
    <col min="12310" max="12310" width="10.1796875" customWidth="1"/>
    <col min="12312" max="12312" width="10.08984375" bestFit="1" customWidth="1"/>
    <col min="12313" max="12313" width="6.90625" bestFit="1" customWidth="1"/>
    <col min="12314" max="12314" width="9.81640625" bestFit="1" customWidth="1"/>
    <col min="12315" max="12315" width="8.81640625" bestFit="1" customWidth="1"/>
    <col min="12548" max="12548" width="12" bestFit="1" customWidth="1"/>
    <col min="12549" max="12549" width="37.81640625" customWidth="1"/>
    <col min="12550" max="12550" width="25.1796875" bestFit="1" customWidth="1"/>
    <col min="12551" max="12557" width="14.81640625" customWidth="1"/>
    <col min="12558" max="12558" width="17.453125" customWidth="1"/>
    <col min="12559" max="12559" width="15" customWidth="1"/>
    <col min="12560" max="12560" width="16" customWidth="1"/>
    <col min="12561" max="12563" width="14.81640625" customWidth="1"/>
    <col min="12564" max="12564" width="1.81640625" customWidth="1"/>
    <col min="12565" max="12565" width="11.54296875" customWidth="1"/>
    <col min="12566" max="12566" width="10.1796875" customWidth="1"/>
    <col min="12568" max="12568" width="10.08984375" bestFit="1" customWidth="1"/>
    <col min="12569" max="12569" width="6.90625" bestFit="1" customWidth="1"/>
    <col min="12570" max="12570" width="9.81640625" bestFit="1" customWidth="1"/>
    <col min="12571" max="12571" width="8.81640625" bestFit="1" customWidth="1"/>
    <col min="12804" max="12804" width="12" bestFit="1" customWidth="1"/>
    <col min="12805" max="12805" width="37.81640625" customWidth="1"/>
    <col min="12806" max="12806" width="25.1796875" bestFit="1" customWidth="1"/>
    <col min="12807" max="12813" width="14.81640625" customWidth="1"/>
    <col min="12814" max="12814" width="17.453125" customWidth="1"/>
    <col min="12815" max="12815" width="15" customWidth="1"/>
    <col min="12816" max="12816" width="16" customWidth="1"/>
    <col min="12817" max="12819" width="14.81640625" customWidth="1"/>
    <col min="12820" max="12820" width="1.81640625" customWidth="1"/>
    <col min="12821" max="12821" width="11.54296875" customWidth="1"/>
    <col min="12822" max="12822" width="10.1796875" customWidth="1"/>
    <col min="12824" max="12824" width="10.08984375" bestFit="1" customWidth="1"/>
    <col min="12825" max="12825" width="6.90625" bestFit="1" customWidth="1"/>
    <col min="12826" max="12826" width="9.81640625" bestFit="1" customWidth="1"/>
    <col min="12827" max="12827" width="8.81640625" bestFit="1" customWidth="1"/>
    <col min="13060" max="13060" width="12" bestFit="1" customWidth="1"/>
    <col min="13061" max="13061" width="37.81640625" customWidth="1"/>
    <col min="13062" max="13062" width="25.1796875" bestFit="1" customWidth="1"/>
    <col min="13063" max="13069" width="14.81640625" customWidth="1"/>
    <col min="13070" max="13070" width="17.453125" customWidth="1"/>
    <col min="13071" max="13071" width="15" customWidth="1"/>
    <col min="13072" max="13072" width="16" customWidth="1"/>
    <col min="13073" max="13075" width="14.81640625" customWidth="1"/>
    <col min="13076" max="13076" width="1.81640625" customWidth="1"/>
    <col min="13077" max="13077" width="11.54296875" customWidth="1"/>
    <col min="13078" max="13078" width="10.1796875" customWidth="1"/>
    <col min="13080" max="13080" width="10.08984375" bestFit="1" customWidth="1"/>
    <col min="13081" max="13081" width="6.90625" bestFit="1" customWidth="1"/>
    <col min="13082" max="13082" width="9.81640625" bestFit="1" customWidth="1"/>
    <col min="13083" max="13083" width="8.81640625" bestFit="1" customWidth="1"/>
    <col min="13316" max="13316" width="12" bestFit="1" customWidth="1"/>
    <col min="13317" max="13317" width="37.81640625" customWidth="1"/>
    <col min="13318" max="13318" width="25.1796875" bestFit="1" customWidth="1"/>
    <col min="13319" max="13325" width="14.81640625" customWidth="1"/>
    <col min="13326" max="13326" width="17.453125" customWidth="1"/>
    <col min="13327" max="13327" width="15" customWidth="1"/>
    <col min="13328" max="13328" width="16" customWidth="1"/>
    <col min="13329" max="13331" width="14.81640625" customWidth="1"/>
    <col min="13332" max="13332" width="1.81640625" customWidth="1"/>
    <col min="13333" max="13333" width="11.54296875" customWidth="1"/>
    <col min="13334" max="13334" width="10.1796875" customWidth="1"/>
    <col min="13336" max="13336" width="10.08984375" bestFit="1" customWidth="1"/>
    <col min="13337" max="13337" width="6.90625" bestFit="1" customWidth="1"/>
    <col min="13338" max="13338" width="9.81640625" bestFit="1" customWidth="1"/>
    <col min="13339" max="13339" width="8.81640625" bestFit="1" customWidth="1"/>
    <col min="13572" max="13572" width="12" bestFit="1" customWidth="1"/>
    <col min="13573" max="13573" width="37.81640625" customWidth="1"/>
    <col min="13574" max="13574" width="25.1796875" bestFit="1" customWidth="1"/>
    <col min="13575" max="13581" width="14.81640625" customWidth="1"/>
    <col min="13582" max="13582" width="17.453125" customWidth="1"/>
    <col min="13583" max="13583" width="15" customWidth="1"/>
    <col min="13584" max="13584" width="16" customWidth="1"/>
    <col min="13585" max="13587" width="14.81640625" customWidth="1"/>
    <col min="13588" max="13588" width="1.81640625" customWidth="1"/>
    <col min="13589" max="13589" width="11.54296875" customWidth="1"/>
    <col min="13590" max="13590" width="10.1796875" customWidth="1"/>
    <col min="13592" max="13592" width="10.08984375" bestFit="1" customWidth="1"/>
    <col min="13593" max="13593" width="6.90625" bestFit="1" customWidth="1"/>
    <col min="13594" max="13594" width="9.81640625" bestFit="1" customWidth="1"/>
    <col min="13595" max="13595" width="8.81640625" bestFit="1" customWidth="1"/>
    <col min="13828" max="13828" width="12" bestFit="1" customWidth="1"/>
    <col min="13829" max="13829" width="37.81640625" customWidth="1"/>
    <col min="13830" max="13830" width="25.1796875" bestFit="1" customWidth="1"/>
    <col min="13831" max="13837" width="14.81640625" customWidth="1"/>
    <col min="13838" max="13838" width="17.453125" customWidth="1"/>
    <col min="13839" max="13839" width="15" customWidth="1"/>
    <col min="13840" max="13840" width="16" customWidth="1"/>
    <col min="13841" max="13843" width="14.81640625" customWidth="1"/>
    <col min="13844" max="13844" width="1.81640625" customWidth="1"/>
    <col min="13845" max="13845" width="11.54296875" customWidth="1"/>
    <col min="13846" max="13846" width="10.1796875" customWidth="1"/>
    <col min="13848" max="13848" width="10.08984375" bestFit="1" customWidth="1"/>
    <col min="13849" max="13849" width="6.90625" bestFit="1" customWidth="1"/>
    <col min="13850" max="13850" width="9.81640625" bestFit="1" customWidth="1"/>
    <col min="13851" max="13851" width="8.81640625" bestFit="1" customWidth="1"/>
    <col min="14084" max="14084" width="12" bestFit="1" customWidth="1"/>
    <col min="14085" max="14085" width="37.81640625" customWidth="1"/>
    <col min="14086" max="14086" width="25.1796875" bestFit="1" customWidth="1"/>
    <col min="14087" max="14093" width="14.81640625" customWidth="1"/>
    <col min="14094" max="14094" width="17.453125" customWidth="1"/>
    <col min="14095" max="14095" width="15" customWidth="1"/>
    <col min="14096" max="14096" width="16" customWidth="1"/>
    <col min="14097" max="14099" width="14.81640625" customWidth="1"/>
    <col min="14100" max="14100" width="1.81640625" customWidth="1"/>
    <col min="14101" max="14101" width="11.54296875" customWidth="1"/>
    <col min="14102" max="14102" width="10.1796875" customWidth="1"/>
    <col min="14104" max="14104" width="10.08984375" bestFit="1" customWidth="1"/>
    <col min="14105" max="14105" width="6.90625" bestFit="1" customWidth="1"/>
    <col min="14106" max="14106" width="9.81640625" bestFit="1" customWidth="1"/>
    <col min="14107" max="14107" width="8.81640625" bestFit="1" customWidth="1"/>
    <col min="14340" max="14340" width="12" bestFit="1" customWidth="1"/>
    <col min="14341" max="14341" width="37.81640625" customWidth="1"/>
    <col min="14342" max="14342" width="25.1796875" bestFit="1" customWidth="1"/>
    <col min="14343" max="14349" width="14.81640625" customWidth="1"/>
    <col min="14350" max="14350" width="17.453125" customWidth="1"/>
    <col min="14351" max="14351" width="15" customWidth="1"/>
    <col min="14352" max="14352" width="16" customWidth="1"/>
    <col min="14353" max="14355" width="14.81640625" customWidth="1"/>
    <col min="14356" max="14356" width="1.81640625" customWidth="1"/>
    <col min="14357" max="14357" width="11.54296875" customWidth="1"/>
    <col min="14358" max="14358" width="10.1796875" customWidth="1"/>
    <col min="14360" max="14360" width="10.08984375" bestFit="1" customWidth="1"/>
    <col min="14361" max="14361" width="6.90625" bestFit="1" customWidth="1"/>
    <col min="14362" max="14362" width="9.81640625" bestFit="1" customWidth="1"/>
    <col min="14363" max="14363" width="8.81640625" bestFit="1" customWidth="1"/>
    <col min="14596" max="14596" width="12" bestFit="1" customWidth="1"/>
    <col min="14597" max="14597" width="37.81640625" customWidth="1"/>
    <col min="14598" max="14598" width="25.1796875" bestFit="1" customWidth="1"/>
    <col min="14599" max="14605" width="14.81640625" customWidth="1"/>
    <col min="14606" max="14606" width="17.453125" customWidth="1"/>
    <col min="14607" max="14607" width="15" customWidth="1"/>
    <col min="14608" max="14608" width="16" customWidth="1"/>
    <col min="14609" max="14611" width="14.81640625" customWidth="1"/>
    <col min="14612" max="14612" width="1.81640625" customWidth="1"/>
    <col min="14613" max="14613" width="11.54296875" customWidth="1"/>
    <col min="14614" max="14614" width="10.1796875" customWidth="1"/>
    <col min="14616" max="14616" width="10.08984375" bestFit="1" customWidth="1"/>
    <col min="14617" max="14617" width="6.90625" bestFit="1" customWidth="1"/>
    <col min="14618" max="14618" width="9.81640625" bestFit="1" customWidth="1"/>
    <col min="14619" max="14619" width="8.81640625" bestFit="1" customWidth="1"/>
    <col min="14852" max="14852" width="12" bestFit="1" customWidth="1"/>
    <col min="14853" max="14853" width="37.81640625" customWidth="1"/>
    <col min="14854" max="14854" width="25.1796875" bestFit="1" customWidth="1"/>
    <col min="14855" max="14861" width="14.81640625" customWidth="1"/>
    <col min="14862" max="14862" width="17.453125" customWidth="1"/>
    <col min="14863" max="14863" width="15" customWidth="1"/>
    <col min="14864" max="14864" width="16" customWidth="1"/>
    <col min="14865" max="14867" width="14.81640625" customWidth="1"/>
    <col min="14868" max="14868" width="1.81640625" customWidth="1"/>
    <col min="14869" max="14869" width="11.54296875" customWidth="1"/>
    <col min="14870" max="14870" width="10.1796875" customWidth="1"/>
    <col min="14872" max="14872" width="10.08984375" bestFit="1" customWidth="1"/>
    <col min="14873" max="14873" width="6.90625" bestFit="1" customWidth="1"/>
    <col min="14874" max="14874" width="9.81640625" bestFit="1" customWidth="1"/>
    <col min="14875" max="14875" width="8.81640625" bestFit="1" customWidth="1"/>
    <col min="15108" max="15108" width="12" bestFit="1" customWidth="1"/>
    <col min="15109" max="15109" width="37.81640625" customWidth="1"/>
    <col min="15110" max="15110" width="25.1796875" bestFit="1" customWidth="1"/>
    <col min="15111" max="15117" width="14.81640625" customWidth="1"/>
    <col min="15118" max="15118" width="17.453125" customWidth="1"/>
    <col min="15119" max="15119" width="15" customWidth="1"/>
    <col min="15120" max="15120" width="16" customWidth="1"/>
    <col min="15121" max="15123" width="14.81640625" customWidth="1"/>
    <col min="15124" max="15124" width="1.81640625" customWidth="1"/>
    <col min="15125" max="15125" width="11.54296875" customWidth="1"/>
    <col min="15126" max="15126" width="10.1796875" customWidth="1"/>
    <col min="15128" max="15128" width="10.08984375" bestFit="1" customWidth="1"/>
    <col min="15129" max="15129" width="6.90625" bestFit="1" customWidth="1"/>
    <col min="15130" max="15130" width="9.81640625" bestFit="1" customWidth="1"/>
    <col min="15131" max="15131" width="8.81640625" bestFit="1" customWidth="1"/>
    <col min="15364" max="15364" width="12" bestFit="1" customWidth="1"/>
    <col min="15365" max="15365" width="37.81640625" customWidth="1"/>
    <col min="15366" max="15366" width="25.1796875" bestFit="1" customWidth="1"/>
    <col min="15367" max="15373" width="14.81640625" customWidth="1"/>
    <col min="15374" max="15374" width="17.453125" customWidth="1"/>
    <col min="15375" max="15375" width="15" customWidth="1"/>
    <col min="15376" max="15376" width="16" customWidth="1"/>
    <col min="15377" max="15379" width="14.81640625" customWidth="1"/>
    <col min="15380" max="15380" width="1.81640625" customWidth="1"/>
    <col min="15381" max="15381" width="11.54296875" customWidth="1"/>
    <col min="15382" max="15382" width="10.1796875" customWidth="1"/>
    <col min="15384" max="15384" width="10.08984375" bestFit="1" customWidth="1"/>
    <col min="15385" max="15385" width="6.90625" bestFit="1" customWidth="1"/>
    <col min="15386" max="15386" width="9.81640625" bestFit="1" customWidth="1"/>
    <col min="15387" max="15387" width="8.81640625" bestFit="1" customWidth="1"/>
    <col min="15620" max="15620" width="12" bestFit="1" customWidth="1"/>
    <col min="15621" max="15621" width="37.81640625" customWidth="1"/>
    <col min="15622" max="15622" width="25.1796875" bestFit="1" customWidth="1"/>
    <col min="15623" max="15629" width="14.81640625" customWidth="1"/>
    <col min="15630" max="15630" width="17.453125" customWidth="1"/>
    <col min="15631" max="15631" width="15" customWidth="1"/>
    <col min="15632" max="15632" width="16" customWidth="1"/>
    <col min="15633" max="15635" width="14.81640625" customWidth="1"/>
    <col min="15636" max="15636" width="1.81640625" customWidth="1"/>
    <col min="15637" max="15637" width="11.54296875" customWidth="1"/>
    <col min="15638" max="15638" width="10.1796875" customWidth="1"/>
    <col min="15640" max="15640" width="10.08984375" bestFit="1" customWidth="1"/>
    <col min="15641" max="15641" width="6.90625" bestFit="1" customWidth="1"/>
    <col min="15642" max="15642" width="9.81640625" bestFit="1" customWidth="1"/>
    <col min="15643" max="15643" width="8.81640625" bestFit="1" customWidth="1"/>
    <col min="15876" max="15876" width="12" bestFit="1" customWidth="1"/>
    <col min="15877" max="15877" width="37.81640625" customWidth="1"/>
    <col min="15878" max="15878" width="25.1796875" bestFit="1" customWidth="1"/>
    <col min="15879" max="15885" width="14.81640625" customWidth="1"/>
    <col min="15886" max="15886" width="17.453125" customWidth="1"/>
    <col min="15887" max="15887" width="15" customWidth="1"/>
    <col min="15888" max="15888" width="16" customWidth="1"/>
    <col min="15889" max="15891" width="14.81640625" customWidth="1"/>
    <col min="15892" max="15892" width="1.81640625" customWidth="1"/>
    <col min="15893" max="15893" width="11.54296875" customWidth="1"/>
    <col min="15894" max="15894" width="10.1796875" customWidth="1"/>
    <col min="15896" max="15896" width="10.08984375" bestFit="1" customWidth="1"/>
    <col min="15897" max="15897" width="6.90625" bestFit="1" customWidth="1"/>
    <col min="15898" max="15898" width="9.81640625" bestFit="1" customWidth="1"/>
    <col min="15899" max="15899" width="8.81640625" bestFit="1" customWidth="1"/>
    <col min="16132" max="16132" width="12" bestFit="1" customWidth="1"/>
    <col min="16133" max="16133" width="37.81640625" customWidth="1"/>
    <col min="16134" max="16134" width="25.1796875" bestFit="1" customWidth="1"/>
    <col min="16135" max="16141" width="14.81640625" customWidth="1"/>
    <col min="16142" max="16142" width="17.453125" customWidth="1"/>
    <col min="16143" max="16143" width="15" customWidth="1"/>
    <col min="16144" max="16144" width="16" customWidth="1"/>
    <col min="16145" max="16147" width="14.81640625" customWidth="1"/>
    <col min="16148" max="16148" width="1.81640625" customWidth="1"/>
    <col min="16149" max="16149" width="11.54296875" customWidth="1"/>
    <col min="16150" max="16150" width="10.1796875" customWidth="1"/>
    <col min="16152" max="16152" width="10.08984375" bestFit="1" customWidth="1"/>
    <col min="16153" max="16153" width="6.90625" bestFit="1" customWidth="1"/>
    <col min="16154" max="16154" width="9.81640625" bestFit="1" customWidth="1"/>
    <col min="16155" max="16155" width="8.81640625" bestFit="1" customWidth="1"/>
  </cols>
  <sheetData>
    <row r="1" spans="1:31" s="396" customFormat="1" ht="49.5" customHeight="1">
      <c r="A1" s="393" t="s">
        <v>1039</v>
      </c>
      <c r="B1" s="393" t="s">
        <v>1037</v>
      </c>
      <c r="C1" s="393" t="s">
        <v>219</v>
      </c>
      <c r="D1" s="393" t="s">
        <v>200</v>
      </c>
      <c r="E1" s="393" t="s">
        <v>3887</v>
      </c>
      <c r="F1" s="394" t="s">
        <v>3888</v>
      </c>
      <c r="G1" s="393" t="s">
        <v>3889</v>
      </c>
      <c r="H1" s="393" t="s">
        <v>3890</v>
      </c>
      <c r="I1" s="394" t="s">
        <v>3891</v>
      </c>
      <c r="J1" s="393" t="s">
        <v>3892</v>
      </c>
      <c r="K1" s="393" t="s">
        <v>3893</v>
      </c>
      <c r="L1" s="393" t="s">
        <v>3970</v>
      </c>
      <c r="M1" s="393" t="s">
        <v>3894</v>
      </c>
      <c r="N1" s="394" t="s">
        <v>3895</v>
      </c>
      <c r="O1" s="394" t="s">
        <v>3896</v>
      </c>
      <c r="P1" s="395" t="s">
        <v>3897</v>
      </c>
      <c r="Q1" s="393" t="s">
        <v>3898</v>
      </c>
      <c r="R1" s="394" t="s">
        <v>3899</v>
      </c>
      <c r="S1" s="393" t="s">
        <v>3900</v>
      </c>
      <c r="U1" s="393" t="s">
        <v>3889</v>
      </c>
      <c r="V1" s="394" t="s">
        <v>3890</v>
      </c>
      <c r="W1" s="394" t="s">
        <v>3891</v>
      </c>
      <c r="X1" s="393" t="s">
        <v>3892</v>
      </c>
      <c r="Y1" s="393" t="s">
        <v>3893</v>
      </c>
      <c r="Z1" s="393" t="s">
        <v>3894</v>
      </c>
      <c r="AA1" s="394" t="s">
        <v>3895</v>
      </c>
      <c r="AC1" s="394" t="s">
        <v>3901</v>
      </c>
      <c r="AD1" s="394" t="s">
        <v>3902</v>
      </c>
      <c r="AE1" s="394" t="s">
        <v>3903</v>
      </c>
    </row>
    <row r="2" spans="1:31" s="377" customFormat="1" ht="18" customHeight="1">
      <c r="A2" s="377" t="str">
        <f>C2&amp;B2</f>
        <v>Y0ABD</v>
      </c>
      <c r="B2" s="377" t="str">
        <f>VLOOKUP(E2,'Plan code-Exp ratio'!A:B,2,0)</f>
        <v>D</v>
      </c>
      <c r="C2" s="377" t="str">
        <f>VLOOKUP(F2,'Plan code-Exp ratio'!D:E,2,0)</f>
        <v>Y0AB</v>
      </c>
      <c r="D2" t="s">
        <v>2910</v>
      </c>
      <c r="E2" s="247" t="s">
        <v>3904</v>
      </c>
      <c r="F2" t="s">
        <v>2888</v>
      </c>
      <c r="G2" s="385">
        <v>0</v>
      </c>
      <c r="H2" s="385">
        <v>0</v>
      </c>
      <c r="I2" s="386">
        <v>348573.81</v>
      </c>
      <c r="J2" s="386">
        <v>2614304.14</v>
      </c>
      <c r="K2" s="386">
        <v>14099514.539999999</v>
      </c>
      <c r="L2" s="397">
        <f>K2+H2</f>
        <v>14099514.539999999</v>
      </c>
      <c r="M2" s="386">
        <v>0</v>
      </c>
      <c r="N2" s="385">
        <v>2537916.48</v>
      </c>
      <c r="O2" s="386">
        <v>19600308.969999999</v>
      </c>
      <c r="P2" s="386">
        <v>3485868462.1999998</v>
      </c>
      <c r="Q2" s="387">
        <v>1.1245581514358036</v>
      </c>
      <c r="R2" s="387">
        <v>0.97894643329321662</v>
      </c>
      <c r="S2" s="388">
        <v>183</v>
      </c>
      <c r="T2" s="392"/>
      <c r="U2" s="205">
        <v>0</v>
      </c>
      <c r="V2" s="205">
        <v>0</v>
      </c>
      <c r="W2" s="205">
        <v>1.9999252053246337E-4</v>
      </c>
      <c r="X2" s="205">
        <v>1.4999442281594651E-3</v>
      </c>
      <c r="Y2" s="205">
        <f>L2/P2*366/S2</f>
        <v>8.0895275842402387E-3</v>
      </c>
      <c r="Z2" s="205">
        <v>0</v>
      </c>
      <c r="AA2" s="205">
        <v>1.4561171814258713E-3</v>
      </c>
    </row>
    <row r="3" spans="1:31" s="377" customFormat="1" ht="18" customHeight="1">
      <c r="A3" s="377" t="str">
        <f t="shared" ref="A3:A66" si="0">C3&amp;B3</f>
        <v>Y0ABR</v>
      </c>
      <c r="B3" s="377" t="str">
        <f>VLOOKUP(E3,'Plan code-Exp ratio'!A:B,2,0)</f>
        <v>R</v>
      </c>
      <c r="C3" s="377" t="str">
        <f>VLOOKUP(F3,'Plan code-Exp ratio'!D:E,2,0)</f>
        <v>Y0AB</v>
      </c>
      <c r="D3" t="s">
        <v>2910</v>
      </c>
      <c r="E3" t="s">
        <v>3905</v>
      </c>
      <c r="F3" t="s">
        <v>2888</v>
      </c>
      <c r="G3" s="385">
        <v>115736472.53</v>
      </c>
      <c r="H3" s="385">
        <v>0</v>
      </c>
      <c r="I3" s="386">
        <v>2857690.67</v>
      </c>
      <c r="J3" s="386">
        <v>21432680</v>
      </c>
      <c r="K3" s="386">
        <v>115595034.36</v>
      </c>
      <c r="L3" s="397">
        <f t="shared" ref="L3:L66" si="1">K3+H3</f>
        <v>115595034.36</v>
      </c>
      <c r="M3" s="386">
        <v>0</v>
      </c>
      <c r="N3" s="385">
        <v>20807139.359999999</v>
      </c>
      <c r="O3" s="386">
        <v>276429016.92000002</v>
      </c>
      <c r="P3" s="386">
        <v>28577338058.310001</v>
      </c>
      <c r="Q3" s="387">
        <v>1.9346029805572968</v>
      </c>
      <c r="R3" s="387">
        <v>1.7889831238894396</v>
      </c>
      <c r="S3" s="388">
        <v>183</v>
      </c>
      <c r="T3" s="392"/>
      <c r="U3" s="205">
        <v>8.0998777628516743E-3</v>
      </c>
      <c r="V3" s="205">
        <v>0</v>
      </c>
      <c r="W3" s="205">
        <v>1.9999698111623188E-4</v>
      </c>
      <c r="X3" s="205">
        <v>1.499977356622101E-3</v>
      </c>
      <c r="Y3" s="205">
        <f t="shared" ref="Y3:Y66" si="2">L3/P3*366/S3</f>
        <v>8.0899791383043894E-3</v>
      </c>
      <c r="Z3" s="205">
        <v>0</v>
      </c>
      <c r="AA3" s="205">
        <v>1.4561985666785709E-3</v>
      </c>
      <c r="AE3" s="389"/>
    </row>
    <row r="4" spans="1:31" s="377" customFormat="1" ht="18" customHeight="1">
      <c r="A4" s="377" t="str">
        <f t="shared" si="0"/>
        <v>Y0ADD</v>
      </c>
      <c r="B4" s="377" t="str">
        <f>VLOOKUP(E4,'Plan code-Exp ratio'!A:B,2,0)</f>
        <v>D</v>
      </c>
      <c r="C4" s="377" t="str">
        <f>VLOOKUP(F4,'Plan code-Exp ratio'!D:E,2,0)</f>
        <v>Y0AD</v>
      </c>
      <c r="D4" t="s">
        <v>2915</v>
      </c>
      <c r="E4" s="247" t="s">
        <v>3904</v>
      </c>
      <c r="F4" t="s">
        <v>2889</v>
      </c>
      <c r="G4" s="385">
        <v>0</v>
      </c>
      <c r="H4" s="385">
        <v>4580258.0599999996</v>
      </c>
      <c r="I4" s="386">
        <v>1836563.71</v>
      </c>
      <c r="J4" s="386">
        <v>9182835.2899999991</v>
      </c>
      <c r="K4" s="386">
        <v>49319122.210000001</v>
      </c>
      <c r="L4" s="397">
        <f t="shared" si="1"/>
        <v>53899380.270000003</v>
      </c>
      <c r="M4" s="386">
        <v>0</v>
      </c>
      <c r="N4" s="385">
        <v>9704702.0800000001</v>
      </c>
      <c r="O4" s="386">
        <v>74623481.349999994</v>
      </c>
      <c r="P4" s="386">
        <v>18366477407.029999</v>
      </c>
      <c r="Q4" s="387">
        <v>0.81260526660857602</v>
      </c>
      <c r="R4" s="387">
        <v>0.70692684101907899</v>
      </c>
      <c r="S4" s="388">
        <v>183</v>
      </c>
      <c r="T4" s="392"/>
      <c r="U4" s="205">
        <v>0</v>
      </c>
      <c r="V4" s="205">
        <v>5.0000000000000001E-4</v>
      </c>
      <c r="W4" s="205">
        <v>1.9999084955692507E-4</v>
      </c>
      <c r="X4" s="205">
        <v>9.9995607067092287E-4</v>
      </c>
      <c r="Y4" s="205">
        <f t="shared" si="2"/>
        <v>5.869321489962942E-3</v>
      </c>
      <c r="Z4" s="205">
        <v>0</v>
      </c>
      <c r="AA4" s="205">
        <v>1.0567842558949713E-3</v>
      </c>
    </row>
    <row r="5" spans="1:31" s="377" customFormat="1" ht="18" customHeight="1">
      <c r="A5" s="377" t="str">
        <f t="shared" si="0"/>
        <v>Y0ADR</v>
      </c>
      <c r="B5" s="377" t="str">
        <f>VLOOKUP(E5,'Plan code-Exp ratio'!A:B,2,0)</f>
        <v>R</v>
      </c>
      <c r="C5" s="377" t="str">
        <f>VLOOKUP(F5,'Plan code-Exp ratio'!D:E,2,0)</f>
        <v>Y0AD</v>
      </c>
      <c r="D5" t="s">
        <v>2915</v>
      </c>
      <c r="E5" t="s">
        <v>3905</v>
      </c>
      <c r="F5" t="s">
        <v>2889</v>
      </c>
      <c r="G5" s="385">
        <v>330240820.17000002</v>
      </c>
      <c r="H5" s="385">
        <v>16981362.859999999</v>
      </c>
      <c r="I5" s="386">
        <v>6809088.5300000003</v>
      </c>
      <c r="J5" s="386">
        <v>34045503.909999996</v>
      </c>
      <c r="K5" s="386">
        <v>182841625.08000001</v>
      </c>
      <c r="L5" s="397">
        <f t="shared" si="1"/>
        <v>199822987.94</v>
      </c>
      <c r="M5" s="386">
        <v>-207896.21</v>
      </c>
      <c r="N5" s="385">
        <v>35974755.460000001</v>
      </c>
      <c r="O5" s="386">
        <v>606685259.80000007</v>
      </c>
      <c r="P5" s="386">
        <v>68092196677.57</v>
      </c>
      <c r="Q5" s="387">
        <v>1.7819523804549138</v>
      </c>
      <c r="R5" s="387">
        <v>1.6768981716169664</v>
      </c>
      <c r="S5" s="388">
        <v>183</v>
      </c>
      <c r="T5" s="392"/>
      <c r="U5" s="205">
        <v>9.6998139664594904E-3</v>
      </c>
      <c r="V5" s="205">
        <v>5.0000000000000001E-4</v>
      </c>
      <c r="W5" s="205">
        <v>1.9999614822950652E-4</v>
      </c>
      <c r="X5" s="205">
        <v>9.9998254047265313E-4</v>
      </c>
      <c r="Y5" s="205">
        <f t="shared" si="2"/>
        <v>5.8691890610080124E-3</v>
      </c>
      <c r="Z5" s="205">
        <v>-6.1063152650054635E-6</v>
      </c>
      <c r="AA5" s="205">
        <v>1.0566484036444756E-3</v>
      </c>
    </row>
    <row r="6" spans="1:31" s="377" customFormat="1" ht="18" customHeight="1">
      <c r="A6" s="377" t="str">
        <f t="shared" si="0"/>
        <v>Y0AHR</v>
      </c>
      <c r="B6" s="377" t="str">
        <f>VLOOKUP(E6,'Plan code-Exp ratio'!A:B,2,0)</f>
        <v>R</v>
      </c>
      <c r="C6" s="377" t="str">
        <f>VLOOKUP(F6,'Plan code-Exp ratio'!D:E,2,0)</f>
        <v>Y0AH</v>
      </c>
      <c r="D6" t="s">
        <v>2916</v>
      </c>
      <c r="E6" t="s">
        <v>3905</v>
      </c>
      <c r="F6" t="s">
        <v>2890</v>
      </c>
      <c r="G6" s="385">
        <v>3841967.11</v>
      </c>
      <c r="H6" s="385">
        <v>0</v>
      </c>
      <c r="I6" s="386">
        <v>163488.51</v>
      </c>
      <c r="J6" s="386">
        <v>980930.91</v>
      </c>
      <c r="K6" s="386">
        <v>1050120.06</v>
      </c>
      <c r="L6" s="397">
        <f t="shared" si="1"/>
        <v>1050120.06</v>
      </c>
      <c r="M6" s="386">
        <v>0</v>
      </c>
      <c r="N6" s="385">
        <v>189023.94</v>
      </c>
      <c r="O6" s="386">
        <v>6225530.5300000003</v>
      </c>
      <c r="P6" s="386">
        <v>1634871715.8</v>
      </c>
      <c r="Q6" s="387">
        <v>0.76159254207338589</v>
      </c>
      <c r="R6" s="387">
        <v>0.73846853323853923</v>
      </c>
      <c r="S6" s="388">
        <v>183</v>
      </c>
      <c r="T6" s="392"/>
      <c r="U6" s="205">
        <v>4.7000227270064315E-3</v>
      </c>
      <c r="V6" s="205">
        <v>0</v>
      </c>
      <c r="W6" s="205">
        <v>2.0000163733947696E-4</v>
      </c>
      <c r="X6" s="205">
        <v>1.2000096405362256E-3</v>
      </c>
      <c r="Y6" s="205">
        <f t="shared" si="2"/>
        <v>1.2846513275032586E-3</v>
      </c>
      <c r="Z6" s="205">
        <v>0</v>
      </c>
      <c r="AA6" s="205">
        <v>2.3124008834846593E-4</v>
      </c>
    </row>
    <row r="7" spans="1:31" s="377" customFormat="1" ht="18" customHeight="1">
      <c r="A7" s="377" t="str">
        <f t="shared" si="0"/>
        <v>Y0AHD</v>
      </c>
      <c r="B7" s="377" t="str">
        <f>VLOOKUP(E7,'Plan code-Exp ratio'!A:B,2,0)</f>
        <v>D</v>
      </c>
      <c r="C7" s="377" t="str">
        <f>VLOOKUP(F7,'Plan code-Exp ratio'!D:E,2,0)</f>
        <v>Y0AH</v>
      </c>
      <c r="D7" t="s">
        <v>2916</v>
      </c>
      <c r="E7" s="247" t="s">
        <v>3904</v>
      </c>
      <c r="F7" t="s">
        <v>2890</v>
      </c>
      <c r="G7" s="385">
        <v>0</v>
      </c>
      <c r="H7" s="385">
        <v>0</v>
      </c>
      <c r="I7" s="386">
        <v>31000.06</v>
      </c>
      <c r="J7" s="386">
        <v>186000.76</v>
      </c>
      <c r="K7" s="386">
        <v>199121.52</v>
      </c>
      <c r="L7" s="397">
        <f t="shared" si="1"/>
        <v>199121.52</v>
      </c>
      <c r="M7" s="386">
        <v>0</v>
      </c>
      <c r="N7" s="385">
        <v>35843.879999999997</v>
      </c>
      <c r="O7" s="386">
        <v>451966.22</v>
      </c>
      <c r="P7" s="386">
        <v>310003066.79000002</v>
      </c>
      <c r="Q7" s="387">
        <v>0.29158822503273335</v>
      </c>
      <c r="R7" s="387">
        <v>0.26846336993297326</v>
      </c>
      <c r="S7" s="388">
        <v>183</v>
      </c>
      <c r="T7" s="392"/>
      <c r="U7" s="205">
        <v>0</v>
      </c>
      <c r="V7" s="205">
        <v>0</v>
      </c>
      <c r="W7" s="205">
        <v>1.9999840853832476E-4</v>
      </c>
      <c r="X7" s="205">
        <v>1.1999930318495802E-3</v>
      </c>
      <c r="Y7" s="205">
        <f t="shared" si="2"/>
        <v>1.284642258941828E-3</v>
      </c>
      <c r="Z7" s="205">
        <v>0</v>
      </c>
      <c r="AA7" s="205">
        <v>2.3124855099760088E-4</v>
      </c>
    </row>
    <row r="8" spans="1:31" s="377" customFormat="1" ht="18" customHeight="1">
      <c r="A8" s="377" t="str">
        <f t="shared" si="0"/>
        <v>Y0AID</v>
      </c>
      <c r="B8" s="377" t="str">
        <f>VLOOKUP(E8,'Plan code-Exp ratio'!A:B,2,0)</f>
        <v>D</v>
      </c>
      <c r="C8" s="377" t="str">
        <f>VLOOKUP(F8,'Plan code-Exp ratio'!D:E,2,0)</f>
        <v>Y0AI</v>
      </c>
      <c r="D8" t="s">
        <v>2917</v>
      </c>
      <c r="E8" s="247" t="s">
        <v>3904</v>
      </c>
      <c r="F8" t="s">
        <v>2891</v>
      </c>
      <c r="G8" s="385">
        <v>0</v>
      </c>
      <c r="H8" s="385">
        <v>0</v>
      </c>
      <c r="I8" s="386">
        <v>3648292.25</v>
      </c>
      <c r="J8" s="386">
        <v>7296585.46</v>
      </c>
      <c r="K8" s="386">
        <v>25519837.859999999</v>
      </c>
      <c r="L8" s="397">
        <f t="shared" si="1"/>
        <v>25519837.859999999</v>
      </c>
      <c r="M8" s="386">
        <v>0</v>
      </c>
      <c r="N8" s="385">
        <v>4593397.96</v>
      </c>
      <c r="O8" s="386">
        <v>41058113.530000001</v>
      </c>
      <c r="P8" s="386">
        <v>36483338515.809998</v>
      </c>
      <c r="Q8" s="387">
        <v>0.22507870825586609</v>
      </c>
      <c r="R8" s="387">
        <v>0.19989790985930783</v>
      </c>
      <c r="S8" s="388">
        <v>183</v>
      </c>
      <c r="T8" s="392"/>
      <c r="U8" s="205">
        <v>0</v>
      </c>
      <c r="V8" s="205">
        <v>0</v>
      </c>
      <c r="W8" s="205">
        <v>1.9999771942027828E-4</v>
      </c>
      <c r="X8" s="205">
        <v>3.9999549146731931E-4</v>
      </c>
      <c r="Y8" s="205">
        <f t="shared" si="2"/>
        <v>1.3989858877054807E-3</v>
      </c>
      <c r="Z8" s="205">
        <v>0</v>
      </c>
      <c r="AA8" s="205">
        <v>2.5180798396558246E-4</v>
      </c>
    </row>
    <row r="9" spans="1:31" s="377" customFormat="1" ht="18" customHeight="1">
      <c r="A9" s="377" t="str">
        <f t="shared" si="0"/>
        <v>Y0AIR</v>
      </c>
      <c r="B9" s="377" t="str">
        <f>VLOOKUP(E9,'Plan code-Exp ratio'!A:B,2,0)</f>
        <v>R</v>
      </c>
      <c r="C9" s="377" t="str">
        <f>VLOOKUP(F9,'Plan code-Exp ratio'!D:E,2,0)</f>
        <v>Y0AI</v>
      </c>
      <c r="D9" t="s">
        <v>2917</v>
      </c>
      <c r="E9" t="s">
        <v>3905</v>
      </c>
      <c r="F9" t="s">
        <v>2891</v>
      </c>
      <c r="G9" s="385">
        <v>19793055.190000001</v>
      </c>
      <c r="H9" s="385">
        <v>0</v>
      </c>
      <c r="I9" s="386">
        <v>1041740.1</v>
      </c>
      <c r="J9" s="386">
        <v>2083479.3</v>
      </c>
      <c r="K9" s="386">
        <v>7286980.2199999997</v>
      </c>
      <c r="L9" s="397">
        <f t="shared" si="1"/>
        <v>7286980.2199999997</v>
      </c>
      <c r="M9" s="386">
        <v>0</v>
      </c>
      <c r="N9" s="385">
        <v>1311664.82</v>
      </c>
      <c r="O9" s="386">
        <v>31516919.630000003</v>
      </c>
      <c r="P9" s="386">
        <v>10417408680.07</v>
      </c>
      <c r="Q9" s="387">
        <v>0.60508175493386185</v>
      </c>
      <c r="R9" s="387">
        <v>0.57989958419865006</v>
      </c>
      <c r="S9" s="388">
        <v>183</v>
      </c>
      <c r="T9" s="392"/>
      <c r="U9" s="205">
        <v>3.7999959102817883E-3</v>
      </c>
      <c r="V9" s="205">
        <v>0</v>
      </c>
      <c r="W9" s="205">
        <v>1.9999985255315911E-4</v>
      </c>
      <c r="X9" s="205">
        <v>3.9999953231862646E-4</v>
      </c>
      <c r="Y9" s="205">
        <f t="shared" si="2"/>
        <v>1.3990005468329258E-3</v>
      </c>
      <c r="Z9" s="205">
        <v>0</v>
      </c>
      <c r="AA9" s="205">
        <v>2.5182170735211791E-4</v>
      </c>
    </row>
    <row r="10" spans="1:31" s="377" customFormat="1" ht="18" customHeight="1">
      <c r="A10" s="377" t="str">
        <f t="shared" si="0"/>
        <v>Y0AKR</v>
      </c>
      <c r="B10" s="377" t="str">
        <f>VLOOKUP(E10,'Plan code-Exp ratio'!A:B,2,0)</f>
        <v>R</v>
      </c>
      <c r="C10" s="377" t="str">
        <f>VLOOKUP(F10,'Plan code-Exp ratio'!D:E,2,0)</f>
        <v>Y0AK</v>
      </c>
      <c r="D10" t="s">
        <v>1003</v>
      </c>
      <c r="E10" t="s">
        <v>3905</v>
      </c>
      <c r="F10" t="s">
        <v>2892</v>
      </c>
      <c r="G10" s="385">
        <v>7594837.4900000002</v>
      </c>
      <c r="H10" s="385">
        <v>0</v>
      </c>
      <c r="I10" s="386">
        <v>389478.44</v>
      </c>
      <c r="J10" s="386">
        <v>971149.86</v>
      </c>
      <c r="K10" s="386">
        <v>3018759.98</v>
      </c>
      <c r="L10" s="397">
        <f t="shared" si="1"/>
        <v>3018759.98</v>
      </c>
      <c r="M10" s="386">
        <v>0</v>
      </c>
      <c r="N10" s="385">
        <v>543363.07999999996</v>
      </c>
      <c r="O10" s="386">
        <v>12517588.850000001</v>
      </c>
      <c r="P10" s="386">
        <v>3894763863.27</v>
      </c>
      <c r="Q10" s="387">
        <v>0.64279064351235793</v>
      </c>
      <c r="R10" s="387">
        <v>0.6148884086619093</v>
      </c>
      <c r="S10" s="388">
        <v>183</v>
      </c>
      <c r="T10" s="392"/>
      <c r="U10" s="205">
        <v>3.9000246262033762E-3</v>
      </c>
      <c r="V10" s="205">
        <v>0</v>
      </c>
      <c r="W10" s="205">
        <v>2.0000105458152132E-4</v>
      </c>
      <c r="X10" s="205">
        <v>4.9869511687655103E-4</v>
      </c>
      <c r="Y10" s="205">
        <f t="shared" si="2"/>
        <v>1.5501632889576432E-3</v>
      </c>
      <c r="Z10" s="205">
        <v>0</v>
      </c>
      <c r="AA10" s="205">
        <v>2.7902234850448593E-4</v>
      </c>
    </row>
    <row r="11" spans="1:31" s="377" customFormat="1" ht="18" customHeight="1">
      <c r="A11" s="377" t="str">
        <f t="shared" si="0"/>
        <v>Y0AKD</v>
      </c>
      <c r="B11" s="377" t="str">
        <f>VLOOKUP(E11,'Plan code-Exp ratio'!A:B,2,0)</f>
        <v>D</v>
      </c>
      <c r="C11" s="377" t="str">
        <f>VLOOKUP(F11,'Plan code-Exp ratio'!D:E,2,0)</f>
        <v>Y0AK</v>
      </c>
      <c r="D11" t="s">
        <v>1003</v>
      </c>
      <c r="E11" s="247" t="s">
        <v>3904</v>
      </c>
      <c r="F11" t="s">
        <v>2892</v>
      </c>
      <c r="G11" s="385">
        <v>0</v>
      </c>
      <c r="H11" s="385">
        <v>0</v>
      </c>
      <c r="I11" s="386">
        <v>71888.73</v>
      </c>
      <c r="J11" s="386">
        <v>179288.54</v>
      </c>
      <c r="K11" s="386">
        <v>557237.56000000006</v>
      </c>
      <c r="L11" s="397">
        <f t="shared" si="1"/>
        <v>557237.56000000006</v>
      </c>
      <c r="M11" s="386">
        <v>0</v>
      </c>
      <c r="N11" s="385">
        <v>100298.68</v>
      </c>
      <c r="O11" s="386">
        <v>908713.51</v>
      </c>
      <c r="P11" s="386">
        <v>718894211.59000003</v>
      </c>
      <c r="Q11" s="387">
        <v>0.25280868738396733</v>
      </c>
      <c r="R11" s="387">
        <v>0.22490508811080967</v>
      </c>
      <c r="S11" s="388">
        <v>183</v>
      </c>
      <c r="T11" s="392"/>
      <c r="U11" s="205">
        <v>0</v>
      </c>
      <c r="V11" s="205">
        <v>0</v>
      </c>
      <c r="W11" s="205">
        <v>1.9999807716075923E-4</v>
      </c>
      <c r="X11" s="205">
        <v>4.9878977215148839E-4</v>
      </c>
      <c r="Y11" s="205">
        <f t="shared" si="2"/>
        <v>1.5502630317958492E-3</v>
      </c>
      <c r="Z11" s="205">
        <v>0</v>
      </c>
      <c r="AA11" s="205">
        <v>2.7903599273157692E-4</v>
      </c>
    </row>
    <row r="12" spans="1:31" s="377" customFormat="1" ht="18" customHeight="1">
      <c r="A12" s="377" t="str">
        <f t="shared" si="0"/>
        <v>Y0ASR</v>
      </c>
      <c r="B12" s="377" t="str">
        <f>VLOOKUP(E12,'Plan code-Exp ratio'!A:B,2,0)</f>
        <v>R</v>
      </c>
      <c r="C12" s="377" t="str">
        <f>VLOOKUP(F12,'Plan code-Exp ratio'!D:E,2,0)</f>
        <v>Y0AS</v>
      </c>
      <c r="D12" t="s">
        <v>2920</v>
      </c>
      <c r="E12" t="s">
        <v>3905</v>
      </c>
      <c r="F12" t="s">
        <v>2893</v>
      </c>
      <c r="G12" s="385">
        <v>233731092.69</v>
      </c>
      <c r="H12" s="385">
        <v>11208133.4</v>
      </c>
      <c r="I12" s="386">
        <v>4494832.97</v>
      </c>
      <c r="J12" s="386">
        <v>22474165.27</v>
      </c>
      <c r="K12" s="386">
        <v>126988182.66</v>
      </c>
      <c r="L12" s="397">
        <f t="shared" si="1"/>
        <v>138196316.06</v>
      </c>
      <c r="M12" s="386">
        <v>-67665.09</v>
      </c>
      <c r="N12" s="385">
        <v>24880466.52</v>
      </c>
      <c r="O12" s="386">
        <v>423709208.42000002</v>
      </c>
      <c r="P12" s="386">
        <v>44948164605.900002</v>
      </c>
      <c r="Q12" s="387">
        <v>1.8853237373985365</v>
      </c>
      <c r="R12" s="387">
        <v>1.7749174431813839</v>
      </c>
      <c r="S12" s="388">
        <v>183</v>
      </c>
      <c r="T12" s="392"/>
      <c r="U12" s="205">
        <v>1.0400028332161082E-2</v>
      </c>
      <c r="V12" s="205">
        <v>5.0000000000000001E-4</v>
      </c>
      <c r="W12" s="205">
        <v>2.0000073459773695E-4</v>
      </c>
      <c r="X12" s="205">
        <v>1.0000036916768783E-3</v>
      </c>
      <c r="Y12" s="205">
        <f t="shared" si="2"/>
        <v>6.14914167337814E-3</v>
      </c>
      <c r="Z12" s="205">
        <v>-3.0108054730723361E-6</v>
      </c>
      <c r="AA12" s="205">
        <v>1.1070737476445982E-3</v>
      </c>
    </row>
    <row r="13" spans="1:31" s="377" customFormat="1" ht="18" customHeight="1">
      <c r="A13" s="377" t="str">
        <f t="shared" si="0"/>
        <v>Y0ASD</v>
      </c>
      <c r="B13" s="377" t="str">
        <f>VLOOKUP(E13,'Plan code-Exp ratio'!A:B,2,0)</f>
        <v>D</v>
      </c>
      <c r="C13" s="377" t="str">
        <f>VLOOKUP(F13,'Plan code-Exp ratio'!D:E,2,0)</f>
        <v>Y0AS</v>
      </c>
      <c r="D13" t="s">
        <v>2920</v>
      </c>
      <c r="E13" s="247" t="s">
        <v>3904</v>
      </c>
      <c r="F13" t="s">
        <v>2893</v>
      </c>
      <c r="G13" s="385">
        <v>0</v>
      </c>
      <c r="H13" s="385">
        <v>831504.13</v>
      </c>
      <c r="I13" s="386">
        <v>333460.03000000003</v>
      </c>
      <c r="J13" s="386">
        <v>1667299.72</v>
      </c>
      <c r="K13" s="386">
        <v>9420620.6899999995</v>
      </c>
      <c r="L13" s="397">
        <f t="shared" si="1"/>
        <v>10252124.82</v>
      </c>
      <c r="M13" s="386">
        <v>0</v>
      </c>
      <c r="N13" s="385">
        <v>1845762.8</v>
      </c>
      <c r="O13" s="386">
        <v>14098647.370000001</v>
      </c>
      <c r="P13" s="386">
        <v>3334713023.3200002</v>
      </c>
      <c r="Q13" s="387">
        <v>0.84556885533517689</v>
      </c>
      <c r="R13" s="387">
        <v>0.73486890681832506</v>
      </c>
      <c r="S13" s="388">
        <v>183</v>
      </c>
      <c r="T13" s="392"/>
      <c r="U13" s="205">
        <v>0</v>
      </c>
      <c r="V13" s="205">
        <v>5.0000000000000001E-4</v>
      </c>
      <c r="W13" s="205">
        <v>1.9999323939906005E-4</v>
      </c>
      <c r="X13" s="205">
        <v>9.9996593910204397E-4</v>
      </c>
      <c r="Y13" s="205">
        <f t="shared" si="2"/>
        <v>6.148729889682146E-3</v>
      </c>
      <c r="Z13" s="205">
        <v>0</v>
      </c>
      <c r="AA13" s="205">
        <v>1.1069994851685204E-3</v>
      </c>
    </row>
    <row r="14" spans="1:31" s="377" customFormat="1" ht="18" customHeight="1">
      <c r="A14" s="377" t="str">
        <f t="shared" si="0"/>
        <v>Y0ATD</v>
      </c>
      <c r="B14" s="377" t="str">
        <f>VLOOKUP(E14,'Plan code-Exp ratio'!A:B,2,0)</f>
        <v>D</v>
      </c>
      <c r="C14" s="377" t="str">
        <f>VLOOKUP(F14,'Plan code-Exp ratio'!D:E,2,0)</f>
        <v>Y0AT</v>
      </c>
      <c r="D14" t="s">
        <v>2921</v>
      </c>
      <c r="E14" s="247" t="s">
        <v>3904</v>
      </c>
      <c r="F14" t="s">
        <v>2894</v>
      </c>
      <c r="G14" s="385">
        <v>0</v>
      </c>
      <c r="H14" s="385">
        <v>181185.19</v>
      </c>
      <c r="I14" s="386">
        <v>72661.820000000007</v>
      </c>
      <c r="J14" s="386">
        <v>363309.22</v>
      </c>
      <c r="K14" s="386">
        <v>1844934.39</v>
      </c>
      <c r="L14" s="397">
        <f t="shared" si="1"/>
        <v>2026119.5799999998</v>
      </c>
      <c r="M14" s="386">
        <v>0</v>
      </c>
      <c r="N14" s="385">
        <v>365049.1</v>
      </c>
      <c r="O14" s="386">
        <v>2827139.72</v>
      </c>
      <c r="P14" s="386">
        <v>726646078.62</v>
      </c>
      <c r="Q14" s="387">
        <v>0.77813389576645731</v>
      </c>
      <c r="R14" s="387">
        <v>0.67765881973129094</v>
      </c>
      <c r="S14" s="388">
        <v>183</v>
      </c>
      <c r="T14" s="392"/>
      <c r="U14" s="205">
        <v>0</v>
      </c>
      <c r="V14" s="205">
        <v>5.0000000000000001E-4</v>
      </c>
      <c r="W14" s="205">
        <v>1.9999232676792177E-4</v>
      </c>
      <c r="X14" s="205">
        <v>9.9996196412419579E-4</v>
      </c>
      <c r="Y14" s="205">
        <f t="shared" si="2"/>
        <v>5.5766339064207918E-3</v>
      </c>
      <c r="Z14" s="205">
        <v>0</v>
      </c>
      <c r="AA14" s="205">
        <v>1.004750760351664E-3</v>
      </c>
    </row>
    <row r="15" spans="1:31" s="377" customFormat="1" ht="18" customHeight="1">
      <c r="A15" s="377" t="str">
        <f t="shared" si="0"/>
        <v>Y0ATR</v>
      </c>
      <c r="B15" s="377" t="str">
        <f>VLOOKUP(E15,'Plan code-Exp ratio'!A:B,2,0)</f>
        <v>R</v>
      </c>
      <c r="C15" s="377" t="str">
        <f>VLOOKUP(F15,'Plan code-Exp ratio'!D:E,2,0)</f>
        <v>Y0AT</v>
      </c>
      <c r="D15" t="s">
        <v>2921</v>
      </c>
      <c r="E15" t="s">
        <v>3905</v>
      </c>
      <c r="F15" t="s">
        <v>2894</v>
      </c>
      <c r="G15" s="385">
        <v>90804139.109999999</v>
      </c>
      <c r="H15" s="385">
        <v>3379447.37</v>
      </c>
      <c r="I15" s="386">
        <v>1355284.66</v>
      </c>
      <c r="J15" s="386">
        <v>6776423.1500000004</v>
      </c>
      <c r="K15" s="386">
        <v>34404095.740000002</v>
      </c>
      <c r="L15" s="397">
        <f t="shared" si="1"/>
        <v>37783543.109999999</v>
      </c>
      <c r="M15" s="386">
        <v>-41943.15</v>
      </c>
      <c r="N15" s="385">
        <v>6802299.7400000002</v>
      </c>
      <c r="O15" s="386">
        <v>143479746.62</v>
      </c>
      <c r="P15" s="386">
        <v>13552789314.68</v>
      </c>
      <c r="Q15" s="387">
        <v>2.1173463748098964</v>
      </c>
      <c r="R15" s="387">
        <v>2.0175830503305971</v>
      </c>
      <c r="S15" s="388">
        <v>183</v>
      </c>
      <c r="T15" s="392"/>
      <c r="U15" s="205">
        <v>1.3400066510536471E-2</v>
      </c>
      <c r="V15" s="205">
        <v>5.0000000000000001E-4</v>
      </c>
      <c r="W15" s="205">
        <v>2.0000084536575709E-4</v>
      </c>
      <c r="X15" s="205">
        <v>1.0000042046931208E-3</v>
      </c>
      <c r="Y15" s="205">
        <f t="shared" si="2"/>
        <v>5.5757589427106241E-3</v>
      </c>
      <c r="Z15" s="205">
        <v>-6.189596698676391E-6</v>
      </c>
      <c r="AA15" s="205">
        <v>1.0038228414916686E-3</v>
      </c>
    </row>
    <row r="16" spans="1:31" s="377" customFormat="1" ht="18" customHeight="1">
      <c r="A16" s="377" t="str">
        <f t="shared" si="0"/>
        <v>Y0BAD</v>
      </c>
      <c r="B16" s="377" t="str">
        <f>VLOOKUP(E16,'Plan code-Exp ratio'!A:B,2,0)</f>
        <v>D</v>
      </c>
      <c r="C16" s="377" t="str">
        <f>VLOOKUP(F16,'Plan code-Exp ratio'!D:E,2,0)</f>
        <v>Y0BA</v>
      </c>
      <c r="D16" t="s">
        <v>2922</v>
      </c>
      <c r="E16" s="247" t="s">
        <v>3904</v>
      </c>
      <c r="F16" t="s">
        <v>2895</v>
      </c>
      <c r="G16" s="385">
        <v>0</v>
      </c>
      <c r="H16" s="385">
        <v>1077594.3400000001</v>
      </c>
      <c r="I16" s="386">
        <v>432145.66</v>
      </c>
      <c r="J16" s="386">
        <v>2376800.42</v>
      </c>
      <c r="K16" s="386">
        <v>16412970.99</v>
      </c>
      <c r="L16" s="397">
        <f t="shared" si="1"/>
        <v>17490565.330000002</v>
      </c>
      <c r="M16" s="386">
        <v>0</v>
      </c>
      <c r="N16" s="385">
        <v>3148773.84</v>
      </c>
      <c r="O16" s="386">
        <v>23448285.25</v>
      </c>
      <c r="P16" s="386">
        <v>4321573483.8500004</v>
      </c>
      <c r="Q16" s="387">
        <v>1.0851735062531165</v>
      </c>
      <c r="R16" s="387">
        <v>0.9394500167987696</v>
      </c>
      <c r="S16" s="388">
        <v>183</v>
      </c>
      <c r="T16" s="392"/>
      <c r="U16" s="205">
        <v>0</v>
      </c>
      <c r="V16" s="205">
        <v>5.0000000000000001E-4</v>
      </c>
      <c r="W16" s="205">
        <v>1.9999459068089728E-4</v>
      </c>
      <c r="X16" s="205">
        <v>1.0999699201609122E-3</v>
      </c>
      <c r="Y16" s="205">
        <f t="shared" si="2"/>
        <v>8.094535657145888E-3</v>
      </c>
      <c r="Z16" s="205">
        <v>0</v>
      </c>
      <c r="AA16" s="205">
        <v>1.4572348945434673E-3</v>
      </c>
    </row>
    <row r="17" spans="1:33" s="377" customFormat="1" ht="18" customHeight="1">
      <c r="A17" s="377" t="str">
        <f t="shared" si="0"/>
        <v>Y0BAR</v>
      </c>
      <c r="B17" s="377" t="str">
        <f>VLOOKUP(E17,'Plan code-Exp ratio'!A:B,2,0)</f>
        <v>R</v>
      </c>
      <c r="C17" s="377" t="str">
        <f>VLOOKUP(F17,'Plan code-Exp ratio'!D:E,2,0)</f>
        <v>Y0BA</v>
      </c>
      <c r="D17" t="s">
        <v>2922</v>
      </c>
      <c r="E17" t="s">
        <v>3905</v>
      </c>
      <c r="F17" t="s">
        <v>2895</v>
      </c>
      <c r="G17" s="385">
        <v>66890368.020000003</v>
      </c>
      <c r="H17" s="385">
        <v>3207633.37</v>
      </c>
      <c r="I17" s="386">
        <v>1286353.1399999999</v>
      </c>
      <c r="J17" s="386">
        <v>7074942.7599999998</v>
      </c>
      <c r="K17" s="386">
        <v>48861905</v>
      </c>
      <c r="L17" s="397">
        <f t="shared" si="1"/>
        <v>52069538.369999997</v>
      </c>
      <c r="M17" s="386">
        <v>-36860.97</v>
      </c>
      <c r="N17" s="385">
        <v>9373986.8800000008</v>
      </c>
      <c r="O17" s="386">
        <v>136658328.20000002</v>
      </c>
      <c r="P17" s="386">
        <v>12863189998.07</v>
      </c>
      <c r="Q17" s="387">
        <v>2.1247968539764135</v>
      </c>
      <c r="R17" s="387">
        <v>1.9796209541972616</v>
      </c>
      <c r="S17" s="388">
        <v>183</v>
      </c>
      <c r="T17" s="392"/>
      <c r="U17" s="205">
        <v>1.040027676339015E-2</v>
      </c>
      <c r="V17" s="205">
        <v>5.0000000000000001E-4</v>
      </c>
      <c r="W17" s="205">
        <v>2.0000530820006625E-4</v>
      </c>
      <c r="X17" s="205">
        <v>1.1000292712867537E-3</v>
      </c>
      <c r="Y17" s="205">
        <f t="shared" si="2"/>
        <v>8.0958981990956434E-3</v>
      </c>
      <c r="Z17" s="205">
        <v>-5.7312330775695059E-6</v>
      </c>
      <c r="AA17" s="205">
        <v>1.4574902308690891E-3</v>
      </c>
    </row>
    <row r="18" spans="1:33" s="377" customFormat="1" ht="18" customHeight="1">
      <c r="A18" s="377" t="str">
        <f t="shared" si="0"/>
        <v>Y0BBD</v>
      </c>
      <c r="B18" s="377" t="str">
        <f>VLOOKUP(E18,'Plan code-Exp ratio'!A:B,2,0)</f>
        <v>D</v>
      </c>
      <c r="C18" s="377" t="str">
        <f>VLOOKUP(F18,'Plan code-Exp ratio'!D:E,2,0)</f>
        <v>Y0BB</v>
      </c>
      <c r="D18" t="s">
        <v>2923</v>
      </c>
      <c r="E18" s="247" t="s">
        <v>3904</v>
      </c>
      <c r="F18" t="s">
        <v>2896</v>
      </c>
      <c r="G18" s="385">
        <v>0</v>
      </c>
      <c r="H18" s="385">
        <v>3675896.92</v>
      </c>
      <c r="I18" s="386">
        <v>1474143.04</v>
      </c>
      <c r="J18" s="386">
        <v>8107786.8799999999</v>
      </c>
      <c r="K18" s="386">
        <v>32147090.989999998</v>
      </c>
      <c r="L18" s="397">
        <f t="shared" si="1"/>
        <v>35822987.909999996</v>
      </c>
      <c r="M18" s="386">
        <v>0</v>
      </c>
      <c r="N18" s="385">
        <v>6449928.5</v>
      </c>
      <c r="O18" s="386">
        <v>51854846.329999998</v>
      </c>
      <c r="P18" s="386">
        <v>14742054524.57</v>
      </c>
      <c r="Q18" s="387">
        <v>0.70349551676905786</v>
      </c>
      <c r="R18" s="387">
        <v>0.61599172292200399</v>
      </c>
      <c r="S18" s="388">
        <v>183</v>
      </c>
      <c r="T18" s="392"/>
      <c r="U18" s="205">
        <v>0</v>
      </c>
      <c r="V18" s="205">
        <v>5.0000000000000001E-4</v>
      </c>
      <c r="W18" s="205">
        <v>1.9999153273284997E-4</v>
      </c>
      <c r="X18" s="205">
        <v>1.0999534517372829E-3</v>
      </c>
      <c r="Y18" s="205">
        <f t="shared" si="2"/>
        <v>4.8599722447499076E-3</v>
      </c>
      <c r="Z18" s="205">
        <v>0</v>
      </c>
      <c r="AA18" s="205">
        <v>8.7503793847053799E-4</v>
      </c>
    </row>
    <row r="19" spans="1:33" s="377" customFormat="1" ht="18" customHeight="1">
      <c r="A19" s="377" t="str">
        <f t="shared" si="0"/>
        <v>Y0BBR</v>
      </c>
      <c r="B19" s="377" t="str">
        <f>VLOOKUP(E19,'Plan code-Exp ratio'!A:B,2,0)</f>
        <v>R</v>
      </c>
      <c r="C19" s="377" t="str">
        <f>VLOOKUP(F19,'Plan code-Exp ratio'!D:E,2,0)</f>
        <v>Y0BB</v>
      </c>
      <c r="D19" t="s">
        <v>2923</v>
      </c>
      <c r="E19" t="s">
        <v>3905</v>
      </c>
      <c r="F19" t="s">
        <v>2896</v>
      </c>
      <c r="G19" s="385">
        <v>326932641.68000001</v>
      </c>
      <c r="H19" s="385">
        <v>15096895.460000001</v>
      </c>
      <c r="I19" s="386">
        <v>6054308.1600000001</v>
      </c>
      <c r="J19" s="386">
        <v>33298694.84</v>
      </c>
      <c r="K19" s="386">
        <v>132043736.2</v>
      </c>
      <c r="L19" s="397">
        <f t="shared" si="1"/>
        <v>147140631.66</v>
      </c>
      <c r="M19" s="386">
        <v>-318152.74</v>
      </c>
      <c r="N19" s="385">
        <v>26492042.120000001</v>
      </c>
      <c r="O19" s="386">
        <v>539600165.71999991</v>
      </c>
      <c r="P19" s="386">
        <v>60543726989.239998</v>
      </c>
      <c r="Q19" s="387">
        <v>1.7825138707298251</v>
      </c>
      <c r="R19" s="387">
        <v>1.6960511084203569</v>
      </c>
      <c r="S19" s="388">
        <v>183</v>
      </c>
      <c r="T19" s="392"/>
      <c r="U19" s="205">
        <v>1.0799884907584345E-2</v>
      </c>
      <c r="V19" s="205">
        <v>5.0000000000000001E-4</v>
      </c>
      <c r="W19" s="205">
        <v>1.9999786802275945E-4</v>
      </c>
      <c r="X19" s="205">
        <v>1.0999882728038178E-3</v>
      </c>
      <c r="Y19" s="205">
        <f t="shared" si="2"/>
        <v>4.8606400357926512E-3</v>
      </c>
      <c r="Z19" s="205">
        <v>-1.0509849849730691E-5</v>
      </c>
      <c r="AA19" s="205">
        <v>8.7513747294441389E-4</v>
      </c>
    </row>
    <row r="20" spans="1:33" s="377" customFormat="1" ht="18" customHeight="1">
      <c r="A20" s="377" t="str">
        <f t="shared" si="0"/>
        <v>Y0BFR</v>
      </c>
      <c r="B20" s="377" t="str">
        <f>VLOOKUP(E20,'Plan code-Exp ratio'!A:B,2,0)</f>
        <v>R</v>
      </c>
      <c r="C20" s="377" t="str">
        <f>VLOOKUP(F20,'Plan code-Exp ratio'!D:E,2,0)</f>
        <v>Y0BF</v>
      </c>
      <c r="D20" t="s">
        <v>1474</v>
      </c>
      <c r="E20" t="s">
        <v>3905</v>
      </c>
      <c r="F20" t="s">
        <v>2897</v>
      </c>
      <c r="G20" s="385">
        <v>39447248.840000004</v>
      </c>
      <c r="H20" s="385">
        <v>0</v>
      </c>
      <c r="I20" s="386">
        <v>2320426.38</v>
      </c>
      <c r="J20" s="386">
        <v>5801124.1399999997</v>
      </c>
      <c r="K20" s="386">
        <v>22025691.390000001</v>
      </c>
      <c r="L20" s="397">
        <f t="shared" si="1"/>
        <v>22025691.390000001</v>
      </c>
      <c r="M20" s="386">
        <v>0</v>
      </c>
      <c r="N20" s="385">
        <v>3964619.1</v>
      </c>
      <c r="O20" s="386">
        <v>73559109.849999994</v>
      </c>
      <c r="P20" s="386">
        <v>23204249922.43</v>
      </c>
      <c r="Q20" s="387">
        <v>0.63401411462040247</v>
      </c>
      <c r="R20" s="387">
        <v>0.59984262350775364</v>
      </c>
      <c r="S20" s="388">
        <v>183</v>
      </c>
      <c r="T20" s="392"/>
      <c r="U20" s="205">
        <v>3.4000020661619388E-3</v>
      </c>
      <c r="V20" s="205">
        <v>0</v>
      </c>
      <c r="W20" s="205">
        <v>2.0000011961231282E-4</v>
      </c>
      <c r="X20" s="205">
        <v>5.0000531449132858E-4</v>
      </c>
      <c r="Y20" s="205">
        <f t="shared" si="2"/>
        <v>1.8984187348119567E-3</v>
      </c>
      <c r="Z20" s="205">
        <v>0</v>
      </c>
      <c r="AA20" s="205">
        <v>3.4171491112648872E-4</v>
      </c>
    </row>
    <row r="21" spans="1:33" s="377" customFormat="1" ht="18" customHeight="1">
      <c r="A21" s="377" t="str">
        <f t="shared" si="0"/>
        <v>Y0BFD</v>
      </c>
      <c r="B21" s="377" t="str">
        <f>VLOOKUP(E21,'Plan code-Exp ratio'!A:B,2,0)</f>
        <v>D</v>
      </c>
      <c r="C21" s="377" t="str">
        <f>VLOOKUP(F21,'Plan code-Exp ratio'!D:E,2,0)</f>
        <v>Y0BF</v>
      </c>
      <c r="D21" t="s">
        <v>1474</v>
      </c>
      <c r="E21" s="247" t="s">
        <v>3904</v>
      </c>
      <c r="F21" t="s">
        <v>2897</v>
      </c>
      <c r="G21" s="385">
        <v>0</v>
      </c>
      <c r="H21" s="385">
        <v>0</v>
      </c>
      <c r="I21" s="386">
        <v>4712139.57</v>
      </c>
      <c r="J21" s="386">
        <v>11780466.880000001</v>
      </c>
      <c r="K21" s="386">
        <v>44728069.920000002</v>
      </c>
      <c r="L21" s="397">
        <f t="shared" si="1"/>
        <v>44728069.920000002</v>
      </c>
      <c r="M21" s="386">
        <v>0</v>
      </c>
      <c r="N21" s="385">
        <v>8051043.9199999999</v>
      </c>
      <c r="O21" s="386">
        <v>69271720.290000007</v>
      </c>
      <c r="P21" s="386">
        <v>47121851442.809998</v>
      </c>
      <c r="Q21" s="387">
        <v>0.29401102957116387</v>
      </c>
      <c r="R21" s="387">
        <v>0.25983985983361124</v>
      </c>
      <c r="S21" s="388">
        <v>183</v>
      </c>
      <c r="T21" s="392"/>
      <c r="U21" s="205">
        <v>0</v>
      </c>
      <c r="V21" s="205">
        <v>0</v>
      </c>
      <c r="W21" s="205">
        <v>1.9999806568377074E-4</v>
      </c>
      <c r="X21" s="205">
        <v>5.0000017059166298E-4</v>
      </c>
      <c r="Y21" s="205">
        <f t="shared" si="2"/>
        <v>1.8984003620606785E-3</v>
      </c>
      <c r="Z21" s="205">
        <v>0</v>
      </c>
      <c r="AA21" s="205">
        <v>3.4171169737552643E-4</v>
      </c>
    </row>
    <row r="22" spans="1:33" s="377" customFormat="1" ht="18" customHeight="1">
      <c r="A22" s="377" t="str">
        <f t="shared" si="0"/>
        <v>Y0BJD</v>
      </c>
      <c r="B22" s="377" t="str">
        <f>VLOOKUP(E22,'Plan code-Exp ratio'!A:B,2,0)</f>
        <v>D</v>
      </c>
      <c r="C22" s="377" t="str">
        <f>VLOOKUP(F22,'Plan code-Exp ratio'!D:E,2,0)</f>
        <v>Y0BJ</v>
      </c>
      <c r="D22" t="s">
        <v>2924</v>
      </c>
      <c r="E22" s="247" t="s">
        <v>3904</v>
      </c>
      <c r="F22" t="s">
        <v>2898</v>
      </c>
      <c r="G22" s="385">
        <v>0</v>
      </c>
      <c r="H22" s="385">
        <v>0</v>
      </c>
      <c r="I22" s="386">
        <v>14990.85</v>
      </c>
      <c r="J22" s="386">
        <v>89941.7</v>
      </c>
      <c r="K22" s="386">
        <v>290857.21000000002</v>
      </c>
      <c r="L22" s="397">
        <f t="shared" si="1"/>
        <v>290857.21000000002</v>
      </c>
      <c r="M22" s="386">
        <v>0</v>
      </c>
      <c r="N22" s="385">
        <v>52355.82</v>
      </c>
      <c r="O22" s="386">
        <v>448145.58</v>
      </c>
      <c r="P22" s="386">
        <v>149903702.33000001</v>
      </c>
      <c r="Q22" s="387">
        <v>0.59791128976047081</v>
      </c>
      <c r="R22" s="387">
        <v>0.52805868547356238</v>
      </c>
      <c r="S22" s="388">
        <v>183</v>
      </c>
      <c r="T22" s="392"/>
      <c r="U22" s="205">
        <v>0</v>
      </c>
      <c r="V22" s="205">
        <v>0</v>
      </c>
      <c r="W22" s="205">
        <v>2.0000640100267762E-4</v>
      </c>
      <c r="X22" s="205">
        <v>1.1999930435607406E-3</v>
      </c>
      <c r="Y22" s="205">
        <f t="shared" si="2"/>
        <v>3.8805874101722061E-3</v>
      </c>
      <c r="Z22" s="205">
        <v>0</v>
      </c>
      <c r="AA22" s="205">
        <v>6.9852604286908403E-4</v>
      </c>
    </row>
    <row r="23" spans="1:33" s="377" customFormat="1" ht="18" customHeight="1">
      <c r="A23" s="377" t="str">
        <f t="shared" si="0"/>
        <v>Y0BJR</v>
      </c>
      <c r="B23" s="377" t="str">
        <f>VLOOKUP(E23,'Plan code-Exp ratio'!A:B,2,0)</f>
        <v>R</v>
      </c>
      <c r="C23" s="377" t="str">
        <f>VLOOKUP(F23,'Plan code-Exp ratio'!D:E,2,0)</f>
        <v>Y0BJ</v>
      </c>
      <c r="D23" t="s">
        <v>2924</v>
      </c>
      <c r="E23" t="s">
        <v>3905</v>
      </c>
      <c r="F23" t="s">
        <v>2898</v>
      </c>
      <c r="G23" s="385">
        <v>6140890.7199999997</v>
      </c>
      <c r="H23" s="385">
        <v>0</v>
      </c>
      <c r="I23" s="386">
        <v>136467.22</v>
      </c>
      <c r="J23" s="386">
        <v>818643.99</v>
      </c>
      <c r="K23" s="386">
        <v>2647744.84</v>
      </c>
      <c r="L23" s="397">
        <f t="shared" si="1"/>
        <v>2647744.84</v>
      </c>
      <c r="M23" s="386">
        <v>-121649.55</v>
      </c>
      <c r="N23" s="385">
        <v>476598.46</v>
      </c>
      <c r="O23" s="386">
        <v>10098695.68</v>
      </c>
      <c r="P23" s="386">
        <v>1364623170.4300001</v>
      </c>
      <c r="Q23" s="387">
        <v>1.4800709674038213</v>
      </c>
      <c r="R23" s="387">
        <v>1.4280494397482189</v>
      </c>
      <c r="S23" s="388">
        <v>183</v>
      </c>
      <c r="T23" s="392"/>
      <c r="U23" s="205">
        <v>9.0001267061367157E-3</v>
      </c>
      <c r="V23" s="205">
        <v>0</v>
      </c>
      <c r="W23" s="205">
        <v>2.0000718580353354E-4</v>
      </c>
      <c r="X23" s="205">
        <v>1.1998095998062834E-3</v>
      </c>
      <c r="Y23" s="205">
        <f t="shared" si="2"/>
        <v>3.8805509057356562E-3</v>
      </c>
      <c r="Z23" s="205">
        <v>-1.782903187283088E-4</v>
      </c>
      <c r="AA23" s="205">
        <v>6.9850559528433233E-4</v>
      </c>
    </row>
    <row r="24" spans="1:33" s="377" customFormat="1" ht="18" customHeight="1">
      <c r="A24" s="377" t="str">
        <f t="shared" si="0"/>
        <v>Y0BLD</v>
      </c>
      <c r="B24" s="377" t="str">
        <f>VLOOKUP(E24,'Plan code-Exp ratio'!A:B,2,0)</f>
        <v>D</v>
      </c>
      <c r="C24" s="377" t="str">
        <f>VLOOKUP(F24,'Plan code-Exp ratio'!D:E,2,0)</f>
        <v>Y0BL</v>
      </c>
      <c r="D24" t="s">
        <v>2925</v>
      </c>
      <c r="E24" s="247" t="s">
        <v>3904</v>
      </c>
      <c r="F24" t="s">
        <v>2899</v>
      </c>
      <c r="G24" s="385">
        <v>0</v>
      </c>
      <c r="H24" s="385">
        <v>0</v>
      </c>
      <c r="I24" s="386">
        <v>767751.67</v>
      </c>
      <c r="J24" s="386">
        <v>1151646.74</v>
      </c>
      <c r="K24" s="386">
        <v>6520104.1200000001</v>
      </c>
      <c r="L24" s="397">
        <f t="shared" si="1"/>
        <v>6520104.1200000001</v>
      </c>
      <c r="M24" s="386">
        <v>0</v>
      </c>
      <c r="N24" s="385">
        <v>1173638.68</v>
      </c>
      <c r="O24" s="386">
        <v>9613141.2100000009</v>
      </c>
      <c r="P24" s="386">
        <v>7677599615.0100002</v>
      </c>
      <c r="Q24" s="387">
        <v>0.25042048796621125</v>
      </c>
      <c r="R24" s="387">
        <v>0.21984742505979216</v>
      </c>
      <c r="S24" s="388">
        <v>183</v>
      </c>
      <c r="T24" s="392"/>
      <c r="U24" s="205">
        <v>0</v>
      </c>
      <c r="V24" s="205">
        <v>0</v>
      </c>
      <c r="W24" s="205">
        <v>1.999978400798646E-4</v>
      </c>
      <c r="X24" s="205">
        <v>3.0000177080046912E-4</v>
      </c>
      <c r="Y24" s="205">
        <f t="shared" si="2"/>
        <v>1.6984746397175877E-3</v>
      </c>
      <c r="Z24" s="205">
        <v>0</v>
      </c>
      <c r="AA24" s="205">
        <v>3.0573062906419124E-4</v>
      </c>
    </row>
    <row r="25" spans="1:33" s="377" customFormat="1" ht="18" customHeight="1">
      <c r="A25" s="377" t="str">
        <f t="shared" si="0"/>
        <v>Y0BLR</v>
      </c>
      <c r="B25" s="377" t="str">
        <f>VLOOKUP(E25,'Plan code-Exp ratio'!A:B,2,0)</f>
        <v>R</v>
      </c>
      <c r="C25" s="377" t="str">
        <f>VLOOKUP(F25,'Plan code-Exp ratio'!D:E,2,0)</f>
        <v>Y0BL</v>
      </c>
      <c r="D25" t="s">
        <v>2925</v>
      </c>
      <c r="E25" t="s">
        <v>3905</v>
      </c>
      <c r="F25" t="s">
        <v>2899</v>
      </c>
      <c r="G25" s="385">
        <v>3198703.75</v>
      </c>
      <c r="H25" s="385">
        <v>0</v>
      </c>
      <c r="I25" s="386">
        <v>213246.14</v>
      </c>
      <c r="J25" s="386">
        <v>319874.58</v>
      </c>
      <c r="K25" s="386">
        <v>1810982.51</v>
      </c>
      <c r="L25" s="397">
        <f t="shared" si="1"/>
        <v>1810982.51</v>
      </c>
      <c r="M25" s="386">
        <v>0</v>
      </c>
      <c r="N25" s="385">
        <v>325959.78000000003</v>
      </c>
      <c r="O25" s="386">
        <v>5868766.7600000007</v>
      </c>
      <c r="P25" s="386">
        <v>2132463579.4300001</v>
      </c>
      <c r="Q25" s="387">
        <v>0.55042128893649855</v>
      </c>
      <c r="R25" s="387">
        <v>0.51985009577341268</v>
      </c>
      <c r="S25" s="388">
        <v>183</v>
      </c>
      <c r="T25" s="392"/>
      <c r="U25" s="205">
        <v>3.0000078602561665E-3</v>
      </c>
      <c r="V25" s="205">
        <v>0</v>
      </c>
      <c r="W25" s="205">
        <v>1.9999979559510222E-4</v>
      </c>
      <c r="X25" s="205">
        <v>3.0000472982099073E-4</v>
      </c>
      <c r="Y25" s="205">
        <f t="shared" si="2"/>
        <v>1.6984885720618677E-3</v>
      </c>
      <c r="Z25" s="205">
        <v>0</v>
      </c>
      <c r="AA25" s="205">
        <v>3.0571193163085852E-4</v>
      </c>
    </row>
    <row r="26" spans="1:33" s="377" customFormat="1" ht="18" customHeight="1">
      <c r="A26" s="377" t="str">
        <f t="shared" si="0"/>
        <v>Y0BMR</v>
      </c>
      <c r="B26" s="377" t="str">
        <f>VLOOKUP(E26,'Plan code-Exp ratio'!A:B,2,0)</f>
        <v>R</v>
      </c>
      <c r="C26" s="377" t="str">
        <f>VLOOKUP(F26,'Plan code-Exp ratio'!D:E,2,0)</f>
        <v>Y0BM</v>
      </c>
      <c r="D26" t="s">
        <v>2926</v>
      </c>
      <c r="E26" t="s">
        <v>3905</v>
      </c>
      <c r="F26" t="s">
        <v>2900</v>
      </c>
      <c r="G26" s="385">
        <v>8229357.2000000002</v>
      </c>
      <c r="H26" s="385">
        <v>500549.46</v>
      </c>
      <c r="I26" s="386">
        <v>200711.63</v>
      </c>
      <c r="J26" s="386">
        <v>802865.89</v>
      </c>
      <c r="K26" s="386">
        <v>5897238.9199999999</v>
      </c>
      <c r="L26" s="397">
        <f t="shared" si="1"/>
        <v>6397788.3799999999</v>
      </c>
      <c r="M26" s="386">
        <v>-4390.12</v>
      </c>
      <c r="N26" s="385">
        <v>1151824.46</v>
      </c>
      <c r="O26" s="386">
        <v>16778157.440000001</v>
      </c>
      <c r="P26" s="386">
        <v>2007158036.6500001</v>
      </c>
      <c r="Q26" s="387">
        <v>1.6718322258274381</v>
      </c>
      <c r="R26" s="387">
        <v>1.5574979961306974</v>
      </c>
      <c r="S26" s="388">
        <v>183</v>
      </c>
      <c r="T26" s="392"/>
      <c r="U26" s="205">
        <v>8.2000092167480894E-3</v>
      </c>
      <c r="V26" s="205">
        <v>5.0000000000000001E-4</v>
      </c>
      <c r="W26" s="205">
        <v>1.9999584121935214E-4</v>
      </c>
      <c r="X26" s="205">
        <v>8.0000266579905637E-4</v>
      </c>
      <c r="Y26" s="205">
        <f t="shared" si="2"/>
        <v>6.3749722375404747E-3</v>
      </c>
      <c r="Z26" s="205">
        <v>-4.3744637142048131E-6</v>
      </c>
      <c r="AA26" s="205">
        <v>1.1477167606816108E-3</v>
      </c>
    </row>
    <row r="27" spans="1:33" s="377" customFormat="1" ht="18" customHeight="1">
      <c r="A27" s="377" t="str">
        <f t="shared" si="0"/>
        <v>Y0BMD</v>
      </c>
      <c r="B27" s="377" t="str">
        <f>VLOOKUP(E27,'Plan code-Exp ratio'!A:B,2,0)</f>
        <v>D</v>
      </c>
      <c r="C27" s="377" t="str">
        <f>VLOOKUP(F27,'Plan code-Exp ratio'!D:E,2,0)</f>
        <v>Y0BM</v>
      </c>
      <c r="D27" t="s">
        <v>2926</v>
      </c>
      <c r="E27" s="247" t="s">
        <v>3904</v>
      </c>
      <c r="F27" t="s">
        <v>2900</v>
      </c>
      <c r="G27" s="385">
        <v>0</v>
      </c>
      <c r="H27" s="385">
        <v>63642.35</v>
      </c>
      <c r="I27" s="386">
        <v>25520.77</v>
      </c>
      <c r="J27" s="386">
        <v>102085.79</v>
      </c>
      <c r="K27" s="386">
        <v>749704.2</v>
      </c>
      <c r="L27" s="397">
        <f t="shared" si="1"/>
        <v>813346.54999999993</v>
      </c>
      <c r="M27" s="386">
        <v>0</v>
      </c>
      <c r="N27" s="385">
        <v>146432.34</v>
      </c>
      <c r="O27" s="386">
        <v>1087385.45</v>
      </c>
      <c r="P27" s="386">
        <v>255219721.86000001</v>
      </c>
      <c r="Q27" s="387">
        <v>0.85211710292238452</v>
      </c>
      <c r="R27" s="387">
        <v>0.73736708365833648</v>
      </c>
      <c r="S27" s="388">
        <v>183</v>
      </c>
      <c r="T27" s="392"/>
      <c r="U27" s="205">
        <v>0</v>
      </c>
      <c r="V27" s="205">
        <v>5.0000000000000001E-4</v>
      </c>
      <c r="W27" s="205">
        <v>1.999905792076628E-4</v>
      </c>
      <c r="X27" s="205">
        <v>7.9998355343400022E-4</v>
      </c>
      <c r="Y27" s="205">
        <f t="shared" si="2"/>
        <v>6.3736967039417017E-3</v>
      </c>
      <c r="Z27" s="205">
        <v>0</v>
      </c>
      <c r="AA27" s="205">
        <v>1.1475001926404809E-3</v>
      </c>
      <c r="AC27" s="389"/>
      <c r="AD27" s="389"/>
      <c r="AE27" s="390"/>
      <c r="AF27" s="390"/>
      <c r="AG27" s="391"/>
    </row>
    <row r="28" spans="1:33" s="377" customFormat="1" ht="18" customHeight="1">
      <c r="A28" s="377" t="str">
        <f t="shared" si="0"/>
        <v>Y0BNR</v>
      </c>
      <c r="B28" s="377" t="str">
        <f>VLOOKUP(E28,'Plan code-Exp ratio'!A:B,2,0)</f>
        <v>R</v>
      </c>
      <c r="C28" s="377" t="str">
        <f>VLOOKUP(F28,'Plan code-Exp ratio'!D:E,2,0)</f>
        <v>Y0BN</v>
      </c>
      <c r="D28" t="s">
        <v>1000</v>
      </c>
      <c r="E28" t="s">
        <v>3905</v>
      </c>
      <c r="F28" t="s">
        <v>2901</v>
      </c>
      <c r="G28" s="385">
        <v>14193626.199999999</v>
      </c>
      <c r="H28" s="385">
        <v>0</v>
      </c>
      <c r="I28" s="386">
        <v>591402.81000000006</v>
      </c>
      <c r="J28" s="386">
        <v>2069893.16</v>
      </c>
      <c r="K28" s="386">
        <v>4381169.9400000004</v>
      </c>
      <c r="L28" s="397">
        <f t="shared" si="1"/>
        <v>4381169.9400000004</v>
      </c>
      <c r="M28" s="386">
        <v>0</v>
      </c>
      <c r="N28" s="385">
        <v>788620.46</v>
      </c>
      <c r="O28" s="386">
        <v>22024712.57</v>
      </c>
      <c r="P28" s="386">
        <v>5913982629.8500004</v>
      </c>
      <c r="Q28" s="387">
        <v>0.74483521337493774</v>
      </c>
      <c r="R28" s="387">
        <v>0.71816552192134586</v>
      </c>
      <c r="S28" s="388">
        <v>183</v>
      </c>
      <c r="T28" s="392"/>
      <c r="U28" s="205">
        <v>4.8000229585929647E-3</v>
      </c>
      <c r="V28" s="205">
        <v>0</v>
      </c>
      <c r="W28" s="205">
        <v>2.000015377167248E-4</v>
      </c>
      <c r="X28" s="205">
        <v>6.9999974283066165E-4</v>
      </c>
      <c r="Y28" s="205">
        <f t="shared" si="2"/>
        <v>1.4816309800731093E-3</v>
      </c>
      <c r="Z28" s="205">
        <v>0</v>
      </c>
      <c r="AA28" s="205">
        <v>2.6669691453591642E-4</v>
      </c>
      <c r="AC28" s="389"/>
      <c r="AD28" s="389"/>
      <c r="AE28" s="390"/>
      <c r="AF28" s="390"/>
      <c r="AG28" s="391"/>
    </row>
    <row r="29" spans="1:33" s="377" customFormat="1" ht="18" customHeight="1">
      <c r="A29" s="377" t="str">
        <f t="shared" si="0"/>
        <v>Y0BND</v>
      </c>
      <c r="B29" s="377" t="str">
        <f>VLOOKUP(E29,'Plan code-Exp ratio'!A:B,2,0)</f>
        <v>D</v>
      </c>
      <c r="C29" s="377" t="str">
        <f>VLOOKUP(F29,'Plan code-Exp ratio'!D:E,2,0)</f>
        <v>Y0BN</v>
      </c>
      <c r="D29" t="s">
        <v>1000</v>
      </c>
      <c r="E29" s="247" t="s">
        <v>3904</v>
      </c>
      <c r="F29" t="s">
        <v>2901</v>
      </c>
      <c r="G29" s="385">
        <v>0</v>
      </c>
      <c r="H29" s="385">
        <v>0</v>
      </c>
      <c r="I29" s="386">
        <v>2905509.6</v>
      </c>
      <c r="J29" s="386">
        <v>10169212.449999999</v>
      </c>
      <c r="K29" s="386">
        <v>21523815.66</v>
      </c>
      <c r="L29" s="397">
        <f t="shared" si="1"/>
        <v>21523815.66</v>
      </c>
      <c r="M29" s="386">
        <v>0</v>
      </c>
      <c r="N29" s="385">
        <v>3874335.72</v>
      </c>
      <c r="O29" s="386">
        <v>38472873.43</v>
      </c>
      <c r="P29" s="386">
        <v>29055405413.619999</v>
      </c>
      <c r="Q29" s="387">
        <v>0.26482420659644607</v>
      </c>
      <c r="R29" s="387">
        <v>0.23815560111772943</v>
      </c>
      <c r="S29" s="388">
        <v>183</v>
      </c>
      <c r="T29" s="392"/>
      <c r="U29" s="205">
        <v>0</v>
      </c>
      <c r="V29" s="205">
        <v>0</v>
      </c>
      <c r="W29" s="205">
        <v>1.9999787018204986E-4</v>
      </c>
      <c r="X29" s="205">
        <v>6.9998764809752639E-4</v>
      </c>
      <c r="Y29" s="205">
        <f t="shared" si="2"/>
        <v>1.4815704928977178E-3</v>
      </c>
      <c r="Z29" s="205">
        <v>0</v>
      </c>
      <c r="AA29" s="205">
        <v>2.6668605478716659E-4</v>
      </c>
      <c r="AC29" s="389"/>
      <c r="AD29" s="389"/>
      <c r="AE29" s="390"/>
      <c r="AF29" s="390"/>
      <c r="AG29" s="391"/>
    </row>
    <row r="30" spans="1:33" s="377" customFormat="1" ht="18" customHeight="1">
      <c r="A30" s="377" t="str">
        <f t="shared" si="0"/>
        <v>Y0BPD</v>
      </c>
      <c r="B30" s="377" t="str">
        <f>VLOOKUP(E30,'Plan code-Exp ratio'!A:B,2,0)</f>
        <v>D</v>
      </c>
      <c r="C30" s="377" t="str">
        <f>VLOOKUP(F30,'Plan code-Exp ratio'!D:E,2,0)</f>
        <v>Y0BP</v>
      </c>
      <c r="D30" t="s">
        <v>2929</v>
      </c>
      <c r="E30" s="247" t="s">
        <v>3904</v>
      </c>
      <c r="F30" t="s">
        <v>2902</v>
      </c>
      <c r="G30" s="385">
        <v>0</v>
      </c>
      <c r="H30" s="385">
        <v>0</v>
      </c>
      <c r="I30" s="386">
        <v>35604.980000000003</v>
      </c>
      <c r="J30" s="386">
        <v>124621.32</v>
      </c>
      <c r="K30" s="386">
        <v>585103.16</v>
      </c>
      <c r="L30" s="397">
        <f t="shared" si="1"/>
        <v>585103.16</v>
      </c>
      <c r="M30" s="386">
        <v>0</v>
      </c>
      <c r="N30" s="385">
        <v>105317.7</v>
      </c>
      <c r="O30" s="386">
        <v>850647.16</v>
      </c>
      <c r="P30" s="386">
        <v>356069243.39999998</v>
      </c>
      <c r="Q30" s="387">
        <v>0.4777987291895372</v>
      </c>
      <c r="R30" s="387">
        <v>0.41864298802281785</v>
      </c>
      <c r="S30" s="388">
        <v>183</v>
      </c>
      <c r="T30" s="392"/>
      <c r="U30" s="205">
        <v>0</v>
      </c>
      <c r="V30" s="205">
        <v>0</v>
      </c>
      <c r="W30" s="205">
        <v>1.9998907886577659E-4</v>
      </c>
      <c r="X30" s="205">
        <v>6.9998362571295318E-4</v>
      </c>
      <c r="Y30" s="205">
        <f t="shared" si="2"/>
        <v>3.286457175649449E-3</v>
      </c>
      <c r="Z30" s="205">
        <v>0</v>
      </c>
      <c r="AA30" s="205">
        <v>5.9155741166719376E-4</v>
      </c>
      <c r="AC30" s="389"/>
      <c r="AD30" s="389"/>
      <c r="AE30" s="390"/>
      <c r="AF30" s="390"/>
      <c r="AG30" s="391"/>
    </row>
    <row r="31" spans="1:33" s="377" customFormat="1" ht="18" customHeight="1">
      <c r="A31" s="377" t="str">
        <f t="shared" si="0"/>
        <v>Y0BPR</v>
      </c>
      <c r="B31" s="377" t="str">
        <f>VLOOKUP(E31,'Plan code-Exp ratio'!A:B,2,0)</f>
        <v>R</v>
      </c>
      <c r="C31" s="377" t="str">
        <f>VLOOKUP(F31,'Plan code-Exp ratio'!D:E,2,0)</f>
        <v>Y0BP</v>
      </c>
      <c r="D31" t="s">
        <v>2929</v>
      </c>
      <c r="E31" t="s">
        <v>3905</v>
      </c>
      <c r="F31" t="s">
        <v>2902</v>
      </c>
      <c r="G31" s="385">
        <v>11541311.890000001</v>
      </c>
      <c r="H31" s="385">
        <v>0</v>
      </c>
      <c r="I31" s="386">
        <v>189197.89</v>
      </c>
      <c r="J31" s="386">
        <v>662011.1</v>
      </c>
      <c r="K31" s="386">
        <v>3109122.62</v>
      </c>
      <c r="L31" s="397">
        <f t="shared" si="1"/>
        <v>3109122.62</v>
      </c>
      <c r="M31" s="386">
        <v>0</v>
      </c>
      <c r="N31" s="385">
        <v>559632.34</v>
      </c>
      <c r="O31" s="386">
        <v>16061275.84</v>
      </c>
      <c r="P31" s="386">
        <v>1892016836.9300001</v>
      </c>
      <c r="Q31" s="387">
        <v>1.6977941767221416</v>
      </c>
      <c r="R31" s="387">
        <v>1.6386369505202794</v>
      </c>
      <c r="S31" s="388">
        <v>183</v>
      </c>
      <c r="T31" s="392"/>
      <c r="U31" s="205">
        <v>1.2200009708927342E-2</v>
      </c>
      <c r="V31" s="205">
        <v>0</v>
      </c>
      <c r="W31" s="205">
        <v>1.9999598978938669E-4</v>
      </c>
      <c r="X31" s="205">
        <v>6.9979408964899472E-4</v>
      </c>
      <c r="Y31" s="205">
        <f t="shared" si="2"/>
        <v>3.2865697168370706E-3</v>
      </c>
      <c r="Z31" s="205">
        <v>0</v>
      </c>
      <c r="AA31" s="205">
        <v>5.9157226201862279E-4</v>
      </c>
      <c r="AC31" s="389"/>
      <c r="AD31" s="389"/>
      <c r="AE31" s="390"/>
      <c r="AF31" s="390"/>
      <c r="AG31" s="391"/>
    </row>
    <row r="32" spans="1:33" s="377" customFormat="1" ht="18" customHeight="1">
      <c r="A32" s="377" t="str">
        <f t="shared" si="0"/>
        <v>Y0D1D</v>
      </c>
      <c r="B32" s="377" t="str">
        <f>VLOOKUP(E32,'Plan code-Exp ratio'!A:B,2,0)</f>
        <v>D</v>
      </c>
      <c r="C32" s="377" t="str">
        <f>VLOOKUP(F32,'Plan code-Exp ratio'!D:E,2,0)</f>
        <v>Y0D1</v>
      </c>
      <c r="D32" t="s">
        <v>2930</v>
      </c>
      <c r="E32" s="247" t="s">
        <v>3904</v>
      </c>
      <c r="F32" t="s">
        <v>2903</v>
      </c>
      <c r="G32" s="385">
        <v>0</v>
      </c>
      <c r="H32" s="385">
        <v>6296955.3300000001</v>
      </c>
      <c r="I32" s="386">
        <v>2525243.52</v>
      </c>
      <c r="J32" s="386">
        <v>13888839.189999999</v>
      </c>
      <c r="K32" s="386">
        <v>57459626.359999999</v>
      </c>
      <c r="L32" s="397">
        <f t="shared" si="1"/>
        <v>63756581.689999998</v>
      </c>
      <c r="M32" s="386">
        <v>0</v>
      </c>
      <c r="N32" s="385">
        <v>11479276.460000001</v>
      </c>
      <c r="O32" s="386">
        <v>91649940.860000014</v>
      </c>
      <c r="P32" s="386">
        <v>25253415386.799999</v>
      </c>
      <c r="Q32" s="387">
        <v>0.72584194617814413</v>
      </c>
      <c r="R32" s="387">
        <v>0.6349292812243158</v>
      </c>
      <c r="S32" s="388">
        <v>183</v>
      </c>
      <c r="T32" s="392"/>
      <c r="U32" s="205">
        <v>0</v>
      </c>
      <c r="V32" s="205">
        <v>5.0000000000000001E-4</v>
      </c>
      <c r="W32" s="205">
        <v>1.9999223719417762E-4</v>
      </c>
      <c r="X32" s="205">
        <v>1.0999572911044515E-3</v>
      </c>
      <c r="Y32" s="205">
        <f t="shared" si="2"/>
        <v>5.0493432839445289E-3</v>
      </c>
      <c r="Z32" s="205">
        <v>0</v>
      </c>
      <c r="AA32" s="205">
        <v>9.0912664953828287E-4</v>
      </c>
      <c r="AC32" s="389"/>
      <c r="AD32" s="389"/>
      <c r="AE32" s="390"/>
      <c r="AF32" s="390"/>
      <c r="AG32" s="391"/>
    </row>
    <row r="33" spans="1:33" s="377" customFormat="1" ht="18" customHeight="1">
      <c r="A33" s="377" t="str">
        <f t="shared" si="0"/>
        <v>Y0D1R</v>
      </c>
      <c r="B33" s="377" t="str">
        <f>VLOOKUP(E33,'Plan code-Exp ratio'!A:B,2,0)</f>
        <v>R</v>
      </c>
      <c r="C33" s="377" t="str">
        <f>VLOOKUP(F33,'Plan code-Exp ratio'!D:E,2,0)</f>
        <v>Y0D1</v>
      </c>
      <c r="D33" t="s">
        <v>2930</v>
      </c>
      <c r="E33" t="s">
        <v>3905</v>
      </c>
      <c r="F33" t="s">
        <v>2903</v>
      </c>
      <c r="G33" s="385">
        <v>391526622.76999998</v>
      </c>
      <c r="H33" s="385">
        <v>19143395.350000001</v>
      </c>
      <c r="I33" s="386">
        <v>7677000.0999999996</v>
      </c>
      <c r="J33" s="386">
        <v>42223500.710000001</v>
      </c>
      <c r="K33" s="386">
        <v>174680192.30000001</v>
      </c>
      <c r="L33" s="397">
        <f t="shared" si="1"/>
        <v>193823587.65000001</v>
      </c>
      <c r="M33" s="386">
        <v>-676610.73</v>
      </c>
      <c r="N33" s="385">
        <v>34896780.939999998</v>
      </c>
      <c r="O33" s="386">
        <v>669470881.44000006</v>
      </c>
      <c r="P33" s="386">
        <v>76770676684.300003</v>
      </c>
      <c r="Q33" s="387">
        <v>1.7440796677956345</v>
      </c>
      <c r="R33" s="387">
        <v>1.6549306028454274</v>
      </c>
      <c r="S33" s="388">
        <v>183</v>
      </c>
      <c r="T33" s="392"/>
      <c r="U33" s="205">
        <v>1.0199900266088684E-2</v>
      </c>
      <c r="V33" s="205">
        <v>5.0000000000000001E-4</v>
      </c>
      <c r="W33" s="205">
        <v>1.9999823973337427E-4</v>
      </c>
      <c r="X33" s="205">
        <v>1.0999903227018168E-3</v>
      </c>
      <c r="Y33" s="205">
        <f t="shared" si="2"/>
        <v>5.0494171999303982E-3</v>
      </c>
      <c r="Z33" s="205">
        <v>-1.7626801253358506E-5</v>
      </c>
      <c r="AA33" s="205">
        <v>9.0911745075542808E-4</v>
      </c>
      <c r="AC33" s="389"/>
      <c r="AD33" s="389"/>
      <c r="AE33" s="390"/>
      <c r="AF33" s="390"/>
      <c r="AG33" s="391"/>
    </row>
    <row r="34" spans="1:33" s="377" customFormat="1" ht="18" customHeight="1">
      <c r="A34" s="377" t="str">
        <f t="shared" si="0"/>
        <v>Y0D3D</v>
      </c>
      <c r="B34" s="377" t="str">
        <f>VLOOKUP(E34,'Plan code-Exp ratio'!A:B,2,0)</f>
        <v>D</v>
      </c>
      <c r="C34" s="377" t="str">
        <f>VLOOKUP(F34,'Plan code-Exp ratio'!D:E,2,0)</f>
        <v>Y0D3</v>
      </c>
      <c r="D34" t="s">
        <v>2931</v>
      </c>
      <c r="E34" s="247" t="s">
        <v>3904</v>
      </c>
      <c r="F34" t="s">
        <v>2904</v>
      </c>
      <c r="G34" s="385">
        <v>0</v>
      </c>
      <c r="H34" s="385">
        <v>0</v>
      </c>
      <c r="I34" s="386">
        <v>541768.06000000006</v>
      </c>
      <c r="J34" s="386">
        <v>750916.55</v>
      </c>
      <c r="K34" s="386">
        <v>5203291.16</v>
      </c>
      <c r="L34" s="397">
        <f t="shared" si="1"/>
        <v>5203291.16</v>
      </c>
      <c r="M34" s="386">
        <v>0</v>
      </c>
      <c r="N34" s="385">
        <v>938643.88</v>
      </c>
      <c r="O34" s="386">
        <v>7434619.6500000004</v>
      </c>
      <c r="P34" s="386">
        <v>5417663146.3699999</v>
      </c>
      <c r="Q34" s="387">
        <v>0.27445854233227562</v>
      </c>
      <c r="R34" s="387">
        <v>0.23980729678080864</v>
      </c>
      <c r="S34" s="388">
        <v>183</v>
      </c>
      <c r="T34" s="392"/>
      <c r="U34" s="205">
        <v>0</v>
      </c>
      <c r="V34" s="205">
        <v>0</v>
      </c>
      <c r="W34" s="205">
        <v>2.0000064432318986E-4</v>
      </c>
      <c r="X34" s="205">
        <v>2.7721049822122557E-4</v>
      </c>
      <c r="Y34" s="205">
        <f t="shared" si="2"/>
        <v>1.9208618252636708E-3</v>
      </c>
      <c r="Z34" s="205">
        <v>0</v>
      </c>
      <c r="AA34" s="205">
        <v>3.465124555146697E-4</v>
      </c>
      <c r="AC34" s="389"/>
      <c r="AD34" s="389"/>
      <c r="AE34" s="390"/>
      <c r="AF34" s="390"/>
      <c r="AG34" s="391"/>
    </row>
    <row r="35" spans="1:33" s="377" customFormat="1" ht="18" customHeight="1">
      <c r="A35" s="377" t="str">
        <f t="shared" si="0"/>
        <v>Y0D3R</v>
      </c>
      <c r="B35" s="377" t="str">
        <f>VLOOKUP(E35,'Plan code-Exp ratio'!A:B,2,0)</f>
        <v>R</v>
      </c>
      <c r="C35" s="377" t="str">
        <f>VLOOKUP(F35,'Plan code-Exp ratio'!D:E,2,0)</f>
        <v>Y0D3</v>
      </c>
      <c r="D35" t="s">
        <v>2931</v>
      </c>
      <c r="E35" t="s">
        <v>3905</v>
      </c>
      <c r="F35" t="s">
        <v>2904</v>
      </c>
      <c r="G35" s="385">
        <v>43056473.119999997</v>
      </c>
      <c r="H35" s="385">
        <v>0</v>
      </c>
      <c r="I35" s="386">
        <v>1285278.52</v>
      </c>
      <c r="J35" s="386">
        <v>1892035.04</v>
      </c>
      <c r="K35" s="386">
        <v>12345499.91</v>
      </c>
      <c r="L35" s="397">
        <f t="shared" si="1"/>
        <v>12345499.91</v>
      </c>
      <c r="M35" s="386">
        <v>0</v>
      </c>
      <c r="N35" s="385">
        <v>2220157.02</v>
      </c>
      <c r="O35" s="386">
        <v>60799443.610000007</v>
      </c>
      <c r="P35" s="386">
        <v>12852500246.15</v>
      </c>
      <c r="Q35" s="387">
        <v>0.94611075581519866</v>
      </c>
      <c r="R35" s="387">
        <v>0.9115625048526661</v>
      </c>
      <c r="S35" s="388">
        <v>183</v>
      </c>
      <c r="T35" s="392"/>
      <c r="U35" s="205">
        <v>6.7000929461795084E-3</v>
      </c>
      <c r="V35" s="205">
        <v>0</v>
      </c>
      <c r="W35" s="205">
        <v>2.0000443421660445E-4</v>
      </c>
      <c r="X35" s="205">
        <v>2.9442287551276479E-4</v>
      </c>
      <c r="Y35" s="205">
        <f t="shared" si="2"/>
        <v>1.9211047926177831E-3</v>
      </c>
      <c r="Z35" s="205">
        <v>0</v>
      </c>
      <c r="AA35" s="205">
        <v>3.4548250962532429E-4</v>
      </c>
      <c r="AC35" s="389"/>
      <c r="AD35" s="389"/>
      <c r="AE35" s="390"/>
      <c r="AF35" s="390"/>
      <c r="AG35" s="391"/>
    </row>
    <row r="36" spans="1:33" s="377" customFormat="1" ht="18" customHeight="1">
      <c r="A36" s="377" t="str">
        <f t="shared" si="0"/>
        <v>Y0D5D</v>
      </c>
      <c r="B36" s="377" t="str">
        <f>VLOOKUP(E36,'Plan code-Exp ratio'!A:B,2,0)</f>
        <v>D</v>
      </c>
      <c r="C36" s="377" t="str">
        <f>VLOOKUP(F36,'Plan code-Exp ratio'!D:E,2,0)</f>
        <v>Y0D5</v>
      </c>
      <c r="D36" t="s">
        <v>2933</v>
      </c>
      <c r="E36" s="247" t="s">
        <v>3904</v>
      </c>
      <c r="F36" t="s">
        <v>2905</v>
      </c>
      <c r="G36" s="385">
        <v>0</v>
      </c>
      <c r="H36" s="385">
        <v>90001.79</v>
      </c>
      <c r="I36" s="386">
        <v>36093.24</v>
      </c>
      <c r="J36" s="386">
        <v>180466.32</v>
      </c>
      <c r="K36" s="386">
        <v>1829039.35</v>
      </c>
      <c r="L36" s="397">
        <f t="shared" si="1"/>
        <v>1919041.1400000001</v>
      </c>
      <c r="M36" s="386">
        <v>0</v>
      </c>
      <c r="N36" s="385">
        <v>345468.26</v>
      </c>
      <c r="O36" s="386">
        <v>2481068.96</v>
      </c>
      <c r="P36" s="386">
        <v>360936209.17000002</v>
      </c>
      <c r="Q36" s="387">
        <v>1.3747963750743684</v>
      </c>
      <c r="R36" s="387">
        <v>1.1833673905485818</v>
      </c>
      <c r="S36" s="388">
        <v>183</v>
      </c>
      <c r="T36" s="392"/>
      <c r="U36" s="205">
        <v>0</v>
      </c>
      <c r="V36" s="205">
        <v>5.0000000000000001E-4</v>
      </c>
      <c r="W36" s="205">
        <v>1.9999788928353363E-4</v>
      </c>
      <c r="X36" s="205">
        <v>9.9999011135511119E-4</v>
      </c>
      <c r="Y36" s="205">
        <f t="shared" si="2"/>
        <v>1.0633685904847173E-2</v>
      </c>
      <c r="Z36" s="205">
        <v>0</v>
      </c>
      <c r="AA36" s="205">
        <v>1.9142898452578659E-3</v>
      </c>
      <c r="AC36" s="389"/>
      <c r="AD36" s="389"/>
      <c r="AE36" s="390"/>
      <c r="AF36" s="390"/>
      <c r="AG36" s="391"/>
    </row>
    <row r="37" spans="1:33" s="377" customFormat="1" ht="18" customHeight="1">
      <c r="A37" s="377" t="str">
        <f t="shared" si="0"/>
        <v>Y0D5R</v>
      </c>
      <c r="B37" s="377" t="str">
        <f>VLOOKUP(E37,'Plan code-Exp ratio'!A:B,2,0)</f>
        <v>R</v>
      </c>
      <c r="C37" s="377" t="str">
        <f>VLOOKUP(F37,'Plan code-Exp ratio'!D:E,2,0)</f>
        <v>Y0D5</v>
      </c>
      <c r="D37" t="s">
        <v>2933</v>
      </c>
      <c r="E37" t="s">
        <v>3905</v>
      </c>
      <c r="F37" t="s">
        <v>2905</v>
      </c>
      <c r="G37" s="385">
        <v>30422242.02</v>
      </c>
      <c r="H37" s="385">
        <v>1417943.99</v>
      </c>
      <c r="I37" s="386">
        <v>568640.06999999995</v>
      </c>
      <c r="J37" s="386">
        <v>2843200.25</v>
      </c>
      <c r="K37" s="386">
        <v>28831961</v>
      </c>
      <c r="L37" s="397">
        <f t="shared" si="1"/>
        <v>30249904.989999998</v>
      </c>
      <c r="M37" s="386">
        <v>-16788.61</v>
      </c>
      <c r="N37" s="385">
        <v>5445624.7999999998</v>
      </c>
      <c r="O37" s="386">
        <v>69512823.519999996</v>
      </c>
      <c r="P37" s="386">
        <v>5686264282.5500002</v>
      </c>
      <c r="Q37" s="387">
        <v>2.4449381902040974</v>
      </c>
      <c r="R37" s="387">
        <v>2.2539925738823237</v>
      </c>
      <c r="S37" s="388">
        <v>183</v>
      </c>
      <c r="T37" s="392"/>
      <c r="U37" s="205">
        <v>1.0700256093744968E-2</v>
      </c>
      <c r="V37" s="205">
        <v>5.0000000000000001E-4</v>
      </c>
      <c r="W37" s="205">
        <v>2.0000479813962985E-4</v>
      </c>
      <c r="X37" s="205">
        <v>1.0000239555256723E-3</v>
      </c>
      <c r="Y37" s="205">
        <f t="shared" si="2"/>
        <v>1.0639640891412967E-2</v>
      </c>
      <c r="Z37" s="205">
        <v>-5.9049699999069211E-6</v>
      </c>
      <c r="AA37" s="205">
        <v>1.915361133217647E-3</v>
      </c>
      <c r="AC37" s="389"/>
      <c r="AD37" s="389"/>
      <c r="AE37" s="390"/>
      <c r="AF37" s="390"/>
      <c r="AG37" s="391"/>
    </row>
    <row r="38" spans="1:33" s="377" customFormat="1" ht="18" customHeight="1">
      <c r="A38" s="377" t="str">
        <f t="shared" si="0"/>
        <v>Y0D6R</v>
      </c>
      <c r="B38" s="377" t="str">
        <f>VLOOKUP(E38,'Plan code-Exp ratio'!A:B,2,0)</f>
        <v>R</v>
      </c>
      <c r="C38" s="377" t="str">
        <f>VLOOKUP(F38,'Plan code-Exp ratio'!D:E,2,0)</f>
        <v>Y0D6</v>
      </c>
      <c r="D38" t="s">
        <v>2934</v>
      </c>
      <c r="E38" t="s">
        <v>3905</v>
      </c>
      <c r="F38" t="s">
        <v>2906</v>
      </c>
      <c r="G38" s="385">
        <v>16003869.939999999</v>
      </c>
      <c r="H38" s="385">
        <v>0</v>
      </c>
      <c r="I38" s="386">
        <v>457259.19</v>
      </c>
      <c r="J38" s="386">
        <v>1371755</v>
      </c>
      <c r="K38" s="386">
        <v>6164572.75</v>
      </c>
      <c r="L38" s="397">
        <f t="shared" si="1"/>
        <v>6164572.75</v>
      </c>
      <c r="M38" s="386">
        <v>-18723.55</v>
      </c>
      <c r="N38" s="385">
        <v>1109630.04</v>
      </c>
      <c r="O38" s="386">
        <v>25088363.369999997</v>
      </c>
      <c r="P38" s="386">
        <v>4572536070.0900002</v>
      </c>
      <c r="Q38" s="387">
        <v>1.0973500475637008</v>
      </c>
      <c r="R38" s="387">
        <v>1.049634448461668</v>
      </c>
      <c r="S38" s="388">
        <v>183</v>
      </c>
      <c r="T38" s="392"/>
      <c r="U38" s="205">
        <v>6.9999972420928327E-3</v>
      </c>
      <c r="V38" s="205">
        <v>0</v>
      </c>
      <c r="W38" s="205">
        <v>2.0000244196695857E-4</v>
      </c>
      <c r="X38" s="205">
        <v>5.9999745391751502E-4</v>
      </c>
      <c r="Y38" s="205">
        <f t="shared" si="2"/>
        <v>2.6963473466393734E-3</v>
      </c>
      <c r="Z38" s="205">
        <v>-8.1895690763272507E-6</v>
      </c>
      <c r="AA38" s="205">
        <v>4.8534556009665746E-4</v>
      </c>
      <c r="AC38" s="389"/>
      <c r="AD38" s="389"/>
      <c r="AE38" s="390"/>
      <c r="AF38" s="390"/>
      <c r="AG38" s="391"/>
    </row>
    <row r="39" spans="1:33" s="377" customFormat="1" ht="18" customHeight="1">
      <c r="A39" s="377" t="str">
        <f t="shared" si="0"/>
        <v>Y0D6D</v>
      </c>
      <c r="B39" s="377" t="str">
        <f>VLOOKUP(E39,'Plan code-Exp ratio'!A:B,2,0)</f>
        <v>D</v>
      </c>
      <c r="C39" s="377" t="str">
        <f>VLOOKUP(F39,'Plan code-Exp ratio'!D:E,2,0)</f>
        <v>Y0D6</v>
      </c>
      <c r="D39" t="s">
        <v>2934</v>
      </c>
      <c r="E39" s="247" t="s">
        <v>3904</v>
      </c>
      <c r="F39" t="s">
        <v>2906</v>
      </c>
      <c r="G39" s="385">
        <v>0</v>
      </c>
      <c r="H39" s="385">
        <v>0</v>
      </c>
      <c r="I39" s="386">
        <v>238425.3</v>
      </c>
      <c r="J39" s="386">
        <v>715263.62</v>
      </c>
      <c r="K39" s="386">
        <v>3214341.87</v>
      </c>
      <c r="L39" s="397">
        <f t="shared" si="1"/>
        <v>3214341.87</v>
      </c>
      <c r="M39" s="386">
        <v>0</v>
      </c>
      <c r="N39" s="385">
        <v>578584.52</v>
      </c>
      <c r="O39" s="386">
        <v>4746615.3100000005</v>
      </c>
      <c r="P39" s="386">
        <v>2384268185.1399999</v>
      </c>
      <c r="Q39" s="387">
        <v>0.39816119173030756</v>
      </c>
      <c r="R39" s="387">
        <v>0.34962768164901392</v>
      </c>
      <c r="S39" s="388">
        <v>183</v>
      </c>
      <c r="T39" s="392"/>
      <c r="U39" s="205">
        <v>0</v>
      </c>
      <c r="V39" s="205">
        <v>0</v>
      </c>
      <c r="W39" s="205">
        <v>1.9999872622215113E-4</v>
      </c>
      <c r="X39" s="205">
        <v>5.9998587781181253E-4</v>
      </c>
      <c r="Y39" s="205">
        <f t="shared" si="2"/>
        <v>2.6962922124561754E-3</v>
      </c>
      <c r="Z39" s="205">
        <v>0</v>
      </c>
      <c r="AA39" s="205">
        <v>4.8533510081293692E-4</v>
      </c>
      <c r="AC39" s="389"/>
      <c r="AD39" s="389"/>
      <c r="AE39" s="390"/>
      <c r="AF39" s="390"/>
      <c r="AG39" s="391"/>
    </row>
    <row r="40" spans="1:33" s="377" customFormat="1" ht="18" customHeight="1">
      <c r="A40" s="377" t="str">
        <f t="shared" si="0"/>
        <v>Y0DLD</v>
      </c>
      <c r="B40" s="377" t="str">
        <f>VLOOKUP(E40,'Plan code-Exp ratio'!A:B,2,0)</f>
        <v>D</v>
      </c>
      <c r="C40" s="377" t="str">
        <f>VLOOKUP(F40,'Plan code-Exp ratio'!D:E,2,0)</f>
        <v>Y0DL</v>
      </c>
      <c r="D40" t="s">
        <v>2935</v>
      </c>
      <c r="E40" s="247" t="s">
        <v>3904</v>
      </c>
      <c r="F40" t="s">
        <v>2907</v>
      </c>
      <c r="G40" s="385">
        <v>0</v>
      </c>
      <c r="H40" s="385">
        <v>0</v>
      </c>
      <c r="I40" s="386">
        <v>32488.5</v>
      </c>
      <c r="J40" s="386">
        <v>561088.93999999994</v>
      </c>
      <c r="K40" s="386">
        <v>47325.34</v>
      </c>
      <c r="L40" s="397">
        <f t="shared" si="1"/>
        <v>47325.34</v>
      </c>
      <c r="M40" s="386">
        <v>0</v>
      </c>
      <c r="N40" s="385">
        <v>8518.2199999999993</v>
      </c>
      <c r="O40" s="386">
        <v>649420.99999999988</v>
      </c>
      <c r="P40" s="386">
        <v>649746058.34000003</v>
      </c>
      <c r="Q40" s="387">
        <v>0.19989994295899829</v>
      </c>
      <c r="R40" s="387">
        <v>0.19727792782226547</v>
      </c>
      <c r="S40" s="388">
        <v>183</v>
      </c>
      <c r="T40" s="392"/>
      <c r="U40" s="205">
        <v>0</v>
      </c>
      <c r="V40" s="205">
        <v>0</v>
      </c>
      <c r="W40" s="205">
        <v>1.0000368477187244E-4</v>
      </c>
      <c r="X40" s="205">
        <v>1.7271022510963584E-3</v>
      </c>
      <c r="Y40" s="205">
        <f t="shared" si="2"/>
        <v>1.456733423544234E-4</v>
      </c>
      <c r="Z40" s="205">
        <v>0</v>
      </c>
      <c r="AA40" s="205">
        <v>2.6220151367328722E-5</v>
      </c>
      <c r="AC40" s="389"/>
      <c r="AD40" s="389"/>
      <c r="AE40" s="390"/>
      <c r="AF40" s="390"/>
      <c r="AG40" s="391"/>
    </row>
    <row r="41" spans="1:33">
      <c r="A41" s="377" t="str">
        <f t="shared" si="0"/>
        <v>Y0DLR</v>
      </c>
      <c r="B41" s="377" t="str">
        <f>VLOOKUP(E41,'Plan code-Exp ratio'!A:B,2,0)</f>
        <v>R</v>
      </c>
      <c r="C41" s="377" t="str">
        <f>VLOOKUP(F41,'Plan code-Exp ratio'!D:E,2,0)</f>
        <v>Y0DL</v>
      </c>
      <c r="D41" t="s">
        <v>2935</v>
      </c>
      <c r="E41" t="s">
        <v>3905</v>
      </c>
      <c r="F41" t="s">
        <v>2907</v>
      </c>
      <c r="G41" s="385">
        <v>1516886.58</v>
      </c>
      <c r="H41" s="385">
        <v>0</v>
      </c>
      <c r="I41" s="386">
        <v>60678.16</v>
      </c>
      <c r="J41" s="386">
        <v>1046030.28</v>
      </c>
      <c r="K41" s="386">
        <v>89992.55</v>
      </c>
      <c r="L41" s="397">
        <f t="shared" si="1"/>
        <v>89992.55</v>
      </c>
      <c r="M41" s="386">
        <v>0</v>
      </c>
      <c r="N41" s="385">
        <v>16197.88</v>
      </c>
      <c r="O41" s="386">
        <v>2729785.4499999997</v>
      </c>
      <c r="P41" s="386">
        <v>1213508606.6099999</v>
      </c>
      <c r="Q41" s="387">
        <v>0.44989964391365939</v>
      </c>
      <c r="R41" s="387">
        <v>0.44723004933282662</v>
      </c>
      <c r="S41" s="388">
        <v>183</v>
      </c>
      <c r="T41" s="392"/>
      <c r="U41" s="205">
        <v>2.5000013543167239E-3</v>
      </c>
      <c r="V41" s="205">
        <v>0</v>
      </c>
      <c r="W41" s="205">
        <v>1.0000449880534039E-4</v>
      </c>
      <c r="X41" s="205">
        <v>1.7239766974906597E-3</v>
      </c>
      <c r="Y41" s="205">
        <f t="shared" si="2"/>
        <v>1.483179427155427E-4</v>
      </c>
      <c r="Z41" s="205">
        <v>0</v>
      </c>
      <c r="AA41" s="205">
        <v>2.6695945808327851E-5</v>
      </c>
    </row>
    <row r="42" spans="1:33">
      <c r="A42" s="377" t="str">
        <f t="shared" si="0"/>
        <v>Y0DMD</v>
      </c>
      <c r="B42" s="377" t="str">
        <f>VLOOKUP(E42,'Plan code-Exp ratio'!A:B,2,0)</f>
        <v>D</v>
      </c>
      <c r="C42" s="377" t="str">
        <f>VLOOKUP(F42,'Plan code-Exp ratio'!D:E,2,0)</f>
        <v>Y0DM</v>
      </c>
      <c r="D42" t="s">
        <v>2936</v>
      </c>
      <c r="E42" s="247" t="s">
        <v>3904</v>
      </c>
      <c r="F42" t="s">
        <v>2908</v>
      </c>
      <c r="G42" s="385">
        <v>0</v>
      </c>
      <c r="H42" s="385">
        <v>0</v>
      </c>
      <c r="I42" s="386">
        <v>21106.720000000001</v>
      </c>
      <c r="J42" s="386">
        <v>634340.39</v>
      </c>
      <c r="K42" s="386">
        <v>69628.47</v>
      </c>
      <c r="L42" s="397">
        <f t="shared" si="1"/>
        <v>69628.47</v>
      </c>
      <c r="M42" s="386">
        <v>0</v>
      </c>
      <c r="N42" s="385">
        <v>12533.34</v>
      </c>
      <c r="O42" s="386">
        <v>737608.91999999993</v>
      </c>
      <c r="P42" s="386">
        <v>422158644.56999999</v>
      </c>
      <c r="Q42" s="387">
        <v>0.34944631810219567</v>
      </c>
      <c r="R42" s="387">
        <v>0.34350857874226093</v>
      </c>
      <c r="S42" s="388">
        <v>183</v>
      </c>
      <c r="T42" s="392"/>
      <c r="U42" s="205">
        <v>0</v>
      </c>
      <c r="V42" s="205">
        <v>0</v>
      </c>
      <c r="W42" s="205">
        <v>9.9994257000226864E-5</v>
      </c>
      <c r="X42" s="205">
        <v>3.0052227908118423E-3</v>
      </c>
      <c r="Y42" s="205">
        <f t="shared" si="2"/>
        <v>3.2986873961054038E-4</v>
      </c>
      <c r="Z42" s="205">
        <v>0</v>
      </c>
      <c r="AA42" s="205">
        <v>5.9377393599347658E-5</v>
      </c>
    </row>
    <row r="43" spans="1:33">
      <c r="A43" s="377" t="str">
        <f t="shared" si="0"/>
        <v>Y0DMR</v>
      </c>
      <c r="B43" s="377" t="str">
        <f>VLOOKUP(E43,'Plan code-Exp ratio'!A:B,2,0)</f>
        <v>R</v>
      </c>
      <c r="C43" s="377" t="str">
        <f>VLOOKUP(F43,'Plan code-Exp ratio'!D:E,2,0)</f>
        <v>Y0DM</v>
      </c>
      <c r="D43" t="s">
        <v>2936</v>
      </c>
      <c r="E43" t="s">
        <v>3905</v>
      </c>
      <c r="F43" t="s">
        <v>2908</v>
      </c>
      <c r="G43" s="385">
        <v>555399.56000000006</v>
      </c>
      <c r="H43" s="385">
        <v>0</v>
      </c>
      <c r="I43" s="386">
        <v>12341.65</v>
      </c>
      <c r="J43" s="386">
        <v>370915.64</v>
      </c>
      <c r="K43" s="386">
        <v>40713.31</v>
      </c>
      <c r="L43" s="397">
        <f t="shared" si="1"/>
        <v>40713.31</v>
      </c>
      <c r="M43" s="386">
        <v>0</v>
      </c>
      <c r="N43" s="385">
        <v>7328.76</v>
      </c>
      <c r="O43" s="386">
        <v>986698.92000000016</v>
      </c>
      <c r="P43" s="386">
        <v>246844092.49000001</v>
      </c>
      <c r="Q43" s="387">
        <v>0.79945111106110245</v>
      </c>
      <c r="R43" s="387">
        <v>0.793513144366358</v>
      </c>
      <c r="S43" s="388">
        <v>183</v>
      </c>
      <c r="T43" s="392"/>
      <c r="U43" s="205">
        <v>4.5000028511721427E-3</v>
      </c>
      <c r="V43" s="205">
        <v>0</v>
      </c>
      <c r="W43" s="205">
        <v>9.9995506276902123E-5</v>
      </c>
      <c r="X43" s="205">
        <v>3.0052624412312099E-3</v>
      </c>
      <c r="Y43" s="205">
        <f t="shared" si="2"/>
        <v>3.2987064498332566E-4</v>
      </c>
      <c r="Z43" s="205">
        <v>0</v>
      </c>
      <c r="AA43" s="205">
        <v>5.9379666947442934E-5</v>
      </c>
    </row>
    <row r="44" spans="1:33">
      <c r="A44" s="377" t="str">
        <f t="shared" si="0"/>
        <v>Y0DXD</v>
      </c>
      <c r="B44" s="377" t="str">
        <f>VLOOKUP(E44,'Plan code-Exp ratio'!A:B,2,0)</f>
        <v>D</v>
      </c>
      <c r="C44" s="377" t="str">
        <f>VLOOKUP(F44,'Plan code-Exp ratio'!D:E,2,0)</f>
        <v>Y0DX</v>
      </c>
      <c r="D44" t="s">
        <v>1731</v>
      </c>
      <c r="E44" s="247" t="s">
        <v>3904</v>
      </c>
      <c r="F44" t="s">
        <v>1730</v>
      </c>
      <c r="G44" s="385">
        <v>0</v>
      </c>
      <c r="H44" s="385">
        <v>0</v>
      </c>
      <c r="I44" s="386">
        <v>627490.1</v>
      </c>
      <c r="J44" s="386">
        <v>2509835.11</v>
      </c>
      <c r="K44" s="386">
        <v>9409660.2300000004</v>
      </c>
      <c r="L44" s="397">
        <f t="shared" si="1"/>
        <v>9409660.2300000004</v>
      </c>
      <c r="M44" s="386">
        <v>0</v>
      </c>
      <c r="N44" s="385">
        <v>1693748.92</v>
      </c>
      <c r="O44" s="386">
        <v>14240734.360000001</v>
      </c>
      <c r="P44" s="386">
        <v>12549320890.57</v>
      </c>
      <c r="Q44" s="387">
        <v>0.22695625499067423</v>
      </c>
      <c r="R44" s="387">
        <v>0.1999627796501442</v>
      </c>
      <c r="S44" s="388">
        <v>183</v>
      </c>
      <c r="T44" s="392"/>
      <c r="U44" s="205">
        <v>0</v>
      </c>
      <c r="V44" s="205">
        <v>0</v>
      </c>
      <c r="W44" s="205">
        <v>1.0000383374872788E-4</v>
      </c>
      <c r="X44" s="205">
        <v>3.9999536738055333E-4</v>
      </c>
      <c r="Y44" s="205">
        <f t="shared" si="2"/>
        <v>1.4996285953721607E-3</v>
      </c>
      <c r="Z44" s="205">
        <v>0</v>
      </c>
      <c r="AA44" s="205">
        <v>2.699347534053006E-4</v>
      </c>
    </row>
    <row r="45" spans="1:33">
      <c r="A45" s="377" t="str">
        <f t="shared" si="0"/>
        <v>Y0DXR</v>
      </c>
      <c r="B45" s="377" t="str">
        <f>VLOOKUP(E45,'Plan code-Exp ratio'!A:B,2,0)</f>
        <v>R</v>
      </c>
      <c r="C45" s="377" t="str">
        <f>VLOOKUP(F45,'Plan code-Exp ratio'!D:E,2,0)</f>
        <v>Y0DX</v>
      </c>
      <c r="D45" t="s">
        <v>1731</v>
      </c>
      <c r="E45" t="s">
        <v>3905</v>
      </c>
      <c r="F45" t="s">
        <v>1730</v>
      </c>
      <c r="G45" s="385">
        <v>9721037.0500000007</v>
      </c>
      <c r="H45" s="385">
        <v>0</v>
      </c>
      <c r="I45" s="386">
        <v>486073.78</v>
      </c>
      <c r="J45" s="386">
        <v>1944197.56</v>
      </c>
      <c r="K45" s="386">
        <v>7289021.2199999997</v>
      </c>
      <c r="L45" s="397">
        <f t="shared" si="1"/>
        <v>7289021.2199999997</v>
      </c>
      <c r="M45" s="386">
        <v>0</v>
      </c>
      <c r="N45" s="385">
        <v>1312032.26</v>
      </c>
      <c r="O45" s="386">
        <v>20752361.870000001</v>
      </c>
      <c r="P45" s="386">
        <v>9721048089.9400005</v>
      </c>
      <c r="Q45" s="387">
        <v>0.42695729262929888</v>
      </c>
      <c r="R45" s="387">
        <v>0.3999636547445572</v>
      </c>
      <c r="S45" s="388">
        <v>183</v>
      </c>
      <c r="T45" s="392"/>
      <c r="U45" s="205">
        <v>1.9999977286523228E-3</v>
      </c>
      <c r="V45" s="205">
        <v>0</v>
      </c>
      <c r="W45" s="205">
        <v>1.0000439777744174E-4</v>
      </c>
      <c r="X45" s="205">
        <v>3.9999751920001048E-4</v>
      </c>
      <c r="Y45" s="205">
        <f t="shared" si="2"/>
        <v>1.4996369018157975E-3</v>
      </c>
      <c r="Z45" s="205">
        <v>0</v>
      </c>
      <c r="AA45" s="205">
        <v>2.6993637884741668E-4</v>
      </c>
    </row>
    <row r="46" spans="1:33">
      <c r="A46" s="377" t="str">
        <f t="shared" si="0"/>
        <v>Y0EAD</v>
      </c>
      <c r="B46" s="377" t="str">
        <f>VLOOKUP(E46,'Plan code-Exp ratio'!A:B,2,0)</f>
        <v>D</v>
      </c>
      <c r="C46" s="377" t="str">
        <f>VLOOKUP(F46,'Plan code-Exp ratio'!D:E,2,0)</f>
        <v>Y0EA</v>
      </c>
      <c r="D46" t="s">
        <v>2937</v>
      </c>
      <c r="E46" s="247" t="s">
        <v>3904</v>
      </c>
      <c r="F46" t="s">
        <v>2</v>
      </c>
      <c r="G46" s="385">
        <v>0</v>
      </c>
      <c r="H46" s="385">
        <v>0</v>
      </c>
      <c r="I46" s="386">
        <v>16126.98</v>
      </c>
      <c r="J46" s="386">
        <v>72574.52</v>
      </c>
      <c r="K46" s="386">
        <v>388652.16</v>
      </c>
      <c r="L46" s="397">
        <f t="shared" si="1"/>
        <v>388652.16</v>
      </c>
      <c r="M46" s="386">
        <v>0</v>
      </c>
      <c r="N46" s="385">
        <v>69958.02</v>
      </c>
      <c r="O46" s="386">
        <v>547311.67999999993</v>
      </c>
      <c r="P46" s="386">
        <v>161283026.08000001</v>
      </c>
      <c r="Q46" s="387">
        <v>0.67869718630963816</v>
      </c>
      <c r="R46" s="387">
        <v>0.59194531700220177</v>
      </c>
      <c r="S46" s="388">
        <v>183</v>
      </c>
      <c r="T46" s="392"/>
      <c r="U46" s="205">
        <v>0</v>
      </c>
      <c r="V46" s="205">
        <v>0</v>
      </c>
      <c r="W46" s="205">
        <v>1.9998359891884286E-4</v>
      </c>
      <c r="X46" s="205">
        <v>8.9996476087944198E-4</v>
      </c>
      <c r="Y46" s="205">
        <f t="shared" si="2"/>
        <v>4.8195048102237341E-3</v>
      </c>
      <c r="Z46" s="205">
        <v>0</v>
      </c>
      <c r="AA46" s="205">
        <v>8.6751869307436294E-4</v>
      </c>
    </row>
    <row r="47" spans="1:33">
      <c r="A47" s="377" t="str">
        <f t="shared" si="0"/>
        <v>Y0EAR</v>
      </c>
      <c r="B47" s="377" t="str">
        <f>VLOOKUP(E47,'Plan code-Exp ratio'!A:B,2,0)</f>
        <v>R</v>
      </c>
      <c r="C47" s="377" t="str">
        <f>VLOOKUP(F47,'Plan code-Exp ratio'!D:E,2,0)</f>
        <v>Y0EA</v>
      </c>
      <c r="D47" t="s">
        <v>2937</v>
      </c>
      <c r="E47" t="s">
        <v>3905</v>
      </c>
      <c r="F47" t="s">
        <v>2</v>
      </c>
      <c r="G47" s="385">
        <v>1661008.11</v>
      </c>
      <c r="H47" s="385">
        <v>0</v>
      </c>
      <c r="I47" s="386">
        <v>27007.78</v>
      </c>
      <c r="J47" s="386">
        <v>121536.6</v>
      </c>
      <c r="K47" s="386">
        <v>650851.61</v>
      </c>
      <c r="L47" s="397">
        <f t="shared" si="1"/>
        <v>650851.61</v>
      </c>
      <c r="M47" s="386">
        <v>0</v>
      </c>
      <c r="N47" s="385">
        <v>117154.78</v>
      </c>
      <c r="O47" s="386">
        <v>2577558.88</v>
      </c>
      <c r="P47" s="386">
        <v>270078753.75999999</v>
      </c>
      <c r="Q47" s="387">
        <v>1.9087461298718043</v>
      </c>
      <c r="R47" s="387">
        <v>1.8219901163987069</v>
      </c>
      <c r="S47" s="388">
        <v>183</v>
      </c>
      <c r="T47" s="392"/>
      <c r="U47" s="205">
        <v>1.2300176055137023E-2</v>
      </c>
      <c r="V47" s="205">
        <v>0</v>
      </c>
      <c r="W47" s="205">
        <v>1.9999929371712012E-4</v>
      </c>
      <c r="X47" s="205">
        <v>9.0000859607047097E-4</v>
      </c>
      <c r="Y47" s="205">
        <f t="shared" si="2"/>
        <v>4.8197172190624525E-3</v>
      </c>
      <c r="Z47" s="205">
        <v>0</v>
      </c>
      <c r="AA47" s="205">
        <v>8.6756013473097721E-4</v>
      </c>
    </row>
    <row r="48" spans="1:33">
      <c r="A48" s="377" t="str">
        <f t="shared" si="0"/>
        <v>Y0EBD</v>
      </c>
      <c r="B48" s="377" t="str">
        <f>VLOOKUP(E48,'Plan code-Exp ratio'!A:B,2,0)</f>
        <v>D</v>
      </c>
      <c r="C48" s="377" t="str">
        <f>VLOOKUP(F48,'Plan code-Exp ratio'!D:E,2,0)</f>
        <v>Y0EB</v>
      </c>
      <c r="D48" t="s">
        <v>2938</v>
      </c>
      <c r="E48" s="247" t="s">
        <v>3904</v>
      </c>
      <c r="F48" t="s">
        <v>6</v>
      </c>
      <c r="G48" s="385">
        <v>0</v>
      </c>
      <c r="H48" s="385">
        <v>0</v>
      </c>
      <c r="I48" s="386">
        <v>8880.2000000000007</v>
      </c>
      <c r="J48" s="386">
        <v>57880</v>
      </c>
      <c r="K48" s="386">
        <v>445754.36</v>
      </c>
      <c r="L48" s="397">
        <f t="shared" si="1"/>
        <v>445754.36</v>
      </c>
      <c r="M48" s="386">
        <v>0</v>
      </c>
      <c r="N48" s="385">
        <v>80236.800000000003</v>
      </c>
      <c r="O48" s="386">
        <v>592751.35999999999</v>
      </c>
      <c r="P48" s="386">
        <v>88804508.799999997</v>
      </c>
      <c r="Q48" s="387">
        <v>1.3349578034037839</v>
      </c>
      <c r="R48" s="387">
        <v>1.1542534651123479</v>
      </c>
      <c r="S48" s="388">
        <v>183</v>
      </c>
      <c r="T48" s="392"/>
      <c r="U48" s="205">
        <v>0</v>
      </c>
      <c r="V48" s="205">
        <v>0</v>
      </c>
      <c r="W48" s="205">
        <v>1.9999434983643534E-4</v>
      </c>
      <c r="X48" s="205">
        <v>1.303537416784856E-3</v>
      </c>
      <c r="Y48" s="205">
        <f t="shared" si="2"/>
        <v>1.0039002884502189E-2</v>
      </c>
      <c r="Z48" s="205">
        <v>0</v>
      </c>
      <c r="AA48" s="205">
        <v>1.8070433829143597E-3</v>
      </c>
    </row>
    <row r="49" spans="1:27">
      <c r="A49" s="377" t="str">
        <f t="shared" si="0"/>
        <v>Y0EBR</v>
      </c>
      <c r="B49" s="377" t="str">
        <f>VLOOKUP(E49,'Plan code-Exp ratio'!A:B,2,0)</f>
        <v>R</v>
      </c>
      <c r="C49" s="377" t="str">
        <f>VLOOKUP(F49,'Plan code-Exp ratio'!D:E,2,0)</f>
        <v>Y0EB</v>
      </c>
      <c r="D49" t="s">
        <v>2938</v>
      </c>
      <c r="E49" t="s">
        <v>3905</v>
      </c>
      <c r="F49" t="s">
        <v>6</v>
      </c>
      <c r="G49" s="385">
        <v>4347582</v>
      </c>
      <c r="H49" s="385">
        <v>0</v>
      </c>
      <c r="I49" s="386">
        <v>104760.06</v>
      </c>
      <c r="J49" s="386">
        <v>682810.65</v>
      </c>
      <c r="K49" s="386">
        <v>5258630.34</v>
      </c>
      <c r="L49" s="397">
        <f t="shared" si="1"/>
        <v>5258630.34</v>
      </c>
      <c r="M49" s="386">
        <v>-46.85</v>
      </c>
      <c r="N49" s="385">
        <v>946556.64</v>
      </c>
      <c r="O49" s="386">
        <v>11340292.840000002</v>
      </c>
      <c r="P49" s="386">
        <v>1047558843.8</v>
      </c>
      <c r="Q49" s="387">
        <v>2.1650894185310494</v>
      </c>
      <c r="R49" s="387">
        <v>1.9843817102047936</v>
      </c>
      <c r="S49" s="388">
        <v>183</v>
      </c>
      <c r="T49" s="392"/>
      <c r="U49" s="205">
        <v>8.3004062745138558E-3</v>
      </c>
      <c r="V49" s="205">
        <v>0</v>
      </c>
      <c r="W49" s="205">
        <v>2.0000797209631654E-4</v>
      </c>
      <c r="X49" s="205">
        <v>1.3036225201882069E-3</v>
      </c>
      <c r="Y49" s="205">
        <f t="shared" si="2"/>
        <v>1.0039780335249555E-2</v>
      </c>
      <c r="Z49" s="205">
        <v>-8.9446049312232463E-8</v>
      </c>
      <c r="AA49" s="205">
        <v>1.8071665293118689E-3</v>
      </c>
    </row>
    <row r="50" spans="1:27">
      <c r="A50" s="377" t="str">
        <f t="shared" si="0"/>
        <v>Y0ECD</v>
      </c>
      <c r="B50" s="377" t="str">
        <f>VLOOKUP(E50,'Plan code-Exp ratio'!A:B,2,0)</f>
        <v>D</v>
      </c>
      <c r="C50" s="377" t="str">
        <f>VLOOKUP(F50,'Plan code-Exp ratio'!D:E,2,0)</f>
        <v>Y0EC</v>
      </c>
      <c r="D50" t="s">
        <v>1156</v>
      </c>
      <c r="E50" s="247" t="s">
        <v>3904</v>
      </c>
      <c r="F50" t="s">
        <v>1154</v>
      </c>
      <c r="G50" s="385">
        <v>0</v>
      </c>
      <c r="H50" s="385">
        <v>0</v>
      </c>
      <c r="I50" s="386">
        <v>2580931.35</v>
      </c>
      <c r="J50" s="386">
        <v>3871461.53</v>
      </c>
      <c r="K50" s="386">
        <v>5465135.4000000004</v>
      </c>
      <c r="L50" s="397">
        <f t="shared" si="1"/>
        <v>5465135.4000000004</v>
      </c>
      <c r="M50" s="386">
        <v>0</v>
      </c>
      <c r="N50" s="385">
        <v>983691.54</v>
      </c>
      <c r="O50" s="386">
        <v>12901219.82</v>
      </c>
      <c r="P50" s="386">
        <v>25809701050.48</v>
      </c>
      <c r="Q50" s="387">
        <v>9.9971865576955754E-2</v>
      </c>
      <c r="R50" s="387">
        <v>9.2349215953265479E-2</v>
      </c>
      <c r="S50" s="388">
        <v>183</v>
      </c>
      <c r="T50" s="392"/>
      <c r="U50" s="205">
        <v>0</v>
      </c>
      <c r="V50" s="205">
        <v>0</v>
      </c>
      <c r="W50" s="205">
        <v>1.9999699686192227E-4</v>
      </c>
      <c r="X50" s="205">
        <v>3.0000049380099269E-4</v>
      </c>
      <c r="Y50" s="205">
        <f t="shared" si="2"/>
        <v>4.2349466886973971E-4</v>
      </c>
      <c r="Z50" s="205">
        <v>0</v>
      </c>
      <c r="AA50" s="205">
        <v>7.6226496236902805E-5</v>
      </c>
    </row>
    <row r="51" spans="1:27">
      <c r="A51" s="377" t="str">
        <f t="shared" si="0"/>
        <v>Y0ECR</v>
      </c>
      <c r="B51" s="377" t="str">
        <f>VLOOKUP(E51,'Plan code-Exp ratio'!A:B,2,0)</f>
        <v>R</v>
      </c>
      <c r="C51" s="377" t="str">
        <f>VLOOKUP(F51,'Plan code-Exp ratio'!D:E,2,0)</f>
        <v>Y0EC</v>
      </c>
      <c r="D51" t="s">
        <v>1156</v>
      </c>
      <c r="E51" t="s">
        <v>3905</v>
      </c>
      <c r="F51" t="s">
        <v>1154</v>
      </c>
      <c r="G51" s="385">
        <v>3344323.01</v>
      </c>
      <c r="H51" s="385">
        <v>0</v>
      </c>
      <c r="I51" s="386">
        <v>668857.63</v>
      </c>
      <c r="J51" s="386">
        <v>1003303.53</v>
      </c>
      <c r="K51" s="386">
        <v>1416299.91</v>
      </c>
      <c r="L51" s="397">
        <f t="shared" si="1"/>
        <v>1416299.91</v>
      </c>
      <c r="M51" s="386">
        <v>0</v>
      </c>
      <c r="N51" s="385">
        <v>254926.1</v>
      </c>
      <c r="O51" s="386">
        <v>6687710.1799999997</v>
      </c>
      <c r="P51" s="386">
        <v>6688646827.7399998</v>
      </c>
      <c r="Q51" s="387">
        <v>0.19997199290785947</v>
      </c>
      <c r="R51" s="387">
        <v>0.19234934197216533</v>
      </c>
      <c r="S51" s="388">
        <v>183</v>
      </c>
      <c r="T51" s="392"/>
      <c r="U51" s="205">
        <v>9.9999987923715802E-4</v>
      </c>
      <c r="V51" s="205">
        <v>0</v>
      </c>
      <c r="W51" s="205">
        <v>1.9999789112082561E-4</v>
      </c>
      <c r="X51" s="205">
        <v>3.0000194533787405E-4</v>
      </c>
      <c r="Y51" s="205">
        <f t="shared" si="2"/>
        <v>4.2349370402579561E-4</v>
      </c>
      <c r="Z51" s="205">
        <v>0</v>
      </c>
      <c r="AA51" s="205">
        <v>7.622650935694147E-5</v>
      </c>
    </row>
    <row r="52" spans="1:27">
      <c r="A52" s="377" t="str">
        <f t="shared" si="0"/>
        <v>Y0ECU</v>
      </c>
      <c r="B52" s="377" t="str">
        <f>VLOOKUP(E52,'Plan code-Exp ratio'!A:B,2,0)</f>
        <v>U</v>
      </c>
      <c r="C52" s="377" t="str">
        <f>VLOOKUP(F52,'Plan code-Exp ratio'!D:E,2,0)</f>
        <v>Y0EC</v>
      </c>
      <c r="D52" t="s">
        <v>1156</v>
      </c>
      <c r="E52" t="s">
        <v>3908</v>
      </c>
      <c r="F52" t="s">
        <v>1154</v>
      </c>
      <c r="G52" s="385">
        <v>0</v>
      </c>
      <c r="H52" s="385">
        <v>0</v>
      </c>
      <c r="I52" s="386">
        <v>48778.2</v>
      </c>
      <c r="J52" s="386">
        <v>73168.600000000006</v>
      </c>
      <c r="K52" s="386">
        <v>103285.91</v>
      </c>
      <c r="L52" s="397">
        <f t="shared" si="1"/>
        <v>103285.91</v>
      </c>
      <c r="M52" s="386">
        <v>0</v>
      </c>
      <c r="N52" s="385">
        <v>18590.759999999998</v>
      </c>
      <c r="O52" s="386">
        <v>243823.47000000003</v>
      </c>
      <c r="P52" s="386">
        <v>487733849.26999998</v>
      </c>
      <c r="Q52" s="387">
        <v>9.9982181005044052E-2</v>
      </c>
      <c r="R52" s="387">
        <v>9.2358859380832353E-2</v>
      </c>
      <c r="S52" s="388">
        <v>183</v>
      </c>
      <c r="T52" s="392"/>
      <c r="U52" s="205">
        <v>0</v>
      </c>
      <c r="V52" s="205">
        <v>0</v>
      </c>
      <c r="W52" s="205">
        <v>2.0001974467430219E-4</v>
      </c>
      <c r="X52" s="205">
        <v>3.0003494778766234E-4</v>
      </c>
      <c r="Y52" s="205">
        <f t="shared" si="2"/>
        <v>4.235339013463588E-4</v>
      </c>
      <c r="Z52" s="205">
        <v>0</v>
      </c>
      <c r="AA52" s="205">
        <v>7.6233216242116973E-5</v>
      </c>
    </row>
    <row r="53" spans="1:27">
      <c r="A53" s="377" t="str">
        <f t="shared" si="0"/>
        <v>Y0EED</v>
      </c>
      <c r="B53" s="377" t="str">
        <f>VLOOKUP(E53,'Plan code-Exp ratio'!A:B,2,0)</f>
        <v>D</v>
      </c>
      <c r="C53" s="377" t="str">
        <f>VLOOKUP(F53,'Plan code-Exp ratio'!D:E,2,0)</f>
        <v>Y0EE</v>
      </c>
      <c r="D53" t="s">
        <v>1347</v>
      </c>
      <c r="E53" s="247" t="s">
        <v>3904</v>
      </c>
      <c r="F53" t="s">
        <v>1342</v>
      </c>
      <c r="G53" s="385">
        <v>0</v>
      </c>
      <c r="H53" s="385">
        <v>0</v>
      </c>
      <c r="I53" s="386">
        <v>2093593.42</v>
      </c>
      <c r="J53" s="386">
        <v>3140442.39</v>
      </c>
      <c r="K53" s="386">
        <v>14644997.26</v>
      </c>
      <c r="L53" s="397">
        <f t="shared" si="1"/>
        <v>14644997.26</v>
      </c>
      <c r="M53" s="386">
        <v>0</v>
      </c>
      <c r="N53" s="385">
        <v>2636008.42</v>
      </c>
      <c r="O53" s="386">
        <v>22515041.490000002</v>
      </c>
      <c r="P53" s="386">
        <v>20936177599.419998</v>
      </c>
      <c r="Q53" s="387">
        <v>0.21508263753574336</v>
      </c>
      <c r="R53" s="387">
        <v>0.18990126517221284</v>
      </c>
      <c r="S53" s="388">
        <v>183</v>
      </c>
      <c r="T53" s="392"/>
      <c r="U53" s="205">
        <v>0</v>
      </c>
      <c r="V53" s="205">
        <v>0</v>
      </c>
      <c r="W53" s="205">
        <v>1.9999767484375937E-4</v>
      </c>
      <c r="X53" s="205">
        <v>3.000015045809509E-4</v>
      </c>
      <c r="Y53" s="205">
        <f t="shared" si="2"/>
        <v>1.3990134722974186E-3</v>
      </c>
      <c r="Z53" s="205">
        <v>0</v>
      </c>
      <c r="AA53" s="205">
        <v>2.5181372363530449E-4</v>
      </c>
    </row>
    <row r="54" spans="1:27">
      <c r="A54" s="377" t="str">
        <f t="shared" si="0"/>
        <v>Y0EER</v>
      </c>
      <c r="B54" s="377" t="str">
        <f>VLOOKUP(E54,'Plan code-Exp ratio'!A:B,2,0)</f>
        <v>R</v>
      </c>
      <c r="C54" s="377" t="str">
        <f>VLOOKUP(F54,'Plan code-Exp ratio'!D:E,2,0)</f>
        <v>Y0EE</v>
      </c>
      <c r="D54" t="s">
        <v>1347</v>
      </c>
      <c r="E54" t="s">
        <v>3905</v>
      </c>
      <c r="F54" t="s">
        <v>1342</v>
      </c>
      <c r="G54" s="385">
        <v>6932635.5700000003</v>
      </c>
      <c r="H54" s="385">
        <v>0</v>
      </c>
      <c r="I54" s="386">
        <v>533277.59</v>
      </c>
      <c r="J54" s="386">
        <v>799929.95</v>
      </c>
      <c r="K54" s="386">
        <v>3730327.4</v>
      </c>
      <c r="L54" s="397">
        <f t="shared" si="1"/>
        <v>3730327.4</v>
      </c>
      <c r="M54" s="386">
        <v>0</v>
      </c>
      <c r="N54" s="385">
        <v>671436.5</v>
      </c>
      <c r="O54" s="386">
        <v>12667607.01</v>
      </c>
      <c r="P54" s="386">
        <v>5332775584.1300001</v>
      </c>
      <c r="Q54" s="387">
        <v>0.4750849462969336</v>
      </c>
      <c r="R54" s="387">
        <v>0.44990344411641242</v>
      </c>
      <c r="S54" s="388">
        <v>183</v>
      </c>
      <c r="T54" s="392"/>
      <c r="U54" s="205">
        <v>2.600010242557771E-3</v>
      </c>
      <c r="V54" s="205">
        <v>0</v>
      </c>
      <c r="W54" s="205">
        <v>2.0000001184636388E-4</v>
      </c>
      <c r="X54" s="205">
        <v>3.0000510517657648E-4</v>
      </c>
      <c r="Y54" s="205">
        <f t="shared" si="2"/>
        <v>1.3990190815834126E-3</v>
      </c>
      <c r="Z54" s="205">
        <v>0</v>
      </c>
      <c r="AA54" s="205">
        <v>2.5181502180521233E-4</v>
      </c>
    </row>
    <row r="55" spans="1:27">
      <c r="A55" s="377" t="str">
        <f t="shared" si="0"/>
        <v>Y0EGD</v>
      </c>
      <c r="B55" s="377" t="str">
        <f>VLOOKUP(E55,'Plan code-Exp ratio'!A:B,2,0)</f>
        <v>D</v>
      </c>
      <c r="C55" s="377" t="str">
        <f>VLOOKUP(F55,'Plan code-Exp ratio'!D:E,2,0)</f>
        <v>Y0EG</v>
      </c>
      <c r="D55" t="s">
        <v>2939</v>
      </c>
      <c r="E55" s="247" t="s">
        <v>3904</v>
      </c>
      <c r="F55" t="s">
        <v>4</v>
      </c>
      <c r="G55" s="385">
        <v>0</v>
      </c>
      <c r="H55" s="385">
        <v>461553.26</v>
      </c>
      <c r="I55" s="386">
        <v>185098.41</v>
      </c>
      <c r="J55" s="386">
        <v>1018041.11</v>
      </c>
      <c r="K55" s="386">
        <v>8101719.2199999997</v>
      </c>
      <c r="L55" s="397">
        <f t="shared" si="1"/>
        <v>8563272.4800000004</v>
      </c>
      <c r="M55" s="386">
        <v>0</v>
      </c>
      <c r="N55" s="385">
        <v>1541604.34</v>
      </c>
      <c r="O55" s="386">
        <v>11308016.34</v>
      </c>
      <c r="P55" s="386">
        <v>1851047755.22</v>
      </c>
      <c r="Q55" s="387">
        <v>1.221796283549262</v>
      </c>
      <c r="R55" s="387">
        <v>1.0552306900195825</v>
      </c>
      <c r="S55" s="388">
        <v>183</v>
      </c>
      <c r="T55" s="392"/>
      <c r="U55" s="205">
        <v>0</v>
      </c>
      <c r="V55" s="205">
        <v>5.0000000000000001E-4</v>
      </c>
      <c r="W55" s="205">
        <v>1.9999312224983713E-4</v>
      </c>
      <c r="X55" s="205">
        <v>1.0999620157060767E-3</v>
      </c>
      <c r="Y55" s="205">
        <f t="shared" si="2"/>
        <v>9.2523517622399125E-3</v>
      </c>
      <c r="Z55" s="205">
        <v>0</v>
      </c>
      <c r="AA55" s="205">
        <v>1.6656559352967941E-3</v>
      </c>
    </row>
    <row r="56" spans="1:27">
      <c r="A56" s="377" t="str">
        <f t="shared" si="0"/>
        <v>Y0EGR</v>
      </c>
      <c r="B56" s="377" t="str">
        <f>VLOOKUP(E56,'Plan code-Exp ratio'!A:B,2,0)</f>
        <v>R</v>
      </c>
      <c r="C56" s="377" t="str">
        <f>VLOOKUP(F56,'Plan code-Exp ratio'!D:E,2,0)</f>
        <v>Y0EG</v>
      </c>
      <c r="D56" t="s">
        <v>2939</v>
      </c>
      <c r="E56" t="s">
        <v>3905</v>
      </c>
      <c r="F56" t="s">
        <v>4</v>
      </c>
      <c r="G56" s="385">
        <v>62800904.359999999</v>
      </c>
      <c r="H56" s="385">
        <v>3296805.1</v>
      </c>
      <c r="I56" s="386">
        <v>1322125.69</v>
      </c>
      <c r="J56" s="386">
        <v>7271506.8099999996</v>
      </c>
      <c r="K56" s="386">
        <v>57868291.43</v>
      </c>
      <c r="L56" s="397">
        <f t="shared" si="1"/>
        <v>61165096.530000001</v>
      </c>
      <c r="M56" s="386">
        <v>-14339.96</v>
      </c>
      <c r="N56" s="385">
        <v>11011253.359999999</v>
      </c>
      <c r="O56" s="386">
        <v>143556546.79000002</v>
      </c>
      <c r="P56" s="386">
        <v>13221370902.65</v>
      </c>
      <c r="Q56" s="387">
        <v>2.1715833834027989</v>
      </c>
      <c r="R56" s="387">
        <v>2.0052328062807869</v>
      </c>
      <c r="S56" s="388">
        <v>183</v>
      </c>
      <c r="T56" s="392"/>
      <c r="U56" s="205">
        <v>9.499908114280739E-3</v>
      </c>
      <c r="V56" s="205">
        <v>5.0000000000000001E-4</v>
      </c>
      <c r="W56" s="205">
        <v>1.9999827547913389E-4</v>
      </c>
      <c r="X56" s="205">
        <v>1.0999626080443064E-3</v>
      </c>
      <c r="Y56" s="205">
        <f t="shared" si="2"/>
        <v>9.2524590650036893E-3</v>
      </c>
      <c r="Z56" s="205">
        <v>-2.1692092454838852E-6</v>
      </c>
      <c r="AA56" s="205">
        <v>1.6656749804656007E-3</v>
      </c>
    </row>
    <row r="57" spans="1:27">
      <c r="A57" s="377" t="str">
        <f t="shared" si="0"/>
        <v>Y0EHD</v>
      </c>
      <c r="B57" s="377" t="str">
        <f>VLOOKUP(E57,'Plan code-Exp ratio'!A:B,2,0)</f>
        <v>D</v>
      </c>
      <c r="C57" s="377" t="str">
        <f>VLOOKUP(F57,'Plan code-Exp ratio'!D:E,2,0)</f>
        <v>Y0EH</v>
      </c>
      <c r="D57" t="s">
        <v>2940</v>
      </c>
      <c r="E57" s="247" t="s">
        <v>3904</v>
      </c>
      <c r="F57" t="s">
        <v>1476</v>
      </c>
      <c r="G57" s="385">
        <v>0</v>
      </c>
      <c r="H57" s="385">
        <v>173590.19</v>
      </c>
      <c r="I57" s="386">
        <v>69615.17</v>
      </c>
      <c r="J57" s="386">
        <v>348075.72</v>
      </c>
      <c r="K57" s="386">
        <v>2268237.96</v>
      </c>
      <c r="L57" s="397">
        <f t="shared" si="1"/>
        <v>2441828.15</v>
      </c>
      <c r="M57" s="386">
        <v>0</v>
      </c>
      <c r="N57" s="385">
        <v>439609.59999999998</v>
      </c>
      <c r="O57" s="386">
        <v>3299128.64</v>
      </c>
      <c r="P57" s="386">
        <v>696180740.85000002</v>
      </c>
      <c r="Q57" s="387">
        <v>0.94777934706206834</v>
      </c>
      <c r="R57" s="387">
        <v>0.8214875454637478</v>
      </c>
      <c r="S57" s="388">
        <v>183</v>
      </c>
      <c r="T57" s="392"/>
      <c r="U57" s="205">
        <v>0</v>
      </c>
      <c r="V57" s="205">
        <v>5.0000000000000001E-4</v>
      </c>
      <c r="W57" s="205">
        <v>1.9999165709468935E-4</v>
      </c>
      <c r="X57" s="205">
        <v>9.9995791200721204E-4</v>
      </c>
      <c r="Y57" s="205">
        <f t="shared" si="2"/>
        <v>7.0149258855355763E-3</v>
      </c>
      <c r="Z57" s="205">
        <v>0</v>
      </c>
      <c r="AA57" s="205">
        <v>1.2629180159832052E-3</v>
      </c>
    </row>
    <row r="58" spans="1:27">
      <c r="A58" s="377" t="str">
        <f t="shared" si="0"/>
        <v>Y0EHR</v>
      </c>
      <c r="B58" s="377" t="str">
        <f>VLOOKUP(E58,'Plan code-Exp ratio'!A:B,2,0)</f>
        <v>R</v>
      </c>
      <c r="C58" s="377" t="str">
        <f>VLOOKUP(F58,'Plan code-Exp ratio'!D:E,2,0)</f>
        <v>Y0EH</v>
      </c>
      <c r="D58" t="s">
        <v>2940</v>
      </c>
      <c r="E58" t="s">
        <v>3905</v>
      </c>
      <c r="F58" t="s">
        <v>1476</v>
      </c>
      <c r="G58" s="385">
        <v>79791689.25</v>
      </c>
      <c r="H58" s="385">
        <v>3316084.98</v>
      </c>
      <c r="I58" s="386">
        <v>1329861.6200000001</v>
      </c>
      <c r="J58" s="386">
        <v>6649307.3899999997</v>
      </c>
      <c r="K58" s="386">
        <v>43335991.890000001</v>
      </c>
      <c r="L58" s="397">
        <f t="shared" si="1"/>
        <v>46652076.869999997</v>
      </c>
      <c r="M58" s="386">
        <v>-26535.3</v>
      </c>
      <c r="N58" s="385">
        <v>8398910.8800000008</v>
      </c>
      <c r="O58" s="386">
        <v>142795310.70999998</v>
      </c>
      <c r="P58" s="386">
        <v>13298632910.540001</v>
      </c>
      <c r="Q58" s="387">
        <v>2.1475186460230171</v>
      </c>
      <c r="R58" s="387">
        <v>2.0216053188965217</v>
      </c>
      <c r="S58" s="388">
        <v>183</v>
      </c>
      <c r="U58" s="205">
        <v>1.1999983725659512E-2</v>
      </c>
      <c r="V58" s="205">
        <v>5.0000000000000001E-4</v>
      </c>
      <c r="W58" s="205">
        <v>1.9999974868785216E-4</v>
      </c>
      <c r="X58" s="205">
        <v>9.9999863666136793E-4</v>
      </c>
      <c r="Y58" s="205">
        <f t="shared" si="2"/>
        <v>7.0160710779564872E-3</v>
      </c>
      <c r="Z58" s="205">
        <v>-3.9906808735158195E-6</v>
      </c>
      <c r="AA58" s="205">
        <v>1.2631239521384693E-3</v>
      </c>
    </row>
    <row r="59" spans="1:27">
      <c r="A59" s="377" t="str">
        <f t="shared" si="0"/>
        <v>Y0EJD</v>
      </c>
      <c r="B59" s="377" t="str">
        <f>VLOOKUP(E59,'Plan code-Exp ratio'!A:B,2,0)</f>
        <v>D</v>
      </c>
      <c r="C59" s="377" t="str">
        <f>VLOOKUP(F59,'Plan code-Exp ratio'!D:E,2,0)</f>
        <v>Y0EJ</v>
      </c>
      <c r="D59" t="s">
        <v>1546</v>
      </c>
      <c r="E59" s="247" t="s">
        <v>3904</v>
      </c>
      <c r="F59" t="s">
        <v>5</v>
      </c>
      <c r="G59" s="385">
        <v>0</v>
      </c>
      <c r="H59" s="385">
        <v>592316.41</v>
      </c>
      <c r="I59" s="386">
        <v>237536.4</v>
      </c>
      <c r="J59" s="386">
        <v>1187681.97</v>
      </c>
      <c r="K59" s="386">
        <v>10312095.609999999</v>
      </c>
      <c r="L59" s="397">
        <f t="shared" si="1"/>
        <v>10904412.02</v>
      </c>
      <c r="M59" s="386">
        <v>0</v>
      </c>
      <c r="N59" s="385">
        <v>1963069.74</v>
      </c>
      <c r="O59" s="386">
        <v>14292700.129999999</v>
      </c>
      <c r="P59" s="386">
        <v>2375447154.1300001</v>
      </c>
      <c r="Q59" s="387">
        <v>1.2033692355690104</v>
      </c>
      <c r="R59" s="387">
        <v>1.0380892177343077</v>
      </c>
      <c r="S59" s="388">
        <v>183</v>
      </c>
      <c r="U59" s="205">
        <v>0</v>
      </c>
      <c r="V59" s="205">
        <v>5.0000000000000001E-4</v>
      </c>
      <c r="W59" s="205">
        <v>1.9999299886508899E-4</v>
      </c>
      <c r="X59" s="205">
        <v>9.9996496906704264E-4</v>
      </c>
      <c r="Y59" s="205">
        <f t="shared" si="2"/>
        <v>9.1809342094109486E-3</v>
      </c>
      <c r="Z59" s="205">
        <v>0</v>
      </c>
      <c r="AA59" s="205">
        <v>1.652800178347026E-3</v>
      </c>
    </row>
    <row r="60" spans="1:27">
      <c r="A60" s="377" t="str">
        <f t="shared" si="0"/>
        <v>Y0EJR</v>
      </c>
      <c r="B60" s="377" t="str">
        <f>VLOOKUP(E60,'Plan code-Exp ratio'!A:B,2,0)</f>
        <v>R</v>
      </c>
      <c r="C60" s="377" t="str">
        <f>VLOOKUP(F60,'Plan code-Exp ratio'!D:E,2,0)</f>
        <v>Y0EJ</v>
      </c>
      <c r="D60" t="s">
        <v>1546</v>
      </c>
      <c r="E60" t="s">
        <v>3905</v>
      </c>
      <c r="F60" t="s">
        <v>5</v>
      </c>
      <c r="G60" s="385">
        <v>124668876.75</v>
      </c>
      <c r="H60" s="385">
        <v>7870166.0800000001</v>
      </c>
      <c r="I60" s="386">
        <v>3156178.01</v>
      </c>
      <c r="J60" s="386">
        <v>15780890.460000001</v>
      </c>
      <c r="K60" s="386">
        <v>137032297.18000001</v>
      </c>
      <c r="L60" s="397">
        <f t="shared" si="1"/>
        <v>144902463.26000002</v>
      </c>
      <c r="M60" s="386">
        <v>-26981.86</v>
      </c>
      <c r="N60" s="385">
        <v>26086112.859999999</v>
      </c>
      <c r="O60" s="386">
        <v>314567539.48000002</v>
      </c>
      <c r="P60" s="386">
        <v>31562206683.040001</v>
      </c>
      <c r="Q60" s="387">
        <v>1.9933177843932781</v>
      </c>
      <c r="R60" s="387">
        <v>1.8281890830848051</v>
      </c>
      <c r="S60" s="388">
        <v>183</v>
      </c>
      <c r="U60" s="205">
        <v>7.8998834271617017E-3</v>
      </c>
      <c r="V60" s="205">
        <v>5.0000000000000001E-4</v>
      </c>
      <c r="W60" s="205">
        <v>1.9999729687442778E-4</v>
      </c>
      <c r="X60" s="205">
        <v>9.9998651035257857E-4</v>
      </c>
      <c r="Y60" s="205">
        <f t="shared" si="2"/>
        <v>9.1820235964593429E-3</v>
      </c>
      <c r="Z60" s="205">
        <v>-1.709757512899042E-6</v>
      </c>
      <c r="AA60" s="205">
        <v>1.6529967705976279E-3</v>
      </c>
    </row>
    <row r="61" spans="1:27">
      <c r="A61" s="377" t="str">
        <f t="shared" si="0"/>
        <v>Y0EKD</v>
      </c>
      <c r="B61" s="377" t="str">
        <f>VLOOKUP(E61,'Plan code-Exp ratio'!A:B,2,0)</f>
        <v>D</v>
      </c>
      <c r="C61" s="377" t="str">
        <f>VLOOKUP(F61,'Plan code-Exp ratio'!D:E,2,0)</f>
        <v>Y0EK</v>
      </c>
      <c r="D61" t="s">
        <v>2941</v>
      </c>
      <c r="E61" s="247" t="s">
        <v>3904</v>
      </c>
      <c r="F61" t="s">
        <v>1138</v>
      </c>
      <c r="G61" s="385">
        <v>0</v>
      </c>
      <c r="H61" s="385">
        <v>341612.76</v>
      </c>
      <c r="I61" s="386">
        <v>136996.76999999999</v>
      </c>
      <c r="J61" s="386">
        <v>958971.96</v>
      </c>
      <c r="K61" s="386">
        <v>4633861.4400000004</v>
      </c>
      <c r="L61" s="397">
        <f t="shared" si="1"/>
        <v>4975474.2</v>
      </c>
      <c r="M61" s="386">
        <v>0</v>
      </c>
      <c r="N61" s="385">
        <v>895746.74</v>
      </c>
      <c r="O61" s="386">
        <v>6967189.6700000009</v>
      </c>
      <c r="P61" s="386">
        <v>1370022383.02</v>
      </c>
      <c r="Q61" s="387">
        <v>1.017091363812892</v>
      </c>
      <c r="R61" s="387">
        <v>0.88632755278296338</v>
      </c>
      <c r="S61" s="388">
        <v>183</v>
      </c>
      <c r="U61" s="205">
        <v>0</v>
      </c>
      <c r="V61" s="205">
        <v>5.0000000000000001E-4</v>
      </c>
      <c r="W61" s="205">
        <v>1.9999201720779489E-4</v>
      </c>
      <c r="X61" s="205">
        <v>1.3999361935767742E-3</v>
      </c>
      <c r="Y61" s="205">
        <f t="shared" si="2"/>
        <v>7.2633473170450637E-3</v>
      </c>
      <c r="Z61" s="205">
        <v>0</v>
      </c>
      <c r="AA61" s="205">
        <v>1.3076381102992878E-3</v>
      </c>
    </row>
    <row r="62" spans="1:27">
      <c r="A62" s="377" t="str">
        <f t="shared" si="0"/>
        <v>Y0EKR</v>
      </c>
      <c r="B62" s="377" t="str">
        <f>VLOOKUP(E62,'Plan code-Exp ratio'!A:B,2,0)</f>
        <v>R</v>
      </c>
      <c r="C62" s="377" t="str">
        <f>VLOOKUP(F62,'Plan code-Exp ratio'!D:E,2,0)</f>
        <v>Y0EK</v>
      </c>
      <c r="D62" t="s">
        <v>2941</v>
      </c>
      <c r="E62" t="s">
        <v>3905</v>
      </c>
      <c r="F62" t="s">
        <v>1138</v>
      </c>
      <c r="G62" s="385">
        <v>107364191.69</v>
      </c>
      <c r="H62" s="385">
        <v>5148486.16</v>
      </c>
      <c r="I62" s="386">
        <v>2064696.15</v>
      </c>
      <c r="J62" s="386">
        <v>14452795.529999999</v>
      </c>
      <c r="K62" s="386">
        <v>69846316.689999998</v>
      </c>
      <c r="L62" s="397">
        <f t="shared" si="1"/>
        <v>74994802.849999994</v>
      </c>
      <c r="M62" s="386">
        <v>-29514.51</v>
      </c>
      <c r="N62" s="385">
        <v>13501495.300000001</v>
      </c>
      <c r="O62" s="386">
        <v>212348467.01000002</v>
      </c>
      <c r="P62" s="386">
        <v>20647202519.790001</v>
      </c>
      <c r="Q62" s="387">
        <v>2.0569224020200076</v>
      </c>
      <c r="R62" s="387">
        <v>1.9264254906143354</v>
      </c>
      <c r="S62" s="388">
        <v>183</v>
      </c>
      <c r="U62" s="205">
        <v>1.0399877812705445E-2</v>
      </c>
      <c r="V62" s="205">
        <v>5.0000000000000001E-4</v>
      </c>
      <c r="W62" s="205">
        <v>1.9999766535161581E-4</v>
      </c>
      <c r="X62" s="205">
        <v>1.3999761484537417E-3</v>
      </c>
      <c r="Y62" s="205">
        <f t="shared" si="2"/>
        <v>7.2644032796325515E-3</v>
      </c>
      <c r="Z62" s="205">
        <v>-2.8589354874308839E-6</v>
      </c>
      <c r="AA62" s="205">
        <v>1.3078280495441492E-3</v>
      </c>
    </row>
    <row r="63" spans="1:27">
      <c r="A63" s="377" t="str">
        <f t="shared" si="0"/>
        <v>Y0EOD</v>
      </c>
      <c r="B63" s="377" t="str">
        <f>VLOOKUP(E63,'Plan code-Exp ratio'!A:B,2,0)</f>
        <v>D</v>
      </c>
      <c r="C63" s="377" t="str">
        <f>VLOOKUP(F63,'Plan code-Exp ratio'!D:E,2,0)</f>
        <v>Y0EO</v>
      </c>
      <c r="D63" t="s">
        <v>193</v>
      </c>
      <c r="E63" s="247" t="s">
        <v>3904</v>
      </c>
      <c r="F63" t="s">
        <v>10</v>
      </c>
      <c r="G63" s="385">
        <v>0</v>
      </c>
      <c r="H63" s="385">
        <v>0</v>
      </c>
      <c r="I63" s="386">
        <v>8700.39</v>
      </c>
      <c r="J63" s="386">
        <v>23705.4</v>
      </c>
      <c r="K63" s="386">
        <v>471448.59</v>
      </c>
      <c r="L63" s="397">
        <f t="shared" si="1"/>
        <v>471448.59</v>
      </c>
      <c r="M63" s="386">
        <v>0</v>
      </c>
      <c r="N63" s="385">
        <v>84860.52</v>
      </c>
      <c r="O63" s="386">
        <v>588714.9</v>
      </c>
      <c r="P63" s="386">
        <v>87005824.150000006</v>
      </c>
      <c r="Q63" s="387">
        <v>1.3532769920897301</v>
      </c>
      <c r="R63" s="387">
        <v>1.1582083956387648</v>
      </c>
      <c r="S63" s="388">
        <v>183</v>
      </c>
      <c r="U63" s="205">
        <v>0</v>
      </c>
      <c r="V63" s="205">
        <v>0</v>
      </c>
      <c r="W63" s="205">
        <v>1.9999557696276355E-4</v>
      </c>
      <c r="X63" s="205">
        <v>5.4491524519396212E-4</v>
      </c>
      <c r="Y63" s="205">
        <f t="shared" si="2"/>
        <v>1.0837173134230922E-2</v>
      </c>
      <c r="Z63" s="205">
        <v>0</v>
      </c>
      <c r="AA63" s="205">
        <v>1.9506859645096527E-3</v>
      </c>
    </row>
    <row r="64" spans="1:27">
      <c r="A64" s="377" t="str">
        <f t="shared" si="0"/>
        <v>Y0EOR</v>
      </c>
      <c r="B64" s="377" t="str">
        <f>VLOOKUP(E64,'Plan code-Exp ratio'!A:B,2,0)</f>
        <v>R</v>
      </c>
      <c r="C64" s="377" t="str">
        <f>VLOOKUP(F64,'Plan code-Exp ratio'!D:E,2,0)</f>
        <v>Y0EO</v>
      </c>
      <c r="D64" t="s">
        <v>193</v>
      </c>
      <c r="E64" t="s">
        <v>3905</v>
      </c>
      <c r="F64" t="s">
        <v>10</v>
      </c>
      <c r="G64" s="385">
        <v>6880757.9900000002</v>
      </c>
      <c r="H64" s="385">
        <v>0</v>
      </c>
      <c r="I64" s="386">
        <v>180489.2</v>
      </c>
      <c r="J64" s="386">
        <v>1443913.64</v>
      </c>
      <c r="K64" s="386">
        <v>11722828.689999999</v>
      </c>
      <c r="L64" s="397">
        <f t="shared" si="1"/>
        <v>11722828.689999999</v>
      </c>
      <c r="M64" s="386">
        <v>0</v>
      </c>
      <c r="N64" s="385">
        <v>2110097.08</v>
      </c>
      <c r="O64" s="386">
        <v>22338086.600000001</v>
      </c>
      <c r="P64" s="386">
        <v>1804892529.26</v>
      </c>
      <c r="Q64" s="387">
        <v>2.4752816290018713</v>
      </c>
      <c r="R64" s="387">
        <v>2.2414619366055457</v>
      </c>
      <c r="S64" s="388">
        <v>183</v>
      </c>
      <c r="U64" s="205">
        <v>7.624562547024435E-3</v>
      </c>
      <c r="V64" s="205">
        <v>0</v>
      </c>
      <c r="W64" s="205">
        <v>1.9999994135274081E-4</v>
      </c>
      <c r="X64" s="205">
        <v>1.5999995751458953E-3</v>
      </c>
      <c r="Y64" s="205">
        <f t="shared" si="2"/>
        <v>1.2990057302532379E-2</v>
      </c>
      <c r="Z64" s="205">
        <v>0</v>
      </c>
      <c r="AA64" s="205">
        <v>2.3381969239632599E-3</v>
      </c>
    </row>
    <row r="65" spans="1:31">
      <c r="A65" s="377" t="str">
        <f t="shared" si="0"/>
        <v>Y0ESD</v>
      </c>
      <c r="B65" s="377" t="str">
        <f>VLOOKUP(E65,'Plan code-Exp ratio'!A:B,2,0)</f>
        <v>D</v>
      </c>
      <c r="C65" s="377" t="str">
        <f>VLOOKUP(F65,'Plan code-Exp ratio'!D:E,2,0)</f>
        <v>Y0ES</v>
      </c>
      <c r="D65" t="s">
        <v>2942</v>
      </c>
      <c r="E65" s="247" t="s">
        <v>3904</v>
      </c>
      <c r="F65" t="s">
        <v>1</v>
      </c>
      <c r="G65" s="385">
        <v>0</v>
      </c>
      <c r="H65" s="385">
        <v>0</v>
      </c>
      <c r="I65" s="386">
        <v>13167238.960000001</v>
      </c>
      <c r="J65" s="386">
        <v>19751188.359999999</v>
      </c>
      <c r="K65" s="386">
        <v>38844561.229999997</v>
      </c>
      <c r="L65" s="397">
        <f t="shared" si="1"/>
        <v>38844561.229999997</v>
      </c>
      <c r="M65" s="386">
        <v>0</v>
      </c>
      <c r="N65" s="385">
        <v>6991496.7800000003</v>
      </c>
      <c r="O65" s="386">
        <v>78754485.329999998</v>
      </c>
      <c r="P65" s="386">
        <v>131673941510.74001</v>
      </c>
      <c r="Q65" s="387">
        <v>0.11962045705691339</v>
      </c>
      <c r="R65" s="387">
        <v>0.10900104869139449</v>
      </c>
      <c r="S65" s="388">
        <v>183</v>
      </c>
      <c r="U65" s="205">
        <v>0</v>
      </c>
      <c r="V65" s="205">
        <v>0</v>
      </c>
      <c r="W65" s="205">
        <v>1.9999764279747049E-4</v>
      </c>
      <c r="X65" s="205">
        <v>3.0000147536236681E-4</v>
      </c>
      <c r="Y65" s="205">
        <f t="shared" si="2"/>
        <v>5.9001136875410742E-4</v>
      </c>
      <c r="Z65" s="205">
        <v>0</v>
      </c>
      <c r="AA65" s="205">
        <v>1.0619408365518909E-4</v>
      </c>
    </row>
    <row r="66" spans="1:31">
      <c r="A66" s="377" t="str">
        <f t="shared" si="0"/>
        <v>Y0ESI</v>
      </c>
      <c r="B66" s="377" t="str">
        <f>VLOOKUP(E66,'Plan code-Exp ratio'!A:B,2,0)</f>
        <v>I</v>
      </c>
      <c r="C66" s="377" t="str">
        <f>VLOOKUP(F66,'Plan code-Exp ratio'!D:E,2,0)</f>
        <v>Y0ES</v>
      </c>
      <c r="D66" t="s">
        <v>2942</v>
      </c>
      <c r="E66" t="s">
        <v>3909</v>
      </c>
      <c r="F66" t="s">
        <v>1</v>
      </c>
      <c r="G66" s="385">
        <v>29.28</v>
      </c>
      <c r="H66" s="385">
        <v>0</v>
      </c>
      <c r="I66" s="386">
        <v>5.49</v>
      </c>
      <c r="J66" s="386">
        <v>9.1</v>
      </c>
      <c r="K66" s="386">
        <v>18.3</v>
      </c>
      <c r="L66" s="397">
        <f t="shared" si="1"/>
        <v>18.3</v>
      </c>
      <c r="M66" s="386">
        <v>0</v>
      </c>
      <c r="N66" s="385">
        <v>3.66</v>
      </c>
      <c r="O66" s="386">
        <v>65.83</v>
      </c>
      <c r="P66" s="386">
        <v>59730.25</v>
      </c>
      <c r="Q66" s="387">
        <v>0.22042432435826068</v>
      </c>
      <c r="R66" s="387">
        <v>0.2081692274852357</v>
      </c>
      <c r="S66" s="388">
        <v>183</v>
      </c>
      <c r="U66" s="205">
        <v>9.8040774984199794E-4</v>
      </c>
      <c r="V66" s="205">
        <v>0</v>
      </c>
      <c r="W66" s="205">
        <v>1.8382645309537464E-4</v>
      </c>
      <c r="X66" s="205">
        <v>3.0470322826373569E-4</v>
      </c>
      <c r="Y66" s="205">
        <f t="shared" si="2"/>
        <v>6.1275484365124876E-4</v>
      </c>
      <c r="Z66" s="205">
        <v>0</v>
      </c>
      <c r="AA66" s="205">
        <v>1.2255096873024974E-4</v>
      </c>
    </row>
    <row r="67" spans="1:31">
      <c r="A67" s="377" t="str">
        <f t="shared" ref="A67:A86" si="3">C67&amp;B67</f>
        <v>Y0ESR</v>
      </c>
      <c r="B67" s="377" t="str">
        <f>VLOOKUP(E67,'Plan code-Exp ratio'!A:B,2,0)</f>
        <v>R</v>
      </c>
      <c r="C67" s="377" t="str">
        <f>VLOOKUP(F67,'Plan code-Exp ratio'!D:E,2,0)</f>
        <v>Y0ES</v>
      </c>
      <c r="D67" t="s">
        <v>2942</v>
      </c>
      <c r="E67" t="s">
        <v>3905</v>
      </c>
      <c r="F67" t="s">
        <v>1</v>
      </c>
      <c r="G67" s="385">
        <v>10322727.77</v>
      </c>
      <c r="H67" s="385">
        <v>0</v>
      </c>
      <c r="I67" s="386">
        <v>2064524.86</v>
      </c>
      <c r="J67" s="386">
        <v>3096838.86</v>
      </c>
      <c r="K67" s="386">
        <v>6090123.4500000002</v>
      </c>
      <c r="L67" s="397">
        <f t="shared" ref="L67:L88" si="4">K67+H67</f>
        <v>6090123.4500000002</v>
      </c>
      <c r="M67" s="386">
        <v>0</v>
      </c>
      <c r="N67" s="385">
        <v>1096139.3799999999</v>
      </c>
      <c r="O67" s="386">
        <v>22670354.319999997</v>
      </c>
      <c r="P67" s="386">
        <v>20645403663.119999</v>
      </c>
      <c r="Q67" s="387">
        <v>0.21961647919238583</v>
      </c>
      <c r="R67" s="387">
        <v>0.20899775361175607</v>
      </c>
      <c r="S67" s="388">
        <v>183</v>
      </c>
      <c r="U67" s="205">
        <v>1.0000025127568754E-3</v>
      </c>
      <c r="V67" s="205">
        <v>0</v>
      </c>
      <c r="W67" s="205">
        <v>1.9999849784366024E-4</v>
      </c>
      <c r="X67" s="205">
        <v>3.0000274255059014E-4</v>
      </c>
      <c r="Y67" s="205">
        <f t="shared" ref="Y67:Y88" si="5">L67/P67*366/S67</f>
        <v>5.89973782966435E-4</v>
      </c>
      <c r="Z67" s="205">
        <v>0</v>
      </c>
      <c r="AA67" s="205">
        <v>1.0618725580629774E-4</v>
      </c>
    </row>
    <row r="68" spans="1:31">
      <c r="A68" s="377" t="str">
        <f t="shared" si="3"/>
        <v>Y0ESR_R</v>
      </c>
      <c r="B68" s="377" t="str">
        <f>VLOOKUP(E68,'Plan code-Exp ratio'!A:B,2,0)</f>
        <v>R_R</v>
      </c>
      <c r="C68" s="377" t="str">
        <f>VLOOKUP(F68,'Plan code-Exp ratio'!D:E,2,0)</f>
        <v>Y0ES</v>
      </c>
      <c r="D68" t="s">
        <v>2942</v>
      </c>
      <c r="E68" s="247" t="s">
        <v>3910</v>
      </c>
      <c r="F68" t="s">
        <v>1</v>
      </c>
      <c r="G68" s="385">
        <v>35861.82</v>
      </c>
      <c r="H68" s="385">
        <v>0</v>
      </c>
      <c r="I68" s="386">
        <v>7172.1</v>
      </c>
      <c r="J68" s="386">
        <v>10758.72</v>
      </c>
      <c r="K68" s="386">
        <v>21160.84</v>
      </c>
      <c r="L68" s="397">
        <f t="shared" si="4"/>
        <v>21160.84</v>
      </c>
      <c r="M68" s="386">
        <v>0</v>
      </c>
      <c r="N68" s="385">
        <v>3810.46</v>
      </c>
      <c r="O68" s="386">
        <v>78763.94</v>
      </c>
      <c r="P68" s="386">
        <v>71715503.650000006</v>
      </c>
      <c r="Q68" s="387">
        <v>0.21965665997243539</v>
      </c>
      <c r="R68" s="387">
        <v>0.20903005956927417</v>
      </c>
      <c r="S68" s="388">
        <v>183</v>
      </c>
      <c r="U68" s="205">
        <v>1.0001134531528873E-3</v>
      </c>
      <c r="V68" s="205">
        <v>0</v>
      </c>
      <c r="W68" s="205">
        <v>2.0001532820581396E-4</v>
      </c>
      <c r="X68" s="205">
        <v>3.0003888845309666E-4</v>
      </c>
      <c r="Y68" s="205">
        <f t="shared" si="5"/>
        <v>5.9013292588094369E-4</v>
      </c>
      <c r="Z68" s="205">
        <v>0</v>
      </c>
      <c r="AA68" s="205">
        <v>1.062660040316122E-4</v>
      </c>
    </row>
    <row r="69" spans="1:31">
      <c r="A69" s="377" t="str">
        <f t="shared" si="3"/>
        <v>Y0ETD</v>
      </c>
      <c r="B69" s="377" t="str">
        <f>VLOOKUP(E69,'Plan code-Exp ratio'!A:B,2,0)</f>
        <v>D</v>
      </c>
      <c r="C69" s="377" t="str">
        <f>VLOOKUP(F69,'Plan code-Exp ratio'!D:E,2,0)</f>
        <v>Y0ET</v>
      </c>
      <c r="D69" t="s">
        <v>513</v>
      </c>
      <c r="E69" s="247" t="s">
        <v>3904</v>
      </c>
      <c r="F69" t="s">
        <v>22</v>
      </c>
      <c r="G69" s="385">
        <v>0</v>
      </c>
      <c r="H69" s="385">
        <v>10816.98</v>
      </c>
      <c r="I69" s="386">
        <v>4338.0600000000004</v>
      </c>
      <c r="J69" s="386">
        <v>60243.54</v>
      </c>
      <c r="K69" s="386">
        <v>61736.73</v>
      </c>
      <c r="L69" s="397">
        <f t="shared" si="4"/>
        <v>72553.710000000006</v>
      </c>
      <c r="M69" s="386">
        <v>0</v>
      </c>
      <c r="N69" s="385">
        <v>13064.7</v>
      </c>
      <c r="O69" s="386">
        <v>150200.01</v>
      </c>
      <c r="P69" s="386">
        <v>43381227.600000001</v>
      </c>
      <c r="Q69" s="387">
        <v>0.69246546632995698</v>
      </c>
      <c r="R69" s="387">
        <v>0.63223342255072557</v>
      </c>
      <c r="S69" s="388">
        <v>183</v>
      </c>
      <c r="U69" s="205">
        <v>0</v>
      </c>
      <c r="V69" s="205">
        <v>5.0000000000000001E-4</v>
      </c>
      <c r="W69" s="205">
        <v>1.999971065825717E-4</v>
      </c>
      <c r="X69" s="205">
        <v>2.7774013476741725E-3</v>
      </c>
      <c r="Y69" s="205">
        <f t="shared" si="5"/>
        <v>3.3449357712505121E-3</v>
      </c>
      <c r="Z69" s="205">
        <v>0</v>
      </c>
      <c r="AA69" s="205">
        <v>6.0232043779231362E-4</v>
      </c>
      <c r="AC69" s="389">
        <v>6.4999999999999997E-3</v>
      </c>
      <c r="AD69" s="389">
        <v>6.4999999999999997E-3</v>
      </c>
      <c r="AE69" s="390">
        <v>0</v>
      </c>
    </row>
    <row r="70" spans="1:31">
      <c r="A70" s="377" t="str">
        <f t="shared" si="3"/>
        <v>Y0ETR</v>
      </c>
      <c r="B70" s="377" t="str">
        <f>VLOOKUP(E70,'Plan code-Exp ratio'!A:B,2,0)</f>
        <v>R</v>
      </c>
      <c r="C70" s="377" t="str">
        <f>VLOOKUP(F70,'Plan code-Exp ratio'!D:E,2,0)</f>
        <v>Y0ET</v>
      </c>
      <c r="D70" t="s">
        <v>513</v>
      </c>
      <c r="E70" t="s">
        <v>3905</v>
      </c>
      <c r="F70" t="s">
        <v>22</v>
      </c>
      <c r="G70" s="385">
        <v>94130.91</v>
      </c>
      <c r="H70" s="385">
        <v>9695.49</v>
      </c>
      <c r="I70" s="386">
        <v>3888.44</v>
      </c>
      <c r="J70" s="386">
        <v>56382.04</v>
      </c>
      <c r="K70" s="386">
        <v>87301.04</v>
      </c>
      <c r="L70" s="397">
        <f t="shared" si="4"/>
        <v>96996.53</v>
      </c>
      <c r="M70" s="386">
        <v>-673.96</v>
      </c>
      <c r="N70" s="385">
        <v>17463.62</v>
      </c>
      <c r="O70" s="386">
        <v>268187.58</v>
      </c>
      <c r="P70" s="386">
        <v>38882344.960000001</v>
      </c>
      <c r="Q70" s="387">
        <v>1.3794825403452211</v>
      </c>
      <c r="R70" s="387">
        <v>1.2931211852506543</v>
      </c>
      <c r="S70" s="388">
        <v>183</v>
      </c>
      <c r="U70" s="205">
        <v>4.8418329757033253E-3</v>
      </c>
      <c r="V70" s="205">
        <v>5.0000000000000001E-4</v>
      </c>
      <c r="W70" s="205">
        <v>2.0001057055587629E-4</v>
      </c>
      <c r="X70" s="205">
        <v>2.900135784403061E-3</v>
      </c>
      <c r="Y70" s="205">
        <f t="shared" si="5"/>
        <v>4.9892325218442793E-3</v>
      </c>
      <c r="Z70" s="205">
        <v>-3.4666633439589752E-5</v>
      </c>
      <c r="AA70" s="205">
        <v>8.9828018438525771E-4</v>
      </c>
      <c r="AC70" s="389">
        <v>6.4999999999999997E-3</v>
      </c>
      <c r="AD70" s="389">
        <v>6.4999999999999997E-3</v>
      </c>
      <c r="AE70" s="390">
        <v>0</v>
      </c>
    </row>
    <row r="71" spans="1:31">
      <c r="A71" s="377" t="str">
        <f t="shared" si="3"/>
        <v>Y0EUD</v>
      </c>
      <c r="B71" s="377" t="str">
        <f>VLOOKUP(E71,'Plan code-Exp ratio'!A:B,2,0)</f>
        <v>D</v>
      </c>
      <c r="C71" s="377" t="str">
        <f>VLOOKUP(F71,'Plan code-Exp ratio'!D:E,2,0)</f>
        <v>Y0EU</v>
      </c>
      <c r="D71" t="s">
        <v>212</v>
      </c>
      <c r="E71" s="247" t="s">
        <v>3904</v>
      </c>
      <c r="F71" t="s">
        <v>15</v>
      </c>
      <c r="G71" s="385">
        <v>0</v>
      </c>
      <c r="H71" s="385">
        <v>60262.29</v>
      </c>
      <c r="I71" s="386">
        <v>24166.82</v>
      </c>
      <c r="J71" s="386">
        <v>139916.49</v>
      </c>
      <c r="K71" s="386">
        <v>689693.79</v>
      </c>
      <c r="L71" s="397">
        <f t="shared" si="4"/>
        <v>749956.08000000007</v>
      </c>
      <c r="M71" s="386">
        <v>0</v>
      </c>
      <c r="N71" s="385">
        <v>135021.12</v>
      </c>
      <c r="O71" s="386">
        <v>1049060.51</v>
      </c>
      <c r="P71" s="386">
        <v>241678276.06999999</v>
      </c>
      <c r="Q71" s="387">
        <v>0.86814630347342348</v>
      </c>
      <c r="R71" s="387">
        <v>0.75641005460934074</v>
      </c>
      <c r="S71" s="388">
        <v>183</v>
      </c>
      <c r="U71" s="205">
        <v>0</v>
      </c>
      <c r="V71" s="205">
        <v>5.0000000000000001E-4</v>
      </c>
      <c r="W71" s="205">
        <v>1.9999166158401671E-4</v>
      </c>
      <c r="X71" s="205">
        <v>1.1578739494109468E-3</v>
      </c>
      <c r="Y71" s="205">
        <f t="shared" si="5"/>
        <v>6.2062349350984437E-3</v>
      </c>
      <c r="Z71" s="205">
        <v>0</v>
      </c>
      <c r="AA71" s="205">
        <v>1.1173624886408268E-3</v>
      </c>
      <c r="AC71" s="389">
        <v>8.5000000000000006E-3</v>
      </c>
      <c r="AD71" s="389">
        <v>8.5000000000000006E-3</v>
      </c>
      <c r="AE71" s="390">
        <v>0</v>
      </c>
    </row>
    <row r="72" spans="1:31">
      <c r="A72" s="377" t="str">
        <f t="shared" si="3"/>
        <v>Y0EUR</v>
      </c>
      <c r="B72" s="377" t="str">
        <f>VLOOKUP(E72,'Plan code-Exp ratio'!A:B,2,0)</f>
        <v>R</v>
      </c>
      <c r="C72" s="377" t="str">
        <f>VLOOKUP(F72,'Plan code-Exp ratio'!D:E,2,0)</f>
        <v>Y0EU</v>
      </c>
      <c r="D72" t="s">
        <v>212</v>
      </c>
      <c r="E72" t="s">
        <v>3905</v>
      </c>
      <c r="F72" t="s">
        <v>15</v>
      </c>
      <c r="G72" s="385">
        <v>340664.39</v>
      </c>
      <c r="H72" s="385">
        <v>30700.54</v>
      </c>
      <c r="I72" s="386">
        <v>12311.77</v>
      </c>
      <c r="J72" s="386">
        <v>73872.06</v>
      </c>
      <c r="K72" s="386">
        <v>428282.3</v>
      </c>
      <c r="L72" s="397">
        <f t="shared" si="4"/>
        <v>458982.83999999997</v>
      </c>
      <c r="M72" s="386">
        <v>-99.99</v>
      </c>
      <c r="N72" s="385">
        <v>82631.86</v>
      </c>
      <c r="O72" s="386">
        <v>968362.93</v>
      </c>
      <c r="P72" s="386">
        <v>123120004.56999999</v>
      </c>
      <c r="Q72" s="387">
        <v>1.5730391391423906</v>
      </c>
      <c r="R72" s="387">
        <v>1.4389717789465482</v>
      </c>
      <c r="S72" s="388">
        <v>183</v>
      </c>
      <c r="U72" s="205">
        <v>5.5338592812724423E-3</v>
      </c>
      <c r="V72" s="205">
        <v>5.0000000000000001E-4</v>
      </c>
      <c r="W72" s="205">
        <v>1.999962563841546E-4</v>
      </c>
      <c r="X72" s="205">
        <v>1.2000009301169246E-3</v>
      </c>
      <c r="Y72" s="205">
        <f t="shared" si="5"/>
        <v>7.4558613216919581E-3</v>
      </c>
      <c r="Z72" s="205">
        <v>-1.6242689455579185E-6</v>
      </c>
      <c r="AA72" s="205">
        <v>1.342297870903986E-3</v>
      </c>
      <c r="AC72" s="389">
        <v>8.5000000000000006E-3</v>
      </c>
      <c r="AD72" s="389">
        <v>8.5000000000000006E-3</v>
      </c>
      <c r="AE72" s="390">
        <v>0</v>
      </c>
    </row>
    <row r="73" spans="1:31">
      <c r="A73" s="377" t="str">
        <f t="shared" si="3"/>
        <v>Y0EVD</v>
      </c>
      <c r="B73" s="377" t="str">
        <f>VLOOKUP(E73,'Plan code-Exp ratio'!A:B,2,0)</f>
        <v>D</v>
      </c>
      <c r="C73" s="377" t="str">
        <f>VLOOKUP(F73,'Plan code-Exp ratio'!D:E,2,0)</f>
        <v>Y0EV</v>
      </c>
      <c r="D73" t="s">
        <v>1549</v>
      </c>
      <c r="E73" s="247" t="s">
        <v>3904</v>
      </c>
      <c r="F73" t="s">
        <v>1548</v>
      </c>
      <c r="G73" s="385">
        <v>0</v>
      </c>
      <c r="H73" s="385">
        <v>43964.4</v>
      </c>
      <c r="I73" s="386">
        <v>17632.03</v>
      </c>
      <c r="J73" s="386">
        <v>74015.87</v>
      </c>
      <c r="K73" s="386">
        <v>402515.97</v>
      </c>
      <c r="L73" s="397">
        <f t="shared" si="4"/>
        <v>446480.37</v>
      </c>
      <c r="M73" s="386">
        <v>0</v>
      </c>
      <c r="N73" s="385">
        <v>80388.960000000006</v>
      </c>
      <c r="O73" s="386">
        <v>618517.23</v>
      </c>
      <c r="P73" s="386">
        <v>176320578.75</v>
      </c>
      <c r="Q73" s="387">
        <v>0.7015825769004288</v>
      </c>
      <c r="R73" s="387">
        <v>0.61039757674910644</v>
      </c>
      <c r="S73" s="388">
        <v>183</v>
      </c>
      <c r="U73" s="205">
        <v>0</v>
      </c>
      <c r="V73" s="205">
        <v>5.0000000000000001E-4</v>
      </c>
      <c r="W73" s="205">
        <v>1.9999968381455871E-4</v>
      </c>
      <c r="X73" s="205">
        <v>8.3956019796129421E-4</v>
      </c>
      <c r="Y73" s="205">
        <f t="shared" si="5"/>
        <v>5.0644158857152113E-3</v>
      </c>
      <c r="Z73" s="205">
        <v>0</v>
      </c>
      <c r="AA73" s="205">
        <v>9.1185000151322386E-4</v>
      </c>
      <c r="AC73" s="389">
        <v>6.4999999999999997E-3</v>
      </c>
      <c r="AD73" s="389">
        <v>6.4999999999999997E-3</v>
      </c>
      <c r="AE73" s="390">
        <v>0</v>
      </c>
    </row>
    <row r="74" spans="1:31">
      <c r="A74" s="377" t="str">
        <f t="shared" si="3"/>
        <v>Y0EVR</v>
      </c>
      <c r="B74" s="377" t="str">
        <f>VLOOKUP(E74,'Plan code-Exp ratio'!A:B,2,0)</f>
        <v>R</v>
      </c>
      <c r="C74" s="377" t="str">
        <f>VLOOKUP(F74,'Plan code-Exp ratio'!D:E,2,0)</f>
        <v>Y0EV</v>
      </c>
      <c r="D74" t="s">
        <v>1549</v>
      </c>
      <c r="E74" t="s">
        <v>3905</v>
      </c>
      <c r="F74" t="s">
        <v>1548</v>
      </c>
      <c r="G74" s="385">
        <v>7033813.6699999999</v>
      </c>
      <c r="H74" s="385">
        <v>598484.62</v>
      </c>
      <c r="I74" s="386">
        <v>240031.16</v>
      </c>
      <c r="J74" s="386">
        <v>1080111.94</v>
      </c>
      <c r="K74" s="386">
        <v>7227420.6500000004</v>
      </c>
      <c r="L74" s="397">
        <f t="shared" si="4"/>
        <v>7825905.2700000005</v>
      </c>
      <c r="M74" s="386">
        <v>-911.29</v>
      </c>
      <c r="N74" s="385">
        <v>1408962.18</v>
      </c>
      <c r="O74" s="386">
        <v>17587912.930000003</v>
      </c>
      <c r="P74" s="386">
        <v>2400258995.6900001</v>
      </c>
      <c r="Q74" s="387">
        <v>1.4655012614539975</v>
      </c>
      <c r="R74" s="387">
        <v>1.3481763483901699</v>
      </c>
      <c r="S74" s="388">
        <v>183</v>
      </c>
      <c r="U74" s="205">
        <v>5.8608789156755119E-3</v>
      </c>
      <c r="V74" s="205">
        <v>5.0000000000000001E-4</v>
      </c>
      <c r="W74" s="205">
        <v>2.0000438321948543E-4</v>
      </c>
      <c r="X74" s="205">
        <v>8.999961603639371E-4</v>
      </c>
      <c r="Y74" s="205">
        <f t="shared" si="5"/>
        <v>6.5208840246427612E-3</v>
      </c>
      <c r="Z74" s="205">
        <v>-7.5932639072395789E-7</v>
      </c>
      <c r="AA74" s="205">
        <v>1.1740084570290024E-3</v>
      </c>
      <c r="AC74" s="389">
        <v>6.4999999999999997E-3</v>
      </c>
      <c r="AD74" s="389">
        <v>6.4999999999999997E-3</v>
      </c>
      <c r="AE74" s="390">
        <v>0</v>
      </c>
    </row>
    <row r="75" spans="1:31">
      <c r="A75" s="377" t="str">
        <f t="shared" si="3"/>
        <v>Y0EWD</v>
      </c>
      <c r="B75" s="377" t="str">
        <f>VLOOKUP(E75,'Plan code-Exp ratio'!A:B,2,0)</f>
        <v>D</v>
      </c>
      <c r="C75" s="377" t="str">
        <f>VLOOKUP(F75,'Plan code-Exp ratio'!D:E,2,0)</f>
        <v>Y0EW</v>
      </c>
      <c r="D75" t="s">
        <v>1011</v>
      </c>
      <c r="E75" s="247" t="s">
        <v>3904</v>
      </c>
      <c r="F75" t="s">
        <v>14</v>
      </c>
      <c r="G75" s="385">
        <v>0</v>
      </c>
      <c r="H75" s="385">
        <v>12435.95</v>
      </c>
      <c r="I75" s="386">
        <v>4987.21</v>
      </c>
      <c r="J75" s="386">
        <v>52634.87</v>
      </c>
      <c r="K75" s="386">
        <v>119126.46</v>
      </c>
      <c r="L75" s="397">
        <f t="shared" si="4"/>
        <v>131562.41</v>
      </c>
      <c r="M75" s="386">
        <v>0</v>
      </c>
      <c r="N75" s="385">
        <v>23687.82</v>
      </c>
      <c r="O75" s="386">
        <v>212872.31</v>
      </c>
      <c r="P75" s="386">
        <v>49871933.939999998</v>
      </c>
      <c r="Q75" s="387">
        <v>0.85367577786777926</v>
      </c>
      <c r="R75" s="387">
        <v>0.75868118620627134</v>
      </c>
      <c r="S75" s="388">
        <v>183</v>
      </c>
      <c r="U75" s="205">
        <v>0</v>
      </c>
      <c r="V75" s="205">
        <v>5.0000000000000001E-4</v>
      </c>
      <c r="W75" s="205">
        <v>2.0000066594570088E-4</v>
      </c>
      <c r="X75" s="205">
        <v>2.1108012399649084E-3</v>
      </c>
      <c r="Y75" s="205">
        <f t="shared" si="5"/>
        <v>5.2760099561521036E-3</v>
      </c>
      <c r="Z75" s="205">
        <v>0</v>
      </c>
      <c r="AA75" s="205">
        <v>9.4994591661507974E-4</v>
      </c>
      <c r="AC75" s="389">
        <v>8.5000000000000006E-3</v>
      </c>
      <c r="AD75" s="389">
        <v>8.5000000000000006E-3</v>
      </c>
      <c r="AE75" s="390">
        <v>0</v>
      </c>
    </row>
    <row r="76" spans="1:31">
      <c r="A76" s="377" t="str">
        <f t="shared" si="3"/>
        <v>Y0EWR</v>
      </c>
      <c r="B76" s="377" t="str">
        <f>VLOOKUP(E76,'Plan code-Exp ratio'!A:B,2,0)</f>
        <v>R</v>
      </c>
      <c r="C76" s="377" t="str">
        <f>VLOOKUP(F76,'Plan code-Exp ratio'!D:E,2,0)</f>
        <v>Y0EW</v>
      </c>
      <c r="D76" t="s">
        <v>1011</v>
      </c>
      <c r="E76" t="s">
        <v>3905</v>
      </c>
      <c r="F76" t="s">
        <v>14</v>
      </c>
      <c r="G76" s="385">
        <v>460196.25</v>
      </c>
      <c r="H76" s="385">
        <v>38476.19</v>
      </c>
      <c r="I76" s="386">
        <v>15430.73</v>
      </c>
      <c r="J76" s="386">
        <v>185164.73</v>
      </c>
      <c r="K76" s="386">
        <v>414762.92</v>
      </c>
      <c r="L76" s="397">
        <f t="shared" si="4"/>
        <v>453239.11</v>
      </c>
      <c r="M76" s="386">
        <v>-219.2</v>
      </c>
      <c r="N76" s="385">
        <v>81601.5</v>
      </c>
      <c r="O76" s="386">
        <v>1195413.1200000001</v>
      </c>
      <c r="P76" s="386">
        <v>154304025.44</v>
      </c>
      <c r="Q76" s="387">
        <v>1.549425708877346</v>
      </c>
      <c r="R76" s="387">
        <v>1.4439426538916613</v>
      </c>
      <c r="S76" s="388">
        <v>183</v>
      </c>
      <c r="U76" s="205">
        <v>5.9647990217720406E-3</v>
      </c>
      <c r="V76" s="205">
        <v>5.0000000000000001E-4</v>
      </c>
      <c r="W76" s="205">
        <v>2.0000424429627247E-4</v>
      </c>
      <c r="X76" s="205">
        <v>2.3999986970139023E-3</v>
      </c>
      <c r="Y76" s="205">
        <f t="shared" si="5"/>
        <v>5.8746245758343977E-3</v>
      </c>
      <c r="Z76" s="205">
        <v>-2.8411442847968258E-6</v>
      </c>
      <c r="AA76" s="205">
        <v>1.0576716941416431E-3</v>
      </c>
      <c r="AC76" s="389">
        <v>8.5000000000000006E-3</v>
      </c>
      <c r="AD76" s="389">
        <v>8.5000000000000006E-3</v>
      </c>
      <c r="AE76" s="390">
        <v>0</v>
      </c>
    </row>
    <row r="77" spans="1:31" s="247" customFormat="1">
      <c r="A77" s="377" t="str">
        <f t="shared" si="3"/>
        <v>Y0EXD</v>
      </c>
      <c r="B77" s="377" t="str">
        <f>VLOOKUP(E77,'Plan code-Exp ratio'!A:B,2,0)</f>
        <v>D</v>
      </c>
      <c r="C77" s="377" t="str">
        <f>VLOOKUP(F77,'Plan code-Exp ratio'!D:E,2,0)</f>
        <v>Y0EX</v>
      </c>
      <c r="D77" t="s">
        <v>546</v>
      </c>
      <c r="E77" s="247" t="s">
        <v>3904</v>
      </c>
      <c r="F77" t="s">
        <v>23</v>
      </c>
      <c r="G77" s="385">
        <v>0</v>
      </c>
      <c r="H77" s="385">
        <v>0</v>
      </c>
      <c r="I77" s="386">
        <v>0</v>
      </c>
      <c r="J77" s="386">
        <v>3106.84</v>
      </c>
      <c r="K77" s="386">
        <v>864.79</v>
      </c>
      <c r="L77" s="397">
        <f t="shared" si="4"/>
        <v>864.79</v>
      </c>
      <c r="M77" s="386">
        <v>0</v>
      </c>
      <c r="N77" s="385">
        <v>156.08000000000001</v>
      </c>
      <c r="O77" s="386">
        <v>4127.71</v>
      </c>
      <c r="P77" s="386">
        <v>8877100.6400000006</v>
      </c>
      <c r="Q77" s="387">
        <v>9.2996805317282064E-2</v>
      </c>
      <c r="R77" s="387">
        <v>8.9480341860808277E-2</v>
      </c>
      <c r="S77" s="388">
        <v>183</v>
      </c>
      <c r="T77"/>
      <c r="U77" s="205">
        <v>0</v>
      </c>
      <c r="V77" s="205">
        <v>0</v>
      </c>
      <c r="W77" s="205">
        <v>0</v>
      </c>
      <c r="X77" s="205">
        <v>6.9996728120905931E-4</v>
      </c>
      <c r="Y77" s="205">
        <f t="shared" si="5"/>
        <v>1.9483613739902354E-4</v>
      </c>
      <c r="Z77" s="205">
        <v>0</v>
      </c>
      <c r="AA77" s="205">
        <v>3.5164634564737796E-5</v>
      </c>
      <c r="AC77" s="389">
        <v>4.4999999999999997E-3</v>
      </c>
      <c r="AD77" s="389">
        <v>3.8999999999999998E-3</v>
      </c>
      <c r="AE77" s="390">
        <v>5.9999999999999984E-4</v>
      </c>
    </row>
    <row r="78" spans="1:31" s="247" customFormat="1">
      <c r="A78" s="377" t="str">
        <f t="shared" si="3"/>
        <v>Y0EXR</v>
      </c>
      <c r="B78" s="377" t="str">
        <f>VLOOKUP(E78,'Plan code-Exp ratio'!A:B,2,0)</f>
        <v>R</v>
      </c>
      <c r="C78" s="377" t="str">
        <f>VLOOKUP(F78,'Plan code-Exp ratio'!D:E,2,0)</f>
        <v>Y0EX</v>
      </c>
      <c r="D78" t="s">
        <v>546</v>
      </c>
      <c r="E78" t="s">
        <v>3905</v>
      </c>
      <c r="F78" t="s">
        <v>23</v>
      </c>
      <c r="G78" s="385">
        <v>1216628.95</v>
      </c>
      <c r="H78" s="385">
        <v>0</v>
      </c>
      <c r="I78" s="386">
        <v>0</v>
      </c>
      <c r="J78" s="386">
        <v>110602.55</v>
      </c>
      <c r="K78" s="386">
        <v>30788.2</v>
      </c>
      <c r="L78" s="397">
        <f t="shared" si="4"/>
        <v>30788.2</v>
      </c>
      <c r="M78" s="386">
        <v>0</v>
      </c>
      <c r="N78" s="385">
        <v>5542.74</v>
      </c>
      <c r="O78" s="386">
        <v>1363562.44</v>
      </c>
      <c r="P78" s="386">
        <v>316000297.12</v>
      </c>
      <c r="Q78" s="387">
        <v>0.86301339108057351</v>
      </c>
      <c r="R78" s="387">
        <v>0.85950533108789873</v>
      </c>
      <c r="S78" s="388">
        <v>183</v>
      </c>
      <c r="T78"/>
      <c r="U78" s="205">
        <v>7.7001759877332607E-3</v>
      </c>
      <c r="V78" s="205">
        <v>0</v>
      </c>
      <c r="W78" s="205">
        <v>0</v>
      </c>
      <c r="X78" s="205">
        <v>7.0001548104873515E-4</v>
      </c>
      <c r="Y78" s="205">
        <f t="shared" si="5"/>
        <v>1.9486184209699199E-4</v>
      </c>
      <c r="Z78" s="205">
        <v>0</v>
      </c>
      <c r="AA78" s="205">
        <v>3.5080599926747307E-5</v>
      </c>
      <c r="AC78" s="389">
        <v>4.4999999999999997E-3</v>
      </c>
      <c r="AD78" s="389">
        <v>3.8999999999999998E-3</v>
      </c>
      <c r="AE78" s="390">
        <v>5.9999999999999984E-4</v>
      </c>
    </row>
    <row r="79" spans="1:31" s="247" customFormat="1">
      <c r="A79" s="377" t="str">
        <f t="shared" si="3"/>
        <v>Y0EYD</v>
      </c>
      <c r="B79" s="377" t="str">
        <f>VLOOKUP(E79,'Plan code-Exp ratio'!A:B,2,0)</f>
        <v>D</v>
      </c>
      <c r="C79" s="377" t="str">
        <f>VLOOKUP(F79,'Plan code-Exp ratio'!D:E,2,0)</f>
        <v>Y0EY</v>
      </c>
      <c r="D79" t="s">
        <v>556</v>
      </c>
      <c r="E79" s="247" t="s">
        <v>3904</v>
      </c>
      <c r="F79" t="s">
        <v>24</v>
      </c>
      <c r="G79" s="385">
        <v>0</v>
      </c>
      <c r="H79" s="385">
        <v>0</v>
      </c>
      <c r="I79" s="386">
        <v>0</v>
      </c>
      <c r="J79" s="386">
        <v>6288.65</v>
      </c>
      <c r="K79" s="386">
        <v>1742.73</v>
      </c>
      <c r="L79" s="397">
        <f t="shared" si="4"/>
        <v>1742.73</v>
      </c>
      <c r="M79" s="386">
        <v>0</v>
      </c>
      <c r="N79" s="385">
        <v>313.83999999999997</v>
      </c>
      <c r="O79" s="386">
        <v>8345.2199999999993</v>
      </c>
      <c r="P79" s="386">
        <v>17967762.420000002</v>
      </c>
      <c r="Q79" s="387">
        <v>9.2891032338126817E-2</v>
      </c>
      <c r="R79" s="387">
        <v>8.939766468706456E-2</v>
      </c>
      <c r="S79" s="388">
        <v>183</v>
      </c>
      <c r="T79"/>
      <c r="U79" s="205">
        <v>0</v>
      </c>
      <c r="V79" s="205">
        <v>0</v>
      </c>
      <c r="W79" s="205">
        <v>0</v>
      </c>
      <c r="X79" s="205">
        <v>6.9999255922930878E-4</v>
      </c>
      <c r="Y79" s="205">
        <f t="shared" si="5"/>
        <v>1.9398408764133691E-4</v>
      </c>
      <c r="Z79" s="205">
        <v>0</v>
      </c>
      <c r="AA79" s="205">
        <v>3.4933676510622511E-5</v>
      </c>
      <c r="AC79" s="389">
        <v>9.7999999999999997E-3</v>
      </c>
      <c r="AD79" s="389">
        <v>8.3000000000000001E-3</v>
      </c>
      <c r="AE79" s="390">
        <v>1.4999999999999996E-3</v>
      </c>
    </row>
    <row r="80" spans="1:31" s="247" customFormat="1">
      <c r="A80" s="377" t="str">
        <f t="shared" si="3"/>
        <v>Y0EYR</v>
      </c>
      <c r="B80" s="377" t="str">
        <f>VLOOKUP(E80,'Plan code-Exp ratio'!A:B,2,0)</f>
        <v>R</v>
      </c>
      <c r="C80" s="377" t="str">
        <f>VLOOKUP(F80,'Plan code-Exp ratio'!D:E,2,0)</f>
        <v>Y0EY</v>
      </c>
      <c r="D80" t="s">
        <v>556</v>
      </c>
      <c r="E80" t="s">
        <v>3905</v>
      </c>
      <c r="F80" t="s">
        <v>24</v>
      </c>
      <c r="G80" s="385">
        <v>1639076.33</v>
      </c>
      <c r="H80" s="385">
        <v>0</v>
      </c>
      <c r="I80" s="386">
        <v>0</v>
      </c>
      <c r="J80" s="386">
        <v>124712.63</v>
      </c>
      <c r="K80" s="386">
        <v>34553.589999999997</v>
      </c>
      <c r="L80" s="397">
        <f t="shared" si="4"/>
        <v>34553.589999999997</v>
      </c>
      <c r="M80" s="386">
        <v>0</v>
      </c>
      <c r="N80" s="385">
        <v>6220.66</v>
      </c>
      <c r="O80" s="386">
        <v>1804563.21</v>
      </c>
      <c r="P80" s="386">
        <v>356316898.13999999</v>
      </c>
      <c r="Q80" s="387">
        <v>1.0128979116174117</v>
      </c>
      <c r="R80" s="387">
        <v>1.0094062669424202</v>
      </c>
      <c r="S80" s="388">
        <v>183</v>
      </c>
      <c r="T80"/>
      <c r="U80" s="205">
        <v>9.2001043933425397E-3</v>
      </c>
      <c r="V80" s="205">
        <v>0</v>
      </c>
      <c r="W80" s="205">
        <v>0</v>
      </c>
      <c r="X80" s="205">
        <v>7.0000962991656566E-4</v>
      </c>
      <c r="Y80" s="205">
        <f t="shared" si="5"/>
        <v>1.9394864616509763E-4</v>
      </c>
      <c r="Z80" s="205">
        <v>0</v>
      </c>
      <c r="AA80" s="205">
        <v>3.4916446749914449E-5</v>
      </c>
      <c r="AC80" s="389">
        <v>9.7999999999999997E-3</v>
      </c>
      <c r="AD80" s="389">
        <v>8.3000000000000001E-3</v>
      </c>
      <c r="AE80" s="390">
        <v>1.4999999999999996E-3</v>
      </c>
    </row>
    <row r="81" spans="1:31" s="247" customFormat="1">
      <c r="A81" s="377" t="str">
        <f t="shared" si="3"/>
        <v>Y0EZD</v>
      </c>
      <c r="B81" s="377" t="str">
        <f>VLOOKUP(E81,'Plan code-Exp ratio'!A:B,2,0)</f>
        <v>D</v>
      </c>
      <c r="C81" s="377" t="str">
        <f>VLOOKUP(F81,'Plan code-Exp ratio'!D:E,2,0)</f>
        <v>Y0EZ</v>
      </c>
      <c r="D81" t="s">
        <v>567</v>
      </c>
      <c r="E81" s="247" t="s">
        <v>3904</v>
      </c>
      <c r="F81" t="s">
        <v>25</v>
      </c>
      <c r="G81" s="385">
        <v>0</v>
      </c>
      <c r="H81" s="385">
        <v>0</v>
      </c>
      <c r="I81" s="386">
        <v>0</v>
      </c>
      <c r="J81" s="386">
        <v>6311.79</v>
      </c>
      <c r="K81" s="386">
        <v>1768.89</v>
      </c>
      <c r="L81" s="397">
        <f t="shared" si="4"/>
        <v>1768.89</v>
      </c>
      <c r="M81" s="386">
        <v>0</v>
      </c>
      <c r="N81" s="385">
        <v>316.52</v>
      </c>
      <c r="O81" s="386">
        <v>8397.2000000000007</v>
      </c>
      <c r="P81" s="386">
        <v>18034478.460000001</v>
      </c>
      <c r="Q81" s="387">
        <v>9.3123846288372239E-2</v>
      </c>
      <c r="R81" s="387">
        <v>8.9613681015758076E-2</v>
      </c>
      <c r="S81" s="388">
        <v>183</v>
      </c>
      <c r="T81"/>
      <c r="U81" s="205">
        <v>0</v>
      </c>
      <c r="V81" s="205">
        <v>0</v>
      </c>
      <c r="W81" s="205">
        <v>0</v>
      </c>
      <c r="X81" s="205">
        <v>6.9996922993912855E-4</v>
      </c>
      <c r="Y81" s="205">
        <f t="shared" si="5"/>
        <v>1.961675802184523E-4</v>
      </c>
      <c r="Z81" s="205">
        <v>0</v>
      </c>
      <c r="AA81" s="205">
        <v>3.5101652726141544E-5</v>
      </c>
      <c r="AC81" s="389">
        <v>6.7999999999999996E-3</v>
      </c>
      <c r="AD81" s="389">
        <v>5.7999999999999996E-3</v>
      </c>
      <c r="AE81" s="390">
        <v>1E-3</v>
      </c>
    </row>
    <row r="82" spans="1:31" s="247" customFormat="1">
      <c r="A82" s="377" t="str">
        <f t="shared" si="3"/>
        <v>Y0EZR</v>
      </c>
      <c r="B82" s="377" t="str">
        <f>VLOOKUP(E82,'Plan code-Exp ratio'!A:B,2,0)</f>
        <v>R</v>
      </c>
      <c r="C82" s="377" t="str">
        <f>VLOOKUP(F82,'Plan code-Exp ratio'!D:E,2,0)</f>
        <v>Y0EZ</v>
      </c>
      <c r="D82" t="s">
        <v>567</v>
      </c>
      <c r="E82" t="s">
        <v>3905</v>
      </c>
      <c r="F82" t="s">
        <v>25</v>
      </c>
      <c r="G82" s="385">
        <v>2982453.27</v>
      </c>
      <c r="H82" s="385">
        <v>0</v>
      </c>
      <c r="I82" s="386">
        <v>0</v>
      </c>
      <c r="J82" s="386">
        <v>200743.42</v>
      </c>
      <c r="K82" s="386">
        <v>56271.64</v>
      </c>
      <c r="L82" s="397">
        <f t="shared" si="4"/>
        <v>56271.64</v>
      </c>
      <c r="M82" s="386">
        <v>0</v>
      </c>
      <c r="N82" s="385">
        <v>10127.66</v>
      </c>
      <c r="O82" s="386">
        <v>3249595.99</v>
      </c>
      <c r="P82" s="386">
        <v>573535844.36000001</v>
      </c>
      <c r="Q82" s="387">
        <v>1.1331797382694277</v>
      </c>
      <c r="R82" s="387">
        <v>1.1296480810593013</v>
      </c>
      <c r="S82" s="388">
        <v>183</v>
      </c>
      <c r="T82"/>
      <c r="U82" s="205">
        <v>1.0400233217604995E-2</v>
      </c>
      <c r="V82" s="205">
        <v>0</v>
      </c>
      <c r="W82" s="205">
        <v>0</v>
      </c>
      <c r="X82" s="205">
        <v>7.000204851154736E-4</v>
      </c>
      <c r="Y82" s="205">
        <f t="shared" si="5"/>
        <v>1.9622710787254346E-4</v>
      </c>
      <c r="Z82" s="205">
        <v>0</v>
      </c>
      <c r="AA82" s="205">
        <v>3.5316572101265272E-5</v>
      </c>
      <c r="AC82" s="389">
        <v>6.7999999999999996E-3</v>
      </c>
      <c r="AD82" s="389">
        <v>5.7999999999999996E-3</v>
      </c>
      <c r="AE82" s="390">
        <v>1E-3</v>
      </c>
    </row>
    <row r="83" spans="1:31" s="191" customFormat="1">
      <c r="A83" s="377" t="str">
        <f t="shared" si="3"/>
        <v>Y0F1D</v>
      </c>
      <c r="B83" s="377" t="str">
        <f>VLOOKUP(E83,'Plan code-Exp ratio'!A:B,2,0)</f>
        <v>D</v>
      </c>
      <c r="C83" s="377" t="str">
        <f>VLOOKUP(F83,'Plan code-Exp ratio'!D:E,2,0)</f>
        <v>Y0F1</v>
      </c>
      <c r="D83" t="s">
        <v>2943</v>
      </c>
      <c r="E83" s="247" t="s">
        <v>3904</v>
      </c>
      <c r="F83" t="s">
        <v>2944</v>
      </c>
      <c r="G83" s="385">
        <v>0</v>
      </c>
      <c r="H83" s="385">
        <v>88918.73</v>
      </c>
      <c r="I83" s="386">
        <v>35658.1</v>
      </c>
      <c r="J83" s="386">
        <v>196118.63</v>
      </c>
      <c r="K83" s="386">
        <v>839889.15</v>
      </c>
      <c r="L83" s="397">
        <f t="shared" si="4"/>
        <v>928807.88</v>
      </c>
      <c r="M83" s="386">
        <v>0</v>
      </c>
      <c r="N83" s="385">
        <v>167226.14000000001</v>
      </c>
      <c r="O83" s="386">
        <v>1327810.75</v>
      </c>
      <c r="P83" s="386">
        <v>356596218.45999998</v>
      </c>
      <c r="Q83" s="387">
        <v>0.74471387034573555</v>
      </c>
      <c r="R83" s="387">
        <v>0.6509236777732037</v>
      </c>
      <c r="S83" s="388">
        <v>183</v>
      </c>
      <c r="T83"/>
      <c r="U83" s="205">
        <v>0</v>
      </c>
      <c r="V83" s="205">
        <v>5.0000000000000001E-4</v>
      </c>
      <c r="W83" s="205">
        <v>1.999914645982138E-4</v>
      </c>
      <c r="X83" s="205">
        <v>1.0999478953924969E-3</v>
      </c>
      <c r="Y83" s="205">
        <f t="shared" si="5"/>
        <v>5.2092974177413267E-3</v>
      </c>
      <c r="Z83" s="205">
        <v>0</v>
      </c>
      <c r="AA83" s="205">
        <v>9.3790192572531757E-4</v>
      </c>
    </row>
    <row r="84" spans="1:31" s="191" customFormat="1">
      <c r="A84" s="377" t="str">
        <f t="shared" si="3"/>
        <v>Y0F1R</v>
      </c>
      <c r="B84" s="377" t="str">
        <f>VLOOKUP(E84,'Plan code-Exp ratio'!A:B,2,0)</f>
        <v>R</v>
      </c>
      <c r="C84" s="377" t="str">
        <f>VLOOKUP(F84,'Plan code-Exp ratio'!D:E,2,0)</f>
        <v>Y0F1</v>
      </c>
      <c r="D84" t="s">
        <v>2943</v>
      </c>
      <c r="E84" t="s">
        <v>3905</v>
      </c>
      <c r="F84" t="s">
        <v>2944</v>
      </c>
      <c r="G84" s="385">
        <v>97142679.019999996</v>
      </c>
      <c r="H84" s="385">
        <v>3562302.32</v>
      </c>
      <c r="I84" s="386">
        <v>1428566.51</v>
      </c>
      <c r="J84" s="386">
        <v>7857116.8300000001</v>
      </c>
      <c r="K84" s="386">
        <v>33746416.68</v>
      </c>
      <c r="L84" s="397">
        <f t="shared" si="4"/>
        <v>37308719</v>
      </c>
      <c r="M84" s="386">
        <v>-4045.85</v>
      </c>
      <c r="N84" s="385">
        <v>6717221.2400000002</v>
      </c>
      <c r="O84" s="386">
        <v>150450256.75</v>
      </c>
      <c r="P84" s="386">
        <v>14285815600.34</v>
      </c>
      <c r="Q84" s="387">
        <v>2.1062886566507175</v>
      </c>
      <c r="R84" s="387">
        <v>2.0123048677259852</v>
      </c>
      <c r="S84" s="388">
        <v>183</v>
      </c>
      <c r="T84"/>
      <c r="U84" s="205">
        <v>1.3599878612137205E-2</v>
      </c>
      <c r="V84" s="205">
        <v>5.0000000000000001E-4</v>
      </c>
      <c r="W84" s="205">
        <v>1.9999789301018283E-4</v>
      </c>
      <c r="X84" s="205">
        <v>1.0999885550549877E-3</v>
      </c>
      <c r="Y84" s="205">
        <f t="shared" si="5"/>
        <v>5.2231836170574756E-3</v>
      </c>
      <c r="Z84" s="205">
        <v>-5.664149829714601E-7</v>
      </c>
      <c r="AA84" s="205">
        <v>9.404043042302928E-4</v>
      </c>
    </row>
    <row r="85" spans="1:31">
      <c r="A85" s="377" t="str">
        <f t="shared" si="3"/>
        <v>Y0F2D</v>
      </c>
      <c r="B85" s="377" t="str">
        <f>VLOOKUP(E85,'Plan code-Exp ratio'!A:B,2,0)</f>
        <v>D</v>
      </c>
      <c r="C85" s="377" t="str">
        <f>VLOOKUP(F85,'Plan code-Exp ratio'!D:E,2,0)</f>
        <v>Y0F2</v>
      </c>
      <c r="D85" t="s">
        <v>3459</v>
      </c>
      <c r="E85" s="247" t="s">
        <v>3904</v>
      </c>
      <c r="F85" t="s">
        <v>3460</v>
      </c>
      <c r="G85" s="385">
        <v>0</v>
      </c>
      <c r="H85" s="385">
        <v>0</v>
      </c>
      <c r="I85" s="386">
        <v>17314.72</v>
      </c>
      <c r="J85" s="386">
        <v>69254.97</v>
      </c>
      <c r="K85" s="386">
        <v>173139.77</v>
      </c>
      <c r="L85" s="397">
        <f t="shared" si="4"/>
        <v>173139.77</v>
      </c>
      <c r="M85" s="386">
        <v>0</v>
      </c>
      <c r="N85" s="385">
        <v>31202.14</v>
      </c>
      <c r="O85" s="386">
        <v>290911.59999999998</v>
      </c>
      <c r="P85" s="386">
        <v>346280785.06</v>
      </c>
      <c r="Q85" s="387">
        <v>0.16802064252545448</v>
      </c>
      <c r="R85" s="387">
        <v>0.14999934804641277</v>
      </c>
      <c r="S85" s="388">
        <v>183</v>
      </c>
      <c r="U85" s="205">
        <v>0</v>
      </c>
      <c r="V85" s="205">
        <v>0</v>
      </c>
      <c r="W85" s="205">
        <v>1.0000393176306265E-4</v>
      </c>
      <c r="X85" s="205">
        <v>3.9999314422254294E-4</v>
      </c>
      <c r="Y85" s="205">
        <f t="shared" si="5"/>
        <v>9.9999640447852225E-4</v>
      </c>
      <c r="Z85" s="205">
        <v>0</v>
      </c>
      <c r="AA85" s="205">
        <v>1.8021294479041687E-4</v>
      </c>
    </row>
    <row r="86" spans="1:31">
      <c r="A86" s="377" t="str">
        <f t="shared" si="3"/>
        <v>Y0F2R</v>
      </c>
      <c r="B86" s="377" t="str">
        <f>VLOOKUP(E86,'Plan code-Exp ratio'!A:B,2,0)</f>
        <v>R</v>
      </c>
      <c r="C86" s="377" t="str">
        <f>VLOOKUP(F86,'Plan code-Exp ratio'!D:E,2,0)</f>
        <v>Y0F2</v>
      </c>
      <c r="D86" t="s">
        <v>3459</v>
      </c>
      <c r="E86" t="s">
        <v>3905</v>
      </c>
      <c r="F86" t="s">
        <v>3460</v>
      </c>
      <c r="G86" s="385">
        <v>3274343.2</v>
      </c>
      <c r="H86" s="385">
        <v>0</v>
      </c>
      <c r="I86" s="386">
        <v>116945.83</v>
      </c>
      <c r="J86" s="386">
        <v>467760.19</v>
      </c>
      <c r="K86" s="386">
        <v>1169411.6399999999</v>
      </c>
      <c r="L86" s="397">
        <f t="shared" si="4"/>
        <v>1169411.6399999999</v>
      </c>
      <c r="M86" s="386">
        <v>0</v>
      </c>
      <c r="N86" s="385">
        <v>210448.02</v>
      </c>
      <c r="O86" s="386">
        <v>5238908.88</v>
      </c>
      <c r="P86" s="386">
        <v>2338812867.25</v>
      </c>
      <c r="Q86" s="387">
        <v>0.44799726847406673</v>
      </c>
      <c r="R86" s="387">
        <v>0.43000112838548865</v>
      </c>
      <c r="S86" s="388">
        <v>183</v>
      </c>
      <c r="U86" s="205">
        <v>2.8000044346001961E-3</v>
      </c>
      <c r="V86" s="205">
        <v>0</v>
      </c>
      <c r="W86" s="205">
        <v>1.0000443527361477E-4</v>
      </c>
      <c r="X86" s="205">
        <v>3.9999796182923965E-4</v>
      </c>
      <c r="Y86" s="205">
        <f t="shared" si="5"/>
        <v>1.0000044521518356E-3</v>
      </c>
      <c r="Z86" s="205">
        <v>0</v>
      </c>
      <c r="AA86" s="205">
        <v>1.7996140088578092E-4</v>
      </c>
    </row>
    <row r="87" spans="1:31">
      <c r="A87" s="377" t="str">
        <f t="shared" ref="A87:A88" si="6">C87&amp;B87</f>
        <v>Y0F3D</v>
      </c>
      <c r="B87" s="377" t="str">
        <f>VLOOKUP(E87,'Plan code-Exp ratio'!A:B,2,0)</f>
        <v>D</v>
      </c>
      <c r="C87" s="377" t="str">
        <f>VLOOKUP(F87,'Plan code-Exp ratio'!D:E,2,0)</f>
        <v>Y0F3</v>
      </c>
      <c r="D87" t="s">
        <v>4285</v>
      </c>
      <c r="E87" s="247" t="s">
        <v>3904</v>
      </c>
      <c r="F87" t="s">
        <v>4286</v>
      </c>
      <c r="G87" s="385">
        <v>0</v>
      </c>
      <c r="H87" s="385">
        <v>5277.39</v>
      </c>
      <c r="I87" s="386">
        <v>2114.79</v>
      </c>
      <c r="J87" s="386">
        <v>9516.43</v>
      </c>
      <c r="K87" s="386">
        <v>62022.19</v>
      </c>
      <c r="L87" s="397">
        <f t="shared" si="4"/>
        <v>67299.58</v>
      </c>
      <c r="M87" s="386">
        <v>0</v>
      </c>
      <c r="N87" s="385">
        <v>12115.34</v>
      </c>
      <c r="O87" s="386">
        <v>91046.14</v>
      </c>
      <c r="P87" s="386">
        <v>124844814.40000001</v>
      </c>
      <c r="Q87" s="387">
        <v>0.86101441346819185</v>
      </c>
      <c r="R87" s="387">
        <v>0.74644083172087439</v>
      </c>
      <c r="S87" s="388">
        <v>31</v>
      </c>
      <c r="U87" s="205">
        <v>0</v>
      </c>
      <c r="V87" s="205">
        <v>0</v>
      </c>
      <c r="W87" s="205">
        <v>1.9999361548533499E-4</v>
      </c>
      <c r="X87" s="205">
        <v>8.9995944855664461E-4</v>
      </c>
      <c r="Y87" s="205">
        <f t="shared" si="5"/>
        <v>6.3644552531667634E-3</v>
      </c>
      <c r="Z87" s="205">
        <v>0</v>
      </c>
      <c r="AA87" s="205">
        <v>1.1457358174731763E-3</v>
      </c>
    </row>
    <row r="88" spans="1:31">
      <c r="A88" s="377" t="str">
        <f t="shared" si="6"/>
        <v>Y0F3R</v>
      </c>
      <c r="B88" s="377" t="str">
        <f>VLOOKUP(E88,'Plan code-Exp ratio'!A:B,2,0)</f>
        <v>R</v>
      </c>
      <c r="C88" s="377" t="str">
        <f>VLOOKUP(F88,'Plan code-Exp ratio'!D:E,2,0)</f>
        <v>Y0F3</v>
      </c>
      <c r="D88" t="s">
        <v>4285</v>
      </c>
      <c r="E88" t="s">
        <v>3905</v>
      </c>
      <c r="F88" t="s">
        <v>4286</v>
      </c>
      <c r="G88" s="385">
        <v>10746947.689999999</v>
      </c>
      <c r="H88" s="385">
        <v>385875.99</v>
      </c>
      <c r="I88" s="386">
        <v>154631.54</v>
      </c>
      <c r="J88" s="386">
        <v>695842.06</v>
      </c>
      <c r="K88" s="386">
        <v>4535644.97</v>
      </c>
      <c r="L88" s="397">
        <f t="shared" si="4"/>
        <v>4921520.96</v>
      </c>
      <c r="M88" s="386">
        <v>0</v>
      </c>
      <c r="N88" s="385">
        <v>886005.58</v>
      </c>
      <c r="O88" s="386">
        <v>17404947.829999998</v>
      </c>
      <c r="P88" s="386">
        <v>9128308971.7800007</v>
      </c>
      <c r="Q88" s="387">
        <v>2.2511362730520035</v>
      </c>
      <c r="R88" s="387">
        <v>2.1365413131161497</v>
      </c>
      <c r="S88" s="388">
        <v>31</v>
      </c>
      <c r="U88" s="205">
        <v>1.3899980629560695E-2</v>
      </c>
      <c r="V88" s="205">
        <v>0</v>
      </c>
      <c r="W88" s="205">
        <v>1.999986854610939E-4</v>
      </c>
      <c r="X88" s="205">
        <v>8.9999425271545272E-4</v>
      </c>
      <c r="Y88" s="205">
        <f t="shared" si="5"/>
        <v>6.3654395634242592E-3</v>
      </c>
      <c r="Z88" s="205">
        <v>0</v>
      </c>
      <c r="AA88" s="205">
        <v>1.1459495993585401E-3</v>
      </c>
    </row>
  </sheetData>
  <autoFilter ref="A1:AG88" xr:uid="{00000000-0001-0000-0900-000000000000}"/>
  <customSheetViews>
    <customSheetView guid="{EE9F80F0-D120-4EB8-900E-6F37F4D124A6}" hiddenColumns="1" state="hidden">
      <selection activeCell="R4" sqref="R4:S150"/>
      <pageMargins left="0.7" right="0.7" top="0.75" bottom="0.75" header="0.3" footer="0.3"/>
    </customSheetView>
    <customSheetView guid="{ADB689A5-199C-47D5-A330-3295FFA6C434}" hiddenColumns="1">
      <selection activeCell="E5" sqref="E5"/>
      <pageMargins left="0.7" right="0.7" top="0.75" bottom="0.75" header="0.3" footer="0.3"/>
    </customSheetView>
  </customSheetViews>
  <pageMargins left="0.7" right="0.7" top="0.75" bottom="0.75" header="0.3" footer="0.3"/>
  <pageSetup orientation="portrait" r:id="rId1"/>
  <headerFooter>
    <oddFooter>&amp;C&amp;1#&amp;"Calibri"&amp;10&amp;K000000RESTRICTED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T205"/>
  <sheetViews>
    <sheetView showGridLines="0" topLeftCell="A187" zoomScale="80" zoomScaleNormal="80" zoomScaleSheetLayoutView="80" workbookViewId="0">
      <selection activeCell="B196" sqref="B196"/>
    </sheetView>
  </sheetViews>
  <sheetFormatPr defaultColWidth="9.08984375" defaultRowHeight="0" customHeight="1" zeroHeight="1"/>
  <cols>
    <col min="1" max="1" width="2.6328125" style="3" customWidth="1"/>
    <col min="2" max="2" width="64" style="3" customWidth="1"/>
    <col min="3" max="3" width="42.90625" style="3" bestFit="1" customWidth="1"/>
    <col min="4" max="4" width="86.453125" style="3" bestFit="1" customWidth="1"/>
    <col min="5" max="5" width="53.90625" style="3" bestFit="1" customWidth="1"/>
    <col min="6" max="6" width="24.453125" style="3" customWidth="1"/>
    <col min="7" max="7" width="24.08984375" style="3" customWidth="1"/>
    <col min="8" max="8" width="18.90625" style="3" customWidth="1"/>
    <col min="9" max="9" width="15.6328125" style="3" customWidth="1"/>
    <col min="10" max="10" width="21.90625" style="3" customWidth="1"/>
    <col min="11" max="11" width="16.453125" style="3" customWidth="1"/>
    <col min="12" max="12" width="15.453125" style="3" customWidth="1"/>
    <col min="13" max="13" width="17.6328125" style="3" bestFit="1" customWidth="1"/>
    <col min="14" max="14" width="14.90625" style="3" customWidth="1"/>
    <col min="15" max="15" width="20.08984375" style="3" customWidth="1"/>
    <col min="16" max="16" width="16.6328125" style="3" bestFit="1" customWidth="1"/>
    <col min="17" max="17" width="15" style="3" bestFit="1" customWidth="1"/>
    <col min="18" max="18" width="11.90625" style="3" customWidth="1"/>
    <col min="19" max="19" width="15" style="3" customWidth="1"/>
    <col min="20" max="20" width="13.08984375" style="3" customWidth="1"/>
    <col min="21" max="21" width="11.6328125" style="3" customWidth="1"/>
    <col min="22" max="22" width="16.6328125" style="3" bestFit="1" customWidth="1"/>
    <col min="23" max="23" width="12.453125" style="3" bestFit="1" customWidth="1"/>
    <col min="24" max="24" width="4.90625" style="3" customWidth="1"/>
    <col min="25" max="25" width="6.453125" style="3" customWidth="1"/>
    <col min="26" max="16384" width="9.08984375" style="3"/>
  </cols>
  <sheetData>
    <row r="1" spans="2:15" ht="12.5"/>
    <row r="2" spans="2:15" ht="13">
      <c r="B2" s="4" t="s">
        <v>147</v>
      </c>
    </row>
    <row r="3" spans="2:15" ht="13">
      <c r="B3" s="4"/>
      <c r="D3" s="5"/>
    </row>
    <row r="4" spans="2:15" s="4" customFormat="1" ht="15.5" customHeight="1">
      <c r="B4" s="3" t="s">
        <v>4598</v>
      </c>
      <c r="C4" s="6"/>
      <c r="D4" s="7"/>
      <c r="E4" s="7"/>
      <c r="F4" s="6"/>
      <c r="G4" s="6"/>
      <c r="H4" s="6"/>
      <c r="I4" s="6"/>
      <c r="J4" s="6"/>
      <c r="K4" s="6"/>
      <c r="L4" s="6"/>
      <c r="M4" s="6"/>
      <c r="N4" s="6"/>
    </row>
    <row r="5" spans="2:15" s="4" customFormat="1" ht="47.5" customHeight="1">
      <c r="B5" s="520" t="s">
        <v>4597</v>
      </c>
      <c r="C5" s="520"/>
      <c r="D5" s="520"/>
      <c r="E5" s="466"/>
      <c r="F5" s="466"/>
    </row>
    <row r="6" spans="2:15" s="4" customFormat="1" ht="26" customHeight="1">
      <c r="B6" s="66"/>
      <c r="C6" s="66"/>
      <c r="D6" s="66"/>
      <c r="E6" s="66"/>
      <c r="F6" s="66"/>
    </row>
    <row r="7" spans="2:15" ht="12.5">
      <c r="B7" s="3" t="s">
        <v>148</v>
      </c>
    </row>
    <row r="8" spans="2:15" ht="13">
      <c r="D8" s="81" t="s">
        <v>1094</v>
      </c>
      <c r="I8" s="8"/>
    </row>
    <row r="9" spans="2:15" ht="13">
      <c r="B9" s="223" t="s">
        <v>149</v>
      </c>
      <c r="C9" s="224" t="s">
        <v>35</v>
      </c>
      <c r="D9" s="225" t="s">
        <v>150</v>
      </c>
    </row>
    <row r="10" spans="2:15" ht="12.5">
      <c r="B10" s="226" t="s">
        <v>160</v>
      </c>
      <c r="C10" s="227" t="s">
        <v>758</v>
      </c>
      <c r="D10" s="227" t="s">
        <v>1648</v>
      </c>
      <c r="E10" s="5"/>
    </row>
    <row r="11" spans="2:15" ht="12.5">
      <c r="B11" s="11"/>
      <c r="C11" s="177"/>
      <c r="D11" s="177"/>
      <c r="E11" s="5"/>
    </row>
    <row r="12" spans="2:15" ht="12.5">
      <c r="B12" s="11"/>
      <c r="C12" s="177"/>
      <c r="D12" s="177"/>
      <c r="E12" s="5"/>
    </row>
    <row r="13" spans="2:15" ht="12.5"/>
    <row r="14" spans="2:15" ht="14">
      <c r="B14" s="507" t="s">
        <v>4457</v>
      </c>
      <c r="C14" s="508"/>
      <c r="D14" s="508"/>
      <c r="E14" s="508"/>
      <c r="F14" s="508"/>
      <c r="G14" s="508"/>
      <c r="H14" s="508"/>
      <c r="I14" s="509"/>
      <c r="J14" s="11"/>
      <c r="K14" s="11"/>
      <c r="L14" s="11"/>
      <c r="M14" s="11"/>
      <c r="N14" s="11"/>
      <c r="O14" s="11"/>
    </row>
    <row r="15" spans="2:15" ht="12.5">
      <c r="B15" s="14"/>
      <c r="C15" s="15"/>
      <c r="D15" s="15"/>
      <c r="E15" s="15"/>
      <c r="F15" s="15"/>
      <c r="G15" s="15"/>
      <c r="H15" s="15"/>
      <c r="I15" s="16"/>
      <c r="J15" s="11"/>
      <c r="K15" s="11"/>
      <c r="L15" s="11"/>
      <c r="M15" s="11"/>
      <c r="N15" s="11"/>
      <c r="O15" s="11"/>
    </row>
    <row r="16" spans="2:15" s="12" customFormat="1" ht="58.5" customHeight="1">
      <c r="B16" s="183" t="s">
        <v>152</v>
      </c>
      <c r="C16" s="183" t="s">
        <v>1649</v>
      </c>
      <c r="D16" s="183" t="s">
        <v>154</v>
      </c>
      <c r="E16" s="183" t="s">
        <v>155</v>
      </c>
      <c r="F16" s="183" t="s">
        <v>156</v>
      </c>
      <c r="G16" s="183" t="s">
        <v>157</v>
      </c>
      <c r="H16" s="183" t="s">
        <v>158</v>
      </c>
      <c r="I16" s="183" t="s">
        <v>159</v>
      </c>
      <c r="J16" s="11"/>
    </row>
    <row r="17" spans="2:20" s="147" customFormat="1" ht="17.5" customHeight="1">
      <c r="B17" s="59" t="s">
        <v>160</v>
      </c>
      <c r="C17" s="169" t="s">
        <v>161</v>
      </c>
      <c r="D17" s="169" t="s">
        <v>4456</v>
      </c>
      <c r="E17" s="170" t="s">
        <v>2910</v>
      </c>
      <c r="F17" s="60">
        <v>0.46779514999999999</v>
      </c>
      <c r="G17" s="60">
        <v>0.53574009</v>
      </c>
      <c r="H17" s="60">
        <v>1.2783279999999999E-2</v>
      </c>
      <c r="I17" s="60">
        <v>0.11601675</v>
      </c>
      <c r="J17" s="184"/>
      <c r="K17" s="185"/>
      <c r="L17" s="186"/>
      <c r="M17" s="186"/>
      <c r="N17" s="186"/>
      <c r="O17" s="186"/>
      <c r="P17" s="186"/>
      <c r="Q17" s="186"/>
      <c r="R17" s="186"/>
      <c r="S17" s="186"/>
      <c r="T17" s="186"/>
    </row>
    <row r="18" spans="2:20" s="147" customFormat="1" ht="17.5" customHeight="1">
      <c r="B18" s="59" t="s">
        <v>160</v>
      </c>
      <c r="C18" s="169" t="s">
        <v>161</v>
      </c>
      <c r="D18" s="169" t="s">
        <v>4456</v>
      </c>
      <c r="E18" s="170" t="s">
        <v>2922</v>
      </c>
      <c r="F18" s="60">
        <v>2.92695865</v>
      </c>
      <c r="G18" s="60">
        <v>3.3950628599999999</v>
      </c>
      <c r="H18" s="60">
        <v>7.1662870000000004E-2</v>
      </c>
      <c r="I18" s="60">
        <v>1.0823706499999999</v>
      </c>
      <c r="J18" s="184"/>
      <c r="K18" s="185"/>
      <c r="L18" s="186"/>
      <c r="M18" s="186"/>
      <c r="N18" s="186"/>
      <c r="O18" s="186"/>
      <c r="P18" s="186"/>
      <c r="Q18" s="186"/>
      <c r="R18" s="186"/>
      <c r="S18" s="186"/>
      <c r="T18" s="186"/>
    </row>
    <row r="19" spans="2:20" s="147" customFormat="1" ht="17.5" customHeight="1">
      <c r="B19" s="59" t="s">
        <v>160</v>
      </c>
      <c r="C19" s="169" t="s">
        <v>161</v>
      </c>
      <c r="D19" s="169" t="s">
        <v>4456</v>
      </c>
      <c r="E19" s="170" t="s">
        <v>513</v>
      </c>
      <c r="F19" s="60">
        <v>0</v>
      </c>
      <c r="G19" s="60">
        <v>0</v>
      </c>
      <c r="H19" s="60">
        <v>5.5364999999999998E-3</v>
      </c>
      <c r="I19" s="60">
        <v>66.870210780000008</v>
      </c>
      <c r="J19" s="184"/>
      <c r="K19" s="185"/>
      <c r="L19" s="186"/>
      <c r="M19" s="186"/>
      <c r="N19" s="186"/>
      <c r="O19" s="186"/>
      <c r="P19" s="186"/>
      <c r="Q19" s="186"/>
      <c r="R19" s="186"/>
      <c r="S19" s="186"/>
      <c r="T19" s="186"/>
    </row>
    <row r="20" spans="2:20" s="147" customFormat="1" ht="24.5" customHeight="1">
      <c r="B20" s="59" t="s">
        <v>160</v>
      </c>
      <c r="C20" s="169" t="s">
        <v>161</v>
      </c>
      <c r="D20" s="169" t="s">
        <v>4456</v>
      </c>
      <c r="E20" s="170" t="s">
        <v>212</v>
      </c>
      <c r="F20" s="60">
        <v>0</v>
      </c>
      <c r="G20" s="60">
        <v>0</v>
      </c>
      <c r="H20" s="60">
        <v>1.276598E-2</v>
      </c>
      <c r="I20" s="60">
        <v>40.136373019999994</v>
      </c>
      <c r="J20" s="184"/>
      <c r="K20" s="185"/>
      <c r="L20" s="186"/>
      <c r="M20" s="186"/>
      <c r="N20" s="186"/>
      <c r="O20" s="186"/>
      <c r="P20" s="186"/>
      <c r="Q20" s="186"/>
      <c r="R20" s="186"/>
      <c r="S20" s="186"/>
      <c r="T20" s="186"/>
    </row>
    <row r="21" spans="2:20" s="11" customFormat="1" ht="18" customHeight="1">
      <c r="B21" s="59" t="s">
        <v>160</v>
      </c>
      <c r="C21" s="169" t="s">
        <v>161</v>
      </c>
      <c r="D21" s="169" t="s">
        <v>4456</v>
      </c>
      <c r="E21" s="170" t="s">
        <v>2942</v>
      </c>
      <c r="F21" s="360">
        <v>214.58250040999999</v>
      </c>
      <c r="G21" s="60">
        <v>0.28803589000000002</v>
      </c>
      <c r="H21" s="360">
        <v>0.10786666</v>
      </c>
      <c r="I21" s="60">
        <v>11.749173750000001</v>
      </c>
      <c r="J21" s="187"/>
      <c r="K21" s="61"/>
      <c r="L21" s="12"/>
      <c r="M21" s="12"/>
      <c r="N21" s="12"/>
      <c r="O21" s="12"/>
      <c r="P21" s="12"/>
      <c r="Q21" s="12"/>
      <c r="R21" s="12"/>
      <c r="S21" s="12"/>
      <c r="T21" s="12"/>
    </row>
    <row r="22" spans="2:20" s="11" customFormat="1" ht="18" customHeight="1">
      <c r="B22" s="59" t="s">
        <v>160</v>
      </c>
      <c r="C22" s="169" t="s">
        <v>161</v>
      </c>
      <c r="D22" s="169" t="s">
        <v>4456</v>
      </c>
      <c r="E22" s="170" t="s">
        <v>2939</v>
      </c>
      <c r="F22" s="360">
        <v>6.8217566700000001</v>
      </c>
      <c r="G22" s="60">
        <v>14.275303560000001</v>
      </c>
      <c r="H22" s="60">
        <v>1.0927337399999999</v>
      </c>
      <c r="I22" s="60">
        <v>19.356708380000001</v>
      </c>
      <c r="J22" s="187"/>
      <c r="K22" s="61"/>
      <c r="L22" s="12"/>
      <c r="M22" s="12"/>
      <c r="N22" s="12"/>
      <c r="O22" s="12"/>
      <c r="P22" s="12"/>
      <c r="Q22" s="12"/>
      <c r="R22" s="12"/>
      <c r="S22" s="12"/>
      <c r="T22" s="12"/>
    </row>
    <row r="23" spans="2:20" s="11" customFormat="1" ht="18" customHeight="1">
      <c r="B23" s="59" t="s">
        <v>160</v>
      </c>
      <c r="C23" s="169" t="s">
        <v>161</v>
      </c>
      <c r="D23" s="169" t="s">
        <v>4456</v>
      </c>
      <c r="E23" s="170" t="s">
        <v>2920</v>
      </c>
      <c r="F23" s="60">
        <v>10.544464789999999</v>
      </c>
      <c r="G23" s="60">
        <v>6.9826958599999998</v>
      </c>
      <c r="H23" s="60">
        <v>1.40835485</v>
      </c>
      <c r="I23" s="60">
        <v>6.1103477599999998</v>
      </c>
      <c r="J23" s="187"/>
      <c r="K23" s="61"/>
      <c r="L23" s="12"/>
      <c r="M23" s="12"/>
      <c r="N23" s="12"/>
      <c r="O23" s="12"/>
      <c r="P23" s="12"/>
      <c r="Q23" s="12"/>
      <c r="R23" s="12"/>
      <c r="S23" s="12"/>
      <c r="T23" s="12"/>
    </row>
    <row r="24" spans="2:20" s="11" customFormat="1" ht="18" customHeight="1">
      <c r="B24" s="59" t="s">
        <v>160</v>
      </c>
      <c r="C24" s="169" t="s">
        <v>161</v>
      </c>
      <c r="D24" s="169" t="s">
        <v>4456</v>
      </c>
      <c r="E24" s="170" t="s">
        <v>1011</v>
      </c>
      <c r="F24" s="60">
        <v>0</v>
      </c>
      <c r="G24" s="60">
        <v>0</v>
      </c>
      <c r="H24" s="428">
        <v>1.71879E-3</v>
      </c>
      <c r="I24" s="60">
        <v>3.7947888999999999</v>
      </c>
      <c r="J24" s="187"/>
      <c r="K24" s="61"/>
      <c r="L24" s="12"/>
      <c r="M24" s="12"/>
      <c r="N24" s="12"/>
      <c r="O24" s="12"/>
      <c r="P24" s="12"/>
      <c r="Q24" s="12"/>
      <c r="R24" s="12"/>
      <c r="S24" s="12"/>
      <c r="T24" s="12"/>
    </row>
    <row r="25" spans="2:20" s="11" customFormat="1" ht="26" customHeight="1">
      <c r="B25" s="59" t="s">
        <v>160</v>
      </c>
      <c r="C25" s="169" t="s">
        <v>161</v>
      </c>
      <c r="D25" s="169" t="s">
        <v>4456</v>
      </c>
      <c r="E25" s="170" t="s">
        <v>2916</v>
      </c>
      <c r="F25" s="60">
        <v>1.05596048</v>
      </c>
      <c r="G25" s="60">
        <v>29.113863720000001</v>
      </c>
      <c r="H25" s="60">
        <v>0.17579674000000001</v>
      </c>
      <c r="I25" s="60">
        <v>45.182437739999997</v>
      </c>
      <c r="J25" s="187"/>
      <c r="K25" s="61"/>
      <c r="L25" s="12"/>
      <c r="M25" s="12"/>
      <c r="N25" s="12"/>
      <c r="O25" s="12"/>
      <c r="P25" s="12"/>
      <c r="Q25" s="12"/>
      <c r="R25" s="12"/>
      <c r="S25" s="12"/>
      <c r="T25" s="12"/>
    </row>
    <row r="26" spans="2:20" s="11" customFormat="1" ht="18" customHeight="1">
      <c r="B26" s="59" t="s">
        <v>160</v>
      </c>
      <c r="C26" s="169" t="s">
        <v>161</v>
      </c>
      <c r="D26" s="169" t="s">
        <v>4456</v>
      </c>
      <c r="E26" s="170" t="s">
        <v>2940</v>
      </c>
      <c r="F26" s="60">
        <v>7.8702010299999996</v>
      </c>
      <c r="G26" s="60">
        <v>13.790065289999999</v>
      </c>
      <c r="H26" s="360">
        <v>1.84059566</v>
      </c>
      <c r="I26" s="60">
        <v>23.745701090000001</v>
      </c>
      <c r="J26" s="187"/>
      <c r="K26" s="61"/>
      <c r="L26" s="12"/>
      <c r="M26" s="12"/>
      <c r="N26" s="12"/>
      <c r="O26" s="12"/>
      <c r="P26" s="12"/>
      <c r="Q26" s="12"/>
      <c r="R26" s="12"/>
      <c r="S26" s="12"/>
      <c r="T26" s="12"/>
    </row>
    <row r="27" spans="2:20" s="11" customFormat="1" ht="18" customHeight="1">
      <c r="B27" s="59" t="s">
        <v>160</v>
      </c>
      <c r="C27" s="169" t="s">
        <v>161</v>
      </c>
      <c r="D27" s="169" t="s">
        <v>4456</v>
      </c>
      <c r="E27" s="170" t="s">
        <v>2937</v>
      </c>
      <c r="F27" s="60">
        <v>1.8405520000000002E-2</v>
      </c>
      <c r="G27" s="60">
        <v>1.02164115</v>
      </c>
      <c r="H27" s="60">
        <v>1.6142210000000001E-2</v>
      </c>
      <c r="I27" s="60">
        <v>23.584090840000002</v>
      </c>
      <c r="J27" s="187"/>
      <c r="K27" s="61"/>
      <c r="L27" s="12"/>
      <c r="M27" s="12"/>
      <c r="N27" s="12"/>
      <c r="O27" s="12"/>
      <c r="P27" s="12"/>
      <c r="Q27" s="12"/>
      <c r="R27" s="12"/>
      <c r="S27" s="12"/>
      <c r="T27" s="12"/>
    </row>
    <row r="28" spans="2:20" s="11" customFormat="1" ht="18" customHeight="1">
      <c r="B28" s="59" t="s">
        <v>160</v>
      </c>
      <c r="C28" s="169" t="s">
        <v>161</v>
      </c>
      <c r="D28" s="169" t="s">
        <v>4456</v>
      </c>
      <c r="E28" s="170" t="s">
        <v>1000</v>
      </c>
      <c r="F28" s="60">
        <v>10.589369659999999</v>
      </c>
      <c r="G28" s="60">
        <v>13.613560590000001</v>
      </c>
      <c r="H28" s="60">
        <v>4.1505909999999993E-2</v>
      </c>
      <c r="I28" s="60">
        <v>3.2240861700000001</v>
      </c>
      <c r="J28" s="187"/>
      <c r="K28" s="61"/>
      <c r="L28" s="12"/>
      <c r="M28" s="12"/>
      <c r="N28" s="12"/>
      <c r="O28" s="12"/>
      <c r="P28" s="12"/>
      <c r="Q28" s="12"/>
      <c r="R28" s="12"/>
      <c r="S28" s="12"/>
      <c r="T28" s="12"/>
    </row>
    <row r="29" spans="2:20" s="11" customFormat="1" ht="16.5" customHeight="1">
      <c r="B29" s="59" t="s">
        <v>160</v>
      </c>
      <c r="C29" s="169" t="s">
        <v>161</v>
      </c>
      <c r="D29" s="169" t="s">
        <v>4456</v>
      </c>
      <c r="E29" s="170" t="s">
        <v>1546</v>
      </c>
      <c r="F29" s="60">
        <v>3.97819119</v>
      </c>
      <c r="G29" s="60">
        <v>3.9496636300000003</v>
      </c>
      <c r="H29" s="60">
        <v>0.93739631999999995</v>
      </c>
      <c r="I29" s="60">
        <v>8.1814807599999995</v>
      </c>
      <c r="J29" s="187"/>
      <c r="K29" s="61"/>
      <c r="L29" s="12"/>
      <c r="M29" s="12"/>
      <c r="N29" s="12"/>
      <c r="O29" s="12"/>
      <c r="P29" s="12"/>
      <c r="Q29" s="12"/>
      <c r="R29" s="12"/>
      <c r="S29" s="12"/>
      <c r="T29" s="12"/>
    </row>
    <row r="30" spans="2:20" s="11" customFormat="1" ht="18" customHeight="1">
      <c r="B30" s="59" t="s">
        <v>160</v>
      </c>
      <c r="C30" s="169" t="s">
        <v>161</v>
      </c>
      <c r="D30" s="169" t="s">
        <v>4456</v>
      </c>
      <c r="E30" s="170" t="s">
        <v>2941</v>
      </c>
      <c r="F30" s="60">
        <v>8.2792407800000003</v>
      </c>
      <c r="G30" s="60">
        <v>5.35511844</v>
      </c>
      <c r="H30" s="60">
        <v>1.37687593</v>
      </c>
      <c r="I30" s="60">
        <v>13.10202906</v>
      </c>
      <c r="J30" s="187"/>
      <c r="K30" s="61"/>
      <c r="L30" s="12"/>
      <c r="M30" s="12"/>
      <c r="N30" s="12"/>
      <c r="O30" s="12"/>
      <c r="P30" s="12"/>
      <c r="Q30" s="12"/>
      <c r="R30" s="12"/>
      <c r="S30" s="12"/>
      <c r="T30" s="12"/>
    </row>
    <row r="31" spans="2:20" s="11" customFormat="1" ht="18" customHeight="1">
      <c r="B31" s="59" t="s">
        <v>160</v>
      </c>
      <c r="C31" s="169" t="s">
        <v>161</v>
      </c>
      <c r="D31" s="169" t="s">
        <v>4456</v>
      </c>
      <c r="E31" s="170" t="s">
        <v>1003</v>
      </c>
      <c r="F31" s="60">
        <v>124.27579458</v>
      </c>
      <c r="G31" s="60">
        <v>45.734833729999998</v>
      </c>
      <c r="H31" s="60">
        <v>0.19609356</v>
      </c>
      <c r="I31" s="60">
        <v>25.915625240000001</v>
      </c>
      <c r="J31" s="187"/>
      <c r="K31" s="61"/>
      <c r="L31" s="12"/>
      <c r="M31" s="12"/>
      <c r="N31" s="12"/>
      <c r="O31" s="12"/>
      <c r="P31" s="12"/>
      <c r="Q31" s="12"/>
      <c r="R31" s="12"/>
      <c r="S31" s="12"/>
      <c r="T31" s="12"/>
    </row>
    <row r="32" spans="2:20" s="11" customFormat="1" ht="18" customHeight="1">
      <c r="B32" s="59" t="s">
        <v>160</v>
      </c>
      <c r="C32" s="169" t="s">
        <v>161</v>
      </c>
      <c r="D32" s="169" t="s">
        <v>4456</v>
      </c>
      <c r="E32" s="170" t="s">
        <v>2930</v>
      </c>
      <c r="F32" s="60">
        <v>14.886277489999999</v>
      </c>
      <c r="G32" s="60">
        <v>1.62353434</v>
      </c>
      <c r="H32" s="60">
        <v>0.5935066</v>
      </c>
      <c r="I32" s="60">
        <v>1.50302709</v>
      </c>
      <c r="J32" s="187"/>
      <c r="K32" s="61"/>
      <c r="L32" s="12"/>
      <c r="M32" s="12"/>
      <c r="N32" s="12"/>
      <c r="O32" s="12"/>
      <c r="P32" s="12"/>
      <c r="Q32" s="12"/>
      <c r="R32" s="12"/>
      <c r="S32" s="12"/>
      <c r="T32" s="12"/>
    </row>
    <row r="33" spans="2:20" s="11" customFormat="1" ht="18" customHeight="1">
      <c r="B33" s="59" t="s">
        <v>160</v>
      </c>
      <c r="C33" s="169" t="s">
        <v>161</v>
      </c>
      <c r="D33" s="169" t="s">
        <v>4456</v>
      </c>
      <c r="E33" s="170" t="s">
        <v>2923</v>
      </c>
      <c r="F33" s="60">
        <v>7.6632483899999997</v>
      </c>
      <c r="G33" s="60">
        <v>1.99958068</v>
      </c>
      <c r="H33" s="60">
        <v>2.1895734099999999</v>
      </c>
      <c r="I33" s="60">
        <v>6.7067713099999997</v>
      </c>
      <c r="J33" s="187"/>
      <c r="K33" s="61"/>
      <c r="L33" s="12"/>
      <c r="M33" s="12"/>
      <c r="N33" s="12"/>
      <c r="O33" s="12"/>
      <c r="P33" s="12"/>
      <c r="Q33" s="12"/>
      <c r="R33" s="12"/>
      <c r="S33" s="12"/>
      <c r="T33" s="12"/>
    </row>
    <row r="34" spans="2:20" s="11" customFormat="1" ht="18" customHeight="1">
      <c r="B34" s="59" t="s">
        <v>160</v>
      </c>
      <c r="C34" s="169" t="s">
        <v>161</v>
      </c>
      <c r="D34" s="169" t="s">
        <v>4456</v>
      </c>
      <c r="E34" s="170" t="s">
        <v>2938</v>
      </c>
      <c r="F34" s="60">
        <v>0.47513383999999997</v>
      </c>
      <c r="G34" s="60">
        <v>11.43945008</v>
      </c>
      <c r="H34" s="60">
        <v>5.8845109999999999E-2</v>
      </c>
      <c r="I34" s="60">
        <v>14.444303059999999</v>
      </c>
      <c r="J34" s="187"/>
      <c r="K34" s="61"/>
      <c r="L34" s="12"/>
      <c r="M34" s="12"/>
      <c r="N34" s="12"/>
      <c r="O34" s="12"/>
      <c r="P34" s="12"/>
      <c r="Q34" s="12"/>
      <c r="R34" s="12"/>
      <c r="S34" s="12"/>
      <c r="T34" s="12"/>
    </row>
    <row r="35" spans="2:20" s="11" customFormat="1" ht="18" customHeight="1">
      <c r="B35" s="59" t="s">
        <v>160</v>
      </c>
      <c r="C35" s="169" t="s">
        <v>161</v>
      </c>
      <c r="D35" s="169" t="s">
        <v>4456</v>
      </c>
      <c r="E35" s="170" t="s">
        <v>567</v>
      </c>
      <c r="F35" s="60">
        <v>3.2596060000000003E-2</v>
      </c>
      <c r="G35" s="60">
        <v>7.1434809399999999</v>
      </c>
      <c r="H35" s="60">
        <v>0.12653481999999999</v>
      </c>
      <c r="I35" s="60">
        <v>96.617118869999999</v>
      </c>
      <c r="J35" s="187"/>
      <c r="K35" s="61"/>
      <c r="L35" s="12"/>
      <c r="M35" s="12"/>
      <c r="N35" s="12"/>
      <c r="O35" s="12"/>
      <c r="P35" s="12"/>
      <c r="Q35" s="12"/>
      <c r="R35" s="12"/>
      <c r="S35" s="12"/>
      <c r="T35" s="12"/>
    </row>
    <row r="36" spans="2:20" s="11" customFormat="1" ht="18" customHeight="1">
      <c r="B36" s="59" t="s">
        <v>160</v>
      </c>
      <c r="C36" s="169" t="s">
        <v>161</v>
      </c>
      <c r="D36" s="169" t="s">
        <v>4456</v>
      </c>
      <c r="E36" s="170" t="s">
        <v>1156</v>
      </c>
      <c r="F36" s="60">
        <v>73.489444280000001</v>
      </c>
      <c r="G36" s="60">
        <v>0.11673392</v>
      </c>
      <c r="H36" s="60">
        <v>4.959943E-2</v>
      </c>
      <c r="I36" s="60">
        <v>16.576139489999999</v>
      </c>
      <c r="J36" s="187"/>
      <c r="K36" s="61"/>
      <c r="L36" s="12"/>
      <c r="M36" s="12"/>
      <c r="N36" s="12"/>
      <c r="O36" s="12"/>
      <c r="P36" s="12"/>
      <c r="Q36" s="12"/>
      <c r="R36" s="12"/>
      <c r="S36" s="12"/>
      <c r="T36" s="12"/>
    </row>
    <row r="37" spans="2:20" s="11" customFormat="1" ht="18" customHeight="1">
      <c r="B37" s="59" t="s">
        <v>160</v>
      </c>
      <c r="C37" s="169" t="s">
        <v>161</v>
      </c>
      <c r="D37" s="169" t="s">
        <v>4456</v>
      </c>
      <c r="E37" s="170" t="s">
        <v>1474</v>
      </c>
      <c r="F37" s="60">
        <v>7.7465884100000002</v>
      </c>
      <c r="G37" s="60">
        <v>3.94461109</v>
      </c>
      <c r="H37" s="60">
        <v>0.15235890999999999</v>
      </c>
      <c r="I37" s="60">
        <v>4.0962780800000003</v>
      </c>
      <c r="J37" s="187"/>
      <c r="K37" s="61"/>
      <c r="L37" s="12"/>
      <c r="M37" s="12"/>
      <c r="N37" s="12"/>
      <c r="O37" s="12"/>
      <c r="P37" s="12"/>
      <c r="Q37" s="12"/>
      <c r="R37" s="12"/>
      <c r="S37" s="12"/>
      <c r="T37" s="12"/>
    </row>
    <row r="38" spans="2:20" s="11" customFormat="1" ht="18" customHeight="1">
      <c r="B38" s="59" t="s">
        <v>160</v>
      </c>
      <c r="C38" s="169" t="s">
        <v>161</v>
      </c>
      <c r="D38" s="169" t="s">
        <v>4456</v>
      </c>
      <c r="E38" s="170" t="s">
        <v>2921</v>
      </c>
      <c r="F38" s="60">
        <v>10.729970269999999</v>
      </c>
      <c r="G38" s="60">
        <v>12.94883448</v>
      </c>
      <c r="H38" s="60">
        <v>4.190696E-2</v>
      </c>
      <c r="I38" s="60">
        <v>0.48691048000000003</v>
      </c>
      <c r="J38" s="187"/>
      <c r="K38" s="61"/>
      <c r="L38" s="12"/>
      <c r="M38" s="12"/>
      <c r="N38" s="12"/>
      <c r="O38" s="12"/>
      <c r="P38" s="12"/>
      <c r="Q38" s="12"/>
      <c r="R38" s="12"/>
      <c r="S38" s="12"/>
      <c r="T38" s="12"/>
    </row>
    <row r="39" spans="2:20" s="11" customFormat="1" ht="18" customHeight="1">
      <c r="B39" s="59" t="s">
        <v>160</v>
      </c>
      <c r="C39" s="169" t="s">
        <v>161</v>
      </c>
      <c r="D39" s="169" t="s">
        <v>4456</v>
      </c>
      <c r="E39" s="170" t="s">
        <v>2915</v>
      </c>
      <c r="F39" s="60">
        <v>8.2176860600000001</v>
      </c>
      <c r="G39" s="60">
        <v>2.3130956999999999</v>
      </c>
      <c r="H39" s="60">
        <v>6.9443580000000005E-2</v>
      </c>
      <c r="I39" s="60">
        <v>0.21755490999999999</v>
      </c>
      <c r="J39" s="187"/>
      <c r="K39" s="61"/>
      <c r="L39" s="12"/>
      <c r="M39" s="12"/>
      <c r="N39" s="12"/>
      <c r="O39" s="12"/>
      <c r="P39" s="12"/>
      <c r="Q39" s="12"/>
      <c r="R39" s="12"/>
      <c r="S39" s="12"/>
      <c r="T39" s="12"/>
    </row>
    <row r="40" spans="2:20" s="11" customFormat="1" ht="18" customHeight="1">
      <c r="B40" s="59" t="s">
        <v>160</v>
      </c>
      <c r="C40" s="169" t="s">
        <v>161</v>
      </c>
      <c r="D40" s="169" t="s">
        <v>4456</v>
      </c>
      <c r="E40" s="170" t="s">
        <v>1731</v>
      </c>
      <c r="F40" s="60">
        <v>13.06976431</v>
      </c>
      <c r="G40" s="60">
        <v>43.861633099999999</v>
      </c>
      <c r="H40" s="60">
        <v>0.69049591999999993</v>
      </c>
      <c r="I40" s="60">
        <v>84.127978719999987</v>
      </c>
      <c r="J40" s="187"/>
      <c r="K40" s="61"/>
      <c r="L40" s="12"/>
      <c r="M40" s="12"/>
      <c r="N40" s="12"/>
      <c r="O40" s="12"/>
      <c r="P40" s="12"/>
      <c r="Q40" s="12"/>
      <c r="R40" s="12"/>
      <c r="S40" s="12"/>
      <c r="T40" s="12"/>
    </row>
    <row r="41" spans="2:20" s="11" customFormat="1" ht="18" customHeight="1">
      <c r="B41" s="59" t="s">
        <v>160</v>
      </c>
      <c r="C41" s="169" t="s">
        <v>161</v>
      </c>
      <c r="D41" s="169" t="s">
        <v>4456</v>
      </c>
      <c r="E41" s="170" t="s">
        <v>1549</v>
      </c>
      <c r="F41" s="60">
        <v>7.4396290000000004E-2</v>
      </c>
      <c r="G41" s="60">
        <v>1.9352947600000001</v>
      </c>
      <c r="H41" s="60">
        <v>0.57723776999999998</v>
      </c>
      <c r="I41" s="60">
        <v>82.374048219999992</v>
      </c>
      <c r="J41" s="187"/>
      <c r="K41" s="61"/>
      <c r="L41" s="12"/>
      <c r="M41" s="12"/>
      <c r="N41" s="12"/>
      <c r="O41" s="12"/>
      <c r="P41" s="12"/>
      <c r="Q41" s="12"/>
      <c r="R41" s="12"/>
      <c r="S41" s="12"/>
      <c r="T41" s="12"/>
    </row>
    <row r="42" spans="2:20" s="11" customFormat="1" ht="18" customHeight="1">
      <c r="B42" s="59" t="s">
        <v>160</v>
      </c>
      <c r="C42" s="169" t="s">
        <v>161</v>
      </c>
      <c r="D42" s="169" t="s">
        <v>4456</v>
      </c>
      <c r="E42" s="170" t="s">
        <v>556</v>
      </c>
      <c r="F42" s="60">
        <v>0.15556550999999999</v>
      </c>
      <c r="G42" s="60">
        <v>8.3686957700000004</v>
      </c>
      <c r="H42" s="60">
        <v>4.7158320000000004E-2</v>
      </c>
      <c r="I42" s="60">
        <v>89.229862510000004</v>
      </c>
      <c r="J42" s="187"/>
      <c r="K42" s="61"/>
      <c r="L42" s="12"/>
      <c r="M42" s="12"/>
      <c r="N42" s="12"/>
      <c r="O42" s="12"/>
      <c r="P42" s="12"/>
      <c r="Q42" s="12"/>
      <c r="R42" s="12"/>
      <c r="S42" s="12"/>
      <c r="T42" s="12"/>
    </row>
    <row r="43" spans="2:20" s="11" customFormat="1" ht="18" customHeight="1">
      <c r="B43" s="59" t="s">
        <v>160</v>
      </c>
      <c r="C43" s="169" t="s">
        <v>161</v>
      </c>
      <c r="D43" s="169" t="s">
        <v>4456</v>
      </c>
      <c r="E43" s="170" t="s">
        <v>193</v>
      </c>
      <c r="F43" s="60">
        <v>0</v>
      </c>
      <c r="G43" s="60">
        <v>0</v>
      </c>
      <c r="H43" s="60">
        <v>5.4346409999999998E-2</v>
      </c>
      <c r="I43" s="60">
        <v>9.3654800300000005</v>
      </c>
      <c r="J43" s="187"/>
      <c r="K43" s="61"/>
      <c r="L43" s="12"/>
      <c r="M43" s="12"/>
      <c r="N43" s="12"/>
      <c r="O43" s="12"/>
      <c r="P43" s="12"/>
      <c r="Q43" s="12"/>
      <c r="R43" s="12"/>
      <c r="S43" s="12"/>
      <c r="T43" s="12"/>
    </row>
    <row r="44" spans="2:20" s="11" customFormat="1" ht="18" customHeight="1">
      <c r="B44" s="59" t="s">
        <v>160</v>
      </c>
      <c r="C44" s="169" t="s">
        <v>161</v>
      </c>
      <c r="D44" s="169" t="s">
        <v>4456</v>
      </c>
      <c r="E44" s="170" t="s">
        <v>2929</v>
      </c>
      <c r="F44" s="60">
        <v>2.5083959999999999E-2</v>
      </c>
      <c r="G44" s="60">
        <v>0.36358120999999999</v>
      </c>
      <c r="H44" s="428">
        <v>2.4399999999999999E-6</v>
      </c>
      <c r="I44" s="60">
        <v>2.0744000000000001E-4</v>
      </c>
      <c r="J44" s="187"/>
      <c r="K44" s="61"/>
      <c r="L44" s="12"/>
      <c r="M44" s="12"/>
      <c r="N44" s="12"/>
      <c r="O44" s="12"/>
      <c r="P44" s="12"/>
      <c r="Q44" s="12"/>
      <c r="R44" s="12"/>
      <c r="S44" s="12"/>
      <c r="T44" s="12"/>
    </row>
    <row r="45" spans="2:20" s="11" customFormat="1" ht="18" customHeight="1">
      <c r="B45" s="59" t="s">
        <v>160</v>
      </c>
      <c r="C45" s="169" t="s">
        <v>161</v>
      </c>
      <c r="D45" s="169" t="s">
        <v>4456</v>
      </c>
      <c r="E45" s="170" t="s">
        <v>2924</v>
      </c>
      <c r="F45" s="60">
        <v>27.71047394</v>
      </c>
      <c r="G45" s="60">
        <v>46.463036379999998</v>
      </c>
      <c r="H45" s="60">
        <v>3.5083759999999999E-2</v>
      </c>
      <c r="I45" s="60">
        <v>6.7725068999999998</v>
      </c>
      <c r="J45" s="187"/>
      <c r="K45" s="61"/>
      <c r="L45" s="12"/>
      <c r="M45" s="12"/>
      <c r="N45" s="12"/>
      <c r="O45" s="12"/>
      <c r="P45" s="12"/>
      <c r="Q45" s="12"/>
      <c r="R45" s="12"/>
      <c r="S45" s="12"/>
      <c r="T45" s="12"/>
    </row>
    <row r="46" spans="2:20" s="11" customFormat="1" ht="18" customHeight="1">
      <c r="B46" s="59" t="s">
        <v>160</v>
      </c>
      <c r="C46" s="169" t="s">
        <v>161</v>
      </c>
      <c r="D46" s="169" t="s">
        <v>4456</v>
      </c>
      <c r="E46" s="170" t="s">
        <v>2925</v>
      </c>
      <c r="F46" s="60">
        <v>111.47427316</v>
      </c>
      <c r="G46" s="60">
        <v>14.478951990000001</v>
      </c>
      <c r="H46" s="360">
        <v>8.7859859999999998E-2</v>
      </c>
      <c r="I46" s="60">
        <v>26.182056249999999</v>
      </c>
      <c r="J46" s="187"/>
      <c r="K46" s="61"/>
      <c r="L46" s="12"/>
      <c r="M46" s="12"/>
      <c r="N46" s="12"/>
      <c r="O46" s="12"/>
      <c r="P46" s="12"/>
      <c r="Q46" s="12"/>
      <c r="R46" s="12"/>
      <c r="S46" s="12"/>
      <c r="T46" s="12"/>
    </row>
    <row r="47" spans="2:20" s="11" customFormat="1" ht="18" customHeight="1">
      <c r="B47" s="59" t="s">
        <v>160</v>
      </c>
      <c r="C47" s="169" t="s">
        <v>161</v>
      </c>
      <c r="D47" s="169" t="s">
        <v>4456</v>
      </c>
      <c r="E47" s="170" t="s">
        <v>2917</v>
      </c>
      <c r="F47" s="60">
        <v>2.9561075899999998</v>
      </c>
      <c r="G47" s="60">
        <v>2.6037558399999998</v>
      </c>
      <c r="H47" s="360">
        <v>1.11707E-2</v>
      </c>
      <c r="I47" s="60">
        <v>0.59980248000000003</v>
      </c>
      <c r="J47" s="187"/>
      <c r="K47" s="61"/>
      <c r="L47" s="12"/>
      <c r="M47" s="12"/>
      <c r="N47" s="12"/>
      <c r="O47" s="12"/>
      <c r="P47" s="12"/>
      <c r="Q47" s="12"/>
      <c r="R47" s="12"/>
      <c r="S47" s="12"/>
      <c r="T47" s="12"/>
    </row>
    <row r="48" spans="2:20" s="11" customFormat="1" ht="18" customHeight="1">
      <c r="B48" s="59" t="s">
        <v>160</v>
      </c>
      <c r="C48" s="169" t="s">
        <v>161</v>
      </c>
      <c r="D48" s="169" t="s">
        <v>4456</v>
      </c>
      <c r="E48" s="170" t="s">
        <v>546</v>
      </c>
      <c r="F48" s="60">
        <v>4.3808149999999997E-2</v>
      </c>
      <c r="G48" s="60">
        <v>83.90719713</v>
      </c>
      <c r="H48" s="60">
        <v>7.4983499999999995E-2</v>
      </c>
      <c r="I48" s="60">
        <v>99.893641270000003</v>
      </c>
      <c r="J48" s="187"/>
      <c r="K48" s="61"/>
      <c r="L48" s="12"/>
      <c r="M48" s="12"/>
      <c r="N48" s="12"/>
      <c r="O48" s="12"/>
      <c r="P48" s="12"/>
      <c r="Q48" s="12"/>
      <c r="R48" s="12"/>
      <c r="S48" s="12"/>
      <c r="T48" s="12"/>
    </row>
    <row r="49" spans="2:20" s="11" customFormat="1" ht="18" customHeight="1">
      <c r="B49" s="59" t="s">
        <v>160</v>
      </c>
      <c r="C49" s="169" t="s">
        <v>161</v>
      </c>
      <c r="D49" s="169" t="s">
        <v>4456</v>
      </c>
      <c r="E49" s="170" t="s">
        <v>1347</v>
      </c>
      <c r="F49" s="60">
        <v>22.207083489999999</v>
      </c>
      <c r="G49" s="60">
        <v>0.64477198999999996</v>
      </c>
      <c r="H49" s="60">
        <v>4.8579629999999999E-2</v>
      </c>
      <c r="I49" s="60">
        <v>11.0715743</v>
      </c>
      <c r="J49" s="187"/>
      <c r="K49" s="61"/>
      <c r="L49" s="12"/>
      <c r="M49" s="12"/>
      <c r="N49" s="12"/>
      <c r="O49" s="12"/>
      <c r="P49" s="12"/>
      <c r="Q49" s="12"/>
      <c r="R49" s="12"/>
      <c r="S49" s="12"/>
      <c r="T49" s="12"/>
    </row>
    <row r="50" spans="2:20" s="11" customFormat="1" ht="18" customHeight="1">
      <c r="B50" s="59" t="s">
        <v>160</v>
      </c>
      <c r="C50" s="169" t="s">
        <v>161</v>
      </c>
      <c r="D50" s="169" t="s">
        <v>4456</v>
      </c>
      <c r="E50" s="170" t="s">
        <v>2931</v>
      </c>
      <c r="F50" s="360">
        <v>169.55304512000001</v>
      </c>
      <c r="G50" s="60">
        <v>38.55144069</v>
      </c>
      <c r="H50" s="60">
        <v>0.28250255000000002</v>
      </c>
      <c r="I50" s="60">
        <v>6.7197486699999995</v>
      </c>
      <c r="J50" s="187"/>
      <c r="K50" s="61"/>
      <c r="L50" s="12"/>
      <c r="M50" s="12"/>
      <c r="N50" s="12"/>
      <c r="O50" s="12"/>
      <c r="P50" s="12"/>
      <c r="Q50" s="12"/>
      <c r="R50" s="12"/>
      <c r="S50" s="12"/>
      <c r="T50" s="12"/>
    </row>
    <row r="51" spans="2:20" s="11" customFormat="1" ht="18" customHeight="1">
      <c r="B51" s="59" t="s">
        <v>160</v>
      </c>
      <c r="C51" s="169" t="s">
        <v>161</v>
      </c>
      <c r="D51" s="169" t="s">
        <v>4456</v>
      </c>
      <c r="E51" s="170" t="s">
        <v>2934</v>
      </c>
      <c r="F51" s="60">
        <v>0.12258851</v>
      </c>
      <c r="G51" s="60">
        <v>0.56086250000000004</v>
      </c>
      <c r="H51" s="428">
        <v>2.0452E-4</v>
      </c>
      <c r="I51" s="60">
        <v>1.354528E-2</v>
      </c>
      <c r="J51" s="187"/>
      <c r="K51" s="61"/>
      <c r="L51" s="12"/>
      <c r="M51" s="12"/>
      <c r="N51" s="12"/>
      <c r="O51" s="12"/>
      <c r="P51" s="12"/>
      <c r="Q51" s="12"/>
      <c r="R51" s="12"/>
      <c r="S51" s="12"/>
      <c r="T51" s="12"/>
    </row>
    <row r="52" spans="2:20" s="11" customFormat="1" ht="18" customHeight="1">
      <c r="B52" s="59" t="s">
        <v>160</v>
      </c>
      <c r="C52" s="169" t="s">
        <v>161</v>
      </c>
      <c r="D52" s="169" t="s">
        <v>4456</v>
      </c>
      <c r="E52" s="170" t="s">
        <v>2933</v>
      </c>
      <c r="F52" s="60">
        <v>0.37027367</v>
      </c>
      <c r="G52" s="60">
        <v>0.94210161000000003</v>
      </c>
      <c r="H52" s="428">
        <v>3.63811E-3</v>
      </c>
      <c r="I52" s="60">
        <v>0.12256648000000001</v>
      </c>
      <c r="J52" s="187"/>
      <c r="K52" s="61"/>
      <c r="L52" s="12"/>
      <c r="M52" s="12"/>
      <c r="N52" s="12"/>
      <c r="O52" s="12"/>
      <c r="P52" s="12"/>
      <c r="Q52" s="12"/>
      <c r="R52" s="12"/>
      <c r="S52" s="12"/>
      <c r="T52" s="12"/>
    </row>
    <row r="53" spans="2:20" s="11" customFormat="1" ht="18" customHeight="1">
      <c r="B53" s="59" t="s">
        <v>160</v>
      </c>
      <c r="C53" s="169" t="s">
        <v>161</v>
      </c>
      <c r="D53" s="169" t="s">
        <v>4456</v>
      </c>
      <c r="E53" s="170" t="s">
        <v>3457</v>
      </c>
      <c r="F53" s="60">
        <v>12.75867695</v>
      </c>
      <c r="G53" s="60">
        <v>87.444557939999996</v>
      </c>
      <c r="H53" s="360">
        <v>0.22956158000000002</v>
      </c>
      <c r="I53" s="60">
        <v>82.510646809999997</v>
      </c>
      <c r="J53" s="187"/>
      <c r="K53" s="61"/>
      <c r="L53" s="12"/>
      <c r="M53" s="12"/>
      <c r="N53" s="12"/>
      <c r="O53" s="12"/>
      <c r="P53" s="12"/>
      <c r="Q53" s="12"/>
      <c r="R53" s="12"/>
      <c r="S53" s="12"/>
      <c r="T53" s="12"/>
    </row>
    <row r="54" spans="2:20" s="11" customFormat="1" ht="18" customHeight="1">
      <c r="B54" s="59" t="s">
        <v>160</v>
      </c>
      <c r="C54" s="169" t="s">
        <v>161</v>
      </c>
      <c r="D54" s="169" t="s">
        <v>4456</v>
      </c>
      <c r="E54" s="170" t="s">
        <v>2943</v>
      </c>
      <c r="F54" s="60">
        <v>48.210838260000003</v>
      </c>
      <c r="G54" s="60">
        <v>15.518578009999999</v>
      </c>
      <c r="H54" s="360">
        <v>4.2203444000000001</v>
      </c>
      <c r="I54" s="60">
        <v>45.675957390000001</v>
      </c>
      <c r="J54" s="187"/>
      <c r="K54" s="61"/>
      <c r="L54" s="12"/>
      <c r="M54" s="12"/>
      <c r="N54" s="12"/>
      <c r="O54" s="12"/>
      <c r="P54" s="12"/>
      <c r="Q54" s="12"/>
      <c r="R54" s="12"/>
      <c r="S54" s="12"/>
      <c r="T54" s="12"/>
    </row>
    <row r="55" spans="2:20" s="11" customFormat="1" ht="18" customHeight="1">
      <c r="B55" s="59" t="s">
        <v>160</v>
      </c>
      <c r="C55" s="169" t="s">
        <v>161</v>
      </c>
      <c r="D55" s="169" t="s">
        <v>4456</v>
      </c>
      <c r="E55" s="170" t="s">
        <v>2935</v>
      </c>
      <c r="F55" s="60">
        <v>19.816802729999999</v>
      </c>
      <c r="G55" s="60">
        <v>59.795414489999999</v>
      </c>
      <c r="H55" s="60">
        <v>4.0336169999999998E-2</v>
      </c>
      <c r="I55" s="60">
        <v>37.304592569999997</v>
      </c>
      <c r="J55" s="187"/>
      <c r="K55" s="61"/>
      <c r="L55" s="12"/>
      <c r="M55" s="12"/>
      <c r="N55" s="12"/>
      <c r="O55" s="12"/>
      <c r="P55" s="12"/>
      <c r="Q55" s="12"/>
      <c r="R55" s="12"/>
      <c r="S55" s="12"/>
      <c r="T55" s="12"/>
    </row>
    <row r="56" spans="2:20" s="11" customFormat="1" ht="18" customHeight="1">
      <c r="B56" s="59" t="s">
        <v>160</v>
      </c>
      <c r="C56" s="169" t="s">
        <v>161</v>
      </c>
      <c r="D56" s="169" t="s">
        <v>4456</v>
      </c>
      <c r="E56" s="170" t="s">
        <v>2936</v>
      </c>
      <c r="F56" s="60">
        <v>0.12509375</v>
      </c>
      <c r="G56" s="60">
        <v>1.2358326399999999</v>
      </c>
      <c r="H56" s="428">
        <v>3.1720000000000001E-4</v>
      </c>
      <c r="I56" s="60">
        <v>0.67630601999999995</v>
      </c>
      <c r="J56" s="187"/>
      <c r="K56" s="61"/>
      <c r="L56" s="12"/>
      <c r="M56" s="12"/>
      <c r="N56" s="12"/>
      <c r="O56" s="12"/>
      <c r="P56" s="12"/>
      <c r="Q56" s="12"/>
      <c r="R56" s="12"/>
      <c r="S56" s="12"/>
      <c r="T56" s="12"/>
    </row>
    <row r="57" spans="2:20" s="11" customFormat="1" ht="18" customHeight="1">
      <c r="B57" s="59" t="s">
        <v>160</v>
      </c>
      <c r="C57" s="169" t="s">
        <v>161</v>
      </c>
      <c r="D57" s="169" t="s">
        <v>4456</v>
      </c>
      <c r="E57" s="170" t="s">
        <v>4285</v>
      </c>
      <c r="F57" s="60">
        <v>585.19327032000012</v>
      </c>
      <c r="G57" s="60">
        <v>62.428644810000002</v>
      </c>
      <c r="H57" s="428">
        <v>0.59869393000000004</v>
      </c>
      <c r="I57" s="60">
        <v>58.163473340000003</v>
      </c>
      <c r="J57" s="187"/>
      <c r="K57" s="61"/>
      <c r="L57" s="12"/>
      <c r="M57" s="12"/>
      <c r="N57" s="12"/>
      <c r="O57" s="12"/>
      <c r="P57" s="12"/>
      <c r="Q57" s="12"/>
      <c r="R57" s="12"/>
      <c r="S57" s="12"/>
      <c r="T57" s="12"/>
    </row>
    <row r="58" spans="2:20" s="11" customFormat="1" ht="18" customHeight="1">
      <c r="B58" s="59" t="s">
        <v>160</v>
      </c>
      <c r="C58" s="169" t="s">
        <v>161</v>
      </c>
      <c r="D58" s="169" t="s">
        <v>4456</v>
      </c>
      <c r="E58" s="170" t="s">
        <v>2926</v>
      </c>
      <c r="F58" s="60">
        <v>4.99975E-2</v>
      </c>
      <c r="G58" s="60">
        <v>1.915845E-2</v>
      </c>
      <c r="H58" s="428">
        <v>2.1704999999999999E-4</v>
      </c>
      <c r="I58" s="60">
        <v>2.9948450000000001E-2</v>
      </c>
      <c r="J58" s="187"/>
      <c r="K58" s="61"/>
      <c r="L58" s="12"/>
      <c r="M58" s="12"/>
      <c r="N58" s="12"/>
      <c r="O58" s="12"/>
      <c r="P58" s="12"/>
      <c r="Q58" s="12"/>
      <c r="R58" s="12"/>
      <c r="S58" s="12"/>
      <c r="T58" s="12"/>
    </row>
    <row r="59" spans="2:20" s="11" customFormat="1" ht="13">
      <c r="B59" s="361" t="s">
        <v>4009</v>
      </c>
      <c r="C59" s="155"/>
      <c r="D59" s="155"/>
      <c r="E59" s="154"/>
      <c r="F59" s="156"/>
      <c r="G59" s="156"/>
      <c r="H59" s="156"/>
      <c r="I59" s="156"/>
      <c r="K59" s="12"/>
      <c r="L59" s="12"/>
      <c r="M59" s="12"/>
      <c r="N59" s="12"/>
      <c r="O59" s="12"/>
      <c r="P59" s="12"/>
      <c r="Q59" s="12"/>
      <c r="R59" s="12"/>
      <c r="S59" s="12"/>
      <c r="T59" s="12"/>
    </row>
    <row r="60" spans="2:20" s="11" customFormat="1" ht="13">
      <c r="B60" s="154"/>
      <c r="C60" s="155"/>
      <c r="D60" s="155"/>
      <c r="E60" s="154"/>
      <c r="F60" s="156"/>
      <c r="G60" s="156"/>
      <c r="H60" s="156"/>
      <c r="I60" s="156"/>
      <c r="K60" s="12"/>
      <c r="L60" s="12"/>
      <c r="M60" s="12"/>
      <c r="N60" s="12"/>
      <c r="O60" s="12"/>
      <c r="P60" s="12"/>
      <c r="Q60" s="12"/>
      <c r="R60" s="12"/>
      <c r="S60" s="12"/>
      <c r="T60" s="12"/>
    </row>
    <row r="61" spans="2:20" ht="15" customHeight="1">
      <c r="B61" s="507" t="s">
        <v>3799</v>
      </c>
      <c r="C61" s="508"/>
      <c r="D61" s="508"/>
      <c r="E61" s="508"/>
      <c r="F61" s="508"/>
      <c r="G61" s="508"/>
      <c r="H61" s="508"/>
      <c r="I61" s="509"/>
      <c r="J61" s="11"/>
      <c r="K61" s="12"/>
      <c r="L61" s="12"/>
      <c r="M61" s="12"/>
      <c r="N61" s="12"/>
      <c r="O61" s="12"/>
      <c r="P61" s="12"/>
      <c r="Q61" s="12"/>
      <c r="R61" s="12"/>
      <c r="S61" s="12"/>
      <c r="T61" s="12"/>
    </row>
    <row r="62" spans="2:20" s="11" customFormat="1" ht="12.5">
      <c r="B62" s="14"/>
      <c r="C62" s="15"/>
      <c r="D62" s="15"/>
      <c r="E62" s="15"/>
      <c r="F62" s="15"/>
      <c r="G62" s="15"/>
      <c r="H62" s="15"/>
      <c r="I62" s="16"/>
      <c r="K62" s="12"/>
      <c r="L62" s="12"/>
      <c r="M62" s="12"/>
      <c r="N62" s="12"/>
      <c r="O62" s="12"/>
      <c r="P62" s="12"/>
      <c r="Q62" s="12"/>
      <c r="R62" s="12"/>
      <c r="S62" s="12"/>
      <c r="T62" s="12"/>
    </row>
    <row r="63" spans="2:20" s="11" customFormat="1" ht="39">
      <c r="B63" s="153" t="s">
        <v>152</v>
      </c>
      <c r="C63" s="153" t="s">
        <v>1649</v>
      </c>
      <c r="D63" s="153" t="s">
        <v>154</v>
      </c>
      <c r="E63" s="153" t="s">
        <v>155</v>
      </c>
      <c r="F63" s="153" t="s">
        <v>156</v>
      </c>
      <c r="G63" s="153" t="s">
        <v>157</v>
      </c>
      <c r="H63" s="153" t="s">
        <v>158</v>
      </c>
      <c r="I63" s="153" t="s">
        <v>159</v>
      </c>
      <c r="K63" s="12"/>
      <c r="L63" s="12"/>
      <c r="M63" s="12"/>
      <c r="N63" s="12"/>
      <c r="O63" s="12"/>
      <c r="P63" s="12"/>
      <c r="Q63" s="12"/>
      <c r="R63" s="12"/>
      <c r="S63" s="12"/>
      <c r="T63" s="12"/>
    </row>
    <row r="64" spans="2:20" s="11" customFormat="1" ht="15.75" customHeight="1">
      <c r="B64" s="59" t="s">
        <v>160</v>
      </c>
      <c r="C64" s="169" t="s">
        <v>161</v>
      </c>
      <c r="D64" s="169" t="s">
        <v>3802</v>
      </c>
      <c r="E64" s="170" t="s">
        <v>2910</v>
      </c>
      <c r="F64" s="60">
        <v>0.60007524999999995</v>
      </c>
      <c r="G64" s="60">
        <v>0.58573328000000002</v>
      </c>
      <c r="H64" s="60">
        <v>8.2152500000000003E-3</v>
      </c>
      <c r="I64" s="60">
        <v>8.9629529999999999E-2</v>
      </c>
      <c r="K64" s="61" t="s">
        <v>218</v>
      </c>
      <c r="L64" s="12"/>
      <c r="M64" s="12"/>
      <c r="N64" s="12"/>
      <c r="O64" s="12"/>
      <c r="P64" s="12"/>
      <c r="Q64" s="12"/>
      <c r="R64" s="12"/>
      <c r="S64" s="12"/>
      <c r="T64" s="12"/>
    </row>
    <row r="65" spans="2:20" s="11" customFormat="1" ht="15.75" customHeight="1">
      <c r="B65" s="59" t="s">
        <v>160</v>
      </c>
      <c r="C65" s="169" t="s">
        <v>161</v>
      </c>
      <c r="D65" s="169" t="s">
        <v>3802</v>
      </c>
      <c r="E65" s="170" t="s">
        <v>2922</v>
      </c>
      <c r="F65" s="60">
        <v>19.270865280000002</v>
      </c>
      <c r="G65" s="60">
        <v>10.57006413</v>
      </c>
      <c r="H65" s="60">
        <v>4.9285740000000001E-2</v>
      </c>
      <c r="I65" s="60">
        <v>1.0265458599999999</v>
      </c>
      <c r="K65" s="61" t="s">
        <v>162</v>
      </c>
      <c r="L65" s="12"/>
      <c r="M65" s="12"/>
      <c r="N65" s="12"/>
      <c r="O65" s="12"/>
      <c r="P65" s="12"/>
      <c r="Q65" s="12"/>
      <c r="R65" s="12"/>
      <c r="S65" s="12"/>
      <c r="T65" s="12"/>
    </row>
    <row r="66" spans="2:20" s="11" customFormat="1" ht="15.75" customHeight="1">
      <c r="B66" s="59" t="s">
        <v>160</v>
      </c>
      <c r="C66" s="169" t="s">
        <v>161</v>
      </c>
      <c r="D66" s="169" t="s">
        <v>3802</v>
      </c>
      <c r="E66" s="170" t="s">
        <v>513</v>
      </c>
      <c r="F66" s="360">
        <v>2.7387900000000001E-3</v>
      </c>
      <c r="G66" s="60">
        <v>0.33896756</v>
      </c>
      <c r="H66" s="60">
        <v>3.8951000000000003E-3</v>
      </c>
      <c r="I66" s="60">
        <v>66.368366640000005</v>
      </c>
      <c r="K66" s="61" t="s">
        <v>163</v>
      </c>
      <c r="L66" s="12"/>
      <c r="M66" s="12"/>
      <c r="N66" s="12"/>
      <c r="O66" s="12"/>
      <c r="P66" s="12"/>
      <c r="Q66" s="12"/>
      <c r="R66" s="12"/>
      <c r="S66" s="12"/>
      <c r="T66" s="12"/>
    </row>
    <row r="67" spans="2:20" s="11" customFormat="1" ht="15.75" customHeight="1">
      <c r="B67" s="59" t="s">
        <v>160</v>
      </c>
      <c r="C67" s="169" t="s">
        <v>161</v>
      </c>
      <c r="D67" s="169" t="s">
        <v>3802</v>
      </c>
      <c r="E67" s="170" t="s">
        <v>212</v>
      </c>
      <c r="F67" s="360">
        <v>1E-4</v>
      </c>
      <c r="G67" s="60">
        <v>1.0951400000000001E-3</v>
      </c>
      <c r="H67" s="60">
        <v>8.3997499999999992E-3</v>
      </c>
      <c r="I67" s="60">
        <v>37.548670719999997</v>
      </c>
      <c r="K67" s="61"/>
      <c r="L67" s="12"/>
      <c r="M67" s="12"/>
      <c r="N67" s="12"/>
      <c r="O67" s="12"/>
      <c r="P67" s="12"/>
      <c r="Q67" s="12"/>
      <c r="R67" s="12"/>
      <c r="S67" s="12"/>
      <c r="T67" s="12"/>
    </row>
    <row r="68" spans="2:20" s="11" customFormat="1" ht="15.75" customHeight="1">
      <c r="B68" s="59" t="s">
        <v>160</v>
      </c>
      <c r="C68" s="169" t="s">
        <v>161</v>
      </c>
      <c r="D68" s="169" t="s">
        <v>3802</v>
      </c>
      <c r="E68" s="170" t="s">
        <v>2942</v>
      </c>
      <c r="F68" s="60">
        <v>293.52784607000001</v>
      </c>
      <c r="G68" s="60">
        <v>0.50665009000000005</v>
      </c>
      <c r="H68" s="60">
        <v>8.0103839999999996E-2</v>
      </c>
      <c r="I68" s="60">
        <v>16.000190540000002</v>
      </c>
      <c r="K68" s="61"/>
      <c r="L68" s="12"/>
      <c r="M68" s="12"/>
      <c r="N68" s="12"/>
      <c r="O68" s="12"/>
      <c r="P68" s="12"/>
      <c r="Q68" s="12"/>
      <c r="R68" s="12"/>
      <c r="S68" s="12"/>
      <c r="T68" s="12"/>
    </row>
    <row r="69" spans="2:20" s="11" customFormat="1" ht="15.75" customHeight="1">
      <c r="B69" s="59" t="s">
        <v>160</v>
      </c>
      <c r="C69" s="169" t="s">
        <v>161</v>
      </c>
      <c r="D69" s="169" t="s">
        <v>3802</v>
      </c>
      <c r="E69" s="170" t="s">
        <v>2939</v>
      </c>
      <c r="F69" s="60">
        <v>17.680742179999999</v>
      </c>
      <c r="G69" s="60">
        <v>2.1351727699999996</v>
      </c>
      <c r="H69" s="60">
        <v>0.92807574999999998</v>
      </c>
      <c r="I69" s="60">
        <v>19.64537095</v>
      </c>
      <c r="K69" s="61"/>
      <c r="L69" s="12"/>
      <c r="M69" s="12"/>
      <c r="N69" s="12"/>
      <c r="O69" s="12"/>
      <c r="P69" s="12"/>
      <c r="Q69" s="12"/>
      <c r="R69" s="12"/>
      <c r="S69" s="12"/>
      <c r="T69" s="12"/>
    </row>
    <row r="70" spans="2:20" s="11" customFormat="1" ht="15.75" customHeight="1">
      <c r="B70" s="59" t="s">
        <v>160</v>
      </c>
      <c r="C70" s="169" t="s">
        <v>161</v>
      </c>
      <c r="D70" s="169" t="s">
        <v>3802</v>
      </c>
      <c r="E70" s="170" t="s">
        <v>2920</v>
      </c>
      <c r="F70" s="60">
        <v>315.67598106000003</v>
      </c>
      <c r="G70" s="60">
        <v>50.273163320000002</v>
      </c>
      <c r="H70" s="60">
        <v>1.2300297599999999</v>
      </c>
      <c r="I70" s="60">
        <v>6.23991264</v>
      </c>
      <c r="K70" s="61"/>
      <c r="L70" s="12"/>
      <c r="M70" s="12"/>
      <c r="N70" s="12"/>
      <c r="O70" s="12"/>
      <c r="P70" s="12"/>
      <c r="Q70" s="12"/>
      <c r="R70" s="12"/>
      <c r="S70" s="12"/>
      <c r="T70" s="12"/>
    </row>
    <row r="71" spans="2:20" s="11" customFormat="1" ht="15.75" customHeight="1">
      <c r="B71" s="59" t="s">
        <v>160</v>
      </c>
      <c r="C71" s="169" t="s">
        <v>161</v>
      </c>
      <c r="D71" s="169" t="s">
        <v>3802</v>
      </c>
      <c r="E71" s="170" t="s">
        <v>1011</v>
      </c>
      <c r="F71" s="360">
        <v>0</v>
      </c>
      <c r="G71" s="60">
        <v>0</v>
      </c>
      <c r="H71" s="360">
        <v>2.1383599999999997E-3</v>
      </c>
      <c r="I71" s="60">
        <v>7.0964010000000002</v>
      </c>
      <c r="K71" s="61"/>
      <c r="L71" s="12"/>
      <c r="M71" s="12"/>
      <c r="N71" s="12"/>
      <c r="O71" s="12"/>
      <c r="P71" s="12"/>
      <c r="Q71" s="12"/>
      <c r="R71" s="12"/>
      <c r="S71" s="12"/>
      <c r="T71" s="12"/>
    </row>
    <row r="72" spans="2:20" s="11" customFormat="1" ht="15.75" customHeight="1">
      <c r="B72" s="59" t="s">
        <v>160</v>
      </c>
      <c r="C72" s="169" t="s">
        <v>161</v>
      </c>
      <c r="D72" s="169" t="s">
        <v>3802</v>
      </c>
      <c r="E72" s="170" t="s">
        <v>2916</v>
      </c>
      <c r="F72" s="60">
        <v>126.79685266999999</v>
      </c>
      <c r="G72" s="60">
        <v>56.199269849999993</v>
      </c>
      <c r="H72" s="60">
        <v>0.17030519</v>
      </c>
      <c r="I72" s="60">
        <v>49.251681320000003</v>
      </c>
      <c r="K72" s="61"/>
      <c r="L72" s="12"/>
      <c r="M72" s="12"/>
      <c r="N72" s="12"/>
      <c r="O72" s="12"/>
      <c r="P72" s="12"/>
      <c r="Q72" s="12"/>
      <c r="R72" s="12"/>
      <c r="S72" s="12"/>
      <c r="T72" s="12"/>
    </row>
    <row r="73" spans="2:20" s="11" customFormat="1" ht="15.75" customHeight="1">
      <c r="B73" s="59" t="s">
        <v>160</v>
      </c>
      <c r="C73" s="169" t="s">
        <v>161</v>
      </c>
      <c r="D73" s="169" t="s">
        <v>3802</v>
      </c>
      <c r="E73" s="170" t="s">
        <v>2940</v>
      </c>
      <c r="F73" s="60">
        <v>26.618746349999999</v>
      </c>
      <c r="G73" s="60">
        <v>2.5889423000000003</v>
      </c>
      <c r="H73" s="60">
        <v>1.6159548500000001</v>
      </c>
      <c r="I73" s="60">
        <v>23.76854204</v>
      </c>
      <c r="K73" s="61"/>
      <c r="L73" s="12"/>
      <c r="M73" s="12"/>
      <c r="N73" s="12"/>
      <c r="O73" s="12"/>
      <c r="P73" s="12"/>
      <c r="Q73" s="12"/>
      <c r="R73" s="12"/>
      <c r="S73" s="12"/>
      <c r="T73" s="12"/>
    </row>
    <row r="74" spans="2:20" s="11" customFormat="1" ht="15.75" customHeight="1">
      <c r="B74" s="59" t="s">
        <v>160</v>
      </c>
      <c r="C74" s="169" t="s">
        <v>161</v>
      </c>
      <c r="D74" s="169" t="s">
        <v>3802</v>
      </c>
      <c r="E74" s="170" t="s">
        <v>2937</v>
      </c>
      <c r="F74" s="60">
        <v>2.1764639999999998E-2</v>
      </c>
      <c r="G74" s="60">
        <v>0.8902258999999999</v>
      </c>
      <c r="H74" s="60">
        <v>1.391352E-2</v>
      </c>
      <c r="I74" s="60">
        <v>29.994017060000001</v>
      </c>
      <c r="K74" s="61"/>
      <c r="L74" s="12"/>
      <c r="M74" s="12"/>
      <c r="N74" s="12"/>
      <c r="O74" s="12"/>
      <c r="P74" s="12"/>
      <c r="Q74" s="12"/>
      <c r="R74" s="12"/>
      <c r="S74" s="12"/>
      <c r="T74" s="12"/>
    </row>
    <row r="75" spans="2:20" s="11" customFormat="1" ht="15.75" customHeight="1">
      <c r="B75" s="59" t="s">
        <v>160</v>
      </c>
      <c r="C75" s="169" t="s">
        <v>161</v>
      </c>
      <c r="D75" s="169" t="s">
        <v>3802</v>
      </c>
      <c r="E75" s="170" t="s">
        <v>1000</v>
      </c>
      <c r="F75" s="60">
        <v>41.135511560000005</v>
      </c>
      <c r="G75" s="60">
        <v>7.9105605599999995</v>
      </c>
      <c r="H75" s="60">
        <v>4.3316590000000002E-2</v>
      </c>
      <c r="I75" s="60">
        <v>3.1311664699999997</v>
      </c>
      <c r="K75" s="61"/>
      <c r="L75" s="12"/>
      <c r="M75" s="12"/>
      <c r="N75" s="12"/>
      <c r="O75" s="12"/>
      <c r="P75" s="12"/>
      <c r="Q75" s="12"/>
      <c r="R75" s="12"/>
      <c r="S75" s="12"/>
      <c r="T75" s="12"/>
    </row>
    <row r="76" spans="2:20" s="11" customFormat="1" ht="15.75" customHeight="1">
      <c r="B76" s="59" t="s">
        <v>160</v>
      </c>
      <c r="C76" s="169" t="s">
        <v>161</v>
      </c>
      <c r="D76" s="169" t="s">
        <v>3802</v>
      </c>
      <c r="E76" s="170" t="s">
        <v>1546</v>
      </c>
      <c r="F76" s="60">
        <v>97.810938309999997</v>
      </c>
      <c r="G76" s="60">
        <v>3.2210941499999999</v>
      </c>
      <c r="H76" s="60">
        <v>0.81028475</v>
      </c>
      <c r="I76" s="60">
        <v>8.7079832199999991</v>
      </c>
      <c r="K76" s="61"/>
      <c r="L76" s="12"/>
      <c r="M76" s="12"/>
      <c r="N76" s="12"/>
      <c r="O76" s="12"/>
      <c r="P76" s="12"/>
      <c r="Q76" s="12"/>
      <c r="R76" s="12"/>
      <c r="S76" s="12"/>
      <c r="T76" s="12"/>
    </row>
    <row r="77" spans="2:20" s="11" customFormat="1" ht="15.75" customHeight="1">
      <c r="B77" s="59" t="s">
        <v>160</v>
      </c>
      <c r="C77" s="169" t="s">
        <v>161</v>
      </c>
      <c r="D77" s="169" t="s">
        <v>3802</v>
      </c>
      <c r="E77" s="170" t="s">
        <v>2941</v>
      </c>
      <c r="F77" s="60">
        <v>33.126299299999999</v>
      </c>
      <c r="G77" s="60">
        <v>1.90498799</v>
      </c>
      <c r="H77" s="60">
        <v>1.13455054</v>
      </c>
      <c r="I77" s="60">
        <v>13.493562379999998</v>
      </c>
      <c r="K77" s="61"/>
      <c r="L77" s="12"/>
      <c r="M77" s="12"/>
      <c r="N77" s="12"/>
      <c r="O77" s="12"/>
      <c r="P77" s="12"/>
      <c r="Q77" s="12"/>
      <c r="R77" s="12"/>
      <c r="S77" s="12"/>
      <c r="T77" s="12"/>
    </row>
    <row r="78" spans="2:20" s="11" customFormat="1" ht="15.75" customHeight="1">
      <c r="B78" s="59" t="s">
        <v>160</v>
      </c>
      <c r="C78" s="169" t="s">
        <v>161</v>
      </c>
      <c r="D78" s="169" t="s">
        <v>3802</v>
      </c>
      <c r="E78" s="170" t="s">
        <v>1003</v>
      </c>
      <c r="F78" s="60">
        <v>274.46794173000001</v>
      </c>
      <c r="G78" s="60">
        <v>38.457217199999995</v>
      </c>
      <c r="H78" s="60">
        <v>0.16878124</v>
      </c>
      <c r="I78" s="60">
        <v>22.131232279999999</v>
      </c>
      <c r="K78" s="61"/>
      <c r="L78" s="12"/>
      <c r="M78" s="12"/>
      <c r="N78" s="12"/>
      <c r="O78" s="12"/>
      <c r="P78" s="12"/>
      <c r="Q78" s="12"/>
      <c r="R78" s="12"/>
      <c r="S78" s="12"/>
      <c r="T78" s="12"/>
    </row>
    <row r="79" spans="2:20" s="11" customFormat="1" ht="15.75" customHeight="1">
      <c r="B79" s="59" t="s">
        <v>160</v>
      </c>
      <c r="C79" s="169" t="s">
        <v>161</v>
      </c>
      <c r="D79" s="169" t="s">
        <v>3802</v>
      </c>
      <c r="E79" s="170" t="s">
        <v>2930</v>
      </c>
      <c r="F79" s="60">
        <v>106.47614906</v>
      </c>
      <c r="G79" s="60">
        <v>12.5530755</v>
      </c>
      <c r="H79" s="60">
        <v>0.43943234000000003</v>
      </c>
      <c r="I79" s="60">
        <v>1.52630964</v>
      </c>
      <c r="K79" s="61"/>
      <c r="L79" s="12"/>
      <c r="M79" s="12"/>
      <c r="N79" s="12"/>
      <c r="O79" s="12"/>
      <c r="P79" s="12"/>
      <c r="Q79" s="12"/>
      <c r="R79" s="12"/>
      <c r="S79" s="12"/>
      <c r="T79" s="12"/>
    </row>
    <row r="80" spans="2:20" s="11" customFormat="1" ht="15.75" customHeight="1">
      <c r="B80" s="59" t="s">
        <v>160</v>
      </c>
      <c r="C80" s="169" t="s">
        <v>161</v>
      </c>
      <c r="D80" s="169" t="s">
        <v>3802</v>
      </c>
      <c r="E80" s="170" t="s">
        <v>2923</v>
      </c>
      <c r="F80" s="60">
        <v>830.01047219999998</v>
      </c>
      <c r="G80" s="60">
        <v>57.842701470000002</v>
      </c>
      <c r="H80" s="60">
        <v>2.8002192699999999</v>
      </c>
      <c r="I80" s="60">
        <v>10.187059400000001</v>
      </c>
      <c r="K80" s="61"/>
      <c r="L80" s="12"/>
      <c r="M80" s="12"/>
      <c r="N80" s="12"/>
      <c r="O80" s="12"/>
      <c r="P80" s="12"/>
      <c r="Q80" s="12"/>
      <c r="R80" s="12"/>
      <c r="S80" s="12"/>
      <c r="T80" s="12"/>
    </row>
    <row r="81" spans="2:20" s="11" customFormat="1" ht="15.75" customHeight="1">
      <c r="B81" s="59" t="s">
        <v>160</v>
      </c>
      <c r="C81" s="169" t="s">
        <v>161</v>
      </c>
      <c r="D81" s="169" t="s">
        <v>3802</v>
      </c>
      <c r="E81" s="170" t="s">
        <v>2938</v>
      </c>
      <c r="F81" s="60">
        <v>1.3608966100000002</v>
      </c>
      <c r="G81" s="60">
        <v>2.7777113099999999</v>
      </c>
      <c r="H81" s="60">
        <v>6.6405989999999998E-2</v>
      </c>
      <c r="I81" s="60">
        <v>19.338041740000001</v>
      </c>
      <c r="K81" s="61"/>
      <c r="L81" s="12"/>
      <c r="M81" s="12"/>
      <c r="N81" s="12"/>
      <c r="O81" s="12"/>
      <c r="P81" s="12"/>
      <c r="Q81" s="12"/>
      <c r="R81" s="12"/>
      <c r="S81" s="12"/>
      <c r="T81" s="12"/>
    </row>
    <row r="82" spans="2:20" s="11" customFormat="1" ht="15.75" customHeight="1">
      <c r="B82" s="59" t="s">
        <v>160</v>
      </c>
      <c r="C82" s="169" t="s">
        <v>161</v>
      </c>
      <c r="D82" s="169" t="s">
        <v>3802</v>
      </c>
      <c r="E82" s="170" t="s">
        <v>567</v>
      </c>
      <c r="F82" s="60">
        <v>0.11940157</v>
      </c>
      <c r="G82" s="60">
        <v>23.213235109999999</v>
      </c>
      <c r="H82" s="60">
        <v>0.11419810999999999</v>
      </c>
      <c r="I82" s="60">
        <v>97.08619671000001</v>
      </c>
      <c r="K82" s="61"/>
      <c r="L82" s="12"/>
      <c r="M82" s="12"/>
      <c r="N82" s="12"/>
      <c r="O82" s="12"/>
      <c r="P82" s="12"/>
      <c r="Q82" s="12"/>
      <c r="R82" s="12"/>
      <c r="S82" s="12"/>
      <c r="T82" s="12"/>
    </row>
    <row r="83" spans="2:20" s="11" customFormat="1" ht="15.75" customHeight="1">
      <c r="B83" s="59" t="s">
        <v>160</v>
      </c>
      <c r="C83" s="169" t="s">
        <v>161</v>
      </c>
      <c r="D83" s="169" t="s">
        <v>3802</v>
      </c>
      <c r="E83" s="170" t="s">
        <v>1156</v>
      </c>
      <c r="F83" s="60">
        <v>78.327020099999999</v>
      </c>
      <c r="G83" s="60">
        <v>0.13039722000000001</v>
      </c>
      <c r="H83" s="60">
        <v>5.1587510000000003E-2</v>
      </c>
      <c r="I83" s="60">
        <v>19.825032289999999</v>
      </c>
      <c r="K83" s="61"/>
      <c r="L83" s="12"/>
      <c r="M83" s="12"/>
      <c r="N83" s="12"/>
      <c r="O83" s="12"/>
      <c r="P83" s="12"/>
      <c r="Q83" s="12"/>
      <c r="R83" s="12"/>
      <c r="S83" s="12"/>
      <c r="T83" s="12"/>
    </row>
    <row r="84" spans="2:20" s="11" customFormat="1" ht="15.75" customHeight="1">
      <c r="B84" s="59" t="s">
        <v>160</v>
      </c>
      <c r="C84" s="169" t="s">
        <v>161</v>
      </c>
      <c r="D84" s="169" t="s">
        <v>3802</v>
      </c>
      <c r="E84" s="170" t="s">
        <v>1474</v>
      </c>
      <c r="F84" s="60">
        <v>4.9754599300000004</v>
      </c>
      <c r="G84" s="60">
        <v>0.48918061000000002</v>
      </c>
      <c r="H84" s="60">
        <v>0.12778349</v>
      </c>
      <c r="I84" s="60">
        <v>3.3737042599999998</v>
      </c>
      <c r="K84" s="61"/>
      <c r="L84" s="12"/>
      <c r="M84" s="12"/>
      <c r="N84" s="12"/>
      <c r="O84" s="12"/>
      <c r="P84" s="12"/>
      <c r="Q84" s="12"/>
      <c r="R84" s="12"/>
      <c r="S84" s="12"/>
      <c r="T84" s="12"/>
    </row>
    <row r="85" spans="2:20" s="11" customFormat="1" ht="15.75" customHeight="1">
      <c r="B85" s="59" t="s">
        <v>160</v>
      </c>
      <c r="C85" s="169" t="s">
        <v>161</v>
      </c>
      <c r="D85" s="169" t="s">
        <v>3802</v>
      </c>
      <c r="E85" s="170" t="s">
        <v>2921</v>
      </c>
      <c r="F85" s="60">
        <v>5.5692138099999999</v>
      </c>
      <c r="G85" s="60">
        <v>5.42233988</v>
      </c>
      <c r="H85" s="60">
        <v>1.417299E-2</v>
      </c>
      <c r="I85" s="60">
        <v>0.15905537</v>
      </c>
      <c r="K85" s="61"/>
      <c r="L85" s="12"/>
      <c r="M85" s="12"/>
      <c r="N85" s="12"/>
      <c r="O85" s="12"/>
      <c r="P85" s="12"/>
      <c r="Q85" s="12"/>
      <c r="R85" s="12"/>
      <c r="S85" s="12"/>
      <c r="T85" s="12"/>
    </row>
    <row r="86" spans="2:20" s="11" customFormat="1" ht="15.75" customHeight="1">
      <c r="B86" s="59" t="s">
        <v>160</v>
      </c>
      <c r="C86" s="169" t="s">
        <v>161</v>
      </c>
      <c r="D86" s="169" t="s">
        <v>3802</v>
      </c>
      <c r="E86" s="170" t="s">
        <v>2915</v>
      </c>
      <c r="F86" s="60">
        <v>2.3029584499999998</v>
      </c>
      <c r="G86" s="60">
        <v>0.60507761999999998</v>
      </c>
      <c r="H86" s="60">
        <v>4.052886E-2</v>
      </c>
      <c r="I86" s="60">
        <v>0.16226239000000001</v>
      </c>
      <c r="K86" s="61"/>
      <c r="L86" s="12"/>
      <c r="M86" s="12"/>
      <c r="N86" s="12"/>
      <c r="O86" s="12"/>
      <c r="P86" s="12"/>
      <c r="Q86" s="12"/>
      <c r="R86" s="12"/>
      <c r="S86" s="12"/>
      <c r="T86" s="12"/>
    </row>
    <row r="87" spans="2:20" s="11" customFormat="1" ht="15.75" customHeight="1">
      <c r="B87" s="59" t="s">
        <v>160</v>
      </c>
      <c r="C87" s="169" t="s">
        <v>161</v>
      </c>
      <c r="D87" s="169" t="s">
        <v>3802</v>
      </c>
      <c r="E87" s="170" t="s">
        <v>1731</v>
      </c>
      <c r="F87" s="60">
        <v>154.45557123</v>
      </c>
      <c r="G87" s="60">
        <v>14.276654880000001</v>
      </c>
      <c r="H87" s="60">
        <v>0.59889406000000001</v>
      </c>
      <c r="I87" s="60">
        <v>92.695985399999998</v>
      </c>
      <c r="K87" s="61"/>
      <c r="L87" s="12"/>
      <c r="M87" s="12"/>
      <c r="N87" s="12"/>
      <c r="O87" s="12"/>
      <c r="P87" s="12"/>
      <c r="Q87" s="12"/>
      <c r="R87" s="12"/>
      <c r="S87" s="12"/>
      <c r="T87" s="12"/>
    </row>
    <row r="88" spans="2:20" s="11" customFormat="1" ht="15.75" customHeight="1">
      <c r="B88" s="59" t="s">
        <v>160</v>
      </c>
      <c r="C88" s="169" t="s">
        <v>161</v>
      </c>
      <c r="D88" s="169" t="s">
        <v>3802</v>
      </c>
      <c r="E88" s="170" t="s">
        <v>1549</v>
      </c>
      <c r="F88" s="60">
        <v>0.39502777</v>
      </c>
      <c r="G88" s="60">
        <v>5.5772075499999998</v>
      </c>
      <c r="H88" s="60">
        <v>0.76023352999999994</v>
      </c>
      <c r="I88" s="60">
        <v>86.784831770000011</v>
      </c>
      <c r="K88" s="61"/>
      <c r="L88" s="12"/>
      <c r="M88" s="12"/>
      <c r="N88" s="12"/>
      <c r="O88" s="12"/>
      <c r="P88" s="12"/>
      <c r="Q88" s="12"/>
      <c r="R88" s="12"/>
      <c r="S88" s="12"/>
      <c r="T88" s="12"/>
    </row>
    <row r="89" spans="2:20" s="11" customFormat="1" ht="15.75" customHeight="1">
      <c r="B89" s="59" t="s">
        <v>160</v>
      </c>
      <c r="C89" s="169" t="s">
        <v>161</v>
      </c>
      <c r="D89" s="169" t="s">
        <v>3802</v>
      </c>
      <c r="E89" s="170" t="s">
        <v>556</v>
      </c>
      <c r="F89" s="60">
        <v>0.29803323999999998</v>
      </c>
      <c r="G89" s="60">
        <v>32.697805549999998</v>
      </c>
      <c r="H89" s="60">
        <v>3.9292149999999998E-2</v>
      </c>
      <c r="I89" s="60">
        <v>90.825358109999996</v>
      </c>
      <c r="K89" s="61"/>
      <c r="L89" s="12"/>
      <c r="M89" s="12"/>
      <c r="N89" s="12"/>
      <c r="O89" s="12"/>
      <c r="P89" s="12"/>
      <c r="Q89" s="12"/>
      <c r="R89" s="12"/>
      <c r="S89" s="12"/>
      <c r="T89" s="12"/>
    </row>
    <row r="90" spans="2:20" s="11" customFormat="1" ht="15.75" customHeight="1">
      <c r="B90" s="59" t="s">
        <v>160</v>
      </c>
      <c r="C90" s="169" t="s">
        <v>161</v>
      </c>
      <c r="D90" s="169" t="s">
        <v>3802</v>
      </c>
      <c r="E90" s="170" t="s">
        <v>193</v>
      </c>
      <c r="F90" s="60">
        <v>0.14363787</v>
      </c>
      <c r="G90" s="60">
        <v>9.0471447299999994</v>
      </c>
      <c r="H90" s="60">
        <v>4.6202689999999998E-2</v>
      </c>
      <c r="I90" s="60">
        <v>9.637507359999999</v>
      </c>
      <c r="K90" s="61"/>
      <c r="L90" s="12"/>
      <c r="M90" s="12"/>
      <c r="N90" s="12"/>
      <c r="O90" s="12"/>
      <c r="P90" s="12"/>
      <c r="Q90" s="12"/>
      <c r="R90" s="12"/>
      <c r="S90" s="12"/>
      <c r="T90" s="12"/>
    </row>
    <row r="91" spans="2:20" s="11" customFormat="1" ht="15.75" customHeight="1">
      <c r="B91" s="59" t="s">
        <v>160</v>
      </c>
      <c r="C91" s="169" t="s">
        <v>161</v>
      </c>
      <c r="D91" s="169" t="s">
        <v>3802</v>
      </c>
      <c r="E91" s="170" t="s">
        <v>2929</v>
      </c>
      <c r="F91" s="60">
        <v>0.51548802000000005</v>
      </c>
      <c r="G91" s="60">
        <v>5.2288644199999998</v>
      </c>
      <c r="H91" s="360">
        <v>5.3359999999999997E-5</v>
      </c>
      <c r="I91" s="60">
        <v>5.3829000000000004E-3</v>
      </c>
      <c r="K91" s="61"/>
      <c r="L91" s="12"/>
      <c r="M91" s="12"/>
      <c r="N91" s="12"/>
      <c r="O91" s="12"/>
      <c r="P91" s="12"/>
      <c r="Q91" s="12"/>
      <c r="R91" s="12"/>
      <c r="S91" s="12"/>
      <c r="T91" s="12"/>
    </row>
    <row r="92" spans="2:20" s="11" customFormat="1" ht="15.75" customHeight="1">
      <c r="B92" s="59" t="s">
        <v>160</v>
      </c>
      <c r="C92" s="169" t="s">
        <v>161</v>
      </c>
      <c r="D92" s="169" t="s">
        <v>3802</v>
      </c>
      <c r="E92" s="170" t="s">
        <v>2924</v>
      </c>
      <c r="F92" s="60">
        <v>3.0494475300000001</v>
      </c>
      <c r="G92" s="60">
        <v>16.86308807</v>
      </c>
      <c r="H92" s="360">
        <v>3.2673099999999998E-3</v>
      </c>
      <c r="I92" s="60">
        <v>0.59922052000000003</v>
      </c>
      <c r="K92" s="61"/>
      <c r="L92" s="12"/>
      <c r="M92" s="12"/>
      <c r="N92" s="12"/>
      <c r="O92" s="12"/>
      <c r="P92" s="12"/>
      <c r="Q92" s="12"/>
      <c r="R92" s="12"/>
      <c r="S92" s="12"/>
      <c r="T92" s="12"/>
    </row>
    <row r="93" spans="2:20" s="11" customFormat="1" ht="15.75" customHeight="1">
      <c r="B93" s="59" t="s">
        <v>160</v>
      </c>
      <c r="C93" s="169" t="s">
        <v>161</v>
      </c>
      <c r="D93" s="169" t="s">
        <v>3802</v>
      </c>
      <c r="E93" s="170" t="s">
        <v>2925</v>
      </c>
      <c r="F93" s="60">
        <v>57.576103490000001</v>
      </c>
      <c r="G93" s="60">
        <v>6.0228983200000004</v>
      </c>
      <c r="H93" s="360">
        <v>2.2555309999999999E-2</v>
      </c>
      <c r="I93" s="60">
        <v>7.0194203899999996</v>
      </c>
      <c r="K93" s="61"/>
      <c r="L93" s="12"/>
      <c r="M93" s="12"/>
      <c r="N93" s="12"/>
      <c r="O93" s="12"/>
      <c r="P93" s="12"/>
      <c r="Q93" s="12"/>
      <c r="R93" s="12"/>
      <c r="S93" s="12"/>
      <c r="T93" s="12"/>
    </row>
    <row r="94" spans="2:20" s="11" customFormat="1" ht="15.75" customHeight="1">
      <c r="B94" s="59" t="s">
        <v>160</v>
      </c>
      <c r="C94" s="169" t="s">
        <v>161</v>
      </c>
      <c r="D94" s="169" t="s">
        <v>3802</v>
      </c>
      <c r="E94" s="170" t="s">
        <v>2917</v>
      </c>
      <c r="F94" s="60">
        <v>17.55770807</v>
      </c>
      <c r="G94" s="60">
        <v>1.18380518</v>
      </c>
      <c r="H94" s="360">
        <v>7.2263500000000003E-3</v>
      </c>
      <c r="I94" s="60">
        <v>0.42760355</v>
      </c>
      <c r="K94" s="61"/>
      <c r="L94" s="12"/>
      <c r="M94" s="12"/>
      <c r="N94" s="12"/>
      <c r="O94" s="12"/>
      <c r="P94" s="12"/>
      <c r="Q94" s="12"/>
      <c r="R94" s="12"/>
      <c r="S94" s="12"/>
      <c r="T94" s="12"/>
    </row>
    <row r="95" spans="2:20" s="11" customFormat="1" ht="15.75" customHeight="1">
      <c r="B95" s="59" t="s">
        <v>160</v>
      </c>
      <c r="C95" s="169" t="s">
        <v>161</v>
      </c>
      <c r="D95" s="169" t="s">
        <v>3802</v>
      </c>
      <c r="E95" s="170" t="s">
        <v>546</v>
      </c>
      <c r="F95" s="60">
        <v>2.9998500000000001E-3</v>
      </c>
      <c r="G95" s="60">
        <v>3.2015056400000002</v>
      </c>
      <c r="H95" s="60">
        <v>7.1762060000000003E-2</v>
      </c>
      <c r="I95" s="60">
        <v>99.906601010000003</v>
      </c>
      <c r="K95" s="61"/>
      <c r="L95" s="12"/>
      <c r="M95" s="12"/>
      <c r="N95" s="12"/>
      <c r="O95" s="12"/>
      <c r="P95" s="12"/>
      <c r="Q95" s="12"/>
      <c r="R95" s="12"/>
      <c r="S95" s="12"/>
      <c r="T95" s="12"/>
    </row>
    <row r="96" spans="2:20" s="11" customFormat="1" ht="15.75" customHeight="1">
      <c r="B96" s="59" t="s">
        <v>160</v>
      </c>
      <c r="C96" s="169" t="s">
        <v>161</v>
      </c>
      <c r="D96" s="169" t="s">
        <v>3802</v>
      </c>
      <c r="E96" s="170" t="s">
        <v>1347</v>
      </c>
      <c r="F96" s="60">
        <v>24.15043258</v>
      </c>
      <c r="G96" s="60">
        <v>0.64417484000000003</v>
      </c>
      <c r="H96" s="60">
        <v>5.8231860000000003E-2</v>
      </c>
      <c r="I96" s="60">
        <v>15.63521658</v>
      </c>
      <c r="K96" s="61"/>
      <c r="L96" s="12"/>
      <c r="M96" s="12"/>
      <c r="N96" s="12"/>
      <c r="O96" s="12"/>
      <c r="P96" s="12"/>
      <c r="Q96" s="12"/>
      <c r="R96" s="12"/>
      <c r="S96" s="12"/>
      <c r="T96" s="12"/>
    </row>
    <row r="97" spans="2:20" s="11" customFormat="1" ht="15.75" customHeight="1">
      <c r="B97" s="59" t="s">
        <v>160</v>
      </c>
      <c r="C97" s="169" t="s">
        <v>161</v>
      </c>
      <c r="D97" s="169" t="s">
        <v>3802</v>
      </c>
      <c r="E97" s="170" t="s">
        <v>2931</v>
      </c>
      <c r="F97" s="60">
        <v>146.00457123999999</v>
      </c>
      <c r="G97" s="60">
        <v>28.321746269999998</v>
      </c>
      <c r="H97" s="60">
        <v>0.11691192</v>
      </c>
      <c r="I97" s="60">
        <v>2.69367826</v>
      </c>
      <c r="K97" s="61"/>
      <c r="L97" s="12"/>
      <c r="M97" s="12"/>
      <c r="N97" s="12"/>
      <c r="O97" s="12"/>
      <c r="P97" s="12"/>
      <c r="Q97" s="12"/>
      <c r="R97" s="12"/>
      <c r="S97" s="12"/>
      <c r="T97" s="12"/>
    </row>
    <row r="98" spans="2:20" s="11" customFormat="1" ht="15.75" customHeight="1">
      <c r="B98" s="59" t="s">
        <v>160</v>
      </c>
      <c r="C98" s="169" t="s">
        <v>161</v>
      </c>
      <c r="D98" s="169" t="s">
        <v>3802</v>
      </c>
      <c r="E98" s="170" t="s">
        <v>2934</v>
      </c>
      <c r="F98" s="60">
        <v>1.6652259999999999E-2</v>
      </c>
      <c r="G98" s="60">
        <v>7.3833900000000001E-3</v>
      </c>
      <c r="H98" s="360">
        <v>6.1840000000000004E-5</v>
      </c>
      <c r="I98" s="60">
        <v>3.9229E-3</v>
      </c>
      <c r="K98" s="61"/>
      <c r="L98" s="12"/>
      <c r="M98" s="12"/>
      <c r="N98" s="12"/>
      <c r="O98" s="12"/>
      <c r="P98" s="12"/>
      <c r="Q98" s="12"/>
      <c r="R98" s="12"/>
      <c r="S98" s="12"/>
      <c r="T98" s="12"/>
    </row>
    <row r="99" spans="2:20" s="11" customFormat="1" ht="15.75" customHeight="1">
      <c r="B99" s="59" t="s">
        <v>160</v>
      </c>
      <c r="C99" s="169" t="s">
        <v>161</v>
      </c>
      <c r="D99" s="169" t="s">
        <v>3802</v>
      </c>
      <c r="E99" s="170" t="s">
        <v>2933</v>
      </c>
      <c r="F99" s="360">
        <v>0.40120081000000002</v>
      </c>
      <c r="G99" s="60">
        <v>1.3748141300000001</v>
      </c>
      <c r="H99" s="360">
        <v>6.8318000000000003E-4</v>
      </c>
      <c r="I99" s="60">
        <v>2.9198379999999999E-2</v>
      </c>
      <c r="K99" s="61"/>
      <c r="L99" s="12"/>
      <c r="M99" s="12"/>
      <c r="N99" s="12"/>
      <c r="O99" s="12"/>
      <c r="P99" s="12"/>
      <c r="Q99" s="12"/>
      <c r="R99" s="12"/>
      <c r="S99" s="12"/>
      <c r="T99" s="12"/>
    </row>
    <row r="100" spans="2:20" s="11" customFormat="1" ht="15.75" customHeight="1">
      <c r="B100" s="59" t="s">
        <v>160</v>
      </c>
      <c r="C100" s="169" t="s">
        <v>161</v>
      </c>
      <c r="D100" s="169" t="s">
        <v>3802</v>
      </c>
      <c r="E100" s="170" t="s">
        <v>3457</v>
      </c>
      <c r="F100" s="60">
        <v>203.65773306999998</v>
      </c>
      <c r="G100" s="60">
        <v>73.023112879999999</v>
      </c>
      <c r="H100" s="360">
        <v>0</v>
      </c>
      <c r="I100" s="60">
        <v>0</v>
      </c>
      <c r="K100" s="61"/>
      <c r="L100" s="12"/>
      <c r="M100" s="12"/>
      <c r="N100" s="12"/>
      <c r="O100" s="12"/>
      <c r="P100" s="12"/>
      <c r="Q100" s="12"/>
      <c r="R100" s="12"/>
      <c r="S100" s="12"/>
      <c r="T100" s="12"/>
    </row>
    <row r="101" spans="2:20" s="11" customFormat="1" ht="15.75" customHeight="1">
      <c r="B101" s="59" t="s">
        <v>160</v>
      </c>
      <c r="C101" s="169" t="s">
        <v>161</v>
      </c>
      <c r="D101" s="169" t="s">
        <v>3802</v>
      </c>
      <c r="E101" s="170" t="s">
        <v>2943</v>
      </c>
      <c r="F101" s="60">
        <v>734.46556866000003</v>
      </c>
      <c r="G101" s="60">
        <v>57.358560560000001</v>
      </c>
      <c r="H101" s="360">
        <v>0.64939126000000003</v>
      </c>
      <c r="I101" s="60">
        <v>51.334675570000002</v>
      </c>
      <c r="K101" s="61"/>
      <c r="L101" s="12"/>
      <c r="M101" s="12"/>
      <c r="N101" s="12"/>
      <c r="O101" s="12"/>
      <c r="P101" s="12"/>
      <c r="Q101" s="12"/>
      <c r="R101" s="12"/>
      <c r="S101" s="12"/>
      <c r="T101" s="12"/>
    </row>
    <row r="102" spans="2:20" s="11" customFormat="1" ht="15.75" customHeight="1">
      <c r="B102" s="59" t="s">
        <v>160</v>
      </c>
      <c r="C102" s="169" t="s">
        <v>161</v>
      </c>
      <c r="D102" s="169" t="s">
        <v>3802</v>
      </c>
      <c r="E102" s="170" t="s">
        <v>2935</v>
      </c>
      <c r="F102" s="60">
        <v>46.667190750000003</v>
      </c>
      <c r="G102" s="60">
        <v>63.520600799999997</v>
      </c>
      <c r="H102" s="360">
        <v>1.101882E-2</v>
      </c>
      <c r="I102" s="60">
        <v>17.166561770000001</v>
      </c>
      <c r="K102" s="61"/>
      <c r="L102" s="12"/>
      <c r="M102" s="12"/>
      <c r="N102" s="12"/>
      <c r="O102" s="12"/>
      <c r="P102" s="12"/>
      <c r="Q102" s="12"/>
      <c r="R102" s="12"/>
      <c r="S102" s="12"/>
      <c r="T102" s="12"/>
    </row>
    <row r="103" spans="2:20" s="11" customFormat="1" ht="15.75" customHeight="1">
      <c r="B103" s="59" t="s">
        <v>160</v>
      </c>
      <c r="C103" s="169" t="s">
        <v>161</v>
      </c>
      <c r="D103" s="169" t="s">
        <v>3802</v>
      </c>
      <c r="E103" s="170" t="s">
        <v>2936</v>
      </c>
      <c r="F103" s="60">
        <v>0.21718914</v>
      </c>
      <c r="G103" s="60">
        <v>1.81821338</v>
      </c>
      <c r="H103" s="360">
        <v>7.5179999999999995E-5</v>
      </c>
      <c r="I103" s="60">
        <v>0.19394574000000001</v>
      </c>
      <c r="K103" s="61"/>
      <c r="L103" s="12"/>
      <c r="M103" s="12"/>
      <c r="N103" s="12"/>
      <c r="O103" s="12"/>
      <c r="P103" s="12"/>
      <c r="Q103" s="12"/>
      <c r="R103" s="12"/>
      <c r="S103" s="12"/>
      <c r="T103" s="12"/>
    </row>
    <row r="104" spans="2:20" s="11" customFormat="1" ht="15.75" customHeight="1">
      <c r="B104" s="361" t="s">
        <v>4009</v>
      </c>
      <c r="C104" s="155"/>
      <c r="D104" s="155"/>
      <c r="E104" s="188"/>
      <c r="F104" s="156"/>
      <c r="G104" s="156"/>
      <c r="H104" s="156"/>
      <c r="I104" s="156"/>
      <c r="K104" s="61"/>
      <c r="L104" s="12"/>
      <c r="M104" s="12"/>
      <c r="N104" s="12"/>
      <c r="O104" s="12"/>
      <c r="P104" s="12"/>
      <c r="Q104" s="12"/>
      <c r="R104" s="12"/>
      <c r="S104" s="12"/>
      <c r="T104" s="12"/>
    </row>
    <row r="105" spans="2:20" ht="12.5">
      <c r="J105" s="17"/>
      <c r="K105" s="18"/>
    </row>
    <row r="106" spans="2:20" ht="15" customHeight="1">
      <c r="B106" s="507" t="s">
        <v>4297</v>
      </c>
      <c r="C106" s="508"/>
      <c r="D106" s="508"/>
      <c r="E106" s="508"/>
      <c r="F106" s="508"/>
      <c r="G106" s="508"/>
      <c r="H106" s="508"/>
      <c r="I106" s="509"/>
      <c r="J106" s="19"/>
      <c r="K106" s="19"/>
      <c r="L106" s="20"/>
      <c r="M106" s="20"/>
      <c r="N106" s="20"/>
      <c r="O106" s="20"/>
    </row>
    <row r="107" spans="2:20" ht="15" customHeight="1">
      <c r="B107" s="78"/>
      <c r="C107" s="79"/>
      <c r="D107" s="79"/>
      <c r="E107" s="79"/>
      <c r="F107" s="79"/>
      <c r="G107" s="79"/>
      <c r="H107" s="79"/>
      <c r="I107" s="80"/>
      <c r="J107" s="17"/>
      <c r="K107" s="21"/>
      <c r="L107" s="20"/>
      <c r="M107" s="20"/>
      <c r="N107" s="20"/>
      <c r="O107" s="20"/>
    </row>
    <row r="108" spans="2:20" s="12" customFormat="1" ht="57.75" customHeight="1">
      <c r="B108" s="176" t="s">
        <v>152</v>
      </c>
      <c r="C108" s="176" t="s">
        <v>153</v>
      </c>
      <c r="D108" s="176" t="s">
        <v>154</v>
      </c>
      <c r="E108" s="176" t="s">
        <v>155</v>
      </c>
      <c r="F108" s="176" t="s">
        <v>156</v>
      </c>
      <c r="G108" s="176" t="s">
        <v>157</v>
      </c>
      <c r="H108" s="176" t="s">
        <v>170</v>
      </c>
      <c r="I108" s="176" t="s">
        <v>171</v>
      </c>
      <c r="J108" s="17"/>
      <c r="K108" s="22"/>
      <c r="L108" s="20"/>
      <c r="M108" s="20"/>
      <c r="N108" s="20"/>
      <c r="O108" s="20"/>
    </row>
    <row r="109" spans="2:20" s="10" customFormat="1" ht="15.75" customHeight="1">
      <c r="B109" s="511" t="s">
        <v>1733</v>
      </c>
      <c r="C109" s="193" t="s">
        <v>161</v>
      </c>
      <c r="D109" s="510" t="s">
        <v>4298</v>
      </c>
      <c r="E109" s="192" t="s">
        <v>2910</v>
      </c>
      <c r="F109" s="194">
        <v>136.36912009600002</v>
      </c>
      <c r="G109" s="194">
        <v>7.8872447389760199</v>
      </c>
      <c r="H109" s="194">
        <v>0.16387245000000003</v>
      </c>
      <c r="I109" s="194">
        <v>9.606147199820791</v>
      </c>
      <c r="J109" s="19"/>
      <c r="K109" s="62" t="s">
        <v>1070</v>
      </c>
      <c r="L109" s="20"/>
      <c r="M109" s="20"/>
      <c r="N109" s="20"/>
      <c r="O109" s="20"/>
      <c r="P109" s="23"/>
      <c r="Q109" s="23"/>
      <c r="R109" s="23"/>
      <c r="S109" s="23"/>
    </row>
    <row r="110" spans="2:20" s="10" customFormat="1" ht="15.75" customHeight="1">
      <c r="B110" s="511"/>
      <c r="C110" s="193" t="s">
        <v>161</v>
      </c>
      <c r="D110" s="511"/>
      <c r="E110" s="192" t="s">
        <v>2915</v>
      </c>
      <c r="F110" s="194">
        <v>58.373688035000001</v>
      </c>
      <c r="G110" s="194">
        <v>2.4252264025613282</v>
      </c>
      <c r="H110" s="194">
        <v>7.0122543999999995E-2</v>
      </c>
      <c r="I110" s="194">
        <v>3.2301969287164529</v>
      </c>
      <c r="J110" s="19"/>
      <c r="K110" s="62"/>
      <c r="L110" s="20"/>
      <c r="M110" s="20"/>
      <c r="N110" s="20"/>
      <c r="O110" s="20"/>
      <c r="P110" s="23"/>
      <c r="Q110" s="23"/>
      <c r="R110" s="23"/>
      <c r="S110" s="23"/>
    </row>
    <row r="111" spans="2:20" s="10" customFormat="1" ht="15.75" customHeight="1">
      <c r="B111" s="511"/>
      <c r="C111" s="193" t="s">
        <v>161</v>
      </c>
      <c r="D111" s="511"/>
      <c r="E111" s="192" t="s">
        <v>2920</v>
      </c>
      <c r="F111" s="194">
        <v>104.07147963799999</v>
      </c>
      <c r="G111" s="194">
        <v>3.2375655882965071</v>
      </c>
      <c r="H111" s="194">
        <v>0.124964305</v>
      </c>
      <c r="I111" s="194">
        <v>3.9890470822878825</v>
      </c>
      <c r="J111" s="19"/>
      <c r="K111" s="62"/>
      <c r="L111" s="20"/>
      <c r="M111" s="20"/>
      <c r="N111" s="20"/>
      <c r="O111" s="20"/>
      <c r="P111" s="23"/>
      <c r="Q111" s="23"/>
      <c r="R111" s="23"/>
      <c r="S111" s="23"/>
    </row>
    <row r="112" spans="2:20" s="10" customFormat="1" ht="15.75" customHeight="1">
      <c r="B112" s="511"/>
      <c r="C112" s="193" t="s">
        <v>161</v>
      </c>
      <c r="D112" s="511"/>
      <c r="E112" s="192" t="s">
        <v>2921</v>
      </c>
      <c r="F112" s="194">
        <v>63.360154433000005</v>
      </c>
      <c r="G112" s="194">
        <v>1.6467630098120321</v>
      </c>
      <c r="H112" s="194">
        <v>5.5428878999999993E-2</v>
      </c>
      <c r="I112" s="194">
        <v>4.7251261509523932</v>
      </c>
      <c r="J112" s="19"/>
      <c r="K112" s="62"/>
      <c r="L112" s="20"/>
      <c r="M112" s="20"/>
      <c r="N112" s="20"/>
      <c r="O112" s="20"/>
      <c r="P112" s="23"/>
      <c r="Q112" s="23"/>
      <c r="R112" s="23"/>
      <c r="S112" s="23"/>
    </row>
    <row r="113" spans="2:19" s="10" customFormat="1" ht="15.75" customHeight="1">
      <c r="B113" s="511"/>
      <c r="C113" s="193" t="s">
        <v>161</v>
      </c>
      <c r="D113" s="511"/>
      <c r="E113" s="192" t="s">
        <v>2923</v>
      </c>
      <c r="F113" s="194">
        <v>168.08743000999999</v>
      </c>
      <c r="G113" s="194">
        <v>8.4354971122665692</v>
      </c>
      <c r="H113" s="194">
        <v>0.20173940800000001</v>
      </c>
      <c r="I113" s="194">
        <v>10.668438682574246</v>
      </c>
      <c r="J113" s="19"/>
      <c r="K113" s="62"/>
      <c r="L113" s="20"/>
      <c r="M113" s="20"/>
      <c r="N113" s="20"/>
      <c r="O113" s="20"/>
      <c r="P113" s="23"/>
      <c r="Q113" s="23"/>
      <c r="R113" s="23"/>
      <c r="S113" s="23"/>
    </row>
    <row r="114" spans="2:19" s="10" customFormat="1" ht="15.75" customHeight="1">
      <c r="B114" s="511"/>
      <c r="C114" s="193" t="s">
        <v>161</v>
      </c>
      <c r="D114" s="511"/>
      <c r="E114" s="192" t="s">
        <v>2924</v>
      </c>
      <c r="F114" s="194">
        <v>10.677413586</v>
      </c>
      <c r="G114" s="194">
        <v>1.4333923265846127</v>
      </c>
      <c r="H114" s="194">
        <v>1.8665059999999998E-3</v>
      </c>
      <c r="I114" s="194">
        <v>1.1229665406501521</v>
      </c>
      <c r="J114" s="19"/>
      <c r="K114" s="62"/>
      <c r="L114" s="20"/>
      <c r="M114" s="20"/>
      <c r="N114" s="20"/>
      <c r="O114" s="20"/>
      <c r="P114" s="23"/>
      <c r="Q114" s="23"/>
      <c r="R114" s="23"/>
      <c r="S114" s="23"/>
    </row>
    <row r="115" spans="2:19" s="10" customFormat="1" ht="15.75" customHeight="1">
      <c r="B115" s="511"/>
      <c r="C115" s="193" t="s">
        <v>161</v>
      </c>
      <c r="D115" s="511"/>
      <c r="E115" s="192" t="s">
        <v>2930</v>
      </c>
      <c r="F115" s="194">
        <v>8.755206492000001</v>
      </c>
      <c r="G115" s="194">
        <v>0.39996356124462495</v>
      </c>
      <c r="H115" s="194">
        <v>1.0529412E-2</v>
      </c>
      <c r="I115" s="194">
        <v>0.49730027148774192</v>
      </c>
      <c r="J115" s="19"/>
      <c r="K115" s="62"/>
      <c r="L115" s="20"/>
      <c r="M115" s="20"/>
      <c r="N115" s="20"/>
      <c r="O115" s="20"/>
      <c r="P115" s="23"/>
      <c r="Q115" s="23"/>
      <c r="R115" s="23"/>
      <c r="S115" s="23"/>
    </row>
    <row r="116" spans="2:19" s="10" customFormat="1" ht="15.75" customHeight="1">
      <c r="B116" s="511"/>
      <c r="C116" s="193" t="s">
        <v>161</v>
      </c>
      <c r="D116" s="511"/>
      <c r="E116" s="192" t="s">
        <v>2931</v>
      </c>
      <c r="F116" s="194">
        <v>498.803204967</v>
      </c>
      <c r="G116" s="194">
        <v>1.93</v>
      </c>
      <c r="H116" s="194">
        <v>8.7212569000000004E-2</v>
      </c>
      <c r="I116" s="194">
        <v>2.2099311610985226</v>
      </c>
      <c r="J116" s="19"/>
      <c r="K116" s="62"/>
      <c r="L116" s="20"/>
      <c r="M116" s="20"/>
      <c r="N116" s="20"/>
      <c r="O116" s="20"/>
      <c r="P116" s="23"/>
      <c r="Q116" s="23"/>
      <c r="R116" s="23"/>
      <c r="S116" s="23"/>
    </row>
    <row r="117" spans="2:19" s="10" customFormat="1" ht="15.75" customHeight="1">
      <c r="B117" s="511"/>
      <c r="C117" s="193" t="s">
        <v>161</v>
      </c>
      <c r="D117" s="511"/>
      <c r="E117" s="192" t="s">
        <v>2939</v>
      </c>
      <c r="F117" s="194">
        <v>53.577964265999995</v>
      </c>
      <c r="G117" s="194">
        <v>9.372144317951177</v>
      </c>
      <c r="H117" s="194">
        <v>6.4357432000000006E-2</v>
      </c>
      <c r="I117" s="194">
        <v>9.8992984295225384</v>
      </c>
      <c r="J117" s="19"/>
      <c r="K117" s="62"/>
      <c r="L117" s="20"/>
      <c r="M117" s="20"/>
      <c r="N117" s="20"/>
      <c r="O117" s="20"/>
      <c r="P117" s="23"/>
      <c r="Q117" s="23"/>
      <c r="R117" s="23"/>
      <c r="S117" s="23"/>
    </row>
    <row r="118" spans="2:19" s="10" customFormat="1" ht="15.75" customHeight="1">
      <c r="B118" s="511"/>
      <c r="C118" s="193" t="s">
        <v>161</v>
      </c>
      <c r="D118" s="511"/>
      <c r="E118" s="192" t="s">
        <v>2940</v>
      </c>
      <c r="F118" s="194">
        <v>49.187329161999997</v>
      </c>
      <c r="G118" s="194">
        <v>8.263096937360368</v>
      </c>
      <c r="H118" s="194">
        <v>5.9145287999999997E-2</v>
      </c>
      <c r="I118" s="194">
        <v>11.059014835968718</v>
      </c>
      <c r="J118" s="19"/>
      <c r="K118" s="62"/>
      <c r="L118" s="20"/>
      <c r="M118" s="20"/>
      <c r="N118" s="20"/>
      <c r="O118" s="20"/>
      <c r="P118" s="23"/>
      <c r="Q118" s="23"/>
      <c r="R118" s="23"/>
      <c r="S118" s="23"/>
    </row>
    <row r="119" spans="2:19" s="10" customFormat="1" ht="15.75" customHeight="1">
      <c r="B119" s="511"/>
      <c r="C119" s="193" t="s">
        <v>161</v>
      </c>
      <c r="D119" s="511"/>
      <c r="E119" s="192" t="s">
        <v>1546</v>
      </c>
      <c r="F119" s="194">
        <v>46.883572219999991</v>
      </c>
      <c r="G119" s="194">
        <v>7.9198968222722419</v>
      </c>
      <c r="H119" s="194">
        <v>5.6238439000000001E-2</v>
      </c>
      <c r="I119" s="194">
        <v>10.079357283628717</v>
      </c>
      <c r="J119" s="19"/>
      <c r="K119" s="62"/>
      <c r="L119" s="20"/>
      <c r="M119" s="20"/>
      <c r="N119" s="20"/>
      <c r="O119" s="20"/>
      <c r="P119" s="23"/>
      <c r="Q119" s="23"/>
      <c r="R119" s="23"/>
      <c r="S119" s="23"/>
    </row>
    <row r="120" spans="2:19" s="10" customFormat="1" ht="15.75" customHeight="1">
      <c r="B120" s="511"/>
      <c r="C120" s="193" t="s">
        <v>161</v>
      </c>
      <c r="D120" s="511"/>
      <c r="E120" s="192" t="s">
        <v>2941</v>
      </c>
      <c r="F120" s="194">
        <v>61.920610362999987</v>
      </c>
      <c r="G120" s="194">
        <v>2.8618220940270418</v>
      </c>
      <c r="H120" s="194">
        <v>7.4313827999999998E-2</v>
      </c>
      <c r="I120" s="194">
        <v>3.1561618415738097</v>
      </c>
      <c r="J120" s="19"/>
      <c r="K120" s="62"/>
      <c r="L120" s="20"/>
      <c r="M120" s="20"/>
      <c r="N120" s="20"/>
      <c r="O120" s="20"/>
      <c r="P120" s="23"/>
      <c r="Q120" s="23"/>
      <c r="R120" s="23"/>
      <c r="S120" s="23"/>
    </row>
    <row r="121" spans="2:19" s="10" customFormat="1" ht="15.75" customHeight="1">
      <c r="B121" s="511"/>
      <c r="C121" s="193" t="s">
        <v>161</v>
      </c>
      <c r="D121" s="511"/>
      <c r="E121" s="192" t="s">
        <v>2943</v>
      </c>
      <c r="F121" s="194">
        <v>32.083239126000002</v>
      </c>
      <c r="G121" s="194">
        <v>5.7096505927482211</v>
      </c>
      <c r="H121" s="194">
        <v>3.8448975999999996E-2</v>
      </c>
      <c r="I121" s="194">
        <v>6.134960033412602</v>
      </c>
      <c r="J121" s="19"/>
      <c r="K121" s="62"/>
      <c r="L121" s="20"/>
      <c r="M121" s="20"/>
      <c r="N121" s="20"/>
      <c r="O121" s="20"/>
      <c r="P121" s="23"/>
      <c r="Q121" s="23"/>
      <c r="R121" s="23"/>
      <c r="S121" s="23"/>
    </row>
    <row r="122" spans="2:19" s="10" customFormat="1" ht="15.75" customHeight="1">
      <c r="B122" s="511"/>
      <c r="C122" s="193" t="s">
        <v>161</v>
      </c>
      <c r="D122" s="511"/>
      <c r="E122" s="192" t="s">
        <v>4285</v>
      </c>
      <c r="F122" s="194">
        <v>43.941398114999998</v>
      </c>
      <c r="G122" s="194">
        <v>14.429985408678142</v>
      </c>
      <c r="H122" s="194">
        <v>5.2613927000000005E-2</v>
      </c>
      <c r="I122" s="194">
        <v>14.447846273999376</v>
      </c>
      <c r="J122" s="19"/>
      <c r="K122" s="62"/>
      <c r="L122" s="20"/>
      <c r="M122" s="20"/>
      <c r="N122" s="20"/>
      <c r="O122" s="20"/>
      <c r="P122" s="23"/>
      <c r="Q122" s="23"/>
      <c r="R122" s="23"/>
      <c r="S122" s="23"/>
    </row>
    <row r="123" spans="2:19" s="10" customFormat="1" ht="12.5">
      <c r="B123" s="172"/>
      <c r="C123" s="172"/>
      <c r="D123" s="172"/>
      <c r="E123" s="171"/>
      <c r="F123" s="222"/>
      <c r="G123" s="222"/>
      <c r="H123" s="222"/>
      <c r="I123" s="222"/>
      <c r="J123" s="13"/>
      <c r="K123" s="25"/>
      <c r="L123" s="23"/>
      <c r="M123" s="23"/>
      <c r="N123" s="23"/>
      <c r="O123" s="23"/>
      <c r="P123" s="23"/>
      <c r="Q123" s="23"/>
      <c r="R123" s="23"/>
      <c r="S123" s="23"/>
    </row>
    <row r="124" spans="2:19" s="10" customFormat="1" ht="12.5">
      <c r="B124" s="172"/>
      <c r="C124" s="172"/>
      <c r="D124" s="172"/>
      <c r="E124" s="171"/>
      <c r="F124" s="222"/>
      <c r="G124" s="222"/>
      <c r="H124" s="222"/>
      <c r="I124" s="222"/>
      <c r="J124" s="13"/>
      <c r="K124" s="25"/>
      <c r="L124" s="23"/>
      <c r="M124" s="23"/>
      <c r="N124" s="23"/>
      <c r="O124" s="23"/>
      <c r="P124" s="23"/>
      <c r="Q124" s="23"/>
      <c r="R124" s="23"/>
      <c r="S124" s="23"/>
    </row>
    <row r="125" spans="2:19" s="10" customFormat="1" ht="12.5">
      <c r="F125" s="23"/>
      <c r="G125" s="23"/>
      <c r="H125" s="23"/>
      <c r="I125" s="23"/>
      <c r="J125" s="11"/>
      <c r="K125" s="25"/>
      <c r="L125" s="23"/>
      <c r="M125" s="23"/>
    </row>
    <row r="126" spans="2:19" ht="15" customHeight="1">
      <c r="B126" s="507" t="s">
        <v>3796</v>
      </c>
      <c r="C126" s="508"/>
      <c r="D126" s="508"/>
      <c r="E126" s="508"/>
      <c r="F126" s="508"/>
      <c r="G126" s="508"/>
      <c r="H126" s="508"/>
      <c r="I126" s="509"/>
      <c r="J126" s="11"/>
      <c r="K126" s="20"/>
      <c r="L126" s="20"/>
      <c r="M126" s="20"/>
      <c r="N126" s="20"/>
      <c r="O126" s="20"/>
    </row>
    <row r="127" spans="2:19" s="10" customFormat="1" ht="13">
      <c r="B127" s="78"/>
      <c r="C127" s="79"/>
      <c r="D127" s="79"/>
      <c r="E127" s="79"/>
      <c r="F127" s="79"/>
      <c r="G127" s="79"/>
      <c r="H127" s="79"/>
      <c r="I127" s="80"/>
      <c r="J127" s="11"/>
      <c r="K127" s="23"/>
    </row>
    <row r="128" spans="2:19" s="10" customFormat="1" ht="38.25" customHeight="1">
      <c r="B128" s="176" t="s">
        <v>152</v>
      </c>
      <c r="C128" s="176" t="s">
        <v>153</v>
      </c>
      <c r="D128" s="176" t="s">
        <v>154</v>
      </c>
      <c r="E128" s="176" t="s">
        <v>155</v>
      </c>
      <c r="F128" s="176" t="s">
        <v>156</v>
      </c>
      <c r="G128" s="176" t="s">
        <v>157</v>
      </c>
      <c r="H128" s="176" t="s">
        <v>170</v>
      </c>
      <c r="I128" s="176" t="s">
        <v>171</v>
      </c>
      <c r="J128" s="11"/>
      <c r="K128" s="23"/>
    </row>
    <row r="129" spans="2:20" s="10" customFormat="1" ht="15" customHeight="1">
      <c r="B129" s="511" t="s">
        <v>1733</v>
      </c>
      <c r="C129" s="193" t="s">
        <v>161</v>
      </c>
      <c r="D129" s="510" t="s">
        <v>3797</v>
      </c>
      <c r="E129" s="192" t="s">
        <v>2915</v>
      </c>
      <c r="F129" s="194">
        <v>99.304679649999997</v>
      </c>
      <c r="G129" s="194">
        <v>7.1096150477643674</v>
      </c>
      <c r="H129" s="194">
        <v>0.11931113400000001</v>
      </c>
      <c r="I129" s="194">
        <v>11.03857610482982</v>
      </c>
      <c r="J129" s="11"/>
      <c r="K129" s="23"/>
    </row>
    <row r="130" spans="2:20" s="10" customFormat="1" ht="17" customHeight="1">
      <c r="B130" s="511"/>
      <c r="C130" s="193" t="s">
        <v>161</v>
      </c>
      <c r="D130" s="511"/>
      <c r="E130" s="192" t="s">
        <v>2931</v>
      </c>
      <c r="F130" s="194">
        <v>537.84012144999997</v>
      </c>
      <c r="G130" s="194">
        <v>1.7802844759573586</v>
      </c>
      <c r="H130" s="194">
        <v>9.4032940000000009E-2</v>
      </c>
      <c r="I130" s="194">
        <v>2.0319406612011592</v>
      </c>
      <c r="J130" s="11"/>
      <c r="K130" s="23"/>
    </row>
    <row r="131" spans="2:20" s="12" customFormat="1" ht="12.5">
      <c r="B131" s="511"/>
      <c r="C131" s="193" t="s">
        <v>161</v>
      </c>
      <c r="D131" s="511"/>
      <c r="E131" s="192" t="s">
        <v>2939</v>
      </c>
      <c r="F131" s="194">
        <v>80.755152985000009</v>
      </c>
      <c r="G131" s="194">
        <v>9.1027735764152844</v>
      </c>
      <c r="H131" s="194">
        <v>9.6965401999999992E-2</v>
      </c>
      <c r="I131" s="194">
        <v>9.9167613625752988</v>
      </c>
      <c r="J131" s="25"/>
      <c r="K131" s="25"/>
    </row>
    <row r="132" spans="2:20" s="12" customFormat="1" ht="12.5">
      <c r="B132" s="511"/>
      <c r="C132" s="193" t="s">
        <v>161</v>
      </c>
      <c r="D132" s="511"/>
      <c r="E132" s="192" t="s">
        <v>2940</v>
      </c>
      <c r="F132" s="194">
        <v>33.655348649000004</v>
      </c>
      <c r="G132" s="194">
        <v>2.2969882632929894</v>
      </c>
      <c r="H132" s="194">
        <v>4.0424890000000005E-2</v>
      </c>
      <c r="I132" s="194">
        <v>2.5715900950800212</v>
      </c>
      <c r="J132" s="25"/>
      <c r="K132" s="25"/>
    </row>
    <row r="133" spans="2:20" s="12" customFormat="1" ht="12.5">
      <c r="B133" s="511"/>
      <c r="C133" s="193" t="s">
        <v>161</v>
      </c>
      <c r="D133" s="511"/>
      <c r="E133" s="192" t="s">
        <v>1546</v>
      </c>
      <c r="F133" s="194">
        <v>23.175766017000001</v>
      </c>
      <c r="G133" s="194">
        <v>3.4308158897132888</v>
      </c>
      <c r="H133" s="194">
        <v>2.779032E-2</v>
      </c>
      <c r="I133" s="194">
        <v>3.94489188326378</v>
      </c>
      <c r="J133" s="25"/>
      <c r="K133" s="25"/>
    </row>
    <row r="134" spans="2:20" s="12" customFormat="1" ht="12.5">
      <c r="B134" s="511"/>
      <c r="C134" s="193" t="s">
        <v>161</v>
      </c>
      <c r="D134" s="511"/>
      <c r="E134" s="192" t="s">
        <v>2941</v>
      </c>
      <c r="F134" s="194">
        <v>5.3707348380000006</v>
      </c>
      <c r="G134" s="194">
        <v>0.48189435347067028</v>
      </c>
      <c r="H134" s="194">
        <v>6.4502220000000002E-3</v>
      </c>
      <c r="I134" s="194">
        <v>0.56514521108803428</v>
      </c>
      <c r="J134" s="25"/>
      <c r="K134" s="25"/>
    </row>
    <row r="135" spans="2:20" s="12" customFormat="1" ht="12.5">
      <c r="B135" s="361" t="s">
        <v>4009</v>
      </c>
      <c r="C135" s="172"/>
      <c r="D135" s="172"/>
      <c r="E135" s="24"/>
      <c r="F135" s="26"/>
      <c r="G135" s="26"/>
      <c r="H135" s="27"/>
      <c r="I135" s="26"/>
      <c r="J135" s="25"/>
      <c r="K135" s="25"/>
    </row>
    <row r="136" spans="2:20" s="12" customFormat="1" ht="12.5">
      <c r="B136" s="361"/>
      <c r="C136" s="172"/>
      <c r="D136" s="172"/>
      <c r="E136" s="24"/>
      <c r="F136" s="26"/>
      <c r="G136" s="26"/>
      <c r="H136" s="27"/>
      <c r="I136" s="26"/>
      <c r="J136" s="25"/>
      <c r="K136" s="25"/>
    </row>
    <row r="137" spans="2:20" s="12" customFormat="1" ht="12.5">
      <c r="B137" s="512" t="s">
        <v>4012</v>
      </c>
      <c r="C137" s="512"/>
      <c r="D137" s="512"/>
      <c r="E137" s="512"/>
      <c r="F137" s="512"/>
      <c r="G137" s="512"/>
      <c r="H137" s="512"/>
      <c r="I137" s="512"/>
      <c r="J137" s="25"/>
      <c r="K137" s="25"/>
    </row>
    <row r="138" spans="2:20" s="12" customFormat="1" ht="12.5">
      <c r="B138" s="361"/>
      <c r="C138" s="172"/>
      <c r="D138" s="172"/>
      <c r="E138" s="24"/>
      <c r="F138" s="26"/>
      <c r="G138" s="26"/>
      <c r="H138" s="27"/>
      <c r="I138" s="26"/>
      <c r="J138" s="25"/>
      <c r="K138" s="25"/>
    </row>
    <row r="139" spans="2:20" s="10" customFormat="1" ht="12.5">
      <c r="B139" s="157" t="s">
        <v>4299</v>
      </c>
      <c r="C139" s="28"/>
      <c r="D139" s="29"/>
      <c r="F139" s="23"/>
      <c r="G139" s="23"/>
      <c r="H139" s="23"/>
      <c r="I139" s="30"/>
      <c r="S139" s="23"/>
      <c r="T139" s="23"/>
    </row>
    <row r="140" spans="2:20" s="10" customFormat="1" ht="12.5">
      <c r="B140" s="158" t="s">
        <v>1728</v>
      </c>
      <c r="C140" s="28"/>
      <c r="D140" s="29"/>
      <c r="F140" s="31"/>
      <c r="G140" s="32"/>
      <c r="H140" s="33"/>
      <c r="I140" s="30"/>
      <c r="S140" s="34"/>
    </row>
    <row r="141" spans="2:20" s="10" customFormat="1" ht="12.5">
      <c r="B141" s="157" t="s">
        <v>172</v>
      </c>
      <c r="C141" s="28"/>
      <c r="D141" s="29"/>
      <c r="F141" s="31"/>
      <c r="G141" s="32"/>
      <c r="H141" s="33"/>
      <c r="I141" s="30"/>
      <c r="S141" s="34"/>
    </row>
    <row r="142" spans="2:20" s="10" customFormat="1" ht="12.5">
      <c r="B142" s="159" t="s">
        <v>173</v>
      </c>
      <c r="C142" s="28"/>
      <c r="D142" s="29"/>
      <c r="F142" s="31"/>
      <c r="G142" s="32"/>
      <c r="H142" s="33"/>
      <c r="I142" s="30"/>
    </row>
    <row r="143" spans="2:20" ht="15" customHeight="1">
      <c r="C143" s="20"/>
      <c r="D143" s="20"/>
      <c r="E143" s="20"/>
      <c r="F143" s="20"/>
      <c r="G143" s="20"/>
      <c r="H143" s="20"/>
      <c r="I143" s="20"/>
      <c r="J143" s="20"/>
      <c r="K143" s="20"/>
      <c r="L143" s="20"/>
      <c r="M143" s="20"/>
      <c r="N143" s="20"/>
      <c r="O143" s="20"/>
      <c r="P143" s="20"/>
      <c r="Q143" s="20"/>
      <c r="R143" s="20"/>
      <c r="S143" s="20"/>
    </row>
    <row r="144" spans="2:20" ht="12.5">
      <c r="B144" s="3" t="s">
        <v>174</v>
      </c>
    </row>
    <row r="145" spans="2:8" ht="13">
      <c r="B145" s="183" t="s">
        <v>175</v>
      </c>
      <c r="C145" s="183" t="s">
        <v>176</v>
      </c>
      <c r="D145" s="183" t="s">
        <v>177</v>
      </c>
    </row>
    <row r="146" spans="2:8" ht="12.5">
      <c r="B146" s="504" t="s">
        <v>1647</v>
      </c>
      <c r="C146" s="505"/>
      <c r="D146" s="506"/>
      <c r="H146" s="5"/>
    </row>
    <row r="147" spans="2:8" ht="12.5"/>
    <row r="148" spans="2:8" ht="13">
      <c r="B148" s="3" t="s">
        <v>4438</v>
      </c>
      <c r="E148" s="359"/>
      <c r="F148" s="359"/>
    </row>
    <row r="149" spans="2:8" s="6" customFormat="1" ht="12.5">
      <c r="C149" s="35"/>
      <c r="D149" s="7"/>
      <c r="E149" s="36"/>
      <c r="F149" s="37"/>
    </row>
    <row r="150" spans="2:8" ht="12.5">
      <c r="B150" s="3" t="s">
        <v>4300</v>
      </c>
    </row>
    <row r="151" spans="2:8" ht="12.5"/>
    <row r="152" spans="2:8" ht="26.25" customHeight="1">
      <c r="B152" s="400" t="s">
        <v>196</v>
      </c>
      <c r="C152" s="400" t="s">
        <v>1650</v>
      </c>
      <c r="D152" s="400" t="s">
        <v>4301</v>
      </c>
    </row>
    <row r="153" spans="2:8" ht="16.5" customHeight="1">
      <c r="B153" s="401" t="s">
        <v>2937</v>
      </c>
      <c r="C153" s="401">
        <v>1</v>
      </c>
      <c r="D153" s="402">
        <v>34.57</v>
      </c>
    </row>
    <row r="154" spans="2:8" ht="16.5" customHeight="1">
      <c r="B154" s="401" t="s">
        <v>567</v>
      </c>
      <c r="C154" s="401">
        <v>1</v>
      </c>
      <c r="D154" s="402">
        <v>26.57</v>
      </c>
    </row>
    <row r="155" spans="2:8" ht="12.5"/>
    <row r="156" spans="2:8" ht="12.5">
      <c r="B156" s="3" t="s">
        <v>1071</v>
      </c>
      <c r="F156" s="5"/>
    </row>
    <row r="157" spans="2:8" ht="12.5"/>
    <row r="158" spans="2:8" ht="12.5">
      <c r="B158" s="3" t="s">
        <v>1732</v>
      </c>
    </row>
    <row r="159" spans="2:8" ht="26.25" customHeight="1">
      <c r="B159" s="400" t="s">
        <v>200</v>
      </c>
      <c r="C159" s="183" t="s">
        <v>201</v>
      </c>
      <c r="D159" s="400" t="s">
        <v>202</v>
      </c>
      <c r="E159" s="400" t="s">
        <v>203</v>
      </c>
      <c r="F159" s="183" t="s">
        <v>204</v>
      </c>
    </row>
    <row r="160" spans="2:8" ht="12.5">
      <c r="B160" s="517" t="s">
        <v>1647</v>
      </c>
      <c r="C160" s="518"/>
      <c r="D160" s="518"/>
      <c r="E160" s="518"/>
      <c r="F160" s="519"/>
    </row>
    <row r="161" spans="2:8" ht="12.5">
      <c r="B161" s="461"/>
      <c r="C161" s="462"/>
      <c r="D161" s="463"/>
      <c r="E161" s="462"/>
      <c r="F161" s="464"/>
      <c r="H161" s="5"/>
    </row>
    <row r="162" spans="2:8" ht="12.5">
      <c r="E162" s="5"/>
    </row>
    <row r="163" spans="2:8" ht="12.5">
      <c r="B163" s="3" t="s">
        <v>1734</v>
      </c>
    </row>
    <row r="164" spans="2:8" ht="22.5" customHeight="1">
      <c r="B164" s="400" t="s">
        <v>200</v>
      </c>
      <c r="C164" s="400" t="s">
        <v>205</v>
      </c>
      <c r="D164" s="183" t="s">
        <v>201</v>
      </c>
      <c r="E164" s="183" t="s">
        <v>206</v>
      </c>
      <c r="F164" s="183" t="s">
        <v>207</v>
      </c>
      <c r="G164" s="183" t="s">
        <v>208</v>
      </c>
    </row>
    <row r="165" spans="2:8" ht="12.5">
      <c r="B165" s="517" t="s">
        <v>1647</v>
      </c>
      <c r="C165" s="518"/>
      <c r="D165" s="518"/>
      <c r="E165" s="518"/>
      <c r="F165" s="518"/>
      <c r="G165" s="519"/>
    </row>
    <row r="166" spans="2:8" ht="12.5"/>
    <row r="167" spans="2:8" ht="12.5">
      <c r="B167" s="3" t="s">
        <v>1330</v>
      </c>
    </row>
    <row r="168" spans="2:8" ht="12.5"/>
    <row r="169" spans="2:8" ht="12.5">
      <c r="B169" s="3" t="s">
        <v>4302</v>
      </c>
    </row>
    <row r="170" spans="2:8" ht="12.5"/>
    <row r="171" spans="2:8" ht="13">
      <c r="B171" s="403" t="s">
        <v>200</v>
      </c>
      <c r="C171" s="404" t="s">
        <v>3798</v>
      </c>
      <c r="D171" s="404" t="s">
        <v>211</v>
      </c>
    </row>
    <row r="172" spans="2:8" ht="12.5">
      <c r="B172" s="405" t="s">
        <v>2931</v>
      </c>
      <c r="C172" s="406">
        <v>1267.27</v>
      </c>
      <c r="D172" s="407">
        <v>0.7297063113477994</v>
      </c>
    </row>
    <row r="173" spans="2:8" ht="12.5">
      <c r="B173" s="405" t="s">
        <v>2924</v>
      </c>
      <c r="C173" s="406">
        <v>55.61</v>
      </c>
      <c r="D173" s="407">
        <v>0.32067230080926012</v>
      </c>
    </row>
    <row r="174" spans="2:8" ht="12.5">
      <c r="B174" s="405" t="s">
        <v>2921</v>
      </c>
      <c r="C174" s="408">
        <v>213.58558450000001</v>
      </c>
      <c r="D174" s="407">
        <v>0.15662874773228852</v>
      </c>
    </row>
    <row r="175" spans="2:8" ht="12.5"/>
    <row r="176" spans="2:8" ht="12.5">
      <c r="B176" s="513" t="s">
        <v>1752</v>
      </c>
      <c r="C176" s="513"/>
      <c r="D176" s="513"/>
      <c r="E176" s="513"/>
      <c r="F176" s="513"/>
      <c r="G176" s="513"/>
    </row>
    <row r="177" spans="2:9" ht="12.5">
      <c r="B177" s="66"/>
      <c r="C177" s="66"/>
      <c r="D177" s="66"/>
      <c r="E177" s="66"/>
      <c r="F177" s="66"/>
      <c r="G177" s="66"/>
    </row>
    <row r="178" spans="2:9" ht="26">
      <c r="B178" s="160" t="s">
        <v>209</v>
      </c>
      <c r="C178" s="153" t="s">
        <v>210</v>
      </c>
      <c r="D178" s="161" t="s">
        <v>211</v>
      </c>
      <c r="E178" s="66"/>
      <c r="F178" s="66"/>
      <c r="G178" s="66"/>
    </row>
    <row r="179" spans="2:9" ht="15" customHeight="1">
      <c r="B179" s="67" t="s">
        <v>1011</v>
      </c>
      <c r="C179" s="68">
        <v>2101.0140713000001</v>
      </c>
      <c r="D179" s="69">
        <v>0.95639015000000005</v>
      </c>
      <c r="E179" s="58"/>
      <c r="F179" s="58"/>
      <c r="G179" s="58"/>
      <c r="I179" s="5"/>
    </row>
    <row r="180" spans="2:9" ht="15" customHeight="1">
      <c r="B180" s="67" t="s">
        <v>1549</v>
      </c>
      <c r="C180" s="68">
        <v>17882.504063299999</v>
      </c>
      <c r="D180" s="69">
        <v>0.96932703000000009</v>
      </c>
      <c r="E180" s="58"/>
      <c r="F180" s="58"/>
      <c r="G180" s="58"/>
      <c r="I180" s="5"/>
    </row>
    <row r="181" spans="2:9" ht="15" customHeight="1">
      <c r="B181" s="9" t="s">
        <v>212</v>
      </c>
      <c r="C181" s="68">
        <v>3580.3264208999999</v>
      </c>
      <c r="D181" s="69">
        <v>0.96349192000000006</v>
      </c>
      <c r="E181" s="58"/>
      <c r="F181" s="58"/>
      <c r="G181" s="58"/>
      <c r="I181" s="5"/>
    </row>
    <row r="182" spans="2:9" ht="15" customHeight="1">
      <c r="B182" s="9" t="s">
        <v>513</v>
      </c>
      <c r="C182" s="68">
        <v>699.95822169999997</v>
      </c>
      <c r="D182" s="69">
        <v>0.97271710999999994</v>
      </c>
      <c r="E182" s="58"/>
      <c r="F182" s="58"/>
      <c r="G182" s="58"/>
      <c r="I182" s="5"/>
    </row>
    <row r="183" spans="2:9" ht="12.5">
      <c r="B183" s="10"/>
      <c r="C183" s="38"/>
      <c r="D183" s="39"/>
      <c r="E183" s="66"/>
      <c r="F183" s="66"/>
      <c r="G183" s="66"/>
    </row>
    <row r="184" spans="2:9" ht="220.5" customHeight="1">
      <c r="B184" s="514" t="s">
        <v>2878</v>
      </c>
      <c r="C184" s="515"/>
      <c r="D184" s="515"/>
      <c r="E184" s="516"/>
      <c r="F184" s="66"/>
      <c r="G184" s="66"/>
    </row>
    <row r="185" spans="2:9" s="10" customFormat="1" ht="12.5">
      <c r="B185" s="503"/>
      <c r="C185" s="503"/>
      <c r="D185" s="503"/>
      <c r="E185" s="503"/>
      <c r="F185" s="503"/>
      <c r="G185" s="503"/>
      <c r="H185" s="503"/>
      <c r="I185" s="503"/>
    </row>
    <row r="186" spans="2:9" s="10" customFormat="1" ht="12.5">
      <c r="B186" s="3" t="s">
        <v>3803</v>
      </c>
      <c r="C186" s="173"/>
      <c r="D186" s="173"/>
      <c r="E186" s="173"/>
      <c r="F186" s="173"/>
      <c r="G186" s="173"/>
      <c r="H186" s="173"/>
      <c r="I186" s="173"/>
    </row>
    <row r="187" spans="2:9" s="10" customFormat="1" ht="12.5">
      <c r="B187" s="173"/>
      <c r="C187" s="173"/>
      <c r="D187" s="173"/>
      <c r="E187" s="173"/>
      <c r="F187" s="173"/>
      <c r="G187" s="173"/>
      <c r="H187" s="173"/>
      <c r="I187" s="173"/>
    </row>
    <row r="188" spans="2:9" s="10" customFormat="1" ht="12.5">
      <c r="B188" s="3" t="s">
        <v>4303</v>
      </c>
      <c r="C188" s="173"/>
      <c r="D188" s="173"/>
      <c r="E188" s="173"/>
      <c r="F188" s="173"/>
      <c r="G188" s="173"/>
      <c r="H188" s="173"/>
      <c r="I188" s="173"/>
    </row>
    <row r="189" spans="2:9" s="10" customFormat="1" ht="12.5">
      <c r="B189" s="3"/>
      <c r="C189" s="173"/>
      <c r="D189" s="173"/>
      <c r="E189" s="173"/>
      <c r="F189" s="173"/>
      <c r="G189" s="173"/>
      <c r="H189" s="173"/>
      <c r="I189" s="173"/>
    </row>
    <row r="190" spans="2:9" s="10" customFormat="1" ht="154.5" customHeight="1">
      <c r="B190" s="502" t="s">
        <v>4439</v>
      </c>
      <c r="C190" s="502"/>
      <c r="D190" s="502"/>
      <c r="E190" s="502"/>
      <c r="F190" s="502"/>
      <c r="G190" s="502"/>
      <c r="H190" s="502"/>
      <c r="I190" s="502"/>
    </row>
    <row r="191" spans="2:9" s="10" customFormat="1" ht="20.5" customHeight="1">
      <c r="B191" s="465"/>
      <c r="C191" s="465"/>
      <c r="D191" s="465"/>
      <c r="E191" s="465"/>
      <c r="F191" s="465"/>
      <c r="G191" s="465"/>
      <c r="H191" s="465"/>
      <c r="I191" s="465"/>
    </row>
    <row r="192" spans="2:9" ht="14">
      <c r="B192" s="3" t="s">
        <v>213</v>
      </c>
      <c r="E192" s="163"/>
      <c r="H192" s="5"/>
    </row>
    <row r="193" spans="2:8" ht="15" customHeight="1">
      <c r="E193" s="163"/>
    </row>
    <row r="194" spans="2:8" ht="15" customHeight="1">
      <c r="B194" s="3" t="s">
        <v>216</v>
      </c>
      <c r="C194" s="162" t="s">
        <v>214</v>
      </c>
      <c r="D194" s="40"/>
      <c r="E194" s="163" t="s">
        <v>215</v>
      </c>
      <c r="G194" s="163"/>
    </row>
    <row r="195" spans="2:8" ht="14">
      <c r="B195" s="3" t="s">
        <v>4603</v>
      </c>
      <c r="C195" s="162" t="s">
        <v>217</v>
      </c>
      <c r="D195" s="40"/>
      <c r="E195" s="163" t="s">
        <v>0</v>
      </c>
      <c r="G195" s="163"/>
    </row>
    <row r="196" spans="2:8" ht="14">
      <c r="F196" s="164"/>
    </row>
    <row r="197" spans="2:8" ht="14">
      <c r="F197" s="164"/>
    </row>
    <row r="198" spans="2:8" ht="14">
      <c r="C198" s="164" t="s">
        <v>4593</v>
      </c>
      <c r="D198" s="163"/>
      <c r="E198" s="164" t="s">
        <v>4071</v>
      </c>
      <c r="F198" s="164"/>
      <c r="G198" s="164"/>
      <c r="H198" s="164"/>
    </row>
    <row r="199" spans="2:8" ht="14">
      <c r="C199" s="164" t="s">
        <v>4591</v>
      </c>
      <c r="D199" s="163"/>
      <c r="E199" s="164" t="s">
        <v>4599</v>
      </c>
      <c r="G199" s="164"/>
      <c r="H199" s="164"/>
    </row>
    <row r="200" spans="2:8" ht="14">
      <c r="C200" s="164" t="s">
        <v>4592</v>
      </c>
      <c r="D200" s="163"/>
      <c r="E200" s="164" t="s">
        <v>4070</v>
      </c>
      <c r="G200" s="164"/>
      <c r="H200" s="164"/>
    </row>
    <row r="201" spans="2:8" ht="14">
      <c r="G201" s="164"/>
      <c r="H201" s="164"/>
    </row>
    <row r="202" spans="2:8" ht="12.5"/>
    <row r="203" spans="2:8" ht="12.5" hidden="1"/>
    <row r="204" spans="2:8" ht="12.5"/>
    <row r="205" spans="2:8" ht="15.75" customHeight="1"/>
  </sheetData>
  <customSheetViews>
    <customSheetView guid="{EE9F80F0-D120-4EB8-900E-6F37F4D124A6}" scale="80" showPageBreaks="1" showGridLines="0" printArea="1" hiddenRows="1" topLeftCell="A265">
      <selection activeCell="B328" sqref="B328"/>
      <colBreaks count="1" manualBreakCount="1">
        <brk id="25" max="21" man="1"/>
      </colBreaks>
      <pageMargins left="0.11811023622047245" right="0.15748031496062992" top="0.39370078740157483" bottom="0.35433070866141736" header="0.15748031496062992" footer="0.19685039370078741"/>
      <pageSetup paperSize="9" scale="28" fitToWidth="6" pageOrder="overThenDown" orientation="portrait" copies="2" r:id="rId1"/>
      <headerFooter alignWithMargins="0"/>
    </customSheetView>
    <customSheetView guid="{ADB689A5-199C-47D5-A330-3295FFA6C434}" scale="80" showPageBreaks="1" showGridLines="0" printArea="1" showAutoFilter="1" hiddenRows="1" topLeftCell="A134">
      <selection activeCell="B21" sqref="B21"/>
      <colBreaks count="1" manualBreakCount="1">
        <brk id="25" max="21" man="1"/>
      </colBreaks>
      <pageMargins left="0.11811023622047245" right="0.15748031496062992" top="0.39370078740157483" bottom="0.35433070866141736" header="0.15748031496062992" footer="0.19685039370078741"/>
      <pageSetup paperSize="9" scale="28" fitToWidth="6" pageOrder="overThenDown" orientation="portrait" copies="2" r:id="rId2"/>
      <headerFooter alignWithMargins="0"/>
      <autoFilter ref="B22:J88" xr:uid="{9662966F-BACF-43CB-89E0-FA7CB3F3BECE}"/>
    </customSheetView>
  </customSheetViews>
  <mergeCells count="17">
    <mergeCell ref="B5:D5"/>
    <mergeCell ref="B190:I190"/>
    <mergeCell ref="B185:I185"/>
    <mergeCell ref="B146:D146"/>
    <mergeCell ref="B14:I14"/>
    <mergeCell ref="B61:I61"/>
    <mergeCell ref="B106:I106"/>
    <mergeCell ref="B126:I126"/>
    <mergeCell ref="D109:D122"/>
    <mergeCell ref="B109:B122"/>
    <mergeCell ref="D129:D134"/>
    <mergeCell ref="B129:B134"/>
    <mergeCell ref="B137:I137"/>
    <mergeCell ref="B176:G176"/>
    <mergeCell ref="B184:E184"/>
    <mergeCell ref="B160:F160"/>
    <mergeCell ref="B165:G165"/>
  </mergeCells>
  <conditionalFormatting sqref="F21:F22">
    <cfRule type="cellIs" dxfId="25" priority="39" operator="equal">
      <formula>0</formula>
    </cfRule>
    <cfRule type="cellIs" dxfId="24" priority="40" operator="between">
      <formula>0.005</formula>
      <formula>-0.005</formula>
    </cfRule>
  </conditionalFormatting>
  <conditionalFormatting sqref="F50">
    <cfRule type="cellIs" dxfId="23" priority="35" operator="equal">
      <formula>0</formula>
    </cfRule>
    <cfRule type="cellIs" dxfId="22" priority="36" operator="between">
      <formula>0.005</formula>
      <formula>-0.005</formula>
    </cfRule>
  </conditionalFormatting>
  <conditionalFormatting sqref="F66:F67">
    <cfRule type="cellIs" dxfId="21" priority="25" operator="equal">
      <formula>0</formula>
    </cfRule>
    <cfRule type="cellIs" dxfId="20" priority="26" operator="between">
      <formula>0.005</formula>
      <formula>-0.005</formula>
    </cfRule>
  </conditionalFormatting>
  <conditionalFormatting sqref="F71">
    <cfRule type="cellIs" dxfId="19" priority="23" operator="equal">
      <formula>0</formula>
    </cfRule>
    <cfRule type="cellIs" dxfId="18" priority="24" operator="between">
      <formula>0.005</formula>
      <formula>-0.005</formula>
    </cfRule>
  </conditionalFormatting>
  <conditionalFormatting sqref="F99">
    <cfRule type="cellIs" dxfId="17" priority="21" operator="equal">
      <formula>0</formula>
    </cfRule>
    <cfRule type="cellIs" dxfId="16" priority="22" operator="between">
      <formula>0.005</formula>
      <formula>-0.005</formula>
    </cfRule>
  </conditionalFormatting>
  <conditionalFormatting sqref="H21">
    <cfRule type="cellIs" dxfId="15" priority="41" operator="equal">
      <formula>0</formula>
    </cfRule>
    <cfRule type="cellIs" dxfId="14" priority="42" operator="between">
      <formula>0.005</formula>
      <formula>-0.005</formula>
    </cfRule>
  </conditionalFormatting>
  <conditionalFormatting sqref="H26">
    <cfRule type="cellIs" dxfId="13" priority="37" operator="equal">
      <formula>0</formula>
    </cfRule>
    <cfRule type="cellIs" dxfId="12" priority="38" operator="between">
      <formula>0.005</formula>
      <formula>-0.005</formula>
    </cfRule>
  </conditionalFormatting>
  <conditionalFormatting sqref="H46:H47">
    <cfRule type="cellIs" dxfId="11" priority="27" operator="equal">
      <formula>0</formula>
    </cfRule>
    <cfRule type="cellIs" dxfId="10" priority="28" operator="between">
      <formula>0.005</formula>
      <formula>-0.005</formula>
    </cfRule>
  </conditionalFormatting>
  <conditionalFormatting sqref="H53:H54">
    <cfRule type="cellIs" dxfId="9" priority="29" operator="equal">
      <formula>0</formula>
    </cfRule>
    <cfRule type="cellIs" dxfId="8" priority="30" operator="between">
      <formula>0.005</formula>
      <formula>-0.005</formula>
    </cfRule>
  </conditionalFormatting>
  <conditionalFormatting sqref="H71">
    <cfRule type="cellIs" dxfId="7" priority="13" operator="equal">
      <formula>0</formula>
    </cfRule>
    <cfRule type="cellIs" dxfId="6" priority="14" operator="between">
      <formula>0.005</formula>
      <formula>-0.005</formula>
    </cfRule>
  </conditionalFormatting>
  <conditionalFormatting sqref="H91:H94">
    <cfRule type="cellIs" dxfId="5" priority="15" operator="equal">
      <formula>0</formula>
    </cfRule>
    <cfRule type="cellIs" dxfId="4" priority="16" operator="between">
      <formula>0.005</formula>
      <formula>-0.005</formula>
    </cfRule>
  </conditionalFormatting>
  <conditionalFormatting sqref="H98:H103">
    <cfRule type="cellIs" dxfId="3" priority="17" operator="equal">
      <formula>0</formula>
    </cfRule>
    <cfRule type="cellIs" dxfId="2" priority="18" operator="between">
      <formula>0.005</formula>
      <formula>-0.005</formula>
    </cfRule>
  </conditionalFormatting>
  <pageMargins left="0.11811023622047245" right="0.15748031496062992" top="0.39370078740157483" bottom="0.35433070866141736" header="0.15748031496062992" footer="0.19685039370078741"/>
  <pageSetup paperSize="9" scale="28" fitToWidth="6" pageOrder="overThenDown" orientation="portrait" copies="2" r:id="rId3"/>
  <headerFooter alignWithMargins="0">
    <oddFooter>&amp;C&amp;1#&amp;"Calibri"&amp;10&amp;K000000RESTRICTED</oddFooter>
    <evenFooter>&amp;LRESTRICTED</evenFooter>
    <firstFooter>&amp;LRESTRICTED</firstFooter>
  </headerFooter>
  <colBreaks count="1" manualBreakCount="1">
    <brk id="25" max="2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9E5DB-B709-4DEB-976C-F06929F285FF}">
  <dimension ref="A2:J433"/>
  <sheetViews>
    <sheetView showGridLines="0" workbookViewId="0">
      <selection activeCell="L14" sqref="L14"/>
    </sheetView>
  </sheetViews>
  <sheetFormatPr defaultRowHeight="13"/>
  <cols>
    <col min="1" max="1" width="5.36328125" style="295" customWidth="1"/>
    <col min="2" max="2" width="45.6328125" style="296" customWidth="1"/>
    <col min="3" max="4" width="18.1796875" style="296" customWidth="1"/>
    <col min="5" max="10" width="16.453125" style="296" customWidth="1"/>
    <col min="11" max="257" width="8.81640625" style="296"/>
    <col min="258" max="258" width="27.453125" style="296" customWidth="1"/>
    <col min="259" max="260" width="18.1796875" style="296" customWidth="1"/>
    <col min="261" max="266" width="16.453125" style="296" customWidth="1"/>
    <col min="267" max="513" width="8.81640625" style="296"/>
    <col min="514" max="514" width="27.453125" style="296" customWidth="1"/>
    <col min="515" max="516" width="18.1796875" style="296" customWidth="1"/>
    <col min="517" max="522" width="16.453125" style="296" customWidth="1"/>
    <col min="523" max="769" width="8.81640625" style="296"/>
    <col min="770" max="770" width="27.453125" style="296" customWidth="1"/>
    <col min="771" max="772" width="18.1796875" style="296" customWidth="1"/>
    <col min="773" max="778" width="16.453125" style="296" customWidth="1"/>
    <col min="779" max="1025" width="8.81640625" style="296"/>
    <col min="1026" max="1026" width="27.453125" style="296" customWidth="1"/>
    <col min="1027" max="1028" width="18.1796875" style="296" customWidth="1"/>
    <col min="1029" max="1034" width="16.453125" style="296" customWidth="1"/>
    <col min="1035" max="1281" width="8.81640625" style="296"/>
    <col min="1282" max="1282" width="27.453125" style="296" customWidth="1"/>
    <col min="1283" max="1284" width="18.1796875" style="296" customWidth="1"/>
    <col min="1285" max="1290" width="16.453125" style="296" customWidth="1"/>
    <col min="1291" max="1537" width="8.81640625" style="296"/>
    <col min="1538" max="1538" width="27.453125" style="296" customWidth="1"/>
    <col min="1539" max="1540" width="18.1796875" style="296" customWidth="1"/>
    <col min="1541" max="1546" width="16.453125" style="296" customWidth="1"/>
    <col min="1547" max="1793" width="8.81640625" style="296"/>
    <col min="1794" max="1794" width="27.453125" style="296" customWidth="1"/>
    <col min="1795" max="1796" width="18.1796875" style="296" customWidth="1"/>
    <col min="1797" max="1802" width="16.453125" style="296" customWidth="1"/>
    <col min="1803" max="2049" width="8.81640625" style="296"/>
    <col min="2050" max="2050" width="27.453125" style="296" customWidth="1"/>
    <col min="2051" max="2052" width="18.1796875" style="296" customWidth="1"/>
    <col min="2053" max="2058" width="16.453125" style="296" customWidth="1"/>
    <col min="2059" max="2305" width="8.81640625" style="296"/>
    <col min="2306" max="2306" width="27.453125" style="296" customWidth="1"/>
    <col min="2307" max="2308" width="18.1796875" style="296" customWidth="1"/>
    <col min="2309" max="2314" width="16.453125" style="296" customWidth="1"/>
    <col min="2315" max="2561" width="8.81640625" style="296"/>
    <col min="2562" max="2562" width="27.453125" style="296" customWidth="1"/>
    <col min="2563" max="2564" width="18.1796875" style="296" customWidth="1"/>
    <col min="2565" max="2570" width="16.453125" style="296" customWidth="1"/>
    <col min="2571" max="2817" width="8.81640625" style="296"/>
    <col min="2818" max="2818" width="27.453125" style="296" customWidth="1"/>
    <col min="2819" max="2820" width="18.1796875" style="296" customWidth="1"/>
    <col min="2821" max="2826" width="16.453125" style="296" customWidth="1"/>
    <col min="2827" max="3073" width="8.81640625" style="296"/>
    <col min="3074" max="3074" width="27.453125" style="296" customWidth="1"/>
    <col min="3075" max="3076" width="18.1796875" style="296" customWidth="1"/>
    <col min="3077" max="3082" width="16.453125" style="296" customWidth="1"/>
    <col min="3083" max="3329" width="8.81640625" style="296"/>
    <col min="3330" max="3330" width="27.453125" style="296" customWidth="1"/>
    <col min="3331" max="3332" width="18.1796875" style="296" customWidth="1"/>
    <col min="3333" max="3338" width="16.453125" style="296" customWidth="1"/>
    <col min="3339" max="3585" width="8.81640625" style="296"/>
    <col min="3586" max="3586" width="27.453125" style="296" customWidth="1"/>
    <col min="3587" max="3588" width="18.1796875" style="296" customWidth="1"/>
    <col min="3589" max="3594" width="16.453125" style="296" customWidth="1"/>
    <col min="3595" max="3841" width="8.81640625" style="296"/>
    <col min="3842" max="3842" width="27.453125" style="296" customWidth="1"/>
    <col min="3843" max="3844" width="18.1796875" style="296" customWidth="1"/>
    <col min="3845" max="3850" width="16.453125" style="296" customWidth="1"/>
    <col min="3851" max="4097" width="8.81640625" style="296"/>
    <col min="4098" max="4098" width="27.453125" style="296" customWidth="1"/>
    <col min="4099" max="4100" width="18.1796875" style="296" customWidth="1"/>
    <col min="4101" max="4106" width="16.453125" style="296" customWidth="1"/>
    <col min="4107" max="4353" width="8.81640625" style="296"/>
    <col min="4354" max="4354" width="27.453125" style="296" customWidth="1"/>
    <col min="4355" max="4356" width="18.1796875" style="296" customWidth="1"/>
    <col min="4357" max="4362" width="16.453125" style="296" customWidth="1"/>
    <col min="4363" max="4609" width="8.81640625" style="296"/>
    <col min="4610" max="4610" width="27.453125" style="296" customWidth="1"/>
    <col min="4611" max="4612" width="18.1796875" style="296" customWidth="1"/>
    <col min="4613" max="4618" width="16.453125" style="296" customWidth="1"/>
    <col min="4619" max="4865" width="8.81640625" style="296"/>
    <col min="4866" max="4866" width="27.453125" style="296" customWidth="1"/>
    <col min="4867" max="4868" width="18.1796875" style="296" customWidth="1"/>
    <col min="4869" max="4874" width="16.453125" style="296" customWidth="1"/>
    <col min="4875" max="5121" width="8.81640625" style="296"/>
    <col min="5122" max="5122" width="27.453125" style="296" customWidth="1"/>
    <col min="5123" max="5124" width="18.1796875" style="296" customWidth="1"/>
    <col min="5125" max="5130" width="16.453125" style="296" customWidth="1"/>
    <col min="5131" max="5377" width="8.81640625" style="296"/>
    <col min="5378" max="5378" width="27.453125" style="296" customWidth="1"/>
    <col min="5379" max="5380" width="18.1796875" style="296" customWidth="1"/>
    <col min="5381" max="5386" width="16.453125" style="296" customWidth="1"/>
    <col min="5387" max="5633" width="8.81640625" style="296"/>
    <col min="5634" max="5634" width="27.453125" style="296" customWidth="1"/>
    <col min="5635" max="5636" width="18.1796875" style="296" customWidth="1"/>
    <col min="5637" max="5642" width="16.453125" style="296" customWidth="1"/>
    <col min="5643" max="5889" width="8.81640625" style="296"/>
    <col min="5890" max="5890" width="27.453125" style="296" customWidth="1"/>
    <col min="5891" max="5892" width="18.1796875" style="296" customWidth="1"/>
    <col min="5893" max="5898" width="16.453125" style="296" customWidth="1"/>
    <col min="5899" max="6145" width="8.81640625" style="296"/>
    <col min="6146" max="6146" width="27.453125" style="296" customWidth="1"/>
    <col min="6147" max="6148" width="18.1796875" style="296" customWidth="1"/>
    <col min="6149" max="6154" width="16.453125" style="296" customWidth="1"/>
    <col min="6155" max="6401" width="8.81640625" style="296"/>
    <col min="6402" max="6402" width="27.453125" style="296" customWidth="1"/>
    <col min="6403" max="6404" width="18.1796875" style="296" customWidth="1"/>
    <col min="6405" max="6410" width="16.453125" style="296" customWidth="1"/>
    <col min="6411" max="6657" width="8.81640625" style="296"/>
    <col min="6658" max="6658" width="27.453125" style="296" customWidth="1"/>
    <col min="6659" max="6660" width="18.1796875" style="296" customWidth="1"/>
    <col min="6661" max="6666" width="16.453125" style="296" customWidth="1"/>
    <col min="6667" max="6913" width="8.81640625" style="296"/>
    <col min="6914" max="6914" width="27.453125" style="296" customWidth="1"/>
    <col min="6915" max="6916" width="18.1796875" style="296" customWidth="1"/>
    <col min="6917" max="6922" width="16.453125" style="296" customWidth="1"/>
    <col min="6923" max="7169" width="8.81640625" style="296"/>
    <col min="7170" max="7170" width="27.453125" style="296" customWidth="1"/>
    <col min="7171" max="7172" width="18.1796875" style="296" customWidth="1"/>
    <col min="7173" max="7178" width="16.453125" style="296" customWidth="1"/>
    <col min="7179" max="7425" width="8.81640625" style="296"/>
    <col min="7426" max="7426" width="27.453125" style="296" customWidth="1"/>
    <col min="7427" max="7428" width="18.1796875" style="296" customWidth="1"/>
    <col min="7429" max="7434" width="16.453125" style="296" customWidth="1"/>
    <col min="7435" max="7681" width="8.81640625" style="296"/>
    <col min="7682" max="7682" width="27.453125" style="296" customWidth="1"/>
    <col min="7683" max="7684" width="18.1796875" style="296" customWidth="1"/>
    <col min="7685" max="7690" width="16.453125" style="296" customWidth="1"/>
    <col min="7691" max="7937" width="8.81640625" style="296"/>
    <col min="7938" max="7938" width="27.453125" style="296" customWidth="1"/>
    <col min="7939" max="7940" width="18.1796875" style="296" customWidth="1"/>
    <col min="7941" max="7946" width="16.453125" style="296" customWidth="1"/>
    <col min="7947" max="8193" width="8.81640625" style="296"/>
    <col min="8194" max="8194" width="27.453125" style="296" customWidth="1"/>
    <col min="8195" max="8196" width="18.1796875" style="296" customWidth="1"/>
    <col min="8197" max="8202" width="16.453125" style="296" customWidth="1"/>
    <col min="8203" max="8449" width="8.81640625" style="296"/>
    <col min="8450" max="8450" width="27.453125" style="296" customWidth="1"/>
    <col min="8451" max="8452" width="18.1796875" style="296" customWidth="1"/>
    <col min="8453" max="8458" width="16.453125" style="296" customWidth="1"/>
    <col min="8459" max="8705" width="8.81640625" style="296"/>
    <col min="8706" max="8706" width="27.453125" style="296" customWidth="1"/>
    <col min="8707" max="8708" width="18.1796875" style="296" customWidth="1"/>
    <col min="8709" max="8714" width="16.453125" style="296" customWidth="1"/>
    <col min="8715" max="8961" width="8.81640625" style="296"/>
    <col min="8962" max="8962" width="27.453125" style="296" customWidth="1"/>
    <col min="8963" max="8964" width="18.1796875" style="296" customWidth="1"/>
    <col min="8965" max="8970" width="16.453125" style="296" customWidth="1"/>
    <col min="8971" max="9217" width="8.81640625" style="296"/>
    <col min="9218" max="9218" width="27.453125" style="296" customWidth="1"/>
    <col min="9219" max="9220" width="18.1796875" style="296" customWidth="1"/>
    <col min="9221" max="9226" width="16.453125" style="296" customWidth="1"/>
    <col min="9227" max="9473" width="8.81640625" style="296"/>
    <col min="9474" max="9474" width="27.453125" style="296" customWidth="1"/>
    <col min="9475" max="9476" width="18.1796875" style="296" customWidth="1"/>
    <col min="9477" max="9482" width="16.453125" style="296" customWidth="1"/>
    <col min="9483" max="9729" width="8.81640625" style="296"/>
    <col min="9730" max="9730" width="27.453125" style="296" customWidth="1"/>
    <col min="9731" max="9732" width="18.1796875" style="296" customWidth="1"/>
    <col min="9733" max="9738" width="16.453125" style="296" customWidth="1"/>
    <col min="9739" max="9985" width="8.81640625" style="296"/>
    <col min="9986" max="9986" width="27.453125" style="296" customWidth="1"/>
    <col min="9987" max="9988" width="18.1796875" style="296" customWidth="1"/>
    <col min="9989" max="9994" width="16.453125" style="296" customWidth="1"/>
    <col min="9995" max="10241" width="8.81640625" style="296"/>
    <col min="10242" max="10242" width="27.453125" style="296" customWidth="1"/>
    <col min="10243" max="10244" width="18.1796875" style="296" customWidth="1"/>
    <col min="10245" max="10250" width="16.453125" style="296" customWidth="1"/>
    <col min="10251" max="10497" width="8.81640625" style="296"/>
    <col min="10498" max="10498" width="27.453125" style="296" customWidth="1"/>
    <col min="10499" max="10500" width="18.1796875" style="296" customWidth="1"/>
    <col min="10501" max="10506" width="16.453125" style="296" customWidth="1"/>
    <col min="10507" max="10753" width="8.81640625" style="296"/>
    <col min="10754" max="10754" width="27.453125" style="296" customWidth="1"/>
    <col min="10755" max="10756" width="18.1796875" style="296" customWidth="1"/>
    <col min="10757" max="10762" width="16.453125" style="296" customWidth="1"/>
    <col min="10763" max="11009" width="8.81640625" style="296"/>
    <col min="11010" max="11010" width="27.453125" style="296" customWidth="1"/>
    <col min="11011" max="11012" width="18.1796875" style="296" customWidth="1"/>
    <col min="11013" max="11018" width="16.453125" style="296" customWidth="1"/>
    <col min="11019" max="11265" width="8.81640625" style="296"/>
    <col min="11266" max="11266" width="27.453125" style="296" customWidth="1"/>
    <col min="11267" max="11268" width="18.1796875" style="296" customWidth="1"/>
    <col min="11269" max="11274" width="16.453125" style="296" customWidth="1"/>
    <col min="11275" max="11521" width="8.81640625" style="296"/>
    <col min="11522" max="11522" width="27.453125" style="296" customWidth="1"/>
    <col min="11523" max="11524" width="18.1796875" style="296" customWidth="1"/>
    <col min="11525" max="11530" width="16.453125" style="296" customWidth="1"/>
    <col min="11531" max="11777" width="8.81640625" style="296"/>
    <col min="11778" max="11778" width="27.453125" style="296" customWidth="1"/>
    <col min="11779" max="11780" width="18.1796875" style="296" customWidth="1"/>
    <col min="11781" max="11786" width="16.453125" style="296" customWidth="1"/>
    <col min="11787" max="12033" width="8.81640625" style="296"/>
    <col min="12034" max="12034" width="27.453125" style="296" customWidth="1"/>
    <col min="12035" max="12036" width="18.1796875" style="296" customWidth="1"/>
    <col min="12037" max="12042" width="16.453125" style="296" customWidth="1"/>
    <col min="12043" max="12289" width="8.81640625" style="296"/>
    <col min="12290" max="12290" width="27.453125" style="296" customWidth="1"/>
    <col min="12291" max="12292" width="18.1796875" style="296" customWidth="1"/>
    <col min="12293" max="12298" width="16.453125" style="296" customWidth="1"/>
    <col min="12299" max="12545" width="8.81640625" style="296"/>
    <col min="12546" max="12546" width="27.453125" style="296" customWidth="1"/>
    <col min="12547" max="12548" width="18.1796875" style="296" customWidth="1"/>
    <col min="12549" max="12554" width="16.453125" style="296" customWidth="1"/>
    <col min="12555" max="12801" width="8.81640625" style="296"/>
    <col min="12802" max="12802" width="27.453125" style="296" customWidth="1"/>
    <col min="12803" max="12804" width="18.1796875" style="296" customWidth="1"/>
    <col min="12805" max="12810" width="16.453125" style="296" customWidth="1"/>
    <col min="12811" max="13057" width="8.81640625" style="296"/>
    <col min="13058" max="13058" width="27.453125" style="296" customWidth="1"/>
    <col min="13059" max="13060" width="18.1796875" style="296" customWidth="1"/>
    <col min="13061" max="13066" width="16.453125" style="296" customWidth="1"/>
    <col min="13067" max="13313" width="8.81640625" style="296"/>
    <col min="13314" max="13314" width="27.453125" style="296" customWidth="1"/>
    <col min="13315" max="13316" width="18.1796875" style="296" customWidth="1"/>
    <col min="13317" max="13322" width="16.453125" style="296" customWidth="1"/>
    <col min="13323" max="13569" width="8.81640625" style="296"/>
    <col min="13570" max="13570" width="27.453125" style="296" customWidth="1"/>
    <col min="13571" max="13572" width="18.1796875" style="296" customWidth="1"/>
    <col min="13573" max="13578" width="16.453125" style="296" customWidth="1"/>
    <col min="13579" max="13825" width="8.81640625" style="296"/>
    <col min="13826" max="13826" width="27.453125" style="296" customWidth="1"/>
    <col min="13827" max="13828" width="18.1796875" style="296" customWidth="1"/>
    <col min="13829" max="13834" width="16.453125" style="296" customWidth="1"/>
    <col min="13835" max="14081" width="8.81640625" style="296"/>
    <col min="14082" max="14082" width="27.453125" style="296" customWidth="1"/>
    <col min="14083" max="14084" width="18.1796875" style="296" customWidth="1"/>
    <col min="14085" max="14090" width="16.453125" style="296" customWidth="1"/>
    <col min="14091" max="14337" width="8.81640625" style="296"/>
    <col min="14338" max="14338" width="27.453125" style="296" customWidth="1"/>
    <col min="14339" max="14340" width="18.1796875" style="296" customWidth="1"/>
    <col min="14341" max="14346" width="16.453125" style="296" customWidth="1"/>
    <col min="14347" max="14593" width="8.81640625" style="296"/>
    <col min="14594" max="14594" width="27.453125" style="296" customWidth="1"/>
    <col min="14595" max="14596" width="18.1796875" style="296" customWidth="1"/>
    <col min="14597" max="14602" width="16.453125" style="296" customWidth="1"/>
    <col min="14603" max="14849" width="8.81640625" style="296"/>
    <col min="14850" max="14850" width="27.453125" style="296" customWidth="1"/>
    <col min="14851" max="14852" width="18.1796875" style="296" customWidth="1"/>
    <col min="14853" max="14858" width="16.453125" style="296" customWidth="1"/>
    <col min="14859" max="15105" width="8.81640625" style="296"/>
    <col min="15106" max="15106" width="27.453125" style="296" customWidth="1"/>
    <col min="15107" max="15108" width="18.1796875" style="296" customWidth="1"/>
    <col min="15109" max="15114" width="16.453125" style="296" customWidth="1"/>
    <col min="15115" max="15361" width="8.81640625" style="296"/>
    <col min="15362" max="15362" width="27.453125" style="296" customWidth="1"/>
    <col min="15363" max="15364" width="18.1796875" style="296" customWidth="1"/>
    <col min="15365" max="15370" width="16.453125" style="296" customWidth="1"/>
    <col min="15371" max="15617" width="8.81640625" style="296"/>
    <col min="15618" max="15618" width="27.453125" style="296" customWidth="1"/>
    <col min="15619" max="15620" width="18.1796875" style="296" customWidth="1"/>
    <col min="15621" max="15626" width="16.453125" style="296" customWidth="1"/>
    <col min="15627" max="15873" width="8.81640625" style="296"/>
    <col min="15874" max="15874" width="27.453125" style="296" customWidth="1"/>
    <col min="15875" max="15876" width="18.1796875" style="296" customWidth="1"/>
    <col min="15877" max="15882" width="16.453125" style="296" customWidth="1"/>
    <col min="15883" max="16129" width="8.81640625" style="296"/>
    <col min="16130" max="16130" width="27.453125" style="296" customWidth="1"/>
    <col min="16131" max="16132" width="18.1796875" style="296" customWidth="1"/>
    <col min="16133" max="16138" width="16.453125" style="296" customWidth="1"/>
    <col min="16139" max="16384" width="8.81640625" style="296"/>
  </cols>
  <sheetData>
    <row r="2" spans="1:10">
      <c r="B2" s="295" t="s">
        <v>4007</v>
      </c>
    </row>
    <row r="3" spans="1:10">
      <c r="B3" s="297"/>
      <c r="C3" s="298" t="s">
        <v>3791</v>
      </c>
      <c r="D3" s="298"/>
      <c r="E3" s="298"/>
      <c r="F3" s="298"/>
      <c r="G3" s="298"/>
      <c r="H3" s="298"/>
      <c r="I3" s="299"/>
      <c r="J3" s="299"/>
    </row>
    <row r="4" spans="1:10" ht="15" customHeight="1">
      <c r="B4" s="529" t="s">
        <v>3979</v>
      </c>
      <c r="C4" s="529"/>
      <c r="D4" s="529"/>
      <c r="E4" s="529"/>
      <c r="F4" s="529"/>
      <c r="G4" s="529"/>
      <c r="H4" s="529"/>
      <c r="I4" s="529"/>
      <c r="J4" s="529"/>
    </row>
    <row r="5" spans="1:10">
      <c r="B5" s="530" t="s">
        <v>3980</v>
      </c>
      <c r="C5" s="530"/>
      <c r="D5" s="530"/>
      <c r="E5" s="530"/>
      <c r="F5" s="530"/>
      <c r="G5" s="530"/>
      <c r="H5" s="530"/>
      <c r="I5" s="530"/>
      <c r="J5" s="530"/>
    </row>
    <row r="7" spans="1:10">
      <c r="A7" s="295">
        <v>1</v>
      </c>
      <c r="B7" s="295" t="s">
        <v>1474</v>
      </c>
    </row>
    <row r="8" spans="1:10">
      <c r="B8" s="300" t="s">
        <v>3981</v>
      </c>
      <c r="C8" s="523" t="s">
        <v>3982</v>
      </c>
      <c r="D8" s="524"/>
    </row>
    <row r="9" spans="1:10">
      <c r="B9" s="301"/>
      <c r="C9" s="302" t="s">
        <v>3983</v>
      </c>
      <c r="D9" s="302" t="s">
        <v>3008</v>
      </c>
    </row>
    <row r="10" spans="1:10">
      <c r="B10" s="303" t="s">
        <v>1669</v>
      </c>
      <c r="C10" s="304">
        <v>0.38</v>
      </c>
      <c r="D10" s="304">
        <v>0.38</v>
      </c>
    </row>
    <row r="11" spans="1:10">
      <c r="B11" s="305" t="s">
        <v>1665</v>
      </c>
      <c r="C11" s="306">
        <v>0.6</v>
      </c>
      <c r="D11" s="307">
        <v>0.6</v>
      </c>
    </row>
    <row r="12" spans="1:10">
      <c r="B12" s="305" t="s">
        <v>3020</v>
      </c>
      <c r="C12" s="307">
        <v>0.55000000000000004</v>
      </c>
      <c r="D12" s="307">
        <v>0.55000000000000004</v>
      </c>
    </row>
    <row r="13" spans="1:10">
      <c r="B13" s="305" t="s">
        <v>1700</v>
      </c>
      <c r="C13" s="307">
        <v>0.4</v>
      </c>
      <c r="D13" s="307">
        <v>0.4</v>
      </c>
    </row>
    <row r="14" spans="1:10">
      <c r="B14" s="305" t="s">
        <v>3984</v>
      </c>
      <c r="C14" s="307">
        <v>0.65</v>
      </c>
      <c r="D14" s="307">
        <v>0.65</v>
      </c>
    </row>
    <row r="15" spans="1:10">
      <c r="B15" s="308" t="s">
        <v>3985</v>
      </c>
      <c r="C15" s="309">
        <v>0.55000000000000004</v>
      </c>
      <c r="D15" s="309">
        <v>0.55000000000000004</v>
      </c>
    </row>
    <row r="18" spans="1:6">
      <c r="A18" s="295">
        <v>2</v>
      </c>
      <c r="B18" s="295" t="s">
        <v>2929</v>
      </c>
      <c r="C18" s="295"/>
      <c r="D18" s="295"/>
    </row>
    <row r="19" spans="1:6">
      <c r="B19" s="300" t="s">
        <v>3981</v>
      </c>
      <c r="C19" s="523" t="s">
        <v>3982</v>
      </c>
      <c r="D19" s="524"/>
    </row>
    <row r="20" spans="1:6">
      <c r="B20" s="301"/>
      <c r="C20" s="302" t="s">
        <v>3983</v>
      </c>
      <c r="D20" s="302" t="s">
        <v>3008</v>
      </c>
    </row>
    <row r="21" spans="1:6">
      <c r="B21" s="303" t="s">
        <v>1669</v>
      </c>
      <c r="C21" s="304">
        <v>0.35</v>
      </c>
      <c r="D21" s="304">
        <v>0.35</v>
      </c>
    </row>
    <row r="22" spans="1:6">
      <c r="B22" s="308" t="s">
        <v>1700</v>
      </c>
      <c r="C22" s="310">
        <v>0.4</v>
      </c>
      <c r="D22" s="309">
        <v>0.4</v>
      </c>
    </row>
    <row r="23" spans="1:6">
      <c r="B23" s="311"/>
      <c r="C23" s="312"/>
      <c r="D23" s="313"/>
    </row>
    <row r="25" spans="1:6">
      <c r="A25" s="295">
        <v>3</v>
      </c>
      <c r="B25" s="295" t="s">
        <v>2942</v>
      </c>
    </row>
    <row r="26" spans="1:6">
      <c r="B26" s="314" t="s">
        <v>3986</v>
      </c>
    </row>
    <row r="27" spans="1:6">
      <c r="B27" s="314"/>
      <c r="C27" s="523" t="s">
        <v>181</v>
      </c>
      <c r="D27" s="524"/>
      <c r="E27" s="523" t="s">
        <v>3987</v>
      </c>
      <c r="F27" s="524"/>
    </row>
    <row r="28" spans="1:6">
      <c r="B28" s="315" t="s">
        <v>3981</v>
      </c>
      <c r="C28" s="523" t="s">
        <v>3982</v>
      </c>
      <c r="D28" s="524"/>
      <c r="E28" s="523" t="s">
        <v>3982</v>
      </c>
      <c r="F28" s="524"/>
    </row>
    <row r="29" spans="1:6">
      <c r="B29" s="316"/>
      <c r="C29" s="317" t="s">
        <v>3983</v>
      </c>
      <c r="D29" s="318" t="s">
        <v>3008</v>
      </c>
      <c r="E29" s="317" t="s">
        <v>3983</v>
      </c>
      <c r="F29" s="318" t="s">
        <v>3008</v>
      </c>
    </row>
    <row r="30" spans="1:6">
      <c r="B30" s="305" t="s">
        <v>1684</v>
      </c>
      <c r="C30" s="319">
        <v>9.4216233499999991</v>
      </c>
      <c r="D30" s="304">
        <v>9.4216233499999991</v>
      </c>
      <c r="E30" s="319">
        <v>0</v>
      </c>
      <c r="F30" s="304">
        <v>0</v>
      </c>
    </row>
    <row r="31" spans="1:6">
      <c r="B31" s="305" t="s">
        <v>1685</v>
      </c>
      <c r="C31" s="320">
        <v>10.597180789999999</v>
      </c>
      <c r="D31" s="307">
        <v>10.597180789999999</v>
      </c>
      <c r="E31" s="320">
        <v>0</v>
      </c>
      <c r="F31" s="307">
        <v>0</v>
      </c>
    </row>
    <row r="32" spans="1:6">
      <c r="B32" s="305" t="s">
        <v>1686</v>
      </c>
      <c r="C32" s="320">
        <v>14.421988469999997</v>
      </c>
      <c r="D32" s="307">
        <v>14.421988469999997</v>
      </c>
      <c r="E32" s="320">
        <v>0</v>
      </c>
      <c r="F32" s="307">
        <v>0</v>
      </c>
    </row>
    <row r="33" spans="2:6">
      <c r="B33" s="305" t="s">
        <v>1681</v>
      </c>
      <c r="C33" s="320">
        <v>8.5917138800000004</v>
      </c>
      <c r="D33" s="307">
        <v>8.5917138800000004</v>
      </c>
      <c r="E33" s="320">
        <v>9.4508543099999986</v>
      </c>
      <c r="F33" s="307">
        <v>9.4508543099999986</v>
      </c>
    </row>
    <row r="34" spans="2:6">
      <c r="B34" s="305" t="s">
        <v>1679</v>
      </c>
      <c r="C34" s="320">
        <v>8.5240834500000009</v>
      </c>
      <c r="D34" s="307">
        <v>8.5240834500000009</v>
      </c>
      <c r="E34" s="320">
        <v>9.3519996400000007</v>
      </c>
      <c r="F34" s="307">
        <v>9.3519996400000007</v>
      </c>
    </row>
    <row r="35" spans="2:6">
      <c r="B35" s="305" t="s">
        <v>1667</v>
      </c>
      <c r="C35" s="320">
        <v>9.4268362499999991</v>
      </c>
      <c r="D35" s="307">
        <v>9.4268362499999991</v>
      </c>
      <c r="E35" s="320">
        <v>0</v>
      </c>
      <c r="F35" s="307">
        <v>0</v>
      </c>
    </row>
    <row r="36" spans="2:6">
      <c r="B36" s="305" t="s">
        <v>1682</v>
      </c>
      <c r="C36" s="320">
        <v>9.5642070099999987</v>
      </c>
      <c r="D36" s="307">
        <v>9.5642070099999987</v>
      </c>
      <c r="E36" s="320">
        <v>9.569082439999999</v>
      </c>
      <c r="F36" s="307">
        <v>9.569082439999999</v>
      </c>
    </row>
    <row r="37" spans="2:6">
      <c r="B37" s="305" t="s">
        <v>1680</v>
      </c>
      <c r="C37" s="320">
        <v>11.61085059</v>
      </c>
      <c r="D37" s="307">
        <v>11.61085059</v>
      </c>
      <c r="E37" s="320">
        <v>9.4277346800000004</v>
      </c>
      <c r="F37" s="307">
        <v>9.4277346800000004</v>
      </c>
    </row>
    <row r="38" spans="2:6">
      <c r="B38" s="308" t="s">
        <v>1668</v>
      </c>
      <c r="C38" s="321">
        <v>9.9147357100000004</v>
      </c>
      <c r="D38" s="309">
        <v>9.9147357100000004</v>
      </c>
      <c r="E38" s="321">
        <v>0</v>
      </c>
      <c r="F38" s="309">
        <v>0</v>
      </c>
    </row>
    <row r="40" spans="2:6" ht="14.5">
      <c r="B40" s="322" t="s">
        <v>3988</v>
      </c>
      <c r="C40" s="323"/>
      <c r="D40" s="323"/>
    </row>
    <row r="41" spans="2:6" ht="14.5">
      <c r="B41" s="322"/>
      <c r="C41" s="523" t="s">
        <v>2942</v>
      </c>
      <c r="D41" s="524"/>
    </row>
    <row r="42" spans="2:6">
      <c r="B42" s="315" t="s">
        <v>3981</v>
      </c>
      <c r="C42" s="523" t="s">
        <v>3982</v>
      </c>
      <c r="D42" s="524"/>
    </row>
    <row r="43" spans="2:6">
      <c r="B43" s="316"/>
      <c r="C43" s="317" t="s">
        <v>3983</v>
      </c>
      <c r="D43" s="318" t="s">
        <v>3008</v>
      </c>
    </row>
    <row r="44" spans="2:6">
      <c r="B44" s="305" t="s">
        <v>1684</v>
      </c>
      <c r="C44" s="319">
        <v>23.170550349999999</v>
      </c>
      <c r="D44" s="304">
        <v>23.170550349999999</v>
      </c>
    </row>
    <row r="45" spans="2:6">
      <c r="B45" s="305" t="s">
        <v>1685</v>
      </c>
      <c r="C45" s="320">
        <v>24.371122609999997</v>
      </c>
      <c r="D45" s="307">
        <v>24.371122609999997</v>
      </c>
    </row>
    <row r="46" spans="2:6">
      <c r="B46" s="305" t="s">
        <v>1686</v>
      </c>
      <c r="C46" s="320">
        <v>36.154609310000005</v>
      </c>
      <c r="D46" s="307">
        <v>36.154609310000005</v>
      </c>
    </row>
    <row r="47" spans="2:6">
      <c r="B47" s="305" t="s">
        <v>1681</v>
      </c>
      <c r="C47" s="320">
        <v>23.585708870000001</v>
      </c>
      <c r="D47" s="307">
        <v>23.585708870000001</v>
      </c>
    </row>
    <row r="48" spans="2:6">
      <c r="B48" s="305" t="s">
        <v>1679</v>
      </c>
      <c r="C48" s="320">
        <v>21.935473720000001</v>
      </c>
      <c r="D48" s="307">
        <v>21.935473720000001</v>
      </c>
    </row>
    <row r="49" spans="1:4">
      <c r="B49" s="305" t="s">
        <v>1667</v>
      </c>
      <c r="C49" s="320">
        <v>22.636629330000002</v>
      </c>
      <c r="D49" s="307">
        <v>22.636629330000002</v>
      </c>
    </row>
    <row r="50" spans="1:4">
      <c r="B50" s="305" t="s">
        <v>1682</v>
      </c>
      <c r="C50" s="320">
        <v>23.500644719999986</v>
      </c>
      <c r="D50" s="307">
        <v>23.500644719999986</v>
      </c>
    </row>
    <row r="51" spans="1:4">
      <c r="B51" s="305" t="s">
        <v>1680</v>
      </c>
      <c r="C51" s="320">
        <v>26.875977649999999</v>
      </c>
      <c r="D51" s="307">
        <v>26.875977649999999</v>
      </c>
    </row>
    <row r="52" spans="1:4">
      <c r="B52" s="308" t="s">
        <v>1668</v>
      </c>
      <c r="C52" s="321">
        <v>23.795094410000001</v>
      </c>
      <c r="D52" s="309">
        <v>23.795094410000001</v>
      </c>
    </row>
    <row r="55" spans="1:4">
      <c r="A55" s="295">
        <v>4</v>
      </c>
      <c r="B55" s="528" t="s">
        <v>2937</v>
      </c>
      <c r="C55" s="528"/>
      <c r="D55" s="528"/>
    </row>
    <row r="56" spans="1:4">
      <c r="B56" s="300" t="s">
        <v>3981</v>
      </c>
      <c r="C56" s="521" t="s">
        <v>3982</v>
      </c>
      <c r="D56" s="522"/>
    </row>
    <row r="57" spans="1:4">
      <c r="B57" s="301"/>
      <c r="C57" s="302" t="s">
        <v>3983</v>
      </c>
      <c r="D57" s="324" t="s">
        <v>3008</v>
      </c>
    </row>
    <row r="58" spans="1:4">
      <c r="B58" s="303" t="s">
        <v>1669</v>
      </c>
      <c r="C58" s="319">
        <v>0.27</v>
      </c>
      <c r="D58" s="304">
        <v>0.27</v>
      </c>
    </row>
    <row r="59" spans="1:4">
      <c r="B59" s="308" t="s">
        <v>1670</v>
      </c>
      <c r="C59" s="321">
        <v>0.35</v>
      </c>
      <c r="D59" s="309">
        <v>0.35</v>
      </c>
    </row>
    <row r="62" spans="1:4">
      <c r="A62" s="295">
        <v>5</v>
      </c>
      <c r="B62" s="295" t="s">
        <v>2939</v>
      </c>
    </row>
    <row r="63" spans="1:4">
      <c r="B63" s="300" t="s">
        <v>3981</v>
      </c>
      <c r="C63" s="523" t="s">
        <v>3982</v>
      </c>
      <c r="D63" s="524"/>
    </row>
    <row r="64" spans="1:4">
      <c r="B64" s="301"/>
      <c r="C64" s="302" t="s">
        <v>3983</v>
      </c>
      <c r="D64" s="302" t="s">
        <v>3008</v>
      </c>
    </row>
    <row r="65" spans="1:6">
      <c r="B65" s="305" t="s">
        <v>1661</v>
      </c>
      <c r="C65" s="304">
        <v>3.5</v>
      </c>
      <c r="D65" s="304">
        <v>3.5</v>
      </c>
    </row>
    <row r="66" spans="1:6">
      <c r="B66" s="308" t="s">
        <v>1711</v>
      </c>
      <c r="C66" s="309">
        <v>3.5</v>
      </c>
      <c r="D66" s="309">
        <v>3.5</v>
      </c>
    </row>
    <row r="70" spans="1:6">
      <c r="A70" s="295">
        <v>6</v>
      </c>
      <c r="B70" s="295" t="s">
        <v>2938</v>
      </c>
    </row>
    <row r="71" spans="1:6">
      <c r="B71" s="325" t="s">
        <v>3986</v>
      </c>
      <c r="C71" s="326"/>
      <c r="D71" s="326"/>
      <c r="E71" s="327"/>
      <c r="F71" s="328"/>
    </row>
    <row r="72" spans="1:6">
      <c r="B72" s="329" t="s">
        <v>3981</v>
      </c>
      <c r="C72" s="523" t="s">
        <v>2938</v>
      </c>
      <c r="D72" s="524"/>
      <c r="E72" s="523" t="s">
        <v>3989</v>
      </c>
      <c r="F72" s="524"/>
    </row>
    <row r="73" spans="1:6">
      <c r="B73" s="330"/>
      <c r="C73" s="523" t="s">
        <v>3982</v>
      </c>
      <c r="D73" s="524"/>
      <c r="E73" s="523" t="s">
        <v>3982</v>
      </c>
      <c r="F73" s="524"/>
    </row>
    <row r="74" spans="1:6">
      <c r="B74" s="331"/>
      <c r="C74" s="317" t="s">
        <v>3983</v>
      </c>
      <c r="D74" s="317" t="s">
        <v>3008</v>
      </c>
      <c r="E74" s="317" t="s">
        <v>3983</v>
      </c>
      <c r="F74" s="317" t="s">
        <v>3008</v>
      </c>
    </row>
    <row r="75" spans="1:6">
      <c r="B75" s="303" t="s">
        <v>1667</v>
      </c>
      <c r="C75" s="319">
        <v>0.15</v>
      </c>
      <c r="D75" s="304">
        <v>0.15</v>
      </c>
      <c r="E75" s="319">
        <v>0.1</v>
      </c>
      <c r="F75" s="304">
        <v>0.1</v>
      </c>
    </row>
    <row r="76" spans="1:6">
      <c r="B76" s="308" t="s">
        <v>1668</v>
      </c>
      <c r="C76" s="321">
        <v>0.19600000000000001</v>
      </c>
      <c r="D76" s="309">
        <v>0.19600000000000001</v>
      </c>
      <c r="E76" s="321">
        <v>0.12</v>
      </c>
      <c r="F76" s="309">
        <v>0.12</v>
      </c>
    </row>
    <row r="77" spans="1:6">
      <c r="B77" s="305"/>
      <c r="C77" s="313"/>
      <c r="D77" s="313"/>
      <c r="E77" s="313"/>
      <c r="F77" s="313"/>
    </row>
    <row r="78" spans="1:6">
      <c r="B78" s="325" t="s">
        <v>3988</v>
      </c>
      <c r="C78" s="326"/>
      <c r="D78" s="326"/>
      <c r="E78" s="327"/>
      <c r="F78" s="328"/>
    </row>
    <row r="79" spans="1:6">
      <c r="B79" s="329" t="s">
        <v>3981</v>
      </c>
      <c r="C79" s="523" t="s">
        <v>2938</v>
      </c>
      <c r="D79" s="524"/>
      <c r="E79" s="327"/>
      <c r="F79" s="328"/>
    </row>
    <row r="80" spans="1:6">
      <c r="B80" s="330"/>
      <c r="C80" s="523" t="s">
        <v>3982</v>
      </c>
      <c r="D80" s="524"/>
      <c r="E80" s="327"/>
      <c r="F80" s="328"/>
    </row>
    <row r="81" spans="1:6">
      <c r="B81" s="331"/>
      <c r="C81" s="317" t="s">
        <v>3983</v>
      </c>
      <c r="D81" s="317" t="s">
        <v>3008</v>
      </c>
      <c r="E81" s="327"/>
      <c r="F81" s="328"/>
    </row>
    <row r="82" spans="1:6">
      <c r="B82" s="303" t="s">
        <v>1667</v>
      </c>
      <c r="C82" s="319">
        <v>0.27</v>
      </c>
      <c r="D82" s="304">
        <v>0.27</v>
      </c>
      <c r="E82" s="327"/>
      <c r="F82" s="328"/>
    </row>
    <row r="83" spans="1:6">
      <c r="B83" s="305" t="s">
        <v>1669</v>
      </c>
      <c r="C83" s="320">
        <v>0.59</v>
      </c>
      <c r="D83" s="307">
        <v>0.59</v>
      </c>
      <c r="E83" s="327"/>
      <c r="F83" s="328"/>
    </row>
    <row r="84" spans="1:6">
      <c r="B84" s="305" t="s">
        <v>1668</v>
      </c>
      <c r="C84" s="320">
        <v>0.36</v>
      </c>
      <c r="D84" s="307">
        <v>0.36</v>
      </c>
      <c r="E84" s="327"/>
      <c r="F84" s="328"/>
    </row>
    <row r="85" spans="1:6">
      <c r="B85" s="308" t="s">
        <v>1670</v>
      </c>
      <c r="C85" s="321">
        <v>0.5</v>
      </c>
      <c r="D85" s="309">
        <v>0.5</v>
      </c>
      <c r="E85" s="327"/>
      <c r="F85" s="328"/>
    </row>
    <row r="88" spans="1:6">
      <c r="A88" s="295">
        <v>7</v>
      </c>
      <c r="B88" s="295" t="s">
        <v>1546</v>
      </c>
      <c r="C88" s="295"/>
    </row>
    <row r="89" spans="1:6">
      <c r="B89" s="295"/>
      <c r="C89" s="295"/>
    </row>
    <row r="90" spans="1:6">
      <c r="B90" s="332" t="s">
        <v>3990</v>
      </c>
      <c r="C90" s="333"/>
      <c r="D90" s="333"/>
    </row>
    <row r="91" spans="1:6" ht="13.5" customHeight="1">
      <c r="B91" s="334" t="s">
        <v>3988</v>
      </c>
      <c r="C91" s="333"/>
      <c r="D91" s="333"/>
    </row>
    <row r="92" spans="1:6">
      <c r="B92" s="300" t="s">
        <v>3981</v>
      </c>
      <c r="C92" s="523" t="s">
        <v>1546</v>
      </c>
      <c r="D92" s="524"/>
    </row>
    <row r="93" spans="1:6">
      <c r="B93" s="335"/>
      <c r="C93" s="523" t="s">
        <v>3982</v>
      </c>
      <c r="D93" s="524"/>
    </row>
    <row r="94" spans="1:6">
      <c r="B94" s="301"/>
      <c r="C94" s="302" t="s">
        <v>3983</v>
      </c>
      <c r="D94" s="302" t="s">
        <v>3008</v>
      </c>
    </row>
    <row r="95" spans="1:6">
      <c r="B95" s="305" t="s">
        <v>1661</v>
      </c>
      <c r="C95" s="304">
        <v>3</v>
      </c>
      <c r="D95" s="304">
        <v>3</v>
      </c>
    </row>
    <row r="96" spans="1:6">
      <c r="B96" s="308" t="s">
        <v>1711</v>
      </c>
      <c r="C96" s="309">
        <v>0.6</v>
      </c>
      <c r="D96" s="309">
        <v>0.6</v>
      </c>
    </row>
    <row r="99" spans="1:4">
      <c r="A99" s="295">
        <v>8</v>
      </c>
      <c r="B99" s="295" t="s">
        <v>2923</v>
      </c>
      <c r="C99" s="295" t="s">
        <v>73</v>
      </c>
    </row>
    <row r="102" spans="1:4">
      <c r="A102" s="295">
        <v>9</v>
      </c>
      <c r="B102" s="295" t="s">
        <v>2925</v>
      </c>
    </row>
    <row r="104" spans="1:4">
      <c r="B104" s="329" t="s">
        <v>3981</v>
      </c>
      <c r="C104" s="523" t="s">
        <v>3982</v>
      </c>
      <c r="D104" s="524"/>
    </row>
    <row r="105" spans="1:4">
      <c r="B105" s="329"/>
      <c r="C105" s="336" t="s">
        <v>3983</v>
      </c>
      <c r="D105" s="336" t="s">
        <v>3008</v>
      </c>
    </row>
    <row r="106" spans="1:4">
      <c r="B106" s="337" t="s">
        <v>1681</v>
      </c>
      <c r="C106" s="304">
        <v>0.33941461999999994</v>
      </c>
      <c r="D106" s="338">
        <v>0.33941461999999994</v>
      </c>
    </row>
    <row r="107" spans="1:4">
      <c r="B107" s="339" t="s">
        <v>1679</v>
      </c>
      <c r="C107" s="307">
        <v>0.38626115999999999</v>
      </c>
      <c r="D107" s="340">
        <v>0.38626115999999999</v>
      </c>
    </row>
    <row r="108" spans="1:4">
      <c r="B108" s="339" t="s">
        <v>1667</v>
      </c>
      <c r="C108" s="307">
        <v>0.31454497999999997</v>
      </c>
      <c r="D108" s="340">
        <v>0.31454497999999997</v>
      </c>
    </row>
    <row r="109" spans="1:4">
      <c r="B109" s="339" t="s">
        <v>1706</v>
      </c>
      <c r="C109" s="307">
        <v>0.36272407999999995</v>
      </c>
      <c r="D109" s="340">
        <v>0.36272407999999995</v>
      </c>
    </row>
    <row r="110" spans="1:4">
      <c r="B110" s="339" t="s">
        <v>1708</v>
      </c>
      <c r="C110" s="307">
        <v>0.41608464000000001</v>
      </c>
      <c r="D110" s="340">
        <v>0.41608464000000001</v>
      </c>
    </row>
    <row r="111" spans="1:4">
      <c r="B111" s="341" t="s">
        <v>1699</v>
      </c>
      <c r="C111" s="309">
        <v>0.34687372999999999</v>
      </c>
      <c r="D111" s="309">
        <v>0.34687372999999999</v>
      </c>
    </row>
    <row r="114" spans="1:4">
      <c r="A114" s="295">
        <v>10</v>
      </c>
      <c r="B114" s="295" t="s">
        <v>2910</v>
      </c>
    </row>
    <row r="116" spans="1:4">
      <c r="B116" s="332" t="s">
        <v>3986</v>
      </c>
      <c r="C116" s="333"/>
      <c r="D116" s="333"/>
    </row>
    <row r="117" spans="1:4">
      <c r="B117" s="342" t="s">
        <v>3981</v>
      </c>
      <c r="C117" s="527" t="s">
        <v>3991</v>
      </c>
      <c r="D117" s="527"/>
    </row>
    <row r="118" spans="1:4">
      <c r="B118" s="342"/>
      <c r="C118" s="527" t="s">
        <v>3982</v>
      </c>
      <c r="D118" s="527"/>
    </row>
    <row r="119" spans="1:4">
      <c r="B119" s="342"/>
      <c r="C119" s="302" t="s">
        <v>3983</v>
      </c>
      <c r="D119" s="302" t="s">
        <v>3008</v>
      </c>
    </row>
    <row r="120" spans="1:4">
      <c r="B120" s="343" t="s">
        <v>1661</v>
      </c>
      <c r="C120" s="344">
        <v>1</v>
      </c>
      <c r="D120" s="344">
        <v>1</v>
      </c>
    </row>
    <row r="121" spans="1:4">
      <c r="B121" s="343" t="s">
        <v>1711</v>
      </c>
      <c r="C121" s="344">
        <v>1.3</v>
      </c>
      <c r="D121" s="344">
        <v>1.3</v>
      </c>
    </row>
    <row r="122" spans="1:4">
      <c r="B122" s="311"/>
      <c r="C122" s="313"/>
      <c r="D122" s="313"/>
    </row>
    <row r="123" spans="1:4">
      <c r="B123" s="332" t="s">
        <v>3988</v>
      </c>
      <c r="C123" s="345"/>
      <c r="D123" s="345"/>
    </row>
    <row r="124" spans="1:4">
      <c r="B124" s="300" t="s">
        <v>3981</v>
      </c>
      <c r="C124" s="523" t="s">
        <v>3992</v>
      </c>
      <c r="D124" s="524"/>
    </row>
    <row r="125" spans="1:4">
      <c r="B125" s="335"/>
      <c r="C125" s="523" t="s">
        <v>3982</v>
      </c>
      <c r="D125" s="524"/>
    </row>
    <row r="126" spans="1:4">
      <c r="B126" s="301"/>
      <c r="C126" s="302" t="s">
        <v>3983</v>
      </c>
      <c r="D126" s="302" t="s">
        <v>3008</v>
      </c>
    </row>
    <row r="127" spans="1:4">
      <c r="B127" s="305" t="s">
        <v>1661</v>
      </c>
      <c r="C127" s="304">
        <v>2</v>
      </c>
      <c r="D127" s="304">
        <v>2</v>
      </c>
    </row>
    <row r="128" spans="1:4">
      <c r="B128" s="308" t="s">
        <v>1711</v>
      </c>
      <c r="C128" s="309">
        <v>2</v>
      </c>
      <c r="D128" s="309">
        <v>2</v>
      </c>
    </row>
    <row r="131" spans="1:4">
      <c r="A131" s="295">
        <v>11</v>
      </c>
      <c r="B131" s="295" t="s">
        <v>193</v>
      </c>
    </row>
    <row r="133" spans="1:4">
      <c r="B133" s="300" t="s">
        <v>3981</v>
      </c>
      <c r="C133" s="523" t="s">
        <v>3982</v>
      </c>
      <c r="D133" s="524"/>
    </row>
    <row r="134" spans="1:4">
      <c r="B134" s="301"/>
      <c r="C134" s="302" t="s">
        <v>3983</v>
      </c>
      <c r="D134" s="302" t="s">
        <v>3008</v>
      </c>
    </row>
    <row r="135" spans="1:4">
      <c r="B135" s="305" t="s">
        <v>1661</v>
      </c>
      <c r="C135" s="304">
        <v>2.25</v>
      </c>
      <c r="D135" s="304">
        <v>2.25</v>
      </c>
    </row>
    <row r="136" spans="1:4">
      <c r="B136" s="308" t="s">
        <v>1711</v>
      </c>
      <c r="C136" s="309">
        <v>2.25</v>
      </c>
      <c r="D136" s="309">
        <v>2.25</v>
      </c>
    </row>
    <row r="139" spans="1:4">
      <c r="A139" s="295">
        <v>12</v>
      </c>
      <c r="B139" s="295" t="s">
        <v>2922</v>
      </c>
      <c r="C139" s="295" t="s">
        <v>73</v>
      </c>
    </row>
    <row r="142" spans="1:4">
      <c r="A142" s="295">
        <v>13</v>
      </c>
      <c r="B142" s="295" t="s">
        <v>2917</v>
      </c>
    </row>
    <row r="144" spans="1:4">
      <c r="B144" s="300" t="s">
        <v>3981</v>
      </c>
      <c r="C144" s="523" t="s">
        <v>3982</v>
      </c>
      <c r="D144" s="524"/>
    </row>
    <row r="145" spans="1:4">
      <c r="B145" s="301"/>
      <c r="C145" s="302" t="s">
        <v>3983</v>
      </c>
      <c r="D145" s="302" t="s">
        <v>3008</v>
      </c>
    </row>
    <row r="146" spans="1:4">
      <c r="B146" s="303" t="s">
        <v>1681</v>
      </c>
      <c r="C146" s="304">
        <v>0.22595726000000002</v>
      </c>
      <c r="D146" s="304">
        <v>0.22595726000000002</v>
      </c>
    </row>
    <row r="147" spans="1:4">
      <c r="B147" s="305" t="s">
        <v>1679</v>
      </c>
      <c r="C147" s="307">
        <v>0.31910331999999997</v>
      </c>
      <c r="D147" s="307">
        <v>0.31910331999999997</v>
      </c>
    </row>
    <row r="148" spans="1:4">
      <c r="B148" s="305" t="s">
        <v>1667</v>
      </c>
      <c r="C148" s="307">
        <v>0.35</v>
      </c>
      <c r="D148" s="307">
        <v>0.35</v>
      </c>
    </row>
    <row r="149" spans="1:4">
      <c r="B149" s="305" t="s">
        <v>1682</v>
      </c>
      <c r="C149" s="307">
        <v>0.27001136000000003</v>
      </c>
      <c r="D149" s="307">
        <v>0.27001136000000003</v>
      </c>
    </row>
    <row r="150" spans="1:4">
      <c r="B150" s="339" t="s">
        <v>3993</v>
      </c>
      <c r="C150" s="307">
        <v>0.33828220000000003</v>
      </c>
      <c r="D150" s="307">
        <v>0.33828220000000003</v>
      </c>
    </row>
    <row r="151" spans="1:4">
      <c r="B151" s="308" t="s">
        <v>1668</v>
      </c>
      <c r="C151" s="309">
        <v>0.35</v>
      </c>
      <c r="D151" s="309">
        <v>0.35</v>
      </c>
    </row>
    <row r="154" spans="1:4">
      <c r="A154" s="295">
        <v>14</v>
      </c>
      <c r="B154" s="295" t="s">
        <v>1011</v>
      </c>
      <c r="C154" s="295" t="s">
        <v>73</v>
      </c>
    </row>
    <row r="157" spans="1:4">
      <c r="A157" s="295">
        <v>15</v>
      </c>
      <c r="B157" s="295" t="s">
        <v>2926</v>
      </c>
    </row>
    <row r="159" spans="1:4">
      <c r="B159" s="300" t="s">
        <v>3981</v>
      </c>
      <c r="C159" s="523" t="s">
        <v>3982</v>
      </c>
      <c r="D159" s="524"/>
    </row>
    <row r="160" spans="1:4">
      <c r="B160" s="301"/>
      <c r="C160" s="302" t="s">
        <v>3983</v>
      </c>
      <c r="D160" s="302" t="s">
        <v>3008</v>
      </c>
    </row>
    <row r="161" spans="1:4">
      <c r="B161" s="346" t="s">
        <v>1661</v>
      </c>
      <c r="C161" s="304">
        <v>0.18</v>
      </c>
      <c r="D161" s="304">
        <v>0.18</v>
      </c>
    </row>
    <row r="162" spans="1:4">
      <c r="B162" s="346" t="s">
        <v>3020</v>
      </c>
      <c r="C162" s="306">
        <v>0.65</v>
      </c>
      <c r="D162" s="307">
        <v>0.65</v>
      </c>
    </row>
    <row r="163" spans="1:4">
      <c r="B163" s="346" t="s">
        <v>1711</v>
      </c>
      <c r="C163" s="307">
        <v>0.18</v>
      </c>
      <c r="D163" s="307">
        <v>0.18</v>
      </c>
    </row>
    <row r="164" spans="1:4">
      <c r="B164" s="347" t="s">
        <v>3985</v>
      </c>
      <c r="C164" s="309">
        <v>0.7</v>
      </c>
      <c r="D164" s="309">
        <v>0.7</v>
      </c>
    </row>
    <row r="167" spans="1:4">
      <c r="A167" s="295">
        <v>16</v>
      </c>
      <c r="B167" s="295" t="s">
        <v>2915</v>
      </c>
    </row>
    <row r="169" spans="1:4">
      <c r="B169" s="300" t="s">
        <v>3981</v>
      </c>
      <c r="C169" s="523" t="s">
        <v>3982</v>
      </c>
      <c r="D169" s="524"/>
    </row>
    <row r="170" spans="1:4">
      <c r="B170" s="301"/>
      <c r="C170" s="302" t="s">
        <v>3983</v>
      </c>
      <c r="D170" s="302" t="s">
        <v>3008</v>
      </c>
    </row>
    <row r="171" spans="1:4">
      <c r="B171" s="305" t="s">
        <v>1661</v>
      </c>
      <c r="C171" s="304">
        <v>3.5</v>
      </c>
      <c r="D171" s="304">
        <v>3.5</v>
      </c>
    </row>
    <row r="172" spans="1:4">
      <c r="B172" s="308" t="s">
        <v>1711</v>
      </c>
      <c r="C172" s="309">
        <v>3.5</v>
      </c>
      <c r="D172" s="309">
        <v>3.5</v>
      </c>
    </row>
    <row r="175" spans="1:4">
      <c r="A175" s="295">
        <v>17</v>
      </c>
      <c r="B175" s="295" t="s">
        <v>2916</v>
      </c>
    </row>
    <row r="177" spans="2:8">
      <c r="B177" s="334" t="s">
        <v>3986</v>
      </c>
      <c r="C177" s="333"/>
      <c r="D177" s="333"/>
      <c r="E177" s="333"/>
      <c r="F177" s="333"/>
      <c r="G177" s="333"/>
      <c r="H177" s="333"/>
    </row>
    <row r="178" spans="2:8">
      <c r="B178" s="300" t="s">
        <v>3981</v>
      </c>
      <c r="C178" s="523" t="s">
        <v>1474</v>
      </c>
      <c r="D178" s="524"/>
      <c r="E178" s="523" t="s">
        <v>182</v>
      </c>
      <c r="F178" s="524"/>
      <c r="G178" s="523" t="s">
        <v>3994</v>
      </c>
      <c r="H178" s="524"/>
    </row>
    <row r="179" spans="2:8">
      <c r="B179" s="335"/>
      <c r="C179" s="523" t="s">
        <v>3982</v>
      </c>
      <c r="D179" s="524"/>
      <c r="E179" s="523" t="s">
        <v>3982</v>
      </c>
      <c r="F179" s="524"/>
      <c r="G179" s="523" t="s">
        <v>3982</v>
      </c>
      <c r="H179" s="524"/>
    </row>
    <row r="180" spans="2:8">
      <c r="B180" s="301"/>
      <c r="C180" s="302" t="s">
        <v>3983</v>
      </c>
      <c r="D180" s="302" t="s">
        <v>3008</v>
      </c>
      <c r="E180" s="302" t="s">
        <v>3983</v>
      </c>
      <c r="F180" s="302" t="s">
        <v>3008</v>
      </c>
      <c r="G180" s="302" t="s">
        <v>3983</v>
      </c>
      <c r="H180" s="302" t="s">
        <v>3008</v>
      </c>
    </row>
    <row r="181" spans="2:8">
      <c r="B181" s="346" t="s">
        <v>1667</v>
      </c>
      <c r="C181" s="304">
        <v>5.9997080000000001E-2</v>
      </c>
      <c r="D181" s="304">
        <v>5.9997080000000001E-2</v>
      </c>
      <c r="E181" s="304">
        <v>4.9845489999999999E-2</v>
      </c>
      <c r="F181" s="304">
        <v>4.9845489999999999E-2</v>
      </c>
      <c r="G181" s="304">
        <v>0</v>
      </c>
      <c r="H181" s="304">
        <v>0</v>
      </c>
    </row>
    <row r="182" spans="2:8">
      <c r="B182" s="346" t="s">
        <v>1699</v>
      </c>
      <c r="C182" s="307">
        <v>0.10423328</v>
      </c>
      <c r="D182" s="307">
        <v>0.10423328</v>
      </c>
      <c r="E182" s="307">
        <v>0.13838696</v>
      </c>
      <c r="F182" s="307">
        <v>0.13838696</v>
      </c>
      <c r="G182" s="307">
        <v>0</v>
      </c>
      <c r="H182" s="307">
        <v>0</v>
      </c>
    </row>
    <row r="183" spans="2:8">
      <c r="B183" s="348" t="s">
        <v>3985</v>
      </c>
      <c r="C183" s="307">
        <v>0</v>
      </c>
      <c r="D183" s="307">
        <v>0</v>
      </c>
      <c r="E183" s="307">
        <v>0.20156751000000001</v>
      </c>
      <c r="F183" s="307">
        <v>0.20156751000000001</v>
      </c>
      <c r="G183" s="307">
        <v>0</v>
      </c>
      <c r="H183" s="307">
        <v>0</v>
      </c>
    </row>
    <row r="184" spans="2:8">
      <c r="B184" s="348" t="s">
        <v>1711</v>
      </c>
      <c r="C184" s="307">
        <v>0</v>
      </c>
      <c r="D184" s="307">
        <v>0</v>
      </c>
      <c r="E184" s="307">
        <v>0</v>
      </c>
      <c r="F184" s="307">
        <v>0</v>
      </c>
      <c r="G184" s="307">
        <v>0.1</v>
      </c>
      <c r="H184" s="307">
        <v>0.1</v>
      </c>
    </row>
    <row r="185" spans="2:8">
      <c r="B185" s="348" t="s">
        <v>3995</v>
      </c>
      <c r="C185" s="307">
        <v>0</v>
      </c>
      <c r="D185" s="307">
        <v>0</v>
      </c>
      <c r="E185" s="307">
        <v>0</v>
      </c>
      <c r="F185" s="307">
        <v>0</v>
      </c>
      <c r="G185" s="307">
        <v>0.08</v>
      </c>
      <c r="H185" s="307">
        <v>0.08</v>
      </c>
    </row>
    <row r="186" spans="2:8">
      <c r="B186" s="347" t="s">
        <v>3996</v>
      </c>
      <c r="C186" s="309">
        <v>0</v>
      </c>
      <c r="D186" s="309">
        <v>0</v>
      </c>
      <c r="E186" s="309">
        <v>2.3717249999999999E-2</v>
      </c>
      <c r="F186" s="309">
        <v>2.3717249999999999E-2</v>
      </c>
      <c r="G186" s="309">
        <v>0</v>
      </c>
      <c r="H186" s="309">
        <v>0</v>
      </c>
    </row>
    <row r="188" spans="2:8">
      <c r="B188" s="334" t="s">
        <v>3988</v>
      </c>
      <c r="C188" s="333"/>
      <c r="D188" s="333"/>
    </row>
    <row r="189" spans="2:8">
      <c r="B189" s="300" t="s">
        <v>3981</v>
      </c>
      <c r="C189" s="523" t="s">
        <v>2916</v>
      </c>
      <c r="D189" s="524"/>
    </row>
    <row r="190" spans="2:8">
      <c r="B190" s="335"/>
      <c r="C190" s="523" t="s">
        <v>3982</v>
      </c>
      <c r="D190" s="524"/>
    </row>
    <row r="191" spans="2:8">
      <c r="B191" s="301"/>
      <c r="C191" s="302" t="s">
        <v>3983</v>
      </c>
      <c r="D191" s="302" t="s">
        <v>3008</v>
      </c>
    </row>
    <row r="192" spans="2:8">
      <c r="B192" s="346" t="s">
        <v>1667</v>
      </c>
      <c r="C192" s="304">
        <v>0.20891007</v>
      </c>
      <c r="D192" s="304">
        <v>0.20891007</v>
      </c>
    </row>
    <row r="193" spans="1:6">
      <c r="B193" s="346" t="s">
        <v>3020</v>
      </c>
      <c r="C193" s="306">
        <v>0.8</v>
      </c>
      <c r="D193" s="307">
        <v>0.8</v>
      </c>
    </row>
    <row r="194" spans="1:6">
      <c r="B194" s="346" t="s">
        <v>1699</v>
      </c>
      <c r="C194" s="307">
        <v>0.27406115999999997</v>
      </c>
      <c r="D194" s="307">
        <v>0.27406115999999997</v>
      </c>
    </row>
    <row r="195" spans="1:6">
      <c r="B195" s="347" t="s">
        <v>3985</v>
      </c>
      <c r="C195" s="309">
        <v>0.85</v>
      </c>
      <c r="D195" s="309">
        <v>0.85</v>
      </c>
    </row>
    <row r="198" spans="1:6">
      <c r="A198" s="295">
        <v>18</v>
      </c>
      <c r="B198" s="295" t="s">
        <v>1003</v>
      </c>
    </row>
    <row r="200" spans="1:6">
      <c r="B200" s="295" t="s">
        <v>3986</v>
      </c>
    </row>
    <row r="201" spans="1:6">
      <c r="B201" s="349" t="s">
        <v>3981</v>
      </c>
      <c r="C201" s="525" t="s">
        <v>1003</v>
      </c>
      <c r="D201" s="526"/>
      <c r="E201" s="525" t="s">
        <v>3997</v>
      </c>
      <c r="F201" s="526"/>
    </row>
    <row r="202" spans="1:6">
      <c r="B202" s="350"/>
      <c r="C202" s="525" t="s">
        <v>3982</v>
      </c>
      <c r="D202" s="526"/>
      <c r="E202" s="525" t="s">
        <v>3982</v>
      </c>
      <c r="F202" s="526"/>
    </row>
    <row r="203" spans="1:6">
      <c r="B203" s="331"/>
      <c r="C203" s="302" t="s">
        <v>3983</v>
      </c>
      <c r="D203" s="324" t="s">
        <v>3008</v>
      </c>
      <c r="E203" s="302" t="s">
        <v>3983</v>
      </c>
      <c r="F203" s="324" t="s">
        <v>3008</v>
      </c>
    </row>
    <row r="204" spans="1:6">
      <c r="B204" s="337" t="s">
        <v>1661</v>
      </c>
      <c r="C204" s="304">
        <v>0</v>
      </c>
      <c r="D204" s="304">
        <v>0</v>
      </c>
      <c r="E204" s="304">
        <v>0.08</v>
      </c>
      <c r="F204" s="307">
        <v>0.08</v>
      </c>
    </row>
    <row r="205" spans="1:6">
      <c r="B205" s="339" t="s">
        <v>3020</v>
      </c>
      <c r="C205" s="307">
        <v>0</v>
      </c>
      <c r="D205" s="307">
        <v>0</v>
      </c>
      <c r="E205" s="307">
        <v>0</v>
      </c>
      <c r="F205" s="307">
        <v>0</v>
      </c>
    </row>
    <row r="206" spans="1:6">
      <c r="B206" s="339" t="s">
        <v>1684</v>
      </c>
      <c r="C206" s="307">
        <v>7.7959689999999998E-2</v>
      </c>
      <c r="D206" s="307">
        <v>7.7959689999999998E-2</v>
      </c>
      <c r="E206" s="307">
        <v>0</v>
      </c>
      <c r="F206" s="307">
        <v>0</v>
      </c>
    </row>
    <row r="207" spans="1:6">
      <c r="B207" s="339" t="s">
        <v>1685</v>
      </c>
      <c r="C207" s="307">
        <v>7.7261789999999997E-2</v>
      </c>
      <c r="D207" s="307">
        <v>7.7261789999999997E-2</v>
      </c>
      <c r="E207" s="307">
        <v>0</v>
      </c>
      <c r="F207" s="307">
        <v>0</v>
      </c>
    </row>
    <row r="208" spans="1:6">
      <c r="B208" s="339" t="s">
        <v>1681</v>
      </c>
      <c r="C208" s="307">
        <v>8.7014319999999978E-2</v>
      </c>
      <c r="D208" s="307">
        <v>8.7014319999999978E-2</v>
      </c>
      <c r="E208" s="307">
        <v>0</v>
      </c>
      <c r="F208" s="307">
        <v>0</v>
      </c>
    </row>
    <row r="209" spans="2:6">
      <c r="B209" s="339" t="s">
        <v>1679</v>
      </c>
      <c r="C209" s="307">
        <v>9.4167269999999997E-2</v>
      </c>
      <c r="D209" s="307">
        <v>9.4167269999999997E-2</v>
      </c>
      <c r="E209" s="307">
        <v>0</v>
      </c>
      <c r="F209" s="307">
        <v>0</v>
      </c>
    </row>
    <row r="210" spans="2:6">
      <c r="B210" s="339" t="s">
        <v>1667</v>
      </c>
      <c r="C210" s="307">
        <v>9.1887499999999997E-2</v>
      </c>
      <c r="D210" s="307">
        <v>9.1887499999999997E-2</v>
      </c>
      <c r="E210" s="307">
        <v>0</v>
      </c>
      <c r="F210" s="307">
        <v>0</v>
      </c>
    </row>
    <row r="211" spans="2:6">
      <c r="B211" s="339" t="s">
        <v>1711</v>
      </c>
      <c r="C211" s="307">
        <v>0</v>
      </c>
      <c r="D211" s="307">
        <v>0</v>
      </c>
      <c r="E211" s="307">
        <v>0.08</v>
      </c>
      <c r="F211" s="307">
        <v>0.08</v>
      </c>
    </row>
    <row r="212" spans="2:6">
      <c r="B212" s="339" t="s">
        <v>3985</v>
      </c>
      <c r="C212" s="307">
        <v>0</v>
      </c>
      <c r="D212" s="307">
        <v>0</v>
      </c>
      <c r="E212" s="307">
        <v>0</v>
      </c>
      <c r="F212" s="307">
        <v>0</v>
      </c>
    </row>
    <row r="213" spans="2:6">
      <c r="B213" s="339" t="s">
        <v>1682</v>
      </c>
      <c r="C213" s="307">
        <v>9.3586020000000006E-2</v>
      </c>
      <c r="D213" s="307">
        <v>9.3586020000000006E-2</v>
      </c>
      <c r="E213" s="307">
        <v>0</v>
      </c>
      <c r="F213" s="307">
        <v>0</v>
      </c>
    </row>
    <row r="214" spans="2:6">
      <c r="B214" s="339" t="s">
        <v>1680</v>
      </c>
      <c r="C214" s="307">
        <v>0.10312058</v>
      </c>
      <c r="D214" s="307">
        <v>0.10312058</v>
      </c>
      <c r="E214" s="307">
        <v>0</v>
      </c>
      <c r="F214" s="307">
        <v>0</v>
      </c>
    </row>
    <row r="215" spans="2:6">
      <c r="B215" s="339" t="s">
        <v>1668</v>
      </c>
      <c r="C215" s="307">
        <v>9.5042580000000002E-2</v>
      </c>
      <c r="D215" s="307">
        <v>9.5042580000000002E-2</v>
      </c>
      <c r="E215" s="307">
        <v>0</v>
      </c>
      <c r="F215" s="307">
        <v>0</v>
      </c>
    </row>
    <row r="216" spans="2:6">
      <c r="B216" s="341"/>
      <c r="C216" s="309">
        <v>0</v>
      </c>
      <c r="D216" s="309">
        <v>0</v>
      </c>
      <c r="E216" s="309">
        <v>0</v>
      </c>
      <c r="F216" s="309">
        <v>0</v>
      </c>
    </row>
    <row r="217" spans="2:6">
      <c r="B217" s="311"/>
      <c r="C217" s="313"/>
      <c r="D217" s="313"/>
      <c r="E217" s="327"/>
      <c r="F217" s="328"/>
    </row>
    <row r="218" spans="2:6" ht="14.5">
      <c r="B218" s="322" t="s">
        <v>3998</v>
      </c>
      <c r="C218" s="323"/>
      <c r="D218" s="323"/>
      <c r="E218" s="323"/>
      <c r="F218" s="323"/>
    </row>
    <row r="219" spans="2:6">
      <c r="B219" s="349" t="s">
        <v>3981</v>
      </c>
      <c r="C219" s="525" t="s">
        <v>1003</v>
      </c>
      <c r="D219" s="526"/>
      <c r="E219" s="327"/>
      <c r="F219" s="328"/>
    </row>
    <row r="220" spans="2:6">
      <c r="B220" s="350"/>
      <c r="C220" s="525" t="s">
        <v>3982</v>
      </c>
      <c r="D220" s="526"/>
      <c r="E220" s="327"/>
      <c r="F220" s="328"/>
    </row>
    <row r="221" spans="2:6">
      <c r="B221" s="331"/>
      <c r="C221" s="302" t="s">
        <v>3983</v>
      </c>
      <c r="D221" s="324" t="s">
        <v>3008</v>
      </c>
      <c r="E221" s="327"/>
      <c r="F221" s="328"/>
    </row>
    <row r="222" spans="2:6">
      <c r="B222" s="337" t="s">
        <v>1661</v>
      </c>
      <c r="C222" s="304">
        <v>0.22158096999999999</v>
      </c>
      <c r="D222" s="307">
        <v>0.22158096999999999</v>
      </c>
      <c r="E222" s="327"/>
      <c r="F222" s="328"/>
    </row>
    <row r="223" spans="2:6">
      <c r="B223" s="339" t="s">
        <v>3020</v>
      </c>
      <c r="C223" s="307">
        <v>0.7</v>
      </c>
      <c r="D223" s="307">
        <v>0.7</v>
      </c>
      <c r="E223" s="327"/>
      <c r="F223" s="328"/>
    </row>
    <row r="224" spans="2:6">
      <c r="B224" s="339" t="s">
        <v>1711</v>
      </c>
      <c r="C224" s="307">
        <v>0.25577150000000004</v>
      </c>
      <c r="D224" s="307">
        <v>0.25577150000000004</v>
      </c>
      <c r="E224" s="327"/>
      <c r="F224" s="328"/>
    </row>
    <row r="225" spans="1:6">
      <c r="B225" s="341" t="s">
        <v>3985</v>
      </c>
      <c r="C225" s="309">
        <v>0.75</v>
      </c>
      <c r="D225" s="309">
        <v>0.75</v>
      </c>
      <c r="E225" s="327"/>
      <c r="F225" s="328"/>
    </row>
    <row r="228" spans="1:6">
      <c r="A228" s="295">
        <v>19</v>
      </c>
      <c r="B228" s="295" t="s">
        <v>2920</v>
      </c>
    </row>
    <row r="230" spans="1:6">
      <c r="B230" s="332" t="s">
        <v>3986</v>
      </c>
      <c r="C230" s="333"/>
      <c r="D230" s="333"/>
      <c r="E230" s="333"/>
      <c r="F230" s="333"/>
    </row>
    <row r="231" spans="1:6">
      <c r="B231" s="300" t="s">
        <v>3981</v>
      </c>
      <c r="C231" s="523" t="s">
        <v>1102</v>
      </c>
      <c r="D231" s="524"/>
      <c r="E231" s="523" t="s">
        <v>3999</v>
      </c>
      <c r="F231" s="524"/>
    </row>
    <row r="232" spans="1:6">
      <c r="B232" s="335"/>
      <c r="C232" s="523" t="s">
        <v>3982</v>
      </c>
      <c r="D232" s="524"/>
      <c r="E232" s="523" t="s">
        <v>3982</v>
      </c>
      <c r="F232" s="524"/>
    </row>
    <row r="233" spans="1:6">
      <c r="B233" s="301"/>
      <c r="C233" s="302" t="s">
        <v>3983</v>
      </c>
      <c r="D233" s="302" t="s">
        <v>3008</v>
      </c>
      <c r="E233" s="302" t="s">
        <v>3983</v>
      </c>
      <c r="F233" s="302" t="s">
        <v>3008</v>
      </c>
    </row>
    <row r="234" spans="1:6">
      <c r="B234" s="337" t="s">
        <v>1661</v>
      </c>
      <c r="C234" s="304">
        <v>1.2</v>
      </c>
      <c r="D234" s="304">
        <v>1.2</v>
      </c>
      <c r="E234" s="304">
        <v>0.28000000000000003</v>
      </c>
      <c r="F234" s="304">
        <v>0.28000000000000003</v>
      </c>
    </row>
    <row r="235" spans="1:6">
      <c r="B235" s="341" t="s">
        <v>1711</v>
      </c>
      <c r="C235" s="309">
        <v>1.25</v>
      </c>
      <c r="D235" s="309">
        <v>1.25</v>
      </c>
      <c r="E235" s="309">
        <v>0.32</v>
      </c>
      <c r="F235" s="309">
        <v>0.32</v>
      </c>
    </row>
    <row r="236" spans="1:6">
      <c r="B236" s="311"/>
      <c r="C236" s="313"/>
      <c r="D236" s="313"/>
      <c r="E236" s="313"/>
      <c r="F236" s="313"/>
    </row>
    <row r="237" spans="1:6">
      <c r="B237" s="332" t="s">
        <v>3988</v>
      </c>
      <c r="C237" s="345"/>
      <c r="D237" s="345"/>
      <c r="E237" s="351"/>
      <c r="F237" s="352"/>
    </row>
    <row r="238" spans="1:6">
      <c r="B238" s="300" t="s">
        <v>3981</v>
      </c>
      <c r="C238" s="523" t="s">
        <v>2920</v>
      </c>
      <c r="D238" s="524"/>
      <c r="E238" s="351"/>
      <c r="F238" s="352"/>
    </row>
    <row r="239" spans="1:6">
      <c r="B239" s="335"/>
      <c r="C239" s="523" t="s">
        <v>3982</v>
      </c>
      <c r="D239" s="524"/>
      <c r="E239" s="351"/>
      <c r="F239" s="352"/>
    </row>
    <row r="240" spans="1:6">
      <c r="B240" s="301"/>
      <c r="C240" s="302" t="s">
        <v>3983</v>
      </c>
      <c r="D240" s="302" t="s">
        <v>3008</v>
      </c>
      <c r="E240" s="351"/>
      <c r="F240" s="352"/>
    </row>
    <row r="241" spans="1:6">
      <c r="B241" s="305" t="s">
        <v>1661</v>
      </c>
      <c r="C241" s="304">
        <v>0.56000000000000005</v>
      </c>
      <c r="D241" s="304">
        <v>0.56000000000000005</v>
      </c>
      <c r="E241" s="351"/>
      <c r="F241" s="352"/>
    </row>
    <row r="242" spans="1:6">
      <c r="B242" s="305" t="s">
        <v>3020</v>
      </c>
      <c r="C242" s="307">
        <v>1.2</v>
      </c>
      <c r="D242" s="307">
        <v>1.2</v>
      </c>
      <c r="E242" s="351"/>
      <c r="F242" s="352"/>
    </row>
    <row r="243" spans="1:6">
      <c r="B243" s="305" t="s">
        <v>1711</v>
      </c>
      <c r="C243" s="307">
        <v>0.64</v>
      </c>
      <c r="D243" s="307">
        <v>0.64</v>
      </c>
      <c r="E243" s="351"/>
      <c r="F243" s="352"/>
    </row>
    <row r="244" spans="1:6">
      <c r="B244" s="308" t="s">
        <v>3985</v>
      </c>
      <c r="C244" s="309">
        <v>1.2</v>
      </c>
      <c r="D244" s="309">
        <v>1.2</v>
      </c>
      <c r="E244" s="351"/>
      <c r="F244" s="352"/>
    </row>
    <row r="247" spans="1:6">
      <c r="A247" s="295">
        <v>20</v>
      </c>
      <c r="B247" s="295" t="s">
        <v>2921</v>
      </c>
    </row>
    <row r="249" spans="1:6">
      <c r="B249" s="300" t="s">
        <v>3981</v>
      </c>
      <c r="C249" s="523" t="s">
        <v>3982</v>
      </c>
      <c r="D249" s="524"/>
    </row>
    <row r="250" spans="1:6">
      <c r="B250" s="301"/>
      <c r="C250" s="302" t="s">
        <v>3983</v>
      </c>
      <c r="D250" s="302" t="s">
        <v>3008</v>
      </c>
    </row>
    <row r="251" spans="1:6">
      <c r="B251" s="305" t="s">
        <v>1661</v>
      </c>
      <c r="C251" s="304">
        <v>0.66</v>
      </c>
      <c r="D251" s="304">
        <v>0.66</v>
      </c>
    </row>
    <row r="252" spans="1:6">
      <c r="B252" s="308" t="s">
        <v>1711</v>
      </c>
      <c r="C252" s="309">
        <v>0.72</v>
      </c>
      <c r="D252" s="309">
        <v>0.72</v>
      </c>
    </row>
    <row r="255" spans="1:6">
      <c r="A255" s="295">
        <v>21</v>
      </c>
      <c r="B255" s="295" t="s">
        <v>212</v>
      </c>
      <c r="C255" s="295" t="s">
        <v>73</v>
      </c>
    </row>
    <row r="258" spans="1:6">
      <c r="A258" s="295">
        <v>22</v>
      </c>
      <c r="B258" s="295" t="s">
        <v>2924</v>
      </c>
    </row>
    <row r="260" spans="1:6">
      <c r="B260" s="300" t="s">
        <v>3981</v>
      </c>
      <c r="C260" s="523" t="s">
        <v>3982</v>
      </c>
      <c r="D260" s="524"/>
    </row>
    <row r="261" spans="1:6">
      <c r="B261" s="301"/>
      <c r="C261" s="302" t="s">
        <v>3983</v>
      </c>
      <c r="D261" s="302" t="s">
        <v>3008</v>
      </c>
    </row>
    <row r="262" spans="1:6">
      <c r="B262" s="305" t="s">
        <v>1667</v>
      </c>
      <c r="C262" s="304">
        <v>0.4</v>
      </c>
      <c r="D262" s="304">
        <v>0.4</v>
      </c>
    </row>
    <row r="263" spans="1:6">
      <c r="B263" s="305" t="s">
        <v>1669</v>
      </c>
      <c r="C263" s="307">
        <v>0.42</v>
      </c>
      <c r="D263" s="307">
        <v>0.42</v>
      </c>
    </row>
    <row r="264" spans="1:6">
      <c r="B264" s="305" t="s">
        <v>1699</v>
      </c>
      <c r="C264" s="307">
        <v>0.46</v>
      </c>
      <c r="D264" s="307">
        <v>0.46</v>
      </c>
    </row>
    <row r="265" spans="1:6">
      <c r="B265" s="308" t="s">
        <v>1700</v>
      </c>
      <c r="C265" s="309">
        <v>0.45</v>
      </c>
      <c r="D265" s="309">
        <v>0.45</v>
      </c>
    </row>
    <row r="268" spans="1:6">
      <c r="A268" s="295">
        <v>23</v>
      </c>
      <c r="B268" s="295" t="s">
        <v>1000</v>
      </c>
    </row>
    <row r="270" spans="1:6">
      <c r="B270" s="334" t="s">
        <v>3986</v>
      </c>
      <c r="C270" s="333"/>
      <c r="D270" s="333"/>
      <c r="E270" s="333"/>
      <c r="F270" s="333"/>
    </row>
    <row r="271" spans="1:6">
      <c r="B271" s="300" t="s">
        <v>3981</v>
      </c>
      <c r="C271" s="523" t="s">
        <v>4000</v>
      </c>
      <c r="D271" s="524"/>
      <c r="E271" s="523" t="s">
        <v>1000</v>
      </c>
      <c r="F271" s="524"/>
    </row>
    <row r="272" spans="1:6">
      <c r="B272" s="335"/>
      <c r="C272" s="523" t="s">
        <v>3982</v>
      </c>
      <c r="D272" s="524"/>
      <c r="E272" s="523" t="s">
        <v>3982</v>
      </c>
      <c r="F272" s="524"/>
    </row>
    <row r="273" spans="2:6">
      <c r="B273" s="301"/>
      <c r="C273" s="302" t="s">
        <v>3983</v>
      </c>
      <c r="D273" s="302" t="s">
        <v>3008</v>
      </c>
      <c r="E273" s="302" t="s">
        <v>3983</v>
      </c>
      <c r="F273" s="302" t="s">
        <v>3008</v>
      </c>
    </row>
    <row r="274" spans="2:6">
      <c r="B274" s="346" t="s">
        <v>1669</v>
      </c>
      <c r="C274" s="304">
        <v>0</v>
      </c>
      <c r="D274" s="304">
        <v>0</v>
      </c>
      <c r="E274" s="304">
        <v>0</v>
      </c>
      <c r="F274" s="304">
        <v>0</v>
      </c>
    </row>
    <row r="275" spans="2:6">
      <c r="B275" s="346" t="s">
        <v>1679</v>
      </c>
      <c r="C275" s="307">
        <v>0</v>
      </c>
      <c r="D275" s="307">
        <v>0</v>
      </c>
      <c r="E275" s="307">
        <v>7.1447399999999994E-2</v>
      </c>
      <c r="F275" s="307">
        <v>7.1447399999999994E-2</v>
      </c>
    </row>
    <row r="276" spans="2:6">
      <c r="B276" s="346" t="s">
        <v>1667</v>
      </c>
      <c r="C276" s="306">
        <v>0.08</v>
      </c>
      <c r="D276" s="307">
        <v>0.08</v>
      </c>
      <c r="E276" s="306">
        <v>0.11293021</v>
      </c>
      <c r="F276" s="307">
        <v>0.11293021</v>
      </c>
    </row>
    <row r="277" spans="2:6">
      <c r="B277" s="346" t="s">
        <v>3020</v>
      </c>
      <c r="C277" s="307">
        <v>0</v>
      </c>
      <c r="D277" s="307">
        <v>0</v>
      </c>
      <c r="E277" s="307">
        <v>0</v>
      </c>
      <c r="F277" s="307">
        <v>0</v>
      </c>
    </row>
    <row r="278" spans="2:6">
      <c r="B278" s="346" t="s">
        <v>1700</v>
      </c>
      <c r="C278" s="307">
        <v>0</v>
      </c>
      <c r="D278" s="307">
        <v>0</v>
      </c>
      <c r="E278" s="307">
        <v>0</v>
      </c>
      <c r="F278" s="307">
        <v>0</v>
      </c>
    </row>
    <row r="279" spans="2:6">
      <c r="B279" s="346" t="s">
        <v>1708</v>
      </c>
      <c r="C279" s="307">
        <v>0</v>
      </c>
      <c r="D279" s="307">
        <v>0</v>
      </c>
      <c r="E279" s="307">
        <v>8.0609530000000013E-2</v>
      </c>
      <c r="F279" s="307">
        <v>8.0609530000000013E-2</v>
      </c>
    </row>
    <row r="280" spans="2:6">
      <c r="B280" s="346" t="s">
        <v>1699</v>
      </c>
      <c r="C280" s="307">
        <v>0.08</v>
      </c>
      <c r="D280" s="307">
        <v>0.08</v>
      </c>
      <c r="E280" s="307">
        <v>0.13930397999999999</v>
      </c>
      <c r="F280" s="307">
        <v>0.13930397999999999</v>
      </c>
    </row>
    <row r="281" spans="2:6">
      <c r="B281" s="347" t="s">
        <v>3985</v>
      </c>
      <c r="C281" s="309">
        <v>0</v>
      </c>
      <c r="D281" s="309">
        <v>0</v>
      </c>
      <c r="E281" s="309">
        <v>0</v>
      </c>
      <c r="F281" s="309">
        <v>0</v>
      </c>
    </row>
    <row r="282" spans="2:6">
      <c r="B282" s="353"/>
      <c r="C282" s="313"/>
      <c r="D282" s="313"/>
      <c r="E282" s="313"/>
      <c r="F282" s="313"/>
    </row>
    <row r="283" spans="2:6">
      <c r="B283" s="334" t="s">
        <v>3988</v>
      </c>
      <c r="C283" s="333"/>
      <c r="D283" s="333"/>
      <c r="E283" s="333"/>
      <c r="F283" s="333"/>
    </row>
    <row r="284" spans="2:6">
      <c r="B284" s="300" t="s">
        <v>3981</v>
      </c>
      <c r="C284" s="523" t="s">
        <v>1000</v>
      </c>
      <c r="D284" s="524"/>
      <c r="E284" s="351"/>
      <c r="F284" s="352"/>
    </row>
    <row r="285" spans="2:6">
      <c r="B285" s="335"/>
      <c r="C285" s="523" t="s">
        <v>3982</v>
      </c>
      <c r="D285" s="524"/>
      <c r="E285" s="351"/>
      <c r="F285" s="352"/>
    </row>
    <row r="286" spans="2:6">
      <c r="B286" s="301"/>
      <c r="C286" s="302" t="s">
        <v>3983</v>
      </c>
      <c r="D286" s="302" t="s">
        <v>3008</v>
      </c>
      <c r="E286" s="351"/>
      <c r="F286" s="352"/>
    </row>
    <row r="287" spans="2:6">
      <c r="B287" s="346" t="s">
        <v>1669</v>
      </c>
      <c r="C287" s="304">
        <v>0.33</v>
      </c>
      <c r="D287" s="304">
        <v>0.33</v>
      </c>
      <c r="E287" s="351"/>
      <c r="F287" s="352"/>
    </row>
    <row r="288" spans="2:6">
      <c r="B288" s="346" t="s">
        <v>1667</v>
      </c>
      <c r="C288" s="306">
        <v>0.22858177000000002</v>
      </c>
      <c r="D288" s="307">
        <v>0.22858177000000002</v>
      </c>
      <c r="E288" s="351"/>
      <c r="F288" s="352"/>
    </row>
    <row r="289" spans="1:6">
      <c r="B289" s="346" t="s">
        <v>3020</v>
      </c>
      <c r="C289" s="307">
        <v>0.85</v>
      </c>
      <c r="D289" s="307">
        <v>0.85</v>
      </c>
      <c r="E289" s="351"/>
      <c r="F289" s="352"/>
    </row>
    <row r="290" spans="1:6">
      <c r="B290" s="346" t="s">
        <v>1700</v>
      </c>
      <c r="C290" s="307">
        <v>0.35</v>
      </c>
      <c r="D290" s="307">
        <v>0.35</v>
      </c>
      <c r="E290" s="351"/>
      <c r="F290" s="352"/>
    </row>
    <row r="291" spans="1:6">
      <c r="B291" s="346" t="s">
        <v>1699</v>
      </c>
      <c r="C291" s="307">
        <v>0.26234287000000001</v>
      </c>
      <c r="D291" s="307">
        <v>0.26234287000000001</v>
      </c>
      <c r="E291" s="351"/>
      <c r="F291" s="352"/>
    </row>
    <row r="292" spans="1:6">
      <c r="B292" s="347" t="s">
        <v>3985</v>
      </c>
      <c r="C292" s="309">
        <v>0.9</v>
      </c>
      <c r="D292" s="309">
        <v>0.9</v>
      </c>
      <c r="E292" s="351"/>
      <c r="F292" s="352"/>
    </row>
    <row r="295" spans="1:6">
      <c r="A295" s="295">
        <v>24</v>
      </c>
      <c r="B295" s="295" t="s">
        <v>513</v>
      </c>
    </row>
    <row r="297" spans="1:6">
      <c r="B297" s="300" t="s">
        <v>3981</v>
      </c>
      <c r="C297" s="523" t="s">
        <v>3982</v>
      </c>
      <c r="D297" s="524"/>
    </row>
    <row r="298" spans="1:6">
      <c r="B298" s="301"/>
      <c r="C298" s="302" t="s">
        <v>3983</v>
      </c>
      <c r="D298" s="302" t="s">
        <v>3008</v>
      </c>
    </row>
    <row r="299" spans="1:6">
      <c r="B299" s="305" t="s">
        <v>1661</v>
      </c>
      <c r="C299" s="304">
        <v>1.5</v>
      </c>
      <c r="D299" s="304">
        <v>1.5</v>
      </c>
    </row>
    <row r="300" spans="1:6">
      <c r="B300" s="308" t="s">
        <v>1711</v>
      </c>
      <c r="C300" s="309">
        <v>1.5</v>
      </c>
      <c r="D300" s="309">
        <v>1.5</v>
      </c>
    </row>
    <row r="303" spans="1:6">
      <c r="A303" s="295">
        <v>25</v>
      </c>
      <c r="B303" s="295" t="s">
        <v>546</v>
      </c>
      <c r="C303" s="295" t="s">
        <v>73</v>
      </c>
    </row>
    <row r="306" spans="1:6">
      <c r="A306" s="295">
        <v>26</v>
      </c>
      <c r="B306" s="295" t="s">
        <v>556</v>
      </c>
      <c r="C306" s="295" t="s">
        <v>73</v>
      </c>
    </row>
    <row r="309" spans="1:6">
      <c r="A309" s="295">
        <v>27</v>
      </c>
      <c r="B309" s="295" t="s">
        <v>567</v>
      </c>
      <c r="C309" s="295" t="s">
        <v>73</v>
      </c>
    </row>
    <row r="312" spans="1:6">
      <c r="A312" s="295">
        <v>28</v>
      </c>
      <c r="B312" s="295" t="s">
        <v>2930</v>
      </c>
    </row>
    <row r="314" spans="1:6">
      <c r="B314" s="332" t="s">
        <v>3986</v>
      </c>
      <c r="C314" s="333"/>
      <c r="D314" s="333"/>
      <c r="E314" s="333"/>
      <c r="F314" s="333"/>
    </row>
    <row r="315" spans="1:6">
      <c r="B315" s="300" t="s">
        <v>3981</v>
      </c>
      <c r="C315" s="523" t="s">
        <v>1006</v>
      </c>
      <c r="D315" s="524"/>
      <c r="E315" s="333"/>
      <c r="F315" s="333"/>
    </row>
    <row r="316" spans="1:6">
      <c r="B316" s="335"/>
      <c r="C316" s="523" t="s">
        <v>3982</v>
      </c>
      <c r="D316" s="524"/>
      <c r="E316" s="333"/>
      <c r="F316" s="333"/>
    </row>
    <row r="317" spans="1:6">
      <c r="B317" s="301"/>
      <c r="C317" s="302" t="s">
        <v>3983</v>
      </c>
      <c r="D317" s="302" t="s">
        <v>3008</v>
      </c>
      <c r="E317" s="333"/>
      <c r="F317" s="333"/>
    </row>
    <row r="318" spans="1:6">
      <c r="B318" s="305" t="s">
        <v>1661</v>
      </c>
      <c r="C318" s="304">
        <v>1.85</v>
      </c>
      <c r="D318" s="304">
        <v>1.85</v>
      </c>
      <c r="E318" s="333"/>
      <c r="F318" s="333"/>
    </row>
    <row r="319" spans="1:6">
      <c r="B319" s="308" t="s">
        <v>1711</v>
      </c>
      <c r="C319" s="309">
        <v>2</v>
      </c>
      <c r="D319" s="309">
        <v>2</v>
      </c>
      <c r="E319" s="333"/>
      <c r="F319" s="333"/>
    </row>
    <row r="320" spans="1:6">
      <c r="B320" s="311"/>
      <c r="C320" s="313"/>
      <c r="D320" s="313"/>
      <c r="E320" s="333"/>
      <c r="F320" s="333"/>
    </row>
    <row r="321" spans="1:6">
      <c r="B321" s="354" t="s">
        <v>4001</v>
      </c>
      <c r="C321" s="313"/>
      <c r="D321" s="313"/>
      <c r="E321" s="333"/>
      <c r="F321" s="333"/>
    </row>
    <row r="322" spans="1:6">
      <c r="B322" s="354"/>
      <c r="C322" s="313"/>
      <c r="D322" s="313"/>
      <c r="E322" s="333"/>
      <c r="F322" s="333"/>
    </row>
    <row r="324" spans="1:6">
      <c r="A324" s="295">
        <v>29</v>
      </c>
      <c r="B324" s="295" t="s">
        <v>2931</v>
      </c>
    </row>
    <row r="326" spans="1:6">
      <c r="B326" s="300" t="s">
        <v>3981</v>
      </c>
      <c r="C326" s="523" t="s">
        <v>3982</v>
      </c>
      <c r="D326" s="524"/>
    </row>
    <row r="327" spans="1:6">
      <c r="B327" s="301"/>
      <c r="C327" s="302" t="s">
        <v>3983</v>
      </c>
      <c r="D327" s="302" t="s">
        <v>3008</v>
      </c>
    </row>
    <row r="328" spans="1:6">
      <c r="B328" s="305" t="s">
        <v>1667</v>
      </c>
      <c r="C328" s="304">
        <v>0.18000000000000002</v>
      </c>
      <c r="D328" s="304">
        <v>0.18000000000000002</v>
      </c>
    </row>
    <row r="329" spans="1:6">
      <c r="B329" s="305" t="s">
        <v>1669</v>
      </c>
      <c r="C329" s="307">
        <v>0.1</v>
      </c>
      <c r="D329" s="307">
        <v>0.1</v>
      </c>
    </row>
    <row r="330" spans="1:6">
      <c r="B330" s="305" t="s">
        <v>1699</v>
      </c>
      <c r="C330" s="307">
        <v>0.25999999999999995</v>
      </c>
      <c r="D330" s="307">
        <v>0.25999999999999995</v>
      </c>
    </row>
    <row r="331" spans="1:6">
      <c r="B331" s="308" t="s">
        <v>1700</v>
      </c>
      <c r="C331" s="309">
        <v>0.11</v>
      </c>
      <c r="D331" s="309">
        <v>0.11</v>
      </c>
    </row>
    <row r="334" spans="1:6">
      <c r="A334" s="295">
        <v>30</v>
      </c>
      <c r="B334" s="295" t="s">
        <v>2933</v>
      </c>
      <c r="C334" s="295" t="s">
        <v>73</v>
      </c>
    </row>
    <row r="337" spans="1:6">
      <c r="A337" s="295">
        <v>31</v>
      </c>
      <c r="B337" s="295" t="s">
        <v>2934</v>
      </c>
    </row>
    <row r="339" spans="1:6">
      <c r="B339" s="300" t="s">
        <v>3981</v>
      </c>
      <c r="C339" s="523" t="s">
        <v>3982</v>
      </c>
      <c r="D339" s="524"/>
    </row>
    <row r="340" spans="1:6">
      <c r="B340" s="301"/>
      <c r="C340" s="302" t="s">
        <v>3983</v>
      </c>
      <c r="D340" s="302" t="s">
        <v>3008</v>
      </c>
    </row>
    <row r="341" spans="1:6">
      <c r="B341" s="303" t="s">
        <v>1661</v>
      </c>
      <c r="C341" s="304">
        <v>0.35</v>
      </c>
      <c r="D341" s="304">
        <v>0.35</v>
      </c>
    </row>
    <row r="342" spans="1:6">
      <c r="B342" s="305" t="s">
        <v>3020</v>
      </c>
      <c r="C342" s="306">
        <v>0.85</v>
      </c>
      <c r="D342" s="307">
        <v>0.85</v>
      </c>
    </row>
    <row r="343" spans="1:6">
      <c r="B343" s="305" t="s">
        <v>4002</v>
      </c>
      <c r="C343" s="307">
        <v>0.35000000000000003</v>
      </c>
      <c r="D343" s="307">
        <v>0.35000000000000003</v>
      </c>
    </row>
    <row r="344" spans="1:6">
      <c r="B344" s="308" t="s">
        <v>3985</v>
      </c>
      <c r="C344" s="309">
        <v>0.9</v>
      </c>
      <c r="D344" s="309">
        <v>0.9</v>
      </c>
    </row>
    <row r="347" spans="1:6">
      <c r="A347" s="295">
        <v>32</v>
      </c>
      <c r="B347" s="295" t="s">
        <v>2941</v>
      </c>
    </row>
    <row r="349" spans="1:6">
      <c r="B349" s="300" t="s">
        <v>3981</v>
      </c>
      <c r="C349" s="523" t="s">
        <v>4003</v>
      </c>
      <c r="D349" s="524"/>
      <c r="E349" s="523" t="s">
        <v>4004</v>
      </c>
      <c r="F349" s="524"/>
    </row>
    <row r="350" spans="1:6">
      <c r="B350" s="335"/>
      <c r="C350" s="523" t="s">
        <v>3982</v>
      </c>
      <c r="D350" s="524"/>
      <c r="E350" s="523" t="s">
        <v>3982</v>
      </c>
      <c r="F350" s="524"/>
    </row>
    <row r="351" spans="1:6">
      <c r="B351" s="301"/>
      <c r="C351" s="302" t="s">
        <v>3983</v>
      </c>
      <c r="D351" s="302" t="s">
        <v>3008</v>
      </c>
      <c r="E351" s="302" t="s">
        <v>3983</v>
      </c>
      <c r="F351" s="302" t="s">
        <v>3008</v>
      </c>
    </row>
    <row r="352" spans="1:6">
      <c r="B352" s="305" t="s">
        <v>1661</v>
      </c>
      <c r="C352" s="304">
        <v>0.34</v>
      </c>
      <c r="D352" s="304">
        <v>0.34</v>
      </c>
      <c r="E352" s="304" t="s">
        <v>128</v>
      </c>
      <c r="F352" s="304" t="s">
        <v>128</v>
      </c>
    </row>
    <row r="353" spans="1:6">
      <c r="B353" s="308" t="s">
        <v>1711</v>
      </c>
      <c r="C353" s="309">
        <v>0.4</v>
      </c>
      <c r="D353" s="309">
        <v>0.4</v>
      </c>
      <c r="E353" s="309" t="s">
        <v>128</v>
      </c>
      <c r="F353" s="309" t="s">
        <v>128</v>
      </c>
    </row>
    <row r="354" spans="1:6">
      <c r="B354" s="355" t="s">
        <v>3988</v>
      </c>
      <c r="C354" s="333"/>
      <c r="D354" s="333"/>
      <c r="E354" s="333"/>
      <c r="F354" s="333"/>
    </row>
    <row r="355" spans="1:6">
      <c r="B355" s="300" t="s">
        <v>3981</v>
      </c>
      <c r="C355" s="523" t="s">
        <v>4004</v>
      </c>
      <c r="D355" s="524"/>
      <c r="E355" s="333"/>
      <c r="F355" s="333"/>
    </row>
    <row r="356" spans="1:6">
      <c r="B356" s="335"/>
      <c r="C356" s="523" t="s">
        <v>3982</v>
      </c>
      <c r="D356" s="524"/>
      <c r="E356" s="333"/>
      <c r="F356" s="333"/>
    </row>
    <row r="357" spans="1:6">
      <c r="B357" s="301"/>
      <c r="C357" s="302" t="s">
        <v>3983</v>
      </c>
      <c r="D357" s="302" t="s">
        <v>3008</v>
      </c>
      <c r="E357" s="333"/>
      <c r="F357" s="333"/>
    </row>
    <row r="358" spans="1:6">
      <c r="B358" s="305" t="s">
        <v>1661</v>
      </c>
      <c r="C358" s="304">
        <v>1.3</v>
      </c>
      <c r="D358" s="304">
        <v>1.3</v>
      </c>
      <c r="E358" s="333"/>
      <c r="F358" s="333"/>
    </row>
    <row r="359" spans="1:6">
      <c r="B359" s="308" t="s">
        <v>1711</v>
      </c>
      <c r="C359" s="309">
        <v>1.3</v>
      </c>
      <c r="D359" s="309">
        <v>1.3</v>
      </c>
      <c r="E359" s="333"/>
      <c r="F359" s="333"/>
    </row>
    <row r="362" spans="1:6">
      <c r="A362" s="295">
        <v>33</v>
      </c>
      <c r="B362" s="295" t="s">
        <v>1156</v>
      </c>
    </row>
    <row r="365" spans="1:6">
      <c r="A365" s="356"/>
      <c r="B365" s="357" t="s">
        <v>3986</v>
      </c>
      <c r="C365" s="358"/>
      <c r="D365" s="358"/>
      <c r="E365" s="358"/>
      <c r="F365" s="358"/>
    </row>
    <row r="366" spans="1:6">
      <c r="B366" s="315" t="s">
        <v>3981</v>
      </c>
      <c r="C366" s="521" t="s">
        <v>1156</v>
      </c>
      <c r="D366" s="522"/>
      <c r="E366" s="521" t="s">
        <v>4005</v>
      </c>
      <c r="F366" s="522"/>
    </row>
    <row r="367" spans="1:6">
      <c r="B367" s="314"/>
      <c r="C367" s="521" t="s">
        <v>3982</v>
      </c>
      <c r="D367" s="522"/>
      <c r="E367" s="521" t="s">
        <v>3982</v>
      </c>
      <c r="F367" s="522"/>
    </row>
    <row r="368" spans="1:6">
      <c r="B368" s="316"/>
      <c r="C368" s="317" t="s">
        <v>3983</v>
      </c>
      <c r="D368" s="324" t="s">
        <v>3008</v>
      </c>
      <c r="E368" s="317" t="s">
        <v>3983</v>
      </c>
      <c r="F368" s="324" t="s">
        <v>3008</v>
      </c>
    </row>
    <row r="369" spans="2:6">
      <c r="B369" s="305" t="s">
        <v>1681</v>
      </c>
      <c r="C369" s="304">
        <v>8.8378449299999993</v>
      </c>
      <c r="D369" s="304">
        <v>8.8378449299999993</v>
      </c>
      <c r="E369" s="304">
        <v>8.9630283699999964</v>
      </c>
      <c r="F369" s="304">
        <v>8.9630283699999964</v>
      </c>
    </row>
    <row r="370" spans="2:6">
      <c r="B370" s="305" t="s">
        <v>1679</v>
      </c>
      <c r="C370" s="307">
        <v>8.8038358500000005</v>
      </c>
      <c r="D370" s="307">
        <v>8.8038358500000005</v>
      </c>
      <c r="E370" s="307">
        <v>8.7743409999999997</v>
      </c>
      <c r="F370" s="307">
        <v>8.7743409999999997</v>
      </c>
    </row>
    <row r="371" spans="2:6">
      <c r="B371" s="305" t="s">
        <v>1667</v>
      </c>
      <c r="C371" s="307">
        <v>8.8092927799999998</v>
      </c>
      <c r="D371" s="307">
        <v>8.8092927799999998</v>
      </c>
      <c r="E371" s="307">
        <v>6.9</v>
      </c>
      <c r="F371" s="307">
        <v>6.9</v>
      </c>
    </row>
    <row r="372" spans="2:6">
      <c r="B372" s="305" t="s">
        <v>1682</v>
      </c>
      <c r="C372" s="307">
        <v>9.5433965400000034</v>
      </c>
      <c r="D372" s="307">
        <v>9.5433965400000034</v>
      </c>
      <c r="E372" s="307">
        <v>9.1222578100000007</v>
      </c>
      <c r="F372" s="307">
        <v>9.1222578100000007</v>
      </c>
    </row>
    <row r="373" spans="2:6">
      <c r="B373" s="305" t="s">
        <v>1680</v>
      </c>
      <c r="C373" s="307">
        <v>9.0548237500000006</v>
      </c>
      <c r="D373" s="307">
        <v>9.0548237500000006</v>
      </c>
      <c r="E373" s="307">
        <v>8.9373714399999997</v>
      </c>
      <c r="F373" s="307">
        <v>8.9373714399999997</v>
      </c>
    </row>
    <row r="374" spans="2:6">
      <c r="B374" s="308" t="s">
        <v>1668</v>
      </c>
      <c r="C374" s="309">
        <v>0</v>
      </c>
      <c r="D374" s="309">
        <v>0</v>
      </c>
      <c r="E374" s="309">
        <v>7.4</v>
      </c>
      <c r="F374" s="309">
        <v>7.4</v>
      </c>
    </row>
    <row r="375" spans="2:6">
      <c r="B375" s="311"/>
      <c r="C375" s="313"/>
      <c r="D375" s="313"/>
      <c r="E375" s="313"/>
      <c r="F375" s="313"/>
    </row>
    <row r="376" spans="2:6">
      <c r="B376" s="311"/>
      <c r="C376" s="313"/>
      <c r="D376" s="313"/>
      <c r="E376" s="313"/>
      <c r="F376" s="313"/>
    </row>
    <row r="377" spans="2:6">
      <c r="B377" s="357" t="s">
        <v>3988</v>
      </c>
      <c r="C377" s="358"/>
      <c r="D377" s="358"/>
      <c r="E377" s="358"/>
      <c r="F377" s="358"/>
    </row>
    <row r="378" spans="2:6">
      <c r="B378" s="315" t="s">
        <v>3981</v>
      </c>
      <c r="C378" s="521" t="s">
        <v>1156</v>
      </c>
      <c r="D378" s="522"/>
      <c r="E378" s="326"/>
      <c r="F378" s="328"/>
    </row>
    <row r="379" spans="2:6">
      <c r="B379" s="314"/>
      <c r="C379" s="521" t="s">
        <v>3982</v>
      </c>
      <c r="D379" s="522"/>
      <c r="E379" s="326"/>
      <c r="F379" s="328"/>
    </row>
    <row r="380" spans="2:6">
      <c r="B380" s="316"/>
      <c r="C380" s="317" t="s">
        <v>3983</v>
      </c>
      <c r="D380" s="324" t="s">
        <v>3008</v>
      </c>
      <c r="E380" s="326"/>
      <c r="F380" s="328"/>
    </row>
    <row r="381" spans="2:6">
      <c r="B381" s="305" t="s">
        <v>1681</v>
      </c>
      <c r="C381" s="304">
        <v>21.02685147</v>
      </c>
      <c r="D381" s="304">
        <v>21.02685147</v>
      </c>
      <c r="E381" s="326"/>
      <c r="F381" s="328"/>
    </row>
    <row r="382" spans="2:6">
      <c r="B382" s="305" t="s">
        <v>1679</v>
      </c>
      <c r="C382" s="307">
        <v>21.026564549999993</v>
      </c>
      <c r="D382" s="307">
        <v>21.026564549999993</v>
      </c>
      <c r="E382" s="327"/>
      <c r="F382" s="328"/>
    </row>
    <row r="383" spans="2:6">
      <c r="B383" s="305" t="s">
        <v>1667</v>
      </c>
      <c r="C383" s="307">
        <v>21.048040359999998</v>
      </c>
      <c r="D383" s="307">
        <v>21.048040359999998</v>
      </c>
      <c r="E383" s="327"/>
      <c r="F383" s="328"/>
    </row>
    <row r="384" spans="2:6">
      <c r="B384" s="305" t="s">
        <v>1682</v>
      </c>
      <c r="C384" s="307">
        <v>21.856437950000007</v>
      </c>
      <c r="D384" s="307">
        <v>21.856437950000007</v>
      </c>
      <c r="E384" s="327"/>
      <c r="F384" s="328"/>
    </row>
    <row r="385" spans="1:6">
      <c r="B385" s="305" t="s">
        <v>1680</v>
      </c>
      <c r="C385" s="307">
        <v>21.517322899999996</v>
      </c>
      <c r="D385" s="307">
        <v>21.517322899999996</v>
      </c>
      <c r="E385" s="327"/>
      <c r="F385" s="328"/>
    </row>
    <row r="386" spans="1:6">
      <c r="B386" s="308" t="s">
        <v>1668</v>
      </c>
      <c r="C386" s="309">
        <v>21.43573439</v>
      </c>
      <c r="D386" s="309">
        <v>21.43573439</v>
      </c>
      <c r="E386" s="327"/>
      <c r="F386" s="328"/>
    </row>
    <row r="389" spans="1:6">
      <c r="A389" s="295">
        <v>34</v>
      </c>
      <c r="B389" s="295" t="s">
        <v>1347</v>
      </c>
    </row>
    <row r="391" spans="1:6">
      <c r="B391" s="357" t="s">
        <v>3986</v>
      </c>
      <c r="C391" s="358"/>
      <c r="D391" s="358"/>
      <c r="E391" s="358"/>
      <c r="F391" s="358"/>
    </row>
    <row r="392" spans="1:6">
      <c r="B392" s="315" t="s">
        <v>3981</v>
      </c>
      <c r="C392" s="521" t="s">
        <v>1347</v>
      </c>
      <c r="D392" s="522"/>
      <c r="E392" s="521" t="s">
        <v>4006</v>
      </c>
      <c r="F392" s="522"/>
    </row>
    <row r="393" spans="1:6">
      <c r="B393" s="314"/>
      <c r="C393" s="521" t="s">
        <v>3982</v>
      </c>
      <c r="D393" s="522"/>
      <c r="E393" s="521" t="s">
        <v>3982</v>
      </c>
      <c r="F393" s="522"/>
    </row>
    <row r="394" spans="1:6">
      <c r="B394" s="316"/>
      <c r="C394" s="317" t="s">
        <v>3983</v>
      </c>
      <c r="D394" s="318" t="s">
        <v>3008</v>
      </c>
      <c r="E394" s="317" t="s">
        <v>3983</v>
      </c>
      <c r="F394" s="318" t="s">
        <v>3008</v>
      </c>
    </row>
    <row r="395" spans="1:6">
      <c r="B395" s="305" t="s">
        <v>1681</v>
      </c>
      <c r="C395" s="319">
        <v>9.5419326299999998</v>
      </c>
      <c r="D395" s="304">
        <v>9.5419326299999998</v>
      </c>
      <c r="E395" s="319">
        <v>9.5148999999999997E-2</v>
      </c>
      <c r="F395" s="304">
        <v>9.5148999999999997E-2</v>
      </c>
    </row>
    <row r="396" spans="1:6">
      <c r="B396" s="305" t="s">
        <v>1679</v>
      </c>
      <c r="C396" s="320">
        <v>10.04070568</v>
      </c>
      <c r="D396" s="307">
        <v>10.04070568</v>
      </c>
      <c r="E396" s="320">
        <v>9.136488999999999E-2</v>
      </c>
      <c r="F396" s="307">
        <v>9.136488999999999E-2</v>
      </c>
    </row>
    <row r="397" spans="1:6">
      <c r="B397" s="305" t="s">
        <v>1667</v>
      </c>
      <c r="C397" s="320">
        <v>9.5374382099999995</v>
      </c>
      <c r="D397" s="307">
        <v>9.5374382099999995</v>
      </c>
      <c r="E397" s="320">
        <v>0.08</v>
      </c>
      <c r="F397" s="307">
        <v>0.08</v>
      </c>
    </row>
    <row r="398" spans="1:6">
      <c r="B398" s="305" t="s">
        <v>1682</v>
      </c>
      <c r="C398" s="320">
        <v>10.767791450000004</v>
      </c>
      <c r="D398" s="307">
        <v>10.767791450000004</v>
      </c>
      <c r="E398" s="320">
        <v>9.945153000000001E-2</v>
      </c>
      <c r="F398" s="307">
        <v>9.945153000000001E-2</v>
      </c>
    </row>
    <row r="399" spans="1:6">
      <c r="B399" s="305" t="s">
        <v>1680</v>
      </c>
      <c r="C399" s="320">
        <v>10.108131069999999</v>
      </c>
      <c r="D399" s="307">
        <v>10.108131069999999</v>
      </c>
      <c r="E399" s="320">
        <v>9.5288029999999996E-2</v>
      </c>
      <c r="F399" s="307">
        <v>9.5288029999999996E-2</v>
      </c>
    </row>
    <row r="400" spans="1:6">
      <c r="B400" s="308" t="s">
        <v>1668</v>
      </c>
      <c r="C400" s="321">
        <v>9.7945330800000008</v>
      </c>
      <c r="D400" s="309">
        <v>9.7945330800000008</v>
      </c>
      <c r="E400" s="321">
        <v>0.08</v>
      </c>
      <c r="F400" s="309">
        <v>0.08</v>
      </c>
    </row>
    <row r="401" spans="1:6">
      <c r="B401" s="311"/>
      <c r="C401" s="313"/>
      <c r="D401" s="313"/>
      <c r="E401" s="313"/>
      <c r="F401" s="313"/>
    </row>
    <row r="402" spans="1:6">
      <c r="B402" s="357" t="s">
        <v>3988</v>
      </c>
      <c r="C402" s="358"/>
      <c r="D402" s="358"/>
      <c r="E402" s="358"/>
      <c r="F402" s="358"/>
    </row>
    <row r="403" spans="1:6">
      <c r="B403" s="315" t="s">
        <v>3981</v>
      </c>
      <c r="C403" s="521" t="s">
        <v>1347</v>
      </c>
      <c r="D403" s="522"/>
      <c r="E403" s="326"/>
      <c r="F403" s="328"/>
    </row>
    <row r="404" spans="1:6">
      <c r="B404" s="314"/>
      <c r="C404" s="521" t="s">
        <v>3982</v>
      </c>
      <c r="D404" s="522"/>
      <c r="E404" s="326"/>
      <c r="F404" s="328"/>
    </row>
    <row r="405" spans="1:6">
      <c r="B405" s="316"/>
      <c r="C405" s="317" t="s">
        <v>3983</v>
      </c>
      <c r="D405" s="318" t="s">
        <v>3008</v>
      </c>
      <c r="E405" s="326"/>
      <c r="F405" s="328"/>
    </row>
    <row r="406" spans="1:6">
      <c r="B406" s="305" t="s">
        <v>1681</v>
      </c>
      <c r="C406" s="319">
        <v>23.938761839999994</v>
      </c>
      <c r="D406" s="304">
        <v>23.938761839999994</v>
      </c>
      <c r="E406" s="326"/>
      <c r="F406" s="328"/>
    </row>
    <row r="407" spans="1:6">
      <c r="B407" s="305" t="s">
        <v>1679</v>
      </c>
      <c r="C407" s="320">
        <v>23.093466550000002</v>
      </c>
      <c r="D407" s="307">
        <v>23.093466550000002</v>
      </c>
      <c r="E407" s="327"/>
      <c r="F407" s="328"/>
    </row>
    <row r="408" spans="1:6">
      <c r="B408" s="305" t="s">
        <v>1667</v>
      </c>
      <c r="C408" s="320">
        <v>22.95320267</v>
      </c>
      <c r="D408" s="307">
        <v>22.95320267</v>
      </c>
      <c r="E408" s="327"/>
      <c r="F408" s="328"/>
    </row>
    <row r="409" spans="1:6">
      <c r="B409" s="305" t="s">
        <v>1682</v>
      </c>
      <c r="C409" s="320">
        <v>26.007046849999998</v>
      </c>
      <c r="D409" s="307">
        <v>26.007046849999998</v>
      </c>
      <c r="E409" s="327"/>
      <c r="F409" s="328"/>
    </row>
    <row r="410" spans="1:6">
      <c r="B410" s="305" t="s">
        <v>1680</v>
      </c>
      <c r="C410" s="320">
        <v>23.260092</v>
      </c>
      <c r="D410" s="307">
        <v>23.260092</v>
      </c>
      <c r="E410" s="327"/>
      <c r="F410" s="328"/>
    </row>
    <row r="411" spans="1:6">
      <c r="B411" s="308" t="s">
        <v>1668</v>
      </c>
      <c r="C411" s="321">
        <v>23.517873229999999</v>
      </c>
      <c r="D411" s="309">
        <v>23.517873229999999</v>
      </c>
      <c r="E411" s="327"/>
      <c r="F411" s="328"/>
    </row>
    <row r="415" spans="1:6">
      <c r="A415" s="295">
        <v>35</v>
      </c>
      <c r="B415" s="295" t="s">
        <v>2935</v>
      </c>
      <c r="C415" s="295" t="s">
        <v>73</v>
      </c>
    </row>
    <row r="418" spans="1:3">
      <c r="A418" s="295">
        <v>36</v>
      </c>
      <c r="B418" s="295" t="s">
        <v>2936</v>
      </c>
      <c r="C418" s="295" t="s">
        <v>73</v>
      </c>
    </row>
    <row r="421" spans="1:3">
      <c r="A421" s="295">
        <v>37</v>
      </c>
      <c r="B421" s="295" t="s">
        <v>2940</v>
      </c>
      <c r="C421" s="295" t="s">
        <v>73</v>
      </c>
    </row>
    <row r="424" spans="1:3">
      <c r="A424" s="295">
        <v>38</v>
      </c>
      <c r="B424" s="295" t="s">
        <v>1549</v>
      </c>
      <c r="C424" s="295" t="s">
        <v>73</v>
      </c>
    </row>
    <row r="427" spans="1:3">
      <c r="A427" s="295">
        <v>39</v>
      </c>
      <c r="B427" s="295" t="s">
        <v>1731</v>
      </c>
      <c r="C427" s="295" t="s">
        <v>73</v>
      </c>
    </row>
    <row r="430" spans="1:3">
      <c r="A430" s="295">
        <v>40</v>
      </c>
      <c r="B430" s="295" t="s">
        <v>2943</v>
      </c>
      <c r="C430" s="295" t="s">
        <v>73</v>
      </c>
    </row>
    <row r="433" spans="1:3">
      <c r="A433" s="295">
        <v>41</v>
      </c>
      <c r="B433" s="295" t="s">
        <v>3457</v>
      </c>
      <c r="C433" s="295" t="s">
        <v>73</v>
      </c>
    </row>
  </sheetData>
  <mergeCells count="81">
    <mergeCell ref="B4:J4"/>
    <mergeCell ref="B5:J5"/>
    <mergeCell ref="C8:D8"/>
    <mergeCell ref="C19:D19"/>
    <mergeCell ref="C27:D27"/>
    <mergeCell ref="E27:F27"/>
    <mergeCell ref="C79:D79"/>
    <mergeCell ref="C28:D28"/>
    <mergeCell ref="E28:F28"/>
    <mergeCell ref="C41:D41"/>
    <mergeCell ref="C42:D42"/>
    <mergeCell ref="B55:D55"/>
    <mergeCell ref="C56:D56"/>
    <mergeCell ref="C63:D63"/>
    <mergeCell ref="C72:D72"/>
    <mergeCell ref="E72:F72"/>
    <mergeCell ref="C73:D73"/>
    <mergeCell ref="E73:F73"/>
    <mergeCell ref="C169:D169"/>
    <mergeCell ref="C80:D80"/>
    <mergeCell ref="C92:D92"/>
    <mergeCell ref="C93:D93"/>
    <mergeCell ref="C104:D104"/>
    <mergeCell ref="C117:D117"/>
    <mergeCell ref="C118:D118"/>
    <mergeCell ref="C124:D124"/>
    <mergeCell ref="C125:D125"/>
    <mergeCell ref="C133:D133"/>
    <mergeCell ref="C144:D144"/>
    <mergeCell ref="C159:D159"/>
    <mergeCell ref="C178:D178"/>
    <mergeCell ref="E178:F178"/>
    <mergeCell ref="G178:H178"/>
    <mergeCell ref="C179:D179"/>
    <mergeCell ref="E179:F179"/>
    <mergeCell ref="G179:H179"/>
    <mergeCell ref="C189:D189"/>
    <mergeCell ref="C190:D190"/>
    <mergeCell ref="C201:D201"/>
    <mergeCell ref="E201:F201"/>
    <mergeCell ref="C202:D202"/>
    <mergeCell ref="E202:F202"/>
    <mergeCell ref="E271:F271"/>
    <mergeCell ref="C219:D219"/>
    <mergeCell ref="C220:D220"/>
    <mergeCell ref="C231:D231"/>
    <mergeCell ref="E231:F231"/>
    <mergeCell ref="C232:D232"/>
    <mergeCell ref="E232:F232"/>
    <mergeCell ref="C238:D238"/>
    <mergeCell ref="C239:D239"/>
    <mergeCell ref="C249:D249"/>
    <mergeCell ref="C260:D260"/>
    <mergeCell ref="C271:D271"/>
    <mergeCell ref="C350:D350"/>
    <mergeCell ref="E350:F350"/>
    <mergeCell ref="C272:D272"/>
    <mergeCell ref="E272:F272"/>
    <mergeCell ref="C284:D284"/>
    <mergeCell ref="C285:D285"/>
    <mergeCell ref="C297:D297"/>
    <mergeCell ref="C315:D315"/>
    <mergeCell ref="C316:D316"/>
    <mergeCell ref="C326:D326"/>
    <mergeCell ref="C339:D339"/>
    <mergeCell ref="C349:D349"/>
    <mergeCell ref="E349:F349"/>
    <mergeCell ref="E392:F392"/>
    <mergeCell ref="C393:D393"/>
    <mergeCell ref="E393:F393"/>
    <mergeCell ref="C355:D355"/>
    <mergeCell ref="C356:D356"/>
    <mergeCell ref="C366:D366"/>
    <mergeCell ref="E366:F366"/>
    <mergeCell ref="C367:D367"/>
    <mergeCell ref="E367:F367"/>
    <mergeCell ref="C403:D403"/>
    <mergeCell ref="C404:D404"/>
    <mergeCell ref="C378:D378"/>
    <mergeCell ref="C379:D379"/>
    <mergeCell ref="C392:D392"/>
  </mergeCells>
  <pageMargins left="0.7" right="0.7" top="0.75" bottom="0.75" header="0.3" footer="0.3"/>
  <pageSetup paperSize="9" orientation="portrait" r:id="rId1"/>
  <headerFooter>
    <oddFooter>&amp;C&amp;1#&amp;"Calibri"&amp;10&amp;K000000RESTRICTED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7B98A-9BCC-4241-B45B-0562FC3EF92D}">
  <dimension ref="A2:G1048576"/>
  <sheetViews>
    <sheetView topLeftCell="B407" workbookViewId="0">
      <selection activeCell="B407" sqref="B407"/>
    </sheetView>
  </sheetViews>
  <sheetFormatPr defaultRowHeight="14.5"/>
  <cols>
    <col min="1" max="1" width="12.08984375" style="182" hidden="1" customWidth="1"/>
    <col min="2" max="2" width="38.08984375" style="182" bestFit="1" customWidth="1"/>
    <col min="3" max="3" width="42.6328125" customWidth="1"/>
    <col min="4" max="4" width="41.90625" style="182" bestFit="1" customWidth="1"/>
    <col min="5" max="5" width="42.6328125" customWidth="1"/>
  </cols>
  <sheetData>
    <row r="2" spans="1:5" ht="18.5">
      <c r="B2" s="181" t="s">
        <v>1210</v>
      </c>
      <c r="C2" s="181" t="s">
        <v>1723</v>
      </c>
      <c r="D2" s="181" t="s">
        <v>1724</v>
      </c>
      <c r="E2" s="181" t="s">
        <v>1725</v>
      </c>
    </row>
    <row r="4" spans="1:5">
      <c r="A4" t="s">
        <v>2897</v>
      </c>
      <c r="B4" s="182" t="str">
        <f>VLOOKUP(A4,'Scheme Master'!$A:$C,3,0)</f>
        <v>HSBC Corporate Bond Fund</v>
      </c>
      <c r="D4" s="243" t="str">
        <f>VLOOKUP($A4,'Allotment&amp; Benchmark'!$C:$G,5,0)</f>
        <v>NIFTY Corporate Bond Index B-III  +</v>
      </c>
    </row>
    <row r="14" spans="1:5">
      <c r="A14" t="s">
        <v>2902</v>
      </c>
      <c r="B14" s="182" t="str">
        <f>VLOOKUP(A14,'Scheme Master'!$A:$C,3,0)</f>
        <v>HSBC Gilt Fund</v>
      </c>
      <c r="D14" s="243" t="str">
        <f>VLOOKUP($A14,'Allotment&amp; Benchmark'!$C:$G,5,0)</f>
        <v>NIFTY All Duration G-Sec Index  +</v>
      </c>
    </row>
    <row r="24" spans="1:4">
      <c r="A24" t="s">
        <v>1940</v>
      </c>
      <c r="B24" s="182" t="str">
        <f>VLOOKUP(A24,'Scheme Master'!$A:$C,3,0)</f>
        <v xml:space="preserve">  ++ HSBC Liquid Fund</v>
      </c>
      <c r="D24" s="243" t="str">
        <f>VLOOKUP($A24,'Allotment&amp; Benchmark'!$C:$G,5,0)</f>
        <v>Nifty Liquid Index B-I</v>
      </c>
    </row>
    <row r="35" spans="1:4">
      <c r="A35" t="s">
        <v>1969</v>
      </c>
      <c r="B35" s="182" t="str">
        <f>VLOOKUP(A35,'Scheme Master'!$A:$C,3,0)</f>
        <v>HSBC Medium to Long Duration Fund</v>
      </c>
      <c r="D35" s="243" t="str">
        <f>VLOOKUP($A35,'Allotment&amp; Benchmark'!$C:$G,5,0)</f>
        <v>NIFTY Medium to Long Duration Debt Index A-III  ###</v>
      </c>
    </row>
    <row r="45" spans="1:4">
      <c r="A45" t="s">
        <v>1959</v>
      </c>
      <c r="B45" s="182" t="str">
        <f>VLOOKUP(A45,'Scheme Master'!$A:$C,3,0)</f>
        <v>HSBC Large Cap Fund</v>
      </c>
      <c r="D45" s="243" t="str">
        <f>VLOOKUP($A45,'Allotment&amp; Benchmark'!$C:$G,5,0)</f>
        <v>Nifty 100 TRI +</v>
      </c>
    </row>
    <row r="56" spans="1:4">
      <c r="A56" t="s">
        <v>1961</v>
      </c>
      <c r="B56" s="182" t="str">
        <f>VLOOKUP(A56,'Scheme Master'!$A:$C,3,0)</f>
        <v>HSBC Conservative Hybrid Fund</v>
      </c>
      <c r="D56" s="243" t="str">
        <f>VLOOKUP($A56,'Allotment&amp; Benchmark'!$C:$G,5,0)</f>
        <v>NIFTY 50 Hybrid Composite Debt 15:85 Index</v>
      </c>
    </row>
    <row r="66" spans="1:4">
      <c r="A66" t="s">
        <v>1937</v>
      </c>
      <c r="B66" s="182" t="str">
        <f>VLOOKUP(A66,'Scheme Master'!$A:$C,3,0)</f>
        <v>HSBC Flexi Cap Fund</v>
      </c>
      <c r="D66" s="243" t="str">
        <f>VLOOKUP($A66,'Allotment&amp; Benchmark'!$C:$G,5,0)</f>
        <v>NIFTY 500 TRI</v>
      </c>
    </row>
    <row r="76" spans="1:4">
      <c r="A76" t="s">
        <v>2896</v>
      </c>
      <c r="B76" s="182" t="str">
        <f>VLOOKUP(A76,'Scheme Master'!$A:$C,3,0)</f>
        <v>HSBC Midcap Fund</v>
      </c>
      <c r="D76" s="243" t="str">
        <f>VLOOKUP($A76,'Allotment&amp; Benchmark'!$C:$G,5,0)</f>
        <v>Nifty Midcap 150 TRI +</v>
      </c>
    </row>
    <row r="86" spans="1:4">
      <c r="A86" t="s">
        <v>2899</v>
      </c>
      <c r="B86" s="182" t="str">
        <f>VLOOKUP(A86,'Scheme Master'!$A:$C,3,0)</f>
        <v>HSBC Money Market Fund</v>
      </c>
      <c r="D86" s="243" t="str">
        <f>VLOOKUP($A86,'Allotment&amp; Benchmark'!$C:$G,5,0)</f>
        <v>Nifty Money Market Index B-I</v>
      </c>
    </row>
    <row r="97" spans="1:4">
      <c r="A97" t="s">
        <v>2888</v>
      </c>
      <c r="B97" s="182" t="str">
        <f>VLOOKUP(A97,'Scheme Master'!$A:$C,3,0)</f>
        <v>HSBC ELSS Fund</v>
      </c>
      <c r="D97" s="243" t="str">
        <f>VLOOKUP($A97,'Allotment&amp; Benchmark'!$C:$G,5,0)</f>
        <v>Nifty 500 TRI</v>
      </c>
    </row>
    <row r="106" spans="1:4">
      <c r="A106" t="s">
        <v>1965</v>
      </c>
      <c r="B106" s="182" t="str">
        <f>VLOOKUP(A106,'Scheme Master'!$A:$C,3,0)</f>
        <v>HSBC Tax Saver Equity Fund</v>
      </c>
      <c r="D106" s="243" t="str">
        <f>VLOOKUP($A106,'Allotment&amp; Benchmark'!$C:$G,5,0)</f>
        <v>Nifty 500 TRI</v>
      </c>
    </row>
    <row r="117" spans="1:4">
      <c r="A117" t="s">
        <v>2895</v>
      </c>
      <c r="B117" s="182" t="str">
        <f>VLOOKUP(A117,'Scheme Master'!$A:$C,3,0)</f>
        <v>HSBC Infrastructure Fund</v>
      </c>
      <c r="D117" s="243" t="str">
        <f>VLOOKUP($A117,'Allotment&amp; Benchmark'!$C:$G,5,0)</f>
        <v>Nifty Infrastructure TRI</v>
      </c>
    </row>
    <row r="127" spans="1:4">
      <c r="A127" t="s">
        <v>2891</v>
      </c>
      <c r="B127" s="182" t="str">
        <f>VLOOKUP(A127,'Scheme Master'!$A:$C,3,0)</f>
        <v>HSBC Banking and PSU Debt Fund</v>
      </c>
      <c r="D127" s="243" t="str">
        <f>VLOOKUP($A127,'Allotment&amp; Benchmark'!$C:$G,5,0)</f>
        <v>NIFTY Banking &amp; PSU Debt Index</v>
      </c>
    </row>
    <row r="137" spans="1:4">
      <c r="A137" t="s">
        <v>1982</v>
      </c>
      <c r="B137" s="182" t="str">
        <f>VLOOKUP(A137,'Scheme Master'!$A:$C,3,0)</f>
        <v>HSBC Global Emerging Markets Fund</v>
      </c>
      <c r="D137" s="243" t="str">
        <f>VLOOKUP($A137,'Allotment&amp; Benchmark'!$C:$G,5,0)</f>
        <v>MSCI Emerging Markets Index TRI</v>
      </c>
    </row>
    <row r="147" spans="1:4">
      <c r="A147" t="s">
        <v>2900</v>
      </c>
      <c r="B147" s="182" t="str">
        <f>VLOOKUP(A147,'Scheme Master'!$A:$C,3,0)</f>
        <v>HSBC Credit Risk Fund</v>
      </c>
      <c r="D147" s="243" t="str">
        <f>VLOOKUP($A147,'Allotment&amp; Benchmark'!$C:$G,5,0)</f>
        <v>NIFTY Credit Risk Bond Index C-III</v>
      </c>
    </row>
    <row r="158" spans="1:4">
      <c r="A158" t="s">
        <v>2889</v>
      </c>
      <c r="B158" s="182" t="str">
        <f>VLOOKUP(A158,'Scheme Master'!$A:$C,3,0)</f>
        <v>HSBC Value Fund</v>
      </c>
      <c r="D158" s="243" t="str">
        <f>VLOOKUP($A158,'Allotment&amp; Benchmark'!$C:$G,5,0)</f>
        <v>Nifty 500 TRI</v>
      </c>
    </row>
    <row r="169" spans="1:4">
      <c r="A169" t="s">
        <v>2890</v>
      </c>
      <c r="B169" s="182" t="str">
        <f>VLOOKUP(A169,'Scheme Master'!$A:$C,3,0)</f>
        <v>HSBC Dynamic Bond Fund</v>
      </c>
      <c r="D169" s="243" t="str">
        <f>VLOOKUP($A169,'Allotment&amp; Benchmark'!$C:$G,5,0)</f>
        <v>NIFTY Composite Debt Index A-III</v>
      </c>
    </row>
    <row r="179" spans="1:4">
      <c r="A179" t="s">
        <v>2892</v>
      </c>
      <c r="B179" s="182" t="str">
        <f>VLOOKUP(A179,'Scheme Master'!$A:$C,3,0)</f>
        <v>HSBC Low Duration Fund</v>
      </c>
      <c r="D179" s="243" t="str">
        <f>VLOOKUP($A179,'Allotment&amp; Benchmark'!$C:$G,5,0)</f>
        <v>NIFTY Low Duration Debt Index B-I</v>
      </c>
    </row>
    <row r="189" spans="1:4">
      <c r="A189" t="s">
        <v>2893</v>
      </c>
      <c r="B189" s="182" t="str">
        <f>VLOOKUP(A189,'Scheme Master'!$A:$C,3,0)</f>
        <v>HSBC Aggressive Hybrid Fund</v>
      </c>
      <c r="D189" s="243" t="str">
        <f>VLOOKUP($A189,'Allotment&amp; Benchmark'!$C:$G,5,0)</f>
        <v>NIFTY 50 Hybrid Composite Debt 65:35 Index</v>
      </c>
    </row>
    <row r="199" spans="1:4">
      <c r="A199" t="s">
        <v>2894</v>
      </c>
      <c r="B199" s="182" t="str">
        <f>VLOOKUP(A199,'Scheme Master'!$A:$C,3,0)</f>
        <v>HSBC Balanced Advantage Fund</v>
      </c>
      <c r="D199" s="243" t="str">
        <f>VLOOKUP($A199,'Allotment&amp; Benchmark'!$C:$G,5,0)</f>
        <v>Nifty 50 Hybrid composite debt 50:50 Index</v>
      </c>
    </row>
    <row r="210" spans="1:4">
      <c r="A210" t="s">
        <v>1980</v>
      </c>
      <c r="B210" s="182" t="str">
        <f>VLOOKUP(A210,'Scheme Master'!$A:$C,3,0)</f>
        <v>HSBC Brazil Fund</v>
      </c>
      <c r="D210" s="243" t="str">
        <f>VLOOKUP($A210,'Allotment&amp; Benchmark'!$C:$G,5,0)</f>
        <v>MSCI Brazil 10/40 Index TRI</v>
      </c>
    </row>
    <row r="222" spans="1:4">
      <c r="A222" t="s">
        <v>2898</v>
      </c>
      <c r="B222" s="182" t="str">
        <f>VLOOKUP(A222,'Scheme Master'!$A:$C,3,0)</f>
        <v>HSBC Equity Savings Fund</v>
      </c>
      <c r="D222" s="243" t="str">
        <f>VLOOKUP($A222,'Allotment&amp; Benchmark'!$C:$G,5,0)</f>
        <v>NIFTY Equity Savings Index</v>
      </c>
    </row>
    <row r="232" spans="1:4">
      <c r="A232" t="s">
        <v>2901</v>
      </c>
      <c r="B232" s="182" t="str">
        <f>VLOOKUP(A232,'Scheme Master'!$A:$C,3,0)</f>
        <v>HSBC Short Duration Fund</v>
      </c>
      <c r="D232" s="243" t="str">
        <f>VLOOKUP($A232,'Allotment&amp; Benchmark'!$C:$G,5,0)</f>
        <v>NIFTY Short Duration Debt Index A-II  ###</v>
      </c>
    </row>
    <row r="243" spans="1:7">
      <c r="A243" t="s">
        <v>1979</v>
      </c>
      <c r="B243" s="182" t="str">
        <f>VLOOKUP(A243,'Scheme Master'!$A:$C,3,0)</f>
        <v>HSBC Asia Pacific(Ex Japan)Div YieldFund</v>
      </c>
      <c r="D243" s="243" t="str">
        <f>VLOOKUP($A243,'Allotment&amp; Benchmark'!$C:$G,5,0)</f>
        <v>MSCI AC Asia Pacific ex Japan TRI</v>
      </c>
    </row>
    <row r="254" spans="1:7">
      <c r="A254" t="s">
        <v>1981</v>
      </c>
      <c r="B254" s="182" t="str">
        <f>VLOOKUP(A254,'Scheme Master'!$A:$C,3,0)</f>
        <v>HSBC Managed Solution India-Conservative</v>
      </c>
      <c r="D254" s="243" t="str">
        <f>VLOOKUP($A254,'Allotment&amp; Benchmark'!$C:$G,5,0)</f>
        <v>90% of CRISIL Composite Bond Index and 10% of S&amp;P BSE 200 TRI  ###</v>
      </c>
    </row>
    <row r="255" spans="1:7">
      <c r="E255" s="57" t="s">
        <v>1068</v>
      </c>
      <c r="G255" s="277" t="s">
        <v>1287</v>
      </c>
    </row>
    <row r="265" spans="1:7">
      <c r="A265" t="s">
        <v>1983</v>
      </c>
      <c r="B265" s="182" t="str">
        <f>VLOOKUP(A265,'Scheme Master'!$A:$C,3,0)</f>
        <v>HSBC Managed Solutions India - Growth</v>
      </c>
      <c r="D265" s="243" t="str">
        <f>VLOOKUP($A265,'Allotment&amp; Benchmark'!$C:$G,5,0)</f>
        <v>20% of CRISIL Composite Bond Index and 80% of S&amp;P BSE 200 TRI  ###</v>
      </c>
    </row>
    <row r="266" spans="1:7">
      <c r="E266" s="57" t="s">
        <v>1068</v>
      </c>
      <c r="G266" s="277" t="s">
        <v>1287</v>
      </c>
    </row>
    <row r="275" spans="1:4">
      <c r="A275" t="s">
        <v>1985</v>
      </c>
      <c r="B275" s="182" t="str">
        <f>VLOOKUP(A275,'Scheme Master'!$A:$C,3,0)</f>
        <v>HSBC Managed Solutions India - Moderate</v>
      </c>
      <c r="D275" s="243" t="str">
        <f>VLOOKUP($A275,'Allotment&amp; Benchmark'!$C:$G,5,0)</f>
        <v>CRISIL Hybrid 35+65 - Aggressive Fund Index</v>
      </c>
    </row>
    <row r="285" spans="1:4">
      <c r="A285" t="s">
        <v>2903</v>
      </c>
      <c r="B285" s="182" t="str">
        <f>VLOOKUP(A285,'Scheme Master'!$A:$C,3,0)</f>
        <v>HSBC Small Cap Fund</v>
      </c>
      <c r="D285" s="243" t="str">
        <f>VLOOKUP($A285,'Allotment&amp; Benchmark'!$C:$G,5,0)</f>
        <v>Nifty Smallcap 250 TRI</v>
      </c>
    </row>
    <row r="297" spans="1:4">
      <c r="A297" t="s">
        <v>2904</v>
      </c>
      <c r="B297" s="182" t="str">
        <f>VLOOKUP(A297,'Scheme Master'!$A:$C,3,0)</f>
        <v>HSBC Arbitrage Fund</v>
      </c>
      <c r="D297" s="243" t="str">
        <f>VLOOKUP($A297,'Allotment&amp; Benchmark'!$C:$G,5,0)</f>
        <v>Nifty 50 Arbitrage Index</v>
      </c>
    </row>
    <row r="307" spans="1:4">
      <c r="A307" t="s">
        <v>2905</v>
      </c>
      <c r="B307" s="182" t="str">
        <f>VLOOKUP(A307,'Scheme Master'!$A:$C,3,0)</f>
        <v>HSBC Business Cycles Fund</v>
      </c>
      <c r="D307" s="243" t="str">
        <f>VLOOKUP($A307,'Allotment&amp; Benchmark'!$C:$G,5,0)</f>
        <v>Nifty 500 TRI</v>
      </c>
    </row>
    <row r="317" spans="1:4">
      <c r="A317" t="s">
        <v>2906</v>
      </c>
      <c r="B317" s="182" t="str">
        <f>VLOOKUP(A317,'Scheme Master'!$A:$C,3,0)</f>
        <v>HSBC Medium Duration Fund</v>
      </c>
      <c r="D317" s="243" t="str">
        <f>VLOOKUP($A317,'Allotment&amp; Benchmark'!$C:$G,5,0)</f>
        <v>NIFTY Medium Duration Debt Index B-III</v>
      </c>
    </row>
    <row r="327" spans="1:4">
      <c r="A327" t="s">
        <v>1950</v>
      </c>
      <c r="B327" s="182" t="str">
        <f>VLOOKUP(A327,'Scheme Master'!$A:$C,3,0)</f>
        <v>HSBC Large &amp; Mid Cap Fund</v>
      </c>
      <c r="D327" s="243" t="str">
        <f>VLOOKUP($A327,'Allotment&amp; Benchmark'!$C:$G,5,0)</f>
        <v>NIFTY Large Midcap 250 TRI</v>
      </c>
    </row>
    <row r="337" spans="1:4">
      <c r="A337" t="s">
        <v>1953</v>
      </c>
      <c r="B337" s="182" t="str">
        <f>VLOOKUP(A337,'Scheme Master'!$A:$C,3,0)</f>
        <v>HSBC Overnight Fund</v>
      </c>
      <c r="D337" s="243" t="str">
        <f>VLOOKUP($A337,'Allotment&amp; Benchmark'!$C:$G,5,0)</f>
        <v>NIFTY 1D Rate Index</v>
      </c>
    </row>
    <row r="347" spans="1:4">
      <c r="A347" t="s">
        <v>1945</v>
      </c>
      <c r="B347" s="182" t="str">
        <f>VLOOKUP(A347,'Scheme Master'!$A:$C,3,0)</f>
        <v>HSBC Ultra Short Duration Fund</v>
      </c>
      <c r="D347" s="243" t="str">
        <f>VLOOKUP($A347,'Allotment&amp; Benchmark'!$C:$G,5,0)</f>
        <v>NIFTY Ultra Short Duration Debt Index B-I</v>
      </c>
    </row>
    <row r="357" spans="1:4">
      <c r="A357" t="s">
        <v>2907</v>
      </c>
      <c r="B357" s="182" t="str">
        <f>VLOOKUP(A357,'Scheme Master'!$A:$C,3,0)</f>
        <v>HSBC NIFTY 50 INDEX FUND</v>
      </c>
      <c r="D357" s="243" t="str">
        <f>VLOOKUP($A357,'Allotment&amp; Benchmark'!$C:$G,5,0)</f>
        <v>Nifty 50 TRI</v>
      </c>
    </row>
    <row r="367" spans="1:4">
      <c r="A367" t="s">
        <v>2908</v>
      </c>
      <c r="B367" s="182" t="str">
        <f>VLOOKUP(A367,'Scheme Master'!$A:$C,3,0)</f>
        <v>HSBC NIFTY NEXT 50 INDEX FUND</v>
      </c>
      <c r="D367" s="243" t="str">
        <f>VLOOKUP($A367,'Allotment&amp; Benchmark'!$C:$G,5,0)</f>
        <v>Nifty Next 50 TRI</v>
      </c>
    </row>
    <row r="377" spans="1:4">
      <c r="A377" t="s">
        <v>1949</v>
      </c>
      <c r="B377" s="182" t="str">
        <f>VLOOKUP(A377,'Scheme Master'!$A:$C,3,0)</f>
        <v>HSBC Focused Fund</v>
      </c>
      <c r="D377" s="243" t="str">
        <f>VLOOKUP($A377,'Allotment&amp; Benchmark'!$C:$G,5,0)</f>
        <v>Nifty 500 TRI</v>
      </c>
    </row>
    <row r="387" spans="1:4">
      <c r="A387" t="s">
        <v>1984</v>
      </c>
      <c r="B387" s="182" t="str">
        <f>VLOOKUP(A387,'Scheme Master'!$A:$C,3,0)</f>
        <v>HSBC Global Equity Climate Change FOF</v>
      </c>
      <c r="D387" s="243" t="str">
        <f>VLOOKUP($A387,'Allotment&amp; Benchmark'!$C:$G,5,0)</f>
        <v>MSCI AC World Index TRI</v>
      </c>
    </row>
    <row r="397" spans="1:4">
      <c r="A397" t="s">
        <v>1958</v>
      </c>
      <c r="B397" s="182" t="str">
        <f>VLOOKUP(A397,'Scheme Master'!$A:$C,3,0)</f>
        <v>HSBC CRL IBX 50 50 Gl SDL Ap28 Indx Fund</v>
      </c>
      <c r="D397" s="243" t="str">
        <f>VLOOKUP($A397,'Allotment&amp; Benchmark'!$C:$G,5,0)</f>
        <v>CRISIL IBX 50:50 Gilt Plus SDL Index - April 2028</v>
      </c>
    </row>
    <row r="407" spans="1:4">
      <c r="A407" t="s">
        <v>2909</v>
      </c>
      <c r="B407" s="182" t="str">
        <f>VLOOKUP(A407,'Scheme Master'!$A:$C,3,0)</f>
        <v>HSBC Multi Cap Fund</v>
      </c>
      <c r="D407" s="243" t="str">
        <f>VLOOKUP($A407,'Allotment&amp; Benchmark'!$C:$G,5,0)</f>
        <v>NIFTY 500 Multicap 50:25:25 TRI</v>
      </c>
    </row>
    <row r="417" spans="1:4">
      <c r="A417" t="s">
        <v>3458</v>
      </c>
      <c r="B417" s="182" t="str">
        <f>VLOOKUP(A417,'Scheme Master'!$A:$C,3,0)</f>
        <v>HSBC CRISIL IBX Gilt June 2027 Index Fund</v>
      </c>
      <c r="D417" s="243" t="str">
        <f>VLOOKUP($A417,'Allotment&amp; Benchmark'!$C:$G,5,0)</f>
        <v>HSBC_Crisil IBX Gilt Index - June 2027</v>
      </c>
    </row>
    <row r="1048576" spans="4:4">
      <c r="D1048576" s="243"/>
    </row>
  </sheetData>
  <pageMargins left="0.7" right="0.7" top="0.75" bottom="0.75" header="0.3" footer="0.3"/>
  <pageSetup paperSize="9" orientation="portrait" r:id="rId1"/>
  <headerFooter>
    <oddFooter>&amp;C&amp;1#&amp;"Calibri"&amp;10&amp;K000000RESTRICTED</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FF312-F414-4DFB-85A9-6EE8E4EB82F3}">
  <sheetPr>
    <pageSetUpPr fitToPage="1"/>
  </sheetPr>
  <dimension ref="A2:E500"/>
  <sheetViews>
    <sheetView zoomScale="70" zoomScaleNormal="70" zoomScaleSheetLayoutView="90" workbookViewId="0">
      <pane ySplit="8" topLeftCell="A9" activePane="bottomLeft" state="frozen"/>
      <selection pane="bottomLeft" activeCell="A9" sqref="A9"/>
    </sheetView>
  </sheetViews>
  <sheetFormatPr defaultColWidth="8.81640625" defaultRowHeight="14.5"/>
  <cols>
    <col min="1" max="1" width="97.81640625" style="440" bestFit="1" customWidth="1"/>
    <col min="2" max="2" width="115.453125" style="440" bestFit="1" customWidth="1"/>
    <col min="3" max="3" width="81.81640625" style="441" bestFit="1" customWidth="1"/>
    <col min="4" max="4" width="34" style="446" bestFit="1" customWidth="1"/>
    <col min="5" max="5" width="28.81640625" style="446" bestFit="1" customWidth="1"/>
    <col min="6" max="16384" width="8.81640625" style="440"/>
  </cols>
  <sheetData>
    <row r="2" spans="1:5" ht="15.5">
      <c r="A2" s="534" t="s">
        <v>0</v>
      </c>
      <c r="B2" s="534"/>
      <c r="C2" s="534"/>
      <c r="D2" s="534"/>
      <c r="E2" s="534"/>
    </row>
    <row r="3" spans="1:5">
      <c r="A3" s="532"/>
      <c r="B3" s="532"/>
      <c r="C3" s="532"/>
      <c r="D3" s="532"/>
      <c r="E3" s="532"/>
    </row>
    <row r="4" spans="1:5" ht="15.5">
      <c r="A4" s="534" t="s">
        <v>4469</v>
      </c>
      <c r="B4" s="534"/>
      <c r="C4" s="534"/>
      <c r="D4" s="534"/>
      <c r="E4" s="534"/>
    </row>
    <row r="5" spans="1:5" ht="15.5">
      <c r="A5" s="534" t="s">
        <v>4470</v>
      </c>
      <c r="B5" s="534"/>
      <c r="C5" s="534"/>
      <c r="D5" s="534"/>
      <c r="E5" s="534"/>
    </row>
    <row r="7" spans="1:5">
      <c r="D7" s="442" t="s">
        <v>4008</v>
      </c>
      <c r="E7" s="442" t="s">
        <v>4008</v>
      </c>
    </row>
    <row r="8" spans="1:5" ht="51" customHeight="1">
      <c r="A8" s="435" t="s">
        <v>4471</v>
      </c>
      <c r="B8" s="436" t="s">
        <v>4472</v>
      </c>
      <c r="C8" s="437" t="s">
        <v>4473</v>
      </c>
      <c r="D8" s="443" t="s">
        <v>4474</v>
      </c>
      <c r="E8" s="443" t="s">
        <v>4475</v>
      </c>
    </row>
    <row r="9" spans="1:5">
      <c r="A9" s="468" t="s">
        <v>4476</v>
      </c>
      <c r="B9" s="469" t="s">
        <v>4477</v>
      </c>
      <c r="C9" s="468" t="s">
        <v>4478</v>
      </c>
      <c r="D9" s="470">
        <v>11.0209195</v>
      </c>
      <c r="E9" s="470">
        <v>0</v>
      </c>
    </row>
    <row r="10" spans="1:5">
      <c r="A10" s="468"/>
      <c r="B10" s="469" t="s">
        <v>4479</v>
      </c>
      <c r="C10" s="468" t="s">
        <v>4480</v>
      </c>
      <c r="D10" s="470">
        <v>189.42095</v>
      </c>
      <c r="E10" s="470">
        <v>24.7148</v>
      </c>
    </row>
    <row r="11" spans="1:5">
      <c r="A11" s="468"/>
      <c r="B11" s="469" t="s">
        <v>4480</v>
      </c>
      <c r="C11" s="468" t="s">
        <v>4481</v>
      </c>
      <c r="D11" s="470">
        <v>136.315194007</v>
      </c>
      <c r="E11" s="470">
        <v>92.460632000000004</v>
      </c>
    </row>
    <row r="12" spans="1:5">
      <c r="A12" s="468"/>
      <c r="B12" s="468"/>
      <c r="C12" s="468" t="s">
        <v>4482</v>
      </c>
      <c r="D12" s="470">
        <v>27.95853</v>
      </c>
      <c r="E12" s="470">
        <v>0</v>
      </c>
    </row>
    <row r="13" spans="1:5">
      <c r="A13" s="468"/>
      <c r="B13" s="468"/>
      <c r="C13" s="468" t="s">
        <v>4483</v>
      </c>
      <c r="D13" s="470">
        <v>9.3195100000000011</v>
      </c>
      <c r="E13" s="470">
        <v>0</v>
      </c>
    </row>
    <row r="14" spans="1:5">
      <c r="A14" s="468"/>
      <c r="B14" s="468"/>
      <c r="C14" s="468" t="s">
        <v>4484</v>
      </c>
      <c r="D14" s="470">
        <v>106.49790000000002</v>
      </c>
      <c r="E14" s="470">
        <v>0</v>
      </c>
    </row>
    <row r="15" spans="1:5">
      <c r="A15" s="468"/>
      <c r="B15" s="468"/>
      <c r="C15" s="468" t="s">
        <v>4479</v>
      </c>
      <c r="D15" s="470">
        <v>589.70054999999991</v>
      </c>
      <c r="E15" s="470">
        <v>0</v>
      </c>
    </row>
    <row r="16" spans="1:5">
      <c r="A16" s="468"/>
      <c r="B16" s="468"/>
      <c r="C16" s="468" t="s">
        <v>4477</v>
      </c>
      <c r="D16" s="470">
        <v>3932.0328249999998</v>
      </c>
      <c r="E16" s="470">
        <v>991.39899999999989</v>
      </c>
    </row>
    <row r="17" spans="1:5">
      <c r="A17" s="468"/>
      <c r="B17" s="468"/>
      <c r="C17" s="468" t="s">
        <v>4485</v>
      </c>
      <c r="D17" s="470">
        <v>105.44773137099999</v>
      </c>
      <c r="E17" s="470">
        <v>21.027006</v>
      </c>
    </row>
    <row r="18" spans="1:5">
      <c r="A18" s="468"/>
      <c r="B18" s="468"/>
      <c r="C18" s="468" t="s">
        <v>4486</v>
      </c>
      <c r="D18" s="470">
        <v>5.2539464999999996</v>
      </c>
      <c r="E18" s="470">
        <v>6.4184999999999999</v>
      </c>
    </row>
    <row r="19" spans="1:5">
      <c r="A19" s="468"/>
      <c r="B19" s="468"/>
      <c r="C19" s="468" t="s">
        <v>4487</v>
      </c>
      <c r="D19" s="470">
        <v>1.0811176859999994</v>
      </c>
      <c r="E19" s="470">
        <v>2.0770265999999999</v>
      </c>
    </row>
    <row r="20" spans="1:5">
      <c r="A20" s="468"/>
      <c r="B20" s="468"/>
      <c r="C20" s="468" t="s">
        <v>4488</v>
      </c>
      <c r="D20" s="470">
        <v>52.160680091000003</v>
      </c>
      <c r="E20" s="470">
        <v>59.538005999999996</v>
      </c>
    </row>
    <row r="21" spans="1:5">
      <c r="A21" s="468"/>
      <c r="B21" s="468"/>
      <c r="C21" s="468" t="s">
        <v>4489</v>
      </c>
      <c r="D21" s="470">
        <v>9.3195100000000011</v>
      </c>
      <c r="E21" s="470">
        <v>0</v>
      </c>
    </row>
    <row r="22" spans="1:5">
      <c r="A22" s="468"/>
      <c r="B22" s="468"/>
      <c r="C22" s="468" t="s">
        <v>4490</v>
      </c>
      <c r="D22" s="470">
        <v>39.723614593999997</v>
      </c>
      <c r="E22" s="470">
        <v>32.586724500000003</v>
      </c>
    </row>
    <row r="23" spans="1:5">
      <c r="A23" s="468"/>
      <c r="B23" s="468"/>
      <c r="C23" s="468" t="s">
        <v>4491</v>
      </c>
      <c r="D23" s="470">
        <v>8.6843312499999996</v>
      </c>
      <c r="E23" s="470">
        <v>0</v>
      </c>
    </row>
    <row r="24" spans="1:5">
      <c r="A24" s="468"/>
      <c r="B24" s="468"/>
      <c r="C24" s="468" t="s">
        <v>4492</v>
      </c>
      <c r="D24" s="470">
        <v>6.2030937500000007</v>
      </c>
      <c r="E24" s="470">
        <v>0</v>
      </c>
    </row>
    <row r="25" spans="1:5">
      <c r="A25" s="468"/>
      <c r="B25" s="468"/>
      <c r="C25" s="468"/>
      <c r="D25" s="470">
        <v>0</v>
      </c>
      <c r="E25" s="470">
        <v>0</v>
      </c>
    </row>
    <row r="26" spans="1:5">
      <c r="A26" s="468" t="s">
        <v>4493</v>
      </c>
      <c r="B26" s="468" t="s">
        <v>4479</v>
      </c>
      <c r="C26" s="468" t="s">
        <v>2943</v>
      </c>
      <c r="D26" s="470">
        <v>34.013401640999994</v>
      </c>
      <c r="E26" s="470">
        <v>37.277694000000004</v>
      </c>
    </row>
    <row r="27" spans="1:5">
      <c r="A27" s="468"/>
      <c r="B27" s="468"/>
      <c r="C27" s="468" t="s">
        <v>4494</v>
      </c>
      <c r="D27" s="470">
        <v>8.7683782160000003</v>
      </c>
      <c r="E27" s="470">
        <v>63.21238666</v>
      </c>
    </row>
    <row r="28" spans="1:5">
      <c r="A28" s="468"/>
      <c r="B28" s="468"/>
      <c r="C28" s="468" t="s">
        <v>4478</v>
      </c>
      <c r="D28" s="470">
        <v>14.995345746</v>
      </c>
      <c r="E28" s="470">
        <v>47.883999999999993</v>
      </c>
    </row>
    <row r="29" spans="1:5">
      <c r="A29" s="468"/>
      <c r="B29" s="468"/>
      <c r="C29" s="468" t="s">
        <v>4495</v>
      </c>
      <c r="D29" s="470">
        <v>0</v>
      </c>
      <c r="E29" s="470">
        <v>345.17779949999999</v>
      </c>
    </row>
    <row r="30" spans="1:5">
      <c r="A30" s="468"/>
      <c r="B30" s="468"/>
      <c r="C30" s="468" t="s">
        <v>4480</v>
      </c>
      <c r="D30" s="470">
        <v>23.227924999999999</v>
      </c>
      <c r="E30" s="470">
        <v>0</v>
      </c>
    </row>
    <row r="31" spans="1:5">
      <c r="A31" s="468"/>
      <c r="B31" s="468"/>
      <c r="C31" s="468" t="s">
        <v>4481</v>
      </c>
      <c r="D31" s="470">
        <v>27.022089909999998</v>
      </c>
      <c r="E31" s="470">
        <v>6.6439050000000002</v>
      </c>
    </row>
    <row r="32" spans="1:5">
      <c r="A32" s="468"/>
      <c r="B32" s="468"/>
      <c r="C32" s="468" t="s">
        <v>4482</v>
      </c>
      <c r="D32" s="470">
        <v>52.565343781999999</v>
      </c>
      <c r="E32" s="470">
        <v>19.452874999999999</v>
      </c>
    </row>
    <row r="33" spans="1:5">
      <c r="A33" s="468"/>
      <c r="B33" s="468"/>
      <c r="C33" s="468" t="s">
        <v>4483</v>
      </c>
      <c r="D33" s="470">
        <v>3.8813473799999998</v>
      </c>
      <c r="E33" s="470">
        <v>0</v>
      </c>
    </row>
    <row r="34" spans="1:5">
      <c r="A34" s="468"/>
      <c r="B34" s="468"/>
      <c r="C34" s="468" t="s">
        <v>4484</v>
      </c>
      <c r="D34" s="470">
        <v>93.755849999999995</v>
      </c>
      <c r="E34" s="470">
        <v>72.637950000000004</v>
      </c>
    </row>
    <row r="35" spans="1:5">
      <c r="A35" s="468"/>
      <c r="B35" s="468"/>
      <c r="C35" s="468" t="s">
        <v>4496</v>
      </c>
      <c r="D35" s="470">
        <v>93.736800000000002</v>
      </c>
      <c r="E35" s="470">
        <v>0</v>
      </c>
    </row>
    <row r="36" spans="1:5">
      <c r="A36" s="468"/>
      <c r="B36" s="468"/>
      <c r="C36" s="468" t="s">
        <v>4479</v>
      </c>
      <c r="D36" s="470">
        <v>168.42564999999999</v>
      </c>
      <c r="E36" s="470">
        <v>0</v>
      </c>
    </row>
    <row r="37" spans="1:5">
      <c r="A37" s="468"/>
      <c r="B37" s="468"/>
      <c r="C37" s="468" t="s">
        <v>4477</v>
      </c>
      <c r="D37" s="470">
        <v>918.37549999999999</v>
      </c>
      <c r="E37" s="470">
        <v>0</v>
      </c>
    </row>
    <row r="38" spans="1:5">
      <c r="A38" s="468"/>
      <c r="B38" s="468"/>
      <c r="C38" s="468" t="s">
        <v>4485</v>
      </c>
      <c r="D38" s="470">
        <v>97.821491145000024</v>
      </c>
      <c r="E38" s="470">
        <v>0</v>
      </c>
    </row>
    <row r="39" spans="1:5">
      <c r="A39" s="468"/>
      <c r="B39" s="468"/>
      <c r="C39" s="468" t="s">
        <v>4486</v>
      </c>
      <c r="D39" s="470">
        <v>3.6757941889999999</v>
      </c>
      <c r="E39" s="470">
        <v>26.934749999999998</v>
      </c>
    </row>
    <row r="40" spans="1:5">
      <c r="A40" s="468"/>
      <c r="B40" s="468"/>
      <c r="C40" s="468" t="s">
        <v>4497</v>
      </c>
      <c r="D40" s="470">
        <v>57.738977249999998</v>
      </c>
      <c r="E40" s="470">
        <v>53.869499999999995</v>
      </c>
    </row>
    <row r="41" spans="1:5">
      <c r="A41" s="468"/>
      <c r="B41" s="468"/>
      <c r="C41" s="468" t="s">
        <v>4498</v>
      </c>
      <c r="D41" s="470">
        <v>3.1244806359999986</v>
      </c>
      <c r="E41" s="470">
        <v>5.2579624750000002</v>
      </c>
    </row>
    <row r="42" spans="1:5">
      <c r="A42" s="468"/>
      <c r="B42" s="468"/>
      <c r="C42" s="468" t="s">
        <v>4488</v>
      </c>
      <c r="D42" s="470">
        <v>84.741688406999998</v>
      </c>
      <c r="E42" s="470">
        <v>26.593576499999998</v>
      </c>
    </row>
    <row r="43" spans="1:5">
      <c r="A43" s="468"/>
      <c r="B43" s="468"/>
      <c r="C43" s="468" t="s">
        <v>4489</v>
      </c>
      <c r="D43" s="470">
        <v>0.33350217999999998</v>
      </c>
      <c r="E43" s="470">
        <v>0.47883999999999999</v>
      </c>
    </row>
    <row r="44" spans="1:5">
      <c r="A44" s="468"/>
      <c r="B44" s="468"/>
      <c r="C44" s="468" t="s">
        <v>4490</v>
      </c>
      <c r="D44" s="470">
        <v>69.917522747999996</v>
      </c>
      <c r="E44" s="470">
        <v>9.4032204999999998</v>
      </c>
    </row>
    <row r="45" spans="1:5">
      <c r="A45" s="468"/>
      <c r="B45" s="468"/>
      <c r="C45" s="468" t="s">
        <v>4499</v>
      </c>
      <c r="D45" s="470">
        <v>4.4443474099999998</v>
      </c>
      <c r="E45" s="470">
        <v>9.21767</v>
      </c>
    </row>
    <row r="46" spans="1:5">
      <c r="A46" s="468"/>
      <c r="B46" s="468"/>
      <c r="C46" s="468"/>
      <c r="D46" s="470">
        <v>0</v>
      </c>
      <c r="E46" s="470">
        <v>0</v>
      </c>
    </row>
    <row r="47" spans="1:5">
      <c r="A47" s="468" t="s">
        <v>4500</v>
      </c>
      <c r="B47" s="468" t="s">
        <v>4479</v>
      </c>
      <c r="C47" s="468" t="s">
        <v>4478</v>
      </c>
      <c r="D47" s="470">
        <v>8.0997574999999991</v>
      </c>
      <c r="E47" s="470">
        <v>0</v>
      </c>
    </row>
    <row r="48" spans="1:5">
      <c r="A48" s="468"/>
      <c r="B48" s="468"/>
      <c r="C48" s="468" t="s">
        <v>4484</v>
      </c>
      <c r="D48" s="470">
        <v>95.935000000000002</v>
      </c>
      <c r="E48" s="470">
        <v>48.754449999999999</v>
      </c>
    </row>
    <row r="49" spans="1:5">
      <c r="A49" s="468"/>
      <c r="B49" s="468"/>
      <c r="C49" s="468" t="s">
        <v>4477</v>
      </c>
      <c r="D49" s="470">
        <v>1019.3656250000001</v>
      </c>
      <c r="E49" s="470">
        <v>0</v>
      </c>
    </row>
    <row r="50" spans="1:5">
      <c r="A50" s="468"/>
      <c r="B50" s="468"/>
      <c r="C50" s="468"/>
      <c r="D50" s="470">
        <v>0</v>
      </c>
      <c r="E50" s="470">
        <v>0</v>
      </c>
    </row>
    <row r="51" spans="1:5">
      <c r="A51" s="468" t="s">
        <v>4501</v>
      </c>
      <c r="B51" s="468" t="s">
        <v>4477</v>
      </c>
      <c r="C51" s="468" t="s">
        <v>4494</v>
      </c>
      <c r="D51" s="470">
        <v>0</v>
      </c>
      <c r="E51" s="470">
        <v>101.91267233999999</v>
      </c>
    </row>
    <row r="52" spans="1:5">
      <c r="A52" s="468"/>
      <c r="B52" s="468" t="s">
        <v>4502</v>
      </c>
      <c r="C52" s="468" t="s">
        <v>4482</v>
      </c>
      <c r="D52" s="470">
        <v>58.52784721199999</v>
      </c>
      <c r="E52" s="470">
        <v>15.878699999999998</v>
      </c>
    </row>
    <row r="53" spans="1:5">
      <c r="A53" s="468"/>
      <c r="B53" s="468"/>
      <c r="C53" s="468" t="s">
        <v>4485</v>
      </c>
      <c r="D53" s="470">
        <v>218.12421360199997</v>
      </c>
      <c r="E53" s="470">
        <v>0</v>
      </c>
    </row>
    <row r="54" spans="1:5">
      <c r="A54" s="468"/>
      <c r="B54" s="468"/>
      <c r="C54" s="468" t="s">
        <v>4498</v>
      </c>
      <c r="D54" s="470">
        <v>5.1917249210000014</v>
      </c>
      <c r="E54" s="470">
        <v>8.2752727200000002</v>
      </c>
    </row>
    <row r="55" spans="1:5">
      <c r="A55" s="468"/>
      <c r="B55" s="468"/>
      <c r="C55" s="468" t="s">
        <v>4488</v>
      </c>
      <c r="D55" s="470">
        <v>0</v>
      </c>
      <c r="E55" s="470">
        <v>7.3655996400000001</v>
      </c>
    </row>
    <row r="56" spans="1:5">
      <c r="A56" s="468"/>
      <c r="B56" s="468"/>
      <c r="C56" s="468" t="s">
        <v>4499</v>
      </c>
      <c r="D56" s="470">
        <v>0</v>
      </c>
      <c r="E56" s="470">
        <v>3.7953621600000003</v>
      </c>
    </row>
    <row r="57" spans="1:5">
      <c r="A57" s="468"/>
      <c r="B57" s="468"/>
      <c r="C57" s="468"/>
      <c r="D57" s="470">
        <v>0</v>
      </c>
      <c r="E57" s="470">
        <v>0</v>
      </c>
    </row>
    <row r="58" spans="1:5">
      <c r="A58" s="469" t="s">
        <v>4503</v>
      </c>
      <c r="B58" s="468" t="s">
        <v>4502</v>
      </c>
      <c r="C58" s="468" t="s">
        <v>4494</v>
      </c>
      <c r="D58" s="471">
        <v>57.537472584000007</v>
      </c>
      <c r="E58" s="470">
        <v>0</v>
      </c>
    </row>
    <row r="59" spans="1:5">
      <c r="A59" s="468"/>
      <c r="B59" s="468"/>
      <c r="C59" s="468" t="s">
        <v>4478</v>
      </c>
      <c r="D59" s="471">
        <v>54.100508014999996</v>
      </c>
      <c r="E59" s="470">
        <v>0</v>
      </c>
    </row>
    <row r="60" spans="1:5">
      <c r="A60" s="468"/>
      <c r="B60" s="468"/>
      <c r="C60" s="468" t="s">
        <v>4495</v>
      </c>
      <c r="D60" s="471">
        <v>22.111639599</v>
      </c>
      <c r="E60" s="470">
        <v>0</v>
      </c>
    </row>
    <row r="61" spans="1:5">
      <c r="A61" s="468"/>
      <c r="B61" s="468"/>
      <c r="C61" s="468" t="s">
        <v>4480</v>
      </c>
      <c r="D61" s="471">
        <v>152.18610000000001</v>
      </c>
      <c r="E61" s="470">
        <v>0</v>
      </c>
    </row>
    <row r="62" spans="1:5">
      <c r="A62" s="468"/>
      <c r="B62" s="468"/>
      <c r="C62" s="468" t="s">
        <v>4481</v>
      </c>
      <c r="D62" s="471">
        <v>9.2986300000000011</v>
      </c>
      <c r="E62" s="470">
        <v>0</v>
      </c>
    </row>
    <row r="63" spans="1:5">
      <c r="A63" s="468"/>
      <c r="B63" s="468"/>
      <c r="C63" s="468" t="s">
        <v>4482</v>
      </c>
      <c r="D63" s="471">
        <v>74.547054869999997</v>
      </c>
      <c r="E63" s="470">
        <v>0</v>
      </c>
    </row>
    <row r="64" spans="1:5">
      <c r="A64" s="468"/>
      <c r="B64" s="468"/>
      <c r="C64" s="468" t="s">
        <v>4504</v>
      </c>
      <c r="D64" s="471">
        <v>15.202455</v>
      </c>
      <c r="E64" s="470">
        <v>0</v>
      </c>
    </row>
    <row r="65" spans="1:5">
      <c r="A65" s="468"/>
      <c r="B65" s="468"/>
      <c r="C65" s="468" t="s">
        <v>4483</v>
      </c>
      <c r="D65" s="471">
        <v>14.133098883000001</v>
      </c>
      <c r="E65" s="470">
        <v>0</v>
      </c>
    </row>
    <row r="66" spans="1:5">
      <c r="A66" s="468"/>
      <c r="B66" s="468"/>
      <c r="C66" s="468" t="s">
        <v>4484</v>
      </c>
      <c r="D66" s="471">
        <v>132.72069499999998</v>
      </c>
      <c r="E66" s="470">
        <v>0</v>
      </c>
    </row>
    <row r="67" spans="1:5">
      <c r="A67" s="468"/>
      <c r="B67" s="468"/>
      <c r="C67" s="468" t="s">
        <v>4496</v>
      </c>
      <c r="D67" s="471">
        <v>409.06707</v>
      </c>
      <c r="E67" s="470">
        <v>0</v>
      </c>
    </row>
    <row r="68" spans="1:5">
      <c r="A68" s="468"/>
      <c r="B68" s="468"/>
      <c r="C68" s="468" t="s">
        <v>4479</v>
      </c>
      <c r="D68" s="471">
        <v>632.10330500000009</v>
      </c>
      <c r="E68" s="470">
        <v>0</v>
      </c>
    </row>
    <row r="69" spans="1:5">
      <c r="A69" s="468"/>
      <c r="B69" s="468"/>
      <c r="C69" s="468" t="s">
        <v>4477</v>
      </c>
      <c r="D69" s="471">
        <v>3590.9135599999991</v>
      </c>
      <c r="E69" s="470">
        <v>0</v>
      </c>
    </row>
    <row r="70" spans="1:5">
      <c r="A70" s="468"/>
      <c r="B70" s="468"/>
      <c r="C70" s="468" t="s">
        <v>4485</v>
      </c>
      <c r="D70" s="471">
        <v>408.15453137600002</v>
      </c>
      <c r="E70" s="470">
        <v>0</v>
      </c>
    </row>
    <row r="71" spans="1:5">
      <c r="A71" s="468"/>
      <c r="B71" s="468"/>
      <c r="C71" s="468" t="s">
        <v>4486</v>
      </c>
      <c r="D71" s="471">
        <v>9.9545368319999987</v>
      </c>
      <c r="E71" s="470">
        <v>0</v>
      </c>
    </row>
    <row r="72" spans="1:5">
      <c r="A72" s="468"/>
      <c r="B72" s="468"/>
      <c r="C72" s="468" t="s">
        <v>4497</v>
      </c>
      <c r="D72" s="471">
        <v>39.545109499999995</v>
      </c>
      <c r="E72" s="470">
        <v>0</v>
      </c>
    </row>
    <row r="73" spans="1:5">
      <c r="A73" s="468"/>
      <c r="B73" s="468"/>
      <c r="C73" s="468" t="s">
        <v>4498</v>
      </c>
      <c r="D73" s="471">
        <v>6.620939027000003</v>
      </c>
      <c r="E73" s="470">
        <v>0</v>
      </c>
    </row>
    <row r="74" spans="1:5">
      <c r="A74" s="468"/>
      <c r="B74" s="468"/>
      <c r="C74" s="468" t="s">
        <v>4488</v>
      </c>
      <c r="D74" s="471">
        <v>28.576482539999997</v>
      </c>
      <c r="E74" s="470">
        <v>0</v>
      </c>
    </row>
    <row r="75" spans="1:5">
      <c r="A75" s="468"/>
      <c r="B75" s="468"/>
      <c r="C75" s="468" t="s">
        <v>4505</v>
      </c>
      <c r="D75" s="471">
        <v>21.99569</v>
      </c>
      <c r="E75" s="470">
        <v>0</v>
      </c>
    </row>
    <row r="76" spans="1:5">
      <c r="A76" s="468"/>
      <c r="B76" s="468"/>
      <c r="C76" s="468" t="s">
        <v>4490</v>
      </c>
      <c r="D76" s="471">
        <v>11.841987767999999</v>
      </c>
      <c r="E76" s="470">
        <v>0</v>
      </c>
    </row>
    <row r="77" spans="1:5">
      <c r="A77" s="468"/>
      <c r="B77" s="468"/>
      <c r="C77" s="468" t="s">
        <v>4502</v>
      </c>
      <c r="D77" s="471">
        <v>99.986599999999996</v>
      </c>
      <c r="E77" s="470">
        <v>0</v>
      </c>
    </row>
    <row r="78" spans="1:5">
      <c r="A78" s="468"/>
      <c r="B78" s="468"/>
      <c r="C78" s="468" t="s">
        <v>4499</v>
      </c>
      <c r="D78" s="471">
        <v>1.7861047960000003</v>
      </c>
      <c r="E78" s="470">
        <v>0</v>
      </c>
    </row>
    <row r="79" spans="1:5">
      <c r="A79" s="468"/>
      <c r="B79" s="468"/>
      <c r="C79" s="468" t="s">
        <v>4506</v>
      </c>
      <c r="D79" s="471">
        <v>2.5</v>
      </c>
      <c r="E79" s="470">
        <v>0</v>
      </c>
    </row>
    <row r="80" spans="1:5">
      <c r="A80" s="468"/>
      <c r="B80" s="468"/>
      <c r="C80" s="468"/>
      <c r="D80" s="471">
        <v>0</v>
      </c>
      <c r="E80" s="470">
        <v>0</v>
      </c>
    </row>
    <row r="81" spans="1:5">
      <c r="A81" s="469" t="s">
        <v>4507</v>
      </c>
      <c r="B81" s="468"/>
      <c r="C81" s="468" t="s">
        <v>4482</v>
      </c>
      <c r="D81" s="470">
        <v>1.9720911679999999</v>
      </c>
      <c r="E81" s="470">
        <v>0</v>
      </c>
    </row>
    <row r="82" spans="1:5">
      <c r="A82" s="468"/>
      <c r="B82" s="468"/>
      <c r="C82" s="468" t="s">
        <v>4483</v>
      </c>
      <c r="D82" s="470">
        <v>2.5606413359999998</v>
      </c>
      <c r="E82" s="470">
        <v>0</v>
      </c>
    </row>
    <row r="83" spans="1:5">
      <c r="A83" s="468"/>
      <c r="B83" s="468"/>
      <c r="C83" s="468" t="s">
        <v>4485</v>
      </c>
      <c r="D83" s="470">
        <v>30.810090981999988</v>
      </c>
      <c r="E83" s="470">
        <v>0</v>
      </c>
    </row>
    <row r="84" spans="1:5">
      <c r="A84" s="468"/>
      <c r="B84" s="468"/>
      <c r="C84" s="468" t="s">
        <v>4498</v>
      </c>
      <c r="D84" s="470">
        <v>0.95075543000000107</v>
      </c>
      <c r="E84" s="470">
        <v>0</v>
      </c>
    </row>
    <row r="85" spans="1:5">
      <c r="A85" s="468"/>
      <c r="B85" s="468"/>
      <c r="C85" s="468"/>
      <c r="D85" s="470">
        <v>0</v>
      </c>
      <c r="E85" s="470">
        <v>0</v>
      </c>
    </row>
    <row r="86" spans="1:5">
      <c r="A86" s="469" t="s">
        <v>4508</v>
      </c>
      <c r="B86" s="468"/>
      <c r="C86" s="468" t="s">
        <v>4481</v>
      </c>
      <c r="D86" s="470">
        <v>84.561988650000004</v>
      </c>
      <c r="E86" s="470">
        <v>0</v>
      </c>
    </row>
    <row r="87" spans="1:5">
      <c r="A87" s="468"/>
      <c r="B87" s="468"/>
      <c r="C87" s="468" t="s">
        <v>4509</v>
      </c>
      <c r="D87" s="470">
        <v>104.47986382400001</v>
      </c>
      <c r="E87" s="470">
        <v>0</v>
      </c>
    </row>
    <row r="88" spans="1:5">
      <c r="A88" s="468"/>
      <c r="B88" s="468"/>
      <c r="C88" s="468" t="s">
        <v>4485</v>
      </c>
      <c r="D88" s="470">
        <v>55.04737425699998</v>
      </c>
      <c r="E88" s="470">
        <v>0</v>
      </c>
    </row>
    <row r="89" spans="1:5">
      <c r="A89" s="468"/>
      <c r="B89" s="468"/>
      <c r="C89" s="468" t="s">
        <v>4487</v>
      </c>
      <c r="D89" s="470">
        <v>0.80693200099999973</v>
      </c>
      <c r="E89" s="470">
        <v>0</v>
      </c>
    </row>
    <row r="90" spans="1:5">
      <c r="A90" s="468"/>
      <c r="B90" s="468"/>
      <c r="C90" s="468" t="s">
        <v>4488</v>
      </c>
      <c r="D90" s="470">
        <v>70.190472745999998</v>
      </c>
      <c r="E90" s="470">
        <v>0</v>
      </c>
    </row>
    <row r="91" spans="1:5">
      <c r="A91" s="468"/>
      <c r="B91" s="468"/>
      <c r="C91" s="468" t="s">
        <v>4490</v>
      </c>
      <c r="D91" s="470">
        <v>34.082077419000001</v>
      </c>
      <c r="E91" s="470">
        <v>0</v>
      </c>
    </row>
    <row r="92" spans="1:5">
      <c r="A92" s="468"/>
      <c r="B92" s="468"/>
      <c r="C92" s="468"/>
      <c r="D92" s="471">
        <v>0</v>
      </c>
      <c r="E92" s="470">
        <v>0</v>
      </c>
    </row>
    <row r="93" spans="1:5">
      <c r="A93" s="469" t="s">
        <v>4574</v>
      </c>
      <c r="B93" s="468" t="s">
        <v>4502</v>
      </c>
      <c r="C93" s="468" t="s">
        <v>2943</v>
      </c>
      <c r="D93" s="470">
        <v>0</v>
      </c>
      <c r="E93" s="472">
        <v>46.292679</v>
      </c>
    </row>
    <row r="94" spans="1:5">
      <c r="A94" s="468"/>
      <c r="B94" s="468"/>
      <c r="C94" s="468" t="s">
        <v>4494</v>
      </c>
      <c r="D94" s="470">
        <v>0</v>
      </c>
      <c r="E94" s="472">
        <v>201.44107400000001</v>
      </c>
    </row>
    <row r="95" spans="1:5">
      <c r="A95" s="468"/>
      <c r="B95" s="468"/>
      <c r="C95" s="468" t="s">
        <v>4478</v>
      </c>
      <c r="D95" s="470">
        <v>0</v>
      </c>
      <c r="E95" s="472">
        <v>141.18275</v>
      </c>
    </row>
    <row r="96" spans="1:5">
      <c r="A96" s="468"/>
      <c r="B96" s="468"/>
      <c r="C96" s="468" t="s">
        <v>4495</v>
      </c>
      <c r="D96" s="470">
        <v>0</v>
      </c>
      <c r="E96" s="472">
        <v>189.658038</v>
      </c>
    </row>
    <row r="97" spans="1:5">
      <c r="A97" s="468"/>
      <c r="B97" s="468"/>
      <c r="C97" s="468" t="s">
        <v>4520</v>
      </c>
      <c r="D97" s="470">
        <v>0</v>
      </c>
      <c r="E97" s="472">
        <v>90.211860000000001</v>
      </c>
    </row>
    <row r="98" spans="1:5">
      <c r="A98" s="468"/>
      <c r="B98" s="468"/>
      <c r="C98" s="468" t="s">
        <v>4480</v>
      </c>
      <c r="D98" s="470">
        <v>0</v>
      </c>
      <c r="E98" s="472">
        <v>24.314225</v>
      </c>
    </row>
    <row r="99" spans="1:5">
      <c r="A99" s="468"/>
      <c r="B99" s="468"/>
      <c r="C99" s="468" t="s">
        <v>4481</v>
      </c>
      <c r="D99" s="470">
        <v>0</v>
      </c>
      <c r="E99" s="472">
        <v>264.50897600000002</v>
      </c>
    </row>
    <row r="100" spans="1:5">
      <c r="A100" s="468"/>
      <c r="B100" s="468"/>
      <c r="C100" s="468" t="s">
        <v>4482</v>
      </c>
      <c r="D100" s="470">
        <v>0</v>
      </c>
      <c r="E100" s="472">
        <v>127.90801400000001</v>
      </c>
    </row>
    <row r="101" spans="1:5">
      <c r="A101" s="468"/>
      <c r="B101" s="468"/>
      <c r="C101" s="468" t="s">
        <v>4504</v>
      </c>
      <c r="D101" s="470">
        <v>0</v>
      </c>
      <c r="E101" s="472">
        <v>503.13882409999997</v>
      </c>
    </row>
    <row r="102" spans="1:5">
      <c r="A102" s="468"/>
      <c r="B102" s="468"/>
      <c r="C102" s="468" t="s">
        <v>4483</v>
      </c>
      <c r="D102" s="470">
        <v>0</v>
      </c>
      <c r="E102" s="472">
        <v>10.892539999999999</v>
      </c>
    </row>
    <row r="103" spans="1:5">
      <c r="A103" s="468"/>
      <c r="B103" s="468"/>
      <c r="C103" s="468" t="s">
        <v>4484</v>
      </c>
      <c r="D103" s="470">
        <v>0</v>
      </c>
      <c r="E103" s="472">
        <v>87.725670000000008</v>
      </c>
    </row>
    <row r="104" spans="1:5">
      <c r="A104" s="468"/>
      <c r="B104" s="468"/>
      <c r="C104" s="468" t="s">
        <v>4496</v>
      </c>
      <c r="D104" s="470">
        <v>0</v>
      </c>
      <c r="E104" s="472">
        <v>243.66659999999999</v>
      </c>
    </row>
    <row r="105" spans="1:5">
      <c r="A105" s="468"/>
      <c r="B105" s="468"/>
      <c r="C105" s="468" t="s">
        <v>4479</v>
      </c>
      <c r="D105" s="470">
        <v>0</v>
      </c>
      <c r="E105" s="472">
        <v>194.44665000000001</v>
      </c>
    </row>
    <row r="106" spans="1:5">
      <c r="A106" s="468"/>
      <c r="B106" s="468"/>
      <c r="C106" s="468" t="s">
        <v>4477</v>
      </c>
      <c r="D106" s="470">
        <v>0</v>
      </c>
      <c r="E106" s="472">
        <v>787.82769999999994</v>
      </c>
    </row>
    <row r="107" spans="1:5">
      <c r="A107" s="468"/>
      <c r="B107" s="468"/>
      <c r="C107" s="468" t="s">
        <v>4485</v>
      </c>
      <c r="D107" s="470">
        <v>0</v>
      </c>
      <c r="E107" s="472">
        <v>88.395664500000009</v>
      </c>
    </row>
    <row r="108" spans="1:5">
      <c r="A108" s="468"/>
      <c r="B108" s="468"/>
      <c r="C108" s="468" t="s">
        <v>4486</v>
      </c>
      <c r="D108" s="470">
        <v>0</v>
      </c>
      <c r="E108" s="472">
        <v>33.792282</v>
      </c>
    </row>
    <row r="109" spans="1:5">
      <c r="A109" s="468"/>
      <c r="B109" s="468"/>
      <c r="C109" s="468" t="s">
        <v>4497</v>
      </c>
      <c r="D109" s="470">
        <v>0</v>
      </c>
      <c r="E109" s="472">
        <v>123.63030000000001</v>
      </c>
    </row>
    <row r="110" spans="1:5">
      <c r="A110" s="468"/>
      <c r="B110" s="468"/>
      <c r="C110" s="468" t="s">
        <v>4498</v>
      </c>
      <c r="D110" s="470">
        <v>2.8808385000000002E-2</v>
      </c>
      <c r="E110" s="472">
        <v>26.218781399999997</v>
      </c>
    </row>
    <row r="111" spans="1:5">
      <c r="A111" s="468"/>
      <c r="B111" s="468"/>
      <c r="C111" s="468" t="s">
        <v>4488</v>
      </c>
      <c r="D111" s="470">
        <v>0</v>
      </c>
      <c r="E111" s="472">
        <v>245.30693599999998</v>
      </c>
    </row>
    <row r="112" spans="1:5">
      <c r="A112" s="468"/>
      <c r="B112" s="468"/>
      <c r="C112" s="468" t="s">
        <v>4505</v>
      </c>
      <c r="D112" s="470">
        <v>0</v>
      </c>
      <c r="E112" s="472">
        <v>12.491149999999999</v>
      </c>
    </row>
    <row r="113" spans="1:5">
      <c r="A113" s="468"/>
      <c r="B113" s="468"/>
      <c r="C113" s="468" t="s">
        <v>4489</v>
      </c>
      <c r="D113" s="470">
        <v>0</v>
      </c>
      <c r="E113" s="472">
        <v>10.791193679999999</v>
      </c>
    </row>
    <row r="114" spans="1:5">
      <c r="A114" s="468"/>
      <c r="B114" s="468"/>
      <c r="C114" s="468" t="s">
        <v>4490</v>
      </c>
      <c r="D114" s="470">
        <v>0</v>
      </c>
      <c r="E114" s="472">
        <v>76.429472500000003</v>
      </c>
    </row>
    <row r="115" spans="1:5">
      <c r="A115" s="468"/>
      <c r="B115" s="468"/>
      <c r="C115" s="468" t="s">
        <v>4499</v>
      </c>
      <c r="D115" s="470">
        <v>0</v>
      </c>
      <c r="E115" s="472">
        <v>10.958834</v>
      </c>
    </row>
    <row r="116" spans="1:5">
      <c r="A116" s="468"/>
      <c r="B116" s="468"/>
      <c r="C116" s="468" t="s">
        <v>4506</v>
      </c>
      <c r="D116" s="470">
        <v>0</v>
      </c>
      <c r="E116" s="472">
        <v>2.49823</v>
      </c>
    </row>
    <row r="117" spans="1:5">
      <c r="A117" s="468"/>
      <c r="B117" s="468"/>
      <c r="C117" s="468"/>
      <c r="D117" s="470">
        <v>0</v>
      </c>
      <c r="E117" s="470">
        <v>0</v>
      </c>
    </row>
    <row r="118" spans="1:5">
      <c r="A118" s="469" t="s">
        <v>4510</v>
      </c>
      <c r="B118" s="468"/>
      <c r="C118" s="468" t="s">
        <v>4485</v>
      </c>
      <c r="D118" s="471">
        <v>36.546544693999998</v>
      </c>
      <c r="E118" s="471">
        <v>18.089411999999999</v>
      </c>
    </row>
    <row r="119" spans="1:5">
      <c r="A119" s="468"/>
      <c r="B119" s="468"/>
      <c r="C119" s="468" t="s">
        <v>4498</v>
      </c>
      <c r="D119" s="471">
        <v>6.4666629999999989E-2</v>
      </c>
      <c r="E119" s="471">
        <v>1.5684501800000001</v>
      </c>
    </row>
    <row r="120" spans="1:5">
      <c r="A120" s="468"/>
      <c r="B120" s="468"/>
      <c r="C120" s="468" t="s">
        <v>4490</v>
      </c>
      <c r="D120" s="471">
        <v>11.89832013</v>
      </c>
      <c r="E120" s="471">
        <v>11.760029999999999</v>
      </c>
    </row>
    <row r="121" spans="1:5">
      <c r="A121" s="468"/>
      <c r="B121" s="468"/>
      <c r="C121" s="468" t="s">
        <v>4285</v>
      </c>
      <c r="D121" s="471">
        <v>4.5501159400000004</v>
      </c>
      <c r="E121" s="471">
        <v>4.5255399999999995</v>
      </c>
    </row>
    <row r="122" spans="1:5">
      <c r="A122" s="468"/>
      <c r="B122" s="468"/>
      <c r="C122" s="468"/>
      <c r="D122" s="470">
        <v>0</v>
      </c>
      <c r="E122" s="470">
        <v>0</v>
      </c>
    </row>
    <row r="123" spans="1:5">
      <c r="A123" s="469" t="s">
        <v>4511</v>
      </c>
      <c r="B123" s="468"/>
      <c r="C123" s="468" t="s">
        <v>2943</v>
      </c>
      <c r="D123" s="470">
        <v>19.078452185</v>
      </c>
      <c r="E123" s="470">
        <v>19.723502499999999</v>
      </c>
    </row>
    <row r="124" spans="1:5">
      <c r="A124" s="468"/>
      <c r="B124" s="468"/>
      <c r="C124" s="468" t="s">
        <v>4509</v>
      </c>
      <c r="D124" s="470">
        <v>0</v>
      </c>
      <c r="E124" s="470">
        <v>135.31116950000001</v>
      </c>
    </row>
    <row r="125" spans="1:5">
      <c r="A125" s="468"/>
      <c r="B125" s="468"/>
      <c r="C125" s="468" t="s">
        <v>4487</v>
      </c>
      <c r="D125" s="470">
        <v>5.0800205000000001E-2</v>
      </c>
      <c r="E125" s="470">
        <v>0</v>
      </c>
    </row>
    <row r="126" spans="1:5">
      <c r="A126" s="468"/>
      <c r="B126" s="468"/>
      <c r="C126" s="468"/>
      <c r="D126" s="470">
        <v>0</v>
      </c>
      <c r="E126" s="470">
        <v>0</v>
      </c>
    </row>
    <row r="127" spans="1:5">
      <c r="A127" s="468" t="s">
        <v>4512</v>
      </c>
      <c r="B127" s="468" t="s">
        <v>4479</v>
      </c>
      <c r="C127" s="468" t="s">
        <v>2943</v>
      </c>
      <c r="D127" s="470">
        <v>24.883833606000003</v>
      </c>
      <c r="E127" s="470">
        <v>24.458349999999999</v>
      </c>
    </row>
    <row r="128" spans="1:5">
      <c r="A128" s="468"/>
      <c r="B128" s="468" t="s">
        <v>4480</v>
      </c>
      <c r="C128" s="468" t="s">
        <v>4494</v>
      </c>
      <c r="D128" s="470">
        <v>49.939851988999997</v>
      </c>
      <c r="E128" s="470">
        <v>148.9075</v>
      </c>
    </row>
    <row r="129" spans="1:5">
      <c r="A129" s="468"/>
      <c r="B129" s="468" t="s">
        <v>4484</v>
      </c>
      <c r="C129" s="468" t="s">
        <v>4478</v>
      </c>
      <c r="D129" s="470">
        <v>53.048110919999999</v>
      </c>
      <c r="E129" s="470">
        <v>93.8</v>
      </c>
    </row>
    <row r="130" spans="1:5">
      <c r="A130" s="468"/>
      <c r="B130" s="468" t="s">
        <v>4504</v>
      </c>
      <c r="C130" s="468" t="s">
        <v>4495</v>
      </c>
      <c r="D130" s="470">
        <v>97.110305712000013</v>
      </c>
      <c r="E130" s="470">
        <v>190.43744999999998</v>
      </c>
    </row>
    <row r="131" spans="1:5">
      <c r="A131" s="468"/>
      <c r="B131" s="468" t="s">
        <v>4513</v>
      </c>
      <c r="C131" s="468" t="s">
        <v>4480</v>
      </c>
      <c r="D131" s="470">
        <v>24.954675000000002</v>
      </c>
      <c r="E131" s="470">
        <v>0</v>
      </c>
    </row>
    <row r="132" spans="1:5">
      <c r="A132" s="468"/>
      <c r="B132" s="468"/>
      <c r="C132" s="468" t="s">
        <v>4481</v>
      </c>
      <c r="D132" s="470">
        <v>276.413194938</v>
      </c>
      <c r="E132" s="470">
        <v>87.890599999999992</v>
      </c>
    </row>
    <row r="133" spans="1:5">
      <c r="A133" s="468"/>
      <c r="B133" s="468"/>
      <c r="C133" s="468" t="s">
        <v>4482</v>
      </c>
      <c r="D133" s="470">
        <v>71.918514651999999</v>
      </c>
      <c r="E133" s="470">
        <v>23.45</v>
      </c>
    </row>
    <row r="134" spans="1:5">
      <c r="A134" s="468"/>
      <c r="B134" s="468"/>
      <c r="C134" s="468" t="s">
        <v>4514</v>
      </c>
      <c r="D134" s="470">
        <v>35.130476221999999</v>
      </c>
      <c r="E134" s="470">
        <v>55.459250000000004</v>
      </c>
    </row>
    <row r="135" spans="1:5">
      <c r="A135" s="468"/>
      <c r="B135" s="468"/>
      <c r="C135" s="468" t="s">
        <v>4483</v>
      </c>
      <c r="D135" s="470">
        <v>7.4095438500000004</v>
      </c>
      <c r="E135" s="470">
        <v>0</v>
      </c>
    </row>
    <row r="136" spans="1:5">
      <c r="A136" s="468"/>
      <c r="B136" s="468"/>
      <c r="C136" s="468" t="s">
        <v>4484</v>
      </c>
      <c r="D136" s="470">
        <v>63.897664999999996</v>
      </c>
      <c r="E136" s="470">
        <v>0</v>
      </c>
    </row>
    <row r="137" spans="1:5">
      <c r="A137" s="468"/>
      <c r="B137" s="468"/>
      <c r="C137" s="468" t="s">
        <v>4479</v>
      </c>
      <c r="D137" s="470">
        <v>421.43897500000008</v>
      </c>
      <c r="E137" s="470">
        <v>0</v>
      </c>
    </row>
    <row r="138" spans="1:5">
      <c r="A138" s="468"/>
      <c r="B138" s="468"/>
      <c r="C138" s="468" t="s">
        <v>4477</v>
      </c>
      <c r="D138" s="470">
        <v>1725.1291200000005</v>
      </c>
      <c r="E138" s="470">
        <v>0</v>
      </c>
    </row>
    <row r="139" spans="1:5">
      <c r="A139" s="468"/>
      <c r="B139" s="468"/>
      <c r="C139" s="468" t="s">
        <v>4485</v>
      </c>
      <c r="D139" s="470">
        <v>405.08042161599985</v>
      </c>
      <c r="E139" s="470">
        <v>82.661249999999995</v>
      </c>
    </row>
    <row r="140" spans="1:5">
      <c r="A140" s="468"/>
      <c r="B140" s="468"/>
      <c r="C140" s="468" t="s">
        <v>4486</v>
      </c>
      <c r="D140" s="470">
        <v>8.2481985959999999</v>
      </c>
      <c r="E140" s="470">
        <v>25.795000000000002</v>
      </c>
    </row>
    <row r="141" spans="1:5">
      <c r="A141" s="468"/>
      <c r="B141" s="468"/>
      <c r="C141" s="468" t="s">
        <v>4497</v>
      </c>
      <c r="D141" s="470">
        <v>38.075383876000004</v>
      </c>
      <c r="E141" s="470">
        <v>46.9</v>
      </c>
    </row>
    <row r="142" spans="1:5">
      <c r="A142" s="468"/>
      <c r="B142" s="468"/>
      <c r="C142" s="468" t="s">
        <v>4498</v>
      </c>
      <c r="D142" s="470">
        <v>12.457751796999998</v>
      </c>
      <c r="E142" s="470">
        <v>18.158507499999999</v>
      </c>
    </row>
    <row r="143" spans="1:5">
      <c r="A143" s="468"/>
      <c r="B143" s="468"/>
      <c r="C143" s="468" t="s">
        <v>4488</v>
      </c>
      <c r="D143" s="470">
        <v>218.49584403000006</v>
      </c>
      <c r="E143" s="470">
        <v>105.9002</v>
      </c>
    </row>
    <row r="144" spans="1:5">
      <c r="A144" s="468"/>
      <c r="B144" s="468"/>
      <c r="C144" s="468" t="s">
        <v>4489</v>
      </c>
      <c r="D144" s="470">
        <v>0.83772419999999981</v>
      </c>
      <c r="E144" s="470">
        <v>0</v>
      </c>
    </row>
    <row r="145" spans="1:5">
      <c r="A145" s="468"/>
      <c r="B145" s="468"/>
      <c r="C145" s="468" t="s">
        <v>4490</v>
      </c>
      <c r="D145" s="470">
        <v>79.964559983000015</v>
      </c>
      <c r="E145" s="470">
        <v>25.630849999999999</v>
      </c>
    </row>
    <row r="146" spans="1:5">
      <c r="A146" s="468"/>
      <c r="B146" s="468"/>
      <c r="C146" s="468" t="s">
        <v>4499</v>
      </c>
      <c r="D146" s="470">
        <v>4.8822219850000002</v>
      </c>
      <c r="E146" s="470">
        <v>7.4078549999999996</v>
      </c>
    </row>
    <row r="147" spans="1:5">
      <c r="A147" s="468"/>
      <c r="B147" s="468"/>
      <c r="C147" s="468"/>
      <c r="D147" s="470">
        <v>0</v>
      </c>
      <c r="E147" s="470">
        <v>0</v>
      </c>
    </row>
    <row r="148" spans="1:5">
      <c r="A148" s="468" t="s">
        <v>4515</v>
      </c>
      <c r="B148" s="468" t="s">
        <v>4477</v>
      </c>
      <c r="C148" s="468" t="s">
        <v>4494</v>
      </c>
      <c r="D148" s="470">
        <v>0</v>
      </c>
      <c r="E148" s="470">
        <v>16.834340000000001</v>
      </c>
    </row>
    <row r="149" spans="1:5">
      <c r="A149" s="468"/>
      <c r="B149" s="468"/>
      <c r="C149" s="468" t="s">
        <v>4480</v>
      </c>
      <c r="D149" s="470">
        <v>10.18482</v>
      </c>
      <c r="E149" s="470">
        <v>0</v>
      </c>
    </row>
    <row r="150" spans="1:5">
      <c r="A150" s="468"/>
      <c r="B150" s="468"/>
      <c r="C150" s="468" t="s">
        <v>4481</v>
      </c>
      <c r="D150" s="470">
        <v>37.125032746000002</v>
      </c>
      <c r="E150" s="470">
        <v>0</v>
      </c>
    </row>
    <row r="151" spans="1:5">
      <c r="A151" s="468"/>
      <c r="B151" s="468"/>
      <c r="C151" s="468" t="s">
        <v>4482</v>
      </c>
      <c r="D151" s="470">
        <v>7.1827735249999991</v>
      </c>
      <c r="E151" s="470">
        <v>0</v>
      </c>
    </row>
    <row r="152" spans="1:5">
      <c r="A152" s="468"/>
      <c r="B152" s="468"/>
      <c r="C152" s="468" t="s">
        <v>4477</v>
      </c>
      <c r="D152" s="470">
        <v>3558.6663000000008</v>
      </c>
      <c r="E152" s="470">
        <v>495.17699999999996</v>
      </c>
    </row>
    <row r="153" spans="1:5">
      <c r="A153" s="468"/>
      <c r="B153" s="468"/>
      <c r="C153" s="468" t="s">
        <v>4485</v>
      </c>
      <c r="D153" s="470">
        <v>92.153381024000012</v>
      </c>
      <c r="E153" s="470">
        <v>7.0895E-2</v>
      </c>
    </row>
    <row r="154" spans="1:5">
      <c r="A154" s="468"/>
      <c r="B154" s="468"/>
      <c r="C154" s="468" t="s">
        <v>4498</v>
      </c>
      <c r="D154" s="470">
        <v>1.3949935779999993</v>
      </c>
      <c r="E154" s="470">
        <v>2.38002249</v>
      </c>
    </row>
    <row r="155" spans="1:5">
      <c r="A155" s="468"/>
      <c r="B155" s="468"/>
      <c r="C155" s="468" t="s">
        <v>4488</v>
      </c>
      <c r="D155" s="470">
        <v>53.487966542999999</v>
      </c>
      <c r="E155" s="470">
        <v>0</v>
      </c>
    </row>
    <row r="156" spans="1:5">
      <c r="A156" s="468"/>
      <c r="B156" s="468"/>
      <c r="C156" s="468" t="s">
        <v>4490</v>
      </c>
      <c r="D156" s="470">
        <v>16.569577027999998</v>
      </c>
      <c r="E156" s="470">
        <v>0</v>
      </c>
    </row>
    <row r="157" spans="1:5">
      <c r="A157" s="468"/>
      <c r="B157" s="468"/>
      <c r="C157" s="468" t="s">
        <v>4502</v>
      </c>
      <c r="D157" s="470">
        <v>124.961225</v>
      </c>
      <c r="E157" s="470">
        <v>0</v>
      </c>
    </row>
    <row r="158" spans="1:5">
      <c r="A158" s="468"/>
      <c r="B158" s="468"/>
      <c r="C158" s="468"/>
      <c r="D158" s="470">
        <v>0</v>
      </c>
      <c r="E158" s="470">
        <v>0</v>
      </c>
    </row>
    <row r="159" spans="1:5">
      <c r="A159" s="468" t="s">
        <v>4516</v>
      </c>
      <c r="B159" s="468" t="s">
        <v>4502</v>
      </c>
      <c r="C159" s="468" t="s">
        <v>4496</v>
      </c>
      <c r="D159" s="470">
        <v>0</v>
      </c>
      <c r="E159" s="470">
        <v>0</v>
      </c>
    </row>
    <row r="160" spans="1:5">
      <c r="A160" s="468"/>
      <c r="B160" s="468"/>
      <c r="C160" s="468" t="s">
        <v>4479</v>
      </c>
      <c r="D160" s="470">
        <v>49.393500000000003</v>
      </c>
      <c r="E160" s="470">
        <v>0</v>
      </c>
    </row>
    <row r="161" spans="1:5">
      <c r="A161" s="468"/>
      <c r="B161" s="468"/>
      <c r="C161" s="468" t="s">
        <v>4477</v>
      </c>
      <c r="D161" s="470">
        <v>1849.5677499999997</v>
      </c>
      <c r="E161" s="470">
        <v>495.77925000000005</v>
      </c>
    </row>
    <row r="162" spans="1:5">
      <c r="A162" s="468"/>
      <c r="B162" s="468"/>
      <c r="C162" s="468" t="s">
        <v>4502</v>
      </c>
      <c r="D162" s="470">
        <v>74.990174999999994</v>
      </c>
      <c r="E162" s="470">
        <v>0</v>
      </c>
    </row>
    <row r="163" spans="1:5">
      <c r="A163" s="468"/>
      <c r="B163" s="468"/>
      <c r="C163" s="468"/>
      <c r="D163" s="470">
        <v>0</v>
      </c>
      <c r="E163" s="470">
        <v>0</v>
      </c>
    </row>
    <row r="164" spans="1:5">
      <c r="A164" s="468" t="s">
        <v>4517</v>
      </c>
      <c r="B164" s="468" t="s">
        <v>4502</v>
      </c>
      <c r="C164" s="468" t="s">
        <v>4480</v>
      </c>
      <c r="D164" s="470">
        <v>50.079522500000003</v>
      </c>
      <c r="E164" s="470">
        <v>0</v>
      </c>
    </row>
    <row r="165" spans="1:5">
      <c r="A165" s="468"/>
      <c r="B165" s="468"/>
      <c r="C165" s="468" t="s">
        <v>4481</v>
      </c>
      <c r="D165" s="470">
        <v>9.8894799999999989</v>
      </c>
      <c r="E165" s="470">
        <v>0</v>
      </c>
    </row>
    <row r="166" spans="1:5">
      <c r="A166" s="468"/>
      <c r="B166" s="468"/>
      <c r="C166" s="468" t="s">
        <v>4482</v>
      </c>
      <c r="D166" s="470">
        <v>24.989099999999997</v>
      </c>
      <c r="E166" s="470">
        <v>25.18995</v>
      </c>
    </row>
    <row r="167" spans="1:5">
      <c r="A167" s="468"/>
      <c r="B167" s="468"/>
      <c r="C167" s="468" t="s">
        <v>4484</v>
      </c>
      <c r="D167" s="470">
        <v>173.54712000000001</v>
      </c>
      <c r="E167" s="470">
        <v>38.81832</v>
      </c>
    </row>
    <row r="168" spans="1:5">
      <c r="A168" s="468"/>
      <c r="B168" s="468"/>
      <c r="C168" s="468" t="s">
        <v>4496</v>
      </c>
      <c r="D168" s="470">
        <v>99.247800000000012</v>
      </c>
      <c r="E168" s="470">
        <v>100.03530000000001</v>
      </c>
    </row>
    <row r="169" spans="1:5">
      <c r="A169" s="468"/>
      <c r="B169" s="468"/>
      <c r="C169" s="468" t="s">
        <v>4479</v>
      </c>
      <c r="D169" s="470">
        <v>576.38159500000006</v>
      </c>
      <c r="E169" s="470">
        <v>157.07628000000003</v>
      </c>
    </row>
    <row r="170" spans="1:5">
      <c r="A170" s="468"/>
      <c r="B170" s="468"/>
      <c r="C170" s="468" t="s">
        <v>4477</v>
      </c>
      <c r="D170" s="470">
        <v>1794.1838275000002</v>
      </c>
      <c r="E170" s="470">
        <v>0</v>
      </c>
    </row>
    <row r="171" spans="1:5">
      <c r="A171" s="468"/>
      <c r="B171" s="468"/>
      <c r="C171" s="468" t="s">
        <v>4485</v>
      </c>
      <c r="D171" s="470">
        <v>107.13956502999994</v>
      </c>
      <c r="E171" s="470">
        <v>30.182750000000002</v>
      </c>
    </row>
    <row r="172" spans="1:5">
      <c r="A172" s="468"/>
      <c r="B172" s="468"/>
      <c r="C172" s="468" t="s">
        <v>4518</v>
      </c>
      <c r="D172" s="470">
        <v>25</v>
      </c>
      <c r="E172" s="470">
        <v>24.914625000000001</v>
      </c>
    </row>
    <row r="173" spans="1:5">
      <c r="A173" s="468"/>
      <c r="B173" s="468"/>
      <c r="C173" s="468" t="s">
        <v>4505</v>
      </c>
      <c r="D173" s="470">
        <v>10.003780000000001</v>
      </c>
      <c r="E173" s="470">
        <v>9.9593799999999995</v>
      </c>
    </row>
    <row r="174" spans="1:5">
      <c r="A174" s="468"/>
      <c r="B174" s="468"/>
      <c r="C174" s="468"/>
      <c r="D174" s="470">
        <v>0</v>
      </c>
      <c r="E174" s="470">
        <v>0</v>
      </c>
    </row>
    <row r="175" spans="1:5">
      <c r="A175" s="468" t="s">
        <v>4519</v>
      </c>
      <c r="B175" s="468" t="s">
        <v>4502</v>
      </c>
      <c r="C175" s="468" t="s">
        <v>4520</v>
      </c>
      <c r="D175" s="470">
        <v>203.93101999999999</v>
      </c>
      <c r="E175" s="470">
        <v>402.35455999999999</v>
      </c>
    </row>
    <row r="176" spans="1:5">
      <c r="A176" s="468"/>
      <c r="B176" s="468"/>
      <c r="C176" s="468" t="s">
        <v>4480</v>
      </c>
      <c r="D176" s="470">
        <v>153.71089000000001</v>
      </c>
      <c r="E176" s="470">
        <v>24.794725</v>
      </c>
    </row>
    <row r="177" spans="1:5">
      <c r="A177" s="468"/>
      <c r="B177" s="468"/>
      <c r="C177" s="468" t="s">
        <v>4481</v>
      </c>
      <c r="D177" s="470">
        <v>35.044080000000001</v>
      </c>
      <c r="E177" s="470">
        <v>24.872624999999999</v>
      </c>
    </row>
    <row r="178" spans="1:5">
      <c r="A178" s="468"/>
      <c r="B178" s="468"/>
      <c r="C178" s="468" t="s">
        <v>4482</v>
      </c>
      <c r="D178" s="470">
        <v>49.283724999999997</v>
      </c>
      <c r="E178" s="470">
        <v>48.846400000000003</v>
      </c>
    </row>
    <row r="179" spans="1:5">
      <c r="A179" s="468"/>
      <c r="B179" s="468"/>
      <c r="C179" s="468" t="s">
        <v>4504</v>
      </c>
      <c r="D179" s="470">
        <v>100</v>
      </c>
      <c r="E179" s="470">
        <v>404.76362500000005</v>
      </c>
    </row>
    <row r="180" spans="1:5">
      <c r="A180" s="468"/>
      <c r="B180" s="468"/>
      <c r="C180" s="468" t="s">
        <v>4496</v>
      </c>
      <c r="D180" s="470">
        <v>353.04127</v>
      </c>
      <c r="E180" s="470">
        <v>254.10303999999999</v>
      </c>
    </row>
    <row r="181" spans="1:5">
      <c r="A181" s="468"/>
      <c r="B181" s="468"/>
      <c r="C181" s="468" t="s">
        <v>4479</v>
      </c>
      <c r="D181" s="470">
        <v>128.99775499999998</v>
      </c>
      <c r="E181" s="470">
        <v>89.108619999999988</v>
      </c>
    </row>
    <row r="182" spans="1:5">
      <c r="A182" s="468"/>
      <c r="B182" s="468"/>
      <c r="C182" s="468" t="s">
        <v>4477</v>
      </c>
      <c r="D182" s="470">
        <v>361.91880259999999</v>
      </c>
      <c r="E182" s="470">
        <v>0</v>
      </c>
    </row>
    <row r="183" spans="1:5">
      <c r="A183" s="468"/>
      <c r="B183" s="468"/>
      <c r="C183" s="468" t="s">
        <v>4485</v>
      </c>
      <c r="D183" s="470">
        <v>71.233211860000011</v>
      </c>
      <c r="E183" s="470">
        <v>0.22992000000000001</v>
      </c>
    </row>
    <row r="184" spans="1:5">
      <c r="A184" s="468"/>
      <c r="B184" s="468"/>
      <c r="C184" s="468"/>
      <c r="D184" s="470">
        <v>0</v>
      </c>
      <c r="E184" s="470">
        <v>0</v>
      </c>
    </row>
    <row r="185" spans="1:5">
      <c r="A185" s="468" t="s">
        <v>4521</v>
      </c>
      <c r="B185" s="468" t="s">
        <v>4477</v>
      </c>
      <c r="C185" s="468" t="s">
        <v>4520</v>
      </c>
      <c r="D185" s="470">
        <v>819.45087500000022</v>
      </c>
      <c r="E185" s="470">
        <v>396.58052500000008</v>
      </c>
    </row>
    <row r="186" spans="1:5">
      <c r="A186" s="468"/>
      <c r="B186" s="468"/>
      <c r="C186" s="468" t="s">
        <v>4480</v>
      </c>
      <c r="D186" s="470">
        <v>231.28657499999997</v>
      </c>
      <c r="E186" s="470">
        <v>24.261275000000001</v>
      </c>
    </row>
    <row r="187" spans="1:5">
      <c r="A187" s="468"/>
      <c r="B187" s="468"/>
      <c r="C187" s="468" t="s">
        <v>4481</v>
      </c>
      <c r="D187" s="470">
        <v>103.370125</v>
      </c>
      <c r="E187" s="470">
        <v>48.522550000000003</v>
      </c>
    </row>
    <row r="188" spans="1:5">
      <c r="A188" s="468"/>
      <c r="B188" s="468"/>
      <c r="C188" s="468" t="s">
        <v>4482</v>
      </c>
      <c r="D188" s="470">
        <v>47.83775</v>
      </c>
      <c r="E188" s="470">
        <v>48.356349999999999</v>
      </c>
    </row>
    <row r="189" spans="1:5">
      <c r="A189" s="468"/>
      <c r="B189" s="468"/>
      <c r="C189" s="468" t="s">
        <v>4504</v>
      </c>
      <c r="D189" s="470">
        <v>45.235034999999996</v>
      </c>
      <c r="E189" s="470">
        <v>560.78587500000003</v>
      </c>
    </row>
    <row r="190" spans="1:5">
      <c r="A190" s="468"/>
      <c r="B190" s="468"/>
      <c r="C190" s="468" t="s">
        <v>4484</v>
      </c>
      <c r="D190" s="470">
        <v>239.79919999999998</v>
      </c>
      <c r="E190" s="470">
        <v>72.983850000000004</v>
      </c>
    </row>
    <row r="191" spans="1:5">
      <c r="A191" s="468"/>
      <c r="B191" s="468"/>
      <c r="C191" s="468" t="s">
        <v>4522</v>
      </c>
      <c r="D191" s="470">
        <v>24.591265</v>
      </c>
      <c r="E191" s="470">
        <v>0</v>
      </c>
    </row>
    <row r="192" spans="1:5">
      <c r="A192" s="468"/>
      <c r="B192" s="468"/>
      <c r="C192" s="468" t="s">
        <v>4496</v>
      </c>
      <c r="D192" s="470">
        <v>333.22831999999994</v>
      </c>
      <c r="E192" s="470">
        <v>253.64190000000002</v>
      </c>
    </row>
    <row r="193" spans="1:5">
      <c r="A193" s="468"/>
      <c r="B193" s="468"/>
      <c r="C193" s="468" t="s">
        <v>4479</v>
      </c>
      <c r="D193" s="470">
        <v>1114.6729399999999</v>
      </c>
      <c r="E193" s="470">
        <v>147.48204999999999</v>
      </c>
    </row>
    <row r="194" spans="1:5">
      <c r="A194" s="468"/>
      <c r="B194" s="468"/>
      <c r="C194" s="468" t="s">
        <v>4477</v>
      </c>
      <c r="D194" s="470">
        <v>7681.0595250000015</v>
      </c>
      <c r="E194" s="470">
        <v>641.68809999999996</v>
      </c>
    </row>
    <row r="195" spans="1:5">
      <c r="A195" s="468"/>
      <c r="B195" s="468"/>
      <c r="C195" s="468" t="s">
        <v>4485</v>
      </c>
      <c r="D195" s="470">
        <v>23.427049999999998</v>
      </c>
      <c r="E195" s="470">
        <v>0</v>
      </c>
    </row>
    <row r="196" spans="1:5">
      <c r="A196" s="468"/>
      <c r="B196" s="468"/>
      <c r="C196" s="468" t="s">
        <v>4518</v>
      </c>
      <c r="D196" s="470">
        <v>25.040949999999999</v>
      </c>
      <c r="E196" s="470">
        <v>24.924250000000001</v>
      </c>
    </row>
    <row r="197" spans="1:5">
      <c r="A197" s="468"/>
      <c r="B197" s="468"/>
      <c r="C197" s="468" t="s">
        <v>4505</v>
      </c>
      <c r="D197" s="470">
        <v>14.901555</v>
      </c>
      <c r="E197" s="470">
        <v>14.954549999999999</v>
      </c>
    </row>
    <row r="198" spans="1:5">
      <c r="A198" s="468"/>
      <c r="B198" s="468"/>
      <c r="C198" s="468" t="s">
        <v>4523</v>
      </c>
      <c r="D198" s="470">
        <v>24.581134800000001</v>
      </c>
      <c r="E198" s="470">
        <v>0</v>
      </c>
    </row>
    <row r="199" spans="1:5">
      <c r="A199" s="468"/>
      <c r="B199" s="468"/>
      <c r="C199" s="468" t="s">
        <v>4524</v>
      </c>
      <c r="D199" s="470">
        <v>3.0053160000000001</v>
      </c>
      <c r="E199" s="470">
        <v>0</v>
      </c>
    </row>
    <row r="200" spans="1:5">
      <c r="A200" s="468"/>
      <c r="B200" s="468"/>
      <c r="C200" s="468"/>
      <c r="D200" s="470">
        <v>0</v>
      </c>
      <c r="E200" s="470">
        <v>0</v>
      </c>
    </row>
    <row r="201" spans="1:5">
      <c r="A201" s="468" t="s">
        <v>4525</v>
      </c>
      <c r="B201" s="468" t="s">
        <v>4477</v>
      </c>
      <c r="C201" s="468" t="s">
        <v>2943</v>
      </c>
      <c r="D201" s="470">
        <v>39.116330336000004</v>
      </c>
      <c r="E201" s="470">
        <v>51.388255799999996</v>
      </c>
    </row>
    <row r="202" spans="1:5">
      <c r="A202" s="468"/>
      <c r="B202" s="468" t="s">
        <v>4502</v>
      </c>
      <c r="C202" s="468" t="s">
        <v>4494</v>
      </c>
      <c r="D202" s="470">
        <v>17.260635620000002</v>
      </c>
      <c r="E202" s="470">
        <v>91.129796999999996</v>
      </c>
    </row>
    <row r="203" spans="1:5">
      <c r="A203" s="468"/>
      <c r="B203" s="468" t="s">
        <v>4513</v>
      </c>
      <c r="C203" s="468" t="s">
        <v>4478</v>
      </c>
      <c r="D203" s="470">
        <v>4.6207704999999999</v>
      </c>
      <c r="E203" s="470">
        <v>54.601684740000003</v>
      </c>
    </row>
    <row r="204" spans="1:5">
      <c r="A204" s="468"/>
      <c r="B204" s="468"/>
      <c r="C204" s="468" t="s">
        <v>4495</v>
      </c>
      <c r="D204" s="470">
        <v>0</v>
      </c>
      <c r="E204" s="470">
        <v>250.528631805</v>
      </c>
    </row>
    <row r="205" spans="1:5">
      <c r="A205" s="468"/>
      <c r="B205" s="468"/>
      <c r="C205" s="468" t="s">
        <v>4481</v>
      </c>
      <c r="D205" s="470">
        <v>128.247586052</v>
      </c>
      <c r="E205" s="470">
        <v>228.33849600000002</v>
      </c>
    </row>
    <row r="206" spans="1:5">
      <c r="A206" s="468"/>
      <c r="B206" s="468"/>
      <c r="C206" s="468" t="s">
        <v>4482</v>
      </c>
      <c r="D206" s="470">
        <v>28.944774300000002</v>
      </c>
      <c r="E206" s="470">
        <v>23.205746250000001</v>
      </c>
    </row>
    <row r="207" spans="1:5">
      <c r="A207" s="468"/>
      <c r="B207" s="468"/>
      <c r="C207" s="468" t="s">
        <v>4514</v>
      </c>
      <c r="D207" s="470">
        <v>0.40683590000000003</v>
      </c>
      <c r="E207" s="470">
        <v>173.87287100999998</v>
      </c>
    </row>
    <row r="208" spans="1:5">
      <c r="A208" s="468"/>
      <c r="B208" s="468"/>
      <c r="C208" s="468" t="s">
        <v>4483</v>
      </c>
      <c r="D208" s="470">
        <v>2.35060716</v>
      </c>
      <c r="E208" s="470">
        <v>3.62826</v>
      </c>
    </row>
    <row r="209" spans="1:5">
      <c r="A209" s="468"/>
      <c r="B209" s="468"/>
      <c r="C209" s="468" t="s">
        <v>4477</v>
      </c>
      <c r="D209" s="470">
        <v>1667.8523199999995</v>
      </c>
      <c r="E209" s="470">
        <v>197.2568</v>
      </c>
    </row>
    <row r="210" spans="1:5">
      <c r="A210" s="468"/>
      <c r="B210" s="468"/>
      <c r="C210" s="468" t="s">
        <v>4485</v>
      </c>
      <c r="D210" s="470">
        <v>36.953086434000014</v>
      </c>
      <c r="E210" s="470">
        <v>0</v>
      </c>
    </row>
    <row r="211" spans="1:5">
      <c r="A211" s="468"/>
      <c r="B211" s="468"/>
      <c r="C211" s="468" t="s">
        <v>4486</v>
      </c>
      <c r="D211" s="470">
        <v>0</v>
      </c>
      <c r="E211" s="470">
        <v>30.211311599999998</v>
      </c>
    </row>
    <row r="212" spans="1:5">
      <c r="A212" s="468"/>
      <c r="B212" s="468"/>
      <c r="C212" s="468" t="s">
        <v>4497</v>
      </c>
      <c r="D212" s="470">
        <v>5.6105096630000002</v>
      </c>
      <c r="E212" s="470">
        <v>70.982371575000002</v>
      </c>
    </row>
    <row r="213" spans="1:5">
      <c r="A213" s="468"/>
      <c r="B213" s="468"/>
      <c r="C213" s="468" t="s">
        <v>4498</v>
      </c>
      <c r="D213" s="470">
        <v>4.2630363670000007</v>
      </c>
      <c r="E213" s="470">
        <v>8.366465204999999</v>
      </c>
    </row>
    <row r="214" spans="1:5">
      <c r="A214" s="468"/>
      <c r="B214" s="468"/>
      <c r="C214" s="468" t="s">
        <v>4488</v>
      </c>
      <c r="D214" s="470">
        <v>107.85595634100002</v>
      </c>
      <c r="E214" s="470">
        <v>173.58200550000001</v>
      </c>
    </row>
    <row r="215" spans="1:5">
      <c r="A215" s="468"/>
      <c r="B215" s="468"/>
      <c r="C215" s="468" t="s">
        <v>4489</v>
      </c>
      <c r="D215" s="470">
        <v>0.48970982499999999</v>
      </c>
      <c r="E215" s="470">
        <v>2.4188399999999999</v>
      </c>
    </row>
    <row r="216" spans="1:5">
      <c r="A216" s="468"/>
      <c r="B216" s="468"/>
      <c r="C216" s="468" t="s">
        <v>4490</v>
      </c>
      <c r="D216" s="470">
        <v>46.937962994999999</v>
      </c>
      <c r="E216" s="470">
        <v>96.118654499999991</v>
      </c>
    </row>
    <row r="217" spans="1:5">
      <c r="A217" s="468"/>
      <c r="B217" s="468"/>
      <c r="C217" s="468" t="s">
        <v>4499</v>
      </c>
      <c r="D217" s="470">
        <v>1.86211484</v>
      </c>
      <c r="E217" s="470">
        <v>9.229991085</v>
      </c>
    </row>
    <row r="218" spans="1:5">
      <c r="A218" s="468"/>
      <c r="B218" s="468"/>
      <c r="C218" s="468"/>
      <c r="D218" s="470">
        <v>0</v>
      </c>
      <c r="E218" s="470">
        <v>0</v>
      </c>
    </row>
    <row r="219" spans="1:5">
      <c r="A219" s="468" t="s">
        <v>4526</v>
      </c>
      <c r="B219" s="468" t="s">
        <v>4477</v>
      </c>
      <c r="C219" s="468" t="s">
        <v>4484</v>
      </c>
      <c r="D219" s="470">
        <v>73.491100000000003</v>
      </c>
      <c r="E219" s="470">
        <v>0</v>
      </c>
    </row>
    <row r="220" spans="1:5">
      <c r="A220" s="468"/>
      <c r="B220" s="468" t="s">
        <v>4502</v>
      </c>
      <c r="C220" s="468" t="s">
        <v>4479</v>
      </c>
      <c r="D220" s="470">
        <v>197.291</v>
      </c>
      <c r="E220" s="470">
        <v>0</v>
      </c>
    </row>
    <row r="221" spans="1:5">
      <c r="A221" s="468"/>
      <c r="B221" s="468"/>
      <c r="C221" s="468" t="s">
        <v>4477</v>
      </c>
      <c r="D221" s="470">
        <v>1849.4910900000002</v>
      </c>
      <c r="E221" s="470">
        <v>0</v>
      </c>
    </row>
    <row r="222" spans="1:5">
      <c r="A222" s="468"/>
      <c r="B222" s="468"/>
      <c r="C222" s="468" t="s">
        <v>4502</v>
      </c>
      <c r="D222" s="470">
        <v>274.91952500000002</v>
      </c>
      <c r="E222" s="470">
        <v>0</v>
      </c>
    </row>
    <row r="223" spans="1:5">
      <c r="A223" s="468"/>
      <c r="B223" s="468"/>
      <c r="C223" s="468"/>
      <c r="D223" s="470">
        <v>0</v>
      </c>
      <c r="E223" s="470">
        <v>0</v>
      </c>
    </row>
    <row r="224" spans="1:5">
      <c r="A224" s="468" t="s">
        <v>4527</v>
      </c>
      <c r="B224" s="468" t="s">
        <v>4502</v>
      </c>
      <c r="C224" s="468" t="s">
        <v>4481</v>
      </c>
      <c r="D224" s="470">
        <v>9.2541200000000003</v>
      </c>
      <c r="E224" s="470">
        <v>9.7102500000000003</v>
      </c>
    </row>
    <row r="225" spans="1:5">
      <c r="A225" s="468"/>
      <c r="B225" s="468"/>
      <c r="C225" s="468" t="s">
        <v>4484</v>
      </c>
      <c r="D225" s="470">
        <v>37.016480000000001</v>
      </c>
      <c r="E225" s="470">
        <v>38.841000000000001</v>
      </c>
    </row>
    <row r="226" spans="1:5">
      <c r="A226" s="468"/>
      <c r="B226" s="468"/>
      <c r="C226" s="468" t="s">
        <v>4479</v>
      </c>
      <c r="D226" s="470">
        <v>221.58169999999998</v>
      </c>
      <c r="E226" s="470">
        <v>0</v>
      </c>
    </row>
    <row r="227" spans="1:5">
      <c r="A227" s="468"/>
      <c r="B227" s="468"/>
      <c r="C227" s="468" t="s">
        <v>4477</v>
      </c>
      <c r="D227" s="470">
        <v>986.39529000000005</v>
      </c>
      <c r="E227" s="470">
        <v>0</v>
      </c>
    </row>
    <row r="228" spans="1:5">
      <c r="A228" s="468"/>
      <c r="B228" s="468"/>
      <c r="C228" s="468"/>
      <c r="D228" s="470">
        <v>0</v>
      </c>
      <c r="E228" s="470">
        <v>0</v>
      </c>
    </row>
    <row r="229" spans="1:5">
      <c r="A229" s="468" t="s">
        <v>4528</v>
      </c>
      <c r="B229" s="468" t="s">
        <v>4502</v>
      </c>
      <c r="C229" s="468" t="s">
        <v>4483</v>
      </c>
      <c r="D229" s="470">
        <v>2.1017169280000001</v>
      </c>
      <c r="E229" s="470">
        <v>0</v>
      </c>
    </row>
    <row r="230" spans="1:5">
      <c r="A230" s="468"/>
      <c r="B230" s="468"/>
      <c r="C230" s="468" t="s">
        <v>4485</v>
      </c>
      <c r="D230" s="470">
        <v>80.683584199000009</v>
      </c>
      <c r="E230" s="470">
        <v>7.870125E-2</v>
      </c>
    </row>
    <row r="231" spans="1:5">
      <c r="A231" s="468"/>
      <c r="B231" s="468"/>
      <c r="C231" s="468" t="s">
        <v>4487</v>
      </c>
      <c r="D231" s="470">
        <v>0.65448709199999999</v>
      </c>
      <c r="E231" s="470">
        <v>0</v>
      </c>
    </row>
    <row r="232" spans="1:5">
      <c r="A232" s="468"/>
      <c r="B232" s="468"/>
      <c r="C232" s="468"/>
      <c r="D232" s="470">
        <v>0</v>
      </c>
      <c r="E232" s="470">
        <v>0</v>
      </c>
    </row>
    <row r="233" spans="1:5">
      <c r="A233" s="468" t="s">
        <v>4529</v>
      </c>
      <c r="B233" s="468" t="s">
        <v>4477</v>
      </c>
      <c r="C233" s="468" t="s">
        <v>4478</v>
      </c>
      <c r="D233" s="470">
        <v>20.398959037000001</v>
      </c>
      <c r="E233" s="470">
        <v>0</v>
      </c>
    </row>
    <row r="234" spans="1:5">
      <c r="A234" s="468"/>
      <c r="B234" s="468"/>
      <c r="C234" s="468" t="s">
        <v>4480</v>
      </c>
      <c r="D234" s="470">
        <v>39.812739999999998</v>
      </c>
      <c r="E234" s="470">
        <v>0</v>
      </c>
    </row>
    <row r="235" spans="1:5">
      <c r="A235" s="468"/>
      <c r="B235" s="468"/>
      <c r="C235" s="468" t="s">
        <v>4481</v>
      </c>
      <c r="D235" s="470">
        <v>44.875159999999994</v>
      </c>
      <c r="E235" s="470">
        <v>24.977375000000002</v>
      </c>
    </row>
    <row r="236" spans="1:5">
      <c r="A236" s="468"/>
      <c r="B236" s="468"/>
      <c r="C236" s="468" t="s">
        <v>4482</v>
      </c>
      <c r="D236" s="470">
        <v>53.304658360000005</v>
      </c>
      <c r="E236" s="470">
        <v>0</v>
      </c>
    </row>
    <row r="237" spans="1:5">
      <c r="A237" s="468"/>
      <c r="B237" s="468"/>
      <c r="C237" s="468" t="s">
        <v>4483</v>
      </c>
      <c r="D237" s="470">
        <v>7.5904289179999997</v>
      </c>
      <c r="E237" s="470">
        <v>0</v>
      </c>
    </row>
    <row r="238" spans="1:5">
      <c r="A238" s="468"/>
      <c r="B238" s="468"/>
      <c r="C238" s="468" t="s">
        <v>4484</v>
      </c>
      <c r="D238" s="470">
        <v>23.675900000000002</v>
      </c>
      <c r="E238" s="470">
        <v>24.135000000000002</v>
      </c>
    </row>
    <row r="239" spans="1:5">
      <c r="A239" s="468"/>
      <c r="B239" s="468"/>
      <c r="C239" s="468" t="s">
        <v>4496</v>
      </c>
      <c r="D239" s="470">
        <v>100</v>
      </c>
      <c r="E239" s="470">
        <v>0</v>
      </c>
    </row>
    <row r="240" spans="1:5">
      <c r="A240" s="468"/>
      <c r="B240" s="468"/>
      <c r="C240" s="468" t="s">
        <v>4479</v>
      </c>
      <c r="D240" s="470">
        <v>414.575535</v>
      </c>
      <c r="E240" s="470">
        <v>74.388975000000002</v>
      </c>
    </row>
    <row r="241" spans="1:5">
      <c r="A241" s="468"/>
      <c r="B241" s="468"/>
      <c r="C241" s="468" t="s">
        <v>4477</v>
      </c>
      <c r="D241" s="470">
        <v>1186.9627000000003</v>
      </c>
      <c r="E241" s="470">
        <v>0</v>
      </c>
    </row>
    <row r="242" spans="1:5">
      <c r="A242" s="468"/>
      <c r="B242" s="468"/>
      <c r="C242" s="468" t="s">
        <v>4485</v>
      </c>
      <c r="D242" s="470">
        <v>273.086734256</v>
      </c>
      <c r="E242" s="470">
        <v>0</v>
      </c>
    </row>
    <row r="243" spans="1:5">
      <c r="A243" s="468"/>
      <c r="B243" s="468"/>
      <c r="C243" s="468" t="s">
        <v>4518</v>
      </c>
      <c r="D243" s="470">
        <v>45.070754999999998</v>
      </c>
      <c r="E243" s="470">
        <v>0</v>
      </c>
    </row>
    <row r="244" spans="1:5">
      <c r="A244" s="468"/>
      <c r="B244" s="468"/>
      <c r="C244" s="468" t="s">
        <v>4498</v>
      </c>
      <c r="D244" s="470">
        <v>2.6079717560000013</v>
      </c>
      <c r="E244" s="470">
        <v>4.7661196500000003</v>
      </c>
    </row>
    <row r="245" spans="1:5">
      <c r="A245" s="468"/>
      <c r="B245" s="468"/>
      <c r="C245" s="468" t="s">
        <v>4488</v>
      </c>
      <c r="D245" s="470">
        <v>17.502400328</v>
      </c>
      <c r="E245" s="470">
        <v>0</v>
      </c>
    </row>
    <row r="246" spans="1:5">
      <c r="A246" s="468"/>
      <c r="B246" s="468"/>
      <c r="C246" s="468" t="s">
        <v>4490</v>
      </c>
      <c r="D246" s="470">
        <v>11.403085965000001</v>
      </c>
      <c r="E246" s="470">
        <v>0</v>
      </c>
    </row>
    <row r="247" spans="1:5">
      <c r="A247" s="468"/>
      <c r="B247" s="468"/>
      <c r="C247" s="468" t="s">
        <v>4502</v>
      </c>
      <c r="D247" s="470">
        <v>149.98159999999999</v>
      </c>
      <c r="E247" s="470">
        <v>0</v>
      </c>
    </row>
    <row r="248" spans="1:5">
      <c r="A248" s="468"/>
      <c r="B248" s="468"/>
      <c r="C248" s="468"/>
      <c r="D248" s="470">
        <v>0</v>
      </c>
      <c r="E248" s="470">
        <v>0</v>
      </c>
    </row>
    <row r="249" spans="1:5">
      <c r="A249" s="468" t="s">
        <v>4530</v>
      </c>
      <c r="B249" s="468" t="s">
        <v>4502</v>
      </c>
      <c r="C249" s="468" t="s">
        <v>2943</v>
      </c>
      <c r="D249" s="470">
        <v>15.736576050000002</v>
      </c>
      <c r="E249" s="470">
        <v>17.045832000000001</v>
      </c>
    </row>
    <row r="250" spans="1:5">
      <c r="A250" s="468"/>
      <c r="B250" s="468"/>
      <c r="C250" s="468" t="s">
        <v>4494</v>
      </c>
      <c r="D250" s="470">
        <v>21.829998299999996</v>
      </c>
      <c r="E250" s="470">
        <v>19.564800000000002</v>
      </c>
    </row>
    <row r="251" spans="1:5">
      <c r="A251" s="468"/>
      <c r="B251" s="468"/>
      <c r="C251" s="468" t="s">
        <v>4478</v>
      </c>
      <c r="D251" s="470">
        <v>60.673621804000007</v>
      </c>
      <c r="E251" s="470">
        <v>30.57</v>
      </c>
    </row>
    <row r="252" spans="1:5">
      <c r="A252" s="468"/>
      <c r="B252" s="468"/>
      <c r="C252" s="468" t="s">
        <v>4495</v>
      </c>
      <c r="D252" s="470">
        <v>187.64504009500001</v>
      </c>
      <c r="E252" s="470">
        <v>155.66244</v>
      </c>
    </row>
    <row r="253" spans="1:5">
      <c r="A253" s="468"/>
      <c r="B253" s="468"/>
      <c r="C253" s="468" t="s">
        <v>4481</v>
      </c>
      <c r="D253" s="470">
        <v>45.970856329999997</v>
      </c>
      <c r="E253" s="470">
        <v>38.334780000000002</v>
      </c>
    </row>
    <row r="254" spans="1:5">
      <c r="A254" s="468"/>
      <c r="B254" s="468"/>
      <c r="C254" s="468" t="s">
        <v>4482</v>
      </c>
      <c r="D254" s="470">
        <v>19.133424642000001</v>
      </c>
      <c r="E254" s="470">
        <v>0</v>
      </c>
    </row>
    <row r="255" spans="1:5">
      <c r="A255" s="468"/>
      <c r="B255" s="468"/>
      <c r="C255" s="468" t="s">
        <v>4509</v>
      </c>
      <c r="D255" s="470">
        <v>72.020872869000002</v>
      </c>
      <c r="E255" s="470">
        <v>60.626424</v>
      </c>
    </row>
    <row r="256" spans="1:5">
      <c r="A256" s="468"/>
      <c r="B256" s="468"/>
      <c r="C256" s="468" t="s">
        <v>4483</v>
      </c>
      <c r="D256" s="470">
        <v>3.5390484</v>
      </c>
      <c r="E256" s="470">
        <v>0</v>
      </c>
    </row>
    <row r="257" spans="1:5">
      <c r="A257" s="468"/>
      <c r="B257" s="468"/>
      <c r="C257" s="468" t="s">
        <v>4485</v>
      </c>
      <c r="D257" s="470">
        <v>128.06556443400004</v>
      </c>
      <c r="E257" s="470">
        <v>0</v>
      </c>
    </row>
    <row r="258" spans="1:5">
      <c r="A258" s="468"/>
      <c r="B258" s="468"/>
      <c r="C258" s="468" t="s">
        <v>4497</v>
      </c>
      <c r="D258" s="470">
        <v>10.32230925</v>
      </c>
      <c r="E258" s="470">
        <v>0</v>
      </c>
    </row>
    <row r="259" spans="1:5">
      <c r="A259" s="468"/>
      <c r="B259" s="468"/>
      <c r="C259" s="468" t="s">
        <v>4498</v>
      </c>
      <c r="D259" s="470">
        <v>1.1270918750000003</v>
      </c>
      <c r="E259" s="470">
        <v>1.74750348</v>
      </c>
    </row>
    <row r="260" spans="1:5">
      <c r="A260" s="468"/>
      <c r="B260" s="468"/>
      <c r="C260" s="468" t="s">
        <v>4488</v>
      </c>
      <c r="D260" s="470">
        <v>8.8680346809999993</v>
      </c>
      <c r="E260" s="470">
        <v>0</v>
      </c>
    </row>
    <row r="261" spans="1:5">
      <c r="A261" s="468"/>
      <c r="B261" s="468"/>
      <c r="C261" s="468" t="s">
        <v>4490</v>
      </c>
      <c r="D261" s="470">
        <v>11.276950000000001</v>
      </c>
      <c r="E261" s="470">
        <v>0</v>
      </c>
    </row>
    <row r="262" spans="1:5">
      <c r="A262" s="468"/>
      <c r="B262" s="468"/>
      <c r="C262" s="468"/>
      <c r="D262" s="470">
        <v>0</v>
      </c>
      <c r="E262" s="470">
        <v>0</v>
      </c>
    </row>
    <row r="263" spans="1:5">
      <c r="A263" s="468" t="s">
        <v>4531</v>
      </c>
      <c r="B263" s="468" t="s">
        <v>4502</v>
      </c>
      <c r="C263" s="468" t="s">
        <v>2943</v>
      </c>
      <c r="D263" s="470">
        <v>21.907716830999998</v>
      </c>
      <c r="E263" s="470">
        <v>24.682001500000002</v>
      </c>
    </row>
    <row r="264" spans="1:5">
      <c r="A264" s="468"/>
      <c r="B264" s="468"/>
      <c r="C264" s="468" t="s">
        <v>4494</v>
      </c>
      <c r="D264" s="470">
        <v>5.6900974450000001</v>
      </c>
      <c r="E264" s="470">
        <v>43.090316999999999</v>
      </c>
    </row>
    <row r="265" spans="1:5">
      <c r="A265" s="468"/>
      <c r="B265" s="468"/>
      <c r="C265" s="468" t="s">
        <v>4478</v>
      </c>
      <c r="D265" s="470">
        <v>23.974512704000002</v>
      </c>
      <c r="E265" s="470">
        <v>18.16067</v>
      </c>
    </row>
    <row r="266" spans="1:5">
      <c r="A266" s="468"/>
      <c r="B266" s="468"/>
      <c r="C266" s="468" t="s">
        <v>4481</v>
      </c>
      <c r="D266" s="470">
        <v>120.82105880900001</v>
      </c>
      <c r="E266" s="470">
        <v>56.710819499999999</v>
      </c>
    </row>
    <row r="267" spans="1:5">
      <c r="A267" s="468"/>
      <c r="B267" s="468"/>
      <c r="C267" s="468" t="s">
        <v>4482</v>
      </c>
      <c r="D267" s="470">
        <v>10.052524578999998</v>
      </c>
      <c r="E267" s="470">
        <v>0</v>
      </c>
    </row>
    <row r="268" spans="1:5">
      <c r="A268" s="468"/>
      <c r="B268" s="468"/>
      <c r="C268" s="468" t="s">
        <v>4514</v>
      </c>
      <c r="D268" s="470">
        <v>22.451220420999999</v>
      </c>
      <c r="E268" s="470">
        <v>64.305281500000007</v>
      </c>
    </row>
    <row r="269" spans="1:5">
      <c r="A269" s="468"/>
      <c r="B269" s="468"/>
      <c r="C269" s="468" t="s">
        <v>4483</v>
      </c>
      <c r="D269" s="470">
        <v>8.586318787999998</v>
      </c>
      <c r="E269" s="470">
        <v>0.82548500000000002</v>
      </c>
    </row>
    <row r="270" spans="1:5">
      <c r="A270" s="468"/>
      <c r="B270" s="468"/>
      <c r="C270" s="468" t="s">
        <v>4477</v>
      </c>
      <c r="D270" s="470">
        <v>196.60659999999999</v>
      </c>
      <c r="E270" s="470">
        <v>0</v>
      </c>
    </row>
    <row r="271" spans="1:5">
      <c r="A271" s="468"/>
      <c r="B271" s="468"/>
      <c r="C271" s="468" t="s">
        <v>4485</v>
      </c>
      <c r="D271" s="470">
        <v>80.686128190000005</v>
      </c>
      <c r="E271" s="470">
        <v>0</v>
      </c>
    </row>
    <row r="272" spans="1:5">
      <c r="A272" s="468"/>
      <c r="B272" s="468"/>
      <c r="C272" s="468" t="s">
        <v>4486</v>
      </c>
      <c r="D272" s="470">
        <v>0</v>
      </c>
      <c r="E272" s="470">
        <v>16.179506</v>
      </c>
    </row>
    <row r="273" spans="1:5">
      <c r="A273" s="468"/>
      <c r="B273" s="468"/>
      <c r="C273" s="468" t="s">
        <v>4498</v>
      </c>
      <c r="D273" s="470">
        <v>1.1947869899999999</v>
      </c>
      <c r="E273" s="470">
        <v>2.1817568550000002</v>
      </c>
    </row>
    <row r="274" spans="1:5">
      <c r="A274" s="468"/>
      <c r="B274" s="468"/>
      <c r="C274" s="468" t="s">
        <v>4488</v>
      </c>
      <c r="D274" s="470">
        <v>110.910067086</v>
      </c>
      <c r="E274" s="470">
        <v>71.404452499999991</v>
      </c>
    </row>
    <row r="275" spans="1:5">
      <c r="A275" s="468"/>
      <c r="B275" s="468"/>
      <c r="C275" s="468" t="s">
        <v>4490</v>
      </c>
      <c r="D275" s="470">
        <v>62.736784346999997</v>
      </c>
      <c r="E275" s="470">
        <v>26.085325999999998</v>
      </c>
    </row>
    <row r="276" spans="1:5">
      <c r="A276" s="468"/>
      <c r="B276" s="468"/>
      <c r="C276" s="468"/>
      <c r="D276" s="470">
        <v>0</v>
      </c>
      <c r="E276" s="470">
        <v>0</v>
      </c>
    </row>
    <row r="277" spans="1:5">
      <c r="A277" s="468" t="s">
        <v>4532</v>
      </c>
      <c r="B277" s="468" t="s">
        <v>4502</v>
      </c>
      <c r="C277" s="468" t="s">
        <v>4478</v>
      </c>
      <c r="D277" s="470">
        <v>7.4235797119999996</v>
      </c>
      <c r="E277" s="470">
        <v>0</v>
      </c>
    </row>
    <row r="278" spans="1:5">
      <c r="A278" s="468"/>
      <c r="B278" s="468" t="s">
        <v>4484</v>
      </c>
      <c r="C278" s="468" t="s">
        <v>4483</v>
      </c>
      <c r="D278" s="470">
        <v>5.1375999999999998E-2</v>
      </c>
      <c r="E278" s="470">
        <v>0</v>
      </c>
    </row>
    <row r="279" spans="1:5">
      <c r="A279" s="468"/>
      <c r="B279" s="468"/>
      <c r="C279" s="468" t="s">
        <v>4485</v>
      </c>
      <c r="D279" s="470">
        <v>51.266254504000017</v>
      </c>
      <c r="E279" s="470">
        <v>38.432632499999997</v>
      </c>
    </row>
    <row r="280" spans="1:5">
      <c r="A280" s="468"/>
      <c r="B280" s="468"/>
      <c r="C280" s="468" t="s">
        <v>4498</v>
      </c>
      <c r="D280" s="470">
        <v>1.1057190600000002</v>
      </c>
      <c r="E280" s="470">
        <v>1.3104451650000002</v>
      </c>
    </row>
    <row r="281" spans="1:5">
      <c r="A281" s="468"/>
      <c r="B281" s="468"/>
      <c r="C281" s="468" t="s">
        <v>4488</v>
      </c>
      <c r="D281" s="470">
        <v>19.873195519999999</v>
      </c>
      <c r="E281" s="470">
        <v>0</v>
      </c>
    </row>
    <row r="282" spans="1:5">
      <c r="A282" s="468"/>
      <c r="B282" s="468"/>
      <c r="C282" s="468" t="s">
        <v>4490</v>
      </c>
      <c r="D282" s="470">
        <v>7.9545450940000002</v>
      </c>
      <c r="E282" s="470">
        <v>0</v>
      </c>
    </row>
    <row r="283" spans="1:5">
      <c r="A283" s="468"/>
      <c r="B283" s="468"/>
      <c r="C283" s="468"/>
      <c r="D283" s="470">
        <v>0</v>
      </c>
      <c r="E283" s="470">
        <v>0</v>
      </c>
    </row>
    <row r="284" spans="1:5">
      <c r="A284" s="468" t="s">
        <v>4533</v>
      </c>
      <c r="B284" s="468" t="s">
        <v>4502</v>
      </c>
      <c r="C284" s="468" t="s">
        <v>4494</v>
      </c>
      <c r="D284" s="470">
        <v>0</v>
      </c>
      <c r="E284" s="470">
        <v>35.618904000000001</v>
      </c>
    </row>
    <row r="285" spans="1:5">
      <c r="A285" s="468"/>
      <c r="B285" s="468"/>
      <c r="C285" s="468" t="s">
        <v>4482</v>
      </c>
      <c r="D285" s="470">
        <v>1.043717607</v>
      </c>
      <c r="E285" s="470">
        <v>6.3020000000000005</v>
      </c>
    </row>
    <row r="286" spans="1:5">
      <c r="A286" s="468"/>
      <c r="B286" s="468"/>
      <c r="C286" s="468" t="s">
        <v>4483</v>
      </c>
      <c r="D286" s="470">
        <v>0.40694339999999996</v>
      </c>
      <c r="E286" s="470">
        <v>0</v>
      </c>
    </row>
    <row r="287" spans="1:5">
      <c r="A287" s="468"/>
      <c r="B287" s="468"/>
      <c r="C287" s="468" t="s">
        <v>4522</v>
      </c>
      <c r="D287" s="470">
        <v>20.307955</v>
      </c>
      <c r="E287" s="470">
        <v>10.16028</v>
      </c>
    </row>
    <row r="288" spans="1:5">
      <c r="A288" s="468"/>
      <c r="B288" s="468"/>
      <c r="C288" s="468" t="s">
        <v>4485</v>
      </c>
      <c r="D288" s="470">
        <v>24.255108526000004</v>
      </c>
      <c r="E288" s="470">
        <v>1.616463</v>
      </c>
    </row>
    <row r="289" spans="1:5">
      <c r="A289" s="468"/>
      <c r="B289" s="468"/>
      <c r="C289" s="468" t="s">
        <v>4497</v>
      </c>
      <c r="D289" s="470">
        <v>14.134373713999999</v>
      </c>
      <c r="E289" s="470">
        <v>0</v>
      </c>
    </row>
    <row r="290" spans="1:5">
      <c r="A290" s="468"/>
      <c r="B290" s="468"/>
      <c r="C290" s="468" t="s">
        <v>4498</v>
      </c>
      <c r="D290" s="470">
        <v>1.0841076580000004</v>
      </c>
      <c r="E290" s="470">
        <v>2.5400841199999999</v>
      </c>
    </row>
    <row r="291" spans="1:5">
      <c r="A291" s="468"/>
      <c r="B291" s="468"/>
      <c r="C291" s="468"/>
      <c r="D291" s="470">
        <v>0</v>
      </c>
      <c r="E291" s="470">
        <v>0</v>
      </c>
    </row>
    <row r="292" spans="1:5">
      <c r="A292" s="468" t="s">
        <v>4534</v>
      </c>
      <c r="B292" s="468" t="s">
        <v>4477</v>
      </c>
      <c r="C292" s="468" t="s">
        <v>2943</v>
      </c>
      <c r="D292" s="470">
        <v>21.116465078000001</v>
      </c>
      <c r="E292" s="470">
        <v>22.149298999999999</v>
      </c>
    </row>
    <row r="293" spans="1:5">
      <c r="A293" s="468"/>
      <c r="B293" s="468"/>
      <c r="C293" s="468" t="s">
        <v>4478</v>
      </c>
      <c r="D293" s="470">
        <v>30.584418249999999</v>
      </c>
      <c r="E293" s="470">
        <v>33.588625</v>
      </c>
    </row>
    <row r="294" spans="1:5">
      <c r="A294" s="468"/>
      <c r="B294" s="468"/>
      <c r="C294" s="468" t="s">
        <v>4480</v>
      </c>
      <c r="D294" s="470">
        <v>53.943085000000004</v>
      </c>
      <c r="E294" s="470">
        <v>0</v>
      </c>
    </row>
    <row r="295" spans="1:5">
      <c r="A295" s="468"/>
      <c r="B295" s="468"/>
      <c r="C295" s="468" t="s">
        <v>4481</v>
      </c>
      <c r="D295" s="470">
        <v>78.393177113999997</v>
      </c>
      <c r="E295" s="470">
        <v>85.21914000000001</v>
      </c>
    </row>
    <row r="296" spans="1:5">
      <c r="A296" s="468"/>
      <c r="B296" s="468"/>
      <c r="C296" s="468" t="s">
        <v>4482</v>
      </c>
      <c r="D296" s="470">
        <v>4.6799999999999994E-2</v>
      </c>
      <c r="E296" s="470">
        <v>0</v>
      </c>
    </row>
    <row r="297" spans="1:5">
      <c r="A297" s="468"/>
      <c r="B297" s="468"/>
      <c r="C297" s="468" t="s">
        <v>4484</v>
      </c>
      <c r="D297" s="470">
        <v>23.921050000000001</v>
      </c>
      <c r="E297" s="470">
        <v>24.107524999999999</v>
      </c>
    </row>
    <row r="298" spans="1:5">
      <c r="A298" s="468"/>
      <c r="B298" s="468"/>
      <c r="C298" s="468" t="s">
        <v>4485</v>
      </c>
      <c r="D298" s="470">
        <v>89.804484279999997</v>
      </c>
      <c r="E298" s="470">
        <v>33.281528999999999</v>
      </c>
    </row>
    <row r="299" spans="1:5">
      <c r="A299" s="468"/>
      <c r="B299" s="468"/>
      <c r="C299" s="468" t="s">
        <v>4518</v>
      </c>
      <c r="D299" s="470">
        <v>44.507389999999994</v>
      </c>
      <c r="E299" s="470">
        <v>0</v>
      </c>
    </row>
    <row r="300" spans="1:5">
      <c r="A300" s="468"/>
      <c r="B300" s="468"/>
      <c r="C300" s="468" t="s">
        <v>4497</v>
      </c>
      <c r="D300" s="470">
        <v>34.790629384000006</v>
      </c>
      <c r="E300" s="470">
        <v>38.387</v>
      </c>
    </row>
    <row r="301" spans="1:5">
      <c r="A301" s="468"/>
      <c r="B301" s="468"/>
      <c r="C301" s="468" t="s">
        <v>4487</v>
      </c>
      <c r="D301" s="470">
        <v>2.7152743449999996</v>
      </c>
      <c r="E301" s="470">
        <v>2.7799865399999999</v>
      </c>
    </row>
    <row r="302" spans="1:5">
      <c r="A302" s="468"/>
      <c r="B302" s="468"/>
      <c r="C302" s="468" t="s">
        <v>4488</v>
      </c>
      <c r="D302" s="470">
        <v>67.580935060000002</v>
      </c>
      <c r="E302" s="470">
        <v>73.31917</v>
      </c>
    </row>
    <row r="303" spans="1:5">
      <c r="A303" s="468"/>
      <c r="B303" s="468"/>
      <c r="C303" s="468" t="s">
        <v>4490</v>
      </c>
      <c r="D303" s="470">
        <v>43.276301409999995</v>
      </c>
      <c r="E303" s="470">
        <v>48.559555000000003</v>
      </c>
    </row>
    <row r="304" spans="1:5">
      <c r="A304" s="468"/>
      <c r="B304" s="468"/>
      <c r="C304" s="468"/>
      <c r="D304" s="470">
        <v>0</v>
      </c>
      <c r="E304" s="470">
        <v>0</v>
      </c>
    </row>
    <row r="305" spans="1:5">
      <c r="A305" s="468" t="s">
        <v>4535</v>
      </c>
      <c r="B305" s="468" t="s">
        <v>4520</v>
      </c>
      <c r="C305" s="468" t="s">
        <v>4494</v>
      </c>
      <c r="D305" s="470">
        <v>28.655820168000002</v>
      </c>
      <c r="E305" s="470">
        <v>56.660604000000006</v>
      </c>
    </row>
    <row r="306" spans="1:5">
      <c r="A306" s="468"/>
      <c r="B306" s="468" t="s">
        <v>4502</v>
      </c>
      <c r="C306" s="468" t="s">
        <v>4478</v>
      </c>
      <c r="D306" s="470">
        <v>21.457788946000001</v>
      </c>
      <c r="E306" s="470">
        <v>21.2212</v>
      </c>
    </row>
    <row r="307" spans="1:5">
      <c r="A307" s="468"/>
      <c r="B307" s="468"/>
      <c r="C307" s="468" t="s">
        <v>4495</v>
      </c>
      <c r="D307" s="470">
        <v>0</v>
      </c>
      <c r="E307" s="470">
        <v>83.293210000000002</v>
      </c>
    </row>
    <row r="308" spans="1:5">
      <c r="A308" s="468"/>
      <c r="B308" s="468"/>
      <c r="C308" s="468" t="s">
        <v>4481</v>
      </c>
      <c r="D308" s="470">
        <v>208.82083444600005</v>
      </c>
      <c r="E308" s="470">
        <v>77.510433000000006</v>
      </c>
    </row>
    <row r="309" spans="1:5">
      <c r="A309" s="468"/>
      <c r="B309" s="468"/>
      <c r="C309" s="468" t="s">
        <v>4482</v>
      </c>
      <c r="D309" s="470">
        <v>8.5020000000000007</v>
      </c>
      <c r="E309" s="470">
        <v>0</v>
      </c>
    </row>
    <row r="310" spans="1:5">
      <c r="A310" s="468"/>
      <c r="B310" s="468"/>
      <c r="C310" s="468" t="s">
        <v>4483</v>
      </c>
      <c r="D310" s="470">
        <v>7.8147932250000007</v>
      </c>
      <c r="E310" s="470">
        <v>2.1221199999999998</v>
      </c>
    </row>
    <row r="311" spans="1:5">
      <c r="A311" s="468"/>
      <c r="B311" s="468"/>
      <c r="C311" s="468" t="s">
        <v>4485</v>
      </c>
      <c r="D311" s="470">
        <v>64.613738616999996</v>
      </c>
      <c r="E311" s="470">
        <v>0</v>
      </c>
    </row>
    <row r="312" spans="1:5">
      <c r="A312" s="468"/>
      <c r="B312" s="468"/>
      <c r="C312" s="468" t="s">
        <v>4486</v>
      </c>
      <c r="D312" s="470">
        <v>8.1178879150000007</v>
      </c>
      <c r="E312" s="470">
        <v>0</v>
      </c>
    </row>
    <row r="313" spans="1:5">
      <c r="A313" s="468"/>
      <c r="B313" s="468"/>
      <c r="C313" s="468" t="s">
        <v>4497</v>
      </c>
      <c r="D313" s="470">
        <v>16.504357039999999</v>
      </c>
      <c r="E313" s="470">
        <v>0</v>
      </c>
    </row>
    <row r="314" spans="1:5">
      <c r="A314" s="468"/>
      <c r="B314" s="468"/>
      <c r="C314" s="468" t="s">
        <v>4498</v>
      </c>
      <c r="D314" s="470">
        <v>1.4692318639999997</v>
      </c>
      <c r="E314" s="470">
        <v>3.2277445199999999</v>
      </c>
    </row>
    <row r="315" spans="1:5">
      <c r="A315" s="468"/>
      <c r="B315" s="468"/>
      <c r="C315" s="468" t="s">
        <v>4488</v>
      </c>
      <c r="D315" s="470">
        <v>159.85522005400003</v>
      </c>
      <c r="E315" s="470">
        <v>60.957897000000003</v>
      </c>
    </row>
    <row r="316" spans="1:5">
      <c r="A316" s="468"/>
      <c r="B316" s="468"/>
      <c r="C316" s="468" t="s">
        <v>4489</v>
      </c>
      <c r="D316" s="470">
        <v>0.77316889799999999</v>
      </c>
      <c r="E316" s="470">
        <v>0</v>
      </c>
    </row>
    <row r="317" spans="1:5">
      <c r="A317" s="468"/>
      <c r="B317" s="468"/>
      <c r="C317" s="468" t="s">
        <v>4490</v>
      </c>
      <c r="D317" s="470">
        <v>84.506767270000012</v>
      </c>
      <c r="E317" s="470">
        <v>36.394358000000004</v>
      </c>
    </row>
    <row r="318" spans="1:5">
      <c r="A318" s="468"/>
      <c r="B318" s="468"/>
      <c r="C318" s="468" t="s">
        <v>4499</v>
      </c>
      <c r="D318" s="470">
        <v>3.4132736109999997</v>
      </c>
      <c r="E318" s="470">
        <v>2.2812790000000001</v>
      </c>
    </row>
    <row r="319" spans="1:5">
      <c r="A319" s="468"/>
      <c r="B319" s="468"/>
      <c r="C319" s="468" t="s">
        <v>4285</v>
      </c>
      <c r="D319" s="470">
        <v>23.135169346000001</v>
      </c>
      <c r="E319" s="470">
        <v>23.396372999999997</v>
      </c>
    </row>
    <row r="320" spans="1:5">
      <c r="A320" s="468"/>
      <c r="B320" s="468"/>
      <c r="C320" s="468"/>
      <c r="D320" s="470">
        <v>0</v>
      </c>
      <c r="E320" s="470">
        <v>0</v>
      </c>
    </row>
    <row r="321" spans="1:5">
      <c r="A321" s="468" t="s">
        <v>4536</v>
      </c>
      <c r="B321" s="468" t="s">
        <v>4502</v>
      </c>
      <c r="C321" s="468" t="s">
        <v>4494</v>
      </c>
      <c r="D321" s="470">
        <v>36.396058726</v>
      </c>
      <c r="E321" s="470">
        <v>19.464601500000001</v>
      </c>
    </row>
    <row r="322" spans="1:5">
      <c r="A322" s="468"/>
      <c r="B322" s="468"/>
      <c r="C322" s="468" t="s">
        <v>4495</v>
      </c>
      <c r="D322" s="470">
        <v>100.26972298599999</v>
      </c>
      <c r="E322" s="470">
        <v>30.820183999999998</v>
      </c>
    </row>
    <row r="323" spans="1:5">
      <c r="A323" s="468"/>
      <c r="B323" s="468"/>
      <c r="C323" s="468" t="s">
        <v>4481</v>
      </c>
      <c r="D323" s="470">
        <v>37.223816692999996</v>
      </c>
      <c r="E323" s="470">
        <v>0</v>
      </c>
    </row>
    <row r="324" spans="1:5">
      <c r="A324" s="468"/>
      <c r="B324" s="468"/>
      <c r="C324" s="468" t="s">
        <v>4482</v>
      </c>
      <c r="D324" s="470">
        <v>14.183562011999999</v>
      </c>
      <c r="E324" s="470">
        <v>0</v>
      </c>
    </row>
    <row r="325" spans="1:5">
      <c r="A325" s="468"/>
      <c r="B325" s="468"/>
      <c r="C325" s="468" t="s">
        <v>4514</v>
      </c>
      <c r="D325" s="470">
        <v>22.072919831999997</v>
      </c>
      <c r="E325" s="470">
        <v>24.785221499999999</v>
      </c>
    </row>
    <row r="326" spans="1:5">
      <c r="A326" s="468"/>
      <c r="B326" s="468"/>
      <c r="C326" s="468" t="s">
        <v>4485</v>
      </c>
      <c r="D326" s="470">
        <v>34.314849746999997</v>
      </c>
      <c r="E326" s="470">
        <v>0</v>
      </c>
    </row>
    <row r="327" spans="1:5">
      <c r="A327" s="468"/>
      <c r="B327" s="468"/>
      <c r="C327" s="468" t="s">
        <v>4486</v>
      </c>
      <c r="D327" s="470">
        <v>0</v>
      </c>
      <c r="E327" s="470">
        <v>7.1237189999999995</v>
      </c>
    </row>
    <row r="328" spans="1:5">
      <c r="A328" s="468"/>
      <c r="B328" s="468"/>
      <c r="C328" s="468" t="s">
        <v>4498</v>
      </c>
      <c r="D328" s="470">
        <v>1.0221708969999996</v>
      </c>
      <c r="E328" s="470">
        <v>1.6472245400000001</v>
      </c>
    </row>
    <row r="329" spans="1:5">
      <c r="A329" s="468"/>
      <c r="B329" s="468"/>
      <c r="C329" s="468" t="s">
        <v>4488</v>
      </c>
      <c r="D329" s="470">
        <v>53.024205787000007</v>
      </c>
      <c r="E329" s="470">
        <v>0</v>
      </c>
    </row>
    <row r="330" spans="1:5">
      <c r="A330" s="468"/>
      <c r="B330" s="468"/>
      <c r="C330" s="468" t="s">
        <v>4490</v>
      </c>
      <c r="D330" s="470">
        <v>16.450171184000002</v>
      </c>
      <c r="E330" s="470">
        <v>0</v>
      </c>
    </row>
    <row r="331" spans="1:5">
      <c r="A331" s="468"/>
      <c r="B331" s="468"/>
      <c r="C331" s="468"/>
      <c r="D331" s="470">
        <v>0</v>
      </c>
      <c r="E331" s="470">
        <v>0</v>
      </c>
    </row>
    <row r="332" spans="1:5">
      <c r="A332" s="468" t="s">
        <v>4537</v>
      </c>
      <c r="B332" s="468" t="s">
        <v>4477</v>
      </c>
      <c r="C332" s="468" t="s">
        <v>4478</v>
      </c>
      <c r="D332" s="470">
        <v>11.219460427</v>
      </c>
      <c r="E332" s="470">
        <v>18.9663</v>
      </c>
    </row>
    <row r="333" spans="1:5">
      <c r="A333" s="468"/>
      <c r="B333" s="468"/>
      <c r="C333" s="468" t="s">
        <v>4481</v>
      </c>
      <c r="D333" s="470">
        <v>78.710203293999996</v>
      </c>
      <c r="E333" s="470">
        <v>0</v>
      </c>
    </row>
    <row r="334" spans="1:5">
      <c r="A334" s="468"/>
      <c r="B334" s="468"/>
      <c r="C334" s="468" t="s">
        <v>4482</v>
      </c>
      <c r="D334" s="470">
        <v>9.5756813350000005</v>
      </c>
      <c r="E334" s="470">
        <v>0</v>
      </c>
    </row>
    <row r="335" spans="1:5">
      <c r="A335" s="468"/>
      <c r="B335" s="468"/>
      <c r="C335" s="468" t="s">
        <v>4483</v>
      </c>
      <c r="D335" s="470">
        <v>1.6569151799999999</v>
      </c>
      <c r="E335" s="470">
        <v>0</v>
      </c>
    </row>
    <row r="336" spans="1:5">
      <c r="A336" s="468"/>
      <c r="B336" s="468"/>
      <c r="C336" s="468" t="s">
        <v>4485</v>
      </c>
      <c r="D336" s="470">
        <v>98.401067220999963</v>
      </c>
      <c r="E336" s="470">
        <v>0</v>
      </c>
    </row>
    <row r="337" spans="1:5">
      <c r="A337" s="468"/>
      <c r="B337" s="468"/>
      <c r="C337" s="468" t="s">
        <v>4498</v>
      </c>
      <c r="D337" s="470">
        <v>2.055321105</v>
      </c>
      <c r="E337" s="470">
        <v>3.2618874949999999</v>
      </c>
    </row>
    <row r="338" spans="1:5">
      <c r="A338" s="468"/>
      <c r="B338" s="468"/>
      <c r="C338" s="468" t="s">
        <v>4488</v>
      </c>
      <c r="D338" s="470">
        <v>35.807779623999998</v>
      </c>
      <c r="E338" s="470">
        <v>0</v>
      </c>
    </row>
    <row r="339" spans="1:5">
      <c r="A339" s="468"/>
      <c r="B339" s="468"/>
      <c r="C339" s="468" t="s">
        <v>4489</v>
      </c>
      <c r="D339" s="470">
        <v>0.27615253000000001</v>
      </c>
      <c r="E339" s="470">
        <v>0</v>
      </c>
    </row>
    <row r="340" spans="1:5">
      <c r="A340" s="468"/>
      <c r="B340" s="468"/>
      <c r="C340" s="468" t="s">
        <v>4490</v>
      </c>
      <c r="D340" s="470">
        <v>13.821223902000002</v>
      </c>
      <c r="E340" s="470">
        <v>0</v>
      </c>
    </row>
    <row r="341" spans="1:5">
      <c r="A341" s="468"/>
      <c r="B341" s="468"/>
      <c r="C341" s="468"/>
      <c r="D341" s="470">
        <v>0</v>
      </c>
      <c r="E341" s="470">
        <v>0</v>
      </c>
    </row>
    <row r="342" spans="1:5">
      <c r="A342" s="468" t="s">
        <v>4538</v>
      </c>
      <c r="B342" s="468" t="s">
        <v>4520</v>
      </c>
      <c r="C342" s="468" t="s">
        <v>4494</v>
      </c>
      <c r="D342" s="470">
        <v>30.962357929</v>
      </c>
      <c r="E342" s="470">
        <v>39.395586000000002</v>
      </c>
    </row>
    <row r="343" spans="1:5">
      <c r="A343" s="468"/>
      <c r="B343" s="468" t="s">
        <v>4502</v>
      </c>
      <c r="C343" s="468" t="s">
        <v>4478</v>
      </c>
      <c r="D343" s="470">
        <v>8.932662999999998</v>
      </c>
      <c r="E343" s="470">
        <v>0</v>
      </c>
    </row>
    <row r="344" spans="1:5">
      <c r="A344" s="468"/>
      <c r="B344" s="468" t="s">
        <v>4513</v>
      </c>
      <c r="C344" s="468" t="s">
        <v>4495</v>
      </c>
      <c r="D344" s="470">
        <v>48.366025575000002</v>
      </c>
      <c r="E344" s="470">
        <v>47.497506000000001</v>
      </c>
    </row>
    <row r="345" spans="1:5">
      <c r="A345" s="468"/>
      <c r="B345" s="468"/>
      <c r="C345" s="468" t="s">
        <v>4481</v>
      </c>
      <c r="D345" s="470">
        <v>58.728193379000004</v>
      </c>
      <c r="E345" s="470">
        <v>0</v>
      </c>
    </row>
    <row r="346" spans="1:5">
      <c r="A346" s="468"/>
      <c r="B346" s="468"/>
      <c r="C346" s="468" t="s">
        <v>4482</v>
      </c>
      <c r="D346" s="470">
        <v>3.262162826</v>
      </c>
      <c r="E346" s="470">
        <v>0</v>
      </c>
    </row>
    <row r="347" spans="1:5">
      <c r="A347" s="468"/>
      <c r="B347" s="468"/>
      <c r="C347" s="468" t="s">
        <v>4509</v>
      </c>
      <c r="D347" s="470">
        <v>36.583390090000002</v>
      </c>
      <c r="E347" s="470">
        <v>40.003230000000002</v>
      </c>
    </row>
    <row r="348" spans="1:5">
      <c r="A348" s="468"/>
      <c r="B348" s="468"/>
      <c r="C348" s="468" t="s">
        <v>4483</v>
      </c>
      <c r="D348" s="470">
        <v>0.16244353500000003</v>
      </c>
      <c r="E348" s="470">
        <v>0</v>
      </c>
    </row>
    <row r="349" spans="1:5">
      <c r="A349" s="468"/>
      <c r="B349" s="468"/>
      <c r="C349" s="468" t="s">
        <v>4485</v>
      </c>
      <c r="D349" s="470">
        <v>16.977346055000002</v>
      </c>
      <c r="E349" s="470">
        <v>0</v>
      </c>
    </row>
    <row r="350" spans="1:5">
      <c r="A350" s="468"/>
      <c r="B350" s="468"/>
      <c r="C350" s="468" t="s">
        <v>4498</v>
      </c>
      <c r="D350" s="470">
        <v>0.70023509800000028</v>
      </c>
      <c r="E350" s="470">
        <v>1.3114983</v>
      </c>
    </row>
    <row r="351" spans="1:5">
      <c r="A351" s="468"/>
      <c r="B351" s="468"/>
      <c r="C351" s="468" t="s">
        <v>4488</v>
      </c>
      <c r="D351" s="470">
        <v>42.505499799999996</v>
      </c>
      <c r="E351" s="470">
        <v>0</v>
      </c>
    </row>
    <row r="352" spans="1:5">
      <c r="A352" s="468"/>
      <c r="B352" s="468"/>
      <c r="C352" s="468" t="s">
        <v>4490</v>
      </c>
      <c r="D352" s="470">
        <v>5.9362681140000007</v>
      </c>
      <c r="E352" s="470">
        <v>0</v>
      </c>
    </row>
    <row r="353" spans="1:5">
      <c r="A353" s="468"/>
      <c r="B353" s="468"/>
      <c r="C353" s="468"/>
      <c r="D353" s="470">
        <v>0</v>
      </c>
      <c r="E353" s="470">
        <v>0</v>
      </c>
    </row>
    <row r="354" spans="1:5">
      <c r="A354" s="468" t="s">
        <v>4539</v>
      </c>
      <c r="B354" s="468" t="s">
        <v>4502</v>
      </c>
      <c r="C354" s="468" t="s">
        <v>4494</v>
      </c>
      <c r="D354" s="470">
        <v>47.653271309000004</v>
      </c>
      <c r="E354" s="470">
        <v>72.933210000000003</v>
      </c>
    </row>
    <row r="355" spans="1:5">
      <c r="A355" s="468"/>
      <c r="B355" s="468"/>
      <c r="C355" s="468" t="s">
        <v>4482</v>
      </c>
      <c r="D355" s="470">
        <v>16.051507910000002</v>
      </c>
      <c r="E355" s="470">
        <v>17.771249999999998</v>
      </c>
    </row>
    <row r="356" spans="1:5">
      <c r="A356" s="468"/>
      <c r="B356" s="468"/>
      <c r="C356" s="468" t="s">
        <v>4487</v>
      </c>
      <c r="D356" s="470">
        <v>0.66432487500000004</v>
      </c>
      <c r="E356" s="470">
        <v>0.73501890000000003</v>
      </c>
    </row>
    <row r="357" spans="1:5">
      <c r="A357" s="468"/>
      <c r="B357" s="468"/>
      <c r="C357" s="468"/>
      <c r="D357" s="470">
        <v>0</v>
      </c>
      <c r="E357" s="470">
        <v>0</v>
      </c>
    </row>
    <row r="358" spans="1:5">
      <c r="A358" s="468" t="s">
        <v>4540</v>
      </c>
      <c r="B358" s="468" t="s">
        <v>4502</v>
      </c>
      <c r="C358" s="468" t="s">
        <v>4485</v>
      </c>
      <c r="D358" s="470">
        <v>55.943920763000008</v>
      </c>
      <c r="E358" s="470">
        <v>0</v>
      </c>
    </row>
    <row r="359" spans="1:5">
      <c r="A359" s="468"/>
      <c r="B359" s="468" t="s">
        <v>4479</v>
      </c>
      <c r="C359" s="468" t="s">
        <v>4487</v>
      </c>
      <c r="D359" s="470">
        <v>1.0830073310000004</v>
      </c>
      <c r="E359" s="470">
        <v>1.5327784400000002</v>
      </c>
    </row>
    <row r="360" spans="1:5">
      <c r="A360" s="468"/>
      <c r="B360" s="468"/>
      <c r="C360" s="468"/>
      <c r="D360" s="470">
        <v>0</v>
      </c>
      <c r="E360" s="470">
        <v>0</v>
      </c>
    </row>
    <row r="361" spans="1:5">
      <c r="A361" s="468" t="s">
        <v>4541</v>
      </c>
      <c r="B361" s="468" t="s">
        <v>4485</v>
      </c>
      <c r="C361" s="468" t="s">
        <v>4494</v>
      </c>
      <c r="D361" s="470">
        <v>14.465912947000001</v>
      </c>
      <c r="E361" s="470">
        <v>0</v>
      </c>
    </row>
    <row r="362" spans="1:5">
      <c r="A362" s="468"/>
      <c r="B362" s="468"/>
      <c r="C362" s="468" t="s">
        <v>4495</v>
      </c>
      <c r="D362" s="470">
        <v>71.979174358999998</v>
      </c>
      <c r="E362" s="470">
        <v>78.238360499999999</v>
      </c>
    </row>
    <row r="363" spans="1:5">
      <c r="A363" s="468"/>
      <c r="B363" s="468"/>
      <c r="C363" s="468" t="s">
        <v>4482</v>
      </c>
      <c r="D363" s="470">
        <v>6.1353023340000004</v>
      </c>
      <c r="E363" s="470">
        <v>0</v>
      </c>
    </row>
    <row r="364" spans="1:5">
      <c r="A364" s="468"/>
      <c r="B364" s="468"/>
      <c r="C364" s="468"/>
      <c r="D364" s="470">
        <v>0</v>
      </c>
      <c r="E364" s="470">
        <v>0</v>
      </c>
    </row>
    <row r="365" spans="1:5">
      <c r="A365" s="468" t="s">
        <v>4542</v>
      </c>
      <c r="B365" s="468" t="s">
        <v>4477</v>
      </c>
      <c r="C365" s="468" t="s">
        <v>4494</v>
      </c>
      <c r="D365" s="470">
        <v>21.964511462000001</v>
      </c>
      <c r="E365" s="470">
        <v>18.309954999999999</v>
      </c>
    </row>
    <row r="366" spans="1:5">
      <c r="A366" s="468"/>
      <c r="B366" s="468"/>
      <c r="C366" s="468" t="s">
        <v>4481</v>
      </c>
      <c r="D366" s="470">
        <v>49.999013999999995</v>
      </c>
      <c r="E366" s="470">
        <v>0</v>
      </c>
    </row>
    <row r="367" spans="1:5">
      <c r="A367" s="468"/>
      <c r="B367" s="468"/>
      <c r="C367" s="468" t="s">
        <v>4487</v>
      </c>
      <c r="D367" s="470">
        <v>0.59882773299999992</v>
      </c>
      <c r="E367" s="470">
        <v>0.39179924999999999</v>
      </c>
    </row>
    <row r="368" spans="1:5">
      <c r="A368" s="468"/>
      <c r="B368" s="468"/>
      <c r="C368" s="468"/>
      <c r="D368" s="470">
        <v>0</v>
      </c>
      <c r="E368" s="470">
        <v>0</v>
      </c>
    </row>
    <row r="369" spans="1:5">
      <c r="A369" s="468" t="s">
        <v>4543</v>
      </c>
      <c r="B369" s="468" t="s">
        <v>4502</v>
      </c>
      <c r="C369" s="468" t="s">
        <v>4484</v>
      </c>
      <c r="D369" s="470">
        <v>24.751999999999999</v>
      </c>
      <c r="E369" s="470">
        <v>0</v>
      </c>
    </row>
    <row r="370" spans="1:5">
      <c r="A370" s="468"/>
      <c r="B370" s="468"/>
      <c r="C370" s="468" t="s">
        <v>4477</v>
      </c>
      <c r="D370" s="470">
        <v>3844.2826</v>
      </c>
      <c r="E370" s="470">
        <v>693.50300000000004</v>
      </c>
    </row>
    <row r="371" spans="1:5">
      <c r="A371" s="468"/>
      <c r="B371" s="468"/>
      <c r="C371" s="468"/>
      <c r="D371" s="470">
        <v>0</v>
      </c>
      <c r="E371" s="470">
        <v>0</v>
      </c>
    </row>
    <row r="372" spans="1:5">
      <c r="A372" s="468" t="s">
        <v>4544</v>
      </c>
      <c r="B372" s="468" t="s">
        <v>4477</v>
      </c>
      <c r="C372" s="468" t="s">
        <v>4480</v>
      </c>
      <c r="D372" s="470">
        <v>5.00204</v>
      </c>
      <c r="E372" s="470">
        <v>0</v>
      </c>
    </row>
    <row r="373" spans="1:5">
      <c r="A373" s="468"/>
      <c r="B373" s="468" t="s">
        <v>4502</v>
      </c>
      <c r="C373" s="468" t="s">
        <v>4484</v>
      </c>
      <c r="D373" s="470">
        <v>23.57685</v>
      </c>
      <c r="E373" s="470">
        <v>24.162224999999999</v>
      </c>
    </row>
    <row r="374" spans="1:5">
      <c r="A374" s="468"/>
      <c r="B374" s="468"/>
      <c r="C374" s="468" t="s">
        <v>4479</v>
      </c>
      <c r="D374" s="470">
        <v>149.2037</v>
      </c>
      <c r="E374" s="470">
        <v>0</v>
      </c>
    </row>
    <row r="375" spans="1:5">
      <c r="A375" s="468"/>
      <c r="B375" s="468"/>
      <c r="C375" s="468" t="s">
        <v>4477</v>
      </c>
      <c r="D375" s="470">
        <v>753.13775999999996</v>
      </c>
      <c r="E375" s="470">
        <v>0</v>
      </c>
    </row>
    <row r="376" spans="1:5">
      <c r="A376" s="468"/>
      <c r="B376" s="468"/>
      <c r="C376" s="468"/>
      <c r="D376" s="470">
        <v>0</v>
      </c>
      <c r="E376" s="470">
        <v>0</v>
      </c>
    </row>
    <row r="377" spans="1:5">
      <c r="A377" s="468" t="s">
        <v>4545</v>
      </c>
      <c r="B377" s="468" t="s">
        <v>4502</v>
      </c>
      <c r="C377" s="468" t="s">
        <v>4479</v>
      </c>
      <c r="D377" s="470">
        <v>64.389534999999995</v>
      </c>
      <c r="E377" s="470">
        <v>24.827199999999998</v>
      </c>
    </row>
    <row r="378" spans="1:5">
      <c r="A378" s="468"/>
      <c r="B378" s="468"/>
      <c r="C378" s="468" t="s">
        <v>4477</v>
      </c>
      <c r="D378" s="470">
        <v>246.50435000000002</v>
      </c>
      <c r="E378" s="470">
        <v>197.51499999999999</v>
      </c>
    </row>
    <row r="379" spans="1:5">
      <c r="A379" s="468"/>
      <c r="B379" s="468"/>
      <c r="C379" s="468"/>
      <c r="D379" s="470">
        <v>0</v>
      </c>
      <c r="E379" s="470">
        <v>0</v>
      </c>
    </row>
    <row r="380" spans="1:5">
      <c r="A380" s="468" t="s">
        <v>4546</v>
      </c>
      <c r="B380" s="468" t="s">
        <v>4480</v>
      </c>
      <c r="C380" s="468" t="s">
        <v>4485</v>
      </c>
      <c r="D380" s="470">
        <v>32.021085282000008</v>
      </c>
      <c r="E380" s="470">
        <v>0</v>
      </c>
    </row>
    <row r="381" spans="1:5">
      <c r="A381" s="468"/>
      <c r="B381" s="468" t="s">
        <v>4484</v>
      </c>
      <c r="C381" s="468"/>
      <c r="D381" s="470">
        <v>0</v>
      </c>
      <c r="E381" s="470">
        <v>0</v>
      </c>
    </row>
    <row r="382" spans="1:5">
      <c r="A382" s="468"/>
      <c r="B382" s="468" t="s">
        <v>4502</v>
      </c>
      <c r="C382" s="468"/>
      <c r="D382" s="470">
        <v>0</v>
      </c>
      <c r="E382" s="470">
        <v>0</v>
      </c>
    </row>
    <row r="383" spans="1:5">
      <c r="A383" s="468"/>
      <c r="B383" s="468"/>
      <c r="C383" s="468"/>
      <c r="D383" s="470">
        <v>0</v>
      </c>
      <c r="E383" s="470">
        <v>0</v>
      </c>
    </row>
    <row r="384" spans="1:5">
      <c r="A384" s="468" t="s">
        <v>4547</v>
      </c>
      <c r="B384" s="468" t="s">
        <v>4502</v>
      </c>
      <c r="C384" s="468" t="s">
        <v>2943</v>
      </c>
      <c r="D384" s="470">
        <v>12.490499999999999</v>
      </c>
      <c r="E384" s="470">
        <v>14.363471500000001</v>
      </c>
    </row>
    <row r="385" spans="1:5">
      <c r="A385" s="468"/>
      <c r="B385" s="468"/>
      <c r="C385" s="468" t="s">
        <v>4514</v>
      </c>
      <c r="D385" s="470">
        <v>0</v>
      </c>
      <c r="E385" s="470">
        <v>36.738683694999999</v>
      </c>
    </row>
    <row r="386" spans="1:5">
      <c r="A386" s="468"/>
      <c r="B386" s="468"/>
      <c r="C386" s="468" t="s">
        <v>4548</v>
      </c>
      <c r="D386" s="470">
        <v>0</v>
      </c>
      <c r="E386" s="470">
        <v>211.77743502999999</v>
      </c>
    </row>
    <row r="387" spans="1:5">
      <c r="A387" s="468"/>
      <c r="B387" s="468"/>
      <c r="C387" s="468"/>
      <c r="D387" s="470">
        <v>0</v>
      </c>
      <c r="E387" s="470">
        <v>0</v>
      </c>
    </row>
    <row r="388" spans="1:5">
      <c r="A388" s="468" t="s">
        <v>4549</v>
      </c>
      <c r="B388" s="468" t="s">
        <v>4484</v>
      </c>
      <c r="C388" s="468" t="s">
        <v>4482</v>
      </c>
      <c r="D388" s="470">
        <v>0</v>
      </c>
      <c r="E388" s="470">
        <v>23.544899999999998</v>
      </c>
    </row>
    <row r="389" spans="1:5">
      <c r="A389" s="468"/>
      <c r="B389" s="468"/>
      <c r="C389" s="468" t="s">
        <v>4509</v>
      </c>
      <c r="D389" s="470">
        <v>0</v>
      </c>
      <c r="E389" s="470">
        <v>167.34302226</v>
      </c>
    </row>
    <row r="390" spans="1:5">
      <c r="A390" s="468"/>
      <c r="B390" s="468"/>
      <c r="C390" s="468"/>
      <c r="D390" s="470">
        <v>0</v>
      </c>
      <c r="E390" s="470">
        <v>0</v>
      </c>
    </row>
    <row r="391" spans="1:5">
      <c r="A391" s="468" t="s">
        <v>4550</v>
      </c>
      <c r="B391" s="468" t="s">
        <v>4502</v>
      </c>
      <c r="C391" s="468" t="s">
        <v>4477</v>
      </c>
      <c r="D391" s="470">
        <v>1769.7427749999999</v>
      </c>
      <c r="E391" s="470">
        <v>493.98829999999992</v>
      </c>
    </row>
    <row r="392" spans="1:5">
      <c r="A392" s="468"/>
      <c r="B392" s="468"/>
      <c r="C392" s="468"/>
      <c r="D392" s="470">
        <v>0</v>
      </c>
      <c r="E392" s="470">
        <v>0</v>
      </c>
    </row>
    <row r="393" spans="1:5">
      <c r="A393" s="468" t="s">
        <v>4551</v>
      </c>
      <c r="B393" s="468" t="s">
        <v>4502</v>
      </c>
      <c r="C393" s="468" t="s">
        <v>2943</v>
      </c>
      <c r="D393" s="470">
        <v>13.450769742</v>
      </c>
      <c r="E393" s="470">
        <v>14.939338499999998</v>
      </c>
    </row>
    <row r="394" spans="1:5">
      <c r="A394" s="468"/>
      <c r="B394" s="468"/>
      <c r="C394" s="468" t="s">
        <v>4480</v>
      </c>
      <c r="D394" s="470">
        <v>48.008299999999998</v>
      </c>
      <c r="E394" s="470">
        <v>23.735900000000001</v>
      </c>
    </row>
    <row r="395" spans="1:5">
      <c r="A395" s="468"/>
      <c r="B395" s="468"/>
      <c r="C395" s="468" t="s">
        <v>4481</v>
      </c>
      <c r="D395" s="470">
        <v>11.396558018</v>
      </c>
      <c r="E395" s="470">
        <v>128.01320699999999</v>
      </c>
    </row>
    <row r="396" spans="1:5">
      <c r="A396" s="468"/>
      <c r="B396" s="468"/>
      <c r="C396" s="468" t="s">
        <v>4509</v>
      </c>
      <c r="D396" s="470">
        <v>0</v>
      </c>
      <c r="E396" s="470">
        <v>39.789533999999996</v>
      </c>
    </row>
    <row r="397" spans="1:5">
      <c r="A397" s="468"/>
      <c r="B397" s="468"/>
      <c r="C397" s="468" t="s">
        <v>4483</v>
      </c>
      <c r="D397" s="470">
        <v>0</v>
      </c>
      <c r="E397" s="470">
        <v>3.0438749999999999</v>
      </c>
    </row>
    <row r="398" spans="1:5">
      <c r="A398" s="468"/>
      <c r="B398" s="468"/>
      <c r="C398" s="468" t="s">
        <v>4477</v>
      </c>
      <c r="D398" s="470">
        <v>49.876750000000001</v>
      </c>
      <c r="E398" s="470">
        <v>0</v>
      </c>
    </row>
    <row r="399" spans="1:5">
      <c r="A399" s="468"/>
      <c r="B399" s="468"/>
      <c r="C399" s="468" t="s">
        <v>4485</v>
      </c>
      <c r="D399" s="470">
        <v>12.272104250999998</v>
      </c>
      <c r="E399" s="470">
        <v>2.7394875000000001</v>
      </c>
    </row>
    <row r="400" spans="1:5">
      <c r="A400" s="468"/>
      <c r="B400" s="468"/>
      <c r="C400" s="468" t="s">
        <v>4486</v>
      </c>
      <c r="D400" s="470">
        <v>0</v>
      </c>
      <c r="E400" s="470">
        <v>6.4530150000000006</v>
      </c>
    </row>
    <row r="401" spans="1:5">
      <c r="A401" s="468"/>
      <c r="B401" s="468"/>
      <c r="C401" s="468" t="s">
        <v>4518</v>
      </c>
      <c r="D401" s="470">
        <v>29.425709999999999</v>
      </c>
      <c r="E401" s="470">
        <v>9.8450199999999999</v>
      </c>
    </row>
    <row r="402" spans="1:5">
      <c r="A402" s="468"/>
      <c r="B402" s="468"/>
      <c r="C402" s="468" t="s">
        <v>4487</v>
      </c>
      <c r="D402" s="470">
        <v>0.88111122599999958</v>
      </c>
      <c r="E402" s="470">
        <v>2.5063266749999999</v>
      </c>
    </row>
    <row r="403" spans="1:5">
      <c r="A403" s="468"/>
      <c r="B403" s="468"/>
      <c r="C403" s="468" t="s">
        <v>4488</v>
      </c>
      <c r="D403" s="470">
        <v>0</v>
      </c>
      <c r="E403" s="470">
        <v>135.683772</v>
      </c>
    </row>
    <row r="404" spans="1:5">
      <c r="A404" s="468"/>
      <c r="B404" s="468"/>
      <c r="C404" s="468" t="s">
        <v>4489</v>
      </c>
      <c r="D404" s="470">
        <v>0.29597704000000002</v>
      </c>
      <c r="E404" s="470">
        <v>0.70617900000000011</v>
      </c>
    </row>
    <row r="405" spans="1:5">
      <c r="A405" s="468"/>
      <c r="B405" s="468"/>
      <c r="C405" s="468" t="s">
        <v>4490</v>
      </c>
      <c r="D405" s="470">
        <v>0</v>
      </c>
      <c r="E405" s="470">
        <v>75.9142425</v>
      </c>
    </row>
    <row r="406" spans="1:5">
      <c r="A406" s="468"/>
      <c r="B406" s="468"/>
      <c r="C406" s="468"/>
      <c r="D406" s="470">
        <v>0</v>
      </c>
      <c r="E406" s="470">
        <v>0</v>
      </c>
    </row>
    <row r="407" spans="1:5">
      <c r="A407" s="468" t="s">
        <v>4552</v>
      </c>
      <c r="B407" s="468"/>
      <c r="C407" s="468" t="s">
        <v>4494</v>
      </c>
      <c r="D407" s="470">
        <v>9.6879820999999993</v>
      </c>
      <c r="E407" s="470">
        <v>0</v>
      </c>
    </row>
    <row r="408" spans="1:5">
      <c r="A408" s="468"/>
      <c r="B408" s="468"/>
      <c r="C408" s="468" t="s">
        <v>4478</v>
      </c>
      <c r="D408" s="470">
        <v>32.193955100000004</v>
      </c>
      <c r="E408" s="470">
        <v>0</v>
      </c>
    </row>
    <row r="409" spans="1:5">
      <c r="A409" s="468"/>
      <c r="B409" s="468"/>
      <c r="C409" s="468" t="s">
        <v>4481</v>
      </c>
      <c r="D409" s="470">
        <v>6.1280244500000007</v>
      </c>
      <c r="E409" s="470">
        <v>0</v>
      </c>
    </row>
    <row r="410" spans="1:5">
      <c r="A410" s="468"/>
      <c r="B410" s="468"/>
      <c r="C410" s="468" t="s">
        <v>4483</v>
      </c>
      <c r="D410" s="470">
        <v>1.1310356400000001</v>
      </c>
      <c r="E410" s="470">
        <v>0</v>
      </c>
    </row>
    <row r="411" spans="1:5">
      <c r="A411" s="468"/>
      <c r="B411" s="468"/>
      <c r="C411" s="468" t="s">
        <v>4479</v>
      </c>
      <c r="D411" s="470">
        <v>98.014599999999987</v>
      </c>
      <c r="E411" s="470">
        <v>0</v>
      </c>
    </row>
    <row r="412" spans="1:5">
      <c r="A412" s="468"/>
      <c r="B412" s="468"/>
      <c r="C412" s="468" t="s">
        <v>4485</v>
      </c>
      <c r="D412" s="470">
        <v>47.932967655999988</v>
      </c>
      <c r="E412" s="470">
        <v>6.3287999999999997E-2</v>
      </c>
    </row>
    <row r="413" spans="1:5">
      <c r="A413" s="468"/>
      <c r="B413" s="468"/>
      <c r="C413" s="468" t="s">
        <v>4487</v>
      </c>
      <c r="D413" s="470">
        <v>1.4173966489999996</v>
      </c>
      <c r="E413" s="470">
        <v>1.2105412199999999</v>
      </c>
    </row>
    <row r="414" spans="1:5">
      <c r="A414" s="468"/>
      <c r="B414" s="468"/>
      <c r="C414" s="468" t="s">
        <v>4489</v>
      </c>
      <c r="D414" s="470">
        <v>0.465389785</v>
      </c>
      <c r="E414" s="470">
        <v>0</v>
      </c>
    </row>
    <row r="415" spans="1:5">
      <c r="A415" s="468"/>
      <c r="B415" s="468"/>
      <c r="C415" s="468" t="s">
        <v>4490</v>
      </c>
      <c r="D415" s="470">
        <v>23.037663952000003</v>
      </c>
      <c r="E415" s="470">
        <v>0</v>
      </c>
    </row>
    <row r="416" spans="1:5">
      <c r="A416" s="468"/>
      <c r="B416" s="468"/>
      <c r="C416" s="468" t="s">
        <v>4502</v>
      </c>
      <c r="D416" s="470">
        <v>49.992049999999999</v>
      </c>
      <c r="E416" s="470">
        <v>0</v>
      </c>
    </row>
    <row r="417" spans="1:5">
      <c r="A417" s="468"/>
      <c r="B417" s="468"/>
      <c r="C417" s="468" t="s">
        <v>4499</v>
      </c>
      <c r="D417" s="470">
        <v>4.1251771599999998</v>
      </c>
      <c r="E417" s="470">
        <v>0</v>
      </c>
    </row>
    <row r="418" spans="1:5">
      <c r="A418" s="468"/>
      <c r="B418" s="468"/>
      <c r="C418" s="468"/>
      <c r="D418" s="470">
        <v>0</v>
      </c>
      <c r="E418" s="470">
        <v>0</v>
      </c>
    </row>
    <row r="419" spans="1:5">
      <c r="A419" s="468" t="s">
        <v>4553</v>
      </c>
      <c r="B419" s="468" t="s">
        <v>4502</v>
      </c>
      <c r="C419" s="468" t="s">
        <v>4480</v>
      </c>
      <c r="D419" s="470">
        <v>24.882685000000002</v>
      </c>
      <c r="E419" s="470">
        <v>24.926300000000001</v>
      </c>
    </row>
    <row r="420" spans="1:5">
      <c r="A420" s="468"/>
      <c r="B420" s="468"/>
      <c r="C420" s="468" t="s">
        <v>4484</v>
      </c>
      <c r="D420" s="470">
        <v>47.889150000000001</v>
      </c>
      <c r="E420" s="470">
        <v>48.266199999999998</v>
      </c>
    </row>
    <row r="421" spans="1:5">
      <c r="A421" s="468"/>
      <c r="B421" s="468"/>
      <c r="C421" s="468" t="s">
        <v>4496</v>
      </c>
      <c r="D421" s="470">
        <v>0</v>
      </c>
      <c r="E421" s="470">
        <v>9.7698999999999998</v>
      </c>
    </row>
    <row r="422" spans="1:5">
      <c r="A422" s="468"/>
      <c r="B422" s="468"/>
      <c r="C422" s="468" t="s">
        <v>4479</v>
      </c>
      <c r="D422" s="470">
        <v>121.79710999999999</v>
      </c>
      <c r="E422" s="470">
        <v>72.28895</v>
      </c>
    </row>
    <row r="423" spans="1:5">
      <c r="A423" s="468"/>
      <c r="B423" s="468"/>
      <c r="C423" s="468" t="s">
        <v>4477</v>
      </c>
      <c r="D423" s="470">
        <v>198.61720000000003</v>
      </c>
      <c r="E423" s="470">
        <v>0</v>
      </c>
    </row>
    <row r="424" spans="1:5">
      <c r="A424" s="468"/>
      <c r="B424" s="468"/>
      <c r="C424" s="468"/>
      <c r="D424" s="470">
        <v>0</v>
      </c>
      <c r="E424" s="470">
        <v>0</v>
      </c>
    </row>
    <row r="425" spans="1:5">
      <c r="A425" s="468" t="s">
        <v>4554</v>
      </c>
      <c r="B425" s="468"/>
      <c r="C425" s="468" t="s">
        <v>4478</v>
      </c>
      <c r="D425" s="470">
        <v>2.1781753520000002</v>
      </c>
      <c r="E425" s="470">
        <v>0</v>
      </c>
    </row>
    <row r="426" spans="1:5">
      <c r="A426" s="468"/>
      <c r="B426" s="468"/>
      <c r="C426" s="468" t="s">
        <v>4481</v>
      </c>
      <c r="D426" s="470">
        <v>38.089099984000001</v>
      </c>
      <c r="E426" s="470">
        <v>0</v>
      </c>
    </row>
    <row r="427" spans="1:5">
      <c r="A427" s="468"/>
      <c r="B427" s="468"/>
      <c r="C427" s="468" t="s">
        <v>4485</v>
      </c>
      <c r="D427" s="470">
        <v>35.348562314000006</v>
      </c>
      <c r="E427" s="470">
        <v>0</v>
      </c>
    </row>
    <row r="428" spans="1:5">
      <c r="A428" s="468"/>
      <c r="B428" s="468"/>
      <c r="C428" s="468" t="s">
        <v>4490</v>
      </c>
      <c r="D428" s="470">
        <v>3.7526878499999996</v>
      </c>
      <c r="E428" s="470">
        <v>0</v>
      </c>
    </row>
    <row r="429" spans="1:5">
      <c r="A429" s="468"/>
      <c r="B429" s="468"/>
      <c r="C429" s="468"/>
      <c r="D429" s="470">
        <v>0</v>
      </c>
      <c r="E429" s="470">
        <v>0</v>
      </c>
    </row>
    <row r="430" spans="1:5">
      <c r="A430" s="468" t="s">
        <v>4555</v>
      </c>
      <c r="B430" s="468"/>
      <c r="C430" s="468" t="s">
        <v>2943</v>
      </c>
      <c r="D430" s="470">
        <v>10.468066593000001</v>
      </c>
      <c r="E430" s="470">
        <v>7.9481471599999995</v>
      </c>
    </row>
    <row r="431" spans="1:5">
      <c r="A431" s="468"/>
      <c r="B431" s="468"/>
      <c r="C431" s="468" t="s">
        <v>4478</v>
      </c>
      <c r="D431" s="470">
        <v>28.826293142000001</v>
      </c>
      <c r="E431" s="470">
        <v>26.049250000000001</v>
      </c>
    </row>
    <row r="432" spans="1:5">
      <c r="A432" s="468"/>
      <c r="B432" s="468"/>
      <c r="C432" s="468" t="s">
        <v>4481</v>
      </c>
      <c r="D432" s="470">
        <v>88.64866627699999</v>
      </c>
      <c r="E432" s="470">
        <v>42.772868500000001</v>
      </c>
    </row>
    <row r="433" spans="1:5">
      <c r="A433" s="468"/>
      <c r="B433" s="468"/>
      <c r="C433" s="468" t="s">
        <v>4483</v>
      </c>
      <c r="D433" s="470">
        <v>3.9185512199999999</v>
      </c>
      <c r="E433" s="470">
        <v>0</v>
      </c>
    </row>
    <row r="434" spans="1:5">
      <c r="A434" s="468"/>
      <c r="B434" s="468"/>
      <c r="C434" s="468" t="s">
        <v>4485</v>
      </c>
      <c r="D434" s="470">
        <v>135.73431958899999</v>
      </c>
      <c r="E434" s="470">
        <v>0</v>
      </c>
    </row>
    <row r="435" spans="1:5">
      <c r="A435" s="468"/>
      <c r="B435" s="468"/>
      <c r="C435" s="468" t="s">
        <v>4498</v>
      </c>
      <c r="D435" s="470">
        <v>1.0295337739999999</v>
      </c>
      <c r="E435" s="470">
        <v>1.093547515</v>
      </c>
    </row>
    <row r="436" spans="1:5">
      <c r="A436" s="468"/>
      <c r="B436" s="468"/>
      <c r="C436" s="468" t="s">
        <v>4487</v>
      </c>
      <c r="D436" s="470">
        <v>3.5953165310000013</v>
      </c>
      <c r="E436" s="470">
        <v>0</v>
      </c>
    </row>
    <row r="437" spans="1:5">
      <c r="A437" s="468"/>
      <c r="B437" s="468"/>
      <c r="C437" s="468" t="s">
        <v>4488</v>
      </c>
      <c r="D437" s="470">
        <v>83.260984042000004</v>
      </c>
      <c r="E437" s="470">
        <v>34.437108500000001</v>
      </c>
    </row>
    <row r="438" spans="1:5">
      <c r="A438" s="468"/>
      <c r="B438" s="468"/>
      <c r="C438" s="468" t="s">
        <v>4490</v>
      </c>
      <c r="D438" s="470">
        <v>43.225513485999997</v>
      </c>
      <c r="E438" s="470">
        <v>16.3068305</v>
      </c>
    </row>
    <row r="439" spans="1:5">
      <c r="A439" s="468"/>
      <c r="B439" s="468"/>
      <c r="C439" s="468"/>
      <c r="D439" s="470">
        <v>0</v>
      </c>
      <c r="E439" s="470">
        <v>0</v>
      </c>
    </row>
    <row r="440" spans="1:5">
      <c r="A440" s="468" t="s">
        <v>4556</v>
      </c>
      <c r="B440" s="468"/>
      <c r="C440" s="468" t="s">
        <v>4494</v>
      </c>
      <c r="D440" s="470">
        <v>42.471198009999995</v>
      </c>
      <c r="E440" s="470">
        <v>0</v>
      </c>
    </row>
    <row r="441" spans="1:5">
      <c r="A441" s="468"/>
      <c r="B441" s="468"/>
      <c r="C441" s="468" t="s">
        <v>4478</v>
      </c>
      <c r="D441" s="470">
        <v>6.522502649999999</v>
      </c>
      <c r="E441" s="470">
        <v>19.581</v>
      </c>
    </row>
    <row r="442" spans="1:5">
      <c r="A442" s="468"/>
      <c r="B442" s="468"/>
      <c r="C442" s="468" t="s">
        <v>4481</v>
      </c>
      <c r="D442" s="470">
        <v>42.418466941999995</v>
      </c>
      <c r="E442" s="470">
        <v>0</v>
      </c>
    </row>
    <row r="443" spans="1:5">
      <c r="A443" s="468"/>
      <c r="B443" s="468"/>
      <c r="C443" s="468" t="s">
        <v>4485</v>
      </c>
      <c r="D443" s="470">
        <v>66.833081606999983</v>
      </c>
      <c r="E443" s="470">
        <v>4.3078199999999995</v>
      </c>
    </row>
    <row r="444" spans="1:5">
      <c r="A444" s="468"/>
      <c r="B444" s="468"/>
      <c r="C444" s="468" t="s">
        <v>4497</v>
      </c>
      <c r="D444" s="470">
        <v>19.324828500000002</v>
      </c>
      <c r="E444" s="470">
        <v>0</v>
      </c>
    </row>
    <row r="445" spans="1:5">
      <c r="A445" s="468"/>
      <c r="B445" s="468"/>
      <c r="C445" s="468" t="s">
        <v>4498</v>
      </c>
      <c r="D445" s="470">
        <v>0.83023089800000038</v>
      </c>
      <c r="E445" s="470">
        <v>1.3459979399999999</v>
      </c>
    </row>
    <row r="446" spans="1:5">
      <c r="A446" s="468"/>
      <c r="B446" s="468"/>
      <c r="C446" s="468" t="s">
        <v>4488</v>
      </c>
      <c r="D446" s="470">
        <v>44.497514259999996</v>
      </c>
      <c r="E446" s="470">
        <v>0</v>
      </c>
    </row>
    <row r="447" spans="1:5">
      <c r="A447" s="468"/>
      <c r="B447" s="468"/>
      <c r="C447" s="468" t="s">
        <v>4489</v>
      </c>
      <c r="D447" s="470">
        <v>0</v>
      </c>
      <c r="E447" s="470">
        <v>0.35245800000000005</v>
      </c>
    </row>
    <row r="448" spans="1:5">
      <c r="A448" s="468"/>
      <c r="B448" s="468"/>
      <c r="C448" s="468" t="s">
        <v>4490</v>
      </c>
      <c r="D448" s="470">
        <v>22.500571126000001</v>
      </c>
      <c r="E448" s="470">
        <v>0</v>
      </c>
    </row>
    <row r="449" spans="1:5">
      <c r="A449" s="468"/>
      <c r="B449" s="468"/>
      <c r="C449" s="468" t="s">
        <v>4499</v>
      </c>
      <c r="D449" s="470">
        <v>0.57222293400000002</v>
      </c>
      <c r="E449" s="470">
        <v>4.0597940000000001</v>
      </c>
    </row>
    <row r="450" spans="1:5">
      <c r="A450" s="468"/>
      <c r="B450" s="468"/>
      <c r="C450" s="468"/>
      <c r="D450" s="470">
        <v>0</v>
      </c>
      <c r="E450" s="470">
        <v>0</v>
      </c>
    </row>
    <row r="451" spans="1:5">
      <c r="A451" s="468" t="s">
        <v>4557</v>
      </c>
      <c r="B451" s="468"/>
      <c r="C451" s="468" t="s">
        <v>4494</v>
      </c>
      <c r="D451" s="470">
        <v>30.165054390000005</v>
      </c>
      <c r="E451" s="470">
        <v>37.959209999999999</v>
      </c>
    </row>
    <row r="452" spans="1:5">
      <c r="A452" s="468"/>
      <c r="B452" s="468"/>
      <c r="C452" s="468" t="s">
        <v>4509</v>
      </c>
      <c r="D452" s="470">
        <v>104.55779973200001</v>
      </c>
      <c r="E452" s="470">
        <v>162.7182225</v>
      </c>
    </row>
    <row r="453" spans="1:5">
      <c r="A453" s="468"/>
      <c r="B453" s="468"/>
      <c r="C453" s="468" t="s">
        <v>4485</v>
      </c>
      <c r="D453" s="470">
        <v>50.363842628000022</v>
      </c>
      <c r="E453" s="470">
        <v>3.8654999999999999</v>
      </c>
    </row>
    <row r="454" spans="1:5">
      <c r="A454" s="468"/>
      <c r="B454" s="468"/>
      <c r="C454" s="468"/>
      <c r="D454" s="470">
        <v>0</v>
      </c>
      <c r="E454" s="470">
        <v>0</v>
      </c>
    </row>
    <row r="455" spans="1:5">
      <c r="A455" s="468" t="s">
        <v>4558</v>
      </c>
      <c r="B455" s="468"/>
      <c r="C455" s="468" t="s">
        <v>4488</v>
      </c>
      <c r="D455" s="470">
        <v>41.453316258000001</v>
      </c>
      <c r="E455" s="470">
        <v>0</v>
      </c>
    </row>
    <row r="456" spans="1:5">
      <c r="A456" s="468"/>
      <c r="B456" s="468"/>
      <c r="C456" s="468" t="s">
        <v>4490</v>
      </c>
      <c r="D456" s="470">
        <v>17.897235278000004</v>
      </c>
      <c r="E456" s="470">
        <v>0</v>
      </c>
    </row>
    <row r="457" spans="1:5">
      <c r="A457" s="468"/>
      <c r="B457" s="468"/>
      <c r="C457" s="468"/>
      <c r="D457" s="470">
        <v>0</v>
      </c>
      <c r="E457" s="470">
        <v>0</v>
      </c>
    </row>
    <row r="458" spans="1:5">
      <c r="A458" s="468" t="s">
        <v>4559</v>
      </c>
      <c r="B458" s="468"/>
      <c r="C458" s="468" t="s">
        <v>4477</v>
      </c>
      <c r="D458" s="470">
        <v>294.59910000000002</v>
      </c>
      <c r="E458" s="470">
        <v>197.4348</v>
      </c>
    </row>
    <row r="459" spans="1:5">
      <c r="A459" s="468"/>
      <c r="B459" s="468"/>
      <c r="C459" s="468"/>
      <c r="D459" s="470">
        <v>0</v>
      </c>
      <c r="E459" s="470">
        <v>0</v>
      </c>
    </row>
    <row r="460" spans="1:5">
      <c r="A460" s="468" t="s">
        <v>4560</v>
      </c>
      <c r="B460" s="468" t="s">
        <v>4502</v>
      </c>
      <c r="C460" s="468" t="s">
        <v>4481</v>
      </c>
      <c r="D460" s="470">
        <v>0</v>
      </c>
      <c r="E460" s="470">
        <v>48.06615</v>
      </c>
    </row>
    <row r="461" spans="1:5">
      <c r="A461" s="468"/>
      <c r="B461" s="468"/>
      <c r="C461" s="468" t="s">
        <v>4496</v>
      </c>
      <c r="D461" s="470">
        <v>0</v>
      </c>
      <c r="E461" s="470">
        <v>96.132300000000001</v>
      </c>
    </row>
    <row r="462" spans="1:5">
      <c r="A462" s="468"/>
      <c r="B462" s="468"/>
      <c r="C462" s="468" t="s">
        <v>4477</v>
      </c>
      <c r="D462" s="470">
        <v>196.9556</v>
      </c>
      <c r="E462" s="470">
        <v>0</v>
      </c>
    </row>
    <row r="463" spans="1:5">
      <c r="A463" s="468"/>
      <c r="B463" s="468"/>
      <c r="C463" s="468"/>
      <c r="D463" s="470">
        <v>0</v>
      </c>
      <c r="E463" s="470">
        <v>0</v>
      </c>
    </row>
    <row r="464" spans="1:5">
      <c r="A464" s="468" t="s">
        <v>4561</v>
      </c>
      <c r="B464" s="468" t="s">
        <v>4477</v>
      </c>
      <c r="C464" s="468" t="s">
        <v>2943</v>
      </c>
      <c r="D464" s="470">
        <v>37.184298111999993</v>
      </c>
      <c r="E464" s="470">
        <v>32.476752000000005</v>
      </c>
    </row>
    <row r="465" spans="1:5">
      <c r="A465" s="468"/>
      <c r="B465" s="468" t="s">
        <v>4502</v>
      </c>
      <c r="C465" s="468" t="s">
        <v>4494</v>
      </c>
      <c r="D465" s="470">
        <v>30.696730549000005</v>
      </c>
      <c r="E465" s="470">
        <v>141.07478</v>
      </c>
    </row>
    <row r="466" spans="1:5">
      <c r="A466" s="468"/>
      <c r="B466" s="468"/>
      <c r="C466" s="468" t="s">
        <v>4478</v>
      </c>
      <c r="D466" s="470">
        <v>7.6806507259999997</v>
      </c>
      <c r="E466" s="470">
        <v>71.103999999999999</v>
      </c>
    </row>
    <row r="467" spans="1:5">
      <c r="A467" s="468"/>
      <c r="B467" s="468"/>
      <c r="C467" s="468" t="s">
        <v>4495</v>
      </c>
      <c r="D467" s="470">
        <v>0</v>
      </c>
      <c r="E467" s="470">
        <v>245.22880799999999</v>
      </c>
    </row>
    <row r="468" spans="1:5">
      <c r="A468" s="468"/>
      <c r="B468" s="468"/>
      <c r="C468" s="468" t="s">
        <v>4481</v>
      </c>
      <c r="D468" s="470">
        <v>1.662952</v>
      </c>
      <c r="E468" s="470">
        <v>0</v>
      </c>
    </row>
    <row r="469" spans="1:5">
      <c r="A469" s="468"/>
      <c r="B469" s="468"/>
      <c r="C469" s="468" t="s">
        <v>4482</v>
      </c>
      <c r="D469" s="470">
        <v>3.208237499</v>
      </c>
      <c r="E469" s="470">
        <v>28.885999999999999</v>
      </c>
    </row>
    <row r="470" spans="1:5">
      <c r="A470" s="468"/>
      <c r="B470" s="468"/>
      <c r="C470" s="468" t="s">
        <v>4485</v>
      </c>
      <c r="D470" s="470">
        <v>23.212488303999994</v>
      </c>
      <c r="E470" s="470">
        <v>0</v>
      </c>
    </row>
    <row r="471" spans="1:5">
      <c r="A471" s="468"/>
      <c r="B471" s="468"/>
      <c r="C471" s="468" t="s">
        <v>4497</v>
      </c>
      <c r="D471" s="470">
        <v>10.6843352</v>
      </c>
      <c r="E471" s="470">
        <v>66.66</v>
      </c>
    </row>
    <row r="472" spans="1:5">
      <c r="A472" s="468"/>
      <c r="B472" s="468"/>
      <c r="C472" s="468" t="s">
        <v>4498</v>
      </c>
      <c r="D472" s="470">
        <v>3.6511643519999986</v>
      </c>
      <c r="E472" s="470">
        <v>9.0072325200000005</v>
      </c>
    </row>
    <row r="473" spans="1:5">
      <c r="A473" s="468"/>
      <c r="B473" s="468"/>
      <c r="C473" s="468" t="s">
        <v>4490</v>
      </c>
      <c r="D473" s="470">
        <v>3.1641269999999997</v>
      </c>
      <c r="E473" s="470">
        <v>0</v>
      </c>
    </row>
    <row r="474" spans="1:5">
      <c r="A474" s="468"/>
      <c r="B474" s="468"/>
      <c r="C474" s="468"/>
      <c r="D474" s="470">
        <v>0</v>
      </c>
      <c r="E474" s="470">
        <v>0</v>
      </c>
    </row>
    <row r="475" spans="1:5">
      <c r="A475" s="468" t="s">
        <v>4562</v>
      </c>
      <c r="B475" s="469" t="s">
        <v>4479</v>
      </c>
      <c r="C475" s="468" t="s">
        <v>4483</v>
      </c>
      <c r="D475" s="470">
        <v>0</v>
      </c>
      <c r="E475" s="470">
        <v>0</v>
      </c>
    </row>
    <row r="476" spans="1:5">
      <c r="A476" s="468"/>
      <c r="B476" s="468"/>
      <c r="C476" s="468" t="s">
        <v>4485</v>
      </c>
      <c r="D476" s="470">
        <v>59.159743650000003</v>
      </c>
      <c r="E476" s="470">
        <v>3.4121249999999996</v>
      </c>
    </row>
    <row r="477" spans="1:5">
      <c r="A477" s="468"/>
      <c r="B477" s="468"/>
      <c r="C477" s="468"/>
      <c r="D477" s="470">
        <v>0</v>
      </c>
      <c r="E477" s="470">
        <v>0</v>
      </c>
    </row>
    <row r="478" spans="1:5">
      <c r="A478" s="469" t="s">
        <v>4563</v>
      </c>
      <c r="B478" s="468"/>
      <c r="C478" s="468" t="s">
        <v>4477</v>
      </c>
      <c r="D478" s="470">
        <v>787.26899999999989</v>
      </c>
      <c r="E478" s="470">
        <v>295.32429999999999</v>
      </c>
    </row>
    <row r="479" spans="1:5">
      <c r="A479" s="468"/>
      <c r="B479" s="468"/>
      <c r="C479" s="468"/>
      <c r="D479" s="470">
        <v>0</v>
      </c>
      <c r="E479" s="470">
        <v>0</v>
      </c>
    </row>
    <row r="480" spans="1:5">
      <c r="A480" s="469" t="s">
        <v>4564</v>
      </c>
      <c r="B480" s="468"/>
      <c r="C480" s="468" t="s">
        <v>4522</v>
      </c>
      <c r="D480" s="470">
        <v>10.049155000000001</v>
      </c>
      <c r="E480" s="470">
        <v>10.05391</v>
      </c>
    </row>
    <row r="481" spans="1:5">
      <c r="A481" s="468"/>
      <c r="B481" s="468"/>
      <c r="C481" s="468"/>
      <c r="D481" s="470">
        <v>0</v>
      </c>
      <c r="E481" s="470">
        <v>0</v>
      </c>
    </row>
    <row r="482" spans="1:5">
      <c r="A482" s="469" t="s">
        <v>4565</v>
      </c>
      <c r="B482" s="468"/>
      <c r="C482" s="468" t="s">
        <v>4480</v>
      </c>
      <c r="D482" s="470">
        <v>4.9239649999999999</v>
      </c>
      <c r="E482" s="470">
        <v>4.9358249999999995</v>
      </c>
    </row>
    <row r="483" spans="1:5">
      <c r="A483" s="468"/>
      <c r="B483" s="468"/>
      <c r="C483" s="468" t="s">
        <v>4522</v>
      </c>
      <c r="D483" s="470">
        <v>14.76864</v>
      </c>
      <c r="E483" s="470">
        <v>14.807475</v>
      </c>
    </row>
    <row r="484" spans="1:5">
      <c r="A484" s="468"/>
      <c r="B484" s="468"/>
      <c r="C484" s="468" t="s">
        <v>4477</v>
      </c>
      <c r="D484" s="470">
        <v>98.184300000000007</v>
      </c>
      <c r="E484" s="470">
        <v>98.906399999999991</v>
      </c>
    </row>
    <row r="485" spans="1:5">
      <c r="A485" s="468"/>
      <c r="B485" s="468"/>
      <c r="C485" s="468" t="s">
        <v>4518</v>
      </c>
      <c r="D485" s="470">
        <v>9.8479299999999999</v>
      </c>
      <c r="E485" s="470">
        <v>9.8716499999999989</v>
      </c>
    </row>
    <row r="486" spans="1:5">
      <c r="A486" s="468"/>
      <c r="B486" s="468"/>
      <c r="C486" s="468"/>
      <c r="D486" s="470">
        <v>0</v>
      </c>
      <c r="E486" s="470">
        <v>0</v>
      </c>
    </row>
    <row r="487" spans="1:5">
      <c r="A487" s="468" t="s">
        <v>4566</v>
      </c>
      <c r="B487" s="468" t="s">
        <v>4477</v>
      </c>
      <c r="C487" s="468" t="s">
        <v>4522</v>
      </c>
      <c r="D487" s="470">
        <v>15.027249999999999</v>
      </c>
      <c r="E487" s="470">
        <v>15.02838</v>
      </c>
    </row>
    <row r="488" spans="1:5">
      <c r="A488" s="468"/>
      <c r="B488" s="468"/>
      <c r="C488" s="468" t="s">
        <v>4518</v>
      </c>
      <c r="D488" s="470">
        <v>20.022000000000002</v>
      </c>
      <c r="E488" s="470">
        <v>19.998440000000002</v>
      </c>
    </row>
    <row r="489" spans="1:5">
      <c r="A489" s="468"/>
      <c r="B489" s="468"/>
      <c r="C489" s="468"/>
      <c r="D489" s="470">
        <v>0</v>
      </c>
      <c r="E489" s="470">
        <v>0</v>
      </c>
    </row>
    <row r="490" spans="1:5">
      <c r="A490" s="469" t="s">
        <v>4567</v>
      </c>
      <c r="B490" s="468"/>
      <c r="C490" s="468" t="s">
        <v>4477</v>
      </c>
      <c r="D490" s="470">
        <v>147.4186</v>
      </c>
      <c r="E490" s="470">
        <v>148.79585</v>
      </c>
    </row>
    <row r="491" spans="1:5">
      <c r="A491" s="468"/>
      <c r="B491" s="468"/>
      <c r="C491" s="468"/>
      <c r="D491" s="470">
        <v>0</v>
      </c>
      <c r="E491" s="470">
        <v>0</v>
      </c>
    </row>
    <row r="492" spans="1:5">
      <c r="A492" s="468" t="s">
        <v>4568</v>
      </c>
      <c r="B492" s="468" t="s">
        <v>4502</v>
      </c>
      <c r="C492" s="468" t="s">
        <v>4477</v>
      </c>
      <c r="D492" s="470">
        <v>98.243700000000004</v>
      </c>
      <c r="E492" s="470">
        <v>98.575599999999994</v>
      </c>
    </row>
    <row r="493" spans="1:5">
      <c r="A493" s="468"/>
      <c r="B493" s="468"/>
      <c r="C493" s="468"/>
      <c r="D493" s="470"/>
      <c r="E493" s="470"/>
    </row>
    <row r="494" spans="1:5">
      <c r="D494" s="444"/>
      <c r="E494" s="444"/>
    </row>
    <row r="495" spans="1:5" ht="15.5">
      <c r="A495" s="445" t="s">
        <v>4569</v>
      </c>
    </row>
    <row r="496" spans="1:5" ht="33.5" customHeight="1">
      <c r="A496" s="535" t="s">
        <v>4570</v>
      </c>
      <c r="B496" s="535"/>
      <c r="C496" s="535"/>
      <c r="D496" s="535"/>
      <c r="E496" s="535"/>
    </row>
    <row r="497" spans="1:5" ht="15.5">
      <c r="A497" s="531" t="s">
        <v>4571</v>
      </c>
      <c r="B497" s="531"/>
      <c r="C497" s="531"/>
      <c r="D497" s="531"/>
      <c r="E497" s="531"/>
    </row>
    <row r="498" spans="1:5" ht="15.5">
      <c r="A498" s="531" t="s">
        <v>4572</v>
      </c>
      <c r="B498" s="532"/>
      <c r="C498" s="532"/>
      <c r="D498" s="532"/>
      <c r="E498" s="532"/>
    </row>
    <row r="499" spans="1:5" ht="15.5">
      <c r="A499" s="531" t="s">
        <v>4573</v>
      </c>
      <c r="B499" s="531"/>
      <c r="C499" s="531"/>
      <c r="D499" s="531"/>
      <c r="E499" s="531"/>
    </row>
    <row r="500" spans="1:5" ht="15.5">
      <c r="A500" s="533" t="s">
        <v>4578</v>
      </c>
      <c r="B500" s="533"/>
      <c r="C500" s="533"/>
      <c r="D500" s="533"/>
      <c r="E500" s="533"/>
    </row>
  </sheetData>
  <mergeCells count="9">
    <mergeCell ref="A498:E498"/>
    <mergeCell ref="A499:E499"/>
    <mergeCell ref="A500:E500"/>
    <mergeCell ref="A2:E2"/>
    <mergeCell ref="A3:E3"/>
    <mergeCell ref="A4:E4"/>
    <mergeCell ref="A5:E5"/>
    <mergeCell ref="A496:E496"/>
    <mergeCell ref="A497:E497"/>
  </mergeCells>
  <conditionalFormatting sqref="A8">
    <cfRule type="colorScale" priority="1">
      <colorScale>
        <cfvo type="min"/>
        <cfvo type="max"/>
        <color rgb="FFFF7128"/>
        <color rgb="FFFFEF9C"/>
      </colorScale>
    </cfRule>
  </conditionalFormatting>
  <pageMargins left="0.25" right="0.25" top="0.75" bottom="0.75" header="0.3" footer="0.3"/>
  <pageSetup paperSize="9" scale="10" orientation="portrait" r:id="rId1"/>
  <headerFooter>
    <oddFooter>&amp;C&amp;1#&amp;"Calibri"&amp;10&amp;K000000RESTRICTED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2BCA0-2F61-4F33-A78D-60535F95CCCF}">
  <dimension ref="A2:M732"/>
  <sheetViews>
    <sheetView showGridLines="0" workbookViewId="0"/>
  </sheetViews>
  <sheetFormatPr defaultRowHeight="12.5"/>
  <cols>
    <col min="1" max="1" width="4.90625" bestFit="1" customWidth="1"/>
    <col min="2" max="2" width="71.90625" customWidth="1"/>
    <col min="3" max="3" width="19.81640625" customWidth="1"/>
    <col min="4" max="4" width="25.08984375" customWidth="1"/>
    <col min="5" max="5" width="31.81640625" customWidth="1"/>
  </cols>
  <sheetData>
    <row r="2" spans="1:5">
      <c r="A2">
        <v>1</v>
      </c>
      <c r="B2" t="s">
        <v>4013</v>
      </c>
    </row>
    <row r="3" spans="1:5" ht="13" thickBot="1"/>
    <row r="4" spans="1:5" ht="13" thickBot="1">
      <c r="B4" s="364" t="s">
        <v>4014</v>
      </c>
      <c r="C4" s="364" t="s">
        <v>4015</v>
      </c>
      <c r="D4" s="364" t="s">
        <v>4016</v>
      </c>
      <c r="E4" s="364" t="s">
        <v>4017</v>
      </c>
    </row>
    <row r="5" spans="1:5" ht="13" thickBot="1">
      <c r="B5" s="365">
        <v>1</v>
      </c>
      <c r="C5" s="366" t="s">
        <v>4018</v>
      </c>
      <c r="D5" s="366" t="s">
        <v>1004</v>
      </c>
      <c r="E5" s="366" t="s">
        <v>2939</v>
      </c>
    </row>
    <row r="6" spans="1:5" ht="13" thickBot="1">
      <c r="B6" s="365">
        <v>2</v>
      </c>
      <c r="C6" s="366" t="s">
        <v>2923</v>
      </c>
      <c r="D6" s="366" t="s">
        <v>4019</v>
      </c>
      <c r="E6" s="366" t="s">
        <v>2923</v>
      </c>
    </row>
    <row r="7" spans="1:5" ht="20.5" thickBot="1">
      <c r="B7" s="365">
        <v>3</v>
      </c>
      <c r="C7" s="366" t="s">
        <v>1006</v>
      </c>
      <c r="D7" s="366" t="s">
        <v>4020</v>
      </c>
      <c r="E7" s="366" t="s">
        <v>2930</v>
      </c>
    </row>
    <row r="8" spans="1:5" ht="13" thickBot="1">
      <c r="B8" s="365">
        <v>4</v>
      </c>
      <c r="C8" s="366" t="s">
        <v>4021</v>
      </c>
      <c r="D8" s="366" t="s">
        <v>1546</v>
      </c>
      <c r="E8" s="366" t="s">
        <v>1546</v>
      </c>
    </row>
    <row r="9" spans="1:5" ht="13" thickBot="1">
      <c r="B9" s="365">
        <v>5</v>
      </c>
      <c r="C9" s="366" t="s">
        <v>4022</v>
      </c>
      <c r="D9" s="366" t="s">
        <v>4023</v>
      </c>
      <c r="E9" s="366" t="s">
        <v>2941</v>
      </c>
    </row>
    <row r="10" spans="1:5" ht="13" thickBot="1">
      <c r="B10" s="365">
        <v>6</v>
      </c>
      <c r="C10" s="366" t="s">
        <v>4024</v>
      </c>
      <c r="D10" s="366" t="s">
        <v>1477</v>
      </c>
      <c r="E10" s="366" t="s">
        <v>2940</v>
      </c>
    </row>
    <row r="11" spans="1:5" ht="20.5" thickBot="1">
      <c r="B11" s="365">
        <v>7</v>
      </c>
      <c r="C11" s="366" t="s">
        <v>194</v>
      </c>
      <c r="D11" s="366" t="s">
        <v>4025</v>
      </c>
      <c r="E11" s="366" t="s">
        <v>2922</v>
      </c>
    </row>
    <row r="12" spans="1:5" ht="13" thickBot="1">
      <c r="B12" s="365">
        <v>8</v>
      </c>
      <c r="C12" s="366" t="s">
        <v>1102</v>
      </c>
      <c r="D12" s="366" t="s">
        <v>3999</v>
      </c>
      <c r="E12" s="366" t="s">
        <v>2920</v>
      </c>
    </row>
    <row r="13" spans="1:5" ht="20.5" thickBot="1">
      <c r="B13" s="365">
        <v>9</v>
      </c>
      <c r="C13" s="366" t="s">
        <v>3989</v>
      </c>
      <c r="D13" s="366" t="s">
        <v>999</v>
      </c>
      <c r="E13" s="366" t="s">
        <v>2938</v>
      </c>
    </row>
    <row r="14" spans="1:5" ht="13" thickBot="1">
      <c r="B14" s="365">
        <v>10</v>
      </c>
      <c r="C14" s="366" t="s">
        <v>4005</v>
      </c>
      <c r="D14" s="366" t="s">
        <v>1156</v>
      </c>
      <c r="E14" s="366" t="s">
        <v>1156</v>
      </c>
    </row>
    <row r="15" spans="1:5" ht="13" thickBot="1">
      <c r="B15" s="365">
        <v>11</v>
      </c>
      <c r="C15" s="366" t="s">
        <v>3987</v>
      </c>
      <c r="D15" s="366" t="s">
        <v>181</v>
      </c>
      <c r="E15" s="366" t="s">
        <v>2942</v>
      </c>
    </row>
    <row r="16" spans="1:5" ht="13" thickBot="1">
      <c r="B16" s="365">
        <v>12</v>
      </c>
      <c r="C16" s="366" t="s">
        <v>4006</v>
      </c>
      <c r="D16" s="366" t="s">
        <v>1347</v>
      </c>
      <c r="E16" s="366" t="s">
        <v>1347</v>
      </c>
    </row>
    <row r="17" spans="1:5" ht="13" thickBot="1">
      <c r="B17" s="365">
        <v>13</v>
      </c>
      <c r="C17" s="366" t="s">
        <v>1003</v>
      </c>
      <c r="D17" s="366" t="s">
        <v>3997</v>
      </c>
      <c r="E17" s="366" t="s">
        <v>1003</v>
      </c>
    </row>
    <row r="18" spans="1:5" ht="13" thickBot="1">
      <c r="B18" s="365">
        <v>14</v>
      </c>
      <c r="C18" s="366" t="s">
        <v>1000</v>
      </c>
      <c r="D18" s="366" t="s">
        <v>4000</v>
      </c>
      <c r="E18" s="366" t="s">
        <v>1000</v>
      </c>
    </row>
    <row r="19" spans="1:5" ht="20.5" thickBot="1">
      <c r="B19" s="365">
        <v>15</v>
      </c>
      <c r="C19" s="366" t="s">
        <v>4026</v>
      </c>
      <c r="D19" s="366" t="s">
        <v>3994</v>
      </c>
      <c r="E19" s="366" t="s">
        <v>2916</v>
      </c>
    </row>
    <row r="21" spans="1:5" s="368" customFormat="1">
      <c r="A21" s="367">
        <v>2</v>
      </c>
      <c r="B21" t="s">
        <v>4027</v>
      </c>
    </row>
    <row r="22" spans="1:5" ht="13" thickBot="1"/>
    <row r="23" spans="1:5" ht="13" thickBot="1">
      <c r="B23" s="364" t="s">
        <v>4014</v>
      </c>
      <c r="C23" s="364" t="s">
        <v>4028</v>
      </c>
      <c r="D23" s="364" t="s">
        <v>4029</v>
      </c>
      <c r="E23" s="364" t="s">
        <v>4017</v>
      </c>
    </row>
    <row r="24" spans="1:5" ht="36.5" customHeight="1" thickBot="1">
      <c r="B24" s="365">
        <v>1</v>
      </c>
      <c r="C24" s="366" t="s">
        <v>4030</v>
      </c>
      <c r="D24" s="366" t="s">
        <v>998</v>
      </c>
      <c r="E24" s="366" t="s">
        <v>2937</v>
      </c>
    </row>
    <row r="26" spans="1:5">
      <c r="A26">
        <v>3</v>
      </c>
      <c r="B26" t="s">
        <v>4031</v>
      </c>
    </row>
    <row r="27" spans="1:5" ht="13" thickBot="1"/>
    <row r="28" spans="1:5" ht="13" thickBot="1">
      <c r="B28" s="364" t="s">
        <v>4014</v>
      </c>
      <c r="C28" s="364" t="s">
        <v>4028</v>
      </c>
      <c r="D28" s="364" t="s">
        <v>4029</v>
      </c>
      <c r="E28" s="364" t="s">
        <v>4032</v>
      </c>
    </row>
    <row r="29" spans="1:5" ht="20.5" thickBot="1">
      <c r="B29" s="365">
        <v>1</v>
      </c>
      <c r="C29" s="366" t="s">
        <v>4033</v>
      </c>
      <c r="D29" s="366" t="s">
        <v>3991</v>
      </c>
      <c r="E29" s="366" t="s">
        <v>2910</v>
      </c>
    </row>
    <row r="30" spans="1:5" ht="13" thickBot="1">
      <c r="B30" s="365">
        <v>2</v>
      </c>
      <c r="C30" s="366" t="s">
        <v>4034</v>
      </c>
      <c r="D30" s="366" t="s">
        <v>4035</v>
      </c>
      <c r="E30" s="366" t="s">
        <v>2915</v>
      </c>
    </row>
    <row r="31" spans="1:5" ht="13" thickBot="1">
      <c r="B31" s="365">
        <v>3</v>
      </c>
      <c r="C31" s="366" t="s">
        <v>4036</v>
      </c>
      <c r="D31" s="366" t="s">
        <v>4037</v>
      </c>
      <c r="E31" s="366" t="s">
        <v>2933</v>
      </c>
    </row>
    <row r="32" spans="1:5" ht="13" thickBot="1">
      <c r="B32" s="365">
        <v>4</v>
      </c>
      <c r="C32" s="366" t="s">
        <v>4038</v>
      </c>
      <c r="D32" s="366" t="s">
        <v>4039</v>
      </c>
      <c r="E32" s="366" t="s">
        <v>2921</v>
      </c>
    </row>
    <row r="33" spans="1:9" ht="13" thickBot="1">
      <c r="B33" s="365">
        <v>5</v>
      </c>
      <c r="C33" s="366" t="s">
        <v>4040</v>
      </c>
      <c r="D33" s="366" t="s">
        <v>4041</v>
      </c>
      <c r="E33" s="366" t="s">
        <v>2924</v>
      </c>
    </row>
    <row r="34" spans="1:9" ht="13" thickBot="1">
      <c r="B34" s="365">
        <v>6</v>
      </c>
      <c r="C34" s="366" t="s">
        <v>4042</v>
      </c>
      <c r="D34" s="366" t="s">
        <v>4043</v>
      </c>
      <c r="E34" s="366" t="s">
        <v>2931</v>
      </c>
    </row>
    <row r="35" spans="1:9" ht="13" thickBot="1">
      <c r="B35" s="365">
        <v>7</v>
      </c>
      <c r="C35" s="366" t="s">
        <v>4044</v>
      </c>
      <c r="D35" s="366" t="s">
        <v>4045</v>
      </c>
      <c r="E35" s="366" t="s">
        <v>2925</v>
      </c>
    </row>
    <row r="36" spans="1:9" ht="13" thickBot="1">
      <c r="B36" s="365">
        <v>8</v>
      </c>
      <c r="C36" s="366" t="s">
        <v>4046</v>
      </c>
      <c r="D36" s="366" t="s">
        <v>4047</v>
      </c>
      <c r="E36" s="366" t="s">
        <v>1474</v>
      </c>
    </row>
    <row r="37" spans="1:9" ht="13" thickBot="1">
      <c r="B37" s="365">
        <v>9</v>
      </c>
      <c r="C37" s="366" t="s">
        <v>4048</v>
      </c>
      <c r="D37" s="366" t="s">
        <v>4049</v>
      </c>
      <c r="E37" s="366" t="s">
        <v>2917</v>
      </c>
    </row>
    <row r="38" spans="1:9" ht="13" thickBot="1">
      <c r="B38" s="365">
        <v>10</v>
      </c>
      <c r="C38" s="366" t="s">
        <v>4050</v>
      </c>
      <c r="D38" s="366" t="s">
        <v>4051</v>
      </c>
      <c r="E38" s="366" t="s">
        <v>2934</v>
      </c>
    </row>
    <row r="39" spans="1:9" ht="13" thickBot="1">
      <c r="B39" s="365">
        <v>11</v>
      </c>
      <c r="C39" s="366" t="s">
        <v>4052</v>
      </c>
      <c r="D39" s="366" t="s">
        <v>4053</v>
      </c>
      <c r="E39" s="366" t="s">
        <v>2929</v>
      </c>
    </row>
    <row r="40" spans="1:9" ht="13" thickBot="1">
      <c r="B40" s="365">
        <v>12</v>
      </c>
      <c r="C40" s="366" t="s">
        <v>4054</v>
      </c>
      <c r="D40" s="366" t="s">
        <v>4055</v>
      </c>
      <c r="E40" s="366" t="s">
        <v>2926</v>
      </c>
    </row>
    <row r="42" spans="1:9">
      <c r="A42">
        <v>4</v>
      </c>
      <c r="B42" t="s">
        <v>4056</v>
      </c>
    </row>
    <row r="43" spans="1:9" ht="13" thickBot="1"/>
    <row r="44" spans="1:9" ht="13" thickBot="1">
      <c r="B44" s="364" t="s">
        <v>4014</v>
      </c>
      <c r="C44" s="364" t="s">
        <v>4028</v>
      </c>
      <c r="D44" s="364" t="s">
        <v>4029</v>
      </c>
      <c r="E44" s="364" t="s">
        <v>4032</v>
      </c>
    </row>
    <row r="45" spans="1:9" ht="13" thickBot="1">
      <c r="B45" s="365">
        <v>1</v>
      </c>
      <c r="C45" s="366" t="s">
        <v>4057</v>
      </c>
      <c r="D45" s="366" t="s">
        <v>4058</v>
      </c>
      <c r="E45" s="366" t="s">
        <v>3587</v>
      </c>
      <c r="G45" s="478"/>
      <c r="I45" s="478"/>
    </row>
    <row r="46" spans="1:9" ht="13" thickBot="1">
      <c r="B46" s="365">
        <v>2</v>
      </c>
      <c r="C46" s="366" t="s">
        <v>4057</v>
      </c>
      <c r="D46" s="366" t="s">
        <v>4059</v>
      </c>
      <c r="E46" s="366" t="s">
        <v>3589</v>
      </c>
      <c r="G46" s="478"/>
      <c r="I46" s="478"/>
    </row>
    <row r="49" spans="1:11">
      <c r="A49">
        <v>5</v>
      </c>
      <c r="B49" t="s">
        <v>4060</v>
      </c>
    </row>
    <row r="50" spans="1:11" ht="13" thickBot="1"/>
    <row r="51" spans="1:11" ht="13" thickBot="1">
      <c r="B51" s="364" t="s">
        <v>4014</v>
      </c>
      <c r="C51" s="364" t="s">
        <v>4028</v>
      </c>
      <c r="D51" s="364" t="s">
        <v>4029</v>
      </c>
      <c r="E51" s="364" t="s">
        <v>580</v>
      </c>
    </row>
    <row r="52" spans="1:11" ht="30.5" thickBot="1">
      <c r="B52" s="365">
        <v>1</v>
      </c>
      <c r="C52" s="366" t="s">
        <v>4033</v>
      </c>
      <c r="D52" s="366" t="s">
        <v>193</v>
      </c>
      <c r="E52" s="369" t="s">
        <v>4061</v>
      </c>
      <c r="G52" s="478"/>
      <c r="I52" s="478"/>
      <c r="K52" s="479"/>
    </row>
    <row r="138" spans="2:2">
      <c r="B138" t="s">
        <v>4062</v>
      </c>
    </row>
    <row r="139" spans="2:2">
      <c r="B139" t="s">
        <v>4063</v>
      </c>
    </row>
    <row r="249" spans="13:13">
      <c r="M249" t="s">
        <v>4064</v>
      </c>
    </row>
    <row r="250" spans="13:13">
      <c r="M250" t="s">
        <v>4064</v>
      </c>
    </row>
    <row r="251" spans="13:13" s="292" customFormat="1">
      <c r="M251" t="s">
        <v>4064</v>
      </c>
    </row>
    <row r="252" spans="13:13" s="55" customFormat="1">
      <c r="M252" s="55" t="s">
        <v>4065</v>
      </c>
    </row>
    <row r="253" spans="13:13" s="55" customFormat="1">
      <c r="M253" s="55" t="s">
        <v>4065</v>
      </c>
    </row>
    <row r="254" spans="13:13" s="55" customFormat="1">
      <c r="M254" s="55" t="s">
        <v>4065</v>
      </c>
    </row>
    <row r="255" spans="13:13" s="55" customFormat="1">
      <c r="M255" s="55" t="s">
        <v>4066</v>
      </c>
    </row>
    <row r="256" spans="13:13" s="292" customFormat="1"/>
    <row r="257" spans="13:13" s="292" customFormat="1"/>
    <row r="258" spans="13:13" s="292" customFormat="1" ht="50" customHeight="1">
      <c r="M258" s="536" t="s">
        <v>4067</v>
      </c>
    </row>
    <row r="259" spans="13:13" s="292" customFormat="1">
      <c r="M259" s="536"/>
    </row>
    <row r="260" spans="13:13" s="292" customFormat="1">
      <c r="M260" s="536"/>
    </row>
    <row r="261" spans="13:13" s="292" customFormat="1">
      <c r="M261" s="536"/>
    </row>
    <row r="262" spans="13:13" s="292" customFormat="1">
      <c r="M262" s="536"/>
    </row>
    <row r="263" spans="13:13" s="292" customFormat="1">
      <c r="M263" s="292" t="s">
        <v>4068</v>
      </c>
    </row>
    <row r="264" spans="13:13" s="292" customFormat="1">
      <c r="M264" s="292" t="s">
        <v>4068</v>
      </c>
    </row>
    <row r="265" spans="13:13" s="292" customFormat="1">
      <c r="M265" s="292" t="s">
        <v>4068</v>
      </c>
    </row>
    <row r="266" spans="13:13" s="292" customFormat="1">
      <c r="M266" s="292" t="s">
        <v>4068</v>
      </c>
    </row>
    <row r="267" spans="13:13" s="292" customFormat="1">
      <c r="M267" s="292" t="s">
        <v>4068</v>
      </c>
    </row>
    <row r="268" spans="13:13" s="292" customFormat="1">
      <c r="M268" s="292" t="s">
        <v>4068</v>
      </c>
    </row>
    <row r="269" spans="13:13" s="292" customFormat="1">
      <c r="M269" s="292" t="s">
        <v>4068</v>
      </c>
    </row>
    <row r="270" spans="13:13" s="292" customFormat="1">
      <c r="M270" s="292" t="s">
        <v>4068</v>
      </c>
    </row>
    <row r="271" spans="13:13" s="292" customFormat="1">
      <c r="M271" s="292" t="s">
        <v>4068</v>
      </c>
    </row>
    <row r="272" spans="13:13" s="292" customFormat="1">
      <c r="M272" s="292" t="s">
        <v>4068</v>
      </c>
    </row>
    <row r="273" spans="13:13" s="292" customFormat="1">
      <c r="M273" s="292" t="s">
        <v>4068</v>
      </c>
    </row>
    <row r="274" spans="13:13" s="292" customFormat="1">
      <c r="M274" s="292" t="s">
        <v>4068</v>
      </c>
    </row>
    <row r="275" spans="13:13" s="292" customFormat="1">
      <c r="M275" s="292" t="s">
        <v>4068</v>
      </c>
    </row>
    <row r="276" spans="13:13" s="292" customFormat="1">
      <c r="M276" s="292" t="s">
        <v>4068</v>
      </c>
    </row>
    <row r="277" spans="13:13" s="292" customFormat="1">
      <c r="M277" s="292" t="s">
        <v>4068</v>
      </c>
    </row>
    <row r="278" spans="13:13" s="292" customFormat="1">
      <c r="M278" s="292" t="s">
        <v>4068</v>
      </c>
    </row>
    <row r="279" spans="13:13" s="292" customFormat="1">
      <c r="M279" s="292" t="s">
        <v>4068</v>
      </c>
    </row>
    <row r="280" spans="13:13" s="292" customFormat="1">
      <c r="M280" s="292" t="s">
        <v>4068</v>
      </c>
    </row>
    <row r="281" spans="13:13" s="292" customFormat="1">
      <c r="M281" s="292" t="s">
        <v>4068</v>
      </c>
    </row>
    <row r="732" spans="2:9" s="370" customFormat="1" ht="271.5" customHeight="1">
      <c r="B732" s="537"/>
      <c r="C732" s="537"/>
      <c r="D732" s="537"/>
      <c r="E732" s="537"/>
      <c r="F732" s="537"/>
      <c r="G732" s="537"/>
      <c r="H732" s="537"/>
      <c r="I732" s="537"/>
    </row>
  </sheetData>
  <mergeCells count="2">
    <mergeCell ref="M258:M262"/>
    <mergeCell ref="B732:I732"/>
  </mergeCells>
  <pageMargins left="0.7" right="0.7" top="0.75" bottom="0.75" header="0.3" footer="0.3"/>
  <pageSetup paperSize="9" orientation="portrait" r:id="rId1"/>
  <headerFooter>
    <oddFooter>&amp;C&amp;1#&amp;"Calibri"&amp;10&amp;K000000RESTRICTED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64B5-0DB2-4482-BCC4-094F8C75CFBC}">
  <dimension ref="A1:C34"/>
  <sheetViews>
    <sheetView workbookViewId="0">
      <selection activeCell="B1" sqref="B1"/>
    </sheetView>
  </sheetViews>
  <sheetFormatPr defaultRowHeight="12.5"/>
  <cols>
    <col min="3" max="3" width="10.54296875" bestFit="1" customWidth="1"/>
  </cols>
  <sheetData>
    <row r="1" spans="1:3" ht="14.5">
      <c r="A1" s="150" t="s">
        <v>1523</v>
      </c>
      <c r="B1" s="150" t="s">
        <v>3017</v>
      </c>
      <c r="C1" s="150" t="s">
        <v>636</v>
      </c>
    </row>
    <row r="2" spans="1:3">
      <c r="A2" s="246" t="s">
        <v>2895</v>
      </c>
      <c r="B2">
        <v>1405.2237282219999</v>
      </c>
      <c r="C2">
        <v>558.90505665499995</v>
      </c>
    </row>
    <row r="3" spans="1:3">
      <c r="A3" s="246" t="s">
        <v>2896</v>
      </c>
      <c r="B3">
        <v>6582.8811870310001</v>
      </c>
      <c r="C3">
        <v>331.04014775300004</v>
      </c>
    </row>
    <row r="4" spans="1:3">
      <c r="A4" s="246" t="s">
        <v>2960</v>
      </c>
      <c r="B4">
        <v>2787.5289707249999</v>
      </c>
      <c r="C4">
        <v>323.38091789399994</v>
      </c>
    </row>
    <row r="5" spans="1:3">
      <c r="A5" s="246" t="s">
        <v>2963</v>
      </c>
      <c r="B5">
        <v>1575.5697077489999</v>
      </c>
      <c r="C5">
        <v>253.05358913700002</v>
      </c>
    </row>
    <row r="6" spans="1:3">
      <c r="A6" s="246" t="s">
        <v>2888</v>
      </c>
      <c r="B6">
        <v>3178.349379754</v>
      </c>
      <c r="C6">
        <v>520.920468293</v>
      </c>
    </row>
    <row r="7" spans="1:3">
      <c r="A7" s="246" t="s">
        <v>2893</v>
      </c>
      <c r="B7">
        <v>4564.7245190809999</v>
      </c>
      <c r="C7">
        <v>1360.4773967800002</v>
      </c>
    </row>
    <row r="8" spans="1:3">
      <c r="A8" s="246" t="s">
        <v>2894</v>
      </c>
      <c r="B8">
        <v>1819.3001574360001</v>
      </c>
      <c r="C8">
        <v>612.53119444900005</v>
      </c>
    </row>
    <row r="9" spans="1:3">
      <c r="A9" s="246" t="s">
        <v>2889</v>
      </c>
      <c r="B9">
        <v>7639.7755192220002</v>
      </c>
      <c r="C9">
        <v>1352.63700707</v>
      </c>
    </row>
    <row r="10" spans="1:3">
      <c r="A10" s="246" t="s">
        <v>2962</v>
      </c>
      <c r="B10">
        <v>725.04273499399994</v>
      </c>
      <c r="C10">
        <v>196.85996607600001</v>
      </c>
    </row>
    <row r="11" spans="1:3">
      <c r="A11" s="246" t="s">
        <v>2966</v>
      </c>
      <c r="B11">
        <v>1510.3502051729999</v>
      </c>
      <c r="C11">
        <v>417.68222074699997</v>
      </c>
    </row>
    <row r="12" spans="1:3">
      <c r="A12" s="246" t="s">
        <v>2899</v>
      </c>
      <c r="B12">
        <v>747.32760864499994</v>
      </c>
      <c r="C12">
        <v>337.07812212299996</v>
      </c>
    </row>
    <row r="13" spans="1:3">
      <c r="A13" s="246" t="s">
        <v>2967</v>
      </c>
      <c r="B13">
        <v>8110.4030429089999</v>
      </c>
      <c r="C13">
        <v>2763.1600788979999</v>
      </c>
    </row>
    <row r="14" spans="1:3">
      <c r="A14" s="246" t="s">
        <v>2897</v>
      </c>
      <c r="B14">
        <v>6778.9399329879998</v>
      </c>
      <c r="C14">
        <v>1119.3620247400002</v>
      </c>
    </row>
    <row r="15" spans="1:3">
      <c r="A15" s="246" t="s">
        <v>2900</v>
      </c>
      <c r="B15">
        <v>159.888889054</v>
      </c>
      <c r="C15">
        <v>68.049572203999986</v>
      </c>
    </row>
    <row r="16" spans="1:3">
      <c r="A16" s="246" t="s">
        <v>2901</v>
      </c>
      <c r="B16">
        <v>3514.7786204080003</v>
      </c>
      <c r="C16">
        <v>1569.3836345250002</v>
      </c>
    </row>
    <row r="17" spans="1:3">
      <c r="A17" s="246" t="s">
        <v>2964</v>
      </c>
      <c r="B17">
        <v>2356.962755519</v>
      </c>
      <c r="C17">
        <v>1404.236522556</v>
      </c>
    </row>
    <row r="18" spans="1:3">
      <c r="A18" s="246" t="s">
        <v>2890</v>
      </c>
      <c r="B18">
        <v>40.302295368999999</v>
      </c>
      <c r="C18">
        <v>17.057732159</v>
      </c>
    </row>
    <row r="19" spans="1:3">
      <c r="A19" s="246" t="s">
        <v>2891</v>
      </c>
      <c r="B19">
        <v>4526.4438106800008</v>
      </c>
      <c r="C19">
        <v>2199.9753379960002</v>
      </c>
    </row>
    <row r="20" spans="1:3">
      <c r="A20" s="246" t="s">
        <v>2902</v>
      </c>
      <c r="B20">
        <v>244.01662029400001</v>
      </c>
      <c r="C20">
        <v>44.544302257999995</v>
      </c>
    </row>
    <row r="21" spans="1:3">
      <c r="A21" s="246" t="s">
        <v>2965</v>
      </c>
      <c r="B21">
        <v>35.298314772000005</v>
      </c>
      <c r="C21">
        <v>15.659912628000001</v>
      </c>
    </row>
    <row r="22" spans="1:3">
      <c r="A22" s="246" t="s">
        <v>2898</v>
      </c>
      <c r="B22">
        <v>182.98034530999999</v>
      </c>
      <c r="C22">
        <v>80.776603656000006</v>
      </c>
    </row>
    <row r="23" spans="1:3">
      <c r="A23" s="246" t="s">
        <v>2892</v>
      </c>
      <c r="B23">
        <v>664.929334498</v>
      </c>
      <c r="C23">
        <v>281.89674746600002</v>
      </c>
    </row>
    <row r="24" spans="1:3">
      <c r="A24" s="247" t="s">
        <v>2903</v>
      </c>
      <c r="B24">
        <v>8406.1995917839995</v>
      </c>
      <c r="C24">
        <v>1779.6076196580002</v>
      </c>
    </row>
    <row r="25" spans="1:3">
      <c r="A25" s="247" t="s">
        <v>2904</v>
      </c>
      <c r="B25">
        <v>2419.0013449830003</v>
      </c>
      <c r="C25">
        <v>1523.7076727210001</v>
      </c>
    </row>
    <row r="26" spans="1:3">
      <c r="A26" s="247" t="s">
        <v>2905</v>
      </c>
      <c r="B26">
        <v>553.89705737299994</v>
      </c>
      <c r="C26">
        <v>239.349091528</v>
      </c>
    </row>
    <row r="27" spans="1:3">
      <c r="A27" s="247" t="s">
        <v>2906</v>
      </c>
      <c r="B27">
        <v>686.62005431899991</v>
      </c>
      <c r="C27">
        <v>408.88590653099999</v>
      </c>
    </row>
    <row r="28" spans="1:3">
      <c r="A28" s="247" t="s">
        <v>2956</v>
      </c>
      <c r="B28">
        <v>0</v>
      </c>
      <c r="C28">
        <v>0</v>
      </c>
    </row>
    <row r="29" spans="1:3">
      <c r="A29" s="247" t="s">
        <v>2973</v>
      </c>
      <c r="B29">
        <v>939.95613048799987</v>
      </c>
      <c r="C29">
        <v>605.58696470400014</v>
      </c>
    </row>
    <row r="30" spans="1:3">
      <c r="A30" s="247" t="s">
        <v>2957</v>
      </c>
      <c r="B30">
        <v>0</v>
      </c>
      <c r="C30">
        <v>0</v>
      </c>
    </row>
    <row r="31" spans="1:3">
      <c r="A31" s="247" t="s">
        <v>2958</v>
      </c>
      <c r="B31">
        <v>0</v>
      </c>
      <c r="C31">
        <v>0</v>
      </c>
    </row>
    <row r="32" spans="1:3">
      <c r="A32" s="247" t="s">
        <v>2959</v>
      </c>
      <c r="B32">
        <v>0</v>
      </c>
      <c r="C32">
        <v>0</v>
      </c>
    </row>
    <row r="33" spans="1:3">
      <c r="A33" s="247" t="s">
        <v>2907</v>
      </c>
      <c r="B33">
        <v>106.402360391</v>
      </c>
      <c r="C33">
        <v>54.744336929000006</v>
      </c>
    </row>
    <row r="34" spans="1:3">
      <c r="A34" s="247" t="s">
        <v>2908</v>
      </c>
      <c r="B34">
        <v>59.284518837</v>
      </c>
      <c r="C34">
        <v>32.229452905000002</v>
      </c>
    </row>
  </sheetData>
  <pageMargins left="0.7" right="0.7" top="0.75" bottom="0.75" header="0.3" footer="0.3"/>
  <pageSetup paperSize="9" orientation="portrait" r:id="rId1"/>
  <headerFooter>
    <oddFooter>&amp;C&amp;1#&amp;"Calibri"&amp;10&amp;K000000RESTRICTED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2BA2D-7F5D-4C6C-BDA6-8D7DAA590DC6}">
  <dimension ref="A1:D9"/>
  <sheetViews>
    <sheetView workbookViewId="0">
      <selection sqref="A1:D1"/>
    </sheetView>
  </sheetViews>
  <sheetFormatPr defaultRowHeight="12.5"/>
  <cols>
    <col min="1" max="1" width="27.90625" bestFit="1" customWidth="1"/>
    <col min="2" max="2" width="29.54296875" bestFit="1" customWidth="1"/>
    <col min="3" max="3" width="29.1796875" bestFit="1" customWidth="1"/>
    <col min="4" max="4" width="17.81640625" customWidth="1"/>
  </cols>
  <sheetData>
    <row r="1" spans="1:4">
      <c r="A1" s="538" t="s">
        <v>4440</v>
      </c>
      <c r="B1" s="538"/>
      <c r="C1" s="538"/>
      <c r="D1" s="538"/>
    </row>
    <row r="2" spans="1:4">
      <c r="A2" s="280" t="s">
        <v>200</v>
      </c>
      <c r="B2" s="280" t="s">
        <v>4441</v>
      </c>
      <c r="C2" s="280" t="s">
        <v>4442</v>
      </c>
      <c r="D2" s="280" t="s">
        <v>4443</v>
      </c>
    </row>
    <row r="3" spans="1:4">
      <c r="A3" s="409" t="s">
        <v>1000</v>
      </c>
      <c r="B3" s="409" t="s">
        <v>3706</v>
      </c>
      <c r="C3" s="409" t="s">
        <v>4295</v>
      </c>
      <c r="D3" s="409" t="s">
        <v>4444</v>
      </c>
    </row>
    <row r="4" spans="1:4">
      <c r="A4" s="409" t="s">
        <v>2937</v>
      </c>
      <c r="B4" s="409" t="s">
        <v>3693</v>
      </c>
      <c r="C4" s="409" t="s">
        <v>4296</v>
      </c>
      <c r="D4" s="409" t="s">
        <v>4444</v>
      </c>
    </row>
    <row r="5" spans="1:4">
      <c r="A5" s="412"/>
      <c r="B5" s="412"/>
      <c r="C5" s="412"/>
      <c r="D5" s="412"/>
    </row>
    <row r="6" spans="1:4">
      <c r="A6" s="539" t="s">
        <v>4452</v>
      </c>
      <c r="B6" s="539"/>
      <c r="C6" s="539"/>
      <c r="D6" s="539"/>
    </row>
    <row r="7" spans="1:4">
      <c r="A7" s="280" t="s">
        <v>200</v>
      </c>
      <c r="B7" s="280" t="s">
        <v>4450</v>
      </c>
      <c r="C7" s="280" t="s">
        <v>4451</v>
      </c>
      <c r="D7" s="280" t="s">
        <v>4443</v>
      </c>
    </row>
    <row r="8" spans="1:4" ht="31.5">
      <c r="A8" s="411" t="s">
        <v>556</v>
      </c>
      <c r="B8" s="410" t="s">
        <v>4445</v>
      </c>
      <c r="C8" s="410" t="s">
        <v>4446</v>
      </c>
      <c r="D8" s="409" t="s">
        <v>4453</v>
      </c>
    </row>
    <row r="9" spans="1:4" ht="31.5">
      <c r="A9" s="411" t="s">
        <v>1281</v>
      </c>
      <c r="B9" s="410" t="s">
        <v>4447</v>
      </c>
      <c r="C9" s="410" t="s">
        <v>4448</v>
      </c>
      <c r="D9" s="409" t="s">
        <v>4453</v>
      </c>
    </row>
  </sheetData>
  <mergeCells count="2">
    <mergeCell ref="A1:D1"/>
    <mergeCell ref="A6:D6"/>
  </mergeCells>
  <pageMargins left="0.7" right="0.7" top="0.75" bottom="0.75" header="0.3" footer="0.3"/>
  <pageSetup paperSize="9" orientation="portrait" r:id="rId1"/>
  <headerFooter>
    <oddFooter>&amp;C&amp;1#&amp;"Calibri"&amp;10&amp;K000000RESTRICTED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00C0F-7626-41CF-BB16-4CC9774F4AD4}">
  <dimension ref="A1:E87"/>
  <sheetViews>
    <sheetView showGridLines="0" zoomScale="130" zoomScaleNormal="130" workbookViewId="0"/>
  </sheetViews>
  <sheetFormatPr defaultColWidth="9.1796875" defaultRowHeight="13"/>
  <cols>
    <col min="1" max="1" width="33" style="286" customWidth="1"/>
    <col min="2" max="2" width="37.1796875" style="286" customWidth="1"/>
    <col min="3" max="4" width="26.453125" style="286" customWidth="1"/>
    <col min="5" max="5" width="26.36328125" style="286" customWidth="1"/>
    <col min="6" max="255" width="9.1796875" style="286"/>
    <col min="256" max="256" width="33" style="286" customWidth="1"/>
    <col min="257" max="257" width="37.1796875" style="286" customWidth="1"/>
    <col min="258" max="259" width="26.453125" style="286" customWidth="1"/>
    <col min="260" max="260" width="2.81640625" style="286" customWidth="1"/>
    <col min="261" max="511" width="9.1796875" style="286"/>
    <col min="512" max="512" width="33" style="286" customWidth="1"/>
    <col min="513" max="513" width="37.1796875" style="286" customWidth="1"/>
    <col min="514" max="515" width="26.453125" style="286" customWidth="1"/>
    <col min="516" max="516" width="2.81640625" style="286" customWidth="1"/>
    <col min="517" max="767" width="9.1796875" style="286"/>
    <col min="768" max="768" width="33" style="286" customWidth="1"/>
    <col min="769" max="769" width="37.1796875" style="286" customWidth="1"/>
    <col min="770" max="771" width="26.453125" style="286" customWidth="1"/>
    <col min="772" max="772" width="2.81640625" style="286" customWidth="1"/>
    <col min="773" max="1023" width="9.1796875" style="286"/>
    <col min="1024" max="1024" width="33" style="286" customWidth="1"/>
    <col min="1025" max="1025" width="37.1796875" style="286" customWidth="1"/>
    <col min="1026" max="1027" width="26.453125" style="286" customWidth="1"/>
    <col min="1028" max="1028" width="2.81640625" style="286" customWidth="1"/>
    <col min="1029" max="1279" width="9.1796875" style="286"/>
    <col min="1280" max="1280" width="33" style="286" customWidth="1"/>
    <col min="1281" max="1281" width="37.1796875" style="286" customWidth="1"/>
    <col min="1282" max="1283" width="26.453125" style="286" customWidth="1"/>
    <col min="1284" max="1284" width="2.81640625" style="286" customWidth="1"/>
    <col min="1285" max="1535" width="9.1796875" style="286"/>
    <col min="1536" max="1536" width="33" style="286" customWidth="1"/>
    <col min="1537" max="1537" width="37.1796875" style="286" customWidth="1"/>
    <col min="1538" max="1539" width="26.453125" style="286" customWidth="1"/>
    <col min="1540" max="1540" width="2.81640625" style="286" customWidth="1"/>
    <col min="1541" max="1791" width="9.1796875" style="286"/>
    <col min="1792" max="1792" width="33" style="286" customWidth="1"/>
    <col min="1793" max="1793" width="37.1796875" style="286" customWidth="1"/>
    <col min="1794" max="1795" width="26.453125" style="286" customWidth="1"/>
    <col min="1796" max="1796" width="2.81640625" style="286" customWidth="1"/>
    <col min="1797" max="2047" width="9.1796875" style="286"/>
    <col min="2048" max="2048" width="33" style="286" customWidth="1"/>
    <col min="2049" max="2049" width="37.1796875" style="286" customWidth="1"/>
    <col min="2050" max="2051" width="26.453125" style="286" customWidth="1"/>
    <col min="2052" max="2052" width="2.81640625" style="286" customWidth="1"/>
    <col min="2053" max="2303" width="9.1796875" style="286"/>
    <col min="2304" max="2304" width="33" style="286" customWidth="1"/>
    <col min="2305" max="2305" width="37.1796875" style="286" customWidth="1"/>
    <col min="2306" max="2307" width="26.453125" style="286" customWidth="1"/>
    <col min="2308" max="2308" width="2.81640625" style="286" customWidth="1"/>
    <col min="2309" max="2559" width="9.1796875" style="286"/>
    <col min="2560" max="2560" width="33" style="286" customWidth="1"/>
    <col min="2561" max="2561" width="37.1796875" style="286" customWidth="1"/>
    <col min="2562" max="2563" width="26.453125" style="286" customWidth="1"/>
    <col min="2564" max="2564" width="2.81640625" style="286" customWidth="1"/>
    <col min="2565" max="2815" width="9.1796875" style="286"/>
    <col min="2816" max="2816" width="33" style="286" customWidth="1"/>
    <col min="2817" max="2817" width="37.1796875" style="286" customWidth="1"/>
    <col min="2818" max="2819" width="26.453125" style="286" customWidth="1"/>
    <col min="2820" max="2820" width="2.81640625" style="286" customWidth="1"/>
    <col min="2821" max="3071" width="9.1796875" style="286"/>
    <col min="3072" max="3072" width="33" style="286" customWidth="1"/>
    <col min="3073" max="3073" width="37.1796875" style="286" customWidth="1"/>
    <col min="3074" max="3075" width="26.453125" style="286" customWidth="1"/>
    <col min="3076" max="3076" width="2.81640625" style="286" customWidth="1"/>
    <col min="3077" max="3327" width="9.1796875" style="286"/>
    <col min="3328" max="3328" width="33" style="286" customWidth="1"/>
    <col min="3329" max="3329" width="37.1796875" style="286" customWidth="1"/>
    <col min="3330" max="3331" width="26.453125" style="286" customWidth="1"/>
    <col min="3332" max="3332" width="2.81640625" style="286" customWidth="1"/>
    <col min="3333" max="3583" width="9.1796875" style="286"/>
    <col min="3584" max="3584" width="33" style="286" customWidth="1"/>
    <col min="3585" max="3585" width="37.1796875" style="286" customWidth="1"/>
    <col min="3586" max="3587" width="26.453125" style="286" customWidth="1"/>
    <col min="3588" max="3588" width="2.81640625" style="286" customWidth="1"/>
    <col min="3589" max="3839" width="9.1796875" style="286"/>
    <col min="3840" max="3840" width="33" style="286" customWidth="1"/>
    <col min="3841" max="3841" width="37.1796875" style="286" customWidth="1"/>
    <col min="3842" max="3843" width="26.453125" style="286" customWidth="1"/>
    <col min="3844" max="3844" width="2.81640625" style="286" customWidth="1"/>
    <col min="3845" max="4095" width="9.1796875" style="286"/>
    <col min="4096" max="4096" width="33" style="286" customWidth="1"/>
    <col min="4097" max="4097" width="37.1796875" style="286" customWidth="1"/>
    <col min="4098" max="4099" width="26.453125" style="286" customWidth="1"/>
    <col min="4100" max="4100" width="2.81640625" style="286" customWidth="1"/>
    <col min="4101" max="4351" width="9.1796875" style="286"/>
    <col min="4352" max="4352" width="33" style="286" customWidth="1"/>
    <col min="4353" max="4353" width="37.1796875" style="286" customWidth="1"/>
    <col min="4354" max="4355" width="26.453125" style="286" customWidth="1"/>
    <col min="4356" max="4356" width="2.81640625" style="286" customWidth="1"/>
    <col min="4357" max="4607" width="9.1796875" style="286"/>
    <col min="4608" max="4608" width="33" style="286" customWidth="1"/>
    <col min="4609" max="4609" width="37.1796875" style="286" customWidth="1"/>
    <col min="4610" max="4611" width="26.453125" style="286" customWidth="1"/>
    <col min="4612" max="4612" width="2.81640625" style="286" customWidth="1"/>
    <col min="4613" max="4863" width="9.1796875" style="286"/>
    <col min="4864" max="4864" width="33" style="286" customWidth="1"/>
    <col min="4865" max="4865" width="37.1796875" style="286" customWidth="1"/>
    <col min="4866" max="4867" width="26.453125" style="286" customWidth="1"/>
    <col min="4868" max="4868" width="2.81640625" style="286" customWidth="1"/>
    <col min="4869" max="5119" width="9.1796875" style="286"/>
    <col min="5120" max="5120" width="33" style="286" customWidth="1"/>
    <col min="5121" max="5121" width="37.1796875" style="286" customWidth="1"/>
    <col min="5122" max="5123" width="26.453125" style="286" customWidth="1"/>
    <col min="5124" max="5124" width="2.81640625" style="286" customWidth="1"/>
    <col min="5125" max="5375" width="9.1796875" style="286"/>
    <col min="5376" max="5376" width="33" style="286" customWidth="1"/>
    <col min="5377" max="5377" width="37.1796875" style="286" customWidth="1"/>
    <col min="5378" max="5379" width="26.453125" style="286" customWidth="1"/>
    <col min="5380" max="5380" width="2.81640625" style="286" customWidth="1"/>
    <col min="5381" max="5631" width="9.1796875" style="286"/>
    <col min="5632" max="5632" width="33" style="286" customWidth="1"/>
    <col min="5633" max="5633" width="37.1796875" style="286" customWidth="1"/>
    <col min="5634" max="5635" width="26.453125" style="286" customWidth="1"/>
    <col min="5636" max="5636" width="2.81640625" style="286" customWidth="1"/>
    <col min="5637" max="5887" width="9.1796875" style="286"/>
    <col min="5888" max="5888" width="33" style="286" customWidth="1"/>
    <col min="5889" max="5889" width="37.1796875" style="286" customWidth="1"/>
    <col min="5890" max="5891" width="26.453125" style="286" customWidth="1"/>
    <col min="5892" max="5892" width="2.81640625" style="286" customWidth="1"/>
    <col min="5893" max="6143" width="9.1796875" style="286"/>
    <col min="6144" max="6144" width="33" style="286" customWidth="1"/>
    <col min="6145" max="6145" width="37.1796875" style="286" customWidth="1"/>
    <col min="6146" max="6147" width="26.453125" style="286" customWidth="1"/>
    <col min="6148" max="6148" width="2.81640625" style="286" customWidth="1"/>
    <col min="6149" max="6399" width="9.1796875" style="286"/>
    <col min="6400" max="6400" width="33" style="286" customWidth="1"/>
    <col min="6401" max="6401" width="37.1796875" style="286" customWidth="1"/>
    <col min="6402" max="6403" width="26.453125" style="286" customWidth="1"/>
    <col min="6404" max="6404" width="2.81640625" style="286" customWidth="1"/>
    <col min="6405" max="6655" width="9.1796875" style="286"/>
    <col min="6656" max="6656" width="33" style="286" customWidth="1"/>
    <col min="6657" max="6657" width="37.1796875" style="286" customWidth="1"/>
    <col min="6658" max="6659" width="26.453125" style="286" customWidth="1"/>
    <col min="6660" max="6660" width="2.81640625" style="286" customWidth="1"/>
    <col min="6661" max="6911" width="9.1796875" style="286"/>
    <col min="6912" max="6912" width="33" style="286" customWidth="1"/>
    <col min="6913" max="6913" width="37.1796875" style="286" customWidth="1"/>
    <col min="6914" max="6915" width="26.453125" style="286" customWidth="1"/>
    <col min="6916" max="6916" width="2.81640625" style="286" customWidth="1"/>
    <col min="6917" max="7167" width="9.1796875" style="286"/>
    <col min="7168" max="7168" width="33" style="286" customWidth="1"/>
    <col min="7169" max="7169" width="37.1796875" style="286" customWidth="1"/>
    <col min="7170" max="7171" width="26.453125" style="286" customWidth="1"/>
    <col min="7172" max="7172" width="2.81640625" style="286" customWidth="1"/>
    <col min="7173" max="7423" width="9.1796875" style="286"/>
    <col min="7424" max="7424" width="33" style="286" customWidth="1"/>
    <col min="7425" max="7425" width="37.1796875" style="286" customWidth="1"/>
    <col min="7426" max="7427" width="26.453125" style="286" customWidth="1"/>
    <col min="7428" max="7428" width="2.81640625" style="286" customWidth="1"/>
    <col min="7429" max="7679" width="9.1796875" style="286"/>
    <col min="7680" max="7680" width="33" style="286" customWidth="1"/>
    <col min="7681" max="7681" width="37.1796875" style="286" customWidth="1"/>
    <col min="7682" max="7683" width="26.453125" style="286" customWidth="1"/>
    <col min="7684" max="7684" width="2.81640625" style="286" customWidth="1"/>
    <col min="7685" max="7935" width="9.1796875" style="286"/>
    <col min="7936" max="7936" width="33" style="286" customWidth="1"/>
    <col min="7937" max="7937" width="37.1796875" style="286" customWidth="1"/>
    <col min="7938" max="7939" width="26.453125" style="286" customWidth="1"/>
    <col min="7940" max="7940" width="2.81640625" style="286" customWidth="1"/>
    <col min="7941" max="8191" width="9.1796875" style="286"/>
    <col min="8192" max="8192" width="33" style="286" customWidth="1"/>
    <col min="8193" max="8193" width="37.1796875" style="286" customWidth="1"/>
    <col min="8194" max="8195" width="26.453125" style="286" customWidth="1"/>
    <col min="8196" max="8196" width="2.81640625" style="286" customWidth="1"/>
    <col min="8197" max="8447" width="9.1796875" style="286"/>
    <col min="8448" max="8448" width="33" style="286" customWidth="1"/>
    <col min="8449" max="8449" width="37.1796875" style="286" customWidth="1"/>
    <col min="8450" max="8451" width="26.453125" style="286" customWidth="1"/>
    <col min="8452" max="8452" width="2.81640625" style="286" customWidth="1"/>
    <col min="8453" max="8703" width="9.1796875" style="286"/>
    <col min="8704" max="8704" width="33" style="286" customWidth="1"/>
    <col min="8705" max="8705" width="37.1796875" style="286" customWidth="1"/>
    <col min="8706" max="8707" width="26.453125" style="286" customWidth="1"/>
    <col min="8708" max="8708" width="2.81640625" style="286" customWidth="1"/>
    <col min="8709" max="8959" width="9.1796875" style="286"/>
    <col min="8960" max="8960" width="33" style="286" customWidth="1"/>
    <col min="8961" max="8961" width="37.1796875" style="286" customWidth="1"/>
    <col min="8962" max="8963" width="26.453125" style="286" customWidth="1"/>
    <col min="8964" max="8964" width="2.81640625" style="286" customWidth="1"/>
    <col min="8965" max="9215" width="9.1796875" style="286"/>
    <col min="9216" max="9216" width="33" style="286" customWidth="1"/>
    <col min="9217" max="9217" width="37.1796875" style="286" customWidth="1"/>
    <col min="9218" max="9219" width="26.453125" style="286" customWidth="1"/>
    <col min="9220" max="9220" width="2.81640625" style="286" customWidth="1"/>
    <col min="9221" max="9471" width="9.1796875" style="286"/>
    <col min="9472" max="9472" width="33" style="286" customWidth="1"/>
    <col min="9473" max="9473" width="37.1796875" style="286" customWidth="1"/>
    <col min="9474" max="9475" width="26.453125" style="286" customWidth="1"/>
    <col min="9476" max="9476" width="2.81640625" style="286" customWidth="1"/>
    <col min="9477" max="9727" width="9.1796875" style="286"/>
    <col min="9728" max="9728" width="33" style="286" customWidth="1"/>
    <col min="9729" max="9729" width="37.1796875" style="286" customWidth="1"/>
    <col min="9730" max="9731" width="26.453125" style="286" customWidth="1"/>
    <col min="9732" max="9732" width="2.81640625" style="286" customWidth="1"/>
    <col min="9733" max="9983" width="9.1796875" style="286"/>
    <col min="9984" max="9984" width="33" style="286" customWidth="1"/>
    <col min="9985" max="9985" width="37.1796875" style="286" customWidth="1"/>
    <col min="9986" max="9987" width="26.453125" style="286" customWidth="1"/>
    <col min="9988" max="9988" width="2.81640625" style="286" customWidth="1"/>
    <col min="9989" max="10239" width="9.1796875" style="286"/>
    <col min="10240" max="10240" width="33" style="286" customWidth="1"/>
    <col min="10241" max="10241" width="37.1796875" style="286" customWidth="1"/>
    <col min="10242" max="10243" width="26.453125" style="286" customWidth="1"/>
    <col min="10244" max="10244" width="2.81640625" style="286" customWidth="1"/>
    <col min="10245" max="10495" width="9.1796875" style="286"/>
    <col min="10496" max="10496" width="33" style="286" customWidth="1"/>
    <col min="10497" max="10497" width="37.1796875" style="286" customWidth="1"/>
    <col min="10498" max="10499" width="26.453125" style="286" customWidth="1"/>
    <col min="10500" max="10500" width="2.81640625" style="286" customWidth="1"/>
    <col min="10501" max="10751" width="9.1796875" style="286"/>
    <col min="10752" max="10752" width="33" style="286" customWidth="1"/>
    <col min="10753" max="10753" width="37.1796875" style="286" customWidth="1"/>
    <col min="10754" max="10755" width="26.453125" style="286" customWidth="1"/>
    <col min="10756" max="10756" width="2.81640625" style="286" customWidth="1"/>
    <col min="10757" max="11007" width="9.1796875" style="286"/>
    <col min="11008" max="11008" width="33" style="286" customWidth="1"/>
    <col min="11009" max="11009" width="37.1796875" style="286" customWidth="1"/>
    <col min="11010" max="11011" width="26.453125" style="286" customWidth="1"/>
    <col min="11012" max="11012" width="2.81640625" style="286" customWidth="1"/>
    <col min="11013" max="11263" width="9.1796875" style="286"/>
    <col min="11264" max="11264" width="33" style="286" customWidth="1"/>
    <col min="11265" max="11265" width="37.1796875" style="286" customWidth="1"/>
    <col min="11266" max="11267" width="26.453125" style="286" customWidth="1"/>
    <col min="11268" max="11268" width="2.81640625" style="286" customWidth="1"/>
    <col min="11269" max="11519" width="9.1796875" style="286"/>
    <col min="11520" max="11520" width="33" style="286" customWidth="1"/>
    <col min="11521" max="11521" width="37.1796875" style="286" customWidth="1"/>
    <col min="11522" max="11523" width="26.453125" style="286" customWidth="1"/>
    <col min="11524" max="11524" width="2.81640625" style="286" customWidth="1"/>
    <col min="11525" max="11775" width="9.1796875" style="286"/>
    <col min="11776" max="11776" width="33" style="286" customWidth="1"/>
    <col min="11777" max="11777" width="37.1796875" style="286" customWidth="1"/>
    <col min="11778" max="11779" width="26.453125" style="286" customWidth="1"/>
    <col min="11780" max="11780" width="2.81640625" style="286" customWidth="1"/>
    <col min="11781" max="12031" width="9.1796875" style="286"/>
    <col min="12032" max="12032" width="33" style="286" customWidth="1"/>
    <col min="12033" max="12033" width="37.1796875" style="286" customWidth="1"/>
    <col min="12034" max="12035" width="26.453125" style="286" customWidth="1"/>
    <col min="12036" max="12036" width="2.81640625" style="286" customWidth="1"/>
    <col min="12037" max="12287" width="9.1796875" style="286"/>
    <col min="12288" max="12288" width="33" style="286" customWidth="1"/>
    <col min="12289" max="12289" width="37.1796875" style="286" customWidth="1"/>
    <col min="12290" max="12291" width="26.453125" style="286" customWidth="1"/>
    <col min="12292" max="12292" width="2.81640625" style="286" customWidth="1"/>
    <col min="12293" max="12543" width="9.1796875" style="286"/>
    <col min="12544" max="12544" width="33" style="286" customWidth="1"/>
    <col min="12545" max="12545" width="37.1796875" style="286" customWidth="1"/>
    <col min="12546" max="12547" width="26.453125" style="286" customWidth="1"/>
    <col min="12548" max="12548" width="2.81640625" style="286" customWidth="1"/>
    <col min="12549" max="12799" width="9.1796875" style="286"/>
    <col min="12800" max="12800" width="33" style="286" customWidth="1"/>
    <col min="12801" max="12801" width="37.1796875" style="286" customWidth="1"/>
    <col min="12802" max="12803" width="26.453125" style="286" customWidth="1"/>
    <col min="12804" max="12804" width="2.81640625" style="286" customWidth="1"/>
    <col min="12805" max="13055" width="9.1796875" style="286"/>
    <col min="13056" max="13056" width="33" style="286" customWidth="1"/>
    <col min="13057" max="13057" width="37.1796875" style="286" customWidth="1"/>
    <col min="13058" max="13059" width="26.453125" style="286" customWidth="1"/>
    <col min="13060" max="13060" width="2.81640625" style="286" customWidth="1"/>
    <col min="13061" max="13311" width="9.1796875" style="286"/>
    <col min="13312" max="13312" width="33" style="286" customWidth="1"/>
    <col min="13313" max="13313" width="37.1796875" style="286" customWidth="1"/>
    <col min="13314" max="13315" width="26.453125" style="286" customWidth="1"/>
    <col min="13316" max="13316" width="2.81640625" style="286" customWidth="1"/>
    <col min="13317" max="13567" width="9.1796875" style="286"/>
    <col min="13568" max="13568" width="33" style="286" customWidth="1"/>
    <col min="13569" max="13569" width="37.1796875" style="286" customWidth="1"/>
    <col min="13570" max="13571" width="26.453125" style="286" customWidth="1"/>
    <col min="13572" max="13572" width="2.81640625" style="286" customWidth="1"/>
    <col min="13573" max="13823" width="9.1796875" style="286"/>
    <col min="13824" max="13824" width="33" style="286" customWidth="1"/>
    <col min="13825" max="13825" width="37.1796875" style="286" customWidth="1"/>
    <col min="13826" max="13827" width="26.453125" style="286" customWidth="1"/>
    <col min="13828" max="13828" width="2.81640625" style="286" customWidth="1"/>
    <col min="13829" max="14079" width="9.1796875" style="286"/>
    <col min="14080" max="14080" width="33" style="286" customWidth="1"/>
    <col min="14081" max="14081" width="37.1796875" style="286" customWidth="1"/>
    <col min="14082" max="14083" width="26.453125" style="286" customWidth="1"/>
    <col min="14084" max="14084" width="2.81640625" style="286" customWidth="1"/>
    <col min="14085" max="14335" width="9.1796875" style="286"/>
    <col min="14336" max="14336" width="33" style="286" customWidth="1"/>
    <col min="14337" max="14337" width="37.1796875" style="286" customWidth="1"/>
    <col min="14338" max="14339" width="26.453125" style="286" customWidth="1"/>
    <col min="14340" max="14340" width="2.81640625" style="286" customWidth="1"/>
    <col min="14341" max="14591" width="9.1796875" style="286"/>
    <col min="14592" max="14592" width="33" style="286" customWidth="1"/>
    <col min="14593" max="14593" width="37.1796875" style="286" customWidth="1"/>
    <col min="14594" max="14595" width="26.453125" style="286" customWidth="1"/>
    <col min="14596" max="14596" width="2.81640625" style="286" customWidth="1"/>
    <col min="14597" max="14847" width="9.1796875" style="286"/>
    <col min="14848" max="14848" width="33" style="286" customWidth="1"/>
    <col min="14849" max="14849" width="37.1796875" style="286" customWidth="1"/>
    <col min="14850" max="14851" width="26.453125" style="286" customWidth="1"/>
    <col min="14852" max="14852" width="2.81640625" style="286" customWidth="1"/>
    <col min="14853" max="15103" width="9.1796875" style="286"/>
    <col min="15104" max="15104" width="33" style="286" customWidth="1"/>
    <col min="15105" max="15105" width="37.1796875" style="286" customWidth="1"/>
    <col min="15106" max="15107" width="26.453125" style="286" customWidth="1"/>
    <col min="15108" max="15108" width="2.81640625" style="286" customWidth="1"/>
    <col min="15109" max="15359" width="9.1796875" style="286"/>
    <col min="15360" max="15360" width="33" style="286" customWidth="1"/>
    <col min="15361" max="15361" width="37.1796875" style="286" customWidth="1"/>
    <col min="15362" max="15363" width="26.453125" style="286" customWidth="1"/>
    <col min="15364" max="15364" width="2.81640625" style="286" customWidth="1"/>
    <col min="15365" max="15615" width="9.1796875" style="286"/>
    <col min="15616" max="15616" width="33" style="286" customWidth="1"/>
    <col min="15617" max="15617" width="37.1796875" style="286" customWidth="1"/>
    <col min="15618" max="15619" width="26.453125" style="286" customWidth="1"/>
    <col min="15620" max="15620" width="2.81640625" style="286" customWidth="1"/>
    <col min="15621" max="15871" width="9.1796875" style="286"/>
    <col min="15872" max="15872" width="33" style="286" customWidth="1"/>
    <col min="15873" max="15873" width="37.1796875" style="286" customWidth="1"/>
    <col min="15874" max="15875" width="26.453125" style="286" customWidth="1"/>
    <col min="15876" max="15876" width="2.81640625" style="286" customWidth="1"/>
    <col min="15877" max="16127" width="9.1796875" style="286"/>
    <col min="16128" max="16128" width="33" style="286" customWidth="1"/>
    <col min="16129" max="16129" width="37.1796875" style="286" customWidth="1"/>
    <col min="16130" max="16131" width="26.453125" style="286" customWidth="1"/>
    <col min="16132" max="16132" width="2.81640625" style="286" customWidth="1"/>
    <col min="16133" max="16384" width="9.1796875" style="286"/>
  </cols>
  <sheetData>
    <row r="1" spans="1:4" ht="14.15" customHeight="1">
      <c r="A1" s="280" t="s">
        <v>3804</v>
      </c>
      <c r="B1" s="280" t="s">
        <v>3805</v>
      </c>
      <c r="C1" s="280" t="s">
        <v>3806</v>
      </c>
      <c r="D1" s="280" t="s">
        <v>3807</v>
      </c>
    </row>
    <row r="2" spans="1:4" ht="108" customHeight="1">
      <c r="A2" s="281" t="s">
        <v>3808</v>
      </c>
      <c r="B2" s="281" t="s">
        <v>3809</v>
      </c>
      <c r="C2" s="282"/>
      <c r="D2" s="282"/>
    </row>
    <row r="3" spans="1:4" ht="14.15" customHeight="1">
      <c r="A3" s="283" t="s">
        <v>3804</v>
      </c>
      <c r="B3" s="283" t="s">
        <v>3805</v>
      </c>
      <c r="C3" s="283" t="s">
        <v>3806</v>
      </c>
      <c r="D3" s="283" t="s">
        <v>3807</v>
      </c>
    </row>
    <row r="4" spans="1:4" ht="108" customHeight="1">
      <c r="A4" s="284" t="s">
        <v>3810</v>
      </c>
      <c r="B4" s="284" t="s">
        <v>3811</v>
      </c>
      <c r="C4" s="282"/>
      <c r="D4" s="282"/>
    </row>
    <row r="5" spans="1:4" ht="14.15" customHeight="1">
      <c r="A5" s="283" t="s">
        <v>3804</v>
      </c>
      <c r="B5" s="283" t="s">
        <v>3805</v>
      </c>
      <c r="C5" s="283" t="s">
        <v>3806</v>
      </c>
      <c r="D5" s="283" t="s">
        <v>3807</v>
      </c>
    </row>
    <row r="6" spans="1:4" ht="108" customHeight="1">
      <c r="A6" s="284" t="s">
        <v>3812</v>
      </c>
      <c r="B6" s="281" t="s">
        <v>3813</v>
      </c>
      <c r="C6" s="282"/>
      <c r="D6" s="282"/>
    </row>
    <row r="7" spans="1:4" ht="14.15" customHeight="1">
      <c r="A7" s="283" t="s">
        <v>3804</v>
      </c>
      <c r="B7" s="283" t="s">
        <v>3805</v>
      </c>
      <c r="C7" s="283" t="s">
        <v>3806</v>
      </c>
      <c r="D7" s="283" t="s">
        <v>3807</v>
      </c>
    </row>
    <row r="8" spans="1:4" ht="108" customHeight="1">
      <c r="A8" s="281" t="s">
        <v>3814</v>
      </c>
      <c r="B8" s="281" t="s">
        <v>3815</v>
      </c>
      <c r="C8" s="282"/>
      <c r="D8" s="282"/>
    </row>
    <row r="9" spans="1:4" ht="14.15" customHeight="1">
      <c r="A9" s="283" t="s">
        <v>3804</v>
      </c>
      <c r="B9" s="283" t="s">
        <v>3805</v>
      </c>
      <c r="C9" s="283" t="s">
        <v>3806</v>
      </c>
      <c r="D9" s="283" t="s">
        <v>3807</v>
      </c>
    </row>
    <row r="10" spans="1:4" ht="131.15" customHeight="1">
      <c r="A10" s="284" t="s">
        <v>3816</v>
      </c>
      <c r="B10" s="281" t="s">
        <v>3817</v>
      </c>
      <c r="C10" s="282"/>
      <c r="D10" s="282"/>
    </row>
    <row r="11" spans="1:4" ht="14.15" customHeight="1">
      <c r="A11" s="283" t="s">
        <v>3804</v>
      </c>
      <c r="B11" s="283" t="s">
        <v>3805</v>
      </c>
      <c r="C11" s="283" t="s">
        <v>3806</v>
      </c>
      <c r="D11" s="283" t="s">
        <v>3807</v>
      </c>
    </row>
    <row r="12" spans="1:4" ht="131.15" customHeight="1">
      <c r="A12" s="284" t="s">
        <v>3818</v>
      </c>
      <c r="B12" s="284" t="s">
        <v>3819</v>
      </c>
      <c r="C12" s="282"/>
      <c r="D12" s="282"/>
    </row>
    <row r="13" spans="1:4" ht="14.15" customHeight="1">
      <c r="A13" s="283" t="s">
        <v>3804</v>
      </c>
      <c r="B13" s="283" t="s">
        <v>3805</v>
      </c>
      <c r="C13" s="283" t="s">
        <v>3806</v>
      </c>
      <c r="D13" s="283" t="s">
        <v>3807</v>
      </c>
    </row>
    <row r="14" spans="1:4" ht="108" customHeight="1">
      <c r="A14" s="281" t="s">
        <v>3820</v>
      </c>
      <c r="B14" s="281" t="s">
        <v>3821</v>
      </c>
      <c r="C14" s="282"/>
      <c r="D14" s="282"/>
    </row>
    <row r="15" spans="1:4" ht="14.15" customHeight="1">
      <c r="A15" s="283" t="s">
        <v>3804</v>
      </c>
      <c r="B15" s="283" t="s">
        <v>3805</v>
      </c>
      <c r="C15" s="283" t="s">
        <v>3806</v>
      </c>
      <c r="D15" s="283" t="s">
        <v>3807</v>
      </c>
    </row>
    <row r="16" spans="1:4" ht="114" customHeight="1">
      <c r="A16" s="284" t="s">
        <v>3822</v>
      </c>
      <c r="B16" s="281" t="s">
        <v>3823</v>
      </c>
      <c r="C16" s="282"/>
      <c r="D16" s="282"/>
    </row>
    <row r="17" spans="1:4" ht="14.15" customHeight="1">
      <c r="A17" s="283" t="s">
        <v>3804</v>
      </c>
      <c r="B17" s="283" t="s">
        <v>3805</v>
      </c>
      <c r="C17" s="283" t="s">
        <v>3806</v>
      </c>
      <c r="D17" s="283" t="s">
        <v>3807</v>
      </c>
    </row>
    <row r="18" spans="1:4" ht="123" customHeight="1">
      <c r="A18" s="281" t="s">
        <v>3824</v>
      </c>
      <c r="B18" s="281" t="s">
        <v>3825</v>
      </c>
      <c r="C18" s="282"/>
      <c r="D18" s="282"/>
    </row>
    <row r="19" spans="1:4" ht="14.15" customHeight="1">
      <c r="A19" s="283" t="s">
        <v>3804</v>
      </c>
      <c r="B19" s="283" t="s">
        <v>3805</v>
      </c>
      <c r="C19" s="283" t="s">
        <v>3806</v>
      </c>
      <c r="D19" s="283" t="s">
        <v>3807</v>
      </c>
    </row>
    <row r="20" spans="1:4" ht="148" customHeight="1">
      <c r="A20" s="281" t="s">
        <v>3826</v>
      </c>
      <c r="B20" s="281" t="s">
        <v>3827</v>
      </c>
      <c r="C20" s="282"/>
      <c r="D20" s="282"/>
    </row>
    <row r="21" spans="1:4" ht="14.15" customHeight="1">
      <c r="A21" s="283" t="s">
        <v>3804</v>
      </c>
      <c r="B21" s="283" t="s">
        <v>3805</v>
      </c>
      <c r="C21" s="283" t="s">
        <v>3806</v>
      </c>
      <c r="D21" s="283" t="s">
        <v>3807</v>
      </c>
    </row>
    <row r="22" spans="1:4" ht="106" customHeight="1">
      <c r="A22" s="281" t="s">
        <v>3828</v>
      </c>
      <c r="B22" s="281" t="s">
        <v>3829</v>
      </c>
      <c r="C22" s="282"/>
      <c r="D22" s="282"/>
    </row>
    <row r="23" spans="1:4" ht="14.15" customHeight="1">
      <c r="A23" s="283" t="s">
        <v>3804</v>
      </c>
      <c r="B23" s="283" t="s">
        <v>3805</v>
      </c>
      <c r="C23" s="283" t="s">
        <v>3806</v>
      </c>
      <c r="D23" s="283" t="s">
        <v>3807</v>
      </c>
    </row>
    <row r="24" spans="1:4" ht="107.15" customHeight="1">
      <c r="A24" s="281" t="s">
        <v>3830</v>
      </c>
      <c r="B24" s="281" t="s">
        <v>3831</v>
      </c>
      <c r="C24" s="282"/>
      <c r="D24" s="282"/>
    </row>
    <row r="25" spans="1:4" ht="14.15" customHeight="1">
      <c r="A25" s="283" t="s">
        <v>3804</v>
      </c>
      <c r="B25" s="283" t="s">
        <v>3805</v>
      </c>
      <c r="C25" s="283" t="s">
        <v>3806</v>
      </c>
      <c r="D25" s="283" t="s">
        <v>3807</v>
      </c>
    </row>
    <row r="26" spans="1:4" ht="106" customHeight="1">
      <c r="A26" s="281" t="s">
        <v>3832</v>
      </c>
      <c r="B26" s="281" t="s">
        <v>3833</v>
      </c>
      <c r="C26" s="282"/>
      <c r="D26" s="282"/>
    </row>
    <row r="27" spans="1:4" ht="14.15" customHeight="1">
      <c r="A27" s="283" t="s">
        <v>3804</v>
      </c>
      <c r="B27" s="283" t="s">
        <v>3805</v>
      </c>
      <c r="C27" s="283" t="s">
        <v>3806</v>
      </c>
      <c r="D27" s="283" t="s">
        <v>3807</v>
      </c>
    </row>
    <row r="28" spans="1:4" ht="106" customHeight="1">
      <c r="A28" s="281" t="s">
        <v>3834</v>
      </c>
      <c r="B28" s="281" t="s">
        <v>3835</v>
      </c>
      <c r="C28" s="282"/>
      <c r="D28" s="282"/>
    </row>
    <row r="29" spans="1:4" ht="14.15" customHeight="1">
      <c r="A29" s="283" t="s">
        <v>3804</v>
      </c>
      <c r="B29" s="283" t="s">
        <v>3805</v>
      </c>
      <c r="C29" s="283" t="s">
        <v>3806</v>
      </c>
      <c r="D29" s="283" t="s">
        <v>3807</v>
      </c>
    </row>
    <row r="30" spans="1:4" ht="106" customHeight="1">
      <c r="A30" s="284" t="s">
        <v>3836</v>
      </c>
      <c r="B30" s="281" t="s">
        <v>3837</v>
      </c>
      <c r="C30" s="282"/>
      <c r="D30" s="282"/>
    </row>
    <row r="31" spans="1:4" ht="14.15" customHeight="1">
      <c r="A31" s="283" t="s">
        <v>3804</v>
      </c>
      <c r="B31" s="283" t="s">
        <v>3805</v>
      </c>
      <c r="C31" s="283" t="s">
        <v>3806</v>
      </c>
      <c r="D31" s="283" t="s">
        <v>3807</v>
      </c>
    </row>
    <row r="32" spans="1:4" ht="131.15" customHeight="1">
      <c r="A32" s="284" t="s">
        <v>3838</v>
      </c>
      <c r="B32" s="281" t="s">
        <v>3839</v>
      </c>
      <c r="C32" s="282"/>
      <c r="D32" s="282"/>
    </row>
    <row r="33" spans="1:5" ht="14.15" customHeight="1">
      <c r="A33" s="283" t="s">
        <v>3804</v>
      </c>
      <c r="B33" s="283" t="s">
        <v>3805</v>
      </c>
      <c r="C33" s="283" t="s">
        <v>3806</v>
      </c>
      <c r="D33" s="283" t="s">
        <v>3807</v>
      </c>
    </row>
    <row r="34" spans="1:5" ht="123" customHeight="1">
      <c r="A34" s="284" t="s">
        <v>3840</v>
      </c>
      <c r="B34" s="281" t="s">
        <v>3841</v>
      </c>
      <c r="C34" s="282"/>
      <c r="D34" s="282"/>
    </row>
    <row r="35" spans="1:5" ht="14.15" customHeight="1">
      <c r="A35" s="283" t="s">
        <v>3804</v>
      </c>
      <c r="B35" s="283" t="s">
        <v>3805</v>
      </c>
      <c r="C35" s="283" t="s">
        <v>3806</v>
      </c>
      <c r="D35" s="283" t="s">
        <v>3807</v>
      </c>
    </row>
    <row r="36" spans="1:5" ht="114" customHeight="1">
      <c r="A36" s="284" t="s">
        <v>3842</v>
      </c>
      <c r="B36" s="281" t="s">
        <v>3843</v>
      </c>
      <c r="C36" s="282"/>
      <c r="D36" s="282"/>
    </row>
    <row r="37" spans="1:5" ht="14.15" customHeight="1">
      <c r="A37" s="283" t="s">
        <v>3804</v>
      </c>
      <c r="B37" s="283" t="s">
        <v>3805</v>
      </c>
      <c r="C37" s="283" t="s">
        <v>3806</v>
      </c>
      <c r="D37" s="283" t="s">
        <v>3807</v>
      </c>
    </row>
    <row r="38" spans="1:5" ht="114" customHeight="1">
      <c r="A38" s="284" t="s">
        <v>3844</v>
      </c>
      <c r="B38" s="281" t="s">
        <v>3845</v>
      </c>
      <c r="C38" s="282"/>
      <c r="D38" s="282"/>
    </row>
    <row r="39" spans="1:5" ht="14.15" customHeight="1">
      <c r="A39" s="283" t="s">
        <v>3804</v>
      </c>
      <c r="B39" s="283" t="s">
        <v>3805</v>
      </c>
      <c r="C39" s="283" t="s">
        <v>3806</v>
      </c>
      <c r="D39" s="283" t="s">
        <v>3807</v>
      </c>
    </row>
    <row r="40" spans="1:5" ht="114" customHeight="1">
      <c r="A40" s="284" t="s">
        <v>3846</v>
      </c>
      <c r="B40" s="281" t="s">
        <v>3847</v>
      </c>
      <c r="C40" s="282"/>
      <c r="D40" s="282"/>
    </row>
    <row r="41" spans="1:5" ht="14.15" customHeight="1">
      <c r="A41" s="283" t="s">
        <v>3804</v>
      </c>
      <c r="B41" s="283" t="s">
        <v>3805</v>
      </c>
      <c r="C41" s="283" t="s">
        <v>3806</v>
      </c>
      <c r="D41" s="283" t="s">
        <v>3807</v>
      </c>
    </row>
    <row r="42" spans="1:5" ht="114" customHeight="1">
      <c r="A42" s="284" t="s">
        <v>3848</v>
      </c>
      <c r="B42" s="281" t="s">
        <v>3849</v>
      </c>
      <c r="C42" s="282"/>
      <c r="D42" s="282"/>
    </row>
    <row r="43" spans="1:5" ht="14.15" customHeight="1">
      <c r="A43" s="283" t="s">
        <v>3804</v>
      </c>
      <c r="B43" s="283" t="s">
        <v>3805</v>
      </c>
      <c r="C43" s="283" t="s">
        <v>3806</v>
      </c>
      <c r="D43" s="283" t="s">
        <v>3807</v>
      </c>
    </row>
    <row r="44" spans="1:5" ht="106" customHeight="1">
      <c r="A44" s="284" t="s">
        <v>3850</v>
      </c>
      <c r="B44" s="281" t="s">
        <v>3851</v>
      </c>
      <c r="C44" s="282"/>
      <c r="D44" s="282"/>
    </row>
    <row r="45" spans="1:5" ht="14.15" customHeight="1">
      <c r="A45" s="283" t="s">
        <v>3804</v>
      </c>
      <c r="B45" s="283" t="s">
        <v>3805</v>
      </c>
      <c r="C45" s="283" t="s">
        <v>3806</v>
      </c>
      <c r="D45" s="283" t="s">
        <v>3807</v>
      </c>
      <c r="E45" s="283" t="s">
        <v>3807</v>
      </c>
    </row>
    <row r="46" spans="1:5" ht="75" customHeight="1">
      <c r="A46" s="541" t="s">
        <v>3852</v>
      </c>
      <c r="B46" s="543" t="s">
        <v>3853</v>
      </c>
      <c r="C46" s="544"/>
      <c r="D46" s="546" t="s">
        <v>1068</v>
      </c>
      <c r="E46" s="546" t="s">
        <v>1287</v>
      </c>
    </row>
    <row r="47" spans="1:5" ht="75" customHeight="1">
      <c r="A47" s="542"/>
      <c r="B47" s="542"/>
      <c r="C47" s="545"/>
      <c r="D47" s="547"/>
      <c r="E47" s="547"/>
    </row>
    <row r="48" spans="1:5" ht="14.15" customHeight="1">
      <c r="A48" s="283" t="s">
        <v>3804</v>
      </c>
      <c r="B48" s="283" t="s">
        <v>3805</v>
      </c>
      <c r="C48" s="283" t="s">
        <v>3806</v>
      </c>
      <c r="D48" s="283" t="s">
        <v>3807</v>
      </c>
    </row>
    <row r="49" spans="1:5" ht="131.15" customHeight="1">
      <c r="A49" s="281" t="s">
        <v>3854</v>
      </c>
      <c r="B49" s="281" t="s">
        <v>3855</v>
      </c>
      <c r="C49" s="282"/>
      <c r="D49" s="282"/>
    </row>
    <row r="50" spans="1:5" ht="14.15" customHeight="1">
      <c r="A50" s="283" t="s">
        <v>3804</v>
      </c>
      <c r="B50" s="283" t="s">
        <v>3805</v>
      </c>
      <c r="C50" s="283" t="s">
        <v>3806</v>
      </c>
      <c r="D50" s="283" t="s">
        <v>3807</v>
      </c>
      <c r="E50" s="283" t="s">
        <v>3807</v>
      </c>
    </row>
    <row r="51" spans="1:5" ht="75" customHeight="1">
      <c r="A51" s="543" t="s">
        <v>3856</v>
      </c>
      <c r="B51" s="543" t="s">
        <v>3857</v>
      </c>
      <c r="C51" s="544"/>
      <c r="D51" s="285" t="s">
        <v>1068</v>
      </c>
      <c r="E51" s="546" t="s">
        <v>1287</v>
      </c>
    </row>
    <row r="52" spans="1:5" ht="75" customHeight="1">
      <c r="A52" s="542"/>
      <c r="B52" s="542"/>
      <c r="C52" s="545"/>
      <c r="D52" s="282"/>
      <c r="E52" s="547"/>
    </row>
    <row r="53" spans="1:5" ht="14.15" customHeight="1">
      <c r="A53" s="283" t="s">
        <v>3804</v>
      </c>
      <c r="B53" s="283" t="s">
        <v>3805</v>
      </c>
      <c r="C53" s="283" t="s">
        <v>3806</v>
      </c>
      <c r="D53" s="283" t="s">
        <v>3807</v>
      </c>
    </row>
    <row r="54" spans="1:5" ht="107.15" customHeight="1">
      <c r="A54" s="281" t="s">
        <v>3858</v>
      </c>
      <c r="B54" s="281" t="s">
        <v>3859</v>
      </c>
      <c r="C54" s="282"/>
      <c r="D54" s="282"/>
    </row>
    <row r="55" spans="1:5" ht="14.15" customHeight="1">
      <c r="A55" s="283" t="s">
        <v>3804</v>
      </c>
      <c r="B55" s="283" t="s">
        <v>3805</v>
      </c>
      <c r="C55" s="283" t="s">
        <v>3806</v>
      </c>
      <c r="D55" s="283" t="s">
        <v>3807</v>
      </c>
    </row>
    <row r="56" spans="1:5" ht="103" customHeight="1">
      <c r="A56" s="284" t="s">
        <v>3860</v>
      </c>
      <c r="B56" s="281" t="s">
        <v>3861</v>
      </c>
      <c r="C56" s="282"/>
      <c r="D56" s="282"/>
    </row>
    <row r="57" spans="1:5" ht="14.15" customHeight="1">
      <c r="A57" s="283" t="s">
        <v>3804</v>
      </c>
      <c r="B57" s="283" t="s">
        <v>3805</v>
      </c>
      <c r="C57" s="283" t="s">
        <v>3806</v>
      </c>
      <c r="D57" s="283" t="s">
        <v>3807</v>
      </c>
    </row>
    <row r="58" spans="1:5" ht="110.15" customHeight="1">
      <c r="A58" s="284" t="s">
        <v>3862</v>
      </c>
      <c r="B58" s="281" t="s">
        <v>3863</v>
      </c>
      <c r="C58" s="282"/>
      <c r="D58" s="282"/>
    </row>
    <row r="59" spans="1:5" ht="14.15" customHeight="1">
      <c r="A59" s="283" t="s">
        <v>3804</v>
      </c>
      <c r="B59" s="283" t="s">
        <v>3805</v>
      </c>
      <c r="C59" s="283" t="s">
        <v>3806</v>
      </c>
      <c r="D59" s="283" t="s">
        <v>3807</v>
      </c>
    </row>
    <row r="60" spans="1:5" ht="117" customHeight="1">
      <c r="A60" s="284" t="s">
        <v>3864</v>
      </c>
      <c r="B60" s="281" t="s">
        <v>3865</v>
      </c>
      <c r="C60" s="282"/>
      <c r="D60" s="282"/>
    </row>
    <row r="61" spans="1:5" ht="14.15" customHeight="1">
      <c r="A61" s="283" t="s">
        <v>3804</v>
      </c>
      <c r="B61" s="283" t="s">
        <v>3805</v>
      </c>
      <c r="C61" s="283" t="s">
        <v>3806</v>
      </c>
      <c r="D61" s="283" t="s">
        <v>3807</v>
      </c>
    </row>
    <row r="62" spans="1:5" ht="125.15" customHeight="1">
      <c r="A62" s="284" t="s">
        <v>3866</v>
      </c>
      <c r="B62" s="281" t="s">
        <v>3867</v>
      </c>
      <c r="C62" s="282"/>
      <c r="D62" s="282"/>
    </row>
    <row r="63" spans="1:5" ht="14.15" customHeight="1">
      <c r="A63" s="283" t="s">
        <v>3804</v>
      </c>
      <c r="B63" s="283" t="s">
        <v>3805</v>
      </c>
      <c r="C63" s="283" t="s">
        <v>3806</v>
      </c>
      <c r="D63" s="283" t="s">
        <v>3807</v>
      </c>
    </row>
    <row r="64" spans="1:5" ht="125.15" customHeight="1">
      <c r="A64" s="284" t="s">
        <v>4575</v>
      </c>
      <c r="B64" s="281" t="s">
        <v>3868</v>
      </c>
      <c r="C64" s="282"/>
      <c r="D64" s="282"/>
    </row>
    <row r="65" spans="1:4" ht="14.15" customHeight="1">
      <c r="A65" s="283" t="s">
        <v>3804</v>
      </c>
      <c r="B65" s="283" t="s">
        <v>3805</v>
      </c>
      <c r="C65" s="283" t="s">
        <v>3806</v>
      </c>
      <c r="D65" s="283" t="s">
        <v>3807</v>
      </c>
    </row>
    <row r="66" spans="1:4" ht="110.15" customHeight="1">
      <c r="A66" s="284" t="s">
        <v>3869</v>
      </c>
      <c r="B66" s="281" t="s">
        <v>3870</v>
      </c>
      <c r="C66" s="282"/>
      <c r="D66" s="282"/>
    </row>
    <row r="67" spans="1:4" ht="14.15" customHeight="1">
      <c r="A67" s="283" t="s">
        <v>3804</v>
      </c>
      <c r="B67" s="283" t="s">
        <v>3805</v>
      </c>
      <c r="C67" s="283" t="s">
        <v>3806</v>
      </c>
      <c r="D67" s="283" t="s">
        <v>3807</v>
      </c>
    </row>
    <row r="68" spans="1:4" ht="114" customHeight="1">
      <c r="A68" s="284" t="s">
        <v>4576</v>
      </c>
      <c r="B68" s="281" t="s">
        <v>3871</v>
      </c>
      <c r="C68" s="282"/>
      <c r="D68" s="282"/>
    </row>
    <row r="69" spans="1:4" ht="14.15" customHeight="1">
      <c r="A69" s="283" t="s">
        <v>3804</v>
      </c>
      <c r="B69" s="283" t="s">
        <v>3805</v>
      </c>
      <c r="C69" s="283" t="s">
        <v>3806</v>
      </c>
      <c r="D69" s="283" t="s">
        <v>3807</v>
      </c>
    </row>
    <row r="70" spans="1:4" ht="110.15" customHeight="1">
      <c r="A70" s="284" t="s">
        <v>3872</v>
      </c>
      <c r="B70" s="281" t="s">
        <v>3873</v>
      </c>
      <c r="C70" s="282"/>
      <c r="D70" s="282"/>
    </row>
    <row r="71" spans="1:4" ht="14.15" customHeight="1">
      <c r="A71" s="283" t="s">
        <v>3804</v>
      </c>
      <c r="B71" s="283" t="s">
        <v>3805</v>
      </c>
      <c r="C71" s="283" t="s">
        <v>3806</v>
      </c>
      <c r="D71" s="283" t="s">
        <v>3807</v>
      </c>
    </row>
    <row r="72" spans="1:4" ht="110.15" customHeight="1">
      <c r="A72" s="284" t="s">
        <v>3874</v>
      </c>
      <c r="B72" s="281" t="s">
        <v>3875</v>
      </c>
      <c r="C72" s="282"/>
      <c r="D72" s="282"/>
    </row>
    <row r="73" spans="1:4" ht="14.15" customHeight="1">
      <c r="A73" s="283" t="s">
        <v>3804</v>
      </c>
      <c r="B73" s="283" t="s">
        <v>3805</v>
      </c>
      <c r="C73" s="283" t="s">
        <v>3806</v>
      </c>
      <c r="D73" s="283" t="s">
        <v>3807</v>
      </c>
    </row>
    <row r="74" spans="1:4" ht="117" customHeight="1">
      <c r="A74" s="284" t="s">
        <v>3876</v>
      </c>
      <c r="B74" s="281" t="s">
        <v>3877</v>
      </c>
      <c r="C74" s="282"/>
      <c r="D74" s="282"/>
    </row>
    <row r="75" spans="1:4" ht="14.15" customHeight="1">
      <c r="A75" s="283" t="s">
        <v>3804</v>
      </c>
      <c r="B75" s="283" t="s">
        <v>3805</v>
      </c>
      <c r="C75" s="283" t="s">
        <v>3806</v>
      </c>
      <c r="D75" s="283" t="s">
        <v>3807</v>
      </c>
    </row>
    <row r="76" spans="1:4" ht="113.15" customHeight="1">
      <c r="A76" s="281" t="s">
        <v>3878</v>
      </c>
      <c r="B76" s="281" t="s">
        <v>3879</v>
      </c>
      <c r="C76" s="282"/>
      <c r="D76" s="282"/>
    </row>
    <row r="77" spans="1:4" ht="14.15" customHeight="1">
      <c r="A77" s="283" t="s">
        <v>3804</v>
      </c>
      <c r="B77" s="283" t="s">
        <v>3805</v>
      </c>
      <c r="C77" s="283" t="s">
        <v>3806</v>
      </c>
      <c r="D77" s="283" t="s">
        <v>3807</v>
      </c>
    </row>
    <row r="78" spans="1:4" ht="110.15" customHeight="1">
      <c r="A78" s="284" t="s">
        <v>3880</v>
      </c>
      <c r="B78" s="281" t="s">
        <v>3881</v>
      </c>
      <c r="C78" s="282"/>
      <c r="D78" s="282"/>
    </row>
    <row r="79" spans="1:4" ht="14.15" customHeight="1">
      <c r="A79" s="283" t="s">
        <v>3804</v>
      </c>
      <c r="B79" s="283" t="s">
        <v>3805</v>
      </c>
      <c r="C79" s="283" t="s">
        <v>3806</v>
      </c>
      <c r="D79" s="283" t="s">
        <v>3807</v>
      </c>
    </row>
    <row r="80" spans="1:4" ht="114" customHeight="1">
      <c r="A80" s="284" t="s">
        <v>3882</v>
      </c>
      <c r="B80" s="281" t="s">
        <v>3843</v>
      </c>
      <c r="C80" s="282"/>
      <c r="D80" s="282"/>
    </row>
    <row r="81" spans="1:4" ht="14.15" customHeight="1">
      <c r="A81" s="283" t="s">
        <v>3804</v>
      </c>
      <c r="B81" s="283" t="s">
        <v>3805</v>
      </c>
      <c r="C81" s="283" t="s">
        <v>3806</v>
      </c>
      <c r="D81" s="283" t="s">
        <v>3807</v>
      </c>
    </row>
    <row r="82" spans="1:4" ht="136" customHeight="1">
      <c r="A82" s="284" t="s">
        <v>3883</v>
      </c>
      <c r="B82" s="281" t="s">
        <v>3884</v>
      </c>
      <c r="C82" s="282"/>
      <c r="D82" s="282"/>
    </row>
    <row r="83" spans="1:4">
      <c r="A83" s="283" t="s">
        <v>3804</v>
      </c>
      <c r="B83" s="283" t="s">
        <v>3805</v>
      </c>
      <c r="C83" s="283" t="s">
        <v>3806</v>
      </c>
      <c r="D83" s="283" t="s">
        <v>3807</v>
      </c>
    </row>
    <row r="84" spans="1:4" ht="96" customHeight="1">
      <c r="A84" s="284" t="s">
        <v>3885</v>
      </c>
      <c r="B84" s="439" t="s">
        <v>3886</v>
      </c>
      <c r="C84" s="431"/>
      <c r="D84" s="431"/>
    </row>
    <row r="85" spans="1:4" ht="131.15" customHeight="1">
      <c r="A85" s="432" t="s">
        <v>4463</v>
      </c>
      <c r="B85" s="433" t="s">
        <v>4464</v>
      </c>
      <c r="C85" s="434"/>
      <c r="D85" s="434"/>
    </row>
    <row r="86" spans="1:4">
      <c r="C86" s="540"/>
    </row>
    <row r="87" spans="1:4">
      <c r="C87" s="540"/>
    </row>
  </sheetData>
  <mergeCells count="10">
    <mergeCell ref="E46:E47"/>
    <mergeCell ref="A51:A52"/>
    <mergeCell ref="B51:B52"/>
    <mergeCell ref="C51:C52"/>
    <mergeCell ref="E51:E52"/>
    <mergeCell ref="C86:C87"/>
    <mergeCell ref="A46:A47"/>
    <mergeCell ref="B46:B47"/>
    <mergeCell ref="C46:C47"/>
    <mergeCell ref="D46:D47"/>
  </mergeCells>
  <pageMargins left="0.7" right="0.7" top="0.75" bottom="0.75" header="0.3" footer="0.3"/>
  <pageSetup paperSize="9" orientation="portrait" r:id="rId1"/>
  <headerFooter>
    <oddFooter>&amp;C&amp;1#&amp;"Calibri"&amp;10&amp;K000000RESTRICTED</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3:U5"/>
  <sheetViews>
    <sheetView workbookViewId="0">
      <selection activeCell="C4" sqref="C4:E5"/>
    </sheetView>
  </sheetViews>
  <sheetFormatPr defaultRowHeight="12.5"/>
  <sheetData>
    <row r="3" spans="1:21" s="94" customFormat="1" ht="29.25" customHeight="1">
      <c r="A3" s="94" t="s">
        <v>140</v>
      </c>
      <c r="B3" s="94" t="s">
        <v>141</v>
      </c>
      <c r="C3" s="96" t="s">
        <v>142</v>
      </c>
      <c r="D3" s="1" t="s">
        <v>1288</v>
      </c>
      <c r="E3" s="1"/>
      <c r="F3" s="1"/>
      <c r="G3" s="1"/>
      <c r="H3" s="1"/>
      <c r="I3" s="1"/>
      <c r="J3" s="1"/>
      <c r="K3" s="1"/>
      <c r="L3" s="1"/>
      <c r="M3" s="1"/>
      <c r="N3" s="95"/>
      <c r="O3" s="95"/>
      <c r="P3" s="95"/>
      <c r="Q3" s="95"/>
      <c r="T3" s="95"/>
      <c r="U3" s="95"/>
    </row>
    <row r="4" spans="1:21">
      <c r="C4" s="96" t="s">
        <v>1289</v>
      </c>
      <c r="D4" s="1" t="s">
        <v>1290</v>
      </c>
      <c r="E4" s="1"/>
    </row>
    <row r="5" spans="1:21">
      <c r="C5" s="96" t="s">
        <v>1292</v>
      </c>
      <c r="D5" s="1" t="s">
        <v>1293</v>
      </c>
      <c r="E5" s="1"/>
    </row>
  </sheetData>
  <pageMargins left="0.7" right="0.7" top="0.75" bottom="0.75" header="0.3" footer="0.3"/>
  <pageSetup orientation="portrait" r:id="rId1"/>
  <headerFooter>
    <oddFooter>&amp;C&amp;1#&amp;"Calibri"&amp;10&amp;K000000RESTRICTED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286"/>
  <sheetViews>
    <sheetView topLeftCell="M269" workbookViewId="0">
      <selection activeCell="U279" sqref="U279"/>
    </sheetView>
  </sheetViews>
  <sheetFormatPr defaultRowHeight="12.5"/>
  <cols>
    <col min="1" max="1" width="9.08984375" style="136"/>
    <col min="2" max="2" width="40.6328125" style="136" bestFit="1" customWidth="1"/>
    <col min="3" max="3" width="20.08984375" style="136" customWidth="1"/>
    <col min="4" max="4" width="9.08984375" style="136"/>
    <col min="5" max="5" width="59.36328125" style="136" customWidth="1"/>
    <col min="6" max="6" width="16" style="136" customWidth="1"/>
    <col min="7" max="8" width="14.54296875" style="55" customWidth="1"/>
    <col min="9" max="9" width="13.36328125" style="55" customWidth="1"/>
    <col min="10" max="11" width="14.54296875" style="55" customWidth="1"/>
    <col min="12" max="12" width="61.54296875" style="76" customWidth="1"/>
    <col min="13" max="13" width="20.6328125" style="76" customWidth="1"/>
    <col min="14" max="22" width="11.6328125" style="76" customWidth="1"/>
    <col min="25" max="25" width="90.6328125" style="76" customWidth="1"/>
    <col min="26" max="26" width="15.36328125" style="76" customWidth="1"/>
    <col min="27" max="27" width="11.6328125" style="76" customWidth="1"/>
    <col min="28" max="28" width="15.36328125" style="76" customWidth="1"/>
    <col min="29" max="29" width="11.6328125" style="76" customWidth="1"/>
    <col min="30" max="30" width="15.36328125" style="76" customWidth="1"/>
    <col min="31" max="31" width="11.6328125" style="76" customWidth="1"/>
    <col min="32" max="32" width="15.36328125" style="76" customWidth="1"/>
    <col min="33" max="34" width="11.6328125" style="76" customWidth="1"/>
  </cols>
  <sheetData>
    <row r="1" spans="1:34" ht="18">
      <c r="A1" s="136" t="s">
        <v>1059</v>
      </c>
      <c r="B1" s="136" t="s">
        <v>1210</v>
      </c>
      <c r="L1" s="548" t="s">
        <v>1212</v>
      </c>
      <c r="M1" s="548"/>
      <c r="N1" s="548"/>
      <c r="O1" s="548"/>
      <c r="P1" s="548"/>
      <c r="Q1" s="548"/>
      <c r="R1" s="548"/>
      <c r="S1" s="548"/>
      <c r="T1" s="548"/>
      <c r="U1" s="548"/>
      <c r="V1" s="116"/>
      <c r="Y1" s="548" t="s">
        <v>1212</v>
      </c>
      <c r="Z1" s="548"/>
      <c r="AA1" s="548"/>
      <c r="AB1" s="548"/>
      <c r="AC1" s="548"/>
      <c r="AD1" s="548"/>
      <c r="AE1" s="548"/>
      <c r="AF1" s="548"/>
      <c r="AG1" s="548"/>
      <c r="AH1" s="548"/>
    </row>
    <row r="2" spans="1:34" ht="15.5">
      <c r="A2" s="136" t="s">
        <v>1</v>
      </c>
      <c r="B2" s="136" t="s">
        <v>181</v>
      </c>
      <c r="C2" s="136" t="s">
        <v>1282</v>
      </c>
      <c r="D2" s="136" t="s">
        <v>1269</v>
      </c>
      <c r="E2" s="136" t="str">
        <f>B2&amp;D2</f>
        <v>HSBC Cash Fund - Dir - Growth</v>
      </c>
      <c r="F2" s="136" t="s">
        <v>119</v>
      </c>
      <c r="L2" s="549" t="s">
        <v>1373</v>
      </c>
      <c r="M2" s="549"/>
      <c r="N2" s="549"/>
      <c r="O2" s="549"/>
      <c r="P2" s="549"/>
      <c r="Q2" s="549"/>
      <c r="R2" s="549"/>
      <c r="S2" s="549"/>
      <c r="T2" s="549"/>
      <c r="U2" s="549"/>
      <c r="V2" s="117"/>
      <c r="Y2" s="549" t="s">
        <v>1373</v>
      </c>
      <c r="Z2" s="549"/>
      <c r="AA2" s="549"/>
      <c r="AB2" s="549"/>
      <c r="AC2" s="549"/>
      <c r="AD2" s="549"/>
      <c r="AE2" s="549"/>
      <c r="AF2" s="549"/>
      <c r="AG2" s="549"/>
      <c r="AH2" s="549"/>
    </row>
    <row r="3" spans="1:34">
      <c r="A3" s="136" t="s">
        <v>4</v>
      </c>
      <c r="B3" s="136" t="s">
        <v>1004</v>
      </c>
      <c r="C3" s="136" t="s">
        <v>1282</v>
      </c>
      <c r="D3" s="136" t="s">
        <v>1269</v>
      </c>
      <c r="E3" s="136" t="str">
        <f t="shared" ref="E3:E37" si="0">B3&amp;D3</f>
        <v>HSBC Large Cap Equity Fund - Dir - Growth</v>
      </c>
      <c r="F3" s="136" t="s">
        <v>119</v>
      </c>
      <c r="X3">
        <v>100</v>
      </c>
    </row>
    <row r="4" spans="1:34" ht="15" customHeight="1">
      <c r="A4" s="136" t="s">
        <v>2</v>
      </c>
      <c r="B4" s="136" t="s">
        <v>998</v>
      </c>
      <c r="C4" s="136" t="s">
        <v>1282</v>
      </c>
      <c r="D4" s="136" t="s">
        <v>1269</v>
      </c>
      <c r="E4" s="136" t="str">
        <f t="shared" si="0"/>
        <v>HSBC Debt Fund - Dir - Growth</v>
      </c>
      <c r="F4" s="136" t="s">
        <v>119</v>
      </c>
      <c r="L4" s="552" t="s">
        <v>1213</v>
      </c>
      <c r="M4" s="550" t="s">
        <v>1214</v>
      </c>
      <c r="N4" s="551"/>
      <c r="O4" s="550" t="s">
        <v>1215</v>
      </c>
      <c r="P4" s="551"/>
      <c r="Q4" s="550" t="s">
        <v>1216</v>
      </c>
      <c r="R4" s="551"/>
      <c r="S4" s="550" t="s">
        <v>1217</v>
      </c>
      <c r="T4" s="551"/>
      <c r="U4" s="123" t="s">
        <v>1218</v>
      </c>
      <c r="V4" s="119"/>
      <c r="Y4" s="552" t="s">
        <v>1213</v>
      </c>
      <c r="Z4" s="550" t="s">
        <v>1214</v>
      </c>
      <c r="AA4" s="551"/>
      <c r="AB4" s="550" t="s">
        <v>1215</v>
      </c>
      <c r="AC4" s="551"/>
      <c r="AD4" s="550" t="s">
        <v>1216</v>
      </c>
      <c r="AE4" s="551"/>
      <c r="AF4" s="550" t="s">
        <v>1217</v>
      </c>
      <c r="AG4" s="551"/>
      <c r="AH4" s="123" t="s">
        <v>1218</v>
      </c>
    </row>
    <row r="5" spans="1:34" ht="26">
      <c r="A5" s="136" t="s">
        <v>3</v>
      </c>
      <c r="B5" s="136" t="s">
        <v>1000</v>
      </c>
      <c r="C5" s="136" t="s">
        <v>1282</v>
      </c>
      <c r="D5" s="136" t="s">
        <v>1269</v>
      </c>
      <c r="E5" s="136" t="str">
        <f t="shared" si="0"/>
        <v>HSBC Short Duration Fund - Dir - Growth</v>
      </c>
      <c r="F5" s="136" t="s">
        <v>119</v>
      </c>
      <c r="L5" s="552"/>
      <c r="M5" s="123" t="s">
        <v>1374</v>
      </c>
      <c r="N5" s="123" t="s">
        <v>1219</v>
      </c>
      <c r="O5" s="123" t="s">
        <v>1374</v>
      </c>
      <c r="P5" s="123" t="s">
        <v>1219</v>
      </c>
      <c r="Q5" s="123" t="s">
        <v>1374</v>
      </c>
      <c r="R5" s="123" t="s">
        <v>1219</v>
      </c>
      <c r="S5" s="123" t="s">
        <v>1374</v>
      </c>
      <c r="T5" s="123" t="s">
        <v>1219</v>
      </c>
      <c r="U5" s="123"/>
      <c r="V5" s="119"/>
      <c r="Y5" s="552"/>
      <c r="Z5" s="123" t="s">
        <v>1374</v>
      </c>
      <c r="AA5" s="123" t="s">
        <v>1219</v>
      </c>
      <c r="AB5" s="123" t="s">
        <v>1374</v>
      </c>
      <c r="AC5" s="123" t="s">
        <v>1219</v>
      </c>
      <c r="AD5" s="123" t="s">
        <v>1374</v>
      </c>
      <c r="AE5" s="123" t="s">
        <v>1219</v>
      </c>
      <c r="AF5" s="123" t="s">
        <v>1374</v>
      </c>
      <c r="AG5" s="123" t="s">
        <v>1219</v>
      </c>
      <c r="AH5" s="123"/>
    </row>
    <row r="6" spans="1:34">
      <c r="A6" s="136" t="s">
        <v>5</v>
      </c>
      <c r="B6" s="136" t="s">
        <v>1005</v>
      </c>
      <c r="C6" s="136" t="s">
        <v>1282</v>
      </c>
      <c r="D6" s="136" t="s">
        <v>1269</v>
      </c>
      <c r="E6" s="136" t="str">
        <f t="shared" si="0"/>
        <v>HSBC Multi Cap Equity Fund - Dir - Growth</v>
      </c>
      <c r="F6" s="136" t="s">
        <v>119</v>
      </c>
      <c r="L6" s="124"/>
      <c r="M6" s="125"/>
      <c r="N6" s="126"/>
      <c r="O6" s="125"/>
      <c r="P6" s="126"/>
      <c r="Q6" s="125"/>
      <c r="R6" s="126"/>
      <c r="S6" s="125"/>
      <c r="T6" s="126"/>
      <c r="U6" s="124"/>
      <c r="Y6" s="124"/>
      <c r="Z6" s="125"/>
      <c r="AA6" s="126"/>
      <c r="AB6" s="125"/>
      <c r="AC6" s="126"/>
      <c r="AD6" s="125"/>
      <c r="AE6" s="126"/>
      <c r="AF6" s="125"/>
      <c r="AG6" s="126"/>
      <c r="AH6" s="124"/>
    </row>
    <row r="7" spans="1:34">
      <c r="A7" s="136" t="s">
        <v>6</v>
      </c>
      <c r="B7" s="136" t="s">
        <v>999</v>
      </c>
      <c r="C7" s="136" t="s">
        <v>1282</v>
      </c>
      <c r="D7" s="136" t="s">
        <v>1269</v>
      </c>
      <c r="E7" s="136" t="str">
        <f t="shared" si="0"/>
        <v>HSBC Regular Savings Fund - Dir - Growth</v>
      </c>
      <c r="F7" s="136" t="s">
        <v>119</v>
      </c>
      <c r="G7" s="55" t="str">
        <f>INDEX(A:A,MATCH($L$4:L448,E:E,0))</f>
        <v>HOAPDF</v>
      </c>
      <c r="H7" s="55" t="str">
        <f t="shared" ref="H7:H70" si="1">VLOOKUP(L7,E:F,2,0)</f>
        <v>Direct</v>
      </c>
      <c r="I7" s="55" t="str">
        <f>L6&amp;L7</f>
        <v>HSBC Asia Pacific (Ex Japan) Dividend Yield Fund - Dir - Growth</v>
      </c>
      <c r="J7" s="55" t="str">
        <f t="shared" ref="J7:J72" si="2">VLOOKUP(I7,E:F,2,0)</f>
        <v>Direct</v>
      </c>
      <c r="K7" s="55" t="e">
        <f>VLOOKUP(I7,B:F,5,0)</f>
        <v>#N/A</v>
      </c>
      <c r="L7" s="127" t="s">
        <v>1220</v>
      </c>
      <c r="M7" s="128">
        <v>10835</v>
      </c>
      <c r="N7" s="129">
        <v>8.33</v>
      </c>
      <c r="O7" s="128">
        <v>12276</v>
      </c>
      <c r="P7" s="129">
        <v>7.06</v>
      </c>
      <c r="Q7" s="128">
        <v>17337</v>
      </c>
      <c r="R7" s="129">
        <v>11.62</v>
      </c>
      <c r="S7" s="128">
        <v>16230</v>
      </c>
      <c r="T7" s="129">
        <v>7.61</v>
      </c>
      <c r="U7" s="130">
        <v>41694</v>
      </c>
      <c r="V7" s="120"/>
      <c r="X7" t="e">
        <f>INDEX(A:A,MATCH(Y6:Y81,#REF!,0))</f>
        <v>#REF!</v>
      </c>
      <c r="Y7" s="127" t="s">
        <v>1220</v>
      </c>
      <c r="Z7" s="128">
        <v>10835</v>
      </c>
      <c r="AA7" s="129">
        <v>8.33</v>
      </c>
      <c r="AB7" s="128">
        <v>12276</v>
      </c>
      <c r="AC7" s="129">
        <v>7.06</v>
      </c>
      <c r="AD7" s="128">
        <v>17337</v>
      </c>
      <c r="AE7" s="129">
        <v>11.62</v>
      </c>
      <c r="AF7" s="128">
        <v>16230</v>
      </c>
      <c r="AG7" s="129">
        <v>7.61</v>
      </c>
      <c r="AH7" s="130">
        <v>41694</v>
      </c>
    </row>
    <row r="8" spans="1:34" ht="13">
      <c r="A8" s="136" t="s">
        <v>7</v>
      </c>
      <c r="B8" s="136" t="s">
        <v>1006</v>
      </c>
      <c r="C8" s="136" t="s">
        <v>1282</v>
      </c>
      <c r="D8" s="136" t="s">
        <v>1269</v>
      </c>
      <c r="E8" s="136" t="str">
        <f t="shared" si="0"/>
        <v>HSBC Small Cap Equity Fund - Dir - Growth</v>
      </c>
      <c r="F8" s="136" t="s">
        <v>119</v>
      </c>
      <c r="G8" s="55" t="e">
        <f>INDEX(A:A,MATCH($L$4:L449,E:E,0))</f>
        <v>#N/A</v>
      </c>
      <c r="H8" s="55" t="e">
        <f t="shared" si="1"/>
        <v>#N/A</v>
      </c>
      <c r="I8" s="55" t="str">
        <f>L7&amp;L8</f>
        <v>HSBC Asia Pacific (Ex Japan) Dividend Yield Fund - Dir - GrowthScheme Benchmark (MSCI APJ TRI**)</v>
      </c>
      <c r="J8" s="55" t="str">
        <f t="shared" si="2"/>
        <v>HOAPDF</v>
      </c>
      <c r="K8" s="55" t="str">
        <f t="shared" ref="K8:K71" si="3">VLOOKUP(I8,B:F,5,0)</f>
        <v>Direct</v>
      </c>
      <c r="L8" s="131" t="s">
        <v>1221</v>
      </c>
      <c r="M8" s="132">
        <v>11825</v>
      </c>
      <c r="N8" s="133">
        <v>18.2</v>
      </c>
      <c r="O8" s="132">
        <v>12807</v>
      </c>
      <c r="P8" s="133">
        <v>8.58</v>
      </c>
      <c r="Q8" s="132">
        <v>18201</v>
      </c>
      <c r="R8" s="133">
        <v>12.71</v>
      </c>
      <c r="S8" s="132">
        <v>17389</v>
      </c>
      <c r="T8" s="133">
        <v>8.74</v>
      </c>
      <c r="U8" s="149"/>
      <c r="V8" s="121"/>
      <c r="X8" t="e">
        <f>INDEX(A:A,MATCH(Y7:Y82,#REF!,0))</f>
        <v>#REF!</v>
      </c>
      <c r="Y8" s="131" t="s">
        <v>1221</v>
      </c>
      <c r="Z8" s="132">
        <v>11825</v>
      </c>
      <c r="AA8" s="133">
        <v>18.2</v>
      </c>
      <c r="AB8" s="132">
        <v>12807</v>
      </c>
      <c r="AC8" s="133">
        <v>8.58</v>
      </c>
      <c r="AD8" s="132">
        <v>18201</v>
      </c>
      <c r="AE8" s="133">
        <v>12.71</v>
      </c>
      <c r="AF8" s="132">
        <v>17389</v>
      </c>
      <c r="AG8" s="133">
        <v>8.74</v>
      </c>
      <c r="AH8" s="149"/>
    </row>
    <row r="9" spans="1:34" ht="13">
      <c r="A9" s="136" t="s">
        <v>8</v>
      </c>
      <c r="B9" s="136" t="s">
        <v>194</v>
      </c>
      <c r="C9" s="136" t="s">
        <v>1282</v>
      </c>
      <c r="D9" s="136" t="s">
        <v>1269</v>
      </c>
      <c r="E9" s="136" t="str">
        <f t="shared" si="0"/>
        <v>HSBC Infrastructure Equity Fund - Dir - Growth</v>
      </c>
      <c r="F9" s="136" t="s">
        <v>119</v>
      </c>
      <c r="G9" s="55" t="e">
        <f>INDEX(A:A,MATCH($L$4:L450,E:E,0))</f>
        <v>#N/A</v>
      </c>
      <c r="H9" s="55" t="e">
        <f t="shared" si="1"/>
        <v>#N/A</v>
      </c>
      <c r="I9" s="55" t="str">
        <f>L8&amp;L9</f>
        <v>Scheme Benchmark (MSCI APJ TRI**)Additional Benchmark (Nifty 50 TRI)</v>
      </c>
      <c r="J9" s="55" t="e">
        <f t="shared" si="2"/>
        <v>#N/A</v>
      </c>
      <c r="K9" s="55" t="e">
        <f t="shared" si="3"/>
        <v>#N/A</v>
      </c>
      <c r="L9" s="131" t="s">
        <v>1222</v>
      </c>
      <c r="M9" s="132">
        <v>9903</v>
      </c>
      <c r="N9" s="133">
        <v>-0.97</v>
      </c>
      <c r="O9" s="132">
        <v>11921</v>
      </c>
      <c r="P9" s="133">
        <v>6.02</v>
      </c>
      <c r="Q9" s="132">
        <v>15064</v>
      </c>
      <c r="R9" s="133">
        <v>8.5299999999999994</v>
      </c>
      <c r="S9" s="132">
        <v>19753</v>
      </c>
      <c r="T9" s="133">
        <v>10.86</v>
      </c>
      <c r="U9" s="149"/>
      <c r="V9" s="121"/>
      <c r="X9" t="e">
        <f>INDEX(A:A,MATCH(Y8:Y83,#REF!,0))</f>
        <v>#REF!</v>
      </c>
      <c r="Y9" s="131" t="s">
        <v>1222</v>
      </c>
      <c r="Z9" s="132">
        <v>9903</v>
      </c>
      <c r="AA9" s="133">
        <v>-0.97</v>
      </c>
      <c r="AB9" s="132">
        <v>11921</v>
      </c>
      <c r="AC9" s="133">
        <v>6.02</v>
      </c>
      <c r="AD9" s="132">
        <v>15064</v>
      </c>
      <c r="AE9" s="133">
        <v>8.5299999999999994</v>
      </c>
      <c r="AF9" s="132">
        <v>19753</v>
      </c>
      <c r="AG9" s="133">
        <v>10.86</v>
      </c>
      <c r="AH9" s="149"/>
    </row>
    <row r="10" spans="1:34">
      <c r="A10" s="136" t="s">
        <v>9</v>
      </c>
      <c r="B10" s="136" t="s">
        <v>1003</v>
      </c>
      <c r="C10" s="136" t="s">
        <v>1282</v>
      </c>
      <c r="D10" s="136" t="s">
        <v>1269</v>
      </c>
      <c r="E10" s="136" t="str">
        <f t="shared" si="0"/>
        <v>HSBC Low Duration Fund - Dir - Growth</v>
      </c>
      <c r="F10" s="136" t="s">
        <v>119</v>
      </c>
      <c r="G10" s="55" t="e">
        <f>INDEX(A:A,MATCH($L$4:L451,E:E,0))</f>
        <v>#N/A</v>
      </c>
      <c r="H10" s="55" t="e">
        <f t="shared" si="1"/>
        <v>#N/A</v>
      </c>
      <c r="I10" s="55" t="str">
        <f t="shared" ref="I10:I73" si="4">L9&amp;L10</f>
        <v>Additional Benchmark (Nifty 50 TRI)</v>
      </c>
      <c r="J10" s="55" t="e">
        <f t="shared" si="2"/>
        <v>#N/A</v>
      </c>
      <c r="K10" s="55" t="e">
        <f t="shared" si="3"/>
        <v>#N/A</v>
      </c>
      <c r="M10" s="134"/>
      <c r="N10" s="135"/>
      <c r="O10" s="134"/>
      <c r="P10" s="135"/>
      <c r="Q10" s="134"/>
      <c r="R10" s="135"/>
      <c r="S10" s="134"/>
      <c r="T10" s="135"/>
      <c r="U10" s="77"/>
      <c r="V10" s="77"/>
      <c r="X10" t="e">
        <f>INDEX(A:A,MATCH(Y9:Y84,#REF!,0))</f>
        <v>#REF!</v>
      </c>
      <c r="Z10" s="134"/>
      <c r="AA10" s="135"/>
      <c r="AB10" s="134"/>
      <c r="AC10" s="135"/>
      <c r="AD10" s="134"/>
      <c r="AE10" s="135"/>
      <c r="AF10" s="134"/>
      <c r="AG10" s="135"/>
      <c r="AH10" s="77"/>
    </row>
    <row r="11" spans="1:34">
      <c r="A11" s="136" t="s">
        <v>10</v>
      </c>
      <c r="B11" s="136" t="s">
        <v>193</v>
      </c>
      <c r="C11" s="136" t="s">
        <v>1282</v>
      </c>
      <c r="D11" s="136" t="s">
        <v>1269</v>
      </c>
      <c r="E11" s="136" t="str">
        <f t="shared" si="0"/>
        <v>HSBC Tax Saver Equity Fund - Dir - Growth</v>
      </c>
      <c r="F11" s="136" t="s">
        <v>119</v>
      </c>
      <c r="G11" s="55" t="str">
        <f>INDEX(A:A,MATCH($L$4:L452,E:E,0))</f>
        <v>HOAPDF</v>
      </c>
      <c r="H11" s="55" t="str">
        <f t="shared" si="1"/>
        <v>Regular</v>
      </c>
      <c r="I11" s="55" t="str">
        <f t="shared" si="4"/>
        <v>HSBC Asia Pacific (Ex Japan) Dividend Yield Fund - Reg - Growth</v>
      </c>
      <c r="J11" s="55" t="str">
        <f t="shared" si="2"/>
        <v>Regular</v>
      </c>
      <c r="K11" s="55" t="e">
        <f t="shared" si="3"/>
        <v>#N/A</v>
      </c>
      <c r="L11" s="127" t="s">
        <v>1384</v>
      </c>
      <c r="M11" s="128">
        <v>10749</v>
      </c>
      <c r="N11" s="129">
        <v>7.47</v>
      </c>
      <c r="O11" s="128">
        <v>12005</v>
      </c>
      <c r="P11" s="129">
        <v>6.27</v>
      </c>
      <c r="Q11" s="128">
        <v>16716</v>
      </c>
      <c r="R11" s="129">
        <v>10.81</v>
      </c>
      <c r="S11" s="128">
        <v>15488</v>
      </c>
      <c r="T11" s="129">
        <v>6.85</v>
      </c>
      <c r="U11" s="130">
        <v>41694</v>
      </c>
      <c r="V11" s="120"/>
      <c r="X11" t="e">
        <f>INDEX(A:A,MATCH(Y10:Y85,#REF!,0))</f>
        <v>#REF!</v>
      </c>
      <c r="Y11" s="127" t="s">
        <v>1384</v>
      </c>
      <c r="Z11" s="128">
        <v>10749</v>
      </c>
      <c r="AA11" s="129">
        <v>7.47</v>
      </c>
      <c r="AB11" s="128">
        <v>12005</v>
      </c>
      <c r="AC11" s="129">
        <v>6.27</v>
      </c>
      <c r="AD11" s="128">
        <v>16716</v>
      </c>
      <c r="AE11" s="129">
        <v>10.81</v>
      </c>
      <c r="AF11" s="128">
        <v>15488</v>
      </c>
      <c r="AG11" s="129">
        <v>6.85</v>
      </c>
      <c r="AH11" s="130">
        <v>41694</v>
      </c>
    </row>
    <row r="12" spans="1:34" ht="13">
      <c r="A12" s="136" t="s">
        <v>13</v>
      </c>
      <c r="B12" s="136" t="s">
        <v>182</v>
      </c>
      <c r="C12" s="136" t="s">
        <v>1282</v>
      </c>
      <c r="D12" s="136" t="s">
        <v>1269</v>
      </c>
      <c r="E12" s="136" t="str">
        <f t="shared" si="0"/>
        <v>HSBC Flexi Debt Fund - Dir - Growth</v>
      </c>
      <c r="F12" s="136" t="s">
        <v>119</v>
      </c>
      <c r="G12" s="55" t="e">
        <f>INDEX(A:A,MATCH($L$4:L453,E:E,0))</f>
        <v>#N/A</v>
      </c>
      <c r="H12" s="55" t="e">
        <f t="shared" si="1"/>
        <v>#N/A</v>
      </c>
      <c r="I12" s="55" t="str">
        <f t="shared" si="4"/>
        <v>HSBC Asia Pacific (Ex Japan) Dividend Yield Fund - Reg - GrowthScheme Benchmark (MSCI APJ TRI**)</v>
      </c>
      <c r="J12" s="55" t="str">
        <f t="shared" si="2"/>
        <v>HOAPDF</v>
      </c>
      <c r="K12" s="55" t="str">
        <f t="shared" si="3"/>
        <v>Regular</v>
      </c>
      <c r="L12" s="131" t="s">
        <v>1221</v>
      </c>
      <c r="M12" s="132">
        <v>11825</v>
      </c>
      <c r="N12" s="133">
        <v>18.2</v>
      </c>
      <c r="O12" s="132">
        <v>12807</v>
      </c>
      <c r="P12" s="133">
        <v>8.58</v>
      </c>
      <c r="Q12" s="132">
        <v>18201</v>
      </c>
      <c r="R12" s="133">
        <v>12.71</v>
      </c>
      <c r="S12" s="132">
        <v>17389</v>
      </c>
      <c r="T12" s="133">
        <v>8.74</v>
      </c>
      <c r="U12" s="149"/>
      <c r="V12" s="121"/>
      <c r="X12" t="e">
        <f>INDEX(A:A,MATCH(Y11:Y86,#REF!,0))</f>
        <v>#REF!</v>
      </c>
      <c r="Y12" s="131" t="s">
        <v>1221</v>
      </c>
      <c r="Z12" s="132">
        <v>11825</v>
      </c>
      <c r="AA12" s="133">
        <v>18.2</v>
      </c>
      <c r="AB12" s="132">
        <v>12807</v>
      </c>
      <c r="AC12" s="133">
        <v>8.58</v>
      </c>
      <c r="AD12" s="132">
        <v>18201</v>
      </c>
      <c r="AE12" s="133">
        <v>12.71</v>
      </c>
      <c r="AF12" s="132">
        <v>17389</v>
      </c>
      <c r="AG12" s="133">
        <v>8.74</v>
      </c>
      <c r="AH12" s="149"/>
    </row>
    <row r="13" spans="1:34" ht="13">
      <c r="A13" s="136" t="s">
        <v>14</v>
      </c>
      <c r="B13" s="136" t="s">
        <v>1011</v>
      </c>
      <c r="C13" s="136" t="s">
        <v>1282</v>
      </c>
      <c r="D13" s="136" t="s">
        <v>1269</v>
      </c>
      <c r="E13" s="136" t="str">
        <f t="shared" si="0"/>
        <v>HSBC Global Emerging Markets Fund - Dir - Growth</v>
      </c>
      <c r="F13" s="136" t="s">
        <v>119</v>
      </c>
      <c r="G13" s="55" t="e">
        <f>INDEX(A:A,MATCH($L$4:L454,E:E,0))</f>
        <v>#N/A</v>
      </c>
      <c r="H13" s="55" t="e">
        <f t="shared" si="1"/>
        <v>#N/A</v>
      </c>
      <c r="I13" s="55" t="str">
        <f t="shared" si="4"/>
        <v>Scheme Benchmark (MSCI APJ TRI**)Additional Benchmark (Nifty 50 TRI)</v>
      </c>
      <c r="J13" s="55" t="e">
        <f t="shared" si="2"/>
        <v>#N/A</v>
      </c>
      <c r="K13" s="55" t="e">
        <f t="shared" si="3"/>
        <v>#N/A</v>
      </c>
      <c r="L13" s="131" t="s">
        <v>1222</v>
      </c>
      <c r="M13" s="132">
        <v>9903</v>
      </c>
      <c r="N13" s="133">
        <v>-0.97</v>
      </c>
      <c r="O13" s="132">
        <v>11921</v>
      </c>
      <c r="P13" s="133">
        <v>6.02</v>
      </c>
      <c r="Q13" s="132">
        <v>15064</v>
      </c>
      <c r="R13" s="133">
        <v>8.5299999999999994</v>
      </c>
      <c r="S13" s="132">
        <v>19753</v>
      </c>
      <c r="T13" s="133">
        <v>10.86</v>
      </c>
      <c r="U13" s="149"/>
      <c r="V13" s="121"/>
      <c r="X13" t="e">
        <f>INDEX(A:A,MATCH(Y12:Y87,#REF!,0))</f>
        <v>#REF!</v>
      </c>
      <c r="Y13" s="131" t="s">
        <v>1222</v>
      </c>
      <c r="Z13" s="132">
        <v>9903</v>
      </c>
      <c r="AA13" s="133">
        <v>-0.97</v>
      </c>
      <c r="AB13" s="132">
        <v>11921</v>
      </c>
      <c r="AC13" s="133">
        <v>6.02</v>
      </c>
      <c r="AD13" s="132">
        <v>15064</v>
      </c>
      <c r="AE13" s="133">
        <v>8.5299999999999994</v>
      </c>
      <c r="AF13" s="132">
        <v>19753</v>
      </c>
      <c r="AG13" s="133">
        <v>10.86</v>
      </c>
      <c r="AH13" s="149"/>
    </row>
    <row r="14" spans="1:34">
      <c r="A14" s="136" t="s">
        <v>15</v>
      </c>
      <c r="B14" s="136" t="s">
        <v>212</v>
      </c>
      <c r="C14" s="136" t="s">
        <v>1282</v>
      </c>
      <c r="D14" s="136" t="s">
        <v>1269</v>
      </c>
      <c r="E14" s="136" t="str">
        <f t="shared" si="0"/>
        <v>HSBC Brazil Fund - Dir - Growth</v>
      </c>
      <c r="F14" s="136" t="s">
        <v>119</v>
      </c>
      <c r="G14" s="55" t="e">
        <f>INDEX(A:A,MATCH($L$4:L455,E:E,0))</f>
        <v>#N/A</v>
      </c>
      <c r="H14" s="55" t="e">
        <f t="shared" si="1"/>
        <v>#N/A</v>
      </c>
      <c r="I14" s="55" t="str">
        <f t="shared" si="4"/>
        <v>Additional Benchmark (Nifty 50 TRI)</v>
      </c>
      <c r="J14" s="55" t="e">
        <f t="shared" si="2"/>
        <v>#N/A</v>
      </c>
      <c r="K14" s="55" t="e">
        <f t="shared" si="3"/>
        <v>#N/A</v>
      </c>
      <c r="M14" s="134"/>
      <c r="N14" s="135"/>
      <c r="O14" s="134"/>
      <c r="P14" s="135"/>
      <c r="Q14" s="134"/>
      <c r="R14" s="135"/>
      <c r="S14" s="134"/>
      <c r="T14" s="135"/>
      <c r="U14" s="77"/>
      <c r="V14" s="77"/>
      <c r="X14" t="e">
        <f>INDEX(A:A,MATCH(Y13:Y88,#REF!,0))</f>
        <v>#REF!</v>
      </c>
      <c r="Z14" s="134"/>
      <c r="AA14" s="135"/>
      <c r="AB14" s="134"/>
      <c r="AC14" s="135"/>
      <c r="AD14" s="134"/>
      <c r="AE14" s="135"/>
      <c r="AF14" s="134"/>
      <c r="AG14" s="135"/>
      <c r="AH14" s="77"/>
    </row>
    <row r="15" spans="1:34">
      <c r="A15" s="136" t="s">
        <v>22</v>
      </c>
      <c r="B15" s="136" t="s">
        <v>1058</v>
      </c>
      <c r="C15" s="136" t="s">
        <v>1282</v>
      </c>
      <c r="D15" s="136" t="s">
        <v>1269</v>
      </c>
      <c r="E15" s="136" t="str">
        <f t="shared" si="0"/>
        <v>HSBC Asia Pacific (Ex Japan) Dividend Yield Fund - Dir - Growth</v>
      </c>
      <c r="F15" s="136" t="s">
        <v>119</v>
      </c>
      <c r="G15" s="55" t="str">
        <f>INDEX(A:A,MATCH($L$4:L456,E:E,0))</f>
        <v>HOBRAZ</v>
      </c>
      <c r="H15" s="55" t="str">
        <f t="shared" si="1"/>
        <v>Direct</v>
      </c>
      <c r="I15" s="55" t="str">
        <f t="shared" si="4"/>
        <v>HSBC Brazil Fund - Dir - Growth</v>
      </c>
      <c r="J15" s="55" t="str">
        <f t="shared" si="2"/>
        <v>Direct</v>
      </c>
      <c r="K15" s="55" t="e">
        <f t="shared" si="3"/>
        <v>#N/A</v>
      </c>
      <c r="L15" s="127" t="s">
        <v>1223</v>
      </c>
      <c r="M15" s="128">
        <v>6810</v>
      </c>
      <c r="N15" s="129">
        <v>-31.83</v>
      </c>
      <c r="O15" s="128">
        <v>7532</v>
      </c>
      <c r="P15" s="129">
        <v>-9</v>
      </c>
      <c r="Q15" s="128">
        <v>13893</v>
      </c>
      <c r="R15" s="129">
        <v>6.79</v>
      </c>
      <c r="S15" s="128">
        <v>6110</v>
      </c>
      <c r="T15" s="129">
        <v>-6.16</v>
      </c>
      <c r="U15" s="130">
        <v>41276</v>
      </c>
      <c r="V15" s="120"/>
      <c r="X15" t="e">
        <f>INDEX(A:A,MATCH(Y14:Y89,#REF!,0))</f>
        <v>#REF!</v>
      </c>
      <c r="Y15" s="127" t="s">
        <v>1223</v>
      </c>
      <c r="Z15" s="128">
        <v>6810</v>
      </c>
      <c r="AA15" s="129">
        <v>-31.83</v>
      </c>
      <c r="AB15" s="128">
        <v>7532</v>
      </c>
      <c r="AC15" s="129">
        <v>-9</v>
      </c>
      <c r="AD15" s="128">
        <v>13893</v>
      </c>
      <c r="AE15" s="129">
        <v>6.79</v>
      </c>
      <c r="AF15" s="128">
        <v>6110</v>
      </c>
      <c r="AG15" s="129">
        <v>-6.16</v>
      </c>
      <c r="AH15" s="130">
        <v>41276</v>
      </c>
    </row>
    <row r="16" spans="1:34" ht="13">
      <c r="A16" s="136" t="s">
        <v>24</v>
      </c>
      <c r="B16" s="136" t="s">
        <v>556</v>
      </c>
      <c r="C16" s="136" t="s">
        <v>1282</v>
      </c>
      <c r="D16" s="136" t="s">
        <v>1269</v>
      </c>
      <c r="E16" s="136" t="str">
        <f t="shared" si="0"/>
        <v>HSBC Managed Solutions India - Growth - Dir - Growth</v>
      </c>
      <c r="F16" s="136" t="s">
        <v>119</v>
      </c>
      <c r="G16" s="55" t="e">
        <f>INDEX(A:A,MATCH($L$4:L457,E:E,0))</f>
        <v>#N/A</v>
      </c>
      <c r="H16" s="55" t="e">
        <f t="shared" si="1"/>
        <v>#N/A</v>
      </c>
      <c r="I16" s="55" t="str">
        <f t="shared" si="4"/>
        <v>HSBC Brazil Fund - Dir - GrowthScheme Benchmark (MSCI Brazil TRI**)</v>
      </c>
      <c r="J16" s="55" t="str">
        <f t="shared" si="2"/>
        <v>HOBRAZ</v>
      </c>
      <c r="K16" s="55" t="str">
        <f t="shared" si="3"/>
        <v>Direct</v>
      </c>
      <c r="L16" s="131" t="s">
        <v>1224</v>
      </c>
      <c r="M16" s="132">
        <v>7225</v>
      </c>
      <c r="N16" s="133">
        <v>-27.69</v>
      </c>
      <c r="O16" s="132">
        <v>8582</v>
      </c>
      <c r="P16" s="133">
        <v>-4.96</v>
      </c>
      <c r="Q16" s="132">
        <v>17298</v>
      </c>
      <c r="R16" s="133">
        <v>11.57</v>
      </c>
      <c r="S16" s="132">
        <v>9419</v>
      </c>
      <c r="T16" s="133">
        <v>-0.77</v>
      </c>
      <c r="U16" s="149"/>
      <c r="V16" s="121"/>
      <c r="X16" t="e">
        <f>INDEX(A:A,MATCH(Y15:Y90,#REF!,0))</f>
        <v>#REF!</v>
      </c>
      <c r="Y16" s="131" t="s">
        <v>1224</v>
      </c>
      <c r="Z16" s="132">
        <v>7225</v>
      </c>
      <c r="AA16" s="133">
        <v>-27.69</v>
      </c>
      <c r="AB16" s="132">
        <v>8582</v>
      </c>
      <c r="AC16" s="133">
        <v>-4.96</v>
      </c>
      <c r="AD16" s="132">
        <v>17298</v>
      </c>
      <c r="AE16" s="133">
        <v>11.57</v>
      </c>
      <c r="AF16" s="132">
        <v>9419</v>
      </c>
      <c r="AG16" s="133">
        <v>-0.77</v>
      </c>
      <c r="AH16" s="149"/>
    </row>
    <row r="17" spans="1:34" ht="13">
      <c r="A17" s="136" t="s">
        <v>25</v>
      </c>
      <c r="B17" s="136" t="s">
        <v>567</v>
      </c>
      <c r="C17" s="136" t="s">
        <v>1282</v>
      </c>
      <c r="D17" s="136" t="s">
        <v>1269</v>
      </c>
      <c r="E17" s="136" t="str">
        <f t="shared" si="0"/>
        <v>HSBC Managed Solutions India - Moderate - Dir - Growth</v>
      </c>
      <c r="F17" s="136" t="s">
        <v>119</v>
      </c>
      <c r="G17" s="55" t="e">
        <f>INDEX(A:A,MATCH($L$4:L458,E:E,0))</f>
        <v>#N/A</v>
      </c>
      <c r="H17" s="55" t="e">
        <f t="shared" si="1"/>
        <v>#N/A</v>
      </c>
      <c r="I17" s="55" t="str">
        <f t="shared" si="4"/>
        <v>Scheme Benchmark (MSCI Brazil TRI**)Additional Benchmark (Nifty 50 TRI)</v>
      </c>
      <c r="J17" s="55" t="e">
        <f t="shared" si="2"/>
        <v>#N/A</v>
      </c>
      <c r="K17" s="55" t="e">
        <f t="shared" si="3"/>
        <v>#N/A</v>
      </c>
      <c r="L17" s="131" t="s">
        <v>1222</v>
      </c>
      <c r="M17" s="132">
        <v>9903</v>
      </c>
      <c r="N17" s="133">
        <v>-0.97</v>
      </c>
      <c r="O17" s="132">
        <v>11921</v>
      </c>
      <c r="P17" s="133">
        <v>6.02</v>
      </c>
      <c r="Q17" s="132">
        <v>15064</v>
      </c>
      <c r="R17" s="133">
        <v>8.5299999999999994</v>
      </c>
      <c r="S17" s="132">
        <v>20663</v>
      </c>
      <c r="T17" s="133">
        <v>9.82</v>
      </c>
      <c r="U17" s="149"/>
      <c r="V17" s="121"/>
      <c r="X17" t="e">
        <f>INDEX(A:A,MATCH(Y16:Y91,#REF!,0))</f>
        <v>#REF!</v>
      </c>
      <c r="Y17" s="131" t="s">
        <v>1222</v>
      </c>
      <c r="Z17" s="132">
        <v>9903</v>
      </c>
      <c r="AA17" s="133">
        <v>-0.97</v>
      </c>
      <c r="AB17" s="132">
        <v>11921</v>
      </c>
      <c r="AC17" s="133">
        <v>6.02</v>
      </c>
      <c r="AD17" s="132">
        <v>15064</v>
      </c>
      <c r="AE17" s="133">
        <v>8.5299999999999994</v>
      </c>
      <c r="AF17" s="132">
        <v>20663</v>
      </c>
      <c r="AG17" s="133">
        <v>9.82</v>
      </c>
      <c r="AH17" s="149"/>
    </row>
    <row r="18" spans="1:34">
      <c r="A18" s="136" t="s">
        <v>23</v>
      </c>
      <c r="B18" s="136" t="s">
        <v>1281</v>
      </c>
      <c r="C18" s="136" t="s">
        <v>1282</v>
      </c>
      <c r="D18" s="136" t="s">
        <v>1269</v>
      </c>
      <c r="E18" s="136" t="str">
        <f t="shared" si="0"/>
        <v>HSBC Managed Solutions India - Conservative - Dir - Growth</v>
      </c>
      <c r="F18" s="136" t="s">
        <v>119</v>
      </c>
      <c r="G18" s="55" t="e">
        <f>INDEX(A:A,MATCH($L$4:L459,E:E,0))</f>
        <v>#N/A</v>
      </c>
      <c r="H18" s="55" t="e">
        <f t="shared" si="1"/>
        <v>#N/A</v>
      </c>
      <c r="I18" s="55" t="str">
        <f t="shared" si="4"/>
        <v>Additional Benchmark (Nifty 50 TRI)</v>
      </c>
      <c r="J18" s="55" t="e">
        <f t="shared" si="2"/>
        <v>#N/A</v>
      </c>
      <c r="K18" s="55" t="e">
        <f t="shared" si="3"/>
        <v>#N/A</v>
      </c>
      <c r="M18" s="134"/>
      <c r="N18" s="135"/>
      <c r="O18" s="134"/>
      <c r="P18" s="135"/>
      <c r="Q18" s="134"/>
      <c r="R18" s="135"/>
      <c r="S18" s="134"/>
      <c r="T18" s="135"/>
      <c r="U18" s="77"/>
      <c r="V18" s="77"/>
      <c r="X18" t="e">
        <f>INDEX(A:A,MATCH(Y17:Y92,#REF!,0))</f>
        <v>#REF!</v>
      </c>
      <c r="Z18" s="134"/>
      <c r="AA18" s="135"/>
      <c r="AB18" s="134"/>
      <c r="AC18" s="135"/>
      <c r="AD18" s="134"/>
      <c r="AE18" s="135"/>
      <c r="AF18" s="134"/>
      <c r="AG18" s="135"/>
      <c r="AH18" s="77"/>
    </row>
    <row r="19" spans="1:34">
      <c r="A19" s="136" t="s">
        <v>26</v>
      </c>
      <c r="B19" s="136" t="s">
        <v>540</v>
      </c>
      <c r="C19" s="136" t="s">
        <v>1282</v>
      </c>
      <c r="D19" s="136" t="s">
        <v>1269</v>
      </c>
      <c r="E19" s="136" t="str">
        <f t="shared" si="0"/>
        <v>HSBC Global Consumer Opportunities Fund - Dir - Growth</v>
      </c>
      <c r="F19" s="136" t="s">
        <v>119</v>
      </c>
      <c r="G19" s="55" t="str">
        <f>INDEX(A:A,MATCH($L$4:L460,E:E,0))</f>
        <v>HOBRAZ</v>
      </c>
      <c r="H19" s="55" t="str">
        <f t="shared" si="1"/>
        <v>Regular</v>
      </c>
      <c r="I19" s="55" t="str">
        <f t="shared" si="4"/>
        <v>HSBC Brazil Fund - Growth</v>
      </c>
      <c r="J19" s="55" t="str">
        <f t="shared" si="2"/>
        <v>Regular</v>
      </c>
      <c r="K19" s="55" t="e">
        <f t="shared" si="3"/>
        <v>#N/A</v>
      </c>
      <c r="L19" s="127" t="s">
        <v>1283</v>
      </c>
      <c r="M19" s="128">
        <v>6757</v>
      </c>
      <c r="N19" s="129">
        <v>-32.36</v>
      </c>
      <c r="O19" s="128">
        <v>7364</v>
      </c>
      <c r="P19" s="129">
        <v>-9.68</v>
      </c>
      <c r="Q19" s="128">
        <v>13393</v>
      </c>
      <c r="R19" s="129">
        <v>6.01</v>
      </c>
      <c r="S19" s="128">
        <v>5791</v>
      </c>
      <c r="T19" s="129">
        <v>-5.64</v>
      </c>
      <c r="U19" s="130">
        <v>40669</v>
      </c>
      <c r="V19" s="120"/>
      <c r="X19" t="e">
        <f>INDEX(A:A,MATCH(Y18:Y93,#REF!,0))</f>
        <v>#REF!</v>
      </c>
      <c r="Y19" s="127" t="s">
        <v>1283</v>
      </c>
      <c r="Z19" s="128">
        <v>6757</v>
      </c>
      <c r="AA19" s="129">
        <v>-32.36</v>
      </c>
      <c r="AB19" s="128">
        <v>7364</v>
      </c>
      <c r="AC19" s="129">
        <v>-9.68</v>
      </c>
      <c r="AD19" s="128">
        <v>13393</v>
      </c>
      <c r="AE19" s="129">
        <v>6.01</v>
      </c>
      <c r="AF19" s="128">
        <v>5791</v>
      </c>
      <c r="AG19" s="129">
        <v>-5.64</v>
      </c>
      <c r="AH19" s="130">
        <v>40669</v>
      </c>
    </row>
    <row r="20" spans="1:34" ht="13">
      <c r="A20" s="136" t="s">
        <v>29</v>
      </c>
      <c r="B20" s="136" t="s">
        <v>187</v>
      </c>
      <c r="C20" s="136" t="s">
        <v>1282</v>
      </c>
      <c r="D20" s="136" t="s">
        <v>1269</v>
      </c>
      <c r="E20" s="136" t="str">
        <f t="shared" si="0"/>
        <v>HSBC Fixed Term Series 125 - Dir - Growth</v>
      </c>
      <c r="F20" s="136" t="s">
        <v>119</v>
      </c>
      <c r="G20" s="55" t="e">
        <f>INDEX(A:A,MATCH($L$4:L461,E:E,0))</f>
        <v>#N/A</v>
      </c>
      <c r="H20" s="55" t="e">
        <f t="shared" si="1"/>
        <v>#N/A</v>
      </c>
      <c r="I20" s="55" t="str">
        <f t="shared" si="4"/>
        <v>HSBC Brazil Fund - GrowthScheme Benchmark (MSCI Brazil TRI**)</v>
      </c>
      <c r="J20" s="55" t="str">
        <f t="shared" si="2"/>
        <v>HOBRAZ</v>
      </c>
      <c r="K20" s="55" t="str">
        <f t="shared" si="3"/>
        <v>Regular</v>
      </c>
      <c r="L20" s="131" t="s">
        <v>1224</v>
      </c>
      <c r="M20" s="132">
        <v>7225</v>
      </c>
      <c r="N20" s="133">
        <v>-27.69</v>
      </c>
      <c r="O20" s="132">
        <v>8582</v>
      </c>
      <c r="P20" s="133">
        <v>-4.96</v>
      </c>
      <c r="Q20" s="132">
        <v>17298</v>
      </c>
      <c r="R20" s="133">
        <v>11.57</v>
      </c>
      <c r="S20" s="132">
        <v>9749</v>
      </c>
      <c r="T20" s="133">
        <v>-0.27</v>
      </c>
      <c r="U20" s="149"/>
      <c r="V20" s="121"/>
      <c r="X20" t="e">
        <f>INDEX(A:A,MATCH(Y19:Y94,#REF!,0))</f>
        <v>#REF!</v>
      </c>
      <c r="Y20" s="131" t="s">
        <v>1224</v>
      </c>
      <c r="Z20" s="132">
        <v>7225</v>
      </c>
      <c r="AA20" s="133">
        <v>-27.69</v>
      </c>
      <c r="AB20" s="132">
        <v>8582</v>
      </c>
      <c r="AC20" s="133">
        <v>-4.96</v>
      </c>
      <c r="AD20" s="132">
        <v>17298</v>
      </c>
      <c r="AE20" s="133">
        <v>11.57</v>
      </c>
      <c r="AF20" s="132">
        <v>9749</v>
      </c>
      <c r="AG20" s="133">
        <v>-0.27</v>
      </c>
      <c r="AH20" s="149"/>
    </row>
    <row r="21" spans="1:34" ht="13">
      <c r="A21" s="136" t="s">
        <v>30</v>
      </c>
      <c r="B21" s="136" t="s">
        <v>188</v>
      </c>
      <c r="C21" s="136" t="s">
        <v>1282</v>
      </c>
      <c r="D21" s="136" t="s">
        <v>1269</v>
      </c>
      <c r="E21" s="136" t="str">
        <f t="shared" si="0"/>
        <v>HSBC Fixed Term Series 126 - Dir - Growth</v>
      </c>
      <c r="F21" s="136" t="s">
        <v>119</v>
      </c>
      <c r="G21" s="55" t="e">
        <f>INDEX(A:A,MATCH($L$4:L462,E:E,0))</f>
        <v>#N/A</v>
      </c>
      <c r="H21" s="55" t="e">
        <f t="shared" si="1"/>
        <v>#N/A</v>
      </c>
      <c r="I21" s="55" t="str">
        <f t="shared" si="4"/>
        <v>Scheme Benchmark (MSCI Brazil TRI**)Additional Benchmark (Nifty 50 TRI)</v>
      </c>
      <c r="J21" s="55" t="e">
        <f t="shared" si="2"/>
        <v>#N/A</v>
      </c>
      <c r="K21" s="55" t="e">
        <f t="shared" si="3"/>
        <v>#N/A</v>
      </c>
      <c r="L21" s="131" t="s">
        <v>1222</v>
      </c>
      <c r="M21" s="132">
        <v>9903</v>
      </c>
      <c r="N21" s="133">
        <v>-0.97</v>
      </c>
      <c r="O21" s="132">
        <v>11921</v>
      </c>
      <c r="P21" s="133">
        <v>6.02</v>
      </c>
      <c r="Q21" s="132">
        <v>15064</v>
      </c>
      <c r="R21" s="133">
        <v>8.5299999999999994</v>
      </c>
      <c r="S21" s="132">
        <v>22795</v>
      </c>
      <c r="T21" s="133">
        <v>9.15</v>
      </c>
      <c r="U21" s="149"/>
      <c r="V21" s="121"/>
      <c r="X21" t="e">
        <f>INDEX(A:A,MATCH(Y20:Y95,#REF!,0))</f>
        <v>#REF!</v>
      </c>
      <c r="Y21" s="131" t="s">
        <v>1222</v>
      </c>
      <c r="Z21" s="132">
        <v>9903</v>
      </c>
      <c r="AA21" s="133">
        <v>-0.97</v>
      </c>
      <c r="AB21" s="132">
        <v>11921</v>
      </c>
      <c r="AC21" s="133">
        <v>6.02</v>
      </c>
      <c r="AD21" s="132">
        <v>15064</v>
      </c>
      <c r="AE21" s="133">
        <v>8.5299999999999994</v>
      </c>
      <c r="AF21" s="132">
        <v>22795</v>
      </c>
      <c r="AG21" s="133">
        <v>9.15</v>
      </c>
      <c r="AH21" s="149"/>
    </row>
    <row r="22" spans="1:34">
      <c r="A22" s="136" t="s">
        <v>31</v>
      </c>
      <c r="B22" s="136" t="s">
        <v>178</v>
      </c>
      <c r="C22" s="136" t="s">
        <v>1282</v>
      </c>
      <c r="D22" s="136" t="s">
        <v>1269</v>
      </c>
      <c r="E22" s="136" t="str">
        <f t="shared" si="0"/>
        <v>HSBC Fixed Term Series 128 - Dir - Growth</v>
      </c>
      <c r="F22" s="136" t="s">
        <v>119</v>
      </c>
      <c r="G22" s="55" t="e">
        <f>INDEX(A:A,MATCH($L$4:L463,E:E,0))</f>
        <v>#N/A</v>
      </c>
      <c r="H22" s="55" t="e">
        <f t="shared" si="1"/>
        <v>#N/A</v>
      </c>
      <c r="I22" s="55" t="str">
        <f t="shared" si="4"/>
        <v>Additional Benchmark (Nifty 50 TRI)</v>
      </c>
      <c r="J22" s="55" t="e">
        <f t="shared" si="2"/>
        <v>#N/A</v>
      </c>
      <c r="K22" s="55" t="e">
        <f t="shared" si="3"/>
        <v>#N/A</v>
      </c>
      <c r="M22" s="134"/>
      <c r="N22" s="135"/>
      <c r="O22" s="134"/>
      <c r="P22" s="135"/>
      <c r="Q22" s="134"/>
      <c r="R22" s="135"/>
      <c r="S22" s="134"/>
      <c r="T22" s="135"/>
      <c r="U22" s="77"/>
      <c r="V22" s="77"/>
      <c r="X22" t="e">
        <f>INDEX(A:A,MATCH(Y21:Y96,#REF!,0))</f>
        <v>#REF!</v>
      </c>
      <c r="Z22" s="134"/>
      <c r="AA22" s="135"/>
      <c r="AB22" s="134"/>
      <c r="AC22" s="135"/>
      <c r="AD22" s="134"/>
      <c r="AE22" s="135"/>
      <c r="AF22" s="134"/>
      <c r="AG22" s="135"/>
      <c r="AH22" s="77"/>
    </row>
    <row r="23" spans="1:34">
      <c r="A23" s="136" t="s">
        <v>32</v>
      </c>
      <c r="B23" s="136" t="s">
        <v>1270</v>
      </c>
      <c r="C23" s="136" t="s">
        <v>1282</v>
      </c>
      <c r="D23" s="136" t="s">
        <v>1269</v>
      </c>
      <c r="E23" s="136" t="str">
        <f t="shared" si="0"/>
        <v>HSBC FTS 129 - Dir - Growth</v>
      </c>
      <c r="F23" s="136" t="s">
        <v>119</v>
      </c>
      <c r="G23" s="55" t="str">
        <f>INDEX(A:A,MATCH($L$4:L464,E:E,0))</f>
        <v>HLCASH</v>
      </c>
      <c r="H23" s="55" t="str">
        <f t="shared" si="1"/>
        <v>Direct</v>
      </c>
      <c r="I23" s="55" t="str">
        <f t="shared" si="4"/>
        <v>HSBC Cash Fund - Dir - Growth</v>
      </c>
      <c r="J23" s="55" t="str">
        <f t="shared" si="2"/>
        <v>Direct</v>
      </c>
      <c r="K23" s="55" t="e">
        <f t="shared" si="3"/>
        <v>#N/A</v>
      </c>
      <c r="L23" s="127" t="s">
        <v>1225</v>
      </c>
      <c r="M23" s="128">
        <v>10474</v>
      </c>
      <c r="N23" s="129">
        <v>4.7300000000000004</v>
      </c>
      <c r="O23" s="128">
        <v>12050</v>
      </c>
      <c r="P23" s="129">
        <v>6.4</v>
      </c>
      <c r="Q23" s="128">
        <v>13874</v>
      </c>
      <c r="R23" s="129">
        <v>6.76</v>
      </c>
      <c r="S23" s="128">
        <v>17605</v>
      </c>
      <c r="T23" s="129">
        <v>7.57</v>
      </c>
      <c r="U23" s="130">
        <v>41275</v>
      </c>
      <c r="V23" s="120"/>
      <c r="X23" t="e">
        <f>INDEX(A:A,MATCH(Y22:Y97,#REF!,0))</f>
        <v>#REF!</v>
      </c>
      <c r="Y23" s="127" t="s">
        <v>1225</v>
      </c>
      <c r="Z23" s="128">
        <v>10474</v>
      </c>
      <c r="AA23" s="129">
        <v>4.7300000000000004</v>
      </c>
      <c r="AB23" s="128">
        <v>12050</v>
      </c>
      <c r="AC23" s="129">
        <v>6.4</v>
      </c>
      <c r="AD23" s="128">
        <v>13874</v>
      </c>
      <c r="AE23" s="129">
        <v>6.76</v>
      </c>
      <c r="AF23" s="128">
        <v>17605</v>
      </c>
      <c r="AG23" s="129">
        <v>7.57</v>
      </c>
      <c r="AH23" s="130">
        <v>41275</v>
      </c>
    </row>
    <row r="24" spans="1:34" ht="13">
      <c r="A24" s="136" t="s">
        <v>245</v>
      </c>
      <c r="B24" s="136" t="s">
        <v>1271</v>
      </c>
      <c r="C24" s="136" t="s">
        <v>1282</v>
      </c>
      <c r="D24" s="136" t="s">
        <v>1269</v>
      </c>
      <c r="E24" s="136" t="str">
        <f t="shared" si="0"/>
        <v>HSBC FTS 130 - Dir - Growth</v>
      </c>
      <c r="F24" s="136" t="s">
        <v>119</v>
      </c>
      <c r="G24" s="55" t="e">
        <f>INDEX(A:A,MATCH($L$4:L465,E:E,0))</f>
        <v>#N/A</v>
      </c>
      <c r="H24" s="55" t="e">
        <f t="shared" si="1"/>
        <v>#N/A</v>
      </c>
      <c r="I24" s="55" t="str">
        <f t="shared" si="4"/>
        <v>HSBC Cash Fund - Dir - GrowthScheme Benchmark (CRISIL Liquid Fund Index)</v>
      </c>
      <c r="J24" s="55" t="str">
        <f t="shared" si="2"/>
        <v>HLCASH</v>
      </c>
      <c r="K24" s="55" t="str">
        <f t="shared" si="3"/>
        <v>Direct</v>
      </c>
      <c r="L24" s="131" t="s">
        <v>1226</v>
      </c>
      <c r="M24" s="132">
        <v>10518</v>
      </c>
      <c r="N24" s="133">
        <v>5.17</v>
      </c>
      <c r="O24" s="132">
        <v>12111</v>
      </c>
      <c r="P24" s="133">
        <v>6.58</v>
      </c>
      <c r="Q24" s="132">
        <v>13913</v>
      </c>
      <c r="R24" s="133">
        <v>6.82</v>
      </c>
      <c r="S24" s="132">
        <v>17605</v>
      </c>
      <c r="T24" s="133">
        <v>7.57</v>
      </c>
      <c r="U24" s="149"/>
      <c r="V24" s="121"/>
      <c r="X24" t="e">
        <f>INDEX(A:A,MATCH(Y23:Y98,#REF!,0))</f>
        <v>#REF!</v>
      </c>
      <c r="Y24" s="131" t="s">
        <v>1226</v>
      </c>
      <c r="Z24" s="132">
        <v>10518</v>
      </c>
      <c r="AA24" s="133">
        <v>5.17</v>
      </c>
      <c r="AB24" s="132">
        <v>12111</v>
      </c>
      <c r="AC24" s="133">
        <v>6.58</v>
      </c>
      <c r="AD24" s="132">
        <v>13913</v>
      </c>
      <c r="AE24" s="133">
        <v>6.82</v>
      </c>
      <c r="AF24" s="132">
        <v>17605</v>
      </c>
      <c r="AG24" s="133">
        <v>7.57</v>
      </c>
      <c r="AH24" s="149"/>
    </row>
    <row r="25" spans="1:34" ht="13">
      <c r="A25" s="136" t="s">
        <v>1008</v>
      </c>
      <c r="B25" s="136" t="s">
        <v>1272</v>
      </c>
      <c r="C25" s="136" t="s">
        <v>1282</v>
      </c>
      <c r="D25" s="136" t="s">
        <v>1269</v>
      </c>
      <c r="E25" s="136" t="str">
        <f t="shared" si="0"/>
        <v>HSBC FTS 132 - Dir - Growth</v>
      </c>
      <c r="F25" s="136" t="s">
        <v>119</v>
      </c>
      <c r="G25" s="55" t="e">
        <f>INDEX(A:A,MATCH($L$4:L466,E:E,0))</f>
        <v>#N/A</v>
      </c>
      <c r="H25" s="55" t="e">
        <f t="shared" si="1"/>
        <v>#N/A</v>
      </c>
      <c r="I25" s="55" t="str">
        <f t="shared" si="4"/>
        <v>Scheme Benchmark (CRISIL Liquid Fund Index)Additional Benchmark (Crisil 91**)</v>
      </c>
      <c r="J25" s="55" t="e">
        <f t="shared" si="2"/>
        <v>#N/A</v>
      </c>
      <c r="K25" s="55" t="e">
        <f t="shared" si="3"/>
        <v>#N/A</v>
      </c>
      <c r="L25" s="131" t="s">
        <v>1227</v>
      </c>
      <c r="M25" s="132">
        <v>10498</v>
      </c>
      <c r="N25" s="133">
        <v>4.97</v>
      </c>
      <c r="O25" s="132">
        <v>11985</v>
      </c>
      <c r="P25" s="133">
        <v>6.21</v>
      </c>
      <c r="Q25" s="132">
        <v>13661</v>
      </c>
      <c r="R25" s="133">
        <v>6.43</v>
      </c>
      <c r="S25" s="132">
        <v>17128</v>
      </c>
      <c r="T25" s="133">
        <v>7.19</v>
      </c>
      <c r="U25" s="149"/>
      <c r="V25" s="77"/>
      <c r="X25" t="e">
        <f>INDEX(A:A,MATCH(Y24:Y99,#REF!,0))</f>
        <v>#REF!</v>
      </c>
      <c r="Y25" s="131" t="s">
        <v>1227</v>
      </c>
      <c r="Z25" s="132">
        <v>10498</v>
      </c>
      <c r="AA25" s="133">
        <v>4.97</v>
      </c>
      <c r="AB25" s="132">
        <v>11985</v>
      </c>
      <c r="AC25" s="133">
        <v>6.21</v>
      </c>
      <c r="AD25" s="132">
        <v>13661</v>
      </c>
      <c r="AE25" s="133">
        <v>6.43</v>
      </c>
      <c r="AF25" s="132">
        <v>17128</v>
      </c>
      <c r="AG25" s="133">
        <v>7.19</v>
      </c>
      <c r="AH25" s="149"/>
    </row>
    <row r="26" spans="1:34">
      <c r="A26" s="136" t="s">
        <v>1007</v>
      </c>
      <c r="B26" s="136" t="s">
        <v>1273</v>
      </c>
      <c r="C26" s="136" t="s">
        <v>1282</v>
      </c>
      <c r="D26" s="136" t="s">
        <v>1269</v>
      </c>
      <c r="E26" s="136" t="str">
        <f t="shared" si="0"/>
        <v>HSBC FTS 131 - Dir - Growth</v>
      </c>
      <c r="F26" s="136" t="s">
        <v>119</v>
      </c>
      <c r="G26" s="55" t="e">
        <f>INDEX(A:A,MATCH($L$4:L467,E:E,0))</f>
        <v>#N/A</v>
      </c>
      <c r="H26" s="55" t="e">
        <f t="shared" si="1"/>
        <v>#N/A</v>
      </c>
      <c r="I26" s="55" t="str">
        <f t="shared" si="4"/>
        <v>Additional Benchmark (Crisil 91**)</v>
      </c>
      <c r="J26" s="55" t="e">
        <f t="shared" si="2"/>
        <v>#N/A</v>
      </c>
      <c r="K26" s="55" t="e">
        <f t="shared" si="3"/>
        <v>#N/A</v>
      </c>
      <c r="M26" s="134"/>
      <c r="N26" s="135"/>
      <c r="O26" s="134"/>
      <c r="P26" s="135"/>
      <c r="Q26" s="134"/>
      <c r="R26" s="135"/>
      <c r="S26" s="134"/>
      <c r="T26" s="135"/>
      <c r="U26" s="77"/>
      <c r="V26" s="120"/>
      <c r="X26" t="e">
        <f>INDEX(A:A,MATCH(Y25:Y100,#REF!,0))</f>
        <v>#REF!</v>
      </c>
      <c r="Z26" s="134"/>
      <c r="AA26" s="135"/>
      <c r="AB26" s="134"/>
      <c r="AC26" s="135"/>
      <c r="AD26" s="134"/>
      <c r="AE26" s="135"/>
      <c r="AF26" s="134"/>
      <c r="AG26" s="135"/>
      <c r="AH26" s="77"/>
    </row>
    <row r="27" spans="1:34" ht="13">
      <c r="A27" s="136" t="s">
        <v>1009</v>
      </c>
      <c r="B27" s="136" t="s">
        <v>1274</v>
      </c>
      <c r="C27" s="136" t="s">
        <v>1282</v>
      </c>
      <c r="D27" s="136" t="s">
        <v>1269</v>
      </c>
      <c r="E27" s="136" t="str">
        <f t="shared" si="0"/>
        <v>HSBC FTS 133 - Dir - Growth</v>
      </c>
      <c r="F27" s="136" t="s">
        <v>119</v>
      </c>
      <c r="G27" s="55" t="str">
        <f>INDEX(A:A,MATCH($L$4:L468,E:E,0))</f>
        <v>HLCASH</v>
      </c>
      <c r="H27" s="55" t="str">
        <f t="shared" si="1"/>
        <v>Regular</v>
      </c>
      <c r="I27" s="55" t="str">
        <f t="shared" si="4"/>
        <v>HSBC Cash Fund - Growth</v>
      </c>
      <c r="J27" s="55" t="str">
        <f t="shared" si="2"/>
        <v>Regular</v>
      </c>
      <c r="K27" s="55" t="e">
        <f t="shared" si="3"/>
        <v>#N/A</v>
      </c>
      <c r="L27" s="127" t="s">
        <v>1284</v>
      </c>
      <c r="M27" s="128">
        <v>10464</v>
      </c>
      <c r="N27" s="129">
        <v>4.63</v>
      </c>
      <c r="O27" s="128">
        <v>12022</v>
      </c>
      <c r="P27" s="129">
        <v>6.32</v>
      </c>
      <c r="Q27" s="128">
        <v>13828</v>
      </c>
      <c r="R27" s="129">
        <v>6.69</v>
      </c>
      <c r="S27" s="128">
        <v>20081</v>
      </c>
      <c r="T27" s="129">
        <v>7.72</v>
      </c>
      <c r="U27" s="130">
        <v>40682</v>
      </c>
      <c r="V27" s="121"/>
      <c r="X27" t="e">
        <f>INDEX(A:A,MATCH(Y26:Y101,#REF!,0))</f>
        <v>#REF!</v>
      </c>
      <c r="Y27" s="127" t="s">
        <v>1284</v>
      </c>
      <c r="Z27" s="128">
        <v>10464</v>
      </c>
      <c r="AA27" s="129">
        <v>4.63</v>
      </c>
      <c r="AB27" s="128">
        <v>12022</v>
      </c>
      <c r="AC27" s="129">
        <v>6.32</v>
      </c>
      <c r="AD27" s="128">
        <v>13828</v>
      </c>
      <c r="AE27" s="129">
        <v>6.69</v>
      </c>
      <c r="AF27" s="128">
        <v>20081</v>
      </c>
      <c r="AG27" s="129">
        <v>7.72</v>
      </c>
      <c r="AH27" s="130">
        <v>40682</v>
      </c>
    </row>
    <row r="28" spans="1:34" ht="13">
      <c r="A28" s="136" t="s">
        <v>1074</v>
      </c>
      <c r="B28" s="136" t="s">
        <v>1275</v>
      </c>
      <c r="C28" s="136" t="s">
        <v>1282</v>
      </c>
      <c r="D28" s="136" t="s">
        <v>1269</v>
      </c>
      <c r="E28" s="136" t="str">
        <f t="shared" si="0"/>
        <v>HSBC FTS 134 - Dir - Growth</v>
      </c>
      <c r="F28" s="136" t="s">
        <v>119</v>
      </c>
      <c r="G28" s="55" t="e">
        <f>INDEX(A:A,MATCH($L$4:L469,E:E,0))</f>
        <v>#N/A</v>
      </c>
      <c r="H28" s="55" t="e">
        <f t="shared" si="1"/>
        <v>#N/A</v>
      </c>
      <c r="I28" s="55" t="str">
        <f t="shared" si="4"/>
        <v>HSBC Cash Fund - GrowthScheme Benchmark (CRISIL Liquid Fund Index)</v>
      </c>
      <c r="J28" s="55" t="str">
        <f t="shared" si="2"/>
        <v>HLCASH</v>
      </c>
      <c r="K28" s="55" t="str">
        <f t="shared" si="3"/>
        <v>Regular</v>
      </c>
      <c r="L28" s="131" t="s">
        <v>1226</v>
      </c>
      <c r="M28" s="132">
        <v>10518</v>
      </c>
      <c r="N28" s="133">
        <v>5.17</v>
      </c>
      <c r="O28" s="132">
        <v>12111</v>
      </c>
      <c r="P28" s="133">
        <v>6.58</v>
      </c>
      <c r="Q28" s="132">
        <v>13913</v>
      </c>
      <c r="R28" s="133">
        <v>6.82</v>
      </c>
      <c r="S28" s="132">
        <v>20081</v>
      </c>
      <c r="T28" s="133">
        <v>7.72</v>
      </c>
      <c r="U28" s="149"/>
      <c r="V28" s="121"/>
      <c r="X28" t="e">
        <f>INDEX(A:A,MATCH(Y27:Y102,#REF!,0))</f>
        <v>#REF!</v>
      </c>
      <c r="Y28" s="131" t="s">
        <v>1226</v>
      </c>
      <c r="Z28" s="132">
        <v>10518</v>
      </c>
      <c r="AA28" s="133">
        <v>5.17</v>
      </c>
      <c r="AB28" s="132">
        <v>12111</v>
      </c>
      <c r="AC28" s="133">
        <v>6.58</v>
      </c>
      <c r="AD28" s="132">
        <v>13913</v>
      </c>
      <c r="AE28" s="133">
        <v>6.82</v>
      </c>
      <c r="AF28" s="132">
        <v>20081</v>
      </c>
      <c r="AG28" s="133">
        <v>7.72</v>
      </c>
      <c r="AH28" s="149"/>
    </row>
    <row r="29" spans="1:34" ht="13">
      <c r="A29" s="136" t="s">
        <v>1075</v>
      </c>
      <c r="B29" s="136" t="s">
        <v>1276</v>
      </c>
      <c r="C29" s="136" t="s">
        <v>1282</v>
      </c>
      <c r="D29" s="136" t="s">
        <v>1269</v>
      </c>
      <c r="E29" s="136" t="str">
        <f t="shared" si="0"/>
        <v>HSBC FTS 135 - Dir - Growth</v>
      </c>
      <c r="F29" s="136" t="s">
        <v>119</v>
      </c>
      <c r="G29" s="55" t="e">
        <f>INDEX(A:A,MATCH($L$4:L470,E:E,0))</f>
        <v>#N/A</v>
      </c>
      <c r="H29" s="55" t="e">
        <f t="shared" si="1"/>
        <v>#N/A</v>
      </c>
      <c r="I29" s="55" t="str">
        <f t="shared" si="4"/>
        <v>Scheme Benchmark (CRISIL Liquid Fund Index)Additional Benchmark (Crisil 91**)</v>
      </c>
      <c r="J29" s="55" t="e">
        <f t="shared" si="2"/>
        <v>#N/A</v>
      </c>
      <c r="K29" s="55" t="e">
        <f t="shared" si="3"/>
        <v>#N/A</v>
      </c>
      <c r="L29" s="131" t="s">
        <v>1227</v>
      </c>
      <c r="M29" s="132">
        <v>10498</v>
      </c>
      <c r="N29" s="133">
        <v>4.97</v>
      </c>
      <c r="O29" s="132">
        <v>11985</v>
      </c>
      <c r="P29" s="133">
        <v>6.21</v>
      </c>
      <c r="Q29" s="132">
        <v>13661</v>
      </c>
      <c r="R29" s="133">
        <v>6.43</v>
      </c>
      <c r="S29" s="132">
        <v>19427</v>
      </c>
      <c r="T29" s="133">
        <v>7.34</v>
      </c>
      <c r="U29" s="149"/>
      <c r="V29" s="77"/>
      <c r="X29" t="e">
        <f>INDEX(A:A,MATCH(Y28:Y103,#REF!,0))</f>
        <v>#REF!</v>
      </c>
      <c r="Y29" s="131" t="s">
        <v>1227</v>
      </c>
      <c r="Z29" s="132">
        <v>10498</v>
      </c>
      <c r="AA29" s="133">
        <v>4.97</v>
      </c>
      <c r="AB29" s="132">
        <v>11985</v>
      </c>
      <c r="AC29" s="133">
        <v>6.21</v>
      </c>
      <c r="AD29" s="132">
        <v>13661</v>
      </c>
      <c r="AE29" s="133">
        <v>6.43</v>
      </c>
      <c r="AF29" s="132">
        <v>19427</v>
      </c>
      <c r="AG29" s="133">
        <v>7.34</v>
      </c>
      <c r="AH29" s="149"/>
    </row>
    <row r="30" spans="1:34">
      <c r="A30" s="136" t="s">
        <v>1076</v>
      </c>
      <c r="B30" s="136" t="s">
        <v>1277</v>
      </c>
      <c r="C30" s="136" t="s">
        <v>1282</v>
      </c>
      <c r="D30" s="136" t="s">
        <v>1269</v>
      </c>
      <c r="E30" s="136" t="str">
        <f t="shared" si="0"/>
        <v>HSBC FTS 136 - Dir - Growth</v>
      </c>
      <c r="F30" s="136" t="s">
        <v>119</v>
      </c>
      <c r="G30" s="55" t="e">
        <f>INDEX(A:A,MATCH($L$4:L471,E:E,0))</f>
        <v>#N/A</v>
      </c>
      <c r="H30" s="55" t="e">
        <f t="shared" si="1"/>
        <v>#N/A</v>
      </c>
      <c r="I30" s="55" t="str">
        <f t="shared" si="4"/>
        <v>Additional Benchmark (Crisil 91**)</v>
      </c>
      <c r="J30" s="55" t="e">
        <f t="shared" si="2"/>
        <v>#N/A</v>
      </c>
      <c r="K30" s="55" t="e">
        <f t="shared" si="3"/>
        <v>#N/A</v>
      </c>
      <c r="M30" s="134"/>
      <c r="N30" s="135"/>
      <c r="O30" s="134"/>
      <c r="P30" s="135"/>
      <c r="Q30" s="134"/>
      <c r="R30" s="135"/>
      <c r="S30" s="134"/>
      <c r="T30" s="135"/>
      <c r="U30" s="77"/>
      <c r="V30" s="120"/>
      <c r="X30" t="e">
        <f>INDEX(A:A,MATCH(Y29:Y104,#REF!,0))</f>
        <v>#REF!</v>
      </c>
      <c r="Z30" s="134"/>
      <c r="AA30" s="135"/>
      <c r="AB30" s="134"/>
      <c r="AC30" s="135"/>
      <c r="AD30" s="134"/>
      <c r="AE30" s="135"/>
      <c r="AF30" s="134"/>
      <c r="AG30" s="135"/>
      <c r="AH30" s="77"/>
    </row>
    <row r="31" spans="1:34" ht="13">
      <c r="A31" s="136" t="s">
        <v>1101</v>
      </c>
      <c r="B31" s="136" t="s">
        <v>1102</v>
      </c>
      <c r="C31" s="136" t="s">
        <v>1282</v>
      </c>
      <c r="D31" s="136" t="s">
        <v>1269</v>
      </c>
      <c r="E31" s="136" t="str">
        <f t="shared" si="0"/>
        <v>HSBC Equity Hybrid Fund - Dir - Growth</v>
      </c>
      <c r="F31" s="136" t="s">
        <v>119</v>
      </c>
      <c r="G31" s="55" t="str">
        <f>INDEX(A:A,MATCH($L$4:L472,E:E,0))</f>
        <v>HLCASH</v>
      </c>
      <c r="H31" s="55" t="str">
        <f t="shared" si="1"/>
        <v>Regular</v>
      </c>
      <c r="I31" s="55" t="str">
        <f t="shared" si="4"/>
        <v>HSBC Cash Fund - Reg - Growth</v>
      </c>
      <c r="J31" s="55" t="str">
        <f t="shared" si="2"/>
        <v>Regular</v>
      </c>
      <c r="K31" s="55" t="e">
        <f t="shared" si="3"/>
        <v>#N/A</v>
      </c>
      <c r="L31" s="127" t="s">
        <v>1528</v>
      </c>
      <c r="M31" s="128">
        <v>10382</v>
      </c>
      <c r="N31" s="129">
        <v>3.81</v>
      </c>
      <c r="O31" s="128">
        <v>11726</v>
      </c>
      <c r="P31" s="129">
        <v>5.44</v>
      </c>
      <c r="Q31" s="128">
        <v>13254</v>
      </c>
      <c r="R31" s="129">
        <v>5.79</v>
      </c>
      <c r="S31" s="128">
        <v>29435</v>
      </c>
      <c r="T31" s="129">
        <v>6.24</v>
      </c>
      <c r="U31" s="130">
        <v>37594</v>
      </c>
      <c r="V31" s="121"/>
      <c r="X31" t="e">
        <f>INDEX(A:A,MATCH(Y30:Y105,#REF!,0))</f>
        <v>#REF!</v>
      </c>
      <c r="Y31" s="127" t="s">
        <v>1528</v>
      </c>
      <c r="Z31" s="128">
        <v>10382</v>
      </c>
      <c r="AA31" s="129">
        <v>3.81</v>
      </c>
      <c r="AB31" s="128">
        <v>11726</v>
      </c>
      <c r="AC31" s="129">
        <v>5.44</v>
      </c>
      <c r="AD31" s="128">
        <v>13254</v>
      </c>
      <c r="AE31" s="129">
        <v>5.79</v>
      </c>
      <c r="AF31" s="128">
        <v>29435</v>
      </c>
      <c r="AG31" s="129">
        <v>6.24</v>
      </c>
      <c r="AH31" s="130">
        <v>37594</v>
      </c>
    </row>
    <row r="32" spans="1:34" ht="13">
      <c r="A32" s="136" t="s">
        <v>1103</v>
      </c>
      <c r="B32" s="136" t="s">
        <v>1278</v>
      </c>
      <c r="C32" s="136" t="s">
        <v>1282</v>
      </c>
      <c r="D32" s="136" t="s">
        <v>1269</v>
      </c>
      <c r="E32" s="136" t="str">
        <f t="shared" si="0"/>
        <v>HSBC FTS 137 - Dir - Growth</v>
      </c>
      <c r="F32" s="136" t="s">
        <v>119</v>
      </c>
      <c r="G32" s="55" t="e">
        <f>INDEX(A:A,MATCH($L$4:L473,E:E,0))</f>
        <v>#N/A</v>
      </c>
      <c r="H32" s="55" t="e">
        <f t="shared" si="1"/>
        <v>#N/A</v>
      </c>
      <c r="I32" s="55" t="str">
        <f t="shared" si="4"/>
        <v>HSBC Cash Fund - Reg - GrowthScheme Benchmark (CRISIL Liquid Fund Index)</v>
      </c>
      <c r="J32" s="55" t="e">
        <f t="shared" si="2"/>
        <v>#N/A</v>
      </c>
      <c r="K32" s="55" t="e">
        <f t="shared" si="3"/>
        <v>#N/A</v>
      </c>
      <c r="L32" s="131" t="s">
        <v>1226</v>
      </c>
      <c r="M32" s="132">
        <v>10518</v>
      </c>
      <c r="N32" s="133">
        <v>5.17</v>
      </c>
      <c r="O32" s="132">
        <v>12111</v>
      </c>
      <c r="P32" s="133">
        <v>6.58</v>
      </c>
      <c r="Q32" s="132">
        <v>13913</v>
      </c>
      <c r="R32" s="133">
        <v>6.82</v>
      </c>
      <c r="S32" s="132">
        <v>32167</v>
      </c>
      <c r="T32" s="133">
        <v>6.77</v>
      </c>
      <c r="U32" s="149"/>
      <c r="V32" s="77"/>
      <c r="X32" t="e">
        <f>INDEX(A:A,MATCH(Y31:Y106,#REF!,0))</f>
        <v>#REF!</v>
      </c>
      <c r="Y32" s="131" t="s">
        <v>1226</v>
      </c>
      <c r="Z32" s="132">
        <v>10518</v>
      </c>
      <c r="AA32" s="133">
        <v>5.17</v>
      </c>
      <c r="AB32" s="132">
        <v>12111</v>
      </c>
      <c r="AC32" s="133">
        <v>6.58</v>
      </c>
      <c r="AD32" s="132">
        <v>13913</v>
      </c>
      <c r="AE32" s="133">
        <v>6.82</v>
      </c>
      <c r="AF32" s="132">
        <v>32167</v>
      </c>
      <c r="AG32" s="133">
        <v>6.77</v>
      </c>
      <c r="AH32" s="149"/>
    </row>
    <row r="33" spans="1:34">
      <c r="A33" s="136" t="s">
        <v>1105</v>
      </c>
      <c r="B33" s="136" t="s">
        <v>1279</v>
      </c>
      <c r="C33" s="136" t="s">
        <v>1282</v>
      </c>
      <c r="D33" s="136" t="s">
        <v>1269</v>
      </c>
      <c r="E33" s="136" t="str">
        <f t="shared" si="0"/>
        <v>HSBC FTS 139 - Dir - Growth</v>
      </c>
      <c r="F33" s="136" t="s">
        <v>119</v>
      </c>
      <c r="G33" s="55" t="e">
        <f>INDEX(A:A,MATCH($L$4:L474,E:E,0))</f>
        <v>#N/A</v>
      </c>
      <c r="H33" s="55" t="e">
        <f t="shared" si="1"/>
        <v>#N/A</v>
      </c>
      <c r="I33" s="55" t="str">
        <f t="shared" si="4"/>
        <v>Scheme Benchmark (CRISIL Liquid Fund Index)</v>
      </c>
      <c r="J33" s="55" t="e">
        <f t="shared" si="2"/>
        <v>#N/A</v>
      </c>
      <c r="K33" s="55" t="e">
        <f t="shared" si="3"/>
        <v>#N/A</v>
      </c>
      <c r="M33" s="134"/>
      <c r="N33" s="135"/>
      <c r="O33" s="134"/>
      <c r="P33" s="135"/>
      <c r="Q33" s="134"/>
      <c r="R33" s="135"/>
      <c r="S33" s="134"/>
      <c r="T33" s="135"/>
      <c r="U33" s="77"/>
      <c r="V33" s="120"/>
      <c r="X33" t="e">
        <f>INDEX(A:A,MATCH(Y32:Y107,#REF!,0))</f>
        <v>#REF!</v>
      </c>
      <c r="Z33" s="134"/>
      <c r="AA33" s="135"/>
      <c r="AB33" s="134"/>
      <c r="AC33" s="135"/>
      <c r="AD33" s="134"/>
      <c r="AE33" s="135"/>
      <c r="AF33" s="134"/>
      <c r="AG33" s="135"/>
      <c r="AH33" s="77"/>
    </row>
    <row r="34" spans="1:34" ht="13">
      <c r="A34" s="136" t="s">
        <v>1138</v>
      </c>
      <c r="B34" s="136" t="s">
        <v>1211</v>
      </c>
      <c r="C34" s="136" t="s">
        <v>1282</v>
      </c>
      <c r="D34" s="136" t="s">
        <v>1269</v>
      </c>
      <c r="E34" s="136" t="str">
        <f t="shared" si="0"/>
        <v>HSBC Large and Mid Cap Equity Fund - Dir - Growth</v>
      </c>
      <c r="F34" s="136" t="s">
        <v>119</v>
      </c>
      <c r="G34" s="55" t="e">
        <f>INDEX(A:A,MATCH($L$4:L475,E:E,0))</f>
        <v>#N/A</v>
      </c>
      <c r="H34" s="55" t="e">
        <f t="shared" si="1"/>
        <v>#N/A</v>
      </c>
      <c r="I34" s="55" t="str">
        <f t="shared" si="4"/>
        <v>HSBC CPO Fund - Series II - Plan I - Reg - Growth</v>
      </c>
      <c r="J34" s="55" t="e">
        <f t="shared" si="2"/>
        <v>#N/A</v>
      </c>
      <c r="K34" s="55" t="e">
        <f t="shared" si="3"/>
        <v>#N/A</v>
      </c>
      <c r="L34" s="127" t="s">
        <v>1529</v>
      </c>
      <c r="M34" s="128" t="s">
        <v>73</v>
      </c>
      <c r="N34" s="129" t="s">
        <v>73</v>
      </c>
      <c r="O34" s="128">
        <v>10578</v>
      </c>
      <c r="P34" s="129">
        <v>7.72</v>
      </c>
      <c r="Q34" s="128">
        <v>12265</v>
      </c>
      <c r="R34" s="129">
        <v>7.69</v>
      </c>
      <c r="S34" s="128">
        <v>12119</v>
      </c>
      <c r="T34" s="129">
        <v>6.05</v>
      </c>
      <c r="U34" s="130">
        <v>42089</v>
      </c>
      <c r="V34" s="121"/>
      <c r="X34" t="e">
        <f>INDEX(A:A,MATCH(Y33:Y108,#REF!,0))</f>
        <v>#REF!</v>
      </c>
      <c r="Y34" s="127" t="s">
        <v>1529</v>
      </c>
      <c r="Z34" s="128" t="s">
        <v>73</v>
      </c>
      <c r="AA34" s="129" t="s">
        <v>73</v>
      </c>
      <c r="AB34" s="128">
        <v>10578</v>
      </c>
      <c r="AC34" s="129">
        <v>7.72</v>
      </c>
      <c r="AD34" s="128">
        <v>12265</v>
      </c>
      <c r="AE34" s="129">
        <v>7.69</v>
      </c>
      <c r="AF34" s="128">
        <v>12119</v>
      </c>
      <c r="AG34" s="129">
        <v>6.05</v>
      </c>
      <c r="AH34" s="130">
        <v>42089</v>
      </c>
    </row>
    <row r="35" spans="1:34" ht="13">
      <c r="A35" s="136" t="s">
        <v>1153</v>
      </c>
      <c r="B35" s="136" t="s">
        <v>1280</v>
      </c>
      <c r="C35" s="136" t="s">
        <v>1282</v>
      </c>
      <c r="D35" s="136" t="s">
        <v>1269</v>
      </c>
      <c r="E35" s="136" t="str">
        <f t="shared" si="0"/>
        <v>HSBC FTS 140 - Dir - Growth</v>
      </c>
      <c r="F35" s="136" t="s">
        <v>119</v>
      </c>
      <c r="G35" s="55" t="e">
        <f>INDEX(A:A,MATCH($L$4:L476,E:E,0))</f>
        <v>#N/A</v>
      </c>
      <c r="H35" s="55" t="e">
        <f t="shared" si="1"/>
        <v>#N/A</v>
      </c>
      <c r="I35" s="55" t="str">
        <f t="shared" si="4"/>
        <v>HSBC CPO Fund - Series II - Plan I - Reg - GrowthScheme Benchmark (CRISIL Hybrid 85+15 - Conservative Index*)</v>
      </c>
      <c r="J35" s="55" t="e">
        <f t="shared" si="2"/>
        <v>#N/A</v>
      </c>
      <c r="K35" s="55" t="e">
        <f t="shared" si="3"/>
        <v>#N/A</v>
      </c>
      <c r="L35" s="131" t="s">
        <v>1530</v>
      </c>
      <c r="M35" s="132" t="s">
        <v>73</v>
      </c>
      <c r="N35" s="133" t="s">
        <v>73</v>
      </c>
      <c r="O35" s="132" t="s">
        <v>73</v>
      </c>
      <c r="P35" s="133" t="s">
        <v>73</v>
      </c>
      <c r="Q35" s="132" t="s">
        <v>73</v>
      </c>
      <c r="R35" s="133" t="s">
        <v>73</v>
      </c>
      <c r="S35" s="132" t="s">
        <v>73</v>
      </c>
      <c r="T35" s="133" t="s">
        <v>73</v>
      </c>
      <c r="U35" s="149"/>
      <c r="V35" s="77"/>
      <c r="X35" t="e">
        <f>INDEX(A:A,MATCH(Y34:Y109,#REF!,0))</f>
        <v>#REF!</v>
      </c>
      <c r="Y35" s="131" t="s">
        <v>1530</v>
      </c>
      <c r="Z35" s="132" t="s">
        <v>73</v>
      </c>
      <c r="AA35" s="133" t="s">
        <v>73</v>
      </c>
      <c r="AB35" s="132" t="s">
        <v>73</v>
      </c>
      <c r="AC35" s="133" t="s">
        <v>73</v>
      </c>
      <c r="AD35" s="132" t="s">
        <v>73</v>
      </c>
      <c r="AE35" s="133" t="s">
        <v>73</v>
      </c>
      <c r="AF35" s="132" t="s">
        <v>73</v>
      </c>
      <c r="AG35" s="133" t="s">
        <v>73</v>
      </c>
      <c r="AH35" s="149"/>
    </row>
    <row r="36" spans="1:34">
      <c r="A36" s="136" t="s">
        <v>1154</v>
      </c>
      <c r="B36" s="136" t="s">
        <v>1156</v>
      </c>
      <c r="C36" s="136" t="s">
        <v>1282</v>
      </c>
      <c r="D36" s="136" t="s">
        <v>1269</v>
      </c>
      <c r="E36" s="136" t="str">
        <f t="shared" si="0"/>
        <v>HSBC Overnight Fund - Dir - Growth</v>
      </c>
      <c r="F36" s="136" t="s">
        <v>119</v>
      </c>
      <c r="G36" s="55" t="e">
        <f>INDEX(A:A,MATCH($L$4:L477,E:E,0))</f>
        <v>#N/A</v>
      </c>
      <c r="H36" s="55" t="e">
        <f t="shared" si="1"/>
        <v>#N/A</v>
      </c>
      <c r="I36" s="55" t="str">
        <f t="shared" si="4"/>
        <v>Scheme Benchmark (CRISIL Hybrid 85+15 - Conservative Index*)</v>
      </c>
      <c r="J36" s="55" t="e">
        <f t="shared" si="2"/>
        <v>#N/A</v>
      </c>
      <c r="K36" s="55" t="e">
        <f t="shared" si="3"/>
        <v>#N/A</v>
      </c>
      <c r="M36" s="134"/>
      <c r="N36" s="135"/>
      <c r="O36" s="134"/>
      <c r="P36" s="135"/>
      <c r="Q36" s="134"/>
      <c r="R36" s="135"/>
      <c r="S36" s="134"/>
      <c r="T36" s="135"/>
      <c r="U36" s="77"/>
      <c r="V36" s="120"/>
      <c r="X36" t="e">
        <f>INDEX(A:A,MATCH(Y35:Y110,#REF!,0))</f>
        <v>#REF!</v>
      </c>
      <c r="Z36" s="134"/>
      <c r="AA36" s="135"/>
      <c r="AB36" s="134"/>
      <c r="AC36" s="135"/>
      <c r="AD36" s="134"/>
      <c r="AE36" s="135"/>
      <c r="AF36" s="134"/>
      <c r="AG36" s="135"/>
      <c r="AH36" s="77"/>
    </row>
    <row r="37" spans="1:34" ht="13">
      <c r="A37" s="136" t="s">
        <v>22</v>
      </c>
      <c r="B37" s="136" t="s">
        <v>1058</v>
      </c>
      <c r="C37" s="136" t="s">
        <v>1391</v>
      </c>
      <c r="D37" s="136" t="s">
        <v>1391</v>
      </c>
      <c r="E37" s="136" t="str">
        <f t="shared" si="0"/>
        <v>HSBC Asia Pacific (Ex Japan) Dividend Yield Fund - Reg - Growth</v>
      </c>
      <c r="F37" s="136" t="s">
        <v>114</v>
      </c>
      <c r="G37" s="55" t="e">
        <f>INDEX(A:A,MATCH($L$4:L478,E:E,0))</f>
        <v>#N/A</v>
      </c>
      <c r="H37" s="55" t="e">
        <f t="shared" si="1"/>
        <v>#N/A</v>
      </c>
      <c r="I37" s="55" t="str">
        <f t="shared" si="4"/>
        <v>HSBC CPO Fund - Series II - Plan II - Reg - Growth</v>
      </c>
      <c r="J37" s="55" t="e">
        <f t="shared" si="2"/>
        <v>#N/A</v>
      </c>
      <c r="K37" s="55" t="e">
        <f t="shared" si="3"/>
        <v>#N/A</v>
      </c>
      <c r="L37" s="127" t="s">
        <v>1531</v>
      </c>
      <c r="M37" s="128" t="s">
        <v>73</v>
      </c>
      <c r="N37" s="129" t="s">
        <v>73</v>
      </c>
      <c r="O37" s="128">
        <v>10586</v>
      </c>
      <c r="P37" s="129">
        <v>7.82</v>
      </c>
      <c r="Q37" s="128">
        <v>12262</v>
      </c>
      <c r="R37" s="129">
        <v>7.68</v>
      </c>
      <c r="S37" s="128">
        <v>11945</v>
      </c>
      <c r="T37" s="129">
        <v>5.69</v>
      </c>
      <c r="U37" s="130">
        <v>42111</v>
      </c>
      <c r="V37" s="121"/>
      <c r="X37" t="e">
        <f>INDEX(A:A,MATCH(Y36:Y111,#REF!,0))</f>
        <v>#REF!</v>
      </c>
      <c r="Y37" s="127" t="s">
        <v>1531</v>
      </c>
      <c r="Z37" s="128" t="s">
        <v>73</v>
      </c>
      <c r="AA37" s="129" t="s">
        <v>73</v>
      </c>
      <c r="AB37" s="128">
        <v>10586</v>
      </c>
      <c r="AC37" s="129">
        <v>7.82</v>
      </c>
      <c r="AD37" s="128">
        <v>12262</v>
      </c>
      <c r="AE37" s="129">
        <v>7.68</v>
      </c>
      <c r="AF37" s="128">
        <v>11945</v>
      </c>
      <c r="AG37" s="129">
        <v>5.69</v>
      </c>
      <c r="AH37" s="130">
        <v>42111</v>
      </c>
    </row>
    <row r="38" spans="1:34" ht="13">
      <c r="A38" s="136" t="s">
        <v>1</v>
      </c>
      <c r="B38" s="136" t="s">
        <v>181</v>
      </c>
      <c r="C38" s="136" t="s">
        <v>1391</v>
      </c>
      <c r="D38" s="136" t="s">
        <v>1391</v>
      </c>
      <c r="E38" s="136" t="str">
        <f t="shared" ref="E38:E72" si="5">B38&amp;D38</f>
        <v>HSBC Cash Fund - Reg - Growth</v>
      </c>
      <c r="F38" s="136" t="s">
        <v>114</v>
      </c>
      <c r="G38" s="55" t="e">
        <f>INDEX(A:A,MATCH($L$4:L479,E:E,0))</f>
        <v>#N/A</v>
      </c>
      <c r="H38" s="55" t="e">
        <f t="shared" si="1"/>
        <v>#N/A</v>
      </c>
      <c r="I38" s="55" t="str">
        <f t="shared" si="4"/>
        <v>HSBC CPO Fund - Series II - Plan II - Reg - GrowthScheme Benchmark (CRISIL Hybrid 85+15 - Conservative Index*)</v>
      </c>
      <c r="J38" s="55" t="e">
        <f t="shared" si="2"/>
        <v>#N/A</v>
      </c>
      <c r="K38" s="55" t="e">
        <f t="shared" si="3"/>
        <v>#N/A</v>
      </c>
      <c r="L38" s="131" t="s">
        <v>1530</v>
      </c>
      <c r="M38" s="132" t="s">
        <v>73</v>
      </c>
      <c r="N38" s="133" t="s">
        <v>73</v>
      </c>
      <c r="O38" s="132" t="s">
        <v>73</v>
      </c>
      <c r="P38" s="133" t="s">
        <v>73</v>
      </c>
      <c r="Q38" s="132" t="s">
        <v>73</v>
      </c>
      <c r="R38" s="133" t="s">
        <v>73</v>
      </c>
      <c r="S38" s="132" t="s">
        <v>73</v>
      </c>
      <c r="T38" s="133" t="s">
        <v>73</v>
      </c>
      <c r="U38" s="149"/>
      <c r="V38" s="77"/>
      <c r="X38" t="e">
        <f>INDEX(A:A,MATCH(Y37:Y112,#REF!,0))</f>
        <v>#REF!</v>
      </c>
      <c r="Y38" s="131" t="s">
        <v>1530</v>
      </c>
      <c r="Z38" s="132" t="s">
        <v>73</v>
      </c>
      <c r="AA38" s="133" t="s">
        <v>73</v>
      </c>
      <c r="AB38" s="132" t="s">
        <v>73</v>
      </c>
      <c r="AC38" s="133" t="s">
        <v>73</v>
      </c>
      <c r="AD38" s="132" t="s">
        <v>73</v>
      </c>
      <c r="AE38" s="133" t="s">
        <v>73</v>
      </c>
      <c r="AF38" s="132" t="s">
        <v>73</v>
      </c>
      <c r="AG38" s="133" t="s">
        <v>73</v>
      </c>
      <c r="AH38" s="149"/>
    </row>
    <row r="39" spans="1:34">
      <c r="A39" s="136" t="s">
        <v>4</v>
      </c>
      <c r="B39" s="136" t="s">
        <v>1004</v>
      </c>
      <c r="C39" s="136" t="s">
        <v>1391</v>
      </c>
      <c r="D39" s="136" t="s">
        <v>1391</v>
      </c>
      <c r="E39" s="136" t="str">
        <f t="shared" si="5"/>
        <v>HSBC Large Cap Equity Fund - Reg - Growth</v>
      </c>
      <c r="F39" s="136" t="s">
        <v>114</v>
      </c>
      <c r="G39" s="55" t="e">
        <f>INDEX(A:A,MATCH($L$4:L480,E:E,0))</f>
        <v>#N/A</v>
      </c>
      <c r="H39" s="55" t="e">
        <f t="shared" si="1"/>
        <v>#N/A</v>
      </c>
      <c r="I39" s="55" t="str">
        <f t="shared" si="4"/>
        <v>Scheme Benchmark (CRISIL Hybrid 85+15 - Conservative Index*)</v>
      </c>
      <c r="J39" s="55" t="e">
        <f t="shared" si="2"/>
        <v>#N/A</v>
      </c>
      <c r="K39" s="55" t="e">
        <f t="shared" si="3"/>
        <v>#N/A</v>
      </c>
      <c r="M39" s="134"/>
      <c r="N39" s="135"/>
      <c r="O39" s="134"/>
      <c r="P39" s="135"/>
      <c r="Q39" s="134"/>
      <c r="R39" s="135"/>
      <c r="S39" s="134"/>
      <c r="T39" s="135"/>
      <c r="U39" s="77"/>
      <c r="V39" s="120"/>
      <c r="X39" t="e">
        <f>INDEX(A:A,MATCH(Y38:Y113,#REF!,0))</f>
        <v>#REF!</v>
      </c>
      <c r="Z39" s="134"/>
      <c r="AA39" s="135"/>
      <c r="AB39" s="134"/>
      <c r="AC39" s="135"/>
      <c r="AD39" s="134"/>
      <c r="AE39" s="135"/>
      <c r="AF39" s="134"/>
      <c r="AG39" s="135"/>
      <c r="AH39" s="77"/>
    </row>
    <row r="40" spans="1:34" ht="13">
      <c r="A40" s="136" t="s">
        <v>2</v>
      </c>
      <c r="B40" s="136" t="s">
        <v>998</v>
      </c>
      <c r="C40" s="136" t="s">
        <v>1391</v>
      </c>
      <c r="D40" s="136" t="s">
        <v>1391</v>
      </c>
      <c r="E40" s="136" t="str">
        <f t="shared" si="5"/>
        <v>HSBC Debt Fund - Reg - Growth</v>
      </c>
      <c r="F40" s="136" t="s">
        <v>114</v>
      </c>
      <c r="G40" s="55" t="str">
        <f>INDEX(A:A,MATCH($L$4:L481,E:E,0))</f>
        <v>HDINCF</v>
      </c>
      <c r="H40" s="55" t="str">
        <f t="shared" si="1"/>
        <v>Direct</v>
      </c>
      <c r="I40" s="55" t="str">
        <f t="shared" si="4"/>
        <v>HSBC Debt Fund - Dir - Growth</v>
      </c>
      <c r="J40" s="55" t="str">
        <f t="shared" si="2"/>
        <v>Direct</v>
      </c>
      <c r="K40" s="55" t="e">
        <f t="shared" si="3"/>
        <v>#N/A</v>
      </c>
      <c r="L40" s="127" t="s">
        <v>1228</v>
      </c>
      <c r="M40" s="128">
        <v>10854</v>
      </c>
      <c r="N40" s="129">
        <v>8.52</v>
      </c>
      <c r="O40" s="128">
        <v>12407</v>
      </c>
      <c r="P40" s="129">
        <v>7.44</v>
      </c>
      <c r="Q40" s="128">
        <v>14362</v>
      </c>
      <c r="R40" s="129">
        <v>7.5</v>
      </c>
      <c r="S40" s="128">
        <v>17979</v>
      </c>
      <c r="T40" s="129">
        <v>7.88</v>
      </c>
      <c r="U40" s="130">
        <v>41281</v>
      </c>
      <c r="V40" s="121"/>
      <c r="X40" t="e">
        <f>INDEX(A:A,MATCH(Y39:Y114,#REF!,0))</f>
        <v>#REF!</v>
      </c>
      <c r="Y40" s="127" t="s">
        <v>1228</v>
      </c>
      <c r="Z40" s="128">
        <v>10854</v>
      </c>
      <c r="AA40" s="129">
        <v>8.52</v>
      </c>
      <c r="AB40" s="128">
        <v>12407</v>
      </c>
      <c r="AC40" s="129">
        <v>7.44</v>
      </c>
      <c r="AD40" s="128">
        <v>14362</v>
      </c>
      <c r="AE40" s="129">
        <v>7.5</v>
      </c>
      <c r="AF40" s="128">
        <v>17979</v>
      </c>
      <c r="AG40" s="129">
        <v>7.88</v>
      </c>
      <c r="AH40" s="130">
        <v>41281</v>
      </c>
    </row>
    <row r="41" spans="1:34" ht="13">
      <c r="A41" s="136" t="s">
        <v>3</v>
      </c>
      <c r="B41" s="136" t="s">
        <v>1000</v>
      </c>
      <c r="C41" s="136" t="s">
        <v>1391</v>
      </c>
      <c r="D41" s="136" t="s">
        <v>1391</v>
      </c>
      <c r="E41" s="136" t="str">
        <f t="shared" si="5"/>
        <v>HSBC Short Duration Fund - Reg - Growth</v>
      </c>
      <c r="F41" s="136" t="s">
        <v>114</v>
      </c>
      <c r="G41" s="55" t="e">
        <f>INDEX(A:A,MATCH($L$4:L482,E:E,0))</f>
        <v>#N/A</v>
      </c>
      <c r="H41" s="55" t="e">
        <f t="shared" si="1"/>
        <v>#N/A</v>
      </c>
      <c r="I41" s="55" t="str">
        <f t="shared" si="4"/>
        <v>HSBC Debt Fund - Dir - GrowthScheme Benchmark (CRISIL Composite Bond Fund Index)</v>
      </c>
      <c r="J41" s="55" t="str">
        <f t="shared" si="2"/>
        <v>HDINCF</v>
      </c>
      <c r="K41" s="55" t="str">
        <f t="shared" si="3"/>
        <v>Direct</v>
      </c>
      <c r="L41" s="131" t="s">
        <v>1229</v>
      </c>
      <c r="M41" s="132">
        <v>11137</v>
      </c>
      <c r="N41" s="133">
        <v>11.34</v>
      </c>
      <c r="O41" s="132">
        <v>12733</v>
      </c>
      <c r="P41" s="133">
        <v>8.3699999999999992</v>
      </c>
      <c r="Q41" s="132">
        <v>15323</v>
      </c>
      <c r="R41" s="133">
        <v>8.9</v>
      </c>
      <c r="S41" s="132">
        <v>19378</v>
      </c>
      <c r="T41" s="133">
        <v>8.93</v>
      </c>
      <c r="U41" s="149"/>
      <c r="V41" s="77"/>
      <c r="X41" t="e">
        <f>INDEX(A:A,MATCH(Y40:Y115,#REF!,0))</f>
        <v>#REF!</v>
      </c>
      <c r="Y41" s="131" t="s">
        <v>1229</v>
      </c>
      <c r="Z41" s="132">
        <v>11137</v>
      </c>
      <c r="AA41" s="133">
        <v>11.34</v>
      </c>
      <c r="AB41" s="132">
        <v>12733</v>
      </c>
      <c r="AC41" s="133">
        <v>8.3699999999999992</v>
      </c>
      <c r="AD41" s="132">
        <v>15323</v>
      </c>
      <c r="AE41" s="133">
        <v>8.9</v>
      </c>
      <c r="AF41" s="132">
        <v>19378</v>
      </c>
      <c r="AG41" s="133">
        <v>8.93</v>
      </c>
      <c r="AH41" s="149"/>
    </row>
    <row r="42" spans="1:34" ht="13">
      <c r="A42" s="136" t="s">
        <v>5</v>
      </c>
      <c r="B42" s="136" t="s">
        <v>1005</v>
      </c>
      <c r="C42" s="136" t="s">
        <v>1391</v>
      </c>
      <c r="D42" s="136" t="s">
        <v>1391</v>
      </c>
      <c r="E42" s="136" t="str">
        <f t="shared" si="5"/>
        <v>HSBC Multi Cap Equity Fund - Reg - Growth</v>
      </c>
      <c r="F42" s="136" t="s">
        <v>114</v>
      </c>
      <c r="G42" s="55" t="e">
        <f>INDEX(A:A,MATCH($L$4:L483,E:E,0))</f>
        <v>#N/A</v>
      </c>
      <c r="H42" s="55" t="e">
        <f t="shared" si="1"/>
        <v>#N/A</v>
      </c>
      <c r="I42" s="55" t="str">
        <f t="shared" si="4"/>
        <v>Scheme Benchmark (CRISIL Composite Bond Fund Index)Additional Benchmark (Crisil 10**)</v>
      </c>
      <c r="J42" s="55" t="e">
        <f t="shared" si="2"/>
        <v>#N/A</v>
      </c>
      <c r="K42" s="55" t="e">
        <f t="shared" si="3"/>
        <v>#N/A</v>
      </c>
      <c r="L42" s="131" t="s">
        <v>1230</v>
      </c>
      <c r="M42" s="132">
        <v>10827</v>
      </c>
      <c r="N42" s="133">
        <v>8.25</v>
      </c>
      <c r="O42" s="132">
        <v>12159</v>
      </c>
      <c r="P42" s="133">
        <v>6.72</v>
      </c>
      <c r="Q42" s="132">
        <v>14429</v>
      </c>
      <c r="R42" s="133">
        <v>7.6</v>
      </c>
      <c r="S42" s="132">
        <v>17295</v>
      </c>
      <c r="T42" s="133">
        <v>7.34</v>
      </c>
      <c r="U42" s="149"/>
      <c r="V42" s="120"/>
      <c r="X42" t="e">
        <f>INDEX(A:A,MATCH(Y41:Y116,#REF!,0))</f>
        <v>#REF!</v>
      </c>
      <c r="Y42" s="131" t="s">
        <v>1230</v>
      </c>
      <c r="Z42" s="132">
        <v>10827</v>
      </c>
      <c r="AA42" s="133">
        <v>8.25</v>
      </c>
      <c r="AB42" s="132">
        <v>12159</v>
      </c>
      <c r="AC42" s="133">
        <v>6.72</v>
      </c>
      <c r="AD42" s="132">
        <v>14429</v>
      </c>
      <c r="AE42" s="133">
        <v>7.6</v>
      </c>
      <c r="AF42" s="132">
        <v>17295</v>
      </c>
      <c r="AG42" s="133">
        <v>7.34</v>
      </c>
      <c r="AH42" s="149"/>
    </row>
    <row r="43" spans="1:34" ht="13">
      <c r="A43" s="136" t="s">
        <v>6</v>
      </c>
      <c r="B43" s="136" t="s">
        <v>999</v>
      </c>
      <c r="C43" s="136" t="s">
        <v>1391</v>
      </c>
      <c r="D43" s="136" t="s">
        <v>1391</v>
      </c>
      <c r="E43" s="136" t="str">
        <f t="shared" si="5"/>
        <v>HSBC Regular Savings Fund - Reg - Growth</v>
      </c>
      <c r="F43" s="136" t="s">
        <v>114</v>
      </c>
      <c r="G43" s="55" t="e">
        <f>INDEX(A:A,MATCH($L$4:L484,E:E,0))</f>
        <v>#N/A</v>
      </c>
      <c r="H43" s="55" t="e">
        <f t="shared" si="1"/>
        <v>#N/A</v>
      </c>
      <c r="I43" s="55" t="str">
        <f t="shared" si="4"/>
        <v>Additional Benchmark (Crisil 10**)</v>
      </c>
      <c r="J43" s="55" t="e">
        <f t="shared" si="2"/>
        <v>#N/A</v>
      </c>
      <c r="K43" s="55" t="e">
        <f t="shared" si="3"/>
        <v>#N/A</v>
      </c>
      <c r="M43" s="134"/>
      <c r="N43" s="135"/>
      <c r="O43" s="134"/>
      <c r="P43" s="135"/>
      <c r="Q43" s="134"/>
      <c r="R43" s="135"/>
      <c r="S43" s="134"/>
      <c r="T43" s="135"/>
      <c r="U43" s="77"/>
      <c r="V43" s="121"/>
      <c r="X43" t="e">
        <f>INDEX(A:A,MATCH(Y42:Y117,#REF!,0))</f>
        <v>#REF!</v>
      </c>
      <c r="Z43" s="134"/>
      <c r="AA43" s="135"/>
      <c r="AB43" s="134"/>
      <c r="AC43" s="135"/>
      <c r="AD43" s="134"/>
      <c r="AE43" s="135"/>
      <c r="AF43" s="134"/>
      <c r="AG43" s="135"/>
      <c r="AH43" s="77"/>
    </row>
    <row r="44" spans="1:34">
      <c r="A44" s="136" t="s">
        <v>7</v>
      </c>
      <c r="B44" s="136" t="s">
        <v>1006</v>
      </c>
      <c r="C44" s="136" t="s">
        <v>1391</v>
      </c>
      <c r="D44" s="136" t="s">
        <v>1391</v>
      </c>
      <c r="E44" s="136" t="str">
        <f t="shared" si="5"/>
        <v>HSBC Small Cap Equity Fund - Reg - Growth</v>
      </c>
      <c r="F44" s="136" t="s">
        <v>114</v>
      </c>
      <c r="G44" s="55" t="str">
        <f>INDEX(A:A,MATCH($L$4:L485,E:E,0))</f>
        <v>HDINCF</v>
      </c>
      <c r="H44" s="55" t="str">
        <f t="shared" si="1"/>
        <v>Regular</v>
      </c>
      <c r="I44" s="55" t="str">
        <f t="shared" si="4"/>
        <v>HSBC Debt Fund - Growth</v>
      </c>
      <c r="J44" s="55" t="str">
        <f t="shared" si="2"/>
        <v>Regular</v>
      </c>
      <c r="K44" s="55" t="e">
        <f t="shared" si="3"/>
        <v>#N/A</v>
      </c>
      <c r="L44" s="127" t="s">
        <v>1019</v>
      </c>
      <c r="M44" s="128">
        <v>10764</v>
      </c>
      <c r="N44" s="129">
        <v>7.62</v>
      </c>
      <c r="O44" s="128">
        <v>12118</v>
      </c>
      <c r="P44" s="129">
        <v>6.6</v>
      </c>
      <c r="Q44" s="128">
        <v>13822</v>
      </c>
      <c r="R44" s="129">
        <v>6.68</v>
      </c>
      <c r="S44" s="128">
        <v>33892</v>
      </c>
      <c r="T44" s="129">
        <v>7.09</v>
      </c>
      <c r="U44" s="130">
        <v>37600</v>
      </c>
      <c r="V44" s="77"/>
      <c r="X44" t="e">
        <f>INDEX(A:A,MATCH(Y43:Y118,#REF!,0))</f>
        <v>#REF!</v>
      </c>
      <c r="Y44" s="127" t="s">
        <v>1019</v>
      </c>
      <c r="Z44" s="128">
        <v>10764</v>
      </c>
      <c r="AA44" s="129">
        <v>7.62</v>
      </c>
      <c r="AB44" s="128">
        <v>12118</v>
      </c>
      <c r="AC44" s="129">
        <v>6.6</v>
      </c>
      <c r="AD44" s="128">
        <v>13822</v>
      </c>
      <c r="AE44" s="129">
        <v>6.68</v>
      </c>
      <c r="AF44" s="128">
        <v>33892</v>
      </c>
      <c r="AG44" s="129">
        <v>7.09</v>
      </c>
      <c r="AH44" s="130">
        <v>37600</v>
      </c>
    </row>
    <row r="45" spans="1:34" ht="13">
      <c r="A45" s="136" t="s">
        <v>8</v>
      </c>
      <c r="B45" s="136" t="s">
        <v>194</v>
      </c>
      <c r="C45" s="136" t="s">
        <v>1391</v>
      </c>
      <c r="D45" s="136" t="s">
        <v>1391</v>
      </c>
      <c r="E45" s="136" t="str">
        <f t="shared" si="5"/>
        <v>HSBC Infrastructure Equity Fund - Reg - Growth</v>
      </c>
      <c r="F45" s="136" t="s">
        <v>114</v>
      </c>
      <c r="G45" s="55" t="e">
        <f>INDEX(A:A,MATCH($L$4:L486,E:E,0))</f>
        <v>#N/A</v>
      </c>
      <c r="H45" s="55" t="e">
        <f t="shared" si="1"/>
        <v>#N/A</v>
      </c>
      <c r="I45" s="55" t="str">
        <f t="shared" si="4"/>
        <v>HSBC Debt Fund - GrowthScheme Benchmark (CRISIL Composite Bond Fund Index)</v>
      </c>
      <c r="J45" s="55" t="str">
        <f t="shared" si="2"/>
        <v>HDINCF</v>
      </c>
      <c r="K45" s="55" t="str">
        <f t="shared" si="3"/>
        <v>Regular</v>
      </c>
      <c r="L45" s="131" t="s">
        <v>1229</v>
      </c>
      <c r="M45" s="132">
        <v>11137</v>
      </c>
      <c r="N45" s="133">
        <v>11.34</v>
      </c>
      <c r="O45" s="132">
        <v>12733</v>
      </c>
      <c r="P45" s="133">
        <v>8.3699999999999992</v>
      </c>
      <c r="Q45" s="132">
        <v>15323</v>
      </c>
      <c r="R45" s="133">
        <v>8.9</v>
      </c>
      <c r="S45" s="132">
        <v>34346</v>
      </c>
      <c r="T45" s="133">
        <v>7.17</v>
      </c>
      <c r="U45" s="149"/>
      <c r="V45" s="120"/>
      <c r="X45" t="e">
        <f>INDEX(A:A,MATCH(Y44:Y119,#REF!,0))</f>
        <v>#REF!</v>
      </c>
      <c r="Y45" s="131" t="s">
        <v>1229</v>
      </c>
      <c r="Z45" s="132">
        <v>11137</v>
      </c>
      <c r="AA45" s="133">
        <v>11.34</v>
      </c>
      <c r="AB45" s="132">
        <v>12733</v>
      </c>
      <c r="AC45" s="133">
        <v>8.3699999999999992</v>
      </c>
      <c r="AD45" s="132">
        <v>15323</v>
      </c>
      <c r="AE45" s="133">
        <v>8.9</v>
      </c>
      <c r="AF45" s="132">
        <v>34346</v>
      </c>
      <c r="AG45" s="133">
        <v>7.17</v>
      </c>
      <c r="AH45" s="149"/>
    </row>
    <row r="46" spans="1:34" ht="13">
      <c r="A46" s="136" t="s">
        <v>9</v>
      </c>
      <c r="B46" s="136" t="s">
        <v>1003</v>
      </c>
      <c r="C46" s="136" t="s">
        <v>1391</v>
      </c>
      <c r="D46" s="136" t="s">
        <v>1391</v>
      </c>
      <c r="E46" s="136" t="str">
        <f t="shared" si="5"/>
        <v>HSBC Low Duration Fund - Reg - Growth</v>
      </c>
      <c r="F46" s="136" t="s">
        <v>114</v>
      </c>
      <c r="G46" s="55" t="e">
        <f>INDEX(A:A,MATCH($L$4:L487,E:E,0))</f>
        <v>#N/A</v>
      </c>
      <c r="H46" s="55" t="e">
        <f t="shared" si="1"/>
        <v>#N/A</v>
      </c>
      <c r="I46" s="55" t="str">
        <f t="shared" si="4"/>
        <v>Scheme Benchmark (CRISIL Composite Bond Fund Index)Additional Benchmark (Crisil 10**)</v>
      </c>
      <c r="J46" s="55" t="e">
        <f t="shared" si="2"/>
        <v>#N/A</v>
      </c>
      <c r="K46" s="55" t="e">
        <f t="shared" si="3"/>
        <v>#N/A</v>
      </c>
      <c r="L46" s="131" t="s">
        <v>1230</v>
      </c>
      <c r="M46" s="132">
        <v>10827</v>
      </c>
      <c r="N46" s="133">
        <v>8.25</v>
      </c>
      <c r="O46" s="132">
        <v>12159</v>
      </c>
      <c r="P46" s="133">
        <v>6.72</v>
      </c>
      <c r="Q46" s="132">
        <v>14429</v>
      </c>
      <c r="R46" s="133">
        <v>7.6</v>
      </c>
      <c r="S46" s="132">
        <v>30003</v>
      </c>
      <c r="T46" s="133">
        <v>6.36</v>
      </c>
      <c r="U46" s="149"/>
      <c r="V46" s="121"/>
      <c r="X46" t="e">
        <f>INDEX(A:A,MATCH(Y45:Y120,#REF!,0))</f>
        <v>#REF!</v>
      </c>
      <c r="Y46" s="131" t="s">
        <v>1230</v>
      </c>
      <c r="Z46" s="132">
        <v>10827</v>
      </c>
      <c r="AA46" s="133">
        <v>8.25</v>
      </c>
      <c r="AB46" s="132">
        <v>12159</v>
      </c>
      <c r="AC46" s="133">
        <v>6.72</v>
      </c>
      <c r="AD46" s="132">
        <v>14429</v>
      </c>
      <c r="AE46" s="133">
        <v>7.6</v>
      </c>
      <c r="AF46" s="132">
        <v>30003</v>
      </c>
      <c r="AG46" s="133">
        <v>6.36</v>
      </c>
      <c r="AH46" s="149"/>
    </row>
    <row r="47" spans="1:34">
      <c r="A47" s="136" t="s">
        <v>10</v>
      </c>
      <c r="B47" s="136" t="s">
        <v>193</v>
      </c>
      <c r="C47" s="136" t="s">
        <v>1391</v>
      </c>
      <c r="D47" s="136" t="s">
        <v>1391</v>
      </c>
      <c r="E47" s="136" t="str">
        <f t="shared" si="5"/>
        <v>HSBC Tax Saver Equity Fund - Reg - Growth</v>
      </c>
      <c r="F47" s="136" t="s">
        <v>114</v>
      </c>
      <c r="G47" s="55" t="e">
        <f>INDEX(A:A,MATCH($L$4:L488,E:E,0))</f>
        <v>#N/A</v>
      </c>
      <c r="H47" s="55" t="e">
        <f t="shared" si="1"/>
        <v>#N/A</v>
      </c>
      <c r="I47" s="55" t="str">
        <f t="shared" si="4"/>
        <v>Additional Benchmark (Crisil 10**)</v>
      </c>
      <c r="J47" s="55" t="e">
        <f t="shared" si="2"/>
        <v>#N/A</v>
      </c>
      <c r="K47" s="55" t="e">
        <f t="shared" si="3"/>
        <v>#N/A</v>
      </c>
      <c r="M47" s="134"/>
      <c r="N47" s="135"/>
      <c r="O47" s="134"/>
      <c r="P47" s="135"/>
      <c r="Q47" s="134"/>
      <c r="R47" s="135"/>
      <c r="S47" s="134"/>
      <c r="T47" s="135"/>
      <c r="U47" s="77"/>
      <c r="V47" s="77"/>
      <c r="X47" t="e">
        <f>INDEX(A:A,MATCH(Y46:Y121,#REF!,0))</f>
        <v>#REF!</v>
      </c>
      <c r="Z47" s="134"/>
      <c r="AA47" s="135"/>
      <c r="AB47" s="134"/>
      <c r="AC47" s="135"/>
      <c r="AD47" s="134"/>
      <c r="AE47" s="135"/>
      <c r="AF47" s="134"/>
      <c r="AG47" s="135"/>
      <c r="AH47" s="77"/>
    </row>
    <row r="48" spans="1:34">
      <c r="A48" s="136" t="s">
        <v>13</v>
      </c>
      <c r="B48" s="136" t="s">
        <v>182</v>
      </c>
      <c r="C48" s="136" t="s">
        <v>1391</v>
      </c>
      <c r="D48" s="136" t="s">
        <v>1391</v>
      </c>
      <c r="E48" s="136" t="str">
        <f t="shared" si="5"/>
        <v>HSBC Flexi Debt Fund - Reg - Growth</v>
      </c>
      <c r="F48" s="136" t="s">
        <v>114</v>
      </c>
      <c r="G48" s="55" t="str">
        <f>INDEX(A:A,MATCH($L$4:L489,E:E,0))</f>
        <v>HEHYBF</v>
      </c>
      <c r="H48" s="55" t="str">
        <f t="shared" si="1"/>
        <v>Direct</v>
      </c>
      <c r="I48" s="55" t="str">
        <f t="shared" si="4"/>
        <v>HSBC Equity Hybrid Fund - Dir - Growth</v>
      </c>
      <c r="J48" s="55" t="str">
        <f t="shared" si="2"/>
        <v>Direct</v>
      </c>
      <c r="K48" s="55" t="e">
        <f t="shared" si="3"/>
        <v>#N/A</v>
      </c>
      <c r="L48" s="127" t="s">
        <v>1375</v>
      </c>
      <c r="M48" s="128">
        <v>10569</v>
      </c>
      <c r="N48" s="129">
        <v>5.67</v>
      </c>
      <c r="O48" s="128" t="s">
        <v>73</v>
      </c>
      <c r="P48" s="129" t="s">
        <v>73</v>
      </c>
      <c r="Q48" s="128" t="s">
        <v>73</v>
      </c>
      <c r="R48" s="129" t="s">
        <v>73</v>
      </c>
      <c r="S48" s="128">
        <v>11612</v>
      </c>
      <c r="T48" s="129">
        <v>8</v>
      </c>
      <c r="U48" s="130">
        <v>43395</v>
      </c>
      <c r="V48" s="120"/>
      <c r="X48" t="e">
        <f>INDEX(A:A,MATCH(Y47:Y122,#REF!,0))</f>
        <v>#REF!</v>
      </c>
      <c r="Y48" s="127" t="s">
        <v>1375</v>
      </c>
      <c r="Z48" s="128">
        <v>10569</v>
      </c>
      <c r="AA48" s="129">
        <v>5.67</v>
      </c>
      <c r="AB48" s="128" t="s">
        <v>73</v>
      </c>
      <c r="AC48" s="129" t="s">
        <v>73</v>
      </c>
      <c r="AD48" s="128" t="s">
        <v>73</v>
      </c>
      <c r="AE48" s="129" t="s">
        <v>73</v>
      </c>
      <c r="AF48" s="128">
        <v>11612</v>
      </c>
      <c r="AG48" s="129">
        <v>8</v>
      </c>
      <c r="AH48" s="130">
        <v>43395</v>
      </c>
    </row>
    <row r="49" spans="1:34" ht="13">
      <c r="A49" s="136" t="s">
        <v>14</v>
      </c>
      <c r="B49" s="136" t="s">
        <v>1011</v>
      </c>
      <c r="C49" s="136" t="s">
        <v>1391</v>
      </c>
      <c r="D49" s="136" t="s">
        <v>1391</v>
      </c>
      <c r="E49" s="136" t="str">
        <f t="shared" si="5"/>
        <v>HSBC Global Emerging Markets Fund - Reg - Growth</v>
      </c>
      <c r="F49" s="136" t="s">
        <v>114</v>
      </c>
      <c r="G49" s="55" t="e">
        <f>INDEX(A:A,MATCH($L$4:L490,E:E,0))</f>
        <v>#N/A</v>
      </c>
      <c r="H49" s="55" t="e">
        <f t="shared" si="1"/>
        <v>#N/A</v>
      </c>
      <c r="I49" s="55" t="str">
        <f t="shared" si="4"/>
        <v>HSBC Equity Hybrid Fund - Dir - GrowthScheme Benchmark (30% of CRISIL Composite Bond Fund Index and 70% of S&amp;P BSE 200 TRI)</v>
      </c>
      <c r="J49" s="55" t="str">
        <f t="shared" si="2"/>
        <v>HEHYBF</v>
      </c>
      <c r="K49" s="55" t="str">
        <f t="shared" si="3"/>
        <v>Direct</v>
      </c>
      <c r="L49" s="131" t="s">
        <v>1376</v>
      </c>
      <c r="M49" s="132">
        <v>10306</v>
      </c>
      <c r="N49" s="133">
        <v>3.05</v>
      </c>
      <c r="O49" s="132" t="s">
        <v>73</v>
      </c>
      <c r="P49" s="133" t="s">
        <v>73</v>
      </c>
      <c r="Q49" s="132" t="s">
        <v>73</v>
      </c>
      <c r="R49" s="133" t="s">
        <v>73</v>
      </c>
      <c r="S49" s="132">
        <v>11517</v>
      </c>
      <c r="T49" s="133">
        <v>7.54</v>
      </c>
      <c r="U49" s="149"/>
      <c r="V49" s="121"/>
      <c r="X49" t="e">
        <f>INDEX(A:A,MATCH(Y48:Y123,#REF!,0))</f>
        <v>#REF!</v>
      </c>
      <c r="Y49" s="131" t="s">
        <v>1376</v>
      </c>
      <c r="Z49" s="132">
        <v>10306</v>
      </c>
      <c r="AA49" s="133">
        <v>3.05</v>
      </c>
      <c r="AB49" s="132" t="s">
        <v>73</v>
      </c>
      <c r="AC49" s="133" t="s">
        <v>73</v>
      </c>
      <c r="AD49" s="132" t="s">
        <v>73</v>
      </c>
      <c r="AE49" s="133" t="s">
        <v>73</v>
      </c>
      <c r="AF49" s="132">
        <v>11517</v>
      </c>
      <c r="AG49" s="133">
        <v>7.54</v>
      </c>
      <c r="AH49" s="149"/>
    </row>
    <row r="50" spans="1:34" ht="13">
      <c r="A50" s="136" t="s">
        <v>15</v>
      </c>
      <c r="B50" s="136" t="s">
        <v>212</v>
      </c>
      <c r="C50" s="136" t="s">
        <v>1391</v>
      </c>
      <c r="D50" s="136" t="s">
        <v>1391</v>
      </c>
      <c r="E50" s="136" t="str">
        <f t="shared" si="5"/>
        <v>HSBC Brazil Fund - Reg - Growth</v>
      </c>
      <c r="F50" s="136" t="s">
        <v>114</v>
      </c>
      <c r="G50" s="55" t="e">
        <f>INDEX(A:A,MATCH($L$4:L491,E:E,0))</f>
        <v>#N/A</v>
      </c>
      <c r="H50" s="55" t="e">
        <f t="shared" si="1"/>
        <v>#N/A</v>
      </c>
      <c r="I50" s="55" t="str">
        <f t="shared" si="4"/>
        <v>Scheme Benchmark (30% of CRISIL Composite Bond Fund Index and 70% of S&amp;P BSE 200 TRI)Additional Benchmark (Nifty 50 TRI)</v>
      </c>
      <c r="J50" s="55" t="e">
        <f t="shared" si="2"/>
        <v>#N/A</v>
      </c>
      <c r="K50" s="55" t="e">
        <f t="shared" si="3"/>
        <v>#N/A</v>
      </c>
      <c r="L50" s="131" t="s">
        <v>1222</v>
      </c>
      <c r="M50" s="132">
        <v>9903</v>
      </c>
      <c r="N50" s="133">
        <v>-0.97</v>
      </c>
      <c r="O50" s="132" t="s">
        <v>73</v>
      </c>
      <c r="P50" s="133" t="s">
        <v>73</v>
      </c>
      <c r="Q50" s="132" t="s">
        <v>73</v>
      </c>
      <c r="R50" s="133" t="s">
        <v>73</v>
      </c>
      <c r="S50" s="132">
        <v>11235</v>
      </c>
      <c r="T50" s="133">
        <v>6.18</v>
      </c>
      <c r="U50" s="149"/>
      <c r="V50" s="77"/>
      <c r="X50" t="e">
        <f>INDEX(A:A,MATCH(Y49:Y124,#REF!,0))</f>
        <v>#REF!</v>
      </c>
      <c r="Y50" s="131" t="s">
        <v>1222</v>
      </c>
      <c r="Z50" s="132">
        <v>9903</v>
      </c>
      <c r="AA50" s="133">
        <v>-0.97</v>
      </c>
      <c r="AB50" s="132" t="s">
        <v>73</v>
      </c>
      <c r="AC50" s="133" t="s">
        <v>73</v>
      </c>
      <c r="AD50" s="132" t="s">
        <v>73</v>
      </c>
      <c r="AE50" s="133" t="s">
        <v>73</v>
      </c>
      <c r="AF50" s="132">
        <v>11235</v>
      </c>
      <c r="AG50" s="133">
        <v>6.18</v>
      </c>
      <c r="AH50" s="149"/>
    </row>
    <row r="51" spans="1:34">
      <c r="A51" s="136" t="s">
        <v>22</v>
      </c>
      <c r="B51" s="136" t="s">
        <v>1058</v>
      </c>
      <c r="C51" s="136" t="s">
        <v>1391</v>
      </c>
      <c r="D51" s="136" t="s">
        <v>1391</v>
      </c>
      <c r="E51" s="136" t="str">
        <f t="shared" si="5"/>
        <v>HSBC Asia Pacific (Ex Japan) Dividend Yield Fund - Reg - Growth</v>
      </c>
      <c r="F51" s="136" t="s">
        <v>114</v>
      </c>
      <c r="G51" s="55" t="e">
        <f>INDEX(A:A,MATCH($L$4:L492,E:E,0))</f>
        <v>#N/A</v>
      </c>
      <c r="H51" s="55" t="e">
        <f t="shared" si="1"/>
        <v>#N/A</v>
      </c>
      <c r="I51" s="55" t="str">
        <f t="shared" si="4"/>
        <v>Additional Benchmark (Nifty 50 TRI)</v>
      </c>
      <c r="J51" s="55" t="e">
        <f t="shared" si="2"/>
        <v>#N/A</v>
      </c>
      <c r="K51" s="55" t="e">
        <f t="shared" si="3"/>
        <v>#N/A</v>
      </c>
      <c r="M51" s="134"/>
      <c r="N51" s="135"/>
      <c r="O51" s="134"/>
      <c r="P51" s="135"/>
      <c r="Q51" s="134"/>
      <c r="R51" s="135"/>
      <c r="S51" s="134"/>
      <c r="T51" s="135"/>
      <c r="U51" s="77"/>
      <c r="V51" s="120"/>
      <c r="X51" t="e">
        <f>INDEX(A:A,MATCH(Y50:Y125,#REF!,0))</f>
        <v>#REF!</v>
      </c>
      <c r="Z51" s="134"/>
      <c r="AA51" s="135"/>
      <c r="AB51" s="134"/>
      <c r="AC51" s="135"/>
      <c r="AD51" s="134"/>
      <c r="AE51" s="135"/>
      <c r="AF51" s="134"/>
      <c r="AG51" s="135"/>
      <c r="AH51" s="77"/>
    </row>
    <row r="52" spans="1:34" ht="13">
      <c r="A52" s="136" t="s">
        <v>24</v>
      </c>
      <c r="B52" s="136" t="s">
        <v>556</v>
      </c>
      <c r="C52" s="136" t="s">
        <v>1391</v>
      </c>
      <c r="D52" s="136" t="s">
        <v>1391</v>
      </c>
      <c r="E52" s="136" t="str">
        <f t="shared" si="5"/>
        <v>HSBC Managed Solutions India - Growth - Reg - Growth</v>
      </c>
      <c r="F52" s="136" t="s">
        <v>114</v>
      </c>
      <c r="G52" s="55" t="str">
        <f>INDEX(A:A,MATCH($L$4:L493,E:E,0))</f>
        <v>HEHYBF</v>
      </c>
      <c r="H52" s="55" t="str">
        <f t="shared" si="1"/>
        <v>Regular</v>
      </c>
      <c r="I52" s="55" t="str">
        <f t="shared" si="4"/>
        <v>HSBC Equity Hybrid Fund - Reg - Growth</v>
      </c>
      <c r="J52" s="55" t="str">
        <f t="shared" si="2"/>
        <v>Regular</v>
      </c>
      <c r="K52" s="55" t="e">
        <f t="shared" si="3"/>
        <v>#N/A</v>
      </c>
      <c r="L52" s="127" t="s">
        <v>1385</v>
      </c>
      <c r="M52" s="128">
        <v>10416</v>
      </c>
      <c r="N52" s="129">
        <v>4.1500000000000004</v>
      </c>
      <c r="O52" s="128" t="s">
        <v>73</v>
      </c>
      <c r="P52" s="129" t="s">
        <v>73</v>
      </c>
      <c r="Q52" s="128" t="s">
        <v>73</v>
      </c>
      <c r="R52" s="129" t="s">
        <v>73</v>
      </c>
      <c r="S52" s="128">
        <v>11301</v>
      </c>
      <c r="T52" s="129">
        <v>6.5</v>
      </c>
      <c r="U52" s="130">
        <v>43395</v>
      </c>
      <c r="V52" s="121"/>
      <c r="X52" t="e">
        <f>INDEX(A:A,MATCH(Y51:Y126,#REF!,0))</f>
        <v>#REF!</v>
      </c>
      <c r="Y52" s="127" t="s">
        <v>1385</v>
      </c>
      <c r="Z52" s="128">
        <v>10416</v>
      </c>
      <c r="AA52" s="129">
        <v>4.1500000000000004</v>
      </c>
      <c r="AB52" s="128" t="s">
        <v>73</v>
      </c>
      <c r="AC52" s="129" t="s">
        <v>73</v>
      </c>
      <c r="AD52" s="128" t="s">
        <v>73</v>
      </c>
      <c r="AE52" s="129" t="s">
        <v>73</v>
      </c>
      <c r="AF52" s="128">
        <v>11301</v>
      </c>
      <c r="AG52" s="129">
        <v>6.5</v>
      </c>
      <c r="AH52" s="130">
        <v>43395</v>
      </c>
    </row>
    <row r="53" spans="1:34" ht="13">
      <c r="A53" s="136" t="s">
        <v>25</v>
      </c>
      <c r="B53" s="136" t="s">
        <v>567</v>
      </c>
      <c r="C53" s="136" t="s">
        <v>1391</v>
      </c>
      <c r="D53" s="136" t="s">
        <v>1391</v>
      </c>
      <c r="E53" s="136" t="str">
        <f t="shared" si="5"/>
        <v>HSBC Managed Solutions India - Moderate - Reg - Growth</v>
      </c>
      <c r="F53" s="136" t="s">
        <v>114</v>
      </c>
      <c r="G53" s="55" t="e">
        <f>INDEX(A:A,MATCH($L$4:L494,E:E,0))</f>
        <v>#N/A</v>
      </c>
      <c r="H53" s="55" t="e">
        <f t="shared" si="1"/>
        <v>#N/A</v>
      </c>
      <c r="I53" s="55" t="str">
        <f t="shared" si="4"/>
        <v>HSBC Equity Hybrid Fund - Reg - GrowthScheme Benchmark (30% of CRISIL Composite Bond Fund Index and 70% of S&amp;P BSE 200 TRI)</v>
      </c>
      <c r="J53" s="55" t="str">
        <f t="shared" si="2"/>
        <v>HEHYBF</v>
      </c>
      <c r="K53" s="55" t="str">
        <f t="shared" si="3"/>
        <v>Regular</v>
      </c>
      <c r="L53" s="131" t="s">
        <v>1376</v>
      </c>
      <c r="M53" s="132">
        <v>10306</v>
      </c>
      <c r="N53" s="133">
        <v>3.05</v>
      </c>
      <c r="O53" s="132" t="s">
        <v>73</v>
      </c>
      <c r="P53" s="133" t="s">
        <v>73</v>
      </c>
      <c r="Q53" s="132" t="s">
        <v>73</v>
      </c>
      <c r="R53" s="133" t="s">
        <v>73</v>
      </c>
      <c r="S53" s="132">
        <v>11517</v>
      </c>
      <c r="T53" s="133">
        <v>7.54</v>
      </c>
      <c r="U53" s="149"/>
      <c r="V53" s="77"/>
      <c r="X53" t="e">
        <f>INDEX(A:A,MATCH(Y52:Y127,#REF!,0))</f>
        <v>#REF!</v>
      </c>
      <c r="Y53" s="131" t="s">
        <v>1376</v>
      </c>
      <c r="Z53" s="132">
        <v>10306</v>
      </c>
      <c r="AA53" s="133">
        <v>3.05</v>
      </c>
      <c r="AB53" s="132" t="s">
        <v>73</v>
      </c>
      <c r="AC53" s="133" t="s">
        <v>73</v>
      </c>
      <c r="AD53" s="132" t="s">
        <v>73</v>
      </c>
      <c r="AE53" s="133" t="s">
        <v>73</v>
      </c>
      <c r="AF53" s="132">
        <v>11517</v>
      </c>
      <c r="AG53" s="133">
        <v>7.54</v>
      </c>
      <c r="AH53" s="149"/>
    </row>
    <row r="54" spans="1:34" ht="13">
      <c r="A54" s="136" t="s">
        <v>23</v>
      </c>
      <c r="B54" s="136" t="s">
        <v>1281</v>
      </c>
      <c r="C54" s="136" t="s">
        <v>1391</v>
      </c>
      <c r="D54" s="136" t="s">
        <v>1391</v>
      </c>
      <c r="E54" s="136" t="str">
        <f t="shared" si="5"/>
        <v>HSBC Managed Solutions India - Conservative - Reg - Growth</v>
      </c>
      <c r="F54" s="136" t="s">
        <v>114</v>
      </c>
      <c r="G54" s="55" t="e">
        <f>INDEX(A:A,MATCH($L$4:L495,E:E,0))</f>
        <v>#N/A</v>
      </c>
      <c r="H54" s="55" t="e">
        <f t="shared" si="1"/>
        <v>#N/A</v>
      </c>
      <c r="I54" s="55" t="str">
        <f t="shared" si="4"/>
        <v>Scheme Benchmark (30% of CRISIL Composite Bond Fund Index and 70% of S&amp;P BSE 200 TRI)Additional Benchmark (Nifty 50 TRI)</v>
      </c>
      <c r="J54" s="55" t="e">
        <f t="shared" si="2"/>
        <v>#N/A</v>
      </c>
      <c r="K54" s="55" t="e">
        <f t="shared" si="3"/>
        <v>#N/A</v>
      </c>
      <c r="L54" s="131" t="s">
        <v>1222</v>
      </c>
      <c r="M54" s="132">
        <v>9903</v>
      </c>
      <c r="N54" s="133">
        <v>-0.97</v>
      </c>
      <c r="O54" s="132" t="s">
        <v>73</v>
      </c>
      <c r="P54" s="133" t="s">
        <v>73</v>
      </c>
      <c r="Q54" s="132" t="s">
        <v>73</v>
      </c>
      <c r="R54" s="133" t="s">
        <v>73</v>
      </c>
      <c r="S54" s="132">
        <v>11235</v>
      </c>
      <c r="T54" s="133">
        <v>6.18</v>
      </c>
      <c r="U54" s="149"/>
      <c r="V54" s="120"/>
      <c r="X54" t="e">
        <f>INDEX(A:A,MATCH(Y53:Y128,#REF!,0))</f>
        <v>#REF!</v>
      </c>
      <c r="Y54" s="131" t="s">
        <v>1222</v>
      </c>
      <c r="Z54" s="132">
        <v>9903</v>
      </c>
      <c r="AA54" s="133">
        <v>-0.97</v>
      </c>
      <c r="AB54" s="132" t="s">
        <v>73</v>
      </c>
      <c r="AC54" s="133" t="s">
        <v>73</v>
      </c>
      <c r="AD54" s="132" t="s">
        <v>73</v>
      </c>
      <c r="AE54" s="133" t="s">
        <v>73</v>
      </c>
      <c r="AF54" s="132">
        <v>11235</v>
      </c>
      <c r="AG54" s="133">
        <v>6.18</v>
      </c>
      <c r="AH54" s="149"/>
    </row>
    <row r="55" spans="1:34" ht="13">
      <c r="A55" s="136" t="s">
        <v>26</v>
      </c>
      <c r="B55" s="136" t="s">
        <v>540</v>
      </c>
      <c r="C55" s="136" t="s">
        <v>1391</v>
      </c>
      <c r="D55" s="136" t="s">
        <v>1391</v>
      </c>
      <c r="E55" s="136" t="str">
        <f t="shared" si="5"/>
        <v>HSBC Global Consumer Opportunities Fund - Reg - Growth</v>
      </c>
      <c r="F55" s="136" t="s">
        <v>114</v>
      </c>
      <c r="G55" s="55" t="e">
        <f>INDEX(A:A,MATCH($L$4:L496,E:E,0))</f>
        <v>#N/A</v>
      </c>
      <c r="H55" s="55" t="e">
        <f t="shared" si="1"/>
        <v>#N/A</v>
      </c>
      <c r="I55" s="55" t="str">
        <f t="shared" si="4"/>
        <v>Additional Benchmark (Nifty 50 TRI)</v>
      </c>
      <c r="J55" s="55" t="e">
        <f t="shared" si="2"/>
        <v>#N/A</v>
      </c>
      <c r="K55" s="55" t="e">
        <f t="shared" si="3"/>
        <v>#N/A</v>
      </c>
      <c r="M55" s="134"/>
      <c r="N55" s="135"/>
      <c r="O55" s="134"/>
      <c r="P55" s="135"/>
      <c r="Q55" s="134"/>
      <c r="R55" s="135"/>
      <c r="S55" s="134"/>
      <c r="T55" s="135"/>
      <c r="U55" s="77"/>
      <c r="V55" s="121"/>
      <c r="X55" t="e">
        <f>INDEX(A:A,MATCH(Y54:Y129,#REF!,0))</f>
        <v>#REF!</v>
      </c>
      <c r="Z55" s="134"/>
      <c r="AA55" s="135"/>
      <c r="AB55" s="134"/>
      <c r="AC55" s="135"/>
      <c r="AD55" s="134"/>
      <c r="AE55" s="135"/>
      <c r="AF55" s="134"/>
      <c r="AG55" s="135"/>
      <c r="AH55" s="77"/>
    </row>
    <row r="56" spans="1:34">
      <c r="A56" s="136" t="s">
        <v>29</v>
      </c>
      <c r="B56" s="136" t="s">
        <v>187</v>
      </c>
      <c r="C56" s="136" t="s">
        <v>1391</v>
      </c>
      <c r="D56" s="136" t="s">
        <v>1391</v>
      </c>
      <c r="E56" s="136" t="str">
        <f t="shared" si="5"/>
        <v>HSBC Fixed Term Series 125 - Reg - Growth</v>
      </c>
      <c r="F56" s="136" t="s">
        <v>114</v>
      </c>
      <c r="G56" s="55" t="str">
        <f>INDEX(A:A,MATCH($L$4:L497,E:E,0))</f>
        <v>HFT128</v>
      </c>
      <c r="H56" s="55" t="str">
        <f t="shared" si="1"/>
        <v>Direct</v>
      </c>
      <c r="I56" s="55" t="str">
        <f t="shared" si="4"/>
        <v>HSBC Fixed Term Series 128 - Dir - Growth</v>
      </c>
      <c r="J56" s="55" t="str">
        <f t="shared" si="2"/>
        <v>Direct</v>
      </c>
      <c r="K56" s="55" t="e">
        <f t="shared" si="3"/>
        <v>#N/A</v>
      </c>
      <c r="L56" s="127" t="s">
        <v>1231</v>
      </c>
      <c r="M56" s="128">
        <v>10350</v>
      </c>
      <c r="N56" s="129">
        <v>6.11</v>
      </c>
      <c r="O56" s="128">
        <v>11887</v>
      </c>
      <c r="P56" s="129">
        <v>6.92</v>
      </c>
      <c r="Q56" s="128" t="s">
        <v>73</v>
      </c>
      <c r="R56" s="129" t="s">
        <v>73</v>
      </c>
      <c r="S56" s="128">
        <v>12325</v>
      </c>
      <c r="T56" s="129">
        <v>7.15</v>
      </c>
      <c r="U56" s="130">
        <v>42845</v>
      </c>
      <c r="V56" s="77"/>
      <c r="X56" t="e">
        <f>INDEX(A:A,MATCH(Y55:Y130,#REF!,0))</f>
        <v>#REF!</v>
      </c>
      <c r="Y56" s="127" t="s">
        <v>1231</v>
      </c>
      <c r="Z56" s="128">
        <v>10350</v>
      </c>
      <c r="AA56" s="129">
        <v>6.11</v>
      </c>
      <c r="AB56" s="128">
        <v>11887</v>
      </c>
      <c r="AC56" s="129">
        <v>6.92</v>
      </c>
      <c r="AD56" s="128" t="s">
        <v>73</v>
      </c>
      <c r="AE56" s="129" t="s">
        <v>73</v>
      </c>
      <c r="AF56" s="128">
        <v>12325</v>
      </c>
      <c r="AG56" s="129">
        <v>7.15</v>
      </c>
      <c r="AH56" s="130">
        <v>42845</v>
      </c>
    </row>
    <row r="57" spans="1:34" ht="13">
      <c r="A57" s="136" t="s">
        <v>30</v>
      </c>
      <c r="B57" s="136" t="s">
        <v>188</v>
      </c>
      <c r="C57" s="136" t="s">
        <v>1391</v>
      </c>
      <c r="D57" s="136" t="s">
        <v>1391</v>
      </c>
      <c r="E57" s="136" t="str">
        <f t="shared" si="5"/>
        <v>HSBC Fixed Term Series 126 - Reg - Growth</v>
      </c>
      <c r="F57" s="136" t="s">
        <v>114</v>
      </c>
      <c r="G57" s="55" t="e">
        <f>INDEX(A:A,MATCH($L$4:L498,E:E,0))</f>
        <v>#N/A</v>
      </c>
      <c r="H57" s="55" t="e">
        <f t="shared" si="1"/>
        <v>#N/A</v>
      </c>
      <c r="I57" s="55" t="str">
        <f t="shared" si="4"/>
        <v>HSBC Fixed Term Series 128 - Dir - GrowthScheme Benchmark (CRISIL Composite Bond Fund Index)</v>
      </c>
      <c r="J57" s="55" t="str">
        <f t="shared" si="2"/>
        <v>HFT128</v>
      </c>
      <c r="K57" s="55" t="str">
        <f t="shared" si="3"/>
        <v>Direct</v>
      </c>
      <c r="L57" s="131" t="s">
        <v>1229</v>
      </c>
      <c r="M57" s="132">
        <v>10653</v>
      </c>
      <c r="N57" s="133">
        <v>11.5</v>
      </c>
      <c r="O57" s="132">
        <v>12179</v>
      </c>
      <c r="P57" s="133">
        <v>7.93</v>
      </c>
      <c r="Q57" s="132" t="s">
        <v>73</v>
      </c>
      <c r="R57" s="133" t="s">
        <v>73</v>
      </c>
      <c r="S57" s="132">
        <v>12688</v>
      </c>
      <c r="T57" s="133">
        <v>8.18</v>
      </c>
      <c r="U57" s="149"/>
      <c r="V57" s="120"/>
      <c r="X57" t="e">
        <f>INDEX(A:A,MATCH(Y56:Y131,#REF!,0))</f>
        <v>#REF!</v>
      </c>
      <c r="Y57" s="131" t="s">
        <v>1229</v>
      </c>
      <c r="Z57" s="132">
        <v>10653</v>
      </c>
      <c r="AA57" s="133">
        <v>11.5</v>
      </c>
      <c r="AB57" s="132">
        <v>12179</v>
      </c>
      <c r="AC57" s="133">
        <v>7.93</v>
      </c>
      <c r="AD57" s="132" t="s">
        <v>73</v>
      </c>
      <c r="AE57" s="133" t="s">
        <v>73</v>
      </c>
      <c r="AF57" s="132">
        <v>12688</v>
      </c>
      <c r="AG57" s="133">
        <v>8.18</v>
      </c>
      <c r="AH57" s="149"/>
    </row>
    <row r="58" spans="1:34" ht="13">
      <c r="A58" s="136" t="s">
        <v>31</v>
      </c>
      <c r="B58" s="136" t="s">
        <v>178</v>
      </c>
      <c r="C58" s="136" t="s">
        <v>1391</v>
      </c>
      <c r="D58" s="136" t="s">
        <v>1391</v>
      </c>
      <c r="E58" s="136" t="str">
        <f t="shared" si="5"/>
        <v>HSBC Fixed Term Series 128 - Reg - Growth</v>
      </c>
      <c r="F58" s="136" t="s">
        <v>114</v>
      </c>
      <c r="G58" s="55" t="e">
        <f>INDEX(A:A,MATCH($L$4:L499,E:E,0))</f>
        <v>#N/A</v>
      </c>
      <c r="H58" s="55" t="e">
        <f t="shared" si="1"/>
        <v>#N/A</v>
      </c>
      <c r="I58" s="55" t="str">
        <f t="shared" si="4"/>
        <v>Scheme Benchmark (CRISIL Composite Bond Fund Index)</v>
      </c>
      <c r="J58" s="55" t="e">
        <f t="shared" si="2"/>
        <v>#N/A</v>
      </c>
      <c r="K58" s="55" t="e">
        <f t="shared" si="3"/>
        <v>#N/A</v>
      </c>
      <c r="M58" s="134"/>
      <c r="N58" s="135"/>
      <c r="O58" s="134"/>
      <c r="P58" s="135"/>
      <c r="Q58" s="134"/>
      <c r="R58" s="135"/>
      <c r="S58" s="134"/>
      <c r="T58" s="135"/>
      <c r="U58" s="77"/>
      <c r="V58" s="121"/>
      <c r="X58" t="e">
        <f>INDEX(A:A,MATCH(Y57:Y132,#REF!,0))</f>
        <v>#REF!</v>
      </c>
      <c r="Z58" s="134"/>
      <c r="AA58" s="135"/>
      <c r="AB58" s="134"/>
      <c r="AC58" s="135"/>
      <c r="AD58" s="134"/>
      <c r="AE58" s="135"/>
      <c r="AF58" s="134"/>
      <c r="AG58" s="135"/>
      <c r="AH58" s="77"/>
    </row>
    <row r="59" spans="1:34">
      <c r="A59" s="136" t="s">
        <v>32</v>
      </c>
      <c r="B59" s="136" t="s">
        <v>1270</v>
      </c>
      <c r="C59" s="136" t="s">
        <v>1391</v>
      </c>
      <c r="D59" s="136" t="s">
        <v>1391</v>
      </c>
      <c r="E59" s="136" t="str">
        <f t="shared" si="5"/>
        <v>HSBC FTS 129 - Reg - Growth</v>
      </c>
      <c r="F59" s="136" t="s">
        <v>114</v>
      </c>
      <c r="G59" s="55" t="str">
        <f>INDEX(A:A,MATCH($L$4:L500,E:E,0))</f>
        <v>HFT128</v>
      </c>
      <c r="H59" s="55" t="str">
        <f t="shared" si="1"/>
        <v>Regular</v>
      </c>
      <c r="I59" s="55" t="str">
        <f t="shared" si="4"/>
        <v>HSBC Fixed Term Series 128 - Reg - Growth</v>
      </c>
      <c r="J59" s="55" t="str">
        <f t="shared" si="2"/>
        <v>Regular</v>
      </c>
      <c r="K59" s="55" t="e">
        <f t="shared" si="3"/>
        <v>#N/A</v>
      </c>
      <c r="L59" s="127" t="s">
        <v>1392</v>
      </c>
      <c r="M59" s="128">
        <v>10328</v>
      </c>
      <c r="N59" s="129">
        <v>5.72</v>
      </c>
      <c r="O59" s="128">
        <v>11781</v>
      </c>
      <c r="P59" s="129">
        <v>6.55</v>
      </c>
      <c r="Q59" s="128" t="s">
        <v>73</v>
      </c>
      <c r="R59" s="129" t="s">
        <v>73</v>
      </c>
      <c r="S59" s="128">
        <v>12197</v>
      </c>
      <c r="T59" s="129">
        <v>6.78</v>
      </c>
      <c r="U59" s="130">
        <v>42845</v>
      </c>
      <c r="V59" s="77"/>
      <c r="X59" t="e">
        <f>INDEX(A:A,MATCH(Y58:Y133,#REF!,0))</f>
        <v>#REF!</v>
      </c>
      <c r="Y59" s="127" t="s">
        <v>1392</v>
      </c>
      <c r="Z59" s="128">
        <v>10328</v>
      </c>
      <c r="AA59" s="129">
        <v>5.72</v>
      </c>
      <c r="AB59" s="128">
        <v>11781</v>
      </c>
      <c r="AC59" s="129">
        <v>6.55</v>
      </c>
      <c r="AD59" s="128" t="s">
        <v>73</v>
      </c>
      <c r="AE59" s="129" t="s">
        <v>73</v>
      </c>
      <c r="AF59" s="128">
        <v>12197</v>
      </c>
      <c r="AG59" s="129">
        <v>6.78</v>
      </c>
      <c r="AH59" s="130">
        <v>42845</v>
      </c>
    </row>
    <row r="60" spans="1:34" ht="13">
      <c r="A60" s="136" t="s">
        <v>245</v>
      </c>
      <c r="B60" s="136" t="s">
        <v>1271</v>
      </c>
      <c r="C60" s="136" t="s">
        <v>1391</v>
      </c>
      <c r="D60" s="136" t="s">
        <v>1391</v>
      </c>
      <c r="E60" s="136" t="str">
        <f t="shared" si="5"/>
        <v>HSBC FTS 130 - Reg - Growth</v>
      </c>
      <c r="F60" s="136" t="s">
        <v>114</v>
      </c>
      <c r="G60" s="55" t="e">
        <f>INDEX(A:A,MATCH($L$4:L501,E:E,0))</f>
        <v>#N/A</v>
      </c>
      <c r="H60" s="55" t="e">
        <f t="shared" si="1"/>
        <v>#N/A</v>
      </c>
      <c r="I60" s="55" t="str">
        <f t="shared" si="4"/>
        <v>HSBC Fixed Term Series 128 - Reg - GrowthScheme Benchmark (CRISIL Composite Bond Fund Index)</v>
      </c>
      <c r="J60" s="55" t="str">
        <f t="shared" si="2"/>
        <v>HFT128</v>
      </c>
      <c r="K60" s="55" t="str">
        <f t="shared" si="3"/>
        <v>Regular</v>
      </c>
      <c r="L60" s="131" t="s">
        <v>1229</v>
      </c>
      <c r="M60" s="132">
        <v>10653</v>
      </c>
      <c r="N60" s="133">
        <v>11.5</v>
      </c>
      <c r="O60" s="132">
        <v>12179</v>
      </c>
      <c r="P60" s="133">
        <v>7.93</v>
      </c>
      <c r="Q60" s="132" t="s">
        <v>73</v>
      </c>
      <c r="R60" s="133" t="s">
        <v>73</v>
      </c>
      <c r="S60" s="132">
        <v>12688</v>
      </c>
      <c r="T60" s="133">
        <v>8.18</v>
      </c>
      <c r="U60" s="149"/>
      <c r="V60" s="120"/>
      <c r="X60" t="e">
        <f>INDEX(A:A,MATCH(Y59:Y134,#REF!,0))</f>
        <v>#REF!</v>
      </c>
      <c r="Y60" s="131" t="s">
        <v>1229</v>
      </c>
      <c r="Z60" s="132">
        <v>10653</v>
      </c>
      <c r="AA60" s="133">
        <v>11.5</v>
      </c>
      <c r="AB60" s="132">
        <v>12179</v>
      </c>
      <c r="AC60" s="133">
        <v>7.93</v>
      </c>
      <c r="AD60" s="132" t="s">
        <v>73</v>
      </c>
      <c r="AE60" s="133" t="s">
        <v>73</v>
      </c>
      <c r="AF60" s="132">
        <v>12688</v>
      </c>
      <c r="AG60" s="133">
        <v>8.18</v>
      </c>
      <c r="AH60" s="149"/>
    </row>
    <row r="61" spans="1:34" ht="13">
      <c r="A61" s="136" t="s">
        <v>1008</v>
      </c>
      <c r="B61" s="136" t="s">
        <v>1272</v>
      </c>
      <c r="C61" s="136" t="s">
        <v>1391</v>
      </c>
      <c r="D61" s="136" t="s">
        <v>1391</v>
      </c>
      <c r="E61" s="136" t="str">
        <f t="shared" si="5"/>
        <v>HSBC FTS 132 - Reg - Growth</v>
      </c>
      <c r="F61" s="136" t="s">
        <v>114</v>
      </c>
      <c r="G61" s="55" t="e">
        <f>INDEX(A:A,MATCH($L$4:L502,E:E,0))</f>
        <v>#N/A</v>
      </c>
      <c r="H61" s="55" t="e">
        <f t="shared" si="1"/>
        <v>#N/A</v>
      </c>
      <c r="I61" s="55" t="str">
        <f t="shared" si="4"/>
        <v>Scheme Benchmark (CRISIL Composite Bond Fund Index)</v>
      </c>
      <c r="J61" s="55" t="e">
        <f t="shared" si="2"/>
        <v>#N/A</v>
      </c>
      <c r="K61" s="55" t="e">
        <f t="shared" si="3"/>
        <v>#N/A</v>
      </c>
      <c r="M61" s="134"/>
      <c r="N61" s="135"/>
      <c r="O61" s="134"/>
      <c r="P61" s="135"/>
      <c r="Q61" s="134"/>
      <c r="R61" s="135"/>
      <c r="S61" s="134"/>
      <c r="T61" s="135"/>
      <c r="U61" s="77"/>
      <c r="V61" s="121"/>
      <c r="X61" t="e">
        <f>INDEX(A:A,MATCH(Y60:Y135,#REF!,0))</f>
        <v>#REF!</v>
      </c>
      <c r="Z61" s="134"/>
      <c r="AA61" s="135"/>
      <c r="AB61" s="134"/>
      <c r="AC61" s="135"/>
      <c r="AD61" s="134"/>
      <c r="AE61" s="135"/>
      <c r="AF61" s="134"/>
      <c r="AG61" s="135"/>
      <c r="AH61" s="77"/>
    </row>
    <row r="62" spans="1:34" ht="13">
      <c r="A62" s="136" t="s">
        <v>1007</v>
      </c>
      <c r="B62" s="136" t="s">
        <v>1273</v>
      </c>
      <c r="C62" s="136" t="s">
        <v>1391</v>
      </c>
      <c r="D62" s="136" t="s">
        <v>1391</v>
      </c>
      <c r="E62" s="136" t="str">
        <f t="shared" si="5"/>
        <v>HSBC FTS 131 - Reg - Growth</v>
      </c>
      <c r="F62" s="136" t="s">
        <v>114</v>
      </c>
      <c r="G62" s="55" t="str">
        <f>INDEX(A:A,MATCH($L$4:L503,E:E,0))</f>
        <v>HDFLXI</v>
      </c>
      <c r="H62" s="55" t="str">
        <f t="shared" si="1"/>
        <v>Direct</v>
      </c>
      <c r="I62" s="55" t="str">
        <f t="shared" si="4"/>
        <v>HSBC Flexi Debt Fund - Dir - Growth</v>
      </c>
      <c r="J62" s="55" t="str">
        <f t="shared" si="2"/>
        <v>Direct</v>
      </c>
      <c r="K62" s="55" t="e">
        <f t="shared" si="3"/>
        <v>#N/A</v>
      </c>
      <c r="L62" s="127" t="s">
        <v>1232</v>
      </c>
      <c r="M62" s="128">
        <v>10838</v>
      </c>
      <c r="N62" s="129">
        <v>8.36</v>
      </c>
      <c r="O62" s="128">
        <v>12348</v>
      </c>
      <c r="P62" s="129">
        <v>7.27</v>
      </c>
      <c r="Q62" s="128">
        <v>14409</v>
      </c>
      <c r="R62" s="129">
        <v>7.57</v>
      </c>
      <c r="S62" s="128">
        <v>18225</v>
      </c>
      <c r="T62" s="129">
        <v>8.09</v>
      </c>
      <c r="U62" s="130">
        <v>41288</v>
      </c>
      <c r="V62" s="121"/>
      <c r="X62" t="e">
        <f>INDEX(A:A,MATCH(Y61:Y136,#REF!,0))</f>
        <v>#REF!</v>
      </c>
      <c r="Y62" s="127" t="s">
        <v>1232</v>
      </c>
      <c r="Z62" s="128">
        <v>10838</v>
      </c>
      <c r="AA62" s="129">
        <v>8.36</v>
      </c>
      <c r="AB62" s="128">
        <v>12348</v>
      </c>
      <c r="AC62" s="129">
        <v>7.27</v>
      </c>
      <c r="AD62" s="128">
        <v>14409</v>
      </c>
      <c r="AE62" s="129">
        <v>7.57</v>
      </c>
      <c r="AF62" s="128">
        <v>18225</v>
      </c>
      <c r="AG62" s="129">
        <v>8.09</v>
      </c>
      <c r="AH62" s="130">
        <v>41288</v>
      </c>
    </row>
    <row r="63" spans="1:34" ht="13">
      <c r="A63" s="136" t="s">
        <v>1009</v>
      </c>
      <c r="B63" s="136" t="s">
        <v>1274</v>
      </c>
      <c r="C63" s="136" t="s">
        <v>1391</v>
      </c>
      <c r="D63" s="136" t="s">
        <v>1391</v>
      </c>
      <c r="E63" s="136" t="str">
        <f t="shared" si="5"/>
        <v>HSBC FTS 133 - Reg - Growth</v>
      </c>
      <c r="F63" s="136" t="s">
        <v>114</v>
      </c>
      <c r="G63" s="55" t="e">
        <f>INDEX(A:A,MATCH($L$4:L504,E:E,0))</f>
        <v>#N/A</v>
      </c>
      <c r="H63" s="55" t="e">
        <f t="shared" si="1"/>
        <v>#N/A</v>
      </c>
      <c r="I63" s="55" t="str">
        <f t="shared" si="4"/>
        <v>HSBC Flexi Debt Fund - Dir - GrowthScheme Benchmark (CRISIL Composite Bond Fund Index)</v>
      </c>
      <c r="J63" s="55" t="str">
        <f t="shared" si="2"/>
        <v>HDFLXI</v>
      </c>
      <c r="K63" s="55" t="str">
        <f t="shared" si="3"/>
        <v>Direct</v>
      </c>
      <c r="L63" s="131" t="s">
        <v>1229</v>
      </c>
      <c r="M63" s="132">
        <v>11137</v>
      </c>
      <c r="N63" s="133">
        <v>11.34</v>
      </c>
      <c r="O63" s="132">
        <v>12733</v>
      </c>
      <c r="P63" s="133">
        <v>8.3699999999999992</v>
      </c>
      <c r="Q63" s="132">
        <v>15323</v>
      </c>
      <c r="R63" s="133">
        <v>8.9</v>
      </c>
      <c r="S63" s="132">
        <v>19291</v>
      </c>
      <c r="T63" s="133">
        <v>8.89</v>
      </c>
      <c r="U63" s="149"/>
      <c r="V63" s="77"/>
      <c r="X63" t="e">
        <f>INDEX(A:A,MATCH(Y62:Y137,#REF!,0))</f>
        <v>#REF!</v>
      </c>
      <c r="Y63" s="131" t="s">
        <v>1229</v>
      </c>
      <c r="Z63" s="132">
        <v>11137</v>
      </c>
      <c r="AA63" s="133">
        <v>11.34</v>
      </c>
      <c r="AB63" s="132">
        <v>12733</v>
      </c>
      <c r="AC63" s="133">
        <v>8.3699999999999992</v>
      </c>
      <c r="AD63" s="132">
        <v>15323</v>
      </c>
      <c r="AE63" s="133">
        <v>8.9</v>
      </c>
      <c r="AF63" s="132">
        <v>19291</v>
      </c>
      <c r="AG63" s="133">
        <v>8.89</v>
      </c>
      <c r="AH63" s="149"/>
    </row>
    <row r="64" spans="1:34" ht="13">
      <c r="A64" s="136" t="s">
        <v>1074</v>
      </c>
      <c r="B64" s="136" t="s">
        <v>1275</v>
      </c>
      <c r="C64" s="136" t="s">
        <v>1391</v>
      </c>
      <c r="D64" s="136" t="s">
        <v>1391</v>
      </c>
      <c r="E64" s="136" t="str">
        <f t="shared" si="5"/>
        <v>HSBC FTS 134 - Reg - Growth</v>
      </c>
      <c r="F64" s="136" t="s">
        <v>114</v>
      </c>
      <c r="G64" s="55" t="e">
        <f>INDEX(A:A,MATCH($L$4:L505,E:E,0))</f>
        <v>#N/A</v>
      </c>
      <c r="H64" s="55" t="e">
        <f t="shared" si="1"/>
        <v>#N/A</v>
      </c>
      <c r="I64" s="55" t="str">
        <f t="shared" si="4"/>
        <v>Scheme Benchmark (CRISIL Composite Bond Fund Index)Additional Benchmark (Crisil 10**)</v>
      </c>
      <c r="J64" s="55" t="e">
        <f t="shared" si="2"/>
        <v>#N/A</v>
      </c>
      <c r="K64" s="55" t="e">
        <f t="shared" si="3"/>
        <v>#N/A</v>
      </c>
      <c r="L64" s="131" t="s">
        <v>1230</v>
      </c>
      <c r="M64" s="132">
        <v>10827</v>
      </c>
      <c r="N64" s="133">
        <v>8.25</v>
      </c>
      <c r="O64" s="132">
        <v>12159</v>
      </c>
      <c r="P64" s="133">
        <v>6.72</v>
      </c>
      <c r="Q64" s="132">
        <v>14429</v>
      </c>
      <c r="R64" s="133">
        <v>7.6</v>
      </c>
      <c r="S64" s="132">
        <v>17160</v>
      </c>
      <c r="T64" s="133">
        <v>7.25</v>
      </c>
      <c r="U64" s="149"/>
      <c r="V64" s="120"/>
      <c r="X64" t="e">
        <f>INDEX(A:A,MATCH(Y63:Y138,#REF!,0))</f>
        <v>#REF!</v>
      </c>
      <c r="Y64" s="131" t="s">
        <v>1230</v>
      </c>
      <c r="Z64" s="132">
        <v>10827</v>
      </c>
      <c r="AA64" s="133">
        <v>8.25</v>
      </c>
      <c r="AB64" s="132">
        <v>12159</v>
      </c>
      <c r="AC64" s="133">
        <v>6.72</v>
      </c>
      <c r="AD64" s="132">
        <v>14429</v>
      </c>
      <c r="AE64" s="133">
        <v>7.6</v>
      </c>
      <c r="AF64" s="132">
        <v>17160</v>
      </c>
      <c r="AG64" s="133">
        <v>7.25</v>
      </c>
      <c r="AH64" s="149"/>
    </row>
    <row r="65" spans="1:34" ht="13">
      <c r="A65" s="136" t="s">
        <v>1075</v>
      </c>
      <c r="B65" s="136" t="s">
        <v>1276</v>
      </c>
      <c r="C65" s="136" t="s">
        <v>1391</v>
      </c>
      <c r="D65" s="136" t="s">
        <v>1391</v>
      </c>
      <c r="E65" s="136" t="str">
        <f t="shared" si="5"/>
        <v>HSBC FTS 135 - Reg - Growth</v>
      </c>
      <c r="F65" s="136" t="s">
        <v>114</v>
      </c>
      <c r="G65" s="55" t="e">
        <f>INDEX(A:A,MATCH($L$4:L506,E:E,0))</f>
        <v>#N/A</v>
      </c>
      <c r="H65" s="55" t="e">
        <f t="shared" si="1"/>
        <v>#N/A</v>
      </c>
      <c r="I65" s="55" t="str">
        <f t="shared" si="4"/>
        <v>Additional Benchmark (Crisil 10**)</v>
      </c>
      <c r="J65" s="55" t="e">
        <f t="shared" si="2"/>
        <v>#N/A</v>
      </c>
      <c r="K65" s="55" t="e">
        <f t="shared" si="3"/>
        <v>#N/A</v>
      </c>
      <c r="M65" s="134"/>
      <c r="N65" s="135"/>
      <c r="O65" s="134"/>
      <c r="P65" s="135"/>
      <c r="Q65" s="134"/>
      <c r="R65" s="135"/>
      <c r="S65" s="134"/>
      <c r="T65" s="135"/>
      <c r="U65" s="77"/>
      <c r="V65" s="121"/>
      <c r="X65" t="e">
        <f>INDEX(A:A,MATCH(Y64:Y139,#REF!,0))</f>
        <v>#REF!</v>
      </c>
      <c r="Z65" s="134"/>
      <c r="AA65" s="135"/>
      <c r="AB65" s="134"/>
      <c r="AC65" s="135"/>
      <c r="AD65" s="134"/>
      <c r="AE65" s="135"/>
      <c r="AF65" s="134"/>
      <c r="AG65" s="135"/>
      <c r="AH65" s="77"/>
    </row>
    <row r="66" spans="1:34" ht="13">
      <c r="A66" s="136" t="s">
        <v>1076</v>
      </c>
      <c r="B66" s="136" t="s">
        <v>1277</v>
      </c>
      <c r="C66" s="136" t="s">
        <v>1391</v>
      </c>
      <c r="D66" s="136" t="s">
        <v>1391</v>
      </c>
      <c r="E66" s="136" t="str">
        <f t="shared" si="5"/>
        <v>HSBC FTS 136 - Reg - Growth</v>
      </c>
      <c r="F66" s="136" t="s">
        <v>114</v>
      </c>
      <c r="G66" s="55" t="str">
        <f>INDEX(A:A,MATCH($L$4:L507,E:E,0))</f>
        <v>HDFLXI</v>
      </c>
      <c r="H66" s="55" t="str">
        <f t="shared" si="1"/>
        <v>Regular</v>
      </c>
      <c r="I66" s="55" t="str">
        <f t="shared" si="4"/>
        <v>HSBC Flexi Debt Fund - Growth</v>
      </c>
      <c r="J66" s="55" t="str">
        <f t="shared" si="2"/>
        <v>Regular</v>
      </c>
      <c r="K66" s="55" t="e">
        <f t="shared" si="3"/>
        <v>#N/A</v>
      </c>
      <c r="L66" s="127" t="s">
        <v>1285</v>
      </c>
      <c r="M66" s="128">
        <v>10754</v>
      </c>
      <c r="N66" s="129">
        <v>7.52</v>
      </c>
      <c r="O66" s="128">
        <v>12067</v>
      </c>
      <c r="P66" s="129">
        <v>6.45</v>
      </c>
      <c r="Q66" s="128">
        <v>13874</v>
      </c>
      <c r="R66" s="129">
        <v>6.76</v>
      </c>
      <c r="S66" s="128">
        <v>27685</v>
      </c>
      <c r="T66" s="129">
        <v>8.15</v>
      </c>
      <c r="U66" s="130">
        <v>39360</v>
      </c>
      <c r="V66" s="121"/>
      <c r="X66" t="e">
        <f>INDEX(A:A,MATCH(Y65:Y140,#REF!,0))</f>
        <v>#REF!</v>
      </c>
      <c r="Y66" s="127" t="s">
        <v>1285</v>
      </c>
      <c r="Z66" s="128">
        <v>10754</v>
      </c>
      <c r="AA66" s="129">
        <v>7.52</v>
      </c>
      <c r="AB66" s="128">
        <v>12067</v>
      </c>
      <c r="AC66" s="129">
        <v>6.45</v>
      </c>
      <c r="AD66" s="128">
        <v>13874</v>
      </c>
      <c r="AE66" s="129">
        <v>6.76</v>
      </c>
      <c r="AF66" s="128">
        <v>27685</v>
      </c>
      <c r="AG66" s="129">
        <v>8.15</v>
      </c>
      <c r="AH66" s="130">
        <v>39360</v>
      </c>
    </row>
    <row r="67" spans="1:34" ht="13">
      <c r="A67" s="136" t="s">
        <v>1101</v>
      </c>
      <c r="B67" s="136" t="s">
        <v>1102</v>
      </c>
      <c r="C67" s="136" t="s">
        <v>1391</v>
      </c>
      <c r="D67" s="136" t="s">
        <v>1391</v>
      </c>
      <c r="E67" s="136" t="str">
        <f t="shared" si="5"/>
        <v>HSBC Equity Hybrid Fund - Reg - Growth</v>
      </c>
      <c r="F67" s="136" t="s">
        <v>114</v>
      </c>
      <c r="G67" s="55" t="e">
        <f>INDEX(A:A,MATCH($L$4:L508,E:E,0))</f>
        <v>#N/A</v>
      </c>
      <c r="H67" s="55" t="e">
        <f t="shared" si="1"/>
        <v>#N/A</v>
      </c>
      <c r="I67" s="55" t="str">
        <f t="shared" si="4"/>
        <v>HSBC Flexi Debt Fund - GrowthScheme Benchmark (CRISIL Composite Bond Fund Index)</v>
      </c>
      <c r="J67" s="55" t="str">
        <f t="shared" si="2"/>
        <v>HDFLXI</v>
      </c>
      <c r="K67" s="55" t="str">
        <f t="shared" si="3"/>
        <v>Regular</v>
      </c>
      <c r="L67" s="131" t="s">
        <v>1229</v>
      </c>
      <c r="M67" s="132">
        <v>11137</v>
      </c>
      <c r="N67" s="133">
        <v>11.34</v>
      </c>
      <c r="O67" s="132">
        <v>12733</v>
      </c>
      <c r="P67" s="133">
        <v>8.3699999999999992</v>
      </c>
      <c r="Q67" s="132">
        <v>15323</v>
      </c>
      <c r="R67" s="133">
        <v>8.9</v>
      </c>
      <c r="S67" s="132">
        <v>27652</v>
      </c>
      <c r="T67" s="133">
        <v>8.14</v>
      </c>
      <c r="U67" s="149"/>
      <c r="V67" s="77"/>
      <c r="X67" t="e">
        <f>INDEX(A:A,MATCH(Y66:Y141,#REF!,0))</f>
        <v>#REF!</v>
      </c>
      <c r="Y67" s="131" t="s">
        <v>1229</v>
      </c>
      <c r="Z67" s="132">
        <v>11137</v>
      </c>
      <c r="AA67" s="133">
        <v>11.34</v>
      </c>
      <c r="AB67" s="132">
        <v>12733</v>
      </c>
      <c r="AC67" s="133">
        <v>8.3699999999999992</v>
      </c>
      <c r="AD67" s="132">
        <v>15323</v>
      </c>
      <c r="AE67" s="133">
        <v>8.9</v>
      </c>
      <c r="AF67" s="132">
        <v>27652</v>
      </c>
      <c r="AG67" s="133">
        <v>8.14</v>
      </c>
      <c r="AH67" s="149"/>
    </row>
    <row r="68" spans="1:34" ht="13">
      <c r="A68" s="136" t="s">
        <v>1103</v>
      </c>
      <c r="B68" s="136" t="s">
        <v>1278</v>
      </c>
      <c r="C68" s="136" t="s">
        <v>1391</v>
      </c>
      <c r="D68" s="136" t="s">
        <v>1391</v>
      </c>
      <c r="E68" s="136" t="str">
        <f t="shared" si="5"/>
        <v>HSBC FTS 137 - Reg - Growth</v>
      </c>
      <c r="F68" s="136" t="s">
        <v>114</v>
      </c>
      <c r="G68" s="55" t="e">
        <f>INDEX(A:A,MATCH($L$4:L509,E:E,0))</f>
        <v>#N/A</v>
      </c>
      <c r="H68" s="55" t="e">
        <f t="shared" si="1"/>
        <v>#N/A</v>
      </c>
      <c r="I68" s="55" t="str">
        <f t="shared" si="4"/>
        <v>Scheme Benchmark (CRISIL Composite Bond Fund Index)Additional Benchmark (Crisil 10**)</v>
      </c>
      <c r="J68" s="55" t="e">
        <f t="shared" si="2"/>
        <v>#N/A</v>
      </c>
      <c r="K68" s="55" t="e">
        <f t="shared" si="3"/>
        <v>#N/A</v>
      </c>
      <c r="L68" s="131" t="s">
        <v>1230</v>
      </c>
      <c r="M68" s="132">
        <v>10827</v>
      </c>
      <c r="N68" s="133">
        <v>8.25</v>
      </c>
      <c r="O68" s="132">
        <v>12159</v>
      </c>
      <c r="P68" s="133">
        <v>6.72</v>
      </c>
      <c r="Q68" s="132">
        <v>14429</v>
      </c>
      <c r="R68" s="133">
        <v>7.6</v>
      </c>
      <c r="S68" s="132">
        <v>24329</v>
      </c>
      <c r="T68" s="133">
        <v>7.08</v>
      </c>
      <c r="U68" s="149"/>
      <c r="V68" s="120"/>
      <c r="X68" t="e">
        <f>INDEX(A:A,MATCH(Y67:Y142,#REF!,0))</f>
        <v>#REF!</v>
      </c>
      <c r="Y68" s="131" t="s">
        <v>1230</v>
      </c>
      <c r="Z68" s="132">
        <v>10827</v>
      </c>
      <c r="AA68" s="133">
        <v>8.25</v>
      </c>
      <c r="AB68" s="132">
        <v>12159</v>
      </c>
      <c r="AC68" s="133">
        <v>6.72</v>
      </c>
      <c r="AD68" s="132">
        <v>14429</v>
      </c>
      <c r="AE68" s="133">
        <v>7.6</v>
      </c>
      <c r="AF68" s="132">
        <v>24329</v>
      </c>
      <c r="AG68" s="133">
        <v>7.08</v>
      </c>
      <c r="AH68" s="149"/>
    </row>
    <row r="69" spans="1:34" ht="13">
      <c r="A69" s="136" t="s">
        <v>1105</v>
      </c>
      <c r="B69" s="136" t="s">
        <v>1279</v>
      </c>
      <c r="C69" s="136" t="s">
        <v>1391</v>
      </c>
      <c r="D69" s="136" t="s">
        <v>1391</v>
      </c>
      <c r="E69" s="136" t="str">
        <f t="shared" si="5"/>
        <v>HSBC FTS 139 - Reg - Growth</v>
      </c>
      <c r="F69" s="136" t="s">
        <v>114</v>
      </c>
      <c r="G69" s="55" t="e">
        <f>INDEX(A:A,MATCH($L$4:L510,E:E,0))</f>
        <v>#N/A</v>
      </c>
      <c r="H69" s="55" t="e">
        <f t="shared" si="1"/>
        <v>#N/A</v>
      </c>
      <c r="I69" s="55" t="str">
        <f t="shared" si="4"/>
        <v>Additional Benchmark (Crisil 10**)</v>
      </c>
      <c r="J69" s="55" t="e">
        <f t="shared" si="2"/>
        <v>#N/A</v>
      </c>
      <c r="K69" s="55" t="e">
        <f t="shared" si="3"/>
        <v>#N/A</v>
      </c>
      <c r="M69" s="134"/>
      <c r="N69" s="135"/>
      <c r="O69" s="134"/>
      <c r="P69" s="135"/>
      <c r="Q69" s="134"/>
      <c r="R69" s="135"/>
      <c r="S69" s="134"/>
      <c r="T69" s="135"/>
      <c r="U69" s="77"/>
      <c r="V69" s="121"/>
      <c r="X69" t="e">
        <f>INDEX(A:A,MATCH(Y68:Y143,#REF!,0))</f>
        <v>#REF!</v>
      </c>
      <c r="Z69" s="134"/>
      <c r="AA69" s="135"/>
      <c r="AB69" s="134"/>
      <c r="AC69" s="135"/>
      <c r="AD69" s="134"/>
      <c r="AE69" s="135"/>
      <c r="AF69" s="134"/>
      <c r="AG69" s="135"/>
      <c r="AH69" s="77"/>
    </row>
    <row r="70" spans="1:34" ht="13">
      <c r="A70" s="136" t="s">
        <v>1138</v>
      </c>
      <c r="B70" s="136" t="s">
        <v>1211</v>
      </c>
      <c r="C70" s="136" t="s">
        <v>1391</v>
      </c>
      <c r="D70" s="136" t="s">
        <v>1391</v>
      </c>
      <c r="E70" s="136" t="str">
        <f t="shared" si="5"/>
        <v>HSBC Large and Mid Cap Equity Fund - Reg - Growth</v>
      </c>
      <c r="F70" s="136" t="s">
        <v>114</v>
      </c>
      <c r="G70" s="55" t="str">
        <f>INDEX(A:A,MATCH($L$4:L511,E:E,0))</f>
        <v>HDFLXI</v>
      </c>
      <c r="H70" s="55" t="str">
        <f t="shared" si="1"/>
        <v>Regular</v>
      </c>
      <c r="I70" s="55" t="str">
        <f t="shared" si="4"/>
        <v>HSBC Flexi Debt Fund - Reg - Growth</v>
      </c>
      <c r="J70" s="55" t="str">
        <f t="shared" si="2"/>
        <v>Regular</v>
      </c>
      <c r="K70" s="55" t="e">
        <f t="shared" si="3"/>
        <v>#N/A</v>
      </c>
      <c r="L70" s="127" t="s">
        <v>1532</v>
      </c>
      <c r="M70" s="128">
        <v>10728</v>
      </c>
      <c r="N70" s="129">
        <v>7.26</v>
      </c>
      <c r="O70" s="128">
        <v>11978</v>
      </c>
      <c r="P70" s="129">
        <v>6.19</v>
      </c>
      <c r="Q70" s="128">
        <v>13699</v>
      </c>
      <c r="R70" s="129">
        <v>6.49</v>
      </c>
      <c r="S70" s="128">
        <v>26672</v>
      </c>
      <c r="T70" s="129">
        <v>7.84</v>
      </c>
      <c r="U70" s="130">
        <v>39360</v>
      </c>
      <c r="V70" s="121"/>
      <c r="X70" t="e">
        <f>INDEX(A:A,MATCH(Y69:Y144,#REF!,0))</f>
        <v>#REF!</v>
      </c>
      <c r="Y70" s="127" t="s">
        <v>1532</v>
      </c>
      <c r="Z70" s="128">
        <v>10728</v>
      </c>
      <c r="AA70" s="129">
        <v>7.26</v>
      </c>
      <c r="AB70" s="128">
        <v>11978</v>
      </c>
      <c r="AC70" s="129">
        <v>6.19</v>
      </c>
      <c r="AD70" s="128">
        <v>13699</v>
      </c>
      <c r="AE70" s="129">
        <v>6.49</v>
      </c>
      <c r="AF70" s="128">
        <v>26672</v>
      </c>
      <c r="AG70" s="129">
        <v>7.84</v>
      </c>
      <c r="AH70" s="130">
        <v>39360</v>
      </c>
    </row>
    <row r="71" spans="1:34" ht="13">
      <c r="A71" s="136" t="s">
        <v>1153</v>
      </c>
      <c r="B71" s="136" t="s">
        <v>1280</v>
      </c>
      <c r="C71" s="136" t="s">
        <v>1391</v>
      </c>
      <c r="D71" s="136" t="s">
        <v>1391</v>
      </c>
      <c r="E71" s="136" t="str">
        <f t="shared" si="5"/>
        <v>HSBC FTS 140 - Reg - Growth</v>
      </c>
      <c r="F71" s="136" t="s">
        <v>114</v>
      </c>
      <c r="G71" s="55" t="e">
        <f>INDEX(A:A,MATCH($L$4:L512,E:E,0))</f>
        <v>#N/A</v>
      </c>
      <c r="H71" s="55" t="e">
        <f t="shared" ref="H71:H134" si="6">VLOOKUP(L71,E:F,2,0)</f>
        <v>#N/A</v>
      </c>
      <c r="I71" s="55" t="str">
        <f t="shared" si="4"/>
        <v>HSBC Flexi Debt Fund - Reg - GrowthScheme Benchmark (CRISIL Composite Bond Fund Index)</v>
      </c>
      <c r="J71" s="55" t="e">
        <f t="shared" si="2"/>
        <v>#N/A</v>
      </c>
      <c r="K71" s="55" t="e">
        <f t="shared" si="3"/>
        <v>#N/A</v>
      </c>
      <c r="L71" s="131" t="s">
        <v>1229</v>
      </c>
      <c r="M71" s="132">
        <v>11137</v>
      </c>
      <c r="N71" s="133">
        <v>11.34</v>
      </c>
      <c r="O71" s="132">
        <v>12733</v>
      </c>
      <c r="P71" s="133">
        <v>8.3699999999999992</v>
      </c>
      <c r="Q71" s="132">
        <v>15323</v>
      </c>
      <c r="R71" s="133">
        <v>8.9</v>
      </c>
      <c r="S71" s="132">
        <v>27652</v>
      </c>
      <c r="T71" s="133">
        <v>8.14</v>
      </c>
      <c r="U71" s="149"/>
      <c r="V71" s="77"/>
      <c r="X71" t="e">
        <f>INDEX(A:A,MATCH(Y70:Y145,#REF!,0))</f>
        <v>#REF!</v>
      </c>
      <c r="Y71" s="131" t="s">
        <v>1229</v>
      </c>
      <c r="Z71" s="132">
        <v>11137</v>
      </c>
      <c r="AA71" s="133">
        <v>11.34</v>
      </c>
      <c r="AB71" s="132">
        <v>12733</v>
      </c>
      <c r="AC71" s="133">
        <v>8.3699999999999992</v>
      </c>
      <c r="AD71" s="132">
        <v>15323</v>
      </c>
      <c r="AE71" s="133">
        <v>8.9</v>
      </c>
      <c r="AF71" s="132">
        <v>27652</v>
      </c>
      <c r="AG71" s="133">
        <v>8.14</v>
      </c>
      <c r="AH71" s="149"/>
    </row>
    <row r="72" spans="1:34">
      <c r="A72" s="136" t="s">
        <v>1154</v>
      </c>
      <c r="B72" s="136" t="s">
        <v>1156</v>
      </c>
      <c r="C72" s="136" t="s">
        <v>1391</v>
      </c>
      <c r="D72" s="136" t="s">
        <v>1391</v>
      </c>
      <c r="E72" s="136" t="str">
        <f t="shared" si="5"/>
        <v>HSBC Overnight Fund - Reg - Growth</v>
      </c>
      <c r="F72" s="136" t="s">
        <v>114</v>
      </c>
      <c r="G72" s="55" t="e">
        <f>INDEX(A:A,MATCH($L$4:L513,E:E,0))</f>
        <v>#N/A</v>
      </c>
      <c r="H72" s="55" t="e">
        <f t="shared" si="6"/>
        <v>#N/A</v>
      </c>
      <c r="I72" s="55" t="str">
        <f t="shared" si="4"/>
        <v>Scheme Benchmark (CRISIL Composite Bond Fund Index)</v>
      </c>
      <c r="J72" s="55" t="e">
        <f t="shared" si="2"/>
        <v>#N/A</v>
      </c>
      <c r="K72" s="55" t="e">
        <f t="shared" ref="K72:K135" si="7">VLOOKUP(I72,B:F,5,0)</f>
        <v>#N/A</v>
      </c>
      <c r="M72" s="134"/>
      <c r="N72" s="135"/>
      <c r="O72" s="134"/>
      <c r="P72" s="135"/>
      <c r="Q72" s="134"/>
      <c r="R72" s="135"/>
      <c r="S72" s="134"/>
      <c r="T72" s="135"/>
      <c r="U72" s="77"/>
      <c r="V72" s="120"/>
      <c r="X72" t="e">
        <f>INDEX(A:A,MATCH(Y71:Y146,#REF!,0))</f>
        <v>#REF!</v>
      </c>
      <c r="Z72" s="134"/>
      <c r="AA72" s="135"/>
      <c r="AB72" s="134"/>
      <c r="AC72" s="135"/>
      <c r="AD72" s="134"/>
      <c r="AE72" s="135"/>
      <c r="AF72" s="134"/>
      <c r="AG72" s="135"/>
      <c r="AH72" s="77"/>
    </row>
    <row r="73" spans="1:34" ht="13">
      <c r="A73" s="136" t="s">
        <v>1342</v>
      </c>
      <c r="B73" s="136" t="s">
        <v>1347</v>
      </c>
      <c r="C73" s="136" t="s">
        <v>1282</v>
      </c>
      <c r="D73" s="136" t="s">
        <v>1269</v>
      </c>
      <c r="E73" s="136" t="str">
        <f>B73&amp;D73</f>
        <v>HSBC Ultra Short Duration Fund - Dir - Growth</v>
      </c>
      <c r="F73" s="136" t="s">
        <v>119</v>
      </c>
      <c r="G73" s="55" t="e">
        <f>INDEX(A:A,MATCH($L$4:L514,E:E,0))</f>
        <v>#N/A</v>
      </c>
      <c r="H73" s="55" t="e">
        <f t="shared" si="6"/>
        <v>#N/A</v>
      </c>
      <c r="I73" s="55" t="str">
        <f t="shared" si="4"/>
        <v>HSBC FTS 125 - Reg - Growth</v>
      </c>
      <c r="J73" s="55" t="e">
        <f t="shared" ref="J73:J136" si="8">VLOOKUP(I73,E:F,2,0)</f>
        <v>#N/A</v>
      </c>
      <c r="K73" s="55" t="e">
        <f t="shared" si="7"/>
        <v>#N/A</v>
      </c>
      <c r="L73" s="127" t="s">
        <v>1533</v>
      </c>
      <c r="M73" s="128" t="s">
        <v>73</v>
      </c>
      <c r="N73" s="129" t="s">
        <v>73</v>
      </c>
      <c r="O73" s="128">
        <v>11053</v>
      </c>
      <c r="P73" s="129">
        <v>6.67</v>
      </c>
      <c r="Q73" s="128" t="s">
        <v>73</v>
      </c>
      <c r="R73" s="129" t="s">
        <v>73</v>
      </c>
      <c r="S73" s="128">
        <v>12506</v>
      </c>
      <c r="T73" s="129">
        <v>7.61</v>
      </c>
      <c r="U73" s="130">
        <v>42460</v>
      </c>
      <c r="V73" s="121"/>
      <c r="X73" t="e">
        <f>INDEX(A:A,MATCH(Y72:Y147,#REF!,0))</f>
        <v>#REF!</v>
      </c>
      <c r="Y73" s="127" t="s">
        <v>1533</v>
      </c>
      <c r="Z73" s="128" t="s">
        <v>73</v>
      </c>
      <c r="AA73" s="129" t="s">
        <v>73</v>
      </c>
      <c r="AB73" s="128">
        <v>11053</v>
      </c>
      <c r="AC73" s="129">
        <v>6.67</v>
      </c>
      <c r="AD73" s="128" t="s">
        <v>73</v>
      </c>
      <c r="AE73" s="129" t="s">
        <v>73</v>
      </c>
      <c r="AF73" s="128">
        <v>12506</v>
      </c>
      <c r="AG73" s="129">
        <v>7.61</v>
      </c>
      <c r="AH73" s="130">
        <v>42460</v>
      </c>
    </row>
    <row r="74" spans="1:34" ht="13">
      <c r="A74" s="136" t="s">
        <v>1342</v>
      </c>
      <c r="B74" s="136" t="s">
        <v>1347</v>
      </c>
      <c r="C74" s="136" t="s">
        <v>1391</v>
      </c>
      <c r="D74" s="136" t="s">
        <v>1391</v>
      </c>
      <c r="E74" s="136" t="str">
        <f>B74&amp;D74</f>
        <v>HSBC Ultra Short Duration Fund - Reg - Growth</v>
      </c>
      <c r="F74" s="136" t="s">
        <v>114</v>
      </c>
      <c r="G74" s="55" t="e">
        <f>INDEX(A:A,MATCH($L$4:L515,E:E,0))</f>
        <v>#N/A</v>
      </c>
      <c r="H74" s="55" t="e">
        <f t="shared" si="6"/>
        <v>#N/A</v>
      </c>
      <c r="I74" s="55" t="str">
        <f t="shared" ref="I74:I137" si="9">L73&amp;L74</f>
        <v>HSBC FTS 125 - Reg - GrowthScheme Benchmark (CRISIL Composite Bond Fund Index)</v>
      </c>
      <c r="J74" s="55" t="e">
        <f t="shared" si="8"/>
        <v>#N/A</v>
      </c>
      <c r="K74" s="55" t="e">
        <f t="shared" si="7"/>
        <v>#N/A</v>
      </c>
      <c r="L74" s="131" t="s">
        <v>1229</v>
      </c>
      <c r="M74" s="132" t="s">
        <v>73</v>
      </c>
      <c r="N74" s="133" t="s">
        <v>73</v>
      </c>
      <c r="O74" s="132">
        <v>10716</v>
      </c>
      <c r="P74" s="133">
        <v>4.5599999999999996</v>
      </c>
      <c r="Q74" s="132" t="s">
        <v>73</v>
      </c>
      <c r="R74" s="133" t="s">
        <v>73</v>
      </c>
      <c r="S74" s="132">
        <v>12428</v>
      </c>
      <c r="T74" s="133">
        <v>7.39</v>
      </c>
      <c r="U74" s="149"/>
      <c r="V74" s="121"/>
      <c r="X74" t="e">
        <f>INDEX(A:A,MATCH(Y73:Y148,#REF!,0))</f>
        <v>#REF!</v>
      </c>
      <c r="Y74" s="131" t="s">
        <v>1229</v>
      </c>
      <c r="Z74" s="132" t="s">
        <v>73</v>
      </c>
      <c r="AA74" s="133" t="s">
        <v>73</v>
      </c>
      <c r="AB74" s="132">
        <v>10716</v>
      </c>
      <c r="AC74" s="133">
        <v>4.5599999999999996</v>
      </c>
      <c r="AD74" s="132" t="s">
        <v>73</v>
      </c>
      <c r="AE74" s="133" t="s">
        <v>73</v>
      </c>
      <c r="AF74" s="132">
        <v>12428</v>
      </c>
      <c r="AG74" s="133">
        <v>7.39</v>
      </c>
      <c r="AH74" s="149"/>
    </row>
    <row r="75" spans="1:34">
      <c r="A75" s="136" t="s">
        <v>1</v>
      </c>
      <c r="B75" s="136" t="s">
        <v>181</v>
      </c>
      <c r="C75" s="136" t="s">
        <v>1282</v>
      </c>
      <c r="E75" s="136" t="str">
        <f>B75&amp;C75</f>
        <v>HSBC Cash Fund - Growth</v>
      </c>
      <c r="F75" s="136" t="s">
        <v>114</v>
      </c>
      <c r="G75" s="55" t="e">
        <f>INDEX(A:A,MATCH($L$4:L516,E:E,0))</f>
        <v>#N/A</v>
      </c>
      <c r="H75" s="55" t="e">
        <f t="shared" si="6"/>
        <v>#N/A</v>
      </c>
      <c r="I75" s="55" t="str">
        <f t="shared" si="9"/>
        <v>Scheme Benchmark (CRISIL Composite Bond Fund Index)</v>
      </c>
      <c r="J75" s="55" t="e">
        <f t="shared" si="8"/>
        <v>#N/A</v>
      </c>
      <c r="K75" s="55" t="e">
        <f t="shared" si="7"/>
        <v>#N/A</v>
      </c>
      <c r="M75" s="134"/>
      <c r="N75" s="135"/>
      <c r="O75" s="134"/>
      <c r="P75" s="135"/>
      <c r="Q75" s="134"/>
      <c r="R75" s="135"/>
      <c r="S75" s="134"/>
      <c r="T75" s="135"/>
      <c r="U75" s="77"/>
      <c r="V75" s="77"/>
      <c r="X75" t="e">
        <f>INDEX(A:A,MATCH(Y74:Y149,#REF!,0))</f>
        <v>#REF!</v>
      </c>
      <c r="Z75" s="134"/>
      <c r="AA75" s="135"/>
      <c r="AB75" s="134"/>
      <c r="AC75" s="135"/>
      <c r="AD75" s="134"/>
      <c r="AE75" s="135"/>
      <c r="AF75" s="134"/>
      <c r="AG75" s="135"/>
      <c r="AH75" s="77"/>
    </row>
    <row r="76" spans="1:34">
      <c r="A76" s="136" t="s">
        <v>4</v>
      </c>
      <c r="B76" s="136" t="s">
        <v>1004</v>
      </c>
      <c r="C76" s="136" t="s">
        <v>1282</v>
      </c>
      <c r="E76" s="136" t="str">
        <f t="shared" ref="E76:E109" si="10">B76&amp;C76</f>
        <v>HSBC Large Cap Equity Fund - Growth</v>
      </c>
      <c r="F76" s="136" t="s">
        <v>114</v>
      </c>
      <c r="G76" s="55" t="e">
        <f>INDEX(A:A,MATCH($L$4:L517,E:E,0))</f>
        <v>#N/A</v>
      </c>
      <c r="H76" s="55" t="e">
        <f t="shared" si="6"/>
        <v>#N/A</v>
      </c>
      <c r="I76" s="55" t="str">
        <f t="shared" si="9"/>
        <v>HSBC FTS 126 - Reg - Growth</v>
      </c>
      <c r="J76" s="55" t="e">
        <f t="shared" si="8"/>
        <v>#N/A</v>
      </c>
      <c r="K76" s="55" t="e">
        <f t="shared" si="7"/>
        <v>#N/A</v>
      </c>
      <c r="L76" s="127" t="s">
        <v>1534</v>
      </c>
      <c r="M76" s="128" t="s">
        <v>73</v>
      </c>
      <c r="N76" s="129" t="s">
        <v>73</v>
      </c>
      <c r="O76" s="128">
        <v>11164</v>
      </c>
      <c r="P76" s="129">
        <v>6.48</v>
      </c>
      <c r="Q76" s="128" t="s">
        <v>73</v>
      </c>
      <c r="R76" s="129" t="s">
        <v>73</v>
      </c>
      <c r="S76" s="128">
        <v>12458</v>
      </c>
      <c r="T76" s="129">
        <v>7.31</v>
      </c>
      <c r="U76" s="130">
        <v>42510</v>
      </c>
      <c r="V76" s="120"/>
      <c r="X76" t="e">
        <f>INDEX(A:A,MATCH(Y75:Y150,#REF!,0))</f>
        <v>#REF!</v>
      </c>
      <c r="Y76" s="127" t="s">
        <v>1534</v>
      </c>
      <c r="Z76" s="128" t="s">
        <v>73</v>
      </c>
      <c r="AA76" s="129" t="s">
        <v>73</v>
      </c>
      <c r="AB76" s="128">
        <v>11164</v>
      </c>
      <c r="AC76" s="129">
        <v>6.48</v>
      </c>
      <c r="AD76" s="128" t="s">
        <v>73</v>
      </c>
      <c r="AE76" s="129" t="s">
        <v>73</v>
      </c>
      <c r="AF76" s="128">
        <v>12458</v>
      </c>
      <c r="AG76" s="129">
        <v>7.31</v>
      </c>
      <c r="AH76" s="130">
        <v>42510</v>
      </c>
    </row>
    <row r="77" spans="1:34" ht="13">
      <c r="A77" s="136" t="s">
        <v>2</v>
      </c>
      <c r="B77" s="136" t="s">
        <v>998</v>
      </c>
      <c r="C77" s="136" t="s">
        <v>1282</v>
      </c>
      <c r="E77" s="136" t="str">
        <f t="shared" si="10"/>
        <v>HSBC Debt Fund - Growth</v>
      </c>
      <c r="F77" s="136" t="s">
        <v>114</v>
      </c>
      <c r="G77" s="55" t="e">
        <f>INDEX(A:A,MATCH($L$4:L518,E:E,0))</f>
        <v>#N/A</v>
      </c>
      <c r="H77" s="55" t="e">
        <f t="shared" si="6"/>
        <v>#N/A</v>
      </c>
      <c r="I77" s="55" t="str">
        <f t="shared" si="9"/>
        <v>HSBC FTS 126 - Reg - GrowthScheme Benchmark (CRISIL Composite Bond Fund Index)</v>
      </c>
      <c r="J77" s="55" t="e">
        <f t="shared" si="8"/>
        <v>#N/A</v>
      </c>
      <c r="K77" s="55" t="e">
        <f t="shared" si="7"/>
        <v>#N/A</v>
      </c>
      <c r="L77" s="131" t="s">
        <v>1229</v>
      </c>
      <c r="M77" s="132" t="s">
        <v>73</v>
      </c>
      <c r="N77" s="133" t="s">
        <v>73</v>
      </c>
      <c r="O77" s="132">
        <v>11131</v>
      </c>
      <c r="P77" s="133">
        <v>6.3</v>
      </c>
      <c r="Q77" s="132" t="s">
        <v>73</v>
      </c>
      <c r="R77" s="133" t="s">
        <v>73</v>
      </c>
      <c r="S77" s="132">
        <v>12750</v>
      </c>
      <c r="T77" s="133">
        <v>8.11</v>
      </c>
      <c r="U77" s="149"/>
      <c r="V77" s="121"/>
      <c r="X77" t="e">
        <f>INDEX(A:A,MATCH(Y76:Y151,#REF!,0))</f>
        <v>#REF!</v>
      </c>
      <c r="Y77" s="131" t="s">
        <v>1229</v>
      </c>
      <c r="Z77" s="132" t="s">
        <v>73</v>
      </c>
      <c r="AA77" s="133" t="s">
        <v>73</v>
      </c>
      <c r="AB77" s="132">
        <v>11131</v>
      </c>
      <c r="AC77" s="133">
        <v>6.3</v>
      </c>
      <c r="AD77" s="132" t="s">
        <v>73</v>
      </c>
      <c r="AE77" s="133" t="s">
        <v>73</v>
      </c>
      <c r="AF77" s="132">
        <v>12750</v>
      </c>
      <c r="AG77" s="133">
        <v>8.11</v>
      </c>
      <c r="AH77" s="149"/>
    </row>
    <row r="78" spans="1:34" ht="13">
      <c r="A78" s="136" t="s">
        <v>3</v>
      </c>
      <c r="B78" s="136" t="s">
        <v>1000</v>
      </c>
      <c r="C78" s="136" t="s">
        <v>1282</v>
      </c>
      <c r="E78" s="136" t="str">
        <f t="shared" si="10"/>
        <v>HSBC Short Duration Fund - Growth</v>
      </c>
      <c r="F78" s="136" t="s">
        <v>114</v>
      </c>
      <c r="G78" s="55" t="e">
        <f>INDEX(A:A,MATCH($L$4:L519,E:E,0))</f>
        <v>#N/A</v>
      </c>
      <c r="H78" s="55" t="e">
        <f t="shared" si="6"/>
        <v>#N/A</v>
      </c>
      <c r="I78" s="55" t="str">
        <f t="shared" si="9"/>
        <v>Scheme Benchmark (CRISIL Composite Bond Fund Index)</v>
      </c>
      <c r="J78" s="55" t="e">
        <f t="shared" si="8"/>
        <v>#N/A</v>
      </c>
      <c r="K78" s="55" t="e">
        <f t="shared" si="7"/>
        <v>#N/A</v>
      </c>
      <c r="M78" s="134"/>
      <c r="N78" s="135"/>
      <c r="O78" s="134"/>
      <c r="P78" s="135"/>
      <c r="Q78" s="134"/>
      <c r="R78" s="135"/>
      <c r="S78" s="134"/>
      <c r="T78" s="135"/>
      <c r="U78" s="77"/>
      <c r="V78" s="121"/>
      <c r="X78" t="e">
        <f>INDEX(A:A,MATCH(Y77:Y152,#REF!,0))</f>
        <v>#REF!</v>
      </c>
      <c r="Z78" s="134"/>
      <c r="AA78" s="135"/>
      <c r="AB78" s="134"/>
      <c r="AC78" s="135"/>
      <c r="AD78" s="134"/>
      <c r="AE78" s="135"/>
      <c r="AF78" s="134"/>
      <c r="AG78" s="135"/>
      <c r="AH78" s="77"/>
    </row>
    <row r="79" spans="1:34">
      <c r="A79" s="136" t="s">
        <v>5</v>
      </c>
      <c r="B79" s="136" t="s">
        <v>1005</v>
      </c>
      <c r="C79" s="136" t="s">
        <v>1282</v>
      </c>
      <c r="E79" s="136" t="str">
        <f t="shared" si="10"/>
        <v>HSBC Multi Cap Equity Fund - Growth</v>
      </c>
      <c r="F79" s="136" t="s">
        <v>114</v>
      </c>
      <c r="G79" s="55" t="str">
        <f>INDEX(A:A,MATCH($L$4:L520,E:E,0))</f>
        <v>HFT129</v>
      </c>
      <c r="H79" s="55" t="str">
        <f t="shared" si="6"/>
        <v>Direct</v>
      </c>
      <c r="I79" s="55" t="str">
        <f t="shared" si="9"/>
        <v>HSBC FTS 129 - Dir - Growth</v>
      </c>
      <c r="J79" s="55" t="str">
        <f t="shared" si="8"/>
        <v>Direct</v>
      </c>
      <c r="K79" s="55" t="e">
        <f t="shared" si="7"/>
        <v>#N/A</v>
      </c>
      <c r="L79" s="127" t="s">
        <v>1233</v>
      </c>
      <c r="M79" s="128">
        <v>10520</v>
      </c>
      <c r="N79" s="129">
        <v>6.99</v>
      </c>
      <c r="O79" s="128">
        <v>12063</v>
      </c>
      <c r="P79" s="129">
        <v>7.05</v>
      </c>
      <c r="Q79" s="128" t="s">
        <v>73</v>
      </c>
      <c r="R79" s="129" t="s">
        <v>73</v>
      </c>
      <c r="S79" s="128">
        <v>12383</v>
      </c>
      <c r="T79" s="129">
        <v>7.22</v>
      </c>
      <c r="U79" s="130">
        <v>42893</v>
      </c>
      <c r="V79" s="77"/>
      <c r="X79" t="e">
        <f>INDEX(A:A,MATCH(Y78:Y153,#REF!,0))</f>
        <v>#REF!</v>
      </c>
      <c r="Y79" s="127" t="s">
        <v>1233</v>
      </c>
      <c r="Z79" s="128">
        <v>10520</v>
      </c>
      <c r="AA79" s="129">
        <v>6.99</v>
      </c>
      <c r="AB79" s="128">
        <v>12063</v>
      </c>
      <c r="AC79" s="129">
        <v>7.05</v>
      </c>
      <c r="AD79" s="128" t="s">
        <v>73</v>
      </c>
      <c r="AE79" s="129" t="s">
        <v>73</v>
      </c>
      <c r="AF79" s="128">
        <v>12383</v>
      </c>
      <c r="AG79" s="129">
        <v>7.22</v>
      </c>
      <c r="AH79" s="130">
        <v>42893</v>
      </c>
    </row>
    <row r="80" spans="1:34" ht="13">
      <c r="A80" s="136" t="s">
        <v>6</v>
      </c>
      <c r="B80" s="136" t="s">
        <v>999</v>
      </c>
      <c r="C80" s="136" t="s">
        <v>1282</v>
      </c>
      <c r="E80" s="136" t="str">
        <f t="shared" si="10"/>
        <v>HSBC Regular Savings Fund - Growth</v>
      </c>
      <c r="F80" s="136" t="s">
        <v>114</v>
      </c>
      <c r="G80" s="55" t="e">
        <f>INDEX(A:A,MATCH($L$4:L521,E:E,0))</f>
        <v>#N/A</v>
      </c>
      <c r="H80" s="55" t="e">
        <f t="shared" si="6"/>
        <v>#N/A</v>
      </c>
      <c r="I80" s="55" t="str">
        <f t="shared" si="9"/>
        <v>HSBC FTS 129 - Dir - GrowthScheme Benchmark (CRISIL Composite Bond Fund Index)</v>
      </c>
      <c r="J80" s="55" t="str">
        <f t="shared" si="8"/>
        <v>HFT129</v>
      </c>
      <c r="K80" s="55" t="str">
        <f t="shared" si="7"/>
        <v>Direct</v>
      </c>
      <c r="L80" s="131" t="s">
        <v>1229</v>
      </c>
      <c r="M80" s="132">
        <v>11019</v>
      </c>
      <c r="N80" s="133">
        <v>13.8</v>
      </c>
      <c r="O80" s="132">
        <v>12598</v>
      </c>
      <c r="P80" s="133">
        <v>8.75</v>
      </c>
      <c r="Q80" s="132" t="s">
        <v>73</v>
      </c>
      <c r="R80" s="133" t="s">
        <v>73</v>
      </c>
      <c r="S80" s="132">
        <v>12874</v>
      </c>
      <c r="T80" s="133">
        <v>8.59</v>
      </c>
      <c r="U80" s="149"/>
      <c r="V80" s="120"/>
      <c r="X80" t="e">
        <f>INDEX(A:A,MATCH(Y79:Y154,#REF!,0))</f>
        <v>#REF!</v>
      </c>
      <c r="Y80" s="131" t="s">
        <v>1229</v>
      </c>
      <c r="Z80" s="132">
        <v>11019</v>
      </c>
      <c r="AA80" s="133">
        <v>13.8</v>
      </c>
      <c r="AB80" s="132">
        <v>12598</v>
      </c>
      <c r="AC80" s="133">
        <v>8.75</v>
      </c>
      <c r="AD80" s="132" t="s">
        <v>73</v>
      </c>
      <c r="AE80" s="133" t="s">
        <v>73</v>
      </c>
      <c r="AF80" s="132">
        <v>12874</v>
      </c>
      <c r="AG80" s="133">
        <v>8.59</v>
      </c>
      <c r="AH80" s="149"/>
    </row>
    <row r="81" spans="1:34" ht="13">
      <c r="A81" s="136" t="s">
        <v>7</v>
      </c>
      <c r="B81" s="136" t="s">
        <v>1006</v>
      </c>
      <c r="C81" s="136" t="s">
        <v>1282</v>
      </c>
      <c r="E81" s="136" t="str">
        <f t="shared" si="10"/>
        <v>HSBC Small Cap Equity Fund - Growth</v>
      </c>
      <c r="F81" s="136" t="s">
        <v>114</v>
      </c>
      <c r="G81" s="55" t="e">
        <f>INDEX(A:A,MATCH($L$4:L522,E:E,0))</f>
        <v>#N/A</v>
      </c>
      <c r="H81" s="55" t="e">
        <f t="shared" si="6"/>
        <v>#N/A</v>
      </c>
      <c r="I81" s="55" t="str">
        <f t="shared" si="9"/>
        <v>Scheme Benchmark (CRISIL Composite Bond Fund Index)</v>
      </c>
      <c r="J81" s="55" t="e">
        <f t="shared" si="8"/>
        <v>#N/A</v>
      </c>
      <c r="K81" s="55" t="e">
        <f t="shared" si="7"/>
        <v>#N/A</v>
      </c>
      <c r="M81" s="134"/>
      <c r="N81" s="135"/>
      <c r="O81" s="134"/>
      <c r="P81" s="135"/>
      <c r="Q81" s="134"/>
      <c r="R81" s="135"/>
      <c r="S81" s="134"/>
      <c r="T81" s="135"/>
      <c r="U81" s="77"/>
      <c r="V81" s="121"/>
      <c r="X81" t="e">
        <f>INDEX(A:A,MATCH(Y80:Y155,#REF!,0))</f>
        <v>#REF!</v>
      </c>
      <c r="Z81" s="134"/>
      <c r="AA81" s="135"/>
      <c r="AB81" s="134"/>
      <c r="AC81" s="135"/>
      <c r="AD81" s="134"/>
      <c r="AE81" s="135"/>
      <c r="AF81" s="134"/>
      <c r="AG81" s="135"/>
      <c r="AH81" s="77"/>
    </row>
    <row r="82" spans="1:34" ht="13">
      <c r="A82" s="136" t="s">
        <v>8</v>
      </c>
      <c r="B82" s="136" t="s">
        <v>194</v>
      </c>
      <c r="C82" s="136" t="s">
        <v>1282</v>
      </c>
      <c r="E82" s="136" t="str">
        <f t="shared" si="10"/>
        <v>HSBC Infrastructure Equity Fund - Growth</v>
      </c>
      <c r="F82" s="136" t="s">
        <v>114</v>
      </c>
      <c r="G82" s="55" t="str">
        <f>INDEX(A:A,MATCH($L$4:L523,E:E,0))</f>
        <v>HFT129</v>
      </c>
      <c r="H82" s="55" t="str">
        <f t="shared" si="6"/>
        <v>Regular</v>
      </c>
      <c r="I82" s="55" t="str">
        <f t="shared" si="9"/>
        <v>HSBC FTS 129 - Reg - Growth</v>
      </c>
      <c r="J82" s="55" t="str">
        <f t="shared" si="8"/>
        <v>Regular</v>
      </c>
      <c r="K82" s="55" t="e">
        <f t="shared" si="7"/>
        <v>#N/A</v>
      </c>
      <c r="L82" s="127" t="s">
        <v>1393</v>
      </c>
      <c r="M82" s="128">
        <v>10498</v>
      </c>
      <c r="N82" s="129">
        <v>6.69</v>
      </c>
      <c r="O82" s="128">
        <v>11977</v>
      </c>
      <c r="P82" s="129">
        <v>6.77</v>
      </c>
      <c r="Q82" s="128" t="s">
        <v>73</v>
      </c>
      <c r="R82" s="129" t="s">
        <v>73</v>
      </c>
      <c r="S82" s="128">
        <v>12284</v>
      </c>
      <c r="T82" s="129">
        <v>6.94</v>
      </c>
      <c r="U82" s="130">
        <v>42893</v>
      </c>
      <c r="V82" s="121"/>
      <c r="X82" t="e">
        <f>INDEX(A:A,MATCH(Y81:Y156,#REF!,0))</f>
        <v>#REF!</v>
      </c>
      <c r="Y82" s="127" t="s">
        <v>1393</v>
      </c>
      <c r="Z82" s="128">
        <v>10498</v>
      </c>
      <c r="AA82" s="129">
        <v>6.69</v>
      </c>
      <c r="AB82" s="128">
        <v>11977</v>
      </c>
      <c r="AC82" s="129">
        <v>6.77</v>
      </c>
      <c r="AD82" s="128" t="s">
        <v>73</v>
      </c>
      <c r="AE82" s="129" t="s">
        <v>73</v>
      </c>
      <c r="AF82" s="128">
        <v>12284</v>
      </c>
      <c r="AG82" s="129">
        <v>6.94</v>
      </c>
      <c r="AH82" s="130">
        <v>42893</v>
      </c>
    </row>
    <row r="83" spans="1:34" ht="13">
      <c r="A83" s="136" t="s">
        <v>9</v>
      </c>
      <c r="B83" s="136" t="s">
        <v>1003</v>
      </c>
      <c r="C83" s="136" t="s">
        <v>1282</v>
      </c>
      <c r="E83" s="136" t="str">
        <f t="shared" si="10"/>
        <v>HSBC Low Duration Fund - Growth</v>
      </c>
      <c r="F83" s="136" t="s">
        <v>114</v>
      </c>
      <c r="G83" s="55" t="e">
        <f>INDEX(A:A,MATCH($L$4:L524,E:E,0))</f>
        <v>#N/A</v>
      </c>
      <c r="H83" s="55" t="e">
        <f t="shared" si="6"/>
        <v>#N/A</v>
      </c>
      <c r="I83" s="55" t="str">
        <f t="shared" si="9"/>
        <v>HSBC FTS 129 - Reg - GrowthScheme Benchmark (CRISIL Composite Bond Fund Index)</v>
      </c>
      <c r="J83" s="55" t="str">
        <f t="shared" si="8"/>
        <v>HFT129</v>
      </c>
      <c r="K83" s="55" t="str">
        <f t="shared" si="7"/>
        <v>Regular</v>
      </c>
      <c r="L83" s="131" t="s">
        <v>1229</v>
      </c>
      <c r="M83" s="132">
        <v>11019</v>
      </c>
      <c r="N83" s="133">
        <v>13.8</v>
      </c>
      <c r="O83" s="132">
        <v>12598</v>
      </c>
      <c r="P83" s="133">
        <v>8.75</v>
      </c>
      <c r="Q83" s="132" t="s">
        <v>73</v>
      </c>
      <c r="R83" s="133" t="s">
        <v>73</v>
      </c>
      <c r="S83" s="132">
        <v>12874</v>
      </c>
      <c r="T83" s="133">
        <v>8.59</v>
      </c>
      <c r="U83" s="149"/>
      <c r="V83" s="77"/>
      <c r="X83" t="e">
        <f>INDEX(A:A,MATCH(Y82:Y157,#REF!,0))</f>
        <v>#REF!</v>
      </c>
      <c r="Y83" s="131" t="s">
        <v>1229</v>
      </c>
      <c r="Z83" s="132">
        <v>11019</v>
      </c>
      <c r="AA83" s="133">
        <v>13.8</v>
      </c>
      <c r="AB83" s="132">
        <v>12598</v>
      </c>
      <c r="AC83" s="133">
        <v>8.75</v>
      </c>
      <c r="AD83" s="132" t="s">
        <v>73</v>
      </c>
      <c r="AE83" s="133" t="s">
        <v>73</v>
      </c>
      <c r="AF83" s="132">
        <v>12874</v>
      </c>
      <c r="AG83" s="133">
        <v>8.59</v>
      </c>
      <c r="AH83" s="149"/>
    </row>
    <row r="84" spans="1:34" ht="12.75" customHeight="1">
      <c r="A84" s="136" t="s">
        <v>10</v>
      </c>
      <c r="B84" s="136" t="s">
        <v>193</v>
      </c>
      <c r="C84" s="136" t="s">
        <v>1282</v>
      </c>
      <c r="E84" s="136" t="str">
        <f t="shared" si="10"/>
        <v>HSBC Tax Saver Equity Fund - Growth</v>
      </c>
      <c r="F84" s="136" t="s">
        <v>114</v>
      </c>
      <c r="G84" s="55" t="e">
        <f>INDEX(A:A,MATCH($L$4:L525,E:E,0))</f>
        <v>#N/A</v>
      </c>
      <c r="H84" s="55" t="e">
        <f t="shared" si="6"/>
        <v>#N/A</v>
      </c>
      <c r="I84" s="55" t="str">
        <f t="shared" si="9"/>
        <v>Scheme Benchmark (CRISIL Composite Bond Fund Index)</v>
      </c>
      <c r="J84" s="55" t="e">
        <f t="shared" si="8"/>
        <v>#N/A</v>
      </c>
      <c r="K84" s="55" t="e">
        <f t="shared" si="7"/>
        <v>#N/A</v>
      </c>
      <c r="M84" s="134"/>
      <c r="N84" s="135"/>
      <c r="O84" s="134"/>
      <c r="P84" s="135"/>
      <c r="Q84" s="134"/>
      <c r="R84" s="135"/>
      <c r="S84" s="134"/>
      <c r="T84" s="135"/>
      <c r="U84" s="77"/>
      <c r="V84" s="120"/>
      <c r="X84" t="e">
        <f>INDEX(A:A,MATCH(Y83:Y158,#REF!,0))</f>
        <v>#REF!</v>
      </c>
      <c r="Z84" s="134"/>
      <c r="AA84" s="135"/>
      <c r="AB84" s="134"/>
      <c r="AC84" s="135"/>
      <c r="AD84" s="134"/>
      <c r="AE84" s="135"/>
      <c r="AF84" s="134"/>
      <c r="AG84" s="135"/>
      <c r="AH84" s="77"/>
    </row>
    <row r="85" spans="1:34" ht="13">
      <c r="A85" s="136" t="s">
        <v>13</v>
      </c>
      <c r="B85" s="136" t="s">
        <v>182</v>
      </c>
      <c r="C85" s="136" t="s">
        <v>1282</v>
      </c>
      <c r="E85" s="136" t="str">
        <f t="shared" si="10"/>
        <v>HSBC Flexi Debt Fund - Growth</v>
      </c>
      <c r="F85" s="136" t="s">
        <v>114</v>
      </c>
      <c r="G85" s="55" t="str">
        <f>INDEX(A:A,MATCH($L$4:L526,E:E,0))</f>
        <v>HFT130</v>
      </c>
      <c r="H85" s="55" t="str">
        <f t="shared" si="6"/>
        <v>Direct</v>
      </c>
      <c r="I85" s="55" t="str">
        <f t="shared" si="9"/>
        <v>HSBC FTS 130 - Dir - Growth</v>
      </c>
      <c r="J85" s="55" t="str">
        <f t="shared" si="8"/>
        <v>Direct</v>
      </c>
      <c r="K85" s="55" t="e">
        <f t="shared" si="7"/>
        <v>#N/A</v>
      </c>
      <c r="L85" s="127" t="s">
        <v>1234</v>
      </c>
      <c r="M85" s="128">
        <v>10790</v>
      </c>
      <c r="N85" s="129">
        <v>7.88</v>
      </c>
      <c r="O85" s="128" t="s">
        <v>73</v>
      </c>
      <c r="P85" s="129" t="s">
        <v>73</v>
      </c>
      <c r="Q85" s="128" t="s">
        <v>73</v>
      </c>
      <c r="R85" s="129" t="s">
        <v>73</v>
      </c>
      <c r="S85" s="128">
        <v>12308</v>
      </c>
      <c r="T85" s="129">
        <v>7.77</v>
      </c>
      <c r="U85" s="130">
        <v>43091</v>
      </c>
      <c r="V85" s="121"/>
      <c r="X85" t="e">
        <f>INDEX(A:A,MATCH(Y84:Y159,#REF!,0))</f>
        <v>#REF!</v>
      </c>
      <c r="Y85" s="127" t="s">
        <v>1234</v>
      </c>
      <c r="Z85" s="128">
        <v>10790</v>
      </c>
      <c r="AA85" s="129">
        <v>7.88</v>
      </c>
      <c r="AB85" s="128" t="s">
        <v>73</v>
      </c>
      <c r="AC85" s="129" t="s">
        <v>73</v>
      </c>
      <c r="AD85" s="128" t="s">
        <v>73</v>
      </c>
      <c r="AE85" s="129" t="s">
        <v>73</v>
      </c>
      <c r="AF85" s="128">
        <v>12308</v>
      </c>
      <c r="AG85" s="129">
        <v>7.77</v>
      </c>
      <c r="AH85" s="130">
        <v>43091</v>
      </c>
    </row>
    <row r="86" spans="1:34" ht="13">
      <c r="A86" s="136" t="s">
        <v>14</v>
      </c>
      <c r="B86" s="136" t="s">
        <v>1011</v>
      </c>
      <c r="C86" s="136" t="s">
        <v>1282</v>
      </c>
      <c r="E86" s="136" t="str">
        <f t="shared" si="10"/>
        <v>HSBC Global Emerging Markets Fund - Growth</v>
      </c>
      <c r="F86" s="136" t="s">
        <v>114</v>
      </c>
      <c r="G86" s="55" t="e">
        <f>INDEX(A:A,MATCH($L$4:L527,E:E,0))</f>
        <v>#N/A</v>
      </c>
      <c r="H86" s="55" t="e">
        <f t="shared" si="6"/>
        <v>#N/A</v>
      </c>
      <c r="I86" s="55" t="str">
        <f t="shared" si="9"/>
        <v>HSBC FTS 130 - Dir - GrowthScheme Benchmark (CRISIL Composite Bond Fund Index)</v>
      </c>
      <c r="J86" s="55" t="str">
        <f t="shared" si="8"/>
        <v>HFT130</v>
      </c>
      <c r="K86" s="55" t="str">
        <f t="shared" si="7"/>
        <v>Direct</v>
      </c>
      <c r="L86" s="131" t="s">
        <v>1229</v>
      </c>
      <c r="M86" s="132">
        <v>11137</v>
      </c>
      <c r="N86" s="133">
        <v>11.34</v>
      </c>
      <c r="O86" s="132" t="s">
        <v>73</v>
      </c>
      <c r="P86" s="133" t="s">
        <v>73</v>
      </c>
      <c r="Q86" s="132" t="s">
        <v>73</v>
      </c>
      <c r="R86" s="133" t="s">
        <v>73</v>
      </c>
      <c r="S86" s="132">
        <v>12783</v>
      </c>
      <c r="T86" s="133">
        <v>9.25</v>
      </c>
      <c r="U86" s="149"/>
      <c r="V86" s="121"/>
      <c r="X86" t="e">
        <f>INDEX(A:A,MATCH(Y85:Y160,#REF!,0))</f>
        <v>#REF!</v>
      </c>
      <c r="Y86" s="131" t="s">
        <v>1229</v>
      </c>
      <c r="Z86" s="132">
        <v>11137</v>
      </c>
      <c r="AA86" s="133">
        <v>11.34</v>
      </c>
      <c r="AB86" s="132" t="s">
        <v>73</v>
      </c>
      <c r="AC86" s="133" t="s">
        <v>73</v>
      </c>
      <c r="AD86" s="132" t="s">
        <v>73</v>
      </c>
      <c r="AE86" s="133" t="s">
        <v>73</v>
      </c>
      <c r="AF86" s="132">
        <v>12783</v>
      </c>
      <c r="AG86" s="133">
        <v>9.25</v>
      </c>
      <c r="AH86" s="149"/>
    </row>
    <row r="87" spans="1:34">
      <c r="A87" s="136" t="s">
        <v>15</v>
      </c>
      <c r="B87" s="136" t="s">
        <v>212</v>
      </c>
      <c r="C87" s="136" t="s">
        <v>1282</v>
      </c>
      <c r="E87" s="136" t="str">
        <f t="shared" si="10"/>
        <v>HSBC Brazil Fund - Growth</v>
      </c>
      <c r="F87" s="136" t="s">
        <v>114</v>
      </c>
      <c r="G87" s="55" t="e">
        <f>INDEX(A:A,MATCH($L$4:L528,E:E,0))</f>
        <v>#N/A</v>
      </c>
      <c r="H87" s="55" t="e">
        <f t="shared" si="6"/>
        <v>#N/A</v>
      </c>
      <c r="I87" s="55" t="str">
        <f t="shared" si="9"/>
        <v>Scheme Benchmark (CRISIL Composite Bond Fund Index)</v>
      </c>
      <c r="J87" s="55" t="e">
        <f t="shared" si="8"/>
        <v>#N/A</v>
      </c>
      <c r="K87" s="55" t="e">
        <f t="shared" si="7"/>
        <v>#N/A</v>
      </c>
      <c r="M87" s="134"/>
      <c r="N87" s="135"/>
      <c r="O87" s="134"/>
      <c r="P87" s="135"/>
      <c r="Q87" s="134"/>
      <c r="R87" s="135"/>
      <c r="S87" s="134"/>
      <c r="T87" s="135"/>
      <c r="U87" s="77"/>
      <c r="V87" s="77"/>
      <c r="X87" t="e">
        <f>INDEX(A:A,MATCH(Y86:Y161,#REF!,0))</f>
        <v>#REF!</v>
      </c>
      <c r="Z87" s="134"/>
      <c r="AA87" s="135"/>
      <c r="AB87" s="134"/>
      <c r="AC87" s="135"/>
      <c r="AD87" s="134"/>
      <c r="AE87" s="135"/>
      <c r="AF87" s="134"/>
      <c r="AG87" s="135"/>
      <c r="AH87" s="77"/>
    </row>
    <row r="88" spans="1:34">
      <c r="A88" s="136" t="s">
        <v>22</v>
      </c>
      <c r="B88" s="136" t="s">
        <v>1058</v>
      </c>
      <c r="C88" s="136" t="s">
        <v>1282</v>
      </c>
      <c r="E88" s="136" t="str">
        <f t="shared" si="10"/>
        <v>HSBC Asia Pacific (Ex Japan) Dividend Yield Fund - Growth</v>
      </c>
      <c r="F88" s="136" t="s">
        <v>114</v>
      </c>
      <c r="G88" s="55" t="str">
        <f>INDEX(A:A,MATCH($L$4:L529,E:E,0))</f>
        <v>HFT130</v>
      </c>
      <c r="H88" s="55" t="str">
        <f t="shared" si="6"/>
        <v>Regular</v>
      </c>
      <c r="I88" s="55" t="str">
        <f t="shared" si="9"/>
        <v>HSBC FTS 130 - Reg - Growth</v>
      </c>
      <c r="J88" s="55" t="str">
        <f t="shared" si="8"/>
        <v>Regular</v>
      </c>
      <c r="K88" s="55" t="e">
        <f t="shared" si="7"/>
        <v>#N/A</v>
      </c>
      <c r="L88" s="127" t="s">
        <v>1394</v>
      </c>
      <c r="M88" s="128">
        <v>10767</v>
      </c>
      <c r="N88" s="129">
        <v>7.65</v>
      </c>
      <c r="O88" s="128" t="s">
        <v>73</v>
      </c>
      <c r="P88" s="129" t="s">
        <v>73</v>
      </c>
      <c r="Q88" s="128" t="s">
        <v>73</v>
      </c>
      <c r="R88" s="129" t="s">
        <v>73</v>
      </c>
      <c r="S88" s="128">
        <v>12239</v>
      </c>
      <c r="T88" s="129">
        <v>7.55</v>
      </c>
      <c r="U88" s="130">
        <v>43091</v>
      </c>
      <c r="V88" s="120"/>
      <c r="X88" t="e">
        <f>INDEX(A:A,MATCH(Y87:Y162,#REF!,0))</f>
        <v>#REF!</v>
      </c>
      <c r="Y88" s="127" t="s">
        <v>1394</v>
      </c>
      <c r="Z88" s="128">
        <v>10767</v>
      </c>
      <c r="AA88" s="129">
        <v>7.65</v>
      </c>
      <c r="AB88" s="128" t="s">
        <v>73</v>
      </c>
      <c r="AC88" s="129" t="s">
        <v>73</v>
      </c>
      <c r="AD88" s="128" t="s">
        <v>73</v>
      </c>
      <c r="AE88" s="129" t="s">
        <v>73</v>
      </c>
      <c r="AF88" s="128">
        <v>12239</v>
      </c>
      <c r="AG88" s="129">
        <v>7.55</v>
      </c>
      <c r="AH88" s="130">
        <v>43091</v>
      </c>
    </row>
    <row r="89" spans="1:34" ht="13">
      <c r="A89" s="136" t="s">
        <v>24</v>
      </c>
      <c r="B89" s="136" t="s">
        <v>556</v>
      </c>
      <c r="C89" s="136" t="s">
        <v>1282</v>
      </c>
      <c r="E89" s="136" t="str">
        <f t="shared" si="10"/>
        <v>HSBC Managed Solutions India - Growth - Growth</v>
      </c>
      <c r="F89" s="136" t="s">
        <v>114</v>
      </c>
      <c r="G89" s="55" t="e">
        <f>INDEX(A:A,MATCH($L$4:L530,E:E,0))</f>
        <v>#N/A</v>
      </c>
      <c r="H89" s="55" t="e">
        <f t="shared" si="6"/>
        <v>#N/A</v>
      </c>
      <c r="I89" s="55" t="str">
        <f t="shared" si="9"/>
        <v>HSBC FTS 130 - Reg - GrowthScheme Benchmark (CRISIL Composite Bond Fund Index)</v>
      </c>
      <c r="J89" s="55" t="str">
        <f t="shared" si="8"/>
        <v>HFT130</v>
      </c>
      <c r="K89" s="55" t="str">
        <f t="shared" si="7"/>
        <v>Regular</v>
      </c>
      <c r="L89" s="131" t="s">
        <v>1229</v>
      </c>
      <c r="M89" s="132">
        <v>11137</v>
      </c>
      <c r="N89" s="133">
        <v>11.34</v>
      </c>
      <c r="O89" s="132" t="s">
        <v>73</v>
      </c>
      <c r="P89" s="133" t="s">
        <v>73</v>
      </c>
      <c r="Q89" s="132" t="s">
        <v>73</v>
      </c>
      <c r="R89" s="133" t="s">
        <v>73</v>
      </c>
      <c r="S89" s="132">
        <v>12783</v>
      </c>
      <c r="T89" s="133">
        <v>9.25</v>
      </c>
      <c r="U89" s="149"/>
      <c r="V89" s="121"/>
      <c r="X89" t="e">
        <f>INDEX(A:A,MATCH(Y88:Y163,#REF!,0))</f>
        <v>#REF!</v>
      </c>
      <c r="Y89" s="131" t="s">
        <v>1229</v>
      </c>
      <c r="Z89" s="132">
        <v>11137</v>
      </c>
      <c r="AA89" s="133">
        <v>11.34</v>
      </c>
      <c r="AB89" s="132" t="s">
        <v>73</v>
      </c>
      <c r="AC89" s="133" t="s">
        <v>73</v>
      </c>
      <c r="AD89" s="132" t="s">
        <v>73</v>
      </c>
      <c r="AE89" s="133" t="s">
        <v>73</v>
      </c>
      <c r="AF89" s="132">
        <v>12783</v>
      </c>
      <c r="AG89" s="133">
        <v>9.25</v>
      </c>
      <c r="AH89" s="149"/>
    </row>
    <row r="90" spans="1:34" ht="13">
      <c r="A90" s="136" t="s">
        <v>25</v>
      </c>
      <c r="B90" s="136" t="s">
        <v>567</v>
      </c>
      <c r="C90" s="136" t="s">
        <v>1282</v>
      </c>
      <c r="E90" s="136" t="str">
        <f t="shared" si="10"/>
        <v>HSBC Managed Solutions India - Moderate - Growth</v>
      </c>
      <c r="F90" s="136" t="s">
        <v>114</v>
      </c>
      <c r="G90" s="55" t="e">
        <f>INDEX(A:A,MATCH($L$4:L531,E:E,0))</f>
        <v>#N/A</v>
      </c>
      <c r="H90" s="55" t="e">
        <f t="shared" si="6"/>
        <v>#N/A</v>
      </c>
      <c r="I90" s="55" t="str">
        <f t="shared" si="9"/>
        <v>Scheme Benchmark (CRISIL Composite Bond Fund Index)</v>
      </c>
      <c r="J90" s="55" t="e">
        <f t="shared" si="8"/>
        <v>#N/A</v>
      </c>
      <c r="K90" s="55" t="e">
        <f t="shared" si="7"/>
        <v>#N/A</v>
      </c>
      <c r="M90" s="134"/>
      <c r="N90" s="135"/>
      <c r="O90" s="134"/>
      <c r="P90" s="135"/>
      <c r="Q90" s="134"/>
      <c r="R90" s="135"/>
      <c r="S90" s="134"/>
      <c r="T90" s="135"/>
      <c r="U90" s="77"/>
      <c r="V90" s="121"/>
      <c r="X90" t="e">
        <f>INDEX(A:A,MATCH(Y89:Y164,#REF!,0))</f>
        <v>#REF!</v>
      </c>
      <c r="Z90" s="134"/>
      <c r="AA90" s="135"/>
      <c r="AB90" s="134"/>
      <c r="AC90" s="135"/>
      <c r="AD90" s="134"/>
      <c r="AE90" s="135"/>
      <c r="AF90" s="134"/>
      <c r="AG90" s="135"/>
      <c r="AH90" s="77"/>
    </row>
    <row r="91" spans="1:34">
      <c r="A91" s="136" t="s">
        <v>23</v>
      </c>
      <c r="B91" s="136" t="s">
        <v>1281</v>
      </c>
      <c r="C91" s="136" t="s">
        <v>1282</v>
      </c>
      <c r="E91" s="136" t="str">
        <f t="shared" si="10"/>
        <v>HSBC Managed Solutions India - Conservative - Growth</v>
      </c>
      <c r="F91" s="136" t="s">
        <v>114</v>
      </c>
      <c r="G91" s="55" t="str">
        <f>INDEX(A:A,MATCH($L$4:L532,E:E,0))</f>
        <v>HFT131</v>
      </c>
      <c r="H91" s="55" t="str">
        <f t="shared" si="6"/>
        <v>Direct</v>
      </c>
      <c r="I91" s="55" t="str">
        <f t="shared" si="9"/>
        <v>HSBC FTS 131 - Dir - Growth</v>
      </c>
      <c r="J91" s="55" t="str">
        <f t="shared" si="8"/>
        <v>Direct</v>
      </c>
      <c r="K91" s="55" t="e">
        <f t="shared" si="7"/>
        <v>#N/A</v>
      </c>
      <c r="L91" s="127" t="s">
        <v>1235</v>
      </c>
      <c r="M91" s="128">
        <v>10740</v>
      </c>
      <c r="N91" s="129">
        <v>7.38</v>
      </c>
      <c r="O91" s="128" t="s">
        <v>73</v>
      </c>
      <c r="P91" s="129" t="s">
        <v>73</v>
      </c>
      <c r="Q91" s="128" t="s">
        <v>73</v>
      </c>
      <c r="R91" s="129" t="s">
        <v>73</v>
      </c>
      <c r="S91" s="128">
        <v>12020</v>
      </c>
      <c r="T91" s="129">
        <v>7.54</v>
      </c>
      <c r="U91" s="130">
        <v>43180</v>
      </c>
      <c r="V91" s="77"/>
      <c r="X91" t="e">
        <f>INDEX(A:A,MATCH(Y90:Y165,#REF!,0))</f>
        <v>#REF!</v>
      </c>
      <c r="Y91" s="127" t="s">
        <v>1235</v>
      </c>
      <c r="Z91" s="128">
        <v>10740</v>
      </c>
      <c r="AA91" s="129">
        <v>7.38</v>
      </c>
      <c r="AB91" s="128" t="s">
        <v>73</v>
      </c>
      <c r="AC91" s="129" t="s">
        <v>73</v>
      </c>
      <c r="AD91" s="128" t="s">
        <v>73</v>
      </c>
      <c r="AE91" s="129" t="s">
        <v>73</v>
      </c>
      <c r="AF91" s="128">
        <v>12020</v>
      </c>
      <c r="AG91" s="129">
        <v>7.54</v>
      </c>
      <c r="AH91" s="130">
        <v>43180</v>
      </c>
    </row>
    <row r="92" spans="1:34" ht="13">
      <c r="A92" s="136" t="s">
        <v>26</v>
      </c>
      <c r="B92" s="136" t="s">
        <v>540</v>
      </c>
      <c r="C92" s="136" t="s">
        <v>1282</v>
      </c>
      <c r="E92" s="136" t="str">
        <f t="shared" si="10"/>
        <v>HSBC Global Consumer Opportunities Fund - Growth</v>
      </c>
      <c r="F92" s="136" t="s">
        <v>114</v>
      </c>
      <c r="G92" s="55" t="e">
        <f>INDEX(A:A,MATCH($L$4:L533,E:E,0))</f>
        <v>#N/A</v>
      </c>
      <c r="H92" s="55" t="e">
        <f t="shared" si="6"/>
        <v>#N/A</v>
      </c>
      <c r="I92" s="55" t="str">
        <f t="shared" si="9"/>
        <v>HSBC FTS 131 - Dir - GrowthScheme Benchmark (CRISIL Composite Bond Fund Index)</v>
      </c>
      <c r="J92" s="55" t="str">
        <f t="shared" si="8"/>
        <v>HFT131</v>
      </c>
      <c r="K92" s="55" t="str">
        <f t="shared" si="7"/>
        <v>Direct</v>
      </c>
      <c r="L92" s="131" t="s">
        <v>1229</v>
      </c>
      <c r="M92" s="132">
        <v>11137</v>
      </c>
      <c r="N92" s="133">
        <v>11.34</v>
      </c>
      <c r="O92" s="132" t="s">
        <v>73</v>
      </c>
      <c r="P92" s="133" t="s">
        <v>73</v>
      </c>
      <c r="Q92" s="132" t="s">
        <v>73</v>
      </c>
      <c r="R92" s="133" t="s">
        <v>73</v>
      </c>
      <c r="S92" s="132">
        <v>12790</v>
      </c>
      <c r="T92" s="133">
        <v>10.210000000000001</v>
      </c>
      <c r="U92" s="149"/>
      <c r="V92" s="120"/>
      <c r="Y92" s="131" t="s">
        <v>1229</v>
      </c>
      <c r="Z92" s="132">
        <v>11137</v>
      </c>
      <c r="AA92" s="133">
        <v>11.34</v>
      </c>
      <c r="AB92" s="132" t="s">
        <v>73</v>
      </c>
      <c r="AC92" s="133" t="s">
        <v>73</v>
      </c>
      <c r="AD92" s="132" t="s">
        <v>73</v>
      </c>
      <c r="AE92" s="133" t="s">
        <v>73</v>
      </c>
      <c r="AF92" s="132">
        <v>12790</v>
      </c>
      <c r="AG92" s="133">
        <v>10.210000000000001</v>
      </c>
      <c r="AH92" s="149"/>
    </row>
    <row r="93" spans="1:34" ht="13">
      <c r="A93" s="136" t="s">
        <v>29</v>
      </c>
      <c r="B93" s="136" t="s">
        <v>187</v>
      </c>
      <c r="C93" s="136" t="s">
        <v>1282</v>
      </c>
      <c r="E93" s="136" t="str">
        <f t="shared" si="10"/>
        <v>HSBC Fixed Term Series 125 - Growth</v>
      </c>
      <c r="F93" s="136" t="s">
        <v>114</v>
      </c>
      <c r="G93" s="55" t="e">
        <f>INDEX(A:A,MATCH($L$4:L534,E:E,0))</f>
        <v>#N/A</v>
      </c>
      <c r="H93" s="55" t="e">
        <f t="shared" si="6"/>
        <v>#N/A</v>
      </c>
      <c r="I93" s="55" t="str">
        <f t="shared" si="9"/>
        <v>Scheme Benchmark (CRISIL Composite Bond Fund Index)</v>
      </c>
      <c r="J93" s="55" t="e">
        <f t="shared" si="8"/>
        <v>#N/A</v>
      </c>
      <c r="K93" s="55" t="e">
        <f t="shared" si="7"/>
        <v>#N/A</v>
      </c>
      <c r="M93" s="134"/>
      <c r="N93" s="135"/>
      <c r="O93" s="134"/>
      <c r="P93" s="135"/>
      <c r="Q93" s="134"/>
      <c r="R93" s="135"/>
      <c r="S93" s="134"/>
      <c r="T93" s="135"/>
      <c r="U93" s="77"/>
      <c r="V93" s="121"/>
      <c r="Z93" s="134"/>
      <c r="AA93" s="135"/>
      <c r="AB93" s="134"/>
      <c r="AC93" s="135"/>
      <c r="AD93" s="134"/>
      <c r="AE93" s="135"/>
      <c r="AF93" s="134"/>
      <c r="AG93" s="135"/>
      <c r="AH93" s="77"/>
    </row>
    <row r="94" spans="1:34" ht="13">
      <c r="A94" s="136" t="s">
        <v>30</v>
      </c>
      <c r="B94" s="136" t="s">
        <v>188</v>
      </c>
      <c r="C94" s="136" t="s">
        <v>1282</v>
      </c>
      <c r="E94" s="136" t="str">
        <f t="shared" si="10"/>
        <v>HSBC Fixed Term Series 126 - Growth</v>
      </c>
      <c r="F94" s="136" t="s">
        <v>114</v>
      </c>
      <c r="G94" s="55" t="str">
        <f>INDEX(A:A,MATCH($L$4:L535,E:E,0))</f>
        <v>HFT131</v>
      </c>
      <c r="H94" s="55" t="str">
        <f t="shared" si="6"/>
        <v>Regular</v>
      </c>
      <c r="I94" s="55" t="str">
        <f t="shared" si="9"/>
        <v>HSBC FTS 131 - Reg - Growth</v>
      </c>
      <c r="J94" s="55" t="str">
        <f t="shared" si="8"/>
        <v>Regular</v>
      </c>
      <c r="K94" s="55" t="e">
        <f t="shared" si="7"/>
        <v>#N/A</v>
      </c>
      <c r="L94" s="127" t="s">
        <v>1395</v>
      </c>
      <c r="M94" s="128">
        <v>10711</v>
      </c>
      <c r="N94" s="129">
        <v>7.09</v>
      </c>
      <c r="O94" s="128" t="s">
        <v>73</v>
      </c>
      <c r="P94" s="129" t="s">
        <v>73</v>
      </c>
      <c r="Q94" s="128" t="s">
        <v>73</v>
      </c>
      <c r="R94" s="129" t="s">
        <v>73</v>
      </c>
      <c r="S94" s="128">
        <v>11941</v>
      </c>
      <c r="T94" s="129">
        <v>7.26</v>
      </c>
      <c r="U94" s="130">
        <v>43180</v>
      </c>
      <c r="V94" s="121"/>
      <c r="Y94" s="127" t="s">
        <v>1395</v>
      </c>
      <c r="Z94" s="128">
        <v>10711</v>
      </c>
      <c r="AA94" s="129">
        <v>7.09</v>
      </c>
      <c r="AB94" s="128" t="s">
        <v>73</v>
      </c>
      <c r="AC94" s="129" t="s">
        <v>73</v>
      </c>
      <c r="AD94" s="128" t="s">
        <v>73</v>
      </c>
      <c r="AE94" s="129" t="s">
        <v>73</v>
      </c>
      <c r="AF94" s="128">
        <v>11941</v>
      </c>
      <c r="AG94" s="129">
        <v>7.26</v>
      </c>
      <c r="AH94" s="130">
        <v>43180</v>
      </c>
    </row>
    <row r="95" spans="1:34" ht="13">
      <c r="A95" s="136" t="s">
        <v>31</v>
      </c>
      <c r="B95" s="136" t="s">
        <v>178</v>
      </c>
      <c r="C95" s="136" t="s">
        <v>1282</v>
      </c>
      <c r="E95" s="136" t="str">
        <f t="shared" si="10"/>
        <v>HSBC Fixed Term Series 128 - Growth</v>
      </c>
      <c r="F95" s="136" t="s">
        <v>114</v>
      </c>
      <c r="G95" s="55" t="e">
        <f>INDEX(A:A,MATCH($L$4:L536,E:E,0))</f>
        <v>#N/A</v>
      </c>
      <c r="H95" s="55" t="e">
        <f t="shared" si="6"/>
        <v>#N/A</v>
      </c>
      <c r="I95" s="55" t="str">
        <f t="shared" si="9"/>
        <v>HSBC FTS 131 - Reg - GrowthScheme Benchmark (CRISIL Composite Bond Fund Index)</v>
      </c>
      <c r="J95" s="55" t="str">
        <f t="shared" si="8"/>
        <v>HFT131</v>
      </c>
      <c r="K95" s="55" t="str">
        <f t="shared" si="7"/>
        <v>Regular</v>
      </c>
      <c r="L95" s="131" t="s">
        <v>1229</v>
      </c>
      <c r="M95" s="132">
        <v>11137</v>
      </c>
      <c r="N95" s="133">
        <v>11.34</v>
      </c>
      <c r="O95" s="132" t="s">
        <v>73</v>
      </c>
      <c r="P95" s="133" t="s">
        <v>73</v>
      </c>
      <c r="Q95" s="132" t="s">
        <v>73</v>
      </c>
      <c r="R95" s="133" t="s">
        <v>73</v>
      </c>
      <c r="S95" s="132">
        <v>12790</v>
      </c>
      <c r="T95" s="133">
        <v>10.210000000000001</v>
      </c>
      <c r="U95" s="149"/>
      <c r="V95" s="77"/>
      <c r="Y95" s="131" t="s">
        <v>1229</v>
      </c>
      <c r="Z95" s="132">
        <v>11137</v>
      </c>
      <c r="AA95" s="133">
        <v>11.34</v>
      </c>
      <c r="AB95" s="132" t="s">
        <v>73</v>
      </c>
      <c r="AC95" s="133" t="s">
        <v>73</v>
      </c>
      <c r="AD95" s="132" t="s">
        <v>73</v>
      </c>
      <c r="AE95" s="133" t="s">
        <v>73</v>
      </c>
      <c r="AF95" s="132">
        <v>12790</v>
      </c>
      <c r="AG95" s="133">
        <v>10.210000000000001</v>
      </c>
      <c r="AH95" s="149"/>
    </row>
    <row r="96" spans="1:34">
      <c r="A96" s="136" t="s">
        <v>32</v>
      </c>
      <c r="B96" s="136" t="s">
        <v>1270</v>
      </c>
      <c r="C96" s="136" t="s">
        <v>1282</v>
      </c>
      <c r="E96" s="136" t="str">
        <f t="shared" si="10"/>
        <v>HSBC FTS 129 - Growth</v>
      </c>
      <c r="F96" s="136" t="s">
        <v>114</v>
      </c>
      <c r="G96" s="55" t="e">
        <f>INDEX(A:A,MATCH($L$4:L537,E:E,0))</f>
        <v>#N/A</v>
      </c>
      <c r="H96" s="55" t="e">
        <f t="shared" si="6"/>
        <v>#N/A</v>
      </c>
      <c r="I96" s="55" t="str">
        <f t="shared" si="9"/>
        <v>Scheme Benchmark (CRISIL Composite Bond Fund Index)</v>
      </c>
      <c r="J96" s="55" t="e">
        <f t="shared" si="8"/>
        <v>#N/A</v>
      </c>
      <c r="K96" s="55" t="e">
        <f t="shared" si="7"/>
        <v>#N/A</v>
      </c>
      <c r="M96" s="134"/>
      <c r="N96" s="135"/>
      <c r="O96" s="134"/>
      <c r="P96" s="135"/>
      <c r="Q96" s="134"/>
      <c r="R96" s="135"/>
      <c r="S96" s="134"/>
      <c r="T96" s="135"/>
      <c r="U96" s="77"/>
      <c r="V96" s="120"/>
      <c r="Z96" s="134"/>
      <c r="AA96" s="135"/>
      <c r="AB96" s="134"/>
      <c r="AC96" s="135"/>
      <c r="AD96" s="134"/>
      <c r="AE96" s="135"/>
      <c r="AF96" s="134"/>
      <c r="AG96" s="135"/>
      <c r="AH96" s="77"/>
    </row>
    <row r="97" spans="1:34" ht="13">
      <c r="A97" s="136" t="s">
        <v>245</v>
      </c>
      <c r="B97" s="136" t="s">
        <v>1271</v>
      </c>
      <c r="C97" s="136" t="s">
        <v>1282</v>
      </c>
      <c r="E97" s="136" t="str">
        <f t="shared" si="10"/>
        <v>HSBC FTS 130 - Growth</v>
      </c>
      <c r="F97" s="136" t="s">
        <v>114</v>
      </c>
      <c r="G97" s="55" t="str">
        <f>INDEX(A:A,MATCH($L$4:L538,E:E,0))</f>
        <v>HFT132</v>
      </c>
      <c r="H97" s="55" t="str">
        <f t="shared" si="6"/>
        <v>Direct</v>
      </c>
      <c r="I97" s="55" t="str">
        <f t="shared" si="9"/>
        <v>HSBC FTS 132 - Dir - Growth</v>
      </c>
      <c r="J97" s="55" t="str">
        <f t="shared" si="8"/>
        <v>Direct</v>
      </c>
      <c r="K97" s="55" t="e">
        <f t="shared" si="7"/>
        <v>#N/A</v>
      </c>
      <c r="L97" s="127" t="s">
        <v>1236</v>
      </c>
      <c r="M97" s="128">
        <v>10975</v>
      </c>
      <c r="N97" s="129">
        <v>9.7200000000000006</v>
      </c>
      <c r="O97" s="128" t="s">
        <v>73</v>
      </c>
      <c r="P97" s="129" t="s">
        <v>73</v>
      </c>
      <c r="Q97" s="128" t="s">
        <v>73</v>
      </c>
      <c r="R97" s="129" t="s">
        <v>73</v>
      </c>
      <c r="S97" s="128">
        <v>12261</v>
      </c>
      <c r="T97" s="129">
        <v>8.3000000000000007</v>
      </c>
      <c r="U97" s="130">
        <v>43171</v>
      </c>
      <c r="V97" s="121"/>
      <c r="Y97" s="127" t="s">
        <v>1236</v>
      </c>
      <c r="Z97" s="128">
        <v>10975</v>
      </c>
      <c r="AA97" s="129">
        <v>9.7200000000000006</v>
      </c>
      <c r="AB97" s="128" t="s">
        <v>73</v>
      </c>
      <c r="AC97" s="129" t="s">
        <v>73</v>
      </c>
      <c r="AD97" s="128" t="s">
        <v>73</v>
      </c>
      <c r="AE97" s="129" t="s">
        <v>73</v>
      </c>
      <c r="AF97" s="128">
        <v>12261</v>
      </c>
      <c r="AG97" s="129">
        <v>8.3000000000000007</v>
      </c>
      <c r="AH97" s="130">
        <v>43171</v>
      </c>
    </row>
    <row r="98" spans="1:34" ht="13">
      <c r="A98" s="136" t="s">
        <v>1008</v>
      </c>
      <c r="B98" s="136" t="s">
        <v>1272</v>
      </c>
      <c r="C98" s="136" t="s">
        <v>1282</v>
      </c>
      <c r="E98" s="136" t="str">
        <f t="shared" si="10"/>
        <v>HSBC FTS 132 - Growth</v>
      </c>
      <c r="F98" s="136" t="s">
        <v>114</v>
      </c>
      <c r="G98" s="55" t="e">
        <f>INDEX(A:A,MATCH($L$4:L539,E:E,0))</f>
        <v>#N/A</v>
      </c>
      <c r="H98" s="55" t="e">
        <f t="shared" si="6"/>
        <v>#N/A</v>
      </c>
      <c r="I98" s="55" t="str">
        <f t="shared" si="9"/>
        <v>HSBC FTS 132 - Dir - GrowthScheme Benchmark (CRISIL Composite Bond Fund Index)</v>
      </c>
      <c r="J98" s="55" t="str">
        <f t="shared" si="8"/>
        <v>HFT132</v>
      </c>
      <c r="K98" s="55" t="str">
        <f t="shared" si="7"/>
        <v>Direct</v>
      </c>
      <c r="L98" s="131" t="s">
        <v>1229</v>
      </c>
      <c r="M98" s="132">
        <v>11137</v>
      </c>
      <c r="N98" s="133">
        <v>11.34</v>
      </c>
      <c r="O98" s="132" t="s">
        <v>73</v>
      </c>
      <c r="P98" s="133" t="s">
        <v>73</v>
      </c>
      <c r="Q98" s="132" t="s">
        <v>73</v>
      </c>
      <c r="R98" s="133" t="s">
        <v>73</v>
      </c>
      <c r="S98" s="132">
        <v>12848</v>
      </c>
      <c r="T98" s="133">
        <v>10.3</v>
      </c>
      <c r="U98" s="149"/>
      <c r="V98" s="121"/>
      <c r="Y98" s="131" t="s">
        <v>1229</v>
      </c>
      <c r="Z98" s="132">
        <v>11137</v>
      </c>
      <c r="AA98" s="133">
        <v>11.34</v>
      </c>
      <c r="AB98" s="132" t="s">
        <v>73</v>
      </c>
      <c r="AC98" s="133" t="s">
        <v>73</v>
      </c>
      <c r="AD98" s="132" t="s">
        <v>73</v>
      </c>
      <c r="AE98" s="133" t="s">
        <v>73</v>
      </c>
      <c r="AF98" s="132">
        <v>12848</v>
      </c>
      <c r="AG98" s="133">
        <v>10.3</v>
      </c>
      <c r="AH98" s="149"/>
    </row>
    <row r="99" spans="1:34">
      <c r="A99" s="136" t="s">
        <v>1007</v>
      </c>
      <c r="B99" s="136" t="s">
        <v>1273</v>
      </c>
      <c r="C99" s="136" t="s">
        <v>1282</v>
      </c>
      <c r="E99" s="136" t="str">
        <f t="shared" si="10"/>
        <v>HSBC FTS 131 - Growth</v>
      </c>
      <c r="F99" s="136" t="s">
        <v>114</v>
      </c>
      <c r="G99" s="55" t="e">
        <f>INDEX(A:A,MATCH($L$4:L540,E:E,0))</f>
        <v>#N/A</v>
      </c>
      <c r="H99" s="55" t="e">
        <f t="shared" si="6"/>
        <v>#N/A</v>
      </c>
      <c r="I99" s="55" t="str">
        <f t="shared" si="9"/>
        <v>Scheme Benchmark (CRISIL Composite Bond Fund Index)</v>
      </c>
      <c r="J99" s="55" t="e">
        <f t="shared" si="8"/>
        <v>#N/A</v>
      </c>
      <c r="K99" s="55" t="e">
        <f t="shared" si="7"/>
        <v>#N/A</v>
      </c>
      <c r="M99" s="134"/>
      <c r="N99" s="135"/>
      <c r="O99" s="134"/>
      <c r="P99" s="135"/>
      <c r="Q99" s="134"/>
      <c r="R99" s="135"/>
      <c r="S99" s="134"/>
      <c r="T99" s="135"/>
      <c r="U99" s="77"/>
      <c r="V99" s="77"/>
      <c r="Z99" s="134"/>
      <c r="AA99" s="135"/>
      <c r="AB99" s="134"/>
      <c r="AC99" s="135"/>
      <c r="AD99" s="134"/>
      <c r="AE99" s="135"/>
      <c r="AF99" s="134"/>
      <c r="AG99" s="135"/>
      <c r="AH99" s="77"/>
    </row>
    <row r="100" spans="1:34">
      <c r="A100" s="136" t="s">
        <v>1009</v>
      </c>
      <c r="B100" s="136" t="s">
        <v>1274</v>
      </c>
      <c r="C100" s="136" t="s">
        <v>1282</v>
      </c>
      <c r="E100" s="136" t="str">
        <f t="shared" si="10"/>
        <v>HSBC FTS 133 - Growth</v>
      </c>
      <c r="F100" s="136" t="s">
        <v>114</v>
      </c>
      <c r="G100" s="55" t="str">
        <f>INDEX(A:A,MATCH($L$4:L541,E:E,0))</f>
        <v>HFT132</v>
      </c>
      <c r="H100" s="55" t="str">
        <f t="shared" si="6"/>
        <v>Regular</v>
      </c>
      <c r="I100" s="55" t="str">
        <f t="shared" si="9"/>
        <v>HSBC FTS 132 - Reg - Growth</v>
      </c>
      <c r="J100" s="55" t="str">
        <f t="shared" si="8"/>
        <v>Regular</v>
      </c>
      <c r="K100" s="55" t="e">
        <f t="shared" si="7"/>
        <v>#N/A</v>
      </c>
      <c r="L100" s="127" t="s">
        <v>1396</v>
      </c>
      <c r="M100" s="128">
        <v>10952</v>
      </c>
      <c r="N100" s="129">
        <v>9.49</v>
      </c>
      <c r="O100" s="128" t="s">
        <v>73</v>
      </c>
      <c r="P100" s="129" t="s">
        <v>73</v>
      </c>
      <c r="Q100" s="128" t="s">
        <v>73</v>
      </c>
      <c r="R100" s="129" t="s">
        <v>73</v>
      </c>
      <c r="S100" s="128">
        <v>12194</v>
      </c>
      <c r="T100" s="129">
        <v>8.07</v>
      </c>
      <c r="U100" s="130">
        <v>43171</v>
      </c>
      <c r="V100" s="120"/>
      <c r="Y100" s="127" t="s">
        <v>1396</v>
      </c>
      <c r="Z100" s="128">
        <v>10952</v>
      </c>
      <c r="AA100" s="129">
        <v>9.49</v>
      </c>
      <c r="AB100" s="128" t="s">
        <v>73</v>
      </c>
      <c r="AC100" s="129" t="s">
        <v>73</v>
      </c>
      <c r="AD100" s="128" t="s">
        <v>73</v>
      </c>
      <c r="AE100" s="129" t="s">
        <v>73</v>
      </c>
      <c r="AF100" s="128">
        <v>12194</v>
      </c>
      <c r="AG100" s="129">
        <v>8.07</v>
      </c>
      <c r="AH100" s="130">
        <v>43171</v>
      </c>
    </row>
    <row r="101" spans="1:34" ht="13">
      <c r="A101" s="136" t="s">
        <v>1074</v>
      </c>
      <c r="B101" s="136" t="s">
        <v>1275</v>
      </c>
      <c r="C101" s="136" t="s">
        <v>1282</v>
      </c>
      <c r="E101" s="136" t="str">
        <f t="shared" si="10"/>
        <v>HSBC FTS 134 - Growth</v>
      </c>
      <c r="F101" s="136" t="s">
        <v>114</v>
      </c>
      <c r="G101" s="55" t="e">
        <f>INDEX(A:A,MATCH($L$4:L542,E:E,0))</f>
        <v>#N/A</v>
      </c>
      <c r="H101" s="55" t="e">
        <f t="shared" si="6"/>
        <v>#N/A</v>
      </c>
      <c r="I101" s="55" t="str">
        <f t="shared" si="9"/>
        <v>HSBC FTS 132 - Reg - GrowthScheme Benchmark (CRISIL Composite Bond Fund Index)</v>
      </c>
      <c r="J101" s="55" t="str">
        <f t="shared" si="8"/>
        <v>HFT132</v>
      </c>
      <c r="K101" s="55" t="str">
        <f t="shared" si="7"/>
        <v>Regular</v>
      </c>
      <c r="L101" s="131" t="s">
        <v>1229</v>
      </c>
      <c r="M101" s="132">
        <v>11137</v>
      </c>
      <c r="N101" s="133">
        <v>11.34</v>
      </c>
      <c r="O101" s="132" t="s">
        <v>73</v>
      </c>
      <c r="P101" s="133" t="s">
        <v>73</v>
      </c>
      <c r="Q101" s="132" t="s">
        <v>73</v>
      </c>
      <c r="R101" s="133" t="s">
        <v>73</v>
      </c>
      <c r="S101" s="132">
        <v>12848</v>
      </c>
      <c r="T101" s="133">
        <v>10.3</v>
      </c>
      <c r="U101" s="149"/>
      <c r="V101" s="121"/>
      <c r="Y101" s="131" t="s">
        <v>1229</v>
      </c>
      <c r="Z101" s="132">
        <v>11137</v>
      </c>
      <c r="AA101" s="133">
        <v>11.34</v>
      </c>
      <c r="AB101" s="132" t="s">
        <v>73</v>
      </c>
      <c r="AC101" s="133" t="s">
        <v>73</v>
      </c>
      <c r="AD101" s="132" t="s">
        <v>73</v>
      </c>
      <c r="AE101" s="133" t="s">
        <v>73</v>
      </c>
      <c r="AF101" s="132">
        <v>12848</v>
      </c>
      <c r="AG101" s="133">
        <v>10.3</v>
      </c>
      <c r="AH101" s="149"/>
    </row>
    <row r="102" spans="1:34" ht="13">
      <c r="A102" s="136" t="s">
        <v>1075</v>
      </c>
      <c r="B102" s="136" t="s">
        <v>1276</v>
      </c>
      <c r="C102" s="136" t="s">
        <v>1282</v>
      </c>
      <c r="E102" s="136" t="str">
        <f t="shared" si="10"/>
        <v>HSBC FTS 135 - Growth</v>
      </c>
      <c r="F102" s="136" t="s">
        <v>114</v>
      </c>
      <c r="G102" s="55" t="e">
        <f>INDEX(A:A,MATCH($L$4:L543,E:E,0))</f>
        <v>#N/A</v>
      </c>
      <c r="H102" s="55" t="e">
        <f t="shared" si="6"/>
        <v>#N/A</v>
      </c>
      <c r="I102" s="55" t="str">
        <f t="shared" si="9"/>
        <v>Scheme Benchmark (CRISIL Composite Bond Fund Index)</v>
      </c>
      <c r="J102" s="55" t="e">
        <f t="shared" si="8"/>
        <v>#N/A</v>
      </c>
      <c r="K102" s="55" t="e">
        <f t="shared" si="7"/>
        <v>#N/A</v>
      </c>
      <c r="M102" s="134"/>
      <c r="N102" s="135"/>
      <c r="O102" s="134"/>
      <c r="P102" s="135"/>
      <c r="Q102" s="134"/>
      <c r="R102" s="135"/>
      <c r="S102" s="134"/>
      <c r="T102" s="135"/>
      <c r="U102" s="77"/>
      <c r="V102" s="121"/>
      <c r="Z102" s="134"/>
      <c r="AA102" s="135"/>
      <c r="AB102" s="134"/>
      <c r="AC102" s="135"/>
      <c r="AD102" s="134"/>
      <c r="AE102" s="135"/>
      <c r="AF102" s="134"/>
      <c r="AG102" s="135"/>
      <c r="AH102" s="77"/>
    </row>
    <row r="103" spans="1:34">
      <c r="A103" s="136" t="s">
        <v>1076</v>
      </c>
      <c r="B103" s="136" t="s">
        <v>1277</v>
      </c>
      <c r="C103" s="136" t="s">
        <v>1282</v>
      </c>
      <c r="E103" s="136" t="str">
        <f t="shared" si="10"/>
        <v>HSBC FTS 136 - Growth</v>
      </c>
      <c r="F103" s="136" t="s">
        <v>114</v>
      </c>
      <c r="G103" s="55" t="str">
        <f>INDEX(A:A,MATCH($L$4:L544,E:E,0))</f>
        <v>HFT133</v>
      </c>
      <c r="H103" s="55" t="str">
        <f t="shared" si="6"/>
        <v>Direct</v>
      </c>
      <c r="I103" s="55" t="str">
        <f t="shared" si="9"/>
        <v>HSBC FTS 133 - Dir - Growth</v>
      </c>
      <c r="J103" s="55" t="str">
        <f t="shared" si="8"/>
        <v>Direct</v>
      </c>
      <c r="K103" s="55" t="e">
        <f t="shared" si="7"/>
        <v>#N/A</v>
      </c>
      <c r="L103" s="127" t="s">
        <v>1237</v>
      </c>
      <c r="M103" s="128">
        <v>10807</v>
      </c>
      <c r="N103" s="129">
        <v>8.0500000000000007</v>
      </c>
      <c r="O103" s="128" t="s">
        <v>73</v>
      </c>
      <c r="P103" s="129" t="s">
        <v>73</v>
      </c>
      <c r="Q103" s="128" t="s">
        <v>73</v>
      </c>
      <c r="R103" s="129" t="s">
        <v>73</v>
      </c>
      <c r="S103" s="128">
        <v>11972</v>
      </c>
      <c r="T103" s="129">
        <v>7.42</v>
      </c>
      <c r="U103" s="130">
        <v>43186</v>
      </c>
      <c r="V103" s="77"/>
      <c r="Y103" s="127" t="s">
        <v>1237</v>
      </c>
      <c r="Z103" s="128">
        <v>10807</v>
      </c>
      <c r="AA103" s="129">
        <v>8.0500000000000007</v>
      </c>
      <c r="AB103" s="128" t="s">
        <v>73</v>
      </c>
      <c r="AC103" s="129" t="s">
        <v>73</v>
      </c>
      <c r="AD103" s="128" t="s">
        <v>73</v>
      </c>
      <c r="AE103" s="129" t="s">
        <v>73</v>
      </c>
      <c r="AF103" s="128">
        <v>11972</v>
      </c>
      <c r="AG103" s="129">
        <v>7.42</v>
      </c>
      <c r="AH103" s="130">
        <v>43186</v>
      </c>
    </row>
    <row r="104" spans="1:34" ht="13">
      <c r="A104" s="136" t="s">
        <v>1101</v>
      </c>
      <c r="B104" s="136" t="s">
        <v>1102</v>
      </c>
      <c r="C104" s="136" t="s">
        <v>1282</v>
      </c>
      <c r="E104" s="136" t="str">
        <f t="shared" si="10"/>
        <v>HSBC Equity Hybrid Fund - Growth</v>
      </c>
      <c r="F104" s="136" t="s">
        <v>114</v>
      </c>
      <c r="G104" s="55" t="e">
        <f>INDEX(A:A,MATCH($L$4:L545,E:E,0))</f>
        <v>#N/A</v>
      </c>
      <c r="H104" s="55" t="e">
        <f t="shared" si="6"/>
        <v>#N/A</v>
      </c>
      <c r="I104" s="55" t="str">
        <f t="shared" si="9"/>
        <v>HSBC FTS 133 - Dir - GrowthScheme Benchmark (CRISIL Composite Bond Fund Index)</v>
      </c>
      <c r="J104" s="55" t="str">
        <f t="shared" si="8"/>
        <v>HFT133</v>
      </c>
      <c r="K104" s="55" t="str">
        <f t="shared" si="7"/>
        <v>Direct</v>
      </c>
      <c r="L104" s="131" t="s">
        <v>1229</v>
      </c>
      <c r="M104" s="132">
        <v>11137</v>
      </c>
      <c r="N104" s="133">
        <v>11.34</v>
      </c>
      <c r="O104" s="132" t="s">
        <v>73</v>
      </c>
      <c r="P104" s="133" t="s">
        <v>73</v>
      </c>
      <c r="Q104" s="132" t="s">
        <v>73</v>
      </c>
      <c r="R104" s="133" t="s">
        <v>73</v>
      </c>
      <c r="S104" s="132">
        <v>12642</v>
      </c>
      <c r="T104" s="133">
        <v>9.77</v>
      </c>
      <c r="U104" s="149"/>
      <c r="V104" s="120"/>
      <c r="Y104" s="131" t="s">
        <v>1229</v>
      </c>
      <c r="Z104" s="132">
        <v>11137</v>
      </c>
      <c r="AA104" s="133">
        <v>11.34</v>
      </c>
      <c r="AB104" s="132" t="s">
        <v>73</v>
      </c>
      <c r="AC104" s="133" t="s">
        <v>73</v>
      </c>
      <c r="AD104" s="132" t="s">
        <v>73</v>
      </c>
      <c r="AE104" s="133" t="s">
        <v>73</v>
      </c>
      <c r="AF104" s="132">
        <v>12642</v>
      </c>
      <c r="AG104" s="133">
        <v>9.77</v>
      </c>
      <c r="AH104" s="149"/>
    </row>
    <row r="105" spans="1:34" ht="13">
      <c r="A105" s="136" t="s">
        <v>1103</v>
      </c>
      <c r="B105" s="136" t="s">
        <v>1278</v>
      </c>
      <c r="C105" s="136" t="s">
        <v>1282</v>
      </c>
      <c r="E105" s="136" t="str">
        <f t="shared" si="10"/>
        <v>HSBC FTS 137 - Growth</v>
      </c>
      <c r="F105" s="136" t="s">
        <v>114</v>
      </c>
      <c r="G105" s="55" t="e">
        <f>INDEX(A:A,MATCH($L$4:L546,E:E,0))</f>
        <v>#N/A</v>
      </c>
      <c r="H105" s="55" t="e">
        <f t="shared" si="6"/>
        <v>#N/A</v>
      </c>
      <c r="I105" s="55" t="str">
        <f t="shared" si="9"/>
        <v>Scheme Benchmark (CRISIL Composite Bond Fund Index)</v>
      </c>
      <c r="J105" s="55" t="e">
        <f t="shared" si="8"/>
        <v>#N/A</v>
      </c>
      <c r="K105" s="55" t="e">
        <f t="shared" si="7"/>
        <v>#N/A</v>
      </c>
      <c r="M105" s="134"/>
      <c r="N105" s="135"/>
      <c r="O105" s="134"/>
      <c r="P105" s="135"/>
      <c r="Q105" s="134"/>
      <c r="R105" s="135"/>
      <c r="S105" s="134"/>
      <c r="T105" s="135"/>
      <c r="U105" s="77"/>
      <c r="V105" s="121"/>
      <c r="Z105" s="134"/>
      <c r="AA105" s="135"/>
      <c r="AB105" s="134"/>
      <c r="AC105" s="135"/>
      <c r="AD105" s="134"/>
      <c r="AE105" s="135"/>
      <c r="AF105" s="134"/>
      <c r="AG105" s="135"/>
      <c r="AH105" s="77"/>
    </row>
    <row r="106" spans="1:34" ht="13">
      <c r="A106" s="136" t="s">
        <v>1105</v>
      </c>
      <c r="B106" s="136" t="s">
        <v>1279</v>
      </c>
      <c r="C106" s="136" t="s">
        <v>1282</v>
      </c>
      <c r="E106" s="136" t="str">
        <f t="shared" si="10"/>
        <v>HSBC FTS 139 - Growth</v>
      </c>
      <c r="F106" s="136" t="s">
        <v>114</v>
      </c>
      <c r="G106" s="55" t="str">
        <f>INDEX(A:A,MATCH($L$4:L547,E:E,0))</f>
        <v>HFT133</v>
      </c>
      <c r="H106" s="55" t="str">
        <f t="shared" si="6"/>
        <v>Regular</v>
      </c>
      <c r="I106" s="55" t="str">
        <f t="shared" si="9"/>
        <v>HSBC FTS 133 - Reg - Growth</v>
      </c>
      <c r="J106" s="55" t="str">
        <f t="shared" si="8"/>
        <v>Regular</v>
      </c>
      <c r="K106" s="55" t="e">
        <f t="shared" si="7"/>
        <v>#N/A</v>
      </c>
      <c r="L106" s="127" t="s">
        <v>1397</v>
      </c>
      <c r="M106" s="128">
        <v>10784</v>
      </c>
      <c r="N106" s="129">
        <v>7.82</v>
      </c>
      <c r="O106" s="128" t="s">
        <v>73</v>
      </c>
      <c r="P106" s="129" t="s">
        <v>73</v>
      </c>
      <c r="Q106" s="128" t="s">
        <v>73</v>
      </c>
      <c r="R106" s="129" t="s">
        <v>73</v>
      </c>
      <c r="S106" s="128">
        <v>11908</v>
      </c>
      <c r="T106" s="129">
        <v>7.19</v>
      </c>
      <c r="U106" s="130">
        <v>43186</v>
      </c>
      <c r="V106" s="121"/>
      <c r="Y106" s="127" t="s">
        <v>1397</v>
      </c>
      <c r="Z106" s="128">
        <v>10784</v>
      </c>
      <c r="AA106" s="129">
        <v>7.82</v>
      </c>
      <c r="AB106" s="128" t="s">
        <v>73</v>
      </c>
      <c r="AC106" s="129" t="s">
        <v>73</v>
      </c>
      <c r="AD106" s="128" t="s">
        <v>73</v>
      </c>
      <c r="AE106" s="129" t="s">
        <v>73</v>
      </c>
      <c r="AF106" s="128">
        <v>11908</v>
      </c>
      <c r="AG106" s="129">
        <v>7.19</v>
      </c>
      <c r="AH106" s="130">
        <v>43186</v>
      </c>
    </row>
    <row r="107" spans="1:34" ht="13">
      <c r="A107" s="136" t="s">
        <v>1138</v>
      </c>
      <c r="B107" s="136" t="s">
        <v>1211</v>
      </c>
      <c r="C107" s="136" t="s">
        <v>1282</v>
      </c>
      <c r="E107" s="136" t="str">
        <f t="shared" si="10"/>
        <v>HSBC Large and Mid Cap Equity Fund - Growth</v>
      </c>
      <c r="F107" s="136" t="s">
        <v>114</v>
      </c>
      <c r="G107" s="55" t="e">
        <f>INDEX(A:A,MATCH($L$4:L548,E:E,0))</f>
        <v>#N/A</v>
      </c>
      <c r="H107" s="55" t="e">
        <f t="shared" si="6"/>
        <v>#N/A</v>
      </c>
      <c r="I107" s="55" t="str">
        <f t="shared" si="9"/>
        <v>HSBC FTS 133 - Reg - GrowthScheme Benchmark (CRISIL Composite Bond Fund Index)</v>
      </c>
      <c r="J107" s="55" t="str">
        <f t="shared" si="8"/>
        <v>HFT133</v>
      </c>
      <c r="K107" s="55" t="str">
        <f t="shared" si="7"/>
        <v>Regular</v>
      </c>
      <c r="L107" s="131" t="s">
        <v>1229</v>
      </c>
      <c r="M107" s="132">
        <v>11137</v>
      </c>
      <c r="N107" s="133">
        <v>11.34</v>
      </c>
      <c r="O107" s="132" t="s">
        <v>73</v>
      </c>
      <c r="P107" s="133" t="s">
        <v>73</v>
      </c>
      <c r="Q107" s="132" t="s">
        <v>73</v>
      </c>
      <c r="R107" s="133" t="s">
        <v>73</v>
      </c>
      <c r="S107" s="132">
        <v>12642</v>
      </c>
      <c r="T107" s="133">
        <v>9.77</v>
      </c>
      <c r="U107" s="149"/>
      <c r="V107" s="77"/>
      <c r="Y107" s="131" t="s">
        <v>1229</v>
      </c>
      <c r="Z107" s="132">
        <v>11137</v>
      </c>
      <c r="AA107" s="133">
        <v>11.34</v>
      </c>
      <c r="AB107" s="132" t="s">
        <v>73</v>
      </c>
      <c r="AC107" s="133" t="s">
        <v>73</v>
      </c>
      <c r="AD107" s="132" t="s">
        <v>73</v>
      </c>
      <c r="AE107" s="133" t="s">
        <v>73</v>
      </c>
      <c r="AF107" s="132">
        <v>12642</v>
      </c>
      <c r="AG107" s="133">
        <v>9.77</v>
      </c>
      <c r="AH107" s="149"/>
    </row>
    <row r="108" spans="1:34">
      <c r="A108" s="136" t="s">
        <v>1153</v>
      </c>
      <c r="B108" s="136" t="s">
        <v>1280</v>
      </c>
      <c r="C108" s="136" t="s">
        <v>1282</v>
      </c>
      <c r="E108" s="136" t="str">
        <f t="shared" si="10"/>
        <v>HSBC FTS 140 - Growth</v>
      </c>
      <c r="F108" s="136" t="s">
        <v>114</v>
      </c>
      <c r="G108" s="55" t="e">
        <f>INDEX(A:A,MATCH($L$4:L549,E:E,0))</f>
        <v>#N/A</v>
      </c>
      <c r="H108" s="55" t="e">
        <f t="shared" si="6"/>
        <v>#N/A</v>
      </c>
      <c r="I108" s="55" t="str">
        <f t="shared" si="9"/>
        <v>Scheme Benchmark (CRISIL Composite Bond Fund Index)</v>
      </c>
      <c r="J108" s="55" t="e">
        <f t="shared" si="8"/>
        <v>#N/A</v>
      </c>
      <c r="K108" s="55" t="e">
        <f t="shared" si="7"/>
        <v>#N/A</v>
      </c>
      <c r="M108" s="134"/>
      <c r="N108" s="135"/>
      <c r="O108" s="134"/>
      <c r="P108" s="135"/>
      <c r="Q108" s="134"/>
      <c r="R108" s="135"/>
      <c r="S108" s="134"/>
      <c r="T108" s="135"/>
      <c r="U108" s="77"/>
      <c r="V108" s="120"/>
      <c r="Z108" s="134"/>
      <c r="AA108" s="135"/>
      <c r="AB108" s="134"/>
      <c r="AC108" s="135"/>
      <c r="AD108" s="134"/>
      <c r="AE108" s="135"/>
      <c r="AF108" s="134"/>
      <c r="AG108" s="135"/>
      <c r="AH108" s="77"/>
    </row>
    <row r="109" spans="1:34" ht="13">
      <c r="A109" s="136" t="s">
        <v>1154</v>
      </c>
      <c r="B109" s="136" t="s">
        <v>1156</v>
      </c>
      <c r="C109" s="136" t="s">
        <v>1282</v>
      </c>
      <c r="E109" s="136" t="str">
        <f t="shared" si="10"/>
        <v>HSBC Overnight Fund - Growth</v>
      </c>
      <c r="F109" s="136" t="s">
        <v>114</v>
      </c>
      <c r="G109" s="55" t="str">
        <f>INDEX(A:A,MATCH($L$4:L550,E:E,0))</f>
        <v>HFT134</v>
      </c>
      <c r="H109" s="55" t="str">
        <f t="shared" si="6"/>
        <v>Direct</v>
      </c>
      <c r="I109" s="55" t="str">
        <f t="shared" si="9"/>
        <v>HSBC FTS 134 - Dir - Growth</v>
      </c>
      <c r="J109" s="55" t="str">
        <f t="shared" si="8"/>
        <v>Direct</v>
      </c>
      <c r="K109" s="55" t="e">
        <f t="shared" si="7"/>
        <v>#N/A</v>
      </c>
      <c r="L109" s="127" t="s">
        <v>1238</v>
      </c>
      <c r="M109" s="128">
        <v>10611</v>
      </c>
      <c r="N109" s="129">
        <v>6.09</v>
      </c>
      <c r="O109" s="128" t="s">
        <v>73</v>
      </c>
      <c r="P109" s="129" t="s">
        <v>73</v>
      </c>
      <c r="Q109" s="128" t="s">
        <v>73</v>
      </c>
      <c r="R109" s="129" t="s">
        <v>73</v>
      </c>
      <c r="S109" s="128">
        <v>10870</v>
      </c>
      <c r="T109" s="129">
        <v>3.67</v>
      </c>
      <c r="U109" s="130">
        <v>43259</v>
      </c>
      <c r="V109" s="121"/>
      <c r="Y109" s="127" t="s">
        <v>1238</v>
      </c>
      <c r="Z109" s="128">
        <v>10611</v>
      </c>
      <c r="AA109" s="129">
        <v>6.09</v>
      </c>
      <c r="AB109" s="128" t="s">
        <v>73</v>
      </c>
      <c r="AC109" s="129" t="s">
        <v>73</v>
      </c>
      <c r="AD109" s="128" t="s">
        <v>73</v>
      </c>
      <c r="AE109" s="129" t="s">
        <v>73</v>
      </c>
      <c r="AF109" s="128">
        <v>10870</v>
      </c>
      <c r="AG109" s="129">
        <v>3.67</v>
      </c>
      <c r="AH109" s="130">
        <v>43259</v>
      </c>
    </row>
    <row r="110" spans="1:34" ht="13">
      <c r="A110" s="136" t="s">
        <v>26</v>
      </c>
      <c r="B110" s="136" t="s">
        <v>540</v>
      </c>
      <c r="C110" s="136" t="s">
        <v>1282</v>
      </c>
      <c r="E110" s="136" t="s">
        <v>1386</v>
      </c>
      <c r="F110" s="136" t="s">
        <v>114</v>
      </c>
      <c r="G110" s="55" t="e">
        <f>INDEX(A:A,MATCH($L$4:L551,E:E,0))</f>
        <v>#N/A</v>
      </c>
      <c r="H110" s="55" t="e">
        <f t="shared" si="6"/>
        <v>#N/A</v>
      </c>
      <c r="I110" s="55" t="str">
        <f t="shared" si="9"/>
        <v>HSBC FTS 134 - Dir - GrowthScheme Benchmark (CRISIL Composite Bond Fund Index)</v>
      </c>
      <c r="J110" s="55" t="str">
        <f t="shared" si="8"/>
        <v>HFT134</v>
      </c>
      <c r="K110" s="55" t="str">
        <f t="shared" si="7"/>
        <v>Direct</v>
      </c>
      <c r="L110" s="131" t="s">
        <v>1229</v>
      </c>
      <c r="M110" s="132">
        <v>11137</v>
      </c>
      <c r="N110" s="133">
        <v>11.34</v>
      </c>
      <c r="O110" s="132" t="s">
        <v>73</v>
      </c>
      <c r="P110" s="133" t="s">
        <v>73</v>
      </c>
      <c r="Q110" s="132" t="s">
        <v>73</v>
      </c>
      <c r="R110" s="133" t="s">
        <v>73</v>
      </c>
      <c r="S110" s="132">
        <v>12861</v>
      </c>
      <c r="T110" s="133">
        <v>11.48</v>
      </c>
      <c r="U110" s="149"/>
      <c r="V110" s="121"/>
      <c r="Y110" s="131" t="s">
        <v>1229</v>
      </c>
      <c r="Z110" s="132">
        <v>11137</v>
      </c>
      <c r="AA110" s="133">
        <v>11.34</v>
      </c>
      <c r="AB110" s="132" t="s">
        <v>73</v>
      </c>
      <c r="AC110" s="133" t="s">
        <v>73</v>
      </c>
      <c r="AD110" s="132" t="s">
        <v>73</v>
      </c>
      <c r="AE110" s="133" t="s">
        <v>73</v>
      </c>
      <c r="AF110" s="132">
        <v>12861</v>
      </c>
      <c r="AG110" s="133">
        <v>11.48</v>
      </c>
      <c r="AH110" s="149"/>
    </row>
    <row r="111" spans="1:34">
      <c r="A111" s="136" t="s">
        <v>26</v>
      </c>
      <c r="B111" s="136" t="s">
        <v>540</v>
      </c>
      <c r="E111" s="136" t="s">
        <v>1377</v>
      </c>
      <c r="F111" s="137" t="s">
        <v>119</v>
      </c>
      <c r="G111" s="55" t="e">
        <f>INDEX(A:A,MATCH($L$4:L552,E:E,0))</f>
        <v>#N/A</v>
      </c>
      <c r="H111" s="55" t="e">
        <f t="shared" si="6"/>
        <v>#N/A</v>
      </c>
      <c r="I111" s="55" t="str">
        <f t="shared" si="9"/>
        <v>Scheme Benchmark (CRISIL Composite Bond Fund Index)</v>
      </c>
      <c r="J111" s="55" t="e">
        <f t="shared" si="8"/>
        <v>#N/A</v>
      </c>
      <c r="K111" s="55" t="e">
        <f t="shared" si="7"/>
        <v>#N/A</v>
      </c>
      <c r="M111" s="134"/>
      <c r="N111" s="135"/>
      <c r="O111" s="134"/>
      <c r="P111" s="135"/>
      <c r="Q111" s="134"/>
      <c r="R111" s="135"/>
      <c r="S111" s="134"/>
      <c r="T111" s="135"/>
      <c r="U111" s="77"/>
      <c r="V111" s="77"/>
      <c r="Z111" s="134"/>
      <c r="AA111" s="135"/>
      <c r="AB111" s="134"/>
      <c r="AC111" s="135"/>
      <c r="AD111" s="134"/>
      <c r="AE111" s="135"/>
      <c r="AF111" s="134"/>
      <c r="AG111" s="135"/>
      <c r="AH111" s="77"/>
    </row>
    <row r="112" spans="1:34">
      <c r="F112" s="137"/>
      <c r="G112" s="55" t="str">
        <f>INDEX(A:A,MATCH($L$4:L553,E:E,0))</f>
        <v>HFT134</v>
      </c>
      <c r="H112" s="55" t="str">
        <f t="shared" si="6"/>
        <v>Regular</v>
      </c>
      <c r="I112" s="55" t="str">
        <f t="shared" si="9"/>
        <v>HSBC FTS 134 - Reg - Growth</v>
      </c>
      <c r="J112" s="55" t="str">
        <f t="shared" si="8"/>
        <v>Regular</v>
      </c>
      <c r="K112" s="55" t="e">
        <f t="shared" si="7"/>
        <v>#N/A</v>
      </c>
      <c r="L112" s="127" t="s">
        <v>1398</v>
      </c>
      <c r="M112" s="128">
        <v>10572</v>
      </c>
      <c r="N112" s="129">
        <v>5.7</v>
      </c>
      <c r="O112" s="128" t="s">
        <v>73</v>
      </c>
      <c r="P112" s="129" t="s">
        <v>73</v>
      </c>
      <c r="Q112" s="128" t="s">
        <v>73</v>
      </c>
      <c r="R112" s="129" t="s">
        <v>73</v>
      </c>
      <c r="S112" s="128">
        <v>10781</v>
      </c>
      <c r="T112" s="129">
        <v>3.3</v>
      </c>
      <c r="U112" s="130">
        <v>43259</v>
      </c>
      <c r="V112" s="77"/>
      <c r="Y112" s="127" t="s">
        <v>1398</v>
      </c>
      <c r="Z112" s="128">
        <v>10572</v>
      </c>
      <c r="AA112" s="129">
        <v>5.7</v>
      </c>
      <c r="AB112" s="128" t="s">
        <v>73</v>
      </c>
      <c r="AC112" s="129" t="s">
        <v>73</v>
      </c>
      <c r="AD112" s="128" t="s">
        <v>73</v>
      </c>
      <c r="AE112" s="129" t="s">
        <v>73</v>
      </c>
      <c r="AF112" s="128">
        <v>10781</v>
      </c>
      <c r="AG112" s="129">
        <v>3.3</v>
      </c>
      <c r="AH112" s="130">
        <v>43259</v>
      </c>
    </row>
    <row r="113" spans="1:34" ht="12.75" customHeight="1">
      <c r="A113" s="136" t="s">
        <v>22</v>
      </c>
      <c r="E113" s="136" t="s">
        <v>1406</v>
      </c>
      <c r="F113" s="136" t="s">
        <v>22</v>
      </c>
      <c r="G113" s="55" t="e">
        <f>INDEX(A:A,MATCH($L$4:L554,E:E,0))</f>
        <v>#N/A</v>
      </c>
      <c r="H113" s="55" t="e">
        <f t="shared" si="6"/>
        <v>#N/A</v>
      </c>
      <c r="I113" s="55" t="str">
        <f t="shared" si="9"/>
        <v>HSBC FTS 134 - Reg - GrowthScheme Benchmark (CRISIL Composite Bond Fund Index)</v>
      </c>
      <c r="J113" s="55" t="str">
        <f t="shared" si="8"/>
        <v>HFT134</v>
      </c>
      <c r="K113" s="55" t="str">
        <f t="shared" si="7"/>
        <v>Regular</v>
      </c>
      <c r="L113" s="131" t="s">
        <v>1229</v>
      </c>
      <c r="M113" s="132">
        <v>11137</v>
      </c>
      <c r="N113" s="133">
        <v>11.34</v>
      </c>
      <c r="O113" s="132" t="s">
        <v>73</v>
      </c>
      <c r="P113" s="133" t="s">
        <v>73</v>
      </c>
      <c r="Q113" s="132" t="s">
        <v>73</v>
      </c>
      <c r="R113" s="133" t="s">
        <v>73</v>
      </c>
      <c r="S113" s="132">
        <v>12861</v>
      </c>
      <c r="T113" s="133">
        <v>11.48</v>
      </c>
      <c r="U113" s="149"/>
      <c r="V113" s="122"/>
      <c r="Y113" s="131" t="s">
        <v>1229</v>
      </c>
      <c r="Z113" s="132">
        <v>11137</v>
      </c>
      <c r="AA113" s="133">
        <v>11.34</v>
      </c>
      <c r="AB113" s="132" t="s">
        <v>73</v>
      </c>
      <c r="AC113" s="133" t="s">
        <v>73</v>
      </c>
      <c r="AD113" s="132" t="s">
        <v>73</v>
      </c>
      <c r="AE113" s="133" t="s">
        <v>73</v>
      </c>
      <c r="AF113" s="132">
        <v>12861</v>
      </c>
      <c r="AG113" s="133">
        <v>11.48</v>
      </c>
      <c r="AH113" s="149"/>
    </row>
    <row r="114" spans="1:34">
      <c r="A114" s="136" t="s">
        <v>15</v>
      </c>
      <c r="E114" s="136" t="s">
        <v>1407</v>
      </c>
      <c r="F114" s="136" t="s">
        <v>15</v>
      </c>
      <c r="G114" s="55" t="e">
        <f>INDEX(A:A,MATCH($L$4:L555,E:E,0))</f>
        <v>#N/A</v>
      </c>
      <c r="H114" s="55" t="e">
        <f t="shared" si="6"/>
        <v>#N/A</v>
      </c>
      <c r="I114" s="55" t="str">
        <f t="shared" si="9"/>
        <v>Scheme Benchmark (CRISIL Composite Bond Fund Index)</v>
      </c>
      <c r="J114" s="55" t="e">
        <f t="shared" si="8"/>
        <v>#N/A</v>
      </c>
      <c r="K114" s="55" t="e">
        <f t="shared" si="7"/>
        <v>#N/A</v>
      </c>
      <c r="M114" s="134"/>
      <c r="N114" s="135"/>
      <c r="O114" s="134"/>
      <c r="P114" s="135"/>
      <c r="Q114" s="134"/>
      <c r="R114" s="135"/>
      <c r="S114" s="134"/>
      <c r="T114" s="135"/>
      <c r="U114" s="77"/>
      <c r="Z114" s="134"/>
      <c r="AA114" s="135"/>
      <c r="AB114" s="134"/>
      <c r="AC114" s="135"/>
      <c r="AD114" s="134"/>
      <c r="AE114" s="135"/>
      <c r="AF114" s="134"/>
      <c r="AG114" s="135"/>
      <c r="AH114" s="77"/>
    </row>
    <row r="115" spans="1:34">
      <c r="A115" s="136" t="s">
        <v>1</v>
      </c>
      <c r="E115" s="136" t="s">
        <v>1408</v>
      </c>
      <c r="F115" s="136" t="s">
        <v>1</v>
      </c>
      <c r="G115" s="55" t="str">
        <f>INDEX(A:A,MATCH($L$4:L556,E:E,0))</f>
        <v>HFT135</v>
      </c>
      <c r="H115" s="55" t="str">
        <f t="shared" si="6"/>
        <v>Direct</v>
      </c>
      <c r="I115" s="55" t="str">
        <f t="shared" si="9"/>
        <v>HSBC FTS 135 - Dir - Growth</v>
      </c>
      <c r="J115" s="55" t="str">
        <f t="shared" si="8"/>
        <v>Direct</v>
      </c>
      <c r="K115" s="55" t="e">
        <f t="shared" si="7"/>
        <v>#N/A</v>
      </c>
      <c r="L115" s="127" t="s">
        <v>1239</v>
      </c>
      <c r="M115" s="128">
        <v>10643</v>
      </c>
      <c r="N115" s="129">
        <v>6.41</v>
      </c>
      <c r="O115" s="128" t="s">
        <v>73</v>
      </c>
      <c r="P115" s="129" t="s">
        <v>73</v>
      </c>
      <c r="Q115" s="128" t="s">
        <v>73</v>
      </c>
      <c r="R115" s="129" t="s">
        <v>73</v>
      </c>
      <c r="S115" s="128">
        <v>10817</v>
      </c>
      <c r="T115" s="129">
        <v>3.59</v>
      </c>
      <c r="U115" s="130">
        <v>43291</v>
      </c>
      <c r="Y115" s="127" t="s">
        <v>1239</v>
      </c>
      <c r="Z115" s="128">
        <v>10643</v>
      </c>
      <c r="AA115" s="129">
        <v>6.41</v>
      </c>
      <c r="AB115" s="128" t="s">
        <v>73</v>
      </c>
      <c r="AC115" s="129" t="s">
        <v>73</v>
      </c>
      <c r="AD115" s="128" t="s">
        <v>73</v>
      </c>
      <c r="AE115" s="129" t="s">
        <v>73</v>
      </c>
      <c r="AF115" s="128">
        <v>10817</v>
      </c>
      <c r="AG115" s="129">
        <v>3.59</v>
      </c>
      <c r="AH115" s="130">
        <v>43291</v>
      </c>
    </row>
    <row r="116" spans="1:34" ht="13">
      <c r="A116" s="136" t="s">
        <v>2</v>
      </c>
      <c r="E116" s="136" t="s">
        <v>1409</v>
      </c>
      <c r="F116" s="136" t="s">
        <v>2</v>
      </c>
      <c r="G116" s="55" t="e">
        <f>INDEX(A:A,MATCH($L$4:L557,E:E,0))</f>
        <v>#N/A</v>
      </c>
      <c r="H116" s="55" t="e">
        <f t="shared" si="6"/>
        <v>#N/A</v>
      </c>
      <c r="I116" s="55" t="str">
        <f t="shared" si="9"/>
        <v>HSBC FTS 135 - Dir - GrowthScheme Benchmark (CRISIL Composite Bond Fund Index)</v>
      </c>
      <c r="J116" s="55" t="str">
        <f t="shared" si="8"/>
        <v>HFT135</v>
      </c>
      <c r="K116" s="55" t="str">
        <f t="shared" si="7"/>
        <v>Direct</v>
      </c>
      <c r="L116" s="131" t="s">
        <v>1229</v>
      </c>
      <c r="M116" s="132">
        <v>11137</v>
      </c>
      <c r="N116" s="133">
        <v>11.34</v>
      </c>
      <c r="O116" s="132" t="s">
        <v>73</v>
      </c>
      <c r="P116" s="133" t="s">
        <v>73</v>
      </c>
      <c r="Q116" s="132" t="s">
        <v>73</v>
      </c>
      <c r="R116" s="133" t="s">
        <v>73</v>
      </c>
      <c r="S116" s="132">
        <v>12731</v>
      </c>
      <c r="T116" s="133">
        <v>11.45</v>
      </c>
      <c r="U116" s="149"/>
      <c r="Y116" s="131" t="s">
        <v>1229</v>
      </c>
      <c r="Z116" s="132">
        <v>11137</v>
      </c>
      <c r="AA116" s="133">
        <v>11.34</v>
      </c>
      <c r="AB116" s="132" t="s">
        <v>73</v>
      </c>
      <c r="AC116" s="133" t="s">
        <v>73</v>
      </c>
      <c r="AD116" s="132" t="s">
        <v>73</v>
      </c>
      <c r="AE116" s="133" t="s">
        <v>73</v>
      </c>
      <c r="AF116" s="132">
        <v>12731</v>
      </c>
      <c r="AG116" s="133">
        <v>11.45</v>
      </c>
      <c r="AH116" s="149"/>
    </row>
    <row r="117" spans="1:34">
      <c r="A117" s="136" t="s">
        <v>1101</v>
      </c>
      <c r="E117" s="136" t="s">
        <v>1410</v>
      </c>
      <c r="F117" s="136" t="s">
        <v>1101</v>
      </c>
      <c r="G117" s="55" t="e">
        <f>INDEX(A:A,MATCH($L$4:L558,E:E,0))</f>
        <v>#N/A</v>
      </c>
      <c r="H117" s="55" t="e">
        <f t="shared" si="6"/>
        <v>#N/A</v>
      </c>
      <c r="I117" s="55" t="str">
        <f t="shared" si="9"/>
        <v>Scheme Benchmark (CRISIL Composite Bond Fund Index)</v>
      </c>
      <c r="J117" s="55" t="e">
        <f t="shared" si="8"/>
        <v>#N/A</v>
      </c>
      <c r="K117" s="55" t="e">
        <f t="shared" si="7"/>
        <v>#N/A</v>
      </c>
      <c r="M117" s="134"/>
      <c r="N117" s="135"/>
      <c r="O117" s="134"/>
      <c r="P117" s="135"/>
      <c r="Q117" s="134"/>
      <c r="R117" s="135"/>
      <c r="S117" s="134"/>
      <c r="T117" s="135"/>
      <c r="U117" s="77"/>
      <c r="Z117" s="134"/>
      <c r="AA117" s="135"/>
      <c r="AB117" s="134"/>
      <c r="AC117" s="135"/>
      <c r="AD117" s="134"/>
      <c r="AE117" s="135"/>
      <c r="AF117" s="134"/>
      <c r="AG117" s="135"/>
      <c r="AH117" s="77"/>
    </row>
    <row r="118" spans="1:34">
      <c r="A118" s="136" t="s">
        <v>13</v>
      </c>
      <c r="E118" s="136" t="s">
        <v>1411</v>
      </c>
      <c r="F118" s="136" t="s">
        <v>13</v>
      </c>
      <c r="G118" s="55" t="str">
        <f>INDEX(A:A,MATCH($L$4:L559,E:E,0))</f>
        <v>HFT135</v>
      </c>
      <c r="H118" s="55" t="str">
        <f t="shared" si="6"/>
        <v>Regular</v>
      </c>
      <c r="I118" s="55" t="str">
        <f t="shared" si="9"/>
        <v>HSBC FTS 135 - Reg - Growth</v>
      </c>
      <c r="J118" s="55" t="str">
        <f t="shared" si="8"/>
        <v>Regular</v>
      </c>
      <c r="K118" s="55" t="e">
        <f t="shared" si="7"/>
        <v>#N/A</v>
      </c>
      <c r="L118" s="127" t="s">
        <v>1399</v>
      </c>
      <c r="M118" s="128">
        <v>10608</v>
      </c>
      <c r="N118" s="129">
        <v>6.06</v>
      </c>
      <c r="O118" s="128" t="s">
        <v>73</v>
      </c>
      <c r="P118" s="129" t="s">
        <v>73</v>
      </c>
      <c r="Q118" s="128" t="s">
        <v>73</v>
      </c>
      <c r="R118" s="129" t="s">
        <v>73</v>
      </c>
      <c r="S118" s="128">
        <v>10741</v>
      </c>
      <c r="T118" s="129">
        <v>3.26</v>
      </c>
      <c r="U118" s="130">
        <v>43291</v>
      </c>
      <c r="Y118" s="127" t="s">
        <v>1399</v>
      </c>
      <c r="Z118" s="128">
        <v>10608</v>
      </c>
      <c r="AA118" s="129">
        <v>6.06</v>
      </c>
      <c r="AB118" s="128" t="s">
        <v>73</v>
      </c>
      <c r="AC118" s="129" t="s">
        <v>73</v>
      </c>
      <c r="AD118" s="128" t="s">
        <v>73</v>
      </c>
      <c r="AE118" s="129" t="s">
        <v>73</v>
      </c>
      <c r="AF118" s="128">
        <v>10741</v>
      </c>
      <c r="AG118" s="129">
        <v>3.26</v>
      </c>
      <c r="AH118" s="130">
        <v>43291</v>
      </c>
    </row>
    <row r="119" spans="1:34" ht="13">
      <c r="A119" s="136" t="s">
        <v>26</v>
      </c>
      <c r="E119" s="136" t="s">
        <v>1412</v>
      </c>
      <c r="F119" s="136" t="s">
        <v>26</v>
      </c>
      <c r="G119" s="55" t="e">
        <f>INDEX(A:A,MATCH($L$4:L560,E:E,0))</f>
        <v>#N/A</v>
      </c>
      <c r="H119" s="55" t="e">
        <f t="shared" si="6"/>
        <v>#N/A</v>
      </c>
      <c r="I119" s="55" t="str">
        <f t="shared" si="9"/>
        <v>HSBC FTS 135 - Reg - GrowthScheme Benchmark (CRISIL Composite Bond Fund Index)</v>
      </c>
      <c r="J119" s="55" t="str">
        <f t="shared" si="8"/>
        <v>HFT135</v>
      </c>
      <c r="K119" s="55" t="str">
        <f t="shared" si="7"/>
        <v>Regular</v>
      </c>
      <c r="L119" s="131" t="s">
        <v>1229</v>
      </c>
      <c r="M119" s="132">
        <v>11137</v>
      </c>
      <c r="N119" s="133">
        <v>11.34</v>
      </c>
      <c r="O119" s="132" t="s">
        <v>73</v>
      </c>
      <c r="P119" s="133" t="s">
        <v>73</v>
      </c>
      <c r="Q119" s="132" t="s">
        <v>73</v>
      </c>
      <c r="R119" s="133" t="s">
        <v>73</v>
      </c>
      <c r="S119" s="132">
        <v>12731</v>
      </c>
      <c r="T119" s="133">
        <v>11.45</v>
      </c>
      <c r="U119" s="149"/>
      <c r="Y119" s="131" t="s">
        <v>1229</v>
      </c>
      <c r="Z119" s="132">
        <v>11137</v>
      </c>
      <c r="AA119" s="133">
        <v>11.34</v>
      </c>
      <c r="AB119" s="132" t="s">
        <v>73</v>
      </c>
      <c r="AC119" s="133" t="s">
        <v>73</v>
      </c>
      <c r="AD119" s="132" t="s">
        <v>73</v>
      </c>
      <c r="AE119" s="133" t="s">
        <v>73</v>
      </c>
      <c r="AF119" s="132">
        <v>12731</v>
      </c>
      <c r="AG119" s="133">
        <v>11.45</v>
      </c>
      <c r="AH119" s="149"/>
    </row>
    <row r="120" spans="1:34">
      <c r="A120" s="136" t="s">
        <v>14</v>
      </c>
      <c r="E120" s="136" t="s">
        <v>1413</v>
      </c>
      <c r="F120" s="136" t="s">
        <v>14</v>
      </c>
      <c r="G120" s="55" t="e">
        <f>INDEX(A:A,MATCH($L$4:L561,E:E,0))</f>
        <v>#N/A</v>
      </c>
      <c r="H120" s="55" t="e">
        <f t="shared" si="6"/>
        <v>#N/A</v>
      </c>
      <c r="I120" s="55" t="str">
        <f t="shared" si="9"/>
        <v>Scheme Benchmark (CRISIL Composite Bond Fund Index)</v>
      </c>
      <c r="J120" s="55" t="e">
        <f t="shared" si="8"/>
        <v>#N/A</v>
      </c>
      <c r="K120" s="55" t="e">
        <f t="shared" si="7"/>
        <v>#N/A</v>
      </c>
      <c r="M120" s="134"/>
      <c r="N120" s="135"/>
      <c r="O120" s="134"/>
      <c r="P120" s="135"/>
      <c r="Q120" s="134"/>
      <c r="R120" s="135"/>
      <c r="S120" s="134"/>
      <c r="T120" s="135"/>
      <c r="U120" s="77"/>
      <c r="Z120" s="134"/>
      <c r="AA120" s="135"/>
      <c r="AB120" s="134"/>
      <c r="AC120" s="135"/>
      <c r="AD120" s="134"/>
      <c r="AE120" s="135"/>
      <c r="AF120" s="134"/>
      <c r="AG120" s="135"/>
      <c r="AH120" s="77"/>
    </row>
    <row r="121" spans="1:34">
      <c r="A121" s="136" t="s">
        <v>8</v>
      </c>
      <c r="E121" s="136" t="s">
        <v>1414</v>
      </c>
      <c r="F121" s="136" t="s">
        <v>8</v>
      </c>
      <c r="G121" s="55" t="str">
        <f>INDEX(A:A,MATCH($L$4:L562,E:E,0))</f>
        <v>HFT136</v>
      </c>
      <c r="H121" s="55" t="str">
        <f t="shared" si="6"/>
        <v>Direct</v>
      </c>
      <c r="I121" s="55" t="str">
        <f t="shared" si="9"/>
        <v>HSBC FTS 136 - Dir - Growth</v>
      </c>
      <c r="J121" s="55" t="str">
        <f t="shared" si="8"/>
        <v>Direct</v>
      </c>
      <c r="K121" s="55" t="e">
        <f t="shared" si="7"/>
        <v>#N/A</v>
      </c>
      <c r="L121" s="127" t="s">
        <v>1240</v>
      </c>
      <c r="M121" s="128">
        <v>10673</v>
      </c>
      <c r="N121" s="129">
        <v>6.71</v>
      </c>
      <c r="O121" s="128" t="s">
        <v>73</v>
      </c>
      <c r="P121" s="129" t="s">
        <v>73</v>
      </c>
      <c r="Q121" s="128" t="s">
        <v>73</v>
      </c>
      <c r="R121" s="129" t="s">
        <v>73</v>
      </c>
      <c r="S121" s="128">
        <v>10749</v>
      </c>
      <c r="T121" s="129">
        <v>3.44</v>
      </c>
      <c r="U121" s="130">
        <v>43325</v>
      </c>
      <c r="Y121" s="127" t="s">
        <v>1240</v>
      </c>
      <c r="Z121" s="128">
        <v>10673</v>
      </c>
      <c r="AA121" s="129">
        <v>6.71</v>
      </c>
      <c r="AB121" s="128" t="s">
        <v>73</v>
      </c>
      <c r="AC121" s="129" t="s">
        <v>73</v>
      </c>
      <c r="AD121" s="128" t="s">
        <v>73</v>
      </c>
      <c r="AE121" s="129" t="s">
        <v>73</v>
      </c>
      <c r="AF121" s="128">
        <v>10749</v>
      </c>
      <c r="AG121" s="129">
        <v>3.44</v>
      </c>
      <c r="AH121" s="130">
        <v>43325</v>
      </c>
    </row>
    <row r="122" spans="1:34" ht="13">
      <c r="A122" s="136" t="s">
        <v>1138</v>
      </c>
      <c r="E122" s="136" t="s">
        <v>1415</v>
      </c>
      <c r="F122" s="136" t="s">
        <v>1138</v>
      </c>
      <c r="G122" s="55" t="e">
        <f>INDEX(A:A,MATCH($L$4:L563,E:E,0))</f>
        <v>#N/A</v>
      </c>
      <c r="H122" s="55" t="e">
        <f t="shared" si="6"/>
        <v>#N/A</v>
      </c>
      <c r="I122" s="55" t="str">
        <f t="shared" si="9"/>
        <v>HSBC FTS 136 - Dir - GrowthScheme Benchmark (CRISIL Composite Bond Fund Index)</v>
      </c>
      <c r="J122" s="55" t="str">
        <f t="shared" si="8"/>
        <v>HFT136</v>
      </c>
      <c r="K122" s="55" t="str">
        <f t="shared" si="7"/>
        <v>Direct</v>
      </c>
      <c r="L122" s="131" t="s">
        <v>1229</v>
      </c>
      <c r="M122" s="132">
        <v>11137</v>
      </c>
      <c r="N122" s="133">
        <v>11.34</v>
      </c>
      <c r="O122" s="132" t="s">
        <v>73</v>
      </c>
      <c r="P122" s="133" t="s">
        <v>73</v>
      </c>
      <c r="Q122" s="132" t="s">
        <v>73</v>
      </c>
      <c r="R122" s="133" t="s">
        <v>73</v>
      </c>
      <c r="S122" s="132">
        <v>12598</v>
      </c>
      <c r="T122" s="133">
        <v>11.43</v>
      </c>
      <c r="U122" s="149"/>
      <c r="Y122" s="131" t="s">
        <v>1229</v>
      </c>
      <c r="Z122" s="132">
        <v>11137</v>
      </c>
      <c r="AA122" s="133">
        <v>11.34</v>
      </c>
      <c r="AB122" s="132" t="s">
        <v>73</v>
      </c>
      <c r="AC122" s="133" t="s">
        <v>73</v>
      </c>
      <c r="AD122" s="132" t="s">
        <v>73</v>
      </c>
      <c r="AE122" s="133" t="s">
        <v>73</v>
      </c>
      <c r="AF122" s="132">
        <v>12598</v>
      </c>
      <c r="AG122" s="133">
        <v>11.43</v>
      </c>
      <c r="AH122" s="149"/>
    </row>
    <row r="123" spans="1:34">
      <c r="A123" s="136" t="s">
        <v>4</v>
      </c>
      <c r="E123" s="136" t="s">
        <v>1416</v>
      </c>
      <c r="F123" s="136" t="s">
        <v>4</v>
      </c>
      <c r="G123" s="55" t="e">
        <f>INDEX(A:A,MATCH($L$4:L564,E:E,0))</f>
        <v>#N/A</v>
      </c>
      <c r="H123" s="55" t="e">
        <f t="shared" si="6"/>
        <v>#N/A</v>
      </c>
      <c r="I123" s="55" t="str">
        <f t="shared" si="9"/>
        <v>Scheme Benchmark (CRISIL Composite Bond Fund Index)</v>
      </c>
      <c r="J123" s="55" t="e">
        <f t="shared" si="8"/>
        <v>#N/A</v>
      </c>
      <c r="K123" s="55" t="e">
        <f t="shared" si="7"/>
        <v>#N/A</v>
      </c>
      <c r="M123" s="134"/>
      <c r="N123" s="135"/>
      <c r="O123" s="134"/>
      <c r="P123" s="135"/>
      <c r="Q123" s="134"/>
      <c r="R123" s="135"/>
      <c r="S123" s="134"/>
      <c r="T123" s="135"/>
      <c r="U123" s="77"/>
      <c r="Z123" s="134"/>
      <c r="AA123" s="135"/>
      <c r="AB123" s="134"/>
      <c r="AC123" s="135"/>
      <c r="AD123" s="134"/>
      <c r="AE123" s="135"/>
      <c r="AF123" s="134"/>
      <c r="AG123" s="135"/>
      <c r="AH123" s="77"/>
    </row>
    <row r="124" spans="1:34">
      <c r="A124" s="136" t="s">
        <v>9</v>
      </c>
      <c r="E124" s="136" t="s">
        <v>1417</v>
      </c>
      <c r="F124" s="136" t="s">
        <v>9</v>
      </c>
      <c r="G124" s="55" t="str">
        <f>INDEX(A:A,MATCH($L$4:L565,E:E,0))</f>
        <v>HFT136</v>
      </c>
      <c r="H124" s="55" t="str">
        <f t="shared" si="6"/>
        <v>Regular</v>
      </c>
      <c r="I124" s="55" t="str">
        <f t="shared" si="9"/>
        <v>HSBC FTS 136 - Reg - Growth</v>
      </c>
      <c r="J124" s="55" t="str">
        <f t="shared" si="8"/>
        <v>Regular</v>
      </c>
      <c r="K124" s="55" t="e">
        <f t="shared" si="7"/>
        <v>#N/A</v>
      </c>
      <c r="L124" s="127" t="s">
        <v>1400</v>
      </c>
      <c r="M124" s="128">
        <v>10638</v>
      </c>
      <c r="N124" s="129">
        <v>6.36</v>
      </c>
      <c r="O124" s="128" t="s">
        <v>73</v>
      </c>
      <c r="P124" s="129" t="s">
        <v>73</v>
      </c>
      <c r="Q124" s="128" t="s">
        <v>73</v>
      </c>
      <c r="R124" s="129" t="s">
        <v>73</v>
      </c>
      <c r="S124" s="128">
        <v>10678</v>
      </c>
      <c r="T124" s="129">
        <v>3.12</v>
      </c>
      <c r="U124" s="130">
        <v>43325</v>
      </c>
      <c r="Y124" s="127" t="s">
        <v>1400</v>
      </c>
      <c r="Z124" s="128">
        <v>10638</v>
      </c>
      <c r="AA124" s="129">
        <v>6.36</v>
      </c>
      <c r="AB124" s="128" t="s">
        <v>73</v>
      </c>
      <c r="AC124" s="129" t="s">
        <v>73</v>
      </c>
      <c r="AD124" s="128" t="s">
        <v>73</v>
      </c>
      <c r="AE124" s="129" t="s">
        <v>73</v>
      </c>
      <c r="AF124" s="128">
        <v>10678</v>
      </c>
      <c r="AG124" s="129">
        <v>3.12</v>
      </c>
      <c r="AH124" s="130">
        <v>43325</v>
      </c>
    </row>
    <row r="125" spans="1:34" ht="13">
      <c r="A125" s="136" t="s">
        <v>23</v>
      </c>
      <c r="E125" s="136" t="s">
        <v>1418</v>
      </c>
      <c r="F125" s="136" t="s">
        <v>23</v>
      </c>
      <c r="G125" s="55" t="e">
        <f>INDEX(A:A,MATCH($L$4:L566,E:E,0))</f>
        <v>#N/A</v>
      </c>
      <c r="H125" s="55" t="e">
        <f t="shared" si="6"/>
        <v>#N/A</v>
      </c>
      <c r="I125" s="55" t="str">
        <f t="shared" si="9"/>
        <v>HSBC FTS 136 - Reg - GrowthScheme Benchmark (CRISIL Composite Bond Fund Index)</v>
      </c>
      <c r="J125" s="55" t="str">
        <f t="shared" si="8"/>
        <v>HFT136</v>
      </c>
      <c r="K125" s="55" t="str">
        <f t="shared" si="7"/>
        <v>Regular</v>
      </c>
      <c r="L125" s="131" t="s">
        <v>1229</v>
      </c>
      <c r="M125" s="132">
        <v>11137</v>
      </c>
      <c r="N125" s="133">
        <v>11.34</v>
      </c>
      <c r="O125" s="132" t="s">
        <v>73</v>
      </c>
      <c r="P125" s="133" t="s">
        <v>73</v>
      </c>
      <c r="Q125" s="132" t="s">
        <v>73</v>
      </c>
      <c r="R125" s="133" t="s">
        <v>73</v>
      </c>
      <c r="S125" s="132">
        <v>12598</v>
      </c>
      <c r="T125" s="133">
        <v>11.43</v>
      </c>
      <c r="U125" s="149"/>
      <c r="Y125" s="131" t="s">
        <v>1229</v>
      </c>
      <c r="Z125" s="132">
        <v>11137</v>
      </c>
      <c r="AA125" s="133">
        <v>11.34</v>
      </c>
      <c r="AB125" s="132" t="s">
        <v>73</v>
      </c>
      <c r="AC125" s="133" t="s">
        <v>73</v>
      </c>
      <c r="AD125" s="132" t="s">
        <v>73</v>
      </c>
      <c r="AE125" s="133" t="s">
        <v>73</v>
      </c>
      <c r="AF125" s="132">
        <v>12598</v>
      </c>
      <c r="AG125" s="133">
        <v>11.43</v>
      </c>
      <c r="AH125" s="149"/>
    </row>
    <row r="126" spans="1:34">
      <c r="A126" s="136" t="s">
        <v>24</v>
      </c>
      <c r="E126" s="136" t="s">
        <v>1419</v>
      </c>
      <c r="F126" s="136" t="s">
        <v>24</v>
      </c>
      <c r="G126" s="55" t="e">
        <f>INDEX(A:A,MATCH($L$4:L567,E:E,0))</f>
        <v>#N/A</v>
      </c>
      <c r="H126" s="55" t="e">
        <f t="shared" si="6"/>
        <v>#N/A</v>
      </c>
      <c r="I126" s="55" t="str">
        <f t="shared" si="9"/>
        <v>Scheme Benchmark (CRISIL Composite Bond Fund Index)</v>
      </c>
      <c r="J126" s="55" t="e">
        <f t="shared" si="8"/>
        <v>#N/A</v>
      </c>
      <c r="K126" s="55" t="e">
        <f t="shared" si="7"/>
        <v>#N/A</v>
      </c>
      <c r="M126" s="134"/>
      <c r="N126" s="135"/>
      <c r="O126" s="134"/>
      <c r="P126" s="135"/>
      <c r="Q126" s="134"/>
      <c r="R126" s="135"/>
      <c r="S126" s="134"/>
      <c r="T126" s="135"/>
      <c r="U126" s="77"/>
      <c r="Z126" s="134"/>
      <c r="AA126" s="135"/>
      <c r="AB126" s="134"/>
      <c r="AC126" s="135"/>
      <c r="AD126" s="134"/>
      <c r="AE126" s="135"/>
      <c r="AF126" s="134"/>
      <c r="AG126" s="135"/>
      <c r="AH126" s="77"/>
    </row>
    <row r="127" spans="1:34">
      <c r="A127" s="136" t="s">
        <v>25</v>
      </c>
      <c r="E127" s="136" t="s">
        <v>1420</v>
      </c>
      <c r="F127" s="136" t="s">
        <v>25</v>
      </c>
      <c r="G127" s="55" t="str">
        <f>INDEX(A:A,MATCH($L$4:L568,E:E,0))</f>
        <v>HFT137</v>
      </c>
      <c r="H127" s="55" t="str">
        <f t="shared" si="6"/>
        <v>Direct</v>
      </c>
      <c r="I127" s="55" t="str">
        <f t="shared" si="9"/>
        <v>HSBC FTS 137 - Dir - Growth</v>
      </c>
      <c r="J127" s="55" t="str">
        <f t="shared" si="8"/>
        <v>Direct</v>
      </c>
      <c r="K127" s="55" t="e">
        <f t="shared" si="7"/>
        <v>#N/A</v>
      </c>
      <c r="L127" s="127" t="s">
        <v>1241</v>
      </c>
      <c r="M127" s="128">
        <v>11063</v>
      </c>
      <c r="N127" s="129">
        <v>10.6</v>
      </c>
      <c r="O127" s="128" t="s">
        <v>73</v>
      </c>
      <c r="P127" s="129" t="s">
        <v>73</v>
      </c>
      <c r="Q127" s="128" t="s">
        <v>73</v>
      </c>
      <c r="R127" s="129" t="s">
        <v>73</v>
      </c>
      <c r="S127" s="128">
        <v>11917</v>
      </c>
      <c r="T127" s="129">
        <v>10.86</v>
      </c>
      <c r="U127" s="130">
        <v>43483</v>
      </c>
      <c r="Y127" s="127" t="s">
        <v>1241</v>
      </c>
      <c r="Z127" s="128">
        <v>11063</v>
      </c>
      <c r="AA127" s="129">
        <v>10.6</v>
      </c>
      <c r="AB127" s="128" t="s">
        <v>73</v>
      </c>
      <c r="AC127" s="129" t="s">
        <v>73</v>
      </c>
      <c r="AD127" s="128" t="s">
        <v>73</v>
      </c>
      <c r="AE127" s="129" t="s">
        <v>73</v>
      </c>
      <c r="AF127" s="128">
        <v>11917</v>
      </c>
      <c r="AG127" s="129">
        <v>10.86</v>
      </c>
      <c r="AH127" s="130">
        <v>43483</v>
      </c>
    </row>
    <row r="128" spans="1:34" ht="13">
      <c r="A128" s="136" t="s">
        <v>5</v>
      </c>
      <c r="E128" s="136" t="s">
        <v>1421</v>
      </c>
      <c r="F128" s="136" t="s">
        <v>5</v>
      </c>
      <c r="G128" s="55" t="e">
        <f>INDEX(A:A,MATCH($L$4:L569,E:E,0))</f>
        <v>#N/A</v>
      </c>
      <c r="H128" s="55" t="e">
        <f t="shared" si="6"/>
        <v>#N/A</v>
      </c>
      <c r="I128" s="55" t="str">
        <f t="shared" si="9"/>
        <v>HSBC FTS 137 - Dir - GrowthScheme Benchmark (CRISIL Composite Bond Fund Index)</v>
      </c>
      <c r="J128" s="55" t="str">
        <f t="shared" si="8"/>
        <v>HFT137</v>
      </c>
      <c r="K128" s="55" t="str">
        <f t="shared" si="7"/>
        <v>Direct</v>
      </c>
      <c r="L128" s="131" t="s">
        <v>1229</v>
      </c>
      <c r="M128" s="132">
        <v>11137</v>
      </c>
      <c r="N128" s="133">
        <v>11.34</v>
      </c>
      <c r="O128" s="132" t="s">
        <v>73</v>
      </c>
      <c r="P128" s="133" t="s">
        <v>73</v>
      </c>
      <c r="Q128" s="132" t="s">
        <v>73</v>
      </c>
      <c r="R128" s="133" t="s">
        <v>73</v>
      </c>
      <c r="S128" s="132">
        <v>12108</v>
      </c>
      <c r="T128" s="133">
        <v>11.9</v>
      </c>
      <c r="U128" s="149"/>
      <c r="Y128" s="131" t="s">
        <v>1229</v>
      </c>
      <c r="Z128" s="132">
        <v>11137</v>
      </c>
      <c r="AA128" s="133">
        <v>11.34</v>
      </c>
      <c r="AB128" s="132" t="s">
        <v>73</v>
      </c>
      <c r="AC128" s="133" t="s">
        <v>73</v>
      </c>
      <c r="AD128" s="132" t="s">
        <v>73</v>
      </c>
      <c r="AE128" s="133" t="s">
        <v>73</v>
      </c>
      <c r="AF128" s="132">
        <v>12108</v>
      </c>
      <c r="AG128" s="133">
        <v>11.9</v>
      </c>
      <c r="AH128" s="149"/>
    </row>
    <row r="129" spans="1:34">
      <c r="A129" s="136" t="s">
        <v>1154</v>
      </c>
      <c r="E129" s="136" t="s">
        <v>1422</v>
      </c>
      <c r="F129" s="136" t="s">
        <v>1154</v>
      </c>
      <c r="G129" s="55" t="e">
        <f>INDEX(A:A,MATCH($L$4:L570,E:E,0))</f>
        <v>#N/A</v>
      </c>
      <c r="H129" s="55" t="e">
        <f t="shared" si="6"/>
        <v>#N/A</v>
      </c>
      <c r="I129" s="55" t="str">
        <f t="shared" si="9"/>
        <v>Scheme Benchmark (CRISIL Composite Bond Fund Index)</v>
      </c>
      <c r="J129" s="55" t="e">
        <f t="shared" si="8"/>
        <v>#N/A</v>
      </c>
      <c r="K129" s="55" t="e">
        <f t="shared" si="7"/>
        <v>#N/A</v>
      </c>
      <c r="M129" s="134"/>
      <c r="N129" s="135"/>
      <c r="O129" s="134"/>
      <c r="P129" s="135"/>
      <c r="Q129" s="134"/>
      <c r="R129" s="135"/>
      <c r="S129" s="134"/>
      <c r="T129" s="135"/>
      <c r="U129" s="77"/>
      <c r="Z129" s="134"/>
      <c r="AA129" s="135"/>
      <c r="AB129" s="134"/>
      <c r="AC129" s="135"/>
      <c r="AD129" s="134"/>
      <c r="AE129" s="135"/>
      <c r="AF129" s="134"/>
      <c r="AG129" s="135"/>
      <c r="AH129" s="77"/>
    </row>
    <row r="130" spans="1:34">
      <c r="A130" s="136" t="s">
        <v>6</v>
      </c>
      <c r="E130" s="136" t="s">
        <v>1423</v>
      </c>
      <c r="F130" s="136" t="s">
        <v>6</v>
      </c>
      <c r="G130" s="55" t="str">
        <f>INDEX(A:A,MATCH($L$4:L571,E:E,0))</f>
        <v>HFT137</v>
      </c>
      <c r="H130" s="55" t="str">
        <f t="shared" si="6"/>
        <v>Regular</v>
      </c>
      <c r="I130" s="55" t="str">
        <f t="shared" si="9"/>
        <v>HSBC FTS 137 - Reg - Growth</v>
      </c>
      <c r="J130" s="55" t="str">
        <f t="shared" si="8"/>
        <v>Regular</v>
      </c>
      <c r="K130" s="55" t="e">
        <f t="shared" si="7"/>
        <v>#N/A</v>
      </c>
      <c r="L130" s="127" t="s">
        <v>1401</v>
      </c>
      <c r="M130" s="128">
        <v>11033</v>
      </c>
      <c r="N130" s="129">
        <v>10.3</v>
      </c>
      <c r="O130" s="128" t="s">
        <v>73</v>
      </c>
      <c r="P130" s="129" t="s">
        <v>73</v>
      </c>
      <c r="Q130" s="128" t="s">
        <v>73</v>
      </c>
      <c r="R130" s="129" t="s">
        <v>73</v>
      </c>
      <c r="S130" s="128">
        <v>11863</v>
      </c>
      <c r="T130" s="129">
        <v>10.56</v>
      </c>
      <c r="U130" s="130">
        <v>43483</v>
      </c>
      <c r="Y130" s="127" t="s">
        <v>1401</v>
      </c>
      <c r="Z130" s="128">
        <v>11033</v>
      </c>
      <c r="AA130" s="129">
        <v>10.3</v>
      </c>
      <c r="AB130" s="128" t="s">
        <v>73</v>
      </c>
      <c r="AC130" s="129" t="s">
        <v>73</v>
      </c>
      <c r="AD130" s="128" t="s">
        <v>73</v>
      </c>
      <c r="AE130" s="129" t="s">
        <v>73</v>
      </c>
      <c r="AF130" s="128">
        <v>11863</v>
      </c>
      <c r="AG130" s="129">
        <v>10.56</v>
      </c>
      <c r="AH130" s="130">
        <v>43483</v>
      </c>
    </row>
    <row r="131" spans="1:34" ht="13">
      <c r="A131" s="136" t="s">
        <v>3</v>
      </c>
      <c r="E131" s="136" t="s">
        <v>1424</v>
      </c>
      <c r="F131" s="136" t="s">
        <v>3</v>
      </c>
      <c r="G131" s="55" t="e">
        <f>INDEX(A:A,MATCH($L$4:L572,E:E,0))</f>
        <v>#N/A</v>
      </c>
      <c r="H131" s="55" t="e">
        <f t="shared" si="6"/>
        <v>#N/A</v>
      </c>
      <c r="I131" s="55" t="str">
        <f t="shared" si="9"/>
        <v>HSBC FTS 137 - Reg - GrowthScheme Benchmark (CRISIL Composite Bond Fund Index)</v>
      </c>
      <c r="J131" s="55" t="str">
        <f t="shared" si="8"/>
        <v>HFT137</v>
      </c>
      <c r="K131" s="55" t="str">
        <f t="shared" si="7"/>
        <v>Regular</v>
      </c>
      <c r="L131" s="131" t="s">
        <v>1229</v>
      </c>
      <c r="M131" s="132">
        <v>11137</v>
      </c>
      <c r="N131" s="133">
        <v>11.34</v>
      </c>
      <c r="O131" s="132" t="s">
        <v>73</v>
      </c>
      <c r="P131" s="133" t="s">
        <v>73</v>
      </c>
      <c r="Q131" s="132" t="s">
        <v>73</v>
      </c>
      <c r="R131" s="133" t="s">
        <v>73</v>
      </c>
      <c r="S131" s="132">
        <v>12108</v>
      </c>
      <c r="T131" s="133">
        <v>11.9</v>
      </c>
      <c r="U131" s="149"/>
      <c r="Y131" s="131" t="s">
        <v>1229</v>
      </c>
      <c r="Z131" s="132">
        <v>11137</v>
      </c>
      <c r="AA131" s="133">
        <v>11.34</v>
      </c>
      <c r="AB131" s="132" t="s">
        <v>73</v>
      </c>
      <c r="AC131" s="133" t="s">
        <v>73</v>
      </c>
      <c r="AD131" s="132" t="s">
        <v>73</v>
      </c>
      <c r="AE131" s="133" t="s">
        <v>73</v>
      </c>
      <c r="AF131" s="132">
        <v>12108</v>
      </c>
      <c r="AG131" s="133">
        <v>11.9</v>
      </c>
      <c r="AH131" s="149"/>
    </row>
    <row r="132" spans="1:34" ht="13">
      <c r="A132" s="136" t="s">
        <v>7</v>
      </c>
      <c r="E132" s="136" t="s">
        <v>1425</v>
      </c>
      <c r="F132" s="136" t="s">
        <v>7</v>
      </c>
      <c r="G132" s="55" t="e">
        <f>INDEX(A:A,MATCH($L$4:L573,E:E,0))</f>
        <v>#N/A</v>
      </c>
      <c r="H132" s="55" t="e">
        <f t="shared" si="6"/>
        <v>#N/A</v>
      </c>
      <c r="I132" s="55" t="str">
        <f t="shared" si="9"/>
        <v>Scheme Benchmark (CRISIL Composite Bond Fund Index)Additional Benchmark (CRISIL Composite Bond Fund Index)</v>
      </c>
      <c r="J132" s="55" t="e">
        <f t="shared" si="8"/>
        <v>#N/A</v>
      </c>
      <c r="K132" s="55" t="e">
        <f t="shared" si="7"/>
        <v>#N/A</v>
      </c>
      <c r="L132" s="131" t="s">
        <v>1402</v>
      </c>
      <c r="M132" s="132">
        <v>11137</v>
      </c>
      <c r="N132" s="133">
        <v>11.34</v>
      </c>
      <c r="O132" s="132" t="s">
        <v>73</v>
      </c>
      <c r="P132" s="133" t="s">
        <v>73</v>
      </c>
      <c r="Q132" s="132" t="s">
        <v>73</v>
      </c>
      <c r="R132" s="133" t="s">
        <v>73</v>
      </c>
      <c r="S132" s="132">
        <v>12108</v>
      </c>
      <c r="T132" s="133">
        <v>11.9</v>
      </c>
      <c r="U132" s="149"/>
      <c r="Y132" s="131" t="s">
        <v>1402</v>
      </c>
      <c r="Z132" s="132">
        <v>11137</v>
      </c>
      <c r="AA132" s="133">
        <v>11.34</v>
      </c>
      <c r="AB132" s="132" t="s">
        <v>73</v>
      </c>
      <c r="AC132" s="133" t="s">
        <v>73</v>
      </c>
      <c r="AD132" s="132" t="s">
        <v>73</v>
      </c>
      <c r="AE132" s="133" t="s">
        <v>73</v>
      </c>
      <c r="AF132" s="132">
        <v>12108</v>
      </c>
      <c r="AG132" s="133">
        <v>11.9</v>
      </c>
      <c r="AH132" s="149"/>
    </row>
    <row r="133" spans="1:34">
      <c r="A133" s="136" t="s">
        <v>10</v>
      </c>
      <c r="E133" s="136" t="s">
        <v>1426</v>
      </c>
      <c r="F133" s="136" t="s">
        <v>10</v>
      </c>
      <c r="G133" s="55" t="e">
        <f>INDEX(A:A,MATCH($L$4:L574,E:E,0))</f>
        <v>#N/A</v>
      </c>
      <c r="H133" s="55" t="e">
        <f t="shared" si="6"/>
        <v>#N/A</v>
      </c>
      <c r="I133" s="55" t="str">
        <f t="shared" si="9"/>
        <v>Additional Benchmark (CRISIL Composite Bond Fund Index)</v>
      </c>
      <c r="J133" s="55" t="e">
        <f t="shared" si="8"/>
        <v>#N/A</v>
      </c>
      <c r="K133" s="55" t="e">
        <f t="shared" si="7"/>
        <v>#N/A</v>
      </c>
      <c r="M133" s="134"/>
      <c r="N133" s="135"/>
      <c r="O133" s="134"/>
      <c r="P133" s="135"/>
      <c r="Q133" s="134"/>
      <c r="R133" s="135"/>
      <c r="S133" s="134"/>
      <c r="T133" s="135"/>
      <c r="U133" s="77"/>
      <c r="Z133" s="134"/>
      <c r="AA133" s="135"/>
      <c r="AB133" s="134"/>
      <c r="AC133" s="135"/>
      <c r="AD133" s="134"/>
      <c r="AE133" s="135"/>
      <c r="AF133" s="134"/>
      <c r="AG133" s="135"/>
      <c r="AH133" s="77"/>
    </row>
    <row r="134" spans="1:34">
      <c r="A134" s="136" t="s">
        <v>31</v>
      </c>
      <c r="E134" s="136" t="s">
        <v>1427</v>
      </c>
      <c r="F134" s="136" t="s">
        <v>31</v>
      </c>
      <c r="G134" s="55" t="str">
        <f>INDEX(A:A,MATCH($L$4:L575,E:E,0))</f>
        <v>HFT139</v>
      </c>
      <c r="H134" s="55" t="str">
        <f t="shared" si="6"/>
        <v>Direct</v>
      </c>
      <c r="I134" s="55" t="str">
        <f t="shared" si="9"/>
        <v>HSBC FTS 139 - Dir - Growth</v>
      </c>
      <c r="J134" s="55" t="str">
        <f t="shared" si="8"/>
        <v>Direct</v>
      </c>
      <c r="K134" s="55" t="e">
        <f t="shared" si="7"/>
        <v>#N/A</v>
      </c>
      <c r="L134" s="127" t="s">
        <v>1242</v>
      </c>
      <c r="M134" s="128">
        <v>11074</v>
      </c>
      <c r="N134" s="129">
        <v>10.71</v>
      </c>
      <c r="O134" s="128" t="s">
        <v>73</v>
      </c>
      <c r="P134" s="129" t="s">
        <v>73</v>
      </c>
      <c r="Q134" s="128" t="s">
        <v>73</v>
      </c>
      <c r="R134" s="129" t="s">
        <v>73</v>
      </c>
      <c r="S134" s="128">
        <v>11821</v>
      </c>
      <c r="T134" s="129">
        <v>11.06</v>
      </c>
      <c r="U134" s="130">
        <v>43522</v>
      </c>
      <c r="Y134" s="127" t="s">
        <v>1242</v>
      </c>
      <c r="Z134" s="128">
        <v>11074</v>
      </c>
      <c r="AA134" s="129">
        <v>10.71</v>
      </c>
      <c r="AB134" s="128" t="s">
        <v>73</v>
      </c>
      <c r="AC134" s="129" t="s">
        <v>73</v>
      </c>
      <c r="AD134" s="128" t="s">
        <v>73</v>
      </c>
      <c r="AE134" s="129" t="s">
        <v>73</v>
      </c>
      <c r="AF134" s="128">
        <v>11821</v>
      </c>
      <c r="AG134" s="129">
        <v>11.06</v>
      </c>
      <c r="AH134" s="130">
        <v>43522</v>
      </c>
    </row>
    <row r="135" spans="1:34" ht="13">
      <c r="A135" s="136" t="s">
        <v>31</v>
      </c>
      <c r="E135" s="136" t="s">
        <v>1428</v>
      </c>
      <c r="F135" s="136" t="s">
        <v>31</v>
      </c>
      <c r="G135" s="55" t="e">
        <f>INDEX(A:A,MATCH($L$4:L576,E:E,0))</f>
        <v>#N/A</v>
      </c>
      <c r="H135" s="55" t="e">
        <f t="shared" ref="H135:H198" si="11">VLOOKUP(L135,E:F,2,0)</f>
        <v>#N/A</v>
      </c>
      <c r="I135" s="55" t="str">
        <f t="shared" si="9"/>
        <v>HSBC FTS 139 - Dir - GrowthScheme Benchmark (CRISIL Composite Bond Fund Index)</v>
      </c>
      <c r="J135" s="55" t="str">
        <f t="shared" si="8"/>
        <v>HFT139</v>
      </c>
      <c r="K135" s="55" t="str">
        <f t="shared" si="7"/>
        <v>Direct</v>
      </c>
      <c r="L135" s="131" t="s">
        <v>1229</v>
      </c>
      <c r="M135" s="132">
        <v>11137</v>
      </c>
      <c r="N135" s="133">
        <v>11.34</v>
      </c>
      <c r="O135" s="132" t="s">
        <v>73</v>
      </c>
      <c r="P135" s="133" t="s">
        <v>73</v>
      </c>
      <c r="Q135" s="132" t="s">
        <v>73</v>
      </c>
      <c r="R135" s="133" t="s">
        <v>73</v>
      </c>
      <c r="S135" s="132">
        <v>12054</v>
      </c>
      <c r="T135" s="133">
        <v>12.43</v>
      </c>
      <c r="U135" s="149"/>
      <c r="Y135" s="131" t="s">
        <v>1229</v>
      </c>
      <c r="Z135" s="132">
        <v>11137</v>
      </c>
      <c r="AA135" s="133">
        <v>11.34</v>
      </c>
      <c r="AB135" s="132" t="s">
        <v>73</v>
      </c>
      <c r="AC135" s="133" t="s">
        <v>73</v>
      </c>
      <c r="AD135" s="132" t="s">
        <v>73</v>
      </c>
      <c r="AE135" s="133" t="s">
        <v>73</v>
      </c>
      <c r="AF135" s="132">
        <v>12054</v>
      </c>
      <c r="AG135" s="133">
        <v>12.43</v>
      </c>
      <c r="AH135" s="149"/>
    </row>
    <row r="136" spans="1:34">
      <c r="A136" s="136" t="s">
        <v>32</v>
      </c>
      <c r="E136" s="136" t="s">
        <v>1429</v>
      </c>
      <c r="F136" s="136" t="s">
        <v>32</v>
      </c>
      <c r="G136" s="55" t="e">
        <f>INDEX(A:A,MATCH($L$4:L577,E:E,0))</f>
        <v>#N/A</v>
      </c>
      <c r="H136" s="55" t="e">
        <f t="shared" si="11"/>
        <v>#N/A</v>
      </c>
      <c r="I136" s="55" t="str">
        <f t="shared" si="9"/>
        <v>Scheme Benchmark (CRISIL Composite Bond Fund Index)</v>
      </c>
      <c r="J136" s="55" t="e">
        <f t="shared" si="8"/>
        <v>#N/A</v>
      </c>
      <c r="K136" s="55" t="e">
        <f t="shared" ref="K136:K199" si="12">VLOOKUP(I136,B:F,5,0)</f>
        <v>#N/A</v>
      </c>
      <c r="M136" s="134"/>
      <c r="N136" s="135"/>
      <c r="O136" s="134"/>
      <c r="P136" s="135"/>
      <c r="Q136" s="134"/>
      <c r="R136" s="135"/>
      <c r="S136" s="134"/>
      <c r="T136" s="135"/>
      <c r="U136" s="77"/>
      <c r="Z136" s="134"/>
      <c r="AA136" s="135"/>
      <c r="AB136" s="134"/>
      <c r="AC136" s="135"/>
      <c r="AD136" s="134"/>
      <c r="AE136" s="135"/>
      <c r="AF136" s="134"/>
      <c r="AG136" s="135"/>
      <c r="AH136" s="77"/>
    </row>
    <row r="137" spans="1:34">
      <c r="A137" s="136" t="s">
        <v>32</v>
      </c>
      <c r="E137" s="136" t="s">
        <v>1430</v>
      </c>
      <c r="F137" s="136" t="s">
        <v>32</v>
      </c>
      <c r="G137" s="55" t="str">
        <f>INDEX(A:A,MATCH($L$4:L578,E:E,0))</f>
        <v>HFT139</v>
      </c>
      <c r="H137" s="55" t="str">
        <f t="shared" si="11"/>
        <v>Regular</v>
      </c>
      <c r="I137" s="55" t="str">
        <f t="shared" si="9"/>
        <v>HSBC FTS 139 - Reg - Growth</v>
      </c>
      <c r="J137" s="55" t="str">
        <f t="shared" ref="J137:J200" si="13">VLOOKUP(I137,E:F,2,0)</f>
        <v>Regular</v>
      </c>
      <c r="K137" s="55" t="e">
        <f t="shared" si="12"/>
        <v>#N/A</v>
      </c>
      <c r="L137" s="127" t="s">
        <v>1403</v>
      </c>
      <c r="M137" s="128">
        <v>11044</v>
      </c>
      <c r="N137" s="129">
        <v>10.41</v>
      </c>
      <c r="O137" s="128" t="s">
        <v>73</v>
      </c>
      <c r="P137" s="129" t="s">
        <v>73</v>
      </c>
      <c r="Q137" s="128" t="s">
        <v>73</v>
      </c>
      <c r="R137" s="129" t="s">
        <v>73</v>
      </c>
      <c r="S137" s="128">
        <v>11772</v>
      </c>
      <c r="T137" s="129">
        <v>10.77</v>
      </c>
      <c r="U137" s="130">
        <v>43522</v>
      </c>
      <c r="Y137" s="127" t="s">
        <v>1403</v>
      </c>
      <c r="Z137" s="128">
        <v>11044</v>
      </c>
      <c r="AA137" s="129">
        <v>10.41</v>
      </c>
      <c r="AB137" s="128" t="s">
        <v>73</v>
      </c>
      <c r="AC137" s="129" t="s">
        <v>73</v>
      </c>
      <c r="AD137" s="128" t="s">
        <v>73</v>
      </c>
      <c r="AE137" s="129" t="s">
        <v>73</v>
      </c>
      <c r="AF137" s="128">
        <v>11772</v>
      </c>
      <c r="AG137" s="129">
        <v>10.77</v>
      </c>
      <c r="AH137" s="130">
        <v>43522</v>
      </c>
    </row>
    <row r="138" spans="1:34" ht="13">
      <c r="A138" s="136" t="s">
        <v>245</v>
      </c>
      <c r="E138" s="136" t="s">
        <v>1431</v>
      </c>
      <c r="F138" s="136" t="s">
        <v>245</v>
      </c>
      <c r="G138" s="55" t="e">
        <f>INDEX(A:A,MATCH($L$4:L579,E:E,0))</f>
        <v>#N/A</v>
      </c>
      <c r="H138" s="55" t="e">
        <f t="shared" si="11"/>
        <v>#N/A</v>
      </c>
      <c r="I138" s="55" t="str">
        <f t="shared" ref="I138:I201" si="14">L137&amp;L138</f>
        <v>HSBC FTS 139 - Reg - GrowthScheme Benchmark (CRISIL Composite Bond Fund Index)</v>
      </c>
      <c r="J138" s="55" t="str">
        <f t="shared" si="13"/>
        <v>HFT139</v>
      </c>
      <c r="K138" s="55" t="str">
        <f t="shared" si="12"/>
        <v>Regular</v>
      </c>
      <c r="L138" s="131" t="s">
        <v>1229</v>
      </c>
      <c r="M138" s="132">
        <v>11137</v>
      </c>
      <c r="N138" s="133">
        <v>11.34</v>
      </c>
      <c r="O138" s="132" t="s">
        <v>73</v>
      </c>
      <c r="P138" s="133" t="s">
        <v>73</v>
      </c>
      <c r="Q138" s="132" t="s">
        <v>73</v>
      </c>
      <c r="R138" s="133" t="s">
        <v>73</v>
      </c>
      <c r="S138" s="132">
        <v>12054</v>
      </c>
      <c r="T138" s="133">
        <v>12.43</v>
      </c>
      <c r="U138" s="149"/>
      <c r="Y138" s="131" t="s">
        <v>1229</v>
      </c>
      <c r="Z138" s="132">
        <v>11137</v>
      </c>
      <c r="AA138" s="133">
        <v>11.34</v>
      </c>
      <c r="AB138" s="132" t="s">
        <v>73</v>
      </c>
      <c r="AC138" s="133" t="s">
        <v>73</v>
      </c>
      <c r="AD138" s="132" t="s">
        <v>73</v>
      </c>
      <c r="AE138" s="133" t="s">
        <v>73</v>
      </c>
      <c r="AF138" s="132">
        <v>12054</v>
      </c>
      <c r="AG138" s="133">
        <v>12.43</v>
      </c>
      <c r="AH138" s="149"/>
    </row>
    <row r="139" spans="1:34" ht="13">
      <c r="A139" s="136" t="s">
        <v>245</v>
      </c>
      <c r="E139" s="136" t="s">
        <v>1432</v>
      </c>
      <c r="F139" s="136" t="s">
        <v>245</v>
      </c>
      <c r="G139" s="55" t="e">
        <f>INDEX(A:A,MATCH($L$4:L580,E:E,0))</f>
        <v>#N/A</v>
      </c>
      <c r="H139" s="55" t="e">
        <f t="shared" si="11"/>
        <v>#N/A</v>
      </c>
      <c r="I139" s="55" t="str">
        <f t="shared" si="14"/>
        <v>Scheme Benchmark (CRISIL Composite Bond Fund Index)Additional Benchmark (CRISIL Composite Bond Fund Index)</v>
      </c>
      <c r="J139" s="55" t="e">
        <f t="shared" si="13"/>
        <v>#N/A</v>
      </c>
      <c r="K139" s="55" t="e">
        <f t="shared" si="12"/>
        <v>#N/A</v>
      </c>
      <c r="L139" s="131" t="s">
        <v>1402</v>
      </c>
      <c r="M139" s="132">
        <v>11137</v>
      </c>
      <c r="N139" s="133">
        <v>11.34</v>
      </c>
      <c r="O139" s="132" t="s">
        <v>73</v>
      </c>
      <c r="P139" s="133" t="s">
        <v>73</v>
      </c>
      <c r="Q139" s="132" t="s">
        <v>73</v>
      </c>
      <c r="R139" s="133" t="s">
        <v>73</v>
      </c>
      <c r="S139" s="132">
        <v>12054</v>
      </c>
      <c r="T139" s="133">
        <v>12.43</v>
      </c>
      <c r="U139" s="149"/>
      <c r="Y139" s="131" t="s">
        <v>1402</v>
      </c>
      <c r="Z139" s="132">
        <v>11137</v>
      </c>
      <c r="AA139" s="133">
        <v>11.34</v>
      </c>
      <c r="AB139" s="132" t="s">
        <v>73</v>
      </c>
      <c r="AC139" s="133" t="s">
        <v>73</v>
      </c>
      <c r="AD139" s="132" t="s">
        <v>73</v>
      </c>
      <c r="AE139" s="133" t="s">
        <v>73</v>
      </c>
      <c r="AF139" s="132">
        <v>12054</v>
      </c>
      <c r="AG139" s="133">
        <v>12.43</v>
      </c>
      <c r="AH139" s="149"/>
    </row>
    <row r="140" spans="1:34">
      <c r="A140" s="136" t="s">
        <v>1007</v>
      </c>
      <c r="E140" s="136" t="s">
        <v>1433</v>
      </c>
      <c r="F140" s="136" t="s">
        <v>1007</v>
      </c>
      <c r="G140" s="55" t="e">
        <f>INDEX(A:A,MATCH($L$4:L581,E:E,0))</f>
        <v>#N/A</v>
      </c>
      <c r="H140" s="55" t="e">
        <f t="shared" si="11"/>
        <v>#N/A</v>
      </c>
      <c r="I140" s="55" t="str">
        <f t="shared" si="14"/>
        <v>Additional Benchmark (CRISIL Composite Bond Fund Index)</v>
      </c>
      <c r="J140" s="55" t="e">
        <f t="shared" si="13"/>
        <v>#N/A</v>
      </c>
      <c r="K140" s="55" t="e">
        <f t="shared" si="12"/>
        <v>#N/A</v>
      </c>
      <c r="M140" s="134"/>
      <c r="N140" s="135"/>
      <c r="O140" s="134"/>
      <c r="P140" s="135"/>
      <c r="Q140" s="134"/>
      <c r="R140" s="135"/>
      <c r="S140" s="134"/>
      <c r="T140" s="135"/>
      <c r="U140" s="77"/>
      <c r="Z140" s="134"/>
      <c r="AA140" s="135"/>
      <c r="AB140" s="134"/>
      <c r="AC140" s="135"/>
      <c r="AD140" s="134"/>
      <c r="AE140" s="135"/>
      <c r="AF140" s="134"/>
      <c r="AG140" s="135"/>
      <c r="AH140" s="77"/>
    </row>
    <row r="141" spans="1:34">
      <c r="A141" s="136" t="s">
        <v>1007</v>
      </c>
      <c r="E141" s="136" t="s">
        <v>1434</v>
      </c>
      <c r="F141" s="136" t="s">
        <v>1007</v>
      </c>
      <c r="G141" s="55" t="str">
        <f>INDEX(A:A,MATCH($L$4:L582,E:E,0))</f>
        <v>HFT140</v>
      </c>
      <c r="H141" s="55" t="str">
        <f t="shared" si="11"/>
        <v>Direct</v>
      </c>
      <c r="I141" s="55" t="str">
        <f t="shared" si="14"/>
        <v>HSBC FTS 140 - Dir - Growth</v>
      </c>
      <c r="J141" s="55" t="str">
        <f t="shared" si="13"/>
        <v>Direct</v>
      </c>
      <c r="K141" s="55" t="e">
        <f t="shared" si="12"/>
        <v>#N/A</v>
      </c>
      <c r="L141" s="127" t="s">
        <v>1404</v>
      </c>
      <c r="M141" s="128">
        <v>11099</v>
      </c>
      <c r="N141" s="129">
        <v>10.96</v>
      </c>
      <c r="O141" s="128" t="s">
        <v>73</v>
      </c>
      <c r="P141" s="129" t="s">
        <v>73</v>
      </c>
      <c r="Q141" s="128" t="s">
        <v>73</v>
      </c>
      <c r="R141" s="129" t="s">
        <v>73</v>
      </c>
      <c r="S141" s="128">
        <v>11655</v>
      </c>
      <c r="T141" s="129">
        <v>11.28</v>
      </c>
      <c r="U141" s="130">
        <v>43581</v>
      </c>
      <c r="Y141" s="127" t="s">
        <v>1404</v>
      </c>
      <c r="Z141" s="128">
        <v>11099</v>
      </c>
      <c r="AA141" s="129">
        <v>10.96</v>
      </c>
      <c r="AB141" s="128" t="s">
        <v>73</v>
      </c>
      <c r="AC141" s="129" t="s">
        <v>73</v>
      </c>
      <c r="AD141" s="128" t="s">
        <v>73</v>
      </c>
      <c r="AE141" s="129" t="s">
        <v>73</v>
      </c>
      <c r="AF141" s="128">
        <v>11655</v>
      </c>
      <c r="AG141" s="129">
        <v>11.28</v>
      </c>
      <c r="AH141" s="130">
        <v>43581</v>
      </c>
    </row>
    <row r="142" spans="1:34" ht="13">
      <c r="A142" s="136" t="s">
        <v>1008</v>
      </c>
      <c r="E142" s="136" t="s">
        <v>1435</v>
      </c>
      <c r="F142" s="136" t="s">
        <v>1008</v>
      </c>
      <c r="G142" s="55" t="e">
        <f>INDEX(A:A,MATCH($L$4:L583,E:E,0))</f>
        <v>#N/A</v>
      </c>
      <c r="H142" s="55" t="e">
        <f t="shared" si="11"/>
        <v>#N/A</v>
      </c>
      <c r="I142" s="55" t="str">
        <f t="shared" si="14"/>
        <v>HSBC FTS 140 - Dir - GrowthScheme Benchmark (CRISIL Composite Bond Fund Index)</v>
      </c>
      <c r="J142" s="55" t="str">
        <f t="shared" si="13"/>
        <v>HFT140</v>
      </c>
      <c r="K142" s="55" t="str">
        <f t="shared" si="12"/>
        <v>Direct</v>
      </c>
      <c r="L142" s="131" t="s">
        <v>1229</v>
      </c>
      <c r="M142" s="132">
        <v>11137</v>
      </c>
      <c r="N142" s="133">
        <v>11.34</v>
      </c>
      <c r="O142" s="132" t="s">
        <v>73</v>
      </c>
      <c r="P142" s="133" t="s">
        <v>73</v>
      </c>
      <c r="Q142" s="132" t="s">
        <v>73</v>
      </c>
      <c r="R142" s="133" t="s">
        <v>73</v>
      </c>
      <c r="S142" s="132">
        <v>11863</v>
      </c>
      <c r="T142" s="133">
        <v>12.66</v>
      </c>
      <c r="U142" s="149"/>
      <c r="Y142" s="131" t="s">
        <v>1229</v>
      </c>
      <c r="Z142" s="132">
        <v>11137</v>
      </c>
      <c r="AA142" s="133">
        <v>11.34</v>
      </c>
      <c r="AB142" s="132" t="s">
        <v>73</v>
      </c>
      <c r="AC142" s="133" t="s">
        <v>73</v>
      </c>
      <c r="AD142" s="132" t="s">
        <v>73</v>
      </c>
      <c r="AE142" s="133" t="s">
        <v>73</v>
      </c>
      <c r="AF142" s="132">
        <v>11863</v>
      </c>
      <c r="AG142" s="133">
        <v>12.66</v>
      </c>
      <c r="AH142" s="149"/>
    </row>
    <row r="143" spans="1:34">
      <c r="A143" s="136" t="s">
        <v>1008</v>
      </c>
      <c r="E143" s="136" t="s">
        <v>1436</v>
      </c>
      <c r="F143" s="136" t="s">
        <v>1008</v>
      </c>
      <c r="G143" s="55" t="e">
        <f>INDEX(A:A,MATCH($L$4:L584,E:E,0))</f>
        <v>#N/A</v>
      </c>
      <c r="H143" s="55" t="e">
        <f t="shared" si="11"/>
        <v>#N/A</v>
      </c>
      <c r="I143" s="55" t="str">
        <f t="shared" si="14"/>
        <v>Scheme Benchmark (CRISIL Composite Bond Fund Index)</v>
      </c>
      <c r="J143" s="55" t="e">
        <f t="shared" si="13"/>
        <v>#N/A</v>
      </c>
      <c r="K143" s="55" t="e">
        <f t="shared" si="12"/>
        <v>#N/A</v>
      </c>
      <c r="M143" s="134"/>
      <c r="N143" s="135"/>
      <c r="O143" s="134"/>
      <c r="P143" s="135"/>
      <c r="Q143" s="134"/>
      <c r="R143" s="135"/>
      <c r="S143" s="134"/>
      <c r="T143" s="135"/>
      <c r="U143" s="77"/>
      <c r="Z143" s="134"/>
      <c r="AA143" s="135"/>
      <c r="AB143" s="134"/>
      <c r="AC143" s="135"/>
      <c r="AD143" s="134"/>
      <c r="AE143" s="135"/>
      <c r="AF143" s="134"/>
      <c r="AG143" s="135"/>
      <c r="AH143" s="77"/>
    </row>
    <row r="144" spans="1:34">
      <c r="A144" s="136" t="s">
        <v>1009</v>
      </c>
      <c r="E144" s="136" t="s">
        <v>1437</v>
      </c>
      <c r="F144" s="136" t="s">
        <v>1009</v>
      </c>
      <c r="G144" s="55" t="str">
        <f>INDEX(A:A,MATCH($L$4:L585,E:E,0))</f>
        <v>HFT140</v>
      </c>
      <c r="H144" s="55" t="str">
        <f t="shared" si="11"/>
        <v>Regular</v>
      </c>
      <c r="I144" s="55" t="str">
        <f t="shared" si="14"/>
        <v>HSBC FTS 140 - Reg - Growth</v>
      </c>
      <c r="J144" s="55" t="str">
        <f t="shared" si="13"/>
        <v>Regular</v>
      </c>
      <c r="K144" s="55" t="e">
        <f t="shared" si="12"/>
        <v>#N/A</v>
      </c>
      <c r="L144" s="127" t="s">
        <v>1405</v>
      </c>
      <c r="M144" s="128">
        <v>11069</v>
      </c>
      <c r="N144" s="129">
        <v>10.66</v>
      </c>
      <c r="O144" s="128" t="s">
        <v>73</v>
      </c>
      <c r="P144" s="129" t="s">
        <v>73</v>
      </c>
      <c r="Q144" s="128" t="s">
        <v>73</v>
      </c>
      <c r="R144" s="129" t="s">
        <v>73</v>
      </c>
      <c r="S144" s="128">
        <v>11610</v>
      </c>
      <c r="T144" s="129">
        <v>10.98</v>
      </c>
      <c r="U144" s="130">
        <v>43581</v>
      </c>
      <c r="Y144" s="127" t="s">
        <v>1405</v>
      </c>
      <c r="Z144" s="128">
        <v>11069</v>
      </c>
      <c r="AA144" s="129">
        <v>10.66</v>
      </c>
      <c r="AB144" s="128" t="s">
        <v>73</v>
      </c>
      <c r="AC144" s="129" t="s">
        <v>73</v>
      </c>
      <c r="AD144" s="128" t="s">
        <v>73</v>
      </c>
      <c r="AE144" s="129" t="s">
        <v>73</v>
      </c>
      <c r="AF144" s="128">
        <v>11610</v>
      </c>
      <c r="AG144" s="129">
        <v>10.98</v>
      </c>
      <c r="AH144" s="130">
        <v>43581</v>
      </c>
    </row>
    <row r="145" spans="1:34" ht="13">
      <c r="A145" s="136" t="s">
        <v>1009</v>
      </c>
      <c r="E145" s="136" t="s">
        <v>1438</v>
      </c>
      <c r="F145" s="136" t="s">
        <v>1009</v>
      </c>
      <c r="G145" s="55" t="e">
        <f>INDEX(A:A,MATCH($L$4:L586,E:E,0))</f>
        <v>#N/A</v>
      </c>
      <c r="H145" s="55" t="e">
        <f t="shared" si="11"/>
        <v>#N/A</v>
      </c>
      <c r="I145" s="55" t="str">
        <f t="shared" si="14"/>
        <v>HSBC FTS 140 - Reg - GrowthScheme Benchmark (CRISIL Composite Bond Fund Index)</v>
      </c>
      <c r="J145" s="55" t="str">
        <f t="shared" si="13"/>
        <v>HFT140</v>
      </c>
      <c r="K145" s="55" t="str">
        <f t="shared" si="12"/>
        <v>Regular</v>
      </c>
      <c r="L145" s="131" t="s">
        <v>1229</v>
      </c>
      <c r="M145" s="132">
        <v>11137</v>
      </c>
      <c r="N145" s="133">
        <v>11.34</v>
      </c>
      <c r="O145" s="132" t="s">
        <v>73</v>
      </c>
      <c r="P145" s="133" t="s">
        <v>73</v>
      </c>
      <c r="Q145" s="132" t="s">
        <v>73</v>
      </c>
      <c r="R145" s="133" t="s">
        <v>73</v>
      </c>
      <c r="S145" s="132">
        <v>11863</v>
      </c>
      <c r="T145" s="133">
        <v>12.66</v>
      </c>
      <c r="U145" s="149"/>
      <c r="Y145" s="131" t="s">
        <v>1229</v>
      </c>
      <c r="Z145" s="132">
        <v>11137</v>
      </c>
      <c r="AA145" s="133">
        <v>11.34</v>
      </c>
      <c r="AB145" s="132" t="s">
        <v>73</v>
      </c>
      <c r="AC145" s="133" t="s">
        <v>73</v>
      </c>
      <c r="AD145" s="132" t="s">
        <v>73</v>
      </c>
      <c r="AE145" s="133" t="s">
        <v>73</v>
      </c>
      <c r="AF145" s="132">
        <v>11863</v>
      </c>
      <c r="AG145" s="133">
        <v>12.66</v>
      </c>
      <c r="AH145" s="149"/>
    </row>
    <row r="146" spans="1:34">
      <c r="A146" s="136" t="s">
        <v>1074</v>
      </c>
      <c r="E146" s="136" t="s">
        <v>1439</v>
      </c>
      <c r="F146" s="136" t="s">
        <v>1074</v>
      </c>
      <c r="G146" s="55" t="e">
        <f>INDEX(A:A,MATCH($L$4:L587,E:E,0))</f>
        <v>#N/A</v>
      </c>
      <c r="H146" s="55" t="e">
        <f t="shared" si="11"/>
        <v>#N/A</v>
      </c>
      <c r="I146" s="55" t="str">
        <f t="shared" si="14"/>
        <v>Scheme Benchmark (CRISIL Composite Bond Fund Index)</v>
      </c>
      <c r="J146" s="55" t="e">
        <f t="shared" si="13"/>
        <v>#N/A</v>
      </c>
      <c r="K146" s="55" t="e">
        <f t="shared" si="12"/>
        <v>#N/A</v>
      </c>
      <c r="M146" s="134"/>
      <c r="N146" s="135"/>
      <c r="O146" s="134"/>
      <c r="P146" s="135"/>
      <c r="Q146" s="134"/>
      <c r="R146" s="135"/>
      <c r="S146" s="134"/>
      <c r="T146" s="135"/>
      <c r="U146" s="77"/>
      <c r="Z146" s="134"/>
      <c r="AA146" s="135"/>
      <c r="AB146" s="134"/>
      <c r="AC146" s="135"/>
      <c r="AD146" s="134"/>
      <c r="AE146" s="135"/>
      <c r="AF146" s="134"/>
      <c r="AG146" s="135"/>
      <c r="AH146" s="77"/>
    </row>
    <row r="147" spans="1:34">
      <c r="A147" s="136" t="s">
        <v>1074</v>
      </c>
      <c r="E147" s="136" t="s">
        <v>1440</v>
      </c>
      <c r="F147" s="136" t="s">
        <v>1074</v>
      </c>
      <c r="G147" s="55" t="e">
        <f>INDEX(A:A,MATCH($L$4:L588,E:E,0))</f>
        <v>#N/A</v>
      </c>
      <c r="H147" s="55" t="e">
        <f t="shared" si="11"/>
        <v>#N/A</v>
      </c>
      <c r="I147" s="55" t="str">
        <f t="shared" si="14"/>
        <v>HSBC FTS 94 - Reg - Growth</v>
      </c>
      <c r="J147" s="55" t="e">
        <f t="shared" si="13"/>
        <v>#N/A</v>
      </c>
      <c r="K147" s="55" t="e">
        <f t="shared" si="12"/>
        <v>#N/A</v>
      </c>
      <c r="L147" s="127" t="s">
        <v>1535</v>
      </c>
      <c r="M147" s="128" t="s">
        <v>73</v>
      </c>
      <c r="N147" s="129" t="s">
        <v>73</v>
      </c>
      <c r="O147" s="128">
        <v>10486</v>
      </c>
      <c r="P147" s="129">
        <v>6.15</v>
      </c>
      <c r="Q147" s="128">
        <v>12034</v>
      </c>
      <c r="R147" s="129">
        <v>6.85</v>
      </c>
      <c r="S147" s="128">
        <v>14721</v>
      </c>
      <c r="T147" s="129">
        <v>8.1999999999999993</v>
      </c>
      <c r="U147" s="130">
        <v>41506</v>
      </c>
      <c r="Y147" s="127" t="s">
        <v>1535</v>
      </c>
      <c r="Z147" s="128" t="s">
        <v>73</v>
      </c>
      <c r="AA147" s="129" t="s">
        <v>73</v>
      </c>
      <c r="AB147" s="128">
        <v>10486</v>
      </c>
      <c r="AC147" s="129">
        <v>6.15</v>
      </c>
      <c r="AD147" s="128">
        <v>12034</v>
      </c>
      <c r="AE147" s="129">
        <v>6.85</v>
      </c>
      <c r="AF147" s="128">
        <v>14721</v>
      </c>
      <c r="AG147" s="129">
        <v>8.1999999999999993</v>
      </c>
      <c r="AH147" s="130">
        <v>41506</v>
      </c>
    </row>
    <row r="148" spans="1:34" ht="13">
      <c r="A148" s="136" t="s">
        <v>1075</v>
      </c>
      <c r="E148" s="136" t="s">
        <v>1441</v>
      </c>
      <c r="F148" s="136" t="s">
        <v>1075</v>
      </c>
      <c r="G148" s="55" t="e">
        <f>INDEX(A:A,MATCH($L$4:L589,E:E,0))</f>
        <v>#N/A</v>
      </c>
      <c r="H148" s="55" t="e">
        <f t="shared" si="11"/>
        <v>#N/A</v>
      </c>
      <c r="I148" s="55" t="str">
        <f t="shared" si="14"/>
        <v>HSBC FTS 94 - Reg - GrowthScheme Benchmark (CRISIL Short Term Bond Fund Index)</v>
      </c>
      <c r="J148" s="55" t="e">
        <f t="shared" si="13"/>
        <v>#N/A</v>
      </c>
      <c r="K148" s="55" t="e">
        <f t="shared" si="12"/>
        <v>#N/A</v>
      </c>
      <c r="L148" s="131" t="s">
        <v>1265</v>
      </c>
      <c r="M148" s="132" t="s">
        <v>73</v>
      </c>
      <c r="N148" s="133" t="s">
        <v>73</v>
      </c>
      <c r="O148" s="132">
        <v>10342</v>
      </c>
      <c r="P148" s="133">
        <v>4.32</v>
      </c>
      <c r="Q148" s="132">
        <v>12160</v>
      </c>
      <c r="R148" s="133">
        <v>7.25</v>
      </c>
      <c r="S148" s="132">
        <v>15058</v>
      </c>
      <c r="T148" s="133">
        <v>8.6999999999999993</v>
      </c>
      <c r="U148" s="149"/>
      <c r="Y148" s="131" t="s">
        <v>1265</v>
      </c>
      <c r="Z148" s="132" t="s">
        <v>73</v>
      </c>
      <c r="AA148" s="133" t="s">
        <v>73</v>
      </c>
      <c r="AB148" s="132">
        <v>10342</v>
      </c>
      <c r="AC148" s="133">
        <v>4.32</v>
      </c>
      <c r="AD148" s="132">
        <v>12160</v>
      </c>
      <c r="AE148" s="133">
        <v>7.25</v>
      </c>
      <c r="AF148" s="132">
        <v>15058</v>
      </c>
      <c r="AG148" s="133">
        <v>8.6999999999999993</v>
      </c>
      <c r="AH148" s="149"/>
    </row>
    <row r="149" spans="1:34">
      <c r="A149" s="136" t="s">
        <v>1075</v>
      </c>
      <c r="E149" s="136" t="s">
        <v>1442</v>
      </c>
      <c r="F149" s="136" t="s">
        <v>1075</v>
      </c>
      <c r="G149" s="55" t="e">
        <f>INDEX(A:A,MATCH($L$4:L590,E:E,0))</f>
        <v>#N/A</v>
      </c>
      <c r="H149" s="55" t="e">
        <f t="shared" si="11"/>
        <v>#N/A</v>
      </c>
      <c r="I149" s="55" t="str">
        <f t="shared" si="14"/>
        <v>Scheme Benchmark (CRISIL Short Term Bond Fund Index)</v>
      </c>
      <c r="J149" s="55" t="e">
        <f t="shared" si="13"/>
        <v>#N/A</v>
      </c>
      <c r="K149" s="55" t="e">
        <f t="shared" si="12"/>
        <v>#N/A</v>
      </c>
      <c r="M149" s="134"/>
      <c r="N149" s="135"/>
      <c r="O149" s="134"/>
      <c r="P149" s="135"/>
      <c r="Q149" s="134"/>
      <c r="R149" s="135"/>
      <c r="S149" s="134"/>
      <c r="T149" s="135"/>
      <c r="U149" s="77"/>
      <c r="Z149" s="134"/>
      <c r="AA149" s="135"/>
      <c r="AB149" s="134"/>
      <c r="AC149" s="135"/>
      <c r="AD149" s="134"/>
      <c r="AE149" s="135"/>
      <c r="AF149" s="134"/>
      <c r="AG149" s="135"/>
      <c r="AH149" s="77"/>
    </row>
    <row r="150" spans="1:34">
      <c r="A150" s="136" t="s">
        <v>1076</v>
      </c>
      <c r="E150" s="136" t="s">
        <v>1443</v>
      </c>
      <c r="F150" s="136" t="s">
        <v>1076</v>
      </c>
      <c r="G150" s="55" t="e">
        <f>INDEX(A:A,MATCH($L$4:L591,E:E,0))</f>
        <v>#N/A</v>
      </c>
      <c r="H150" s="55" t="e">
        <f t="shared" si="11"/>
        <v>#N/A</v>
      </c>
      <c r="I150" s="55" t="str">
        <f t="shared" si="14"/>
        <v>HSBC FTS 96 - Reg - Growth</v>
      </c>
      <c r="J150" s="55" t="e">
        <f t="shared" si="13"/>
        <v>#N/A</v>
      </c>
      <c r="K150" s="55" t="e">
        <f t="shared" si="12"/>
        <v>#N/A</v>
      </c>
      <c r="L150" s="127" t="s">
        <v>1536</v>
      </c>
      <c r="M150" s="128" t="s">
        <v>73</v>
      </c>
      <c r="N150" s="129" t="s">
        <v>73</v>
      </c>
      <c r="O150" s="128">
        <v>10468</v>
      </c>
      <c r="P150" s="129">
        <v>5.92</v>
      </c>
      <c r="Q150" s="128">
        <v>11984</v>
      </c>
      <c r="R150" s="129">
        <v>6.69</v>
      </c>
      <c r="S150" s="128">
        <v>14585</v>
      </c>
      <c r="T150" s="129">
        <v>8.06</v>
      </c>
      <c r="U150" s="130">
        <v>41520</v>
      </c>
      <c r="Y150" s="127" t="s">
        <v>1536</v>
      </c>
      <c r="Z150" s="128" t="s">
        <v>73</v>
      </c>
      <c r="AA150" s="129" t="s">
        <v>73</v>
      </c>
      <c r="AB150" s="128">
        <v>10468</v>
      </c>
      <c r="AC150" s="129">
        <v>5.92</v>
      </c>
      <c r="AD150" s="128">
        <v>11984</v>
      </c>
      <c r="AE150" s="129">
        <v>6.69</v>
      </c>
      <c r="AF150" s="128">
        <v>14585</v>
      </c>
      <c r="AG150" s="129">
        <v>8.06</v>
      </c>
      <c r="AH150" s="130">
        <v>41520</v>
      </c>
    </row>
    <row r="151" spans="1:34" ht="13">
      <c r="A151" s="136" t="s">
        <v>1076</v>
      </c>
      <c r="E151" s="136" t="s">
        <v>1444</v>
      </c>
      <c r="F151" s="136" t="s">
        <v>1076</v>
      </c>
      <c r="G151" s="55" t="e">
        <f>INDEX(A:A,MATCH($L$4:L592,E:E,0))</f>
        <v>#N/A</v>
      </c>
      <c r="H151" s="55" t="e">
        <f t="shared" si="11"/>
        <v>#N/A</v>
      </c>
      <c r="I151" s="55" t="str">
        <f t="shared" si="14"/>
        <v>HSBC FTS 96 - Reg - GrowthScheme Benchmark (CRISIL Short Term Bond Fund Index)</v>
      </c>
      <c r="J151" s="55" t="e">
        <f t="shared" si="13"/>
        <v>#N/A</v>
      </c>
      <c r="K151" s="55" t="e">
        <f t="shared" si="12"/>
        <v>#N/A</v>
      </c>
      <c r="L151" s="131" t="s">
        <v>1265</v>
      </c>
      <c r="M151" s="132" t="s">
        <v>73</v>
      </c>
      <c r="N151" s="133" t="s">
        <v>73</v>
      </c>
      <c r="O151" s="132">
        <v>10342</v>
      </c>
      <c r="P151" s="133">
        <v>4.32</v>
      </c>
      <c r="Q151" s="132">
        <v>12160</v>
      </c>
      <c r="R151" s="133">
        <v>7.25</v>
      </c>
      <c r="S151" s="132">
        <v>14943</v>
      </c>
      <c r="T151" s="133">
        <v>8.6</v>
      </c>
      <c r="U151" s="149"/>
      <c r="Y151" s="131" t="s">
        <v>1265</v>
      </c>
      <c r="Z151" s="132" t="s">
        <v>73</v>
      </c>
      <c r="AA151" s="133" t="s">
        <v>73</v>
      </c>
      <c r="AB151" s="132">
        <v>10342</v>
      </c>
      <c r="AC151" s="133">
        <v>4.32</v>
      </c>
      <c r="AD151" s="132">
        <v>12160</v>
      </c>
      <c r="AE151" s="133">
        <v>7.25</v>
      </c>
      <c r="AF151" s="132">
        <v>14943</v>
      </c>
      <c r="AG151" s="133">
        <v>8.6</v>
      </c>
      <c r="AH151" s="149"/>
    </row>
    <row r="152" spans="1:34">
      <c r="A152" s="136" t="s">
        <v>1103</v>
      </c>
      <c r="E152" s="136" t="s">
        <v>1445</v>
      </c>
      <c r="F152" s="136" t="s">
        <v>1103</v>
      </c>
      <c r="G152" s="55" t="e">
        <f>INDEX(A:A,MATCH($L$4:L593,E:E,0))</f>
        <v>#N/A</v>
      </c>
      <c r="H152" s="55" t="e">
        <f t="shared" si="11"/>
        <v>#N/A</v>
      </c>
      <c r="I152" s="55" t="str">
        <f t="shared" si="14"/>
        <v>Scheme Benchmark (CRISIL Short Term Bond Fund Index)</v>
      </c>
      <c r="J152" s="55" t="e">
        <f t="shared" si="13"/>
        <v>#N/A</v>
      </c>
      <c r="K152" s="55" t="e">
        <f t="shared" si="12"/>
        <v>#N/A</v>
      </c>
      <c r="M152" s="134"/>
      <c r="N152" s="135"/>
      <c r="O152" s="134"/>
      <c r="P152" s="135"/>
      <c r="Q152" s="134"/>
      <c r="R152" s="135"/>
      <c r="S152" s="134"/>
      <c r="T152" s="135"/>
      <c r="U152" s="77"/>
      <c r="Z152" s="134"/>
      <c r="AA152" s="135"/>
      <c r="AB152" s="134"/>
      <c r="AC152" s="135"/>
      <c r="AD152" s="134"/>
      <c r="AE152" s="135"/>
      <c r="AF152" s="134"/>
      <c r="AG152" s="135"/>
      <c r="AH152" s="77"/>
    </row>
    <row r="153" spans="1:34">
      <c r="A153" s="136" t="s">
        <v>1103</v>
      </c>
      <c r="E153" s="136" t="s">
        <v>1446</v>
      </c>
      <c r="F153" s="136" t="s">
        <v>1103</v>
      </c>
      <c r="G153" s="55" t="e">
        <f>INDEX(A:A,MATCH($L$4:L594,E:E,0))</f>
        <v>#N/A</v>
      </c>
      <c r="H153" s="55" t="e">
        <f t="shared" si="11"/>
        <v>#N/A</v>
      </c>
      <c r="I153" s="55" t="str">
        <f t="shared" si="14"/>
        <v>HSBC FTS 98 - Reg - Growth</v>
      </c>
      <c r="J153" s="55" t="e">
        <f t="shared" si="13"/>
        <v>#N/A</v>
      </c>
      <c r="K153" s="55" t="e">
        <f t="shared" si="12"/>
        <v>#N/A</v>
      </c>
      <c r="L153" s="127" t="s">
        <v>1537</v>
      </c>
      <c r="M153" s="128" t="s">
        <v>73</v>
      </c>
      <c r="N153" s="129" t="s">
        <v>73</v>
      </c>
      <c r="O153" s="128">
        <v>10480</v>
      </c>
      <c r="P153" s="129">
        <v>6.08</v>
      </c>
      <c r="Q153" s="128">
        <v>12012</v>
      </c>
      <c r="R153" s="129">
        <v>6.78</v>
      </c>
      <c r="S153" s="128">
        <v>14234</v>
      </c>
      <c r="T153" s="129">
        <v>7.72</v>
      </c>
      <c r="U153" s="130">
        <v>41564</v>
      </c>
      <c r="Y153" s="127" t="s">
        <v>1537</v>
      </c>
      <c r="Z153" s="128" t="s">
        <v>73</v>
      </c>
      <c r="AA153" s="129" t="s">
        <v>73</v>
      </c>
      <c r="AB153" s="128">
        <v>10480</v>
      </c>
      <c r="AC153" s="129">
        <v>6.08</v>
      </c>
      <c r="AD153" s="128">
        <v>12012</v>
      </c>
      <c r="AE153" s="129">
        <v>6.78</v>
      </c>
      <c r="AF153" s="128">
        <v>14234</v>
      </c>
      <c r="AG153" s="129">
        <v>7.72</v>
      </c>
      <c r="AH153" s="130">
        <v>41564</v>
      </c>
    </row>
    <row r="154" spans="1:34" ht="13">
      <c r="A154" s="136" t="s">
        <v>1105</v>
      </c>
      <c r="E154" s="136" t="s">
        <v>1447</v>
      </c>
      <c r="F154" s="136" t="s">
        <v>1105</v>
      </c>
      <c r="G154" s="55" t="e">
        <f>INDEX(A:A,MATCH($L$4:L595,E:E,0))</f>
        <v>#N/A</v>
      </c>
      <c r="H154" s="55" t="e">
        <f t="shared" si="11"/>
        <v>#N/A</v>
      </c>
      <c r="I154" s="55" t="str">
        <f t="shared" si="14"/>
        <v>HSBC FTS 98 - Reg - GrowthScheme Benchmark (CRISIL Short Term Bond Fund Index)</v>
      </c>
      <c r="J154" s="55" t="e">
        <f t="shared" si="13"/>
        <v>#N/A</v>
      </c>
      <c r="K154" s="55" t="e">
        <f t="shared" si="12"/>
        <v>#N/A</v>
      </c>
      <c r="L154" s="131" t="s">
        <v>1265</v>
      </c>
      <c r="M154" s="132" t="s">
        <v>73</v>
      </c>
      <c r="N154" s="133" t="s">
        <v>73</v>
      </c>
      <c r="O154" s="132">
        <v>10342</v>
      </c>
      <c r="P154" s="133">
        <v>4.32</v>
      </c>
      <c r="Q154" s="132">
        <v>12160</v>
      </c>
      <c r="R154" s="133">
        <v>7.25</v>
      </c>
      <c r="S154" s="132">
        <v>14602</v>
      </c>
      <c r="T154" s="133">
        <v>8.3000000000000007</v>
      </c>
      <c r="U154" s="149"/>
      <c r="Y154" s="131" t="s">
        <v>1265</v>
      </c>
      <c r="Z154" s="132" t="s">
        <v>73</v>
      </c>
      <c r="AA154" s="133" t="s">
        <v>73</v>
      </c>
      <c r="AB154" s="132">
        <v>10342</v>
      </c>
      <c r="AC154" s="133">
        <v>4.32</v>
      </c>
      <c r="AD154" s="132">
        <v>12160</v>
      </c>
      <c r="AE154" s="133">
        <v>7.25</v>
      </c>
      <c r="AF154" s="132">
        <v>14602</v>
      </c>
      <c r="AG154" s="133">
        <v>8.3000000000000007</v>
      </c>
      <c r="AH154" s="149"/>
    </row>
    <row r="155" spans="1:34">
      <c r="A155" s="136" t="s">
        <v>1105</v>
      </c>
      <c r="E155" s="136" t="s">
        <v>1448</v>
      </c>
      <c r="F155" s="136" t="s">
        <v>1105</v>
      </c>
      <c r="G155" s="55" t="e">
        <f>INDEX(A:A,MATCH($L$4:L596,E:E,0))</f>
        <v>#N/A</v>
      </c>
      <c r="H155" s="55" t="e">
        <f t="shared" si="11"/>
        <v>#N/A</v>
      </c>
      <c r="I155" s="55" t="str">
        <f t="shared" si="14"/>
        <v>Scheme Benchmark (CRISIL Short Term Bond Fund Index)</v>
      </c>
      <c r="J155" s="55" t="e">
        <f t="shared" si="13"/>
        <v>#N/A</v>
      </c>
      <c r="K155" s="55" t="e">
        <f t="shared" si="12"/>
        <v>#N/A</v>
      </c>
      <c r="M155" s="134"/>
      <c r="N155" s="135"/>
      <c r="O155" s="134"/>
      <c r="P155" s="135"/>
      <c r="Q155" s="134"/>
      <c r="R155" s="135"/>
      <c r="S155" s="134"/>
      <c r="T155" s="135"/>
      <c r="U155" s="77"/>
      <c r="Z155" s="134"/>
      <c r="AA155" s="135"/>
      <c r="AB155" s="134"/>
      <c r="AC155" s="135"/>
      <c r="AD155" s="134"/>
      <c r="AE155" s="135"/>
      <c r="AF155" s="134"/>
      <c r="AG155" s="135"/>
      <c r="AH155" s="77"/>
    </row>
    <row r="156" spans="1:34">
      <c r="A156" s="136" t="s">
        <v>1153</v>
      </c>
      <c r="E156" s="136" t="s">
        <v>1449</v>
      </c>
      <c r="F156" s="136" t="s">
        <v>1153</v>
      </c>
      <c r="G156" s="55" t="str">
        <f>INDEX(A:A,MATCH($L$4:L597,E:E,0))</f>
        <v>HOGCOP</v>
      </c>
      <c r="H156" s="55" t="str">
        <f t="shared" si="11"/>
        <v>Direct</v>
      </c>
      <c r="I156" s="55" t="str">
        <f t="shared" si="14"/>
        <v>HSBC Global Consumer Opportunities Fund - Direct - Growth</v>
      </c>
      <c r="J156" s="55" t="str">
        <f t="shared" si="13"/>
        <v>Direct</v>
      </c>
      <c r="K156" s="55" t="e">
        <f t="shared" si="12"/>
        <v>#N/A</v>
      </c>
      <c r="L156" s="127" t="s">
        <v>1377</v>
      </c>
      <c r="M156" s="128">
        <v>11365</v>
      </c>
      <c r="N156" s="129">
        <v>13.61</v>
      </c>
      <c r="O156" s="128">
        <v>13053</v>
      </c>
      <c r="P156" s="129">
        <v>9.27</v>
      </c>
      <c r="Q156" s="128">
        <v>16936</v>
      </c>
      <c r="R156" s="129">
        <v>11.1</v>
      </c>
      <c r="S156" s="128">
        <v>15644</v>
      </c>
      <c r="T156" s="129">
        <v>8.31</v>
      </c>
      <c r="U156" s="130">
        <v>42058</v>
      </c>
      <c r="Y156" s="127" t="s">
        <v>1377</v>
      </c>
      <c r="Z156" s="128">
        <v>11365</v>
      </c>
      <c r="AA156" s="129">
        <v>13.61</v>
      </c>
      <c r="AB156" s="128">
        <v>13053</v>
      </c>
      <c r="AC156" s="129">
        <v>9.27</v>
      </c>
      <c r="AD156" s="128">
        <v>16936</v>
      </c>
      <c r="AE156" s="129">
        <v>11.1</v>
      </c>
      <c r="AF156" s="128">
        <v>15644</v>
      </c>
      <c r="AG156" s="129">
        <v>8.31</v>
      </c>
      <c r="AH156" s="130">
        <v>42058</v>
      </c>
    </row>
    <row r="157" spans="1:34" ht="13">
      <c r="A157" s="136" t="s">
        <v>1153</v>
      </c>
      <c r="E157" s="136" t="s">
        <v>1450</v>
      </c>
      <c r="F157" s="136" t="s">
        <v>1153</v>
      </c>
      <c r="G157" s="55" t="e">
        <f>INDEX(A:A,MATCH($L$4:L598,E:E,0))</f>
        <v>#N/A</v>
      </c>
      <c r="H157" s="55" t="e">
        <f t="shared" si="11"/>
        <v>#N/A</v>
      </c>
      <c r="I157" s="55" t="str">
        <f t="shared" si="14"/>
        <v>HSBC Global Consumer Opportunities Fund - Direct - GrowthScheme Benchmark (MSCI GCOF TRI**)</v>
      </c>
      <c r="J157" s="55" t="str">
        <f t="shared" si="13"/>
        <v>HOGCOP</v>
      </c>
      <c r="K157" s="55" t="str">
        <f t="shared" si="12"/>
        <v>Direct</v>
      </c>
      <c r="L157" s="131" t="s">
        <v>1243</v>
      </c>
      <c r="M157" s="132">
        <v>11497</v>
      </c>
      <c r="N157" s="133">
        <v>14.93</v>
      </c>
      <c r="O157" s="132">
        <v>13837</v>
      </c>
      <c r="P157" s="133">
        <v>11.41</v>
      </c>
      <c r="Q157" s="132">
        <v>18331</v>
      </c>
      <c r="R157" s="133">
        <v>12.87</v>
      </c>
      <c r="S157" s="132">
        <v>17307</v>
      </c>
      <c r="T157" s="133">
        <v>10.28</v>
      </c>
      <c r="U157" s="149"/>
      <c r="Y157" s="131" t="s">
        <v>1243</v>
      </c>
      <c r="Z157" s="132">
        <v>11497</v>
      </c>
      <c r="AA157" s="133">
        <v>14.93</v>
      </c>
      <c r="AB157" s="132">
        <v>13837</v>
      </c>
      <c r="AC157" s="133">
        <v>11.41</v>
      </c>
      <c r="AD157" s="132">
        <v>18331</v>
      </c>
      <c r="AE157" s="133">
        <v>12.87</v>
      </c>
      <c r="AF157" s="132">
        <v>17307</v>
      </c>
      <c r="AG157" s="133">
        <v>10.28</v>
      </c>
      <c r="AH157" s="149"/>
    </row>
    <row r="158" spans="1:34" ht="13">
      <c r="A158" s="136" t="s">
        <v>22</v>
      </c>
      <c r="E158" s="136" t="s">
        <v>1451</v>
      </c>
      <c r="F158" s="136" t="s">
        <v>22</v>
      </c>
      <c r="G158" s="55" t="e">
        <f>INDEX(A:A,MATCH($L$4:L599,E:E,0))</f>
        <v>#N/A</v>
      </c>
      <c r="H158" s="55" t="e">
        <f t="shared" si="11"/>
        <v>#N/A</v>
      </c>
      <c r="I158" s="55" t="str">
        <f t="shared" si="14"/>
        <v>Scheme Benchmark (MSCI GCOF TRI**)Additional Benchmark (Nifty 50 TRI)</v>
      </c>
      <c r="J158" s="55" t="e">
        <f t="shared" si="13"/>
        <v>#N/A</v>
      </c>
      <c r="K158" s="55" t="e">
        <f t="shared" si="12"/>
        <v>#N/A</v>
      </c>
      <c r="L158" s="131" t="s">
        <v>1222</v>
      </c>
      <c r="M158" s="132">
        <v>9903</v>
      </c>
      <c r="N158" s="133">
        <v>-0.97</v>
      </c>
      <c r="O158" s="132">
        <v>11921</v>
      </c>
      <c r="P158" s="133">
        <v>6.02</v>
      </c>
      <c r="Q158" s="132">
        <v>15064</v>
      </c>
      <c r="R158" s="133">
        <v>8.5299999999999994</v>
      </c>
      <c r="S158" s="132">
        <v>13804</v>
      </c>
      <c r="T158" s="133">
        <v>5.92</v>
      </c>
      <c r="U158" s="149"/>
      <c r="Y158" s="131" t="s">
        <v>1222</v>
      </c>
      <c r="Z158" s="132">
        <v>9903</v>
      </c>
      <c r="AA158" s="133">
        <v>-0.97</v>
      </c>
      <c r="AB158" s="132">
        <v>11921</v>
      </c>
      <c r="AC158" s="133">
        <v>6.02</v>
      </c>
      <c r="AD158" s="132">
        <v>15064</v>
      </c>
      <c r="AE158" s="133">
        <v>8.5299999999999994</v>
      </c>
      <c r="AF158" s="132">
        <v>13804</v>
      </c>
      <c r="AG158" s="133">
        <v>5.92</v>
      </c>
      <c r="AH158" s="149"/>
    </row>
    <row r="159" spans="1:34">
      <c r="A159" s="136" t="s">
        <v>15</v>
      </c>
      <c r="E159" s="136" t="s">
        <v>1452</v>
      </c>
      <c r="F159" s="136" t="s">
        <v>15</v>
      </c>
      <c r="G159" s="55" t="e">
        <f>INDEX(A:A,MATCH($L$4:L600,E:E,0))</f>
        <v>#N/A</v>
      </c>
      <c r="H159" s="55" t="e">
        <f t="shared" si="11"/>
        <v>#N/A</v>
      </c>
      <c r="I159" s="55" t="str">
        <f t="shared" si="14"/>
        <v>Additional Benchmark (Nifty 50 TRI)</v>
      </c>
      <c r="J159" s="55" t="e">
        <f t="shared" si="13"/>
        <v>#N/A</v>
      </c>
      <c r="K159" s="55" t="e">
        <f t="shared" si="12"/>
        <v>#N/A</v>
      </c>
      <c r="M159" s="134"/>
      <c r="N159" s="135"/>
      <c r="O159" s="134"/>
      <c r="P159" s="135"/>
      <c r="Q159" s="134"/>
      <c r="R159" s="135"/>
      <c r="S159" s="134"/>
      <c r="T159" s="135"/>
      <c r="U159" s="77"/>
      <c r="Z159" s="134"/>
      <c r="AA159" s="135"/>
      <c r="AB159" s="134"/>
      <c r="AC159" s="135"/>
      <c r="AD159" s="134"/>
      <c r="AE159" s="135"/>
      <c r="AF159" s="134"/>
      <c r="AG159" s="135"/>
      <c r="AH159" s="77"/>
    </row>
    <row r="160" spans="1:34">
      <c r="A160" s="136" t="s">
        <v>1</v>
      </c>
      <c r="E160" s="136" t="s">
        <v>1453</v>
      </c>
      <c r="F160" s="136" t="s">
        <v>1</v>
      </c>
      <c r="G160" s="55" t="str">
        <f>INDEX(A:A,MATCH($L$4:L601,E:E,0))</f>
        <v>HOGCOP</v>
      </c>
      <c r="H160" s="55" t="str">
        <f t="shared" si="11"/>
        <v>Regular</v>
      </c>
      <c r="I160" s="55" t="str">
        <f t="shared" si="14"/>
        <v>HSBC Global Consumer Opportunities Fund - Regular - Growth</v>
      </c>
      <c r="J160" s="55" t="str">
        <f t="shared" si="13"/>
        <v>Regular</v>
      </c>
      <c r="K160" s="55" t="e">
        <f t="shared" si="12"/>
        <v>#N/A</v>
      </c>
      <c r="L160" s="127" t="s">
        <v>1386</v>
      </c>
      <c r="M160" s="128">
        <v>11284</v>
      </c>
      <c r="N160" s="129">
        <v>12.8</v>
      </c>
      <c r="O160" s="128">
        <v>12775</v>
      </c>
      <c r="P160" s="129">
        <v>8.49</v>
      </c>
      <c r="Q160" s="128">
        <v>16342</v>
      </c>
      <c r="R160" s="129">
        <v>10.31</v>
      </c>
      <c r="S160" s="128">
        <v>15030</v>
      </c>
      <c r="T160" s="129">
        <v>7.54</v>
      </c>
      <c r="U160" s="130">
        <v>42058</v>
      </c>
      <c r="Y160" s="127" t="s">
        <v>1386</v>
      </c>
      <c r="Z160" s="128">
        <v>11284</v>
      </c>
      <c r="AA160" s="129">
        <v>12.8</v>
      </c>
      <c r="AB160" s="128">
        <v>12775</v>
      </c>
      <c r="AC160" s="129">
        <v>8.49</v>
      </c>
      <c r="AD160" s="128">
        <v>16342</v>
      </c>
      <c r="AE160" s="129">
        <v>10.31</v>
      </c>
      <c r="AF160" s="128">
        <v>15030</v>
      </c>
      <c r="AG160" s="129">
        <v>7.54</v>
      </c>
      <c r="AH160" s="130">
        <v>42058</v>
      </c>
    </row>
    <row r="161" spans="1:34" ht="13">
      <c r="A161" s="136" t="s">
        <v>2</v>
      </c>
      <c r="E161" s="136" t="s">
        <v>1454</v>
      </c>
      <c r="F161" s="136" t="s">
        <v>2</v>
      </c>
      <c r="G161" s="55" t="e">
        <f>INDEX(A:A,MATCH($L$4:L602,E:E,0))</f>
        <v>#N/A</v>
      </c>
      <c r="H161" s="55" t="e">
        <f t="shared" si="11"/>
        <v>#N/A</v>
      </c>
      <c r="I161" s="55" t="str">
        <f t="shared" si="14"/>
        <v>HSBC Global Consumer Opportunities Fund - Regular - GrowthScheme Benchmark (MSCI GCOF TRI**)</v>
      </c>
      <c r="J161" s="55" t="str">
        <f t="shared" si="13"/>
        <v>HOGCOP</v>
      </c>
      <c r="K161" s="55" t="str">
        <f t="shared" si="12"/>
        <v>Regular</v>
      </c>
      <c r="L161" s="131" t="s">
        <v>1243</v>
      </c>
      <c r="M161" s="132">
        <v>11497</v>
      </c>
      <c r="N161" s="133">
        <v>14.93</v>
      </c>
      <c r="O161" s="132">
        <v>13837</v>
      </c>
      <c r="P161" s="133">
        <v>11.41</v>
      </c>
      <c r="Q161" s="132">
        <v>18331</v>
      </c>
      <c r="R161" s="133">
        <v>12.87</v>
      </c>
      <c r="S161" s="132">
        <v>17307</v>
      </c>
      <c r="T161" s="133">
        <v>10.28</v>
      </c>
      <c r="U161" s="149"/>
      <c r="Y161" s="131" t="s">
        <v>1243</v>
      </c>
      <c r="Z161" s="132">
        <v>11497</v>
      </c>
      <c r="AA161" s="133">
        <v>14.93</v>
      </c>
      <c r="AB161" s="132">
        <v>13837</v>
      </c>
      <c r="AC161" s="133">
        <v>11.41</v>
      </c>
      <c r="AD161" s="132">
        <v>18331</v>
      </c>
      <c r="AE161" s="133">
        <v>12.87</v>
      </c>
      <c r="AF161" s="132">
        <v>17307</v>
      </c>
      <c r="AG161" s="133">
        <v>10.28</v>
      </c>
      <c r="AH161" s="149"/>
    </row>
    <row r="162" spans="1:34" ht="13">
      <c r="A162" s="136" t="s">
        <v>1101</v>
      </c>
      <c r="E162" s="136" t="s">
        <v>1455</v>
      </c>
      <c r="F162" s="136" t="s">
        <v>1101</v>
      </c>
      <c r="G162" s="55" t="e">
        <f>INDEX(A:A,MATCH($L$4:L603,E:E,0))</f>
        <v>#N/A</v>
      </c>
      <c r="H162" s="55" t="e">
        <f t="shared" si="11"/>
        <v>#N/A</v>
      </c>
      <c r="I162" s="55" t="str">
        <f t="shared" si="14"/>
        <v>Scheme Benchmark (MSCI GCOF TRI**)Additional Benchmark (Nifty 50 TRI)</v>
      </c>
      <c r="J162" s="55" t="e">
        <f t="shared" si="13"/>
        <v>#N/A</v>
      </c>
      <c r="K162" s="55" t="e">
        <f t="shared" si="12"/>
        <v>#N/A</v>
      </c>
      <c r="L162" s="131" t="s">
        <v>1222</v>
      </c>
      <c r="M162" s="132">
        <v>9903</v>
      </c>
      <c r="N162" s="133">
        <v>-0.97</v>
      </c>
      <c r="O162" s="132">
        <v>11921</v>
      </c>
      <c r="P162" s="133">
        <v>6.02</v>
      </c>
      <c r="Q162" s="132">
        <v>15064</v>
      </c>
      <c r="R162" s="133">
        <v>8.5299999999999994</v>
      </c>
      <c r="S162" s="132">
        <v>13804</v>
      </c>
      <c r="T162" s="133">
        <v>5.92</v>
      </c>
      <c r="U162" s="149"/>
      <c r="Y162" s="131" t="s">
        <v>1222</v>
      </c>
      <c r="Z162" s="132">
        <v>9903</v>
      </c>
      <c r="AA162" s="133">
        <v>-0.97</v>
      </c>
      <c r="AB162" s="132">
        <v>11921</v>
      </c>
      <c r="AC162" s="133">
        <v>6.02</v>
      </c>
      <c r="AD162" s="132">
        <v>15064</v>
      </c>
      <c r="AE162" s="133">
        <v>8.5299999999999994</v>
      </c>
      <c r="AF162" s="132">
        <v>13804</v>
      </c>
      <c r="AG162" s="133">
        <v>5.92</v>
      </c>
      <c r="AH162" s="149"/>
    </row>
    <row r="163" spans="1:34">
      <c r="A163" s="136" t="s">
        <v>13</v>
      </c>
      <c r="E163" s="136" t="s">
        <v>1456</v>
      </c>
      <c r="F163" s="136" t="s">
        <v>13</v>
      </c>
      <c r="G163" s="55" t="e">
        <f>INDEX(A:A,MATCH($L$4:L604,E:E,0))</f>
        <v>#N/A</v>
      </c>
      <c r="H163" s="55" t="e">
        <f t="shared" si="11"/>
        <v>#N/A</v>
      </c>
      <c r="I163" s="55" t="str">
        <f t="shared" si="14"/>
        <v>Additional Benchmark (Nifty 50 TRI)</v>
      </c>
      <c r="J163" s="55" t="e">
        <f t="shared" si="13"/>
        <v>#N/A</v>
      </c>
      <c r="K163" s="55" t="e">
        <f t="shared" si="12"/>
        <v>#N/A</v>
      </c>
      <c r="M163" s="134"/>
      <c r="N163" s="135"/>
      <c r="O163" s="134"/>
      <c r="P163" s="135"/>
      <c r="Q163" s="134"/>
      <c r="R163" s="135"/>
      <c r="S163" s="134"/>
      <c r="T163" s="135"/>
      <c r="U163" s="77"/>
      <c r="Z163" s="134"/>
      <c r="AA163" s="135"/>
      <c r="AB163" s="134"/>
      <c r="AC163" s="135"/>
      <c r="AD163" s="134"/>
      <c r="AE163" s="135"/>
      <c r="AF163" s="134"/>
      <c r="AG163" s="135"/>
      <c r="AH163" s="77"/>
    </row>
    <row r="164" spans="1:34">
      <c r="A164" s="136" t="s">
        <v>26</v>
      </c>
      <c r="E164" s="136" t="s">
        <v>1457</v>
      </c>
      <c r="F164" s="136" t="s">
        <v>26</v>
      </c>
      <c r="G164" s="55" t="str">
        <f>INDEX(A:A,MATCH($L$4:L605,E:E,0))</f>
        <v>HOEMKF</v>
      </c>
      <c r="H164" s="55" t="str">
        <f t="shared" si="11"/>
        <v>Direct</v>
      </c>
      <c r="I164" s="55" t="str">
        <f t="shared" si="14"/>
        <v>HSBC Global Emerging Markets Fund - Dir - Growth</v>
      </c>
      <c r="J164" s="55" t="str">
        <f t="shared" si="13"/>
        <v>Direct</v>
      </c>
      <c r="K164" s="55" t="e">
        <f t="shared" si="12"/>
        <v>#N/A</v>
      </c>
      <c r="L164" s="127" t="s">
        <v>1244</v>
      </c>
      <c r="M164" s="128">
        <v>12135</v>
      </c>
      <c r="N164" s="129">
        <v>21.29</v>
      </c>
      <c r="O164" s="128">
        <v>12449</v>
      </c>
      <c r="P164" s="129">
        <v>7.56</v>
      </c>
      <c r="Q164" s="128">
        <v>17800</v>
      </c>
      <c r="R164" s="129">
        <v>12.21</v>
      </c>
      <c r="S164" s="128">
        <v>15376</v>
      </c>
      <c r="T164" s="129">
        <v>5.71</v>
      </c>
      <c r="U164" s="130">
        <v>41276</v>
      </c>
      <c r="Y164" s="127" t="s">
        <v>1244</v>
      </c>
      <c r="Z164" s="128">
        <v>12135</v>
      </c>
      <c r="AA164" s="129">
        <v>21.29</v>
      </c>
      <c r="AB164" s="128">
        <v>12449</v>
      </c>
      <c r="AC164" s="129">
        <v>7.56</v>
      </c>
      <c r="AD164" s="128">
        <v>17800</v>
      </c>
      <c r="AE164" s="129">
        <v>12.21</v>
      </c>
      <c r="AF164" s="128">
        <v>15376</v>
      </c>
      <c r="AG164" s="129">
        <v>5.71</v>
      </c>
      <c r="AH164" s="130">
        <v>41276</v>
      </c>
    </row>
    <row r="165" spans="1:34" ht="13">
      <c r="A165" s="136" t="s">
        <v>14</v>
      </c>
      <c r="E165" s="136" t="s">
        <v>1458</v>
      </c>
      <c r="F165" s="136" t="s">
        <v>14</v>
      </c>
      <c r="G165" s="55" t="e">
        <f>INDEX(A:A,MATCH($L$4:L606,E:E,0))</f>
        <v>#N/A</v>
      </c>
      <c r="H165" s="55" t="e">
        <f t="shared" si="11"/>
        <v>#N/A</v>
      </c>
      <c r="I165" s="55" t="str">
        <f t="shared" si="14"/>
        <v>HSBC Global Emerging Markets Fund - Dir - GrowthScheme Benchmark (MSCI Emerging TRI**)</v>
      </c>
      <c r="J165" s="55" t="str">
        <f t="shared" si="13"/>
        <v>HOEMKF</v>
      </c>
      <c r="K165" s="55" t="str">
        <f t="shared" si="12"/>
        <v>Direct</v>
      </c>
      <c r="L165" s="131" t="s">
        <v>1245</v>
      </c>
      <c r="M165" s="132">
        <v>11507</v>
      </c>
      <c r="N165" s="133">
        <v>15.03</v>
      </c>
      <c r="O165" s="132">
        <v>12094</v>
      </c>
      <c r="P165" s="133">
        <v>6.53</v>
      </c>
      <c r="Q165" s="132">
        <v>17252</v>
      </c>
      <c r="R165" s="133">
        <v>11.51</v>
      </c>
      <c r="S165" s="132">
        <v>16408</v>
      </c>
      <c r="T165" s="133">
        <v>6.6</v>
      </c>
      <c r="U165" s="149"/>
      <c r="Y165" s="131" t="s">
        <v>1245</v>
      </c>
      <c r="Z165" s="132">
        <v>11507</v>
      </c>
      <c r="AA165" s="133">
        <v>15.03</v>
      </c>
      <c r="AB165" s="132">
        <v>12094</v>
      </c>
      <c r="AC165" s="133">
        <v>6.53</v>
      </c>
      <c r="AD165" s="132">
        <v>17252</v>
      </c>
      <c r="AE165" s="133">
        <v>11.51</v>
      </c>
      <c r="AF165" s="132">
        <v>16408</v>
      </c>
      <c r="AG165" s="133">
        <v>6.6</v>
      </c>
      <c r="AH165" s="149"/>
    </row>
    <row r="166" spans="1:34" ht="13">
      <c r="A166" s="136" t="s">
        <v>8</v>
      </c>
      <c r="E166" s="136" t="s">
        <v>1459</v>
      </c>
      <c r="F166" s="136" t="s">
        <v>8</v>
      </c>
      <c r="G166" s="55" t="e">
        <f>INDEX(A:A,MATCH($L$4:L607,E:E,0))</f>
        <v>#N/A</v>
      </c>
      <c r="H166" s="55" t="e">
        <f t="shared" si="11"/>
        <v>#N/A</v>
      </c>
      <c r="I166" s="55" t="str">
        <f t="shared" si="14"/>
        <v>Scheme Benchmark (MSCI Emerging TRI**)Additional Benchmark (Nifty 50 TRI)</v>
      </c>
      <c r="J166" s="55" t="e">
        <f t="shared" si="13"/>
        <v>#N/A</v>
      </c>
      <c r="K166" s="55" t="e">
        <f t="shared" si="12"/>
        <v>#N/A</v>
      </c>
      <c r="L166" s="131" t="s">
        <v>1222</v>
      </c>
      <c r="M166" s="132">
        <v>9903</v>
      </c>
      <c r="N166" s="133">
        <v>-0.97</v>
      </c>
      <c r="O166" s="132">
        <v>11921</v>
      </c>
      <c r="P166" s="133">
        <v>6.02</v>
      </c>
      <c r="Q166" s="132">
        <v>15064</v>
      </c>
      <c r="R166" s="133">
        <v>8.5299999999999994</v>
      </c>
      <c r="S166" s="132">
        <v>20663</v>
      </c>
      <c r="T166" s="133">
        <v>9.82</v>
      </c>
      <c r="U166" s="149"/>
      <c r="Y166" s="131" t="s">
        <v>1222</v>
      </c>
      <c r="Z166" s="132">
        <v>9903</v>
      </c>
      <c r="AA166" s="133">
        <v>-0.97</v>
      </c>
      <c r="AB166" s="132">
        <v>11921</v>
      </c>
      <c r="AC166" s="133">
        <v>6.02</v>
      </c>
      <c r="AD166" s="132">
        <v>15064</v>
      </c>
      <c r="AE166" s="133">
        <v>8.5299999999999994</v>
      </c>
      <c r="AF166" s="132">
        <v>20663</v>
      </c>
      <c r="AG166" s="133">
        <v>9.82</v>
      </c>
      <c r="AH166" s="149"/>
    </row>
    <row r="167" spans="1:34">
      <c r="A167" s="136" t="s">
        <v>1138</v>
      </c>
      <c r="E167" s="136" t="s">
        <v>1460</v>
      </c>
      <c r="F167" s="136" t="s">
        <v>1138</v>
      </c>
      <c r="G167" s="55" t="e">
        <f>INDEX(A:A,MATCH($L$4:L608,E:E,0))</f>
        <v>#N/A</v>
      </c>
      <c r="H167" s="55" t="e">
        <f t="shared" si="11"/>
        <v>#N/A</v>
      </c>
      <c r="I167" s="55" t="str">
        <f t="shared" si="14"/>
        <v>Additional Benchmark (Nifty 50 TRI)</v>
      </c>
      <c r="J167" s="55" t="e">
        <f t="shared" si="13"/>
        <v>#N/A</v>
      </c>
      <c r="K167" s="55" t="e">
        <f t="shared" si="12"/>
        <v>#N/A</v>
      </c>
      <c r="M167" s="134"/>
      <c r="N167" s="135"/>
      <c r="O167" s="134"/>
      <c r="P167" s="135"/>
      <c r="Q167" s="134"/>
      <c r="R167" s="135"/>
      <c r="S167" s="134"/>
      <c r="T167" s="135"/>
      <c r="U167" s="77"/>
      <c r="Z167" s="134"/>
      <c r="AA167" s="135"/>
      <c r="AB167" s="134"/>
      <c r="AC167" s="135"/>
      <c r="AD167" s="134"/>
      <c r="AE167" s="135"/>
      <c r="AF167" s="134"/>
      <c r="AG167" s="135"/>
      <c r="AH167" s="77"/>
    </row>
    <row r="168" spans="1:34">
      <c r="A168" s="136" t="s">
        <v>4</v>
      </c>
      <c r="E168" s="136" t="s">
        <v>1461</v>
      </c>
      <c r="F168" s="136" t="s">
        <v>4</v>
      </c>
      <c r="G168" s="55" t="str">
        <f>INDEX(A:A,MATCH($L$4:L609,E:E,0))</f>
        <v>HOEMKF</v>
      </c>
      <c r="H168" s="55" t="str">
        <f t="shared" si="11"/>
        <v>Regular</v>
      </c>
      <c r="I168" s="55" t="str">
        <f t="shared" si="14"/>
        <v>HSBC Global Emerging Markets Fund - Growth</v>
      </c>
      <c r="J168" s="55" t="str">
        <f t="shared" si="13"/>
        <v>Regular</v>
      </c>
      <c r="K168" s="55" t="e">
        <f t="shared" si="12"/>
        <v>#N/A</v>
      </c>
      <c r="L168" s="127" t="s">
        <v>1013</v>
      </c>
      <c r="M168" s="128">
        <v>12048</v>
      </c>
      <c r="N168" s="129">
        <v>20.420000000000002</v>
      </c>
      <c r="O168" s="128">
        <v>12183</v>
      </c>
      <c r="P168" s="129">
        <v>6.79</v>
      </c>
      <c r="Q168" s="128">
        <v>17182</v>
      </c>
      <c r="R168" s="129">
        <v>11.42</v>
      </c>
      <c r="S168" s="128">
        <v>16437</v>
      </c>
      <c r="T168" s="129">
        <v>4.04</v>
      </c>
      <c r="U168" s="130">
        <v>39524</v>
      </c>
      <c r="Y168" s="127" t="s">
        <v>1013</v>
      </c>
      <c r="Z168" s="128">
        <v>12048</v>
      </c>
      <c r="AA168" s="129">
        <v>20.420000000000002</v>
      </c>
      <c r="AB168" s="128">
        <v>12183</v>
      </c>
      <c r="AC168" s="129">
        <v>6.79</v>
      </c>
      <c r="AD168" s="128">
        <v>17182</v>
      </c>
      <c r="AE168" s="129">
        <v>11.42</v>
      </c>
      <c r="AF168" s="128">
        <v>16437</v>
      </c>
      <c r="AG168" s="129">
        <v>4.04</v>
      </c>
      <c r="AH168" s="130">
        <v>39524</v>
      </c>
    </row>
    <row r="169" spans="1:34" ht="13">
      <c r="A169" s="136" t="s">
        <v>9</v>
      </c>
      <c r="E169" s="136" t="s">
        <v>1462</v>
      </c>
      <c r="F169" s="136" t="s">
        <v>9</v>
      </c>
      <c r="G169" s="55" t="e">
        <f>INDEX(A:A,MATCH($L$4:L610,E:E,0))</f>
        <v>#N/A</v>
      </c>
      <c r="H169" s="55" t="e">
        <f t="shared" si="11"/>
        <v>#N/A</v>
      </c>
      <c r="I169" s="55" t="str">
        <f t="shared" si="14"/>
        <v>HSBC Global Emerging Markets Fund - GrowthScheme Benchmark (MSCI Emerging TRI**)</v>
      </c>
      <c r="J169" s="55" t="str">
        <f t="shared" si="13"/>
        <v>HOEMKF</v>
      </c>
      <c r="K169" s="55" t="str">
        <f t="shared" si="12"/>
        <v>Regular</v>
      </c>
      <c r="L169" s="131" t="s">
        <v>1245</v>
      </c>
      <c r="M169" s="132">
        <v>11507</v>
      </c>
      <c r="N169" s="133">
        <v>15.03</v>
      </c>
      <c r="O169" s="132">
        <v>12094</v>
      </c>
      <c r="P169" s="133">
        <v>6.53</v>
      </c>
      <c r="Q169" s="132">
        <v>17252</v>
      </c>
      <c r="R169" s="133">
        <v>11.51</v>
      </c>
      <c r="S169" s="132">
        <v>25365</v>
      </c>
      <c r="T169" s="133">
        <v>7.7</v>
      </c>
      <c r="U169" s="149"/>
      <c r="Y169" s="131" t="s">
        <v>1245</v>
      </c>
      <c r="Z169" s="132">
        <v>11507</v>
      </c>
      <c r="AA169" s="133">
        <v>15.03</v>
      </c>
      <c r="AB169" s="132">
        <v>12094</v>
      </c>
      <c r="AC169" s="133">
        <v>6.53</v>
      </c>
      <c r="AD169" s="132">
        <v>17252</v>
      </c>
      <c r="AE169" s="133">
        <v>11.51</v>
      </c>
      <c r="AF169" s="132">
        <v>25365</v>
      </c>
      <c r="AG169" s="133">
        <v>7.7</v>
      </c>
      <c r="AH169" s="149"/>
    </row>
    <row r="170" spans="1:34" ht="13">
      <c r="A170" s="136" t="s">
        <v>23</v>
      </c>
      <c r="E170" s="136" t="s">
        <v>1463</v>
      </c>
      <c r="F170" s="136" t="s">
        <v>23</v>
      </c>
      <c r="G170" s="55" t="e">
        <f>INDEX(A:A,MATCH($L$4:L611,E:E,0))</f>
        <v>#N/A</v>
      </c>
      <c r="H170" s="55" t="e">
        <f t="shared" si="11"/>
        <v>#N/A</v>
      </c>
      <c r="I170" s="55" t="str">
        <f t="shared" si="14"/>
        <v>Scheme Benchmark (MSCI Emerging TRI**)Additional Benchmark (Nifty 50 TRI)</v>
      </c>
      <c r="J170" s="55" t="e">
        <f t="shared" si="13"/>
        <v>#N/A</v>
      </c>
      <c r="K170" s="55" t="e">
        <f t="shared" si="12"/>
        <v>#N/A</v>
      </c>
      <c r="L170" s="131" t="s">
        <v>1222</v>
      </c>
      <c r="M170" s="132">
        <v>9903</v>
      </c>
      <c r="N170" s="133">
        <v>-0.97</v>
      </c>
      <c r="O170" s="132">
        <v>11921</v>
      </c>
      <c r="P170" s="133">
        <v>6.02</v>
      </c>
      <c r="Q170" s="132">
        <v>15064</v>
      </c>
      <c r="R170" s="133">
        <v>8.5299999999999994</v>
      </c>
      <c r="S170" s="132">
        <v>29048</v>
      </c>
      <c r="T170" s="133">
        <v>8.8699999999999992</v>
      </c>
      <c r="U170" s="149"/>
      <c r="Y170" s="131" t="s">
        <v>1222</v>
      </c>
      <c r="Z170" s="132">
        <v>9903</v>
      </c>
      <c r="AA170" s="133">
        <v>-0.97</v>
      </c>
      <c r="AB170" s="132">
        <v>11921</v>
      </c>
      <c r="AC170" s="133">
        <v>6.02</v>
      </c>
      <c r="AD170" s="132">
        <v>15064</v>
      </c>
      <c r="AE170" s="133">
        <v>8.5299999999999994</v>
      </c>
      <c r="AF170" s="132">
        <v>29048</v>
      </c>
      <c r="AG170" s="133">
        <v>8.8699999999999992</v>
      </c>
      <c r="AH170" s="149"/>
    </row>
    <row r="171" spans="1:34">
      <c r="A171" s="136" t="s">
        <v>24</v>
      </c>
      <c r="E171" s="136" t="s">
        <v>1464</v>
      </c>
      <c r="F171" s="136" t="s">
        <v>24</v>
      </c>
      <c r="G171" s="55" t="e">
        <f>INDEX(A:A,MATCH($L$4:L612,E:E,0))</f>
        <v>#N/A</v>
      </c>
      <c r="H171" s="55" t="e">
        <f t="shared" si="11"/>
        <v>#N/A</v>
      </c>
      <c r="I171" s="55" t="str">
        <f t="shared" si="14"/>
        <v>Additional Benchmark (Nifty 50 TRI)</v>
      </c>
      <c r="J171" s="55" t="e">
        <f t="shared" si="13"/>
        <v>#N/A</v>
      </c>
      <c r="K171" s="55" t="e">
        <f t="shared" si="12"/>
        <v>#N/A</v>
      </c>
      <c r="M171" s="134"/>
      <c r="N171" s="135"/>
      <c r="O171" s="134"/>
      <c r="P171" s="135"/>
      <c r="Q171" s="134"/>
      <c r="R171" s="135"/>
      <c r="S171" s="134"/>
      <c r="T171" s="135"/>
      <c r="U171" s="77"/>
      <c r="Z171" s="134"/>
      <c r="AA171" s="135"/>
      <c r="AB171" s="134"/>
      <c r="AC171" s="135"/>
      <c r="AD171" s="134"/>
      <c r="AE171" s="135"/>
      <c r="AF171" s="134"/>
      <c r="AG171" s="135"/>
      <c r="AH171" s="77"/>
    </row>
    <row r="172" spans="1:34">
      <c r="A172" s="136" t="s">
        <v>25</v>
      </c>
      <c r="E172" s="136" t="s">
        <v>1465</v>
      </c>
      <c r="F172" s="136" t="s">
        <v>25</v>
      </c>
      <c r="G172" s="55" t="str">
        <f>INDEX(A:A,MATCH($L$4:L613,E:E,0))</f>
        <v>HEPROF</v>
      </c>
      <c r="H172" s="55" t="str">
        <f t="shared" si="11"/>
        <v>Direct</v>
      </c>
      <c r="I172" s="55" t="str">
        <f t="shared" si="14"/>
        <v>HSBC Infrastructure Equity Fund - Dir - Growth</v>
      </c>
      <c r="J172" s="55" t="str">
        <f t="shared" si="13"/>
        <v>Direct</v>
      </c>
      <c r="K172" s="55" t="e">
        <f t="shared" si="12"/>
        <v>#N/A</v>
      </c>
      <c r="L172" s="127" t="s">
        <v>1246</v>
      </c>
      <c r="M172" s="128">
        <v>8884</v>
      </c>
      <c r="N172" s="129">
        <v>-11.13</v>
      </c>
      <c r="O172" s="128">
        <v>6026</v>
      </c>
      <c r="P172" s="129">
        <v>-15.51</v>
      </c>
      <c r="Q172" s="128">
        <v>7818</v>
      </c>
      <c r="R172" s="129">
        <v>-4.8</v>
      </c>
      <c r="S172" s="128">
        <v>11344</v>
      </c>
      <c r="T172" s="129">
        <v>1.64</v>
      </c>
      <c r="U172" s="130">
        <v>41275</v>
      </c>
      <c r="Y172" s="127" t="s">
        <v>1246</v>
      </c>
      <c r="Z172" s="128">
        <v>8884</v>
      </c>
      <c r="AA172" s="129">
        <v>-11.13</v>
      </c>
      <c r="AB172" s="128">
        <v>6026</v>
      </c>
      <c r="AC172" s="129">
        <v>-15.51</v>
      </c>
      <c r="AD172" s="128">
        <v>7818</v>
      </c>
      <c r="AE172" s="129">
        <v>-4.8</v>
      </c>
      <c r="AF172" s="128">
        <v>11344</v>
      </c>
      <c r="AG172" s="129">
        <v>1.64</v>
      </c>
      <c r="AH172" s="130">
        <v>41275</v>
      </c>
    </row>
    <row r="173" spans="1:34" ht="13">
      <c r="A173" s="136" t="s">
        <v>5</v>
      </c>
      <c r="E173" s="136" t="s">
        <v>1466</v>
      </c>
      <c r="F173" s="136" t="s">
        <v>5</v>
      </c>
      <c r="G173" s="55" t="e">
        <f>INDEX(A:A,MATCH($L$4:L614,E:E,0))</f>
        <v>#N/A</v>
      </c>
      <c r="H173" s="55" t="e">
        <f t="shared" si="11"/>
        <v>#N/A</v>
      </c>
      <c r="I173" s="55" t="str">
        <f t="shared" si="14"/>
        <v>HSBC Infrastructure Equity Fund - Dir - GrowthScheme Benchmark (SnP India Infrastructure Custom**)</v>
      </c>
      <c r="J173" s="55" t="str">
        <f t="shared" si="13"/>
        <v>HEPROF</v>
      </c>
      <c r="K173" s="55" t="str">
        <f t="shared" si="12"/>
        <v>Direct</v>
      </c>
      <c r="L173" s="131" t="s">
        <v>1247</v>
      </c>
      <c r="M173" s="132">
        <v>8008</v>
      </c>
      <c r="N173" s="133">
        <v>-19.87</v>
      </c>
      <c r="O173" s="132">
        <v>6826</v>
      </c>
      <c r="P173" s="133">
        <v>-11.93</v>
      </c>
      <c r="Q173" s="132">
        <v>9801</v>
      </c>
      <c r="R173" s="133">
        <v>-0.4</v>
      </c>
      <c r="S173" s="132" t="s">
        <v>73</v>
      </c>
      <c r="T173" s="133" t="s">
        <v>73</v>
      </c>
      <c r="U173" s="149"/>
      <c r="Y173" s="131" t="s">
        <v>1247</v>
      </c>
      <c r="Z173" s="132">
        <v>8008</v>
      </c>
      <c r="AA173" s="133">
        <v>-19.87</v>
      </c>
      <c r="AB173" s="132">
        <v>6826</v>
      </c>
      <c r="AC173" s="133">
        <v>-11.93</v>
      </c>
      <c r="AD173" s="132">
        <v>9801</v>
      </c>
      <c r="AE173" s="133">
        <v>-0.4</v>
      </c>
      <c r="AF173" s="132" t="s">
        <v>73</v>
      </c>
      <c r="AG173" s="133" t="s">
        <v>73</v>
      </c>
      <c r="AH173" s="149"/>
    </row>
    <row r="174" spans="1:34" ht="13">
      <c r="A174" s="136" t="s">
        <v>6</v>
      </c>
      <c r="E174" s="136" t="s">
        <v>1467</v>
      </c>
      <c r="F174" s="136" t="s">
        <v>6</v>
      </c>
      <c r="G174" s="55" t="e">
        <f>INDEX(A:A,MATCH($L$4:L615,E:E,0))</f>
        <v>#N/A</v>
      </c>
      <c r="H174" s="55" t="e">
        <f t="shared" si="11"/>
        <v>#N/A</v>
      </c>
      <c r="I174" s="55" t="str">
        <f t="shared" si="14"/>
        <v>Scheme Benchmark (SnP India Infrastructure Custom**)Additional Benchmark (Nifty 50 TRI)</v>
      </c>
      <c r="J174" s="55" t="e">
        <f t="shared" si="13"/>
        <v>#N/A</v>
      </c>
      <c r="K174" s="55" t="e">
        <f t="shared" si="12"/>
        <v>#N/A</v>
      </c>
      <c r="L174" s="131" t="s">
        <v>1222</v>
      </c>
      <c r="M174" s="132">
        <v>9903</v>
      </c>
      <c r="N174" s="133">
        <v>-0.97</v>
      </c>
      <c r="O174" s="132">
        <v>11921</v>
      </c>
      <c r="P174" s="133">
        <v>6.02</v>
      </c>
      <c r="Q174" s="132">
        <v>15064</v>
      </c>
      <c r="R174" s="133">
        <v>8.5299999999999994</v>
      </c>
      <c r="S174" s="132">
        <v>20800</v>
      </c>
      <c r="T174" s="133">
        <v>9.91</v>
      </c>
      <c r="U174" s="149"/>
      <c r="Y174" s="131" t="s">
        <v>1222</v>
      </c>
      <c r="Z174" s="132">
        <v>9903</v>
      </c>
      <c r="AA174" s="133">
        <v>-0.97</v>
      </c>
      <c r="AB174" s="132">
        <v>11921</v>
      </c>
      <c r="AC174" s="133">
        <v>6.02</v>
      </c>
      <c r="AD174" s="132">
        <v>15064</v>
      </c>
      <c r="AE174" s="133">
        <v>8.5299999999999994</v>
      </c>
      <c r="AF174" s="132">
        <v>20800</v>
      </c>
      <c r="AG174" s="133">
        <v>9.91</v>
      </c>
      <c r="AH174" s="149"/>
    </row>
    <row r="175" spans="1:34">
      <c r="A175" s="136" t="s">
        <v>3</v>
      </c>
      <c r="E175" s="136" t="s">
        <v>1468</v>
      </c>
      <c r="F175" s="136" t="s">
        <v>3</v>
      </c>
      <c r="G175" s="55" t="e">
        <f>INDEX(A:A,MATCH($L$4:L616,E:E,0))</f>
        <v>#N/A</v>
      </c>
      <c r="H175" s="55" t="e">
        <f t="shared" si="11"/>
        <v>#N/A</v>
      </c>
      <c r="I175" s="55" t="str">
        <f t="shared" si="14"/>
        <v>Additional Benchmark (Nifty 50 TRI)</v>
      </c>
      <c r="J175" s="55" t="e">
        <f t="shared" si="13"/>
        <v>#N/A</v>
      </c>
      <c r="K175" s="55" t="e">
        <f t="shared" si="12"/>
        <v>#N/A</v>
      </c>
      <c r="M175" s="134"/>
      <c r="N175" s="135"/>
      <c r="O175" s="134"/>
      <c r="P175" s="135"/>
      <c r="Q175" s="134"/>
      <c r="R175" s="135"/>
      <c r="S175" s="134"/>
      <c r="T175" s="135"/>
      <c r="U175" s="77"/>
      <c r="Z175" s="134"/>
      <c r="AA175" s="135"/>
      <c r="AB175" s="134"/>
      <c r="AC175" s="135"/>
      <c r="AD175" s="134"/>
      <c r="AE175" s="135"/>
      <c r="AF175" s="134"/>
      <c r="AG175" s="135"/>
      <c r="AH175" s="77"/>
    </row>
    <row r="176" spans="1:34">
      <c r="A176" s="136" t="s">
        <v>7</v>
      </c>
      <c r="E176" s="136" t="s">
        <v>1469</v>
      </c>
      <c r="F176" s="136" t="s">
        <v>7</v>
      </c>
      <c r="G176" s="55" t="str">
        <f>INDEX(A:A,MATCH($L$4:L617,E:E,0))</f>
        <v>HEPROF</v>
      </c>
      <c r="H176" s="55" t="str">
        <f t="shared" si="11"/>
        <v>Regular</v>
      </c>
      <c r="I176" s="55" t="str">
        <f t="shared" si="14"/>
        <v>HSBC Infrastructure Equity Fund - Growth</v>
      </c>
      <c r="J176" s="55" t="str">
        <f t="shared" si="13"/>
        <v>Regular</v>
      </c>
      <c r="K176" s="55" t="e">
        <f t="shared" si="12"/>
        <v>#N/A</v>
      </c>
      <c r="L176" s="127" t="s">
        <v>225</v>
      </c>
      <c r="M176" s="128">
        <v>8765</v>
      </c>
      <c r="N176" s="129">
        <v>-12.32</v>
      </c>
      <c r="O176" s="128">
        <v>5848</v>
      </c>
      <c r="P176" s="129">
        <v>-16.350000000000001</v>
      </c>
      <c r="Q176" s="128">
        <v>7482</v>
      </c>
      <c r="R176" s="129">
        <v>-5.63</v>
      </c>
      <c r="S176" s="128">
        <v>13260</v>
      </c>
      <c r="T176" s="129">
        <v>1.95</v>
      </c>
      <c r="U176" s="130">
        <v>38771</v>
      </c>
      <c r="Y176" s="127" t="s">
        <v>225</v>
      </c>
      <c r="Z176" s="128">
        <v>8765</v>
      </c>
      <c r="AA176" s="129">
        <v>-12.32</v>
      </c>
      <c r="AB176" s="128">
        <v>5848</v>
      </c>
      <c r="AC176" s="129">
        <v>-16.350000000000001</v>
      </c>
      <c r="AD176" s="128">
        <v>7482</v>
      </c>
      <c r="AE176" s="129">
        <v>-5.63</v>
      </c>
      <c r="AF176" s="128">
        <v>13260</v>
      </c>
      <c r="AG176" s="129">
        <v>1.95</v>
      </c>
      <c r="AH176" s="130">
        <v>38771</v>
      </c>
    </row>
    <row r="177" spans="1:34" ht="13">
      <c r="A177" s="136" t="s">
        <v>10</v>
      </c>
      <c r="E177" s="136" t="s">
        <v>1470</v>
      </c>
      <c r="F177" s="136" t="s">
        <v>10</v>
      </c>
      <c r="G177" s="55" t="e">
        <f>INDEX(A:A,MATCH($L$4:L618,E:E,0))</f>
        <v>#N/A</v>
      </c>
      <c r="H177" s="55" t="e">
        <f t="shared" si="11"/>
        <v>#N/A</v>
      </c>
      <c r="I177" s="55" t="str">
        <f t="shared" si="14"/>
        <v>HSBC Infrastructure Equity Fund - GrowthScheme Benchmark (SnP India Infrastructure Custom**)</v>
      </c>
      <c r="J177" s="55" t="str">
        <f t="shared" si="13"/>
        <v>HEPROF</v>
      </c>
      <c r="K177" s="55" t="str">
        <f t="shared" si="12"/>
        <v>Regular</v>
      </c>
      <c r="L177" s="131" t="s">
        <v>1247</v>
      </c>
      <c r="M177" s="132">
        <v>8008</v>
      </c>
      <c r="N177" s="133">
        <v>-19.87</v>
      </c>
      <c r="O177" s="132">
        <v>6826</v>
      </c>
      <c r="P177" s="133">
        <v>-11.93</v>
      </c>
      <c r="Q177" s="132">
        <v>9801</v>
      </c>
      <c r="R177" s="133">
        <v>-0.4</v>
      </c>
      <c r="S177" s="132" t="s">
        <v>73</v>
      </c>
      <c r="T177" s="133" t="s">
        <v>73</v>
      </c>
      <c r="U177" s="149"/>
      <c r="Y177" s="131" t="s">
        <v>1247</v>
      </c>
      <c r="Z177" s="132">
        <v>8008</v>
      </c>
      <c r="AA177" s="133">
        <v>-19.87</v>
      </c>
      <c r="AB177" s="132">
        <v>6826</v>
      </c>
      <c r="AC177" s="133">
        <v>-11.93</v>
      </c>
      <c r="AD177" s="132">
        <v>9801</v>
      </c>
      <c r="AE177" s="133">
        <v>-0.4</v>
      </c>
      <c r="AF177" s="132" t="s">
        <v>73</v>
      </c>
      <c r="AG177" s="133" t="s">
        <v>73</v>
      </c>
      <c r="AH177" s="149"/>
    </row>
    <row r="178" spans="1:34" ht="13">
      <c r="G178" s="55" t="e">
        <f>INDEX(A:A,MATCH($L$4:L619,E:E,0))</f>
        <v>#N/A</v>
      </c>
      <c r="H178" s="55" t="e">
        <f t="shared" si="11"/>
        <v>#N/A</v>
      </c>
      <c r="I178" s="55" t="str">
        <f t="shared" si="14"/>
        <v>Scheme Benchmark (SnP India Infrastructure Custom**)Additional Benchmark (Nifty 50 TRI)</v>
      </c>
      <c r="J178" s="55" t="e">
        <f t="shared" si="13"/>
        <v>#N/A</v>
      </c>
      <c r="K178" s="55" t="e">
        <f t="shared" si="12"/>
        <v>#N/A</v>
      </c>
      <c r="L178" s="131" t="s">
        <v>1222</v>
      </c>
      <c r="M178" s="132">
        <v>9903</v>
      </c>
      <c r="N178" s="133">
        <v>-0.97</v>
      </c>
      <c r="O178" s="132">
        <v>11921</v>
      </c>
      <c r="P178" s="133">
        <v>6.02</v>
      </c>
      <c r="Q178" s="132">
        <v>15064</v>
      </c>
      <c r="R178" s="133">
        <v>8.5299999999999994</v>
      </c>
      <c r="S178" s="132">
        <v>43928</v>
      </c>
      <c r="T178" s="133">
        <v>10.66</v>
      </c>
      <c r="U178" s="149"/>
      <c r="Y178" s="131" t="s">
        <v>1222</v>
      </c>
      <c r="Z178" s="132">
        <v>9903</v>
      </c>
      <c r="AA178" s="133">
        <v>-0.97</v>
      </c>
      <c r="AB178" s="132">
        <v>11921</v>
      </c>
      <c r="AC178" s="133">
        <v>6.02</v>
      </c>
      <c r="AD178" s="132">
        <v>15064</v>
      </c>
      <c r="AE178" s="133">
        <v>8.5299999999999994</v>
      </c>
      <c r="AF178" s="132">
        <v>43928</v>
      </c>
      <c r="AG178" s="133">
        <v>10.66</v>
      </c>
      <c r="AH178" s="149"/>
    </row>
    <row r="179" spans="1:34">
      <c r="B179" s="138" t="s">
        <v>1406</v>
      </c>
      <c r="E179" s="138" t="s">
        <v>1406</v>
      </c>
      <c r="F179" s="138" t="s">
        <v>119</v>
      </c>
      <c r="G179" s="55" t="e">
        <f>INDEX(A:A,MATCH($L$4:L620,E:E,0))</f>
        <v>#N/A</v>
      </c>
      <c r="H179" s="55" t="e">
        <f t="shared" si="11"/>
        <v>#N/A</v>
      </c>
      <c r="I179" s="55" t="str">
        <f t="shared" si="14"/>
        <v>Additional Benchmark (Nifty 50 TRI)</v>
      </c>
      <c r="J179" s="55" t="e">
        <f t="shared" si="13"/>
        <v>#N/A</v>
      </c>
      <c r="K179" s="55" t="e">
        <f t="shared" si="12"/>
        <v>#N/A</v>
      </c>
      <c r="M179" s="134"/>
      <c r="N179" s="135"/>
      <c r="O179" s="134"/>
      <c r="P179" s="135"/>
      <c r="Q179" s="134"/>
      <c r="R179" s="135"/>
      <c r="S179" s="134"/>
      <c r="T179" s="135"/>
      <c r="U179" s="77"/>
      <c r="Z179" s="134"/>
      <c r="AA179" s="135"/>
      <c r="AB179" s="134"/>
      <c r="AC179" s="135"/>
      <c r="AD179" s="134"/>
      <c r="AE179" s="135"/>
      <c r="AF179" s="134"/>
      <c r="AG179" s="135"/>
      <c r="AH179" s="77"/>
    </row>
    <row r="180" spans="1:34">
      <c r="B180" s="138" t="s">
        <v>1407</v>
      </c>
      <c r="E180" s="138" t="s">
        <v>1407</v>
      </c>
      <c r="F180" s="138" t="s">
        <v>119</v>
      </c>
      <c r="G180" s="55" t="str">
        <f>INDEX(A:A,MATCH($L$4:L621,E:E,0))</f>
        <v>HELMCF</v>
      </c>
      <c r="H180" s="55" t="str">
        <f t="shared" si="11"/>
        <v>Direct</v>
      </c>
      <c r="I180" s="55" t="str">
        <f t="shared" si="14"/>
        <v>HSBC Large and Mid Cap Equity Fund - Dir - Growth</v>
      </c>
      <c r="J180" s="55" t="str">
        <f t="shared" si="13"/>
        <v>Direct</v>
      </c>
      <c r="K180" s="55" t="e">
        <f t="shared" si="12"/>
        <v>#N/A</v>
      </c>
      <c r="L180" s="127" t="s">
        <v>1378</v>
      </c>
      <c r="M180" s="128">
        <v>10108</v>
      </c>
      <c r="N180" s="129">
        <v>1.08</v>
      </c>
      <c r="O180" s="128" t="s">
        <v>73</v>
      </c>
      <c r="P180" s="129" t="s">
        <v>73</v>
      </c>
      <c r="Q180" s="128" t="s">
        <v>73</v>
      </c>
      <c r="R180" s="129" t="s">
        <v>73</v>
      </c>
      <c r="S180" s="128">
        <v>10111</v>
      </c>
      <c r="T180" s="129">
        <v>0.73</v>
      </c>
      <c r="U180" s="130">
        <v>43552</v>
      </c>
      <c r="Y180" s="127" t="s">
        <v>1378</v>
      </c>
      <c r="Z180" s="128">
        <v>10108</v>
      </c>
      <c r="AA180" s="129">
        <v>1.08</v>
      </c>
      <c r="AB180" s="128" t="s">
        <v>73</v>
      </c>
      <c r="AC180" s="129" t="s">
        <v>73</v>
      </c>
      <c r="AD180" s="128" t="s">
        <v>73</v>
      </c>
      <c r="AE180" s="129" t="s">
        <v>73</v>
      </c>
      <c r="AF180" s="128">
        <v>10111</v>
      </c>
      <c r="AG180" s="129">
        <v>0.73</v>
      </c>
      <c r="AH180" s="130">
        <v>43552</v>
      </c>
    </row>
    <row r="181" spans="1:34" ht="13">
      <c r="B181" s="138" t="s">
        <v>1408</v>
      </c>
      <c r="E181" s="138" t="s">
        <v>1408</v>
      </c>
      <c r="F181" s="138" t="s">
        <v>119</v>
      </c>
      <c r="G181" s="55" t="e">
        <f>INDEX(A:A,MATCH($L$4:L622,E:E,0))</f>
        <v>#N/A</v>
      </c>
      <c r="H181" s="55" t="e">
        <f t="shared" si="11"/>
        <v>#N/A</v>
      </c>
      <c r="I181" s="55" t="str">
        <f t="shared" si="14"/>
        <v>HSBC Large and Mid Cap Equity Fund - Dir - GrowthScheme Benchmark (NIFTY Large Midcap 250 TRI)</v>
      </c>
      <c r="J181" s="55" t="str">
        <f t="shared" si="13"/>
        <v>HELMCF</v>
      </c>
      <c r="K181" s="55" t="str">
        <f t="shared" si="12"/>
        <v>Direct</v>
      </c>
      <c r="L181" s="131" t="s">
        <v>1379</v>
      </c>
      <c r="M181" s="132">
        <v>10479</v>
      </c>
      <c r="N181" s="133">
        <v>4.78</v>
      </c>
      <c r="O181" s="132" t="s">
        <v>73</v>
      </c>
      <c r="P181" s="133" t="s">
        <v>73</v>
      </c>
      <c r="Q181" s="132" t="s">
        <v>73</v>
      </c>
      <c r="R181" s="133" t="s">
        <v>73</v>
      </c>
      <c r="S181" s="132">
        <v>10067</v>
      </c>
      <c r="T181" s="133">
        <v>0.44</v>
      </c>
      <c r="U181" s="149"/>
      <c r="Y181" s="131" t="s">
        <v>1379</v>
      </c>
      <c r="Z181" s="132">
        <v>10479</v>
      </c>
      <c r="AA181" s="133">
        <v>4.78</v>
      </c>
      <c r="AB181" s="132" t="s">
        <v>73</v>
      </c>
      <c r="AC181" s="133" t="s">
        <v>73</v>
      </c>
      <c r="AD181" s="132" t="s">
        <v>73</v>
      </c>
      <c r="AE181" s="133" t="s">
        <v>73</v>
      </c>
      <c r="AF181" s="132">
        <v>10067</v>
      </c>
      <c r="AG181" s="133">
        <v>0.44</v>
      </c>
      <c r="AH181" s="149"/>
    </row>
    <row r="182" spans="1:34">
      <c r="B182" s="138" t="s">
        <v>1409</v>
      </c>
      <c r="E182" s="138" t="s">
        <v>1409</v>
      </c>
      <c r="F182" s="138" t="s">
        <v>119</v>
      </c>
      <c r="G182" s="55" t="e">
        <f>INDEX(A:A,MATCH($L$4:L623,E:E,0))</f>
        <v>#N/A</v>
      </c>
      <c r="H182" s="55" t="e">
        <f t="shared" si="11"/>
        <v>#N/A</v>
      </c>
      <c r="I182" s="55" t="str">
        <f t="shared" si="14"/>
        <v>Scheme Benchmark (NIFTY Large Midcap 250 TRI)</v>
      </c>
      <c r="J182" s="55" t="e">
        <f t="shared" si="13"/>
        <v>#N/A</v>
      </c>
      <c r="K182" s="55" t="e">
        <f t="shared" si="12"/>
        <v>#N/A</v>
      </c>
      <c r="M182" s="134"/>
      <c r="N182" s="135"/>
      <c r="O182" s="134"/>
      <c r="P182" s="135"/>
      <c r="Q182" s="134"/>
      <c r="R182" s="135"/>
      <c r="S182" s="134"/>
      <c r="T182" s="135"/>
      <c r="U182" s="77"/>
      <c r="Z182" s="134"/>
      <c r="AA182" s="135"/>
      <c r="AB182" s="134"/>
      <c r="AC182" s="135"/>
      <c r="AD182" s="134"/>
      <c r="AE182" s="135"/>
      <c r="AF182" s="134"/>
      <c r="AG182" s="135"/>
      <c r="AH182" s="77"/>
    </row>
    <row r="183" spans="1:34">
      <c r="B183" s="138" t="s">
        <v>1410</v>
      </c>
      <c r="E183" s="138" t="s">
        <v>1410</v>
      </c>
      <c r="F183" s="138" t="s">
        <v>119</v>
      </c>
      <c r="G183" s="55" t="str">
        <f>INDEX(A:A,MATCH($L$4:L624,E:E,0))</f>
        <v>HELMCF</v>
      </c>
      <c r="H183" s="55" t="str">
        <f t="shared" si="11"/>
        <v>Regular</v>
      </c>
      <c r="I183" s="55" t="str">
        <f t="shared" si="14"/>
        <v>HSBC Large and Mid Cap Equity Fund - Reg - Growth</v>
      </c>
      <c r="J183" s="55" t="str">
        <f t="shared" si="13"/>
        <v>Regular</v>
      </c>
      <c r="K183" s="55" t="e">
        <f t="shared" si="12"/>
        <v>#N/A</v>
      </c>
      <c r="L183" s="127" t="s">
        <v>1387</v>
      </c>
      <c r="M183" s="128">
        <v>9943</v>
      </c>
      <c r="N183" s="129">
        <v>-0.56999999999999995</v>
      </c>
      <c r="O183" s="128" t="s">
        <v>73</v>
      </c>
      <c r="P183" s="129" t="s">
        <v>73</v>
      </c>
      <c r="Q183" s="128" t="s">
        <v>73</v>
      </c>
      <c r="R183" s="129" t="s">
        <v>73</v>
      </c>
      <c r="S183" s="128">
        <v>9866</v>
      </c>
      <c r="T183" s="129">
        <v>-0.89</v>
      </c>
      <c r="U183" s="130">
        <v>43552</v>
      </c>
      <c r="Y183" s="127" t="s">
        <v>1387</v>
      </c>
      <c r="Z183" s="128">
        <v>9943</v>
      </c>
      <c r="AA183" s="129">
        <v>-0.56999999999999995</v>
      </c>
      <c r="AB183" s="128" t="s">
        <v>73</v>
      </c>
      <c r="AC183" s="129" t="s">
        <v>73</v>
      </c>
      <c r="AD183" s="128" t="s">
        <v>73</v>
      </c>
      <c r="AE183" s="129" t="s">
        <v>73</v>
      </c>
      <c r="AF183" s="128">
        <v>9866</v>
      </c>
      <c r="AG183" s="129">
        <v>-0.89</v>
      </c>
      <c r="AH183" s="130">
        <v>43552</v>
      </c>
    </row>
    <row r="184" spans="1:34" ht="13">
      <c r="B184" s="138" t="s">
        <v>1411</v>
      </c>
      <c r="E184" s="138" t="s">
        <v>1411</v>
      </c>
      <c r="F184" s="138" t="s">
        <v>119</v>
      </c>
      <c r="G184" s="55" t="e">
        <f>INDEX(A:A,MATCH($L$4:L625,E:E,0))</f>
        <v>#N/A</v>
      </c>
      <c r="H184" s="55" t="e">
        <f t="shared" si="11"/>
        <v>#N/A</v>
      </c>
      <c r="I184" s="55" t="str">
        <f t="shared" si="14"/>
        <v>HSBC Large and Mid Cap Equity Fund - Reg - GrowthScheme Benchmark (NIFTY Large Midcap 250 TRI)</v>
      </c>
      <c r="J184" s="55" t="str">
        <f t="shared" si="13"/>
        <v>HELMCF</v>
      </c>
      <c r="K184" s="55" t="str">
        <f t="shared" si="12"/>
        <v>Regular</v>
      </c>
      <c r="L184" s="131" t="s">
        <v>1379</v>
      </c>
      <c r="M184" s="132">
        <v>10479</v>
      </c>
      <c r="N184" s="133">
        <v>4.78</v>
      </c>
      <c r="O184" s="132" t="s">
        <v>73</v>
      </c>
      <c r="P184" s="133" t="s">
        <v>73</v>
      </c>
      <c r="Q184" s="132" t="s">
        <v>73</v>
      </c>
      <c r="R184" s="133" t="s">
        <v>73</v>
      </c>
      <c r="S184" s="132">
        <v>10067</v>
      </c>
      <c r="T184" s="133">
        <v>0.44</v>
      </c>
      <c r="U184" s="149"/>
      <c r="Y184" s="131" t="s">
        <v>1379</v>
      </c>
      <c r="Z184" s="132">
        <v>10479</v>
      </c>
      <c r="AA184" s="133">
        <v>4.78</v>
      </c>
      <c r="AB184" s="132" t="s">
        <v>73</v>
      </c>
      <c r="AC184" s="133" t="s">
        <v>73</v>
      </c>
      <c r="AD184" s="132" t="s">
        <v>73</v>
      </c>
      <c r="AE184" s="133" t="s">
        <v>73</v>
      </c>
      <c r="AF184" s="132">
        <v>10067</v>
      </c>
      <c r="AG184" s="133">
        <v>0.44</v>
      </c>
      <c r="AH184" s="149"/>
    </row>
    <row r="185" spans="1:34" ht="13">
      <c r="B185" s="138" t="s">
        <v>1412</v>
      </c>
      <c r="E185" s="138" t="s">
        <v>1412</v>
      </c>
      <c r="F185" s="138" t="s">
        <v>119</v>
      </c>
      <c r="G185" s="55" t="e">
        <f>INDEX(A:A,MATCH($L$4:L626,E:E,0))</f>
        <v>#N/A</v>
      </c>
      <c r="H185" s="55" t="e">
        <f t="shared" si="11"/>
        <v>#N/A</v>
      </c>
      <c r="I185" s="55" t="str">
        <f t="shared" si="14"/>
        <v>Scheme Benchmark (NIFTY Large Midcap 250 TRI)Additional Benchmark (Nifty 50 TRI)</v>
      </c>
      <c r="J185" s="55" t="e">
        <f t="shared" si="13"/>
        <v>#N/A</v>
      </c>
      <c r="K185" s="55" t="e">
        <f t="shared" si="12"/>
        <v>#N/A</v>
      </c>
      <c r="L185" s="131" t="s">
        <v>1222</v>
      </c>
      <c r="M185" s="132">
        <v>9903</v>
      </c>
      <c r="N185" s="133">
        <v>-0.97</v>
      </c>
      <c r="O185" s="132" t="s">
        <v>73</v>
      </c>
      <c r="P185" s="133" t="s">
        <v>73</v>
      </c>
      <c r="Q185" s="132" t="s">
        <v>73</v>
      </c>
      <c r="R185" s="133" t="s">
        <v>73</v>
      </c>
      <c r="S185" s="132">
        <v>9903</v>
      </c>
      <c r="T185" s="133">
        <v>-0.64</v>
      </c>
      <c r="U185" s="149"/>
      <c r="Y185" s="131" t="s">
        <v>1222</v>
      </c>
      <c r="Z185" s="132">
        <v>9903</v>
      </c>
      <c r="AA185" s="133">
        <v>-0.97</v>
      </c>
      <c r="AB185" s="132" t="s">
        <v>73</v>
      </c>
      <c r="AC185" s="133" t="s">
        <v>73</v>
      </c>
      <c r="AD185" s="132" t="s">
        <v>73</v>
      </c>
      <c r="AE185" s="133" t="s">
        <v>73</v>
      </c>
      <c r="AF185" s="132">
        <v>9903</v>
      </c>
      <c r="AG185" s="133">
        <v>-0.64</v>
      </c>
      <c r="AH185" s="149"/>
    </row>
    <row r="186" spans="1:34">
      <c r="B186" s="138" t="s">
        <v>1413</v>
      </c>
      <c r="E186" s="138" t="s">
        <v>1413</v>
      </c>
      <c r="F186" s="138" t="s">
        <v>119</v>
      </c>
      <c r="G186" s="55" t="e">
        <f>INDEX(A:A,MATCH($L$4:L627,E:E,0))</f>
        <v>#N/A</v>
      </c>
      <c r="H186" s="55" t="e">
        <f t="shared" si="11"/>
        <v>#N/A</v>
      </c>
      <c r="I186" s="55" t="str">
        <f t="shared" si="14"/>
        <v>Additional Benchmark (Nifty 50 TRI)</v>
      </c>
      <c r="J186" s="55" t="e">
        <f t="shared" si="13"/>
        <v>#N/A</v>
      </c>
      <c r="K186" s="55" t="e">
        <f t="shared" si="12"/>
        <v>#N/A</v>
      </c>
      <c r="M186" s="134"/>
      <c r="N186" s="135"/>
      <c r="O186" s="134"/>
      <c r="P186" s="135"/>
      <c r="Q186" s="134"/>
      <c r="R186" s="135"/>
      <c r="S186" s="134"/>
      <c r="T186" s="135"/>
      <c r="U186" s="77"/>
      <c r="Z186" s="134"/>
      <c r="AA186" s="135"/>
      <c r="AB186" s="134"/>
      <c r="AC186" s="135"/>
      <c r="AD186" s="134"/>
      <c r="AE186" s="135"/>
      <c r="AF186" s="134"/>
      <c r="AG186" s="135"/>
      <c r="AH186" s="77"/>
    </row>
    <row r="187" spans="1:34">
      <c r="B187" s="138" t="s">
        <v>1414</v>
      </c>
      <c r="E187" s="138" t="s">
        <v>1414</v>
      </c>
      <c r="F187" s="138" t="s">
        <v>119</v>
      </c>
      <c r="G187" s="55" t="str">
        <f>INDEX(A:A,MATCH($L$4:L628,E:E,0))</f>
        <v>HEEQTF</v>
      </c>
      <c r="H187" s="55" t="str">
        <f t="shared" si="11"/>
        <v>Direct</v>
      </c>
      <c r="I187" s="55" t="str">
        <f t="shared" si="14"/>
        <v>HSBC Large Cap Equity Fund - Dir - Growth</v>
      </c>
      <c r="J187" s="55" t="str">
        <f t="shared" si="13"/>
        <v>Direct</v>
      </c>
      <c r="K187" s="55" t="e">
        <f t="shared" si="12"/>
        <v>#N/A</v>
      </c>
      <c r="L187" s="127" t="s">
        <v>1248</v>
      </c>
      <c r="M187" s="128">
        <v>9914</v>
      </c>
      <c r="N187" s="129">
        <v>-0.86</v>
      </c>
      <c r="O187" s="128">
        <v>11251</v>
      </c>
      <c r="P187" s="129">
        <v>4</v>
      </c>
      <c r="Q187" s="128">
        <v>15078</v>
      </c>
      <c r="R187" s="129">
        <v>8.5500000000000007</v>
      </c>
      <c r="S187" s="128">
        <v>20727</v>
      </c>
      <c r="T187" s="129">
        <v>9.86</v>
      </c>
      <c r="U187" s="130">
        <v>41275</v>
      </c>
      <c r="Y187" s="127" t="s">
        <v>1248</v>
      </c>
      <c r="Z187" s="128">
        <v>9914</v>
      </c>
      <c r="AA187" s="129">
        <v>-0.86</v>
      </c>
      <c r="AB187" s="128">
        <v>11251</v>
      </c>
      <c r="AC187" s="129">
        <v>4</v>
      </c>
      <c r="AD187" s="128">
        <v>15078</v>
      </c>
      <c r="AE187" s="129">
        <v>8.5500000000000007</v>
      </c>
      <c r="AF187" s="128">
        <v>20727</v>
      </c>
      <c r="AG187" s="129">
        <v>9.86</v>
      </c>
      <c r="AH187" s="130">
        <v>41275</v>
      </c>
    </row>
    <row r="188" spans="1:34" ht="13">
      <c r="B188" s="138" t="s">
        <v>1415</v>
      </c>
      <c r="E188" s="138" t="s">
        <v>1415</v>
      </c>
      <c r="F188" s="138" t="s">
        <v>119</v>
      </c>
      <c r="G188" s="55" t="e">
        <f>INDEX(A:A,MATCH($L$4:L629,E:E,0))</f>
        <v>#N/A</v>
      </c>
      <c r="H188" s="55" t="e">
        <f t="shared" si="11"/>
        <v>#N/A</v>
      </c>
      <c r="I188" s="55" t="str">
        <f t="shared" si="14"/>
        <v>HSBC Large Cap Equity Fund - Dir - GrowthScheme Benchmark (Nifty 50 TRI)</v>
      </c>
      <c r="J188" s="55" t="str">
        <f t="shared" si="13"/>
        <v>HEEQTF</v>
      </c>
      <c r="K188" s="55" t="str">
        <f t="shared" si="12"/>
        <v>Direct</v>
      </c>
      <c r="L188" s="131" t="s">
        <v>1249</v>
      </c>
      <c r="M188" s="132">
        <v>9903</v>
      </c>
      <c r="N188" s="133">
        <v>-0.97</v>
      </c>
      <c r="O188" s="132">
        <v>11921</v>
      </c>
      <c r="P188" s="133">
        <v>6.02</v>
      </c>
      <c r="Q188" s="132">
        <v>15064</v>
      </c>
      <c r="R188" s="133">
        <v>8.5299999999999994</v>
      </c>
      <c r="S188" s="132">
        <v>20800</v>
      </c>
      <c r="T188" s="133">
        <v>9.91</v>
      </c>
      <c r="U188" s="149"/>
      <c r="Y188" s="131" t="s">
        <v>1249</v>
      </c>
      <c r="Z188" s="132">
        <v>9903</v>
      </c>
      <c r="AA188" s="133">
        <v>-0.97</v>
      </c>
      <c r="AB188" s="132">
        <v>11921</v>
      </c>
      <c r="AC188" s="133">
        <v>6.02</v>
      </c>
      <c r="AD188" s="132">
        <v>15064</v>
      </c>
      <c r="AE188" s="133">
        <v>8.5299999999999994</v>
      </c>
      <c r="AF188" s="132">
        <v>20800</v>
      </c>
      <c r="AG188" s="133">
        <v>9.91</v>
      </c>
      <c r="AH188" s="149"/>
    </row>
    <row r="189" spans="1:34" ht="13">
      <c r="B189" s="138" t="s">
        <v>1416</v>
      </c>
      <c r="E189" s="138" t="s">
        <v>1416</v>
      </c>
      <c r="F189" s="138" t="s">
        <v>119</v>
      </c>
      <c r="G189" s="55" t="e">
        <f>INDEX(A:A,MATCH($L$4:L630,E:E,0))</f>
        <v>#N/A</v>
      </c>
      <c r="H189" s="55" t="e">
        <f t="shared" si="11"/>
        <v>#N/A</v>
      </c>
      <c r="I189" s="55" t="str">
        <f t="shared" si="14"/>
        <v>Scheme Benchmark (Nifty 50 TRI)Additional Benchmark (S&amp;P BSE Sensex TRI)</v>
      </c>
      <c r="J189" s="55" t="e">
        <f t="shared" si="13"/>
        <v>#N/A</v>
      </c>
      <c r="K189" s="55" t="e">
        <f t="shared" si="12"/>
        <v>#N/A</v>
      </c>
      <c r="L189" s="131" t="s">
        <v>1250</v>
      </c>
      <c r="M189" s="132">
        <v>9956</v>
      </c>
      <c r="N189" s="133">
        <v>-0.44</v>
      </c>
      <c r="O189" s="132">
        <v>12602</v>
      </c>
      <c r="P189" s="133">
        <v>8</v>
      </c>
      <c r="Q189" s="132">
        <v>15500</v>
      </c>
      <c r="R189" s="133">
        <v>9.15</v>
      </c>
      <c r="S189" s="132">
        <v>21621</v>
      </c>
      <c r="T189" s="133">
        <v>10.46</v>
      </c>
      <c r="U189" s="149"/>
      <c r="Y189" s="131" t="s">
        <v>1250</v>
      </c>
      <c r="Z189" s="132">
        <v>9956</v>
      </c>
      <c r="AA189" s="133">
        <v>-0.44</v>
      </c>
      <c r="AB189" s="132">
        <v>12602</v>
      </c>
      <c r="AC189" s="133">
        <v>8</v>
      </c>
      <c r="AD189" s="132">
        <v>15500</v>
      </c>
      <c r="AE189" s="133">
        <v>9.15</v>
      </c>
      <c r="AF189" s="132">
        <v>21621</v>
      </c>
      <c r="AG189" s="133">
        <v>10.46</v>
      </c>
      <c r="AH189" s="149"/>
    </row>
    <row r="190" spans="1:34">
      <c r="B190" s="138" t="s">
        <v>1417</v>
      </c>
      <c r="E190" s="138" t="s">
        <v>1417</v>
      </c>
      <c r="F190" s="138" t="s">
        <v>119</v>
      </c>
      <c r="G190" s="55" t="e">
        <f>INDEX(A:A,MATCH($L$4:L631,E:E,0))</f>
        <v>#N/A</v>
      </c>
      <c r="H190" s="55" t="e">
        <f t="shared" si="11"/>
        <v>#N/A</v>
      </c>
      <c r="I190" s="55" t="str">
        <f t="shared" si="14"/>
        <v>Additional Benchmark (S&amp;P BSE Sensex TRI)</v>
      </c>
      <c r="J190" s="55" t="e">
        <f t="shared" si="13"/>
        <v>#N/A</v>
      </c>
      <c r="K190" s="55" t="e">
        <f t="shared" si="12"/>
        <v>#N/A</v>
      </c>
      <c r="M190" s="134"/>
      <c r="N190" s="135"/>
      <c r="O190" s="134"/>
      <c r="P190" s="135"/>
      <c r="Q190" s="134"/>
      <c r="R190" s="135"/>
      <c r="S190" s="134"/>
      <c r="T190" s="135"/>
      <c r="U190" s="77"/>
      <c r="Z190" s="134"/>
      <c r="AA190" s="135"/>
      <c r="AB190" s="134"/>
      <c r="AC190" s="135"/>
      <c r="AD190" s="134"/>
      <c r="AE190" s="135"/>
      <c r="AF190" s="134"/>
      <c r="AG190" s="135"/>
      <c r="AH190" s="77"/>
    </row>
    <row r="191" spans="1:34">
      <c r="B191" s="138" t="s">
        <v>1418</v>
      </c>
      <c r="E191" s="138" t="s">
        <v>1418</v>
      </c>
      <c r="F191" s="138" t="s">
        <v>119</v>
      </c>
      <c r="G191" s="55" t="str">
        <f>INDEX(A:A,MATCH($L$4:L632,E:E,0))</f>
        <v>HEEQTF</v>
      </c>
      <c r="H191" s="55" t="str">
        <f t="shared" si="11"/>
        <v>Regular</v>
      </c>
      <c r="I191" s="55" t="str">
        <f t="shared" si="14"/>
        <v>HSBC Large Cap Equity Fund - Growth</v>
      </c>
      <c r="J191" s="55" t="str">
        <f t="shared" si="13"/>
        <v>Regular</v>
      </c>
      <c r="K191" s="55" t="e">
        <f t="shared" si="12"/>
        <v>#N/A</v>
      </c>
      <c r="L191" s="127" t="s">
        <v>1014</v>
      </c>
      <c r="M191" s="128">
        <v>9821</v>
      </c>
      <c r="N191" s="129">
        <v>-1.79</v>
      </c>
      <c r="O191" s="128">
        <v>10974</v>
      </c>
      <c r="P191" s="129">
        <v>3.14</v>
      </c>
      <c r="Q191" s="128">
        <v>14496</v>
      </c>
      <c r="R191" s="129">
        <v>7.7</v>
      </c>
      <c r="S191" s="128">
        <v>209306</v>
      </c>
      <c r="T191" s="129">
        <v>18.61</v>
      </c>
      <c r="U191" s="130">
        <v>37600</v>
      </c>
      <c r="Y191" s="127" t="s">
        <v>1014</v>
      </c>
      <c r="Z191" s="128">
        <v>9821</v>
      </c>
      <c r="AA191" s="129">
        <v>-1.79</v>
      </c>
      <c r="AB191" s="128">
        <v>10974</v>
      </c>
      <c r="AC191" s="129">
        <v>3.14</v>
      </c>
      <c r="AD191" s="128">
        <v>14496</v>
      </c>
      <c r="AE191" s="129">
        <v>7.7</v>
      </c>
      <c r="AF191" s="128">
        <v>209306</v>
      </c>
      <c r="AG191" s="129">
        <v>18.61</v>
      </c>
      <c r="AH191" s="130">
        <v>37600</v>
      </c>
    </row>
    <row r="192" spans="1:34" ht="13">
      <c r="B192" s="138" t="s">
        <v>1419</v>
      </c>
      <c r="E192" s="138" t="s">
        <v>1419</v>
      </c>
      <c r="F192" s="138" t="s">
        <v>119</v>
      </c>
      <c r="G192" s="55" t="e">
        <f>INDEX(A:A,MATCH($L$4:L633,E:E,0))</f>
        <v>#N/A</v>
      </c>
      <c r="H192" s="55" t="e">
        <f t="shared" si="11"/>
        <v>#N/A</v>
      </c>
      <c r="I192" s="55" t="str">
        <f t="shared" si="14"/>
        <v>HSBC Large Cap Equity Fund - GrowthScheme Benchmark (Nifty 50 TRI)</v>
      </c>
      <c r="J192" s="55" t="str">
        <f t="shared" si="13"/>
        <v>HEEQTF</v>
      </c>
      <c r="K192" s="55" t="str">
        <f t="shared" si="12"/>
        <v>Regular</v>
      </c>
      <c r="L192" s="131" t="s">
        <v>1249</v>
      </c>
      <c r="M192" s="132">
        <v>9903</v>
      </c>
      <c r="N192" s="133">
        <v>-0.97</v>
      </c>
      <c r="O192" s="132">
        <v>11921</v>
      </c>
      <c r="P192" s="133">
        <v>6.02</v>
      </c>
      <c r="Q192" s="132">
        <v>15064</v>
      </c>
      <c r="R192" s="133">
        <v>8.5299999999999994</v>
      </c>
      <c r="S192" s="132">
        <v>135069</v>
      </c>
      <c r="T192" s="133">
        <v>15.73</v>
      </c>
      <c r="U192" s="149"/>
      <c r="Y192" s="131" t="s">
        <v>1249</v>
      </c>
      <c r="Z192" s="132">
        <v>9903</v>
      </c>
      <c r="AA192" s="133">
        <v>-0.97</v>
      </c>
      <c r="AB192" s="132">
        <v>11921</v>
      </c>
      <c r="AC192" s="133">
        <v>6.02</v>
      </c>
      <c r="AD192" s="132">
        <v>15064</v>
      </c>
      <c r="AE192" s="133">
        <v>8.5299999999999994</v>
      </c>
      <c r="AF192" s="132">
        <v>135069</v>
      </c>
      <c r="AG192" s="133">
        <v>15.73</v>
      </c>
      <c r="AH192" s="149"/>
    </row>
    <row r="193" spans="2:34" ht="13">
      <c r="B193" s="138" t="s">
        <v>1420</v>
      </c>
      <c r="E193" s="138" t="s">
        <v>1420</v>
      </c>
      <c r="F193" s="138" t="s">
        <v>119</v>
      </c>
      <c r="G193" s="55" t="e">
        <f>INDEX(A:A,MATCH($L$4:L634,E:E,0))</f>
        <v>#N/A</v>
      </c>
      <c r="H193" s="55" t="e">
        <f t="shared" si="11"/>
        <v>#N/A</v>
      </c>
      <c r="I193" s="55" t="str">
        <f t="shared" si="14"/>
        <v>Scheme Benchmark (Nifty 50 TRI)Additional Benchmark (S&amp;P BSE Sensex TRI)</v>
      </c>
      <c r="J193" s="55" t="e">
        <f t="shared" si="13"/>
        <v>#N/A</v>
      </c>
      <c r="K193" s="55" t="e">
        <f t="shared" si="12"/>
        <v>#N/A</v>
      </c>
      <c r="L193" s="131" t="s">
        <v>1250</v>
      </c>
      <c r="M193" s="132">
        <v>9956</v>
      </c>
      <c r="N193" s="133">
        <v>-0.44</v>
      </c>
      <c r="O193" s="132">
        <v>12602</v>
      </c>
      <c r="P193" s="133">
        <v>8</v>
      </c>
      <c r="Q193" s="132">
        <v>15500</v>
      </c>
      <c r="R193" s="133">
        <v>9.15</v>
      </c>
      <c r="S193" s="132">
        <v>150852</v>
      </c>
      <c r="T193" s="133">
        <v>16.45</v>
      </c>
      <c r="U193" s="149"/>
      <c r="Y193" s="131" t="s">
        <v>1250</v>
      </c>
      <c r="Z193" s="132">
        <v>9956</v>
      </c>
      <c r="AA193" s="133">
        <v>-0.44</v>
      </c>
      <c r="AB193" s="132">
        <v>12602</v>
      </c>
      <c r="AC193" s="133">
        <v>8</v>
      </c>
      <c r="AD193" s="132">
        <v>15500</v>
      </c>
      <c r="AE193" s="133">
        <v>9.15</v>
      </c>
      <c r="AF193" s="132">
        <v>150852</v>
      </c>
      <c r="AG193" s="133">
        <v>16.45</v>
      </c>
      <c r="AH193" s="149"/>
    </row>
    <row r="194" spans="2:34">
      <c r="B194" s="138" t="s">
        <v>1421</v>
      </c>
      <c r="E194" s="138" t="s">
        <v>1421</v>
      </c>
      <c r="F194" s="138" t="s">
        <v>119</v>
      </c>
      <c r="G194" s="55" t="e">
        <f>INDEX(A:A,MATCH($L$4:L635,E:E,0))</f>
        <v>#N/A</v>
      </c>
      <c r="H194" s="55" t="e">
        <f t="shared" si="11"/>
        <v>#N/A</v>
      </c>
      <c r="I194" s="55" t="str">
        <f t="shared" si="14"/>
        <v>Additional Benchmark (S&amp;P BSE Sensex TRI)</v>
      </c>
      <c r="J194" s="55" t="e">
        <f t="shared" si="13"/>
        <v>#N/A</v>
      </c>
      <c r="K194" s="55" t="e">
        <f t="shared" si="12"/>
        <v>#N/A</v>
      </c>
      <c r="M194" s="134"/>
      <c r="N194" s="135"/>
      <c r="O194" s="134"/>
      <c r="P194" s="135"/>
      <c r="Q194" s="134"/>
      <c r="R194" s="135"/>
      <c r="S194" s="134"/>
      <c r="T194" s="135"/>
      <c r="U194" s="77"/>
      <c r="Z194" s="134"/>
      <c r="AA194" s="135"/>
      <c r="AB194" s="134"/>
      <c r="AC194" s="135"/>
      <c r="AD194" s="134"/>
      <c r="AE194" s="135"/>
      <c r="AF194" s="134"/>
      <c r="AG194" s="135"/>
      <c r="AH194" s="77"/>
    </row>
    <row r="195" spans="2:34">
      <c r="B195" s="138" t="s">
        <v>1422</v>
      </c>
      <c r="E195" s="138" t="s">
        <v>1422</v>
      </c>
      <c r="F195" s="138" t="s">
        <v>119</v>
      </c>
      <c r="G195" s="55" t="str">
        <f>INDEX(A:A,MATCH($L$4:L636,E:E,0))</f>
        <v>HDUSTF</v>
      </c>
      <c r="H195" s="55" t="str">
        <f t="shared" si="11"/>
        <v>Direct</v>
      </c>
      <c r="I195" s="55" t="str">
        <f t="shared" si="14"/>
        <v>HSBC Low Duration Fund - Dir - Growth</v>
      </c>
      <c r="J195" s="55" t="str">
        <f t="shared" si="13"/>
        <v>Direct</v>
      </c>
      <c r="K195" s="55" t="e">
        <f t="shared" si="12"/>
        <v>#N/A</v>
      </c>
      <c r="L195" s="127" t="s">
        <v>1251</v>
      </c>
      <c r="M195" s="128">
        <v>10451</v>
      </c>
      <c r="N195" s="129">
        <v>4.5</v>
      </c>
      <c r="O195" s="128">
        <v>10983</v>
      </c>
      <c r="P195" s="129">
        <v>3.17</v>
      </c>
      <c r="Q195" s="128">
        <v>12839</v>
      </c>
      <c r="R195" s="129">
        <v>5.12</v>
      </c>
      <c r="S195" s="128">
        <v>16237</v>
      </c>
      <c r="T195" s="129">
        <v>6.64</v>
      </c>
      <c r="U195" s="130">
        <v>41352</v>
      </c>
      <c r="Y195" s="127" t="s">
        <v>1251</v>
      </c>
      <c r="Z195" s="128">
        <v>10451</v>
      </c>
      <c r="AA195" s="129">
        <v>4.5</v>
      </c>
      <c r="AB195" s="128">
        <v>10983</v>
      </c>
      <c r="AC195" s="129">
        <v>3.17</v>
      </c>
      <c r="AD195" s="128">
        <v>12839</v>
      </c>
      <c r="AE195" s="129">
        <v>5.12</v>
      </c>
      <c r="AF195" s="128">
        <v>16237</v>
      </c>
      <c r="AG195" s="129">
        <v>6.64</v>
      </c>
      <c r="AH195" s="130">
        <v>41352</v>
      </c>
    </row>
    <row r="196" spans="2:34" ht="13">
      <c r="B196" s="138" t="s">
        <v>1423</v>
      </c>
      <c r="E196" s="138" t="s">
        <v>1423</v>
      </c>
      <c r="F196" s="138" t="s">
        <v>119</v>
      </c>
      <c r="G196" s="55" t="e">
        <f>INDEX(A:A,MATCH($L$4:L637,E:E,0))</f>
        <v>#N/A</v>
      </c>
      <c r="H196" s="55" t="e">
        <f t="shared" si="11"/>
        <v>#N/A</v>
      </c>
      <c r="I196" s="55" t="str">
        <f t="shared" si="14"/>
        <v>HSBC Low Duration Fund - Dir - GrowthScheme Benchmark (Crisil Low Duration Index**)</v>
      </c>
      <c r="J196" s="55" t="str">
        <f t="shared" si="13"/>
        <v>HDUSTF</v>
      </c>
      <c r="K196" s="55" t="str">
        <f t="shared" si="12"/>
        <v>Direct</v>
      </c>
      <c r="L196" s="131" t="s">
        <v>1252</v>
      </c>
      <c r="M196" s="132">
        <v>10776</v>
      </c>
      <c r="N196" s="133">
        <v>7.74</v>
      </c>
      <c r="O196" s="132">
        <v>12543</v>
      </c>
      <c r="P196" s="133">
        <v>7.83</v>
      </c>
      <c r="Q196" s="132">
        <v>14679</v>
      </c>
      <c r="R196" s="133">
        <v>7.97</v>
      </c>
      <c r="S196" s="132">
        <v>18473</v>
      </c>
      <c r="T196" s="133">
        <v>8.48</v>
      </c>
      <c r="U196" s="149"/>
      <c r="Y196" s="131" t="s">
        <v>1252</v>
      </c>
      <c r="Z196" s="132">
        <v>10776</v>
      </c>
      <c r="AA196" s="133">
        <v>7.74</v>
      </c>
      <c r="AB196" s="132">
        <v>12543</v>
      </c>
      <c r="AC196" s="133">
        <v>7.83</v>
      </c>
      <c r="AD196" s="132">
        <v>14679</v>
      </c>
      <c r="AE196" s="133">
        <v>7.97</v>
      </c>
      <c r="AF196" s="132">
        <v>18473</v>
      </c>
      <c r="AG196" s="133">
        <v>8.48</v>
      </c>
      <c r="AH196" s="149"/>
    </row>
    <row r="197" spans="2:34" ht="13">
      <c r="B197" s="138" t="s">
        <v>1424</v>
      </c>
      <c r="E197" s="138" t="s">
        <v>1424</v>
      </c>
      <c r="F197" s="138" t="s">
        <v>119</v>
      </c>
      <c r="G197" s="55" t="e">
        <f>INDEX(A:A,MATCH($L$4:L638,E:E,0))</f>
        <v>#N/A</v>
      </c>
      <c r="H197" s="55" t="e">
        <f t="shared" si="11"/>
        <v>#N/A</v>
      </c>
      <c r="I197" s="55" t="str">
        <f t="shared" si="14"/>
        <v>Scheme Benchmark (Crisil Low Duration Index**)Additional Benchmark (Crisil 1**)</v>
      </c>
      <c r="J197" s="55" t="e">
        <f t="shared" si="13"/>
        <v>#N/A</v>
      </c>
      <c r="K197" s="55" t="e">
        <f t="shared" si="12"/>
        <v>#N/A</v>
      </c>
      <c r="L197" s="131" t="s">
        <v>1253</v>
      </c>
      <c r="M197" s="132">
        <v>10641</v>
      </c>
      <c r="N197" s="133">
        <v>6.39</v>
      </c>
      <c r="O197" s="132">
        <v>12210</v>
      </c>
      <c r="P197" s="133">
        <v>6.87</v>
      </c>
      <c r="Q197" s="132">
        <v>13906</v>
      </c>
      <c r="R197" s="133">
        <v>6.81</v>
      </c>
      <c r="S197" s="132">
        <v>16702</v>
      </c>
      <c r="T197" s="133">
        <v>7.04</v>
      </c>
      <c r="U197" s="149"/>
      <c r="Y197" s="131" t="s">
        <v>1253</v>
      </c>
      <c r="Z197" s="132">
        <v>10641</v>
      </c>
      <c r="AA197" s="133">
        <v>6.39</v>
      </c>
      <c r="AB197" s="132">
        <v>12210</v>
      </c>
      <c r="AC197" s="133">
        <v>6.87</v>
      </c>
      <c r="AD197" s="132">
        <v>13906</v>
      </c>
      <c r="AE197" s="133">
        <v>6.81</v>
      </c>
      <c r="AF197" s="132">
        <v>16702</v>
      </c>
      <c r="AG197" s="133">
        <v>7.04</v>
      </c>
      <c r="AH197" s="149"/>
    </row>
    <row r="198" spans="2:34">
      <c r="B198" s="138" t="s">
        <v>1425</v>
      </c>
      <c r="E198" s="138" t="s">
        <v>1425</v>
      </c>
      <c r="F198" s="138" t="s">
        <v>119</v>
      </c>
      <c r="G198" s="55" t="e">
        <f>INDEX(A:A,MATCH($L$4:L639,E:E,0))</f>
        <v>#N/A</v>
      </c>
      <c r="H198" s="55" t="e">
        <f t="shared" si="11"/>
        <v>#N/A</v>
      </c>
      <c r="I198" s="55" t="str">
        <f t="shared" si="14"/>
        <v>Additional Benchmark (Crisil 1**)</v>
      </c>
      <c r="J198" s="55" t="e">
        <f t="shared" si="13"/>
        <v>#N/A</v>
      </c>
      <c r="K198" s="55" t="e">
        <f t="shared" si="12"/>
        <v>#N/A</v>
      </c>
      <c r="M198" s="134"/>
      <c r="N198" s="135"/>
      <c r="O198" s="134"/>
      <c r="P198" s="135"/>
      <c r="Q198" s="134"/>
      <c r="R198" s="135"/>
      <c r="S198" s="134"/>
      <c r="T198" s="135"/>
      <c r="U198" s="77"/>
      <c r="Z198" s="134"/>
      <c r="AA198" s="135"/>
      <c r="AB198" s="134"/>
      <c r="AC198" s="135"/>
      <c r="AD198" s="134"/>
      <c r="AE198" s="135"/>
      <c r="AF198" s="134"/>
      <c r="AG198" s="135"/>
      <c r="AH198" s="77"/>
    </row>
    <row r="199" spans="2:34">
      <c r="B199" s="138" t="s">
        <v>1426</v>
      </c>
      <c r="E199" s="138" t="s">
        <v>1426</v>
      </c>
      <c r="F199" s="138" t="s">
        <v>119</v>
      </c>
      <c r="G199" s="55" t="str">
        <f>INDEX(A:A,MATCH($L$4:L640,E:E,0))</f>
        <v>HDUSTF</v>
      </c>
      <c r="H199" s="55" t="str">
        <f t="shared" ref="H199:H251" si="15">VLOOKUP(L199,E:F,2,0)</f>
        <v>Regular</v>
      </c>
      <c r="I199" s="55" t="str">
        <f t="shared" si="14"/>
        <v>HSBC Low Duration Fund - Growth</v>
      </c>
      <c r="J199" s="55" t="str">
        <f t="shared" si="13"/>
        <v>Regular</v>
      </c>
      <c r="K199" s="55" t="e">
        <f t="shared" si="12"/>
        <v>#N/A</v>
      </c>
      <c r="L199" s="127" t="s">
        <v>1286</v>
      </c>
      <c r="M199" s="128">
        <v>10366</v>
      </c>
      <c r="N199" s="129">
        <v>3.65</v>
      </c>
      <c r="O199" s="128">
        <v>10720</v>
      </c>
      <c r="P199" s="129">
        <v>2.34</v>
      </c>
      <c r="Q199" s="128">
        <v>12334</v>
      </c>
      <c r="R199" s="129">
        <v>4.28</v>
      </c>
      <c r="S199" s="128">
        <v>15905</v>
      </c>
      <c r="T199" s="129">
        <v>5.97</v>
      </c>
      <c r="U199" s="130">
        <v>41183</v>
      </c>
      <c r="Y199" s="127" t="s">
        <v>1286</v>
      </c>
      <c r="Z199" s="128">
        <v>10366</v>
      </c>
      <c r="AA199" s="129">
        <v>3.65</v>
      </c>
      <c r="AB199" s="128">
        <v>10720</v>
      </c>
      <c r="AC199" s="129">
        <v>2.34</v>
      </c>
      <c r="AD199" s="128">
        <v>12334</v>
      </c>
      <c r="AE199" s="129">
        <v>4.28</v>
      </c>
      <c r="AF199" s="128">
        <v>15905</v>
      </c>
      <c r="AG199" s="129">
        <v>5.97</v>
      </c>
      <c r="AH199" s="130">
        <v>41183</v>
      </c>
    </row>
    <row r="200" spans="2:34" ht="13">
      <c r="B200" s="138" t="s">
        <v>1427</v>
      </c>
      <c r="E200" s="138" t="s">
        <v>1427</v>
      </c>
      <c r="F200" s="138" t="s">
        <v>119</v>
      </c>
      <c r="G200" s="55" t="e">
        <f>INDEX(A:A,MATCH($L$4:L641,E:E,0))</f>
        <v>#N/A</v>
      </c>
      <c r="H200" s="55" t="e">
        <f t="shared" si="15"/>
        <v>#N/A</v>
      </c>
      <c r="I200" s="55" t="str">
        <f t="shared" si="14"/>
        <v>HSBC Low Duration Fund - GrowthScheme Benchmark (Crisil Low Duration Index**)</v>
      </c>
      <c r="J200" s="55" t="str">
        <f t="shared" si="13"/>
        <v>HDUSTF</v>
      </c>
      <c r="K200" s="55" t="str">
        <f t="shared" ref="K200:K251" si="16">VLOOKUP(I200,B:F,5,0)</f>
        <v>Regular</v>
      </c>
      <c r="L200" s="131" t="s">
        <v>1252</v>
      </c>
      <c r="M200" s="132">
        <v>10776</v>
      </c>
      <c r="N200" s="133">
        <v>7.74</v>
      </c>
      <c r="O200" s="132">
        <v>12543</v>
      </c>
      <c r="P200" s="133">
        <v>7.83</v>
      </c>
      <c r="Q200" s="132">
        <v>14679</v>
      </c>
      <c r="R200" s="133">
        <v>7.97</v>
      </c>
      <c r="S200" s="132">
        <v>19225</v>
      </c>
      <c r="T200" s="133">
        <v>8.51</v>
      </c>
      <c r="U200" s="149"/>
      <c r="Y200" s="131" t="s">
        <v>1252</v>
      </c>
      <c r="Z200" s="132">
        <v>10776</v>
      </c>
      <c r="AA200" s="133">
        <v>7.74</v>
      </c>
      <c r="AB200" s="132">
        <v>12543</v>
      </c>
      <c r="AC200" s="133">
        <v>7.83</v>
      </c>
      <c r="AD200" s="132">
        <v>14679</v>
      </c>
      <c r="AE200" s="133">
        <v>7.97</v>
      </c>
      <c r="AF200" s="132">
        <v>19225</v>
      </c>
      <c r="AG200" s="133">
        <v>8.51</v>
      </c>
      <c r="AH200" s="149"/>
    </row>
    <row r="201" spans="2:34" ht="13">
      <c r="B201" s="138" t="s">
        <v>1428</v>
      </c>
      <c r="E201" s="138" t="s">
        <v>1428</v>
      </c>
      <c r="F201" s="138" t="s">
        <v>114</v>
      </c>
      <c r="G201" s="55" t="e">
        <f>INDEX(A:A,MATCH($L$4:L642,E:E,0))</f>
        <v>#N/A</v>
      </c>
      <c r="H201" s="55" t="e">
        <f t="shared" si="15"/>
        <v>#N/A</v>
      </c>
      <c r="I201" s="55" t="str">
        <f t="shared" si="14"/>
        <v>Scheme Benchmark (Crisil Low Duration Index**)Additional Benchmark (Crisil 1**)</v>
      </c>
      <c r="J201" s="55" t="e">
        <f t="shared" ref="J201:J251" si="17">VLOOKUP(I201,E:F,2,0)</f>
        <v>#N/A</v>
      </c>
      <c r="K201" s="55" t="e">
        <f t="shared" si="16"/>
        <v>#N/A</v>
      </c>
      <c r="L201" s="131" t="s">
        <v>1253</v>
      </c>
      <c r="M201" s="132">
        <v>10641</v>
      </c>
      <c r="N201" s="133">
        <v>6.39</v>
      </c>
      <c r="O201" s="132">
        <v>12210</v>
      </c>
      <c r="P201" s="133">
        <v>6.87</v>
      </c>
      <c r="Q201" s="132">
        <v>13906</v>
      </c>
      <c r="R201" s="133">
        <v>6.81</v>
      </c>
      <c r="S201" s="132">
        <v>17327</v>
      </c>
      <c r="T201" s="133">
        <v>7.11</v>
      </c>
      <c r="U201" s="149"/>
      <c r="Y201" s="131" t="s">
        <v>1253</v>
      </c>
      <c r="Z201" s="132">
        <v>10641</v>
      </c>
      <c r="AA201" s="133">
        <v>6.39</v>
      </c>
      <c r="AB201" s="132">
        <v>12210</v>
      </c>
      <c r="AC201" s="133">
        <v>6.87</v>
      </c>
      <c r="AD201" s="132">
        <v>13906</v>
      </c>
      <c r="AE201" s="133">
        <v>6.81</v>
      </c>
      <c r="AF201" s="132">
        <v>17327</v>
      </c>
      <c r="AG201" s="133">
        <v>7.11</v>
      </c>
      <c r="AH201" s="149"/>
    </row>
    <row r="202" spans="2:34">
      <c r="B202" s="138" t="s">
        <v>1429</v>
      </c>
      <c r="E202" s="138" t="s">
        <v>1429</v>
      </c>
      <c r="F202" s="138" t="s">
        <v>119</v>
      </c>
      <c r="G202" s="55" t="e">
        <f>INDEX(A:A,MATCH($L$4:L643,E:E,0))</f>
        <v>#N/A</v>
      </c>
      <c r="H202" s="55" t="e">
        <f t="shared" si="15"/>
        <v>#N/A</v>
      </c>
      <c r="I202" s="55" t="str">
        <f t="shared" ref="I202:I251" si="18">L201&amp;L202</f>
        <v>Additional Benchmark (Crisil 1**)</v>
      </c>
      <c r="J202" s="55" t="e">
        <f t="shared" si="17"/>
        <v>#N/A</v>
      </c>
      <c r="K202" s="55" t="e">
        <f t="shared" si="16"/>
        <v>#N/A</v>
      </c>
      <c r="M202" s="134"/>
      <c r="N202" s="135"/>
      <c r="O202" s="134"/>
      <c r="P202" s="135"/>
      <c r="Q202" s="134"/>
      <c r="R202" s="135"/>
      <c r="S202" s="134"/>
      <c r="T202" s="135"/>
      <c r="U202" s="77"/>
      <c r="Z202" s="134"/>
      <c r="AA202" s="135"/>
      <c r="AB202" s="134"/>
      <c r="AC202" s="135"/>
      <c r="AD202" s="134"/>
      <c r="AE202" s="135"/>
      <c r="AF202" s="134"/>
      <c r="AG202" s="135"/>
      <c r="AH202" s="77"/>
    </row>
    <row r="203" spans="2:34">
      <c r="B203" s="138" t="s">
        <v>1430</v>
      </c>
      <c r="E203" s="138" t="s">
        <v>1430</v>
      </c>
      <c r="F203" s="138" t="s">
        <v>114</v>
      </c>
      <c r="G203" s="55" t="e">
        <f>INDEX(A:A,MATCH($L$4:L644,E:E,0))</f>
        <v>#N/A</v>
      </c>
      <c r="H203" s="55" t="e">
        <f t="shared" si="15"/>
        <v>#N/A</v>
      </c>
      <c r="I203" s="55" t="str">
        <f t="shared" si="18"/>
        <v>HSBC Low Duration Fund - Regular - Growth</v>
      </c>
      <c r="J203" s="55" t="e">
        <f t="shared" si="17"/>
        <v>#N/A</v>
      </c>
      <c r="K203" s="55" t="e">
        <f t="shared" si="16"/>
        <v>#N/A</v>
      </c>
      <c r="L203" s="127" t="s">
        <v>1538</v>
      </c>
      <c r="M203" s="128">
        <v>10335</v>
      </c>
      <c r="N203" s="129">
        <v>3.34</v>
      </c>
      <c r="O203" s="128">
        <v>10623</v>
      </c>
      <c r="P203" s="129">
        <v>2.0299999999999998</v>
      </c>
      <c r="Q203" s="128">
        <v>12152</v>
      </c>
      <c r="R203" s="129">
        <v>3.97</v>
      </c>
      <c r="S203" s="128">
        <v>22861</v>
      </c>
      <c r="T203" s="129">
        <v>6.1</v>
      </c>
      <c r="U203" s="130">
        <v>39007</v>
      </c>
      <c r="Y203" s="127" t="s">
        <v>1538</v>
      </c>
      <c r="Z203" s="128">
        <v>10335</v>
      </c>
      <c r="AA203" s="129">
        <v>3.34</v>
      </c>
      <c r="AB203" s="128">
        <v>10623</v>
      </c>
      <c r="AC203" s="129">
        <v>2.0299999999999998</v>
      </c>
      <c r="AD203" s="128">
        <v>12152</v>
      </c>
      <c r="AE203" s="129">
        <v>3.97</v>
      </c>
      <c r="AF203" s="128">
        <v>22861</v>
      </c>
      <c r="AG203" s="129">
        <v>6.1</v>
      </c>
      <c r="AH203" s="130">
        <v>39007</v>
      </c>
    </row>
    <row r="204" spans="2:34" ht="13">
      <c r="B204" s="138" t="s">
        <v>1431</v>
      </c>
      <c r="E204" s="138" t="s">
        <v>1431</v>
      </c>
      <c r="F204" s="138" t="s">
        <v>119</v>
      </c>
      <c r="G204" s="55" t="e">
        <f>INDEX(A:A,MATCH($L$4:L645,E:E,0))</f>
        <v>#N/A</v>
      </c>
      <c r="H204" s="55" t="e">
        <f t="shared" si="15"/>
        <v>#N/A</v>
      </c>
      <c r="I204" s="55" t="str">
        <f t="shared" si="18"/>
        <v>HSBC Low Duration Fund - Regular - GrowthScheme Benchmark (CRISIL Low Duration Debt Index)</v>
      </c>
      <c r="J204" s="55" t="e">
        <f t="shared" si="17"/>
        <v>#N/A</v>
      </c>
      <c r="K204" s="55" t="e">
        <f t="shared" si="16"/>
        <v>#N/A</v>
      </c>
      <c r="L204" s="131" t="s">
        <v>1539</v>
      </c>
      <c r="M204" s="132">
        <v>10776</v>
      </c>
      <c r="N204" s="133">
        <v>7.74</v>
      </c>
      <c r="O204" s="132">
        <v>12543</v>
      </c>
      <c r="P204" s="133">
        <v>7.83</v>
      </c>
      <c r="Q204" s="132">
        <v>14679</v>
      </c>
      <c r="R204" s="133">
        <v>7.97</v>
      </c>
      <c r="S204" s="132">
        <v>28654</v>
      </c>
      <c r="T204" s="133">
        <v>7.83</v>
      </c>
      <c r="U204" s="149"/>
      <c r="Y204" s="131" t="s">
        <v>1539</v>
      </c>
      <c r="Z204" s="132">
        <v>10776</v>
      </c>
      <c r="AA204" s="133">
        <v>7.74</v>
      </c>
      <c r="AB204" s="132">
        <v>12543</v>
      </c>
      <c r="AC204" s="133">
        <v>7.83</v>
      </c>
      <c r="AD204" s="132">
        <v>14679</v>
      </c>
      <c r="AE204" s="133">
        <v>7.97</v>
      </c>
      <c r="AF204" s="132">
        <v>28654</v>
      </c>
      <c r="AG204" s="133">
        <v>7.83</v>
      </c>
      <c r="AH204" s="149"/>
    </row>
    <row r="205" spans="2:34" ht="13">
      <c r="B205" s="138" t="s">
        <v>1432</v>
      </c>
      <c r="E205" s="138" t="s">
        <v>1432</v>
      </c>
      <c r="F205" s="138" t="s">
        <v>114</v>
      </c>
      <c r="G205" s="55" t="e">
        <f>INDEX(A:A,MATCH($L$4:L646,E:E,0))</f>
        <v>#N/A</v>
      </c>
      <c r="H205" s="55" t="e">
        <f t="shared" si="15"/>
        <v>#N/A</v>
      </c>
      <c r="I205" s="55" t="str">
        <f t="shared" si="18"/>
        <v>Scheme Benchmark (CRISIL Low Duration Debt Index)Additional Benchmark (Crisil Low Duration Index**)</v>
      </c>
      <c r="J205" s="55" t="e">
        <f t="shared" si="17"/>
        <v>#N/A</v>
      </c>
      <c r="K205" s="55" t="e">
        <f t="shared" si="16"/>
        <v>#N/A</v>
      </c>
      <c r="L205" s="131" t="s">
        <v>1540</v>
      </c>
      <c r="M205" s="132">
        <v>10776</v>
      </c>
      <c r="N205" s="133">
        <v>7.74</v>
      </c>
      <c r="O205" s="132">
        <v>12543</v>
      </c>
      <c r="P205" s="133">
        <v>7.83</v>
      </c>
      <c r="Q205" s="132">
        <v>14679</v>
      </c>
      <c r="R205" s="133">
        <v>7.97</v>
      </c>
      <c r="S205" s="132" t="s">
        <v>73</v>
      </c>
      <c r="T205" s="133" t="s">
        <v>73</v>
      </c>
      <c r="U205" s="149"/>
      <c r="Y205" s="131" t="s">
        <v>1540</v>
      </c>
      <c r="Z205" s="132">
        <v>10776</v>
      </c>
      <c r="AA205" s="133">
        <v>7.74</v>
      </c>
      <c r="AB205" s="132">
        <v>12543</v>
      </c>
      <c r="AC205" s="133">
        <v>7.83</v>
      </c>
      <c r="AD205" s="132">
        <v>14679</v>
      </c>
      <c r="AE205" s="133">
        <v>7.97</v>
      </c>
      <c r="AF205" s="132" t="s">
        <v>73</v>
      </c>
      <c r="AG205" s="133" t="s">
        <v>73</v>
      </c>
      <c r="AH205" s="149"/>
    </row>
    <row r="206" spans="2:34">
      <c r="B206" s="138" t="s">
        <v>1433</v>
      </c>
      <c r="E206" s="138" t="s">
        <v>1433</v>
      </c>
      <c r="F206" s="138" t="s">
        <v>119</v>
      </c>
      <c r="G206" s="55" t="e">
        <f>INDEX(A:A,MATCH($L$4:L647,E:E,0))</f>
        <v>#N/A</v>
      </c>
      <c r="H206" s="55" t="e">
        <f t="shared" si="15"/>
        <v>#N/A</v>
      </c>
      <c r="I206" s="55" t="str">
        <f t="shared" si="18"/>
        <v>Additional Benchmark (Crisil Low Duration Index**)</v>
      </c>
      <c r="J206" s="55" t="e">
        <f t="shared" si="17"/>
        <v>#N/A</v>
      </c>
      <c r="K206" s="55" t="e">
        <f t="shared" si="16"/>
        <v>#N/A</v>
      </c>
      <c r="M206" s="134"/>
      <c r="N206" s="135"/>
      <c r="O206" s="134"/>
      <c r="P206" s="135"/>
      <c r="Q206" s="134"/>
      <c r="R206" s="135"/>
      <c r="S206" s="134"/>
      <c r="T206" s="135"/>
      <c r="U206" s="77"/>
      <c r="Z206" s="134"/>
      <c r="AA206" s="135"/>
      <c r="AB206" s="134"/>
      <c r="AC206" s="135"/>
      <c r="AD206" s="134"/>
      <c r="AE206" s="135"/>
      <c r="AF206" s="134"/>
      <c r="AG206" s="135"/>
      <c r="AH206" s="77"/>
    </row>
    <row r="207" spans="2:34">
      <c r="B207" s="138" t="s">
        <v>1434</v>
      </c>
      <c r="E207" s="138" t="s">
        <v>1434</v>
      </c>
      <c r="F207" s="138" t="s">
        <v>114</v>
      </c>
      <c r="G207" s="55" t="str">
        <f>INDEX(A:A,MATCH($L$4:L648,E:E,0))</f>
        <v>HOMSCS</v>
      </c>
      <c r="H207" s="55" t="str">
        <f t="shared" si="15"/>
        <v>Direct</v>
      </c>
      <c r="I207" s="55" t="str">
        <f t="shared" si="18"/>
        <v>HSBC Managed Solutions India - Conservative - Dir - Growth</v>
      </c>
      <c r="J207" s="55" t="str">
        <f t="shared" si="17"/>
        <v>Direct</v>
      </c>
      <c r="K207" s="55" t="e">
        <f t="shared" si="16"/>
        <v>#N/A</v>
      </c>
      <c r="L207" s="127" t="s">
        <v>1254</v>
      </c>
      <c r="M207" s="128">
        <v>10747</v>
      </c>
      <c r="N207" s="129">
        <v>7.45</v>
      </c>
      <c r="O207" s="128">
        <v>11799</v>
      </c>
      <c r="P207" s="129">
        <v>5.66</v>
      </c>
      <c r="Q207" s="128">
        <v>13841</v>
      </c>
      <c r="R207" s="129">
        <v>6.71</v>
      </c>
      <c r="S207" s="128">
        <v>16386</v>
      </c>
      <c r="T207" s="129">
        <v>7.99</v>
      </c>
      <c r="U207" s="130">
        <v>41759</v>
      </c>
      <c r="Y207" s="127" t="s">
        <v>1254</v>
      </c>
      <c r="Z207" s="128">
        <v>10747</v>
      </c>
      <c r="AA207" s="129">
        <v>7.45</v>
      </c>
      <c r="AB207" s="128">
        <v>11799</v>
      </c>
      <c r="AC207" s="129">
        <v>5.66</v>
      </c>
      <c r="AD207" s="128">
        <v>13841</v>
      </c>
      <c r="AE207" s="129">
        <v>6.71</v>
      </c>
      <c r="AF207" s="128">
        <v>16386</v>
      </c>
      <c r="AG207" s="129">
        <v>7.99</v>
      </c>
      <c r="AH207" s="130">
        <v>41759</v>
      </c>
    </row>
    <row r="208" spans="2:34" ht="13">
      <c r="B208" s="138" t="s">
        <v>1435</v>
      </c>
      <c r="E208" s="138" t="s">
        <v>1435</v>
      </c>
      <c r="F208" s="138" t="s">
        <v>119</v>
      </c>
      <c r="G208" s="55" t="e">
        <f>INDEX(A:A,MATCH($L$4:L649,E:E,0))</f>
        <v>#N/A</v>
      </c>
      <c r="H208" s="55" t="e">
        <f t="shared" si="15"/>
        <v>#N/A</v>
      </c>
      <c r="I208" s="55" t="str">
        <f t="shared" si="18"/>
        <v>HSBC Managed Solutions India - Conservative - Dir - GrowthScheme Benchmark (90% of CRISIL Composite Bond Fund Index and 10% of S&amp;P BSE 200 TRI)</v>
      </c>
      <c r="J208" s="55" t="str">
        <f t="shared" si="17"/>
        <v>HOMSCS</v>
      </c>
      <c r="K208" s="55" t="str">
        <f t="shared" si="16"/>
        <v>Direct</v>
      </c>
      <c r="L208" s="131" t="s">
        <v>1255</v>
      </c>
      <c r="M208" s="132">
        <v>10972</v>
      </c>
      <c r="N208" s="133">
        <v>9.69</v>
      </c>
      <c r="O208" s="132">
        <v>12553</v>
      </c>
      <c r="P208" s="133">
        <v>7.86</v>
      </c>
      <c r="Q208" s="132">
        <v>15302</v>
      </c>
      <c r="R208" s="133">
        <v>8.8699999999999992</v>
      </c>
      <c r="S208" s="132">
        <v>18308</v>
      </c>
      <c r="T208" s="133">
        <v>9.8699999999999992</v>
      </c>
      <c r="U208" s="149"/>
      <c r="Y208" s="131" t="s">
        <v>1255</v>
      </c>
      <c r="Z208" s="132">
        <v>10972</v>
      </c>
      <c r="AA208" s="133">
        <v>9.69</v>
      </c>
      <c r="AB208" s="132">
        <v>12553</v>
      </c>
      <c r="AC208" s="133">
        <v>7.86</v>
      </c>
      <c r="AD208" s="132">
        <v>15302</v>
      </c>
      <c r="AE208" s="133">
        <v>8.8699999999999992</v>
      </c>
      <c r="AF208" s="132">
        <v>18308</v>
      </c>
      <c r="AG208" s="133">
        <v>9.8699999999999992</v>
      </c>
      <c r="AH208" s="149"/>
    </row>
    <row r="209" spans="2:34" ht="13">
      <c r="B209" s="138" t="s">
        <v>1436</v>
      </c>
      <c r="E209" s="138" t="s">
        <v>1436</v>
      </c>
      <c r="F209" s="138" t="s">
        <v>114</v>
      </c>
      <c r="G209" s="55" t="e">
        <f>INDEX(A:A,MATCH($L$4:L650,E:E,0))</f>
        <v>#N/A</v>
      </c>
      <c r="H209" s="55" t="e">
        <f t="shared" si="15"/>
        <v>#N/A</v>
      </c>
      <c r="I209" s="55" t="str">
        <f t="shared" si="18"/>
        <v>Scheme Benchmark (90% of CRISIL Composite Bond Fund Index and 10% of S&amp;P BSE 200 TRI)Additional Benchmark (Nifty 50 TRI)</v>
      </c>
      <c r="J209" s="55" t="e">
        <f t="shared" si="17"/>
        <v>#N/A</v>
      </c>
      <c r="K209" s="55" t="e">
        <f t="shared" si="16"/>
        <v>#N/A</v>
      </c>
      <c r="L209" s="131" t="s">
        <v>1222</v>
      </c>
      <c r="M209" s="132">
        <v>9903</v>
      </c>
      <c r="N209" s="133">
        <v>-0.97</v>
      </c>
      <c r="O209" s="132">
        <v>11921</v>
      </c>
      <c r="P209" s="133">
        <v>6.02</v>
      </c>
      <c r="Q209" s="132">
        <v>15064</v>
      </c>
      <c r="R209" s="133">
        <v>8.5299999999999994</v>
      </c>
      <c r="S209" s="132">
        <v>18233</v>
      </c>
      <c r="T209" s="133">
        <v>9.8000000000000007</v>
      </c>
      <c r="U209" s="149"/>
      <c r="Y209" s="131" t="s">
        <v>1222</v>
      </c>
      <c r="Z209" s="132">
        <v>9903</v>
      </c>
      <c r="AA209" s="133">
        <v>-0.97</v>
      </c>
      <c r="AB209" s="132">
        <v>11921</v>
      </c>
      <c r="AC209" s="133">
        <v>6.02</v>
      </c>
      <c r="AD209" s="132">
        <v>15064</v>
      </c>
      <c r="AE209" s="133">
        <v>8.5299999999999994</v>
      </c>
      <c r="AF209" s="132">
        <v>18233</v>
      </c>
      <c r="AG209" s="133">
        <v>9.8000000000000007</v>
      </c>
      <c r="AH209" s="149"/>
    </row>
    <row r="210" spans="2:34">
      <c r="B210" s="138" t="s">
        <v>1437</v>
      </c>
      <c r="E210" s="138" t="s">
        <v>1437</v>
      </c>
      <c r="F210" s="138" t="s">
        <v>119</v>
      </c>
      <c r="G210" s="55" t="e">
        <f>INDEX(A:A,MATCH($L$4:L651,E:E,0))</f>
        <v>#N/A</v>
      </c>
      <c r="H210" s="55" t="e">
        <f t="shared" si="15"/>
        <v>#N/A</v>
      </c>
      <c r="I210" s="55" t="str">
        <f t="shared" si="18"/>
        <v>Additional Benchmark (Nifty 50 TRI)</v>
      </c>
      <c r="J210" s="55" t="e">
        <f t="shared" si="17"/>
        <v>#N/A</v>
      </c>
      <c r="K210" s="55" t="e">
        <f t="shared" si="16"/>
        <v>#N/A</v>
      </c>
      <c r="M210" s="134"/>
      <c r="N210" s="135"/>
      <c r="O210" s="134"/>
      <c r="P210" s="135"/>
      <c r="Q210" s="134"/>
      <c r="R210" s="135"/>
      <c r="S210" s="134"/>
      <c r="T210" s="135"/>
      <c r="U210" s="77"/>
      <c r="Z210" s="134"/>
      <c r="AA210" s="135"/>
      <c r="AB210" s="134"/>
      <c r="AC210" s="135"/>
      <c r="AD210" s="134"/>
      <c r="AE210" s="135"/>
      <c r="AF210" s="134"/>
      <c r="AG210" s="135"/>
      <c r="AH210" s="77"/>
    </row>
    <row r="211" spans="2:34">
      <c r="B211" s="138" t="s">
        <v>1438</v>
      </c>
      <c r="E211" s="138" t="s">
        <v>1438</v>
      </c>
      <c r="F211" s="138" t="s">
        <v>114</v>
      </c>
      <c r="G211" s="55" t="str">
        <f>INDEX(A:A,MATCH($L$4:L652,E:E,0))</f>
        <v>HOMSCS</v>
      </c>
      <c r="H211" s="55" t="str">
        <f t="shared" si="15"/>
        <v>Regular</v>
      </c>
      <c r="I211" s="55" t="str">
        <f t="shared" si="18"/>
        <v>HSBC Managed Solutions India - Conservative - Reg - Growth</v>
      </c>
      <c r="J211" s="55" t="str">
        <f t="shared" si="17"/>
        <v>Regular</v>
      </c>
      <c r="K211" s="55" t="e">
        <f t="shared" si="16"/>
        <v>#N/A</v>
      </c>
      <c r="L211" s="127" t="s">
        <v>1388</v>
      </c>
      <c r="M211" s="128">
        <v>10667</v>
      </c>
      <c r="N211" s="129">
        <v>6.65</v>
      </c>
      <c r="O211" s="128">
        <v>11629</v>
      </c>
      <c r="P211" s="129">
        <v>5.15</v>
      </c>
      <c r="Q211" s="128">
        <v>13577</v>
      </c>
      <c r="R211" s="129">
        <v>6.3</v>
      </c>
      <c r="S211" s="128">
        <v>16010</v>
      </c>
      <c r="T211" s="129">
        <v>7.6</v>
      </c>
      <c r="U211" s="130">
        <v>41759</v>
      </c>
      <c r="Y211" s="127" t="s">
        <v>1388</v>
      </c>
      <c r="Z211" s="128">
        <v>10667</v>
      </c>
      <c r="AA211" s="129">
        <v>6.65</v>
      </c>
      <c r="AB211" s="128">
        <v>11629</v>
      </c>
      <c r="AC211" s="129">
        <v>5.15</v>
      </c>
      <c r="AD211" s="128">
        <v>13577</v>
      </c>
      <c r="AE211" s="129">
        <v>6.3</v>
      </c>
      <c r="AF211" s="128">
        <v>16010</v>
      </c>
      <c r="AG211" s="129">
        <v>7.6</v>
      </c>
      <c r="AH211" s="130">
        <v>41759</v>
      </c>
    </row>
    <row r="212" spans="2:34" ht="13">
      <c r="B212" s="138" t="s">
        <v>1439</v>
      </c>
      <c r="E212" s="138" t="s">
        <v>1439</v>
      </c>
      <c r="F212" s="138" t="s">
        <v>119</v>
      </c>
      <c r="G212" s="55" t="e">
        <f>INDEX(A:A,MATCH($L$4:L653,E:E,0))</f>
        <v>#N/A</v>
      </c>
      <c r="H212" s="55" t="e">
        <f t="shared" si="15"/>
        <v>#N/A</v>
      </c>
      <c r="I212" s="55" t="str">
        <f t="shared" si="18"/>
        <v>HSBC Managed Solutions India - Conservative - Reg - GrowthScheme Benchmark (90% of CRISIL Composite Bond Fund Index and 10% of S&amp;P BSE 200 TRI)</v>
      </c>
      <c r="J212" s="55" t="str">
        <f t="shared" si="17"/>
        <v>HOMSCS</v>
      </c>
      <c r="K212" s="55" t="str">
        <f t="shared" si="16"/>
        <v>Regular</v>
      </c>
      <c r="L212" s="131" t="s">
        <v>1255</v>
      </c>
      <c r="M212" s="132">
        <v>10972</v>
      </c>
      <c r="N212" s="133">
        <v>9.69</v>
      </c>
      <c r="O212" s="132">
        <v>12553</v>
      </c>
      <c r="P212" s="133">
        <v>7.86</v>
      </c>
      <c r="Q212" s="132">
        <v>15302</v>
      </c>
      <c r="R212" s="133">
        <v>8.8699999999999992</v>
      </c>
      <c r="S212" s="132">
        <v>18308</v>
      </c>
      <c r="T212" s="133">
        <v>9.8699999999999992</v>
      </c>
      <c r="U212" s="149"/>
      <c r="Y212" s="131" t="s">
        <v>1255</v>
      </c>
      <c r="Z212" s="132">
        <v>10972</v>
      </c>
      <c r="AA212" s="133">
        <v>9.69</v>
      </c>
      <c r="AB212" s="132">
        <v>12553</v>
      </c>
      <c r="AC212" s="133">
        <v>7.86</v>
      </c>
      <c r="AD212" s="132">
        <v>15302</v>
      </c>
      <c r="AE212" s="133">
        <v>8.8699999999999992</v>
      </c>
      <c r="AF212" s="132">
        <v>18308</v>
      </c>
      <c r="AG212" s="133">
        <v>9.8699999999999992</v>
      </c>
      <c r="AH212" s="149"/>
    </row>
    <row r="213" spans="2:34" ht="13">
      <c r="B213" s="138" t="s">
        <v>1440</v>
      </c>
      <c r="E213" s="138" t="s">
        <v>1440</v>
      </c>
      <c r="F213" s="138" t="s">
        <v>114</v>
      </c>
      <c r="G213" s="55" t="e">
        <f>INDEX(A:A,MATCH($L$4:L654,E:E,0))</f>
        <v>#N/A</v>
      </c>
      <c r="H213" s="55" t="e">
        <f t="shared" si="15"/>
        <v>#N/A</v>
      </c>
      <c r="I213" s="55" t="str">
        <f t="shared" si="18"/>
        <v>Scheme Benchmark (90% of CRISIL Composite Bond Fund Index and 10% of S&amp;P BSE 200 TRI)Additional Benchmark (Nifty 50 TRI)</v>
      </c>
      <c r="J213" s="55" t="e">
        <f t="shared" si="17"/>
        <v>#N/A</v>
      </c>
      <c r="K213" s="55" t="e">
        <f t="shared" si="16"/>
        <v>#N/A</v>
      </c>
      <c r="L213" s="131" t="s">
        <v>1222</v>
      </c>
      <c r="M213" s="132">
        <v>9903</v>
      </c>
      <c r="N213" s="133">
        <v>-0.97</v>
      </c>
      <c r="O213" s="132">
        <v>11921</v>
      </c>
      <c r="P213" s="133">
        <v>6.02</v>
      </c>
      <c r="Q213" s="132">
        <v>15064</v>
      </c>
      <c r="R213" s="133">
        <v>8.5299999999999994</v>
      </c>
      <c r="S213" s="132">
        <v>18233</v>
      </c>
      <c r="T213" s="133">
        <v>9.8000000000000007</v>
      </c>
      <c r="U213" s="149"/>
      <c r="Y213" s="131" t="s">
        <v>1222</v>
      </c>
      <c r="Z213" s="132">
        <v>9903</v>
      </c>
      <c r="AA213" s="133">
        <v>-0.97</v>
      </c>
      <c r="AB213" s="132">
        <v>11921</v>
      </c>
      <c r="AC213" s="133">
        <v>6.02</v>
      </c>
      <c r="AD213" s="132">
        <v>15064</v>
      </c>
      <c r="AE213" s="133">
        <v>8.5299999999999994</v>
      </c>
      <c r="AF213" s="132">
        <v>18233</v>
      </c>
      <c r="AG213" s="133">
        <v>9.8000000000000007</v>
      </c>
      <c r="AH213" s="149"/>
    </row>
    <row r="214" spans="2:34">
      <c r="B214" s="138" t="s">
        <v>1441</v>
      </c>
      <c r="E214" s="138" t="s">
        <v>1441</v>
      </c>
      <c r="F214" s="138" t="s">
        <v>119</v>
      </c>
      <c r="G214" s="55" t="e">
        <f>INDEX(A:A,MATCH($L$4:L655,E:E,0))</f>
        <v>#N/A</v>
      </c>
      <c r="H214" s="55" t="e">
        <f t="shared" si="15"/>
        <v>#N/A</v>
      </c>
      <c r="I214" s="55" t="str">
        <f t="shared" si="18"/>
        <v>Additional Benchmark (Nifty 50 TRI)</v>
      </c>
      <c r="J214" s="55" t="e">
        <f t="shared" si="17"/>
        <v>#N/A</v>
      </c>
      <c r="K214" s="55" t="e">
        <f t="shared" si="16"/>
        <v>#N/A</v>
      </c>
      <c r="M214" s="134"/>
      <c r="N214" s="135"/>
      <c r="O214" s="134"/>
      <c r="P214" s="135"/>
      <c r="Q214" s="134"/>
      <c r="R214" s="135"/>
      <c r="S214" s="134"/>
      <c r="T214" s="135"/>
      <c r="U214" s="77"/>
      <c r="Z214" s="134"/>
      <c r="AA214" s="135"/>
      <c r="AB214" s="134"/>
      <c r="AC214" s="135"/>
      <c r="AD214" s="134"/>
      <c r="AE214" s="135"/>
      <c r="AF214" s="134"/>
      <c r="AG214" s="135"/>
      <c r="AH214" s="77"/>
    </row>
    <row r="215" spans="2:34">
      <c r="B215" s="138" t="s">
        <v>1442</v>
      </c>
      <c r="E215" s="138" t="s">
        <v>1442</v>
      </c>
      <c r="F215" s="138" t="s">
        <v>114</v>
      </c>
      <c r="G215" s="55" t="str">
        <f>INDEX(A:A,MATCH($L$4:L656,E:E,0))</f>
        <v>HOMSGS</v>
      </c>
      <c r="H215" s="55" t="str">
        <f t="shared" si="15"/>
        <v>Direct</v>
      </c>
      <c r="I215" s="55" t="str">
        <f t="shared" si="18"/>
        <v>HSBC Managed Solutions India - Growth - Dir - Growth</v>
      </c>
      <c r="J215" s="55" t="str">
        <f t="shared" si="17"/>
        <v>Direct</v>
      </c>
      <c r="K215" s="55" t="e">
        <f t="shared" si="16"/>
        <v>#N/A</v>
      </c>
      <c r="L215" s="127" t="s">
        <v>1256</v>
      </c>
      <c r="M215" s="128">
        <v>10164</v>
      </c>
      <c r="N215" s="129">
        <v>1.64</v>
      </c>
      <c r="O215" s="128">
        <v>10818</v>
      </c>
      <c r="P215" s="129">
        <v>2.65</v>
      </c>
      <c r="Q215" s="128">
        <v>14355</v>
      </c>
      <c r="R215" s="129">
        <v>7.49</v>
      </c>
      <c r="S215" s="128">
        <v>18340</v>
      </c>
      <c r="T215" s="129">
        <v>9.9</v>
      </c>
      <c r="U215" s="130">
        <v>41759</v>
      </c>
      <c r="Y215" s="127" t="s">
        <v>1256</v>
      </c>
      <c r="Z215" s="128">
        <v>10164</v>
      </c>
      <c r="AA215" s="129">
        <v>1.64</v>
      </c>
      <c r="AB215" s="128">
        <v>10818</v>
      </c>
      <c r="AC215" s="129">
        <v>2.65</v>
      </c>
      <c r="AD215" s="128">
        <v>14355</v>
      </c>
      <c r="AE215" s="129">
        <v>7.49</v>
      </c>
      <c r="AF215" s="128">
        <v>18340</v>
      </c>
      <c r="AG215" s="129">
        <v>9.9</v>
      </c>
      <c r="AH215" s="130">
        <v>41759</v>
      </c>
    </row>
    <row r="216" spans="2:34" ht="13">
      <c r="B216" s="138" t="s">
        <v>1443</v>
      </c>
      <c r="E216" s="138" t="s">
        <v>1443</v>
      </c>
      <c r="F216" s="138" t="s">
        <v>119</v>
      </c>
      <c r="G216" s="55" t="e">
        <f>INDEX(A:A,MATCH($L$4:L657,E:E,0))</f>
        <v>#N/A</v>
      </c>
      <c r="H216" s="55" t="e">
        <f t="shared" si="15"/>
        <v>#N/A</v>
      </c>
      <c r="I216" s="55" t="str">
        <f t="shared" si="18"/>
        <v>HSBC Managed Solutions India - Growth - Dir - GrowthScheme Benchmark (20% of CRISIL Composite Bond Fund Index and 80% of S&amp;P BSE 200 TRI)</v>
      </c>
      <c r="J216" s="55" t="str">
        <f t="shared" si="17"/>
        <v>HOMSGS</v>
      </c>
      <c r="K216" s="55" t="str">
        <f t="shared" si="16"/>
        <v>Direct</v>
      </c>
      <c r="L216" s="131" t="s">
        <v>1257</v>
      </c>
      <c r="M216" s="132">
        <v>10231</v>
      </c>
      <c r="N216" s="133">
        <v>2.2999999999999998</v>
      </c>
      <c r="O216" s="132">
        <v>11743</v>
      </c>
      <c r="P216" s="133">
        <v>5.49</v>
      </c>
      <c r="Q216" s="132">
        <v>15225</v>
      </c>
      <c r="R216" s="133">
        <v>8.76</v>
      </c>
      <c r="S216" s="132">
        <v>19226</v>
      </c>
      <c r="T216" s="133">
        <v>10.71</v>
      </c>
      <c r="U216" s="149"/>
      <c r="Y216" s="131" t="s">
        <v>1257</v>
      </c>
      <c r="Z216" s="132">
        <v>10231</v>
      </c>
      <c r="AA216" s="133">
        <v>2.2999999999999998</v>
      </c>
      <c r="AB216" s="132">
        <v>11743</v>
      </c>
      <c r="AC216" s="133">
        <v>5.49</v>
      </c>
      <c r="AD216" s="132">
        <v>15225</v>
      </c>
      <c r="AE216" s="133">
        <v>8.76</v>
      </c>
      <c r="AF216" s="132">
        <v>19226</v>
      </c>
      <c r="AG216" s="133">
        <v>10.71</v>
      </c>
      <c r="AH216" s="149"/>
    </row>
    <row r="217" spans="2:34" ht="13">
      <c r="B217" s="138" t="s">
        <v>1444</v>
      </c>
      <c r="E217" s="138" t="s">
        <v>1444</v>
      </c>
      <c r="F217" s="138" t="s">
        <v>114</v>
      </c>
      <c r="G217" s="55" t="e">
        <f>INDEX(A:A,MATCH($L$4:L658,E:E,0))</f>
        <v>#N/A</v>
      </c>
      <c r="H217" s="55" t="e">
        <f t="shared" si="15"/>
        <v>#N/A</v>
      </c>
      <c r="I217" s="55" t="str">
        <f t="shared" si="18"/>
        <v>Scheme Benchmark (20% of CRISIL Composite Bond Fund Index and 80% of S&amp;P BSE 200 TRI)Additional Benchmark (Crisil 10**)</v>
      </c>
      <c r="J217" s="55" t="e">
        <f t="shared" si="17"/>
        <v>#N/A</v>
      </c>
      <c r="K217" s="55" t="e">
        <f t="shared" si="16"/>
        <v>#N/A</v>
      </c>
      <c r="L217" s="131" t="s">
        <v>1230</v>
      </c>
      <c r="M217" s="132">
        <v>10827</v>
      </c>
      <c r="N217" s="133">
        <v>8.25</v>
      </c>
      <c r="O217" s="132">
        <v>12159</v>
      </c>
      <c r="P217" s="133">
        <v>6.72</v>
      </c>
      <c r="Q217" s="132">
        <v>14429</v>
      </c>
      <c r="R217" s="133">
        <v>7.6</v>
      </c>
      <c r="S217" s="132">
        <v>17121</v>
      </c>
      <c r="T217" s="133">
        <v>8.73</v>
      </c>
      <c r="U217" s="149"/>
      <c r="Y217" s="131" t="s">
        <v>1230</v>
      </c>
      <c r="Z217" s="132">
        <v>10827</v>
      </c>
      <c r="AA217" s="133">
        <v>8.25</v>
      </c>
      <c r="AB217" s="132">
        <v>12159</v>
      </c>
      <c r="AC217" s="133">
        <v>6.72</v>
      </c>
      <c r="AD217" s="132">
        <v>14429</v>
      </c>
      <c r="AE217" s="133">
        <v>7.6</v>
      </c>
      <c r="AF217" s="132">
        <v>17121</v>
      </c>
      <c r="AG217" s="133">
        <v>8.73</v>
      </c>
      <c r="AH217" s="149"/>
    </row>
    <row r="218" spans="2:34">
      <c r="B218" s="138" t="s">
        <v>1445</v>
      </c>
      <c r="E218" s="138" t="s">
        <v>1445</v>
      </c>
      <c r="F218" s="138" t="s">
        <v>119</v>
      </c>
      <c r="G218" s="55" t="e">
        <f>INDEX(A:A,MATCH($L$4:L659,E:E,0))</f>
        <v>#N/A</v>
      </c>
      <c r="H218" s="55" t="e">
        <f t="shared" si="15"/>
        <v>#N/A</v>
      </c>
      <c r="I218" s="55" t="str">
        <f t="shared" si="18"/>
        <v>Additional Benchmark (Crisil 10**)</v>
      </c>
      <c r="J218" s="55" t="e">
        <f t="shared" si="17"/>
        <v>#N/A</v>
      </c>
      <c r="K218" s="55" t="e">
        <f t="shared" si="16"/>
        <v>#N/A</v>
      </c>
      <c r="M218" s="134"/>
      <c r="N218" s="135"/>
      <c r="O218" s="134"/>
      <c r="P218" s="135"/>
      <c r="Q218" s="134"/>
      <c r="R218" s="135"/>
      <c r="S218" s="134"/>
      <c r="T218" s="135"/>
      <c r="U218" s="77"/>
      <c r="Z218" s="134"/>
      <c r="AA218" s="135"/>
      <c r="AB218" s="134"/>
      <c r="AC218" s="135"/>
      <c r="AD218" s="134"/>
      <c r="AE218" s="135"/>
      <c r="AF218" s="134"/>
      <c r="AG218" s="135"/>
      <c r="AH218" s="77"/>
    </row>
    <row r="219" spans="2:34">
      <c r="B219" s="138" t="s">
        <v>1446</v>
      </c>
      <c r="E219" s="138" t="s">
        <v>1446</v>
      </c>
      <c r="F219" s="138" t="s">
        <v>114</v>
      </c>
      <c r="G219" s="55" t="str">
        <f>INDEX(A:A,MATCH($L$4:L660,E:E,0))</f>
        <v>HOMSGS</v>
      </c>
      <c r="H219" s="55" t="str">
        <f t="shared" si="15"/>
        <v>Regular</v>
      </c>
      <c r="I219" s="55" t="str">
        <f t="shared" si="18"/>
        <v>HSBC Managed Solutions India - Growth - Reg - Growth</v>
      </c>
      <c r="J219" s="55" t="str">
        <f t="shared" si="17"/>
        <v>Regular</v>
      </c>
      <c r="K219" s="55" t="e">
        <f t="shared" si="16"/>
        <v>#N/A</v>
      </c>
      <c r="L219" s="127" t="s">
        <v>1389</v>
      </c>
      <c r="M219" s="128">
        <v>10128</v>
      </c>
      <c r="N219" s="129">
        <v>1.28</v>
      </c>
      <c r="O219" s="128">
        <v>10717</v>
      </c>
      <c r="P219" s="129">
        <v>2.33</v>
      </c>
      <c r="Q219" s="128">
        <v>14149</v>
      </c>
      <c r="R219" s="129">
        <v>7.18</v>
      </c>
      <c r="S219" s="128">
        <v>18010</v>
      </c>
      <c r="T219" s="129">
        <v>9.59</v>
      </c>
      <c r="U219" s="130">
        <v>41759</v>
      </c>
      <c r="Y219" s="127" t="s">
        <v>1389</v>
      </c>
      <c r="Z219" s="128">
        <v>10128</v>
      </c>
      <c r="AA219" s="129">
        <v>1.28</v>
      </c>
      <c r="AB219" s="128">
        <v>10717</v>
      </c>
      <c r="AC219" s="129">
        <v>2.33</v>
      </c>
      <c r="AD219" s="128">
        <v>14149</v>
      </c>
      <c r="AE219" s="129">
        <v>7.18</v>
      </c>
      <c r="AF219" s="128">
        <v>18010</v>
      </c>
      <c r="AG219" s="129">
        <v>9.59</v>
      </c>
      <c r="AH219" s="130">
        <v>41759</v>
      </c>
    </row>
    <row r="220" spans="2:34" ht="13">
      <c r="B220" s="138" t="s">
        <v>1447</v>
      </c>
      <c r="E220" s="138" t="s">
        <v>1447</v>
      </c>
      <c r="F220" s="138" t="s">
        <v>119</v>
      </c>
      <c r="G220" s="55" t="e">
        <f>INDEX(A:A,MATCH($L$4:L661,E:E,0))</f>
        <v>#N/A</v>
      </c>
      <c r="H220" s="55" t="e">
        <f t="shared" si="15"/>
        <v>#N/A</v>
      </c>
      <c r="I220" s="55" t="str">
        <f t="shared" si="18"/>
        <v>HSBC Managed Solutions India - Growth - Reg - GrowthScheme Benchmark (20% of CRISIL Composite Bond Fund Index and 80% of S&amp;P BSE 200 TRI)</v>
      </c>
      <c r="J220" s="55" t="str">
        <f t="shared" si="17"/>
        <v>HOMSGS</v>
      </c>
      <c r="K220" s="55" t="str">
        <f t="shared" si="16"/>
        <v>Regular</v>
      </c>
      <c r="L220" s="131" t="s">
        <v>1257</v>
      </c>
      <c r="M220" s="132">
        <v>10231</v>
      </c>
      <c r="N220" s="133">
        <v>2.2999999999999998</v>
      </c>
      <c r="O220" s="132">
        <v>11743</v>
      </c>
      <c r="P220" s="133">
        <v>5.49</v>
      </c>
      <c r="Q220" s="132">
        <v>15225</v>
      </c>
      <c r="R220" s="133">
        <v>8.76</v>
      </c>
      <c r="S220" s="132">
        <v>19226</v>
      </c>
      <c r="T220" s="133">
        <v>10.71</v>
      </c>
      <c r="U220" s="149"/>
      <c r="Y220" s="131" t="s">
        <v>1257</v>
      </c>
      <c r="Z220" s="132">
        <v>10231</v>
      </c>
      <c r="AA220" s="133">
        <v>2.2999999999999998</v>
      </c>
      <c r="AB220" s="132">
        <v>11743</v>
      </c>
      <c r="AC220" s="133">
        <v>5.49</v>
      </c>
      <c r="AD220" s="132">
        <v>15225</v>
      </c>
      <c r="AE220" s="133">
        <v>8.76</v>
      </c>
      <c r="AF220" s="132">
        <v>19226</v>
      </c>
      <c r="AG220" s="133">
        <v>10.71</v>
      </c>
      <c r="AH220" s="149"/>
    </row>
    <row r="221" spans="2:34" ht="13">
      <c r="B221" s="138" t="s">
        <v>1448</v>
      </c>
      <c r="E221" s="138" t="s">
        <v>1448</v>
      </c>
      <c r="F221" s="138" t="s">
        <v>114</v>
      </c>
      <c r="G221" s="55" t="e">
        <f>INDEX(A:A,MATCH($L$4:L662,E:E,0))</f>
        <v>#N/A</v>
      </c>
      <c r="H221" s="55" t="e">
        <f t="shared" si="15"/>
        <v>#N/A</v>
      </c>
      <c r="I221" s="55" t="str">
        <f t="shared" si="18"/>
        <v>Scheme Benchmark (20% of CRISIL Composite Bond Fund Index and 80% of S&amp;P BSE 200 TRI)Additional Benchmark (Crisil 10**)</v>
      </c>
      <c r="J221" s="55" t="e">
        <f t="shared" si="17"/>
        <v>#N/A</v>
      </c>
      <c r="K221" s="55" t="e">
        <f t="shared" si="16"/>
        <v>#N/A</v>
      </c>
      <c r="L221" s="131" t="s">
        <v>1230</v>
      </c>
      <c r="M221" s="132">
        <v>10827</v>
      </c>
      <c r="N221" s="133">
        <v>8.25</v>
      </c>
      <c r="O221" s="132">
        <v>12159</v>
      </c>
      <c r="P221" s="133">
        <v>6.72</v>
      </c>
      <c r="Q221" s="132">
        <v>14429</v>
      </c>
      <c r="R221" s="133">
        <v>7.6</v>
      </c>
      <c r="S221" s="132">
        <v>17121</v>
      </c>
      <c r="T221" s="133">
        <v>8.73</v>
      </c>
      <c r="U221" s="149"/>
      <c r="Y221" s="131" t="s">
        <v>1230</v>
      </c>
      <c r="Z221" s="132">
        <v>10827</v>
      </c>
      <c r="AA221" s="133">
        <v>8.25</v>
      </c>
      <c r="AB221" s="132">
        <v>12159</v>
      </c>
      <c r="AC221" s="133">
        <v>6.72</v>
      </c>
      <c r="AD221" s="132">
        <v>14429</v>
      </c>
      <c r="AE221" s="133">
        <v>7.6</v>
      </c>
      <c r="AF221" s="132">
        <v>17121</v>
      </c>
      <c r="AG221" s="133">
        <v>8.73</v>
      </c>
      <c r="AH221" s="149"/>
    </row>
    <row r="222" spans="2:34">
      <c r="B222" s="138" t="s">
        <v>1449</v>
      </c>
      <c r="E222" s="138" t="s">
        <v>1449</v>
      </c>
      <c r="F222" s="138" t="s">
        <v>119</v>
      </c>
      <c r="G222" s="55" t="e">
        <f>INDEX(A:A,MATCH($L$4:L663,E:E,0))</f>
        <v>#N/A</v>
      </c>
      <c r="H222" s="55" t="e">
        <f t="shared" si="15"/>
        <v>#N/A</v>
      </c>
      <c r="I222" s="55" t="str">
        <f t="shared" si="18"/>
        <v>Additional Benchmark (Crisil 10**)</v>
      </c>
      <c r="J222" s="55" t="e">
        <f t="shared" si="17"/>
        <v>#N/A</v>
      </c>
      <c r="K222" s="55" t="e">
        <f t="shared" si="16"/>
        <v>#N/A</v>
      </c>
      <c r="M222" s="134"/>
      <c r="N222" s="135"/>
      <c r="O222" s="134"/>
      <c r="P222" s="135"/>
      <c r="Q222" s="134"/>
      <c r="R222" s="135"/>
      <c r="S222" s="134"/>
      <c r="T222" s="135"/>
      <c r="U222" s="77"/>
      <c r="Z222" s="134"/>
      <c r="AA222" s="135"/>
      <c r="AB222" s="134"/>
      <c r="AC222" s="135"/>
      <c r="AD222" s="134"/>
      <c r="AE222" s="135"/>
      <c r="AF222" s="134"/>
      <c r="AG222" s="135"/>
      <c r="AH222" s="77"/>
    </row>
    <row r="223" spans="2:34">
      <c r="B223" s="138" t="s">
        <v>1450</v>
      </c>
      <c r="E223" s="138" t="s">
        <v>1450</v>
      </c>
      <c r="F223" s="138" t="s">
        <v>114</v>
      </c>
      <c r="G223" s="55" t="str">
        <f>INDEX(A:A,MATCH($L$4:L664,E:E,0))</f>
        <v>HOMSMS</v>
      </c>
      <c r="H223" s="55" t="str">
        <f t="shared" si="15"/>
        <v>Direct</v>
      </c>
      <c r="I223" s="55" t="str">
        <f t="shared" si="18"/>
        <v>HSBC Managed Solutions India - Moderate - Dir - Growth</v>
      </c>
      <c r="J223" s="55" t="str">
        <f t="shared" si="17"/>
        <v>Direct</v>
      </c>
      <c r="K223" s="55" t="e">
        <f t="shared" si="16"/>
        <v>#N/A</v>
      </c>
      <c r="L223" s="127" t="s">
        <v>1258</v>
      </c>
      <c r="M223" s="128">
        <v>10386</v>
      </c>
      <c r="N223" s="129">
        <v>3.85</v>
      </c>
      <c r="O223" s="128">
        <v>11112</v>
      </c>
      <c r="P223" s="129">
        <v>3.57</v>
      </c>
      <c r="Q223" s="128">
        <v>14395</v>
      </c>
      <c r="R223" s="129">
        <v>7.55</v>
      </c>
      <c r="S223" s="128">
        <v>17936</v>
      </c>
      <c r="T223" s="129">
        <v>9.52</v>
      </c>
      <c r="U223" s="130">
        <v>41759</v>
      </c>
      <c r="Y223" s="127" t="s">
        <v>1258</v>
      </c>
      <c r="Z223" s="128">
        <v>10386</v>
      </c>
      <c r="AA223" s="129">
        <v>3.85</v>
      </c>
      <c r="AB223" s="128">
        <v>11112</v>
      </c>
      <c r="AC223" s="129">
        <v>3.57</v>
      </c>
      <c r="AD223" s="128">
        <v>14395</v>
      </c>
      <c r="AE223" s="129">
        <v>7.55</v>
      </c>
      <c r="AF223" s="128">
        <v>17936</v>
      </c>
      <c r="AG223" s="129">
        <v>9.52</v>
      </c>
      <c r="AH223" s="130">
        <v>41759</v>
      </c>
    </row>
    <row r="224" spans="2:34" ht="13">
      <c r="B224" s="138" t="s">
        <v>1451</v>
      </c>
      <c r="E224" s="138" t="s">
        <v>1451</v>
      </c>
      <c r="F224" s="138" t="s">
        <v>114</v>
      </c>
      <c r="G224" s="55" t="e">
        <f>INDEX(A:A,MATCH($L$4:L665,E:E,0))</f>
        <v>#N/A</v>
      </c>
      <c r="H224" s="55" t="e">
        <f t="shared" si="15"/>
        <v>#N/A</v>
      </c>
      <c r="I224" s="55" t="str">
        <f t="shared" si="18"/>
        <v>HSBC Managed Solutions India - Moderate - Dir - GrowthScheme Benchmark (Crysil Hybrid 35 plus 65 Aggressive Index Custom**)</v>
      </c>
      <c r="J224" s="55" t="str">
        <f t="shared" si="17"/>
        <v>HOMSMS</v>
      </c>
      <c r="K224" s="55" t="str">
        <f t="shared" si="16"/>
        <v>Direct</v>
      </c>
      <c r="L224" s="131" t="s">
        <v>1259</v>
      </c>
      <c r="M224" s="132">
        <v>10618</v>
      </c>
      <c r="N224" s="133">
        <v>6.16</v>
      </c>
      <c r="O224" s="132">
        <v>12224</v>
      </c>
      <c r="P224" s="133">
        <v>6.91</v>
      </c>
      <c r="Q224" s="132">
        <v>15614</v>
      </c>
      <c r="R224" s="133">
        <v>9.31</v>
      </c>
      <c r="S224" s="132">
        <v>19484</v>
      </c>
      <c r="T224" s="133">
        <v>10.94</v>
      </c>
      <c r="U224" s="149"/>
      <c r="Y224" s="131" t="s">
        <v>1259</v>
      </c>
      <c r="Z224" s="132">
        <v>10618</v>
      </c>
      <c r="AA224" s="133">
        <v>6.16</v>
      </c>
      <c r="AB224" s="132">
        <v>12224</v>
      </c>
      <c r="AC224" s="133">
        <v>6.91</v>
      </c>
      <c r="AD224" s="132">
        <v>15614</v>
      </c>
      <c r="AE224" s="133">
        <v>9.31</v>
      </c>
      <c r="AF224" s="132">
        <v>19484</v>
      </c>
      <c r="AG224" s="133">
        <v>10.94</v>
      </c>
      <c r="AH224" s="149"/>
    </row>
    <row r="225" spans="2:34" ht="13">
      <c r="B225" s="138" t="s">
        <v>1452</v>
      </c>
      <c r="E225" s="138" t="s">
        <v>1452</v>
      </c>
      <c r="F225" s="138" t="s">
        <v>114</v>
      </c>
      <c r="G225" s="55" t="e">
        <f>INDEX(A:A,MATCH($L$4:L666,E:E,0))</f>
        <v>#N/A</v>
      </c>
      <c r="H225" s="55" t="e">
        <f t="shared" si="15"/>
        <v>#N/A</v>
      </c>
      <c r="I225" s="55" t="str">
        <f t="shared" si="18"/>
        <v>Scheme Benchmark (Crysil Hybrid 35 plus 65 Aggressive Index Custom**)Additional Benchmark (Nifty 50 TRI)</v>
      </c>
      <c r="J225" s="55" t="e">
        <f t="shared" si="17"/>
        <v>#N/A</v>
      </c>
      <c r="K225" s="55" t="e">
        <f t="shared" si="16"/>
        <v>#N/A</v>
      </c>
      <c r="L225" s="131" t="s">
        <v>1222</v>
      </c>
      <c r="M225" s="132">
        <v>9903</v>
      </c>
      <c r="N225" s="133">
        <v>-0.97</v>
      </c>
      <c r="O225" s="132">
        <v>11921</v>
      </c>
      <c r="P225" s="133">
        <v>6.02</v>
      </c>
      <c r="Q225" s="132">
        <v>15064</v>
      </c>
      <c r="R225" s="133">
        <v>8.5299999999999994</v>
      </c>
      <c r="S225" s="132">
        <v>18233</v>
      </c>
      <c r="T225" s="133">
        <v>9.8000000000000007</v>
      </c>
      <c r="U225" s="149"/>
      <c r="Y225" s="131" t="s">
        <v>1222</v>
      </c>
      <c r="Z225" s="132">
        <v>9903</v>
      </c>
      <c r="AA225" s="133">
        <v>-0.97</v>
      </c>
      <c r="AB225" s="132">
        <v>11921</v>
      </c>
      <c r="AC225" s="133">
        <v>6.02</v>
      </c>
      <c r="AD225" s="132">
        <v>15064</v>
      </c>
      <c r="AE225" s="133">
        <v>8.5299999999999994</v>
      </c>
      <c r="AF225" s="132">
        <v>18233</v>
      </c>
      <c r="AG225" s="133">
        <v>9.8000000000000007</v>
      </c>
      <c r="AH225" s="149"/>
    </row>
    <row r="226" spans="2:34">
      <c r="B226" s="138" t="s">
        <v>1453</v>
      </c>
      <c r="E226" s="138" t="s">
        <v>1453</v>
      </c>
      <c r="F226" s="138" t="s">
        <v>114</v>
      </c>
      <c r="G226" s="55" t="e">
        <f>INDEX(A:A,MATCH($L$4:L667,E:E,0))</f>
        <v>#N/A</v>
      </c>
      <c r="H226" s="55" t="e">
        <f t="shared" si="15"/>
        <v>#N/A</v>
      </c>
      <c r="I226" s="55" t="str">
        <f t="shared" si="18"/>
        <v>Additional Benchmark (Nifty 50 TRI)</v>
      </c>
      <c r="J226" s="55" t="e">
        <f t="shared" si="17"/>
        <v>#N/A</v>
      </c>
      <c r="K226" s="55" t="e">
        <f t="shared" si="16"/>
        <v>#N/A</v>
      </c>
      <c r="M226" s="134"/>
      <c r="N226" s="135"/>
      <c r="O226" s="134"/>
      <c r="P226" s="135"/>
      <c r="Q226" s="134"/>
      <c r="R226" s="135"/>
      <c r="S226" s="134"/>
      <c r="T226" s="135"/>
      <c r="U226" s="77"/>
      <c r="Z226" s="134"/>
      <c r="AA226" s="135"/>
      <c r="AB226" s="134"/>
      <c r="AC226" s="135"/>
      <c r="AD226" s="134"/>
      <c r="AE226" s="135"/>
      <c r="AF226" s="134"/>
      <c r="AG226" s="135"/>
      <c r="AH226" s="77"/>
    </row>
    <row r="227" spans="2:34">
      <c r="B227" s="138" t="s">
        <v>1454</v>
      </c>
      <c r="E227" s="138" t="s">
        <v>1454</v>
      </c>
      <c r="F227" s="138" t="s">
        <v>114</v>
      </c>
      <c r="G227" s="55" t="str">
        <f>INDEX(A:A,MATCH($L$4:L668,E:E,0))</f>
        <v>HOMSMS</v>
      </c>
      <c r="H227" s="55" t="str">
        <f t="shared" si="15"/>
        <v>Regular</v>
      </c>
      <c r="I227" s="55" t="str">
        <f t="shared" si="18"/>
        <v>HSBC Managed Solutions India - Moderate - Reg - Growth</v>
      </c>
      <c r="J227" s="55" t="str">
        <f t="shared" si="17"/>
        <v>Regular</v>
      </c>
      <c r="K227" s="55" t="e">
        <f t="shared" si="16"/>
        <v>#N/A</v>
      </c>
      <c r="L227" s="127" t="s">
        <v>1390</v>
      </c>
      <c r="M227" s="128">
        <v>10320</v>
      </c>
      <c r="N227" s="129">
        <v>3.19</v>
      </c>
      <c r="O227" s="128">
        <v>10971</v>
      </c>
      <c r="P227" s="129">
        <v>3.13</v>
      </c>
      <c r="Q227" s="128">
        <v>14143</v>
      </c>
      <c r="R227" s="129">
        <v>7.17</v>
      </c>
      <c r="S227" s="128">
        <v>17561</v>
      </c>
      <c r="T227" s="129">
        <v>9.16</v>
      </c>
      <c r="U227" s="130">
        <v>41759</v>
      </c>
      <c r="Y227" s="127" t="s">
        <v>1390</v>
      </c>
      <c r="Z227" s="128">
        <v>10320</v>
      </c>
      <c r="AA227" s="129">
        <v>3.19</v>
      </c>
      <c r="AB227" s="128">
        <v>10971</v>
      </c>
      <c r="AC227" s="129">
        <v>3.13</v>
      </c>
      <c r="AD227" s="128">
        <v>14143</v>
      </c>
      <c r="AE227" s="129">
        <v>7.17</v>
      </c>
      <c r="AF227" s="128">
        <v>17561</v>
      </c>
      <c r="AG227" s="129">
        <v>9.16</v>
      </c>
      <c r="AH227" s="130">
        <v>41759</v>
      </c>
    </row>
    <row r="228" spans="2:34" ht="13">
      <c r="B228" s="138" t="s">
        <v>1455</v>
      </c>
      <c r="E228" s="138" t="s">
        <v>1455</v>
      </c>
      <c r="F228" s="138" t="s">
        <v>114</v>
      </c>
      <c r="G228" s="55" t="e">
        <f>INDEX(A:A,MATCH($L$4:L669,E:E,0))</f>
        <v>#N/A</v>
      </c>
      <c r="H228" s="55" t="e">
        <f t="shared" si="15"/>
        <v>#N/A</v>
      </c>
      <c r="I228" s="55" t="str">
        <f t="shared" si="18"/>
        <v>HSBC Managed Solutions India - Moderate - Reg - GrowthScheme Benchmark (Crysil Hybrid 35 plus 65 Aggressive Index Custom**)</v>
      </c>
      <c r="J228" s="55" t="str">
        <f t="shared" si="17"/>
        <v>HOMSMS</v>
      </c>
      <c r="K228" s="55" t="str">
        <f t="shared" si="16"/>
        <v>Regular</v>
      </c>
      <c r="L228" s="131" t="s">
        <v>1259</v>
      </c>
      <c r="M228" s="132">
        <v>10618</v>
      </c>
      <c r="N228" s="133">
        <v>6.16</v>
      </c>
      <c r="O228" s="132">
        <v>12224</v>
      </c>
      <c r="P228" s="133">
        <v>6.91</v>
      </c>
      <c r="Q228" s="132">
        <v>15614</v>
      </c>
      <c r="R228" s="133">
        <v>9.31</v>
      </c>
      <c r="S228" s="132">
        <v>19484</v>
      </c>
      <c r="T228" s="133">
        <v>10.94</v>
      </c>
      <c r="U228" s="149"/>
      <c r="Y228" s="131" t="s">
        <v>1259</v>
      </c>
      <c r="Z228" s="132">
        <v>10618</v>
      </c>
      <c r="AA228" s="133">
        <v>6.16</v>
      </c>
      <c r="AB228" s="132">
        <v>12224</v>
      </c>
      <c r="AC228" s="133">
        <v>6.91</v>
      </c>
      <c r="AD228" s="132">
        <v>15614</v>
      </c>
      <c r="AE228" s="133">
        <v>9.31</v>
      </c>
      <c r="AF228" s="132">
        <v>19484</v>
      </c>
      <c r="AG228" s="133">
        <v>10.94</v>
      </c>
      <c r="AH228" s="149"/>
    </row>
    <row r="229" spans="2:34" ht="13">
      <c r="B229" s="138" t="s">
        <v>1456</v>
      </c>
      <c r="E229" s="138" t="s">
        <v>1456</v>
      </c>
      <c r="F229" s="138" t="s">
        <v>114</v>
      </c>
      <c r="G229" s="55" t="e">
        <f>INDEX(A:A,MATCH($L$4:L670,E:E,0))</f>
        <v>#N/A</v>
      </c>
      <c r="H229" s="55" t="e">
        <f t="shared" si="15"/>
        <v>#N/A</v>
      </c>
      <c r="I229" s="55" t="str">
        <f t="shared" si="18"/>
        <v>Scheme Benchmark (Crysil Hybrid 35 plus 65 Aggressive Index Custom**)Additional Benchmark (Nifty 50 TRI)</v>
      </c>
      <c r="J229" s="55" t="e">
        <f t="shared" si="17"/>
        <v>#N/A</v>
      </c>
      <c r="K229" s="55" t="e">
        <f t="shared" si="16"/>
        <v>#N/A</v>
      </c>
      <c r="L229" s="131" t="s">
        <v>1222</v>
      </c>
      <c r="M229" s="132">
        <v>9903</v>
      </c>
      <c r="N229" s="133">
        <v>-0.97</v>
      </c>
      <c r="O229" s="132">
        <v>11921</v>
      </c>
      <c r="P229" s="133">
        <v>6.02</v>
      </c>
      <c r="Q229" s="132">
        <v>15064</v>
      </c>
      <c r="R229" s="133">
        <v>8.5299999999999994</v>
      </c>
      <c r="S229" s="132">
        <v>18233</v>
      </c>
      <c r="T229" s="133">
        <v>9.8000000000000007</v>
      </c>
      <c r="U229" s="149"/>
      <c r="Y229" s="131" t="s">
        <v>1222</v>
      </c>
      <c r="Z229" s="132">
        <v>9903</v>
      </c>
      <c r="AA229" s="133">
        <v>-0.97</v>
      </c>
      <c r="AB229" s="132">
        <v>11921</v>
      </c>
      <c r="AC229" s="133">
        <v>6.02</v>
      </c>
      <c r="AD229" s="132">
        <v>15064</v>
      </c>
      <c r="AE229" s="133">
        <v>8.5299999999999994</v>
      </c>
      <c r="AF229" s="132">
        <v>18233</v>
      </c>
      <c r="AG229" s="133">
        <v>9.8000000000000007</v>
      </c>
      <c r="AH229" s="149"/>
    </row>
    <row r="230" spans="2:34">
      <c r="B230" s="138" t="s">
        <v>1457</v>
      </c>
      <c r="E230" s="138" t="s">
        <v>1457</v>
      </c>
      <c r="F230" s="138" t="s">
        <v>114</v>
      </c>
      <c r="G230" s="55" t="e">
        <f>INDEX(A:A,MATCH($L$4:L671,E:E,0))</f>
        <v>#N/A</v>
      </c>
      <c r="H230" s="55" t="e">
        <f t="shared" si="15"/>
        <v>#N/A</v>
      </c>
      <c r="I230" s="55" t="str">
        <f t="shared" si="18"/>
        <v>Additional Benchmark (Nifty 50 TRI)</v>
      </c>
      <c r="J230" s="55" t="e">
        <f t="shared" si="17"/>
        <v>#N/A</v>
      </c>
      <c r="K230" s="55" t="e">
        <f t="shared" si="16"/>
        <v>#N/A</v>
      </c>
      <c r="M230" s="134"/>
      <c r="N230" s="135"/>
      <c r="O230" s="134"/>
      <c r="P230" s="135"/>
      <c r="Q230" s="134"/>
      <c r="R230" s="135"/>
      <c r="S230" s="134"/>
      <c r="T230" s="135"/>
      <c r="U230" s="77"/>
      <c r="Z230" s="134"/>
      <c r="AA230" s="135"/>
      <c r="AB230" s="134"/>
      <c r="AC230" s="135"/>
      <c r="AD230" s="134"/>
      <c r="AE230" s="135"/>
      <c r="AF230" s="134"/>
      <c r="AG230" s="135"/>
      <c r="AH230" s="77"/>
    </row>
    <row r="231" spans="2:34">
      <c r="B231" s="138" t="s">
        <v>1458</v>
      </c>
      <c r="E231" s="138" t="s">
        <v>1458</v>
      </c>
      <c r="F231" s="138" t="s">
        <v>114</v>
      </c>
      <c r="G231" s="55" t="str">
        <f>INDEX(A:A,MATCH($L$4:L672,E:E,0))</f>
        <v>HEIOPF</v>
      </c>
      <c r="H231" s="55" t="str">
        <f t="shared" si="15"/>
        <v>Direct</v>
      </c>
      <c r="I231" s="55" t="str">
        <f t="shared" si="18"/>
        <v>HSBC Multi Cap Equity Fund - Dir - Growth</v>
      </c>
      <c r="J231" s="55" t="str">
        <f t="shared" si="17"/>
        <v>Direct</v>
      </c>
      <c r="K231" s="55" t="e">
        <f t="shared" si="16"/>
        <v>#N/A</v>
      </c>
      <c r="L231" s="127" t="s">
        <v>1260</v>
      </c>
      <c r="M231" s="128">
        <v>10201</v>
      </c>
      <c r="N231" s="129">
        <v>2</v>
      </c>
      <c r="O231" s="128">
        <v>10291</v>
      </c>
      <c r="P231" s="129">
        <v>0.96</v>
      </c>
      <c r="Q231" s="128">
        <v>14070</v>
      </c>
      <c r="R231" s="129">
        <v>7.06</v>
      </c>
      <c r="S231" s="128">
        <v>23153</v>
      </c>
      <c r="T231" s="129">
        <v>11.44</v>
      </c>
      <c r="U231" s="130">
        <v>41275</v>
      </c>
      <c r="Y231" s="127" t="s">
        <v>1260</v>
      </c>
      <c r="Z231" s="128">
        <v>10201</v>
      </c>
      <c r="AA231" s="129">
        <v>2</v>
      </c>
      <c r="AB231" s="128">
        <v>10291</v>
      </c>
      <c r="AC231" s="129">
        <v>0.96</v>
      </c>
      <c r="AD231" s="128">
        <v>14070</v>
      </c>
      <c r="AE231" s="129">
        <v>7.06</v>
      </c>
      <c r="AF231" s="128">
        <v>23153</v>
      </c>
      <c r="AG231" s="129">
        <v>11.44</v>
      </c>
      <c r="AH231" s="130">
        <v>41275</v>
      </c>
    </row>
    <row r="232" spans="2:34" ht="13">
      <c r="B232" s="138" t="s">
        <v>1459</v>
      </c>
      <c r="E232" s="138" t="s">
        <v>1459</v>
      </c>
      <c r="F232" s="138" t="s">
        <v>114</v>
      </c>
      <c r="G232" s="55" t="e">
        <f>INDEX(A:A,MATCH($L$4:L673,E:E,0))</f>
        <v>#N/A</v>
      </c>
      <c r="H232" s="55" t="e">
        <f t="shared" si="15"/>
        <v>#N/A</v>
      </c>
      <c r="I232" s="55" t="str">
        <f t="shared" si="18"/>
        <v>HSBC Multi Cap Equity Fund - Dir - GrowthScheme Benchmark (Nifty 500 TRI)</v>
      </c>
      <c r="J232" s="55" t="str">
        <f t="shared" si="17"/>
        <v>HEIOPF</v>
      </c>
      <c r="K232" s="55" t="str">
        <f t="shared" si="16"/>
        <v>Direct</v>
      </c>
      <c r="L232" s="131" t="s">
        <v>1380</v>
      </c>
      <c r="M232" s="132">
        <v>10102</v>
      </c>
      <c r="N232" s="133">
        <v>1.02</v>
      </c>
      <c r="O232" s="132">
        <v>11241</v>
      </c>
      <c r="P232" s="133">
        <v>3.97</v>
      </c>
      <c r="Q232" s="132">
        <v>14912</v>
      </c>
      <c r="R232" s="133">
        <v>8.31</v>
      </c>
      <c r="S232" s="132">
        <v>21349</v>
      </c>
      <c r="T232" s="133">
        <v>10.28</v>
      </c>
      <c r="U232" s="149"/>
      <c r="Y232" s="131" t="s">
        <v>1380</v>
      </c>
      <c r="Z232" s="132">
        <v>10102</v>
      </c>
      <c r="AA232" s="133">
        <v>1.02</v>
      </c>
      <c r="AB232" s="132">
        <v>11241</v>
      </c>
      <c r="AC232" s="133">
        <v>3.97</v>
      </c>
      <c r="AD232" s="132">
        <v>14912</v>
      </c>
      <c r="AE232" s="133">
        <v>8.31</v>
      </c>
      <c r="AF232" s="132">
        <v>21349</v>
      </c>
      <c r="AG232" s="133">
        <v>10.28</v>
      </c>
      <c r="AH232" s="149"/>
    </row>
    <row r="233" spans="2:34" ht="13">
      <c r="B233" s="138" t="s">
        <v>1460</v>
      </c>
      <c r="E233" s="138" t="s">
        <v>1460</v>
      </c>
      <c r="F233" s="138" t="s">
        <v>114</v>
      </c>
      <c r="G233" s="55" t="e">
        <f>INDEX(A:A,MATCH($L$4:L674,E:E,0))</f>
        <v>#N/A</v>
      </c>
      <c r="H233" s="55" t="e">
        <f t="shared" si="15"/>
        <v>#N/A</v>
      </c>
      <c r="I233" s="55" t="str">
        <f t="shared" si="18"/>
        <v>Scheme Benchmark (Nifty 500 TRI)Additional Benchmark (Nifty 50 TRI)</v>
      </c>
      <c r="J233" s="55" t="e">
        <f t="shared" si="17"/>
        <v>#N/A</v>
      </c>
      <c r="K233" s="55" t="e">
        <f t="shared" si="16"/>
        <v>#N/A</v>
      </c>
      <c r="L233" s="131" t="s">
        <v>1222</v>
      </c>
      <c r="M233" s="132">
        <v>9903</v>
      </c>
      <c r="N233" s="133">
        <v>-0.97</v>
      </c>
      <c r="O233" s="132">
        <v>11921</v>
      </c>
      <c r="P233" s="133">
        <v>6.02</v>
      </c>
      <c r="Q233" s="132">
        <v>15064</v>
      </c>
      <c r="R233" s="133">
        <v>8.5299999999999994</v>
      </c>
      <c r="S233" s="132">
        <v>20800</v>
      </c>
      <c r="T233" s="133">
        <v>9.91</v>
      </c>
      <c r="U233" s="149"/>
      <c r="Y233" s="131" t="s">
        <v>1222</v>
      </c>
      <c r="Z233" s="132">
        <v>9903</v>
      </c>
      <c r="AA233" s="133">
        <v>-0.97</v>
      </c>
      <c r="AB233" s="132">
        <v>11921</v>
      </c>
      <c r="AC233" s="133">
        <v>6.02</v>
      </c>
      <c r="AD233" s="132">
        <v>15064</v>
      </c>
      <c r="AE233" s="133">
        <v>8.5299999999999994</v>
      </c>
      <c r="AF233" s="132">
        <v>20800</v>
      </c>
      <c r="AG233" s="133">
        <v>9.91</v>
      </c>
      <c r="AH233" s="149"/>
    </row>
    <row r="234" spans="2:34">
      <c r="B234" s="138" t="s">
        <v>1461</v>
      </c>
      <c r="E234" s="138" t="s">
        <v>1461</v>
      </c>
      <c r="F234" s="138" t="s">
        <v>114</v>
      </c>
      <c r="G234" s="55" t="e">
        <f>INDEX(A:A,MATCH($L$4:L675,E:E,0))</f>
        <v>#N/A</v>
      </c>
      <c r="H234" s="55" t="e">
        <f t="shared" si="15"/>
        <v>#N/A</v>
      </c>
      <c r="I234" s="55" t="str">
        <f t="shared" si="18"/>
        <v>Additional Benchmark (Nifty 50 TRI)</v>
      </c>
      <c r="J234" s="55" t="e">
        <f t="shared" si="17"/>
        <v>#N/A</v>
      </c>
      <c r="K234" s="55" t="e">
        <f t="shared" si="16"/>
        <v>#N/A</v>
      </c>
      <c r="M234" s="134"/>
      <c r="N234" s="135"/>
      <c r="O234" s="134"/>
      <c r="P234" s="135"/>
      <c r="Q234" s="134"/>
      <c r="R234" s="135"/>
      <c r="S234" s="134"/>
      <c r="T234" s="135"/>
      <c r="U234" s="77"/>
      <c r="Z234" s="134"/>
      <c r="AA234" s="135"/>
      <c r="AB234" s="134"/>
      <c r="AC234" s="135"/>
      <c r="AD234" s="134"/>
      <c r="AE234" s="135"/>
      <c r="AF234" s="134"/>
      <c r="AG234" s="135"/>
      <c r="AH234" s="77"/>
    </row>
    <row r="235" spans="2:34">
      <c r="B235" s="138" t="s">
        <v>1462</v>
      </c>
      <c r="E235" s="138" t="s">
        <v>1462</v>
      </c>
      <c r="F235" s="138" t="s">
        <v>114</v>
      </c>
      <c r="G235" s="55" t="str">
        <f>INDEX(A:A,MATCH($L$4:L676,E:E,0))</f>
        <v>HEIOPF</v>
      </c>
      <c r="H235" s="55" t="str">
        <f t="shared" si="15"/>
        <v>Regular</v>
      </c>
      <c r="I235" s="55" t="str">
        <f t="shared" si="18"/>
        <v>HSBC Multi Cap Equity Fund - Growth</v>
      </c>
      <c r="J235" s="55" t="str">
        <f t="shared" si="17"/>
        <v>Regular</v>
      </c>
      <c r="K235" s="55" t="e">
        <f t="shared" si="16"/>
        <v>#N/A</v>
      </c>
      <c r="L235" s="127" t="s">
        <v>1016</v>
      </c>
      <c r="M235" s="128">
        <v>10082</v>
      </c>
      <c r="N235" s="129">
        <v>0.82</v>
      </c>
      <c r="O235" s="128">
        <v>10003</v>
      </c>
      <c r="P235" s="129">
        <v>0.01</v>
      </c>
      <c r="Q235" s="128">
        <v>13482</v>
      </c>
      <c r="R235" s="129">
        <v>6.15</v>
      </c>
      <c r="S235" s="128">
        <v>83155</v>
      </c>
      <c r="T235" s="129">
        <v>13.6</v>
      </c>
      <c r="U235" s="130">
        <v>38041</v>
      </c>
      <c r="Y235" s="127" t="s">
        <v>1016</v>
      </c>
      <c r="Z235" s="128">
        <v>10082</v>
      </c>
      <c r="AA235" s="129">
        <v>0.82</v>
      </c>
      <c r="AB235" s="128">
        <v>10003</v>
      </c>
      <c r="AC235" s="129">
        <v>0.01</v>
      </c>
      <c r="AD235" s="128">
        <v>13482</v>
      </c>
      <c r="AE235" s="129">
        <v>6.15</v>
      </c>
      <c r="AF235" s="128">
        <v>83155</v>
      </c>
      <c r="AG235" s="129">
        <v>13.6</v>
      </c>
      <c r="AH235" s="130">
        <v>38041</v>
      </c>
    </row>
    <row r="236" spans="2:34" ht="13">
      <c r="B236" s="138" t="s">
        <v>1463</v>
      </c>
      <c r="E236" s="138" t="s">
        <v>1463</v>
      </c>
      <c r="F236" s="138" t="s">
        <v>114</v>
      </c>
      <c r="G236" s="55" t="e">
        <f>INDEX(A:A,MATCH($L$4:L677,E:E,0))</f>
        <v>#N/A</v>
      </c>
      <c r="H236" s="55" t="e">
        <f t="shared" si="15"/>
        <v>#N/A</v>
      </c>
      <c r="I236" s="55" t="str">
        <f t="shared" si="18"/>
        <v>HSBC Multi Cap Equity Fund - GrowthScheme Benchmark (Nifty 500 TRI)</v>
      </c>
      <c r="J236" s="55" t="str">
        <f t="shared" si="17"/>
        <v>HEIOPF</v>
      </c>
      <c r="K236" s="55" t="str">
        <f t="shared" si="16"/>
        <v>Regular</v>
      </c>
      <c r="L236" s="131" t="s">
        <v>1380</v>
      </c>
      <c r="M236" s="132">
        <v>10102</v>
      </c>
      <c r="N236" s="133">
        <v>1.02</v>
      </c>
      <c r="O236" s="132">
        <v>11241</v>
      </c>
      <c r="P236" s="133">
        <v>3.97</v>
      </c>
      <c r="Q236" s="132">
        <v>14912</v>
      </c>
      <c r="R236" s="133">
        <v>8.31</v>
      </c>
      <c r="S236" s="132">
        <v>79581</v>
      </c>
      <c r="T236" s="133">
        <v>13.3</v>
      </c>
      <c r="U236" s="149"/>
      <c r="Y236" s="131" t="s">
        <v>1380</v>
      </c>
      <c r="Z236" s="132">
        <v>10102</v>
      </c>
      <c r="AA236" s="133">
        <v>1.02</v>
      </c>
      <c r="AB236" s="132">
        <v>11241</v>
      </c>
      <c r="AC236" s="133">
        <v>3.97</v>
      </c>
      <c r="AD236" s="132">
        <v>14912</v>
      </c>
      <c r="AE236" s="133">
        <v>8.31</v>
      </c>
      <c r="AF236" s="132">
        <v>79581</v>
      </c>
      <c r="AG236" s="133">
        <v>13.3</v>
      </c>
      <c r="AH236" s="149"/>
    </row>
    <row r="237" spans="2:34" ht="13">
      <c r="B237" s="138" t="s">
        <v>1464</v>
      </c>
      <c r="E237" s="138" t="s">
        <v>1464</v>
      </c>
      <c r="F237" s="138" t="s">
        <v>114</v>
      </c>
      <c r="G237" s="55" t="e">
        <f>INDEX(A:A,MATCH($L$4:L678,E:E,0))</f>
        <v>#N/A</v>
      </c>
      <c r="H237" s="55" t="e">
        <f t="shared" si="15"/>
        <v>#N/A</v>
      </c>
      <c r="I237" s="55" t="str">
        <f t="shared" si="18"/>
        <v>Scheme Benchmark (Nifty 500 TRI)Additional Benchmark (Nifty 50 TRI)</v>
      </c>
      <c r="J237" s="55" t="e">
        <f t="shared" si="17"/>
        <v>#N/A</v>
      </c>
      <c r="K237" s="55" t="e">
        <f t="shared" si="16"/>
        <v>#N/A</v>
      </c>
      <c r="L237" s="131" t="s">
        <v>1222</v>
      </c>
      <c r="M237" s="132">
        <v>9903</v>
      </c>
      <c r="N237" s="133">
        <v>-0.97</v>
      </c>
      <c r="O237" s="132">
        <v>11921</v>
      </c>
      <c r="P237" s="133">
        <v>6.02</v>
      </c>
      <c r="Q237" s="132">
        <v>15064</v>
      </c>
      <c r="R237" s="133">
        <v>8.5299999999999994</v>
      </c>
      <c r="S237" s="132">
        <v>76714</v>
      </c>
      <c r="T237" s="133">
        <v>13.05</v>
      </c>
      <c r="U237" s="149"/>
      <c r="Y237" s="131" t="s">
        <v>1222</v>
      </c>
      <c r="Z237" s="132">
        <v>9903</v>
      </c>
      <c r="AA237" s="133">
        <v>-0.97</v>
      </c>
      <c r="AB237" s="132">
        <v>11921</v>
      </c>
      <c r="AC237" s="133">
        <v>6.02</v>
      </c>
      <c r="AD237" s="132">
        <v>15064</v>
      </c>
      <c r="AE237" s="133">
        <v>8.5299999999999994</v>
      </c>
      <c r="AF237" s="132">
        <v>76714</v>
      </c>
      <c r="AG237" s="133">
        <v>13.05</v>
      </c>
      <c r="AH237" s="149"/>
    </row>
    <row r="238" spans="2:34">
      <c r="B238" s="138" t="s">
        <v>1465</v>
      </c>
      <c r="E238" s="138" t="s">
        <v>1465</v>
      </c>
      <c r="F238" s="138" t="s">
        <v>114</v>
      </c>
      <c r="G238" s="55" t="e">
        <f>INDEX(A:A,MATCH($L$4:L679,E:E,0))</f>
        <v>#N/A</v>
      </c>
      <c r="H238" s="55" t="e">
        <f t="shared" si="15"/>
        <v>#N/A</v>
      </c>
      <c r="I238" s="55" t="str">
        <f t="shared" si="18"/>
        <v>Additional Benchmark (Nifty 50 TRI)</v>
      </c>
      <c r="J238" s="55" t="e">
        <f t="shared" si="17"/>
        <v>#N/A</v>
      </c>
      <c r="K238" s="55" t="e">
        <f t="shared" si="16"/>
        <v>#N/A</v>
      </c>
      <c r="M238" s="134"/>
      <c r="N238" s="135"/>
      <c r="O238" s="134"/>
      <c r="P238" s="135"/>
      <c r="Q238" s="134"/>
      <c r="R238" s="135"/>
      <c r="S238" s="134"/>
      <c r="T238" s="135"/>
      <c r="U238" s="77"/>
      <c r="Z238" s="134"/>
      <c r="AA238" s="135"/>
      <c r="AB238" s="134"/>
      <c r="AC238" s="135"/>
      <c r="AD238" s="134"/>
      <c r="AE238" s="135"/>
      <c r="AF238" s="134"/>
      <c r="AG238" s="135"/>
      <c r="AH238" s="77"/>
    </row>
    <row r="239" spans="2:34">
      <c r="B239" s="138" t="s">
        <v>1466</v>
      </c>
      <c r="E239" s="138" t="s">
        <v>1466</v>
      </c>
      <c r="F239" s="138" t="s">
        <v>114</v>
      </c>
      <c r="G239" s="55" t="str">
        <f>INDEX(A:A,MATCH($L$4:L680,E:E,0))</f>
        <v>HDONTF</v>
      </c>
      <c r="H239" s="55" t="str">
        <f t="shared" si="15"/>
        <v>Direct</v>
      </c>
      <c r="I239" s="55" t="str">
        <f t="shared" si="18"/>
        <v>HSBC Overnight Fund - Dir - Growth</v>
      </c>
      <c r="J239" s="55" t="str">
        <f t="shared" si="17"/>
        <v>Direct</v>
      </c>
      <c r="K239" s="55" t="e">
        <f t="shared" si="16"/>
        <v>#N/A</v>
      </c>
      <c r="L239" s="127" t="s">
        <v>1381</v>
      </c>
      <c r="M239" s="128">
        <v>10393</v>
      </c>
      <c r="N239" s="129">
        <v>3.92</v>
      </c>
      <c r="O239" s="128" t="s">
        <v>73</v>
      </c>
      <c r="P239" s="129" t="s">
        <v>73</v>
      </c>
      <c r="Q239" s="128" t="s">
        <v>73</v>
      </c>
      <c r="R239" s="129" t="s">
        <v>73</v>
      </c>
      <c r="S239" s="128">
        <v>10596</v>
      </c>
      <c r="T239" s="129">
        <v>4.34</v>
      </c>
      <c r="U239" s="130">
        <v>43607</v>
      </c>
      <c r="Y239" s="127" t="s">
        <v>1381</v>
      </c>
      <c r="Z239" s="128">
        <v>10393</v>
      </c>
      <c r="AA239" s="129">
        <v>3.92</v>
      </c>
      <c r="AB239" s="128" t="s">
        <v>73</v>
      </c>
      <c r="AC239" s="129" t="s">
        <v>73</v>
      </c>
      <c r="AD239" s="128" t="s">
        <v>73</v>
      </c>
      <c r="AE239" s="129" t="s">
        <v>73</v>
      </c>
      <c r="AF239" s="128">
        <v>10596</v>
      </c>
      <c r="AG239" s="129">
        <v>4.34</v>
      </c>
      <c r="AH239" s="130">
        <v>43607</v>
      </c>
    </row>
    <row r="240" spans="2:34" ht="13">
      <c r="B240" s="138" t="s">
        <v>1467</v>
      </c>
      <c r="E240" s="138" t="s">
        <v>1467</v>
      </c>
      <c r="F240" s="138" t="s">
        <v>114</v>
      </c>
      <c r="G240" s="55" t="e">
        <f>INDEX(A:A,MATCH($L$4:L681,E:E,0))</f>
        <v>#N/A</v>
      </c>
      <c r="H240" s="55" t="e">
        <f t="shared" si="15"/>
        <v>#N/A</v>
      </c>
      <c r="I240" s="55" t="str">
        <f t="shared" si="18"/>
        <v>HSBC Overnight Fund - Dir - GrowthScheme Benchmark (Crisil Overnight Index CUSTOM**)</v>
      </c>
      <c r="J240" s="55" t="str">
        <f t="shared" si="17"/>
        <v>HDONTF</v>
      </c>
      <c r="K240" s="55" t="str">
        <f t="shared" si="16"/>
        <v>Direct</v>
      </c>
      <c r="L240" s="131" t="s">
        <v>1382</v>
      </c>
      <c r="M240" s="132">
        <v>10390</v>
      </c>
      <c r="N240" s="133">
        <v>3.89</v>
      </c>
      <c r="O240" s="132" t="s">
        <v>73</v>
      </c>
      <c r="P240" s="133" t="s">
        <v>73</v>
      </c>
      <c r="Q240" s="132" t="s">
        <v>73</v>
      </c>
      <c r="R240" s="133" t="s">
        <v>73</v>
      </c>
      <c r="S240" s="132">
        <v>10597</v>
      </c>
      <c r="T240" s="133">
        <v>4.3499999999999996</v>
      </c>
      <c r="U240" s="149"/>
      <c r="Y240" s="131" t="s">
        <v>1382</v>
      </c>
      <c r="Z240" s="132">
        <v>10390</v>
      </c>
      <c r="AA240" s="133">
        <v>3.89</v>
      </c>
      <c r="AB240" s="132" t="s">
        <v>73</v>
      </c>
      <c r="AC240" s="133" t="s">
        <v>73</v>
      </c>
      <c r="AD240" s="132" t="s">
        <v>73</v>
      </c>
      <c r="AE240" s="133" t="s">
        <v>73</v>
      </c>
      <c r="AF240" s="132">
        <v>10597</v>
      </c>
      <c r="AG240" s="133">
        <v>4.3499999999999996</v>
      </c>
      <c r="AH240" s="149"/>
    </row>
    <row r="241" spans="2:34" ht="13">
      <c r="B241" s="138" t="s">
        <v>1468</v>
      </c>
      <c r="E241" s="138" t="s">
        <v>1468</v>
      </c>
      <c r="F241" s="138" t="s">
        <v>114</v>
      </c>
      <c r="G241" s="55" t="e">
        <f>INDEX(A:A,MATCH($L$4:L682,E:E,0))</f>
        <v>#N/A</v>
      </c>
      <c r="H241" s="55" t="e">
        <f t="shared" si="15"/>
        <v>#N/A</v>
      </c>
      <c r="I241" s="55" t="str">
        <f t="shared" si="18"/>
        <v>Scheme Benchmark (Crisil Overnight Index CUSTOM**)Additional Benchmark (Nifty 1D Rate Index)</v>
      </c>
      <c r="J241" s="55" t="e">
        <f t="shared" si="17"/>
        <v>#N/A</v>
      </c>
      <c r="K241" s="55" t="e">
        <f t="shared" si="16"/>
        <v>#N/A</v>
      </c>
      <c r="L241" s="131" t="s">
        <v>1383</v>
      </c>
      <c r="M241" s="132">
        <v>10390</v>
      </c>
      <c r="N241" s="133">
        <v>3.89</v>
      </c>
      <c r="O241" s="132" t="s">
        <v>73</v>
      </c>
      <c r="P241" s="133" t="s">
        <v>73</v>
      </c>
      <c r="Q241" s="132" t="s">
        <v>73</v>
      </c>
      <c r="R241" s="133" t="s">
        <v>73</v>
      </c>
      <c r="S241" s="132">
        <v>10597</v>
      </c>
      <c r="T241" s="133">
        <v>4.3499999999999996</v>
      </c>
      <c r="U241" s="149"/>
      <c r="Y241" s="131" t="s">
        <v>1383</v>
      </c>
      <c r="Z241" s="132">
        <v>10390</v>
      </c>
      <c r="AA241" s="133">
        <v>3.89</v>
      </c>
      <c r="AB241" s="132" t="s">
        <v>73</v>
      </c>
      <c r="AC241" s="133" t="s">
        <v>73</v>
      </c>
      <c r="AD241" s="132" t="s">
        <v>73</v>
      </c>
      <c r="AE241" s="133" t="s">
        <v>73</v>
      </c>
      <c r="AF241" s="132">
        <v>10597</v>
      </c>
      <c r="AG241" s="133">
        <v>4.3499999999999996</v>
      </c>
      <c r="AH241" s="149"/>
    </row>
    <row r="242" spans="2:34">
      <c r="B242" s="138" t="s">
        <v>1469</v>
      </c>
      <c r="E242" s="138" t="s">
        <v>1469</v>
      </c>
      <c r="F242" s="138" t="s">
        <v>114</v>
      </c>
      <c r="G242" s="55" t="e">
        <f>INDEX(A:A,MATCH($L$4:L683,E:E,0))</f>
        <v>#N/A</v>
      </c>
      <c r="H242" s="55" t="e">
        <f t="shared" si="15"/>
        <v>#N/A</v>
      </c>
      <c r="I242" s="55" t="str">
        <f t="shared" si="18"/>
        <v>Additional Benchmark (Nifty 1D Rate Index)</v>
      </c>
      <c r="J242" s="55" t="e">
        <f t="shared" si="17"/>
        <v>#N/A</v>
      </c>
      <c r="K242" s="55" t="e">
        <f t="shared" si="16"/>
        <v>#N/A</v>
      </c>
      <c r="M242" s="134"/>
      <c r="N242" s="135"/>
      <c r="O242" s="134"/>
      <c r="P242" s="135"/>
      <c r="Q242" s="134"/>
      <c r="R242" s="135"/>
      <c r="S242" s="134"/>
      <c r="T242" s="135"/>
      <c r="U242" s="77"/>
      <c r="Z242" s="134"/>
      <c r="AA242" s="135"/>
      <c r="AB242" s="134"/>
      <c r="AC242" s="135"/>
      <c r="AD242" s="134"/>
      <c r="AE242" s="135"/>
      <c r="AF242" s="134"/>
      <c r="AG242" s="135"/>
      <c r="AH242" s="77"/>
    </row>
    <row r="243" spans="2:34">
      <c r="B243" s="138" t="s">
        <v>1470</v>
      </c>
      <c r="E243" s="138" t="s">
        <v>1470</v>
      </c>
      <c r="F243" s="138" t="s">
        <v>114</v>
      </c>
      <c r="G243" s="55" t="str">
        <f>INDEX(A:A,MATCH($L$4:L684,E:E,0))</f>
        <v>HDONTF</v>
      </c>
      <c r="H243" s="55" t="str">
        <f t="shared" si="15"/>
        <v>Regular</v>
      </c>
      <c r="I243" s="55" t="str">
        <f t="shared" si="18"/>
        <v>HSBC Overnight Fund - Reg - Growth</v>
      </c>
      <c r="J243" s="55" t="str">
        <f t="shared" si="17"/>
        <v>Regular</v>
      </c>
      <c r="K243" s="55" t="e">
        <f t="shared" si="16"/>
        <v>#N/A</v>
      </c>
      <c r="L243" s="127" t="s">
        <v>1541</v>
      </c>
      <c r="M243" s="128">
        <v>10377</v>
      </c>
      <c r="N243" s="129">
        <v>3.76</v>
      </c>
      <c r="O243" s="128" t="s">
        <v>73</v>
      </c>
      <c r="P243" s="129" t="s">
        <v>73</v>
      </c>
      <c r="Q243" s="128" t="s">
        <v>73</v>
      </c>
      <c r="R243" s="129" t="s">
        <v>73</v>
      </c>
      <c r="S243" s="128">
        <v>10575</v>
      </c>
      <c r="T243" s="129">
        <v>4.1900000000000004</v>
      </c>
      <c r="U243" s="130">
        <v>43607</v>
      </c>
      <c r="Y243" s="127" t="s">
        <v>1541</v>
      </c>
      <c r="Z243" s="128">
        <v>10377</v>
      </c>
      <c r="AA243" s="129">
        <v>3.76</v>
      </c>
      <c r="AB243" s="128" t="s">
        <v>73</v>
      </c>
      <c r="AC243" s="129" t="s">
        <v>73</v>
      </c>
      <c r="AD243" s="128" t="s">
        <v>73</v>
      </c>
      <c r="AE243" s="129" t="s">
        <v>73</v>
      </c>
      <c r="AF243" s="128">
        <v>10575</v>
      </c>
      <c r="AG243" s="129">
        <v>4.1900000000000004</v>
      </c>
      <c r="AH243" s="130">
        <v>43607</v>
      </c>
    </row>
    <row r="244" spans="2:34" ht="13">
      <c r="G244" s="55" t="e">
        <f>INDEX(A:A,MATCH($L$4:L685,E:E,0))</f>
        <v>#N/A</v>
      </c>
      <c r="H244" s="55" t="e">
        <f t="shared" si="15"/>
        <v>#N/A</v>
      </c>
      <c r="I244" s="55" t="str">
        <f t="shared" si="18"/>
        <v>HSBC Overnight Fund - Reg - GrowthScheme Benchmark (Crisil Overnight Index CUSTOM**)</v>
      </c>
      <c r="J244" s="55" t="e">
        <f t="shared" si="17"/>
        <v>#N/A</v>
      </c>
      <c r="K244" s="55" t="e">
        <f t="shared" si="16"/>
        <v>#N/A</v>
      </c>
      <c r="L244" s="131" t="s">
        <v>1382</v>
      </c>
      <c r="M244" s="132">
        <v>10390</v>
      </c>
      <c r="N244" s="133">
        <v>3.89</v>
      </c>
      <c r="O244" s="132" t="s">
        <v>73</v>
      </c>
      <c r="P244" s="133" t="s">
        <v>73</v>
      </c>
      <c r="Q244" s="132" t="s">
        <v>73</v>
      </c>
      <c r="R244" s="133" t="s">
        <v>73</v>
      </c>
      <c r="S244" s="132">
        <v>10597</v>
      </c>
      <c r="T244" s="133">
        <v>4.3499999999999996</v>
      </c>
      <c r="U244" s="149"/>
      <c r="Y244" s="131" t="s">
        <v>1382</v>
      </c>
      <c r="Z244" s="132">
        <v>10390</v>
      </c>
      <c r="AA244" s="133">
        <v>3.89</v>
      </c>
      <c r="AB244" s="132" t="s">
        <v>73</v>
      </c>
      <c r="AC244" s="133" t="s">
        <v>73</v>
      </c>
      <c r="AD244" s="132" t="s">
        <v>73</v>
      </c>
      <c r="AE244" s="133" t="s">
        <v>73</v>
      </c>
      <c r="AF244" s="132">
        <v>10597</v>
      </c>
      <c r="AG244" s="133">
        <v>4.3499999999999996</v>
      </c>
      <c r="AH244" s="149"/>
    </row>
    <row r="245" spans="2:34" ht="13">
      <c r="G245" s="55" t="e">
        <f>INDEX(A:A,MATCH($L$4:L686,E:E,0))</f>
        <v>#N/A</v>
      </c>
      <c r="H245" s="55" t="e">
        <f t="shared" si="15"/>
        <v>#N/A</v>
      </c>
      <c r="I245" s="55" t="str">
        <f t="shared" si="18"/>
        <v>Scheme Benchmark (Crisil Overnight Index CUSTOM**)Additional Benchmark (Nifty 1D Rate Index)</v>
      </c>
      <c r="J245" s="55" t="e">
        <f t="shared" si="17"/>
        <v>#N/A</v>
      </c>
      <c r="K245" s="55" t="e">
        <f t="shared" si="16"/>
        <v>#N/A</v>
      </c>
      <c r="L245" s="131" t="s">
        <v>1383</v>
      </c>
      <c r="M245" s="132">
        <v>10390</v>
      </c>
      <c r="N245" s="133">
        <v>3.89</v>
      </c>
      <c r="O245" s="132" t="s">
        <v>73</v>
      </c>
      <c r="P245" s="133" t="s">
        <v>73</v>
      </c>
      <c r="Q245" s="132" t="s">
        <v>73</v>
      </c>
      <c r="R245" s="133" t="s">
        <v>73</v>
      </c>
      <c r="S245" s="132">
        <v>10597</v>
      </c>
      <c r="T245" s="133">
        <v>4.3499999999999996</v>
      </c>
      <c r="U245" s="149"/>
      <c r="Y245" s="131" t="s">
        <v>1383</v>
      </c>
      <c r="Z245" s="132">
        <v>10390</v>
      </c>
      <c r="AA245" s="133">
        <v>3.89</v>
      </c>
      <c r="AB245" s="132" t="s">
        <v>73</v>
      </c>
      <c r="AC245" s="133" t="s">
        <v>73</v>
      </c>
      <c r="AD245" s="132" t="s">
        <v>73</v>
      </c>
      <c r="AE245" s="133" t="s">
        <v>73</v>
      </c>
      <c r="AF245" s="132">
        <v>10597</v>
      </c>
      <c r="AG245" s="133">
        <v>4.3499999999999996</v>
      </c>
      <c r="AH245" s="149"/>
    </row>
    <row r="246" spans="2:34">
      <c r="G246" s="55" t="e">
        <f>INDEX(A:A,MATCH($L$4:L687,E:E,0))</f>
        <v>#N/A</v>
      </c>
      <c r="H246" s="55" t="e">
        <f t="shared" si="15"/>
        <v>#N/A</v>
      </c>
      <c r="I246" s="55" t="str">
        <f t="shared" si="18"/>
        <v>Additional Benchmark (Nifty 1D Rate Index)</v>
      </c>
      <c r="J246" s="55" t="e">
        <f t="shared" si="17"/>
        <v>#N/A</v>
      </c>
      <c r="K246" s="55" t="e">
        <f t="shared" si="16"/>
        <v>#N/A</v>
      </c>
      <c r="M246" s="134"/>
      <c r="N246" s="135"/>
      <c r="O246" s="134"/>
      <c r="P246" s="135"/>
      <c r="Q246" s="134"/>
      <c r="R246" s="135"/>
      <c r="S246" s="134"/>
      <c r="T246" s="135"/>
      <c r="U246" s="77"/>
      <c r="Z246" s="134"/>
      <c r="AA246" s="135"/>
      <c r="AB246" s="134"/>
      <c r="AC246" s="135"/>
      <c r="AD246" s="134"/>
      <c r="AE246" s="135"/>
      <c r="AF246" s="134"/>
      <c r="AG246" s="135"/>
      <c r="AH246" s="77"/>
    </row>
    <row r="247" spans="2:34">
      <c r="G247" s="55" t="str">
        <f>INDEX(A:A,MATCH($L$4:L688,E:E,0))</f>
        <v>HDMIPS</v>
      </c>
      <c r="H247" s="55" t="str">
        <f t="shared" si="15"/>
        <v>Direct</v>
      </c>
      <c r="I247" s="55" t="str">
        <f t="shared" si="18"/>
        <v>HSBC Regular Savings Fund - Dir - Growth</v>
      </c>
      <c r="J247" s="55" t="str">
        <f t="shared" si="17"/>
        <v>Direct</v>
      </c>
      <c r="K247" s="55" t="e">
        <f t="shared" si="16"/>
        <v>#N/A</v>
      </c>
      <c r="L247" s="127" t="s">
        <v>1262</v>
      </c>
      <c r="M247" s="128">
        <v>10765</v>
      </c>
      <c r="N247" s="129">
        <v>7.63</v>
      </c>
      <c r="O247" s="128">
        <v>11820</v>
      </c>
      <c r="P247" s="129">
        <v>5.72</v>
      </c>
      <c r="Q247" s="128">
        <v>13998</v>
      </c>
      <c r="R247" s="129">
        <v>6.95</v>
      </c>
      <c r="S247" s="128">
        <v>18578</v>
      </c>
      <c r="T247" s="129">
        <v>8.35</v>
      </c>
      <c r="U247" s="130">
        <v>41285</v>
      </c>
      <c r="Y247" s="127" t="s">
        <v>1262</v>
      </c>
      <c r="Z247" s="128">
        <v>10765</v>
      </c>
      <c r="AA247" s="129">
        <v>7.63</v>
      </c>
      <c r="AB247" s="128">
        <v>11820</v>
      </c>
      <c r="AC247" s="129">
        <v>5.72</v>
      </c>
      <c r="AD247" s="128">
        <v>13998</v>
      </c>
      <c r="AE247" s="129">
        <v>6.95</v>
      </c>
      <c r="AF247" s="128">
        <v>18578</v>
      </c>
      <c r="AG247" s="129">
        <v>8.35</v>
      </c>
      <c r="AH247" s="130">
        <v>41285</v>
      </c>
    </row>
    <row r="248" spans="2:34" ht="13">
      <c r="G248" s="55" t="e">
        <f>INDEX(A:A,MATCH($L$4:L689,E:E,0))</f>
        <v>#N/A</v>
      </c>
      <c r="H248" s="55" t="e">
        <f t="shared" si="15"/>
        <v>#N/A</v>
      </c>
      <c r="I248" s="55" t="str">
        <f t="shared" si="18"/>
        <v>HSBC Regular Savings Fund - Dir - GrowthScheme Benchmark (Crysil Hybrid 85 plus 15 Conservative Index Cust**)</v>
      </c>
      <c r="J248" s="55" t="str">
        <f t="shared" si="17"/>
        <v>HDMIPS</v>
      </c>
      <c r="K248" s="55" t="str">
        <f t="shared" si="16"/>
        <v>Direct</v>
      </c>
      <c r="L248" s="131" t="s">
        <v>1263</v>
      </c>
      <c r="M248" s="132">
        <v>11068</v>
      </c>
      <c r="N248" s="133">
        <v>10.65</v>
      </c>
      <c r="O248" s="132">
        <v>12690</v>
      </c>
      <c r="P248" s="133">
        <v>8.25</v>
      </c>
      <c r="Q248" s="132">
        <v>15507</v>
      </c>
      <c r="R248" s="133">
        <v>9.16</v>
      </c>
      <c r="S248" s="132">
        <v>20000</v>
      </c>
      <c r="T248" s="133">
        <v>9.39</v>
      </c>
      <c r="U248" s="149"/>
      <c r="Y248" s="131" t="s">
        <v>1263</v>
      </c>
      <c r="Z248" s="132">
        <v>11068</v>
      </c>
      <c r="AA248" s="133">
        <v>10.65</v>
      </c>
      <c r="AB248" s="132">
        <v>12690</v>
      </c>
      <c r="AC248" s="133">
        <v>8.25</v>
      </c>
      <c r="AD248" s="132">
        <v>15507</v>
      </c>
      <c r="AE248" s="133">
        <v>9.16</v>
      </c>
      <c r="AF248" s="132">
        <v>20000</v>
      </c>
      <c r="AG248" s="133">
        <v>9.39</v>
      </c>
      <c r="AH248" s="149"/>
    </row>
    <row r="249" spans="2:34" ht="13">
      <c r="G249" s="55" t="e">
        <f>INDEX(A:A,MATCH($L$4:L690,E:E,0))</f>
        <v>#N/A</v>
      </c>
      <c r="H249" s="55" t="e">
        <f t="shared" si="15"/>
        <v>#N/A</v>
      </c>
      <c r="I249" s="55" t="str">
        <f t="shared" si="18"/>
        <v>Scheme Benchmark (Crysil Hybrid 85 plus 15 Conservative Index Cust**)Additional Benchmark (Crisil 1**)</v>
      </c>
      <c r="J249" s="55" t="e">
        <f t="shared" si="17"/>
        <v>#N/A</v>
      </c>
      <c r="K249" s="55" t="e">
        <f t="shared" si="16"/>
        <v>#N/A</v>
      </c>
      <c r="L249" s="131" t="s">
        <v>1253</v>
      </c>
      <c r="M249" s="132">
        <v>10641</v>
      </c>
      <c r="N249" s="133">
        <v>6.39</v>
      </c>
      <c r="O249" s="132">
        <v>12210</v>
      </c>
      <c r="P249" s="133">
        <v>6.87</v>
      </c>
      <c r="Q249" s="132">
        <v>13906</v>
      </c>
      <c r="R249" s="133">
        <v>6.81</v>
      </c>
      <c r="S249" s="132">
        <v>16924</v>
      </c>
      <c r="T249" s="133">
        <v>7.05</v>
      </c>
      <c r="U249" s="149"/>
      <c r="Y249" s="131" t="s">
        <v>1253</v>
      </c>
      <c r="Z249" s="132">
        <v>10641</v>
      </c>
      <c r="AA249" s="133">
        <v>6.39</v>
      </c>
      <c r="AB249" s="132">
        <v>12210</v>
      </c>
      <c r="AC249" s="133">
        <v>6.87</v>
      </c>
      <c r="AD249" s="132">
        <v>13906</v>
      </c>
      <c r="AE249" s="133">
        <v>6.81</v>
      </c>
      <c r="AF249" s="132">
        <v>16924</v>
      </c>
      <c r="AG249" s="133">
        <v>7.05</v>
      </c>
      <c r="AH249" s="149"/>
    </row>
    <row r="250" spans="2:34">
      <c r="G250" s="55" t="e">
        <f>INDEX(A:A,MATCH($L$4:L691,E:E,0))</f>
        <v>#N/A</v>
      </c>
      <c r="H250" s="55" t="e">
        <f t="shared" si="15"/>
        <v>#N/A</v>
      </c>
      <c r="I250" s="55" t="str">
        <f t="shared" si="18"/>
        <v>Additional Benchmark (Crisil 1**)</v>
      </c>
      <c r="J250" s="55" t="e">
        <f t="shared" si="17"/>
        <v>#N/A</v>
      </c>
      <c r="K250" s="55" t="e">
        <f t="shared" si="16"/>
        <v>#N/A</v>
      </c>
      <c r="M250" s="134"/>
      <c r="N250" s="135"/>
      <c r="O250" s="134"/>
      <c r="P250" s="135"/>
      <c r="Q250" s="134"/>
      <c r="R250" s="135"/>
      <c r="S250" s="134"/>
      <c r="T250" s="135"/>
      <c r="U250" s="77"/>
      <c r="Z250" s="134"/>
      <c r="AA250" s="135"/>
      <c r="AB250" s="134"/>
      <c r="AC250" s="135"/>
      <c r="AD250" s="134"/>
      <c r="AE250" s="135"/>
      <c r="AF250" s="134"/>
      <c r="AG250" s="135"/>
      <c r="AH250" s="77"/>
    </row>
    <row r="251" spans="2:34">
      <c r="G251" s="55" t="str">
        <f>INDEX(A:A,MATCH($L$4:L692,E:E,0))</f>
        <v>HDMIPS</v>
      </c>
      <c r="H251" s="55" t="str">
        <f t="shared" si="15"/>
        <v>Regular</v>
      </c>
      <c r="I251" s="55" t="str">
        <f t="shared" si="18"/>
        <v>HSBC Regular Savings Fund - Growth</v>
      </c>
      <c r="J251" s="55" t="str">
        <f t="shared" si="17"/>
        <v>Regular</v>
      </c>
      <c r="K251" s="55" t="e">
        <f t="shared" si="16"/>
        <v>#N/A</v>
      </c>
      <c r="L251" s="127" t="s">
        <v>1072</v>
      </c>
      <c r="M251" s="128">
        <v>10571</v>
      </c>
      <c r="N251" s="129">
        <v>5.69</v>
      </c>
      <c r="O251" s="128">
        <v>11437</v>
      </c>
      <c r="P251" s="129">
        <v>4.57</v>
      </c>
      <c r="Q251" s="128">
        <v>13406</v>
      </c>
      <c r="R251" s="129">
        <v>6.03</v>
      </c>
      <c r="S251" s="128">
        <v>39794</v>
      </c>
      <c r="T251" s="129">
        <v>8.67</v>
      </c>
      <c r="U251" s="130">
        <v>38041</v>
      </c>
      <c r="Y251" s="127" t="s">
        <v>1072</v>
      </c>
      <c r="Z251" s="128">
        <v>10571</v>
      </c>
      <c r="AA251" s="129">
        <v>5.69</v>
      </c>
      <c r="AB251" s="128">
        <v>11437</v>
      </c>
      <c r="AC251" s="129">
        <v>4.57</v>
      </c>
      <c r="AD251" s="128">
        <v>13406</v>
      </c>
      <c r="AE251" s="129">
        <v>6.03</v>
      </c>
      <c r="AF251" s="128">
        <v>39794</v>
      </c>
      <c r="AG251" s="129">
        <v>8.67</v>
      </c>
      <c r="AH251" s="130">
        <v>38041</v>
      </c>
    </row>
    <row r="252" spans="2:34" ht="13">
      <c r="G252" s="55" t="e">
        <f>INDEX(A:A,MATCH($L$4:L693,E:E,0))</f>
        <v>#N/A</v>
      </c>
      <c r="H252" s="55" t="e">
        <f t="shared" ref="H252:H284" si="19">VLOOKUP(L252,E:F,2,0)</f>
        <v>#N/A</v>
      </c>
      <c r="I252" s="55" t="str">
        <f t="shared" ref="I252:I284" si="20">L251&amp;L252</f>
        <v>HSBC Regular Savings Fund - GrowthScheme Benchmark (Crysil Hybrid 85 plus 15 Conservative Index Cust**)</v>
      </c>
      <c r="J252" s="55" t="str">
        <f t="shared" ref="J252:J284" si="21">VLOOKUP(I252,E:F,2,0)</f>
        <v>HDMIPS</v>
      </c>
      <c r="K252" s="55" t="str">
        <f t="shared" ref="K252:K284" si="22">VLOOKUP(I252,B:F,5,0)</f>
        <v>Regular</v>
      </c>
      <c r="L252" s="131" t="s">
        <v>1263</v>
      </c>
      <c r="M252" s="132">
        <v>11068</v>
      </c>
      <c r="N252" s="133">
        <v>10.65</v>
      </c>
      <c r="O252" s="132">
        <v>12690</v>
      </c>
      <c r="P252" s="133">
        <v>8.25</v>
      </c>
      <c r="Q252" s="132">
        <v>15507</v>
      </c>
      <c r="R252" s="133">
        <v>9.16</v>
      </c>
      <c r="S252" s="132">
        <v>38183</v>
      </c>
      <c r="T252" s="133">
        <v>8.4</v>
      </c>
      <c r="U252" s="149"/>
      <c r="Y252" s="131" t="s">
        <v>1263</v>
      </c>
      <c r="Z252" s="132">
        <v>11068</v>
      </c>
      <c r="AA252" s="133">
        <v>10.65</v>
      </c>
      <c r="AB252" s="132">
        <v>12690</v>
      </c>
      <c r="AC252" s="133">
        <v>8.25</v>
      </c>
      <c r="AD252" s="132">
        <v>15507</v>
      </c>
      <c r="AE252" s="133">
        <v>9.16</v>
      </c>
      <c r="AF252" s="132">
        <v>38183</v>
      </c>
      <c r="AG252" s="133">
        <v>8.4</v>
      </c>
      <c r="AH252" s="149"/>
    </row>
    <row r="253" spans="2:34" ht="13">
      <c r="G253" s="55" t="e">
        <f>INDEX(A:A,MATCH($L$4:L694,E:E,0))</f>
        <v>#N/A</v>
      </c>
      <c r="H253" s="55" t="e">
        <f t="shared" si="19"/>
        <v>#N/A</v>
      </c>
      <c r="I253" s="55" t="str">
        <f t="shared" si="20"/>
        <v>Scheme Benchmark (Crysil Hybrid 85 plus 15 Conservative Index Cust**)Additional Benchmark (Crisil 1**)</v>
      </c>
      <c r="J253" s="55" t="e">
        <f t="shared" si="21"/>
        <v>#N/A</v>
      </c>
      <c r="K253" s="55" t="e">
        <f t="shared" si="22"/>
        <v>#N/A</v>
      </c>
      <c r="L253" s="131" t="s">
        <v>1253</v>
      </c>
      <c r="M253" s="132">
        <v>10641</v>
      </c>
      <c r="N253" s="133">
        <v>6.39</v>
      </c>
      <c r="O253" s="132">
        <v>12210</v>
      </c>
      <c r="P253" s="133">
        <v>6.87</v>
      </c>
      <c r="Q253" s="132">
        <v>13906</v>
      </c>
      <c r="R253" s="133">
        <v>6.81</v>
      </c>
      <c r="S253" s="132">
        <v>26908</v>
      </c>
      <c r="T253" s="133">
        <v>6.14</v>
      </c>
      <c r="U253" s="149"/>
      <c r="Y253" s="131" t="s">
        <v>1253</v>
      </c>
      <c r="Z253" s="132">
        <v>10641</v>
      </c>
      <c r="AA253" s="133">
        <v>6.39</v>
      </c>
      <c r="AB253" s="132">
        <v>12210</v>
      </c>
      <c r="AC253" s="133">
        <v>6.87</v>
      </c>
      <c r="AD253" s="132">
        <v>13906</v>
      </c>
      <c r="AE253" s="133">
        <v>6.81</v>
      </c>
      <c r="AF253" s="132">
        <v>26908</v>
      </c>
      <c r="AG253" s="133">
        <v>6.14</v>
      </c>
      <c r="AH253" s="149"/>
    </row>
    <row r="254" spans="2:34">
      <c r="G254" s="55" t="e">
        <f>INDEX(A:A,MATCH($L$4:L695,E:E,0))</f>
        <v>#N/A</v>
      </c>
      <c r="H254" s="55" t="e">
        <f t="shared" si="19"/>
        <v>#N/A</v>
      </c>
      <c r="I254" s="55" t="str">
        <f t="shared" si="20"/>
        <v>Additional Benchmark (Crisil 1**)</v>
      </c>
      <c r="J254" s="55" t="e">
        <f t="shared" si="21"/>
        <v>#N/A</v>
      </c>
      <c r="K254" s="55" t="e">
        <f t="shared" si="22"/>
        <v>#N/A</v>
      </c>
      <c r="M254" s="134"/>
      <c r="N254" s="135"/>
      <c r="O254" s="134"/>
      <c r="P254" s="135"/>
      <c r="Q254" s="134"/>
      <c r="R254" s="135"/>
      <c r="S254" s="134"/>
      <c r="T254" s="135"/>
      <c r="U254" s="77"/>
      <c r="Z254" s="134"/>
      <c r="AA254" s="135"/>
      <c r="AB254" s="134"/>
      <c r="AC254" s="135"/>
      <c r="AD254" s="134"/>
      <c r="AE254" s="135"/>
      <c r="AF254" s="134"/>
      <c r="AG254" s="135"/>
      <c r="AH254" s="77"/>
    </row>
    <row r="255" spans="2:34">
      <c r="G255" s="55" t="str">
        <f>INDEX(A:A,MATCH($L$4:L696,E:E,0))</f>
        <v>HDSTIF</v>
      </c>
      <c r="H255" s="55" t="str">
        <f t="shared" si="19"/>
        <v>Direct</v>
      </c>
      <c r="I255" s="55" t="str">
        <f t="shared" si="20"/>
        <v>HSBC Short Duration Fund - Dir - Growth</v>
      </c>
      <c r="J255" s="55" t="str">
        <f t="shared" si="21"/>
        <v>Direct</v>
      </c>
      <c r="K255" s="55" t="e">
        <f t="shared" si="22"/>
        <v>#N/A</v>
      </c>
      <c r="L255" s="127" t="s">
        <v>1264</v>
      </c>
      <c r="M255" s="128">
        <v>10659</v>
      </c>
      <c r="N255" s="129">
        <v>6.57</v>
      </c>
      <c r="O255" s="128">
        <v>11251</v>
      </c>
      <c r="P255" s="129">
        <v>4</v>
      </c>
      <c r="Q255" s="128">
        <v>13261</v>
      </c>
      <c r="R255" s="129">
        <v>5.8</v>
      </c>
      <c r="S255" s="128">
        <v>16962</v>
      </c>
      <c r="T255" s="129">
        <v>7.06</v>
      </c>
      <c r="U255" s="130">
        <v>41277</v>
      </c>
      <c r="Y255" s="127" t="s">
        <v>1264</v>
      </c>
      <c r="Z255" s="128">
        <v>10659</v>
      </c>
      <c r="AA255" s="129">
        <v>6.57</v>
      </c>
      <c r="AB255" s="128">
        <v>11251</v>
      </c>
      <c r="AC255" s="129">
        <v>4</v>
      </c>
      <c r="AD255" s="128">
        <v>13261</v>
      </c>
      <c r="AE255" s="129">
        <v>5.8</v>
      </c>
      <c r="AF255" s="128">
        <v>16962</v>
      </c>
      <c r="AG255" s="129">
        <v>7.06</v>
      </c>
      <c r="AH255" s="130">
        <v>41277</v>
      </c>
    </row>
    <row r="256" spans="2:34" ht="13">
      <c r="G256" s="55" t="e">
        <f>INDEX(A:A,MATCH($L$4:L697,E:E,0))</f>
        <v>#N/A</v>
      </c>
      <c r="H256" s="55" t="e">
        <f t="shared" si="19"/>
        <v>#N/A</v>
      </c>
      <c r="I256" s="55" t="str">
        <f t="shared" si="20"/>
        <v>HSBC Short Duration Fund - Dir - GrowthScheme Benchmark (CRISIL Short Term Bond Fund Index)</v>
      </c>
      <c r="J256" s="55" t="str">
        <f t="shared" si="21"/>
        <v>HDSTIF</v>
      </c>
      <c r="K256" s="55" t="str">
        <f t="shared" si="22"/>
        <v>Direct</v>
      </c>
      <c r="L256" s="131" t="s">
        <v>1265</v>
      </c>
      <c r="M256" s="132">
        <v>10989</v>
      </c>
      <c r="N256" s="133">
        <v>9.86</v>
      </c>
      <c r="O256" s="132">
        <v>12680</v>
      </c>
      <c r="P256" s="133">
        <v>8.2200000000000006</v>
      </c>
      <c r="Q256" s="132">
        <v>14912</v>
      </c>
      <c r="R256" s="133">
        <v>8.31</v>
      </c>
      <c r="S256" s="132">
        <v>19040</v>
      </c>
      <c r="T256" s="133">
        <v>8.67</v>
      </c>
      <c r="U256" s="149"/>
      <c r="Y256" s="131" t="s">
        <v>1265</v>
      </c>
      <c r="Z256" s="132">
        <v>10989</v>
      </c>
      <c r="AA256" s="133">
        <v>9.86</v>
      </c>
      <c r="AB256" s="132">
        <v>12680</v>
      </c>
      <c r="AC256" s="133">
        <v>8.2200000000000006</v>
      </c>
      <c r="AD256" s="132">
        <v>14912</v>
      </c>
      <c r="AE256" s="133">
        <v>8.31</v>
      </c>
      <c r="AF256" s="132">
        <v>19040</v>
      </c>
      <c r="AG256" s="133">
        <v>8.67</v>
      </c>
      <c r="AH256" s="149"/>
    </row>
    <row r="257" spans="7:34" ht="13">
      <c r="G257" s="55" t="e">
        <f>INDEX(A:A,MATCH($L$4:L698,E:E,0))</f>
        <v>#N/A</v>
      </c>
      <c r="H257" s="55" t="e">
        <f t="shared" si="19"/>
        <v>#N/A</v>
      </c>
      <c r="I257" s="55" t="str">
        <f t="shared" si="20"/>
        <v>Scheme Benchmark (CRISIL Short Term Bond Fund Index)Additional Benchmark (Crisil 1**)</v>
      </c>
      <c r="J257" s="55" t="e">
        <f t="shared" si="21"/>
        <v>#N/A</v>
      </c>
      <c r="K257" s="55" t="e">
        <f t="shared" si="22"/>
        <v>#N/A</v>
      </c>
      <c r="L257" s="131" t="s">
        <v>1253</v>
      </c>
      <c r="M257" s="132">
        <v>10641</v>
      </c>
      <c r="N257" s="133">
        <v>6.39</v>
      </c>
      <c r="O257" s="132">
        <v>12210</v>
      </c>
      <c r="P257" s="133">
        <v>6.87</v>
      </c>
      <c r="Q257" s="132">
        <v>13906</v>
      </c>
      <c r="R257" s="133">
        <v>6.81</v>
      </c>
      <c r="S257" s="132">
        <v>16974</v>
      </c>
      <c r="T257" s="133">
        <v>7.07</v>
      </c>
      <c r="U257" s="149"/>
      <c r="Y257" s="131" t="s">
        <v>1253</v>
      </c>
      <c r="Z257" s="132">
        <v>10641</v>
      </c>
      <c r="AA257" s="133">
        <v>6.39</v>
      </c>
      <c r="AB257" s="132">
        <v>12210</v>
      </c>
      <c r="AC257" s="133">
        <v>6.87</v>
      </c>
      <c r="AD257" s="132">
        <v>13906</v>
      </c>
      <c r="AE257" s="133">
        <v>6.81</v>
      </c>
      <c r="AF257" s="132">
        <v>16974</v>
      </c>
      <c r="AG257" s="133">
        <v>7.07</v>
      </c>
      <c r="AH257" s="149"/>
    </row>
    <row r="258" spans="7:34">
      <c r="G258" s="55" t="e">
        <f>INDEX(A:A,MATCH($L$4:L699,E:E,0))</f>
        <v>#N/A</v>
      </c>
      <c r="H258" s="55" t="e">
        <f t="shared" si="19"/>
        <v>#N/A</v>
      </c>
      <c r="I258" s="55" t="str">
        <f t="shared" si="20"/>
        <v>Additional Benchmark (Crisil 1**)</v>
      </c>
      <c r="J258" s="55" t="e">
        <f t="shared" si="21"/>
        <v>#N/A</v>
      </c>
      <c r="K258" s="55" t="e">
        <f t="shared" si="22"/>
        <v>#N/A</v>
      </c>
      <c r="M258" s="134"/>
      <c r="N258" s="135"/>
      <c r="O258" s="134"/>
      <c r="P258" s="135"/>
      <c r="Q258" s="134"/>
      <c r="R258" s="135"/>
      <c r="S258" s="134"/>
      <c r="T258" s="135"/>
      <c r="U258" s="77"/>
      <c r="Z258" s="134"/>
      <c r="AA258" s="135"/>
      <c r="AB258" s="134"/>
      <c r="AC258" s="135"/>
      <c r="AD258" s="134"/>
      <c r="AE258" s="135"/>
      <c r="AF258" s="134"/>
      <c r="AG258" s="135"/>
      <c r="AH258" s="77"/>
    </row>
    <row r="259" spans="7:34">
      <c r="G259" s="55" t="str">
        <f>INDEX(A:A,MATCH($L$4:L700,E:E,0))</f>
        <v>HDSTIF</v>
      </c>
      <c r="H259" s="55" t="str">
        <f t="shared" si="19"/>
        <v>Regular</v>
      </c>
      <c r="I259" s="55" t="str">
        <f t="shared" si="20"/>
        <v>HSBC Short Duration Fund - Growth</v>
      </c>
      <c r="J259" s="55" t="str">
        <f t="shared" si="21"/>
        <v>Regular</v>
      </c>
      <c r="K259" s="55" t="e">
        <f t="shared" si="22"/>
        <v>#N/A</v>
      </c>
      <c r="L259" s="127" t="s">
        <v>1024</v>
      </c>
      <c r="M259" s="128">
        <v>10555</v>
      </c>
      <c r="N259" s="129">
        <v>5.53</v>
      </c>
      <c r="O259" s="128">
        <v>10932</v>
      </c>
      <c r="P259" s="129">
        <v>3.01</v>
      </c>
      <c r="Q259" s="128">
        <v>12645</v>
      </c>
      <c r="R259" s="129">
        <v>4.8</v>
      </c>
      <c r="S259" s="128">
        <v>30459</v>
      </c>
      <c r="T259" s="129">
        <v>6.45</v>
      </c>
      <c r="U259" s="130">
        <v>37600</v>
      </c>
      <c r="Y259" s="127" t="s">
        <v>1024</v>
      </c>
      <c r="Z259" s="128">
        <v>10555</v>
      </c>
      <c r="AA259" s="129">
        <v>5.53</v>
      </c>
      <c r="AB259" s="128">
        <v>10932</v>
      </c>
      <c r="AC259" s="129">
        <v>3.01</v>
      </c>
      <c r="AD259" s="128">
        <v>12645</v>
      </c>
      <c r="AE259" s="129">
        <v>4.8</v>
      </c>
      <c r="AF259" s="128">
        <v>30459</v>
      </c>
      <c r="AG259" s="129">
        <v>6.45</v>
      </c>
      <c r="AH259" s="130">
        <v>37600</v>
      </c>
    </row>
    <row r="260" spans="7:34" ht="13">
      <c r="G260" s="55" t="e">
        <f>INDEX(A:A,MATCH($L$4:L701,E:E,0))</f>
        <v>#N/A</v>
      </c>
      <c r="H260" s="55" t="e">
        <f t="shared" si="19"/>
        <v>#N/A</v>
      </c>
      <c r="I260" s="55" t="str">
        <f t="shared" si="20"/>
        <v>HSBC Short Duration Fund - GrowthScheme Benchmark (CRISIL Short Term Bond Fund Index)</v>
      </c>
      <c r="J260" s="55" t="str">
        <f t="shared" si="21"/>
        <v>HDSTIF</v>
      </c>
      <c r="K260" s="55" t="str">
        <f t="shared" si="22"/>
        <v>Regular</v>
      </c>
      <c r="L260" s="131" t="s">
        <v>1265</v>
      </c>
      <c r="M260" s="132">
        <v>10989</v>
      </c>
      <c r="N260" s="133">
        <v>9.86</v>
      </c>
      <c r="O260" s="132">
        <v>12680</v>
      </c>
      <c r="P260" s="133">
        <v>8.2200000000000006</v>
      </c>
      <c r="Q260" s="132">
        <v>14912</v>
      </c>
      <c r="R260" s="133">
        <v>8.31</v>
      </c>
      <c r="S260" s="132">
        <v>35507</v>
      </c>
      <c r="T260" s="133">
        <v>7.37</v>
      </c>
      <c r="U260" s="149"/>
      <c r="Y260" s="131" t="s">
        <v>1265</v>
      </c>
      <c r="Z260" s="132">
        <v>10989</v>
      </c>
      <c r="AA260" s="133">
        <v>9.86</v>
      </c>
      <c r="AB260" s="132">
        <v>12680</v>
      </c>
      <c r="AC260" s="133">
        <v>8.2200000000000006</v>
      </c>
      <c r="AD260" s="132">
        <v>14912</v>
      </c>
      <c r="AE260" s="133">
        <v>8.31</v>
      </c>
      <c r="AF260" s="132">
        <v>35507</v>
      </c>
      <c r="AG260" s="133">
        <v>7.37</v>
      </c>
      <c r="AH260" s="149"/>
    </row>
    <row r="261" spans="7:34" ht="13">
      <c r="G261" s="55" t="e">
        <f>INDEX(A:A,MATCH($L$4:L702,E:E,0))</f>
        <v>#N/A</v>
      </c>
      <c r="H261" s="55" t="e">
        <f t="shared" si="19"/>
        <v>#N/A</v>
      </c>
      <c r="I261" s="55" t="str">
        <f t="shared" si="20"/>
        <v>Scheme Benchmark (CRISIL Short Term Bond Fund Index)Additional Benchmark (Crisil 1**)</v>
      </c>
      <c r="J261" s="55" t="e">
        <f t="shared" si="21"/>
        <v>#N/A</v>
      </c>
      <c r="K261" s="55" t="e">
        <f t="shared" si="22"/>
        <v>#N/A</v>
      </c>
      <c r="L261" s="131" t="s">
        <v>1253</v>
      </c>
      <c r="M261" s="132">
        <v>10641</v>
      </c>
      <c r="N261" s="133">
        <v>6.39</v>
      </c>
      <c r="O261" s="132">
        <v>12210</v>
      </c>
      <c r="P261" s="133">
        <v>6.87</v>
      </c>
      <c r="Q261" s="132">
        <v>13906</v>
      </c>
      <c r="R261" s="133">
        <v>6.81</v>
      </c>
      <c r="S261" s="132">
        <v>28675</v>
      </c>
      <c r="T261" s="133">
        <v>6.09</v>
      </c>
      <c r="U261" s="149"/>
      <c r="Y261" s="131" t="s">
        <v>1253</v>
      </c>
      <c r="Z261" s="132">
        <v>10641</v>
      </c>
      <c r="AA261" s="133">
        <v>6.39</v>
      </c>
      <c r="AB261" s="132">
        <v>12210</v>
      </c>
      <c r="AC261" s="133">
        <v>6.87</v>
      </c>
      <c r="AD261" s="132">
        <v>13906</v>
      </c>
      <c r="AE261" s="133">
        <v>6.81</v>
      </c>
      <c r="AF261" s="132">
        <v>28675</v>
      </c>
      <c r="AG261" s="133">
        <v>6.09</v>
      </c>
      <c r="AH261" s="149"/>
    </row>
    <row r="262" spans="7:34">
      <c r="G262" s="55" t="e">
        <f>INDEX(A:A,MATCH($L$4:L703,E:E,0))</f>
        <v>#N/A</v>
      </c>
      <c r="H262" s="55" t="e">
        <f t="shared" si="19"/>
        <v>#N/A</v>
      </c>
      <c r="I262" s="55" t="str">
        <f t="shared" si="20"/>
        <v>Additional Benchmark (Crisil 1**)</v>
      </c>
      <c r="J262" s="55" t="e">
        <f t="shared" si="21"/>
        <v>#N/A</v>
      </c>
      <c r="K262" s="55" t="e">
        <f t="shared" si="22"/>
        <v>#N/A</v>
      </c>
      <c r="M262" s="134"/>
      <c r="N262" s="135"/>
      <c r="O262" s="134"/>
      <c r="P262" s="135"/>
      <c r="Q262" s="134"/>
      <c r="R262" s="135"/>
      <c r="S262" s="134"/>
      <c r="T262" s="135"/>
      <c r="U262" s="77"/>
      <c r="Z262" s="134"/>
      <c r="AA262" s="135"/>
      <c r="AB262" s="134"/>
      <c r="AC262" s="135"/>
      <c r="AD262" s="134"/>
      <c r="AE262" s="135"/>
      <c r="AF262" s="134"/>
      <c r="AG262" s="135"/>
      <c r="AH262" s="77"/>
    </row>
    <row r="263" spans="7:34">
      <c r="G263" s="55" t="str">
        <f>INDEX(A:A,MATCH($L$4:L704,E:E,0))</f>
        <v>HEMIDF</v>
      </c>
      <c r="H263" s="55" t="str">
        <f t="shared" si="19"/>
        <v>Direct</v>
      </c>
      <c r="I263" s="55" t="str">
        <f t="shared" si="20"/>
        <v>HSBC Small Cap Equity Fund - Dir - Growth</v>
      </c>
      <c r="J263" s="55" t="str">
        <f t="shared" si="21"/>
        <v>Direct</v>
      </c>
      <c r="K263" s="55" t="e">
        <f t="shared" si="22"/>
        <v>#N/A</v>
      </c>
      <c r="L263" s="127" t="s">
        <v>1266</v>
      </c>
      <c r="M263" s="128">
        <v>10694</v>
      </c>
      <c r="N263" s="129">
        <v>6.92</v>
      </c>
      <c r="O263" s="128">
        <v>9035</v>
      </c>
      <c r="P263" s="129">
        <v>-3.32</v>
      </c>
      <c r="Q263" s="128">
        <v>12724</v>
      </c>
      <c r="R263" s="129">
        <v>4.93</v>
      </c>
      <c r="S263" s="128">
        <v>24371</v>
      </c>
      <c r="T263" s="129">
        <v>12.18</v>
      </c>
      <c r="U263" s="130">
        <v>41275</v>
      </c>
      <c r="Y263" s="127" t="s">
        <v>1266</v>
      </c>
      <c r="Z263" s="128">
        <v>10694</v>
      </c>
      <c r="AA263" s="129">
        <v>6.92</v>
      </c>
      <c r="AB263" s="128">
        <v>9035</v>
      </c>
      <c r="AC263" s="129">
        <v>-3.32</v>
      </c>
      <c r="AD263" s="128">
        <v>12724</v>
      </c>
      <c r="AE263" s="129">
        <v>4.93</v>
      </c>
      <c r="AF263" s="128">
        <v>24371</v>
      </c>
      <c r="AG263" s="129">
        <v>12.18</v>
      </c>
      <c r="AH263" s="130">
        <v>41275</v>
      </c>
    </row>
    <row r="264" spans="7:34" ht="13">
      <c r="G264" s="55" t="e">
        <f>INDEX(A:A,MATCH($L$4:L705,E:E,0))</f>
        <v>#N/A</v>
      </c>
      <c r="H264" s="55" t="e">
        <f t="shared" si="19"/>
        <v>#N/A</v>
      </c>
      <c r="I264" s="55" t="str">
        <f t="shared" si="20"/>
        <v>HSBC Small Cap Equity Fund - Dir - GrowthScheme Benchmark (S&amp;P BSE 250 Small Cap Index TRI)</v>
      </c>
      <c r="J264" s="55" t="str">
        <f t="shared" si="21"/>
        <v>HEMIDF</v>
      </c>
      <c r="K264" s="55" t="str">
        <f t="shared" si="22"/>
        <v>Direct</v>
      </c>
      <c r="L264" s="131" t="s">
        <v>1267</v>
      </c>
      <c r="M264" s="132">
        <v>10719</v>
      </c>
      <c r="N264" s="133">
        <v>7.17</v>
      </c>
      <c r="O264" s="132">
        <v>8604</v>
      </c>
      <c r="P264" s="133">
        <v>-4.88</v>
      </c>
      <c r="Q264" s="132">
        <v>12681</v>
      </c>
      <c r="R264" s="133">
        <v>4.8600000000000003</v>
      </c>
      <c r="S264" s="132">
        <v>16603</v>
      </c>
      <c r="T264" s="133">
        <v>6.76</v>
      </c>
      <c r="U264" s="149"/>
      <c r="Y264" s="131" t="s">
        <v>1267</v>
      </c>
      <c r="Z264" s="132">
        <v>10719</v>
      </c>
      <c r="AA264" s="133">
        <v>7.17</v>
      </c>
      <c r="AB264" s="132">
        <v>8604</v>
      </c>
      <c r="AC264" s="133">
        <v>-4.88</v>
      </c>
      <c r="AD264" s="132">
        <v>12681</v>
      </c>
      <c r="AE264" s="133">
        <v>4.8600000000000003</v>
      </c>
      <c r="AF264" s="132">
        <v>16603</v>
      </c>
      <c r="AG264" s="133">
        <v>6.76</v>
      </c>
      <c r="AH264" s="149"/>
    </row>
    <row r="265" spans="7:34" ht="13">
      <c r="G265" s="55" t="e">
        <f>INDEX(A:A,MATCH($L$4:L706,E:E,0))</f>
        <v>#N/A</v>
      </c>
      <c r="H265" s="55" t="e">
        <f t="shared" si="19"/>
        <v>#N/A</v>
      </c>
      <c r="I265" s="55" t="str">
        <f t="shared" si="20"/>
        <v>Scheme Benchmark (S&amp;P BSE 250 Small Cap Index TRI)Additional Benchmark (Nifty 50 TRI)</v>
      </c>
      <c r="J265" s="55" t="e">
        <f t="shared" si="21"/>
        <v>#N/A</v>
      </c>
      <c r="K265" s="55" t="e">
        <f t="shared" si="22"/>
        <v>#N/A</v>
      </c>
      <c r="L265" s="131" t="s">
        <v>1222</v>
      </c>
      <c r="M265" s="132">
        <v>9903</v>
      </c>
      <c r="N265" s="133">
        <v>-0.97</v>
      </c>
      <c r="O265" s="132">
        <v>11921</v>
      </c>
      <c r="P265" s="133">
        <v>6.02</v>
      </c>
      <c r="Q265" s="132">
        <v>15064</v>
      </c>
      <c r="R265" s="133">
        <v>8.5299999999999994</v>
      </c>
      <c r="S265" s="132">
        <v>20800</v>
      </c>
      <c r="T265" s="133">
        <v>9.91</v>
      </c>
      <c r="U265" s="149"/>
      <c r="Y265" s="131" t="s">
        <v>1222</v>
      </c>
      <c r="Z265" s="132">
        <v>9903</v>
      </c>
      <c r="AA265" s="133">
        <v>-0.97</v>
      </c>
      <c r="AB265" s="132">
        <v>11921</v>
      </c>
      <c r="AC265" s="133">
        <v>6.02</v>
      </c>
      <c r="AD265" s="132">
        <v>15064</v>
      </c>
      <c r="AE265" s="133">
        <v>8.5299999999999994</v>
      </c>
      <c r="AF265" s="132">
        <v>20800</v>
      </c>
      <c r="AG265" s="133">
        <v>9.91</v>
      </c>
      <c r="AH265" s="149"/>
    </row>
    <row r="266" spans="7:34">
      <c r="G266" s="55" t="e">
        <f>INDEX(A:A,MATCH($L$4:L707,E:E,0))</f>
        <v>#N/A</v>
      </c>
      <c r="H266" s="55" t="e">
        <f t="shared" si="19"/>
        <v>#N/A</v>
      </c>
      <c r="I266" s="55" t="str">
        <f t="shared" si="20"/>
        <v>Additional Benchmark (Nifty 50 TRI)</v>
      </c>
      <c r="J266" s="55" t="e">
        <f t="shared" si="21"/>
        <v>#N/A</v>
      </c>
      <c r="K266" s="55" t="e">
        <f t="shared" si="22"/>
        <v>#N/A</v>
      </c>
      <c r="M266" s="134"/>
      <c r="N266" s="135"/>
      <c r="O266" s="134"/>
      <c r="P266" s="135"/>
      <c r="Q266" s="134"/>
      <c r="R266" s="135"/>
      <c r="S266" s="134"/>
      <c r="T266" s="135"/>
      <c r="U266" s="77"/>
      <c r="Z266" s="134"/>
      <c r="AA266" s="135"/>
      <c r="AB266" s="134"/>
      <c r="AC266" s="135"/>
      <c r="AD266" s="134"/>
      <c r="AE266" s="135"/>
      <c r="AF266" s="134"/>
      <c r="AG266" s="135"/>
      <c r="AH266" s="77"/>
    </row>
    <row r="267" spans="7:34">
      <c r="G267" s="55" t="str">
        <f>INDEX(A:A,MATCH($L$4:L708,E:E,0))</f>
        <v>HEMIDF</v>
      </c>
      <c r="H267" s="55" t="str">
        <f t="shared" si="19"/>
        <v>Regular</v>
      </c>
      <c r="I267" s="55" t="str">
        <f t="shared" si="20"/>
        <v>HSBC Small Cap Equity Fund - Growth</v>
      </c>
      <c r="J267" s="55" t="str">
        <f t="shared" si="21"/>
        <v>Regular</v>
      </c>
      <c r="K267" s="55" t="e">
        <f t="shared" si="22"/>
        <v>#N/A</v>
      </c>
      <c r="L267" s="127" t="s">
        <v>1017</v>
      </c>
      <c r="M267" s="128">
        <v>10545</v>
      </c>
      <c r="N267" s="129">
        <v>5.43</v>
      </c>
      <c r="O267" s="128">
        <v>8754</v>
      </c>
      <c r="P267" s="129">
        <v>-4.33</v>
      </c>
      <c r="Q267" s="128">
        <v>12140</v>
      </c>
      <c r="R267" s="129">
        <v>3.95</v>
      </c>
      <c r="S267" s="128">
        <v>47149</v>
      </c>
      <c r="T267" s="129">
        <v>10.61</v>
      </c>
      <c r="U267" s="130">
        <v>38491</v>
      </c>
      <c r="Y267" s="127" t="s">
        <v>1017</v>
      </c>
      <c r="Z267" s="128">
        <v>10545</v>
      </c>
      <c r="AA267" s="129">
        <v>5.43</v>
      </c>
      <c r="AB267" s="128">
        <v>8754</v>
      </c>
      <c r="AC267" s="129">
        <v>-4.33</v>
      </c>
      <c r="AD267" s="128">
        <v>12140</v>
      </c>
      <c r="AE267" s="129">
        <v>3.95</v>
      </c>
      <c r="AF267" s="128">
        <v>47149</v>
      </c>
      <c r="AG267" s="129">
        <v>10.61</v>
      </c>
      <c r="AH267" s="130">
        <v>38491</v>
      </c>
    </row>
    <row r="268" spans="7:34" ht="13">
      <c r="G268" s="55" t="e">
        <f>INDEX(A:A,MATCH($L$4:L709,E:E,0))</f>
        <v>#N/A</v>
      </c>
      <c r="H268" s="55" t="e">
        <f t="shared" si="19"/>
        <v>#N/A</v>
      </c>
      <c r="I268" s="55" t="str">
        <f t="shared" si="20"/>
        <v>HSBC Small Cap Equity Fund - GrowthScheme Benchmark (S&amp;P BSE 250 Small Cap Index TRI)</v>
      </c>
      <c r="J268" s="55" t="str">
        <f t="shared" si="21"/>
        <v>HEMIDF</v>
      </c>
      <c r="K268" s="55" t="str">
        <f t="shared" si="22"/>
        <v>Regular</v>
      </c>
      <c r="L268" s="131" t="s">
        <v>1267</v>
      </c>
      <c r="M268" s="132">
        <v>10719</v>
      </c>
      <c r="N268" s="133">
        <v>7.17</v>
      </c>
      <c r="O268" s="132">
        <v>8604</v>
      </c>
      <c r="P268" s="133">
        <v>-4.88</v>
      </c>
      <c r="Q268" s="132">
        <v>12681</v>
      </c>
      <c r="R268" s="133">
        <v>4.8600000000000003</v>
      </c>
      <c r="S268" s="132" t="s">
        <v>73</v>
      </c>
      <c r="T268" s="133" t="s">
        <v>73</v>
      </c>
      <c r="U268" s="149"/>
      <c r="Y268" s="131" t="s">
        <v>1267</v>
      </c>
      <c r="Z268" s="132">
        <v>10719</v>
      </c>
      <c r="AA268" s="133">
        <v>7.17</v>
      </c>
      <c r="AB268" s="132">
        <v>8604</v>
      </c>
      <c r="AC268" s="133">
        <v>-4.88</v>
      </c>
      <c r="AD268" s="132">
        <v>12681</v>
      </c>
      <c r="AE268" s="133">
        <v>4.8600000000000003</v>
      </c>
      <c r="AF268" s="132" t="s">
        <v>73</v>
      </c>
      <c r="AG268" s="133" t="s">
        <v>73</v>
      </c>
      <c r="AH268" s="149"/>
    </row>
    <row r="269" spans="7:34" ht="13">
      <c r="G269" s="55" t="e">
        <f>INDEX(A:A,MATCH($L$4:L710,E:E,0))</f>
        <v>#N/A</v>
      </c>
      <c r="H269" s="55" t="e">
        <f t="shared" si="19"/>
        <v>#N/A</v>
      </c>
      <c r="I269" s="55" t="str">
        <f t="shared" si="20"/>
        <v>Scheme Benchmark (S&amp;P BSE 250 Small Cap Index TRI)Additional Benchmark (Nifty 50 TRI)</v>
      </c>
      <c r="J269" s="55" t="e">
        <f t="shared" si="21"/>
        <v>#N/A</v>
      </c>
      <c r="K269" s="55" t="e">
        <f t="shared" si="22"/>
        <v>#N/A</v>
      </c>
      <c r="L269" s="131" t="s">
        <v>1222</v>
      </c>
      <c r="M269" s="132">
        <v>9903</v>
      </c>
      <c r="N269" s="133">
        <v>-0.97</v>
      </c>
      <c r="O269" s="132">
        <v>11921</v>
      </c>
      <c r="P269" s="133">
        <v>6.02</v>
      </c>
      <c r="Q269" s="132">
        <v>15064</v>
      </c>
      <c r="R269" s="133">
        <v>8.5299999999999994</v>
      </c>
      <c r="S269" s="132">
        <v>68598</v>
      </c>
      <c r="T269" s="133">
        <v>13.34</v>
      </c>
      <c r="U269" s="149"/>
      <c r="Y269" s="131" t="s">
        <v>1222</v>
      </c>
      <c r="Z269" s="132">
        <v>9903</v>
      </c>
      <c r="AA269" s="133">
        <v>-0.97</v>
      </c>
      <c r="AB269" s="132">
        <v>11921</v>
      </c>
      <c r="AC269" s="133">
        <v>6.02</v>
      </c>
      <c r="AD269" s="132">
        <v>15064</v>
      </c>
      <c r="AE269" s="133">
        <v>8.5299999999999994</v>
      </c>
      <c r="AF269" s="132">
        <v>68598</v>
      </c>
      <c r="AG269" s="133">
        <v>13.34</v>
      </c>
      <c r="AH269" s="149"/>
    </row>
    <row r="270" spans="7:34">
      <c r="G270" s="55" t="e">
        <f>INDEX(A:A,MATCH($L$4:L711,E:E,0))</f>
        <v>#N/A</v>
      </c>
      <c r="H270" s="55" t="e">
        <f t="shared" si="19"/>
        <v>#N/A</v>
      </c>
      <c r="I270" s="55" t="str">
        <f t="shared" si="20"/>
        <v>Additional Benchmark (Nifty 50 TRI)</v>
      </c>
      <c r="J270" s="55" t="e">
        <f t="shared" si="21"/>
        <v>#N/A</v>
      </c>
      <c r="K270" s="55" t="e">
        <f t="shared" si="22"/>
        <v>#N/A</v>
      </c>
      <c r="M270" s="134"/>
      <c r="N270" s="135"/>
      <c r="O270" s="134"/>
      <c r="P270" s="135"/>
      <c r="Q270" s="134"/>
      <c r="R270" s="135"/>
      <c r="S270" s="134"/>
      <c r="T270" s="135"/>
      <c r="U270" s="77"/>
      <c r="Z270" s="134"/>
      <c r="AA270" s="135"/>
      <c r="AB270" s="134"/>
      <c r="AC270" s="135"/>
      <c r="AD270" s="134"/>
      <c r="AE270" s="135"/>
      <c r="AF270" s="134"/>
      <c r="AG270" s="135"/>
      <c r="AH270" s="77"/>
    </row>
    <row r="271" spans="7:34">
      <c r="G271" s="55" t="str">
        <f>INDEX(A:A,MATCH($L$4:L712,E:E,0))</f>
        <v>HETAXF</v>
      </c>
      <c r="H271" s="55" t="str">
        <f t="shared" si="19"/>
        <v>Direct</v>
      </c>
      <c r="I271" s="55" t="str">
        <f t="shared" si="20"/>
        <v>HSBC Tax Saver Equity Fund - Dir - Growth</v>
      </c>
      <c r="J271" s="55" t="str">
        <f t="shared" si="21"/>
        <v>Direct</v>
      </c>
      <c r="K271" s="55" t="e">
        <f t="shared" si="22"/>
        <v>#N/A</v>
      </c>
      <c r="L271" s="127" t="s">
        <v>1268</v>
      </c>
      <c r="M271" s="128">
        <v>9733</v>
      </c>
      <c r="N271" s="129">
        <v>-2.66</v>
      </c>
      <c r="O271" s="128">
        <v>10039</v>
      </c>
      <c r="P271" s="129">
        <v>0.13</v>
      </c>
      <c r="Q271" s="128">
        <v>13699</v>
      </c>
      <c r="R271" s="129">
        <v>6.49</v>
      </c>
      <c r="S271" s="128">
        <v>21880</v>
      </c>
      <c r="T271" s="129">
        <v>10.63</v>
      </c>
      <c r="U271" s="130">
        <v>41275</v>
      </c>
      <c r="Y271" s="127" t="s">
        <v>1268</v>
      </c>
      <c r="Z271" s="128">
        <v>9733</v>
      </c>
      <c r="AA271" s="129">
        <v>-2.66</v>
      </c>
      <c r="AB271" s="128">
        <v>10039</v>
      </c>
      <c r="AC271" s="129">
        <v>0.13</v>
      </c>
      <c r="AD271" s="128">
        <v>13699</v>
      </c>
      <c r="AE271" s="129">
        <v>6.49</v>
      </c>
      <c r="AF271" s="128">
        <v>21880</v>
      </c>
      <c r="AG271" s="129">
        <v>10.63</v>
      </c>
      <c r="AH271" s="130">
        <v>41275</v>
      </c>
    </row>
    <row r="272" spans="7:34" ht="13">
      <c r="G272" s="55" t="e">
        <f>INDEX(A:A,MATCH($L$4:L713,E:E,0))</f>
        <v>#N/A</v>
      </c>
      <c r="H272" s="55" t="e">
        <f t="shared" si="19"/>
        <v>#N/A</v>
      </c>
      <c r="I272" s="55" t="str">
        <f t="shared" si="20"/>
        <v>HSBC Tax Saver Equity Fund - Dir - GrowthScheme Benchmark (S&amp;P BSE 200 TRI)</v>
      </c>
      <c r="J272" s="55" t="str">
        <f t="shared" si="21"/>
        <v>HETAXF</v>
      </c>
      <c r="K272" s="55" t="str">
        <f t="shared" si="22"/>
        <v>Direct</v>
      </c>
      <c r="L272" s="131" t="s">
        <v>1261</v>
      </c>
      <c r="M272" s="132">
        <v>10097</v>
      </c>
      <c r="N272" s="133">
        <v>0.97</v>
      </c>
      <c r="O272" s="132">
        <v>11596</v>
      </c>
      <c r="P272" s="133">
        <v>5.05</v>
      </c>
      <c r="Q272" s="132">
        <v>15211</v>
      </c>
      <c r="R272" s="133">
        <v>8.74</v>
      </c>
      <c r="S272" s="132">
        <v>21727</v>
      </c>
      <c r="T272" s="133">
        <v>10.53</v>
      </c>
      <c r="U272" s="149"/>
      <c r="Y272" s="131" t="s">
        <v>1261</v>
      </c>
      <c r="Z272" s="132">
        <v>10097</v>
      </c>
      <c r="AA272" s="133">
        <v>0.97</v>
      </c>
      <c r="AB272" s="132">
        <v>11596</v>
      </c>
      <c r="AC272" s="133">
        <v>5.05</v>
      </c>
      <c r="AD272" s="132">
        <v>15211</v>
      </c>
      <c r="AE272" s="133">
        <v>8.74</v>
      </c>
      <c r="AF272" s="132">
        <v>21727</v>
      </c>
      <c r="AG272" s="133">
        <v>10.53</v>
      </c>
      <c r="AH272" s="149"/>
    </row>
    <row r="273" spans="7:34" ht="13">
      <c r="G273" s="55" t="e">
        <f>INDEX(A:A,MATCH($L$4:L714,E:E,0))</f>
        <v>#N/A</v>
      </c>
      <c r="H273" s="55" t="e">
        <f t="shared" si="19"/>
        <v>#N/A</v>
      </c>
      <c r="I273" s="55" t="str">
        <f t="shared" si="20"/>
        <v>Scheme Benchmark (S&amp;P BSE 200 TRI)Additional Benchmark (Nifty 50 TRI)</v>
      </c>
      <c r="J273" s="55" t="e">
        <f t="shared" si="21"/>
        <v>#N/A</v>
      </c>
      <c r="K273" s="55" t="e">
        <f t="shared" si="22"/>
        <v>#N/A</v>
      </c>
      <c r="L273" s="131" t="s">
        <v>1222</v>
      </c>
      <c r="M273" s="132">
        <v>9903</v>
      </c>
      <c r="N273" s="133">
        <v>-0.97</v>
      </c>
      <c r="O273" s="132">
        <v>11921</v>
      </c>
      <c r="P273" s="133">
        <v>6.02</v>
      </c>
      <c r="Q273" s="132">
        <v>15064</v>
      </c>
      <c r="R273" s="133">
        <v>8.5299999999999994</v>
      </c>
      <c r="S273" s="132">
        <v>20800</v>
      </c>
      <c r="T273" s="133">
        <v>9.91</v>
      </c>
      <c r="U273" s="149"/>
      <c r="Y273" s="131" t="s">
        <v>1222</v>
      </c>
      <c r="Z273" s="132">
        <v>9903</v>
      </c>
      <c r="AA273" s="133">
        <v>-0.97</v>
      </c>
      <c r="AB273" s="132">
        <v>11921</v>
      </c>
      <c r="AC273" s="133">
        <v>6.02</v>
      </c>
      <c r="AD273" s="132">
        <v>15064</v>
      </c>
      <c r="AE273" s="133">
        <v>8.5299999999999994</v>
      </c>
      <c r="AF273" s="132">
        <v>20800</v>
      </c>
      <c r="AG273" s="133">
        <v>9.91</v>
      </c>
      <c r="AH273" s="149"/>
    </row>
    <row r="274" spans="7:34">
      <c r="G274" s="55" t="e">
        <f>INDEX(A:A,MATCH($L$4:L715,E:E,0))</f>
        <v>#N/A</v>
      </c>
      <c r="H274" s="55" t="e">
        <f t="shared" si="19"/>
        <v>#N/A</v>
      </c>
      <c r="I274" s="55" t="str">
        <f t="shared" si="20"/>
        <v>Additional Benchmark (Nifty 50 TRI)</v>
      </c>
      <c r="J274" s="55" t="e">
        <f t="shared" si="21"/>
        <v>#N/A</v>
      </c>
      <c r="K274" s="55" t="e">
        <f t="shared" si="22"/>
        <v>#N/A</v>
      </c>
      <c r="M274" s="134"/>
      <c r="N274" s="135"/>
      <c r="O274" s="134"/>
      <c r="P274" s="135"/>
      <c r="Q274" s="134"/>
      <c r="R274" s="135"/>
      <c r="S274" s="134"/>
      <c r="T274" s="135"/>
      <c r="U274" s="77"/>
      <c r="Z274" s="134"/>
      <c r="AA274" s="135"/>
      <c r="AB274" s="134"/>
      <c r="AC274" s="135"/>
      <c r="AD274" s="134"/>
      <c r="AE274" s="135"/>
      <c r="AF274" s="134"/>
      <c r="AG274" s="135"/>
      <c r="AH274" s="77"/>
    </row>
    <row r="275" spans="7:34">
      <c r="G275" s="55" t="str">
        <f>INDEX(A:A,MATCH($L$4:L716,E:E,0))</f>
        <v>HETAXF</v>
      </c>
      <c r="H275" s="55" t="str">
        <f t="shared" si="19"/>
        <v>Regular</v>
      </c>
      <c r="I275" s="55" t="str">
        <f t="shared" si="20"/>
        <v>HSBC Tax Saver Equity Fund - Growth</v>
      </c>
      <c r="J275" s="55" t="str">
        <f t="shared" si="21"/>
        <v>Regular</v>
      </c>
      <c r="K275" s="55" t="e">
        <f t="shared" si="22"/>
        <v>#N/A</v>
      </c>
      <c r="L275" s="127" t="s">
        <v>230</v>
      </c>
      <c r="M275" s="128">
        <v>9610</v>
      </c>
      <c r="N275" s="129">
        <v>-3.89</v>
      </c>
      <c r="O275" s="128">
        <v>9750</v>
      </c>
      <c r="P275" s="129">
        <v>-0.84</v>
      </c>
      <c r="Q275" s="128">
        <v>13117</v>
      </c>
      <c r="R275" s="129">
        <v>5.57</v>
      </c>
      <c r="S275" s="128">
        <v>34814</v>
      </c>
      <c r="T275" s="129">
        <v>9.5</v>
      </c>
      <c r="U275" s="130">
        <v>39087</v>
      </c>
      <c r="Y275" s="127" t="s">
        <v>230</v>
      </c>
      <c r="Z275" s="128">
        <v>9610</v>
      </c>
      <c r="AA275" s="129">
        <v>-3.89</v>
      </c>
      <c r="AB275" s="128">
        <v>9750</v>
      </c>
      <c r="AC275" s="129">
        <v>-0.84</v>
      </c>
      <c r="AD275" s="128">
        <v>13117</v>
      </c>
      <c r="AE275" s="129">
        <v>5.57</v>
      </c>
      <c r="AF275" s="128">
        <v>34814</v>
      </c>
      <c r="AG275" s="129">
        <v>9.5</v>
      </c>
      <c r="AH275" s="130">
        <v>39087</v>
      </c>
    </row>
    <row r="276" spans="7:34" ht="13">
      <c r="G276" s="55" t="e">
        <f>INDEX(A:A,MATCH($L$4:L717,E:E,0))</f>
        <v>#N/A</v>
      </c>
      <c r="H276" s="55" t="e">
        <f t="shared" si="19"/>
        <v>#N/A</v>
      </c>
      <c r="I276" s="55" t="str">
        <f t="shared" si="20"/>
        <v>HSBC Tax Saver Equity Fund - GrowthScheme Benchmark (S&amp;P BSE 200 TRI)</v>
      </c>
      <c r="J276" s="55" t="str">
        <f t="shared" si="21"/>
        <v>HETAXF</v>
      </c>
      <c r="K276" s="55" t="str">
        <f t="shared" si="22"/>
        <v>Regular</v>
      </c>
      <c r="L276" s="131" t="s">
        <v>1261</v>
      </c>
      <c r="M276" s="132">
        <v>10097</v>
      </c>
      <c r="N276" s="133">
        <v>0.97</v>
      </c>
      <c r="O276" s="132">
        <v>11596</v>
      </c>
      <c r="P276" s="133">
        <v>5.05</v>
      </c>
      <c r="Q276" s="132">
        <v>15211</v>
      </c>
      <c r="R276" s="133">
        <v>8.74</v>
      </c>
      <c r="S276" s="132">
        <v>34640</v>
      </c>
      <c r="T276" s="133">
        <v>9.4600000000000009</v>
      </c>
      <c r="U276" s="149"/>
      <c r="Y276" s="131" t="s">
        <v>1261</v>
      </c>
      <c r="Z276" s="132">
        <v>10097</v>
      </c>
      <c r="AA276" s="133">
        <v>0.97</v>
      </c>
      <c r="AB276" s="132">
        <v>11596</v>
      </c>
      <c r="AC276" s="133">
        <v>5.05</v>
      </c>
      <c r="AD276" s="132">
        <v>15211</v>
      </c>
      <c r="AE276" s="133">
        <v>8.74</v>
      </c>
      <c r="AF276" s="132">
        <v>34640</v>
      </c>
      <c r="AG276" s="133">
        <v>9.4600000000000009</v>
      </c>
      <c r="AH276" s="149"/>
    </row>
    <row r="277" spans="7:34" ht="13">
      <c r="G277" s="55" t="e">
        <f>INDEX(A:A,MATCH($L$4:L718,E:E,0))</f>
        <v>#N/A</v>
      </c>
      <c r="H277" s="55" t="e">
        <f t="shared" si="19"/>
        <v>#N/A</v>
      </c>
      <c r="I277" s="55" t="str">
        <f t="shared" si="20"/>
        <v>Scheme Benchmark (S&amp;P BSE 200 TRI)Additional Benchmark (Nifty 50 TRI)</v>
      </c>
      <c r="J277" s="55" t="e">
        <f t="shared" si="21"/>
        <v>#N/A</v>
      </c>
      <c r="K277" s="55" t="e">
        <f t="shared" si="22"/>
        <v>#N/A</v>
      </c>
      <c r="L277" s="131" t="s">
        <v>1222</v>
      </c>
      <c r="M277" s="132">
        <v>9903</v>
      </c>
      <c r="N277" s="133">
        <v>-0.97</v>
      </c>
      <c r="O277" s="132">
        <v>11921</v>
      </c>
      <c r="P277" s="133">
        <v>6.02</v>
      </c>
      <c r="Q277" s="132">
        <v>15064</v>
      </c>
      <c r="R277" s="133">
        <v>8.5299999999999994</v>
      </c>
      <c r="S277" s="132">
        <v>33315</v>
      </c>
      <c r="T277" s="133">
        <v>9.15</v>
      </c>
      <c r="U277" s="149"/>
      <c r="Y277" s="131" t="s">
        <v>1222</v>
      </c>
      <c r="Z277" s="132">
        <v>9903</v>
      </c>
      <c r="AA277" s="133">
        <v>-0.97</v>
      </c>
      <c r="AB277" s="132">
        <v>11921</v>
      </c>
      <c r="AC277" s="133">
        <v>6.02</v>
      </c>
      <c r="AD277" s="132">
        <v>15064</v>
      </c>
      <c r="AE277" s="133">
        <v>8.5299999999999994</v>
      </c>
      <c r="AF277" s="132">
        <v>33315</v>
      </c>
      <c r="AG277" s="133">
        <v>9.15</v>
      </c>
      <c r="AH277" s="149"/>
    </row>
    <row r="278" spans="7:34">
      <c r="G278" s="55" t="e">
        <f>INDEX(A:A,MATCH($L$4:L719,E:E,0))</f>
        <v>#N/A</v>
      </c>
      <c r="H278" s="55" t="e">
        <f t="shared" si="19"/>
        <v>#N/A</v>
      </c>
      <c r="I278" s="55" t="str">
        <f t="shared" si="20"/>
        <v>Additional Benchmark (Nifty 50 TRI)</v>
      </c>
      <c r="J278" s="55" t="e">
        <f t="shared" si="21"/>
        <v>#N/A</v>
      </c>
      <c r="K278" s="55" t="e">
        <f t="shared" si="22"/>
        <v>#N/A</v>
      </c>
      <c r="M278" s="134"/>
      <c r="N278" s="135"/>
      <c r="O278" s="134"/>
      <c r="P278" s="135"/>
      <c r="Q278" s="134"/>
      <c r="R278" s="135"/>
      <c r="S278" s="134"/>
      <c r="T278" s="135"/>
      <c r="U278" s="77"/>
      <c r="Z278" s="134"/>
      <c r="AA278" s="135"/>
      <c r="AB278" s="134"/>
      <c r="AC278" s="135"/>
      <c r="AD278" s="134"/>
      <c r="AE278" s="135"/>
      <c r="AF278" s="134"/>
      <c r="AG278" s="135"/>
      <c r="AH278" s="77"/>
    </row>
    <row r="279" spans="7:34">
      <c r="G279" s="55" t="str">
        <f>INDEX(A:A,MATCH($L$4:L720,E:E,0))</f>
        <v>HDUSDF</v>
      </c>
      <c r="H279" s="55" t="str">
        <f t="shared" si="19"/>
        <v>Direct</v>
      </c>
      <c r="I279" s="55" t="str">
        <f t="shared" si="20"/>
        <v>HSBC Ultra Short Duration Fund - Dir - Growth</v>
      </c>
      <c r="J279" s="55" t="str">
        <f t="shared" si="21"/>
        <v>Direct</v>
      </c>
      <c r="K279" s="55" t="e">
        <f t="shared" si="22"/>
        <v>#N/A</v>
      </c>
      <c r="L279" s="127" t="s">
        <v>1542</v>
      </c>
      <c r="M279" s="128" t="s">
        <v>73</v>
      </c>
      <c r="N279" s="129" t="s">
        <v>73</v>
      </c>
      <c r="O279" s="128" t="s">
        <v>73</v>
      </c>
      <c r="P279" s="129" t="s">
        <v>73</v>
      </c>
      <c r="Q279" s="128" t="s">
        <v>73</v>
      </c>
      <c r="R279" s="129" t="s">
        <v>73</v>
      </c>
      <c r="S279" s="128">
        <v>10606</v>
      </c>
      <c r="T279" s="129">
        <v>6.06</v>
      </c>
      <c r="U279" s="130">
        <v>43858</v>
      </c>
      <c r="Y279" s="127" t="s">
        <v>1542</v>
      </c>
      <c r="Z279" s="128" t="s">
        <v>73</v>
      </c>
      <c r="AA279" s="129" t="s">
        <v>73</v>
      </c>
      <c r="AB279" s="128" t="s">
        <v>73</v>
      </c>
      <c r="AC279" s="129" t="s">
        <v>73</v>
      </c>
      <c r="AD279" s="128" t="s">
        <v>73</v>
      </c>
      <c r="AE279" s="129" t="s">
        <v>73</v>
      </c>
      <c r="AF279" s="128">
        <v>10606</v>
      </c>
      <c r="AG279" s="129">
        <v>6.06</v>
      </c>
      <c r="AH279" s="130">
        <v>43858</v>
      </c>
    </row>
    <row r="280" spans="7:34" ht="13">
      <c r="G280" s="55" t="e">
        <f>INDEX(A:A,MATCH($L$4:L721,E:E,0))</f>
        <v>#N/A</v>
      </c>
      <c r="H280" s="55" t="e">
        <f t="shared" si="19"/>
        <v>#N/A</v>
      </c>
      <c r="I280" s="55" t="str">
        <f t="shared" si="20"/>
        <v>HSBC Ultra Short Duration Fund - Dir - GrowthScheme Benchmark (CRISIL Ultra Short Term Debt Index**)</v>
      </c>
      <c r="J280" s="55" t="e">
        <f t="shared" si="21"/>
        <v>#N/A</v>
      </c>
      <c r="K280" s="55" t="e">
        <f t="shared" si="22"/>
        <v>#N/A</v>
      </c>
      <c r="L280" s="131" t="s">
        <v>1543</v>
      </c>
      <c r="M280" s="132" t="s">
        <v>73</v>
      </c>
      <c r="N280" s="133" t="s">
        <v>73</v>
      </c>
      <c r="O280" s="132" t="s">
        <v>73</v>
      </c>
      <c r="P280" s="133" t="s">
        <v>73</v>
      </c>
      <c r="Q280" s="132" t="s">
        <v>73</v>
      </c>
      <c r="R280" s="133" t="s">
        <v>73</v>
      </c>
      <c r="S280" s="132">
        <v>10647</v>
      </c>
      <c r="T280" s="133">
        <v>6.47</v>
      </c>
      <c r="U280" s="149"/>
      <c r="Y280" s="131" t="s">
        <v>1543</v>
      </c>
      <c r="Z280" s="132" t="s">
        <v>73</v>
      </c>
      <c r="AA280" s="133" t="s">
        <v>73</v>
      </c>
      <c r="AB280" s="132" t="s">
        <v>73</v>
      </c>
      <c r="AC280" s="133" t="s">
        <v>73</v>
      </c>
      <c r="AD280" s="132" t="s">
        <v>73</v>
      </c>
      <c r="AE280" s="133" t="s">
        <v>73</v>
      </c>
      <c r="AF280" s="132">
        <v>10647</v>
      </c>
      <c r="AG280" s="133">
        <v>6.47</v>
      </c>
      <c r="AH280" s="149"/>
    </row>
    <row r="281" spans="7:34" ht="13">
      <c r="G281" s="55" t="e">
        <f>INDEX(A:A,MATCH($L$4:L722,E:E,0))</f>
        <v>#N/A</v>
      </c>
      <c r="H281" s="55" t="e">
        <f t="shared" si="19"/>
        <v>#N/A</v>
      </c>
      <c r="I281" s="55" t="str">
        <f t="shared" si="20"/>
        <v>Scheme Benchmark (CRISIL Ultra Short Term Debt Index**)Additional Benchmark (CRISIL Ultra Short Term Debt Index*)</v>
      </c>
      <c r="J281" s="55" t="e">
        <f t="shared" si="21"/>
        <v>#N/A</v>
      </c>
      <c r="K281" s="55" t="e">
        <f t="shared" si="22"/>
        <v>#N/A</v>
      </c>
      <c r="L281" s="131" t="s">
        <v>1544</v>
      </c>
      <c r="M281" s="132" t="s">
        <v>73</v>
      </c>
      <c r="N281" s="133" t="s">
        <v>73</v>
      </c>
      <c r="O281" s="132" t="s">
        <v>73</v>
      </c>
      <c r="P281" s="133" t="s">
        <v>73</v>
      </c>
      <c r="Q281" s="132" t="s">
        <v>73</v>
      </c>
      <c r="R281" s="133" t="s">
        <v>73</v>
      </c>
      <c r="S281" s="132" t="s">
        <v>73</v>
      </c>
      <c r="T281" s="133" t="s">
        <v>73</v>
      </c>
      <c r="U281" s="149"/>
      <c r="Y281" s="131" t="s">
        <v>1544</v>
      </c>
      <c r="Z281" s="132" t="s">
        <v>73</v>
      </c>
      <c r="AA281" s="133" t="s">
        <v>73</v>
      </c>
      <c r="AB281" s="132" t="s">
        <v>73</v>
      </c>
      <c r="AC281" s="133" t="s">
        <v>73</v>
      </c>
      <c r="AD281" s="132" t="s">
        <v>73</v>
      </c>
      <c r="AE281" s="133" t="s">
        <v>73</v>
      </c>
      <c r="AF281" s="132" t="s">
        <v>73</v>
      </c>
      <c r="AG281" s="133" t="s">
        <v>73</v>
      </c>
      <c r="AH281" s="149"/>
    </row>
    <row r="282" spans="7:34">
      <c r="G282" s="55" t="e">
        <f>INDEX(A:A,MATCH($L$4:L723,E:E,0))</f>
        <v>#N/A</v>
      </c>
      <c r="H282" s="55" t="e">
        <f t="shared" si="19"/>
        <v>#N/A</v>
      </c>
      <c r="I282" s="55" t="str">
        <f t="shared" si="20"/>
        <v>Additional Benchmark (CRISIL Ultra Short Term Debt Index*)</v>
      </c>
      <c r="J282" s="55" t="e">
        <f t="shared" si="21"/>
        <v>#N/A</v>
      </c>
      <c r="K282" s="55" t="e">
        <f t="shared" si="22"/>
        <v>#N/A</v>
      </c>
      <c r="M282" s="134"/>
      <c r="N282" s="135"/>
      <c r="O282" s="134"/>
      <c r="P282" s="135"/>
      <c r="Q282" s="134"/>
      <c r="R282" s="135"/>
      <c r="S282" s="134"/>
      <c r="T282" s="135"/>
      <c r="U282" s="77"/>
      <c r="Z282" s="134"/>
      <c r="AA282" s="135"/>
      <c r="AB282" s="134"/>
      <c r="AC282" s="135"/>
      <c r="AD282" s="134"/>
      <c r="AE282" s="135"/>
      <c r="AF282" s="134"/>
      <c r="AG282" s="135"/>
      <c r="AH282" s="77"/>
    </row>
    <row r="283" spans="7:34">
      <c r="G283" s="55" t="str">
        <f>INDEX(A:A,MATCH($L$4:L724,E:E,0))</f>
        <v>HDUSDF</v>
      </c>
      <c r="H283" s="55" t="str">
        <f t="shared" si="19"/>
        <v>Regular</v>
      </c>
      <c r="I283" s="55" t="str">
        <f t="shared" si="20"/>
        <v>HSBC Ultra Short Duration Fund - Reg - Growth</v>
      </c>
      <c r="J283" s="55" t="str">
        <f t="shared" si="21"/>
        <v>Regular</v>
      </c>
      <c r="K283" s="55" t="e">
        <f t="shared" si="22"/>
        <v>#N/A</v>
      </c>
      <c r="L283" s="127" t="s">
        <v>1545</v>
      </c>
      <c r="M283" s="128" t="s">
        <v>73</v>
      </c>
      <c r="N283" s="129" t="s">
        <v>73</v>
      </c>
      <c r="O283" s="128" t="s">
        <v>73</v>
      </c>
      <c r="P283" s="129" t="s">
        <v>73</v>
      </c>
      <c r="Q283" s="128" t="s">
        <v>73</v>
      </c>
      <c r="R283" s="129" t="s">
        <v>73</v>
      </c>
      <c r="S283" s="128">
        <v>10580</v>
      </c>
      <c r="T283" s="129">
        <v>5.8</v>
      </c>
      <c r="U283" s="130">
        <v>43858</v>
      </c>
      <c r="Y283" s="127" t="s">
        <v>1545</v>
      </c>
      <c r="Z283" s="128" t="s">
        <v>73</v>
      </c>
      <c r="AA283" s="129" t="s">
        <v>73</v>
      </c>
      <c r="AB283" s="128" t="s">
        <v>73</v>
      </c>
      <c r="AC283" s="129" t="s">
        <v>73</v>
      </c>
      <c r="AD283" s="128" t="s">
        <v>73</v>
      </c>
      <c r="AE283" s="129" t="s">
        <v>73</v>
      </c>
      <c r="AF283" s="128">
        <v>10580</v>
      </c>
      <c r="AG283" s="129">
        <v>5.8</v>
      </c>
      <c r="AH283" s="130">
        <v>43858</v>
      </c>
    </row>
    <row r="284" spans="7:34" ht="13">
      <c r="G284" s="55" t="e">
        <f>INDEX(A:A,MATCH($L$4:L725,E:E,0))</f>
        <v>#N/A</v>
      </c>
      <c r="H284" s="55" t="e">
        <f t="shared" si="19"/>
        <v>#N/A</v>
      </c>
      <c r="I284" s="55" t="str">
        <f t="shared" si="20"/>
        <v>HSBC Ultra Short Duration Fund - Reg - GrowthScheme Benchmark (CRISIL Ultra Short Term Debt Index**)</v>
      </c>
      <c r="J284" s="55" t="e">
        <f t="shared" si="21"/>
        <v>#N/A</v>
      </c>
      <c r="K284" s="55" t="e">
        <f t="shared" si="22"/>
        <v>#N/A</v>
      </c>
      <c r="L284" s="131" t="s">
        <v>1543</v>
      </c>
      <c r="M284" s="132" t="s">
        <v>73</v>
      </c>
      <c r="N284" s="133" t="s">
        <v>73</v>
      </c>
      <c r="O284" s="132" t="s">
        <v>73</v>
      </c>
      <c r="P284" s="133" t="s">
        <v>73</v>
      </c>
      <c r="Q284" s="132" t="s">
        <v>73</v>
      </c>
      <c r="R284" s="133" t="s">
        <v>73</v>
      </c>
      <c r="S284" s="132">
        <v>10647</v>
      </c>
      <c r="T284" s="133">
        <v>6.47</v>
      </c>
      <c r="U284" s="149"/>
      <c r="Y284" s="131" t="s">
        <v>1543</v>
      </c>
      <c r="Z284" s="132" t="s">
        <v>73</v>
      </c>
      <c r="AA284" s="133" t="s">
        <v>73</v>
      </c>
      <c r="AB284" s="132" t="s">
        <v>73</v>
      </c>
      <c r="AC284" s="133" t="s">
        <v>73</v>
      </c>
      <c r="AD284" s="132" t="s">
        <v>73</v>
      </c>
      <c r="AE284" s="133" t="s">
        <v>73</v>
      </c>
      <c r="AF284" s="132">
        <v>10647</v>
      </c>
      <c r="AG284" s="133">
        <v>6.47</v>
      </c>
      <c r="AH284" s="149"/>
    </row>
    <row r="285" spans="7:34">
      <c r="M285" s="134"/>
      <c r="N285" s="135"/>
      <c r="O285" s="134"/>
      <c r="P285" s="135"/>
      <c r="Q285" s="134"/>
      <c r="R285" s="135"/>
      <c r="S285" s="134"/>
      <c r="T285" s="135"/>
      <c r="U285" s="77"/>
      <c r="Z285" s="134"/>
      <c r="AA285" s="135"/>
      <c r="AB285" s="134"/>
      <c r="AC285" s="135"/>
      <c r="AD285" s="134"/>
      <c r="AE285" s="135"/>
      <c r="AF285" s="134"/>
      <c r="AG285" s="135"/>
      <c r="AH285" s="77"/>
    </row>
    <row r="286" spans="7:34">
      <c r="M286" s="134"/>
      <c r="N286" s="135"/>
      <c r="O286" s="134"/>
      <c r="P286" s="135"/>
      <c r="Q286" s="134"/>
      <c r="R286" s="135"/>
      <c r="S286" s="134"/>
      <c r="T286" s="135"/>
      <c r="U286" s="77"/>
      <c r="Z286" s="134"/>
      <c r="AA286" s="135"/>
      <c r="AB286" s="134"/>
      <c r="AC286" s="135"/>
      <c r="AD286" s="134"/>
      <c r="AE286" s="135"/>
      <c r="AF286" s="134"/>
      <c r="AG286" s="135"/>
      <c r="AH286" s="77"/>
    </row>
  </sheetData>
  <mergeCells count="14">
    <mergeCell ref="Y1:AH1"/>
    <mergeCell ref="Y2:AH2"/>
    <mergeCell ref="L1:U1"/>
    <mergeCell ref="L2:U2"/>
    <mergeCell ref="M4:N4"/>
    <mergeCell ref="O4:P4"/>
    <mergeCell ref="Q4:R4"/>
    <mergeCell ref="S4:T4"/>
    <mergeCell ref="Z4:AA4"/>
    <mergeCell ref="AB4:AC4"/>
    <mergeCell ref="AD4:AE4"/>
    <mergeCell ref="AF4:AG4"/>
    <mergeCell ref="L4:L5"/>
    <mergeCell ref="Y4:Y5"/>
  </mergeCells>
  <pageMargins left="0.7" right="0.7" top="0.75" bottom="0.75" header="0.3" footer="0.3"/>
  <pageSetup orientation="portrait" r:id="rId1"/>
  <headerFooter>
    <oddFooter>&amp;C&amp;1#&amp;"Calibri"&amp;10&amp;K000000RESTRICTED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2C9E5-BCDE-4F29-B4E7-73AE7080382C}">
  <dimension ref="A1:E86"/>
  <sheetViews>
    <sheetView workbookViewId="0">
      <selection activeCell="L14" sqref="L14"/>
    </sheetView>
  </sheetViews>
  <sheetFormatPr defaultRowHeight="12.5"/>
  <cols>
    <col min="3" max="3" width="5.54296875" style="383" customWidth="1"/>
  </cols>
  <sheetData>
    <row r="1" spans="1:5" ht="57.5">
      <c r="A1" s="287" t="s">
        <v>4431</v>
      </c>
      <c r="B1" s="287" t="s">
        <v>1060</v>
      </c>
      <c r="C1" s="381"/>
      <c r="D1" s="287" t="s">
        <v>3888</v>
      </c>
      <c r="E1" s="287" t="s">
        <v>4432</v>
      </c>
    </row>
    <row r="2" spans="1:5">
      <c r="A2" t="s">
        <v>3904</v>
      </c>
      <c r="B2" s="378" t="s">
        <v>43</v>
      </c>
      <c r="C2" s="382"/>
      <c r="D2" s="379" t="s">
        <v>2888</v>
      </c>
      <c r="E2" s="377" t="s">
        <v>2888</v>
      </c>
    </row>
    <row r="3" spans="1:5">
      <c r="A3" t="s">
        <v>3905</v>
      </c>
      <c r="B3" s="378" t="s">
        <v>113</v>
      </c>
      <c r="C3" s="382"/>
      <c r="D3" s="379" t="s">
        <v>2889</v>
      </c>
      <c r="E3" s="377" t="s">
        <v>2889</v>
      </c>
    </row>
    <row r="4" spans="1:5">
      <c r="A4" t="s">
        <v>3904</v>
      </c>
      <c r="B4" s="378" t="s">
        <v>43</v>
      </c>
      <c r="C4" s="382"/>
      <c r="D4" s="379" t="s">
        <v>2890</v>
      </c>
      <c r="E4" s="377" t="s">
        <v>2890</v>
      </c>
    </row>
    <row r="5" spans="1:5">
      <c r="A5" t="s">
        <v>3905</v>
      </c>
      <c r="B5" s="378" t="s">
        <v>113</v>
      </c>
      <c r="C5" s="382"/>
      <c r="D5" s="379" t="s">
        <v>2891</v>
      </c>
      <c r="E5" s="377" t="s">
        <v>2891</v>
      </c>
    </row>
    <row r="6" spans="1:5">
      <c r="A6" t="s">
        <v>3905</v>
      </c>
      <c r="B6" s="378" t="s">
        <v>113</v>
      </c>
      <c r="C6" s="382"/>
      <c r="D6" s="379" t="s">
        <v>2892</v>
      </c>
      <c r="E6" s="377" t="s">
        <v>2892</v>
      </c>
    </row>
    <row r="7" spans="1:5">
      <c r="A7" t="s">
        <v>3904</v>
      </c>
      <c r="B7" s="378" t="s">
        <v>43</v>
      </c>
      <c r="C7" s="382"/>
      <c r="D7" s="379" t="s">
        <v>2893</v>
      </c>
      <c r="E7" s="377" t="s">
        <v>2893</v>
      </c>
    </row>
    <row r="8" spans="1:5">
      <c r="A8" t="s">
        <v>3904</v>
      </c>
      <c r="B8" s="378" t="s">
        <v>43</v>
      </c>
      <c r="C8" s="382"/>
      <c r="D8" s="379" t="s">
        <v>2894</v>
      </c>
      <c r="E8" s="377" t="s">
        <v>2894</v>
      </c>
    </row>
    <row r="9" spans="1:5">
      <c r="A9" t="s">
        <v>3905</v>
      </c>
      <c r="B9" s="378" t="s">
        <v>113</v>
      </c>
      <c r="C9" s="382"/>
      <c r="D9" s="379" t="s">
        <v>2895</v>
      </c>
      <c r="E9" s="377" t="s">
        <v>2895</v>
      </c>
    </row>
    <row r="10" spans="1:5">
      <c r="A10" t="s">
        <v>3905</v>
      </c>
      <c r="B10" s="378" t="s">
        <v>113</v>
      </c>
      <c r="C10" s="382"/>
      <c r="D10" s="379" t="s">
        <v>2896</v>
      </c>
      <c r="E10" s="377" t="s">
        <v>2896</v>
      </c>
    </row>
    <row r="11" spans="1:5">
      <c r="A11" t="s">
        <v>3904</v>
      </c>
      <c r="B11" s="378" t="s">
        <v>43</v>
      </c>
      <c r="C11" s="382"/>
      <c r="D11" s="379" t="s">
        <v>2897</v>
      </c>
      <c r="E11" s="377" t="s">
        <v>2897</v>
      </c>
    </row>
    <row r="12" spans="1:5">
      <c r="A12" t="s">
        <v>3905</v>
      </c>
      <c r="B12" s="378" t="s">
        <v>113</v>
      </c>
      <c r="C12" s="382"/>
      <c r="D12" s="379" t="s">
        <v>2898</v>
      </c>
      <c r="E12" s="377" t="s">
        <v>2898</v>
      </c>
    </row>
    <row r="13" spans="1:5">
      <c r="A13" t="s">
        <v>3904</v>
      </c>
      <c r="B13" s="378" t="s">
        <v>43</v>
      </c>
      <c r="C13" s="382"/>
      <c r="D13" s="379" t="s">
        <v>2899</v>
      </c>
      <c r="E13" s="377" t="s">
        <v>2899</v>
      </c>
    </row>
    <row r="14" spans="1:5">
      <c r="A14" t="s">
        <v>3904</v>
      </c>
      <c r="B14" s="378" t="s">
        <v>43</v>
      </c>
      <c r="C14" s="382"/>
      <c r="D14" s="379" t="s">
        <v>2900</v>
      </c>
      <c r="E14" s="377" t="s">
        <v>2900</v>
      </c>
    </row>
    <row r="15" spans="1:5">
      <c r="A15" t="s">
        <v>3905</v>
      </c>
      <c r="B15" s="378" t="s">
        <v>113</v>
      </c>
      <c r="C15" s="382"/>
      <c r="D15" s="379" t="s">
        <v>2901</v>
      </c>
      <c r="E15" s="377" t="s">
        <v>2901</v>
      </c>
    </row>
    <row r="16" spans="1:5">
      <c r="A16" t="s">
        <v>3904</v>
      </c>
      <c r="B16" s="378" t="s">
        <v>43</v>
      </c>
      <c r="C16" s="382"/>
      <c r="D16" s="379" t="s">
        <v>2902</v>
      </c>
      <c r="E16" s="377" t="s">
        <v>2902</v>
      </c>
    </row>
    <row r="17" spans="1:5">
      <c r="A17" t="s">
        <v>3905</v>
      </c>
      <c r="B17" s="378" t="s">
        <v>113</v>
      </c>
      <c r="C17" s="382"/>
      <c r="D17" s="379" t="s">
        <v>2903</v>
      </c>
      <c r="E17" s="377" t="s">
        <v>2903</v>
      </c>
    </row>
    <row r="18" spans="1:5">
      <c r="A18" t="s">
        <v>3904</v>
      </c>
      <c r="B18" s="378" t="s">
        <v>43</v>
      </c>
      <c r="C18" s="382"/>
      <c r="D18" s="379" t="s">
        <v>2904</v>
      </c>
      <c r="E18" s="377" t="s">
        <v>2904</v>
      </c>
    </row>
    <row r="19" spans="1:5">
      <c r="A19" t="s">
        <v>3905</v>
      </c>
      <c r="B19" s="378" t="s">
        <v>113</v>
      </c>
      <c r="C19" s="382"/>
      <c r="D19" s="379" t="s">
        <v>2905</v>
      </c>
      <c r="E19" s="377" t="s">
        <v>2905</v>
      </c>
    </row>
    <row r="20" spans="1:5">
      <c r="A20" t="s">
        <v>3905</v>
      </c>
      <c r="B20" s="378" t="s">
        <v>113</v>
      </c>
      <c r="C20" s="382"/>
      <c r="D20" s="379" t="s">
        <v>2906</v>
      </c>
      <c r="E20" s="377" t="s">
        <v>2906</v>
      </c>
    </row>
    <row r="21" spans="1:5">
      <c r="A21" t="s">
        <v>3904</v>
      </c>
      <c r="B21" s="378" t="s">
        <v>43</v>
      </c>
      <c r="C21" s="382"/>
      <c r="D21" s="379" t="s">
        <v>2907</v>
      </c>
      <c r="E21" s="377" t="s">
        <v>2907</v>
      </c>
    </row>
    <row r="22" spans="1:5">
      <c r="A22" t="s">
        <v>3904</v>
      </c>
      <c r="B22" s="378" t="s">
        <v>43</v>
      </c>
      <c r="C22" s="382"/>
      <c r="D22" s="379" t="s">
        <v>2908</v>
      </c>
      <c r="E22" s="377" t="s">
        <v>2908</v>
      </c>
    </row>
    <row r="23" spans="1:5">
      <c r="A23" t="s">
        <v>3905</v>
      </c>
      <c r="B23" s="378" t="s">
        <v>113</v>
      </c>
      <c r="C23" s="382"/>
      <c r="D23" s="379" t="s">
        <v>1730</v>
      </c>
      <c r="E23" s="377" t="s">
        <v>1958</v>
      </c>
    </row>
    <row r="24" spans="1:5">
      <c r="A24" t="s">
        <v>3904</v>
      </c>
      <c r="B24" s="378" t="s">
        <v>43</v>
      </c>
      <c r="C24" s="382"/>
      <c r="D24" s="379" t="s">
        <v>2</v>
      </c>
      <c r="E24" s="377" t="s">
        <v>1969</v>
      </c>
    </row>
    <row r="25" spans="1:5">
      <c r="A25" t="s">
        <v>3905</v>
      </c>
      <c r="B25" s="378" t="s">
        <v>113</v>
      </c>
      <c r="C25" s="382"/>
      <c r="D25" s="379" t="s">
        <v>6</v>
      </c>
      <c r="E25" s="377" t="s">
        <v>1961</v>
      </c>
    </row>
    <row r="26" spans="1:5">
      <c r="A26" t="s">
        <v>3905</v>
      </c>
      <c r="B26" s="378" t="s">
        <v>113</v>
      </c>
      <c r="C26" s="382"/>
      <c r="D26" s="379" t="s">
        <v>1154</v>
      </c>
      <c r="E26" s="377" t="s">
        <v>1953</v>
      </c>
    </row>
    <row r="27" spans="1:5">
      <c r="A27" t="s">
        <v>3904</v>
      </c>
      <c r="B27" s="378" t="s">
        <v>43</v>
      </c>
      <c r="C27" s="382"/>
      <c r="D27" s="379" t="s">
        <v>1342</v>
      </c>
      <c r="E27" s="377" t="s">
        <v>1945</v>
      </c>
    </row>
    <row r="28" spans="1:5">
      <c r="A28" t="s">
        <v>3905</v>
      </c>
      <c r="B28" s="378" t="s">
        <v>113</v>
      </c>
      <c r="C28" s="382"/>
      <c r="D28" s="379" t="s">
        <v>4</v>
      </c>
      <c r="E28" s="377" t="s">
        <v>1959</v>
      </c>
    </row>
    <row r="29" spans="1:5">
      <c r="A29" t="s">
        <v>3904</v>
      </c>
      <c r="B29" s="378" t="s">
        <v>43</v>
      </c>
      <c r="C29" s="382"/>
      <c r="D29" s="379" t="s">
        <v>1476</v>
      </c>
      <c r="E29" s="377" t="s">
        <v>1949</v>
      </c>
    </row>
    <row r="30" spans="1:5">
      <c r="A30" t="s">
        <v>3904</v>
      </c>
      <c r="B30" s="378" t="s">
        <v>43</v>
      </c>
      <c r="C30" s="382"/>
      <c r="D30" s="379" t="s">
        <v>5</v>
      </c>
      <c r="E30" s="377" t="s">
        <v>1937</v>
      </c>
    </row>
    <row r="31" spans="1:5">
      <c r="A31" t="s">
        <v>3905</v>
      </c>
      <c r="B31" s="378" t="s">
        <v>113</v>
      </c>
      <c r="C31" s="382"/>
      <c r="D31" s="379" t="s">
        <v>1138</v>
      </c>
      <c r="E31" s="377" t="s">
        <v>1950</v>
      </c>
    </row>
    <row r="32" spans="1:5">
      <c r="A32" t="s">
        <v>3904</v>
      </c>
      <c r="B32" s="378" t="s">
        <v>43</v>
      </c>
      <c r="C32" s="382"/>
      <c r="D32" s="379" t="s">
        <v>10</v>
      </c>
      <c r="E32" s="377" t="s">
        <v>1965</v>
      </c>
    </row>
    <row r="33" spans="1:5">
      <c r="A33" t="s">
        <v>3905</v>
      </c>
      <c r="B33" s="378" t="s">
        <v>113</v>
      </c>
      <c r="C33" s="382"/>
      <c r="D33" s="379" t="s">
        <v>1</v>
      </c>
      <c r="E33" s="377" t="s">
        <v>1940</v>
      </c>
    </row>
    <row r="34" spans="1:5">
      <c r="A34" t="s">
        <v>3904</v>
      </c>
      <c r="B34" s="378" t="s">
        <v>43</v>
      </c>
      <c r="C34" s="382"/>
      <c r="D34" s="379" t="s">
        <v>22</v>
      </c>
      <c r="E34" s="377" t="s">
        <v>1979</v>
      </c>
    </row>
    <row r="35" spans="1:5">
      <c r="A35" t="s">
        <v>3905</v>
      </c>
      <c r="B35" s="378" t="s">
        <v>113</v>
      </c>
      <c r="C35" s="382"/>
      <c r="D35" s="379" t="s">
        <v>15</v>
      </c>
      <c r="E35" s="377" t="s">
        <v>1980</v>
      </c>
    </row>
    <row r="36" spans="1:5">
      <c r="A36" t="s">
        <v>3904</v>
      </c>
      <c r="B36" s="378" t="s">
        <v>43</v>
      </c>
      <c r="C36" s="382"/>
      <c r="D36" s="379" t="s">
        <v>1548</v>
      </c>
      <c r="E36" s="377" t="s">
        <v>1984</v>
      </c>
    </row>
    <row r="37" spans="1:5">
      <c r="A37" t="s">
        <v>3905</v>
      </c>
      <c r="B37" s="378" t="s">
        <v>113</v>
      </c>
      <c r="C37" s="382"/>
      <c r="D37" s="379" t="s">
        <v>14</v>
      </c>
      <c r="E37" s="377" t="s">
        <v>1982</v>
      </c>
    </row>
    <row r="38" spans="1:5">
      <c r="A38" t="s">
        <v>3905</v>
      </c>
      <c r="B38" s="378" t="s">
        <v>113</v>
      </c>
      <c r="C38" s="382"/>
      <c r="D38" s="379" t="s">
        <v>23</v>
      </c>
      <c r="E38" s="377" t="s">
        <v>1981</v>
      </c>
    </row>
    <row r="39" spans="1:5">
      <c r="A39" t="s">
        <v>3904</v>
      </c>
      <c r="B39" s="378" t="s">
        <v>43</v>
      </c>
      <c r="C39" s="382"/>
      <c r="D39" s="379" t="s">
        <v>24</v>
      </c>
      <c r="E39" s="377" t="s">
        <v>1983</v>
      </c>
    </row>
    <row r="40" spans="1:5">
      <c r="A40" t="s">
        <v>3904</v>
      </c>
      <c r="B40" s="378" t="s">
        <v>43</v>
      </c>
      <c r="C40" s="382"/>
      <c r="D40" s="379" t="s">
        <v>25</v>
      </c>
      <c r="E40" s="377" t="s">
        <v>1985</v>
      </c>
    </row>
    <row r="41" spans="1:5">
      <c r="A41" t="s">
        <v>3905</v>
      </c>
      <c r="B41" s="378" t="s">
        <v>113</v>
      </c>
      <c r="C41" s="382"/>
      <c r="D41" s="380" t="s">
        <v>2944</v>
      </c>
      <c r="E41" s="377" t="s">
        <v>2909</v>
      </c>
    </row>
    <row r="42" spans="1:5">
      <c r="A42" t="s">
        <v>3904</v>
      </c>
      <c r="B42" s="378" t="s">
        <v>43</v>
      </c>
      <c r="C42" s="382"/>
      <c r="D42" s="380" t="s">
        <v>3460</v>
      </c>
      <c r="E42" s="377" t="s">
        <v>3458</v>
      </c>
    </row>
    <row r="43" spans="1:5">
      <c r="A43" t="s">
        <v>3905</v>
      </c>
      <c r="B43" s="378" t="s">
        <v>113</v>
      </c>
      <c r="C43" s="382"/>
      <c r="D43" t="s">
        <v>4286</v>
      </c>
      <c r="E43" s="377" t="s">
        <v>4284</v>
      </c>
    </row>
    <row r="44" spans="1:5">
      <c r="A44" t="s">
        <v>3906</v>
      </c>
      <c r="B44" t="s">
        <v>43</v>
      </c>
      <c r="D44" t="s">
        <v>4286</v>
      </c>
      <c r="E44" s="377" t="s">
        <v>4284</v>
      </c>
    </row>
    <row r="45" spans="1:5">
      <c r="A45" t="s">
        <v>3907</v>
      </c>
      <c r="B45" t="s">
        <v>113</v>
      </c>
    </row>
    <row r="46" spans="1:5">
      <c r="A46" t="s">
        <v>3906</v>
      </c>
      <c r="B46" t="s">
        <v>43</v>
      </c>
    </row>
    <row r="47" spans="1:5">
      <c r="A47" t="s">
        <v>3907</v>
      </c>
      <c r="B47" t="s">
        <v>113</v>
      </c>
    </row>
    <row r="48" spans="1:5">
      <c r="A48" t="s">
        <v>3906</v>
      </c>
      <c r="B48" t="s">
        <v>43</v>
      </c>
    </row>
    <row r="49" spans="1:2">
      <c r="A49" t="s">
        <v>3907</v>
      </c>
      <c r="B49" t="s">
        <v>113</v>
      </c>
    </row>
    <row r="50" spans="1:2">
      <c r="A50" t="s">
        <v>3906</v>
      </c>
      <c r="B50" t="s">
        <v>43</v>
      </c>
    </row>
    <row r="51" spans="1:2">
      <c r="A51" t="s">
        <v>3907</v>
      </c>
      <c r="B51" t="s">
        <v>113</v>
      </c>
    </row>
    <row r="52" spans="1:2">
      <c r="A52" t="s">
        <v>3908</v>
      </c>
      <c r="B52" t="s">
        <v>1057</v>
      </c>
    </row>
    <row r="53" spans="1:2">
      <c r="A53" t="s">
        <v>3906</v>
      </c>
      <c r="B53" t="s">
        <v>43</v>
      </c>
    </row>
    <row r="54" spans="1:2">
      <c r="A54" t="s">
        <v>3907</v>
      </c>
      <c r="B54" t="s">
        <v>113</v>
      </c>
    </row>
    <row r="55" spans="1:2">
      <c r="A55" t="s">
        <v>3906</v>
      </c>
      <c r="B55" t="s">
        <v>43</v>
      </c>
    </row>
    <row r="56" spans="1:2">
      <c r="A56" t="s">
        <v>3907</v>
      </c>
      <c r="B56" t="s">
        <v>113</v>
      </c>
    </row>
    <row r="57" spans="1:2">
      <c r="A57" t="s">
        <v>3906</v>
      </c>
      <c r="B57" t="s">
        <v>43</v>
      </c>
    </row>
    <row r="58" spans="1:2">
      <c r="A58" t="s">
        <v>3907</v>
      </c>
      <c r="B58" t="s">
        <v>113</v>
      </c>
    </row>
    <row r="59" spans="1:2">
      <c r="A59" t="s">
        <v>3906</v>
      </c>
      <c r="B59" t="s">
        <v>43</v>
      </c>
    </row>
    <row r="60" spans="1:2">
      <c r="A60" t="s">
        <v>3907</v>
      </c>
      <c r="B60" t="s">
        <v>113</v>
      </c>
    </row>
    <row r="61" spans="1:2">
      <c r="A61" t="s">
        <v>3906</v>
      </c>
      <c r="B61" t="s">
        <v>43</v>
      </c>
    </row>
    <row r="62" spans="1:2">
      <c r="A62" t="s">
        <v>3907</v>
      </c>
      <c r="B62" t="s">
        <v>113</v>
      </c>
    </row>
    <row r="63" spans="1:2">
      <c r="A63" t="s">
        <v>3906</v>
      </c>
      <c r="B63" t="s">
        <v>43</v>
      </c>
    </row>
    <row r="64" spans="1:2">
      <c r="A64" t="s">
        <v>3907</v>
      </c>
      <c r="B64" t="s">
        <v>113</v>
      </c>
    </row>
    <row r="65" spans="1:2">
      <c r="A65" t="s">
        <v>3906</v>
      </c>
      <c r="B65" t="s">
        <v>43</v>
      </c>
    </row>
    <row r="66" spans="1:2">
      <c r="A66" t="s">
        <v>3909</v>
      </c>
      <c r="B66" t="s">
        <v>115</v>
      </c>
    </row>
    <row r="67" spans="1:2">
      <c r="A67" t="s">
        <v>3907</v>
      </c>
      <c r="B67" t="s">
        <v>113</v>
      </c>
    </row>
    <row r="68" spans="1:2">
      <c r="A68" t="s">
        <v>3910</v>
      </c>
      <c r="B68" t="s">
        <v>1335</v>
      </c>
    </row>
    <row r="69" spans="1:2">
      <c r="A69" t="s">
        <v>3906</v>
      </c>
      <c r="B69" t="s">
        <v>43</v>
      </c>
    </row>
    <row r="70" spans="1:2">
      <c r="A70" t="s">
        <v>3907</v>
      </c>
      <c r="B70" t="s">
        <v>113</v>
      </c>
    </row>
    <row r="71" spans="1:2">
      <c r="A71" t="s">
        <v>3906</v>
      </c>
      <c r="B71" t="s">
        <v>43</v>
      </c>
    </row>
    <row r="72" spans="1:2">
      <c r="A72" t="s">
        <v>3907</v>
      </c>
      <c r="B72" t="s">
        <v>113</v>
      </c>
    </row>
    <row r="73" spans="1:2">
      <c r="A73" t="s">
        <v>3906</v>
      </c>
      <c r="B73" t="s">
        <v>43</v>
      </c>
    </row>
    <row r="74" spans="1:2">
      <c r="A74" t="s">
        <v>3907</v>
      </c>
      <c r="B74" t="s">
        <v>113</v>
      </c>
    </row>
    <row r="75" spans="1:2">
      <c r="A75" t="s">
        <v>3906</v>
      </c>
      <c r="B75" t="s">
        <v>43</v>
      </c>
    </row>
    <row r="76" spans="1:2">
      <c r="A76" t="s">
        <v>3907</v>
      </c>
      <c r="B76" t="s">
        <v>113</v>
      </c>
    </row>
    <row r="77" spans="1:2">
      <c r="A77" t="s">
        <v>3906</v>
      </c>
      <c r="B77" t="s">
        <v>43</v>
      </c>
    </row>
    <row r="78" spans="1:2">
      <c r="A78" t="s">
        <v>3907</v>
      </c>
      <c r="B78" t="s">
        <v>113</v>
      </c>
    </row>
    <row r="79" spans="1:2">
      <c r="A79" t="s">
        <v>3906</v>
      </c>
      <c r="B79" t="s">
        <v>43</v>
      </c>
    </row>
    <row r="80" spans="1:2">
      <c r="A80" t="s">
        <v>3907</v>
      </c>
      <c r="B80" t="s">
        <v>113</v>
      </c>
    </row>
    <row r="81" spans="1:3">
      <c r="A81" t="s">
        <v>3906</v>
      </c>
      <c r="B81" t="s">
        <v>43</v>
      </c>
    </row>
    <row r="82" spans="1:3">
      <c r="A82" t="s">
        <v>3907</v>
      </c>
      <c r="B82" t="s">
        <v>113</v>
      </c>
    </row>
    <row r="83" spans="1:3">
      <c r="A83" t="s">
        <v>3904</v>
      </c>
      <c r="B83" s="378" t="s">
        <v>43</v>
      </c>
      <c r="C83" s="382"/>
    </row>
    <row r="84" spans="1:3">
      <c r="A84" t="s">
        <v>3911</v>
      </c>
      <c r="B84" s="191" t="s">
        <v>113</v>
      </c>
      <c r="C84" s="384"/>
    </row>
    <row r="85" spans="1:3">
      <c r="A85" t="s">
        <v>3906</v>
      </c>
      <c r="B85" t="s">
        <v>43</v>
      </c>
    </row>
    <row r="86" spans="1:3">
      <c r="A86" t="s">
        <v>3907</v>
      </c>
      <c r="B86" t="s">
        <v>113</v>
      </c>
    </row>
  </sheetData>
  <pageMargins left="0.7" right="0.7" top="0.75" bottom="0.75" header="0.3" footer="0.3"/>
  <pageSetup paperSize="9" orientation="portrait" r:id="rId1"/>
  <headerFooter>
    <oddFooter>&amp;C&amp;1#&amp;"Calibri"&amp;10&amp;K000000RESTRICTED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59F9F-A18D-435A-B0AA-609D669252F2}">
  <dimension ref="A1:N156"/>
  <sheetViews>
    <sheetView topLeftCell="A133" workbookViewId="0">
      <selection activeCell="Y4" sqref="Y4"/>
    </sheetView>
  </sheetViews>
  <sheetFormatPr defaultRowHeight="12.5"/>
  <cols>
    <col min="1" max="1" width="9.08984375" style="55"/>
    <col min="2" max="2" width="10.90625" style="55" bestFit="1" customWidth="1"/>
    <col min="3" max="3" width="19.453125" bestFit="1" customWidth="1"/>
    <col min="4" max="6" width="19.453125" style="55" customWidth="1"/>
    <col min="7" max="7" width="62.08984375" bestFit="1" customWidth="1"/>
    <col min="8" max="8" width="13.453125" bestFit="1" customWidth="1"/>
    <col min="9" max="9" width="27.54296875" bestFit="1" customWidth="1"/>
    <col min="10" max="10" width="25.6328125" bestFit="1" customWidth="1"/>
    <col min="11" max="11" width="17.54296875" bestFit="1" customWidth="1"/>
    <col min="14" max="14" width="16.6328125" style="55" bestFit="1" customWidth="1"/>
    <col min="262" max="262" width="19.453125" bestFit="1" customWidth="1"/>
    <col min="263" max="263" width="62.08984375" bestFit="1" customWidth="1"/>
    <col min="264" max="264" width="13.453125" bestFit="1" customWidth="1"/>
    <col min="265" max="265" width="27.54296875" bestFit="1" customWidth="1"/>
    <col min="266" max="266" width="25.6328125" bestFit="1" customWidth="1"/>
    <col min="267" max="267" width="17.54296875" bestFit="1" customWidth="1"/>
    <col min="518" max="518" width="19.453125" bestFit="1" customWidth="1"/>
    <col min="519" max="519" width="62.08984375" bestFit="1" customWidth="1"/>
    <col min="520" max="520" width="13.453125" bestFit="1" customWidth="1"/>
    <col min="521" max="521" width="27.54296875" bestFit="1" customWidth="1"/>
    <col min="522" max="522" width="25.6328125" bestFit="1" customWidth="1"/>
    <col min="523" max="523" width="17.54296875" bestFit="1" customWidth="1"/>
    <col min="774" max="774" width="19.453125" bestFit="1" customWidth="1"/>
    <col min="775" max="775" width="62.08984375" bestFit="1" customWidth="1"/>
    <col min="776" max="776" width="13.453125" bestFit="1" customWidth="1"/>
    <col min="777" max="777" width="27.54296875" bestFit="1" customWidth="1"/>
    <col min="778" max="778" width="25.6328125" bestFit="1" customWidth="1"/>
    <col min="779" max="779" width="17.54296875" bestFit="1" customWidth="1"/>
    <col min="1030" max="1030" width="19.453125" bestFit="1" customWidth="1"/>
    <col min="1031" max="1031" width="62.08984375" bestFit="1" customWidth="1"/>
    <col min="1032" max="1032" width="13.453125" bestFit="1" customWidth="1"/>
    <col min="1033" max="1033" width="27.54296875" bestFit="1" customWidth="1"/>
    <col min="1034" max="1034" width="25.6328125" bestFit="1" customWidth="1"/>
    <col min="1035" max="1035" width="17.54296875" bestFit="1" customWidth="1"/>
    <col min="1286" max="1286" width="19.453125" bestFit="1" customWidth="1"/>
    <col min="1287" max="1287" width="62.08984375" bestFit="1" customWidth="1"/>
    <col min="1288" max="1288" width="13.453125" bestFit="1" customWidth="1"/>
    <col min="1289" max="1289" width="27.54296875" bestFit="1" customWidth="1"/>
    <col min="1290" max="1290" width="25.6328125" bestFit="1" customWidth="1"/>
    <col min="1291" max="1291" width="17.54296875" bestFit="1" customWidth="1"/>
    <col min="1542" max="1542" width="19.453125" bestFit="1" customWidth="1"/>
    <col min="1543" max="1543" width="62.08984375" bestFit="1" customWidth="1"/>
    <col min="1544" max="1544" width="13.453125" bestFit="1" customWidth="1"/>
    <col min="1545" max="1545" width="27.54296875" bestFit="1" customWidth="1"/>
    <col min="1546" max="1546" width="25.6328125" bestFit="1" customWidth="1"/>
    <col min="1547" max="1547" width="17.54296875" bestFit="1" customWidth="1"/>
    <col min="1798" max="1798" width="19.453125" bestFit="1" customWidth="1"/>
    <col min="1799" max="1799" width="62.08984375" bestFit="1" customWidth="1"/>
    <col min="1800" max="1800" width="13.453125" bestFit="1" customWidth="1"/>
    <col min="1801" max="1801" width="27.54296875" bestFit="1" customWidth="1"/>
    <col min="1802" max="1802" width="25.6328125" bestFit="1" customWidth="1"/>
    <col min="1803" max="1803" width="17.54296875" bestFit="1" customWidth="1"/>
    <col min="2054" max="2054" width="19.453125" bestFit="1" customWidth="1"/>
    <col min="2055" max="2055" width="62.08984375" bestFit="1" customWidth="1"/>
    <col min="2056" max="2056" width="13.453125" bestFit="1" customWidth="1"/>
    <col min="2057" max="2057" width="27.54296875" bestFit="1" customWidth="1"/>
    <col min="2058" max="2058" width="25.6328125" bestFit="1" customWidth="1"/>
    <col min="2059" max="2059" width="17.54296875" bestFit="1" customWidth="1"/>
    <col min="2310" max="2310" width="19.453125" bestFit="1" customWidth="1"/>
    <col min="2311" max="2311" width="62.08984375" bestFit="1" customWidth="1"/>
    <col min="2312" max="2312" width="13.453125" bestFit="1" customWidth="1"/>
    <col min="2313" max="2313" width="27.54296875" bestFit="1" customWidth="1"/>
    <col min="2314" max="2314" width="25.6328125" bestFit="1" customWidth="1"/>
    <col min="2315" max="2315" width="17.54296875" bestFit="1" customWidth="1"/>
    <col min="2566" max="2566" width="19.453125" bestFit="1" customWidth="1"/>
    <col min="2567" max="2567" width="62.08984375" bestFit="1" customWidth="1"/>
    <col min="2568" max="2568" width="13.453125" bestFit="1" customWidth="1"/>
    <col min="2569" max="2569" width="27.54296875" bestFit="1" customWidth="1"/>
    <col min="2570" max="2570" width="25.6328125" bestFit="1" customWidth="1"/>
    <col min="2571" max="2571" width="17.54296875" bestFit="1" customWidth="1"/>
    <col min="2822" max="2822" width="19.453125" bestFit="1" customWidth="1"/>
    <col min="2823" max="2823" width="62.08984375" bestFit="1" customWidth="1"/>
    <col min="2824" max="2824" width="13.453125" bestFit="1" customWidth="1"/>
    <col min="2825" max="2825" width="27.54296875" bestFit="1" customWidth="1"/>
    <col min="2826" max="2826" width="25.6328125" bestFit="1" customWidth="1"/>
    <col min="2827" max="2827" width="17.54296875" bestFit="1" customWidth="1"/>
    <col min="3078" max="3078" width="19.453125" bestFit="1" customWidth="1"/>
    <col min="3079" max="3079" width="62.08984375" bestFit="1" customWidth="1"/>
    <col min="3080" max="3080" width="13.453125" bestFit="1" customWidth="1"/>
    <col min="3081" max="3081" width="27.54296875" bestFit="1" customWidth="1"/>
    <col min="3082" max="3082" width="25.6328125" bestFit="1" customWidth="1"/>
    <col min="3083" max="3083" width="17.54296875" bestFit="1" customWidth="1"/>
    <col min="3334" max="3334" width="19.453125" bestFit="1" customWidth="1"/>
    <col min="3335" max="3335" width="62.08984375" bestFit="1" customWidth="1"/>
    <col min="3336" max="3336" width="13.453125" bestFit="1" customWidth="1"/>
    <col min="3337" max="3337" width="27.54296875" bestFit="1" customWidth="1"/>
    <col min="3338" max="3338" width="25.6328125" bestFit="1" customWidth="1"/>
    <col min="3339" max="3339" width="17.54296875" bestFit="1" customWidth="1"/>
    <col min="3590" max="3590" width="19.453125" bestFit="1" customWidth="1"/>
    <col min="3591" max="3591" width="62.08984375" bestFit="1" customWidth="1"/>
    <col min="3592" max="3592" width="13.453125" bestFit="1" customWidth="1"/>
    <col min="3593" max="3593" width="27.54296875" bestFit="1" customWidth="1"/>
    <col min="3594" max="3594" width="25.6328125" bestFit="1" customWidth="1"/>
    <col min="3595" max="3595" width="17.54296875" bestFit="1" customWidth="1"/>
    <col min="3846" max="3846" width="19.453125" bestFit="1" customWidth="1"/>
    <col min="3847" max="3847" width="62.08984375" bestFit="1" customWidth="1"/>
    <col min="3848" max="3848" width="13.453125" bestFit="1" customWidth="1"/>
    <col min="3849" max="3849" width="27.54296875" bestFit="1" customWidth="1"/>
    <col min="3850" max="3850" width="25.6328125" bestFit="1" customWidth="1"/>
    <col min="3851" max="3851" width="17.54296875" bestFit="1" customWidth="1"/>
    <col min="4102" max="4102" width="19.453125" bestFit="1" customWidth="1"/>
    <col min="4103" max="4103" width="62.08984375" bestFit="1" customWidth="1"/>
    <col min="4104" max="4104" width="13.453125" bestFit="1" customWidth="1"/>
    <col min="4105" max="4105" width="27.54296875" bestFit="1" customWidth="1"/>
    <col min="4106" max="4106" width="25.6328125" bestFit="1" customWidth="1"/>
    <col min="4107" max="4107" width="17.54296875" bestFit="1" customWidth="1"/>
    <col min="4358" max="4358" width="19.453125" bestFit="1" customWidth="1"/>
    <col min="4359" max="4359" width="62.08984375" bestFit="1" customWidth="1"/>
    <col min="4360" max="4360" width="13.453125" bestFit="1" customWidth="1"/>
    <col min="4361" max="4361" width="27.54296875" bestFit="1" customWidth="1"/>
    <col min="4362" max="4362" width="25.6328125" bestFit="1" customWidth="1"/>
    <col min="4363" max="4363" width="17.54296875" bestFit="1" customWidth="1"/>
    <col min="4614" max="4614" width="19.453125" bestFit="1" customWidth="1"/>
    <col min="4615" max="4615" width="62.08984375" bestFit="1" customWidth="1"/>
    <col min="4616" max="4616" width="13.453125" bestFit="1" customWidth="1"/>
    <col min="4617" max="4617" width="27.54296875" bestFit="1" customWidth="1"/>
    <col min="4618" max="4618" width="25.6328125" bestFit="1" customWidth="1"/>
    <col min="4619" max="4619" width="17.54296875" bestFit="1" customWidth="1"/>
    <col min="4870" max="4870" width="19.453125" bestFit="1" customWidth="1"/>
    <col min="4871" max="4871" width="62.08984375" bestFit="1" customWidth="1"/>
    <col min="4872" max="4872" width="13.453125" bestFit="1" customWidth="1"/>
    <col min="4873" max="4873" width="27.54296875" bestFit="1" customWidth="1"/>
    <col min="4874" max="4874" width="25.6328125" bestFit="1" customWidth="1"/>
    <col min="4875" max="4875" width="17.54296875" bestFit="1" customWidth="1"/>
    <col min="5126" max="5126" width="19.453125" bestFit="1" customWidth="1"/>
    <col min="5127" max="5127" width="62.08984375" bestFit="1" customWidth="1"/>
    <col min="5128" max="5128" width="13.453125" bestFit="1" customWidth="1"/>
    <col min="5129" max="5129" width="27.54296875" bestFit="1" customWidth="1"/>
    <col min="5130" max="5130" width="25.6328125" bestFit="1" customWidth="1"/>
    <col min="5131" max="5131" width="17.54296875" bestFit="1" customWidth="1"/>
    <col min="5382" max="5382" width="19.453125" bestFit="1" customWidth="1"/>
    <col min="5383" max="5383" width="62.08984375" bestFit="1" customWidth="1"/>
    <col min="5384" max="5384" width="13.453125" bestFit="1" customWidth="1"/>
    <col min="5385" max="5385" width="27.54296875" bestFit="1" customWidth="1"/>
    <col min="5386" max="5386" width="25.6328125" bestFit="1" customWidth="1"/>
    <col min="5387" max="5387" width="17.54296875" bestFit="1" customWidth="1"/>
    <col min="5638" max="5638" width="19.453125" bestFit="1" customWidth="1"/>
    <col min="5639" max="5639" width="62.08984375" bestFit="1" customWidth="1"/>
    <col min="5640" max="5640" width="13.453125" bestFit="1" customWidth="1"/>
    <col min="5641" max="5641" width="27.54296875" bestFit="1" customWidth="1"/>
    <col min="5642" max="5642" width="25.6328125" bestFit="1" customWidth="1"/>
    <col min="5643" max="5643" width="17.54296875" bestFit="1" customWidth="1"/>
    <col min="5894" max="5894" width="19.453125" bestFit="1" customWidth="1"/>
    <col min="5895" max="5895" width="62.08984375" bestFit="1" customWidth="1"/>
    <col min="5896" max="5896" width="13.453125" bestFit="1" customWidth="1"/>
    <col min="5897" max="5897" width="27.54296875" bestFit="1" customWidth="1"/>
    <col min="5898" max="5898" width="25.6328125" bestFit="1" customWidth="1"/>
    <col min="5899" max="5899" width="17.54296875" bestFit="1" customWidth="1"/>
    <col min="6150" max="6150" width="19.453125" bestFit="1" customWidth="1"/>
    <col min="6151" max="6151" width="62.08984375" bestFit="1" customWidth="1"/>
    <col min="6152" max="6152" width="13.453125" bestFit="1" customWidth="1"/>
    <col min="6153" max="6153" width="27.54296875" bestFit="1" customWidth="1"/>
    <col min="6154" max="6154" width="25.6328125" bestFit="1" customWidth="1"/>
    <col min="6155" max="6155" width="17.54296875" bestFit="1" customWidth="1"/>
    <col min="6406" max="6406" width="19.453125" bestFit="1" customWidth="1"/>
    <col min="6407" max="6407" width="62.08984375" bestFit="1" customWidth="1"/>
    <col min="6408" max="6408" width="13.453125" bestFit="1" customWidth="1"/>
    <col min="6409" max="6409" width="27.54296875" bestFit="1" customWidth="1"/>
    <col min="6410" max="6410" width="25.6328125" bestFit="1" customWidth="1"/>
    <col min="6411" max="6411" width="17.54296875" bestFit="1" customWidth="1"/>
    <col min="6662" max="6662" width="19.453125" bestFit="1" customWidth="1"/>
    <col min="6663" max="6663" width="62.08984375" bestFit="1" customWidth="1"/>
    <col min="6664" max="6664" width="13.453125" bestFit="1" customWidth="1"/>
    <col min="6665" max="6665" width="27.54296875" bestFit="1" customWidth="1"/>
    <col min="6666" max="6666" width="25.6328125" bestFit="1" customWidth="1"/>
    <col min="6667" max="6667" width="17.54296875" bestFit="1" customWidth="1"/>
    <col min="6918" max="6918" width="19.453125" bestFit="1" customWidth="1"/>
    <col min="6919" max="6919" width="62.08984375" bestFit="1" customWidth="1"/>
    <col min="6920" max="6920" width="13.453125" bestFit="1" customWidth="1"/>
    <col min="6921" max="6921" width="27.54296875" bestFit="1" customWidth="1"/>
    <col min="6922" max="6922" width="25.6328125" bestFit="1" customWidth="1"/>
    <col min="6923" max="6923" width="17.54296875" bestFit="1" customWidth="1"/>
    <col min="7174" max="7174" width="19.453125" bestFit="1" customWidth="1"/>
    <col min="7175" max="7175" width="62.08984375" bestFit="1" customWidth="1"/>
    <col min="7176" max="7176" width="13.453125" bestFit="1" customWidth="1"/>
    <col min="7177" max="7177" width="27.54296875" bestFit="1" customWidth="1"/>
    <col min="7178" max="7178" width="25.6328125" bestFit="1" customWidth="1"/>
    <col min="7179" max="7179" width="17.54296875" bestFit="1" customWidth="1"/>
    <col min="7430" max="7430" width="19.453125" bestFit="1" customWidth="1"/>
    <col min="7431" max="7431" width="62.08984375" bestFit="1" customWidth="1"/>
    <col min="7432" max="7432" width="13.453125" bestFit="1" customWidth="1"/>
    <col min="7433" max="7433" width="27.54296875" bestFit="1" customWidth="1"/>
    <col min="7434" max="7434" width="25.6328125" bestFit="1" customWidth="1"/>
    <col min="7435" max="7435" width="17.54296875" bestFit="1" customWidth="1"/>
    <col min="7686" max="7686" width="19.453125" bestFit="1" customWidth="1"/>
    <col min="7687" max="7687" width="62.08984375" bestFit="1" customWidth="1"/>
    <col min="7688" max="7688" width="13.453125" bestFit="1" customWidth="1"/>
    <col min="7689" max="7689" width="27.54296875" bestFit="1" customWidth="1"/>
    <col min="7690" max="7690" width="25.6328125" bestFit="1" customWidth="1"/>
    <col min="7691" max="7691" width="17.54296875" bestFit="1" customWidth="1"/>
    <col min="7942" max="7942" width="19.453125" bestFit="1" customWidth="1"/>
    <col min="7943" max="7943" width="62.08984375" bestFit="1" customWidth="1"/>
    <col min="7944" max="7944" width="13.453125" bestFit="1" customWidth="1"/>
    <col min="7945" max="7945" width="27.54296875" bestFit="1" customWidth="1"/>
    <col min="7946" max="7946" width="25.6328125" bestFit="1" customWidth="1"/>
    <col min="7947" max="7947" width="17.54296875" bestFit="1" customWidth="1"/>
    <col min="8198" max="8198" width="19.453125" bestFit="1" customWidth="1"/>
    <col min="8199" max="8199" width="62.08984375" bestFit="1" customWidth="1"/>
    <col min="8200" max="8200" width="13.453125" bestFit="1" customWidth="1"/>
    <col min="8201" max="8201" width="27.54296875" bestFit="1" customWidth="1"/>
    <col min="8202" max="8202" width="25.6328125" bestFit="1" customWidth="1"/>
    <col min="8203" max="8203" width="17.54296875" bestFit="1" customWidth="1"/>
    <col min="8454" max="8454" width="19.453125" bestFit="1" customWidth="1"/>
    <col min="8455" max="8455" width="62.08984375" bestFit="1" customWidth="1"/>
    <col min="8456" max="8456" width="13.453125" bestFit="1" customWidth="1"/>
    <col min="8457" max="8457" width="27.54296875" bestFit="1" customWidth="1"/>
    <col min="8458" max="8458" width="25.6328125" bestFit="1" customWidth="1"/>
    <col min="8459" max="8459" width="17.54296875" bestFit="1" customWidth="1"/>
    <col min="8710" max="8710" width="19.453125" bestFit="1" customWidth="1"/>
    <col min="8711" max="8711" width="62.08984375" bestFit="1" customWidth="1"/>
    <col min="8712" max="8712" width="13.453125" bestFit="1" customWidth="1"/>
    <col min="8713" max="8713" width="27.54296875" bestFit="1" customWidth="1"/>
    <col min="8714" max="8714" width="25.6328125" bestFit="1" customWidth="1"/>
    <col min="8715" max="8715" width="17.54296875" bestFit="1" customWidth="1"/>
    <col min="8966" max="8966" width="19.453125" bestFit="1" customWidth="1"/>
    <col min="8967" max="8967" width="62.08984375" bestFit="1" customWidth="1"/>
    <col min="8968" max="8968" width="13.453125" bestFit="1" customWidth="1"/>
    <col min="8969" max="8969" width="27.54296875" bestFit="1" customWidth="1"/>
    <col min="8970" max="8970" width="25.6328125" bestFit="1" customWidth="1"/>
    <col min="8971" max="8971" width="17.54296875" bestFit="1" customWidth="1"/>
    <col min="9222" max="9222" width="19.453125" bestFit="1" customWidth="1"/>
    <col min="9223" max="9223" width="62.08984375" bestFit="1" customWidth="1"/>
    <col min="9224" max="9224" width="13.453125" bestFit="1" customWidth="1"/>
    <col min="9225" max="9225" width="27.54296875" bestFit="1" customWidth="1"/>
    <col min="9226" max="9226" width="25.6328125" bestFit="1" customWidth="1"/>
    <col min="9227" max="9227" width="17.54296875" bestFit="1" customWidth="1"/>
    <col min="9478" max="9478" width="19.453125" bestFit="1" customWidth="1"/>
    <col min="9479" max="9479" width="62.08984375" bestFit="1" customWidth="1"/>
    <col min="9480" max="9480" width="13.453125" bestFit="1" customWidth="1"/>
    <col min="9481" max="9481" width="27.54296875" bestFit="1" customWidth="1"/>
    <col min="9482" max="9482" width="25.6328125" bestFit="1" customWidth="1"/>
    <col min="9483" max="9483" width="17.54296875" bestFit="1" customWidth="1"/>
    <col min="9734" max="9734" width="19.453125" bestFit="1" customWidth="1"/>
    <col min="9735" max="9735" width="62.08984375" bestFit="1" customWidth="1"/>
    <col min="9736" max="9736" width="13.453125" bestFit="1" customWidth="1"/>
    <col min="9737" max="9737" width="27.54296875" bestFit="1" customWidth="1"/>
    <col min="9738" max="9738" width="25.6328125" bestFit="1" customWidth="1"/>
    <col min="9739" max="9739" width="17.54296875" bestFit="1" customWidth="1"/>
    <col min="9990" max="9990" width="19.453125" bestFit="1" customWidth="1"/>
    <col min="9991" max="9991" width="62.08984375" bestFit="1" customWidth="1"/>
    <col min="9992" max="9992" width="13.453125" bestFit="1" customWidth="1"/>
    <col min="9993" max="9993" width="27.54296875" bestFit="1" customWidth="1"/>
    <col min="9994" max="9994" width="25.6328125" bestFit="1" customWidth="1"/>
    <col min="9995" max="9995" width="17.54296875" bestFit="1" customWidth="1"/>
    <col min="10246" max="10246" width="19.453125" bestFit="1" customWidth="1"/>
    <col min="10247" max="10247" width="62.08984375" bestFit="1" customWidth="1"/>
    <col min="10248" max="10248" width="13.453125" bestFit="1" customWidth="1"/>
    <col min="10249" max="10249" width="27.54296875" bestFit="1" customWidth="1"/>
    <col min="10250" max="10250" width="25.6328125" bestFit="1" customWidth="1"/>
    <col min="10251" max="10251" width="17.54296875" bestFit="1" customWidth="1"/>
    <col min="10502" max="10502" width="19.453125" bestFit="1" customWidth="1"/>
    <col min="10503" max="10503" width="62.08984375" bestFit="1" customWidth="1"/>
    <col min="10504" max="10504" width="13.453125" bestFit="1" customWidth="1"/>
    <col min="10505" max="10505" width="27.54296875" bestFit="1" customWidth="1"/>
    <col min="10506" max="10506" width="25.6328125" bestFit="1" customWidth="1"/>
    <col min="10507" max="10507" width="17.54296875" bestFit="1" customWidth="1"/>
    <col min="10758" max="10758" width="19.453125" bestFit="1" customWidth="1"/>
    <col min="10759" max="10759" width="62.08984375" bestFit="1" customWidth="1"/>
    <col min="10760" max="10760" width="13.453125" bestFit="1" customWidth="1"/>
    <col min="10761" max="10761" width="27.54296875" bestFit="1" customWidth="1"/>
    <col min="10762" max="10762" width="25.6328125" bestFit="1" customWidth="1"/>
    <col min="10763" max="10763" width="17.54296875" bestFit="1" customWidth="1"/>
    <col min="11014" max="11014" width="19.453125" bestFit="1" customWidth="1"/>
    <col min="11015" max="11015" width="62.08984375" bestFit="1" customWidth="1"/>
    <col min="11016" max="11016" width="13.453125" bestFit="1" customWidth="1"/>
    <col min="11017" max="11017" width="27.54296875" bestFit="1" customWidth="1"/>
    <col min="11018" max="11018" width="25.6328125" bestFit="1" customWidth="1"/>
    <col min="11019" max="11019" width="17.54296875" bestFit="1" customWidth="1"/>
    <col min="11270" max="11270" width="19.453125" bestFit="1" customWidth="1"/>
    <col min="11271" max="11271" width="62.08984375" bestFit="1" customWidth="1"/>
    <col min="11272" max="11272" width="13.453125" bestFit="1" customWidth="1"/>
    <col min="11273" max="11273" width="27.54296875" bestFit="1" customWidth="1"/>
    <col min="11274" max="11274" width="25.6328125" bestFit="1" customWidth="1"/>
    <col min="11275" max="11275" width="17.54296875" bestFit="1" customWidth="1"/>
    <col min="11526" max="11526" width="19.453125" bestFit="1" customWidth="1"/>
    <col min="11527" max="11527" width="62.08984375" bestFit="1" customWidth="1"/>
    <col min="11528" max="11528" width="13.453125" bestFit="1" customWidth="1"/>
    <col min="11529" max="11529" width="27.54296875" bestFit="1" customWidth="1"/>
    <col min="11530" max="11530" width="25.6328125" bestFit="1" customWidth="1"/>
    <col min="11531" max="11531" width="17.54296875" bestFit="1" customWidth="1"/>
    <col min="11782" max="11782" width="19.453125" bestFit="1" customWidth="1"/>
    <col min="11783" max="11783" width="62.08984375" bestFit="1" customWidth="1"/>
    <col min="11784" max="11784" width="13.453125" bestFit="1" customWidth="1"/>
    <col min="11785" max="11785" width="27.54296875" bestFit="1" customWidth="1"/>
    <col min="11786" max="11786" width="25.6328125" bestFit="1" customWidth="1"/>
    <col min="11787" max="11787" width="17.54296875" bestFit="1" customWidth="1"/>
    <col min="12038" max="12038" width="19.453125" bestFit="1" customWidth="1"/>
    <col min="12039" max="12039" width="62.08984375" bestFit="1" customWidth="1"/>
    <col min="12040" max="12040" width="13.453125" bestFit="1" customWidth="1"/>
    <col min="12041" max="12041" width="27.54296875" bestFit="1" customWidth="1"/>
    <col min="12042" max="12042" width="25.6328125" bestFit="1" customWidth="1"/>
    <col min="12043" max="12043" width="17.54296875" bestFit="1" customWidth="1"/>
    <col min="12294" max="12294" width="19.453125" bestFit="1" customWidth="1"/>
    <col min="12295" max="12295" width="62.08984375" bestFit="1" customWidth="1"/>
    <col min="12296" max="12296" width="13.453125" bestFit="1" customWidth="1"/>
    <col min="12297" max="12297" width="27.54296875" bestFit="1" customWidth="1"/>
    <col min="12298" max="12298" width="25.6328125" bestFit="1" customWidth="1"/>
    <col min="12299" max="12299" width="17.54296875" bestFit="1" customWidth="1"/>
    <col min="12550" max="12550" width="19.453125" bestFit="1" customWidth="1"/>
    <col min="12551" max="12551" width="62.08984375" bestFit="1" customWidth="1"/>
    <col min="12552" max="12552" width="13.453125" bestFit="1" customWidth="1"/>
    <col min="12553" max="12553" width="27.54296875" bestFit="1" customWidth="1"/>
    <col min="12554" max="12554" width="25.6328125" bestFit="1" customWidth="1"/>
    <col min="12555" max="12555" width="17.54296875" bestFit="1" customWidth="1"/>
    <col min="12806" max="12806" width="19.453125" bestFit="1" customWidth="1"/>
    <col min="12807" max="12807" width="62.08984375" bestFit="1" customWidth="1"/>
    <col min="12808" max="12808" width="13.453125" bestFit="1" customWidth="1"/>
    <col min="12809" max="12809" width="27.54296875" bestFit="1" customWidth="1"/>
    <col min="12810" max="12810" width="25.6328125" bestFit="1" customWidth="1"/>
    <col min="12811" max="12811" width="17.54296875" bestFit="1" customWidth="1"/>
    <col min="13062" max="13062" width="19.453125" bestFit="1" customWidth="1"/>
    <col min="13063" max="13063" width="62.08984375" bestFit="1" customWidth="1"/>
    <col min="13064" max="13064" width="13.453125" bestFit="1" customWidth="1"/>
    <col min="13065" max="13065" width="27.54296875" bestFit="1" customWidth="1"/>
    <col min="13066" max="13066" width="25.6328125" bestFit="1" customWidth="1"/>
    <col min="13067" max="13067" width="17.54296875" bestFit="1" customWidth="1"/>
    <col min="13318" max="13318" width="19.453125" bestFit="1" customWidth="1"/>
    <col min="13319" max="13319" width="62.08984375" bestFit="1" customWidth="1"/>
    <col min="13320" max="13320" width="13.453125" bestFit="1" customWidth="1"/>
    <col min="13321" max="13321" width="27.54296875" bestFit="1" customWidth="1"/>
    <col min="13322" max="13322" width="25.6328125" bestFit="1" customWidth="1"/>
    <col min="13323" max="13323" width="17.54296875" bestFit="1" customWidth="1"/>
    <col min="13574" max="13574" width="19.453125" bestFit="1" customWidth="1"/>
    <col min="13575" max="13575" width="62.08984375" bestFit="1" customWidth="1"/>
    <col min="13576" max="13576" width="13.453125" bestFit="1" customWidth="1"/>
    <col min="13577" max="13577" width="27.54296875" bestFit="1" customWidth="1"/>
    <col min="13578" max="13578" width="25.6328125" bestFit="1" customWidth="1"/>
    <col min="13579" max="13579" width="17.54296875" bestFit="1" customWidth="1"/>
    <col min="13830" max="13830" width="19.453125" bestFit="1" customWidth="1"/>
    <col min="13831" max="13831" width="62.08984375" bestFit="1" customWidth="1"/>
    <col min="13832" max="13832" width="13.453125" bestFit="1" customWidth="1"/>
    <col min="13833" max="13833" width="27.54296875" bestFit="1" customWidth="1"/>
    <col min="13834" max="13834" width="25.6328125" bestFit="1" customWidth="1"/>
    <col min="13835" max="13835" width="17.54296875" bestFit="1" customWidth="1"/>
    <col min="14086" max="14086" width="19.453125" bestFit="1" customWidth="1"/>
    <col min="14087" max="14087" width="62.08984375" bestFit="1" customWidth="1"/>
    <col min="14088" max="14088" width="13.453125" bestFit="1" customWidth="1"/>
    <col min="14089" max="14089" width="27.54296875" bestFit="1" customWidth="1"/>
    <col min="14090" max="14090" width="25.6328125" bestFit="1" customWidth="1"/>
    <col min="14091" max="14091" width="17.54296875" bestFit="1" customWidth="1"/>
    <col min="14342" max="14342" width="19.453125" bestFit="1" customWidth="1"/>
    <col min="14343" max="14343" width="62.08984375" bestFit="1" customWidth="1"/>
    <col min="14344" max="14344" width="13.453125" bestFit="1" customWidth="1"/>
    <col min="14345" max="14345" width="27.54296875" bestFit="1" customWidth="1"/>
    <col min="14346" max="14346" width="25.6328125" bestFit="1" customWidth="1"/>
    <col min="14347" max="14347" width="17.54296875" bestFit="1" customWidth="1"/>
    <col min="14598" max="14598" width="19.453125" bestFit="1" customWidth="1"/>
    <col min="14599" max="14599" width="62.08984375" bestFit="1" customWidth="1"/>
    <col min="14600" max="14600" width="13.453125" bestFit="1" customWidth="1"/>
    <col min="14601" max="14601" width="27.54296875" bestFit="1" customWidth="1"/>
    <col min="14602" max="14602" width="25.6328125" bestFit="1" customWidth="1"/>
    <col min="14603" max="14603" width="17.54296875" bestFit="1" customWidth="1"/>
    <col min="14854" max="14854" width="19.453125" bestFit="1" customWidth="1"/>
    <col min="14855" max="14855" width="62.08984375" bestFit="1" customWidth="1"/>
    <col min="14856" max="14856" width="13.453125" bestFit="1" customWidth="1"/>
    <col min="14857" max="14857" width="27.54296875" bestFit="1" customWidth="1"/>
    <col min="14858" max="14858" width="25.6328125" bestFit="1" customWidth="1"/>
    <col min="14859" max="14859" width="17.54296875" bestFit="1" customWidth="1"/>
    <col min="15110" max="15110" width="19.453125" bestFit="1" customWidth="1"/>
    <col min="15111" max="15111" width="62.08984375" bestFit="1" customWidth="1"/>
    <col min="15112" max="15112" width="13.453125" bestFit="1" customWidth="1"/>
    <col min="15113" max="15113" width="27.54296875" bestFit="1" customWidth="1"/>
    <col min="15114" max="15114" width="25.6328125" bestFit="1" customWidth="1"/>
    <col min="15115" max="15115" width="17.54296875" bestFit="1" customWidth="1"/>
    <col min="15366" max="15366" width="19.453125" bestFit="1" customWidth="1"/>
    <col min="15367" max="15367" width="62.08984375" bestFit="1" customWidth="1"/>
    <col min="15368" max="15368" width="13.453125" bestFit="1" customWidth="1"/>
    <col min="15369" max="15369" width="27.54296875" bestFit="1" customWidth="1"/>
    <col min="15370" max="15370" width="25.6328125" bestFit="1" customWidth="1"/>
    <col min="15371" max="15371" width="17.54296875" bestFit="1" customWidth="1"/>
    <col min="15622" max="15622" width="19.453125" bestFit="1" customWidth="1"/>
    <col min="15623" max="15623" width="62.08984375" bestFit="1" customWidth="1"/>
    <col min="15624" max="15624" width="13.453125" bestFit="1" customWidth="1"/>
    <col min="15625" max="15625" width="27.54296875" bestFit="1" customWidth="1"/>
    <col min="15626" max="15626" width="25.6328125" bestFit="1" customWidth="1"/>
    <col min="15627" max="15627" width="17.54296875" bestFit="1" customWidth="1"/>
    <col min="15878" max="15878" width="19.453125" bestFit="1" customWidth="1"/>
    <col min="15879" max="15879" width="62.08984375" bestFit="1" customWidth="1"/>
    <col min="15880" max="15880" width="13.453125" bestFit="1" customWidth="1"/>
    <col min="15881" max="15881" width="27.54296875" bestFit="1" customWidth="1"/>
    <col min="15882" max="15882" width="25.6328125" bestFit="1" customWidth="1"/>
    <col min="15883" max="15883" width="17.54296875" bestFit="1" customWidth="1"/>
    <col min="16134" max="16134" width="19.453125" bestFit="1" customWidth="1"/>
    <col min="16135" max="16135" width="62.08984375" bestFit="1" customWidth="1"/>
    <col min="16136" max="16136" width="13.453125" bestFit="1" customWidth="1"/>
    <col min="16137" max="16137" width="27.54296875" bestFit="1" customWidth="1"/>
    <col min="16138" max="16138" width="25.6328125" bestFit="1" customWidth="1"/>
    <col min="16139" max="16139" width="17.54296875" bestFit="1" customWidth="1"/>
  </cols>
  <sheetData>
    <row r="1" spans="1:14">
      <c r="A1" s="55" t="s">
        <v>1988</v>
      </c>
      <c r="B1" s="55" t="s">
        <v>1987</v>
      </c>
      <c r="C1" s="202" t="s">
        <v>1768</v>
      </c>
      <c r="D1" s="207" t="s">
        <v>219</v>
      </c>
      <c r="E1" s="207" t="s">
        <v>1916</v>
      </c>
      <c r="F1" s="207" t="s">
        <v>1061</v>
      </c>
      <c r="G1" s="202" t="s">
        <v>200</v>
      </c>
      <c r="H1" s="203" t="s">
        <v>1769</v>
      </c>
      <c r="I1" s="203" t="s">
        <v>1770</v>
      </c>
      <c r="J1" s="203" t="s">
        <v>1771</v>
      </c>
      <c r="K1" s="203" t="s">
        <v>1772</v>
      </c>
      <c r="L1" s="203" t="s">
        <v>1773</v>
      </c>
      <c r="N1" s="209" t="s">
        <v>1986</v>
      </c>
    </row>
    <row r="2" spans="1:14">
      <c r="A2" s="55" t="str">
        <f>+D2&amp;B2</f>
        <v>HDCGIFD</v>
      </c>
      <c r="B2" s="55" t="s">
        <v>43</v>
      </c>
      <c r="C2" s="204" t="s">
        <v>1748</v>
      </c>
      <c r="D2" s="208" t="str">
        <f>+_xlfn.XLOOKUP(C2,'Scheme Code Mapping'!O:O,'Scheme Code Mapping'!L:L)</f>
        <v>HDCGIF</v>
      </c>
      <c r="E2" s="208" t="str">
        <f>+_xlfn.XLOOKUP(C2,'Scheme Code Mapping'!O:O,'Scheme Code Mapping'!S:S)</f>
        <v>DDP</v>
      </c>
      <c r="F2" s="208" t="str">
        <f>+_xlfn.XLOOKUP(C2,'Scheme Code Mapping'!O:O,'Scheme Code Mapping'!T:T)</f>
        <v>Direct Plan IDCW Option</v>
      </c>
      <c r="G2" s="204" t="s">
        <v>1774</v>
      </c>
      <c r="H2" s="205">
        <v>2.2525978202744797E-3</v>
      </c>
      <c r="I2" s="205">
        <v>1.6611011907003933E-3</v>
      </c>
      <c r="J2" s="205">
        <v>0</v>
      </c>
      <c r="K2" s="205">
        <v>5.9149662957408639E-4</v>
      </c>
      <c r="L2" s="205">
        <v>0</v>
      </c>
      <c r="N2" s="210">
        <f>+I2/118*100</f>
        <v>1.4077128734749096E-3</v>
      </c>
    </row>
    <row r="3" spans="1:14">
      <c r="A3" s="55" t="str">
        <f t="shared" ref="A3:A66" si="0">+D3&amp;B3</f>
        <v>HDCGIFD</v>
      </c>
      <c r="B3" s="55" t="s">
        <v>43</v>
      </c>
      <c r="C3" s="204" t="s">
        <v>1744</v>
      </c>
      <c r="D3" s="208" t="str">
        <f>+_xlfn.XLOOKUP(C3,'Scheme Code Mapping'!O:O,'Scheme Code Mapping'!L:L)</f>
        <v>HDCGIF</v>
      </c>
      <c r="E3" s="208" t="str">
        <f>+_xlfn.XLOOKUP(C3,'Scheme Code Mapping'!O:O,'Scheme Code Mapping'!S:S)</f>
        <v>GDP</v>
      </c>
      <c r="F3" s="208" t="str">
        <f>+_xlfn.XLOOKUP(C3,'Scheme Code Mapping'!O:O,'Scheme Code Mapping'!T:T)</f>
        <v>Direct Plan  Growth Option</v>
      </c>
      <c r="G3" s="204" t="s">
        <v>1775</v>
      </c>
      <c r="H3" s="205">
        <v>2.2525978202744797E-3</v>
      </c>
      <c r="I3" s="205">
        <v>1.6611011907003933E-3</v>
      </c>
      <c r="J3" s="205">
        <v>0</v>
      </c>
      <c r="K3" s="205">
        <v>5.9149662957408639E-4</v>
      </c>
      <c r="L3" s="205">
        <v>0</v>
      </c>
      <c r="N3" s="210">
        <f t="shared" ref="N3:N66" si="1">+I3/118*100</f>
        <v>1.4077128734749096E-3</v>
      </c>
    </row>
    <row r="4" spans="1:14">
      <c r="A4" s="55" t="str">
        <f t="shared" si="0"/>
        <v>HDCGIFR</v>
      </c>
      <c r="B4" s="55" t="s">
        <v>113</v>
      </c>
      <c r="C4" s="204" t="s">
        <v>1749</v>
      </c>
      <c r="D4" s="208" t="str">
        <f>+_xlfn.XLOOKUP(C4,'Scheme Code Mapping'!O:O,'Scheme Code Mapping'!L:L)</f>
        <v>HDCGIF</v>
      </c>
      <c r="E4" s="208" t="str">
        <f>+_xlfn.XLOOKUP(C4,'Scheme Code Mapping'!O:O,'Scheme Code Mapping'!S:S)</f>
        <v>D</v>
      </c>
      <c r="F4" s="208" t="str">
        <f>+_xlfn.XLOOKUP(C4,'Scheme Code Mapping'!O:O,'Scheme Code Mapping'!T:T)</f>
        <v>IDCW Option</v>
      </c>
      <c r="G4" s="204" t="s">
        <v>1776</v>
      </c>
      <c r="H4" s="205">
        <v>4.273687276206117E-3</v>
      </c>
      <c r="I4" s="205">
        <v>1.7941278457295705E-3</v>
      </c>
      <c r="J4" s="205">
        <v>1.8467887170364593E-3</v>
      </c>
      <c r="K4" s="205">
        <v>7.3277071344008717E-4</v>
      </c>
      <c r="L4" s="205">
        <v>0</v>
      </c>
      <c r="N4" s="210">
        <f t="shared" si="1"/>
        <v>1.5204473268894665E-3</v>
      </c>
    </row>
    <row r="5" spans="1:14">
      <c r="A5" s="55" t="str">
        <f t="shared" si="0"/>
        <v>HDCGIFR</v>
      </c>
      <c r="B5" s="55" t="s">
        <v>113</v>
      </c>
      <c r="C5" s="204" t="s">
        <v>1747</v>
      </c>
      <c r="D5" s="208" t="str">
        <f>+_xlfn.XLOOKUP(C5,'Scheme Code Mapping'!O:O,'Scheme Code Mapping'!L:L)</f>
        <v>HDCGIF</v>
      </c>
      <c r="E5" s="208" t="str">
        <f>+_xlfn.XLOOKUP(C5,'Scheme Code Mapping'!O:O,'Scheme Code Mapping'!S:S)</f>
        <v>G</v>
      </c>
      <c r="F5" s="208" t="str">
        <f>+_xlfn.XLOOKUP(C5,'Scheme Code Mapping'!O:O,'Scheme Code Mapping'!T:T)</f>
        <v>Growth Option</v>
      </c>
      <c r="G5" s="204" t="s">
        <v>1777</v>
      </c>
      <c r="H5" s="205">
        <v>4.273687276206117E-3</v>
      </c>
      <c r="I5" s="205">
        <v>1.7941278457295705E-3</v>
      </c>
      <c r="J5" s="205">
        <v>1.8467887170364593E-3</v>
      </c>
      <c r="K5" s="205">
        <v>7.3277071344008717E-4</v>
      </c>
      <c r="L5" s="205">
        <v>0</v>
      </c>
      <c r="N5" s="210">
        <f t="shared" si="1"/>
        <v>1.5204473268894665E-3</v>
      </c>
    </row>
    <row r="6" spans="1:14">
      <c r="A6" s="55" t="str">
        <f t="shared" si="0"/>
        <v>HDCOBFD</v>
      </c>
      <c r="B6" s="55" t="s">
        <v>43</v>
      </c>
      <c r="C6" s="204" t="s">
        <v>1490</v>
      </c>
      <c r="D6" s="208" t="str">
        <f>+_xlfn.XLOOKUP(C6,'Scheme Code Mapping'!O:O,'Scheme Code Mapping'!L:L)</f>
        <v>HDCOBF</v>
      </c>
      <c r="E6" s="208" t="str">
        <f>+_xlfn.XLOOKUP(C6,'Scheme Code Mapping'!O:O,'Scheme Code Mapping'!S:S)</f>
        <v>GDP</v>
      </c>
      <c r="F6" s="208" t="str">
        <f>+_xlfn.XLOOKUP(C6,'Scheme Code Mapping'!O:O,'Scheme Code Mapping'!T:T)</f>
        <v>Direct Plan  Growth Option</v>
      </c>
      <c r="G6" s="204" t="s">
        <v>1778</v>
      </c>
      <c r="H6" s="205">
        <v>3.4746796466397166E-3</v>
      </c>
      <c r="I6" s="205">
        <v>2.5746835226599478E-3</v>
      </c>
      <c r="J6" s="205">
        <v>0</v>
      </c>
      <c r="K6" s="205">
        <v>8.9999612397976885E-4</v>
      </c>
      <c r="L6" s="205">
        <v>0</v>
      </c>
      <c r="N6" s="210">
        <f t="shared" si="1"/>
        <v>2.1819351886948708E-3</v>
      </c>
    </row>
    <row r="7" spans="1:14">
      <c r="A7" s="55" t="str">
        <f t="shared" si="0"/>
        <v>HDCOBFD</v>
      </c>
      <c r="B7" s="55" t="s">
        <v>43</v>
      </c>
      <c r="C7" s="204" t="s">
        <v>1496</v>
      </c>
      <c r="D7" s="208" t="str">
        <f>+_xlfn.XLOOKUP(C7,'Scheme Code Mapping'!O:O,'Scheme Code Mapping'!L:L)</f>
        <v>HDCOBF</v>
      </c>
      <c r="E7" s="208" t="str">
        <f>+_xlfn.XLOOKUP(C7,'Scheme Code Mapping'!O:O,'Scheme Code Mapping'!S:S)</f>
        <v>HYP</v>
      </c>
      <c r="F7" s="208" t="str">
        <f>+_xlfn.XLOOKUP(C7,'Scheme Code Mapping'!O:O,'Scheme Code Mapping'!T:T)</f>
        <v>Direct Plan - Half Yearly IDCW Option.</v>
      </c>
      <c r="G7" s="204" t="s">
        <v>1779</v>
      </c>
      <c r="H7" s="205">
        <v>3.4746796466397166E-3</v>
      </c>
      <c r="I7" s="205">
        <v>2.5746835226599478E-3</v>
      </c>
      <c r="J7" s="205">
        <v>0</v>
      </c>
      <c r="K7" s="205">
        <v>8.9999612397976885E-4</v>
      </c>
      <c r="L7" s="205">
        <v>0</v>
      </c>
      <c r="N7" s="210">
        <f t="shared" si="1"/>
        <v>2.1819351886948708E-3</v>
      </c>
    </row>
    <row r="8" spans="1:14">
      <c r="A8" s="55" t="str">
        <f t="shared" si="0"/>
        <v>HDCOBFD</v>
      </c>
      <c r="B8" s="55" t="s">
        <v>43</v>
      </c>
      <c r="C8" s="204" t="s">
        <v>1502</v>
      </c>
      <c r="D8" s="208" t="str">
        <f>+_xlfn.XLOOKUP(C8,'Scheme Code Mapping'!O:O,'Scheme Code Mapping'!L:L)</f>
        <v>HDCOBF</v>
      </c>
      <c r="E8" s="208" t="str">
        <f>+_xlfn.XLOOKUP(C8,'Scheme Code Mapping'!O:O,'Scheme Code Mapping'!S:S)</f>
        <v>MDP</v>
      </c>
      <c r="F8" s="208" t="str">
        <f>+_xlfn.XLOOKUP(C8,'Scheme Code Mapping'!O:O,'Scheme Code Mapping'!T:T)</f>
        <v>Direct Plan Monthly IDCW Option</v>
      </c>
      <c r="G8" s="204" t="s">
        <v>1780</v>
      </c>
      <c r="H8" s="205">
        <v>3.4746796466397166E-3</v>
      </c>
      <c r="I8" s="205">
        <v>2.5746835226599478E-3</v>
      </c>
      <c r="J8" s="205">
        <v>0</v>
      </c>
      <c r="K8" s="205">
        <v>8.9999612397976885E-4</v>
      </c>
      <c r="L8" s="205">
        <v>0</v>
      </c>
      <c r="N8" s="210">
        <f t="shared" si="1"/>
        <v>2.1819351886948708E-3</v>
      </c>
    </row>
    <row r="9" spans="1:14">
      <c r="A9" s="55" t="str">
        <f t="shared" si="0"/>
        <v>HDCOBFD</v>
      </c>
      <c r="B9" s="55" t="s">
        <v>43</v>
      </c>
      <c r="C9" s="204" t="s">
        <v>1508</v>
      </c>
      <c r="D9" s="208" t="str">
        <f>+_xlfn.XLOOKUP(C9,'Scheme Code Mapping'!O:O,'Scheme Code Mapping'!L:L)</f>
        <v>HDCOBF</v>
      </c>
      <c r="E9" s="208" t="str">
        <f>+_xlfn.XLOOKUP(C9,'Scheme Code Mapping'!O:O,'Scheme Code Mapping'!S:S)</f>
        <v>QDP</v>
      </c>
      <c r="F9" s="208" t="str">
        <f>+_xlfn.XLOOKUP(C9,'Scheme Code Mapping'!O:O,'Scheme Code Mapping'!T:T)</f>
        <v>Direct Plan Quarterly IDCW Option</v>
      </c>
      <c r="G9" s="204" t="s">
        <v>1781</v>
      </c>
      <c r="H9" s="205">
        <v>3.4746796466397166E-3</v>
      </c>
      <c r="I9" s="205">
        <v>2.5746835226599478E-3</v>
      </c>
      <c r="J9" s="205">
        <v>0</v>
      </c>
      <c r="K9" s="205">
        <v>8.9999612397976885E-4</v>
      </c>
      <c r="L9" s="205">
        <v>0</v>
      </c>
      <c r="N9" s="210">
        <f t="shared" si="1"/>
        <v>2.1819351886948708E-3</v>
      </c>
    </row>
    <row r="10" spans="1:14">
      <c r="A10" s="55" t="str">
        <f t="shared" si="0"/>
        <v>HDCOBFR</v>
      </c>
      <c r="B10" s="55" t="s">
        <v>113</v>
      </c>
      <c r="C10" s="204" t="s">
        <v>1485</v>
      </c>
      <c r="D10" s="208" t="str">
        <f>+_xlfn.XLOOKUP(C10,'Scheme Code Mapping'!O:O,'Scheme Code Mapping'!L:L)</f>
        <v>HDCOBF</v>
      </c>
      <c r="E10" s="208" t="str">
        <f>+_xlfn.XLOOKUP(C10,'Scheme Code Mapping'!O:O,'Scheme Code Mapping'!S:S)</f>
        <v>G</v>
      </c>
      <c r="F10" s="208" t="str">
        <f>+_xlfn.XLOOKUP(C10,'Scheme Code Mapping'!O:O,'Scheme Code Mapping'!T:T)</f>
        <v>Growth Option</v>
      </c>
      <c r="G10" s="204" t="s">
        <v>1782</v>
      </c>
      <c r="H10" s="205">
        <v>7.6220240381005937E-3</v>
      </c>
      <c r="I10" s="205">
        <v>3.4220140903331838E-3</v>
      </c>
      <c r="J10" s="205">
        <v>3.3000001972320878E-3</v>
      </c>
      <c r="K10" s="205">
        <v>9.0000975053532205E-4</v>
      </c>
      <c r="L10" s="205">
        <v>0</v>
      </c>
      <c r="N10" s="210">
        <f t="shared" si="1"/>
        <v>2.9000119409603254E-3</v>
      </c>
    </row>
    <row r="11" spans="1:14">
      <c r="A11" s="55" t="str">
        <f t="shared" si="0"/>
        <v>HDCOBFR</v>
      </c>
      <c r="B11" s="55" t="s">
        <v>113</v>
      </c>
      <c r="C11" s="204" t="s">
        <v>1493</v>
      </c>
      <c r="D11" s="208" t="str">
        <f>+_xlfn.XLOOKUP(C11,'Scheme Code Mapping'!O:O,'Scheme Code Mapping'!L:L)</f>
        <v>HDCOBF</v>
      </c>
      <c r="E11" s="208" t="str">
        <f>+_xlfn.XLOOKUP(C11,'Scheme Code Mapping'!O:O,'Scheme Code Mapping'!S:S)</f>
        <v>HYD</v>
      </c>
      <c r="F11" s="208" t="str">
        <f>+_xlfn.XLOOKUP(C11,'Scheme Code Mapping'!O:O,'Scheme Code Mapping'!T:T)</f>
        <v>Half Yearly IDCW Option</v>
      </c>
      <c r="G11" s="204" t="s">
        <v>1783</v>
      </c>
      <c r="H11" s="205">
        <v>7.6220240381005937E-3</v>
      </c>
      <c r="I11" s="205">
        <v>3.4220140903331838E-3</v>
      </c>
      <c r="J11" s="205">
        <v>3.3000001972320878E-3</v>
      </c>
      <c r="K11" s="205">
        <v>9.0000975053532205E-4</v>
      </c>
      <c r="L11" s="205">
        <v>0</v>
      </c>
      <c r="N11" s="210">
        <f t="shared" si="1"/>
        <v>2.9000119409603254E-3</v>
      </c>
    </row>
    <row r="12" spans="1:14">
      <c r="A12" s="55" t="str">
        <f t="shared" si="0"/>
        <v>HDCOBFR</v>
      </c>
      <c r="B12" s="55" t="s">
        <v>113</v>
      </c>
      <c r="C12" s="204" t="s">
        <v>1499</v>
      </c>
      <c r="D12" s="208" t="str">
        <f>+_xlfn.XLOOKUP(C12,'Scheme Code Mapping'!O:O,'Scheme Code Mapping'!L:L)</f>
        <v>HDCOBF</v>
      </c>
      <c r="E12" s="208" t="str">
        <f>+_xlfn.XLOOKUP(C12,'Scheme Code Mapping'!O:O,'Scheme Code Mapping'!S:S)</f>
        <v>MD</v>
      </c>
      <c r="F12" s="208" t="str">
        <f>+_xlfn.XLOOKUP(C12,'Scheme Code Mapping'!O:O,'Scheme Code Mapping'!T:T)</f>
        <v>Monthly IDCW Option</v>
      </c>
      <c r="G12" s="204" t="s">
        <v>1784</v>
      </c>
      <c r="H12" s="205">
        <v>7.6220240381005937E-3</v>
      </c>
      <c r="I12" s="205">
        <v>3.4220140903331838E-3</v>
      </c>
      <c r="J12" s="205">
        <v>3.3000001972320878E-3</v>
      </c>
      <c r="K12" s="205">
        <v>9.0000975053532205E-4</v>
      </c>
      <c r="L12" s="205">
        <v>0</v>
      </c>
      <c r="N12" s="210">
        <f t="shared" si="1"/>
        <v>2.9000119409603254E-3</v>
      </c>
    </row>
    <row r="13" spans="1:14">
      <c r="A13" s="55" t="str">
        <f t="shared" si="0"/>
        <v>HDCOBFR</v>
      </c>
      <c r="B13" s="55" t="s">
        <v>113</v>
      </c>
      <c r="C13" s="204" t="s">
        <v>1505</v>
      </c>
      <c r="D13" s="208" t="str">
        <f>+_xlfn.XLOOKUP(C13,'Scheme Code Mapping'!O:O,'Scheme Code Mapping'!L:L)</f>
        <v>HDCOBF</v>
      </c>
      <c r="E13" s="208" t="str">
        <f>+_xlfn.XLOOKUP(C13,'Scheme Code Mapping'!O:O,'Scheme Code Mapping'!S:S)</f>
        <v>QD</v>
      </c>
      <c r="F13" s="208" t="str">
        <f>+_xlfn.XLOOKUP(C13,'Scheme Code Mapping'!O:O,'Scheme Code Mapping'!T:T)</f>
        <v>Quarterly IDCW Option</v>
      </c>
      <c r="G13" s="204" t="s">
        <v>1785</v>
      </c>
      <c r="H13" s="205">
        <v>7.6220240381005937E-3</v>
      </c>
      <c r="I13" s="205">
        <v>3.4220140903331838E-3</v>
      </c>
      <c r="J13" s="205">
        <v>3.3000001972320878E-3</v>
      </c>
      <c r="K13" s="205">
        <v>9.0000975053532205E-4</v>
      </c>
      <c r="L13" s="205">
        <v>0</v>
      </c>
      <c r="N13" s="210">
        <f t="shared" si="1"/>
        <v>2.9000119409603254E-3</v>
      </c>
    </row>
    <row r="14" spans="1:14">
      <c r="A14" s="55" t="str">
        <f t="shared" si="0"/>
        <v>HDFLXID</v>
      </c>
      <c r="B14" s="55" t="s">
        <v>43</v>
      </c>
      <c r="C14" s="204" t="s">
        <v>276</v>
      </c>
      <c r="D14" s="208" t="str">
        <f>+_xlfn.XLOOKUP(C14,'Scheme Code Mapping'!O:O,'Scheme Code Mapping'!L:L)</f>
        <v>HDFLXI</v>
      </c>
      <c r="E14" s="208" t="str">
        <f>+_xlfn.XLOOKUP(C14,'Scheme Code Mapping'!O:O,'Scheme Code Mapping'!S:S)</f>
        <v>GDP</v>
      </c>
      <c r="F14" s="208" t="str">
        <f>+_xlfn.XLOOKUP(C14,'Scheme Code Mapping'!O:O,'Scheme Code Mapping'!T:T)</f>
        <v>Direct Plan  Growth Option</v>
      </c>
      <c r="G14" s="204" t="s">
        <v>1786</v>
      </c>
      <c r="H14" s="205">
        <v>9.4187243093335118E-3</v>
      </c>
      <c r="I14" s="205">
        <v>8.2902805730119215E-3</v>
      </c>
      <c r="J14" s="205">
        <v>0</v>
      </c>
      <c r="K14" s="205">
        <v>1.1284437363215903E-3</v>
      </c>
      <c r="L14" s="205">
        <v>0</v>
      </c>
      <c r="N14" s="210">
        <f t="shared" si="1"/>
        <v>7.0256615025524761E-3</v>
      </c>
    </row>
    <row r="15" spans="1:14">
      <c r="A15" s="55" t="str">
        <f t="shared" si="0"/>
        <v>HDFLXID</v>
      </c>
      <c r="B15" s="55" t="s">
        <v>43</v>
      </c>
      <c r="C15" s="204" t="s">
        <v>280</v>
      </c>
      <c r="D15" s="208" t="str">
        <f>+_xlfn.XLOOKUP(C15,'Scheme Code Mapping'!O:O,'Scheme Code Mapping'!L:L)</f>
        <v>HDFLXI</v>
      </c>
      <c r="E15" s="208" t="str">
        <f>+_xlfn.XLOOKUP(C15,'Scheme Code Mapping'!O:O,'Scheme Code Mapping'!S:S)</f>
        <v>HYP</v>
      </c>
      <c r="F15" s="208" t="str">
        <f>+_xlfn.XLOOKUP(C15,'Scheme Code Mapping'!O:O,'Scheme Code Mapping'!T:T)</f>
        <v>Direct Plan - Half Yearly IDCW Option.</v>
      </c>
      <c r="G15" s="204" t="s">
        <v>1787</v>
      </c>
      <c r="H15" s="205">
        <v>9.4187243093335118E-3</v>
      </c>
      <c r="I15" s="205">
        <v>8.2902805730119215E-3</v>
      </c>
      <c r="J15" s="205">
        <v>0</v>
      </c>
      <c r="K15" s="205">
        <v>1.1284437363215903E-3</v>
      </c>
      <c r="L15" s="205">
        <v>0</v>
      </c>
      <c r="N15" s="210">
        <f t="shared" si="1"/>
        <v>7.0256615025524761E-3</v>
      </c>
    </row>
    <row r="16" spans="1:14">
      <c r="A16" s="55" t="str">
        <f t="shared" si="0"/>
        <v>HDFLXID</v>
      </c>
      <c r="B16" s="55" t="s">
        <v>43</v>
      </c>
      <c r="C16" s="204" t="s">
        <v>285</v>
      </c>
      <c r="D16" s="208" t="str">
        <f>+_xlfn.XLOOKUP(C16,'Scheme Code Mapping'!O:O,'Scheme Code Mapping'!L:L)</f>
        <v>HDFLXI</v>
      </c>
      <c r="E16" s="208" t="str">
        <f>+_xlfn.XLOOKUP(C16,'Scheme Code Mapping'!O:O,'Scheme Code Mapping'!S:S)</f>
        <v>MDP</v>
      </c>
      <c r="F16" s="208" t="str">
        <f>+_xlfn.XLOOKUP(C16,'Scheme Code Mapping'!O:O,'Scheme Code Mapping'!T:T)</f>
        <v>Direct Plan Monthly IDCW Option</v>
      </c>
      <c r="G16" s="204" t="s">
        <v>1788</v>
      </c>
      <c r="H16" s="205">
        <v>9.4187243093335118E-3</v>
      </c>
      <c r="I16" s="205">
        <v>8.2902805730119215E-3</v>
      </c>
      <c r="J16" s="205">
        <v>0</v>
      </c>
      <c r="K16" s="205">
        <v>1.1284437363215903E-3</v>
      </c>
      <c r="L16" s="205">
        <v>0</v>
      </c>
      <c r="N16" s="210">
        <f t="shared" si="1"/>
        <v>7.0256615025524761E-3</v>
      </c>
    </row>
    <row r="17" spans="1:14">
      <c r="A17" s="55" t="str">
        <f t="shared" si="0"/>
        <v>HDFLXID</v>
      </c>
      <c r="B17" s="55" t="s">
        <v>43</v>
      </c>
      <c r="C17" s="204" t="s">
        <v>290</v>
      </c>
      <c r="D17" s="208" t="str">
        <f>+_xlfn.XLOOKUP(C17,'Scheme Code Mapping'!O:O,'Scheme Code Mapping'!L:L)</f>
        <v>HDFLXI</v>
      </c>
      <c r="E17" s="208" t="str">
        <f>+_xlfn.XLOOKUP(C17,'Scheme Code Mapping'!O:O,'Scheme Code Mapping'!S:S)</f>
        <v>QDP</v>
      </c>
      <c r="F17" s="208" t="str">
        <f>+_xlfn.XLOOKUP(C17,'Scheme Code Mapping'!O:O,'Scheme Code Mapping'!T:T)</f>
        <v>Direct Plan Quarterly IDCW Option</v>
      </c>
      <c r="G17" s="204" t="s">
        <v>1789</v>
      </c>
      <c r="H17" s="205">
        <v>9.4187243093335118E-3</v>
      </c>
      <c r="I17" s="205">
        <v>8.2902805730119215E-3</v>
      </c>
      <c r="J17" s="205">
        <v>0</v>
      </c>
      <c r="K17" s="205">
        <v>1.1284437363215903E-3</v>
      </c>
      <c r="L17" s="205">
        <v>0</v>
      </c>
      <c r="N17" s="210">
        <f t="shared" si="1"/>
        <v>7.0256615025524761E-3</v>
      </c>
    </row>
    <row r="18" spans="1:14">
      <c r="A18" s="55" t="str">
        <f t="shared" si="0"/>
        <v>HDFLXIR</v>
      </c>
      <c r="B18" s="55" t="s">
        <v>113</v>
      </c>
      <c r="C18" s="204" t="s">
        <v>270</v>
      </c>
      <c r="D18" s="208" t="str">
        <f>+_xlfn.XLOOKUP(C18,'Scheme Code Mapping'!O:O,'Scheme Code Mapping'!L:L)</f>
        <v>HDFLXI</v>
      </c>
      <c r="E18" s="208" t="str">
        <f>+_xlfn.XLOOKUP(C18,'Scheme Code Mapping'!O:O,'Scheme Code Mapping'!S:S)</f>
        <v>FD</v>
      </c>
      <c r="F18" s="208" t="str">
        <f>+_xlfn.XLOOKUP(C18,'Scheme Code Mapping'!O:O,'Scheme Code Mapping'!T:T)</f>
        <v>Fortnightly IDCW</v>
      </c>
      <c r="G18" s="204" t="s">
        <v>1601</v>
      </c>
      <c r="H18" s="205">
        <v>1.7325943608609406E-2</v>
      </c>
      <c r="I18" s="205">
        <v>8.6922904036367821E-3</v>
      </c>
      <c r="J18" s="205">
        <v>7.5000073775861754E-3</v>
      </c>
      <c r="K18" s="205">
        <v>1.1336458273864484E-3</v>
      </c>
      <c r="L18" s="205">
        <v>0</v>
      </c>
      <c r="N18" s="210">
        <f t="shared" si="1"/>
        <v>7.3663477996921889E-3</v>
      </c>
    </row>
    <row r="19" spans="1:14">
      <c r="A19" s="55" t="str">
        <f t="shared" si="0"/>
        <v>HDFLXIR</v>
      </c>
      <c r="B19" s="55" t="s">
        <v>113</v>
      </c>
      <c r="C19" s="204" t="s">
        <v>274</v>
      </c>
      <c r="D19" s="208" t="str">
        <f>+_xlfn.XLOOKUP(C19,'Scheme Code Mapping'!O:O,'Scheme Code Mapping'!L:L)</f>
        <v>HDFLXI</v>
      </c>
      <c r="E19" s="208" t="str">
        <f>+_xlfn.XLOOKUP(C19,'Scheme Code Mapping'!O:O,'Scheme Code Mapping'!S:S)</f>
        <v>G</v>
      </c>
      <c r="F19" s="208" t="str">
        <f>+_xlfn.XLOOKUP(C19,'Scheme Code Mapping'!O:O,'Scheme Code Mapping'!T:T)</f>
        <v>Growth Option</v>
      </c>
      <c r="G19" s="204" t="s">
        <v>1790</v>
      </c>
      <c r="H19" s="205">
        <v>1.7325943608609406E-2</v>
      </c>
      <c r="I19" s="205">
        <v>8.6922904036367821E-3</v>
      </c>
      <c r="J19" s="205">
        <v>7.5000073775861754E-3</v>
      </c>
      <c r="K19" s="205">
        <v>1.1336458273864484E-3</v>
      </c>
      <c r="L19" s="205">
        <v>0</v>
      </c>
      <c r="N19" s="210">
        <f t="shared" si="1"/>
        <v>7.3663477996921889E-3</v>
      </c>
    </row>
    <row r="20" spans="1:14">
      <c r="A20" s="55" t="str">
        <f t="shared" si="0"/>
        <v>HDFLXIR</v>
      </c>
      <c r="B20" s="55" t="s">
        <v>113</v>
      </c>
      <c r="C20" s="204" t="s">
        <v>278</v>
      </c>
      <c r="D20" s="208" t="str">
        <f>+_xlfn.XLOOKUP(C20,'Scheme Code Mapping'!O:O,'Scheme Code Mapping'!L:L)</f>
        <v>HDFLXI</v>
      </c>
      <c r="E20" s="208" t="str">
        <f>+_xlfn.XLOOKUP(C20,'Scheme Code Mapping'!O:O,'Scheme Code Mapping'!S:S)</f>
        <v>HYD</v>
      </c>
      <c r="F20" s="208" t="str">
        <f>+_xlfn.XLOOKUP(C20,'Scheme Code Mapping'!O:O,'Scheme Code Mapping'!T:T)</f>
        <v>Half Yearly IDCW Option</v>
      </c>
      <c r="G20" s="204" t="s">
        <v>1791</v>
      </c>
      <c r="H20" s="205">
        <v>1.7325943608609406E-2</v>
      </c>
      <c r="I20" s="205">
        <v>8.6922904036367821E-3</v>
      </c>
      <c r="J20" s="205">
        <v>7.5000073775861754E-3</v>
      </c>
      <c r="K20" s="205">
        <v>1.1336458273864484E-3</v>
      </c>
      <c r="L20" s="205">
        <v>0</v>
      </c>
      <c r="N20" s="210">
        <f t="shared" si="1"/>
        <v>7.3663477996921889E-3</v>
      </c>
    </row>
    <row r="21" spans="1:14">
      <c r="A21" s="55" t="str">
        <f t="shared" si="0"/>
        <v>HDFLXIR</v>
      </c>
      <c r="B21" s="55" t="s">
        <v>113</v>
      </c>
      <c r="C21" s="204" t="s">
        <v>283</v>
      </c>
      <c r="D21" s="208" t="str">
        <f>+_xlfn.XLOOKUP(C21,'Scheme Code Mapping'!O:O,'Scheme Code Mapping'!L:L)</f>
        <v>HDFLXI</v>
      </c>
      <c r="E21" s="208" t="str">
        <f>+_xlfn.XLOOKUP(C21,'Scheme Code Mapping'!O:O,'Scheme Code Mapping'!S:S)</f>
        <v>MD</v>
      </c>
      <c r="F21" s="208" t="str">
        <f>+_xlfn.XLOOKUP(C21,'Scheme Code Mapping'!O:O,'Scheme Code Mapping'!T:T)</f>
        <v>Monthly IDCW Option</v>
      </c>
      <c r="G21" s="204" t="s">
        <v>1792</v>
      </c>
      <c r="H21" s="205">
        <v>1.7325943608609406E-2</v>
      </c>
      <c r="I21" s="205">
        <v>8.6922904036367821E-3</v>
      </c>
      <c r="J21" s="205">
        <v>7.5000073775861754E-3</v>
      </c>
      <c r="K21" s="205">
        <v>1.1336458273864484E-3</v>
      </c>
      <c r="L21" s="205">
        <v>0</v>
      </c>
      <c r="N21" s="210">
        <f t="shared" si="1"/>
        <v>7.3663477996921889E-3</v>
      </c>
    </row>
    <row r="22" spans="1:14">
      <c r="A22" s="55" t="str">
        <f t="shared" si="0"/>
        <v>HDFLXIR</v>
      </c>
      <c r="B22" s="55" t="s">
        <v>113</v>
      </c>
      <c r="C22" s="204" t="s">
        <v>288</v>
      </c>
      <c r="D22" s="208" t="str">
        <f>+_xlfn.XLOOKUP(C22,'Scheme Code Mapping'!O:O,'Scheme Code Mapping'!L:L)</f>
        <v>HDFLXI</v>
      </c>
      <c r="E22" s="208" t="str">
        <f>+_xlfn.XLOOKUP(C22,'Scheme Code Mapping'!O:O,'Scheme Code Mapping'!S:S)</f>
        <v>QD</v>
      </c>
      <c r="F22" s="208" t="str">
        <f>+_xlfn.XLOOKUP(C22,'Scheme Code Mapping'!O:O,'Scheme Code Mapping'!T:T)</f>
        <v>Quarterly IDCW Option</v>
      </c>
      <c r="G22" s="204" t="s">
        <v>1793</v>
      </c>
      <c r="H22" s="205">
        <v>1.7325943608609406E-2</v>
      </c>
      <c r="I22" s="205">
        <v>8.6922904036367821E-3</v>
      </c>
      <c r="J22" s="205">
        <v>7.5000073775861754E-3</v>
      </c>
      <c r="K22" s="205">
        <v>1.1336458273864484E-3</v>
      </c>
      <c r="L22" s="205">
        <v>0</v>
      </c>
      <c r="N22" s="210">
        <f t="shared" si="1"/>
        <v>7.3663477996921889E-3</v>
      </c>
    </row>
    <row r="23" spans="1:14">
      <c r="A23" s="55" t="str">
        <f t="shared" si="0"/>
        <v>HDFLXIR_R</v>
      </c>
      <c r="B23" s="55" t="s">
        <v>1335</v>
      </c>
      <c r="C23" s="204" t="s">
        <v>295</v>
      </c>
      <c r="D23" s="208" t="str">
        <f>+_xlfn.XLOOKUP(C23,'Scheme Code Mapping'!O:O,'Scheme Code Mapping'!L:L)</f>
        <v>HDFLXI</v>
      </c>
      <c r="E23" s="208" t="str">
        <f>+_xlfn.XLOOKUP(C23,'Scheme Code Mapping'!O:O,'Scheme Code Mapping'!S:S)</f>
        <v>RG</v>
      </c>
      <c r="F23" s="208" t="str">
        <f>+_xlfn.XLOOKUP(C23,'Scheme Code Mapping'!O:O,'Scheme Code Mapping'!T:T)</f>
        <v>Regular Plan  Growth Option</v>
      </c>
      <c r="G23" s="204" t="s">
        <v>1794</v>
      </c>
      <c r="H23" s="205">
        <v>1.982608865367667E-2</v>
      </c>
      <c r="I23" s="205">
        <v>8.6911380270005209E-3</v>
      </c>
      <c r="J23" s="205">
        <v>1.0000044631967847E-2</v>
      </c>
      <c r="K23" s="205">
        <v>1.1349059947083021E-3</v>
      </c>
      <c r="L23" s="205">
        <v>0</v>
      </c>
      <c r="N23" s="210">
        <f t="shared" si="1"/>
        <v>7.365371209322475E-3</v>
      </c>
    </row>
    <row r="24" spans="1:14">
      <c r="A24" s="55" t="str">
        <f t="shared" si="0"/>
        <v>HDFLXIR_R</v>
      </c>
      <c r="B24" s="55" t="s">
        <v>1335</v>
      </c>
      <c r="C24" s="204" t="s">
        <v>298</v>
      </c>
      <c r="D24" s="208" t="str">
        <f>+_xlfn.XLOOKUP(C24,'Scheme Code Mapping'!O:O,'Scheme Code Mapping'!L:L)</f>
        <v>HDFLXI</v>
      </c>
      <c r="E24" s="208" t="str">
        <f>+_xlfn.XLOOKUP(C24,'Scheme Code Mapping'!O:O,'Scheme Code Mapping'!S:S)</f>
        <v>RHD</v>
      </c>
      <c r="F24" s="208" t="str">
        <f>+_xlfn.XLOOKUP(C24,'Scheme Code Mapping'!O:O,'Scheme Code Mapping'!T:T)</f>
        <v>Regular Half Yearly IDCW</v>
      </c>
      <c r="G24" s="204" t="s">
        <v>1795</v>
      </c>
      <c r="H24" s="205">
        <v>1.982608865367667E-2</v>
      </c>
      <c r="I24" s="205">
        <v>8.6911380270005209E-3</v>
      </c>
      <c r="J24" s="205">
        <v>1.0000044631967847E-2</v>
      </c>
      <c r="K24" s="205">
        <v>1.1349059947083021E-3</v>
      </c>
      <c r="L24" s="205">
        <v>0</v>
      </c>
      <c r="N24" s="210">
        <f t="shared" si="1"/>
        <v>7.365371209322475E-3</v>
      </c>
    </row>
    <row r="25" spans="1:14">
      <c r="A25" s="55" t="str">
        <f t="shared" si="0"/>
        <v>HDFLXIR_R</v>
      </c>
      <c r="B25" s="55" t="s">
        <v>1335</v>
      </c>
      <c r="C25" s="204" t="s">
        <v>301</v>
      </c>
      <c r="D25" s="208" t="str">
        <f>+_xlfn.XLOOKUP(C25,'Scheme Code Mapping'!O:O,'Scheme Code Mapping'!L:L)</f>
        <v>HDFLXI</v>
      </c>
      <c r="E25" s="208" t="str">
        <f>+_xlfn.XLOOKUP(C25,'Scheme Code Mapping'!O:O,'Scheme Code Mapping'!S:S)</f>
        <v>RMD</v>
      </c>
      <c r="F25" s="208" t="str">
        <f>+_xlfn.XLOOKUP(C25,'Scheme Code Mapping'!O:O,'Scheme Code Mapping'!T:T)</f>
        <v>Regular Plan Monthly IDCW Option</v>
      </c>
      <c r="G25" s="204" t="s">
        <v>1796</v>
      </c>
      <c r="H25" s="205">
        <v>1.982608865367667E-2</v>
      </c>
      <c r="I25" s="205">
        <v>8.6911380270005209E-3</v>
      </c>
      <c r="J25" s="205">
        <v>1.0000044631967847E-2</v>
      </c>
      <c r="K25" s="205">
        <v>1.1349059947083021E-3</v>
      </c>
      <c r="L25" s="205">
        <v>0</v>
      </c>
      <c r="N25" s="210">
        <f t="shared" si="1"/>
        <v>7.365371209322475E-3</v>
      </c>
    </row>
    <row r="26" spans="1:14">
      <c r="A26" s="55" t="str">
        <f t="shared" si="0"/>
        <v>HDFLXIR_R</v>
      </c>
      <c r="B26" s="55" t="s">
        <v>1335</v>
      </c>
      <c r="C26" s="204" t="s">
        <v>304</v>
      </c>
      <c r="D26" s="208" t="str">
        <f>+_xlfn.XLOOKUP(C26,'Scheme Code Mapping'!O:O,'Scheme Code Mapping'!L:L)</f>
        <v>HDFLXI</v>
      </c>
      <c r="E26" s="208" t="str">
        <f>+_xlfn.XLOOKUP(C26,'Scheme Code Mapping'!O:O,'Scheme Code Mapping'!S:S)</f>
        <v>RQD</v>
      </c>
      <c r="F26" s="208" t="str">
        <f>+_xlfn.XLOOKUP(C26,'Scheme Code Mapping'!O:O,'Scheme Code Mapping'!T:T)</f>
        <v>Regular Quarterly IDCW Option</v>
      </c>
      <c r="G26" s="204" t="s">
        <v>1797</v>
      </c>
      <c r="H26" s="205">
        <v>1.982608865367667E-2</v>
      </c>
      <c r="I26" s="205">
        <v>8.6911380270005209E-3</v>
      </c>
      <c r="J26" s="205">
        <v>1.0000044631967847E-2</v>
      </c>
      <c r="K26" s="205">
        <v>1.1349059947083021E-3</v>
      </c>
      <c r="L26" s="205">
        <v>0</v>
      </c>
      <c r="N26" s="210">
        <f t="shared" si="1"/>
        <v>7.365371209322475E-3</v>
      </c>
    </row>
    <row r="27" spans="1:14">
      <c r="A27" s="55" t="str">
        <f t="shared" si="0"/>
        <v>HDINCFD</v>
      </c>
      <c r="B27" s="55" t="s">
        <v>43</v>
      </c>
      <c r="C27" s="204" t="s">
        <v>311</v>
      </c>
      <c r="D27" s="208" t="str">
        <f>+_xlfn.XLOOKUP(C27,'Scheme Code Mapping'!O:O,'Scheme Code Mapping'!L:L)</f>
        <v>HDINCF</v>
      </c>
      <c r="E27" s="208" t="str">
        <f>+_xlfn.XLOOKUP(C27,'Scheme Code Mapping'!O:O,'Scheme Code Mapping'!S:S)</f>
        <v>GDP</v>
      </c>
      <c r="F27" s="208" t="str">
        <f>+_xlfn.XLOOKUP(C27,'Scheme Code Mapping'!O:O,'Scheme Code Mapping'!T:T)</f>
        <v>Direct Plan  Growth Option</v>
      </c>
      <c r="G27" s="204" t="s">
        <v>1798</v>
      </c>
      <c r="H27" s="205">
        <v>1.2212233936428497E-2</v>
      </c>
      <c r="I27" s="205">
        <v>1.1112280203115506E-2</v>
      </c>
      <c r="J27" s="205">
        <v>0</v>
      </c>
      <c r="K27" s="205">
        <v>1.0999537333129909E-3</v>
      </c>
      <c r="L27" s="205">
        <v>0</v>
      </c>
      <c r="N27" s="210">
        <f t="shared" si="1"/>
        <v>9.4171866128097519E-3</v>
      </c>
    </row>
    <row r="28" spans="1:14">
      <c r="A28" s="55" t="str">
        <f t="shared" si="0"/>
        <v>HDINCFD</v>
      </c>
      <c r="B28" s="55" t="s">
        <v>43</v>
      </c>
      <c r="C28" s="204" t="s">
        <v>315</v>
      </c>
      <c r="D28" s="208" t="str">
        <f>+_xlfn.XLOOKUP(C28,'Scheme Code Mapping'!O:O,'Scheme Code Mapping'!L:L)</f>
        <v>HDINCF</v>
      </c>
      <c r="E28" s="208" t="str">
        <f>+_xlfn.XLOOKUP(C28,'Scheme Code Mapping'!O:O,'Scheme Code Mapping'!S:S)</f>
        <v>QDP</v>
      </c>
      <c r="F28" s="208" t="str">
        <f>+_xlfn.XLOOKUP(C28,'Scheme Code Mapping'!O:O,'Scheme Code Mapping'!T:T)</f>
        <v>Direct Plan Quarterly IDCW Option</v>
      </c>
      <c r="G28" s="204" t="s">
        <v>1799</v>
      </c>
      <c r="H28" s="205">
        <v>1.2212233936428497E-2</v>
      </c>
      <c r="I28" s="205">
        <v>1.1112280203115506E-2</v>
      </c>
      <c r="J28" s="205">
        <v>0</v>
      </c>
      <c r="K28" s="205">
        <v>1.0999537333129909E-3</v>
      </c>
      <c r="L28" s="205">
        <v>0</v>
      </c>
      <c r="N28" s="210">
        <f t="shared" si="1"/>
        <v>9.4171866128097519E-3</v>
      </c>
    </row>
    <row r="29" spans="1:14">
      <c r="A29" s="55" t="str">
        <f t="shared" si="0"/>
        <v>HDINCFR</v>
      </c>
      <c r="B29" s="55" t="s">
        <v>113</v>
      </c>
      <c r="C29" s="204" t="s">
        <v>307</v>
      </c>
      <c r="D29" s="208" t="str">
        <f>+_xlfn.XLOOKUP(C29,'Scheme Code Mapping'!O:O,'Scheme Code Mapping'!L:L)</f>
        <v>HDINCF</v>
      </c>
      <c r="E29" s="208" t="str">
        <f>+_xlfn.XLOOKUP(C29,'Scheme Code Mapping'!O:O,'Scheme Code Mapping'!S:S)</f>
        <v>G</v>
      </c>
      <c r="F29" s="208" t="str">
        <f>+_xlfn.XLOOKUP(C29,'Scheme Code Mapping'!O:O,'Scheme Code Mapping'!T:T)</f>
        <v>Growth Option</v>
      </c>
      <c r="G29" s="204" t="s">
        <v>1800</v>
      </c>
      <c r="H29" s="205">
        <v>2.066010289972587E-2</v>
      </c>
      <c r="I29" s="205">
        <v>1.416006664628593E-2</v>
      </c>
      <c r="J29" s="205">
        <v>5.4000259162180538E-3</v>
      </c>
      <c r="K29" s="205">
        <v>1.1000103372218861E-3</v>
      </c>
      <c r="L29" s="205">
        <v>0</v>
      </c>
      <c r="N29" s="210">
        <f t="shared" si="1"/>
        <v>1.2000056479903331E-2</v>
      </c>
    </row>
    <row r="30" spans="1:14">
      <c r="A30" s="55" t="str">
        <f t="shared" si="0"/>
        <v>HDINCFR</v>
      </c>
      <c r="B30" s="55" t="s">
        <v>113</v>
      </c>
      <c r="C30" s="204" t="s">
        <v>313</v>
      </c>
      <c r="D30" s="208" t="str">
        <f>+_xlfn.XLOOKUP(C30,'Scheme Code Mapping'!O:O,'Scheme Code Mapping'!L:L)</f>
        <v>HDINCF</v>
      </c>
      <c r="E30" s="208" t="str">
        <f>+_xlfn.XLOOKUP(C30,'Scheme Code Mapping'!O:O,'Scheme Code Mapping'!S:S)</f>
        <v>QD</v>
      </c>
      <c r="F30" s="208" t="str">
        <f>+_xlfn.XLOOKUP(C30,'Scheme Code Mapping'!O:O,'Scheme Code Mapping'!T:T)</f>
        <v>Quarterly IDCW Option</v>
      </c>
      <c r="G30" s="204" t="s">
        <v>1801</v>
      </c>
      <c r="H30" s="205">
        <v>2.066010289972587E-2</v>
      </c>
      <c r="I30" s="205">
        <v>1.416006664628593E-2</v>
      </c>
      <c r="J30" s="205">
        <v>5.4000259162180538E-3</v>
      </c>
      <c r="K30" s="205">
        <v>1.1000103372218861E-3</v>
      </c>
      <c r="L30" s="205">
        <v>0</v>
      </c>
      <c r="N30" s="210">
        <f t="shared" si="1"/>
        <v>1.2000056479903331E-2</v>
      </c>
    </row>
    <row r="31" spans="1:14">
      <c r="A31" s="55" t="str">
        <f t="shared" si="0"/>
        <v>HDMIPSD</v>
      </c>
      <c r="B31" s="55" t="s">
        <v>43</v>
      </c>
      <c r="C31" s="204" t="s">
        <v>320</v>
      </c>
      <c r="D31" s="208" t="str">
        <f>+_xlfn.XLOOKUP(C31,'Scheme Code Mapping'!O:O,'Scheme Code Mapping'!L:L)</f>
        <v>HDMIPS</v>
      </c>
      <c r="E31" s="208" t="str">
        <f>+_xlfn.XLOOKUP(C31,'Scheme Code Mapping'!O:O,'Scheme Code Mapping'!S:S)</f>
        <v>GDP</v>
      </c>
      <c r="F31" s="208" t="str">
        <f>+_xlfn.XLOOKUP(C31,'Scheme Code Mapping'!O:O,'Scheme Code Mapping'!T:T)</f>
        <v>Direct Plan  Growth Option</v>
      </c>
      <c r="G31" s="204" t="s">
        <v>1802</v>
      </c>
      <c r="H31" s="205">
        <v>9.0547739050154293E-3</v>
      </c>
      <c r="I31" s="205">
        <v>7.9044973377364498E-3</v>
      </c>
      <c r="J31" s="205">
        <v>0</v>
      </c>
      <c r="K31" s="205">
        <v>1.1502765672789794E-3</v>
      </c>
      <c r="L31" s="205">
        <v>0</v>
      </c>
      <c r="N31" s="210">
        <f t="shared" si="1"/>
        <v>6.698726557403771E-3</v>
      </c>
    </row>
    <row r="32" spans="1:14">
      <c r="A32" s="55" t="str">
        <f t="shared" si="0"/>
        <v>HDMIPSD</v>
      </c>
      <c r="B32" s="55" t="s">
        <v>43</v>
      </c>
      <c r="C32" s="204" t="s">
        <v>324</v>
      </c>
      <c r="D32" s="208" t="str">
        <f>+_xlfn.XLOOKUP(C32,'Scheme Code Mapping'!O:O,'Scheme Code Mapping'!L:L)</f>
        <v>HDMIPS</v>
      </c>
      <c r="E32" s="208" t="str">
        <f>+_xlfn.XLOOKUP(C32,'Scheme Code Mapping'!O:O,'Scheme Code Mapping'!S:S)</f>
        <v>MDP</v>
      </c>
      <c r="F32" s="208" t="str">
        <f>+_xlfn.XLOOKUP(C32,'Scheme Code Mapping'!O:O,'Scheme Code Mapping'!T:T)</f>
        <v>Direct Plan Monthly IDCW Option</v>
      </c>
      <c r="G32" s="204" t="s">
        <v>1803</v>
      </c>
      <c r="H32" s="205">
        <v>9.0547739050154293E-3</v>
      </c>
      <c r="I32" s="205">
        <v>7.9044973377364498E-3</v>
      </c>
      <c r="J32" s="205">
        <v>0</v>
      </c>
      <c r="K32" s="205">
        <v>1.1502765672789794E-3</v>
      </c>
      <c r="L32" s="205">
        <v>0</v>
      </c>
      <c r="N32" s="210">
        <f t="shared" si="1"/>
        <v>6.698726557403771E-3</v>
      </c>
    </row>
    <row r="33" spans="1:14">
      <c r="A33" s="55" t="str">
        <f t="shared" si="0"/>
        <v>HDMIPSD</v>
      </c>
      <c r="B33" s="55" t="s">
        <v>43</v>
      </c>
      <c r="C33" s="204" t="s">
        <v>328</v>
      </c>
      <c r="D33" s="208" t="str">
        <f>+_xlfn.XLOOKUP(C33,'Scheme Code Mapping'!O:O,'Scheme Code Mapping'!L:L)</f>
        <v>HDMIPS</v>
      </c>
      <c r="E33" s="208" t="str">
        <f>+_xlfn.XLOOKUP(C33,'Scheme Code Mapping'!O:O,'Scheme Code Mapping'!S:S)</f>
        <v>QDP</v>
      </c>
      <c r="F33" s="208" t="str">
        <f>+_xlfn.XLOOKUP(C33,'Scheme Code Mapping'!O:O,'Scheme Code Mapping'!T:T)</f>
        <v>Direct Plan Quarterly IDCW Option</v>
      </c>
      <c r="G33" s="204" t="s">
        <v>1804</v>
      </c>
      <c r="H33" s="205">
        <v>9.0547739050154293E-3</v>
      </c>
      <c r="I33" s="205">
        <v>7.9044973377364498E-3</v>
      </c>
      <c r="J33" s="205">
        <v>0</v>
      </c>
      <c r="K33" s="205">
        <v>1.1502765672789794E-3</v>
      </c>
      <c r="L33" s="205">
        <v>0</v>
      </c>
      <c r="N33" s="210">
        <f t="shared" si="1"/>
        <v>6.698726557403771E-3</v>
      </c>
    </row>
    <row r="34" spans="1:14">
      <c r="A34" s="55" t="str">
        <f t="shared" si="0"/>
        <v>HDMIPSR</v>
      </c>
      <c r="B34" s="55" t="s">
        <v>113</v>
      </c>
      <c r="C34" s="204" t="s">
        <v>317</v>
      </c>
      <c r="D34" s="208" t="str">
        <f>+_xlfn.XLOOKUP(C34,'Scheme Code Mapping'!O:O,'Scheme Code Mapping'!L:L)</f>
        <v>HDMIPS</v>
      </c>
      <c r="E34" s="208" t="str">
        <f>+_xlfn.XLOOKUP(C34,'Scheme Code Mapping'!O:O,'Scheme Code Mapping'!S:S)</f>
        <v>G</v>
      </c>
      <c r="F34" s="208" t="str">
        <f>+_xlfn.XLOOKUP(C34,'Scheme Code Mapping'!O:O,'Scheme Code Mapping'!T:T)</f>
        <v>Growth Option</v>
      </c>
      <c r="G34" s="204" t="s">
        <v>1805</v>
      </c>
      <c r="H34" s="205">
        <v>2.1900608620092393E-2</v>
      </c>
      <c r="I34" s="205">
        <v>1.2421070176506224E-2</v>
      </c>
      <c r="J34" s="205">
        <v>8.3233325100630171E-3</v>
      </c>
      <c r="K34" s="205">
        <v>1.1507825753702627E-3</v>
      </c>
      <c r="L34" s="205">
        <v>5.4233581528889021E-6</v>
      </c>
      <c r="N34" s="210">
        <f t="shared" si="1"/>
        <v>1.0526330658056122E-2</v>
      </c>
    </row>
    <row r="35" spans="1:14">
      <c r="A35" s="55" t="str">
        <f t="shared" si="0"/>
        <v>HDMIPSR</v>
      </c>
      <c r="B35" s="55" t="s">
        <v>113</v>
      </c>
      <c r="C35" s="204" t="s">
        <v>322</v>
      </c>
      <c r="D35" s="208" t="str">
        <f>+_xlfn.XLOOKUP(C35,'Scheme Code Mapping'!O:O,'Scheme Code Mapping'!L:L)</f>
        <v>HDMIPS</v>
      </c>
      <c r="E35" s="208" t="str">
        <f>+_xlfn.XLOOKUP(C35,'Scheme Code Mapping'!O:O,'Scheme Code Mapping'!S:S)</f>
        <v>MD</v>
      </c>
      <c r="F35" s="208" t="str">
        <f>+_xlfn.XLOOKUP(C35,'Scheme Code Mapping'!O:O,'Scheme Code Mapping'!T:T)</f>
        <v>Monthly IDCW Option</v>
      </c>
      <c r="G35" s="204" t="s">
        <v>1806</v>
      </c>
      <c r="H35" s="205">
        <v>2.1900608620092393E-2</v>
      </c>
      <c r="I35" s="205">
        <v>1.2421070176506224E-2</v>
      </c>
      <c r="J35" s="205">
        <v>8.3233325100630171E-3</v>
      </c>
      <c r="K35" s="205">
        <v>1.1507825753702627E-3</v>
      </c>
      <c r="L35" s="205">
        <v>5.4233581528889021E-6</v>
      </c>
      <c r="N35" s="210">
        <f t="shared" si="1"/>
        <v>1.0526330658056122E-2</v>
      </c>
    </row>
    <row r="36" spans="1:14">
      <c r="A36" s="55" t="str">
        <f t="shared" si="0"/>
        <v>HDMIPSR</v>
      </c>
      <c r="B36" s="55" t="s">
        <v>113</v>
      </c>
      <c r="C36" s="204" t="s">
        <v>326</v>
      </c>
      <c r="D36" s="208" t="str">
        <f>+_xlfn.XLOOKUP(C36,'Scheme Code Mapping'!O:O,'Scheme Code Mapping'!L:L)</f>
        <v>HDMIPS</v>
      </c>
      <c r="E36" s="208" t="str">
        <f>+_xlfn.XLOOKUP(C36,'Scheme Code Mapping'!O:O,'Scheme Code Mapping'!S:S)</f>
        <v>QD</v>
      </c>
      <c r="F36" s="208" t="str">
        <f>+_xlfn.XLOOKUP(C36,'Scheme Code Mapping'!O:O,'Scheme Code Mapping'!T:T)</f>
        <v>Quarterly IDCW Option</v>
      </c>
      <c r="G36" s="204" t="s">
        <v>1807</v>
      </c>
      <c r="H36" s="205">
        <v>2.1900608620092393E-2</v>
      </c>
      <c r="I36" s="205">
        <v>1.2421070176506224E-2</v>
      </c>
      <c r="J36" s="205">
        <v>8.3233325100630171E-3</v>
      </c>
      <c r="K36" s="205">
        <v>1.1507825753702627E-3</v>
      </c>
      <c r="L36" s="205">
        <v>5.4233581528889021E-6</v>
      </c>
      <c r="N36" s="210">
        <f t="shared" si="1"/>
        <v>1.0526330658056122E-2</v>
      </c>
    </row>
    <row r="37" spans="1:14">
      <c r="A37" s="55" t="str">
        <f t="shared" si="0"/>
        <v>HDONTFD</v>
      </c>
      <c r="B37" s="55" t="s">
        <v>43</v>
      </c>
      <c r="C37" s="204" t="s">
        <v>1161</v>
      </c>
      <c r="D37" s="208" t="str">
        <f>+_xlfn.XLOOKUP(C37,'Scheme Code Mapping'!O:O,'Scheme Code Mapping'!L:L)</f>
        <v>HDONTF</v>
      </c>
      <c r="E37" s="208" t="str">
        <f>+_xlfn.XLOOKUP(C37,'Scheme Code Mapping'!O:O,'Scheme Code Mapping'!S:S)</f>
        <v>DPD</v>
      </c>
      <c r="F37" s="208" t="str">
        <f>+_xlfn.XLOOKUP(C37,'Scheme Code Mapping'!O:O,'Scheme Code Mapping'!T:T)</f>
        <v>Direct Plan Daily IDCW Option</v>
      </c>
      <c r="G37" s="204" t="s">
        <v>1808</v>
      </c>
      <c r="H37" s="205">
        <v>1.0714322475060532E-3</v>
      </c>
      <c r="I37" s="205">
        <v>4.7143114398446229E-4</v>
      </c>
      <c r="J37" s="205">
        <v>0</v>
      </c>
      <c r="K37" s="205">
        <v>6.0000110352159089E-4</v>
      </c>
      <c r="L37" s="205">
        <v>0</v>
      </c>
      <c r="N37" s="210">
        <f t="shared" si="1"/>
        <v>3.9951791863090025E-4</v>
      </c>
    </row>
    <row r="38" spans="1:14">
      <c r="A38" s="55" t="str">
        <f t="shared" si="0"/>
        <v>HDONTFD</v>
      </c>
      <c r="B38" s="55" t="s">
        <v>43</v>
      </c>
      <c r="C38" s="204" t="s">
        <v>1165</v>
      </c>
      <c r="D38" s="208" t="str">
        <f>+_xlfn.XLOOKUP(C38,'Scheme Code Mapping'!O:O,'Scheme Code Mapping'!L:L)</f>
        <v>HDONTF</v>
      </c>
      <c r="E38" s="208" t="str">
        <f>+_xlfn.XLOOKUP(C38,'Scheme Code Mapping'!O:O,'Scheme Code Mapping'!S:S)</f>
        <v>GDP</v>
      </c>
      <c r="F38" s="208" t="str">
        <f>+_xlfn.XLOOKUP(C38,'Scheme Code Mapping'!O:O,'Scheme Code Mapping'!T:T)</f>
        <v>Direct Plan  Growth Option</v>
      </c>
      <c r="G38" s="204" t="s">
        <v>1809</v>
      </c>
      <c r="H38" s="205">
        <v>1.0714322475060532E-3</v>
      </c>
      <c r="I38" s="205">
        <v>4.7143114398446229E-4</v>
      </c>
      <c r="J38" s="205">
        <v>0</v>
      </c>
      <c r="K38" s="205">
        <v>6.0000110352159089E-4</v>
      </c>
      <c r="L38" s="205">
        <v>0</v>
      </c>
      <c r="N38" s="210">
        <f t="shared" si="1"/>
        <v>3.9951791863090025E-4</v>
      </c>
    </row>
    <row r="39" spans="1:14">
      <c r="A39" s="55" t="str">
        <f t="shared" si="0"/>
        <v>HDONTFD</v>
      </c>
      <c r="B39" s="55" t="s">
        <v>43</v>
      </c>
      <c r="C39" s="204" t="s">
        <v>1173</v>
      </c>
      <c r="D39" s="208" t="str">
        <f>+_xlfn.XLOOKUP(C39,'Scheme Code Mapping'!O:O,'Scheme Code Mapping'!L:L)</f>
        <v>HDONTF</v>
      </c>
      <c r="E39" s="208" t="str">
        <f>+_xlfn.XLOOKUP(C39,'Scheme Code Mapping'!O:O,'Scheme Code Mapping'!S:S)</f>
        <v>WDP</v>
      </c>
      <c r="F39" s="208" t="str">
        <f>+_xlfn.XLOOKUP(C39,'Scheme Code Mapping'!O:O,'Scheme Code Mapping'!T:T)</f>
        <v>Direct Plan Weekly IDCW Option</v>
      </c>
      <c r="G39" s="204" t="s">
        <v>1810</v>
      </c>
      <c r="H39" s="205">
        <v>1.0714322475060532E-3</v>
      </c>
      <c r="I39" s="205">
        <v>4.7143114398446229E-4</v>
      </c>
      <c r="J39" s="205">
        <v>0</v>
      </c>
      <c r="K39" s="205">
        <v>6.0000110352159089E-4</v>
      </c>
      <c r="L39" s="205">
        <v>0</v>
      </c>
      <c r="N39" s="210">
        <f t="shared" si="1"/>
        <v>3.9951791863090025E-4</v>
      </c>
    </row>
    <row r="40" spans="1:14">
      <c r="A40" s="55" t="str">
        <f t="shared" si="0"/>
        <v>HDONTFR</v>
      </c>
      <c r="B40" s="55" t="s">
        <v>113</v>
      </c>
      <c r="C40" s="204" t="s">
        <v>1157</v>
      </c>
      <c r="D40" s="208" t="str">
        <f>+_xlfn.XLOOKUP(C40,'Scheme Code Mapping'!O:O,'Scheme Code Mapping'!L:L)</f>
        <v>HDONTF</v>
      </c>
      <c r="E40" s="208" t="str">
        <f>+_xlfn.XLOOKUP(C40,'Scheme Code Mapping'!O:O,'Scheme Code Mapping'!S:S)</f>
        <v>DD</v>
      </c>
      <c r="F40" s="208" t="str">
        <f>+_xlfn.XLOOKUP(C40,'Scheme Code Mapping'!O:O,'Scheme Code Mapping'!T:T)</f>
        <v>Daily IDCW</v>
      </c>
      <c r="G40" s="204" t="s">
        <v>1566</v>
      </c>
      <c r="H40" s="205">
        <v>2.5720160638857386E-3</v>
      </c>
      <c r="I40" s="205">
        <v>4.7200679490701783E-4</v>
      </c>
      <c r="J40" s="205">
        <v>1.5000032369243731E-3</v>
      </c>
      <c r="K40" s="205">
        <v>6.0000603205434761E-4</v>
      </c>
      <c r="L40" s="205">
        <v>0</v>
      </c>
      <c r="N40" s="210">
        <f t="shared" si="1"/>
        <v>4.0000575839577781E-4</v>
      </c>
    </row>
    <row r="41" spans="1:14">
      <c r="A41" s="55" t="str">
        <f t="shared" si="0"/>
        <v>HDONTFR</v>
      </c>
      <c r="B41" s="55" t="s">
        <v>113</v>
      </c>
      <c r="C41" s="204" t="s">
        <v>1163</v>
      </c>
      <c r="D41" s="208" t="str">
        <f>+_xlfn.XLOOKUP(C41,'Scheme Code Mapping'!O:O,'Scheme Code Mapping'!L:L)</f>
        <v>HDONTF</v>
      </c>
      <c r="E41" s="208" t="str">
        <f>+_xlfn.XLOOKUP(C41,'Scheme Code Mapping'!O:O,'Scheme Code Mapping'!S:S)</f>
        <v>G</v>
      </c>
      <c r="F41" s="208" t="str">
        <f>+_xlfn.XLOOKUP(C41,'Scheme Code Mapping'!O:O,'Scheme Code Mapping'!T:T)</f>
        <v>Growth Option</v>
      </c>
      <c r="G41" s="204" t="s">
        <v>1811</v>
      </c>
      <c r="H41" s="205">
        <v>2.5720160638857386E-3</v>
      </c>
      <c r="I41" s="205">
        <v>4.7200679490701783E-4</v>
      </c>
      <c r="J41" s="205">
        <v>1.5000032369243731E-3</v>
      </c>
      <c r="K41" s="205">
        <v>6.0000603205434761E-4</v>
      </c>
      <c r="L41" s="205">
        <v>0</v>
      </c>
      <c r="N41" s="210">
        <f t="shared" si="1"/>
        <v>4.0000575839577781E-4</v>
      </c>
    </row>
    <row r="42" spans="1:14">
      <c r="A42" s="55" t="str">
        <f t="shared" si="0"/>
        <v>HDONTFR</v>
      </c>
      <c r="B42" s="55" t="s">
        <v>113</v>
      </c>
      <c r="C42" s="204" t="s">
        <v>1167</v>
      </c>
      <c r="D42" s="208" t="str">
        <f>+_xlfn.XLOOKUP(C42,'Scheme Code Mapping'!O:O,'Scheme Code Mapping'!L:L)</f>
        <v>HDONTF</v>
      </c>
      <c r="E42" s="208" t="str">
        <f>+_xlfn.XLOOKUP(C42,'Scheme Code Mapping'!O:O,'Scheme Code Mapping'!S:S)</f>
        <v>MD</v>
      </c>
      <c r="F42" s="208" t="str">
        <f>+_xlfn.XLOOKUP(C42,'Scheme Code Mapping'!O:O,'Scheme Code Mapping'!T:T)</f>
        <v>Monthly IDCW Option</v>
      </c>
      <c r="G42" s="204" t="s">
        <v>1812</v>
      </c>
      <c r="H42" s="205">
        <v>2.5720160638857386E-3</v>
      </c>
      <c r="I42" s="205">
        <v>4.7200679490701783E-4</v>
      </c>
      <c r="J42" s="205">
        <v>1.5000032369243731E-3</v>
      </c>
      <c r="K42" s="205">
        <v>6.0000603205434761E-4</v>
      </c>
      <c r="L42" s="205">
        <v>0</v>
      </c>
      <c r="N42" s="210">
        <f t="shared" si="1"/>
        <v>4.0000575839577781E-4</v>
      </c>
    </row>
    <row r="43" spans="1:14">
      <c r="A43" s="55" t="str">
        <f t="shared" si="0"/>
        <v>HDONTFR</v>
      </c>
      <c r="B43" s="55" t="s">
        <v>113</v>
      </c>
      <c r="C43" s="204" t="s">
        <v>1171</v>
      </c>
      <c r="D43" s="208" t="str">
        <f>+_xlfn.XLOOKUP(C43,'Scheme Code Mapping'!O:O,'Scheme Code Mapping'!L:L)</f>
        <v>HDONTF</v>
      </c>
      <c r="E43" s="208" t="str">
        <f>+_xlfn.XLOOKUP(C43,'Scheme Code Mapping'!O:O,'Scheme Code Mapping'!S:S)</f>
        <v>WD</v>
      </c>
      <c r="F43" s="208" t="str">
        <f>+_xlfn.XLOOKUP(C43,'Scheme Code Mapping'!O:O,'Scheme Code Mapping'!T:T)</f>
        <v>Weekly IDCW</v>
      </c>
      <c r="G43" s="204" t="s">
        <v>1569</v>
      </c>
      <c r="H43" s="205">
        <v>2.5720160638857386E-3</v>
      </c>
      <c r="I43" s="205">
        <v>4.7200679490701783E-4</v>
      </c>
      <c r="J43" s="205">
        <v>1.5000032369243731E-3</v>
      </c>
      <c r="K43" s="205">
        <v>6.0000603205434761E-4</v>
      </c>
      <c r="L43" s="205">
        <v>0</v>
      </c>
      <c r="N43" s="210">
        <f t="shared" si="1"/>
        <v>4.0000575839577781E-4</v>
      </c>
    </row>
    <row r="44" spans="1:14">
      <c r="A44" s="55" t="str">
        <f t="shared" si="0"/>
        <v>HDONTFU</v>
      </c>
      <c r="B44" s="55" t="s">
        <v>1057</v>
      </c>
      <c r="C44" s="204" t="s">
        <v>1813</v>
      </c>
      <c r="D44" s="208" t="s">
        <v>1154</v>
      </c>
      <c r="E44" s="208" t="s">
        <v>1057</v>
      </c>
      <c r="F44" s="208" t="s">
        <v>1753</v>
      </c>
      <c r="G44" s="204" t="s">
        <v>1756</v>
      </c>
      <c r="H44" s="205">
        <v>1.0721028400394747E-3</v>
      </c>
      <c r="I44" s="205">
        <v>4.7204069941441485E-4</v>
      </c>
      <c r="J44" s="205">
        <v>0</v>
      </c>
      <c r="K44" s="205">
        <v>6.0006214062505994E-4</v>
      </c>
      <c r="L44" s="205">
        <v>0</v>
      </c>
      <c r="N44" s="210">
        <f t="shared" si="1"/>
        <v>4.0003449102916515E-4</v>
      </c>
    </row>
    <row r="45" spans="1:14">
      <c r="A45" s="55" t="str">
        <f t="shared" si="0"/>
        <v>HDONTFU</v>
      </c>
      <c r="B45" s="55" t="s">
        <v>1057</v>
      </c>
      <c r="C45" s="204" t="s">
        <v>1814</v>
      </c>
      <c r="D45" s="208" t="s">
        <v>1154</v>
      </c>
      <c r="E45" s="208" t="s">
        <v>1057</v>
      </c>
      <c r="F45" s="208" t="s">
        <v>1753</v>
      </c>
      <c r="G45" s="204" t="s">
        <v>1755</v>
      </c>
      <c r="H45" s="205">
        <v>1.0721028400394747E-3</v>
      </c>
      <c r="I45" s="205">
        <v>4.7204069941441485E-4</v>
      </c>
      <c r="J45" s="205">
        <v>0</v>
      </c>
      <c r="K45" s="205">
        <v>6.0006214062505994E-4</v>
      </c>
      <c r="L45" s="205">
        <v>0</v>
      </c>
      <c r="N45" s="210">
        <f t="shared" si="1"/>
        <v>4.0003449102916515E-4</v>
      </c>
    </row>
    <row r="46" spans="1:14">
      <c r="A46" s="55" t="str">
        <f t="shared" si="0"/>
        <v>HDONTFU</v>
      </c>
      <c r="B46" s="55" t="s">
        <v>1057</v>
      </c>
      <c r="C46" s="204" t="s">
        <v>1815</v>
      </c>
      <c r="D46" s="208" t="s">
        <v>1154</v>
      </c>
      <c r="E46" s="208" t="s">
        <v>1057</v>
      </c>
      <c r="F46" s="208" t="s">
        <v>1753</v>
      </c>
      <c r="G46" s="204" t="s">
        <v>1758</v>
      </c>
      <c r="H46" s="205">
        <v>1.0721028400394747E-3</v>
      </c>
      <c r="I46" s="205">
        <v>4.7204069941441485E-4</v>
      </c>
      <c r="J46" s="205">
        <v>0</v>
      </c>
      <c r="K46" s="205">
        <v>6.0006214062505994E-4</v>
      </c>
      <c r="L46" s="205">
        <v>0</v>
      </c>
      <c r="N46" s="210">
        <f t="shared" si="1"/>
        <v>4.0003449102916515E-4</v>
      </c>
    </row>
    <row r="47" spans="1:14">
      <c r="A47" s="55" t="str">
        <f t="shared" si="0"/>
        <v>HDONTFU</v>
      </c>
      <c r="B47" s="55" t="s">
        <v>1057</v>
      </c>
      <c r="C47" s="204" t="s">
        <v>1816</v>
      </c>
      <c r="D47" s="208" t="s">
        <v>1154</v>
      </c>
      <c r="E47" s="208" t="s">
        <v>1057</v>
      </c>
      <c r="F47" s="208" t="s">
        <v>1753</v>
      </c>
      <c r="G47" s="204" t="s">
        <v>1757</v>
      </c>
      <c r="H47" s="205">
        <v>1.0721028400394747E-3</v>
      </c>
      <c r="I47" s="205">
        <v>4.7204069941441485E-4</v>
      </c>
      <c r="J47" s="205">
        <v>0</v>
      </c>
      <c r="K47" s="205">
        <v>6.0006214062505994E-4</v>
      </c>
      <c r="L47" s="205">
        <v>0</v>
      </c>
      <c r="N47" s="210">
        <f t="shared" si="1"/>
        <v>4.0003449102916515E-4</v>
      </c>
    </row>
    <row r="48" spans="1:14">
      <c r="A48" s="55" t="str">
        <f t="shared" si="0"/>
        <v>HDSTIFD</v>
      </c>
      <c r="B48" s="55" t="s">
        <v>43</v>
      </c>
      <c r="C48" s="204" t="s">
        <v>335</v>
      </c>
      <c r="D48" s="208" t="str">
        <f>+_xlfn.XLOOKUP(C48,'Scheme Code Mapping'!O:O,'Scheme Code Mapping'!L:L)</f>
        <v>HDSTIF</v>
      </c>
      <c r="E48" s="208" t="str">
        <f>+_xlfn.XLOOKUP(C48,'Scheme Code Mapping'!O:O,'Scheme Code Mapping'!S:S)</f>
        <v>GDP</v>
      </c>
      <c r="F48" s="208" t="str">
        <f>+_xlfn.XLOOKUP(C48,'Scheme Code Mapping'!O:O,'Scheme Code Mapping'!T:T)</f>
        <v>Direct Plan  Growth Option</v>
      </c>
      <c r="G48" s="204" t="s">
        <v>1817</v>
      </c>
      <c r="H48" s="205">
        <v>2.6007289521520968E-3</v>
      </c>
      <c r="I48" s="205">
        <v>1.7007413980702564E-3</v>
      </c>
      <c r="J48" s="205">
        <v>0</v>
      </c>
      <c r="K48" s="205">
        <v>8.999875540818404E-4</v>
      </c>
      <c r="L48" s="205">
        <v>0</v>
      </c>
      <c r="N48" s="210">
        <f t="shared" si="1"/>
        <v>1.4413062695510647E-3</v>
      </c>
    </row>
    <row r="49" spans="1:14">
      <c r="A49" s="55" t="str">
        <f t="shared" si="0"/>
        <v>HDSTIFD</v>
      </c>
      <c r="B49" s="55" t="s">
        <v>43</v>
      </c>
      <c r="C49" s="204" t="s">
        <v>345</v>
      </c>
      <c r="D49" s="208" t="str">
        <f>+_xlfn.XLOOKUP(C49,'Scheme Code Mapping'!O:O,'Scheme Code Mapping'!L:L)</f>
        <v>HDSTIF</v>
      </c>
      <c r="E49" s="208" t="str">
        <f>+_xlfn.XLOOKUP(C49,'Scheme Code Mapping'!O:O,'Scheme Code Mapping'!S:S)</f>
        <v>MDP</v>
      </c>
      <c r="F49" s="208" t="str">
        <f>+_xlfn.XLOOKUP(C49,'Scheme Code Mapping'!O:O,'Scheme Code Mapping'!T:T)</f>
        <v>Direct Plan Monthly IDCW Option</v>
      </c>
      <c r="G49" s="204" t="s">
        <v>1818</v>
      </c>
      <c r="H49" s="205">
        <v>2.6007289521520968E-3</v>
      </c>
      <c r="I49" s="205">
        <v>1.7007413980702564E-3</v>
      </c>
      <c r="J49" s="205">
        <v>0</v>
      </c>
      <c r="K49" s="205">
        <v>8.999875540818404E-4</v>
      </c>
      <c r="L49" s="205">
        <v>0</v>
      </c>
      <c r="N49" s="210">
        <f t="shared" si="1"/>
        <v>1.4413062695510647E-3</v>
      </c>
    </row>
    <row r="50" spans="1:14">
      <c r="A50" s="55" t="str">
        <f t="shared" si="0"/>
        <v>HDSTIFD</v>
      </c>
      <c r="B50" s="55" t="s">
        <v>43</v>
      </c>
      <c r="C50" s="204" t="s">
        <v>359</v>
      </c>
      <c r="D50" s="208" t="str">
        <f>+_xlfn.XLOOKUP(C50,'Scheme Code Mapping'!O:O,'Scheme Code Mapping'!L:L)</f>
        <v>HDSTIF</v>
      </c>
      <c r="E50" s="208" t="str">
        <f>+_xlfn.XLOOKUP(C50,'Scheme Code Mapping'!O:O,'Scheme Code Mapping'!S:S)</f>
        <v>WDP</v>
      </c>
      <c r="F50" s="208" t="str">
        <f>+_xlfn.XLOOKUP(C50,'Scheme Code Mapping'!O:O,'Scheme Code Mapping'!T:T)</f>
        <v>Direct Plan Weekly IDCW Option</v>
      </c>
      <c r="G50" s="204" t="s">
        <v>1819</v>
      </c>
      <c r="H50" s="205">
        <v>2.6007289521520968E-3</v>
      </c>
      <c r="I50" s="205">
        <v>1.7007413980702564E-3</v>
      </c>
      <c r="J50" s="205">
        <v>0</v>
      </c>
      <c r="K50" s="205">
        <v>8.999875540818404E-4</v>
      </c>
      <c r="L50" s="205">
        <v>0</v>
      </c>
      <c r="N50" s="210">
        <f t="shared" si="1"/>
        <v>1.4413062695510647E-3</v>
      </c>
    </row>
    <row r="51" spans="1:14">
      <c r="A51" s="55" t="str">
        <f t="shared" si="0"/>
        <v>HDSTIFR</v>
      </c>
      <c r="B51" s="174" t="s">
        <v>113</v>
      </c>
      <c r="C51" s="204" t="s">
        <v>330</v>
      </c>
      <c r="D51" s="208" t="str">
        <f>+_xlfn.XLOOKUP(C51,'Scheme Code Mapping'!O:O,'Scheme Code Mapping'!L:L)</f>
        <v>HDSTIF</v>
      </c>
      <c r="E51" s="208" t="str">
        <f>+_xlfn.XLOOKUP(C51,'Scheme Code Mapping'!O:O,'Scheme Code Mapping'!S:S)</f>
        <v>G</v>
      </c>
      <c r="F51" s="208" t="str">
        <f>+_xlfn.XLOOKUP(C51,'Scheme Code Mapping'!O:O,'Scheme Code Mapping'!T:T)</f>
        <v>Growth Option</v>
      </c>
      <c r="G51" s="204" t="s">
        <v>1820</v>
      </c>
      <c r="H51" s="205">
        <v>7.8780462439387005E-3</v>
      </c>
      <c r="I51" s="205">
        <v>2.478014587725385E-3</v>
      </c>
      <c r="J51" s="205">
        <v>4.5000284795100511E-3</v>
      </c>
      <c r="K51" s="205">
        <v>9.0000317670326478E-4</v>
      </c>
      <c r="L51" s="205">
        <v>0</v>
      </c>
      <c r="N51" s="210">
        <f t="shared" si="1"/>
        <v>2.1000123624791401E-3</v>
      </c>
    </row>
    <row r="52" spans="1:14">
      <c r="A52" s="55" t="str">
        <f t="shared" si="0"/>
        <v>HDSTIFR</v>
      </c>
      <c r="B52" s="174" t="s">
        <v>113</v>
      </c>
      <c r="C52" s="204" t="s">
        <v>343</v>
      </c>
      <c r="D52" s="208" t="str">
        <f>+_xlfn.XLOOKUP(C52,'Scheme Code Mapping'!O:O,'Scheme Code Mapping'!L:L)</f>
        <v>HDSTIF</v>
      </c>
      <c r="E52" s="208" t="str">
        <f>+_xlfn.XLOOKUP(C52,'Scheme Code Mapping'!O:O,'Scheme Code Mapping'!S:S)</f>
        <v>MD</v>
      </c>
      <c r="F52" s="208" t="str">
        <f>+_xlfn.XLOOKUP(C52,'Scheme Code Mapping'!O:O,'Scheme Code Mapping'!T:T)</f>
        <v>Monthly IDCW Option</v>
      </c>
      <c r="G52" s="204" t="s">
        <v>1821</v>
      </c>
      <c r="H52" s="205">
        <v>7.8780462439387005E-3</v>
      </c>
      <c r="I52" s="205">
        <v>2.478014587725385E-3</v>
      </c>
      <c r="J52" s="205">
        <v>4.5000284795100511E-3</v>
      </c>
      <c r="K52" s="205">
        <v>9.0000317670326478E-4</v>
      </c>
      <c r="L52" s="205">
        <v>0</v>
      </c>
      <c r="N52" s="210">
        <f t="shared" si="1"/>
        <v>2.1000123624791401E-3</v>
      </c>
    </row>
    <row r="53" spans="1:14">
      <c r="A53" s="55" t="str">
        <f t="shared" si="0"/>
        <v>HDSTIFR</v>
      </c>
      <c r="B53" s="174" t="s">
        <v>113</v>
      </c>
      <c r="C53" s="204" t="s">
        <v>353</v>
      </c>
      <c r="D53" s="208" t="str">
        <f>+_xlfn.XLOOKUP(C53,'Scheme Code Mapping'!O:O,'Scheme Code Mapping'!L:L)</f>
        <v>HDSTIF</v>
      </c>
      <c r="E53" s="208" t="str">
        <f>+_xlfn.XLOOKUP(C53,'Scheme Code Mapping'!O:O,'Scheme Code Mapping'!S:S)</f>
        <v>QD</v>
      </c>
      <c r="F53" s="208" t="str">
        <f>+_xlfn.XLOOKUP(C53,'Scheme Code Mapping'!O:O,'Scheme Code Mapping'!T:T)</f>
        <v>Quarterly IDCW Option</v>
      </c>
      <c r="G53" s="204" t="s">
        <v>1822</v>
      </c>
      <c r="H53" s="205">
        <v>7.8780462439387005E-3</v>
      </c>
      <c r="I53" s="205">
        <v>2.478014587725385E-3</v>
      </c>
      <c r="J53" s="205">
        <v>4.5000284795100511E-3</v>
      </c>
      <c r="K53" s="205">
        <v>9.0000317670326478E-4</v>
      </c>
      <c r="L53" s="205">
        <v>0</v>
      </c>
      <c r="N53" s="210">
        <f t="shared" si="1"/>
        <v>2.1000123624791401E-3</v>
      </c>
    </row>
    <row r="54" spans="1:14">
      <c r="A54" s="55" t="str">
        <f t="shared" si="0"/>
        <v>HDSTIFR</v>
      </c>
      <c r="B54" s="174" t="s">
        <v>113</v>
      </c>
      <c r="C54" s="204" t="s">
        <v>356</v>
      </c>
      <c r="D54" s="208" t="str">
        <f>+_xlfn.XLOOKUP(C54,'Scheme Code Mapping'!O:O,'Scheme Code Mapping'!L:L)</f>
        <v>HDSTIF</v>
      </c>
      <c r="E54" s="208" t="str">
        <f>+_xlfn.XLOOKUP(C54,'Scheme Code Mapping'!O:O,'Scheme Code Mapping'!S:S)</f>
        <v>WD</v>
      </c>
      <c r="F54" s="208" t="str">
        <f>+_xlfn.XLOOKUP(C54,'Scheme Code Mapping'!O:O,'Scheme Code Mapping'!T:T)</f>
        <v>Weekly IDCW</v>
      </c>
      <c r="G54" s="204" t="s">
        <v>1597</v>
      </c>
      <c r="H54" s="205">
        <v>7.8780462439387005E-3</v>
      </c>
      <c r="I54" s="205">
        <v>2.478014587725385E-3</v>
      </c>
      <c r="J54" s="205">
        <v>4.5000284795100511E-3</v>
      </c>
      <c r="K54" s="205">
        <v>9.0000317670326478E-4</v>
      </c>
      <c r="L54" s="205">
        <v>0</v>
      </c>
      <c r="N54" s="210">
        <f t="shared" si="1"/>
        <v>2.1000123624791401E-3</v>
      </c>
    </row>
    <row r="55" spans="1:14">
      <c r="A55" s="55" t="str">
        <f t="shared" si="0"/>
        <v>HDUSDFD</v>
      </c>
      <c r="B55" s="55" t="s">
        <v>43</v>
      </c>
      <c r="C55" s="204" t="s">
        <v>1348</v>
      </c>
      <c r="D55" s="208" t="str">
        <f>+_xlfn.XLOOKUP(C55,'Scheme Code Mapping'!O:O,'Scheme Code Mapping'!L:L)</f>
        <v>HDUSDF</v>
      </c>
      <c r="E55" s="208" t="str">
        <f>+_xlfn.XLOOKUP(C55,'Scheme Code Mapping'!O:O,'Scheme Code Mapping'!S:S)</f>
        <v>DPD</v>
      </c>
      <c r="F55" s="208" t="str">
        <f>+_xlfn.XLOOKUP(C55,'Scheme Code Mapping'!O:O,'Scheme Code Mapping'!T:T)</f>
        <v>Direct Plan Daily IDCW Option</v>
      </c>
      <c r="G55" s="204" t="s">
        <v>1823</v>
      </c>
      <c r="H55" s="205">
        <v>2.2132391409553941E-3</v>
      </c>
      <c r="I55" s="205">
        <v>1.4009155834543209E-3</v>
      </c>
      <c r="J55" s="205">
        <v>0</v>
      </c>
      <c r="K55" s="205">
        <v>8.123235575010733E-4</v>
      </c>
      <c r="L55" s="205">
        <v>0</v>
      </c>
      <c r="N55" s="210">
        <f t="shared" si="1"/>
        <v>1.1872165961477295E-3</v>
      </c>
    </row>
    <row r="56" spans="1:14">
      <c r="A56" s="55" t="str">
        <f t="shared" si="0"/>
        <v>HDUSDFD</v>
      </c>
      <c r="B56" s="55" t="s">
        <v>43</v>
      </c>
      <c r="C56" s="204" t="s">
        <v>1352</v>
      </c>
      <c r="D56" s="208" t="str">
        <f>+_xlfn.XLOOKUP(C56,'Scheme Code Mapping'!O:O,'Scheme Code Mapping'!L:L)</f>
        <v>HDUSDF</v>
      </c>
      <c r="E56" s="208" t="str">
        <f>+_xlfn.XLOOKUP(C56,'Scheme Code Mapping'!O:O,'Scheme Code Mapping'!S:S)</f>
        <v>GDP</v>
      </c>
      <c r="F56" s="208" t="str">
        <f>+_xlfn.XLOOKUP(C56,'Scheme Code Mapping'!O:O,'Scheme Code Mapping'!T:T)</f>
        <v>Direct Plan  Growth Option</v>
      </c>
      <c r="G56" s="204" t="s">
        <v>1824</v>
      </c>
      <c r="H56" s="205">
        <v>2.2132391409553941E-3</v>
      </c>
      <c r="I56" s="205">
        <v>1.4009155834543209E-3</v>
      </c>
      <c r="J56" s="205">
        <v>0</v>
      </c>
      <c r="K56" s="205">
        <v>8.123235575010733E-4</v>
      </c>
      <c r="L56" s="205">
        <v>0</v>
      </c>
      <c r="N56" s="210">
        <f t="shared" si="1"/>
        <v>1.1872165961477295E-3</v>
      </c>
    </row>
    <row r="57" spans="1:14">
      <c r="A57" s="55" t="str">
        <f t="shared" si="0"/>
        <v>HDUSDFD</v>
      </c>
      <c r="B57" s="55" t="s">
        <v>43</v>
      </c>
      <c r="C57" s="204" t="s">
        <v>1356</v>
      </c>
      <c r="D57" s="208" t="str">
        <f>+_xlfn.XLOOKUP(C57,'Scheme Code Mapping'!O:O,'Scheme Code Mapping'!L:L)</f>
        <v>HDUSDF</v>
      </c>
      <c r="E57" s="208" t="str">
        <f>+_xlfn.XLOOKUP(C57,'Scheme Code Mapping'!O:O,'Scheme Code Mapping'!S:S)</f>
        <v>MDP</v>
      </c>
      <c r="F57" s="208" t="str">
        <f>+_xlfn.XLOOKUP(C57,'Scheme Code Mapping'!O:O,'Scheme Code Mapping'!T:T)</f>
        <v>Direct Plan Monthly IDCW Option</v>
      </c>
      <c r="G57" s="204" t="s">
        <v>1825</v>
      </c>
      <c r="H57" s="205">
        <v>2.2132391409553941E-3</v>
      </c>
      <c r="I57" s="205">
        <v>1.4009155834543209E-3</v>
      </c>
      <c r="J57" s="205">
        <v>0</v>
      </c>
      <c r="K57" s="205">
        <v>8.123235575010733E-4</v>
      </c>
      <c r="L57" s="205">
        <v>0</v>
      </c>
      <c r="N57" s="210">
        <f t="shared" si="1"/>
        <v>1.1872165961477295E-3</v>
      </c>
    </row>
    <row r="58" spans="1:14">
      <c r="A58" s="55" t="str">
        <f t="shared" si="0"/>
        <v>HDUSDFD</v>
      </c>
      <c r="B58" s="55" t="s">
        <v>43</v>
      </c>
      <c r="C58" s="204" t="s">
        <v>1360</v>
      </c>
      <c r="D58" s="208" t="str">
        <f>+_xlfn.XLOOKUP(C58,'Scheme Code Mapping'!O:O,'Scheme Code Mapping'!L:L)</f>
        <v>HDUSDF</v>
      </c>
      <c r="E58" s="208" t="str">
        <f>+_xlfn.XLOOKUP(C58,'Scheme Code Mapping'!O:O,'Scheme Code Mapping'!S:S)</f>
        <v>WDP</v>
      </c>
      <c r="F58" s="208" t="str">
        <f>+_xlfn.XLOOKUP(C58,'Scheme Code Mapping'!O:O,'Scheme Code Mapping'!T:T)</f>
        <v>Direct Plan Weekly IDCW Option</v>
      </c>
      <c r="G58" s="204" t="s">
        <v>1826</v>
      </c>
      <c r="H58" s="205">
        <v>2.2132391409553941E-3</v>
      </c>
      <c r="I58" s="205">
        <v>1.4009155834543209E-3</v>
      </c>
      <c r="J58" s="205">
        <v>0</v>
      </c>
      <c r="K58" s="205">
        <v>8.123235575010733E-4</v>
      </c>
      <c r="L58" s="205">
        <v>0</v>
      </c>
      <c r="N58" s="210">
        <f t="shared" si="1"/>
        <v>1.1872165961477295E-3</v>
      </c>
    </row>
    <row r="59" spans="1:14">
      <c r="A59" s="55" t="str">
        <f t="shared" si="0"/>
        <v>HDUSDFR</v>
      </c>
      <c r="B59" s="55" t="s">
        <v>113</v>
      </c>
      <c r="C59" s="204" t="s">
        <v>1343</v>
      </c>
      <c r="D59" s="208" t="str">
        <f>+_xlfn.XLOOKUP(C59,'Scheme Code Mapping'!O:O,'Scheme Code Mapping'!L:L)</f>
        <v>HDUSDF</v>
      </c>
      <c r="E59" s="208" t="str">
        <f>+_xlfn.XLOOKUP(C59,'Scheme Code Mapping'!O:O,'Scheme Code Mapping'!S:S)</f>
        <v>DD</v>
      </c>
      <c r="F59" s="208" t="str">
        <f>+_xlfn.XLOOKUP(C59,'Scheme Code Mapping'!O:O,'Scheme Code Mapping'!T:T)</f>
        <v>Daily IDCW</v>
      </c>
      <c r="G59" s="204" t="s">
        <v>1827</v>
      </c>
      <c r="H59" s="205">
        <v>4.7987995314268837E-3</v>
      </c>
      <c r="I59" s="205">
        <v>1.9585650557858254E-3</v>
      </c>
      <c r="J59" s="205">
        <v>2.0340278283432771E-3</v>
      </c>
      <c r="K59" s="205">
        <v>8.062066472977812E-4</v>
      </c>
      <c r="L59" s="205">
        <v>0</v>
      </c>
      <c r="N59" s="210">
        <f t="shared" si="1"/>
        <v>1.6598008947337503E-3</v>
      </c>
    </row>
    <row r="60" spans="1:14">
      <c r="A60" s="55" t="str">
        <f t="shared" si="0"/>
        <v>HDUSDFR</v>
      </c>
      <c r="B60" s="55" t="s">
        <v>113</v>
      </c>
      <c r="C60" s="204" t="s">
        <v>1350</v>
      </c>
      <c r="D60" s="208" t="str">
        <f>+_xlfn.XLOOKUP(C60,'Scheme Code Mapping'!O:O,'Scheme Code Mapping'!L:L)</f>
        <v>HDUSDF</v>
      </c>
      <c r="E60" s="208" t="str">
        <f>+_xlfn.XLOOKUP(C60,'Scheme Code Mapping'!O:O,'Scheme Code Mapping'!S:S)</f>
        <v>G</v>
      </c>
      <c r="F60" s="208" t="str">
        <f>+_xlfn.XLOOKUP(C60,'Scheme Code Mapping'!O:O,'Scheme Code Mapping'!T:T)</f>
        <v>Growth Option</v>
      </c>
      <c r="G60" s="204" t="s">
        <v>1828</v>
      </c>
      <c r="H60" s="205">
        <v>4.7987995314268837E-3</v>
      </c>
      <c r="I60" s="205">
        <v>1.9585650557858254E-3</v>
      </c>
      <c r="J60" s="205">
        <v>2.0340278283432771E-3</v>
      </c>
      <c r="K60" s="205">
        <v>8.062066472977812E-4</v>
      </c>
      <c r="L60" s="205">
        <v>0</v>
      </c>
      <c r="N60" s="210">
        <f t="shared" si="1"/>
        <v>1.6598008947337503E-3</v>
      </c>
    </row>
    <row r="61" spans="1:14">
      <c r="A61" s="55" t="str">
        <f t="shared" si="0"/>
        <v>HDUSDFR</v>
      </c>
      <c r="B61" s="55" t="s">
        <v>113</v>
      </c>
      <c r="C61" s="204" t="s">
        <v>1354</v>
      </c>
      <c r="D61" s="208" t="str">
        <f>+_xlfn.XLOOKUP(C61,'Scheme Code Mapping'!O:O,'Scheme Code Mapping'!L:L)</f>
        <v>HDUSDF</v>
      </c>
      <c r="E61" s="208" t="str">
        <f>+_xlfn.XLOOKUP(C61,'Scheme Code Mapping'!O:O,'Scheme Code Mapping'!S:S)</f>
        <v>MD</v>
      </c>
      <c r="F61" s="208" t="str">
        <f>+_xlfn.XLOOKUP(C61,'Scheme Code Mapping'!O:O,'Scheme Code Mapping'!T:T)</f>
        <v>Monthly IDCW Option</v>
      </c>
      <c r="G61" s="204" t="s">
        <v>1829</v>
      </c>
      <c r="H61" s="205">
        <v>4.7987995314268837E-3</v>
      </c>
      <c r="I61" s="205">
        <v>1.9585650557858254E-3</v>
      </c>
      <c r="J61" s="205">
        <v>2.0340278283432771E-3</v>
      </c>
      <c r="K61" s="205">
        <v>8.062066472977812E-4</v>
      </c>
      <c r="L61" s="205">
        <v>0</v>
      </c>
      <c r="N61" s="210">
        <f t="shared" si="1"/>
        <v>1.6598008947337503E-3</v>
      </c>
    </row>
    <row r="62" spans="1:14">
      <c r="A62" s="55" t="str">
        <f t="shared" si="0"/>
        <v>HDUSDFR</v>
      </c>
      <c r="B62" s="55" t="s">
        <v>113</v>
      </c>
      <c r="C62" s="204" t="s">
        <v>1358</v>
      </c>
      <c r="D62" s="208" t="str">
        <f>+_xlfn.XLOOKUP(C62,'Scheme Code Mapping'!O:O,'Scheme Code Mapping'!L:L)</f>
        <v>HDUSDF</v>
      </c>
      <c r="E62" s="208" t="str">
        <f>+_xlfn.XLOOKUP(C62,'Scheme Code Mapping'!O:O,'Scheme Code Mapping'!S:S)</f>
        <v>WD</v>
      </c>
      <c r="F62" s="208" t="str">
        <f>+_xlfn.XLOOKUP(C62,'Scheme Code Mapping'!O:O,'Scheme Code Mapping'!T:T)</f>
        <v>Weekly IDCW</v>
      </c>
      <c r="G62" s="204" t="s">
        <v>1830</v>
      </c>
      <c r="H62" s="205">
        <v>4.7987995314268837E-3</v>
      </c>
      <c r="I62" s="205">
        <v>1.9585650557858254E-3</v>
      </c>
      <c r="J62" s="205">
        <v>2.0340278283432771E-3</v>
      </c>
      <c r="K62" s="205">
        <v>8.062066472977812E-4</v>
      </c>
      <c r="L62" s="205">
        <v>0</v>
      </c>
      <c r="N62" s="210">
        <f t="shared" si="1"/>
        <v>1.6598008947337503E-3</v>
      </c>
    </row>
    <row r="63" spans="1:14">
      <c r="A63" s="55" t="str">
        <f t="shared" si="0"/>
        <v>HDUSTFD</v>
      </c>
      <c r="B63" s="55" t="s">
        <v>43</v>
      </c>
      <c r="C63" s="204" t="s">
        <v>367</v>
      </c>
      <c r="D63" s="208" t="str">
        <f>+_xlfn.XLOOKUP(C63,'Scheme Code Mapping'!O:O,'Scheme Code Mapping'!L:L)</f>
        <v>HDUSTF</v>
      </c>
      <c r="E63" s="208" t="str">
        <f>+_xlfn.XLOOKUP(C63,'Scheme Code Mapping'!O:O,'Scheme Code Mapping'!S:S)</f>
        <v>DPD</v>
      </c>
      <c r="F63" s="208" t="str">
        <f>+_xlfn.XLOOKUP(C63,'Scheme Code Mapping'!O:O,'Scheme Code Mapping'!T:T)</f>
        <v>Direct Plan Daily IDCW Option</v>
      </c>
      <c r="G63" s="204" t="s">
        <v>1831</v>
      </c>
      <c r="H63" s="205">
        <v>1.9985062614498593E-3</v>
      </c>
      <c r="I63" s="205">
        <v>1.1498942108693585E-3</v>
      </c>
      <c r="J63" s="205">
        <v>0</v>
      </c>
      <c r="K63" s="205">
        <v>9.4861205058050088E-4</v>
      </c>
      <c r="L63" s="205">
        <v>0</v>
      </c>
      <c r="N63" s="210">
        <f t="shared" si="1"/>
        <v>9.7448661938081226E-4</v>
      </c>
    </row>
    <row r="64" spans="1:14">
      <c r="A64" s="55" t="str">
        <f t="shared" si="0"/>
        <v>HDUSTFD</v>
      </c>
      <c r="B64" s="55" t="s">
        <v>43</v>
      </c>
      <c r="C64" s="204" t="s">
        <v>372</v>
      </c>
      <c r="D64" s="208" t="str">
        <f>+_xlfn.XLOOKUP(C64,'Scheme Code Mapping'!O:O,'Scheme Code Mapping'!L:L)</f>
        <v>HDUSTF</v>
      </c>
      <c r="E64" s="208" t="str">
        <f>+_xlfn.XLOOKUP(C64,'Scheme Code Mapping'!O:O,'Scheme Code Mapping'!S:S)</f>
        <v>GDP</v>
      </c>
      <c r="F64" s="208" t="str">
        <f>+_xlfn.XLOOKUP(C64,'Scheme Code Mapping'!O:O,'Scheme Code Mapping'!T:T)</f>
        <v>Direct Plan  Growth Option</v>
      </c>
      <c r="G64" s="204" t="s">
        <v>1832</v>
      </c>
      <c r="H64" s="205">
        <v>1.9985062614498593E-3</v>
      </c>
      <c r="I64" s="205">
        <v>1.1498942108693585E-3</v>
      </c>
      <c r="J64" s="205">
        <v>0</v>
      </c>
      <c r="K64" s="205">
        <v>9.4861205058050088E-4</v>
      </c>
      <c r="L64" s="205">
        <v>0</v>
      </c>
      <c r="N64" s="210">
        <f t="shared" si="1"/>
        <v>9.7448661938081226E-4</v>
      </c>
    </row>
    <row r="65" spans="1:14">
      <c r="A65" s="55" t="str">
        <f t="shared" si="0"/>
        <v>HDUSTFD</v>
      </c>
      <c r="B65" s="55" t="s">
        <v>43</v>
      </c>
      <c r="C65" s="204" t="s">
        <v>376</v>
      </c>
      <c r="D65" s="208" t="str">
        <f>+_xlfn.XLOOKUP(C65,'Scheme Code Mapping'!O:O,'Scheme Code Mapping'!L:L)</f>
        <v>HDUSTF</v>
      </c>
      <c r="E65" s="208" t="str">
        <f>+_xlfn.XLOOKUP(C65,'Scheme Code Mapping'!O:O,'Scheme Code Mapping'!S:S)</f>
        <v>MDP</v>
      </c>
      <c r="F65" s="208" t="str">
        <f>+_xlfn.XLOOKUP(C65,'Scheme Code Mapping'!O:O,'Scheme Code Mapping'!T:T)</f>
        <v>Direct Plan Monthly IDCW Option</v>
      </c>
      <c r="G65" s="204" t="s">
        <v>1833</v>
      </c>
      <c r="H65" s="205">
        <v>1.9985062614498593E-3</v>
      </c>
      <c r="I65" s="205">
        <v>1.1498942108693585E-3</v>
      </c>
      <c r="J65" s="205">
        <v>0</v>
      </c>
      <c r="K65" s="205">
        <v>9.4861205058050088E-4</v>
      </c>
      <c r="L65" s="205">
        <v>0</v>
      </c>
      <c r="N65" s="210">
        <f t="shared" si="1"/>
        <v>9.7448661938081226E-4</v>
      </c>
    </row>
    <row r="66" spans="1:14">
      <c r="A66" s="55" t="str">
        <f t="shared" si="0"/>
        <v>HDUSTFD</v>
      </c>
      <c r="B66" s="55" t="s">
        <v>43</v>
      </c>
      <c r="C66" s="204" t="s">
        <v>391</v>
      </c>
      <c r="D66" s="208" t="str">
        <f>+_xlfn.XLOOKUP(C66,'Scheme Code Mapping'!O:O,'Scheme Code Mapping'!L:L)</f>
        <v>HDUSTF</v>
      </c>
      <c r="E66" s="208" t="str">
        <f>+_xlfn.XLOOKUP(C66,'Scheme Code Mapping'!O:O,'Scheme Code Mapping'!S:S)</f>
        <v>WDP</v>
      </c>
      <c r="F66" s="208" t="str">
        <f>+_xlfn.XLOOKUP(C66,'Scheme Code Mapping'!O:O,'Scheme Code Mapping'!T:T)</f>
        <v>Direct Plan Weekly IDCW Option</v>
      </c>
      <c r="G66" s="204" t="s">
        <v>1834</v>
      </c>
      <c r="H66" s="205">
        <v>1.9985062614498593E-3</v>
      </c>
      <c r="I66" s="205">
        <v>1.1498942108693585E-3</v>
      </c>
      <c r="J66" s="205">
        <v>0</v>
      </c>
      <c r="K66" s="205">
        <v>9.4861205058050088E-4</v>
      </c>
      <c r="L66" s="205">
        <v>0</v>
      </c>
      <c r="N66" s="210">
        <f t="shared" si="1"/>
        <v>9.7448661938081226E-4</v>
      </c>
    </row>
    <row r="67" spans="1:14">
      <c r="A67" s="55" t="str">
        <f t="shared" ref="A67:A130" si="2">+D67&amp;B67</f>
        <v>HDUSTFR</v>
      </c>
      <c r="B67" s="55" t="s">
        <v>113</v>
      </c>
      <c r="C67" s="204" t="s">
        <v>362</v>
      </c>
      <c r="D67" s="208" t="str">
        <f>+_xlfn.XLOOKUP(C67,'Scheme Code Mapping'!O:O,'Scheme Code Mapping'!L:L)</f>
        <v>HDUSTF</v>
      </c>
      <c r="E67" s="208" t="str">
        <f>+_xlfn.XLOOKUP(C67,'Scheme Code Mapping'!O:O,'Scheme Code Mapping'!S:S)</f>
        <v>DD</v>
      </c>
      <c r="F67" s="208" t="str">
        <f>+_xlfn.XLOOKUP(C67,'Scheme Code Mapping'!O:O,'Scheme Code Mapping'!T:T)</f>
        <v>Daily IDCW</v>
      </c>
      <c r="G67" s="204" t="s">
        <v>1835</v>
      </c>
      <c r="H67" s="205">
        <v>6.2074016936667009E-3</v>
      </c>
      <c r="I67" s="205">
        <v>1.3592661565918383E-3</v>
      </c>
      <c r="J67" s="205">
        <v>4.0000321841528845E-3</v>
      </c>
      <c r="K67" s="205">
        <v>8.4810335292197832E-4</v>
      </c>
      <c r="L67" s="205">
        <v>0</v>
      </c>
      <c r="N67" s="210">
        <f t="shared" ref="N67:N130" si="3">+I67/118*100</f>
        <v>1.1519204716879984E-3</v>
      </c>
    </row>
    <row r="68" spans="1:14">
      <c r="A68" s="55" t="str">
        <f t="shared" si="2"/>
        <v>HDUSTFR</v>
      </c>
      <c r="B68" s="55" t="s">
        <v>113</v>
      </c>
      <c r="C68" s="204" t="s">
        <v>370</v>
      </c>
      <c r="D68" s="208" t="str">
        <f>+_xlfn.XLOOKUP(C68,'Scheme Code Mapping'!O:O,'Scheme Code Mapping'!L:L)</f>
        <v>HDUSTF</v>
      </c>
      <c r="E68" s="208" t="str">
        <f>+_xlfn.XLOOKUP(C68,'Scheme Code Mapping'!O:O,'Scheme Code Mapping'!S:S)</f>
        <v>G</v>
      </c>
      <c r="F68" s="208" t="str">
        <f>+_xlfn.XLOOKUP(C68,'Scheme Code Mapping'!O:O,'Scheme Code Mapping'!T:T)</f>
        <v>Growth Option</v>
      </c>
      <c r="G68" s="204" t="s">
        <v>1836</v>
      </c>
      <c r="H68" s="205">
        <v>6.2074016936667009E-3</v>
      </c>
      <c r="I68" s="205">
        <v>1.3592661565918383E-3</v>
      </c>
      <c r="J68" s="205">
        <v>4.0000321841528845E-3</v>
      </c>
      <c r="K68" s="205">
        <v>8.4810335292197832E-4</v>
      </c>
      <c r="L68" s="205">
        <v>0</v>
      </c>
      <c r="N68" s="210">
        <f t="shared" si="3"/>
        <v>1.1519204716879984E-3</v>
      </c>
    </row>
    <row r="69" spans="1:14">
      <c r="A69" s="55" t="str">
        <f t="shared" si="2"/>
        <v>HDUSTFR</v>
      </c>
      <c r="B69" s="55" t="s">
        <v>113</v>
      </c>
      <c r="C69" s="204" t="s">
        <v>374</v>
      </c>
      <c r="D69" s="208" t="str">
        <f>+_xlfn.XLOOKUP(C69,'Scheme Code Mapping'!O:O,'Scheme Code Mapping'!L:L)</f>
        <v>HDUSTF</v>
      </c>
      <c r="E69" s="208" t="str">
        <f>+_xlfn.XLOOKUP(C69,'Scheme Code Mapping'!O:O,'Scheme Code Mapping'!S:S)</f>
        <v>MD</v>
      </c>
      <c r="F69" s="208" t="str">
        <f>+_xlfn.XLOOKUP(C69,'Scheme Code Mapping'!O:O,'Scheme Code Mapping'!T:T)</f>
        <v>Monthly IDCW Option</v>
      </c>
      <c r="G69" s="204" t="s">
        <v>1837</v>
      </c>
      <c r="H69" s="205">
        <v>6.2074016936667009E-3</v>
      </c>
      <c r="I69" s="205">
        <v>1.3592661565918383E-3</v>
      </c>
      <c r="J69" s="205">
        <v>4.0000321841528845E-3</v>
      </c>
      <c r="K69" s="205">
        <v>8.4810335292197832E-4</v>
      </c>
      <c r="L69" s="205">
        <v>0</v>
      </c>
      <c r="N69" s="210">
        <f t="shared" si="3"/>
        <v>1.1519204716879984E-3</v>
      </c>
    </row>
    <row r="70" spans="1:14">
      <c r="A70" s="55" t="str">
        <f t="shared" si="2"/>
        <v>HDUSTFR</v>
      </c>
      <c r="B70" s="55" t="s">
        <v>113</v>
      </c>
      <c r="C70" s="204" t="s">
        <v>389</v>
      </c>
      <c r="D70" s="208" t="str">
        <f>+_xlfn.XLOOKUP(C70,'Scheme Code Mapping'!O:O,'Scheme Code Mapping'!L:L)</f>
        <v>HDUSTF</v>
      </c>
      <c r="E70" s="208" t="str">
        <f>+_xlfn.XLOOKUP(C70,'Scheme Code Mapping'!O:O,'Scheme Code Mapping'!S:S)</f>
        <v>WD</v>
      </c>
      <c r="F70" s="208" t="str">
        <f>+_xlfn.XLOOKUP(C70,'Scheme Code Mapping'!O:O,'Scheme Code Mapping'!T:T)</f>
        <v>Weekly IDCW</v>
      </c>
      <c r="G70" s="204" t="s">
        <v>1592</v>
      </c>
      <c r="H70" s="205">
        <v>6.2074016936667009E-3</v>
      </c>
      <c r="I70" s="205">
        <v>1.3592661565918383E-3</v>
      </c>
      <c r="J70" s="205">
        <v>4.0000321841528845E-3</v>
      </c>
      <c r="K70" s="205">
        <v>8.4810335292197832E-4</v>
      </c>
      <c r="L70" s="205">
        <v>0</v>
      </c>
      <c r="N70" s="210">
        <f t="shared" si="3"/>
        <v>1.1519204716879984E-3</v>
      </c>
    </row>
    <row r="71" spans="1:14">
      <c r="A71" s="55" t="str">
        <f t="shared" si="2"/>
        <v>HDUSTFR_R</v>
      </c>
      <c r="B71" s="55" t="s">
        <v>1335</v>
      </c>
      <c r="C71" s="204" t="s">
        <v>381</v>
      </c>
      <c r="D71" s="208" t="str">
        <f>+_xlfn.XLOOKUP(C71,'Scheme Code Mapping'!O:O,'Scheme Code Mapping'!L:L)</f>
        <v>HDUSTF</v>
      </c>
      <c r="E71" s="208" t="str">
        <f>+_xlfn.XLOOKUP(C71,'Scheme Code Mapping'!O:O,'Scheme Code Mapping'!S:S)</f>
        <v>RDD</v>
      </c>
      <c r="F71" s="208" t="str">
        <f>+_xlfn.XLOOKUP(C71,'Scheme Code Mapping'!O:O,'Scheme Code Mapping'!T:T)</f>
        <v>Regular Daily IDCW Option</v>
      </c>
      <c r="G71" s="204" t="s">
        <v>1838</v>
      </c>
      <c r="H71" s="205">
        <v>1.3208783350098856E-2</v>
      </c>
      <c r="I71" s="205">
        <v>1.36397358395521E-3</v>
      </c>
      <c r="J71" s="205">
        <v>1.1000520053045115E-2</v>
      </c>
      <c r="K71" s="205">
        <v>8.4428971309853142E-4</v>
      </c>
      <c r="L71" s="205">
        <v>0</v>
      </c>
      <c r="N71" s="210">
        <f t="shared" si="3"/>
        <v>1.155909816911195E-3</v>
      </c>
    </row>
    <row r="72" spans="1:14">
      <c r="A72" s="55" t="str">
        <f t="shared" si="2"/>
        <v>HDUSTFR_R</v>
      </c>
      <c r="B72" s="55" t="s">
        <v>1335</v>
      </c>
      <c r="C72" s="204" t="s">
        <v>384</v>
      </c>
      <c r="D72" s="208" t="str">
        <f>+_xlfn.XLOOKUP(C72,'Scheme Code Mapping'!O:O,'Scheme Code Mapping'!L:L)</f>
        <v>HDUSTF</v>
      </c>
      <c r="E72" s="208" t="str">
        <f>+_xlfn.XLOOKUP(C72,'Scheme Code Mapping'!O:O,'Scheme Code Mapping'!S:S)</f>
        <v>RG</v>
      </c>
      <c r="F72" s="208" t="str">
        <f>+_xlfn.XLOOKUP(C72,'Scheme Code Mapping'!O:O,'Scheme Code Mapping'!T:T)</f>
        <v>Regular Plan  Growth Option</v>
      </c>
      <c r="G72" s="204" t="s">
        <v>1839</v>
      </c>
      <c r="H72" s="205">
        <v>1.3208783350098856E-2</v>
      </c>
      <c r="I72" s="205">
        <v>1.36397358395521E-3</v>
      </c>
      <c r="J72" s="205">
        <v>1.1000520053045115E-2</v>
      </c>
      <c r="K72" s="205">
        <v>8.4428971309853142E-4</v>
      </c>
      <c r="L72" s="205">
        <v>0</v>
      </c>
      <c r="N72" s="210">
        <f t="shared" si="3"/>
        <v>1.155909816911195E-3</v>
      </c>
    </row>
    <row r="73" spans="1:14">
      <c r="A73" s="55" t="str">
        <f t="shared" si="2"/>
        <v>HDUSTFR_R</v>
      </c>
      <c r="B73" s="55" t="s">
        <v>1335</v>
      </c>
      <c r="C73" s="204" t="s">
        <v>386</v>
      </c>
      <c r="D73" s="208" t="str">
        <f>+_xlfn.XLOOKUP(C73,'Scheme Code Mapping'!O:O,'Scheme Code Mapping'!L:L)</f>
        <v>HDUSTF</v>
      </c>
      <c r="E73" s="208" t="str">
        <f>+_xlfn.XLOOKUP(C73,'Scheme Code Mapping'!O:O,'Scheme Code Mapping'!S:S)</f>
        <v>RWD</v>
      </c>
      <c r="F73" s="208" t="str">
        <f>+_xlfn.XLOOKUP(C73,'Scheme Code Mapping'!O:O,'Scheme Code Mapping'!T:T)</f>
        <v>Regular Plan Weekly IDCW Option</v>
      </c>
      <c r="G73" s="204" t="s">
        <v>1840</v>
      </c>
      <c r="H73" s="205">
        <v>1.3208783350098856E-2</v>
      </c>
      <c r="I73" s="205">
        <v>1.36397358395521E-3</v>
      </c>
      <c r="J73" s="205">
        <v>1.1000520053045115E-2</v>
      </c>
      <c r="K73" s="205">
        <v>8.4428971309853142E-4</v>
      </c>
      <c r="L73" s="205">
        <v>0</v>
      </c>
      <c r="N73" s="210">
        <f t="shared" si="3"/>
        <v>1.155909816911195E-3</v>
      </c>
    </row>
    <row r="74" spans="1:14">
      <c r="A74" s="55" t="str">
        <f t="shared" si="2"/>
        <v>HEEQTFD</v>
      </c>
      <c r="B74" s="55" t="s">
        <v>43</v>
      </c>
      <c r="C74" s="204" t="s">
        <v>400</v>
      </c>
      <c r="D74" s="208" t="str">
        <f>+_xlfn.XLOOKUP(C74,'Scheme Code Mapping'!O:O,'Scheme Code Mapping'!L:L)</f>
        <v>HEEQTF</v>
      </c>
      <c r="E74" s="208" t="str">
        <f>+_xlfn.XLOOKUP(C74,'Scheme Code Mapping'!O:O,'Scheme Code Mapping'!S:S)</f>
        <v>DDP</v>
      </c>
      <c r="F74" s="208" t="str">
        <f>+_xlfn.XLOOKUP(C74,'Scheme Code Mapping'!O:O,'Scheme Code Mapping'!T:T)</f>
        <v>Direct Plan IDCW Option</v>
      </c>
      <c r="G74" s="204" t="s">
        <v>1841</v>
      </c>
      <c r="H74" s="205">
        <v>1.5028561046647362E-2</v>
      </c>
      <c r="I74" s="205">
        <v>1.322812594274797E-2</v>
      </c>
      <c r="J74" s="205">
        <v>0</v>
      </c>
      <c r="K74" s="205">
        <v>1.8004351038993921E-3</v>
      </c>
      <c r="L74" s="205">
        <v>0</v>
      </c>
      <c r="N74" s="210">
        <f t="shared" si="3"/>
        <v>1.1210276222667771E-2</v>
      </c>
    </row>
    <row r="75" spans="1:14">
      <c r="A75" s="55" t="str">
        <f t="shared" si="2"/>
        <v>HEEQTFD</v>
      </c>
      <c r="B75" s="55" t="s">
        <v>43</v>
      </c>
      <c r="C75" s="204" t="s">
        <v>404</v>
      </c>
      <c r="D75" s="208" t="str">
        <f>+_xlfn.XLOOKUP(C75,'Scheme Code Mapping'!O:O,'Scheme Code Mapping'!L:L)</f>
        <v>HEEQTF</v>
      </c>
      <c r="E75" s="208" t="str">
        <f>+_xlfn.XLOOKUP(C75,'Scheme Code Mapping'!O:O,'Scheme Code Mapping'!S:S)</f>
        <v>GDP</v>
      </c>
      <c r="F75" s="208" t="str">
        <f>+_xlfn.XLOOKUP(C75,'Scheme Code Mapping'!O:O,'Scheme Code Mapping'!T:T)</f>
        <v>Direct Plan  Growth Option</v>
      </c>
      <c r="G75" s="204" t="s">
        <v>1842</v>
      </c>
      <c r="H75" s="205">
        <v>1.5028561046647362E-2</v>
      </c>
      <c r="I75" s="205">
        <v>1.322812594274797E-2</v>
      </c>
      <c r="J75" s="205">
        <v>0</v>
      </c>
      <c r="K75" s="205">
        <v>1.8004351038993921E-3</v>
      </c>
      <c r="L75" s="205">
        <v>0</v>
      </c>
      <c r="N75" s="210">
        <f t="shared" si="3"/>
        <v>1.1210276222667771E-2</v>
      </c>
    </row>
    <row r="76" spans="1:14">
      <c r="A76" s="55" t="str">
        <f t="shared" si="2"/>
        <v>HEEQTFR</v>
      </c>
      <c r="B76" s="55" t="s">
        <v>113</v>
      </c>
      <c r="C76" s="204" t="s">
        <v>398</v>
      </c>
      <c r="D76" s="208" t="str">
        <f>+_xlfn.XLOOKUP(C76,'Scheme Code Mapping'!O:O,'Scheme Code Mapping'!L:L)</f>
        <v>HEEQTF</v>
      </c>
      <c r="E76" s="208" t="str">
        <f>+_xlfn.XLOOKUP(C76,'Scheme Code Mapping'!O:O,'Scheme Code Mapping'!S:S)</f>
        <v>D</v>
      </c>
      <c r="F76" s="208" t="str">
        <f>+_xlfn.XLOOKUP(C76,'Scheme Code Mapping'!O:O,'Scheme Code Mapping'!T:T)</f>
        <v>IDCW Option</v>
      </c>
      <c r="G76" s="204" t="s">
        <v>1843</v>
      </c>
      <c r="H76" s="205">
        <v>2.4387006526177164E-2</v>
      </c>
      <c r="I76" s="205">
        <v>1.4122885503967791E-2</v>
      </c>
      <c r="J76" s="205">
        <v>8.3787040087975641E-3</v>
      </c>
      <c r="K76" s="205">
        <v>1.8002470654309136E-3</v>
      </c>
      <c r="L76" s="205">
        <v>8.5169947980894911E-5</v>
      </c>
      <c r="N76" s="210">
        <f t="shared" si="3"/>
        <v>1.196854703726084E-2</v>
      </c>
    </row>
    <row r="77" spans="1:14">
      <c r="A77" s="55" t="str">
        <f t="shared" si="2"/>
        <v>HEEQTFR</v>
      </c>
      <c r="B77" s="55" t="s">
        <v>113</v>
      </c>
      <c r="C77" s="204" t="s">
        <v>402</v>
      </c>
      <c r="D77" s="208" t="str">
        <f>+_xlfn.XLOOKUP(C77,'Scheme Code Mapping'!O:O,'Scheme Code Mapping'!L:L)</f>
        <v>HEEQTF</v>
      </c>
      <c r="E77" s="208" t="str">
        <f>+_xlfn.XLOOKUP(C77,'Scheme Code Mapping'!O:O,'Scheme Code Mapping'!S:S)</f>
        <v>G</v>
      </c>
      <c r="F77" s="208" t="str">
        <f>+_xlfn.XLOOKUP(C77,'Scheme Code Mapping'!O:O,'Scheme Code Mapping'!T:T)</f>
        <v>Growth Option</v>
      </c>
      <c r="G77" s="204" t="s">
        <v>1844</v>
      </c>
      <c r="H77" s="205">
        <v>2.4387006526177164E-2</v>
      </c>
      <c r="I77" s="205">
        <v>1.4122885503967791E-2</v>
      </c>
      <c r="J77" s="205">
        <v>8.3787040087975641E-3</v>
      </c>
      <c r="K77" s="205">
        <v>1.8002470654309136E-3</v>
      </c>
      <c r="L77" s="205">
        <v>8.5169947980894911E-5</v>
      </c>
      <c r="N77" s="210">
        <f t="shared" si="3"/>
        <v>1.196854703726084E-2</v>
      </c>
    </row>
    <row r="78" spans="1:14">
      <c r="A78" s="55" t="str">
        <f t="shared" si="2"/>
        <v>HEFOCFD</v>
      </c>
      <c r="B78" s="55" t="s">
        <v>43</v>
      </c>
      <c r="C78" s="204" t="s">
        <v>1515</v>
      </c>
      <c r="D78" s="208" t="str">
        <f>+_xlfn.XLOOKUP(C78,'Scheme Code Mapping'!O:O,'Scheme Code Mapping'!L:L)</f>
        <v>HEFOCF</v>
      </c>
      <c r="E78" s="208" t="str">
        <f>+_xlfn.XLOOKUP(C78,'Scheme Code Mapping'!O:O,'Scheme Code Mapping'!S:S)</f>
        <v>DDP</v>
      </c>
      <c r="F78" s="208" t="str">
        <f>+_xlfn.XLOOKUP(C78,'Scheme Code Mapping'!O:O,'Scheme Code Mapping'!T:T)</f>
        <v>Direct Plan IDCW Option</v>
      </c>
      <c r="G78" s="204" t="s">
        <v>1845</v>
      </c>
      <c r="H78" s="205">
        <v>8.2147396146997863E-3</v>
      </c>
      <c r="I78" s="205">
        <v>6.3824416012873463E-3</v>
      </c>
      <c r="J78" s="205">
        <v>0</v>
      </c>
      <c r="K78" s="205">
        <v>1.83229801341244E-3</v>
      </c>
      <c r="L78" s="205">
        <v>0</v>
      </c>
      <c r="N78" s="210">
        <f t="shared" si="3"/>
        <v>5.4088488146502934E-3</v>
      </c>
    </row>
    <row r="79" spans="1:14">
      <c r="A79" s="55" t="str">
        <f t="shared" si="2"/>
        <v>HEFOCFD</v>
      </c>
      <c r="B79" s="55" t="s">
        <v>43</v>
      </c>
      <c r="C79" s="204" t="s">
        <v>1521</v>
      </c>
      <c r="D79" s="208" t="str">
        <f>+_xlfn.XLOOKUP(C79,'Scheme Code Mapping'!O:O,'Scheme Code Mapping'!L:L)</f>
        <v>HEFOCF</v>
      </c>
      <c r="E79" s="208" t="str">
        <f>+_xlfn.XLOOKUP(C79,'Scheme Code Mapping'!O:O,'Scheme Code Mapping'!S:S)</f>
        <v>GDP</v>
      </c>
      <c r="F79" s="208" t="str">
        <f>+_xlfn.XLOOKUP(C79,'Scheme Code Mapping'!O:O,'Scheme Code Mapping'!T:T)</f>
        <v>Direct Plan  Growth Option</v>
      </c>
      <c r="G79" s="204" t="s">
        <v>1846</v>
      </c>
      <c r="H79" s="205">
        <v>8.2147396146997863E-3</v>
      </c>
      <c r="I79" s="205">
        <v>6.3824416012873463E-3</v>
      </c>
      <c r="J79" s="205">
        <v>0</v>
      </c>
      <c r="K79" s="205">
        <v>1.83229801341244E-3</v>
      </c>
      <c r="L79" s="205">
        <v>0</v>
      </c>
      <c r="N79" s="210">
        <f t="shared" si="3"/>
        <v>5.4088488146502934E-3</v>
      </c>
    </row>
    <row r="80" spans="1:14">
      <c r="A80" s="55" t="str">
        <f t="shared" si="2"/>
        <v>HEFOCFR</v>
      </c>
      <c r="B80" s="55" t="s">
        <v>113</v>
      </c>
      <c r="C80" s="204" t="s">
        <v>1511</v>
      </c>
      <c r="D80" s="208" t="str">
        <f>+_xlfn.XLOOKUP(C80,'Scheme Code Mapping'!O:O,'Scheme Code Mapping'!L:L)</f>
        <v>HEFOCF</v>
      </c>
      <c r="E80" s="208" t="str">
        <f>+_xlfn.XLOOKUP(C80,'Scheme Code Mapping'!O:O,'Scheme Code Mapping'!S:S)</f>
        <v>D</v>
      </c>
      <c r="F80" s="208" t="str">
        <f>+_xlfn.XLOOKUP(C80,'Scheme Code Mapping'!O:O,'Scheme Code Mapping'!T:T)</f>
        <v>IDCW Option</v>
      </c>
      <c r="G80" s="204" t="s">
        <v>1847</v>
      </c>
      <c r="H80" s="205">
        <v>2.4867407495555344E-2</v>
      </c>
      <c r="I80" s="205">
        <v>1.1024951649064259E-2</v>
      </c>
      <c r="J80" s="205">
        <v>1.1737170937937188E-2</v>
      </c>
      <c r="K80" s="205">
        <v>1.9382089637069906E-3</v>
      </c>
      <c r="L80" s="205">
        <v>2.6707594484690728E-4</v>
      </c>
      <c r="N80" s="210">
        <f t="shared" si="3"/>
        <v>9.343179363613778E-3</v>
      </c>
    </row>
    <row r="81" spans="1:14">
      <c r="A81" s="55" t="str">
        <f t="shared" si="2"/>
        <v>HEFOCFR</v>
      </c>
      <c r="B81" s="55" t="s">
        <v>113</v>
      </c>
      <c r="C81" s="204" t="s">
        <v>1518</v>
      </c>
      <c r="D81" s="208" t="str">
        <f>+_xlfn.XLOOKUP(C81,'Scheme Code Mapping'!O:O,'Scheme Code Mapping'!L:L)</f>
        <v>HEFOCF</v>
      </c>
      <c r="E81" s="208" t="str">
        <f>+_xlfn.XLOOKUP(C81,'Scheme Code Mapping'!O:O,'Scheme Code Mapping'!S:S)</f>
        <v>G</v>
      </c>
      <c r="F81" s="208" t="str">
        <f>+_xlfn.XLOOKUP(C81,'Scheme Code Mapping'!O:O,'Scheme Code Mapping'!T:T)</f>
        <v>Growth Option</v>
      </c>
      <c r="G81" s="204" t="s">
        <v>1848</v>
      </c>
      <c r="H81" s="205">
        <v>2.4867407495555344E-2</v>
      </c>
      <c r="I81" s="205">
        <v>1.1024951649064259E-2</v>
      </c>
      <c r="J81" s="205">
        <v>1.1737170937937188E-2</v>
      </c>
      <c r="K81" s="205">
        <v>1.9382089637069906E-3</v>
      </c>
      <c r="L81" s="205">
        <v>2.6707594484690728E-4</v>
      </c>
      <c r="N81" s="210">
        <f t="shared" si="3"/>
        <v>9.343179363613778E-3</v>
      </c>
    </row>
    <row r="82" spans="1:14">
      <c r="A82" s="55" t="str">
        <f t="shared" si="2"/>
        <v>HEHYBFD</v>
      </c>
      <c r="B82" s="55" t="s">
        <v>43</v>
      </c>
      <c r="C82" s="204" t="s">
        <v>1118</v>
      </c>
      <c r="D82" s="208" t="str">
        <f>+_xlfn.XLOOKUP(C82,'Scheme Code Mapping'!O:O,'Scheme Code Mapping'!L:L)</f>
        <v>HEHYBF</v>
      </c>
      <c r="E82" s="208" t="str">
        <f>+_xlfn.XLOOKUP(C82,'Scheme Code Mapping'!O:O,'Scheme Code Mapping'!S:S)</f>
        <v>DDP</v>
      </c>
      <c r="F82" s="208" t="str">
        <f>+_xlfn.XLOOKUP(C82,'Scheme Code Mapping'!O:O,'Scheme Code Mapping'!T:T)</f>
        <v>Direct Plan IDCW Option</v>
      </c>
      <c r="G82" s="204" t="s">
        <v>1849</v>
      </c>
      <c r="H82" s="205">
        <v>1.0011158124561924E-2</v>
      </c>
      <c r="I82" s="205">
        <v>8.2065280350227914E-3</v>
      </c>
      <c r="J82" s="205">
        <v>0</v>
      </c>
      <c r="K82" s="205">
        <v>1.8046300895391328E-3</v>
      </c>
      <c r="L82" s="205">
        <v>0</v>
      </c>
      <c r="N82" s="210">
        <f t="shared" si="3"/>
        <v>6.9546847754430432E-3</v>
      </c>
    </row>
    <row r="83" spans="1:14">
      <c r="A83" s="55" t="str">
        <f t="shared" si="2"/>
        <v>HEHYBFD</v>
      </c>
      <c r="B83" s="55" t="s">
        <v>43</v>
      </c>
      <c r="C83" s="204" t="s">
        <v>1122</v>
      </c>
      <c r="D83" s="208" t="str">
        <f>+_xlfn.XLOOKUP(C83,'Scheme Code Mapping'!O:O,'Scheme Code Mapping'!L:L)</f>
        <v>HEHYBF</v>
      </c>
      <c r="E83" s="208" t="str">
        <f>+_xlfn.XLOOKUP(C83,'Scheme Code Mapping'!O:O,'Scheme Code Mapping'!S:S)</f>
        <v>GDP</v>
      </c>
      <c r="F83" s="208" t="str">
        <f>+_xlfn.XLOOKUP(C83,'Scheme Code Mapping'!O:O,'Scheme Code Mapping'!T:T)</f>
        <v>Direct Plan  Growth Option</v>
      </c>
      <c r="G83" s="204" t="s">
        <v>1850</v>
      </c>
      <c r="H83" s="205">
        <v>1.0011158124561924E-2</v>
      </c>
      <c r="I83" s="205">
        <v>8.2065280350227914E-3</v>
      </c>
      <c r="J83" s="205">
        <v>0</v>
      </c>
      <c r="K83" s="205">
        <v>1.8046300895391328E-3</v>
      </c>
      <c r="L83" s="205">
        <v>0</v>
      </c>
      <c r="N83" s="210">
        <f t="shared" si="3"/>
        <v>6.9546847754430432E-3</v>
      </c>
    </row>
    <row r="84" spans="1:14">
      <c r="A84" s="55" t="str">
        <f t="shared" si="2"/>
        <v>HEHYBFR</v>
      </c>
      <c r="B84" s="55" t="s">
        <v>113</v>
      </c>
      <c r="C84" s="204" t="s">
        <v>1114</v>
      </c>
      <c r="D84" s="208" t="str">
        <f>+_xlfn.XLOOKUP(C84,'Scheme Code Mapping'!O:O,'Scheme Code Mapping'!L:L)</f>
        <v>HEHYBF</v>
      </c>
      <c r="E84" s="208" t="str">
        <f>+_xlfn.XLOOKUP(C84,'Scheme Code Mapping'!O:O,'Scheme Code Mapping'!S:S)</f>
        <v>D</v>
      </c>
      <c r="F84" s="208" t="str">
        <f>+_xlfn.XLOOKUP(C84,'Scheme Code Mapping'!O:O,'Scheme Code Mapping'!T:T)</f>
        <v>IDCW Option</v>
      </c>
      <c r="G84" s="204" t="s">
        <v>1851</v>
      </c>
      <c r="H84" s="205">
        <v>2.4748958703883335E-2</v>
      </c>
      <c r="I84" s="205">
        <v>1.1059145116918367E-2</v>
      </c>
      <c r="J84" s="205">
        <v>1.1824504575629101E-2</v>
      </c>
      <c r="K84" s="205">
        <v>1.7033483699097198E-3</v>
      </c>
      <c r="L84" s="205">
        <v>6.1960641426147151E-5</v>
      </c>
      <c r="N84" s="210">
        <f t="shared" si="3"/>
        <v>9.3721568787443789E-3</v>
      </c>
    </row>
    <row r="85" spans="1:14">
      <c r="A85" s="55" t="str">
        <f t="shared" si="2"/>
        <v>HEHYBFR</v>
      </c>
      <c r="B85" s="55" t="s">
        <v>113</v>
      </c>
      <c r="C85" s="204" t="s">
        <v>1120</v>
      </c>
      <c r="D85" s="208" t="str">
        <f>+_xlfn.XLOOKUP(C85,'Scheme Code Mapping'!O:O,'Scheme Code Mapping'!L:L)</f>
        <v>HEHYBF</v>
      </c>
      <c r="E85" s="208" t="str">
        <f>+_xlfn.XLOOKUP(C85,'Scheme Code Mapping'!O:O,'Scheme Code Mapping'!S:S)</f>
        <v>G</v>
      </c>
      <c r="F85" s="208" t="str">
        <f>+_xlfn.XLOOKUP(C85,'Scheme Code Mapping'!O:O,'Scheme Code Mapping'!T:T)</f>
        <v>Growth Option</v>
      </c>
      <c r="G85" s="204" t="s">
        <v>1852</v>
      </c>
      <c r="H85" s="205">
        <v>2.4748958703883335E-2</v>
      </c>
      <c r="I85" s="205">
        <v>1.1059145116918367E-2</v>
      </c>
      <c r="J85" s="205">
        <v>1.1824504575629101E-2</v>
      </c>
      <c r="K85" s="205">
        <v>1.7033483699097198E-3</v>
      </c>
      <c r="L85" s="205">
        <v>6.1960641426147151E-5</v>
      </c>
      <c r="N85" s="210">
        <f t="shared" si="3"/>
        <v>9.3721568787443789E-3</v>
      </c>
    </row>
    <row r="86" spans="1:14">
      <c r="A86" s="55" t="str">
        <f t="shared" si="2"/>
        <v>HEIOPFD</v>
      </c>
      <c r="B86" s="55" t="s">
        <v>43</v>
      </c>
      <c r="C86" s="204" t="s">
        <v>409</v>
      </c>
      <c r="D86" s="208" t="str">
        <f>+_xlfn.XLOOKUP(C86,'Scheme Code Mapping'!O:O,'Scheme Code Mapping'!L:L)</f>
        <v>HEIOPF</v>
      </c>
      <c r="E86" s="208" t="str">
        <f>+_xlfn.XLOOKUP(C86,'Scheme Code Mapping'!O:O,'Scheme Code Mapping'!S:S)</f>
        <v>DDP</v>
      </c>
      <c r="F86" s="208" t="str">
        <f>+_xlfn.XLOOKUP(C86,'Scheme Code Mapping'!O:O,'Scheme Code Mapping'!T:T)</f>
        <v>Direct Plan IDCW Option</v>
      </c>
      <c r="G86" s="204" t="s">
        <v>1853</v>
      </c>
      <c r="H86" s="205">
        <v>1.3721879417949882E-2</v>
      </c>
      <c r="I86" s="205">
        <v>1.1883481492187611E-2</v>
      </c>
      <c r="J86" s="205">
        <v>0</v>
      </c>
      <c r="K86" s="205">
        <v>1.838397925762271E-3</v>
      </c>
      <c r="L86" s="205">
        <v>0</v>
      </c>
      <c r="N86" s="210">
        <f t="shared" si="3"/>
        <v>1.0070747027277636E-2</v>
      </c>
    </row>
    <row r="87" spans="1:14">
      <c r="A87" s="55" t="str">
        <f t="shared" si="2"/>
        <v>HEIOPFD</v>
      </c>
      <c r="B87" s="55" t="s">
        <v>43</v>
      </c>
      <c r="C87" s="204" t="s">
        <v>413</v>
      </c>
      <c r="D87" s="208" t="str">
        <f>+_xlfn.XLOOKUP(C87,'Scheme Code Mapping'!O:O,'Scheme Code Mapping'!L:L)</f>
        <v>HEIOPF</v>
      </c>
      <c r="E87" s="208" t="str">
        <f>+_xlfn.XLOOKUP(C87,'Scheme Code Mapping'!O:O,'Scheme Code Mapping'!S:S)</f>
        <v>GDP</v>
      </c>
      <c r="F87" s="208" t="str">
        <f>+_xlfn.XLOOKUP(C87,'Scheme Code Mapping'!O:O,'Scheme Code Mapping'!T:T)</f>
        <v>Direct Plan  Growth Option</v>
      </c>
      <c r="G87" s="204" t="s">
        <v>1854</v>
      </c>
      <c r="H87" s="205">
        <v>1.3721879417949882E-2</v>
      </c>
      <c r="I87" s="205">
        <v>1.1883481492187611E-2</v>
      </c>
      <c r="J87" s="205">
        <v>0</v>
      </c>
      <c r="K87" s="205">
        <v>1.838397925762271E-3</v>
      </c>
      <c r="L87" s="205">
        <v>0</v>
      </c>
      <c r="N87" s="210">
        <f t="shared" si="3"/>
        <v>1.0070747027277636E-2</v>
      </c>
    </row>
    <row r="88" spans="1:14">
      <c r="A88" s="55" t="str">
        <f t="shared" si="2"/>
        <v>HEIOPFR</v>
      </c>
      <c r="B88" s="55" t="s">
        <v>113</v>
      </c>
      <c r="C88" s="204" t="s">
        <v>406</v>
      </c>
      <c r="D88" s="208" t="str">
        <f>+_xlfn.XLOOKUP(C88,'Scheme Code Mapping'!O:O,'Scheme Code Mapping'!L:L)</f>
        <v>HEIOPF</v>
      </c>
      <c r="E88" s="208" t="str">
        <f>+_xlfn.XLOOKUP(C88,'Scheme Code Mapping'!O:O,'Scheme Code Mapping'!S:S)</f>
        <v>D</v>
      </c>
      <c r="F88" s="208" t="str">
        <f>+_xlfn.XLOOKUP(C88,'Scheme Code Mapping'!O:O,'Scheme Code Mapping'!T:T)</f>
        <v>IDCW Option</v>
      </c>
      <c r="G88" s="204" t="s">
        <v>1855</v>
      </c>
      <c r="H88" s="205">
        <v>2.5625177044120498E-2</v>
      </c>
      <c r="I88" s="205">
        <v>1.3733251059367371E-2</v>
      </c>
      <c r="J88" s="205">
        <v>9.523714981124658E-3</v>
      </c>
      <c r="K88" s="205">
        <v>1.9379676082926791E-3</v>
      </c>
      <c r="L88" s="205">
        <v>5.3024339533579016E-4</v>
      </c>
      <c r="N88" s="210">
        <f t="shared" si="3"/>
        <v>1.1638348355396077E-2</v>
      </c>
    </row>
    <row r="89" spans="1:14">
      <c r="A89" s="55" t="str">
        <f t="shared" si="2"/>
        <v>HEIOPFR</v>
      </c>
      <c r="B89" s="55" t="s">
        <v>113</v>
      </c>
      <c r="C89" s="204" t="s">
        <v>411</v>
      </c>
      <c r="D89" s="208" t="str">
        <f>+_xlfn.XLOOKUP(C89,'Scheme Code Mapping'!O:O,'Scheme Code Mapping'!L:L)</f>
        <v>HEIOPF</v>
      </c>
      <c r="E89" s="208" t="str">
        <f>+_xlfn.XLOOKUP(C89,'Scheme Code Mapping'!O:O,'Scheme Code Mapping'!S:S)</f>
        <v>G</v>
      </c>
      <c r="F89" s="208" t="str">
        <f>+_xlfn.XLOOKUP(C89,'Scheme Code Mapping'!O:O,'Scheme Code Mapping'!T:T)</f>
        <v>Growth Option</v>
      </c>
      <c r="G89" s="204" t="s">
        <v>1856</v>
      </c>
      <c r="H89" s="205">
        <v>2.5625177044120498E-2</v>
      </c>
      <c r="I89" s="205">
        <v>1.3733251059367371E-2</v>
      </c>
      <c r="J89" s="205">
        <v>9.523714981124658E-3</v>
      </c>
      <c r="K89" s="205">
        <v>1.9379676082926791E-3</v>
      </c>
      <c r="L89" s="205">
        <v>5.3024339533579016E-4</v>
      </c>
      <c r="N89" s="210">
        <f t="shared" si="3"/>
        <v>1.1638348355396077E-2</v>
      </c>
    </row>
    <row r="90" spans="1:14">
      <c r="A90" s="55" t="str">
        <f t="shared" si="2"/>
        <v>HELMCFD</v>
      </c>
      <c r="B90" s="55" t="s">
        <v>43</v>
      </c>
      <c r="C90" s="204" t="s">
        <v>1147</v>
      </c>
      <c r="D90" s="208" t="str">
        <f>+_xlfn.XLOOKUP(C90,'Scheme Code Mapping'!O:O,'Scheme Code Mapping'!L:L)</f>
        <v>HELMCF</v>
      </c>
      <c r="E90" s="208" t="str">
        <f>+_xlfn.XLOOKUP(C90,'Scheme Code Mapping'!O:O,'Scheme Code Mapping'!S:S)</f>
        <v>DDP</v>
      </c>
      <c r="F90" s="208" t="str">
        <f>+_xlfn.XLOOKUP(C90,'Scheme Code Mapping'!O:O,'Scheme Code Mapping'!T:T)</f>
        <v>Direct Plan IDCW Option</v>
      </c>
      <c r="G90" s="204" t="s">
        <v>1857</v>
      </c>
      <c r="H90" s="205">
        <v>7.9817410795474716E-3</v>
      </c>
      <c r="I90" s="205">
        <v>6.0958814628836178E-3</v>
      </c>
      <c r="J90" s="205">
        <v>0</v>
      </c>
      <c r="K90" s="205">
        <v>1.8858596166638538E-3</v>
      </c>
      <c r="L90" s="205">
        <v>0</v>
      </c>
      <c r="N90" s="210">
        <f t="shared" si="3"/>
        <v>5.1660012397318801E-3</v>
      </c>
    </row>
    <row r="91" spans="1:14">
      <c r="A91" s="55" t="str">
        <f t="shared" si="2"/>
        <v>HELMCFD</v>
      </c>
      <c r="B91" s="55" t="s">
        <v>43</v>
      </c>
      <c r="C91" s="204" t="s">
        <v>1151</v>
      </c>
      <c r="D91" s="208" t="str">
        <f>+_xlfn.XLOOKUP(C91,'Scheme Code Mapping'!O:O,'Scheme Code Mapping'!L:L)</f>
        <v>HELMCF</v>
      </c>
      <c r="E91" s="208" t="str">
        <f>+_xlfn.XLOOKUP(C91,'Scheme Code Mapping'!O:O,'Scheme Code Mapping'!S:S)</f>
        <v>GDP</v>
      </c>
      <c r="F91" s="208" t="str">
        <f>+_xlfn.XLOOKUP(C91,'Scheme Code Mapping'!O:O,'Scheme Code Mapping'!T:T)</f>
        <v>Direct Plan  Growth Option</v>
      </c>
      <c r="G91" s="204" t="s">
        <v>1858</v>
      </c>
      <c r="H91" s="205">
        <v>7.9817410795474716E-3</v>
      </c>
      <c r="I91" s="205">
        <v>6.0958814628836178E-3</v>
      </c>
      <c r="J91" s="205">
        <v>0</v>
      </c>
      <c r="K91" s="205">
        <v>1.8858596166638538E-3</v>
      </c>
      <c r="L91" s="205">
        <v>0</v>
      </c>
      <c r="N91" s="210">
        <f t="shared" si="3"/>
        <v>5.1660012397318801E-3</v>
      </c>
    </row>
    <row r="92" spans="1:14">
      <c r="A92" s="55" t="str">
        <f t="shared" si="2"/>
        <v>HELMCFR</v>
      </c>
      <c r="B92" s="55" t="s">
        <v>113</v>
      </c>
      <c r="C92" s="204" t="s">
        <v>1143</v>
      </c>
      <c r="D92" s="208" t="str">
        <f>+_xlfn.XLOOKUP(C92,'Scheme Code Mapping'!O:O,'Scheme Code Mapping'!L:L)</f>
        <v>HELMCF</v>
      </c>
      <c r="E92" s="208" t="str">
        <f>+_xlfn.XLOOKUP(C92,'Scheme Code Mapping'!O:O,'Scheme Code Mapping'!S:S)</f>
        <v>D</v>
      </c>
      <c r="F92" s="208" t="str">
        <f>+_xlfn.XLOOKUP(C92,'Scheme Code Mapping'!O:O,'Scheme Code Mapping'!T:T)</f>
        <v>IDCW Option</v>
      </c>
      <c r="G92" s="204" t="s">
        <v>1859</v>
      </c>
      <c r="H92" s="205">
        <v>2.4789275367732538E-2</v>
      </c>
      <c r="I92" s="205">
        <v>9.7265029071388932E-3</v>
      </c>
      <c r="J92" s="205">
        <v>1.2867882460983074E-2</v>
      </c>
      <c r="K92" s="205">
        <v>1.8861328454236282E-3</v>
      </c>
      <c r="L92" s="205">
        <v>3.0875715418694348E-4</v>
      </c>
      <c r="N92" s="210">
        <f t="shared" si="3"/>
        <v>8.2427990738465195E-3</v>
      </c>
    </row>
    <row r="93" spans="1:14">
      <c r="A93" s="55" t="str">
        <f t="shared" si="2"/>
        <v>HELMCFR</v>
      </c>
      <c r="B93" s="55" t="s">
        <v>113</v>
      </c>
      <c r="C93" s="204" t="s">
        <v>1149</v>
      </c>
      <c r="D93" s="208" t="str">
        <f>+_xlfn.XLOOKUP(C93,'Scheme Code Mapping'!O:O,'Scheme Code Mapping'!L:L)</f>
        <v>HELMCF</v>
      </c>
      <c r="E93" s="208" t="str">
        <f>+_xlfn.XLOOKUP(C93,'Scheme Code Mapping'!O:O,'Scheme Code Mapping'!S:S)</f>
        <v>G</v>
      </c>
      <c r="F93" s="208" t="str">
        <f>+_xlfn.XLOOKUP(C93,'Scheme Code Mapping'!O:O,'Scheme Code Mapping'!T:T)</f>
        <v>Growth Option</v>
      </c>
      <c r="G93" s="204" t="s">
        <v>1860</v>
      </c>
      <c r="H93" s="205">
        <v>2.4789275367732538E-2</v>
      </c>
      <c r="I93" s="205">
        <v>9.7265029071388932E-3</v>
      </c>
      <c r="J93" s="205">
        <v>1.2867882460983074E-2</v>
      </c>
      <c r="K93" s="205">
        <v>1.8861328454236282E-3</v>
      </c>
      <c r="L93" s="205">
        <v>3.0875715418694348E-4</v>
      </c>
      <c r="N93" s="210">
        <f t="shared" si="3"/>
        <v>8.2427990738465195E-3</v>
      </c>
    </row>
    <row r="94" spans="1:14">
      <c r="A94" s="55" t="str">
        <f t="shared" si="2"/>
        <v>HEMCPFD</v>
      </c>
      <c r="B94" s="55" t="s">
        <v>43</v>
      </c>
      <c r="C94" s="204" t="s">
        <v>1715</v>
      </c>
      <c r="D94" s="208" t="str">
        <f>+_xlfn.XLOOKUP(C94,'Scheme Code Mapping'!O:O,'Scheme Code Mapping'!L:L)</f>
        <v>HEMCPF</v>
      </c>
      <c r="E94" s="208" t="str">
        <f>+_xlfn.XLOOKUP(C94,'Scheme Code Mapping'!O:O,'Scheme Code Mapping'!S:S)</f>
        <v>DDP</v>
      </c>
      <c r="F94" s="208" t="str">
        <f>+_xlfn.XLOOKUP(C94,'Scheme Code Mapping'!O:O,'Scheme Code Mapping'!T:T)</f>
        <v>Direct Plan IDCW Option</v>
      </c>
      <c r="G94" s="204" t="s">
        <v>1861</v>
      </c>
      <c r="H94" s="205">
        <v>8.3454106382257667E-3</v>
      </c>
      <c r="I94" s="205">
        <v>6.5457597203551054E-3</v>
      </c>
      <c r="J94" s="205">
        <v>0</v>
      </c>
      <c r="K94" s="205">
        <v>1.7996509178706613E-3</v>
      </c>
      <c r="L94" s="205">
        <v>0</v>
      </c>
      <c r="N94" s="210">
        <f t="shared" si="3"/>
        <v>5.547254000300937E-3</v>
      </c>
    </row>
    <row r="95" spans="1:14">
      <c r="A95" s="55" t="str">
        <f t="shared" si="2"/>
        <v>HEMCPFD</v>
      </c>
      <c r="B95" s="55" t="s">
        <v>43</v>
      </c>
      <c r="C95" s="204" t="s">
        <v>1717</v>
      </c>
      <c r="D95" s="208" t="str">
        <f>+_xlfn.XLOOKUP(C95,'Scheme Code Mapping'!O:O,'Scheme Code Mapping'!L:L)</f>
        <v>HEMCPF</v>
      </c>
      <c r="E95" s="208" t="str">
        <f>+_xlfn.XLOOKUP(C95,'Scheme Code Mapping'!O:O,'Scheme Code Mapping'!S:S)</f>
        <v>GDP</v>
      </c>
      <c r="F95" s="208" t="str">
        <f>+_xlfn.XLOOKUP(C95,'Scheme Code Mapping'!O:O,'Scheme Code Mapping'!T:T)</f>
        <v>Direct Plan  Growth Option</v>
      </c>
      <c r="G95" s="204" t="s">
        <v>1862</v>
      </c>
      <c r="H95" s="205">
        <v>8.3454106382257667E-3</v>
      </c>
      <c r="I95" s="205">
        <v>6.5457597203551054E-3</v>
      </c>
      <c r="J95" s="205">
        <v>0</v>
      </c>
      <c r="K95" s="205">
        <v>1.7996509178706613E-3</v>
      </c>
      <c r="L95" s="205">
        <v>0</v>
      </c>
      <c r="N95" s="210">
        <f t="shared" si="3"/>
        <v>5.547254000300937E-3</v>
      </c>
    </row>
    <row r="96" spans="1:14">
      <c r="A96" s="55" t="str">
        <f t="shared" si="2"/>
        <v>HEMCPFR</v>
      </c>
      <c r="B96" s="55" t="s">
        <v>113</v>
      </c>
      <c r="C96" s="204" t="s">
        <v>1712</v>
      </c>
      <c r="D96" s="208" t="str">
        <f>+_xlfn.XLOOKUP(C96,'Scheme Code Mapping'!O:O,'Scheme Code Mapping'!L:L)</f>
        <v>HEMCPF</v>
      </c>
      <c r="E96" s="208" t="str">
        <f>+_xlfn.XLOOKUP(C96,'Scheme Code Mapping'!O:O,'Scheme Code Mapping'!S:S)</f>
        <v>D</v>
      </c>
      <c r="F96" s="208" t="str">
        <f>+_xlfn.XLOOKUP(C96,'Scheme Code Mapping'!O:O,'Scheme Code Mapping'!T:T)</f>
        <v>IDCW Option</v>
      </c>
      <c r="G96" s="204" t="s">
        <v>1863</v>
      </c>
      <c r="H96" s="205">
        <v>2.2543160666654835E-2</v>
      </c>
      <c r="I96" s="205">
        <v>9.9417396434601409E-3</v>
      </c>
      <c r="J96" s="205">
        <v>1.0665390722637093E-2</v>
      </c>
      <c r="K96" s="205">
        <v>1.8023030001098393E-3</v>
      </c>
      <c r="L96" s="205">
        <v>1.3372730044776214E-4</v>
      </c>
      <c r="N96" s="210">
        <f t="shared" si="3"/>
        <v>8.4252030876780862E-3</v>
      </c>
    </row>
    <row r="97" spans="1:14">
      <c r="A97" s="55" t="str">
        <f t="shared" si="2"/>
        <v>HEMCPFR</v>
      </c>
      <c r="B97" s="55" t="s">
        <v>113</v>
      </c>
      <c r="C97" s="204" t="s">
        <v>1716</v>
      </c>
      <c r="D97" s="208" t="str">
        <f>+_xlfn.XLOOKUP(C97,'Scheme Code Mapping'!O:O,'Scheme Code Mapping'!L:L)</f>
        <v>HEMCPF</v>
      </c>
      <c r="E97" s="208" t="str">
        <f>+_xlfn.XLOOKUP(C97,'Scheme Code Mapping'!O:O,'Scheme Code Mapping'!S:S)</f>
        <v>G</v>
      </c>
      <c r="F97" s="208" t="str">
        <f>+_xlfn.XLOOKUP(C97,'Scheme Code Mapping'!O:O,'Scheme Code Mapping'!T:T)</f>
        <v>Growth Option</v>
      </c>
      <c r="G97" s="204" t="s">
        <v>1864</v>
      </c>
      <c r="H97" s="205">
        <v>2.2543160666654835E-2</v>
      </c>
      <c r="I97" s="205">
        <v>9.9417396434601409E-3</v>
      </c>
      <c r="J97" s="205">
        <v>1.0665390722637093E-2</v>
      </c>
      <c r="K97" s="205">
        <v>1.8023030001098393E-3</v>
      </c>
      <c r="L97" s="205">
        <v>1.3372730044776214E-4</v>
      </c>
      <c r="N97" s="210">
        <f t="shared" si="3"/>
        <v>8.4252030876780862E-3</v>
      </c>
    </row>
    <row r="98" spans="1:14">
      <c r="A98" s="55" t="str">
        <f t="shared" si="2"/>
        <v>HEMIDFD</v>
      </c>
      <c r="B98" s="55" t="s">
        <v>43</v>
      </c>
      <c r="C98" s="204" t="s">
        <v>418</v>
      </c>
      <c r="D98" s="208" t="str">
        <f>+_xlfn.XLOOKUP(C98,'Scheme Code Mapping'!O:O,'Scheme Code Mapping'!L:L)</f>
        <v>HEMIDF</v>
      </c>
      <c r="E98" s="208" t="str">
        <f>+_xlfn.XLOOKUP(C98,'Scheme Code Mapping'!O:O,'Scheme Code Mapping'!S:S)</f>
        <v>DDP</v>
      </c>
      <c r="F98" s="208" t="str">
        <f>+_xlfn.XLOOKUP(C98,'Scheme Code Mapping'!O:O,'Scheme Code Mapping'!T:T)</f>
        <v>Direct Plan IDCW Option</v>
      </c>
      <c r="G98" s="204" t="s">
        <v>1865</v>
      </c>
      <c r="H98" s="205">
        <v>1.0841838886265262E-2</v>
      </c>
      <c r="I98" s="205">
        <v>9.0032391612057238E-3</v>
      </c>
      <c r="J98" s="205">
        <v>0</v>
      </c>
      <c r="K98" s="205">
        <v>1.8385997250595382E-3</v>
      </c>
      <c r="L98" s="205">
        <v>0</v>
      </c>
      <c r="N98" s="210">
        <f t="shared" si="3"/>
        <v>7.6298636959370534E-3</v>
      </c>
    </row>
    <row r="99" spans="1:14">
      <c r="A99" s="55" t="str">
        <f t="shared" si="2"/>
        <v>HEMIDFD</v>
      </c>
      <c r="B99" s="55" t="s">
        <v>43</v>
      </c>
      <c r="C99" s="204" t="s">
        <v>422</v>
      </c>
      <c r="D99" s="208" t="str">
        <f>+_xlfn.XLOOKUP(C99,'Scheme Code Mapping'!O:O,'Scheme Code Mapping'!L:L)</f>
        <v>HEMIDF</v>
      </c>
      <c r="E99" s="208" t="str">
        <f>+_xlfn.XLOOKUP(C99,'Scheme Code Mapping'!O:O,'Scheme Code Mapping'!S:S)</f>
        <v>GDP</v>
      </c>
      <c r="F99" s="208" t="str">
        <f>+_xlfn.XLOOKUP(C99,'Scheme Code Mapping'!O:O,'Scheme Code Mapping'!T:T)</f>
        <v>Direct Plan  Growth Option</v>
      </c>
      <c r="G99" s="204" t="s">
        <v>1866</v>
      </c>
      <c r="H99" s="205">
        <v>1.0841838886265262E-2</v>
      </c>
      <c r="I99" s="205">
        <v>9.0032391612057238E-3</v>
      </c>
      <c r="J99" s="205">
        <v>0</v>
      </c>
      <c r="K99" s="205">
        <v>1.8385997250595382E-3</v>
      </c>
      <c r="L99" s="205">
        <v>0</v>
      </c>
      <c r="N99" s="210">
        <f t="shared" si="3"/>
        <v>7.6298636959370534E-3</v>
      </c>
    </row>
    <row r="100" spans="1:14">
      <c r="A100" s="55" t="str">
        <f t="shared" si="2"/>
        <v>HEMIDFR</v>
      </c>
      <c r="B100" s="55" t="s">
        <v>113</v>
      </c>
      <c r="C100" s="204" t="s">
        <v>415</v>
      </c>
      <c r="D100" s="208" t="str">
        <f>+_xlfn.XLOOKUP(C100,'Scheme Code Mapping'!O:O,'Scheme Code Mapping'!L:L)</f>
        <v>HEMIDF</v>
      </c>
      <c r="E100" s="208" t="str">
        <f>+_xlfn.XLOOKUP(C100,'Scheme Code Mapping'!O:O,'Scheme Code Mapping'!S:S)</f>
        <v>D</v>
      </c>
      <c r="F100" s="208" t="str">
        <f>+_xlfn.XLOOKUP(C100,'Scheme Code Mapping'!O:O,'Scheme Code Mapping'!T:T)</f>
        <v>IDCW Option</v>
      </c>
      <c r="G100" s="204" t="s">
        <v>1867</v>
      </c>
      <c r="H100" s="205">
        <v>2.5330417094546361E-2</v>
      </c>
      <c r="I100" s="205">
        <v>1.3126704423511446E-2</v>
      </c>
      <c r="J100" s="205">
        <v>1.0036232985216852E-2</v>
      </c>
      <c r="K100" s="205">
        <v>1.939462708390088E-3</v>
      </c>
      <c r="L100" s="205">
        <v>3.2801697742797578E-4</v>
      </c>
      <c r="N100" s="210">
        <f t="shared" si="3"/>
        <v>1.1124325782636819E-2</v>
      </c>
    </row>
    <row r="101" spans="1:14">
      <c r="A101" s="55" t="str">
        <f t="shared" si="2"/>
        <v>HEMIDFR</v>
      </c>
      <c r="B101" s="55" t="s">
        <v>113</v>
      </c>
      <c r="C101" s="204" t="s">
        <v>420</v>
      </c>
      <c r="D101" s="208" t="str">
        <f>+_xlfn.XLOOKUP(C101,'Scheme Code Mapping'!O:O,'Scheme Code Mapping'!L:L)</f>
        <v>HEMIDF</v>
      </c>
      <c r="E101" s="208" t="str">
        <f>+_xlfn.XLOOKUP(C101,'Scheme Code Mapping'!O:O,'Scheme Code Mapping'!S:S)</f>
        <v>G</v>
      </c>
      <c r="F101" s="208" t="str">
        <f>+_xlfn.XLOOKUP(C101,'Scheme Code Mapping'!O:O,'Scheme Code Mapping'!T:T)</f>
        <v>Growth Option</v>
      </c>
      <c r="G101" s="204" t="s">
        <v>1868</v>
      </c>
      <c r="H101" s="205">
        <v>2.5330417094546361E-2</v>
      </c>
      <c r="I101" s="205">
        <v>1.3126704423511446E-2</v>
      </c>
      <c r="J101" s="205">
        <v>1.0036232985216852E-2</v>
      </c>
      <c r="K101" s="205">
        <v>1.939462708390088E-3</v>
      </c>
      <c r="L101" s="205">
        <v>3.2801697742797578E-4</v>
      </c>
      <c r="N101" s="210">
        <f t="shared" si="3"/>
        <v>1.1124325782636819E-2</v>
      </c>
    </row>
    <row r="102" spans="1:14">
      <c r="A102" s="55" t="str">
        <f t="shared" si="2"/>
        <v>HEPROFD</v>
      </c>
      <c r="B102" s="55" t="s">
        <v>43</v>
      </c>
      <c r="C102" s="204" t="s">
        <v>427</v>
      </c>
      <c r="D102" s="208" t="str">
        <f>+_xlfn.XLOOKUP(C102,'Scheme Code Mapping'!O:O,'Scheme Code Mapping'!L:L)</f>
        <v>HEPROF</v>
      </c>
      <c r="E102" s="208" t="str">
        <f>+_xlfn.XLOOKUP(C102,'Scheme Code Mapping'!O:O,'Scheme Code Mapping'!S:S)</f>
        <v>DDP</v>
      </c>
      <c r="F102" s="208" t="str">
        <f>+_xlfn.XLOOKUP(C102,'Scheme Code Mapping'!O:O,'Scheme Code Mapping'!T:T)</f>
        <v>Direct Plan IDCW Option</v>
      </c>
      <c r="G102" s="204" t="s">
        <v>1869</v>
      </c>
      <c r="H102" s="205">
        <v>1.1790436136624683E-2</v>
      </c>
      <c r="I102" s="205">
        <v>9.9146592244417821E-3</v>
      </c>
      <c r="J102" s="205">
        <v>0</v>
      </c>
      <c r="K102" s="205">
        <v>1.8757769121829013E-3</v>
      </c>
      <c r="L102" s="205">
        <v>0</v>
      </c>
      <c r="N102" s="210">
        <f t="shared" si="3"/>
        <v>8.4022535800354087E-3</v>
      </c>
    </row>
    <row r="103" spans="1:14">
      <c r="A103" s="55" t="str">
        <f t="shared" si="2"/>
        <v>HEPROFD</v>
      </c>
      <c r="B103" s="55" t="s">
        <v>43</v>
      </c>
      <c r="C103" s="204" t="s">
        <v>431</v>
      </c>
      <c r="D103" s="208" t="str">
        <f>+_xlfn.XLOOKUP(C103,'Scheme Code Mapping'!O:O,'Scheme Code Mapping'!L:L)</f>
        <v>HEPROF</v>
      </c>
      <c r="E103" s="208" t="str">
        <f>+_xlfn.XLOOKUP(C103,'Scheme Code Mapping'!O:O,'Scheme Code Mapping'!S:S)</f>
        <v>GDP</v>
      </c>
      <c r="F103" s="208" t="str">
        <f>+_xlfn.XLOOKUP(C103,'Scheme Code Mapping'!O:O,'Scheme Code Mapping'!T:T)</f>
        <v>Direct Plan  Growth Option</v>
      </c>
      <c r="G103" s="204" t="s">
        <v>1870</v>
      </c>
      <c r="H103" s="205">
        <v>1.1790436136624683E-2</v>
      </c>
      <c r="I103" s="205">
        <v>9.9146592244417821E-3</v>
      </c>
      <c r="J103" s="205">
        <v>0</v>
      </c>
      <c r="K103" s="205">
        <v>1.8757769121829013E-3</v>
      </c>
      <c r="L103" s="205">
        <v>0</v>
      </c>
      <c r="N103" s="210">
        <f t="shared" si="3"/>
        <v>8.4022535800354087E-3</v>
      </c>
    </row>
    <row r="104" spans="1:14">
      <c r="A104" s="55" t="str">
        <f t="shared" si="2"/>
        <v>HEPROFR</v>
      </c>
      <c r="B104" s="55" t="s">
        <v>113</v>
      </c>
      <c r="C104" s="204" t="s">
        <v>424</v>
      </c>
      <c r="D104" s="208" t="str">
        <f>+_xlfn.XLOOKUP(C104,'Scheme Code Mapping'!O:O,'Scheme Code Mapping'!L:L)</f>
        <v>HEPROF</v>
      </c>
      <c r="E104" s="208" t="str">
        <f>+_xlfn.XLOOKUP(C104,'Scheme Code Mapping'!O:O,'Scheme Code Mapping'!S:S)</f>
        <v>D</v>
      </c>
      <c r="F104" s="208" t="str">
        <f>+_xlfn.XLOOKUP(C104,'Scheme Code Mapping'!O:O,'Scheme Code Mapping'!T:T)</f>
        <v>IDCW Option</v>
      </c>
      <c r="G104" s="204" t="s">
        <v>1871</v>
      </c>
      <c r="H104" s="205">
        <v>2.5716533308303025E-2</v>
      </c>
      <c r="I104" s="205">
        <v>1.7305192246440095E-2</v>
      </c>
      <c r="J104" s="205">
        <v>6.4579321494557442E-3</v>
      </c>
      <c r="K104" s="205">
        <v>1.7766567849860321E-3</v>
      </c>
      <c r="L104" s="205">
        <v>7.6752127421154384E-5</v>
      </c>
      <c r="N104" s="210">
        <f t="shared" si="3"/>
        <v>1.466541715800008E-2</v>
      </c>
    </row>
    <row r="105" spans="1:14">
      <c r="A105" s="55" t="str">
        <f t="shared" si="2"/>
        <v>HEPROFR</v>
      </c>
      <c r="B105" s="55" t="s">
        <v>113</v>
      </c>
      <c r="C105" s="204" t="s">
        <v>429</v>
      </c>
      <c r="D105" s="208" t="str">
        <f>+_xlfn.XLOOKUP(C105,'Scheme Code Mapping'!O:O,'Scheme Code Mapping'!L:L)</f>
        <v>HEPROF</v>
      </c>
      <c r="E105" s="208" t="str">
        <f>+_xlfn.XLOOKUP(C105,'Scheme Code Mapping'!O:O,'Scheme Code Mapping'!S:S)</f>
        <v>G</v>
      </c>
      <c r="F105" s="208" t="str">
        <f>+_xlfn.XLOOKUP(C105,'Scheme Code Mapping'!O:O,'Scheme Code Mapping'!T:T)</f>
        <v>Growth Option</v>
      </c>
      <c r="G105" s="204" t="s">
        <v>1872</v>
      </c>
      <c r="H105" s="205">
        <v>2.5716533308303025E-2</v>
      </c>
      <c r="I105" s="205">
        <v>1.7305192246440095E-2</v>
      </c>
      <c r="J105" s="205">
        <v>6.4579321494557442E-3</v>
      </c>
      <c r="K105" s="205">
        <v>1.7766567849860321E-3</v>
      </c>
      <c r="L105" s="205">
        <v>7.6752127421154384E-5</v>
      </c>
      <c r="N105" s="210">
        <f t="shared" si="3"/>
        <v>1.466541715800008E-2</v>
      </c>
    </row>
    <row r="106" spans="1:14">
      <c r="A106" s="55" t="str">
        <f t="shared" si="2"/>
        <v>HETAXFD</v>
      </c>
      <c r="B106" s="55" t="s">
        <v>43</v>
      </c>
      <c r="C106" s="204" t="s">
        <v>436</v>
      </c>
      <c r="D106" s="208" t="str">
        <f>+_xlfn.XLOOKUP(C106,'Scheme Code Mapping'!O:O,'Scheme Code Mapping'!L:L)</f>
        <v>HETAXF</v>
      </c>
      <c r="E106" s="208" t="str">
        <f>+_xlfn.XLOOKUP(C106,'Scheme Code Mapping'!O:O,'Scheme Code Mapping'!S:S)</f>
        <v>DDP</v>
      </c>
      <c r="F106" s="208" t="str">
        <f>+_xlfn.XLOOKUP(C106,'Scheme Code Mapping'!O:O,'Scheme Code Mapping'!T:T)</f>
        <v>Direct Plan IDCW Option</v>
      </c>
      <c r="G106" s="204" t="s">
        <v>1873</v>
      </c>
      <c r="H106" s="205">
        <v>1.2750826705791429E-2</v>
      </c>
      <c r="I106" s="205">
        <v>1.0905399481598702E-2</v>
      </c>
      <c r="J106" s="205">
        <v>0</v>
      </c>
      <c r="K106" s="205">
        <v>1.9454272241927271E-3</v>
      </c>
      <c r="L106" s="205">
        <v>0</v>
      </c>
      <c r="N106" s="210">
        <f t="shared" si="3"/>
        <v>9.2418639674565258E-3</v>
      </c>
    </row>
    <row r="107" spans="1:14">
      <c r="A107" s="55" t="str">
        <f t="shared" si="2"/>
        <v>HETAXFD</v>
      </c>
      <c r="B107" s="55" t="s">
        <v>43</v>
      </c>
      <c r="C107" s="204" t="s">
        <v>440</v>
      </c>
      <c r="D107" s="208" t="str">
        <f>+_xlfn.XLOOKUP(C107,'Scheme Code Mapping'!O:O,'Scheme Code Mapping'!L:L)</f>
        <v>HETAXF</v>
      </c>
      <c r="E107" s="208" t="str">
        <f>+_xlfn.XLOOKUP(C107,'Scheme Code Mapping'!O:O,'Scheme Code Mapping'!S:S)</f>
        <v>GDP</v>
      </c>
      <c r="F107" s="208" t="str">
        <f>+_xlfn.XLOOKUP(C107,'Scheme Code Mapping'!O:O,'Scheme Code Mapping'!T:T)</f>
        <v>Direct Plan  Growth Option</v>
      </c>
      <c r="G107" s="204" t="s">
        <v>1874</v>
      </c>
      <c r="H107" s="205">
        <v>1.2750826705791429E-2</v>
      </c>
      <c r="I107" s="205">
        <v>1.0905399481598702E-2</v>
      </c>
      <c r="J107" s="205">
        <v>0</v>
      </c>
      <c r="K107" s="205">
        <v>1.9454272241927271E-3</v>
      </c>
      <c r="L107" s="205">
        <v>0</v>
      </c>
      <c r="N107" s="210">
        <f t="shared" si="3"/>
        <v>9.2418639674565258E-3</v>
      </c>
    </row>
    <row r="108" spans="1:14">
      <c r="A108" s="55" t="str">
        <f t="shared" si="2"/>
        <v>HETAXFR</v>
      </c>
      <c r="B108" s="55" t="s">
        <v>113</v>
      </c>
      <c r="C108" s="204" t="s">
        <v>433</v>
      </c>
      <c r="D108" s="208" t="str">
        <f>+_xlfn.XLOOKUP(C108,'Scheme Code Mapping'!O:O,'Scheme Code Mapping'!L:L)</f>
        <v>HETAXF</v>
      </c>
      <c r="E108" s="208" t="str">
        <f>+_xlfn.XLOOKUP(C108,'Scheme Code Mapping'!O:O,'Scheme Code Mapping'!S:S)</f>
        <v>D</v>
      </c>
      <c r="F108" s="208" t="str">
        <f>+_xlfn.XLOOKUP(C108,'Scheme Code Mapping'!O:O,'Scheme Code Mapping'!T:T)</f>
        <v>IDCW Option</v>
      </c>
      <c r="G108" s="204" t="s">
        <v>1875</v>
      </c>
      <c r="H108" s="205">
        <v>2.4997446044269515E-2</v>
      </c>
      <c r="I108" s="205">
        <v>1.5743711763584987E-2</v>
      </c>
      <c r="J108" s="205">
        <v>7.3123694546264875E-3</v>
      </c>
      <c r="K108" s="205">
        <v>1.9455090777835274E-3</v>
      </c>
      <c r="L108" s="205">
        <v>9.5855748274512362E-5</v>
      </c>
      <c r="N108" s="210">
        <f t="shared" si="3"/>
        <v>1.3342128613207617E-2</v>
      </c>
    </row>
    <row r="109" spans="1:14">
      <c r="A109" s="55" t="str">
        <f t="shared" si="2"/>
        <v>HETAXFR</v>
      </c>
      <c r="B109" s="55" t="s">
        <v>113</v>
      </c>
      <c r="C109" s="204" t="s">
        <v>438</v>
      </c>
      <c r="D109" s="208" t="str">
        <f>+_xlfn.XLOOKUP(C109,'Scheme Code Mapping'!O:O,'Scheme Code Mapping'!L:L)</f>
        <v>HETAXF</v>
      </c>
      <c r="E109" s="208" t="str">
        <f>+_xlfn.XLOOKUP(C109,'Scheme Code Mapping'!O:O,'Scheme Code Mapping'!S:S)</f>
        <v>G</v>
      </c>
      <c r="F109" s="208" t="str">
        <f>+_xlfn.XLOOKUP(C109,'Scheme Code Mapping'!O:O,'Scheme Code Mapping'!T:T)</f>
        <v>Growth Option</v>
      </c>
      <c r="G109" s="204" t="s">
        <v>1876</v>
      </c>
      <c r="H109" s="205">
        <v>2.4997446044269515E-2</v>
      </c>
      <c r="I109" s="205">
        <v>1.5743711763584987E-2</v>
      </c>
      <c r="J109" s="205">
        <v>7.3123694546264875E-3</v>
      </c>
      <c r="K109" s="205">
        <v>1.9455090777835274E-3</v>
      </c>
      <c r="L109" s="205">
        <v>9.5855748274512362E-5</v>
      </c>
      <c r="N109" s="210">
        <f t="shared" si="3"/>
        <v>1.3342128613207617E-2</v>
      </c>
    </row>
    <row r="110" spans="1:14">
      <c r="A110" s="55" t="str">
        <f t="shared" si="2"/>
        <v>HLCASHD</v>
      </c>
      <c r="B110" s="55" t="s">
        <v>43</v>
      </c>
      <c r="C110" s="204" t="s">
        <v>477</v>
      </c>
      <c r="D110" s="208" t="str">
        <f>+_xlfn.XLOOKUP(C110,'Scheme Code Mapping'!O:O,'Scheme Code Mapping'!L:L)</f>
        <v>HLCASH</v>
      </c>
      <c r="E110" s="208" t="str">
        <f>+_xlfn.XLOOKUP(C110,'Scheme Code Mapping'!O:O,'Scheme Code Mapping'!S:S)</f>
        <v>DPD</v>
      </c>
      <c r="F110" s="208" t="str">
        <f>+_xlfn.XLOOKUP(C110,'Scheme Code Mapping'!O:O,'Scheme Code Mapping'!T:T)</f>
        <v>Direct Plan Daily IDCW Option</v>
      </c>
      <c r="G110" s="204" t="s">
        <v>1877</v>
      </c>
      <c r="H110" s="205">
        <v>1.1787265338036341E-3</v>
      </c>
      <c r="I110" s="205">
        <v>6.4286403425336169E-4</v>
      </c>
      <c r="J110" s="205">
        <v>0</v>
      </c>
      <c r="K110" s="205">
        <v>6.3586249955027241E-4</v>
      </c>
      <c r="L110" s="205">
        <v>0</v>
      </c>
      <c r="N110" s="210">
        <f t="shared" si="3"/>
        <v>5.4480002902827264E-4</v>
      </c>
    </row>
    <row r="111" spans="1:14">
      <c r="A111" s="55" t="str">
        <f t="shared" si="2"/>
        <v>HLCASHD</v>
      </c>
      <c r="B111" s="55" t="s">
        <v>43</v>
      </c>
      <c r="C111" s="204" t="s">
        <v>481</v>
      </c>
      <c r="D111" s="208" t="str">
        <f>+_xlfn.XLOOKUP(C111,'Scheme Code Mapping'!O:O,'Scheme Code Mapping'!L:L)</f>
        <v>HLCASH</v>
      </c>
      <c r="E111" s="208" t="str">
        <f>+_xlfn.XLOOKUP(C111,'Scheme Code Mapping'!O:O,'Scheme Code Mapping'!S:S)</f>
        <v>GDP</v>
      </c>
      <c r="F111" s="208" t="str">
        <f>+_xlfn.XLOOKUP(C111,'Scheme Code Mapping'!O:O,'Scheme Code Mapping'!T:T)</f>
        <v>Direct Plan  Growth Option</v>
      </c>
      <c r="G111" s="204" t="s">
        <v>1878</v>
      </c>
      <c r="H111" s="205">
        <v>1.1787265338036341E-3</v>
      </c>
      <c r="I111" s="205">
        <v>6.4286403425336169E-4</v>
      </c>
      <c r="J111" s="205">
        <v>0</v>
      </c>
      <c r="K111" s="205">
        <v>6.3586249955027241E-4</v>
      </c>
      <c r="L111" s="205">
        <v>0</v>
      </c>
      <c r="N111" s="210">
        <f t="shared" si="3"/>
        <v>5.4480002902827264E-4</v>
      </c>
    </row>
    <row r="112" spans="1:14">
      <c r="A112" s="55" t="str">
        <f t="shared" si="2"/>
        <v>HLCASHD</v>
      </c>
      <c r="B112" s="55" t="s">
        <v>43</v>
      </c>
      <c r="C112" s="204" t="s">
        <v>489</v>
      </c>
      <c r="D112" s="208" t="str">
        <f>+_xlfn.XLOOKUP(C112,'Scheme Code Mapping'!O:O,'Scheme Code Mapping'!L:L)</f>
        <v>HLCASH</v>
      </c>
      <c r="E112" s="208" t="str">
        <f>+_xlfn.XLOOKUP(C112,'Scheme Code Mapping'!O:O,'Scheme Code Mapping'!S:S)</f>
        <v>MDP</v>
      </c>
      <c r="F112" s="208" t="str">
        <f>+_xlfn.XLOOKUP(C112,'Scheme Code Mapping'!O:O,'Scheme Code Mapping'!T:T)</f>
        <v>Direct Plan Monthly IDCW Option</v>
      </c>
      <c r="G112" s="204" t="s">
        <v>1879</v>
      </c>
      <c r="H112" s="205">
        <v>1.1787265338036341E-3</v>
      </c>
      <c r="I112" s="205">
        <v>6.4286403425336169E-4</v>
      </c>
      <c r="J112" s="205">
        <v>0</v>
      </c>
      <c r="K112" s="205">
        <v>6.3586249955027241E-4</v>
      </c>
      <c r="L112" s="205">
        <v>0</v>
      </c>
      <c r="N112" s="210">
        <f t="shared" si="3"/>
        <v>5.4480002902827264E-4</v>
      </c>
    </row>
    <row r="113" spans="1:14">
      <c r="A113" s="55" t="str">
        <f t="shared" si="2"/>
        <v>HLCASHD</v>
      </c>
      <c r="B113" s="55" t="s">
        <v>43</v>
      </c>
      <c r="C113" s="204" t="s">
        <v>508</v>
      </c>
      <c r="D113" s="208" t="str">
        <f>+_xlfn.XLOOKUP(C113,'Scheme Code Mapping'!O:O,'Scheme Code Mapping'!L:L)</f>
        <v>HLCASH</v>
      </c>
      <c r="E113" s="208" t="str">
        <f>+_xlfn.XLOOKUP(C113,'Scheme Code Mapping'!O:O,'Scheme Code Mapping'!S:S)</f>
        <v>WDP</v>
      </c>
      <c r="F113" s="208" t="str">
        <f>+_xlfn.XLOOKUP(C113,'Scheme Code Mapping'!O:O,'Scheme Code Mapping'!T:T)</f>
        <v>Direct Plan Weekly IDCW Option</v>
      </c>
      <c r="G113" s="204" t="s">
        <v>1880</v>
      </c>
      <c r="H113" s="205">
        <v>1.1787265338036341E-3</v>
      </c>
      <c r="I113" s="205">
        <v>6.4286403425336169E-4</v>
      </c>
      <c r="J113" s="205">
        <v>0</v>
      </c>
      <c r="K113" s="205">
        <v>6.3586249955027241E-4</v>
      </c>
      <c r="L113" s="205">
        <v>0</v>
      </c>
      <c r="N113" s="210">
        <f t="shared" si="3"/>
        <v>5.4480002902827264E-4</v>
      </c>
    </row>
    <row r="114" spans="1:14">
      <c r="A114" s="55" t="str">
        <f t="shared" si="2"/>
        <v>HLCASHI</v>
      </c>
      <c r="B114" s="55" t="s">
        <v>115</v>
      </c>
      <c r="C114" s="204" t="s">
        <v>483</v>
      </c>
      <c r="D114" s="208" t="str">
        <f>+_xlfn.XLOOKUP(C114,'Scheme Code Mapping'!O:O,'Scheme Code Mapping'!L:L)</f>
        <v>HLCASH</v>
      </c>
      <c r="E114" s="208" t="str">
        <f>+_xlfn.XLOOKUP(C114,'Scheme Code Mapping'!O:O,'Scheme Code Mapping'!S:S)</f>
        <v>IDD</v>
      </c>
      <c r="F114" s="208" t="str">
        <f>+_xlfn.XLOOKUP(C114,'Scheme Code Mapping'!O:O,'Scheme Code Mapping'!T:T)</f>
        <v>Institutional Daily IDCW Option</v>
      </c>
      <c r="G114" s="204" t="s">
        <v>1881</v>
      </c>
      <c r="H114" s="205">
        <v>3.6081303942683339E-3</v>
      </c>
      <c r="I114" s="205">
        <v>6.8637269528272439E-4</v>
      </c>
      <c r="J114" s="205">
        <v>2.3882832013874598E-3</v>
      </c>
      <c r="K114" s="205">
        <v>5.3347449759814968E-4</v>
      </c>
      <c r="L114" s="205">
        <v>0</v>
      </c>
      <c r="N114" s="210">
        <f t="shared" si="3"/>
        <v>5.8167177566332575E-4</v>
      </c>
    </row>
    <row r="115" spans="1:14">
      <c r="A115" s="55" t="str">
        <f t="shared" si="2"/>
        <v>HLCASHR</v>
      </c>
      <c r="B115" s="55" t="s">
        <v>113</v>
      </c>
      <c r="C115" s="204" t="s">
        <v>474</v>
      </c>
      <c r="D115" s="208" t="str">
        <f>+_xlfn.XLOOKUP(C115,'Scheme Code Mapping'!O:O,'Scheme Code Mapping'!L:L)</f>
        <v>HLCASH</v>
      </c>
      <c r="E115" s="208" t="str">
        <f>+_xlfn.XLOOKUP(C115,'Scheme Code Mapping'!O:O,'Scheme Code Mapping'!S:S)</f>
        <v>DD</v>
      </c>
      <c r="F115" s="208" t="str">
        <f>+_xlfn.XLOOKUP(C115,'Scheme Code Mapping'!O:O,'Scheme Code Mapping'!T:T)</f>
        <v>Daily IDCW</v>
      </c>
      <c r="G115" s="204" t="s">
        <v>1571</v>
      </c>
      <c r="H115" s="205">
        <v>2.1476954233647992E-3</v>
      </c>
      <c r="I115" s="205">
        <v>9.6795816183485562E-4</v>
      </c>
      <c r="J115" s="205">
        <v>6.3986965197217606E-4</v>
      </c>
      <c r="K115" s="205">
        <v>5.3986760955776762E-4</v>
      </c>
      <c r="L115" s="205">
        <v>0</v>
      </c>
      <c r="N115" s="210">
        <f t="shared" si="3"/>
        <v>8.2030352697869124E-4</v>
      </c>
    </row>
    <row r="116" spans="1:14">
      <c r="A116" s="55" t="str">
        <f t="shared" si="2"/>
        <v>HLCASHR</v>
      </c>
      <c r="B116" s="55" t="s">
        <v>113</v>
      </c>
      <c r="C116" s="204" t="s">
        <v>479</v>
      </c>
      <c r="D116" s="208" t="str">
        <f>+_xlfn.XLOOKUP(C116,'Scheme Code Mapping'!O:O,'Scheme Code Mapping'!L:L)</f>
        <v>HLCASH</v>
      </c>
      <c r="E116" s="208" t="str">
        <f>+_xlfn.XLOOKUP(C116,'Scheme Code Mapping'!O:O,'Scheme Code Mapping'!S:S)</f>
        <v>G</v>
      </c>
      <c r="F116" s="208" t="str">
        <f>+_xlfn.XLOOKUP(C116,'Scheme Code Mapping'!O:O,'Scheme Code Mapping'!T:T)</f>
        <v>Growth Option</v>
      </c>
      <c r="G116" s="204" t="s">
        <v>1882</v>
      </c>
      <c r="H116" s="205">
        <v>2.1476954233647992E-3</v>
      </c>
      <c r="I116" s="205">
        <v>9.6795816183485562E-4</v>
      </c>
      <c r="J116" s="205">
        <v>6.3986965197217606E-4</v>
      </c>
      <c r="K116" s="205">
        <v>5.3986760955776762E-4</v>
      </c>
      <c r="L116" s="205">
        <v>0</v>
      </c>
      <c r="N116" s="210">
        <f t="shared" si="3"/>
        <v>8.2030352697869124E-4</v>
      </c>
    </row>
    <row r="117" spans="1:14">
      <c r="A117" s="55" t="str">
        <f t="shared" si="2"/>
        <v>HLCASHR</v>
      </c>
      <c r="B117" s="55" t="s">
        <v>113</v>
      </c>
      <c r="C117" s="204" t="s">
        <v>487</v>
      </c>
      <c r="D117" s="208" t="str">
        <f>+_xlfn.XLOOKUP(C117,'Scheme Code Mapping'!O:O,'Scheme Code Mapping'!L:L)</f>
        <v>HLCASH</v>
      </c>
      <c r="E117" s="208" t="str">
        <f>+_xlfn.XLOOKUP(C117,'Scheme Code Mapping'!O:O,'Scheme Code Mapping'!S:S)</f>
        <v>MD</v>
      </c>
      <c r="F117" s="208" t="str">
        <f>+_xlfn.XLOOKUP(C117,'Scheme Code Mapping'!O:O,'Scheme Code Mapping'!T:T)</f>
        <v>Monthly IDCW Option</v>
      </c>
      <c r="G117" s="204" t="s">
        <v>1883</v>
      </c>
      <c r="H117" s="205">
        <v>2.1476954233647992E-3</v>
      </c>
      <c r="I117" s="205">
        <v>9.6795816183485562E-4</v>
      </c>
      <c r="J117" s="205">
        <v>6.3986965197217606E-4</v>
      </c>
      <c r="K117" s="205">
        <v>5.3986760955776762E-4</v>
      </c>
      <c r="L117" s="205">
        <v>0</v>
      </c>
      <c r="N117" s="210">
        <f t="shared" si="3"/>
        <v>8.2030352697869124E-4</v>
      </c>
    </row>
    <row r="118" spans="1:14">
      <c r="A118" s="55" t="str">
        <f t="shared" si="2"/>
        <v>HLCASHR</v>
      </c>
      <c r="B118" s="55" t="s">
        <v>113</v>
      </c>
      <c r="C118" s="204" t="s">
        <v>506</v>
      </c>
      <c r="D118" s="208" t="str">
        <f>+_xlfn.XLOOKUP(C118,'Scheme Code Mapping'!O:O,'Scheme Code Mapping'!L:L)</f>
        <v>HLCASH</v>
      </c>
      <c r="E118" s="208" t="str">
        <f>+_xlfn.XLOOKUP(C118,'Scheme Code Mapping'!O:O,'Scheme Code Mapping'!S:S)</f>
        <v>WD</v>
      </c>
      <c r="F118" s="208" t="str">
        <f>+_xlfn.XLOOKUP(C118,'Scheme Code Mapping'!O:O,'Scheme Code Mapping'!T:T)</f>
        <v>Weekly IDCW</v>
      </c>
      <c r="G118" s="204" t="s">
        <v>1577</v>
      </c>
      <c r="H118" s="205">
        <v>2.1476954233647992E-3</v>
      </c>
      <c r="I118" s="205">
        <v>9.6795816183485562E-4</v>
      </c>
      <c r="J118" s="205">
        <v>6.3986965197217606E-4</v>
      </c>
      <c r="K118" s="205">
        <v>5.3986760955776762E-4</v>
      </c>
      <c r="L118" s="205">
        <v>0</v>
      </c>
      <c r="N118" s="210">
        <f t="shared" si="3"/>
        <v>8.2030352697869124E-4</v>
      </c>
    </row>
    <row r="119" spans="1:14">
      <c r="A119" s="55" t="str">
        <f t="shared" si="2"/>
        <v>HLCASHR_R</v>
      </c>
      <c r="B119" s="55" t="s">
        <v>1335</v>
      </c>
      <c r="C119" s="204" t="s">
        <v>491</v>
      </c>
      <c r="D119" s="208" t="str">
        <f>+_xlfn.XLOOKUP(C119,'Scheme Code Mapping'!O:O,'Scheme Code Mapping'!L:L)</f>
        <v>HLCASH</v>
      </c>
      <c r="E119" s="208" t="str">
        <f>+_xlfn.XLOOKUP(C119,'Scheme Code Mapping'!O:O,'Scheme Code Mapping'!S:S)</f>
        <v>RDD</v>
      </c>
      <c r="F119" s="208" t="str">
        <f>+_xlfn.XLOOKUP(C119,'Scheme Code Mapping'!O:O,'Scheme Code Mapping'!T:T)</f>
        <v>Regular Daily IDCW Option</v>
      </c>
      <c r="G119" s="204" t="s">
        <v>1884</v>
      </c>
      <c r="H119" s="205">
        <v>1.0101712721621288E-2</v>
      </c>
      <c r="I119" s="205">
        <v>6.625700803374032E-4</v>
      </c>
      <c r="J119" s="205">
        <v>8.9005350982151819E-3</v>
      </c>
      <c r="K119" s="205">
        <v>5.3860754306870283E-4</v>
      </c>
      <c r="L119" s="205">
        <v>0</v>
      </c>
      <c r="N119" s="210">
        <f t="shared" si="3"/>
        <v>5.6150006808254507E-4</v>
      </c>
    </row>
    <row r="120" spans="1:14">
      <c r="A120" s="55" t="str">
        <f t="shared" si="2"/>
        <v>HLCASHR_R</v>
      </c>
      <c r="B120" s="55" t="s">
        <v>1335</v>
      </c>
      <c r="C120" s="204" t="s">
        <v>493</v>
      </c>
      <c r="D120" s="208" t="str">
        <f>+_xlfn.XLOOKUP(C120,'Scheme Code Mapping'!O:O,'Scheme Code Mapping'!L:L)</f>
        <v>HLCASH</v>
      </c>
      <c r="E120" s="208" t="str">
        <f>+_xlfn.XLOOKUP(C120,'Scheme Code Mapping'!O:O,'Scheme Code Mapping'!S:S)</f>
        <v>RG</v>
      </c>
      <c r="F120" s="208" t="str">
        <f>+_xlfn.XLOOKUP(C120,'Scheme Code Mapping'!O:O,'Scheme Code Mapping'!T:T)</f>
        <v>Regular Plan  Growth Option</v>
      </c>
      <c r="G120" s="204" t="s">
        <v>1885</v>
      </c>
      <c r="H120" s="205">
        <v>1.0101712721621288E-2</v>
      </c>
      <c r="I120" s="205">
        <v>6.625700803374032E-4</v>
      </c>
      <c r="J120" s="205">
        <v>8.9005350982151819E-3</v>
      </c>
      <c r="K120" s="205">
        <v>5.3860754306870283E-4</v>
      </c>
      <c r="L120" s="205">
        <v>0</v>
      </c>
      <c r="N120" s="210">
        <f t="shared" si="3"/>
        <v>5.6150006808254507E-4</v>
      </c>
    </row>
    <row r="121" spans="1:14">
      <c r="A121" s="55" t="str">
        <f t="shared" si="2"/>
        <v>HLCASHR_R</v>
      </c>
      <c r="B121" s="55" t="s">
        <v>1335</v>
      </c>
      <c r="C121" s="204" t="s">
        <v>495</v>
      </c>
      <c r="D121" s="208" t="str">
        <f>+_xlfn.XLOOKUP(C121,'Scheme Code Mapping'!O:O,'Scheme Code Mapping'!L:L)</f>
        <v>HLCASH</v>
      </c>
      <c r="E121" s="208" t="str">
        <f>+_xlfn.XLOOKUP(C121,'Scheme Code Mapping'!O:O,'Scheme Code Mapping'!S:S)</f>
        <v>RWD</v>
      </c>
      <c r="F121" s="208" t="str">
        <f>+_xlfn.XLOOKUP(C121,'Scheme Code Mapping'!O:O,'Scheme Code Mapping'!T:T)</f>
        <v>Regular Plan Weekly IDCW Option</v>
      </c>
      <c r="G121" s="204" t="s">
        <v>1886</v>
      </c>
      <c r="H121" s="205">
        <v>1.0101712721621288E-2</v>
      </c>
      <c r="I121" s="205">
        <v>6.625700803374032E-4</v>
      </c>
      <c r="J121" s="205">
        <v>8.9005350982151819E-3</v>
      </c>
      <c r="K121" s="205">
        <v>5.3860754306870283E-4</v>
      </c>
      <c r="L121" s="205">
        <v>0</v>
      </c>
      <c r="N121" s="210">
        <f t="shared" si="3"/>
        <v>5.6150006808254507E-4</v>
      </c>
    </row>
    <row r="122" spans="1:14">
      <c r="A122" s="55" t="str">
        <f t="shared" si="2"/>
        <v>HLCASHIgnore</v>
      </c>
      <c r="B122" s="55" t="s">
        <v>1291</v>
      </c>
      <c r="C122" s="204" t="s">
        <v>497</v>
      </c>
      <c r="D122" s="208" t="str">
        <f>+_xlfn.XLOOKUP(C122,'Scheme Code Mapping'!O:O,'Scheme Code Mapping'!L:L)</f>
        <v>HLCASH</v>
      </c>
      <c r="E122" s="208" t="str">
        <f>+_xlfn.XLOOKUP(C122,'Scheme Code Mapping'!O:O,'Scheme Code Mapping'!S:S)</f>
        <v>UDL</v>
      </c>
      <c r="F122" s="208" t="str">
        <f>+_xlfn.XLOOKUP(C122,'Scheme Code Mapping'!O:O,'Scheme Code Mapping'!T:T)</f>
        <v>Unclaimed IDCW less than 3 yrs</v>
      </c>
      <c r="G122" s="204" t="s">
        <v>1887</v>
      </c>
      <c r="H122" s="205">
        <v>5.0974263139172762E-3</v>
      </c>
      <c r="I122" s="205">
        <v>6.3629318771628415E-4</v>
      </c>
      <c r="J122" s="205">
        <v>0</v>
      </c>
      <c r="K122" s="205">
        <v>4.4611331262009923E-3</v>
      </c>
      <c r="L122" s="205">
        <v>0</v>
      </c>
      <c r="N122" s="210">
        <f t="shared" si="3"/>
        <v>5.3923151501380009E-4</v>
      </c>
    </row>
    <row r="123" spans="1:14">
      <c r="A123" s="55" t="str">
        <f t="shared" si="2"/>
        <v>HLCASHIgnore</v>
      </c>
      <c r="B123" s="55" t="s">
        <v>1291</v>
      </c>
      <c r="C123" s="204" t="s">
        <v>502</v>
      </c>
      <c r="D123" s="208" t="str">
        <f>+_xlfn.XLOOKUP(C123,'Scheme Code Mapping'!O:O,'Scheme Code Mapping'!L:L)</f>
        <v>HLCASH</v>
      </c>
      <c r="E123" s="208" t="str">
        <f>+_xlfn.XLOOKUP(C123,'Scheme Code Mapping'!O:O,'Scheme Code Mapping'!S:S)</f>
        <v>URL</v>
      </c>
      <c r="F123" s="208" t="str">
        <f>+_xlfn.XLOOKUP(C123,'Scheme Code Mapping'!O:O,'Scheme Code Mapping'!T:T)</f>
        <v>Unclaimed Redemption less than 3 yrs</v>
      </c>
      <c r="G123" s="204" t="s">
        <v>1888</v>
      </c>
      <c r="H123" s="205">
        <v>5.0974263139172762E-3</v>
      </c>
      <c r="I123" s="205">
        <v>6.3629318771628415E-4</v>
      </c>
      <c r="J123" s="205">
        <v>0</v>
      </c>
      <c r="K123" s="205">
        <v>4.4611331262009923E-3</v>
      </c>
      <c r="L123" s="205">
        <v>0</v>
      </c>
      <c r="N123" s="210">
        <f t="shared" si="3"/>
        <v>5.3923151501380009E-4</v>
      </c>
    </row>
    <row r="124" spans="1:14">
      <c r="A124" s="55" t="str">
        <f t="shared" si="2"/>
        <v>HOAPDFD</v>
      </c>
      <c r="B124" s="55" t="s">
        <v>43</v>
      </c>
      <c r="C124" s="204" t="s">
        <v>514</v>
      </c>
      <c r="D124" s="208" t="str">
        <f>+_xlfn.XLOOKUP(C124,'Scheme Code Mapping'!O:O,'Scheme Code Mapping'!L:L)</f>
        <v>HOAPDF</v>
      </c>
      <c r="E124" s="208" t="str">
        <f>+_xlfn.XLOOKUP(C124,'Scheme Code Mapping'!O:O,'Scheme Code Mapping'!S:S)</f>
        <v>DDP</v>
      </c>
      <c r="F124" s="208" t="str">
        <f>+_xlfn.XLOOKUP(C124,'Scheme Code Mapping'!O:O,'Scheme Code Mapping'!T:T)</f>
        <v>Direct Plan IDCW Option</v>
      </c>
      <c r="G124" s="204" t="s">
        <v>1889</v>
      </c>
      <c r="H124" s="205">
        <v>6.5542197150823718E-3</v>
      </c>
      <c r="I124" s="205">
        <v>1.0185412390275174E-3</v>
      </c>
      <c r="J124" s="205">
        <v>0</v>
      </c>
      <c r="K124" s="205">
        <v>5.6356784760548543E-3</v>
      </c>
      <c r="L124" s="205">
        <v>0</v>
      </c>
      <c r="N124" s="210">
        <f t="shared" si="3"/>
        <v>8.6317054154874358E-4</v>
      </c>
    </row>
    <row r="125" spans="1:14">
      <c r="A125" s="55" t="str">
        <f t="shared" si="2"/>
        <v>HOAPDFD</v>
      </c>
      <c r="B125" s="55" t="s">
        <v>43</v>
      </c>
      <c r="C125" s="204" t="s">
        <v>518</v>
      </c>
      <c r="D125" s="208" t="str">
        <f>+_xlfn.XLOOKUP(C125,'Scheme Code Mapping'!O:O,'Scheme Code Mapping'!L:L)</f>
        <v>HOAPDF</v>
      </c>
      <c r="E125" s="208" t="str">
        <f>+_xlfn.XLOOKUP(C125,'Scheme Code Mapping'!O:O,'Scheme Code Mapping'!S:S)</f>
        <v>GDP</v>
      </c>
      <c r="F125" s="208" t="str">
        <f>+_xlfn.XLOOKUP(C125,'Scheme Code Mapping'!O:O,'Scheme Code Mapping'!T:T)</f>
        <v>Direct Plan  Growth Option</v>
      </c>
      <c r="G125" s="204" t="s">
        <v>1890</v>
      </c>
      <c r="H125" s="205">
        <v>6.5542197150823718E-3</v>
      </c>
      <c r="I125" s="205">
        <v>1.0185412390275174E-3</v>
      </c>
      <c r="J125" s="205">
        <v>0</v>
      </c>
      <c r="K125" s="205">
        <v>5.6356784760548543E-3</v>
      </c>
      <c r="L125" s="205">
        <v>0</v>
      </c>
      <c r="N125" s="210">
        <f t="shared" si="3"/>
        <v>8.6317054154874358E-4</v>
      </c>
    </row>
    <row r="126" spans="1:14">
      <c r="A126" s="55" t="str">
        <f t="shared" si="2"/>
        <v>HOAPDFR</v>
      </c>
      <c r="B126" s="55" t="s">
        <v>113</v>
      </c>
      <c r="C126" s="204" t="s">
        <v>510</v>
      </c>
      <c r="D126" s="208" t="str">
        <f>+_xlfn.XLOOKUP(C126,'Scheme Code Mapping'!O:O,'Scheme Code Mapping'!L:L)</f>
        <v>HOAPDF</v>
      </c>
      <c r="E126" s="208" t="str">
        <f>+_xlfn.XLOOKUP(C126,'Scheme Code Mapping'!O:O,'Scheme Code Mapping'!S:S)</f>
        <v>D</v>
      </c>
      <c r="F126" s="208" t="str">
        <f>+_xlfn.XLOOKUP(C126,'Scheme Code Mapping'!O:O,'Scheme Code Mapping'!T:T)</f>
        <v>IDCW Option</v>
      </c>
      <c r="G126" s="204" t="s">
        <v>1891</v>
      </c>
      <c r="H126" s="205">
        <v>1.414196692070303E-2</v>
      </c>
      <c r="I126" s="205">
        <v>3.4190485948911689E-3</v>
      </c>
      <c r="J126" s="205">
        <v>5.0075051988138332E-3</v>
      </c>
      <c r="K126" s="205">
        <v>5.5952375800564034E-3</v>
      </c>
      <c r="L126" s="205">
        <v>1.2017554694162499E-4</v>
      </c>
      <c r="N126" s="210">
        <f t="shared" si="3"/>
        <v>2.8974988092298043E-3</v>
      </c>
    </row>
    <row r="127" spans="1:14">
      <c r="A127" s="55" t="str">
        <f t="shared" si="2"/>
        <v>HOAPDFR</v>
      </c>
      <c r="B127" s="55" t="s">
        <v>113</v>
      </c>
      <c r="C127" s="204" t="s">
        <v>516</v>
      </c>
      <c r="D127" s="208" t="str">
        <f>+_xlfn.XLOOKUP(C127,'Scheme Code Mapping'!O:O,'Scheme Code Mapping'!L:L)</f>
        <v>HOAPDF</v>
      </c>
      <c r="E127" s="208" t="str">
        <f>+_xlfn.XLOOKUP(C127,'Scheme Code Mapping'!O:O,'Scheme Code Mapping'!S:S)</f>
        <v>G</v>
      </c>
      <c r="F127" s="208" t="str">
        <f>+_xlfn.XLOOKUP(C127,'Scheme Code Mapping'!O:O,'Scheme Code Mapping'!T:T)</f>
        <v>Growth Option</v>
      </c>
      <c r="G127" s="204" t="s">
        <v>1892</v>
      </c>
      <c r="H127" s="205">
        <v>1.414196692070303E-2</v>
      </c>
      <c r="I127" s="205">
        <v>3.4190485948911689E-3</v>
      </c>
      <c r="J127" s="205">
        <v>5.0075051988138332E-3</v>
      </c>
      <c r="K127" s="205">
        <v>5.5952375800564034E-3</v>
      </c>
      <c r="L127" s="205">
        <v>1.2017554694162499E-4</v>
      </c>
      <c r="N127" s="210">
        <f t="shared" si="3"/>
        <v>2.8974988092298043E-3</v>
      </c>
    </row>
    <row r="128" spans="1:14">
      <c r="A128" s="55" t="str">
        <f t="shared" si="2"/>
        <v>HOBRAZD</v>
      </c>
      <c r="B128" s="55" t="s">
        <v>43</v>
      </c>
      <c r="C128" s="204" t="s">
        <v>523</v>
      </c>
      <c r="D128" s="208" t="str">
        <f>+_xlfn.XLOOKUP(C128,'Scheme Code Mapping'!O:O,'Scheme Code Mapping'!L:L)</f>
        <v>HOBRAZ</v>
      </c>
      <c r="E128" s="208" t="str">
        <f>+_xlfn.XLOOKUP(C128,'Scheme Code Mapping'!O:O,'Scheme Code Mapping'!S:S)</f>
        <v>DDP</v>
      </c>
      <c r="F128" s="208" t="str">
        <f>+_xlfn.XLOOKUP(C128,'Scheme Code Mapping'!O:O,'Scheme Code Mapping'!T:T)</f>
        <v>Direct Plan IDCW Option</v>
      </c>
      <c r="G128" s="204" t="s">
        <v>1893</v>
      </c>
      <c r="H128" s="205">
        <v>8.0159453013514265E-3</v>
      </c>
      <c r="I128" s="205">
        <v>4.0262242994910215E-3</v>
      </c>
      <c r="J128" s="205">
        <v>0</v>
      </c>
      <c r="K128" s="205">
        <v>3.989721001860405E-3</v>
      </c>
      <c r="L128" s="205">
        <v>0</v>
      </c>
      <c r="N128" s="210">
        <f t="shared" si="3"/>
        <v>3.4120544910940858E-3</v>
      </c>
    </row>
    <row r="129" spans="1:14">
      <c r="A129" s="55" t="str">
        <f t="shared" si="2"/>
        <v>HOBRAZD</v>
      </c>
      <c r="B129" s="55" t="s">
        <v>43</v>
      </c>
      <c r="C129" s="204" t="s">
        <v>527</v>
      </c>
      <c r="D129" s="208" t="str">
        <f>+_xlfn.XLOOKUP(C129,'Scheme Code Mapping'!O:O,'Scheme Code Mapping'!L:L)</f>
        <v>HOBRAZ</v>
      </c>
      <c r="E129" s="208" t="str">
        <f>+_xlfn.XLOOKUP(C129,'Scheme Code Mapping'!O:O,'Scheme Code Mapping'!S:S)</f>
        <v>GDP</v>
      </c>
      <c r="F129" s="208" t="str">
        <f>+_xlfn.XLOOKUP(C129,'Scheme Code Mapping'!O:O,'Scheme Code Mapping'!T:T)</f>
        <v>Direct Plan  Growth Option</v>
      </c>
      <c r="G129" s="204" t="s">
        <v>1894</v>
      </c>
      <c r="H129" s="205">
        <v>8.0159453013514265E-3</v>
      </c>
      <c r="I129" s="205">
        <v>4.0262242994910215E-3</v>
      </c>
      <c r="J129" s="205">
        <v>0</v>
      </c>
      <c r="K129" s="205">
        <v>3.989721001860405E-3</v>
      </c>
      <c r="L129" s="205">
        <v>0</v>
      </c>
      <c r="N129" s="210">
        <f t="shared" si="3"/>
        <v>3.4120544910940858E-3</v>
      </c>
    </row>
    <row r="130" spans="1:14">
      <c r="A130" s="55" t="str">
        <f t="shared" si="2"/>
        <v>HOBRAZR</v>
      </c>
      <c r="B130" s="55" t="s">
        <v>113</v>
      </c>
      <c r="C130" s="204" t="s">
        <v>520</v>
      </c>
      <c r="D130" s="208" t="str">
        <f>+_xlfn.XLOOKUP(C130,'Scheme Code Mapping'!O:O,'Scheme Code Mapping'!L:L)</f>
        <v>HOBRAZ</v>
      </c>
      <c r="E130" s="208" t="str">
        <f>+_xlfn.XLOOKUP(C130,'Scheme Code Mapping'!O:O,'Scheme Code Mapping'!S:S)</f>
        <v>D</v>
      </c>
      <c r="F130" s="208" t="str">
        <f>+_xlfn.XLOOKUP(C130,'Scheme Code Mapping'!O:O,'Scheme Code Mapping'!T:T)</f>
        <v>IDCW Option</v>
      </c>
      <c r="G130" s="204" t="s">
        <v>1895</v>
      </c>
      <c r="H130" s="205">
        <v>1.5562632123108764E-2</v>
      </c>
      <c r="I130" s="205">
        <v>5.8913726482420423E-3</v>
      </c>
      <c r="J130" s="205">
        <v>5.5000902000361795E-3</v>
      </c>
      <c r="K130" s="205">
        <v>4.0074636739304993E-3</v>
      </c>
      <c r="L130" s="205">
        <v>1.6370560090004312E-4</v>
      </c>
      <c r="N130" s="210">
        <f t="shared" si="3"/>
        <v>4.9926886849508828E-3</v>
      </c>
    </row>
    <row r="131" spans="1:14">
      <c r="A131" s="55" t="str">
        <f t="shared" ref="A131:A156" si="4">+D131&amp;B131</f>
        <v>HOBRAZR</v>
      </c>
      <c r="B131" s="55" t="s">
        <v>113</v>
      </c>
      <c r="C131" s="204" t="s">
        <v>525</v>
      </c>
      <c r="D131" s="208" t="str">
        <f>+_xlfn.XLOOKUP(C131,'Scheme Code Mapping'!O:O,'Scheme Code Mapping'!L:L)</f>
        <v>HOBRAZ</v>
      </c>
      <c r="E131" s="208" t="str">
        <f>+_xlfn.XLOOKUP(C131,'Scheme Code Mapping'!O:O,'Scheme Code Mapping'!S:S)</f>
        <v>G</v>
      </c>
      <c r="F131" s="208" t="str">
        <f>+_xlfn.XLOOKUP(C131,'Scheme Code Mapping'!O:O,'Scheme Code Mapping'!T:T)</f>
        <v>Growth Option</v>
      </c>
      <c r="G131" s="204" t="s">
        <v>1896</v>
      </c>
      <c r="H131" s="205">
        <v>1.5562632123108764E-2</v>
      </c>
      <c r="I131" s="205">
        <v>5.8913726482420423E-3</v>
      </c>
      <c r="J131" s="205">
        <v>5.5000902000361795E-3</v>
      </c>
      <c r="K131" s="205">
        <v>4.0074636739304993E-3</v>
      </c>
      <c r="L131" s="205">
        <v>1.6370560090004312E-4</v>
      </c>
      <c r="N131" s="210">
        <f t="shared" ref="N131:N150" si="5">+I131/118*100</f>
        <v>4.9926886849508828E-3</v>
      </c>
    </row>
    <row r="132" spans="1:14">
      <c r="A132" s="55" t="str">
        <f t="shared" si="4"/>
        <v>HOECCFD</v>
      </c>
      <c r="B132" s="55" t="s">
        <v>43</v>
      </c>
      <c r="C132" s="204" t="s">
        <v>1641</v>
      </c>
      <c r="D132" s="208" t="str">
        <f>+_xlfn.XLOOKUP(C132,'Scheme Code Mapping'!O:O,'Scheme Code Mapping'!L:L)</f>
        <v>HOECCF</v>
      </c>
      <c r="E132" s="208" t="str">
        <f>+_xlfn.XLOOKUP(C132,'Scheme Code Mapping'!O:O,'Scheme Code Mapping'!S:S)</f>
        <v>DDP</v>
      </c>
      <c r="F132" s="208" t="str">
        <f>+_xlfn.XLOOKUP(C132,'Scheme Code Mapping'!O:O,'Scheme Code Mapping'!T:T)</f>
        <v>Direct Plan IDCW Option</v>
      </c>
      <c r="G132" s="204" t="s">
        <v>1897</v>
      </c>
      <c r="H132" s="205">
        <v>6.7595585396036991E-3</v>
      </c>
      <c r="I132" s="205">
        <v>5.6183147225069511E-3</v>
      </c>
      <c r="J132" s="205">
        <v>0</v>
      </c>
      <c r="K132" s="205">
        <v>1.2412438170967481E-3</v>
      </c>
      <c r="L132" s="205">
        <v>0</v>
      </c>
      <c r="N132" s="210">
        <f t="shared" si="5"/>
        <v>4.7612836631414843E-3</v>
      </c>
    </row>
    <row r="133" spans="1:14">
      <c r="A133" s="55" t="str">
        <f t="shared" si="4"/>
        <v>HOECCFD</v>
      </c>
      <c r="B133" s="55" t="s">
        <v>43</v>
      </c>
      <c r="C133" s="204" t="s">
        <v>1645</v>
      </c>
      <c r="D133" s="208" t="str">
        <f>+_xlfn.XLOOKUP(C133,'Scheme Code Mapping'!O:O,'Scheme Code Mapping'!L:L)</f>
        <v>HOECCF</v>
      </c>
      <c r="E133" s="208" t="str">
        <f>+_xlfn.XLOOKUP(C133,'Scheme Code Mapping'!O:O,'Scheme Code Mapping'!S:S)</f>
        <v>GDP</v>
      </c>
      <c r="F133" s="208" t="str">
        <f>+_xlfn.XLOOKUP(C133,'Scheme Code Mapping'!O:O,'Scheme Code Mapping'!T:T)</f>
        <v>Direct Plan  Growth Option</v>
      </c>
      <c r="G133" s="204" t="s">
        <v>1898</v>
      </c>
      <c r="H133" s="205">
        <v>6.7595585396036991E-3</v>
      </c>
      <c r="I133" s="205">
        <v>5.6183147225069511E-3</v>
      </c>
      <c r="J133" s="205">
        <v>0</v>
      </c>
      <c r="K133" s="205">
        <v>1.2412438170967481E-3</v>
      </c>
      <c r="L133" s="205">
        <v>0</v>
      </c>
      <c r="N133" s="210">
        <f t="shared" si="5"/>
        <v>4.7612836631414843E-3</v>
      </c>
    </row>
    <row r="134" spans="1:14">
      <c r="A134" s="55" t="str">
        <f t="shared" si="4"/>
        <v>HOECCFR</v>
      </c>
      <c r="B134" s="55" t="s">
        <v>113</v>
      </c>
      <c r="C134" s="204" t="s">
        <v>1637</v>
      </c>
      <c r="D134" s="208" t="str">
        <f>+_xlfn.XLOOKUP(C134,'Scheme Code Mapping'!O:O,'Scheme Code Mapping'!L:L)</f>
        <v>HOECCF</v>
      </c>
      <c r="E134" s="208" t="str">
        <f>+_xlfn.XLOOKUP(C134,'Scheme Code Mapping'!O:O,'Scheme Code Mapping'!S:S)</f>
        <v>D</v>
      </c>
      <c r="F134" s="208" t="str">
        <f>+_xlfn.XLOOKUP(C134,'Scheme Code Mapping'!O:O,'Scheme Code Mapping'!T:T)</f>
        <v>IDCW Option</v>
      </c>
      <c r="G134" s="204" t="s">
        <v>1899</v>
      </c>
      <c r="H134" s="205">
        <v>1.4627849367766933E-2</v>
      </c>
      <c r="I134" s="205">
        <v>7.2855054264165213E-3</v>
      </c>
      <c r="J134" s="205">
        <v>6.1858912447165966E-3</v>
      </c>
      <c r="K134" s="205">
        <v>1.1402149123323621E-3</v>
      </c>
      <c r="L134" s="205">
        <v>1.623778430145337E-5</v>
      </c>
      <c r="N134" s="210">
        <f t="shared" si="5"/>
        <v>6.1741571410309504E-3</v>
      </c>
    </row>
    <row r="135" spans="1:14">
      <c r="A135" s="55" t="str">
        <f t="shared" si="4"/>
        <v>HOECCFR</v>
      </c>
      <c r="B135" s="55" t="s">
        <v>113</v>
      </c>
      <c r="C135" s="204" t="s">
        <v>1643</v>
      </c>
      <c r="D135" s="208" t="str">
        <f>+_xlfn.XLOOKUP(C135,'Scheme Code Mapping'!O:O,'Scheme Code Mapping'!L:L)</f>
        <v>HOECCF</v>
      </c>
      <c r="E135" s="208" t="str">
        <f>+_xlfn.XLOOKUP(C135,'Scheme Code Mapping'!O:O,'Scheme Code Mapping'!S:S)</f>
        <v>G</v>
      </c>
      <c r="F135" s="208" t="str">
        <f>+_xlfn.XLOOKUP(C135,'Scheme Code Mapping'!O:O,'Scheme Code Mapping'!T:T)</f>
        <v>Growth Option</v>
      </c>
      <c r="G135" s="204" t="s">
        <v>1900</v>
      </c>
      <c r="H135" s="205">
        <v>1.4627849367766933E-2</v>
      </c>
      <c r="I135" s="205">
        <v>7.2855054264165213E-3</v>
      </c>
      <c r="J135" s="205">
        <v>6.1858912447165966E-3</v>
      </c>
      <c r="K135" s="205">
        <v>1.1402149123323621E-3</v>
      </c>
      <c r="L135" s="205">
        <v>1.623778430145337E-5</v>
      </c>
      <c r="N135" s="210">
        <f t="shared" si="5"/>
        <v>6.1741571410309504E-3</v>
      </c>
    </row>
    <row r="136" spans="1:14">
      <c r="A136" s="55" t="str">
        <f t="shared" si="4"/>
        <v>HOEMKFD</v>
      </c>
      <c r="B136" s="55" t="s">
        <v>43</v>
      </c>
      <c r="C136" s="204" t="s">
        <v>533</v>
      </c>
      <c r="D136" s="208" t="str">
        <f>+_xlfn.XLOOKUP(C136,'Scheme Code Mapping'!O:O,'Scheme Code Mapping'!L:L)</f>
        <v>HOEMKF</v>
      </c>
      <c r="E136" s="208" t="str">
        <f>+_xlfn.XLOOKUP(C136,'Scheme Code Mapping'!O:O,'Scheme Code Mapping'!S:S)</f>
        <v>DDP</v>
      </c>
      <c r="F136" s="208" t="str">
        <f>+_xlfn.XLOOKUP(C136,'Scheme Code Mapping'!O:O,'Scheme Code Mapping'!T:T)</f>
        <v>Direct Plan IDCW Option</v>
      </c>
      <c r="G136" s="204" t="s">
        <v>1901</v>
      </c>
      <c r="H136" s="205">
        <v>8.4950952827940584E-3</v>
      </c>
      <c r="I136" s="205">
        <v>4.5775507760638552E-3</v>
      </c>
      <c r="J136" s="205">
        <v>0</v>
      </c>
      <c r="K136" s="205">
        <v>3.9175445067302032E-3</v>
      </c>
      <c r="L136" s="205">
        <v>0</v>
      </c>
      <c r="N136" s="210">
        <f t="shared" si="5"/>
        <v>3.8792803186981826E-3</v>
      </c>
    </row>
    <row r="137" spans="1:14">
      <c r="A137" s="55" t="str">
        <f t="shared" si="4"/>
        <v>HOEMKFD</v>
      </c>
      <c r="B137" s="55" t="s">
        <v>43</v>
      </c>
      <c r="C137" s="204" t="s">
        <v>537</v>
      </c>
      <c r="D137" s="208" t="str">
        <f>+_xlfn.XLOOKUP(C137,'Scheme Code Mapping'!O:O,'Scheme Code Mapping'!L:L)</f>
        <v>HOEMKF</v>
      </c>
      <c r="E137" s="208" t="str">
        <f>+_xlfn.XLOOKUP(C137,'Scheme Code Mapping'!O:O,'Scheme Code Mapping'!S:S)</f>
        <v>GDP</v>
      </c>
      <c r="F137" s="208" t="str">
        <f>+_xlfn.XLOOKUP(C137,'Scheme Code Mapping'!O:O,'Scheme Code Mapping'!T:T)</f>
        <v>Direct Plan  Growth Option</v>
      </c>
      <c r="G137" s="204" t="s">
        <v>1902</v>
      </c>
      <c r="H137" s="205">
        <v>8.4950952827940584E-3</v>
      </c>
      <c r="I137" s="205">
        <v>4.5775507760638552E-3</v>
      </c>
      <c r="J137" s="205">
        <v>0</v>
      </c>
      <c r="K137" s="205">
        <v>3.9175445067302032E-3</v>
      </c>
      <c r="L137" s="205">
        <v>0</v>
      </c>
      <c r="N137" s="210">
        <f t="shared" si="5"/>
        <v>3.8792803186981826E-3</v>
      </c>
    </row>
    <row r="138" spans="1:14">
      <c r="A138" s="55" t="str">
        <f t="shared" si="4"/>
        <v>HOEMKFR</v>
      </c>
      <c r="B138" s="55" t="s">
        <v>113</v>
      </c>
      <c r="C138" s="204" t="s">
        <v>529</v>
      </c>
      <c r="D138" s="208" t="str">
        <f>+_xlfn.XLOOKUP(C138,'Scheme Code Mapping'!O:O,'Scheme Code Mapping'!L:L)</f>
        <v>HOEMKF</v>
      </c>
      <c r="E138" s="208" t="str">
        <f>+_xlfn.XLOOKUP(C138,'Scheme Code Mapping'!O:O,'Scheme Code Mapping'!S:S)</f>
        <v>D</v>
      </c>
      <c r="F138" s="208" t="str">
        <f>+_xlfn.XLOOKUP(C138,'Scheme Code Mapping'!O:O,'Scheme Code Mapping'!T:T)</f>
        <v>IDCW Option</v>
      </c>
      <c r="G138" s="204" t="s">
        <v>1903</v>
      </c>
      <c r="H138" s="205">
        <v>1.5483271720491949E-2</v>
      </c>
      <c r="I138" s="205">
        <v>5.6996052362423468E-3</v>
      </c>
      <c r="J138" s="205">
        <v>5.80009636703802E-3</v>
      </c>
      <c r="K138" s="205">
        <v>3.8699851442202883E-3</v>
      </c>
      <c r="L138" s="205">
        <v>1.1358497299129393E-4</v>
      </c>
      <c r="N138" s="210">
        <f t="shared" si="5"/>
        <v>4.8301739290189383E-3</v>
      </c>
    </row>
    <row r="139" spans="1:14">
      <c r="A139" s="55" t="str">
        <f t="shared" si="4"/>
        <v>HOEMKFR</v>
      </c>
      <c r="B139" s="55" t="s">
        <v>113</v>
      </c>
      <c r="C139" s="204" t="s">
        <v>535</v>
      </c>
      <c r="D139" s="208" t="str">
        <f>+_xlfn.XLOOKUP(C139,'Scheme Code Mapping'!O:O,'Scheme Code Mapping'!L:L)</f>
        <v>HOEMKF</v>
      </c>
      <c r="E139" s="208" t="str">
        <f>+_xlfn.XLOOKUP(C139,'Scheme Code Mapping'!O:O,'Scheme Code Mapping'!S:S)</f>
        <v>G</v>
      </c>
      <c r="F139" s="208" t="str">
        <f>+_xlfn.XLOOKUP(C139,'Scheme Code Mapping'!O:O,'Scheme Code Mapping'!T:T)</f>
        <v>Growth Option</v>
      </c>
      <c r="G139" s="204" t="s">
        <v>1904</v>
      </c>
      <c r="H139" s="205">
        <v>1.5483271720491949E-2</v>
      </c>
      <c r="I139" s="205">
        <v>5.6996052362423468E-3</v>
      </c>
      <c r="J139" s="205">
        <v>5.80009636703802E-3</v>
      </c>
      <c r="K139" s="205">
        <v>3.8699851442202883E-3</v>
      </c>
      <c r="L139" s="205">
        <v>1.1358497299129393E-4</v>
      </c>
      <c r="N139" s="210">
        <f t="shared" si="5"/>
        <v>4.8301739290189383E-3</v>
      </c>
    </row>
    <row r="140" spans="1:14">
      <c r="A140" s="55" t="str">
        <f t="shared" si="4"/>
        <v>HOMSCSD</v>
      </c>
      <c r="B140" s="55" t="s">
        <v>43</v>
      </c>
      <c r="C140" s="204" t="s">
        <v>550</v>
      </c>
      <c r="D140" s="208" t="str">
        <f>+_xlfn.XLOOKUP(C140,'Scheme Code Mapping'!O:O,'Scheme Code Mapping'!L:L)</f>
        <v>HOMSCS</v>
      </c>
      <c r="E140" s="208" t="str">
        <f>+_xlfn.XLOOKUP(C140,'Scheme Code Mapping'!O:O,'Scheme Code Mapping'!S:S)</f>
        <v>GDP</v>
      </c>
      <c r="F140" s="208" t="str">
        <f>+_xlfn.XLOOKUP(C140,'Scheme Code Mapping'!O:O,'Scheme Code Mapping'!T:T)</f>
        <v>Direct Plan  Growth Option</v>
      </c>
      <c r="G140" s="204" t="s">
        <v>1905</v>
      </c>
      <c r="H140" s="205">
        <v>1.4278724322875868E-3</v>
      </c>
      <c r="I140" s="205">
        <v>2.9296710538884967E-5</v>
      </c>
      <c r="J140" s="205">
        <v>0</v>
      </c>
      <c r="K140" s="205">
        <v>1.3985757217487018E-3</v>
      </c>
      <c r="L140" s="205">
        <v>0</v>
      </c>
      <c r="N140" s="210">
        <f t="shared" si="5"/>
        <v>2.4827720795665228E-5</v>
      </c>
    </row>
    <row r="141" spans="1:14">
      <c r="A141" s="55" t="str">
        <f t="shared" si="4"/>
        <v>HOMSCSR</v>
      </c>
      <c r="B141" s="55" t="s">
        <v>113</v>
      </c>
      <c r="C141" s="204" t="s">
        <v>542</v>
      </c>
      <c r="D141" s="208" t="str">
        <f>+_xlfn.XLOOKUP(C141,'Scheme Code Mapping'!O:O,'Scheme Code Mapping'!L:L)</f>
        <v>HOMSCS</v>
      </c>
      <c r="E141" s="208" t="str">
        <f>+_xlfn.XLOOKUP(C141,'Scheme Code Mapping'!O:O,'Scheme Code Mapping'!S:S)</f>
        <v>D</v>
      </c>
      <c r="F141" s="208" t="str">
        <f>+_xlfn.XLOOKUP(C141,'Scheme Code Mapping'!O:O,'Scheme Code Mapping'!T:T)</f>
        <v>IDCW Option</v>
      </c>
      <c r="G141" s="204" t="s">
        <v>1906</v>
      </c>
      <c r="H141" s="205">
        <v>8.9780812496691158E-3</v>
      </c>
      <c r="I141" s="205">
        <v>2.4782243336327072E-3</v>
      </c>
      <c r="J141" s="205">
        <v>5.1000250273941089E-3</v>
      </c>
      <c r="K141" s="205">
        <v>1.3998318886422993E-3</v>
      </c>
      <c r="L141" s="205">
        <v>0</v>
      </c>
      <c r="N141" s="210">
        <f t="shared" si="5"/>
        <v>2.1001901132480568E-3</v>
      </c>
    </row>
    <row r="142" spans="1:14">
      <c r="A142" s="55" t="str">
        <f t="shared" si="4"/>
        <v>HOMSCSR</v>
      </c>
      <c r="B142" s="55" t="s">
        <v>113</v>
      </c>
      <c r="C142" s="204" t="s">
        <v>548</v>
      </c>
      <c r="D142" s="208" t="str">
        <f>+_xlfn.XLOOKUP(C142,'Scheme Code Mapping'!O:O,'Scheme Code Mapping'!L:L)</f>
        <v>HOMSCS</v>
      </c>
      <c r="E142" s="208" t="str">
        <f>+_xlfn.XLOOKUP(C142,'Scheme Code Mapping'!O:O,'Scheme Code Mapping'!S:S)</f>
        <v>G</v>
      </c>
      <c r="F142" s="208" t="str">
        <f>+_xlfn.XLOOKUP(C142,'Scheme Code Mapping'!O:O,'Scheme Code Mapping'!T:T)</f>
        <v>Growth Option</v>
      </c>
      <c r="G142" s="204" t="s">
        <v>1907</v>
      </c>
      <c r="H142" s="205">
        <v>8.9780812496691158E-3</v>
      </c>
      <c r="I142" s="205">
        <v>2.4782243336327072E-3</v>
      </c>
      <c r="J142" s="205">
        <v>5.1000250273941089E-3</v>
      </c>
      <c r="K142" s="205">
        <v>1.3998318886422993E-3</v>
      </c>
      <c r="L142" s="205">
        <v>0</v>
      </c>
      <c r="N142" s="210">
        <f t="shared" si="5"/>
        <v>2.1001901132480568E-3</v>
      </c>
    </row>
    <row r="143" spans="1:14">
      <c r="A143" s="55" t="str">
        <f t="shared" si="4"/>
        <v>HOMSGSD</v>
      </c>
      <c r="B143" s="55" t="s">
        <v>43</v>
      </c>
      <c r="C143" s="204" t="s">
        <v>557</v>
      </c>
      <c r="D143" s="208" t="str">
        <f>+_xlfn.XLOOKUP(C143,'Scheme Code Mapping'!O:O,'Scheme Code Mapping'!L:L)</f>
        <v>HOMSGS</v>
      </c>
      <c r="E143" s="208" t="str">
        <f>+_xlfn.XLOOKUP(C143,'Scheme Code Mapping'!O:O,'Scheme Code Mapping'!S:S)</f>
        <v>DDP</v>
      </c>
      <c r="F143" s="208" t="str">
        <f>+_xlfn.XLOOKUP(C143,'Scheme Code Mapping'!O:O,'Scheme Code Mapping'!T:T)</f>
        <v>Direct Plan IDCW Option</v>
      </c>
      <c r="G143" s="204" t="s">
        <v>1908</v>
      </c>
      <c r="H143" s="205">
        <v>1.6737602487249257E-3</v>
      </c>
      <c r="I143" s="205">
        <v>3.5891042689671567E-5</v>
      </c>
      <c r="J143" s="205">
        <v>0</v>
      </c>
      <c r="K143" s="205">
        <v>1.7378692060352541E-3</v>
      </c>
      <c r="L143" s="205">
        <v>0</v>
      </c>
      <c r="N143" s="210">
        <f t="shared" si="5"/>
        <v>3.0416137872603022E-5</v>
      </c>
    </row>
    <row r="144" spans="1:14">
      <c r="A144" s="55" t="str">
        <f t="shared" si="4"/>
        <v>HOMSGSD</v>
      </c>
      <c r="B144" s="55" t="s">
        <v>43</v>
      </c>
      <c r="C144" s="204" t="s">
        <v>561</v>
      </c>
      <c r="D144" s="208" t="str">
        <f>+_xlfn.XLOOKUP(C144,'Scheme Code Mapping'!O:O,'Scheme Code Mapping'!L:L)</f>
        <v>HOMSGS</v>
      </c>
      <c r="E144" s="208" t="str">
        <f>+_xlfn.XLOOKUP(C144,'Scheme Code Mapping'!O:O,'Scheme Code Mapping'!S:S)</f>
        <v>GDP</v>
      </c>
      <c r="F144" s="208" t="str">
        <f>+_xlfn.XLOOKUP(C144,'Scheme Code Mapping'!O:O,'Scheme Code Mapping'!T:T)</f>
        <v>Direct Plan  Growth Option</v>
      </c>
      <c r="G144" s="204" t="s">
        <v>1909</v>
      </c>
      <c r="H144" s="205">
        <v>1.6737602487249257E-3</v>
      </c>
      <c r="I144" s="205">
        <v>3.5891042689671567E-5</v>
      </c>
      <c r="J144" s="205">
        <v>0</v>
      </c>
      <c r="K144" s="205">
        <v>1.7378692060352541E-3</v>
      </c>
      <c r="L144" s="205">
        <v>0</v>
      </c>
      <c r="N144" s="210">
        <f t="shared" si="5"/>
        <v>3.0416137872603022E-5</v>
      </c>
    </row>
    <row r="145" spans="1:14">
      <c r="A145" s="55" t="str">
        <f t="shared" si="4"/>
        <v>HOMSGSR</v>
      </c>
      <c r="B145" s="55" t="s">
        <v>113</v>
      </c>
      <c r="C145" s="204" t="s">
        <v>552</v>
      </c>
      <c r="D145" s="208" t="str">
        <f>+_xlfn.XLOOKUP(C145,'Scheme Code Mapping'!O:O,'Scheme Code Mapping'!L:L)</f>
        <v>HOMSGS</v>
      </c>
      <c r="E145" s="208" t="str">
        <f>+_xlfn.XLOOKUP(C145,'Scheme Code Mapping'!O:O,'Scheme Code Mapping'!S:S)</f>
        <v>D</v>
      </c>
      <c r="F145" s="208" t="str">
        <f>+_xlfn.XLOOKUP(C145,'Scheme Code Mapping'!O:O,'Scheme Code Mapping'!T:T)</f>
        <v>IDCW Option</v>
      </c>
      <c r="G145" s="204" t="s">
        <v>1910</v>
      </c>
      <c r="H145" s="205">
        <v>5.2525683639295809E-3</v>
      </c>
      <c r="I145" s="205">
        <v>3.4507915829289342E-4</v>
      </c>
      <c r="J145" s="205">
        <v>3.1999558347748187E-3</v>
      </c>
      <c r="K145" s="205">
        <v>1.8075333708618688E-3</v>
      </c>
      <c r="L145" s="205">
        <v>0</v>
      </c>
      <c r="N145" s="210">
        <f t="shared" si="5"/>
        <v>2.9243996465499442E-4</v>
      </c>
    </row>
    <row r="146" spans="1:14">
      <c r="A146" s="55" t="str">
        <f t="shared" si="4"/>
        <v>HOMSGSR</v>
      </c>
      <c r="B146" s="55" t="s">
        <v>113</v>
      </c>
      <c r="C146" s="204" t="s">
        <v>559</v>
      </c>
      <c r="D146" s="208" t="str">
        <f>+_xlfn.XLOOKUP(C146,'Scheme Code Mapping'!O:O,'Scheme Code Mapping'!L:L)</f>
        <v>HOMSGS</v>
      </c>
      <c r="E146" s="208" t="str">
        <f>+_xlfn.XLOOKUP(C146,'Scheme Code Mapping'!O:O,'Scheme Code Mapping'!S:S)</f>
        <v>G</v>
      </c>
      <c r="F146" s="208" t="str">
        <f>+_xlfn.XLOOKUP(C146,'Scheme Code Mapping'!O:O,'Scheme Code Mapping'!T:T)</f>
        <v>Growth Option</v>
      </c>
      <c r="G146" s="204" t="s">
        <v>1911</v>
      </c>
      <c r="H146" s="205">
        <v>5.2525683639295809E-3</v>
      </c>
      <c r="I146" s="205">
        <v>3.4507915829289342E-4</v>
      </c>
      <c r="J146" s="205">
        <v>3.1999558347748187E-3</v>
      </c>
      <c r="K146" s="205">
        <v>1.8075333708618688E-3</v>
      </c>
      <c r="L146" s="205">
        <v>0</v>
      </c>
      <c r="N146" s="210">
        <f t="shared" si="5"/>
        <v>2.9243996465499442E-4</v>
      </c>
    </row>
    <row r="147" spans="1:14">
      <c r="A147" s="55" t="str">
        <f t="shared" si="4"/>
        <v>HOMSMSD</v>
      </c>
      <c r="B147" s="55" t="s">
        <v>43</v>
      </c>
      <c r="C147" s="204" t="s">
        <v>568</v>
      </c>
      <c r="D147" s="208" t="str">
        <f>+_xlfn.XLOOKUP(C147,'Scheme Code Mapping'!O:O,'Scheme Code Mapping'!L:L)</f>
        <v>HOMSMS</v>
      </c>
      <c r="E147" s="208" t="str">
        <f>+_xlfn.XLOOKUP(C147,'Scheme Code Mapping'!O:O,'Scheme Code Mapping'!S:S)</f>
        <v>DDP</v>
      </c>
      <c r="F147" s="208" t="str">
        <f>+_xlfn.XLOOKUP(C147,'Scheme Code Mapping'!O:O,'Scheme Code Mapping'!T:T)</f>
        <v>Direct Plan IDCW Option</v>
      </c>
      <c r="G147" s="204" t="s">
        <v>1912</v>
      </c>
      <c r="H147" s="205">
        <v>1.4995147137406891E-3</v>
      </c>
      <c r="I147" s="205">
        <v>2.259046203762012E-4</v>
      </c>
      <c r="J147" s="205">
        <v>0</v>
      </c>
      <c r="K147" s="205">
        <v>1.2736100933644879E-3</v>
      </c>
      <c r="L147" s="205">
        <v>0</v>
      </c>
      <c r="N147" s="210">
        <f t="shared" si="5"/>
        <v>1.9144459353915357E-4</v>
      </c>
    </row>
    <row r="148" spans="1:14">
      <c r="A148" s="55" t="str">
        <f t="shared" si="4"/>
        <v>HOMSMSD</v>
      </c>
      <c r="B148" s="55" t="s">
        <v>43</v>
      </c>
      <c r="C148" s="204" t="s">
        <v>573</v>
      </c>
      <c r="D148" s="208" t="str">
        <f>+_xlfn.XLOOKUP(C148,'Scheme Code Mapping'!O:O,'Scheme Code Mapping'!L:L)</f>
        <v>HOMSMS</v>
      </c>
      <c r="E148" s="208" t="str">
        <f>+_xlfn.XLOOKUP(C148,'Scheme Code Mapping'!O:O,'Scheme Code Mapping'!S:S)</f>
        <v>GDP</v>
      </c>
      <c r="F148" s="208" t="str">
        <f>+_xlfn.XLOOKUP(C148,'Scheme Code Mapping'!O:O,'Scheme Code Mapping'!T:T)</f>
        <v>Direct Plan  Growth Option</v>
      </c>
      <c r="G148" s="204" t="s">
        <v>1913</v>
      </c>
      <c r="H148" s="205">
        <v>1.4995147137406891E-3</v>
      </c>
      <c r="I148" s="205">
        <v>2.259046203762012E-4</v>
      </c>
      <c r="J148" s="205">
        <v>0</v>
      </c>
      <c r="K148" s="205">
        <v>1.2736100933644879E-3</v>
      </c>
      <c r="L148" s="205">
        <v>0</v>
      </c>
      <c r="N148" s="210">
        <f t="shared" si="5"/>
        <v>1.9144459353915357E-4</v>
      </c>
    </row>
    <row r="149" spans="1:14">
      <c r="A149" s="55" t="str">
        <f t="shared" si="4"/>
        <v>HOMSMSR</v>
      </c>
      <c r="B149" s="55" t="s">
        <v>113</v>
      </c>
      <c r="C149" s="204" t="s">
        <v>563</v>
      </c>
      <c r="D149" s="208" t="str">
        <f>+_xlfn.XLOOKUP(C149,'Scheme Code Mapping'!O:O,'Scheme Code Mapping'!L:L)</f>
        <v>HOMSMS</v>
      </c>
      <c r="E149" s="208" t="str">
        <f>+_xlfn.XLOOKUP(C149,'Scheme Code Mapping'!O:O,'Scheme Code Mapping'!S:S)</f>
        <v>D</v>
      </c>
      <c r="F149" s="208" t="str">
        <f>+_xlfn.XLOOKUP(C149,'Scheme Code Mapping'!O:O,'Scheme Code Mapping'!T:T)</f>
        <v>IDCW Option</v>
      </c>
      <c r="G149" s="204" t="s">
        <v>1914</v>
      </c>
      <c r="H149" s="205">
        <v>7.4891508354567723E-3</v>
      </c>
      <c r="I149" s="205">
        <v>1.2402962850272701E-3</v>
      </c>
      <c r="J149" s="205">
        <v>4.9748498086553553E-3</v>
      </c>
      <c r="K149" s="205">
        <v>1.2740047417741469E-3</v>
      </c>
      <c r="L149" s="205">
        <v>0</v>
      </c>
      <c r="N149" s="210">
        <f t="shared" si="5"/>
        <v>1.0510985466332797E-3</v>
      </c>
    </row>
    <row r="150" spans="1:14">
      <c r="A150" s="55" t="str">
        <f t="shared" si="4"/>
        <v>HOMSMSR</v>
      </c>
      <c r="B150" s="55" t="s">
        <v>113</v>
      </c>
      <c r="C150" s="204" t="s">
        <v>570</v>
      </c>
      <c r="D150" s="208" t="str">
        <f>+_xlfn.XLOOKUP(C150,'Scheme Code Mapping'!O:O,'Scheme Code Mapping'!L:L)</f>
        <v>HOMSMS</v>
      </c>
      <c r="E150" s="208" t="str">
        <f>+_xlfn.XLOOKUP(C150,'Scheme Code Mapping'!O:O,'Scheme Code Mapping'!S:S)</f>
        <v>G</v>
      </c>
      <c r="F150" s="208" t="str">
        <f>+_xlfn.XLOOKUP(C150,'Scheme Code Mapping'!O:O,'Scheme Code Mapping'!T:T)</f>
        <v>Growth Option</v>
      </c>
      <c r="G150" s="204" t="s">
        <v>1915</v>
      </c>
      <c r="H150" s="205">
        <v>7.4891508354567723E-3</v>
      </c>
      <c r="I150" s="205">
        <v>1.2402962850272701E-3</v>
      </c>
      <c r="J150" s="205">
        <v>4.9748498086553553E-3</v>
      </c>
      <c r="K150" s="205">
        <v>1.2740047417741469E-3</v>
      </c>
      <c r="L150" s="205">
        <v>0</v>
      </c>
      <c r="N150" s="210">
        <f t="shared" si="5"/>
        <v>1.0510985466332797E-3</v>
      </c>
    </row>
    <row r="151" spans="1:14">
      <c r="A151" s="55" t="str">
        <f t="shared" si="4"/>
        <v>HFT137R</v>
      </c>
      <c r="B151" s="55" t="s">
        <v>113</v>
      </c>
      <c r="D151" s="55" t="s">
        <v>1103</v>
      </c>
      <c r="G151" t="s">
        <v>1104</v>
      </c>
      <c r="H151" s="175">
        <v>3.5130345808326888E-3</v>
      </c>
      <c r="N151" s="212">
        <v>0</v>
      </c>
    </row>
    <row r="152" spans="1:14">
      <c r="A152" s="55" t="str">
        <f t="shared" si="4"/>
        <v>HFT137D</v>
      </c>
      <c r="B152" s="55" t="s">
        <v>43</v>
      </c>
      <c r="D152" s="55" t="s">
        <v>1103</v>
      </c>
      <c r="G152" t="s">
        <v>1104</v>
      </c>
      <c r="H152" s="175">
        <v>1.0134536353998129E-3</v>
      </c>
      <c r="N152" s="212">
        <v>0</v>
      </c>
    </row>
    <row r="153" spans="1:14">
      <c r="A153" s="55" t="str">
        <f t="shared" si="4"/>
        <v>HFT139R</v>
      </c>
      <c r="B153" s="55" t="s">
        <v>113</v>
      </c>
      <c r="D153" s="55" t="s">
        <v>1105</v>
      </c>
      <c r="G153" t="s">
        <v>1106</v>
      </c>
      <c r="H153" s="175">
        <v>3.520157011578567E-3</v>
      </c>
      <c r="N153" s="212">
        <v>0</v>
      </c>
    </row>
    <row r="154" spans="1:14">
      <c r="A154" s="55" t="str">
        <f t="shared" si="4"/>
        <v>HFT139D</v>
      </c>
      <c r="B154" s="55" t="s">
        <v>43</v>
      </c>
      <c r="D154" s="55" t="s">
        <v>1105</v>
      </c>
      <c r="G154" t="s">
        <v>1106</v>
      </c>
      <c r="H154" s="175">
        <v>9.7079460851712382E-4</v>
      </c>
      <c r="N154" s="212">
        <v>0</v>
      </c>
    </row>
    <row r="155" spans="1:14">
      <c r="A155" s="55" t="str">
        <f t="shared" si="4"/>
        <v>HFT140R</v>
      </c>
      <c r="B155" s="55" t="s">
        <v>113</v>
      </c>
      <c r="D155" s="55" t="s">
        <v>1153</v>
      </c>
      <c r="G155" t="s">
        <v>1155</v>
      </c>
      <c r="H155" s="175">
        <v>3.6166970278766878E-3</v>
      </c>
      <c r="N155" s="212">
        <v>5.9999630421461313E-4</v>
      </c>
    </row>
    <row r="156" spans="1:14">
      <c r="A156" s="55" t="str">
        <f t="shared" si="4"/>
        <v>HFT140D</v>
      </c>
      <c r="B156" s="55" t="s">
        <v>43</v>
      </c>
      <c r="D156" s="55" t="s">
        <v>1153</v>
      </c>
      <c r="G156" t="s">
        <v>1155</v>
      </c>
      <c r="H156" s="175">
        <v>1.008998716555864E-3</v>
      </c>
      <c r="N156" s="212">
        <v>0</v>
      </c>
    </row>
  </sheetData>
  <autoFilter ref="B1:S150" xr:uid="{D9459F9F-A18D-435A-B0AA-609D669252F2}"/>
  <pageMargins left="0.7" right="0.7" top="0.75" bottom="0.75" header="0.3" footer="0.3"/>
  <pageSetup paperSize="9" orientation="portrait" r:id="rId1"/>
  <headerFooter>
    <oddFooter>&amp;C&amp;1#&amp;"Calibri"&amp;10&amp;K000000RESTRICTED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dimension ref="A1:N272"/>
  <sheetViews>
    <sheetView workbookViewId="0">
      <selection activeCell="F21" sqref="F21"/>
    </sheetView>
  </sheetViews>
  <sheetFormatPr defaultRowHeight="12.5"/>
  <cols>
    <col min="2" max="2" width="10.36328125" bestFit="1" customWidth="1"/>
    <col min="3" max="3" width="11" bestFit="1" customWidth="1"/>
    <col min="4" max="4" width="28.54296875" bestFit="1" customWidth="1"/>
    <col min="6" max="6" width="75.453125" bestFit="1" customWidth="1"/>
    <col min="7" max="7" width="35.6328125" bestFit="1" customWidth="1"/>
    <col min="8" max="8" width="37.36328125" bestFit="1" customWidth="1"/>
    <col min="9" max="9" width="19.36328125" bestFit="1" customWidth="1"/>
  </cols>
  <sheetData>
    <row r="1" spans="1:14">
      <c r="B1" s="44" t="s">
        <v>248</v>
      </c>
      <c r="C1" s="44" t="s">
        <v>1034</v>
      </c>
      <c r="D1" s="44" t="s">
        <v>247</v>
      </c>
      <c r="E1" s="44" t="s">
        <v>249</v>
      </c>
      <c r="F1" s="44" t="s">
        <v>250</v>
      </c>
      <c r="G1" s="44" t="s">
        <v>251</v>
      </c>
      <c r="H1" s="44" t="s">
        <v>1035</v>
      </c>
      <c r="I1" s="44" t="s">
        <v>252</v>
      </c>
    </row>
    <row r="2" spans="1:14" hidden="1">
      <c r="A2" t="str">
        <f>C2&amp;D2</f>
        <v>HDC2P1D</v>
      </c>
      <c r="B2" s="44">
        <v>134184</v>
      </c>
      <c r="C2" s="44" t="s">
        <v>27</v>
      </c>
      <c r="D2" s="44" t="s">
        <v>43</v>
      </c>
      <c r="E2" s="44" t="s">
        <v>253</v>
      </c>
      <c r="F2" s="44" t="s">
        <v>255</v>
      </c>
      <c r="G2" s="44" t="s">
        <v>44</v>
      </c>
      <c r="H2" s="44" t="s">
        <v>1661</v>
      </c>
      <c r="I2" s="44" t="s">
        <v>197</v>
      </c>
      <c r="K2">
        <f>B2</f>
        <v>134184</v>
      </c>
      <c r="L2" t="str">
        <f>C2</f>
        <v>HDC2P1</v>
      </c>
      <c r="M2" t="str">
        <f>D2</f>
        <v>D</v>
      </c>
      <c r="N2" t="str">
        <f>E2</f>
        <v>S2P1D</v>
      </c>
    </row>
    <row r="3" spans="1:14" hidden="1">
      <c r="A3" t="str">
        <f t="shared" ref="A3:A66" si="0">C3&amp;D3</f>
        <v>HDC2P1DDP</v>
      </c>
      <c r="B3" s="44">
        <v>134265</v>
      </c>
      <c r="C3" s="44" t="s">
        <v>27</v>
      </c>
      <c r="D3" s="44" t="s">
        <v>81</v>
      </c>
      <c r="E3" s="44" t="s">
        <v>256</v>
      </c>
      <c r="F3" s="44" t="s">
        <v>255</v>
      </c>
      <c r="G3" s="44" t="s">
        <v>257</v>
      </c>
      <c r="H3" s="44" t="s">
        <v>1662</v>
      </c>
      <c r="I3" s="44" t="s">
        <v>258</v>
      </c>
      <c r="K3">
        <f t="shared" ref="K3:N66" si="1">B3</f>
        <v>134265</v>
      </c>
      <c r="L3" t="str">
        <f t="shared" si="1"/>
        <v>HDC2P1</v>
      </c>
      <c r="M3" t="str">
        <f t="shared" si="1"/>
        <v>DDP</v>
      </c>
      <c r="N3" t="str">
        <f t="shared" si="1"/>
        <v>H1S2D</v>
      </c>
    </row>
    <row r="4" spans="1:14" hidden="1">
      <c r="A4" t="str">
        <f t="shared" si="0"/>
        <v>HDC2P1G</v>
      </c>
      <c r="B4" s="44">
        <v>134263</v>
      </c>
      <c r="C4" s="44" t="s">
        <v>27</v>
      </c>
      <c r="D4" s="44" t="s">
        <v>41</v>
      </c>
      <c r="E4" s="44" t="s">
        <v>259</v>
      </c>
      <c r="F4" s="44" t="s">
        <v>255</v>
      </c>
      <c r="G4" s="44" t="s">
        <v>42</v>
      </c>
      <c r="H4" s="44" t="s">
        <v>42</v>
      </c>
      <c r="I4" s="44" t="s">
        <v>197</v>
      </c>
      <c r="K4">
        <f t="shared" si="1"/>
        <v>134263</v>
      </c>
      <c r="L4" t="str">
        <f t="shared" si="1"/>
        <v>HDC2P1</v>
      </c>
      <c r="M4" t="str">
        <f t="shared" si="1"/>
        <v>G</v>
      </c>
      <c r="N4" t="str">
        <f t="shared" si="1"/>
        <v>S2P1G</v>
      </c>
    </row>
    <row r="5" spans="1:14" hidden="1">
      <c r="A5" t="str">
        <f t="shared" si="0"/>
        <v>HDC2P1GDP</v>
      </c>
      <c r="B5" s="44">
        <v>134264</v>
      </c>
      <c r="C5" s="44" t="s">
        <v>27</v>
      </c>
      <c r="D5" s="44" t="s">
        <v>79</v>
      </c>
      <c r="E5" s="44" t="s">
        <v>260</v>
      </c>
      <c r="F5" s="44" t="s">
        <v>255</v>
      </c>
      <c r="G5" s="44" t="s">
        <v>261</v>
      </c>
      <c r="H5" s="44" t="s">
        <v>80</v>
      </c>
      <c r="I5" s="44" t="s">
        <v>258</v>
      </c>
      <c r="K5">
        <f t="shared" si="1"/>
        <v>134264</v>
      </c>
      <c r="L5" t="str">
        <f t="shared" si="1"/>
        <v>HDC2P1</v>
      </c>
      <c r="M5" t="str">
        <f t="shared" si="1"/>
        <v>GDP</v>
      </c>
      <c r="N5" t="str">
        <f t="shared" si="1"/>
        <v>H1S2G</v>
      </c>
    </row>
    <row r="6" spans="1:14" hidden="1">
      <c r="A6" t="str">
        <f t="shared" si="0"/>
        <v>HDC2P2D</v>
      </c>
      <c r="B6" s="44">
        <v>134463</v>
      </c>
      <c r="C6" s="44" t="s">
        <v>28</v>
      </c>
      <c r="D6" s="44" t="s">
        <v>43</v>
      </c>
      <c r="E6" s="44" t="s">
        <v>262</v>
      </c>
      <c r="F6" s="44" t="s">
        <v>263</v>
      </c>
      <c r="G6" s="44" t="s">
        <v>44</v>
      </c>
      <c r="H6" s="44" t="s">
        <v>1661</v>
      </c>
      <c r="I6" s="44" t="s">
        <v>197</v>
      </c>
      <c r="K6">
        <f t="shared" si="1"/>
        <v>134463</v>
      </c>
      <c r="L6" t="str">
        <f t="shared" si="1"/>
        <v>HDC2P2</v>
      </c>
      <c r="M6" t="str">
        <f t="shared" si="1"/>
        <v>D</v>
      </c>
      <c r="N6" t="str">
        <f t="shared" si="1"/>
        <v>S2P2D</v>
      </c>
    </row>
    <row r="7" spans="1:14" hidden="1">
      <c r="A7" t="str">
        <f t="shared" si="0"/>
        <v>HDC2P2DDP</v>
      </c>
      <c r="B7" s="44">
        <v>134465</v>
      </c>
      <c r="C7" s="44" t="s">
        <v>28</v>
      </c>
      <c r="D7" s="44" t="s">
        <v>81</v>
      </c>
      <c r="E7" s="44" t="s">
        <v>264</v>
      </c>
      <c r="F7" s="44" t="s">
        <v>263</v>
      </c>
      <c r="G7" s="44" t="s">
        <v>257</v>
      </c>
      <c r="H7" s="44" t="s">
        <v>1662</v>
      </c>
      <c r="I7" s="44" t="s">
        <v>258</v>
      </c>
      <c r="K7">
        <f t="shared" si="1"/>
        <v>134465</v>
      </c>
      <c r="L7" t="str">
        <f t="shared" si="1"/>
        <v>HDC2P2</v>
      </c>
      <c r="M7" t="str">
        <f t="shared" si="1"/>
        <v>DDP</v>
      </c>
      <c r="N7" t="str">
        <f t="shared" si="1"/>
        <v>H2S2D</v>
      </c>
    </row>
    <row r="8" spans="1:14" hidden="1">
      <c r="A8" t="str">
        <f t="shared" si="0"/>
        <v>HDC2P2G</v>
      </c>
      <c r="B8" s="44">
        <v>134462</v>
      </c>
      <c r="C8" s="44" t="s">
        <v>28</v>
      </c>
      <c r="D8" s="44" t="s">
        <v>41</v>
      </c>
      <c r="E8" s="44" t="s">
        <v>265</v>
      </c>
      <c r="F8" s="44" t="s">
        <v>263</v>
      </c>
      <c r="G8" s="44" t="s">
        <v>42</v>
      </c>
      <c r="H8" s="44" t="s">
        <v>42</v>
      </c>
      <c r="I8" s="44" t="s">
        <v>197</v>
      </c>
      <c r="K8">
        <f t="shared" si="1"/>
        <v>134462</v>
      </c>
      <c r="L8" t="str">
        <f t="shared" si="1"/>
        <v>HDC2P2</v>
      </c>
      <c r="M8" t="str">
        <f t="shared" si="1"/>
        <v>G</v>
      </c>
      <c r="N8" t="str">
        <f t="shared" si="1"/>
        <v>S2P2G</v>
      </c>
    </row>
    <row r="9" spans="1:14" hidden="1">
      <c r="A9" t="str">
        <f t="shared" si="0"/>
        <v>HDC2P2GDP</v>
      </c>
      <c r="B9" s="44">
        <v>134464</v>
      </c>
      <c r="C9" s="44" t="s">
        <v>28</v>
      </c>
      <c r="D9" s="44" t="s">
        <v>79</v>
      </c>
      <c r="E9" s="44" t="s">
        <v>266</v>
      </c>
      <c r="F9" s="44" t="s">
        <v>263</v>
      </c>
      <c r="G9" s="44" t="s">
        <v>261</v>
      </c>
      <c r="H9" s="44" t="s">
        <v>80</v>
      </c>
      <c r="I9" s="44" t="s">
        <v>258</v>
      </c>
      <c r="K9">
        <f t="shared" si="1"/>
        <v>134464</v>
      </c>
      <c r="L9" t="str">
        <f t="shared" si="1"/>
        <v>HDC2P2</v>
      </c>
      <c r="M9" t="str">
        <f t="shared" si="1"/>
        <v>GDP</v>
      </c>
      <c r="N9" t="str">
        <f t="shared" si="1"/>
        <v>H2S2G</v>
      </c>
    </row>
    <row r="10" spans="1:14" hidden="1">
      <c r="A10" t="str">
        <f t="shared" si="0"/>
        <v>HDFLXIDFP</v>
      </c>
      <c r="B10" s="44">
        <v>120047</v>
      </c>
      <c r="C10" s="44" t="s">
        <v>13</v>
      </c>
      <c r="D10" s="44" t="s">
        <v>84</v>
      </c>
      <c r="E10" s="44" t="s">
        <v>267</v>
      </c>
      <c r="F10" s="44" t="s">
        <v>182</v>
      </c>
      <c r="G10" s="44" t="s">
        <v>269</v>
      </c>
      <c r="H10" s="44" t="s">
        <v>1663</v>
      </c>
      <c r="I10" s="44" t="s">
        <v>258</v>
      </c>
      <c r="K10">
        <f t="shared" si="1"/>
        <v>120047</v>
      </c>
      <c r="L10" t="str">
        <f t="shared" si="1"/>
        <v>HDFLXI</v>
      </c>
      <c r="M10" t="str">
        <f t="shared" si="1"/>
        <v>DFP</v>
      </c>
      <c r="N10" t="str">
        <f t="shared" si="1"/>
        <v>HFDFD</v>
      </c>
    </row>
    <row r="11" spans="1:14" hidden="1">
      <c r="A11" t="str">
        <f t="shared" si="0"/>
        <v>HDFLXIFD</v>
      </c>
      <c r="B11" s="44">
        <v>106738</v>
      </c>
      <c r="C11" s="44" t="s">
        <v>13</v>
      </c>
      <c r="D11" s="44" t="s">
        <v>48</v>
      </c>
      <c r="E11" s="44" t="s">
        <v>270</v>
      </c>
      <c r="F11" s="44" t="s">
        <v>182</v>
      </c>
      <c r="G11" s="44" t="s">
        <v>272</v>
      </c>
      <c r="H11" s="44" t="s">
        <v>1664</v>
      </c>
      <c r="I11" s="44" t="s">
        <v>273</v>
      </c>
      <c r="K11">
        <f t="shared" si="1"/>
        <v>106738</v>
      </c>
      <c r="L11" t="str">
        <f t="shared" si="1"/>
        <v>HDFLXI</v>
      </c>
      <c r="M11" t="str">
        <f t="shared" si="1"/>
        <v>FD</v>
      </c>
      <c r="N11" t="str">
        <f t="shared" si="1"/>
        <v>FDIFD</v>
      </c>
    </row>
    <row r="12" spans="1:14" hidden="1">
      <c r="A12" t="str">
        <f t="shared" si="0"/>
        <v>HDFLXIG</v>
      </c>
      <c r="B12" s="44">
        <v>106737</v>
      </c>
      <c r="C12" s="44" t="s">
        <v>13</v>
      </c>
      <c r="D12" s="44" t="s">
        <v>41</v>
      </c>
      <c r="E12" s="44" t="s">
        <v>274</v>
      </c>
      <c r="F12" s="44" t="s">
        <v>182</v>
      </c>
      <c r="G12" s="44" t="s">
        <v>42</v>
      </c>
      <c r="H12" s="44" t="s">
        <v>42</v>
      </c>
      <c r="I12" s="44" t="s">
        <v>273</v>
      </c>
      <c r="K12">
        <f t="shared" si="1"/>
        <v>106737</v>
      </c>
      <c r="L12" t="str">
        <f t="shared" si="1"/>
        <v>HDFLXI</v>
      </c>
      <c r="M12" t="str">
        <f t="shared" si="1"/>
        <v>G</v>
      </c>
      <c r="N12" t="str">
        <f t="shared" si="1"/>
        <v>FDIG</v>
      </c>
    </row>
    <row r="13" spans="1:14" hidden="1">
      <c r="A13" t="str">
        <f t="shared" si="0"/>
        <v>HDFLXIGDP</v>
      </c>
      <c r="B13" s="44">
        <v>120048</v>
      </c>
      <c r="C13" s="44" t="s">
        <v>13</v>
      </c>
      <c r="D13" s="44" t="s">
        <v>79</v>
      </c>
      <c r="E13" s="44" t="s">
        <v>276</v>
      </c>
      <c r="F13" s="44" t="s">
        <v>182</v>
      </c>
      <c r="G13" s="44" t="s">
        <v>261</v>
      </c>
      <c r="H13" s="44" t="s">
        <v>80</v>
      </c>
      <c r="I13" s="44" t="s">
        <v>258</v>
      </c>
      <c r="K13">
        <f t="shared" si="1"/>
        <v>120048</v>
      </c>
      <c r="L13" t="str">
        <f t="shared" si="1"/>
        <v>HDFLXI</v>
      </c>
      <c r="M13" t="str">
        <f t="shared" si="1"/>
        <v>GDP</v>
      </c>
      <c r="N13" t="str">
        <f t="shared" si="1"/>
        <v>HFDIG</v>
      </c>
    </row>
    <row r="14" spans="1:14" hidden="1">
      <c r="A14" t="str">
        <f t="shared" si="0"/>
        <v>HDFLXIHYD</v>
      </c>
      <c r="B14" s="44">
        <v>110439</v>
      </c>
      <c r="C14" s="44" t="s">
        <v>13</v>
      </c>
      <c r="D14" s="44" t="s">
        <v>53</v>
      </c>
      <c r="E14" s="44" t="s">
        <v>278</v>
      </c>
      <c r="F14" s="44" t="s">
        <v>182</v>
      </c>
      <c r="G14" s="44" t="s">
        <v>54</v>
      </c>
      <c r="H14" s="44" t="s">
        <v>1665</v>
      </c>
      <c r="I14" s="44" t="s">
        <v>273</v>
      </c>
      <c r="K14">
        <f t="shared" si="1"/>
        <v>110439</v>
      </c>
      <c r="L14" t="str">
        <f t="shared" si="1"/>
        <v>HDFLXI</v>
      </c>
      <c r="M14" t="str">
        <f t="shared" si="1"/>
        <v>HYD</v>
      </c>
      <c r="N14" t="str">
        <f t="shared" si="1"/>
        <v>FDIHD</v>
      </c>
    </row>
    <row r="15" spans="1:14" hidden="1">
      <c r="A15" t="str">
        <f t="shared" si="0"/>
        <v>HDFLXIHYP</v>
      </c>
      <c r="B15" s="44">
        <v>120049</v>
      </c>
      <c r="C15" s="44" t="s">
        <v>13</v>
      </c>
      <c r="D15" s="44" t="s">
        <v>87</v>
      </c>
      <c r="E15" s="44" t="s">
        <v>280</v>
      </c>
      <c r="F15" s="44" t="s">
        <v>182</v>
      </c>
      <c r="G15" s="44" t="s">
        <v>282</v>
      </c>
      <c r="H15" s="44" t="s">
        <v>1666</v>
      </c>
      <c r="I15" s="44" t="s">
        <v>258</v>
      </c>
      <c r="K15">
        <f t="shared" si="1"/>
        <v>120049</v>
      </c>
      <c r="L15" t="str">
        <f t="shared" si="1"/>
        <v>HDFLXI</v>
      </c>
      <c r="M15" t="str">
        <f t="shared" si="1"/>
        <v>HYP</v>
      </c>
      <c r="N15" t="str">
        <f t="shared" si="1"/>
        <v>HFDHD</v>
      </c>
    </row>
    <row r="16" spans="1:14" hidden="1">
      <c r="A16" t="str">
        <f t="shared" si="0"/>
        <v>HDFLXIMD</v>
      </c>
      <c r="B16" s="44">
        <v>106739</v>
      </c>
      <c r="C16" s="44" t="s">
        <v>13</v>
      </c>
      <c r="D16" s="44" t="s">
        <v>49</v>
      </c>
      <c r="E16" s="44" t="s">
        <v>283</v>
      </c>
      <c r="F16" s="44" t="s">
        <v>182</v>
      </c>
      <c r="G16" s="44" t="s">
        <v>50</v>
      </c>
      <c r="H16" s="44" t="s">
        <v>1667</v>
      </c>
      <c r="I16" s="44" t="s">
        <v>273</v>
      </c>
      <c r="K16">
        <f t="shared" si="1"/>
        <v>106739</v>
      </c>
      <c r="L16" t="str">
        <f t="shared" si="1"/>
        <v>HDFLXI</v>
      </c>
      <c r="M16" t="str">
        <f t="shared" si="1"/>
        <v>MD</v>
      </c>
      <c r="N16" t="str">
        <f t="shared" si="1"/>
        <v>FDIMD</v>
      </c>
    </row>
    <row r="17" spans="1:14" hidden="1">
      <c r="A17" t="str">
        <f t="shared" si="0"/>
        <v>HDFLXIMDP</v>
      </c>
      <c r="B17" s="44">
        <v>120050</v>
      </c>
      <c r="C17" s="44" t="s">
        <v>13</v>
      </c>
      <c r="D17" s="44" t="s">
        <v>85</v>
      </c>
      <c r="E17" s="44" t="s">
        <v>285</v>
      </c>
      <c r="F17" s="44" t="s">
        <v>182</v>
      </c>
      <c r="G17" s="44" t="s">
        <v>287</v>
      </c>
      <c r="H17" s="44" t="s">
        <v>1668</v>
      </c>
      <c r="I17" s="44" t="s">
        <v>258</v>
      </c>
      <c r="K17">
        <f t="shared" si="1"/>
        <v>120050</v>
      </c>
      <c r="L17" t="str">
        <f t="shared" si="1"/>
        <v>HDFLXI</v>
      </c>
      <c r="M17" t="str">
        <f t="shared" si="1"/>
        <v>MDP</v>
      </c>
      <c r="N17" t="str">
        <f t="shared" si="1"/>
        <v>HFDMD</v>
      </c>
    </row>
    <row r="18" spans="1:14" hidden="1">
      <c r="A18" t="str">
        <f t="shared" si="0"/>
        <v>HDFLXIQD</v>
      </c>
      <c r="B18" s="44">
        <v>110438</v>
      </c>
      <c r="C18" s="44" t="s">
        <v>13</v>
      </c>
      <c r="D18" s="44" t="s">
        <v>51</v>
      </c>
      <c r="E18" s="44" t="s">
        <v>288</v>
      </c>
      <c r="F18" s="44" t="s">
        <v>182</v>
      </c>
      <c r="G18" s="44" t="s">
        <v>52</v>
      </c>
      <c r="H18" s="44" t="s">
        <v>1669</v>
      </c>
      <c r="I18" s="44" t="s">
        <v>273</v>
      </c>
      <c r="K18">
        <f t="shared" si="1"/>
        <v>110438</v>
      </c>
      <c r="L18" t="str">
        <f t="shared" si="1"/>
        <v>HDFLXI</v>
      </c>
      <c r="M18" t="str">
        <f t="shared" si="1"/>
        <v>QD</v>
      </c>
      <c r="N18" t="str">
        <f t="shared" si="1"/>
        <v>FDIQD</v>
      </c>
    </row>
    <row r="19" spans="1:14" hidden="1">
      <c r="A19" t="str">
        <f t="shared" si="0"/>
        <v>HDFLXIQDP</v>
      </c>
      <c r="B19" s="44">
        <v>120051</v>
      </c>
      <c r="C19" s="44" t="s">
        <v>13</v>
      </c>
      <c r="D19" s="44" t="s">
        <v>86</v>
      </c>
      <c r="E19" s="44" t="s">
        <v>290</v>
      </c>
      <c r="F19" s="44" t="s">
        <v>182</v>
      </c>
      <c r="G19" s="44" t="s">
        <v>292</v>
      </c>
      <c r="H19" s="44" t="s">
        <v>1670</v>
      </c>
      <c r="I19" s="44" t="s">
        <v>258</v>
      </c>
      <c r="K19">
        <f t="shared" si="1"/>
        <v>120051</v>
      </c>
      <c r="L19" t="str">
        <f t="shared" si="1"/>
        <v>HDFLXI</v>
      </c>
      <c r="M19" t="str">
        <f t="shared" si="1"/>
        <v>QDP</v>
      </c>
      <c r="N19" t="str">
        <f t="shared" si="1"/>
        <v>HFDQD</v>
      </c>
    </row>
    <row r="20" spans="1:14" hidden="1">
      <c r="A20" t="str">
        <f t="shared" si="0"/>
        <v>HDFLXIRFD</v>
      </c>
      <c r="B20" s="44">
        <v>106770</v>
      </c>
      <c r="C20" s="44" t="s">
        <v>13</v>
      </c>
      <c r="D20" s="44" t="s">
        <v>60</v>
      </c>
      <c r="E20" s="44" t="s">
        <v>293</v>
      </c>
      <c r="F20" s="44" t="s">
        <v>182</v>
      </c>
      <c r="G20" s="44" t="s">
        <v>294</v>
      </c>
      <c r="H20" s="44" t="s">
        <v>1671</v>
      </c>
      <c r="I20" s="44" t="s">
        <v>197</v>
      </c>
      <c r="K20">
        <f t="shared" si="1"/>
        <v>106770</v>
      </c>
      <c r="L20" t="str">
        <f t="shared" si="1"/>
        <v>HDFLXI</v>
      </c>
      <c r="M20" t="str">
        <f t="shared" si="1"/>
        <v>RFD</v>
      </c>
      <c r="N20" t="str">
        <f t="shared" si="1"/>
        <v>FDRFD</v>
      </c>
    </row>
    <row r="21" spans="1:14" hidden="1">
      <c r="A21" t="str">
        <f t="shared" si="0"/>
        <v>HDFLXIRG</v>
      </c>
      <c r="B21" s="44">
        <v>106736</v>
      </c>
      <c r="C21" s="44" t="s">
        <v>13</v>
      </c>
      <c r="D21" s="44" t="s">
        <v>55</v>
      </c>
      <c r="E21" s="44" t="s">
        <v>295</v>
      </c>
      <c r="F21" s="44" t="s">
        <v>182</v>
      </c>
      <c r="G21" s="44" t="s">
        <v>297</v>
      </c>
      <c r="H21" s="44" t="s">
        <v>56</v>
      </c>
      <c r="I21" s="44" t="s">
        <v>197</v>
      </c>
      <c r="K21">
        <f t="shared" si="1"/>
        <v>106736</v>
      </c>
      <c r="L21" t="str">
        <f t="shared" si="1"/>
        <v>HDFLXI</v>
      </c>
      <c r="M21" t="str">
        <f t="shared" si="1"/>
        <v>RG</v>
      </c>
      <c r="N21" t="str">
        <f t="shared" si="1"/>
        <v>FDRG</v>
      </c>
    </row>
    <row r="22" spans="1:14" hidden="1">
      <c r="A22" t="str">
        <f t="shared" si="0"/>
        <v>HDFLXIRHD</v>
      </c>
      <c r="B22" s="44">
        <v>110440</v>
      </c>
      <c r="C22" s="44" t="s">
        <v>13</v>
      </c>
      <c r="D22" s="44" t="s">
        <v>63</v>
      </c>
      <c r="E22" s="44" t="s">
        <v>298</v>
      </c>
      <c r="F22" s="44" t="s">
        <v>182</v>
      </c>
      <c r="G22" s="44" t="s">
        <v>300</v>
      </c>
      <c r="H22" s="44" t="s">
        <v>1672</v>
      </c>
      <c r="I22" s="44" t="s">
        <v>197</v>
      </c>
      <c r="K22">
        <f t="shared" si="1"/>
        <v>110440</v>
      </c>
      <c r="L22" t="str">
        <f t="shared" si="1"/>
        <v>HDFLXI</v>
      </c>
      <c r="M22" t="str">
        <f t="shared" si="1"/>
        <v>RHD</v>
      </c>
      <c r="N22" t="str">
        <f t="shared" si="1"/>
        <v>FDRHD</v>
      </c>
    </row>
    <row r="23" spans="1:14" hidden="1">
      <c r="A23" t="str">
        <f t="shared" si="0"/>
        <v>HDFLXIRMD</v>
      </c>
      <c r="B23" s="44">
        <v>106741</v>
      </c>
      <c r="C23" s="44" t="s">
        <v>13</v>
      </c>
      <c r="D23" s="44" t="s">
        <v>61</v>
      </c>
      <c r="E23" s="44" t="s">
        <v>301</v>
      </c>
      <c r="F23" s="44" t="s">
        <v>182</v>
      </c>
      <c r="G23" s="44" t="s">
        <v>303</v>
      </c>
      <c r="H23" s="44" t="s">
        <v>1673</v>
      </c>
      <c r="I23" s="44" t="s">
        <v>197</v>
      </c>
      <c r="K23">
        <f t="shared" si="1"/>
        <v>106741</v>
      </c>
      <c r="L23" t="str">
        <f t="shared" si="1"/>
        <v>HDFLXI</v>
      </c>
      <c r="M23" t="str">
        <f t="shared" si="1"/>
        <v>RMD</v>
      </c>
      <c r="N23" t="str">
        <f t="shared" si="1"/>
        <v>FDRMD</v>
      </c>
    </row>
    <row r="24" spans="1:14" hidden="1">
      <c r="A24" t="str">
        <f t="shared" si="0"/>
        <v>HDFLXIRQD</v>
      </c>
      <c r="B24" s="44">
        <v>108220</v>
      </c>
      <c r="C24" s="44" t="s">
        <v>13</v>
      </c>
      <c r="D24" s="44" t="s">
        <v>62</v>
      </c>
      <c r="E24" s="44" t="s">
        <v>304</v>
      </c>
      <c r="F24" s="44" t="s">
        <v>182</v>
      </c>
      <c r="G24" s="44" t="s">
        <v>306</v>
      </c>
      <c r="H24" s="44" t="s">
        <v>1674</v>
      </c>
      <c r="I24" s="44" t="s">
        <v>197</v>
      </c>
      <c r="K24">
        <f t="shared" si="1"/>
        <v>108220</v>
      </c>
      <c r="L24" t="str">
        <f t="shared" si="1"/>
        <v>HDFLXI</v>
      </c>
      <c r="M24" t="str">
        <f t="shared" si="1"/>
        <v>RQD</v>
      </c>
      <c r="N24" t="str">
        <f t="shared" si="1"/>
        <v>FDRQD</v>
      </c>
    </row>
    <row r="25" spans="1:14" hidden="1">
      <c r="A25" t="str">
        <f t="shared" si="0"/>
        <v>HDINCFG</v>
      </c>
      <c r="B25" s="44">
        <v>101685</v>
      </c>
      <c r="C25" s="44" t="s">
        <v>2</v>
      </c>
      <c r="D25" s="44" t="s">
        <v>41</v>
      </c>
      <c r="E25" s="44" t="s">
        <v>307</v>
      </c>
      <c r="F25" s="44" t="s">
        <v>310</v>
      </c>
      <c r="G25" s="44" t="s">
        <v>42</v>
      </c>
      <c r="H25" s="44" t="s">
        <v>42</v>
      </c>
      <c r="I25" s="44" t="s">
        <v>273</v>
      </c>
      <c r="K25">
        <f t="shared" si="1"/>
        <v>101685</v>
      </c>
      <c r="L25" t="str">
        <f t="shared" si="1"/>
        <v>HDINCF</v>
      </c>
      <c r="M25" t="str">
        <f t="shared" si="1"/>
        <v>G</v>
      </c>
      <c r="N25" t="str">
        <f t="shared" si="1"/>
        <v>IIG</v>
      </c>
    </row>
    <row r="26" spans="1:14" hidden="1">
      <c r="A26" t="str">
        <f t="shared" si="0"/>
        <v>HDINCFGDP</v>
      </c>
      <c r="B26" s="44">
        <v>120059</v>
      </c>
      <c r="C26" s="44" t="s">
        <v>2</v>
      </c>
      <c r="D26" s="44" t="s">
        <v>79</v>
      </c>
      <c r="E26" s="44" t="s">
        <v>311</v>
      </c>
      <c r="F26" s="44" t="s">
        <v>310</v>
      </c>
      <c r="G26" s="44" t="s">
        <v>261</v>
      </c>
      <c r="H26" s="44" t="s">
        <v>80</v>
      </c>
      <c r="I26" s="44" t="s">
        <v>258</v>
      </c>
      <c r="K26">
        <f t="shared" si="1"/>
        <v>120059</v>
      </c>
      <c r="L26" t="str">
        <f t="shared" si="1"/>
        <v>HDINCF</v>
      </c>
      <c r="M26" t="str">
        <f t="shared" si="1"/>
        <v>GDP</v>
      </c>
      <c r="N26" t="str">
        <f t="shared" si="1"/>
        <v>HIIG</v>
      </c>
    </row>
    <row r="27" spans="1:14" hidden="1">
      <c r="A27" t="str">
        <f t="shared" si="0"/>
        <v>HDINCFQD</v>
      </c>
      <c r="B27" s="44">
        <v>101686</v>
      </c>
      <c r="C27" s="44" t="s">
        <v>2</v>
      </c>
      <c r="D27" s="44" t="s">
        <v>51</v>
      </c>
      <c r="E27" s="44" t="s">
        <v>313</v>
      </c>
      <c r="F27" s="44" t="s">
        <v>310</v>
      </c>
      <c r="G27" s="44" t="s">
        <v>52</v>
      </c>
      <c r="H27" s="44" t="s">
        <v>1669</v>
      </c>
      <c r="I27" s="44" t="s">
        <v>273</v>
      </c>
      <c r="K27">
        <f t="shared" si="1"/>
        <v>101686</v>
      </c>
      <c r="L27" t="str">
        <f t="shared" si="1"/>
        <v>HDINCF</v>
      </c>
      <c r="M27" t="str">
        <f t="shared" si="1"/>
        <v>QD</v>
      </c>
      <c r="N27" t="str">
        <f t="shared" si="1"/>
        <v>IID</v>
      </c>
    </row>
    <row r="28" spans="1:14" hidden="1">
      <c r="A28" t="str">
        <f t="shared" si="0"/>
        <v>HDINCFQDP</v>
      </c>
      <c r="B28" s="44">
        <v>120101</v>
      </c>
      <c r="C28" s="44" t="s">
        <v>2</v>
      </c>
      <c r="D28" s="44" t="s">
        <v>86</v>
      </c>
      <c r="E28" s="44" t="s">
        <v>315</v>
      </c>
      <c r="F28" s="44" t="s">
        <v>310</v>
      </c>
      <c r="G28" s="44" t="s">
        <v>292</v>
      </c>
      <c r="H28" s="44" t="s">
        <v>1670</v>
      </c>
      <c r="I28" s="44" t="s">
        <v>258</v>
      </c>
      <c r="K28">
        <f t="shared" si="1"/>
        <v>120101</v>
      </c>
      <c r="L28" t="str">
        <f t="shared" si="1"/>
        <v>HDINCF</v>
      </c>
      <c r="M28" t="str">
        <f t="shared" si="1"/>
        <v>QDP</v>
      </c>
      <c r="N28" t="str">
        <f t="shared" si="1"/>
        <v>HIID</v>
      </c>
    </row>
    <row r="29" spans="1:14" hidden="1">
      <c r="A29" t="str">
        <f t="shared" si="0"/>
        <v>HDMIPSG</v>
      </c>
      <c r="B29" s="44">
        <v>102262</v>
      </c>
      <c r="C29" s="44" t="s">
        <v>6</v>
      </c>
      <c r="D29" s="44" t="s">
        <v>41</v>
      </c>
      <c r="E29" s="44" t="s">
        <v>317</v>
      </c>
      <c r="F29" s="44" t="s">
        <v>180</v>
      </c>
      <c r="G29" s="44" t="s">
        <v>42</v>
      </c>
      <c r="H29" s="44" t="s">
        <v>42</v>
      </c>
      <c r="I29" s="44" t="s">
        <v>197</v>
      </c>
      <c r="K29">
        <f t="shared" si="1"/>
        <v>102262</v>
      </c>
      <c r="L29" t="str">
        <f t="shared" si="1"/>
        <v>HDMIPS</v>
      </c>
      <c r="M29" t="str">
        <f t="shared" si="1"/>
        <v>G</v>
      </c>
      <c r="N29" t="str">
        <f t="shared" si="1"/>
        <v>MIPSG</v>
      </c>
    </row>
    <row r="30" spans="1:14" hidden="1">
      <c r="A30" t="str">
        <f t="shared" si="0"/>
        <v>HDMIPSGDP</v>
      </c>
      <c r="B30" s="44">
        <v>120073</v>
      </c>
      <c r="C30" s="44" t="s">
        <v>6</v>
      </c>
      <c r="D30" s="44" t="s">
        <v>79</v>
      </c>
      <c r="E30" s="44" t="s">
        <v>320</v>
      </c>
      <c r="F30" s="44" t="s">
        <v>180</v>
      </c>
      <c r="G30" s="44" t="s">
        <v>261</v>
      </c>
      <c r="H30" s="44" t="s">
        <v>80</v>
      </c>
      <c r="I30" s="44" t="s">
        <v>258</v>
      </c>
      <c r="K30">
        <f t="shared" si="1"/>
        <v>120073</v>
      </c>
      <c r="L30" t="str">
        <f t="shared" si="1"/>
        <v>HDMIPS</v>
      </c>
      <c r="M30" t="str">
        <f t="shared" si="1"/>
        <v>GDP</v>
      </c>
      <c r="N30" t="str">
        <f t="shared" si="1"/>
        <v>HMPSG</v>
      </c>
    </row>
    <row r="31" spans="1:14" hidden="1">
      <c r="A31" t="str">
        <f t="shared" si="0"/>
        <v>HDMIPSMD</v>
      </c>
      <c r="B31" s="44">
        <v>102260</v>
      </c>
      <c r="C31" s="44" t="s">
        <v>6</v>
      </c>
      <c r="D31" s="44" t="s">
        <v>49</v>
      </c>
      <c r="E31" s="44" t="s">
        <v>322</v>
      </c>
      <c r="F31" s="44" t="s">
        <v>180</v>
      </c>
      <c r="G31" s="44" t="s">
        <v>50</v>
      </c>
      <c r="H31" s="44" t="s">
        <v>1667</v>
      </c>
      <c r="I31" s="44" t="s">
        <v>197</v>
      </c>
      <c r="K31">
        <f t="shared" si="1"/>
        <v>102260</v>
      </c>
      <c r="L31" t="str">
        <f t="shared" si="1"/>
        <v>HDMIPS</v>
      </c>
      <c r="M31" t="str">
        <f t="shared" si="1"/>
        <v>MD</v>
      </c>
      <c r="N31" t="str">
        <f t="shared" si="1"/>
        <v>MIPSM</v>
      </c>
    </row>
    <row r="32" spans="1:14" hidden="1">
      <c r="A32" t="str">
        <f t="shared" si="0"/>
        <v>HDMIPSMDP</v>
      </c>
      <c r="B32" s="44">
        <v>120074</v>
      </c>
      <c r="C32" s="44" t="s">
        <v>6</v>
      </c>
      <c r="D32" s="44" t="s">
        <v>85</v>
      </c>
      <c r="E32" s="44" t="s">
        <v>324</v>
      </c>
      <c r="F32" s="44" t="s">
        <v>180</v>
      </c>
      <c r="G32" s="44" t="s">
        <v>287</v>
      </c>
      <c r="H32" s="44" t="s">
        <v>1668</v>
      </c>
      <c r="I32" s="44" t="s">
        <v>258</v>
      </c>
      <c r="K32">
        <f t="shared" si="1"/>
        <v>120074</v>
      </c>
      <c r="L32" t="str">
        <f t="shared" si="1"/>
        <v>HDMIPS</v>
      </c>
      <c r="M32" t="str">
        <f t="shared" si="1"/>
        <v>MDP</v>
      </c>
      <c r="N32" t="str">
        <f t="shared" si="1"/>
        <v>HMPSM</v>
      </c>
    </row>
    <row r="33" spans="1:14" hidden="1">
      <c r="A33" t="str">
        <f t="shared" si="0"/>
        <v>HDMIPSQD</v>
      </c>
      <c r="B33" s="44">
        <v>102261</v>
      </c>
      <c r="C33" s="44" t="s">
        <v>6</v>
      </c>
      <c r="D33" s="44" t="s">
        <v>51</v>
      </c>
      <c r="E33" s="44" t="s">
        <v>326</v>
      </c>
      <c r="F33" s="44" t="s">
        <v>180</v>
      </c>
      <c r="G33" s="44" t="s">
        <v>52</v>
      </c>
      <c r="H33" s="44" t="s">
        <v>1669</v>
      </c>
      <c r="I33" s="44" t="s">
        <v>197</v>
      </c>
      <c r="K33">
        <f t="shared" si="1"/>
        <v>102261</v>
      </c>
      <c r="L33" t="str">
        <f t="shared" si="1"/>
        <v>HDMIPS</v>
      </c>
      <c r="M33" t="str">
        <f t="shared" si="1"/>
        <v>QD</v>
      </c>
      <c r="N33" t="str">
        <f t="shared" si="1"/>
        <v>MIPSQ</v>
      </c>
    </row>
    <row r="34" spans="1:14" hidden="1">
      <c r="A34" t="str">
        <f t="shared" si="0"/>
        <v>HDMIPSQDP</v>
      </c>
      <c r="B34" s="44">
        <v>120075</v>
      </c>
      <c r="C34" s="44" t="s">
        <v>6</v>
      </c>
      <c r="D34" s="44" t="s">
        <v>86</v>
      </c>
      <c r="E34" s="44" t="s">
        <v>328</v>
      </c>
      <c r="F34" s="44" t="s">
        <v>180</v>
      </c>
      <c r="G34" s="44" t="s">
        <v>292</v>
      </c>
      <c r="H34" s="44" t="s">
        <v>1670</v>
      </c>
      <c r="I34" s="44" t="s">
        <v>258</v>
      </c>
      <c r="K34">
        <f t="shared" si="1"/>
        <v>120075</v>
      </c>
      <c r="L34" t="str">
        <f t="shared" si="1"/>
        <v>HDMIPS</v>
      </c>
      <c r="M34" t="str">
        <f t="shared" si="1"/>
        <v>QDP</v>
      </c>
      <c r="N34" t="str">
        <f t="shared" si="1"/>
        <v>HMPSQ</v>
      </c>
    </row>
    <row r="35" spans="1:14" hidden="1">
      <c r="A35" t="str">
        <f t="shared" si="0"/>
        <v>HDSTIFG</v>
      </c>
      <c r="B35" s="44">
        <v>101599</v>
      </c>
      <c r="C35" s="44" t="s">
        <v>3</v>
      </c>
      <c r="D35" s="44" t="s">
        <v>41</v>
      </c>
      <c r="E35" s="44" t="s">
        <v>330</v>
      </c>
      <c r="F35" s="44" t="s">
        <v>334</v>
      </c>
      <c r="G35" s="44" t="s">
        <v>42</v>
      </c>
      <c r="H35" s="44" t="s">
        <v>42</v>
      </c>
      <c r="I35" s="44" t="s">
        <v>273</v>
      </c>
      <c r="K35">
        <f t="shared" si="1"/>
        <v>101599</v>
      </c>
      <c r="L35" t="str">
        <f t="shared" si="1"/>
        <v>HDSTIF</v>
      </c>
      <c r="M35" t="str">
        <f t="shared" si="1"/>
        <v>G</v>
      </c>
      <c r="N35" t="str">
        <f t="shared" si="1"/>
        <v>ISG</v>
      </c>
    </row>
    <row r="36" spans="1:14" hidden="1">
      <c r="A36" t="str">
        <f t="shared" si="0"/>
        <v>HDSTIFGDP</v>
      </c>
      <c r="B36" s="44">
        <v>120062</v>
      </c>
      <c r="C36" s="44" t="s">
        <v>3</v>
      </c>
      <c r="D36" s="44" t="s">
        <v>79</v>
      </c>
      <c r="E36" s="44" t="s">
        <v>335</v>
      </c>
      <c r="F36" s="44" t="s">
        <v>334</v>
      </c>
      <c r="G36" s="44" t="s">
        <v>261</v>
      </c>
      <c r="H36" s="44" t="s">
        <v>80</v>
      </c>
      <c r="I36" s="44" t="s">
        <v>258</v>
      </c>
      <c r="K36">
        <f t="shared" si="1"/>
        <v>120062</v>
      </c>
      <c r="L36" t="str">
        <f t="shared" si="1"/>
        <v>HDSTIF</v>
      </c>
      <c r="M36" t="str">
        <f t="shared" si="1"/>
        <v>GDP</v>
      </c>
      <c r="N36" t="str">
        <f t="shared" si="1"/>
        <v>HISG</v>
      </c>
    </row>
    <row r="37" spans="1:14" hidden="1">
      <c r="A37" t="str">
        <f t="shared" si="0"/>
        <v>HDSTIFIG</v>
      </c>
      <c r="B37" s="44">
        <v>101597</v>
      </c>
      <c r="C37" s="44" t="s">
        <v>3</v>
      </c>
      <c r="D37" s="44" t="s">
        <v>64</v>
      </c>
      <c r="E37" s="44" t="s">
        <v>337</v>
      </c>
      <c r="F37" s="44" t="s">
        <v>334</v>
      </c>
      <c r="G37" s="44" t="s">
        <v>338</v>
      </c>
      <c r="H37" s="44" t="s">
        <v>65</v>
      </c>
      <c r="I37" s="44" t="s">
        <v>198</v>
      </c>
      <c r="K37">
        <f t="shared" si="1"/>
        <v>101597</v>
      </c>
      <c r="L37" t="str">
        <f t="shared" si="1"/>
        <v>HDSTIF</v>
      </c>
      <c r="M37" t="str">
        <f t="shared" si="1"/>
        <v>IG</v>
      </c>
      <c r="N37" t="str">
        <f t="shared" si="1"/>
        <v>ISIG</v>
      </c>
    </row>
    <row r="38" spans="1:14" hidden="1">
      <c r="A38" t="str">
        <f t="shared" si="0"/>
        <v>HDSTIFIMD</v>
      </c>
      <c r="B38" s="44">
        <v>101598</v>
      </c>
      <c r="C38" s="44" t="s">
        <v>3</v>
      </c>
      <c r="D38" s="44" t="s">
        <v>71</v>
      </c>
      <c r="E38" s="44" t="s">
        <v>339</v>
      </c>
      <c r="F38" s="44" t="s">
        <v>334</v>
      </c>
      <c r="G38" s="44" t="s">
        <v>340</v>
      </c>
      <c r="H38" s="44" t="s">
        <v>1675</v>
      </c>
      <c r="I38" s="44" t="s">
        <v>198</v>
      </c>
      <c r="K38">
        <f t="shared" si="1"/>
        <v>101598</v>
      </c>
      <c r="L38" t="str">
        <f t="shared" si="1"/>
        <v>HDSTIF</v>
      </c>
      <c r="M38" t="str">
        <f t="shared" si="1"/>
        <v>IMD</v>
      </c>
      <c r="N38" t="str">
        <f t="shared" si="1"/>
        <v>ISID</v>
      </c>
    </row>
    <row r="39" spans="1:14" hidden="1">
      <c r="A39" t="str">
        <f t="shared" si="0"/>
        <v>HDSTIFIWD</v>
      </c>
      <c r="B39" s="44">
        <v>104430</v>
      </c>
      <c r="C39" s="44" t="s">
        <v>3</v>
      </c>
      <c r="D39" s="44" t="s">
        <v>68</v>
      </c>
      <c r="E39" s="44" t="s">
        <v>341</v>
      </c>
      <c r="F39" s="44" t="s">
        <v>334</v>
      </c>
      <c r="G39" s="44" t="s">
        <v>342</v>
      </c>
      <c r="H39" s="44" t="s">
        <v>1676</v>
      </c>
      <c r="I39" s="44" t="s">
        <v>198</v>
      </c>
      <c r="K39">
        <f t="shared" si="1"/>
        <v>104430</v>
      </c>
      <c r="L39" t="str">
        <f t="shared" si="1"/>
        <v>HDSTIF</v>
      </c>
      <c r="M39" t="str">
        <f t="shared" si="1"/>
        <v>IWD</v>
      </c>
      <c r="N39" t="str">
        <f t="shared" si="1"/>
        <v>ISIDW</v>
      </c>
    </row>
    <row r="40" spans="1:14" hidden="1">
      <c r="A40" t="str">
        <f t="shared" si="0"/>
        <v>HDSTIFMD</v>
      </c>
      <c r="B40" s="44">
        <v>101600</v>
      </c>
      <c r="C40" s="44" t="s">
        <v>3</v>
      </c>
      <c r="D40" s="44" t="s">
        <v>49</v>
      </c>
      <c r="E40" s="44" t="s">
        <v>343</v>
      </c>
      <c r="F40" s="44" t="s">
        <v>334</v>
      </c>
      <c r="G40" s="44" t="s">
        <v>50</v>
      </c>
      <c r="H40" s="44" t="s">
        <v>1667</v>
      </c>
      <c r="I40" s="44" t="s">
        <v>273</v>
      </c>
      <c r="K40">
        <f t="shared" si="1"/>
        <v>101600</v>
      </c>
      <c r="L40" t="str">
        <f t="shared" si="1"/>
        <v>HDSTIF</v>
      </c>
      <c r="M40" t="str">
        <f t="shared" si="1"/>
        <v>MD</v>
      </c>
      <c r="N40" t="str">
        <f t="shared" si="1"/>
        <v>ISD</v>
      </c>
    </row>
    <row r="41" spans="1:14" hidden="1">
      <c r="A41" t="str">
        <f t="shared" si="0"/>
        <v>HDSTIFMDP</v>
      </c>
      <c r="B41" s="44">
        <v>120060</v>
      </c>
      <c r="C41" s="44" t="s">
        <v>3</v>
      </c>
      <c r="D41" s="44" t="s">
        <v>85</v>
      </c>
      <c r="E41" s="44" t="s">
        <v>345</v>
      </c>
      <c r="F41" s="44" t="s">
        <v>334</v>
      </c>
      <c r="G41" s="44" t="s">
        <v>287</v>
      </c>
      <c r="H41" s="44" t="s">
        <v>1668</v>
      </c>
      <c r="I41" s="44" t="s">
        <v>258</v>
      </c>
      <c r="K41">
        <f t="shared" si="1"/>
        <v>120060</v>
      </c>
      <c r="L41" t="str">
        <f t="shared" si="1"/>
        <v>HDSTIF</v>
      </c>
      <c r="M41" t="str">
        <f t="shared" si="1"/>
        <v>MDP</v>
      </c>
      <c r="N41" t="str">
        <f t="shared" si="1"/>
        <v>HISD</v>
      </c>
    </row>
    <row r="42" spans="1:14" hidden="1">
      <c r="A42" t="str">
        <f t="shared" si="0"/>
        <v>HDSTIFPG</v>
      </c>
      <c r="B42" s="44">
        <v>108363</v>
      </c>
      <c r="C42" s="44" t="s">
        <v>3</v>
      </c>
      <c r="D42" s="44" t="s">
        <v>74</v>
      </c>
      <c r="E42" s="44" t="s">
        <v>347</v>
      </c>
      <c r="F42" s="44" t="s">
        <v>334</v>
      </c>
      <c r="G42" s="44" t="s">
        <v>348</v>
      </c>
      <c r="H42" s="44" t="s">
        <v>75</v>
      </c>
      <c r="I42" s="44" t="s">
        <v>199</v>
      </c>
      <c r="K42">
        <f t="shared" si="1"/>
        <v>108363</v>
      </c>
      <c r="L42" t="str">
        <f t="shared" si="1"/>
        <v>HDSTIF</v>
      </c>
      <c r="M42" t="str">
        <f t="shared" si="1"/>
        <v>PG</v>
      </c>
      <c r="N42" t="str">
        <f t="shared" si="1"/>
        <v>ISIPG</v>
      </c>
    </row>
    <row r="43" spans="1:14" hidden="1">
      <c r="A43" t="str">
        <f t="shared" si="0"/>
        <v>HDSTIFPMD</v>
      </c>
      <c r="B43" s="44">
        <v>108253</v>
      </c>
      <c r="C43" s="44" t="s">
        <v>3</v>
      </c>
      <c r="D43" s="44" t="s">
        <v>78</v>
      </c>
      <c r="E43" s="44" t="s">
        <v>349</v>
      </c>
      <c r="F43" s="44" t="s">
        <v>334</v>
      </c>
      <c r="G43" s="44" t="s">
        <v>350</v>
      </c>
      <c r="H43" s="44" t="s">
        <v>1677</v>
      </c>
      <c r="I43" s="44" t="s">
        <v>199</v>
      </c>
      <c r="K43">
        <f t="shared" si="1"/>
        <v>108253</v>
      </c>
      <c r="L43" t="str">
        <f t="shared" si="1"/>
        <v>HDSTIF</v>
      </c>
      <c r="M43" t="str">
        <f t="shared" si="1"/>
        <v>PMD</v>
      </c>
      <c r="N43" t="str">
        <f t="shared" si="1"/>
        <v>ISIPM</v>
      </c>
    </row>
    <row r="44" spans="1:14" hidden="1">
      <c r="A44" t="str">
        <f t="shared" si="0"/>
        <v>HDSTIFPWD</v>
      </c>
      <c r="B44" s="44">
        <v>108254</v>
      </c>
      <c r="C44" s="44" t="s">
        <v>3</v>
      </c>
      <c r="D44" s="44" t="s">
        <v>77</v>
      </c>
      <c r="E44" s="44" t="s">
        <v>351</v>
      </c>
      <c r="F44" s="44" t="s">
        <v>334</v>
      </c>
      <c r="G44" s="44" t="s">
        <v>352</v>
      </c>
      <c r="H44" s="44" t="s">
        <v>1678</v>
      </c>
      <c r="I44" s="44" t="s">
        <v>199</v>
      </c>
      <c r="K44">
        <f t="shared" si="1"/>
        <v>108254</v>
      </c>
      <c r="L44" t="str">
        <f t="shared" si="1"/>
        <v>HDSTIF</v>
      </c>
      <c r="M44" t="str">
        <f t="shared" si="1"/>
        <v>PWD</v>
      </c>
      <c r="N44" t="str">
        <f t="shared" si="1"/>
        <v>ISIPW</v>
      </c>
    </row>
    <row r="45" spans="1:14" hidden="1">
      <c r="A45" t="str">
        <f t="shared" si="0"/>
        <v>HDSTIFQD</v>
      </c>
      <c r="B45" s="44">
        <v>139768</v>
      </c>
      <c r="C45" s="44" t="s">
        <v>3</v>
      </c>
      <c r="D45" s="44" t="s">
        <v>51</v>
      </c>
      <c r="E45" s="44" t="s">
        <v>353</v>
      </c>
      <c r="F45" s="44" t="s">
        <v>334</v>
      </c>
      <c r="G45" s="44" t="s">
        <v>52</v>
      </c>
      <c r="H45" s="44" t="s">
        <v>1669</v>
      </c>
      <c r="I45" s="44" t="s">
        <v>273</v>
      </c>
      <c r="K45">
        <f t="shared" si="1"/>
        <v>139768</v>
      </c>
      <c r="L45" t="str">
        <f t="shared" si="1"/>
        <v>HDSTIF</v>
      </c>
      <c r="M45" t="str">
        <f t="shared" si="1"/>
        <v>QD</v>
      </c>
      <c r="N45" t="str">
        <f t="shared" si="1"/>
        <v>ISDQ</v>
      </c>
    </row>
    <row r="46" spans="1:14" hidden="1">
      <c r="A46" t="str">
        <f t="shared" si="0"/>
        <v>HDSTIFQDP</v>
      </c>
      <c r="B46" s="44">
        <v>139767</v>
      </c>
      <c r="C46" s="44" t="s">
        <v>3</v>
      </c>
      <c r="D46" s="44" t="s">
        <v>86</v>
      </c>
      <c r="E46" s="44" t="s">
        <v>355</v>
      </c>
      <c r="F46" s="44" t="s">
        <v>334</v>
      </c>
      <c r="G46" s="44" t="s">
        <v>292</v>
      </c>
      <c r="H46" s="44" t="s">
        <v>1670</v>
      </c>
      <c r="I46" s="44" t="s">
        <v>258</v>
      </c>
      <c r="K46">
        <f t="shared" si="1"/>
        <v>139767</v>
      </c>
      <c r="L46" t="str">
        <f t="shared" si="1"/>
        <v>HDSTIF</v>
      </c>
      <c r="M46" t="str">
        <f t="shared" si="1"/>
        <v>QDP</v>
      </c>
      <c r="N46" t="str">
        <f t="shared" si="1"/>
        <v>HISDQ</v>
      </c>
    </row>
    <row r="47" spans="1:14" hidden="1">
      <c r="A47" t="str">
        <f t="shared" si="0"/>
        <v>HDSTIFWD</v>
      </c>
      <c r="B47" s="44">
        <v>104429</v>
      </c>
      <c r="C47" s="44" t="s">
        <v>3</v>
      </c>
      <c r="D47" s="44" t="s">
        <v>47</v>
      </c>
      <c r="E47" s="44" t="s">
        <v>356</v>
      </c>
      <c r="F47" s="44" t="s">
        <v>334</v>
      </c>
      <c r="G47" s="44" t="s">
        <v>358</v>
      </c>
      <c r="H47" s="44" t="s">
        <v>1679</v>
      </c>
      <c r="I47" s="44" t="s">
        <v>273</v>
      </c>
      <c r="K47">
        <f t="shared" si="1"/>
        <v>104429</v>
      </c>
      <c r="L47" t="str">
        <f t="shared" si="1"/>
        <v>HDSTIF</v>
      </c>
      <c r="M47" t="str">
        <f t="shared" si="1"/>
        <v>WD</v>
      </c>
      <c r="N47" t="str">
        <f t="shared" si="1"/>
        <v>ISDW</v>
      </c>
    </row>
    <row r="48" spans="1:14" ht="14.5" hidden="1">
      <c r="A48" t="str">
        <f t="shared" si="0"/>
        <v>HDSTIFWDP</v>
      </c>
      <c r="B48" s="118">
        <v>120061</v>
      </c>
      <c r="C48" s="118" t="s">
        <v>3</v>
      </c>
      <c r="D48" s="118" t="s">
        <v>83</v>
      </c>
      <c r="E48" s="118" t="s">
        <v>359</v>
      </c>
      <c r="F48" s="118" t="s">
        <v>334</v>
      </c>
      <c r="G48" s="118" t="s">
        <v>361</v>
      </c>
      <c r="H48" s="118" t="s">
        <v>1680</v>
      </c>
      <c r="I48" s="118" t="s">
        <v>258</v>
      </c>
      <c r="K48">
        <f t="shared" si="1"/>
        <v>120061</v>
      </c>
      <c r="L48" t="str">
        <f t="shared" si="1"/>
        <v>HDSTIF</v>
      </c>
      <c r="M48" t="str">
        <f t="shared" si="1"/>
        <v>WDP</v>
      </c>
      <c r="N48" t="str">
        <f t="shared" si="1"/>
        <v>HISDW</v>
      </c>
    </row>
    <row r="49" spans="1:14" hidden="1">
      <c r="A49" t="str">
        <f t="shared" si="0"/>
        <v>HDUSTFDD</v>
      </c>
      <c r="B49" s="44">
        <v>104351</v>
      </c>
      <c r="C49" s="44" t="s">
        <v>9</v>
      </c>
      <c r="D49" s="44" t="s">
        <v>46</v>
      </c>
      <c r="E49" s="44" t="s">
        <v>362</v>
      </c>
      <c r="F49" s="44" t="s">
        <v>186</v>
      </c>
      <c r="G49" s="44" t="s">
        <v>366</v>
      </c>
      <c r="H49" s="44" t="s">
        <v>1681</v>
      </c>
      <c r="I49" s="44" t="s">
        <v>273</v>
      </c>
      <c r="K49">
        <f t="shared" si="1"/>
        <v>104351</v>
      </c>
      <c r="L49" t="str">
        <f t="shared" si="1"/>
        <v>HDUSTF</v>
      </c>
      <c r="M49" t="str">
        <f t="shared" si="1"/>
        <v>DD</v>
      </c>
      <c r="N49" t="str">
        <f t="shared" si="1"/>
        <v>LPIDD</v>
      </c>
    </row>
    <row r="50" spans="1:14" hidden="1">
      <c r="A50" t="str">
        <f t="shared" si="0"/>
        <v>HDUSTFDPD</v>
      </c>
      <c r="B50" s="44">
        <v>120065</v>
      </c>
      <c r="C50" s="44" t="s">
        <v>9</v>
      </c>
      <c r="D50" s="44" t="s">
        <v>82</v>
      </c>
      <c r="E50" s="44" t="s">
        <v>367</v>
      </c>
      <c r="F50" s="44" t="s">
        <v>186</v>
      </c>
      <c r="G50" s="44" t="s">
        <v>369</v>
      </c>
      <c r="H50" s="44" t="s">
        <v>1682</v>
      </c>
      <c r="I50" s="44" t="s">
        <v>258</v>
      </c>
      <c r="K50">
        <f t="shared" si="1"/>
        <v>120065</v>
      </c>
      <c r="L50" t="str">
        <f t="shared" si="1"/>
        <v>HDUSTF</v>
      </c>
      <c r="M50" t="str">
        <f t="shared" si="1"/>
        <v>DPD</v>
      </c>
      <c r="N50" t="str">
        <f t="shared" si="1"/>
        <v>HLPDD</v>
      </c>
    </row>
    <row r="51" spans="1:14" hidden="1">
      <c r="A51" t="str">
        <f t="shared" si="0"/>
        <v>HDUSTFG</v>
      </c>
      <c r="B51" s="44">
        <v>104344</v>
      </c>
      <c r="C51" s="44" t="s">
        <v>9</v>
      </c>
      <c r="D51" s="44" t="s">
        <v>41</v>
      </c>
      <c r="E51" s="44" t="s">
        <v>370</v>
      </c>
      <c r="F51" s="44" t="s">
        <v>186</v>
      </c>
      <c r="G51" s="44" t="s">
        <v>42</v>
      </c>
      <c r="H51" s="44" t="s">
        <v>42</v>
      </c>
      <c r="I51" s="44" t="s">
        <v>273</v>
      </c>
      <c r="K51">
        <f t="shared" si="1"/>
        <v>104344</v>
      </c>
      <c r="L51" t="str">
        <f t="shared" si="1"/>
        <v>HDUSTF</v>
      </c>
      <c r="M51" t="str">
        <f t="shared" si="1"/>
        <v>G</v>
      </c>
      <c r="N51" t="str">
        <f t="shared" si="1"/>
        <v>LPIG</v>
      </c>
    </row>
    <row r="52" spans="1:14" hidden="1">
      <c r="A52" t="str">
        <f t="shared" si="0"/>
        <v>HDUSTFGDP</v>
      </c>
      <c r="B52" s="44">
        <v>120066</v>
      </c>
      <c r="C52" s="44" t="s">
        <v>9</v>
      </c>
      <c r="D52" s="44" t="s">
        <v>79</v>
      </c>
      <c r="E52" s="44" t="s">
        <v>372</v>
      </c>
      <c r="F52" s="44" t="s">
        <v>186</v>
      </c>
      <c r="G52" s="44" t="s">
        <v>261</v>
      </c>
      <c r="H52" s="44" t="s">
        <v>80</v>
      </c>
      <c r="I52" s="44" t="s">
        <v>258</v>
      </c>
      <c r="K52">
        <f t="shared" si="1"/>
        <v>120066</v>
      </c>
      <c r="L52" t="str">
        <f t="shared" si="1"/>
        <v>HDUSTF</v>
      </c>
      <c r="M52" t="str">
        <f t="shared" si="1"/>
        <v>GDP</v>
      </c>
      <c r="N52" t="str">
        <f t="shared" si="1"/>
        <v>HLPIG</v>
      </c>
    </row>
    <row r="53" spans="1:14" hidden="1">
      <c r="A53" t="str">
        <f t="shared" si="0"/>
        <v>HDUSTFMD</v>
      </c>
      <c r="B53" s="44">
        <v>104348</v>
      </c>
      <c r="C53" s="44" t="s">
        <v>9</v>
      </c>
      <c r="D53" s="44" t="s">
        <v>49</v>
      </c>
      <c r="E53" s="44" t="s">
        <v>374</v>
      </c>
      <c r="F53" s="44" t="s">
        <v>186</v>
      </c>
      <c r="G53" s="44" t="s">
        <v>50</v>
      </c>
      <c r="H53" s="44" t="s">
        <v>1667</v>
      </c>
      <c r="I53" s="44" t="s">
        <v>273</v>
      </c>
      <c r="K53">
        <f t="shared" si="1"/>
        <v>104348</v>
      </c>
      <c r="L53" t="str">
        <f t="shared" si="1"/>
        <v>HDUSTF</v>
      </c>
      <c r="M53" t="str">
        <f t="shared" si="1"/>
        <v>MD</v>
      </c>
      <c r="N53" t="str">
        <f t="shared" si="1"/>
        <v>LPIMD</v>
      </c>
    </row>
    <row r="54" spans="1:14" hidden="1">
      <c r="A54" t="str">
        <f t="shared" si="0"/>
        <v>HDUSTFMDP</v>
      </c>
      <c r="B54" s="44">
        <v>120067</v>
      </c>
      <c r="C54" s="44" t="s">
        <v>9</v>
      </c>
      <c r="D54" s="44" t="s">
        <v>85</v>
      </c>
      <c r="E54" s="44" t="s">
        <v>376</v>
      </c>
      <c r="F54" s="44" t="s">
        <v>186</v>
      </c>
      <c r="G54" s="44" t="s">
        <v>287</v>
      </c>
      <c r="H54" s="44" t="s">
        <v>1668</v>
      </c>
      <c r="I54" s="44" t="s">
        <v>258</v>
      </c>
      <c r="K54">
        <f t="shared" si="1"/>
        <v>120067</v>
      </c>
      <c r="L54" t="str">
        <f t="shared" si="1"/>
        <v>HDUSTF</v>
      </c>
      <c r="M54" t="str">
        <f t="shared" si="1"/>
        <v>MDP</v>
      </c>
      <c r="N54" t="str">
        <f t="shared" si="1"/>
        <v>HLPMD</v>
      </c>
    </row>
    <row r="55" spans="1:14" hidden="1">
      <c r="A55" t="str">
        <f t="shared" si="0"/>
        <v>HDUSTFPDD</v>
      </c>
      <c r="B55" s="44">
        <v>104349</v>
      </c>
      <c r="C55" s="44" t="s">
        <v>9</v>
      </c>
      <c r="D55" s="44" t="s">
        <v>76</v>
      </c>
      <c r="E55" s="44" t="s">
        <v>378</v>
      </c>
      <c r="F55" s="44" t="s">
        <v>186</v>
      </c>
      <c r="G55" s="44" t="s">
        <v>379</v>
      </c>
      <c r="H55" s="44" t="s">
        <v>1683</v>
      </c>
      <c r="I55" s="44" t="s">
        <v>199</v>
      </c>
      <c r="K55">
        <f t="shared" si="1"/>
        <v>104349</v>
      </c>
      <c r="L55" t="str">
        <f t="shared" si="1"/>
        <v>HDUSTF</v>
      </c>
      <c r="M55" t="str">
        <f t="shared" si="1"/>
        <v>PDD</v>
      </c>
      <c r="N55" t="str">
        <f t="shared" si="1"/>
        <v>LPIPD</v>
      </c>
    </row>
    <row r="56" spans="1:14" hidden="1">
      <c r="A56" t="str">
        <f t="shared" si="0"/>
        <v>HDUSTFPWD</v>
      </c>
      <c r="B56" s="44">
        <v>104345</v>
      </c>
      <c r="C56" s="44" t="s">
        <v>9</v>
      </c>
      <c r="D56" s="44" t="s">
        <v>77</v>
      </c>
      <c r="E56" s="44" t="s">
        <v>380</v>
      </c>
      <c r="F56" s="44" t="s">
        <v>186</v>
      </c>
      <c r="G56" s="44" t="s">
        <v>352</v>
      </c>
      <c r="H56" s="44" t="s">
        <v>1678</v>
      </c>
      <c r="I56" s="44" t="s">
        <v>199</v>
      </c>
      <c r="K56">
        <f t="shared" si="1"/>
        <v>104345</v>
      </c>
      <c r="L56" t="str">
        <f t="shared" si="1"/>
        <v>HDUSTF</v>
      </c>
      <c r="M56" t="str">
        <f t="shared" si="1"/>
        <v>PWD</v>
      </c>
      <c r="N56" t="str">
        <f t="shared" si="1"/>
        <v>LPIPW</v>
      </c>
    </row>
    <row r="57" spans="1:14" hidden="1">
      <c r="A57" t="str">
        <f t="shared" si="0"/>
        <v>HDUSTFRDD</v>
      </c>
      <c r="B57" s="44">
        <v>104342</v>
      </c>
      <c r="C57" s="44" t="s">
        <v>9</v>
      </c>
      <c r="D57" s="44" t="s">
        <v>58</v>
      </c>
      <c r="E57" s="44" t="s">
        <v>381</v>
      </c>
      <c r="F57" s="44" t="s">
        <v>186</v>
      </c>
      <c r="G57" s="44" t="s">
        <v>383</v>
      </c>
      <c r="H57" s="44" t="s">
        <v>1684</v>
      </c>
      <c r="I57" s="44" t="s">
        <v>197</v>
      </c>
      <c r="K57">
        <f t="shared" si="1"/>
        <v>104342</v>
      </c>
      <c r="L57" t="str">
        <f t="shared" si="1"/>
        <v>HDUSTF</v>
      </c>
      <c r="M57" t="str">
        <f t="shared" si="1"/>
        <v>RDD</v>
      </c>
      <c r="N57" t="str">
        <f t="shared" si="1"/>
        <v>LPRDD</v>
      </c>
    </row>
    <row r="58" spans="1:14" hidden="1">
      <c r="A58" t="str">
        <f t="shared" si="0"/>
        <v>HDUSTFRG</v>
      </c>
      <c r="B58" s="44">
        <v>104350</v>
      </c>
      <c r="C58" s="44" t="s">
        <v>9</v>
      </c>
      <c r="D58" s="44" t="s">
        <v>55</v>
      </c>
      <c r="E58" s="44" t="s">
        <v>384</v>
      </c>
      <c r="F58" s="44" t="s">
        <v>186</v>
      </c>
      <c r="G58" s="44" t="s">
        <v>297</v>
      </c>
      <c r="H58" s="44" t="s">
        <v>56</v>
      </c>
      <c r="I58" s="44" t="s">
        <v>197</v>
      </c>
      <c r="K58">
        <f t="shared" si="1"/>
        <v>104350</v>
      </c>
      <c r="L58" t="str">
        <f t="shared" si="1"/>
        <v>HDUSTF</v>
      </c>
      <c r="M58" t="str">
        <f t="shared" si="1"/>
        <v>RG</v>
      </c>
      <c r="N58" t="str">
        <f t="shared" si="1"/>
        <v>LPRG</v>
      </c>
    </row>
    <row r="59" spans="1:14" hidden="1">
      <c r="A59" t="str">
        <f t="shared" si="0"/>
        <v>HDUSTFRWD</v>
      </c>
      <c r="B59" s="44">
        <v>104343</v>
      </c>
      <c r="C59" s="44" t="s">
        <v>9</v>
      </c>
      <c r="D59" s="44" t="s">
        <v>59</v>
      </c>
      <c r="E59" s="44" t="s">
        <v>386</v>
      </c>
      <c r="F59" s="44" t="s">
        <v>186</v>
      </c>
      <c r="G59" s="44" t="s">
        <v>388</v>
      </c>
      <c r="H59" s="44" t="s">
        <v>1685</v>
      </c>
      <c r="I59" s="44" t="s">
        <v>197</v>
      </c>
      <c r="K59">
        <f t="shared" si="1"/>
        <v>104343</v>
      </c>
      <c r="L59" t="str">
        <f t="shared" si="1"/>
        <v>HDUSTF</v>
      </c>
      <c r="M59" t="str">
        <f t="shared" si="1"/>
        <v>RWD</v>
      </c>
      <c r="N59" t="str">
        <f t="shared" si="1"/>
        <v>LPRWD</v>
      </c>
    </row>
    <row r="60" spans="1:14" hidden="1">
      <c r="A60" t="str">
        <f t="shared" si="0"/>
        <v>HDUSTFWD</v>
      </c>
      <c r="B60" s="44">
        <v>104352</v>
      </c>
      <c r="C60" s="44" t="s">
        <v>9</v>
      </c>
      <c r="D60" s="44" t="s">
        <v>47</v>
      </c>
      <c r="E60" s="44" t="s">
        <v>389</v>
      </c>
      <c r="F60" s="44" t="s">
        <v>186</v>
      </c>
      <c r="G60" s="44" t="s">
        <v>358</v>
      </c>
      <c r="H60" s="44" t="s">
        <v>1679</v>
      </c>
      <c r="I60" s="44" t="s">
        <v>273</v>
      </c>
      <c r="K60">
        <f t="shared" si="1"/>
        <v>104352</v>
      </c>
      <c r="L60" t="str">
        <f t="shared" si="1"/>
        <v>HDUSTF</v>
      </c>
      <c r="M60" t="str">
        <f t="shared" si="1"/>
        <v>WD</v>
      </c>
      <c r="N60" t="str">
        <f t="shared" si="1"/>
        <v>LPIWD</v>
      </c>
    </row>
    <row r="61" spans="1:14" ht="14.5" hidden="1">
      <c r="A61" t="str">
        <f t="shared" si="0"/>
        <v>HDUSTFWDP</v>
      </c>
      <c r="B61" s="54">
        <v>120063</v>
      </c>
      <c r="C61" s="54" t="s">
        <v>9</v>
      </c>
      <c r="D61" s="54" t="s">
        <v>83</v>
      </c>
      <c r="E61" s="54" t="s">
        <v>391</v>
      </c>
      <c r="F61" s="54" t="s">
        <v>186</v>
      </c>
      <c r="G61" s="54" t="s">
        <v>361</v>
      </c>
      <c r="H61" s="54" t="s">
        <v>1680</v>
      </c>
      <c r="I61" s="54" t="s">
        <v>258</v>
      </c>
      <c r="K61">
        <f t="shared" si="1"/>
        <v>120063</v>
      </c>
      <c r="L61" t="str">
        <f t="shared" si="1"/>
        <v>HDUSTF</v>
      </c>
      <c r="M61" t="str">
        <f t="shared" si="1"/>
        <v>WDP</v>
      </c>
      <c r="N61" t="str">
        <f t="shared" si="1"/>
        <v>HLPWD</v>
      </c>
    </row>
    <row r="62" spans="1:14" hidden="1">
      <c r="A62" t="str">
        <f t="shared" si="0"/>
        <v>HEDYNFD</v>
      </c>
      <c r="B62" s="44">
        <v>106671</v>
      </c>
      <c r="C62" s="44" t="s">
        <v>12</v>
      </c>
      <c r="D62" s="44" t="s">
        <v>43</v>
      </c>
      <c r="E62" s="44" t="s">
        <v>393</v>
      </c>
      <c r="F62" s="44" t="s">
        <v>191</v>
      </c>
      <c r="G62" s="44" t="s">
        <v>44</v>
      </c>
      <c r="H62" s="44" t="s">
        <v>1661</v>
      </c>
      <c r="I62" s="44" t="s">
        <v>197</v>
      </c>
      <c r="K62">
        <f t="shared" si="1"/>
        <v>106671</v>
      </c>
      <c r="L62" t="str">
        <f t="shared" si="1"/>
        <v>HEDYNF</v>
      </c>
      <c r="M62" t="str">
        <f t="shared" si="1"/>
        <v>D</v>
      </c>
      <c r="N62" t="str">
        <f t="shared" si="1"/>
        <v>DFD</v>
      </c>
    </row>
    <row r="63" spans="1:14" hidden="1">
      <c r="A63" t="str">
        <f t="shared" si="0"/>
        <v>HEDYNFDDP</v>
      </c>
      <c r="B63" s="44">
        <v>120041</v>
      </c>
      <c r="C63" s="44" t="s">
        <v>12</v>
      </c>
      <c r="D63" s="44" t="s">
        <v>81</v>
      </c>
      <c r="E63" s="44" t="s">
        <v>395</v>
      </c>
      <c r="F63" s="44" t="s">
        <v>191</v>
      </c>
      <c r="G63" s="44" t="s">
        <v>257</v>
      </c>
      <c r="H63" s="44" t="s">
        <v>1662</v>
      </c>
      <c r="I63" s="44" t="s">
        <v>258</v>
      </c>
      <c r="K63">
        <f t="shared" si="1"/>
        <v>120041</v>
      </c>
      <c r="L63" t="str">
        <f t="shared" si="1"/>
        <v>HEDYNF</v>
      </c>
      <c r="M63" t="str">
        <f t="shared" si="1"/>
        <v>DDP</v>
      </c>
      <c r="N63" t="str">
        <f t="shared" si="1"/>
        <v>HDFD</v>
      </c>
    </row>
    <row r="64" spans="1:14" hidden="1">
      <c r="A64" t="str">
        <f t="shared" si="0"/>
        <v>HEDYNFG</v>
      </c>
      <c r="B64" s="44">
        <v>106670</v>
      </c>
      <c r="C64" s="44" t="s">
        <v>12</v>
      </c>
      <c r="D64" s="44" t="s">
        <v>41</v>
      </c>
      <c r="E64" s="44" t="s">
        <v>396</v>
      </c>
      <c r="F64" s="44" t="s">
        <v>191</v>
      </c>
      <c r="G64" s="44" t="s">
        <v>42</v>
      </c>
      <c r="H64" s="44" t="s">
        <v>42</v>
      </c>
      <c r="I64" s="44" t="s">
        <v>197</v>
      </c>
      <c r="K64">
        <f t="shared" si="1"/>
        <v>106670</v>
      </c>
      <c r="L64" t="str">
        <f t="shared" si="1"/>
        <v>HEDYNF</v>
      </c>
      <c r="M64" t="str">
        <f t="shared" si="1"/>
        <v>G</v>
      </c>
      <c r="N64" t="str">
        <f t="shared" si="1"/>
        <v>DFG</v>
      </c>
    </row>
    <row r="65" spans="1:14" hidden="1">
      <c r="A65" t="str">
        <f t="shared" si="0"/>
        <v>HEDYNFGDP</v>
      </c>
      <c r="B65" s="44">
        <v>120042</v>
      </c>
      <c r="C65" s="44" t="s">
        <v>12</v>
      </c>
      <c r="D65" s="44" t="s">
        <v>79</v>
      </c>
      <c r="E65" s="44" t="s">
        <v>397</v>
      </c>
      <c r="F65" s="44" t="s">
        <v>191</v>
      </c>
      <c r="G65" s="44" t="s">
        <v>261</v>
      </c>
      <c r="H65" s="44" t="s">
        <v>80</v>
      </c>
      <c r="I65" s="44" t="s">
        <v>258</v>
      </c>
      <c r="K65">
        <f t="shared" si="1"/>
        <v>120042</v>
      </c>
      <c r="L65" t="str">
        <f t="shared" si="1"/>
        <v>HEDYNF</v>
      </c>
      <c r="M65" t="str">
        <f t="shared" si="1"/>
        <v>GDP</v>
      </c>
      <c r="N65" t="str">
        <f t="shared" si="1"/>
        <v>HDFG</v>
      </c>
    </row>
    <row r="66" spans="1:14" hidden="1">
      <c r="A66" t="str">
        <f t="shared" si="0"/>
        <v>HEEQTFD</v>
      </c>
      <c r="B66" s="44">
        <v>101593</v>
      </c>
      <c r="C66" s="44" t="s">
        <v>4</v>
      </c>
      <c r="D66" s="44" t="s">
        <v>43</v>
      </c>
      <c r="E66" s="44" t="s">
        <v>398</v>
      </c>
      <c r="F66" s="44" t="s">
        <v>189</v>
      </c>
      <c r="G66" s="44" t="s">
        <v>44</v>
      </c>
      <c r="H66" s="44" t="s">
        <v>1661</v>
      </c>
      <c r="I66" s="44" t="s">
        <v>197</v>
      </c>
      <c r="K66">
        <f t="shared" si="1"/>
        <v>101593</v>
      </c>
      <c r="L66" t="str">
        <f t="shared" si="1"/>
        <v>HEEQTF</v>
      </c>
      <c r="M66" t="str">
        <f t="shared" si="1"/>
        <v>D</v>
      </c>
      <c r="N66" t="str">
        <f t="shared" ref="N66:N129" si="2">E66</f>
        <v>EFD</v>
      </c>
    </row>
    <row r="67" spans="1:14" hidden="1">
      <c r="A67" t="str">
        <f t="shared" ref="A67:A130" si="3">C67&amp;D67</f>
        <v>HEEQTFDDP</v>
      </c>
      <c r="B67" s="44">
        <v>120029</v>
      </c>
      <c r="C67" s="44" t="s">
        <v>4</v>
      </c>
      <c r="D67" s="44" t="s">
        <v>81</v>
      </c>
      <c r="E67" s="44" t="s">
        <v>400</v>
      </c>
      <c r="F67" s="44" t="s">
        <v>189</v>
      </c>
      <c r="G67" s="44" t="s">
        <v>257</v>
      </c>
      <c r="H67" s="44" t="s">
        <v>1662</v>
      </c>
      <c r="I67" s="44" t="s">
        <v>258</v>
      </c>
      <c r="K67">
        <f t="shared" ref="K67:N130" si="4">B67</f>
        <v>120029</v>
      </c>
      <c r="L67" t="str">
        <f t="shared" si="4"/>
        <v>HEEQTF</v>
      </c>
      <c r="M67" t="str">
        <f t="shared" si="4"/>
        <v>DDP</v>
      </c>
      <c r="N67" t="str">
        <f t="shared" si="2"/>
        <v>HEFD</v>
      </c>
    </row>
    <row r="68" spans="1:14" hidden="1">
      <c r="A68" t="str">
        <f t="shared" si="3"/>
        <v>HEEQTFG</v>
      </c>
      <c r="B68" s="44">
        <v>101594</v>
      </c>
      <c r="C68" s="44" t="s">
        <v>4</v>
      </c>
      <c r="D68" s="44" t="s">
        <v>41</v>
      </c>
      <c r="E68" s="44" t="s">
        <v>402</v>
      </c>
      <c r="F68" s="44" t="s">
        <v>189</v>
      </c>
      <c r="G68" s="44" t="s">
        <v>42</v>
      </c>
      <c r="H68" s="44" t="s">
        <v>42</v>
      </c>
      <c r="I68" s="44" t="s">
        <v>197</v>
      </c>
      <c r="K68">
        <f t="shared" si="4"/>
        <v>101594</v>
      </c>
      <c r="L68" t="str">
        <f t="shared" si="4"/>
        <v>HEEQTF</v>
      </c>
      <c r="M68" t="str">
        <f t="shared" si="4"/>
        <v>G</v>
      </c>
      <c r="N68" t="str">
        <f t="shared" si="2"/>
        <v>EFG</v>
      </c>
    </row>
    <row r="69" spans="1:14" hidden="1">
      <c r="A69" t="str">
        <f t="shared" si="3"/>
        <v>HEEQTFGDP</v>
      </c>
      <c r="B69" s="44">
        <v>120030</v>
      </c>
      <c r="C69" s="44" t="s">
        <v>4</v>
      </c>
      <c r="D69" s="44" t="s">
        <v>79</v>
      </c>
      <c r="E69" s="44" t="s">
        <v>404</v>
      </c>
      <c r="F69" s="44" t="s">
        <v>189</v>
      </c>
      <c r="G69" s="44" t="s">
        <v>261</v>
      </c>
      <c r="H69" s="44" t="s">
        <v>80</v>
      </c>
      <c r="I69" s="44" t="s">
        <v>258</v>
      </c>
      <c r="K69">
        <f t="shared" si="4"/>
        <v>120030</v>
      </c>
      <c r="L69" t="str">
        <f t="shared" si="4"/>
        <v>HEEQTF</v>
      </c>
      <c r="M69" t="str">
        <f t="shared" si="4"/>
        <v>GDP</v>
      </c>
      <c r="N69" t="str">
        <f t="shared" si="2"/>
        <v>HEFG</v>
      </c>
    </row>
    <row r="70" spans="1:14" hidden="1">
      <c r="A70" t="str">
        <f t="shared" si="3"/>
        <v>HEIOPFD</v>
      </c>
      <c r="B70" s="44">
        <v>102251</v>
      </c>
      <c r="C70" s="44" t="s">
        <v>5</v>
      </c>
      <c r="D70" s="44" t="s">
        <v>43</v>
      </c>
      <c r="E70" s="44" t="s">
        <v>406</v>
      </c>
      <c r="F70" s="44" t="s">
        <v>192</v>
      </c>
      <c r="G70" s="44" t="s">
        <v>44</v>
      </c>
      <c r="H70" s="44" t="s">
        <v>1661</v>
      </c>
      <c r="I70" s="44" t="s">
        <v>197</v>
      </c>
      <c r="K70">
        <f t="shared" si="4"/>
        <v>102251</v>
      </c>
      <c r="L70" t="str">
        <f t="shared" si="4"/>
        <v>HEIOPF</v>
      </c>
      <c r="M70" t="str">
        <f t="shared" si="4"/>
        <v>D</v>
      </c>
      <c r="N70" t="str">
        <f t="shared" si="2"/>
        <v>EOID</v>
      </c>
    </row>
    <row r="71" spans="1:14" hidden="1">
      <c r="A71" t="str">
        <f t="shared" si="3"/>
        <v>HEIOPFDDP</v>
      </c>
      <c r="B71" s="44">
        <v>120045</v>
      </c>
      <c r="C71" s="44" t="s">
        <v>5</v>
      </c>
      <c r="D71" s="44" t="s">
        <v>81</v>
      </c>
      <c r="E71" s="44" t="s">
        <v>409</v>
      </c>
      <c r="F71" s="44" t="s">
        <v>192</v>
      </c>
      <c r="G71" s="44" t="s">
        <v>257</v>
      </c>
      <c r="H71" s="44" t="s">
        <v>1662</v>
      </c>
      <c r="I71" s="44" t="s">
        <v>258</v>
      </c>
      <c r="K71">
        <f t="shared" si="4"/>
        <v>120045</v>
      </c>
      <c r="L71" t="str">
        <f t="shared" si="4"/>
        <v>HEIOPF</v>
      </c>
      <c r="M71" t="str">
        <f t="shared" si="4"/>
        <v>DDP</v>
      </c>
      <c r="N71" t="str">
        <f t="shared" si="2"/>
        <v>HEOID</v>
      </c>
    </row>
    <row r="72" spans="1:14" hidden="1">
      <c r="A72" t="str">
        <f t="shared" si="3"/>
        <v>HEIOPFG</v>
      </c>
      <c r="B72" s="44">
        <v>102252</v>
      </c>
      <c r="C72" s="44" t="s">
        <v>5</v>
      </c>
      <c r="D72" s="44" t="s">
        <v>41</v>
      </c>
      <c r="E72" s="44" t="s">
        <v>411</v>
      </c>
      <c r="F72" s="44" t="s">
        <v>192</v>
      </c>
      <c r="G72" s="44" t="s">
        <v>42</v>
      </c>
      <c r="H72" s="44" t="s">
        <v>42</v>
      </c>
      <c r="I72" s="44" t="s">
        <v>197</v>
      </c>
      <c r="K72">
        <f t="shared" si="4"/>
        <v>102252</v>
      </c>
      <c r="L72" t="str">
        <f t="shared" si="4"/>
        <v>HEIOPF</v>
      </c>
      <c r="M72" t="str">
        <f t="shared" si="4"/>
        <v>G</v>
      </c>
      <c r="N72" t="str">
        <f t="shared" si="2"/>
        <v>EOIG</v>
      </c>
    </row>
    <row r="73" spans="1:14" hidden="1">
      <c r="A73" t="str">
        <f t="shared" si="3"/>
        <v>HEIOPFGDP</v>
      </c>
      <c r="B73" s="44">
        <v>120046</v>
      </c>
      <c r="C73" s="44" t="s">
        <v>5</v>
      </c>
      <c r="D73" s="44" t="s">
        <v>79</v>
      </c>
      <c r="E73" s="44" t="s">
        <v>413</v>
      </c>
      <c r="F73" s="44" t="s">
        <v>192</v>
      </c>
      <c r="G73" s="44" t="s">
        <v>261</v>
      </c>
      <c r="H73" s="44" t="s">
        <v>80</v>
      </c>
      <c r="I73" s="44" t="s">
        <v>258</v>
      </c>
      <c r="K73">
        <f t="shared" si="4"/>
        <v>120046</v>
      </c>
      <c r="L73" t="str">
        <f t="shared" si="4"/>
        <v>HEIOPF</v>
      </c>
      <c r="M73" t="str">
        <f t="shared" si="4"/>
        <v>GDP</v>
      </c>
      <c r="N73" t="str">
        <f t="shared" si="2"/>
        <v>HEOIG</v>
      </c>
    </row>
    <row r="74" spans="1:14" hidden="1">
      <c r="A74" t="str">
        <f t="shared" si="3"/>
        <v>HEMIDFD</v>
      </c>
      <c r="B74" s="44">
        <v>103007</v>
      </c>
      <c r="C74" s="44" t="s">
        <v>7</v>
      </c>
      <c r="D74" s="44" t="s">
        <v>43</v>
      </c>
      <c r="E74" s="44" t="s">
        <v>415</v>
      </c>
      <c r="F74" s="44" t="s">
        <v>190</v>
      </c>
      <c r="G74" s="44" t="s">
        <v>44</v>
      </c>
      <c r="H74" s="44" t="s">
        <v>1661</v>
      </c>
      <c r="I74" s="44" t="s">
        <v>197</v>
      </c>
      <c r="K74">
        <f t="shared" si="4"/>
        <v>103007</v>
      </c>
      <c r="L74" t="str">
        <f t="shared" si="4"/>
        <v>HEMIDF</v>
      </c>
      <c r="M74" t="str">
        <f t="shared" si="4"/>
        <v>D</v>
      </c>
      <c r="N74" t="str">
        <f t="shared" si="2"/>
        <v>MED</v>
      </c>
    </row>
    <row r="75" spans="1:14" hidden="1">
      <c r="A75" t="str">
        <f t="shared" si="3"/>
        <v>HEMIDFDDP</v>
      </c>
      <c r="B75" s="44">
        <v>120068</v>
      </c>
      <c r="C75" s="44" t="s">
        <v>7</v>
      </c>
      <c r="D75" s="44" t="s">
        <v>81</v>
      </c>
      <c r="E75" s="44" t="s">
        <v>418</v>
      </c>
      <c r="F75" s="44" t="s">
        <v>190</v>
      </c>
      <c r="G75" s="44" t="s">
        <v>257</v>
      </c>
      <c r="H75" s="44" t="s">
        <v>1662</v>
      </c>
      <c r="I75" s="44" t="s">
        <v>258</v>
      </c>
      <c r="K75">
        <f t="shared" si="4"/>
        <v>120068</v>
      </c>
      <c r="L75" t="str">
        <f t="shared" si="4"/>
        <v>HEMIDF</v>
      </c>
      <c r="M75" t="str">
        <f t="shared" si="4"/>
        <v>DDP</v>
      </c>
      <c r="N75" t="str">
        <f t="shared" si="2"/>
        <v>HMED</v>
      </c>
    </row>
    <row r="76" spans="1:14" hidden="1">
      <c r="A76" t="str">
        <f t="shared" si="3"/>
        <v>HEMIDFG</v>
      </c>
      <c r="B76" s="44">
        <v>103006</v>
      </c>
      <c r="C76" s="44" t="s">
        <v>7</v>
      </c>
      <c r="D76" s="44" t="s">
        <v>41</v>
      </c>
      <c r="E76" s="44" t="s">
        <v>420</v>
      </c>
      <c r="F76" s="44" t="s">
        <v>190</v>
      </c>
      <c r="G76" s="44" t="s">
        <v>42</v>
      </c>
      <c r="H76" s="44" t="s">
        <v>42</v>
      </c>
      <c r="I76" s="44" t="s">
        <v>197</v>
      </c>
      <c r="K76">
        <f t="shared" si="4"/>
        <v>103006</v>
      </c>
      <c r="L76" t="str">
        <f t="shared" si="4"/>
        <v>HEMIDF</v>
      </c>
      <c r="M76" t="str">
        <f t="shared" si="4"/>
        <v>G</v>
      </c>
      <c r="N76" t="str">
        <f t="shared" si="2"/>
        <v>MEG</v>
      </c>
    </row>
    <row r="77" spans="1:14" hidden="1">
      <c r="A77" t="str">
        <f t="shared" si="3"/>
        <v>HEMIDFGDP</v>
      </c>
      <c r="B77" s="44">
        <v>120069</v>
      </c>
      <c r="C77" s="44" t="s">
        <v>7</v>
      </c>
      <c r="D77" s="44" t="s">
        <v>79</v>
      </c>
      <c r="E77" s="44" t="s">
        <v>422</v>
      </c>
      <c r="F77" s="44" t="s">
        <v>190</v>
      </c>
      <c r="G77" s="44" t="s">
        <v>261</v>
      </c>
      <c r="H77" s="44" t="s">
        <v>80</v>
      </c>
      <c r="I77" s="44" t="s">
        <v>258</v>
      </c>
      <c r="K77">
        <f t="shared" si="4"/>
        <v>120069</v>
      </c>
      <c r="L77" t="str">
        <f t="shared" si="4"/>
        <v>HEMIDF</v>
      </c>
      <c r="M77" t="str">
        <f t="shared" si="4"/>
        <v>GDP</v>
      </c>
      <c r="N77" t="str">
        <f t="shared" si="2"/>
        <v>HMEG</v>
      </c>
    </row>
    <row r="78" spans="1:14" hidden="1">
      <c r="A78" t="str">
        <f t="shared" si="3"/>
        <v>HEPROFD</v>
      </c>
      <c r="B78" s="44">
        <v>103406</v>
      </c>
      <c r="C78" s="44" t="s">
        <v>8</v>
      </c>
      <c r="D78" s="44" t="s">
        <v>43</v>
      </c>
      <c r="E78" s="44" t="s">
        <v>424</v>
      </c>
      <c r="F78" s="44" t="s">
        <v>194</v>
      </c>
      <c r="G78" s="44" t="s">
        <v>44</v>
      </c>
      <c r="H78" s="44" t="s">
        <v>1661</v>
      </c>
      <c r="I78" s="44" t="s">
        <v>197</v>
      </c>
      <c r="K78">
        <f t="shared" si="4"/>
        <v>103406</v>
      </c>
      <c r="L78" t="str">
        <f t="shared" si="4"/>
        <v>HEPROF</v>
      </c>
      <c r="M78" t="str">
        <f t="shared" si="4"/>
        <v>D</v>
      </c>
      <c r="N78" t="str">
        <f t="shared" si="2"/>
        <v>AIFD</v>
      </c>
    </row>
    <row r="79" spans="1:14" hidden="1">
      <c r="A79" t="str">
        <f t="shared" si="3"/>
        <v>HEPROFDDP</v>
      </c>
      <c r="B79" s="44">
        <v>120033</v>
      </c>
      <c r="C79" s="44" t="s">
        <v>8</v>
      </c>
      <c r="D79" s="44" t="s">
        <v>81</v>
      </c>
      <c r="E79" s="44" t="s">
        <v>427</v>
      </c>
      <c r="F79" s="44" t="s">
        <v>194</v>
      </c>
      <c r="G79" s="44" t="s">
        <v>257</v>
      </c>
      <c r="H79" s="44" t="s">
        <v>1662</v>
      </c>
      <c r="I79" s="44" t="s">
        <v>258</v>
      </c>
      <c r="K79">
        <f t="shared" si="4"/>
        <v>120033</v>
      </c>
      <c r="L79" t="str">
        <f t="shared" si="4"/>
        <v>HEPROF</v>
      </c>
      <c r="M79" t="str">
        <f t="shared" si="4"/>
        <v>DDP</v>
      </c>
      <c r="N79" t="str">
        <f t="shared" si="2"/>
        <v>HAFD</v>
      </c>
    </row>
    <row r="80" spans="1:14" hidden="1">
      <c r="A80" t="str">
        <f t="shared" si="3"/>
        <v>HEPROFG</v>
      </c>
      <c r="B80" s="44">
        <v>103407</v>
      </c>
      <c r="C80" s="44" t="s">
        <v>8</v>
      </c>
      <c r="D80" s="44" t="s">
        <v>41</v>
      </c>
      <c r="E80" s="44" t="s">
        <v>429</v>
      </c>
      <c r="F80" s="44" t="s">
        <v>194</v>
      </c>
      <c r="G80" s="44" t="s">
        <v>42</v>
      </c>
      <c r="H80" s="44" t="s">
        <v>42</v>
      </c>
      <c r="I80" s="44" t="s">
        <v>197</v>
      </c>
      <c r="K80">
        <f t="shared" si="4"/>
        <v>103407</v>
      </c>
      <c r="L80" t="str">
        <f t="shared" si="4"/>
        <v>HEPROF</v>
      </c>
      <c r="M80" t="str">
        <f t="shared" si="4"/>
        <v>G</v>
      </c>
      <c r="N80" t="str">
        <f t="shared" si="2"/>
        <v>AIFG</v>
      </c>
    </row>
    <row r="81" spans="1:14" hidden="1">
      <c r="A81" t="str">
        <f t="shared" si="3"/>
        <v>HEPROFGDP</v>
      </c>
      <c r="B81" s="44">
        <v>120034</v>
      </c>
      <c r="C81" s="44" t="s">
        <v>8</v>
      </c>
      <c r="D81" s="44" t="s">
        <v>79</v>
      </c>
      <c r="E81" s="44" t="s">
        <v>431</v>
      </c>
      <c r="F81" s="44" t="s">
        <v>194</v>
      </c>
      <c r="G81" s="44" t="s">
        <v>261</v>
      </c>
      <c r="H81" s="44" t="s">
        <v>80</v>
      </c>
      <c r="I81" s="44" t="s">
        <v>258</v>
      </c>
      <c r="K81">
        <f t="shared" si="4"/>
        <v>120034</v>
      </c>
      <c r="L81" t="str">
        <f t="shared" si="4"/>
        <v>HEPROF</v>
      </c>
      <c r="M81" t="str">
        <f t="shared" si="4"/>
        <v>GDP</v>
      </c>
      <c r="N81" t="str">
        <f t="shared" si="2"/>
        <v>HAFG</v>
      </c>
    </row>
    <row r="82" spans="1:14" hidden="1">
      <c r="A82" t="str">
        <f t="shared" si="3"/>
        <v>HETAXFD</v>
      </c>
      <c r="B82" s="44">
        <v>104706</v>
      </c>
      <c r="C82" s="44" t="s">
        <v>10</v>
      </c>
      <c r="D82" s="44" t="s">
        <v>43</v>
      </c>
      <c r="E82" s="44" t="s">
        <v>433</v>
      </c>
      <c r="F82" s="44" t="s">
        <v>193</v>
      </c>
      <c r="G82" s="44" t="s">
        <v>44</v>
      </c>
      <c r="H82" s="44" t="s">
        <v>1661</v>
      </c>
      <c r="I82" s="44" t="s">
        <v>197</v>
      </c>
      <c r="K82">
        <f t="shared" si="4"/>
        <v>104706</v>
      </c>
      <c r="L82" t="str">
        <f t="shared" si="4"/>
        <v>HETAXF</v>
      </c>
      <c r="M82" t="str">
        <f t="shared" si="4"/>
        <v>D</v>
      </c>
      <c r="N82" t="str">
        <f t="shared" si="2"/>
        <v>TSED</v>
      </c>
    </row>
    <row r="83" spans="1:14" hidden="1">
      <c r="A83" t="str">
        <f t="shared" si="3"/>
        <v>HETAXFDDP</v>
      </c>
      <c r="B83" s="44">
        <v>120078</v>
      </c>
      <c r="C83" s="44" t="s">
        <v>10</v>
      </c>
      <c r="D83" s="44" t="s">
        <v>81</v>
      </c>
      <c r="E83" s="44" t="s">
        <v>436</v>
      </c>
      <c r="F83" s="44" t="s">
        <v>193</v>
      </c>
      <c r="G83" s="44" t="s">
        <v>257</v>
      </c>
      <c r="H83" s="44" t="s">
        <v>1662</v>
      </c>
      <c r="I83" s="44" t="s">
        <v>258</v>
      </c>
      <c r="K83">
        <f t="shared" si="4"/>
        <v>120078</v>
      </c>
      <c r="L83" t="str">
        <f t="shared" si="4"/>
        <v>HETAXF</v>
      </c>
      <c r="M83" t="str">
        <f t="shared" si="4"/>
        <v>DDP</v>
      </c>
      <c r="N83" t="str">
        <f t="shared" si="2"/>
        <v>HTSED</v>
      </c>
    </row>
    <row r="84" spans="1:14" hidden="1">
      <c r="A84" t="str">
        <f t="shared" si="3"/>
        <v>HETAXFG</v>
      </c>
      <c r="B84" s="44">
        <v>104707</v>
      </c>
      <c r="C84" s="44" t="s">
        <v>10</v>
      </c>
      <c r="D84" s="44" t="s">
        <v>41</v>
      </c>
      <c r="E84" s="44" t="s">
        <v>438</v>
      </c>
      <c r="F84" s="44" t="s">
        <v>193</v>
      </c>
      <c r="G84" s="44" t="s">
        <v>42</v>
      </c>
      <c r="H84" s="44" t="s">
        <v>42</v>
      </c>
      <c r="I84" s="44" t="s">
        <v>197</v>
      </c>
      <c r="K84">
        <f t="shared" si="4"/>
        <v>104707</v>
      </c>
      <c r="L84" t="str">
        <f t="shared" si="4"/>
        <v>HETAXF</v>
      </c>
      <c r="M84" t="str">
        <f t="shared" si="4"/>
        <v>G</v>
      </c>
      <c r="N84" t="str">
        <f t="shared" si="2"/>
        <v>TSEG</v>
      </c>
    </row>
    <row r="85" spans="1:14" hidden="1">
      <c r="A85" t="str">
        <f t="shared" si="3"/>
        <v>HETAXFGDP</v>
      </c>
      <c r="B85" s="44">
        <v>120079</v>
      </c>
      <c r="C85" s="44" t="s">
        <v>10</v>
      </c>
      <c r="D85" s="44" t="s">
        <v>79</v>
      </c>
      <c r="E85" s="44" t="s">
        <v>440</v>
      </c>
      <c r="F85" s="44" t="s">
        <v>193</v>
      </c>
      <c r="G85" s="44" t="s">
        <v>261</v>
      </c>
      <c r="H85" s="44" t="s">
        <v>80</v>
      </c>
      <c r="I85" s="44" t="s">
        <v>258</v>
      </c>
      <c r="K85">
        <f t="shared" si="4"/>
        <v>120079</v>
      </c>
      <c r="L85" t="str">
        <f t="shared" si="4"/>
        <v>HETAXF</v>
      </c>
      <c r="M85" t="str">
        <f t="shared" si="4"/>
        <v>GDP</v>
      </c>
      <c r="N85" t="str">
        <f t="shared" si="2"/>
        <v>HTSEG</v>
      </c>
    </row>
    <row r="86" spans="1:14" hidden="1">
      <c r="A86" t="str">
        <f t="shared" si="3"/>
        <v>HFT125D</v>
      </c>
      <c r="B86" s="44">
        <v>139092</v>
      </c>
      <c r="C86" s="44" t="s">
        <v>29</v>
      </c>
      <c r="D86" s="44" t="s">
        <v>43</v>
      </c>
      <c r="E86" s="44" t="s">
        <v>442</v>
      </c>
      <c r="F86" s="44" t="s">
        <v>187</v>
      </c>
      <c r="G86" s="44" t="s">
        <v>44</v>
      </c>
      <c r="H86" s="44" t="s">
        <v>1661</v>
      </c>
      <c r="I86" s="44" t="s">
        <v>197</v>
      </c>
      <c r="K86">
        <f t="shared" si="4"/>
        <v>139092</v>
      </c>
      <c r="L86" t="str">
        <f t="shared" si="4"/>
        <v>HFT125</v>
      </c>
      <c r="M86" t="str">
        <f t="shared" si="4"/>
        <v>D</v>
      </c>
      <c r="N86" t="str">
        <f t="shared" si="2"/>
        <v>F125D</v>
      </c>
    </row>
    <row r="87" spans="1:14" hidden="1">
      <c r="A87" t="str">
        <f t="shared" si="3"/>
        <v>HFT125DDP</v>
      </c>
      <c r="B87" s="44">
        <v>139094</v>
      </c>
      <c r="C87" s="44" t="s">
        <v>29</v>
      </c>
      <c r="D87" s="44" t="s">
        <v>81</v>
      </c>
      <c r="E87" s="44" t="s">
        <v>443</v>
      </c>
      <c r="F87" s="44" t="s">
        <v>187</v>
      </c>
      <c r="G87" s="44" t="s">
        <v>257</v>
      </c>
      <c r="H87" s="44" t="s">
        <v>1662</v>
      </c>
      <c r="I87" s="44" t="s">
        <v>258</v>
      </c>
      <c r="K87">
        <f t="shared" si="4"/>
        <v>139094</v>
      </c>
      <c r="L87" t="str">
        <f t="shared" si="4"/>
        <v>HFT125</v>
      </c>
      <c r="M87" t="str">
        <f t="shared" si="4"/>
        <v>DDP</v>
      </c>
      <c r="N87" t="str">
        <f t="shared" si="2"/>
        <v>H125D</v>
      </c>
    </row>
    <row r="88" spans="1:14" hidden="1">
      <c r="A88" t="str">
        <f t="shared" si="3"/>
        <v>HFT125G</v>
      </c>
      <c r="B88" s="44">
        <v>139093</v>
      </c>
      <c r="C88" s="44" t="s">
        <v>29</v>
      </c>
      <c r="D88" s="44" t="s">
        <v>41</v>
      </c>
      <c r="E88" s="44" t="s">
        <v>444</v>
      </c>
      <c r="F88" s="44" t="s">
        <v>187</v>
      </c>
      <c r="G88" s="44" t="s">
        <v>42</v>
      </c>
      <c r="H88" s="44" t="s">
        <v>42</v>
      </c>
      <c r="I88" s="44" t="s">
        <v>197</v>
      </c>
      <c r="K88">
        <f t="shared" si="4"/>
        <v>139093</v>
      </c>
      <c r="L88" t="str">
        <f t="shared" si="4"/>
        <v>HFT125</v>
      </c>
      <c r="M88" t="str">
        <f t="shared" si="4"/>
        <v>G</v>
      </c>
      <c r="N88" t="str">
        <f t="shared" si="2"/>
        <v>F125G</v>
      </c>
    </row>
    <row r="89" spans="1:14" hidden="1">
      <c r="A89" t="str">
        <f t="shared" si="3"/>
        <v>HFT125GDP</v>
      </c>
      <c r="B89" s="44">
        <v>139091</v>
      </c>
      <c r="C89" s="44" t="s">
        <v>29</v>
      </c>
      <c r="D89" s="44" t="s">
        <v>79</v>
      </c>
      <c r="E89" s="44" t="s">
        <v>445</v>
      </c>
      <c r="F89" s="44" t="s">
        <v>187</v>
      </c>
      <c r="G89" s="44" t="s">
        <v>261</v>
      </c>
      <c r="H89" s="44" t="s">
        <v>80</v>
      </c>
      <c r="I89" s="44" t="s">
        <v>258</v>
      </c>
      <c r="K89">
        <f t="shared" si="4"/>
        <v>139091</v>
      </c>
      <c r="L89" t="str">
        <f t="shared" si="4"/>
        <v>HFT125</v>
      </c>
      <c r="M89" t="str">
        <f t="shared" si="4"/>
        <v>GDP</v>
      </c>
      <c r="N89" t="str">
        <f t="shared" si="2"/>
        <v>H125G</v>
      </c>
    </row>
    <row r="90" spans="1:14" hidden="1">
      <c r="A90" t="str">
        <f t="shared" si="3"/>
        <v>HFT126D</v>
      </c>
      <c r="B90" s="44">
        <v>139366</v>
      </c>
      <c r="C90" s="44" t="s">
        <v>30</v>
      </c>
      <c r="D90" s="44" t="s">
        <v>43</v>
      </c>
      <c r="E90" s="44" t="s">
        <v>446</v>
      </c>
      <c r="F90" s="44" t="s">
        <v>188</v>
      </c>
      <c r="G90" s="44" t="s">
        <v>44</v>
      </c>
      <c r="H90" s="44" t="s">
        <v>1661</v>
      </c>
      <c r="I90" s="44" t="s">
        <v>197</v>
      </c>
      <c r="K90">
        <f t="shared" si="4"/>
        <v>139366</v>
      </c>
      <c r="L90" t="str">
        <f t="shared" si="4"/>
        <v>HFT126</v>
      </c>
      <c r="M90" t="str">
        <f t="shared" si="4"/>
        <v>D</v>
      </c>
      <c r="N90" t="str">
        <f t="shared" si="2"/>
        <v>F126D</v>
      </c>
    </row>
    <row r="91" spans="1:14" hidden="1">
      <c r="A91" t="str">
        <f t="shared" si="3"/>
        <v>HFT126DDP</v>
      </c>
      <c r="B91" s="44">
        <v>139364</v>
      </c>
      <c r="C91" s="44" t="s">
        <v>30</v>
      </c>
      <c r="D91" s="44" t="s">
        <v>81</v>
      </c>
      <c r="E91" s="44" t="s">
        <v>447</v>
      </c>
      <c r="F91" s="44" t="s">
        <v>188</v>
      </c>
      <c r="G91" s="44" t="s">
        <v>257</v>
      </c>
      <c r="H91" s="44" t="s">
        <v>1662</v>
      </c>
      <c r="I91" s="44" t="s">
        <v>258</v>
      </c>
      <c r="K91">
        <f t="shared" si="4"/>
        <v>139364</v>
      </c>
      <c r="L91" t="str">
        <f t="shared" si="4"/>
        <v>HFT126</v>
      </c>
      <c r="M91" t="str">
        <f t="shared" si="4"/>
        <v>DDP</v>
      </c>
      <c r="N91" t="str">
        <f t="shared" si="2"/>
        <v>H126D</v>
      </c>
    </row>
    <row r="92" spans="1:14" hidden="1">
      <c r="A92" t="str">
        <f t="shared" si="3"/>
        <v>HFT126G</v>
      </c>
      <c r="B92" s="44">
        <v>139363</v>
      </c>
      <c r="C92" s="44" t="s">
        <v>30</v>
      </c>
      <c r="D92" s="44" t="s">
        <v>41</v>
      </c>
      <c r="E92" s="44" t="s">
        <v>448</v>
      </c>
      <c r="F92" s="44" t="s">
        <v>188</v>
      </c>
      <c r="G92" s="44" t="s">
        <v>42</v>
      </c>
      <c r="H92" s="44" t="s">
        <v>42</v>
      </c>
      <c r="I92" s="44" t="s">
        <v>197</v>
      </c>
      <c r="K92">
        <f t="shared" si="4"/>
        <v>139363</v>
      </c>
      <c r="L92" t="str">
        <f t="shared" si="4"/>
        <v>HFT126</v>
      </c>
      <c r="M92" t="str">
        <f t="shared" si="4"/>
        <v>G</v>
      </c>
      <c r="N92" t="str">
        <f t="shared" si="2"/>
        <v>F126G</v>
      </c>
    </row>
    <row r="93" spans="1:14" hidden="1">
      <c r="A93" t="str">
        <f t="shared" si="3"/>
        <v>HFT126GDP</v>
      </c>
      <c r="B93" s="44">
        <v>139365</v>
      </c>
      <c r="C93" s="44" t="s">
        <v>30</v>
      </c>
      <c r="D93" s="44" t="s">
        <v>79</v>
      </c>
      <c r="E93" s="44" t="s">
        <v>449</v>
      </c>
      <c r="F93" s="44" t="s">
        <v>188</v>
      </c>
      <c r="G93" s="44" t="s">
        <v>261</v>
      </c>
      <c r="H93" s="44" t="s">
        <v>80</v>
      </c>
      <c r="I93" s="44" t="s">
        <v>258</v>
      </c>
      <c r="K93">
        <f t="shared" si="4"/>
        <v>139365</v>
      </c>
      <c r="L93" t="str">
        <f t="shared" si="4"/>
        <v>HFT126</v>
      </c>
      <c r="M93" t="str">
        <f t="shared" si="4"/>
        <v>GDP</v>
      </c>
      <c r="N93" t="str">
        <f t="shared" si="2"/>
        <v>H126G</v>
      </c>
    </row>
    <row r="94" spans="1:14" hidden="1">
      <c r="A94" t="str">
        <f t="shared" si="3"/>
        <v>HFT128D</v>
      </c>
      <c r="B94" s="44">
        <v>141205</v>
      </c>
      <c r="C94" s="44" t="s">
        <v>31</v>
      </c>
      <c r="D94" s="44" t="s">
        <v>43</v>
      </c>
      <c r="E94" s="44" t="s">
        <v>450</v>
      </c>
      <c r="F94" s="44" t="s">
        <v>178</v>
      </c>
      <c r="G94" s="44" t="s">
        <v>44</v>
      </c>
      <c r="H94" s="44" t="s">
        <v>1661</v>
      </c>
      <c r="I94" s="44" t="s">
        <v>197</v>
      </c>
      <c r="K94">
        <f t="shared" si="4"/>
        <v>141205</v>
      </c>
      <c r="L94" t="str">
        <f t="shared" si="4"/>
        <v>HFT128</v>
      </c>
      <c r="M94" t="str">
        <f t="shared" si="4"/>
        <v>D</v>
      </c>
      <c r="N94" t="str">
        <f t="shared" si="2"/>
        <v>F128D</v>
      </c>
    </row>
    <row r="95" spans="1:14" hidden="1">
      <c r="A95" t="str">
        <f t="shared" si="3"/>
        <v>HFT128DDP</v>
      </c>
      <c r="B95" s="44">
        <v>141203</v>
      </c>
      <c r="C95" s="44" t="s">
        <v>31</v>
      </c>
      <c r="D95" s="44" t="s">
        <v>81</v>
      </c>
      <c r="E95" s="44" t="s">
        <v>451</v>
      </c>
      <c r="F95" s="44" t="s">
        <v>178</v>
      </c>
      <c r="G95" s="44" t="s">
        <v>257</v>
      </c>
      <c r="H95" s="44" t="s">
        <v>1662</v>
      </c>
      <c r="I95" s="44" t="s">
        <v>258</v>
      </c>
      <c r="K95">
        <f t="shared" si="4"/>
        <v>141203</v>
      </c>
      <c r="L95" t="str">
        <f t="shared" si="4"/>
        <v>HFT128</v>
      </c>
      <c r="M95" t="str">
        <f t="shared" si="4"/>
        <v>DDP</v>
      </c>
      <c r="N95" t="str">
        <f t="shared" si="2"/>
        <v>H128D</v>
      </c>
    </row>
    <row r="96" spans="1:14" hidden="1">
      <c r="A96" t="str">
        <f t="shared" si="3"/>
        <v>HFT128G</v>
      </c>
      <c r="B96" s="44">
        <v>141206</v>
      </c>
      <c r="C96" s="44" t="s">
        <v>31</v>
      </c>
      <c r="D96" s="44" t="s">
        <v>41</v>
      </c>
      <c r="E96" s="44" t="s">
        <v>452</v>
      </c>
      <c r="F96" s="44" t="s">
        <v>178</v>
      </c>
      <c r="G96" s="44" t="s">
        <v>42</v>
      </c>
      <c r="H96" s="44" t="s">
        <v>42</v>
      </c>
      <c r="I96" s="44" t="s">
        <v>197</v>
      </c>
      <c r="K96">
        <f t="shared" si="4"/>
        <v>141206</v>
      </c>
      <c r="L96" t="str">
        <f t="shared" si="4"/>
        <v>HFT128</v>
      </c>
      <c r="M96" t="str">
        <f t="shared" si="4"/>
        <v>G</v>
      </c>
      <c r="N96" t="str">
        <f t="shared" si="2"/>
        <v>F128G</v>
      </c>
    </row>
    <row r="97" spans="1:14" hidden="1">
      <c r="A97" t="str">
        <f t="shared" si="3"/>
        <v>HFT128GDP</v>
      </c>
      <c r="B97" s="44">
        <v>141204</v>
      </c>
      <c r="C97" s="44" t="s">
        <v>31</v>
      </c>
      <c r="D97" s="44" t="s">
        <v>79</v>
      </c>
      <c r="E97" s="44" t="s">
        <v>453</v>
      </c>
      <c r="F97" s="44" t="s">
        <v>178</v>
      </c>
      <c r="G97" s="44" t="s">
        <v>261</v>
      </c>
      <c r="H97" s="44" t="s">
        <v>80</v>
      </c>
      <c r="I97" s="44" t="s">
        <v>258</v>
      </c>
      <c r="K97">
        <f t="shared" si="4"/>
        <v>141204</v>
      </c>
      <c r="L97" t="str">
        <f t="shared" si="4"/>
        <v>HFT128</v>
      </c>
      <c r="M97" t="str">
        <f t="shared" si="4"/>
        <v>GDP</v>
      </c>
      <c r="N97" t="str">
        <f t="shared" si="2"/>
        <v>H128G</v>
      </c>
    </row>
    <row r="98" spans="1:14" hidden="1">
      <c r="A98" t="str">
        <f t="shared" si="3"/>
        <v>HFT129D</v>
      </c>
      <c r="B98" s="44">
        <v>141468</v>
      </c>
      <c r="C98" s="44" t="s">
        <v>32</v>
      </c>
      <c r="D98" s="44" t="s">
        <v>43</v>
      </c>
      <c r="E98" s="44" t="s">
        <v>454</v>
      </c>
      <c r="F98" s="44" t="s">
        <v>179</v>
      </c>
      <c r="G98" s="44" t="s">
        <v>44</v>
      </c>
      <c r="H98" s="44" t="s">
        <v>1661</v>
      </c>
      <c r="I98" s="44" t="s">
        <v>197</v>
      </c>
      <c r="K98">
        <f t="shared" si="4"/>
        <v>141468</v>
      </c>
      <c r="L98" t="str">
        <f t="shared" si="4"/>
        <v>HFT129</v>
      </c>
      <c r="M98" t="str">
        <f t="shared" si="4"/>
        <v>D</v>
      </c>
      <c r="N98" t="str">
        <f t="shared" si="2"/>
        <v>F129D</v>
      </c>
    </row>
    <row r="99" spans="1:14" hidden="1">
      <c r="A99" t="str">
        <f t="shared" si="3"/>
        <v>HFT129DDP</v>
      </c>
      <c r="B99" s="44">
        <v>141470</v>
      </c>
      <c r="C99" s="44" t="s">
        <v>32</v>
      </c>
      <c r="D99" s="44" t="s">
        <v>81</v>
      </c>
      <c r="E99" s="44" t="s">
        <v>455</v>
      </c>
      <c r="F99" s="44" t="s">
        <v>179</v>
      </c>
      <c r="G99" s="44" t="s">
        <v>257</v>
      </c>
      <c r="H99" s="44" t="s">
        <v>1662</v>
      </c>
      <c r="I99" s="44" t="s">
        <v>258</v>
      </c>
      <c r="K99">
        <f t="shared" si="4"/>
        <v>141470</v>
      </c>
      <c r="L99" t="str">
        <f t="shared" si="4"/>
        <v>HFT129</v>
      </c>
      <c r="M99" t="str">
        <f t="shared" si="4"/>
        <v>DDP</v>
      </c>
      <c r="N99" t="str">
        <f t="shared" si="2"/>
        <v>H129D</v>
      </c>
    </row>
    <row r="100" spans="1:14" hidden="1">
      <c r="A100" t="str">
        <f t="shared" si="3"/>
        <v>HFT129G</v>
      </c>
      <c r="B100" s="44">
        <v>141467</v>
      </c>
      <c r="C100" s="44" t="s">
        <v>32</v>
      </c>
      <c r="D100" s="44" t="s">
        <v>41</v>
      </c>
      <c r="E100" s="44" t="s">
        <v>456</v>
      </c>
      <c r="F100" s="44" t="s">
        <v>179</v>
      </c>
      <c r="G100" s="44" t="s">
        <v>42</v>
      </c>
      <c r="H100" s="44" t="s">
        <v>42</v>
      </c>
      <c r="I100" s="44" t="s">
        <v>197</v>
      </c>
      <c r="K100">
        <f t="shared" si="4"/>
        <v>141467</v>
      </c>
      <c r="L100" t="str">
        <f t="shared" si="4"/>
        <v>HFT129</v>
      </c>
      <c r="M100" t="str">
        <f t="shared" si="4"/>
        <v>G</v>
      </c>
      <c r="N100" t="str">
        <f t="shared" si="2"/>
        <v>F129G</v>
      </c>
    </row>
    <row r="101" spans="1:14" hidden="1">
      <c r="A101" t="str">
        <f t="shared" si="3"/>
        <v>HFT129GDP</v>
      </c>
      <c r="B101" s="44">
        <v>141469</v>
      </c>
      <c r="C101" s="44" t="s">
        <v>32</v>
      </c>
      <c r="D101" s="44" t="s">
        <v>79</v>
      </c>
      <c r="E101" s="44" t="s">
        <v>457</v>
      </c>
      <c r="F101" s="44" t="s">
        <v>179</v>
      </c>
      <c r="G101" s="44" t="s">
        <v>261</v>
      </c>
      <c r="H101" s="44" t="s">
        <v>80</v>
      </c>
      <c r="I101" s="44" t="s">
        <v>258</v>
      </c>
      <c r="K101">
        <f t="shared" si="4"/>
        <v>141469</v>
      </c>
      <c r="L101" t="str">
        <f t="shared" si="4"/>
        <v>HFT129</v>
      </c>
      <c r="M101" t="str">
        <f t="shared" si="4"/>
        <v>GDP</v>
      </c>
      <c r="N101" t="str">
        <f t="shared" si="2"/>
        <v>H129G</v>
      </c>
    </row>
    <row r="102" spans="1:14" hidden="1">
      <c r="A102" t="str">
        <f t="shared" si="3"/>
        <v>HFTS94D</v>
      </c>
      <c r="B102" s="44">
        <v>123718</v>
      </c>
      <c r="C102" s="44" t="s">
        <v>16</v>
      </c>
      <c r="D102" s="44" t="s">
        <v>43</v>
      </c>
      <c r="E102" s="44" t="s">
        <v>462</v>
      </c>
      <c r="F102" s="44" t="s">
        <v>183</v>
      </c>
      <c r="G102" s="44" t="s">
        <v>44</v>
      </c>
      <c r="H102" s="44" t="s">
        <v>1661</v>
      </c>
      <c r="I102" s="44" t="s">
        <v>197</v>
      </c>
      <c r="K102">
        <f t="shared" si="4"/>
        <v>123718</v>
      </c>
      <c r="L102" t="str">
        <f t="shared" si="4"/>
        <v>HFTS94</v>
      </c>
      <c r="M102" t="str">
        <f t="shared" si="4"/>
        <v>D</v>
      </c>
      <c r="N102" t="str">
        <f t="shared" si="2"/>
        <v>F94D</v>
      </c>
    </row>
    <row r="103" spans="1:14" hidden="1">
      <c r="A103" t="str">
        <f t="shared" si="3"/>
        <v>HFTS94DDP</v>
      </c>
      <c r="B103" s="44">
        <v>123719</v>
      </c>
      <c r="C103" s="44" t="s">
        <v>16</v>
      </c>
      <c r="D103" s="44" t="s">
        <v>81</v>
      </c>
      <c r="E103" s="44" t="s">
        <v>463</v>
      </c>
      <c r="F103" s="44" t="s">
        <v>183</v>
      </c>
      <c r="G103" s="44" t="s">
        <v>257</v>
      </c>
      <c r="H103" s="44" t="s">
        <v>1662</v>
      </c>
      <c r="I103" s="44" t="s">
        <v>258</v>
      </c>
      <c r="K103">
        <f t="shared" si="4"/>
        <v>123719</v>
      </c>
      <c r="L103" t="str">
        <f t="shared" si="4"/>
        <v>HFTS94</v>
      </c>
      <c r="M103" t="str">
        <f t="shared" si="4"/>
        <v>DDP</v>
      </c>
      <c r="N103" t="str">
        <f t="shared" si="2"/>
        <v>HF94D</v>
      </c>
    </row>
    <row r="104" spans="1:14" hidden="1">
      <c r="A104" t="str">
        <f t="shared" si="3"/>
        <v>HFTS94G</v>
      </c>
      <c r="B104" s="44">
        <v>123716</v>
      </c>
      <c r="C104" s="44" t="s">
        <v>16</v>
      </c>
      <c r="D104" s="44" t="s">
        <v>41</v>
      </c>
      <c r="E104" s="44" t="s">
        <v>464</v>
      </c>
      <c r="F104" s="44" t="s">
        <v>183</v>
      </c>
      <c r="G104" s="44" t="s">
        <v>42</v>
      </c>
      <c r="H104" s="44" t="s">
        <v>42</v>
      </c>
      <c r="I104" s="44" t="s">
        <v>197</v>
      </c>
      <c r="K104">
        <f t="shared" si="4"/>
        <v>123716</v>
      </c>
      <c r="L104" t="str">
        <f t="shared" si="4"/>
        <v>HFTS94</v>
      </c>
      <c r="M104" t="str">
        <f t="shared" si="4"/>
        <v>G</v>
      </c>
      <c r="N104" t="str">
        <f t="shared" si="2"/>
        <v>F94G</v>
      </c>
    </row>
    <row r="105" spans="1:14" hidden="1">
      <c r="A105" t="str">
        <f t="shared" si="3"/>
        <v>HFTS94GDP</v>
      </c>
      <c r="B105" s="44">
        <v>123717</v>
      </c>
      <c r="C105" s="44" t="s">
        <v>16</v>
      </c>
      <c r="D105" s="44" t="s">
        <v>79</v>
      </c>
      <c r="E105" s="44" t="s">
        <v>465</v>
      </c>
      <c r="F105" s="44" t="s">
        <v>183</v>
      </c>
      <c r="G105" s="44" t="s">
        <v>261</v>
      </c>
      <c r="H105" s="44" t="s">
        <v>80</v>
      </c>
      <c r="I105" s="44" t="s">
        <v>258</v>
      </c>
      <c r="K105">
        <f t="shared" si="4"/>
        <v>123717</v>
      </c>
      <c r="L105" t="str">
        <f t="shared" si="4"/>
        <v>HFTS94</v>
      </c>
      <c r="M105" t="str">
        <f t="shared" si="4"/>
        <v>GDP</v>
      </c>
      <c r="N105" t="str">
        <f t="shared" si="2"/>
        <v>HF94G</v>
      </c>
    </row>
    <row r="106" spans="1:14" hidden="1">
      <c r="A106" t="str">
        <f t="shared" si="3"/>
        <v>HFTS96D</v>
      </c>
      <c r="B106" s="44">
        <v>124010</v>
      </c>
      <c r="C106" s="44" t="s">
        <v>17</v>
      </c>
      <c r="D106" s="44" t="s">
        <v>43</v>
      </c>
      <c r="E106" s="44" t="s">
        <v>466</v>
      </c>
      <c r="F106" s="44" t="s">
        <v>184</v>
      </c>
      <c r="G106" s="44" t="s">
        <v>44</v>
      </c>
      <c r="H106" s="44" t="s">
        <v>1661</v>
      </c>
      <c r="I106" s="44" t="s">
        <v>197</v>
      </c>
      <c r="K106">
        <f t="shared" si="4"/>
        <v>124010</v>
      </c>
      <c r="L106" t="str">
        <f t="shared" si="4"/>
        <v>HFTS96</v>
      </c>
      <c r="M106" t="str">
        <f t="shared" si="4"/>
        <v>D</v>
      </c>
      <c r="N106" t="str">
        <f t="shared" si="2"/>
        <v>F96D</v>
      </c>
    </row>
    <row r="107" spans="1:14" hidden="1">
      <c r="A107" t="str">
        <f t="shared" si="3"/>
        <v>HFTS96DDP</v>
      </c>
      <c r="B107" s="44">
        <v>124011</v>
      </c>
      <c r="C107" s="44" t="s">
        <v>17</v>
      </c>
      <c r="D107" s="44" t="s">
        <v>81</v>
      </c>
      <c r="E107" s="44" t="s">
        <v>467</v>
      </c>
      <c r="F107" s="44" t="s">
        <v>184</v>
      </c>
      <c r="G107" s="44" t="s">
        <v>257</v>
      </c>
      <c r="H107" s="44" t="s">
        <v>1662</v>
      </c>
      <c r="I107" s="44" t="s">
        <v>258</v>
      </c>
      <c r="K107">
        <f t="shared" si="4"/>
        <v>124011</v>
      </c>
      <c r="L107" t="str">
        <f t="shared" si="4"/>
        <v>HFTS96</v>
      </c>
      <c r="M107" t="str">
        <f t="shared" si="4"/>
        <v>DDP</v>
      </c>
      <c r="N107" t="str">
        <f t="shared" si="2"/>
        <v>HF96D</v>
      </c>
    </row>
    <row r="108" spans="1:14" hidden="1">
      <c r="A108" t="str">
        <f t="shared" si="3"/>
        <v>HFTS96G</v>
      </c>
      <c r="B108" s="44">
        <v>124012</v>
      </c>
      <c r="C108" s="44" t="s">
        <v>17</v>
      </c>
      <c r="D108" s="44" t="s">
        <v>41</v>
      </c>
      <c r="E108" s="44" t="s">
        <v>468</v>
      </c>
      <c r="F108" s="44" t="s">
        <v>184</v>
      </c>
      <c r="G108" s="44" t="s">
        <v>42</v>
      </c>
      <c r="H108" s="44" t="s">
        <v>42</v>
      </c>
      <c r="I108" s="44" t="s">
        <v>197</v>
      </c>
      <c r="K108">
        <f t="shared" si="4"/>
        <v>124012</v>
      </c>
      <c r="L108" t="str">
        <f t="shared" si="4"/>
        <v>HFTS96</v>
      </c>
      <c r="M108" t="str">
        <f t="shared" si="4"/>
        <v>G</v>
      </c>
      <c r="N108" t="str">
        <f t="shared" si="2"/>
        <v>F96G</v>
      </c>
    </row>
    <row r="109" spans="1:14" hidden="1">
      <c r="A109" t="str">
        <f t="shared" si="3"/>
        <v>HFTS96GDP</v>
      </c>
      <c r="B109" s="44">
        <v>124013</v>
      </c>
      <c r="C109" s="44" t="s">
        <v>17</v>
      </c>
      <c r="D109" s="44" t="s">
        <v>79</v>
      </c>
      <c r="E109" s="44" t="s">
        <v>469</v>
      </c>
      <c r="F109" s="44" t="s">
        <v>184</v>
      </c>
      <c r="G109" s="44" t="s">
        <v>261</v>
      </c>
      <c r="H109" s="44" t="s">
        <v>80</v>
      </c>
      <c r="I109" s="44" t="s">
        <v>258</v>
      </c>
      <c r="K109">
        <f t="shared" si="4"/>
        <v>124013</v>
      </c>
      <c r="L109" t="str">
        <f t="shared" si="4"/>
        <v>HFTS96</v>
      </c>
      <c r="M109" t="str">
        <f t="shared" si="4"/>
        <v>GDP</v>
      </c>
      <c r="N109" t="str">
        <f t="shared" si="2"/>
        <v>HF96G</v>
      </c>
    </row>
    <row r="110" spans="1:14" hidden="1">
      <c r="A110" t="str">
        <f t="shared" si="3"/>
        <v>HFTS98D</v>
      </c>
      <c r="B110" s="44">
        <v>124995</v>
      </c>
      <c r="C110" s="44" t="s">
        <v>18</v>
      </c>
      <c r="D110" s="44" t="s">
        <v>43</v>
      </c>
      <c r="E110" s="44" t="s">
        <v>470</v>
      </c>
      <c r="F110" s="44" t="s">
        <v>185</v>
      </c>
      <c r="G110" s="44" t="s">
        <v>44</v>
      </c>
      <c r="H110" s="44" t="s">
        <v>1661</v>
      </c>
      <c r="I110" s="44" t="s">
        <v>197</v>
      </c>
      <c r="K110">
        <f t="shared" si="4"/>
        <v>124995</v>
      </c>
      <c r="L110" t="str">
        <f t="shared" si="4"/>
        <v>HFTS98</v>
      </c>
      <c r="M110" t="str">
        <f t="shared" si="4"/>
        <v>D</v>
      </c>
      <c r="N110" t="str">
        <f t="shared" si="2"/>
        <v>F98D</v>
      </c>
    </row>
    <row r="111" spans="1:14" hidden="1">
      <c r="A111" t="str">
        <f t="shared" si="3"/>
        <v>HFTS98DDP</v>
      </c>
      <c r="B111" s="44">
        <v>124993</v>
      </c>
      <c r="C111" s="44" t="s">
        <v>18</v>
      </c>
      <c r="D111" s="44" t="s">
        <v>81</v>
      </c>
      <c r="E111" s="44" t="s">
        <v>471</v>
      </c>
      <c r="F111" s="44" t="s">
        <v>185</v>
      </c>
      <c r="G111" s="44" t="s">
        <v>257</v>
      </c>
      <c r="H111" s="44" t="s">
        <v>1662</v>
      </c>
      <c r="I111" s="44" t="s">
        <v>258</v>
      </c>
      <c r="K111">
        <f t="shared" si="4"/>
        <v>124993</v>
      </c>
      <c r="L111" t="str">
        <f t="shared" si="4"/>
        <v>HFTS98</v>
      </c>
      <c r="M111" t="str">
        <f t="shared" si="4"/>
        <v>DDP</v>
      </c>
      <c r="N111" t="str">
        <f t="shared" si="2"/>
        <v>HF98D</v>
      </c>
    </row>
    <row r="112" spans="1:14" hidden="1">
      <c r="A112" t="str">
        <f t="shared" si="3"/>
        <v>HFTS98G</v>
      </c>
      <c r="B112" s="44">
        <v>124996</v>
      </c>
      <c r="C112" s="44" t="s">
        <v>18</v>
      </c>
      <c r="D112" s="44" t="s">
        <v>41</v>
      </c>
      <c r="E112" s="44" t="s">
        <v>472</v>
      </c>
      <c r="F112" s="44" t="s">
        <v>185</v>
      </c>
      <c r="G112" s="44" t="s">
        <v>42</v>
      </c>
      <c r="H112" s="44" t="s">
        <v>42</v>
      </c>
      <c r="I112" s="44" t="s">
        <v>197</v>
      </c>
      <c r="K112">
        <f t="shared" si="4"/>
        <v>124996</v>
      </c>
      <c r="L112" t="str">
        <f t="shared" si="4"/>
        <v>HFTS98</v>
      </c>
      <c r="M112" t="str">
        <f t="shared" si="4"/>
        <v>G</v>
      </c>
      <c r="N112" t="str">
        <f t="shared" si="2"/>
        <v>F98G</v>
      </c>
    </row>
    <row r="113" spans="1:14" hidden="1">
      <c r="A113" t="str">
        <f t="shared" si="3"/>
        <v>HFTS98GDP</v>
      </c>
      <c r="B113" s="44">
        <v>124994</v>
      </c>
      <c r="C113" s="44" t="s">
        <v>18</v>
      </c>
      <c r="D113" s="44" t="s">
        <v>79</v>
      </c>
      <c r="E113" s="44" t="s">
        <v>473</v>
      </c>
      <c r="F113" s="44" t="s">
        <v>185</v>
      </c>
      <c r="G113" s="44" t="s">
        <v>261</v>
      </c>
      <c r="H113" s="44" t="s">
        <v>80</v>
      </c>
      <c r="I113" s="44" t="s">
        <v>258</v>
      </c>
      <c r="K113">
        <f t="shared" si="4"/>
        <v>124994</v>
      </c>
      <c r="L113" t="str">
        <f t="shared" si="4"/>
        <v>HFTS98</v>
      </c>
      <c r="M113" t="str">
        <f t="shared" si="4"/>
        <v>GDP</v>
      </c>
      <c r="N113" t="str">
        <f t="shared" si="2"/>
        <v>HF98G</v>
      </c>
    </row>
    <row r="114" spans="1:14" hidden="1">
      <c r="A114" t="str">
        <f t="shared" si="3"/>
        <v>HLCASHDD</v>
      </c>
      <c r="B114" s="44">
        <v>118901</v>
      </c>
      <c r="C114" s="44" t="s">
        <v>1</v>
      </c>
      <c r="D114" s="44" t="s">
        <v>46</v>
      </c>
      <c r="E114" s="44" t="s">
        <v>474</v>
      </c>
      <c r="F114" s="44" t="s">
        <v>181</v>
      </c>
      <c r="G114" s="44" t="s">
        <v>366</v>
      </c>
      <c r="H114" s="44" t="s">
        <v>1681</v>
      </c>
      <c r="I114" s="44" t="s">
        <v>273</v>
      </c>
      <c r="K114">
        <f t="shared" si="4"/>
        <v>118901</v>
      </c>
      <c r="L114" t="str">
        <f t="shared" si="4"/>
        <v>HLCASH</v>
      </c>
      <c r="M114" t="str">
        <f t="shared" si="4"/>
        <v>DD</v>
      </c>
      <c r="N114" t="str">
        <f t="shared" si="2"/>
        <v>CAPDD</v>
      </c>
    </row>
    <row r="115" spans="1:14" hidden="1">
      <c r="A115" t="str">
        <f t="shared" si="3"/>
        <v>HLCASHDPD</v>
      </c>
      <c r="B115" s="44">
        <v>120037</v>
      </c>
      <c r="C115" s="44" t="s">
        <v>1</v>
      </c>
      <c r="D115" s="44" t="s">
        <v>82</v>
      </c>
      <c r="E115" s="44" t="s">
        <v>477</v>
      </c>
      <c r="F115" s="44" t="s">
        <v>181</v>
      </c>
      <c r="G115" s="44" t="s">
        <v>369</v>
      </c>
      <c r="H115" s="44" t="s">
        <v>1682</v>
      </c>
      <c r="I115" s="44" t="s">
        <v>258</v>
      </c>
      <c r="K115">
        <f t="shared" si="4"/>
        <v>120037</v>
      </c>
      <c r="L115" t="str">
        <f t="shared" si="4"/>
        <v>HLCASH</v>
      </c>
      <c r="M115" t="str">
        <f t="shared" si="4"/>
        <v>DPD</v>
      </c>
      <c r="N115" t="str">
        <f t="shared" si="2"/>
        <v>HCPDD</v>
      </c>
    </row>
    <row r="116" spans="1:14" hidden="1">
      <c r="A116" t="str">
        <f t="shared" si="3"/>
        <v>HLCASHG</v>
      </c>
      <c r="B116" s="44">
        <v>118902</v>
      </c>
      <c r="C116" s="44" t="s">
        <v>1</v>
      </c>
      <c r="D116" s="44" t="s">
        <v>41</v>
      </c>
      <c r="E116" s="44" t="s">
        <v>479</v>
      </c>
      <c r="F116" s="44" t="s">
        <v>181</v>
      </c>
      <c r="G116" s="44" t="s">
        <v>42</v>
      </c>
      <c r="H116" s="44" t="s">
        <v>42</v>
      </c>
      <c r="I116" s="44" t="s">
        <v>273</v>
      </c>
      <c r="K116">
        <f t="shared" si="4"/>
        <v>118902</v>
      </c>
      <c r="L116" t="str">
        <f t="shared" si="4"/>
        <v>HLCASH</v>
      </c>
      <c r="M116" t="str">
        <f t="shared" si="4"/>
        <v>G</v>
      </c>
      <c r="N116" t="str">
        <f t="shared" si="2"/>
        <v>CAPG</v>
      </c>
    </row>
    <row r="117" spans="1:14" hidden="1">
      <c r="A117" t="str">
        <f t="shared" si="3"/>
        <v>HLCASHGDP</v>
      </c>
      <c r="B117" s="44">
        <v>120038</v>
      </c>
      <c r="C117" s="44" t="s">
        <v>1</v>
      </c>
      <c r="D117" s="44" t="s">
        <v>79</v>
      </c>
      <c r="E117" s="44" t="s">
        <v>481</v>
      </c>
      <c r="F117" s="44" t="s">
        <v>181</v>
      </c>
      <c r="G117" s="44" t="s">
        <v>261</v>
      </c>
      <c r="H117" s="44" t="s">
        <v>80</v>
      </c>
      <c r="I117" s="44" t="s">
        <v>258</v>
      </c>
      <c r="K117">
        <f t="shared" si="4"/>
        <v>120038</v>
      </c>
      <c r="L117" t="str">
        <f t="shared" si="4"/>
        <v>HLCASH</v>
      </c>
      <c r="M117" t="str">
        <f t="shared" si="4"/>
        <v>GDP</v>
      </c>
      <c r="N117" t="str">
        <f t="shared" si="2"/>
        <v>HCAPG</v>
      </c>
    </row>
    <row r="118" spans="1:14" hidden="1">
      <c r="A118" t="str">
        <f t="shared" si="3"/>
        <v>HLCASHIDD</v>
      </c>
      <c r="B118" s="44">
        <v>118909</v>
      </c>
      <c r="C118" s="44" t="s">
        <v>1</v>
      </c>
      <c r="D118" s="44" t="s">
        <v>67</v>
      </c>
      <c r="E118" s="44" t="s">
        <v>483</v>
      </c>
      <c r="F118" s="44" t="s">
        <v>181</v>
      </c>
      <c r="G118" s="44" t="s">
        <v>485</v>
      </c>
      <c r="H118" s="44" t="s">
        <v>1686</v>
      </c>
      <c r="I118" s="44" t="s">
        <v>198</v>
      </c>
      <c r="K118">
        <f t="shared" si="4"/>
        <v>118909</v>
      </c>
      <c r="L118" t="str">
        <f t="shared" si="4"/>
        <v>HLCASH</v>
      </c>
      <c r="M118" t="str">
        <f t="shared" si="4"/>
        <v>IDD</v>
      </c>
      <c r="N118" t="str">
        <f t="shared" si="2"/>
        <v>CAIDD</v>
      </c>
    </row>
    <row r="119" spans="1:14" hidden="1">
      <c r="A119" t="str">
        <f t="shared" si="3"/>
        <v>HLCASHIG</v>
      </c>
      <c r="B119" s="44">
        <v>118910</v>
      </c>
      <c r="C119" s="44" t="s">
        <v>1</v>
      </c>
      <c r="D119" s="44" t="s">
        <v>64</v>
      </c>
      <c r="E119" s="44" t="s">
        <v>486</v>
      </c>
      <c r="F119" s="44" t="s">
        <v>181</v>
      </c>
      <c r="G119" s="44" t="s">
        <v>338</v>
      </c>
      <c r="H119" s="44" t="s">
        <v>65</v>
      </c>
      <c r="I119" s="44" t="s">
        <v>198</v>
      </c>
      <c r="K119">
        <f t="shared" si="4"/>
        <v>118910</v>
      </c>
      <c r="L119" t="str">
        <f t="shared" si="4"/>
        <v>HLCASH</v>
      </c>
      <c r="M119" t="str">
        <f t="shared" si="4"/>
        <v>IG</v>
      </c>
      <c r="N119" t="str">
        <f t="shared" si="2"/>
        <v>CAIG</v>
      </c>
    </row>
    <row r="120" spans="1:14" hidden="1">
      <c r="A120" t="str">
        <f t="shared" si="3"/>
        <v>HLCASHIWD</v>
      </c>
      <c r="B120" s="44" t="s">
        <v>1036</v>
      </c>
      <c r="C120" s="44" t="s">
        <v>1</v>
      </c>
      <c r="D120" s="44" t="s">
        <v>68</v>
      </c>
      <c r="E120" s="44" t="e">
        <v>#N/A</v>
      </c>
      <c r="F120" s="44" t="s">
        <v>181</v>
      </c>
      <c r="G120" s="44" t="s">
        <v>342</v>
      </c>
      <c r="H120" s="44" t="s">
        <v>1676</v>
      </c>
      <c r="I120" s="44"/>
      <c r="K120" t="str">
        <f t="shared" si="4"/>
        <v>A</v>
      </c>
      <c r="L120" t="str">
        <f t="shared" si="4"/>
        <v>HLCASH</v>
      </c>
      <c r="M120" t="str">
        <f t="shared" si="4"/>
        <v>IWD</v>
      </c>
      <c r="N120" t="e">
        <f t="shared" si="2"/>
        <v>#N/A</v>
      </c>
    </row>
    <row r="121" spans="1:14" hidden="1">
      <c r="A121" t="str">
        <f t="shared" si="3"/>
        <v>HLCASHMD</v>
      </c>
      <c r="B121" s="44">
        <v>118903</v>
      </c>
      <c r="C121" s="44" t="s">
        <v>1</v>
      </c>
      <c r="D121" s="44" t="s">
        <v>49</v>
      </c>
      <c r="E121" s="44" t="s">
        <v>487</v>
      </c>
      <c r="F121" s="44" t="s">
        <v>181</v>
      </c>
      <c r="G121" s="44" t="s">
        <v>50</v>
      </c>
      <c r="H121" s="44" t="s">
        <v>1667</v>
      </c>
      <c r="I121" s="44" t="s">
        <v>273</v>
      </c>
      <c r="K121">
        <f t="shared" si="4"/>
        <v>118903</v>
      </c>
      <c r="L121" t="str">
        <f t="shared" si="4"/>
        <v>HLCASH</v>
      </c>
      <c r="M121" t="str">
        <f t="shared" si="4"/>
        <v>MD</v>
      </c>
      <c r="N121" t="str">
        <f t="shared" si="2"/>
        <v>CAPMD</v>
      </c>
    </row>
    <row r="122" spans="1:14" hidden="1">
      <c r="A122" t="str">
        <f t="shared" si="3"/>
        <v>HLCASHMDP</v>
      </c>
      <c r="B122" s="44">
        <v>120039</v>
      </c>
      <c r="C122" s="44" t="s">
        <v>1</v>
      </c>
      <c r="D122" s="44" t="s">
        <v>85</v>
      </c>
      <c r="E122" s="44" t="s">
        <v>489</v>
      </c>
      <c r="F122" s="44" t="s">
        <v>181</v>
      </c>
      <c r="G122" s="44" t="s">
        <v>287</v>
      </c>
      <c r="H122" s="44" t="s">
        <v>1668</v>
      </c>
      <c r="I122" s="44" t="s">
        <v>258</v>
      </c>
      <c r="K122">
        <f t="shared" si="4"/>
        <v>120039</v>
      </c>
      <c r="L122" t="str">
        <f t="shared" si="4"/>
        <v>HLCASH</v>
      </c>
      <c r="M122" t="str">
        <f t="shared" si="4"/>
        <v>MDP</v>
      </c>
      <c r="N122" t="str">
        <f t="shared" si="2"/>
        <v>HCPMD</v>
      </c>
    </row>
    <row r="123" spans="1:14" hidden="1">
      <c r="A123" t="str">
        <f t="shared" si="3"/>
        <v>HLCASHRDD</v>
      </c>
      <c r="B123" s="44">
        <v>118906</v>
      </c>
      <c r="C123" s="44" t="s">
        <v>1</v>
      </c>
      <c r="D123" s="44" t="s">
        <v>58</v>
      </c>
      <c r="E123" s="44" t="s">
        <v>491</v>
      </c>
      <c r="F123" s="44" t="s">
        <v>181</v>
      </c>
      <c r="G123" s="44" t="s">
        <v>383</v>
      </c>
      <c r="H123" s="44" t="s">
        <v>1684</v>
      </c>
      <c r="I123" s="44" t="s">
        <v>197</v>
      </c>
      <c r="K123">
        <f t="shared" si="4"/>
        <v>118906</v>
      </c>
      <c r="L123" t="str">
        <f t="shared" si="4"/>
        <v>HLCASH</v>
      </c>
      <c r="M123" t="str">
        <f t="shared" si="4"/>
        <v>RDD</v>
      </c>
      <c r="N123" t="str">
        <f t="shared" si="2"/>
        <v>CAD</v>
      </c>
    </row>
    <row r="124" spans="1:14" hidden="1">
      <c r="A124" t="str">
        <f t="shared" si="3"/>
        <v>HLCASHRG</v>
      </c>
      <c r="B124" s="44">
        <v>118907</v>
      </c>
      <c r="C124" s="44" t="s">
        <v>1</v>
      </c>
      <c r="D124" s="44" t="s">
        <v>55</v>
      </c>
      <c r="E124" s="44" t="s">
        <v>493</v>
      </c>
      <c r="F124" s="44" t="s">
        <v>181</v>
      </c>
      <c r="G124" s="44" t="s">
        <v>297</v>
      </c>
      <c r="H124" s="44" t="s">
        <v>56</v>
      </c>
      <c r="I124" s="44" t="s">
        <v>197</v>
      </c>
      <c r="K124">
        <f t="shared" si="4"/>
        <v>118907</v>
      </c>
      <c r="L124" t="str">
        <f t="shared" si="4"/>
        <v>HLCASH</v>
      </c>
      <c r="M124" t="str">
        <f t="shared" si="4"/>
        <v>RG</v>
      </c>
      <c r="N124" t="str">
        <f t="shared" si="2"/>
        <v>CAG</v>
      </c>
    </row>
    <row r="125" spans="1:14" hidden="1">
      <c r="A125" t="str">
        <f t="shared" si="3"/>
        <v>HLCASHRWD</v>
      </c>
      <c r="B125" s="44">
        <v>118908</v>
      </c>
      <c r="C125" s="44" t="s">
        <v>1</v>
      </c>
      <c r="D125" s="44" t="s">
        <v>59</v>
      </c>
      <c r="E125" s="44" t="s">
        <v>495</v>
      </c>
      <c r="F125" s="44" t="s">
        <v>181</v>
      </c>
      <c r="G125" s="44" t="s">
        <v>388</v>
      </c>
      <c r="H125" s="44" t="s">
        <v>1685</v>
      </c>
      <c r="I125" s="44" t="s">
        <v>197</v>
      </c>
      <c r="K125">
        <f t="shared" si="4"/>
        <v>118908</v>
      </c>
      <c r="L125" t="str">
        <f t="shared" si="4"/>
        <v>HLCASH</v>
      </c>
      <c r="M125" t="str">
        <f t="shared" si="4"/>
        <v>RWD</v>
      </c>
      <c r="N125" t="str">
        <f t="shared" si="2"/>
        <v>CAWD</v>
      </c>
    </row>
    <row r="126" spans="1:14">
      <c r="A126" t="str">
        <f t="shared" si="3"/>
        <v>HLCASHUDL</v>
      </c>
      <c r="B126" s="44">
        <v>139237</v>
      </c>
      <c r="C126" s="44" t="s">
        <v>1</v>
      </c>
      <c r="D126" s="44" t="s">
        <v>88</v>
      </c>
      <c r="E126" s="44" t="s">
        <v>497</v>
      </c>
      <c r="F126" s="44" t="s">
        <v>181</v>
      </c>
      <c r="G126" s="44" t="s">
        <v>89</v>
      </c>
      <c r="H126" s="44" t="s">
        <v>1696</v>
      </c>
      <c r="I126" s="44" t="s">
        <v>499</v>
      </c>
      <c r="K126">
        <f t="shared" si="4"/>
        <v>139237</v>
      </c>
      <c r="L126" t="str">
        <f t="shared" si="4"/>
        <v>HLCASH</v>
      </c>
      <c r="M126" t="str">
        <f t="shared" si="4"/>
        <v>UDL</v>
      </c>
      <c r="N126" t="str">
        <f t="shared" si="2"/>
        <v>UCBD</v>
      </c>
    </row>
    <row r="127" spans="1:14">
      <c r="A127" t="str">
        <f t="shared" si="3"/>
        <v>HLCASHUDM</v>
      </c>
      <c r="B127" s="44">
        <v>139238</v>
      </c>
      <c r="C127" s="44" t="s">
        <v>1</v>
      </c>
      <c r="D127" s="44" t="s">
        <v>90</v>
      </c>
      <c r="E127" s="44" t="s">
        <v>500</v>
      </c>
      <c r="F127" s="44" t="s">
        <v>181</v>
      </c>
      <c r="G127" s="44" t="s">
        <v>91</v>
      </c>
      <c r="H127" s="44" t="s">
        <v>1697</v>
      </c>
      <c r="I127" s="44" t="s">
        <v>499</v>
      </c>
      <c r="K127">
        <f t="shared" si="4"/>
        <v>139238</v>
      </c>
      <c r="L127" t="str">
        <f t="shared" si="4"/>
        <v>HLCASH</v>
      </c>
      <c r="M127" t="str">
        <f t="shared" si="4"/>
        <v>UDM</v>
      </c>
      <c r="N127" t="str">
        <f t="shared" si="2"/>
        <v>UCAD</v>
      </c>
    </row>
    <row r="128" spans="1:14">
      <c r="A128" t="str">
        <f t="shared" si="3"/>
        <v>HLCASHURL</v>
      </c>
      <c r="B128" s="44">
        <v>139240</v>
      </c>
      <c r="C128" s="44" t="s">
        <v>1</v>
      </c>
      <c r="D128" s="44" t="s">
        <v>92</v>
      </c>
      <c r="E128" s="44" t="s">
        <v>502</v>
      </c>
      <c r="F128" s="44" t="s">
        <v>181</v>
      </c>
      <c r="G128" s="44" t="s">
        <v>93</v>
      </c>
      <c r="H128" s="44" t="s">
        <v>93</v>
      </c>
      <c r="I128" s="44" t="s">
        <v>499</v>
      </c>
      <c r="K128">
        <f t="shared" si="4"/>
        <v>139240</v>
      </c>
      <c r="L128" t="str">
        <f t="shared" si="4"/>
        <v>HLCASH</v>
      </c>
      <c r="M128" t="str">
        <f t="shared" si="4"/>
        <v>URL</v>
      </c>
      <c r="N128" t="str">
        <f t="shared" si="2"/>
        <v>UCBR</v>
      </c>
    </row>
    <row r="129" spans="1:14">
      <c r="A129" t="str">
        <f t="shared" si="3"/>
        <v>HLCASHURM</v>
      </c>
      <c r="B129" s="44">
        <v>139239</v>
      </c>
      <c r="C129" s="44" t="s">
        <v>1</v>
      </c>
      <c r="D129" s="44" t="s">
        <v>94</v>
      </c>
      <c r="E129" s="44" t="s">
        <v>504</v>
      </c>
      <c r="F129" s="44" t="s">
        <v>181</v>
      </c>
      <c r="G129" s="44" t="s">
        <v>95</v>
      </c>
      <c r="H129" s="44" t="s">
        <v>95</v>
      </c>
      <c r="I129" s="44" t="s">
        <v>499</v>
      </c>
      <c r="K129">
        <f t="shared" si="4"/>
        <v>139239</v>
      </c>
      <c r="L129" t="str">
        <f t="shared" si="4"/>
        <v>HLCASH</v>
      </c>
      <c r="M129" t="str">
        <f t="shared" si="4"/>
        <v>URM</v>
      </c>
      <c r="N129" t="str">
        <f t="shared" si="2"/>
        <v>UCAR</v>
      </c>
    </row>
    <row r="130" spans="1:14" hidden="1">
      <c r="A130" t="str">
        <f t="shared" si="3"/>
        <v>HLCASHWD</v>
      </c>
      <c r="B130" s="44">
        <v>118904</v>
      </c>
      <c r="C130" s="44" t="s">
        <v>1</v>
      </c>
      <c r="D130" s="44" t="s">
        <v>47</v>
      </c>
      <c r="E130" s="44" t="s">
        <v>506</v>
      </c>
      <c r="F130" s="44" t="s">
        <v>181</v>
      </c>
      <c r="G130" s="44" t="s">
        <v>358</v>
      </c>
      <c r="H130" s="44" t="s">
        <v>1679</v>
      </c>
      <c r="I130" s="44" t="s">
        <v>273</v>
      </c>
      <c r="K130">
        <f t="shared" si="4"/>
        <v>118904</v>
      </c>
      <c r="L130" t="str">
        <f t="shared" si="4"/>
        <v>HLCASH</v>
      </c>
      <c r="M130" t="str">
        <f t="shared" si="4"/>
        <v>WD</v>
      </c>
      <c r="N130" t="str">
        <f t="shared" si="4"/>
        <v>CAPWD</v>
      </c>
    </row>
    <row r="131" spans="1:14" ht="14.5" hidden="1">
      <c r="A131" t="str">
        <f t="shared" ref="A131:A194" si="5">C131&amp;D131</f>
        <v>HLCASHWDP</v>
      </c>
      <c r="B131" s="54">
        <v>120040</v>
      </c>
      <c r="C131" s="54" t="s">
        <v>1</v>
      </c>
      <c r="D131" s="54" t="s">
        <v>83</v>
      </c>
      <c r="E131" s="54" t="s">
        <v>508</v>
      </c>
      <c r="F131" s="54" t="s">
        <v>181</v>
      </c>
      <c r="G131" s="54" t="s">
        <v>361</v>
      </c>
      <c r="H131" s="54" t="s">
        <v>1680</v>
      </c>
      <c r="I131" s="54" t="s">
        <v>258</v>
      </c>
      <c r="K131">
        <f t="shared" ref="K131:N194" si="6">B131</f>
        <v>120040</v>
      </c>
      <c r="L131" t="str">
        <f t="shared" si="6"/>
        <v>HLCASH</v>
      </c>
      <c r="M131" t="str">
        <f t="shared" si="6"/>
        <v>WDP</v>
      </c>
      <c r="N131" t="str">
        <f t="shared" si="6"/>
        <v>HCPWD</v>
      </c>
    </row>
    <row r="132" spans="1:14" hidden="1">
      <c r="A132" t="str">
        <f t="shared" si="5"/>
        <v>HOAPDFD</v>
      </c>
      <c r="B132" s="44">
        <v>127070</v>
      </c>
      <c r="C132" s="44" t="s">
        <v>22</v>
      </c>
      <c r="D132" s="44" t="s">
        <v>43</v>
      </c>
      <c r="E132" s="44" t="s">
        <v>510</v>
      </c>
      <c r="F132" s="44" t="s">
        <v>513</v>
      </c>
      <c r="G132" s="44" t="s">
        <v>44</v>
      </c>
      <c r="H132" s="44" t="s">
        <v>1661</v>
      </c>
      <c r="I132" s="44" t="s">
        <v>197</v>
      </c>
      <c r="K132">
        <f t="shared" si="6"/>
        <v>127070</v>
      </c>
      <c r="L132" t="str">
        <f t="shared" si="6"/>
        <v>HOAPDF</v>
      </c>
      <c r="M132" t="str">
        <f t="shared" si="6"/>
        <v>D</v>
      </c>
      <c r="N132" t="str">
        <f t="shared" si="6"/>
        <v>APDD</v>
      </c>
    </row>
    <row r="133" spans="1:14" hidden="1">
      <c r="A133" t="str">
        <f t="shared" si="5"/>
        <v>HOAPDFDDP</v>
      </c>
      <c r="B133" s="44">
        <v>127072</v>
      </c>
      <c r="C133" s="44" t="s">
        <v>22</v>
      </c>
      <c r="D133" s="44" t="s">
        <v>81</v>
      </c>
      <c r="E133" s="44" t="s">
        <v>514</v>
      </c>
      <c r="F133" s="44" t="s">
        <v>513</v>
      </c>
      <c r="G133" s="44" t="s">
        <v>257</v>
      </c>
      <c r="H133" s="44" t="s">
        <v>1662</v>
      </c>
      <c r="I133" s="44" t="s">
        <v>258</v>
      </c>
      <c r="K133">
        <f t="shared" si="6"/>
        <v>127072</v>
      </c>
      <c r="L133" t="str">
        <f t="shared" si="6"/>
        <v>HOAPDF</v>
      </c>
      <c r="M133" t="str">
        <f t="shared" si="6"/>
        <v>DDP</v>
      </c>
      <c r="N133" t="str">
        <f t="shared" si="6"/>
        <v>HAPDD</v>
      </c>
    </row>
    <row r="134" spans="1:14" hidden="1">
      <c r="A134" t="str">
        <f t="shared" si="5"/>
        <v>HOAPDFG</v>
      </c>
      <c r="B134" s="44">
        <v>127073</v>
      </c>
      <c r="C134" s="44" t="s">
        <v>22</v>
      </c>
      <c r="D134" s="44" t="s">
        <v>41</v>
      </c>
      <c r="E134" s="44" t="s">
        <v>516</v>
      </c>
      <c r="F134" s="44" t="s">
        <v>513</v>
      </c>
      <c r="G134" s="44" t="s">
        <v>42</v>
      </c>
      <c r="H134" s="44" t="s">
        <v>42</v>
      </c>
      <c r="I134" s="44" t="s">
        <v>197</v>
      </c>
      <c r="K134">
        <f t="shared" si="6"/>
        <v>127073</v>
      </c>
      <c r="L134" t="str">
        <f t="shared" si="6"/>
        <v>HOAPDF</v>
      </c>
      <c r="M134" t="str">
        <f t="shared" si="6"/>
        <v>G</v>
      </c>
      <c r="N134" t="str">
        <f t="shared" si="6"/>
        <v>APDG</v>
      </c>
    </row>
    <row r="135" spans="1:14" hidden="1">
      <c r="A135" t="str">
        <f t="shared" si="5"/>
        <v>HOAPDFGDP</v>
      </c>
      <c r="B135" s="44">
        <v>127071</v>
      </c>
      <c r="C135" s="44" t="s">
        <v>22</v>
      </c>
      <c r="D135" s="44" t="s">
        <v>79</v>
      </c>
      <c r="E135" s="44" t="s">
        <v>518</v>
      </c>
      <c r="F135" s="44" t="s">
        <v>513</v>
      </c>
      <c r="G135" s="44" t="s">
        <v>261</v>
      </c>
      <c r="H135" s="44" t="s">
        <v>80</v>
      </c>
      <c r="I135" s="44" t="s">
        <v>258</v>
      </c>
      <c r="K135">
        <f t="shared" si="6"/>
        <v>127071</v>
      </c>
      <c r="L135" t="str">
        <f t="shared" si="6"/>
        <v>HOAPDF</v>
      </c>
      <c r="M135" t="str">
        <f t="shared" si="6"/>
        <v>GDP</v>
      </c>
      <c r="N135" t="str">
        <f t="shared" si="6"/>
        <v>HAPDG</v>
      </c>
    </row>
    <row r="136" spans="1:14" hidden="1">
      <c r="A136" t="str">
        <f t="shared" si="5"/>
        <v>HOBRAZD</v>
      </c>
      <c r="B136" s="44">
        <v>115117</v>
      </c>
      <c r="C136" s="44" t="s">
        <v>15</v>
      </c>
      <c r="D136" s="44" t="s">
        <v>43</v>
      </c>
      <c r="E136" s="44" t="s">
        <v>520</v>
      </c>
      <c r="F136" s="44" t="s">
        <v>212</v>
      </c>
      <c r="G136" s="44" t="s">
        <v>44</v>
      </c>
      <c r="H136" s="44" t="s">
        <v>1661</v>
      </c>
      <c r="I136" s="44" t="s">
        <v>197</v>
      </c>
      <c r="K136">
        <f t="shared" si="6"/>
        <v>115117</v>
      </c>
      <c r="L136" t="str">
        <f t="shared" si="6"/>
        <v>HOBRAZ</v>
      </c>
      <c r="M136" t="str">
        <f t="shared" si="6"/>
        <v>D</v>
      </c>
      <c r="N136" t="str">
        <f t="shared" si="6"/>
        <v>BFD</v>
      </c>
    </row>
    <row r="137" spans="1:14" hidden="1">
      <c r="A137" t="str">
        <f t="shared" si="5"/>
        <v>HOBRAZDDP</v>
      </c>
      <c r="B137" s="44">
        <v>120036</v>
      </c>
      <c r="C137" s="44" t="s">
        <v>15</v>
      </c>
      <c r="D137" s="44" t="s">
        <v>81</v>
      </c>
      <c r="E137" s="44" t="s">
        <v>523</v>
      </c>
      <c r="F137" s="44" t="s">
        <v>212</v>
      </c>
      <c r="G137" s="44" t="s">
        <v>257</v>
      </c>
      <c r="H137" s="44" t="s">
        <v>1662</v>
      </c>
      <c r="I137" s="44" t="s">
        <v>258</v>
      </c>
      <c r="K137">
        <f t="shared" si="6"/>
        <v>120036</v>
      </c>
      <c r="L137" t="str">
        <f t="shared" si="6"/>
        <v>HOBRAZ</v>
      </c>
      <c r="M137" t="str">
        <f t="shared" si="6"/>
        <v>DDP</v>
      </c>
      <c r="N137" t="str">
        <f t="shared" si="6"/>
        <v>HBFD</v>
      </c>
    </row>
    <row r="138" spans="1:14" hidden="1">
      <c r="A138" t="str">
        <f t="shared" si="5"/>
        <v>HOBRAZG</v>
      </c>
      <c r="B138" s="44">
        <v>115116</v>
      </c>
      <c r="C138" s="44" t="s">
        <v>15</v>
      </c>
      <c r="D138" s="44" t="s">
        <v>41</v>
      </c>
      <c r="E138" s="44" t="s">
        <v>525</v>
      </c>
      <c r="F138" s="44" t="s">
        <v>212</v>
      </c>
      <c r="G138" s="44" t="s">
        <v>42</v>
      </c>
      <c r="H138" s="44" t="s">
        <v>42</v>
      </c>
      <c r="I138" s="44" t="s">
        <v>197</v>
      </c>
      <c r="K138">
        <f t="shared" si="6"/>
        <v>115116</v>
      </c>
      <c r="L138" t="str">
        <f t="shared" si="6"/>
        <v>HOBRAZ</v>
      </c>
      <c r="M138" t="str">
        <f t="shared" si="6"/>
        <v>G</v>
      </c>
      <c r="N138" t="str">
        <f t="shared" si="6"/>
        <v>BFG</v>
      </c>
    </row>
    <row r="139" spans="1:14" hidden="1">
      <c r="A139" t="str">
        <f t="shared" si="5"/>
        <v>HOBRAZGDP</v>
      </c>
      <c r="B139" s="44">
        <v>120035</v>
      </c>
      <c r="C139" s="44" t="s">
        <v>15</v>
      </c>
      <c r="D139" s="44" t="s">
        <v>79</v>
      </c>
      <c r="E139" s="44" t="s">
        <v>527</v>
      </c>
      <c r="F139" s="44" t="s">
        <v>212</v>
      </c>
      <c r="G139" s="44" t="s">
        <v>261</v>
      </c>
      <c r="H139" s="44" t="s">
        <v>80</v>
      </c>
      <c r="I139" s="44" t="s">
        <v>258</v>
      </c>
      <c r="K139">
        <f t="shared" si="6"/>
        <v>120035</v>
      </c>
      <c r="L139" t="str">
        <f t="shared" si="6"/>
        <v>HOBRAZ</v>
      </c>
      <c r="M139" t="str">
        <f t="shared" si="6"/>
        <v>GDP</v>
      </c>
      <c r="N139" t="str">
        <f t="shared" si="6"/>
        <v>HBFG</v>
      </c>
    </row>
    <row r="140" spans="1:14" hidden="1">
      <c r="A140" t="str">
        <f t="shared" si="5"/>
        <v>HOEMKFD</v>
      </c>
      <c r="B140" s="44">
        <v>107989</v>
      </c>
      <c r="C140" s="44" t="s">
        <v>14</v>
      </c>
      <c r="D140" s="44" t="s">
        <v>43</v>
      </c>
      <c r="E140" s="44" t="s">
        <v>529</v>
      </c>
      <c r="F140" s="44" t="s">
        <v>532</v>
      </c>
      <c r="G140" s="44" t="s">
        <v>44</v>
      </c>
      <c r="H140" s="44" t="s">
        <v>1661</v>
      </c>
      <c r="I140" s="44" t="s">
        <v>197</v>
      </c>
      <c r="K140">
        <f t="shared" si="6"/>
        <v>107989</v>
      </c>
      <c r="L140" t="str">
        <f t="shared" si="6"/>
        <v>HOEMKF</v>
      </c>
      <c r="M140" t="str">
        <f t="shared" si="6"/>
        <v>D</v>
      </c>
      <c r="N140" t="str">
        <f t="shared" si="6"/>
        <v>EMFD</v>
      </c>
    </row>
    <row r="141" spans="1:14" hidden="1">
      <c r="A141" t="str">
        <f t="shared" si="5"/>
        <v>HOEMKFDDP</v>
      </c>
      <c r="B141" s="44">
        <v>120044</v>
      </c>
      <c r="C141" s="44" t="s">
        <v>14</v>
      </c>
      <c r="D141" s="44" t="s">
        <v>81</v>
      </c>
      <c r="E141" s="44" t="s">
        <v>533</v>
      </c>
      <c r="F141" s="44" t="s">
        <v>532</v>
      </c>
      <c r="G141" s="44" t="s">
        <v>257</v>
      </c>
      <c r="H141" s="44" t="s">
        <v>1662</v>
      </c>
      <c r="I141" s="44" t="s">
        <v>258</v>
      </c>
      <c r="K141">
        <f t="shared" si="6"/>
        <v>120044</v>
      </c>
      <c r="L141" t="str">
        <f t="shared" si="6"/>
        <v>HOEMKF</v>
      </c>
      <c r="M141" t="str">
        <f t="shared" si="6"/>
        <v>DDP</v>
      </c>
      <c r="N141" t="str">
        <f t="shared" si="6"/>
        <v>HEMFD</v>
      </c>
    </row>
    <row r="142" spans="1:14" hidden="1">
      <c r="A142" t="str">
        <f t="shared" si="5"/>
        <v>HOEMKFG</v>
      </c>
      <c r="B142" s="44">
        <v>107988</v>
      </c>
      <c r="C142" s="44" t="s">
        <v>14</v>
      </c>
      <c r="D142" s="44" t="s">
        <v>41</v>
      </c>
      <c r="E142" s="44" t="s">
        <v>535</v>
      </c>
      <c r="F142" s="44" t="s">
        <v>532</v>
      </c>
      <c r="G142" s="44" t="s">
        <v>42</v>
      </c>
      <c r="H142" s="44" t="s">
        <v>42</v>
      </c>
      <c r="I142" s="44" t="s">
        <v>197</v>
      </c>
      <c r="K142">
        <f t="shared" si="6"/>
        <v>107988</v>
      </c>
      <c r="L142" t="str">
        <f t="shared" si="6"/>
        <v>HOEMKF</v>
      </c>
      <c r="M142" t="str">
        <f t="shared" si="6"/>
        <v>G</v>
      </c>
      <c r="N142" t="str">
        <f t="shared" si="6"/>
        <v>EMFG</v>
      </c>
    </row>
    <row r="143" spans="1:14" hidden="1">
      <c r="A143" t="str">
        <f t="shared" si="5"/>
        <v>HOEMKFGDP</v>
      </c>
      <c r="B143" s="44">
        <v>120043</v>
      </c>
      <c r="C143" s="44" t="s">
        <v>14</v>
      </c>
      <c r="D143" s="44" t="s">
        <v>79</v>
      </c>
      <c r="E143" s="44" t="s">
        <v>537</v>
      </c>
      <c r="F143" s="44" t="s">
        <v>532</v>
      </c>
      <c r="G143" s="44" t="s">
        <v>261</v>
      </c>
      <c r="H143" s="44" t="s">
        <v>80</v>
      </c>
      <c r="I143" s="44" t="s">
        <v>258</v>
      </c>
      <c r="K143">
        <f t="shared" si="6"/>
        <v>120043</v>
      </c>
      <c r="L143" t="str">
        <f t="shared" si="6"/>
        <v>HOEMKF</v>
      </c>
      <c r="M143" t="str">
        <f t="shared" si="6"/>
        <v>GDP</v>
      </c>
      <c r="N143" t="str">
        <f t="shared" si="6"/>
        <v>HEMFG</v>
      </c>
    </row>
    <row r="144" spans="1:14" hidden="1">
      <c r="A144" t="str">
        <f t="shared" si="5"/>
        <v>HOGCOPG</v>
      </c>
      <c r="B144" s="44">
        <v>133713</v>
      </c>
      <c r="C144" s="44" t="s">
        <v>26</v>
      </c>
      <c r="D144" s="44" t="s">
        <v>41</v>
      </c>
      <c r="E144" s="44" t="s">
        <v>539</v>
      </c>
      <c r="F144" s="44" t="s">
        <v>540</v>
      </c>
      <c r="G144" s="44" t="s">
        <v>42</v>
      </c>
      <c r="H144" s="44" t="s">
        <v>42</v>
      </c>
      <c r="I144" s="44" t="s">
        <v>197</v>
      </c>
      <c r="K144">
        <f t="shared" si="6"/>
        <v>133713</v>
      </c>
      <c r="L144" t="str">
        <f t="shared" si="6"/>
        <v>HOGCOP</v>
      </c>
      <c r="M144" t="str">
        <f t="shared" si="6"/>
        <v>G</v>
      </c>
      <c r="N144" t="str">
        <f t="shared" si="6"/>
        <v>GCOFG</v>
      </c>
    </row>
    <row r="145" spans="1:14" hidden="1">
      <c r="A145" t="str">
        <f t="shared" si="5"/>
        <v>HOGCOPGDP</v>
      </c>
      <c r="B145" s="44">
        <v>133714</v>
      </c>
      <c r="C145" s="44" t="s">
        <v>26</v>
      </c>
      <c r="D145" s="44" t="s">
        <v>79</v>
      </c>
      <c r="E145" s="44" t="s">
        <v>541</v>
      </c>
      <c r="F145" s="44" t="s">
        <v>540</v>
      </c>
      <c r="G145" s="44" t="s">
        <v>261</v>
      </c>
      <c r="H145" s="44" t="s">
        <v>80</v>
      </c>
      <c r="I145" s="44" t="s">
        <v>258</v>
      </c>
      <c r="K145">
        <f t="shared" si="6"/>
        <v>133714</v>
      </c>
      <c r="L145" t="str">
        <f t="shared" si="6"/>
        <v>HOGCOP</v>
      </c>
      <c r="M145" t="str">
        <f t="shared" si="6"/>
        <v>GDP</v>
      </c>
      <c r="N145" t="str">
        <f t="shared" si="6"/>
        <v>HGCOG</v>
      </c>
    </row>
    <row r="146" spans="1:14" hidden="1">
      <c r="A146" t="str">
        <f t="shared" si="5"/>
        <v>HOMSCSD</v>
      </c>
      <c r="B146" s="44">
        <v>129196</v>
      </c>
      <c r="C146" s="44" t="s">
        <v>23</v>
      </c>
      <c r="D146" s="44" t="s">
        <v>43</v>
      </c>
      <c r="E146" s="44" t="s">
        <v>542</v>
      </c>
      <c r="F146" s="44" t="s">
        <v>546</v>
      </c>
      <c r="G146" s="44" t="s">
        <v>44</v>
      </c>
      <c r="H146" s="44" t="s">
        <v>1661</v>
      </c>
      <c r="I146" s="44" t="s">
        <v>197</v>
      </c>
      <c r="K146">
        <f t="shared" si="6"/>
        <v>129196</v>
      </c>
      <c r="L146" t="str">
        <f t="shared" si="6"/>
        <v>HOMSCS</v>
      </c>
      <c r="M146" t="str">
        <f t="shared" si="6"/>
        <v>D</v>
      </c>
      <c r="N146" t="str">
        <f t="shared" si="6"/>
        <v>MSCD</v>
      </c>
    </row>
    <row r="147" spans="1:14" hidden="1">
      <c r="A147" t="str">
        <f t="shared" si="5"/>
        <v>HOMSCSDDP</v>
      </c>
      <c r="B147" s="44">
        <v>129198</v>
      </c>
      <c r="C147" s="44" t="s">
        <v>23</v>
      </c>
      <c r="D147" s="44" t="s">
        <v>81</v>
      </c>
      <c r="E147" s="44" t="s">
        <v>547</v>
      </c>
      <c r="F147" s="44" t="s">
        <v>546</v>
      </c>
      <c r="G147" s="44" t="s">
        <v>257</v>
      </c>
      <c r="H147" s="44" t="s">
        <v>1662</v>
      </c>
      <c r="I147" s="44" t="s">
        <v>258</v>
      </c>
      <c r="K147">
        <f t="shared" si="6"/>
        <v>129198</v>
      </c>
      <c r="L147" t="str">
        <f t="shared" si="6"/>
        <v>HOMSCS</v>
      </c>
      <c r="M147" t="str">
        <f t="shared" si="6"/>
        <v>DDP</v>
      </c>
      <c r="N147" t="str">
        <f t="shared" si="6"/>
        <v>HMSCD</v>
      </c>
    </row>
    <row r="148" spans="1:14" hidden="1">
      <c r="A148" t="str">
        <f t="shared" si="5"/>
        <v>HOMSCSG</v>
      </c>
      <c r="B148" s="44">
        <v>129195</v>
      </c>
      <c r="C148" s="44" t="s">
        <v>23</v>
      </c>
      <c r="D148" s="44" t="s">
        <v>41</v>
      </c>
      <c r="E148" s="44" t="s">
        <v>548</v>
      </c>
      <c r="F148" s="44" t="s">
        <v>546</v>
      </c>
      <c r="G148" s="44" t="s">
        <v>42</v>
      </c>
      <c r="H148" s="44" t="s">
        <v>42</v>
      </c>
      <c r="I148" s="44" t="s">
        <v>197</v>
      </c>
      <c r="K148">
        <f t="shared" si="6"/>
        <v>129195</v>
      </c>
      <c r="L148" t="str">
        <f t="shared" si="6"/>
        <v>HOMSCS</v>
      </c>
      <c r="M148" t="str">
        <f t="shared" si="6"/>
        <v>G</v>
      </c>
      <c r="N148" t="str">
        <f t="shared" si="6"/>
        <v>MSCG</v>
      </c>
    </row>
    <row r="149" spans="1:14" hidden="1">
      <c r="A149" t="str">
        <f t="shared" si="5"/>
        <v>HOMSCSGDP</v>
      </c>
      <c r="B149" s="44">
        <v>129197</v>
      </c>
      <c r="C149" s="44" t="s">
        <v>23</v>
      </c>
      <c r="D149" s="44" t="s">
        <v>79</v>
      </c>
      <c r="E149" s="44" t="s">
        <v>550</v>
      </c>
      <c r="F149" s="44" t="s">
        <v>546</v>
      </c>
      <c r="G149" s="44" t="s">
        <v>261</v>
      </c>
      <c r="H149" s="44" t="s">
        <v>80</v>
      </c>
      <c r="I149" s="44" t="s">
        <v>258</v>
      </c>
      <c r="K149">
        <f t="shared" si="6"/>
        <v>129197</v>
      </c>
      <c r="L149" t="str">
        <f t="shared" si="6"/>
        <v>HOMSCS</v>
      </c>
      <c r="M149" t="str">
        <f t="shared" si="6"/>
        <v>GDP</v>
      </c>
      <c r="N149" t="str">
        <f t="shared" si="6"/>
        <v>HMSCG</v>
      </c>
    </row>
    <row r="150" spans="1:14" hidden="1">
      <c r="A150" t="str">
        <f t="shared" si="5"/>
        <v>HOMSGSD</v>
      </c>
      <c r="B150" s="44">
        <v>129199</v>
      </c>
      <c r="C150" s="44" t="s">
        <v>24</v>
      </c>
      <c r="D150" s="44" t="s">
        <v>43</v>
      </c>
      <c r="E150" s="44" t="s">
        <v>552</v>
      </c>
      <c r="F150" s="44" t="s">
        <v>556</v>
      </c>
      <c r="G150" s="44" t="s">
        <v>44</v>
      </c>
      <c r="H150" s="44" t="s">
        <v>1661</v>
      </c>
      <c r="I150" s="44" t="s">
        <v>197</v>
      </c>
      <c r="K150">
        <f t="shared" si="6"/>
        <v>129199</v>
      </c>
      <c r="L150" t="str">
        <f t="shared" si="6"/>
        <v>HOMSGS</v>
      </c>
      <c r="M150" t="str">
        <f t="shared" si="6"/>
        <v>D</v>
      </c>
      <c r="N150" t="str">
        <f t="shared" si="6"/>
        <v>MSGD</v>
      </c>
    </row>
    <row r="151" spans="1:14" hidden="1">
      <c r="A151" t="str">
        <f t="shared" si="5"/>
        <v>HOMSGSDDP</v>
      </c>
      <c r="B151" s="44">
        <v>129201</v>
      </c>
      <c r="C151" s="44" t="s">
        <v>24</v>
      </c>
      <c r="D151" s="44" t="s">
        <v>81</v>
      </c>
      <c r="E151" s="44" t="s">
        <v>557</v>
      </c>
      <c r="F151" s="44" t="s">
        <v>556</v>
      </c>
      <c r="G151" s="44" t="s">
        <v>257</v>
      </c>
      <c r="H151" s="44" t="s">
        <v>1662</v>
      </c>
      <c r="I151" s="44" t="s">
        <v>258</v>
      </c>
      <c r="K151">
        <f t="shared" si="6"/>
        <v>129201</v>
      </c>
      <c r="L151" t="str">
        <f t="shared" si="6"/>
        <v>HOMSGS</v>
      </c>
      <c r="M151" t="str">
        <f t="shared" si="6"/>
        <v>DDP</v>
      </c>
      <c r="N151" t="str">
        <f t="shared" si="6"/>
        <v>HMSGD</v>
      </c>
    </row>
    <row r="152" spans="1:14" hidden="1">
      <c r="A152" t="str">
        <f t="shared" si="5"/>
        <v>HOMSGSG</v>
      </c>
      <c r="B152" s="44">
        <v>129065</v>
      </c>
      <c r="C152" s="44" t="s">
        <v>24</v>
      </c>
      <c r="D152" s="44" t="s">
        <v>41</v>
      </c>
      <c r="E152" s="44" t="s">
        <v>559</v>
      </c>
      <c r="F152" s="44" t="s">
        <v>556</v>
      </c>
      <c r="G152" s="44" t="s">
        <v>42</v>
      </c>
      <c r="H152" s="44" t="s">
        <v>42</v>
      </c>
      <c r="I152" s="44" t="s">
        <v>197</v>
      </c>
      <c r="K152">
        <f t="shared" si="6"/>
        <v>129065</v>
      </c>
      <c r="L152" t="str">
        <f t="shared" si="6"/>
        <v>HOMSGS</v>
      </c>
      <c r="M152" t="str">
        <f t="shared" si="6"/>
        <v>G</v>
      </c>
      <c r="N152" t="str">
        <f t="shared" si="6"/>
        <v>MSGG</v>
      </c>
    </row>
    <row r="153" spans="1:14" hidden="1">
      <c r="A153" t="str">
        <f t="shared" si="5"/>
        <v>HOMSGSGDP</v>
      </c>
      <c r="B153" s="44">
        <v>129200</v>
      </c>
      <c r="C153" s="44" t="s">
        <v>24</v>
      </c>
      <c r="D153" s="44" t="s">
        <v>79</v>
      </c>
      <c r="E153" s="44" t="s">
        <v>561</v>
      </c>
      <c r="F153" s="44" t="s">
        <v>556</v>
      </c>
      <c r="G153" s="44" t="s">
        <v>261</v>
      </c>
      <c r="H153" s="44" t="s">
        <v>80</v>
      </c>
      <c r="I153" s="44" t="s">
        <v>258</v>
      </c>
      <c r="K153">
        <f t="shared" si="6"/>
        <v>129200</v>
      </c>
      <c r="L153" t="str">
        <f t="shared" si="6"/>
        <v>HOMSGS</v>
      </c>
      <c r="M153" t="str">
        <f t="shared" si="6"/>
        <v>GDP</v>
      </c>
      <c r="N153" t="str">
        <f t="shared" si="6"/>
        <v>HMSGG</v>
      </c>
    </row>
    <row r="154" spans="1:14" hidden="1">
      <c r="A154" t="str">
        <f t="shared" si="5"/>
        <v>HOMSMSD</v>
      </c>
      <c r="B154" s="44">
        <v>129192</v>
      </c>
      <c r="C154" s="44" t="s">
        <v>25</v>
      </c>
      <c r="D154" s="44" t="s">
        <v>43</v>
      </c>
      <c r="E154" s="44" t="s">
        <v>563</v>
      </c>
      <c r="F154" s="44" t="s">
        <v>567</v>
      </c>
      <c r="G154" s="44" t="s">
        <v>44</v>
      </c>
      <c r="H154" s="44" t="s">
        <v>1661</v>
      </c>
      <c r="I154" s="44" t="s">
        <v>197</v>
      </c>
      <c r="K154">
        <f t="shared" si="6"/>
        <v>129192</v>
      </c>
      <c r="L154" t="str">
        <f t="shared" si="6"/>
        <v>HOMSMS</v>
      </c>
      <c r="M154" t="str">
        <f t="shared" si="6"/>
        <v>D</v>
      </c>
      <c r="N154" t="str">
        <f t="shared" si="6"/>
        <v>MSMD</v>
      </c>
    </row>
    <row r="155" spans="1:14" hidden="1">
      <c r="A155" t="str">
        <f t="shared" si="5"/>
        <v>HOMSMSDDP</v>
      </c>
      <c r="B155" s="44">
        <v>129194</v>
      </c>
      <c r="C155" s="44" t="s">
        <v>25</v>
      </c>
      <c r="D155" s="44" t="s">
        <v>81</v>
      </c>
      <c r="E155" s="44" t="s">
        <v>568</v>
      </c>
      <c r="F155" s="44" t="s">
        <v>567</v>
      </c>
      <c r="G155" s="44" t="s">
        <v>257</v>
      </c>
      <c r="H155" s="44" t="s">
        <v>1662</v>
      </c>
      <c r="I155" s="44" t="s">
        <v>258</v>
      </c>
      <c r="K155">
        <f t="shared" si="6"/>
        <v>129194</v>
      </c>
      <c r="L155" t="str">
        <f t="shared" si="6"/>
        <v>HOMSMS</v>
      </c>
      <c r="M155" t="str">
        <f t="shared" si="6"/>
        <v>DDP</v>
      </c>
      <c r="N155" t="str">
        <f t="shared" si="6"/>
        <v>HMSMD</v>
      </c>
    </row>
    <row r="156" spans="1:14" hidden="1">
      <c r="A156" t="str">
        <f t="shared" si="5"/>
        <v>HOMSMSG</v>
      </c>
      <c r="B156" s="44">
        <v>129191</v>
      </c>
      <c r="C156" s="44" t="s">
        <v>25</v>
      </c>
      <c r="D156" s="44" t="s">
        <v>41</v>
      </c>
      <c r="E156" s="44" t="s">
        <v>570</v>
      </c>
      <c r="F156" s="44" t="s">
        <v>567</v>
      </c>
      <c r="G156" s="44" t="s">
        <v>42</v>
      </c>
      <c r="H156" s="44" t="s">
        <v>42</v>
      </c>
      <c r="I156" s="44" t="s">
        <v>197</v>
      </c>
      <c r="K156">
        <f t="shared" si="6"/>
        <v>129191</v>
      </c>
      <c r="L156" t="str">
        <f t="shared" si="6"/>
        <v>HOMSMS</v>
      </c>
      <c r="M156" t="str">
        <f t="shared" si="6"/>
        <v>G</v>
      </c>
      <c r="N156" t="str">
        <f t="shared" si="6"/>
        <v>MSMG</v>
      </c>
    </row>
    <row r="157" spans="1:14" hidden="1">
      <c r="A157" t="str">
        <f t="shared" si="5"/>
        <v>HOMSMSGDP</v>
      </c>
      <c r="B157" s="44">
        <v>129193</v>
      </c>
      <c r="C157" s="44" t="s">
        <v>25</v>
      </c>
      <c r="D157" s="44" t="s">
        <v>79</v>
      </c>
      <c r="E157" s="44" t="s">
        <v>573</v>
      </c>
      <c r="F157" s="44" t="s">
        <v>567</v>
      </c>
      <c r="G157" s="44" t="s">
        <v>261</v>
      </c>
      <c r="H157" s="44" t="s">
        <v>80</v>
      </c>
      <c r="I157" s="44" t="s">
        <v>258</v>
      </c>
      <c r="K157">
        <f t="shared" si="6"/>
        <v>129193</v>
      </c>
      <c r="L157" t="str">
        <f t="shared" si="6"/>
        <v>HOMSMS</v>
      </c>
      <c r="M157" t="str">
        <f t="shared" si="6"/>
        <v>GDP</v>
      </c>
      <c r="N157" t="str">
        <f t="shared" si="6"/>
        <v>HMSMG</v>
      </c>
    </row>
    <row r="158" spans="1:14" hidden="1">
      <c r="A158" t="e">
        <f t="shared" si="5"/>
        <v>#N/A</v>
      </c>
      <c r="B158">
        <v>105227</v>
      </c>
      <c r="C158" t="s">
        <v>11</v>
      </c>
      <c r="D158" t="e">
        <v>#N/A</v>
      </c>
      <c r="E158" s="44" t="e">
        <v>#N/A</v>
      </c>
      <c r="F158" t="s">
        <v>195</v>
      </c>
      <c r="G158" t="s">
        <v>44</v>
      </c>
      <c r="H158" t="s">
        <v>1661</v>
      </c>
      <c r="K158">
        <f t="shared" si="6"/>
        <v>105227</v>
      </c>
      <c r="L158" t="str">
        <f t="shared" si="6"/>
        <v>HEUOPF</v>
      </c>
      <c r="M158" t="e">
        <f t="shared" si="6"/>
        <v>#N/A</v>
      </c>
      <c r="N158" t="e">
        <f t="shared" si="6"/>
        <v>#N/A</v>
      </c>
    </row>
    <row r="159" spans="1:14" hidden="1">
      <c r="A159" t="e">
        <f t="shared" si="5"/>
        <v>#N/A</v>
      </c>
      <c r="B159">
        <v>120080</v>
      </c>
      <c r="C159" t="s">
        <v>11</v>
      </c>
      <c r="D159" t="e">
        <v>#N/A</v>
      </c>
      <c r="E159" s="44" t="e">
        <v>#N/A</v>
      </c>
      <c r="F159" t="s">
        <v>195</v>
      </c>
      <c r="G159" t="s">
        <v>257</v>
      </c>
      <c r="H159" t="s">
        <v>1662</v>
      </c>
      <c r="K159">
        <f t="shared" si="6"/>
        <v>120080</v>
      </c>
      <c r="L159" t="str">
        <f t="shared" si="6"/>
        <v>HEUOPF</v>
      </c>
      <c r="M159" t="e">
        <f t="shared" si="6"/>
        <v>#N/A</v>
      </c>
      <c r="N159" t="e">
        <f t="shared" si="6"/>
        <v>#N/A</v>
      </c>
    </row>
    <row r="160" spans="1:14" hidden="1">
      <c r="A160" t="e">
        <f t="shared" si="5"/>
        <v>#N/A</v>
      </c>
      <c r="B160">
        <v>105228</v>
      </c>
      <c r="C160" t="s">
        <v>11</v>
      </c>
      <c r="D160" t="e">
        <v>#N/A</v>
      </c>
      <c r="E160" s="44" t="e">
        <v>#N/A</v>
      </c>
      <c r="F160" t="s">
        <v>195</v>
      </c>
      <c r="G160" t="s">
        <v>42</v>
      </c>
      <c r="H160" t="s">
        <v>42</v>
      </c>
      <c r="K160">
        <f t="shared" si="6"/>
        <v>105228</v>
      </c>
      <c r="L160" t="str">
        <f t="shared" si="6"/>
        <v>HEUOPF</v>
      </c>
      <c r="M160" t="e">
        <f t="shared" si="6"/>
        <v>#N/A</v>
      </c>
      <c r="N160" t="e">
        <f t="shared" si="6"/>
        <v>#N/A</v>
      </c>
    </row>
    <row r="161" spans="1:14" hidden="1">
      <c r="A161" t="e">
        <f t="shared" si="5"/>
        <v>#N/A</v>
      </c>
      <c r="B161">
        <v>120081</v>
      </c>
      <c r="C161" t="s">
        <v>11</v>
      </c>
      <c r="D161" t="e">
        <v>#N/A</v>
      </c>
      <c r="E161" s="44" t="e">
        <v>#N/A</v>
      </c>
      <c r="F161" t="s">
        <v>195</v>
      </c>
      <c r="G161" t="s">
        <v>261</v>
      </c>
      <c r="H161" t="s">
        <v>80</v>
      </c>
      <c r="K161">
        <f t="shared" si="6"/>
        <v>120081</v>
      </c>
      <c r="L161" t="str">
        <f t="shared" si="6"/>
        <v>HEUOPF</v>
      </c>
      <c r="M161" t="e">
        <f t="shared" si="6"/>
        <v>#N/A</v>
      </c>
      <c r="N161" t="e">
        <f t="shared" si="6"/>
        <v>#N/A</v>
      </c>
    </row>
    <row r="162" spans="1:14" hidden="1">
      <c r="A162" t="e">
        <f t="shared" si="5"/>
        <v>#N/A</v>
      </c>
      <c r="B162">
        <v>127187</v>
      </c>
      <c r="C162" t="s">
        <v>19</v>
      </c>
      <c r="D162" t="e">
        <v>#N/A</v>
      </c>
      <c r="E162" s="44" t="e">
        <v>#N/A</v>
      </c>
      <c r="F162" t="s">
        <v>892</v>
      </c>
      <c r="G162" t="s">
        <v>44</v>
      </c>
      <c r="H162" t="s">
        <v>1661</v>
      </c>
      <c r="K162">
        <f t="shared" si="6"/>
        <v>127187</v>
      </c>
      <c r="L162" t="str">
        <f t="shared" si="6"/>
        <v>HFT105</v>
      </c>
      <c r="M162" t="e">
        <f t="shared" si="6"/>
        <v>#N/A</v>
      </c>
      <c r="N162" t="e">
        <f t="shared" si="6"/>
        <v>#N/A</v>
      </c>
    </row>
    <row r="163" spans="1:14" hidden="1">
      <c r="A163" t="e">
        <f t="shared" si="5"/>
        <v>#N/A</v>
      </c>
      <c r="B163">
        <v>127185</v>
      </c>
      <c r="C163" t="s">
        <v>19</v>
      </c>
      <c r="D163" t="e">
        <v>#N/A</v>
      </c>
      <c r="E163" s="44" t="e">
        <v>#N/A</v>
      </c>
      <c r="F163" t="s">
        <v>892</v>
      </c>
      <c r="G163" t="s">
        <v>42</v>
      </c>
      <c r="H163" t="s">
        <v>42</v>
      </c>
      <c r="K163">
        <f t="shared" si="6"/>
        <v>127185</v>
      </c>
      <c r="L163" t="str">
        <f t="shared" si="6"/>
        <v>HFT105</v>
      </c>
      <c r="M163" t="e">
        <f t="shared" si="6"/>
        <v>#N/A</v>
      </c>
      <c r="N163" t="e">
        <f t="shared" si="6"/>
        <v>#N/A</v>
      </c>
    </row>
    <row r="164" spans="1:14" hidden="1">
      <c r="A164" t="e">
        <f t="shared" si="5"/>
        <v>#N/A</v>
      </c>
      <c r="B164">
        <v>127188</v>
      </c>
      <c r="C164" t="s">
        <v>19</v>
      </c>
      <c r="D164" t="e">
        <v>#N/A</v>
      </c>
      <c r="E164" s="44" t="e">
        <v>#N/A</v>
      </c>
      <c r="F164" t="s">
        <v>892</v>
      </c>
      <c r="G164" t="s">
        <v>261</v>
      </c>
      <c r="H164" t="s">
        <v>80</v>
      </c>
      <c r="K164">
        <f t="shared" si="6"/>
        <v>127188</v>
      </c>
      <c r="L164" t="str">
        <f t="shared" si="6"/>
        <v>HFT105</v>
      </c>
      <c r="M164" t="e">
        <f t="shared" si="6"/>
        <v>#N/A</v>
      </c>
      <c r="N164" t="e">
        <f t="shared" si="6"/>
        <v>#N/A</v>
      </c>
    </row>
    <row r="165" spans="1:14" hidden="1">
      <c r="A165" t="e">
        <f t="shared" si="5"/>
        <v>#N/A</v>
      </c>
      <c r="B165">
        <v>128853</v>
      </c>
      <c r="C165" t="s">
        <v>21</v>
      </c>
      <c r="D165" t="e">
        <v>#N/A</v>
      </c>
      <c r="E165" s="44" t="e">
        <v>#N/A</v>
      </c>
      <c r="F165" t="s">
        <v>896</v>
      </c>
      <c r="G165" t="s">
        <v>44</v>
      </c>
      <c r="H165" t="s">
        <v>1661</v>
      </c>
      <c r="K165">
        <f t="shared" si="6"/>
        <v>128853</v>
      </c>
      <c r="L165" t="str">
        <f t="shared" si="6"/>
        <v>HFT109</v>
      </c>
      <c r="M165" t="e">
        <f t="shared" si="6"/>
        <v>#N/A</v>
      </c>
      <c r="N165" t="e">
        <f t="shared" si="6"/>
        <v>#N/A</v>
      </c>
    </row>
    <row r="166" spans="1:14" hidden="1">
      <c r="A166" t="e">
        <f t="shared" si="5"/>
        <v>#N/A</v>
      </c>
      <c r="B166">
        <v>128852</v>
      </c>
      <c r="C166" t="s">
        <v>21</v>
      </c>
      <c r="D166" t="e">
        <v>#N/A</v>
      </c>
      <c r="E166" s="44" t="e">
        <v>#N/A</v>
      </c>
      <c r="F166" t="s">
        <v>896</v>
      </c>
      <c r="G166" t="s">
        <v>42</v>
      </c>
      <c r="H166" t="s">
        <v>42</v>
      </c>
      <c r="K166">
        <f t="shared" si="6"/>
        <v>128852</v>
      </c>
      <c r="L166" t="str">
        <f t="shared" si="6"/>
        <v>HFT109</v>
      </c>
      <c r="M166" t="e">
        <f t="shared" si="6"/>
        <v>#N/A</v>
      </c>
      <c r="N166" t="e">
        <f t="shared" si="6"/>
        <v>#N/A</v>
      </c>
    </row>
    <row r="167" spans="1:14" hidden="1">
      <c r="A167" t="e">
        <f t="shared" si="5"/>
        <v>#N/A</v>
      </c>
      <c r="B167">
        <v>128854</v>
      </c>
      <c r="C167" t="s">
        <v>21</v>
      </c>
      <c r="D167" t="e">
        <v>#N/A</v>
      </c>
      <c r="E167" s="44" t="e">
        <v>#N/A</v>
      </c>
      <c r="F167" t="s">
        <v>896</v>
      </c>
      <c r="G167" t="s">
        <v>261</v>
      </c>
      <c r="H167" t="s">
        <v>80</v>
      </c>
      <c r="K167">
        <f t="shared" si="6"/>
        <v>128854</v>
      </c>
      <c r="L167" t="str">
        <f t="shared" si="6"/>
        <v>HFT109</v>
      </c>
      <c r="M167" t="e">
        <f t="shared" si="6"/>
        <v>#N/A</v>
      </c>
      <c r="N167" t="e">
        <f t="shared" si="6"/>
        <v>#N/A</v>
      </c>
    </row>
    <row r="168" spans="1:14" hidden="1">
      <c r="A168" t="e">
        <f t="shared" si="5"/>
        <v>#N/A</v>
      </c>
      <c r="B168">
        <v>128246</v>
      </c>
      <c r="C168" t="s">
        <v>20</v>
      </c>
      <c r="D168" t="e">
        <v>#N/A</v>
      </c>
      <c r="E168" s="44" t="e">
        <v>#N/A</v>
      </c>
      <c r="F168" t="s">
        <v>895</v>
      </c>
      <c r="G168" t="s">
        <v>44</v>
      </c>
      <c r="H168" t="s">
        <v>1661</v>
      </c>
      <c r="K168">
        <f t="shared" si="6"/>
        <v>128246</v>
      </c>
      <c r="L168" t="str">
        <f t="shared" si="6"/>
        <v>HFT107</v>
      </c>
      <c r="M168" t="e">
        <f t="shared" si="6"/>
        <v>#N/A</v>
      </c>
      <c r="N168" t="e">
        <f t="shared" si="6"/>
        <v>#N/A</v>
      </c>
    </row>
    <row r="169" spans="1:14" hidden="1">
      <c r="A169" t="e">
        <f t="shared" si="5"/>
        <v>#N/A</v>
      </c>
      <c r="B169">
        <v>128245</v>
      </c>
      <c r="C169" t="s">
        <v>20</v>
      </c>
      <c r="D169" t="e">
        <v>#N/A</v>
      </c>
      <c r="E169" s="44" t="e">
        <v>#N/A</v>
      </c>
      <c r="F169" t="s">
        <v>895</v>
      </c>
      <c r="G169" t="s">
        <v>42</v>
      </c>
      <c r="H169" t="s">
        <v>42</v>
      </c>
      <c r="K169">
        <f t="shared" si="6"/>
        <v>128245</v>
      </c>
      <c r="L169" t="str">
        <f t="shared" si="6"/>
        <v>HFT107</v>
      </c>
      <c r="M169" t="e">
        <f t="shared" si="6"/>
        <v>#N/A</v>
      </c>
      <c r="N169" t="e">
        <f t="shared" si="6"/>
        <v>#N/A</v>
      </c>
    </row>
    <row r="170" spans="1:14" hidden="1">
      <c r="A170" t="e">
        <f t="shared" si="5"/>
        <v>#N/A</v>
      </c>
      <c r="B170">
        <v>128247</v>
      </c>
      <c r="C170" t="s">
        <v>20</v>
      </c>
      <c r="D170" t="e">
        <v>#N/A</v>
      </c>
      <c r="E170" s="44" t="e">
        <v>#N/A</v>
      </c>
      <c r="F170" t="s">
        <v>895</v>
      </c>
      <c r="G170" t="s">
        <v>261</v>
      </c>
      <c r="H170" t="s">
        <v>80</v>
      </c>
      <c r="K170">
        <f t="shared" si="6"/>
        <v>128247</v>
      </c>
      <c r="L170" t="str">
        <f t="shared" si="6"/>
        <v>HFT107</v>
      </c>
      <c r="M170" t="e">
        <f t="shared" si="6"/>
        <v>#N/A</v>
      </c>
      <c r="N170" t="e">
        <f t="shared" si="6"/>
        <v>#N/A</v>
      </c>
    </row>
    <row r="171" spans="1:14" hidden="1">
      <c r="A171" t="str">
        <f t="shared" si="5"/>
        <v>HFT130GDP</v>
      </c>
      <c r="B171" s="52">
        <v>142087</v>
      </c>
      <c r="C171" t="s">
        <v>245</v>
      </c>
      <c r="D171" t="s">
        <v>79</v>
      </c>
      <c r="E171" s="44" t="s">
        <v>461</v>
      </c>
      <c r="F171" t="s">
        <v>242</v>
      </c>
      <c r="G171" t="s">
        <v>1040</v>
      </c>
      <c r="H171" t="s">
        <v>80</v>
      </c>
      <c r="K171">
        <f t="shared" si="6"/>
        <v>142087</v>
      </c>
      <c r="L171" t="str">
        <f t="shared" si="6"/>
        <v>HFT130</v>
      </c>
      <c r="M171" t="str">
        <f t="shared" si="6"/>
        <v>GDP</v>
      </c>
      <c r="N171" t="str">
        <f t="shared" si="6"/>
        <v>H130G</v>
      </c>
    </row>
    <row r="172" spans="1:14" hidden="1">
      <c r="A172" t="str">
        <f t="shared" si="5"/>
        <v>HFT130D</v>
      </c>
      <c r="B172" s="52">
        <v>142085</v>
      </c>
      <c r="C172" t="s">
        <v>245</v>
      </c>
      <c r="D172" t="s">
        <v>43</v>
      </c>
      <c r="E172" s="44" t="s">
        <v>458</v>
      </c>
      <c r="F172" t="s">
        <v>243</v>
      </c>
      <c r="G172" t="s">
        <v>44</v>
      </c>
      <c r="H172" s="44" t="s">
        <v>1661</v>
      </c>
      <c r="K172">
        <f t="shared" si="6"/>
        <v>142085</v>
      </c>
      <c r="L172" t="str">
        <f t="shared" si="6"/>
        <v>HFT130</v>
      </c>
      <c r="M172" t="str">
        <f t="shared" si="6"/>
        <v>D</v>
      </c>
      <c r="N172" t="str">
        <f t="shared" si="6"/>
        <v>F130D</v>
      </c>
    </row>
    <row r="173" spans="1:14" hidden="1">
      <c r="A173" t="str">
        <f t="shared" si="5"/>
        <v>HFT130G</v>
      </c>
      <c r="B173" s="52">
        <v>142086</v>
      </c>
      <c r="C173" t="s">
        <v>245</v>
      </c>
      <c r="D173" t="s">
        <v>41</v>
      </c>
      <c r="E173" s="44" t="s">
        <v>460</v>
      </c>
      <c r="F173" t="s">
        <v>244</v>
      </c>
      <c r="G173" t="s">
        <v>42</v>
      </c>
      <c r="H173" t="s">
        <v>42</v>
      </c>
      <c r="K173">
        <f t="shared" si="6"/>
        <v>142086</v>
      </c>
      <c r="L173" t="str">
        <f t="shared" si="6"/>
        <v>HFT130</v>
      </c>
      <c r="M173" t="str">
        <f t="shared" si="6"/>
        <v>G</v>
      </c>
      <c r="N173" t="str">
        <f t="shared" si="6"/>
        <v>F130G</v>
      </c>
    </row>
    <row r="174" spans="1:14" hidden="1">
      <c r="A174" t="str">
        <f t="shared" si="5"/>
        <v>HFT131GDP</v>
      </c>
      <c r="B174" s="52">
        <v>142989</v>
      </c>
      <c r="C174" t="s">
        <v>1007</v>
      </c>
      <c r="D174" t="s">
        <v>79</v>
      </c>
      <c r="E174" s="44" t="s">
        <v>1046</v>
      </c>
      <c r="F174" t="s">
        <v>1026</v>
      </c>
      <c r="G174" t="s">
        <v>1040</v>
      </c>
      <c r="H174" t="s">
        <v>80</v>
      </c>
      <c r="K174">
        <f t="shared" si="6"/>
        <v>142989</v>
      </c>
      <c r="L174" t="str">
        <f t="shared" si="6"/>
        <v>HFT131</v>
      </c>
      <c r="M174" t="str">
        <f t="shared" si="6"/>
        <v>GDP</v>
      </c>
      <c r="N174" t="str">
        <f t="shared" si="6"/>
        <v>H131G</v>
      </c>
    </row>
    <row r="175" spans="1:14" hidden="1">
      <c r="A175" t="str">
        <f t="shared" si="5"/>
        <v>HFT131D</v>
      </c>
      <c r="B175" s="52">
        <v>142991</v>
      </c>
      <c r="C175" t="s">
        <v>1007</v>
      </c>
      <c r="D175" t="s">
        <v>43</v>
      </c>
      <c r="E175" s="44" t="s">
        <v>1043</v>
      </c>
      <c r="F175" t="s">
        <v>1027</v>
      </c>
      <c r="G175" t="s">
        <v>1041</v>
      </c>
      <c r="H175" s="44" t="s">
        <v>1661</v>
      </c>
      <c r="K175">
        <f t="shared" si="6"/>
        <v>142991</v>
      </c>
      <c r="L175" t="str">
        <f t="shared" si="6"/>
        <v>HFT131</v>
      </c>
      <c r="M175" t="str">
        <f t="shared" si="6"/>
        <v>D</v>
      </c>
      <c r="N175" t="str">
        <f t="shared" si="6"/>
        <v>F131D</v>
      </c>
    </row>
    <row r="176" spans="1:14" hidden="1">
      <c r="A176" t="str">
        <f t="shared" si="5"/>
        <v>HFT131G</v>
      </c>
      <c r="B176" s="52">
        <v>142990</v>
      </c>
      <c r="C176" t="s">
        <v>1007</v>
      </c>
      <c r="D176" t="s">
        <v>41</v>
      </c>
      <c r="E176" s="44" t="s">
        <v>1045</v>
      </c>
      <c r="F176" t="s">
        <v>1028</v>
      </c>
      <c r="G176" t="s">
        <v>42</v>
      </c>
      <c r="H176" t="s">
        <v>42</v>
      </c>
      <c r="K176">
        <f t="shared" si="6"/>
        <v>142990</v>
      </c>
      <c r="L176" t="str">
        <f t="shared" si="6"/>
        <v>HFT131</v>
      </c>
      <c r="M176" t="str">
        <f t="shared" si="6"/>
        <v>G</v>
      </c>
      <c r="N176" t="str">
        <f t="shared" si="6"/>
        <v>F131G</v>
      </c>
    </row>
    <row r="177" spans="1:14" hidden="1">
      <c r="A177" t="str">
        <f t="shared" si="5"/>
        <v>HFT132DDP</v>
      </c>
      <c r="B177" s="52">
        <v>142742</v>
      </c>
      <c r="C177" t="s">
        <v>1008</v>
      </c>
      <c r="D177" t="s">
        <v>81</v>
      </c>
      <c r="E177" s="44" t="s">
        <v>1048</v>
      </c>
      <c r="F177" t="s">
        <v>1029</v>
      </c>
      <c r="G177" t="s">
        <v>1042</v>
      </c>
      <c r="H177" s="44" t="s">
        <v>1662</v>
      </c>
      <c r="K177">
        <f t="shared" si="6"/>
        <v>142742</v>
      </c>
      <c r="L177" t="str">
        <f t="shared" si="6"/>
        <v>HFT132</v>
      </c>
      <c r="M177" t="str">
        <f t="shared" si="6"/>
        <v>DDP</v>
      </c>
      <c r="N177" t="str">
        <f t="shared" si="6"/>
        <v>H132D</v>
      </c>
    </row>
    <row r="178" spans="1:14" hidden="1">
      <c r="A178" t="str">
        <f t="shared" si="5"/>
        <v>HFT132GDP</v>
      </c>
      <c r="B178" s="52">
        <v>142740</v>
      </c>
      <c r="C178" t="s">
        <v>1008</v>
      </c>
      <c r="D178" t="s">
        <v>79</v>
      </c>
      <c r="E178" s="44" t="s">
        <v>1050</v>
      </c>
      <c r="F178" t="s">
        <v>1030</v>
      </c>
      <c r="G178" t="s">
        <v>1040</v>
      </c>
      <c r="H178" t="s">
        <v>80</v>
      </c>
      <c r="K178">
        <f t="shared" si="6"/>
        <v>142740</v>
      </c>
      <c r="L178" t="str">
        <f t="shared" si="6"/>
        <v>HFT132</v>
      </c>
      <c r="M178" t="str">
        <f t="shared" si="6"/>
        <v>GDP</v>
      </c>
      <c r="N178" t="str">
        <f t="shared" si="6"/>
        <v>H132G</v>
      </c>
    </row>
    <row r="179" spans="1:14" hidden="1">
      <c r="A179" t="str">
        <f t="shared" si="5"/>
        <v>HFT132D</v>
      </c>
      <c r="B179" s="52">
        <v>142741</v>
      </c>
      <c r="C179" t="s">
        <v>1008</v>
      </c>
      <c r="D179" t="s">
        <v>43</v>
      </c>
      <c r="E179" s="44" t="s">
        <v>1047</v>
      </c>
      <c r="F179" t="s">
        <v>1031</v>
      </c>
      <c r="G179" t="s">
        <v>44</v>
      </c>
      <c r="H179" s="44" t="s">
        <v>1661</v>
      </c>
      <c r="K179">
        <f t="shared" si="6"/>
        <v>142741</v>
      </c>
      <c r="L179" t="str">
        <f t="shared" si="6"/>
        <v>HFT132</v>
      </c>
      <c r="M179" t="str">
        <f t="shared" si="6"/>
        <v>D</v>
      </c>
      <c r="N179" t="str">
        <f t="shared" si="6"/>
        <v>F132D</v>
      </c>
    </row>
    <row r="180" spans="1:14" hidden="1">
      <c r="A180" t="str">
        <f t="shared" si="5"/>
        <v>HFT132G</v>
      </c>
      <c r="B180" s="52">
        <v>142739</v>
      </c>
      <c r="C180" t="s">
        <v>1008</v>
      </c>
      <c r="D180" t="s">
        <v>41</v>
      </c>
      <c r="E180" s="44" t="s">
        <v>1049</v>
      </c>
      <c r="F180" t="s">
        <v>1032</v>
      </c>
      <c r="G180" t="s">
        <v>42</v>
      </c>
      <c r="H180" t="s">
        <v>42</v>
      </c>
      <c r="K180">
        <f t="shared" si="6"/>
        <v>142739</v>
      </c>
      <c r="L180" t="str">
        <f t="shared" si="6"/>
        <v>HFT132</v>
      </c>
      <c r="M180" t="str">
        <f t="shared" si="6"/>
        <v>G</v>
      </c>
      <c r="N180" t="str">
        <f t="shared" si="6"/>
        <v>F132G</v>
      </c>
    </row>
    <row r="181" spans="1:14" hidden="1">
      <c r="A181" t="str">
        <f t="shared" si="5"/>
        <v>HFT133DDP</v>
      </c>
      <c r="B181" s="41">
        <v>143049</v>
      </c>
      <c r="C181" t="s">
        <v>1009</v>
      </c>
      <c r="D181" t="s">
        <v>81</v>
      </c>
      <c r="E181" s="44" t="s">
        <v>1052</v>
      </c>
      <c r="F181" t="s">
        <v>1010</v>
      </c>
      <c r="G181" t="s">
        <v>257</v>
      </c>
      <c r="H181" s="2" t="s">
        <v>1662</v>
      </c>
      <c r="K181">
        <f t="shared" si="6"/>
        <v>143049</v>
      </c>
      <c r="L181" t="str">
        <f t="shared" si="6"/>
        <v>HFT133</v>
      </c>
      <c r="M181" t="str">
        <f t="shared" si="6"/>
        <v>DDP</v>
      </c>
      <c r="N181" t="str">
        <f t="shared" si="6"/>
        <v>H133D</v>
      </c>
    </row>
    <row r="182" spans="1:14" hidden="1">
      <c r="A182" t="str">
        <f t="shared" si="5"/>
        <v>HFT133GDP</v>
      </c>
      <c r="B182" s="41">
        <v>143050</v>
      </c>
      <c r="C182" t="s">
        <v>1009</v>
      </c>
      <c r="D182" t="s">
        <v>79</v>
      </c>
      <c r="E182" s="44" t="s">
        <v>1054</v>
      </c>
      <c r="F182" t="s">
        <v>1010</v>
      </c>
      <c r="G182" t="s">
        <v>261</v>
      </c>
      <c r="H182" s="2" t="s">
        <v>80</v>
      </c>
      <c r="K182">
        <f t="shared" si="6"/>
        <v>143050</v>
      </c>
      <c r="L182" t="str">
        <f t="shared" si="6"/>
        <v>HFT133</v>
      </c>
      <c r="M182" t="str">
        <f t="shared" si="6"/>
        <v>GDP</v>
      </c>
      <c r="N182" t="str">
        <f t="shared" si="6"/>
        <v>H133G</v>
      </c>
    </row>
    <row r="183" spans="1:14" hidden="1">
      <c r="A183" t="str">
        <f t="shared" si="5"/>
        <v>HFT133D</v>
      </c>
      <c r="B183" s="41">
        <v>143051</v>
      </c>
      <c r="C183" t="s">
        <v>1009</v>
      </c>
      <c r="D183" t="s">
        <v>43</v>
      </c>
      <c r="E183" s="44" t="s">
        <v>1051</v>
      </c>
      <c r="F183" t="s">
        <v>1010</v>
      </c>
      <c r="G183" t="s">
        <v>44</v>
      </c>
      <c r="H183" s="2" t="s">
        <v>1661</v>
      </c>
      <c r="K183">
        <f t="shared" si="6"/>
        <v>143051</v>
      </c>
      <c r="L183" t="str">
        <f t="shared" si="6"/>
        <v>HFT133</v>
      </c>
      <c r="M183" t="str">
        <f t="shared" si="6"/>
        <v>D</v>
      </c>
      <c r="N183" t="str">
        <f t="shared" si="6"/>
        <v>F133D</v>
      </c>
    </row>
    <row r="184" spans="1:14" hidden="1">
      <c r="A184" t="str">
        <f t="shared" si="5"/>
        <v>HFT133G</v>
      </c>
      <c r="B184" s="41">
        <v>143052</v>
      </c>
      <c r="C184" t="s">
        <v>1009</v>
      </c>
      <c r="D184" t="s">
        <v>41</v>
      </c>
      <c r="E184" s="44" t="s">
        <v>1053</v>
      </c>
      <c r="F184" t="s">
        <v>1010</v>
      </c>
      <c r="G184" t="s">
        <v>42</v>
      </c>
      <c r="H184" s="2" t="s">
        <v>42</v>
      </c>
      <c r="K184">
        <f t="shared" si="6"/>
        <v>143052</v>
      </c>
      <c r="L184" t="str">
        <f t="shared" si="6"/>
        <v>HFT133</v>
      </c>
      <c r="M184" t="str">
        <f t="shared" si="6"/>
        <v>G</v>
      </c>
      <c r="N184" t="str">
        <f t="shared" si="6"/>
        <v>F133G</v>
      </c>
    </row>
    <row r="185" spans="1:14" hidden="1">
      <c r="A185" t="str">
        <f t="shared" si="5"/>
        <v>HFT134DDP</v>
      </c>
      <c r="B185" s="41">
        <v>143667</v>
      </c>
      <c r="C185" t="s">
        <v>1074</v>
      </c>
      <c r="D185" t="s">
        <v>81</v>
      </c>
      <c r="E185" s="44" t="s">
        <v>1083</v>
      </c>
      <c r="F185" t="s">
        <v>1079</v>
      </c>
      <c r="G185" t="s">
        <v>257</v>
      </c>
      <c r="H185" s="2" t="s">
        <v>1662</v>
      </c>
      <c r="K185">
        <f t="shared" si="6"/>
        <v>143667</v>
      </c>
      <c r="L185" t="str">
        <f t="shared" si="6"/>
        <v>HFT134</v>
      </c>
      <c r="M185" t="str">
        <f t="shared" si="6"/>
        <v>DDP</v>
      </c>
      <c r="N185" t="str">
        <f t="shared" si="6"/>
        <v>H134D</v>
      </c>
    </row>
    <row r="186" spans="1:14" hidden="1">
      <c r="A186" t="str">
        <f t="shared" si="5"/>
        <v>HFT134GDP</v>
      </c>
      <c r="B186" s="41">
        <v>143668</v>
      </c>
      <c r="C186" t="s">
        <v>1074</v>
      </c>
      <c r="D186" t="s">
        <v>79</v>
      </c>
      <c r="E186" s="44" t="s">
        <v>1085</v>
      </c>
      <c r="F186" t="s">
        <v>1079</v>
      </c>
      <c r="G186" t="s">
        <v>261</v>
      </c>
      <c r="H186" s="2" t="s">
        <v>80</v>
      </c>
      <c r="K186">
        <f t="shared" si="6"/>
        <v>143668</v>
      </c>
      <c r="L186" t="str">
        <f t="shared" si="6"/>
        <v>HFT134</v>
      </c>
      <c r="M186" t="str">
        <f t="shared" si="6"/>
        <v>GDP</v>
      </c>
      <c r="N186" t="str">
        <f t="shared" si="6"/>
        <v>H134G</v>
      </c>
    </row>
    <row r="187" spans="1:14" hidden="1">
      <c r="A187" t="str">
        <f t="shared" si="5"/>
        <v>HFT134D</v>
      </c>
      <c r="B187" s="41">
        <v>143670</v>
      </c>
      <c r="C187" t="s">
        <v>1074</v>
      </c>
      <c r="D187" t="s">
        <v>43</v>
      </c>
      <c r="E187" s="44" t="s">
        <v>1082</v>
      </c>
      <c r="F187" t="s">
        <v>1079</v>
      </c>
      <c r="G187" t="s">
        <v>44</v>
      </c>
      <c r="H187" s="2" t="s">
        <v>1661</v>
      </c>
      <c r="K187">
        <f t="shared" si="6"/>
        <v>143670</v>
      </c>
      <c r="L187" t="str">
        <f t="shared" si="6"/>
        <v>HFT134</v>
      </c>
      <c r="M187" t="str">
        <f t="shared" si="6"/>
        <v>D</v>
      </c>
      <c r="N187" t="str">
        <f t="shared" si="6"/>
        <v>F134D</v>
      </c>
    </row>
    <row r="188" spans="1:14" hidden="1">
      <c r="A188" t="str">
        <f t="shared" si="5"/>
        <v>HFT134G</v>
      </c>
      <c r="B188" s="41">
        <v>143669</v>
      </c>
      <c r="C188" t="s">
        <v>1074</v>
      </c>
      <c r="D188" t="s">
        <v>41</v>
      </c>
      <c r="E188" s="44" t="s">
        <v>1084</v>
      </c>
      <c r="F188" t="s">
        <v>1079</v>
      </c>
      <c r="G188" t="s">
        <v>42</v>
      </c>
      <c r="H188" s="2" t="s">
        <v>42</v>
      </c>
      <c r="K188">
        <f t="shared" si="6"/>
        <v>143669</v>
      </c>
      <c r="L188" t="str">
        <f t="shared" si="6"/>
        <v>HFT134</v>
      </c>
      <c r="M188" t="str">
        <f t="shared" si="6"/>
        <v>G</v>
      </c>
      <c r="N188" t="str">
        <f t="shared" si="6"/>
        <v>F134G</v>
      </c>
    </row>
    <row r="189" spans="1:14" hidden="1">
      <c r="A189" t="str">
        <f t="shared" si="5"/>
        <v>HFT135DDP</v>
      </c>
      <c r="B189" s="41">
        <v>144118</v>
      </c>
      <c r="C189" t="s">
        <v>1075</v>
      </c>
      <c r="D189" t="s">
        <v>81</v>
      </c>
      <c r="E189" s="44" t="s">
        <v>1087</v>
      </c>
      <c r="F189" t="s">
        <v>1080</v>
      </c>
      <c r="G189" t="s">
        <v>257</v>
      </c>
      <c r="H189" s="2" t="s">
        <v>1662</v>
      </c>
      <c r="K189">
        <f t="shared" si="6"/>
        <v>144118</v>
      </c>
      <c r="L189" t="str">
        <f t="shared" si="6"/>
        <v>HFT135</v>
      </c>
      <c r="M189" t="str">
        <f t="shared" si="6"/>
        <v>DDP</v>
      </c>
      <c r="N189" t="str">
        <f t="shared" si="6"/>
        <v>H135D</v>
      </c>
    </row>
    <row r="190" spans="1:14" hidden="1">
      <c r="A190" t="str">
        <f t="shared" si="5"/>
        <v>HFT135GDP</v>
      </c>
      <c r="B190" s="41">
        <v>144117</v>
      </c>
      <c r="C190" t="s">
        <v>1075</v>
      </c>
      <c r="D190" t="s">
        <v>79</v>
      </c>
      <c r="E190" s="44" t="s">
        <v>1089</v>
      </c>
      <c r="F190" t="s">
        <v>1080</v>
      </c>
      <c r="G190" t="s">
        <v>261</v>
      </c>
      <c r="H190" s="2" t="s">
        <v>80</v>
      </c>
      <c r="K190">
        <f t="shared" si="6"/>
        <v>144117</v>
      </c>
      <c r="L190" t="str">
        <f t="shared" si="6"/>
        <v>HFT135</v>
      </c>
      <c r="M190" t="str">
        <f t="shared" si="6"/>
        <v>GDP</v>
      </c>
      <c r="N190" t="str">
        <f t="shared" si="6"/>
        <v>H135G</v>
      </c>
    </row>
    <row r="191" spans="1:14" hidden="1">
      <c r="A191" t="str">
        <f t="shared" si="5"/>
        <v>HFT135D</v>
      </c>
      <c r="B191" s="41">
        <v>144116</v>
      </c>
      <c r="C191" t="s">
        <v>1075</v>
      </c>
      <c r="D191" t="s">
        <v>43</v>
      </c>
      <c r="E191" s="44" t="s">
        <v>1086</v>
      </c>
      <c r="F191" t="s">
        <v>1080</v>
      </c>
      <c r="G191" t="s">
        <v>44</v>
      </c>
      <c r="H191" s="2" t="s">
        <v>1661</v>
      </c>
      <c r="K191">
        <f t="shared" si="6"/>
        <v>144116</v>
      </c>
      <c r="L191" t="str">
        <f t="shared" si="6"/>
        <v>HFT135</v>
      </c>
      <c r="M191" t="str">
        <f t="shared" si="6"/>
        <v>D</v>
      </c>
      <c r="N191" t="str">
        <f t="shared" si="6"/>
        <v>F135D</v>
      </c>
    </row>
    <row r="192" spans="1:14" hidden="1">
      <c r="A192" t="str">
        <f t="shared" si="5"/>
        <v>HFT135G</v>
      </c>
      <c r="B192" s="41">
        <v>144115</v>
      </c>
      <c r="C192" t="s">
        <v>1075</v>
      </c>
      <c r="D192" t="s">
        <v>41</v>
      </c>
      <c r="E192" s="44" t="s">
        <v>1088</v>
      </c>
      <c r="F192" t="s">
        <v>1080</v>
      </c>
      <c r="G192" t="s">
        <v>42</v>
      </c>
      <c r="H192" s="2" t="s">
        <v>42</v>
      </c>
      <c r="K192">
        <f t="shared" si="6"/>
        <v>144115</v>
      </c>
      <c r="L192" t="str">
        <f t="shared" si="6"/>
        <v>HFT135</v>
      </c>
      <c r="M192" t="str">
        <f t="shared" si="6"/>
        <v>G</v>
      </c>
      <c r="N192" t="str">
        <f t="shared" si="6"/>
        <v>F135G</v>
      </c>
    </row>
    <row r="193" spans="1:14" hidden="1">
      <c r="A193" t="str">
        <f t="shared" si="5"/>
        <v>HFT136DDP</v>
      </c>
      <c r="B193" s="41">
        <v>144558</v>
      </c>
      <c r="C193" t="s">
        <v>1076</v>
      </c>
      <c r="D193" t="s">
        <v>81</v>
      </c>
      <c r="E193" s="44" t="s">
        <v>1091</v>
      </c>
      <c r="F193" t="s">
        <v>1081</v>
      </c>
      <c r="G193" t="s">
        <v>257</v>
      </c>
      <c r="H193" s="2" t="s">
        <v>1662</v>
      </c>
      <c r="K193">
        <f t="shared" si="6"/>
        <v>144558</v>
      </c>
      <c r="L193" t="str">
        <f t="shared" si="6"/>
        <v>HFT136</v>
      </c>
      <c r="M193" t="str">
        <f t="shared" si="6"/>
        <v>DDP</v>
      </c>
      <c r="N193" t="str">
        <f t="shared" si="6"/>
        <v>H136D</v>
      </c>
    </row>
    <row r="194" spans="1:14" hidden="1">
      <c r="A194" t="str">
        <f t="shared" si="5"/>
        <v>HFT136GDP</v>
      </c>
      <c r="B194" s="41">
        <v>144556</v>
      </c>
      <c r="C194" t="s">
        <v>1076</v>
      </c>
      <c r="D194" t="s">
        <v>79</v>
      </c>
      <c r="E194" s="44" t="s">
        <v>1093</v>
      </c>
      <c r="F194" t="s">
        <v>1081</v>
      </c>
      <c r="G194" t="s">
        <v>261</v>
      </c>
      <c r="H194" s="2" t="s">
        <v>80</v>
      </c>
      <c r="K194">
        <f t="shared" si="6"/>
        <v>144556</v>
      </c>
      <c r="L194" t="str">
        <f t="shared" si="6"/>
        <v>HFT136</v>
      </c>
      <c r="M194" t="str">
        <f t="shared" si="6"/>
        <v>GDP</v>
      </c>
      <c r="N194" t="str">
        <f t="shared" ref="N194:N234" si="7">E194</f>
        <v>H136G</v>
      </c>
    </row>
    <row r="195" spans="1:14" hidden="1">
      <c r="A195" t="str">
        <f t="shared" ref="A195:A234" si="8">C195&amp;D195</f>
        <v>HFT136D</v>
      </c>
      <c r="B195" s="41">
        <v>144557</v>
      </c>
      <c r="C195" t="s">
        <v>1076</v>
      </c>
      <c r="D195" t="s">
        <v>43</v>
      </c>
      <c r="E195" s="44" t="s">
        <v>1090</v>
      </c>
      <c r="F195" t="s">
        <v>1081</v>
      </c>
      <c r="G195" t="s">
        <v>44</v>
      </c>
      <c r="H195" s="2" t="s">
        <v>1661</v>
      </c>
      <c r="K195">
        <f t="shared" ref="K195:M234" si="9">B195</f>
        <v>144557</v>
      </c>
      <c r="L195" t="str">
        <f t="shared" si="9"/>
        <v>HFT136</v>
      </c>
      <c r="M195" t="str">
        <f t="shared" si="9"/>
        <v>D</v>
      </c>
      <c r="N195" t="str">
        <f t="shared" si="7"/>
        <v>F136D</v>
      </c>
    </row>
    <row r="196" spans="1:14" hidden="1">
      <c r="A196" t="str">
        <f t="shared" si="8"/>
        <v>HFT136G</v>
      </c>
      <c r="B196" s="41">
        <v>144555</v>
      </c>
      <c r="C196" t="s">
        <v>1076</v>
      </c>
      <c r="D196" t="s">
        <v>41</v>
      </c>
      <c r="E196" s="44" t="s">
        <v>1092</v>
      </c>
      <c r="F196" t="s">
        <v>1081</v>
      </c>
      <c r="G196" t="s">
        <v>42</v>
      </c>
      <c r="H196" s="2" t="s">
        <v>42</v>
      </c>
      <c r="K196">
        <f t="shared" si="9"/>
        <v>144555</v>
      </c>
      <c r="L196" t="str">
        <f t="shared" si="9"/>
        <v>HFT136</v>
      </c>
      <c r="M196" t="str">
        <f t="shared" si="9"/>
        <v>G</v>
      </c>
      <c r="N196" t="str">
        <f t="shared" si="7"/>
        <v>F136G</v>
      </c>
    </row>
    <row r="197" spans="1:14" hidden="1">
      <c r="A197" t="str">
        <f t="shared" si="8"/>
        <v>HFT137DDP</v>
      </c>
      <c r="B197" s="52">
        <v>146101</v>
      </c>
      <c r="C197" s="44" t="s">
        <v>1103</v>
      </c>
      <c r="D197" t="s">
        <v>81</v>
      </c>
      <c r="E197" s="44" t="s">
        <v>1126</v>
      </c>
      <c r="F197" s="44" t="s">
        <v>1104</v>
      </c>
      <c r="G197" s="44" t="s">
        <v>257</v>
      </c>
      <c r="H197" s="2" t="s">
        <v>1662</v>
      </c>
      <c r="K197">
        <f t="shared" si="9"/>
        <v>146101</v>
      </c>
      <c r="L197" t="str">
        <f t="shared" si="9"/>
        <v>HFT137</v>
      </c>
      <c r="M197" t="str">
        <f t="shared" si="9"/>
        <v>DDP</v>
      </c>
      <c r="N197" t="str">
        <f t="shared" si="7"/>
        <v>H137D</v>
      </c>
    </row>
    <row r="198" spans="1:14" hidden="1">
      <c r="A198" t="str">
        <f t="shared" si="8"/>
        <v>HFT137GDP</v>
      </c>
      <c r="B198" s="52">
        <v>146102</v>
      </c>
      <c r="C198" s="44" t="s">
        <v>1103</v>
      </c>
      <c r="D198" t="s">
        <v>79</v>
      </c>
      <c r="E198" s="44" t="s">
        <v>1128</v>
      </c>
      <c r="F198" s="44" t="s">
        <v>1104</v>
      </c>
      <c r="G198" s="44" t="s">
        <v>261</v>
      </c>
      <c r="H198" s="2" t="s">
        <v>80</v>
      </c>
      <c r="K198">
        <f t="shared" si="9"/>
        <v>146102</v>
      </c>
      <c r="L198" t="str">
        <f t="shared" si="9"/>
        <v>HFT137</v>
      </c>
      <c r="M198" t="str">
        <f t="shared" si="9"/>
        <v>GDP</v>
      </c>
      <c r="N198" t="str">
        <f t="shared" si="7"/>
        <v>H137G</v>
      </c>
    </row>
    <row r="199" spans="1:14" hidden="1">
      <c r="A199" t="str">
        <f t="shared" si="8"/>
        <v>HFT137D</v>
      </c>
      <c r="B199" s="52">
        <v>146103</v>
      </c>
      <c r="C199" s="44" t="s">
        <v>1103</v>
      </c>
      <c r="D199" t="s">
        <v>43</v>
      </c>
      <c r="E199" s="44" t="s">
        <v>1124</v>
      </c>
      <c r="F199" s="44" t="s">
        <v>1104</v>
      </c>
      <c r="G199" s="44" t="s">
        <v>44</v>
      </c>
      <c r="H199" s="2" t="s">
        <v>1661</v>
      </c>
      <c r="K199">
        <f t="shared" si="9"/>
        <v>146103</v>
      </c>
      <c r="L199" t="str">
        <f t="shared" si="9"/>
        <v>HFT137</v>
      </c>
      <c r="M199" t="str">
        <f t="shared" si="9"/>
        <v>D</v>
      </c>
      <c r="N199" t="str">
        <f t="shared" si="7"/>
        <v>F137D</v>
      </c>
    </row>
    <row r="200" spans="1:14" hidden="1">
      <c r="A200" t="str">
        <f t="shared" si="8"/>
        <v>HFT137G</v>
      </c>
      <c r="B200" s="52">
        <v>146104</v>
      </c>
      <c r="C200" s="44" t="s">
        <v>1103</v>
      </c>
      <c r="D200" t="s">
        <v>41</v>
      </c>
      <c r="E200" s="44" t="s">
        <v>1127</v>
      </c>
      <c r="F200" s="44" t="s">
        <v>1104</v>
      </c>
      <c r="G200" s="44" t="s">
        <v>42</v>
      </c>
      <c r="H200" s="2" t="s">
        <v>42</v>
      </c>
      <c r="K200">
        <f t="shared" si="9"/>
        <v>146104</v>
      </c>
      <c r="L200" t="str">
        <f t="shared" si="9"/>
        <v>HFT137</v>
      </c>
      <c r="M200" t="str">
        <f t="shared" si="9"/>
        <v>G</v>
      </c>
      <c r="N200" t="str">
        <f t="shared" si="7"/>
        <v>F137G</v>
      </c>
    </row>
    <row r="201" spans="1:14" hidden="1">
      <c r="A201" t="str">
        <f t="shared" si="8"/>
        <v>HFT139D</v>
      </c>
      <c r="B201" s="52">
        <v>146485</v>
      </c>
      <c r="C201" s="44" t="s">
        <v>1105</v>
      </c>
      <c r="D201" t="s">
        <v>43</v>
      </c>
      <c r="E201" s="44" t="s">
        <v>1129</v>
      </c>
      <c r="F201" s="44" t="s">
        <v>1106</v>
      </c>
      <c r="G201" s="44" t="s">
        <v>44</v>
      </c>
      <c r="H201" s="2" t="s">
        <v>1661</v>
      </c>
      <c r="K201">
        <f t="shared" si="9"/>
        <v>146485</v>
      </c>
      <c r="L201" t="str">
        <f t="shared" si="9"/>
        <v>HFT139</v>
      </c>
      <c r="M201" t="str">
        <f t="shared" si="9"/>
        <v>D</v>
      </c>
      <c r="N201" t="str">
        <f t="shared" si="7"/>
        <v>F139D</v>
      </c>
    </row>
    <row r="202" spans="1:14" hidden="1">
      <c r="A202" t="str">
        <f t="shared" si="8"/>
        <v>HFT139DDP</v>
      </c>
      <c r="B202" s="52">
        <v>146486</v>
      </c>
      <c r="C202" s="44" t="s">
        <v>1105</v>
      </c>
      <c r="D202" t="s">
        <v>81</v>
      </c>
      <c r="E202" s="44" t="s">
        <v>1131</v>
      </c>
      <c r="F202" s="44" t="s">
        <v>1106</v>
      </c>
      <c r="G202" s="44" t="s">
        <v>257</v>
      </c>
      <c r="H202" s="2" t="s">
        <v>1662</v>
      </c>
      <c r="K202">
        <f t="shared" si="9"/>
        <v>146486</v>
      </c>
      <c r="L202" t="str">
        <f t="shared" si="9"/>
        <v>HFT139</v>
      </c>
      <c r="M202" t="str">
        <f t="shared" si="9"/>
        <v>DDP</v>
      </c>
      <c r="N202" t="str">
        <f t="shared" si="7"/>
        <v>H139D</v>
      </c>
    </row>
    <row r="203" spans="1:14" hidden="1">
      <c r="A203" t="str">
        <f t="shared" si="8"/>
        <v>HFT139GDP</v>
      </c>
      <c r="B203" s="52">
        <v>146487</v>
      </c>
      <c r="C203" s="44" t="s">
        <v>1105</v>
      </c>
      <c r="D203" t="s">
        <v>79</v>
      </c>
      <c r="E203" s="44" t="s">
        <v>1135</v>
      </c>
      <c r="F203" s="44" t="s">
        <v>1106</v>
      </c>
      <c r="G203" s="44" t="s">
        <v>261</v>
      </c>
      <c r="H203" s="2" t="s">
        <v>80</v>
      </c>
      <c r="K203">
        <f t="shared" si="9"/>
        <v>146487</v>
      </c>
      <c r="L203" t="str">
        <f t="shared" si="9"/>
        <v>HFT139</v>
      </c>
      <c r="M203" t="str">
        <f t="shared" si="9"/>
        <v>GDP</v>
      </c>
      <c r="N203" t="str">
        <f t="shared" si="7"/>
        <v>H139G</v>
      </c>
    </row>
    <row r="204" spans="1:14" hidden="1">
      <c r="A204" t="str">
        <f t="shared" si="8"/>
        <v>HFT139G</v>
      </c>
      <c r="B204" s="52">
        <v>146488</v>
      </c>
      <c r="C204" s="44" t="s">
        <v>1105</v>
      </c>
      <c r="D204" t="s">
        <v>41</v>
      </c>
      <c r="E204" s="44" t="s">
        <v>1133</v>
      </c>
      <c r="F204" s="44" t="s">
        <v>1106</v>
      </c>
      <c r="G204" s="44" t="s">
        <v>42</v>
      </c>
      <c r="H204" s="2" t="s">
        <v>42</v>
      </c>
      <c r="K204">
        <f t="shared" si="9"/>
        <v>146488</v>
      </c>
      <c r="L204" t="str">
        <f t="shared" si="9"/>
        <v>HFT139</v>
      </c>
      <c r="M204" t="str">
        <f t="shared" si="9"/>
        <v>G</v>
      </c>
      <c r="N204" t="str">
        <f t="shared" si="7"/>
        <v>F139G</v>
      </c>
    </row>
    <row r="205" spans="1:14" hidden="1">
      <c r="A205" t="str">
        <f t="shared" si="8"/>
        <v>HEHYBFD</v>
      </c>
      <c r="B205" s="52">
        <v>145225</v>
      </c>
      <c r="C205" t="s">
        <v>1101</v>
      </c>
      <c r="D205" t="s">
        <v>43</v>
      </c>
      <c r="E205" s="44" t="s">
        <v>1114</v>
      </c>
      <c r="F205" s="44" t="s">
        <v>1102</v>
      </c>
      <c r="G205" s="44" t="s">
        <v>44</v>
      </c>
      <c r="H205" s="2" t="s">
        <v>1661</v>
      </c>
      <c r="K205">
        <f t="shared" si="9"/>
        <v>145225</v>
      </c>
      <c r="L205" t="str">
        <f t="shared" si="9"/>
        <v>HEHYBF</v>
      </c>
      <c r="M205" t="str">
        <f t="shared" si="9"/>
        <v>D</v>
      </c>
      <c r="N205" t="str">
        <f t="shared" si="7"/>
        <v>EHD</v>
      </c>
    </row>
    <row r="206" spans="1:14" hidden="1">
      <c r="A206" t="str">
        <f t="shared" si="8"/>
        <v>HEHYBFDDP</v>
      </c>
      <c r="B206" s="52">
        <v>145226</v>
      </c>
      <c r="C206" t="s">
        <v>1101</v>
      </c>
      <c r="D206" t="s">
        <v>81</v>
      </c>
      <c r="E206" s="44" t="s">
        <v>1118</v>
      </c>
      <c r="F206" s="44" t="s">
        <v>1102</v>
      </c>
      <c r="G206" s="44" t="s">
        <v>257</v>
      </c>
      <c r="H206" s="2" t="s">
        <v>1662</v>
      </c>
      <c r="K206">
        <f t="shared" si="9"/>
        <v>145226</v>
      </c>
      <c r="L206" t="str">
        <f t="shared" si="9"/>
        <v>HEHYBF</v>
      </c>
      <c r="M206" t="str">
        <f t="shared" si="9"/>
        <v>DDP</v>
      </c>
      <c r="N206" t="str">
        <f t="shared" si="7"/>
        <v>HEHD</v>
      </c>
    </row>
    <row r="207" spans="1:14" hidden="1">
      <c r="A207" t="str">
        <f t="shared" si="8"/>
        <v>HEHYBFG</v>
      </c>
      <c r="B207" s="52">
        <v>145227</v>
      </c>
      <c r="C207" t="s">
        <v>1101</v>
      </c>
      <c r="D207" t="s">
        <v>41</v>
      </c>
      <c r="E207" s="44" t="s">
        <v>1120</v>
      </c>
      <c r="F207" s="44" t="s">
        <v>1102</v>
      </c>
      <c r="G207" s="44" t="s">
        <v>42</v>
      </c>
      <c r="H207" s="2" t="s">
        <v>42</v>
      </c>
      <c r="K207">
        <f t="shared" si="9"/>
        <v>145227</v>
      </c>
      <c r="L207" t="str">
        <f t="shared" si="9"/>
        <v>HEHYBF</v>
      </c>
      <c r="M207" t="str">
        <f t="shared" si="9"/>
        <v>G</v>
      </c>
      <c r="N207" t="str">
        <f t="shared" si="7"/>
        <v>EHG</v>
      </c>
    </row>
    <row r="208" spans="1:14" hidden="1">
      <c r="A208" t="str">
        <f t="shared" si="8"/>
        <v>HEHYBFGDP</v>
      </c>
      <c r="B208" s="52">
        <v>145228</v>
      </c>
      <c r="C208" t="s">
        <v>1101</v>
      </c>
      <c r="D208" t="s">
        <v>79</v>
      </c>
      <c r="E208" s="44" t="s">
        <v>1122</v>
      </c>
      <c r="F208" s="44" t="s">
        <v>1102</v>
      </c>
      <c r="G208" s="44" t="s">
        <v>261</v>
      </c>
      <c r="H208" s="2" t="s">
        <v>80</v>
      </c>
      <c r="K208">
        <f t="shared" si="9"/>
        <v>145228</v>
      </c>
      <c r="L208" t="str">
        <f t="shared" si="9"/>
        <v>HEHYBF</v>
      </c>
      <c r="M208" t="str">
        <f t="shared" si="9"/>
        <v>GDP</v>
      </c>
      <c r="N208" t="str">
        <f t="shared" si="7"/>
        <v>HEHG</v>
      </c>
    </row>
    <row r="209" spans="1:14" hidden="1">
      <c r="A209" t="str">
        <f t="shared" si="8"/>
        <v>HELMCFD</v>
      </c>
      <c r="B209">
        <v>146769</v>
      </c>
      <c r="C209" t="s">
        <v>1138</v>
      </c>
      <c r="D209" t="s">
        <v>43</v>
      </c>
      <c r="E209" s="44" t="s">
        <v>1143</v>
      </c>
      <c r="F209" t="s">
        <v>1139</v>
      </c>
      <c r="G209" t="s">
        <v>44</v>
      </c>
      <c r="H209" s="2" t="s">
        <v>1661</v>
      </c>
      <c r="K209">
        <f t="shared" si="9"/>
        <v>146769</v>
      </c>
      <c r="L209" t="str">
        <f t="shared" si="9"/>
        <v>HELMCF</v>
      </c>
      <c r="M209" t="str">
        <f t="shared" si="9"/>
        <v>D</v>
      </c>
      <c r="N209" t="str">
        <f t="shared" si="7"/>
        <v>LMED</v>
      </c>
    </row>
    <row r="210" spans="1:14" hidden="1">
      <c r="A210" t="str">
        <f t="shared" si="8"/>
        <v>HELMCFDDP</v>
      </c>
      <c r="B210">
        <v>146770</v>
      </c>
      <c r="C210" t="s">
        <v>1138</v>
      </c>
      <c r="D210" t="s">
        <v>81</v>
      </c>
      <c r="E210" s="44" t="s">
        <v>1147</v>
      </c>
      <c r="F210" t="s">
        <v>1139</v>
      </c>
      <c r="G210" t="s">
        <v>257</v>
      </c>
      <c r="H210" s="2" t="s">
        <v>1662</v>
      </c>
      <c r="K210">
        <f t="shared" si="9"/>
        <v>146770</v>
      </c>
      <c r="L210" t="str">
        <f t="shared" si="9"/>
        <v>HELMCF</v>
      </c>
      <c r="M210" t="str">
        <f t="shared" si="9"/>
        <v>DDP</v>
      </c>
      <c r="N210" t="str">
        <f t="shared" si="7"/>
        <v>HLED</v>
      </c>
    </row>
    <row r="211" spans="1:14" hidden="1">
      <c r="A211" t="str">
        <f t="shared" si="8"/>
        <v>HELMCFG</v>
      </c>
      <c r="B211">
        <v>146771</v>
      </c>
      <c r="C211" t="s">
        <v>1138</v>
      </c>
      <c r="D211" t="s">
        <v>41</v>
      </c>
      <c r="E211" s="44" t="s">
        <v>1149</v>
      </c>
      <c r="F211" t="s">
        <v>1139</v>
      </c>
      <c r="G211" t="s">
        <v>42</v>
      </c>
      <c r="H211" s="2" t="s">
        <v>42</v>
      </c>
      <c r="K211">
        <f t="shared" si="9"/>
        <v>146771</v>
      </c>
      <c r="L211" t="str">
        <f t="shared" si="9"/>
        <v>HELMCF</v>
      </c>
      <c r="M211" t="str">
        <f t="shared" si="9"/>
        <v>G</v>
      </c>
      <c r="N211" t="str">
        <f t="shared" si="7"/>
        <v>LMEG</v>
      </c>
    </row>
    <row r="212" spans="1:14" hidden="1">
      <c r="A212" t="str">
        <f t="shared" si="8"/>
        <v>HELMCFGDP</v>
      </c>
      <c r="B212">
        <v>146772</v>
      </c>
      <c r="C212" t="s">
        <v>1138</v>
      </c>
      <c r="D212" t="s">
        <v>79</v>
      </c>
      <c r="E212" s="44" t="s">
        <v>1151</v>
      </c>
      <c r="F212" t="s">
        <v>1139</v>
      </c>
      <c r="G212" t="s">
        <v>261</v>
      </c>
      <c r="H212" s="2" t="s">
        <v>80</v>
      </c>
      <c r="K212">
        <f t="shared" si="9"/>
        <v>146772</v>
      </c>
      <c r="L212" t="str">
        <f t="shared" si="9"/>
        <v>HELMCF</v>
      </c>
      <c r="M212" t="str">
        <f t="shared" si="9"/>
        <v>GDP</v>
      </c>
      <c r="N212" t="str">
        <f t="shared" si="7"/>
        <v>HLEG</v>
      </c>
    </row>
    <row r="213" spans="1:14" ht="14.5" hidden="1">
      <c r="A213" t="str">
        <f t="shared" si="8"/>
        <v>HDONTFDD</v>
      </c>
      <c r="B213">
        <v>147289</v>
      </c>
      <c r="C213" t="s">
        <v>1154</v>
      </c>
      <c r="D213" t="s">
        <v>46</v>
      </c>
      <c r="E213" s="44" t="s">
        <v>1157</v>
      </c>
      <c r="F213" t="s">
        <v>1156</v>
      </c>
      <c r="G213" t="s">
        <v>366</v>
      </c>
      <c r="H213" s="44" t="s">
        <v>1681</v>
      </c>
      <c r="I213" s="118" t="s">
        <v>197</v>
      </c>
      <c r="K213">
        <f t="shared" si="9"/>
        <v>147289</v>
      </c>
      <c r="L213" t="str">
        <f t="shared" si="9"/>
        <v>HDONTF</v>
      </c>
      <c r="M213" t="str">
        <f t="shared" si="9"/>
        <v>DD</v>
      </c>
      <c r="N213" t="str">
        <f t="shared" si="7"/>
        <v>NODD</v>
      </c>
    </row>
    <row r="214" spans="1:14" ht="14.5" hidden="1">
      <c r="A214" t="str">
        <f t="shared" si="8"/>
        <v>HDONTFDPD</v>
      </c>
      <c r="B214">
        <v>147291</v>
      </c>
      <c r="C214" t="s">
        <v>1154</v>
      </c>
      <c r="D214" t="s">
        <v>82</v>
      </c>
      <c r="E214" s="44" t="s">
        <v>1161</v>
      </c>
      <c r="F214" t="s">
        <v>1156</v>
      </c>
      <c r="G214" t="s">
        <v>369</v>
      </c>
      <c r="H214" s="44" t="s">
        <v>1682</v>
      </c>
      <c r="I214" s="118" t="s">
        <v>258</v>
      </c>
      <c r="K214">
        <f t="shared" si="9"/>
        <v>147291</v>
      </c>
      <c r="L214" t="str">
        <f t="shared" si="9"/>
        <v>HDONTF</v>
      </c>
      <c r="M214" t="str">
        <f t="shared" si="9"/>
        <v>DPD</v>
      </c>
      <c r="N214" t="str">
        <f t="shared" si="7"/>
        <v>HNODD</v>
      </c>
    </row>
    <row r="215" spans="1:14" hidden="1">
      <c r="A215" t="str">
        <f t="shared" si="8"/>
        <v>HDONTFG</v>
      </c>
      <c r="B215">
        <v>147290</v>
      </c>
      <c r="C215" t="s">
        <v>1154</v>
      </c>
      <c r="D215" t="s">
        <v>41</v>
      </c>
      <c r="E215" s="44" t="s">
        <v>1163</v>
      </c>
      <c r="F215" t="s">
        <v>1156</v>
      </c>
      <c r="G215" t="s">
        <v>42</v>
      </c>
      <c r="H215" s="2" t="s">
        <v>42</v>
      </c>
      <c r="I215" t="s">
        <v>197</v>
      </c>
      <c r="K215">
        <f t="shared" si="9"/>
        <v>147290</v>
      </c>
      <c r="L215" t="str">
        <f t="shared" si="9"/>
        <v>HDONTF</v>
      </c>
      <c r="M215" t="str">
        <f t="shared" si="9"/>
        <v>G</v>
      </c>
      <c r="N215" t="str">
        <f t="shared" si="7"/>
        <v>NOG</v>
      </c>
    </row>
    <row r="216" spans="1:14" ht="14.5" hidden="1">
      <c r="A216" t="str">
        <f t="shared" si="8"/>
        <v>HDONTFGDP</v>
      </c>
      <c r="B216">
        <v>147287</v>
      </c>
      <c r="C216" t="s">
        <v>1154</v>
      </c>
      <c r="D216" t="s">
        <v>79</v>
      </c>
      <c r="E216" s="44" t="s">
        <v>1165</v>
      </c>
      <c r="F216" t="s">
        <v>1156</v>
      </c>
      <c r="G216" t="s">
        <v>261</v>
      </c>
      <c r="H216" s="2" t="s">
        <v>80</v>
      </c>
      <c r="I216" s="118" t="s">
        <v>258</v>
      </c>
      <c r="K216">
        <f t="shared" si="9"/>
        <v>147287</v>
      </c>
      <c r="L216" t="str">
        <f t="shared" si="9"/>
        <v>HDONTF</v>
      </c>
      <c r="M216" t="str">
        <f t="shared" si="9"/>
        <v>GDP</v>
      </c>
      <c r="N216" t="str">
        <f t="shared" si="7"/>
        <v>HNOG</v>
      </c>
    </row>
    <row r="217" spans="1:14" hidden="1">
      <c r="A217" t="str">
        <f t="shared" si="8"/>
        <v>HDONTFMD</v>
      </c>
      <c r="B217">
        <v>147301</v>
      </c>
      <c r="C217" t="s">
        <v>1154</v>
      </c>
      <c r="D217" t="s">
        <v>49</v>
      </c>
      <c r="E217" s="44" t="s">
        <v>1167</v>
      </c>
      <c r="F217" t="s">
        <v>1156</v>
      </c>
      <c r="G217" t="s">
        <v>50</v>
      </c>
      <c r="H217" s="44" t="s">
        <v>1667</v>
      </c>
      <c r="I217" t="s">
        <v>197</v>
      </c>
      <c r="K217">
        <f t="shared" si="9"/>
        <v>147301</v>
      </c>
      <c r="L217" t="str">
        <f t="shared" si="9"/>
        <v>HDONTF</v>
      </c>
      <c r="M217" t="str">
        <f t="shared" si="9"/>
        <v>MD</v>
      </c>
      <c r="N217" t="str">
        <f t="shared" si="7"/>
        <v>NOMD</v>
      </c>
    </row>
    <row r="218" spans="1:14" ht="14.5" hidden="1">
      <c r="A218" t="str">
        <f t="shared" si="8"/>
        <v>HDONTFMDP</v>
      </c>
      <c r="B218">
        <v>147300</v>
      </c>
      <c r="C218" t="s">
        <v>1154</v>
      </c>
      <c r="D218" t="s">
        <v>85</v>
      </c>
      <c r="E218" s="44" t="s">
        <v>1169</v>
      </c>
      <c r="F218" t="s">
        <v>1156</v>
      </c>
      <c r="G218" t="s">
        <v>287</v>
      </c>
      <c r="H218" s="44" t="s">
        <v>1668</v>
      </c>
      <c r="I218" s="118" t="s">
        <v>258</v>
      </c>
      <c r="K218">
        <f t="shared" si="9"/>
        <v>147300</v>
      </c>
      <c r="L218" t="str">
        <f t="shared" si="9"/>
        <v>HDONTF</v>
      </c>
      <c r="M218" t="str">
        <f t="shared" si="9"/>
        <v>MDP</v>
      </c>
      <c r="N218" t="str">
        <f t="shared" si="7"/>
        <v>HNOMD</v>
      </c>
    </row>
    <row r="219" spans="1:14" hidden="1">
      <c r="A219" t="str">
        <f t="shared" si="8"/>
        <v>HDONTFWD</v>
      </c>
      <c r="B219">
        <v>147288</v>
      </c>
      <c r="C219" t="s">
        <v>1154</v>
      </c>
      <c r="D219" t="s">
        <v>47</v>
      </c>
      <c r="E219" s="44" t="s">
        <v>1171</v>
      </c>
      <c r="F219" t="s">
        <v>1156</v>
      </c>
      <c r="G219" t="s">
        <v>358</v>
      </c>
      <c r="H219" s="44" t="s">
        <v>1679</v>
      </c>
      <c r="I219" t="s">
        <v>197</v>
      </c>
      <c r="K219">
        <f t="shared" si="9"/>
        <v>147288</v>
      </c>
      <c r="L219" t="str">
        <f t="shared" si="9"/>
        <v>HDONTF</v>
      </c>
      <c r="M219" t="str">
        <f t="shared" si="9"/>
        <v>WD</v>
      </c>
      <c r="N219" t="str">
        <f t="shared" si="7"/>
        <v>NOWD</v>
      </c>
    </row>
    <row r="220" spans="1:14" ht="14.5" hidden="1">
      <c r="A220" t="str">
        <f t="shared" si="8"/>
        <v>HDONTFWDP</v>
      </c>
      <c r="B220">
        <v>147296</v>
      </c>
      <c r="C220" t="s">
        <v>1154</v>
      </c>
      <c r="D220" t="s">
        <v>83</v>
      </c>
      <c r="E220" s="44" t="s">
        <v>1173</v>
      </c>
      <c r="F220" t="s">
        <v>1156</v>
      </c>
      <c r="G220" t="s">
        <v>361</v>
      </c>
      <c r="H220" s="54" t="s">
        <v>1680</v>
      </c>
      <c r="I220" s="118" t="s">
        <v>258</v>
      </c>
      <c r="K220">
        <f t="shared" si="9"/>
        <v>147296</v>
      </c>
      <c r="L220" t="str">
        <f t="shared" si="9"/>
        <v>HDONTF</v>
      </c>
      <c r="M220" t="str">
        <f t="shared" si="9"/>
        <v>WDP</v>
      </c>
      <c r="N220" t="str">
        <f t="shared" si="7"/>
        <v>HNOWD</v>
      </c>
    </row>
    <row r="221" spans="1:14" hidden="1">
      <c r="A221" t="str">
        <f t="shared" si="8"/>
        <v>HFT140D</v>
      </c>
      <c r="B221">
        <v>147151</v>
      </c>
      <c r="C221" t="s">
        <v>1153</v>
      </c>
      <c r="D221" t="s">
        <v>43</v>
      </c>
      <c r="E221" s="44" t="s">
        <v>1175</v>
      </c>
      <c r="F221" t="s">
        <v>1155</v>
      </c>
      <c r="G221" t="s">
        <v>44</v>
      </c>
      <c r="H221" s="2" t="s">
        <v>1661</v>
      </c>
      <c r="I221" t="s">
        <v>197</v>
      </c>
      <c r="K221">
        <f t="shared" si="9"/>
        <v>147151</v>
      </c>
      <c r="L221" t="str">
        <f t="shared" si="9"/>
        <v>HFT140</v>
      </c>
      <c r="M221" t="str">
        <f t="shared" si="9"/>
        <v>D</v>
      </c>
      <c r="N221" t="str">
        <f t="shared" si="7"/>
        <v>F140D</v>
      </c>
    </row>
    <row r="222" spans="1:14" hidden="1">
      <c r="A222" t="str">
        <f t="shared" si="8"/>
        <v>HFT140DDP</v>
      </c>
      <c r="B222">
        <v>147150</v>
      </c>
      <c r="C222" t="s">
        <v>1153</v>
      </c>
      <c r="D222" t="s">
        <v>81</v>
      </c>
      <c r="E222" s="44" t="s">
        <v>1178</v>
      </c>
      <c r="F222" t="s">
        <v>1155</v>
      </c>
      <c r="G222" t="s">
        <v>257</v>
      </c>
      <c r="H222" s="2" t="s">
        <v>1662</v>
      </c>
      <c r="I222" t="s">
        <v>258</v>
      </c>
      <c r="K222">
        <f t="shared" si="9"/>
        <v>147150</v>
      </c>
      <c r="L222" t="str">
        <f t="shared" si="9"/>
        <v>HFT140</v>
      </c>
      <c r="M222" t="str">
        <f t="shared" si="9"/>
        <v>DDP</v>
      </c>
      <c r="N222" t="str">
        <f t="shared" si="7"/>
        <v>H140D</v>
      </c>
    </row>
    <row r="223" spans="1:14" hidden="1">
      <c r="A223" t="str">
        <f t="shared" si="8"/>
        <v>HFT140G</v>
      </c>
      <c r="B223">
        <v>147149</v>
      </c>
      <c r="C223" t="s">
        <v>1153</v>
      </c>
      <c r="D223" t="s">
        <v>41</v>
      </c>
      <c r="E223" s="44" t="s">
        <v>1180</v>
      </c>
      <c r="F223" t="s">
        <v>1155</v>
      </c>
      <c r="G223" t="s">
        <v>42</v>
      </c>
      <c r="H223" s="2" t="s">
        <v>42</v>
      </c>
      <c r="I223" t="s">
        <v>197</v>
      </c>
      <c r="K223">
        <f t="shared" si="9"/>
        <v>147149</v>
      </c>
      <c r="L223" t="str">
        <f t="shared" si="9"/>
        <v>HFT140</v>
      </c>
      <c r="M223" t="str">
        <f t="shared" si="9"/>
        <v>G</v>
      </c>
      <c r="N223" t="str">
        <f t="shared" si="7"/>
        <v>F140G</v>
      </c>
    </row>
    <row r="224" spans="1:14" hidden="1">
      <c r="A224" t="str">
        <f t="shared" si="8"/>
        <v>HFT140GDP</v>
      </c>
      <c r="B224">
        <v>147152</v>
      </c>
      <c r="C224" t="s">
        <v>1153</v>
      </c>
      <c r="D224" t="s">
        <v>79</v>
      </c>
      <c r="E224" s="44" t="s">
        <v>1182</v>
      </c>
      <c r="F224" t="s">
        <v>1155</v>
      </c>
      <c r="G224" t="s">
        <v>261</v>
      </c>
      <c r="H224" s="2" t="s">
        <v>80</v>
      </c>
      <c r="I224" t="s">
        <v>258</v>
      </c>
      <c r="K224">
        <f t="shared" si="9"/>
        <v>147152</v>
      </c>
      <c r="L224" t="str">
        <f t="shared" si="9"/>
        <v>HFT140</v>
      </c>
      <c r="M224" t="str">
        <f t="shared" si="9"/>
        <v>GDP</v>
      </c>
      <c r="N224" t="str">
        <f t="shared" si="7"/>
        <v>H140G</v>
      </c>
    </row>
    <row r="225" spans="1:14" hidden="1">
      <c r="A225" t="str">
        <f t="shared" si="8"/>
        <v>HFT130DDP</v>
      </c>
      <c r="B225">
        <v>142088</v>
      </c>
      <c r="C225" t="s">
        <v>245</v>
      </c>
      <c r="D225" t="s">
        <v>81</v>
      </c>
      <c r="E225" s="44" t="s">
        <v>459</v>
      </c>
      <c r="F225" t="s">
        <v>1207</v>
      </c>
      <c r="G225" t="s">
        <v>257</v>
      </c>
      <c r="H225" t="s">
        <v>1662</v>
      </c>
      <c r="K225">
        <f t="shared" si="9"/>
        <v>142088</v>
      </c>
      <c r="L225" t="str">
        <f t="shared" si="9"/>
        <v>HFT130</v>
      </c>
      <c r="M225" t="str">
        <f t="shared" si="9"/>
        <v>DDP</v>
      </c>
      <c r="N225" t="str">
        <f t="shared" si="7"/>
        <v>H130D</v>
      </c>
    </row>
    <row r="226" spans="1:14" hidden="1">
      <c r="A226" t="str">
        <f t="shared" si="8"/>
        <v>HFT131DDP</v>
      </c>
      <c r="B226">
        <v>142992</v>
      </c>
      <c r="C226" t="s">
        <v>1007</v>
      </c>
      <c r="D226" t="s">
        <v>81</v>
      </c>
      <c r="E226" s="44" t="s">
        <v>1044</v>
      </c>
      <c r="F226" t="s">
        <v>1208</v>
      </c>
      <c r="G226" t="s">
        <v>257</v>
      </c>
      <c r="H226" t="s">
        <v>1662</v>
      </c>
      <c r="K226">
        <f t="shared" si="9"/>
        <v>142992</v>
      </c>
      <c r="L226" t="str">
        <f t="shared" si="9"/>
        <v>HFT131</v>
      </c>
      <c r="M226" t="str">
        <f t="shared" si="9"/>
        <v>DDP</v>
      </c>
      <c r="N226" t="str">
        <f t="shared" si="7"/>
        <v>H131D</v>
      </c>
    </row>
    <row r="227" spans="1:14" ht="14.5" hidden="1">
      <c r="A227" t="str">
        <f t="shared" si="8"/>
        <v>HDUSDFDD</v>
      </c>
      <c r="B227">
        <v>147909</v>
      </c>
      <c r="C227" t="s">
        <v>1342</v>
      </c>
      <c r="D227" t="s">
        <v>46</v>
      </c>
      <c r="E227" s="44" t="s">
        <v>1343</v>
      </c>
      <c r="F227" t="s">
        <v>1347</v>
      </c>
      <c r="G227" t="s">
        <v>366</v>
      </c>
      <c r="H227" s="44" t="s">
        <v>1681</v>
      </c>
      <c r="I227" s="118" t="s">
        <v>197</v>
      </c>
      <c r="K227">
        <f t="shared" si="9"/>
        <v>147909</v>
      </c>
      <c r="L227" t="str">
        <f t="shared" si="9"/>
        <v>HDUSDF</v>
      </c>
      <c r="M227" t="str">
        <f t="shared" si="9"/>
        <v>DD</v>
      </c>
      <c r="N227" t="str">
        <f t="shared" si="7"/>
        <v>SDODD</v>
      </c>
    </row>
    <row r="228" spans="1:14" ht="14.5" hidden="1">
      <c r="A228" t="str">
        <f t="shared" si="8"/>
        <v>HDUSDFDPD</v>
      </c>
      <c r="B228">
        <v>147910</v>
      </c>
      <c r="C228" t="s">
        <v>1342</v>
      </c>
      <c r="D228" t="s">
        <v>82</v>
      </c>
      <c r="E228" s="44" t="s">
        <v>1348</v>
      </c>
      <c r="F228" t="s">
        <v>1347</v>
      </c>
      <c r="G228" t="s">
        <v>369</v>
      </c>
      <c r="H228" s="44" t="s">
        <v>1682</v>
      </c>
      <c r="I228" s="118" t="s">
        <v>258</v>
      </c>
      <c r="K228">
        <f t="shared" si="9"/>
        <v>147910</v>
      </c>
      <c r="L228" t="str">
        <f t="shared" si="9"/>
        <v>HDUSDF</v>
      </c>
      <c r="M228" t="str">
        <f t="shared" si="9"/>
        <v>DPD</v>
      </c>
      <c r="N228" t="str">
        <f t="shared" si="7"/>
        <v>HSODD</v>
      </c>
    </row>
    <row r="229" spans="1:14" hidden="1">
      <c r="A229" t="str">
        <f t="shared" si="8"/>
        <v>HDUSDFG</v>
      </c>
      <c r="B229">
        <v>147907</v>
      </c>
      <c r="C229" t="s">
        <v>1342</v>
      </c>
      <c r="D229" t="s">
        <v>41</v>
      </c>
      <c r="E229" s="44" t="s">
        <v>1350</v>
      </c>
      <c r="F229" t="s">
        <v>1347</v>
      </c>
      <c r="G229" t="s">
        <v>42</v>
      </c>
      <c r="H229" s="2" t="s">
        <v>42</v>
      </c>
      <c r="I229" t="s">
        <v>197</v>
      </c>
      <c r="K229">
        <f t="shared" si="9"/>
        <v>147907</v>
      </c>
      <c r="L229" t="str">
        <f t="shared" si="9"/>
        <v>HDUSDF</v>
      </c>
      <c r="M229" t="str">
        <f t="shared" si="9"/>
        <v>G</v>
      </c>
      <c r="N229" t="str">
        <f t="shared" si="7"/>
        <v>SDOG</v>
      </c>
    </row>
    <row r="230" spans="1:14" ht="14.5" hidden="1">
      <c r="A230" t="str">
        <f t="shared" si="8"/>
        <v>HDUSDFGDP</v>
      </c>
      <c r="B230">
        <v>147908</v>
      </c>
      <c r="C230" t="s">
        <v>1342</v>
      </c>
      <c r="D230" t="s">
        <v>79</v>
      </c>
      <c r="E230" s="44" t="s">
        <v>1352</v>
      </c>
      <c r="F230" t="s">
        <v>1347</v>
      </c>
      <c r="G230" t="s">
        <v>261</v>
      </c>
      <c r="H230" s="2" t="s">
        <v>80</v>
      </c>
      <c r="I230" s="118" t="s">
        <v>258</v>
      </c>
      <c r="K230">
        <f t="shared" si="9"/>
        <v>147908</v>
      </c>
      <c r="L230" t="str">
        <f t="shared" si="9"/>
        <v>HDUSDF</v>
      </c>
      <c r="M230" t="str">
        <f t="shared" si="9"/>
        <v>GDP</v>
      </c>
      <c r="N230" t="str">
        <f t="shared" si="7"/>
        <v>HSDOG</v>
      </c>
    </row>
    <row r="231" spans="1:14" hidden="1">
      <c r="A231" t="str">
        <f t="shared" si="8"/>
        <v>HDUSDFMD</v>
      </c>
      <c r="B231">
        <v>147916</v>
      </c>
      <c r="C231" t="s">
        <v>1342</v>
      </c>
      <c r="D231" t="s">
        <v>49</v>
      </c>
      <c r="E231" s="44" t="s">
        <v>1354</v>
      </c>
      <c r="F231" t="s">
        <v>1347</v>
      </c>
      <c r="G231" t="s">
        <v>50</v>
      </c>
      <c r="H231" s="44" t="s">
        <v>1667</v>
      </c>
      <c r="I231" t="s">
        <v>197</v>
      </c>
      <c r="K231">
        <f t="shared" si="9"/>
        <v>147916</v>
      </c>
      <c r="L231" t="str">
        <f t="shared" si="9"/>
        <v>HDUSDF</v>
      </c>
      <c r="M231" t="str">
        <f t="shared" si="9"/>
        <v>MD</v>
      </c>
      <c r="N231" t="str">
        <f t="shared" si="7"/>
        <v>SDOMD</v>
      </c>
    </row>
    <row r="232" spans="1:14" ht="14.5" hidden="1">
      <c r="A232" t="str">
        <f t="shared" si="8"/>
        <v>HDUSDFMDP</v>
      </c>
      <c r="B232">
        <v>147915</v>
      </c>
      <c r="C232" t="s">
        <v>1342</v>
      </c>
      <c r="D232" t="s">
        <v>85</v>
      </c>
      <c r="E232" s="44" t="s">
        <v>1356</v>
      </c>
      <c r="F232" t="s">
        <v>1347</v>
      </c>
      <c r="G232" t="s">
        <v>287</v>
      </c>
      <c r="H232" s="44" t="s">
        <v>1668</v>
      </c>
      <c r="I232" s="118" t="s">
        <v>258</v>
      </c>
      <c r="K232">
        <f t="shared" si="9"/>
        <v>147915</v>
      </c>
      <c r="L232" t="str">
        <f t="shared" si="9"/>
        <v>HDUSDF</v>
      </c>
      <c r="M232" t="str">
        <f t="shared" si="9"/>
        <v>MDP</v>
      </c>
      <c r="N232" t="str">
        <f t="shared" si="7"/>
        <v>HSOMD</v>
      </c>
    </row>
    <row r="233" spans="1:14" hidden="1">
      <c r="A233" t="str">
        <f t="shared" si="8"/>
        <v>HDUSDFWD</v>
      </c>
      <c r="B233">
        <v>147911</v>
      </c>
      <c r="C233" t="s">
        <v>1342</v>
      </c>
      <c r="D233" t="s">
        <v>47</v>
      </c>
      <c r="E233" s="44" t="s">
        <v>1358</v>
      </c>
      <c r="F233" t="s">
        <v>1347</v>
      </c>
      <c r="G233" t="s">
        <v>358</v>
      </c>
      <c r="H233" s="44" t="s">
        <v>1679</v>
      </c>
      <c r="I233" t="s">
        <v>197</v>
      </c>
      <c r="K233">
        <f t="shared" si="9"/>
        <v>147911</v>
      </c>
      <c r="L233" t="str">
        <f t="shared" si="9"/>
        <v>HDUSDF</v>
      </c>
      <c r="M233" t="str">
        <f t="shared" si="9"/>
        <v>WD</v>
      </c>
      <c r="N233" t="str">
        <f t="shared" si="7"/>
        <v>SDOWD</v>
      </c>
    </row>
    <row r="234" spans="1:14" ht="14.5" hidden="1">
      <c r="A234" t="str">
        <f t="shared" si="8"/>
        <v>HDUSDFWDP</v>
      </c>
      <c r="B234">
        <v>147912</v>
      </c>
      <c r="C234" t="s">
        <v>1342</v>
      </c>
      <c r="D234" t="s">
        <v>83</v>
      </c>
      <c r="E234" s="44" t="s">
        <v>1360</v>
      </c>
      <c r="F234" t="s">
        <v>1347</v>
      </c>
      <c r="G234" t="s">
        <v>361</v>
      </c>
      <c r="H234" s="118" t="s">
        <v>1680</v>
      </c>
      <c r="I234" s="118" t="s">
        <v>258</v>
      </c>
      <c r="K234">
        <f t="shared" si="9"/>
        <v>147912</v>
      </c>
      <c r="L234" t="str">
        <f t="shared" si="9"/>
        <v>HDUSDF</v>
      </c>
      <c r="M234" t="str">
        <f t="shared" si="9"/>
        <v>WDP</v>
      </c>
      <c r="N234" t="str">
        <f t="shared" si="7"/>
        <v>HSOWD</v>
      </c>
    </row>
    <row r="237" spans="1:14">
      <c r="G237" t="s">
        <v>1372</v>
      </c>
    </row>
    <row r="240" spans="1:14">
      <c r="A240" t="s">
        <v>1514</v>
      </c>
      <c r="B240" s="148">
        <v>148412</v>
      </c>
      <c r="C240" t="s">
        <v>1476</v>
      </c>
      <c r="D240" t="s">
        <v>81</v>
      </c>
      <c r="E240" t="s">
        <v>1515</v>
      </c>
      <c r="F240" t="s">
        <v>1477</v>
      </c>
      <c r="G240" t="s">
        <v>257</v>
      </c>
      <c r="H240" t="s">
        <v>1662</v>
      </c>
      <c r="I240" t="s">
        <v>258</v>
      </c>
      <c r="K240">
        <f t="shared" ref="K240:K251" si="10">B240</f>
        <v>148412</v>
      </c>
      <c r="L240" t="str">
        <f t="shared" ref="L240:L251" si="11">C240</f>
        <v>HEFOCF</v>
      </c>
      <c r="M240" t="str">
        <f t="shared" ref="M240:M251" si="12">D240</f>
        <v>DDP</v>
      </c>
      <c r="N240" t="str">
        <f t="shared" ref="N240:N251" si="13">E240</f>
        <v>HFED</v>
      </c>
    </row>
    <row r="241" spans="1:14">
      <c r="A241" t="s">
        <v>1520</v>
      </c>
      <c r="B241" s="148">
        <v>148411</v>
      </c>
      <c r="C241" t="s">
        <v>1476</v>
      </c>
      <c r="D241" t="s">
        <v>79</v>
      </c>
      <c r="E241" t="s">
        <v>1521</v>
      </c>
      <c r="F241" t="s">
        <v>1477</v>
      </c>
      <c r="G241" t="s">
        <v>261</v>
      </c>
      <c r="H241" s="2" t="s">
        <v>80</v>
      </c>
      <c r="I241" t="s">
        <v>258</v>
      </c>
      <c r="K241">
        <f t="shared" si="10"/>
        <v>148411</v>
      </c>
      <c r="L241" t="str">
        <f t="shared" si="11"/>
        <v>HEFOCF</v>
      </c>
      <c r="M241" t="str">
        <f t="shared" si="12"/>
        <v>GDP</v>
      </c>
      <c r="N241" t="str">
        <f t="shared" si="13"/>
        <v>HFEG</v>
      </c>
    </row>
    <row r="242" spans="1:14">
      <c r="A242" t="s">
        <v>1510</v>
      </c>
      <c r="B242" s="148">
        <v>148410</v>
      </c>
      <c r="C242" t="s">
        <v>1476</v>
      </c>
      <c r="D242" t="s">
        <v>43</v>
      </c>
      <c r="E242" t="s">
        <v>1511</v>
      </c>
      <c r="F242" t="s">
        <v>1477</v>
      </c>
      <c r="G242" t="s">
        <v>44</v>
      </c>
      <c r="H242" s="2" t="s">
        <v>1661</v>
      </c>
      <c r="I242" t="s">
        <v>197</v>
      </c>
      <c r="K242">
        <f t="shared" si="10"/>
        <v>148410</v>
      </c>
      <c r="L242" t="str">
        <f t="shared" si="11"/>
        <v>HEFOCF</v>
      </c>
      <c r="M242" t="str">
        <f t="shared" si="12"/>
        <v>D</v>
      </c>
      <c r="N242" t="str">
        <f t="shared" si="13"/>
        <v>FED</v>
      </c>
    </row>
    <row r="243" spans="1:14">
      <c r="A243" t="s">
        <v>1517</v>
      </c>
      <c r="B243" s="148">
        <v>148409</v>
      </c>
      <c r="C243" t="s">
        <v>1476</v>
      </c>
      <c r="D243" t="s">
        <v>41</v>
      </c>
      <c r="E243" t="s">
        <v>1518</v>
      </c>
      <c r="F243" t="s">
        <v>1477</v>
      </c>
      <c r="G243" t="s">
        <v>42</v>
      </c>
      <c r="H243" s="2" t="s">
        <v>42</v>
      </c>
      <c r="I243" t="s">
        <v>197</v>
      </c>
      <c r="K243">
        <f t="shared" si="10"/>
        <v>148409</v>
      </c>
      <c r="L243" t="str">
        <f t="shared" si="11"/>
        <v>HEFOCF</v>
      </c>
      <c r="M243" t="str">
        <f t="shared" si="12"/>
        <v>G</v>
      </c>
      <c r="N243" t="str">
        <f t="shared" si="13"/>
        <v>FEG</v>
      </c>
    </row>
    <row r="244" spans="1:14">
      <c r="A244" t="s">
        <v>1489</v>
      </c>
      <c r="B244" s="148">
        <v>148492</v>
      </c>
      <c r="C244" t="s">
        <v>1473</v>
      </c>
      <c r="D244" t="s">
        <v>79</v>
      </c>
      <c r="E244" t="s">
        <v>1490</v>
      </c>
      <c r="F244" t="s">
        <v>1474</v>
      </c>
      <c r="G244" t="s">
        <v>261</v>
      </c>
      <c r="H244" s="2" t="s">
        <v>80</v>
      </c>
      <c r="I244" t="s">
        <v>258</v>
      </c>
      <c r="K244">
        <f t="shared" si="10"/>
        <v>148492</v>
      </c>
      <c r="L244" t="str">
        <f t="shared" si="11"/>
        <v>HDCOBF</v>
      </c>
      <c r="M244" t="str">
        <f t="shared" si="12"/>
        <v>GDP</v>
      </c>
      <c r="N244" t="str">
        <f t="shared" si="13"/>
        <v>HCBG</v>
      </c>
    </row>
    <row r="245" spans="1:14">
      <c r="A245" t="s">
        <v>1495</v>
      </c>
      <c r="B245" s="148">
        <v>148494</v>
      </c>
      <c r="C245" t="s">
        <v>1473</v>
      </c>
      <c r="D245" t="s">
        <v>87</v>
      </c>
      <c r="E245" t="s">
        <v>1496</v>
      </c>
      <c r="F245" t="s">
        <v>1474</v>
      </c>
      <c r="G245" t="s">
        <v>282</v>
      </c>
      <c r="H245" s="44" t="s">
        <v>1666</v>
      </c>
      <c r="I245" t="s">
        <v>258</v>
      </c>
      <c r="K245">
        <f t="shared" si="10"/>
        <v>148494</v>
      </c>
      <c r="L245" t="str">
        <f t="shared" si="11"/>
        <v>HDCOBF</v>
      </c>
      <c r="M245" t="str">
        <f t="shared" si="12"/>
        <v>HYP</v>
      </c>
      <c r="N245" t="str">
        <f t="shared" si="13"/>
        <v>HCBHD</v>
      </c>
    </row>
    <row r="246" spans="1:14">
      <c r="A246" t="s">
        <v>1492</v>
      </c>
      <c r="B246" s="148">
        <v>148499</v>
      </c>
      <c r="C246" t="s">
        <v>1473</v>
      </c>
      <c r="D246" t="s">
        <v>53</v>
      </c>
      <c r="E246" t="s">
        <v>1493</v>
      </c>
      <c r="F246" t="s">
        <v>1474</v>
      </c>
      <c r="G246" t="s">
        <v>54</v>
      </c>
      <c r="H246" s="44" t="s">
        <v>1665</v>
      </c>
      <c r="I246" t="s">
        <v>197</v>
      </c>
      <c r="K246">
        <f t="shared" si="10"/>
        <v>148499</v>
      </c>
      <c r="L246" t="str">
        <f t="shared" si="11"/>
        <v>HDCOBF</v>
      </c>
      <c r="M246" t="str">
        <f t="shared" si="12"/>
        <v>HYD</v>
      </c>
      <c r="N246" t="str">
        <f t="shared" si="13"/>
        <v>CBHD</v>
      </c>
    </row>
    <row r="247" spans="1:14">
      <c r="A247" t="s">
        <v>1501</v>
      </c>
      <c r="B247" s="148">
        <v>148493</v>
      </c>
      <c r="C247" t="s">
        <v>1473</v>
      </c>
      <c r="D247" t="s">
        <v>85</v>
      </c>
      <c r="E247" t="s">
        <v>1502</v>
      </c>
      <c r="F247" t="s">
        <v>1474</v>
      </c>
      <c r="G247" t="s">
        <v>287</v>
      </c>
      <c r="H247" s="44" t="s">
        <v>1668</v>
      </c>
      <c r="I247" t="s">
        <v>258</v>
      </c>
      <c r="K247">
        <f t="shared" si="10"/>
        <v>148493</v>
      </c>
      <c r="L247" t="str">
        <f t="shared" si="11"/>
        <v>HDCOBF</v>
      </c>
      <c r="M247" t="str">
        <f t="shared" si="12"/>
        <v>MDP</v>
      </c>
      <c r="N247" t="str">
        <f t="shared" si="13"/>
        <v>HCBMD</v>
      </c>
    </row>
    <row r="248" spans="1:14">
      <c r="A248" t="s">
        <v>1498</v>
      </c>
      <c r="B248" s="148">
        <v>148497</v>
      </c>
      <c r="C248" t="s">
        <v>1473</v>
      </c>
      <c r="D248" t="s">
        <v>49</v>
      </c>
      <c r="E248" t="s">
        <v>1499</v>
      </c>
      <c r="F248" t="s">
        <v>1474</v>
      </c>
      <c r="G248" t="s">
        <v>50</v>
      </c>
      <c r="H248" s="44" t="s">
        <v>1667</v>
      </c>
      <c r="I248" t="s">
        <v>197</v>
      </c>
      <c r="K248">
        <f t="shared" si="10"/>
        <v>148497</v>
      </c>
      <c r="L248" t="str">
        <f t="shared" si="11"/>
        <v>HDCOBF</v>
      </c>
      <c r="M248" t="str">
        <f t="shared" si="12"/>
        <v>MD</v>
      </c>
      <c r="N248" t="str">
        <f t="shared" si="13"/>
        <v>CBMD</v>
      </c>
    </row>
    <row r="249" spans="1:14">
      <c r="A249" t="s">
        <v>1507</v>
      </c>
      <c r="B249" s="148">
        <v>148495</v>
      </c>
      <c r="C249" t="s">
        <v>1473</v>
      </c>
      <c r="D249" t="s">
        <v>86</v>
      </c>
      <c r="E249" t="s">
        <v>1508</v>
      </c>
      <c r="F249" t="s">
        <v>1474</v>
      </c>
      <c r="G249" t="s">
        <v>292</v>
      </c>
      <c r="H249" s="44" t="s">
        <v>1670</v>
      </c>
      <c r="I249" t="s">
        <v>258</v>
      </c>
      <c r="K249">
        <f t="shared" si="10"/>
        <v>148495</v>
      </c>
      <c r="L249" t="str">
        <f t="shared" si="11"/>
        <v>HDCOBF</v>
      </c>
      <c r="M249" t="str">
        <f t="shared" si="12"/>
        <v>QDP</v>
      </c>
      <c r="N249" t="str">
        <f t="shared" si="13"/>
        <v>HCBQD</v>
      </c>
    </row>
    <row r="250" spans="1:14">
      <c r="A250" t="s">
        <v>1504</v>
      </c>
      <c r="B250" s="148">
        <v>148498</v>
      </c>
      <c r="C250" t="s">
        <v>1473</v>
      </c>
      <c r="D250" t="s">
        <v>51</v>
      </c>
      <c r="E250" t="s">
        <v>1505</v>
      </c>
      <c r="F250" t="s">
        <v>1474</v>
      </c>
      <c r="G250" t="s">
        <v>52</v>
      </c>
      <c r="H250" s="44" t="s">
        <v>1669</v>
      </c>
      <c r="I250" t="s">
        <v>197</v>
      </c>
      <c r="K250">
        <f t="shared" si="10"/>
        <v>148498</v>
      </c>
      <c r="L250" t="str">
        <f t="shared" si="11"/>
        <v>HDCOBF</v>
      </c>
      <c r="M250" t="str">
        <f t="shared" si="12"/>
        <v>QD</v>
      </c>
      <c r="N250" t="str">
        <f t="shared" si="13"/>
        <v>CBQD</v>
      </c>
    </row>
    <row r="251" spans="1:14">
      <c r="A251" t="s">
        <v>1484</v>
      </c>
      <c r="B251" s="148">
        <v>148496</v>
      </c>
      <c r="C251" t="s">
        <v>1473</v>
      </c>
      <c r="D251" t="s">
        <v>41</v>
      </c>
      <c r="E251" t="s">
        <v>1485</v>
      </c>
      <c r="F251" t="s">
        <v>1474</v>
      </c>
      <c r="G251" t="s">
        <v>42</v>
      </c>
      <c r="H251" s="2" t="s">
        <v>42</v>
      </c>
      <c r="I251" t="s">
        <v>197</v>
      </c>
      <c r="K251">
        <f t="shared" si="10"/>
        <v>148496</v>
      </c>
      <c r="L251" t="str">
        <f t="shared" si="11"/>
        <v>HDCOBF</v>
      </c>
      <c r="M251" t="str">
        <f t="shared" si="12"/>
        <v>G</v>
      </c>
      <c r="N251" t="str">
        <f t="shared" si="13"/>
        <v>CBG</v>
      </c>
    </row>
    <row r="253" spans="1:14">
      <c r="A253" t="str">
        <f>C253&amp;D253</f>
        <v>HOECCFDDP</v>
      </c>
      <c r="B253" s="52">
        <v>148738</v>
      </c>
      <c r="C253" t="s">
        <v>1548</v>
      </c>
      <c r="D253" t="s">
        <v>81</v>
      </c>
      <c r="F253" t="s">
        <v>1628</v>
      </c>
      <c r="H253" t="s">
        <v>1662</v>
      </c>
      <c r="I253" t="s">
        <v>258</v>
      </c>
    </row>
    <row r="254" spans="1:14">
      <c r="A254" t="str">
        <f>C254&amp;D254</f>
        <v>HOECCFGDP</v>
      </c>
      <c r="B254" s="52">
        <v>148737</v>
      </c>
      <c r="C254" t="s">
        <v>1548</v>
      </c>
      <c r="D254" t="s">
        <v>79</v>
      </c>
      <c r="F254" t="s">
        <v>1629</v>
      </c>
      <c r="H254" s="2" t="s">
        <v>80</v>
      </c>
      <c r="I254" t="s">
        <v>258</v>
      </c>
    </row>
    <row r="255" spans="1:14">
      <c r="A255" t="str">
        <f>C255&amp;D255</f>
        <v>HOECCFG</v>
      </c>
      <c r="B255" s="52">
        <v>148735</v>
      </c>
      <c r="C255" t="s">
        <v>1548</v>
      </c>
      <c r="D255" t="s">
        <v>41</v>
      </c>
      <c r="F255" t="s">
        <v>1630</v>
      </c>
      <c r="H255" s="2" t="s">
        <v>42</v>
      </c>
      <c r="I255" t="s">
        <v>197</v>
      </c>
    </row>
    <row r="256" spans="1:14">
      <c r="A256" t="str">
        <f>C256&amp;D256</f>
        <v>HOECCFD</v>
      </c>
      <c r="B256" s="52">
        <v>148736</v>
      </c>
      <c r="C256" t="s">
        <v>1548</v>
      </c>
      <c r="D256" t="s">
        <v>43</v>
      </c>
      <c r="F256" t="s">
        <v>1631</v>
      </c>
      <c r="H256" s="2" t="s">
        <v>1661</v>
      </c>
      <c r="I256" t="s">
        <v>197</v>
      </c>
    </row>
    <row r="258" spans="1:9">
      <c r="A258" t="str">
        <f>C258&amp;D258</f>
        <v>HEMCPF</v>
      </c>
      <c r="B258" s="148">
        <v>149154</v>
      </c>
      <c r="C258" t="s">
        <v>1655</v>
      </c>
      <c r="F258" t="s">
        <v>1657</v>
      </c>
      <c r="H258" s="2" t="s">
        <v>80</v>
      </c>
      <c r="I258" t="s">
        <v>258</v>
      </c>
    </row>
    <row r="259" spans="1:9">
      <c r="A259" t="str">
        <f>C259&amp;D259</f>
        <v>HEMCPF</v>
      </c>
      <c r="B259" s="148">
        <v>149155</v>
      </c>
      <c r="C259" t="s">
        <v>1655</v>
      </c>
      <c r="F259" t="s">
        <v>1658</v>
      </c>
      <c r="H259" t="s">
        <v>1662</v>
      </c>
      <c r="I259" t="s">
        <v>258</v>
      </c>
    </row>
    <row r="260" spans="1:9">
      <c r="A260" t="str">
        <f>C260&amp;D260</f>
        <v>HEMCPF</v>
      </c>
      <c r="B260" s="148">
        <v>149153</v>
      </c>
      <c r="C260" t="s">
        <v>1655</v>
      </c>
      <c r="F260" t="s">
        <v>1659</v>
      </c>
      <c r="H260" s="2" t="s">
        <v>42</v>
      </c>
      <c r="I260" t="s">
        <v>197</v>
      </c>
    </row>
    <row r="261" spans="1:9">
      <c r="A261" t="str">
        <f>C261&amp;D261</f>
        <v>HEMCPF</v>
      </c>
      <c r="B261" s="148">
        <v>149152</v>
      </c>
      <c r="C261" t="s">
        <v>1655</v>
      </c>
      <c r="F261" t="s">
        <v>1660</v>
      </c>
      <c r="H261" s="2" t="s">
        <v>1661</v>
      </c>
      <c r="I261" t="s">
        <v>197</v>
      </c>
    </row>
    <row r="264" spans="1:9">
      <c r="A264" t="str">
        <f>C264&amp;D264</f>
        <v>HDONTFUDM</v>
      </c>
      <c r="B264">
        <v>150501</v>
      </c>
      <c r="C264" t="s">
        <v>1154</v>
      </c>
      <c r="D264" s="44" t="s">
        <v>90</v>
      </c>
      <c r="F264" t="s">
        <v>1755</v>
      </c>
      <c r="H264" t="s">
        <v>1697</v>
      </c>
      <c r="I264" s="44" t="s">
        <v>499</v>
      </c>
    </row>
    <row r="265" spans="1:9">
      <c r="A265" t="str">
        <f>C265&amp;D265</f>
        <v>HDONTFUDL</v>
      </c>
      <c r="B265">
        <v>150499</v>
      </c>
      <c r="C265" t="s">
        <v>1154</v>
      </c>
      <c r="D265" s="44" t="s">
        <v>88</v>
      </c>
      <c r="F265" t="s">
        <v>1756</v>
      </c>
      <c r="H265" t="s">
        <v>1696</v>
      </c>
      <c r="I265" s="44" t="s">
        <v>499</v>
      </c>
    </row>
    <row r="266" spans="1:9">
      <c r="A266" t="str">
        <f>C266&amp;D266</f>
        <v>HDONTFURM</v>
      </c>
      <c r="B266">
        <v>150500</v>
      </c>
      <c r="C266" t="s">
        <v>1154</v>
      </c>
      <c r="D266" s="44" t="s">
        <v>94</v>
      </c>
      <c r="F266" t="s">
        <v>1757</v>
      </c>
      <c r="H266" t="s">
        <v>95</v>
      </c>
      <c r="I266" s="44" t="s">
        <v>499</v>
      </c>
    </row>
    <row r="267" spans="1:9">
      <c r="A267" t="str">
        <f>C267&amp;D267</f>
        <v>HDONTFURL</v>
      </c>
      <c r="B267">
        <v>150502</v>
      </c>
      <c r="C267" t="s">
        <v>1154</v>
      </c>
      <c r="D267" s="44" t="s">
        <v>92</v>
      </c>
      <c r="F267" t="s">
        <v>1758</v>
      </c>
      <c r="H267" t="s">
        <v>93</v>
      </c>
      <c r="I267" s="44" t="s">
        <v>499</v>
      </c>
    </row>
    <row r="269" spans="1:9">
      <c r="A269" t="str">
        <f>C269&amp;D269</f>
        <v>HDCGIFGDP</v>
      </c>
      <c r="B269">
        <v>149966</v>
      </c>
      <c r="C269" t="s">
        <v>1730</v>
      </c>
      <c r="D269" t="s">
        <v>79</v>
      </c>
      <c r="F269" t="s">
        <v>1760</v>
      </c>
      <c r="H269" s="2" t="s">
        <v>80</v>
      </c>
      <c r="I269" t="s">
        <v>258</v>
      </c>
    </row>
    <row r="270" spans="1:9">
      <c r="A270" t="str">
        <f>C270&amp;D270</f>
        <v>HDCGIFDDP</v>
      </c>
      <c r="B270">
        <v>149962</v>
      </c>
      <c r="C270" t="s">
        <v>1730</v>
      </c>
      <c r="D270" t="s">
        <v>81</v>
      </c>
      <c r="F270" t="s">
        <v>1761</v>
      </c>
      <c r="H270" t="s">
        <v>1662</v>
      </c>
      <c r="I270" t="s">
        <v>258</v>
      </c>
    </row>
    <row r="271" spans="1:9">
      <c r="A271" t="str">
        <f>C271&amp;D271</f>
        <v>HDCGIFG</v>
      </c>
      <c r="B271">
        <v>149963</v>
      </c>
      <c r="C271" t="s">
        <v>1730</v>
      </c>
      <c r="D271" t="s">
        <v>41</v>
      </c>
      <c r="F271" t="s">
        <v>1762</v>
      </c>
      <c r="H271" s="2" t="s">
        <v>42</v>
      </c>
      <c r="I271" t="s">
        <v>197</v>
      </c>
    </row>
    <row r="272" spans="1:9">
      <c r="A272" t="str">
        <f>C272&amp;D272</f>
        <v>HDCGIFD</v>
      </c>
      <c r="B272">
        <v>149964</v>
      </c>
      <c r="C272" t="s">
        <v>1730</v>
      </c>
      <c r="D272" t="s">
        <v>43</v>
      </c>
      <c r="F272" t="s">
        <v>1763</v>
      </c>
      <c r="H272" s="2" t="s">
        <v>1661</v>
      </c>
      <c r="I272" t="s">
        <v>197</v>
      </c>
    </row>
  </sheetData>
  <autoFilter ref="A1:N234" xr:uid="{00000000-0009-0000-0000-00000A000000}">
    <filterColumn colId="5">
      <filters>
        <filter val="HSBC Cash Fund"/>
      </filters>
    </filterColumn>
    <filterColumn colId="6">
      <filters>
        <filter val="Unclaimed Dividend less than 3 yrs"/>
        <filter val="Unclaimed Dividend more than 3 yrs"/>
        <filter val="Unclaimed Redemption less than 3 yrs"/>
        <filter val="Unclaimed Redemption more than 3 yrs"/>
      </filters>
    </filterColumn>
  </autoFilter>
  <customSheetViews>
    <customSheetView guid="{EE9F80F0-D120-4EB8-900E-6F37F4D124A6}" showAutoFilter="1" state="hidden" topLeftCell="A186">
      <selection activeCell="D223" sqref="D223"/>
      <pageMargins left="0.7" right="0.7" top="0.75" bottom="0.75" header="0.3" footer="0.3"/>
      <pageSetup orientation="portrait" r:id="rId1"/>
      <autoFilter ref="A1:J224" xr:uid="{F2CB7560-52D2-43E8-A6F1-84BF87A0AB74}"/>
    </customSheetView>
    <customSheetView guid="{ADB689A5-199C-47D5-A330-3295FFA6C434}" showAutoFilter="1">
      <pageMargins left="0.7" right="0.7" top="0.75" bottom="0.75" header="0.3" footer="0.3"/>
      <autoFilter ref="A1:J196" xr:uid="{AADF56AB-6EC3-460A-B158-A8DB6A53FECD}"/>
    </customSheetView>
  </customSheetViews>
  <conditionalFormatting sqref="B253:B256">
    <cfRule type="duplicateValues" dxfId="1" priority="2"/>
  </conditionalFormatting>
  <conditionalFormatting sqref="B258:B261">
    <cfRule type="duplicateValues" dxfId="0" priority="1"/>
  </conditionalFormatting>
  <pageMargins left="0.7" right="0.7" top="0.75" bottom="0.75" header="0.3" footer="0.3"/>
  <pageSetup orientation="portrait" r:id="rId2"/>
  <headerFooter>
    <oddFooter>&amp;C&amp;1#&amp;"Calibri"&amp;10&amp;K000000RESTRICTED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24"/>
  <sheetViews>
    <sheetView topLeftCell="J1" workbookViewId="0">
      <selection activeCell="Y11" sqref="Y11"/>
    </sheetView>
  </sheetViews>
  <sheetFormatPr defaultRowHeight="12.5"/>
  <cols>
    <col min="1" max="1" width="38.453125" bestFit="1" customWidth="1"/>
    <col min="2" max="2" width="8.36328125" customWidth="1"/>
    <col min="3" max="3" width="26" customWidth="1"/>
    <col min="4" max="4" width="9.08984375" customWidth="1"/>
    <col min="5" max="5" width="42.90625" bestFit="1" customWidth="1"/>
    <col min="6" max="6" width="14.08984375" bestFit="1" customWidth="1"/>
    <col min="7" max="7" width="8" customWidth="1"/>
    <col min="8" max="8" width="13.90625" bestFit="1" customWidth="1"/>
    <col min="9" max="9" width="12.6328125" customWidth="1"/>
    <col min="10" max="10" width="13.36328125" customWidth="1"/>
    <col min="11" max="12" width="12.6328125" bestFit="1" customWidth="1"/>
    <col min="13" max="13" width="13.6328125" customWidth="1"/>
    <col min="14" max="14" width="9.6328125" customWidth="1"/>
    <col min="15" max="15" width="9" customWidth="1"/>
    <col min="16" max="16" width="14" bestFit="1" customWidth="1"/>
    <col min="17" max="18" width="10.08984375" bestFit="1" customWidth="1"/>
    <col min="19" max="19" width="6.54296875" customWidth="1"/>
    <col min="20" max="20" width="16" bestFit="1" customWidth="1"/>
    <col min="21" max="21" width="12.453125" bestFit="1" customWidth="1"/>
    <col min="22" max="22" width="16" bestFit="1" customWidth="1"/>
    <col min="23" max="23" width="5.54296875" customWidth="1"/>
    <col min="24" max="24" width="16" bestFit="1" customWidth="1"/>
  </cols>
  <sheetData>
    <row r="1" spans="1:24" ht="62.5">
      <c r="A1" s="56" t="s">
        <v>1059</v>
      </c>
      <c r="B1" s="56" t="s">
        <v>1298</v>
      </c>
      <c r="C1" s="56" t="s">
        <v>1299</v>
      </c>
      <c r="D1" s="56" t="s">
        <v>1294</v>
      </c>
      <c r="E1" s="82" t="s">
        <v>1300</v>
      </c>
      <c r="F1" s="83" t="s">
        <v>1301</v>
      </c>
      <c r="G1" s="83" t="s">
        <v>1302</v>
      </c>
      <c r="H1" s="83" t="s">
        <v>1303</v>
      </c>
      <c r="I1" s="56" t="s">
        <v>1304</v>
      </c>
      <c r="J1" s="56" t="s">
        <v>1308</v>
      </c>
      <c r="K1" s="83" t="s">
        <v>1305</v>
      </c>
      <c r="L1" s="83" t="s">
        <v>1306</v>
      </c>
      <c r="M1" s="86" t="s">
        <v>1309</v>
      </c>
      <c r="N1" s="44" t="s">
        <v>1310</v>
      </c>
      <c r="O1" s="42">
        <v>43556</v>
      </c>
    </row>
    <row r="2" spans="1:24">
      <c r="A2" s="56" t="s">
        <v>3</v>
      </c>
      <c r="B2" s="56">
        <v>71545</v>
      </c>
      <c r="C2" s="56" t="s">
        <v>1307</v>
      </c>
      <c r="D2" s="56" t="s">
        <v>1295</v>
      </c>
      <c r="E2" s="56"/>
      <c r="F2" s="84">
        <v>36400000</v>
      </c>
      <c r="G2" s="84">
        <f>F2*75%</f>
        <v>27300000</v>
      </c>
      <c r="H2" s="84">
        <f>F2-G2</f>
        <v>9100000</v>
      </c>
      <c r="I2" s="85">
        <v>43328</v>
      </c>
      <c r="J2" s="85">
        <v>43693</v>
      </c>
      <c r="K2" s="84">
        <f>(E2*100)*9.1%/365</f>
        <v>0</v>
      </c>
      <c r="L2" s="56">
        <f>J2-$O$1</f>
        <v>137</v>
      </c>
      <c r="M2" s="45">
        <f>L2*K2</f>
        <v>0</v>
      </c>
      <c r="N2" s="45">
        <f>M2/10000000</f>
        <v>0</v>
      </c>
    </row>
    <row r="3" spans="1:24">
      <c r="A3" s="56" t="s">
        <v>3</v>
      </c>
      <c r="B3" s="56">
        <v>71546</v>
      </c>
      <c r="C3" s="56" t="s">
        <v>1296</v>
      </c>
      <c r="D3" s="56" t="s">
        <v>1297</v>
      </c>
      <c r="E3" s="56"/>
      <c r="F3" s="84">
        <v>9930205.4800000004</v>
      </c>
      <c r="G3" s="84">
        <f>F3*75%</f>
        <v>7447654.1100000003</v>
      </c>
      <c r="H3" s="84">
        <f>F3-G3</f>
        <v>2482551.37</v>
      </c>
      <c r="I3" s="85">
        <v>43353</v>
      </c>
      <c r="J3" s="85">
        <v>43717</v>
      </c>
      <c r="K3" s="84">
        <f>(E3*100)*9.05%/365</f>
        <v>0</v>
      </c>
      <c r="L3" s="56">
        <f>J3-$O$1</f>
        <v>161</v>
      </c>
      <c r="M3" s="45">
        <f>L3*K3</f>
        <v>0</v>
      </c>
      <c r="N3" s="45">
        <f>M3/10000000</f>
        <v>0</v>
      </c>
    </row>
    <row r="4" spans="1:24">
      <c r="A4" s="56" t="s">
        <v>9</v>
      </c>
      <c r="B4" s="56">
        <v>71546</v>
      </c>
      <c r="C4" s="56" t="s">
        <v>1296</v>
      </c>
      <c r="D4" s="56" t="s">
        <v>1297</v>
      </c>
      <c r="E4" s="56"/>
      <c r="F4" s="84">
        <v>23170479.449999999</v>
      </c>
      <c r="G4" s="84">
        <f>F4*75%</f>
        <v>17377859.587499999</v>
      </c>
      <c r="H4" s="84">
        <f>F4-G4</f>
        <v>5792619.8625000007</v>
      </c>
      <c r="I4" s="85">
        <v>43353</v>
      </c>
      <c r="J4" s="85">
        <v>43717</v>
      </c>
      <c r="K4" s="84">
        <f>(E4*100)*9.05%/365</f>
        <v>0</v>
      </c>
      <c r="L4" s="56">
        <f>J4-$O$1</f>
        <v>161</v>
      </c>
      <c r="M4" s="45">
        <f>L4*K4</f>
        <v>0</v>
      </c>
      <c r="N4" s="45">
        <f>M4/10000000</f>
        <v>0</v>
      </c>
    </row>
    <row r="9" spans="1:24">
      <c r="A9" s="44"/>
      <c r="B9" s="44"/>
      <c r="C9" s="44"/>
      <c r="D9" s="44"/>
      <c r="E9" s="44"/>
      <c r="F9" s="44"/>
      <c r="G9" s="44"/>
      <c r="H9" s="44"/>
      <c r="I9" s="44"/>
      <c r="J9" s="44"/>
      <c r="K9" s="44"/>
      <c r="L9" s="44"/>
      <c r="M9" s="44"/>
      <c r="N9" s="44"/>
      <c r="O9" s="44"/>
      <c r="P9" s="44"/>
      <c r="Q9" s="44"/>
      <c r="R9" s="44"/>
      <c r="S9" s="87">
        <v>43620</v>
      </c>
      <c r="T9" s="44"/>
      <c r="U9" s="44"/>
      <c r="V9" s="44"/>
      <c r="W9" s="44"/>
      <c r="X9" s="44"/>
    </row>
    <row r="10" spans="1:24" ht="37.5">
      <c r="A10" s="44"/>
      <c r="B10" s="56" t="s">
        <v>246</v>
      </c>
      <c r="C10" s="56" t="s">
        <v>1317</v>
      </c>
      <c r="D10" s="56" t="s">
        <v>1298</v>
      </c>
      <c r="E10" s="56" t="s">
        <v>1299</v>
      </c>
      <c r="F10" s="56" t="s">
        <v>1294</v>
      </c>
      <c r="G10" s="82" t="s">
        <v>1300</v>
      </c>
      <c r="H10" s="83" t="s">
        <v>1301</v>
      </c>
      <c r="I10" s="83" t="s">
        <v>1302</v>
      </c>
      <c r="J10" s="83" t="s">
        <v>1318</v>
      </c>
      <c r="K10" s="83" t="s">
        <v>1319</v>
      </c>
      <c r="L10" s="83" t="s">
        <v>1303</v>
      </c>
      <c r="M10" s="56" t="s">
        <v>1304</v>
      </c>
      <c r="N10" s="87">
        <v>43555</v>
      </c>
      <c r="O10" s="87">
        <v>43620</v>
      </c>
      <c r="P10" s="56" t="s">
        <v>1320</v>
      </c>
      <c r="Q10" s="56" t="s">
        <v>1321</v>
      </c>
      <c r="R10" s="83" t="s">
        <v>1305</v>
      </c>
      <c r="S10" s="91" t="s">
        <v>1306</v>
      </c>
      <c r="T10" s="82" t="s">
        <v>1322</v>
      </c>
      <c r="U10" s="82" t="s">
        <v>1323</v>
      </c>
      <c r="V10" s="83" t="s">
        <v>1301</v>
      </c>
      <c r="W10" s="44"/>
      <c r="X10" s="83" t="s">
        <v>1325</v>
      </c>
    </row>
    <row r="11" spans="1:24">
      <c r="A11" s="44" t="str">
        <f>C11&amp;F11</f>
        <v>HSBC Short Duration FundINE202B07HQ0</v>
      </c>
      <c r="B11" s="56" t="s">
        <v>3</v>
      </c>
      <c r="C11" s="56" t="s">
        <v>1000</v>
      </c>
      <c r="D11" s="56">
        <v>71545</v>
      </c>
      <c r="E11" s="56" t="s">
        <v>1307</v>
      </c>
      <c r="F11" s="56" t="s">
        <v>1295</v>
      </c>
      <c r="G11" s="56">
        <v>5000000</v>
      </c>
      <c r="H11" s="84">
        <v>36400000</v>
      </c>
      <c r="I11" s="84">
        <f>H11*75%</f>
        <v>27300000</v>
      </c>
      <c r="J11" s="84"/>
      <c r="K11" s="84"/>
      <c r="L11" s="84">
        <f>H11-I11</f>
        <v>9100000</v>
      </c>
      <c r="M11" s="85">
        <v>43328</v>
      </c>
      <c r="N11" s="84">
        <f>$N$10-M11</f>
        <v>227</v>
      </c>
      <c r="O11" s="84">
        <f>$O$10-$N$10</f>
        <v>65</v>
      </c>
      <c r="P11" s="85">
        <v>43693</v>
      </c>
      <c r="Q11" s="85">
        <v>43693</v>
      </c>
      <c r="R11" s="84">
        <f>(G11*100)*9.1%/365</f>
        <v>124657.53424657535</v>
      </c>
      <c r="S11" s="92">
        <f>$S$9-M11</f>
        <v>292</v>
      </c>
      <c r="T11" s="84">
        <f>N11*R11</f>
        <v>28297260.273972604</v>
      </c>
      <c r="U11" s="84">
        <f>O11*R11</f>
        <v>8102739.7260273974</v>
      </c>
      <c r="V11" s="84">
        <f>SUM(T11:U11)</f>
        <v>36400000</v>
      </c>
      <c r="W11" s="44"/>
      <c r="X11" s="45"/>
    </row>
    <row r="12" spans="1:24">
      <c r="A12" s="44" t="str">
        <f t="shared" ref="A12:A21" si="0">C12&amp;F12</f>
        <v>HSBC Short Duration FundINE202B07IJ3</v>
      </c>
      <c r="B12" s="56" t="s">
        <v>3</v>
      </c>
      <c r="C12" s="56" t="s">
        <v>1000</v>
      </c>
      <c r="D12" s="56">
        <v>71546</v>
      </c>
      <c r="E12" s="56" t="s">
        <v>1296</v>
      </c>
      <c r="F12" s="56" t="s">
        <v>1297</v>
      </c>
      <c r="G12" s="56">
        <v>1500000</v>
      </c>
      <c r="H12" s="84">
        <v>9930205.4800000004</v>
      </c>
      <c r="I12" s="84">
        <f>H12*75%</f>
        <v>7447654.1100000003</v>
      </c>
      <c r="J12" s="84"/>
      <c r="K12" s="84"/>
      <c r="L12" s="84">
        <f>H12-I12</f>
        <v>2482551.37</v>
      </c>
      <c r="M12" s="85">
        <v>43353</v>
      </c>
      <c r="N12" s="84">
        <f t="shared" ref="N12:N21" si="1">$N$10-M12</f>
        <v>202</v>
      </c>
      <c r="O12" s="84">
        <f t="shared" ref="O12:O21" si="2">$O$10-$N$10</f>
        <v>65</v>
      </c>
      <c r="P12" s="85">
        <v>43717</v>
      </c>
      <c r="Q12" s="85">
        <v>43717</v>
      </c>
      <c r="R12" s="84">
        <f>(G12*100)*9.05%/365</f>
        <v>37191.780821917811</v>
      </c>
      <c r="S12" s="92">
        <f t="shared" ref="S12:S21" si="3">$S$9-M12</f>
        <v>267</v>
      </c>
      <c r="T12" s="84">
        <f t="shared" ref="T12:T21" si="4">N12*R12</f>
        <v>7512739.7260273974</v>
      </c>
      <c r="U12" s="84">
        <f t="shared" ref="U12:U21" si="5">O12*R12</f>
        <v>2417465.7534246575</v>
      </c>
      <c r="V12" s="84">
        <f t="shared" ref="V12:V21" si="6">SUM(T12:U12)</f>
        <v>9930205.4794520549</v>
      </c>
      <c r="W12" s="44"/>
      <c r="X12" s="45"/>
    </row>
    <row r="13" spans="1:24">
      <c r="A13" s="44" t="str">
        <f t="shared" si="0"/>
        <v>HSBC Short Duration FundINE202B07IY2</v>
      </c>
      <c r="B13" s="56" t="s">
        <v>3</v>
      </c>
      <c r="C13" s="56" t="s">
        <v>1000</v>
      </c>
      <c r="D13" s="56">
        <v>93282</v>
      </c>
      <c r="E13" s="56" t="s">
        <v>1315</v>
      </c>
      <c r="F13" s="56" t="s">
        <v>1311</v>
      </c>
      <c r="G13" s="56">
        <v>2500000</v>
      </c>
      <c r="H13" s="84">
        <v>22250000</v>
      </c>
      <c r="I13" s="89"/>
      <c r="J13" s="84">
        <v>22250000</v>
      </c>
      <c r="K13" s="89">
        <v>16687500</v>
      </c>
      <c r="L13" s="84">
        <f>H13-J13</f>
        <v>0</v>
      </c>
      <c r="M13" s="85">
        <v>43255</v>
      </c>
      <c r="N13" s="84">
        <f t="shared" si="1"/>
        <v>300</v>
      </c>
      <c r="O13" s="84">
        <f t="shared" si="2"/>
        <v>65</v>
      </c>
      <c r="P13" s="85">
        <v>43620</v>
      </c>
      <c r="Q13" s="85">
        <v>44351</v>
      </c>
      <c r="R13" s="84">
        <f>(G13*100)*8.9%/365</f>
        <v>60958.90410958905</v>
      </c>
      <c r="S13" s="92">
        <f t="shared" si="3"/>
        <v>365</v>
      </c>
      <c r="T13" s="93">
        <f t="shared" si="4"/>
        <v>18287671.232876714</v>
      </c>
      <c r="U13" s="93">
        <f t="shared" si="5"/>
        <v>3962328.767123288</v>
      </c>
      <c r="V13" s="93">
        <f t="shared" si="6"/>
        <v>22250000.000000004</v>
      </c>
      <c r="W13" s="88" t="s">
        <v>1324</v>
      </c>
      <c r="X13" s="45"/>
    </row>
    <row r="14" spans="1:24">
      <c r="A14" s="44" t="str">
        <f t="shared" si="0"/>
        <v/>
      </c>
      <c r="B14" s="56"/>
      <c r="C14" s="56"/>
      <c r="D14" s="56"/>
      <c r="E14" s="56"/>
      <c r="F14" s="56"/>
      <c r="G14" s="56"/>
      <c r="H14" s="84"/>
      <c r="I14" s="89"/>
      <c r="J14" s="84"/>
      <c r="K14" s="89"/>
      <c r="L14" s="84"/>
      <c r="M14" s="85"/>
      <c r="N14" s="84"/>
      <c r="O14" s="84"/>
      <c r="P14" s="85"/>
      <c r="Q14" s="85"/>
      <c r="R14" s="84"/>
      <c r="S14" s="92"/>
      <c r="T14" s="84"/>
      <c r="U14" s="84"/>
      <c r="V14" s="56"/>
      <c r="W14" s="44"/>
      <c r="X14" s="45"/>
    </row>
    <row r="15" spans="1:24">
      <c r="A15" s="44" t="str">
        <f t="shared" si="0"/>
        <v>HSBC Low Duration FundINE202B07IJ3</v>
      </c>
      <c r="B15" s="56" t="s">
        <v>9</v>
      </c>
      <c r="C15" s="56" t="s">
        <v>1003</v>
      </c>
      <c r="D15" s="56">
        <v>71546</v>
      </c>
      <c r="E15" s="56" t="s">
        <v>1296</v>
      </c>
      <c r="F15" s="56" t="s">
        <v>1297</v>
      </c>
      <c r="G15" s="56">
        <v>3500000</v>
      </c>
      <c r="H15" s="84">
        <v>23170479.449999999</v>
      </c>
      <c r="I15" s="84">
        <f>H15*75%</f>
        <v>17377859.587499999</v>
      </c>
      <c r="J15" s="84"/>
      <c r="K15" s="84"/>
      <c r="L15" s="84">
        <f>H15-I15</f>
        <v>5792619.8625000007</v>
      </c>
      <c r="M15" s="85">
        <v>43353</v>
      </c>
      <c r="N15" s="84">
        <f t="shared" si="1"/>
        <v>202</v>
      </c>
      <c r="O15" s="84">
        <f t="shared" si="2"/>
        <v>65</v>
      </c>
      <c r="P15" s="85">
        <v>43717</v>
      </c>
      <c r="Q15" s="85">
        <v>43717</v>
      </c>
      <c r="R15" s="84">
        <f>(G15*100)*9.05%/365</f>
        <v>86780.821917808236</v>
      </c>
      <c r="S15" s="92">
        <f t="shared" si="3"/>
        <v>267</v>
      </c>
      <c r="T15" s="84">
        <f t="shared" si="4"/>
        <v>17529726.027397264</v>
      </c>
      <c r="U15" s="84">
        <f t="shared" si="5"/>
        <v>5640753.4246575357</v>
      </c>
      <c r="V15" s="84">
        <f t="shared" si="6"/>
        <v>23170479.452054799</v>
      </c>
      <c r="W15" s="44"/>
      <c r="X15" s="45"/>
    </row>
    <row r="16" spans="1:24">
      <c r="A16" s="44" t="str">
        <f t="shared" si="0"/>
        <v/>
      </c>
      <c r="B16" s="56"/>
      <c r="C16" s="56"/>
      <c r="D16" s="56"/>
      <c r="E16" s="56"/>
      <c r="F16" s="56"/>
      <c r="G16" s="56"/>
      <c r="H16" s="84"/>
      <c r="I16" s="84"/>
      <c r="J16" s="84"/>
      <c r="K16" s="84"/>
      <c r="L16" s="84"/>
      <c r="M16" s="85"/>
      <c r="N16" s="84"/>
      <c r="O16" s="84"/>
      <c r="P16" s="85"/>
      <c r="Q16" s="85"/>
      <c r="R16" s="84"/>
      <c r="S16" s="92"/>
      <c r="T16" s="84"/>
      <c r="U16" s="84"/>
      <c r="V16" s="56"/>
      <c r="W16" s="44"/>
      <c r="X16" s="45"/>
    </row>
    <row r="17" spans="1:24">
      <c r="A17" s="44" t="str">
        <f t="shared" si="0"/>
        <v>HSBC Fixed Term Series 136INE202B07IL9</v>
      </c>
      <c r="B17" s="56" t="s">
        <v>1076</v>
      </c>
      <c r="C17" s="56" t="s">
        <v>1081</v>
      </c>
      <c r="D17" s="56">
        <v>90880</v>
      </c>
      <c r="E17" s="56" t="s">
        <v>1316</v>
      </c>
      <c r="F17" s="56" t="s">
        <v>1312</v>
      </c>
      <c r="G17" s="56">
        <v>500000</v>
      </c>
      <c r="H17" s="84">
        <v>3310068.49</v>
      </c>
      <c r="I17" s="84">
        <f>H17*75%</f>
        <v>2482551.3675000002</v>
      </c>
      <c r="J17" s="84"/>
      <c r="K17" s="84"/>
      <c r="L17" s="84">
        <f>H17-I17</f>
        <v>827517.12250000006</v>
      </c>
      <c r="M17" s="85">
        <v>43353</v>
      </c>
      <c r="N17" s="84">
        <f t="shared" si="1"/>
        <v>202</v>
      </c>
      <c r="O17" s="84">
        <f t="shared" si="2"/>
        <v>65</v>
      </c>
      <c r="P17" s="85">
        <v>43717</v>
      </c>
      <c r="Q17" s="85">
        <v>44448</v>
      </c>
      <c r="R17" s="84">
        <f>(G17*100)*9.05%/365</f>
        <v>12397.260273972604</v>
      </c>
      <c r="S17" s="92">
        <f t="shared" si="3"/>
        <v>267</v>
      </c>
      <c r="T17" s="84">
        <f t="shared" si="4"/>
        <v>2504246.5753424661</v>
      </c>
      <c r="U17" s="84">
        <f t="shared" si="5"/>
        <v>805821.91780821932</v>
      </c>
      <c r="V17" s="84">
        <f t="shared" si="6"/>
        <v>3310068.4931506854</v>
      </c>
      <c r="W17" s="44"/>
      <c r="X17" s="45"/>
    </row>
    <row r="18" spans="1:24">
      <c r="A18" s="44" t="str">
        <f t="shared" si="0"/>
        <v/>
      </c>
      <c r="B18" s="56"/>
      <c r="C18" s="56"/>
      <c r="D18" s="56"/>
      <c r="E18" s="56"/>
      <c r="F18" s="56"/>
      <c r="G18" s="56"/>
      <c r="H18" s="84"/>
      <c r="I18" s="84"/>
      <c r="J18" s="84"/>
      <c r="K18" s="84"/>
      <c r="L18" s="84"/>
      <c r="M18" s="84"/>
      <c r="N18" s="84"/>
      <c r="O18" s="84"/>
      <c r="P18" s="85"/>
      <c r="Q18" s="85"/>
      <c r="R18" s="84"/>
      <c r="S18" s="92"/>
      <c r="T18" s="84"/>
      <c r="U18" s="84"/>
      <c r="V18" s="56"/>
      <c r="W18" s="44"/>
      <c r="X18" s="45"/>
    </row>
    <row r="19" spans="1:24">
      <c r="A19" s="44" t="str">
        <f t="shared" si="0"/>
        <v>HSBC Fixed Term Series 134INE202B07IY2</v>
      </c>
      <c r="B19" s="56" t="s">
        <v>1074</v>
      </c>
      <c r="C19" s="56" t="s">
        <v>1079</v>
      </c>
      <c r="D19" s="56">
        <v>93282</v>
      </c>
      <c r="E19" s="56" t="s">
        <v>1315</v>
      </c>
      <c r="F19" s="56" t="s">
        <v>1311</v>
      </c>
      <c r="G19" s="56">
        <v>1900000</v>
      </c>
      <c r="H19" s="84">
        <v>16910000</v>
      </c>
      <c r="I19" s="89"/>
      <c r="J19" s="84">
        <v>16910000</v>
      </c>
      <c r="K19" s="89">
        <v>12682500</v>
      </c>
      <c r="L19" s="84">
        <f>H19-J19</f>
        <v>0</v>
      </c>
      <c r="M19" s="85">
        <v>43255</v>
      </c>
      <c r="N19" s="84">
        <f t="shared" si="1"/>
        <v>300</v>
      </c>
      <c r="O19" s="84">
        <f t="shared" si="2"/>
        <v>65</v>
      </c>
      <c r="P19" s="85">
        <v>43620</v>
      </c>
      <c r="Q19" s="85">
        <v>44351</v>
      </c>
      <c r="R19" s="84">
        <f>(G19*100)*8.9%/365</f>
        <v>46328.767123287675</v>
      </c>
      <c r="S19" s="92">
        <f t="shared" si="3"/>
        <v>365</v>
      </c>
      <c r="T19" s="93">
        <f t="shared" si="4"/>
        <v>13898630.136986302</v>
      </c>
      <c r="U19" s="93">
        <f t="shared" si="5"/>
        <v>3011369.8630136987</v>
      </c>
      <c r="V19" s="93">
        <f t="shared" si="6"/>
        <v>16910000</v>
      </c>
      <c r="W19" s="88" t="s">
        <v>1324</v>
      </c>
      <c r="X19" s="45"/>
    </row>
    <row r="20" spans="1:24">
      <c r="A20" s="44" t="str">
        <f t="shared" si="0"/>
        <v/>
      </c>
      <c r="B20" s="56"/>
      <c r="C20" s="56"/>
      <c r="D20" s="56"/>
      <c r="E20" s="56"/>
      <c r="F20" s="56"/>
      <c r="G20" s="56"/>
      <c r="H20" s="84"/>
      <c r="I20" s="89"/>
      <c r="J20" s="84"/>
      <c r="K20" s="89"/>
      <c r="L20" s="84"/>
      <c r="M20" s="85"/>
      <c r="N20" s="84"/>
      <c r="O20" s="84"/>
      <c r="P20" s="85"/>
      <c r="Q20" s="85"/>
      <c r="R20" s="84"/>
      <c r="S20" s="92"/>
      <c r="T20" s="84"/>
      <c r="U20" s="84"/>
      <c r="V20" s="56"/>
      <c r="W20" s="44"/>
      <c r="X20" s="45"/>
    </row>
    <row r="21" spans="1:24">
      <c r="A21" s="44" t="str">
        <f t="shared" si="0"/>
        <v>HSBC Fixed Term Series 135INE202B07IY2</v>
      </c>
      <c r="B21" s="56" t="s">
        <v>1075</v>
      </c>
      <c r="C21" s="56" t="s">
        <v>1080</v>
      </c>
      <c r="D21" s="56">
        <v>93282</v>
      </c>
      <c r="E21" s="56" t="s">
        <v>1315</v>
      </c>
      <c r="F21" s="56" t="s">
        <v>1311</v>
      </c>
      <c r="G21" s="56">
        <v>2000000</v>
      </c>
      <c r="H21" s="84">
        <v>17800000</v>
      </c>
      <c r="I21" s="89"/>
      <c r="J21" s="84">
        <v>17800000</v>
      </c>
      <c r="K21" s="89">
        <v>13350000</v>
      </c>
      <c r="L21" s="84">
        <f>H21-J21</f>
        <v>0</v>
      </c>
      <c r="M21" s="85">
        <v>43255</v>
      </c>
      <c r="N21" s="84">
        <f t="shared" si="1"/>
        <v>300</v>
      </c>
      <c r="O21" s="84">
        <f t="shared" si="2"/>
        <v>65</v>
      </c>
      <c r="P21" s="85">
        <v>43620</v>
      </c>
      <c r="Q21" s="85">
        <v>44351</v>
      </c>
      <c r="R21" s="84">
        <f>(G21*100)*8.9%/365</f>
        <v>48767.123287671246</v>
      </c>
      <c r="S21" s="92">
        <f t="shared" si="3"/>
        <v>365</v>
      </c>
      <c r="T21" s="93">
        <f t="shared" si="4"/>
        <v>14630136.986301374</v>
      </c>
      <c r="U21" s="93">
        <f t="shared" si="5"/>
        <v>3169863.013698631</v>
      </c>
      <c r="V21" s="93">
        <f t="shared" si="6"/>
        <v>17800000.000000004</v>
      </c>
      <c r="W21" s="88" t="s">
        <v>1324</v>
      </c>
      <c r="X21" s="45"/>
    </row>
    <row r="22" spans="1:24">
      <c r="A22" s="44"/>
      <c r="B22" s="44"/>
      <c r="C22" s="44"/>
      <c r="D22" s="44"/>
      <c r="E22" s="44"/>
      <c r="F22" s="44"/>
      <c r="G22" s="44"/>
      <c r="H22" s="44"/>
      <c r="I22" s="44"/>
      <c r="J22" s="44"/>
      <c r="K22" s="44"/>
      <c r="L22" s="44"/>
      <c r="M22" s="44"/>
      <c r="N22" s="44"/>
      <c r="O22" s="44"/>
      <c r="P22" s="44"/>
      <c r="Q22" s="44"/>
      <c r="R22" s="44"/>
      <c r="S22" s="44"/>
      <c r="T22" s="56"/>
      <c r="U22" s="56"/>
      <c r="V22" s="56"/>
      <c r="W22" s="44"/>
      <c r="X22" s="44"/>
    </row>
    <row r="23" spans="1:24">
      <c r="A23" s="44"/>
      <c r="B23" s="56"/>
      <c r="C23" s="56"/>
      <c r="D23" s="56"/>
      <c r="E23" s="56"/>
      <c r="F23" s="56"/>
      <c r="G23" s="56"/>
      <c r="H23" s="56"/>
      <c r="I23" s="56"/>
      <c r="J23" s="56"/>
      <c r="K23" s="56"/>
      <c r="L23" s="56"/>
      <c r="M23" s="56"/>
      <c r="N23" s="56"/>
      <c r="O23" s="56"/>
      <c r="P23" s="56"/>
      <c r="Q23" s="56"/>
      <c r="R23" s="56"/>
      <c r="S23" s="56"/>
      <c r="T23" s="44"/>
      <c r="U23" s="44"/>
      <c r="V23" s="44"/>
      <c r="W23" s="44"/>
      <c r="X23" s="44"/>
    </row>
    <row r="24" spans="1:24" ht="13">
      <c r="A24" s="44"/>
      <c r="B24" s="56"/>
      <c r="C24" s="56"/>
      <c r="D24" s="56"/>
      <c r="E24" s="56"/>
      <c r="F24" s="56"/>
      <c r="G24" s="56"/>
      <c r="H24" s="90">
        <f>SUM(H11:H23)</f>
        <v>129770753.42</v>
      </c>
      <c r="I24" s="90">
        <f>SUM(I11:I23)</f>
        <v>54608065.064999998</v>
      </c>
      <c r="J24" s="90">
        <f>SUM(J11:J21)</f>
        <v>56960000</v>
      </c>
      <c r="K24" s="90">
        <f>SUM(K11:K21)</f>
        <v>42720000</v>
      </c>
      <c r="L24" s="90">
        <f>SUM(L11:L23)</f>
        <v>18202688.355</v>
      </c>
      <c r="M24" s="90"/>
      <c r="N24" s="90"/>
      <c r="O24" s="90"/>
      <c r="P24" s="56"/>
      <c r="Q24" s="56"/>
      <c r="R24" s="90">
        <f>SUM(R11:R23)</f>
        <v>417082.19178082194</v>
      </c>
      <c r="S24" s="56"/>
      <c r="T24" s="44"/>
      <c r="U24" s="44"/>
      <c r="V24" s="44"/>
      <c r="W24" s="44"/>
      <c r="X24" s="44"/>
    </row>
  </sheetData>
  <pageMargins left="0.7" right="0.7" top="0.75" bottom="0.75" header="0.3" footer="0.3"/>
  <pageSetup paperSize="9" orientation="portrait" r:id="rId1"/>
  <headerFooter>
    <oddFooter>&amp;C&amp;1#&amp;"Calibri"&amp;10&amp;K000000RESTRICTED</oddFooter>
    <evenFooter>&amp;LRESTRICTED</evenFooter>
    <firstFooter>&amp;LRESTRICTED</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2333"/>
  <sheetViews>
    <sheetView topLeftCell="A2" workbookViewId="0">
      <selection activeCell="L14" sqref="L14"/>
    </sheetView>
  </sheetViews>
  <sheetFormatPr defaultRowHeight="12.5"/>
  <cols>
    <col min="2" max="2" width="34" bestFit="1" customWidth="1"/>
    <col min="3" max="3" width="9.36328125" bestFit="1" customWidth="1"/>
    <col min="4" max="4" width="35.08984375" customWidth="1"/>
    <col min="5" max="5" width="13.54296875" customWidth="1"/>
    <col min="6" max="6" width="2" customWidth="1"/>
    <col min="7" max="7" width="7" customWidth="1"/>
    <col min="8" max="8" width="15.453125" customWidth="1"/>
    <col min="9" max="9" width="51.453125" bestFit="1" customWidth="1"/>
    <col min="10" max="10" width="15.54296875" customWidth="1"/>
    <col min="11" max="11" width="16.08984375" customWidth="1"/>
    <col min="12" max="12" width="23.08984375" style="257" bestFit="1" customWidth="1"/>
    <col min="13" max="13" width="25.08984375" style="55" bestFit="1" customWidth="1"/>
  </cols>
  <sheetData>
    <row r="1" spans="1:13" ht="13">
      <c r="J1" s="57"/>
      <c r="K1" s="57"/>
    </row>
    <row r="2" spans="1:13" ht="13">
      <c r="A2" s="57" t="s">
        <v>1039</v>
      </c>
      <c r="B2" s="57" t="s">
        <v>1059</v>
      </c>
      <c r="C2" s="57" t="s">
        <v>1060</v>
      </c>
      <c r="D2" s="57" t="s">
        <v>1061</v>
      </c>
      <c r="E2" s="57"/>
      <c r="F2" s="57"/>
      <c r="G2" s="190" t="s">
        <v>1062</v>
      </c>
      <c r="H2" s="190" t="s">
        <v>1063</v>
      </c>
      <c r="I2" s="190" t="s">
        <v>1064</v>
      </c>
      <c r="J2" s="190" t="s">
        <v>1065</v>
      </c>
      <c r="K2" s="190" t="s">
        <v>1066</v>
      </c>
      <c r="L2" s="258" t="s">
        <v>3534</v>
      </c>
      <c r="M2" s="190" t="s">
        <v>1067</v>
      </c>
    </row>
    <row r="3" spans="1:13">
      <c r="A3" s="55" t="str">
        <f>+B3&amp;C3</f>
        <v>Y0ECDDD</v>
      </c>
      <c r="B3" s="55" t="s">
        <v>1953</v>
      </c>
      <c r="C3" s="55" t="s">
        <v>1954</v>
      </c>
      <c r="D3" s="55"/>
      <c r="G3" s="250">
        <v>1</v>
      </c>
      <c r="H3" s="253" t="s">
        <v>1161</v>
      </c>
      <c r="I3" s="253" t="s">
        <v>3062</v>
      </c>
      <c r="J3" s="75">
        <v>45018</v>
      </c>
      <c r="K3" s="75">
        <v>45018</v>
      </c>
      <c r="L3" s="256">
        <v>0.41234720000000002</v>
      </c>
      <c r="M3" s="251">
        <v>0.41234720000000002</v>
      </c>
    </row>
    <row r="4" spans="1:13">
      <c r="A4" s="55" t="str">
        <f t="shared" ref="A4:A67" si="0">+B4&amp;C4</f>
        <v>Y0ESRDD</v>
      </c>
      <c r="B4" s="55" t="s">
        <v>1940</v>
      </c>
      <c r="C4" s="55" t="s">
        <v>58</v>
      </c>
      <c r="D4" s="55"/>
      <c r="G4" s="250">
        <v>2</v>
      </c>
      <c r="H4" s="254" t="s">
        <v>474</v>
      </c>
      <c r="I4" s="253" t="s">
        <v>3077</v>
      </c>
      <c r="J4" s="75">
        <v>45018</v>
      </c>
      <c r="K4" s="75">
        <v>45018</v>
      </c>
      <c r="L4" s="251">
        <v>0.38117572999999999</v>
      </c>
      <c r="M4" s="251">
        <v>0.38117572999999999</v>
      </c>
    </row>
    <row r="5" spans="1:13">
      <c r="A5" s="55" t="str">
        <f t="shared" si="0"/>
        <v>Y0ESDDD</v>
      </c>
      <c r="B5" s="55" t="s">
        <v>1940</v>
      </c>
      <c r="C5" s="55" t="s">
        <v>1954</v>
      </c>
      <c r="D5" s="55"/>
      <c r="G5" s="250">
        <v>3</v>
      </c>
      <c r="H5" s="253" t="s">
        <v>477</v>
      </c>
      <c r="I5" s="253" t="s">
        <v>3071</v>
      </c>
      <c r="J5" s="75">
        <v>45018</v>
      </c>
      <c r="K5" s="75">
        <v>45018</v>
      </c>
      <c r="L5" s="251">
        <v>0.38648469000000002</v>
      </c>
      <c r="M5" s="251">
        <v>0.38648469000000002</v>
      </c>
    </row>
    <row r="6" spans="1:13">
      <c r="A6" s="55" t="str">
        <f t="shared" si="0"/>
        <v>Y0ESIDD</v>
      </c>
      <c r="B6" s="55" t="s">
        <v>1940</v>
      </c>
      <c r="C6" s="55" t="s">
        <v>67</v>
      </c>
      <c r="D6" s="55"/>
      <c r="G6" s="250">
        <v>4</v>
      </c>
      <c r="H6" s="253" t="s">
        <v>483</v>
      </c>
      <c r="I6" s="253" t="s">
        <v>3076</v>
      </c>
      <c r="J6" s="75">
        <v>45018</v>
      </c>
      <c r="K6" s="75">
        <v>45018</v>
      </c>
      <c r="L6" s="251">
        <v>0.59443948999999996</v>
      </c>
      <c r="M6" s="251">
        <v>0.59443948999999996</v>
      </c>
    </row>
    <row r="7" spans="1:13">
      <c r="A7" s="55" t="str">
        <f t="shared" si="0"/>
        <v>Y0ESSDD</v>
      </c>
      <c r="B7" s="55" t="s">
        <v>1940</v>
      </c>
      <c r="C7" s="55" t="s">
        <v>1971</v>
      </c>
      <c r="D7" s="55"/>
      <c r="G7" s="250">
        <v>5</v>
      </c>
      <c r="H7" s="253" t="s">
        <v>491</v>
      </c>
      <c r="I7" s="253" t="s">
        <v>3075</v>
      </c>
      <c r="J7" s="75">
        <v>45018</v>
      </c>
      <c r="K7" s="75">
        <v>45018</v>
      </c>
      <c r="L7" s="256">
        <v>0.38800213</v>
      </c>
      <c r="M7" s="251">
        <v>0.38800213</v>
      </c>
    </row>
    <row r="8" spans="1:13">
      <c r="A8" s="55" t="str">
        <f t="shared" si="0"/>
        <v>Y0ECRDD</v>
      </c>
      <c r="B8" s="55" t="s">
        <v>1953</v>
      </c>
      <c r="C8" s="55" t="s">
        <v>58</v>
      </c>
      <c r="D8" s="55"/>
      <c r="G8" s="250">
        <v>6</v>
      </c>
      <c r="H8" s="253" t="s">
        <v>1157</v>
      </c>
      <c r="I8" s="253" t="s">
        <v>3066</v>
      </c>
      <c r="J8" s="75">
        <v>45018</v>
      </c>
      <c r="K8" s="75">
        <v>45018</v>
      </c>
      <c r="L8" s="256">
        <v>0.39432693000000002</v>
      </c>
      <c r="M8" s="251">
        <v>0.39432693000000002</v>
      </c>
    </row>
    <row r="9" spans="1:13">
      <c r="A9" s="55" t="str">
        <f t="shared" si="0"/>
        <v>Y0ECDDD</v>
      </c>
      <c r="B9" s="55" t="s">
        <v>1953</v>
      </c>
      <c r="C9" s="55" t="s">
        <v>1954</v>
      </c>
      <c r="D9" s="55"/>
      <c r="G9" s="250">
        <v>7</v>
      </c>
      <c r="H9" s="253" t="s">
        <v>1161</v>
      </c>
      <c r="I9" s="253" t="s">
        <v>3062</v>
      </c>
      <c r="J9" s="75">
        <v>45019</v>
      </c>
      <c r="K9" s="75">
        <v>45019</v>
      </c>
      <c r="L9" s="251">
        <v>0.17255395000000001</v>
      </c>
      <c r="M9" s="251">
        <v>0.17255395000000001</v>
      </c>
    </row>
    <row r="10" spans="1:13">
      <c r="A10" s="55" t="str">
        <f t="shared" si="0"/>
        <v>Y0AIDDD</v>
      </c>
      <c r="B10" s="55" t="s">
        <v>2891</v>
      </c>
      <c r="C10" s="55" t="s">
        <v>1954</v>
      </c>
      <c r="D10" s="55"/>
      <c r="G10" s="250">
        <v>8</v>
      </c>
      <c r="H10" s="253" t="s">
        <v>3468</v>
      </c>
      <c r="I10" s="253" t="s">
        <v>3145</v>
      </c>
      <c r="J10" s="75">
        <v>45019</v>
      </c>
      <c r="K10" s="75">
        <v>45019</v>
      </c>
      <c r="L10" s="256">
        <v>7.2228800000000001E-3</v>
      </c>
      <c r="M10" s="251">
        <v>7.2228800000000001E-3</v>
      </c>
    </row>
    <row r="11" spans="1:13">
      <c r="A11" s="55" t="str">
        <f t="shared" si="0"/>
        <v>Y0ECRDD</v>
      </c>
      <c r="B11" s="55" t="s">
        <v>1953</v>
      </c>
      <c r="C11" s="55" t="s">
        <v>58</v>
      </c>
      <c r="D11" s="55"/>
      <c r="G11" s="250">
        <v>9</v>
      </c>
      <c r="H11" s="253" t="s">
        <v>1157</v>
      </c>
      <c r="I11" s="253" t="s">
        <v>3066</v>
      </c>
      <c r="J11" s="75">
        <v>45019</v>
      </c>
      <c r="K11" s="75">
        <v>45019</v>
      </c>
      <c r="L11" s="256">
        <v>0.17478597000000001</v>
      </c>
      <c r="M11" s="251">
        <v>0.17478597000000001</v>
      </c>
    </row>
    <row r="12" spans="1:13">
      <c r="A12" s="55" t="str">
        <f t="shared" si="0"/>
        <v>Y0EEDDD</v>
      </c>
      <c r="B12" s="55" t="s">
        <v>1945</v>
      </c>
      <c r="C12" s="55" t="s">
        <v>1954</v>
      </c>
      <c r="D12" s="55"/>
      <c r="G12" s="250">
        <v>10</v>
      </c>
      <c r="H12" s="253" t="s">
        <v>1348</v>
      </c>
      <c r="I12" s="253" t="s">
        <v>3082</v>
      </c>
      <c r="J12" s="75">
        <v>45019</v>
      </c>
      <c r="K12" s="75">
        <v>45019</v>
      </c>
      <c r="L12" s="256">
        <v>0.72393669000000005</v>
      </c>
      <c r="M12" s="251">
        <v>0.72393669000000005</v>
      </c>
    </row>
    <row r="13" spans="1:13">
      <c r="A13" s="55" t="str">
        <f t="shared" si="0"/>
        <v>Y0EERDD</v>
      </c>
      <c r="B13" s="55" t="s">
        <v>1945</v>
      </c>
      <c r="C13" s="55" t="s">
        <v>58</v>
      </c>
      <c r="D13" s="55"/>
      <c r="G13" s="250">
        <v>11</v>
      </c>
      <c r="H13" s="253" t="s">
        <v>1343</v>
      </c>
      <c r="I13" s="253" t="s">
        <v>3086</v>
      </c>
      <c r="J13" s="75">
        <v>45019</v>
      </c>
      <c r="K13" s="75">
        <v>45019</v>
      </c>
      <c r="L13" s="256">
        <v>0.66884674</v>
      </c>
      <c r="M13" s="251">
        <v>0.66884674</v>
      </c>
    </row>
    <row r="14" spans="1:13">
      <c r="A14" s="55" t="str">
        <f t="shared" si="0"/>
        <v>Y0ESSDD</v>
      </c>
      <c r="B14" s="55" t="s">
        <v>1940</v>
      </c>
      <c r="C14" s="55" t="s">
        <v>1971</v>
      </c>
      <c r="D14" s="55"/>
      <c r="G14" s="250">
        <v>12</v>
      </c>
      <c r="H14" s="253" t="s">
        <v>491</v>
      </c>
      <c r="I14" s="253" t="s">
        <v>3075</v>
      </c>
      <c r="J14" s="75">
        <v>45019</v>
      </c>
      <c r="K14" s="75">
        <v>45019</v>
      </c>
      <c r="L14" s="256">
        <v>0.29030613</v>
      </c>
      <c r="M14" s="251">
        <v>0.29030613</v>
      </c>
    </row>
    <row r="15" spans="1:13">
      <c r="A15" s="55" t="str">
        <f t="shared" si="0"/>
        <v>Y0ESDDD</v>
      </c>
      <c r="B15" s="55" t="s">
        <v>1940</v>
      </c>
      <c r="C15" s="55" t="s">
        <v>1954</v>
      </c>
      <c r="D15" s="55"/>
      <c r="G15" s="250">
        <v>13</v>
      </c>
      <c r="H15" s="253" t="s">
        <v>477</v>
      </c>
      <c r="I15" s="253" t="s">
        <v>3071</v>
      </c>
      <c r="J15" s="75">
        <v>45019</v>
      </c>
      <c r="K15" s="75">
        <v>45019</v>
      </c>
      <c r="L15" s="251">
        <v>0.28780865999999999</v>
      </c>
      <c r="M15" s="251">
        <v>0.28780865999999999</v>
      </c>
    </row>
    <row r="16" spans="1:13">
      <c r="A16" s="55" t="str">
        <f t="shared" si="0"/>
        <v>Y0ESIDD</v>
      </c>
      <c r="B16" s="55" t="s">
        <v>1940</v>
      </c>
      <c r="C16" s="55" t="s">
        <v>67</v>
      </c>
      <c r="D16" s="55"/>
      <c r="G16" s="250">
        <v>14</v>
      </c>
      <c r="H16" s="253" t="s">
        <v>483</v>
      </c>
      <c r="I16" s="253" t="s">
        <v>3076</v>
      </c>
      <c r="J16" s="75">
        <v>45019</v>
      </c>
      <c r="K16" s="75">
        <v>45019</v>
      </c>
      <c r="L16" s="256">
        <v>0.44503345</v>
      </c>
      <c r="M16" s="251">
        <v>0.44503345</v>
      </c>
    </row>
    <row r="17" spans="1:13">
      <c r="A17" s="55" t="str">
        <f t="shared" si="0"/>
        <v>Y0BLDDD</v>
      </c>
      <c r="B17" s="55" t="s">
        <v>2899</v>
      </c>
      <c r="C17" s="55" t="s">
        <v>1954</v>
      </c>
      <c r="D17" s="55"/>
      <c r="G17" s="250">
        <v>15</v>
      </c>
      <c r="H17" s="253" t="s">
        <v>3462</v>
      </c>
      <c r="I17" s="253" t="s">
        <v>3096</v>
      </c>
      <c r="J17" s="75">
        <v>45019</v>
      </c>
      <c r="K17" s="75">
        <v>45019</v>
      </c>
      <c r="L17" s="256">
        <v>6.8268699999999996E-3</v>
      </c>
      <c r="M17" s="251">
        <v>6.8268699999999996E-3</v>
      </c>
    </row>
    <row r="18" spans="1:13">
      <c r="A18" s="55" t="str">
        <f t="shared" si="0"/>
        <v>IgnoreIgnore</v>
      </c>
      <c r="B18" s="55" t="s">
        <v>1291</v>
      </c>
      <c r="C18" s="55" t="s">
        <v>1291</v>
      </c>
      <c r="D18" s="55"/>
      <c r="G18" s="250">
        <v>16</v>
      </c>
      <c r="H18" s="253" t="s">
        <v>4305</v>
      </c>
      <c r="I18" s="253" t="s">
        <v>4306</v>
      </c>
      <c r="J18" s="75">
        <v>45019</v>
      </c>
      <c r="K18" s="75">
        <v>45019</v>
      </c>
      <c r="L18" s="256">
        <v>0.15</v>
      </c>
      <c r="M18" s="251">
        <v>0.15</v>
      </c>
    </row>
    <row r="19" spans="1:13">
      <c r="A19" s="55" t="str">
        <f t="shared" si="0"/>
        <v>Y0D3DQD</v>
      </c>
      <c r="B19" s="55" t="s">
        <v>2904</v>
      </c>
      <c r="C19" s="55" t="s">
        <v>1970</v>
      </c>
      <c r="D19" s="55"/>
      <c r="G19" s="250">
        <v>17</v>
      </c>
      <c r="H19" s="253" t="s">
        <v>3511</v>
      </c>
      <c r="I19" s="253" t="s">
        <v>3175</v>
      </c>
      <c r="J19" s="75">
        <v>45019</v>
      </c>
      <c r="K19" s="75">
        <v>45019</v>
      </c>
      <c r="L19" s="256">
        <v>0.18</v>
      </c>
      <c r="M19" s="251">
        <v>0.18</v>
      </c>
    </row>
    <row r="20" spans="1:13">
      <c r="A20" s="55" t="str">
        <f t="shared" si="0"/>
        <v>IgnoreIgnore</v>
      </c>
      <c r="B20" s="55" t="s">
        <v>1291</v>
      </c>
      <c r="C20" s="55" t="s">
        <v>1291</v>
      </c>
      <c r="D20" s="55"/>
      <c r="G20" s="250">
        <v>18</v>
      </c>
      <c r="H20" s="253" t="s">
        <v>4307</v>
      </c>
      <c r="I20" s="253" t="s">
        <v>4308</v>
      </c>
      <c r="J20" s="75">
        <v>45019</v>
      </c>
      <c r="K20" s="75">
        <v>45019</v>
      </c>
      <c r="L20" s="256">
        <v>0.18</v>
      </c>
      <c r="M20" s="251">
        <v>0.18</v>
      </c>
    </row>
    <row r="21" spans="1:13">
      <c r="A21" s="55" t="str">
        <f t="shared" si="0"/>
        <v>Y0D3QD</v>
      </c>
      <c r="B21" s="55" t="s">
        <v>2904</v>
      </c>
      <c r="C21" s="55" t="s">
        <v>51</v>
      </c>
      <c r="D21" s="55"/>
      <c r="G21" s="250">
        <v>19</v>
      </c>
      <c r="H21" s="253" t="s">
        <v>3527</v>
      </c>
      <c r="I21" s="253" t="s">
        <v>3178</v>
      </c>
      <c r="J21" s="75">
        <v>45019</v>
      </c>
      <c r="K21" s="75">
        <v>45019</v>
      </c>
      <c r="L21" s="256">
        <v>0.15</v>
      </c>
      <c r="M21" s="251">
        <v>0.15</v>
      </c>
    </row>
    <row r="22" spans="1:13">
      <c r="A22" s="55" t="str">
        <f t="shared" si="0"/>
        <v>Y0AISDD</v>
      </c>
      <c r="B22" s="55" t="s">
        <v>2891</v>
      </c>
      <c r="C22" s="55" t="s">
        <v>1971</v>
      </c>
      <c r="D22" s="55"/>
      <c r="G22" s="250">
        <v>20</v>
      </c>
      <c r="H22" s="254" t="s">
        <v>3465</v>
      </c>
      <c r="I22" s="253" t="s">
        <v>3149</v>
      </c>
      <c r="J22" s="75">
        <v>45019</v>
      </c>
      <c r="K22" s="75">
        <v>45019</v>
      </c>
      <c r="L22" s="256">
        <v>6.8272100000000002E-3</v>
      </c>
      <c r="M22" s="251">
        <v>6.8272100000000002E-3</v>
      </c>
    </row>
    <row r="23" spans="1:13">
      <c r="A23" s="55" t="str">
        <f t="shared" si="0"/>
        <v>Y0BLDDI</v>
      </c>
      <c r="B23" s="55" t="s">
        <v>2899</v>
      </c>
      <c r="C23" s="55" t="s">
        <v>4304</v>
      </c>
      <c r="D23" s="55"/>
      <c r="G23" s="250">
        <v>21</v>
      </c>
      <c r="H23" s="253">
        <v>125</v>
      </c>
      <c r="I23" s="253" t="s">
        <v>3100</v>
      </c>
      <c r="J23" s="75">
        <v>45019</v>
      </c>
      <c r="K23" s="75">
        <v>45019</v>
      </c>
      <c r="L23" s="251">
        <v>6.5596600000000001E-3</v>
      </c>
      <c r="M23" s="251">
        <v>6.5596600000000001E-3</v>
      </c>
    </row>
    <row r="24" spans="1:13">
      <c r="A24" s="55" t="str">
        <f t="shared" si="0"/>
        <v>Y0ESRDD</v>
      </c>
      <c r="B24" s="55" t="s">
        <v>1940</v>
      </c>
      <c r="C24" s="55" t="s">
        <v>58</v>
      </c>
      <c r="D24" s="55"/>
      <c r="G24" s="250">
        <v>22</v>
      </c>
      <c r="H24" s="253" t="s">
        <v>474</v>
      </c>
      <c r="I24" s="253" t="s">
        <v>3077</v>
      </c>
      <c r="J24" s="75">
        <v>45019</v>
      </c>
      <c r="K24" s="75">
        <v>45019</v>
      </c>
      <c r="L24" s="256">
        <v>0.28517652999999998</v>
      </c>
      <c r="M24" s="251">
        <v>0.28517652999999998</v>
      </c>
    </row>
    <row r="25" spans="1:13">
      <c r="A25" s="55" t="str">
        <f t="shared" si="0"/>
        <v>Y0ECRWD</v>
      </c>
      <c r="B25" s="55" t="s">
        <v>1953</v>
      </c>
      <c r="C25" s="55" t="s">
        <v>59</v>
      </c>
      <c r="D25" s="55"/>
      <c r="G25" s="250">
        <v>23</v>
      </c>
      <c r="H25" s="253" t="s">
        <v>1171</v>
      </c>
      <c r="I25" s="253" t="s">
        <v>3069</v>
      </c>
      <c r="J25" s="75">
        <v>45020</v>
      </c>
      <c r="K25" s="75">
        <v>45020</v>
      </c>
      <c r="L25" s="256">
        <v>1.3230433500000001</v>
      </c>
      <c r="M25" s="251">
        <v>1.3230433500000001</v>
      </c>
    </row>
    <row r="26" spans="1:13">
      <c r="A26" s="55" t="str">
        <f t="shared" si="0"/>
        <v>Y0ESRWD</v>
      </c>
      <c r="B26" s="55" t="s">
        <v>1940</v>
      </c>
      <c r="C26" s="55" t="s">
        <v>59</v>
      </c>
      <c r="D26" s="55"/>
      <c r="G26" s="250">
        <v>24</v>
      </c>
      <c r="H26" s="253" t="s">
        <v>506</v>
      </c>
      <c r="I26" s="253" t="s">
        <v>3080</v>
      </c>
      <c r="J26" s="75">
        <v>45020</v>
      </c>
      <c r="K26" s="75">
        <v>45020</v>
      </c>
      <c r="L26" s="256">
        <v>2.61788073</v>
      </c>
      <c r="M26" s="251">
        <v>2.61788073</v>
      </c>
    </row>
    <row r="27" spans="1:13">
      <c r="A27" s="55" t="str">
        <f t="shared" si="0"/>
        <v>Y0ECDWD</v>
      </c>
      <c r="B27" s="55" t="s">
        <v>1953</v>
      </c>
      <c r="C27" s="55" t="s">
        <v>1946</v>
      </c>
      <c r="D27" s="55"/>
      <c r="G27" s="250">
        <v>25</v>
      </c>
      <c r="H27" s="253" t="s">
        <v>1173</v>
      </c>
      <c r="I27" s="253" t="s">
        <v>3065</v>
      </c>
      <c r="J27" s="75">
        <v>45020</v>
      </c>
      <c r="K27" s="75">
        <v>45020</v>
      </c>
      <c r="L27" s="256">
        <v>1.34106864</v>
      </c>
      <c r="M27" s="251">
        <v>1.34106864</v>
      </c>
    </row>
    <row r="28" spans="1:13">
      <c r="A28" s="55" t="str">
        <f t="shared" si="0"/>
        <v>Y0ESSWD</v>
      </c>
      <c r="B28" s="55" t="s">
        <v>1940</v>
      </c>
      <c r="C28" s="55" t="s">
        <v>1975</v>
      </c>
      <c r="D28" s="55"/>
      <c r="G28" s="250">
        <v>26</v>
      </c>
      <c r="H28" s="253" t="s">
        <v>495</v>
      </c>
      <c r="I28" s="253" t="s">
        <v>3081</v>
      </c>
      <c r="J28" s="75">
        <v>45020</v>
      </c>
      <c r="K28" s="75">
        <v>45020</v>
      </c>
      <c r="L28" s="256">
        <v>2.1549836400000002</v>
      </c>
      <c r="M28" s="251">
        <v>2.1549836400000002</v>
      </c>
    </row>
    <row r="29" spans="1:13">
      <c r="A29" s="55" t="str">
        <f t="shared" si="0"/>
        <v>Y0ESRDD</v>
      </c>
      <c r="B29" s="55" t="s">
        <v>1940</v>
      </c>
      <c r="C29" s="55" t="s">
        <v>58</v>
      </c>
      <c r="D29" s="55"/>
      <c r="G29" s="250">
        <v>27</v>
      </c>
      <c r="H29" s="254" t="s">
        <v>474</v>
      </c>
      <c r="I29" s="253" t="s">
        <v>3077</v>
      </c>
      <c r="J29" s="75">
        <v>45020</v>
      </c>
      <c r="K29" s="75">
        <v>45020</v>
      </c>
      <c r="L29" s="256">
        <v>0.19159126000000001</v>
      </c>
      <c r="M29" s="251">
        <v>0.19159126000000001</v>
      </c>
    </row>
    <row r="30" spans="1:13">
      <c r="A30" s="55" t="str">
        <f t="shared" si="0"/>
        <v>Y0ESDWD</v>
      </c>
      <c r="B30" s="55" t="s">
        <v>1940</v>
      </c>
      <c r="C30" s="55" t="s">
        <v>1946</v>
      </c>
      <c r="D30" s="55"/>
      <c r="G30" s="250">
        <v>28</v>
      </c>
      <c r="H30" s="254" t="s">
        <v>508</v>
      </c>
      <c r="I30" s="253" t="s">
        <v>3073</v>
      </c>
      <c r="J30" s="75">
        <v>45020</v>
      </c>
      <c r="K30" s="75">
        <v>45020</v>
      </c>
      <c r="L30" s="256">
        <v>2.6742353799999998</v>
      </c>
      <c r="M30" s="251">
        <v>2.6742353799999998</v>
      </c>
    </row>
    <row r="31" spans="1:13">
      <c r="A31" s="55" t="str">
        <f t="shared" si="0"/>
        <v>IgnoreIgnore</v>
      </c>
      <c r="B31" s="55" t="s">
        <v>1291</v>
      </c>
      <c r="C31" s="55" t="s">
        <v>1291</v>
      </c>
      <c r="D31" s="55"/>
      <c r="G31" s="250">
        <v>29</v>
      </c>
      <c r="H31" s="253" t="s">
        <v>4309</v>
      </c>
      <c r="I31" s="253" t="s">
        <v>4310</v>
      </c>
      <c r="J31" s="75">
        <v>45020</v>
      </c>
      <c r="K31" s="75">
        <v>45020</v>
      </c>
      <c r="L31" s="256">
        <v>2.61788073</v>
      </c>
      <c r="M31" s="251">
        <v>2.61788073</v>
      </c>
    </row>
    <row r="32" spans="1:13">
      <c r="A32" s="55" t="str">
        <f t="shared" si="0"/>
        <v>Y0ECRDD</v>
      </c>
      <c r="B32" s="55" t="s">
        <v>1953</v>
      </c>
      <c r="C32" s="55" t="s">
        <v>58</v>
      </c>
      <c r="D32" s="55"/>
      <c r="G32" s="250">
        <v>30</v>
      </c>
      <c r="H32" s="253" t="s">
        <v>1157</v>
      </c>
      <c r="I32" s="253" t="s">
        <v>3066</v>
      </c>
      <c r="J32" s="75">
        <v>45020</v>
      </c>
      <c r="K32" s="75">
        <v>45020</v>
      </c>
      <c r="L32" s="251">
        <v>0.17298561000000001</v>
      </c>
      <c r="M32" s="251">
        <v>0.17298561000000001</v>
      </c>
    </row>
    <row r="33" spans="1:13">
      <c r="A33" s="55" t="str">
        <f t="shared" si="0"/>
        <v>IgnoreIgnore</v>
      </c>
      <c r="B33" s="55" t="s">
        <v>1291</v>
      </c>
      <c r="C33" s="55" t="s">
        <v>1291</v>
      </c>
      <c r="D33" s="55"/>
      <c r="G33" s="250">
        <v>31</v>
      </c>
      <c r="H33" s="253" t="s">
        <v>4311</v>
      </c>
      <c r="I33" s="253" t="s">
        <v>4312</v>
      </c>
      <c r="J33" s="75">
        <v>45020</v>
      </c>
      <c r="K33" s="75">
        <v>45020</v>
      </c>
      <c r="L33" s="251">
        <v>1.3230433500000001</v>
      </c>
      <c r="M33" s="251">
        <v>1.3230433500000001</v>
      </c>
    </row>
    <row r="34" spans="1:13">
      <c r="A34" s="55" t="str">
        <f t="shared" si="0"/>
        <v>IgnoreIgnore</v>
      </c>
      <c r="B34" s="55" t="s">
        <v>1291</v>
      </c>
      <c r="C34" s="55" t="s">
        <v>1291</v>
      </c>
      <c r="D34" s="55"/>
      <c r="G34" s="250">
        <v>32</v>
      </c>
      <c r="H34" s="253" t="s">
        <v>4313</v>
      </c>
      <c r="I34" s="253" t="s">
        <v>4314</v>
      </c>
      <c r="J34" s="75">
        <v>45020</v>
      </c>
      <c r="K34" s="75">
        <v>45020</v>
      </c>
      <c r="L34" s="251">
        <v>1.34106864</v>
      </c>
      <c r="M34" s="251">
        <v>1.34106864</v>
      </c>
    </row>
    <row r="35" spans="1:13">
      <c r="A35" s="55" t="str">
        <f t="shared" si="0"/>
        <v>Y0ESSDD</v>
      </c>
      <c r="B35" s="55" t="s">
        <v>1940</v>
      </c>
      <c r="C35" s="55" t="s">
        <v>1971</v>
      </c>
      <c r="D35" s="55"/>
      <c r="G35" s="250">
        <v>33</v>
      </c>
      <c r="H35" s="253" t="s">
        <v>491</v>
      </c>
      <c r="I35" s="253" t="s">
        <v>3075</v>
      </c>
      <c r="J35" s="75">
        <v>45020</v>
      </c>
      <c r="K35" s="75">
        <v>45020</v>
      </c>
      <c r="L35" s="256">
        <v>0.19503962</v>
      </c>
      <c r="M35" s="251">
        <v>0.19503962</v>
      </c>
    </row>
    <row r="36" spans="1:13">
      <c r="A36" s="55" t="str">
        <f t="shared" si="0"/>
        <v>IgnoreIgnore</v>
      </c>
      <c r="B36" s="55" t="s">
        <v>1291</v>
      </c>
      <c r="C36" s="55" t="s">
        <v>1291</v>
      </c>
      <c r="D36" s="55"/>
      <c r="G36" s="250">
        <v>34</v>
      </c>
      <c r="H36" s="253" t="s">
        <v>4315</v>
      </c>
      <c r="I36" s="253" t="s">
        <v>4316</v>
      </c>
      <c r="J36" s="75">
        <v>45020</v>
      </c>
      <c r="K36" s="75">
        <v>45020</v>
      </c>
      <c r="L36" s="256">
        <v>2.6742353799999998</v>
      </c>
      <c r="M36" s="251">
        <v>2.6742353799999998</v>
      </c>
    </row>
    <row r="37" spans="1:13">
      <c r="A37" s="55" t="str">
        <f t="shared" si="0"/>
        <v>Y0ESDDD</v>
      </c>
      <c r="B37" s="55" t="s">
        <v>1940</v>
      </c>
      <c r="C37" s="55" t="s">
        <v>1954</v>
      </c>
      <c r="D37" s="55"/>
      <c r="G37" s="250">
        <v>35</v>
      </c>
      <c r="H37" s="253" t="s">
        <v>477</v>
      </c>
      <c r="I37" s="253" t="s">
        <v>3071</v>
      </c>
      <c r="J37" s="75">
        <v>45020</v>
      </c>
      <c r="K37" s="75">
        <v>45020</v>
      </c>
      <c r="L37" s="256">
        <v>0.19426373999999999</v>
      </c>
      <c r="M37" s="251">
        <v>0.19426373999999999</v>
      </c>
    </row>
    <row r="38" spans="1:13">
      <c r="A38" s="55" t="str">
        <f t="shared" si="0"/>
        <v>Y0ESIDD</v>
      </c>
      <c r="B38" s="55" t="s">
        <v>1940</v>
      </c>
      <c r="C38" s="55" t="s">
        <v>67</v>
      </c>
      <c r="D38" s="55"/>
      <c r="G38" s="250">
        <v>36</v>
      </c>
      <c r="H38" s="253" t="s">
        <v>483</v>
      </c>
      <c r="I38" s="253" t="s">
        <v>3076</v>
      </c>
      <c r="J38" s="75">
        <v>45020</v>
      </c>
      <c r="K38" s="75">
        <v>45020</v>
      </c>
      <c r="L38" s="256">
        <v>0.29876729000000002</v>
      </c>
      <c r="M38" s="251">
        <v>0.29876729000000002</v>
      </c>
    </row>
    <row r="39" spans="1:13">
      <c r="A39" s="55" t="str">
        <f t="shared" si="0"/>
        <v>Y0ECDDD</v>
      </c>
      <c r="B39" s="55" t="s">
        <v>1953</v>
      </c>
      <c r="C39" s="55" t="s">
        <v>1954</v>
      </c>
      <c r="D39" s="55"/>
      <c r="G39" s="250">
        <v>37</v>
      </c>
      <c r="H39" s="254" t="s">
        <v>1161</v>
      </c>
      <c r="I39" s="253" t="s">
        <v>3062</v>
      </c>
      <c r="J39" s="75">
        <v>45020</v>
      </c>
      <c r="K39" s="75">
        <v>45020</v>
      </c>
      <c r="L39" s="256">
        <v>0.17252242000000001</v>
      </c>
      <c r="M39" s="251">
        <v>0.17252242000000001</v>
      </c>
    </row>
    <row r="40" spans="1:13">
      <c r="A40" s="55" t="str">
        <f t="shared" si="0"/>
        <v>Y0ECRDD</v>
      </c>
      <c r="B40" s="55" t="s">
        <v>1953</v>
      </c>
      <c r="C40" s="55" t="s">
        <v>58</v>
      </c>
      <c r="D40" s="55"/>
      <c r="G40" s="250">
        <v>38</v>
      </c>
      <c r="H40" s="253" t="s">
        <v>1157</v>
      </c>
      <c r="I40" s="253" t="s">
        <v>3066</v>
      </c>
      <c r="J40" s="75">
        <v>45021</v>
      </c>
      <c r="K40" s="75">
        <v>45021</v>
      </c>
      <c r="L40" s="251">
        <v>0.16763201999999999</v>
      </c>
      <c r="M40" s="251">
        <v>0.16763201999999999</v>
      </c>
    </row>
    <row r="41" spans="1:13">
      <c r="A41" s="55" t="str">
        <f t="shared" si="0"/>
        <v>Y0BLWD</v>
      </c>
      <c r="B41" s="55" t="s">
        <v>2899</v>
      </c>
      <c r="C41" s="55" t="s">
        <v>47</v>
      </c>
      <c r="D41" s="55"/>
      <c r="G41" s="250">
        <v>39</v>
      </c>
      <c r="H41" s="253">
        <v>126</v>
      </c>
      <c r="I41" s="253" t="s">
        <v>3103</v>
      </c>
      <c r="J41" s="75">
        <v>45021</v>
      </c>
      <c r="K41" s="75">
        <v>45021</v>
      </c>
      <c r="L41" s="256">
        <v>3.5057150000000002E-2</v>
      </c>
      <c r="M41" s="251">
        <v>3.5057150000000002E-2</v>
      </c>
    </row>
    <row r="42" spans="1:13">
      <c r="A42" s="55" t="str">
        <f t="shared" si="0"/>
        <v>Y0ESRDD</v>
      </c>
      <c r="B42" s="55" t="s">
        <v>1940</v>
      </c>
      <c r="C42" s="55" t="s">
        <v>58</v>
      </c>
      <c r="D42" s="55"/>
      <c r="G42" s="250">
        <v>40</v>
      </c>
      <c r="H42" s="253" t="s">
        <v>474</v>
      </c>
      <c r="I42" s="253" t="s">
        <v>3077</v>
      </c>
      <c r="J42" s="75">
        <v>45021</v>
      </c>
      <c r="K42" s="75">
        <v>45021</v>
      </c>
      <c r="L42" s="256">
        <v>0.16259217000000001</v>
      </c>
      <c r="M42" s="251">
        <v>0.16259217000000001</v>
      </c>
    </row>
    <row r="43" spans="1:13">
      <c r="A43" s="55" t="str">
        <f t="shared" si="0"/>
        <v>Y0EEDWD</v>
      </c>
      <c r="B43" s="55" t="s">
        <v>1945</v>
      </c>
      <c r="C43" s="55" t="s">
        <v>1946</v>
      </c>
      <c r="D43" s="55"/>
      <c r="G43" s="250">
        <v>41</v>
      </c>
      <c r="H43" s="253" t="s">
        <v>1360</v>
      </c>
      <c r="I43" s="253" t="s">
        <v>3085</v>
      </c>
      <c r="J43" s="75">
        <v>45021</v>
      </c>
      <c r="K43" s="75">
        <v>45021</v>
      </c>
      <c r="L43" s="256">
        <v>2.6597240700000002</v>
      </c>
      <c r="M43" s="251">
        <v>2.6597240700000002</v>
      </c>
    </row>
    <row r="44" spans="1:13">
      <c r="A44" s="55" t="str">
        <f t="shared" si="0"/>
        <v>Y0EERWD</v>
      </c>
      <c r="B44" s="55" t="s">
        <v>1945</v>
      </c>
      <c r="C44" s="55" t="s">
        <v>59</v>
      </c>
      <c r="D44" s="55"/>
      <c r="G44" s="250">
        <v>42</v>
      </c>
      <c r="H44" s="253" t="s">
        <v>1358</v>
      </c>
      <c r="I44" s="253" t="s">
        <v>3089</v>
      </c>
      <c r="J44" s="75">
        <v>45021</v>
      </c>
      <c r="K44" s="75">
        <v>45021</v>
      </c>
      <c r="L44" s="256">
        <v>2.6894506800000002</v>
      </c>
      <c r="M44" s="251">
        <v>2.6894506800000002</v>
      </c>
    </row>
    <row r="45" spans="1:13">
      <c r="A45" s="55" t="str">
        <f t="shared" si="0"/>
        <v>Y0ESIDD</v>
      </c>
      <c r="B45" s="55" t="s">
        <v>1940</v>
      </c>
      <c r="C45" s="55" t="s">
        <v>67</v>
      </c>
      <c r="D45" s="55"/>
      <c r="G45" s="250">
        <v>43</v>
      </c>
      <c r="H45" s="253" t="s">
        <v>483</v>
      </c>
      <c r="I45" s="253" t="s">
        <v>3076</v>
      </c>
      <c r="J45" s="75">
        <v>45021</v>
      </c>
      <c r="K45" s="75">
        <v>45021</v>
      </c>
      <c r="L45" s="256">
        <v>0.25323900999999999</v>
      </c>
      <c r="M45" s="251">
        <v>0.25323900999999999</v>
      </c>
    </row>
    <row r="46" spans="1:13">
      <c r="A46" s="55" t="str">
        <f t="shared" si="0"/>
        <v>Y0EEDDD</v>
      </c>
      <c r="B46" s="55" t="s">
        <v>1945</v>
      </c>
      <c r="C46" s="55" t="s">
        <v>1954</v>
      </c>
      <c r="D46" s="55"/>
      <c r="G46" s="250">
        <v>44</v>
      </c>
      <c r="H46" s="253" t="s">
        <v>1348</v>
      </c>
      <c r="I46" s="253" t="s">
        <v>3082</v>
      </c>
      <c r="J46" s="75">
        <v>45021</v>
      </c>
      <c r="K46" s="75">
        <v>45021</v>
      </c>
      <c r="L46" s="256">
        <v>0.39551859</v>
      </c>
      <c r="M46" s="251">
        <v>0.39551859</v>
      </c>
    </row>
    <row r="47" spans="1:13">
      <c r="A47" s="55" t="str">
        <f t="shared" si="0"/>
        <v>Y0EERDD</v>
      </c>
      <c r="B47" s="55" t="s">
        <v>1945</v>
      </c>
      <c r="C47" s="55" t="s">
        <v>58</v>
      </c>
      <c r="D47" s="55"/>
      <c r="G47" s="250">
        <v>45</v>
      </c>
      <c r="H47" s="253" t="s">
        <v>1343</v>
      </c>
      <c r="I47" s="253" t="s">
        <v>3086</v>
      </c>
      <c r="J47" s="75">
        <v>45021</v>
      </c>
      <c r="K47" s="75">
        <v>45021</v>
      </c>
      <c r="L47" s="256">
        <v>0.36291214999999999</v>
      </c>
      <c r="M47" s="251">
        <v>0.36291214999999999</v>
      </c>
    </row>
    <row r="48" spans="1:13">
      <c r="A48" s="55" t="str">
        <f t="shared" si="0"/>
        <v>Y0ESSDD</v>
      </c>
      <c r="B48" s="55" t="s">
        <v>1940</v>
      </c>
      <c r="C48" s="55" t="s">
        <v>1971</v>
      </c>
      <c r="D48" s="55"/>
      <c r="G48" s="250">
        <v>46</v>
      </c>
      <c r="H48" s="253" t="s">
        <v>491</v>
      </c>
      <c r="I48" s="253" t="s">
        <v>3075</v>
      </c>
      <c r="J48" s="75">
        <v>45021</v>
      </c>
      <c r="K48" s="75">
        <v>45021</v>
      </c>
      <c r="L48" s="256">
        <v>0.16550567999999999</v>
      </c>
      <c r="M48" s="251">
        <v>0.16550567999999999</v>
      </c>
    </row>
    <row r="49" spans="1:13">
      <c r="A49" s="55" t="str">
        <f t="shared" si="0"/>
        <v>Y0ESDDD</v>
      </c>
      <c r="B49" s="55" t="s">
        <v>1940</v>
      </c>
      <c r="C49" s="55" t="s">
        <v>1954</v>
      </c>
      <c r="D49" s="55"/>
      <c r="G49" s="250">
        <v>47</v>
      </c>
      <c r="H49" s="253" t="s">
        <v>477</v>
      </c>
      <c r="I49" s="253" t="s">
        <v>3071</v>
      </c>
      <c r="J49" s="75">
        <v>45021</v>
      </c>
      <c r="K49" s="75">
        <v>45021</v>
      </c>
      <c r="L49" s="256">
        <v>0.16525845</v>
      </c>
      <c r="M49" s="251">
        <v>0.16525845</v>
      </c>
    </row>
    <row r="50" spans="1:13">
      <c r="A50" s="55" t="str">
        <f t="shared" si="0"/>
        <v>Y0AIDDD</v>
      </c>
      <c r="B50" s="55" t="s">
        <v>2891</v>
      </c>
      <c r="C50" s="55" t="s">
        <v>1954</v>
      </c>
      <c r="D50" s="55"/>
      <c r="G50" s="250">
        <v>48</v>
      </c>
      <c r="H50" s="253" t="s">
        <v>3468</v>
      </c>
      <c r="I50" s="253" t="s">
        <v>3145</v>
      </c>
      <c r="J50" s="75">
        <v>45021</v>
      </c>
      <c r="K50" s="75">
        <v>45021</v>
      </c>
      <c r="L50" s="256">
        <v>1.4773369999999999E-2</v>
      </c>
      <c r="M50" s="251">
        <v>1.4773369999999999E-2</v>
      </c>
    </row>
    <row r="51" spans="1:13">
      <c r="A51" s="55" t="str">
        <f t="shared" si="0"/>
        <v>Y0AIDWD</v>
      </c>
      <c r="B51" s="55" t="s">
        <v>2891</v>
      </c>
      <c r="C51" s="55" t="s">
        <v>1946</v>
      </c>
      <c r="D51" s="55"/>
      <c r="G51" s="250">
        <v>49</v>
      </c>
      <c r="H51" s="254" t="s">
        <v>3486</v>
      </c>
      <c r="I51" s="253" t="s">
        <v>3148</v>
      </c>
      <c r="J51" s="75">
        <v>45021</v>
      </c>
      <c r="K51" s="75">
        <v>45021</v>
      </c>
      <c r="L51" s="256">
        <v>4.0800110000000001E-2</v>
      </c>
      <c r="M51" s="251">
        <v>4.0800110000000001E-2</v>
      </c>
    </row>
    <row r="52" spans="1:13">
      <c r="A52" s="55" t="str">
        <f t="shared" si="0"/>
        <v>Y0BLDDD</v>
      </c>
      <c r="B52" s="55" t="s">
        <v>2899</v>
      </c>
      <c r="C52" s="55" t="s">
        <v>1954</v>
      </c>
      <c r="D52" s="55"/>
      <c r="G52" s="250">
        <v>50</v>
      </c>
      <c r="H52" s="254" t="s">
        <v>3462</v>
      </c>
      <c r="I52" s="253" t="s">
        <v>3096</v>
      </c>
      <c r="J52" s="75">
        <v>45021</v>
      </c>
      <c r="K52" s="75">
        <v>45021</v>
      </c>
      <c r="L52" s="256">
        <v>3.8782399999999998E-3</v>
      </c>
      <c r="M52" s="251">
        <v>3.8782399999999998E-3</v>
      </c>
    </row>
    <row r="53" spans="1:13">
      <c r="A53" s="55" t="str">
        <f t="shared" si="0"/>
        <v>Y0BLDWD</v>
      </c>
      <c r="B53" s="55" t="s">
        <v>2899</v>
      </c>
      <c r="C53" s="55" t="s">
        <v>1946</v>
      </c>
      <c r="D53" s="55"/>
      <c r="G53" s="250">
        <v>51</v>
      </c>
      <c r="H53" s="253" t="s">
        <v>3495</v>
      </c>
      <c r="I53" s="253" t="s">
        <v>3099</v>
      </c>
      <c r="J53" s="75">
        <v>45021</v>
      </c>
      <c r="K53" s="75">
        <v>45021</v>
      </c>
      <c r="L53" s="251">
        <v>3.6157700000000001E-2</v>
      </c>
      <c r="M53" s="251">
        <v>3.6157700000000001E-2</v>
      </c>
    </row>
    <row r="54" spans="1:13">
      <c r="A54" s="55" t="str">
        <f t="shared" si="0"/>
        <v>Y0AISWD</v>
      </c>
      <c r="B54" s="55" t="s">
        <v>2891</v>
      </c>
      <c r="C54" s="55" t="s">
        <v>1975</v>
      </c>
      <c r="D54" s="55"/>
      <c r="G54" s="250">
        <v>52</v>
      </c>
      <c r="H54" s="253" t="s">
        <v>3491</v>
      </c>
      <c r="I54" s="253" t="s">
        <v>3152</v>
      </c>
      <c r="J54" s="75">
        <v>45021</v>
      </c>
      <c r="K54" s="75">
        <v>45021</v>
      </c>
      <c r="L54" s="256">
        <v>3.9834590000000003E-2</v>
      </c>
      <c r="M54" s="251">
        <v>3.9834590000000003E-2</v>
      </c>
    </row>
    <row r="55" spans="1:13">
      <c r="A55" s="55" t="str">
        <f t="shared" si="0"/>
        <v>Y0AISDD</v>
      </c>
      <c r="B55" s="55" t="s">
        <v>2891</v>
      </c>
      <c r="C55" s="55" t="s">
        <v>1971</v>
      </c>
      <c r="D55" s="55"/>
      <c r="G55" s="250">
        <v>53</v>
      </c>
      <c r="H55" s="253" t="s">
        <v>3465</v>
      </c>
      <c r="I55" s="253" t="s">
        <v>3149</v>
      </c>
      <c r="J55" s="75">
        <v>45021</v>
      </c>
      <c r="K55" s="75">
        <v>45021</v>
      </c>
      <c r="L55" s="251">
        <v>1.4443849999999999E-2</v>
      </c>
      <c r="M55" s="251">
        <v>1.4443849999999999E-2</v>
      </c>
    </row>
    <row r="56" spans="1:13">
      <c r="A56" s="55" t="str">
        <f t="shared" si="0"/>
        <v>Y0BLDDI</v>
      </c>
      <c r="B56" s="55" t="s">
        <v>2899</v>
      </c>
      <c r="C56" s="55" t="s">
        <v>4304</v>
      </c>
      <c r="D56" s="55"/>
      <c r="G56" s="250">
        <v>54</v>
      </c>
      <c r="H56" s="253">
        <v>125</v>
      </c>
      <c r="I56" s="253" t="s">
        <v>3100</v>
      </c>
      <c r="J56" s="75">
        <v>45021</v>
      </c>
      <c r="K56" s="75">
        <v>45021</v>
      </c>
      <c r="L56" s="251">
        <v>3.7000100000000001E-3</v>
      </c>
      <c r="M56" s="251">
        <v>3.7000100000000001E-3</v>
      </c>
    </row>
    <row r="57" spans="1:13">
      <c r="A57" s="55" t="str">
        <f t="shared" si="0"/>
        <v>Y0ECDDD</v>
      </c>
      <c r="B57" s="55" t="s">
        <v>1953</v>
      </c>
      <c r="C57" s="55" t="s">
        <v>1954</v>
      </c>
      <c r="D57" s="55"/>
      <c r="G57" s="250">
        <v>55</v>
      </c>
      <c r="H57" s="253" t="s">
        <v>1161</v>
      </c>
      <c r="I57" s="253" t="s">
        <v>3062</v>
      </c>
      <c r="J57" s="75">
        <v>45021</v>
      </c>
      <c r="K57" s="75">
        <v>45021</v>
      </c>
      <c r="L57" s="256">
        <v>0.16744073000000001</v>
      </c>
      <c r="M57" s="251">
        <v>0.16744073000000001</v>
      </c>
    </row>
    <row r="58" spans="1:13">
      <c r="A58" s="55" t="str">
        <f t="shared" si="0"/>
        <v>Y0ECRDD</v>
      </c>
      <c r="B58" s="55" t="s">
        <v>1953</v>
      </c>
      <c r="C58" s="55" t="s">
        <v>58</v>
      </c>
      <c r="D58" s="55"/>
      <c r="G58" s="250">
        <v>56</v>
      </c>
      <c r="H58" s="253" t="s">
        <v>1157</v>
      </c>
      <c r="I58" s="253" t="s">
        <v>3066</v>
      </c>
      <c r="J58" s="75">
        <v>45022</v>
      </c>
      <c r="K58" s="75">
        <v>45022</v>
      </c>
      <c r="L58" s="256">
        <v>0.18255435</v>
      </c>
      <c r="M58" s="251">
        <v>0.18255435</v>
      </c>
    </row>
    <row r="59" spans="1:13">
      <c r="A59" s="55" t="str">
        <f t="shared" si="0"/>
        <v>Y0ECDDD</v>
      </c>
      <c r="B59" s="55" t="s">
        <v>1953</v>
      </c>
      <c r="C59" s="55" t="s">
        <v>1954</v>
      </c>
      <c r="D59" s="55"/>
      <c r="G59" s="250">
        <v>57</v>
      </c>
      <c r="H59" s="253" t="s">
        <v>1161</v>
      </c>
      <c r="I59" s="253" t="s">
        <v>3062</v>
      </c>
      <c r="J59" s="75">
        <v>45022</v>
      </c>
      <c r="K59" s="75">
        <v>45022</v>
      </c>
      <c r="L59" s="256">
        <v>0.19958155999999999</v>
      </c>
      <c r="M59" s="251">
        <v>0.19958155999999999</v>
      </c>
    </row>
    <row r="60" spans="1:13">
      <c r="A60" s="55" t="str">
        <f t="shared" si="0"/>
        <v>Y0ESRDD</v>
      </c>
      <c r="B60" s="55" t="s">
        <v>1940</v>
      </c>
      <c r="C60" s="55" t="s">
        <v>58</v>
      </c>
      <c r="D60" s="55"/>
      <c r="G60" s="250">
        <v>58</v>
      </c>
      <c r="H60" s="253" t="s">
        <v>474</v>
      </c>
      <c r="I60" s="253" t="s">
        <v>3077</v>
      </c>
      <c r="J60" s="75">
        <v>45022</v>
      </c>
      <c r="K60" s="75">
        <v>45022</v>
      </c>
      <c r="L60" s="256">
        <v>0.33712987</v>
      </c>
      <c r="M60" s="251">
        <v>0.33712987</v>
      </c>
    </row>
    <row r="61" spans="1:13">
      <c r="A61" s="55" t="str">
        <f t="shared" si="0"/>
        <v>Y0ESIDD</v>
      </c>
      <c r="B61" s="55" t="s">
        <v>1940</v>
      </c>
      <c r="C61" s="55" t="s">
        <v>67</v>
      </c>
      <c r="D61" s="55"/>
      <c r="G61" s="250">
        <v>59</v>
      </c>
      <c r="H61" s="253" t="s">
        <v>483</v>
      </c>
      <c r="I61" s="253" t="s">
        <v>3076</v>
      </c>
      <c r="J61" s="75">
        <v>45022</v>
      </c>
      <c r="K61" s="75">
        <v>45022</v>
      </c>
      <c r="L61" s="256">
        <v>0.52640872000000005</v>
      </c>
      <c r="M61" s="251">
        <v>0.52640872000000005</v>
      </c>
    </row>
    <row r="62" spans="1:13">
      <c r="A62" s="55" t="str">
        <f t="shared" si="0"/>
        <v>Y0EEDDD</v>
      </c>
      <c r="B62" s="55" t="s">
        <v>1945</v>
      </c>
      <c r="C62" s="55" t="s">
        <v>1954</v>
      </c>
      <c r="D62" s="55"/>
      <c r="G62" s="250">
        <v>60</v>
      </c>
      <c r="H62" s="253" t="s">
        <v>1348</v>
      </c>
      <c r="I62" s="253" t="s">
        <v>3082</v>
      </c>
      <c r="J62" s="75">
        <v>45022</v>
      </c>
      <c r="K62" s="75">
        <v>45022</v>
      </c>
      <c r="L62" s="256">
        <v>0.74857662999999997</v>
      </c>
      <c r="M62" s="251">
        <v>0.74857662999999997</v>
      </c>
    </row>
    <row r="63" spans="1:13">
      <c r="A63" s="55" t="str">
        <f t="shared" si="0"/>
        <v>Y0BLDDI</v>
      </c>
      <c r="B63" s="55" t="s">
        <v>2899</v>
      </c>
      <c r="C63" s="55" t="s">
        <v>4304</v>
      </c>
      <c r="D63" s="55"/>
      <c r="G63" s="250">
        <v>61</v>
      </c>
      <c r="H63" s="253">
        <v>125</v>
      </c>
      <c r="I63" s="253" t="s">
        <v>3100</v>
      </c>
      <c r="J63" s="75">
        <v>45022</v>
      </c>
      <c r="K63" s="75">
        <v>45022</v>
      </c>
      <c r="L63" s="251">
        <v>9.8057100000000005E-3</v>
      </c>
      <c r="M63" s="251">
        <v>9.8057100000000005E-3</v>
      </c>
    </row>
    <row r="64" spans="1:13">
      <c r="A64" s="55" t="str">
        <f t="shared" si="0"/>
        <v>Y0ESSDD</v>
      </c>
      <c r="B64" s="55" t="s">
        <v>1940</v>
      </c>
      <c r="C64" s="55" t="s">
        <v>1971</v>
      </c>
      <c r="D64" s="55"/>
      <c r="G64" s="250">
        <v>62</v>
      </c>
      <c r="H64" s="253" t="s">
        <v>491</v>
      </c>
      <c r="I64" s="253" t="s">
        <v>3075</v>
      </c>
      <c r="J64" s="75">
        <v>45022</v>
      </c>
      <c r="K64" s="75">
        <v>45022</v>
      </c>
      <c r="L64" s="251">
        <v>0.34315298999999999</v>
      </c>
      <c r="M64" s="251">
        <v>0.34315298999999999</v>
      </c>
    </row>
    <row r="65" spans="1:13">
      <c r="A65" s="55" t="str">
        <f t="shared" si="0"/>
        <v>Y0ESDDD</v>
      </c>
      <c r="B65" s="55" t="s">
        <v>1940</v>
      </c>
      <c r="C65" s="55" t="s">
        <v>1954</v>
      </c>
      <c r="D65" s="55"/>
      <c r="G65" s="250">
        <v>63</v>
      </c>
      <c r="H65" s="253" t="s">
        <v>477</v>
      </c>
      <c r="I65" s="253" t="s">
        <v>3071</v>
      </c>
      <c r="J65" s="75">
        <v>45022</v>
      </c>
      <c r="K65" s="75">
        <v>45022</v>
      </c>
      <c r="L65" s="256">
        <v>0.27650298000000001</v>
      </c>
      <c r="M65" s="251">
        <v>0.27650298000000001</v>
      </c>
    </row>
    <row r="66" spans="1:13">
      <c r="A66" s="55" t="str">
        <f t="shared" si="0"/>
        <v>Y0AIDDD</v>
      </c>
      <c r="B66" s="55" t="s">
        <v>2891</v>
      </c>
      <c r="C66" s="55" t="s">
        <v>1954</v>
      </c>
      <c r="D66" s="55"/>
      <c r="G66" s="250">
        <v>64</v>
      </c>
      <c r="H66" s="254" t="s">
        <v>3468</v>
      </c>
      <c r="I66" s="253" t="s">
        <v>3145</v>
      </c>
      <c r="J66" s="75">
        <v>45022</v>
      </c>
      <c r="K66" s="75">
        <v>45022</v>
      </c>
      <c r="L66" s="256">
        <v>3.0228089999999999E-2</v>
      </c>
      <c r="M66" s="251">
        <v>3.0228089999999999E-2</v>
      </c>
    </row>
    <row r="67" spans="1:13">
      <c r="A67" s="55" t="str">
        <f t="shared" si="0"/>
        <v>Y0BLDDD</v>
      </c>
      <c r="B67" s="55" t="s">
        <v>2899</v>
      </c>
      <c r="C67" s="55" t="s">
        <v>1954</v>
      </c>
      <c r="D67" s="55"/>
      <c r="G67" s="250">
        <v>65</v>
      </c>
      <c r="H67" s="253" t="s">
        <v>3462</v>
      </c>
      <c r="I67" s="253" t="s">
        <v>3096</v>
      </c>
      <c r="J67" s="75">
        <v>45022</v>
      </c>
      <c r="K67" s="75">
        <v>45022</v>
      </c>
      <c r="L67" s="251">
        <v>9.8943599999999996E-3</v>
      </c>
      <c r="M67" s="251">
        <v>9.8943599999999996E-3</v>
      </c>
    </row>
    <row r="68" spans="1:13">
      <c r="A68" s="55" t="str">
        <f t="shared" ref="A68:A131" si="1">+B68&amp;C68</f>
        <v>Y0AISDD</v>
      </c>
      <c r="B68" s="55" t="s">
        <v>2891</v>
      </c>
      <c r="C68" s="55" t="s">
        <v>1971</v>
      </c>
      <c r="D68" s="55"/>
      <c r="G68" s="250">
        <v>66</v>
      </c>
      <c r="H68" s="253" t="s">
        <v>3465</v>
      </c>
      <c r="I68" s="253" t="s">
        <v>3149</v>
      </c>
      <c r="J68" s="75">
        <v>45022</v>
      </c>
      <c r="K68" s="75">
        <v>45022</v>
      </c>
      <c r="L68" s="256">
        <v>2.9909709999999999E-2</v>
      </c>
      <c r="M68" s="251">
        <v>2.9909709999999999E-2</v>
      </c>
    </row>
    <row r="69" spans="1:13">
      <c r="A69" s="55" t="str">
        <f t="shared" si="1"/>
        <v>Y0EERDD</v>
      </c>
      <c r="B69" s="55" t="s">
        <v>1945</v>
      </c>
      <c r="C69" s="55" t="s">
        <v>58</v>
      </c>
      <c r="D69" s="55"/>
      <c r="G69" s="250">
        <v>67</v>
      </c>
      <c r="H69" s="253" t="s">
        <v>1343</v>
      </c>
      <c r="I69" s="253" t="s">
        <v>3086</v>
      </c>
      <c r="J69" s="75">
        <v>45022</v>
      </c>
      <c r="K69" s="75">
        <v>45022</v>
      </c>
      <c r="L69" s="251">
        <v>0.70840999999999998</v>
      </c>
      <c r="M69" s="251">
        <v>0.70840999999999998</v>
      </c>
    </row>
    <row r="70" spans="1:13">
      <c r="A70" s="55" t="str">
        <f t="shared" si="1"/>
        <v>Y0ECDDD</v>
      </c>
      <c r="B70" s="55" t="s">
        <v>1953</v>
      </c>
      <c r="C70" s="55" t="s">
        <v>1954</v>
      </c>
      <c r="D70" s="55"/>
      <c r="G70" s="250">
        <v>68</v>
      </c>
      <c r="H70" s="253" t="s">
        <v>1161</v>
      </c>
      <c r="I70" s="253" t="s">
        <v>3062</v>
      </c>
      <c r="J70" s="75">
        <v>45025</v>
      </c>
      <c r="K70" s="75">
        <v>45025</v>
      </c>
      <c r="L70" s="256">
        <v>0.56391559000000002</v>
      </c>
      <c r="M70" s="251">
        <v>0.56391559000000002</v>
      </c>
    </row>
    <row r="71" spans="1:13">
      <c r="A71" s="55" t="str">
        <f t="shared" si="1"/>
        <v>Y0ESRDD</v>
      </c>
      <c r="B71" s="55" t="s">
        <v>1940</v>
      </c>
      <c r="C71" s="55" t="s">
        <v>58</v>
      </c>
      <c r="D71" s="55"/>
      <c r="G71" s="250">
        <v>69</v>
      </c>
      <c r="H71" s="253" t="s">
        <v>474</v>
      </c>
      <c r="I71" s="253" t="s">
        <v>3077</v>
      </c>
      <c r="J71" s="75">
        <v>45025</v>
      </c>
      <c r="K71" s="75">
        <v>45025</v>
      </c>
      <c r="L71" s="256">
        <v>0.57120557000000005</v>
      </c>
      <c r="M71" s="251">
        <v>0.57120557000000005</v>
      </c>
    </row>
    <row r="72" spans="1:13">
      <c r="A72" s="55" t="str">
        <f t="shared" si="1"/>
        <v>Y0ESDDD</v>
      </c>
      <c r="B72" s="55" t="s">
        <v>1940</v>
      </c>
      <c r="C72" s="55" t="s">
        <v>1954</v>
      </c>
      <c r="D72" s="55"/>
      <c r="G72" s="250">
        <v>70</v>
      </c>
      <c r="H72" s="253" t="s">
        <v>477</v>
      </c>
      <c r="I72" s="253" t="s">
        <v>3071</v>
      </c>
      <c r="J72" s="75">
        <v>45025</v>
      </c>
      <c r="K72" s="75">
        <v>45025</v>
      </c>
      <c r="L72" s="256">
        <v>0.57920170000000004</v>
      </c>
      <c r="M72" s="251">
        <v>0.57920170000000004</v>
      </c>
    </row>
    <row r="73" spans="1:13">
      <c r="A73" s="55" t="str">
        <f t="shared" si="1"/>
        <v>Y0ESIDD</v>
      </c>
      <c r="B73" s="55" t="s">
        <v>1940</v>
      </c>
      <c r="C73" s="55" t="s">
        <v>67</v>
      </c>
      <c r="D73" s="55"/>
      <c r="G73" s="250">
        <v>71</v>
      </c>
      <c r="H73" s="253" t="s">
        <v>483</v>
      </c>
      <c r="I73" s="253" t="s">
        <v>3076</v>
      </c>
      <c r="J73" s="75">
        <v>45025</v>
      </c>
      <c r="K73" s="75">
        <v>45025</v>
      </c>
      <c r="L73" s="256">
        <v>0.89168163</v>
      </c>
      <c r="M73" s="251">
        <v>0.89168163</v>
      </c>
    </row>
    <row r="74" spans="1:13">
      <c r="A74" s="55" t="str">
        <f t="shared" si="1"/>
        <v>Y0ESSDD</v>
      </c>
      <c r="B74" s="55" t="s">
        <v>1940</v>
      </c>
      <c r="C74" s="55" t="s">
        <v>1971</v>
      </c>
      <c r="D74" s="55"/>
      <c r="G74" s="250">
        <v>72</v>
      </c>
      <c r="H74" s="253" t="s">
        <v>491</v>
      </c>
      <c r="I74" s="253" t="s">
        <v>3075</v>
      </c>
      <c r="J74" s="75">
        <v>45025</v>
      </c>
      <c r="K74" s="75">
        <v>45025</v>
      </c>
      <c r="L74" s="256">
        <v>0.58143051000000001</v>
      </c>
      <c r="M74" s="251">
        <v>0.58143051000000001</v>
      </c>
    </row>
    <row r="75" spans="1:13">
      <c r="A75" s="55" t="str">
        <f t="shared" si="1"/>
        <v>Y0ECRDD</v>
      </c>
      <c r="B75" s="55" t="s">
        <v>1953</v>
      </c>
      <c r="C75" s="55" t="s">
        <v>58</v>
      </c>
      <c r="D75" s="55"/>
      <c r="G75" s="250">
        <v>73</v>
      </c>
      <c r="H75" s="254" t="s">
        <v>1157</v>
      </c>
      <c r="I75" s="253" t="s">
        <v>3066</v>
      </c>
      <c r="J75" s="75">
        <v>45025</v>
      </c>
      <c r="K75" s="75">
        <v>45025</v>
      </c>
      <c r="L75" s="256">
        <v>0.53000075999999996</v>
      </c>
      <c r="M75" s="251">
        <v>0.53000075999999996</v>
      </c>
    </row>
    <row r="76" spans="1:13">
      <c r="A76" s="55" t="str">
        <f t="shared" si="1"/>
        <v>Y0ECRDD</v>
      </c>
      <c r="B76" s="55" t="s">
        <v>1953</v>
      </c>
      <c r="C76" s="55" t="s">
        <v>58</v>
      </c>
      <c r="D76" s="55"/>
      <c r="G76" s="250">
        <v>74</v>
      </c>
      <c r="H76" s="254" t="s">
        <v>1157</v>
      </c>
      <c r="I76" s="253" t="s">
        <v>3066</v>
      </c>
      <c r="J76" s="75">
        <v>45026</v>
      </c>
      <c r="K76" s="75">
        <v>45026</v>
      </c>
      <c r="L76" s="256">
        <v>0.16962949999999999</v>
      </c>
      <c r="M76" s="251">
        <v>0.16962949999999999</v>
      </c>
    </row>
    <row r="77" spans="1:13">
      <c r="A77" s="55" t="str">
        <f t="shared" si="1"/>
        <v>Y0ECDDD</v>
      </c>
      <c r="B77" s="55" t="s">
        <v>1953</v>
      </c>
      <c r="C77" s="55" t="s">
        <v>1954</v>
      </c>
      <c r="D77" s="55"/>
      <c r="G77" s="250">
        <v>75</v>
      </c>
      <c r="H77" s="254" t="s">
        <v>1161</v>
      </c>
      <c r="I77" s="253" t="s">
        <v>3062</v>
      </c>
      <c r="J77" s="75">
        <v>45026</v>
      </c>
      <c r="K77" s="75">
        <v>45026</v>
      </c>
      <c r="L77" s="256">
        <v>0.16564205000000001</v>
      </c>
      <c r="M77" s="251">
        <v>0.16564205000000001</v>
      </c>
    </row>
    <row r="78" spans="1:13">
      <c r="A78" s="55" t="str">
        <f t="shared" si="1"/>
        <v>Y0EERDD</v>
      </c>
      <c r="B78" s="55" t="s">
        <v>1945</v>
      </c>
      <c r="C78" s="55" t="s">
        <v>58</v>
      </c>
      <c r="D78" s="55"/>
      <c r="G78" s="250">
        <v>76</v>
      </c>
      <c r="H78" s="253" t="s">
        <v>1343</v>
      </c>
      <c r="I78" s="253" t="s">
        <v>3086</v>
      </c>
      <c r="J78" s="75">
        <v>45026</v>
      </c>
      <c r="K78" s="75">
        <v>45026</v>
      </c>
      <c r="L78" s="256">
        <v>0.82471035000000004</v>
      </c>
      <c r="M78" s="251">
        <v>0.82471035000000004</v>
      </c>
    </row>
    <row r="79" spans="1:13">
      <c r="A79" s="55" t="str">
        <f t="shared" si="1"/>
        <v>Y0ESRDD</v>
      </c>
      <c r="B79" s="55" t="s">
        <v>1940</v>
      </c>
      <c r="C79" s="55" t="s">
        <v>58</v>
      </c>
      <c r="D79" s="55"/>
      <c r="G79" s="250">
        <v>77</v>
      </c>
      <c r="H79" s="253" t="s">
        <v>474</v>
      </c>
      <c r="I79" s="253" t="s">
        <v>3077</v>
      </c>
      <c r="J79" s="75">
        <v>45026</v>
      </c>
      <c r="K79" s="75">
        <v>45026</v>
      </c>
      <c r="L79" s="251">
        <v>0.19933490000000001</v>
      </c>
      <c r="M79" s="251">
        <v>0.19933490000000001</v>
      </c>
    </row>
    <row r="80" spans="1:13">
      <c r="A80" s="55" t="str">
        <f t="shared" si="1"/>
        <v>Y0ESIDD</v>
      </c>
      <c r="B80" s="55" t="s">
        <v>1940</v>
      </c>
      <c r="C80" s="55" t="s">
        <v>67</v>
      </c>
      <c r="D80" s="55"/>
      <c r="G80" s="250">
        <v>78</v>
      </c>
      <c r="H80" s="253" t="s">
        <v>483</v>
      </c>
      <c r="I80" s="253" t="s">
        <v>3076</v>
      </c>
      <c r="J80" s="75">
        <v>45026</v>
      </c>
      <c r="K80" s="75">
        <v>45026</v>
      </c>
      <c r="L80" s="256">
        <v>0.31106516000000001</v>
      </c>
      <c r="M80" s="251">
        <v>0.31106516000000001</v>
      </c>
    </row>
    <row r="81" spans="1:13">
      <c r="A81" s="55" t="str">
        <f t="shared" si="1"/>
        <v>Y0BLDDI</v>
      </c>
      <c r="B81" s="55" t="s">
        <v>2899</v>
      </c>
      <c r="C81" s="55" t="s">
        <v>4304</v>
      </c>
      <c r="D81" s="55"/>
      <c r="G81" s="250">
        <v>79</v>
      </c>
      <c r="H81" s="253">
        <v>125</v>
      </c>
      <c r="I81" s="253" t="s">
        <v>3100</v>
      </c>
      <c r="J81" s="75">
        <v>45026</v>
      </c>
      <c r="K81" s="75">
        <v>45026</v>
      </c>
      <c r="L81" s="256">
        <v>1.093863E-2</v>
      </c>
      <c r="M81" s="251">
        <v>1.093863E-2</v>
      </c>
    </row>
    <row r="82" spans="1:13">
      <c r="A82" s="55" t="str">
        <f t="shared" si="1"/>
        <v>Y0ESSDD</v>
      </c>
      <c r="B82" s="55" t="s">
        <v>1940</v>
      </c>
      <c r="C82" s="55" t="s">
        <v>1971</v>
      </c>
      <c r="D82" s="55"/>
      <c r="G82" s="250">
        <v>80</v>
      </c>
      <c r="H82" s="253" t="s">
        <v>491</v>
      </c>
      <c r="I82" s="253" t="s">
        <v>3075</v>
      </c>
      <c r="J82" s="75">
        <v>45026</v>
      </c>
      <c r="K82" s="75">
        <v>45026</v>
      </c>
      <c r="L82" s="256">
        <v>0.20289826</v>
      </c>
      <c r="M82" s="251">
        <v>0.20289826</v>
      </c>
    </row>
    <row r="83" spans="1:13">
      <c r="A83" s="55" t="str">
        <f t="shared" si="1"/>
        <v>Y0ESDDD</v>
      </c>
      <c r="B83" s="55" t="s">
        <v>1940</v>
      </c>
      <c r="C83" s="55" t="s">
        <v>1954</v>
      </c>
      <c r="D83" s="55"/>
      <c r="G83" s="250">
        <v>81</v>
      </c>
      <c r="H83" s="253" t="s">
        <v>477</v>
      </c>
      <c r="I83" s="253" t="s">
        <v>3071</v>
      </c>
      <c r="J83" s="75">
        <v>45026</v>
      </c>
      <c r="K83" s="75">
        <v>45026</v>
      </c>
      <c r="L83" s="256">
        <v>0.20199288000000001</v>
      </c>
      <c r="M83" s="251">
        <v>0.20199288000000001</v>
      </c>
    </row>
    <row r="84" spans="1:13">
      <c r="A84" s="55" t="str">
        <f t="shared" si="1"/>
        <v>Y0AIDDD</v>
      </c>
      <c r="B84" s="55" t="s">
        <v>2891</v>
      </c>
      <c r="C84" s="55" t="s">
        <v>1954</v>
      </c>
      <c r="D84" s="55"/>
      <c r="G84" s="250">
        <v>82</v>
      </c>
      <c r="H84" s="253" t="s">
        <v>3468</v>
      </c>
      <c r="I84" s="253" t="s">
        <v>3145</v>
      </c>
      <c r="J84" s="75">
        <v>45026</v>
      </c>
      <c r="K84" s="75">
        <v>45026</v>
      </c>
      <c r="L84" s="256">
        <v>8.4058899999999992E-3</v>
      </c>
      <c r="M84" s="251">
        <v>8.4058899999999992E-3</v>
      </c>
    </row>
    <row r="85" spans="1:13">
      <c r="A85" s="55" t="str">
        <f t="shared" si="1"/>
        <v>Y0BLDDD</v>
      </c>
      <c r="B85" s="55" t="s">
        <v>2899</v>
      </c>
      <c r="C85" s="55" t="s">
        <v>1954</v>
      </c>
      <c r="D85" s="55"/>
      <c r="G85" s="250">
        <v>83</v>
      </c>
      <c r="H85" s="253" t="s">
        <v>3462</v>
      </c>
      <c r="I85" s="253" t="s">
        <v>3096</v>
      </c>
      <c r="J85" s="75">
        <v>45026</v>
      </c>
      <c r="K85" s="75">
        <v>45026</v>
      </c>
      <c r="L85" s="256">
        <v>1.1295309999999999E-2</v>
      </c>
      <c r="M85" s="251">
        <v>1.1295309999999999E-2</v>
      </c>
    </row>
    <row r="86" spans="1:13">
      <c r="A86" s="55" t="str">
        <f t="shared" si="1"/>
        <v>Y0AISDD</v>
      </c>
      <c r="B86" s="55" t="s">
        <v>2891</v>
      </c>
      <c r="C86" s="55" t="s">
        <v>1971</v>
      </c>
      <c r="D86" s="55"/>
      <c r="G86" s="250">
        <v>84</v>
      </c>
      <c r="H86" s="253" t="s">
        <v>3465</v>
      </c>
      <c r="I86" s="253" t="s">
        <v>3149</v>
      </c>
      <c r="J86" s="75">
        <v>45026</v>
      </c>
      <c r="K86" s="75">
        <v>45026</v>
      </c>
      <c r="L86" s="256">
        <v>7.8788299999999999E-3</v>
      </c>
      <c r="M86" s="251">
        <v>7.8788299999999999E-3</v>
      </c>
    </row>
    <row r="87" spans="1:13">
      <c r="A87" s="55" t="str">
        <f t="shared" si="1"/>
        <v>Y0EEDDD</v>
      </c>
      <c r="B87" s="55" t="s">
        <v>1945</v>
      </c>
      <c r="C87" s="55" t="s">
        <v>1954</v>
      </c>
      <c r="D87" s="55"/>
      <c r="G87" s="250">
        <v>85</v>
      </c>
      <c r="H87" s="253" t="s">
        <v>1348</v>
      </c>
      <c r="I87" s="253" t="s">
        <v>3082</v>
      </c>
      <c r="J87" s="75">
        <v>45026</v>
      </c>
      <c r="K87" s="75">
        <v>45026</v>
      </c>
      <c r="L87" s="256">
        <v>0.89377856</v>
      </c>
      <c r="M87" s="251">
        <v>0.89377856</v>
      </c>
    </row>
    <row r="88" spans="1:13">
      <c r="A88" s="55" t="str">
        <f t="shared" si="1"/>
        <v>Y0ECRWD</v>
      </c>
      <c r="B88" s="55" t="s">
        <v>1953</v>
      </c>
      <c r="C88" s="55" t="s">
        <v>59</v>
      </c>
      <c r="D88" s="55"/>
      <c r="G88" s="250">
        <v>86</v>
      </c>
      <c r="H88" s="253" t="s">
        <v>1171</v>
      </c>
      <c r="I88" s="253" t="s">
        <v>3069</v>
      </c>
      <c r="J88" s="75">
        <v>45027</v>
      </c>
      <c r="K88" s="75">
        <v>45027</v>
      </c>
      <c r="L88" s="256">
        <v>1.2260582600000001</v>
      </c>
      <c r="M88" s="251">
        <v>1.2260582600000001</v>
      </c>
    </row>
    <row r="89" spans="1:13">
      <c r="A89" s="55" t="str">
        <f t="shared" si="1"/>
        <v>Y0BLWD</v>
      </c>
      <c r="B89" s="55" t="s">
        <v>2899</v>
      </c>
      <c r="C89" s="55" t="s">
        <v>47</v>
      </c>
      <c r="D89" s="55"/>
      <c r="G89" s="250">
        <v>87</v>
      </c>
      <c r="H89" s="253">
        <v>126</v>
      </c>
      <c r="I89" s="253" t="s">
        <v>3103</v>
      </c>
      <c r="J89" s="75">
        <v>45027</v>
      </c>
      <c r="K89" s="75">
        <v>45027</v>
      </c>
      <c r="L89" s="256">
        <v>2.6874439999999999E-2</v>
      </c>
      <c r="M89" s="251">
        <v>2.6874439999999999E-2</v>
      </c>
    </row>
    <row r="90" spans="1:13">
      <c r="A90" s="55" t="str">
        <f t="shared" si="1"/>
        <v>Y0ECDWD</v>
      </c>
      <c r="B90" s="55" t="s">
        <v>1953</v>
      </c>
      <c r="C90" s="55" t="s">
        <v>1946</v>
      </c>
      <c r="D90" s="55"/>
      <c r="G90" s="250">
        <v>88</v>
      </c>
      <c r="H90" s="253" t="s">
        <v>1173</v>
      </c>
      <c r="I90" s="253" t="s">
        <v>3065</v>
      </c>
      <c r="J90" s="75">
        <v>45027</v>
      </c>
      <c r="K90" s="75">
        <v>45027</v>
      </c>
      <c r="L90" s="251">
        <v>1.24484353</v>
      </c>
      <c r="M90" s="251">
        <v>1.24484353</v>
      </c>
    </row>
    <row r="91" spans="1:13">
      <c r="A91" s="55" t="str">
        <f t="shared" si="1"/>
        <v>Y0ESSWD</v>
      </c>
      <c r="B91" s="55" t="s">
        <v>1940</v>
      </c>
      <c r="C91" s="55" t="s">
        <v>1975</v>
      </c>
      <c r="D91" s="55"/>
      <c r="G91" s="250">
        <v>89</v>
      </c>
      <c r="H91" s="253" t="s">
        <v>495</v>
      </c>
      <c r="I91" s="253" t="s">
        <v>3081</v>
      </c>
      <c r="J91" s="75">
        <v>45027</v>
      </c>
      <c r="K91" s="75">
        <v>45027</v>
      </c>
      <c r="L91" s="256">
        <v>1.40294031</v>
      </c>
      <c r="M91" s="251">
        <v>1.40294031</v>
      </c>
    </row>
    <row r="92" spans="1:13">
      <c r="A92" s="55" t="str">
        <f t="shared" si="1"/>
        <v>Y0ESRDD</v>
      </c>
      <c r="B92" s="55" t="s">
        <v>1940</v>
      </c>
      <c r="C92" s="55" t="s">
        <v>58</v>
      </c>
      <c r="D92" s="55"/>
      <c r="G92" s="250">
        <v>90</v>
      </c>
      <c r="H92" s="253" t="s">
        <v>474</v>
      </c>
      <c r="I92" s="253" t="s">
        <v>3077</v>
      </c>
      <c r="J92" s="75">
        <v>45027</v>
      </c>
      <c r="K92" s="75">
        <v>45027</v>
      </c>
      <c r="L92" s="256">
        <v>0.19825313</v>
      </c>
      <c r="M92" s="251">
        <v>0.19825313</v>
      </c>
    </row>
    <row r="93" spans="1:13">
      <c r="A93" s="55" t="str">
        <f t="shared" si="1"/>
        <v>Y0EEDWD</v>
      </c>
      <c r="B93" s="55" t="s">
        <v>1945</v>
      </c>
      <c r="C93" s="55" t="s">
        <v>1946</v>
      </c>
      <c r="D93" s="55"/>
      <c r="G93" s="250">
        <v>91</v>
      </c>
      <c r="H93" s="253" t="s">
        <v>1360</v>
      </c>
      <c r="I93" s="253" t="s">
        <v>3085</v>
      </c>
      <c r="J93" s="75">
        <v>45027</v>
      </c>
      <c r="K93" s="75">
        <v>45027</v>
      </c>
      <c r="L93" s="256">
        <v>1.74720546</v>
      </c>
      <c r="M93" s="251">
        <v>1.74720546</v>
      </c>
    </row>
    <row r="94" spans="1:13">
      <c r="A94" s="55" t="str">
        <f t="shared" si="1"/>
        <v>Y0ESDWD</v>
      </c>
      <c r="B94" s="55" t="s">
        <v>1940</v>
      </c>
      <c r="C94" s="55" t="s">
        <v>1946</v>
      </c>
      <c r="D94" s="55"/>
      <c r="G94" s="250">
        <v>92</v>
      </c>
      <c r="H94" s="253" t="s">
        <v>508</v>
      </c>
      <c r="I94" s="253" t="s">
        <v>3073</v>
      </c>
      <c r="J94" s="75">
        <v>45027</v>
      </c>
      <c r="K94" s="75">
        <v>45027</v>
      </c>
      <c r="L94" s="256">
        <v>1.7764186399999999</v>
      </c>
      <c r="M94" s="251">
        <v>1.7764186399999999</v>
      </c>
    </row>
    <row r="95" spans="1:13">
      <c r="A95" s="55" t="str">
        <f t="shared" si="1"/>
        <v>Y0EERWD</v>
      </c>
      <c r="B95" s="55" t="s">
        <v>1945</v>
      </c>
      <c r="C95" s="55" t="s">
        <v>59</v>
      </c>
      <c r="D95" s="55"/>
      <c r="G95" s="250">
        <v>93</v>
      </c>
      <c r="H95" s="253" t="s">
        <v>1358</v>
      </c>
      <c r="I95" s="253" t="s">
        <v>3089</v>
      </c>
      <c r="J95" s="75">
        <v>45027</v>
      </c>
      <c r="K95" s="75">
        <v>45027</v>
      </c>
      <c r="L95" s="256">
        <v>1.76164838</v>
      </c>
      <c r="M95" s="251">
        <v>1.76164838</v>
      </c>
    </row>
    <row r="96" spans="1:13">
      <c r="A96" s="55" t="str">
        <f t="shared" si="1"/>
        <v>IgnoreIgnore</v>
      </c>
      <c r="B96" s="55" t="s">
        <v>1291</v>
      </c>
      <c r="C96" s="55" t="s">
        <v>1291</v>
      </c>
      <c r="D96" s="55"/>
      <c r="G96" s="250">
        <v>94</v>
      </c>
      <c r="H96" s="253" t="s">
        <v>4309</v>
      </c>
      <c r="I96" s="253" t="s">
        <v>4310</v>
      </c>
      <c r="J96" s="75">
        <v>45027</v>
      </c>
      <c r="K96" s="75">
        <v>45027</v>
      </c>
      <c r="L96" s="256">
        <v>1.6249997700000001</v>
      </c>
      <c r="M96" s="251">
        <v>1.6249997700000001</v>
      </c>
    </row>
    <row r="97" spans="1:13">
      <c r="A97" s="55" t="str">
        <f t="shared" si="1"/>
        <v>Y0ECRDD</v>
      </c>
      <c r="B97" s="55" t="s">
        <v>1953</v>
      </c>
      <c r="C97" s="55" t="s">
        <v>58</v>
      </c>
      <c r="D97" s="55"/>
      <c r="G97" s="250">
        <v>95</v>
      </c>
      <c r="H97" s="254" t="s">
        <v>1157</v>
      </c>
      <c r="I97" s="253" t="s">
        <v>3066</v>
      </c>
      <c r="J97" s="75">
        <v>45027</v>
      </c>
      <c r="K97" s="75">
        <v>45027</v>
      </c>
      <c r="L97" s="256">
        <v>0.17302572999999999</v>
      </c>
      <c r="M97" s="251">
        <v>0.17302572999999999</v>
      </c>
    </row>
    <row r="98" spans="1:13">
      <c r="A98" s="55" t="str">
        <f t="shared" si="1"/>
        <v>Y0ESIDD</v>
      </c>
      <c r="B98" s="55" t="s">
        <v>1940</v>
      </c>
      <c r="C98" s="55" t="s">
        <v>67</v>
      </c>
      <c r="D98" s="55"/>
      <c r="G98" s="250">
        <v>96</v>
      </c>
      <c r="H98" s="254" t="s">
        <v>483</v>
      </c>
      <c r="I98" s="253" t="s">
        <v>3076</v>
      </c>
      <c r="J98" s="75">
        <v>45027</v>
      </c>
      <c r="K98" s="75">
        <v>45027</v>
      </c>
      <c r="L98" s="251">
        <v>0.30949522000000002</v>
      </c>
      <c r="M98" s="251">
        <v>0.30949522000000002</v>
      </c>
    </row>
    <row r="99" spans="1:13">
      <c r="A99" s="55" t="str">
        <f t="shared" si="1"/>
        <v>IgnoreIgnore</v>
      </c>
      <c r="B99" s="55" t="s">
        <v>1291</v>
      </c>
      <c r="C99" s="55" t="s">
        <v>1291</v>
      </c>
      <c r="D99" s="55"/>
      <c r="G99" s="250">
        <v>97</v>
      </c>
      <c r="H99" s="253" t="s">
        <v>4311</v>
      </c>
      <c r="I99" s="253" t="s">
        <v>4312</v>
      </c>
      <c r="J99" s="75">
        <v>45027</v>
      </c>
      <c r="K99" s="75">
        <v>45027</v>
      </c>
      <c r="L99" s="251">
        <v>1.2260582600000001</v>
      </c>
      <c r="M99" s="251">
        <v>1.2260582600000001</v>
      </c>
    </row>
    <row r="100" spans="1:13">
      <c r="A100" s="55" t="str">
        <f t="shared" si="1"/>
        <v>IgnoreIgnore</v>
      </c>
      <c r="B100" s="55" t="s">
        <v>1291</v>
      </c>
      <c r="C100" s="55" t="s">
        <v>1291</v>
      </c>
      <c r="D100" s="55"/>
      <c r="G100" s="250">
        <v>98</v>
      </c>
      <c r="H100" s="253" t="s">
        <v>4313</v>
      </c>
      <c r="I100" s="253" t="s">
        <v>4314</v>
      </c>
      <c r="J100" s="75">
        <v>45027</v>
      </c>
      <c r="K100" s="75">
        <v>45027</v>
      </c>
      <c r="L100" s="256">
        <v>1.24484353</v>
      </c>
      <c r="M100" s="251">
        <v>1.24484353</v>
      </c>
    </row>
    <row r="101" spans="1:13">
      <c r="A101" s="55" t="str">
        <f t="shared" si="1"/>
        <v>Y0EEDDD</v>
      </c>
      <c r="B101" s="55" t="s">
        <v>1945</v>
      </c>
      <c r="C101" s="55" t="s">
        <v>1954</v>
      </c>
      <c r="D101" s="55"/>
      <c r="G101" s="250">
        <v>99</v>
      </c>
      <c r="H101" s="253" t="s">
        <v>1348</v>
      </c>
      <c r="I101" s="253" t="s">
        <v>3082</v>
      </c>
      <c r="J101" s="75">
        <v>45027</v>
      </c>
      <c r="K101" s="75">
        <v>45027</v>
      </c>
      <c r="L101" s="256">
        <v>0.22630538</v>
      </c>
      <c r="M101" s="251">
        <v>0.22630538</v>
      </c>
    </row>
    <row r="102" spans="1:13">
      <c r="A102" s="55" t="str">
        <f t="shared" si="1"/>
        <v>Y0EERDD</v>
      </c>
      <c r="B102" s="55" t="s">
        <v>1945</v>
      </c>
      <c r="C102" s="55" t="s">
        <v>58</v>
      </c>
      <c r="D102" s="55"/>
      <c r="G102" s="250">
        <v>100</v>
      </c>
      <c r="H102" s="253" t="s">
        <v>1343</v>
      </c>
      <c r="I102" s="253" t="s">
        <v>3086</v>
      </c>
      <c r="J102" s="75">
        <v>45027</v>
      </c>
      <c r="K102" s="75">
        <v>45027</v>
      </c>
      <c r="L102" s="256">
        <v>0.20965452000000001</v>
      </c>
      <c r="M102" s="251">
        <v>0.20965452000000001</v>
      </c>
    </row>
    <row r="103" spans="1:13">
      <c r="A103" s="55" t="str">
        <f t="shared" si="1"/>
        <v>Y0ESSDD</v>
      </c>
      <c r="B103" s="55" t="s">
        <v>1940</v>
      </c>
      <c r="C103" s="55" t="s">
        <v>1971</v>
      </c>
      <c r="D103" s="55"/>
      <c r="G103" s="250">
        <v>101</v>
      </c>
      <c r="H103" s="254" t="s">
        <v>491</v>
      </c>
      <c r="I103" s="253" t="s">
        <v>3075</v>
      </c>
      <c r="J103" s="75">
        <v>45027</v>
      </c>
      <c r="K103" s="75">
        <v>45027</v>
      </c>
      <c r="L103" s="251">
        <v>0.20183841</v>
      </c>
      <c r="M103" s="251">
        <v>0.20183841</v>
      </c>
    </row>
    <row r="104" spans="1:13">
      <c r="A104" s="55" t="str">
        <f t="shared" si="1"/>
        <v>IgnoreIgnore</v>
      </c>
      <c r="B104" s="55" t="s">
        <v>1291</v>
      </c>
      <c r="C104" s="55" t="s">
        <v>1291</v>
      </c>
      <c r="D104" s="55"/>
      <c r="G104" s="250">
        <v>102</v>
      </c>
      <c r="H104" s="253" t="s">
        <v>4315</v>
      </c>
      <c r="I104" s="253" t="s">
        <v>4316</v>
      </c>
      <c r="J104" s="75">
        <v>45027</v>
      </c>
      <c r="K104" s="75">
        <v>45027</v>
      </c>
      <c r="L104" s="256">
        <v>1.7764186399999999</v>
      </c>
      <c r="M104" s="251">
        <v>1.7764186399999999</v>
      </c>
    </row>
    <row r="105" spans="1:13">
      <c r="A105" s="55" t="str">
        <f t="shared" si="1"/>
        <v>Y0ESDDD</v>
      </c>
      <c r="B105" s="55" t="s">
        <v>1940</v>
      </c>
      <c r="C105" s="55" t="s">
        <v>1954</v>
      </c>
      <c r="D105" s="55"/>
      <c r="G105" s="250">
        <v>103</v>
      </c>
      <c r="H105" s="253" t="s">
        <v>477</v>
      </c>
      <c r="I105" s="253" t="s">
        <v>3071</v>
      </c>
      <c r="J105" s="75">
        <v>45027</v>
      </c>
      <c r="K105" s="75">
        <v>45027</v>
      </c>
      <c r="L105" s="256">
        <v>0.20094870000000001</v>
      </c>
      <c r="M105" s="251">
        <v>0.20094870000000001</v>
      </c>
    </row>
    <row r="106" spans="1:13">
      <c r="A106" s="55" t="str">
        <f t="shared" si="1"/>
        <v>Y0AIDWD</v>
      </c>
      <c r="B106" s="55" t="s">
        <v>2891</v>
      </c>
      <c r="C106" s="55" t="s">
        <v>1946</v>
      </c>
      <c r="D106" s="55"/>
      <c r="G106" s="250">
        <v>104</v>
      </c>
      <c r="H106" s="253" t="s">
        <v>3486</v>
      </c>
      <c r="I106" s="253" t="s">
        <v>3148</v>
      </c>
      <c r="J106" s="75">
        <v>45027</v>
      </c>
      <c r="K106" s="75">
        <v>45027</v>
      </c>
      <c r="L106" s="256">
        <v>3.1505529999999997E-2</v>
      </c>
      <c r="M106" s="251">
        <v>3.1505529999999997E-2</v>
      </c>
    </row>
    <row r="107" spans="1:13">
      <c r="A107" s="55" t="str">
        <f t="shared" si="1"/>
        <v>Y0BLDDD</v>
      </c>
      <c r="B107" s="55" t="s">
        <v>2899</v>
      </c>
      <c r="C107" s="55" t="s">
        <v>1954</v>
      </c>
      <c r="D107" s="55"/>
      <c r="G107" s="250">
        <v>105</v>
      </c>
      <c r="H107" s="253" t="s">
        <v>3462</v>
      </c>
      <c r="I107" s="253" t="s">
        <v>3096</v>
      </c>
      <c r="J107" s="75">
        <v>45027</v>
      </c>
      <c r="K107" s="75">
        <v>45027</v>
      </c>
      <c r="L107" s="256">
        <v>1.5970699999999999E-3</v>
      </c>
      <c r="M107" s="251">
        <v>1.5970699999999999E-3</v>
      </c>
    </row>
    <row r="108" spans="1:13">
      <c r="A108" s="55" t="str">
        <f t="shared" si="1"/>
        <v>Y0BLDWD</v>
      </c>
      <c r="B108" s="55" t="s">
        <v>2899</v>
      </c>
      <c r="C108" s="55" t="s">
        <v>1946</v>
      </c>
      <c r="D108" s="55"/>
      <c r="G108" s="250">
        <v>106</v>
      </c>
      <c r="H108" s="253" t="s">
        <v>3495</v>
      </c>
      <c r="I108" s="253" t="s">
        <v>3099</v>
      </c>
      <c r="J108" s="75">
        <v>45027</v>
      </c>
      <c r="K108" s="75">
        <v>45027</v>
      </c>
      <c r="L108" s="256">
        <v>2.7703889999999998E-2</v>
      </c>
      <c r="M108" s="251">
        <v>2.7703889999999998E-2</v>
      </c>
    </row>
    <row r="109" spans="1:13">
      <c r="A109" s="55" t="str">
        <f t="shared" si="1"/>
        <v>Y0ESRWD</v>
      </c>
      <c r="B109" s="55" t="s">
        <v>1940</v>
      </c>
      <c r="C109" s="55" t="s">
        <v>59</v>
      </c>
      <c r="D109" s="55"/>
      <c r="G109" s="250">
        <v>107</v>
      </c>
      <c r="H109" s="253" t="s">
        <v>506</v>
      </c>
      <c r="I109" s="253" t="s">
        <v>3080</v>
      </c>
      <c r="J109" s="75">
        <v>45027</v>
      </c>
      <c r="K109" s="75">
        <v>45027</v>
      </c>
      <c r="L109" s="251">
        <v>1.6249997700000001</v>
      </c>
      <c r="M109" s="251">
        <v>1.6249997700000001</v>
      </c>
    </row>
    <row r="110" spans="1:13">
      <c r="A110" s="55" t="str">
        <f t="shared" si="1"/>
        <v>Y0AISWD</v>
      </c>
      <c r="B110" s="55" t="s">
        <v>2891</v>
      </c>
      <c r="C110" s="55" t="s">
        <v>1975</v>
      </c>
      <c r="D110" s="55"/>
      <c r="G110" s="250">
        <v>108</v>
      </c>
      <c r="H110" s="253" t="s">
        <v>3491</v>
      </c>
      <c r="I110" s="253" t="s">
        <v>3152</v>
      </c>
      <c r="J110" s="75">
        <v>45027</v>
      </c>
      <c r="K110" s="75">
        <v>45027</v>
      </c>
      <c r="L110" s="251">
        <v>3.077732E-2</v>
      </c>
      <c r="M110" s="251">
        <v>3.077732E-2</v>
      </c>
    </row>
    <row r="111" spans="1:13">
      <c r="A111" s="55" t="str">
        <f t="shared" si="1"/>
        <v>Y0BLDDI</v>
      </c>
      <c r="B111" s="55" t="s">
        <v>2899</v>
      </c>
      <c r="C111" s="55" t="s">
        <v>4304</v>
      </c>
      <c r="D111" s="55"/>
      <c r="G111" s="250">
        <v>109</v>
      </c>
      <c r="H111" s="253">
        <v>125</v>
      </c>
      <c r="I111" s="253" t="s">
        <v>3100</v>
      </c>
      <c r="J111" s="75">
        <v>45027</v>
      </c>
      <c r="K111" s="75">
        <v>45027</v>
      </c>
      <c r="L111" s="251">
        <v>1.5079E-3</v>
      </c>
      <c r="M111" s="251">
        <v>1.5079E-3</v>
      </c>
    </row>
    <row r="112" spans="1:13">
      <c r="A112" s="55" t="str">
        <f t="shared" si="1"/>
        <v>Y0ECDDD</v>
      </c>
      <c r="B112" s="55" t="s">
        <v>1953</v>
      </c>
      <c r="C112" s="55" t="s">
        <v>1954</v>
      </c>
      <c r="D112" s="55"/>
      <c r="G112" s="250">
        <v>110</v>
      </c>
      <c r="H112" s="253" t="s">
        <v>1161</v>
      </c>
      <c r="I112" s="253" t="s">
        <v>3062</v>
      </c>
      <c r="J112" s="75">
        <v>45027</v>
      </c>
      <c r="K112" s="75">
        <v>45027</v>
      </c>
      <c r="L112" s="256">
        <v>0.18820738000000001</v>
      </c>
      <c r="M112" s="251">
        <v>0.18820738000000001</v>
      </c>
    </row>
    <row r="113" spans="1:13">
      <c r="A113" s="55" t="str">
        <f t="shared" si="1"/>
        <v>Y0ECDDD</v>
      </c>
      <c r="B113" s="55" t="s">
        <v>1953</v>
      </c>
      <c r="C113" s="55" t="s">
        <v>1954</v>
      </c>
      <c r="D113" s="55"/>
      <c r="G113" s="250">
        <v>111</v>
      </c>
      <c r="H113" s="253" t="s">
        <v>1161</v>
      </c>
      <c r="I113" s="253" t="s">
        <v>3062</v>
      </c>
      <c r="J113" s="75">
        <v>45028</v>
      </c>
      <c r="K113" s="75">
        <v>45028</v>
      </c>
      <c r="L113" s="256">
        <v>0.19124299</v>
      </c>
      <c r="M113" s="251">
        <v>0.19124299</v>
      </c>
    </row>
    <row r="114" spans="1:13">
      <c r="A114" s="55" t="str">
        <f t="shared" si="1"/>
        <v>Y0ESRDD</v>
      </c>
      <c r="B114" s="55" t="s">
        <v>1940</v>
      </c>
      <c r="C114" s="55" t="s">
        <v>58</v>
      </c>
      <c r="D114" s="55"/>
      <c r="G114" s="250">
        <v>112</v>
      </c>
      <c r="H114" s="254" t="s">
        <v>474</v>
      </c>
      <c r="I114" s="253" t="s">
        <v>3077</v>
      </c>
      <c r="J114" s="75">
        <v>45028</v>
      </c>
      <c r="K114" s="75">
        <v>45028</v>
      </c>
      <c r="L114" s="256">
        <v>0.24255177</v>
      </c>
      <c r="M114" s="251">
        <v>0.24255177</v>
      </c>
    </row>
    <row r="115" spans="1:13">
      <c r="A115" s="55" t="str">
        <f t="shared" si="1"/>
        <v>Y0ECRDD</v>
      </c>
      <c r="B115" s="55" t="s">
        <v>1953</v>
      </c>
      <c r="C115" s="55" t="s">
        <v>58</v>
      </c>
      <c r="D115" s="55"/>
      <c r="G115" s="250">
        <v>113</v>
      </c>
      <c r="H115" s="254" t="s">
        <v>1157</v>
      </c>
      <c r="I115" s="253" t="s">
        <v>3066</v>
      </c>
      <c r="J115" s="75">
        <v>45028</v>
      </c>
      <c r="K115" s="75">
        <v>45028</v>
      </c>
      <c r="L115" s="251">
        <v>0.17491166</v>
      </c>
      <c r="M115" s="251">
        <v>0.17491166</v>
      </c>
    </row>
    <row r="116" spans="1:13">
      <c r="A116" s="55" t="str">
        <f t="shared" si="1"/>
        <v>Y0ESIDD</v>
      </c>
      <c r="B116" s="55" t="s">
        <v>1940</v>
      </c>
      <c r="C116" s="55" t="s">
        <v>67</v>
      </c>
      <c r="D116" s="55"/>
      <c r="G116" s="250">
        <v>114</v>
      </c>
      <c r="H116" s="254" t="s">
        <v>483</v>
      </c>
      <c r="I116" s="253" t="s">
        <v>3076</v>
      </c>
      <c r="J116" s="75">
        <v>45028</v>
      </c>
      <c r="K116" s="75">
        <v>45028</v>
      </c>
      <c r="L116" s="251">
        <v>0.37857262000000003</v>
      </c>
      <c r="M116" s="251">
        <v>0.37857262000000003</v>
      </c>
    </row>
    <row r="117" spans="1:13">
      <c r="A117" s="55" t="str">
        <f t="shared" si="1"/>
        <v>Y0EEDDD</v>
      </c>
      <c r="B117" s="55" t="s">
        <v>1945</v>
      </c>
      <c r="C117" s="55" t="s">
        <v>1954</v>
      </c>
      <c r="D117" s="55"/>
      <c r="G117" s="250">
        <v>115</v>
      </c>
      <c r="H117" s="253" t="s">
        <v>1348</v>
      </c>
      <c r="I117" s="253" t="s">
        <v>3082</v>
      </c>
      <c r="J117" s="75">
        <v>45028</v>
      </c>
      <c r="K117" s="75">
        <v>45028</v>
      </c>
      <c r="L117" s="251">
        <v>0.33447694</v>
      </c>
      <c r="M117" s="251">
        <v>0.33447694</v>
      </c>
    </row>
    <row r="118" spans="1:13">
      <c r="A118" s="55" t="str">
        <f t="shared" si="1"/>
        <v>Y0BLDDI</v>
      </c>
      <c r="B118" s="55" t="s">
        <v>2899</v>
      </c>
      <c r="C118" s="55" t="s">
        <v>4304</v>
      </c>
      <c r="D118" s="55"/>
      <c r="G118" s="250">
        <v>116</v>
      </c>
      <c r="H118" s="253">
        <v>125</v>
      </c>
      <c r="I118" s="253" t="s">
        <v>3100</v>
      </c>
      <c r="J118" s="75">
        <v>45028</v>
      </c>
      <c r="K118" s="75">
        <v>45028</v>
      </c>
      <c r="L118" s="251">
        <v>3.9807699999999998E-3</v>
      </c>
      <c r="M118" s="251">
        <v>3.9807699999999998E-3</v>
      </c>
    </row>
    <row r="119" spans="1:13">
      <c r="A119" s="55" t="str">
        <f t="shared" si="1"/>
        <v>Y0ESSDD</v>
      </c>
      <c r="B119" s="55" t="s">
        <v>1940</v>
      </c>
      <c r="C119" s="55" t="s">
        <v>1971</v>
      </c>
      <c r="D119" s="55"/>
      <c r="G119" s="250">
        <v>117</v>
      </c>
      <c r="H119" s="253" t="s">
        <v>491</v>
      </c>
      <c r="I119" s="253" t="s">
        <v>3075</v>
      </c>
      <c r="J119" s="75">
        <v>45028</v>
      </c>
      <c r="K119" s="75">
        <v>45028</v>
      </c>
      <c r="L119" s="251">
        <v>0.24690611000000001</v>
      </c>
      <c r="M119" s="251">
        <v>0.24690611000000001</v>
      </c>
    </row>
    <row r="120" spans="1:13">
      <c r="A120" s="55" t="str">
        <f t="shared" si="1"/>
        <v>Y0ESDDD</v>
      </c>
      <c r="B120" s="55" t="s">
        <v>1940</v>
      </c>
      <c r="C120" s="55" t="s">
        <v>1954</v>
      </c>
      <c r="D120" s="55"/>
      <c r="G120" s="250">
        <v>118</v>
      </c>
      <c r="H120" s="253" t="s">
        <v>477</v>
      </c>
      <c r="I120" s="253" t="s">
        <v>3071</v>
      </c>
      <c r="J120" s="75">
        <v>45028</v>
      </c>
      <c r="K120" s="75">
        <v>45028</v>
      </c>
      <c r="L120" s="256">
        <v>0.24521024999999999</v>
      </c>
      <c r="M120" s="251">
        <v>0.24521024999999999</v>
      </c>
    </row>
    <row r="121" spans="1:13">
      <c r="A121" s="55" t="str">
        <f t="shared" si="1"/>
        <v>Y0AIDDD</v>
      </c>
      <c r="B121" s="55" t="s">
        <v>2891</v>
      </c>
      <c r="C121" s="55" t="s">
        <v>1954</v>
      </c>
      <c r="D121" s="55"/>
      <c r="G121" s="250">
        <v>119</v>
      </c>
      <c r="H121" s="253" t="s">
        <v>3468</v>
      </c>
      <c r="I121" s="253" t="s">
        <v>3145</v>
      </c>
      <c r="J121" s="75">
        <v>45028</v>
      </c>
      <c r="K121" s="75">
        <v>45028</v>
      </c>
      <c r="L121" s="256">
        <v>3.8466500000000001E-3</v>
      </c>
      <c r="M121" s="251">
        <v>3.8466500000000001E-3</v>
      </c>
    </row>
    <row r="122" spans="1:13">
      <c r="A122" s="55" t="str">
        <f t="shared" si="1"/>
        <v>Y0BLDDD</v>
      </c>
      <c r="B122" s="55" t="s">
        <v>2899</v>
      </c>
      <c r="C122" s="55" t="s">
        <v>1954</v>
      </c>
      <c r="D122" s="55"/>
      <c r="G122" s="250">
        <v>120</v>
      </c>
      <c r="H122" s="254" t="s">
        <v>3462</v>
      </c>
      <c r="I122" s="253" t="s">
        <v>3096</v>
      </c>
      <c r="J122" s="75">
        <v>45028</v>
      </c>
      <c r="K122" s="75">
        <v>45028</v>
      </c>
      <c r="L122" s="256">
        <v>4.0693700000000001E-3</v>
      </c>
      <c r="M122" s="251">
        <v>4.0693700000000001E-3</v>
      </c>
    </row>
    <row r="123" spans="1:13">
      <c r="A123" s="55" t="str">
        <f t="shared" si="1"/>
        <v>Y0AISDD</v>
      </c>
      <c r="B123" s="55" t="s">
        <v>2891</v>
      </c>
      <c r="C123" s="55" t="s">
        <v>1971</v>
      </c>
      <c r="D123" s="55"/>
      <c r="G123" s="250">
        <v>121</v>
      </c>
      <c r="H123" s="254" t="s">
        <v>3465</v>
      </c>
      <c r="I123" s="253" t="s">
        <v>3149</v>
      </c>
      <c r="J123" s="75">
        <v>45028</v>
      </c>
      <c r="K123" s="75">
        <v>45028</v>
      </c>
      <c r="L123" s="251">
        <v>3.5895900000000001E-3</v>
      </c>
      <c r="M123" s="251">
        <v>3.5895900000000001E-3</v>
      </c>
    </row>
    <row r="124" spans="1:13">
      <c r="A124" s="55" t="str">
        <f t="shared" si="1"/>
        <v>Y0EERDD</v>
      </c>
      <c r="B124" s="55" t="s">
        <v>1945</v>
      </c>
      <c r="C124" s="55" t="s">
        <v>58</v>
      </c>
      <c r="D124" s="55"/>
      <c r="G124" s="250">
        <v>122</v>
      </c>
      <c r="H124" s="253" t="s">
        <v>1343</v>
      </c>
      <c r="I124" s="253" t="s">
        <v>3086</v>
      </c>
      <c r="J124" s="75">
        <v>45028</v>
      </c>
      <c r="K124" s="75">
        <v>45028</v>
      </c>
      <c r="L124" s="256">
        <v>0.31247968999999998</v>
      </c>
      <c r="M124" s="251">
        <v>0.31247968999999998</v>
      </c>
    </row>
    <row r="125" spans="1:13">
      <c r="A125" s="55" t="str">
        <f t="shared" si="1"/>
        <v>Y0ECDDD</v>
      </c>
      <c r="B125" s="55" t="s">
        <v>1953</v>
      </c>
      <c r="C125" s="55" t="s">
        <v>1954</v>
      </c>
      <c r="D125" s="55"/>
      <c r="G125" s="250">
        <v>123</v>
      </c>
      <c r="H125" s="253" t="s">
        <v>1161</v>
      </c>
      <c r="I125" s="253" t="s">
        <v>3062</v>
      </c>
      <c r="J125" s="75">
        <v>45029</v>
      </c>
      <c r="K125" s="75">
        <v>45029</v>
      </c>
      <c r="L125" s="256">
        <v>0.18726107</v>
      </c>
      <c r="M125" s="251">
        <v>0.18726107</v>
      </c>
    </row>
    <row r="126" spans="1:13">
      <c r="A126" s="55" t="str">
        <f t="shared" si="1"/>
        <v>Y0ESRDD</v>
      </c>
      <c r="B126" s="55" t="s">
        <v>1940</v>
      </c>
      <c r="C126" s="55" t="s">
        <v>58</v>
      </c>
      <c r="D126" s="55"/>
      <c r="G126" s="250">
        <v>124</v>
      </c>
      <c r="H126" s="253" t="s">
        <v>474</v>
      </c>
      <c r="I126" s="253" t="s">
        <v>3077</v>
      </c>
      <c r="J126" s="75">
        <v>45029</v>
      </c>
      <c r="K126" s="75">
        <v>45029</v>
      </c>
      <c r="L126" s="256">
        <v>0.17605029</v>
      </c>
      <c r="M126" s="251">
        <v>0.17605029</v>
      </c>
    </row>
    <row r="127" spans="1:13">
      <c r="A127" s="55" t="str">
        <f t="shared" si="1"/>
        <v>Y0ECRDD</v>
      </c>
      <c r="B127" s="55" t="s">
        <v>1953</v>
      </c>
      <c r="C127" s="55" t="s">
        <v>58</v>
      </c>
      <c r="D127" s="55"/>
      <c r="G127" s="250">
        <v>125</v>
      </c>
      <c r="H127" s="253" t="s">
        <v>1157</v>
      </c>
      <c r="I127" s="253" t="s">
        <v>3066</v>
      </c>
      <c r="J127" s="75">
        <v>45029</v>
      </c>
      <c r="K127" s="75">
        <v>45029</v>
      </c>
      <c r="L127" s="256">
        <v>0.16844840999999999</v>
      </c>
      <c r="M127" s="251">
        <v>0.16844840999999999</v>
      </c>
    </row>
    <row r="128" spans="1:13">
      <c r="A128" s="55" t="str">
        <f t="shared" si="1"/>
        <v>Y0ESIDD</v>
      </c>
      <c r="B128" s="55" t="s">
        <v>1940</v>
      </c>
      <c r="C128" s="55" t="s">
        <v>67</v>
      </c>
      <c r="D128" s="55"/>
      <c r="G128" s="250">
        <v>126</v>
      </c>
      <c r="H128" s="253" t="s">
        <v>483</v>
      </c>
      <c r="I128" s="253" t="s">
        <v>3076</v>
      </c>
      <c r="J128" s="75">
        <v>45029</v>
      </c>
      <c r="K128" s="75">
        <v>45029</v>
      </c>
      <c r="L128" s="256">
        <v>0.27495651999999998</v>
      </c>
      <c r="M128" s="251">
        <v>0.27495651999999998</v>
      </c>
    </row>
    <row r="129" spans="1:13">
      <c r="A129" s="55" t="str">
        <f t="shared" si="1"/>
        <v>Y0EEDDD</v>
      </c>
      <c r="B129" s="55" t="s">
        <v>1945</v>
      </c>
      <c r="C129" s="55" t="s">
        <v>1954</v>
      </c>
      <c r="D129" s="55"/>
      <c r="G129" s="250">
        <v>127</v>
      </c>
      <c r="H129" s="253" t="s">
        <v>1348</v>
      </c>
      <c r="I129" s="253" t="s">
        <v>3082</v>
      </c>
      <c r="J129" s="75">
        <v>45029</v>
      </c>
      <c r="K129" s="75">
        <v>45029</v>
      </c>
      <c r="L129" s="256">
        <v>0.25629038999999998</v>
      </c>
      <c r="M129" s="251">
        <v>0.25629038999999998</v>
      </c>
    </row>
    <row r="130" spans="1:13">
      <c r="A130" s="55" t="str">
        <f t="shared" si="1"/>
        <v>Y0BLDDI</v>
      </c>
      <c r="B130" s="55" t="s">
        <v>2899</v>
      </c>
      <c r="C130" s="55" t="s">
        <v>4304</v>
      </c>
      <c r="D130" s="55"/>
      <c r="G130" s="250">
        <v>128</v>
      </c>
      <c r="H130" s="253">
        <v>125</v>
      </c>
      <c r="I130" s="253" t="s">
        <v>3100</v>
      </c>
      <c r="J130" s="75">
        <v>45029</v>
      </c>
      <c r="K130" s="75">
        <v>45029</v>
      </c>
      <c r="L130" s="256">
        <v>2.6261700000000002E-3</v>
      </c>
      <c r="M130" s="251">
        <v>2.6261700000000002E-3</v>
      </c>
    </row>
    <row r="131" spans="1:13">
      <c r="A131" s="55" t="str">
        <f t="shared" si="1"/>
        <v>Y0ESSDD</v>
      </c>
      <c r="B131" s="55" t="s">
        <v>1940</v>
      </c>
      <c r="C131" s="55" t="s">
        <v>1971</v>
      </c>
      <c r="D131" s="55"/>
      <c r="G131" s="250">
        <v>129</v>
      </c>
      <c r="H131" s="253" t="s">
        <v>491</v>
      </c>
      <c r="I131" s="253" t="s">
        <v>3075</v>
      </c>
      <c r="J131" s="75">
        <v>45029</v>
      </c>
      <c r="K131" s="75">
        <v>45029</v>
      </c>
      <c r="L131" s="251">
        <v>0.17921071</v>
      </c>
      <c r="M131" s="251">
        <v>0.17921071</v>
      </c>
    </row>
    <row r="132" spans="1:13">
      <c r="A132" s="55" t="str">
        <f t="shared" ref="A132:A195" si="2">+B132&amp;C132</f>
        <v>Y0ESDDD</v>
      </c>
      <c r="B132" s="55" t="s">
        <v>1940</v>
      </c>
      <c r="C132" s="55" t="s">
        <v>1954</v>
      </c>
      <c r="D132" s="55"/>
      <c r="G132" s="250">
        <v>130</v>
      </c>
      <c r="H132" s="253" t="s">
        <v>477</v>
      </c>
      <c r="I132" s="253" t="s">
        <v>3071</v>
      </c>
      <c r="J132" s="75">
        <v>45029</v>
      </c>
      <c r="K132" s="75">
        <v>45029</v>
      </c>
      <c r="L132" s="256">
        <v>0.17872499</v>
      </c>
      <c r="M132" s="251">
        <v>0.17872499</v>
      </c>
    </row>
    <row r="133" spans="1:13">
      <c r="A133" s="55" t="str">
        <f t="shared" si="2"/>
        <v>Y0AIDDD</v>
      </c>
      <c r="B133" s="55" t="s">
        <v>2891</v>
      </c>
      <c r="C133" s="55" t="s">
        <v>1954</v>
      </c>
      <c r="D133" s="55"/>
      <c r="G133" s="250">
        <v>131</v>
      </c>
      <c r="H133" s="253" t="s">
        <v>3468</v>
      </c>
      <c r="I133" s="253" t="s">
        <v>3145</v>
      </c>
      <c r="J133" s="75">
        <v>45029</v>
      </c>
      <c r="K133" s="75">
        <v>45029</v>
      </c>
      <c r="L133" s="256">
        <v>1.20915E-3</v>
      </c>
      <c r="M133" s="251">
        <v>1.20915E-3</v>
      </c>
    </row>
    <row r="134" spans="1:13">
      <c r="A134" s="55" t="str">
        <f t="shared" si="2"/>
        <v>Y0BLDDD</v>
      </c>
      <c r="B134" s="55" t="s">
        <v>2899</v>
      </c>
      <c r="C134" s="55" t="s">
        <v>1954</v>
      </c>
      <c r="D134" s="55"/>
      <c r="G134" s="250">
        <v>132</v>
      </c>
      <c r="H134" s="253" t="s">
        <v>3462</v>
      </c>
      <c r="I134" s="253" t="s">
        <v>3096</v>
      </c>
      <c r="J134" s="75">
        <v>45029</v>
      </c>
      <c r="K134" s="75">
        <v>45029</v>
      </c>
      <c r="L134" s="256">
        <v>2.7152000000000001E-3</v>
      </c>
      <c r="M134" s="251">
        <v>2.7152000000000001E-3</v>
      </c>
    </row>
    <row r="135" spans="1:13">
      <c r="A135" s="55" t="str">
        <f t="shared" si="2"/>
        <v>Y0AISDD</v>
      </c>
      <c r="B135" s="55" t="s">
        <v>2891</v>
      </c>
      <c r="C135" s="55" t="s">
        <v>1971</v>
      </c>
      <c r="D135" s="55"/>
      <c r="G135" s="250">
        <v>133</v>
      </c>
      <c r="H135" s="253" t="s">
        <v>3465</v>
      </c>
      <c r="I135" s="253" t="s">
        <v>3149</v>
      </c>
      <c r="J135" s="75">
        <v>45029</v>
      </c>
      <c r="K135" s="75">
        <v>45029</v>
      </c>
      <c r="L135" s="256">
        <v>1.08635E-3</v>
      </c>
      <c r="M135" s="251">
        <v>1.08635E-3</v>
      </c>
    </row>
    <row r="136" spans="1:13">
      <c r="A136" s="55" t="str">
        <f t="shared" si="2"/>
        <v>Y0EERDD</v>
      </c>
      <c r="B136" s="55" t="s">
        <v>1945</v>
      </c>
      <c r="C136" s="55" t="s">
        <v>58</v>
      </c>
      <c r="D136" s="55"/>
      <c r="G136" s="250">
        <v>134</v>
      </c>
      <c r="H136" s="253" t="s">
        <v>1343</v>
      </c>
      <c r="I136" s="253" t="s">
        <v>3086</v>
      </c>
      <c r="J136" s="75">
        <v>45029</v>
      </c>
      <c r="K136" s="75">
        <v>45029</v>
      </c>
      <c r="L136" s="256">
        <v>0.23728444000000001</v>
      </c>
      <c r="M136" s="251">
        <v>0.23728444000000001</v>
      </c>
    </row>
    <row r="137" spans="1:13">
      <c r="A137" s="55" t="str">
        <f t="shared" si="2"/>
        <v>Y0ECDDD</v>
      </c>
      <c r="B137" s="55" t="s">
        <v>1953</v>
      </c>
      <c r="C137" s="55" t="s">
        <v>1954</v>
      </c>
      <c r="D137" s="55"/>
      <c r="G137" s="250">
        <v>135</v>
      </c>
      <c r="H137" s="253" t="s">
        <v>1161</v>
      </c>
      <c r="I137" s="253" t="s">
        <v>3062</v>
      </c>
      <c r="J137" s="75">
        <v>45032</v>
      </c>
      <c r="K137" s="75">
        <v>45032</v>
      </c>
      <c r="L137" s="256">
        <v>0.52746557000000005</v>
      </c>
      <c r="M137" s="251">
        <v>0.52746557000000005</v>
      </c>
    </row>
    <row r="138" spans="1:13">
      <c r="A138" s="55" t="str">
        <f t="shared" si="2"/>
        <v>Y0ESRDD</v>
      </c>
      <c r="B138" s="55" t="s">
        <v>1940</v>
      </c>
      <c r="C138" s="55" t="s">
        <v>58</v>
      </c>
      <c r="D138" s="55"/>
      <c r="G138" s="250">
        <v>136</v>
      </c>
      <c r="H138" s="253" t="s">
        <v>474</v>
      </c>
      <c r="I138" s="253" t="s">
        <v>3077</v>
      </c>
      <c r="J138" s="75">
        <v>45032</v>
      </c>
      <c r="K138" s="75">
        <v>45032</v>
      </c>
      <c r="L138" s="256">
        <v>0.53930440000000002</v>
      </c>
      <c r="M138" s="251">
        <v>0.53930440000000002</v>
      </c>
    </row>
    <row r="139" spans="1:13">
      <c r="A139" s="55" t="str">
        <f t="shared" si="2"/>
        <v>Y0ESDDD</v>
      </c>
      <c r="B139" s="55" t="s">
        <v>1940</v>
      </c>
      <c r="C139" s="55" t="s">
        <v>1954</v>
      </c>
      <c r="D139" s="55"/>
      <c r="G139" s="250">
        <v>137</v>
      </c>
      <c r="H139" s="254" t="s">
        <v>477</v>
      </c>
      <c r="I139" s="253" t="s">
        <v>3071</v>
      </c>
      <c r="J139" s="75">
        <v>45032</v>
      </c>
      <c r="K139" s="75">
        <v>45032</v>
      </c>
      <c r="L139" s="251">
        <v>0.54730676</v>
      </c>
      <c r="M139" s="251">
        <v>0.54730676</v>
      </c>
    </row>
    <row r="140" spans="1:13">
      <c r="A140" s="55" t="str">
        <f t="shared" si="2"/>
        <v>Y0ESIDD</v>
      </c>
      <c r="B140" s="55" t="s">
        <v>1940</v>
      </c>
      <c r="C140" s="55" t="s">
        <v>67</v>
      </c>
      <c r="D140" s="55"/>
      <c r="G140" s="250">
        <v>138</v>
      </c>
      <c r="H140" s="253" t="s">
        <v>483</v>
      </c>
      <c r="I140" s="253" t="s">
        <v>3076</v>
      </c>
      <c r="J140" s="75">
        <v>45032</v>
      </c>
      <c r="K140" s="75">
        <v>45032</v>
      </c>
      <c r="L140" s="256">
        <v>0.84170518000000005</v>
      </c>
      <c r="M140" s="251">
        <v>0.84170518000000005</v>
      </c>
    </row>
    <row r="141" spans="1:13">
      <c r="A141" s="55" t="str">
        <f t="shared" si="2"/>
        <v>Y0ESSDD</v>
      </c>
      <c r="B141" s="55" t="s">
        <v>1940</v>
      </c>
      <c r="C141" s="55" t="s">
        <v>1971</v>
      </c>
      <c r="D141" s="55"/>
      <c r="G141" s="250">
        <v>139</v>
      </c>
      <c r="H141" s="253" t="s">
        <v>491</v>
      </c>
      <c r="I141" s="253" t="s">
        <v>3075</v>
      </c>
      <c r="J141" s="75">
        <v>45032</v>
      </c>
      <c r="K141" s="75">
        <v>45032</v>
      </c>
      <c r="L141" s="256">
        <v>0.54895389000000006</v>
      </c>
      <c r="M141" s="251">
        <v>0.54895389000000006</v>
      </c>
    </row>
    <row r="142" spans="1:13">
      <c r="A142" s="55" t="str">
        <f t="shared" si="2"/>
        <v>Y0ECRDD</v>
      </c>
      <c r="B142" s="55" t="s">
        <v>1953</v>
      </c>
      <c r="C142" s="55" t="s">
        <v>58</v>
      </c>
      <c r="D142" s="55"/>
      <c r="G142" s="250">
        <v>140</v>
      </c>
      <c r="H142" s="253" t="s">
        <v>1157</v>
      </c>
      <c r="I142" s="253" t="s">
        <v>3066</v>
      </c>
      <c r="J142" s="75">
        <v>45032</v>
      </c>
      <c r="K142" s="75">
        <v>45032</v>
      </c>
      <c r="L142" s="256">
        <v>0.50651402999999995</v>
      </c>
      <c r="M142" s="251">
        <v>0.50651402999999995</v>
      </c>
    </row>
    <row r="143" spans="1:13">
      <c r="A143" s="55" t="str">
        <f t="shared" si="2"/>
        <v>Y0ECDDD</v>
      </c>
      <c r="B143" s="55" t="s">
        <v>1953</v>
      </c>
      <c r="C143" s="55" t="s">
        <v>1954</v>
      </c>
      <c r="D143" s="55"/>
      <c r="G143" s="250">
        <v>141</v>
      </c>
      <c r="H143" s="253" t="s">
        <v>1161</v>
      </c>
      <c r="I143" s="253" t="s">
        <v>3062</v>
      </c>
      <c r="J143" s="75">
        <v>45033</v>
      </c>
      <c r="K143" s="75">
        <v>45033</v>
      </c>
      <c r="L143" s="256">
        <v>0.17222377999999999</v>
      </c>
      <c r="M143" s="251">
        <v>0.17222377999999999</v>
      </c>
    </row>
    <row r="144" spans="1:13">
      <c r="A144" s="55" t="str">
        <f t="shared" si="2"/>
        <v>Y0ESRDD</v>
      </c>
      <c r="B144" s="55" t="s">
        <v>1940</v>
      </c>
      <c r="C144" s="55" t="s">
        <v>58</v>
      </c>
      <c r="D144" s="55"/>
      <c r="G144" s="250">
        <v>142</v>
      </c>
      <c r="H144" s="253" t="s">
        <v>474</v>
      </c>
      <c r="I144" s="253" t="s">
        <v>3077</v>
      </c>
      <c r="J144" s="75">
        <v>45033</v>
      </c>
      <c r="K144" s="75">
        <v>45033</v>
      </c>
      <c r="L144" s="256">
        <v>0.21515369000000001</v>
      </c>
      <c r="M144" s="251">
        <v>0.21515369000000001</v>
      </c>
    </row>
    <row r="145" spans="1:13">
      <c r="A145" s="55" t="str">
        <f t="shared" si="2"/>
        <v>Y0ECRDD</v>
      </c>
      <c r="B145" s="55" t="s">
        <v>1953</v>
      </c>
      <c r="C145" s="55" t="s">
        <v>58</v>
      </c>
      <c r="D145" s="55"/>
      <c r="G145" s="250">
        <v>143</v>
      </c>
      <c r="H145" s="253" t="s">
        <v>1157</v>
      </c>
      <c r="I145" s="253" t="s">
        <v>3066</v>
      </c>
      <c r="J145" s="75">
        <v>45033</v>
      </c>
      <c r="K145" s="75">
        <v>45033</v>
      </c>
      <c r="L145" s="256">
        <v>0.16778104999999999</v>
      </c>
      <c r="M145" s="251">
        <v>0.16778104999999999</v>
      </c>
    </row>
    <row r="146" spans="1:13">
      <c r="A146" s="55" t="str">
        <f t="shared" si="2"/>
        <v>Y0ESIDD</v>
      </c>
      <c r="B146" s="55" t="s">
        <v>1940</v>
      </c>
      <c r="C146" s="55" t="s">
        <v>67</v>
      </c>
      <c r="D146" s="55"/>
      <c r="G146" s="250">
        <v>144</v>
      </c>
      <c r="H146" s="253" t="s">
        <v>483</v>
      </c>
      <c r="I146" s="253" t="s">
        <v>3076</v>
      </c>
      <c r="J146" s="75">
        <v>45033</v>
      </c>
      <c r="K146" s="75">
        <v>45033</v>
      </c>
      <c r="L146" s="256">
        <v>0.33618421999999998</v>
      </c>
      <c r="M146" s="251">
        <v>0.33618421999999998</v>
      </c>
    </row>
    <row r="147" spans="1:13">
      <c r="A147" s="55" t="str">
        <f t="shared" si="2"/>
        <v>Y0EEDDD</v>
      </c>
      <c r="B147" s="55" t="s">
        <v>1945</v>
      </c>
      <c r="C147" s="55" t="s">
        <v>1954</v>
      </c>
      <c r="D147" s="55"/>
      <c r="G147" s="250">
        <v>145</v>
      </c>
      <c r="H147" s="253" t="s">
        <v>1348</v>
      </c>
      <c r="I147" s="253" t="s">
        <v>3082</v>
      </c>
      <c r="J147" s="75">
        <v>45033</v>
      </c>
      <c r="K147" s="75">
        <v>45033</v>
      </c>
      <c r="L147" s="256">
        <v>0.79486884999999996</v>
      </c>
      <c r="M147" s="251">
        <v>0.79486884999999996</v>
      </c>
    </row>
    <row r="148" spans="1:13">
      <c r="A148" s="55" t="str">
        <f t="shared" si="2"/>
        <v>Y0EERDD</v>
      </c>
      <c r="B148" s="55" t="s">
        <v>1945</v>
      </c>
      <c r="C148" s="55" t="s">
        <v>58</v>
      </c>
      <c r="D148" s="55"/>
      <c r="G148" s="250">
        <v>146</v>
      </c>
      <c r="H148" s="253" t="s">
        <v>1343</v>
      </c>
      <c r="I148" s="253" t="s">
        <v>3086</v>
      </c>
      <c r="J148" s="75">
        <v>45033</v>
      </c>
      <c r="K148" s="75">
        <v>45033</v>
      </c>
      <c r="L148" s="256">
        <v>0.72958323999999997</v>
      </c>
      <c r="M148" s="251">
        <v>0.72958323999999997</v>
      </c>
    </row>
    <row r="149" spans="1:13">
      <c r="A149" s="55" t="str">
        <f t="shared" si="2"/>
        <v>Y0ESSDD</v>
      </c>
      <c r="B149" s="55" t="s">
        <v>1940</v>
      </c>
      <c r="C149" s="55" t="s">
        <v>1971</v>
      </c>
      <c r="D149" s="55"/>
      <c r="G149" s="250">
        <v>147</v>
      </c>
      <c r="H149" s="253" t="s">
        <v>491</v>
      </c>
      <c r="I149" s="253" t="s">
        <v>3075</v>
      </c>
      <c r="J149" s="75">
        <v>45033</v>
      </c>
      <c r="K149" s="75">
        <v>45033</v>
      </c>
      <c r="L149" s="256">
        <v>0.21902128000000001</v>
      </c>
      <c r="M149" s="251">
        <v>0.21902128000000001</v>
      </c>
    </row>
    <row r="150" spans="1:13">
      <c r="A150" s="55" t="str">
        <f t="shared" si="2"/>
        <v>Y0ESDDD</v>
      </c>
      <c r="B150" s="55" t="s">
        <v>1940</v>
      </c>
      <c r="C150" s="55" t="s">
        <v>1954</v>
      </c>
      <c r="D150" s="55"/>
      <c r="G150" s="250">
        <v>148</v>
      </c>
      <c r="H150" s="253" t="s">
        <v>477</v>
      </c>
      <c r="I150" s="253" t="s">
        <v>3071</v>
      </c>
      <c r="J150" s="75">
        <v>45033</v>
      </c>
      <c r="K150" s="75">
        <v>45033</v>
      </c>
      <c r="L150" s="251">
        <v>0.21782443000000001</v>
      </c>
      <c r="M150" s="251">
        <v>0.21782443000000001</v>
      </c>
    </row>
    <row r="151" spans="1:13">
      <c r="A151" s="55" t="str">
        <f t="shared" si="2"/>
        <v>Y0AIDDD</v>
      </c>
      <c r="B151" s="55" t="s">
        <v>2891</v>
      </c>
      <c r="C151" s="55" t="s">
        <v>1954</v>
      </c>
      <c r="D151" s="55"/>
      <c r="G151" s="250">
        <v>149</v>
      </c>
      <c r="H151" s="253" t="s">
        <v>3468</v>
      </c>
      <c r="I151" s="253" t="s">
        <v>3145</v>
      </c>
      <c r="J151" s="75">
        <v>45033</v>
      </c>
      <c r="K151" s="75">
        <v>45033</v>
      </c>
      <c r="L151" s="256">
        <v>3.0738200000000001E-3</v>
      </c>
      <c r="M151" s="251">
        <v>3.0738200000000001E-3</v>
      </c>
    </row>
    <row r="152" spans="1:13">
      <c r="A152" s="55" t="str">
        <f t="shared" si="2"/>
        <v>Y0BLDDD</v>
      </c>
      <c r="B152" s="55" t="s">
        <v>2899</v>
      </c>
      <c r="C152" s="55" t="s">
        <v>1954</v>
      </c>
      <c r="D152" s="55"/>
      <c r="G152" s="250">
        <v>150</v>
      </c>
      <c r="H152" s="253" t="s">
        <v>3462</v>
      </c>
      <c r="I152" s="253" t="s">
        <v>3096</v>
      </c>
      <c r="J152" s="75">
        <v>45033</v>
      </c>
      <c r="K152" s="75">
        <v>45033</v>
      </c>
      <c r="L152" s="251">
        <v>7.9391400000000008E-3</v>
      </c>
      <c r="M152" s="251">
        <v>7.9391400000000008E-3</v>
      </c>
    </row>
    <row r="153" spans="1:13">
      <c r="A153" s="55" t="str">
        <f t="shared" si="2"/>
        <v>Y0AISDD</v>
      </c>
      <c r="B153" s="55" t="s">
        <v>2891</v>
      </c>
      <c r="C153" s="55" t="s">
        <v>1971</v>
      </c>
      <c r="D153" s="55"/>
      <c r="G153" s="250">
        <v>151</v>
      </c>
      <c r="H153" s="253" t="s">
        <v>3465</v>
      </c>
      <c r="I153" s="253" t="s">
        <v>3149</v>
      </c>
      <c r="J153" s="75">
        <v>45033</v>
      </c>
      <c r="K153" s="75">
        <v>45033</v>
      </c>
      <c r="L153" s="256">
        <v>2.5904600000000002E-3</v>
      </c>
      <c r="M153" s="251">
        <v>2.5904600000000002E-3</v>
      </c>
    </row>
    <row r="154" spans="1:13">
      <c r="A154" s="55" t="str">
        <f t="shared" si="2"/>
        <v>Y0BLDDI</v>
      </c>
      <c r="B154" s="55" t="s">
        <v>2899</v>
      </c>
      <c r="C154" s="55" t="s">
        <v>4304</v>
      </c>
      <c r="D154" s="55"/>
      <c r="G154" s="250">
        <v>152</v>
      </c>
      <c r="H154" s="253">
        <v>125</v>
      </c>
      <c r="I154" s="253" t="s">
        <v>3100</v>
      </c>
      <c r="J154" s="75">
        <v>45033</v>
      </c>
      <c r="K154" s="75">
        <v>45033</v>
      </c>
      <c r="L154" s="251">
        <v>7.58261E-3</v>
      </c>
      <c r="M154" s="251">
        <v>7.58261E-3</v>
      </c>
    </row>
    <row r="155" spans="1:13">
      <c r="A155" s="55" t="str">
        <f t="shared" si="2"/>
        <v>Y0ECRDD</v>
      </c>
      <c r="B155" s="55" t="s">
        <v>1953</v>
      </c>
      <c r="C155" s="55" t="s">
        <v>58</v>
      </c>
      <c r="D155" s="55"/>
      <c r="G155" s="250">
        <v>153</v>
      </c>
      <c r="H155" s="253" t="s">
        <v>1157</v>
      </c>
      <c r="I155" s="253" t="s">
        <v>3066</v>
      </c>
      <c r="J155" s="75">
        <v>45034</v>
      </c>
      <c r="K155" s="75">
        <v>45034</v>
      </c>
      <c r="L155" s="256">
        <v>0.17803121</v>
      </c>
      <c r="M155" s="251">
        <v>0.17803121</v>
      </c>
    </row>
    <row r="156" spans="1:13">
      <c r="A156" s="55" t="str">
        <f t="shared" si="2"/>
        <v>Y0BLWD</v>
      </c>
      <c r="B156" s="55" t="s">
        <v>2899</v>
      </c>
      <c r="C156" s="55" t="s">
        <v>47</v>
      </c>
      <c r="D156" s="55"/>
      <c r="G156" s="250">
        <v>154</v>
      </c>
      <c r="H156" s="253">
        <v>126</v>
      </c>
      <c r="I156" s="253" t="s">
        <v>3103</v>
      </c>
      <c r="J156" s="75">
        <v>45034</v>
      </c>
      <c r="K156" s="75">
        <v>45034</v>
      </c>
      <c r="L156" s="256">
        <v>2.2540259999999999E-2</v>
      </c>
      <c r="M156" s="251">
        <v>2.2540259999999999E-2</v>
      </c>
    </row>
    <row r="157" spans="1:13">
      <c r="A157" s="55" t="str">
        <f t="shared" si="2"/>
        <v>Y0ECDDD</v>
      </c>
      <c r="B157" s="55" t="s">
        <v>1953</v>
      </c>
      <c r="C157" s="55" t="s">
        <v>1954</v>
      </c>
      <c r="D157" s="55"/>
      <c r="G157" s="250">
        <v>155</v>
      </c>
      <c r="H157" s="253" t="s">
        <v>1161</v>
      </c>
      <c r="I157" s="253" t="s">
        <v>3062</v>
      </c>
      <c r="J157" s="75">
        <v>45034</v>
      </c>
      <c r="K157" s="75">
        <v>45034</v>
      </c>
      <c r="L157" s="256">
        <v>0.17766879999999999</v>
      </c>
      <c r="M157" s="251">
        <v>0.17766879999999999</v>
      </c>
    </row>
    <row r="158" spans="1:13">
      <c r="A158" s="55" t="str">
        <f t="shared" si="2"/>
        <v>Y0ECDWD</v>
      </c>
      <c r="B158" s="55" t="s">
        <v>1953</v>
      </c>
      <c r="C158" s="55" t="s">
        <v>1946</v>
      </c>
      <c r="D158" s="55"/>
      <c r="G158" s="250">
        <v>156</v>
      </c>
      <c r="H158" s="253" t="s">
        <v>1173</v>
      </c>
      <c r="I158" s="253" t="s">
        <v>3065</v>
      </c>
      <c r="J158" s="75">
        <v>45034</v>
      </c>
      <c r="K158" s="75">
        <v>45034</v>
      </c>
      <c r="L158" s="256">
        <v>1.21908007</v>
      </c>
      <c r="M158" s="251">
        <v>1.21908007</v>
      </c>
    </row>
    <row r="159" spans="1:13">
      <c r="A159" s="55" t="str">
        <f t="shared" si="2"/>
        <v>Y0ESSWD</v>
      </c>
      <c r="B159" s="55" t="s">
        <v>1940</v>
      </c>
      <c r="C159" s="55" t="s">
        <v>1975</v>
      </c>
      <c r="D159" s="55"/>
      <c r="G159" s="250">
        <v>157</v>
      </c>
      <c r="H159" s="253" t="s">
        <v>495</v>
      </c>
      <c r="I159" s="253" t="s">
        <v>3081</v>
      </c>
      <c r="J159" s="75">
        <v>45034</v>
      </c>
      <c r="K159" s="75">
        <v>45034</v>
      </c>
      <c r="L159" s="256">
        <v>1.31687793</v>
      </c>
      <c r="M159" s="251">
        <v>1.31687793</v>
      </c>
    </row>
    <row r="160" spans="1:13">
      <c r="A160" s="55" t="str">
        <f t="shared" si="2"/>
        <v>Y0ESRDD</v>
      </c>
      <c r="B160" s="55" t="s">
        <v>1940</v>
      </c>
      <c r="C160" s="55" t="s">
        <v>58</v>
      </c>
      <c r="D160" s="55"/>
      <c r="G160" s="250">
        <v>158</v>
      </c>
      <c r="H160" s="254" t="s">
        <v>474</v>
      </c>
      <c r="I160" s="253" t="s">
        <v>3077</v>
      </c>
      <c r="J160" s="75">
        <v>45034</v>
      </c>
      <c r="K160" s="75">
        <v>45034</v>
      </c>
      <c r="L160" s="251">
        <v>0.14397668999999999</v>
      </c>
      <c r="M160" s="251">
        <v>0.14397668999999999</v>
      </c>
    </row>
    <row r="161" spans="1:13">
      <c r="A161" s="55" t="str">
        <f t="shared" si="2"/>
        <v>Y0EEDWD</v>
      </c>
      <c r="B161" s="55" t="s">
        <v>1945</v>
      </c>
      <c r="C161" s="55" t="s">
        <v>1946</v>
      </c>
      <c r="D161" s="55"/>
      <c r="G161" s="250">
        <v>159</v>
      </c>
      <c r="H161" s="254" t="s">
        <v>1360</v>
      </c>
      <c r="I161" s="253" t="s">
        <v>3085</v>
      </c>
      <c r="J161" s="75">
        <v>45034</v>
      </c>
      <c r="K161" s="75">
        <v>45034</v>
      </c>
      <c r="L161" s="251">
        <v>1.5653077500000001</v>
      </c>
      <c r="M161" s="251">
        <v>1.5653077500000001</v>
      </c>
    </row>
    <row r="162" spans="1:13">
      <c r="A162" s="55" t="str">
        <f t="shared" si="2"/>
        <v>Y0ESDWD</v>
      </c>
      <c r="B162" s="55" t="s">
        <v>1940</v>
      </c>
      <c r="C162" s="55" t="s">
        <v>1946</v>
      </c>
      <c r="D162" s="55"/>
      <c r="G162" s="250">
        <v>160</v>
      </c>
      <c r="H162" s="253" t="s">
        <v>508</v>
      </c>
      <c r="I162" s="253" t="s">
        <v>3073</v>
      </c>
      <c r="J162" s="75">
        <v>45034</v>
      </c>
      <c r="K162" s="75">
        <v>45034</v>
      </c>
      <c r="L162" s="251">
        <v>1.59568379</v>
      </c>
      <c r="M162" s="251">
        <v>1.59568379</v>
      </c>
    </row>
    <row r="163" spans="1:13">
      <c r="A163" s="55" t="str">
        <f t="shared" si="2"/>
        <v>Y0EERWD</v>
      </c>
      <c r="B163" s="55" t="s">
        <v>1945</v>
      </c>
      <c r="C163" s="55" t="s">
        <v>59</v>
      </c>
      <c r="D163" s="55"/>
      <c r="G163" s="250">
        <v>161</v>
      </c>
      <c r="H163" s="253" t="s">
        <v>1358</v>
      </c>
      <c r="I163" s="253" t="s">
        <v>3089</v>
      </c>
      <c r="J163" s="75">
        <v>45034</v>
      </c>
      <c r="K163" s="75">
        <v>45034</v>
      </c>
      <c r="L163" s="256">
        <v>1.5694073100000001</v>
      </c>
      <c r="M163" s="251">
        <v>1.5694073100000001</v>
      </c>
    </row>
    <row r="164" spans="1:13">
      <c r="A164" s="55" t="str">
        <f t="shared" si="2"/>
        <v>IgnoreIgnore</v>
      </c>
      <c r="B164" s="55" t="s">
        <v>1291</v>
      </c>
      <c r="C164" s="55" t="s">
        <v>1291</v>
      </c>
      <c r="D164" s="55"/>
      <c r="G164" s="250">
        <v>162</v>
      </c>
      <c r="H164" s="253" t="s">
        <v>4309</v>
      </c>
      <c r="I164" s="253" t="s">
        <v>4310</v>
      </c>
      <c r="J164" s="75">
        <v>45034</v>
      </c>
      <c r="K164" s="75">
        <v>45034</v>
      </c>
      <c r="L164" s="256">
        <v>1.45734703</v>
      </c>
      <c r="M164" s="251">
        <v>1.45734703</v>
      </c>
    </row>
    <row r="165" spans="1:13">
      <c r="A165" s="55" t="str">
        <f t="shared" si="2"/>
        <v>Y0ESIDD</v>
      </c>
      <c r="B165" s="55" t="s">
        <v>1940</v>
      </c>
      <c r="C165" s="55" t="s">
        <v>67</v>
      </c>
      <c r="D165" s="55"/>
      <c r="G165" s="250">
        <v>163</v>
      </c>
      <c r="H165" s="253" t="s">
        <v>483</v>
      </c>
      <c r="I165" s="253" t="s">
        <v>3076</v>
      </c>
      <c r="J165" s="75">
        <v>45034</v>
      </c>
      <c r="K165" s="75">
        <v>45034</v>
      </c>
      <c r="L165" s="256">
        <v>0.22471842</v>
      </c>
      <c r="M165" s="251">
        <v>0.22471842</v>
      </c>
    </row>
    <row r="166" spans="1:13">
      <c r="A166" s="55" t="str">
        <f t="shared" si="2"/>
        <v>IgnoreIgnore</v>
      </c>
      <c r="B166" s="55" t="s">
        <v>1291</v>
      </c>
      <c r="C166" s="55" t="s">
        <v>1291</v>
      </c>
      <c r="D166" s="55"/>
      <c r="G166" s="250">
        <v>164</v>
      </c>
      <c r="H166" s="253" t="s">
        <v>4311</v>
      </c>
      <c r="I166" s="253" t="s">
        <v>4312</v>
      </c>
      <c r="J166" s="75">
        <v>45034</v>
      </c>
      <c r="K166" s="75">
        <v>45034</v>
      </c>
      <c r="L166" s="256">
        <v>1.19641843</v>
      </c>
      <c r="M166" s="251">
        <v>1.19641843</v>
      </c>
    </row>
    <row r="167" spans="1:13">
      <c r="A167" s="55" t="str">
        <f t="shared" si="2"/>
        <v>IgnoreIgnore</v>
      </c>
      <c r="B167" s="55" t="s">
        <v>1291</v>
      </c>
      <c r="C167" s="55" t="s">
        <v>1291</v>
      </c>
      <c r="D167" s="55"/>
      <c r="G167" s="250">
        <v>165</v>
      </c>
      <c r="H167" s="253" t="s">
        <v>4313</v>
      </c>
      <c r="I167" s="253" t="s">
        <v>4314</v>
      </c>
      <c r="J167" s="75">
        <v>45034</v>
      </c>
      <c r="K167" s="75">
        <v>45034</v>
      </c>
      <c r="L167" s="251">
        <v>1.21908007</v>
      </c>
      <c r="M167" s="251">
        <v>1.21908007</v>
      </c>
    </row>
    <row r="168" spans="1:13">
      <c r="A168" s="55" t="str">
        <f t="shared" si="2"/>
        <v>Y0EEDDD</v>
      </c>
      <c r="B168" s="55" t="s">
        <v>1945</v>
      </c>
      <c r="C168" s="55" t="s">
        <v>1954</v>
      </c>
      <c r="D168" s="55"/>
      <c r="G168" s="250">
        <v>166</v>
      </c>
      <c r="H168" s="253" t="s">
        <v>1348</v>
      </c>
      <c r="I168" s="253" t="s">
        <v>3082</v>
      </c>
      <c r="J168" s="75">
        <v>45034</v>
      </c>
      <c r="K168" s="75">
        <v>45034</v>
      </c>
      <c r="L168" s="256">
        <v>0.29440378</v>
      </c>
      <c r="M168" s="251">
        <v>0.29440378</v>
      </c>
    </row>
    <row r="169" spans="1:13">
      <c r="A169" s="55" t="str">
        <f t="shared" si="2"/>
        <v>Y0EERDD</v>
      </c>
      <c r="B169" s="55" t="s">
        <v>1945</v>
      </c>
      <c r="C169" s="55" t="s">
        <v>58</v>
      </c>
      <c r="D169" s="55"/>
      <c r="G169" s="250">
        <v>167</v>
      </c>
      <c r="H169" s="253" t="s">
        <v>1343</v>
      </c>
      <c r="I169" s="253" t="s">
        <v>3086</v>
      </c>
      <c r="J169" s="75">
        <v>45034</v>
      </c>
      <c r="K169" s="75">
        <v>45034</v>
      </c>
      <c r="L169" s="251">
        <v>0.27432191</v>
      </c>
      <c r="M169" s="251">
        <v>0.27432191</v>
      </c>
    </row>
    <row r="170" spans="1:13">
      <c r="A170" s="55" t="str">
        <f t="shared" si="2"/>
        <v>Y0ESSDD</v>
      </c>
      <c r="B170" s="55" t="s">
        <v>1940</v>
      </c>
      <c r="C170" s="55" t="s">
        <v>1971</v>
      </c>
      <c r="D170" s="55"/>
      <c r="G170" s="250">
        <v>168</v>
      </c>
      <c r="H170" s="253" t="s">
        <v>491</v>
      </c>
      <c r="I170" s="253" t="s">
        <v>3075</v>
      </c>
      <c r="J170" s="75">
        <v>45034</v>
      </c>
      <c r="K170" s="75">
        <v>45034</v>
      </c>
      <c r="L170" s="256">
        <v>0.14655161</v>
      </c>
      <c r="M170" s="251">
        <v>0.14655161</v>
      </c>
    </row>
    <row r="171" spans="1:13">
      <c r="A171" s="55" t="str">
        <f t="shared" si="2"/>
        <v>IgnoreIgnore</v>
      </c>
      <c r="B171" s="55" t="s">
        <v>1291</v>
      </c>
      <c r="C171" s="55" t="s">
        <v>1291</v>
      </c>
      <c r="D171" s="55"/>
      <c r="G171" s="250">
        <v>169</v>
      </c>
      <c r="H171" s="254" t="s">
        <v>4315</v>
      </c>
      <c r="I171" s="253" t="s">
        <v>4316</v>
      </c>
      <c r="J171" s="75">
        <v>45034</v>
      </c>
      <c r="K171" s="75">
        <v>45034</v>
      </c>
      <c r="L171" s="256">
        <v>1.59568379</v>
      </c>
      <c r="M171" s="251">
        <v>1.59568379</v>
      </c>
    </row>
    <row r="172" spans="1:13">
      <c r="A172" s="55" t="str">
        <f t="shared" si="2"/>
        <v>Y0ESDDD</v>
      </c>
      <c r="B172" s="55" t="s">
        <v>1940</v>
      </c>
      <c r="C172" s="55" t="s">
        <v>1954</v>
      </c>
      <c r="D172" s="55"/>
      <c r="G172" s="250">
        <v>170</v>
      </c>
      <c r="H172" s="253" t="s">
        <v>477</v>
      </c>
      <c r="I172" s="253" t="s">
        <v>3071</v>
      </c>
      <c r="J172" s="75">
        <v>45034</v>
      </c>
      <c r="K172" s="75">
        <v>45034</v>
      </c>
      <c r="L172" s="256">
        <v>0.14664985</v>
      </c>
      <c r="M172" s="251">
        <v>0.14664985</v>
      </c>
    </row>
    <row r="173" spans="1:13">
      <c r="A173" s="55" t="str">
        <f t="shared" si="2"/>
        <v>Y0AIDDD</v>
      </c>
      <c r="B173" s="55" t="s">
        <v>2891</v>
      </c>
      <c r="C173" s="55" t="s">
        <v>1954</v>
      </c>
      <c r="D173" s="55"/>
      <c r="G173" s="250">
        <v>171</v>
      </c>
      <c r="H173" s="253" t="s">
        <v>3468</v>
      </c>
      <c r="I173" s="253" t="s">
        <v>3145</v>
      </c>
      <c r="J173" s="75">
        <v>45034</v>
      </c>
      <c r="K173" s="75">
        <v>45034</v>
      </c>
      <c r="L173" s="251">
        <v>5.78942E-3</v>
      </c>
      <c r="M173" s="251">
        <v>5.78942E-3</v>
      </c>
    </row>
    <row r="174" spans="1:13">
      <c r="A174" s="55" t="str">
        <f t="shared" si="2"/>
        <v>Y0AIDWD</v>
      </c>
      <c r="B174" s="55" t="s">
        <v>2891</v>
      </c>
      <c r="C174" s="55" t="s">
        <v>1946</v>
      </c>
      <c r="D174" s="55"/>
      <c r="G174" s="250">
        <v>172</v>
      </c>
      <c r="H174" s="253" t="s">
        <v>3486</v>
      </c>
      <c r="I174" s="253" t="s">
        <v>3148</v>
      </c>
      <c r="J174" s="75">
        <v>45034</v>
      </c>
      <c r="K174" s="75">
        <v>45034</v>
      </c>
      <c r="L174" s="251">
        <v>1.722651E-2</v>
      </c>
      <c r="M174" s="251">
        <v>1.722651E-2</v>
      </c>
    </row>
    <row r="175" spans="1:13">
      <c r="A175" s="55" t="str">
        <f t="shared" si="2"/>
        <v>Y0BLDDD</v>
      </c>
      <c r="B175" s="55" t="s">
        <v>2899</v>
      </c>
      <c r="C175" s="55" t="s">
        <v>1954</v>
      </c>
      <c r="D175" s="55"/>
      <c r="G175" s="250">
        <v>173</v>
      </c>
      <c r="H175" s="253" t="s">
        <v>3462</v>
      </c>
      <c r="I175" s="253" t="s">
        <v>3096</v>
      </c>
      <c r="J175" s="75">
        <v>45034</v>
      </c>
      <c r="K175" s="75">
        <v>45034</v>
      </c>
      <c r="L175" s="256">
        <v>4.57516E-3</v>
      </c>
      <c r="M175" s="251">
        <v>4.57516E-3</v>
      </c>
    </row>
    <row r="176" spans="1:13">
      <c r="A176" s="55" t="str">
        <f t="shared" si="2"/>
        <v>Y0BLDWD</v>
      </c>
      <c r="B176" s="55" t="s">
        <v>2899</v>
      </c>
      <c r="C176" s="55" t="s">
        <v>1946</v>
      </c>
      <c r="D176" s="55"/>
      <c r="G176" s="250">
        <v>174</v>
      </c>
      <c r="H176" s="253" t="s">
        <v>3495</v>
      </c>
      <c r="I176" s="253" t="s">
        <v>3099</v>
      </c>
      <c r="J176" s="75">
        <v>45034</v>
      </c>
      <c r="K176" s="75">
        <v>45034</v>
      </c>
      <c r="L176" s="256">
        <v>2.3448030000000002E-2</v>
      </c>
      <c r="M176" s="251">
        <v>2.3448030000000002E-2</v>
      </c>
    </row>
    <row r="177" spans="1:13">
      <c r="A177" s="55" t="str">
        <f t="shared" si="2"/>
        <v>Y0ESRWD</v>
      </c>
      <c r="B177" s="55" t="s">
        <v>1940</v>
      </c>
      <c r="C177" s="55" t="s">
        <v>59</v>
      </c>
      <c r="D177" s="55"/>
      <c r="G177" s="250">
        <v>175</v>
      </c>
      <c r="H177" s="253" t="s">
        <v>506</v>
      </c>
      <c r="I177" s="253" t="s">
        <v>3080</v>
      </c>
      <c r="J177" s="75">
        <v>45034</v>
      </c>
      <c r="K177" s="75">
        <v>45034</v>
      </c>
      <c r="L177" s="256">
        <v>1.45734703</v>
      </c>
      <c r="M177" s="251">
        <v>1.45734703</v>
      </c>
    </row>
    <row r="178" spans="1:13">
      <c r="A178" s="55" t="str">
        <f t="shared" si="2"/>
        <v>Y0AISWD</v>
      </c>
      <c r="B178" s="55" t="s">
        <v>2891</v>
      </c>
      <c r="C178" s="55" t="s">
        <v>1975</v>
      </c>
      <c r="D178" s="55"/>
      <c r="G178" s="250">
        <v>176</v>
      </c>
      <c r="H178" s="253" t="s">
        <v>3491</v>
      </c>
      <c r="I178" s="253" t="s">
        <v>3152</v>
      </c>
      <c r="J178" s="75">
        <v>45034</v>
      </c>
      <c r="K178" s="75">
        <v>45034</v>
      </c>
      <c r="L178" s="256">
        <v>1.6431399999999999E-2</v>
      </c>
      <c r="M178" s="251">
        <v>1.6431399999999999E-2</v>
      </c>
    </row>
    <row r="179" spans="1:13">
      <c r="A179" s="55" t="str">
        <f t="shared" si="2"/>
        <v>Y0AISDD</v>
      </c>
      <c r="B179" s="55" t="s">
        <v>2891</v>
      </c>
      <c r="C179" s="55" t="s">
        <v>1971</v>
      </c>
      <c r="D179" s="55"/>
      <c r="G179" s="250">
        <v>177</v>
      </c>
      <c r="H179" s="253" t="s">
        <v>3465</v>
      </c>
      <c r="I179" s="253" t="s">
        <v>3149</v>
      </c>
      <c r="J179" s="75">
        <v>45034</v>
      </c>
      <c r="K179" s="75">
        <v>45034</v>
      </c>
      <c r="L179" s="256">
        <v>5.6366999999999997E-3</v>
      </c>
      <c r="M179" s="251">
        <v>5.6366999999999997E-3</v>
      </c>
    </row>
    <row r="180" spans="1:13">
      <c r="A180" s="55" t="str">
        <f t="shared" si="2"/>
        <v>Y0BLDDI</v>
      </c>
      <c r="B180" s="55" t="s">
        <v>2899</v>
      </c>
      <c r="C180" s="55" t="s">
        <v>4304</v>
      </c>
      <c r="D180" s="55"/>
      <c r="G180" s="250">
        <v>178</v>
      </c>
      <c r="H180" s="253">
        <v>125</v>
      </c>
      <c r="I180" s="253" t="s">
        <v>3100</v>
      </c>
      <c r="J180" s="75">
        <v>45034</v>
      </c>
      <c r="K180" s="75">
        <v>45034</v>
      </c>
      <c r="L180" s="256">
        <v>4.4865299999999999E-3</v>
      </c>
      <c r="M180" s="251">
        <v>4.4865299999999999E-3</v>
      </c>
    </row>
    <row r="181" spans="1:13">
      <c r="A181" s="55" t="str">
        <f t="shared" si="2"/>
        <v>Y0ECRWD</v>
      </c>
      <c r="B181" s="55" t="s">
        <v>1953</v>
      </c>
      <c r="C181" s="55" t="s">
        <v>59</v>
      </c>
      <c r="D181" s="55"/>
      <c r="G181" s="250">
        <v>179</v>
      </c>
      <c r="H181" s="253" t="s">
        <v>1171</v>
      </c>
      <c r="I181" s="253" t="s">
        <v>3069</v>
      </c>
      <c r="J181" s="75">
        <v>45034</v>
      </c>
      <c r="K181" s="75">
        <v>45034</v>
      </c>
      <c r="L181" s="256">
        <v>1.19641843</v>
      </c>
      <c r="M181" s="251">
        <v>1.19641843</v>
      </c>
    </row>
    <row r="182" spans="1:13">
      <c r="A182" s="55" t="str">
        <f t="shared" si="2"/>
        <v>Y0ECRDD</v>
      </c>
      <c r="B182" s="55" t="s">
        <v>1953</v>
      </c>
      <c r="C182" s="55" t="s">
        <v>58</v>
      </c>
      <c r="D182" s="55"/>
      <c r="G182" s="250">
        <v>180</v>
      </c>
      <c r="H182" s="253" t="s">
        <v>1157</v>
      </c>
      <c r="I182" s="253" t="s">
        <v>3066</v>
      </c>
      <c r="J182" s="75">
        <v>45035</v>
      </c>
      <c r="K182" s="75">
        <v>45035</v>
      </c>
      <c r="L182" s="251">
        <v>0.17432518</v>
      </c>
      <c r="M182" s="251">
        <v>0.17432518</v>
      </c>
    </row>
    <row r="183" spans="1:13">
      <c r="A183" s="55" t="str">
        <f t="shared" si="2"/>
        <v>Y0ECDDD</v>
      </c>
      <c r="B183" s="55" t="s">
        <v>1953</v>
      </c>
      <c r="C183" s="55" t="s">
        <v>1954</v>
      </c>
      <c r="D183" s="55"/>
      <c r="G183" s="250">
        <v>181</v>
      </c>
      <c r="H183" s="253" t="s">
        <v>1161</v>
      </c>
      <c r="I183" s="253" t="s">
        <v>3062</v>
      </c>
      <c r="J183" s="75">
        <v>45035</v>
      </c>
      <c r="K183" s="75">
        <v>45035</v>
      </c>
      <c r="L183" s="256">
        <v>0.17982639</v>
      </c>
      <c r="M183" s="251">
        <v>0.17982639</v>
      </c>
    </row>
    <row r="184" spans="1:13">
      <c r="A184" s="55" t="str">
        <f t="shared" si="2"/>
        <v>Y0ESRDD</v>
      </c>
      <c r="B184" s="55" t="s">
        <v>1940</v>
      </c>
      <c r="C184" s="55" t="s">
        <v>58</v>
      </c>
      <c r="D184" s="55"/>
      <c r="G184" s="250">
        <v>182</v>
      </c>
      <c r="H184" s="253" t="s">
        <v>474</v>
      </c>
      <c r="I184" s="253" t="s">
        <v>3077</v>
      </c>
      <c r="J184" s="75">
        <v>45035</v>
      </c>
      <c r="K184" s="75">
        <v>45035</v>
      </c>
      <c r="L184" s="256">
        <v>0.17281242999999999</v>
      </c>
      <c r="M184" s="251">
        <v>0.17281242999999999</v>
      </c>
    </row>
    <row r="185" spans="1:13">
      <c r="A185" s="55" t="str">
        <f t="shared" si="2"/>
        <v>Y0ESIDD</v>
      </c>
      <c r="B185" s="55" t="s">
        <v>1940</v>
      </c>
      <c r="C185" s="55" t="s">
        <v>67</v>
      </c>
      <c r="D185" s="55"/>
      <c r="G185" s="250">
        <v>183</v>
      </c>
      <c r="H185" s="253" t="s">
        <v>483</v>
      </c>
      <c r="I185" s="253" t="s">
        <v>3076</v>
      </c>
      <c r="J185" s="75">
        <v>45035</v>
      </c>
      <c r="K185" s="75">
        <v>45035</v>
      </c>
      <c r="L185" s="256">
        <v>0.26998504000000001</v>
      </c>
      <c r="M185" s="251">
        <v>0.26998504000000001</v>
      </c>
    </row>
    <row r="186" spans="1:13">
      <c r="A186" s="55" t="str">
        <f t="shared" si="2"/>
        <v>Y0EEDDD</v>
      </c>
      <c r="B186" s="55" t="s">
        <v>1945</v>
      </c>
      <c r="C186" s="55" t="s">
        <v>1954</v>
      </c>
      <c r="D186" s="55"/>
      <c r="G186" s="250">
        <v>184</v>
      </c>
      <c r="H186" s="253" t="s">
        <v>1348</v>
      </c>
      <c r="I186" s="253" t="s">
        <v>3082</v>
      </c>
      <c r="J186" s="75">
        <v>45035</v>
      </c>
      <c r="K186" s="75">
        <v>45035</v>
      </c>
      <c r="L186" s="256">
        <v>0.2312186</v>
      </c>
      <c r="M186" s="251">
        <v>0.2312186</v>
      </c>
    </row>
    <row r="187" spans="1:13">
      <c r="A187" s="55" t="str">
        <f t="shared" si="2"/>
        <v>Y0BLDDI</v>
      </c>
      <c r="B187" s="55" t="s">
        <v>2899</v>
      </c>
      <c r="C187" s="55" t="s">
        <v>4304</v>
      </c>
      <c r="D187" s="55"/>
      <c r="G187" s="250">
        <v>185</v>
      </c>
      <c r="H187" s="253">
        <v>125</v>
      </c>
      <c r="I187" s="253" t="s">
        <v>3100</v>
      </c>
      <c r="J187" s="75">
        <v>45035</v>
      </c>
      <c r="K187" s="75">
        <v>45035</v>
      </c>
      <c r="L187" s="256">
        <v>2.2368599999999998E-3</v>
      </c>
      <c r="M187" s="251">
        <v>2.2368599999999998E-3</v>
      </c>
    </row>
    <row r="188" spans="1:13">
      <c r="A188" s="55" t="str">
        <f t="shared" si="2"/>
        <v>Y0ESSDD</v>
      </c>
      <c r="B188" s="55" t="s">
        <v>1940</v>
      </c>
      <c r="C188" s="55" t="s">
        <v>1971</v>
      </c>
      <c r="D188" s="55"/>
      <c r="G188" s="250">
        <v>186</v>
      </c>
      <c r="H188" s="253" t="s">
        <v>491</v>
      </c>
      <c r="I188" s="253" t="s">
        <v>3075</v>
      </c>
      <c r="J188" s="75">
        <v>45035</v>
      </c>
      <c r="K188" s="75">
        <v>45035</v>
      </c>
      <c r="L188" s="256">
        <v>0.17591092</v>
      </c>
      <c r="M188" s="251">
        <v>0.17591092</v>
      </c>
    </row>
    <row r="189" spans="1:13">
      <c r="A189" s="55" t="str">
        <f t="shared" si="2"/>
        <v>Y0ESDDD</v>
      </c>
      <c r="B189" s="55" t="s">
        <v>1940</v>
      </c>
      <c r="C189" s="55" t="s">
        <v>1954</v>
      </c>
      <c r="D189" s="55"/>
      <c r="G189" s="250">
        <v>187</v>
      </c>
      <c r="H189" s="253" t="s">
        <v>477</v>
      </c>
      <c r="I189" s="253" t="s">
        <v>3071</v>
      </c>
      <c r="J189" s="75">
        <v>45035</v>
      </c>
      <c r="K189" s="75">
        <v>45035</v>
      </c>
      <c r="L189" s="256">
        <v>0.17548157</v>
      </c>
      <c r="M189" s="251">
        <v>0.17548157</v>
      </c>
    </row>
    <row r="190" spans="1:13">
      <c r="A190" s="55" t="str">
        <f t="shared" si="2"/>
        <v>Y0AIDDD</v>
      </c>
      <c r="B190" s="55" t="s">
        <v>2891</v>
      </c>
      <c r="C190" s="55" t="s">
        <v>1954</v>
      </c>
      <c r="D190" s="55"/>
      <c r="G190" s="250">
        <v>188</v>
      </c>
      <c r="H190" s="253" t="s">
        <v>3468</v>
      </c>
      <c r="I190" s="253" t="s">
        <v>3145</v>
      </c>
      <c r="J190" s="75">
        <v>45035</v>
      </c>
      <c r="K190" s="75">
        <v>45035</v>
      </c>
      <c r="L190" s="256">
        <v>6.42547E-3</v>
      </c>
      <c r="M190" s="251">
        <v>6.42547E-3</v>
      </c>
    </row>
    <row r="191" spans="1:13">
      <c r="A191" s="55" t="str">
        <f t="shared" si="2"/>
        <v>Y0BLDDD</v>
      </c>
      <c r="B191" s="55" t="s">
        <v>2899</v>
      </c>
      <c r="C191" s="55" t="s">
        <v>1954</v>
      </c>
      <c r="D191" s="55"/>
      <c r="G191" s="250">
        <v>189</v>
      </c>
      <c r="H191" s="254" t="s">
        <v>3462</v>
      </c>
      <c r="I191" s="253" t="s">
        <v>3096</v>
      </c>
      <c r="J191" s="75">
        <v>45035</v>
      </c>
      <c r="K191" s="75">
        <v>45035</v>
      </c>
      <c r="L191" s="256">
        <v>2.3257099999999999E-3</v>
      </c>
      <c r="M191" s="251">
        <v>2.3257099999999999E-3</v>
      </c>
    </row>
    <row r="192" spans="1:13">
      <c r="A192" s="55" t="str">
        <f t="shared" si="2"/>
        <v>Y0AISDD</v>
      </c>
      <c r="B192" s="55" t="s">
        <v>2891</v>
      </c>
      <c r="C192" s="55" t="s">
        <v>1971</v>
      </c>
      <c r="D192" s="55"/>
      <c r="G192" s="250">
        <v>190</v>
      </c>
      <c r="H192" s="254" t="s">
        <v>3465</v>
      </c>
      <c r="I192" s="253" t="s">
        <v>3149</v>
      </c>
      <c r="J192" s="75">
        <v>45035</v>
      </c>
      <c r="K192" s="75">
        <v>45035</v>
      </c>
      <c r="L192" s="251">
        <v>6.2670099999999999E-3</v>
      </c>
      <c r="M192" s="251">
        <v>6.2670099999999999E-3</v>
      </c>
    </row>
    <row r="193" spans="1:13">
      <c r="A193" s="55" t="str">
        <f t="shared" si="2"/>
        <v>Y0EERDD</v>
      </c>
      <c r="B193" s="55" t="s">
        <v>1945</v>
      </c>
      <c r="C193" s="55" t="s">
        <v>58</v>
      </c>
      <c r="D193" s="55"/>
      <c r="G193" s="250">
        <v>191</v>
      </c>
      <c r="H193" s="254" t="s">
        <v>1343</v>
      </c>
      <c r="I193" s="253" t="s">
        <v>3086</v>
      </c>
      <c r="J193" s="75">
        <v>45035</v>
      </c>
      <c r="K193" s="75">
        <v>45035</v>
      </c>
      <c r="L193" s="251">
        <v>0.21250393000000001</v>
      </c>
      <c r="M193" s="251">
        <v>0.21250393000000001</v>
      </c>
    </row>
    <row r="194" spans="1:13">
      <c r="A194" s="55" t="str">
        <f t="shared" si="2"/>
        <v>Y0ECDDD</v>
      </c>
      <c r="B194" s="55" t="s">
        <v>1953</v>
      </c>
      <c r="C194" s="55" t="s">
        <v>1954</v>
      </c>
      <c r="D194" s="55"/>
      <c r="G194" s="250">
        <v>192</v>
      </c>
      <c r="H194" s="253" t="s">
        <v>1161</v>
      </c>
      <c r="I194" s="253" t="s">
        <v>3062</v>
      </c>
      <c r="J194" s="75">
        <v>45036</v>
      </c>
      <c r="K194" s="75">
        <v>45036</v>
      </c>
      <c r="L194" s="256">
        <v>0.18198323</v>
      </c>
      <c r="M194" s="251">
        <v>0.18198323</v>
      </c>
    </row>
    <row r="195" spans="1:13">
      <c r="A195" s="55" t="str">
        <f t="shared" si="2"/>
        <v>Y0ESRDD</v>
      </c>
      <c r="B195" s="55" t="s">
        <v>1940</v>
      </c>
      <c r="C195" s="55" t="s">
        <v>58</v>
      </c>
      <c r="D195" s="55"/>
      <c r="G195" s="250">
        <v>193</v>
      </c>
      <c r="H195" s="253" t="s">
        <v>474</v>
      </c>
      <c r="I195" s="253" t="s">
        <v>3077</v>
      </c>
      <c r="J195" s="75">
        <v>45036</v>
      </c>
      <c r="K195" s="75">
        <v>45036</v>
      </c>
      <c r="L195" s="256">
        <v>0.17548138999999999</v>
      </c>
      <c r="M195" s="251">
        <v>0.17548138999999999</v>
      </c>
    </row>
    <row r="196" spans="1:13">
      <c r="A196" s="55" t="str">
        <f t="shared" ref="A196:A259" si="3">+B196&amp;C196</f>
        <v>Y0ECRDD</v>
      </c>
      <c r="B196" s="55" t="s">
        <v>1953</v>
      </c>
      <c r="C196" s="55" t="s">
        <v>58</v>
      </c>
      <c r="D196" s="55"/>
      <c r="G196" s="250">
        <v>194</v>
      </c>
      <c r="H196" s="253" t="s">
        <v>1157</v>
      </c>
      <c r="I196" s="253" t="s">
        <v>3066</v>
      </c>
      <c r="J196" s="75">
        <v>45036</v>
      </c>
      <c r="K196" s="75">
        <v>45036</v>
      </c>
      <c r="L196" s="256">
        <v>0.17426390999999999</v>
      </c>
      <c r="M196" s="251">
        <v>0.17426390999999999</v>
      </c>
    </row>
    <row r="197" spans="1:13">
      <c r="A197" s="55" t="str">
        <f t="shared" si="3"/>
        <v>Y0ESIDD</v>
      </c>
      <c r="B197" s="55" t="s">
        <v>1940</v>
      </c>
      <c r="C197" s="55" t="s">
        <v>67</v>
      </c>
      <c r="D197" s="55"/>
      <c r="G197" s="250">
        <v>195</v>
      </c>
      <c r="H197" s="253" t="s">
        <v>483</v>
      </c>
      <c r="I197" s="253" t="s">
        <v>3076</v>
      </c>
      <c r="J197" s="75">
        <v>45036</v>
      </c>
      <c r="K197" s="75">
        <v>45036</v>
      </c>
      <c r="L197" s="256">
        <v>0.27364823999999999</v>
      </c>
      <c r="M197" s="251">
        <v>0.27364823999999999</v>
      </c>
    </row>
    <row r="198" spans="1:13">
      <c r="A198" s="55" t="str">
        <f t="shared" si="3"/>
        <v>Y0EEDDD</v>
      </c>
      <c r="B198" s="55" t="s">
        <v>1945</v>
      </c>
      <c r="C198" s="55" t="s">
        <v>1954</v>
      </c>
      <c r="D198" s="55"/>
      <c r="G198" s="250">
        <v>196</v>
      </c>
      <c r="H198" s="253" t="s">
        <v>1348</v>
      </c>
      <c r="I198" s="253" t="s">
        <v>3082</v>
      </c>
      <c r="J198" s="75">
        <v>45036</v>
      </c>
      <c r="K198" s="75">
        <v>45036</v>
      </c>
      <c r="L198" s="256">
        <v>0.20410093000000001</v>
      </c>
      <c r="M198" s="251">
        <v>0.20410093000000001</v>
      </c>
    </row>
    <row r="199" spans="1:13">
      <c r="A199" s="55" t="str">
        <f t="shared" si="3"/>
        <v>Y0BLDDI</v>
      </c>
      <c r="B199" s="55" t="s">
        <v>2899</v>
      </c>
      <c r="C199" s="55" t="s">
        <v>4304</v>
      </c>
      <c r="D199" s="55"/>
      <c r="G199" s="250">
        <v>197</v>
      </c>
      <c r="H199" s="253">
        <v>125</v>
      </c>
      <c r="I199" s="253" t="s">
        <v>3100</v>
      </c>
      <c r="J199" s="75">
        <v>45036</v>
      </c>
      <c r="K199" s="75">
        <v>45036</v>
      </c>
      <c r="L199" s="256">
        <v>2.3041899999999998E-3</v>
      </c>
      <c r="M199" s="251">
        <v>2.3041899999999998E-3</v>
      </c>
    </row>
    <row r="200" spans="1:13">
      <c r="A200" s="55" t="str">
        <f t="shared" si="3"/>
        <v>Y0ESSDD</v>
      </c>
      <c r="B200" s="55" t="s">
        <v>1940</v>
      </c>
      <c r="C200" s="55" t="s">
        <v>1971</v>
      </c>
      <c r="D200" s="55"/>
      <c r="G200" s="250">
        <v>198</v>
      </c>
      <c r="H200" s="253" t="s">
        <v>491</v>
      </c>
      <c r="I200" s="253" t="s">
        <v>3075</v>
      </c>
      <c r="J200" s="75">
        <v>45036</v>
      </c>
      <c r="K200" s="75">
        <v>45036</v>
      </c>
      <c r="L200" s="251">
        <v>0.17861857</v>
      </c>
      <c r="M200" s="251">
        <v>0.17861857</v>
      </c>
    </row>
    <row r="201" spans="1:13">
      <c r="A201" s="55" t="str">
        <f t="shared" si="3"/>
        <v>Y0ESDDD</v>
      </c>
      <c r="B201" s="55" t="s">
        <v>1940</v>
      </c>
      <c r="C201" s="55" t="s">
        <v>1954</v>
      </c>
      <c r="D201" s="55"/>
      <c r="G201" s="250">
        <v>199</v>
      </c>
      <c r="H201" s="253" t="s">
        <v>477</v>
      </c>
      <c r="I201" s="253" t="s">
        <v>3071</v>
      </c>
      <c r="J201" s="75">
        <v>45036</v>
      </c>
      <c r="K201" s="75">
        <v>45036</v>
      </c>
      <c r="L201" s="251">
        <v>0.17814885999999999</v>
      </c>
      <c r="M201" s="251">
        <v>0.17814885999999999</v>
      </c>
    </row>
    <row r="202" spans="1:13">
      <c r="A202" s="55" t="str">
        <f t="shared" si="3"/>
        <v>Y0AIDDD</v>
      </c>
      <c r="B202" s="55" t="s">
        <v>2891</v>
      </c>
      <c r="C202" s="55" t="s">
        <v>1954</v>
      </c>
      <c r="D202" s="55"/>
      <c r="G202" s="250">
        <v>200</v>
      </c>
      <c r="H202" s="253" t="s">
        <v>3468</v>
      </c>
      <c r="I202" s="253" t="s">
        <v>3145</v>
      </c>
      <c r="J202" s="75">
        <v>45036</v>
      </c>
      <c r="K202" s="75">
        <v>45036</v>
      </c>
      <c r="L202" s="251">
        <v>5.5961600000000002E-3</v>
      </c>
      <c r="M202" s="251">
        <v>5.5961600000000002E-3</v>
      </c>
    </row>
    <row r="203" spans="1:13">
      <c r="A203" s="55" t="str">
        <f t="shared" si="3"/>
        <v>Y0BLDDD</v>
      </c>
      <c r="B203" s="55" t="s">
        <v>2899</v>
      </c>
      <c r="C203" s="55" t="s">
        <v>1954</v>
      </c>
      <c r="D203" s="55"/>
      <c r="G203" s="250">
        <v>201</v>
      </c>
      <c r="H203" s="253" t="s">
        <v>3462</v>
      </c>
      <c r="I203" s="253" t="s">
        <v>3096</v>
      </c>
      <c r="J203" s="75">
        <v>45036</v>
      </c>
      <c r="K203" s="75">
        <v>45036</v>
      </c>
      <c r="L203" s="256">
        <v>2.3928999999999999E-3</v>
      </c>
      <c r="M203" s="251">
        <v>2.3928999999999999E-3</v>
      </c>
    </row>
    <row r="204" spans="1:13">
      <c r="A204" s="55" t="str">
        <f t="shared" si="3"/>
        <v>Y0AISDD</v>
      </c>
      <c r="B204" s="55" t="s">
        <v>2891</v>
      </c>
      <c r="C204" s="55" t="s">
        <v>1971</v>
      </c>
      <c r="D204" s="55"/>
      <c r="G204" s="250">
        <v>202</v>
      </c>
      <c r="H204" s="253" t="s">
        <v>3465</v>
      </c>
      <c r="I204" s="253" t="s">
        <v>3149</v>
      </c>
      <c r="J204" s="75">
        <v>45036</v>
      </c>
      <c r="K204" s="75">
        <v>45036</v>
      </c>
      <c r="L204" s="256">
        <v>5.4429600000000002E-3</v>
      </c>
      <c r="M204" s="251">
        <v>5.4429600000000002E-3</v>
      </c>
    </row>
    <row r="205" spans="1:13">
      <c r="A205" s="55" t="str">
        <f t="shared" si="3"/>
        <v>Y0EERDD</v>
      </c>
      <c r="B205" s="55" t="s">
        <v>1945</v>
      </c>
      <c r="C205" s="55" t="s">
        <v>58</v>
      </c>
      <c r="D205" s="55"/>
      <c r="G205" s="250">
        <v>203</v>
      </c>
      <c r="H205" s="253" t="s">
        <v>1343</v>
      </c>
      <c r="I205" s="253" t="s">
        <v>3086</v>
      </c>
      <c r="J205" s="75">
        <v>45036</v>
      </c>
      <c r="K205" s="75">
        <v>45036</v>
      </c>
      <c r="L205" s="256">
        <v>0.18753043999999999</v>
      </c>
      <c r="M205" s="251">
        <v>0.18753043999999999</v>
      </c>
    </row>
    <row r="206" spans="1:13">
      <c r="A206" s="55" t="str">
        <f t="shared" si="3"/>
        <v>Y0ECDDD</v>
      </c>
      <c r="B206" s="55" t="s">
        <v>1953</v>
      </c>
      <c r="C206" s="55" t="s">
        <v>1954</v>
      </c>
      <c r="D206" s="55"/>
      <c r="G206" s="250">
        <v>204</v>
      </c>
      <c r="H206" s="253" t="s">
        <v>1161</v>
      </c>
      <c r="I206" s="253" t="s">
        <v>3062</v>
      </c>
      <c r="J206" s="75">
        <v>45037</v>
      </c>
      <c r="K206" s="75">
        <v>45037</v>
      </c>
      <c r="L206" s="256">
        <v>0.18348244999999999</v>
      </c>
      <c r="M206" s="251">
        <v>0.18348244999999999</v>
      </c>
    </row>
    <row r="207" spans="1:13">
      <c r="A207" s="55" t="str">
        <f t="shared" si="3"/>
        <v>Y0ESRDD</v>
      </c>
      <c r="B207" s="55" t="s">
        <v>1940</v>
      </c>
      <c r="C207" s="55" t="s">
        <v>58</v>
      </c>
      <c r="D207" s="55"/>
      <c r="G207" s="250">
        <v>205</v>
      </c>
      <c r="H207" s="253" t="s">
        <v>474</v>
      </c>
      <c r="I207" s="253" t="s">
        <v>3077</v>
      </c>
      <c r="J207" s="75">
        <v>45037</v>
      </c>
      <c r="K207" s="75">
        <v>45037</v>
      </c>
      <c r="L207" s="256">
        <v>0.13341912</v>
      </c>
      <c r="M207" s="251">
        <v>0.13341912</v>
      </c>
    </row>
    <row r="208" spans="1:13">
      <c r="A208" s="55" t="str">
        <f t="shared" si="3"/>
        <v>Y0ECRDD</v>
      </c>
      <c r="B208" s="55" t="s">
        <v>1953</v>
      </c>
      <c r="C208" s="55" t="s">
        <v>58</v>
      </c>
      <c r="D208" s="55"/>
      <c r="G208" s="250">
        <v>206</v>
      </c>
      <c r="H208" s="253" t="s">
        <v>1157</v>
      </c>
      <c r="I208" s="253" t="s">
        <v>3066</v>
      </c>
      <c r="J208" s="75">
        <v>45037</v>
      </c>
      <c r="K208" s="75">
        <v>45037</v>
      </c>
      <c r="L208" s="256">
        <v>0.17369340999999999</v>
      </c>
      <c r="M208" s="251">
        <v>0.17369340999999999</v>
      </c>
    </row>
    <row r="209" spans="1:13">
      <c r="A209" s="55" t="str">
        <f t="shared" si="3"/>
        <v>Y0ESIDD</v>
      </c>
      <c r="B209" s="55" t="s">
        <v>1940</v>
      </c>
      <c r="C209" s="55" t="s">
        <v>67</v>
      </c>
      <c r="D209" s="55"/>
      <c r="G209" s="250">
        <v>207</v>
      </c>
      <c r="H209" s="253" t="s">
        <v>483</v>
      </c>
      <c r="I209" s="253" t="s">
        <v>3076</v>
      </c>
      <c r="J209" s="75">
        <v>45037</v>
      </c>
      <c r="K209" s="75">
        <v>45037</v>
      </c>
      <c r="L209" s="256">
        <v>0.20771071999999999</v>
      </c>
      <c r="M209" s="251">
        <v>0.20771071999999999</v>
      </c>
    </row>
    <row r="210" spans="1:13">
      <c r="A210" s="55" t="str">
        <f t="shared" si="3"/>
        <v>Y0EEDDD</v>
      </c>
      <c r="B210" s="55" t="s">
        <v>1945</v>
      </c>
      <c r="C210" s="55" t="s">
        <v>1954</v>
      </c>
      <c r="D210" s="55"/>
      <c r="G210" s="250">
        <v>208</v>
      </c>
      <c r="H210" s="253" t="s">
        <v>1348</v>
      </c>
      <c r="I210" s="253" t="s">
        <v>3082</v>
      </c>
      <c r="J210" s="75">
        <v>45037</v>
      </c>
      <c r="K210" s="75">
        <v>45037</v>
      </c>
      <c r="L210" s="251">
        <v>0.15942677</v>
      </c>
      <c r="M210" s="251">
        <v>0.15942677</v>
      </c>
    </row>
    <row r="211" spans="1:13">
      <c r="A211" s="55" t="str">
        <f t="shared" si="3"/>
        <v>Y0BLDDI</v>
      </c>
      <c r="B211" s="55" t="s">
        <v>2899</v>
      </c>
      <c r="C211" s="55" t="s">
        <v>4304</v>
      </c>
      <c r="D211" s="55"/>
      <c r="G211" s="250">
        <v>209</v>
      </c>
      <c r="H211" s="253">
        <v>125</v>
      </c>
      <c r="I211" s="253" t="s">
        <v>3100</v>
      </c>
      <c r="J211" s="75">
        <v>45037</v>
      </c>
      <c r="K211" s="75">
        <v>45037</v>
      </c>
      <c r="L211" s="256">
        <v>1.54244E-3</v>
      </c>
      <c r="M211" s="251">
        <v>1.54244E-3</v>
      </c>
    </row>
    <row r="212" spans="1:13">
      <c r="A212" s="55" t="str">
        <f t="shared" si="3"/>
        <v>Y0ESSDD</v>
      </c>
      <c r="B212" s="55" t="s">
        <v>1940</v>
      </c>
      <c r="C212" s="55" t="s">
        <v>1971</v>
      </c>
      <c r="D212" s="55"/>
      <c r="G212" s="250">
        <v>210</v>
      </c>
      <c r="H212" s="253" t="s">
        <v>491</v>
      </c>
      <c r="I212" s="253" t="s">
        <v>3075</v>
      </c>
      <c r="J212" s="75">
        <v>45037</v>
      </c>
      <c r="K212" s="75">
        <v>45037</v>
      </c>
      <c r="L212" s="251">
        <v>0.13582167000000001</v>
      </c>
      <c r="M212" s="251">
        <v>0.13582167000000001</v>
      </c>
    </row>
    <row r="213" spans="1:13">
      <c r="A213" s="55" t="str">
        <f t="shared" si="3"/>
        <v>Y0ESDDD</v>
      </c>
      <c r="B213" s="55" t="s">
        <v>1940</v>
      </c>
      <c r="C213" s="55" t="s">
        <v>1954</v>
      </c>
      <c r="D213" s="55"/>
      <c r="G213" s="250">
        <v>211</v>
      </c>
      <c r="H213" s="253" t="s">
        <v>477</v>
      </c>
      <c r="I213" s="253" t="s">
        <v>3071</v>
      </c>
      <c r="J213" s="75">
        <v>45037</v>
      </c>
      <c r="K213" s="75">
        <v>45037</v>
      </c>
      <c r="L213" s="256">
        <v>0.13611777999999999</v>
      </c>
      <c r="M213" s="251">
        <v>0.13611777999999999</v>
      </c>
    </row>
    <row r="214" spans="1:13">
      <c r="A214" s="55" t="str">
        <f t="shared" si="3"/>
        <v>Y0AIDDD</v>
      </c>
      <c r="B214" s="55" t="s">
        <v>2891</v>
      </c>
      <c r="C214" s="55" t="s">
        <v>1954</v>
      </c>
      <c r="D214" s="55"/>
      <c r="G214" s="250">
        <v>212</v>
      </c>
      <c r="H214" s="253" t="s">
        <v>3468</v>
      </c>
      <c r="I214" s="253" t="s">
        <v>3145</v>
      </c>
      <c r="J214" s="75">
        <v>45037</v>
      </c>
      <c r="K214" s="75">
        <v>45037</v>
      </c>
      <c r="L214" s="256">
        <v>5.0473000000000002E-3</v>
      </c>
      <c r="M214" s="251">
        <v>5.0473000000000002E-3</v>
      </c>
    </row>
    <row r="215" spans="1:13">
      <c r="A215" s="55" t="str">
        <f t="shared" si="3"/>
        <v>Y0BLDDD</v>
      </c>
      <c r="B215" s="55" t="s">
        <v>2899</v>
      </c>
      <c r="C215" s="55" t="s">
        <v>1954</v>
      </c>
      <c r="D215" s="55"/>
      <c r="G215" s="250">
        <v>213</v>
      </c>
      <c r="H215" s="253" t="s">
        <v>3462</v>
      </c>
      <c r="I215" s="253" t="s">
        <v>3096</v>
      </c>
      <c r="J215" s="75">
        <v>45037</v>
      </c>
      <c r="K215" s="75">
        <v>45037</v>
      </c>
      <c r="L215" s="256">
        <v>1.6315800000000001E-3</v>
      </c>
      <c r="M215" s="251">
        <v>1.6315800000000001E-3</v>
      </c>
    </row>
    <row r="216" spans="1:13">
      <c r="A216" s="55" t="str">
        <f t="shared" si="3"/>
        <v>Y0AISDD</v>
      </c>
      <c r="B216" s="55" t="s">
        <v>2891</v>
      </c>
      <c r="C216" s="55" t="s">
        <v>1971</v>
      </c>
      <c r="D216" s="55"/>
      <c r="G216" s="250">
        <v>214</v>
      </c>
      <c r="H216" s="253" t="s">
        <v>3465</v>
      </c>
      <c r="I216" s="253" t="s">
        <v>3149</v>
      </c>
      <c r="J216" s="75">
        <v>45037</v>
      </c>
      <c r="K216" s="75">
        <v>45037</v>
      </c>
      <c r="L216" s="256">
        <v>4.89836E-3</v>
      </c>
      <c r="M216" s="251">
        <v>4.89836E-3</v>
      </c>
    </row>
    <row r="217" spans="1:13">
      <c r="A217" s="55" t="str">
        <f t="shared" si="3"/>
        <v>Y0EERDD</v>
      </c>
      <c r="B217" s="55" t="s">
        <v>1945</v>
      </c>
      <c r="C217" s="55" t="s">
        <v>58</v>
      </c>
      <c r="D217" s="55"/>
      <c r="G217" s="250">
        <v>215</v>
      </c>
      <c r="H217" s="253" t="s">
        <v>1343</v>
      </c>
      <c r="I217" s="253" t="s">
        <v>3086</v>
      </c>
      <c r="J217" s="75">
        <v>45037</v>
      </c>
      <c r="K217" s="75">
        <v>45037</v>
      </c>
      <c r="L217" s="256">
        <v>0.14451478000000001</v>
      </c>
      <c r="M217" s="251">
        <v>0.14451478000000001</v>
      </c>
    </row>
    <row r="218" spans="1:13">
      <c r="A218" s="55" t="str">
        <f t="shared" si="3"/>
        <v>Y0ECDDD</v>
      </c>
      <c r="B218" s="55" t="s">
        <v>1953</v>
      </c>
      <c r="C218" s="55" t="s">
        <v>1954</v>
      </c>
      <c r="D218" s="55"/>
      <c r="G218" s="250">
        <v>216</v>
      </c>
      <c r="H218" s="253" t="s">
        <v>1161</v>
      </c>
      <c r="I218" s="253" t="s">
        <v>3062</v>
      </c>
      <c r="J218" s="75">
        <v>45039</v>
      </c>
      <c r="K218" s="75">
        <v>45039</v>
      </c>
      <c r="L218" s="256">
        <v>0.36909198999999998</v>
      </c>
      <c r="M218" s="251">
        <v>0.36909198999999998</v>
      </c>
    </row>
    <row r="219" spans="1:13">
      <c r="A219" s="55" t="str">
        <f t="shared" si="3"/>
        <v>Y0ESRDD</v>
      </c>
      <c r="B219" s="55" t="s">
        <v>1940</v>
      </c>
      <c r="C219" s="55" t="s">
        <v>58</v>
      </c>
      <c r="D219" s="55"/>
      <c r="G219" s="250">
        <v>217</v>
      </c>
      <c r="H219" s="253" t="s">
        <v>474</v>
      </c>
      <c r="I219" s="253" t="s">
        <v>3077</v>
      </c>
      <c r="J219" s="75">
        <v>45039</v>
      </c>
      <c r="K219" s="75">
        <v>45039</v>
      </c>
      <c r="L219" s="256">
        <v>0.36622955000000001</v>
      </c>
      <c r="M219" s="251">
        <v>0.36622955000000001</v>
      </c>
    </row>
    <row r="220" spans="1:13">
      <c r="A220" s="55" t="str">
        <f t="shared" si="3"/>
        <v>Y0ESDDD</v>
      </c>
      <c r="B220" s="55" t="s">
        <v>1940</v>
      </c>
      <c r="C220" s="55" t="s">
        <v>1954</v>
      </c>
      <c r="D220" s="55"/>
      <c r="G220" s="250">
        <v>218</v>
      </c>
      <c r="H220" s="253" t="s">
        <v>477</v>
      </c>
      <c r="I220" s="253" t="s">
        <v>3071</v>
      </c>
      <c r="J220" s="75">
        <v>45039</v>
      </c>
      <c r="K220" s="75">
        <v>45039</v>
      </c>
      <c r="L220" s="256">
        <v>0.37159365999999999</v>
      </c>
      <c r="M220" s="251">
        <v>0.37159365999999999</v>
      </c>
    </row>
    <row r="221" spans="1:13">
      <c r="A221" s="55" t="str">
        <f t="shared" si="3"/>
        <v>Y0ESIDD</v>
      </c>
      <c r="B221" s="55" t="s">
        <v>1940</v>
      </c>
      <c r="C221" s="55" t="s">
        <v>67</v>
      </c>
      <c r="D221" s="55"/>
      <c r="G221" s="250">
        <v>219</v>
      </c>
      <c r="H221" s="253" t="s">
        <v>483</v>
      </c>
      <c r="I221" s="253" t="s">
        <v>3076</v>
      </c>
      <c r="J221" s="75">
        <v>45039</v>
      </c>
      <c r="K221" s="75">
        <v>45039</v>
      </c>
      <c r="L221" s="256">
        <v>0.57115203000000003</v>
      </c>
      <c r="M221" s="251">
        <v>0.57115203000000003</v>
      </c>
    </row>
    <row r="222" spans="1:13">
      <c r="A222" s="55" t="str">
        <f t="shared" si="3"/>
        <v>Y0ESSDD</v>
      </c>
      <c r="B222" s="55" t="s">
        <v>1940</v>
      </c>
      <c r="C222" s="55" t="s">
        <v>1971</v>
      </c>
      <c r="D222" s="55"/>
      <c r="G222" s="250">
        <v>220</v>
      </c>
      <c r="H222" s="253" t="s">
        <v>491</v>
      </c>
      <c r="I222" s="253" t="s">
        <v>3075</v>
      </c>
      <c r="J222" s="75">
        <v>45039</v>
      </c>
      <c r="K222" s="75">
        <v>45039</v>
      </c>
      <c r="L222" s="256">
        <v>0.37281164</v>
      </c>
      <c r="M222" s="251">
        <v>0.37281164</v>
      </c>
    </row>
    <row r="223" spans="1:13">
      <c r="A223" s="55" t="str">
        <f t="shared" si="3"/>
        <v>Y0ECRDD</v>
      </c>
      <c r="B223" s="55" t="s">
        <v>1953</v>
      </c>
      <c r="C223" s="55" t="s">
        <v>58</v>
      </c>
      <c r="D223" s="55"/>
      <c r="G223" s="250">
        <v>221</v>
      </c>
      <c r="H223" s="253" t="s">
        <v>1157</v>
      </c>
      <c r="I223" s="253" t="s">
        <v>3066</v>
      </c>
      <c r="J223" s="75">
        <v>45039</v>
      </c>
      <c r="K223" s="75">
        <v>45039</v>
      </c>
      <c r="L223" s="256">
        <v>0.35482352</v>
      </c>
      <c r="M223" s="251">
        <v>0.35482352</v>
      </c>
    </row>
    <row r="224" spans="1:13">
      <c r="A224" s="55" t="str">
        <f t="shared" si="3"/>
        <v>Y0ECRDD</v>
      </c>
      <c r="B224" s="55" t="s">
        <v>1953</v>
      </c>
      <c r="C224" s="55" t="s">
        <v>58</v>
      </c>
      <c r="D224" s="55"/>
      <c r="G224" s="250">
        <v>222</v>
      </c>
      <c r="H224" s="253" t="s">
        <v>1157</v>
      </c>
      <c r="I224" s="253" t="s">
        <v>3066</v>
      </c>
      <c r="J224" s="75">
        <v>45040</v>
      </c>
      <c r="K224" s="75">
        <v>45040</v>
      </c>
      <c r="L224" s="256">
        <v>0.17629992999999999</v>
      </c>
      <c r="M224" s="251">
        <v>0.17629992999999999</v>
      </c>
    </row>
    <row r="225" spans="1:13">
      <c r="A225" s="55" t="str">
        <f t="shared" si="3"/>
        <v>Y0ECDDD</v>
      </c>
      <c r="B225" s="55" t="s">
        <v>1953</v>
      </c>
      <c r="C225" s="55" t="s">
        <v>1954</v>
      </c>
      <c r="D225" s="55"/>
      <c r="G225" s="250">
        <v>223</v>
      </c>
      <c r="H225" s="253" t="s">
        <v>1161</v>
      </c>
      <c r="I225" s="253" t="s">
        <v>3062</v>
      </c>
      <c r="J225" s="75">
        <v>45040</v>
      </c>
      <c r="K225" s="75">
        <v>45040</v>
      </c>
      <c r="L225" s="256">
        <v>0.17637422999999999</v>
      </c>
      <c r="M225" s="251">
        <v>0.17637422999999999</v>
      </c>
    </row>
    <row r="226" spans="1:13">
      <c r="A226" s="55" t="str">
        <f t="shared" si="3"/>
        <v>Y0ESRDD</v>
      </c>
      <c r="B226" s="55" t="s">
        <v>1940</v>
      </c>
      <c r="C226" s="55" t="s">
        <v>58</v>
      </c>
      <c r="D226" s="55"/>
      <c r="G226" s="250">
        <v>224</v>
      </c>
      <c r="H226" s="253" t="s">
        <v>474</v>
      </c>
      <c r="I226" s="253" t="s">
        <v>3077</v>
      </c>
      <c r="J226" s="75">
        <v>45040</v>
      </c>
      <c r="K226" s="75">
        <v>45040</v>
      </c>
      <c r="L226" s="251">
        <v>0.17299639999999999</v>
      </c>
      <c r="M226" s="251">
        <v>0.17299639999999999</v>
      </c>
    </row>
    <row r="227" spans="1:13">
      <c r="A227" s="55" t="str">
        <f t="shared" si="3"/>
        <v>Y0ESIDD</v>
      </c>
      <c r="B227" s="55" t="s">
        <v>1940</v>
      </c>
      <c r="C227" s="55" t="s">
        <v>67</v>
      </c>
      <c r="D227" s="55"/>
      <c r="G227" s="250">
        <v>225</v>
      </c>
      <c r="H227" s="253" t="s">
        <v>483</v>
      </c>
      <c r="I227" s="253" t="s">
        <v>3076</v>
      </c>
      <c r="J227" s="75">
        <v>45040</v>
      </c>
      <c r="K227" s="75">
        <v>45040</v>
      </c>
      <c r="L227" s="256">
        <v>0.26972339000000001</v>
      </c>
      <c r="M227" s="251">
        <v>0.26972339000000001</v>
      </c>
    </row>
    <row r="228" spans="1:13">
      <c r="A228" s="55" t="str">
        <f t="shared" si="3"/>
        <v>Y0EEDDD</v>
      </c>
      <c r="B228" s="55" t="s">
        <v>1945</v>
      </c>
      <c r="C228" s="55" t="s">
        <v>1954</v>
      </c>
      <c r="D228" s="55"/>
      <c r="G228" s="250">
        <v>226</v>
      </c>
      <c r="H228" s="253" t="s">
        <v>1348</v>
      </c>
      <c r="I228" s="253" t="s">
        <v>3082</v>
      </c>
      <c r="J228" s="75">
        <v>45040</v>
      </c>
      <c r="K228" s="75">
        <v>45040</v>
      </c>
      <c r="L228" s="256">
        <v>0.60236456000000005</v>
      </c>
      <c r="M228" s="251">
        <v>0.60236456000000005</v>
      </c>
    </row>
    <row r="229" spans="1:13">
      <c r="A229" s="55" t="str">
        <f t="shared" si="3"/>
        <v>Y0BLDDI</v>
      </c>
      <c r="B229" s="55" t="s">
        <v>2899</v>
      </c>
      <c r="C229" s="55" t="s">
        <v>4304</v>
      </c>
      <c r="D229" s="55"/>
      <c r="G229" s="250">
        <v>227</v>
      </c>
      <c r="H229" s="253">
        <v>125</v>
      </c>
      <c r="I229" s="253" t="s">
        <v>3100</v>
      </c>
      <c r="J229" s="75">
        <v>45040</v>
      </c>
      <c r="K229" s="75">
        <v>45040</v>
      </c>
      <c r="L229" s="256">
        <v>5.8892399999999996E-3</v>
      </c>
      <c r="M229" s="251">
        <v>5.8892399999999996E-3</v>
      </c>
    </row>
    <row r="230" spans="1:13">
      <c r="A230" s="55" t="str">
        <f t="shared" si="3"/>
        <v>Y0ESSDD</v>
      </c>
      <c r="B230" s="55" t="s">
        <v>1940</v>
      </c>
      <c r="C230" s="55" t="s">
        <v>1971</v>
      </c>
      <c r="D230" s="55"/>
      <c r="G230" s="250">
        <v>228</v>
      </c>
      <c r="H230" s="253" t="s">
        <v>491</v>
      </c>
      <c r="I230" s="253" t="s">
        <v>3075</v>
      </c>
      <c r="J230" s="75">
        <v>45040</v>
      </c>
      <c r="K230" s="75">
        <v>45040</v>
      </c>
      <c r="L230" s="256">
        <v>0.17609758</v>
      </c>
      <c r="M230" s="251">
        <v>0.17609758</v>
      </c>
    </row>
    <row r="231" spans="1:13">
      <c r="A231" s="55" t="str">
        <f t="shared" si="3"/>
        <v>Y0ESDDD</v>
      </c>
      <c r="B231" s="55" t="s">
        <v>1940</v>
      </c>
      <c r="C231" s="55" t="s">
        <v>1954</v>
      </c>
      <c r="D231" s="55"/>
      <c r="G231" s="250">
        <v>229</v>
      </c>
      <c r="H231" s="253" t="s">
        <v>477</v>
      </c>
      <c r="I231" s="253" t="s">
        <v>3071</v>
      </c>
      <c r="J231" s="75">
        <v>45040</v>
      </c>
      <c r="K231" s="75">
        <v>45040</v>
      </c>
      <c r="L231" s="256">
        <v>0.17566962</v>
      </c>
      <c r="M231" s="251">
        <v>0.17566962</v>
      </c>
    </row>
    <row r="232" spans="1:13">
      <c r="A232" s="55" t="str">
        <f t="shared" si="3"/>
        <v>Y0AIDDD</v>
      </c>
      <c r="B232" s="55" t="s">
        <v>2891</v>
      </c>
      <c r="C232" s="55" t="s">
        <v>1954</v>
      </c>
      <c r="D232" s="55"/>
      <c r="G232" s="250">
        <v>230</v>
      </c>
      <c r="H232" s="253" t="s">
        <v>3468</v>
      </c>
      <c r="I232" s="253" t="s">
        <v>3145</v>
      </c>
      <c r="J232" s="75">
        <v>45040</v>
      </c>
      <c r="K232" s="75">
        <v>45040</v>
      </c>
      <c r="L232" s="256">
        <v>1.162611E-2</v>
      </c>
      <c r="M232" s="251">
        <v>1.162611E-2</v>
      </c>
    </row>
    <row r="233" spans="1:13">
      <c r="A233" s="55" t="str">
        <f t="shared" si="3"/>
        <v>Y0BLDDD</v>
      </c>
      <c r="B233" s="55" t="s">
        <v>2899</v>
      </c>
      <c r="C233" s="55" t="s">
        <v>1954</v>
      </c>
      <c r="D233" s="55"/>
      <c r="G233" s="250">
        <v>231</v>
      </c>
      <c r="H233" s="253" t="s">
        <v>3462</v>
      </c>
      <c r="I233" s="253" t="s">
        <v>3096</v>
      </c>
      <c r="J233" s="75">
        <v>45040</v>
      </c>
      <c r="K233" s="75">
        <v>45040</v>
      </c>
      <c r="L233" s="256">
        <v>6.1559400000000004E-3</v>
      </c>
      <c r="M233" s="251">
        <v>6.1559400000000004E-3</v>
      </c>
    </row>
    <row r="234" spans="1:13">
      <c r="A234" s="55" t="str">
        <f t="shared" si="3"/>
        <v>Y0AISDD</v>
      </c>
      <c r="B234" s="55" t="s">
        <v>2891</v>
      </c>
      <c r="C234" s="55" t="s">
        <v>1971</v>
      </c>
      <c r="D234" s="55"/>
      <c r="G234" s="250">
        <v>232</v>
      </c>
      <c r="H234" s="253" t="s">
        <v>3465</v>
      </c>
      <c r="I234" s="253" t="s">
        <v>3149</v>
      </c>
      <c r="J234" s="75">
        <v>45040</v>
      </c>
      <c r="K234" s="75">
        <v>45040</v>
      </c>
      <c r="L234" s="256">
        <v>1.120196E-2</v>
      </c>
      <c r="M234" s="251">
        <v>1.120196E-2</v>
      </c>
    </row>
    <row r="235" spans="1:13">
      <c r="A235" s="55" t="str">
        <f t="shared" si="3"/>
        <v>Y0EERDD</v>
      </c>
      <c r="B235" s="55" t="s">
        <v>1945</v>
      </c>
      <c r="C235" s="55" t="s">
        <v>58</v>
      </c>
      <c r="D235" s="55"/>
      <c r="G235" s="250">
        <v>233</v>
      </c>
      <c r="H235" s="253" t="s">
        <v>1343</v>
      </c>
      <c r="I235" s="253" t="s">
        <v>3086</v>
      </c>
      <c r="J235" s="75">
        <v>45040</v>
      </c>
      <c r="K235" s="75">
        <v>45040</v>
      </c>
      <c r="L235" s="256">
        <v>0.55426883999999998</v>
      </c>
      <c r="M235" s="251">
        <v>0.55426883999999998</v>
      </c>
    </row>
    <row r="236" spans="1:13">
      <c r="A236" s="55" t="str">
        <f t="shared" si="3"/>
        <v>Y0AISDD</v>
      </c>
      <c r="B236" s="55" t="s">
        <v>2891</v>
      </c>
      <c r="C236" s="55" t="s">
        <v>1971</v>
      </c>
      <c r="D236" s="55"/>
      <c r="G236" s="250">
        <v>234</v>
      </c>
      <c r="H236" s="253" t="s">
        <v>3465</v>
      </c>
      <c r="I236" s="253" t="s">
        <v>3149</v>
      </c>
      <c r="J236" s="75">
        <v>45041</v>
      </c>
      <c r="K236" s="75">
        <v>45041</v>
      </c>
      <c r="L236" s="256">
        <v>6.6002500000000002E-3</v>
      </c>
      <c r="M236" s="251">
        <v>6.6002500000000002E-3</v>
      </c>
    </row>
    <row r="237" spans="1:13">
      <c r="A237" s="55" t="str">
        <f t="shared" si="3"/>
        <v>IgnoreIgnore</v>
      </c>
      <c r="B237" s="55" t="s">
        <v>1291</v>
      </c>
      <c r="C237" s="55" t="s">
        <v>1291</v>
      </c>
      <c r="D237" s="55"/>
      <c r="G237" s="250">
        <v>235</v>
      </c>
      <c r="H237" s="254" t="s">
        <v>4317</v>
      </c>
      <c r="I237" s="253" t="s">
        <v>4318</v>
      </c>
      <c r="J237" s="75">
        <v>45041</v>
      </c>
      <c r="K237" s="75">
        <v>45041</v>
      </c>
      <c r="L237" s="256">
        <v>0.14000000000000001</v>
      </c>
      <c r="M237" s="251">
        <v>0.14000000000000001</v>
      </c>
    </row>
    <row r="238" spans="1:13">
      <c r="A238" s="55" t="str">
        <f t="shared" si="3"/>
        <v>Y0ATDI</v>
      </c>
      <c r="B238" s="55" t="s">
        <v>2894</v>
      </c>
      <c r="C238" s="55" t="s">
        <v>3536</v>
      </c>
      <c r="D238" s="55"/>
      <c r="G238" s="250">
        <v>236</v>
      </c>
      <c r="H238" s="253" t="s">
        <v>3506</v>
      </c>
      <c r="I238" s="253" t="s">
        <v>3172</v>
      </c>
      <c r="J238" s="75">
        <v>45041</v>
      </c>
      <c r="K238" s="75">
        <v>45041</v>
      </c>
      <c r="L238" s="251">
        <v>0.11</v>
      </c>
      <c r="M238" s="251">
        <v>0.11</v>
      </c>
    </row>
    <row r="239" spans="1:13">
      <c r="A239" s="55" t="str">
        <f t="shared" si="3"/>
        <v>IgnoreIgnore</v>
      </c>
      <c r="B239" s="55" t="s">
        <v>1291</v>
      </c>
      <c r="C239" s="55" t="s">
        <v>1291</v>
      </c>
      <c r="D239" s="55"/>
      <c r="G239" s="250">
        <v>237</v>
      </c>
      <c r="H239" s="253" t="s">
        <v>4319</v>
      </c>
      <c r="I239" s="253" t="s">
        <v>4320</v>
      </c>
      <c r="J239" s="75">
        <v>45041</v>
      </c>
      <c r="K239" s="75">
        <v>45041</v>
      </c>
      <c r="L239" s="256">
        <v>0.11</v>
      </c>
      <c r="M239" s="251">
        <v>0.11</v>
      </c>
    </row>
    <row r="240" spans="1:13">
      <c r="A240" s="55" t="str">
        <f t="shared" si="3"/>
        <v>Y0AKDI</v>
      </c>
      <c r="B240" s="55" t="s">
        <v>2892</v>
      </c>
      <c r="C240" s="55" t="s">
        <v>3536</v>
      </c>
      <c r="D240" s="55"/>
      <c r="G240" s="250">
        <v>238</v>
      </c>
      <c r="H240" s="253" t="s">
        <v>3476</v>
      </c>
      <c r="I240" s="253" t="s">
        <v>3095</v>
      </c>
      <c r="J240" s="75">
        <v>45041</v>
      </c>
      <c r="K240" s="75">
        <v>45041</v>
      </c>
      <c r="L240" s="251">
        <v>8.3099950000000006E-2</v>
      </c>
      <c r="M240" s="251">
        <v>8.3099950000000006E-2</v>
      </c>
    </row>
    <row r="241" spans="1:13">
      <c r="A241" s="55" t="str">
        <f t="shared" si="3"/>
        <v>Y0ASDI</v>
      </c>
      <c r="B241" s="55" t="s">
        <v>2893</v>
      </c>
      <c r="C241" s="55" t="s">
        <v>3536</v>
      </c>
      <c r="D241" s="55"/>
      <c r="G241" s="250">
        <v>239</v>
      </c>
      <c r="H241" s="253" t="s">
        <v>3473</v>
      </c>
      <c r="I241" s="253" t="s">
        <v>3168</v>
      </c>
      <c r="J241" s="75">
        <v>45041</v>
      </c>
      <c r="K241" s="75">
        <v>45041</v>
      </c>
      <c r="L241" s="251">
        <v>0.14000000000000001</v>
      </c>
      <c r="M241" s="251">
        <v>0.14000000000000001</v>
      </c>
    </row>
    <row r="242" spans="1:13">
      <c r="A242" s="55" t="str">
        <f t="shared" si="3"/>
        <v>IgnoreIgnore</v>
      </c>
      <c r="B242" s="55" t="s">
        <v>1291</v>
      </c>
      <c r="C242" s="55" t="s">
        <v>1291</v>
      </c>
      <c r="D242" s="55"/>
      <c r="G242" s="250">
        <v>240</v>
      </c>
      <c r="H242" s="253" t="s">
        <v>4321</v>
      </c>
      <c r="I242" s="253" t="s">
        <v>4322</v>
      </c>
      <c r="J242" s="75">
        <v>45041</v>
      </c>
      <c r="K242" s="75">
        <v>45041</v>
      </c>
      <c r="L242" s="256">
        <v>8.3099950000000006E-2</v>
      </c>
      <c r="M242" s="251">
        <v>8.3099950000000006E-2</v>
      </c>
    </row>
    <row r="243" spans="1:13">
      <c r="A243" s="55" t="str">
        <f t="shared" si="3"/>
        <v>IgnoreIgnore</v>
      </c>
      <c r="B243" s="55" t="s">
        <v>1291</v>
      </c>
      <c r="C243" s="55" t="s">
        <v>1291</v>
      </c>
      <c r="D243" s="55"/>
      <c r="G243" s="250">
        <v>241</v>
      </c>
      <c r="H243" s="253" t="s">
        <v>4323</v>
      </c>
      <c r="I243" s="253" t="s">
        <v>4324</v>
      </c>
      <c r="J243" s="75">
        <v>45041</v>
      </c>
      <c r="K243" s="75">
        <v>45041</v>
      </c>
      <c r="L243" s="256">
        <v>7.0000000000000007E-2</v>
      </c>
      <c r="M243" s="251">
        <v>7.0000000000000007E-2</v>
      </c>
    </row>
    <row r="244" spans="1:13">
      <c r="A244" s="55" t="str">
        <f t="shared" si="3"/>
        <v>IgnoreIgnore</v>
      </c>
      <c r="B244" s="55" t="s">
        <v>1291</v>
      </c>
      <c r="C244" s="55" t="s">
        <v>1291</v>
      </c>
      <c r="D244" s="55"/>
      <c r="G244" s="250">
        <v>242</v>
      </c>
      <c r="H244" s="253" t="s">
        <v>4325</v>
      </c>
      <c r="I244" s="253" t="s">
        <v>4326</v>
      </c>
      <c r="J244" s="75">
        <v>45041</v>
      </c>
      <c r="K244" s="75">
        <v>45041</v>
      </c>
      <c r="L244" s="256">
        <v>0.11382077</v>
      </c>
      <c r="M244" s="251">
        <v>0.11382077</v>
      </c>
    </row>
    <row r="245" spans="1:13">
      <c r="A245" s="55" t="str">
        <f t="shared" si="3"/>
        <v>Y0BLDDI</v>
      </c>
      <c r="B245" s="55" t="s">
        <v>2899</v>
      </c>
      <c r="C245" s="55" t="s">
        <v>4304</v>
      </c>
      <c r="D245" s="55"/>
      <c r="G245" s="250">
        <v>243</v>
      </c>
      <c r="H245" s="254">
        <v>125</v>
      </c>
      <c r="I245" s="253" t="s">
        <v>3100</v>
      </c>
      <c r="J245" s="75">
        <v>45041</v>
      </c>
      <c r="K245" s="75">
        <v>45041</v>
      </c>
      <c r="L245" s="251">
        <v>8.5525E-4</v>
      </c>
      <c r="M245" s="251">
        <v>8.5525E-4</v>
      </c>
    </row>
    <row r="246" spans="1:13">
      <c r="A246" s="55" t="str">
        <f t="shared" si="3"/>
        <v>Y0BLWD</v>
      </c>
      <c r="B246" s="55" t="s">
        <v>2899</v>
      </c>
      <c r="C246" s="55" t="s">
        <v>47</v>
      </c>
      <c r="D246" s="55"/>
      <c r="G246" s="250">
        <v>244</v>
      </c>
      <c r="H246" s="253">
        <v>126</v>
      </c>
      <c r="I246" s="253" t="s">
        <v>3103</v>
      </c>
      <c r="J246" s="75">
        <v>45041</v>
      </c>
      <c r="K246" s="75">
        <v>45041</v>
      </c>
      <c r="L246" s="251">
        <v>1.5476999999999999E-2</v>
      </c>
      <c r="M246" s="251">
        <v>1.5476999999999999E-2</v>
      </c>
    </row>
    <row r="247" spans="1:13">
      <c r="A247" s="55" t="str">
        <f t="shared" si="3"/>
        <v>Y0BLMD</v>
      </c>
      <c r="B247" s="55" t="s">
        <v>2899</v>
      </c>
      <c r="C247" s="55" t="s">
        <v>49</v>
      </c>
      <c r="D247" s="55"/>
      <c r="G247" s="250">
        <v>245</v>
      </c>
      <c r="H247" s="253">
        <v>127</v>
      </c>
      <c r="I247" s="253" t="s">
        <v>3102</v>
      </c>
      <c r="J247" s="75">
        <v>45041</v>
      </c>
      <c r="K247" s="75">
        <v>45041</v>
      </c>
      <c r="L247" s="256">
        <v>9.0163889999999997E-2</v>
      </c>
      <c r="M247" s="251">
        <v>9.0163889999999997E-2</v>
      </c>
    </row>
    <row r="248" spans="1:13">
      <c r="A248" s="55" t="str">
        <f t="shared" si="3"/>
        <v>Y0BMID</v>
      </c>
      <c r="B248" s="55" t="s">
        <v>2900</v>
      </c>
      <c r="C248" s="55" t="s">
        <v>66</v>
      </c>
      <c r="D248" s="55"/>
      <c r="G248" s="250">
        <v>246</v>
      </c>
      <c r="H248" s="253">
        <v>227</v>
      </c>
      <c r="I248" s="253" t="s">
        <v>3483</v>
      </c>
      <c r="J248" s="75">
        <v>45041</v>
      </c>
      <c r="K248" s="75">
        <v>45041</v>
      </c>
      <c r="L248" s="256">
        <v>0.03</v>
      </c>
      <c r="M248" s="251">
        <v>0.03</v>
      </c>
    </row>
    <row r="249" spans="1:13">
      <c r="A249" s="55" t="str">
        <f t="shared" si="3"/>
        <v>IgnoreIgnore</v>
      </c>
      <c r="B249" s="55" t="s">
        <v>1291</v>
      </c>
      <c r="C249" s="55" t="s">
        <v>1291</v>
      </c>
      <c r="D249" s="55"/>
      <c r="G249" s="250">
        <v>247</v>
      </c>
      <c r="H249" s="253" t="s">
        <v>4327</v>
      </c>
      <c r="I249" s="253" t="s">
        <v>4328</v>
      </c>
      <c r="J249" s="75">
        <v>45041</v>
      </c>
      <c r="K249" s="75">
        <v>45041</v>
      </c>
      <c r="L249" s="256">
        <v>0.03</v>
      </c>
      <c r="M249" s="251">
        <v>0.03</v>
      </c>
    </row>
    <row r="250" spans="1:13">
      <c r="A250" s="55" t="str">
        <f t="shared" si="3"/>
        <v>IgnoreIgnore</v>
      </c>
      <c r="B250" s="55" t="s">
        <v>1291</v>
      </c>
      <c r="C250" s="55" t="s">
        <v>1291</v>
      </c>
      <c r="D250" s="55"/>
      <c r="G250" s="250">
        <v>248</v>
      </c>
      <c r="H250" s="253" t="s">
        <v>4329</v>
      </c>
      <c r="I250" s="253" t="s">
        <v>4330</v>
      </c>
      <c r="J250" s="75">
        <v>45041</v>
      </c>
      <c r="K250" s="75">
        <v>45041</v>
      </c>
      <c r="L250" s="256">
        <v>9.0163889999999997E-2</v>
      </c>
      <c r="M250" s="251">
        <v>9.0163889999999997E-2</v>
      </c>
    </row>
    <row r="251" spans="1:13">
      <c r="A251" s="55" t="str">
        <f t="shared" si="3"/>
        <v>IgnoreIgnore</v>
      </c>
      <c r="B251" s="55" t="s">
        <v>1291</v>
      </c>
      <c r="C251" s="55" t="s">
        <v>1291</v>
      </c>
      <c r="D251" s="55"/>
      <c r="G251" s="250">
        <v>249</v>
      </c>
      <c r="H251" s="253" t="s">
        <v>4331</v>
      </c>
      <c r="I251" s="253" t="s">
        <v>4332</v>
      </c>
      <c r="J251" s="75">
        <v>45041</v>
      </c>
      <c r="K251" s="75">
        <v>45041</v>
      </c>
      <c r="L251" s="251">
        <v>0.08</v>
      </c>
      <c r="M251" s="251">
        <v>0.08</v>
      </c>
    </row>
    <row r="252" spans="1:13">
      <c r="A252" s="55" t="str">
        <f t="shared" si="3"/>
        <v>Y0BNMD</v>
      </c>
      <c r="B252" s="55" t="s">
        <v>2901</v>
      </c>
      <c r="C252" s="55" t="s">
        <v>49</v>
      </c>
      <c r="D252" s="55"/>
      <c r="G252" s="250">
        <v>250</v>
      </c>
      <c r="H252" s="253">
        <v>131</v>
      </c>
      <c r="I252" s="253" t="s">
        <v>3490</v>
      </c>
      <c r="J252" s="75">
        <v>45041</v>
      </c>
      <c r="K252" s="75">
        <v>45041</v>
      </c>
      <c r="L252" s="251">
        <v>0.10429885</v>
      </c>
      <c r="M252" s="251">
        <v>0.10429885</v>
      </c>
    </row>
    <row r="253" spans="1:13">
      <c r="A253" s="55" t="str">
        <f t="shared" si="3"/>
        <v>Y0BJMD</v>
      </c>
      <c r="B253" s="55" t="s">
        <v>2898</v>
      </c>
      <c r="C253" s="55" t="s">
        <v>49</v>
      </c>
      <c r="D253" s="55"/>
      <c r="G253" s="250">
        <v>251</v>
      </c>
      <c r="H253" s="253">
        <v>241</v>
      </c>
      <c r="I253" s="253" t="s">
        <v>3183</v>
      </c>
      <c r="J253" s="75">
        <v>45041</v>
      </c>
      <c r="K253" s="75">
        <v>45041</v>
      </c>
      <c r="L253" s="256">
        <v>0.08</v>
      </c>
      <c r="M253" s="251">
        <v>0.08</v>
      </c>
    </row>
    <row r="254" spans="1:13">
      <c r="A254" s="55" t="str">
        <f t="shared" si="3"/>
        <v>IgnoreIgnore</v>
      </c>
      <c r="B254" s="55" t="s">
        <v>1291</v>
      </c>
      <c r="C254" s="55" t="s">
        <v>1291</v>
      </c>
      <c r="D254" s="55"/>
      <c r="G254" s="250">
        <v>252</v>
      </c>
      <c r="H254" s="253" t="s">
        <v>4333</v>
      </c>
      <c r="I254" s="253" t="s">
        <v>4334</v>
      </c>
      <c r="J254" s="75">
        <v>45041</v>
      </c>
      <c r="K254" s="75">
        <v>45041</v>
      </c>
      <c r="L254" s="256">
        <v>0.10429885</v>
      </c>
      <c r="M254" s="251">
        <v>0.10429885</v>
      </c>
    </row>
    <row r="255" spans="1:13">
      <c r="A255" s="55" t="str">
        <f t="shared" si="3"/>
        <v>Y0ASDDV</v>
      </c>
      <c r="B255" s="55" t="s">
        <v>2893</v>
      </c>
      <c r="C255" s="55" t="s">
        <v>1942</v>
      </c>
      <c r="D255" s="55"/>
      <c r="G255" s="250">
        <v>253</v>
      </c>
      <c r="H255" s="253" t="s">
        <v>3497</v>
      </c>
      <c r="I255" s="253" t="s">
        <v>3165</v>
      </c>
      <c r="J255" s="75">
        <v>45041</v>
      </c>
      <c r="K255" s="75">
        <v>45041</v>
      </c>
      <c r="L255" s="256">
        <v>0.16</v>
      </c>
      <c r="M255" s="251">
        <v>0.16</v>
      </c>
    </row>
    <row r="256" spans="1:13">
      <c r="A256" s="55" t="str">
        <f t="shared" si="3"/>
        <v>Y0ATDDV</v>
      </c>
      <c r="B256" s="55" t="s">
        <v>2894</v>
      </c>
      <c r="C256" s="55" t="s">
        <v>1942</v>
      </c>
      <c r="D256" s="55"/>
      <c r="G256" s="250">
        <v>254</v>
      </c>
      <c r="H256" s="253" t="s">
        <v>3485</v>
      </c>
      <c r="I256" s="253" t="s">
        <v>3170</v>
      </c>
      <c r="J256" s="75">
        <v>45041</v>
      </c>
      <c r="K256" s="75">
        <v>45041</v>
      </c>
      <c r="L256" s="256">
        <v>0.12</v>
      </c>
      <c r="M256" s="251">
        <v>0.12</v>
      </c>
    </row>
    <row r="257" spans="1:13">
      <c r="A257" s="55" t="str">
        <f t="shared" si="3"/>
        <v>Y0AKDDV</v>
      </c>
      <c r="B257" s="55" t="s">
        <v>2892</v>
      </c>
      <c r="C257" s="55" t="s">
        <v>1942</v>
      </c>
      <c r="D257" s="55"/>
      <c r="G257" s="250">
        <v>255</v>
      </c>
      <c r="H257" s="253" t="s">
        <v>3501</v>
      </c>
      <c r="I257" s="253" t="s">
        <v>3092</v>
      </c>
      <c r="J257" s="75">
        <v>45041</v>
      </c>
      <c r="K257" s="75">
        <v>45041</v>
      </c>
      <c r="L257" s="256">
        <v>9.2253349999999998E-2</v>
      </c>
      <c r="M257" s="251">
        <v>9.2253349999999998E-2</v>
      </c>
    </row>
    <row r="258" spans="1:13">
      <c r="A258" s="55" t="str">
        <f t="shared" si="3"/>
        <v>Y0AIDDD</v>
      </c>
      <c r="B258" s="55" t="s">
        <v>2891</v>
      </c>
      <c r="C258" s="55" t="s">
        <v>1954</v>
      </c>
      <c r="D258" s="55"/>
      <c r="G258" s="250">
        <v>256</v>
      </c>
      <c r="H258" s="253" t="s">
        <v>3468</v>
      </c>
      <c r="I258" s="253" t="s">
        <v>3145</v>
      </c>
      <c r="J258" s="75">
        <v>45041</v>
      </c>
      <c r="K258" s="75">
        <v>45041</v>
      </c>
      <c r="L258" s="256">
        <v>6.7610500000000002E-3</v>
      </c>
      <c r="M258" s="251">
        <v>6.7610500000000002E-3</v>
      </c>
    </row>
    <row r="259" spans="1:13">
      <c r="A259" s="55" t="str">
        <f t="shared" si="3"/>
        <v>Y0ECRWD</v>
      </c>
      <c r="B259" s="55" t="s">
        <v>1953</v>
      </c>
      <c r="C259" s="55" t="s">
        <v>59</v>
      </c>
      <c r="D259" s="55"/>
      <c r="G259" s="250">
        <v>257</v>
      </c>
      <c r="H259" s="253" t="s">
        <v>1171</v>
      </c>
      <c r="I259" s="253" t="s">
        <v>3069</v>
      </c>
      <c r="J259" s="75">
        <v>45041</v>
      </c>
      <c r="K259" s="75">
        <v>45041</v>
      </c>
      <c r="L259" s="256">
        <v>1.23145014</v>
      </c>
      <c r="M259" s="251">
        <v>1.23145014</v>
      </c>
    </row>
    <row r="260" spans="1:13">
      <c r="A260" s="55" t="str">
        <f t="shared" ref="A260:A323" si="4">+B260&amp;C260</f>
        <v>Y0ECRMD</v>
      </c>
      <c r="B260" s="55" t="s">
        <v>1953</v>
      </c>
      <c r="C260" s="55" t="s">
        <v>61</v>
      </c>
      <c r="D260" s="55"/>
      <c r="G260" s="250">
        <v>258</v>
      </c>
      <c r="H260" s="253" t="s">
        <v>1167</v>
      </c>
      <c r="I260" s="253" t="s">
        <v>3068</v>
      </c>
      <c r="J260" s="75">
        <v>45041</v>
      </c>
      <c r="K260" s="75">
        <v>45041</v>
      </c>
      <c r="L260" s="256">
        <v>5.1558264300000003</v>
      </c>
      <c r="M260" s="251">
        <v>5.1558264300000003</v>
      </c>
    </row>
    <row r="261" spans="1:13">
      <c r="A261" s="55" t="str">
        <f t="shared" si="4"/>
        <v>Y0ECDDD</v>
      </c>
      <c r="B261" s="55" t="s">
        <v>1953</v>
      </c>
      <c r="C261" s="55" t="s">
        <v>1954</v>
      </c>
      <c r="D261" s="55"/>
      <c r="G261" s="250">
        <v>259</v>
      </c>
      <c r="H261" s="253" t="s">
        <v>1161</v>
      </c>
      <c r="I261" s="253" t="s">
        <v>3062</v>
      </c>
      <c r="J261" s="75">
        <v>45041</v>
      </c>
      <c r="K261" s="75">
        <v>45041</v>
      </c>
      <c r="L261" s="256">
        <v>0.18159293000000001</v>
      </c>
      <c r="M261" s="251">
        <v>0.18159293000000001</v>
      </c>
    </row>
    <row r="262" spans="1:13">
      <c r="A262" s="55" t="str">
        <f t="shared" si="4"/>
        <v>Y0ECDWD</v>
      </c>
      <c r="B262" s="55" t="s">
        <v>1953</v>
      </c>
      <c r="C262" s="55" t="s">
        <v>1946</v>
      </c>
      <c r="D262" s="55"/>
      <c r="G262" s="250">
        <v>260</v>
      </c>
      <c r="H262" s="253" t="s">
        <v>1173</v>
      </c>
      <c r="I262" s="253" t="s">
        <v>3065</v>
      </c>
      <c r="J262" s="75">
        <v>45041</v>
      </c>
      <c r="K262" s="75">
        <v>45041</v>
      </c>
      <c r="L262" s="256">
        <v>1.2554650599999999</v>
      </c>
      <c r="M262" s="251">
        <v>1.2554650599999999</v>
      </c>
    </row>
    <row r="263" spans="1:13">
      <c r="A263" s="55" t="str">
        <f t="shared" si="4"/>
        <v>Y0EERMD</v>
      </c>
      <c r="B263" s="55" t="s">
        <v>1945</v>
      </c>
      <c r="C263" s="55" t="s">
        <v>61</v>
      </c>
      <c r="D263" s="55"/>
      <c r="G263" s="250">
        <v>261</v>
      </c>
      <c r="H263" s="253" t="s">
        <v>1354</v>
      </c>
      <c r="I263" s="253" t="s">
        <v>3088</v>
      </c>
      <c r="J263" s="75">
        <v>45041</v>
      </c>
      <c r="K263" s="75">
        <v>45041</v>
      </c>
      <c r="L263" s="256">
        <v>7.2334361899999999</v>
      </c>
      <c r="M263" s="251">
        <v>7.2334361899999999</v>
      </c>
    </row>
    <row r="264" spans="1:13">
      <c r="A264" s="55" t="str">
        <f t="shared" si="4"/>
        <v>IgnoreIgnore</v>
      </c>
      <c r="B264" s="55" t="s">
        <v>1291</v>
      </c>
      <c r="C264" s="55" t="s">
        <v>1291</v>
      </c>
      <c r="D264" s="55"/>
      <c r="G264" s="250">
        <v>262</v>
      </c>
      <c r="H264" s="253" t="s">
        <v>4335</v>
      </c>
      <c r="I264" s="253" t="s">
        <v>4336</v>
      </c>
      <c r="J264" s="75">
        <v>45041</v>
      </c>
      <c r="K264" s="75">
        <v>45041</v>
      </c>
      <c r="L264" s="256">
        <v>7.3334291699999996</v>
      </c>
      <c r="M264" s="251">
        <v>7.3334291699999996</v>
      </c>
    </row>
    <row r="265" spans="1:13">
      <c r="A265" s="55" t="str">
        <f t="shared" si="4"/>
        <v>Y0ESRMD</v>
      </c>
      <c r="B265" s="55" t="s">
        <v>1940</v>
      </c>
      <c r="C265" s="55" t="s">
        <v>61</v>
      </c>
      <c r="D265" s="55"/>
      <c r="G265" s="250">
        <v>263</v>
      </c>
      <c r="H265" s="253" t="s">
        <v>487</v>
      </c>
      <c r="I265" s="253" t="s">
        <v>3079</v>
      </c>
      <c r="J265" s="75">
        <v>45041</v>
      </c>
      <c r="K265" s="75">
        <v>45041</v>
      </c>
      <c r="L265" s="251">
        <v>6.1573620099999999</v>
      </c>
      <c r="M265" s="251">
        <v>6.1573620099999999</v>
      </c>
    </row>
    <row r="266" spans="1:13">
      <c r="A266" s="55" t="str">
        <f t="shared" si="4"/>
        <v>Y0ESSWD</v>
      </c>
      <c r="B266" s="55" t="s">
        <v>1940</v>
      </c>
      <c r="C266" s="55" t="s">
        <v>1975</v>
      </c>
      <c r="D266" s="55"/>
      <c r="G266" s="250">
        <v>264</v>
      </c>
      <c r="H266" s="253" t="s">
        <v>495</v>
      </c>
      <c r="I266" s="253" t="s">
        <v>3081</v>
      </c>
      <c r="J266" s="75">
        <v>45041</v>
      </c>
      <c r="K266" s="75">
        <v>45041</v>
      </c>
      <c r="L266" s="256">
        <v>1.17146244</v>
      </c>
      <c r="M266" s="251">
        <v>1.17146244</v>
      </c>
    </row>
    <row r="267" spans="1:13">
      <c r="A267" s="55" t="str">
        <f t="shared" si="4"/>
        <v>Y0ESRDD</v>
      </c>
      <c r="B267" s="55" t="s">
        <v>1940</v>
      </c>
      <c r="C267" s="55" t="s">
        <v>58</v>
      </c>
      <c r="D267" s="55"/>
      <c r="G267" s="250">
        <v>265</v>
      </c>
      <c r="H267" s="253" t="s">
        <v>474</v>
      </c>
      <c r="I267" s="253" t="s">
        <v>3077</v>
      </c>
      <c r="J267" s="75">
        <v>45041</v>
      </c>
      <c r="K267" s="75">
        <v>45041</v>
      </c>
      <c r="L267" s="251">
        <v>0.15066474999999999</v>
      </c>
      <c r="M267" s="251">
        <v>0.15066474999999999</v>
      </c>
    </row>
    <row r="268" spans="1:13">
      <c r="A268" s="55" t="str">
        <f t="shared" si="4"/>
        <v>Y0EEDWD</v>
      </c>
      <c r="B268" s="55" t="s">
        <v>1945</v>
      </c>
      <c r="C268" s="55" t="s">
        <v>1946</v>
      </c>
      <c r="D268" s="55"/>
      <c r="G268" s="250">
        <v>266</v>
      </c>
      <c r="H268" s="253" t="s">
        <v>1360</v>
      </c>
      <c r="I268" s="253" t="s">
        <v>3085</v>
      </c>
      <c r="J268" s="75">
        <v>45041</v>
      </c>
      <c r="K268" s="75">
        <v>45041</v>
      </c>
      <c r="L268" s="256">
        <v>1.29757463</v>
      </c>
      <c r="M268" s="251">
        <v>1.29757463</v>
      </c>
    </row>
    <row r="269" spans="1:13">
      <c r="A269" s="55" t="str">
        <f t="shared" si="4"/>
        <v>Y0EEDMD</v>
      </c>
      <c r="B269" s="55" t="s">
        <v>1945</v>
      </c>
      <c r="C269" s="55" t="s">
        <v>1943</v>
      </c>
      <c r="D269" s="55"/>
      <c r="G269" s="250">
        <v>267</v>
      </c>
      <c r="H269" s="253" t="s">
        <v>1356</v>
      </c>
      <c r="I269" s="253" t="s">
        <v>3084</v>
      </c>
      <c r="J269" s="75">
        <v>45041</v>
      </c>
      <c r="K269" s="75">
        <v>45041</v>
      </c>
      <c r="L269" s="256">
        <v>7.3334291699999996</v>
      </c>
      <c r="M269" s="251">
        <v>7.3334291699999996</v>
      </c>
    </row>
    <row r="270" spans="1:13">
      <c r="A270" s="55" t="str">
        <f t="shared" si="4"/>
        <v>IgnoreIgnore</v>
      </c>
      <c r="B270" s="55" t="s">
        <v>1291</v>
      </c>
      <c r="C270" s="55" t="s">
        <v>1291</v>
      </c>
      <c r="D270" s="55"/>
      <c r="G270" s="250">
        <v>268</v>
      </c>
      <c r="H270" s="253" t="s">
        <v>4337</v>
      </c>
      <c r="I270" s="253" t="s">
        <v>4338</v>
      </c>
      <c r="J270" s="75">
        <v>45041</v>
      </c>
      <c r="K270" s="75">
        <v>45041</v>
      </c>
      <c r="L270" s="256">
        <v>7.2334361899999999</v>
      </c>
      <c r="M270" s="251">
        <v>7.2334361899999999</v>
      </c>
    </row>
    <row r="271" spans="1:13">
      <c r="A271" s="55" t="str">
        <f t="shared" si="4"/>
        <v>Y0ESDWD</v>
      </c>
      <c r="B271" s="55" t="s">
        <v>1940</v>
      </c>
      <c r="C271" s="55" t="s">
        <v>1946</v>
      </c>
      <c r="D271" s="55"/>
      <c r="G271" s="250">
        <v>269</v>
      </c>
      <c r="H271" s="253" t="s">
        <v>508</v>
      </c>
      <c r="I271" s="253" t="s">
        <v>3073</v>
      </c>
      <c r="J271" s="75">
        <v>45041</v>
      </c>
      <c r="K271" s="75">
        <v>45041</v>
      </c>
      <c r="L271" s="251">
        <v>1.42187149</v>
      </c>
      <c r="M271" s="251">
        <v>1.42187149</v>
      </c>
    </row>
    <row r="272" spans="1:13">
      <c r="A272" s="55" t="str">
        <f t="shared" si="4"/>
        <v>Y0EERWD</v>
      </c>
      <c r="B272" s="55" t="s">
        <v>1945</v>
      </c>
      <c r="C272" s="55" t="s">
        <v>59</v>
      </c>
      <c r="D272" s="55"/>
      <c r="G272" s="250">
        <v>270</v>
      </c>
      <c r="H272" s="253" t="s">
        <v>1358</v>
      </c>
      <c r="I272" s="253" t="s">
        <v>3089</v>
      </c>
      <c r="J272" s="75">
        <v>45041</v>
      </c>
      <c r="K272" s="75">
        <v>45041</v>
      </c>
      <c r="L272" s="251">
        <v>1.29156676</v>
      </c>
      <c r="M272" s="251">
        <v>1.29156676</v>
      </c>
    </row>
    <row r="273" spans="1:13">
      <c r="A273" s="55" t="str">
        <f t="shared" si="4"/>
        <v>IgnoreIgnore</v>
      </c>
      <c r="B273" s="55" t="s">
        <v>1291</v>
      </c>
      <c r="C273" s="55" t="s">
        <v>1291</v>
      </c>
      <c r="D273" s="55"/>
      <c r="G273" s="250">
        <v>271</v>
      </c>
      <c r="H273" s="253" t="s">
        <v>4309</v>
      </c>
      <c r="I273" s="253" t="s">
        <v>4310</v>
      </c>
      <c r="J273" s="75">
        <v>45041</v>
      </c>
      <c r="K273" s="75">
        <v>45041</v>
      </c>
      <c r="L273" s="256">
        <v>1.29636705</v>
      </c>
      <c r="M273" s="251">
        <v>1.29636705</v>
      </c>
    </row>
    <row r="274" spans="1:13">
      <c r="A274" s="55" t="str">
        <f t="shared" si="4"/>
        <v>Y0ECDMD</v>
      </c>
      <c r="B274" s="55" t="s">
        <v>1953</v>
      </c>
      <c r="C274" s="55" t="s">
        <v>1943</v>
      </c>
      <c r="D274" s="55"/>
      <c r="G274" s="250">
        <v>272</v>
      </c>
      <c r="H274" s="253" t="s">
        <v>1169</v>
      </c>
      <c r="I274" s="253" t="s">
        <v>3064</v>
      </c>
      <c r="J274" s="75">
        <v>45041</v>
      </c>
      <c r="K274" s="75">
        <v>45041</v>
      </c>
      <c r="L274" s="256">
        <v>5.2358262599999996</v>
      </c>
      <c r="M274" s="251">
        <v>5.2358262599999996</v>
      </c>
    </row>
    <row r="275" spans="1:13">
      <c r="A275" s="55" t="str">
        <f t="shared" si="4"/>
        <v>Y0ECRDD</v>
      </c>
      <c r="B275" s="55" t="s">
        <v>1953</v>
      </c>
      <c r="C275" s="55" t="s">
        <v>58</v>
      </c>
      <c r="D275" s="55"/>
      <c r="G275" s="250">
        <v>273</v>
      </c>
      <c r="H275" s="253" t="s">
        <v>1157</v>
      </c>
      <c r="I275" s="253" t="s">
        <v>3066</v>
      </c>
      <c r="J275" s="75">
        <v>45041</v>
      </c>
      <c r="K275" s="75">
        <v>45041</v>
      </c>
      <c r="L275" s="256">
        <v>0.17719994</v>
      </c>
      <c r="M275" s="251">
        <v>0.17719994</v>
      </c>
    </row>
    <row r="276" spans="1:13">
      <c r="A276" s="55" t="str">
        <f t="shared" si="4"/>
        <v>IgnoreIgnore</v>
      </c>
      <c r="B276" s="55" t="s">
        <v>1291</v>
      </c>
      <c r="C276" s="55" t="s">
        <v>1291</v>
      </c>
      <c r="D276" s="55"/>
      <c r="G276" s="250">
        <v>274</v>
      </c>
      <c r="H276" s="253" t="s">
        <v>4311</v>
      </c>
      <c r="I276" s="253" t="s">
        <v>4312</v>
      </c>
      <c r="J276" s="75">
        <v>45041</v>
      </c>
      <c r="K276" s="75">
        <v>45041</v>
      </c>
      <c r="L276" s="251">
        <v>1.23145014</v>
      </c>
      <c r="M276" s="251">
        <v>1.23145014</v>
      </c>
    </row>
    <row r="277" spans="1:13">
      <c r="A277" s="55" t="str">
        <f t="shared" si="4"/>
        <v>IgnoreIgnore</v>
      </c>
      <c r="B277" s="55" t="s">
        <v>1291</v>
      </c>
      <c r="C277" s="55" t="s">
        <v>1291</v>
      </c>
      <c r="D277" s="55"/>
      <c r="G277" s="250">
        <v>275</v>
      </c>
      <c r="H277" s="253" t="s">
        <v>4339</v>
      </c>
      <c r="I277" s="253" t="s">
        <v>4340</v>
      </c>
      <c r="J277" s="75">
        <v>45041</v>
      </c>
      <c r="K277" s="75">
        <v>45041</v>
      </c>
      <c r="L277" s="251">
        <v>5.2358262599999996</v>
      </c>
      <c r="M277" s="251">
        <v>5.2358262599999996</v>
      </c>
    </row>
    <row r="278" spans="1:13">
      <c r="A278" s="55" t="str">
        <f t="shared" si="4"/>
        <v>IgnoreIgnore</v>
      </c>
      <c r="B278" s="55" t="s">
        <v>1291</v>
      </c>
      <c r="C278" s="55" t="s">
        <v>1291</v>
      </c>
      <c r="D278" s="55"/>
      <c r="G278" s="250">
        <v>276</v>
      </c>
      <c r="H278" s="253" t="s">
        <v>4341</v>
      </c>
      <c r="I278" s="253" t="s">
        <v>4342</v>
      </c>
      <c r="J278" s="75">
        <v>45041</v>
      </c>
      <c r="K278" s="75">
        <v>45041</v>
      </c>
      <c r="L278" s="251">
        <v>5.1558264300000003</v>
      </c>
      <c r="M278" s="251">
        <v>5.1558264300000003</v>
      </c>
    </row>
    <row r="279" spans="1:13">
      <c r="A279" s="55" t="str">
        <f t="shared" si="4"/>
        <v>IgnoreIgnore</v>
      </c>
      <c r="B279" s="55" t="s">
        <v>1291</v>
      </c>
      <c r="C279" s="55" t="s">
        <v>1291</v>
      </c>
      <c r="D279" s="55"/>
      <c r="G279" s="250">
        <v>277</v>
      </c>
      <c r="H279" s="253" t="s">
        <v>4343</v>
      </c>
      <c r="I279" s="253" t="s">
        <v>4344</v>
      </c>
      <c r="J279" s="75">
        <v>45041</v>
      </c>
      <c r="K279" s="75">
        <v>45041</v>
      </c>
      <c r="L279" s="251">
        <v>2.25</v>
      </c>
      <c r="M279" s="251">
        <v>2.25</v>
      </c>
    </row>
    <row r="280" spans="1:13">
      <c r="A280" s="55" t="str">
        <f t="shared" si="4"/>
        <v>IgnoreIgnore</v>
      </c>
      <c r="B280" s="55" t="s">
        <v>1291</v>
      </c>
      <c r="C280" s="55" t="s">
        <v>1291</v>
      </c>
      <c r="D280" s="55"/>
      <c r="G280" s="250">
        <v>278</v>
      </c>
      <c r="H280" s="253" t="s">
        <v>4345</v>
      </c>
      <c r="I280" s="253" t="s">
        <v>4346</v>
      </c>
      <c r="J280" s="75">
        <v>45041</v>
      </c>
      <c r="K280" s="75">
        <v>45041</v>
      </c>
      <c r="L280" s="256">
        <v>6.4592906399999999</v>
      </c>
      <c r="M280" s="251">
        <v>6.4592906399999999</v>
      </c>
    </row>
    <row r="281" spans="1:13">
      <c r="A281" s="55" t="str">
        <f t="shared" si="4"/>
        <v>IgnoreIgnore</v>
      </c>
      <c r="B281" s="55" t="s">
        <v>1291</v>
      </c>
      <c r="C281" s="55" t="s">
        <v>1291</v>
      </c>
      <c r="D281" s="55"/>
      <c r="G281" s="250">
        <v>279</v>
      </c>
      <c r="H281" s="253" t="s">
        <v>4313</v>
      </c>
      <c r="I281" s="253" t="s">
        <v>4314</v>
      </c>
      <c r="J281" s="75">
        <v>45041</v>
      </c>
      <c r="K281" s="75">
        <v>45041</v>
      </c>
      <c r="L281" s="256">
        <v>1.2554650599999999</v>
      </c>
      <c r="M281" s="251">
        <v>1.2554650599999999</v>
      </c>
    </row>
    <row r="282" spans="1:13">
      <c r="A282" s="55" t="str">
        <f t="shared" si="4"/>
        <v>Y0EEDDD</v>
      </c>
      <c r="B282" s="55" t="s">
        <v>1945</v>
      </c>
      <c r="C282" s="55" t="s">
        <v>1954</v>
      </c>
      <c r="D282" s="55"/>
      <c r="G282" s="250">
        <v>280</v>
      </c>
      <c r="H282" s="253" t="s">
        <v>1348</v>
      </c>
      <c r="I282" s="253" t="s">
        <v>3082</v>
      </c>
      <c r="J282" s="75">
        <v>45041</v>
      </c>
      <c r="K282" s="75">
        <v>45041</v>
      </c>
      <c r="L282" s="256">
        <v>0.19622455999999999</v>
      </c>
      <c r="M282" s="251">
        <v>0.19622455999999999</v>
      </c>
    </row>
    <row r="283" spans="1:13">
      <c r="A283" s="55" t="str">
        <f t="shared" si="4"/>
        <v>Y0EERDD</v>
      </c>
      <c r="B283" s="55" t="s">
        <v>1945</v>
      </c>
      <c r="C283" s="55" t="s">
        <v>58</v>
      </c>
      <c r="D283" s="55"/>
      <c r="G283" s="250">
        <v>281</v>
      </c>
      <c r="H283" s="253" t="s">
        <v>1343</v>
      </c>
      <c r="I283" s="253" t="s">
        <v>3086</v>
      </c>
      <c r="J283" s="75">
        <v>45041</v>
      </c>
      <c r="K283" s="75">
        <v>45041</v>
      </c>
      <c r="L283" s="256">
        <v>0.17987982</v>
      </c>
      <c r="M283" s="251">
        <v>0.17987982</v>
      </c>
    </row>
    <row r="284" spans="1:13">
      <c r="A284" s="55" t="str">
        <f t="shared" si="4"/>
        <v>Y0ESRWD</v>
      </c>
      <c r="B284" s="55" t="s">
        <v>1940</v>
      </c>
      <c r="C284" s="55" t="s">
        <v>59</v>
      </c>
      <c r="D284" s="55"/>
      <c r="G284" s="250">
        <v>282</v>
      </c>
      <c r="H284" s="253" t="s">
        <v>506</v>
      </c>
      <c r="I284" s="253" t="s">
        <v>3080</v>
      </c>
      <c r="J284" s="75">
        <v>45041</v>
      </c>
      <c r="K284" s="75">
        <v>45041</v>
      </c>
      <c r="L284" s="256">
        <v>1.29636705</v>
      </c>
      <c r="M284" s="251">
        <v>1.29636705</v>
      </c>
    </row>
    <row r="285" spans="1:13">
      <c r="A285" s="55" t="str">
        <f t="shared" si="4"/>
        <v>Y0ESSDD</v>
      </c>
      <c r="B285" s="55" t="s">
        <v>1940</v>
      </c>
      <c r="C285" s="55" t="s">
        <v>1971</v>
      </c>
      <c r="D285" s="55"/>
      <c r="G285" s="250">
        <v>283</v>
      </c>
      <c r="H285" s="253" t="s">
        <v>491</v>
      </c>
      <c r="I285" s="253" t="s">
        <v>3075</v>
      </c>
      <c r="J285" s="75">
        <v>45041</v>
      </c>
      <c r="K285" s="75">
        <v>45041</v>
      </c>
      <c r="L285" s="256">
        <v>0.1533593</v>
      </c>
      <c r="M285" s="251">
        <v>0.1533593</v>
      </c>
    </row>
    <row r="286" spans="1:13">
      <c r="A286" s="55" t="str">
        <f t="shared" si="4"/>
        <v>Y0EBRMD</v>
      </c>
      <c r="B286" s="55" t="s">
        <v>1961</v>
      </c>
      <c r="C286" s="55" t="s">
        <v>61</v>
      </c>
      <c r="D286" s="55"/>
      <c r="G286" s="250">
        <v>284</v>
      </c>
      <c r="H286" s="253" t="s">
        <v>322</v>
      </c>
      <c r="I286" s="253" t="s">
        <v>3161</v>
      </c>
      <c r="J286" s="75">
        <v>45041</v>
      </c>
      <c r="K286" s="75">
        <v>45041</v>
      </c>
      <c r="L286" s="256">
        <v>0.05</v>
      </c>
      <c r="M286" s="251">
        <v>0.05</v>
      </c>
    </row>
    <row r="287" spans="1:13">
      <c r="A287" s="55" t="str">
        <f t="shared" si="4"/>
        <v>IgnoreIgnore</v>
      </c>
      <c r="B287" s="55" t="s">
        <v>1291</v>
      </c>
      <c r="C287" s="55" t="s">
        <v>1291</v>
      </c>
      <c r="D287" s="55"/>
      <c r="G287" s="250">
        <v>285</v>
      </c>
      <c r="H287" s="253" t="s">
        <v>4315</v>
      </c>
      <c r="I287" s="253" t="s">
        <v>4316</v>
      </c>
      <c r="J287" s="75">
        <v>45041</v>
      </c>
      <c r="K287" s="75">
        <v>45041</v>
      </c>
      <c r="L287" s="256">
        <v>1.42187149</v>
      </c>
      <c r="M287" s="251">
        <v>1.42187149</v>
      </c>
    </row>
    <row r="288" spans="1:13">
      <c r="A288" s="55" t="str">
        <f t="shared" si="4"/>
        <v>IgnoreIgnore</v>
      </c>
      <c r="B288" s="55" t="s">
        <v>1291</v>
      </c>
      <c r="C288" s="55" t="s">
        <v>1291</v>
      </c>
      <c r="D288" s="55"/>
      <c r="G288" s="250">
        <v>286</v>
      </c>
      <c r="H288" s="253" t="s">
        <v>4347</v>
      </c>
      <c r="I288" s="253" t="s">
        <v>4348</v>
      </c>
      <c r="J288" s="75">
        <v>45041</v>
      </c>
      <c r="K288" s="75">
        <v>45041</v>
      </c>
      <c r="L288" s="256">
        <v>0.05</v>
      </c>
      <c r="M288" s="251">
        <v>0.05</v>
      </c>
    </row>
    <row r="289" spans="1:13">
      <c r="A289" s="55" t="str">
        <f t="shared" si="4"/>
        <v>Y0EZDDV</v>
      </c>
      <c r="B289" s="55" t="s">
        <v>1985</v>
      </c>
      <c r="C289" s="55" t="s">
        <v>1942</v>
      </c>
      <c r="D289" s="55"/>
      <c r="G289" s="250">
        <v>287</v>
      </c>
      <c r="H289" s="254" t="s">
        <v>568</v>
      </c>
      <c r="I289" s="253" t="s">
        <v>4349</v>
      </c>
      <c r="J289" s="75">
        <v>45041</v>
      </c>
      <c r="K289" s="75">
        <v>45041</v>
      </c>
      <c r="L289" s="256">
        <v>0.65</v>
      </c>
      <c r="M289" s="251">
        <v>0.65</v>
      </c>
    </row>
    <row r="290" spans="1:13">
      <c r="A290" s="55" t="str">
        <f t="shared" si="4"/>
        <v>Y0EYDDV</v>
      </c>
      <c r="B290" s="55" t="s">
        <v>1983</v>
      </c>
      <c r="C290" s="55" t="s">
        <v>1942</v>
      </c>
      <c r="D290" s="55"/>
      <c r="G290" s="250">
        <v>288</v>
      </c>
      <c r="H290" s="253" t="s">
        <v>557</v>
      </c>
      <c r="I290" s="253" t="s">
        <v>4350</v>
      </c>
      <c r="J290" s="75">
        <v>45041</v>
      </c>
      <c r="K290" s="75">
        <v>45041</v>
      </c>
      <c r="L290" s="256">
        <v>2.25</v>
      </c>
      <c r="M290" s="251">
        <v>2.25</v>
      </c>
    </row>
    <row r="291" spans="1:13">
      <c r="A291" s="55" t="str">
        <f t="shared" si="4"/>
        <v>Y0EXRD</v>
      </c>
      <c r="B291" s="55" t="s">
        <v>1981</v>
      </c>
      <c r="C291" s="55" t="s">
        <v>57</v>
      </c>
      <c r="D291" s="55"/>
      <c r="G291" s="250">
        <v>289</v>
      </c>
      <c r="H291" s="253" t="s">
        <v>542</v>
      </c>
      <c r="I291" s="253" t="s">
        <v>4351</v>
      </c>
      <c r="J291" s="75">
        <v>45041</v>
      </c>
      <c r="K291" s="75">
        <v>45041</v>
      </c>
      <c r="L291" s="256">
        <v>1.3</v>
      </c>
      <c r="M291" s="251">
        <v>1.3</v>
      </c>
    </row>
    <row r="292" spans="1:13">
      <c r="A292" s="55" t="str">
        <f t="shared" si="4"/>
        <v>Y0EBDMD</v>
      </c>
      <c r="B292" s="55" t="s">
        <v>1961</v>
      </c>
      <c r="C292" s="55" t="s">
        <v>1943</v>
      </c>
      <c r="D292" s="55"/>
      <c r="G292" s="250">
        <v>290</v>
      </c>
      <c r="H292" s="253" t="s">
        <v>324</v>
      </c>
      <c r="I292" s="253" t="s">
        <v>3158</v>
      </c>
      <c r="J292" s="75">
        <v>45041</v>
      </c>
      <c r="K292" s="75">
        <v>45041</v>
      </c>
      <c r="L292" s="256">
        <v>0.09</v>
      </c>
      <c r="M292" s="251">
        <v>0.09</v>
      </c>
    </row>
    <row r="293" spans="1:13">
      <c r="A293" s="55" t="str">
        <f t="shared" si="4"/>
        <v>Y0ESDDD</v>
      </c>
      <c r="B293" s="55" t="s">
        <v>1940</v>
      </c>
      <c r="C293" s="55" t="s">
        <v>1954</v>
      </c>
      <c r="D293" s="55"/>
      <c r="G293" s="250">
        <v>291</v>
      </c>
      <c r="H293" s="253" t="s">
        <v>477</v>
      </c>
      <c r="I293" s="253" t="s">
        <v>3071</v>
      </c>
      <c r="J293" s="75">
        <v>45041</v>
      </c>
      <c r="K293" s="75">
        <v>45041</v>
      </c>
      <c r="L293" s="256">
        <v>0.15334208999999999</v>
      </c>
      <c r="M293" s="251">
        <v>0.15334208999999999</v>
      </c>
    </row>
    <row r="294" spans="1:13">
      <c r="A294" s="55" t="str">
        <f t="shared" si="4"/>
        <v>Y0EYRD</v>
      </c>
      <c r="B294" s="55" t="s">
        <v>1983</v>
      </c>
      <c r="C294" s="55" t="s">
        <v>57</v>
      </c>
      <c r="D294" s="55"/>
      <c r="G294" s="250">
        <v>292</v>
      </c>
      <c r="H294" s="253" t="s">
        <v>552</v>
      </c>
      <c r="I294" s="253" t="s">
        <v>4352</v>
      </c>
      <c r="J294" s="75">
        <v>45041</v>
      </c>
      <c r="K294" s="75">
        <v>45041</v>
      </c>
      <c r="L294" s="256">
        <v>2.25</v>
      </c>
      <c r="M294" s="251">
        <v>2.25</v>
      </c>
    </row>
    <row r="295" spans="1:13">
      <c r="A295" s="55" t="str">
        <f t="shared" si="4"/>
        <v>Y0ESDMD</v>
      </c>
      <c r="B295" s="55" t="s">
        <v>1940</v>
      </c>
      <c r="C295" s="55" t="s">
        <v>1943</v>
      </c>
      <c r="D295" s="55"/>
      <c r="G295" s="250">
        <v>293</v>
      </c>
      <c r="H295" s="254" t="s">
        <v>489</v>
      </c>
      <c r="I295" s="253" t="s">
        <v>3072</v>
      </c>
      <c r="J295" s="75">
        <v>45041</v>
      </c>
      <c r="K295" s="75">
        <v>45041</v>
      </c>
      <c r="L295" s="256">
        <v>6.4592906399999999</v>
      </c>
      <c r="M295" s="251">
        <v>6.4592906399999999</v>
      </c>
    </row>
    <row r="296" spans="1:13">
      <c r="A296" s="55" t="str">
        <f t="shared" si="4"/>
        <v>IgnoreIgnore</v>
      </c>
      <c r="B296" s="55" t="s">
        <v>1291</v>
      </c>
      <c r="C296" s="55" t="s">
        <v>1291</v>
      </c>
      <c r="D296" s="55"/>
      <c r="G296" s="250">
        <v>294</v>
      </c>
      <c r="H296" s="253" t="s">
        <v>4353</v>
      </c>
      <c r="I296" s="253" t="s">
        <v>4354</v>
      </c>
      <c r="J296" s="75">
        <v>45041</v>
      </c>
      <c r="K296" s="75">
        <v>45041</v>
      </c>
      <c r="L296" s="256">
        <v>1.3</v>
      </c>
      <c r="M296" s="251">
        <v>1.3</v>
      </c>
    </row>
    <row r="297" spans="1:13">
      <c r="A297" s="55" t="str">
        <f t="shared" si="4"/>
        <v>Y0EZRD</v>
      </c>
      <c r="B297" s="55" t="s">
        <v>1985</v>
      </c>
      <c r="C297" s="55" t="s">
        <v>57</v>
      </c>
      <c r="D297" s="55"/>
      <c r="G297" s="250">
        <v>295</v>
      </c>
      <c r="H297" s="253" t="s">
        <v>563</v>
      </c>
      <c r="I297" s="253" t="s">
        <v>4355</v>
      </c>
      <c r="J297" s="75">
        <v>45041</v>
      </c>
      <c r="K297" s="75">
        <v>45041</v>
      </c>
      <c r="L297" s="256">
        <v>1.5</v>
      </c>
      <c r="M297" s="251">
        <v>1.5</v>
      </c>
    </row>
    <row r="298" spans="1:13">
      <c r="A298" s="55" t="str">
        <f t="shared" si="4"/>
        <v>IgnoreIgnore</v>
      </c>
      <c r="B298" s="55" t="s">
        <v>1291</v>
      </c>
      <c r="C298" s="55" t="s">
        <v>1291</v>
      </c>
      <c r="D298" s="55"/>
      <c r="G298" s="250">
        <v>296</v>
      </c>
      <c r="H298" s="253" t="s">
        <v>4356</v>
      </c>
      <c r="I298" s="253" t="s">
        <v>4357</v>
      </c>
      <c r="J298" s="75">
        <v>45041</v>
      </c>
      <c r="K298" s="75">
        <v>45041</v>
      </c>
      <c r="L298" s="251">
        <v>6.1573620099999999</v>
      </c>
      <c r="M298" s="251">
        <v>6.1573620099999999</v>
      </c>
    </row>
    <row r="299" spans="1:13">
      <c r="A299" s="55" t="str">
        <f t="shared" si="4"/>
        <v>IgnoreIgnore</v>
      </c>
      <c r="B299" s="55" t="s">
        <v>1291</v>
      </c>
      <c r="C299" s="55" t="s">
        <v>1291</v>
      </c>
      <c r="D299" s="55"/>
      <c r="G299" s="250">
        <v>297</v>
      </c>
      <c r="H299" s="253" t="s">
        <v>4358</v>
      </c>
      <c r="I299" s="253" t="s">
        <v>4359</v>
      </c>
      <c r="J299" s="75">
        <v>45041</v>
      </c>
      <c r="K299" s="75">
        <v>45041</v>
      </c>
      <c r="L299" s="256">
        <v>0.09</v>
      </c>
      <c r="M299" s="251">
        <v>0.09</v>
      </c>
    </row>
    <row r="300" spans="1:13">
      <c r="A300" s="55" t="str">
        <f t="shared" si="4"/>
        <v>Y0ESIDD</v>
      </c>
      <c r="B300" s="55" t="s">
        <v>1940</v>
      </c>
      <c r="C300" s="55" t="s">
        <v>67</v>
      </c>
      <c r="D300" s="55"/>
      <c r="G300" s="250">
        <v>298</v>
      </c>
      <c r="H300" s="253" t="s">
        <v>483</v>
      </c>
      <c r="I300" s="253" t="s">
        <v>3076</v>
      </c>
      <c r="J300" s="75">
        <v>45041</v>
      </c>
      <c r="K300" s="75">
        <v>45041</v>
      </c>
      <c r="L300" s="256">
        <v>0.23518469</v>
      </c>
      <c r="M300" s="251">
        <v>0.23518469</v>
      </c>
    </row>
    <row r="301" spans="1:13">
      <c r="A301" s="55" t="str">
        <f t="shared" si="4"/>
        <v>Y0AIDMD</v>
      </c>
      <c r="B301" s="55" t="s">
        <v>2891</v>
      </c>
      <c r="C301" s="55" t="s">
        <v>1943</v>
      </c>
      <c r="D301" s="55"/>
      <c r="G301" s="250">
        <v>299</v>
      </c>
      <c r="H301" s="253" t="s">
        <v>3494</v>
      </c>
      <c r="I301" s="253" t="s">
        <v>3147</v>
      </c>
      <c r="J301" s="75">
        <v>45041</v>
      </c>
      <c r="K301" s="75">
        <v>45041</v>
      </c>
      <c r="L301" s="256">
        <v>7.0000000000000007E-2</v>
      </c>
      <c r="M301" s="251">
        <v>7.0000000000000007E-2</v>
      </c>
    </row>
    <row r="302" spans="1:13">
      <c r="A302" s="55" t="str">
        <f t="shared" si="4"/>
        <v>Y0AIDWD</v>
      </c>
      <c r="B302" s="55" t="s">
        <v>2891</v>
      </c>
      <c r="C302" s="55" t="s">
        <v>1946</v>
      </c>
      <c r="D302" s="55"/>
      <c r="G302" s="250">
        <v>300</v>
      </c>
      <c r="H302" s="253" t="s">
        <v>3486</v>
      </c>
      <c r="I302" s="253" t="s">
        <v>3148</v>
      </c>
      <c r="J302" s="75">
        <v>45041</v>
      </c>
      <c r="K302" s="75">
        <v>45041</v>
      </c>
      <c r="L302" s="256">
        <v>3.2825809999999997E-2</v>
      </c>
      <c r="M302" s="251">
        <v>3.2825809999999997E-2</v>
      </c>
    </row>
    <row r="303" spans="1:13">
      <c r="A303" s="55" t="str">
        <f t="shared" si="4"/>
        <v>Y0AHDDV</v>
      </c>
      <c r="B303" s="55" t="s">
        <v>2890</v>
      </c>
      <c r="C303" s="55" t="s">
        <v>1942</v>
      </c>
      <c r="D303" s="55"/>
      <c r="G303" s="250">
        <v>301</v>
      </c>
      <c r="H303" s="254" t="s">
        <v>3489</v>
      </c>
      <c r="I303" s="253" t="s">
        <v>3125</v>
      </c>
      <c r="J303" s="75">
        <v>45041</v>
      </c>
      <c r="K303" s="75">
        <v>45041</v>
      </c>
      <c r="L303" s="256">
        <v>0.14033434</v>
      </c>
      <c r="M303" s="251">
        <v>0.14033434</v>
      </c>
    </row>
    <row r="304" spans="1:13">
      <c r="A304" s="55" t="str">
        <f t="shared" si="4"/>
        <v>Y0BLDDD</v>
      </c>
      <c r="B304" s="55" t="s">
        <v>2899</v>
      </c>
      <c r="C304" s="55" t="s">
        <v>1954</v>
      </c>
      <c r="D304" s="55"/>
      <c r="G304" s="250">
        <v>302</v>
      </c>
      <c r="H304" s="253" t="s">
        <v>3462</v>
      </c>
      <c r="I304" s="253" t="s">
        <v>3096</v>
      </c>
      <c r="J304" s="75">
        <v>45041</v>
      </c>
      <c r="K304" s="75">
        <v>45041</v>
      </c>
      <c r="L304" s="256">
        <v>9.4435000000000005E-4</v>
      </c>
      <c r="M304" s="251">
        <v>9.4435000000000005E-4</v>
      </c>
    </row>
    <row r="305" spans="1:13">
      <c r="A305" s="55" t="str">
        <f t="shared" si="4"/>
        <v>Y0BLDWD</v>
      </c>
      <c r="B305" s="55" t="s">
        <v>2899</v>
      </c>
      <c r="C305" s="55" t="s">
        <v>1946</v>
      </c>
      <c r="D305" s="55"/>
      <c r="G305" s="250">
        <v>303</v>
      </c>
      <c r="H305" s="253" t="s">
        <v>3495</v>
      </c>
      <c r="I305" s="253" t="s">
        <v>3099</v>
      </c>
      <c r="J305" s="75">
        <v>45041</v>
      </c>
      <c r="K305" s="75">
        <v>45041</v>
      </c>
      <c r="L305" s="256">
        <v>1.633745E-2</v>
      </c>
      <c r="M305" s="251">
        <v>1.633745E-2</v>
      </c>
    </row>
    <row r="306" spans="1:13">
      <c r="A306" s="55" t="str">
        <f t="shared" si="4"/>
        <v>Y0BLDMD</v>
      </c>
      <c r="B306" s="55" t="s">
        <v>2899</v>
      </c>
      <c r="C306" s="55" t="s">
        <v>1943</v>
      </c>
      <c r="D306" s="55"/>
      <c r="G306" s="250">
        <v>304</v>
      </c>
      <c r="H306" s="253" t="s">
        <v>3475</v>
      </c>
      <c r="I306" s="253" t="s">
        <v>3098</v>
      </c>
      <c r="J306" s="75">
        <v>45041</v>
      </c>
      <c r="K306" s="75">
        <v>45041</v>
      </c>
      <c r="L306" s="256">
        <v>9.8161899999999996E-2</v>
      </c>
      <c r="M306" s="251">
        <v>9.8161899999999996E-2</v>
      </c>
    </row>
    <row r="307" spans="1:13">
      <c r="A307" s="55" t="str">
        <f t="shared" si="4"/>
        <v>Y0BNDMD</v>
      </c>
      <c r="B307" s="55" t="s">
        <v>2901</v>
      </c>
      <c r="C307" s="55" t="s">
        <v>1943</v>
      </c>
      <c r="D307" s="55"/>
      <c r="G307" s="250">
        <v>305</v>
      </c>
      <c r="H307" s="253" t="s">
        <v>3479</v>
      </c>
      <c r="I307" s="253" t="s">
        <v>3480</v>
      </c>
      <c r="J307" s="75">
        <v>45041</v>
      </c>
      <c r="K307" s="75">
        <v>45041</v>
      </c>
      <c r="L307" s="256">
        <v>0.11511776</v>
      </c>
      <c r="M307" s="251">
        <v>0.11511776</v>
      </c>
    </row>
    <row r="308" spans="1:13">
      <c r="A308" s="55" t="str">
        <f t="shared" si="4"/>
        <v>Y0BMDDV</v>
      </c>
      <c r="B308" s="55" t="s">
        <v>2900</v>
      </c>
      <c r="C308" s="55" t="s">
        <v>1942</v>
      </c>
      <c r="D308" s="55"/>
      <c r="G308" s="250">
        <v>306</v>
      </c>
      <c r="H308" s="253" t="s">
        <v>3498</v>
      </c>
      <c r="I308" s="253" t="s">
        <v>3499</v>
      </c>
      <c r="J308" s="75">
        <v>45041</v>
      </c>
      <c r="K308" s="75">
        <v>45041</v>
      </c>
      <c r="L308" s="256">
        <v>0.03</v>
      </c>
      <c r="M308" s="251">
        <v>0.03</v>
      </c>
    </row>
    <row r="309" spans="1:13">
      <c r="A309" s="55" t="str">
        <f t="shared" si="4"/>
        <v>Y0BJDMD</v>
      </c>
      <c r="B309" s="55" t="s">
        <v>2898</v>
      </c>
      <c r="C309" s="55" t="s">
        <v>1943</v>
      </c>
      <c r="D309" s="55"/>
      <c r="G309" s="250">
        <v>307</v>
      </c>
      <c r="H309" s="253" t="s">
        <v>3492</v>
      </c>
      <c r="I309" s="253" t="s">
        <v>3180</v>
      </c>
      <c r="J309" s="75">
        <v>45041</v>
      </c>
      <c r="K309" s="75">
        <v>45041</v>
      </c>
      <c r="L309" s="256">
        <v>0.09</v>
      </c>
      <c r="M309" s="251">
        <v>0.09</v>
      </c>
    </row>
    <row r="310" spans="1:13">
      <c r="A310" s="55" t="str">
        <f t="shared" si="4"/>
        <v>IgnoreIgnore</v>
      </c>
      <c r="B310" s="55" t="s">
        <v>1291</v>
      </c>
      <c r="C310" s="55" t="s">
        <v>1291</v>
      </c>
      <c r="D310" s="55"/>
      <c r="G310" s="250">
        <v>308</v>
      </c>
      <c r="H310" s="254" t="s">
        <v>4360</v>
      </c>
      <c r="I310" s="253" t="s">
        <v>4361</v>
      </c>
      <c r="J310" s="75">
        <v>45041</v>
      </c>
      <c r="K310" s="75">
        <v>45041</v>
      </c>
      <c r="L310" s="256">
        <v>7.0000000000000007E-2</v>
      </c>
      <c r="M310" s="251">
        <v>7.0000000000000007E-2</v>
      </c>
    </row>
    <row r="311" spans="1:13">
      <c r="A311" s="55" t="str">
        <f t="shared" si="4"/>
        <v>IgnoreIgnore</v>
      </c>
      <c r="B311" s="55" t="s">
        <v>1291</v>
      </c>
      <c r="C311" s="55" t="s">
        <v>1291</v>
      </c>
      <c r="D311" s="55"/>
      <c r="G311" s="250">
        <v>309</v>
      </c>
      <c r="H311" s="253" t="s">
        <v>4362</v>
      </c>
      <c r="I311" s="253" t="s">
        <v>4363</v>
      </c>
      <c r="J311" s="75">
        <v>45041</v>
      </c>
      <c r="K311" s="75">
        <v>45041</v>
      </c>
      <c r="L311" s="256">
        <v>0.14033434</v>
      </c>
      <c r="M311" s="251">
        <v>0.14033434</v>
      </c>
    </row>
    <row r="312" spans="1:13">
      <c r="A312" s="55" t="str">
        <f t="shared" si="4"/>
        <v>IgnoreIgnore</v>
      </c>
      <c r="B312" s="55" t="s">
        <v>1291</v>
      </c>
      <c r="C312" s="55" t="s">
        <v>1291</v>
      </c>
      <c r="D312" s="55"/>
      <c r="G312" s="250">
        <v>310</v>
      </c>
      <c r="H312" s="253" t="s">
        <v>4364</v>
      </c>
      <c r="I312" s="253" t="s">
        <v>4365</v>
      </c>
      <c r="J312" s="75">
        <v>45041</v>
      </c>
      <c r="K312" s="75">
        <v>45041</v>
      </c>
      <c r="L312" s="251">
        <v>0.12</v>
      </c>
      <c r="M312" s="251">
        <v>0.12</v>
      </c>
    </row>
    <row r="313" spans="1:13">
      <c r="A313" s="55" t="str">
        <f t="shared" si="4"/>
        <v>IgnoreIgnore</v>
      </c>
      <c r="B313" s="55" t="s">
        <v>1291</v>
      </c>
      <c r="C313" s="55" t="s">
        <v>1291</v>
      </c>
      <c r="D313" s="55"/>
      <c r="G313" s="250">
        <v>311</v>
      </c>
      <c r="H313" s="253" t="s">
        <v>4366</v>
      </c>
      <c r="I313" s="253" t="s">
        <v>4367</v>
      </c>
      <c r="J313" s="75">
        <v>45041</v>
      </c>
      <c r="K313" s="75">
        <v>45041</v>
      </c>
      <c r="L313" s="251">
        <v>0.11511776</v>
      </c>
      <c r="M313" s="251">
        <v>0.11511776</v>
      </c>
    </row>
    <row r="314" spans="1:13">
      <c r="A314" s="55" t="str">
        <f t="shared" si="4"/>
        <v>Y0D6DI</v>
      </c>
      <c r="B314" s="55" t="s">
        <v>2906</v>
      </c>
      <c r="C314" s="55" t="s">
        <v>3536</v>
      </c>
      <c r="D314" s="55"/>
      <c r="G314" s="250">
        <v>312</v>
      </c>
      <c r="H314" s="253" t="s">
        <v>3470</v>
      </c>
      <c r="I314" s="253" t="s">
        <v>3118</v>
      </c>
      <c r="J314" s="75">
        <v>45041</v>
      </c>
      <c r="K314" s="75">
        <v>45041</v>
      </c>
      <c r="L314" s="256">
        <v>7.0000000000000007E-2</v>
      </c>
      <c r="M314" s="251">
        <v>7.0000000000000007E-2</v>
      </c>
    </row>
    <row r="315" spans="1:13">
      <c r="A315" s="55" t="str">
        <f t="shared" si="4"/>
        <v>IgnoreIgnore</v>
      </c>
      <c r="B315" s="55" t="s">
        <v>1291</v>
      </c>
      <c r="C315" s="55" t="s">
        <v>1291</v>
      </c>
      <c r="D315" s="55"/>
      <c r="G315" s="250">
        <v>313</v>
      </c>
      <c r="H315" s="253" t="s">
        <v>4368</v>
      </c>
      <c r="I315" s="253" t="s">
        <v>4369</v>
      </c>
      <c r="J315" s="75">
        <v>45041</v>
      </c>
      <c r="K315" s="75">
        <v>45041</v>
      </c>
      <c r="L315" s="251">
        <v>0.16</v>
      </c>
      <c r="M315" s="251">
        <v>0.16</v>
      </c>
    </row>
    <row r="316" spans="1:13">
      <c r="A316" s="55" t="str">
        <f t="shared" si="4"/>
        <v>Y0D6DDV</v>
      </c>
      <c r="B316" s="55" t="s">
        <v>2906</v>
      </c>
      <c r="C316" s="55" t="s">
        <v>1942</v>
      </c>
      <c r="D316" s="55"/>
      <c r="G316" s="250">
        <v>314</v>
      </c>
      <c r="H316" s="253" t="s">
        <v>3472</v>
      </c>
      <c r="I316" s="253" t="s">
        <v>3115</v>
      </c>
      <c r="J316" s="75">
        <v>45041</v>
      </c>
      <c r="K316" s="75">
        <v>45041</v>
      </c>
      <c r="L316" s="251">
        <v>7.0000000000000007E-2</v>
      </c>
      <c r="M316" s="251">
        <v>7.0000000000000007E-2</v>
      </c>
    </row>
    <row r="317" spans="1:13">
      <c r="A317" s="55" t="str">
        <f t="shared" si="4"/>
        <v>IgnoreIgnore</v>
      </c>
      <c r="B317" s="55" t="s">
        <v>1291</v>
      </c>
      <c r="C317" s="55" t="s">
        <v>1291</v>
      </c>
      <c r="D317" s="55"/>
      <c r="G317" s="250">
        <v>315</v>
      </c>
      <c r="H317" s="253" t="s">
        <v>4370</v>
      </c>
      <c r="I317" s="253" t="s">
        <v>4371</v>
      </c>
      <c r="J317" s="75">
        <v>45041</v>
      </c>
      <c r="K317" s="75">
        <v>45041</v>
      </c>
      <c r="L317" s="256">
        <v>7.0000000000000007E-2</v>
      </c>
      <c r="M317" s="251">
        <v>7.0000000000000007E-2</v>
      </c>
    </row>
    <row r="318" spans="1:13">
      <c r="A318" s="55" t="str">
        <f t="shared" si="4"/>
        <v>IgnoreIgnore</v>
      </c>
      <c r="B318" s="55" t="s">
        <v>1291</v>
      </c>
      <c r="C318" s="55" t="s">
        <v>1291</v>
      </c>
      <c r="D318" s="55"/>
      <c r="G318" s="250">
        <v>316</v>
      </c>
      <c r="H318" s="253" t="s">
        <v>4372</v>
      </c>
      <c r="I318" s="253" t="s">
        <v>4373</v>
      </c>
      <c r="J318" s="75">
        <v>45041</v>
      </c>
      <c r="K318" s="75">
        <v>45041</v>
      </c>
      <c r="L318" s="256">
        <v>2.25</v>
      </c>
      <c r="M318" s="251">
        <v>2.25</v>
      </c>
    </row>
    <row r="319" spans="1:13">
      <c r="A319" s="55" t="str">
        <f t="shared" si="4"/>
        <v>IgnoreIgnore</v>
      </c>
      <c r="B319" s="55" t="s">
        <v>1291</v>
      </c>
      <c r="C319" s="55" t="s">
        <v>1291</v>
      </c>
      <c r="D319" s="55"/>
      <c r="G319" s="250">
        <v>317</v>
      </c>
      <c r="H319" s="253" t="s">
        <v>4374</v>
      </c>
      <c r="I319" s="253" t="s">
        <v>4375</v>
      </c>
      <c r="J319" s="75">
        <v>45041</v>
      </c>
      <c r="K319" s="75">
        <v>45041</v>
      </c>
      <c r="L319" s="256">
        <v>0.65</v>
      </c>
      <c r="M319" s="251">
        <v>0.65</v>
      </c>
    </row>
    <row r="320" spans="1:13">
      <c r="A320" s="55" t="str">
        <f t="shared" si="4"/>
        <v>Y0AHID</v>
      </c>
      <c r="B320" s="55" t="s">
        <v>2890</v>
      </c>
      <c r="C320" s="55" t="s">
        <v>66</v>
      </c>
      <c r="D320" s="55"/>
      <c r="G320" s="250">
        <v>318</v>
      </c>
      <c r="H320" s="253" t="s">
        <v>3513</v>
      </c>
      <c r="I320" s="253" t="s">
        <v>3128</v>
      </c>
      <c r="J320" s="75">
        <v>45041</v>
      </c>
      <c r="K320" s="75">
        <v>45041</v>
      </c>
      <c r="L320" s="256">
        <v>0.11382077</v>
      </c>
      <c r="M320" s="251">
        <v>0.11382077</v>
      </c>
    </row>
    <row r="321" spans="1:13">
      <c r="A321" s="55" t="str">
        <f t="shared" si="4"/>
        <v>Y0AISWD</v>
      </c>
      <c r="B321" s="55" t="s">
        <v>2891</v>
      </c>
      <c r="C321" s="55" t="s">
        <v>1975</v>
      </c>
      <c r="D321" s="55"/>
      <c r="G321" s="250">
        <v>319</v>
      </c>
      <c r="H321" s="253" t="s">
        <v>3491</v>
      </c>
      <c r="I321" s="253" t="s">
        <v>3152</v>
      </c>
      <c r="J321" s="75">
        <v>45041</v>
      </c>
      <c r="K321" s="75">
        <v>45041</v>
      </c>
      <c r="L321" s="256">
        <v>3.1989740000000003E-2</v>
      </c>
      <c r="M321" s="251">
        <v>3.1989740000000003E-2</v>
      </c>
    </row>
    <row r="322" spans="1:13">
      <c r="A322" s="55" t="str">
        <f t="shared" si="4"/>
        <v>Y0AISMD</v>
      </c>
      <c r="B322" s="55" t="s">
        <v>2891</v>
      </c>
      <c r="C322" s="55" t="s">
        <v>1976</v>
      </c>
      <c r="D322" s="55"/>
      <c r="G322" s="250">
        <v>320</v>
      </c>
      <c r="H322" s="253" t="s">
        <v>3496</v>
      </c>
      <c r="I322" s="253" t="s">
        <v>3151</v>
      </c>
      <c r="J322" s="75">
        <v>45041</v>
      </c>
      <c r="K322" s="75">
        <v>45041</v>
      </c>
      <c r="L322" s="256">
        <v>7.0000000000000007E-2</v>
      </c>
      <c r="M322" s="251">
        <v>7.0000000000000007E-2</v>
      </c>
    </row>
    <row r="323" spans="1:13">
      <c r="A323" s="55" t="str">
        <f t="shared" si="4"/>
        <v>Y0ECDDD</v>
      </c>
      <c r="B323" s="55" t="s">
        <v>1953</v>
      </c>
      <c r="C323" s="55" t="s">
        <v>1954</v>
      </c>
      <c r="D323" s="55"/>
      <c r="G323" s="250">
        <v>321</v>
      </c>
      <c r="H323" s="253" t="s">
        <v>1161</v>
      </c>
      <c r="I323" s="253" t="s">
        <v>3062</v>
      </c>
      <c r="J323" s="75">
        <v>45042</v>
      </c>
      <c r="K323" s="75">
        <v>45042</v>
      </c>
      <c r="L323" s="251">
        <v>0.18943493</v>
      </c>
      <c r="M323" s="251">
        <v>0.18943493</v>
      </c>
    </row>
    <row r="324" spans="1:13">
      <c r="A324" s="55" t="str">
        <f t="shared" ref="A324:A387" si="5">+B324&amp;C324</f>
        <v>Y0ESRDD</v>
      </c>
      <c r="B324" s="55" t="s">
        <v>1940</v>
      </c>
      <c r="C324" s="55" t="s">
        <v>58</v>
      </c>
      <c r="D324" s="55"/>
      <c r="G324" s="250">
        <v>322</v>
      </c>
      <c r="H324" s="253" t="s">
        <v>474</v>
      </c>
      <c r="I324" s="253" t="s">
        <v>3077</v>
      </c>
      <c r="J324" s="75">
        <v>45042</v>
      </c>
      <c r="K324" s="75">
        <v>45042</v>
      </c>
      <c r="L324" s="256">
        <v>0.17321791</v>
      </c>
      <c r="M324" s="251">
        <v>0.17321791</v>
      </c>
    </row>
    <row r="325" spans="1:13">
      <c r="A325" s="55" t="str">
        <f t="shared" si="5"/>
        <v>Y0ECRDD</v>
      </c>
      <c r="B325" s="55" t="s">
        <v>1953</v>
      </c>
      <c r="C325" s="55" t="s">
        <v>58</v>
      </c>
      <c r="D325" s="55"/>
      <c r="G325" s="250">
        <v>323</v>
      </c>
      <c r="H325" s="253" t="s">
        <v>1157</v>
      </c>
      <c r="I325" s="253" t="s">
        <v>3066</v>
      </c>
      <c r="J325" s="75">
        <v>45042</v>
      </c>
      <c r="K325" s="75">
        <v>45042</v>
      </c>
      <c r="L325" s="251">
        <v>0.17999097</v>
      </c>
      <c r="M325" s="251">
        <v>0.17999097</v>
      </c>
    </row>
    <row r="326" spans="1:13">
      <c r="A326" s="55" t="str">
        <f t="shared" si="5"/>
        <v>Y0ESIDD</v>
      </c>
      <c r="B326" s="55" t="s">
        <v>1940</v>
      </c>
      <c r="C326" s="55" t="s">
        <v>67</v>
      </c>
      <c r="D326" s="55"/>
      <c r="G326" s="250">
        <v>324</v>
      </c>
      <c r="H326" s="253" t="s">
        <v>483</v>
      </c>
      <c r="I326" s="253" t="s">
        <v>3076</v>
      </c>
      <c r="J326" s="75">
        <v>45042</v>
      </c>
      <c r="K326" s="75">
        <v>45042</v>
      </c>
      <c r="L326" s="251">
        <v>0.26998504000000001</v>
      </c>
      <c r="M326" s="251">
        <v>0.26998504000000001</v>
      </c>
    </row>
    <row r="327" spans="1:13">
      <c r="A327" s="55" t="str">
        <f t="shared" si="5"/>
        <v>Y0EEDDD</v>
      </c>
      <c r="B327" s="55" t="s">
        <v>1945</v>
      </c>
      <c r="C327" s="55" t="s">
        <v>1954</v>
      </c>
      <c r="D327" s="55"/>
      <c r="G327" s="250">
        <v>325</v>
      </c>
      <c r="H327" s="253" t="s">
        <v>1348</v>
      </c>
      <c r="I327" s="253" t="s">
        <v>3082</v>
      </c>
      <c r="J327" s="75">
        <v>45042</v>
      </c>
      <c r="K327" s="75">
        <v>45042</v>
      </c>
      <c r="L327" s="251">
        <v>0.20560376999999999</v>
      </c>
      <c r="M327" s="251">
        <v>0.20560376999999999</v>
      </c>
    </row>
    <row r="328" spans="1:13">
      <c r="A328" s="55" t="str">
        <f t="shared" si="5"/>
        <v>Y0AIDDD</v>
      </c>
      <c r="B328" s="55" t="s">
        <v>2891</v>
      </c>
      <c r="C328" s="55" t="s">
        <v>1954</v>
      </c>
      <c r="D328" s="55"/>
      <c r="G328" s="250">
        <v>326</v>
      </c>
      <c r="H328" s="253" t="s">
        <v>3468</v>
      </c>
      <c r="I328" s="253" t="s">
        <v>3145</v>
      </c>
      <c r="J328" s="75">
        <v>45042</v>
      </c>
      <c r="K328" s="75">
        <v>45042</v>
      </c>
      <c r="L328" s="256">
        <v>1.23919E-3</v>
      </c>
      <c r="M328" s="251">
        <v>1.23919E-3</v>
      </c>
    </row>
    <row r="329" spans="1:13">
      <c r="A329" s="55" t="str">
        <f t="shared" si="5"/>
        <v>Y0ESSDD</v>
      </c>
      <c r="B329" s="55" t="s">
        <v>1940</v>
      </c>
      <c r="C329" s="55" t="s">
        <v>1971</v>
      </c>
      <c r="D329" s="55"/>
      <c r="G329" s="250">
        <v>327</v>
      </c>
      <c r="H329" s="253" t="s">
        <v>491</v>
      </c>
      <c r="I329" s="253" t="s">
        <v>3075</v>
      </c>
      <c r="J329" s="75">
        <v>45042</v>
      </c>
      <c r="K329" s="75">
        <v>45042</v>
      </c>
      <c r="L329" s="256">
        <v>0.17634253999999999</v>
      </c>
      <c r="M329" s="251">
        <v>0.17634253999999999</v>
      </c>
    </row>
    <row r="330" spans="1:13">
      <c r="A330" s="55" t="str">
        <f t="shared" si="5"/>
        <v>Y0ESDDD</v>
      </c>
      <c r="B330" s="55" t="s">
        <v>1940</v>
      </c>
      <c r="C330" s="55" t="s">
        <v>1954</v>
      </c>
      <c r="D330" s="55"/>
      <c r="G330" s="250">
        <v>328</v>
      </c>
      <c r="H330" s="253" t="s">
        <v>477</v>
      </c>
      <c r="I330" s="253" t="s">
        <v>3071</v>
      </c>
      <c r="J330" s="75">
        <v>45042</v>
      </c>
      <c r="K330" s="75">
        <v>45042</v>
      </c>
      <c r="L330" s="256">
        <v>0.17591128</v>
      </c>
      <c r="M330" s="251">
        <v>0.17591128</v>
      </c>
    </row>
    <row r="331" spans="1:13">
      <c r="A331" s="55" t="str">
        <f t="shared" si="5"/>
        <v>Y0BLDDD</v>
      </c>
      <c r="B331" s="55" t="s">
        <v>2899</v>
      </c>
      <c r="C331" s="55" t="s">
        <v>1954</v>
      </c>
      <c r="D331" s="55"/>
      <c r="G331" s="250">
        <v>329</v>
      </c>
      <c r="H331" s="254" t="s">
        <v>3462</v>
      </c>
      <c r="I331" s="253" t="s">
        <v>3096</v>
      </c>
      <c r="J331" s="75">
        <v>45042</v>
      </c>
      <c r="K331" s="75">
        <v>45042</v>
      </c>
      <c r="L331" s="256">
        <v>3.0378900000000001E-3</v>
      </c>
      <c r="M331" s="251">
        <v>3.0378900000000001E-3</v>
      </c>
    </row>
    <row r="332" spans="1:13">
      <c r="A332" s="55" t="str">
        <f t="shared" si="5"/>
        <v>Y0AISDD</v>
      </c>
      <c r="B332" s="55" t="s">
        <v>2891</v>
      </c>
      <c r="C332" s="55" t="s">
        <v>1971</v>
      </c>
      <c r="D332" s="55"/>
      <c r="G332" s="250">
        <v>330</v>
      </c>
      <c r="H332" s="253" t="s">
        <v>3465</v>
      </c>
      <c r="I332" s="253" t="s">
        <v>3149</v>
      </c>
      <c r="J332" s="75">
        <v>45042</v>
      </c>
      <c r="K332" s="75">
        <v>45042</v>
      </c>
      <c r="L332" s="256">
        <v>1.1153000000000001E-3</v>
      </c>
      <c r="M332" s="251">
        <v>1.1153000000000001E-3</v>
      </c>
    </row>
    <row r="333" spans="1:13">
      <c r="A333" s="55" t="str">
        <f t="shared" si="5"/>
        <v>Y0BLDDI</v>
      </c>
      <c r="B333" s="55" t="s">
        <v>2899</v>
      </c>
      <c r="C333" s="55" t="s">
        <v>4304</v>
      </c>
      <c r="D333" s="55"/>
      <c r="G333" s="250">
        <v>331</v>
      </c>
      <c r="H333" s="253">
        <v>125</v>
      </c>
      <c r="I333" s="253" t="s">
        <v>3100</v>
      </c>
      <c r="J333" s="75">
        <v>45042</v>
      </c>
      <c r="K333" s="75">
        <v>45042</v>
      </c>
      <c r="L333" s="256">
        <v>2.9487799999999998E-3</v>
      </c>
      <c r="M333" s="251">
        <v>2.9487799999999998E-3</v>
      </c>
    </row>
    <row r="334" spans="1:13">
      <c r="A334" s="55" t="str">
        <f t="shared" si="5"/>
        <v>Y0EERDD</v>
      </c>
      <c r="B334" s="55" t="s">
        <v>1945</v>
      </c>
      <c r="C334" s="55" t="s">
        <v>58</v>
      </c>
      <c r="D334" s="55"/>
      <c r="G334" s="250">
        <v>332</v>
      </c>
      <c r="H334" s="253" t="s">
        <v>1343</v>
      </c>
      <c r="I334" s="253" t="s">
        <v>3086</v>
      </c>
      <c r="J334" s="75">
        <v>45042</v>
      </c>
      <c r="K334" s="75">
        <v>45042</v>
      </c>
      <c r="L334" s="251">
        <v>0.18938136</v>
      </c>
      <c r="M334" s="251">
        <v>0.18938136</v>
      </c>
    </row>
    <row r="335" spans="1:13">
      <c r="A335" s="55" t="str">
        <f t="shared" si="5"/>
        <v>Y0ECRDD</v>
      </c>
      <c r="B335" s="55" t="s">
        <v>1953</v>
      </c>
      <c r="C335" s="55" t="s">
        <v>58</v>
      </c>
      <c r="D335" s="55"/>
      <c r="G335" s="250">
        <v>333</v>
      </c>
      <c r="H335" s="253" t="s">
        <v>1157</v>
      </c>
      <c r="I335" s="253" t="s">
        <v>3066</v>
      </c>
      <c r="J335" s="75">
        <v>45043</v>
      </c>
      <c r="K335" s="75">
        <v>45043</v>
      </c>
      <c r="L335" s="256">
        <v>0.17912130000000001</v>
      </c>
      <c r="M335" s="251">
        <v>0.17912130000000001</v>
      </c>
    </row>
    <row r="336" spans="1:13">
      <c r="A336" s="55" t="str">
        <f t="shared" si="5"/>
        <v>Y0ECDDD</v>
      </c>
      <c r="B336" s="55" t="s">
        <v>1953</v>
      </c>
      <c r="C336" s="55" t="s">
        <v>1954</v>
      </c>
      <c r="D336" s="55"/>
      <c r="G336" s="250">
        <v>334</v>
      </c>
      <c r="H336" s="253" t="s">
        <v>1161</v>
      </c>
      <c r="I336" s="253" t="s">
        <v>3062</v>
      </c>
      <c r="J336" s="75">
        <v>45043</v>
      </c>
      <c r="K336" s="75">
        <v>45043</v>
      </c>
      <c r="L336" s="256">
        <v>0.1963993</v>
      </c>
      <c r="M336" s="251">
        <v>0.1963993</v>
      </c>
    </row>
    <row r="337" spans="1:13">
      <c r="A337" s="55" t="str">
        <f t="shared" si="5"/>
        <v>Y0ESRDD</v>
      </c>
      <c r="B337" s="55" t="s">
        <v>1940</v>
      </c>
      <c r="C337" s="55" t="s">
        <v>58</v>
      </c>
      <c r="D337" s="55"/>
      <c r="G337" s="250">
        <v>335</v>
      </c>
      <c r="H337" s="253" t="s">
        <v>474</v>
      </c>
      <c r="I337" s="253" t="s">
        <v>3077</v>
      </c>
      <c r="J337" s="75">
        <v>45043</v>
      </c>
      <c r="K337" s="75">
        <v>45043</v>
      </c>
      <c r="L337" s="256">
        <v>0.15285134</v>
      </c>
      <c r="M337" s="251">
        <v>0.15285134</v>
      </c>
    </row>
    <row r="338" spans="1:13">
      <c r="A338" s="55" t="str">
        <f t="shared" si="5"/>
        <v>Y0ESIDD</v>
      </c>
      <c r="B338" s="55" t="s">
        <v>1940</v>
      </c>
      <c r="C338" s="55" t="s">
        <v>67</v>
      </c>
      <c r="D338" s="55"/>
      <c r="G338" s="250">
        <v>336</v>
      </c>
      <c r="H338" s="253" t="s">
        <v>483</v>
      </c>
      <c r="I338" s="253" t="s">
        <v>3076</v>
      </c>
      <c r="J338" s="75">
        <v>45043</v>
      </c>
      <c r="K338" s="75">
        <v>45043</v>
      </c>
      <c r="L338" s="256">
        <v>0.23858623000000001</v>
      </c>
      <c r="M338" s="251">
        <v>0.23858623000000001</v>
      </c>
    </row>
    <row r="339" spans="1:13">
      <c r="A339" s="55" t="str">
        <f t="shared" si="5"/>
        <v>Y0EEDDD</v>
      </c>
      <c r="B339" s="55" t="s">
        <v>1945</v>
      </c>
      <c r="C339" s="55" t="s">
        <v>1954</v>
      </c>
      <c r="D339" s="55"/>
      <c r="G339" s="250">
        <v>337</v>
      </c>
      <c r="H339" s="253" t="s">
        <v>1348</v>
      </c>
      <c r="I339" s="253" t="s">
        <v>3082</v>
      </c>
      <c r="J339" s="75">
        <v>45043</v>
      </c>
      <c r="K339" s="75">
        <v>45043</v>
      </c>
      <c r="L339" s="256">
        <v>0.15161252</v>
      </c>
      <c r="M339" s="251">
        <v>0.15161252</v>
      </c>
    </row>
    <row r="340" spans="1:13">
      <c r="A340" s="55" t="str">
        <f t="shared" si="5"/>
        <v>Y0BLDDI</v>
      </c>
      <c r="B340" s="55" t="s">
        <v>2899</v>
      </c>
      <c r="C340" s="55" t="s">
        <v>4304</v>
      </c>
      <c r="D340" s="55"/>
      <c r="G340" s="250">
        <v>338</v>
      </c>
      <c r="H340" s="253">
        <v>125</v>
      </c>
      <c r="I340" s="253" t="s">
        <v>3100</v>
      </c>
      <c r="J340" s="75">
        <v>45043</v>
      </c>
      <c r="K340" s="75">
        <v>45043</v>
      </c>
      <c r="L340" s="251">
        <v>1.42734E-3</v>
      </c>
      <c r="M340" s="251">
        <v>1.42734E-3</v>
      </c>
    </row>
    <row r="341" spans="1:13">
      <c r="A341" s="55" t="str">
        <f t="shared" si="5"/>
        <v>Y0ESSDD</v>
      </c>
      <c r="B341" s="55" t="s">
        <v>1940</v>
      </c>
      <c r="C341" s="55" t="s">
        <v>1971</v>
      </c>
      <c r="D341" s="55"/>
      <c r="G341" s="250">
        <v>339</v>
      </c>
      <c r="H341" s="253" t="s">
        <v>491</v>
      </c>
      <c r="I341" s="253" t="s">
        <v>3075</v>
      </c>
      <c r="J341" s="75">
        <v>45043</v>
      </c>
      <c r="K341" s="75">
        <v>45043</v>
      </c>
      <c r="L341" s="256">
        <v>0.15559793999999999</v>
      </c>
      <c r="M341" s="251">
        <v>0.15559793999999999</v>
      </c>
    </row>
    <row r="342" spans="1:13">
      <c r="A342" s="55" t="str">
        <f t="shared" si="5"/>
        <v>Y0ESDDD</v>
      </c>
      <c r="B342" s="55" t="s">
        <v>1940</v>
      </c>
      <c r="C342" s="55" t="s">
        <v>1954</v>
      </c>
      <c r="D342" s="55"/>
      <c r="G342" s="250">
        <v>340</v>
      </c>
      <c r="H342" s="253" t="s">
        <v>477</v>
      </c>
      <c r="I342" s="253" t="s">
        <v>3071</v>
      </c>
      <c r="J342" s="75">
        <v>45043</v>
      </c>
      <c r="K342" s="75">
        <v>45043</v>
      </c>
      <c r="L342" s="256">
        <v>0.15554425999999999</v>
      </c>
      <c r="M342" s="251">
        <v>0.15554425999999999</v>
      </c>
    </row>
    <row r="343" spans="1:13">
      <c r="A343" s="55" t="str">
        <f t="shared" si="5"/>
        <v>Y0AIDDD</v>
      </c>
      <c r="B343" s="55" t="s">
        <v>2891</v>
      </c>
      <c r="C343" s="55" t="s">
        <v>1954</v>
      </c>
      <c r="D343" s="55"/>
      <c r="G343" s="250">
        <v>341</v>
      </c>
      <c r="H343" s="253" t="s">
        <v>3468</v>
      </c>
      <c r="I343" s="253" t="s">
        <v>3145</v>
      </c>
      <c r="J343" s="75">
        <v>45043</v>
      </c>
      <c r="K343" s="75">
        <v>45043</v>
      </c>
      <c r="L343" s="256">
        <v>5.7624299999999998E-3</v>
      </c>
      <c r="M343" s="251">
        <v>5.7624299999999998E-3</v>
      </c>
    </row>
    <row r="344" spans="1:13">
      <c r="A344" s="55" t="str">
        <f t="shared" si="5"/>
        <v>Y0BLDDD</v>
      </c>
      <c r="B344" s="55" t="s">
        <v>2899</v>
      </c>
      <c r="C344" s="55" t="s">
        <v>1954</v>
      </c>
      <c r="D344" s="55"/>
      <c r="G344" s="250">
        <v>342</v>
      </c>
      <c r="H344" s="253" t="s">
        <v>3462</v>
      </c>
      <c r="I344" s="253" t="s">
        <v>3096</v>
      </c>
      <c r="J344" s="75">
        <v>45043</v>
      </c>
      <c r="K344" s="75">
        <v>45043</v>
      </c>
      <c r="L344" s="256">
        <v>1.5164200000000001E-3</v>
      </c>
      <c r="M344" s="251">
        <v>1.5164200000000001E-3</v>
      </c>
    </row>
    <row r="345" spans="1:13">
      <c r="A345" s="55" t="str">
        <f t="shared" si="5"/>
        <v>Y0AISDD</v>
      </c>
      <c r="B345" s="55" t="s">
        <v>2891</v>
      </c>
      <c r="C345" s="55" t="s">
        <v>1971</v>
      </c>
      <c r="D345" s="55"/>
      <c r="G345" s="250">
        <v>343</v>
      </c>
      <c r="H345" s="253" t="s">
        <v>3465</v>
      </c>
      <c r="I345" s="253" t="s">
        <v>3149</v>
      </c>
      <c r="J345" s="75">
        <v>45043</v>
      </c>
      <c r="K345" s="75">
        <v>45043</v>
      </c>
      <c r="L345" s="256">
        <v>5.6072099999999996E-3</v>
      </c>
      <c r="M345" s="251">
        <v>5.6072099999999996E-3</v>
      </c>
    </row>
    <row r="346" spans="1:13">
      <c r="A346" s="55" t="str">
        <f t="shared" si="5"/>
        <v>Y0EERDD</v>
      </c>
      <c r="B346" s="55" t="s">
        <v>1945</v>
      </c>
      <c r="C346" s="55" t="s">
        <v>58</v>
      </c>
      <c r="D346" s="55"/>
      <c r="G346" s="250">
        <v>344</v>
      </c>
      <c r="H346" s="253" t="s">
        <v>1343</v>
      </c>
      <c r="I346" s="253" t="s">
        <v>3086</v>
      </c>
      <c r="J346" s="75">
        <v>45043</v>
      </c>
      <c r="K346" s="75">
        <v>45043</v>
      </c>
      <c r="L346" s="256">
        <v>0.13770602000000001</v>
      </c>
      <c r="M346" s="251">
        <v>0.13770602000000001</v>
      </c>
    </row>
    <row r="347" spans="1:13">
      <c r="A347" s="55" t="str">
        <f t="shared" si="5"/>
        <v>Y0ECDDD</v>
      </c>
      <c r="B347" s="55" t="s">
        <v>1953</v>
      </c>
      <c r="C347" s="55" t="s">
        <v>1954</v>
      </c>
      <c r="D347" s="55"/>
      <c r="G347" s="250">
        <v>345</v>
      </c>
      <c r="H347" s="253" t="s">
        <v>1161</v>
      </c>
      <c r="I347" s="253" t="s">
        <v>3062</v>
      </c>
      <c r="J347" s="75">
        <v>45044</v>
      </c>
      <c r="K347" s="75">
        <v>45044</v>
      </c>
      <c r="L347" s="256">
        <v>0.20248648999999999</v>
      </c>
      <c r="M347" s="251">
        <v>0.20248648999999999</v>
      </c>
    </row>
    <row r="348" spans="1:13">
      <c r="A348" s="55" t="str">
        <f t="shared" si="5"/>
        <v>Y0ESRDD</v>
      </c>
      <c r="B348" s="55" t="s">
        <v>1940</v>
      </c>
      <c r="C348" s="55" t="s">
        <v>58</v>
      </c>
      <c r="D348" s="55"/>
      <c r="G348" s="250">
        <v>346</v>
      </c>
      <c r="H348" s="254" t="s">
        <v>474</v>
      </c>
      <c r="I348" s="253" t="s">
        <v>3077</v>
      </c>
      <c r="J348" s="75">
        <v>45044</v>
      </c>
      <c r="K348" s="75">
        <v>45044</v>
      </c>
      <c r="L348" s="256">
        <v>0.12867861999999999</v>
      </c>
      <c r="M348" s="251">
        <v>0.12867861999999999</v>
      </c>
    </row>
    <row r="349" spans="1:13">
      <c r="A349" s="55" t="str">
        <f t="shared" si="5"/>
        <v>Y0ECRDD</v>
      </c>
      <c r="B349" s="55" t="s">
        <v>1953</v>
      </c>
      <c r="C349" s="55" t="s">
        <v>58</v>
      </c>
      <c r="D349" s="55"/>
      <c r="G349" s="250">
        <v>347</v>
      </c>
      <c r="H349" s="254" t="s">
        <v>1157</v>
      </c>
      <c r="I349" s="253" t="s">
        <v>3066</v>
      </c>
      <c r="J349" s="75">
        <v>45044</v>
      </c>
      <c r="K349" s="75">
        <v>45044</v>
      </c>
      <c r="L349" s="256">
        <v>0.17797245</v>
      </c>
      <c r="M349" s="251">
        <v>0.17797245</v>
      </c>
    </row>
    <row r="350" spans="1:13">
      <c r="A350" s="55" t="str">
        <f t="shared" si="5"/>
        <v>Y0ESIDD</v>
      </c>
      <c r="B350" s="55" t="s">
        <v>1940</v>
      </c>
      <c r="C350" s="55" t="s">
        <v>67</v>
      </c>
      <c r="D350" s="55"/>
      <c r="G350" s="250">
        <v>348</v>
      </c>
      <c r="H350" s="253" t="s">
        <v>483</v>
      </c>
      <c r="I350" s="253" t="s">
        <v>3076</v>
      </c>
      <c r="J350" s="75">
        <v>45044</v>
      </c>
      <c r="K350" s="75">
        <v>45044</v>
      </c>
      <c r="L350" s="251">
        <v>0.20064599</v>
      </c>
      <c r="M350" s="251">
        <v>0.20064599</v>
      </c>
    </row>
    <row r="351" spans="1:13">
      <c r="A351" s="55" t="str">
        <f t="shared" si="5"/>
        <v>Y0EEDDD</v>
      </c>
      <c r="B351" s="55" t="s">
        <v>1945</v>
      </c>
      <c r="C351" s="55" t="s">
        <v>1954</v>
      </c>
      <c r="D351" s="55"/>
      <c r="G351" s="250">
        <v>349</v>
      </c>
      <c r="H351" s="253" t="s">
        <v>1348</v>
      </c>
      <c r="I351" s="253" t="s">
        <v>3082</v>
      </c>
      <c r="J351" s="75">
        <v>45044</v>
      </c>
      <c r="K351" s="75">
        <v>45044</v>
      </c>
      <c r="L351" s="251">
        <v>0.17445898000000001</v>
      </c>
      <c r="M351" s="251">
        <v>0.17445898000000001</v>
      </c>
    </row>
    <row r="352" spans="1:13">
      <c r="A352" s="55" t="str">
        <f t="shared" si="5"/>
        <v>Y0EERDD</v>
      </c>
      <c r="B352" s="55" t="s">
        <v>1945</v>
      </c>
      <c r="C352" s="55" t="s">
        <v>58</v>
      </c>
      <c r="D352" s="55"/>
      <c r="G352" s="250">
        <v>350</v>
      </c>
      <c r="H352" s="253" t="s">
        <v>1343</v>
      </c>
      <c r="I352" s="253" t="s">
        <v>3086</v>
      </c>
      <c r="J352" s="75">
        <v>45044</v>
      </c>
      <c r="K352" s="75">
        <v>45044</v>
      </c>
      <c r="L352" s="256">
        <v>0.15906602</v>
      </c>
      <c r="M352" s="251">
        <v>0.15906602</v>
      </c>
    </row>
    <row r="353" spans="1:13">
      <c r="A353" s="55" t="str">
        <f t="shared" si="5"/>
        <v>Y0BLDDI</v>
      </c>
      <c r="B353" s="55" t="s">
        <v>2899</v>
      </c>
      <c r="C353" s="55" t="s">
        <v>4304</v>
      </c>
      <c r="D353" s="55"/>
      <c r="G353" s="250">
        <v>351</v>
      </c>
      <c r="H353" s="253">
        <v>125</v>
      </c>
      <c r="I353" s="253" t="s">
        <v>3100</v>
      </c>
      <c r="J353" s="75">
        <v>45044</v>
      </c>
      <c r="K353" s="75">
        <v>45044</v>
      </c>
      <c r="L353" s="256">
        <v>8.8446E-4</v>
      </c>
      <c r="M353" s="251">
        <v>8.8446E-4</v>
      </c>
    </row>
    <row r="354" spans="1:13">
      <c r="A354" s="55" t="str">
        <f t="shared" si="5"/>
        <v>Y0ESDDD</v>
      </c>
      <c r="B354" s="55" t="s">
        <v>1940</v>
      </c>
      <c r="C354" s="55" t="s">
        <v>1954</v>
      </c>
      <c r="D354" s="55"/>
      <c r="G354" s="250">
        <v>352</v>
      </c>
      <c r="H354" s="253" t="s">
        <v>477</v>
      </c>
      <c r="I354" s="253" t="s">
        <v>3071</v>
      </c>
      <c r="J354" s="75">
        <v>45044</v>
      </c>
      <c r="K354" s="75">
        <v>45044</v>
      </c>
      <c r="L354" s="251">
        <v>0.13137950000000001</v>
      </c>
      <c r="M354" s="251">
        <v>0.13137950000000001</v>
      </c>
    </row>
    <row r="355" spans="1:13">
      <c r="A355" s="55" t="str">
        <f t="shared" si="5"/>
        <v>Y0BLDDD</v>
      </c>
      <c r="B355" s="55" t="s">
        <v>2899</v>
      </c>
      <c r="C355" s="55" t="s">
        <v>1954</v>
      </c>
      <c r="D355" s="55"/>
      <c r="G355" s="250">
        <v>353</v>
      </c>
      <c r="H355" s="253" t="s">
        <v>3462</v>
      </c>
      <c r="I355" s="253" t="s">
        <v>3096</v>
      </c>
      <c r="J355" s="75">
        <v>45044</v>
      </c>
      <c r="K355" s="75">
        <v>45044</v>
      </c>
      <c r="L355" s="256">
        <v>9.7351000000000002E-4</v>
      </c>
      <c r="M355" s="251">
        <v>9.7351000000000002E-4</v>
      </c>
    </row>
    <row r="356" spans="1:13">
      <c r="A356" s="55" t="str">
        <f t="shared" si="5"/>
        <v>Y0D3MD</v>
      </c>
      <c r="B356" s="55" t="s">
        <v>2904</v>
      </c>
      <c r="C356" s="55" t="s">
        <v>49</v>
      </c>
      <c r="D356" s="55"/>
      <c r="G356" s="250">
        <v>354</v>
      </c>
      <c r="H356" s="253" t="s">
        <v>3477</v>
      </c>
      <c r="I356" s="253" t="s">
        <v>3177</v>
      </c>
      <c r="J356" s="75">
        <v>45044</v>
      </c>
      <c r="K356" s="75">
        <v>45044</v>
      </c>
      <c r="L356" s="256">
        <v>0.05</v>
      </c>
      <c r="M356" s="251">
        <v>0.05</v>
      </c>
    </row>
    <row r="357" spans="1:13">
      <c r="A357" s="55" t="str">
        <f t="shared" si="5"/>
        <v>IgnoreIgnore</v>
      </c>
      <c r="B357" s="55" t="s">
        <v>1291</v>
      </c>
      <c r="C357" s="55" t="s">
        <v>1291</v>
      </c>
      <c r="D357" s="55"/>
      <c r="G357" s="250">
        <v>355</v>
      </c>
      <c r="H357" s="253" t="s">
        <v>4376</v>
      </c>
      <c r="I357" s="253" t="s">
        <v>4377</v>
      </c>
      <c r="J357" s="75">
        <v>45044</v>
      </c>
      <c r="K357" s="75">
        <v>45044</v>
      </c>
      <c r="L357" s="251">
        <v>0.05</v>
      </c>
      <c r="M357" s="251">
        <v>0.05</v>
      </c>
    </row>
    <row r="358" spans="1:13">
      <c r="A358" s="55" t="str">
        <f t="shared" si="5"/>
        <v>IgnoreIgnore</v>
      </c>
      <c r="B358" s="55" t="s">
        <v>1291</v>
      </c>
      <c r="C358" s="55" t="s">
        <v>1291</v>
      </c>
      <c r="D358" s="55"/>
      <c r="G358" s="250">
        <v>356</v>
      </c>
      <c r="H358" s="253" t="s">
        <v>4378</v>
      </c>
      <c r="I358" s="253" t="s">
        <v>4379</v>
      </c>
      <c r="J358" s="75">
        <v>45044</v>
      </c>
      <c r="K358" s="75">
        <v>45044</v>
      </c>
      <c r="L358" s="256">
        <v>0.06</v>
      </c>
      <c r="M358" s="251">
        <v>0.06</v>
      </c>
    </row>
    <row r="359" spans="1:13">
      <c r="A359" s="55" t="str">
        <f t="shared" si="5"/>
        <v>Y0D3DMD</v>
      </c>
      <c r="B359" s="55" t="s">
        <v>2904</v>
      </c>
      <c r="C359" s="55" t="s">
        <v>1943</v>
      </c>
      <c r="D359" s="55"/>
      <c r="G359" s="250">
        <v>357</v>
      </c>
      <c r="H359" s="253" t="s">
        <v>3484</v>
      </c>
      <c r="I359" s="253" t="s">
        <v>3174</v>
      </c>
      <c r="J359" s="75">
        <v>45044</v>
      </c>
      <c r="K359" s="75">
        <v>45044</v>
      </c>
      <c r="L359" s="256">
        <v>0.06</v>
      </c>
      <c r="M359" s="251">
        <v>0.06</v>
      </c>
    </row>
    <row r="360" spans="1:13">
      <c r="A360" s="55" t="str">
        <f t="shared" si="5"/>
        <v>Y0ESSDD</v>
      </c>
      <c r="B360" s="55" t="s">
        <v>1940</v>
      </c>
      <c r="C360" s="55" t="s">
        <v>1971</v>
      </c>
      <c r="D360" s="55"/>
      <c r="G360" s="250">
        <v>358</v>
      </c>
      <c r="H360" s="253" t="s">
        <v>491</v>
      </c>
      <c r="I360" s="253" t="s">
        <v>3075</v>
      </c>
      <c r="J360" s="75">
        <v>45044</v>
      </c>
      <c r="K360" s="75">
        <v>45044</v>
      </c>
      <c r="L360" s="256">
        <v>0.13099904000000001</v>
      </c>
      <c r="M360" s="251">
        <v>0.13099904000000001</v>
      </c>
    </row>
    <row r="361" spans="1:13">
      <c r="A361" s="55" t="str">
        <f t="shared" si="5"/>
        <v>Y0ECRDD</v>
      </c>
      <c r="B361" s="55" t="s">
        <v>1953</v>
      </c>
      <c r="C361" s="55" t="s">
        <v>58</v>
      </c>
      <c r="D361" s="55"/>
      <c r="G361" s="250">
        <v>359</v>
      </c>
      <c r="H361" s="253" t="s">
        <v>1157</v>
      </c>
      <c r="I361" s="253" t="s">
        <v>3066</v>
      </c>
      <c r="J361" s="75">
        <v>45047</v>
      </c>
      <c r="K361" s="75">
        <v>45047</v>
      </c>
      <c r="L361" s="256">
        <v>0.54264601000000001</v>
      </c>
      <c r="M361" s="251">
        <v>0.54264601000000001</v>
      </c>
    </row>
    <row r="362" spans="1:13">
      <c r="A362" s="55" t="str">
        <f t="shared" si="5"/>
        <v>Y0ECDDD</v>
      </c>
      <c r="B362" s="55" t="s">
        <v>1953</v>
      </c>
      <c r="C362" s="55" t="s">
        <v>1954</v>
      </c>
      <c r="D362" s="55"/>
      <c r="G362" s="250">
        <v>360</v>
      </c>
      <c r="H362" s="253" t="s">
        <v>1161</v>
      </c>
      <c r="I362" s="253" t="s">
        <v>3062</v>
      </c>
      <c r="J362" s="75">
        <v>45047</v>
      </c>
      <c r="K362" s="75">
        <v>45047</v>
      </c>
      <c r="L362" s="256">
        <v>0.57873947999999997</v>
      </c>
      <c r="M362" s="251">
        <v>0.57873947999999997</v>
      </c>
    </row>
    <row r="363" spans="1:13">
      <c r="A363" s="55" t="str">
        <f t="shared" si="5"/>
        <v>Y0ESDDD</v>
      </c>
      <c r="B363" s="55" t="s">
        <v>1940</v>
      </c>
      <c r="C363" s="55" t="s">
        <v>1954</v>
      </c>
      <c r="D363" s="55"/>
      <c r="G363" s="250">
        <v>361</v>
      </c>
      <c r="H363" s="253" t="s">
        <v>477</v>
      </c>
      <c r="I363" s="253" t="s">
        <v>3071</v>
      </c>
      <c r="J363" s="75">
        <v>45047</v>
      </c>
      <c r="K363" s="75">
        <v>45047</v>
      </c>
      <c r="L363" s="256">
        <v>0.56775244999999996</v>
      </c>
      <c r="M363" s="251">
        <v>0.56775244999999996</v>
      </c>
    </row>
    <row r="364" spans="1:13">
      <c r="A364" s="55" t="str">
        <f t="shared" si="5"/>
        <v>Y0ESIDD</v>
      </c>
      <c r="B364" s="55" t="s">
        <v>1940</v>
      </c>
      <c r="C364" s="55" t="s">
        <v>67</v>
      </c>
      <c r="D364" s="55"/>
      <c r="G364" s="250">
        <v>362</v>
      </c>
      <c r="H364" s="253" t="s">
        <v>483</v>
      </c>
      <c r="I364" s="253" t="s">
        <v>3076</v>
      </c>
      <c r="J364" s="75">
        <v>45047</v>
      </c>
      <c r="K364" s="75">
        <v>45047</v>
      </c>
      <c r="L364" s="256">
        <v>0.87336564999999999</v>
      </c>
      <c r="M364" s="251">
        <v>0.87336564999999999</v>
      </c>
    </row>
    <row r="365" spans="1:13">
      <c r="A365" s="55" t="str">
        <f t="shared" si="5"/>
        <v>Y0ESSDD</v>
      </c>
      <c r="B365" s="55" t="s">
        <v>1940</v>
      </c>
      <c r="C365" s="55" t="s">
        <v>1971</v>
      </c>
      <c r="D365" s="55"/>
      <c r="G365" s="250">
        <v>363</v>
      </c>
      <c r="H365" s="253" t="s">
        <v>491</v>
      </c>
      <c r="I365" s="253" t="s">
        <v>3075</v>
      </c>
      <c r="J365" s="75">
        <v>45047</v>
      </c>
      <c r="K365" s="75">
        <v>45047</v>
      </c>
      <c r="L365" s="256">
        <v>0.56977065000000005</v>
      </c>
      <c r="M365" s="251">
        <v>0.56977065000000005</v>
      </c>
    </row>
    <row r="366" spans="1:13">
      <c r="A366" s="55" t="str">
        <f t="shared" si="5"/>
        <v>Y0ESRDD</v>
      </c>
      <c r="B366" s="55" t="s">
        <v>1940</v>
      </c>
      <c r="C366" s="55" t="s">
        <v>58</v>
      </c>
      <c r="D366" s="55"/>
      <c r="G366" s="250">
        <v>364</v>
      </c>
      <c r="H366" s="253" t="s">
        <v>474</v>
      </c>
      <c r="I366" s="253" t="s">
        <v>3077</v>
      </c>
      <c r="J366" s="75">
        <v>45047</v>
      </c>
      <c r="K366" s="75">
        <v>45047</v>
      </c>
      <c r="L366" s="256">
        <v>0.55975163999999999</v>
      </c>
      <c r="M366" s="251">
        <v>0.55975163999999999</v>
      </c>
    </row>
    <row r="367" spans="1:13">
      <c r="A367" s="55" t="str">
        <f t="shared" si="5"/>
        <v>Y0ECDWD</v>
      </c>
      <c r="B367" s="55" t="s">
        <v>1953</v>
      </c>
      <c r="C367" s="55" t="s">
        <v>1946</v>
      </c>
      <c r="D367" s="55"/>
      <c r="G367" s="250">
        <v>365</v>
      </c>
      <c r="H367" s="253" t="s">
        <v>1173</v>
      </c>
      <c r="I367" s="253" t="s">
        <v>3065</v>
      </c>
      <c r="J367" s="75">
        <v>45048</v>
      </c>
      <c r="K367" s="75">
        <v>45048</v>
      </c>
      <c r="L367" s="256">
        <v>1.27899384</v>
      </c>
      <c r="M367" s="251">
        <v>1.27899384</v>
      </c>
    </row>
    <row r="368" spans="1:13">
      <c r="A368" s="55" t="str">
        <f t="shared" si="5"/>
        <v>Y0BLWD</v>
      </c>
      <c r="B368" s="55" t="s">
        <v>2899</v>
      </c>
      <c r="C368" s="55" t="s">
        <v>47</v>
      </c>
      <c r="D368" s="55"/>
      <c r="G368" s="250">
        <v>366</v>
      </c>
      <c r="H368" s="253">
        <v>126</v>
      </c>
      <c r="I368" s="253" t="s">
        <v>3103</v>
      </c>
      <c r="J368" s="75">
        <v>45048</v>
      </c>
      <c r="K368" s="75">
        <v>45048</v>
      </c>
      <c r="L368" s="256">
        <v>1.3290339999999999E-2</v>
      </c>
      <c r="M368" s="251">
        <v>1.3290339999999999E-2</v>
      </c>
    </row>
    <row r="369" spans="1:13">
      <c r="A369" s="55" t="str">
        <f t="shared" si="5"/>
        <v>IgnoreIgnore</v>
      </c>
      <c r="B369" s="55" t="s">
        <v>1291</v>
      </c>
      <c r="C369" s="55" t="s">
        <v>1291</v>
      </c>
      <c r="D369" s="55"/>
      <c r="G369" s="250">
        <v>367</v>
      </c>
      <c r="H369" s="253" t="s">
        <v>4309</v>
      </c>
      <c r="I369" s="253" t="s">
        <v>4310</v>
      </c>
      <c r="J369" s="75">
        <v>45048</v>
      </c>
      <c r="K369" s="75">
        <v>45048</v>
      </c>
      <c r="L369" s="256">
        <v>1.3319986500000001</v>
      </c>
      <c r="M369" s="251">
        <v>1.3319986500000001</v>
      </c>
    </row>
    <row r="370" spans="1:13">
      <c r="A370" s="55" t="str">
        <f t="shared" si="5"/>
        <v>Y0ECRDD</v>
      </c>
      <c r="B370" s="55" t="s">
        <v>1953</v>
      </c>
      <c r="C370" s="55" t="s">
        <v>58</v>
      </c>
      <c r="D370" s="55"/>
      <c r="G370" s="250">
        <v>368</v>
      </c>
      <c r="H370" s="253" t="s">
        <v>1157</v>
      </c>
      <c r="I370" s="253" t="s">
        <v>3066</v>
      </c>
      <c r="J370" s="75">
        <v>45048</v>
      </c>
      <c r="K370" s="75">
        <v>45048</v>
      </c>
      <c r="L370" s="256">
        <v>0.17637317999999999</v>
      </c>
      <c r="M370" s="251">
        <v>0.17637317999999999</v>
      </c>
    </row>
    <row r="371" spans="1:13">
      <c r="A371" s="55" t="str">
        <f t="shared" si="5"/>
        <v>Y0ECRWD</v>
      </c>
      <c r="B371" s="55" t="s">
        <v>1953</v>
      </c>
      <c r="C371" s="55" t="s">
        <v>59</v>
      </c>
      <c r="D371" s="55"/>
      <c r="G371" s="250">
        <v>369</v>
      </c>
      <c r="H371" s="253" t="s">
        <v>1171</v>
      </c>
      <c r="I371" s="253" t="s">
        <v>3069</v>
      </c>
      <c r="J371" s="75">
        <v>45048</v>
      </c>
      <c r="K371" s="75">
        <v>45048</v>
      </c>
      <c r="L371" s="256">
        <v>1.2569439200000001</v>
      </c>
      <c r="M371" s="251">
        <v>1.2569439200000001</v>
      </c>
    </row>
    <row r="372" spans="1:13">
      <c r="A372" s="55" t="str">
        <f t="shared" si="5"/>
        <v>Y0ECDDD</v>
      </c>
      <c r="B372" s="55" t="s">
        <v>1953</v>
      </c>
      <c r="C372" s="55" t="s">
        <v>1954</v>
      </c>
      <c r="D372" s="55"/>
      <c r="G372" s="250">
        <v>370</v>
      </c>
      <c r="H372" s="253" t="s">
        <v>1161</v>
      </c>
      <c r="I372" s="253" t="s">
        <v>3062</v>
      </c>
      <c r="J372" s="75">
        <v>45048</v>
      </c>
      <c r="K372" s="75">
        <v>45048</v>
      </c>
      <c r="L372" s="256">
        <v>0.16758037000000001</v>
      </c>
      <c r="M372" s="251">
        <v>0.16758037000000001</v>
      </c>
    </row>
    <row r="373" spans="1:13">
      <c r="A373" s="55" t="str">
        <f t="shared" si="5"/>
        <v>Y0EERDD</v>
      </c>
      <c r="B373" s="55" t="s">
        <v>1945</v>
      </c>
      <c r="C373" s="55" t="s">
        <v>58</v>
      </c>
      <c r="D373" s="55"/>
      <c r="G373" s="250">
        <v>371</v>
      </c>
      <c r="H373" s="253" t="s">
        <v>1343</v>
      </c>
      <c r="I373" s="253" t="s">
        <v>3086</v>
      </c>
      <c r="J373" s="75">
        <v>45048</v>
      </c>
      <c r="K373" s="75">
        <v>45048</v>
      </c>
      <c r="L373" s="256">
        <v>0.57971030999999995</v>
      </c>
      <c r="M373" s="251">
        <v>0.57971030999999995</v>
      </c>
    </row>
    <row r="374" spans="1:13">
      <c r="A374" s="55" t="str">
        <f t="shared" si="5"/>
        <v>Y0ESSWD</v>
      </c>
      <c r="B374" s="55" t="s">
        <v>1940</v>
      </c>
      <c r="C374" s="55" t="s">
        <v>1975</v>
      </c>
      <c r="D374" s="55"/>
      <c r="G374" s="250">
        <v>372</v>
      </c>
      <c r="H374" s="253" t="s">
        <v>495</v>
      </c>
      <c r="I374" s="253" t="s">
        <v>3081</v>
      </c>
      <c r="J374" s="75">
        <v>45048</v>
      </c>
      <c r="K374" s="75">
        <v>45048</v>
      </c>
      <c r="L374" s="256">
        <v>1.20371629</v>
      </c>
      <c r="M374" s="251">
        <v>1.20371629</v>
      </c>
    </row>
    <row r="375" spans="1:13">
      <c r="A375" s="55" t="str">
        <f t="shared" si="5"/>
        <v>Y0ESRDD</v>
      </c>
      <c r="B375" s="55" t="s">
        <v>1940</v>
      </c>
      <c r="C375" s="55" t="s">
        <v>58</v>
      </c>
      <c r="D375" s="55"/>
      <c r="G375" s="250">
        <v>373</v>
      </c>
      <c r="H375" s="253" t="s">
        <v>474</v>
      </c>
      <c r="I375" s="253" t="s">
        <v>3077</v>
      </c>
      <c r="J375" s="75">
        <v>45048</v>
      </c>
      <c r="K375" s="75">
        <v>45048</v>
      </c>
      <c r="L375" s="251">
        <v>0.18940915999999999</v>
      </c>
      <c r="M375" s="251">
        <v>0.18940915999999999</v>
      </c>
    </row>
    <row r="376" spans="1:13">
      <c r="A376" s="55" t="str">
        <f t="shared" si="5"/>
        <v>Y0EEDWD</v>
      </c>
      <c r="B376" s="55" t="s">
        <v>1945</v>
      </c>
      <c r="C376" s="55" t="s">
        <v>1946</v>
      </c>
      <c r="D376" s="55"/>
      <c r="G376" s="250">
        <v>374</v>
      </c>
      <c r="H376" s="253" t="s">
        <v>1360</v>
      </c>
      <c r="I376" s="253" t="s">
        <v>3085</v>
      </c>
      <c r="J376" s="75">
        <v>45048</v>
      </c>
      <c r="K376" s="75">
        <v>45048</v>
      </c>
      <c r="L376" s="251">
        <v>1.09213608</v>
      </c>
      <c r="M376" s="251">
        <v>1.09213608</v>
      </c>
    </row>
    <row r="377" spans="1:13">
      <c r="A377" s="55" t="str">
        <f t="shared" si="5"/>
        <v>Y0ESDWD</v>
      </c>
      <c r="B377" s="55" t="s">
        <v>1940</v>
      </c>
      <c r="C377" s="55" t="s">
        <v>1946</v>
      </c>
      <c r="D377" s="55"/>
      <c r="G377" s="250">
        <v>375</v>
      </c>
      <c r="H377" s="253" t="s">
        <v>508</v>
      </c>
      <c r="I377" s="253" t="s">
        <v>3073</v>
      </c>
      <c r="J377" s="75">
        <v>45048</v>
      </c>
      <c r="K377" s="75">
        <v>45048</v>
      </c>
      <c r="L377" s="256">
        <v>1.4605886800000001</v>
      </c>
      <c r="M377" s="251">
        <v>1.4605886800000001</v>
      </c>
    </row>
    <row r="378" spans="1:13">
      <c r="A378" s="55" t="str">
        <f t="shared" si="5"/>
        <v>Y0ESIDD</v>
      </c>
      <c r="B378" s="55" t="s">
        <v>1940</v>
      </c>
      <c r="C378" s="55" t="s">
        <v>67</v>
      </c>
      <c r="D378" s="55"/>
      <c r="G378" s="250">
        <v>376</v>
      </c>
      <c r="H378" s="253" t="s">
        <v>483</v>
      </c>
      <c r="I378" s="253" t="s">
        <v>3076</v>
      </c>
      <c r="J378" s="75">
        <v>45048</v>
      </c>
      <c r="K378" s="75">
        <v>45048</v>
      </c>
      <c r="L378" s="256">
        <v>0.29510409999999998</v>
      </c>
      <c r="M378" s="251">
        <v>0.29510409999999998</v>
      </c>
    </row>
    <row r="379" spans="1:13">
      <c r="A379" s="55" t="str">
        <f t="shared" si="5"/>
        <v>IgnoreIgnore</v>
      </c>
      <c r="B379" s="55" t="s">
        <v>1291</v>
      </c>
      <c r="C379" s="55" t="s">
        <v>1291</v>
      </c>
      <c r="D379" s="55"/>
      <c r="G379" s="250">
        <v>377</v>
      </c>
      <c r="H379" s="253" t="s">
        <v>4311</v>
      </c>
      <c r="I379" s="253" t="s">
        <v>4312</v>
      </c>
      <c r="J379" s="75">
        <v>45048</v>
      </c>
      <c r="K379" s="75">
        <v>45048</v>
      </c>
      <c r="L379" s="256">
        <v>1.2569439200000001</v>
      </c>
      <c r="M379" s="251">
        <v>1.2569439200000001</v>
      </c>
    </row>
    <row r="380" spans="1:13">
      <c r="A380" s="55" t="str">
        <f t="shared" si="5"/>
        <v>IgnoreIgnore</v>
      </c>
      <c r="B380" s="55" t="s">
        <v>1291</v>
      </c>
      <c r="C380" s="55" t="s">
        <v>1291</v>
      </c>
      <c r="D380" s="55"/>
      <c r="G380" s="250">
        <v>378</v>
      </c>
      <c r="H380" s="253" t="s">
        <v>4313</v>
      </c>
      <c r="I380" s="253" t="s">
        <v>4314</v>
      </c>
      <c r="J380" s="75">
        <v>45048</v>
      </c>
      <c r="K380" s="75">
        <v>45048</v>
      </c>
      <c r="L380" s="256">
        <v>1.27899384</v>
      </c>
      <c r="M380" s="251">
        <v>1.27899384</v>
      </c>
    </row>
    <row r="381" spans="1:13">
      <c r="A381" s="55" t="str">
        <f t="shared" si="5"/>
        <v>Y0EEDDD</v>
      </c>
      <c r="B381" s="55" t="s">
        <v>1945</v>
      </c>
      <c r="C381" s="55" t="s">
        <v>1954</v>
      </c>
      <c r="D381" s="55"/>
      <c r="G381" s="250">
        <v>379</v>
      </c>
      <c r="H381" s="253" t="s">
        <v>1348</v>
      </c>
      <c r="I381" s="253" t="s">
        <v>3082</v>
      </c>
      <c r="J381" s="75">
        <v>45048</v>
      </c>
      <c r="K381" s="75">
        <v>45048</v>
      </c>
      <c r="L381" s="256">
        <v>0.63696288999999995</v>
      </c>
      <c r="M381" s="251">
        <v>0.63696288999999995</v>
      </c>
    </row>
    <row r="382" spans="1:13">
      <c r="A382" s="55" t="str">
        <f t="shared" si="5"/>
        <v>Y0ESRWD</v>
      </c>
      <c r="B382" s="55" t="s">
        <v>1940</v>
      </c>
      <c r="C382" s="55" t="s">
        <v>59</v>
      </c>
      <c r="D382" s="55"/>
      <c r="G382" s="250">
        <v>380</v>
      </c>
      <c r="H382" s="253" t="s">
        <v>506</v>
      </c>
      <c r="I382" s="253" t="s">
        <v>3080</v>
      </c>
      <c r="J382" s="75">
        <v>45048</v>
      </c>
      <c r="K382" s="75">
        <v>45048</v>
      </c>
      <c r="L382" s="256">
        <v>1.3319986500000001</v>
      </c>
      <c r="M382" s="251">
        <v>1.3319986500000001</v>
      </c>
    </row>
    <row r="383" spans="1:13">
      <c r="A383" s="55" t="str">
        <f t="shared" si="5"/>
        <v>Y0ESSDD</v>
      </c>
      <c r="B383" s="55" t="s">
        <v>1940</v>
      </c>
      <c r="C383" s="55" t="s">
        <v>1971</v>
      </c>
      <c r="D383" s="55"/>
      <c r="G383" s="250">
        <v>381</v>
      </c>
      <c r="H383" s="253" t="s">
        <v>491</v>
      </c>
      <c r="I383" s="253" t="s">
        <v>3075</v>
      </c>
      <c r="J383" s="75">
        <v>45048</v>
      </c>
      <c r="K383" s="75">
        <v>45048</v>
      </c>
      <c r="L383" s="256">
        <v>0.19278686</v>
      </c>
      <c r="M383" s="251">
        <v>0.19278686</v>
      </c>
    </row>
    <row r="384" spans="1:13">
      <c r="A384" s="55" t="str">
        <f t="shared" si="5"/>
        <v>IgnoreIgnore</v>
      </c>
      <c r="B384" s="55" t="s">
        <v>1291</v>
      </c>
      <c r="C384" s="55" t="s">
        <v>1291</v>
      </c>
      <c r="D384" s="55"/>
      <c r="G384" s="250">
        <v>382</v>
      </c>
      <c r="H384" s="253" t="s">
        <v>4315</v>
      </c>
      <c r="I384" s="253" t="s">
        <v>4316</v>
      </c>
      <c r="J384" s="75">
        <v>45048</v>
      </c>
      <c r="K384" s="75">
        <v>45048</v>
      </c>
      <c r="L384" s="256">
        <v>1.4605886800000001</v>
      </c>
      <c r="M384" s="251">
        <v>1.4605886800000001</v>
      </c>
    </row>
    <row r="385" spans="1:13">
      <c r="A385" s="55" t="str">
        <f t="shared" si="5"/>
        <v>Y0ESDDD</v>
      </c>
      <c r="B385" s="55" t="s">
        <v>1940</v>
      </c>
      <c r="C385" s="55" t="s">
        <v>1954</v>
      </c>
      <c r="D385" s="55"/>
      <c r="G385" s="250">
        <v>383</v>
      </c>
      <c r="H385" s="253" t="s">
        <v>477</v>
      </c>
      <c r="I385" s="253" t="s">
        <v>3071</v>
      </c>
      <c r="J385" s="75">
        <v>45048</v>
      </c>
      <c r="K385" s="75">
        <v>45048</v>
      </c>
      <c r="L385" s="256">
        <v>0.19206219999999999</v>
      </c>
      <c r="M385" s="251">
        <v>0.19206219999999999</v>
      </c>
    </row>
    <row r="386" spans="1:13">
      <c r="A386" s="55" t="str">
        <f t="shared" si="5"/>
        <v>Y0AIDDD</v>
      </c>
      <c r="B386" s="55" t="s">
        <v>2891</v>
      </c>
      <c r="C386" s="55" t="s">
        <v>1954</v>
      </c>
      <c r="D386" s="55"/>
      <c r="G386" s="250">
        <v>384</v>
      </c>
      <c r="H386" s="253" t="s">
        <v>3468</v>
      </c>
      <c r="I386" s="253" t="s">
        <v>3145</v>
      </c>
      <c r="J386" s="75">
        <v>45048</v>
      </c>
      <c r="K386" s="75">
        <v>45048</v>
      </c>
      <c r="L386" s="256">
        <v>3.17615E-3</v>
      </c>
      <c r="M386" s="251">
        <v>3.17615E-3</v>
      </c>
    </row>
    <row r="387" spans="1:13">
      <c r="A387" s="55" t="str">
        <f t="shared" si="5"/>
        <v>Y0AIDWD</v>
      </c>
      <c r="B387" s="55" t="s">
        <v>2891</v>
      </c>
      <c r="C387" s="55" t="s">
        <v>1946</v>
      </c>
      <c r="D387" s="55"/>
      <c r="G387" s="250">
        <v>385</v>
      </c>
      <c r="H387" s="253" t="s">
        <v>3486</v>
      </c>
      <c r="I387" s="253" t="s">
        <v>3148</v>
      </c>
      <c r="J387" s="75">
        <v>45048</v>
      </c>
      <c r="K387" s="75">
        <v>45048</v>
      </c>
      <c r="L387" s="256">
        <v>9.4106499999999996E-3</v>
      </c>
      <c r="M387" s="251">
        <v>9.4106499999999996E-3</v>
      </c>
    </row>
    <row r="388" spans="1:13">
      <c r="A388" s="55" t="str">
        <f t="shared" ref="A388:A451" si="6">+B388&amp;C388</f>
        <v>Y0BLDDD</v>
      </c>
      <c r="B388" s="55" t="s">
        <v>2899</v>
      </c>
      <c r="C388" s="55" t="s">
        <v>1954</v>
      </c>
      <c r="D388" s="55"/>
      <c r="G388" s="250">
        <v>386</v>
      </c>
      <c r="H388" s="253" t="s">
        <v>3462</v>
      </c>
      <c r="I388" s="253" t="s">
        <v>3096</v>
      </c>
      <c r="J388" s="75">
        <v>45048</v>
      </c>
      <c r="K388" s="75">
        <v>45048</v>
      </c>
      <c r="L388" s="256">
        <v>6.11262E-3</v>
      </c>
      <c r="M388" s="251">
        <v>6.11262E-3</v>
      </c>
    </row>
    <row r="389" spans="1:13">
      <c r="A389" s="55" t="str">
        <f t="shared" si="6"/>
        <v>Y0BLDWD</v>
      </c>
      <c r="B389" s="55" t="s">
        <v>2899</v>
      </c>
      <c r="C389" s="55" t="s">
        <v>1946</v>
      </c>
      <c r="D389" s="55"/>
      <c r="G389" s="250">
        <v>387</v>
      </c>
      <c r="H389" s="253" t="s">
        <v>3495</v>
      </c>
      <c r="I389" s="253" t="s">
        <v>3099</v>
      </c>
      <c r="J389" s="75">
        <v>45048</v>
      </c>
      <c r="K389" s="75">
        <v>45048</v>
      </c>
      <c r="L389" s="251">
        <v>1.413589E-2</v>
      </c>
      <c r="M389" s="251">
        <v>1.413589E-2</v>
      </c>
    </row>
    <row r="390" spans="1:13">
      <c r="A390" s="55" t="str">
        <f t="shared" si="6"/>
        <v>Y0AISWD</v>
      </c>
      <c r="B390" s="55" t="s">
        <v>2891</v>
      </c>
      <c r="C390" s="55" t="s">
        <v>1975</v>
      </c>
      <c r="D390" s="55"/>
      <c r="G390" s="250">
        <v>388</v>
      </c>
      <c r="H390" s="253" t="s">
        <v>3491</v>
      </c>
      <c r="I390" s="253" t="s">
        <v>3152</v>
      </c>
      <c r="J390" s="75">
        <v>45048</v>
      </c>
      <c r="K390" s="75">
        <v>45048</v>
      </c>
      <c r="L390" s="256">
        <v>8.6389099999999996E-3</v>
      </c>
      <c r="M390" s="251">
        <v>8.6389099999999996E-3</v>
      </c>
    </row>
    <row r="391" spans="1:13">
      <c r="A391" s="55" t="str">
        <f t="shared" si="6"/>
        <v>Y0AISDD</v>
      </c>
      <c r="B391" s="55" t="s">
        <v>2891</v>
      </c>
      <c r="C391" s="55" t="s">
        <v>1971</v>
      </c>
      <c r="D391" s="55"/>
      <c r="G391" s="250">
        <v>389</v>
      </c>
      <c r="H391" s="253" t="s">
        <v>3465</v>
      </c>
      <c r="I391" s="253" t="s">
        <v>3149</v>
      </c>
      <c r="J391" s="75">
        <v>45048</v>
      </c>
      <c r="K391" s="75">
        <v>45048</v>
      </c>
      <c r="L391" s="256">
        <v>2.5782100000000001E-3</v>
      </c>
      <c r="M391" s="251">
        <v>2.5782100000000001E-3</v>
      </c>
    </row>
    <row r="392" spans="1:13">
      <c r="A392" s="55" t="str">
        <f t="shared" si="6"/>
        <v>Y0BLDDI</v>
      </c>
      <c r="B392" s="55" t="s">
        <v>2899</v>
      </c>
      <c r="C392" s="55" t="s">
        <v>4304</v>
      </c>
      <c r="D392" s="55"/>
      <c r="G392" s="250">
        <v>390</v>
      </c>
      <c r="H392" s="253">
        <v>125</v>
      </c>
      <c r="I392" s="253" t="s">
        <v>3100</v>
      </c>
      <c r="J392" s="75">
        <v>45048</v>
      </c>
      <c r="K392" s="75">
        <v>45048</v>
      </c>
      <c r="L392" s="251">
        <v>5.7556100000000004E-3</v>
      </c>
      <c r="M392" s="251">
        <v>5.7556100000000004E-3</v>
      </c>
    </row>
    <row r="393" spans="1:13">
      <c r="A393" s="55" t="str">
        <f t="shared" si="6"/>
        <v>Y0EERWD</v>
      </c>
      <c r="B393" s="55" t="s">
        <v>1945</v>
      </c>
      <c r="C393" s="55" t="s">
        <v>59</v>
      </c>
      <c r="D393" s="55"/>
      <c r="G393" s="250">
        <v>391</v>
      </c>
      <c r="H393" s="253" t="s">
        <v>1358</v>
      </c>
      <c r="I393" s="253" t="s">
        <v>3089</v>
      </c>
      <c r="J393" s="75">
        <v>45048</v>
      </c>
      <c r="K393" s="75">
        <v>45048</v>
      </c>
      <c r="L393" s="256">
        <v>1.0766862699999999</v>
      </c>
      <c r="M393" s="251">
        <v>1.0766862699999999</v>
      </c>
    </row>
    <row r="394" spans="1:13">
      <c r="A394" s="55" t="str">
        <f t="shared" si="6"/>
        <v>Y0ECDDD</v>
      </c>
      <c r="B394" s="55" t="s">
        <v>1953</v>
      </c>
      <c r="C394" s="55" t="s">
        <v>1954</v>
      </c>
      <c r="D394" s="55"/>
      <c r="G394" s="250">
        <v>392</v>
      </c>
      <c r="H394" s="253" t="s">
        <v>1161</v>
      </c>
      <c r="I394" s="253" t="s">
        <v>3062</v>
      </c>
      <c r="J394" s="75">
        <v>45049</v>
      </c>
      <c r="K394" s="75">
        <v>45049</v>
      </c>
      <c r="L394" s="256">
        <v>0.17388535999999999</v>
      </c>
      <c r="M394" s="251">
        <v>0.17388535999999999</v>
      </c>
    </row>
    <row r="395" spans="1:13">
      <c r="A395" s="55" t="str">
        <f t="shared" si="6"/>
        <v>Y0ECRDD</v>
      </c>
      <c r="B395" s="55" t="s">
        <v>1953</v>
      </c>
      <c r="C395" s="55" t="s">
        <v>58</v>
      </c>
      <c r="D395" s="55"/>
      <c r="G395" s="250">
        <v>393</v>
      </c>
      <c r="H395" s="253" t="s">
        <v>1157</v>
      </c>
      <c r="I395" s="253" t="s">
        <v>3066</v>
      </c>
      <c r="J395" s="75">
        <v>45049</v>
      </c>
      <c r="K395" s="75">
        <v>45049</v>
      </c>
      <c r="L395" s="256">
        <v>0.17840592</v>
      </c>
      <c r="M395" s="251">
        <v>0.17840592</v>
      </c>
    </row>
    <row r="396" spans="1:13">
      <c r="A396" s="55" t="str">
        <f t="shared" si="6"/>
        <v>Y0EERDD</v>
      </c>
      <c r="B396" s="55" t="s">
        <v>1945</v>
      </c>
      <c r="C396" s="55" t="s">
        <v>58</v>
      </c>
      <c r="D396" s="55"/>
      <c r="G396" s="250">
        <v>394</v>
      </c>
      <c r="H396" s="253" t="s">
        <v>1343</v>
      </c>
      <c r="I396" s="253" t="s">
        <v>3086</v>
      </c>
      <c r="J396" s="75">
        <v>45049</v>
      </c>
      <c r="K396" s="75">
        <v>45049</v>
      </c>
      <c r="L396" s="256">
        <v>0.24370581999999999</v>
      </c>
      <c r="M396" s="251">
        <v>0.24370581999999999</v>
      </c>
    </row>
    <row r="397" spans="1:13">
      <c r="A397" s="55" t="str">
        <f t="shared" si="6"/>
        <v>Y0ESRDD</v>
      </c>
      <c r="B397" s="55" t="s">
        <v>1940</v>
      </c>
      <c r="C397" s="55" t="s">
        <v>58</v>
      </c>
      <c r="D397" s="55"/>
      <c r="G397" s="250">
        <v>395</v>
      </c>
      <c r="H397" s="253" t="s">
        <v>474</v>
      </c>
      <c r="I397" s="253" t="s">
        <v>3077</v>
      </c>
      <c r="J397" s="75">
        <v>45049</v>
      </c>
      <c r="K397" s="75">
        <v>45049</v>
      </c>
      <c r="L397" s="256">
        <v>0.18523998999999999</v>
      </c>
      <c r="M397" s="251">
        <v>0.18523998999999999</v>
      </c>
    </row>
    <row r="398" spans="1:13">
      <c r="A398" s="55" t="str">
        <f t="shared" si="6"/>
        <v>Y0ESIDD</v>
      </c>
      <c r="B398" s="55" t="s">
        <v>1940</v>
      </c>
      <c r="C398" s="55" t="s">
        <v>67</v>
      </c>
      <c r="D398" s="55"/>
      <c r="G398" s="250">
        <v>396</v>
      </c>
      <c r="H398" s="253" t="s">
        <v>483</v>
      </c>
      <c r="I398" s="253" t="s">
        <v>3076</v>
      </c>
      <c r="J398" s="75">
        <v>45049</v>
      </c>
      <c r="K398" s="75">
        <v>45049</v>
      </c>
      <c r="L398" s="251">
        <v>0.28882433000000002</v>
      </c>
      <c r="M398" s="251">
        <v>0.28882433000000002</v>
      </c>
    </row>
    <row r="399" spans="1:13">
      <c r="A399" s="55" t="str">
        <f t="shared" si="6"/>
        <v>Y0BLDDI</v>
      </c>
      <c r="B399" s="55" t="s">
        <v>2899</v>
      </c>
      <c r="C399" s="55" t="s">
        <v>4304</v>
      </c>
      <c r="D399" s="55"/>
      <c r="G399" s="250">
        <v>397</v>
      </c>
      <c r="H399" s="253">
        <v>125</v>
      </c>
      <c r="I399" s="253" t="s">
        <v>3100</v>
      </c>
      <c r="J399" s="75">
        <v>45049</v>
      </c>
      <c r="K399" s="75">
        <v>45049</v>
      </c>
      <c r="L399" s="256">
        <v>3.1714999999999998E-3</v>
      </c>
      <c r="M399" s="251">
        <v>3.1714999999999998E-3</v>
      </c>
    </row>
    <row r="400" spans="1:13">
      <c r="A400" s="55" t="str">
        <f t="shared" si="6"/>
        <v>Y0ESSDD</v>
      </c>
      <c r="B400" s="55" t="s">
        <v>1940</v>
      </c>
      <c r="C400" s="55" t="s">
        <v>1971</v>
      </c>
      <c r="D400" s="55"/>
      <c r="G400" s="250">
        <v>398</v>
      </c>
      <c r="H400" s="253" t="s">
        <v>491</v>
      </c>
      <c r="I400" s="253" t="s">
        <v>3075</v>
      </c>
      <c r="J400" s="75">
        <v>45049</v>
      </c>
      <c r="K400" s="75">
        <v>45049</v>
      </c>
      <c r="L400" s="256">
        <v>0.18855637</v>
      </c>
      <c r="M400" s="251">
        <v>0.18855637</v>
      </c>
    </row>
    <row r="401" spans="1:13">
      <c r="A401" s="55" t="str">
        <f t="shared" si="6"/>
        <v>Y0ESDDD</v>
      </c>
      <c r="B401" s="55" t="s">
        <v>1940</v>
      </c>
      <c r="C401" s="55" t="s">
        <v>1954</v>
      </c>
      <c r="D401" s="55"/>
      <c r="G401" s="250">
        <v>399</v>
      </c>
      <c r="H401" s="253" t="s">
        <v>477</v>
      </c>
      <c r="I401" s="253" t="s">
        <v>3071</v>
      </c>
      <c r="J401" s="75">
        <v>45049</v>
      </c>
      <c r="K401" s="75">
        <v>45049</v>
      </c>
      <c r="L401" s="256">
        <v>0.18790797000000001</v>
      </c>
      <c r="M401" s="251">
        <v>0.18790797000000001</v>
      </c>
    </row>
    <row r="402" spans="1:13">
      <c r="A402" s="55" t="str">
        <f t="shared" si="6"/>
        <v>Y0AIDDD</v>
      </c>
      <c r="B402" s="55" t="s">
        <v>2891</v>
      </c>
      <c r="C402" s="55" t="s">
        <v>1954</v>
      </c>
      <c r="D402" s="55"/>
      <c r="G402" s="250">
        <v>400</v>
      </c>
      <c r="H402" s="253" t="s">
        <v>3468</v>
      </c>
      <c r="I402" s="253" t="s">
        <v>3145</v>
      </c>
      <c r="J402" s="75">
        <v>45049</v>
      </c>
      <c r="K402" s="75">
        <v>45049</v>
      </c>
      <c r="L402" s="256">
        <v>1.2221910000000001E-2</v>
      </c>
      <c r="M402" s="251">
        <v>1.2221910000000001E-2</v>
      </c>
    </row>
    <row r="403" spans="1:13">
      <c r="A403" s="55" t="str">
        <f t="shared" si="6"/>
        <v>Y0BLDDD</v>
      </c>
      <c r="B403" s="55" t="s">
        <v>2899</v>
      </c>
      <c r="C403" s="55" t="s">
        <v>1954</v>
      </c>
      <c r="D403" s="55"/>
      <c r="G403" s="250">
        <v>401</v>
      </c>
      <c r="H403" s="253" t="s">
        <v>3462</v>
      </c>
      <c r="I403" s="253" t="s">
        <v>3096</v>
      </c>
      <c r="J403" s="75">
        <v>45049</v>
      </c>
      <c r="K403" s="75">
        <v>45049</v>
      </c>
      <c r="L403" s="256">
        <v>3.26034E-3</v>
      </c>
      <c r="M403" s="251">
        <v>3.26034E-3</v>
      </c>
    </row>
    <row r="404" spans="1:13">
      <c r="A404" s="55" t="str">
        <f t="shared" si="6"/>
        <v>Y0AISDD</v>
      </c>
      <c r="B404" s="55" t="s">
        <v>2891</v>
      </c>
      <c r="C404" s="55" t="s">
        <v>1971</v>
      </c>
      <c r="D404" s="55"/>
      <c r="G404" s="250">
        <v>402</v>
      </c>
      <c r="H404" s="253" t="s">
        <v>3465</v>
      </c>
      <c r="I404" s="253" t="s">
        <v>3149</v>
      </c>
      <c r="J404" s="75">
        <v>45049</v>
      </c>
      <c r="K404" s="75">
        <v>45049</v>
      </c>
      <c r="L404" s="256">
        <v>1.20251E-2</v>
      </c>
      <c r="M404" s="251">
        <v>1.20251E-2</v>
      </c>
    </row>
    <row r="405" spans="1:13">
      <c r="A405" s="55" t="str">
        <f t="shared" si="6"/>
        <v>Y0EEDDD</v>
      </c>
      <c r="B405" s="55" t="s">
        <v>1945</v>
      </c>
      <c r="C405" s="55" t="s">
        <v>1954</v>
      </c>
      <c r="D405" s="55"/>
      <c r="G405" s="250">
        <v>403</v>
      </c>
      <c r="H405" s="253" t="s">
        <v>1348</v>
      </c>
      <c r="I405" s="253" t="s">
        <v>3082</v>
      </c>
      <c r="J405" s="75">
        <v>45049</v>
      </c>
      <c r="K405" s="75">
        <v>45049</v>
      </c>
      <c r="L405" s="256">
        <v>0.26311303000000003</v>
      </c>
      <c r="M405" s="251">
        <v>0.26311303000000003</v>
      </c>
    </row>
    <row r="406" spans="1:13">
      <c r="A406" s="55" t="str">
        <f t="shared" si="6"/>
        <v>Y0ECRDD</v>
      </c>
      <c r="B406" s="55" t="s">
        <v>1953</v>
      </c>
      <c r="C406" s="55" t="s">
        <v>58</v>
      </c>
      <c r="D406" s="55"/>
      <c r="G406" s="250">
        <v>404</v>
      </c>
      <c r="H406" s="253" t="s">
        <v>1157</v>
      </c>
      <c r="I406" s="253" t="s">
        <v>3066</v>
      </c>
      <c r="J406" s="75">
        <v>45050</v>
      </c>
      <c r="K406" s="75">
        <v>45050</v>
      </c>
      <c r="L406" s="256">
        <v>0.17810353000000001</v>
      </c>
      <c r="M406" s="251">
        <v>0.17810353000000001</v>
      </c>
    </row>
    <row r="407" spans="1:13">
      <c r="A407" s="55" t="str">
        <f t="shared" si="6"/>
        <v>Y0ECDDD</v>
      </c>
      <c r="B407" s="55" t="s">
        <v>1953</v>
      </c>
      <c r="C407" s="55" t="s">
        <v>1954</v>
      </c>
      <c r="D407" s="55"/>
      <c r="G407" s="250">
        <v>405</v>
      </c>
      <c r="H407" s="253" t="s">
        <v>1161</v>
      </c>
      <c r="I407" s="253" t="s">
        <v>3062</v>
      </c>
      <c r="J407" s="75">
        <v>45050</v>
      </c>
      <c r="K407" s="75">
        <v>45050</v>
      </c>
      <c r="L407" s="256">
        <v>0.17975126999999999</v>
      </c>
      <c r="M407" s="251">
        <v>0.17975126999999999</v>
      </c>
    </row>
    <row r="408" spans="1:13">
      <c r="A408" s="55" t="str">
        <f t="shared" si="6"/>
        <v>Y0EERDD</v>
      </c>
      <c r="B408" s="55" t="s">
        <v>1945</v>
      </c>
      <c r="C408" s="55" t="s">
        <v>58</v>
      </c>
      <c r="D408" s="55"/>
      <c r="G408" s="250">
        <v>406</v>
      </c>
      <c r="H408" s="253" t="s">
        <v>1343</v>
      </c>
      <c r="I408" s="253" t="s">
        <v>3086</v>
      </c>
      <c r="J408" s="75">
        <v>45050</v>
      </c>
      <c r="K408" s="75">
        <v>45050</v>
      </c>
      <c r="L408" s="256">
        <v>0.17704621000000001</v>
      </c>
      <c r="M408" s="251">
        <v>0.17704621000000001</v>
      </c>
    </row>
    <row r="409" spans="1:13">
      <c r="A409" s="55" t="str">
        <f t="shared" si="6"/>
        <v>Y0ESRDD</v>
      </c>
      <c r="B409" s="55" t="s">
        <v>1940</v>
      </c>
      <c r="C409" s="55" t="s">
        <v>58</v>
      </c>
      <c r="D409" s="55"/>
      <c r="G409" s="250">
        <v>407</v>
      </c>
      <c r="H409" s="253" t="s">
        <v>474</v>
      </c>
      <c r="I409" s="253" t="s">
        <v>3077</v>
      </c>
      <c r="J409" s="75">
        <v>45050</v>
      </c>
      <c r="K409" s="75">
        <v>45050</v>
      </c>
      <c r="L409" s="256">
        <v>0.18315055999999999</v>
      </c>
      <c r="M409" s="251">
        <v>0.18315055999999999</v>
      </c>
    </row>
    <row r="410" spans="1:13">
      <c r="A410" s="55" t="str">
        <f t="shared" si="6"/>
        <v>Y0ESIDD</v>
      </c>
      <c r="B410" s="55" t="s">
        <v>1940</v>
      </c>
      <c r="C410" s="55" t="s">
        <v>67</v>
      </c>
      <c r="D410" s="55"/>
      <c r="G410" s="250">
        <v>408</v>
      </c>
      <c r="H410" s="253" t="s">
        <v>483</v>
      </c>
      <c r="I410" s="253" t="s">
        <v>3076</v>
      </c>
      <c r="J410" s="75">
        <v>45050</v>
      </c>
      <c r="K410" s="75">
        <v>45050</v>
      </c>
      <c r="L410" s="256">
        <v>0.28568444999999998</v>
      </c>
      <c r="M410" s="251">
        <v>0.28568444999999998</v>
      </c>
    </row>
    <row r="411" spans="1:13">
      <c r="A411" s="55" t="str">
        <f t="shared" si="6"/>
        <v>Y0BLDDI</v>
      </c>
      <c r="B411" s="55" t="s">
        <v>2899</v>
      </c>
      <c r="C411" s="55" t="s">
        <v>4304</v>
      </c>
      <c r="D411" s="55"/>
      <c r="G411" s="250">
        <v>409</v>
      </c>
      <c r="H411" s="253">
        <v>125</v>
      </c>
      <c r="I411" s="253" t="s">
        <v>3100</v>
      </c>
      <c r="J411" s="75">
        <v>45050</v>
      </c>
      <c r="K411" s="75">
        <v>45050</v>
      </c>
      <c r="L411" s="256">
        <v>1.8818800000000001E-3</v>
      </c>
      <c r="M411" s="251">
        <v>1.8818800000000001E-3</v>
      </c>
    </row>
    <row r="412" spans="1:13">
      <c r="A412" s="55" t="str">
        <f t="shared" si="6"/>
        <v>Y0ESSDD</v>
      </c>
      <c r="B412" s="55" t="s">
        <v>1940</v>
      </c>
      <c r="C412" s="55" t="s">
        <v>1971</v>
      </c>
      <c r="D412" s="55"/>
      <c r="G412" s="250">
        <v>410</v>
      </c>
      <c r="H412" s="253" t="s">
        <v>491</v>
      </c>
      <c r="I412" s="253" t="s">
        <v>3075</v>
      </c>
      <c r="J412" s="75">
        <v>45050</v>
      </c>
      <c r="K412" s="75">
        <v>45050</v>
      </c>
      <c r="L412" s="256">
        <v>0.18642309000000001</v>
      </c>
      <c r="M412" s="251">
        <v>0.18642309000000001</v>
      </c>
    </row>
    <row r="413" spans="1:13">
      <c r="A413" s="55" t="str">
        <f t="shared" si="6"/>
        <v>Y0ESDDD</v>
      </c>
      <c r="B413" s="55" t="s">
        <v>1940</v>
      </c>
      <c r="C413" s="55" t="s">
        <v>1954</v>
      </c>
      <c r="D413" s="55"/>
      <c r="G413" s="250">
        <v>411</v>
      </c>
      <c r="H413" s="253" t="s">
        <v>477</v>
      </c>
      <c r="I413" s="253" t="s">
        <v>3071</v>
      </c>
      <c r="J413" s="75">
        <v>45050</v>
      </c>
      <c r="K413" s="75">
        <v>45050</v>
      </c>
      <c r="L413" s="256">
        <v>0.18580864</v>
      </c>
      <c r="M413" s="251">
        <v>0.18580864</v>
      </c>
    </row>
    <row r="414" spans="1:13">
      <c r="A414" s="55" t="str">
        <f t="shared" si="6"/>
        <v>Y0AIDDD</v>
      </c>
      <c r="B414" s="55" t="s">
        <v>2891</v>
      </c>
      <c r="C414" s="55" t="s">
        <v>1954</v>
      </c>
      <c r="D414" s="55"/>
      <c r="G414" s="250">
        <v>412</v>
      </c>
      <c r="H414" s="253" t="s">
        <v>3468</v>
      </c>
      <c r="I414" s="253" t="s">
        <v>3145</v>
      </c>
      <c r="J414" s="75">
        <v>45050</v>
      </c>
      <c r="K414" s="75">
        <v>45050</v>
      </c>
      <c r="L414" s="256">
        <v>2.3980500000000001E-3</v>
      </c>
      <c r="M414" s="251">
        <v>2.3980500000000001E-3</v>
      </c>
    </row>
    <row r="415" spans="1:13">
      <c r="A415" s="55" t="str">
        <f t="shared" si="6"/>
        <v>Y0BLDDD</v>
      </c>
      <c r="B415" s="55" t="s">
        <v>2899</v>
      </c>
      <c r="C415" s="55" t="s">
        <v>1954</v>
      </c>
      <c r="D415" s="55"/>
      <c r="G415" s="250">
        <v>413</v>
      </c>
      <c r="H415" s="253" t="s">
        <v>3462</v>
      </c>
      <c r="I415" s="253" t="s">
        <v>3096</v>
      </c>
      <c r="J415" s="75">
        <v>45050</v>
      </c>
      <c r="K415" s="75">
        <v>45050</v>
      </c>
      <c r="L415" s="251">
        <v>1.9710999999999999E-3</v>
      </c>
      <c r="M415" s="251">
        <v>1.9710999999999999E-3</v>
      </c>
    </row>
    <row r="416" spans="1:13">
      <c r="A416" s="55" t="str">
        <f t="shared" si="6"/>
        <v>Y0AISDD</v>
      </c>
      <c r="B416" s="55" t="s">
        <v>2891</v>
      </c>
      <c r="C416" s="55" t="s">
        <v>1971</v>
      </c>
      <c r="D416" s="55"/>
      <c r="G416" s="250">
        <v>414</v>
      </c>
      <c r="H416" s="253" t="s">
        <v>3465</v>
      </c>
      <c r="I416" s="253" t="s">
        <v>3149</v>
      </c>
      <c r="J416" s="75">
        <v>45050</v>
      </c>
      <c r="K416" s="75">
        <v>45050</v>
      </c>
      <c r="L416" s="256">
        <v>2.2656E-3</v>
      </c>
      <c r="M416" s="251">
        <v>2.2656E-3</v>
      </c>
    </row>
    <row r="417" spans="1:13">
      <c r="A417" s="55" t="str">
        <f t="shared" si="6"/>
        <v>Y0EEDDD</v>
      </c>
      <c r="B417" s="55" t="s">
        <v>1945</v>
      </c>
      <c r="C417" s="55" t="s">
        <v>1954</v>
      </c>
      <c r="D417" s="55"/>
      <c r="G417" s="250">
        <v>415</v>
      </c>
      <c r="H417" s="253" t="s">
        <v>1348</v>
      </c>
      <c r="I417" s="253" t="s">
        <v>3082</v>
      </c>
      <c r="J417" s="75">
        <v>45050</v>
      </c>
      <c r="K417" s="75">
        <v>45050</v>
      </c>
      <c r="L417" s="251">
        <v>0.19411571</v>
      </c>
      <c r="M417" s="251">
        <v>0.19411571</v>
      </c>
    </row>
    <row r="418" spans="1:13">
      <c r="A418" s="55" t="str">
        <f t="shared" si="6"/>
        <v>Y0ECRDD</v>
      </c>
      <c r="B418" s="55" t="s">
        <v>1953</v>
      </c>
      <c r="C418" s="55" t="s">
        <v>58</v>
      </c>
      <c r="D418" s="55"/>
      <c r="G418" s="250">
        <v>416</v>
      </c>
      <c r="H418" s="253" t="s">
        <v>1157</v>
      </c>
      <c r="I418" s="253" t="s">
        <v>3066</v>
      </c>
      <c r="J418" s="75">
        <v>45053</v>
      </c>
      <c r="K418" s="75">
        <v>45053</v>
      </c>
      <c r="L418" s="256">
        <v>0.54065468999999999</v>
      </c>
      <c r="M418" s="251">
        <v>0.54065468999999999</v>
      </c>
    </row>
    <row r="419" spans="1:13">
      <c r="A419" s="55" t="str">
        <f t="shared" si="6"/>
        <v>Y0ECDDD</v>
      </c>
      <c r="B419" s="55" t="s">
        <v>1953</v>
      </c>
      <c r="C419" s="55" t="s">
        <v>1954</v>
      </c>
      <c r="D419" s="55"/>
      <c r="G419" s="250">
        <v>417</v>
      </c>
      <c r="H419" s="253" t="s">
        <v>1161</v>
      </c>
      <c r="I419" s="253" t="s">
        <v>3062</v>
      </c>
      <c r="J419" s="75">
        <v>45053</v>
      </c>
      <c r="K419" s="75">
        <v>45053</v>
      </c>
      <c r="L419" s="256">
        <v>0.55406031</v>
      </c>
      <c r="M419" s="251">
        <v>0.55406031</v>
      </c>
    </row>
    <row r="420" spans="1:13">
      <c r="A420" s="55" t="str">
        <f t="shared" si="6"/>
        <v>Y0ESDDD</v>
      </c>
      <c r="B420" s="55" t="s">
        <v>1940</v>
      </c>
      <c r="C420" s="55" t="s">
        <v>1954</v>
      </c>
      <c r="D420" s="55"/>
      <c r="G420" s="250">
        <v>418</v>
      </c>
      <c r="H420" s="253" t="s">
        <v>477</v>
      </c>
      <c r="I420" s="253" t="s">
        <v>3071</v>
      </c>
      <c r="J420" s="75">
        <v>45053</v>
      </c>
      <c r="K420" s="75">
        <v>45053</v>
      </c>
      <c r="L420" s="256">
        <v>0.56798417999999995</v>
      </c>
      <c r="M420" s="251">
        <v>0.56798417999999995</v>
      </c>
    </row>
    <row r="421" spans="1:13">
      <c r="A421" s="55" t="str">
        <f t="shared" si="6"/>
        <v>Y0ESIDD</v>
      </c>
      <c r="B421" s="55" t="s">
        <v>1940</v>
      </c>
      <c r="C421" s="55" t="s">
        <v>67</v>
      </c>
      <c r="D421" s="55"/>
      <c r="G421" s="250">
        <v>419</v>
      </c>
      <c r="H421" s="253" t="s">
        <v>483</v>
      </c>
      <c r="I421" s="253" t="s">
        <v>3076</v>
      </c>
      <c r="J421" s="75">
        <v>45053</v>
      </c>
      <c r="K421" s="75">
        <v>45053</v>
      </c>
      <c r="L421" s="256">
        <v>0.87310399000000005</v>
      </c>
      <c r="M421" s="251">
        <v>0.87310399000000005</v>
      </c>
    </row>
    <row r="422" spans="1:13">
      <c r="A422" s="55" t="str">
        <f t="shared" si="6"/>
        <v>Y0ESSDD</v>
      </c>
      <c r="B422" s="55" t="s">
        <v>1940</v>
      </c>
      <c r="C422" s="55" t="s">
        <v>1971</v>
      </c>
      <c r="D422" s="55"/>
      <c r="G422" s="250">
        <v>420</v>
      </c>
      <c r="H422" s="253" t="s">
        <v>491</v>
      </c>
      <c r="I422" s="253" t="s">
        <v>3075</v>
      </c>
      <c r="J422" s="75">
        <v>45053</v>
      </c>
      <c r="K422" s="75">
        <v>45053</v>
      </c>
      <c r="L422" s="256">
        <v>0.57000777000000002</v>
      </c>
      <c r="M422" s="251">
        <v>0.57000777000000002</v>
      </c>
    </row>
    <row r="423" spans="1:13">
      <c r="A423" s="55" t="str">
        <f t="shared" si="6"/>
        <v>Y0ESRDD</v>
      </c>
      <c r="B423" s="55" t="s">
        <v>1940</v>
      </c>
      <c r="C423" s="55" t="s">
        <v>58</v>
      </c>
      <c r="D423" s="55"/>
      <c r="G423" s="250">
        <v>421</v>
      </c>
      <c r="H423" s="254" t="s">
        <v>474</v>
      </c>
      <c r="I423" s="253" t="s">
        <v>3077</v>
      </c>
      <c r="J423" s="75">
        <v>45053</v>
      </c>
      <c r="K423" s="75">
        <v>45053</v>
      </c>
      <c r="L423" s="256">
        <v>0.55999971999999998</v>
      </c>
      <c r="M423" s="251">
        <v>0.55999971999999998</v>
      </c>
    </row>
    <row r="424" spans="1:13">
      <c r="A424" s="55" t="str">
        <f t="shared" si="6"/>
        <v>Y0ECRDD</v>
      </c>
      <c r="B424" s="55" t="s">
        <v>1953</v>
      </c>
      <c r="C424" s="55" t="s">
        <v>58</v>
      </c>
      <c r="D424" s="55"/>
      <c r="G424" s="250">
        <v>422</v>
      </c>
      <c r="H424" s="253" t="s">
        <v>1157</v>
      </c>
      <c r="I424" s="253" t="s">
        <v>3066</v>
      </c>
      <c r="J424" s="75">
        <v>45054</v>
      </c>
      <c r="K424" s="75">
        <v>45054</v>
      </c>
      <c r="L424" s="251">
        <v>0.17973849</v>
      </c>
      <c r="M424" s="251">
        <v>0.17973849</v>
      </c>
    </row>
    <row r="425" spans="1:13">
      <c r="A425" s="55" t="str">
        <f t="shared" si="6"/>
        <v>Y0ECDDD</v>
      </c>
      <c r="B425" s="55" t="s">
        <v>1953</v>
      </c>
      <c r="C425" s="55" t="s">
        <v>1954</v>
      </c>
      <c r="D425" s="55"/>
      <c r="G425" s="250">
        <v>423</v>
      </c>
      <c r="H425" s="253" t="s">
        <v>1161</v>
      </c>
      <c r="I425" s="253" t="s">
        <v>3062</v>
      </c>
      <c r="J425" s="75">
        <v>45054</v>
      </c>
      <c r="K425" s="75">
        <v>45054</v>
      </c>
      <c r="L425" s="256">
        <v>0.19074761000000001</v>
      </c>
      <c r="M425" s="251">
        <v>0.19074761000000001</v>
      </c>
    </row>
    <row r="426" spans="1:13">
      <c r="A426" s="55" t="str">
        <f t="shared" si="6"/>
        <v>Y0EERDD</v>
      </c>
      <c r="B426" s="55" t="s">
        <v>1945</v>
      </c>
      <c r="C426" s="55" t="s">
        <v>58</v>
      </c>
      <c r="D426" s="55"/>
      <c r="G426" s="250">
        <v>424</v>
      </c>
      <c r="H426" s="253" t="s">
        <v>1343</v>
      </c>
      <c r="I426" s="253" t="s">
        <v>3086</v>
      </c>
      <c r="J426" s="75">
        <v>45054</v>
      </c>
      <c r="K426" s="75">
        <v>45054</v>
      </c>
      <c r="L426" s="256">
        <v>0.79273302000000001</v>
      </c>
      <c r="M426" s="251">
        <v>0.79273302000000001</v>
      </c>
    </row>
    <row r="427" spans="1:13">
      <c r="A427" s="55" t="str">
        <f t="shared" si="6"/>
        <v>Y0ESRDD</v>
      </c>
      <c r="B427" s="55" t="s">
        <v>1940</v>
      </c>
      <c r="C427" s="55" t="s">
        <v>58</v>
      </c>
      <c r="D427" s="55"/>
      <c r="G427" s="250">
        <v>425</v>
      </c>
      <c r="H427" s="253" t="s">
        <v>474</v>
      </c>
      <c r="I427" s="253" t="s">
        <v>3077</v>
      </c>
      <c r="J427" s="75">
        <v>45054</v>
      </c>
      <c r="K427" s="75">
        <v>45054</v>
      </c>
      <c r="L427" s="256">
        <v>0.21593720999999999</v>
      </c>
      <c r="M427" s="251">
        <v>0.21593720999999999</v>
      </c>
    </row>
    <row r="428" spans="1:13">
      <c r="A428" s="55" t="str">
        <f t="shared" si="6"/>
        <v>Y0ESIDD</v>
      </c>
      <c r="B428" s="55" t="s">
        <v>1940</v>
      </c>
      <c r="C428" s="55" t="s">
        <v>67</v>
      </c>
      <c r="D428" s="55"/>
      <c r="G428" s="250">
        <v>426</v>
      </c>
      <c r="H428" s="253" t="s">
        <v>483</v>
      </c>
      <c r="I428" s="253" t="s">
        <v>3076</v>
      </c>
      <c r="J428" s="75">
        <v>45054</v>
      </c>
      <c r="K428" s="75">
        <v>45054</v>
      </c>
      <c r="L428" s="256">
        <v>0.33696918999999997</v>
      </c>
      <c r="M428" s="251">
        <v>0.33696918999999997</v>
      </c>
    </row>
    <row r="429" spans="1:13">
      <c r="A429" s="55" t="str">
        <f t="shared" si="6"/>
        <v>Y0BLDDI</v>
      </c>
      <c r="B429" s="55" t="s">
        <v>2899</v>
      </c>
      <c r="C429" s="55" t="s">
        <v>4304</v>
      </c>
      <c r="D429" s="55"/>
      <c r="G429" s="250">
        <v>427</v>
      </c>
      <c r="H429" s="253">
        <v>125</v>
      </c>
      <c r="I429" s="253" t="s">
        <v>3100</v>
      </c>
      <c r="J429" s="75">
        <v>45054</v>
      </c>
      <c r="K429" s="75">
        <v>45054</v>
      </c>
      <c r="L429" s="256">
        <v>7.5238900000000001E-3</v>
      </c>
      <c r="M429" s="251">
        <v>7.5238900000000001E-3</v>
      </c>
    </row>
    <row r="430" spans="1:13">
      <c r="A430" s="55" t="str">
        <f t="shared" si="6"/>
        <v>Y0ESSDD</v>
      </c>
      <c r="B430" s="55" t="s">
        <v>1940</v>
      </c>
      <c r="C430" s="55" t="s">
        <v>1971</v>
      </c>
      <c r="D430" s="55"/>
      <c r="G430" s="250">
        <v>428</v>
      </c>
      <c r="H430" s="253" t="s">
        <v>491</v>
      </c>
      <c r="I430" s="253" t="s">
        <v>3075</v>
      </c>
      <c r="J430" s="75">
        <v>45054</v>
      </c>
      <c r="K430" s="75">
        <v>45054</v>
      </c>
      <c r="L430" s="256">
        <v>0.21981106</v>
      </c>
      <c r="M430" s="251">
        <v>0.21981106</v>
      </c>
    </row>
    <row r="431" spans="1:13">
      <c r="A431" s="55" t="str">
        <f t="shared" si="6"/>
        <v>Y0ESDDD</v>
      </c>
      <c r="B431" s="55" t="s">
        <v>1940</v>
      </c>
      <c r="C431" s="55" t="s">
        <v>1954</v>
      </c>
      <c r="D431" s="55"/>
      <c r="G431" s="250">
        <v>429</v>
      </c>
      <c r="H431" s="253" t="s">
        <v>477</v>
      </c>
      <c r="I431" s="253" t="s">
        <v>3071</v>
      </c>
      <c r="J431" s="75">
        <v>45054</v>
      </c>
      <c r="K431" s="75">
        <v>45054</v>
      </c>
      <c r="L431" s="256">
        <v>0.21860563</v>
      </c>
      <c r="M431" s="251">
        <v>0.21860563</v>
      </c>
    </row>
    <row r="432" spans="1:13">
      <c r="A432" s="55" t="str">
        <f t="shared" si="6"/>
        <v>Y0AIDDD</v>
      </c>
      <c r="B432" s="55" t="s">
        <v>2891</v>
      </c>
      <c r="C432" s="55" t="s">
        <v>1954</v>
      </c>
      <c r="D432" s="55"/>
      <c r="G432" s="250">
        <v>430</v>
      </c>
      <c r="H432" s="253" t="s">
        <v>3468</v>
      </c>
      <c r="I432" s="253" t="s">
        <v>3145</v>
      </c>
      <c r="J432" s="75">
        <v>45054</v>
      </c>
      <c r="K432" s="75">
        <v>45054</v>
      </c>
      <c r="L432" s="256">
        <v>6.0958100000000001E-3</v>
      </c>
      <c r="M432" s="251">
        <v>6.0958100000000001E-3</v>
      </c>
    </row>
    <row r="433" spans="1:13">
      <c r="A433" s="55" t="str">
        <f t="shared" si="6"/>
        <v>Y0BLDDD</v>
      </c>
      <c r="B433" s="55" t="s">
        <v>2899</v>
      </c>
      <c r="C433" s="55" t="s">
        <v>1954</v>
      </c>
      <c r="D433" s="55"/>
      <c r="G433" s="250">
        <v>431</v>
      </c>
      <c r="H433" s="253" t="s">
        <v>3462</v>
      </c>
      <c r="I433" s="253" t="s">
        <v>3096</v>
      </c>
      <c r="J433" s="75">
        <v>45054</v>
      </c>
      <c r="K433" s="75">
        <v>45054</v>
      </c>
      <c r="L433" s="256">
        <v>7.8798300000000009E-3</v>
      </c>
      <c r="M433" s="251">
        <v>7.8798300000000009E-3</v>
      </c>
    </row>
    <row r="434" spans="1:13">
      <c r="A434" s="55" t="str">
        <f t="shared" si="6"/>
        <v>Y0AISDD</v>
      </c>
      <c r="B434" s="55" t="s">
        <v>2891</v>
      </c>
      <c r="C434" s="55" t="s">
        <v>1971</v>
      </c>
      <c r="D434" s="55"/>
      <c r="G434" s="250">
        <v>432</v>
      </c>
      <c r="H434" s="253" t="s">
        <v>3465</v>
      </c>
      <c r="I434" s="253" t="s">
        <v>3149</v>
      </c>
      <c r="J434" s="75">
        <v>45054</v>
      </c>
      <c r="K434" s="75">
        <v>45054</v>
      </c>
      <c r="L434" s="251">
        <v>5.5949700000000003E-3</v>
      </c>
      <c r="M434" s="251">
        <v>5.5949700000000003E-3</v>
      </c>
    </row>
    <row r="435" spans="1:13">
      <c r="A435" s="55" t="str">
        <f t="shared" si="6"/>
        <v>Y0EEDDD</v>
      </c>
      <c r="B435" s="55" t="s">
        <v>1945</v>
      </c>
      <c r="C435" s="55" t="s">
        <v>1954</v>
      </c>
      <c r="D435" s="55"/>
      <c r="G435" s="250">
        <v>433</v>
      </c>
      <c r="H435" s="253" t="s">
        <v>1348</v>
      </c>
      <c r="I435" s="253" t="s">
        <v>3082</v>
      </c>
      <c r="J435" s="75">
        <v>45054</v>
      </c>
      <c r="K435" s="75">
        <v>45054</v>
      </c>
      <c r="L435" s="251">
        <v>0.86039118999999997</v>
      </c>
      <c r="M435" s="251">
        <v>0.86039118999999997</v>
      </c>
    </row>
    <row r="436" spans="1:13">
      <c r="A436" s="55" t="str">
        <f t="shared" si="6"/>
        <v>Y0ECDDD</v>
      </c>
      <c r="B436" s="55" t="s">
        <v>1953</v>
      </c>
      <c r="C436" s="55" t="s">
        <v>1954</v>
      </c>
      <c r="D436" s="55"/>
      <c r="G436" s="250">
        <v>434</v>
      </c>
      <c r="H436" s="253" t="s">
        <v>1161</v>
      </c>
      <c r="I436" s="253" t="s">
        <v>3062</v>
      </c>
      <c r="J436" s="75">
        <v>45055</v>
      </c>
      <c r="K436" s="75">
        <v>45055</v>
      </c>
      <c r="L436" s="256">
        <v>0.19747830999999999</v>
      </c>
      <c r="M436" s="251">
        <v>0.19747830999999999</v>
      </c>
    </row>
    <row r="437" spans="1:13">
      <c r="A437" s="55" t="str">
        <f t="shared" si="6"/>
        <v>Y0BLWD</v>
      </c>
      <c r="B437" s="55" t="s">
        <v>2899</v>
      </c>
      <c r="C437" s="55" t="s">
        <v>47</v>
      </c>
      <c r="D437" s="55"/>
      <c r="G437" s="250">
        <v>435</v>
      </c>
      <c r="H437" s="253">
        <v>126</v>
      </c>
      <c r="I437" s="253" t="s">
        <v>3103</v>
      </c>
      <c r="J437" s="75">
        <v>45055</v>
      </c>
      <c r="K437" s="75">
        <v>45055</v>
      </c>
      <c r="L437" s="256">
        <v>1.7267540000000001E-2</v>
      </c>
      <c r="M437" s="251">
        <v>1.7267540000000001E-2</v>
      </c>
    </row>
    <row r="438" spans="1:13">
      <c r="A438" s="55" t="str">
        <f t="shared" si="6"/>
        <v>Y0EERWD</v>
      </c>
      <c r="B438" s="55" t="s">
        <v>1945</v>
      </c>
      <c r="C438" s="55" t="s">
        <v>59</v>
      </c>
      <c r="D438" s="55"/>
      <c r="G438" s="250">
        <v>436</v>
      </c>
      <c r="H438" s="253" t="s">
        <v>1358</v>
      </c>
      <c r="I438" s="253" t="s">
        <v>3089</v>
      </c>
      <c r="J438" s="75">
        <v>45055</v>
      </c>
      <c r="K438" s="75">
        <v>45055</v>
      </c>
      <c r="L438" s="256">
        <v>1.36792391</v>
      </c>
      <c r="M438" s="251">
        <v>1.36792391</v>
      </c>
    </row>
    <row r="439" spans="1:13">
      <c r="A439" s="55" t="str">
        <f t="shared" si="6"/>
        <v>IgnoreIgnore</v>
      </c>
      <c r="B439" s="55" t="s">
        <v>1291</v>
      </c>
      <c r="C439" s="55" t="s">
        <v>1291</v>
      </c>
      <c r="D439" s="55"/>
      <c r="G439" s="250">
        <v>437</v>
      </c>
      <c r="H439" s="253" t="s">
        <v>4309</v>
      </c>
      <c r="I439" s="253" t="s">
        <v>4310</v>
      </c>
      <c r="J439" s="75">
        <v>45055</v>
      </c>
      <c r="K439" s="75">
        <v>45055</v>
      </c>
      <c r="L439" s="256">
        <v>1.46677305</v>
      </c>
      <c r="M439" s="251">
        <v>1.46677305</v>
      </c>
    </row>
    <row r="440" spans="1:13">
      <c r="A440" s="55" t="str">
        <f t="shared" si="6"/>
        <v>Y0ECRDD</v>
      </c>
      <c r="B440" s="55" t="s">
        <v>1953</v>
      </c>
      <c r="C440" s="55" t="s">
        <v>58</v>
      </c>
      <c r="D440" s="55"/>
      <c r="G440" s="250">
        <v>438</v>
      </c>
      <c r="H440" s="253" t="s">
        <v>1157</v>
      </c>
      <c r="I440" s="253" t="s">
        <v>3066</v>
      </c>
      <c r="J440" s="75">
        <v>45055</v>
      </c>
      <c r="K440" s="75">
        <v>45055</v>
      </c>
      <c r="L440" s="251">
        <v>0.17836115</v>
      </c>
      <c r="M440" s="251">
        <v>0.17836115</v>
      </c>
    </row>
    <row r="441" spans="1:13">
      <c r="A441" s="55" t="str">
        <f t="shared" si="6"/>
        <v>Y0ECRWD</v>
      </c>
      <c r="B441" s="55" t="s">
        <v>1953</v>
      </c>
      <c r="C441" s="55" t="s">
        <v>59</v>
      </c>
      <c r="D441" s="55"/>
      <c r="G441" s="250">
        <v>439</v>
      </c>
      <c r="H441" s="253" t="s">
        <v>1171</v>
      </c>
      <c r="I441" s="253" t="s">
        <v>3069</v>
      </c>
      <c r="J441" s="75">
        <v>45055</v>
      </c>
      <c r="K441" s="75">
        <v>45055</v>
      </c>
      <c r="L441" s="251">
        <v>1.2557627499999999</v>
      </c>
      <c r="M441" s="251">
        <v>1.2557627499999999</v>
      </c>
    </row>
    <row r="442" spans="1:13">
      <c r="A442" s="55" t="str">
        <f t="shared" si="6"/>
        <v>Y0EERDD</v>
      </c>
      <c r="B442" s="55" t="s">
        <v>1945</v>
      </c>
      <c r="C442" s="55" t="s">
        <v>58</v>
      </c>
      <c r="D442" s="55"/>
      <c r="G442" s="250">
        <v>440</v>
      </c>
      <c r="H442" s="253" t="s">
        <v>1343</v>
      </c>
      <c r="I442" s="253" t="s">
        <v>3086</v>
      </c>
      <c r="J442" s="75">
        <v>45055</v>
      </c>
      <c r="K442" s="75">
        <v>45055</v>
      </c>
      <c r="L442" s="256">
        <v>0.14078371000000001</v>
      </c>
      <c r="M442" s="251">
        <v>0.14078371000000001</v>
      </c>
    </row>
    <row r="443" spans="1:13">
      <c r="A443" s="55" t="str">
        <f t="shared" si="6"/>
        <v>Y0ESSWD</v>
      </c>
      <c r="B443" s="55" t="s">
        <v>1940</v>
      </c>
      <c r="C443" s="55" t="s">
        <v>1975</v>
      </c>
      <c r="D443" s="55"/>
      <c r="G443" s="250">
        <v>441</v>
      </c>
      <c r="H443" s="253" t="s">
        <v>495</v>
      </c>
      <c r="I443" s="253" t="s">
        <v>3081</v>
      </c>
      <c r="J443" s="75">
        <v>45055</v>
      </c>
      <c r="K443" s="75">
        <v>45055</v>
      </c>
      <c r="L443" s="256">
        <v>1.3254952799999999</v>
      </c>
      <c r="M443" s="251">
        <v>1.3254952799999999</v>
      </c>
    </row>
    <row r="444" spans="1:13">
      <c r="A444" s="55" t="str">
        <f t="shared" si="6"/>
        <v>Y0ESRDD</v>
      </c>
      <c r="B444" s="55" t="s">
        <v>1940</v>
      </c>
      <c r="C444" s="55" t="s">
        <v>58</v>
      </c>
      <c r="D444" s="55"/>
      <c r="G444" s="250">
        <v>442</v>
      </c>
      <c r="H444" s="254" t="s">
        <v>474</v>
      </c>
      <c r="I444" s="253" t="s">
        <v>3077</v>
      </c>
      <c r="J444" s="75">
        <v>45055</v>
      </c>
      <c r="K444" s="75">
        <v>45055</v>
      </c>
      <c r="L444" s="256">
        <v>0.18134881</v>
      </c>
      <c r="M444" s="251">
        <v>0.18134881</v>
      </c>
    </row>
    <row r="445" spans="1:13">
      <c r="A445" s="55" t="str">
        <f t="shared" si="6"/>
        <v>Y0EEDWD</v>
      </c>
      <c r="B445" s="55" t="s">
        <v>1945</v>
      </c>
      <c r="C445" s="55" t="s">
        <v>1946</v>
      </c>
      <c r="D445" s="55"/>
      <c r="G445" s="250">
        <v>443</v>
      </c>
      <c r="H445" s="253" t="s">
        <v>1360</v>
      </c>
      <c r="I445" s="253" t="s">
        <v>3085</v>
      </c>
      <c r="J445" s="75">
        <v>45055</v>
      </c>
      <c r="K445" s="75">
        <v>45055</v>
      </c>
      <c r="L445" s="256">
        <v>1.37236234</v>
      </c>
      <c r="M445" s="251">
        <v>1.37236234</v>
      </c>
    </row>
    <row r="446" spans="1:13">
      <c r="A446" s="55" t="str">
        <f t="shared" si="6"/>
        <v>Y0ESDWD</v>
      </c>
      <c r="B446" s="55" t="s">
        <v>1940</v>
      </c>
      <c r="C446" s="55" t="s">
        <v>1946</v>
      </c>
      <c r="D446" s="55"/>
      <c r="G446" s="250">
        <v>444</v>
      </c>
      <c r="H446" s="253" t="s">
        <v>508</v>
      </c>
      <c r="I446" s="253" t="s">
        <v>3073</v>
      </c>
      <c r="J446" s="75">
        <v>45055</v>
      </c>
      <c r="K446" s="75">
        <v>45055</v>
      </c>
      <c r="L446" s="256">
        <v>1.60611652</v>
      </c>
      <c r="M446" s="251">
        <v>1.60611652</v>
      </c>
    </row>
    <row r="447" spans="1:13">
      <c r="A447" s="55" t="str">
        <f t="shared" si="6"/>
        <v>Y0ESIDD</v>
      </c>
      <c r="B447" s="55" t="s">
        <v>1940</v>
      </c>
      <c r="C447" s="55" t="s">
        <v>67</v>
      </c>
      <c r="D447" s="55"/>
      <c r="G447" s="250">
        <v>445</v>
      </c>
      <c r="H447" s="253" t="s">
        <v>483</v>
      </c>
      <c r="I447" s="253" t="s">
        <v>3076</v>
      </c>
      <c r="J447" s="75">
        <v>45055</v>
      </c>
      <c r="K447" s="75">
        <v>45055</v>
      </c>
      <c r="L447" s="251">
        <v>0.28332953999999999</v>
      </c>
      <c r="M447" s="251">
        <v>0.28332953999999999</v>
      </c>
    </row>
    <row r="448" spans="1:13">
      <c r="A448" s="55" t="str">
        <f t="shared" si="6"/>
        <v>IgnoreIgnore</v>
      </c>
      <c r="B448" s="55" t="s">
        <v>1291</v>
      </c>
      <c r="C448" s="55" t="s">
        <v>1291</v>
      </c>
      <c r="D448" s="55"/>
      <c r="G448" s="250">
        <v>446</v>
      </c>
      <c r="H448" s="253" t="s">
        <v>4311</v>
      </c>
      <c r="I448" s="253" t="s">
        <v>4312</v>
      </c>
      <c r="J448" s="75">
        <v>45055</v>
      </c>
      <c r="K448" s="75">
        <v>45055</v>
      </c>
      <c r="L448" s="256">
        <v>1.2557627499999999</v>
      </c>
      <c r="M448" s="251">
        <v>1.2557627499999999</v>
      </c>
    </row>
    <row r="449" spans="1:13">
      <c r="A449" s="55" t="str">
        <f t="shared" si="6"/>
        <v>IgnoreIgnore</v>
      </c>
      <c r="B449" s="55" t="s">
        <v>1291</v>
      </c>
      <c r="C449" s="55" t="s">
        <v>1291</v>
      </c>
      <c r="D449" s="55"/>
      <c r="G449" s="250">
        <v>447</v>
      </c>
      <c r="H449" s="253" t="s">
        <v>4313</v>
      </c>
      <c r="I449" s="253" t="s">
        <v>4314</v>
      </c>
      <c r="J449" s="75">
        <v>45055</v>
      </c>
      <c r="K449" s="75">
        <v>45055</v>
      </c>
      <c r="L449" s="256">
        <v>1.27761097</v>
      </c>
      <c r="M449" s="251">
        <v>1.27761097</v>
      </c>
    </row>
    <row r="450" spans="1:13">
      <c r="A450" s="55" t="str">
        <f t="shared" si="6"/>
        <v>Y0EEDDD</v>
      </c>
      <c r="B450" s="55" t="s">
        <v>1945</v>
      </c>
      <c r="C450" s="55" t="s">
        <v>1954</v>
      </c>
      <c r="D450" s="55"/>
      <c r="G450" s="250">
        <v>448</v>
      </c>
      <c r="H450" s="253" t="s">
        <v>1348</v>
      </c>
      <c r="I450" s="253" t="s">
        <v>3082</v>
      </c>
      <c r="J450" s="75">
        <v>45055</v>
      </c>
      <c r="K450" s="75">
        <v>45055</v>
      </c>
      <c r="L450" s="256">
        <v>0.1539017</v>
      </c>
      <c r="M450" s="251">
        <v>0.1539017</v>
      </c>
    </row>
    <row r="451" spans="1:13">
      <c r="A451" s="55" t="str">
        <f t="shared" si="6"/>
        <v>Y0ESRWD</v>
      </c>
      <c r="B451" s="55" t="s">
        <v>1940</v>
      </c>
      <c r="C451" s="55" t="s">
        <v>59</v>
      </c>
      <c r="D451" s="55"/>
      <c r="G451" s="250">
        <v>449</v>
      </c>
      <c r="H451" s="254" t="s">
        <v>506</v>
      </c>
      <c r="I451" s="253" t="s">
        <v>3080</v>
      </c>
      <c r="J451" s="75">
        <v>45055</v>
      </c>
      <c r="K451" s="75">
        <v>45055</v>
      </c>
      <c r="L451" s="251">
        <v>1.46677305</v>
      </c>
      <c r="M451" s="251">
        <v>1.46677305</v>
      </c>
    </row>
    <row r="452" spans="1:13">
      <c r="A452" s="55" t="str">
        <f t="shared" ref="A452:A515" si="7">+B452&amp;C452</f>
        <v>Y0ESSDD</v>
      </c>
      <c r="B452" s="55" t="s">
        <v>1940</v>
      </c>
      <c r="C452" s="55" t="s">
        <v>1971</v>
      </c>
      <c r="D452" s="55"/>
      <c r="G452" s="250">
        <v>450</v>
      </c>
      <c r="H452" s="253" t="s">
        <v>491</v>
      </c>
      <c r="I452" s="253" t="s">
        <v>3075</v>
      </c>
      <c r="J452" s="75">
        <v>45055</v>
      </c>
      <c r="K452" s="75">
        <v>45055</v>
      </c>
      <c r="L452" s="251">
        <v>0.18459385</v>
      </c>
      <c r="M452" s="251">
        <v>0.18459385</v>
      </c>
    </row>
    <row r="453" spans="1:13">
      <c r="A453" s="55" t="str">
        <f t="shared" si="7"/>
        <v>IgnoreIgnore</v>
      </c>
      <c r="B453" s="55" t="s">
        <v>1291</v>
      </c>
      <c r="C453" s="55" t="s">
        <v>1291</v>
      </c>
      <c r="D453" s="55"/>
      <c r="G453" s="250">
        <v>451</v>
      </c>
      <c r="H453" s="253" t="s">
        <v>4315</v>
      </c>
      <c r="I453" s="253" t="s">
        <v>4316</v>
      </c>
      <c r="J453" s="75">
        <v>45055</v>
      </c>
      <c r="K453" s="75">
        <v>45055</v>
      </c>
      <c r="L453" s="256">
        <v>1.60611652</v>
      </c>
      <c r="M453" s="251">
        <v>1.60611652</v>
      </c>
    </row>
    <row r="454" spans="1:13">
      <c r="A454" s="55" t="str">
        <f t="shared" si="7"/>
        <v>Y0ESDDD</v>
      </c>
      <c r="B454" s="55" t="s">
        <v>1940</v>
      </c>
      <c r="C454" s="55" t="s">
        <v>1954</v>
      </c>
      <c r="D454" s="55"/>
      <c r="G454" s="250">
        <v>452</v>
      </c>
      <c r="H454" s="253" t="s">
        <v>477</v>
      </c>
      <c r="I454" s="253" t="s">
        <v>3071</v>
      </c>
      <c r="J454" s="75">
        <v>45055</v>
      </c>
      <c r="K454" s="75">
        <v>45055</v>
      </c>
      <c r="L454" s="256">
        <v>0.1840157</v>
      </c>
      <c r="M454" s="251">
        <v>0.1840157</v>
      </c>
    </row>
    <row r="455" spans="1:13">
      <c r="A455" s="55" t="str">
        <f t="shared" si="7"/>
        <v>Y0AIDWD</v>
      </c>
      <c r="B455" s="55" t="s">
        <v>2891</v>
      </c>
      <c r="C455" s="55" t="s">
        <v>1946</v>
      </c>
      <c r="D455" s="55"/>
      <c r="G455" s="250">
        <v>453</v>
      </c>
      <c r="H455" s="253" t="s">
        <v>3486</v>
      </c>
      <c r="I455" s="253" t="s">
        <v>3148</v>
      </c>
      <c r="J455" s="75">
        <v>45055</v>
      </c>
      <c r="K455" s="75">
        <v>45055</v>
      </c>
      <c r="L455" s="256">
        <v>1.765102E-2</v>
      </c>
      <c r="M455" s="251">
        <v>1.765102E-2</v>
      </c>
    </row>
    <row r="456" spans="1:13">
      <c r="A456" s="55" t="str">
        <f t="shared" si="7"/>
        <v>Y0BLDDD</v>
      </c>
      <c r="B456" s="55" t="s">
        <v>2899</v>
      </c>
      <c r="C456" s="55" t="s">
        <v>1954</v>
      </c>
      <c r="D456" s="55"/>
      <c r="G456" s="250">
        <v>454</v>
      </c>
      <c r="H456" s="254" t="s">
        <v>3462</v>
      </c>
      <c r="I456" s="253" t="s">
        <v>3096</v>
      </c>
      <c r="J456" s="75">
        <v>45055</v>
      </c>
      <c r="K456" s="75">
        <v>45055</v>
      </c>
      <c r="L456" s="256">
        <v>1.82405E-3</v>
      </c>
      <c r="M456" s="251">
        <v>1.82405E-3</v>
      </c>
    </row>
    <row r="457" spans="1:13">
      <c r="A457" s="55" t="str">
        <f t="shared" si="7"/>
        <v>Y0BLDWD</v>
      </c>
      <c r="B457" s="55" t="s">
        <v>2899</v>
      </c>
      <c r="C457" s="55" t="s">
        <v>1946</v>
      </c>
      <c r="D457" s="55"/>
      <c r="G457" s="250">
        <v>455</v>
      </c>
      <c r="H457" s="253" t="s">
        <v>3495</v>
      </c>
      <c r="I457" s="253" t="s">
        <v>3099</v>
      </c>
      <c r="J457" s="75">
        <v>45055</v>
      </c>
      <c r="K457" s="75">
        <v>45055</v>
      </c>
      <c r="L457" s="251">
        <v>1.81394E-2</v>
      </c>
      <c r="M457" s="251">
        <v>1.81394E-2</v>
      </c>
    </row>
    <row r="458" spans="1:13">
      <c r="A458" s="55" t="str">
        <f t="shared" si="7"/>
        <v>Y0AISWD</v>
      </c>
      <c r="B458" s="55" t="s">
        <v>2891</v>
      </c>
      <c r="C458" s="55" t="s">
        <v>1975</v>
      </c>
      <c r="D458" s="55"/>
      <c r="G458" s="250">
        <v>456</v>
      </c>
      <c r="H458" s="253" t="s">
        <v>3491</v>
      </c>
      <c r="I458" s="253" t="s">
        <v>3152</v>
      </c>
      <c r="J458" s="75">
        <v>45055</v>
      </c>
      <c r="K458" s="75">
        <v>45055</v>
      </c>
      <c r="L458" s="251">
        <v>1.6859329999999999E-2</v>
      </c>
      <c r="M458" s="251">
        <v>1.6859329999999999E-2</v>
      </c>
    </row>
    <row r="459" spans="1:13">
      <c r="A459" s="55" t="str">
        <f t="shared" si="7"/>
        <v>Y0BLDDI</v>
      </c>
      <c r="B459" s="55" t="s">
        <v>2899</v>
      </c>
      <c r="C459" s="55" t="s">
        <v>4304</v>
      </c>
      <c r="D459" s="55"/>
      <c r="G459" s="250">
        <v>457</v>
      </c>
      <c r="H459" s="253">
        <v>125</v>
      </c>
      <c r="I459" s="253" t="s">
        <v>3100</v>
      </c>
      <c r="J459" s="75">
        <v>45055</v>
      </c>
      <c r="K459" s="75">
        <v>45055</v>
      </c>
      <c r="L459" s="256">
        <v>1.7355700000000001E-3</v>
      </c>
      <c r="M459" s="251">
        <v>1.7355700000000001E-3</v>
      </c>
    </row>
    <row r="460" spans="1:13">
      <c r="A460" s="55" t="str">
        <f t="shared" si="7"/>
        <v>Y0ECDWD</v>
      </c>
      <c r="B460" s="55" t="s">
        <v>1953</v>
      </c>
      <c r="C460" s="55" t="s">
        <v>1946</v>
      </c>
      <c r="D460" s="55"/>
      <c r="G460" s="250">
        <v>458</v>
      </c>
      <c r="H460" s="253" t="s">
        <v>1173</v>
      </c>
      <c r="I460" s="253" t="s">
        <v>3065</v>
      </c>
      <c r="J460" s="75">
        <v>45055</v>
      </c>
      <c r="K460" s="75">
        <v>45055</v>
      </c>
      <c r="L460" s="251">
        <v>1.27761097</v>
      </c>
      <c r="M460" s="251">
        <v>1.27761097</v>
      </c>
    </row>
    <row r="461" spans="1:13">
      <c r="A461" s="55" t="str">
        <f t="shared" si="7"/>
        <v>Y0ECRDD</v>
      </c>
      <c r="B461" s="55" t="s">
        <v>1953</v>
      </c>
      <c r="C461" s="55" t="s">
        <v>58</v>
      </c>
      <c r="D461" s="55"/>
      <c r="G461" s="250">
        <v>459</v>
      </c>
      <c r="H461" s="253" t="s">
        <v>1157</v>
      </c>
      <c r="I461" s="253" t="s">
        <v>3066</v>
      </c>
      <c r="J461" s="75">
        <v>45056</v>
      </c>
      <c r="K461" s="75">
        <v>45056</v>
      </c>
      <c r="L461" s="256">
        <v>0.18019178999999999</v>
      </c>
      <c r="M461" s="251">
        <v>0.18019178999999999</v>
      </c>
    </row>
    <row r="462" spans="1:13">
      <c r="A462" s="55" t="str">
        <f t="shared" si="7"/>
        <v>Y0ECDDD</v>
      </c>
      <c r="B462" s="55" t="s">
        <v>1953</v>
      </c>
      <c r="C462" s="55" t="s">
        <v>1954</v>
      </c>
      <c r="D462" s="55"/>
      <c r="G462" s="250">
        <v>460</v>
      </c>
      <c r="H462" s="253" t="s">
        <v>1161</v>
      </c>
      <c r="I462" s="253" t="s">
        <v>3062</v>
      </c>
      <c r="J462" s="75">
        <v>45056</v>
      </c>
      <c r="K462" s="75">
        <v>45056</v>
      </c>
      <c r="L462" s="251">
        <v>0.2057341</v>
      </c>
      <c r="M462" s="251">
        <v>0.2057341</v>
      </c>
    </row>
    <row r="463" spans="1:13">
      <c r="A463" s="55" t="str">
        <f t="shared" si="7"/>
        <v>Y0EERDD</v>
      </c>
      <c r="B463" s="55" t="s">
        <v>1945</v>
      </c>
      <c r="C463" s="55" t="s">
        <v>58</v>
      </c>
      <c r="D463" s="55"/>
      <c r="G463" s="250">
        <v>461</v>
      </c>
      <c r="H463" s="253" t="s">
        <v>1343</v>
      </c>
      <c r="I463" s="253" t="s">
        <v>3086</v>
      </c>
      <c r="J463" s="75">
        <v>45056</v>
      </c>
      <c r="K463" s="75">
        <v>45056</v>
      </c>
      <c r="L463" s="256">
        <v>0.20230604999999999</v>
      </c>
      <c r="M463" s="251">
        <v>0.20230604999999999</v>
      </c>
    </row>
    <row r="464" spans="1:13">
      <c r="A464" s="55" t="str">
        <f t="shared" si="7"/>
        <v>Y0ESRDD</v>
      </c>
      <c r="B464" s="55" t="s">
        <v>1940</v>
      </c>
      <c r="C464" s="55" t="s">
        <v>58</v>
      </c>
      <c r="D464" s="55"/>
      <c r="G464" s="250">
        <v>462</v>
      </c>
      <c r="H464" s="253" t="s">
        <v>474</v>
      </c>
      <c r="I464" s="253" t="s">
        <v>3077</v>
      </c>
      <c r="J464" s="75">
        <v>45056</v>
      </c>
      <c r="K464" s="75">
        <v>45056</v>
      </c>
      <c r="L464" s="256">
        <v>0.17634089</v>
      </c>
      <c r="M464" s="251">
        <v>0.17634089</v>
      </c>
    </row>
    <row r="465" spans="1:13">
      <c r="A465" s="55" t="str">
        <f t="shared" si="7"/>
        <v>Y0BLDDI</v>
      </c>
      <c r="B465" s="55" t="s">
        <v>2899</v>
      </c>
      <c r="C465" s="55" t="s">
        <v>4304</v>
      </c>
      <c r="D465" s="55"/>
      <c r="G465" s="250">
        <v>463</v>
      </c>
      <c r="H465" s="253">
        <v>125</v>
      </c>
      <c r="I465" s="253" t="s">
        <v>3100</v>
      </c>
      <c r="J465" s="75">
        <v>45056</v>
      </c>
      <c r="K465" s="75">
        <v>45056</v>
      </c>
      <c r="L465" s="256">
        <v>2.0652399999999999E-3</v>
      </c>
      <c r="M465" s="251">
        <v>2.0652399999999999E-3</v>
      </c>
    </row>
    <row r="466" spans="1:13">
      <c r="A466" s="55" t="str">
        <f t="shared" si="7"/>
        <v>Y0EEDDD</v>
      </c>
      <c r="B466" s="55" t="s">
        <v>1945</v>
      </c>
      <c r="C466" s="55" t="s">
        <v>1954</v>
      </c>
      <c r="D466" s="55"/>
      <c r="G466" s="250">
        <v>464</v>
      </c>
      <c r="H466" s="253" t="s">
        <v>1348</v>
      </c>
      <c r="I466" s="253" t="s">
        <v>3082</v>
      </c>
      <c r="J466" s="75">
        <v>45056</v>
      </c>
      <c r="K466" s="75">
        <v>45056</v>
      </c>
      <c r="L466" s="256">
        <v>0.21918035</v>
      </c>
      <c r="M466" s="251">
        <v>0.21918035</v>
      </c>
    </row>
    <row r="467" spans="1:13">
      <c r="A467" s="55" t="str">
        <f t="shared" si="7"/>
        <v>Y0ESSDD</v>
      </c>
      <c r="B467" s="55" t="s">
        <v>1940</v>
      </c>
      <c r="C467" s="55" t="s">
        <v>1971</v>
      </c>
      <c r="D467" s="55"/>
      <c r="G467" s="250">
        <v>465</v>
      </c>
      <c r="H467" s="253" t="s">
        <v>491</v>
      </c>
      <c r="I467" s="253" t="s">
        <v>3075</v>
      </c>
      <c r="J467" s="75">
        <v>45056</v>
      </c>
      <c r="K467" s="75">
        <v>45056</v>
      </c>
      <c r="L467" s="256">
        <v>0.17950037999999999</v>
      </c>
      <c r="M467" s="251">
        <v>0.17950037999999999</v>
      </c>
    </row>
    <row r="468" spans="1:13">
      <c r="A468" s="55" t="str">
        <f t="shared" si="7"/>
        <v>Y0ESDDD</v>
      </c>
      <c r="B468" s="55" t="s">
        <v>1940</v>
      </c>
      <c r="C468" s="55" t="s">
        <v>1954</v>
      </c>
      <c r="D468" s="55"/>
      <c r="G468" s="250">
        <v>466</v>
      </c>
      <c r="H468" s="253" t="s">
        <v>477</v>
      </c>
      <c r="I468" s="253" t="s">
        <v>3071</v>
      </c>
      <c r="J468" s="75">
        <v>45056</v>
      </c>
      <c r="K468" s="75">
        <v>45056</v>
      </c>
      <c r="L468" s="256">
        <v>0.17901017</v>
      </c>
      <c r="M468" s="251">
        <v>0.17901017</v>
      </c>
    </row>
    <row r="469" spans="1:13">
      <c r="A469" s="55" t="str">
        <f t="shared" si="7"/>
        <v>Y0BLDDD</v>
      </c>
      <c r="B469" s="55" t="s">
        <v>2899</v>
      </c>
      <c r="C469" s="55" t="s">
        <v>1954</v>
      </c>
      <c r="D469" s="55"/>
      <c r="G469" s="250">
        <v>467</v>
      </c>
      <c r="H469" s="254" t="s">
        <v>3462</v>
      </c>
      <c r="I469" s="253" t="s">
        <v>3096</v>
      </c>
      <c r="J469" s="75">
        <v>45056</v>
      </c>
      <c r="K469" s="75">
        <v>45056</v>
      </c>
      <c r="L469" s="256">
        <v>2.1536099999999998E-3</v>
      </c>
      <c r="M469" s="251">
        <v>2.1536099999999998E-3</v>
      </c>
    </row>
    <row r="470" spans="1:13">
      <c r="A470" s="55" t="str">
        <f t="shared" si="7"/>
        <v>Y0ESIDD</v>
      </c>
      <c r="B470" s="55" t="s">
        <v>1940</v>
      </c>
      <c r="C470" s="55" t="s">
        <v>67</v>
      </c>
      <c r="D470" s="55"/>
      <c r="G470" s="250">
        <v>468</v>
      </c>
      <c r="H470" s="253" t="s">
        <v>483</v>
      </c>
      <c r="I470" s="253" t="s">
        <v>3076</v>
      </c>
      <c r="J470" s="75">
        <v>45056</v>
      </c>
      <c r="K470" s="75">
        <v>45056</v>
      </c>
      <c r="L470" s="251">
        <v>0.27521817999999998</v>
      </c>
      <c r="M470" s="251">
        <v>0.27521817999999998</v>
      </c>
    </row>
    <row r="471" spans="1:13">
      <c r="A471" s="55" t="str">
        <f t="shared" si="7"/>
        <v>Y0ECRDD</v>
      </c>
      <c r="B471" s="55" t="s">
        <v>1953</v>
      </c>
      <c r="C471" s="55" t="s">
        <v>58</v>
      </c>
      <c r="D471" s="55"/>
      <c r="G471" s="250">
        <v>469</v>
      </c>
      <c r="H471" s="253" t="s">
        <v>1157</v>
      </c>
      <c r="I471" s="253" t="s">
        <v>3066</v>
      </c>
      <c r="J471" s="75">
        <v>45057</v>
      </c>
      <c r="K471" s="75">
        <v>45057</v>
      </c>
      <c r="L471" s="256">
        <v>0.18162671999999999</v>
      </c>
      <c r="M471" s="251">
        <v>0.18162671999999999</v>
      </c>
    </row>
    <row r="472" spans="1:13">
      <c r="A472" s="55" t="str">
        <f t="shared" si="7"/>
        <v>Y0ECDDD</v>
      </c>
      <c r="B472" s="55" t="s">
        <v>1953</v>
      </c>
      <c r="C472" s="55" t="s">
        <v>1954</v>
      </c>
      <c r="D472" s="55"/>
      <c r="G472" s="250">
        <v>470</v>
      </c>
      <c r="H472" s="253" t="s">
        <v>1161</v>
      </c>
      <c r="I472" s="253" t="s">
        <v>3062</v>
      </c>
      <c r="J472" s="75">
        <v>45057</v>
      </c>
      <c r="K472" s="75">
        <v>45057</v>
      </c>
      <c r="L472" s="256">
        <v>0.19369285999999999</v>
      </c>
      <c r="M472" s="251">
        <v>0.19369285999999999</v>
      </c>
    </row>
    <row r="473" spans="1:13">
      <c r="A473" s="55" t="str">
        <f t="shared" si="7"/>
        <v>Y0EERDD</v>
      </c>
      <c r="B473" s="55" t="s">
        <v>1945</v>
      </c>
      <c r="C473" s="55" t="s">
        <v>58</v>
      </c>
      <c r="D473" s="55"/>
      <c r="G473" s="250">
        <v>471</v>
      </c>
      <c r="H473" s="253" t="s">
        <v>1343</v>
      </c>
      <c r="I473" s="253" t="s">
        <v>3086</v>
      </c>
      <c r="J473" s="75">
        <v>45057</v>
      </c>
      <c r="K473" s="75">
        <v>45057</v>
      </c>
      <c r="L473" s="256">
        <v>0.16329142999999999</v>
      </c>
      <c r="M473" s="251">
        <v>0.16329142999999999</v>
      </c>
    </row>
    <row r="474" spans="1:13">
      <c r="A474" s="55" t="str">
        <f t="shared" si="7"/>
        <v>Y0ESRDD</v>
      </c>
      <c r="B474" s="55" t="s">
        <v>1940</v>
      </c>
      <c r="C474" s="55" t="s">
        <v>58</v>
      </c>
      <c r="D474" s="55"/>
      <c r="G474" s="250">
        <v>472</v>
      </c>
      <c r="H474" s="253" t="s">
        <v>474</v>
      </c>
      <c r="I474" s="253" t="s">
        <v>3077</v>
      </c>
      <c r="J474" s="75">
        <v>45057</v>
      </c>
      <c r="K474" s="75">
        <v>45057</v>
      </c>
      <c r="L474" s="256">
        <v>0.1894943</v>
      </c>
      <c r="M474" s="251">
        <v>0.1894943</v>
      </c>
    </row>
    <row r="475" spans="1:13">
      <c r="A475" s="55" t="str">
        <f t="shared" si="7"/>
        <v>Y0BLDDI</v>
      </c>
      <c r="B475" s="55" t="s">
        <v>2899</v>
      </c>
      <c r="C475" s="55" t="s">
        <v>4304</v>
      </c>
      <c r="D475" s="55"/>
      <c r="G475" s="250">
        <v>473</v>
      </c>
      <c r="H475" s="253">
        <v>125</v>
      </c>
      <c r="I475" s="253" t="s">
        <v>3100</v>
      </c>
      <c r="J475" s="75">
        <v>45057</v>
      </c>
      <c r="K475" s="75">
        <v>45057</v>
      </c>
      <c r="L475" s="256">
        <v>2.0087299999999998E-3</v>
      </c>
      <c r="M475" s="251">
        <v>2.0087299999999998E-3</v>
      </c>
    </row>
    <row r="476" spans="1:13">
      <c r="A476" s="55" t="str">
        <f t="shared" si="7"/>
        <v>Y0EEDDD</v>
      </c>
      <c r="B476" s="55" t="s">
        <v>1945</v>
      </c>
      <c r="C476" s="55" t="s">
        <v>1954</v>
      </c>
      <c r="D476" s="55"/>
      <c r="G476" s="250">
        <v>474</v>
      </c>
      <c r="H476" s="254" t="s">
        <v>1348</v>
      </c>
      <c r="I476" s="253" t="s">
        <v>3082</v>
      </c>
      <c r="J476" s="75">
        <v>45057</v>
      </c>
      <c r="K476" s="75">
        <v>45057</v>
      </c>
      <c r="L476" s="256">
        <v>0.17799530999999999</v>
      </c>
      <c r="M476" s="251">
        <v>0.17799530999999999</v>
      </c>
    </row>
    <row r="477" spans="1:13">
      <c r="A477" s="55" t="str">
        <f t="shared" si="7"/>
        <v>Y0ESSDD</v>
      </c>
      <c r="B477" s="55" t="s">
        <v>1940</v>
      </c>
      <c r="C477" s="55" t="s">
        <v>1971</v>
      </c>
      <c r="D477" s="55"/>
      <c r="G477" s="250">
        <v>475</v>
      </c>
      <c r="H477" s="253" t="s">
        <v>491</v>
      </c>
      <c r="I477" s="253" t="s">
        <v>3075</v>
      </c>
      <c r="J477" s="75">
        <v>45057</v>
      </c>
      <c r="K477" s="75">
        <v>45057</v>
      </c>
      <c r="L477" s="251">
        <v>0.19288804000000001</v>
      </c>
      <c r="M477" s="251">
        <v>0.19288804000000001</v>
      </c>
    </row>
    <row r="478" spans="1:13">
      <c r="A478" s="55" t="str">
        <f t="shared" si="7"/>
        <v>Y0ESDDD</v>
      </c>
      <c r="B478" s="55" t="s">
        <v>1940</v>
      </c>
      <c r="C478" s="55" t="s">
        <v>1954</v>
      </c>
      <c r="D478" s="55"/>
      <c r="G478" s="250">
        <v>476</v>
      </c>
      <c r="H478" s="253" t="s">
        <v>477</v>
      </c>
      <c r="I478" s="253" t="s">
        <v>3071</v>
      </c>
      <c r="J478" s="75">
        <v>45057</v>
      </c>
      <c r="K478" s="75">
        <v>45057</v>
      </c>
      <c r="L478" s="251">
        <v>0.19215668999999999</v>
      </c>
      <c r="M478" s="251">
        <v>0.19215668999999999</v>
      </c>
    </row>
    <row r="479" spans="1:13">
      <c r="A479" s="55" t="str">
        <f t="shared" si="7"/>
        <v>Y0BLDDD</v>
      </c>
      <c r="B479" s="55" t="s">
        <v>2899</v>
      </c>
      <c r="C479" s="55" t="s">
        <v>1954</v>
      </c>
      <c r="D479" s="55"/>
      <c r="G479" s="250">
        <v>477</v>
      </c>
      <c r="H479" s="253" t="s">
        <v>3462</v>
      </c>
      <c r="I479" s="253" t="s">
        <v>3096</v>
      </c>
      <c r="J479" s="75">
        <v>45057</v>
      </c>
      <c r="K479" s="75">
        <v>45057</v>
      </c>
      <c r="L479" s="256">
        <v>2.0979100000000001E-3</v>
      </c>
      <c r="M479" s="251">
        <v>2.0979100000000001E-3</v>
      </c>
    </row>
    <row r="480" spans="1:13">
      <c r="A480" s="55" t="str">
        <f t="shared" si="7"/>
        <v>Y0ESIDD</v>
      </c>
      <c r="B480" s="55" t="s">
        <v>1940</v>
      </c>
      <c r="C480" s="55" t="s">
        <v>67</v>
      </c>
      <c r="D480" s="55"/>
      <c r="G480" s="250">
        <v>478</v>
      </c>
      <c r="H480" s="253" t="s">
        <v>483</v>
      </c>
      <c r="I480" s="253" t="s">
        <v>3076</v>
      </c>
      <c r="J480" s="75">
        <v>45057</v>
      </c>
      <c r="K480" s="75">
        <v>45057</v>
      </c>
      <c r="L480" s="256">
        <v>0.29562740999999998</v>
      </c>
      <c r="M480" s="251">
        <v>0.29562740999999998</v>
      </c>
    </row>
    <row r="481" spans="1:13">
      <c r="A481" s="55" t="str">
        <f t="shared" si="7"/>
        <v>Y0ECRDD</v>
      </c>
      <c r="B481" s="55" t="s">
        <v>1953</v>
      </c>
      <c r="C481" s="55" t="s">
        <v>58</v>
      </c>
      <c r="D481" s="55"/>
      <c r="G481" s="250">
        <v>479</v>
      </c>
      <c r="H481" s="253" t="s">
        <v>1157</v>
      </c>
      <c r="I481" s="253" t="s">
        <v>3066</v>
      </c>
      <c r="J481" s="75">
        <v>45058</v>
      </c>
      <c r="K481" s="75">
        <v>45058</v>
      </c>
      <c r="L481" s="256">
        <v>0.17751818</v>
      </c>
      <c r="M481" s="251">
        <v>0.17751818</v>
      </c>
    </row>
    <row r="482" spans="1:13">
      <c r="A482" s="55" t="str">
        <f t="shared" si="7"/>
        <v>Y0ECDDD</v>
      </c>
      <c r="B482" s="55" t="s">
        <v>1953</v>
      </c>
      <c r="C482" s="55" t="s">
        <v>1954</v>
      </c>
      <c r="D482" s="55"/>
      <c r="G482" s="250">
        <v>480</v>
      </c>
      <c r="H482" s="253" t="s">
        <v>1161</v>
      </c>
      <c r="I482" s="253" t="s">
        <v>3062</v>
      </c>
      <c r="J482" s="75">
        <v>45058</v>
      </c>
      <c r="K482" s="75">
        <v>45058</v>
      </c>
      <c r="L482" s="256">
        <v>0.19954685999999999</v>
      </c>
      <c r="M482" s="251">
        <v>0.19954685999999999</v>
      </c>
    </row>
    <row r="483" spans="1:13">
      <c r="A483" s="55" t="str">
        <f t="shared" si="7"/>
        <v>Y0EERDD</v>
      </c>
      <c r="B483" s="55" t="s">
        <v>1945</v>
      </c>
      <c r="C483" s="55" t="s">
        <v>58</v>
      </c>
      <c r="D483" s="55"/>
      <c r="G483" s="250">
        <v>481</v>
      </c>
      <c r="H483" s="253" t="s">
        <v>1343</v>
      </c>
      <c r="I483" s="253" t="s">
        <v>3086</v>
      </c>
      <c r="J483" s="75">
        <v>45058</v>
      </c>
      <c r="K483" s="75">
        <v>45058</v>
      </c>
      <c r="L483" s="251">
        <v>0.17708951000000001</v>
      </c>
      <c r="M483" s="251">
        <v>0.17708951000000001</v>
      </c>
    </row>
    <row r="484" spans="1:13">
      <c r="A484" s="55" t="str">
        <f t="shared" si="7"/>
        <v>Y0ESRDD</v>
      </c>
      <c r="B484" s="55" t="s">
        <v>1940</v>
      </c>
      <c r="C484" s="55" t="s">
        <v>58</v>
      </c>
      <c r="D484" s="55"/>
      <c r="G484" s="250">
        <v>482</v>
      </c>
      <c r="H484" s="253" t="s">
        <v>474</v>
      </c>
      <c r="I484" s="253" t="s">
        <v>3077</v>
      </c>
      <c r="J484" s="75">
        <v>45058</v>
      </c>
      <c r="K484" s="75">
        <v>45058</v>
      </c>
      <c r="L484" s="251">
        <v>0.17110258</v>
      </c>
      <c r="M484" s="251">
        <v>0.17110258</v>
      </c>
    </row>
    <row r="485" spans="1:13">
      <c r="A485" s="55" t="str">
        <f t="shared" si="7"/>
        <v>Y0ESIDD</v>
      </c>
      <c r="B485" s="55" t="s">
        <v>1940</v>
      </c>
      <c r="C485" s="55" t="s">
        <v>67</v>
      </c>
      <c r="D485" s="55"/>
      <c r="G485" s="250">
        <v>483</v>
      </c>
      <c r="H485" s="253" t="s">
        <v>483</v>
      </c>
      <c r="I485" s="253" t="s">
        <v>3076</v>
      </c>
      <c r="J485" s="75">
        <v>45058</v>
      </c>
      <c r="K485" s="75">
        <v>45058</v>
      </c>
      <c r="L485" s="256">
        <v>0.26684516000000003</v>
      </c>
      <c r="M485" s="251">
        <v>0.26684516000000003</v>
      </c>
    </row>
    <row r="486" spans="1:13">
      <c r="A486" s="55" t="str">
        <f t="shared" si="7"/>
        <v>Y0BLDDI</v>
      </c>
      <c r="B486" s="55" t="s">
        <v>2899</v>
      </c>
      <c r="C486" s="55" t="s">
        <v>4304</v>
      </c>
      <c r="D486" s="55"/>
      <c r="G486" s="250">
        <v>484</v>
      </c>
      <c r="H486" s="253">
        <v>125</v>
      </c>
      <c r="I486" s="253" t="s">
        <v>3100</v>
      </c>
      <c r="J486" s="75">
        <v>45058</v>
      </c>
      <c r="K486" s="75">
        <v>45058</v>
      </c>
      <c r="L486" s="256">
        <v>1.5005000000000001E-3</v>
      </c>
      <c r="M486" s="251">
        <v>1.5005000000000001E-3</v>
      </c>
    </row>
    <row r="487" spans="1:13">
      <c r="A487" s="55" t="str">
        <f t="shared" si="7"/>
        <v>Y0ESSDD</v>
      </c>
      <c r="B487" s="55" t="s">
        <v>1940</v>
      </c>
      <c r="C487" s="55" t="s">
        <v>1971</v>
      </c>
      <c r="D487" s="55"/>
      <c r="G487" s="250">
        <v>485</v>
      </c>
      <c r="H487" s="253" t="s">
        <v>491</v>
      </c>
      <c r="I487" s="253" t="s">
        <v>3075</v>
      </c>
      <c r="J487" s="75">
        <v>45058</v>
      </c>
      <c r="K487" s="75">
        <v>45058</v>
      </c>
      <c r="L487" s="256">
        <v>0.17415985</v>
      </c>
      <c r="M487" s="251">
        <v>0.17415985</v>
      </c>
    </row>
    <row r="488" spans="1:13">
      <c r="A488" s="55" t="str">
        <f t="shared" si="7"/>
        <v>Y0ESDDD</v>
      </c>
      <c r="B488" s="55" t="s">
        <v>1940</v>
      </c>
      <c r="C488" s="55" t="s">
        <v>1954</v>
      </c>
      <c r="D488" s="55"/>
      <c r="G488" s="250">
        <v>486</v>
      </c>
      <c r="H488" s="253" t="s">
        <v>477</v>
      </c>
      <c r="I488" s="253" t="s">
        <v>3071</v>
      </c>
      <c r="J488" s="75">
        <v>45058</v>
      </c>
      <c r="K488" s="75">
        <v>45058</v>
      </c>
      <c r="L488" s="256">
        <v>0.17377455</v>
      </c>
      <c r="M488" s="251">
        <v>0.17377455</v>
      </c>
    </row>
    <row r="489" spans="1:13">
      <c r="A489" s="55" t="str">
        <f t="shared" si="7"/>
        <v>Y0AIDDD</v>
      </c>
      <c r="B489" s="55" t="s">
        <v>2891</v>
      </c>
      <c r="C489" s="55" t="s">
        <v>1954</v>
      </c>
      <c r="D489" s="55"/>
      <c r="G489" s="250">
        <v>487</v>
      </c>
      <c r="H489" s="253" t="s">
        <v>3468</v>
      </c>
      <c r="I489" s="253" t="s">
        <v>3145</v>
      </c>
      <c r="J489" s="75">
        <v>45058</v>
      </c>
      <c r="K489" s="75">
        <v>45058</v>
      </c>
      <c r="L489" s="256">
        <v>6.8895500000000004E-3</v>
      </c>
      <c r="M489" s="251">
        <v>6.8895500000000004E-3</v>
      </c>
    </row>
    <row r="490" spans="1:13">
      <c r="A490" s="55" t="str">
        <f t="shared" si="7"/>
        <v>Y0BLDDD</v>
      </c>
      <c r="B490" s="55" t="s">
        <v>2899</v>
      </c>
      <c r="C490" s="55" t="s">
        <v>1954</v>
      </c>
      <c r="D490" s="55"/>
      <c r="G490" s="250">
        <v>488</v>
      </c>
      <c r="H490" s="253" t="s">
        <v>3462</v>
      </c>
      <c r="I490" s="253" t="s">
        <v>3096</v>
      </c>
      <c r="J490" s="75">
        <v>45058</v>
      </c>
      <c r="K490" s="75">
        <v>45058</v>
      </c>
      <c r="L490" s="251">
        <v>1.58938E-3</v>
      </c>
      <c r="M490" s="251">
        <v>1.58938E-3</v>
      </c>
    </row>
    <row r="491" spans="1:13">
      <c r="A491" s="55" t="str">
        <f t="shared" si="7"/>
        <v>Y0AISDD</v>
      </c>
      <c r="B491" s="55" t="s">
        <v>2891</v>
      </c>
      <c r="C491" s="55" t="s">
        <v>1971</v>
      </c>
      <c r="D491" s="55"/>
      <c r="G491" s="250">
        <v>489</v>
      </c>
      <c r="H491" s="253" t="s">
        <v>3465</v>
      </c>
      <c r="I491" s="253" t="s">
        <v>3149</v>
      </c>
      <c r="J491" s="75">
        <v>45058</v>
      </c>
      <c r="K491" s="75">
        <v>45058</v>
      </c>
      <c r="L491" s="256">
        <v>6.3820300000000003E-3</v>
      </c>
      <c r="M491" s="251">
        <v>6.3820300000000003E-3</v>
      </c>
    </row>
    <row r="492" spans="1:13">
      <c r="A492" s="55" t="str">
        <f t="shared" si="7"/>
        <v>Y0EEDDD</v>
      </c>
      <c r="B492" s="55" t="s">
        <v>1945</v>
      </c>
      <c r="C492" s="55" t="s">
        <v>1954</v>
      </c>
      <c r="D492" s="55"/>
      <c r="G492" s="250">
        <v>490</v>
      </c>
      <c r="H492" s="253" t="s">
        <v>1348</v>
      </c>
      <c r="I492" s="253" t="s">
        <v>3082</v>
      </c>
      <c r="J492" s="75">
        <v>45058</v>
      </c>
      <c r="K492" s="75">
        <v>45058</v>
      </c>
      <c r="L492" s="251">
        <v>0.19241417</v>
      </c>
      <c r="M492" s="251">
        <v>0.19241417</v>
      </c>
    </row>
    <row r="493" spans="1:13">
      <c r="A493" s="55" t="str">
        <f t="shared" si="7"/>
        <v>Y0ECDDD</v>
      </c>
      <c r="B493" s="55" t="s">
        <v>1953</v>
      </c>
      <c r="C493" s="55" t="s">
        <v>1954</v>
      </c>
      <c r="D493" s="55"/>
      <c r="G493" s="250">
        <v>491</v>
      </c>
      <c r="H493" s="253" t="s">
        <v>1161</v>
      </c>
      <c r="I493" s="253" t="s">
        <v>3062</v>
      </c>
      <c r="J493" s="75">
        <v>45060</v>
      </c>
      <c r="K493" s="75">
        <v>45060</v>
      </c>
      <c r="L493" s="251">
        <v>0.39949736000000002</v>
      </c>
      <c r="M493" s="251">
        <v>0.39949736000000002</v>
      </c>
    </row>
    <row r="494" spans="1:13">
      <c r="A494" s="55" t="str">
        <f t="shared" si="7"/>
        <v>Y0ECRDD</v>
      </c>
      <c r="B494" s="55" t="s">
        <v>1953</v>
      </c>
      <c r="C494" s="55" t="s">
        <v>58</v>
      </c>
      <c r="D494" s="55"/>
      <c r="G494" s="250">
        <v>492</v>
      </c>
      <c r="H494" s="253" t="s">
        <v>1157</v>
      </c>
      <c r="I494" s="253" t="s">
        <v>3066</v>
      </c>
      <c r="J494" s="75">
        <v>45060</v>
      </c>
      <c r="K494" s="75">
        <v>45060</v>
      </c>
      <c r="L494" s="251">
        <v>0.36828142000000003</v>
      </c>
      <c r="M494" s="251">
        <v>0.36828142000000003</v>
      </c>
    </row>
    <row r="495" spans="1:13">
      <c r="A495" s="55" t="str">
        <f t="shared" si="7"/>
        <v>Y0ESSDD</v>
      </c>
      <c r="B495" s="55" t="s">
        <v>1940</v>
      </c>
      <c r="C495" s="55" t="s">
        <v>1971</v>
      </c>
      <c r="D495" s="55"/>
      <c r="G495" s="250">
        <v>493</v>
      </c>
      <c r="H495" s="253" t="s">
        <v>491</v>
      </c>
      <c r="I495" s="253" t="s">
        <v>3075</v>
      </c>
      <c r="J495" s="75">
        <v>45060</v>
      </c>
      <c r="K495" s="75">
        <v>45060</v>
      </c>
      <c r="L495" s="251">
        <v>0.38517290999999998</v>
      </c>
      <c r="M495" s="251">
        <v>0.38517290999999998</v>
      </c>
    </row>
    <row r="496" spans="1:13">
      <c r="A496" s="55" t="str">
        <f t="shared" si="7"/>
        <v>Y0ESDDD</v>
      </c>
      <c r="B496" s="55" t="s">
        <v>1940</v>
      </c>
      <c r="C496" s="55" t="s">
        <v>1954</v>
      </c>
      <c r="D496" s="55"/>
      <c r="G496" s="250">
        <v>494</v>
      </c>
      <c r="H496" s="253" t="s">
        <v>477</v>
      </c>
      <c r="I496" s="253" t="s">
        <v>3071</v>
      </c>
      <c r="J496" s="75">
        <v>45060</v>
      </c>
      <c r="K496" s="75">
        <v>45060</v>
      </c>
      <c r="L496" s="256">
        <v>0.38372939</v>
      </c>
      <c r="M496" s="251">
        <v>0.38372939</v>
      </c>
    </row>
    <row r="497" spans="1:13">
      <c r="A497" s="55" t="str">
        <f t="shared" si="7"/>
        <v>Y0ESIDD</v>
      </c>
      <c r="B497" s="55" t="s">
        <v>1940</v>
      </c>
      <c r="C497" s="55" t="s">
        <v>67</v>
      </c>
      <c r="D497" s="55"/>
      <c r="G497" s="250">
        <v>495</v>
      </c>
      <c r="H497" s="253" t="s">
        <v>483</v>
      </c>
      <c r="I497" s="253" t="s">
        <v>3076</v>
      </c>
      <c r="J497" s="75">
        <v>45060</v>
      </c>
      <c r="K497" s="75">
        <v>45060</v>
      </c>
      <c r="L497" s="256">
        <v>0.59051463999999998</v>
      </c>
      <c r="M497" s="251">
        <v>0.59051463999999998</v>
      </c>
    </row>
    <row r="498" spans="1:13">
      <c r="A498" s="55" t="str">
        <f t="shared" si="7"/>
        <v>Y0ESRDD</v>
      </c>
      <c r="B498" s="55" t="s">
        <v>1940</v>
      </c>
      <c r="C498" s="55" t="s">
        <v>58</v>
      </c>
      <c r="D498" s="55"/>
      <c r="G498" s="250">
        <v>496</v>
      </c>
      <c r="H498" s="253" t="s">
        <v>474</v>
      </c>
      <c r="I498" s="253" t="s">
        <v>3077</v>
      </c>
      <c r="J498" s="75">
        <v>45060</v>
      </c>
      <c r="K498" s="75">
        <v>45060</v>
      </c>
      <c r="L498" s="256">
        <v>0.37839632000000001</v>
      </c>
      <c r="M498" s="251">
        <v>0.37839632000000001</v>
      </c>
    </row>
    <row r="499" spans="1:13">
      <c r="A499" s="55" t="str">
        <f t="shared" si="7"/>
        <v>Y0ECRDD</v>
      </c>
      <c r="B499" s="55" t="s">
        <v>1953</v>
      </c>
      <c r="C499" s="55" t="s">
        <v>58</v>
      </c>
      <c r="D499" s="55"/>
      <c r="G499" s="250">
        <v>497</v>
      </c>
      <c r="H499" s="254" t="s">
        <v>1157</v>
      </c>
      <c r="I499" s="253" t="s">
        <v>3066</v>
      </c>
      <c r="J499" s="75">
        <v>45061</v>
      </c>
      <c r="K499" s="75">
        <v>45061</v>
      </c>
      <c r="L499" s="256">
        <v>0.18030346</v>
      </c>
      <c r="M499" s="251">
        <v>0.18030346</v>
      </c>
    </row>
    <row r="500" spans="1:13">
      <c r="A500" s="55" t="str">
        <f t="shared" si="7"/>
        <v>Y0ECDDD</v>
      </c>
      <c r="B500" s="55" t="s">
        <v>1953</v>
      </c>
      <c r="C500" s="55" t="s">
        <v>1954</v>
      </c>
      <c r="D500" s="55"/>
      <c r="G500" s="250">
        <v>498</v>
      </c>
      <c r="H500" s="253" t="s">
        <v>1161</v>
      </c>
      <c r="I500" s="253" t="s">
        <v>3062</v>
      </c>
      <c r="J500" s="75">
        <v>45061</v>
      </c>
      <c r="K500" s="75">
        <v>45061</v>
      </c>
      <c r="L500" s="251">
        <v>0.16846828999999999</v>
      </c>
      <c r="M500" s="251">
        <v>0.16846828999999999</v>
      </c>
    </row>
    <row r="501" spans="1:13">
      <c r="A501" s="55" t="str">
        <f t="shared" si="7"/>
        <v>Y0EERDD</v>
      </c>
      <c r="B501" s="55" t="s">
        <v>1945</v>
      </c>
      <c r="C501" s="55" t="s">
        <v>58</v>
      </c>
      <c r="D501" s="55"/>
      <c r="G501" s="250">
        <v>499</v>
      </c>
      <c r="H501" s="253" t="s">
        <v>1343</v>
      </c>
      <c r="I501" s="253" t="s">
        <v>3086</v>
      </c>
      <c r="J501" s="75">
        <v>45061</v>
      </c>
      <c r="K501" s="75">
        <v>45061</v>
      </c>
      <c r="L501" s="256">
        <v>0.62329129999999999</v>
      </c>
      <c r="M501" s="251">
        <v>0.62329129999999999</v>
      </c>
    </row>
    <row r="502" spans="1:13">
      <c r="A502" s="55" t="str">
        <f t="shared" si="7"/>
        <v>Y0ESRDD</v>
      </c>
      <c r="B502" s="55" t="s">
        <v>1940</v>
      </c>
      <c r="C502" s="55" t="s">
        <v>58</v>
      </c>
      <c r="D502" s="55"/>
      <c r="G502" s="250">
        <v>500</v>
      </c>
      <c r="H502" s="253" t="s">
        <v>474</v>
      </c>
      <c r="I502" s="253" t="s">
        <v>3077</v>
      </c>
      <c r="J502" s="75">
        <v>45061</v>
      </c>
      <c r="K502" s="75">
        <v>45061</v>
      </c>
      <c r="L502" s="256">
        <v>0.18208244000000001</v>
      </c>
      <c r="M502" s="251">
        <v>0.18208244000000001</v>
      </c>
    </row>
    <row r="503" spans="1:13">
      <c r="A503" s="55" t="str">
        <f t="shared" si="7"/>
        <v>Y0ESIDD</v>
      </c>
      <c r="B503" s="55" t="s">
        <v>1940</v>
      </c>
      <c r="C503" s="55" t="s">
        <v>67</v>
      </c>
      <c r="D503" s="55"/>
      <c r="G503" s="250">
        <v>501</v>
      </c>
      <c r="H503" s="253" t="s">
        <v>483</v>
      </c>
      <c r="I503" s="253" t="s">
        <v>3076</v>
      </c>
      <c r="J503" s="75">
        <v>45061</v>
      </c>
      <c r="K503" s="75">
        <v>45061</v>
      </c>
      <c r="L503" s="256">
        <v>0.28411450999999999</v>
      </c>
      <c r="M503" s="251">
        <v>0.28411450999999999</v>
      </c>
    </row>
    <row r="504" spans="1:13">
      <c r="A504" s="55" t="str">
        <f t="shared" si="7"/>
        <v>Y0BLDDI</v>
      </c>
      <c r="B504" s="55" t="s">
        <v>2899</v>
      </c>
      <c r="C504" s="55" t="s">
        <v>4304</v>
      </c>
      <c r="D504" s="55"/>
      <c r="G504" s="250">
        <v>502</v>
      </c>
      <c r="H504" s="253">
        <v>125</v>
      </c>
      <c r="I504" s="253" t="s">
        <v>3100</v>
      </c>
      <c r="J504" s="75">
        <v>45061</v>
      </c>
      <c r="K504" s="75">
        <v>45061</v>
      </c>
      <c r="L504" s="256">
        <v>7.6108199999999999E-3</v>
      </c>
      <c r="M504" s="251">
        <v>7.6108199999999999E-3</v>
      </c>
    </row>
    <row r="505" spans="1:13">
      <c r="A505" s="55" t="str">
        <f t="shared" si="7"/>
        <v>Y0ESSDD</v>
      </c>
      <c r="B505" s="55" t="s">
        <v>1940</v>
      </c>
      <c r="C505" s="55" t="s">
        <v>1971</v>
      </c>
      <c r="D505" s="55"/>
      <c r="G505" s="250">
        <v>503</v>
      </c>
      <c r="H505" s="253" t="s">
        <v>491</v>
      </c>
      <c r="I505" s="253" t="s">
        <v>3075</v>
      </c>
      <c r="J505" s="75">
        <v>45061</v>
      </c>
      <c r="K505" s="75">
        <v>45061</v>
      </c>
      <c r="L505" s="256">
        <v>0.18536325000000001</v>
      </c>
      <c r="M505" s="251">
        <v>0.18536325000000001</v>
      </c>
    </row>
    <row r="506" spans="1:13">
      <c r="A506" s="55" t="str">
        <f t="shared" si="7"/>
        <v>Y0ESDDD</v>
      </c>
      <c r="B506" s="55" t="s">
        <v>1940</v>
      </c>
      <c r="C506" s="55" t="s">
        <v>1954</v>
      </c>
      <c r="D506" s="55"/>
      <c r="G506" s="250">
        <v>504</v>
      </c>
      <c r="H506" s="253" t="s">
        <v>477</v>
      </c>
      <c r="I506" s="253" t="s">
        <v>3071</v>
      </c>
      <c r="J506" s="75">
        <v>45061</v>
      </c>
      <c r="K506" s="75">
        <v>45061</v>
      </c>
      <c r="L506" s="256">
        <v>0.18476592999999999</v>
      </c>
      <c r="M506" s="251">
        <v>0.18476592999999999</v>
      </c>
    </row>
    <row r="507" spans="1:13">
      <c r="A507" s="55" t="str">
        <f t="shared" si="7"/>
        <v>Y0AIDDD</v>
      </c>
      <c r="B507" s="55" t="s">
        <v>2891</v>
      </c>
      <c r="C507" s="55" t="s">
        <v>1954</v>
      </c>
      <c r="D507" s="55"/>
      <c r="G507" s="250">
        <v>505</v>
      </c>
      <c r="H507" s="253" t="s">
        <v>3468</v>
      </c>
      <c r="I507" s="253" t="s">
        <v>3145</v>
      </c>
      <c r="J507" s="75">
        <v>45061</v>
      </c>
      <c r="K507" s="75">
        <v>45061</v>
      </c>
      <c r="L507" s="256">
        <v>3.3980199999999999E-3</v>
      </c>
      <c r="M507" s="251">
        <v>3.3980199999999999E-3</v>
      </c>
    </row>
    <row r="508" spans="1:13">
      <c r="A508" s="55" t="str">
        <f t="shared" si="7"/>
        <v>Y0BLDDD</v>
      </c>
      <c r="B508" s="55" t="s">
        <v>2899</v>
      </c>
      <c r="C508" s="55" t="s">
        <v>1954</v>
      </c>
      <c r="D508" s="55"/>
      <c r="G508" s="250">
        <v>506</v>
      </c>
      <c r="H508" s="253" t="s">
        <v>3462</v>
      </c>
      <c r="I508" s="253" t="s">
        <v>3096</v>
      </c>
      <c r="J508" s="75">
        <v>45061</v>
      </c>
      <c r="K508" s="75">
        <v>45061</v>
      </c>
      <c r="L508" s="256">
        <v>7.8774099999999996E-3</v>
      </c>
      <c r="M508" s="251">
        <v>7.8774099999999996E-3</v>
      </c>
    </row>
    <row r="509" spans="1:13">
      <c r="A509" s="55" t="str">
        <f t="shared" si="7"/>
        <v>Y0AISDD</v>
      </c>
      <c r="B509" s="55" t="s">
        <v>2891</v>
      </c>
      <c r="C509" s="55" t="s">
        <v>1971</v>
      </c>
      <c r="D509" s="55"/>
      <c r="G509" s="250">
        <v>507</v>
      </c>
      <c r="H509" s="253" t="s">
        <v>3465</v>
      </c>
      <c r="I509" s="253" t="s">
        <v>3149</v>
      </c>
      <c r="J509" s="75">
        <v>45061</v>
      </c>
      <c r="K509" s="75">
        <v>45061</v>
      </c>
      <c r="L509" s="256">
        <v>3.0299099999999998E-3</v>
      </c>
      <c r="M509" s="251">
        <v>3.0299099999999998E-3</v>
      </c>
    </row>
    <row r="510" spans="1:13">
      <c r="A510" s="55" t="str">
        <f t="shared" si="7"/>
        <v>Y0EEDDD</v>
      </c>
      <c r="B510" s="55" t="s">
        <v>1945</v>
      </c>
      <c r="C510" s="55" t="s">
        <v>1954</v>
      </c>
      <c r="D510" s="55"/>
      <c r="G510" s="250">
        <v>508</v>
      </c>
      <c r="H510" s="253" t="s">
        <v>1348</v>
      </c>
      <c r="I510" s="253" t="s">
        <v>3082</v>
      </c>
      <c r="J510" s="75">
        <v>45061</v>
      </c>
      <c r="K510" s="75">
        <v>45061</v>
      </c>
      <c r="L510" s="256">
        <v>0.67530029999999996</v>
      </c>
      <c r="M510" s="251">
        <v>0.67530029999999996</v>
      </c>
    </row>
    <row r="511" spans="1:13">
      <c r="A511" s="55" t="str">
        <f t="shared" si="7"/>
        <v>Y0ECDWD</v>
      </c>
      <c r="B511" s="55" t="s">
        <v>1953</v>
      </c>
      <c r="C511" s="55" t="s">
        <v>1946</v>
      </c>
      <c r="D511" s="55"/>
      <c r="G511" s="250">
        <v>509</v>
      </c>
      <c r="H511" s="253" t="s">
        <v>1173</v>
      </c>
      <c r="I511" s="253" t="s">
        <v>3065</v>
      </c>
      <c r="J511" s="75">
        <v>45062</v>
      </c>
      <c r="K511" s="75">
        <v>45062</v>
      </c>
      <c r="L511" s="251">
        <v>1.2902138400000001</v>
      </c>
      <c r="M511" s="251">
        <v>1.2902138400000001</v>
      </c>
    </row>
    <row r="512" spans="1:13">
      <c r="A512" s="55" t="str">
        <f t="shared" si="7"/>
        <v>Y0ESDWD</v>
      </c>
      <c r="B512" s="55" t="s">
        <v>1940</v>
      </c>
      <c r="C512" s="55" t="s">
        <v>1946</v>
      </c>
      <c r="D512" s="55"/>
      <c r="G512" s="250">
        <v>510</v>
      </c>
      <c r="H512" s="253" t="s">
        <v>508</v>
      </c>
      <c r="I512" s="253" t="s">
        <v>3073</v>
      </c>
      <c r="J512" s="75">
        <v>45062</v>
      </c>
      <c r="K512" s="75">
        <v>45062</v>
      </c>
      <c r="L512" s="251">
        <v>1.60299646</v>
      </c>
      <c r="M512" s="251">
        <v>1.60299646</v>
      </c>
    </row>
    <row r="513" spans="1:13">
      <c r="A513" s="55" t="str">
        <f t="shared" si="7"/>
        <v>Y0EERWD</v>
      </c>
      <c r="B513" s="55" t="s">
        <v>1945</v>
      </c>
      <c r="C513" s="55" t="s">
        <v>59</v>
      </c>
      <c r="D513" s="55"/>
      <c r="G513" s="250">
        <v>511</v>
      </c>
      <c r="H513" s="253" t="s">
        <v>1358</v>
      </c>
      <c r="I513" s="253" t="s">
        <v>3089</v>
      </c>
      <c r="J513" s="75">
        <v>45062</v>
      </c>
      <c r="K513" s="75">
        <v>45062</v>
      </c>
      <c r="L513" s="256">
        <v>1.5222011600000001</v>
      </c>
      <c r="M513" s="251">
        <v>1.5222011600000001</v>
      </c>
    </row>
    <row r="514" spans="1:13">
      <c r="A514" s="55" t="str">
        <f t="shared" si="7"/>
        <v>IgnoreIgnore</v>
      </c>
      <c r="B514" s="55" t="s">
        <v>1291</v>
      </c>
      <c r="C514" s="55" t="s">
        <v>1291</v>
      </c>
      <c r="D514" s="55"/>
      <c r="G514" s="250">
        <v>512</v>
      </c>
      <c r="H514" s="253" t="s">
        <v>4309</v>
      </c>
      <c r="I514" s="253" t="s">
        <v>4310</v>
      </c>
      <c r="J514" s="75">
        <v>45062</v>
      </c>
      <c r="K514" s="75">
        <v>45062</v>
      </c>
      <c r="L514" s="256">
        <v>1.4641917499999999</v>
      </c>
      <c r="M514" s="251">
        <v>1.4641917499999999</v>
      </c>
    </row>
    <row r="515" spans="1:13">
      <c r="A515" s="55" t="str">
        <f t="shared" si="7"/>
        <v>Y0ECRDD</v>
      </c>
      <c r="B515" s="55" t="s">
        <v>1953</v>
      </c>
      <c r="C515" s="55" t="s">
        <v>58</v>
      </c>
      <c r="D515" s="55"/>
      <c r="G515" s="250">
        <v>513</v>
      </c>
      <c r="H515" s="253" t="s">
        <v>1157</v>
      </c>
      <c r="I515" s="253" t="s">
        <v>3066</v>
      </c>
      <c r="J515" s="75">
        <v>45062</v>
      </c>
      <c r="K515" s="75">
        <v>45062</v>
      </c>
      <c r="L515" s="256">
        <v>0.18169469999999999</v>
      </c>
      <c r="M515" s="251">
        <v>0.18169469999999999</v>
      </c>
    </row>
    <row r="516" spans="1:13">
      <c r="A516" s="55" t="str">
        <f t="shared" ref="A516:A579" si="8">+B516&amp;C516</f>
        <v>Y0ECRWD</v>
      </c>
      <c r="B516" s="55" t="s">
        <v>1953</v>
      </c>
      <c r="C516" s="55" t="s">
        <v>59</v>
      </c>
      <c r="D516" s="55"/>
      <c r="G516" s="250">
        <v>514</v>
      </c>
      <c r="H516" s="253" t="s">
        <v>1171</v>
      </c>
      <c r="I516" s="253" t="s">
        <v>3069</v>
      </c>
      <c r="J516" s="75">
        <v>45062</v>
      </c>
      <c r="K516" s="75">
        <v>45062</v>
      </c>
      <c r="L516" s="256">
        <v>1.2701743400000001</v>
      </c>
      <c r="M516" s="251">
        <v>1.2701743400000001</v>
      </c>
    </row>
    <row r="517" spans="1:13">
      <c r="A517" s="55" t="str">
        <f t="shared" si="8"/>
        <v>Y0ECDDD</v>
      </c>
      <c r="B517" s="55" t="s">
        <v>1953</v>
      </c>
      <c r="C517" s="55" t="s">
        <v>1954</v>
      </c>
      <c r="D517" s="55"/>
      <c r="G517" s="250">
        <v>515</v>
      </c>
      <c r="H517" s="253" t="s">
        <v>1161</v>
      </c>
      <c r="I517" s="253" t="s">
        <v>3062</v>
      </c>
      <c r="J517" s="75">
        <v>45062</v>
      </c>
      <c r="K517" s="75">
        <v>45062</v>
      </c>
      <c r="L517" s="256">
        <v>0.17889938999999999</v>
      </c>
      <c r="M517" s="251">
        <v>0.17889938999999999</v>
      </c>
    </row>
    <row r="518" spans="1:13">
      <c r="A518" s="55" t="str">
        <f t="shared" si="8"/>
        <v>Y0EERDD</v>
      </c>
      <c r="B518" s="55" t="s">
        <v>1945</v>
      </c>
      <c r="C518" s="55" t="s">
        <v>58</v>
      </c>
      <c r="D518" s="55"/>
      <c r="G518" s="250">
        <v>516</v>
      </c>
      <c r="H518" s="253" t="s">
        <v>1343</v>
      </c>
      <c r="I518" s="253" t="s">
        <v>3086</v>
      </c>
      <c r="J518" s="75">
        <v>45062</v>
      </c>
      <c r="K518" s="75">
        <v>45062</v>
      </c>
      <c r="L518" s="256">
        <v>0.34089213000000002</v>
      </c>
      <c r="M518" s="251">
        <v>0.34089213000000002</v>
      </c>
    </row>
    <row r="519" spans="1:13">
      <c r="A519" s="55" t="str">
        <f t="shared" si="8"/>
        <v>Y0ESSWD</v>
      </c>
      <c r="B519" s="55" t="s">
        <v>1940</v>
      </c>
      <c r="C519" s="55" t="s">
        <v>1975</v>
      </c>
      <c r="D519" s="55"/>
      <c r="G519" s="250">
        <v>517</v>
      </c>
      <c r="H519" s="253" t="s">
        <v>495</v>
      </c>
      <c r="I519" s="253" t="s">
        <v>3081</v>
      </c>
      <c r="J519" s="75">
        <v>45062</v>
      </c>
      <c r="K519" s="75">
        <v>45062</v>
      </c>
      <c r="L519" s="256">
        <v>1.32316856</v>
      </c>
      <c r="M519" s="251">
        <v>1.32316856</v>
      </c>
    </row>
    <row r="520" spans="1:13">
      <c r="A520" s="55" t="str">
        <f t="shared" si="8"/>
        <v>Y0ESRDD</v>
      </c>
      <c r="B520" s="55" t="s">
        <v>1940</v>
      </c>
      <c r="C520" s="55" t="s">
        <v>58</v>
      </c>
      <c r="D520" s="55"/>
      <c r="G520" s="250">
        <v>518</v>
      </c>
      <c r="H520" s="253" t="s">
        <v>474</v>
      </c>
      <c r="I520" s="253" t="s">
        <v>3077</v>
      </c>
      <c r="J520" s="75">
        <v>45062</v>
      </c>
      <c r="K520" s="75">
        <v>45062</v>
      </c>
      <c r="L520" s="256">
        <v>0.22586023999999999</v>
      </c>
      <c r="M520" s="251">
        <v>0.22586023999999999</v>
      </c>
    </row>
    <row r="521" spans="1:13">
      <c r="A521" s="55" t="str">
        <f t="shared" si="8"/>
        <v>Y0EEDWD</v>
      </c>
      <c r="B521" s="55" t="s">
        <v>1945</v>
      </c>
      <c r="C521" s="55" t="s">
        <v>1946</v>
      </c>
      <c r="D521" s="55"/>
      <c r="G521" s="250">
        <v>519</v>
      </c>
      <c r="H521" s="253" t="s">
        <v>1360</v>
      </c>
      <c r="I521" s="253" t="s">
        <v>3085</v>
      </c>
      <c r="J521" s="75">
        <v>45062</v>
      </c>
      <c r="K521" s="75">
        <v>45062</v>
      </c>
      <c r="L521" s="256">
        <v>1.5218586000000001</v>
      </c>
      <c r="M521" s="251">
        <v>1.5218586000000001</v>
      </c>
    </row>
    <row r="522" spans="1:13">
      <c r="A522" s="55" t="str">
        <f t="shared" si="8"/>
        <v>Y0ESIDD</v>
      </c>
      <c r="B522" s="55" t="s">
        <v>1940</v>
      </c>
      <c r="C522" s="55" t="s">
        <v>67</v>
      </c>
      <c r="D522" s="55"/>
      <c r="G522" s="250">
        <v>520</v>
      </c>
      <c r="H522" s="253" t="s">
        <v>483</v>
      </c>
      <c r="I522" s="253" t="s">
        <v>3076</v>
      </c>
      <c r="J522" s="75">
        <v>45062</v>
      </c>
      <c r="K522" s="75">
        <v>45062</v>
      </c>
      <c r="L522" s="256">
        <v>0.35214528</v>
      </c>
      <c r="M522" s="251">
        <v>0.35214528</v>
      </c>
    </row>
    <row r="523" spans="1:13">
      <c r="A523" s="55" t="str">
        <f t="shared" si="8"/>
        <v>IgnoreIgnore</v>
      </c>
      <c r="B523" s="55" t="s">
        <v>1291</v>
      </c>
      <c r="C523" s="55" t="s">
        <v>1291</v>
      </c>
      <c r="D523" s="55"/>
      <c r="G523" s="250">
        <v>521</v>
      </c>
      <c r="H523" s="253" t="s">
        <v>4311</v>
      </c>
      <c r="I523" s="253" t="s">
        <v>4312</v>
      </c>
      <c r="J523" s="75">
        <v>45062</v>
      </c>
      <c r="K523" s="75">
        <v>45062</v>
      </c>
      <c r="L523" s="256">
        <v>1.2701743400000001</v>
      </c>
      <c r="M523" s="251">
        <v>1.2701743400000001</v>
      </c>
    </row>
    <row r="524" spans="1:13">
      <c r="A524" s="55" t="str">
        <f t="shared" si="8"/>
        <v>IgnoreIgnore</v>
      </c>
      <c r="B524" s="55" t="s">
        <v>1291</v>
      </c>
      <c r="C524" s="55" t="s">
        <v>1291</v>
      </c>
      <c r="D524" s="55"/>
      <c r="G524" s="250">
        <v>522</v>
      </c>
      <c r="H524" s="254" t="s">
        <v>4313</v>
      </c>
      <c r="I524" s="253" t="s">
        <v>4314</v>
      </c>
      <c r="J524" s="75">
        <v>45062</v>
      </c>
      <c r="K524" s="75">
        <v>45062</v>
      </c>
      <c r="L524" s="256">
        <v>1.2902138400000001</v>
      </c>
      <c r="M524" s="251">
        <v>1.2902138400000001</v>
      </c>
    </row>
    <row r="525" spans="1:13">
      <c r="A525" s="55" t="str">
        <f t="shared" si="8"/>
        <v>Y0EEDDD</v>
      </c>
      <c r="B525" s="55" t="s">
        <v>1945</v>
      </c>
      <c r="C525" s="55" t="s">
        <v>1954</v>
      </c>
      <c r="D525" s="55"/>
      <c r="G525" s="250">
        <v>523</v>
      </c>
      <c r="H525" s="253" t="s">
        <v>1348</v>
      </c>
      <c r="I525" s="253" t="s">
        <v>3082</v>
      </c>
      <c r="J525" s="75">
        <v>45062</v>
      </c>
      <c r="K525" s="75">
        <v>45062</v>
      </c>
      <c r="L525" s="256">
        <v>0.36417651000000001</v>
      </c>
      <c r="M525" s="251">
        <v>0.36417651000000001</v>
      </c>
    </row>
    <row r="526" spans="1:13">
      <c r="A526" s="55" t="str">
        <f t="shared" si="8"/>
        <v>Y0ESRWD</v>
      </c>
      <c r="B526" s="55" t="s">
        <v>1940</v>
      </c>
      <c r="C526" s="55" t="s">
        <v>59</v>
      </c>
      <c r="D526" s="55"/>
      <c r="G526" s="250">
        <v>524</v>
      </c>
      <c r="H526" s="253" t="s">
        <v>506</v>
      </c>
      <c r="I526" s="253" t="s">
        <v>3080</v>
      </c>
      <c r="J526" s="75">
        <v>45062</v>
      </c>
      <c r="K526" s="75">
        <v>45062</v>
      </c>
      <c r="L526" s="256">
        <v>1.4641917499999999</v>
      </c>
      <c r="M526" s="251">
        <v>1.4641917499999999</v>
      </c>
    </row>
    <row r="527" spans="1:13">
      <c r="A527" s="55" t="str">
        <f t="shared" si="8"/>
        <v>Y0ESSDD</v>
      </c>
      <c r="B527" s="55" t="s">
        <v>1940</v>
      </c>
      <c r="C527" s="55" t="s">
        <v>1971</v>
      </c>
      <c r="D527" s="55"/>
      <c r="G527" s="250">
        <v>525</v>
      </c>
      <c r="H527" s="253" t="s">
        <v>491</v>
      </c>
      <c r="I527" s="253" t="s">
        <v>3075</v>
      </c>
      <c r="J527" s="75">
        <v>45062</v>
      </c>
      <c r="K527" s="75">
        <v>45062</v>
      </c>
      <c r="L527" s="256">
        <v>0.22988977999999999</v>
      </c>
      <c r="M527" s="251">
        <v>0.22988977999999999</v>
      </c>
    </row>
    <row r="528" spans="1:13">
      <c r="A528" s="55" t="str">
        <f t="shared" si="8"/>
        <v>IgnoreIgnore</v>
      </c>
      <c r="B528" s="55" t="s">
        <v>1291</v>
      </c>
      <c r="C528" s="55" t="s">
        <v>1291</v>
      </c>
      <c r="D528" s="55"/>
      <c r="G528" s="250">
        <v>526</v>
      </c>
      <c r="H528" s="253" t="s">
        <v>4315</v>
      </c>
      <c r="I528" s="253" t="s">
        <v>4316</v>
      </c>
      <c r="J528" s="75">
        <v>45062</v>
      </c>
      <c r="K528" s="75">
        <v>45062</v>
      </c>
      <c r="L528" s="256">
        <v>1.60299646</v>
      </c>
      <c r="M528" s="251">
        <v>1.60299646</v>
      </c>
    </row>
    <row r="529" spans="1:13">
      <c r="A529" s="55" t="str">
        <f t="shared" si="8"/>
        <v>Y0ESDDD</v>
      </c>
      <c r="B529" s="55" t="s">
        <v>1940</v>
      </c>
      <c r="C529" s="55" t="s">
        <v>1954</v>
      </c>
      <c r="D529" s="55"/>
      <c r="G529" s="250">
        <v>527</v>
      </c>
      <c r="H529" s="253" t="s">
        <v>477</v>
      </c>
      <c r="I529" s="253" t="s">
        <v>3071</v>
      </c>
      <c r="J529" s="75">
        <v>45062</v>
      </c>
      <c r="K529" s="75">
        <v>45062</v>
      </c>
      <c r="L529" s="256">
        <v>0.22849902</v>
      </c>
      <c r="M529" s="251">
        <v>0.22849902</v>
      </c>
    </row>
    <row r="530" spans="1:13">
      <c r="A530" s="55" t="str">
        <f t="shared" si="8"/>
        <v>Y0AIDWD</v>
      </c>
      <c r="B530" s="55" t="s">
        <v>2891</v>
      </c>
      <c r="C530" s="55" t="s">
        <v>1946</v>
      </c>
      <c r="D530" s="55"/>
      <c r="G530" s="250">
        <v>528</v>
      </c>
      <c r="H530" s="253" t="s">
        <v>3486</v>
      </c>
      <c r="I530" s="253" t="s">
        <v>3148</v>
      </c>
      <c r="J530" s="75">
        <v>45062</v>
      </c>
      <c r="K530" s="75">
        <v>45062</v>
      </c>
      <c r="L530" s="251">
        <v>1.8329330000000001E-2</v>
      </c>
      <c r="M530" s="251">
        <v>1.8329330000000001E-2</v>
      </c>
    </row>
    <row r="531" spans="1:13">
      <c r="A531" s="55" t="str">
        <f t="shared" si="8"/>
        <v>Y0BLDDD</v>
      </c>
      <c r="B531" s="55" t="s">
        <v>2899</v>
      </c>
      <c r="C531" s="55" t="s">
        <v>1954</v>
      </c>
      <c r="D531" s="55"/>
      <c r="G531" s="250">
        <v>529</v>
      </c>
      <c r="H531" s="253" t="s">
        <v>3462</v>
      </c>
      <c r="I531" s="253" t="s">
        <v>3096</v>
      </c>
      <c r="J531" s="75">
        <v>45062</v>
      </c>
      <c r="K531" s="75">
        <v>45062</v>
      </c>
      <c r="L531" s="256">
        <v>4.3346799999999996E-3</v>
      </c>
      <c r="M531" s="251">
        <v>4.3346799999999996E-3</v>
      </c>
    </row>
    <row r="532" spans="1:13">
      <c r="A532" s="55" t="str">
        <f t="shared" si="8"/>
        <v>Y0BLDWD</v>
      </c>
      <c r="B532" s="55" t="s">
        <v>2899</v>
      </c>
      <c r="C532" s="55" t="s">
        <v>1946</v>
      </c>
      <c r="D532" s="55"/>
      <c r="G532" s="250">
        <v>530</v>
      </c>
      <c r="H532" s="253" t="s">
        <v>3495</v>
      </c>
      <c r="I532" s="253" t="s">
        <v>3099</v>
      </c>
      <c r="J532" s="75">
        <v>45062</v>
      </c>
      <c r="K532" s="75">
        <v>45062</v>
      </c>
      <c r="L532" s="256">
        <v>2.1928280000000001E-2</v>
      </c>
      <c r="M532" s="251">
        <v>2.1928280000000001E-2</v>
      </c>
    </row>
    <row r="533" spans="1:13">
      <c r="A533" s="55" t="str">
        <f t="shared" si="8"/>
        <v>Y0AISWD</v>
      </c>
      <c r="B533" s="55" t="s">
        <v>2891</v>
      </c>
      <c r="C533" s="55" t="s">
        <v>1975</v>
      </c>
      <c r="D533" s="55"/>
      <c r="G533" s="250">
        <v>531</v>
      </c>
      <c r="H533" s="253" t="s">
        <v>3491</v>
      </c>
      <c r="I533" s="253" t="s">
        <v>3152</v>
      </c>
      <c r="J533" s="75">
        <v>45062</v>
      </c>
      <c r="K533" s="75">
        <v>45062</v>
      </c>
      <c r="L533" s="256">
        <v>1.7533980000000001E-2</v>
      </c>
      <c r="M533" s="251">
        <v>1.7533980000000001E-2</v>
      </c>
    </row>
    <row r="534" spans="1:13">
      <c r="A534" s="55" t="str">
        <f t="shared" si="8"/>
        <v>Y0AISDD</v>
      </c>
      <c r="B534" s="55" t="s">
        <v>2891</v>
      </c>
      <c r="C534" s="55" t="s">
        <v>1971</v>
      </c>
      <c r="D534" s="55"/>
      <c r="G534" s="250">
        <v>532</v>
      </c>
      <c r="H534" s="254" t="s">
        <v>3465</v>
      </c>
      <c r="I534" s="253" t="s">
        <v>3149</v>
      </c>
      <c r="J534" s="75">
        <v>45062</v>
      </c>
      <c r="K534" s="75">
        <v>45062</v>
      </c>
      <c r="L534" s="251">
        <v>7.7306600000000003E-3</v>
      </c>
      <c r="M534" s="251">
        <v>7.7306600000000003E-3</v>
      </c>
    </row>
    <row r="535" spans="1:13">
      <c r="A535" s="55" t="str">
        <f t="shared" si="8"/>
        <v>Y0BLDDI</v>
      </c>
      <c r="B535" s="55" t="s">
        <v>2899</v>
      </c>
      <c r="C535" s="55" t="s">
        <v>4304</v>
      </c>
      <c r="D535" s="55"/>
      <c r="G535" s="250">
        <v>533</v>
      </c>
      <c r="H535" s="253">
        <v>125</v>
      </c>
      <c r="I535" s="253" t="s">
        <v>3100</v>
      </c>
      <c r="J535" s="75">
        <v>45062</v>
      </c>
      <c r="K535" s="75">
        <v>45062</v>
      </c>
      <c r="L535" s="251">
        <v>4.2459500000000001E-3</v>
      </c>
      <c r="M535" s="251">
        <v>4.2459500000000001E-3</v>
      </c>
    </row>
    <row r="536" spans="1:13">
      <c r="A536" s="55" t="str">
        <f t="shared" si="8"/>
        <v>Y0BLWD</v>
      </c>
      <c r="B536" s="55" t="s">
        <v>2899</v>
      </c>
      <c r="C536" s="55" t="s">
        <v>47</v>
      </c>
      <c r="D536" s="55"/>
      <c r="G536" s="250">
        <v>534</v>
      </c>
      <c r="H536" s="253">
        <v>126</v>
      </c>
      <c r="I536" s="253" t="s">
        <v>3103</v>
      </c>
      <c r="J536" s="75">
        <v>45062</v>
      </c>
      <c r="K536" s="75">
        <v>45062</v>
      </c>
      <c r="L536" s="256">
        <v>2.10311E-2</v>
      </c>
      <c r="M536" s="251">
        <v>2.10311E-2</v>
      </c>
    </row>
    <row r="537" spans="1:13">
      <c r="A537" s="55" t="str">
        <f t="shared" si="8"/>
        <v>Y0AIDDD</v>
      </c>
      <c r="B537" s="55" t="s">
        <v>2891</v>
      </c>
      <c r="C537" s="55" t="s">
        <v>1954</v>
      </c>
      <c r="D537" s="55"/>
      <c r="G537" s="250">
        <v>535</v>
      </c>
      <c r="H537" s="253" t="s">
        <v>3468</v>
      </c>
      <c r="I537" s="253" t="s">
        <v>3145</v>
      </c>
      <c r="J537" s="75">
        <v>45062</v>
      </c>
      <c r="K537" s="75">
        <v>45062</v>
      </c>
      <c r="L537" s="256">
        <v>7.8986200000000003E-3</v>
      </c>
      <c r="M537" s="251">
        <v>7.8986200000000003E-3</v>
      </c>
    </row>
    <row r="538" spans="1:13">
      <c r="A538" s="55" t="str">
        <f t="shared" si="8"/>
        <v>Y0ECDDD</v>
      </c>
      <c r="B538" s="55" t="s">
        <v>1953</v>
      </c>
      <c r="C538" s="55" t="s">
        <v>1954</v>
      </c>
      <c r="D538" s="55"/>
      <c r="G538" s="250">
        <v>536</v>
      </c>
      <c r="H538" s="253" t="s">
        <v>1161</v>
      </c>
      <c r="I538" s="253" t="s">
        <v>3062</v>
      </c>
      <c r="J538" s="75">
        <v>45063</v>
      </c>
      <c r="K538" s="75">
        <v>45063</v>
      </c>
      <c r="L538" s="256">
        <v>0.18213542999999999</v>
      </c>
      <c r="M538" s="251">
        <v>0.18213542999999999</v>
      </c>
    </row>
    <row r="539" spans="1:13">
      <c r="A539" s="55" t="str">
        <f t="shared" si="8"/>
        <v>Y0ECRDD</v>
      </c>
      <c r="B539" s="55" t="s">
        <v>1953</v>
      </c>
      <c r="C539" s="55" t="s">
        <v>58</v>
      </c>
      <c r="D539" s="55"/>
      <c r="G539" s="250">
        <v>537</v>
      </c>
      <c r="H539" s="253" t="s">
        <v>1157</v>
      </c>
      <c r="I539" s="253" t="s">
        <v>3066</v>
      </c>
      <c r="J539" s="75">
        <v>45063</v>
      </c>
      <c r="K539" s="75">
        <v>45063</v>
      </c>
      <c r="L539" s="256">
        <v>0.17489626</v>
      </c>
      <c r="M539" s="251">
        <v>0.17489626</v>
      </c>
    </row>
    <row r="540" spans="1:13">
      <c r="A540" s="55" t="str">
        <f t="shared" si="8"/>
        <v>Y0EERDD</v>
      </c>
      <c r="B540" s="55" t="s">
        <v>1945</v>
      </c>
      <c r="C540" s="55" t="s">
        <v>58</v>
      </c>
      <c r="D540" s="55"/>
      <c r="G540" s="250">
        <v>538</v>
      </c>
      <c r="H540" s="253" t="s">
        <v>1343</v>
      </c>
      <c r="I540" s="253" t="s">
        <v>3086</v>
      </c>
      <c r="J540" s="75">
        <v>45063</v>
      </c>
      <c r="K540" s="75">
        <v>45063</v>
      </c>
      <c r="L540" s="256">
        <v>0.26257835000000002</v>
      </c>
      <c r="M540" s="251">
        <v>0.26257835000000002</v>
      </c>
    </row>
    <row r="541" spans="1:13">
      <c r="A541" s="55" t="str">
        <f t="shared" si="8"/>
        <v>Y0ESRDD</v>
      </c>
      <c r="B541" s="55" t="s">
        <v>1940</v>
      </c>
      <c r="C541" s="55" t="s">
        <v>58</v>
      </c>
      <c r="D541" s="55"/>
      <c r="G541" s="250">
        <v>539</v>
      </c>
      <c r="H541" s="253" t="s">
        <v>474</v>
      </c>
      <c r="I541" s="253" t="s">
        <v>3077</v>
      </c>
      <c r="J541" s="75">
        <v>45063</v>
      </c>
      <c r="K541" s="75">
        <v>45063</v>
      </c>
      <c r="L541" s="256">
        <v>0.25774237</v>
      </c>
      <c r="M541" s="251">
        <v>0.25774237</v>
      </c>
    </row>
    <row r="542" spans="1:13">
      <c r="A542" s="55" t="str">
        <f t="shared" si="8"/>
        <v>Y0ESIDD</v>
      </c>
      <c r="B542" s="55" t="s">
        <v>1940</v>
      </c>
      <c r="C542" s="55" t="s">
        <v>67</v>
      </c>
      <c r="D542" s="55"/>
      <c r="G542" s="250">
        <v>540</v>
      </c>
      <c r="H542" s="253" t="s">
        <v>483</v>
      </c>
      <c r="I542" s="253" t="s">
        <v>3076</v>
      </c>
      <c r="J542" s="75">
        <v>45063</v>
      </c>
      <c r="K542" s="75">
        <v>45063</v>
      </c>
      <c r="L542" s="256">
        <v>0.40212173000000001</v>
      </c>
      <c r="M542" s="251">
        <v>0.40212173000000001</v>
      </c>
    </row>
    <row r="543" spans="1:13">
      <c r="A543" s="55" t="str">
        <f t="shared" si="8"/>
        <v>Y0BLDDI</v>
      </c>
      <c r="B543" s="55" t="s">
        <v>2899</v>
      </c>
      <c r="C543" s="55" t="s">
        <v>4304</v>
      </c>
      <c r="D543" s="55"/>
      <c r="G543" s="250">
        <v>541</v>
      </c>
      <c r="H543" s="253">
        <v>125</v>
      </c>
      <c r="I543" s="253" t="s">
        <v>3100</v>
      </c>
      <c r="J543" s="75">
        <v>45063</v>
      </c>
      <c r="K543" s="75">
        <v>45063</v>
      </c>
      <c r="L543" s="251">
        <v>2.8590899999999999E-3</v>
      </c>
      <c r="M543" s="251">
        <v>2.8590899999999999E-3</v>
      </c>
    </row>
    <row r="544" spans="1:13">
      <c r="A544" s="55" t="str">
        <f t="shared" si="8"/>
        <v>Y0ESSDD</v>
      </c>
      <c r="B544" s="55" t="s">
        <v>1940</v>
      </c>
      <c r="C544" s="55" t="s">
        <v>1971</v>
      </c>
      <c r="D544" s="55"/>
      <c r="G544" s="250">
        <v>542</v>
      </c>
      <c r="H544" s="253" t="s">
        <v>491</v>
      </c>
      <c r="I544" s="253" t="s">
        <v>3075</v>
      </c>
      <c r="J544" s="75">
        <v>45063</v>
      </c>
      <c r="K544" s="75">
        <v>45063</v>
      </c>
      <c r="L544" s="256">
        <v>0.26238418000000002</v>
      </c>
      <c r="M544" s="251">
        <v>0.26238418000000002</v>
      </c>
    </row>
    <row r="545" spans="1:13">
      <c r="A545" s="55" t="str">
        <f t="shared" si="8"/>
        <v>Y0ESDDD</v>
      </c>
      <c r="B545" s="55" t="s">
        <v>1940</v>
      </c>
      <c r="C545" s="55" t="s">
        <v>1954</v>
      </c>
      <c r="D545" s="55"/>
      <c r="G545" s="250">
        <v>543</v>
      </c>
      <c r="H545" s="253" t="s">
        <v>477</v>
      </c>
      <c r="I545" s="253" t="s">
        <v>3071</v>
      </c>
      <c r="J545" s="75">
        <v>45063</v>
      </c>
      <c r="K545" s="75">
        <v>45063</v>
      </c>
      <c r="L545" s="256">
        <v>0.26040625000000001</v>
      </c>
      <c r="M545" s="251">
        <v>0.26040625000000001</v>
      </c>
    </row>
    <row r="546" spans="1:13">
      <c r="A546" s="55" t="str">
        <f t="shared" si="8"/>
        <v>Y0AIDDD</v>
      </c>
      <c r="B546" s="55" t="s">
        <v>2891</v>
      </c>
      <c r="C546" s="55" t="s">
        <v>1954</v>
      </c>
      <c r="D546" s="55"/>
      <c r="G546" s="250">
        <v>544</v>
      </c>
      <c r="H546" s="253" t="s">
        <v>3468</v>
      </c>
      <c r="I546" s="253" t="s">
        <v>3145</v>
      </c>
      <c r="J546" s="75">
        <v>45063</v>
      </c>
      <c r="K546" s="75">
        <v>45063</v>
      </c>
      <c r="L546" s="256">
        <v>4.2349700000000002E-3</v>
      </c>
      <c r="M546" s="251">
        <v>4.2349700000000002E-3</v>
      </c>
    </row>
    <row r="547" spans="1:13">
      <c r="A547" s="55" t="str">
        <f t="shared" si="8"/>
        <v>Y0BLDDD</v>
      </c>
      <c r="B547" s="55" t="s">
        <v>2899</v>
      </c>
      <c r="C547" s="55" t="s">
        <v>1954</v>
      </c>
      <c r="D547" s="55"/>
      <c r="G547" s="250">
        <v>545</v>
      </c>
      <c r="H547" s="253" t="s">
        <v>3462</v>
      </c>
      <c r="I547" s="253" t="s">
        <v>3096</v>
      </c>
      <c r="J547" s="75">
        <v>45063</v>
      </c>
      <c r="K547" s="75">
        <v>45063</v>
      </c>
      <c r="L547" s="251">
        <v>2.9481099999999999E-3</v>
      </c>
      <c r="M547" s="251">
        <v>2.9481099999999999E-3</v>
      </c>
    </row>
    <row r="548" spans="1:13">
      <c r="A548" s="55" t="str">
        <f t="shared" si="8"/>
        <v>Y0AISDD</v>
      </c>
      <c r="B548" s="55" t="s">
        <v>2891</v>
      </c>
      <c r="C548" s="55" t="s">
        <v>1971</v>
      </c>
      <c r="D548" s="55"/>
      <c r="G548" s="250">
        <v>546</v>
      </c>
      <c r="H548" s="253" t="s">
        <v>3465</v>
      </c>
      <c r="I548" s="253" t="s">
        <v>3149</v>
      </c>
      <c r="J548" s="75">
        <v>45063</v>
      </c>
      <c r="K548" s="75">
        <v>45063</v>
      </c>
      <c r="L548" s="251">
        <v>4.0909099999999997E-3</v>
      </c>
      <c r="M548" s="251">
        <v>4.0909099999999997E-3</v>
      </c>
    </row>
    <row r="549" spans="1:13">
      <c r="A549" s="55" t="str">
        <f t="shared" si="8"/>
        <v>Y0EEDDD</v>
      </c>
      <c r="B549" s="55" t="s">
        <v>1945</v>
      </c>
      <c r="C549" s="55" t="s">
        <v>1954</v>
      </c>
      <c r="D549" s="55"/>
      <c r="G549" s="250">
        <v>547</v>
      </c>
      <c r="H549" s="253" t="s">
        <v>1348</v>
      </c>
      <c r="I549" s="253" t="s">
        <v>3082</v>
      </c>
      <c r="J549" s="75">
        <v>45063</v>
      </c>
      <c r="K549" s="75">
        <v>45063</v>
      </c>
      <c r="L549" s="256">
        <v>0.28210390000000002</v>
      </c>
      <c r="M549" s="251">
        <v>0.28210390000000002</v>
      </c>
    </row>
    <row r="550" spans="1:13">
      <c r="A550" s="55" t="str">
        <f t="shared" si="8"/>
        <v>Y0ECRDD</v>
      </c>
      <c r="B550" s="55" t="s">
        <v>1953</v>
      </c>
      <c r="C550" s="55" t="s">
        <v>58</v>
      </c>
      <c r="D550" s="55"/>
      <c r="G550" s="250">
        <v>548</v>
      </c>
      <c r="H550" s="253" t="s">
        <v>1157</v>
      </c>
      <c r="I550" s="253" t="s">
        <v>3066</v>
      </c>
      <c r="J550" s="75">
        <v>45064</v>
      </c>
      <c r="K550" s="75">
        <v>45064</v>
      </c>
      <c r="L550" s="256">
        <v>0.17081431999999999</v>
      </c>
      <c r="M550" s="251">
        <v>0.17081431999999999</v>
      </c>
    </row>
    <row r="551" spans="1:13">
      <c r="A551" s="55" t="str">
        <f t="shared" si="8"/>
        <v>Y0ECDDD</v>
      </c>
      <c r="B551" s="55" t="s">
        <v>1953</v>
      </c>
      <c r="C551" s="55" t="s">
        <v>1954</v>
      </c>
      <c r="D551" s="55"/>
      <c r="G551" s="250">
        <v>549</v>
      </c>
      <c r="H551" s="253" t="s">
        <v>1161</v>
      </c>
      <c r="I551" s="253" t="s">
        <v>3062</v>
      </c>
      <c r="J551" s="75">
        <v>45064</v>
      </c>
      <c r="K551" s="75">
        <v>45064</v>
      </c>
      <c r="L551" s="256">
        <v>0.18166631</v>
      </c>
      <c r="M551" s="251">
        <v>0.18166631</v>
      </c>
    </row>
    <row r="552" spans="1:13">
      <c r="A552" s="55" t="str">
        <f t="shared" si="8"/>
        <v>Y0EERDD</v>
      </c>
      <c r="B552" s="55" t="s">
        <v>1945</v>
      </c>
      <c r="C552" s="55" t="s">
        <v>58</v>
      </c>
      <c r="D552" s="55"/>
      <c r="G552" s="250">
        <v>550</v>
      </c>
      <c r="H552" s="254" t="s">
        <v>1343</v>
      </c>
      <c r="I552" s="253" t="s">
        <v>3086</v>
      </c>
      <c r="J552" s="75">
        <v>45064</v>
      </c>
      <c r="K552" s="75">
        <v>45064</v>
      </c>
      <c r="L552" s="256">
        <v>0.25465415000000002</v>
      </c>
      <c r="M552" s="251">
        <v>0.25465415000000002</v>
      </c>
    </row>
    <row r="553" spans="1:13">
      <c r="A553" s="55" t="str">
        <f t="shared" si="8"/>
        <v>Y0ESRDD</v>
      </c>
      <c r="B553" s="55" t="s">
        <v>1940</v>
      </c>
      <c r="C553" s="55" t="s">
        <v>58</v>
      </c>
      <c r="D553" s="55"/>
      <c r="G553" s="250">
        <v>551</v>
      </c>
      <c r="H553" s="254" t="s">
        <v>474</v>
      </c>
      <c r="I553" s="253" t="s">
        <v>3077</v>
      </c>
      <c r="J553" s="75">
        <v>45064</v>
      </c>
      <c r="K553" s="75">
        <v>45064</v>
      </c>
      <c r="L553" s="251">
        <v>0.23072302</v>
      </c>
      <c r="M553" s="251">
        <v>0.23072302</v>
      </c>
    </row>
    <row r="554" spans="1:13">
      <c r="A554" s="55" t="str">
        <f t="shared" si="8"/>
        <v>Y0ESIDD</v>
      </c>
      <c r="B554" s="55" t="s">
        <v>1940</v>
      </c>
      <c r="C554" s="55" t="s">
        <v>67</v>
      </c>
      <c r="D554" s="55"/>
      <c r="G554" s="250">
        <v>552</v>
      </c>
      <c r="H554" s="253" t="s">
        <v>483</v>
      </c>
      <c r="I554" s="253" t="s">
        <v>3076</v>
      </c>
      <c r="J554" s="75">
        <v>45064</v>
      </c>
      <c r="K554" s="75">
        <v>45064</v>
      </c>
      <c r="L554" s="256">
        <v>0.35973333000000002</v>
      </c>
      <c r="M554" s="251">
        <v>0.35973333000000002</v>
      </c>
    </row>
    <row r="555" spans="1:13">
      <c r="A555" s="55" t="str">
        <f t="shared" si="8"/>
        <v>Y0BLDDI</v>
      </c>
      <c r="B555" s="55" t="s">
        <v>2899</v>
      </c>
      <c r="C555" s="55" t="s">
        <v>4304</v>
      </c>
      <c r="D555" s="55"/>
      <c r="G555" s="250">
        <v>553</v>
      </c>
      <c r="H555" s="253">
        <v>125</v>
      </c>
      <c r="I555" s="253" t="s">
        <v>3100</v>
      </c>
      <c r="J555" s="75">
        <v>45064</v>
      </c>
      <c r="K555" s="75">
        <v>45064</v>
      </c>
      <c r="L555" s="256">
        <v>2.86506E-3</v>
      </c>
      <c r="M555" s="251">
        <v>2.86506E-3</v>
      </c>
    </row>
    <row r="556" spans="1:13">
      <c r="A556" s="55" t="str">
        <f t="shared" si="8"/>
        <v>Y0ESSDD</v>
      </c>
      <c r="B556" s="55" t="s">
        <v>1940</v>
      </c>
      <c r="C556" s="55" t="s">
        <v>1971</v>
      </c>
      <c r="D556" s="55"/>
      <c r="G556" s="250">
        <v>554</v>
      </c>
      <c r="H556" s="253" t="s">
        <v>491</v>
      </c>
      <c r="I556" s="253" t="s">
        <v>3075</v>
      </c>
      <c r="J556" s="75">
        <v>45064</v>
      </c>
      <c r="K556" s="75">
        <v>45064</v>
      </c>
      <c r="L556" s="256">
        <v>0.23486692000000001</v>
      </c>
      <c r="M556" s="251">
        <v>0.23486692000000001</v>
      </c>
    </row>
    <row r="557" spans="1:13">
      <c r="A557" s="55" t="str">
        <f t="shared" si="8"/>
        <v>Y0ESDDD</v>
      </c>
      <c r="B557" s="55" t="s">
        <v>1940</v>
      </c>
      <c r="C557" s="55" t="s">
        <v>1954</v>
      </c>
      <c r="D557" s="55"/>
      <c r="G557" s="250">
        <v>555</v>
      </c>
      <c r="H557" s="253" t="s">
        <v>477</v>
      </c>
      <c r="I557" s="253" t="s">
        <v>3071</v>
      </c>
      <c r="J557" s="75">
        <v>45064</v>
      </c>
      <c r="K557" s="75">
        <v>45064</v>
      </c>
      <c r="L557" s="256">
        <v>0.23338202999999999</v>
      </c>
      <c r="M557" s="251">
        <v>0.23338202999999999</v>
      </c>
    </row>
    <row r="558" spans="1:13">
      <c r="A558" s="55" t="str">
        <f t="shared" si="8"/>
        <v>Y0AIDDD</v>
      </c>
      <c r="B558" s="55" t="s">
        <v>2891</v>
      </c>
      <c r="C558" s="55" t="s">
        <v>1954</v>
      </c>
      <c r="D558" s="55"/>
      <c r="G558" s="250">
        <v>556</v>
      </c>
      <c r="H558" s="253" t="s">
        <v>3468</v>
      </c>
      <c r="I558" s="253" t="s">
        <v>3145</v>
      </c>
      <c r="J558" s="75">
        <v>45064</v>
      </c>
      <c r="K558" s="75">
        <v>45064</v>
      </c>
      <c r="L558" s="256">
        <v>2.23822E-3</v>
      </c>
      <c r="M558" s="251">
        <v>2.23822E-3</v>
      </c>
    </row>
    <row r="559" spans="1:13">
      <c r="A559" s="55" t="str">
        <f t="shared" si="8"/>
        <v>Y0BLDDD</v>
      </c>
      <c r="B559" s="55" t="s">
        <v>2899</v>
      </c>
      <c r="C559" s="55" t="s">
        <v>1954</v>
      </c>
      <c r="D559" s="55"/>
      <c r="G559" s="250">
        <v>557</v>
      </c>
      <c r="H559" s="253" t="s">
        <v>3462</v>
      </c>
      <c r="I559" s="253" t="s">
        <v>3096</v>
      </c>
      <c r="J559" s="75">
        <v>45064</v>
      </c>
      <c r="K559" s="75">
        <v>45064</v>
      </c>
      <c r="L559" s="256">
        <v>2.9544200000000001E-3</v>
      </c>
      <c r="M559" s="251">
        <v>2.9544200000000001E-3</v>
      </c>
    </row>
    <row r="560" spans="1:13">
      <c r="A560" s="55" t="str">
        <f t="shared" si="8"/>
        <v>Y0AISDD</v>
      </c>
      <c r="B560" s="55" t="s">
        <v>2891</v>
      </c>
      <c r="C560" s="55" t="s">
        <v>1971</v>
      </c>
      <c r="D560" s="55"/>
      <c r="G560" s="250">
        <v>558</v>
      </c>
      <c r="H560" s="253" t="s">
        <v>3465</v>
      </c>
      <c r="I560" s="253" t="s">
        <v>3149</v>
      </c>
      <c r="J560" s="75">
        <v>45064</v>
      </c>
      <c r="K560" s="75">
        <v>45064</v>
      </c>
      <c r="L560" s="256">
        <v>2.1074900000000001E-3</v>
      </c>
      <c r="M560" s="251">
        <v>2.1074900000000001E-3</v>
      </c>
    </row>
    <row r="561" spans="1:13">
      <c r="A561" s="55" t="str">
        <f t="shared" si="8"/>
        <v>Y0EEDDD</v>
      </c>
      <c r="B561" s="55" t="s">
        <v>1945</v>
      </c>
      <c r="C561" s="55" t="s">
        <v>1954</v>
      </c>
      <c r="D561" s="55"/>
      <c r="G561" s="250">
        <v>559</v>
      </c>
      <c r="H561" s="253" t="s">
        <v>1348</v>
      </c>
      <c r="I561" s="253" t="s">
        <v>3082</v>
      </c>
      <c r="J561" s="75">
        <v>45064</v>
      </c>
      <c r="K561" s="75">
        <v>45064</v>
      </c>
      <c r="L561" s="251">
        <v>0.27452724000000001</v>
      </c>
      <c r="M561" s="251">
        <v>0.27452724000000001</v>
      </c>
    </row>
    <row r="562" spans="1:13">
      <c r="A562" s="55" t="str">
        <f t="shared" si="8"/>
        <v>Y0ECRDD</v>
      </c>
      <c r="B562" s="55" t="s">
        <v>1953</v>
      </c>
      <c r="C562" s="55" t="s">
        <v>58</v>
      </c>
      <c r="D562" s="55"/>
      <c r="G562" s="250">
        <v>560</v>
      </c>
      <c r="H562" s="253" t="s">
        <v>1157</v>
      </c>
      <c r="I562" s="253" t="s">
        <v>3066</v>
      </c>
      <c r="J562" s="75">
        <v>45065</v>
      </c>
      <c r="K562" s="75">
        <v>45065</v>
      </c>
      <c r="L562" s="256">
        <v>0.15746989</v>
      </c>
      <c r="M562" s="251">
        <v>0.15746989</v>
      </c>
    </row>
    <row r="563" spans="1:13">
      <c r="A563" s="55" t="str">
        <f t="shared" si="8"/>
        <v>Y0ECDDD</v>
      </c>
      <c r="B563" s="55" t="s">
        <v>1953</v>
      </c>
      <c r="C563" s="55" t="s">
        <v>1954</v>
      </c>
      <c r="D563" s="55"/>
      <c r="G563" s="250">
        <v>561</v>
      </c>
      <c r="H563" s="253" t="s">
        <v>1161</v>
      </c>
      <c r="I563" s="253" t="s">
        <v>3062</v>
      </c>
      <c r="J563" s="75">
        <v>45065</v>
      </c>
      <c r="K563" s="75">
        <v>45065</v>
      </c>
      <c r="L563" s="256">
        <v>0.16790875</v>
      </c>
      <c r="M563" s="251">
        <v>0.16790875</v>
      </c>
    </row>
    <row r="564" spans="1:13">
      <c r="A564" s="55" t="str">
        <f t="shared" si="8"/>
        <v>Y0EERDD</v>
      </c>
      <c r="B564" s="55" t="s">
        <v>1945</v>
      </c>
      <c r="C564" s="55" t="s">
        <v>58</v>
      </c>
      <c r="D564" s="55"/>
      <c r="G564" s="250">
        <v>562</v>
      </c>
      <c r="H564" s="253" t="s">
        <v>1343</v>
      </c>
      <c r="I564" s="253" t="s">
        <v>3086</v>
      </c>
      <c r="J564" s="75">
        <v>45065</v>
      </c>
      <c r="K564" s="75">
        <v>45065</v>
      </c>
      <c r="L564" s="256">
        <v>0.24398333</v>
      </c>
      <c r="M564" s="251">
        <v>0.24398333</v>
      </c>
    </row>
    <row r="565" spans="1:13">
      <c r="A565" s="55" t="str">
        <f t="shared" si="8"/>
        <v>Y0ESRDD</v>
      </c>
      <c r="B565" s="55" t="s">
        <v>1940</v>
      </c>
      <c r="C565" s="55" t="s">
        <v>58</v>
      </c>
      <c r="D565" s="55"/>
      <c r="G565" s="250">
        <v>563</v>
      </c>
      <c r="H565" s="253" t="s">
        <v>474</v>
      </c>
      <c r="I565" s="253" t="s">
        <v>3077</v>
      </c>
      <c r="J565" s="75">
        <v>45065</v>
      </c>
      <c r="K565" s="75">
        <v>45065</v>
      </c>
      <c r="L565" s="256">
        <v>0.21182778999999999</v>
      </c>
      <c r="M565" s="251">
        <v>0.21182778999999999</v>
      </c>
    </row>
    <row r="566" spans="1:13">
      <c r="A566" s="55" t="str">
        <f t="shared" si="8"/>
        <v>Y0ESIDD</v>
      </c>
      <c r="B566" s="55" t="s">
        <v>1940</v>
      </c>
      <c r="C566" s="55" t="s">
        <v>67</v>
      </c>
      <c r="D566" s="55"/>
      <c r="G566" s="250">
        <v>564</v>
      </c>
      <c r="H566" s="253" t="s">
        <v>483</v>
      </c>
      <c r="I566" s="253" t="s">
        <v>3076</v>
      </c>
      <c r="J566" s="75">
        <v>45065</v>
      </c>
      <c r="K566" s="75">
        <v>45065</v>
      </c>
      <c r="L566" s="256">
        <v>0.33068942000000001</v>
      </c>
      <c r="M566" s="251">
        <v>0.33068942000000001</v>
      </c>
    </row>
    <row r="567" spans="1:13">
      <c r="A567" s="55" t="str">
        <f t="shared" si="8"/>
        <v>Y0BLDDI</v>
      </c>
      <c r="B567" s="55" t="s">
        <v>2899</v>
      </c>
      <c r="C567" s="55" t="s">
        <v>4304</v>
      </c>
      <c r="D567" s="55"/>
      <c r="G567" s="250">
        <v>565</v>
      </c>
      <c r="H567" s="253">
        <v>125</v>
      </c>
      <c r="I567" s="253" t="s">
        <v>3100</v>
      </c>
      <c r="J567" s="75">
        <v>45065</v>
      </c>
      <c r="K567" s="75">
        <v>45065</v>
      </c>
      <c r="L567" s="256">
        <v>2.7276700000000002E-3</v>
      </c>
      <c r="M567" s="251">
        <v>2.7276700000000002E-3</v>
      </c>
    </row>
    <row r="568" spans="1:13">
      <c r="A568" s="55" t="str">
        <f t="shared" si="8"/>
        <v>Y0ESSDD</v>
      </c>
      <c r="B568" s="55" t="s">
        <v>1940</v>
      </c>
      <c r="C568" s="55" t="s">
        <v>1971</v>
      </c>
      <c r="D568" s="55"/>
      <c r="G568" s="250">
        <v>566</v>
      </c>
      <c r="H568" s="253" t="s">
        <v>491</v>
      </c>
      <c r="I568" s="253" t="s">
        <v>3075</v>
      </c>
      <c r="J568" s="75">
        <v>45065</v>
      </c>
      <c r="K568" s="75">
        <v>45065</v>
      </c>
      <c r="L568" s="256">
        <v>0.21562110000000001</v>
      </c>
      <c r="M568" s="251">
        <v>0.21562110000000001</v>
      </c>
    </row>
    <row r="569" spans="1:13">
      <c r="A569" s="55" t="str">
        <f t="shared" si="8"/>
        <v>Y0ESDDD</v>
      </c>
      <c r="B569" s="55" t="s">
        <v>1940</v>
      </c>
      <c r="C569" s="55" t="s">
        <v>1954</v>
      </c>
      <c r="D569" s="55"/>
      <c r="G569" s="250">
        <v>567</v>
      </c>
      <c r="H569" s="253" t="s">
        <v>477</v>
      </c>
      <c r="I569" s="253" t="s">
        <v>3071</v>
      </c>
      <c r="J569" s="75">
        <v>45065</v>
      </c>
      <c r="K569" s="75">
        <v>45065</v>
      </c>
      <c r="L569" s="256">
        <v>0.21448062000000001</v>
      </c>
      <c r="M569" s="251">
        <v>0.21448062000000001</v>
      </c>
    </row>
    <row r="570" spans="1:13">
      <c r="A570" s="55" t="str">
        <f t="shared" si="8"/>
        <v>Y0AIDDD</v>
      </c>
      <c r="B570" s="55" t="s">
        <v>2891</v>
      </c>
      <c r="C570" s="55" t="s">
        <v>1954</v>
      </c>
      <c r="D570" s="55"/>
      <c r="G570" s="250">
        <v>568</v>
      </c>
      <c r="H570" s="253" t="s">
        <v>3468</v>
      </c>
      <c r="I570" s="253" t="s">
        <v>3145</v>
      </c>
      <c r="J570" s="75">
        <v>45065</v>
      </c>
      <c r="K570" s="75">
        <v>45065</v>
      </c>
      <c r="L570" s="256">
        <v>4.4638000000000004E-3</v>
      </c>
      <c r="M570" s="251">
        <v>4.4638000000000004E-3</v>
      </c>
    </row>
    <row r="571" spans="1:13">
      <c r="A571" s="55" t="str">
        <f t="shared" si="8"/>
        <v>Y0BLDDD</v>
      </c>
      <c r="B571" s="55" t="s">
        <v>2899</v>
      </c>
      <c r="C571" s="55" t="s">
        <v>1954</v>
      </c>
      <c r="D571" s="55"/>
      <c r="G571" s="250">
        <v>569</v>
      </c>
      <c r="H571" s="253" t="s">
        <v>3462</v>
      </c>
      <c r="I571" s="253" t="s">
        <v>3096</v>
      </c>
      <c r="J571" s="75">
        <v>45065</v>
      </c>
      <c r="K571" s="75">
        <v>45065</v>
      </c>
      <c r="L571" s="256">
        <v>2.8168899999999998E-3</v>
      </c>
      <c r="M571" s="251">
        <v>2.8168899999999998E-3</v>
      </c>
    </row>
    <row r="572" spans="1:13">
      <c r="A572" s="55" t="str">
        <f t="shared" si="8"/>
        <v>Y0AISDD</v>
      </c>
      <c r="B572" s="55" t="s">
        <v>2891</v>
      </c>
      <c r="C572" s="55" t="s">
        <v>1971</v>
      </c>
      <c r="D572" s="55"/>
      <c r="G572" s="250">
        <v>570</v>
      </c>
      <c r="H572" s="253" t="s">
        <v>3465</v>
      </c>
      <c r="I572" s="253" t="s">
        <v>3149</v>
      </c>
      <c r="J572" s="75">
        <v>45065</v>
      </c>
      <c r="K572" s="75">
        <v>45065</v>
      </c>
      <c r="L572" s="256">
        <v>4.3186199999999996E-3</v>
      </c>
      <c r="M572" s="251">
        <v>4.3186199999999996E-3</v>
      </c>
    </row>
    <row r="573" spans="1:13">
      <c r="A573" s="55" t="str">
        <f t="shared" si="8"/>
        <v>Y0EEDDD</v>
      </c>
      <c r="B573" s="55" t="s">
        <v>1945</v>
      </c>
      <c r="C573" s="55" t="s">
        <v>1954</v>
      </c>
      <c r="D573" s="55"/>
      <c r="G573" s="250">
        <v>571</v>
      </c>
      <c r="H573" s="253" t="s">
        <v>1348</v>
      </c>
      <c r="I573" s="253" t="s">
        <v>3082</v>
      </c>
      <c r="J573" s="75">
        <v>45065</v>
      </c>
      <c r="K573" s="75">
        <v>45065</v>
      </c>
      <c r="L573" s="256">
        <v>0.26335658000000001</v>
      </c>
      <c r="M573" s="251">
        <v>0.26335658000000001</v>
      </c>
    </row>
    <row r="574" spans="1:13">
      <c r="A574" s="55" t="str">
        <f t="shared" si="8"/>
        <v>Y0ECRDD</v>
      </c>
      <c r="B574" s="55" t="s">
        <v>1953</v>
      </c>
      <c r="C574" s="55" t="s">
        <v>58</v>
      </c>
      <c r="D574" s="55"/>
      <c r="G574" s="250">
        <v>572</v>
      </c>
      <c r="H574" s="253" t="s">
        <v>1157</v>
      </c>
      <c r="I574" s="253" t="s">
        <v>3066</v>
      </c>
      <c r="J574" s="75">
        <v>45067</v>
      </c>
      <c r="K574" s="75">
        <v>45067</v>
      </c>
      <c r="L574" s="251">
        <v>0.34577995</v>
      </c>
      <c r="M574" s="251">
        <v>0.34577995</v>
      </c>
    </row>
    <row r="575" spans="1:13">
      <c r="A575" s="55" t="str">
        <f t="shared" si="8"/>
        <v>Y0ECDDD</v>
      </c>
      <c r="B575" s="55" t="s">
        <v>1953</v>
      </c>
      <c r="C575" s="55" t="s">
        <v>1954</v>
      </c>
      <c r="D575" s="55"/>
      <c r="G575" s="250">
        <v>573</v>
      </c>
      <c r="H575" s="253" t="s">
        <v>1161</v>
      </c>
      <c r="I575" s="253" t="s">
        <v>3062</v>
      </c>
      <c r="J575" s="75">
        <v>45067</v>
      </c>
      <c r="K575" s="75">
        <v>45067</v>
      </c>
      <c r="L575" s="256">
        <v>0.34517357999999998</v>
      </c>
      <c r="M575" s="251">
        <v>0.34517357999999998</v>
      </c>
    </row>
    <row r="576" spans="1:13">
      <c r="A576" s="55" t="str">
        <f t="shared" si="8"/>
        <v>Y0ESDDD</v>
      </c>
      <c r="B576" s="55" t="s">
        <v>1940</v>
      </c>
      <c r="C576" s="55" t="s">
        <v>1954</v>
      </c>
      <c r="D576" s="55"/>
      <c r="G576" s="250">
        <v>574</v>
      </c>
      <c r="H576" s="253" t="s">
        <v>477</v>
      </c>
      <c r="I576" s="253" t="s">
        <v>3071</v>
      </c>
      <c r="J576" s="75">
        <v>45067</v>
      </c>
      <c r="K576" s="75">
        <v>45067</v>
      </c>
      <c r="L576" s="256">
        <v>0.36507385999999997</v>
      </c>
      <c r="M576" s="251">
        <v>0.36507385999999997</v>
      </c>
    </row>
    <row r="577" spans="1:13">
      <c r="A577" s="55" t="str">
        <f t="shared" si="8"/>
        <v>Y0ESIDD</v>
      </c>
      <c r="B577" s="55" t="s">
        <v>1940</v>
      </c>
      <c r="C577" s="55" t="s">
        <v>67</v>
      </c>
      <c r="D577" s="55"/>
      <c r="G577" s="250">
        <v>575</v>
      </c>
      <c r="H577" s="253" t="s">
        <v>483</v>
      </c>
      <c r="I577" s="253" t="s">
        <v>3076</v>
      </c>
      <c r="J577" s="75">
        <v>45067</v>
      </c>
      <c r="K577" s="75">
        <v>45067</v>
      </c>
      <c r="L577" s="256">
        <v>0.56147073000000003</v>
      </c>
      <c r="M577" s="251">
        <v>0.56147073000000003</v>
      </c>
    </row>
    <row r="578" spans="1:13">
      <c r="A578" s="55" t="str">
        <f t="shared" si="8"/>
        <v>Y0ESSDD</v>
      </c>
      <c r="B578" s="55" t="s">
        <v>1940</v>
      </c>
      <c r="C578" s="55" t="s">
        <v>1971</v>
      </c>
      <c r="D578" s="55"/>
      <c r="G578" s="250">
        <v>576</v>
      </c>
      <c r="H578" s="253" t="s">
        <v>491</v>
      </c>
      <c r="I578" s="253" t="s">
        <v>3075</v>
      </c>
      <c r="J578" s="75">
        <v>45067</v>
      </c>
      <c r="K578" s="75">
        <v>45067</v>
      </c>
      <c r="L578" s="256">
        <v>0.36617518999999998</v>
      </c>
      <c r="M578" s="251">
        <v>0.36617518999999998</v>
      </c>
    </row>
    <row r="579" spans="1:13">
      <c r="A579" s="55" t="str">
        <f t="shared" si="8"/>
        <v>Y0ESRDD</v>
      </c>
      <c r="B579" s="55" t="s">
        <v>1940</v>
      </c>
      <c r="C579" s="55" t="s">
        <v>58</v>
      </c>
      <c r="D579" s="55"/>
      <c r="G579" s="250">
        <v>577</v>
      </c>
      <c r="H579" s="253" t="s">
        <v>474</v>
      </c>
      <c r="I579" s="253" t="s">
        <v>3077</v>
      </c>
      <c r="J579" s="75">
        <v>45067</v>
      </c>
      <c r="K579" s="75">
        <v>45067</v>
      </c>
      <c r="L579" s="251">
        <v>0.35974089999999997</v>
      </c>
      <c r="M579" s="251">
        <v>0.35974089999999997</v>
      </c>
    </row>
    <row r="580" spans="1:13">
      <c r="A580" s="55" t="str">
        <f t="shared" ref="A580:A643" si="9">+B580&amp;C580</f>
        <v>Y0ECDDD</v>
      </c>
      <c r="B580" s="55" t="s">
        <v>1953</v>
      </c>
      <c r="C580" s="55" t="s">
        <v>1954</v>
      </c>
      <c r="D580" s="55"/>
      <c r="G580" s="250">
        <v>578</v>
      </c>
      <c r="H580" s="253" t="s">
        <v>1161</v>
      </c>
      <c r="I580" s="253" t="s">
        <v>3062</v>
      </c>
      <c r="J580" s="75">
        <v>45068</v>
      </c>
      <c r="K580" s="75">
        <v>45068</v>
      </c>
      <c r="L580" s="256">
        <v>0.1837405</v>
      </c>
      <c r="M580" s="251">
        <v>0.1837405</v>
      </c>
    </row>
    <row r="581" spans="1:13">
      <c r="A581" s="55" t="str">
        <f t="shared" si="9"/>
        <v>Y0ECRDD</v>
      </c>
      <c r="B581" s="55" t="s">
        <v>1953</v>
      </c>
      <c r="C581" s="55" t="s">
        <v>58</v>
      </c>
      <c r="D581" s="55"/>
      <c r="G581" s="250">
        <v>579</v>
      </c>
      <c r="H581" s="253" t="s">
        <v>1157</v>
      </c>
      <c r="I581" s="253" t="s">
        <v>3066</v>
      </c>
      <c r="J581" s="75">
        <v>45068</v>
      </c>
      <c r="K581" s="75">
        <v>45068</v>
      </c>
      <c r="L581" s="256">
        <v>0.16771948</v>
      </c>
      <c r="M581" s="251">
        <v>0.16771948</v>
      </c>
    </row>
    <row r="582" spans="1:13">
      <c r="A582" s="55" t="str">
        <f t="shared" si="9"/>
        <v>Y0EERDD</v>
      </c>
      <c r="B582" s="55" t="s">
        <v>1945</v>
      </c>
      <c r="C582" s="55" t="s">
        <v>58</v>
      </c>
      <c r="D582" s="55"/>
      <c r="G582" s="250">
        <v>580</v>
      </c>
      <c r="H582" s="253" t="s">
        <v>1343</v>
      </c>
      <c r="I582" s="253" t="s">
        <v>3086</v>
      </c>
      <c r="J582" s="75">
        <v>45068</v>
      </c>
      <c r="K582" s="75">
        <v>45068</v>
      </c>
      <c r="L582" s="256">
        <v>0.91651291999999995</v>
      </c>
      <c r="M582" s="251">
        <v>0.91651291999999995</v>
      </c>
    </row>
    <row r="583" spans="1:13">
      <c r="A583" s="55" t="str">
        <f t="shared" si="9"/>
        <v>Y0ESRDD</v>
      </c>
      <c r="B583" s="55" t="s">
        <v>1940</v>
      </c>
      <c r="C583" s="55" t="s">
        <v>58</v>
      </c>
      <c r="D583" s="55"/>
      <c r="G583" s="250">
        <v>581</v>
      </c>
      <c r="H583" s="253" t="s">
        <v>474</v>
      </c>
      <c r="I583" s="253" t="s">
        <v>3077</v>
      </c>
      <c r="J583" s="75">
        <v>45068</v>
      </c>
      <c r="K583" s="75">
        <v>45068</v>
      </c>
      <c r="L583" s="256">
        <v>0.26332613999999999</v>
      </c>
      <c r="M583" s="251">
        <v>0.26332613999999999</v>
      </c>
    </row>
    <row r="584" spans="1:13">
      <c r="A584" s="55" t="str">
        <f t="shared" si="9"/>
        <v>Y0ESIDD</v>
      </c>
      <c r="B584" s="55" t="s">
        <v>1940</v>
      </c>
      <c r="C584" s="55" t="s">
        <v>67</v>
      </c>
      <c r="D584" s="55"/>
      <c r="G584" s="250">
        <v>582</v>
      </c>
      <c r="H584" s="253" t="s">
        <v>483</v>
      </c>
      <c r="I584" s="253" t="s">
        <v>3076</v>
      </c>
      <c r="J584" s="75">
        <v>45068</v>
      </c>
      <c r="K584" s="75">
        <v>45068</v>
      </c>
      <c r="L584" s="256">
        <v>0.41075641000000002</v>
      </c>
      <c r="M584" s="251">
        <v>0.41075641000000002</v>
      </c>
    </row>
    <row r="585" spans="1:13">
      <c r="A585" s="55" t="str">
        <f t="shared" si="9"/>
        <v>Y0BLDDI</v>
      </c>
      <c r="B585" s="55" t="s">
        <v>2899</v>
      </c>
      <c r="C585" s="55" t="s">
        <v>4304</v>
      </c>
      <c r="D585" s="55"/>
      <c r="G585" s="250">
        <v>583</v>
      </c>
      <c r="H585" s="254">
        <v>125</v>
      </c>
      <c r="I585" s="253" t="s">
        <v>3100</v>
      </c>
      <c r="J585" s="75">
        <v>45068</v>
      </c>
      <c r="K585" s="75">
        <v>45068</v>
      </c>
      <c r="L585" s="256">
        <v>1.2128099999999999E-2</v>
      </c>
      <c r="M585" s="251">
        <v>1.2128099999999999E-2</v>
      </c>
    </row>
    <row r="586" spans="1:13">
      <c r="A586" s="55" t="str">
        <f t="shared" si="9"/>
        <v>Y0ESSDD</v>
      </c>
      <c r="B586" s="55" t="s">
        <v>1940</v>
      </c>
      <c r="C586" s="55" t="s">
        <v>1971</v>
      </c>
      <c r="D586" s="55"/>
      <c r="G586" s="250">
        <v>584</v>
      </c>
      <c r="H586" s="253" t="s">
        <v>491</v>
      </c>
      <c r="I586" s="253" t="s">
        <v>3075</v>
      </c>
      <c r="J586" s="75">
        <v>45068</v>
      </c>
      <c r="K586" s="75">
        <v>45068</v>
      </c>
      <c r="L586" s="256">
        <v>0.26804338999999999</v>
      </c>
      <c r="M586" s="251">
        <v>0.26804338999999999</v>
      </c>
    </row>
    <row r="587" spans="1:13">
      <c r="A587" s="55" t="str">
        <f t="shared" si="9"/>
        <v>Y0ESDDD</v>
      </c>
      <c r="B587" s="55" t="s">
        <v>1940</v>
      </c>
      <c r="C587" s="55" t="s">
        <v>1954</v>
      </c>
      <c r="D587" s="55"/>
      <c r="G587" s="250">
        <v>585</v>
      </c>
      <c r="H587" s="253" t="s">
        <v>477</v>
      </c>
      <c r="I587" s="253" t="s">
        <v>3071</v>
      </c>
      <c r="J587" s="75">
        <v>45068</v>
      </c>
      <c r="K587" s="75">
        <v>45068</v>
      </c>
      <c r="L587" s="256">
        <v>0.26596356999999998</v>
      </c>
      <c r="M587" s="251">
        <v>0.26596356999999998</v>
      </c>
    </row>
    <row r="588" spans="1:13">
      <c r="A588" s="55" t="str">
        <f t="shared" si="9"/>
        <v>Y0AIDDD</v>
      </c>
      <c r="B588" s="55" t="s">
        <v>2891</v>
      </c>
      <c r="C588" s="55" t="s">
        <v>1954</v>
      </c>
      <c r="D588" s="55"/>
      <c r="G588" s="250">
        <v>586</v>
      </c>
      <c r="H588" s="254" t="s">
        <v>3468</v>
      </c>
      <c r="I588" s="253" t="s">
        <v>3145</v>
      </c>
      <c r="J588" s="75">
        <v>45068</v>
      </c>
      <c r="K588" s="75">
        <v>45068</v>
      </c>
      <c r="L588" s="256">
        <v>2.0078820000000001E-2</v>
      </c>
      <c r="M588" s="251">
        <v>2.0078820000000001E-2</v>
      </c>
    </row>
    <row r="589" spans="1:13">
      <c r="A589" s="55" t="str">
        <f t="shared" si="9"/>
        <v>Y0BLDDD</v>
      </c>
      <c r="B589" s="55" t="s">
        <v>2899</v>
      </c>
      <c r="C589" s="55" t="s">
        <v>1954</v>
      </c>
      <c r="D589" s="55"/>
      <c r="G589" s="250">
        <v>587</v>
      </c>
      <c r="H589" s="254" t="s">
        <v>3462</v>
      </c>
      <c r="I589" s="253" t="s">
        <v>3096</v>
      </c>
      <c r="J589" s="75">
        <v>45068</v>
      </c>
      <c r="K589" s="75">
        <v>45068</v>
      </c>
      <c r="L589" s="256">
        <v>1.239474E-2</v>
      </c>
      <c r="M589" s="251">
        <v>1.239474E-2</v>
      </c>
    </row>
    <row r="590" spans="1:13">
      <c r="A590" s="55" t="str">
        <f t="shared" si="9"/>
        <v>Y0AISDD</v>
      </c>
      <c r="B590" s="55" t="s">
        <v>2891</v>
      </c>
      <c r="C590" s="55" t="s">
        <v>1971</v>
      </c>
      <c r="D590" s="55"/>
      <c r="G590" s="250">
        <v>588</v>
      </c>
      <c r="H590" s="253" t="s">
        <v>3465</v>
      </c>
      <c r="I590" s="253" t="s">
        <v>3149</v>
      </c>
      <c r="J590" s="75">
        <v>45068</v>
      </c>
      <c r="K590" s="75">
        <v>45068</v>
      </c>
      <c r="L590" s="256">
        <v>1.959847E-2</v>
      </c>
      <c r="M590" s="251">
        <v>1.959847E-2</v>
      </c>
    </row>
    <row r="591" spans="1:13">
      <c r="A591" s="55" t="str">
        <f t="shared" si="9"/>
        <v>Y0EEDDD</v>
      </c>
      <c r="B591" s="55" t="s">
        <v>1945</v>
      </c>
      <c r="C591" s="55" t="s">
        <v>1954</v>
      </c>
      <c r="D591" s="55"/>
      <c r="G591" s="250">
        <v>589</v>
      </c>
      <c r="H591" s="253" t="s">
        <v>1348</v>
      </c>
      <c r="I591" s="253" t="s">
        <v>3082</v>
      </c>
      <c r="J591" s="75">
        <v>45068</v>
      </c>
      <c r="K591" s="75">
        <v>45068</v>
      </c>
      <c r="L591" s="251">
        <v>0.98201486000000004</v>
      </c>
      <c r="M591" s="251">
        <v>0.98201486000000004</v>
      </c>
    </row>
    <row r="592" spans="1:13">
      <c r="A592" s="55" t="str">
        <f t="shared" si="9"/>
        <v>Y0ECDWD</v>
      </c>
      <c r="B592" s="55" t="s">
        <v>1953</v>
      </c>
      <c r="C592" s="55" t="s">
        <v>1946</v>
      </c>
      <c r="D592" s="55"/>
      <c r="G592" s="250">
        <v>590</v>
      </c>
      <c r="H592" s="253" t="s">
        <v>1173</v>
      </c>
      <c r="I592" s="253" t="s">
        <v>3065</v>
      </c>
      <c r="J592" s="75">
        <v>45069</v>
      </c>
      <c r="K592" s="75">
        <v>45069</v>
      </c>
      <c r="L592" s="256">
        <v>1.20882231</v>
      </c>
      <c r="M592" s="251">
        <v>1.20882231</v>
      </c>
    </row>
    <row r="593" spans="1:13">
      <c r="A593" s="55" t="str">
        <f t="shared" si="9"/>
        <v>Y0BLWD</v>
      </c>
      <c r="B593" s="55" t="s">
        <v>2899</v>
      </c>
      <c r="C593" s="55" t="s">
        <v>47</v>
      </c>
      <c r="D593" s="55"/>
      <c r="G593" s="250">
        <v>591</v>
      </c>
      <c r="H593" s="253">
        <v>126</v>
      </c>
      <c r="I593" s="253" t="s">
        <v>3103</v>
      </c>
      <c r="J593" s="75">
        <v>45069</v>
      </c>
      <c r="K593" s="75">
        <v>45069</v>
      </c>
      <c r="L593" s="256">
        <v>2.344005E-2</v>
      </c>
      <c r="M593" s="251">
        <v>2.344005E-2</v>
      </c>
    </row>
    <row r="594" spans="1:13">
      <c r="A594" s="55" t="str">
        <f t="shared" si="9"/>
        <v>Y0EERWD</v>
      </c>
      <c r="B594" s="55" t="s">
        <v>1945</v>
      </c>
      <c r="C594" s="55" t="s">
        <v>59</v>
      </c>
      <c r="D594" s="55"/>
      <c r="G594" s="250">
        <v>592</v>
      </c>
      <c r="H594" s="253" t="s">
        <v>1358</v>
      </c>
      <c r="I594" s="253" t="s">
        <v>3089</v>
      </c>
      <c r="J594" s="75">
        <v>45069</v>
      </c>
      <c r="K594" s="75">
        <v>45069</v>
      </c>
      <c r="L594" s="256">
        <v>1.73632444</v>
      </c>
      <c r="M594" s="251">
        <v>1.73632444</v>
      </c>
    </row>
    <row r="595" spans="1:13">
      <c r="A595" s="55" t="str">
        <f t="shared" si="9"/>
        <v>IgnoreIgnore</v>
      </c>
      <c r="B595" s="55" t="s">
        <v>1291</v>
      </c>
      <c r="C595" s="55" t="s">
        <v>1291</v>
      </c>
      <c r="D595" s="55"/>
      <c r="G595" s="250">
        <v>593</v>
      </c>
      <c r="H595" s="253" t="s">
        <v>4309</v>
      </c>
      <c r="I595" s="253" t="s">
        <v>4310</v>
      </c>
      <c r="J595" s="75">
        <v>45069</v>
      </c>
      <c r="K595" s="75">
        <v>45069</v>
      </c>
      <c r="L595" s="256">
        <v>1.6549282199999999</v>
      </c>
      <c r="M595" s="251">
        <v>1.6549282199999999</v>
      </c>
    </row>
    <row r="596" spans="1:13">
      <c r="A596" s="55" t="str">
        <f t="shared" si="9"/>
        <v>Y0ECRDD</v>
      </c>
      <c r="B596" s="55" t="s">
        <v>1953</v>
      </c>
      <c r="C596" s="55" t="s">
        <v>58</v>
      </c>
      <c r="D596" s="55"/>
      <c r="G596" s="250">
        <v>594</v>
      </c>
      <c r="H596" s="254" t="s">
        <v>1157</v>
      </c>
      <c r="I596" s="253" t="s">
        <v>3066</v>
      </c>
      <c r="J596" s="75">
        <v>45069</v>
      </c>
      <c r="K596" s="75">
        <v>45069</v>
      </c>
      <c r="L596" s="256">
        <v>0.16916403999999999</v>
      </c>
      <c r="M596" s="251">
        <v>0.16916403999999999</v>
      </c>
    </row>
    <row r="597" spans="1:13">
      <c r="A597" s="55" t="str">
        <f t="shared" si="9"/>
        <v>Y0ECRWD</v>
      </c>
      <c r="B597" s="55" t="s">
        <v>1953</v>
      </c>
      <c r="C597" s="55" t="s">
        <v>59</v>
      </c>
      <c r="D597" s="55"/>
      <c r="G597" s="250">
        <v>595</v>
      </c>
      <c r="H597" s="253" t="s">
        <v>1171</v>
      </c>
      <c r="I597" s="253" t="s">
        <v>3069</v>
      </c>
      <c r="J597" s="75">
        <v>45069</v>
      </c>
      <c r="K597" s="75">
        <v>45069</v>
      </c>
      <c r="L597" s="256">
        <v>1.18669311</v>
      </c>
      <c r="M597" s="251">
        <v>1.18669311</v>
      </c>
    </row>
    <row r="598" spans="1:13">
      <c r="A598" s="55" t="str">
        <f t="shared" si="9"/>
        <v>Y0ECDDD</v>
      </c>
      <c r="B598" s="55" t="s">
        <v>1953</v>
      </c>
      <c r="C598" s="55" t="s">
        <v>1954</v>
      </c>
      <c r="D598" s="55"/>
      <c r="G598" s="250">
        <v>596</v>
      </c>
      <c r="H598" s="253" t="s">
        <v>1161</v>
      </c>
      <c r="I598" s="253" t="s">
        <v>3062</v>
      </c>
      <c r="J598" s="75">
        <v>45069</v>
      </c>
      <c r="K598" s="75">
        <v>45069</v>
      </c>
      <c r="L598" s="251">
        <v>0.17144411000000001</v>
      </c>
      <c r="M598" s="251">
        <v>0.17144411000000001</v>
      </c>
    </row>
    <row r="599" spans="1:13">
      <c r="A599" s="55" t="str">
        <f t="shared" si="9"/>
        <v>Y0EERDD</v>
      </c>
      <c r="B599" s="55" t="s">
        <v>1945</v>
      </c>
      <c r="C599" s="55" t="s">
        <v>58</v>
      </c>
      <c r="D599" s="55"/>
      <c r="G599" s="250">
        <v>597</v>
      </c>
      <c r="H599" s="253" t="s">
        <v>1343</v>
      </c>
      <c r="I599" s="253" t="s">
        <v>3086</v>
      </c>
      <c r="J599" s="75">
        <v>45069</v>
      </c>
      <c r="K599" s="75">
        <v>45069</v>
      </c>
      <c r="L599" s="256">
        <v>4.1094350000000002E-2</v>
      </c>
      <c r="M599" s="251">
        <v>4.1094350000000002E-2</v>
      </c>
    </row>
    <row r="600" spans="1:13">
      <c r="A600" s="55" t="str">
        <f t="shared" si="9"/>
        <v>Y0ESSWD</v>
      </c>
      <c r="B600" s="55" t="s">
        <v>1940</v>
      </c>
      <c r="C600" s="55" t="s">
        <v>1975</v>
      </c>
      <c r="D600" s="55"/>
      <c r="G600" s="250">
        <v>598</v>
      </c>
      <c r="H600" s="254" t="s">
        <v>495</v>
      </c>
      <c r="I600" s="253" t="s">
        <v>3081</v>
      </c>
      <c r="J600" s="75">
        <v>45069</v>
      </c>
      <c r="K600" s="75">
        <v>45069</v>
      </c>
      <c r="L600" s="251">
        <v>1.49560983</v>
      </c>
      <c r="M600" s="251">
        <v>1.49560983</v>
      </c>
    </row>
    <row r="601" spans="1:13">
      <c r="A601" s="55" t="str">
        <f t="shared" si="9"/>
        <v>Y0ESRDD</v>
      </c>
      <c r="B601" s="55" t="s">
        <v>1940</v>
      </c>
      <c r="C601" s="55" t="s">
        <v>58</v>
      </c>
      <c r="D601" s="55"/>
      <c r="G601" s="250">
        <v>599</v>
      </c>
      <c r="H601" s="253" t="s">
        <v>474</v>
      </c>
      <c r="I601" s="253" t="s">
        <v>3077</v>
      </c>
      <c r="J601" s="75">
        <v>45069</v>
      </c>
      <c r="K601" s="75">
        <v>45069</v>
      </c>
      <c r="L601" s="256">
        <v>0.17221128999999999</v>
      </c>
      <c r="M601" s="251">
        <v>0.17221128999999999</v>
      </c>
    </row>
    <row r="602" spans="1:13">
      <c r="A602" s="55" t="str">
        <f t="shared" si="9"/>
        <v>Y0EEDWD</v>
      </c>
      <c r="B602" s="55" t="s">
        <v>1945</v>
      </c>
      <c r="C602" s="55" t="s">
        <v>1946</v>
      </c>
      <c r="D602" s="55"/>
      <c r="G602" s="250">
        <v>600</v>
      </c>
      <c r="H602" s="253" t="s">
        <v>1360</v>
      </c>
      <c r="I602" s="253" t="s">
        <v>3085</v>
      </c>
      <c r="J602" s="75">
        <v>45069</v>
      </c>
      <c r="K602" s="75">
        <v>45069</v>
      </c>
      <c r="L602" s="256">
        <v>1.73009459</v>
      </c>
      <c r="M602" s="251">
        <v>1.73009459</v>
      </c>
    </row>
    <row r="603" spans="1:13">
      <c r="A603" s="55" t="str">
        <f t="shared" si="9"/>
        <v>Y0ESIDD</v>
      </c>
      <c r="B603" s="55" t="s">
        <v>1940</v>
      </c>
      <c r="C603" s="55" t="s">
        <v>67</v>
      </c>
      <c r="D603" s="55"/>
      <c r="G603" s="250">
        <v>601</v>
      </c>
      <c r="H603" s="253" t="s">
        <v>483</v>
      </c>
      <c r="I603" s="253" t="s">
        <v>3076</v>
      </c>
      <c r="J603" s="75">
        <v>45069</v>
      </c>
      <c r="K603" s="75">
        <v>45069</v>
      </c>
      <c r="L603" s="251">
        <v>0.26893842000000001</v>
      </c>
      <c r="M603" s="251">
        <v>0.26893842000000001</v>
      </c>
    </row>
    <row r="604" spans="1:13">
      <c r="A604" s="55" t="str">
        <f t="shared" si="9"/>
        <v>IgnoreIgnore</v>
      </c>
      <c r="B604" s="55" t="s">
        <v>1291</v>
      </c>
      <c r="C604" s="55" t="s">
        <v>1291</v>
      </c>
      <c r="D604" s="55"/>
      <c r="G604" s="250">
        <v>602</v>
      </c>
      <c r="H604" s="253" t="s">
        <v>4311</v>
      </c>
      <c r="I604" s="253" t="s">
        <v>4312</v>
      </c>
      <c r="J604" s="75">
        <v>45069</v>
      </c>
      <c r="K604" s="75">
        <v>45069</v>
      </c>
      <c r="L604" s="256">
        <v>1.18669311</v>
      </c>
      <c r="M604" s="251">
        <v>1.18669311</v>
      </c>
    </row>
    <row r="605" spans="1:13">
      <c r="A605" s="55" t="str">
        <f t="shared" si="9"/>
        <v>IgnoreIgnore</v>
      </c>
      <c r="B605" s="55" t="s">
        <v>1291</v>
      </c>
      <c r="C605" s="55" t="s">
        <v>1291</v>
      </c>
      <c r="D605" s="55"/>
      <c r="G605" s="250">
        <v>603</v>
      </c>
      <c r="H605" s="253" t="s">
        <v>4313</v>
      </c>
      <c r="I605" s="253" t="s">
        <v>4314</v>
      </c>
      <c r="J605" s="75">
        <v>45069</v>
      </c>
      <c r="K605" s="75">
        <v>45069</v>
      </c>
      <c r="L605" s="256">
        <v>1.20882231</v>
      </c>
      <c r="M605" s="251">
        <v>1.20882231</v>
      </c>
    </row>
    <row r="606" spans="1:13">
      <c r="A606" s="55" t="str">
        <f t="shared" si="9"/>
        <v>Y0EEDDD</v>
      </c>
      <c r="B606" s="55" t="s">
        <v>1945</v>
      </c>
      <c r="C606" s="55" t="s">
        <v>1954</v>
      </c>
      <c r="D606" s="55"/>
      <c r="G606" s="250">
        <v>604</v>
      </c>
      <c r="H606" s="253" t="s">
        <v>1348</v>
      </c>
      <c r="I606" s="253" t="s">
        <v>3082</v>
      </c>
      <c r="J606" s="75">
        <v>45069</v>
      </c>
      <c r="K606" s="75">
        <v>45069</v>
      </c>
      <c r="L606" s="256">
        <v>5.0455399999999997E-2</v>
      </c>
      <c r="M606" s="251">
        <v>5.0455399999999997E-2</v>
      </c>
    </row>
    <row r="607" spans="1:13">
      <c r="A607" s="55" t="str">
        <f t="shared" si="9"/>
        <v>Y0ESRWD</v>
      </c>
      <c r="B607" s="55" t="s">
        <v>1940</v>
      </c>
      <c r="C607" s="55" t="s">
        <v>59</v>
      </c>
      <c r="D607" s="55"/>
      <c r="G607" s="250">
        <v>605</v>
      </c>
      <c r="H607" s="253" t="s">
        <v>506</v>
      </c>
      <c r="I607" s="253" t="s">
        <v>3080</v>
      </c>
      <c r="J607" s="75">
        <v>45069</v>
      </c>
      <c r="K607" s="75">
        <v>45069</v>
      </c>
      <c r="L607" s="256">
        <v>1.6549282199999999</v>
      </c>
      <c r="M607" s="251">
        <v>1.6549282199999999</v>
      </c>
    </row>
    <row r="608" spans="1:13">
      <c r="A608" s="55" t="str">
        <f t="shared" si="9"/>
        <v>Y0ESSDD</v>
      </c>
      <c r="B608" s="55" t="s">
        <v>1940</v>
      </c>
      <c r="C608" s="55" t="s">
        <v>1971</v>
      </c>
      <c r="D608" s="55"/>
      <c r="G608" s="250">
        <v>606</v>
      </c>
      <c r="H608" s="253" t="s">
        <v>491</v>
      </c>
      <c r="I608" s="253" t="s">
        <v>3075</v>
      </c>
      <c r="J608" s="75">
        <v>45069</v>
      </c>
      <c r="K608" s="75">
        <v>45069</v>
      </c>
      <c r="L608" s="256">
        <v>0.17529655999999999</v>
      </c>
      <c r="M608" s="251">
        <v>0.17529655999999999</v>
      </c>
    </row>
    <row r="609" spans="1:13">
      <c r="A609" s="55" t="str">
        <f t="shared" si="9"/>
        <v>IgnoreIgnore</v>
      </c>
      <c r="B609" s="55" t="s">
        <v>1291</v>
      </c>
      <c r="C609" s="55" t="s">
        <v>1291</v>
      </c>
      <c r="D609" s="55"/>
      <c r="G609" s="250">
        <v>607</v>
      </c>
      <c r="H609" s="253" t="s">
        <v>4315</v>
      </c>
      <c r="I609" s="253" t="s">
        <v>4316</v>
      </c>
      <c r="J609" s="75">
        <v>45069</v>
      </c>
      <c r="K609" s="75">
        <v>45069</v>
      </c>
      <c r="L609" s="251">
        <v>1.8090415500000001</v>
      </c>
      <c r="M609" s="251">
        <v>1.8090415500000001</v>
      </c>
    </row>
    <row r="610" spans="1:13">
      <c r="A610" s="55" t="str">
        <f t="shared" si="9"/>
        <v>Y0ESDDD</v>
      </c>
      <c r="B610" s="55" t="s">
        <v>1940</v>
      </c>
      <c r="C610" s="55" t="s">
        <v>1954</v>
      </c>
      <c r="D610" s="55"/>
      <c r="G610" s="250">
        <v>608</v>
      </c>
      <c r="H610" s="253" t="s">
        <v>477</v>
      </c>
      <c r="I610" s="253" t="s">
        <v>3071</v>
      </c>
      <c r="J610" s="75">
        <v>45069</v>
      </c>
      <c r="K610" s="75">
        <v>45069</v>
      </c>
      <c r="L610" s="256">
        <v>0.17488011000000001</v>
      </c>
      <c r="M610" s="251">
        <v>0.17488011000000001</v>
      </c>
    </row>
    <row r="611" spans="1:13">
      <c r="A611" s="55" t="str">
        <f t="shared" si="9"/>
        <v>Y0AIDWD</v>
      </c>
      <c r="B611" s="55" t="s">
        <v>2891</v>
      </c>
      <c r="C611" s="55" t="s">
        <v>1946</v>
      </c>
      <c r="D611" s="55"/>
      <c r="G611" s="250">
        <v>609</v>
      </c>
      <c r="H611" s="253" t="s">
        <v>3486</v>
      </c>
      <c r="I611" s="253" t="s">
        <v>3148</v>
      </c>
      <c r="J611" s="75">
        <v>45069</v>
      </c>
      <c r="K611" s="75">
        <v>45069</v>
      </c>
      <c r="L611" s="251">
        <v>2.089746E-2</v>
      </c>
      <c r="M611" s="251">
        <v>2.089746E-2</v>
      </c>
    </row>
    <row r="612" spans="1:13">
      <c r="A612" s="55" t="str">
        <f t="shared" si="9"/>
        <v>Y0BLDWD</v>
      </c>
      <c r="B612" s="55" t="s">
        <v>2899</v>
      </c>
      <c r="C612" s="55" t="s">
        <v>1946</v>
      </c>
      <c r="D612" s="55"/>
      <c r="G612" s="250">
        <v>610</v>
      </c>
      <c r="H612" s="253" t="s">
        <v>3495</v>
      </c>
      <c r="I612" s="253" t="s">
        <v>3099</v>
      </c>
      <c r="J612" s="75">
        <v>45069</v>
      </c>
      <c r="K612" s="75">
        <v>45069</v>
      </c>
      <c r="L612" s="256">
        <v>2.4352809999999999E-2</v>
      </c>
      <c r="M612" s="251">
        <v>2.4352809999999999E-2</v>
      </c>
    </row>
    <row r="613" spans="1:13">
      <c r="A613" s="55" t="str">
        <f t="shared" si="9"/>
        <v>Y0AISWD</v>
      </c>
      <c r="B613" s="55" t="s">
        <v>2891</v>
      </c>
      <c r="C613" s="55" t="s">
        <v>1975</v>
      </c>
      <c r="D613" s="55"/>
      <c r="G613" s="250">
        <v>611</v>
      </c>
      <c r="H613" s="253" t="s">
        <v>3491</v>
      </c>
      <c r="I613" s="253" t="s">
        <v>3152</v>
      </c>
      <c r="J613" s="75">
        <v>45069</v>
      </c>
      <c r="K613" s="75">
        <v>45069</v>
      </c>
      <c r="L613" s="256">
        <v>2.0092570000000001E-2</v>
      </c>
      <c r="M613" s="251">
        <v>2.0092570000000001E-2</v>
      </c>
    </row>
    <row r="614" spans="1:13">
      <c r="A614" s="55" t="str">
        <f t="shared" si="9"/>
        <v>Y0ESDWD</v>
      </c>
      <c r="B614" s="55" t="s">
        <v>1940</v>
      </c>
      <c r="C614" s="55" t="s">
        <v>1946</v>
      </c>
      <c r="D614" s="55"/>
      <c r="G614" s="250">
        <v>612</v>
      </c>
      <c r="H614" s="253" t="s">
        <v>508</v>
      </c>
      <c r="I614" s="253" t="s">
        <v>3073</v>
      </c>
      <c r="J614" s="75">
        <v>45069</v>
      </c>
      <c r="K614" s="75">
        <v>45069</v>
      </c>
      <c r="L614" s="256">
        <v>1.8090415500000001</v>
      </c>
      <c r="M614" s="251">
        <v>1.8090415500000001</v>
      </c>
    </row>
    <row r="615" spans="1:13">
      <c r="A615" s="55" t="str">
        <f t="shared" si="9"/>
        <v>Y0ECRDD</v>
      </c>
      <c r="B615" s="55" t="s">
        <v>1953</v>
      </c>
      <c r="C615" s="55" t="s">
        <v>58</v>
      </c>
      <c r="D615" s="55"/>
      <c r="G615" s="250">
        <v>613</v>
      </c>
      <c r="H615" s="253" t="s">
        <v>1157</v>
      </c>
      <c r="I615" s="253" t="s">
        <v>3066</v>
      </c>
      <c r="J615" s="75">
        <v>45070</v>
      </c>
      <c r="K615" s="75">
        <v>45070</v>
      </c>
      <c r="L615" s="256">
        <v>0.16732586999999999</v>
      </c>
      <c r="M615" s="251">
        <v>0.16732586999999999</v>
      </c>
    </row>
    <row r="616" spans="1:13">
      <c r="A616" s="55" t="str">
        <f t="shared" si="9"/>
        <v>Y0ECDDD</v>
      </c>
      <c r="B616" s="55" t="s">
        <v>1953</v>
      </c>
      <c r="C616" s="55" t="s">
        <v>1954</v>
      </c>
      <c r="D616" s="55"/>
      <c r="G616" s="250">
        <v>614</v>
      </c>
      <c r="H616" s="253" t="s">
        <v>1161</v>
      </c>
      <c r="I616" s="253" t="s">
        <v>3062</v>
      </c>
      <c r="J616" s="75">
        <v>45070</v>
      </c>
      <c r="K616" s="75">
        <v>45070</v>
      </c>
      <c r="L616" s="256">
        <v>0.15751773999999999</v>
      </c>
      <c r="M616" s="251">
        <v>0.15751773999999999</v>
      </c>
    </row>
    <row r="617" spans="1:13">
      <c r="A617" s="55" t="str">
        <f t="shared" si="9"/>
        <v>Y0EERDD</v>
      </c>
      <c r="B617" s="55" t="s">
        <v>1945</v>
      </c>
      <c r="C617" s="55" t="s">
        <v>58</v>
      </c>
      <c r="D617" s="55"/>
      <c r="G617" s="250">
        <v>615</v>
      </c>
      <c r="H617" s="253" t="s">
        <v>1343</v>
      </c>
      <c r="I617" s="253" t="s">
        <v>3086</v>
      </c>
      <c r="J617" s="75">
        <v>45070</v>
      </c>
      <c r="K617" s="75">
        <v>45070</v>
      </c>
      <c r="L617" s="256">
        <v>0.15486495</v>
      </c>
      <c r="M617" s="251">
        <v>0.15486495</v>
      </c>
    </row>
    <row r="618" spans="1:13">
      <c r="A618" s="55" t="str">
        <f t="shared" si="9"/>
        <v>Y0ESDDD</v>
      </c>
      <c r="B618" s="55" t="s">
        <v>1940</v>
      </c>
      <c r="C618" s="55" t="s">
        <v>1954</v>
      </c>
      <c r="D618" s="55"/>
      <c r="G618" s="250">
        <v>616</v>
      </c>
      <c r="H618" s="253" t="s">
        <v>477</v>
      </c>
      <c r="I618" s="253" t="s">
        <v>3071</v>
      </c>
      <c r="J618" s="75">
        <v>45070</v>
      </c>
      <c r="K618" s="75">
        <v>45070</v>
      </c>
      <c r="L618" s="251">
        <v>0.15100356000000001</v>
      </c>
      <c r="M618" s="251">
        <v>0.15100356000000001</v>
      </c>
    </row>
    <row r="619" spans="1:13">
      <c r="A619" s="55" t="str">
        <f t="shared" si="9"/>
        <v>Y0ESIDD</v>
      </c>
      <c r="B619" s="55" t="s">
        <v>1940</v>
      </c>
      <c r="C619" s="55" t="s">
        <v>67</v>
      </c>
      <c r="D619" s="55"/>
      <c r="G619" s="250">
        <v>617</v>
      </c>
      <c r="H619" s="253" t="s">
        <v>483</v>
      </c>
      <c r="I619" s="253" t="s">
        <v>3076</v>
      </c>
      <c r="J619" s="75">
        <v>45070</v>
      </c>
      <c r="K619" s="75">
        <v>45070</v>
      </c>
      <c r="L619" s="251">
        <v>0.23152149</v>
      </c>
      <c r="M619" s="251">
        <v>0.23152149</v>
      </c>
    </row>
    <row r="620" spans="1:13">
      <c r="A620" s="55" t="str">
        <f t="shared" si="9"/>
        <v>Y0EEDDD</v>
      </c>
      <c r="B620" s="55" t="s">
        <v>1945</v>
      </c>
      <c r="C620" s="55" t="s">
        <v>1954</v>
      </c>
      <c r="D620" s="55"/>
      <c r="G620" s="250">
        <v>618</v>
      </c>
      <c r="H620" s="253" t="s">
        <v>1348</v>
      </c>
      <c r="I620" s="253" t="s">
        <v>3082</v>
      </c>
      <c r="J620" s="75">
        <v>45070</v>
      </c>
      <c r="K620" s="75">
        <v>45070</v>
      </c>
      <c r="L620" s="256">
        <v>0.17039773</v>
      </c>
      <c r="M620" s="251">
        <v>0.17039773</v>
      </c>
    </row>
    <row r="621" spans="1:13">
      <c r="A621" s="55" t="str">
        <f t="shared" si="9"/>
        <v>Y0ESSDD</v>
      </c>
      <c r="B621" s="55" t="s">
        <v>1940</v>
      </c>
      <c r="C621" s="55" t="s">
        <v>1971</v>
      </c>
      <c r="D621" s="55"/>
      <c r="G621" s="250">
        <v>619</v>
      </c>
      <c r="H621" s="253" t="s">
        <v>491</v>
      </c>
      <c r="I621" s="253" t="s">
        <v>3075</v>
      </c>
      <c r="J621" s="75">
        <v>45070</v>
      </c>
      <c r="K621" s="75">
        <v>45070</v>
      </c>
      <c r="L621" s="256">
        <v>0.15097635000000001</v>
      </c>
      <c r="M621" s="251">
        <v>0.15097635000000001</v>
      </c>
    </row>
    <row r="622" spans="1:13">
      <c r="A622" s="55" t="str">
        <f t="shared" si="9"/>
        <v>Y0ESRDD</v>
      </c>
      <c r="B622" s="55" t="s">
        <v>1940</v>
      </c>
      <c r="C622" s="55" t="s">
        <v>58</v>
      </c>
      <c r="D622" s="55"/>
      <c r="G622" s="250">
        <v>620</v>
      </c>
      <c r="H622" s="253" t="s">
        <v>474</v>
      </c>
      <c r="I622" s="253" t="s">
        <v>3077</v>
      </c>
      <c r="J622" s="75">
        <v>45070</v>
      </c>
      <c r="K622" s="75">
        <v>45070</v>
      </c>
      <c r="L622" s="256">
        <v>0.14831810000000001</v>
      </c>
      <c r="M622" s="251">
        <v>0.14831810000000001</v>
      </c>
    </row>
    <row r="623" spans="1:13">
      <c r="A623" s="55" t="str">
        <f t="shared" si="9"/>
        <v>Y0AKDDV</v>
      </c>
      <c r="B623" s="55" t="s">
        <v>2892</v>
      </c>
      <c r="C623" s="55" t="s">
        <v>1942</v>
      </c>
      <c r="D623" s="55"/>
      <c r="G623" s="250">
        <v>621</v>
      </c>
      <c r="H623" s="254" t="s">
        <v>3501</v>
      </c>
      <c r="I623" s="253" t="s">
        <v>3092</v>
      </c>
      <c r="J623" s="75">
        <v>45071</v>
      </c>
      <c r="K623" s="75">
        <v>45071</v>
      </c>
      <c r="L623" s="256">
        <v>7.0073490000000002E-2</v>
      </c>
      <c r="M623" s="251">
        <v>7.0073490000000002E-2</v>
      </c>
    </row>
    <row r="624" spans="1:13">
      <c r="A624" s="55" t="str">
        <f t="shared" si="9"/>
        <v>Y0ECDDD</v>
      </c>
      <c r="B624" s="55" t="s">
        <v>1953</v>
      </c>
      <c r="C624" s="55" t="s">
        <v>1954</v>
      </c>
      <c r="D624" s="55"/>
      <c r="G624" s="250">
        <v>622</v>
      </c>
      <c r="H624" s="253" t="s">
        <v>1161</v>
      </c>
      <c r="I624" s="253" t="s">
        <v>3062</v>
      </c>
      <c r="J624" s="75">
        <v>45071</v>
      </c>
      <c r="K624" s="75">
        <v>45071</v>
      </c>
      <c r="L624" s="256">
        <v>0.17485785000000001</v>
      </c>
      <c r="M624" s="251">
        <v>0.17485785000000001</v>
      </c>
    </row>
    <row r="625" spans="1:13">
      <c r="A625" s="55" t="str">
        <f t="shared" si="9"/>
        <v>Y0ECDMD</v>
      </c>
      <c r="B625" s="55" t="s">
        <v>1953</v>
      </c>
      <c r="C625" s="55" t="s">
        <v>1943</v>
      </c>
      <c r="D625" s="55"/>
      <c r="G625" s="250">
        <v>623</v>
      </c>
      <c r="H625" s="253" t="s">
        <v>1169</v>
      </c>
      <c r="I625" s="253" t="s">
        <v>3064</v>
      </c>
      <c r="J625" s="75">
        <v>45071</v>
      </c>
      <c r="K625" s="75">
        <v>45071</v>
      </c>
      <c r="L625" s="256">
        <v>5.3975036599999999</v>
      </c>
      <c r="M625" s="251">
        <v>5.3975036599999999</v>
      </c>
    </row>
    <row r="626" spans="1:13">
      <c r="A626" s="55" t="str">
        <f t="shared" si="9"/>
        <v>Y0ECRDD</v>
      </c>
      <c r="B626" s="55" t="s">
        <v>1953</v>
      </c>
      <c r="C626" s="55" t="s">
        <v>58</v>
      </c>
      <c r="D626" s="55"/>
      <c r="G626" s="250">
        <v>624</v>
      </c>
      <c r="H626" s="253" t="s">
        <v>1157</v>
      </c>
      <c r="I626" s="253" t="s">
        <v>3066</v>
      </c>
      <c r="J626" s="75">
        <v>45071</v>
      </c>
      <c r="K626" s="75">
        <v>45071</v>
      </c>
      <c r="L626" s="256">
        <v>0.16754790999999999</v>
      </c>
      <c r="M626" s="251">
        <v>0.16754790999999999</v>
      </c>
    </row>
    <row r="627" spans="1:13">
      <c r="A627" s="55" t="str">
        <f t="shared" si="9"/>
        <v>Y0ECRMD</v>
      </c>
      <c r="B627" s="55" t="s">
        <v>1953</v>
      </c>
      <c r="C627" s="55" t="s">
        <v>61</v>
      </c>
      <c r="D627" s="55"/>
      <c r="G627" s="250">
        <v>625</v>
      </c>
      <c r="H627" s="254" t="s">
        <v>1167</v>
      </c>
      <c r="I627" s="253" t="s">
        <v>3068</v>
      </c>
      <c r="J627" s="75">
        <v>45071</v>
      </c>
      <c r="K627" s="75">
        <v>45071</v>
      </c>
      <c r="L627" s="256">
        <v>5.3152644499999999</v>
      </c>
      <c r="M627" s="251">
        <v>5.3152644499999999</v>
      </c>
    </row>
    <row r="628" spans="1:13">
      <c r="A628" s="55" t="str">
        <f t="shared" si="9"/>
        <v>Y0EERDD</v>
      </c>
      <c r="B628" s="55" t="s">
        <v>1945</v>
      </c>
      <c r="C628" s="55" t="s">
        <v>58</v>
      </c>
      <c r="D628" s="55"/>
      <c r="G628" s="250">
        <v>626</v>
      </c>
      <c r="H628" s="253" t="s">
        <v>1343</v>
      </c>
      <c r="I628" s="253" t="s">
        <v>3086</v>
      </c>
      <c r="J628" s="75">
        <v>45071</v>
      </c>
      <c r="K628" s="75">
        <v>45071</v>
      </c>
      <c r="L628" s="251">
        <v>0.18270436000000001</v>
      </c>
      <c r="M628" s="251">
        <v>0.18270436000000001</v>
      </c>
    </row>
    <row r="629" spans="1:13">
      <c r="A629" s="55" t="str">
        <f t="shared" si="9"/>
        <v>Y0EERMD</v>
      </c>
      <c r="B629" s="55" t="s">
        <v>1945</v>
      </c>
      <c r="C629" s="55" t="s">
        <v>61</v>
      </c>
      <c r="D629" s="55"/>
      <c r="G629" s="250">
        <v>627</v>
      </c>
      <c r="H629" s="253" t="s">
        <v>1354</v>
      </c>
      <c r="I629" s="253" t="s">
        <v>3088</v>
      </c>
      <c r="J629" s="75">
        <v>45071</v>
      </c>
      <c r="K629" s="75">
        <v>45071</v>
      </c>
      <c r="L629" s="256">
        <v>5.9752293099999996</v>
      </c>
      <c r="M629" s="251">
        <v>5.9752293099999996</v>
      </c>
    </row>
    <row r="630" spans="1:13">
      <c r="A630" s="55" t="str">
        <f t="shared" si="9"/>
        <v>IgnoreIgnore</v>
      </c>
      <c r="B630" s="55" t="s">
        <v>1291</v>
      </c>
      <c r="C630" s="55" t="s">
        <v>1291</v>
      </c>
      <c r="D630" s="55"/>
      <c r="G630" s="250">
        <v>628</v>
      </c>
      <c r="H630" s="253" t="s">
        <v>4335</v>
      </c>
      <c r="I630" s="253" t="s">
        <v>4336</v>
      </c>
      <c r="J630" s="75">
        <v>45071</v>
      </c>
      <c r="K630" s="75">
        <v>45071</v>
      </c>
      <c r="L630" s="256">
        <v>6.1011780800000004</v>
      </c>
      <c r="M630" s="251">
        <v>6.1011780800000004</v>
      </c>
    </row>
    <row r="631" spans="1:13">
      <c r="A631" s="55" t="str">
        <f t="shared" si="9"/>
        <v>Y0ESRMD</v>
      </c>
      <c r="B631" s="55" t="s">
        <v>1940</v>
      </c>
      <c r="C631" s="55" t="s">
        <v>61</v>
      </c>
      <c r="D631" s="55"/>
      <c r="G631" s="250">
        <v>629</v>
      </c>
      <c r="H631" s="253" t="s">
        <v>487</v>
      </c>
      <c r="I631" s="253" t="s">
        <v>3079</v>
      </c>
      <c r="J631" s="75">
        <v>45071</v>
      </c>
      <c r="K631" s="75">
        <v>45071</v>
      </c>
      <c r="L631" s="251">
        <v>5.6950740399999997</v>
      </c>
      <c r="M631" s="251">
        <v>5.6950740399999997</v>
      </c>
    </row>
    <row r="632" spans="1:13">
      <c r="A632" s="55" t="str">
        <f t="shared" si="9"/>
        <v>Y0ESRDD</v>
      </c>
      <c r="B632" s="55" t="s">
        <v>1940</v>
      </c>
      <c r="C632" s="55" t="s">
        <v>58</v>
      </c>
      <c r="D632" s="55"/>
      <c r="G632" s="250">
        <v>630</v>
      </c>
      <c r="H632" s="253" t="s">
        <v>474</v>
      </c>
      <c r="I632" s="253" t="s">
        <v>3077</v>
      </c>
      <c r="J632" s="75">
        <v>45071</v>
      </c>
      <c r="K632" s="75">
        <v>45071</v>
      </c>
      <c r="L632" s="256">
        <v>0.17769323000000001</v>
      </c>
      <c r="M632" s="251">
        <v>0.17769323000000001</v>
      </c>
    </row>
    <row r="633" spans="1:13">
      <c r="A633" s="55" t="str">
        <f t="shared" si="9"/>
        <v>Y0EEDMD</v>
      </c>
      <c r="B633" s="55" t="s">
        <v>1945</v>
      </c>
      <c r="C633" s="55" t="s">
        <v>1943</v>
      </c>
      <c r="D633" s="55"/>
      <c r="G633" s="250">
        <v>631</v>
      </c>
      <c r="H633" s="253" t="s">
        <v>1356</v>
      </c>
      <c r="I633" s="253" t="s">
        <v>3084</v>
      </c>
      <c r="J633" s="75">
        <v>45071</v>
      </c>
      <c r="K633" s="75">
        <v>45071</v>
      </c>
      <c r="L633" s="256">
        <v>6.1011780800000004</v>
      </c>
      <c r="M633" s="251">
        <v>6.1011780800000004</v>
      </c>
    </row>
    <row r="634" spans="1:13">
      <c r="A634" s="55" t="str">
        <f t="shared" si="9"/>
        <v>IgnoreIgnore</v>
      </c>
      <c r="B634" s="55" t="s">
        <v>1291</v>
      </c>
      <c r="C634" s="55" t="s">
        <v>1291</v>
      </c>
      <c r="D634" s="55"/>
      <c r="G634" s="250">
        <v>632</v>
      </c>
      <c r="H634" s="253" t="s">
        <v>4337</v>
      </c>
      <c r="I634" s="253" t="s">
        <v>4338</v>
      </c>
      <c r="J634" s="75">
        <v>45071</v>
      </c>
      <c r="K634" s="75">
        <v>45071</v>
      </c>
      <c r="L634" s="251">
        <v>5.9752293099999996</v>
      </c>
      <c r="M634" s="251">
        <v>5.9752293099999996</v>
      </c>
    </row>
    <row r="635" spans="1:13">
      <c r="A635" s="55" t="str">
        <f t="shared" si="9"/>
        <v>Y0ESDMD</v>
      </c>
      <c r="B635" s="55" t="s">
        <v>1940</v>
      </c>
      <c r="C635" s="55" t="s">
        <v>1943</v>
      </c>
      <c r="D635" s="55"/>
      <c r="G635" s="250">
        <v>633</v>
      </c>
      <c r="H635" s="253" t="s">
        <v>489</v>
      </c>
      <c r="I635" s="253" t="s">
        <v>3072</v>
      </c>
      <c r="J635" s="75">
        <v>45071</v>
      </c>
      <c r="K635" s="75">
        <v>45071</v>
      </c>
      <c r="L635" s="256">
        <v>5.98279315</v>
      </c>
      <c r="M635" s="251">
        <v>5.98279315</v>
      </c>
    </row>
    <row r="636" spans="1:13">
      <c r="A636" s="55" t="str">
        <f t="shared" si="9"/>
        <v>IgnoreIgnore</v>
      </c>
      <c r="B636" s="55" t="s">
        <v>1291</v>
      </c>
      <c r="C636" s="55" t="s">
        <v>1291</v>
      </c>
      <c r="D636" s="55"/>
      <c r="G636" s="250">
        <v>634</v>
      </c>
      <c r="H636" s="253" t="s">
        <v>4356</v>
      </c>
      <c r="I636" s="253" t="s">
        <v>4357</v>
      </c>
      <c r="J636" s="75">
        <v>45071</v>
      </c>
      <c r="K636" s="75">
        <v>45071</v>
      </c>
      <c r="L636" s="256">
        <v>5.6950740399999997</v>
      </c>
      <c r="M636" s="251">
        <v>5.6950740399999997</v>
      </c>
    </row>
    <row r="637" spans="1:13">
      <c r="A637" s="55" t="str">
        <f t="shared" si="9"/>
        <v>IgnoreIgnore</v>
      </c>
      <c r="B637" s="55" t="s">
        <v>1291</v>
      </c>
      <c r="C637" s="55" t="s">
        <v>1291</v>
      </c>
      <c r="D637" s="55"/>
      <c r="G637" s="250">
        <v>635</v>
      </c>
      <c r="H637" s="253" t="s">
        <v>4358</v>
      </c>
      <c r="I637" s="253" t="s">
        <v>4359</v>
      </c>
      <c r="J637" s="75">
        <v>45071</v>
      </c>
      <c r="K637" s="75">
        <v>45071</v>
      </c>
      <c r="L637" s="256">
        <v>0.1</v>
      </c>
      <c r="M637" s="251">
        <v>0.1</v>
      </c>
    </row>
    <row r="638" spans="1:13">
      <c r="A638" s="55" t="str">
        <f t="shared" si="9"/>
        <v>Y0ESIDD</v>
      </c>
      <c r="B638" s="55" t="s">
        <v>1940</v>
      </c>
      <c r="C638" s="55" t="s">
        <v>67</v>
      </c>
      <c r="D638" s="55"/>
      <c r="G638" s="250">
        <v>636</v>
      </c>
      <c r="H638" s="253" t="s">
        <v>483</v>
      </c>
      <c r="I638" s="253" t="s">
        <v>3076</v>
      </c>
      <c r="J638" s="75">
        <v>45071</v>
      </c>
      <c r="K638" s="75">
        <v>45071</v>
      </c>
      <c r="L638" s="256">
        <v>0.27678812000000003</v>
      </c>
      <c r="M638" s="251">
        <v>0.27678812000000003</v>
      </c>
    </row>
    <row r="639" spans="1:13">
      <c r="A639" s="55" t="str">
        <f t="shared" si="9"/>
        <v>IgnoreIgnore</v>
      </c>
      <c r="B639" s="55" t="s">
        <v>1291</v>
      </c>
      <c r="C639" s="55" t="s">
        <v>1291</v>
      </c>
      <c r="D639" s="55"/>
      <c r="G639" s="250">
        <v>637</v>
      </c>
      <c r="H639" s="253" t="s">
        <v>4339</v>
      </c>
      <c r="I639" s="253" t="s">
        <v>4340</v>
      </c>
      <c r="J639" s="75">
        <v>45071</v>
      </c>
      <c r="K639" s="75">
        <v>45071</v>
      </c>
      <c r="L639" s="256">
        <v>5.3975036599999999</v>
      </c>
      <c r="M639" s="251">
        <v>5.3975036599999999</v>
      </c>
    </row>
    <row r="640" spans="1:13">
      <c r="A640" s="55" t="str">
        <f t="shared" si="9"/>
        <v>IgnoreIgnore</v>
      </c>
      <c r="B640" s="55" t="s">
        <v>1291</v>
      </c>
      <c r="C640" s="55" t="s">
        <v>1291</v>
      </c>
      <c r="D640" s="55"/>
      <c r="G640" s="250">
        <v>638</v>
      </c>
      <c r="H640" s="253" t="s">
        <v>4341</v>
      </c>
      <c r="I640" s="253" t="s">
        <v>4342</v>
      </c>
      <c r="J640" s="75">
        <v>45071</v>
      </c>
      <c r="K640" s="75">
        <v>45071</v>
      </c>
      <c r="L640" s="251">
        <v>5.3152644499999999</v>
      </c>
      <c r="M640" s="251">
        <v>5.3152644499999999</v>
      </c>
    </row>
    <row r="641" spans="1:13">
      <c r="A641" s="55" t="str">
        <f t="shared" si="9"/>
        <v>IgnoreIgnore</v>
      </c>
      <c r="B641" s="55" t="s">
        <v>1291</v>
      </c>
      <c r="C641" s="55" t="s">
        <v>1291</v>
      </c>
      <c r="D641" s="55"/>
      <c r="G641" s="250">
        <v>639</v>
      </c>
      <c r="H641" s="253" t="s">
        <v>4345</v>
      </c>
      <c r="I641" s="253" t="s">
        <v>4346</v>
      </c>
      <c r="J641" s="75">
        <v>45071</v>
      </c>
      <c r="K641" s="75">
        <v>45071</v>
      </c>
      <c r="L641" s="251">
        <v>5.98279315</v>
      </c>
      <c r="M641" s="251">
        <v>5.98279315</v>
      </c>
    </row>
    <row r="642" spans="1:13">
      <c r="A642" s="55" t="str">
        <f t="shared" si="9"/>
        <v>Y0EEDDD</v>
      </c>
      <c r="B642" s="55" t="s">
        <v>1945</v>
      </c>
      <c r="C642" s="55" t="s">
        <v>1954</v>
      </c>
      <c r="D642" s="55"/>
      <c r="G642" s="250">
        <v>640</v>
      </c>
      <c r="H642" s="253" t="s">
        <v>1348</v>
      </c>
      <c r="I642" s="253" t="s">
        <v>3082</v>
      </c>
      <c r="J642" s="75">
        <v>45071</v>
      </c>
      <c r="K642" s="75">
        <v>45071</v>
      </c>
      <c r="L642" s="251">
        <v>0.19816523999999999</v>
      </c>
      <c r="M642" s="251">
        <v>0.19816523999999999</v>
      </c>
    </row>
    <row r="643" spans="1:13">
      <c r="A643" s="55" t="str">
        <f t="shared" si="9"/>
        <v>Y0ESSDD</v>
      </c>
      <c r="B643" s="55" t="s">
        <v>1940</v>
      </c>
      <c r="C643" s="55" t="s">
        <v>1971</v>
      </c>
      <c r="D643" s="55"/>
      <c r="G643" s="250">
        <v>641</v>
      </c>
      <c r="H643" s="253" t="s">
        <v>491</v>
      </c>
      <c r="I643" s="253" t="s">
        <v>3075</v>
      </c>
      <c r="J643" s="75">
        <v>45071</v>
      </c>
      <c r="K643" s="75">
        <v>45071</v>
      </c>
      <c r="L643" s="256">
        <v>0.18088649000000001</v>
      </c>
      <c r="M643" s="251">
        <v>0.18088649000000001</v>
      </c>
    </row>
    <row r="644" spans="1:13">
      <c r="A644" s="55" t="str">
        <f t="shared" ref="A644:A707" si="10">+B644&amp;C644</f>
        <v>Y0EBRMD</v>
      </c>
      <c r="B644" s="55" t="s">
        <v>1961</v>
      </c>
      <c r="C644" s="55" t="s">
        <v>61</v>
      </c>
      <c r="D644" s="55"/>
      <c r="G644" s="250">
        <v>642</v>
      </c>
      <c r="H644" s="253" t="s">
        <v>322</v>
      </c>
      <c r="I644" s="253" t="s">
        <v>3161</v>
      </c>
      <c r="J644" s="75">
        <v>45071</v>
      </c>
      <c r="K644" s="75">
        <v>45071</v>
      </c>
      <c r="L644" s="256">
        <v>7.4999999999999997E-2</v>
      </c>
      <c r="M644" s="251">
        <v>7.4999999999999997E-2</v>
      </c>
    </row>
    <row r="645" spans="1:13">
      <c r="A645" s="55" t="str">
        <f t="shared" si="10"/>
        <v>IgnoreIgnore</v>
      </c>
      <c r="B645" s="55" t="s">
        <v>1291</v>
      </c>
      <c r="C645" s="55" t="s">
        <v>1291</v>
      </c>
      <c r="D645" s="55"/>
      <c r="G645" s="250">
        <v>643</v>
      </c>
      <c r="H645" s="253" t="s">
        <v>4347</v>
      </c>
      <c r="I645" s="253" t="s">
        <v>4348</v>
      </c>
      <c r="J645" s="75">
        <v>45071</v>
      </c>
      <c r="K645" s="75">
        <v>45071</v>
      </c>
      <c r="L645" s="256">
        <v>7.4999999999999997E-2</v>
      </c>
      <c r="M645" s="251">
        <v>7.4999999999999997E-2</v>
      </c>
    </row>
    <row r="646" spans="1:13">
      <c r="A646" s="55" t="str">
        <f t="shared" si="10"/>
        <v>Y0EBDMD</v>
      </c>
      <c r="B646" s="55" t="s">
        <v>1961</v>
      </c>
      <c r="C646" s="55" t="s">
        <v>1943</v>
      </c>
      <c r="D646" s="55"/>
      <c r="G646" s="250">
        <v>644</v>
      </c>
      <c r="H646" s="253" t="s">
        <v>324</v>
      </c>
      <c r="I646" s="253" t="s">
        <v>3158</v>
      </c>
      <c r="J646" s="75">
        <v>45071</v>
      </c>
      <c r="K646" s="75">
        <v>45071</v>
      </c>
      <c r="L646" s="256">
        <v>0.1</v>
      </c>
      <c r="M646" s="251">
        <v>0.1</v>
      </c>
    </row>
    <row r="647" spans="1:13">
      <c r="A647" s="55" t="str">
        <f t="shared" si="10"/>
        <v>Y0ESDDD</v>
      </c>
      <c r="B647" s="55" t="s">
        <v>1940</v>
      </c>
      <c r="C647" s="55" t="s">
        <v>1954</v>
      </c>
      <c r="D647" s="55"/>
      <c r="G647" s="250">
        <v>645</v>
      </c>
      <c r="H647" s="253" t="s">
        <v>477</v>
      </c>
      <c r="I647" s="253" t="s">
        <v>3071</v>
      </c>
      <c r="J647" s="75">
        <v>45071</v>
      </c>
      <c r="K647" s="75">
        <v>45071</v>
      </c>
      <c r="L647" s="256">
        <v>0.18037281999999999</v>
      </c>
      <c r="M647" s="251">
        <v>0.18037281999999999</v>
      </c>
    </row>
    <row r="648" spans="1:13">
      <c r="A648" s="55" t="str">
        <f t="shared" si="10"/>
        <v>Y0AIDMD</v>
      </c>
      <c r="B648" s="55" t="s">
        <v>2891</v>
      </c>
      <c r="C648" s="55" t="s">
        <v>1943</v>
      </c>
      <c r="D648" s="55"/>
      <c r="G648" s="250">
        <v>646</v>
      </c>
      <c r="H648" s="254" t="s">
        <v>3494</v>
      </c>
      <c r="I648" s="253" t="s">
        <v>3147</v>
      </c>
      <c r="J648" s="75">
        <v>45071</v>
      </c>
      <c r="K648" s="75">
        <v>45071</v>
      </c>
      <c r="L648" s="256">
        <v>7.0000000000000007E-2</v>
      </c>
      <c r="M648" s="251">
        <v>7.0000000000000007E-2</v>
      </c>
    </row>
    <row r="649" spans="1:13">
      <c r="A649" s="55" t="str">
        <f t="shared" si="10"/>
        <v>Y0AHDDV</v>
      </c>
      <c r="B649" s="55" t="s">
        <v>2890</v>
      </c>
      <c r="C649" s="55" t="s">
        <v>1942</v>
      </c>
      <c r="D649" s="55"/>
      <c r="G649" s="250">
        <v>647</v>
      </c>
      <c r="H649" s="254" t="s">
        <v>3489</v>
      </c>
      <c r="I649" s="253" t="s">
        <v>3125</v>
      </c>
      <c r="J649" s="75">
        <v>45071</v>
      </c>
      <c r="K649" s="75">
        <v>45071</v>
      </c>
      <c r="L649" s="256">
        <v>9.6875210000000003E-2</v>
      </c>
      <c r="M649" s="251">
        <v>9.6875210000000003E-2</v>
      </c>
    </row>
    <row r="650" spans="1:13">
      <c r="A650" s="55" t="str">
        <f t="shared" si="10"/>
        <v>Y0BLDDD</v>
      </c>
      <c r="B650" s="55" t="s">
        <v>2899</v>
      </c>
      <c r="C650" s="55" t="s">
        <v>1954</v>
      </c>
      <c r="D650" s="55"/>
      <c r="G650" s="250">
        <v>648</v>
      </c>
      <c r="H650" s="253" t="s">
        <v>3462</v>
      </c>
      <c r="I650" s="253" t="s">
        <v>3096</v>
      </c>
      <c r="J650" s="75">
        <v>45071</v>
      </c>
      <c r="K650" s="75">
        <v>45071</v>
      </c>
      <c r="L650" s="256">
        <v>1.31241E-3</v>
      </c>
      <c r="M650" s="251">
        <v>1.31241E-3</v>
      </c>
    </row>
    <row r="651" spans="1:13">
      <c r="A651" s="55" t="str">
        <f t="shared" si="10"/>
        <v>Y0BLDMD</v>
      </c>
      <c r="B651" s="55" t="s">
        <v>2899</v>
      </c>
      <c r="C651" s="55" t="s">
        <v>1943</v>
      </c>
      <c r="D651" s="55"/>
      <c r="G651" s="250">
        <v>649</v>
      </c>
      <c r="H651" s="253" t="s">
        <v>3475</v>
      </c>
      <c r="I651" s="253" t="s">
        <v>3098</v>
      </c>
      <c r="J651" s="75">
        <v>45071</v>
      </c>
      <c r="K651" s="75">
        <v>45071</v>
      </c>
      <c r="L651" s="251">
        <v>7.55102E-2</v>
      </c>
      <c r="M651" s="251">
        <v>7.55102E-2</v>
      </c>
    </row>
    <row r="652" spans="1:13">
      <c r="A652" s="55" t="str">
        <f t="shared" si="10"/>
        <v>Y0BNDMD</v>
      </c>
      <c r="B652" s="55" t="s">
        <v>2901</v>
      </c>
      <c r="C652" s="55" t="s">
        <v>1943</v>
      </c>
      <c r="D652" s="55"/>
      <c r="G652" s="250">
        <v>650</v>
      </c>
      <c r="H652" s="253" t="s">
        <v>3479</v>
      </c>
      <c r="I652" s="253" t="s">
        <v>3480</v>
      </c>
      <c r="J652" s="75">
        <v>45071</v>
      </c>
      <c r="K652" s="75">
        <v>45071</v>
      </c>
      <c r="L652" s="256">
        <v>8.1101619999999999E-2</v>
      </c>
      <c r="M652" s="251">
        <v>8.1101619999999999E-2</v>
      </c>
    </row>
    <row r="653" spans="1:13">
      <c r="A653" s="55" t="str">
        <f t="shared" si="10"/>
        <v>Y0BMDDV</v>
      </c>
      <c r="B653" s="55" t="s">
        <v>2900</v>
      </c>
      <c r="C653" s="55" t="s">
        <v>1942</v>
      </c>
      <c r="D653" s="55"/>
      <c r="G653" s="250">
        <v>651</v>
      </c>
      <c r="H653" s="253" t="s">
        <v>3498</v>
      </c>
      <c r="I653" s="253" t="s">
        <v>3499</v>
      </c>
      <c r="J653" s="75">
        <v>45071</v>
      </c>
      <c r="K653" s="75">
        <v>45071</v>
      </c>
      <c r="L653" s="256">
        <v>0.03</v>
      </c>
      <c r="M653" s="251">
        <v>0.03</v>
      </c>
    </row>
    <row r="654" spans="1:13">
      <c r="A654" s="55" t="str">
        <f t="shared" si="10"/>
        <v>Y0BJDMD</v>
      </c>
      <c r="B654" s="55" t="s">
        <v>2898</v>
      </c>
      <c r="C654" s="55" t="s">
        <v>1943</v>
      </c>
      <c r="D654" s="55"/>
      <c r="G654" s="250">
        <v>652</v>
      </c>
      <c r="H654" s="253" t="s">
        <v>3492</v>
      </c>
      <c r="I654" s="253" t="s">
        <v>3180</v>
      </c>
      <c r="J654" s="75">
        <v>45071</v>
      </c>
      <c r="K654" s="75">
        <v>45071</v>
      </c>
      <c r="L654" s="256">
        <v>0.09</v>
      </c>
      <c r="M654" s="251">
        <v>0.09</v>
      </c>
    </row>
    <row r="655" spans="1:13">
      <c r="A655" s="55" t="str">
        <f t="shared" si="10"/>
        <v>IgnoreIgnore</v>
      </c>
      <c r="B655" s="55" t="s">
        <v>1291</v>
      </c>
      <c r="C655" s="55" t="s">
        <v>1291</v>
      </c>
      <c r="D655" s="55"/>
      <c r="G655" s="250">
        <v>653</v>
      </c>
      <c r="H655" s="253" t="s">
        <v>4360</v>
      </c>
      <c r="I655" s="253" t="s">
        <v>4361</v>
      </c>
      <c r="J655" s="75">
        <v>45071</v>
      </c>
      <c r="K655" s="75">
        <v>45071</v>
      </c>
      <c r="L655" s="256">
        <v>7.0000000000000007E-2</v>
      </c>
      <c r="M655" s="251">
        <v>7.0000000000000007E-2</v>
      </c>
    </row>
    <row r="656" spans="1:13">
      <c r="A656" s="55" t="str">
        <f t="shared" si="10"/>
        <v>IgnoreIgnore</v>
      </c>
      <c r="B656" s="55" t="s">
        <v>1291</v>
      </c>
      <c r="C656" s="55" t="s">
        <v>1291</v>
      </c>
      <c r="D656" s="55"/>
      <c r="G656" s="250">
        <v>654</v>
      </c>
      <c r="H656" s="253" t="s">
        <v>4362</v>
      </c>
      <c r="I656" s="253" t="s">
        <v>4363</v>
      </c>
      <c r="J656" s="75">
        <v>45071</v>
      </c>
      <c r="K656" s="75">
        <v>45071</v>
      </c>
      <c r="L656" s="256">
        <v>9.6875210000000003E-2</v>
      </c>
      <c r="M656" s="251">
        <v>9.6875210000000003E-2</v>
      </c>
    </row>
    <row r="657" spans="1:13">
      <c r="A657" s="55" t="str">
        <f t="shared" si="10"/>
        <v>IgnoreIgnore</v>
      </c>
      <c r="B657" s="55" t="s">
        <v>1291</v>
      </c>
      <c r="C657" s="55" t="s">
        <v>1291</v>
      </c>
      <c r="D657" s="55"/>
      <c r="G657" s="250">
        <v>655</v>
      </c>
      <c r="H657" s="254" t="s">
        <v>4364</v>
      </c>
      <c r="I657" s="253" t="s">
        <v>4365</v>
      </c>
      <c r="J657" s="75">
        <v>45071</v>
      </c>
      <c r="K657" s="75">
        <v>45071</v>
      </c>
      <c r="L657" s="256">
        <v>0.12</v>
      </c>
      <c r="M657" s="251">
        <v>0.12</v>
      </c>
    </row>
    <row r="658" spans="1:13">
      <c r="A658" s="55" t="str">
        <f t="shared" si="10"/>
        <v>IgnoreIgnore</v>
      </c>
      <c r="B658" s="55" t="s">
        <v>1291</v>
      </c>
      <c r="C658" s="55" t="s">
        <v>1291</v>
      </c>
      <c r="D658" s="55"/>
      <c r="G658" s="250">
        <v>656</v>
      </c>
      <c r="H658" s="253" t="s">
        <v>4366</v>
      </c>
      <c r="I658" s="253" t="s">
        <v>4367</v>
      </c>
      <c r="J658" s="75">
        <v>45071</v>
      </c>
      <c r="K658" s="75">
        <v>45071</v>
      </c>
      <c r="L658" s="251">
        <v>8.1101619999999999E-2</v>
      </c>
      <c r="M658" s="251">
        <v>8.1101619999999999E-2</v>
      </c>
    </row>
    <row r="659" spans="1:13">
      <c r="A659" s="55" t="str">
        <f t="shared" si="10"/>
        <v>IgnoreIgnore</v>
      </c>
      <c r="B659" s="55" t="s">
        <v>1291</v>
      </c>
      <c r="C659" s="55" t="s">
        <v>1291</v>
      </c>
      <c r="D659" s="55"/>
      <c r="G659" s="250">
        <v>657</v>
      </c>
      <c r="H659" s="253" t="s">
        <v>4380</v>
      </c>
      <c r="I659" s="253" t="s">
        <v>4381</v>
      </c>
      <c r="J659" s="75">
        <v>45071</v>
      </c>
      <c r="K659" s="75">
        <v>45071</v>
      </c>
      <c r="L659" s="251">
        <v>3</v>
      </c>
      <c r="M659" s="251">
        <v>3</v>
      </c>
    </row>
    <row r="660" spans="1:13">
      <c r="A660" s="55" t="str">
        <f t="shared" si="10"/>
        <v>Y0D6DI</v>
      </c>
      <c r="B660" s="55" t="s">
        <v>2906</v>
      </c>
      <c r="C660" s="55" t="s">
        <v>3536</v>
      </c>
      <c r="D660" s="55"/>
      <c r="G660" s="250">
        <v>658</v>
      </c>
      <c r="H660" s="253" t="s">
        <v>3470</v>
      </c>
      <c r="I660" s="253" t="s">
        <v>3118</v>
      </c>
      <c r="J660" s="75">
        <v>45071</v>
      </c>
      <c r="K660" s="75">
        <v>45071</v>
      </c>
      <c r="L660" s="251">
        <v>7.0000000000000007E-2</v>
      </c>
      <c r="M660" s="251">
        <v>7.0000000000000007E-2</v>
      </c>
    </row>
    <row r="661" spans="1:13">
      <c r="A661" s="55" t="str">
        <f t="shared" si="10"/>
        <v>IgnoreIgnore</v>
      </c>
      <c r="B661" s="55" t="s">
        <v>1291</v>
      </c>
      <c r="C661" s="55" t="s">
        <v>1291</v>
      </c>
      <c r="D661" s="55"/>
      <c r="G661" s="250">
        <v>659</v>
      </c>
      <c r="H661" s="253" t="s">
        <v>4368</v>
      </c>
      <c r="I661" s="253" t="s">
        <v>4369</v>
      </c>
      <c r="J661" s="75">
        <v>45071</v>
      </c>
      <c r="K661" s="75">
        <v>45071</v>
      </c>
      <c r="L661" s="256">
        <v>0.16</v>
      </c>
      <c r="M661" s="251">
        <v>0.16</v>
      </c>
    </row>
    <row r="662" spans="1:13">
      <c r="A662" s="55" t="str">
        <f t="shared" si="10"/>
        <v>IgnoreIgnore</v>
      </c>
      <c r="B662" s="55" t="s">
        <v>1291</v>
      </c>
      <c r="C662" s="55" t="s">
        <v>1291</v>
      </c>
      <c r="D662" s="55"/>
      <c r="G662" s="250">
        <v>660</v>
      </c>
      <c r="H662" s="253" t="s">
        <v>4382</v>
      </c>
      <c r="I662" s="253" t="s">
        <v>4383</v>
      </c>
      <c r="J662" s="75">
        <v>45071</v>
      </c>
      <c r="K662" s="75">
        <v>45071</v>
      </c>
      <c r="L662" s="256">
        <v>3</v>
      </c>
      <c r="M662" s="251">
        <v>3</v>
      </c>
    </row>
    <row r="663" spans="1:13">
      <c r="A663" s="55" t="str">
        <f t="shared" si="10"/>
        <v>Y0D6DDV</v>
      </c>
      <c r="B663" s="55" t="s">
        <v>2906</v>
      </c>
      <c r="C663" s="55" t="s">
        <v>1942</v>
      </c>
      <c r="D663" s="55"/>
      <c r="G663" s="250">
        <v>661</v>
      </c>
      <c r="H663" s="253" t="s">
        <v>3472</v>
      </c>
      <c r="I663" s="253" t="s">
        <v>3115</v>
      </c>
      <c r="J663" s="75">
        <v>45071</v>
      </c>
      <c r="K663" s="75">
        <v>45071</v>
      </c>
      <c r="L663" s="251">
        <v>7.0000000000000007E-2</v>
      </c>
      <c r="M663" s="251">
        <v>7.0000000000000007E-2</v>
      </c>
    </row>
    <row r="664" spans="1:13">
      <c r="A664" s="55" t="str">
        <f t="shared" si="10"/>
        <v>Y0D1DI</v>
      </c>
      <c r="B664" s="55" t="s">
        <v>2903</v>
      </c>
      <c r="C664" s="55" t="s">
        <v>3536</v>
      </c>
      <c r="D664" s="55"/>
      <c r="G664" s="250">
        <v>662</v>
      </c>
      <c r="H664" s="253" t="s">
        <v>3531</v>
      </c>
      <c r="I664" s="253" t="s">
        <v>3041</v>
      </c>
      <c r="J664" s="75">
        <v>45071</v>
      </c>
      <c r="K664" s="75">
        <v>45071</v>
      </c>
      <c r="L664" s="256">
        <v>3</v>
      </c>
      <c r="M664" s="251">
        <v>3</v>
      </c>
    </row>
    <row r="665" spans="1:13">
      <c r="A665" s="55" t="str">
        <f t="shared" si="10"/>
        <v>Y0D1DDV</v>
      </c>
      <c r="B665" s="55" t="s">
        <v>2903</v>
      </c>
      <c r="C665" s="55" t="s">
        <v>1942</v>
      </c>
      <c r="D665" s="55"/>
      <c r="G665" s="250">
        <v>663</v>
      </c>
      <c r="H665" s="253" t="s">
        <v>3512</v>
      </c>
      <c r="I665" s="253" t="s">
        <v>3039</v>
      </c>
      <c r="J665" s="75">
        <v>45071</v>
      </c>
      <c r="K665" s="75">
        <v>45071</v>
      </c>
      <c r="L665" s="256">
        <v>3</v>
      </c>
      <c r="M665" s="251">
        <v>3</v>
      </c>
    </row>
    <row r="666" spans="1:13">
      <c r="A666" s="55" t="str">
        <f t="shared" si="10"/>
        <v>IgnoreIgnore</v>
      </c>
      <c r="B666" s="55" t="s">
        <v>1291</v>
      </c>
      <c r="C666" s="55" t="s">
        <v>1291</v>
      </c>
      <c r="D666" s="55"/>
      <c r="G666" s="250">
        <v>664</v>
      </c>
      <c r="H666" s="253" t="s">
        <v>4370</v>
      </c>
      <c r="I666" s="253" t="s">
        <v>4371</v>
      </c>
      <c r="J666" s="75">
        <v>45071</v>
      </c>
      <c r="K666" s="75">
        <v>45071</v>
      </c>
      <c r="L666" s="256">
        <v>7.0000000000000007E-2</v>
      </c>
      <c r="M666" s="251">
        <v>7.0000000000000007E-2</v>
      </c>
    </row>
    <row r="667" spans="1:13">
      <c r="A667" s="55" t="str">
        <f t="shared" si="10"/>
        <v>Y0AHID</v>
      </c>
      <c r="B667" s="55" t="s">
        <v>2890</v>
      </c>
      <c r="C667" s="55" t="s">
        <v>66</v>
      </c>
      <c r="D667" s="55"/>
      <c r="G667" s="250">
        <v>665</v>
      </c>
      <c r="H667" s="253" t="s">
        <v>3513</v>
      </c>
      <c r="I667" s="253" t="s">
        <v>3128</v>
      </c>
      <c r="J667" s="75">
        <v>45071</v>
      </c>
      <c r="K667" s="75">
        <v>45071</v>
      </c>
      <c r="L667" s="256">
        <v>7.7202489999999999E-2</v>
      </c>
      <c r="M667" s="251">
        <v>7.7202489999999999E-2</v>
      </c>
    </row>
    <row r="668" spans="1:13">
      <c r="A668" s="55" t="str">
        <f t="shared" si="10"/>
        <v>Y0AISMD</v>
      </c>
      <c r="B668" s="55" t="s">
        <v>2891</v>
      </c>
      <c r="C668" s="55" t="s">
        <v>1976</v>
      </c>
      <c r="D668" s="55"/>
      <c r="G668" s="250">
        <v>666</v>
      </c>
      <c r="H668" s="254" t="s">
        <v>3496</v>
      </c>
      <c r="I668" s="253" t="s">
        <v>3151</v>
      </c>
      <c r="J668" s="75">
        <v>45071</v>
      </c>
      <c r="K668" s="75">
        <v>45071</v>
      </c>
      <c r="L668" s="256">
        <v>7.0000000000000007E-2</v>
      </c>
      <c r="M668" s="251">
        <v>7.0000000000000007E-2</v>
      </c>
    </row>
    <row r="669" spans="1:13">
      <c r="A669" s="55" t="str">
        <f t="shared" si="10"/>
        <v>IgnoreIgnore</v>
      </c>
      <c r="B669" s="55" t="s">
        <v>1291</v>
      </c>
      <c r="C669" s="55" t="s">
        <v>1291</v>
      </c>
      <c r="D669" s="55"/>
      <c r="G669" s="250">
        <v>667</v>
      </c>
      <c r="H669" s="253" t="s">
        <v>4317</v>
      </c>
      <c r="I669" s="253" t="s">
        <v>4318</v>
      </c>
      <c r="J669" s="75">
        <v>45071</v>
      </c>
      <c r="K669" s="75">
        <v>45071</v>
      </c>
      <c r="L669" s="251">
        <v>0.14000000000000001</v>
      </c>
      <c r="M669" s="251">
        <v>0.14000000000000001</v>
      </c>
    </row>
    <row r="670" spans="1:13">
      <c r="A670" s="55" t="str">
        <f t="shared" si="10"/>
        <v>Y0ATDI</v>
      </c>
      <c r="B670" s="55" t="s">
        <v>2894</v>
      </c>
      <c r="C670" s="55" t="s">
        <v>3536</v>
      </c>
      <c r="D670" s="55"/>
      <c r="G670" s="250">
        <v>668</v>
      </c>
      <c r="H670" s="253" t="s">
        <v>3506</v>
      </c>
      <c r="I670" s="253" t="s">
        <v>3172</v>
      </c>
      <c r="J670" s="75">
        <v>45071</v>
      </c>
      <c r="K670" s="75">
        <v>45071</v>
      </c>
      <c r="L670" s="251">
        <v>0.11</v>
      </c>
      <c r="M670" s="251">
        <v>0.11</v>
      </c>
    </row>
    <row r="671" spans="1:13">
      <c r="A671" s="55" t="str">
        <f t="shared" si="10"/>
        <v>IgnoreIgnore</v>
      </c>
      <c r="B671" s="55" t="s">
        <v>1291</v>
      </c>
      <c r="C671" s="55" t="s">
        <v>1291</v>
      </c>
      <c r="D671" s="55"/>
      <c r="G671" s="250">
        <v>669</v>
      </c>
      <c r="H671" s="253" t="s">
        <v>4319</v>
      </c>
      <c r="I671" s="253" t="s">
        <v>4320</v>
      </c>
      <c r="J671" s="75">
        <v>45071</v>
      </c>
      <c r="K671" s="75">
        <v>45071</v>
      </c>
      <c r="L671" s="251">
        <v>0.11</v>
      </c>
      <c r="M671" s="251">
        <v>0.11</v>
      </c>
    </row>
    <row r="672" spans="1:13">
      <c r="A672" s="55" t="str">
        <f t="shared" si="10"/>
        <v>Y0AKDI</v>
      </c>
      <c r="B672" s="55" t="s">
        <v>2892</v>
      </c>
      <c r="C672" s="55" t="s">
        <v>3536</v>
      </c>
      <c r="D672" s="55"/>
      <c r="G672" s="250">
        <v>670</v>
      </c>
      <c r="H672" s="253" t="s">
        <v>3476</v>
      </c>
      <c r="I672" s="253" t="s">
        <v>3095</v>
      </c>
      <c r="J672" s="75">
        <v>45071</v>
      </c>
      <c r="K672" s="75">
        <v>45071</v>
      </c>
      <c r="L672" s="256">
        <v>6.2243180000000002E-2</v>
      </c>
      <c r="M672" s="251">
        <v>6.2243180000000002E-2</v>
      </c>
    </row>
    <row r="673" spans="1:13">
      <c r="A673" s="55" t="str">
        <f t="shared" si="10"/>
        <v>Y0ASDI</v>
      </c>
      <c r="B673" s="55" t="s">
        <v>2893</v>
      </c>
      <c r="C673" s="55" t="s">
        <v>3536</v>
      </c>
      <c r="D673" s="55"/>
      <c r="G673" s="250">
        <v>671</v>
      </c>
      <c r="H673" s="253" t="s">
        <v>3473</v>
      </c>
      <c r="I673" s="253" t="s">
        <v>3168</v>
      </c>
      <c r="J673" s="75">
        <v>45071</v>
      </c>
      <c r="K673" s="75">
        <v>45071</v>
      </c>
      <c r="L673" s="256">
        <v>0.14000000000000001</v>
      </c>
      <c r="M673" s="251">
        <v>0.14000000000000001</v>
      </c>
    </row>
    <row r="674" spans="1:13">
      <c r="A674" s="55" t="str">
        <f t="shared" si="10"/>
        <v>IgnoreIgnore</v>
      </c>
      <c r="B674" s="55" t="s">
        <v>1291</v>
      </c>
      <c r="C674" s="55" t="s">
        <v>1291</v>
      </c>
      <c r="D674" s="55"/>
      <c r="G674" s="250">
        <v>672</v>
      </c>
      <c r="H674" s="253" t="s">
        <v>4321</v>
      </c>
      <c r="I674" s="253" t="s">
        <v>4322</v>
      </c>
      <c r="J674" s="75">
        <v>45071</v>
      </c>
      <c r="K674" s="75">
        <v>45071</v>
      </c>
      <c r="L674" s="256">
        <v>6.2243180000000002E-2</v>
      </c>
      <c r="M674" s="251">
        <v>6.2243180000000002E-2</v>
      </c>
    </row>
    <row r="675" spans="1:13">
      <c r="A675" s="55" t="str">
        <f t="shared" si="10"/>
        <v>IgnoreIgnore</v>
      </c>
      <c r="B675" s="55" t="s">
        <v>1291</v>
      </c>
      <c r="C675" s="55" t="s">
        <v>1291</v>
      </c>
      <c r="D675" s="55"/>
      <c r="G675" s="250">
        <v>673</v>
      </c>
      <c r="H675" s="253" t="s">
        <v>4323</v>
      </c>
      <c r="I675" s="253" t="s">
        <v>4324</v>
      </c>
      <c r="J675" s="75">
        <v>45071</v>
      </c>
      <c r="K675" s="75">
        <v>45071</v>
      </c>
      <c r="L675" s="256">
        <v>7.0000000000000007E-2</v>
      </c>
      <c r="M675" s="251">
        <v>7.0000000000000007E-2</v>
      </c>
    </row>
    <row r="676" spans="1:13">
      <c r="A676" s="55" t="str">
        <f t="shared" si="10"/>
        <v>IgnoreIgnore</v>
      </c>
      <c r="B676" s="55" t="s">
        <v>1291</v>
      </c>
      <c r="C676" s="55" t="s">
        <v>1291</v>
      </c>
      <c r="D676" s="55"/>
      <c r="G676" s="250">
        <v>674</v>
      </c>
      <c r="H676" s="253" t="s">
        <v>4325</v>
      </c>
      <c r="I676" s="253" t="s">
        <v>4326</v>
      </c>
      <c r="J676" s="75">
        <v>45071</v>
      </c>
      <c r="K676" s="75">
        <v>45071</v>
      </c>
      <c r="L676" s="251">
        <v>7.7202489999999999E-2</v>
      </c>
      <c r="M676" s="251">
        <v>7.7202489999999999E-2</v>
      </c>
    </row>
    <row r="677" spans="1:13">
      <c r="A677" s="55" t="str">
        <f t="shared" si="10"/>
        <v>Y0BLDDI</v>
      </c>
      <c r="B677" s="55" t="s">
        <v>2899</v>
      </c>
      <c r="C677" s="55" t="s">
        <v>4304</v>
      </c>
      <c r="D677" s="55"/>
      <c r="G677" s="250">
        <v>675</v>
      </c>
      <c r="H677" s="253">
        <v>125</v>
      </c>
      <c r="I677" s="253" t="s">
        <v>3100</v>
      </c>
      <c r="J677" s="75">
        <v>45071</v>
      </c>
      <c r="K677" s="75">
        <v>45071</v>
      </c>
      <c r="L677" s="256">
        <v>1.0484699999999999E-3</v>
      </c>
      <c r="M677" s="251">
        <v>1.0484699999999999E-3</v>
      </c>
    </row>
    <row r="678" spans="1:13">
      <c r="A678" s="55" t="str">
        <f t="shared" si="10"/>
        <v>Y0BLMD</v>
      </c>
      <c r="B678" s="55" t="s">
        <v>2899</v>
      </c>
      <c r="C678" s="55" t="s">
        <v>49</v>
      </c>
      <c r="D678" s="55"/>
      <c r="G678" s="250">
        <v>676</v>
      </c>
      <c r="H678" s="253">
        <v>127</v>
      </c>
      <c r="I678" s="253" t="s">
        <v>3102</v>
      </c>
      <c r="J678" s="75">
        <v>45071</v>
      </c>
      <c r="K678" s="75">
        <v>45071</v>
      </c>
      <c r="L678" s="256">
        <v>6.8633940000000004E-2</v>
      </c>
      <c r="M678" s="251">
        <v>6.8633940000000004E-2</v>
      </c>
    </row>
    <row r="679" spans="1:13">
      <c r="A679" s="55" t="str">
        <f t="shared" si="10"/>
        <v>Y0BMID</v>
      </c>
      <c r="B679" s="55" t="s">
        <v>2900</v>
      </c>
      <c r="C679" s="55" t="s">
        <v>66</v>
      </c>
      <c r="D679" s="55"/>
      <c r="G679" s="250">
        <v>677</v>
      </c>
      <c r="H679" s="253">
        <v>227</v>
      </c>
      <c r="I679" s="253" t="s">
        <v>3483</v>
      </c>
      <c r="J679" s="75">
        <v>45071</v>
      </c>
      <c r="K679" s="75">
        <v>45071</v>
      </c>
      <c r="L679" s="256">
        <v>0.03</v>
      </c>
      <c r="M679" s="251">
        <v>0.03</v>
      </c>
    </row>
    <row r="680" spans="1:13">
      <c r="A680" s="55" t="str">
        <f t="shared" si="10"/>
        <v>IgnoreIgnore</v>
      </c>
      <c r="B680" s="55" t="s">
        <v>1291</v>
      </c>
      <c r="C680" s="55" t="s">
        <v>1291</v>
      </c>
      <c r="D680" s="55"/>
      <c r="G680" s="250">
        <v>678</v>
      </c>
      <c r="H680" s="253" t="s">
        <v>4327</v>
      </c>
      <c r="I680" s="253" t="s">
        <v>4328</v>
      </c>
      <c r="J680" s="75">
        <v>45071</v>
      </c>
      <c r="K680" s="75">
        <v>45071</v>
      </c>
      <c r="L680" s="256">
        <v>0.03</v>
      </c>
      <c r="M680" s="251">
        <v>0.03</v>
      </c>
    </row>
    <row r="681" spans="1:13">
      <c r="A681" s="55" t="str">
        <f t="shared" si="10"/>
        <v>IgnoreIgnore</v>
      </c>
      <c r="B681" s="55" t="s">
        <v>1291</v>
      </c>
      <c r="C681" s="55" t="s">
        <v>1291</v>
      </c>
      <c r="D681" s="55"/>
      <c r="G681" s="250">
        <v>679</v>
      </c>
      <c r="H681" s="253" t="s">
        <v>4329</v>
      </c>
      <c r="I681" s="253" t="s">
        <v>4330</v>
      </c>
      <c r="J681" s="75">
        <v>45071</v>
      </c>
      <c r="K681" s="75">
        <v>45071</v>
      </c>
      <c r="L681" s="256">
        <v>6.8633940000000004E-2</v>
      </c>
      <c r="M681" s="251">
        <v>6.8633940000000004E-2</v>
      </c>
    </row>
    <row r="682" spans="1:13">
      <c r="A682" s="55" t="str">
        <f t="shared" si="10"/>
        <v>IgnoreIgnore</v>
      </c>
      <c r="B682" s="55" t="s">
        <v>1291</v>
      </c>
      <c r="C682" s="55" t="s">
        <v>1291</v>
      </c>
      <c r="D682" s="55"/>
      <c r="G682" s="250">
        <v>680</v>
      </c>
      <c r="H682" s="253" t="s">
        <v>4331</v>
      </c>
      <c r="I682" s="253" t="s">
        <v>4332</v>
      </c>
      <c r="J682" s="75">
        <v>45071</v>
      </c>
      <c r="K682" s="75">
        <v>45071</v>
      </c>
      <c r="L682" s="251">
        <v>0.08</v>
      </c>
      <c r="M682" s="251">
        <v>0.08</v>
      </c>
    </row>
    <row r="683" spans="1:13">
      <c r="A683" s="55" t="str">
        <f t="shared" si="10"/>
        <v>Y0BNMD</v>
      </c>
      <c r="B683" s="55" t="s">
        <v>2901</v>
      </c>
      <c r="C683" s="55" t="s">
        <v>49</v>
      </c>
      <c r="D683" s="55"/>
      <c r="G683" s="250">
        <v>681</v>
      </c>
      <c r="H683" s="253">
        <v>131</v>
      </c>
      <c r="I683" s="253" t="s">
        <v>3490</v>
      </c>
      <c r="J683" s="75">
        <v>45071</v>
      </c>
      <c r="K683" s="75">
        <v>45071</v>
      </c>
      <c r="L683" s="256">
        <v>7.2092980000000001E-2</v>
      </c>
      <c r="M683" s="251">
        <v>7.2092980000000001E-2</v>
      </c>
    </row>
    <row r="684" spans="1:13">
      <c r="A684" s="55" t="str">
        <f t="shared" si="10"/>
        <v>Y0BJMD</v>
      </c>
      <c r="B684" s="55" t="s">
        <v>2898</v>
      </c>
      <c r="C684" s="55" t="s">
        <v>49</v>
      </c>
      <c r="D684" s="55"/>
      <c r="G684" s="250">
        <v>682</v>
      </c>
      <c r="H684" s="253">
        <v>241</v>
      </c>
      <c r="I684" s="253" t="s">
        <v>3183</v>
      </c>
      <c r="J684" s="75">
        <v>45071</v>
      </c>
      <c r="K684" s="75">
        <v>45071</v>
      </c>
      <c r="L684" s="256">
        <v>0.08</v>
      </c>
      <c r="M684" s="251">
        <v>0.08</v>
      </c>
    </row>
    <row r="685" spans="1:13">
      <c r="A685" s="55" t="str">
        <f t="shared" si="10"/>
        <v>IgnoreIgnore</v>
      </c>
      <c r="B685" s="55" t="s">
        <v>1291</v>
      </c>
      <c r="C685" s="55" t="s">
        <v>1291</v>
      </c>
      <c r="D685" s="55"/>
      <c r="G685" s="250">
        <v>683</v>
      </c>
      <c r="H685" s="253" t="s">
        <v>4333</v>
      </c>
      <c r="I685" s="253" t="s">
        <v>4334</v>
      </c>
      <c r="J685" s="75">
        <v>45071</v>
      </c>
      <c r="K685" s="75">
        <v>45071</v>
      </c>
      <c r="L685" s="256">
        <v>7.2092980000000001E-2</v>
      </c>
      <c r="M685" s="251">
        <v>7.2092980000000001E-2</v>
      </c>
    </row>
    <row r="686" spans="1:13">
      <c r="A686" s="55" t="str">
        <f t="shared" si="10"/>
        <v>Y0ASDDV</v>
      </c>
      <c r="B686" s="55" t="s">
        <v>2893</v>
      </c>
      <c r="C686" s="55" t="s">
        <v>1942</v>
      </c>
      <c r="D686" s="55"/>
      <c r="G686" s="250">
        <v>684</v>
      </c>
      <c r="H686" s="253" t="s">
        <v>3497</v>
      </c>
      <c r="I686" s="253" t="s">
        <v>3165</v>
      </c>
      <c r="J686" s="75">
        <v>45071</v>
      </c>
      <c r="K686" s="75">
        <v>45071</v>
      </c>
      <c r="L686" s="256">
        <v>0.16</v>
      </c>
      <c r="M686" s="251">
        <v>0.16</v>
      </c>
    </row>
    <row r="687" spans="1:13">
      <c r="A687" s="55" t="str">
        <f t="shared" si="10"/>
        <v>Y0ATDDV</v>
      </c>
      <c r="B687" s="55" t="s">
        <v>2894</v>
      </c>
      <c r="C687" s="55" t="s">
        <v>1942</v>
      </c>
      <c r="D687" s="55"/>
      <c r="G687" s="250">
        <v>685</v>
      </c>
      <c r="H687" s="254" t="s">
        <v>3485</v>
      </c>
      <c r="I687" s="253" t="s">
        <v>3170</v>
      </c>
      <c r="J687" s="75">
        <v>45071</v>
      </c>
      <c r="K687" s="75">
        <v>45071</v>
      </c>
      <c r="L687" s="256">
        <v>0.12</v>
      </c>
      <c r="M687" s="251">
        <v>0.12</v>
      </c>
    </row>
    <row r="688" spans="1:13">
      <c r="A688" s="55" t="str">
        <f t="shared" si="10"/>
        <v>Y0ECRDD</v>
      </c>
      <c r="B688" s="55" t="s">
        <v>1953</v>
      </c>
      <c r="C688" s="55" t="s">
        <v>58</v>
      </c>
      <c r="D688" s="55"/>
      <c r="G688" s="250">
        <v>686</v>
      </c>
      <c r="H688" s="253" t="s">
        <v>1157</v>
      </c>
      <c r="I688" s="253" t="s">
        <v>3066</v>
      </c>
      <c r="J688" s="75">
        <v>45072</v>
      </c>
      <c r="K688" s="75">
        <v>45072</v>
      </c>
      <c r="L688" s="251">
        <v>0.16653636999999999</v>
      </c>
      <c r="M688" s="251">
        <v>0.16653636999999999</v>
      </c>
    </row>
    <row r="689" spans="1:13">
      <c r="A689" s="55" t="str">
        <f t="shared" si="10"/>
        <v>Y0ECDDD</v>
      </c>
      <c r="B689" s="55" t="s">
        <v>1953</v>
      </c>
      <c r="C689" s="55" t="s">
        <v>1954</v>
      </c>
      <c r="D689" s="55"/>
      <c r="G689" s="250">
        <v>687</v>
      </c>
      <c r="H689" s="253" t="s">
        <v>1161</v>
      </c>
      <c r="I689" s="253" t="s">
        <v>3062</v>
      </c>
      <c r="J689" s="75">
        <v>45072</v>
      </c>
      <c r="K689" s="75">
        <v>45072</v>
      </c>
      <c r="L689" s="256">
        <v>0.15991419000000001</v>
      </c>
      <c r="M689" s="251">
        <v>0.15991419000000001</v>
      </c>
    </row>
    <row r="690" spans="1:13">
      <c r="A690" s="55" t="str">
        <f t="shared" si="10"/>
        <v>Y0EERDD</v>
      </c>
      <c r="B690" s="55" t="s">
        <v>1945</v>
      </c>
      <c r="C690" s="55" t="s">
        <v>58</v>
      </c>
      <c r="D690" s="55"/>
      <c r="G690" s="250">
        <v>688</v>
      </c>
      <c r="H690" s="253" t="s">
        <v>1343</v>
      </c>
      <c r="I690" s="253" t="s">
        <v>3086</v>
      </c>
      <c r="J690" s="75">
        <v>45072</v>
      </c>
      <c r="K690" s="75">
        <v>45072</v>
      </c>
      <c r="L690" s="256">
        <v>0.16692195000000001</v>
      </c>
      <c r="M690" s="251">
        <v>0.16692195000000001</v>
      </c>
    </row>
    <row r="691" spans="1:13">
      <c r="A691" s="55" t="str">
        <f t="shared" si="10"/>
        <v>Y0ESRDD</v>
      </c>
      <c r="B691" s="55" t="s">
        <v>1940</v>
      </c>
      <c r="C691" s="55" t="s">
        <v>58</v>
      </c>
      <c r="D691" s="55"/>
      <c r="G691" s="250">
        <v>689</v>
      </c>
      <c r="H691" s="254" t="s">
        <v>474</v>
      </c>
      <c r="I691" s="253" t="s">
        <v>3077</v>
      </c>
      <c r="J691" s="75">
        <v>45072</v>
      </c>
      <c r="K691" s="75">
        <v>45072</v>
      </c>
      <c r="L691" s="256">
        <v>0.18971974999999999</v>
      </c>
      <c r="M691" s="251">
        <v>0.18971974999999999</v>
      </c>
    </row>
    <row r="692" spans="1:13">
      <c r="A692" s="55" t="str">
        <f t="shared" si="10"/>
        <v>Y0ESIDD</v>
      </c>
      <c r="B692" s="55" t="s">
        <v>1940</v>
      </c>
      <c r="C692" s="55" t="s">
        <v>67</v>
      </c>
      <c r="D692" s="55"/>
      <c r="G692" s="250">
        <v>690</v>
      </c>
      <c r="H692" s="253" t="s">
        <v>483</v>
      </c>
      <c r="I692" s="253" t="s">
        <v>3076</v>
      </c>
      <c r="J692" s="75">
        <v>45072</v>
      </c>
      <c r="K692" s="75">
        <v>45072</v>
      </c>
      <c r="L692" s="256">
        <v>0.29588906999999998</v>
      </c>
      <c r="M692" s="251">
        <v>0.29588906999999998</v>
      </c>
    </row>
    <row r="693" spans="1:13">
      <c r="A693" s="55" t="str">
        <f t="shared" si="10"/>
        <v>Y0EEDDD</v>
      </c>
      <c r="B693" s="55" t="s">
        <v>1945</v>
      </c>
      <c r="C693" s="55" t="s">
        <v>1954</v>
      </c>
      <c r="D693" s="55"/>
      <c r="G693" s="250">
        <v>691</v>
      </c>
      <c r="H693" s="253" t="s">
        <v>1348</v>
      </c>
      <c r="I693" s="253" t="s">
        <v>3082</v>
      </c>
      <c r="J693" s="75">
        <v>45072</v>
      </c>
      <c r="K693" s="75">
        <v>45072</v>
      </c>
      <c r="L693" s="251">
        <v>0.18314363</v>
      </c>
      <c r="M693" s="251">
        <v>0.18314363</v>
      </c>
    </row>
    <row r="694" spans="1:13">
      <c r="A694" s="55" t="str">
        <f t="shared" si="10"/>
        <v>Y0BLDDI</v>
      </c>
      <c r="B694" s="55" t="s">
        <v>2899</v>
      </c>
      <c r="C694" s="55" t="s">
        <v>4304</v>
      </c>
      <c r="D694" s="55"/>
      <c r="G694" s="250">
        <v>692</v>
      </c>
      <c r="H694" s="253">
        <v>125</v>
      </c>
      <c r="I694" s="253" t="s">
        <v>3100</v>
      </c>
      <c r="J694" s="75">
        <v>45072</v>
      </c>
      <c r="K694" s="75">
        <v>45072</v>
      </c>
      <c r="L694" s="251">
        <v>2.0082300000000002E-3</v>
      </c>
      <c r="M694" s="251">
        <v>2.0082300000000002E-3</v>
      </c>
    </row>
    <row r="695" spans="1:13">
      <c r="A695" s="55" t="str">
        <f t="shared" si="10"/>
        <v>Y0ESDDD</v>
      </c>
      <c r="B695" s="55" t="s">
        <v>1940</v>
      </c>
      <c r="C695" s="55" t="s">
        <v>1954</v>
      </c>
      <c r="D695" s="55"/>
      <c r="G695" s="250">
        <v>693</v>
      </c>
      <c r="H695" s="253" t="s">
        <v>477</v>
      </c>
      <c r="I695" s="253" t="s">
        <v>3071</v>
      </c>
      <c r="J695" s="75">
        <v>45072</v>
      </c>
      <c r="K695" s="75">
        <v>45072</v>
      </c>
      <c r="L695" s="256">
        <v>0.19236983999999999</v>
      </c>
      <c r="M695" s="251">
        <v>0.19236983999999999</v>
      </c>
    </row>
    <row r="696" spans="1:13">
      <c r="A696" s="55" t="str">
        <f t="shared" si="10"/>
        <v>Y0BLDDD</v>
      </c>
      <c r="B696" s="55" t="s">
        <v>2899</v>
      </c>
      <c r="C696" s="55" t="s">
        <v>1954</v>
      </c>
      <c r="D696" s="55"/>
      <c r="G696" s="250">
        <v>694</v>
      </c>
      <c r="H696" s="253" t="s">
        <v>3462</v>
      </c>
      <c r="I696" s="253" t="s">
        <v>3096</v>
      </c>
      <c r="J696" s="75">
        <v>45072</v>
      </c>
      <c r="K696" s="75">
        <v>45072</v>
      </c>
      <c r="L696" s="251">
        <v>2.0968100000000002E-3</v>
      </c>
      <c r="M696" s="251">
        <v>2.0968100000000002E-3</v>
      </c>
    </row>
    <row r="697" spans="1:13">
      <c r="A697" s="55" t="str">
        <f t="shared" si="10"/>
        <v>Y0D3MD</v>
      </c>
      <c r="B697" s="55" t="s">
        <v>2904</v>
      </c>
      <c r="C697" s="55" t="s">
        <v>49</v>
      </c>
      <c r="D697" s="55"/>
      <c r="G697" s="250">
        <v>695</v>
      </c>
      <c r="H697" s="253" t="s">
        <v>3477</v>
      </c>
      <c r="I697" s="253" t="s">
        <v>3177</v>
      </c>
      <c r="J697" s="75">
        <v>45072</v>
      </c>
      <c r="K697" s="75">
        <v>45072</v>
      </c>
      <c r="L697" s="256">
        <v>0.05</v>
      </c>
      <c r="M697" s="251">
        <v>0.05</v>
      </c>
    </row>
    <row r="698" spans="1:13">
      <c r="A698" s="55" t="str">
        <f t="shared" si="10"/>
        <v>IgnoreIgnore</v>
      </c>
      <c r="B698" s="55" t="s">
        <v>1291</v>
      </c>
      <c r="C698" s="55" t="s">
        <v>1291</v>
      </c>
      <c r="D698" s="55"/>
      <c r="G698" s="250">
        <v>696</v>
      </c>
      <c r="H698" s="253" t="s">
        <v>4376</v>
      </c>
      <c r="I698" s="253" t="s">
        <v>4377</v>
      </c>
      <c r="J698" s="75">
        <v>45072</v>
      </c>
      <c r="K698" s="75">
        <v>45072</v>
      </c>
      <c r="L698" s="256">
        <v>0.05</v>
      </c>
      <c r="M698" s="251">
        <v>0.05</v>
      </c>
    </row>
    <row r="699" spans="1:13">
      <c r="A699" s="55" t="str">
        <f t="shared" si="10"/>
        <v>IgnoreIgnore</v>
      </c>
      <c r="B699" s="55" t="s">
        <v>1291</v>
      </c>
      <c r="C699" s="55" t="s">
        <v>1291</v>
      </c>
      <c r="D699" s="55"/>
      <c r="G699" s="250">
        <v>697</v>
      </c>
      <c r="H699" s="253" t="s">
        <v>4378</v>
      </c>
      <c r="I699" s="253" t="s">
        <v>4379</v>
      </c>
      <c r="J699" s="75">
        <v>45072</v>
      </c>
      <c r="K699" s="75">
        <v>45072</v>
      </c>
      <c r="L699" s="256">
        <v>0.06</v>
      </c>
      <c r="M699" s="251">
        <v>0.06</v>
      </c>
    </row>
    <row r="700" spans="1:13">
      <c r="A700" s="55" t="str">
        <f t="shared" si="10"/>
        <v>Y0D3DMD</v>
      </c>
      <c r="B700" s="55" t="s">
        <v>2904</v>
      </c>
      <c r="C700" s="55" t="s">
        <v>1943</v>
      </c>
      <c r="D700" s="55"/>
      <c r="G700" s="250">
        <v>698</v>
      </c>
      <c r="H700" s="253" t="s">
        <v>3484</v>
      </c>
      <c r="I700" s="253" t="s">
        <v>3174</v>
      </c>
      <c r="J700" s="75">
        <v>45072</v>
      </c>
      <c r="K700" s="75">
        <v>45072</v>
      </c>
      <c r="L700" s="256">
        <v>0.06</v>
      </c>
      <c r="M700" s="251">
        <v>0.06</v>
      </c>
    </row>
    <row r="701" spans="1:13">
      <c r="A701" s="55" t="str">
        <f t="shared" si="10"/>
        <v>Y0ESSDD</v>
      </c>
      <c r="B701" s="55" t="s">
        <v>1940</v>
      </c>
      <c r="C701" s="55" t="s">
        <v>1971</v>
      </c>
      <c r="D701" s="55"/>
      <c r="G701" s="250">
        <v>699</v>
      </c>
      <c r="H701" s="253" t="s">
        <v>491</v>
      </c>
      <c r="I701" s="253" t="s">
        <v>3075</v>
      </c>
      <c r="J701" s="75">
        <v>45072</v>
      </c>
      <c r="K701" s="75">
        <v>45072</v>
      </c>
      <c r="L701" s="256">
        <v>0.19310999000000001</v>
      </c>
      <c r="M701" s="251">
        <v>0.19310999000000001</v>
      </c>
    </row>
    <row r="702" spans="1:13">
      <c r="A702" s="55" t="str">
        <f t="shared" si="10"/>
        <v>Y0ECDDD</v>
      </c>
      <c r="B702" s="55" t="s">
        <v>1953</v>
      </c>
      <c r="C702" s="55" t="s">
        <v>1954</v>
      </c>
      <c r="D702" s="55"/>
      <c r="G702" s="250">
        <v>700</v>
      </c>
      <c r="H702" s="253" t="s">
        <v>1161</v>
      </c>
      <c r="I702" s="253" t="s">
        <v>3062</v>
      </c>
      <c r="J702" s="75">
        <v>45074</v>
      </c>
      <c r="K702" s="75">
        <v>45074</v>
      </c>
      <c r="L702" s="256">
        <v>0.34674674</v>
      </c>
      <c r="M702" s="251">
        <v>0.34674674</v>
      </c>
    </row>
    <row r="703" spans="1:13">
      <c r="A703" s="55" t="str">
        <f t="shared" si="10"/>
        <v>Y0ECRDD</v>
      </c>
      <c r="B703" s="55" t="s">
        <v>1953</v>
      </c>
      <c r="C703" s="55" t="s">
        <v>58</v>
      </c>
      <c r="D703" s="55"/>
      <c r="G703" s="250">
        <v>701</v>
      </c>
      <c r="H703" s="253" t="s">
        <v>1157</v>
      </c>
      <c r="I703" s="253" t="s">
        <v>3066</v>
      </c>
      <c r="J703" s="75">
        <v>45074</v>
      </c>
      <c r="K703" s="75">
        <v>45074</v>
      </c>
      <c r="L703" s="256">
        <v>0.33520502000000002</v>
      </c>
      <c r="M703" s="251">
        <v>0.33520502000000002</v>
      </c>
    </row>
    <row r="704" spans="1:13">
      <c r="A704" s="55" t="str">
        <f t="shared" si="10"/>
        <v>Y0ESDDD</v>
      </c>
      <c r="B704" s="55" t="s">
        <v>1940</v>
      </c>
      <c r="C704" s="55" t="s">
        <v>1954</v>
      </c>
      <c r="D704" s="55"/>
      <c r="G704" s="250">
        <v>702</v>
      </c>
      <c r="H704" s="253" t="s">
        <v>477</v>
      </c>
      <c r="I704" s="253" t="s">
        <v>3071</v>
      </c>
      <c r="J704" s="75">
        <v>45074</v>
      </c>
      <c r="K704" s="75">
        <v>45074</v>
      </c>
      <c r="L704" s="256">
        <v>0.36366238000000001</v>
      </c>
      <c r="M704" s="251">
        <v>0.36366238000000001</v>
      </c>
    </row>
    <row r="705" spans="1:13">
      <c r="A705" s="55" t="str">
        <f t="shared" si="10"/>
        <v>Y0ESIDD</v>
      </c>
      <c r="B705" s="55" t="s">
        <v>1940</v>
      </c>
      <c r="C705" s="55" t="s">
        <v>67</v>
      </c>
      <c r="D705" s="55"/>
      <c r="G705" s="250">
        <v>703</v>
      </c>
      <c r="H705" s="254" t="s">
        <v>483</v>
      </c>
      <c r="I705" s="253" t="s">
        <v>3076</v>
      </c>
      <c r="J705" s="75">
        <v>45074</v>
      </c>
      <c r="K705" s="75">
        <v>45074</v>
      </c>
      <c r="L705" s="256">
        <v>0.55885415999999999</v>
      </c>
      <c r="M705" s="251">
        <v>0.55885415999999999</v>
      </c>
    </row>
    <row r="706" spans="1:13">
      <c r="A706" s="55" t="str">
        <f t="shared" si="10"/>
        <v>Y0ESSDD</v>
      </c>
      <c r="B706" s="55" t="s">
        <v>1940</v>
      </c>
      <c r="C706" s="55" t="s">
        <v>1971</v>
      </c>
      <c r="D706" s="55"/>
      <c r="G706" s="250">
        <v>704</v>
      </c>
      <c r="H706" s="253" t="s">
        <v>491</v>
      </c>
      <c r="I706" s="253" t="s">
        <v>3075</v>
      </c>
      <c r="J706" s="75">
        <v>45074</v>
      </c>
      <c r="K706" s="75">
        <v>45074</v>
      </c>
      <c r="L706" s="256">
        <v>0.36473129999999998</v>
      </c>
      <c r="M706" s="251">
        <v>0.36473129999999998</v>
      </c>
    </row>
    <row r="707" spans="1:13">
      <c r="A707" s="55" t="str">
        <f t="shared" si="10"/>
        <v>Y0ESRDD</v>
      </c>
      <c r="B707" s="55" t="s">
        <v>1940</v>
      </c>
      <c r="C707" s="55" t="s">
        <v>58</v>
      </c>
      <c r="D707" s="55"/>
      <c r="G707" s="250">
        <v>705</v>
      </c>
      <c r="H707" s="253" t="s">
        <v>474</v>
      </c>
      <c r="I707" s="253" t="s">
        <v>3077</v>
      </c>
      <c r="J707" s="75">
        <v>45074</v>
      </c>
      <c r="K707" s="75">
        <v>45074</v>
      </c>
      <c r="L707" s="256">
        <v>0.35831952</v>
      </c>
      <c r="M707" s="251">
        <v>0.35831952</v>
      </c>
    </row>
    <row r="708" spans="1:13">
      <c r="A708" s="55" t="str">
        <f t="shared" ref="A708:A771" si="11">+B708&amp;C708</f>
        <v>Y0ECRDD</v>
      </c>
      <c r="B708" s="55" t="s">
        <v>1953</v>
      </c>
      <c r="C708" s="55" t="s">
        <v>58</v>
      </c>
      <c r="D708" s="55"/>
      <c r="G708" s="250">
        <v>706</v>
      </c>
      <c r="H708" s="253" t="s">
        <v>1157</v>
      </c>
      <c r="I708" s="253" t="s">
        <v>3066</v>
      </c>
      <c r="J708" s="75">
        <v>45075</v>
      </c>
      <c r="K708" s="75">
        <v>45075</v>
      </c>
      <c r="L708" s="256">
        <v>0.16606691000000001</v>
      </c>
      <c r="M708" s="251">
        <v>0.16606691000000001</v>
      </c>
    </row>
    <row r="709" spans="1:13">
      <c r="A709" s="55" t="str">
        <f t="shared" si="11"/>
        <v>Y0ECDDD</v>
      </c>
      <c r="B709" s="55" t="s">
        <v>1953</v>
      </c>
      <c r="C709" s="55" t="s">
        <v>1954</v>
      </c>
      <c r="D709" s="55"/>
      <c r="G709" s="250">
        <v>707</v>
      </c>
      <c r="H709" s="253" t="s">
        <v>1161</v>
      </c>
      <c r="I709" s="253" t="s">
        <v>3062</v>
      </c>
      <c r="J709" s="75">
        <v>45075</v>
      </c>
      <c r="K709" s="75">
        <v>45075</v>
      </c>
      <c r="L709" s="251">
        <v>0.18841554999999999</v>
      </c>
      <c r="M709" s="251">
        <v>0.18841554999999999</v>
      </c>
    </row>
    <row r="710" spans="1:13">
      <c r="A710" s="55" t="str">
        <f t="shared" si="11"/>
        <v>Y0EERDD</v>
      </c>
      <c r="B710" s="55" t="s">
        <v>1945</v>
      </c>
      <c r="C710" s="55" t="s">
        <v>58</v>
      </c>
      <c r="D710" s="55"/>
      <c r="G710" s="250">
        <v>708</v>
      </c>
      <c r="H710" s="253" t="s">
        <v>1343</v>
      </c>
      <c r="I710" s="253" t="s">
        <v>3086</v>
      </c>
      <c r="J710" s="75">
        <v>45075</v>
      </c>
      <c r="K710" s="75">
        <v>45075</v>
      </c>
      <c r="L710" s="256">
        <v>0.44056909</v>
      </c>
      <c r="M710" s="251">
        <v>0.44056909</v>
      </c>
    </row>
    <row r="711" spans="1:13">
      <c r="A711" s="55" t="str">
        <f t="shared" si="11"/>
        <v>Y0ESRDD</v>
      </c>
      <c r="B711" s="55" t="s">
        <v>1940</v>
      </c>
      <c r="C711" s="55" t="s">
        <v>58</v>
      </c>
      <c r="D711" s="55"/>
      <c r="G711" s="250">
        <v>709</v>
      </c>
      <c r="H711" s="253" t="s">
        <v>474</v>
      </c>
      <c r="I711" s="253" t="s">
        <v>3077</v>
      </c>
      <c r="J711" s="75">
        <v>45075</v>
      </c>
      <c r="K711" s="75">
        <v>45075</v>
      </c>
      <c r="L711" s="256">
        <v>0.12262029000000001</v>
      </c>
      <c r="M711" s="251">
        <v>0.12262029000000001</v>
      </c>
    </row>
    <row r="712" spans="1:13">
      <c r="A712" s="55" t="str">
        <f t="shared" si="11"/>
        <v>Y0ESIDD</v>
      </c>
      <c r="B712" s="55" t="s">
        <v>1940</v>
      </c>
      <c r="C712" s="55" t="s">
        <v>67</v>
      </c>
      <c r="D712" s="55"/>
      <c r="G712" s="250">
        <v>710</v>
      </c>
      <c r="H712" s="254" t="s">
        <v>483</v>
      </c>
      <c r="I712" s="253" t="s">
        <v>3076</v>
      </c>
      <c r="J712" s="75">
        <v>45075</v>
      </c>
      <c r="K712" s="75">
        <v>45075</v>
      </c>
      <c r="L712" s="256">
        <v>0.19096468999999999</v>
      </c>
      <c r="M712" s="251">
        <v>0.19096468999999999</v>
      </c>
    </row>
    <row r="713" spans="1:13">
      <c r="A713" s="55" t="str">
        <f t="shared" si="11"/>
        <v>Y0BLDDI</v>
      </c>
      <c r="B713" s="55" t="s">
        <v>2899</v>
      </c>
      <c r="C713" s="55" t="s">
        <v>4304</v>
      </c>
      <c r="D713" s="55"/>
      <c r="G713" s="250">
        <v>711</v>
      </c>
      <c r="H713" s="254">
        <v>125</v>
      </c>
      <c r="I713" s="253" t="s">
        <v>3100</v>
      </c>
      <c r="J713" s="75">
        <v>45075</v>
      </c>
      <c r="K713" s="75">
        <v>45075</v>
      </c>
      <c r="L713" s="256">
        <v>4.3431399999999997E-3</v>
      </c>
      <c r="M713" s="251">
        <v>4.3431399999999997E-3</v>
      </c>
    </row>
    <row r="714" spans="1:13">
      <c r="A714" s="55" t="str">
        <f t="shared" si="11"/>
        <v>Y0ESSDD</v>
      </c>
      <c r="B714" s="55" t="s">
        <v>1940</v>
      </c>
      <c r="C714" s="55" t="s">
        <v>1971</v>
      </c>
      <c r="D714" s="55"/>
      <c r="G714" s="250">
        <v>712</v>
      </c>
      <c r="H714" s="254" t="s">
        <v>491</v>
      </c>
      <c r="I714" s="253" t="s">
        <v>3075</v>
      </c>
      <c r="J714" s="75">
        <v>45075</v>
      </c>
      <c r="K714" s="75">
        <v>45075</v>
      </c>
      <c r="L714" s="256">
        <v>0.12482115000000001</v>
      </c>
      <c r="M714" s="251">
        <v>0.12482115000000001</v>
      </c>
    </row>
    <row r="715" spans="1:13">
      <c r="A715" s="55" t="str">
        <f t="shared" si="11"/>
        <v>Y0ESDDD</v>
      </c>
      <c r="B715" s="55" t="s">
        <v>1940</v>
      </c>
      <c r="C715" s="55" t="s">
        <v>1954</v>
      </c>
      <c r="D715" s="55"/>
      <c r="G715" s="250">
        <v>713</v>
      </c>
      <c r="H715" s="253" t="s">
        <v>477</v>
      </c>
      <c r="I715" s="253" t="s">
        <v>3071</v>
      </c>
      <c r="J715" s="75">
        <v>45075</v>
      </c>
      <c r="K715" s="75">
        <v>45075</v>
      </c>
      <c r="L715" s="256">
        <v>0.12531542000000001</v>
      </c>
      <c r="M715" s="251">
        <v>0.12531542000000001</v>
      </c>
    </row>
    <row r="716" spans="1:13">
      <c r="A716" s="55" t="str">
        <f t="shared" si="11"/>
        <v>Y0AIDDD</v>
      </c>
      <c r="B716" s="55" t="s">
        <v>2891</v>
      </c>
      <c r="C716" s="55" t="s">
        <v>1954</v>
      </c>
      <c r="D716" s="55"/>
      <c r="G716" s="250">
        <v>714</v>
      </c>
      <c r="H716" s="253" t="s">
        <v>3468</v>
      </c>
      <c r="I716" s="253" t="s">
        <v>3145</v>
      </c>
      <c r="J716" s="75">
        <v>45075</v>
      </c>
      <c r="K716" s="75">
        <v>45075</v>
      </c>
      <c r="L716" s="256">
        <v>3.2450000000000003E-5</v>
      </c>
      <c r="M716" s="251">
        <v>3.2450000000000003E-5</v>
      </c>
    </row>
    <row r="717" spans="1:13">
      <c r="A717" s="55" t="str">
        <f t="shared" si="11"/>
        <v>Y0BLDDD</v>
      </c>
      <c r="B717" s="55" t="s">
        <v>2899</v>
      </c>
      <c r="C717" s="55" t="s">
        <v>1954</v>
      </c>
      <c r="D717" s="55"/>
      <c r="G717" s="250">
        <v>715</v>
      </c>
      <c r="H717" s="253" t="s">
        <v>3462</v>
      </c>
      <c r="I717" s="253" t="s">
        <v>3096</v>
      </c>
      <c r="J717" s="75">
        <v>45075</v>
      </c>
      <c r="K717" s="75">
        <v>45075</v>
      </c>
      <c r="L717" s="256">
        <v>4.61445E-3</v>
      </c>
      <c r="M717" s="251">
        <v>4.61445E-3</v>
      </c>
    </row>
    <row r="718" spans="1:13">
      <c r="A718" s="55" t="str">
        <f t="shared" si="11"/>
        <v>Y0EEDDD</v>
      </c>
      <c r="B718" s="55" t="s">
        <v>1945</v>
      </c>
      <c r="C718" s="55" t="s">
        <v>1954</v>
      </c>
      <c r="D718" s="55"/>
      <c r="G718" s="250">
        <v>716</v>
      </c>
      <c r="H718" s="253" t="s">
        <v>1348</v>
      </c>
      <c r="I718" s="253" t="s">
        <v>3082</v>
      </c>
      <c r="J718" s="75">
        <v>45075</v>
      </c>
      <c r="K718" s="75">
        <v>45075</v>
      </c>
      <c r="L718" s="256">
        <v>0.48423147999999999</v>
      </c>
      <c r="M718" s="251">
        <v>0.48423147999999999</v>
      </c>
    </row>
    <row r="719" spans="1:13">
      <c r="A719" s="55" t="str">
        <f t="shared" si="11"/>
        <v>Y0ECDWD</v>
      </c>
      <c r="B719" s="55" t="s">
        <v>1953</v>
      </c>
      <c r="C719" s="55" t="s">
        <v>1946</v>
      </c>
      <c r="D719" s="55"/>
      <c r="G719" s="250">
        <v>717</v>
      </c>
      <c r="H719" s="253" t="s">
        <v>1173</v>
      </c>
      <c r="I719" s="253" t="s">
        <v>3065</v>
      </c>
      <c r="J719" s="75">
        <v>45076</v>
      </c>
      <c r="K719" s="75">
        <v>45076</v>
      </c>
      <c r="L719" s="251">
        <v>1.1934376900000001</v>
      </c>
      <c r="M719" s="251">
        <v>1.1934376900000001</v>
      </c>
    </row>
    <row r="720" spans="1:13">
      <c r="A720" s="55" t="str">
        <f t="shared" si="11"/>
        <v>Y0BLWD</v>
      </c>
      <c r="B720" s="55" t="s">
        <v>2899</v>
      </c>
      <c r="C720" s="55" t="s">
        <v>47</v>
      </c>
      <c r="D720" s="55"/>
      <c r="G720" s="250">
        <v>718</v>
      </c>
      <c r="H720" s="253">
        <v>126</v>
      </c>
      <c r="I720" s="253" t="s">
        <v>3103</v>
      </c>
      <c r="J720" s="75">
        <v>45076</v>
      </c>
      <c r="K720" s="75">
        <v>45076</v>
      </c>
      <c r="L720" s="256">
        <v>1.219641E-2</v>
      </c>
      <c r="M720" s="251">
        <v>1.219641E-2</v>
      </c>
    </row>
    <row r="721" spans="1:13">
      <c r="A721" s="55" t="str">
        <f t="shared" si="11"/>
        <v>Y0EERWD</v>
      </c>
      <c r="B721" s="55" t="s">
        <v>1945</v>
      </c>
      <c r="C721" s="55" t="s">
        <v>59</v>
      </c>
      <c r="D721" s="55"/>
      <c r="G721" s="250">
        <v>719</v>
      </c>
      <c r="H721" s="254" t="s">
        <v>1358</v>
      </c>
      <c r="I721" s="253" t="s">
        <v>3089</v>
      </c>
      <c r="J721" s="75">
        <v>45076</v>
      </c>
      <c r="K721" s="75">
        <v>45076</v>
      </c>
      <c r="L721" s="251">
        <v>1.18918911</v>
      </c>
      <c r="M721" s="251">
        <v>1.18918911</v>
      </c>
    </row>
    <row r="722" spans="1:13">
      <c r="A722" s="55" t="str">
        <f t="shared" si="11"/>
        <v>IgnoreIgnore</v>
      </c>
      <c r="B722" s="55" t="s">
        <v>1291</v>
      </c>
      <c r="C722" s="55" t="s">
        <v>1291</v>
      </c>
      <c r="D722" s="55"/>
      <c r="G722" s="250">
        <v>720</v>
      </c>
      <c r="H722" s="253" t="s">
        <v>4309</v>
      </c>
      <c r="I722" s="253" t="s">
        <v>4310</v>
      </c>
      <c r="J722" s="75">
        <v>45076</v>
      </c>
      <c r="K722" s="75">
        <v>45076</v>
      </c>
      <c r="L722" s="256">
        <v>1.31674191</v>
      </c>
      <c r="M722" s="251">
        <v>1.31674191</v>
      </c>
    </row>
    <row r="723" spans="1:13">
      <c r="A723" s="55" t="str">
        <f t="shared" si="11"/>
        <v>Y0ECRDD</v>
      </c>
      <c r="B723" s="55" t="s">
        <v>1953</v>
      </c>
      <c r="C723" s="55" t="s">
        <v>58</v>
      </c>
      <c r="D723" s="55"/>
      <c r="G723" s="250">
        <v>721</v>
      </c>
      <c r="H723" s="254" t="s">
        <v>1157</v>
      </c>
      <c r="I723" s="253" t="s">
        <v>3066</v>
      </c>
      <c r="J723" s="75">
        <v>45076</v>
      </c>
      <c r="K723" s="75">
        <v>45076</v>
      </c>
      <c r="L723" s="256">
        <v>0.16704542999999999</v>
      </c>
      <c r="M723" s="251">
        <v>0.16704542999999999</v>
      </c>
    </row>
    <row r="724" spans="1:13">
      <c r="A724" s="55" t="str">
        <f t="shared" si="11"/>
        <v>Y0ECRWD</v>
      </c>
      <c r="B724" s="55" t="s">
        <v>1953</v>
      </c>
      <c r="C724" s="55" t="s">
        <v>59</v>
      </c>
      <c r="D724" s="55"/>
      <c r="G724" s="250">
        <v>722</v>
      </c>
      <c r="H724" s="253" t="s">
        <v>1171</v>
      </c>
      <c r="I724" s="253" t="s">
        <v>3069</v>
      </c>
      <c r="J724" s="75">
        <v>45076</v>
      </c>
      <c r="K724" s="75">
        <v>45076</v>
      </c>
      <c r="L724" s="256">
        <v>1.17082909</v>
      </c>
      <c r="M724" s="251">
        <v>1.17082909</v>
      </c>
    </row>
    <row r="725" spans="1:13">
      <c r="A725" s="55" t="str">
        <f t="shared" si="11"/>
        <v>Y0ECDDD</v>
      </c>
      <c r="B725" s="55" t="s">
        <v>1953</v>
      </c>
      <c r="C725" s="55" t="s">
        <v>1954</v>
      </c>
      <c r="D725" s="55"/>
      <c r="G725" s="250">
        <v>723</v>
      </c>
      <c r="H725" s="253" t="s">
        <v>1161</v>
      </c>
      <c r="I725" s="253" t="s">
        <v>3062</v>
      </c>
      <c r="J725" s="75">
        <v>45076</v>
      </c>
      <c r="K725" s="75">
        <v>45076</v>
      </c>
      <c r="L725" s="251">
        <v>0.17449971</v>
      </c>
      <c r="M725" s="251">
        <v>0.17449971</v>
      </c>
    </row>
    <row r="726" spans="1:13">
      <c r="A726" s="55" t="str">
        <f t="shared" si="11"/>
        <v>Y0EERDD</v>
      </c>
      <c r="B726" s="55" t="s">
        <v>1945</v>
      </c>
      <c r="C726" s="55" t="s">
        <v>58</v>
      </c>
      <c r="D726" s="55"/>
      <c r="G726" s="250">
        <v>724</v>
      </c>
      <c r="H726" s="253" t="s">
        <v>1343</v>
      </c>
      <c r="I726" s="253" t="s">
        <v>3086</v>
      </c>
      <c r="J726" s="75">
        <v>45076</v>
      </c>
      <c r="K726" s="75">
        <v>45076</v>
      </c>
      <c r="L726" s="256">
        <v>0.2315596</v>
      </c>
      <c r="M726" s="251">
        <v>0.2315596</v>
      </c>
    </row>
    <row r="727" spans="1:13">
      <c r="A727" s="55" t="str">
        <f t="shared" si="11"/>
        <v>Y0ESSWD</v>
      </c>
      <c r="B727" s="55" t="s">
        <v>1940</v>
      </c>
      <c r="C727" s="55" t="s">
        <v>1975</v>
      </c>
      <c r="D727" s="55"/>
      <c r="G727" s="250">
        <v>725</v>
      </c>
      <c r="H727" s="253" t="s">
        <v>495</v>
      </c>
      <c r="I727" s="253" t="s">
        <v>3081</v>
      </c>
      <c r="J727" s="75">
        <v>45076</v>
      </c>
      <c r="K727" s="75">
        <v>45076</v>
      </c>
      <c r="L727" s="256">
        <v>1.1900291300000001</v>
      </c>
      <c r="M727" s="251">
        <v>1.1900291300000001</v>
      </c>
    </row>
    <row r="728" spans="1:13">
      <c r="A728" s="55" t="str">
        <f t="shared" si="11"/>
        <v>Y0ESRDD</v>
      </c>
      <c r="B728" s="55" t="s">
        <v>1940</v>
      </c>
      <c r="C728" s="55" t="s">
        <v>58</v>
      </c>
      <c r="D728" s="55"/>
      <c r="G728" s="250">
        <v>726</v>
      </c>
      <c r="H728" s="253" t="s">
        <v>474</v>
      </c>
      <c r="I728" s="253" t="s">
        <v>3077</v>
      </c>
      <c r="J728" s="75">
        <v>45076</v>
      </c>
      <c r="K728" s="75">
        <v>45076</v>
      </c>
      <c r="L728" s="256">
        <v>0.1935007</v>
      </c>
      <c r="M728" s="251">
        <v>0.1935007</v>
      </c>
    </row>
    <row r="729" spans="1:13">
      <c r="A729" s="55" t="str">
        <f t="shared" si="11"/>
        <v>Y0EEDWD</v>
      </c>
      <c r="B729" s="55" t="s">
        <v>1945</v>
      </c>
      <c r="C729" s="55" t="s">
        <v>1946</v>
      </c>
      <c r="D729" s="55"/>
      <c r="G729" s="250">
        <v>727</v>
      </c>
      <c r="H729" s="254" t="s">
        <v>1360</v>
      </c>
      <c r="I729" s="253" t="s">
        <v>3085</v>
      </c>
      <c r="J729" s="75">
        <v>45076</v>
      </c>
      <c r="K729" s="75">
        <v>45076</v>
      </c>
      <c r="L729" s="251">
        <v>1.19932064</v>
      </c>
      <c r="M729" s="251">
        <v>1.19932064</v>
      </c>
    </row>
    <row r="730" spans="1:13">
      <c r="A730" s="55" t="str">
        <f t="shared" si="11"/>
        <v>Y0ESIDD</v>
      </c>
      <c r="B730" s="55" t="s">
        <v>1940</v>
      </c>
      <c r="C730" s="55" t="s">
        <v>67</v>
      </c>
      <c r="D730" s="55"/>
      <c r="G730" s="250">
        <v>728</v>
      </c>
      <c r="H730" s="253" t="s">
        <v>483</v>
      </c>
      <c r="I730" s="253" t="s">
        <v>3076</v>
      </c>
      <c r="J730" s="75">
        <v>45076</v>
      </c>
      <c r="K730" s="75">
        <v>45076</v>
      </c>
      <c r="L730" s="256">
        <v>0.30190717</v>
      </c>
      <c r="M730" s="251">
        <v>0.30190717</v>
      </c>
    </row>
    <row r="731" spans="1:13">
      <c r="A731" s="55" t="str">
        <f t="shared" si="11"/>
        <v>IgnoreIgnore</v>
      </c>
      <c r="B731" s="55" t="s">
        <v>1291</v>
      </c>
      <c r="C731" s="55" t="s">
        <v>1291</v>
      </c>
      <c r="D731" s="55"/>
      <c r="G731" s="250">
        <v>729</v>
      </c>
      <c r="H731" s="253" t="s">
        <v>4311</v>
      </c>
      <c r="I731" s="253" t="s">
        <v>4312</v>
      </c>
      <c r="J731" s="75">
        <v>45076</v>
      </c>
      <c r="K731" s="75">
        <v>45076</v>
      </c>
      <c r="L731" s="256">
        <v>1.17082909</v>
      </c>
      <c r="M731" s="251">
        <v>1.17082909</v>
      </c>
    </row>
    <row r="732" spans="1:13">
      <c r="A732" s="55" t="str">
        <f t="shared" si="11"/>
        <v>IgnoreIgnore</v>
      </c>
      <c r="B732" s="55" t="s">
        <v>1291</v>
      </c>
      <c r="C732" s="55" t="s">
        <v>1291</v>
      </c>
      <c r="D732" s="55"/>
      <c r="G732" s="250">
        <v>730</v>
      </c>
      <c r="H732" s="253" t="s">
        <v>4313</v>
      </c>
      <c r="I732" s="253" t="s">
        <v>4314</v>
      </c>
      <c r="J732" s="75">
        <v>45076</v>
      </c>
      <c r="K732" s="75">
        <v>45076</v>
      </c>
      <c r="L732" s="256">
        <v>1.1934376900000001</v>
      </c>
      <c r="M732" s="251">
        <v>1.1934376900000001</v>
      </c>
    </row>
    <row r="733" spans="1:13">
      <c r="A733" s="55" t="str">
        <f t="shared" si="11"/>
        <v>Y0EEDDD</v>
      </c>
      <c r="B733" s="55" t="s">
        <v>1945</v>
      </c>
      <c r="C733" s="55" t="s">
        <v>1954</v>
      </c>
      <c r="D733" s="55"/>
      <c r="G733" s="250">
        <v>731</v>
      </c>
      <c r="H733" s="253" t="s">
        <v>1348</v>
      </c>
      <c r="I733" s="253" t="s">
        <v>3082</v>
      </c>
      <c r="J733" s="75">
        <v>45076</v>
      </c>
      <c r="K733" s="75">
        <v>45076</v>
      </c>
      <c r="L733" s="251">
        <v>0.25086246000000001</v>
      </c>
      <c r="M733" s="251">
        <v>0.25086246000000001</v>
      </c>
    </row>
    <row r="734" spans="1:13">
      <c r="A734" s="55" t="str">
        <f t="shared" si="11"/>
        <v>Y0ESRWD</v>
      </c>
      <c r="B734" s="55" t="s">
        <v>1940</v>
      </c>
      <c r="C734" s="55" t="s">
        <v>59</v>
      </c>
      <c r="D734" s="55"/>
      <c r="G734" s="250">
        <v>732</v>
      </c>
      <c r="H734" s="253" t="s">
        <v>506</v>
      </c>
      <c r="I734" s="253" t="s">
        <v>3080</v>
      </c>
      <c r="J734" s="75">
        <v>45076</v>
      </c>
      <c r="K734" s="75">
        <v>45076</v>
      </c>
      <c r="L734" s="251">
        <v>1.31674191</v>
      </c>
      <c r="M734" s="251">
        <v>1.31674191</v>
      </c>
    </row>
    <row r="735" spans="1:13">
      <c r="A735" s="55" t="str">
        <f t="shared" si="11"/>
        <v>Y0ESSDD</v>
      </c>
      <c r="B735" s="55" t="s">
        <v>1940</v>
      </c>
      <c r="C735" s="55" t="s">
        <v>1971</v>
      </c>
      <c r="D735" s="55"/>
      <c r="G735" s="250">
        <v>733</v>
      </c>
      <c r="H735" s="253" t="s">
        <v>491</v>
      </c>
      <c r="I735" s="253" t="s">
        <v>3075</v>
      </c>
      <c r="J735" s="75">
        <v>45076</v>
      </c>
      <c r="K735" s="75">
        <v>45076</v>
      </c>
      <c r="L735" s="256">
        <v>0.19697212</v>
      </c>
      <c r="M735" s="251">
        <v>0.19697212</v>
      </c>
    </row>
    <row r="736" spans="1:13">
      <c r="A736" s="55" t="str">
        <f t="shared" si="11"/>
        <v>IgnoreIgnore</v>
      </c>
      <c r="B736" s="55" t="s">
        <v>1291</v>
      </c>
      <c r="C736" s="55" t="s">
        <v>1291</v>
      </c>
      <c r="D736" s="55"/>
      <c r="G736" s="250">
        <v>734</v>
      </c>
      <c r="H736" s="253" t="s">
        <v>4315</v>
      </c>
      <c r="I736" s="253" t="s">
        <v>4316</v>
      </c>
      <c r="J736" s="75">
        <v>45076</v>
      </c>
      <c r="K736" s="75">
        <v>45076</v>
      </c>
      <c r="L736" s="256">
        <v>1.4440753200000001</v>
      </c>
      <c r="M736" s="251">
        <v>1.4440753200000001</v>
      </c>
    </row>
    <row r="737" spans="1:13">
      <c r="A737" s="55" t="str">
        <f t="shared" si="11"/>
        <v>Y0ESDDD</v>
      </c>
      <c r="B737" s="55" t="s">
        <v>1940</v>
      </c>
      <c r="C737" s="55" t="s">
        <v>1954</v>
      </c>
      <c r="D737" s="55"/>
      <c r="G737" s="250">
        <v>735</v>
      </c>
      <c r="H737" s="253" t="s">
        <v>477</v>
      </c>
      <c r="I737" s="253" t="s">
        <v>3071</v>
      </c>
      <c r="J737" s="75">
        <v>45076</v>
      </c>
      <c r="K737" s="75">
        <v>45076</v>
      </c>
      <c r="L737" s="256">
        <v>0.19617190000000001</v>
      </c>
      <c r="M737" s="251">
        <v>0.19617190000000001</v>
      </c>
    </row>
    <row r="738" spans="1:13">
      <c r="A738" s="55" t="str">
        <f t="shared" si="11"/>
        <v>Y0AIDDD</v>
      </c>
      <c r="B738" s="55" t="s">
        <v>2891</v>
      </c>
      <c r="C738" s="55" t="s">
        <v>1954</v>
      </c>
      <c r="D738" s="55"/>
      <c r="G738" s="250">
        <v>736</v>
      </c>
      <c r="H738" s="253" t="s">
        <v>3468</v>
      </c>
      <c r="I738" s="253" t="s">
        <v>3145</v>
      </c>
      <c r="J738" s="75">
        <v>45076</v>
      </c>
      <c r="K738" s="75">
        <v>45076</v>
      </c>
      <c r="L738" s="251">
        <v>2.37193E-3</v>
      </c>
      <c r="M738" s="251">
        <v>2.37193E-3</v>
      </c>
    </row>
    <row r="739" spans="1:13">
      <c r="A739" s="55" t="str">
        <f t="shared" si="11"/>
        <v>Y0AIDWD</v>
      </c>
      <c r="B739" s="55" t="s">
        <v>2891</v>
      </c>
      <c r="C739" s="55" t="s">
        <v>1946</v>
      </c>
      <c r="D739" s="55"/>
      <c r="G739" s="250">
        <v>737</v>
      </c>
      <c r="H739" s="253" t="s">
        <v>3486</v>
      </c>
      <c r="I739" s="253" t="s">
        <v>3148</v>
      </c>
      <c r="J739" s="75">
        <v>45076</v>
      </c>
      <c r="K739" s="75">
        <v>45076</v>
      </c>
      <c r="L739" s="251">
        <v>1.0011829999999999E-2</v>
      </c>
      <c r="M739" s="251">
        <v>1.0011829999999999E-2</v>
      </c>
    </row>
    <row r="740" spans="1:13">
      <c r="A740" s="55" t="str">
        <f t="shared" si="11"/>
        <v>Y0BLDDD</v>
      </c>
      <c r="B740" s="55" t="s">
        <v>2899</v>
      </c>
      <c r="C740" s="55" t="s">
        <v>1954</v>
      </c>
      <c r="D740" s="55"/>
      <c r="G740" s="250">
        <v>738</v>
      </c>
      <c r="H740" s="253" t="s">
        <v>3462</v>
      </c>
      <c r="I740" s="253" t="s">
        <v>3096</v>
      </c>
      <c r="J740" s="75">
        <v>45076</v>
      </c>
      <c r="K740" s="75">
        <v>45076</v>
      </c>
      <c r="L740" s="256">
        <v>1.64701E-3</v>
      </c>
      <c r="M740" s="251">
        <v>1.64701E-3</v>
      </c>
    </row>
    <row r="741" spans="1:13">
      <c r="A741" s="55" t="str">
        <f t="shared" si="11"/>
        <v>Y0BLDWD</v>
      </c>
      <c r="B741" s="55" t="s">
        <v>2899</v>
      </c>
      <c r="C741" s="55" t="s">
        <v>1946</v>
      </c>
      <c r="D741" s="55"/>
      <c r="G741" s="250">
        <v>739</v>
      </c>
      <c r="H741" s="253" t="s">
        <v>3495</v>
      </c>
      <c r="I741" s="253" t="s">
        <v>3099</v>
      </c>
      <c r="J741" s="75">
        <v>45076</v>
      </c>
      <c r="K741" s="75">
        <v>45076</v>
      </c>
      <c r="L741" s="256">
        <v>1.3033899999999999E-2</v>
      </c>
      <c r="M741" s="251">
        <v>1.3033899999999999E-2</v>
      </c>
    </row>
    <row r="742" spans="1:13">
      <c r="A742" s="55" t="str">
        <f t="shared" si="11"/>
        <v>Y0AISWD</v>
      </c>
      <c r="B742" s="55" t="s">
        <v>2891</v>
      </c>
      <c r="C742" s="55" t="s">
        <v>1975</v>
      </c>
      <c r="D742" s="55"/>
      <c r="G742" s="250">
        <v>740</v>
      </c>
      <c r="H742" s="253" t="s">
        <v>3491</v>
      </c>
      <c r="I742" s="253" t="s">
        <v>3152</v>
      </c>
      <c r="J742" s="75">
        <v>45076</v>
      </c>
      <c r="K742" s="75">
        <v>45076</v>
      </c>
      <c r="L742" s="256">
        <v>9.2401299999999992E-3</v>
      </c>
      <c r="M742" s="251">
        <v>9.2401299999999992E-3</v>
      </c>
    </row>
    <row r="743" spans="1:13">
      <c r="A743" s="55" t="str">
        <f t="shared" si="11"/>
        <v>Y0AISDD</v>
      </c>
      <c r="B743" s="55" t="s">
        <v>2891</v>
      </c>
      <c r="C743" s="55" t="s">
        <v>1971</v>
      </c>
      <c r="D743" s="55"/>
      <c r="G743" s="250">
        <v>741</v>
      </c>
      <c r="H743" s="253" t="s">
        <v>3465</v>
      </c>
      <c r="I743" s="253" t="s">
        <v>3149</v>
      </c>
      <c r="J743" s="75">
        <v>45076</v>
      </c>
      <c r="K743" s="75">
        <v>45076</v>
      </c>
      <c r="L743" s="256">
        <v>1.46389E-3</v>
      </c>
      <c r="M743" s="251">
        <v>1.46389E-3</v>
      </c>
    </row>
    <row r="744" spans="1:13">
      <c r="A744" s="55" t="str">
        <f t="shared" si="11"/>
        <v>Y0BLDDI</v>
      </c>
      <c r="B744" s="55" t="s">
        <v>2899</v>
      </c>
      <c r="C744" s="55" t="s">
        <v>4304</v>
      </c>
      <c r="D744" s="55"/>
      <c r="G744" s="250">
        <v>742</v>
      </c>
      <c r="H744" s="253">
        <v>125</v>
      </c>
      <c r="I744" s="253" t="s">
        <v>3100</v>
      </c>
      <c r="J744" s="75">
        <v>45076</v>
      </c>
      <c r="K744" s="75">
        <v>45076</v>
      </c>
      <c r="L744" s="256">
        <v>1.5577399999999999E-3</v>
      </c>
      <c r="M744" s="251">
        <v>1.5577399999999999E-3</v>
      </c>
    </row>
    <row r="745" spans="1:13">
      <c r="A745" s="55" t="str">
        <f t="shared" si="11"/>
        <v>Y0ESDWD</v>
      </c>
      <c r="B745" s="55" t="s">
        <v>1940</v>
      </c>
      <c r="C745" s="55" t="s">
        <v>1946</v>
      </c>
      <c r="D745" s="55"/>
      <c r="G745" s="250">
        <v>743</v>
      </c>
      <c r="H745" s="253" t="s">
        <v>508</v>
      </c>
      <c r="I745" s="253" t="s">
        <v>3073</v>
      </c>
      <c r="J745" s="75">
        <v>45076</v>
      </c>
      <c r="K745" s="75">
        <v>45076</v>
      </c>
      <c r="L745" s="256">
        <v>1.4440753200000001</v>
      </c>
      <c r="M745" s="251">
        <v>1.4440753200000001</v>
      </c>
    </row>
    <row r="746" spans="1:13">
      <c r="A746" s="55" t="str">
        <f t="shared" si="11"/>
        <v>Y0ECDDD</v>
      </c>
      <c r="B746" s="55" t="s">
        <v>1953</v>
      </c>
      <c r="C746" s="55" t="s">
        <v>1954</v>
      </c>
      <c r="D746" s="55"/>
      <c r="G746" s="250">
        <v>744</v>
      </c>
      <c r="H746" s="253" t="s">
        <v>1161</v>
      </c>
      <c r="I746" s="253" t="s">
        <v>3062</v>
      </c>
      <c r="J746" s="75">
        <v>45077</v>
      </c>
      <c r="K746" s="75">
        <v>45077</v>
      </c>
      <c r="L746" s="256">
        <v>0.15916047999999999</v>
      </c>
      <c r="M746" s="251">
        <v>0.15916047999999999</v>
      </c>
    </row>
    <row r="747" spans="1:13">
      <c r="A747" s="55" t="str">
        <f t="shared" si="11"/>
        <v>Y0ECRDD</v>
      </c>
      <c r="B747" s="55" t="s">
        <v>1953</v>
      </c>
      <c r="C747" s="55" t="s">
        <v>58</v>
      </c>
      <c r="D747" s="55"/>
      <c r="G747" s="250">
        <v>745</v>
      </c>
      <c r="H747" s="253" t="s">
        <v>1157</v>
      </c>
      <c r="I747" s="253" t="s">
        <v>3066</v>
      </c>
      <c r="J747" s="75">
        <v>45077</v>
      </c>
      <c r="K747" s="75">
        <v>45077</v>
      </c>
      <c r="L747" s="251">
        <v>0.16624427999999999</v>
      </c>
      <c r="M747" s="251">
        <v>0.16624427999999999</v>
      </c>
    </row>
    <row r="748" spans="1:13">
      <c r="A748" s="55" t="str">
        <f t="shared" si="11"/>
        <v>Y0EERDD</v>
      </c>
      <c r="B748" s="55" t="s">
        <v>1945</v>
      </c>
      <c r="C748" s="55" t="s">
        <v>58</v>
      </c>
      <c r="D748" s="55"/>
      <c r="G748" s="250">
        <v>746</v>
      </c>
      <c r="H748" s="253" t="s">
        <v>1343</v>
      </c>
      <c r="I748" s="253" t="s">
        <v>3086</v>
      </c>
      <c r="J748" s="75">
        <v>45077</v>
      </c>
      <c r="K748" s="75">
        <v>45077</v>
      </c>
      <c r="L748" s="256">
        <v>0.16894306000000001</v>
      </c>
      <c r="M748" s="251">
        <v>0.16894306000000001</v>
      </c>
    </row>
    <row r="749" spans="1:13">
      <c r="A749" s="55" t="str">
        <f t="shared" si="11"/>
        <v>Y0ESRDD</v>
      </c>
      <c r="B749" s="55" t="s">
        <v>1940</v>
      </c>
      <c r="C749" s="55" t="s">
        <v>58</v>
      </c>
      <c r="D749" s="55"/>
      <c r="G749" s="250">
        <v>747</v>
      </c>
      <c r="H749" s="253" t="s">
        <v>474</v>
      </c>
      <c r="I749" s="253" t="s">
        <v>3077</v>
      </c>
      <c r="J749" s="75">
        <v>45077</v>
      </c>
      <c r="K749" s="75">
        <v>45077</v>
      </c>
      <c r="L749" s="256">
        <v>0.19593664999999999</v>
      </c>
      <c r="M749" s="251">
        <v>0.19593664999999999</v>
      </c>
    </row>
    <row r="750" spans="1:13">
      <c r="A750" s="55" t="str">
        <f t="shared" si="11"/>
        <v>Y0ESIDD</v>
      </c>
      <c r="B750" s="55" t="s">
        <v>1940</v>
      </c>
      <c r="C750" s="55" t="s">
        <v>67</v>
      </c>
      <c r="D750" s="55"/>
      <c r="G750" s="250">
        <v>748</v>
      </c>
      <c r="H750" s="253" t="s">
        <v>483</v>
      </c>
      <c r="I750" s="253" t="s">
        <v>3076</v>
      </c>
      <c r="J750" s="75">
        <v>45077</v>
      </c>
      <c r="K750" s="75">
        <v>45077</v>
      </c>
      <c r="L750" s="256">
        <v>0.30583202999999998</v>
      </c>
      <c r="M750" s="251">
        <v>0.30583202999999998</v>
      </c>
    </row>
    <row r="751" spans="1:13">
      <c r="A751" s="55" t="str">
        <f t="shared" si="11"/>
        <v>Y0BLDDI</v>
      </c>
      <c r="B751" s="55" t="s">
        <v>2899</v>
      </c>
      <c r="C751" s="55" t="s">
        <v>4304</v>
      </c>
      <c r="D751" s="55"/>
      <c r="G751" s="250">
        <v>749</v>
      </c>
      <c r="H751" s="253">
        <v>125</v>
      </c>
      <c r="I751" s="253" t="s">
        <v>3100</v>
      </c>
      <c r="J751" s="75">
        <v>45077</v>
      </c>
      <c r="K751" s="75">
        <v>45077</v>
      </c>
      <c r="L751" s="256">
        <v>1.4662500000000001E-3</v>
      </c>
      <c r="M751" s="251">
        <v>1.4662500000000001E-3</v>
      </c>
    </row>
    <row r="752" spans="1:13">
      <c r="A752" s="55" t="str">
        <f t="shared" si="11"/>
        <v>Y0ESSDD</v>
      </c>
      <c r="B752" s="55" t="s">
        <v>1940</v>
      </c>
      <c r="C752" s="55" t="s">
        <v>1971</v>
      </c>
      <c r="D752" s="55"/>
      <c r="G752" s="250">
        <v>750</v>
      </c>
      <c r="H752" s="253" t="s">
        <v>491</v>
      </c>
      <c r="I752" s="253" t="s">
        <v>3075</v>
      </c>
      <c r="J752" s="75">
        <v>45077</v>
      </c>
      <c r="K752" s="75">
        <v>45077</v>
      </c>
      <c r="L752" s="256">
        <v>0.19946775</v>
      </c>
      <c r="M752" s="251">
        <v>0.19946775</v>
      </c>
    </row>
    <row r="753" spans="1:13">
      <c r="A753" s="55" t="str">
        <f t="shared" si="11"/>
        <v>Y0ESDDD</v>
      </c>
      <c r="B753" s="55" t="s">
        <v>1940</v>
      </c>
      <c r="C753" s="55" t="s">
        <v>1954</v>
      </c>
      <c r="D753" s="55"/>
      <c r="G753" s="250">
        <v>751</v>
      </c>
      <c r="H753" s="253" t="s">
        <v>477</v>
      </c>
      <c r="I753" s="253" t="s">
        <v>3071</v>
      </c>
      <c r="J753" s="75">
        <v>45077</v>
      </c>
      <c r="K753" s="75">
        <v>45077</v>
      </c>
      <c r="L753" s="256">
        <v>0.19862241</v>
      </c>
      <c r="M753" s="251">
        <v>0.19862241</v>
      </c>
    </row>
    <row r="754" spans="1:13">
      <c r="A754" s="55" t="str">
        <f t="shared" si="11"/>
        <v>Y0AIDDD</v>
      </c>
      <c r="B754" s="55" t="s">
        <v>2891</v>
      </c>
      <c r="C754" s="55" t="s">
        <v>1954</v>
      </c>
      <c r="D754" s="55"/>
      <c r="G754" s="250">
        <v>752</v>
      </c>
      <c r="H754" s="253" t="s">
        <v>3468</v>
      </c>
      <c r="I754" s="253" t="s">
        <v>3145</v>
      </c>
      <c r="J754" s="75">
        <v>45077</v>
      </c>
      <c r="K754" s="75">
        <v>45077</v>
      </c>
      <c r="L754" s="256">
        <v>2.9281400000000001E-3</v>
      </c>
      <c r="M754" s="251">
        <v>2.9281400000000001E-3</v>
      </c>
    </row>
    <row r="755" spans="1:13">
      <c r="A755" s="55" t="str">
        <f t="shared" si="11"/>
        <v>Y0BLDDD</v>
      </c>
      <c r="B755" s="55" t="s">
        <v>2899</v>
      </c>
      <c r="C755" s="55" t="s">
        <v>1954</v>
      </c>
      <c r="D755" s="55"/>
      <c r="G755" s="250">
        <v>753</v>
      </c>
      <c r="H755" s="253" t="s">
        <v>3462</v>
      </c>
      <c r="I755" s="253" t="s">
        <v>3096</v>
      </c>
      <c r="J755" s="75">
        <v>45077</v>
      </c>
      <c r="K755" s="75">
        <v>45077</v>
      </c>
      <c r="L755" s="256">
        <v>1.5553100000000001E-3</v>
      </c>
      <c r="M755" s="251">
        <v>1.5553100000000001E-3</v>
      </c>
    </row>
    <row r="756" spans="1:13">
      <c r="A756" s="55" t="str">
        <f t="shared" si="11"/>
        <v>Y0AISDD</v>
      </c>
      <c r="B756" s="55" t="s">
        <v>2891</v>
      </c>
      <c r="C756" s="55" t="s">
        <v>1971</v>
      </c>
      <c r="D756" s="55"/>
      <c r="G756" s="250">
        <v>754</v>
      </c>
      <c r="H756" s="253" t="s">
        <v>3465</v>
      </c>
      <c r="I756" s="253" t="s">
        <v>3149</v>
      </c>
      <c r="J756" s="75">
        <v>45077</v>
      </c>
      <c r="K756" s="75">
        <v>45077</v>
      </c>
      <c r="L756" s="251">
        <v>2.79378E-3</v>
      </c>
      <c r="M756" s="251">
        <v>2.79378E-3</v>
      </c>
    </row>
    <row r="757" spans="1:13">
      <c r="A757" s="55" t="str">
        <f t="shared" si="11"/>
        <v>Y0EEDDD</v>
      </c>
      <c r="B757" s="55" t="s">
        <v>1945</v>
      </c>
      <c r="C757" s="55" t="s">
        <v>1954</v>
      </c>
      <c r="D757" s="55"/>
      <c r="G757" s="250">
        <v>755</v>
      </c>
      <c r="H757" s="253" t="s">
        <v>1348</v>
      </c>
      <c r="I757" s="253" t="s">
        <v>3082</v>
      </c>
      <c r="J757" s="75">
        <v>45077</v>
      </c>
      <c r="K757" s="75">
        <v>45077</v>
      </c>
      <c r="L757" s="251">
        <v>0.18522069999999999</v>
      </c>
      <c r="M757" s="251">
        <v>0.18522069999999999</v>
      </c>
    </row>
    <row r="758" spans="1:13">
      <c r="A758" s="55" t="str">
        <f t="shared" si="11"/>
        <v>Y0ECRDD</v>
      </c>
      <c r="B758" s="55" t="s">
        <v>1953</v>
      </c>
      <c r="C758" s="55" t="s">
        <v>58</v>
      </c>
      <c r="D758" s="55"/>
      <c r="G758" s="250">
        <v>756</v>
      </c>
      <c r="H758" s="253" t="s">
        <v>1157</v>
      </c>
      <c r="I758" s="253" t="s">
        <v>3066</v>
      </c>
      <c r="J758" s="75">
        <v>45078</v>
      </c>
      <c r="K758" s="75">
        <v>45078</v>
      </c>
      <c r="L758" s="251">
        <v>0.16441527</v>
      </c>
      <c r="M758" s="251">
        <v>0.16441527</v>
      </c>
    </row>
    <row r="759" spans="1:13">
      <c r="A759" s="55" t="str">
        <f t="shared" si="11"/>
        <v>Y0ECDDD</v>
      </c>
      <c r="B759" s="55" t="s">
        <v>1953</v>
      </c>
      <c r="C759" s="55" t="s">
        <v>1954</v>
      </c>
      <c r="D759" s="55"/>
      <c r="G759" s="250">
        <v>757</v>
      </c>
      <c r="H759" s="253" t="s">
        <v>1161</v>
      </c>
      <c r="I759" s="253" t="s">
        <v>3062</v>
      </c>
      <c r="J759" s="75">
        <v>45078</v>
      </c>
      <c r="K759" s="75">
        <v>45078</v>
      </c>
      <c r="L759" s="256">
        <v>0.17341951999999999</v>
      </c>
      <c r="M759" s="251">
        <v>0.17341951999999999</v>
      </c>
    </row>
    <row r="760" spans="1:13">
      <c r="A760" s="55" t="str">
        <f t="shared" si="11"/>
        <v>Y0EERDD</v>
      </c>
      <c r="B760" s="55" t="s">
        <v>1945</v>
      </c>
      <c r="C760" s="55" t="s">
        <v>58</v>
      </c>
      <c r="D760" s="55"/>
      <c r="G760" s="250">
        <v>758</v>
      </c>
      <c r="H760" s="253" t="s">
        <v>1343</v>
      </c>
      <c r="I760" s="253" t="s">
        <v>3086</v>
      </c>
      <c r="J760" s="75">
        <v>45078</v>
      </c>
      <c r="K760" s="75">
        <v>45078</v>
      </c>
      <c r="L760" s="256">
        <v>0.31033577000000001</v>
      </c>
      <c r="M760" s="251">
        <v>0.31033577000000001</v>
      </c>
    </row>
    <row r="761" spans="1:13">
      <c r="A761" s="55" t="str">
        <f t="shared" si="11"/>
        <v>Y0ESRDD</v>
      </c>
      <c r="B761" s="55" t="s">
        <v>1940</v>
      </c>
      <c r="C761" s="55" t="s">
        <v>58</v>
      </c>
      <c r="D761" s="55"/>
      <c r="G761" s="250">
        <v>759</v>
      </c>
      <c r="H761" s="253" t="s">
        <v>474</v>
      </c>
      <c r="I761" s="253" t="s">
        <v>3077</v>
      </c>
      <c r="J761" s="75">
        <v>45078</v>
      </c>
      <c r="K761" s="75">
        <v>45078</v>
      </c>
      <c r="L761" s="256">
        <v>0.21418205000000001</v>
      </c>
      <c r="M761" s="251">
        <v>0.21418205000000001</v>
      </c>
    </row>
    <row r="762" spans="1:13">
      <c r="A762" s="55" t="str">
        <f t="shared" si="11"/>
        <v>Y0ESIDD</v>
      </c>
      <c r="B762" s="55" t="s">
        <v>1940</v>
      </c>
      <c r="C762" s="55" t="s">
        <v>67</v>
      </c>
      <c r="D762" s="55"/>
      <c r="G762" s="250">
        <v>760</v>
      </c>
      <c r="H762" s="253" t="s">
        <v>483</v>
      </c>
      <c r="I762" s="253" t="s">
        <v>3076</v>
      </c>
      <c r="J762" s="75">
        <v>45078</v>
      </c>
      <c r="K762" s="75">
        <v>45078</v>
      </c>
      <c r="L762" s="251">
        <v>0.33409095999999999</v>
      </c>
      <c r="M762" s="251">
        <v>0.33409095999999999</v>
      </c>
    </row>
    <row r="763" spans="1:13">
      <c r="A763" s="55" t="str">
        <f t="shared" si="11"/>
        <v>Y0BLDDI</v>
      </c>
      <c r="B763" s="55" t="s">
        <v>2899</v>
      </c>
      <c r="C763" s="55" t="s">
        <v>4304</v>
      </c>
      <c r="D763" s="55"/>
      <c r="G763" s="250">
        <v>761</v>
      </c>
      <c r="H763" s="253">
        <v>125</v>
      </c>
      <c r="I763" s="253" t="s">
        <v>3100</v>
      </c>
      <c r="J763" s="75">
        <v>45078</v>
      </c>
      <c r="K763" s="75">
        <v>45078</v>
      </c>
      <c r="L763" s="256">
        <v>3.30657E-3</v>
      </c>
      <c r="M763" s="251">
        <v>3.30657E-3</v>
      </c>
    </row>
    <row r="764" spans="1:13">
      <c r="A764" s="55" t="str">
        <f t="shared" si="11"/>
        <v>Y0ESSDD</v>
      </c>
      <c r="B764" s="55" t="s">
        <v>1940</v>
      </c>
      <c r="C764" s="55" t="s">
        <v>1971</v>
      </c>
      <c r="D764" s="55"/>
      <c r="G764" s="250">
        <v>762</v>
      </c>
      <c r="H764" s="253" t="s">
        <v>491</v>
      </c>
      <c r="I764" s="253" t="s">
        <v>3075</v>
      </c>
      <c r="J764" s="75">
        <v>45078</v>
      </c>
      <c r="K764" s="75">
        <v>45078</v>
      </c>
      <c r="L764" s="256">
        <v>0.21802888000000001</v>
      </c>
      <c r="M764" s="251">
        <v>0.21802888000000001</v>
      </c>
    </row>
    <row r="765" spans="1:13">
      <c r="A765" s="55" t="str">
        <f t="shared" si="11"/>
        <v>Y0ESDDD</v>
      </c>
      <c r="B765" s="55" t="s">
        <v>1940</v>
      </c>
      <c r="C765" s="55" t="s">
        <v>1954</v>
      </c>
      <c r="D765" s="55"/>
      <c r="G765" s="250">
        <v>763</v>
      </c>
      <c r="H765" s="253" t="s">
        <v>477</v>
      </c>
      <c r="I765" s="253" t="s">
        <v>3071</v>
      </c>
      <c r="J765" s="75">
        <v>45078</v>
      </c>
      <c r="K765" s="75">
        <v>45078</v>
      </c>
      <c r="L765" s="256">
        <v>0.21685264000000001</v>
      </c>
      <c r="M765" s="251">
        <v>0.21685264000000001</v>
      </c>
    </row>
    <row r="766" spans="1:13">
      <c r="A766" s="55" t="str">
        <f t="shared" si="11"/>
        <v>Y0AIDDD</v>
      </c>
      <c r="B766" s="55" t="s">
        <v>2891</v>
      </c>
      <c r="C766" s="55" t="s">
        <v>1954</v>
      </c>
      <c r="D766" s="55"/>
      <c r="G766" s="250">
        <v>764</v>
      </c>
      <c r="H766" s="253" t="s">
        <v>3468</v>
      </c>
      <c r="I766" s="253" t="s">
        <v>3145</v>
      </c>
      <c r="J766" s="75">
        <v>45078</v>
      </c>
      <c r="K766" s="75">
        <v>45078</v>
      </c>
      <c r="L766" s="251">
        <v>7.7338700000000003E-3</v>
      </c>
      <c r="M766" s="251">
        <v>7.7338700000000003E-3</v>
      </c>
    </row>
    <row r="767" spans="1:13">
      <c r="A767" s="55" t="str">
        <f t="shared" si="11"/>
        <v>Y0BLDDD</v>
      </c>
      <c r="B767" s="55" t="s">
        <v>2899</v>
      </c>
      <c r="C767" s="55" t="s">
        <v>1954</v>
      </c>
      <c r="D767" s="55"/>
      <c r="G767" s="250">
        <v>765</v>
      </c>
      <c r="H767" s="253" t="s">
        <v>3462</v>
      </c>
      <c r="I767" s="253" t="s">
        <v>3096</v>
      </c>
      <c r="J767" s="75">
        <v>45078</v>
      </c>
      <c r="K767" s="75">
        <v>45078</v>
      </c>
      <c r="L767" s="256">
        <v>3.39529E-3</v>
      </c>
      <c r="M767" s="251">
        <v>3.39529E-3</v>
      </c>
    </row>
    <row r="768" spans="1:13">
      <c r="A768" s="55" t="str">
        <f t="shared" si="11"/>
        <v>Y0AISDD</v>
      </c>
      <c r="B768" s="55" t="s">
        <v>2891</v>
      </c>
      <c r="C768" s="55" t="s">
        <v>1971</v>
      </c>
      <c r="D768" s="55"/>
      <c r="G768" s="250">
        <v>766</v>
      </c>
      <c r="H768" s="253" t="s">
        <v>3465</v>
      </c>
      <c r="I768" s="253" t="s">
        <v>3149</v>
      </c>
      <c r="J768" s="75">
        <v>45078</v>
      </c>
      <c r="K768" s="75">
        <v>45078</v>
      </c>
      <c r="L768" s="256">
        <v>7.5666700000000002E-3</v>
      </c>
      <c r="M768" s="251">
        <v>7.5666700000000002E-3</v>
      </c>
    </row>
    <row r="769" spans="1:13">
      <c r="A769" s="55" t="str">
        <f t="shared" si="11"/>
        <v>Y0EEDDD</v>
      </c>
      <c r="B769" s="55" t="s">
        <v>1945</v>
      </c>
      <c r="C769" s="55" t="s">
        <v>1954</v>
      </c>
      <c r="D769" s="55"/>
      <c r="G769" s="250">
        <v>767</v>
      </c>
      <c r="H769" s="253" t="s">
        <v>1348</v>
      </c>
      <c r="I769" s="253" t="s">
        <v>3082</v>
      </c>
      <c r="J769" s="75">
        <v>45078</v>
      </c>
      <c r="K769" s="75">
        <v>45078</v>
      </c>
      <c r="L769" s="256">
        <v>0.33198874</v>
      </c>
      <c r="M769" s="251">
        <v>0.33198874</v>
      </c>
    </row>
    <row r="770" spans="1:13">
      <c r="A770" s="55" t="str">
        <f t="shared" si="11"/>
        <v>Y0ECRDD</v>
      </c>
      <c r="B770" s="55" t="s">
        <v>1953</v>
      </c>
      <c r="C770" s="55" t="s">
        <v>58</v>
      </c>
      <c r="D770" s="55"/>
      <c r="G770" s="250">
        <v>768</v>
      </c>
      <c r="H770" s="253" t="s">
        <v>1157</v>
      </c>
      <c r="I770" s="253" t="s">
        <v>3066</v>
      </c>
      <c r="J770" s="75">
        <v>45079</v>
      </c>
      <c r="K770" s="75">
        <v>45079</v>
      </c>
      <c r="L770" s="256">
        <v>0.16938568000000001</v>
      </c>
      <c r="M770" s="251">
        <v>0.16938568000000001</v>
      </c>
    </row>
    <row r="771" spans="1:13">
      <c r="A771" s="55" t="str">
        <f t="shared" si="11"/>
        <v>Y0ECDDD</v>
      </c>
      <c r="B771" s="55" t="s">
        <v>1953</v>
      </c>
      <c r="C771" s="55" t="s">
        <v>1954</v>
      </c>
      <c r="D771" s="55"/>
      <c r="G771" s="250">
        <v>769</v>
      </c>
      <c r="H771" s="253" t="s">
        <v>1161</v>
      </c>
      <c r="I771" s="253" t="s">
        <v>3062</v>
      </c>
      <c r="J771" s="75">
        <v>45079</v>
      </c>
      <c r="K771" s="75">
        <v>45079</v>
      </c>
      <c r="L771" s="256">
        <v>0.16134958999999999</v>
      </c>
      <c r="M771" s="251">
        <v>0.16134958999999999</v>
      </c>
    </row>
    <row r="772" spans="1:13">
      <c r="A772" s="55" t="str">
        <f t="shared" ref="A772:A835" si="12">+B772&amp;C772</f>
        <v>Y0EERDD</v>
      </c>
      <c r="B772" s="55" t="s">
        <v>1945</v>
      </c>
      <c r="C772" s="55" t="s">
        <v>58</v>
      </c>
      <c r="D772" s="55"/>
      <c r="G772" s="250">
        <v>770</v>
      </c>
      <c r="H772" s="254" t="s">
        <v>1343</v>
      </c>
      <c r="I772" s="253" t="s">
        <v>3086</v>
      </c>
      <c r="J772" s="75">
        <v>45079</v>
      </c>
      <c r="K772" s="75">
        <v>45079</v>
      </c>
      <c r="L772" s="256">
        <v>0.22892443000000001</v>
      </c>
      <c r="M772" s="251">
        <v>0.22892443000000001</v>
      </c>
    </row>
    <row r="773" spans="1:13">
      <c r="A773" s="55" t="str">
        <f t="shared" si="12"/>
        <v>Y0ESRDD</v>
      </c>
      <c r="B773" s="55" t="s">
        <v>1940</v>
      </c>
      <c r="C773" s="55" t="s">
        <v>58</v>
      </c>
      <c r="D773" s="55"/>
      <c r="G773" s="250">
        <v>771</v>
      </c>
      <c r="H773" s="254" t="s">
        <v>474</v>
      </c>
      <c r="I773" s="253" t="s">
        <v>3077</v>
      </c>
      <c r="J773" s="75">
        <v>45079</v>
      </c>
      <c r="K773" s="75">
        <v>45079</v>
      </c>
      <c r="L773" s="256">
        <v>0.19497906000000001</v>
      </c>
      <c r="M773" s="251">
        <v>0.19497906000000001</v>
      </c>
    </row>
    <row r="774" spans="1:13">
      <c r="A774" s="55" t="str">
        <f t="shared" si="12"/>
        <v>Y0ESIDD</v>
      </c>
      <c r="B774" s="55" t="s">
        <v>1940</v>
      </c>
      <c r="C774" s="55" t="s">
        <v>67</v>
      </c>
      <c r="D774" s="55"/>
      <c r="G774" s="250">
        <v>772</v>
      </c>
      <c r="H774" s="253" t="s">
        <v>483</v>
      </c>
      <c r="I774" s="253" t="s">
        <v>3076</v>
      </c>
      <c r="J774" s="75">
        <v>45079</v>
      </c>
      <c r="K774" s="75">
        <v>45079</v>
      </c>
      <c r="L774" s="256">
        <v>0.30426208999999999</v>
      </c>
      <c r="M774" s="251">
        <v>0.30426208999999999</v>
      </c>
    </row>
    <row r="775" spans="1:13">
      <c r="A775" s="55" t="str">
        <f t="shared" si="12"/>
        <v>Y0BLDDI</v>
      </c>
      <c r="B775" s="55" t="s">
        <v>2899</v>
      </c>
      <c r="C775" s="55" t="s">
        <v>4304</v>
      </c>
      <c r="D775" s="55"/>
      <c r="G775" s="250">
        <v>773</v>
      </c>
      <c r="H775" s="253">
        <v>125</v>
      </c>
      <c r="I775" s="253" t="s">
        <v>3100</v>
      </c>
      <c r="J775" s="75">
        <v>45079</v>
      </c>
      <c r="K775" s="75">
        <v>45079</v>
      </c>
      <c r="L775" s="256">
        <v>2.7179700000000001E-3</v>
      </c>
      <c r="M775" s="251">
        <v>2.7179700000000001E-3</v>
      </c>
    </row>
    <row r="776" spans="1:13">
      <c r="A776" s="55" t="str">
        <f t="shared" si="12"/>
        <v>Y0ESSDD</v>
      </c>
      <c r="B776" s="55" t="s">
        <v>1940</v>
      </c>
      <c r="C776" s="55" t="s">
        <v>1971</v>
      </c>
      <c r="D776" s="55"/>
      <c r="G776" s="250">
        <v>774</v>
      </c>
      <c r="H776" s="253" t="s">
        <v>491</v>
      </c>
      <c r="I776" s="253" t="s">
        <v>3075</v>
      </c>
      <c r="J776" s="75">
        <v>45079</v>
      </c>
      <c r="K776" s="75">
        <v>45079</v>
      </c>
      <c r="L776" s="256">
        <v>0.19847666</v>
      </c>
      <c r="M776" s="251">
        <v>0.19847666</v>
      </c>
    </row>
    <row r="777" spans="1:13">
      <c r="A777" s="55" t="str">
        <f t="shared" si="12"/>
        <v>Y0ESDDD</v>
      </c>
      <c r="B777" s="55" t="s">
        <v>1940</v>
      </c>
      <c r="C777" s="55" t="s">
        <v>1954</v>
      </c>
      <c r="D777" s="55"/>
      <c r="G777" s="250">
        <v>775</v>
      </c>
      <c r="H777" s="253" t="s">
        <v>477</v>
      </c>
      <c r="I777" s="253" t="s">
        <v>3071</v>
      </c>
      <c r="J777" s="75">
        <v>45079</v>
      </c>
      <c r="K777" s="75">
        <v>45079</v>
      </c>
      <c r="L777" s="256">
        <v>0.19764956</v>
      </c>
      <c r="M777" s="251">
        <v>0.19764956</v>
      </c>
    </row>
    <row r="778" spans="1:13">
      <c r="A778" s="55" t="str">
        <f t="shared" si="12"/>
        <v>Y0AIDDD</v>
      </c>
      <c r="B778" s="55" t="s">
        <v>2891</v>
      </c>
      <c r="C778" s="55" t="s">
        <v>1954</v>
      </c>
      <c r="D778" s="55"/>
      <c r="G778" s="250">
        <v>776</v>
      </c>
      <c r="H778" s="253" t="s">
        <v>3468</v>
      </c>
      <c r="I778" s="253" t="s">
        <v>3145</v>
      </c>
      <c r="J778" s="75">
        <v>45079</v>
      </c>
      <c r="K778" s="75">
        <v>45079</v>
      </c>
      <c r="L778" s="251">
        <v>4.2743700000000004E-3</v>
      </c>
      <c r="M778" s="251">
        <v>4.2743700000000004E-3</v>
      </c>
    </row>
    <row r="779" spans="1:13">
      <c r="A779" s="55" t="str">
        <f t="shared" si="12"/>
        <v>Y0BLDDD</v>
      </c>
      <c r="B779" s="55" t="s">
        <v>2899</v>
      </c>
      <c r="C779" s="55" t="s">
        <v>1954</v>
      </c>
      <c r="D779" s="55"/>
      <c r="G779" s="250">
        <v>777</v>
      </c>
      <c r="H779" s="253" t="s">
        <v>3462</v>
      </c>
      <c r="I779" s="253" t="s">
        <v>3096</v>
      </c>
      <c r="J779" s="75">
        <v>45079</v>
      </c>
      <c r="K779" s="75">
        <v>45079</v>
      </c>
      <c r="L779" s="256">
        <v>2.8071200000000002E-3</v>
      </c>
      <c r="M779" s="251">
        <v>2.8071200000000002E-3</v>
      </c>
    </row>
    <row r="780" spans="1:13">
      <c r="A780" s="55" t="str">
        <f t="shared" si="12"/>
        <v>Y0AISDD</v>
      </c>
      <c r="B780" s="55" t="s">
        <v>2891</v>
      </c>
      <c r="C780" s="55" t="s">
        <v>1971</v>
      </c>
      <c r="D780" s="55"/>
      <c r="G780" s="250">
        <v>778</v>
      </c>
      <c r="H780" s="253" t="s">
        <v>3465</v>
      </c>
      <c r="I780" s="253" t="s">
        <v>3149</v>
      </c>
      <c r="J780" s="75">
        <v>45079</v>
      </c>
      <c r="K780" s="75">
        <v>45079</v>
      </c>
      <c r="L780" s="256">
        <v>4.1320999999999997E-3</v>
      </c>
      <c r="M780" s="251">
        <v>4.1320999999999997E-3</v>
      </c>
    </row>
    <row r="781" spans="1:13">
      <c r="A781" s="55" t="str">
        <f t="shared" si="12"/>
        <v>Y0EEDDD</v>
      </c>
      <c r="B781" s="55" t="s">
        <v>1945</v>
      </c>
      <c r="C781" s="55" t="s">
        <v>1954</v>
      </c>
      <c r="D781" s="55"/>
      <c r="G781" s="250">
        <v>779</v>
      </c>
      <c r="H781" s="253" t="s">
        <v>1348</v>
      </c>
      <c r="I781" s="253" t="s">
        <v>3082</v>
      </c>
      <c r="J781" s="75">
        <v>45079</v>
      </c>
      <c r="K781" s="75">
        <v>45079</v>
      </c>
      <c r="L781" s="256">
        <v>0.24701107</v>
      </c>
      <c r="M781" s="251">
        <v>0.24701107</v>
      </c>
    </row>
    <row r="782" spans="1:13">
      <c r="A782" s="55" t="str">
        <f t="shared" si="12"/>
        <v>Y0ECRDD</v>
      </c>
      <c r="B782" s="55" t="s">
        <v>1953</v>
      </c>
      <c r="C782" s="55" t="s">
        <v>58</v>
      </c>
      <c r="D782" s="55"/>
      <c r="G782" s="250">
        <v>780</v>
      </c>
      <c r="H782" s="253" t="s">
        <v>1157</v>
      </c>
      <c r="I782" s="253" t="s">
        <v>3066</v>
      </c>
      <c r="J782" s="75">
        <v>45081</v>
      </c>
      <c r="K782" s="75">
        <v>45081</v>
      </c>
      <c r="L782" s="256">
        <v>0.34069537999999999</v>
      </c>
      <c r="M782" s="251">
        <v>0.34069537999999999</v>
      </c>
    </row>
    <row r="783" spans="1:13">
      <c r="A783" s="55" t="str">
        <f t="shared" si="12"/>
        <v>Y0ECDDD</v>
      </c>
      <c r="B783" s="55" t="s">
        <v>1953</v>
      </c>
      <c r="C783" s="55" t="s">
        <v>1954</v>
      </c>
      <c r="D783" s="55"/>
      <c r="G783" s="250">
        <v>781</v>
      </c>
      <c r="H783" s="254" t="s">
        <v>1161</v>
      </c>
      <c r="I783" s="253" t="s">
        <v>3062</v>
      </c>
      <c r="J783" s="75">
        <v>45081</v>
      </c>
      <c r="K783" s="75">
        <v>45081</v>
      </c>
      <c r="L783" s="256">
        <v>0.35408403999999999</v>
      </c>
      <c r="M783" s="251">
        <v>0.35408403999999999</v>
      </c>
    </row>
    <row r="784" spans="1:13">
      <c r="A784" s="55" t="str">
        <f t="shared" si="12"/>
        <v>Y0ESDDD</v>
      </c>
      <c r="B784" s="55" t="s">
        <v>1940</v>
      </c>
      <c r="C784" s="55" t="s">
        <v>1954</v>
      </c>
      <c r="D784" s="55"/>
      <c r="G784" s="250">
        <v>782</v>
      </c>
      <c r="H784" s="254" t="s">
        <v>477</v>
      </c>
      <c r="I784" s="253" t="s">
        <v>3071</v>
      </c>
      <c r="J784" s="75">
        <v>45081</v>
      </c>
      <c r="K784" s="75">
        <v>45081</v>
      </c>
      <c r="L784" s="256">
        <v>0.35947673000000002</v>
      </c>
      <c r="M784" s="251">
        <v>0.35947673000000002</v>
      </c>
    </row>
    <row r="785" spans="1:13">
      <c r="A785" s="55" t="str">
        <f t="shared" si="12"/>
        <v>Y0ESIDD</v>
      </c>
      <c r="B785" s="55" t="s">
        <v>1940</v>
      </c>
      <c r="C785" s="55" t="s">
        <v>67</v>
      </c>
      <c r="D785" s="55"/>
      <c r="G785" s="250">
        <v>783</v>
      </c>
      <c r="H785" s="254" t="s">
        <v>483</v>
      </c>
      <c r="I785" s="253" t="s">
        <v>3076</v>
      </c>
      <c r="J785" s="75">
        <v>45081</v>
      </c>
      <c r="K785" s="75">
        <v>45081</v>
      </c>
      <c r="L785" s="256">
        <v>0.55283605999999996</v>
      </c>
      <c r="M785" s="251">
        <v>0.55283605999999996</v>
      </c>
    </row>
    <row r="786" spans="1:13">
      <c r="A786" s="55" t="str">
        <f t="shared" si="12"/>
        <v>Y0ESSDD</v>
      </c>
      <c r="B786" s="55" t="s">
        <v>1940</v>
      </c>
      <c r="C786" s="55" t="s">
        <v>1971</v>
      </c>
      <c r="D786" s="55"/>
      <c r="G786" s="250">
        <v>784</v>
      </c>
      <c r="H786" s="253" t="s">
        <v>491</v>
      </c>
      <c r="I786" s="253" t="s">
        <v>3075</v>
      </c>
      <c r="J786" s="75">
        <v>45081</v>
      </c>
      <c r="K786" s="75">
        <v>45081</v>
      </c>
      <c r="L786" s="256">
        <v>0.36047153999999998</v>
      </c>
      <c r="M786" s="251">
        <v>0.36047153999999998</v>
      </c>
    </row>
    <row r="787" spans="1:13">
      <c r="A787" s="55" t="str">
        <f t="shared" si="12"/>
        <v>Y0ESRDD</v>
      </c>
      <c r="B787" s="55" t="s">
        <v>1940</v>
      </c>
      <c r="C787" s="55" t="s">
        <v>58</v>
      </c>
      <c r="D787" s="55"/>
      <c r="G787" s="250">
        <v>785</v>
      </c>
      <c r="H787" s="253" t="s">
        <v>474</v>
      </c>
      <c r="I787" s="253" t="s">
        <v>3077</v>
      </c>
      <c r="J787" s="75">
        <v>45081</v>
      </c>
      <c r="K787" s="75">
        <v>45081</v>
      </c>
      <c r="L787" s="251">
        <v>0.35411990999999998</v>
      </c>
      <c r="M787" s="251">
        <v>0.35411990999999998</v>
      </c>
    </row>
    <row r="788" spans="1:13">
      <c r="A788" s="55" t="str">
        <f t="shared" si="12"/>
        <v>Y0ECRDD</v>
      </c>
      <c r="B788" s="55" t="s">
        <v>1953</v>
      </c>
      <c r="C788" s="55" t="s">
        <v>58</v>
      </c>
      <c r="D788" s="55"/>
      <c r="G788" s="250">
        <v>786</v>
      </c>
      <c r="H788" s="253" t="s">
        <v>1157</v>
      </c>
      <c r="I788" s="253" t="s">
        <v>3066</v>
      </c>
      <c r="J788" s="75">
        <v>45082</v>
      </c>
      <c r="K788" s="75">
        <v>45082</v>
      </c>
      <c r="L788" s="251">
        <v>0.16419180999999999</v>
      </c>
      <c r="M788" s="251">
        <v>0.16419180999999999</v>
      </c>
    </row>
    <row r="789" spans="1:13">
      <c r="A789" s="55" t="str">
        <f t="shared" si="12"/>
        <v>Y0ECDDD</v>
      </c>
      <c r="B789" s="55" t="s">
        <v>1953</v>
      </c>
      <c r="C789" s="55" t="s">
        <v>1954</v>
      </c>
      <c r="D789" s="55"/>
      <c r="G789" s="250">
        <v>787</v>
      </c>
      <c r="H789" s="253" t="s">
        <v>1161</v>
      </c>
      <c r="I789" s="253" t="s">
        <v>3062</v>
      </c>
      <c r="J789" s="75">
        <v>45082</v>
      </c>
      <c r="K789" s="75">
        <v>45082</v>
      </c>
      <c r="L789" s="256">
        <v>0.15351434999999999</v>
      </c>
      <c r="M789" s="251">
        <v>0.15351434999999999</v>
      </c>
    </row>
    <row r="790" spans="1:13">
      <c r="A790" s="55" t="str">
        <f t="shared" si="12"/>
        <v>Y0EERDD</v>
      </c>
      <c r="B790" s="55" t="s">
        <v>1945</v>
      </c>
      <c r="C790" s="55" t="s">
        <v>58</v>
      </c>
      <c r="D790" s="55"/>
      <c r="G790" s="250">
        <v>788</v>
      </c>
      <c r="H790" s="253" t="s">
        <v>1343</v>
      </c>
      <c r="I790" s="253" t="s">
        <v>3086</v>
      </c>
      <c r="J790" s="75">
        <v>45082</v>
      </c>
      <c r="K790" s="75">
        <v>45082</v>
      </c>
      <c r="L790" s="251">
        <v>0.60075000999999995</v>
      </c>
      <c r="M790" s="251">
        <v>0.60075000999999995</v>
      </c>
    </row>
    <row r="791" spans="1:13">
      <c r="A791" s="55" t="str">
        <f t="shared" si="12"/>
        <v>Y0ESRDD</v>
      </c>
      <c r="B791" s="55" t="s">
        <v>1940</v>
      </c>
      <c r="C791" s="55" t="s">
        <v>58</v>
      </c>
      <c r="D791" s="55"/>
      <c r="G791" s="250">
        <v>789</v>
      </c>
      <c r="H791" s="253" t="s">
        <v>474</v>
      </c>
      <c r="I791" s="253" t="s">
        <v>3077</v>
      </c>
      <c r="J791" s="75">
        <v>45082</v>
      </c>
      <c r="K791" s="75">
        <v>45082</v>
      </c>
      <c r="L791" s="251">
        <v>0.20894546</v>
      </c>
      <c r="M791" s="251">
        <v>0.20894546</v>
      </c>
    </row>
    <row r="792" spans="1:13">
      <c r="A792" s="55" t="str">
        <f t="shared" si="12"/>
        <v>Y0ESIDD</v>
      </c>
      <c r="B792" s="55" t="s">
        <v>1940</v>
      </c>
      <c r="C792" s="55" t="s">
        <v>67</v>
      </c>
      <c r="D792" s="55"/>
      <c r="G792" s="250">
        <v>790</v>
      </c>
      <c r="H792" s="253" t="s">
        <v>483</v>
      </c>
      <c r="I792" s="253" t="s">
        <v>3076</v>
      </c>
      <c r="J792" s="75">
        <v>45082</v>
      </c>
      <c r="K792" s="75">
        <v>45082</v>
      </c>
      <c r="L792" s="256">
        <v>0.32624125999999998</v>
      </c>
      <c r="M792" s="251">
        <v>0.32624125999999998</v>
      </c>
    </row>
    <row r="793" spans="1:13">
      <c r="A793" s="55" t="str">
        <f t="shared" si="12"/>
        <v>Y0BLDDI</v>
      </c>
      <c r="B793" s="55" t="s">
        <v>2899</v>
      </c>
      <c r="C793" s="55" t="s">
        <v>4304</v>
      </c>
      <c r="D793" s="55"/>
      <c r="G793" s="250">
        <v>791</v>
      </c>
      <c r="H793" s="254">
        <v>125</v>
      </c>
      <c r="I793" s="253" t="s">
        <v>3100</v>
      </c>
      <c r="J793" s="75">
        <v>45082</v>
      </c>
      <c r="K793" s="75">
        <v>45082</v>
      </c>
      <c r="L793" s="251">
        <v>6.5059000000000002E-3</v>
      </c>
      <c r="M793" s="251">
        <v>6.5059000000000002E-3</v>
      </c>
    </row>
    <row r="794" spans="1:13">
      <c r="A794" s="55" t="str">
        <f t="shared" si="12"/>
        <v>Y0ESSDD</v>
      </c>
      <c r="B794" s="55" t="s">
        <v>1940</v>
      </c>
      <c r="C794" s="55" t="s">
        <v>1971</v>
      </c>
      <c r="D794" s="55"/>
      <c r="G794" s="250">
        <v>792</v>
      </c>
      <c r="H794" s="254" t="s">
        <v>491</v>
      </c>
      <c r="I794" s="253" t="s">
        <v>3075</v>
      </c>
      <c r="J794" s="75">
        <v>45082</v>
      </c>
      <c r="K794" s="75">
        <v>45082</v>
      </c>
      <c r="L794" s="251">
        <v>0.21268050999999999</v>
      </c>
      <c r="M794" s="251">
        <v>0.21268050999999999</v>
      </c>
    </row>
    <row r="795" spans="1:13">
      <c r="A795" s="55" t="str">
        <f t="shared" si="12"/>
        <v>Y0ESDDD</v>
      </c>
      <c r="B795" s="55" t="s">
        <v>1940</v>
      </c>
      <c r="C795" s="55" t="s">
        <v>1954</v>
      </c>
      <c r="D795" s="55"/>
      <c r="G795" s="250">
        <v>793</v>
      </c>
      <c r="H795" s="253" t="s">
        <v>477</v>
      </c>
      <c r="I795" s="253" t="s">
        <v>3071</v>
      </c>
      <c r="J795" s="75">
        <v>45082</v>
      </c>
      <c r="K795" s="75">
        <v>45082</v>
      </c>
      <c r="L795" s="251">
        <v>0.21160116000000001</v>
      </c>
      <c r="M795" s="251">
        <v>0.21160116000000001</v>
      </c>
    </row>
    <row r="796" spans="1:13">
      <c r="A796" s="55" t="str">
        <f t="shared" si="12"/>
        <v>Y0AIDDD</v>
      </c>
      <c r="B796" s="55" t="s">
        <v>2891</v>
      </c>
      <c r="C796" s="55" t="s">
        <v>1954</v>
      </c>
      <c r="D796" s="55"/>
      <c r="G796" s="250">
        <v>794</v>
      </c>
      <c r="H796" s="253" t="s">
        <v>3468</v>
      </c>
      <c r="I796" s="253" t="s">
        <v>3145</v>
      </c>
      <c r="J796" s="75">
        <v>45082</v>
      </c>
      <c r="K796" s="75">
        <v>45082</v>
      </c>
      <c r="L796" s="251">
        <v>9.9854999999999996E-4</v>
      </c>
      <c r="M796" s="251">
        <v>9.9854999999999996E-4</v>
      </c>
    </row>
    <row r="797" spans="1:13">
      <c r="A797" s="55" t="str">
        <f t="shared" si="12"/>
        <v>Y0BLDDD</v>
      </c>
      <c r="B797" s="55" t="s">
        <v>2899</v>
      </c>
      <c r="C797" s="55" t="s">
        <v>1954</v>
      </c>
      <c r="D797" s="55"/>
      <c r="G797" s="250">
        <v>795</v>
      </c>
      <c r="H797" s="253" t="s">
        <v>3462</v>
      </c>
      <c r="I797" s="253" t="s">
        <v>3096</v>
      </c>
      <c r="J797" s="75">
        <v>45082</v>
      </c>
      <c r="K797" s="75">
        <v>45082</v>
      </c>
      <c r="L797" s="251">
        <v>6.7734600000000002E-3</v>
      </c>
      <c r="M797" s="251">
        <v>6.7734600000000002E-3</v>
      </c>
    </row>
    <row r="798" spans="1:13">
      <c r="A798" s="55" t="str">
        <f t="shared" si="12"/>
        <v>Y0AISDD</v>
      </c>
      <c r="B798" s="55" t="s">
        <v>2891</v>
      </c>
      <c r="C798" s="55" t="s">
        <v>1971</v>
      </c>
      <c r="D798" s="55"/>
      <c r="G798" s="250">
        <v>796</v>
      </c>
      <c r="H798" s="253" t="s">
        <v>3465</v>
      </c>
      <c r="I798" s="253" t="s">
        <v>3149</v>
      </c>
      <c r="J798" s="75">
        <v>45082</v>
      </c>
      <c r="K798" s="75">
        <v>45082</v>
      </c>
      <c r="L798" s="251">
        <v>6.4764E-4</v>
      </c>
      <c r="M798" s="251">
        <v>6.4764E-4</v>
      </c>
    </row>
    <row r="799" spans="1:13">
      <c r="A799" s="55" t="str">
        <f t="shared" si="12"/>
        <v>Y0EEDDD</v>
      </c>
      <c r="B799" s="55" t="s">
        <v>1945</v>
      </c>
      <c r="C799" s="55" t="s">
        <v>1954</v>
      </c>
      <c r="D799" s="55"/>
      <c r="G799" s="250">
        <v>797</v>
      </c>
      <c r="H799" s="253" t="s">
        <v>1348</v>
      </c>
      <c r="I799" s="253" t="s">
        <v>3082</v>
      </c>
      <c r="J799" s="75">
        <v>45082</v>
      </c>
      <c r="K799" s="75">
        <v>45082</v>
      </c>
      <c r="L799" s="256">
        <v>0.65254838000000004</v>
      </c>
      <c r="M799" s="251">
        <v>0.65254838000000004</v>
      </c>
    </row>
    <row r="800" spans="1:13">
      <c r="A800" s="55" t="str">
        <f t="shared" si="12"/>
        <v>Y0ECDWD</v>
      </c>
      <c r="B800" s="55" t="s">
        <v>1953</v>
      </c>
      <c r="C800" s="55" t="s">
        <v>1946</v>
      </c>
      <c r="D800" s="55"/>
      <c r="G800" s="250">
        <v>798</v>
      </c>
      <c r="H800" s="253" t="s">
        <v>1173</v>
      </c>
      <c r="I800" s="253" t="s">
        <v>3065</v>
      </c>
      <c r="J800" s="75">
        <v>45083</v>
      </c>
      <c r="K800" s="75">
        <v>45083</v>
      </c>
      <c r="L800" s="256">
        <v>1.1974468199999999</v>
      </c>
      <c r="M800" s="251">
        <v>1.1974468199999999</v>
      </c>
    </row>
    <row r="801" spans="1:13">
      <c r="A801" s="55" t="str">
        <f t="shared" si="12"/>
        <v>Y0BLWD</v>
      </c>
      <c r="B801" s="55" t="s">
        <v>2899</v>
      </c>
      <c r="C801" s="55" t="s">
        <v>47</v>
      </c>
      <c r="D801" s="55"/>
      <c r="G801" s="250">
        <v>799</v>
      </c>
      <c r="H801" s="253">
        <v>126</v>
      </c>
      <c r="I801" s="253" t="s">
        <v>3103</v>
      </c>
      <c r="J801" s="75">
        <v>45083</v>
      </c>
      <c r="K801" s="75">
        <v>45083</v>
      </c>
      <c r="L801" s="256">
        <v>2.01589E-2</v>
      </c>
      <c r="M801" s="251">
        <v>2.01589E-2</v>
      </c>
    </row>
    <row r="802" spans="1:13">
      <c r="A802" s="55" t="str">
        <f t="shared" si="12"/>
        <v>IgnoreIgnore</v>
      </c>
      <c r="B802" s="55" t="s">
        <v>1291</v>
      </c>
      <c r="C802" s="55" t="s">
        <v>1291</v>
      </c>
      <c r="D802" s="55"/>
      <c r="G802" s="250">
        <v>800</v>
      </c>
      <c r="H802" s="253" t="s">
        <v>4309</v>
      </c>
      <c r="I802" s="253" t="s">
        <v>4310</v>
      </c>
      <c r="J802" s="75">
        <v>45083</v>
      </c>
      <c r="K802" s="75">
        <v>45083</v>
      </c>
      <c r="L802" s="251">
        <v>1.48586609</v>
      </c>
      <c r="M802" s="251">
        <v>1.48586609</v>
      </c>
    </row>
    <row r="803" spans="1:13">
      <c r="A803" s="55" t="str">
        <f t="shared" si="12"/>
        <v>Y0ECRDD</v>
      </c>
      <c r="B803" s="55" t="s">
        <v>1953</v>
      </c>
      <c r="C803" s="55" t="s">
        <v>58</v>
      </c>
      <c r="D803" s="55"/>
      <c r="G803" s="250">
        <v>801</v>
      </c>
      <c r="H803" s="253" t="s">
        <v>1157</v>
      </c>
      <c r="I803" s="253" t="s">
        <v>3066</v>
      </c>
      <c r="J803" s="75">
        <v>45083</v>
      </c>
      <c r="K803" s="75">
        <v>45083</v>
      </c>
      <c r="L803" s="251">
        <v>0.16849948000000001</v>
      </c>
      <c r="M803" s="251">
        <v>0.16849948000000001</v>
      </c>
    </row>
    <row r="804" spans="1:13">
      <c r="A804" s="55" t="str">
        <f t="shared" si="12"/>
        <v>Y0ECRWD</v>
      </c>
      <c r="B804" s="55" t="s">
        <v>1953</v>
      </c>
      <c r="C804" s="55" t="s">
        <v>59</v>
      </c>
      <c r="D804" s="55"/>
      <c r="G804" s="250">
        <v>802</v>
      </c>
      <c r="H804" s="253" t="s">
        <v>1171</v>
      </c>
      <c r="I804" s="253" t="s">
        <v>3069</v>
      </c>
      <c r="J804" s="75">
        <v>45083</v>
      </c>
      <c r="K804" s="75">
        <v>45083</v>
      </c>
      <c r="L804" s="256">
        <v>1.1743954299999999</v>
      </c>
      <c r="M804" s="251">
        <v>1.1743954299999999</v>
      </c>
    </row>
    <row r="805" spans="1:13">
      <c r="A805" s="55" t="str">
        <f t="shared" si="12"/>
        <v>Y0ECDDD</v>
      </c>
      <c r="B805" s="55" t="s">
        <v>1953</v>
      </c>
      <c r="C805" s="55" t="s">
        <v>1954</v>
      </c>
      <c r="D805" s="55"/>
      <c r="G805" s="250">
        <v>803</v>
      </c>
      <c r="H805" s="253" t="s">
        <v>1161</v>
      </c>
      <c r="I805" s="253" t="s">
        <v>3062</v>
      </c>
      <c r="J805" s="75">
        <v>45083</v>
      </c>
      <c r="K805" s="75">
        <v>45083</v>
      </c>
      <c r="L805" s="256">
        <v>0.1722475</v>
      </c>
      <c r="M805" s="251">
        <v>0.1722475</v>
      </c>
    </row>
    <row r="806" spans="1:13">
      <c r="A806" s="55" t="str">
        <f t="shared" si="12"/>
        <v>Y0EERDD</v>
      </c>
      <c r="B806" s="55" t="s">
        <v>1945</v>
      </c>
      <c r="C806" s="55" t="s">
        <v>58</v>
      </c>
      <c r="D806" s="55"/>
      <c r="G806" s="250">
        <v>804</v>
      </c>
      <c r="H806" s="253" t="s">
        <v>1343</v>
      </c>
      <c r="I806" s="253" t="s">
        <v>3086</v>
      </c>
      <c r="J806" s="75">
        <v>45083</v>
      </c>
      <c r="K806" s="75">
        <v>45083</v>
      </c>
      <c r="L806" s="256">
        <v>0.23669572999999999</v>
      </c>
      <c r="M806" s="251">
        <v>0.23669572999999999</v>
      </c>
    </row>
    <row r="807" spans="1:13">
      <c r="A807" s="55" t="str">
        <f t="shared" si="12"/>
        <v>Y0ESSWD</v>
      </c>
      <c r="B807" s="55" t="s">
        <v>1940</v>
      </c>
      <c r="C807" s="55" t="s">
        <v>1975</v>
      </c>
      <c r="D807" s="55"/>
      <c r="G807" s="250">
        <v>805</v>
      </c>
      <c r="H807" s="253" t="s">
        <v>495</v>
      </c>
      <c r="I807" s="253" t="s">
        <v>3081</v>
      </c>
      <c r="J807" s="75">
        <v>45083</v>
      </c>
      <c r="K807" s="75">
        <v>45083</v>
      </c>
      <c r="L807" s="251">
        <v>1.3429221600000001</v>
      </c>
      <c r="M807" s="251">
        <v>1.3429221600000001</v>
      </c>
    </row>
    <row r="808" spans="1:13">
      <c r="A808" s="55" t="str">
        <f t="shared" si="12"/>
        <v>Y0ESRDD</v>
      </c>
      <c r="B808" s="55" t="s">
        <v>1940</v>
      </c>
      <c r="C808" s="55" t="s">
        <v>58</v>
      </c>
      <c r="D808" s="55"/>
      <c r="G808" s="250">
        <v>806</v>
      </c>
      <c r="H808" s="253" t="s">
        <v>474</v>
      </c>
      <c r="I808" s="253" t="s">
        <v>3077</v>
      </c>
      <c r="J808" s="75">
        <v>45083</v>
      </c>
      <c r="K808" s="75">
        <v>45083</v>
      </c>
      <c r="L808" s="256">
        <v>0.17478172</v>
      </c>
      <c r="M808" s="251">
        <v>0.17478172</v>
      </c>
    </row>
    <row r="809" spans="1:13">
      <c r="A809" s="55" t="str">
        <f t="shared" si="12"/>
        <v>Y0EEDWD</v>
      </c>
      <c r="B809" s="55" t="s">
        <v>1945</v>
      </c>
      <c r="C809" s="55" t="s">
        <v>1946</v>
      </c>
      <c r="D809" s="55"/>
      <c r="G809" s="250">
        <v>807</v>
      </c>
      <c r="H809" s="253" t="s">
        <v>1360</v>
      </c>
      <c r="I809" s="253" t="s">
        <v>3085</v>
      </c>
      <c r="J809" s="75">
        <v>45083</v>
      </c>
      <c r="K809" s="75">
        <v>45083</v>
      </c>
      <c r="L809" s="256">
        <v>1.55946831</v>
      </c>
      <c r="M809" s="251">
        <v>1.55946831</v>
      </c>
    </row>
    <row r="810" spans="1:13">
      <c r="A810" s="55" t="str">
        <f t="shared" si="12"/>
        <v>Y0ESDWD</v>
      </c>
      <c r="B810" s="55" t="s">
        <v>1940</v>
      </c>
      <c r="C810" s="55" t="s">
        <v>1946</v>
      </c>
      <c r="D810" s="55"/>
      <c r="G810" s="250">
        <v>808</v>
      </c>
      <c r="H810" s="253" t="s">
        <v>508</v>
      </c>
      <c r="I810" s="253" t="s">
        <v>3073</v>
      </c>
      <c r="J810" s="75">
        <v>45083</v>
      </c>
      <c r="K810" s="75">
        <v>45083</v>
      </c>
      <c r="L810" s="256">
        <v>1.6266979800000001</v>
      </c>
      <c r="M810" s="251">
        <v>1.6266979800000001</v>
      </c>
    </row>
    <row r="811" spans="1:13">
      <c r="A811" s="55" t="str">
        <f t="shared" si="12"/>
        <v>Y0ESIDD</v>
      </c>
      <c r="B811" s="55" t="s">
        <v>1940</v>
      </c>
      <c r="C811" s="55" t="s">
        <v>67</v>
      </c>
      <c r="D811" s="55"/>
      <c r="G811" s="250">
        <v>809</v>
      </c>
      <c r="H811" s="253" t="s">
        <v>483</v>
      </c>
      <c r="I811" s="253" t="s">
        <v>3076</v>
      </c>
      <c r="J811" s="75">
        <v>45083</v>
      </c>
      <c r="K811" s="75">
        <v>45083</v>
      </c>
      <c r="L811" s="256">
        <v>0.27260160999999999</v>
      </c>
      <c r="M811" s="251">
        <v>0.27260160999999999</v>
      </c>
    </row>
    <row r="812" spans="1:13">
      <c r="A812" s="55" t="str">
        <f t="shared" si="12"/>
        <v>IgnoreIgnore</v>
      </c>
      <c r="B812" s="55" t="s">
        <v>1291</v>
      </c>
      <c r="C812" s="55" t="s">
        <v>1291</v>
      </c>
      <c r="D812" s="55"/>
      <c r="G812" s="250">
        <v>810</v>
      </c>
      <c r="H812" s="253" t="s">
        <v>4311</v>
      </c>
      <c r="I812" s="253" t="s">
        <v>4312</v>
      </c>
      <c r="J812" s="75">
        <v>45083</v>
      </c>
      <c r="K812" s="75">
        <v>45083</v>
      </c>
      <c r="L812" s="256">
        <v>1.1743954299999999</v>
      </c>
      <c r="M812" s="251">
        <v>1.1743954299999999</v>
      </c>
    </row>
    <row r="813" spans="1:13">
      <c r="A813" s="55" t="str">
        <f t="shared" si="12"/>
        <v>IgnoreIgnore</v>
      </c>
      <c r="B813" s="55" t="s">
        <v>1291</v>
      </c>
      <c r="C813" s="55" t="s">
        <v>1291</v>
      </c>
      <c r="D813" s="55"/>
      <c r="G813" s="250">
        <v>811</v>
      </c>
      <c r="H813" s="253" t="s">
        <v>4313</v>
      </c>
      <c r="I813" s="253" t="s">
        <v>4314</v>
      </c>
      <c r="J813" s="75">
        <v>45083</v>
      </c>
      <c r="K813" s="75">
        <v>45083</v>
      </c>
      <c r="L813" s="256">
        <v>1.1974468199999999</v>
      </c>
      <c r="M813" s="251">
        <v>1.1974468199999999</v>
      </c>
    </row>
    <row r="814" spans="1:13">
      <c r="A814" s="55" t="str">
        <f t="shared" si="12"/>
        <v>Y0EEDDD</v>
      </c>
      <c r="B814" s="55" t="s">
        <v>1945</v>
      </c>
      <c r="C814" s="55" t="s">
        <v>1954</v>
      </c>
      <c r="D814" s="55"/>
      <c r="G814" s="250">
        <v>812</v>
      </c>
      <c r="H814" s="253" t="s">
        <v>1348</v>
      </c>
      <c r="I814" s="253" t="s">
        <v>3082</v>
      </c>
      <c r="J814" s="75">
        <v>45083</v>
      </c>
      <c r="K814" s="75">
        <v>45083</v>
      </c>
      <c r="L814" s="256">
        <v>0.25564597999999999</v>
      </c>
      <c r="M814" s="251">
        <v>0.25564597999999999</v>
      </c>
    </row>
    <row r="815" spans="1:13">
      <c r="A815" s="55" t="str">
        <f t="shared" si="12"/>
        <v>Y0ESRWD</v>
      </c>
      <c r="B815" s="55" t="s">
        <v>1940</v>
      </c>
      <c r="C815" s="55" t="s">
        <v>59</v>
      </c>
      <c r="D815" s="55"/>
      <c r="G815" s="250">
        <v>813</v>
      </c>
      <c r="H815" s="253" t="s">
        <v>506</v>
      </c>
      <c r="I815" s="253" t="s">
        <v>3080</v>
      </c>
      <c r="J815" s="75">
        <v>45083</v>
      </c>
      <c r="K815" s="75">
        <v>45083</v>
      </c>
      <c r="L815" s="256">
        <v>1.48586609</v>
      </c>
      <c r="M815" s="251">
        <v>1.48586609</v>
      </c>
    </row>
    <row r="816" spans="1:13">
      <c r="A816" s="55" t="str">
        <f t="shared" si="12"/>
        <v>Y0ESSDD</v>
      </c>
      <c r="B816" s="55" t="s">
        <v>1940</v>
      </c>
      <c r="C816" s="55" t="s">
        <v>1971</v>
      </c>
      <c r="D816" s="55"/>
      <c r="G816" s="250">
        <v>814</v>
      </c>
      <c r="H816" s="254" t="s">
        <v>491</v>
      </c>
      <c r="I816" s="253" t="s">
        <v>3075</v>
      </c>
      <c r="J816" s="75">
        <v>45083</v>
      </c>
      <c r="K816" s="75">
        <v>45083</v>
      </c>
      <c r="L816" s="256">
        <v>0.17792237999999999</v>
      </c>
      <c r="M816" s="251">
        <v>0.17792237999999999</v>
      </c>
    </row>
    <row r="817" spans="1:13">
      <c r="A817" s="55" t="str">
        <f t="shared" si="12"/>
        <v>IgnoreIgnore</v>
      </c>
      <c r="B817" s="55" t="s">
        <v>1291</v>
      </c>
      <c r="C817" s="55" t="s">
        <v>1291</v>
      </c>
      <c r="D817" s="55"/>
      <c r="G817" s="250">
        <v>815</v>
      </c>
      <c r="H817" s="253" t="s">
        <v>4315</v>
      </c>
      <c r="I817" s="253" t="s">
        <v>4316</v>
      </c>
      <c r="J817" s="75">
        <v>45083</v>
      </c>
      <c r="K817" s="75">
        <v>45083</v>
      </c>
      <c r="L817" s="256">
        <v>1.6266979800000001</v>
      </c>
      <c r="M817" s="251">
        <v>1.6266979800000001</v>
      </c>
    </row>
    <row r="818" spans="1:13">
      <c r="A818" s="55" t="str">
        <f t="shared" si="12"/>
        <v>Y0ESDDD</v>
      </c>
      <c r="B818" s="55" t="s">
        <v>1940</v>
      </c>
      <c r="C818" s="55" t="s">
        <v>1954</v>
      </c>
      <c r="D818" s="55"/>
      <c r="G818" s="250">
        <v>816</v>
      </c>
      <c r="H818" s="253" t="s">
        <v>477</v>
      </c>
      <c r="I818" s="253" t="s">
        <v>3071</v>
      </c>
      <c r="J818" s="75">
        <v>45083</v>
      </c>
      <c r="K818" s="75">
        <v>45083</v>
      </c>
      <c r="L818" s="256">
        <v>0.17745674</v>
      </c>
      <c r="M818" s="251">
        <v>0.17745674</v>
      </c>
    </row>
    <row r="819" spans="1:13">
      <c r="A819" s="55" t="str">
        <f t="shared" si="12"/>
        <v>Y0AIDDD</v>
      </c>
      <c r="B819" s="55" t="s">
        <v>2891</v>
      </c>
      <c r="C819" s="55" t="s">
        <v>1954</v>
      </c>
      <c r="D819" s="55"/>
      <c r="G819" s="250">
        <v>817</v>
      </c>
      <c r="H819" s="253" t="s">
        <v>3468</v>
      </c>
      <c r="I819" s="253" t="s">
        <v>3145</v>
      </c>
      <c r="J819" s="75">
        <v>45083</v>
      </c>
      <c r="K819" s="75">
        <v>45083</v>
      </c>
      <c r="L819" s="256">
        <v>6.2192899999999997E-3</v>
      </c>
      <c r="M819" s="251">
        <v>6.2192899999999997E-3</v>
      </c>
    </row>
    <row r="820" spans="1:13">
      <c r="A820" s="55" t="str">
        <f t="shared" si="12"/>
        <v>Y0AIDWD</v>
      </c>
      <c r="B820" s="55" t="s">
        <v>2891</v>
      </c>
      <c r="C820" s="55" t="s">
        <v>1946</v>
      </c>
      <c r="D820" s="55"/>
      <c r="G820" s="250">
        <v>818</v>
      </c>
      <c r="H820" s="253" t="s">
        <v>3486</v>
      </c>
      <c r="I820" s="253" t="s">
        <v>3148</v>
      </c>
      <c r="J820" s="75">
        <v>45083</v>
      </c>
      <c r="K820" s="75">
        <v>45083</v>
      </c>
      <c r="L820" s="251">
        <v>2.04984E-2</v>
      </c>
      <c r="M820" s="251">
        <v>2.04984E-2</v>
      </c>
    </row>
    <row r="821" spans="1:13">
      <c r="A821" s="55" t="str">
        <f t="shared" si="12"/>
        <v>Y0BLDDD</v>
      </c>
      <c r="B821" s="55" t="s">
        <v>2899</v>
      </c>
      <c r="C821" s="55" t="s">
        <v>1954</v>
      </c>
      <c r="D821" s="55"/>
      <c r="G821" s="250">
        <v>819</v>
      </c>
      <c r="H821" s="253" t="s">
        <v>3462</v>
      </c>
      <c r="I821" s="253" t="s">
        <v>3096</v>
      </c>
      <c r="J821" s="75">
        <v>45083</v>
      </c>
      <c r="K821" s="75">
        <v>45083</v>
      </c>
      <c r="L821" s="256">
        <v>2.8014699999999999E-3</v>
      </c>
      <c r="M821" s="251">
        <v>2.8014699999999999E-3</v>
      </c>
    </row>
    <row r="822" spans="1:13">
      <c r="A822" s="55" t="str">
        <f t="shared" si="12"/>
        <v>Y0BLDWD</v>
      </c>
      <c r="B822" s="55" t="s">
        <v>2899</v>
      </c>
      <c r="C822" s="55" t="s">
        <v>1946</v>
      </c>
      <c r="D822" s="55"/>
      <c r="G822" s="250">
        <v>820</v>
      </c>
      <c r="H822" s="253" t="s">
        <v>3495</v>
      </c>
      <c r="I822" s="253" t="s">
        <v>3099</v>
      </c>
      <c r="J822" s="75">
        <v>45083</v>
      </c>
      <c r="K822" s="75">
        <v>45083</v>
      </c>
      <c r="L822" s="256">
        <v>2.1049999999999999E-2</v>
      </c>
      <c r="M822" s="251">
        <v>2.1049999999999999E-2</v>
      </c>
    </row>
    <row r="823" spans="1:13">
      <c r="A823" s="55" t="str">
        <f t="shared" si="12"/>
        <v>Y0AISWD</v>
      </c>
      <c r="B823" s="55" t="s">
        <v>2891</v>
      </c>
      <c r="C823" s="55" t="s">
        <v>1975</v>
      </c>
      <c r="D823" s="55"/>
      <c r="G823" s="250">
        <v>821</v>
      </c>
      <c r="H823" s="253" t="s">
        <v>3491</v>
      </c>
      <c r="I823" s="253" t="s">
        <v>3152</v>
      </c>
      <c r="J823" s="75">
        <v>45083</v>
      </c>
      <c r="K823" s="75">
        <v>45083</v>
      </c>
      <c r="L823" s="256">
        <v>1.969773E-2</v>
      </c>
      <c r="M823" s="251">
        <v>1.969773E-2</v>
      </c>
    </row>
    <row r="824" spans="1:13">
      <c r="A824" s="55" t="str">
        <f t="shared" si="12"/>
        <v>Y0AISDD</v>
      </c>
      <c r="B824" s="55" t="s">
        <v>2891</v>
      </c>
      <c r="C824" s="55" t="s">
        <v>1971</v>
      </c>
      <c r="D824" s="55"/>
      <c r="G824" s="250">
        <v>822</v>
      </c>
      <c r="H824" s="253" t="s">
        <v>3465</v>
      </c>
      <c r="I824" s="253" t="s">
        <v>3149</v>
      </c>
      <c r="J824" s="75">
        <v>45083</v>
      </c>
      <c r="K824" s="75">
        <v>45083</v>
      </c>
      <c r="L824" s="256">
        <v>6.0629500000000001E-3</v>
      </c>
      <c r="M824" s="251">
        <v>6.0629500000000001E-3</v>
      </c>
    </row>
    <row r="825" spans="1:13">
      <c r="A825" s="55" t="str">
        <f t="shared" si="12"/>
        <v>Y0BLDDI</v>
      </c>
      <c r="B825" s="55" t="s">
        <v>2899</v>
      </c>
      <c r="C825" s="55" t="s">
        <v>4304</v>
      </c>
      <c r="D825" s="55"/>
      <c r="G825" s="250">
        <v>823</v>
      </c>
      <c r="H825" s="253">
        <v>125</v>
      </c>
      <c r="I825" s="253" t="s">
        <v>3100</v>
      </c>
      <c r="J825" s="75">
        <v>45083</v>
      </c>
      <c r="K825" s="75">
        <v>45083</v>
      </c>
      <c r="L825" s="256">
        <v>2.7124599999999999E-3</v>
      </c>
      <c r="M825" s="251">
        <v>2.7124599999999999E-3</v>
      </c>
    </row>
    <row r="826" spans="1:13">
      <c r="A826" s="55" t="str">
        <f t="shared" si="12"/>
        <v>Y0EERWD</v>
      </c>
      <c r="B826" s="55" t="s">
        <v>1945</v>
      </c>
      <c r="C826" s="55" t="s">
        <v>59</v>
      </c>
      <c r="D826" s="55"/>
      <c r="G826" s="250">
        <v>824</v>
      </c>
      <c r="H826" s="253" t="s">
        <v>1358</v>
      </c>
      <c r="I826" s="253" t="s">
        <v>3089</v>
      </c>
      <c r="J826" s="75">
        <v>45083</v>
      </c>
      <c r="K826" s="75">
        <v>45083</v>
      </c>
      <c r="L826" s="256">
        <v>1.56169874</v>
      </c>
      <c r="M826" s="251">
        <v>1.56169874</v>
      </c>
    </row>
    <row r="827" spans="1:13">
      <c r="A827" s="55" t="str">
        <f t="shared" si="12"/>
        <v>Y0ECRDD</v>
      </c>
      <c r="B827" s="55" t="s">
        <v>1953</v>
      </c>
      <c r="C827" s="55" t="s">
        <v>58</v>
      </c>
      <c r="D827" s="55"/>
      <c r="G827" s="250">
        <v>825</v>
      </c>
      <c r="H827" s="253" t="s">
        <v>1157</v>
      </c>
      <c r="I827" s="253" t="s">
        <v>3066</v>
      </c>
      <c r="J827" s="75">
        <v>45084</v>
      </c>
      <c r="K827" s="75">
        <v>45084</v>
      </c>
      <c r="L827" s="251">
        <v>0.16939663999999999</v>
      </c>
      <c r="M827" s="251">
        <v>0.16939663999999999</v>
      </c>
    </row>
    <row r="828" spans="1:13">
      <c r="A828" s="55" t="str">
        <f t="shared" si="12"/>
        <v>Y0ECDDD</v>
      </c>
      <c r="B828" s="55" t="s">
        <v>1953</v>
      </c>
      <c r="C828" s="55" t="s">
        <v>1954</v>
      </c>
      <c r="D828" s="55"/>
      <c r="G828" s="250">
        <v>826</v>
      </c>
      <c r="H828" s="253" t="s">
        <v>1161</v>
      </c>
      <c r="I828" s="253" t="s">
        <v>3062</v>
      </c>
      <c r="J828" s="75">
        <v>45084</v>
      </c>
      <c r="K828" s="75">
        <v>45084</v>
      </c>
      <c r="L828" s="251">
        <v>0.16059555</v>
      </c>
      <c r="M828" s="251">
        <v>0.16059555</v>
      </c>
    </row>
    <row r="829" spans="1:13">
      <c r="A829" s="55" t="str">
        <f t="shared" si="12"/>
        <v>Y0EERDD</v>
      </c>
      <c r="B829" s="55" t="s">
        <v>1945</v>
      </c>
      <c r="C829" s="55" t="s">
        <v>58</v>
      </c>
      <c r="D829" s="55"/>
      <c r="G829" s="250">
        <v>827</v>
      </c>
      <c r="H829" s="253" t="s">
        <v>1343</v>
      </c>
      <c r="I829" s="253" t="s">
        <v>3086</v>
      </c>
      <c r="J829" s="75">
        <v>45084</v>
      </c>
      <c r="K829" s="75">
        <v>45084</v>
      </c>
      <c r="L829" s="256">
        <v>0.19859811999999999</v>
      </c>
      <c r="M829" s="251">
        <v>0.19859811999999999</v>
      </c>
    </row>
    <row r="830" spans="1:13">
      <c r="A830" s="55" t="str">
        <f t="shared" si="12"/>
        <v>Y0ESRDD</v>
      </c>
      <c r="B830" s="55" t="s">
        <v>1940</v>
      </c>
      <c r="C830" s="55" t="s">
        <v>58</v>
      </c>
      <c r="D830" s="55"/>
      <c r="G830" s="250">
        <v>828</v>
      </c>
      <c r="H830" s="253" t="s">
        <v>474</v>
      </c>
      <c r="I830" s="253" t="s">
        <v>3077</v>
      </c>
      <c r="J830" s="75">
        <v>45084</v>
      </c>
      <c r="K830" s="75">
        <v>45084</v>
      </c>
      <c r="L830" s="256">
        <v>0.17637386999999999</v>
      </c>
      <c r="M830" s="251">
        <v>0.17637386999999999</v>
      </c>
    </row>
    <row r="831" spans="1:13">
      <c r="A831" s="55" t="str">
        <f t="shared" si="12"/>
        <v>Y0BLDDI</v>
      </c>
      <c r="B831" s="55" t="s">
        <v>2899</v>
      </c>
      <c r="C831" s="55" t="s">
        <v>4304</v>
      </c>
      <c r="D831" s="55"/>
      <c r="G831" s="250">
        <v>829</v>
      </c>
      <c r="H831" s="253">
        <v>125</v>
      </c>
      <c r="I831" s="253" t="s">
        <v>3100</v>
      </c>
      <c r="J831" s="75">
        <v>45084</v>
      </c>
      <c r="K831" s="75">
        <v>45084</v>
      </c>
      <c r="L831" s="256">
        <v>2.3273199999999999E-3</v>
      </c>
      <c r="M831" s="251">
        <v>2.3273199999999999E-3</v>
      </c>
    </row>
    <row r="832" spans="1:13">
      <c r="A832" s="55" t="str">
        <f t="shared" si="12"/>
        <v>Y0EEDDD</v>
      </c>
      <c r="B832" s="55" t="s">
        <v>1945</v>
      </c>
      <c r="C832" s="55" t="s">
        <v>1954</v>
      </c>
      <c r="D832" s="55"/>
      <c r="G832" s="250">
        <v>830</v>
      </c>
      <c r="H832" s="253" t="s">
        <v>1348</v>
      </c>
      <c r="I832" s="253" t="s">
        <v>3082</v>
      </c>
      <c r="J832" s="75">
        <v>45084</v>
      </c>
      <c r="K832" s="75">
        <v>45084</v>
      </c>
      <c r="L832" s="256">
        <v>0.21550547</v>
      </c>
      <c r="M832" s="251">
        <v>0.21550547</v>
      </c>
    </row>
    <row r="833" spans="1:13">
      <c r="A833" s="55" t="str">
        <f t="shared" si="12"/>
        <v>Y0ESSDD</v>
      </c>
      <c r="B833" s="55" t="s">
        <v>1940</v>
      </c>
      <c r="C833" s="55" t="s">
        <v>1971</v>
      </c>
      <c r="D833" s="55"/>
      <c r="G833" s="250">
        <v>831</v>
      </c>
      <c r="H833" s="253" t="s">
        <v>491</v>
      </c>
      <c r="I833" s="253" t="s">
        <v>3075</v>
      </c>
      <c r="J833" s="75">
        <v>45084</v>
      </c>
      <c r="K833" s="75">
        <v>45084</v>
      </c>
      <c r="L833" s="256">
        <v>0.17954324999999999</v>
      </c>
      <c r="M833" s="251">
        <v>0.17954324999999999</v>
      </c>
    </row>
    <row r="834" spans="1:13">
      <c r="A834" s="55" t="str">
        <f t="shared" si="12"/>
        <v>Y0ESDDD</v>
      </c>
      <c r="B834" s="55" t="s">
        <v>1940</v>
      </c>
      <c r="C834" s="55" t="s">
        <v>1954</v>
      </c>
      <c r="D834" s="55"/>
      <c r="G834" s="250">
        <v>832</v>
      </c>
      <c r="H834" s="253" t="s">
        <v>477</v>
      </c>
      <c r="I834" s="253" t="s">
        <v>3071</v>
      </c>
      <c r="J834" s="75">
        <v>45084</v>
      </c>
      <c r="K834" s="75">
        <v>45084</v>
      </c>
      <c r="L834" s="256">
        <v>0.17905125999999999</v>
      </c>
      <c r="M834" s="251">
        <v>0.17905125999999999</v>
      </c>
    </row>
    <row r="835" spans="1:13">
      <c r="A835" s="55" t="str">
        <f t="shared" si="12"/>
        <v>Y0BLDDD</v>
      </c>
      <c r="B835" s="55" t="s">
        <v>2899</v>
      </c>
      <c r="C835" s="55" t="s">
        <v>1954</v>
      </c>
      <c r="D835" s="55"/>
      <c r="G835" s="250">
        <v>833</v>
      </c>
      <c r="H835" s="253" t="s">
        <v>3462</v>
      </c>
      <c r="I835" s="253" t="s">
        <v>3096</v>
      </c>
      <c r="J835" s="75">
        <v>45084</v>
      </c>
      <c r="K835" s="75">
        <v>45084</v>
      </c>
      <c r="L835" s="256">
        <v>2.4165100000000002E-3</v>
      </c>
      <c r="M835" s="251">
        <v>2.4165100000000002E-3</v>
      </c>
    </row>
    <row r="836" spans="1:13">
      <c r="A836" s="55" t="str">
        <f t="shared" ref="A836:A899" si="13">+B836&amp;C836</f>
        <v>Y0ESIDD</v>
      </c>
      <c r="B836" s="55" t="s">
        <v>1940</v>
      </c>
      <c r="C836" s="55" t="s">
        <v>67</v>
      </c>
      <c r="D836" s="55"/>
      <c r="G836" s="250">
        <v>834</v>
      </c>
      <c r="H836" s="253" t="s">
        <v>483</v>
      </c>
      <c r="I836" s="253" t="s">
        <v>3076</v>
      </c>
      <c r="J836" s="75">
        <v>45084</v>
      </c>
      <c r="K836" s="75">
        <v>45084</v>
      </c>
      <c r="L836" s="256">
        <v>0.27521817999999998</v>
      </c>
      <c r="M836" s="251">
        <v>0.27521817999999998</v>
      </c>
    </row>
    <row r="837" spans="1:13">
      <c r="A837" s="55" t="str">
        <f t="shared" si="13"/>
        <v>Y0ECRDD</v>
      </c>
      <c r="B837" s="55" t="s">
        <v>1953</v>
      </c>
      <c r="C837" s="55" t="s">
        <v>58</v>
      </c>
      <c r="D837" s="55"/>
      <c r="G837" s="250">
        <v>835</v>
      </c>
      <c r="H837" s="253" t="s">
        <v>1157</v>
      </c>
      <c r="I837" s="253" t="s">
        <v>3066</v>
      </c>
      <c r="J837" s="75">
        <v>45085</v>
      </c>
      <c r="K837" s="75">
        <v>45085</v>
      </c>
      <c r="L837" s="256">
        <v>0.17305240999999999</v>
      </c>
      <c r="M837" s="251">
        <v>0.17305240999999999</v>
      </c>
    </row>
    <row r="838" spans="1:13">
      <c r="A838" s="55" t="str">
        <f t="shared" si="13"/>
        <v>Y0ECDDD</v>
      </c>
      <c r="B838" s="55" t="s">
        <v>1953</v>
      </c>
      <c r="C838" s="55" t="s">
        <v>1954</v>
      </c>
      <c r="D838" s="55"/>
      <c r="G838" s="250">
        <v>836</v>
      </c>
      <c r="H838" s="253" t="s">
        <v>1161</v>
      </c>
      <c r="I838" s="253" t="s">
        <v>3062</v>
      </c>
      <c r="J838" s="75">
        <v>45085</v>
      </c>
      <c r="K838" s="75">
        <v>45085</v>
      </c>
      <c r="L838" s="256">
        <v>0.18360153000000001</v>
      </c>
      <c r="M838" s="251">
        <v>0.18360153000000001</v>
      </c>
    </row>
    <row r="839" spans="1:13">
      <c r="A839" s="55" t="str">
        <f t="shared" si="13"/>
        <v>Y0EERDD</v>
      </c>
      <c r="B839" s="55" t="s">
        <v>1945</v>
      </c>
      <c r="C839" s="55" t="s">
        <v>58</v>
      </c>
      <c r="D839" s="55"/>
      <c r="G839" s="250">
        <v>837</v>
      </c>
      <c r="H839" s="253" t="s">
        <v>1343</v>
      </c>
      <c r="I839" s="253" t="s">
        <v>3086</v>
      </c>
      <c r="J839" s="75">
        <v>45085</v>
      </c>
      <c r="K839" s="75">
        <v>45085</v>
      </c>
      <c r="L839" s="256">
        <v>0.1369503</v>
      </c>
      <c r="M839" s="251">
        <v>0.1369503</v>
      </c>
    </row>
    <row r="840" spans="1:13">
      <c r="A840" s="55" t="str">
        <f t="shared" si="13"/>
        <v>Y0ESRDD</v>
      </c>
      <c r="B840" s="55" t="s">
        <v>1940</v>
      </c>
      <c r="C840" s="55" t="s">
        <v>58</v>
      </c>
      <c r="D840" s="55"/>
      <c r="G840" s="250">
        <v>838</v>
      </c>
      <c r="H840" s="253" t="s">
        <v>474</v>
      </c>
      <c r="I840" s="253" t="s">
        <v>3077</v>
      </c>
      <c r="J840" s="75">
        <v>45085</v>
      </c>
      <c r="K840" s="75">
        <v>45085</v>
      </c>
      <c r="L840" s="256">
        <v>0.15249629000000001</v>
      </c>
      <c r="M840" s="251">
        <v>0.15249629000000001</v>
      </c>
    </row>
    <row r="841" spans="1:13">
      <c r="A841" s="55" t="str">
        <f t="shared" si="13"/>
        <v>Y0BLDDI</v>
      </c>
      <c r="B841" s="55" t="s">
        <v>2899</v>
      </c>
      <c r="C841" s="55" t="s">
        <v>4304</v>
      </c>
      <c r="D841" s="55"/>
      <c r="G841" s="250">
        <v>839</v>
      </c>
      <c r="H841" s="253">
        <v>125</v>
      </c>
      <c r="I841" s="253" t="s">
        <v>3100</v>
      </c>
      <c r="J841" s="75">
        <v>45085</v>
      </c>
      <c r="K841" s="75">
        <v>45085</v>
      </c>
      <c r="L841" s="256">
        <v>1.9001000000000001E-4</v>
      </c>
      <c r="M841" s="251">
        <v>1.9001000000000001E-4</v>
      </c>
    </row>
    <row r="842" spans="1:13">
      <c r="A842" s="55" t="str">
        <f t="shared" si="13"/>
        <v>Y0EEDDD</v>
      </c>
      <c r="B842" s="55" t="s">
        <v>1945</v>
      </c>
      <c r="C842" s="55" t="s">
        <v>1954</v>
      </c>
      <c r="D842" s="55"/>
      <c r="G842" s="250">
        <v>840</v>
      </c>
      <c r="H842" s="253" t="s">
        <v>1348</v>
      </c>
      <c r="I842" s="253" t="s">
        <v>3082</v>
      </c>
      <c r="J842" s="75">
        <v>45085</v>
      </c>
      <c r="K842" s="75">
        <v>45085</v>
      </c>
      <c r="L842" s="256">
        <v>0.15132640999999999</v>
      </c>
      <c r="M842" s="251">
        <v>0.15132640999999999</v>
      </c>
    </row>
    <row r="843" spans="1:13">
      <c r="A843" s="55" t="str">
        <f t="shared" si="13"/>
        <v>Y0ESSDD</v>
      </c>
      <c r="B843" s="55" t="s">
        <v>1940</v>
      </c>
      <c r="C843" s="55" t="s">
        <v>1971</v>
      </c>
      <c r="D843" s="55"/>
      <c r="G843" s="250">
        <v>841</v>
      </c>
      <c r="H843" s="253" t="s">
        <v>491</v>
      </c>
      <c r="I843" s="253" t="s">
        <v>3075</v>
      </c>
      <c r="J843" s="75">
        <v>45085</v>
      </c>
      <c r="K843" s="75">
        <v>45085</v>
      </c>
      <c r="L843" s="256">
        <v>0.15522226</v>
      </c>
      <c r="M843" s="251">
        <v>0.15522226</v>
      </c>
    </row>
    <row r="844" spans="1:13">
      <c r="A844" s="55" t="str">
        <f t="shared" si="13"/>
        <v>Y0ESDDD</v>
      </c>
      <c r="B844" s="55" t="s">
        <v>1940</v>
      </c>
      <c r="C844" s="55" t="s">
        <v>1954</v>
      </c>
      <c r="D844" s="55"/>
      <c r="G844" s="250">
        <v>842</v>
      </c>
      <c r="H844" s="253" t="s">
        <v>477</v>
      </c>
      <c r="I844" s="253" t="s">
        <v>3071</v>
      </c>
      <c r="J844" s="75">
        <v>45085</v>
      </c>
      <c r="K844" s="75">
        <v>45085</v>
      </c>
      <c r="L844" s="256">
        <v>0.1551661</v>
      </c>
      <c r="M844" s="251">
        <v>0.1551661</v>
      </c>
    </row>
    <row r="845" spans="1:13">
      <c r="A845" s="55" t="str">
        <f t="shared" si="13"/>
        <v>Y0BLDDD</v>
      </c>
      <c r="B845" s="55" t="s">
        <v>2899</v>
      </c>
      <c r="C845" s="55" t="s">
        <v>1954</v>
      </c>
      <c r="D845" s="55"/>
      <c r="G845" s="250">
        <v>843</v>
      </c>
      <c r="H845" s="253" t="s">
        <v>3462</v>
      </c>
      <c r="I845" s="253" t="s">
        <v>3096</v>
      </c>
      <c r="J845" s="75">
        <v>45085</v>
      </c>
      <c r="K845" s="75">
        <v>45085</v>
      </c>
      <c r="L845" s="251">
        <v>2.7863999999999997E-4</v>
      </c>
      <c r="M845" s="251">
        <v>2.7863999999999997E-4</v>
      </c>
    </row>
    <row r="846" spans="1:13">
      <c r="A846" s="55" t="str">
        <f t="shared" si="13"/>
        <v>Y0ESIDD</v>
      </c>
      <c r="B846" s="55" t="s">
        <v>1940</v>
      </c>
      <c r="C846" s="55" t="s">
        <v>67</v>
      </c>
      <c r="D846" s="55"/>
      <c r="G846" s="250">
        <v>844</v>
      </c>
      <c r="H846" s="253" t="s">
        <v>483</v>
      </c>
      <c r="I846" s="253" t="s">
        <v>3076</v>
      </c>
      <c r="J846" s="75">
        <v>45085</v>
      </c>
      <c r="K846" s="75">
        <v>45085</v>
      </c>
      <c r="L846" s="256">
        <v>0.23806290999999999</v>
      </c>
      <c r="M846" s="251">
        <v>0.23806290999999999</v>
      </c>
    </row>
    <row r="847" spans="1:13">
      <c r="A847" s="55" t="str">
        <f t="shared" si="13"/>
        <v>Y0ECDDD</v>
      </c>
      <c r="B847" s="55" t="s">
        <v>1953</v>
      </c>
      <c r="C847" s="55" t="s">
        <v>1954</v>
      </c>
      <c r="D847" s="55"/>
      <c r="G847" s="250">
        <v>845</v>
      </c>
      <c r="H847" s="253" t="s">
        <v>1161</v>
      </c>
      <c r="I847" s="253" t="s">
        <v>3062</v>
      </c>
      <c r="J847" s="75">
        <v>45086</v>
      </c>
      <c r="K847" s="75">
        <v>45086</v>
      </c>
      <c r="L847" s="256">
        <v>0.17582291999999999</v>
      </c>
      <c r="M847" s="251">
        <v>0.17582291999999999</v>
      </c>
    </row>
    <row r="848" spans="1:13">
      <c r="A848" s="55" t="str">
        <f t="shared" si="13"/>
        <v>Y0ECRDD</v>
      </c>
      <c r="B848" s="55" t="s">
        <v>1953</v>
      </c>
      <c r="C848" s="55" t="s">
        <v>58</v>
      </c>
      <c r="D848" s="55"/>
      <c r="G848" s="250">
        <v>846</v>
      </c>
      <c r="H848" s="253" t="s">
        <v>1157</v>
      </c>
      <c r="I848" s="253" t="s">
        <v>3066</v>
      </c>
      <c r="J848" s="75">
        <v>45086</v>
      </c>
      <c r="K848" s="75">
        <v>45086</v>
      </c>
      <c r="L848" s="256">
        <v>0.17304421</v>
      </c>
      <c r="M848" s="251">
        <v>0.17304421</v>
      </c>
    </row>
    <row r="849" spans="1:13">
      <c r="A849" s="55" t="str">
        <f t="shared" si="13"/>
        <v>Y0EERDD</v>
      </c>
      <c r="B849" s="55" t="s">
        <v>1945</v>
      </c>
      <c r="C849" s="55" t="s">
        <v>58</v>
      </c>
      <c r="D849" s="55"/>
      <c r="G849" s="250">
        <v>847</v>
      </c>
      <c r="H849" s="253" t="s">
        <v>1343</v>
      </c>
      <c r="I849" s="253" t="s">
        <v>3086</v>
      </c>
      <c r="J849" s="75">
        <v>45086</v>
      </c>
      <c r="K849" s="75">
        <v>45086</v>
      </c>
      <c r="L849" s="256">
        <v>6.8374859999999996E-2</v>
      </c>
      <c r="M849" s="251">
        <v>6.8374859999999996E-2</v>
      </c>
    </row>
    <row r="850" spans="1:13">
      <c r="A850" s="55" t="str">
        <f t="shared" si="13"/>
        <v>Y0ESRDD</v>
      </c>
      <c r="B850" s="55" t="s">
        <v>1940</v>
      </c>
      <c r="C850" s="55" t="s">
        <v>58</v>
      </c>
      <c r="D850" s="55"/>
      <c r="G850" s="250">
        <v>848</v>
      </c>
      <c r="H850" s="253" t="s">
        <v>474</v>
      </c>
      <c r="I850" s="253" t="s">
        <v>3077</v>
      </c>
      <c r="J850" s="75">
        <v>45086</v>
      </c>
      <c r="K850" s="75">
        <v>45086</v>
      </c>
      <c r="L850" s="256">
        <v>0.15257833000000001</v>
      </c>
      <c r="M850" s="251">
        <v>0.15257833000000001</v>
      </c>
    </row>
    <row r="851" spans="1:13">
      <c r="A851" s="55" t="str">
        <f t="shared" si="13"/>
        <v>Y0BLDDD</v>
      </c>
      <c r="B851" s="55" t="s">
        <v>2899</v>
      </c>
      <c r="C851" s="55" t="s">
        <v>1954</v>
      </c>
      <c r="D851" s="55"/>
      <c r="G851" s="250">
        <v>849</v>
      </c>
      <c r="H851" s="253" t="s">
        <v>3462</v>
      </c>
      <c r="I851" s="253" t="s">
        <v>3096</v>
      </c>
      <c r="J851" s="75">
        <v>45086</v>
      </c>
      <c r="K851" s="75">
        <v>45086</v>
      </c>
      <c r="L851" s="256">
        <v>6.9270000000000006E-5</v>
      </c>
      <c r="M851" s="251">
        <v>6.9270000000000006E-5</v>
      </c>
    </row>
    <row r="852" spans="1:13">
      <c r="A852" s="55" t="str">
        <f t="shared" si="13"/>
        <v>Y0EEDDD</v>
      </c>
      <c r="B852" s="55" t="s">
        <v>1945</v>
      </c>
      <c r="C852" s="55" t="s">
        <v>1954</v>
      </c>
      <c r="D852" s="55"/>
      <c r="G852" s="250">
        <v>850</v>
      </c>
      <c r="H852" s="253" t="s">
        <v>1348</v>
      </c>
      <c r="I852" s="253" t="s">
        <v>3082</v>
      </c>
      <c r="J852" s="75">
        <v>45086</v>
      </c>
      <c r="K852" s="75">
        <v>45086</v>
      </c>
      <c r="L852" s="256">
        <v>7.9352290000000006E-2</v>
      </c>
      <c r="M852" s="251">
        <v>7.9352290000000006E-2</v>
      </c>
    </row>
    <row r="853" spans="1:13">
      <c r="A853" s="55" t="str">
        <f t="shared" si="13"/>
        <v>Y0ESSDD</v>
      </c>
      <c r="B853" s="55" t="s">
        <v>1940</v>
      </c>
      <c r="C853" s="55" t="s">
        <v>1971</v>
      </c>
      <c r="D853" s="55"/>
      <c r="G853" s="250">
        <v>851</v>
      </c>
      <c r="H853" s="254" t="s">
        <v>491</v>
      </c>
      <c r="I853" s="253" t="s">
        <v>3075</v>
      </c>
      <c r="J853" s="75">
        <v>45086</v>
      </c>
      <c r="K853" s="75">
        <v>45086</v>
      </c>
      <c r="L853" s="256">
        <v>0.15531402</v>
      </c>
      <c r="M853" s="251">
        <v>0.15531402</v>
      </c>
    </row>
    <row r="854" spans="1:13">
      <c r="A854" s="55" t="str">
        <f t="shared" si="13"/>
        <v>Y0ESDDD</v>
      </c>
      <c r="B854" s="55" t="s">
        <v>1940</v>
      </c>
      <c r="C854" s="55" t="s">
        <v>1954</v>
      </c>
      <c r="D854" s="55"/>
      <c r="G854" s="250">
        <v>852</v>
      </c>
      <c r="H854" s="253" t="s">
        <v>477</v>
      </c>
      <c r="I854" s="253" t="s">
        <v>3071</v>
      </c>
      <c r="J854" s="75">
        <v>45086</v>
      </c>
      <c r="K854" s="75">
        <v>45086</v>
      </c>
      <c r="L854" s="256">
        <v>0.1552615</v>
      </c>
      <c r="M854" s="251">
        <v>0.1552615</v>
      </c>
    </row>
    <row r="855" spans="1:13">
      <c r="A855" s="55" t="str">
        <f t="shared" si="13"/>
        <v>Y0ESIDD</v>
      </c>
      <c r="B855" s="55" t="s">
        <v>1940</v>
      </c>
      <c r="C855" s="55" t="s">
        <v>67</v>
      </c>
      <c r="D855" s="55"/>
      <c r="G855" s="250">
        <v>853</v>
      </c>
      <c r="H855" s="253" t="s">
        <v>483</v>
      </c>
      <c r="I855" s="253" t="s">
        <v>3076</v>
      </c>
      <c r="J855" s="75">
        <v>45086</v>
      </c>
      <c r="K855" s="75">
        <v>45086</v>
      </c>
      <c r="L855" s="256">
        <v>0.23806290999999999</v>
      </c>
      <c r="M855" s="251">
        <v>0.23806290999999999</v>
      </c>
    </row>
    <row r="856" spans="1:13">
      <c r="A856" s="55" t="str">
        <f t="shared" si="13"/>
        <v>Y0ECRDD</v>
      </c>
      <c r="B856" s="55" t="s">
        <v>1953</v>
      </c>
      <c r="C856" s="55" t="s">
        <v>58</v>
      </c>
      <c r="D856" s="55"/>
      <c r="G856" s="250">
        <v>854</v>
      </c>
      <c r="H856" s="253" t="s">
        <v>1157</v>
      </c>
      <c r="I856" s="253" t="s">
        <v>3066</v>
      </c>
      <c r="J856" s="75">
        <v>45088</v>
      </c>
      <c r="K856" s="75">
        <v>45088</v>
      </c>
      <c r="L856" s="251">
        <v>0.34673745</v>
      </c>
      <c r="M856" s="251">
        <v>0.34673745</v>
      </c>
    </row>
    <row r="857" spans="1:13">
      <c r="A857" s="55" t="str">
        <f t="shared" si="13"/>
        <v>Y0ECDDD</v>
      </c>
      <c r="B857" s="55" t="s">
        <v>1953</v>
      </c>
      <c r="C857" s="55" t="s">
        <v>1954</v>
      </c>
      <c r="D857" s="55"/>
      <c r="G857" s="250">
        <v>855</v>
      </c>
      <c r="H857" s="253" t="s">
        <v>1161</v>
      </c>
      <c r="I857" s="253" t="s">
        <v>3062</v>
      </c>
      <c r="J857" s="75">
        <v>45088</v>
      </c>
      <c r="K857" s="75">
        <v>45088</v>
      </c>
      <c r="L857" s="256">
        <v>0.34407194000000002</v>
      </c>
      <c r="M857" s="251">
        <v>0.34407194000000002</v>
      </c>
    </row>
    <row r="858" spans="1:13">
      <c r="A858" s="55" t="str">
        <f t="shared" si="13"/>
        <v>Y0ESDDD</v>
      </c>
      <c r="B858" s="55" t="s">
        <v>1940</v>
      </c>
      <c r="C858" s="55" t="s">
        <v>1954</v>
      </c>
      <c r="D858" s="55"/>
      <c r="G858" s="250">
        <v>856</v>
      </c>
      <c r="H858" s="253" t="s">
        <v>477</v>
      </c>
      <c r="I858" s="253" t="s">
        <v>3071</v>
      </c>
      <c r="J858" s="75">
        <v>45088</v>
      </c>
      <c r="K858" s="75">
        <v>45088</v>
      </c>
      <c r="L858" s="251">
        <v>0.36487178999999997</v>
      </c>
      <c r="M858" s="251">
        <v>0.36487178999999997</v>
      </c>
    </row>
    <row r="859" spans="1:13">
      <c r="A859" s="55" t="str">
        <f t="shared" si="13"/>
        <v>Y0ESIDD</v>
      </c>
      <c r="B859" s="55" t="s">
        <v>1940</v>
      </c>
      <c r="C859" s="55" t="s">
        <v>67</v>
      </c>
      <c r="D859" s="55"/>
      <c r="G859" s="250">
        <v>857</v>
      </c>
      <c r="H859" s="253" t="s">
        <v>483</v>
      </c>
      <c r="I859" s="253" t="s">
        <v>3076</v>
      </c>
      <c r="J859" s="75">
        <v>45088</v>
      </c>
      <c r="K859" s="75">
        <v>45088</v>
      </c>
      <c r="L859" s="256">
        <v>0.56094741999999997</v>
      </c>
      <c r="M859" s="251">
        <v>0.56094741999999997</v>
      </c>
    </row>
    <row r="860" spans="1:13">
      <c r="A860" s="55" t="str">
        <f t="shared" si="13"/>
        <v>Y0ESSDD</v>
      </c>
      <c r="B860" s="55" t="s">
        <v>1940</v>
      </c>
      <c r="C860" s="55" t="s">
        <v>1971</v>
      </c>
      <c r="D860" s="55"/>
      <c r="G860" s="250">
        <v>858</v>
      </c>
      <c r="H860" s="253" t="s">
        <v>491</v>
      </c>
      <c r="I860" s="253" t="s">
        <v>3075</v>
      </c>
      <c r="J860" s="75">
        <v>45088</v>
      </c>
      <c r="K860" s="75">
        <v>45088</v>
      </c>
      <c r="L860" s="256">
        <v>0.36597232000000002</v>
      </c>
      <c r="M860" s="251">
        <v>0.36597232000000002</v>
      </c>
    </row>
    <row r="861" spans="1:13">
      <c r="A861" s="55" t="str">
        <f t="shared" si="13"/>
        <v>Y0ESRDD</v>
      </c>
      <c r="B861" s="55" t="s">
        <v>1940</v>
      </c>
      <c r="C861" s="55" t="s">
        <v>58</v>
      </c>
      <c r="D861" s="55"/>
      <c r="G861" s="250">
        <v>859</v>
      </c>
      <c r="H861" s="253" t="s">
        <v>474</v>
      </c>
      <c r="I861" s="253" t="s">
        <v>3077</v>
      </c>
      <c r="J861" s="75">
        <v>45088</v>
      </c>
      <c r="K861" s="75">
        <v>45088</v>
      </c>
      <c r="L861" s="256">
        <v>0.35953242000000002</v>
      </c>
      <c r="M861" s="251">
        <v>0.35953242000000002</v>
      </c>
    </row>
    <row r="862" spans="1:13">
      <c r="A862" s="55" t="str">
        <f t="shared" si="13"/>
        <v>Y0ECRDD</v>
      </c>
      <c r="B862" s="55" t="s">
        <v>1953</v>
      </c>
      <c r="C862" s="55" t="s">
        <v>58</v>
      </c>
      <c r="D862" s="55"/>
      <c r="G862" s="250">
        <v>860</v>
      </c>
      <c r="H862" s="253" t="s">
        <v>1157</v>
      </c>
      <c r="I862" s="253" t="s">
        <v>3066</v>
      </c>
      <c r="J862" s="75">
        <v>45089</v>
      </c>
      <c r="K862" s="75">
        <v>45089</v>
      </c>
      <c r="L862" s="256">
        <v>0.17150457</v>
      </c>
      <c r="M862" s="251">
        <v>0.17150457</v>
      </c>
    </row>
    <row r="863" spans="1:13">
      <c r="A863" s="55" t="str">
        <f t="shared" si="13"/>
        <v>Y0ECDDD</v>
      </c>
      <c r="B863" s="55" t="s">
        <v>1953</v>
      </c>
      <c r="C863" s="55" t="s">
        <v>1954</v>
      </c>
      <c r="D863" s="55"/>
      <c r="G863" s="250">
        <v>861</v>
      </c>
      <c r="H863" s="253" t="s">
        <v>1161</v>
      </c>
      <c r="I863" s="253" t="s">
        <v>3062</v>
      </c>
      <c r="J863" s="75">
        <v>45089</v>
      </c>
      <c r="K863" s="75">
        <v>45089</v>
      </c>
      <c r="L863" s="251">
        <v>0.19222565999999999</v>
      </c>
      <c r="M863" s="251">
        <v>0.19222565999999999</v>
      </c>
    </row>
    <row r="864" spans="1:13">
      <c r="A864" s="55" t="str">
        <f t="shared" si="13"/>
        <v>Y0EERDD</v>
      </c>
      <c r="B864" s="55" t="s">
        <v>1945</v>
      </c>
      <c r="C864" s="55" t="s">
        <v>58</v>
      </c>
      <c r="D864" s="55"/>
      <c r="G864" s="250">
        <v>862</v>
      </c>
      <c r="H864" s="253" t="s">
        <v>1343</v>
      </c>
      <c r="I864" s="253" t="s">
        <v>3086</v>
      </c>
      <c r="J864" s="75">
        <v>45089</v>
      </c>
      <c r="K864" s="75">
        <v>45089</v>
      </c>
      <c r="L864" s="256">
        <v>0.49660837000000002</v>
      </c>
      <c r="M864" s="251">
        <v>0.49660837000000002</v>
      </c>
    </row>
    <row r="865" spans="1:13">
      <c r="A865" s="55" t="str">
        <f t="shared" si="13"/>
        <v>Y0ESRDD</v>
      </c>
      <c r="B865" s="55" t="s">
        <v>1940</v>
      </c>
      <c r="C865" s="55" t="s">
        <v>58</v>
      </c>
      <c r="D865" s="55"/>
      <c r="G865" s="250">
        <v>863</v>
      </c>
      <c r="H865" s="254" t="s">
        <v>474</v>
      </c>
      <c r="I865" s="253" t="s">
        <v>3077</v>
      </c>
      <c r="J865" s="75">
        <v>45089</v>
      </c>
      <c r="K865" s="75">
        <v>45089</v>
      </c>
      <c r="L865" s="256">
        <v>0.17650250000000001</v>
      </c>
      <c r="M865" s="251">
        <v>0.17650250000000001</v>
      </c>
    </row>
    <row r="866" spans="1:13">
      <c r="A866" s="55" t="str">
        <f t="shared" si="13"/>
        <v>Y0BLDDI</v>
      </c>
      <c r="B866" s="55" t="s">
        <v>2899</v>
      </c>
      <c r="C866" s="55" t="s">
        <v>4304</v>
      </c>
      <c r="D866" s="55"/>
      <c r="G866" s="250">
        <v>864</v>
      </c>
      <c r="H866" s="254">
        <v>125</v>
      </c>
      <c r="I866" s="253" t="s">
        <v>3100</v>
      </c>
      <c r="J866" s="75">
        <v>45089</v>
      </c>
      <c r="K866" s="75">
        <v>45089</v>
      </c>
      <c r="L866" s="256">
        <v>5.9832399999999999E-3</v>
      </c>
      <c r="M866" s="251">
        <v>5.9832399999999999E-3</v>
      </c>
    </row>
    <row r="867" spans="1:13">
      <c r="A867" s="55" t="str">
        <f t="shared" si="13"/>
        <v>Y0EEDDD</v>
      </c>
      <c r="B867" s="55" t="s">
        <v>1945</v>
      </c>
      <c r="C867" s="55" t="s">
        <v>1954</v>
      </c>
      <c r="D867" s="55"/>
      <c r="G867" s="250">
        <v>865</v>
      </c>
      <c r="H867" s="254" t="s">
        <v>1348</v>
      </c>
      <c r="I867" s="253" t="s">
        <v>3082</v>
      </c>
      <c r="J867" s="75">
        <v>45089</v>
      </c>
      <c r="K867" s="75">
        <v>45089</v>
      </c>
      <c r="L867" s="251">
        <v>0.54332650999999998</v>
      </c>
      <c r="M867" s="251">
        <v>0.54332650999999998</v>
      </c>
    </row>
    <row r="868" spans="1:13">
      <c r="A868" s="55" t="str">
        <f t="shared" si="13"/>
        <v>Y0ESSDD</v>
      </c>
      <c r="B868" s="55" t="s">
        <v>1940</v>
      </c>
      <c r="C868" s="55" t="s">
        <v>1971</v>
      </c>
      <c r="D868" s="55"/>
      <c r="G868" s="250">
        <v>866</v>
      </c>
      <c r="H868" s="253" t="s">
        <v>491</v>
      </c>
      <c r="I868" s="253" t="s">
        <v>3075</v>
      </c>
      <c r="J868" s="75">
        <v>45089</v>
      </c>
      <c r="K868" s="75">
        <v>45089</v>
      </c>
      <c r="L868" s="251">
        <v>0.17965540999999999</v>
      </c>
      <c r="M868" s="251">
        <v>0.17965540999999999</v>
      </c>
    </row>
    <row r="869" spans="1:13">
      <c r="A869" s="55" t="str">
        <f t="shared" si="13"/>
        <v>Y0ESDDD</v>
      </c>
      <c r="B869" s="55" t="s">
        <v>1940</v>
      </c>
      <c r="C869" s="55" t="s">
        <v>1954</v>
      </c>
      <c r="D869" s="55"/>
      <c r="G869" s="250">
        <v>867</v>
      </c>
      <c r="H869" s="253" t="s">
        <v>477</v>
      </c>
      <c r="I869" s="253" t="s">
        <v>3071</v>
      </c>
      <c r="J869" s="75">
        <v>45089</v>
      </c>
      <c r="K869" s="75">
        <v>45089</v>
      </c>
      <c r="L869" s="256">
        <v>0.17916626999999999</v>
      </c>
      <c r="M869" s="251">
        <v>0.17916626999999999</v>
      </c>
    </row>
    <row r="870" spans="1:13">
      <c r="A870" s="55" t="str">
        <f t="shared" si="13"/>
        <v>Y0BLDDD</v>
      </c>
      <c r="B870" s="55" t="s">
        <v>2899</v>
      </c>
      <c r="C870" s="55" t="s">
        <v>1954</v>
      </c>
      <c r="D870" s="55"/>
      <c r="G870" s="250">
        <v>868</v>
      </c>
      <c r="H870" s="253" t="s">
        <v>3462</v>
      </c>
      <c r="I870" s="253" t="s">
        <v>3096</v>
      </c>
      <c r="J870" s="75">
        <v>45089</v>
      </c>
      <c r="K870" s="75">
        <v>45089</v>
      </c>
      <c r="L870" s="256">
        <v>6.2698199999999997E-3</v>
      </c>
      <c r="M870" s="251">
        <v>6.2698199999999997E-3</v>
      </c>
    </row>
    <row r="871" spans="1:13">
      <c r="A871" s="55" t="str">
        <f t="shared" si="13"/>
        <v>Y0ESIDD</v>
      </c>
      <c r="B871" s="55" t="s">
        <v>1940</v>
      </c>
      <c r="C871" s="55" t="s">
        <v>67</v>
      </c>
      <c r="D871" s="55"/>
      <c r="G871" s="250">
        <v>869</v>
      </c>
      <c r="H871" s="253" t="s">
        <v>483</v>
      </c>
      <c r="I871" s="253" t="s">
        <v>3076</v>
      </c>
      <c r="J871" s="75">
        <v>45089</v>
      </c>
      <c r="K871" s="75">
        <v>45089</v>
      </c>
      <c r="L871" s="256">
        <v>0.27495651999999998</v>
      </c>
      <c r="M871" s="251">
        <v>0.27495651999999998</v>
      </c>
    </row>
    <row r="872" spans="1:13">
      <c r="A872" s="55" t="str">
        <f t="shared" si="13"/>
        <v>Y0ECDWD</v>
      </c>
      <c r="B872" s="55" t="s">
        <v>1953</v>
      </c>
      <c r="C872" s="55" t="s">
        <v>1946</v>
      </c>
      <c r="D872" s="55"/>
      <c r="G872" s="250">
        <v>870</v>
      </c>
      <c r="H872" s="253" t="s">
        <v>1173</v>
      </c>
      <c r="I872" s="253" t="s">
        <v>3065</v>
      </c>
      <c r="J872" s="75">
        <v>45090</v>
      </c>
      <c r="K872" s="75">
        <v>45090</v>
      </c>
      <c r="L872" s="251">
        <v>1.2235203699999999</v>
      </c>
      <c r="M872" s="251">
        <v>1.2235203699999999</v>
      </c>
    </row>
    <row r="873" spans="1:13">
      <c r="A873" s="55" t="str">
        <f t="shared" si="13"/>
        <v>Y0BLWD</v>
      </c>
      <c r="B873" s="55" t="s">
        <v>2899</v>
      </c>
      <c r="C873" s="55" t="s">
        <v>47</v>
      </c>
      <c r="D873" s="55"/>
      <c r="G873" s="250">
        <v>871</v>
      </c>
      <c r="H873" s="253">
        <v>126</v>
      </c>
      <c r="I873" s="253" t="s">
        <v>3103</v>
      </c>
      <c r="J873" s="75">
        <v>45090</v>
      </c>
      <c r="K873" s="75">
        <v>45090</v>
      </c>
      <c r="L873" s="251">
        <v>1.397402E-2</v>
      </c>
      <c r="M873" s="251">
        <v>1.397402E-2</v>
      </c>
    </row>
    <row r="874" spans="1:13">
      <c r="A874" s="55" t="str">
        <f t="shared" si="13"/>
        <v>Y0ECRDD</v>
      </c>
      <c r="B874" s="55" t="s">
        <v>1953</v>
      </c>
      <c r="C874" s="55" t="s">
        <v>58</v>
      </c>
      <c r="D874" s="55"/>
      <c r="G874" s="250">
        <v>872</v>
      </c>
      <c r="H874" s="253" t="s">
        <v>1157</v>
      </c>
      <c r="I874" s="253" t="s">
        <v>3066</v>
      </c>
      <c r="J874" s="75">
        <v>45090</v>
      </c>
      <c r="K874" s="75">
        <v>45090</v>
      </c>
      <c r="L874" s="256">
        <v>0.16578116000000001</v>
      </c>
      <c r="M874" s="251">
        <v>0.16578116000000001</v>
      </c>
    </row>
    <row r="875" spans="1:13">
      <c r="A875" s="55" t="str">
        <f t="shared" si="13"/>
        <v>Y0ECRWD</v>
      </c>
      <c r="B875" s="55" t="s">
        <v>1953</v>
      </c>
      <c r="C875" s="55" t="s">
        <v>59</v>
      </c>
      <c r="D875" s="55"/>
      <c r="G875" s="250">
        <v>873</v>
      </c>
      <c r="H875" s="254" t="s">
        <v>1171</v>
      </c>
      <c r="I875" s="253" t="s">
        <v>3069</v>
      </c>
      <c r="J875" s="75">
        <v>45090</v>
      </c>
      <c r="K875" s="75">
        <v>45090</v>
      </c>
      <c r="L875" s="256">
        <v>1.2006088100000001</v>
      </c>
      <c r="M875" s="251">
        <v>1.2006088100000001</v>
      </c>
    </row>
    <row r="876" spans="1:13">
      <c r="A876" s="55" t="str">
        <f t="shared" si="13"/>
        <v>Y0ECDDD</v>
      </c>
      <c r="B876" s="55" t="s">
        <v>1953</v>
      </c>
      <c r="C876" s="55" t="s">
        <v>1954</v>
      </c>
      <c r="D876" s="55"/>
      <c r="G876" s="250">
        <v>874</v>
      </c>
      <c r="H876" s="253" t="s">
        <v>1161</v>
      </c>
      <c r="I876" s="253" t="s">
        <v>3062</v>
      </c>
      <c r="J876" s="75">
        <v>45090</v>
      </c>
      <c r="K876" s="75">
        <v>45090</v>
      </c>
      <c r="L876" s="251">
        <v>0.17712022999999999</v>
      </c>
      <c r="M876" s="251">
        <v>0.17712022999999999</v>
      </c>
    </row>
    <row r="877" spans="1:13">
      <c r="A877" s="55" t="str">
        <f t="shared" si="13"/>
        <v>Y0EERDD</v>
      </c>
      <c r="B877" s="55" t="s">
        <v>1945</v>
      </c>
      <c r="C877" s="55" t="s">
        <v>58</v>
      </c>
      <c r="D877" s="55"/>
      <c r="G877" s="250">
        <v>875</v>
      </c>
      <c r="H877" s="253" t="s">
        <v>1343</v>
      </c>
      <c r="I877" s="253" t="s">
        <v>3086</v>
      </c>
      <c r="J877" s="75">
        <v>45090</v>
      </c>
      <c r="K877" s="75">
        <v>45090</v>
      </c>
      <c r="L877" s="256">
        <v>0.25537891000000001</v>
      </c>
      <c r="M877" s="251">
        <v>0.25537891000000001</v>
      </c>
    </row>
    <row r="878" spans="1:13">
      <c r="A878" s="55" t="str">
        <f t="shared" si="13"/>
        <v>Y0ESSWD</v>
      </c>
      <c r="B878" s="55" t="s">
        <v>1940</v>
      </c>
      <c r="C878" s="55" t="s">
        <v>1975</v>
      </c>
      <c r="D878" s="55"/>
      <c r="G878" s="250">
        <v>876</v>
      </c>
      <c r="H878" s="253" t="s">
        <v>495</v>
      </c>
      <c r="I878" s="253" t="s">
        <v>3081</v>
      </c>
      <c r="J878" s="75">
        <v>45090</v>
      </c>
      <c r="K878" s="75">
        <v>45090</v>
      </c>
      <c r="L878" s="256">
        <v>1.1751738899999999</v>
      </c>
      <c r="M878" s="251">
        <v>1.1751738899999999</v>
      </c>
    </row>
    <row r="879" spans="1:13">
      <c r="A879" s="55" t="str">
        <f t="shared" si="13"/>
        <v>Y0ESRDD</v>
      </c>
      <c r="B879" s="55" t="s">
        <v>1940</v>
      </c>
      <c r="C879" s="55" t="s">
        <v>58</v>
      </c>
      <c r="D879" s="55"/>
      <c r="G879" s="250">
        <v>877</v>
      </c>
      <c r="H879" s="253" t="s">
        <v>474</v>
      </c>
      <c r="I879" s="253" t="s">
        <v>3077</v>
      </c>
      <c r="J879" s="75">
        <v>45090</v>
      </c>
      <c r="K879" s="75">
        <v>45090</v>
      </c>
      <c r="L879" s="251">
        <v>0.15786085999999999</v>
      </c>
      <c r="M879" s="251">
        <v>0.15786085999999999</v>
      </c>
    </row>
    <row r="880" spans="1:13">
      <c r="A880" s="55" t="str">
        <f t="shared" si="13"/>
        <v>Y0EEDWD</v>
      </c>
      <c r="B880" s="55" t="s">
        <v>1945</v>
      </c>
      <c r="C880" s="55" t="s">
        <v>1946</v>
      </c>
      <c r="D880" s="55"/>
      <c r="G880" s="250">
        <v>878</v>
      </c>
      <c r="H880" s="253" t="s">
        <v>1360</v>
      </c>
      <c r="I880" s="253" t="s">
        <v>3085</v>
      </c>
      <c r="J880" s="75">
        <v>45090</v>
      </c>
      <c r="K880" s="75">
        <v>45090</v>
      </c>
      <c r="L880" s="256">
        <v>1.17754768</v>
      </c>
      <c r="M880" s="251">
        <v>1.17754768</v>
      </c>
    </row>
    <row r="881" spans="1:13">
      <c r="A881" s="55" t="str">
        <f t="shared" si="13"/>
        <v>Y0ESDWD</v>
      </c>
      <c r="B881" s="55" t="s">
        <v>1940</v>
      </c>
      <c r="C881" s="55" t="s">
        <v>1946</v>
      </c>
      <c r="D881" s="55"/>
      <c r="G881" s="250">
        <v>879</v>
      </c>
      <c r="H881" s="253" t="s">
        <v>508</v>
      </c>
      <c r="I881" s="253" t="s">
        <v>3073</v>
      </c>
      <c r="J881" s="75">
        <v>45090</v>
      </c>
      <c r="K881" s="75">
        <v>45090</v>
      </c>
      <c r="L881" s="251">
        <v>1.4261522200000001</v>
      </c>
      <c r="M881" s="251">
        <v>1.4261522200000001</v>
      </c>
    </row>
    <row r="882" spans="1:13">
      <c r="A882" s="55" t="str">
        <f t="shared" si="13"/>
        <v>Y0EERWD</v>
      </c>
      <c r="B882" s="55" t="s">
        <v>1945</v>
      </c>
      <c r="C882" s="55" t="s">
        <v>59</v>
      </c>
      <c r="D882" s="55"/>
      <c r="G882" s="250">
        <v>880</v>
      </c>
      <c r="H882" s="253" t="s">
        <v>1358</v>
      </c>
      <c r="I882" s="253" t="s">
        <v>3089</v>
      </c>
      <c r="J882" s="75">
        <v>45090</v>
      </c>
      <c r="K882" s="75">
        <v>45090</v>
      </c>
      <c r="L882" s="256">
        <v>1.16756525</v>
      </c>
      <c r="M882" s="251">
        <v>1.16756525</v>
      </c>
    </row>
    <row r="883" spans="1:13">
      <c r="A883" s="55" t="str">
        <f t="shared" si="13"/>
        <v>Y0ESIDD</v>
      </c>
      <c r="B883" s="55" t="s">
        <v>1940</v>
      </c>
      <c r="C883" s="55" t="s">
        <v>67</v>
      </c>
      <c r="D883" s="55"/>
      <c r="G883" s="250">
        <v>881</v>
      </c>
      <c r="H883" s="253" t="s">
        <v>483</v>
      </c>
      <c r="I883" s="253" t="s">
        <v>3076</v>
      </c>
      <c r="J883" s="75">
        <v>45090</v>
      </c>
      <c r="K883" s="75">
        <v>45090</v>
      </c>
      <c r="L883" s="256">
        <v>0.24617427</v>
      </c>
      <c r="M883" s="251">
        <v>0.24617427</v>
      </c>
    </row>
    <row r="884" spans="1:13">
      <c r="A884" s="55" t="str">
        <f t="shared" si="13"/>
        <v>IgnoreIgnore</v>
      </c>
      <c r="B884" s="55" t="s">
        <v>1291</v>
      </c>
      <c r="C884" s="55" t="s">
        <v>1291</v>
      </c>
      <c r="D884" s="55"/>
      <c r="G884" s="250">
        <v>882</v>
      </c>
      <c r="H884" s="253" t="s">
        <v>4311</v>
      </c>
      <c r="I884" s="253" t="s">
        <v>4312</v>
      </c>
      <c r="J884" s="75">
        <v>45090</v>
      </c>
      <c r="K884" s="75">
        <v>45090</v>
      </c>
      <c r="L884" s="256">
        <v>1.2006088100000001</v>
      </c>
      <c r="M884" s="251">
        <v>1.2006088100000001</v>
      </c>
    </row>
    <row r="885" spans="1:13">
      <c r="A885" s="55" t="str">
        <f t="shared" si="13"/>
        <v>IgnoreIgnore</v>
      </c>
      <c r="B885" s="55" t="s">
        <v>1291</v>
      </c>
      <c r="C885" s="55" t="s">
        <v>1291</v>
      </c>
      <c r="D885" s="55"/>
      <c r="G885" s="250">
        <v>883</v>
      </c>
      <c r="H885" s="253" t="s">
        <v>4313</v>
      </c>
      <c r="I885" s="253" t="s">
        <v>4314</v>
      </c>
      <c r="J885" s="75">
        <v>45090</v>
      </c>
      <c r="K885" s="75">
        <v>45090</v>
      </c>
      <c r="L885" s="256">
        <v>1.2235203699999999</v>
      </c>
      <c r="M885" s="251">
        <v>1.2235203699999999</v>
      </c>
    </row>
    <row r="886" spans="1:13">
      <c r="A886" s="55" t="str">
        <f t="shared" si="13"/>
        <v>Y0EEDDD</v>
      </c>
      <c r="B886" s="55" t="s">
        <v>1945</v>
      </c>
      <c r="C886" s="55" t="s">
        <v>1954</v>
      </c>
      <c r="D886" s="55"/>
      <c r="G886" s="250">
        <v>884</v>
      </c>
      <c r="H886" s="254" t="s">
        <v>1348</v>
      </c>
      <c r="I886" s="253" t="s">
        <v>3082</v>
      </c>
      <c r="J886" s="75">
        <v>45090</v>
      </c>
      <c r="K886" s="75">
        <v>45090</v>
      </c>
      <c r="L886" s="251">
        <v>0.27410729</v>
      </c>
      <c r="M886" s="251">
        <v>0.27410729</v>
      </c>
    </row>
    <row r="887" spans="1:13">
      <c r="A887" s="55" t="str">
        <f t="shared" si="13"/>
        <v>Y0ESRWD</v>
      </c>
      <c r="B887" s="55" t="s">
        <v>1940</v>
      </c>
      <c r="C887" s="55" t="s">
        <v>59</v>
      </c>
      <c r="D887" s="55"/>
      <c r="G887" s="250">
        <v>885</v>
      </c>
      <c r="H887" s="253" t="s">
        <v>506</v>
      </c>
      <c r="I887" s="253" t="s">
        <v>3080</v>
      </c>
      <c r="J887" s="75">
        <v>45090</v>
      </c>
      <c r="K887" s="75">
        <v>45090</v>
      </c>
      <c r="L887" s="251">
        <v>1.30037508</v>
      </c>
      <c r="M887" s="251">
        <v>1.30037508</v>
      </c>
    </row>
    <row r="888" spans="1:13">
      <c r="A888" s="55" t="str">
        <f t="shared" si="13"/>
        <v>Y0ESSDD</v>
      </c>
      <c r="B888" s="55" t="s">
        <v>1940</v>
      </c>
      <c r="C888" s="55" t="s">
        <v>1971</v>
      </c>
      <c r="D888" s="55"/>
      <c r="G888" s="250">
        <v>886</v>
      </c>
      <c r="H888" s="253" t="s">
        <v>491</v>
      </c>
      <c r="I888" s="253" t="s">
        <v>3075</v>
      </c>
      <c r="J888" s="75">
        <v>45090</v>
      </c>
      <c r="K888" s="75">
        <v>45090</v>
      </c>
      <c r="L888" s="251">
        <v>0.16068690999999999</v>
      </c>
      <c r="M888" s="251">
        <v>0.16068690999999999</v>
      </c>
    </row>
    <row r="889" spans="1:13">
      <c r="A889" s="55" t="str">
        <f t="shared" si="13"/>
        <v>IgnoreIgnore</v>
      </c>
      <c r="B889" s="55" t="s">
        <v>1291</v>
      </c>
      <c r="C889" s="55" t="s">
        <v>1291</v>
      </c>
      <c r="D889" s="55"/>
      <c r="G889" s="250">
        <v>887</v>
      </c>
      <c r="H889" s="253" t="s">
        <v>4315</v>
      </c>
      <c r="I889" s="253" t="s">
        <v>4316</v>
      </c>
      <c r="J889" s="75">
        <v>45090</v>
      </c>
      <c r="K889" s="75">
        <v>45090</v>
      </c>
      <c r="L889" s="251">
        <v>1.4261522200000001</v>
      </c>
      <c r="M889" s="251">
        <v>1.4261522200000001</v>
      </c>
    </row>
    <row r="890" spans="1:13">
      <c r="A890" s="55" t="str">
        <f t="shared" si="13"/>
        <v>Y0ESDDD</v>
      </c>
      <c r="B890" s="55" t="s">
        <v>1940</v>
      </c>
      <c r="C890" s="55" t="s">
        <v>1954</v>
      </c>
      <c r="D890" s="55"/>
      <c r="G890" s="250">
        <v>888</v>
      </c>
      <c r="H890" s="253" t="s">
        <v>477</v>
      </c>
      <c r="I890" s="253" t="s">
        <v>3071</v>
      </c>
      <c r="J890" s="75">
        <v>45090</v>
      </c>
      <c r="K890" s="75">
        <v>45090</v>
      </c>
      <c r="L890" s="256">
        <v>0.16051814</v>
      </c>
      <c r="M890" s="251">
        <v>0.16051814</v>
      </c>
    </row>
    <row r="891" spans="1:13">
      <c r="A891" s="55" t="str">
        <f t="shared" si="13"/>
        <v>Y0BLDDD</v>
      </c>
      <c r="B891" s="55" t="s">
        <v>2899</v>
      </c>
      <c r="C891" s="55" t="s">
        <v>1954</v>
      </c>
      <c r="D891" s="55"/>
      <c r="G891" s="250">
        <v>889</v>
      </c>
      <c r="H891" s="253" t="s">
        <v>3462</v>
      </c>
      <c r="I891" s="253" t="s">
        <v>3096</v>
      </c>
      <c r="J891" s="75">
        <v>45090</v>
      </c>
      <c r="K891" s="75">
        <v>45090</v>
      </c>
      <c r="L891" s="256">
        <v>3.1717899999999999E-3</v>
      </c>
      <c r="M891" s="251">
        <v>3.1717899999999999E-3</v>
      </c>
    </row>
    <row r="892" spans="1:13">
      <c r="A892" s="55" t="str">
        <f t="shared" si="13"/>
        <v>Y0BLDWD</v>
      </c>
      <c r="B892" s="55" t="s">
        <v>2899</v>
      </c>
      <c r="C892" s="55" t="s">
        <v>1946</v>
      </c>
      <c r="D892" s="55"/>
      <c r="G892" s="250">
        <v>890</v>
      </c>
      <c r="H892" s="253" t="s">
        <v>3495</v>
      </c>
      <c r="I892" s="253" t="s">
        <v>3099</v>
      </c>
      <c r="J892" s="75">
        <v>45090</v>
      </c>
      <c r="K892" s="75">
        <v>45090</v>
      </c>
      <c r="L892" s="256">
        <v>1.482409E-2</v>
      </c>
      <c r="M892" s="251">
        <v>1.482409E-2</v>
      </c>
    </row>
    <row r="893" spans="1:13">
      <c r="A893" s="55" t="str">
        <f t="shared" si="13"/>
        <v>Y0BLDDI</v>
      </c>
      <c r="B893" s="55" t="s">
        <v>2899</v>
      </c>
      <c r="C893" s="55" t="s">
        <v>4304</v>
      </c>
      <c r="D893" s="55"/>
      <c r="G893" s="250">
        <v>891</v>
      </c>
      <c r="H893" s="253">
        <v>125</v>
      </c>
      <c r="I893" s="253" t="s">
        <v>3100</v>
      </c>
      <c r="J893" s="75">
        <v>45090</v>
      </c>
      <c r="K893" s="75">
        <v>45090</v>
      </c>
      <c r="L893" s="256">
        <v>3.0826899999999999E-3</v>
      </c>
      <c r="M893" s="251">
        <v>3.0826899999999999E-3</v>
      </c>
    </row>
    <row r="894" spans="1:13">
      <c r="A894" s="55" t="str">
        <f t="shared" si="13"/>
        <v>IgnoreIgnore</v>
      </c>
      <c r="B894" s="55" t="s">
        <v>1291</v>
      </c>
      <c r="C894" s="55" t="s">
        <v>1291</v>
      </c>
      <c r="D894" s="55"/>
      <c r="G894" s="250">
        <v>892</v>
      </c>
      <c r="H894" s="253" t="s">
        <v>4309</v>
      </c>
      <c r="I894" s="253" t="s">
        <v>4310</v>
      </c>
      <c r="J894" s="75">
        <v>45090</v>
      </c>
      <c r="K894" s="75">
        <v>45090</v>
      </c>
      <c r="L894" s="251">
        <v>1.30037508</v>
      </c>
      <c r="M894" s="251">
        <v>1.30037508</v>
      </c>
    </row>
    <row r="895" spans="1:13">
      <c r="A895" s="55" t="str">
        <f t="shared" si="13"/>
        <v>Y0ECRDD</v>
      </c>
      <c r="B895" s="55" t="s">
        <v>1953</v>
      </c>
      <c r="C895" s="55" t="s">
        <v>58</v>
      </c>
      <c r="D895" s="55"/>
      <c r="G895" s="250">
        <v>893</v>
      </c>
      <c r="H895" s="253" t="s">
        <v>1157</v>
      </c>
      <c r="I895" s="253" t="s">
        <v>3066</v>
      </c>
      <c r="J895" s="75">
        <v>45091</v>
      </c>
      <c r="K895" s="75">
        <v>45091</v>
      </c>
      <c r="L895" s="251">
        <v>0.17211393</v>
      </c>
      <c r="M895" s="251">
        <v>0.17211393</v>
      </c>
    </row>
    <row r="896" spans="1:13">
      <c r="A896" s="55" t="str">
        <f t="shared" si="13"/>
        <v>Y0ECDDD</v>
      </c>
      <c r="B896" s="55" t="s">
        <v>1953</v>
      </c>
      <c r="C896" s="55" t="s">
        <v>1954</v>
      </c>
      <c r="D896" s="55"/>
      <c r="G896" s="250">
        <v>894</v>
      </c>
      <c r="H896" s="253" t="s">
        <v>1161</v>
      </c>
      <c r="I896" s="253" t="s">
        <v>3062</v>
      </c>
      <c r="J896" s="75">
        <v>45091</v>
      </c>
      <c r="K896" s="75">
        <v>45091</v>
      </c>
      <c r="L896" s="256">
        <v>0.16812806999999999</v>
      </c>
      <c r="M896" s="251">
        <v>0.16812806999999999</v>
      </c>
    </row>
    <row r="897" spans="1:13">
      <c r="A897" s="55" t="str">
        <f t="shared" si="13"/>
        <v>Y0ESRDD</v>
      </c>
      <c r="B897" s="55" t="s">
        <v>1940</v>
      </c>
      <c r="C897" s="55" t="s">
        <v>58</v>
      </c>
      <c r="D897" s="55"/>
      <c r="G897" s="250">
        <v>895</v>
      </c>
      <c r="H897" s="253" t="s">
        <v>474</v>
      </c>
      <c r="I897" s="253" t="s">
        <v>3077</v>
      </c>
      <c r="J897" s="75">
        <v>45091</v>
      </c>
      <c r="K897" s="75">
        <v>45091</v>
      </c>
      <c r="L897" s="256">
        <v>0.19548213</v>
      </c>
      <c r="M897" s="251">
        <v>0.19548213</v>
      </c>
    </row>
    <row r="898" spans="1:13">
      <c r="A898" s="55" t="str">
        <f t="shared" si="13"/>
        <v>Y0ESIDD</v>
      </c>
      <c r="B898" s="55" t="s">
        <v>1940</v>
      </c>
      <c r="C898" s="55" t="s">
        <v>67</v>
      </c>
      <c r="D898" s="55"/>
      <c r="G898" s="250">
        <v>896</v>
      </c>
      <c r="H898" s="253" t="s">
        <v>483</v>
      </c>
      <c r="I898" s="253" t="s">
        <v>3076</v>
      </c>
      <c r="J898" s="75">
        <v>45091</v>
      </c>
      <c r="K898" s="75">
        <v>45091</v>
      </c>
      <c r="L898" s="256">
        <v>0.30504705999999998</v>
      </c>
      <c r="M898" s="251">
        <v>0.30504705999999998</v>
      </c>
    </row>
    <row r="899" spans="1:13">
      <c r="A899" s="55" t="str">
        <f t="shared" si="13"/>
        <v>Y0BLDDI</v>
      </c>
      <c r="B899" s="55" t="s">
        <v>2899</v>
      </c>
      <c r="C899" s="55" t="s">
        <v>4304</v>
      </c>
      <c r="D899" s="55"/>
      <c r="G899" s="250">
        <v>897</v>
      </c>
      <c r="H899" s="253">
        <v>125</v>
      </c>
      <c r="I899" s="253" t="s">
        <v>3100</v>
      </c>
      <c r="J899" s="75">
        <v>45091</v>
      </c>
      <c r="K899" s="75">
        <v>45091</v>
      </c>
      <c r="L899" s="256">
        <v>2.7202200000000002E-3</v>
      </c>
      <c r="M899" s="251">
        <v>2.7202200000000002E-3</v>
      </c>
    </row>
    <row r="900" spans="1:13">
      <c r="A900" s="55" t="str">
        <f t="shared" ref="A900:A963" si="14">+B900&amp;C900</f>
        <v>Y0EERDD</v>
      </c>
      <c r="B900" s="55" t="s">
        <v>1945</v>
      </c>
      <c r="C900" s="55" t="s">
        <v>58</v>
      </c>
      <c r="D900" s="55"/>
      <c r="G900" s="250">
        <v>898</v>
      </c>
      <c r="H900" s="253" t="s">
        <v>1343</v>
      </c>
      <c r="I900" s="253" t="s">
        <v>3086</v>
      </c>
      <c r="J900" s="75">
        <v>45091</v>
      </c>
      <c r="K900" s="75">
        <v>45091</v>
      </c>
      <c r="L900" s="256">
        <v>0.28925320999999998</v>
      </c>
      <c r="M900" s="251">
        <v>0.28925320999999998</v>
      </c>
    </row>
    <row r="901" spans="1:13">
      <c r="A901" s="55" t="str">
        <f t="shared" si="14"/>
        <v>Y0ESSDD</v>
      </c>
      <c r="B901" s="55" t="s">
        <v>1940</v>
      </c>
      <c r="C901" s="55" t="s">
        <v>1971</v>
      </c>
      <c r="D901" s="55"/>
      <c r="G901" s="250">
        <v>899</v>
      </c>
      <c r="H901" s="253" t="s">
        <v>491</v>
      </c>
      <c r="I901" s="253" t="s">
        <v>3075</v>
      </c>
      <c r="J901" s="75">
        <v>45091</v>
      </c>
      <c r="K901" s="75">
        <v>45091</v>
      </c>
      <c r="L901" s="256">
        <v>0.19899761999999999</v>
      </c>
      <c r="M901" s="251">
        <v>0.19899761999999999</v>
      </c>
    </row>
    <row r="902" spans="1:13">
      <c r="A902" s="55" t="str">
        <f t="shared" si="14"/>
        <v>Y0ESDDD</v>
      </c>
      <c r="B902" s="55" t="s">
        <v>1940</v>
      </c>
      <c r="C902" s="55" t="s">
        <v>1954</v>
      </c>
      <c r="D902" s="55"/>
      <c r="G902" s="250">
        <v>900</v>
      </c>
      <c r="H902" s="253" t="s">
        <v>477</v>
      </c>
      <c r="I902" s="253" t="s">
        <v>3071</v>
      </c>
      <c r="J902" s="75">
        <v>45091</v>
      </c>
      <c r="K902" s="75">
        <v>45091</v>
      </c>
      <c r="L902" s="251">
        <v>0.19816146000000001</v>
      </c>
      <c r="M902" s="251">
        <v>0.19816146000000001</v>
      </c>
    </row>
    <row r="903" spans="1:13">
      <c r="A903" s="55" t="str">
        <f t="shared" si="14"/>
        <v>Y0BLDDD</v>
      </c>
      <c r="B903" s="55" t="s">
        <v>2899</v>
      </c>
      <c r="C903" s="55" t="s">
        <v>1954</v>
      </c>
      <c r="D903" s="55"/>
      <c r="G903" s="250">
        <v>901</v>
      </c>
      <c r="H903" s="253" t="s">
        <v>3462</v>
      </c>
      <c r="I903" s="253" t="s">
        <v>3096</v>
      </c>
      <c r="J903" s="75">
        <v>45091</v>
      </c>
      <c r="K903" s="75">
        <v>45091</v>
      </c>
      <c r="L903" s="251">
        <v>2.8092999999999998E-3</v>
      </c>
      <c r="M903" s="251">
        <v>2.8092999999999998E-3</v>
      </c>
    </row>
    <row r="904" spans="1:13">
      <c r="A904" s="55" t="str">
        <f t="shared" si="14"/>
        <v>Y0EEDDD</v>
      </c>
      <c r="B904" s="55" t="s">
        <v>1945</v>
      </c>
      <c r="C904" s="55" t="s">
        <v>1954</v>
      </c>
      <c r="D904" s="55"/>
      <c r="G904" s="250">
        <v>902</v>
      </c>
      <c r="H904" s="253" t="s">
        <v>1348</v>
      </c>
      <c r="I904" s="253" t="s">
        <v>3082</v>
      </c>
      <c r="J904" s="75">
        <v>45091</v>
      </c>
      <c r="K904" s="75">
        <v>45091</v>
      </c>
      <c r="L904" s="256">
        <v>0.31132806000000002</v>
      </c>
      <c r="M904" s="251">
        <v>0.31132806000000002</v>
      </c>
    </row>
    <row r="905" spans="1:13">
      <c r="A905" s="55" t="str">
        <f t="shared" si="14"/>
        <v>Y0ECRDD</v>
      </c>
      <c r="B905" s="55" t="s">
        <v>1953</v>
      </c>
      <c r="C905" s="55" t="s">
        <v>58</v>
      </c>
      <c r="D905" s="55"/>
      <c r="G905" s="250">
        <v>903</v>
      </c>
      <c r="H905" s="253" t="s">
        <v>1157</v>
      </c>
      <c r="I905" s="253" t="s">
        <v>3066</v>
      </c>
      <c r="J905" s="75">
        <v>45092</v>
      </c>
      <c r="K905" s="75">
        <v>45092</v>
      </c>
      <c r="L905" s="256">
        <v>0.17599075</v>
      </c>
      <c r="M905" s="251">
        <v>0.17599075</v>
      </c>
    </row>
    <row r="906" spans="1:13">
      <c r="A906" s="55" t="str">
        <f t="shared" si="14"/>
        <v>Y0ECDDD</v>
      </c>
      <c r="B906" s="55" t="s">
        <v>1953</v>
      </c>
      <c r="C906" s="55" t="s">
        <v>1954</v>
      </c>
      <c r="D906" s="55"/>
      <c r="G906" s="250">
        <v>904</v>
      </c>
      <c r="H906" s="253" t="s">
        <v>1161</v>
      </c>
      <c r="I906" s="253" t="s">
        <v>3062</v>
      </c>
      <c r="J906" s="75">
        <v>45092</v>
      </c>
      <c r="K906" s="75">
        <v>45092</v>
      </c>
      <c r="L906" s="256">
        <v>0.16361739</v>
      </c>
      <c r="M906" s="251">
        <v>0.16361739</v>
      </c>
    </row>
    <row r="907" spans="1:13">
      <c r="A907" s="55" t="str">
        <f t="shared" si="14"/>
        <v>Y0EERDD</v>
      </c>
      <c r="B907" s="55" t="s">
        <v>1945</v>
      </c>
      <c r="C907" s="55" t="s">
        <v>58</v>
      </c>
      <c r="D907" s="55"/>
      <c r="G907" s="250">
        <v>905</v>
      </c>
      <c r="H907" s="253" t="s">
        <v>1343</v>
      </c>
      <c r="I907" s="253" t="s">
        <v>3086</v>
      </c>
      <c r="J907" s="75">
        <v>45092</v>
      </c>
      <c r="K907" s="75">
        <v>45092</v>
      </c>
      <c r="L907" s="256">
        <v>9.2463310000000007E-2</v>
      </c>
      <c r="M907" s="251">
        <v>9.2463310000000007E-2</v>
      </c>
    </row>
    <row r="908" spans="1:13">
      <c r="A908" s="55" t="str">
        <f t="shared" si="14"/>
        <v>Y0ESRDD</v>
      </c>
      <c r="B908" s="55" t="s">
        <v>1940</v>
      </c>
      <c r="C908" s="55" t="s">
        <v>58</v>
      </c>
      <c r="D908" s="55"/>
      <c r="G908" s="250">
        <v>906</v>
      </c>
      <c r="H908" s="253" t="s">
        <v>474</v>
      </c>
      <c r="I908" s="253" t="s">
        <v>3077</v>
      </c>
      <c r="J908" s="75">
        <v>45092</v>
      </c>
      <c r="K908" s="75">
        <v>45092</v>
      </c>
      <c r="L908" s="256">
        <v>0.20332745999999999</v>
      </c>
      <c r="M908" s="251">
        <v>0.20332745999999999</v>
      </c>
    </row>
    <row r="909" spans="1:13">
      <c r="A909" s="55" t="str">
        <f t="shared" si="14"/>
        <v>Y0ESIDD</v>
      </c>
      <c r="B909" s="55" t="s">
        <v>1940</v>
      </c>
      <c r="C909" s="55" t="s">
        <v>67</v>
      </c>
      <c r="D909" s="55"/>
      <c r="G909" s="250">
        <v>907</v>
      </c>
      <c r="H909" s="253" t="s">
        <v>483</v>
      </c>
      <c r="I909" s="253" t="s">
        <v>3076</v>
      </c>
      <c r="J909" s="75">
        <v>45092</v>
      </c>
      <c r="K909" s="75">
        <v>45092</v>
      </c>
      <c r="L909" s="256">
        <v>0.31734493000000003</v>
      </c>
      <c r="M909" s="251">
        <v>0.31734493000000003</v>
      </c>
    </row>
    <row r="910" spans="1:13">
      <c r="A910" s="55" t="str">
        <f t="shared" si="14"/>
        <v>Y0BLDDI</v>
      </c>
      <c r="B910" s="55" t="s">
        <v>2899</v>
      </c>
      <c r="C910" s="55" t="s">
        <v>4304</v>
      </c>
      <c r="D910" s="55"/>
      <c r="G910" s="250">
        <v>908</v>
      </c>
      <c r="H910" s="253">
        <v>125</v>
      </c>
      <c r="I910" s="253" t="s">
        <v>3100</v>
      </c>
      <c r="J910" s="75">
        <v>45092</v>
      </c>
      <c r="K910" s="75">
        <v>45092</v>
      </c>
      <c r="L910" s="251">
        <v>2.1892700000000001E-3</v>
      </c>
      <c r="M910" s="251">
        <v>2.1892700000000001E-3</v>
      </c>
    </row>
    <row r="911" spans="1:13">
      <c r="A911" s="55" t="str">
        <f t="shared" si="14"/>
        <v>Y0ESSDD</v>
      </c>
      <c r="B911" s="55" t="s">
        <v>1940</v>
      </c>
      <c r="C911" s="55" t="s">
        <v>1971</v>
      </c>
      <c r="D911" s="55"/>
      <c r="G911" s="250">
        <v>909</v>
      </c>
      <c r="H911" s="253" t="s">
        <v>491</v>
      </c>
      <c r="I911" s="253" t="s">
        <v>3075</v>
      </c>
      <c r="J911" s="75">
        <v>45092</v>
      </c>
      <c r="K911" s="75">
        <v>45092</v>
      </c>
      <c r="L911" s="256">
        <v>0.20697038000000001</v>
      </c>
      <c r="M911" s="251">
        <v>0.20697038000000001</v>
      </c>
    </row>
    <row r="912" spans="1:13">
      <c r="A912" s="55" t="str">
        <f t="shared" si="14"/>
        <v>Y0ESDDD</v>
      </c>
      <c r="B912" s="55" t="s">
        <v>1940</v>
      </c>
      <c r="C912" s="55" t="s">
        <v>1954</v>
      </c>
      <c r="D912" s="55"/>
      <c r="G912" s="250">
        <v>910</v>
      </c>
      <c r="H912" s="253" t="s">
        <v>477</v>
      </c>
      <c r="I912" s="253" t="s">
        <v>3071</v>
      </c>
      <c r="J912" s="75">
        <v>45092</v>
      </c>
      <c r="K912" s="75">
        <v>45092</v>
      </c>
      <c r="L912" s="256">
        <v>0.20598975999999999</v>
      </c>
      <c r="M912" s="251">
        <v>0.20598975999999999</v>
      </c>
    </row>
    <row r="913" spans="1:13">
      <c r="A913" s="55" t="str">
        <f t="shared" si="14"/>
        <v>Y0AIDDD</v>
      </c>
      <c r="B913" s="55" t="s">
        <v>2891</v>
      </c>
      <c r="C913" s="55" t="s">
        <v>1954</v>
      </c>
      <c r="D913" s="55"/>
      <c r="G913" s="250">
        <v>911</v>
      </c>
      <c r="H913" s="253" t="s">
        <v>3468</v>
      </c>
      <c r="I913" s="253" t="s">
        <v>3145</v>
      </c>
      <c r="J913" s="75">
        <v>45092</v>
      </c>
      <c r="K913" s="75">
        <v>45092</v>
      </c>
      <c r="L913" s="256">
        <v>8.1198000000000002E-4</v>
      </c>
      <c r="M913" s="251">
        <v>8.1198000000000002E-4</v>
      </c>
    </row>
    <row r="914" spans="1:13">
      <c r="A914" s="55" t="str">
        <f t="shared" si="14"/>
        <v>Y0BLDDD</v>
      </c>
      <c r="B914" s="55" t="s">
        <v>2899</v>
      </c>
      <c r="C914" s="55" t="s">
        <v>1954</v>
      </c>
      <c r="D914" s="55"/>
      <c r="G914" s="250">
        <v>912</v>
      </c>
      <c r="H914" s="253" t="s">
        <v>3462</v>
      </c>
      <c r="I914" s="253" t="s">
        <v>3096</v>
      </c>
      <c r="J914" s="75">
        <v>45092</v>
      </c>
      <c r="K914" s="75">
        <v>45092</v>
      </c>
      <c r="L914" s="256">
        <v>2.2782499999999999E-3</v>
      </c>
      <c r="M914" s="251">
        <v>2.2782499999999999E-3</v>
      </c>
    </row>
    <row r="915" spans="1:13">
      <c r="A915" s="55" t="str">
        <f t="shared" si="14"/>
        <v>Y0EEDDD</v>
      </c>
      <c r="B915" s="55" t="s">
        <v>1945</v>
      </c>
      <c r="C915" s="55" t="s">
        <v>1954</v>
      </c>
      <c r="D915" s="55"/>
      <c r="G915" s="250">
        <v>913</v>
      </c>
      <c r="H915" s="253" t="s">
        <v>1348</v>
      </c>
      <c r="I915" s="253" t="s">
        <v>3082</v>
      </c>
      <c r="J915" s="75">
        <v>45092</v>
      </c>
      <c r="K915" s="75">
        <v>45092</v>
      </c>
      <c r="L915" s="256">
        <v>0.10353163</v>
      </c>
      <c r="M915" s="251">
        <v>0.10353163</v>
      </c>
    </row>
    <row r="916" spans="1:13">
      <c r="A916" s="55" t="str">
        <f t="shared" si="14"/>
        <v>Y0ECRDD</v>
      </c>
      <c r="B916" s="55" t="s">
        <v>1953</v>
      </c>
      <c r="C916" s="55" t="s">
        <v>58</v>
      </c>
      <c r="D916" s="55"/>
      <c r="G916" s="250">
        <v>914</v>
      </c>
      <c r="H916" s="253" t="s">
        <v>1157</v>
      </c>
      <c r="I916" s="253" t="s">
        <v>3066</v>
      </c>
      <c r="J916" s="75">
        <v>45093</v>
      </c>
      <c r="K916" s="75">
        <v>45093</v>
      </c>
      <c r="L916" s="256">
        <v>0.17258919</v>
      </c>
      <c r="M916" s="251">
        <v>0.17258919</v>
      </c>
    </row>
    <row r="917" spans="1:13">
      <c r="A917" s="55" t="str">
        <f t="shared" si="14"/>
        <v>Y0ECDDD</v>
      </c>
      <c r="B917" s="55" t="s">
        <v>1953</v>
      </c>
      <c r="C917" s="55" t="s">
        <v>1954</v>
      </c>
      <c r="D917" s="55"/>
      <c r="G917" s="250">
        <v>915</v>
      </c>
      <c r="H917" s="253" t="s">
        <v>1161</v>
      </c>
      <c r="I917" s="253" t="s">
        <v>3062</v>
      </c>
      <c r="J917" s="75">
        <v>45093</v>
      </c>
      <c r="K917" s="75">
        <v>45093</v>
      </c>
      <c r="L917" s="256">
        <v>0.18598053000000001</v>
      </c>
      <c r="M917" s="251">
        <v>0.18598053000000001</v>
      </c>
    </row>
    <row r="918" spans="1:13">
      <c r="A918" s="55" t="str">
        <f t="shared" si="14"/>
        <v>Y0EERDD</v>
      </c>
      <c r="B918" s="55" t="s">
        <v>1945</v>
      </c>
      <c r="C918" s="55" t="s">
        <v>58</v>
      </c>
      <c r="D918" s="55"/>
      <c r="G918" s="250">
        <v>916</v>
      </c>
      <c r="H918" s="253" t="s">
        <v>1343</v>
      </c>
      <c r="I918" s="253" t="s">
        <v>3086</v>
      </c>
      <c r="J918" s="75">
        <v>45093</v>
      </c>
      <c r="K918" s="75">
        <v>45093</v>
      </c>
      <c r="L918" s="256">
        <v>0.29844642999999998</v>
      </c>
      <c r="M918" s="251">
        <v>0.29844642999999998</v>
      </c>
    </row>
    <row r="919" spans="1:13">
      <c r="A919" s="55" t="str">
        <f t="shared" si="14"/>
        <v>Y0ESRDD</v>
      </c>
      <c r="B919" s="55" t="s">
        <v>1940</v>
      </c>
      <c r="C919" s="55" t="s">
        <v>58</v>
      </c>
      <c r="D919" s="55"/>
      <c r="G919" s="250">
        <v>917</v>
      </c>
      <c r="H919" s="253" t="s">
        <v>474</v>
      </c>
      <c r="I919" s="253" t="s">
        <v>3077</v>
      </c>
      <c r="J919" s="75">
        <v>45093</v>
      </c>
      <c r="K919" s="75">
        <v>45093</v>
      </c>
      <c r="L919" s="256">
        <v>0.18099087</v>
      </c>
      <c r="M919" s="251">
        <v>0.18099087</v>
      </c>
    </row>
    <row r="920" spans="1:13">
      <c r="A920" s="55" t="str">
        <f t="shared" si="14"/>
        <v>Y0ESIDD</v>
      </c>
      <c r="B920" s="55" t="s">
        <v>1940</v>
      </c>
      <c r="C920" s="55" t="s">
        <v>67</v>
      </c>
      <c r="D920" s="55"/>
      <c r="G920" s="250">
        <v>918</v>
      </c>
      <c r="H920" s="253" t="s">
        <v>483</v>
      </c>
      <c r="I920" s="253" t="s">
        <v>3076</v>
      </c>
      <c r="J920" s="75">
        <v>45093</v>
      </c>
      <c r="K920" s="75">
        <v>45093</v>
      </c>
      <c r="L920" s="256">
        <v>0.28254456999999999</v>
      </c>
      <c r="M920" s="251">
        <v>0.28254456999999999</v>
      </c>
    </row>
    <row r="921" spans="1:13">
      <c r="A921" s="55" t="str">
        <f t="shared" si="14"/>
        <v>Y0BLDDI</v>
      </c>
      <c r="B921" s="55" t="s">
        <v>2899</v>
      </c>
      <c r="C921" s="55" t="s">
        <v>4304</v>
      </c>
      <c r="D921" s="55"/>
      <c r="G921" s="250">
        <v>919</v>
      </c>
      <c r="H921" s="253">
        <v>125</v>
      </c>
      <c r="I921" s="253" t="s">
        <v>3100</v>
      </c>
      <c r="J921" s="75">
        <v>45093</v>
      </c>
      <c r="K921" s="75">
        <v>45093</v>
      </c>
      <c r="L921" s="256">
        <v>2.2424900000000002E-3</v>
      </c>
      <c r="M921" s="251">
        <v>2.2424900000000002E-3</v>
      </c>
    </row>
    <row r="922" spans="1:13">
      <c r="A922" s="55" t="str">
        <f t="shared" si="14"/>
        <v>Y0ESSDD</v>
      </c>
      <c r="B922" s="55" t="s">
        <v>1940</v>
      </c>
      <c r="C922" s="55" t="s">
        <v>1971</v>
      </c>
      <c r="D922" s="55"/>
      <c r="G922" s="250">
        <v>920</v>
      </c>
      <c r="H922" s="253" t="s">
        <v>491</v>
      </c>
      <c r="I922" s="253" t="s">
        <v>3075</v>
      </c>
      <c r="J922" s="75">
        <v>45093</v>
      </c>
      <c r="K922" s="75">
        <v>45093</v>
      </c>
      <c r="L922" s="256">
        <v>0.18424484999999999</v>
      </c>
      <c r="M922" s="251">
        <v>0.18424484999999999</v>
      </c>
    </row>
    <row r="923" spans="1:13">
      <c r="A923" s="55" t="str">
        <f t="shared" si="14"/>
        <v>Y0ESDDD</v>
      </c>
      <c r="B923" s="55" t="s">
        <v>1940</v>
      </c>
      <c r="C923" s="55" t="s">
        <v>1954</v>
      </c>
      <c r="D923" s="55"/>
      <c r="G923" s="250">
        <v>921</v>
      </c>
      <c r="H923" s="254" t="s">
        <v>477</v>
      </c>
      <c r="I923" s="253" t="s">
        <v>3071</v>
      </c>
      <c r="J923" s="75">
        <v>45093</v>
      </c>
      <c r="K923" s="75">
        <v>45093</v>
      </c>
      <c r="L923" s="256">
        <v>0.18366611999999999</v>
      </c>
      <c r="M923" s="251">
        <v>0.18366611999999999</v>
      </c>
    </row>
    <row r="924" spans="1:13">
      <c r="A924" s="55" t="str">
        <f t="shared" si="14"/>
        <v>Y0AIDDD</v>
      </c>
      <c r="B924" s="55" t="s">
        <v>2891</v>
      </c>
      <c r="C924" s="55" t="s">
        <v>1954</v>
      </c>
      <c r="D924" s="55"/>
      <c r="G924" s="250">
        <v>922</v>
      </c>
      <c r="H924" s="253" t="s">
        <v>3468</v>
      </c>
      <c r="I924" s="253" t="s">
        <v>3145</v>
      </c>
      <c r="J924" s="75">
        <v>45093</v>
      </c>
      <c r="K924" s="75">
        <v>45093</v>
      </c>
      <c r="L924" s="251">
        <v>1.1862699999999999E-3</v>
      </c>
      <c r="M924" s="251">
        <v>1.1862699999999999E-3</v>
      </c>
    </row>
    <row r="925" spans="1:13">
      <c r="A925" s="55" t="str">
        <f t="shared" si="14"/>
        <v>Y0BLDDD</v>
      </c>
      <c r="B925" s="55" t="s">
        <v>2899</v>
      </c>
      <c r="C925" s="55" t="s">
        <v>1954</v>
      </c>
      <c r="D925" s="55"/>
      <c r="G925" s="250">
        <v>923</v>
      </c>
      <c r="H925" s="253" t="s">
        <v>3462</v>
      </c>
      <c r="I925" s="253" t="s">
        <v>3096</v>
      </c>
      <c r="J925" s="75">
        <v>45093</v>
      </c>
      <c r="K925" s="75">
        <v>45093</v>
      </c>
      <c r="L925" s="256">
        <v>2.33124E-3</v>
      </c>
      <c r="M925" s="251">
        <v>2.33124E-3</v>
      </c>
    </row>
    <row r="926" spans="1:13">
      <c r="A926" s="55" t="str">
        <f t="shared" si="14"/>
        <v>Y0AISDD</v>
      </c>
      <c r="B926" s="55" t="s">
        <v>2891</v>
      </c>
      <c r="C926" s="55" t="s">
        <v>1971</v>
      </c>
      <c r="D926" s="55"/>
      <c r="G926" s="250">
        <v>924</v>
      </c>
      <c r="H926" s="253" t="s">
        <v>3465</v>
      </c>
      <c r="I926" s="253" t="s">
        <v>3149</v>
      </c>
      <c r="J926" s="75">
        <v>45093</v>
      </c>
      <c r="K926" s="75">
        <v>45093</v>
      </c>
      <c r="L926" s="256">
        <v>8.3356000000000001E-4</v>
      </c>
      <c r="M926" s="251">
        <v>8.3356000000000001E-4</v>
      </c>
    </row>
    <row r="927" spans="1:13">
      <c r="A927" s="55" t="str">
        <f t="shared" si="14"/>
        <v>Y0EEDDD</v>
      </c>
      <c r="B927" s="55" t="s">
        <v>1945</v>
      </c>
      <c r="C927" s="55" t="s">
        <v>1954</v>
      </c>
      <c r="D927" s="55"/>
      <c r="G927" s="250">
        <v>925</v>
      </c>
      <c r="H927" s="253" t="s">
        <v>1348</v>
      </c>
      <c r="I927" s="253" t="s">
        <v>3082</v>
      </c>
      <c r="J927" s="75">
        <v>45093</v>
      </c>
      <c r="K927" s="75">
        <v>45093</v>
      </c>
      <c r="L927" s="256">
        <v>0.31917395999999998</v>
      </c>
      <c r="M927" s="251">
        <v>0.31917395999999998</v>
      </c>
    </row>
    <row r="928" spans="1:13">
      <c r="A928" s="55" t="str">
        <f t="shared" si="14"/>
        <v>Y0ECRDD</v>
      </c>
      <c r="B928" s="55" t="s">
        <v>1953</v>
      </c>
      <c r="C928" s="55" t="s">
        <v>58</v>
      </c>
      <c r="D928" s="55"/>
      <c r="G928" s="250">
        <v>926</v>
      </c>
      <c r="H928" s="253" t="s">
        <v>1157</v>
      </c>
      <c r="I928" s="253" t="s">
        <v>3066</v>
      </c>
      <c r="J928" s="75">
        <v>45095</v>
      </c>
      <c r="K928" s="75">
        <v>45095</v>
      </c>
      <c r="L928" s="256">
        <v>0.35014656999999999</v>
      </c>
      <c r="M928" s="251">
        <v>0.35014656999999999</v>
      </c>
    </row>
    <row r="929" spans="1:13">
      <c r="A929" s="55" t="str">
        <f t="shared" si="14"/>
        <v>Y0ECDDD</v>
      </c>
      <c r="B929" s="55" t="s">
        <v>1953</v>
      </c>
      <c r="C929" s="55" t="s">
        <v>1954</v>
      </c>
      <c r="D929" s="55"/>
      <c r="G929" s="250">
        <v>927</v>
      </c>
      <c r="H929" s="254" t="s">
        <v>1161</v>
      </c>
      <c r="I929" s="253" t="s">
        <v>3062</v>
      </c>
      <c r="J929" s="75">
        <v>45095</v>
      </c>
      <c r="K929" s="75">
        <v>45095</v>
      </c>
      <c r="L929" s="251">
        <v>0.35748498000000001</v>
      </c>
      <c r="M929" s="251">
        <v>0.35748498000000001</v>
      </c>
    </row>
    <row r="930" spans="1:13">
      <c r="A930" s="55" t="str">
        <f t="shared" si="14"/>
        <v>Y0ESDDD</v>
      </c>
      <c r="B930" s="55" t="s">
        <v>1940</v>
      </c>
      <c r="C930" s="55" t="s">
        <v>1954</v>
      </c>
      <c r="D930" s="55"/>
      <c r="G930" s="250">
        <v>928</v>
      </c>
      <c r="H930" s="253" t="s">
        <v>477</v>
      </c>
      <c r="I930" s="253" t="s">
        <v>3071</v>
      </c>
      <c r="J930" s="75">
        <v>45095</v>
      </c>
      <c r="K930" s="75">
        <v>45095</v>
      </c>
      <c r="L930" s="256">
        <v>0.37028202999999998</v>
      </c>
      <c r="M930" s="251">
        <v>0.37028202999999998</v>
      </c>
    </row>
    <row r="931" spans="1:13">
      <c r="A931" s="55" t="str">
        <f t="shared" si="14"/>
        <v>Y0ESIDD</v>
      </c>
      <c r="B931" s="55" t="s">
        <v>1940</v>
      </c>
      <c r="C931" s="55" t="s">
        <v>67</v>
      </c>
      <c r="D931" s="55"/>
      <c r="G931" s="250">
        <v>929</v>
      </c>
      <c r="H931" s="253" t="s">
        <v>483</v>
      </c>
      <c r="I931" s="253" t="s">
        <v>3076</v>
      </c>
      <c r="J931" s="75">
        <v>45095</v>
      </c>
      <c r="K931" s="75">
        <v>45095</v>
      </c>
      <c r="L931" s="256">
        <v>0.56984374999999998</v>
      </c>
      <c r="M931" s="251">
        <v>0.56984374999999998</v>
      </c>
    </row>
    <row r="932" spans="1:13">
      <c r="A932" s="55" t="str">
        <f t="shared" si="14"/>
        <v>Y0ESSDD</v>
      </c>
      <c r="B932" s="55" t="s">
        <v>1940</v>
      </c>
      <c r="C932" s="55" t="s">
        <v>1971</v>
      </c>
      <c r="D932" s="55"/>
      <c r="G932" s="250">
        <v>930</v>
      </c>
      <c r="H932" s="253" t="s">
        <v>491</v>
      </c>
      <c r="I932" s="253" t="s">
        <v>3075</v>
      </c>
      <c r="J932" s="75">
        <v>45095</v>
      </c>
      <c r="K932" s="75">
        <v>45095</v>
      </c>
      <c r="L932" s="251">
        <v>0.37148005000000001</v>
      </c>
      <c r="M932" s="251">
        <v>0.37148005000000001</v>
      </c>
    </row>
    <row r="933" spans="1:13">
      <c r="A933" s="55" t="str">
        <f t="shared" si="14"/>
        <v>Y0ESRDD</v>
      </c>
      <c r="B933" s="55" t="s">
        <v>1940</v>
      </c>
      <c r="C933" s="55" t="s">
        <v>58</v>
      </c>
      <c r="D933" s="55"/>
      <c r="G933" s="250">
        <v>931</v>
      </c>
      <c r="H933" s="253" t="s">
        <v>474</v>
      </c>
      <c r="I933" s="253" t="s">
        <v>3077</v>
      </c>
      <c r="J933" s="75">
        <v>45095</v>
      </c>
      <c r="K933" s="75">
        <v>45095</v>
      </c>
      <c r="L933" s="256">
        <v>0.36495612999999999</v>
      </c>
      <c r="M933" s="251">
        <v>0.36495612999999999</v>
      </c>
    </row>
    <row r="934" spans="1:13">
      <c r="A934" s="55" t="str">
        <f t="shared" si="14"/>
        <v>Y0ECRDD</v>
      </c>
      <c r="B934" s="55" t="s">
        <v>1953</v>
      </c>
      <c r="C934" s="55" t="s">
        <v>58</v>
      </c>
      <c r="D934" s="55"/>
      <c r="G934" s="250">
        <v>932</v>
      </c>
      <c r="H934" s="253" t="s">
        <v>1157</v>
      </c>
      <c r="I934" s="253" t="s">
        <v>3066</v>
      </c>
      <c r="J934" s="75">
        <v>45096</v>
      </c>
      <c r="K934" s="75">
        <v>45096</v>
      </c>
      <c r="L934" s="256">
        <v>0.18080804</v>
      </c>
      <c r="M934" s="251">
        <v>0.18080804</v>
      </c>
    </row>
    <row r="935" spans="1:13">
      <c r="A935" s="55" t="str">
        <f t="shared" si="14"/>
        <v>Y0ECDDD</v>
      </c>
      <c r="B935" s="55" t="s">
        <v>1953</v>
      </c>
      <c r="C935" s="55" t="s">
        <v>1954</v>
      </c>
      <c r="D935" s="55"/>
      <c r="G935" s="250">
        <v>933</v>
      </c>
      <c r="H935" s="253" t="s">
        <v>1161</v>
      </c>
      <c r="I935" s="253" t="s">
        <v>3062</v>
      </c>
      <c r="J935" s="75">
        <v>45096</v>
      </c>
      <c r="K935" s="75">
        <v>45096</v>
      </c>
      <c r="L935" s="256">
        <v>0.17427877</v>
      </c>
      <c r="M935" s="251">
        <v>0.17427877</v>
      </c>
    </row>
    <row r="936" spans="1:13">
      <c r="A936" s="55" t="str">
        <f t="shared" si="14"/>
        <v>Y0EERDD</v>
      </c>
      <c r="B936" s="55" t="s">
        <v>1945</v>
      </c>
      <c r="C936" s="55" t="s">
        <v>58</v>
      </c>
      <c r="D936" s="55"/>
      <c r="G936" s="250">
        <v>934</v>
      </c>
      <c r="H936" s="253" t="s">
        <v>1343</v>
      </c>
      <c r="I936" s="253" t="s">
        <v>3086</v>
      </c>
      <c r="J936" s="75">
        <v>45096</v>
      </c>
      <c r="K936" s="75">
        <v>45096</v>
      </c>
      <c r="L936" s="256">
        <v>0.57328201999999995</v>
      </c>
      <c r="M936" s="251">
        <v>0.57328201999999995</v>
      </c>
    </row>
    <row r="937" spans="1:13">
      <c r="A937" s="55" t="str">
        <f t="shared" si="14"/>
        <v>Y0ESRDD</v>
      </c>
      <c r="B937" s="55" t="s">
        <v>1940</v>
      </c>
      <c r="C937" s="55" t="s">
        <v>58</v>
      </c>
      <c r="D937" s="55"/>
      <c r="G937" s="250">
        <v>935</v>
      </c>
      <c r="H937" s="253" t="s">
        <v>474</v>
      </c>
      <c r="I937" s="253" t="s">
        <v>3077</v>
      </c>
      <c r="J937" s="75">
        <v>45096</v>
      </c>
      <c r="K937" s="75">
        <v>45096</v>
      </c>
      <c r="L937" s="256">
        <v>0.17346832000000001</v>
      </c>
      <c r="M937" s="251">
        <v>0.17346832000000001</v>
      </c>
    </row>
    <row r="938" spans="1:13">
      <c r="A938" s="55" t="str">
        <f t="shared" si="14"/>
        <v>Y0ESIDD</v>
      </c>
      <c r="B938" s="55" t="s">
        <v>1940</v>
      </c>
      <c r="C938" s="55" t="s">
        <v>67</v>
      </c>
      <c r="D938" s="55"/>
      <c r="G938" s="250">
        <v>936</v>
      </c>
      <c r="H938" s="254" t="s">
        <v>483</v>
      </c>
      <c r="I938" s="253" t="s">
        <v>3076</v>
      </c>
      <c r="J938" s="75">
        <v>45096</v>
      </c>
      <c r="K938" s="75">
        <v>45096</v>
      </c>
      <c r="L938" s="256">
        <v>0.27050836</v>
      </c>
      <c r="M938" s="251">
        <v>0.27050836</v>
      </c>
    </row>
    <row r="939" spans="1:13">
      <c r="A939" s="55" t="str">
        <f t="shared" si="14"/>
        <v>Y0BLDDI</v>
      </c>
      <c r="B939" s="55" t="s">
        <v>2899</v>
      </c>
      <c r="C939" s="55" t="s">
        <v>4304</v>
      </c>
      <c r="D939" s="55"/>
      <c r="G939" s="250">
        <v>937</v>
      </c>
      <c r="H939" s="253">
        <v>125</v>
      </c>
      <c r="I939" s="253" t="s">
        <v>3100</v>
      </c>
      <c r="J939" s="75">
        <v>45096</v>
      </c>
      <c r="K939" s="75">
        <v>45096</v>
      </c>
      <c r="L939" s="256">
        <v>6.0995399999999996E-3</v>
      </c>
      <c r="M939" s="251">
        <v>6.0995399999999996E-3</v>
      </c>
    </row>
    <row r="940" spans="1:13">
      <c r="A940" s="55" t="str">
        <f t="shared" si="14"/>
        <v>Y0ESSDD</v>
      </c>
      <c r="B940" s="55" t="s">
        <v>1940</v>
      </c>
      <c r="C940" s="55" t="s">
        <v>1971</v>
      </c>
      <c r="D940" s="55"/>
      <c r="G940" s="250">
        <v>938</v>
      </c>
      <c r="H940" s="253" t="s">
        <v>491</v>
      </c>
      <c r="I940" s="253" t="s">
        <v>3075</v>
      </c>
      <c r="J940" s="75">
        <v>45096</v>
      </c>
      <c r="K940" s="75">
        <v>45096</v>
      </c>
      <c r="L940" s="251">
        <v>0.17658282</v>
      </c>
      <c r="M940" s="251">
        <v>0.17658282</v>
      </c>
    </row>
    <row r="941" spans="1:13">
      <c r="A941" s="55" t="str">
        <f t="shared" si="14"/>
        <v>Y0ESDDD</v>
      </c>
      <c r="B941" s="55" t="s">
        <v>1940</v>
      </c>
      <c r="C941" s="55" t="s">
        <v>1954</v>
      </c>
      <c r="D941" s="55"/>
      <c r="G941" s="250">
        <v>939</v>
      </c>
      <c r="H941" s="253" t="s">
        <v>477</v>
      </c>
      <c r="I941" s="253" t="s">
        <v>3071</v>
      </c>
      <c r="J941" s="75">
        <v>45096</v>
      </c>
      <c r="K941" s="75">
        <v>45096</v>
      </c>
      <c r="L941" s="256">
        <v>0.17614784999999999</v>
      </c>
      <c r="M941" s="251">
        <v>0.17614784999999999</v>
      </c>
    </row>
    <row r="942" spans="1:13">
      <c r="A942" s="55" t="str">
        <f t="shared" si="14"/>
        <v>Y0AIDDD</v>
      </c>
      <c r="B942" s="55" t="s">
        <v>2891</v>
      </c>
      <c r="C942" s="55" t="s">
        <v>1954</v>
      </c>
      <c r="D942" s="55"/>
      <c r="G942" s="250">
        <v>940</v>
      </c>
      <c r="H942" s="253" t="s">
        <v>3468</v>
      </c>
      <c r="I942" s="253" t="s">
        <v>3145</v>
      </c>
      <c r="J942" s="75">
        <v>45096</v>
      </c>
      <c r="K942" s="75">
        <v>45096</v>
      </c>
      <c r="L942" s="256">
        <v>4.8370000000000002E-3</v>
      </c>
      <c r="M942" s="251">
        <v>4.8370000000000002E-3</v>
      </c>
    </row>
    <row r="943" spans="1:13">
      <c r="A943" s="55" t="str">
        <f t="shared" si="14"/>
        <v>Y0BLDDD</v>
      </c>
      <c r="B943" s="55" t="s">
        <v>2899</v>
      </c>
      <c r="C943" s="55" t="s">
        <v>1954</v>
      </c>
      <c r="D943" s="55"/>
      <c r="G943" s="250">
        <v>941</v>
      </c>
      <c r="H943" s="253" t="s">
        <v>3462</v>
      </c>
      <c r="I943" s="253" t="s">
        <v>3096</v>
      </c>
      <c r="J943" s="75">
        <v>45096</v>
      </c>
      <c r="K943" s="75">
        <v>45096</v>
      </c>
      <c r="L943" s="256">
        <v>6.3666900000000004E-3</v>
      </c>
      <c r="M943" s="251">
        <v>6.3666900000000004E-3</v>
      </c>
    </row>
    <row r="944" spans="1:13">
      <c r="A944" s="55" t="str">
        <f t="shared" si="14"/>
        <v>Y0AISDD</v>
      </c>
      <c r="B944" s="55" t="s">
        <v>2891</v>
      </c>
      <c r="C944" s="55" t="s">
        <v>1971</v>
      </c>
      <c r="D944" s="55"/>
      <c r="G944" s="250">
        <v>942</v>
      </c>
      <c r="H944" s="253" t="s">
        <v>3465</v>
      </c>
      <c r="I944" s="253" t="s">
        <v>3149</v>
      </c>
      <c r="J944" s="75">
        <v>45096</v>
      </c>
      <c r="K944" s="75">
        <v>45096</v>
      </c>
      <c r="L944" s="256">
        <v>4.4592800000000004E-3</v>
      </c>
      <c r="M944" s="251">
        <v>4.4592800000000004E-3</v>
      </c>
    </row>
    <row r="945" spans="1:13">
      <c r="A945" s="55" t="str">
        <f t="shared" si="14"/>
        <v>Y0EEDDD</v>
      </c>
      <c r="B945" s="55" t="s">
        <v>1945</v>
      </c>
      <c r="C945" s="55" t="s">
        <v>1954</v>
      </c>
      <c r="D945" s="55"/>
      <c r="G945" s="250">
        <v>943</v>
      </c>
      <c r="H945" s="254" t="s">
        <v>1348</v>
      </c>
      <c r="I945" s="253" t="s">
        <v>3082</v>
      </c>
      <c r="J945" s="75">
        <v>45096</v>
      </c>
      <c r="K945" s="75">
        <v>45096</v>
      </c>
      <c r="L945" s="256">
        <v>0.62250547000000001</v>
      </c>
      <c r="M945" s="251">
        <v>0.62250547000000001</v>
      </c>
    </row>
    <row r="946" spans="1:13">
      <c r="A946" s="55" t="str">
        <f t="shared" si="14"/>
        <v>Y0ECDWD</v>
      </c>
      <c r="B946" s="55" t="s">
        <v>1953</v>
      </c>
      <c r="C946" s="55" t="s">
        <v>1946</v>
      </c>
      <c r="D946" s="55"/>
      <c r="G946" s="250">
        <v>944</v>
      </c>
      <c r="H946" s="254" t="s">
        <v>1173</v>
      </c>
      <c r="I946" s="253" t="s">
        <v>3065</v>
      </c>
      <c r="J946" s="75">
        <v>45097</v>
      </c>
      <c r="K946" s="75">
        <v>45097</v>
      </c>
      <c r="L946" s="256">
        <v>1.2449361400000001</v>
      </c>
      <c r="M946" s="251">
        <v>1.2449361400000001</v>
      </c>
    </row>
    <row r="947" spans="1:13">
      <c r="A947" s="55" t="str">
        <f t="shared" si="14"/>
        <v>Y0BLWD</v>
      </c>
      <c r="B947" s="55" t="s">
        <v>2899</v>
      </c>
      <c r="C947" s="55" t="s">
        <v>47</v>
      </c>
      <c r="D947" s="55"/>
      <c r="G947" s="250">
        <v>945</v>
      </c>
      <c r="H947" s="253">
        <v>126</v>
      </c>
      <c r="I947" s="253" t="s">
        <v>3103</v>
      </c>
      <c r="J947" s="75">
        <v>45097</v>
      </c>
      <c r="K947" s="75">
        <v>45097</v>
      </c>
      <c r="L947" s="256">
        <v>1.9181520000000001E-2</v>
      </c>
      <c r="M947" s="251">
        <v>1.9181520000000001E-2</v>
      </c>
    </row>
    <row r="948" spans="1:13">
      <c r="A948" s="55" t="str">
        <f t="shared" si="14"/>
        <v>IgnoreIgnore</v>
      </c>
      <c r="B948" s="55" t="s">
        <v>1291</v>
      </c>
      <c r="C948" s="55" t="s">
        <v>1291</v>
      </c>
      <c r="D948" s="55"/>
      <c r="G948" s="250">
        <v>946</v>
      </c>
      <c r="H948" s="253" t="s">
        <v>4309</v>
      </c>
      <c r="I948" s="253" t="s">
        <v>4310</v>
      </c>
      <c r="J948" s="75">
        <v>45097</v>
      </c>
      <c r="K948" s="75">
        <v>45097</v>
      </c>
      <c r="L948" s="251">
        <v>1.46356368</v>
      </c>
      <c r="M948" s="251">
        <v>1.46356368</v>
      </c>
    </row>
    <row r="949" spans="1:13">
      <c r="A949" s="55" t="str">
        <f t="shared" si="14"/>
        <v>Y0ECRDD</v>
      </c>
      <c r="B949" s="55" t="s">
        <v>1953</v>
      </c>
      <c r="C949" s="55" t="s">
        <v>58</v>
      </c>
      <c r="D949" s="55"/>
      <c r="G949" s="250">
        <v>947</v>
      </c>
      <c r="H949" s="253" t="s">
        <v>1157</v>
      </c>
      <c r="I949" s="253" t="s">
        <v>3066</v>
      </c>
      <c r="J949" s="75">
        <v>45097</v>
      </c>
      <c r="K949" s="75">
        <v>45097</v>
      </c>
      <c r="L949" s="256">
        <v>0.17055798</v>
      </c>
      <c r="M949" s="251">
        <v>0.17055798</v>
      </c>
    </row>
    <row r="950" spans="1:13">
      <c r="A950" s="55" t="str">
        <f t="shared" si="14"/>
        <v>Y0ECRWD</v>
      </c>
      <c r="B950" s="55" t="s">
        <v>1953</v>
      </c>
      <c r="C950" s="55" t="s">
        <v>59</v>
      </c>
      <c r="D950" s="55"/>
      <c r="G950" s="250">
        <v>948</v>
      </c>
      <c r="H950" s="253" t="s">
        <v>1171</v>
      </c>
      <c r="I950" s="253" t="s">
        <v>3069</v>
      </c>
      <c r="J950" s="75">
        <v>45097</v>
      </c>
      <c r="K950" s="75">
        <v>45097</v>
      </c>
      <c r="L950" s="256">
        <v>1.2227467700000001</v>
      </c>
      <c r="M950" s="251">
        <v>1.2227467700000001</v>
      </c>
    </row>
    <row r="951" spans="1:13">
      <c r="A951" s="55" t="str">
        <f t="shared" si="14"/>
        <v>Y0ECDDD</v>
      </c>
      <c r="B951" s="55" t="s">
        <v>1953</v>
      </c>
      <c r="C951" s="55" t="s">
        <v>1954</v>
      </c>
      <c r="D951" s="55"/>
      <c r="G951" s="250">
        <v>949</v>
      </c>
      <c r="H951" s="253" t="s">
        <v>1161</v>
      </c>
      <c r="I951" s="253" t="s">
        <v>3062</v>
      </c>
      <c r="J951" s="75">
        <v>45097</v>
      </c>
      <c r="K951" s="75">
        <v>45097</v>
      </c>
      <c r="L951" s="256">
        <v>0.16427976</v>
      </c>
      <c r="M951" s="251">
        <v>0.16427976</v>
      </c>
    </row>
    <row r="952" spans="1:13">
      <c r="A952" s="55" t="str">
        <f t="shared" si="14"/>
        <v>Y0EERDD</v>
      </c>
      <c r="B952" s="55" t="s">
        <v>1945</v>
      </c>
      <c r="C952" s="55" t="s">
        <v>58</v>
      </c>
      <c r="D952" s="55"/>
      <c r="G952" s="250">
        <v>950</v>
      </c>
      <c r="H952" s="253" t="s">
        <v>1343</v>
      </c>
      <c r="I952" s="253" t="s">
        <v>3086</v>
      </c>
      <c r="J952" s="75">
        <v>45097</v>
      </c>
      <c r="K952" s="75">
        <v>45097</v>
      </c>
      <c r="L952" s="256">
        <v>0.20254928</v>
      </c>
      <c r="M952" s="251">
        <v>0.20254928</v>
      </c>
    </row>
    <row r="953" spans="1:13">
      <c r="A953" s="55" t="str">
        <f t="shared" si="14"/>
        <v>Y0ESSWD</v>
      </c>
      <c r="B953" s="55" t="s">
        <v>1940</v>
      </c>
      <c r="C953" s="55" t="s">
        <v>1975</v>
      </c>
      <c r="D953" s="55"/>
      <c r="G953" s="250">
        <v>951</v>
      </c>
      <c r="H953" s="253" t="s">
        <v>495</v>
      </c>
      <c r="I953" s="253" t="s">
        <v>3081</v>
      </c>
      <c r="J953" s="75">
        <v>45097</v>
      </c>
      <c r="K953" s="75">
        <v>45097</v>
      </c>
      <c r="L953" s="256">
        <v>1.32265988</v>
      </c>
      <c r="M953" s="251">
        <v>1.32265988</v>
      </c>
    </row>
    <row r="954" spans="1:13">
      <c r="A954" s="55" t="str">
        <f t="shared" si="14"/>
        <v>Y0ESRDD</v>
      </c>
      <c r="B954" s="55" t="s">
        <v>1940</v>
      </c>
      <c r="C954" s="55" t="s">
        <v>58</v>
      </c>
      <c r="D954" s="55"/>
      <c r="G954" s="250">
        <v>952</v>
      </c>
      <c r="H954" s="253" t="s">
        <v>474</v>
      </c>
      <c r="I954" s="253" t="s">
        <v>3077</v>
      </c>
      <c r="J954" s="75">
        <v>45097</v>
      </c>
      <c r="K954" s="75">
        <v>45097</v>
      </c>
      <c r="L954" s="256">
        <v>0.20451026999999999</v>
      </c>
      <c r="M954" s="251">
        <v>0.20451026999999999</v>
      </c>
    </row>
    <row r="955" spans="1:13">
      <c r="A955" s="55" t="str">
        <f t="shared" si="14"/>
        <v>Y0EEDWD</v>
      </c>
      <c r="B955" s="55" t="s">
        <v>1945</v>
      </c>
      <c r="C955" s="55" t="s">
        <v>1946</v>
      </c>
      <c r="D955" s="55"/>
      <c r="G955" s="250">
        <v>953</v>
      </c>
      <c r="H955" s="253" t="s">
        <v>1360</v>
      </c>
      <c r="I955" s="253" t="s">
        <v>3085</v>
      </c>
      <c r="J955" s="75">
        <v>45097</v>
      </c>
      <c r="K955" s="75">
        <v>45097</v>
      </c>
      <c r="L955" s="256">
        <v>1.47168242</v>
      </c>
      <c r="M955" s="251">
        <v>1.47168242</v>
      </c>
    </row>
    <row r="956" spans="1:13">
      <c r="A956" s="55" t="str">
        <f t="shared" si="14"/>
        <v>Y0ESDWD</v>
      </c>
      <c r="B956" s="55" t="s">
        <v>1940</v>
      </c>
      <c r="C956" s="55" t="s">
        <v>1946</v>
      </c>
      <c r="D956" s="55"/>
      <c r="G956" s="250">
        <v>954</v>
      </c>
      <c r="H956" s="253" t="s">
        <v>508</v>
      </c>
      <c r="I956" s="253" t="s">
        <v>3073</v>
      </c>
      <c r="J956" s="75">
        <v>45097</v>
      </c>
      <c r="K956" s="75">
        <v>45097</v>
      </c>
      <c r="L956" s="256">
        <v>1.6024557399999999</v>
      </c>
      <c r="M956" s="251">
        <v>1.6024557399999999</v>
      </c>
    </row>
    <row r="957" spans="1:13">
      <c r="A957" s="55" t="str">
        <f t="shared" si="14"/>
        <v>Y0ESIDD</v>
      </c>
      <c r="B957" s="55" t="s">
        <v>1940</v>
      </c>
      <c r="C957" s="55" t="s">
        <v>67</v>
      </c>
      <c r="D957" s="55"/>
      <c r="G957" s="250">
        <v>955</v>
      </c>
      <c r="H957" s="254" t="s">
        <v>483</v>
      </c>
      <c r="I957" s="253" t="s">
        <v>3076</v>
      </c>
      <c r="J957" s="75">
        <v>45097</v>
      </c>
      <c r="K957" s="75">
        <v>45097</v>
      </c>
      <c r="L957" s="256">
        <v>0.31943818000000002</v>
      </c>
      <c r="M957" s="251">
        <v>0.31943818000000002</v>
      </c>
    </row>
    <row r="958" spans="1:13">
      <c r="A958" s="55" t="str">
        <f t="shared" si="14"/>
        <v>IgnoreIgnore</v>
      </c>
      <c r="B958" s="55" t="s">
        <v>1291</v>
      </c>
      <c r="C958" s="55" t="s">
        <v>1291</v>
      </c>
      <c r="D958" s="55"/>
      <c r="G958" s="250">
        <v>956</v>
      </c>
      <c r="H958" s="253" t="s">
        <v>4311</v>
      </c>
      <c r="I958" s="253" t="s">
        <v>4312</v>
      </c>
      <c r="J958" s="75">
        <v>45097</v>
      </c>
      <c r="K958" s="75">
        <v>45097</v>
      </c>
      <c r="L958" s="251">
        <v>1.2227467700000001</v>
      </c>
      <c r="M958" s="251">
        <v>1.2227467700000001</v>
      </c>
    </row>
    <row r="959" spans="1:13">
      <c r="A959" s="55" t="str">
        <f t="shared" si="14"/>
        <v>IgnoreIgnore</v>
      </c>
      <c r="B959" s="55" t="s">
        <v>1291</v>
      </c>
      <c r="C959" s="55" t="s">
        <v>1291</v>
      </c>
      <c r="D959" s="55"/>
      <c r="G959" s="250">
        <v>957</v>
      </c>
      <c r="H959" s="253" t="s">
        <v>4313</v>
      </c>
      <c r="I959" s="253" t="s">
        <v>4314</v>
      </c>
      <c r="J959" s="75">
        <v>45097</v>
      </c>
      <c r="K959" s="75">
        <v>45097</v>
      </c>
      <c r="L959" s="256">
        <v>1.2449361400000001</v>
      </c>
      <c r="M959" s="251">
        <v>1.2449361400000001</v>
      </c>
    </row>
    <row r="960" spans="1:13">
      <c r="A960" s="55" t="str">
        <f t="shared" si="14"/>
        <v>Y0EEDDD</v>
      </c>
      <c r="B960" s="55" t="s">
        <v>1945</v>
      </c>
      <c r="C960" s="55" t="s">
        <v>1954</v>
      </c>
      <c r="D960" s="55"/>
      <c r="G960" s="250">
        <v>958</v>
      </c>
      <c r="H960" s="253" t="s">
        <v>1348</v>
      </c>
      <c r="I960" s="253" t="s">
        <v>3082</v>
      </c>
      <c r="J960" s="75">
        <v>45097</v>
      </c>
      <c r="K960" s="75">
        <v>45097</v>
      </c>
      <c r="L960" s="256">
        <v>0.21976393999999999</v>
      </c>
      <c r="M960" s="251">
        <v>0.21976393999999999</v>
      </c>
    </row>
    <row r="961" spans="1:13">
      <c r="A961" s="55" t="str">
        <f t="shared" si="14"/>
        <v>Y0ESSDD</v>
      </c>
      <c r="B961" s="55" t="s">
        <v>1940</v>
      </c>
      <c r="C961" s="55" t="s">
        <v>1971</v>
      </c>
      <c r="D961" s="55"/>
      <c r="G961" s="250">
        <v>959</v>
      </c>
      <c r="H961" s="253" t="s">
        <v>491</v>
      </c>
      <c r="I961" s="253" t="s">
        <v>3075</v>
      </c>
      <c r="J961" s="75">
        <v>45097</v>
      </c>
      <c r="K961" s="75">
        <v>45097</v>
      </c>
      <c r="L961" s="256">
        <v>0.20816765000000001</v>
      </c>
      <c r="M961" s="251">
        <v>0.20816765000000001</v>
      </c>
    </row>
    <row r="962" spans="1:13">
      <c r="A962" s="55" t="str">
        <f t="shared" si="14"/>
        <v>IgnoreIgnore</v>
      </c>
      <c r="B962" s="55" t="s">
        <v>1291</v>
      </c>
      <c r="C962" s="55" t="s">
        <v>1291</v>
      </c>
      <c r="D962" s="55"/>
      <c r="G962" s="250">
        <v>960</v>
      </c>
      <c r="H962" s="253" t="s">
        <v>4315</v>
      </c>
      <c r="I962" s="253" t="s">
        <v>4316</v>
      </c>
      <c r="J962" s="75">
        <v>45097</v>
      </c>
      <c r="K962" s="75">
        <v>45097</v>
      </c>
      <c r="L962" s="256">
        <v>1.6024557399999999</v>
      </c>
      <c r="M962" s="251">
        <v>1.6024557399999999</v>
      </c>
    </row>
    <row r="963" spans="1:13">
      <c r="A963" s="55" t="str">
        <f t="shared" si="14"/>
        <v>Y0ESDDD</v>
      </c>
      <c r="B963" s="55" t="s">
        <v>1940</v>
      </c>
      <c r="C963" s="55" t="s">
        <v>1954</v>
      </c>
      <c r="D963" s="55"/>
      <c r="G963" s="250">
        <v>961</v>
      </c>
      <c r="H963" s="253" t="s">
        <v>477</v>
      </c>
      <c r="I963" s="253" t="s">
        <v>3071</v>
      </c>
      <c r="J963" s="75">
        <v>45097</v>
      </c>
      <c r="K963" s="75">
        <v>45097</v>
      </c>
      <c r="L963" s="256">
        <v>0.2071665</v>
      </c>
      <c r="M963" s="251">
        <v>0.2071665</v>
      </c>
    </row>
    <row r="964" spans="1:13">
      <c r="A964" s="55" t="str">
        <f t="shared" ref="A964:A1027" si="15">+B964&amp;C964</f>
        <v>Y0AIDWD</v>
      </c>
      <c r="B964" s="55" t="s">
        <v>2891</v>
      </c>
      <c r="C964" s="55" t="s">
        <v>1946</v>
      </c>
      <c r="D964" s="55"/>
      <c r="G964" s="250">
        <v>962</v>
      </c>
      <c r="H964" s="253" t="s">
        <v>3486</v>
      </c>
      <c r="I964" s="253" t="s">
        <v>3148</v>
      </c>
      <c r="J964" s="75">
        <v>45097</v>
      </c>
      <c r="K964" s="75">
        <v>45097</v>
      </c>
      <c r="L964" s="256">
        <v>5.9301400000000004E-3</v>
      </c>
      <c r="M964" s="251">
        <v>5.9301400000000004E-3</v>
      </c>
    </row>
    <row r="965" spans="1:13">
      <c r="A965" s="55" t="str">
        <f t="shared" si="15"/>
        <v>Y0BLDDD</v>
      </c>
      <c r="B965" s="55" t="s">
        <v>2899</v>
      </c>
      <c r="C965" s="55" t="s">
        <v>1954</v>
      </c>
      <c r="D965" s="55"/>
      <c r="G965" s="250">
        <v>963</v>
      </c>
      <c r="H965" s="253" t="s">
        <v>3462</v>
      </c>
      <c r="I965" s="253" t="s">
        <v>3096</v>
      </c>
      <c r="J965" s="75">
        <v>45097</v>
      </c>
      <c r="K965" s="75">
        <v>45097</v>
      </c>
      <c r="L965" s="256">
        <v>2.7352399999999999E-3</v>
      </c>
      <c r="M965" s="251">
        <v>2.7352399999999999E-3</v>
      </c>
    </row>
    <row r="966" spans="1:13">
      <c r="A966" s="55" t="str">
        <f t="shared" si="15"/>
        <v>Y0BLDWD</v>
      </c>
      <c r="B966" s="55" t="s">
        <v>2899</v>
      </c>
      <c r="C966" s="55" t="s">
        <v>1946</v>
      </c>
      <c r="D966" s="55"/>
      <c r="G966" s="250">
        <v>964</v>
      </c>
      <c r="H966" s="253" t="s">
        <v>3495</v>
      </c>
      <c r="I966" s="253" t="s">
        <v>3099</v>
      </c>
      <c r="J966" s="75">
        <v>45097</v>
      </c>
      <c r="K966" s="75">
        <v>45097</v>
      </c>
      <c r="L966" s="256">
        <v>2.0066480000000001E-2</v>
      </c>
      <c r="M966" s="251">
        <v>2.0066480000000001E-2</v>
      </c>
    </row>
    <row r="967" spans="1:13">
      <c r="A967" s="55" t="str">
        <f t="shared" si="15"/>
        <v>Y0ESRWD</v>
      </c>
      <c r="B967" s="55" t="s">
        <v>1940</v>
      </c>
      <c r="C967" s="55" t="s">
        <v>59</v>
      </c>
      <c r="D967" s="55"/>
      <c r="G967" s="250">
        <v>965</v>
      </c>
      <c r="H967" s="253" t="s">
        <v>506</v>
      </c>
      <c r="I967" s="253" t="s">
        <v>3080</v>
      </c>
      <c r="J967" s="75">
        <v>45097</v>
      </c>
      <c r="K967" s="75">
        <v>45097</v>
      </c>
      <c r="L967" s="256">
        <v>1.46356368</v>
      </c>
      <c r="M967" s="251">
        <v>1.46356368</v>
      </c>
    </row>
    <row r="968" spans="1:13">
      <c r="A968" s="55" t="str">
        <f t="shared" si="15"/>
        <v>Y0AISWD</v>
      </c>
      <c r="B968" s="55" t="s">
        <v>2891</v>
      </c>
      <c r="C968" s="55" t="s">
        <v>1975</v>
      </c>
      <c r="D968" s="55"/>
      <c r="G968" s="250">
        <v>966</v>
      </c>
      <c r="H968" s="253" t="s">
        <v>3491</v>
      </c>
      <c r="I968" s="253" t="s">
        <v>3152</v>
      </c>
      <c r="J968" s="75">
        <v>45097</v>
      </c>
      <c r="K968" s="75">
        <v>45097</v>
      </c>
      <c r="L968" s="256">
        <v>4.4167399999999997E-3</v>
      </c>
      <c r="M968" s="251">
        <v>4.4167399999999997E-3</v>
      </c>
    </row>
    <row r="969" spans="1:13">
      <c r="A969" s="55" t="str">
        <f t="shared" si="15"/>
        <v>Y0BLDDI</v>
      </c>
      <c r="B969" s="55" t="s">
        <v>2899</v>
      </c>
      <c r="C969" s="55" t="s">
        <v>4304</v>
      </c>
      <c r="D969" s="55"/>
      <c r="G969" s="250">
        <v>967</v>
      </c>
      <c r="H969" s="253">
        <v>125</v>
      </c>
      <c r="I969" s="253" t="s">
        <v>3100</v>
      </c>
      <c r="J969" s="75">
        <v>45097</v>
      </c>
      <c r="K969" s="75">
        <v>45097</v>
      </c>
      <c r="L969" s="256">
        <v>2.6462199999999999E-3</v>
      </c>
      <c r="M969" s="251">
        <v>2.6462199999999999E-3</v>
      </c>
    </row>
    <row r="970" spans="1:13">
      <c r="A970" s="55" t="str">
        <f t="shared" si="15"/>
        <v>Y0EERWD</v>
      </c>
      <c r="B970" s="55" t="s">
        <v>1945</v>
      </c>
      <c r="C970" s="55" t="s">
        <v>59</v>
      </c>
      <c r="D970" s="55"/>
      <c r="G970" s="250">
        <v>968</v>
      </c>
      <c r="H970" s="253" t="s">
        <v>1358</v>
      </c>
      <c r="I970" s="253" t="s">
        <v>3089</v>
      </c>
      <c r="J970" s="75">
        <v>45097</v>
      </c>
      <c r="K970" s="75">
        <v>45097</v>
      </c>
      <c r="L970" s="256">
        <v>1.4706878000000001</v>
      </c>
      <c r="M970" s="251">
        <v>1.4706878000000001</v>
      </c>
    </row>
    <row r="971" spans="1:13">
      <c r="A971" s="55" t="str">
        <f t="shared" si="15"/>
        <v>Y0ECRDD</v>
      </c>
      <c r="B971" s="55" t="s">
        <v>1953</v>
      </c>
      <c r="C971" s="55" t="s">
        <v>58</v>
      </c>
      <c r="D971" s="55"/>
      <c r="G971" s="250">
        <v>969</v>
      </c>
      <c r="H971" s="253" t="s">
        <v>1157</v>
      </c>
      <c r="I971" s="253" t="s">
        <v>3066</v>
      </c>
      <c r="J971" s="75">
        <v>45098</v>
      </c>
      <c r="K971" s="75">
        <v>45098</v>
      </c>
      <c r="L971" s="256">
        <v>0.17124027</v>
      </c>
      <c r="M971" s="251">
        <v>0.17124027</v>
      </c>
    </row>
    <row r="972" spans="1:13">
      <c r="A972" s="55" t="str">
        <f t="shared" si="15"/>
        <v>Y0ECDDD</v>
      </c>
      <c r="B972" s="55" t="s">
        <v>1953</v>
      </c>
      <c r="C972" s="55" t="s">
        <v>1954</v>
      </c>
      <c r="D972" s="55"/>
      <c r="G972" s="250">
        <v>970</v>
      </c>
      <c r="H972" s="253" t="s">
        <v>1161</v>
      </c>
      <c r="I972" s="253" t="s">
        <v>3062</v>
      </c>
      <c r="J972" s="75">
        <v>45098</v>
      </c>
      <c r="K972" s="75">
        <v>45098</v>
      </c>
      <c r="L972" s="256">
        <v>0.17523206</v>
      </c>
      <c r="M972" s="251">
        <v>0.17523206</v>
      </c>
    </row>
    <row r="973" spans="1:13">
      <c r="A973" s="55" t="str">
        <f t="shared" si="15"/>
        <v>Y0EERDD</v>
      </c>
      <c r="B973" s="55" t="s">
        <v>1945</v>
      </c>
      <c r="C973" s="55" t="s">
        <v>58</v>
      </c>
      <c r="D973" s="55"/>
      <c r="G973" s="250">
        <v>971</v>
      </c>
      <c r="H973" s="253" t="s">
        <v>1343</v>
      </c>
      <c r="I973" s="253" t="s">
        <v>3086</v>
      </c>
      <c r="J973" s="75">
        <v>45098</v>
      </c>
      <c r="K973" s="75">
        <v>45098</v>
      </c>
      <c r="L973" s="256">
        <v>0.17651692999999999</v>
      </c>
      <c r="M973" s="251">
        <v>0.17651692999999999</v>
      </c>
    </row>
    <row r="974" spans="1:13">
      <c r="A974" s="55" t="str">
        <f t="shared" si="15"/>
        <v>Y0ESRDD</v>
      </c>
      <c r="B974" s="55" t="s">
        <v>1940</v>
      </c>
      <c r="C974" s="55" t="s">
        <v>58</v>
      </c>
      <c r="D974" s="55"/>
      <c r="G974" s="250">
        <v>972</v>
      </c>
      <c r="H974" s="253" t="s">
        <v>474</v>
      </c>
      <c r="I974" s="253" t="s">
        <v>3077</v>
      </c>
      <c r="J974" s="75">
        <v>45098</v>
      </c>
      <c r="K974" s="75">
        <v>45098</v>
      </c>
      <c r="L974" s="256">
        <v>0.19752136000000001</v>
      </c>
      <c r="M974" s="251">
        <v>0.19752136000000001</v>
      </c>
    </row>
    <row r="975" spans="1:13">
      <c r="A975" s="55" t="str">
        <f t="shared" si="15"/>
        <v>Y0ESIDD</v>
      </c>
      <c r="B975" s="55" t="s">
        <v>1940</v>
      </c>
      <c r="C975" s="55" t="s">
        <v>67</v>
      </c>
      <c r="D975" s="55"/>
      <c r="G975" s="250">
        <v>973</v>
      </c>
      <c r="H975" s="253" t="s">
        <v>483</v>
      </c>
      <c r="I975" s="253" t="s">
        <v>3076</v>
      </c>
      <c r="J975" s="75">
        <v>45098</v>
      </c>
      <c r="K975" s="75">
        <v>45098</v>
      </c>
      <c r="L975" s="256">
        <v>0.30818694000000002</v>
      </c>
      <c r="M975" s="251">
        <v>0.30818694000000002</v>
      </c>
    </row>
    <row r="976" spans="1:13">
      <c r="A976" s="55" t="str">
        <f t="shared" si="15"/>
        <v>Y0EEDDD</v>
      </c>
      <c r="B976" s="55" t="s">
        <v>1945</v>
      </c>
      <c r="C976" s="55" t="s">
        <v>1954</v>
      </c>
      <c r="D976" s="55"/>
      <c r="G976" s="250">
        <v>974</v>
      </c>
      <c r="H976" s="253" t="s">
        <v>1348</v>
      </c>
      <c r="I976" s="253" t="s">
        <v>3082</v>
      </c>
      <c r="J976" s="75">
        <v>45098</v>
      </c>
      <c r="K976" s="75">
        <v>45098</v>
      </c>
      <c r="L976" s="256">
        <v>0.19163171000000001</v>
      </c>
      <c r="M976" s="251">
        <v>0.19163171000000001</v>
      </c>
    </row>
    <row r="977" spans="1:13">
      <c r="A977" s="55" t="str">
        <f t="shared" si="15"/>
        <v>Y0ESSDD</v>
      </c>
      <c r="B977" s="55" t="s">
        <v>1940</v>
      </c>
      <c r="C977" s="55" t="s">
        <v>1971</v>
      </c>
      <c r="D977" s="55"/>
      <c r="G977" s="250">
        <v>975</v>
      </c>
      <c r="H977" s="253" t="s">
        <v>491</v>
      </c>
      <c r="I977" s="253" t="s">
        <v>3075</v>
      </c>
      <c r="J977" s="75">
        <v>45098</v>
      </c>
      <c r="K977" s="75">
        <v>45098</v>
      </c>
      <c r="L977" s="256">
        <v>0.20106152999999999</v>
      </c>
      <c r="M977" s="251">
        <v>0.20106152999999999</v>
      </c>
    </row>
    <row r="978" spans="1:13">
      <c r="A978" s="55" t="str">
        <f t="shared" si="15"/>
        <v>Y0ESDDD</v>
      </c>
      <c r="B978" s="55" t="s">
        <v>1940</v>
      </c>
      <c r="C978" s="55" t="s">
        <v>1954</v>
      </c>
      <c r="D978" s="55"/>
      <c r="G978" s="250">
        <v>976</v>
      </c>
      <c r="H978" s="253" t="s">
        <v>477</v>
      </c>
      <c r="I978" s="253" t="s">
        <v>3071</v>
      </c>
      <c r="J978" s="75">
        <v>45098</v>
      </c>
      <c r="K978" s="75">
        <v>45098</v>
      </c>
      <c r="L978" s="251">
        <v>0.20019238</v>
      </c>
      <c r="M978" s="251">
        <v>0.20019238</v>
      </c>
    </row>
    <row r="979" spans="1:13">
      <c r="A979" s="55" t="str">
        <f t="shared" si="15"/>
        <v>Y0BLDDD</v>
      </c>
      <c r="B979" s="55" t="s">
        <v>2899</v>
      </c>
      <c r="C979" s="55" t="s">
        <v>1954</v>
      </c>
      <c r="D979" s="55"/>
      <c r="G979" s="250">
        <v>977</v>
      </c>
      <c r="H979" s="253" t="s">
        <v>3462</v>
      </c>
      <c r="I979" s="253" t="s">
        <v>3096</v>
      </c>
      <c r="J979" s="75">
        <v>45098</v>
      </c>
      <c r="K979" s="75">
        <v>45098</v>
      </c>
      <c r="L979" s="251">
        <v>2.8116000000000003E-4</v>
      </c>
      <c r="M979" s="251">
        <v>2.8116000000000003E-4</v>
      </c>
    </row>
    <row r="980" spans="1:13">
      <c r="A980" s="55" t="str">
        <f t="shared" si="15"/>
        <v>Y0BLDDI</v>
      </c>
      <c r="B980" s="55" t="s">
        <v>2899</v>
      </c>
      <c r="C980" s="55" t="s">
        <v>4304</v>
      </c>
      <c r="D980" s="55"/>
      <c r="G980" s="250">
        <v>978</v>
      </c>
      <c r="H980" s="253">
        <v>125</v>
      </c>
      <c r="I980" s="253" t="s">
        <v>3100</v>
      </c>
      <c r="J980" s="75">
        <v>45098</v>
      </c>
      <c r="K980" s="75">
        <v>45098</v>
      </c>
      <c r="L980" s="256">
        <v>1.9247000000000001E-4</v>
      </c>
      <c r="M980" s="251">
        <v>1.9247000000000001E-4</v>
      </c>
    </row>
    <row r="981" spans="1:13">
      <c r="A981" s="55" t="str">
        <f t="shared" si="15"/>
        <v>Y0ECRDD</v>
      </c>
      <c r="B981" s="55" t="s">
        <v>1953</v>
      </c>
      <c r="C981" s="55" t="s">
        <v>58</v>
      </c>
      <c r="D981" s="55"/>
      <c r="G981" s="250">
        <v>979</v>
      </c>
      <c r="H981" s="253" t="s">
        <v>1157</v>
      </c>
      <c r="I981" s="253" t="s">
        <v>3066</v>
      </c>
      <c r="J981" s="75">
        <v>45099</v>
      </c>
      <c r="K981" s="75">
        <v>45099</v>
      </c>
      <c r="L981" s="256">
        <v>0.16684434000000001</v>
      </c>
      <c r="M981" s="251">
        <v>0.16684434000000001</v>
      </c>
    </row>
    <row r="982" spans="1:13">
      <c r="A982" s="55" t="str">
        <f t="shared" si="15"/>
        <v>Y0ECDDD</v>
      </c>
      <c r="B982" s="55" t="s">
        <v>1953</v>
      </c>
      <c r="C982" s="55" t="s">
        <v>1954</v>
      </c>
      <c r="D982" s="55"/>
      <c r="G982" s="250">
        <v>980</v>
      </c>
      <c r="H982" s="253" t="s">
        <v>1161</v>
      </c>
      <c r="I982" s="253" t="s">
        <v>3062</v>
      </c>
      <c r="J982" s="75">
        <v>45099</v>
      </c>
      <c r="K982" s="75">
        <v>45099</v>
      </c>
      <c r="L982" s="256">
        <v>0.16137352999999999</v>
      </c>
      <c r="M982" s="251">
        <v>0.16137352999999999</v>
      </c>
    </row>
    <row r="983" spans="1:13">
      <c r="A983" s="55" t="str">
        <f t="shared" si="15"/>
        <v>Y0EERDD</v>
      </c>
      <c r="B983" s="55" t="s">
        <v>1945</v>
      </c>
      <c r="C983" s="55" t="s">
        <v>58</v>
      </c>
      <c r="D983" s="55"/>
      <c r="G983" s="250">
        <v>981</v>
      </c>
      <c r="H983" s="253" t="s">
        <v>1343</v>
      </c>
      <c r="I983" s="253" t="s">
        <v>3086</v>
      </c>
      <c r="J983" s="75">
        <v>45099</v>
      </c>
      <c r="K983" s="75">
        <v>45099</v>
      </c>
      <c r="L983" s="256">
        <v>0.22455003000000001</v>
      </c>
      <c r="M983" s="251">
        <v>0.22455003000000001</v>
      </c>
    </row>
    <row r="984" spans="1:13">
      <c r="A984" s="55" t="str">
        <f t="shared" si="15"/>
        <v>Y0ESRDD</v>
      </c>
      <c r="B984" s="55" t="s">
        <v>1940</v>
      </c>
      <c r="C984" s="55" t="s">
        <v>58</v>
      </c>
      <c r="D984" s="55"/>
      <c r="G984" s="250">
        <v>982</v>
      </c>
      <c r="H984" s="253" t="s">
        <v>474</v>
      </c>
      <c r="I984" s="253" t="s">
        <v>3077</v>
      </c>
      <c r="J984" s="75">
        <v>45099</v>
      </c>
      <c r="K984" s="75">
        <v>45099</v>
      </c>
      <c r="L984" s="256">
        <v>0.17681548999999999</v>
      </c>
      <c r="M984" s="251">
        <v>0.17681548999999999</v>
      </c>
    </row>
    <row r="985" spans="1:13">
      <c r="A985" s="55" t="str">
        <f t="shared" si="15"/>
        <v>Y0BLDDI</v>
      </c>
      <c r="B985" s="55" t="s">
        <v>2899</v>
      </c>
      <c r="C985" s="55" t="s">
        <v>4304</v>
      </c>
      <c r="D985" s="55"/>
      <c r="G985" s="250">
        <v>983</v>
      </c>
      <c r="H985" s="253">
        <v>125</v>
      </c>
      <c r="I985" s="253" t="s">
        <v>3100</v>
      </c>
      <c r="J985" s="75">
        <v>45099</v>
      </c>
      <c r="K985" s="75">
        <v>45099</v>
      </c>
      <c r="L985" s="256">
        <v>2.8643399999999999E-3</v>
      </c>
      <c r="M985" s="251">
        <v>2.8643399999999999E-3</v>
      </c>
    </row>
    <row r="986" spans="1:13">
      <c r="A986" s="55" t="str">
        <f t="shared" si="15"/>
        <v>Y0EEDDD</v>
      </c>
      <c r="B986" s="55" t="s">
        <v>1945</v>
      </c>
      <c r="C986" s="55" t="s">
        <v>1954</v>
      </c>
      <c r="D986" s="55"/>
      <c r="G986" s="250">
        <v>984</v>
      </c>
      <c r="H986" s="253" t="s">
        <v>1348</v>
      </c>
      <c r="I986" s="253" t="s">
        <v>3082</v>
      </c>
      <c r="J986" s="75">
        <v>45099</v>
      </c>
      <c r="K986" s="75">
        <v>45099</v>
      </c>
      <c r="L986" s="256">
        <v>0.24289384</v>
      </c>
      <c r="M986" s="251">
        <v>0.24289384</v>
      </c>
    </row>
    <row r="987" spans="1:13">
      <c r="A987" s="55" t="str">
        <f t="shared" si="15"/>
        <v>Y0ESSDD</v>
      </c>
      <c r="B987" s="55" t="s">
        <v>1940</v>
      </c>
      <c r="C987" s="55" t="s">
        <v>1971</v>
      </c>
      <c r="D987" s="55"/>
      <c r="G987" s="250">
        <v>985</v>
      </c>
      <c r="H987" s="253" t="s">
        <v>491</v>
      </c>
      <c r="I987" s="253" t="s">
        <v>3075</v>
      </c>
      <c r="J987" s="75">
        <v>45099</v>
      </c>
      <c r="K987" s="75">
        <v>45099</v>
      </c>
      <c r="L987" s="256">
        <v>0.18000161000000001</v>
      </c>
      <c r="M987" s="251">
        <v>0.18000161000000001</v>
      </c>
    </row>
    <row r="988" spans="1:13">
      <c r="A988" s="55" t="str">
        <f t="shared" si="15"/>
        <v>Y0ESDDD</v>
      </c>
      <c r="B988" s="55" t="s">
        <v>1940</v>
      </c>
      <c r="C988" s="55" t="s">
        <v>1954</v>
      </c>
      <c r="D988" s="55"/>
      <c r="G988" s="250">
        <v>986</v>
      </c>
      <c r="H988" s="253" t="s">
        <v>477</v>
      </c>
      <c r="I988" s="253" t="s">
        <v>3071</v>
      </c>
      <c r="J988" s="75">
        <v>45099</v>
      </c>
      <c r="K988" s="75">
        <v>45099</v>
      </c>
      <c r="L988" s="256">
        <v>0.17949778999999999</v>
      </c>
      <c r="M988" s="251">
        <v>0.17949778999999999</v>
      </c>
    </row>
    <row r="989" spans="1:13">
      <c r="A989" s="55" t="str">
        <f t="shared" si="15"/>
        <v>Y0BLDDD</v>
      </c>
      <c r="B989" s="55" t="s">
        <v>2899</v>
      </c>
      <c r="C989" s="55" t="s">
        <v>1954</v>
      </c>
      <c r="D989" s="55"/>
      <c r="G989" s="250">
        <v>987</v>
      </c>
      <c r="H989" s="253" t="s">
        <v>3462</v>
      </c>
      <c r="I989" s="253" t="s">
        <v>3096</v>
      </c>
      <c r="J989" s="75">
        <v>45099</v>
      </c>
      <c r="K989" s="75">
        <v>45099</v>
      </c>
      <c r="L989" s="256">
        <v>2.9526700000000001E-3</v>
      </c>
      <c r="M989" s="251">
        <v>2.9526700000000001E-3</v>
      </c>
    </row>
    <row r="990" spans="1:13">
      <c r="A990" s="55" t="str">
        <f t="shared" si="15"/>
        <v>Y0ESIDD</v>
      </c>
      <c r="B990" s="55" t="s">
        <v>1940</v>
      </c>
      <c r="C990" s="55" t="s">
        <v>67</v>
      </c>
      <c r="D990" s="55"/>
      <c r="G990" s="250">
        <v>988</v>
      </c>
      <c r="H990" s="253" t="s">
        <v>483</v>
      </c>
      <c r="I990" s="253" t="s">
        <v>3076</v>
      </c>
      <c r="J990" s="75">
        <v>45099</v>
      </c>
      <c r="K990" s="75">
        <v>45099</v>
      </c>
      <c r="L990" s="256">
        <v>0.27626481000000003</v>
      </c>
      <c r="M990" s="251">
        <v>0.27626481000000003</v>
      </c>
    </row>
    <row r="991" spans="1:13">
      <c r="A991" s="55" t="str">
        <f t="shared" si="15"/>
        <v>Y0ECRDD</v>
      </c>
      <c r="B991" s="55" t="s">
        <v>1953</v>
      </c>
      <c r="C991" s="55" t="s">
        <v>58</v>
      </c>
      <c r="D991" s="55"/>
      <c r="G991" s="250">
        <v>989</v>
      </c>
      <c r="H991" s="253" t="s">
        <v>1157</v>
      </c>
      <c r="I991" s="253" t="s">
        <v>3066</v>
      </c>
      <c r="J991" s="75">
        <v>45100</v>
      </c>
      <c r="K991" s="75">
        <v>45100</v>
      </c>
      <c r="L991" s="256">
        <v>0.17471431000000001</v>
      </c>
      <c r="M991" s="251">
        <v>0.17471431000000001</v>
      </c>
    </row>
    <row r="992" spans="1:13">
      <c r="A992" s="55" t="str">
        <f t="shared" si="15"/>
        <v>Y0ECDDD</v>
      </c>
      <c r="B992" s="55" t="s">
        <v>1953</v>
      </c>
      <c r="C992" s="55" t="s">
        <v>1954</v>
      </c>
      <c r="D992" s="55"/>
      <c r="G992" s="250">
        <v>990</v>
      </c>
      <c r="H992" s="253" t="s">
        <v>1161</v>
      </c>
      <c r="I992" s="253" t="s">
        <v>3062</v>
      </c>
      <c r="J992" s="75">
        <v>45100</v>
      </c>
      <c r="K992" s="75">
        <v>45100</v>
      </c>
      <c r="L992" s="256">
        <v>0.1863523</v>
      </c>
      <c r="M992" s="251">
        <v>0.1863523</v>
      </c>
    </row>
    <row r="993" spans="1:13">
      <c r="A993" s="55" t="str">
        <f t="shared" si="15"/>
        <v>Y0EERDD</v>
      </c>
      <c r="B993" s="55" t="s">
        <v>1945</v>
      </c>
      <c r="C993" s="55" t="s">
        <v>58</v>
      </c>
      <c r="D993" s="55"/>
      <c r="G993" s="250">
        <v>991</v>
      </c>
      <c r="H993" s="253" t="s">
        <v>1343</v>
      </c>
      <c r="I993" s="253" t="s">
        <v>3086</v>
      </c>
      <c r="J993" s="75">
        <v>45100</v>
      </c>
      <c r="K993" s="75">
        <v>45100</v>
      </c>
      <c r="L993" s="256">
        <v>0.10865924</v>
      </c>
      <c r="M993" s="251">
        <v>0.10865924</v>
      </c>
    </row>
    <row r="994" spans="1:13">
      <c r="A994" s="55" t="str">
        <f t="shared" si="15"/>
        <v>Y0ESRDD</v>
      </c>
      <c r="B994" s="55" t="s">
        <v>1940</v>
      </c>
      <c r="C994" s="55" t="s">
        <v>58</v>
      </c>
      <c r="D994" s="55"/>
      <c r="G994" s="250">
        <v>992</v>
      </c>
      <c r="H994" s="253" t="s">
        <v>474</v>
      </c>
      <c r="I994" s="253" t="s">
        <v>3077</v>
      </c>
      <c r="J994" s="75">
        <v>45100</v>
      </c>
      <c r="K994" s="75">
        <v>45100</v>
      </c>
      <c r="L994" s="256">
        <v>0.18153314000000001</v>
      </c>
      <c r="M994" s="251">
        <v>0.18153314000000001</v>
      </c>
    </row>
    <row r="995" spans="1:13">
      <c r="A995" s="55" t="str">
        <f t="shared" si="15"/>
        <v>Y0BLDDI</v>
      </c>
      <c r="B995" s="55" t="s">
        <v>2899</v>
      </c>
      <c r="C995" s="55" t="s">
        <v>4304</v>
      </c>
      <c r="D995" s="55"/>
      <c r="G995" s="250">
        <v>993</v>
      </c>
      <c r="H995" s="253">
        <v>125</v>
      </c>
      <c r="I995" s="253" t="s">
        <v>3100</v>
      </c>
      <c r="J995" s="75">
        <v>45100</v>
      </c>
      <c r="K995" s="75">
        <v>45100</v>
      </c>
      <c r="L995" s="251">
        <v>7.7488000000000003E-4</v>
      </c>
      <c r="M995" s="251">
        <v>7.7488000000000003E-4</v>
      </c>
    </row>
    <row r="996" spans="1:13">
      <c r="A996" s="55" t="str">
        <f t="shared" si="15"/>
        <v>Y0EEDDD</v>
      </c>
      <c r="B996" s="55" t="s">
        <v>1945</v>
      </c>
      <c r="C996" s="55" t="s">
        <v>1954</v>
      </c>
      <c r="D996" s="55"/>
      <c r="G996" s="250">
        <v>994</v>
      </c>
      <c r="H996" s="253" t="s">
        <v>1348</v>
      </c>
      <c r="I996" s="253" t="s">
        <v>3082</v>
      </c>
      <c r="J996" s="75">
        <v>45100</v>
      </c>
      <c r="K996" s="75">
        <v>45100</v>
      </c>
      <c r="L996" s="256">
        <v>0.12207050999999999</v>
      </c>
      <c r="M996" s="251">
        <v>0.12207050999999999</v>
      </c>
    </row>
    <row r="997" spans="1:13">
      <c r="A997" s="55" t="str">
        <f t="shared" si="15"/>
        <v>Y0ESSDD</v>
      </c>
      <c r="B997" s="55" t="s">
        <v>1940</v>
      </c>
      <c r="C997" s="55" t="s">
        <v>1971</v>
      </c>
      <c r="D997" s="55"/>
      <c r="G997" s="250">
        <v>995</v>
      </c>
      <c r="H997" s="253" t="s">
        <v>491</v>
      </c>
      <c r="I997" s="253" t="s">
        <v>3075</v>
      </c>
      <c r="J997" s="75">
        <v>45100</v>
      </c>
      <c r="K997" s="75">
        <v>45100</v>
      </c>
      <c r="L997" s="256">
        <v>0.18477715</v>
      </c>
      <c r="M997" s="251">
        <v>0.18477715</v>
      </c>
    </row>
    <row r="998" spans="1:13">
      <c r="A998" s="55" t="str">
        <f t="shared" si="15"/>
        <v>Y0ESDDD</v>
      </c>
      <c r="B998" s="55" t="s">
        <v>1940</v>
      </c>
      <c r="C998" s="55" t="s">
        <v>1954</v>
      </c>
      <c r="D998" s="55"/>
      <c r="G998" s="250">
        <v>996</v>
      </c>
      <c r="H998" s="253" t="s">
        <v>477</v>
      </c>
      <c r="I998" s="253" t="s">
        <v>3071</v>
      </c>
      <c r="J998" s="75">
        <v>45100</v>
      </c>
      <c r="K998" s="75">
        <v>45100</v>
      </c>
      <c r="L998" s="256">
        <v>0.18418846999999999</v>
      </c>
      <c r="M998" s="251">
        <v>0.18418846999999999</v>
      </c>
    </row>
    <row r="999" spans="1:13">
      <c r="A999" s="55" t="str">
        <f t="shared" si="15"/>
        <v>Y0BLDDD</v>
      </c>
      <c r="B999" s="55" t="s">
        <v>2899</v>
      </c>
      <c r="C999" s="55" t="s">
        <v>1954</v>
      </c>
      <c r="D999" s="55"/>
      <c r="G999" s="250">
        <v>997</v>
      </c>
      <c r="H999" s="253" t="s">
        <v>3462</v>
      </c>
      <c r="I999" s="253" t="s">
        <v>3096</v>
      </c>
      <c r="J999" s="75">
        <v>45100</v>
      </c>
      <c r="K999" s="75">
        <v>45100</v>
      </c>
      <c r="L999" s="251">
        <v>8.6392000000000001E-4</v>
      </c>
      <c r="M999" s="251">
        <v>8.6392000000000001E-4</v>
      </c>
    </row>
    <row r="1000" spans="1:13">
      <c r="A1000" s="55" t="str">
        <f t="shared" si="15"/>
        <v>Y0ESIDD</v>
      </c>
      <c r="B1000" s="55" t="s">
        <v>1940</v>
      </c>
      <c r="C1000" s="55" t="s">
        <v>67</v>
      </c>
      <c r="D1000" s="55"/>
      <c r="G1000" s="250">
        <v>998</v>
      </c>
      <c r="H1000" s="253" t="s">
        <v>483</v>
      </c>
      <c r="I1000" s="253" t="s">
        <v>3076</v>
      </c>
      <c r="J1000" s="75">
        <v>45100</v>
      </c>
      <c r="K1000" s="75">
        <v>45100</v>
      </c>
      <c r="L1000" s="256">
        <v>0.28332953999999999</v>
      </c>
      <c r="M1000" s="251">
        <v>0.28332953999999999</v>
      </c>
    </row>
    <row r="1001" spans="1:13">
      <c r="A1001" s="55" t="str">
        <f t="shared" si="15"/>
        <v>Y0ECRDD</v>
      </c>
      <c r="B1001" s="55" t="s">
        <v>1953</v>
      </c>
      <c r="C1001" s="55" t="s">
        <v>58</v>
      </c>
      <c r="D1001" s="55"/>
      <c r="G1001" s="250">
        <v>999</v>
      </c>
      <c r="H1001" s="253" t="s">
        <v>1157</v>
      </c>
      <c r="I1001" s="253" t="s">
        <v>3066</v>
      </c>
      <c r="J1001" s="75">
        <v>45102</v>
      </c>
      <c r="K1001" s="75">
        <v>45102</v>
      </c>
      <c r="L1001" s="256">
        <v>0.35022910000000002</v>
      </c>
      <c r="M1001" s="251">
        <v>0.35022910000000002</v>
      </c>
    </row>
    <row r="1002" spans="1:13">
      <c r="A1002" s="55" t="str">
        <f t="shared" si="15"/>
        <v>Y0ECDDD</v>
      </c>
      <c r="B1002" s="55" t="s">
        <v>1953</v>
      </c>
      <c r="C1002" s="55" t="s">
        <v>1954</v>
      </c>
      <c r="D1002" s="55"/>
      <c r="G1002" s="250">
        <v>1000</v>
      </c>
      <c r="H1002" s="253" t="s">
        <v>1161</v>
      </c>
      <c r="I1002" s="253" t="s">
        <v>3062</v>
      </c>
      <c r="J1002" s="75">
        <v>45102</v>
      </c>
      <c r="K1002" s="75">
        <v>45102</v>
      </c>
      <c r="L1002" s="256">
        <v>0.35846051000000001</v>
      </c>
      <c r="M1002" s="251">
        <v>0.35846051000000001</v>
      </c>
    </row>
    <row r="1003" spans="1:13">
      <c r="A1003" s="55" t="str">
        <f t="shared" si="15"/>
        <v>Y0ESDDD</v>
      </c>
      <c r="B1003" s="55" t="s">
        <v>1940</v>
      </c>
      <c r="C1003" s="55" t="s">
        <v>1954</v>
      </c>
      <c r="D1003" s="55"/>
      <c r="G1003" s="250">
        <v>1001</v>
      </c>
      <c r="H1003" s="253" t="s">
        <v>477</v>
      </c>
      <c r="I1003" s="253" t="s">
        <v>3071</v>
      </c>
      <c r="J1003" s="75">
        <v>45102</v>
      </c>
      <c r="K1003" s="75">
        <v>45102</v>
      </c>
      <c r="L1003" s="256">
        <v>0.36610738999999998</v>
      </c>
      <c r="M1003" s="251">
        <v>0.36610738999999998</v>
      </c>
    </row>
    <row r="1004" spans="1:13">
      <c r="A1004" s="55" t="str">
        <f t="shared" si="15"/>
        <v>Y0ESIDD</v>
      </c>
      <c r="B1004" s="55" t="s">
        <v>1940</v>
      </c>
      <c r="C1004" s="55" t="s">
        <v>67</v>
      </c>
      <c r="D1004" s="55"/>
      <c r="G1004" s="250">
        <v>1002</v>
      </c>
      <c r="H1004" s="253" t="s">
        <v>483</v>
      </c>
      <c r="I1004" s="253" t="s">
        <v>3076</v>
      </c>
      <c r="J1004" s="75">
        <v>45102</v>
      </c>
      <c r="K1004" s="75">
        <v>45102</v>
      </c>
      <c r="L1004" s="251">
        <v>0.56330232999999996</v>
      </c>
      <c r="M1004" s="251">
        <v>0.56330232999999996</v>
      </c>
    </row>
    <row r="1005" spans="1:13">
      <c r="A1005" s="55" t="str">
        <f t="shared" si="15"/>
        <v>Y0ESSDD</v>
      </c>
      <c r="B1005" s="55" t="s">
        <v>1940</v>
      </c>
      <c r="C1005" s="55" t="s">
        <v>1971</v>
      </c>
      <c r="D1005" s="55"/>
      <c r="G1005" s="250">
        <v>1003</v>
      </c>
      <c r="H1005" s="253" t="s">
        <v>491</v>
      </c>
      <c r="I1005" s="253" t="s">
        <v>3075</v>
      </c>
      <c r="J1005" s="75">
        <v>45102</v>
      </c>
      <c r="K1005" s="75">
        <v>45102</v>
      </c>
      <c r="L1005" s="256">
        <v>0.36723124000000001</v>
      </c>
      <c r="M1005" s="251">
        <v>0.36723124000000001</v>
      </c>
    </row>
    <row r="1006" spans="1:13">
      <c r="A1006" s="55" t="str">
        <f t="shared" si="15"/>
        <v>Y0ESRDD</v>
      </c>
      <c r="B1006" s="55" t="s">
        <v>1940</v>
      </c>
      <c r="C1006" s="55" t="s">
        <v>58</v>
      </c>
      <c r="D1006" s="55"/>
      <c r="G1006" s="250">
        <v>1004</v>
      </c>
      <c r="H1006" s="253" t="s">
        <v>474</v>
      </c>
      <c r="I1006" s="253" t="s">
        <v>3077</v>
      </c>
      <c r="J1006" s="75">
        <v>45102</v>
      </c>
      <c r="K1006" s="75">
        <v>45102</v>
      </c>
      <c r="L1006" s="256">
        <v>0.36077947999999999</v>
      </c>
      <c r="M1006" s="251">
        <v>0.36077947999999999</v>
      </c>
    </row>
    <row r="1007" spans="1:13">
      <c r="A1007" s="55" t="str">
        <f t="shared" si="15"/>
        <v>Y0BPQD</v>
      </c>
      <c r="B1007" s="55" t="s">
        <v>2902</v>
      </c>
      <c r="C1007" s="55" t="s">
        <v>51</v>
      </c>
      <c r="D1007" s="55"/>
      <c r="G1007" s="250">
        <v>1005</v>
      </c>
      <c r="H1007" s="253">
        <v>43</v>
      </c>
      <c r="I1007" s="253" t="s">
        <v>3156</v>
      </c>
      <c r="J1007" s="75">
        <v>45103</v>
      </c>
      <c r="K1007" s="75">
        <v>45103</v>
      </c>
      <c r="L1007" s="256">
        <v>0.2</v>
      </c>
      <c r="M1007" s="251">
        <v>0.2</v>
      </c>
    </row>
    <row r="1008" spans="1:13">
      <c r="A1008" s="55" t="str">
        <f t="shared" si="15"/>
        <v>IgnoreIgnore</v>
      </c>
      <c r="B1008" s="55" t="s">
        <v>1291</v>
      </c>
      <c r="C1008" s="55" t="s">
        <v>1291</v>
      </c>
      <c r="D1008" s="55"/>
      <c r="G1008" s="250">
        <v>1006</v>
      </c>
      <c r="H1008" s="253">
        <v>3</v>
      </c>
      <c r="I1008" s="253" t="s">
        <v>4384</v>
      </c>
      <c r="J1008" s="75">
        <v>45103</v>
      </c>
      <c r="K1008" s="75">
        <v>45103</v>
      </c>
      <c r="L1008" s="256">
        <v>0.2</v>
      </c>
      <c r="M1008" s="251">
        <v>0.2</v>
      </c>
    </row>
    <row r="1009" spans="1:13">
      <c r="A1009" s="55" t="str">
        <f t="shared" si="15"/>
        <v>Y0BLDDI</v>
      </c>
      <c r="B1009" s="55" t="s">
        <v>2899</v>
      </c>
      <c r="C1009" s="55" t="s">
        <v>4304</v>
      </c>
      <c r="D1009" s="55"/>
      <c r="G1009" s="250">
        <v>1007</v>
      </c>
      <c r="H1009" s="253">
        <v>125</v>
      </c>
      <c r="I1009" s="253" t="s">
        <v>3100</v>
      </c>
      <c r="J1009" s="75">
        <v>45103</v>
      </c>
      <c r="K1009" s="75">
        <v>45103</v>
      </c>
      <c r="L1009" s="256">
        <v>5.2642799999999997E-3</v>
      </c>
      <c r="M1009" s="251">
        <v>5.2642799999999997E-3</v>
      </c>
    </row>
    <row r="1010" spans="1:13">
      <c r="A1010" s="55" t="str">
        <f t="shared" si="15"/>
        <v>Y0BLMD</v>
      </c>
      <c r="B1010" s="55" t="s">
        <v>2899</v>
      </c>
      <c r="C1010" s="55" t="s">
        <v>49</v>
      </c>
      <c r="D1010" s="55"/>
      <c r="G1010" s="250">
        <v>1008</v>
      </c>
      <c r="H1010" s="253">
        <v>127</v>
      </c>
      <c r="I1010" s="253" t="s">
        <v>3102</v>
      </c>
      <c r="J1010" s="75">
        <v>45103</v>
      </c>
      <c r="K1010" s="75">
        <v>45103</v>
      </c>
      <c r="L1010" s="256">
        <v>6.5220810000000004E-2</v>
      </c>
      <c r="M1010" s="251">
        <v>6.5220810000000004E-2</v>
      </c>
    </row>
    <row r="1011" spans="1:13">
      <c r="A1011" s="55" t="str">
        <f t="shared" si="15"/>
        <v>Y0BMID</v>
      </c>
      <c r="B1011" s="55" t="s">
        <v>2900</v>
      </c>
      <c r="C1011" s="55" t="s">
        <v>66</v>
      </c>
      <c r="D1011" s="55"/>
      <c r="G1011" s="250">
        <v>1009</v>
      </c>
      <c r="H1011" s="253">
        <v>227</v>
      </c>
      <c r="I1011" s="253" t="s">
        <v>3483</v>
      </c>
      <c r="J1011" s="75">
        <v>45103</v>
      </c>
      <c r="K1011" s="75">
        <v>45103</v>
      </c>
      <c r="L1011" s="256">
        <v>0.04</v>
      </c>
      <c r="M1011" s="251">
        <v>0.04</v>
      </c>
    </row>
    <row r="1012" spans="1:13">
      <c r="A1012" s="55" t="str">
        <f t="shared" si="15"/>
        <v>IgnoreIgnore</v>
      </c>
      <c r="B1012" s="55" t="s">
        <v>1291</v>
      </c>
      <c r="C1012" s="55" t="s">
        <v>1291</v>
      </c>
      <c r="D1012" s="55"/>
      <c r="G1012" s="250">
        <v>1010</v>
      </c>
      <c r="H1012" s="253" t="s">
        <v>4327</v>
      </c>
      <c r="I1012" s="253" t="s">
        <v>4328</v>
      </c>
      <c r="J1012" s="75">
        <v>45103</v>
      </c>
      <c r="K1012" s="75">
        <v>45103</v>
      </c>
      <c r="L1012" s="251">
        <v>0.04</v>
      </c>
      <c r="M1012" s="251">
        <v>0.04</v>
      </c>
    </row>
    <row r="1013" spans="1:13">
      <c r="A1013" s="55" t="str">
        <f t="shared" si="15"/>
        <v>Y0BJQD</v>
      </c>
      <c r="B1013" s="55" t="s">
        <v>2898</v>
      </c>
      <c r="C1013" s="55" t="s">
        <v>51</v>
      </c>
      <c r="D1013" s="55"/>
      <c r="G1013" s="250">
        <v>1011</v>
      </c>
      <c r="H1013" s="253">
        <v>242</v>
      </c>
      <c r="I1013" s="253" t="s">
        <v>3184</v>
      </c>
      <c r="J1013" s="75">
        <v>45103</v>
      </c>
      <c r="K1013" s="75">
        <v>45103</v>
      </c>
      <c r="L1013" s="251">
        <v>0.25</v>
      </c>
      <c r="M1013" s="251">
        <v>0.25</v>
      </c>
    </row>
    <row r="1014" spans="1:13">
      <c r="A1014" s="55" t="str">
        <f t="shared" si="15"/>
        <v>IgnoreIgnore</v>
      </c>
      <c r="B1014" s="55" t="s">
        <v>1291</v>
      </c>
      <c r="C1014" s="55" t="s">
        <v>1291</v>
      </c>
      <c r="D1014" s="55"/>
      <c r="G1014" s="250">
        <v>1012</v>
      </c>
      <c r="H1014" s="253" t="s">
        <v>4385</v>
      </c>
      <c r="I1014" s="253" t="s">
        <v>4386</v>
      </c>
      <c r="J1014" s="75">
        <v>45103</v>
      </c>
      <c r="K1014" s="75">
        <v>45103</v>
      </c>
      <c r="L1014" s="251">
        <v>0.25</v>
      </c>
      <c r="M1014" s="251">
        <v>0.25</v>
      </c>
    </row>
    <row r="1015" spans="1:13">
      <c r="A1015" s="55" t="str">
        <f t="shared" si="15"/>
        <v>IgnoreIgnore</v>
      </c>
      <c r="B1015" s="55" t="s">
        <v>1291</v>
      </c>
      <c r="C1015" s="55" t="s">
        <v>1291</v>
      </c>
      <c r="D1015" s="55"/>
      <c r="G1015" s="250">
        <v>1013</v>
      </c>
      <c r="H1015" s="253" t="s">
        <v>4387</v>
      </c>
      <c r="I1015" s="253" t="s">
        <v>4388</v>
      </c>
      <c r="J1015" s="75">
        <v>45103</v>
      </c>
      <c r="K1015" s="75">
        <v>45103</v>
      </c>
      <c r="L1015" s="256">
        <v>0.2</v>
      </c>
      <c r="M1015" s="251">
        <v>0.2</v>
      </c>
    </row>
    <row r="1016" spans="1:13">
      <c r="A1016" s="55" t="str">
        <f t="shared" si="15"/>
        <v>IgnoreIgnore</v>
      </c>
      <c r="B1016" s="55" t="s">
        <v>1291</v>
      </c>
      <c r="C1016" s="55" t="s">
        <v>1291</v>
      </c>
      <c r="D1016" s="55"/>
      <c r="G1016" s="250">
        <v>1014</v>
      </c>
      <c r="H1016" s="253" t="s">
        <v>4329</v>
      </c>
      <c r="I1016" s="253" t="s">
        <v>4330</v>
      </c>
      <c r="J1016" s="75">
        <v>45103</v>
      </c>
      <c r="K1016" s="75">
        <v>45103</v>
      </c>
      <c r="L1016" s="256">
        <v>6.5220810000000004E-2</v>
      </c>
      <c r="M1016" s="251">
        <v>6.5220810000000004E-2</v>
      </c>
    </row>
    <row r="1017" spans="1:13">
      <c r="A1017" s="55" t="str">
        <f t="shared" si="15"/>
        <v>IgnoreIgnore</v>
      </c>
      <c r="B1017" s="55" t="s">
        <v>1291</v>
      </c>
      <c r="C1017" s="55" t="s">
        <v>1291</v>
      </c>
      <c r="D1017" s="55"/>
      <c r="G1017" s="250">
        <v>1015</v>
      </c>
      <c r="H1017" s="253" t="s">
        <v>4331</v>
      </c>
      <c r="I1017" s="253" t="s">
        <v>4332</v>
      </c>
      <c r="J1017" s="75">
        <v>45103</v>
      </c>
      <c r="K1017" s="75">
        <v>45103</v>
      </c>
      <c r="L1017" s="256">
        <v>0.08</v>
      </c>
      <c r="M1017" s="251">
        <v>0.08</v>
      </c>
    </row>
    <row r="1018" spans="1:13">
      <c r="A1018" s="55" t="str">
        <f t="shared" si="15"/>
        <v>Y0BNMD</v>
      </c>
      <c r="B1018" s="55" t="s">
        <v>2901</v>
      </c>
      <c r="C1018" s="55" t="s">
        <v>49</v>
      </c>
      <c r="D1018" s="55"/>
      <c r="G1018" s="250">
        <v>1016</v>
      </c>
      <c r="H1018" s="253">
        <v>131</v>
      </c>
      <c r="I1018" s="253" t="s">
        <v>3490</v>
      </c>
      <c r="J1018" s="75">
        <v>45103</v>
      </c>
      <c r="K1018" s="75">
        <v>45103</v>
      </c>
      <c r="L1018" s="256">
        <v>3.642894E-2</v>
      </c>
      <c r="M1018" s="251">
        <v>3.642894E-2</v>
      </c>
    </row>
    <row r="1019" spans="1:13">
      <c r="A1019" s="55" t="str">
        <f t="shared" si="15"/>
        <v>Y0BNQD</v>
      </c>
      <c r="B1019" s="55" t="s">
        <v>2901</v>
      </c>
      <c r="C1019" s="55" t="s">
        <v>51</v>
      </c>
      <c r="D1019" s="55"/>
      <c r="G1019" s="250">
        <v>1017</v>
      </c>
      <c r="H1019" s="253">
        <v>132</v>
      </c>
      <c r="I1019" s="253" t="s">
        <v>3112</v>
      </c>
      <c r="J1019" s="75">
        <v>45103</v>
      </c>
      <c r="K1019" s="75">
        <v>45103</v>
      </c>
      <c r="L1019" s="256">
        <v>0.2</v>
      </c>
      <c r="M1019" s="251">
        <v>0.2</v>
      </c>
    </row>
    <row r="1020" spans="1:13">
      <c r="A1020" s="55" t="str">
        <f t="shared" si="15"/>
        <v>Y0BJMD</v>
      </c>
      <c r="B1020" s="55" t="s">
        <v>2898</v>
      </c>
      <c r="C1020" s="55" t="s">
        <v>49</v>
      </c>
      <c r="D1020" s="55"/>
      <c r="G1020" s="250">
        <v>1018</v>
      </c>
      <c r="H1020" s="253">
        <v>241</v>
      </c>
      <c r="I1020" s="253" t="s">
        <v>3183</v>
      </c>
      <c r="J1020" s="75">
        <v>45103</v>
      </c>
      <c r="K1020" s="75">
        <v>45103</v>
      </c>
      <c r="L1020" s="256">
        <v>0.08</v>
      </c>
      <c r="M1020" s="251">
        <v>0.08</v>
      </c>
    </row>
    <row r="1021" spans="1:13">
      <c r="A1021" s="55" t="str">
        <f t="shared" si="15"/>
        <v>IgnoreIgnore</v>
      </c>
      <c r="B1021" s="55" t="s">
        <v>1291</v>
      </c>
      <c r="C1021" s="55" t="s">
        <v>1291</v>
      </c>
      <c r="D1021" s="55"/>
      <c r="G1021" s="250">
        <v>1019</v>
      </c>
      <c r="H1021" s="253" t="s">
        <v>4333</v>
      </c>
      <c r="I1021" s="253" t="s">
        <v>4334</v>
      </c>
      <c r="J1021" s="75">
        <v>45103</v>
      </c>
      <c r="K1021" s="75">
        <v>45103</v>
      </c>
      <c r="L1021" s="256">
        <v>3.642894E-2</v>
      </c>
      <c r="M1021" s="251">
        <v>3.642894E-2</v>
      </c>
    </row>
    <row r="1022" spans="1:13">
      <c r="A1022" s="55" t="str">
        <f t="shared" si="15"/>
        <v>IgnoreIgnore</v>
      </c>
      <c r="B1022" s="55" t="s">
        <v>1291</v>
      </c>
      <c r="C1022" s="55" t="s">
        <v>1291</v>
      </c>
      <c r="D1022" s="55"/>
      <c r="G1022" s="250">
        <v>1020</v>
      </c>
      <c r="H1022" s="253" t="s">
        <v>4389</v>
      </c>
      <c r="I1022" s="253" t="s">
        <v>4390</v>
      </c>
      <c r="J1022" s="75">
        <v>45103</v>
      </c>
      <c r="K1022" s="75">
        <v>45103</v>
      </c>
      <c r="L1022" s="251">
        <v>0.2</v>
      </c>
      <c r="M1022" s="251">
        <v>0.2</v>
      </c>
    </row>
    <row r="1023" spans="1:13">
      <c r="A1023" s="55" t="str">
        <f t="shared" si="15"/>
        <v>IgnoreIgnore</v>
      </c>
      <c r="B1023" s="55" t="s">
        <v>1291</v>
      </c>
      <c r="C1023" s="55" t="s">
        <v>1291</v>
      </c>
      <c r="D1023" s="55"/>
      <c r="G1023" s="250">
        <v>1021</v>
      </c>
      <c r="H1023" s="253" t="s">
        <v>4391</v>
      </c>
      <c r="I1023" s="253" t="s">
        <v>4392</v>
      </c>
      <c r="J1023" s="75">
        <v>45103</v>
      </c>
      <c r="K1023" s="75">
        <v>45103</v>
      </c>
      <c r="L1023" s="256">
        <v>0.2</v>
      </c>
      <c r="M1023" s="251">
        <v>0.2</v>
      </c>
    </row>
    <row r="1024" spans="1:13">
      <c r="A1024" s="55" t="str">
        <f t="shared" si="15"/>
        <v>Y0ASDDV</v>
      </c>
      <c r="B1024" s="55" t="s">
        <v>2893</v>
      </c>
      <c r="C1024" s="55" t="s">
        <v>1942</v>
      </c>
      <c r="D1024" s="55"/>
      <c r="G1024" s="250">
        <v>1022</v>
      </c>
      <c r="H1024" s="253" t="s">
        <v>3497</v>
      </c>
      <c r="I1024" s="253" t="s">
        <v>3165</v>
      </c>
      <c r="J1024" s="75">
        <v>45103</v>
      </c>
      <c r="K1024" s="75">
        <v>45103</v>
      </c>
      <c r="L1024" s="256">
        <v>0.16500000000000001</v>
      </c>
      <c r="M1024" s="251">
        <v>0.16500000000000001</v>
      </c>
    </row>
    <row r="1025" spans="1:13">
      <c r="A1025" s="55" t="str">
        <f t="shared" si="15"/>
        <v>Y0ATDDV</v>
      </c>
      <c r="B1025" s="55" t="s">
        <v>2894</v>
      </c>
      <c r="C1025" s="55" t="s">
        <v>1942</v>
      </c>
      <c r="D1025" s="55"/>
      <c r="G1025" s="250">
        <v>1023</v>
      </c>
      <c r="H1025" s="253" t="s">
        <v>3485</v>
      </c>
      <c r="I1025" s="253" t="s">
        <v>3170</v>
      </c>
      <c r="J1025" s="75">
        <v>45103</v>
      </c>
      <c r="K1025" s="75">
        <v>45103</v>
      </c>
      <c r="L1025" s="256">
        <v>0.12</v>
      </c>
      <c r="M1025" s="251">
        <v>0.12</v>
      </c>
    </row>
    <row r="1026" spans="1:13">
      <c r="A1026" s="55" t="str">
        <f t="shared" si="15"/>
        <v>Y0AKDDV</v>
      </c>
      <c r="B1026" s="55" t="s">
        <v>2892</v>
      </c>
      <c r="C1026" s="55" t="s">
        <v>1942</v>
      </c>
      <c r="D1026" s="55"/>
      <c r="G1026" s="250">
        <v>1024</v>
      </c>
      <c r="H1026" s="253" t="s">
        <v>3501</v>
      </c>
      <c r="I1026" s="253" t="s">
        <v>3092</v>
      </c>
      <c r="J1026" s="75">
        <v>45103</v>
      </c>
      <c r="K1026" s="75">
        <v>45103</v>
      </c>
      <c r="L1026" s="256">
        <v>6.5451999999999996E-2</v>
      </c>
      <c r="M1026" s="251">
        <v>6.5451999999999996E-2</v>
      </c>
    </row>
    <row r="1027" spans="1:13">
      <c r="A1027" s="55" t="str">
        <f t="shared" si="15"/>
        <v>Y0EADQD</v>
      </c>
      <c r="B1027" s="55" t="s">
        <v>1969</v>
      </c>
      <c r="C1027" s="55" t="s">
        <v>1970</v>
      </c>
      <c r="D1027" s="55"/>
      <c r="G1027" s="250">
        <v>1025</v>
      </c>
      <c r="H1027" s="253" t="s">
        <v>315</v>
      </c>
      <c r="I1027" s="253" t="s">
        <v>3504</v>
      </c>
      <c r="J1027" s="75">
        <v>45103</v>
      </c>
      <c r="K1027" s="75">
        <v>45103</v>
      </c>
      <c r="L1027" s="256">
        <v>0.19</v>
      </c>
      <c r="M1027" s="251">
        <v>0.19</v>
      </c>
    </row>
    <row r="1028" spans="1:13">
      <c r="A1028" s="55" t="str">
        <f t="shared" ref="A1028:A1091" si="16">+B1028&amp;C1028</f>
        <v>Y0ECDMD</v>
      </c>
      <c r="B1028" s="55" t="s">
        <v>1953</v>
      </c>
      <c r="C1028" s="55" t="s">
        <v>1943</v>
      </c>
      <c r="D1028" s="55"/>
      <c r="G1028" s="250">
        <v>1026</v>
      </c>
      <c r="H1028" s="253" t="s">
        <v>1169</v>
      </c>
      <c r="I1028" s="253" t="s">
        <v>3064</v>
      </c>
      <c r="J1028" s="75">
        <v>45103</v>
      </c>
      <c r="K1028" s="75">
        <v>45103</v>
      </c>
      <c r="L1028" s="256">
        <v>5.5768659700000001</v>
      </c>
      <c r="M1028" s="251">
        <v>5.5768659700000001</v>
      </c>
    </row>
    <row r="1029" spans="1:13">
      <c r="A1029" s="55" t="str">
        <f t="shared" si="16"/>
        <v>Y0ECRDD</v>
      </c>
      <c r="B1029" s="55" t="s">
        <v>1953</v>
      </c>
      <c r="C1029" s="55" t="s">
        <v>58</v>
      </c>
      <c r="D1029" s="55"/>
      <c r="G1029" s="250">
        <v>1027</v>
      </c>
      <c r="H1029" s="253" t="s">
        <v>1157</v>
      </c>
      <c r="I1029" s="253" t="s">
        <v>3066</v>
      </c>
      <c r="J1029" s="75">
        <v>45103</v>
      </c>
      <c r="K1029" s="75">
        <v>45103</v>
      </c>
      <c r="L1029" s="251">
        <v>0.17992203000000001</v>
      </c>
      <c r="M1029" s="251">
        <v>0.17992203000000001</v>
      </c>
    </row>
    <row r="1030" spans="1:13">
      <c r="A1030" s="55" t="str">
        <f t="shared" si="16"/>
        <v>Y0ECRMD</v>
      </c>
      <c r="B1030" s="55" t="s">
        <v>1953</v>
      </c>
      <c r="C1030" s="55" t="s">
        <v>61</v>
      </c>
      <c r="D1030" s="55"/>
      <c r="G1030" s="250">
        <v>1028</v>
      </c>
      <c r="H1030" s="253" t="s">
        <v>1167</v>
      </c>
      <c r="I1030" s="253" t="s">
        <v>3068</v>
      </c>
      <c r="J1030" s="75">
        <v>45103</v>
      </c>
      <c r="K1030" s="75">
        <v>45103</v>
      </c>
      <c r="L1030" s="256">
        <v>5.4887103100000001</v>
      </c>
      <c r="M1030" s="251">
        <v>5.4887103100000001</v>
      </c>
    </row>
    <row r="1031" spans="1:13">
      <c r="A1031" s="55" t="str">
        <f t="shared" si="16"/>
        <v>Y0ECDDD</v>
      </c>
      <c r="B1031" s="55" t="s">
        <v>1953</v>
      </c>
      <c r="C1031" s="55" t="s">
        <v>1954</v>
      </c>
      <c r="D1031" s="55"/>
      <c r="G1031" s="250">
        <v>1029</v>
      </c>
      <c r="H1031" s="253" t="s">
        <v>1161</v>
      </c>
      <c r="I1031" s="253" t="s">
        <v>3062</v>
      </c>
      <c r="J1031" s="75">
        <v>45103</v>
      </c>
      <c r="K1031" s="75">
        <v>45103</v>
      </c>
      <c r="L1031" s="256">
        <v>0.17507094000000001</v>
      </c>
      <c r="M1031" s="251">
        <v>0.17507094000000001</v>
      </c>
    </row>
    <row r="1032" spans="1:13">
      <c r="A1032" s="55" t="str">
        <f t="shared" si="16"/>
        <v>Y0EERDD</v>
      </c>
      <c r="B1032" s="55" t="s">
        <v>1945</v>
      </c>
      <c r="C1032" s="55" t="s">
        <v>58</v>
      </c>
      <c r="D1032" s="55"/>
      <c r="G1032" s="250">
        <v>1030</v>
      </c>
      <c r="H1032" s="254" t="s">
        <v>1343</v>
      </c>
      <c r="I1032" s="253" t="s">
        <v>3086</v>
      </c>
      <c r="J1032" s="75">
        <v>45103</v>
      </c>
      <c r="K1032" s="75">
        <v>45103</v>
      </c>
      <c r="L1032" s="256">
        <v>0.52049588999999996</v>
      </c>
      <c r="M1032" s="251">
        <v>0.52049588999999996</v>
      </c>
    </row>
    <row r="1033" spans="1:13">
      <c r="A1033" s="55" t="str">
        <f t="shared" si="16"/>
        <v>Y0EERMD</v>
      </c>
      <c r="B1033" s="55" t="s">
        <v>1945</v>
      </c>
      <c r="C1033" s="55" t="s">
        <v>61</v>
      </c>
      <c r="D1033" s="55"/>
      <c r="G1033" s="250">
        <v>1031</v>
      </c>
      <c r="H1033" s="253" t="s">
        <v>1354</v>
      </c>
      <c r="I1033" s="253" t="s">
        <v>3088</v>
      </c>
      <c r="J1033" s="75">
        <v>45103</v>
      </c>
      <c r="K1033" s="75">
        <v>45103</v>
      </c>
      <c r="L1033" s="256">
        <v>6.0185270300000004</v>
      </c>
      <c r="M1033" s="251">
        <v>6.0185270300000004</v>
      </c>
    </row>
    <row r="1034" spans="1:13">
      <c r="A1034" s="55" t="str">
        <f t="shared" si="16"/>
        <v>IgnoreIgnore</v>
      </c>
      <c r="B1034" s="55" t="s">
        <v>1291</v>
      </c>
      <c r="C1034" s="55" t="s">
        <v>1291</v>
      </c>
      <c r="D1034" s="55"/>
      <c r="G1034" s="250">
        <v>1032</v>
      </c>
      <c r="H1034" s="253" t="s">
        <v>4335</v>
      </c>
      <c r="I1034" s="253" t="s">
        <v>4336</v>
      </c>
      <c r="J1034" s="75">
        <v>45103</v>
      </c>
      <c r="K1034" s="75">
        <v>45103</v>
      </c>
      <c r="L1034" s="256">
        <v>6.1584440599999999</v>
      </c>
      <c r="M1034" s="251">
        <v>6.1584440599999999</v>
      </c>
    </row>
    <row r="1035" spans="1:13">
      <c r="A1035" s="55" t="str">
        <f t="shared" si="16"/>
        <v>Y0ESRMD</v>
      </c>
      <c r="B1035" s="55" t="s">
        <v>1940</v>
      </c>
      <c r="C1035" s="55" t="s">
        <v>61</v>
      </c>
      <c r="D1035" s="55"/>
      <c r="G1035" s="250">
        <v>1033</v>
      </c>
      <c r="H1035" s="253" t="s">
        <v>487</v>
      </c>
      <c r="I1035" s="253" t="s">
        <v>3079</v>
      </c>
      <c r="J1035" s="75">
        <v>45103</v>
      </c>
      <c r="K1035" s="75">
        <v>45103</v>
      </c>
      <c r="L1035" s="256">
        <v>5.77219602</v>
      </c>
      <c r="M1035" s="251">
        <v>5.77219602</v>
      </c>
    </row>
    <row r="1036" spans="1:13">
      <c r="A1036" s="55" t="str">
        <f t="shared" si="16"/>
        <v>Y0ESRDD</v>
      </c>
      <c r="B1036" s="55" t="s">
        <v>1940</v>
      </c>
      <c r="C1036" s="55" t="s">
        <v>58</v>
      </c>
      <c r="D1036" s="55"/>
      <c r="G1036" s="250">
        <v>1034</v>
      </c>
      <c r="H1036" s="253" t="s">
        <v>474</v>
      </c>
      <c r="I1036" s="253" t="s">
        <v>3077</v>
      </c>
      <c r="J1036" s="75">
        <v>45103</v>
      </c>
      <c r="K1036" s="75">
        <v>45103</v>
      </c>
      <c r="L1036" s="256">
        <v>0.12918392000000001</v>
      </c>
      <c r="M1036" s="251">
        <v>0.12918392000000001</v>
      </c>
    </row>
    <row r="1037" spans="1:13">
      <c r="A1037" s="55" t="str">
        <f t="shared" si="16"/>
        <v>Y0EEDMD</v>
      </c>
      <c r="B1037" s="55" t="s">
        <v>1945</v>
      </c>
      <c r="C1037" s="55" t="s">
        <v>1943</v>
      </c>
      <c r="D1037" s="55"/>
      <c r="G1037" s="250">
        <v>1035</v>
      </c>
      <c r="H1037" s="253" t="s">
        <v>1356</v>
      </c>
      <c r="I1037" s="253" t="s">
        <v>3084</v>
      </c>
      <c r="J1037" s="75">
        <v>45103</v>
      </c>
      <c r="K1037" s="75">
        <v>45103</v>
      </c>
      <c r="L1037" s="256">
        <v>6.1584440599999999</v>
      </c>
      <c r="M1037" s="251">
        <v>6.1584440599999999</v>
      </c>
    </row>
    <row r="1038" spans="1:13">
      <c r="A1038" s="55" t="str">
        <f t="shared" si="16"/>
        <v>IgnoreIgnore</v>
      </c>
      <c r="B1038" s="55" t="s">
        <v>1291</v>
      </c>
      <c r="C1038" s="55" t="s">
        <v>1291</v>
      </c>
      <c r="D1038" s="55"/>
      <c r="G1038" s="250">
        <v>1036</v>
      </c>
      <c r="H1038" s="254" t="s">
        <v>4337</v>
      </c>
      <c r="I1038" s="253" t="s">
        <v>4338</v>
      </c>
      <c r="J1038" s="75">
        <v>45103</v>
      </c>
      <c r="K1038" s="75">
        <v>45103</v>
      </c>
      <c r="L1038" s="256">
        <v>6.0185270300000004</v>
      </c>
      <c r="M1038" s="251">
        <v>6.0185270300000004</v>
      </c>
    </row>
    <row r="1039" spans="1:13">
      <c r="A1039" s="55" t="str">
        <f t="shared" si="16"/>
        <v>Y0EBDQD</v>
      </c>
      <c r="B1039" s="55" t="s">
        <v>1961</v>
      </c>
      <c r="C1039" s="55" t="s">
        <v>1970</v>
      </c>
      <c r="D1039" s="55"/>
      <c r="G1039" s="250">
        <v>1037</v>
      </c>
      <c r="H1039" s="253" t="s">
        <v>328</v>
      </c>
      <c r="I1039" s="253" t="s">
        <v>3159</v>
      </c>
      <c r="J1039" s="75">
        <v>45103</v>
      </c>
      <c r="K1039" s="75">
        <v>45103</v>
      </c>
      <c r="L1039" s="256">
        <v>0.17</v>
      </c>
      <c r="M1039" s="251">
        <v>0.17</v>
      </c>
    </row>
    <row r="1040" spans="1:13">
      <c r="A1040" s="55" t="str">
        <f t="shared" si="16"/>
        <v>Y0EARQD</v>
      </c>
      <c r="B1040" s="55" t="s">
        <v>1969</v>
      </c>
      <c r="C1040" s="55" t="s">
        <v>62</v>
      </c>
      <c r="D1040" s="55"/>
      <c r="G1040" s="250">
        <v>1038</v>
      </c>
      <c r="H1040" s="253" t="s">
        <v>313</v>
      </c>
      <c r="I1040" s="253" t="s">
        <v>3523</v>
      </c>
      <c r="J1040" s="75">
        <v>45103</v>
      </c>
      <c r="K1040" s="75">
        <v>45103</v>
      </c>
      <c r="L1040" s="256">
        <v>0.19</v>
      </c>
      <c r="M1040" s="251">
        <v>0.19</v>
      </c>
    </row>
    <row r="1041" spans="1:13">
      <c r="A1041" s="55" t="str">
        <f t="shared" si="16"/>
        <v>IgnoreIgnore</v>
      </c>
      <c r="B1041" s="55" t="s">
        <v>1291</v>
      </c>
      <c r="C1041" s="55" t="s">
        <v>1291</v>
      </c>
      <c r="D1041" s="55"/>
      <c r="G1041" s="250">
        <v>1039</v>
      </c>
      <c r="H1041" s="253" t="s">
        <v>4393</v>
      </c>
      <c r="I1041" s="253" t="s">
        <v>4394</v>
      </c>
      <c r="J1041" s="75">
        <v>45103</v>
      </c>
      <c r="K1041" s="75">
        <v>45103</v>
      </c>
      <c r="L1041" s="256">
        <v>0.3</v>
      </c>
      <c r="M1041" s="251">
        <v>0.3</v>
      </c>
    </row>
    <row r="1042" spans="1:13">
      <c r="A1042" s="55" t="str">
        <f t="shared" si="16"/>
        <v>IgnoreIgnore</v>
      </c>
      <c r="B1042" s="55" t="s">
        <v>1291</v>
      </c>
      <c r="C1042" s="55" t="s">
        <v>1291</v>
      </c>
      <c r="D1042" s="55"/>
      <c r="G1042" s="250">
        <v>1040</v>
      </c>
      <c r="H1042" s="254" t="s">
        <v>4356</v>
      </c>
      <c r="I1042" s="253" t="s">
        <v>4357</v>
      </c>
      <c r="J1042" s="75">
        <v>45103</v>
      </c>
      <c r="K1042" s="75">
        <v>45103</v>
      </c>
      <c r="L1042" s="256">
        <v>5.77219602</v>
      </c>
      <c r="M1042" s="251">
        <v>5.77219602</v>
      </c>
    </row>
    <row r="1043" spans="1:13">
      <c r="A1043" s="55" t="str">
        <f t="shared" si="16"/>
        <v>IgnoreIgnore</v>
      </c>
      <c r="B1043" s="55" t="s">
        <v>1291</v>
      </c>
      <c r="C1043" s="55" t="s">
        <v>1291</v>
      </c>
      <c r="D1043" s="55"/>
      <c r="G1043" s="250">
        <v>1041</v>
      </c>
      <c r="H1043" s="253" t="s">
        <v>4358</v>
      </c>
      <c r="I1043" s="253" t="s">
        <v>4359</v>
      </c>
      <c r="J1043" s="75">
        <v>45103</v>
      </c>
      <c r="K1043" s="75">
        <v>45103</v>
      </c>
      <c r="L1043" s="256">
        <v>0.1</v>
      </c>
      <c r="M1043" s="251">
        <v>0.1</v>
      </c>
    </row>
    <row r="1044" spans="1:13">
      <c r="A1044" s="55" t="str">
        <f t="shared" si="16"/>
        <v>Y0ESIDD</v>
      </c>
      <c r="B1044" s="55" t="s">
        <v>1940</v>
      </c>
      <c r="C1044" s="55" t="s">
        <v>67</v>
      </c>
      <c r="D1044" s="55"/>
      <c r="G1044" s="250">
        <v>1042</v>
      </c>
      <c r="H1044" s="253" t="s">
        <v>483</v>
      </c>
      <c r="I1044" s="253" t="s">
        <v>3076</v>
      </c>
      <c r="J1044" s="75">
        <v>45103</v>
      </c>
      <c r="K1044" s="75">
        <v>45103</v>
      </c>
      <c r="L1044" s="256">
        <v>0.2011693</v>
      </c>
      <c r="M1044" s="251">
        <v>0.2011693</v>
      </c>
    </row>
    <row r="1045" spans="1:13">
      <c r="A1045" s="55" t="str">
        <f t="shared" si="16"/>
        <v>IgnoreIgnore</v>
      </c>
      <c r="B1045" s="55" t="s">
        <v>1291</v>
      </c>
      <c r="C1045" s="55" t="s">
        <v>1291</v>
      </c>
      <c r="D1045" s="55"/>
      <c r="G1045" s="250">
        <v>1043</v>
      </c>
      <c r="H1045" s="253" t="s">
        <v>4339</v>
      </c>
      <c r="I1045" s="253" t="s">
        <v>4340</v>
      </c>
      <c r="J1045" s="75">
        <v>45103</v>
      </c>
      <c r="K1045" s="75">
        <v>45103</v>
      </c>
      <c r="L1045" s="256">
        <v>5.5768659700000001</v>
      </c>
      <c r="M1045" s="251">
        <v>5.5768659700000001</v>
      </c>
    </row>
    <row r="1046" spans="1:13">
      <c r="A1046" s="55" t="str">
        <f t="shared" si="16"/>
        <v>IgnoreIgnore</v>
      </c>
      <c r="B1046" s="55" t="s">
        <v>1291</v>
      </c>
      <c r="C1046" s="55" t="s">
        <v>1291</v>
      </c>
      <c r="D1046" s="55"/>
      <c r="G1046" s="250">
        <v>1044</v>
      </c>
      <c r="H1046" s="253" t="s">
        <v>4341</v>
      </c>
      <c r="I1046" s="253" t="s">
        <v>4342</v>
      </c>
      <c r="J1046" s="75">
        <v>45103</v>
      </c>
      <c r="K1046" s="75">
        <v>45103</v>
      </c>
      <c r="L1046" s="256">
        <v>5.4887103100000001</v>
      </c>
      <c r="M1046" s="251">
        <v>5.4887103100000001</v>
      </c>
    </row>
    <row r="1047" spans="1:13">
      <c r="A1047" s="55" t="str">
        <f t="shared" si="16"/>
        <v>IgnoreIgnore</v>
      </c>
      <c r="B1047" s="55" t="s">
        <v>1291</v>
      </c>
      <c r="C1047" s="55" t="s">
        <v>1291</v>
      </c>
      <c r="D1047" s="55"/>
      <c r="G1047" s="250">
        <v>1045</v>
      </c>
      <c r="H1047" s="254" t="s">
        <v>4345</v>
      </c>
      <c r="I1047" s="253" t="s">
        <v>4346</v>
      </c>
      <c r="J1047" s="75">
        <v>45103</v>
      </c>
      <c r="K1047" s="75">
        <v>45103</v>
      </c>
      <c r="L1047" s="256">
        <v>6.0675516900000002</v>
      </c>
      <c r="M1047" s="251">
        <v>6.0675516900000002</v>
      </c>
    </row>
    <row r="1048" spans="1:13">
      <c r="A1048" s="55" t="str">
        <f t="shared" si="16"/>
        <v>Y0EEDDD</v>
      </c>
      <c r="B1048" s="55" t="s">
        <v>1945</v>
      </c>
      <c r="C1048" s="55" t="s">
        <v>1954</v>
      </c>
      <c r="D1048" s="55"/>
      <c r="G1048" s="250">
        <v>1046</v>
      </c>
      <c r="H1048" s="253" t="s">
        <v>1348</v>
      </c>
      <c r="I1048" s="253" t="s">
        <v>3082</v>
      </c>
      <c r="J1048" s="75">
        <v>45103</v>
      </c>
      <c r="K1048" s="75">
        <v>45103</v>
      </c>
      <c r="L1048" s="256">
        <v>0.56697019999999998</v>
      </c>
      <c r="M1048" s="251">
        <v>0.56697019999999998</v>
      </c>
    </row>
    <row r="1049" spans="1:13">
      <c r="A1049" s="55" t="str">
        <f t="shared" si="16"/>
        <v>Y0ESSDD</v>
      </c>
      <c r="B1049" s="55" t="s">
        <v>1940</v>
      </c>
      <c r="C1049" s="55" t="s">
        <v>1971</v>
      </c>
      <c r="D1049" s="55"/>
      <c r="G1049" s="250">
        <v>1047</v>
      </c>
      <c r="H1049" s="253" t="s">
        <v>491</v>
      </c>
      <c r="I1049" s="253" t="s">
        <v>3075</v>
      </c>
      <c r="J1049" s="75">
        <v>45103</v>
      </c>
      <c r="K1049" s="75">
        <v>45103</v>
      </c>
      <c r="L1049" s="256">
        <v>0.13149422999999999</v>
      </c>
      <c r="M1049" s="251">
        <v>0.13149422999999999</v>
      </c>
    </row>
    <row r="1050" spans="1:13">
      <c r="A1050" s="55" t="str">
        <f t="shared" si="16"/>
        <v>Y0EBRMD</v>
      </c>
      <c r="B1050" s="55" t="s">
        <v>1961</v>
      </c>
      <c r="C1050" s="55" t="s">
        <v>61</v>
      </c>
      <c r="D1050" s="55"/>
      <c r="G1050" s="250">
        <v>1048</v>
      </c>
      <c r="H1050" s="253" t="s">
        <v>322</v>
      </c>
      <c r="I1050" s="253" t="s">
        <v>3161</v>
      </c>
      <c r="J1050" s="75">
        <v>45103</v>
      </c>
      <c r="K1050" s="75">
        <v>45103</v>
      </c>
      <c r="L1050" s="251">
        <v>7.4999999999999997E-2</v>
      </c>
      <c r="M1050" s="251">
        <v>7.4999999999999997E-2</v>
      </c>
    </row>
    <row r="1051" spans="1:13">
      <c r="A1051" s="55" t="str">
        <f t="shared" si="16"/>
        <v>Y0EBRQD</v>
      </c>
      <c r="B1051" s="55" t="s">
        <v>1961</v>
      </c>
      <c r="C1051" s="55" t="s">
        <v>62</v>
      </c>
      <c r="D1051" s="55"/>
      <c r="G1051" s="250">
        <v>1049</v>
      </c>
      <c r="H1051" s="253" t="s">
        <v>326</v>
      </c>
      <c r="I1051" s="253" t="s">
        <v>3162</v>
      </c>
      <c r="J1051" s="75">
        <v>45103</v>
      </c>
      <c r="K1051" s="75">
        <v>45103</v>
      </c>
      <c r="L1051" s="251">
        <v>0.3</v>
      </c>
      <c r="M1051" s="251">
        <v>0.3</v>
      </c>
    </row>
    <row r="1052" spans="1:13">
      <c r="A1052" s="55" t="str">
        <f t="shared" si="16"/>
        <v>IgnoreIgnore</v>
      </c>
      <c r="B1052" s="55" t="s">
        <v>1291</v>
      </c>
      <c r="C1052" s="55" t="s">
        <v>1291</v>
      </c>
      <c r="D1052" s="55"/>
      <c r="G1052" s="250">
        <v>1050</v>
      </c>
      <c r="H1052" s="253" t="s">
        <v>4347</v>
      </c>
      <c r="I1052" s="253" t="s">
        <v>4348</v>
      </c>
      <c r="J1052" s="75">
        <v>45103</v>
      </c>
      <c r="K1052" s="75">
        <v>45103</v>
      </c>
      <c r="L1052" s="251">
        <v>7.4999999999999997E-2</v>
      </c>
      <c r="M1052" s="251">
        <v>7.4999999999999997E-2</v>
      </c>
    </row>
    <row r="1053" spans="1:13">
      <c r="A1053" s="55" t="str">
        <f t="shared" si="16"/>
        <v>IgnoreIgnore</v>
      </c>
      <c r="B1053" s="55" t="s">
        <v>1291</v>
      </c>
      <c r="C1053" s="55" t="s">
        <v>1291</v>
      </c>
      <c r="D1053" s="55"/>
      <c r="G1053" s="250">
        <v>1051</v>
      </c>
      <c r="H1053" s="253" t="s">
        <v>4395</v>
      </c>
      <c r="I1053" s="253" t="s">
        <v>4396</v>
      </c>
      <c r="J1053" s="75">
        <v>45103</v>
      </c>
      <c r="K1053" s="75">
        <v>45103</v>
      </c>
      <c r="L1053" s="256">
        <v>0.19</v>
      </c>
      <c r="M1053" s="251">
        <v>0.19</v>
      </c>
    </row>
    <row r="1054" spans="1:13">
      <c r="A1054" s="55" t="str">
        <f t="shared" si="16"/>
        <v>Y0EBDMD</v>
      </c>
      <c r="B1054" s="55" t="s">
        <v>1961</v>
      </c>
      <c r="C1054" s="55" t="s">
        <v>1943</v>
      </c>
      <c r="D1054" s="55"/>
      <c r="G1054" s="250">
        <v>1052</v>
      </c>
      <c r="H1054" s="253" t="s">
        <v>324</v>
      </c>
      <c r="I1054" s="253" t="s">
        <v>3158</v>
      </c>
      <c r="J1054" s="75">
        <v>45103</v>
      </c>
      <c r="K1054" s="75">
        <v>45103</v>
      </c>
      <c r="L1054" s="256">
        <v>0.1</v>
      </c>
      <c r="M1054" s="251">
        <v>0.1</v>
      </c>
    </row>
    <row r="1055" spans="1:13">
      <c r="A1055" s="55" t="str">
        <f t="shared" si="16"/>
        <v>Y0ESDDD</v>
      </c>
      <c r="B1055" s="55" t="s">
        <v>1940</v>
      </c>
      <c r="C1055" s="55" t="s">
        <v>1954</v>
      </c>
      <c r="D1055" s="55"/>
      <c r="G1055" s="250">
        <v>1053</v>
      </c>
      <c r="H1055" s="253" t="s">
        <v>477</v>
      </c>
      <c r="I1055" s="253" t="s">
        <v>3071</v>
      </c>
      <c r="J1055" s="75">
        <v>45103</v>
      </c>
      <c r="K1055" s="75">
        <v>45103</v>
      </c>
      <c r="L1055" s="256">
        <v>0.13186919999999999</v>
      </c>
      <c r="M1055" s="251">
        <v>0.13186919999999999</v>
      </c>
    </row>
    <row r="1056" spans="1:13">
      <c r="A1056" s="55" t="str">
        <f t="shared" si="16"/>
        <v>Y0ESDMD</v>
      </c>
      <c r="B1056" s="55" t="s">
        <v>1940</v>
      </c>
      <c r="C1056" s="55" t="s">
        <v>1943</v>
      </c>
      <c r="D1056" s="55"/>
      <c r="G1056" s="250">
        <v>1054</v>
      </c>
      <c r="H1056" s="253" t="s">
        <v>489</v>
      </c>
      <c r="I1056" s="253" t="s">
        <v>3072</v>
      </c>
      <c r="J1056" s="75">
        <v>45103</v>
      </c>
      <c r="K1056" s="75">
        <v>45103</v>
      </c>
      <c r="L1056" s="256">
        <v>6.0675516900000002</v>
      </c>
      <c r="M1056" s="251">
        <v>6.0675516900000002</v>
      </c>
    </row>
    <row r="1057" spans="1:13">
      <c r="A1057" s="55" t="str">
        <f t="shared" si="16"/>
        <v>Y0AIDMD</v>
      </c>
      <c r="B1057" s="55" t="s">
        <v>2891</v>
      </c>
      <c r="C1057" s="55" t="s">
        <v>1943</v>
      </c>
      <c r="D1057" s="55"/>
      <c r="G1057" s="250">
        <v>1055</v>
      </c>
      <c r="H1057" s="253" t="s">
        <v>3494</v>
      </c>
      <c r="I1057" s="253" t="s">
        <v>3147</v>
      </c>
      <c r="J1057" s="75">
        <v>45103</v>
      </c>
      <c r="K1057" s="75">
        <v>45103</v>
      </c>
      <c r="L1057" s="256">
        <v>7.0000000000000007E-2</v>
      </c>
      <c r="M1057" s="251">
        <v>7.0000000000000007E-2</v>
      </c>
    </row>
    <row r="1058" spans="1:13">
      <c r="A1058" s="55" t="str">
        <f t="shared" si="16"/>
        <v>Y0AHDDV</v>
      </c>
      <c r="B1058" s="55" t="s">
        <v>2890</v>
      </c>
      <c r="C1058" s="55" t="s">
        <v>1942</v>
      </c>
      <c r="D1058" s="55"/>
      <c r="G1058" s="250">
        <v>1056</v>
      </c>
      <c r="H1058" s="253" t="s">
        <v>3489</v>
      </c>
      <c r="I1058" s="253" t="s">
        <v>3125</v>
      </c>
      <c r="J1058" s="75">
        <v>45103</v>
      </c>
      <c r="K1058" s="75">
        <v>45103</v>
      </c>
      <c r="L1058" s="256">
        <v>2.982771E-2</v>
      </c>
      <c r="M1058" s="251">
        <v>2.982771E-2</v>
      </c>
    </row>
    <row r="1059" spans="1:13">
      <c r="A1059" s="55" t="str">
        <f t="shared" si="16"/>
        <v>Y0BFDQD</v>
      </c>
      <c r="B1059" s="55" t="s">
        <v>2897</v>
      </c>
      <c r="C1059" s="55" t="s">
        <v>1970</v>
      </c>
      <c r="D1059" s="55"/>
      <c r="G1059" s="250">
        <v>1057</v>
      </c>
      <c r="H1059" s="253" t="s">
        <v>3520</v>
      </c>
      <c r="I1059" s="253" t="s">
        <v>3131</v>
      </c>
      <c r="J1059" s="75">
        <v>45103</v>
      </c>
      <c r="K1059" s="75">
        <v>45103</v>
      </c>
      <c r="L1059" s="256">
        <v>0.21</v>
      </c>
      <c r="M1059" s="251">
        <v>0.21</v>
      </c>
    </row>
    <row r="1060" spans="1:13">
      <c r="A1060" s="55" t="str">
        <f t="shared" si="16"/>
        <v>Y0BPDQD</v>
      </c>
      <c r="B1060" s="55" t="s">
        <v>2902</v>
      </c>
      <c r="C1060" s="55" t="s">
        <v>1970</v>
      </c>
      <c r="D1060" s="55"/>
      <c r="G1060" s="250">
        <v>1058</v>
      </c>
      <c r="H1060" s="253" t="s">
        <v>3505</v>
      </c>
      <c r="I1060" s="253" t="s">
        <v>3154</v>
      </c>
      <c r="J1060" s="75">
        <v>45103</v>
      </c>
      <c r="K1060" s="75">
        <v>45103</v>
      </c>
      <c r="L1060" s="256">
        <v>0.23</v>
      </c>
      <c r="M1060" s="251">
        <v>0.23</v>
      </c>
    </row>
    <row r="1061" spans="1:13">
      <c r="A1061" s="55" t="str">
        <f t="shared" si="16"/>
        <v>Y0BLDDD</v>
      </c>
      <c r="B1061" s="55" t="s">
        <v>2899</v>
      </c>
      <c r="C1061" s="55" t="s">
        <v>1954</v>
      </c>
      <c r="D1061" s="55"/>
      <c r="G1061" s="250">
        <v>1059</v>
      </c>
      <c r="H1061" s="253" t="s">
        <v>3462</v>
      </c>
      <c r="I1061" s="253" t="s">
        <v>3096</v>
      </c>
      <c r="J1061" s="75">
        <v>45103</v>
      </c>
      <c r="K1061" s="75">
        <v>45103</v>
      </c>
      <c r="L1061" s="256">
        <v>5.5311700000000002E-3</v>
      </c>
      <c r="M1061" s="251">
        <v>5.5311700000000002E-3</v>
      </c>
    </row>
    <row r="1062" spans="1:13">
      <c r="A1062" s="55" t="str">
        <f t="shared" si="16"/>
        <v>Y0BLDMD</v>
      </c>
      <c r="B1062" s="55" t="s">
        <v>2899</v>
      </c>
      <c r="C1062" s="55" t="s">
        <v>1943</v>
      </c>
      <c r="D1062" s="55"/>
      <c r="G1062" s="250">
        <v>1060</v>
      </c>
      <c r="H1062" s="253" t="s">
        <v>3475</v>
      </c>
      <c r="I1062" s="253" t="s">
        <v>3098</v>
      </c>
      <c r="J1062" s="75">
        <v>45103</v>
      </c>
      <c r="K1062" s="75">
        <v>45103</v>
      </c>
      <c r="L1062" s="251">
        <v>7.2108210000000006E-2</v>
      </c>
      <c r="M1062" s="251">
        <v>7.2108210000000006E-2</v>
      </c>
    </row>
    <row r="1063" spans="1:13">
      <c r="A1063" s="55" t="str">
        <f t="shared" si="16"/>
        <v>Y0BNDMD</v>
      </c>
      <c r="B1063" s="55" t="s">
        <v>2901</v>
      </c>
      <c r="C1063" s="55" t="s">
        <v>1943</v>
      </c>
      <c r="D1063" s="55"/>
      <c r="G1063" s="250">
        <v>1061</v>
      </c>
      <c r="H1063" s="253" t="s">
        <v>3479</v>
      </c>
      <c r="I1063" s="253" t="s">
        <v>3480</v>
      </c>
      <c r="J1063" s="75">
        <v>45103</v>
      </c>
      <c r="K1063" s="75">
        <v>45103</v>
      </c>
      <c r="L1063" s="256">
        <v>4.357134E-2</v>
      </c>
      <c r="M1063" s="251">
        <v>4.357134E-2</v>
      </c>
    </row>
    <row r="1064" spans="1:13">
      <c r="A1064" s="55" t="str">
        <f t="shared" si="16"/>
        <v>Y0BNDQD</v>
      </c>
      <c r="B1064" s="55" t="s">
        <v>2901</v>
      </c>
      <c r="C1064" s="55" t="s">
        <v>1970</v>
      </c>
      <c r="D1064" s="55"/>
      <c r="G1064" s="250">
        <v>1062</v>
      </c>
      <c r="H1064" s="253" t="s">
        <v>3481</v>
      </c>
      <c r="I1064" s="253" t="s">
        <v>3109</v>
      </c>
      <c r="J1064" s="75">
        <v>45103</v>
      </c>
      <c r="K1064" s="75">
        <v>45103</v>
      </c>
      <c r="L1064" s="256">
        <v>0.21</v>
      </c>
      <c r="M1064" s="251">
        <v>0.21</v>
      </c>
    </row>
    <row r="1065" spans="1:13">
      <c r="A1065" s="55" t="str">
        <f t="shared" si="16"/>
        <v>Y0BMDDV</v>
      </c>
      <c r="B1065" s="55" t="s">
        <v>2900</v>
      </c>
      <c r="C1065" s="55" t="s">
        <v>1942</v>
      </c>
      <c r="D1065" s="55"/>
      <c r="G1065" s="250">
        <v>1063</v>
      </c>
      <c r="H1065" s="253" t="s">
        <v>3498</v>
      </c>
      <c r="I1065" s="253" t="s">
        <v>3499</v>
      </c>
      <c r="J1065" s="75">
        <v>45103</v>
      </c>
      <c r="K1065" s="75">
        <v>45103</v>
      </c>
      <c r="L1065" s="256">
        <v>4.4999999999999998E-2</v>
      </c>
      <c r="M1065" s="251">
        <v>4.4999999999999998E-2</v>
      </c>
    </row>
    <row r="1066" spans="1:13">
      <c r="A1066" s="55" t="str">
        <f t="shared" si="16"/>
        <v>Y0BJDMD</v>
      </c>
      <c r="B1066" s="55" t="s">
        <v>2898</v>
      </c>
      <c r="C1066" s="55" t="s">
        <v>1943</v>
      </c>
      <c r="D1066" s="55"/>
      <c r="G1066" s="250">
        <v>1064</v>
      </c>
      <c r="H1066" s="253" t="s">
        <v>3492</v>
      </c>
      <c r="I1066" s="253" t="s">
        <v>3180</v>
      </c>
      <c r="J1066" s="75">
        <v>45103</v>
      </c>
      <c r="K1066" s="75">
        <v>45103</v>
      </c>
      <c r="L1066" s="256">
        <v>0.09</v>
      </c>
      <c r="M1066" s="251">
        <v>0.09</v>
      </c>
    </row>
    <row r="1067" spans="1:13">
      <c r="A1067" s="55" t="str">
        <f t="shared" si="16"/>
        <v>Y0BJDQD</v>
      </c>
      <c r="B1067" s="55" t="s">
        <v>2898</v>
      </c>
      <c r="C1067" s="55" t="s">
        <v>1970</v>
      </c>
      <c r="D1067" s="55"/>
      <c r="G1067" s="250">
        <v>1065</v>
      </c>
      <c r="H1067" s="253" t="s">
        <v>3524</v>
      </c>
      <c r="I1067" s="253" t="s">
        <v>3181</v>
      </c>
      <c r="J1067" s="75">
        <v>45103</v>
      </c>
      <c r="K1067" s="75">
        <v>45103</v>
      </c>
      <c r="L1067" s="256">
        <v>0.28000000000000003</v>
      </c>
      <c r="M1067" s="251">
        <v>0.28000000000000003</v>
      </c>
    </row>
    <row r="1068" spans="1:13">
      <c r="A1068" s="55" t="str">
        <f t="shared" si="16"/>
        <v>IgnoreIgnore</v>
      </c>
      <c r="B1068" s="55" t="s">
        <v>1291</v>
      </c>
      <c r="C1068" s="55" t="s">
        <v>1291</v>
      </c>
      <c r="D1068" s="55"/>
      <c r="G1068" s="250">
        <v>1066</v>
      </c>
      <c r="H1068" s="254" t="s">
        <v>4360</v>
      </c>
      <c r="I1068" s="253" t="s">
        <v>4361</v>
      </c>
      <c r="J1068" s="75">
        <v>45103</v>
      </c>
      <c r="K1068" s="75">
        <v>45103</v>
      </c>
      <c r="L1068" s="251">
        <v>7.0000000000000007E-2</v>
      </c>
      <c r="M1068" s="251">
        <v>7.0000000000000007E-2</v>
      </c>
    </row>
    <row r="1069" spans="1:13">
      <c r="A1069" s="55" t="str">
        <f t="shared" si="16"/>
        <v>IgnoreIgnore</v>
      </c>
      <c r="B1069" s="55" t="s">
        <v>1291</v>
      </c>
      <c r="C1069" s="55" t="s">
        <v>1291</v>
      </c>
      <c r="D1069" s="55"/>
      <c r="G1069" s="250">
        <v>1067</v>
      </c>
      <c r="H1069" s="254" t="s">
        <v>4362</v>
      </c>
      <c r="I1069" s="253" t="s">
        <v>4363</v>
      </c>
      <c r="J1069" s="75">
        <v>45103</v>
      </c>
      <c r="K1069" s="75">
        <v>45103</v>
      </c>
      <c r="L1069" s="251">
        <v>2.982771E-2</v>
      </c>
      <c r="M1069" s="251">
        <v>2.982771E-2</v>
      </c>
    </row>
    <row r="1070" spans="1:13">
      <c r="A1070" s="55" t="str">
        <f t="shared" si="16"/>
        <v>IgnoreIgnore</v>
      </c>
      <c r="B1070" s="55" t="s">
        <v>1291</v>
      </c>
      <c r="C1070" s="55" t="s">
        <v>1291</v>
      </c>
      <c r="D1070" s="55"/>
      <c r="G1070" s="250">
        <v>1068</v>
      </c>
      <c r="H1070" s="253" t="s">
        <v>4397</v>
      </c>
      <c r="I1070" s="253" t="s">
        <v>4398</v>
      </c>
      <c r="J1070" s="75">
        <v>45103</v>
      </c>
      <c r="K1070" s="75">
        <v>45103</v>
      </c>
      <c r="L1070" s="256">
        <v>0.28000000000000003</v>
      </c>
      <c r="M1070" s="251">
        <v>0.28000000000000003</v>
      </c>
    </row>
    <row r="1071" spans="1:13">
      <c r="A1071" s="55" t="str">
        <f t="shared" si="16"/>
        <v>IgnoreIgnore</v>
      </c>
      <c r="B1071" s="55" t="s">
        <v>1291</v>
      </c>
      <c r="C1071" s="55" t="s">
        <v>1291</v>
      </c>
      <c r="D1071" s="55"/>
      <c r="G1071" s="250">
        <v>1069</v>
      </c>
      <c r="H1071" s="253" t="s">
        <v>4364</v>
      </c>
      <c r="I1071" s="253" t="s">
        <v>4365</v>
      </c>
      <c r="J1071" s="75">
        <v>45103</v>
      </c>
      <c r="K1071" s="75">
        <v>45103</v>
      </c>
      <c r="L1071" s="256">
        <v>0.12</v>
      </c>
      <c r="M1071" s="251">
        <v>0.12</v>
      </c>
    </row>
    <row r="1072" spans="1:13">
      <c r="A1072" s="55" t="str">
        <f t="shared" si="16"/>
        <v>IgnoreIgnore</v>
      </c>
      <c r="B1072" s="55" t="s">
        <v>1291</v>
      </c>
      <c r="C1072" s="55" t="s">
        <v>1291</v>
      </c>
      <c r="D1072" s="55"/>
      <c r="G1072" s="250">
        <v>1070</v>
      </c>
      <c r="H1072" s="253" t="s">
        <v>4399</v>
      </c>
      <c r="I1072" s="253" t="s">
        <v>4400</v>
      </c>
      <c r="J1072" s="75">
        <v>45103</v>
      </c>
      <c r="K1072" s="75">
        <v>45103</v>
      </c>
      <c r="L1072" s="256">
        <v>0.21</v>
      </c>
      <c r="M1072" s="251">
        <v>0.21</v>
      </c>
    </row>
    <row r="1073" spans="1:13">
      <c r="A1073" s="55" t="str">
        <f t="shared" si="16"/>
        <v>IgnoreIgnore</v>
      </c>
      <c r="B1073" s="55" t="s">
        <v>1291</v>
      </c>
      <c r="C1073" s="55" t="s">
        <v>1291</v>
      </c>
      <c r="D1073" s="55"/>
      <c r="G1073" s="250">
        <v>1071</v>
      </c>
      <c r="H1073" s="253" t="s">
        <v>4401</v>
      </c>
      <c r="I1073" s="253" t="s">
        <v>4402</v>
      </c>
      <c r="J1073" s="75">
        <v>45103</v>
      </c>
      <c r="K1073" s="75">
        <v>45103</v>
      </c>
      <c r="L1073" s="256">
        <v>0.21</v>
      </c>
      <c r="M1073" s="251">
        <v>0.21</v>
      </c>
    </row>
    <row r="1074" spans="1:13">
      <c r="A1074" s="55" t="str">
        <f t="shared" si="16"/>
        <v>IgnoreIgnore</v>
      </c>
      <c r="B1074" s="55" t="s">
        <v>1291</v>
      </c>
      <c r="C1074" s="55" t="s">
        <v>1291</v>
      </c>
      <c r="D1074" s="55"/>
      <c r="G1074" s="250">
        <v>1072</v>
      </c>
      <c r="H1074" s="254" t="s">
        <v>4366</v>
      </c>
      <c r="I1074" s="253" t="s">
        <v>4367</v>
      </c>
      <c r="J1074" s="75">
        <v>45103</v>
      </c>
      <c r="K1074" s="75">
        <v>45103</v>
      </c>
      <c r="L1074" s="256">
        <v>4.357134E-2</v>
      </c>
      <c r="M1074" s="251">
        <v>4.357134E-2</v>
      </c>
    </row>
    <row r="1075" spans="1:13">
      <c r="A1075" s="55" t="str">
        <f t="shared" si="16"/>
        <v>Y0D6DI</v>
      </c>
      <c r="B1075" s="55" t="s">
        <v>2906</v>
      </c>
      <c r="C1075" s="55" t="s">
        <v>3536</v>
      </c>
      <c r="D1075" s="55"/>
      <c r="G1075" s="250">
        <v>1073</v>
      </c>
      <c r="H1075" s="253" t="s">
        <v>3470</v>
      </c>
      <c r="I1075" s="253" t="s">
        <v>3118</v>
      </c>
      <c r="J1075" s="75">
        <v>45103</v>
      </c>
      <c r="K1075" s="75">
        <v>45103</v>
      </c>
      <c r="L1075" s="251">
        <v>7.0000000000000007E-2</v>
      </c>
      <c r="M1075" s="251">
        <v>7.0000000000000007E-2</v>
      </c>
    </row>
    <row r="1076" spans="1:13">
      <c r="A1076" s="55" t="str">
        <f t="shared" si="16"/>
        <v>IgnoreIgnore</v>
      </c>
      <c r="B1076" s="55" t="s">
        <v>1291</v>
      </c>
      <c r="C1076" s="55" t="s">
        <v>1291</v>
      </c>
      <c r="D1076" s="55"/>
      <c r="G1076" s="250">
        <v>1074</v>
      </c>
      <c r="H1076" s="253" t="s">
        <v>4368</v>
      </c>
      <c r="I1076" s="253" t="s">
        <v>4369</v>
      </c>
      <c r="J1076" s="75">
        <v>45103</v>
      </c>
      <c r="K1076" s="75">
        <v>45103</v>
      </c>
      <c r="L1076" s="256">
        <v>0.16500000000000001</v>
      </c>
      <c r="M1076" s="251">
        <v>0.16500000000000001</v>
      </c>
    </row>
    <row r="1077" spans="1:13">
      <c r="A1077" s="55" t="str">
        <f t="shared" si="16"/>
        <v>Y0D6DDV</v>
      </c>
      <c r="B1077" s="55" t="s">
        <v>2906</v>
      </c>
      <c r="C1077" s="55" t="s">
        <v>1942</v>
      </c>
      <c r="D1077" s="55"/>
      <c r="G1077" s="250">
        <v>1075</v>
      </c>
      <c r="H1077" s="253" t="s">
        <v>3472</v>
      </c>
      <c r="I1077" s="253" t="s">
        <v>3115</v>
      </c>
      <c r="J1077" s="75">
        <v>45103</v>
      </c>
      <c r="K1077" s="75">
        <v>45103</v>
      </c>
      <c r="L1077" s="256">
        <v>7.0000000000000007E-2</v>
      </c>
      <c r="M1077" s="251">
        <v>7.0000000000000007E-2</v>
      </c>
    </row>
    <row r="1078" spans="1:13">
      <c r="A1078" s="55" t="str">
        <f t="shared" si="16"/>
        <v>IgnoreIgnore</v>
      </c>
      <c r="B1078" s="55" t="s">
        <v>1291</v>
      </c>
      <c r="C1078" s="55" t="s">
        <v>1291</v>
      </c>
      <c r="D1078" s="55"/>
      <c r="G1078" s="250">
        <v>1076</v>
      </c>
      <c r="H1078" s="254" t="s">
        <v>4370</v>
      </c>
      <c r="I1078" s="253" t="s">
        <v>4371</v>
      </c>
      <c r="J1078" s="75">
        <v>45103</v>
      </c>
      <c r="K1078" s="75">
        <v>45103</v>
      </c>
      <c r="L1078" s="256">
        <v>7.0000000000000007E-2</v>
      </c>
      <c r="M1078" s="251">
        <v>7.0000000000000007E-2</v>
      </c>
    </row>
    <row r="1079" spans="1:13">
      <c r="A1079" s="55" t="str">
        <f t="shared" si="16"/>
        <v>Y0AHID</v>
      </c>
      <c r="B1079" s="55" t="s">
        <v>2890</v>
      </c>
      <c r="C1079" s="55" t="s">
        <v>66</v>
      </c>
      <c r="D1079" s="55"/>
      <c r="G1079" s="250">
        <v>1077</v>
      </c>
      <c r="H1079" s="253" t="s">
        <v>3513</v>
      </c>
      <c r="I1079" s="253" t="s">
        <v>3128</v>
      </c>
      <c r="J1079" s="75">
        <v>45103</v>
      </c>
      <c r="K1079" s="75">
        <v>45103</v>
      </c>
      <c r="L1079" s="251">
        <v>2.0653879999999999E-2</v>
      </c>
      <c r="M1079" s="251">
        <v>2.0653879999999999E-2</v>
      </c>
    </row>
    <row r="1080" spans="1:13">
      <c r="A1080" s="55" t="str">
        <f t="shared" si="16"/>
        <v>Y0AISMD</v>
      </c>
      <c r="B1080" s="55" t="s">
        <v>2891</v>
      </c>
      <c r="C1080" s="55" t="s">
        <v>1976</v>
      </c>
      <c r="D1080" s="55"/>
      <c r="G1080" s="250">
        <v>1078</v>
      </c>
      <c r="H1080" s="253" t="s">
        <v>3496</v>
      </c>
      <c r="I1080" s="253" t="s">
        <v>3151</v>
      </c>
      <c r="J1080" s="75">
        <v>45103</v>
      </c>
      <c r="K1080" s="75">
        <v>45103</v>
      </c>
      <c r="L1080" s="251">
        <v>7.0000000000000007E-2</v>
      </c>
      <c r="M1080" s="251">
        <v>7.0000000000000007E-2</v>
      </c>
    </row>
    <row r="1081" spans="1:13">
      <c r="A1081" s="55" t="str">
        <f t="shared" si="16"/>
        <v>IgnoreIgnore</v>
      </c>
      <c r="B1081" s="55" t="s">
        <v>1291</v>
      </c>
      <c r="C1081" s="55" t="s">
        <v>1291</v>
      </c>
      <c r="D1081" s="55"/>
      <c r="G1081" s="250">
        <v>1079</v>
      </c>
      <c r="H1081" s="253" t="s">
        <v>4317</v>
      </c>
      <c r="I1081" s="253" t="s">
        <v>4318</v>
      </c>
      <c r="J1081" s="75">
        <v>45103</v>
      </c>
      <c r="K1081" s="75">
        <v>45103</v>
      </c>
      <c r="L1081" s="251">
        <v>0.14000000000000001</v>
      </c>
      <c r="M1081" s="251">
        <v>0.14000000000000001</v>
      </c>
    </row>
    <row r="1082" spans="1:13">
      <c r="A1082" s="55" t="str">
        <f t="shared" si="16"/>
        <v>Y0ATDI</v>
      </c>
      <c r="B1082" s="55" t="s">
        <v>2894</v>
      </c>
      <c r="C1082" s="55" t="s">
        <v>3536</v>
      </c>
      <c r="D1082" s="55"/>
      <c r="G1082" s="250">
        <v>1080</v>
      </c>
      <c r="H1082" s="253" t="s">
        <v>3506</v>
      </c>
      <c r="I1082" s="253" t="s">
        <v>3172</v>
      </c>
      <c r="J1082" s="75">
        <v>45103</v>
      </c>
      <c r="K1082" s="75">
        <v>45103</v>
      </c>
      <c r="L1082" s="256">
        <v>0.11</v>
      </c>
      <c r="M1082" s="251">
        <v>0.11</v>
      </c>
    </row>
    <row r="1083" spans="1:13">
      <c r="A1083" s="55" t="str">
        <f t="shared" si="16"/>
        <v>IgnoreIgnore</v>
      </c>
      <c r="B1083" s="55" t="s">
        <v>1291</v>
      </c>
      <c r="C1083" s="55" t="s">
        <v>1291</v>
      </c>
      <c r="D1083" s="55"/>
      <c r="G1083" s="250">
        <v>1081</v>
      </c>
      <c r="H1083" s="253" t="s">
        <v>4319</v>
      </c>
      <c r="I1083" s="253" t="s">
        <v>4320</v>
      </c>
      <c r="J1083" s="75">
        <v>45103</v>
      </c>
      <c r="K1083" s="75">
        <v>45103</v>
      </c>
      <c r="L1083" s="251">
        <v>0.11</v>
      </c>
      <c r="M1083" s="251">
        <v>0.11</v>
      </c>
    </row>
    <row r="1084" spans="1:13">
      <c r="A1084" s="55" t="str">
        <f t="shared" si="16"/>
        <v>Y0AKDI</v>
      </c>
      <c r="B1084" s="55" t="s">
        <v>2892</v>
      </c>
      <c r="C1084" s="55" t="s">
        <v>3536</v>
      </c>
      <c r="D1084" s="55"/>
      <c r="G1084" s="250">
        <v>1082</v>
      </c>
      <c r="H1084" s="253" t="s">
        <v>3476</v>
      </c>
      <c r="I1084" s="253" t="s">
        <v>3095</v>
      </c>
      <c r="J1084" s="75">
        <v>45103</v>
      </c>
      <c r="K1084" s="75">
        <v>45103</v>
      </c>
      <c r="L1084" s="256">
        <v>5.7696770000000001E-2</v>
      </c>
      <c r="M1084" s="251">
        <v>5.7696770000000001E-2</v>
      </c>
    </row>
    <row r="1085" spans="1:13">
      <c r="A1085" s="55" t="str">
        <f t="shared" si="16"/>
        <v>Y0ASDI</v>
      </c>
      <c r="B1085" s="55" t="s">
        <v>2893</v>
      </c>
      <c r="C1085" s="55" t="s">
        <v>3536</v>
      </c>
      <c r="D1085" s="55"/>
      <c r="G1085" s="250">
        <v>1083</v>
      </c>
      <c r="H1085" s="253" t="s">
        <v>3473</v>
      </c>
      <c r="I1085" s="253" t="s">
        <v>3168</v>
      </c>
      <c r="J1085" s="75">
        <v>45103</v>
      </c>
      <c r="K1085" s="75">
        <v>45103</v>
      </c>
      <c r="L1085" s="251">
        <v>0.14000000000000001</v>
      </c>
      <c r="M1085" s="251">
        <v>0.14000000000000001</v>
      </c>
    </row>
    <row r="1086" spans="1:13">
      <c r="A1086" s="55" t="str">
        <f t="shared" si="16"/>
        <v>IgnoreIgnore</v>
      </c>
      <c r="B1086" s="55" t="s">
        <v>1291</v>
      </c>
      <c r="C1086" s="55" t="s">
        <v>1291</v>
      </c>
      <c r="D1086" s="55"/>
      <c r="G1086" s="250">
        <v>1084</v>
      </c>
      <c r="H1086" s="253" t="s">
        <v>4321</v>
      </c>
      <c r="I1086" s="253" t="s">
        <v>4322</v>
      </c>
      <c r="J1086" s="75">
        <v>45103</v>
      </c>
      <c r="K1086" s="75">
        <v>45103</v>
      </c>
      <c r="L1086" s="251">
        <v>5.7696770000000001E-2</v>
      </c>
      <c r="M1086" s="251">
        <v>5.7696770000000001E-2</v>
      </c>
    </row>
    <row r="1087" spans="1:13">
      <c r="A1087" s="55" t="str">
        <f t="shared" si="16"/>
        <v>IgnoreIgnore</v>
      </c>
      <c r="B1087" s="55" t="s">
        <v>1291</v>
      </c>
      <c r="C1087" s="55" t="s">
        <v>1291</v>
      </c>
      <c r="D1087" s="55"/>
      <c r="G1087" s="250">
        <v>1085</v>
      </c>
      <c r="H1087" s="253" t="s">
        <v>4323</v>
      </c>
      <c r="I1087" s="253" t="s">
        <v>4324</v>
      </c>
      <c r="J1087" s="75">
        <v>45103</v>
      </c>
      <c r="K1087" s="75">
        <v>45103</v>
      </c>
      <c r="L1087" s="256">
        <v>7.0000000000000007E-2</v>
      </c>
      <c r="M1087" s="251">
        <v>7.0000000000000007E-2</v>
      </c>
    </row>
    <row r="1088" spans="1:13">
      <c r="A1088" s="55" t="str">
        <f t="shared" si="16"/>
        <v>IgnoreIgnore</v>
      </c>
      <c r="B1088" s="55" t="s">
        <v>1291</v>
      </c>
      <c r="C1088" s="55" t="s">
        <v>1291</v>
      </c>
      <c r="D1088" s="55"/>
      <c r="G1088" s="250">
        <v>1086</v>
      </c>
      <c r="H1088" s="253" t="s">
        <v>4325</v>
      </c>
      <c r="I1088" s="253" t="s">
        <v>4326</v>
      </c>
      <c r="J1088" s="75">
        <v>45103</v>
      </c>
      <c r="K1088" s="75">
        <v>45103</v>
      </c>
      <c r="L1088" s="256">
        <v>2.0653879999999999E-2</v>
      </c>
      <c r="M1088" s="251">
        <v>2.0653879999999999E-2</v>
      </c>
    </row>
    <row r="1089" spans="1:13">
      <c r="A1089" s="55" t="str">
        <f t="shared" si="16"/>
        <v>Y0BFQD</v>
      </c>
      <c r="B1089" s="55" t="s">
        <v>2897</v>
      </c>
      <c r="C1089" s="55" t="s">
        <v>51</v>
      </c>
      <c r="D1089" s="55"/>
      <c r="G1089" s="250">
        <v>1087</v>
      </c>
      <c r="H1089" s="253">
        <v>1</v>
      </c>
      <c r="I1089" s="253" t="s">
        <v>3135</v>
      </c>
      <c r="J1089" s="75">
        <v>45103</v>
      </c>
      <c r="K1089" s="75">
        <v>45103</v>
      </c>
      <c r="L1089" s="256">
        <v>0.2</v>
      </c>
      <c r="M1089" s="251">
        <v>0.2</v>
      </c>
    </row>
    <row r="1090" spans="1:13">
      <c r="A1090" s="55" t="str">
        <f t="shared" si="16"/>
        <v>IgnoreIgnore</v>
      </c>
      <c r="B1090" s="55" t="s">
        <v>1291</v>
      </c>
      <c r="C1090" s="55" t="s">
        <v>1291</v>
      </c>
      <c r="D1090" s="55"/>
      <c r="G1090" s="250">
        <v>1088</v>
      </c>
      <c r="H1090" s="253">
        <v>5</v>
      </c>
      <c r="I1090" s="253" t="s">
        <v>4403</v>
      </c>
      <c r="J1090" s="75">
        <v>45103</v>
      </c>
      <c r="K1090" s="75">
        <v>45103</v>
      </c>
      <c r="L1090" s="256">
        <v>0.2</v>
      </c>
      <c r="M1090" s="251">
        <v>0.2</v>
      </c>
    </row>
    <row r="1091" spans="1:13">
      <c r="A1091" s="55" t="str">
        <f t="shared" si="16"/>
        <v>Y0ECDWD</v>
      </c>
      <c r="B1091" s="55" t="s">
        <v>1953</v>
      </c>
      <c r="C1091" s="55" t="s">
        <v>1946</v>
      </c>
      <c r="D1091" s="55"/>
      <c r="G1091" s="250">
        <v>1089</v>
      </c>
      <c r="H1091" s="253" t="s">
        <v>1173</v>
      </c>
      <c r="I1091" s="253" t="s">
        <v>3065</v>
      </c>
      <c r="J1091" s="75">
        <v>45104</v>
      </c>
      <c r="K1091" s="75">
        <v>45104</v>
      </c>
      <c r="L1091" s="256">
        <v>1.2457411899999999</v>
      </c>
      <c r="M1091" s="251">
        <v>1.2457411899999999</v>
      </c>
    </row>
    <row r="1092" spans="1:13">
      <c r="A1092" s="55" t="str">
        <f t="shared" ref="A1092:A1155" si="17">+B1092&amp;C1092</f>
        <v>Y0BLWD</v>
      </c>
      <c r="B1092" s="55" t="s">
        <v>2899</v>
      </c>
      <c r="C1092" s="55" t="s">
        <v>47</v>
      </c>
      <c r="D1092" s="55"/>
      <c r="G1092" s="250">
        <v>1090</v>
      </c>
      <c r="H1092" s="253">
        <v>126</v>
      </c>
      <c r="I1092" s="253" t="s">
        <v>3103</v>
      </c>
      <c r="J1092" s="75">
        <v>45104</v>
      </c>
      <c r="K1092" s="75">
        <v>45104</v>
      </c>
      <c r="L1092" s="256">
        <v>1.2118500000000001E-2</v>
      </c>
      <c r="M1092" s="251">
        <v>1.2118500000000001E-2</v>
      </c>
    </row>
    <row r="1093" spans="1:13">
      <c r="A1093" s="55" t="str">
        <f t="shared" si="17"/>
        <v>IgnoreIgnore</v>
      </c>
      <c r="B1093" s="55" t="s">
        <v>1291</v>
      </c>
      <c r="C1093" s="55" t="s">
        <v>1291</v>
      </c>
      <c r="D1093" s="55"/>
      <c r="G1093" s="250">
        <v>1091</v>
      </c>
      <c r="H1093" s="253" t="s">
        <v>4309</v>
      </c>
      <c r="I1093" s="253" t="s">
        <v>4310</v>
      </c>
      <c r="J1093" s="75">
        <v>45104</v>
      </c>
      <c r="K1093" s="75">
        <v>45104</v>
      </c>
      <c r="L1093" s="251">
        <v>1.33410567</v>
      </c>
      <c r="M1093" s="251">
        <v>1.33410567</v>
      </c>
    </row>
    <row r="1094" spans="1:13">
      <c r="A1094" s="55" t="str">
        <f t="shared" si="17"/>
        <v>Y0ECRDD</v>
      </c>
      <c r="B1094" s="55" t="s">
        <v>1953</v>
      </c>
      <c r="C1094" s="55" t="s">
        <v>58</v>
      </c>
      <c r="D1094" s="55"/>
      <c r="G1094" s="250">
        <v>1092</v>
      </c>
      <c r="H1094" s="253" t="s">
        <v>1157</v>
      </c>
      <c r="I1094" s="253" t="s">
        <v>3066</v>
      </c>
      <c r="J1094" s="75">
        <v>45104</v>
      </c>
      <c r="K1094" s="75">
        <v>45104</v>
      </c>
      <c r="L1094" s="256">
        <v>0.17846066999999999</v>
      </c>
      <c r="M1094" s="251">
        <v>0.17846066999999999</v>
      </c>
    </row>
    <row r="1095" spans="1:13">
      <c r="A1095" s="55" t="str">
        <f t="shared" si="17"/>
        <v>Y0ECRWD</v>
      </c>
      <c r="B1095" s="55" t="s">
        <v>1953</v>
      </c>
      <c r="C1095" s="55" t="s">
        <v>59</v>
      </c>
      <c r="D1095" s="55"/>
      <c r="G1095" s="250">
        <v>1093</v>
      </c>
      <c r="H1095" s="253" t="s">
        <v>1171</v>
      </c>
      <c r="I1095" s="253" t="s">
        <v>3069</v>
      </c>
      <c r="J1095" s="75">
        <v>45104</v>
      </c>
      <c r="K1095" s="75">
        <v>45104</v>
      </c>
      <c r="L1095" s="251">
        <v>1.22231014</v>
      </c>
      <c r="M1095" s="251">
        <v>1.22231014</v>
      </c>
    </row>
    <row r="1096" spans="1:13">
      <c r="A1096" s="55" t="str">
        <f t="shared" si="17"/>
        <v>Y0ECDDD</v>
      </c>
      <c r="B1096" s="55" t="s">
        <v>1953</v>
      </c>
      <c r="C1096" s="55" t="s">
        <v>1954</v>
      </c>
      <c r="D1096" s="55"/>
      <c r="G1096" s="250">
        <v>1094</v>
      </c>
      <c r="H1096" s="253" t="s">
        <v>1161</v>
      </c>
      <c r="I1096" s="253" t="s">
        <v>3062</v>
      </c>
      <c r="J1096" s="75">
        <v>45104</v>
      </c>
      <c r="K1096" s="75">
        <v>45104</v>
      </c>
      <c r="L1096" s="256">
        <v>0.17300597000000001</v>
      </c>
      <c r="M1096" s="251">
        <v>0.17300597000000001</v>
      </c>
    </row>
    <row r="1097" spans="1:13">
      <c r="A1097" s="55" t="str">
        <f t="shared" si="17"/>
        <v>Y0EERDD</v>
      </c>
      <c r="B1097" s="55" t="s">
        <v>1945</v>
      </c>
      <c r="C1097" s="55" t="s">
        <v>58</v>
      </c>
      <c r="D1097" s="55"/>
      <c r="G1097" s="250">
        <v>1095</v>
      </c>
      <c r="H1097" s="253" t="s">
        <v>1343</v>
      </c>
      <c r="I1097" s="253" t="s">
        <v>3086</v>
      </c>
      <c r="J1097" s="75">
        <v>45104</v>
      </c>
      <c r="K1097" s="75">
        <v>45104</v>
      </c>
      <c r="L1097" s="256">
        <v>9.229039E-2</v>
      </c>
      <c r="M1097" s="251">
        <v>9.229039E-2</v>
      </c>
    </row>
    <row r="1098" spans="1:13">
      <c r="A1098" s="55" t="str">
        <f t="shared" si="17"/>
        <v>Y0ESSWD</v>
      </c>
      <c r="B1098" s="55" t="s">
        <v>1940</v>
      </c>
      <c r="C1098" s="55" t="s">
        <v>1975</v>
      </c>
      <c r="D1098" s="55"/>
      <c r="G1098" s="250">
        <v>1096</v>
      </c>
      <c r="H1098" s="253" t="s">
        <v>495</v>
      </c>
      <c r="I1098" s="253" t="s">
        <v>3081</v>
      </c>
      <c r="J1098" s="75">
        <v>45104</v>
      </c>
      <c r="K1098" s="75">
        <v>45104</v>
      </c>
      <c r="L1098" s="256">
        <v>1.2056794</v>
      </c>
      <c r="M1098" s="251">
        <v>1.2056794</v>
      </c>
    </row>
    <row r="1099" spans="1:13">
      <c r="A1099" s="55" t="str">
        <f t="shared" si="17"/>
        <v>Y0ESRDD</v>
      </c>
      <c r="B1099" s="55" t="s">
        <v>1940</v>
      </c>
      <c r="C1099" s="55" t="s">
        <v>58</v>
      </c>
      <c r="D1099" s="55"/>
      <c r="G1099" s="250">
        <v>1097</v>
      </c>
      <c r="H1099" s="254" t="s">
        <v>474</v>
      </c>
      <c r="I1099" s="253" t="s">
        <v>3077</v>
      </c>
      <c r="J1099" s="75">
        <v>45104</v>
      </c>
      <c r="K1099" s="75">
        <v>45104</v>
      </c>
      <c r="L1099" s="256">
        <v>0.15997536000000001</v>
      </c>
      <c r="M1099" s="251">
        <v>0.15997536000000001</v>
      </c>
    </row>
    <row r="1100" spans="1:13">
      <c r="A1100" s="55" t="str">
        <f t="shared" si="17"/>
        <v>Y0EEDWD</v>
      </c>
      <c r="B1100" s="55" t="s">
        <v>1945</v>
      </c>
      <c r="C1100" s="55" t="s">
        <v>1946</v>
      </c>
      <c r="D1100" s="55"/>
      <c r="G1100" s="250">
        <v>1098</v>
      </c>
      <c r="H1100" s="253" t="s">
        <v>1360</v>
      </c>
      <c r="I1100" s="253" t="s">
        <v>3085</v>
      </c>
      <c r="J1100" s="75">
        <v>45104</v>
      </c>
      <c r="K1100" s="75">
        <v>45104</v>
      </c>
      <c r="L1100" s="251">
        <v>1.1471180599999999</v>
      </c>
      <c r="M1100" s="251">
        <v>1.1471180599999999</v>
      </c>
    </row>
    <row r="1101" spans="1:13">
      <c r="A1101" s="55" t="str">
        <f t="shared" si="17"/>
        <v>Y0ESDWD</v>
      </c>
      <c r="B1101" s="55" t="s">
        <v>1940</v>
      </c>
      <c r="C1101" s="55" t="s">
        <v>1946</v>
      </c>
      <c r="D1101" s="55"/>
      <c r="G1101" s="250">
        <v>1099</v>
      </c>
      <c r="H1101" s="253" t="s">
        <v>508</v>
      </c>
      <c r="I1101" s="253" t="s">
        <v>3073</v>
      </c>
      <c r="J1101" s="75">
        <v>45104</v>
      </c>
      <c r="K1101" s="75">
        <v>45104</v>
      </c>
      <c r="L1101" s="256">
        <v>1.462485</v>
      </c>
      <c r="M1101" s="251">
        <v>1.462485</v>
      </c>
    </row>
    <row r="1102" spans="1:13">
      <c r="A1102" s="55" t="str">
        <f t="shared" si="17"/>
        <v>Y0ESIDD</v>
      </c>
      <c r="B1102" s="55" t="s">
        <v>1940</v>
      </c>
      <c r="C1102" s="55" t="s">
        <v>67</v>
      </c>
      <c r="D1102" s="55"/>
      <c r="G1102" s="250">
        <v>1100</v>
      </c>
      <c r="H1102" s="253" t="s">
        <v>483</v>
      </c>
      <c r="I1102" s="253" t="s">
        <v>3076</v>
      </c>
      <c r="J1102" s="75">
        <v>45104</v>
      </c>
      <c r="K1102" s="75">
        <v>45104</v>
      </c>
      <c r="L1102" s="256">
        <v>0.25009913</v>
      </c>
      <c r="M1102" s="251">
        <v>0.25009913</v>
      </c>
    </row>
    <row r="1103" spans="1:13">
      <c r="A1103" s="55" t="str">
        <f t="shared" si="17"/>
        <v>IgnoreIgnore</v>
      </c>
      <c r="B1103" s="55" t="s">
        <v>1291</v>
      </c>
      <c r="C1103" s="55" t="s">
        <v>1291</v>
      </c>
      <c r="D1103" s="55"/>
      <c r="G1103" s="250">
        <v>1101</v>
      </c>
      <c r="H1103" s="253" t="s">
        <v>4311</v>
      </c>
      <c r="I1103" s="253" t="s">
        <v>4312</v>
      </c>
      <c r="J1103" s="75">
        <v>45104</v>
      </c>
      <c r="K1103" s="75">
        <v>45104</v>
      </c>
      <c r="L1103" s="256">
        <v>1.22231014</v>
      </c>
      <c r="M1103" s="251">
        <v>1.22231014</v>
      </c>
    </row>
    <row r="1104" spans="1:13">
      <c r="A1104" s="55" t="str">
        <f t="shared" si="17"/>
        <v>IgnoreIgnore</v>
      </c>
      <c r="B1104" s="55" t="s">
        <v>1291</v>
      </c>
      <c r="C1104" s="55" t="s">
        <v>1291</v>
      </c>
      <c r="D1104" s="55"/>
      <c r="G1104" s="250">
        <v>1102</v>
      </c>
      <c r="H1104" s="254" t="s">
        <v>4313</v>
      </c>
      <c r="I1104" s="253" t="s">
        <v>4314</v>
      </c>
      <c r="J1104" s="75">
        <v>45104</v>
      </c>
      <c r="K1104" s="75">
        <v>45104</v>
      </c>
      <c r="L1104" s="256">
        <v>1.2457411899999999</v>
      </c>
      <c r="M1104" s="251">
        <v>1.2457411899999999</v>
      </c>
    </row>
    <row r="1105" spans="1:13">
      <c r="A1105" s="55" t="str">
        <f t="shared" si="17"/>
        <v>Y0EEDDD</v>
      </c>
      <c r="B1105" s="55" t="s">
        <v>1945</v>
      </c>
      <c r="C1105" s="55" t="s">
        <v>1954</v>
      </c>
      <c r="D1105" s="55"/>
      <c r="G1105" s="250">
        <v>1103</v>
      </c>
      <c r="H1105" s="254" t="s">
        <v>1348</v>
      </c>
      <c r="I1105" s="253" t="s">
        <v>3082</v>
      </c>
      <c r="J1105" s="75">
        <v>45104</v>
      </c>
      <c r="K1105" s="75">
        <v>45104</v>
      </c>
      <c r="L1105" s="251">
        <v>0.10402854</v>
      </c>
      <c r="M1105" s="251">
        <v>0.10402854</v>
      </c>
    </row>
    <row r="1106" spans="1:13">
      <c r="A1106" s="55" t="str">
        <f t="shared" si="17"/>
        <v>Y0ESSDD</v>
      </c>
      <c r="B1106" s="55" t="s">
        <v>1940</v>
      </c>
      <c r="C1106" s="55" t="s">
        <v>1971</v>
      </c>
      <c r="D1106" s="55"/>
      <c r="G1106" s="250">
        <v>1104</v>
      </c>
      <c r="H1106" s="253" t="s">
        <v>491</v>
      </c>
      <c r="I1106" s="253" t="s">
        <v>3075</v>
      </c>
      <c r="J1106" s="75">
        <v>45104</v>
      </c>
      <c r="K1106" s="75">
        <v>45104</v>
      </c>
      <c r="L1106" s="256">
        <v>0.16286174</v>
      </c>
      <c r="M1106" s="251">
        <v>0.16286174</v>
      </c>
    </row>
    <row r="1107" spans="1:13">
      <c r="A1107" s="55" t="str">
        <f t="shared" si="17"/>
        <v>IgnoreIgnore</v>
      </c>
      <c r="B1107" s="55" t="s">
        <v>1291</v>
      </c>
      <c r="C1107" s="55" t="s">
        <v>1291</v>
      </c>
      <c r="D1107" s="55"/>
      <c r="G1107" s="250">
        <v>1105</v>
      </c>
      <c r="H1107" s="253" t="s">
        <v>4315</v>
      </c>
      <c r="I1107" s="253" t="s">
        <v>4316</v>
      </c>
      <c r="J1107" s="75">
        <v>45104</v>
      </c>
      <c r="K1107" s="75">
        <v>45104</v>
      </c>
      <c r="L1107" s="256">
        <v>1.462485</v>
      </c>
      <c r="M1107" s="251">
        <v>1.462485</v>
      </c>
    </row>
    <row r="1108" spans="1:13">
      <c r="A1108" s="55" t="str">
        <f t="shared" si="17"/>
        <v>Y0ESDDD</v>
      </c>
      <c r="B1108" s="55" t="s">
        <v>1940</v>
      </c>
      <c r="C1108" s="55" t="s">
        <v>1954</v>
      </c>
      <c r="D1108" s="55"/>
      <c r="G1108" s="250">
        <v>1106</v>
      </c>
      <c r="H1108" s="253" t="s">
        <v>477</v>
      </c>
      <c r="I1108" s="253" t="s">
        <v>3071</v>
      </c>
      <c r="J1108" s="75">
        <v>45104</v>
      </c>
      <c r="K1108" s="75">
        <v>45104</v>
      </c>
      <c r="L1108" s="256">
        <v>0.16267155</v>
      </c>
      <c r="M1108" s="251">
        <v>0.16267155</v>
      </c>
    </row>
    <row r="1109" spans="1:13">
      <c r="A1109" s="55" t="str">
        <f t="shared" si="17"/>
        <v>Y0BLDDD</v>
      </c>
      <c r="B1109" s="55" t="s">
        <v>2899</v>
      </c>
      <c r="C1109" s="55" t="s">
        <v>1954</v>
      </c>
      <c r="D1109" s="55"/>
      <c r="G1109" s="250">
        <v>1107</v>
      </c>
      <c r="H1109" s="253" t="s">
        <v>3462</v>
      </c>
      <c r="I1109" s="253" t="s">
        <v>3096</v>
      </c>
      <c r="J1109" s="75">
        <v>45104</v>
      </c>
      <c r="K1109" s="75">
        <v>45104</v>
      </c>
      <c r="L1109" s="256">
        <v>1.0412799999999999E-3</v>
      </c>
      <c r="M1109" s="251">
        <v>1.0412799999999999E-3</v>
      </c>
    </row>
    <row r="1110" spans="1:13">
      <c r="A1110" s="55" t="str">
        <f t="shared" si="17"/>
        <v>Y0BLDWD</v>
      </c>
      <c r="B1110" s="55" t="s">
        <v>2899</v>
      </c>
      <c r="C1110" s="55" t="s">
        <v>1946</v>
      </c>
      <c r="D1110" s="55"/>
      <c r="G1110" s="250">
        <v>1108</v>
      </c>
      <c r="H1110" s="253" t="s">
        <v>3495</v>
      </c>
      <c r="I1110" s="253" t="s">
        <v>3099</v>
      </c>
      <c r="J1110" s="75">
        <v>45104</v>
      </c>
      <c r="K1110" s="75">
        <v>45104</v>
      </c>
      <c r="L1110" s="256">
        <v>1.295605E-2</v>
      </c>
      <c r="M1110" s="251">
        <v>1.295605E-2</v>
      </c>
    </row>
    <row r="1111" spans="1:13">
      <c r="A1111" s="55" t="str">
        <f t="shared" si="17"/>
        <v>Y0ESRWD</v>
      </c>
      <c r="B1111" s="55" t="s">
        <v>1940</v>
      </c>
      <c r="C1111" s="55" t="s">
        <v>59</v>
      </c>
      <c r="D1111" s="55"/>
      <c r="G1111" s="250">
        <v>1109</v>
      </c>
      <c r="H1111" s="253" t="s">
        <v>506</v>
      </c>
      <c r="I1111" s="253" t="s">
        <v>3080</v>
      </c>
      <c r="J1111" s="75">
        <v>45104</v>
      </c>
      <c r="K1111" s="75">
        <v>45104</v>
      </c>
      <c r="L1111" s="256">
        <v>1.33410567</v>
      </c>
      <c r="M1111" s="251">
        <v>1.33410567</v>
      </c>
    </row>
    <row r="1112" spans="1:13">
      <c r="A1112" s="55" t="str">
        <f t="shared" si="17"/>
        <v>Y0BLDDI</v>
      </c>
      <c r="B1112" s="55" t="s">
        <v>2899</v>
      </c>
      <c r="C1112" s="55" t="s">
        <v>4304</v>
      </c>
      <c r="D1112" s="55"/>
      <c r="G1112" s="250">
        <v>1110</v>
      </c>
      <c r="H1112" s="253">
        <v>125</v>
      </c>
      <c r="I1112" s="253" t="s">
        <v>3100</v>
      </c>
      <c r="J1112" s="75">
        <v>45104</v>
      </c>
      <c r="K1112" s="75">
        <v>45104</v>
      </c>
      <c r="L1112" s="256">
        <v>9.5220999999999999E-4</v>
      </c>
      <c r="M1112" s="251">
        <v>9.5220999999999999E-4</v>
      </c>
    </row>
    <row r="1113" spans="1:13">
      <c r="A1113" s="55" t="str">
        <f t="shared" si="17"/>
        <v>Y0EERWD</v>
      </c>
      <c r="B1113" s="55" t="s">
        <v>1945</v>
      </c>
      <c r="C1113" s="55" t="s">
        <v>59</v>
      </c>
      <c r="D1113" s="55"/>
      <c r="G1113" s="250">
        <v>1111</v>
      </c>
      <c r="H1113" s="253" t="s">
        <v>1358</v>
      </c>
      <c r="I1113" s="253" t="s">
        <v>3089</v>
      </c>
      <c r="J1113" s="75">
        <v>45104</v>
      </c>
      <c r="K1113" s="75">
        <v>45104</v>
      </c>
      <c r="L1113" s="256">
        <v>1.1345430299999999</v>
      </c>
      <c r="M1113" s="251">
        <v>1.1345430299999999</v>
      </c>
    </row>
    <row r="1114" spans="1:13">
      <c r="A1114" s="55" t="str">
        <f t="shared" si="17"/>
        <v>Y0ECRDD</v>
      </c>
      <c r="B1114" s="55" t="s">
        <v>1953</v>
      </c>
      <c r="C1114" s="55" t="s">
        <v>58</v>
      </c>
      <c r="D1114" s="55"/>
      <c r="G1114" s="250">
        <v>1112</v>
      </c>
      <c r="H1114" s="253" t="s">
        <v>1157</v>
      </c>
      <c r="I1114" s="253" t="s">
        <v>3066</v>
      </c>
      <c r="J1114" s="75">
        <v>45105</v>
      </c>
      <c r="K1114" s="75">
        <v>45105</v>
      </c>
      <c r="L1114" s="256">
        <v>0.17894708000000001</v>
      </c>
      <c r="M1114" s="251">
        <v>0.17894708000000001</v>
      </c>
    </row>
    <row r="1115" spans="1:13">
      <c r="A1115" s="55" t="str">
        <f t="shared" si="17"/>
        <v>Y0ECDDD</v>
      </c>
      <c r="B1115" s="55" t="s">
        <v>1953</v>
      </c>
      <c r="C1115" s="55" t="s">
        <v>1954</v>
      </c>
      <c r="D1115" s="55"/>
      <c r="G1115" s="250">
        <v>1113</v>
      </c>
      <c r="H1115" s="253" t="s">
        <v>1161</v>
      </c>
      <c r="I1115" s="253" t="s">
        <v>3062</v>
      </c>
      <c r="J1115" s="75">
        <v>45105</v>
      </c>
      <c r="K1115" s="75">
        <v>45105</v>
      </c>
      <c r="L1115" s="256">
        <v>0.17155102999999999</v>
      </c>
      <c r="M1115" s="251">
        <v>0.17155102999999999</v>
      </c>
    </row>
    <row r="1116" spans="1:13">
      <c r="A1116" s="55" t="str">
        <f t="shared" si="17"/>
        <v>Y0EERDD</v>
      </c>
      <c r="B1116" s="55" t="s">
        <v>1945</v>
      </c>
      <c r="C1116" s="55" t="s">
        <v>58</v>
      </c>
      <c r="D1116" s="55"/>
      <c r="G1116" s="250">
        <v>1114</v>
      </c>
      <c r="H1116" s="253" t="s">
        <v>1343</v>
      </c>
      <c r="I1116" s="253" t="s">
        <v>3086</v>
      </c>
      <c r="J1116" s="75">
        <v>45105</v>
      </c>
      <c r="K1116" s="75">
        <v>45105</v>
      </c>
      <c r="L1116" s="256">
        <v>0.24493395000000001</v>
      </c>
      <c r="M1116" s="251">
        <v>0.24493395000000001</v>
      </c>
    </row>
    <row r="1117" spans="1:13">
      <c r="A1117" s="55" t="str">
        <f t="shared" si="17"/>
        <v>Y0ESRDD</v>
      </c>
      <c r="B1117" s="55" t="s">
        <v>1940</v>
      </c>
      <c r="C1117" s="55" t="s">
        <v>58</v>
      </c>
      <c r="D1117" s="55"/>
      <c r="G1117" s="250">
        <v>1115</v>
      </c>
      <c r="H1117" s="253" t="s">
        <v>474</v>
      </c>
      <c r="I1117" s="253" t="s">
        <v>3077</v>
      </c>
      <c r="J1117" s="75">
        <v>45105</v>
      </c>
      <c r="K1117" s="75">
        <v>45105</v>
      </c>
      <c r="L1117" s="256">
        <v>0.17060412999999999</v>
      </c>
      <c r="M1117" s="251">
        <v>0.17060412999999999</v>
      </c>
    </row>
    <row r="1118" spans="1:13">
      <c r="A1118" s="55" t="str">
        <f t="shared" si="17"/>
        <v>Y0ESIDD</v>
      </c>
      <c r="B1118" s="55" t="s">
        <v>1940</v>
      </c>
      <c r="C1118" s="55" t="s">
        <v>67</v>
      </c>
      <c r="D1118" s="55"/>
      <c r="G1118" s="250">
        <v>1116</v>
      </c>
      <c r="H1118" s="253" t="s">
        <v>483</v>
      </c>
      <c r="I1118" s="253" t="s">
        <v>3076</v>
      </c>
      <c r="J1118" s="75">
        <v>45105</v>
      </c>
      <c r="K1118" s="75">
        <v>45105</v>
      </c>
      <c r="L1118" s="256">
        <v>0.26632185000000003</v>
      </c>
      <c r="M1118" s="251">
        <v>0.26632185000000003</v>
      </c>
    </row>
    <row r="1119" spans="1:13">
      <c r="A1119" s="55" t="str">
        <f t="shared" si="17"/>
        <v>Y0BLDDI</v>
      </c>
      <c r="B1119" s="55" t="s">
        <v>2899</v>
      </c>
      <c r="C1119" s="55" t="s">
        <v>4304</v>
      </c>
      <c r="D1119" s="55"/>
      <c r="G1119" s="250">
        <v>1117</v>
      </c>
      <c r="H1119" s="253">
        <v>125</v>
      </c>
      <c r="I1119" s="253" t="s">
        <v>3100</v>
      </c>
      <c r="J1119" s="75">
        <v>45105</v>
      </c>
      <c r="K1119" s="75">
        <v>45105</v>
      </c>
      <c r="L1119" s="256">
        <v>3.2531399999999999E-3</v>
      </c>
      <c r="M1119" s="251">
        <v>3.2531399999999999E-3</v>
      </c>
    </row>
    <row r="1120" spans="1:13">
      <c r="A1120" s="55" t="str">
        <f t="shared" si="17"/>
        <v>Y0ESSDD</v>
      </c>
      <c r="B1120" s="55" t="s">
        <v>1940</v>
      </c>
      <c r="C1120" s="55" t="s">
        <v>1971</v>
      </c>
      <c r="D1120" s="55"/>
      <c r="G1120" s="250">
        <v>1118</v>
      </c>
      <c r="H1120" s="253" t="s">
        <v>491</v>
      </c>
      <c r="I1120" s="253" t="s">
        <v>3075</v>
      </c>
      <c r="J1120" s="75">
        <v>45105</v>
      </c>
      <c r="K1120" s="75">
        <v>45105</v>
      </c>
      <c r="L1120" s="251">
        <v>0.17367030999999999</v>
      </c>
      <c r="M1120" s="251">
        <v>0.17367030999999999</v>
      </c>
    </row>
    <row r="1121" spans="1:13">
      <c r="A1121" s="55" t="str">
        <f t="shared" si="17"/>
        <v>Y0ESDDD</v>
      </c>
      <c r="B1121" s="55" t="s">
        <v>1940</v>
      </c>
      <c r="C1121" s="55" t="s">
        <v>1954</v>
      </c>
      <c r="D1121" s="55"/>
      <c r="G1121" s="250">
        <v>1119</v>
      </c>
      <c r="H1121" s="253" t="s">
        <v>477</v>
      </c>
      <c r="I1121" s="253" t="s">
        <v>3071</v>
      </c>
      <c r="J1121" s="75">
        <v>45105</v>
      </c>
      <c r="K1121" s="75">
        <v>45105</v>
      </c>
      <c r="L1121" s="256">
        <v>0.17327829</v>
      </c>
      <c r="M1121" s="251">
        <v>0.17327829</v>
      </c>
    </row>
    <row r="1122" spans="1:13">
      <c r="A1122" s="55" t="str">
        <f t="shared" si="17"/>
        <v>Y0AIDDD</v>
      </c>
      <c r="B1122" s="55" t="s">
        <v>2891</v>
      </c>
      <c r="C1122" s="55" t="s">
        <v>1954</v>
      </c>
      <c r="D1122" s="55"/>
      <c r="G1122" s="250">
        <v>1120</v>
      </c>
      <c r="H1122" s="253" t="s">
        <v>3468</v>
      </c>
      <c r="I1122" s="253" t="s">
        <v>3145</v>
      </c>
      <c r="J1122" s="75">
        <v>45105</v>
      </c>
      <c r="K1122" s="75">
        <v>45105</v>
      </c>
      <c r="L1122" s="256">
        <v>1.6275599999999999E-3</v>
      </c>
      <c r="M1122" s="251">
        <v>1.6275599999999999E-3</v>
      </c>
    </row>
    <row r="1123" spans="1:13">
      <c r="A1123" s="55" t="str">
        <f t="shared" si="17"/>
        <v>Y0BLDDD</v>
      </c>
      <c r="B1123" s="55" t="s">
        <v>2899</v>
      </c>
      <c r="C1123" s="55" t="s">
        <v>1954</v>
      </c>
      <c r="D1123" s="55"/>
      <c r="G1123" s="250">
        <v>1121</v>
      </c>
      <c r="H1123" s="253" t="s">
        <v>3462</v>
      </c>
      <c r="I1123" s="253" t="s">
        <v>3096</v>
      </c>
      <c r="J1123" s="75">
        <v>45105</v>
      </c>
      <c r="K1123" s="75">
        <v>45105</v>
      </c>
      <c r="L1123" s="256">
        <v>3.3417899999999999E-3</v>
      </c>
      <c r="M1123" s="251">
        <v>3.3417899999999999E-3</v>
      </c>
    </row>
    <row r="1124" spans="1:13">
      <c r="A1124" s="55" t="str">
        <f t="shared" si="17"/>
        <v>Y0AISDD</v>
      </c>
      <c r="B1124" s="55" t="s">
        <v>2891</v>
      </c>
      <c r="C1124" s="55" t="s">
        <v>1971</v>
      </c>
      <c r="D1124" s="55"/>
      <c r="G1124" s="250">
        <v>1122</v>
      </c>
      <c r="H1124" s="254" t="s">
        <v>3465</v>
      </c>
      <c r="I1124" s="253" t="s">
        <v>3149</v>
      </c>
      <c r="J1124" s="75">
        <v>45105</v>
      </c>
      <c r="K1124" s="75">
        <v>45105</v>
      </c>
      <c r="L1124" s="256">
        <v>5.8290999999999996E-4</v>
      </c>
      <c r="M1124" s="251">
        <v>5.8290999999999996E-4</v>
      </c>
    </row>
    <row r="1125" spans="1:13">
      <c r="A1125" s="55" t="str">
        <f t="shared" si="17"/>
        <v>Y0EEDDD</v>
      </c>
      <c r="B1125" s="55" t="s">
        <v>1945</v>
      </c>
      <c r="C1125" s="55" t="s">
        <v>1954</v>
      </c>
      <c r="D1125" s="55"/>
      <c r="G1125" s="250">
        <v>1123</v>
      </c>
      <c r="H1125" s="254" t="s">
        <v>1348</v>
      </c>
      <c r="I1125" s="253" t="s">
        <v>3082</v>
      </c>
      <c r="J1125" s="75">
        <v>45105</v>
      </c>
      <c r="K1125" s="75">
        <v>45105</v>
      </c>
      <c r="L1125" s="256">
        <v>0.26341122</v>
      </c>
      <c r="M1125" s="251">
        <v>0.26341122</v>
      </c>
    </row>
    <row r="1126" spans="1:13">
      <c r="A1126" s="55" t="str">
        <f t="shared" si="17"/>
        <v>Y0ECRDD</v>
      </c>
      <c r="B1126" s="55" t="s">
        <v>1953</v>
      </c>
      <c r="C1126" s="55" t="s">
        <v>58</v>
      </c>
      <c r="D1126" s="55"/>
      <c r="G1126" s="250">
        <v>1124</v>
      </c>
      <c r="H1126" s="253" t="s">
        <v>1157</v>
      </c>
      <c r="I1126" s="253" t="s">
        <v>3066</v>
      </c>
      <c r="J1126" s="75">
        <v>45106</v>
      </c>
      <c r="K1126" s="75">
        <v>45106</v>
      </c>
      <c r="L1126" s="251">
        <v>0.18479819</v>
      </c>
      <c r="M1126" s="251">
        <v>0.18479819</v>
      </c>
    </row>
    <row r="1127" spans="1:13">
      <c r="A1127" s="55" t="str">
        <f t="shared" si="17"/>
        <v>Y0ECDDD</v>
      </c>
      <c r="B1127" s="55" t="s">
        <v>1953</v>
      </c>
      <c r="C1127" s="55" t="s">
        <v>1954</v>
      </c>
      <c r="D1127" s="55"/>
      <c r="G1127" s="250">
        <v>1125</v>
      </c>
      <c r="H1127" s="253" t="s">
        <v>1161</v>
      </c>
      <c r="I1127" s="253" t="s">
        <v>3062</v>
      </c>
      <c r="J1127" s="75">
        <v>45106</v>
      </c>
      <c r="K1127" s="75">
        <v>45106</v>
      </c>
      <c r="L1127" s="251">
        <v>0.17618824</v>
      </c>
      <c r="M1127" s="251">
        <v>0.17618824</v>
      </c>
    </row>
    <row r="1128" spans="1:13">
      <c r="A1128" s="55" t="str">
        <f t="shared" si="17"/>
        <v>Y0ESDDD</v>
      </c>
      <c r="B1128" s="55" t="s">
        <v>1940</v>
      </c>
      <c r="C1128" s="55" t="s">
        <v>1954</v>
      </c>
      <c r="D1128" s="55"/>
      <c r="G1128" s="250">
        <v>1126</v>
      </c>
      <c r="H1128" s="253" t="s">
        <v>477</v>
      </c>
      <c r="I1128" s="253" t="s">
        <v>3071</v>
      </c>
      <c r="J1128" s="75">
        <v>45106</v>
      </c>
      <c r="K1128" s="75">
        <v>45106</v>
      </c>
      <c r="L1128" s="256">
        <v>0.19622682</v>
      </c>
      <c r="M1128" s="251">
        <v>0.19622682</v>
      </c>
    </row>
    <row r="1129" spans="1:13">
      <c r="A1129" s="55" t="str">
        <f t="shared" si="17"/>
        <v>Y0ESIDD</v>
      </c>
      <c r="B1129" s="55" t="s">
        <v>1940</v>
      </c>
      <c r="C1129" s="55" t="s">
        <v>67</v>
      </c>
      <c r="D1129" s="55"/>
      <c r="G1129" s="250">
        <v>1127</v>
      </c>
      <c r="H1129" s="253" t="s">
        <v>483</v>
      </c>
      <c r="I1129" s="253" t="s">
        <v>3076</v>
      </c>
      <c r="J1129" s="75">
        <v>45106</v>
      </c>
      <c r="K1129" s="75">
        <v>45106</v>
      </c>
      <c r="L1129" s="256">
        <v>0.30164552</v>
      </c>
      <c r="M1129" s="251">
        <v>0.30164552</v>
      </c>
    </row>
    <row r="1130" spans="1:13">
      <c r="A1130" s="55" t="str">
        <f t="shared" si="17"/>
        <v>Y0ESSDD</v>
      </c>
      <c r="B1130" s="55" t="s">
        <v>1940</v>
      </c>
      <c r="C1130" s="55" t="s">
        <v>1971</v>
      </c>
      <c r="D1130" s="55"/>
      <c r="G1130" s="250">
        <v>1128</v>
      </c>
      <c r="H1130" s="253" t="s">
        <v>491</v>
      </c>
      <c r="I1130" s="253" t="s">
        <v>3075</v>
      </c>
      <c r="J1130" s="75">
        <v>45106</v>
      </c>
      <c r="K1130" s="75">
        <v>45106</v>
      </c>
      <c r="L1130" s="256">
        <v>0.19702712</v>
      </c>
      <c r="M1130" s="251">
        <v>0.19702712</v>
      </c>
    </row>
    <row r="1131" spans="1:13">
      <c r="A1131" s="55" t="str">
        <f t="shared" si="17"/>
        <v>Y0ESRDD</v>
      </c>
      <c r="B1131" s="55" t="s">
        <v>1940</v>
      </c>
      <c r="C1131" s="55" t="s">
        <v>58</v>
      </c>
      <c r="D1131" s="55"/>
      <c r="G1131" s="250">
        <v>1129</v>
      </c>
      <c r="H1131" s="253" t="s">
        <v>474</v>
      </c>
      <c r="I1131" s="253" t="s">
        <v>3077</v>
      </c>
      <c r="J1131" s="75">
        <v>45106</v>
      </c>
      <c r="K1131" s="75">
        <v>45106</v>
      </c>
      <c r="L1131" s="256">
        <v>0.19354784</v>
      </c>
      <c r="M1131" s="251">
        <v>0.19354784</v>
      </c>
    </row>
    <row r="1132" spans="1:13">
      <c r="A1132" s="55" t="str">
        <f t="shared" si="17"/>
        <v>Y0ECRDD</v>
      </c>
      <c r="B1132" s="55" t="s">
        <v>1953</v>
      </c>
      <c r="C1132" s="55" t="s">
        <v>58</v>
      </c>
      <c r="D1132" s="55"/>
      <c r="G1132" s="250">
        <v>1130</v>
      </c>
      <c r="H1132" s="254" t="s">
        <v>1157</v>
      </c>
      <c r="I1132" s="253" t="s">
        <v>3066</v>
      </c>
      <c r="J1132" s="75">
        <v>45107</v>
      </c>
      <c r="K1132" s="75">
        <v>45107</v>
      </c>
      <c r="L1132" s="256">
        <v>0.17982919</v>
      </c>
      <c r="M1132" s="251">
        <v>0.17982919</v>
      </c>
    </row>
    <row r="1133" spans="1:13">
      <c r="A1133" s="55" t="str">
        <f t="shared" si="17"/>
        <v>Y0BLDDI</v>
      </c>
      <c r="B1133" s="55" t="s">
        <v>2899</v>
      </c>
      <c r="C1133" s="55" t="s">
        <v>4304</v>
      </c>
      <c r="D1133" s="55"/>
      <c r="G1133" s="250">
        <v>1131</v>
      </c>
      <c r="H1133" s="254">
        <v>125</v>
      </c>
      <c r="I1133" s="253" t="s">
        <v>3100</v>
      </c>
      <c r="J1133" s="75">
        <v>45107</v>
      </c>
      <c r="K1133" s="75">
        <v>45107</v>
      </c>
      <c r="L1133" s="256">
        <v>4.5548200000000002E-3</v>
      </c>
      <c r="M1133" s="251">
        <v>4.5548200000000002E-3</v>
      </c>
    </row>
    <row r="1134" spans="1:13">
      <c r="A1134" s="55" t="str">
        <f t="shared" si="17"/>
        <v>Y0ESRDD</v>
      </c>
      <c r="B1134" s="55" t="s">
        <v>1940</v>
      </c>
      <c r="C1134" s="55" t="s">
        <v>58</v>
      </c>
      <c r="D1134" s="55"/>
      <c r="G1134" s="250">
        <v>1132</v>
      </c>
      <c r="H1134" s="253" t="s">
        <v>474</v>
      </c>
      <c r="I1134" s="253" t="s">
        <v>3077</v>
      </c>
      <c r="J1134" s="75">
        <v>45107</v>
      </c>
      <c r="K1134" s="75">
        <v>45107</v>
      </c>
      <c r="L1134" s="256">
        <v>0.19121879</v>
      </c>
      <c r="M1134" s="251">
        <v>0.19121879</v>
      </c>
    </row>
    <row r="1135" spans="1:13">
      <c r="A1135" s="55" t="str">
        <f t="shared" si="17"/>
        <v>Y0ESIDD</v>
      </c>
      <c r="B1135" s="55" t="s">
        <v>1940</v>
      </c>
      <c r="C1135" s="55" t="s">
        <v>67</v>
      </c>
      <c r="D1135" s="55"/>
      <c r="G1135" s="250">
        <v>1133</v>
      </c>
      <c r="H1135" s="253" t="s">
        <v>483</v>
      </c>
      <c r="I1135" s="253" t="s">
        <v>3076</v>
      </c>
      <c r="J1135" s="75">
        <v>45107</v>
      </c>
      <c r="K1135" s="75">
        <v>45107</v>
      </c>
      <c r="L1135" s="251">
        <v>0.29798232000000002</v>
      </c>
      <c r="M1135" s="251">
        <v>0.29798232000000002</v>
      </c>
    </row>
    <row r="1136" spans="1:13">
      <c r="A1136" s="55" t="str">
        <f t="shared" si="17"/>
        <v>Y0EEDDD</v>
      </c>
      <c r="B1136" s="55" t="s">
        <v>1945</v>
      </c>
      <c r="C1136" s="55" t="s">
        <v>1954</v>
      </c>
      <c r="D1136" s="55"/>
      <c r="G1136" s="250">
        <v>1134</v>
      </c>
      <c r="H1136" s="253" t="s">
        <v>1348</v>
      </c>
      <c r="I1136" s="253" t="s">
        <v>3082</v>
      </c>
      <c r="J1136" s="75">
        <v>45107</v>
      </c>
      <c r="K1136" s="75">
        <v>45107</v>
      </c>
      <c r="L1136" s="256">
        <v>0.44644112000000002</v>
      </c>
      <c r="M1136" s="251">
        <v>0.44644112000000002</v>
      </c>
    </row>
    <row r="1137" spans="1:13">
      <c r="A1137" s="55" t="str">
        <f t="shared" si="17"/>
        <v>Y0EERDD</v>
      </c>
      <c r="B1137" s="55" t="s">
        <v>1945</v>
      </c>
      <c r="C1137" s="55" t="s">
        <v>58</v>
      </c>
      <c r="D1137" s="55"/>
      <c r="G1137" s="250">
        <v>1135</v>
      </c>
      <c r="H1137" s="253" t="s">
        <v>1343</v>
      </c>
      <c r="I1137" s="253" t="s">
        <v>3086</v>
      </c>
      <c r="J1137" s="75">
        <v>45107</v>
      </c>
      <c r="K1137" s="75">
        <v>45107</v>
      </c>
      <c r="L1137" s="256">
        <v>0.41203758000000001</v>
      </c>
      <c r="M1137" s="251">
        <v>0.41203758000000001</v>
      </c>
    </row>
    <row r="1138" spans="1:13">
      <c r="A1138" s="55" t="str">
        <f t="shared" si="17"/>
        <v>Y0ESSDD</v>
      </c>
      <c r="B1138" s="55" t="s">
        <v>1940</v>
      </c>
      <c r="C1138" s="55" t="s">
        <v>1971</v>
      </c>
      <c r="D1138" s="55"/>
      <c r="G1138" s="250">
        <v>1136</v>
      </c>
      <c r="H1138" s="253" t="s">
        <v>491</v>
      </c>
      <c r="I1138" s="253" t="s">
        <v>3075</v>
      </c>
      <c r="J1138" s="75">
        <v>45107</v>
      </c>
      <c r="K1138" s="75">
        <v>45107</v>
      </c>
      <c r="L1138" s="251">
        <v>0.19465062999999999</v>
      </c>
      <c r="M1138" s="251">
        <v>0.19465062999999999</v>
      </c>
    </row>
    <row r="1139" spans="1:13">
      <c r="A1139" s="55" t="str">
        <f t="shared" si="17"/>
        <v>Y0ESDDD</v>
      </c>
      <c r="B1139" s="55" t="s">
        <v>1940</v>
      </c>
      <c r="C1139" s="55" t="s">
        <v>1954</v>
      </c>
      <c r="D1139" s="55"/>
      <c r="G1139" s="250">
        <v>1137</v>
      </c>
      <c r="H1139" s="253" t="s">
        <v>477</v>
      </c>
      <c r="I1139" s="253" t="s">
        <v>3071</v>
      </c>
      <c r="J1139" s="75">
        <v>45107</v>
      </c>
      <c r="K1139" s="75">
        <v>45107</v>
      </c>
      <c r="L1139" s="251">
        <v>0.19390117000000001</v>
      </c>
      <c r="M1139" s="251">
        <v>0.19390117000000001</v>
      </c>
    </row>
    <row r="1140" spans="1:13">
      <c r="A1140" s="55" t="str">
        <f t="shared" si="17"/>
        <v>Y0BLDDD</v>
      </c>
      <c r="B1140" s="55" t="s">
        <v>2899</v>
      </c>
      <c r="C1140" s="55" t="s">
        <v>1954</v>
      </c>
      <c r="D1140" s="55"/>
      <c r="G1140" s="250">
        <v>1138</v>
      </c>
      <c r="H1140" s="253" t="s">
        <v>3462</v>
      </c>
      <c r="I1140" s="253" t="s">
        <v>3096</v>
      </c>
      <c r="J1140" s="75">
        <v>45107</v>
      </c>
      <c r="K1140" s="75">
        <v>45107</v>
      </c>
      <c r="L1140" s="256">
        <v>4.7327000000000003E-3</v>
      </c>
      <c r="M1140" s="251">
        <v>4.7327000000000003E-3</v>
      </c>
    </row>
    <row r="1141" spans="1:13">
      <c r="A1141" s="55" t="str">
        <f t="shared" si="17"/>
        <v>IgnoreIgnore</v>
      </c>
      <c r="B1141" s="55" t="s">
        <v>1291</v>
      </c>
      <c r="C1141" s="55" t="s">
        <v>1291</v>
      </c>
      <c r="D1141" s="55"/>
      <c r="G1141" s="250">
        <v>1139</v>
      </c>
      <c r="H1141" s="253" t="s">
        <v>4305</v>
      </c>
      <c r="I1141" s="253" t="s">
        <v>4306</v>
      </c>
      <c r="J1141" s="75">
        <v>45107</v>
      </c>
      <c r="K1141" s="75">
        <v>45107</v>
      </c>
      <c r="L1141" s="256">
        <v>0.17</v>
      </c>
      <c r="M1141" s="251">
        <v>0.17</v>
      </c>
    </row>
    <row r="1142" spans="1:13">
      <c r="A1142" s="55" t="str">
        <f t="shared" si="17"/>
        <v>Y0D3DQD</v>
      </c>
      <c r="B1142" s="55" t="s">
        <v>2904</v>
      </c>
      <c r="C1142" s="55" t="s">
        <v>1970</v>
      </c>
      <c r="D1142" s="55"/>
      <c r="G1142" s="250">
        <v>1140</v>
      </c>
      <c r="H1142" s="253" t="s">
        <v>3511</v>
      </c>
      <c r="I1142" s="253" t="s">
        <v>3175</v>
      </c>
      <c r="J1142" s="75">
        <v>45107</v>
      </c>
      <c r="K1142" s="75">
        <v>45107</v>
      </c>
      <c r="L1142" s="256">
        <v>0.18</v>
      </c>
      <c r="M1142" s="251">
        <v>0.18</v>
      </c>
    </row>
    <row r="1143" spans="1:13">
      <c r="A1143" s="55" t="str">
        <f t="shared" si="17"/>
        <v>IgnoreIgnore</v>
      </c>
      <c r="B1143" s="55" t="s">
        <v>1291</v>
      </c>
      <c r="C1143" s="55" t="s">
        <v>1291</v>
      </c>
      <c r="D1143" s="55"/>
      <c r="G1143" s="250">
        <v>1141</v>
      </c>
      <c r="H1143" s="253" t="s">
        <v>4307</v>
      </c>
      <c r="I1143" s="253" t="s">
        <v>4308</v>
      </c>
      <c r="J1143" s="75">
        <v>45107</v>
      </c>
      <c r="K1143" s="75">
        <v>45107</v>
      </c>
      <c r="L1143" s="256">
        <v>0.18</v>
      </c>
      <c r="M1143" s="251">
        <v>0.18</v>
      </c>
    </row>
    <row r="1144" spans="1:13">
      <c r="A1144" s="55" t="str">
        <f t="shared" si="17"/>
        <v>IgnoreIgnore</v>
      </c>
      <c r="B1144" s="55" t="s">
        <v>1291</v>
      </c>
      <c r="C1144" s="55" t="s">
        <v>1291</v>
      </c>
      <c r="D1144" s="55"/>
      <c r="G1144" s="250">
        <v>1142</v>
      </c>
      <c r="H1144" s="253" t="s">
        <v>4378</v>
      </c>
      <c r="I1144" s="253" t="s">
        <v>4379</v>
      </c>
      <c r="J1144" s="75">
        <v>45107</v>
      </c>
      <c r="K1144" s="75">
        <v>45107</v>
      </c>
      <c r="L1144" s="256">
        <v>0.06</v>
      </c>
      <c r="M1144" s="251">
        <v>0.06</v>
      </c>
    </row>
    <row r="1145" spans="1:13">
      <c r="A1145" s="55" t="str">
        <f t="shared" si="17"/>
        <v>Y0D3DMD</v>
      </c>
      <c r="B1145" s="55" t="s">
        <v>2904</v>
      </c>
      <c r="C1145" s="55" t="s">
        <v>1943</v>
      </c>
      <c r="D1145" s="55"/>
      <c r="G1145" s="250">
        <v>1143</v>
      </c>
      <c r="H1145" s="253" t="s">
        <v>3484</v>
      </c>
      <c r="I1145" s="253" t="s">
        <v>3174</v>
      </c>
      <c r="J1145" s="75">
        <v>45107</v>
      </c>
      <c r="K1145" s="75">
        <v>45107</v>
      </c>
      <c r="L1145" s="256">
        <v>0.06</v>
      </c>
      <c r="M1145" s="251">
        <v>0.06</v>
      </c>
    </row>
    <row r="1146" spans="1:13">
      <c r="A1146" s="55" t="str">
        <f t="shared" si="17"/>
        <v>Y0D3QD</v>
      </c>
      <c r="B1146" s="55" t="s">
        <v>2904</v>
      </c>
      <c r="C1146" s="55" t="s">
        <v>51</v>
      </c>
      <c r="D1146" s="55"/>
      <c r="G1146" s="250">
        <v>1144</v>
      </c>
      <c r="H1146" s="253" t="s">
        <v>3527</v>
      </c>
      <c r="I1146" s="253" t="s">
        <v>3178</v>
      </c>
      <c r="J1146" s="75">
        <v>45107</v>
      </c>
      <c r="K1146" s="75">
        <v>45107</v>
      </c>
      <c r="L1146" s="256">
        <v>0.17</v>
      </c>
      <c r="M1146" s="251">
        <v>0.17</v>
      </c>
    </row>
    <row r="1147" spans="1:13">
      <c r="A1147" s="55" t="str">
        <f t="shared" si="17"/>
        <v>Y0ECDDD</v>
      </c>
      <c r="B1147" s="55" t="s">
        <v>1953</v>
      </c>
      <c r="C1147" s="55" t="s">
        <v>1954</v>
      </c>
      <c r="D1147" s="55"/>
      <c r="G1147" s="250">
        <v>1145</v>
      </c>
      <c r="H1147" s="253" t="s">
        <v>1161</v>
      </c>
      <c r="I1147" s="253" t="s">
        <v>3062</v>
      </c>
      <c r="J1147" s="75">
        <v>45107</v>
      </c>
      <c r="K1147" s="75">
        <v>45107</v>
      </c>
      <c r="L1147" s="256">
        <v>0.17554532</v>
      </c>
      <c r="M1147" s="251">
        <v>0.17554532</v>
      </c>
    </row>
    <row r="1148" spans="1:13">
      <c r="A1148" s="55" t="str">
        <f t="shared" si="17"/>
        <v>Y0ESIDD</v>
      </c>
      <c r="B1148" s="55" t="s">
        <v>1940</v>
      </c>
      <c r="C1148" s="55" t="s">
        <v>67</v>
      </c>
      <c r="D1148" s="55"/>
      <c r="G1148" s="250">
        <v>1146</v>
      </c>
      <c r="H1148" s="253" t="s">
        <v>483</v>
      </c>
      <c r="I1148" s="253" t="s">
        <v>3076</v>
      </c>
      <c r="J1148" s="75">
        <v>45109</v>
      </c>
      <c r="K1148" s="75">
        <v>45109</v>
      </c>
      <c r="L1148" s="256">
        <v>0.57193700000000003</v>
      </c>
      <c r="M1148" s="251">
        <v>0.57193700000000003</v>
      </c>
    </row>
    <row r="1149" spans="1:13">
      <c r="A1149" s="55" t="str">
        <f t="shared" si="17"/>
        <v>Y0ESDDD</v>
      </c>
      <c r="B1149" s="55" t="s">
        <v>1940</v>
      </c>
      <c r="C1149" s="55" t="s">
        <v>1954</v>
      </c>
      <c r="D1149" s="55"/>
      <c r="G1149" s="250">
        <v>1147</v>
      </c>
      <c r="H1149" s="253" t="s">
        <v>477</v>
      </c>
      <c r="I1149" s="253" t="s">
        <v>3071</v>
      </c>
      <c r="J1149" s="75">
        <v>45109</v>
      </c>
      <c r="K1149" s="75">
        <v>45109</v>
      </c>
      <c r="L1149" s="256">
        <v>0.37181724999999999</v>
      </c>
      <c r="M1149" s="251">
        <v>0.37181724999999999</v>
      </c>
    </row>
    <row r="1150" spans="1:13">
      <c r="A1150" s="55" t="str">
        <f t="shared" si="17"/>
        <v>Y0ECRDD</v>
      </c>
      <c r="B1150" s="55" t="s">
        <v>1953</v>
      </c>
      <c r="C1150" s="55" t="s">
        <v>58</v>
      </c>
      <c r="D1150" s="55"/>
      <c r="G1150" s="250">
        <v>1148</v>
      </c>
      <c r="H1150" s="254" t="s">
        <v>1157</v>
      </c>
      <c r="I1150" s="253" t="s">
        <v>3066</v>
      </c>
      <c r="J1150" s="75">
        <v>45109</v>
      </c>
      <c r="K1150" s="75">
        <v>45109</v>
      </c>
      <c r="L1150" s="256">
        <v>0.36810186</v>
      </c>
      <c r="M1150" s="251">
        <v>0.36810186</v>
      </c>
    </row>
    <row r="1151" spans="1:13">
      <c r="A1151" s="55" t="str">
        <f t="shared" si="17"/>
        <v>Y0ESSDD</v>
      </c>
      <c r="B1151" s="55" t="s">
        <v>1940</v>
      </c>
      <c r="C1151" s="55" t="s">
        <v>1971</v>
      </c>
      <c r="D1151" s="55"/>
      <c r="G1151" s="250">
        <v>1149</v>
      </c>
      <c r="H1151" s="253" t="s">
        <v>491</v>
      </c>
      <c r="I1151" s="253" t="s">
        <v>3075</v>
      </c>
      <c r="J1151" s="75">
        <v>45109</v>
      </c>
      <c r="K1151" s="75">
        <v>45109</v>
      </c>
      <c r="L1151" s="256">
        <v>0.37303899000000001</v>
      </c>
      <c r="M1151" s="251">
        <v>0.37303899000000001</v>
      </c>
    </row>
    <row r="1152" spans="1:13">
      <c r="A1152" s="55" t="str">
        <f t="shared" si="17"/>
        <v>Y0ESRDD</v>
      </c>
      <c r="B1152" s="55" t="s">
        <v>1940</v>
      </c>
      <c r="C1152" s="55" t="s">
        <v>58</v>
      </c>
      <c r="D1152" s="55"/>
      <c r="G1152" s="250">
        <v>1150</v>
      </c>
      <c r="H1152" s="253" t="s">
        <v>474</v>
      </c>
      <c r="I1152" s="253" t="s">
        <v>3077</v>
      </c>
      <c r="J1152" s="75">
        <v>45109</v>
      </c>
      <c r="K1152" s="75">
        <v>45109</v>
      </c>
      <c r="L1152" s="251">
        <v>0.36647142999999999</v>
      </c>
      <c r="M1152" s="251">
        <v>0.36647142999999999</v>
      </c>
    </row>
    <row r="1153" spans="1:13">
      <c r="A1153" s="55" t="str">
        <f t="shared" si="17"/>
        <v>Y0ECDDD</v>
      </c>
      <c r="B1153" s="55" t="s">
        <v>1953</v>
      </c>
      <c r="C1153" s="55" t="s">
        <v>1954</v>
      </c>
      <c r="D1153" s="55"/>
      <c r="G1153" s="250">
        <v>1151</v>
      </c>
      <c r="H1153" s="253" t="s">
        <v>1161</v>
      </c>
      <c r="I1153" s="253" t="s">
        <v>3062</v>
      </c>
      <c r="J1153" s="75">
        <v>45109</v>
      </c>
      <c r="K1153" s="75">
        <v>45109</v>
      </c>
      <c r="L1153" s="256">
        <v>0.36570357999999997</v>
      </c>
      <c r="M1153" s="251">
        <v>0.36570357999999997</v>
      </c>
    </row>
    <row r="1154" spans="1:13">
      <c r="A1154" s="55" t="str">
        <f t="shared" si="17"/>
        <v>Y0ECDDD</v>
      </c>
      <c r="B1154" s="55" t="s">
        <v>1953</v>
      </c>
      <c r="C1154" s="55" t="s">
        <v>1954</v>
      </c>
      <c r="D1154" s="55"/>
      <c r="G1154" s="250">
        <v>1152</v>
      </c>
      <c r="H1154" s="253" t="s">
        <v>1161</v>
      </c>
      <c r="I1154" s="253" t="s">
        <v>3062</v>
      </c>
      <c r="J1154" s="75">
        <v>45110</v>
      </c>
      <c r="K1154" s="75">
        <v>45110</v>
      </c>
      <c r="L1154" s="256">
        <v>0.17727024999999999</v>
      </c>
      <c r="M1154" s="251">
        <v>0.17727024999999999</v>
      </c>
    </row>
    <row r="1155" spans="1:13">
      <c r="A1155" s="55" t="str">
        <f t="shared" si="17"/>
        <v>Y0ECRDD</v>
      </c>
      <c r="B1155" s="55" t="s">
        <v>1953</v>
      </c>
      <c r="C1155" s="55" t="s">
        <v>58</v>
      </c>
      <c r="D1155" s="55"/>
      <c r="G1155" s="250">
        <v>1153</v>
      </c>
      <c r="H1155" s="253" t="s">
        <v>1157</v>
      </c>
      <c r="I1155" s="253" t="s">
        <v>3066</v>
      </c>
      <c r="J1155" s="75">
        <v>45110</v>
      </c>
      <c r="K1155" s="75">
        <v>45110</v>
      </c>
      <c r="L1155" s="256">
        <v>0.17459685</v>
      </c>
      <c r="M1155" s="251">
        <v>0.17459685</v>
      </c>
    </row>
    <row r="1156" spans="1:13">
      <c r="A1156" s="55" t="str">
        <f t="shared" ref="A1156:A1219" si="18">+B1156&amp;C1156</f>
        <v>Y0BLDDD</v>
      </c>
      <c r="B1156" s="55" t="s">
        <v>2899</v>
      </c>
      <c r="C1156" s="55" t="s">
        <v>1954</v>
      </c>
      <c r="D1156" s="55"/>
      <c r="G1156" s="250">
        <v>1154</v>
      </c>
      <c r="H1156" s="253" t="s">
        <v>3462</v>
      </c>
      <c r="I1156" s="253" t="s">
        <v>3096</v>
      </c>
      <c r="J1156" s="75">
        <v>45110</v>
      </c>
      <c r="K1156" s="75">
        <v>45110</v>
      </c>
      <c r="L1156" s="256">
        <v>7.5876800000000003E-3</v>
      </c>
      <c r="M1156" s="251">
        <v>7.5876800000000003E-3</v>
      </c>
    </row>
    <row r="1157" spans="1:13">
      <c r="A1157" s="55" t="str">
        <f t="shared" si="18"/>
        <v>Y0AIDDD</v>
      </c>
      <c r="B1157" s="55" t="s">
        <v>2891</v>
      </c>
      <c r="C1157" s="55" t="s">
        <v>1954</v>
      </c>
      <c r="D1157" s="55"/>
      <c r="G1157" s="250">
        <v>1155</v>
      </c>
      <c r="H1157" s="253" t="s">
        <v>3468</v>
      </c>
      <c r="I1157" s="253" t="s">
        <v>3145</v>
      </c>
      <c r="J1157" s="75">
        <v>45110</v>
      </c>
      <c r="K1157" s="75">
        <v>45110</v>
      </c>
      <c r="L1157" s="256">
        <v>4.6132999999999998E-4</v>
      </c>
      <c r="M1157" s="251">
        <v>4.6132999999999998E-4</v>
      </c>
    </row>
    <row r="1158" spans="1:13">
      <c r="A1158" s="55" t="str">
        <f t="shared" si="18"/>
        <v>Y0BLDDI</v>
      </c>
      <c r="B1158" s="55" t="s">
        <v>2899</v>
      </c>
      <c r="C1158" s="55" t="s">
        <v>4304</v>
      </c>
      <c r="D1158" s="55"/>
      <c r="G1158" s="250">
        <v>1156</v>
      </c>
      <c r="H1158" s="253">
        <v>125</v>
      </c>
      <c r="I1158" s="253" t="s">
        <v>3100</v>
      </c>
      <c r="J1158" s="75">
        <v>45110</v>
      </c>
      <c r="K1158" s="75">
        <v>45110</v>
      </c>
      <c r="L1158" s="256">
        <v>7.3206699999999996E-3</v>
      </c>
      <c r="M1158" s="251">
        <v>7.3206699999999996E-3</v>
      </c>
    </row>
    <row r="1159" spans="1:13">
      <c r="A1159" s="55" t="str">
        <f t="shared" si="18"/>
        <v>Y0ESIDD</v>
      </c>
      <c r="B1159" s="55" t="s">
        <v>1940</v>
      </c>
      <c r="C1159" s="55" t="s">
        <v>67</v>
      </c>
      <c r="D1159" s="55"/>
      <c r="G1159" s="250">
        <v>1157</v>
      </c>
      <c r="H1159" s="253" t="s">
        <v>483</v>
      </c>
      <c r="I1159" s="253" t="s">
        <v>3076</v>
      </c>
      <c r="J1159" s="75">
        <v>45110</v>
      </c>
      <c r="K1159" s="75">
        <v>45110</v>
      </c>
      <c r="L1159" s="251">
        <v>0.43142730000000001</v>
      </c>
      <c r="M1159" s="251">
        <v>0.43142730000000001</v>
      </c>
    </row>
    <row r="1160" spans="1:13">
      <c r="A1160" s="55" t="str">
        <f t="shared" si="18"/>
        <v>Y0ESDDD</v>
      </c>
      <c r="B1160" s="55" t="s">
        <v>1940</v>
      </c>
      <c r="C1160" s="55" t="s">
        <v>1954</v>
      </c>
      <c r="D1160" s="55"/>
      <c r="G1160" s="250">
        <v>1158</v>
      </c>
      <c r="H1160" s="253" t="s">
        <v>477</v>
      </c>
      <c r="I1160" s="253" t="s">
        <v>3071</v>
      </c>
      <c r="J1160" s="75">
        <v>45110</v>
      </c>
      <c r="K1160" s="75">
        <v>45110</v>
      </c>
      <c r="L1160" s="251">
        <v>0.27913649000000001</v>
      </c>
      <c r="M1160" s="251">
        <v>0.27913649000000001</v>
      </c>
    </row>
    <row r="1161" spans="1:13">
      <c r="A1161" s="55" t="str">
        <f t="shared" si="18"/>
        <v>Y0ESSDD</v>
      </c>
      <c r="B1161" s="55" t="s">
        <v>1940</v>
      </c>
      <c r="C1161" s="55" t="s">
        <v>1971</v>
      </c>
      <c r="D1161" s="55"/>
      <c r="G1161" s="250">
        <v>1159</v>
      </c>
      <c r="H1161" s="253" t="s">
        <v>491</v>
      </c>
      <c r="I1161" s="253" t="s">
        <v>3075</v>
      </c>
      <c r="J1161" s="75">
        <v>45110</v>
      </c>
      <c r="K1161" s="75">
        <v>45110</v>
      </c>
      <c r="L1161" s="256">
        <v>0.28144881999999999</v>
      </c>
      <c r="M1161" s="251">
        <v>0.28144881999999999</v>
      </c>
    </row>
    <row r="1162" spans="1:13">
      <c r="A1162" s="55" t="str">
        <f t="shared" si="18"/>
        <v>Y0ESRDD</v>
      </c>
      <c r="B1162" s="55" t="s">
        <v>1940</v>
      </c>
      <c r="C1162" s="55" t="s">
        <v>58</v>
      </c>
      <c r="D1162" s="55"/>
      <c r="G1162" s="250">
        <v>1160</v>
      </c>
      <c r="H1162" s="253" t="s">
        <v>474</v>
      </c>
      <c r="I1162" s="253" t="s">
        <v>3077</v>
      </c>
      <c r="J1162" s="75">
        <v>45110</v>
      </c>
      <c r="K1162" s="75">
        <v>45110</v>
      </c>
      <c r="L1162" s="256">
        <v>0.27649121999999998</v>
      </c>
      <c r="M1162" s="251">
        <v>0.27649121999999998</v>
      </c>
    </row>
    <row r="1163" spans="1:13">
      <c r="A1163" s="55" t="str">
        <f t="shared" si="18"/>
        <v>Y0EERDD</v>
      </c>
      <c r="B1163" s="55" t="s">
        <v>1945</v>
      </c>
      <c r="C1163" s="55" t="s">
        <v>58</v>
      </c>
      <c r="D1163" s="55"/>
      <c r="G1163" s="250">
        <v>1161</v>
      </c>
      <c r="H1163" s="253" t="s">
        <v>1343</v>
      </c>
      <c r="I1163" s="253" t="s">
        <v>3086</v>
      </c>
      <c r="J1163" s="75">
        <v>45110</v>
      </c>
      <c r="K1163" s="75">
        <v>45110</v>
      </c>
      <c r="L1163" s="256">
        <v>0.63897875999999998</v>
      </c>
      <c r="M1163" s="251">
        <v>0.63897875999999998</v>
      </c>
    </row>
    <row r="1164" spans="1:13">
      <c r="A1164" s="55" t="str">
        <f t="shared" si="18"/>
        <v>Y0EEDDD</v>
      </c>
      <c r="B1164" s="55" t="s">
        <v>1945</v>
      </c>
      <c r="C1164" s="55" t="s">
        <v>1954</v>
      </c>
      <c r="D1164" s="55"/>
      <c r="G1164" s="250">
        <v>1162</v>
      </c>
      <c r="H1164" s="253" t="s">
        <v>1348</v>
      </c>
      <c r="I1164" s="253" t="s">
        <v>3082</v>
      </c>
      <c r="J1164" s="75">
        <v>45110</v>
      </c>
      <c r="K1164" s="75">
        <v>45110</v>
      </c>
      <c r="L1164" s="256">
        <v>0.69258333999999999</v>
      </c>
      <c r="M1164" s="251">
        <v>0.69258333999999999</v>
      </c>
    </row>
    <row r="1165" spans="1:13">
      <c r="A1165" s="55" t="str">
        <f t="shared" si="18"/>
        <v>Y0ESRDD</v>
      </c>
      <c r="B1165" s="55" t="s">
        <v>1940</v>
      </c>
      <c r="C1165" s="55" t="s">
        <v>58</v>
      </c>
      <c r="D1165" s="55"/>
      <c r="G1165" s="250">
        <v>1163</v>
      </c>
      <c r="H1165" s="253" t="s">
        <v>474</v>
      </c>
      <c r="I1165" s="253" t="s">
        <v>3077</v>
      </c>
      <c r="J1165" s="75">
        <v>45111</v>
      </c>
      <c r="K1165" s="75">
        <v>45111</v>
      </c>
      <c r="L1165" s="256">
        <v>0.21216199999999999</v>
      </c>
      <c r="M1165" s="251">
        <v>0.21216199999999999</v>
      </c>
    </row>
    <row r="1166" spans="1:13">
      <c r="A1166" s="55" t="str">
        <f t="shared" si="18"/>
        <v>Y0ECDDD</v>
      </c>
      <c r="B1166" s="55" t="s">
        <v>1953</v>
      </c>
      <c r="C1166" s="55" t="s">
        <v>1954</v>
      </c>
      <c r="D1166" s="55"/>
      <c r="G1166" s="250">
        <v>1164</v>
      </c>
      <c r="H1166" s="253" t="s">
        <v>1161</v>
      </c>
      <c r="I1166" s="253" t="s">
        <v>3062</v>
      </c>
      <c r="J1166" s="75">
        <v>45111</v>
      </c>
      <c r="K1166" s="75">
        <v>45111</v>
      </c>
      <c r="L1166" s="256">
        <v>0.17155588999999999</v>
      </c>
      <c r="M1166" s="251">
        <v>0.17155588999999999</v>
      </c>
    </row>
    <row r="1167" spans="1:13">
      <c r="A1167" s="55" t="str">
        <f t="shared" si="18"/>
        <v>Y0ECRWD</v>
      </c>
      <c r="B1167" s="55" t="s">
        <v>1953</v>
      </c>
      <c r="C1167" s="55" t="s">
        <v>59</v>
      </c>
      <c r="D1167" s="55"/>
      <c r="G1167" s="250">
        <v>1165</v>
      </c>
      <c r="H1167" s="253" t="s">
        <v>1171</v>
      </c>
      <c r="I1167" s="253" t="s">
        <v>3069</v>
      </c>
      <c r="J1167" s="75">
        <v>45111</v>
      </c>
      <c r="K1167" s="75">
        <v>45111</v>
      </c>
      <c r="L1167" s="251">
        <v>1.6587979100000001</v>
      </c>
      <c r="M1167" s="251">
        <v>1.6587979100000001</v>
      </c>
    </row>
    <row r="1168" spans="1:13">
      <c r="A1168" s="55" t="str">
        <f t="shared" si="18"/>
        <v>Y0AIDDD</v>
      </c>
      <c r="B1168" s="55" t="s">
        <v>2891</v>
      </c>
      <c r="C1168" s="55" t="s">
        <v>1954</v>
      </c>
      <c r="D1168" s="55"/>
      <c r="G1168" s="250">
        <v>1166</v>
      </c>
      <c r="H1168" s="253" t="s">
        <v>3468</v>
      </c>
      <c r="I1168" s="253" t="s">
        <v>3145</v>
      </c>
      <c r="J1168" s="75">
        <v>45111</v>
      </c>
      <c r="K1168" s="75">
        <v>45111</v>
      </c>
      <c r="L1168" s="256">
        <v>2.63387E-3</v>
      </c>
      <c r="M1168" s="251">
        <v>2.63387E-3</v>
      </c>
    </row>
    <row r="1169" spans="1:13">
      <c r="A1169" s="55" t="str">
        <f t="shared" si="18"/>
        <v>Y0ECDWD</v>
      </c>
      <c r="B1169" s="55" t="s">
        <v>1953</v>
      </c>
      <c r="C1169" s="55" t="s">
        <v>1946</v>
      </c>
      <c r="D1169" s="55"/>
      <c r="G1169" s="250">
        <v>1167</v>
      </c>
      <c r="H1169" s="253" t="s">
        <v>1173</v>
      </c>
      <c r="I1169" s="253" t="s">
        <v>3065</v>
      </c>
      <c r="J1169" s="75">
        <v>45111</v>
      </c>
      <c r="K1169" s="75">
        <v>45111</v>
      </c>
      <c r="L1169" s="256">
        <v>1.2849189700000001</v>
      </c>
      <c r="M1169" s="251">
        <v>1.2849189700000001</v>
      </c>
    </row>
    <row r="1170" spans="1:13">
      <c r="A1170" s="55" t="str">
        <f t="shared" si="18"/>
        <v>Y0EEDDD</v>
      </c>
      <c r="B1170" s="55" t="s">
        <v>1945</v>
      </c>
      <c r="C1170" s="55" t="s">
        <v>1954</v>
      </c>
      <c r="D1170" s="55"/>
      <c r="G1170" s="250">
        <v>1168</v>
      </c>
      <c r="H1170" s="253" t="s">
        <v>1348</v>
      </c>
      <c r="I1170" s="253" t="s">
        <v>3082</v>
      </c>
      <c r="J1170" s="75">
        <v>45111</v>
      </c>
      <c r="K1170" s="75">
        <v>45111</v>
      </c>
      <c r="L1170" s="256">
        <v>0.37474154999999998</v>
      </c>
      <c r="M1170" s="251">
        <v>0.37474154999999998</v>
      </c>
    </row>
    <row r="1171" spans="1:13">
      <c r="A1171" s="55" t="str">
        <f t="shared" si="18"/>
        <v>Y0EERDD</v>
      </c>
      <c r="B1171" s="55" t="s">
        <v>1945</v>
      </c>
      <c r="C1171" s="55" t="s">
        <v>58</v>
      </c>
      <c r="D1171" s="55"/>
      <c r="G1171" s="250">
        <v>1169</v>
      </c>
      <c r="H1171" s="253" t="s">
        <v>1343</v>
      </c>
      <c r="I1171" s="253" t="s">
        <v>3086</v>
      </c>
      <c r="J1171" s="75">
        <v>45111</v>
      </c>
      <c r="K1171" s="75">
        <v>45111</v>
      </c>
      <c r="L1171" s="256">
        <v>0.35124695</v>
      </c>
      <c r="M1171" s="251">
        <v>0.35124695</v>
      </c>
    </row>
    <row r="1172" spans="1:13">
      <c r="A1172" s="55" t="str">
        <f t="shared" si="18"/>
        <v>Y0BLWD</v>
      </c>
      <c r="B1172" s="55" t="s">
        <v>2899</v>
      </c>
      <c r="C1172" s="55" t="s">
        <v>47</v>
      </c>
      <c r="D1172" s="55"/>
      <c r="G1172" s="250">
        <v>1170</v>
      </c>
      <c r="H1172" s="253">
        <v>126</v>
      </c>
      <c r="I1172" s="253" t="s">
        <v>3103</v>
      </c>
      <c r="J1172" s="75">
        <v>45111</v>
      </c>
      <c r="K1172" s="75">
        <v>45111</v>
      </c>
      <c r="L1172" s="256">
        <v>2.189607E-2</v>
      </c>
      <c r="M1172" s="251">
        <v>2.189607E-2</v>
      </c>
    </row>
    <row r="1173" spans="1:13">
      <c r="A1173" s="55" t="str">
        <f t="shared" si="18"/>
        <v>Y0ESSWD</v>
      </c>
      <c r="B1173" s="55" t="s">
        <v>1940</v>
      </c>
      <c r="C1173" s="55" t="s">
        <v>1975</v>
      </c>
      <c r="D1173" s="55"/>
      <c r="G1173" s="250">
        <v>1171</v>
      </c>
      <c r="H1173" s="253" t="s">
        <v>495</v>
      </c>
      <c r="I1173" s="253" t="s">
        <v>3081</v>
      </c>
      <c r="J1173" s="75">
        <v>45111</v>
      </c>
      <c r="K1173" s="75">
        <v>45111</v>
      </c>
      <c r="L1173" s="256">
        <v>1.4105064</v>
      </c>
      <c r="M1173" s="251">
        <v>1.4105064</v>
      </c>
    </row>
    <row r="1174" spans="1:13">
      <c r="A1174" s="55" t="str">
        <f t="shared" si="18"/>
        <v>Y0BLDDD</v>
      </c>
      <c r="B1174" s="55" t="s">
        <v>2899</v>
      </c>
      <c r="C1174" s="55" t="s">
        <v>1954</v>
      </c>
      <c r="D1174" s="55"/>
      <c r="G1174" s="250">
        <v>1172</v>
      </c>
      <c r="H1174" s="253" t="s">
        <v>3462</v>
      </c>
      <c r="I1174" s="253" t="s">
        <v>3096</v>
      </c>
      <c r="J1174" s="75">
        <v>45111</v>
      </c>
      <c r="K1174" s="75">
        <v>45111</v>
      </c>
      <c r="L1174" s="256">
        <v>3.1078099999999999E-3</v>
      </c>
      <c r="M1174" s="251">
        <v>3.1078099999999999E-3</v>
      </c>
    </row>
    <row r="1175" spans="1:13">
      <c r="A1175" s="55" t="str">
        <f t="shared" si="18"/>
        <v>Y0BLDDI</v>
      </c>
      <c r="B1175" s="55" t="s">
        <v>2899</v>
      </c>
      <c r="C1175" s="55" t="s">
        <v>4304</v>
      </c>
      <c r="D1175" s="55"/>
      <c r="G1175" s="250">
        <v>1173</v>
      </c>
      <c r="H1175" s="253">
        <v>125</v>
      </c>
      <c r="I1175" s="253" t="s">
        <v>3100</v>
      </c>
      <c r="J1175" s="75">
        <v>45111</v>
      </c>
      <c r="K1175" s="75">
        <v>45111</v>
      </c>
      <c r="L1175" s="256">
        <v>3.01899E-3</v>
      </c>
      <c r="M1175" s="251">
        <v>3.01899E-3</v>
      </c>
    </row>
    <row r="1176" spans="1:13">
      <c r="A1176" s="55" t="str">
        <f t="shared" si="18"/>
        <v>Y0AISDD</v>
      </c>
      <c r="B1176" s="55" t="s">
        <v>2891</v>
      </c>
      <c r="C1176" s="55" t="s">
        <v>1971</v>
      </c>
      <c r="D1176" s="55"/>
      <c r="G1176" s="250">
        <v>1174</v>
      </c>
      <c r="H1176" s="253" t="s">
        <v>3465</v>
      </c>
      <c r="I1176" s="253" t="s">
        <v>3149</v>
      </c>
      <c r="J1176" s="75">
        <v>45111</v>
      </c>
      <c r="K1176" s="75">
        <v>45111</v>
      </c>
      <c r="L1176" s="256">
        <v>2.3839099999999999E-3</v>
      </c>
      <c r="M1176" s="251">
        <v>2.3839099999999999E-3</v>
      </c>
    </row>
    <row r="1177" spans="1:13">
      <c r="A1177" s="55" t="str">
        <f t="shared" si="18"/>
        <v>Y0AISWD</v>
      </c>
      <c r="B1177" s="55" t="s">
        <v>2891</v>
      </c>
      <c r="C1177" s="55" t="s">
        <v>1975</v>
      </c>
      <c r="D1177" s="55"/>
      <c r="G1177" s="250">
        <v>1175</v>
      </c>
      <c r="H1177" s="254" t="s">
        <v>3491</v>
      </c>
      <c r="I1177" s="253" t="s">
        <v>3152</v>
      </c>
      <c r="J1177" s="75">
        <v>45111</v>
      </c>
      <c r="K1177" s="75">
        <v>45111</v>
      </c>
      <c r="L1177" s="256">
        <v>3.2498499999999999E-3</v>
      </c>
      <c r="M1177" s="251">
        <v>3.2498499999999999E-3</v>
      </c>
    </row>
    <row r="1178" spans="1:13">
      <c r="A1178" s="55" t="str">
        <f t="shared" si="18"/>
        <v>IgnoreIgnore</v>
      </c>
      <c r="B1178" s="55" t="s">
        <v>1291</v>
      </c>
      <c r="C1178" s="55" t="s">
        <v>1291</v>
      </c>
      <c r="D1178" s="55"/>
      <c r="G1178" s="250">
        <v>1176</v>
      </c>
      <c r="H1178" s="253" t="s">
        <v>4313</v>
      </c>
      <c r="I1178" s="253" t="s">
        <v>4314</v>
      </c>
      <c r="J1178" s="75">
        <v>45111</v>
      </c>
      <c r="K1178" s="75">
        <v>45111</v>
      </c>
      <c r="L1178" s="256">
        <v>1.2849189700000001</v>
      </c>
      <c r="M1178" s="251">
        <v>1.2849189700000001</v>
      </c>
    </row>
    <row r="1179" spans="1:13">
      <c r="A1179" s="55" t="str">
        <f t="shared" si="18"/>
        <v>IgnoreIgnore</v>
      </c>
      <c r="B1179" s="55" t="s">
        <v>1291</v>
      </c>
      <c r="C1179" s="55" t="s">
        <v>1291</v>
      </c>
      <c r="D1179" s="55"/>
      <c r="G1179" s="250">
        <v>1177</v>
      </c>
      <c r="H1179" s="253" t="s">
        <v>4311</v>
      </c>
      <c r="I1179" s="253" t="s">
        <v>4312</v>
      </c>
      <c r="J1179" s="75">
        <v>45111</v>
      </c>
      <c r="K1179" s="75">
        <v>45111</v>
      </c>
      <c r="L1179" s="251">
        <v>1.6587979100000001</v>
      </c>
      <c r="M1179" s="251">
        <v>1.6587979100000001</v>
      </c>
    </row>
    <row r="1180" spans="1:13">
      <c r="A1180" s="55" t="str">
        <f t="shared" si="18"/>
        <v>Y0EEDWD</v>
      </c>
      <c r="B1180" s="55" t="s">
        <v>1945</v>
      </c>
      <c r="C1180" s="55" t="s">
        <v>1946</v>
      </c>
      <c r="D1180" s="55"/>
      <c r="G1180" s="250">
        <v>1178</v>
      </c>
      <c r="H1180" s="253" t="s">
        <v>1360</v>
      </c>
      <c r="I1180" s="253" t="s">
        <v>3085</v>
      </c>
      <c r="J1180" s="75">
        <v>45111</v>
      </c>
      <c r="K1180" s="75">
        <v>45111</v>
      </c>
      <c r="L1180" s="251">
        <v>1.6605964200000001</v>
      </c>
      <c r="M1180" s="251">
        <v>1.6605964200000001</v>
      </c>
    </row>
    <row r="1181" spans="1:13">
      <c r="A1181" s="55" t="str">
        <f t="shared" si="18"/>
        <v>Y0ESDWD</v>
      </c>
      <c r="B1181" s="55" t="s">
        <v>1940</v>
      </c>
      <c r="C1181" s="55" t="s">
        <v>1946</v>
      </c>
      <c r="D1181" s="55"/>
      <c r="G1181" s="250">
        <v>1179</v>
      </c>
      <c r="H1181" s="253" t="s">
        <v>508</v>
      </c>
      <c r="I1181" s="253" t="s">
        <v>3073</v>
      </c>
      <c r="J1181" s="75">
        <v>45111</v>
      </c>
      <c r="K1181" s="75">
        <v>45111</v>
      </c>
      <c r="L1181" s="256">
        <v>1.7072523900000001</v>
      </c>
      <c r="M1181" s="251">
        <v>1.7072523900000001</v>
      </c>
    </row>
    <row r="1182" spans="1:13">
      <c r="A1182" s="55" t="str">
        <f t="shared" si="18"/>
        <v>Y0EERWD</v>
      </c>
      <c r="B1182" s="55" t="s">
        <v>1945</v>
      </c>
      <c r="C1182" s="55" t="s">
        <v>59</v>
      </c>
      <c r="D1182" s="55"/>
      <c r="G1182" s="250">
        <v>1180</v>
      </c>
      <c r="H1182" s="253" t="s">
        <v>1358</v>
      </c>
      <c r="I1182" s="253" t="s">
        <v>3089</v>
      </c>
      <c r="J1182" s="75">
        <v>45111</v>
      </c>
      <c r="K1182" s="75">
        <v>45111</v>
      </c>
      <c r="L1182" s="256">
        <v>1.66431665</v>
      </c>
      <c r="M1182" s="251">
        <v>1.66431665</v>
      </c>
    </row>
    <row r="1183" spans="1:13">
      <c r="A1183" s="55" t="str">
        <f t="shared" si="18"/>
        <v>IgnoreIgnore</v>
      </c>
      <c r="B1183" s="55" t="s">
        <v>1291</v>
      </c>
      <c r="C1183" s="55" t="s">
        <v>1291</v>
      </c>
      <c r="D1183" s="55"/>
      <c r="G1183" s="250">
        <v>1181</v>
      </c>
      <c r="H1183" s="253" t="s">
        <v>4309</v>
      </c>
      <c r="I1183" s="253" t="s">
        <v>4310</v>
      </c>
      <c r="J1183" s="75">
        <v>45111</v>
      </c>
      <c r="K1183" s="75">
        <v>45111</v>
      </c>
      <c r="L1183" s="256">
        <v>1.5608793999999999</v>
      </c>
      <c r="M1183" s="251">
        <v>1.5608793999999999</v>
      </c>
    </row>
    <row r="1184" spans="1:13">
      <c r="A1184" s="55" t="str">
        <f t="shared" si="18"/>
        <v>Y0ESRWD</v>
      </c>
      <c r="B1184" s="55" t="s">
        <v>1940</v>
      </c>
      <c r="C1184" s="55" t="s">
        <v>59</v>
      </c>
      <c r="D1184" s="55"/>
      <c r="G1184" s="250">
        <v>1182</v>
      </c>
      <c r="H1184" s="253" t="s">
        <v>506</v>
      </c>
      <c r="I1184" s="253" t="s">
        <v>3080</v>
      </c>
      <c r="J1184" s="75">
        <v>45111</v>
      </c>
      <c r="K1184" s="75">
        <v>45111</v>
      </c>
      <c r="L1184" s="256">
        <v>1.5608793999999999</v>
      </c>
      <c r="M1184" s="251">
        <v>1.5608793999999999</v>
      </c>
    </row>
    <row r="1185" spans="1:13">
      <c r="A1185" s="55" t="str">
        <f t="shared" si="18"/>
        <v>Y0ESSDD</v>
      </c>
      <c r="B1185" s="55" t="s">
        <v>1940</v>
      </c>
      <c r="C1185" s="55" t="s">
        <v>1971</v>
      </c>
      <c r="D1185" s="55"/>
      <c r="G1185" s="250">
        <v>1183</v>
      </c>
      <c r="H1185" s="253" t="s">
        <v>491</v>
      </c>
      <c r="I1185" s="253" t="s">
        <v>3075</v>
      </c>
      <c r="J1185" s="75">
        <v>45111</v>
      </c>
      <c r="K1185" s="75">
        <v>45111</v>
      </c>
      <c r="L1185" s="256">
        <v>0.21598067000000001</v>
      </c>
      <c r="M1185" s="251">
        <v>0.21598067000000001</v>
      </c>
    </row>
    <row r="1186" spans="1:13">
      <c r="A1186" s="55" t="str">
        <f t="shared" si="18"/>
        <v>IgnoreIgnore</v>
      </c>
      <c r="B1186" s="55" t="s">
        <v>1291</v>
      </c>
      <c r="C1186" s="55" t="s">
        <v>1291</v>
      </c>
      <c r="D1186" s="55"/>
      <c r="G1186" s="250">
        <v>1184</v>
      </c>
      <c r="H1186" s="253" t="s">
        <v>4315</v>
      </c>
      <c r="I1186" s="253" t="s">
        <v>4316</v>
      </c>
      <c r="J1186" s="75">
        <v>45111</v>
      </c>
      <c r="K1186" s="75">
        <v>45111</v>
      </c>
      <c r="L1186" s="256">
        <v>1.7072523900000001</v>
      </c>
      <c r="M1186" s="251">
        <v>1.7072523900000001</v>
      </c>
    </row>
    <row r="1187" spans="1:13">
      <c r="A1187" s="55" t="str">
        <f t="shared" si="18"/>
        <v>Y0ESDDD</v>
      </c>
      <c r="B1187" s="55" t="s">
        <v>1940</v>
      </c>
      <c r="C1187" s="55" t="s">
        <v>1954</v>
      </c>
      <c r="D1187" s="55"/>
      <c r="G1187" s="250">
        <v>1185</v>
      </c>
      <c r="H1187" s="253" t="s">
        <v>477</v>
      </c>
      <c r="I1187" s="253" t="s">
        <v>3071</v>
      </c>
      <c r="J1187" s="75">
        <v>45111</v>
      </c>
      <c r="K1187" s="75">
        <v>45111</v>
      </c>
      <c r="L1187" s="256">
        <v>0.21484085999999999</v>
      </c>
      <c r="M1187" s="251">
        <v>0.21484085999999999</v>
      </c>
    </row>
    <row r="1188" spans="1:13">
      <c r="A1188" s="55" t="str">
        <f t="shared" si="18"/>
        <v>Y0BLDWD</v>
      </c>
      <c r="B1188" s="55" t="s">
        <v>2899</v>
      </c>
      <c r="C1188" s="55" t="s">
        <v>1946</v>
      </c>
      <c r="D1188" s="55"/>
      <c r="G1188" s="250">
        <v>1186</v>
      </c>
      <c r="H1188" s="254" t="s">
        <v>3495</v>
      </c>
      <c r="I1188" s="253" t="s">
        <v>3099</v>
      </c>
      <c r="J1188" s="75">
        <v>45111</v>
      </c>
      <c r="K1188" s="75">
        <v>45111</v>
      </c>
      <c r="L1188" s="256">
        <v>2.2799420000000001E-2</v>
      </c>
      <c r="M1188" s="251">
        <v>2.2799420000000001E-2</v>
      </c>
    </row>
    <row r="1189" spans="1:13">
      <c r="A1189" s="55" t="str">
        <f t="shared" si="18"/>
        <v>Y0ESIDD</v>
      </c>
      <c r="B1189" s="55" t="s">
        <v>1940</v>
      </c>
      <c r="C1189" s="55" t="s">
        <v>67</v>
      </c>
      <c r="D1189" s="55"/>
      <c r="G1189" s="250">
        <v>1187</v>
      </c>
      <c r="H1189" s="253" t="s">
        <v>483</v>
      </c>
      <c r="I1189" s="253" t="s">
        <v>3076</v>
      </c>
      <c r="J1189" s="75">
        <v>45111</v>
      </c>
      <c r="K1189" s="75">
        <v>45111</v>
      </c>
      <c r="L1189" s="256">
        <v>0.33068942000000001</v>
      </c>
      <c r="M1189" s="251">
        <v>0.33068942000000001</v>
      </c>
    </row>
    <row r="1190" spans="1:13">
      <c r="A1190" s="55" t="str">
        <f t="shared" si="18"/>
        <v>Y0AIDWD</v>
      </c>
      <c r="B1190" s="55" t="s">
        <v>2891</v>
      </c>
      <c r="C1190" s="55" t="s">
        <v>1946</v>
      </c>
      <c r="D1190" s="55"/>
      <c r="G1190" s="250">
        <v>1188</v>
      </c>
      <c r="H1190" s="253" t="s">
        <v>3486</v>
      </c>
      <c r="I1190" s="253" t="s">
        <v>3148</v>
      </c>
      <c r="J1190" s="75">
        <v>45111</v>
      </c>
      <c r="K1190" s="75">
        <v>45111</v>
      </c>
      <c r="L1190" s="251">
        <v>4.7507399999999998E-3</v>
      </c>
      <c r="M1190" s="251">
        <v>4.7507399999999998E-3</v>
      </c>
    </row>
    <row r="1191" spans="1:13">
      <c r="A1191" s="55" t="str">
        <f t="shared" si="18"/>
        <v>Y0ECRDD</v>
      </c>
      <c r="B1191" s="55" t="s">
        <v>1953</v>
      </c>
      <c r="C1191" s="55" t="s">
        <v>58</v>
      </c>
      <c r="D1191" s="55"/>
      <c r="G1191" s="250">
        <v>1189</v>
      </c>
      <c r="H1191" s="253" t="s">
        <v>1157</v>
      </c>
      <c r="I1191" s="253" t="s">
        <v>3066</v>
      </c>
      <c r="J1191" s="75">
        <v>45111</v>
      </c>
      <c r="K1191" s="75">
        <v>45111</v>
      </c>
      <c r="L1191" s="251">
        <v>0.17428668999999999</v>
      </c>
      <c r="M1191" s="251">
        <v>0.17428668999999999</v>
      </c>
    </row>
    <row r="1192" spans="1:13">
      <c r="A1192" s="55" t="str">
        <f t="shared" si="18"/>
        <v>Y0BLDDI</v>
      </c>
      <c r="B1192" s="55" t="s">
        <v>2899</v>
      </c>
      <c r="C1192" s="55" t="s">
        <v>4304</v>
      </c>
      <c r="D1192" s="55"/>
      <c r="G1192" s="250">
        <v>1190</v>
      </c>
      <c r="H1192" s="253">
        <v>125</v>
      </c>
      <c r="I1192" s="253" t="s">
        <v>3100</v>
      </c>
      <c r="J1192" s="75">
        <v>45112</v>
      </c>
      <c r="K1192" s="75">
        <v>45112</v>
      </c>
      <c r="L1192" s="256">
        <v>1.7156300000000001E-3</v>
      </c>
      <c r="M1192" s="251">
        <v>1.7156300000000001E-3</v>
      </c>
    </row>
    <row r="1193" spans="1:13">
      <c r="A1193" s="55" t="str">
        <f t="shared" si="18"/>
        <v>Y0ESIDD</v>
      </c>
      <c r="B1193" s="55" t="s">
        <v>1940</v>
      </c>
      <c r="C1193" s="55" t="s">
        <v>67</v>
      </c>
      <c r="D1193" s="55"/>
      <c r="G1193" s="250">
        <v>1191</v>
      </c>
      <c r="H1193" s="253" t="s">
        <v>483</v>
      </c>
      <c r="I1193" s="253" t="s">
        <v>3076</v>
      </c>
      <c r="J1193" s="75">
        <v>45112</v>
      </c>
      <c r="K1193" s="75">
        <v>45112</v>
      </c>
      <c r="L1193" s="256">
        <v>0.28437616999999998</v>
      </c>
      <c r="M1193" s="251">
        <v>0.28437616999999998</v>
      </c>
    </row>
    <row r="1194" spans="1:13">
      <c r="A1194" s="55" t="str">
        <f t="shared" si="18"/>
        <v>Y0ESSDD</v>
      </c>
      <c r="B1194" s="55" t="s">
        <v>1940</v>
      </c>
      <c r="C1194" s="55" t="s">
        <v>1971</v>
      </c>
      <c r="D1194" s="55"/>
      <c r="G1194" s="250">
        <v>1192</v>
      </c>
      <c r="H1194" s="253" t="s">
        <v>491</v>
      </c>
      <c r="I1194" s="253" t="s">
        <v>3075</v>
      </c>
      <c r="J1194" s="75">
        <v>45112</v>
      </c>
      <c r="K1194" s="75">
        <v>45112</v>
      </c>
      <c r="L1194" s="256">
        <v>0.18538878</v>
      </c>
      <c r="M1194" s="251">
        <v>0.18538878</v>
      </c>
    </row>
    <row r="1195" spans="1:13">
      <c r="A1195" s="55" t="str">
        <f t="shared" si="18"/>
        <v>Y0ECRDD</v>
      </c>
      <c r="B1195" s="55" t="s">
        <v>1953</v>
      </c>
      <c r="C1195" s="55" t="s">
        <v>58</v>
      </c>
      <c r="D1195" s="55"/>
      <c r="G1195" s="250">
        <v>1193</v>
      </c>
      <c r="H1195" s="254" t="s">
        <v>1157</v>
      </c>
      <c r="I1195" s="253" t="s">
        <v>3066</v>
      </c>
      <c r="J1195" s="75">
        <v>45112</v>
      </c>
      <c r="K1195" s="75">
        <v>45112</v>
      </c>
      <c r="L1195" s="256">
        <v>0.17378974</v>
      </c>
      <c r="M1195" s="251">
        <v>0.17378974</v>
      </c>
    </row>
    <row r="1196" spans="1:13">
      <c r="A1196" s="55" t="str">
        <f t="shared" si="18"/>
        <v>Y0BLDDD</v>
      </c>
      <c r="B1196" s="55" t="s">
        <v>2899</v>
      </c>
      <c r="C1196" s="55" t="s">
        <v>1954</v>
      </c>
      <c r="D1196" s="55"/>
      <c r="G1196" s="250">
        <v>1194</v>
      </c>
      <c r="H1196" s="253" t="s">
        <v>3462</v>
      </c>
      <c r="I1196" s="253" t="s">
        <v>3096</v>
      </c>
      <c r="J1196" s="75">
        <v>45112</v>
      </c>
      <c r="K1196" s="75">
        <v>45112</v>
      </c>
      <c r="L1196" s="251">
        <v>1.80473E-3</v>
      </c>
      <c r="M1196" s="251">
        <v>1.80473E-3</v>
      </c>
    </row>
    <row r="1197" spans="1:13">
      <c r="A1197" s="55" t="str">
        <f t="shared" si="18"/>
        <v>Y0ESRDD</v>
      </c>
      <c r="B1197" s="55" t="s">
        <v>1940</v>
      </c>
      <c r="C1197" s="55" t="s">
        <v>58</v>
      </c>
      <c r="D1197" s="55"/>
      <c r="G1197" s="250">
        <v>1195</v>
      </c>
      <c r="H1197" s="253" t="s">
        <v>474</v>
      </c>
      <c r="I1197" s="253" t="s">
        <v>3077</v>
      </c>
      <c r="J1197" s="75">
        <v>45112</v>
      </c>
      <c r="K1197" s="75">
        <v>45112</v>
      </c>
      <c r="L1197" s="256">
        <v>0.18211139000000001</v>
      </c>
      <c r="M1197" s="251">
        <v>0.18211139000000001</v>
      </c>
    </row>
    <row r="1198" spans="1:13">
      <c r="A1198" s="55" t="str">
        <f t="shared" si="18"/>
        <v>Y0EERDD</v>
      </c>
      <c r="B1198" s="55" t="s">
        <v>1945</v>
      </c>
      <c r="C1198" s="55" t="s">
        <v>58</v>
      </c>
      <c r="D1198" s="55"/>
      <c r="G1198" s="250">
        <v>1196</v>
      </c>
      <c r="H1198" s="254" t="s">
        <v>1343</v>
      </c>
      <c r="I1198" s="253" t="s">
        <v>3086</v>
      </c>
      <c r="J1198" s="75">
        <v>45112</v>
      </c>
      <c r="K1198" s="75">
        <v>45112</v>
      </c>
      <c r="L1198" s="256">
        <v>0.20831403000000001</v>
      </c>
      <c r="M1198" s="251">
        <v>0.20831403000000001</v>
      </c>
    </row>
    <row r="1199" spans="1:13">
      <c r="A1199" s="55" t="str">
        <f t="shared" si="18"/>
        <v>Y0EEDDD</v>
      </c>
      <c r="B1199" s="55" t="s">
        <v>1945</v>
      </c>
      <c r="C1199" s="55" t="s">
        <v>1954</v>
      </c>
      <c r="D1199" s="55"/>
      <c r="G1199" s="250">
        <v>1197</v>
      </c>
      <c r="H1199" s="253" t="s">
        <v>1348</v>
      </c>
      <c r="I1199" s="253" t="s">
        <v>3082</v>
      </c>
      <c r="J1199" s="75">
        <v>45112</v>
      </c>
      <c r="K1199" s="75">
        <v>45112</v>
      </c>
      <c r="L1199" s="251">
        <v>0.22485809000000001</v>
      </c>
      <c r="M1199" s="251">
        <v>0.22485809000000001</v>
      </c>
    </row>
    <row r="1200" spans="1:13">
      <c r="A1200" s="55" t="str">
        <f t="shared" si="18"/>
        <v>Y0ESDDD</v>
      </c>
      <c r="B1200" s="55" t="s">
        <v>1940</v>
      </c>
      <c r="C1200" s="55" t="s">
        <v>1954</v>
      </c>
      <c r="D1200" s="55"/>
      <c r="G1200" s="250">
        <v>1198</v>
      </c>
      <c r="H1200" s="253" t="s">
        <v>477</v>
      </c>
      <c r="I1200" s="253" t="s">
        <v>3071</v>
      </c>
      <c r="J1200" s="75">
        <v>45112</v>
      </c>
      <c r="K1200" s="75">
        <v>45112</v>
      </c>
      <c r="L1200" s="256">
        <v>0.18479402</v>
      </c>
      <c r="M1200" s="251">
        <v>0.18479402</v>
      </c>
    </row>
    <row r="1201" spans="1:13">
      <c r="A1201" s="55" t="str">
        <f t="shared" si="18"/>
        <v>Y0ECDDD</v>
      </c>
      <c r="B1201" s="55" t="s">
        <v>1953</v>
      </c>
      <c r="C1201" s="55" t="s">
        <v>1954</v>
      </c>
      <c r="D1201" s="55"/>
      <c r="G1201" s="250">
        <v>1199</v>
      </c>
      <c r="H1201" s="253" t="s">
        <v>1161</v>
      </c>
      <c r="I1201" s="253" t="s">
        <v>3062</v>
      </c>
      <c r="J1201" s="75">
        <v>45112</v>
      </c>
      <c r="K1201" s="75">
        <v>45112</v>
      </c>
      <c r="L1201" s="256">
        <v>0.16482944999999999</v>
      </c>
      <c r="M1201" s="251">
        <v>0.16482944999999999</v>
      </c>
    </row>
    <row r="1202" spans="1:13">
      <c r="A1202" s="55" t="str">
        <f t="shared" si="18"/>
        <v>Y0AIDDD</v>
      </c>
      <c r="B1202" s="55" t="s">
        <v>2891</v>
      </c>
      <c r="C1202" s="55" t="s">
        <v>1954</v>
      </c>
      <c r="D1202" s="55"/>
      <c r="G1202" s="250">
        <v>1200</v>
      </c>
      <c r="H1202" s="253" t="s">
        <v>3468</v>
      </c>
      <c r="I1202" s="253" t="s">
        <v>3145</v>
      </c>
      <c r="J1202" s="75">
        <v>45112</v>
      </c>
      <c r="K1202" s="75">
        <v>45112</v>
      </c>
      <c r="L1202" s="256">
        <v>4.1966800000000004E-3</v>
      </c>
      <c r="M1202" s="251">
        <v>4.1966800000000004E-3</v>
      </c>
    </row>
    <row r="1203" spans="1:13">
      <c r="A1203" s="55" t="str">
        <f t="shared" si="18"/>
        <v>Y0AISDD</v>
      </c>
      <c r="B1203" s="55" t="s">
        <v>2891</v>
      </c>
      <c r="C1203" s="55" t="s">
        <v>1971</v>
      </c>
      <c r="D1203" s="55"/>
      <c r="G1203" s="250">
        <v>1201</v>
      </c>
      <c r="H1203" s="253" t="s">
        <v>3465</v>
      </c>
      <c r="I1203" s="253" t="s">
        <v>3149</v>
      </c>
      <c r="J1203" s="75">
        <v>45112</v>
      </c>
      <c r="K1203" s="75">
        <v>45112</v>
      </c>
      <c r="L1203" s="256">
        <v>4.05317E-3</v>
      </c>
      <c r="M1203" s="251">
        <v>4.05317E-3</v>
      </c>
    </row>
    <row r="1204" spans="1:13">
      <c r="A1204" s="55" t="str">
        <f t="shared" si="18"/>
        <v>Y0ECRDD</v>
      </c>
      <c r="B1204" s="55" t="s">
        <v>1953</v>
      </c>
      <c r="C1204" s="55" t="s">
        <v>58</v>
      </c>
      <c r="D1204" s="55"/>
      <c r="G1204" s="250">
        <v>1202</v>
      </c>
      <c r="H1204" s="253" t="s">
        <v>1157</v>
      </c>
      <c r="I1204" s="253" t="s">
        <v>3066</v>
      </c>
      <c r="J1204" s="75">
        <v>45113</v>
      </c>
      <c r="K1204" s="75">
        <v>45113</v>
      </c>
      <c r="L1204" s="256">
        <v>0.17393264999999999</v>
      </c>
      <c r="M1204" s="251">
        <v>0.17393264999999999</v>
      </c>
    </row>
    <row r="1205" spans="1:13">
      <c r="A1205" s="55" t="str">
        <f t="shared" si="18"/>
        <v>Y0ECDDD</v>
      </c>
      <c r="B1205" s="55" t="s">
        <v>1953</v>
      </c>
      <c r="C1205" s="55" t="s">
        <v>1954</v>
      </c>
      <c r="D1205" s="55"/>
      <c r="G1205" s="250">
        <v>1203</v>
      </c>
      <c r="H1205" s="253" t="s">
        <v>1161</v>
      </c>
      <c r="I1205" s="253" t="s">
        <v>3062</v>
      </c>
      <c r="J1205" s="75">
        <v>45113</v>
      </c>
      <c r="K1205" s="75">
        <v>45113</v>
      </c>
      <c r="L1205" s="256">
        <v>0.17899712000000001</v>
      </c>
      <c r="M1205" s="251">
        <v>0.17899712000000001</v>
      </c>
    </row>
    <row r="1206" spans="1:13">
      <c r="A1206" s="55" t="str">
        <f t="shared" si="18"/>
        <v>Y0EEDDD</v>
      </c>
      <c r="B1206" s="55" t="s">
        <v>1945</v>
      </c>
      <c r="C1206" s="55" t="s">
        <v>1954</v>
      </c>
      <c r="D1206" s="55"/>
      <c r="G1206" s="250">
        <v>1204</v>
      </c>
      <c r="H1206" s="253" t="s">
        <v>1348</v>
      </c>
      <c r="I1206" s="253" t="s">
        <v>3082</v>
      </c>
      <c r="J1206" s="75">
        <v>45113</v>
      </c>
      <c r="K1206" s="75">
        <v>45113</v>
      </c>
      <c r="L1206" s="256">
        <v>0.16712858999999999</v>
      </c>
      <c r="M1206" s="251">
        <v>0.16712858999999999</v>
      </c>
    </row>
    <row r="1207" spans="1:13">
      <c r="A1207" s="55" t="str">
        <f t="shared" si="18"/>
        <v>Y0EERDD</v>
      </c>
      <c r="B1207" s="55" t="s">
        <v>1945</v>
      </c>
      <c r="C1207" s="55" t="s">
        <v>58</v>
      </c>
      <c r="D1207" s="55"/>
      <c r="G1207" s="250">
        <v>1205</v>
      </c>
      <c r="H1207" s="253" t="s">
        <v>1343</v>
      </c>
      <c r="I1207" s="253" t="s">
        <v>3086</v>
      </c>
      <c r="J1207" s="75">
        <v>45113</v>
      </c>
      <c r="K1207" s="75">
        <v>45113</v>
      </c>
      <c r="L1207" s="256">
        <v>0.15208743999999999</v>
      </c>
      <c r="M1207" s="251">
        <v>0.15208743999999999</v>
      </c>
    </row>
    <row r="1208" spans="1:13">
      <c r="A1208" s="55" t="str">
        <f t="shared" si="18"/>
        <v>Y0ESRDD</v>
      </c>
      <c r="B1208" s="55" t="s">
        <v>1940</v>
      </c>
      <c r="C1208" s="55" t="s">
        <v>58</v>
      </c>
      <c r="D1208" s="55"/>
      <c r="G1208" s="250">
        <v>1206</v>
      </c>
      <c r="H1208" s="253" t="s">
        <v>474</v>
      </c>
      <c r="I1208" s="253" t="s">
        <v>3077</v>
      </c>
      <c r="J1208" s="75">
        <v>45113</v>
      </c>
      <c r="K1208" s="75">
        <v>45113</v>
      </c>
      <c r="L1208" s="256">
        <v>0.18862457999999999</v>
      </c>
      <c r="M1208" s="251">
        <v>0.18862457999999999</v>
      </c>
    </row>
    <row r="1209" spans="1:13">
      <c r="A1209" s="55" t="str">
        <f t="shared" si="18"/>
        <v>Y0ESSDD</v>
      </c>
      <c r="B1209" s="55" t="s">
        <v>1940</v>
      </c>
      <c r="C1209" s="55" t="s">
        <v>1971</v>
      </c>
      <c r="D1209" s="55"/>
      <c r="G1209" s="250">
        <v>1207</v>
      </c>
      <c r="H1209" s="253" t="s">
        <v>491</v>
      </c>
      <c r="I1209" s="253" t="s">
        <v>3075</v>
      </c>
      <c r="J1209" s="75">
        <v>45113</v>
      </c>
      <c r="K1209" s="75">
        <v>45113</v>
      </c>
      <c r="L1209" s="256">
        <v>0.19198436999999999</v>
      </c>
      <c r="M1209" s="251">
        <v>0.19198436999999999</v>
      </c>
    </row>
    <row r="1210" spans="1:13">
      <c r="A1210" s="55" t="str">
        <f t="shared" si="18"/>
        <v>Y0ESDDD</v>
      </c>
      <c r="B1210" s="55" t="s">
        <v>1940</v>
      </c>
      <c r="C1210" s="55" t="s">
        <v>1954</v>
      </c>
      <c r="D1210" s="55"/>
      <c r="G1210" s="250">
        <v>1208</v>
      </c>
      <c r="H1210" s="253" t="s">
        <v>477</v>
      </c>
      <c r="I1210" s="253" t="s">
        <v>3071</v>
      </c>
      <c r="J1210" s="75">
        <v>45113</v>
      </c>
      <c r="K1210" s="75">
        <v>45113</v>
      </c>
      <c r="L1210" s="256">
        <v>0.19127390999999999</v>
      </c>
      <c r="M1210" s="251">
        <v>0.19127390999999999</v>
      </c>
    </row>
    <row r="1211" spans="1:13">
      <c r="A1211" s="55" t="str">
        <f t="shared" si="18"/>
        <v>Y0ESIDD</v>
      </c>
      <c r="B1211" s="55" t="s">
        <v>1940</v>
      </c>
      <c r="C1211" s="55" t="s">
        <v>67</v>
      </c>
      <c r="D1211" s="55"/>
      <c r="G1211" s="250">
        <v>1209</v>
      </c>
      <c r="H1211" s="253" t="s">
        <v>483</v>
      </c>
      <c r="I1211" s="253" t="s">
        <v>3076</v>
      </c>
      <c r="J1211" s="75">
        <v>45113</v>
      </c>
      <c r="K1211" s="75">
        <v>45113</v>
      </c>
      <c r="L1211" s="256">
        <v>0.29458077999999999</v>
      </c>
      <c r="M1211" s="251">
        <v>0.29458077999999999</v>
      </c>
    </row>
    <row r="1212" spans="1:13">
      <c r="A1212" s="55" t="str">
        <f t="shared" si="18"/>
        <v>Y0BLDDI</v>
      </c>
      <c r="B1212" s="55" t="s">
        <v>2899</v>
      </c>
      <c r="C1212" s="55" t="s">
        <v>4304</v>
      </c>
      <c r="D1212" s="55"/>
      <c r="G1212" s="250">
        <v>1210</v>
      </c>
      <c r="H1212" s="253">
        <v>125</v>
      </c>
      <c r="I1212" s="253" t="s">
        <v>3100</v>
      </c>
      <c r="J1212" s="75">
        <v>45113</v>
      </c>
      <c r="K1212" s="75">
        <v>45113</v>
      </c>
      <c r="L1212" s="256">
        <v>1.56909E-3</v>
      </c>
      <c r="M1212" s="251">
        <v>1.56909E-3</v>
      </c>
    </row>
    <row r="1213" spans="1:13">
      <c r="A1213" s="55" t="str">
        <f t="shared" si="18"/>
        <v>Y0BLDDD</v>
      </c>
      <c r="B1213" s="55" t="s">
        <v>2899</v>
      </c>
      <c r="C1213" s="55" t="s">
        <v>1954</v>
      </c>
      <c r="D1213" s="55"/>
      <c r="G1213" s="250">
        <v>1211</v>
      </c>
      <c r="H1213" s="253" t="s">
        <v>3462</v>
      </c>
      <c r="I1213" s="253" t="s">
        <v>3096</v>
      </c>
      <c r="J1213" s="75">
        <v>45113</v>
      </c>
      <c r="K1213" s="75">
        <v>45113</v>
      </c>
      <c r="L1213" s="256">
        <v>1.65806E-3</v>
      </c>
      <c r="M1213" s="251">
        <v>1.65806E-3</v>
      </c>
    </row>
    <row r="1214" spans="1:13">
      <c r="A1214" s="55" t="str">
        <f t="shared" si="18"/>
        <v>Y0ECRDD</v>
      </c>
      <c r="B1214" s="55" t="s">
        <v>1953</v>
      </c>
      <c r="C1214" s="55" t="s">
        <v>58</v>
      </c>
      <c r="D1214" s="55"/>
      <c r="G1214" s="250">
        <v>1212</v>
      </c>
      <c r="H1214" s="253" t="s">
        <v>1157</v>
      </c>
      <c r="I1214" s="253" t="s">
        <v>3066</v>
      </c>
      <c r="J1214" s="75">
        <v>45114</v>
      </c>
      <c r="K1214" s="75">
        <v>45114</v>
      </c>
      <c r="L1214" s="256">
        <v>0.17550568</v>
      </c>
      <c r="M1214" s="251">
        <v>0.17550568</v>
      </c>
    </row>
    <row r="1215" spans="1:13">
      <c r="A1215" s="55" t="str">
        <f t="shared" si="18"/>
        <v>Y0ECDDD</v>
      </c>
      <c r="B1215" s="55" t="s">
        <v>1953</v>
      </c>
      <c r="C1215" s="55" t="s">
        <v>1954</v>
      </c>
      <c r="D1215" s="55"/>
      <c r="G1215" s="250">
        <v>1213</v>
      </c>
      <c r="H1215" s="253" t="s">
        <v>1161</v>
      </c>
      <c r="I1215" s="253" t="s">
        <v>3062</v>
      </c>
      <c r="J1215" s="75">
        <v>45114</v>
      </c>
      <c r="K1215" s="75">
        <v>45114</v>
      </c>
      <c r="L1215" s="251">
        <v>0.17429926000000001</v>
      </c>
      <c r="M1215" s="251">
        <v>0.17429926000000001</v>
      </c>
    </row>
    <row r="1216" spans="1:13">
      <c r="A1216" s="55" t="str">
        <f t="shared" si="18"/>
        <v>Y0EEDDD</v>
      </c>
      <c r="B1216" s="55" t="s">
        <v>1945</v>
      </c>
      <c r="C1216" s="55" t="s">
        <v>1954</v>
      </c>
      <c r="D1216" s="55"/>
      <c r="G1216" s="250">
        <v>1214</v>
      </c>
      <c r="H1216" s="253" t="s">
        <v>1348</v>
      </c>
      <c r="I1216" s="253" t="s">
        <v>3082</v>
      </c>
      <c r="J1216" s="75">
        <v>45114</v>
      </c>
      <c r="K1216" s="75">
        <v>45114</v>
      </c>
      <c r="L1216" s="251">
        <v>0.20068751000000001</v>
      </c>
      <c r="M1216" s="251">
        <v>0.20068751000000001</v>
      </c>
    </row>
    <row r="1217" spans="1:13">
      <c r="A1217" s="55" t="str">
        <f t="shared" si="18"/>
        <v>Y0EERDD</v>
      </c>
      <c r="B1217" s="55" t="s">
        <v>1945</v>
      </c>
      <c r="C1217" s="55" t="s">
        <v>58</v>
      </c>
      <c r="D1217" s="55"/>
      <c r="G1217" s="250">
        <v>1215</v>
      </c>
      <c r="H1217" s="253" t="s">
        <v>1343</v>
      </c>
      <c r="I1217" s="253" t="s">
        <v>3086</v>
      </c>
      <c r="J1217" s="75">
        <v>45114</v>
      </c>
      <c r="K1217" s="75">
        <v>45114</v>
      </c>
      <c r="L1217" s="251">
        <v>0.18509982999999999</v>
      </c>
      <c r="M1217" s="251">
        <v>0.18509982999999999</v>
      </c>
    </row>
    <row r="1218" spans="1:13">
      <c r="A1218" s="55" t="str">
        <f t="shared" si="18"/>
        <v>Y0BLDDD</v>
      </c>
      <c r="B1218" s="55" t="s">
        <v>2899</v>
      </c>
      <c r="C1218" s="55" t="s">
        <v>1954</v>
      </c>
      <c r="D1218" s="55"/>
      <c r="G1218" s="250">
        <v>1216</v>
      </c>
      <c r="H1218" s="253" t="s">
        <v>3462</v>
      </c>
      <c r="I1218" s="253" t="s">
        <v>3096</v>
      </c>
      <c r="J1218" s="75">
        <v>45114</v>
      </c>
      <c r="K1218" s="75">
        <v>45114</v>
      </c>
      <c r="L1218" s="256">
        <v>2.8404099999999998E-3</v>
      </c>
      <c r="M1218" s="251">
        <v>2.8404099999999998E-3</v>
      </c>
    </row>
    <row r="1219" spans="1:13">
      <c r="A1219" s="55" t="str">
        <f t="shared" si="18"/>
        <v>Y0ESSDD</v>
      </c>
      <c r="B1219" s="55" t="s">
        <v>1940</v>
      </c>
      <c r="C1219" s="55" t="s">
        <v>1971</v>
      </c>
      <c r="D1219" s="55"/>
      <c r="G1219" s="250">
        <v>1217</v>
      </c>
      <c r="H1219" s="253" t="s">
        <v>491</v>
      </c>
      <c r="I1219" s="253" t="s">
        <v>3075</v>
      </c>
      <c r="J1219" s="75">
        <v>45114</v>
      </c>
      <c r="K1219" s="75">
        <v>45114</v>
      </c>
      <c r="L1219" s="256">
        <v>0.17862362000000001</v>
      </c>
      <c r="M1219" s="251">
        <v>0.17862362000000001</v>
      </c>
    </row>
    <row r="1220" spans="1:13">
      <c r="A1220" s="55" t="str">
        <f t="shared" ref="A1220:A1283" si="19">+B1220&amp;C1220</f>
        <v>Y0ESDDD</v>
      </c>
      <c r="B1220" s="55" t="s">
        <v>1940</v>
      </c>
      <c r="C1220" s="55" t="s">
        <v>1954</v>
      </c>
      <c r="D1220" s="55"/>
      <c r="G1220" s="250">
        <v>1218</v>
      </c>
      <c r="H1220" s="254" t="s">
        <v>477</v>
      </c>
      <c r="I1220" s="253" t="s">
        <v>3071</v>
      </c>
      <c r="J1220" s="75">
        <v>45114</v>
      </c>
      <c r="K1220" s="75">
        <v>45114</v>
      </c>
      <c r="L1220" s="256">
        <v>0.17824145999999999</v>
      </c>
      <c r="M1220" s="251">
        <v>0.17824145999999999</v>
      </c>
    </row>
    <row r="1221" spans="1:13">
      <c r="A1221" s="55" t="str">
        <f t="shared" si="19"/>
        <v>Y0ESIDD</v>
      </c>
      <c r="B1221" s="55" t="s">
        <v>1940</v>
      </c>
      <c r="C1221" s="55" t="s">
        <v>67</v>
      </c>
      <c r="D1221" s="55"/>
      <c r="G1221" s="250">
        <v>1219</v>
      </c>
      <c r="H1221" s="253" t="s">
        <v>483</v>
      </c>
      <c r="I1221" s="253" t="s">
        <v>3076</v>
      </c>
      <c r="J1221" s="75">
        <v>45114</v>
      </c>
      <c r="K1221" s="75">
        <v>45114</v>
      </c>
      <c r="L1221" s="256">
        <v>0.27390989999999998</v>
      </c>
      <c r="M1221" s="251">
        <v>0.27390989999999998</v>
      </c>
    </row>
    <row r="1222" spans="1:13">
      <c r="A1222" s="55" t="str">
        <f t="shared" si="19"/>
        <v>Y0BLDDI</v>
      </c>
      <c r="B1222" s="55" t="s">
        <v>2899</v>
      </c>
      <c r="C1222" s="55" t="s">
        <v>4304</v>
      </c>
      <c r="D1222" s="55"/>
      <c r="G1222" s="250">
        <v>1220</v>
      </c>
      <c r="H1222" s="253">
        <v>125</v>
      </c>
      <c r="I1222" s="253" t="s">
        <v>3100</v>
      </c>
      <c r="J1222" s="75">
        <v>45114</v>
      </c>
      <c r="K1222" s="75">
        <v>45114</v>
      </c>
      <c r="L1222" s="256">
        <v>2.7514699999999998E-3</v>
      </c>
      <c r="M1222" s="251">
        <v>2.7514699999999998E-3</v>
      </c>
    </row>
    <row r="1223" spans="1:13">
      <c r="A1223" s="55" t="str">
        <f t="shared" si="19"/>
        <v>Y0ESRDD</v>
      </c>
      <c r="B1223" s="55" t="s">
        <v>1940</v>
      </c>
      <c r="C1223" s="55" t="s">
        <v>58</v>
      </c>
      <c r="D1223" s="55"/>
      <c r="G1223" s="250">
        <v>1221</v>
      </c>
      <c r="H1223" s="253" t="s">
        <v>474</v>
      </c>
      <c r="I1223" s="253" t="s">
        <v>3077</v>
      </c>
      <c r="J1223" s="75">
        <v>45114</v>
      </c>
      <c r="K1223" s="75">
        <v>45114</v>
      </c>
      <c r="L1223" s="256">
        <v>0.17556083</v>
      </c>
      <c r="M1223" s="251">
        <v>0.17556083</v>
      </c>
    </row>
    <row r="1224" spans="1:13">
      <c r="A1224" s="55" t="str">
        <f t="shared" si="19"/>
        <v>Y0ECRDD</v>
      </c>
      <c r="B1224" s="55" t="s">
        <v>1953</v>
      </c>
      <c r="C1224" s="55" t="s">
        <v>58</v>
      </c>
      <c r="D1224" s="55"/>
      <c r="G1224" s="250">
        <v>1222</v>
      </c>
      <c r="H1224" s="253" t="s">
        <v>1157</v>
      </c>
      <c r="I1224" s="253" t="s">
        <v>3066</v>
      </c>
      <c r="J1224" s="75">
        <v>45116</v>
      </c>
      <c r="K1224" s="75">
        <v>45116</v>
      </c>
      <c r="L1224" s="256">
        <v>0.34376489999999998</v>
      </c>
      <c r="M1224" s="251">
        <v>0.34376489999999998</v>
      </c>
    </row>
    <row r="1225" spans="1:13">
      <c r="A1225" s="55" t="str">
        <f t="shared" si="19"/>
        <v>Y0ECDDD</v>
      </c>
      <c r="B1225" s="55" t="s">
        <v>1953</v>
      </c>
      <c r="C1225" s="55" t="s">
        <v>1954</v>
      </c>
      <c r="D1225" s="55"/>
      <c r="G1225" s="250">
        <v>1223</v>
      </c>
      <c r="H1225" s="253" t="s">
        <v>1161</v>
      </c>
      <c r="I1225" s="253" t="s">
        <v>3062</v>
      </c>
      <c r="J1225" s="75">
        <v>45116</v>
      </c>
      <c r="K1225" s="75">
        <v>45116</v>
      </c>
      <c r="L1225" s="256">
        <v>0.34029724</v>
      </c>
      <c r="M1225" s="251">
        <v>0.34029724</v>
      </c>
    </row>
    <row r="1226" spans="1:13">
      <c r="A1226" s="55" t="str">
        <f t="shared" si="19"/>
        <v>Y0ESIDD</v>
      </c>
      <c r="B1226" s="55" t="s">
        <v>1940</v>
      </c>
      <c r="C1226" s="55" t="s">
        <v>67</v>
      </c>
      <c r="D1226" s="55"/>
      <c r="G1226" s="250">
        <v>1224</v>
      </c>
      <c r="H1226" s="253" t="s">
        <v>483</v>
      </c>
      <c r="I1226" s="253" t="s">
        <v>3076</v>
      </c>
      <c r="J1226" s="75">
        <v>45116</v>
      </c>
      <c r="K1226" s="75">
        <v>45116</v>
      </c>
      <c r="L1226" s="251">
        <v>0.56173238999999997</v>
      </c>
      <c r="M1226" s="251">
        <v>0.56173238999999997</v>
      </c>
    </row>
    <row r="1227" spans="1:13">
      <c r="A1227" s="55" t="str">
        <f t="shared" si="19"/>
        <v>Y0ESSDD</v>
      </c>
      <c r="B1227" s="55" t="s">
        <v>1940</v>
      </c>
      <c r="C1227" s="55" t="s">
        <v>1971</v>
      </c>
      <c r="D1227" s="55"/>
      <c r="G1227" s="250">
        <v>1225</v>
      </c>
      <c r="H1227" s="253" t="s">
        <v>491</v>
      </c>
      <c r="I1227" s="253" t="s">
        <v>3075</v>
      </c>
      <c r="J1227" s="75">
        <v>45116</v>
      </c>
      <c r="K1227" s="75">
        <v>45116</v>
      </c>
      <c r="L1227" s="256">
        <v>0.36656822999999999</v>
      </c>
      <c r="M1227" s="251">
        <v>0.36656822999999999</v>
      </c>
    </row>
    <row r="1228" spans="1:13">
      <c r="A1228" s="55" t="str">
        <f t="shared" si="19"/>
        <v>Y0ESDDD</v>
      </c>
      <c r="B1228" s="55" t="s">
        <v>1940</v>
      </c>
      <c r="C1228" s="55" t="s">
        <v>1954</v>
      </c>
      <c r="D1228" s="55"/>
      <c r="G1228" s="250">
        <v>1226</v>
      </c>
      <c r="H1228" s="253" t="s">
        <v>477</v>
      </c>
      <c r="I1228" s="253" t="s">
        <v>3071</v>
      </c>
      <c r="J1228" s="75">
        <v>45116</v>
      </c>
      <c r="K1228" s="75">
        <v>45116</v>
      </c>
      <c r="L1228" s="256">
        <v>0.36546004999999998</v>
      </c>
      <c r="M1228" s="251">
        <v>0.36546004999999998</v>
      </c>
    </row>
    <row r="1229" spans="1:13">
      <c r="A1229" s="55" t="str">
        <f t="shared" si="19"/>
        <v>Y0ESRDD</v>
      </c>
      <c r="B1229" s="55" t="s">
        <v>1940</v>
      </c>
      <c r="C1229" s="55" t="s">
        <v>58</v>
      </c>
      <c r="D1229" s="55"/>
      <c r="G1229" s="250">
        <v>1227</v>
      </c>
      <c r="H1229" s="253" t="s">
        <v>474</v>
      </c>
      <c r="I1229" s="253" t="s">
        <v>3077</v>
      </c>
      <c r="J1229" s="75">
        <v>45116</v>
      </c>
      <c r="K1229" s="75">
        <v>45116</v>
      </c>
      <c r="L1229" s="256">
        <v>0.36012532000000003</v>
      </c>
      <c r="M1229" s="251">
        <v>0.36012532000000003</v>
      </c>
    </row>
    <row r="1230" spans="1:13">
      <c r="A1230" s="55" t="str">
        <f t="shared" si="19"/>
        <v>Y0ECRDD</v>
      </c>
      <c r="B1230" s="55" t="s">
        <v>1953</v>
      </c>
      <c r="C1230" s="55" t="s">
        <v>58</v>
      </c>
      <c r="D1230" s="55"/>
      <c r="G1230" s="250">
        <v>1228</v>
      </c>
      <c r="H1230" s="253" t="s">
        <v>1157</v>
      </c>
      <c r="I1230" s="253" t="s">
        <v>3066</v>
      </c>
      <c r="J1230" s="75">
        <v>45117</v>
      </c>
      <c r="K1230" s="75">
        <v>45117</v>
      </c>
      <c r="L1230" s="256">
        <v>0.17370630000000001</v>
      </c>
      <c r="M1230" s="251">
        <v>0.17370630000000001</v>
      </c>
    </row>
    <row r="1231" spans="1:13">
      <c r="A1231" s="55" t="str">
        <f t="shared" si="19"/>
        <v>Y0ECDDD</v>
      </c>
      <c r="B1231" s="55" t="s">
        <v>1953</v>
      </c>
      <c r="C1231" s="55" t="s">
        <v>1954</v>
      </c>
      <c r="D1231" s="55"/>
      <c r="G1231" s="250">
        <v>1229</v>
      </c>
      <c r="H1231" s="253" t="s">
        <v>1161</v>
      </c>
      <c r="I1231" s="253" t="s">
        <v>3062</v>
      </c>
      <c r="J1231" s="75">
        <v>45117</v>
      </c>
      <c r="K1231" s="75">
        <v>45117</v>
      </c>
      <c r="L1231" s="256">
        <v>0.19204027000000001</v>
      </c>
      <c r="M1231" s="251">
        <v>0.19204027000000001</v>
      </c>
    </row>
    <row r="1232" spans="1:13">
      <c r="A1232" s="55" t="str">
        <f t="shared" si="19"/>
        <v>Y0EEDDD</v>
      </c>
      <c r="B1232" s="55" t="s">
        <v>1945</v>
      </c>
      <c r="C1232" s="55" t="s">
        <v>1954</v>
      </c>
      <c r="D1232" s="55"/>
      <c r="G1232" s="250">
        <v>1230</v>
      </c>
      <c r="H1232" s="253" t="s">
        <v>1348</v>
      </c>
      <c r="I1232" s="253" t="s">
        <v>3082</v>
      </c>
      <c r="J1232" s="75">
        <v>45117</v>
      </c>
      <c r="K1232" s="75">
        <v>45117</v>
      </c>
      <c r="L1232" s="256">
        <v>0.62042374</v>
      </c>
      <c r="M1232" s="251">
        <v>0.62042374</v>
      </c>
    </row>
    <row r="1233" spans="1:13">
      <c r="A1233" s="55" t="str">
        <f t="shared" si="19"/>
        <v>Y0EERDD</v>
      </c>
      <c r="B1233" s="55" t="s">
        <v>1945</v>
      </c>
      <c r="C1233" s="55" t="s">
        <v>58</v>
      </c>
      <c r="D1233" s="55"/>
      <c r="G1233" s="250">
        <v>1231</v>
      </c>
      <c r="H1233" s="253" t="s">
        <v>1343</v>
      </c>
      <c r="I1233" s="253" t="s">
        <v>3086</v>
      </c>
      <c r="J1233" s="75">
        <v>45117</v>
      </c>
      <c r="K1233" s="75">
        <v>45117</v>
      </c>
      <c r="L1233" s="251">
        <v>0.57037194000000002</v>
      </c>
      <c r="M1233" s="251">
        <v>0.57037194000000002</v>
      </c>
    </row>
    <row r="1234" spans="1:13">
      <c r="A1234" s="55" t="str">
        <f t="shared" si="19"/>
        <v>Y0ESRDD</v>
      </c>
      <c r="B1234" s="55" t="s">
        <v>1940</v>
      </c>
      <c r="C1234" s="55" t="s">
        <v>58</v>
      </c>
      <c r="D1234" s="55"/>
      <c r="G1234" s="250">
        <v>1232</v>
      </c>
      <c r="H1234" s="253" t="s">
        <v>474</v>
      </c>
      <c r="I1234" s="253" t="s">
        <v>3077</v>
      </c>
      <c r="J1234" s="75">
        <v>45117</v>
      </c>
      <c r="K1234" s="75">
        <v>45117</v>
      </c>
      <c r="L1234" s="251">
        <v>0.16228239</v>
      </c>
      <c r="M1234" s="251">
        <v>0.16228239</v>
      </c>
    </row>
    <row r="1235" spans="1:13">
      <c r="A1235" s="55" t="str">
        <f t="shared" si="19"/>
        <v>Y0BLDDD</v>
      </c>
      <c r="B1235" s="55" t="s">
        <v>2899</v>
      </c>
      <c r="C1235" s="55" t="s">
        <v>1954</v>
      </c>
      <c r="D1235" s="55"/>
      <c r="G1235" s="250">
        <v>1233</v>
      </c>
      <c r="H1235" s="253" t="s">
        <v>3462</v>
      </c>
      <c r="I1235" s="253" t="s">
        <v>3096</v>
      </c>
      <c r="J1235" s="75">
        <v>45117</v>
      </c>
      <c r="K1235" s="75">
        <v>45117</v>
      </c>
      <c r="L1235" s="251">
        <v>5.8134700000000003E-3</v>
      </c>
      <c r="M1235" s="251">
        <v>5.8134700000000003E-3</v>
      </c>
    </row>
    <row r="1236" spans="1:13">
      <c r="A1236" s="55" t="str">
        <f t="shared" si="19"/>
        <v>Y0ESDDD</v>
      </c>
      <c r="B1236" s="55" t="s">
        <v>1940</v>
      </c>
      <c r="C1236" s="55" t="s">
        <v>1954</v>
      </c>
      <c r="D1236" s="55"/>
      <c r="G1236" s="250">
        <v>1234</v>
      </c>
      <c r="H1236" s="253" t="s">
        <v>477</v>
      </c>
      <c r="I1236" s="253" t="s">
        <v>3071</v>
      </c>
      <c r="J1236" s="75">
        <v>45117</v>
      </c>
      <c r="K1236" s="75">
        <v>45117</v>
      </c>
      <c r="L1236" s="256">
        <v>0.16496168999999999</v>
      </c>
      <c r="M1236" s="251">
        <v>0.16496168999999999</v>
      </c>
    </row>
    <row r="1237" spans="1:13">
      <c r="A1237" s="55" t="str">
        <f t="shared" si="19"/>
        <v>Y0ESIDD</v>
      </c>
      <c r="B1237" s="55" t="s">
        <v>1940</v>
      </c>
      <c r="C1237" s="55" t="s">
        <v>67</v>
      </c>
      <c r="D1237" s="55"/>
      <c r="G1237" s="250">
        <v>1235</v>
      </c>
      <c r="H1237" s="253" t="s">
        <v>483</v>
      </c>
      <c r="I1237" s="253" t="s">
        <v>3076</v>
      </c>
      <c r="J1237" s="75">
        <v>45117</v>
      </c>
      <c r="K1237" s="75">
        <v>45117</v>
      </c>
      <c r="L1237" s="256">
        <v>0.25350065999999999</v>
      </c>
      <c r="M1237" s="251">
        <v>0.25350065999999999</v>
      </c>
    </row>
    <row r="1238" spans="1:13">
      <c r="A1238" s="55" t="str">
        <f t="shared" si="19"/>
        <v>Y0AISDD</v>
      </c>
      <c r="B1238" s="55" t="s">
        <v>2891</v>
      </c>
      <c r="C1238" s="55" t="s">
        <v>1971</v>
      </c>
      <c r="D1238" s="55"/>
      <c r="G1238" s="250">
        <v>1236</v>
      </c>
      <c r="H1238" s="253" t="s">
        <v>3465</v>
      </c>
      <c r="I1238" s="253" t="s">
        <v>3149</v>
      </c>
      <c r="J1238" s="75">
        <v>45117</v>
      </c>
      <c r="K1238" s="75">
        <v>45117</v>
      </c>
      <c r="L1238" s="251">
        <v>4.7790000000000002E-4</v>
      </c>
      <c r="M1238" s="251">
        <v>4.7790000000000002E-4</v>
      </c>
    </row>
    <row r="1239" spans="1:13">
      <c r="A1239" s="55" t="str">
        <f t="shared" si="19"/>
        <v>Y0BLDDI</v>
      </c>
      <c r="B1239" s="55" t="s">
        <v>2899</v>
      </c>
      <c r="C1239" s="55" t="s">
        <v>4304</v>
      </c>
      <c r="D1239" s="55"/>
      <c r="G1239" s="250">
        <v>1237</v>
      </c>
      <c r="H1239" s="253">
        <v>125</v>
      </c>
      <c r="I1239" s="253" t="s">
        <v>3100</v>
      </c>
      <c r="J1239" s="75">
        <v>45117</v>
      </c>
      <c r="K1239" s="75">
        <v>45117</v>
      </c>
      <c r="L1239" s="256">
        <v>5.5459100000000002E-3</v>
      </c>
      <c r="M1239" s="251">
        <v>5.5459100000000002E-3</v>
      </c>
    </row>
    <row r="1240" spans="1:13">
      <c r="A1240" s="55" t="str">
        <f t="shared" si="19"/>
        <v>Y0AIDDD</v>
      </c>
      <c r="B1240" s="55" t="s">
        <v>2891</v>
      </c>
      <c r="C1240" s="55" t="s">
        <v>1954</v>
      </c>
      <c r="D1240" s="55"/>
      <c r="G1240" s="250">
        <v>1238</v>
      </c>
      <c r="H1240" s="253" t="s">
        <v>3468</v>
      </c>
      <c r="I1240" s="253" t="s">
        <v>3145</v>
      </c>
      <c r="J1240" s="75">
        <v>45117</v>
      </c>
      <c r="K1240" s="75">
        <v>45117</v>
      </c>
      <c r="L1240" s="256">
        <v>1.06069E-3</v>
      </c>
      <c r="M1240" s="251">
        <v>1.06069E-3</v>
      </c>
    </row>
    <row r="1241" spans="1:13">
      <c r="A1241" s="55" t="str">
        <f t="shared" si="19"/>
        <v>Y0ESSDD</v>
      </c>
      <c r="B1241" s="55" t="s">
        <v>1940</v>
      </c>
      <c r="C1241" s="55" t="s">
        <v>1971</v>
      </c>
      <c r="D1241" s="55"/>
      <c r="G1241" s="250">
        <v>1239</v>
      </c>
      <c r="H1241" s="253" t="s">
        <v>491</v>
      </c>
      <c r="I1241" s="253" t="s">
        <v>3075</v>
      </c>
      <c r="J1241" s="75">
        <v>45117</v>
      </c>
      <c r="K1241" s="75">
        <v>45117</v>
      </c>
      <c r="L1241" s="256">
        <v>0.16519088000000001</v>
      </c>
      <c r="M1241" s="251">
        <v>0.16519088000000001</v>
      </c>
    </row>
    <row r="1242" spans="1:13">
      <c r="A1242" s="55" t="str">
        <f t="shared" si="19"/>
        <v>Y0ECRDD</v>
      </c>
      <c r="B1242" s="55" t="s">
        <v>1953</v>
      </c>
      <c r="C1242" s="55" t="s">
        <v>58</v>
      </c>
      <c r="D1242" s="55"/>
      <c r="G1242" s="250">
        <v>1240</v>
      </c>
      <c r="H1242" s="253" t="s">
        <v>1157</v>
      </c>
      <c r="I1242" s="253" t="s">
        <v>3066</v>
      </c>
      <c r="J1242" s="75">
        <v>45118</v>
      </c>
      <c r="K1242" s="75">
        <v>45118</v>
      </c>
      <c r="L1242" s="256">
        <v>0.17182378000000001</v>
      </c>
      <c r="M1242" s="251">
        <v>0.17182378000000001</v>
      </c>
    </row>
    <row r="1243" spans="1:13">
      <c r="A1243" s="55" t="str">
        <f t="shared" si="19"/>
        <v>Y0ESRWD</v>
      </c>
      <c r="B1243" s="55" t="s">
        <v>1940</v>
      </c>
      <c r="C1243" s="55" t="s">
        <v>59</v>
      </c>
      <c r="D1243" s="55"/>
      <c r="G1243" s="250">
        <v>1241</v>
      </c>
      <c r="H1243" s="253" t="s">
        <v>506</v>
      </c>
      <c r="I1243" s="253" t="s">
        <v>3080</v>
      </c>
      <c r="J1243" s="75">
        <v>45118</v>
      </c>
      <c r="K1243" s="75">
        <v>45118</v>
      </c>
      <c r="L1243" s="256">
        <v>1.3737241099999999</v>
      </c>
      <c r="M1243" s="251">
        <v>1.3737241099999999</v>
      </c>
    </row>
    <row r="1244" spans="1:13">
      <c r="A1244" s="55" t="str">
        <f t="shared" si="19"/>
        <v>Y0ECDDD</v>
      </c>
      <c r="B1244" s="55" t="s">
        <v>1953</v>
      </c>
      <c r="C1244" s="55" t="s">
        <v>1954</v>
      </c>
      <c r="D1244" s="55"/>
      <c r="G1244" s="250">
        <v>1242</v>
      </c>
      <c r="H1244" s="253" t="s">
        <v>1161</v>
      </c>
      <c r="I1244" s="253" t="s">
        <v>3062</v>
      </c>
      <c r="J1244" s="75">
        <v>45118</v>
      </c>
      <c r="K1244" s="75">
        <v>45118</v>
      </c>
      <c r="L1244" s="256">
        <v>0.1838987</v>
      </c>
      <c r="M1244" s="251">
        <v>0.1838987</v>
      </c>
    </row>
    <row r="1245" spans="1:13">
      <c r="A1245" s="55" t="str">
        <f t="shared" si="19"/>
        <v>Y0ECDWD</v>
      </c>
      <c r="B1245" s="55" t="s">
        <v>1953</v>
      </c>
      <c r="C1245" s="55" t="s">
        <v>1946</v>
      </c>
      <c r="D1245" s="55"/>
      <c r="G1245" s="250">
        <v>1243</v>
      </c>
      <c r="H1245" s="253" t="s">
        <v>1173</v>
      </c>
      <c r="I1245" s="253" t="s">
        <v>3065</v>
      </c>
      <c r="J1245" s="75">
        <v>45118</v>
      </c>
      <c r="K1245" s="75">
        <v>45118</v>
      </c>
      <c r="L1245" s="256">
        <v>1.23274566</v>
      </c>
      <c r="M1245" s="251">
        <v>1.23274566</v>
      </c>
    </row>
    <row r="1246" spans="1:13">
      <c r="A1246" s="55" t="str">
        <f t="shared" si="19"/>
        <v>Y0EEDDD</v>
      </c>
      <c r="B1246" s="55" t="s">
        <v>1945</v>
      </c>
      <c r="C1246" s="55" t="s">
        <v>1954</v>
      </c>
      <c r="D1246" s="55"/>
      <c r="G1246" s="250">
        <v>1244</v>
      </c>
      <c r="H1246" s="253" t="s">
        <v>1348</v>
      </c>
      <c r="I1246" s="253" t="s">
        <v>3082</v>
      </c>
      <c r="J1246" s="75">
        <v>45118</v>
      </c>
      <c r="K1246" s="75">
        <v>45118</v>
      </c>
      <c r="L1246" s="256">
        <v>0.22765648999999999</v>
      </c>
      <c r="M1246" s="251">
        <v>0.22765648999999999</v>
      </c>
    </row>
    <row r="1247" spans="1:13">
      <c r="A1247" s="55" t="str">
        <f t="shared" si="19"/>
        <v>Y0EERDD</v>
      </c>
      <c r="B1247" s="55" t="s">
        <v>1945</v>
      </c>
      <c r="C1247" s="55" t="s">
        <v>58</v>
      </c>
      <c r="D1247" s="55"/>
      <c r="G1247" s="250">
        <v>1245</v>
      </c>
      <c r="H1247" s="253" t="s">
        <v>1343</v>
      </c>
      <c r="I1247" s="253" t="s">
        <v>3086</v>
      </c>
      <c r="J1247" s="75">
        <v>45118</v>
      </c>
      <c r="K1247" s="75">
        <v>45118</v>
      </c>
      <c r="L1247" s="251">
        <v>0.21031989000000001</v>
      </c>
      <c r="M1247" s="251">
        <v>0.21031989000000001</v>
      </c>
    </row>
    <row r="1248" spans="1:13">
      <c r="A1248" s="55" t="str">
        <f t="shared" si="19"/>
        <v>Y0ESSWD</v>
      </c>
      <c r="B1248" s="55" t="s">
        <v>1940</v>
      </c>
      <c r="C1248" s="55" t="s">
        <v>1975</v>
      </c>
      <c r="D1248" s="55"/>
      <c r="G1248" s="250">
        <v>1246</v>
      </c>
      <c r="H1248" s="253" t="s">
        <v>495</v>
      </c>
      <c r="I1248" s="253" t="s">
        <v>3081</v>
      </c>
      <c r="J1248" s="75">
        <v>45118</v>
      </c>
      <c r="K1248" s="75">
        <v>45118</v>
      </c>
      <c r="L1248" s="256">
        <v>1.2413545699999999</v>
      </c>
      <c r="M1248" s="251">
        <v>1.2413545699999999</v>
      </c>
    </row>
    <row r="1249" spans="1:13">
      <c r="A1249" s="55" t="str">
        <f t="shared" si="19"/>
        <v>Y0ESRDD</v>
      </c>
      <c r="B1249" s="55" t="s">
        <v>1940</v>
      </c>
      <c r="C1249" s="55" t="s">
        <v>58</v>
      </c>
      <c r="D1249" s="55"/>
      <c r="G1249" s="250">
        <v>1247</v>
      </c>
      <c r="H1249" s="253" t="s">
        <v>474</v>
      </c>
      <c r="I1249" s="253" t="s">
        <v>3077</v>
      </c>
      <c r="J1249" s="75">
        <v>45118</v>
      </c>
      <c r="K1249" s="75">
        <v>45118</v>
      </c>
      <c r="L1249" s="256">
        <v>0.17277402</v>
      </c>
      <c r="M1249" s="251">
        <v>0.17277402</v>
      </c>
    </row>
    <row r="1250" spans="1:13">
      <c r="A1250" s="55" t="str">
        <f t="shared" si="19"/>
        <v>Y0EEDWD</v>
      </c>
      <c r="B1250" s="55" t="s">
        <v>1945</v>
      </c>
      <c r="C1250" s="55" t="s">
        <v>1946</v>
      </c>
      <c r="D1250" s="55"/>
      <c r="G1250" s="250">
        <v>1248</v>
      </c>
      <c r="H1250" s="254" t="s">
        <v>1360</v>
      </c>
      <c r="I1250" s="253" t="s">
        <v>3085</v>
      </c>
      <c r="J1250" s="75">
        <v>45118</v>
      </c>
      <c r="K1250" s="75">
        <v>45118</v>
      </c>
      <c r="L1250" s="256">
        <v>1.34399373</v>
      </c>
      <c r="M1250" s="251">
        <v>1.34399373</v>
      </c>
    </row>
    <row r="1251" spans="1:13">
      <c r="A1251" s="55" t="str">
        <f t="shared" si="19"/>
        <v>Y0ESDWD</v>
      </c>
      <c r="B1251" s="55" t="s">
        <v>1940</v>
      </c>
      <c r="C1251" s="55" t="s">
        <v>1946</v>
      </c>
      <c r="D1251" s="55"/>
      <c r="G1251" s="250">
        <v>1249</v>
      </c>
      <c r="H1251" s="253" t="s">
        <v>508</v>
      </c>
      <c r="I1251" s="253" t="s">
        <v>3073</v>
      </c>
      <c r="J1251" s="75">
        <v>45118</v>
      </c>
      <c r="K1251" s="75">
        <v>45118</v>
      </c>
      <c r="L1251" s="256">
        <v>1.5053505700000001</v>
      </c>
      <c r="M1251" s="251">
        <v>1.5053505700000001</v>
      </c>
    </row>
    <row r="1252" spans="1:13">
      <c r="A1252" s="55" t="str">
        <f t="shared" si="19"/>
        <v>Y0EERWD</v>
      </c>
      <c r="B1252" s="55" t="s">
        <v>1945</v>
      </c>
      <c r="C1252" s="55" t="s">
        <v>59</v>
      </c>
      <c r="D1252" s="55"/>
      <c r="G1252" s="250">
        <v>1250</v>
      </c>
      <c r="H1252" s="253" t="s">
        <v>1358</v>
      </c>
      <c r="I1252" s="253" t="s">
        <v>3089</v>
      </c>
      <c r="J1252" s="75">
        <v>45118</v>
      </c>
      <c r="K1252" s="75">
        <v>45118</v>
      </c>
      <c r="L1252" s="256">
        <v>1.3398469799999999</v>
      </c>
      <c r="M1252" s="251">
        <v>1.3398469799999999</v>
      </c>
    </row>
    <row r="1253" spans="1:13">
      <c r="A1253" s="55" t="str">
        <f t="shared" si="19"/>
        <v>IgnoreIgnore</v>
      </c>
      <c r="B1253" s="55" t="s">
        <v>1291</v>
      </c>
      <c r="C1253" s="55" t="s">
        <v>1291</v>
      </c>
      <c r="D1253" s="55"/>
      <c r="G1253" s="250">
        <v>1251</v>
      </c>
      <c r="H1253" s="253" t="s">
        <v>4309</v>
      </c>
      <c r="I1253" s="253" t="s">
        <v>4310</v>
      </c>
      <c r="J1253" s="75">
        <v>45118</v>
      </c>
      <c r="K1253" s="75">
        <v>45118</v>
      </c>
      <c r="L1253" s="256">
        <v>1.3737241099999999</v>
      </c>
      <c r="M1253" s="251">
        <v>1.3737241099999999</v>
      </c>
    </row>
    <row r="1254" spans="1:13">
      <c r="A1254" s="55" t="str">
        <f t="shared" si="19"/>
        <v>Y0ESSDD</v>
      </c>
      <c r="B1254" s="55" t="s">
        <v>1940</v>
      </c>
      <c r="C1254" s="55" t="s">
        <v>1971</v>
      </c>
      <c r="D1254" s="55"/>
      <c r="G1254" s="250">
        <v>1252</v>
      </c>
      <c r="H1254" s="253" t="s">
        <v>491</v>
      </c>
      <c r="I1254" s="253" t="s">
        <v>3075</v>
      </c>
      <c r="J1254" s="75">
        <v>45118</v>
      </c>
      <c r="K1254" s="75">
        <v>45118</v>
      </c>
      <c r="L1254" s="256">
        <v>0.17587515000000001</v>
      </c>
      <c r="M1254" s="251">
        <v>0.17587515000000001</v>
      </c>
    </row>
    <row r="1255" spans="1:13">
      <c r="A1255" s="55" t="str">
        <f t="shared" si="19"/>
        <v>IgnoreIgnore</v>
      </c>
      <c r="B1255" s="55" t="s">
        <v>1291</v>
      </c>
      <c r="C1255" s="55" t="s">
        <v>1291</v>
      </c>
      <c r="D1255" s="55"/>
      <c r="G1255" s="250">
        <v>1253</v>
      </c>
      <c r="H1255" s="253" t="s">
        <v>4315</v>
      </c>
      <c r="I1255" s="253" t="s">
        <v>4316</v>
      </c>
      <c r="J1255" s="75">
        <v>45118</v>
      </c>
      <c r="K1255" s="75">
        <v>45118</v>
      </c>
      <c r="L1255" s="256">
        <v>1.5053505700000001</v>
      </c>
      <c r="M1255" s="251">
        <v>1.5053505700000001</v>
      </c>
    </row>
    <row r="1256" spans="1:13">
      <c r="A1256" s="55" t="str">
        <f t="shared" si="19"/>
        <v>Y0ESDDD</v>
      </c>
      <c r="B1256" s="55" t="s">
        <v>1940</v>
      </c>
      <c r="C1256" s="55" t="s">
        <v>1954</v>
      </c>
      <c r="D1256" s="55"/>
      <c r="G1256" s="250">
        <v>1254</v>
      </c>
      <c r="H1256" s="253" t="s">
        <v>477</v>
      </c>
      <c r="I1256" s="253" t="s">
        <v>3071</v>
      </c>
      <c r="J1256" s="75">
        <v>45118</v>
      </c>
      <c r="K1256" s="75">
        <v>45118</v>
      </c>
      <c r="L1256" s="256">
        <v>0.17545353</v>
      </c>
      <c r="M1256" s="251">
        <v>0.17545353</v>
      </c>
    </row>
    <row r="1257" spans="1:13">
      <c r="A1257" s="55" t="str">
        <f t="shared" si="19"/>
        <v>Y0ESIDD</v>
      </c>
      <c r="B1257" s="55" t="s">
        <v>1940</v>
      </c>
      <c r="C1257" s="55" t="s">
        <v>67</v>
      </c>
      <c r="D1257" s="55"/>
      <c r="G1257" s="250">
        <v>1255</v>
      </c>
      <c r="H1257" s="253" t="s">
        <v>483</v>
      </c>
      <c r="I1257" s="253" t="s">
        <v>3076</v>
      </c>
      <c r="J1257" s="75">
        <v>45118</v>
      </c>
      <c r="K1257" s="75">
        <v>45118</v>
      </c>
      <c r="L1257" s="251">
        <v>0.26946173000000001</v>
      </c>
      <c r="M1257" s="251">
        <v>0.26946173000000001</v>
      </c>
    </row>
    <row r="1258" spans="1:13">
      <c r="A1258" s="55" t="str">
        <f t="shared" si="19"/>
        <v>IgnoreIgnore</v>
      </c>
      <c r="B1258" s="55" t="s">
        <v>1291</v>
      </c>
      <c r="C1258" s="55" t="s">
        <v>1291</v>
      </c>
      <c r="D1258" s="55"/>
      <c r="G1258" s="250">
        <v>1256</v>
      </c>
      <c r="H1258" s="253" t="s">
        <v>4311</v>
      </c>
      <c r="I1258" s="253" t="s">
        <v>4312</v>
      </c>
      <c r="J1258" s="75">
        <v>45118</v>
      </c>
      <c r="K1258" s="75">
        <v>45118</v>
      </c>
      <c r="L1258" s="256">
        <v>1.21339649</v>
      </c>
      <c r="M1258" s="251">
        <v>1.21339649</v>
      </c>
    </row>
    <row r="1259" spans="1:13">
      <c r="A1259" s="55" t="str">
        <f t="shared" si="19"/>
        <v>IgnoreIgnore</v>
      </c>
      <c r="B1259" s="55" t="s">
        <v>1291</v>
      </c>
      <c r="C1259" s="55" t="s">
        <v>1291</v>
      </c>
      <c r="D1259" s="55"/>
      <c r="G1259" s="250">
        <v>1257</v>
      </c>
      <c r="H1259" s="253" t="s">
        <v>4313</v>
      </c>
      <c r="I1259" s="253" t="s">
        <v>4314</v>
      </c>
      <c r="J1259" s="75">
        <v>45118</v>
      </c>
      <c r="K1259" s="75">
        <v>45118</v>
      </c>
      <c r="L1259" s="256">
        <v>1.23274566</v>
      </c>
      <c r="M1259" s="251">
        <v>1.23274566</v>
      </c>
    </row>
    <row r="1260" spans="1:13">
      <c r="A1260" s="55" t="str">
        <f t="shared" si="19"/>
        <v>Y0AISWD</v>
      </c>
      <c r="B1260" s="55" t="s">
        <v>2891</v>
      </c>
      <c r="C1260" s="55" t="s">
        <v>1975</v>
      </c>
      <c r="D1260" s="55"/>
      <c r="G1260" s="250">
        <v>1258</v>
      </c>
      <c r="H1260" s="253" t="s">
        <v>3491</v>
      </c>
      <c r="I1260" s="253" t="s">
        <v>3152</v>
      </c>
      <c r="J1260" s="75">
        <v>45118</v>
      </c>
      <c r="K1260" s="75">
        <v>45118</v>
      </c>
      <c r="L1260" s="251">
        <v>1.220279E-2</v>
      </c>
      <c r="M1260" s="251">
        <v>1.220279E-2</v>
      </c>
    </row>
    <row r="1261" spans="1:13">
      <c r="A1261" s="55" t="str">
        <f t="shared" si="19"/>
        <v>Y0AISDD</v>
      </c>
      <c r="B1261" s="55" t="s">
        <v>2891</v>
      </c>
      <c r="C1261" s="55" t="s">
        <v>1971</v>
      </c>
      <c r="D1261" s="55"/>
      <c r="G1261" s="250">
        <v>1259</v>
      </c>
      <c r="H1261" s="253" t="s">
        <v>3465</v>
      </c>
      <c r="I1261" s="253" t="s">
        <v>3149</v>
      </c>
      <c r="J1261" s="75">
        <v>45118</v>
      </c>
      <c r="K1261" s="75">
        <v>45118</v>
      </c>
      <c r="L1261" s="256">
        <v>8.6104500000000004E-3</v>
      </c>
      <c r="M1261" s="251">
        <v>8.6104500000000004E-3</v>
      </c>
    </row>
    <row r="1262" spans="1:13">
      <c r="A1262" s="55" t="str">
        <f t="shared" si="19"/>
        <v>Y0BLDDI</v>
      </c>
      <c r="B1262" s="55" t="s">
        <v>2899</v>
      </c>
      <c r="C1262" s="55" t="s">
        <v>4304</v>
      </c>
      <c r="D1262" s="55"/>
      <c r="G1262" s="250">
        <v>1260</v>
      </c>
      <c r="H1262" s="253">
        <v>125</v>
      </c>
      <c r="I1262" s="253" t="s">
        <v>3100</v>
      </c>
      <c r="J1262" s="75">
        <v>45118</v>
      </c>
      <c r="K1262" s="75">
        <v>45118</v>
      </c>
      <c r="L1262" s="256">
        <v>2.1343999999999998E-3</v>
      </c>
      <c r="M1262" s="251">
        <v>2.1343999999999998E-3</v>
      </c>
    </row>
    <row r="1263" spans="1:13">
      <c r="A1263" s="55" t="str">
        <f t="shared" si="19"/>
        <v>Y0BLWD</v>
      </c>
      <c r="B1263" s="55" t="s">
        <v>2899</v>
      </c>
      <c r="C1263" s="55" t="s">
        <v>47</v>
      </c>
      <c r="D1263" s="55"/>
      <c r="G1263" s="250">
        <v>1261</v>
      </c>
      <c r="H1263" s="253">
        <v>126</v>
      </c>
      <c r="I1263" s="253" t="s">
        <v>3103</v>
      </c>
      <c r="J1263" s="75">
        <v>45118</v>
      </c>
      <c r="K1263" s="75">
        <v>45118</v>
      </c>
      <c r="L1263" s="256">
        <v>1.6548589999999998E-2</v>
      </c>
      <c r="M1263" s="251">
        <v>1.6548589999999998E-2</v>
      </c>
    </row>
    <row r="1264" spans="1:13">
      <c r="A1264" s="55" t="str">
        <f t="shared" si="19"/>
        <v>Y0AIDDD</v>
      </c>
      <c r="B1264" s="55" t="s">
        <v>2891</v>
      </c>
      <c r="C1264" s="55" t="s">
        <v>1954</v>
      </c>
      <c r="D1264" s="55"/>
      <c r="G1264" s="250">
        <v>1262</v>
      </c>
      <c r="H1264" s="253" t="s">
        <v>3468</v>
      </c>
      <c r="I1264" s="253" t="s">
        <v>3145</v>
      </c>
      <c r="J1264" s="75">
        <v>45118</v>
      </c>
      <c r="K1264" s="75">
        <v>45118</v>
      </c>
      <c r="L1264" s="256">
        <v>8.7835299999999995E-3</v>
      </c>
      <c r="M1264" s="251">
        <v>8.7835299999999995E-3</v>
      </c>
    </row>
    <row r="1265" spans="1:13">
      <c r="A1265" s="55" t="str">
        <f t="shared" si="19"/>
        <v>Y0AIDWD</v>
      </c>
      <c r="B1265" s="55" t="s">
        <v>2891</v>
      </c>
      <c r="C1265" s="55" t="s">
        <v>1946</v>
      </c>
      <c r="D1265" s="55"/>
      <c r="G1265" s="250">
        <v>1263</v>
      </c>
      <c r="H1265" s="254" t="s">
        <v>3486</v>
      </c>
      <c r="I1265" s="253" t="s">
        <v>3148</v>
      </c>
      <c r="J1265" s="75">
        <v>45118</v>
      </c>
      <c r="K1265" s="75">
        <v>45118</v>
      </c>
      <c r="L1265" s="256">
        <v>1.2983929999999999E-2</v>
      </c>
      <c r="M1265" s="251">
        <v>1.2983929999999999E-2</v>
      </c>
    </row>
    <row r="1266" spans="1:13">
      <c r="A1266" s="55" t="str">
        <f t="shared" si="19"/>
        <v>Y0BLDDD</v>
      </c>
      <c r="B1266" s="55" t="s">
        <v>2899</v>
      </c>
      <c r="C1266" s="55" t="s">
        <v>1954</v>
      </c>
      <c r="D1266" s="55"/>
      <c r="G1266" s="250">
        <v>1264</v>
      </c>
      <c r="H1266" s="253" t="s">
        <v>3462</v>
      </c>
      <c r="I1266" s="253" t="s">
        <v>3096</v>
      </c>
      <c r="J1266" s="75">
        <v>45118</v>
      </c>
      <c r="K1266" s="75">
        <v>45118</v>
      </c>
      <c r="L1266" s="251">
        <v>2.22324E-3</v>
      </c>
      <c r="M1266" s="251">
        <v>2.22324E-3</v>
      </c>
    </row>
    <row r="1267" spans="1:13">
      <c r="A1267" s="55" t="str">
        <f t="shared" si="19"/>
        <v>Y0BLDWD</v>
      </c>
      <c r="B1267" s="55" t="s">
        <v>2899</v>
      </c>
      <c r="C1267" s="55" t="s">
        <v>1946</v>
      </c>
      <c r="D1267" s="55"/>
      <c r="G1267" s="250">
        <v>1265</v>
      </c>
      <c r="H1267" s="253" t="s">
        <v>3495</v>
      </c>
      <c r="I1267" s="253" t="s">
        <v>3099</v>
      </c>
      <c r="J1267" s="75">
        <v>45118</v>
      </c>
      <c r="K1267" s="75">
        <v>45118</v>
      </c>
      <c r="L1267" s="256">
        <v>1.7415610000000002E-2</v>
      </c>
      <c r="M1267" s="251">
        <v>1.7415610000000002E-2</v>
      </c>
    </row>
    <row r="1268" spans="1:13">
      <c r="A1268" s="55" t="str">
        <f t="shared" si="19"/>
        <v>Y0ECRWD</v>
      </c>
      <c r="B1268" s="55" t="s">
        <v>1953</v>
      </c>
      <c r="C1268" s="55" t="s">
        <v>59</v>
      </c>
      <c r="D1268" s="55"/>
      <c r="G1268" s="250">
        <v>1266</v>
      </c>
      <c r="H1268" s="253" t="s">
        <v>1171</v>
      </c>
      <c r="I1268" s="253" t="s">
        <v>3069</v>
      </c>
      <c r="J1268" s="75">
        <v>45118</v>
      </c>
      <c r="K1268" s="75">
        <v>45118</v>
      </c>
      <c r="L1268" s="256">
        <v>1.21339649</v>
      </c>
      <c r="M1268" s="251">
        <v>1.21339649</v>
      </c>
    </row>
    <row r="1269" spans="1:13">
      <c r="A1269" s="55" t="str">
        <f t="shared" si="19"/>
        <v>Y0ECRDD</v>
      </c>
      <c r="B1269" s="55" t="s">
        <v>1953</v>
      </c>
      <c r="C1269" s="55" t="s">
        <v>58</v>
      </c>
      <c r="D1269" s="55"/>
      <c r="G1269" s="250">
        <v>1267</v>
      </c>
      <c r="H1269" s="253" t="s">
        <v>1157</v>
      </c>
      <c r="I1269" s="253" t="s">
        <v>3066</v>
      </c>
      <c r="J1269" s="75">
        <v>45119</v>
      </c>
      <c r="K1269" s="75">
        <v>45119</v>
      </c>
      <c r="L1269" s="256">
        <v>0.16971295</v>
      </c>
      <c r="M1269" s="251">
        <v>0.16971295</v>
      </c>
    </row>
    <row r="1270" spans="1:13">
      <c r="A1270" s="55" t="str">
        <f t="shared" si="19"/>
        <v>Y0ECDDD</v>
      </c>
      <c r="B1270" s="55" t="s">
        <v>1953</v>
      </c>
      <c r="C1270" s="55" t="s">
        <v>1954</v>
      </c>
      <c r="D1270" s="55"/>
      <c r="G1270" s="250">
        <v>1268</v>
      </c>
      <c r="H1270" s="253" t="s">
        <v>1161</v>
      </c>
      <c r="I1270" s="253" t="s">
        <v>3062</v>
      </c>
      <c r="J1270" s="75">
        <v>45119</v>
      </c>
      <c r="K1270" s="75">
        <v>45119</v>
      </c>
      <c r="L1270" s="256">
        <v>0.17353166</v>
      </c>
      <c r="M1270" s="251">
        <v>0.17353166</v>
      </c>
    </row>
    <row r="1271" spans="1:13">
      <c r="A1271" s="55" t="str">
        <f t="shared" si="19"/>
        <v>Y0EEDDD</v>
      </c>
      <c r="B1271" s="55" t="s">
        <v>1945</v>
      </c>
      <c r="C1271" s="55" t="s">
        <v>1954</v>
      </c>
      <c r="D1271" s="55"/>
      <c r="G1271" s="250">
        <v>1269</v>
      </c>
      <c r="H1271" s="253" t="s">
        <v>1348</v>
      </c>
      <c r="I1271" s="253" t="s">
        <v>3082</v>
      </c>
      <c r="J1271" s="75">
        <v>45119</v>
      </c>
      <c r="K1271" s="75">
        <v>45119</v>
      </c>
      <c r="L1271" s="251">
        <v>0.24889483000000001</v>
      </c>
      <c r="M1271" s="251">
        <v>0.24889483000000001</v>
      </c>
    </row>
    <row r="1272" spans="1:13">
      <c r="A1272" s="55" t="str">
        <f t="shared" si="19"/>
        <v>Y0EERDD</v>
      </c>
      <c r="B1272" s="55" t="s">
        <v>1945</v>
      </c>
      <c r="C1272" s="55" t="s">
        <v>58</v>
      </c>
      <c r="D1272" s="55"/>
      <c r="G1272" s="250">
        <v>1270</v>
      </c>
      <c r="H1272" s="253" t="s">
        <v>1343</v>
      </c>
      <c r="I1272" s="253" t="s">
        <v>3086</v>
      </c>
      <c r="J1272" s="75">
        <v>45119</v>
      </c>
      <c r="K1272" s="75">
        <v>45119</v>
      </c>
      <c r="L1272" s="256">
        <v>0.23058347000000001</v>
      </c>
      <c r="M1272" s="251">
        <v>0.23058347000000001</v>
      </c>
    </row>
    <row r="1273" spans="1:13">
      <c r="A1273" s="55" t="str">
        <f t="shared" si="19"/>
        <v>Y0ESRDD</v>
      </c>
      <c r="B1273" s="55" t="s">
        <v>1940</v>
      </c>
      <c r="C1273" s="55" t="s">
        <v>58</v>
      </c>
      <c r="D1273" s="55"/>
      <c r="G1273" s="250">
        <v>1271</v>
      </c>
      <c r="H1273" s="253" t="s">
        <v>474</v>
      </c>
      <c r="I1273" s="253" t="s">
        <v>3077</v>
      </c>
      <c r="J1273" s="75">
        <v>45119</v>
      </c>
      <c r="K1273" s="75">
        <v>45119</v>
      </c>
      <c r="L1273" s="256">
        <v>0.20799266</v>
      </c>
      <c r="M1273" s="251">
        <v>0.20799266</v>
      </c>
    </row>
    <row r="1274" spans="1:13">
      <c r="A1274" s="55" t="str">
        <f t="shared" si="19"/>
        <v>Y0BLDDD</v>
      </c>
      <c r="B1274" s="55" t="s">
        <v>2899</v>
      </c>
      <c r="C1274" s="55" t="s">
        <v>1954</v>
      </c>
      <c r="D1274" s="55"/>
      <c r="G1274" s="250">
        <v>1272</v>
      </c>
      <c r="H1274" s="253" t="s">
        <v>3462</v>
      </c>
      <c r="I1274" s="253" t="s">
        <v>3096</v>
      </c>
      <c r="J1274" s="75">
        <v>45119</v>
      </c>
      <c r="K1274" s="75">
        <v>45119</v>
      </c>
      <c r="L1274" s="256">
        <v>2.1757299999999999E-3</v>
      </c>
      <c r="M1274" s="251">
        <v>2.1757299999999999E-3</v>
      </c>
    </row>
    <row r="1275" spans="1:13">
      <c r="A1275" s="55" t="str">
        <f t="shared" si="19"/>
        <v>Y0ESDDD</v>
      </c>
      <c r="B1275" s="55" t="s">
        <v>1940</v>
      </c>
      <c r="C1275" s="55" t="s">
        <v>1954</v>
      </c>
      <c r="D1275" s="55"/>
      <c r="G1275" s="250">
        <v>1273</v>
      </c>
      <c r="H1275" s="253" t="s">
        <v>477</v>
      </c>
      <c r="I1275" s="253" t="s">
        <v>3071</v>
      </c>
      <c r="J1275" s="75">
        <v>45119</v>
      </c>
      <c r="K1275" s="75">
        <v>45119</v>
      </c>
      <c r="L1275" s="256">
        <v>0.21064425000000001</v>
      </c>
      <c r="M1275" s="251">
        <v>0.21064425000000001</v>
      </c>
    </row>
    <row r="1276" spans="1:13">
      <c r="A1276" s="55" t="str">
        <f t="shared" si="19"/>
        <v>Y0ESIDD</v>
      </c>
      <c r="B1276" s="55" t="s">
        <v>1940</v>
      </c>
      <c r="C1276" s="55" t="s">
        <v>67</v>
      </c>
      <c r="D1276" s="55"/>
      <c r="G1276" s="250">
        <v>1274</v>
      </c>
      <c r="H1276" s="253" t="s">
        <v>483</v>
      </c>
      <c r="I1276" s="253" t="s">
        <v>3076</v>
      </c>
      <c r="J1276" s="75">
        <v>45119</v>
      </c>
      <c r="K1276" s="75">
        <v>45119</v>
      </c>
      <c r="L1276" s="256">
        <v>0.32493296999999999</v>
      </c>
      <c r="M1276" s="251">
        <v>0.32493296999999999</v>
      </c>
    </row>
    <row r="1277" spans="1:13">
      <c r="A1277" s="55" t="str">
        <f t="shared" si="19"/>
        <v>Y0AISDD</v>
      </c>
      <c r="B1277" s="55" t="s">
        <v>2891</v>
      </c>
      <c r="C1277" s="55" t="s">
        <v>1971</v>
      </c>
      <c r="D1277" s="55"/>
      <c r="G1277" s="250">
        <v>1275</v>
      </c>
      <c r="H1277" s="253" t="s">
        <v>3465</v>
      </c>
      <c r="I1277" s="253" t="s">
        <v>3149</v>
      </c>
      <c r="J1277" s="75">
        <v>45119</v>
      </c>
      <c r="K1277" s="75">
        <v>45119</v>
      </c>
      <c r="L1277" s="256">
        <v>1.42618E-3</v>
      </c>
      <c r="M1277" s="251">
        <v>1.42618E-3</v>
      </c>
    </row>
    <row r="1278" spans="1:13">
      <c r="A1278" s="55" t="str">
        <f t="shared" si="19"/>
        <v>Y0BLDDI</v>
      </c>
      <c r="B1278" s="55" t="s">
        <v>2899</v>
      </c>
      <c r="C1278" s="55" t="s">
        <v>4304</v>
      </c>
      <c r="D1278" s="55"/>
      <c r="G1278" s="250">
        <v>1276</v>
      </c>
      <c r="H1278" s="253">
        <v>125</v>
      </c>
      <c r="I1278" s="253" t="s">
        <v>3100</v>
      </c>
      <c r="J1278" s="75">
        <v>45119</v>
      </c>
      <c r="K1278" s="75">
        <v>45119</v>
      </c>
      <c r="L1278" s="256">
        <v>2.0865699999999998E-3</v>
      </c>
      <c r="M1278" s="251">
        <v>2.0865699999999998E-3</v>
      </c>
    </row>
    <row r="1279" spans="1:13">
      <c r="A1279" s="55" t="str">
        <f t="shared" si="19"/>
        <v>Y0AIDDD</v>
      </c>
      <c r="B1279" s="55" t="s">
        <v>2891</v>
      </c>
      <c r="C1279" s="55" t="s">
        <v>1954</v>
      </c>
      <c r="D1279" s="55"/>
      <c r="G1279" s="250">
        <v>1277</v>
      </c>
      <c r="H1279" s="253" t="s">
        <v>3468</v>
      </c>
      <c r="I1279" s="253" t="s">
        <v>3145</v>
      </c>
      <c r="J1279" s="75">
        <v>45119</v>
      </c>
      <c r="K1279" s="75">
        <v>45119</v>
      </c>
      <c r="L1279" s="256">
        <v>1.5517599999999999E-3</v>
      </c>
      <c r="M1279" s="251">
        <v>1.5517599999999999E-3</v>
      </c>
    </row>
    <row r="1280" spans="1:13">
      <c r="A1280" s="55" t="str">
        <f t="shared" si="19"/>
        <v>Y0ESSDD</v>
      </c>
      <c r="B1280" s="55" t="s">
        <v>1940</v>
      </c>
      <c r="C1280" s="55" t="s">
        <v>1971</v>
      </c>
      <c r="D1280" s="55"/>
      <c r="G1280" s="250">
        <v>1278</v>
      </c>
      <c r="H1280" s="253" t="s">
        <v>491</v>
      </c>
      <c r="I1280" s="253" t="s">
        <v>3075</v>
      </c>
      <c r="J1280" s="75">
        <v>45119</v>
      </c>
      <c r="K1280" s="75">
        <v>45119</v>
      </c>
      <c r="L1280" s="256">
        <v>0.21170801</v>
      </c>
      <c r="M1280" s="251">
        <v>0.21170801</v>
      </c>
    </row>
    <row r="1281" spans="1:13">
      <c r="A1281" s="55" t="str">
        <f t="shared" si="19"/>
        <v>Y0ECRDD</v>
      </c>
      <c r="B1281" s="55" t="s">
        <v>1953</v>
      </c>
      <c r="C1281" s="55" t="s">
        <v>58</v>
      </c>
      <c r="D1281" s="55"/>
      <c r="G1281" s="250">
        <v>1279</v>
      </c>
      <c r="H1281" s="253" t="s">
        <v>1157</v>
      </c>
      <c r="I1281" s="253" t="s">
        <v>3066</v>
      </c>
      <c r="J1281" s="75">
        <v>45120</v>
      </c>
      <c r="K1281" s="75">
        <v>45120</v>
      </c>
      <c r="L1281" s="256">
        <v>0.16665125</v>
      </c>
      <c r="M1281" s="251">
        <v>0.16665125</v>
      </c>
    </row>
    <row r="1282" spans="1:13">
      <c r="A1282" s="55" t="str">
        <f t="shared" si="19"/>
        <v>Y0ECDDD</v>
      </c>
      <c r="B1282" s="55" t="s">
        <v>1953</v>
      </c>
      <c r="C1282" s="55" t="s">
        <v>1954</v>
      </c>
      <c r="D1282" s="55"/>
      <c r="G1282" s="250">
        <v>1280</v>
      </c>
      <c r="H1282" s="253" t="s">
        <v>1161</v>
      </c>
      <c r="I1282" s="253" t="s">
        <v>3062</v>
      </c>
      <c r="J1282" s="75">
        <v>45120</v>
      </c>
      <c r="K1282" s="75">
        <v>45120</v>
      </c>
      <c r="L1282" s="256">
        <v>0.16033272000000001</v>
      </c>
      <c r="M1282" s="251">
        <v>0.16033272000000001</v>
      </c>
    </row>
    <row r="1283" spans="1:13">
      <c r="A1283" s="55" t="str">
        <f t="shared" si="19"/>
        <v>Y0EEDDD</v>
      </c>
      <c r="B1283" s="55" t="s">
        <v>1945</v>
      </c>
      <c r="C1283" s="55" t="s">
        <v>1954</v>
      </c>
      <c r="D1283" s="55"/>
      <c r="G1283" s="250">
        <v>1281</v>
      </c>
      <c r="H1283" s="253" t="s">
        <v>1348</v>
      </c>
      <c r="I1283" s="253" t="s">
        <v>3082</v>
      </c>
      <c r="J1283" s="75">
        <v>45120</v>
      </c>
      <c r="K1283" s="75">
        <v>45120</v>
      </c>
      <c r="L1283" s="251">
        <v>0.30187599999999998</v>
      </c>
      <c r="M1283" s="251">
        <v>0.30187599999999998</v>
      </c>
    </row>
    <row r="1284" spans="1:13">
      <c r="A1284" s="55" t="str">
        <f t="shared" ref="A1284:A1347" si="20">+B1284&amp;C1284</f>
        <v>Y0EERDD</v>
      </c>
      <c r="B1284" s="55" t="s">
        <v>1945</v>
      </c>
      <c r="C1284" s="55" t="s">
        <v>58</v>
      </c>
      <c r="D1284" s="55"/>
      <c r="G1284" s="250">
        <v>1282</v>
      </c>
      <c r="H1284" s="253" t="s">
        <v>1343</v>
      </c>
      <c r="I1284" s="253" t="s">
        <v>3086</v>
      </c>
      <c r="J1284" s="75">
        <v>45120</v>
      </c>
      <c r="K1284" s="75">
        <v>45120</v>
      </c>
      <c r="L1284" s="251">
        <v>0.28073742000000002</v>
      </c>
      <c r="M1284" s="251">
        <v>0.28073742000000002</v>
      </c>
    </row>
    <row r="1285" spans="1:13">
      <c r="A1285" s="55" t="str">
        <f t="shared" si="20"/>
        <v>Y0ESRDD</v>
      </c>
      <c r="B1285" s="55" t="s">
        <v>1940</v>
      </c>
      <c r="C1285" s="55" t="s">
        <v>58</v>
      </c>
      <c r="D1285" s="55"/>
      <c r="G1285" s="250">
        <v>1283</v>
      </c>
      <c r="H1285" s="253" t="s">
        <v>474</v>
      </c>
      <c r="I1285" s="253" t="s">
        <v>3077</v>
      </c>
      <c r="J1285" s="75">
        <v>45120</v>
      </c>
      <c r="K1285" s="75">
        <v>45120</v>
      </c>
      <c r="L1285" s="256">
        <v>0.20310876999999999</v>
      </c>
      <c r="M1285" s="251">
        <v>0.20310876999999999</v>
      </c>
    </row>
    <row r="1286" spans="1:13">
      <c r="A1286" s="55" t="str">
        <f t="shared" si="20"/>
        <v>Y0BLDDD</v>
      </c>
      <c r="B1286" s="55" t="s">
        <v>2899</v>
      </c>
      <c r="C1286" s="55" t="s">
        <v>1954</v>
      </c>
      <c r="D1286" s="55"/>
      <c r="G1286" s="250">
        <v>1284</v>
      </c>
      <c r="H1286" s="253" t="s">
        <v>3462</v>
      </c>
      <c r="I1286" s="253" t="s">
        <v>3096</v>
      </c>
      <c r="J1286" s="75">
        <v>45120</v>
      </c>
      <c r="K1286" s="75">
        <v>45120</v>
      </c>
      <c r="L1286" s="256">
        <v>3.17162E-3</v>
      </c>
      <c r="M1286" s="251">
        <v>3.17162E-3</v>
      </c>
    </row>
    <row r="1287" spans="1:13">
      <c r="A1287" s="55" t="str">
        <f t="shared" si="20"/>
        <v>Y0ESDDD</v>
      </c>
      <c r="B1287" s="55" t="s">
        <v>1940</v>
      </c>
      <c r="C1287" s="55" t="s">
        <v>1954</v>
      </c>
      <c r="D1287" s="55"/>
      <c r="G1287" s="250">
        <v>1285</v>
      </c>
      <c r="H1287" s="253" t="s">
        <v>477</v>
      </c>
      <c r="I1287" s="253" t="s">
        <v>3071</v>
      </c>
      <c r="J1287" s="75">
        <v>45120</v>
      </c>
      <c r="K1287" s="75">
        <v>45120</v>
      </c>
      <c r="L1287" s="251">
        <v>0.20578125999999999</v>
      </c>
      <c r="M1287" s="251">
        <v>0.20578125999999999</v>
      </c>
    </row>
    <row r="1288" spans="1:13">
      <c r="A1288" s="55" t="str">
        <f t="shared" si="20"/>
        <v>Y0ESIDD</v>
      </c>
      <c r="B1288" s="55" t="s">
        <v>1940</v>
      </c>
      <c r="C1288" s="55" t="s">
        <v>67</v>
      </c>
      <c r="D1288" s="55"/>
      <c r="G1288" s="250">
        <v>1286</v>
      </c>
      <c r="H1288" s="253" t="s">
        <v>483</v>
      </c>
      <c r="I1288" s="253" t="s">
        <v>3076</v>
      </c>
      <c r="J1288" s="75">
        <v>45120</v>
      </c>
      <c r="K1288" s="75">
        <v>45120</v>
      </c>
      <c r="L1288" s="256">
        <v>0.31708326999999997</v>
      </c>
      <c r="M1288" s="251">
        <v>0.31708326999999997</v>
      </c>
    </row>
    <row r="1289" spans="1:13">
      <c r="A1289" s="55" t="str">
        <f t="shared" si="20"/>
        <v>Y0AISDD</v>
      </c>
      <c r="B1289" s="55" t="s">
        <v>2891</v>
      </c>
      <c r="C1289" s="55" t="s">
        <v>1971</v>
      </c>
      <c r="D1289" s="55"/>
      <c r="G1289" s="250">
        <v>1287</v>
      </c>
      <c r="H1289" s="253" t="s">
        <v>3465</v>
      </c>
      <c r="I1289" s="253" t="s">
        <v>3149</v>
      </c>
      <c r="J1289" s="75">
        <v>45120</v>
      </c>
      <c r="K1289" s="75">
        <v>45120</v>
      </c>
      <c r="L1289" s="256">
        <v>1.10171E-2</v>
      </c>
      <c r="M1289" s="251">
        <v>1.10171E-2</v>
      </c>
    </row>
    <row r="1290" spans="1:13">
      <c r="A1290" s="55" t="str">
        <f t="shared" si="20"/>
        <v>Y0BLDDI</v>
      </c>
      <c r="B1290" s="55" t="s">
        <v>2899</v>
      </c>
      <c r="C1290" s="55" t="s">
        <v>4304</v>
      </c>
      <c r="D1290" s="55"/>
      <c r="G1290" s="250">
        <v>1288</v>
      </c>
      <c r="H1290" s="253">
        <v>125</v>
      </c>
      <c r="I1290" s="253" t="s">
        <v>3100</v>
      </c>
      <c r="J1290" s="75">
        <v>45120</v>
      </c>
      <c r="K1290" s="75">
        <v>45120</v>
      </c>
      <c r="L1290" s="256">
        <v>3.08267E-3</v>
      </c>
      <c r="M1290" s="251">
        <v>3.08267E-3</v>
      </c>
    </row>
    <row r="1291" spans="1:13">
      <c r="A1291" s="55" t="str">
        <f t="shared" si="20"/>
        <v>Y0AIDDD</v>
      </c>
      <c r="B1291" s="55" t="s">
        <v>2891</v>
      </c>
      <c r="C1291" s="55" t="s">
        <v>1954</v>
      </c>
      <c r="D1291" s="55"/>
      <c r="G1291" s="250">
        <v>1289</v>
      </c>
      <c r="H1291" s="253" t="s">
        <v>3468</v>
      </c>
      <c r="I1291" s="253" t="s">
        <v>3145</v>
      </c>
      <c r="J1291" s="75">
        <v>45120</v>
      </c>
      <c r="K1291" s="75">
        <v>45120</v>
      </c>
      <c r="L1291" s="256">
        <v>1.120633E-2</v>
      </c>
      <c r="M1291" s="251">
        <v>1.120633E-2</v>
      </c>
    </row>
    <row r="1292" spans="1:13">
      <c r="A1292" s="55" t="str">
        <f t="shared" si="20"/>
        <v>Y0ESSDD</v>
      </c>
      <c r="B1292" s="55" t="s">
        <v>1940</v>
      </c>
      <c r="C1292" s="55" t="s">
        <v>1971</v>
      </c>
      <c r="D1292" s="55"/>
      <c r="G1292" s="250">
        <v>1290</v>
      </c>
      <c r="H1292" s="253" t="s">
        <v>491</v>
      </c>
      <c r="I1292" s="253" t="s">
        <v>3075</v>
      </c>
      <c r="J1292" s="75">
        <v>45120</v>
      </c>
      <c r="K1292" s="75">
        <v>45120</v>
      </c>
      <c r="L1292" s="256">
        <v>0.20675669999999999</v>
      </c>
      <c r="M1292" s="251">
        <v>0.20675669999999999</v>
      </c>
    </row>
    <row r="1293" spans="1:13">
      <c r="A1293" s="55" t="str">
        <f t="shared" si="20"/>
        <v>Y0ECRDD</v>
      </c>
      <c r="B1293" s="55" t="s">
        <v>1953</v>
      </c>
      <c r="C1293" s="55" t="s">
        <v>58</v>
      </c>
      <c r="D1293" s="55"/>
      <c r="G1293" s="250">
        <v>1291</v>
      </c>
      <c r="H1293" s="253" t="s">
        <v>1157</v>
      </c>
      <c r="I1293" s="253" t="s">
        <v>3066</v>
      </c>
      <c r="J1293" s="75">
        <v>45121</v>
      </c>
      <c r="K1293" s="75">
        <v>45121</v>
      </c>
      <c r="L1293" s="256">
        <v>0.15745217</v>
      </c>
      <c r="M1293" s="251">
        <v>0.15745217</v>
      </c>
    </row>
    <row r="1294" spans="1:13">
      <c r="A1294" s="55" t="str">
        <f t="shared" si="20"/>
        <v>Y0ECDDD</v>
      </c>
      <c r="B1294" s="55" t="s">
        <v>1953</v>
      </c>
      <c r="C1294" s="55" t="s">
        <v>1954</v>
      </c>
      <c r="D1294" s="55"/>
      <c r="G1294" s="250">
        <v>1292</v>
      </c>
      <c r="H1294" s="253" t="s">
        <v>1161</v>
      </c>
      <c r="I1294" s="253" t="s">
        <v>3062</v>
      </c>
      <c r="J1294" s="75">
        <v>45121</v>
      </c>
      <c r="K1294" s="75">
        <v>45121</v>
      </c>
      <c r="L1294" s="251">
        <v>0.16800441999999999</v>
      </c>
      <c r="M1294" s="251">
        <v>0.16800441999999999</v>
      </c>
    </row>
    <row r="1295" spans="1:13">
      <c r="A1295" s="55" t="str">
        <f t="shared" si="20"/>
        <v>Y0EEDDD</v>
      </c>
      <c r="B1295" s="55" t="s">
        <v>1945</v>
      </c>
      <c r="C1295" s="55" t="s">
        <v>1954</v>
      </c>
      <c r="D1295" s="55"/>
      <c r="G1295" s="250">
        <v>1293</v>
      </c>
      <c r="H1295" s="253" t="s">
        <v>1348</v>
      </c>
      <c r="I1295" s="253" t="s">
        <v>3082</v>
      </c>
      <c r="J1295" s="75">
        <v>45121</v>
      </c>
      <c r="K1295" s="75">
        <v>45121</v>
      </c>
      <c r="L1295" s="251">
        <v>0.26488324000000002</v>
      </c>
      <c r="M1295" s="251">
        <v>0.26488324000000002</v>
      </c>
    </row>
    <row r="1296" spans="1:13">
      <c r="A1296" s="55" t="str">
        <f t="shared" si="20"/>
        <v>Y0EERDD</v>
      </c>
      <c r="B1296" s="55" t="s">
        <v>1945</v>
      </c>
      <c r="C1296" s="55" t="s">
        <v>58</v>
      </c>
      <c r="D1296" s="55"/>
      <c r="G1296" s="250">
        <v>1294</v>
      </c>
      <c r="H1296" s="253" t="s">
        <v>1343</v>
      </c>
      <c r="I1296" s="253" t="s">
        <v>3086</v>
      </c>
      <c r="J1296" s="75">
        <v>45121</v>
      </c>
      <c r="K1296" s="75">
        <v>45121</v>
      </c>
      <c r="L1296" s="256">
        <v>0.24640100000000001</v>
      </c>
      <c r="M1296" s="251">
        <v>0.24640100000000001</v>
      </c>
    </row>
    <row r="1297" spans="1:13">
      <c r="A1297" s="55" t="str">
        <f t="shared" si="20"/>
        <v>Y0ESRDD</v>
      </c>
      <c r="B1297" s="55" t="s">
        <v>1940</v>
      </c>
      <c r="C1297" s="55" t="s">
        <v>58</v>
      </c>
      <c r="D1297" s="55"/>
      <c r="G1297" s="250">
        <v>1295</v>
      </c>
      <c r="H1297" s="253" t="s">
        <v>474</v>
      </c>
      <c r="I1297" s="253" t="s">
        <v>3077</v>
      </c>
      <c r="J1297" s="75">
        <v>45121</v>
      </c>
      <c r="K1297" s="75">
        <v>45121</v>
      </c>
      <c r="L1297" s="251">
        <v>0.17483116000000001</v>
      </c>
      <c r="M1297" s="251">
        <v>0.17483116000000001</v>
      </c>
    </row>
    <row r="1298" spans="1:13">
      <c r="A1298" s="55" t="str">
        <f t="shared" si="20"/>
        <v>Y0BLDDD</v>
      </c>
      <c r="B1298" s="55" t="s">
        <v>2899</v>
      </c>
      <c r="C1298" s="55" t="s">
        <v>1954</v>
      </c>
      <c r="D1298" s="55"/>
      <c r="G1298" s="250">
        <v>1296</v>
      </c>
      <c r="H1298" s="253" t="s">
        <v>3462</v>
      </c>
      <c r="I1298" s="253" t="s">
        <v>3096</v>
      </c>
      <c r="J1298" s="75">
        <v>45121</v>
      </c>
      <c r="K1298" s="75">
        <v>45121</v>
      </c>
      <c r="L1298" s="256">
        <v>2.8457000000000001E-3</v>
      </c>
      <c r="M1298" s="251">
        <v>2.8457000000000001E-3</v>
      </c>
    </row>
    <row r="1299" spans="1:13">
      <c r="A1299" s="55" t="str">
        <f t="shared" si="20"/>
        <v>Y0ESDDD</v>
      </c>
      <c r="B1299" s="55" t="s">
        <v>1940</v>
      </c>
      <c r="C1299" s="55" t="s">
        <v>1954</v>
      </c>
      <c r="D1299" s="55"/>
      <c r="G1299" s="250">
        <v>1297</v>
      </c>
      <c r="H1299" s="253" t="s">
        <v>477</v>
      </c>
      <c r="I1299" s="253" t="s">
        <v>3071</v>
      </c>
      <c r="J1299" s="75">
        <v>45121</v>
      </c>
      <c r="K1299" s="75">
        <v>45121</v>
      </c>
      <c r="L1299" s="256">
        <v>0.17749813</v>
      </c>
      <c r="M1299" s="251">
        <v>0.17749813</v>
      </c>
    </row>
    <row r="1300" spans="1:13">
      <c r="A1300" s="55" t="str">
        <f t="shared" si="20"/>
        <v>Y0ESIDD</v>
      </c>
      <c r="B1300" s="55" t="s">
        <v>1940</v>
      </c>
      <c r="C1300" s="55" t="s">
        <v>67</v>
      </c>
      <c r="D1300" s="55"/>
      <c r="G1300" s="250">
        <v>1298</v>
      </c>
      <c r="H1300" s="253" t="s">
        <v>483</v>
      </c>
      <c r="I1300" s="253" t="s">
        <v>3076</v>
      </c>
      <c r="J1300" s="75">
        <v>45121</v>
      </c>
      <c r="K1300" s="75">
        <v>45121</v>
      </c>
      <c r="L1300" s="256">
        <v>0.27286326999999999</v>
      </c>
      <c r="M1300" s="251">
        <v>0.27286326999999999</v>
      </c>
    </row>
    <row r="1301" spans="1:13">
      <c r="A1301" s="55" t="str">
        <f t="shared" si="20"/>
        <v>Y0AISDD</v>
      </c>
      <c r="B1301" s="55" t="s">
        <v>2891</v>
      </c>
      <c r="C1301" s="55" t="s">
        <v>1971</v>
      </c>
      <c r="D1301" s="55"/>
      <c r="G1301" s="250">
        <v>1299</v>
      </c>
      <c r="H1301" s="253" t="s">
        <v>3465</v>
      </c>
      <c r="I1301" s="253" t="s">
        <v>3149</v>
      </c>
      <c r="J1301" s="75">
        <v>45121</v>
      </c>
      <c r="K1301" s="75">
        <v>45121</v>
      </c>
      <c r="L1301" s="256">
        <v>4.45788E-3</v>
      </c>
      <c r="M1301" s="251">
        <v>4.45788E-3</v>
      </c>
    </row>
    <row r="1302" spans="1:13">
      <c r="A1302" s="55" t="str">
        <f t="shared" si="20"/>
        <v>Y0BLDDI</v>
      </c>
      <c r="B1302" s="55" t="s">
        <v>2899</v>
      </c>
      <c r="C1302" s="55" t="s">
        <v>4304</v>
      </c>
      <c r="D1302" s="55"/>
      <c r="G1302" s="250">
        <v>1300</v>
      </c>
      <c r="H1302" s="254">
        <v>125</v>
      </c>
      <c r="I1302" s="253" t="s">
        <v>3100</v>
      </c>
      <c r="J1302" s="75">
        <v>45121</v>
      </c>
      <c r="K1302" s="75">
        <v>45121</v>
      </c>
      <c r="L1302" s="256">
        <v>2.75661E-3</v>
      </c>
      <c r="M1302" s="251">
        <v>2.75661E-3</v>
      </c>
    </row>
    <row r="1303" spans="1:13">
      <c r="A1303" s="55" t="str">
        <f t="shared" si="20"/>
        <v>Y0AIDDD</v>
      </c>
      <c r="B1303" s="55" t="s">
        <v>2891</v>
      </c>
      <c r="C1303" s="55" t="s">
        <v>1954</v>
      </c>
      <c r="D1303" s="55"/>
      <c r="G1303" s="250">
        <v>1301</v>
      </c>
      <c r="H1303" s="254" t="s">
        <v>3468</v>
      </c>
      <c r="I1303" s="253" t="s">
        <v>3145</v>
      </c>
      <c r="J1303" s="75">
        <v>45121</v>
      </c>
      <c r="K1303" s="75">
        <v>45121</v>
      </c>
      <c r="L1303" s="256">
        <v>4.6032900000000003E-3</v>
      </c>
      <c r="M1303" s="251">
        <v>4.6032900000000003E-3</v>
      </c>
    </row>
    <row r="1304" spans="1:13">
      <c r="A1304" s="55" t="str">
        <f t="shared" si="20"/>
        <v>Y0ESSDD</v>
      </c>
      <c r="B1304" s="55" t="s">
        <v>1940</v>
      </c>
      <c r="C1304" s="55" t="s">
        <v>1971</v>
      </c>
      <c r="D1304" s="55"/>
      <c r="G1304" s="250">
        <v>1302</v>
      </c>
      <c r="H1304" s="253" t="s">
        <v>491</v>
      </c>
      <c r="I1304" s="253" t="s">
        <v>3075</v>
      </c>
      <c r="J1304" s="75">
        <v>45121</v>
      </c>
      <c r="K1304" s="75">
        <v>45121</v>
      </c>
      <c r="L1304" s="256">
        <v>0.17795623999999999</v>
      </c>
      <c r="M1304" s="251">
        <v>0.17795623999999999</v>
      </c>
    </row>
    <row r="1305" spans="1:13">
      <c r="A1305" s="55" t="str">
        <f t="shared" si="20"/>
        <v>Y0ECRDD</v>
      </c>
      <c r="B1305" s="55" t="s">
        <v>1953</v>
      </c>
      <c r="C1305" s="55" t="s">
        <v>58</v>
      </c>
      <c r="D1305" s="55"/>
      <c r="G1305" s="250">
        <v>1303</v>
      </c>
      <c r="H1305" s="253" t="s">
        <v>1157</v>
      </c>
      <c r="I1305" s="253" t="s">
        <v>3066</v>
      </c>
      <c r="J1305" s="75">
        <v>45123</v>
      </c>
      <c r="K1305" s="75">
        <v>45123</v>
      </c>
      <c r="L1305" s="256">
        <v>0.34338805999999999</v>
      </c>
      <c r="M1305" s="251">
        <v>0.34338805999999999</v>
      </c>
    </row>
    <row r="1306" spans="1:13">
      <c r="A1306" s="55" t="str">
        <f t="shared" si="20"/>
        <v>Y0ECDDD</v>
      </c>
      <c r="B1306" s="55" t="s">
        <v>1953</v>
      </c>
      <c r="C1306" s="55" t="s">
        <v>1954</v>
      </c>
      <c r="D1306" s="55"/>
      <c r="G1306" s="250">
        <v>1304</v>
      </c>
      <c r="H1306" s="253" t="s">
        <v>1161</v>
      </c>
      <c r="I1306" s="253" t="s">
        <v>3062</v>
      </c>
      <c r="J1306" s="75">
        <v>45123</v>
      </c>
      <c r="K1306" s="75">
        <v>45123</v>
      </c>
      <c r="L1306" s="256">
        <v>0.33380524</v>
      </c>
      <c r="M1306" s="251">
        <v>0.33380524</v>
      </c>
    </row>
    <row r="1307" spans="1:13">
      <c r="A1307" s="55" t="str">
        <f t="shared" si="20"/>
        <v>Y0ESIDD</v>
      </c>
      <c r="B1307" s="55" t="s">
        <v>1940</v>
      </c>
      <c r="C1307" s="55" t="s">
        <v>67</v>
      </c>
      <c r="D1307" s="55"/>
      <c r="G1307" s="250">
        <v>1305</v>
      </c>
      <c r="H1307" s="253" t="s">
        <v>483</v>
      </c>
      <c r="I1307" s="253" t="s">
        <v>3076</v>
      </c>
      <c r="J1307" s="75">
        <v>45123</v>
      </c>
      <c r="K1307" s="75">
        <v>45123</v>
      </c>
      <c r="L1307" s="256">
        <v>0.56068576000000003</v>
      </c>
      <c r="M1307" s="251">
        <v>0.56068576000000003</v>
      </c>
    </row>
    <row r="1308" spans="1:13">
      <c r="A1308" s="55" t="str">
        <f t="shared" si="20"/>
        <v>Y0ESSDD</v>
      </c>
      <c r="B1308" s="55" t="s">
        <v>1940</v>
      </c>
      <c r="C1308" s="55" t="s">
        <v>1971</v>
      </c>
      <c r="D1308" s="55"/>
      <c r="G1308" s="250">
        <v>1306</v>
      </c>
      <c r="H1308" s="253" t="s">
        <v>491</v>
      </c>
      <c r="I1308" s="253" t="s">
        <v>3075</v>
      </c>
      <c r="J1308" s="75">
        <v>45123</v>
      </c>
      <c r="K1308" s="75">
        <v>45123</v>
      </c>
      <c r="L1308" s="256">
        <v>0.36591262000000002</v>
      </c>
      <c r="M1308" s="251">
        <v>0.36591262000000002</v>
      </c>
    </row>
    <row r="1309" spans="1:13">
      <c r="A1309" s="55" t="str">
        <f t="shared" si="20"/>
        <v>Y0ESDDD</v>
      </c>
      <c r="B1309" s="55" t="s">
        <v>1940</v>
      </c>
      <c r="C1309" s="55" t="s">
        <v>1954</v>
      </c>
      <c r="D1309" s="55"/>
      <c r="G1309" s="250">
        <v>1307</v>
      </c>
      <c r="H1309" s="254" t="s">
        <v>477</v>
      </c>
      <c r="I1309" s="253" t="s">
        <v>3071</v>
      </c>
      <c r="J1309" s="75">
        <v>45123</v>
      </c>
      <c r="K1309" s="75">
        <v>45123</v>
      </c>
      <c r="L1309" s="256">
        <v>0.36481659999999999</v>
      </c>
      <c r="M1309" s="251">
        <v>0.36481659999999999</v>
      </c>
    </row>
    <row r="1310" spans="1:13">
      <c r="A1310" s="55" t="str">
        <f t="shared" si="20"/>
        <v>Y0ESRDD</v>
      </c>
      <c r="B1310" s="55" t="s">
        <v>1940</v>
      </c>
      <c r="C1310" s="55" t="s">
        <v>58</v>
      </c>
      <c r="D1310" s="55"/>
      <c r="G1310" s="250">
        <v>1308</v>
      </c>
      <c r="H1310" s="253" t="s">
        <v>474</v>
      </c>
      <c r="I1310" s="253" t="s">
        <v>3077</v>
      </c>
      <c r="J1310" s="75">
        <v>45123</v>
      </c>
      <c r="K1310" s="75">
        <v>45123</v>
      </c>
      <c r="L1310" s="251">
        <v>0.35946202999999999</v>
      </c>
      <c r="M1310" s="251">
        <v>0.35946202999999999</v>
      </c>
    </row>
    <row r="1311" spans="1:13">
      <c r="A1311" s="55" t="str">
        <f t="shared" si="20"/>
        <v>Y0ECRDD</v>
      </c>
      <c r="B1311" s="55" t="s">
        <v>1953</v>
      </c>
      <c r="C1311" s="55" t="s">
        <v>58</v>
      </c>
      <c r="D1311" s="55"/>
      <c r="G1311" s="250">
        <v>1309</v>
      </c>
      <c r="H1311" s="253" t="s">
        <v>1157</v>
      </c>
      <c r="I1311" s="253" t="s">
        <v>3066</v>
      </c>
      <c r="J1311" s="75">
        <v>45124</v>
      </c>
      <c r="K1311" s="75">
        <v>45124</v>
      </c>
      <c r="L1311" s="256">
        <v>0.16834838999999999</v>
      </c>
      <c r="M1311" s="251">
        <v>0.16834838999999999</v>
      </c>
    </row>
    <row r="1312" spans="1:13">
      <c r="A1312" s="55" t="str">
        <f t="shared" si="20"/>
        <v>Y0ECDDD</v>
      </c>
      <c r="B1312" s="55" t="s">
        <v>1953</v>
      </c>
      <c r="C1312" s="55" t="s">
        <v>1954</v>
      </c>
      <c r="D1312" s="55"/>
      <c r="G1312" s="250">
        <v>1310</v>
      </c>
      <c r="H1312" s="253" t="s">
        <v>1161</v>
      </c>
      <c r="I1312" s="253" t="s">
        <v>3062</v>
      </c>
      <c r="J1312" s="75">
        <v>45124</v>
      </c>
      <c r="K1312" s="75">
        <v>45124</v>
      </c>
      <c r="L1312" s="256">
        <v>0.18066700999999999</v>
      </c>
      <c r="M1312" s="251">
        <v>0.18066700999999999</v>
      </c>
    </row>
    <row r="1313" spans="1:13">
      <c r="A1313" s="55" t="str">
        <f t="shared" si="20"/>
        <v>Y0EEDDD</v>
      </c>
      <c r="B1313" s="55" t="s">
        <v>1945</v>
      </c>
      <c r="C1313" s="55" t="s">
        <v>1954</v>
      </c>
      <c r="D1313" s="55"/>
      <c r="G1313" s="250">
        <v>1311</v>
      </c>
      <c r="H1313" s="253" t="s">
        <v>1348</v>
      </c>
      <c r="I1313" s="253" t="s">
        <v>3082</v>
      </c>
      <c r="J1313" s="75">
        <v>45124</v>
      </c>
      <c r="K1313" s="75">
        <v>45124</v>
      </c>
      <c r="L1313" s="256">
        <v>0.59255389000000003</v>
      </c>
      <c r="M1313" s="251">
        <v>0.59255389000000003</v>
      </c>
    </row>
    <row r="1314" spans="1:13">
      <c r="A1314" s="55" t="str">
        <f t="shared" si="20"/>
        <v>Y0EERDD</v>
      </c>
      <c r="B1314" s="55" t="s">
        <v>1945</v>
      </c>
      <c r="C1314" s="55" t="s">
        <v>58</v>
      </c>
      <c r="D1314" s="55"/>
      <c r="G1314" s="250">
        <v>1312</v>
      </c>
      <c r="H1314" s="253" t="s">
        <v>1343</v>
      </c>
      <c r="I1314" s="253" t="s">
        <v>3086</v>
      </c>
      <c r="J1314" s="75">
        <v>45124</v>
      </c>
      <c r="K1314" s="75">
        <v>45124</v>
      </c>
      <c r="L1314" s="256">
        <v>0.54399452999999998</v>
      </c>
      <c r="M1314" s="251">
        <v>0.54399452999999998</v>
      </c>
    </row>
    <row r="1315" spans="1:13">
      <c r="A1315" s="55" t="str">
        <f t="shared" si="20"/>
        <v>Y0ESRDD</v>
      </c>
      <c r="B1315" s="55" t="s">
        <v>1940</v>
      </c>
      <c r="C1315" s="55" t="s">
        <v>58</v>
      </c>
      <c r="D1315" s="55"/>
      <c r="G1315" s="250">
        <v>1313</v>
      </c>
      <c r="H1315" s="254" t="s">
        <v>474</v>
      </c>
      <c r="I1315" s="253" t="s">
        <v>3077</v>
      </c>
      <c r="J1315" s="75">
        <v>45124</v>
      </c>
      <c r="K1315" s="75">
        <v>45124</v>
      </c>
      <c r="L1315" s="256">
        <v>0.18501629</v>
      </c>
      <c r="M1315" s="251">
        <v>0.18501629</v>
      </c>
    </row>
    <row r="1316" spans="1:13">
      <c r="A1316" s="55" t="str">
        <f t="shared" si="20"/>
        <v>Y0BLDDD</v>
      </c>
      <c r="B1316" s="55" t="s">
        <v>2899</v>
      </c>
      <c r="C1316" s="55" t="s">
        <v>1954</v>
      </c>
      <c r="D1316" s="55"/>
      <c r="G1316" s="250">
        <v>1314</v>
      </c>
      <c r="H1316" s="253" t="s">
        <v>3462</v>
      </c>
      <c r="I1316" s="253" t="s">
        <v>3096</v>
      </c>
      <c r="J1316" s="75">
        <v>45124</v>
      </c>
      <c r="K1316" s="75">
        <v>45124</v>
      </c>
      <c r="L1316" s="256">
        <v>5.1397500000000002E-3</v>
      </c>
      <c r="M1316" s="251">
        <v>5.1397500000000002E-3</v>
      </c>
    </row>
    <row r="1317" spans="1:13">
      <c r="A1317" s="55" t="str">
        <f t="shared" si="20"/>
        <v>Y0ESDDD</v>
      </c>
      <c r="B1317" s="55" t="s">
        <v>1940</v>
      </c>
      <c r="C1317" s="55" t="s">
        <v>1954</v>
      </c>
      <c r="D1317" s="55"/>
      <c r="G1317" s="250">
        <v>1315</v>
      </c>
      <c r="H1317" s="253" t="s">
        <v>477</v>
      </c>
      <c r="I1317" s="253" t="s">
        <v>3071</v>
      </c>
      <c r="J1317" s="75">
        <v>45124</v>
      </c>
      <c r="K1317" s="75">
        <v>45124</v>
      </c>
      <c r="L1317" s="251">
        <v>0.18769021999999999</v>
      </c>
      <c r="M1317" s="251">
        <v>0.18769021999999999</v>
      </c>
    </row>
    <row r="1318" spans="1:13">
      <c r="A1318" s="55" t="str">
        <f t="shared" si="20"/>
        <v>Y0ESIDD</v>
      </c>
      <c r="B1318" s="55" t="s">
        <v>1940</v>
      </c>
      <c r="C1318" s="55" t="s">
        <v>67</v>
      </c>
      <c r="D1318" s="55"/>
      <c r="G1318" s="250">
        <v>1316</v>
      </c>
      <c r="H1318" s="253" t="s">
        <v>483</v>
      </c>
      <c r="I1318" s="253" t="s">
        <v>3076</v>
      </c>
      <c r="J1318" s="75">
        <v>45124</v>
      </c>
      <c r="K1318" s="75">
        <v>45124</v>
      </c>
      <c r="L1318" s="251">
        <v>0.28856268000000002</v>
      </c>
      <c r="M1318" s="251">
        <v>0.28856268000000002</v>
      </c>
    </row>
    <row r="1319" spans="1:13">
      <c r="A1319" s="55" t="str">
        <f t="shared" si="20"/>
        <v>Y0AISDD</v>
      </c>
      <c r="B1319" s="55" t="s">
        <v>2891</v>
      </c>
      <c r="C1319" s="55" t="s">
        <v>1971</v>
      </c>
      <c r="D1319" s="55"/>
      <c r="G1319" s="250">
        <v>1317</v>
      </c>
      <c r="H1319" s="253" t="s">
        <v>3465</v>
      </c>
      <c r="I1319" s="253" t="s">
        <v>3149</v>
      </c>
      <c r="J1319" s="75">
        <v>45124</v>
      </c>
      <c r="K1319" s="75">
        <v>45124</v>
      </c>
      <c r="L1319" s="256">
        <v>7.9077499999999998E-3</v>
      </c>
      <c r="M1319" s="251">
        <v>7.9077499999999998E-3</v>
      </c>
    </row>
    <row r="1320" spans="1:13">
      <c r="A1320" s="55" t="str">
        <f t="shared" si="20"/>
        <v>Y0BLDDI</v>
      </c>
      <c r="B1320" s="55" t="s">
        <v>2899</v>
      </c>
      <c r="C1320" s="55" t="s">
        <v>4304</v>
      </c>
      <c r="D1320" s="55"/>
      <c r="G1320" s="250">
        <v>1318</v>
      </c>
      <c r="H1320" s="253">
        <v>125</v>
      </c>
      <c r="I1320" s="253" t="s">
        <v>3100</v>
      </c>
      <c r="J1320" s="75">
        <v>45124</v>
      </c>
      <c r="K1320" s="75">
        <v>45124</v>
      </c>
      <c r="L1320" s="256">
        <v>4.8725599999999997E-3</v>
      </c>
      <c r="M1320" s="251">
        <v>4.8725599999999997E-3</v>
      </c>
    </row>
    <row r="1321" spans="1:13">
      <c r="A1321" s="55" t="str">
        <f t="shared" si="20"/>
        <v>Y0AIDDD</v>
      </c>
      <c r="B1321" s="55" t="s">
        <v>2891</v>
      </c>
      <c r="C1321" s="55" t="s">
        <v>1954</v>
      </c>
      <c r="D1321" s="55"/>
      <c r="G1321" s="250">
        <v>1319</v>
      </c>
      <c r="H1321" s="253" t="s">
        <v>3468</v>
      </c>
      <c r="I1321" s="253" t="s">
        <v>3145</v>
      </c>
      <c r="J1321" s="75">
        <v>45124</v>
      </c>
      <c r="K1321" s="75">
        <v>45124</v>
      </c>
      <c r="L1321" s="251">
        <v>8.30937E-3</v>
      </c>
      <c r="M1321" s="251">
        <v>8.30937E-3</v>
      </c>
    </row>
    <row r="1322" spans="1:13">
      <c r="A1322" s="55" t="str">
        <f t="shared" si="20"/>
        <v>Y0ESSDD</v>
      </c>
      <c r="B1322" s="55" t="s">
        <v>1940</v>
      </c>
      <c r="C1322" s="55" t="s">
        <v>1971</v>
      </c>
      <c r="D1322" s="55"/>
      <c r="G1322" s="250">
        <v>1320</v>
      </c>
      <c r="H1322" s="253" t="s">
        <v>491</v>
      </c>
      <c r="I1322" s="253" t="s">
        <v>3075</v>
      </c>
      <c r="J1322" s="75">
        <v>45124</v>
      </c>
      <c r="K1322" s="75">
        <v>45124</v>
      </c>
      <c r="L1322" s="256">
        <v>0.18830342</v>
      </c>
      <c r="M1322" s="251">
        <v>0.18830342</v>
      </c>
    </row>
    <row r="1323" spans="1:13">
      <c r="A1323" s="55" t="str">
        <f t="shared" si="20"/>
        <v>Y0ECRDD</v>
      </c>
      <c r="B1323" s="55" t="s">
        <v>1953</v>
      </c>
      <c r="C1323" s="55" t="s">
        <v>58</v>
      </c>
      <c r="D1323" s="55"/>
      <c r="G1323" s="250">
        <v>1321</v>
      </c>
      <c r="H1323" s="253" t="s">
        <v>1157</v>
      </c>
      <c r="I1323" s="253" t="s">
        <v>3066</v>
      </c>
      <c r="J1323" s="75">
        <v>45125</v>
      </c>
      <c r="K1323" s="75">
        <v>45125</v>
      </c>
      <c r="L1323" s="256">
        <v>0.16821437</v>
      </c>
      <c r="M1323" s="251">
        <v>0.16821437</v>
      </c>
    </row>
    <row r="1324" spans="1:13">
      <c r="A1324" s="55" t="str">
        <f t="shared" si="20"/>
        <v>Y0BLDWD</v>
      </c>
      <c r="B1324" s="55" t="s">
        <v>2899</v>
      </c>
      <c r="C1324" s="55" t="s">
        <v>1946</v>
      </c>
      <c r="D1324" s="55"/>
      <c r="G1324" s="250">
        <v>1322</v>
      </c>
      <c r="H1324" s="254" t="s">
        <v>3495</v>
      </c>
      <c r="I1324" s="253" t="s">
        <v>3099</v>
      </c>
      <c r="J1324" s="75">
        <v>45125</v>
      </c>
      <c r="K1324" s="75">
        <v>45125</v>
      </c>
      <c r="L1324" s="256">
        <v>1.8827420000000001E-2</v>
      </c>
      <c r="M1324" s="251">
        <v>1.8827420000000001E-2</v>
      </c>
    </row>
    <row r="1325" spans="1:13">
      <c r="A1325" s="55" t="str">
        <f t="shared" si="20"/>
        <v>Y0ECDDD</v>
      </c>
      <c r="B1325" s="55" t="s">
        <v>1953</v>
      </c>
      <c r="C1325" s="55" t="s">
        <v>1954</v>
      </c>
      <c r="D1325" s="55"/>
      <c r="G1325" s="250">
        <v>1323</v>
      </c>
      <c r="H1325" s="254" t="s">
        <v>1161</v>
      </c>
      <c r="I1325" s="253" t="s">
        <v>3062</v>
      </c>
      <c r="J1325" s="75">
        <v>45125</v>
      </c>
      <c r="K1325" s="75">
        <v>45125</v>
      </c>
      <c r="L1325" s="256">
        <v>0.16909677000000001</v>
      </c>
      <c r="M1325" s="251">
        <v>0.16909677000000001</v>
      </c>
    </row>
    <row r="1326" spans="1:13">
      <c r="A1326" s="55" t="str">
        <f t="shared" si="20"/>
        <v>Y0ECDWD</v>
      </c>
      <c r="B1326" s="55" t="s">
        <v>1953</v>
      </c>
      <c r="C1326" s="55" t="s">
        <v>1946</v>
      </c>
      <c r="D1326" s="55"/>
      <c r="G1326" s="250">
        <v>1324</v>
      </c>
      <c r="H1326" s="253" t="s">
        <v>1173</v>
      </c>
      <c r="I1326" s="253" t="s">
        <v>3065</v>
      </c>
      <c r="J1326" s="75">
        <v>45125</v>
      </c>
      <c r="K1326" s="75">
        <v>45125</v>
      </c>
      <c r="L1326" s="256">
        <v>1.1970824799999999</v>
      </c>
      <c r="M1326" s="251">
        <v>1.1970824799999999</v>
      </c>
    </row>
    <row r="1327" spans="1:13">
      <c r="A1327" s="55" t="str">
        <f t="shared" si="20"/>
        <v>IgnoreIgnore</v>
      </c>
      <c r="B1327" s="55" t="s">
        <v>1291</v>
      </c>
      <c r="C1327" s="55" t="s">
        <v>1291</v>
      </c>
      <c r="D1327" s="55"/>
      <c r="G1327" s="250">
        <v>1325</v>
      </c>
      <c r="H1327" s="253" t="s">
        <v>4313</v>
      </c>
      <c r="I1327" s="253" t="s">
        <v>4314</v>
      </c>
      <c r="J1327" s="75">
        <v>45125</v>
      </c>
      <c r="K1327" s="75">
        <v>45125</v>
      </c>
      <c r="L1327" s="251">
        <v>1.1970824799999999</v>
      </c>
      <c r="M1327" s="251">
        <v>1.1970824799999999</v>
      </c>
    </row>
    <row r="1328" spans="1:13">
      <c r="A1328" s="55" t="str">
        <f t="shared" si="20"/>
        <v>Y0EEDDD</v>
      </c>
      <c r="B1328" s="55" t="s">
        <v>1945</v>
      </c>
      <c r="C1328" s="55" t="s">
        <v>1954</v>
      </c>
      <c r="D1328" s="55"/>
      <c r="G1328" s="250">
        <v>1326</v>
      </c>
      <c r="H1328" s="253" t="s">
        <v>1348</v>
      </c>
      <c r="I1328" s="253" t="s">
        <v>3082</v>
      </c>
      <c r="J1328" s="75">
        <v>45125</v>
      </c>
      <c r="K1328" s="75">
        <v>45125</v>
      </c>
      <c r="L1328" s="256">
        <v>0.22531828000000001</v>
      </c>
      <c r="M1328" s="251">
        <v>0.22531828000000001</v>
      </c>
    </row>
    <row r="1329" spans="1:13">
      <c r="A1329" s="55" t="str">
        <f t="shared" si="20"/>
        <v>Y0EERDD</v>
      </c>
      <c r="B1329" s="55" t="s">
        <v>1945</v>
      </c>
      <c r="C1329" s="55" t="s">
        <v>58</v>
      </c>
      <c r="D1329" s="55"/>
      <c r="G1329" s="250">
        <v>1327</v>
      </c>
      <c r="H1329" s="253" t="s">
        <v>1343</v>
      </c>
      <c r="I1329" s="253" t="s">
        <v>3086</v>
      </c>
      <c r="J1329" s="75">
        <v>45125</v>
      </c>
      <c r="K1329" s="75">
        <v>45125</v>
      </c>
      <c r="L1329" s="256">
        <v>0.20862627</v>
      </c>
      <c r="M1329" s="251">
        <v>0.20862627</v>
      </c>
    </row>
    <row r="1330" spans="1:13">
      <c r="A1330" s="55" t="str">
        <f t="shared" si="20"/>
        <v>Y0ESSWD</v>
      </c>
      <c r="B1330" s="55" t="s">
        <v>1940</v>
      </c>
      <c r="C1330" s="55" t="s">
        <v>1975</v>
      </c>
      <c r="D1330" s="55"/>
      <c r="G1330" s="250">
        <v>1328</v>
      </c>
      <c r="H1330" s="253" t="s">
        <v>495</v>
      </c>
      <c r="I1330" s="253" t="s">
        <v>3081</v>
      </c>
      <c r="J1330" s="75">
        <v>45125</v>
      </c>
      <c r="K1330" s="75">
        <v>45125</v>
      </c>
      <c r="L1330" s="251">
        <v>1.31251462</v>
      </c>
      <c r="M1330" s="251">
        <v>1.31251462</v>
      </c>
    </row>
    <row r="1331" spans="1:13">
      <c r="A1331" s="55" t="str">
        <f t="shared" si="20"/>
        <v>Y0ESRDD</v>
      </c>
      <c r="B1331" s="55" t="s">
        <v>1940</v>
      </c>
      <c r="C1331" s="55" t="s">
        <v>58</v>
      </c>
      <c r="D1331" s="55"/>
      <c r="G1331" s="250">
        <v>1329</v>
      </c>
      <c r="H1331" s="253" t="s">
        <v>474</v>
      </c>
      <c r="I1331" s="253" t="s">
        <v>3077</v>
      </c>
      <c r="J1331" s="75">
        <v>45125</v>
      </c>
      <c r="K1331" s="75">
        <v>45125</v>
      </c>
      <c r="L1331" s="251">
        <v>0.18218068000000001</v>
      </c>
      <c r="M1331" s="251">
        <v>0.18218068000000001</v>
      </c>
    </row>
    <row r="1332" spans="1:13">
      <c r="A1332" s="55" t="str">
        <f t="shared" si="20"/>
        <v>Y0EEDWD</v>
      </c>
      <c r="B1332" s="55" t="s">
        <v>1945</v>
      </c>
      <c r="C1332" s="55" t="s">
        <v>1946</v>
      </c>
      <c r="D1332" s="55"/>
      <c r="G1332" s="250">
        <v>1330</v>
      </c>
      <c r="H1332" s="253" t="s">
        <v>1360</v>
      </c>
      <c r="I1332" s="253" t="s">
        <v>3085</v>
      </c>
      <c r="J1332" s="75">
        <v>45125</v>
      </c>
      <c r="K1332" s="75">
        <v>45125</v>
      </c>
      <c r="L1332" s="251">
        <v>1.52577202</v>
      </c>
      <c r="M1332" s="251">
        <v>1.52577202</v>
      </c>
    </row>
    <row r="1333" spans="1:13">
      <c r="A1333" s="55" t="str">
        <f t="shared" si="20"/>
        <v>Y0ESDWD</v>
      </c>
      <c r="B1333" s="55" t="s">
        <v>1940</v>
      </c>
      <c r="C1333" s="55" t="s">
        <v>1946</v>
      </c>
      <c r="D1333" s="55"/>
      <c r="G1333" s="250">
        <v>1331</v>
      </c>
      <c r="H1333" s="253" t="s">
        <v>508</v>
      </c>
      <c r="I1333" s="253" t="s">
        <v>3073</v>
      </c>
      <c r="J1333" s="75">
        <v>45125</v>
      </c>
      <c r="K1333" s="75">
        <v>45125</v>
      </c>
      <c r="L1333" s="256">
        <v>1.58996863</v>
      </c>
      <c r="M1333" s="251">
        <v>1.58996863</v>
      </c>
    </row>
    <row r="1334" spans="1:13">
      <c r="A1334" s="55" t="str">
        <f t="shared" si="20"/>
        <v>Y0EERWD</v>
      </c>
      <c r="B1334" s="55" t="s">
        <v>1945</v>
      </c>
      <c r="C1334" s="55" t="s">
        <v>59</v>
      </c>
      <c r="D1334" s="55"/>
      <c r="G1334" s="250">
        <v>1332</v>
      </c>
      <c r="H1334" s="253" t="s">
        <v>1358</v>
      </c>
      <c r="I1334" s="253" t="s">
        <v>3089</v>
      </c>
      <c r="J1334" s="75">
        <v>45125</v>
      </c>
      <c r="K1334" s="75">
        <v>45125</v>
      </c>
      <c r="L1334" s="256">
        <v>1.52552485</v>
      </c>
      <c r="M1334" s="251">
        <v>1.52552485</v>
      </c>
    </row>
    <row r="1335" spans="1:13">
      <c r="A1335" s="55" t="str">
        <f t="shared" si="20"/>
        <v>IgnoreIgnore</v>
      </c>
      <c r="B1335" s="55" t="s">
        <v>1291</v>
      </c>
      <c r="C1335" s="55" t="s">
        <v>1291</v>
      </c>
      <c r="D1335" s="55"/>
      <c r="G1335" s="250">
        <v>1333</v>
      </c>
      <c r="H1335" s="253" t="s">
        <v>4309</v>
      </c>
      <c r="I1335" s="253" t="s">
        <v>4310</v>
      </c>
      <c r="J1335" s="75">
        <v>45125</v>
      </c>
      <c r="K1335" s="75">
        <v>45125</v>
      </c>
      <c r="L1335" s="256">
        <v>1.45232899</v>
      </c>
      <c r="M1335" s="251">
        <v>1.45232899</v>
      </c>
    </row>
    <row r="1336" spans="1:13">
      <c r="A1336" s="55" t="str">
        <f t="shared" si="20"/>
        <v>Y0ESRWD</v>
      </c>
      <c r="B1336" s="55" t="s">
        <v>1940</v>
      </c>
      <c r="C1336" s="55" t="s">
        <v>59</v>
      </c>
      <c r="D1336" s="55"/>
      <c r="G1336" s="250">
        <v>1334</v>
      </c>
      <c r="H1336" s="253" t="s">
        <v>506</v>
      </c>
      <c r="I1336" s="253" t="s">
        <v>3080</v>
      </c>
      <c r="J1336" s="75">
        <v>45125</v>
      </c>
      <c r="K1336" s="75">
        <v>45125</v>
      </c>
      <c r="L1336" s="256">
        <v>1.45232899</v>
      </c>
      <c r="M1336" s="251">
        <v>1.45232899</v>
      </c>
    </row>
    <row r="1337" spans="1:13">
      <c r="A1337" s="55" t="str">
        <f t="shared" si="20"/>
        <v>Y0ESSDD</v>
      </c>
      <c r="B1337" s="55" t="s">
        <v>1940</v>
      </c>
      <c r="C1337" s="55" t="s">
        <v>1971</v>
      </c>
      <c r="D1337" s="55"/>
      <c r="G1337" s="250">
        <v>1335</v>
      </c>
      <c r="H1337" s="253" t="s">
        <v>491</v>
      </c>
      <c r="I1337" s="253" t="s">
        <v>3075</v>
      </c>
      <c r="J1337" s="75">
        <v>45125</v>
      </c>
      <c r="K1337" s="75">
        <v>45125</v>
      </c>
      <c r="L1337" s="256">
        <v>0.18544927999999999</v>
      </c>
      <c r="M1337" s="251">
        <v>0.18544927999999999</v>
      </c>
    </row>
    <row r="1338" spans="1:13">
      <c r="A1338" s="55" t="str">
        <f t="shared" si="20"/>
        <v>IgnoreIgnore</v>
      </c>
      <c r="B1338" s="55" t="s">
        <v>1291</v>
      </c>
      <c r="C1338" s="55" t="s">
        <v>1291</v>
      </c>
      <c r="D1338" s="55"/>
      <c r="G1338" s="250">
        <v>1336</v>
      </c>
      <c r="H1338" s="254" t="s">
        <v>4315</v>
      </c>
      <c r="I1338" s="253" t="s">
        <v>4316</v>
      </c>
      <c r="J1338" s="75">
        <v>45125</v>
      </c>
      <c r="K1338" s="75">
        <v>45125</v>
      </c>
      <c r="L1338" s="256">
        <v>1.58996863</v>
      </c>
      <c r="M1338" s="251">
        <v>1.58996863</v>
      </c>
    </row>
    <row r="1339" spans="1:13">
      <c r="A1339" s="55" t="str">
        <f t="shared" si="20"/>
        <v>Y0ESDDD</v>
      </c>
      <c r="B1339" s="55" t="s">
        <v>1940</v>
      </c>
      <c r="C1339" s="55" t="s">
        <v>1954</v>
      </c>
      <c r="D1339" s="55"/>
      <c r="G1339" s="250">
        <v>1337</v>
      </c>
      <c r="H1339" s="253" t="s">
        <v>477</v>
      </c>
      <c r="I1339" s="253" t="s">
        <v>3071</v>
      </c>
      <c r="J1339" s="75">
        <v>45125</v>
      </c>
      <c r="K1339" s="75">
        <v>45125</v>
      </c>
      <c r="L1339" s="256">
        <v>0.18485625999999999</v>
      </c>
      <c r="M1339" s="251">
        <v>0.18485625999999999</v>
      </c>
    </row>
    <row r="1340" spans="1:13">
      <c r="A1340" s="55" t="str">
        <f t="shared" si="20"/>
        <v>Y0ESIDD</v>
      </c>
      <c r="B1340" s="55" t="s">
        <v>1940</v>
      </c>
      <c r="C1340" s="55" t="s">
        <v>67</v>
      </c>
      <c r="D1340" s="55"/>
      <c r="G1340" s="250">
        <v>1338</v>
      </c>
      <c r="H1340" s="253" t="s">
        <v>483</v>
      </c>
      <c r="I1340" s="253" t="s">
        <v>3076</v>
      </c>
      <c r="J1340" s="75">
        <v>45125</v>
      </c>
      <c r="K1340" s="75">
        <v>45125</v>
      </c>
      <c r="L1340" s="251">
        <v>0.28411450999999999</v>
      </c>
      <c r="M1340" s="251">
        <v>0.28411450999999999</v>
      </c>
    </row>
    <row r="1341" spans="1:13">
      <c r="A1341" s="55" t="str">
        <f t="shared" si="20"/>
        <v>IgnoreIgnore</v>
      </c>
      <c r="B1341" s="55" t="s">
        <v>1291</v>
      </c>
      <c r="C1341" s="55" t="s">
        <v>1291</v>
      </c>
      <c r="D1341" s="55"/>
      <c r="G1341" s="250">
        <v>1339</v>
      </c>
      <c r="H1341" s="253" t="s">
        <v>4311</v>
      </c>
      <c r="I1341" s="253" t="s">
        <v>4312</v>
      </c>
      <c r="J1341" s="75">
        <v>45125</v>
      </c>
      <c r="K1341" s="75">
        <v>45125</v>
      </c>
      <c r="L1341" s="251">
        <v>1.1749455</v>
      </c>
      <c r="M1341" s="251">
        <v>1.1749455</v>
      </c>
    </row>
    <row r="1342" spans="1:13">
      <c r="A1342" s="55" t="str">
        <f t="shared" si="20"/>
        <v>Y0AISWD</v>
      </c>
      <c r="B1342" s="55" t="s">
        <v>2891</v>
      </c>
      <c r="C1342" s="55" t="s">
        <v>1975</v>
      </c>
      <c r="D1342" s="55"/>
      <c r="G1342" s="250">
        <v>1340</v>
      </c>
      <c r="H1342" s="254" t="s">
        <v>3491</v>
      </c>
      <c r="I1342" s="253" t="s">
        <v>3152</v>
      </c>
      <c r="J1342" s="75">
        <v>45125</v>
      </c>
      <c r="K1342" s="75">
        <v>45125</v>
      </c>
      <c r="L1342" s="256">
        <v>2.955298E-2</v>
      </c>
      <c r="M1342" s="251">
        <v>2.955298E-2</v>
      </c>
    </row>
    <row r="1343" spans="1:13">
      <c r="A1343" s="55" t="str">
        <f t="shared" si="20"/>
        <v>Y0AISDD</v>
      </c>
      <c r="B1343" s="55" t="s">
        <v>2891</v>
      </c>
      <c r="C1343" s="55" t="s">
        <v>1971</v>
      </c>
      <c r="D1343" s="55"/>
      <c r="G1343" s="250">
        <v>1341</v>
      </c>
      <c r="H1343" s="253" t="s">
        <v>3465</v>
      </c>
      <c r="I1343" s="253" t="s">
        <v>3149</v>
      </c>
      <c r="J1343" s="75">
        <v>45125</v>
      </c>
      <c r="K1343" s="75">
        <v>45125</v>
      </c>
      <c r="L1343" s="251">
        <v>6.9929500000000004E-3</v>
      </c>
      <c r="M1343" s="251">
        <v>6.9929500000000004E-3</v>
      </c>
    </row>
    <row r="1344" spans="1:13">
      <c r="A1344" s="55" t="str">
        <f t="shared" si="20"/>
        <v>Y0BLDDI</v>
      </c>
      <c r="B1344" s="55" t="s">
        <v>2899</v>
      </c>
      <c r="C1344" s="55" t="s">
        <v>4304</v>
      </c>
      <c r="D1344" s="55"/>
      <c r="G1344" s="250">
        <v>1342</v>
      </c>
      <c r="H1344" s="253">
        <v>125</v>
      </c>
      <c r="I1344" s="253" t="s">
        <v>3100</v>
      </c>
      <c r="J1344" s="75">
        <v>45125</v>
      </c>
      <c r="K1344" s="75">
        <v>45125</v>
      </c>
      <c r="L1344" s="256">
        <v>2.0800800000000002E-3</v>
      </c>
      <c r="M1344" s="251">
        <v>2.0800800000000002E-3</v>
      </c>
    </row>
    <row r="1345" spans="1:13">
      <c r="A1345" s="55" t="str">
        <f t="shared" si="20"/>
        <v>Y0BLWD</v>
      </c>
      <c r="B1345" s="55" t="s">
        <v>2899</v>
      </c>
      <c r="C1345" s="55" t="s">
        <v>47</v>
      </c>
      <c r="D1345" s="55"/>
      <c r="G1345" s="250">
        <v>1343</v>
      </c>
      <c r="H1345" s="253">
        <v>126</v>
      </c>
      <c r="I1345" s="253" t="s">
        <v>3103</v>
      </c>
      <c r="J1345" s="75">
        <v>45125</v>
      </c>
      <c r="K1345" s="75">
        <v>45125</v>
      </c>
      <c r="L1345" s="256">
        <v>1.7951229999999999E-2</v>
      </c>
      <c r="M1345" s="251">
        <v>1.7951229999999999E-2</v>
      </c>
    </row>
    <row r="1346" spans="1:13">
      <c r="A1346" s="55" t="str">
        <f t="shared" si="20"/>
        <v>Y0AIDDD</v>
      </c>
      <c r="B1346" s="55" t="s">
        <v>2891</v>
      </c>
      <c r="C1346" s="55" t="s">
        <v>1954</v>
      </c>
      <c r="D1346" s="55"/>
      <c r="G1346" s="250">
        <v>1344</v>
      </c>
      <c r="H1346" s="253" t="s">
        <v>3468</v>
      </c>
      <c r="I1346" s="253" t="s">
        <v>3145</v>
      </c>
      <c r="J1346" s="75">
        <v>45125</v>
      </c>
      <c r="K1346" s="75">
        <v>45125</v>
      </c>
      <c r="L1346" s="256">
        <v>7.1556600000000003E-3</v>
      </c>
      <c r="M1346" s="251">
        <v>7.1556600000000003E-3</v>
      </c>
    </row>
    <row r="1347" spans="1:13">
      <c r="A1347" s="55" t="str">
        <f t="shared" si="20"/>
        <v>Y0AIDWD</v>
      </c>
      <c r="B1347" s="55" t="s">
        <v>2891</v>
      </c>
      <c r="C1347" s="55" t="s">
        <v>1946</v>
      </c>
      <c r="D1347" s="55"/>
      <c r="G1347" s="250">
        <v>1345</v>
      </c>
      <c r="H1347" s="253" t="s">
        <v>3486</v>
      </c>
      <c r="I1347" s="253" t="s">
        <v>3148</v>
      </c>
      <c r="J1347" s="75">
        <v>45125</v>
      </c>
      <c r="K1347" s="75">
        <v>45125</v>
      </c>
      <c r="L1347" s="256">
        <v>3.0381169999999999E-2</v>
      </c>
      <c r="M1347" s="251">
        <v>3.0381169999999999E-2</v>
      </c>
    </row>
    <row r="1348" spans="1:13">
      <c r="A1348" s="55" t="str">
        <f t="shared" ref="A1348:A1411" si="21">+B1348&amp;C1348</f>
        <v>Y0BLDDD</v>
      </c>
      <c r="B1348" s="55" t="s">
        <v>2899</v>
      </c>
      <c r="C1348" s="55" t="s">
        <v>1954</v>
      </c>
      <c r="D1348" s="55"/>
      <c r="G1348" s="250">
        <v>1346</v>
      </c>
      <c r="H1348" s="253" t="s">
        <v>3462</v>
      </c>
      <c r="I1348" s="253" t="s">
        <v>3096</v>
      </c>
      <c r="J1348" s="75">
        <v>45125</v>
      </c>
      <c r="K1348" s="75">
        <v>45125</v>
      </c>
      <c r="L1348" s="256">
        <v>2.1690500000000001E-3</v>
      </c>
      <c r="M1348" s="251">
        <v>2.1690500000000001E-3</v>
      </c>
    </row>
    <row r="1349" spans="1:13">
      <c r="A1349" s="55" t="str">
        <f t="shared" si="21"/>
        <v>Y0ECRWD</v>
      </c>
      <c r="B1349" s="55" t="s">
        <v>1953</v>
      </c>
      <c r="C1349" s="55" t="s">
        <v>59</v>
      </c>
      <c r="D1349" s="55"/>
      <c r="G1349" s="250">
        <v>1347</v>
      </c>
      <c r="H1349" s="253" t="s">
        <v>1171</v>
      </c>
      <c r="I1349" s="253" t="s">
        <v>3069</v>
      </c>
      <c r="J1349" s="75">
        <v>45125</v>
      </c>
      <c r="K1349" s="75">
        <v>45125</v>
      </c>
      <c r="L1349" s="256">
        <v>1.1749455</v>
      </c>
      <c r="M1349" s="251">
        <v>1.1749455</v>
      </c>
    </row>
    <row r="1350" spans="1:13">
      <c r="A1350" s="55" t="str">
        <f t="shared" si="21"/>
        <v>Y0ECRDD</v>
      </c>
      <c r="B1350" s="55" t="s">
        <v>1953</v>
      </c>
      <c r="C1350" s="55" t="s">
        <v>58</v>
      </c>
      <c r="D1350" s="55"/>
      <c r="G1350" s="250">
        <v>1348</v>
      </c>
      <c r="H1350" s="253" t="s">
        <v>1157</v>
      </c>
      <c r="I1350" s="253" t="s">
        <v>3066</v>
      </c>
      <c r="J1350" s="75">
        <v>45126</v>
      </c>
      <c r="K1350" s="75">
        <v>45126</v>
      </c>
      <c r="L1350" s="256">
        <v>0.17220388</v>
      </c>
      <c r="M1350" s="251">
        <v>0.17220388</v>
      </c>
    </row>
    <row r="1351" spans="1:13">
      <c r="A1351" s="55" t="str">
        <f t="shared" si="21"/>
        <v>Y0ECDDD</v>
      </c>
      <c r="B1351" s="55" t="s">
        <v>1953</v>
      </c>
      <c r="C1351" s="55" t="s">
        <v>1954</v>
      </c>
      <c r="D1351" s="55"/>
      <c r="G1351" s="250">
        <v>1349</v>
      </c>
      <c r="H1351" s="254" t="s">
        <v>1161</v>
      </c>
      <c r="I1351" s="253" t="s">
        <v>3062</v>
      </c>
      <c r="J1351" s="75">
        <v>45126</v>
      </c>
      <c r="K1351" s="75">
        <v>45126</v>
      </c>
      <c r="L1351" s="256">
        <v>0.16177995000000001</v>
      </c>
      <c r="M1351" s="251">
        <v>0.16177995000000001</v>
      </c>
    </row>
    <row r="1352" spans="1:13">
      <c r="A1352" s="55" t="str">
        <f t="shared" si="21"/>
        <v>Y0EEDDD</v>
      </c>
      <c r="B1352" s="55" t="s">
        <v>1945</v>
      </c>
      <c r="C1352" s="55" t="s">
        <v>1954</v>
      </c>
      <c r="D1352" s="55"/>
      <c r="G1352" s="250">
        <v>1350</v>
      </c>
      <c r="H1352" s="254" t="s">
        <v>1348</v>
      </c>
      <c r="I1352" s="253" t="s">
        <v>3082</v>
      </c>
      <c r="J1352" s="75">
        <v>45126</v>
      </c>
      <c r="K1352" s="75">
        <v>45126</v>
      </c>
      <c r="L1352" s="251">
        <v>0.17200772</v>
      </c>
      <c r="M1352" s="251">
        <v>0.17200772</v>
      </c>
    </row>
    <row r="1353" spans="1:13">
      <c r="A1353" s="55" t="str">
        <f t="shared" si="21"/>
        <v>Y0EERDD</v>
      </c>
      <c r="B1353" s="55" t="s">
        <v>1945</v>
      </c>
      <c r="C1353" s="55" t="s">
        <v>58</v>
      </c>
      <c r="D1353" s="55"/>
      <c r="G1353" s="250">
        <v>1351</v>
      </c>
      <c r="H1353" s="253" t="s">
        <v>1343</v>
      </c>
      <c r="I1353" s="253" t="s">
        <v>3086</v>
      </c>
      <c r="J1353" s="75">
        <v>45126</v>
      </c>
      <c r="K1353" s="75">
        <v>45126</v>
      </c>
      <c r="L1353" s="256">
        <v>0.15762693</v>
      </c>
      <c r="M1353" s="251">
        <v>0.15762693</v>
      </c>
    </row>
    <row r="1354" spans="1:13">
      <c r="A1354" s="55" t="str">
        <f t="shared" si="21"/>
        <v>Y0BLDDD</v>
      </c>
      <c r="B1354" s="55" t="s">
        <v>2899</v>
      </c>
      <c r="C1354" s="55" t="s">
        <v>1954</v>
      </c>
      <c r="D1354" s="55"/>
      <c r="G1354" s="250">
        <v>1352</v>
      </c>
      <c r="H1354" s="253" t="s">
        <v>3462</v>
      </c>
      <c r="I1354" s="253" t="s">
        <v>3096</v>
      </c>
      <c r="J1354" s="75">
        <v>45126</v>
      </c>
      <c r="K1354" s="75">
        <v>45126</v>
      </c>
      <c r="L1354" s="256">
        <v>1.53375E-3</v>
      </c>
      <c r="M1354" s="251">
        <v>1.53375E-3</v>
      </c>
    </row>
    <row r="1355" spans="1:13">
      <c r="A1355" s="55" t="str">
        <f t="shared" si="21"/>
        <v>Y0ESSDD</v>
      </c>
      <c r="B1355" s="55" t="s">
        <v>1940</v>
      </c>
      <c r="C1355" s="55" t="s">
        <v>1971</v>
      </c>
      <c r="D1355" s="55"/>
      <c r="G1355" s="250">
        <v>1353</v>
      </c>
      <c r="H1355" s="253" t="s">
        <v>491</v>
      </c>
      <c r="I1355" s="253" t="s">
        <v>3075</v>
      </c>
      <c r="J1355" s="75">
        <v>45126</v>
      </c>
      <c r="K1355" s="75">
        <v>45126</v>
      </c>
      <c r="L1355" s="251">
        <v>0.19309385000000001</v>
      </c>
      <c r="M1355" s="251">
        <v>0.19309385000000001</v>
      </c>
    </row>
    <row r="1356" spans="1:13">
      <c r="A1356" s="55" t="str">
        <f t="shared" si="21"/>
        <v>Y0ESDDD</v>
      </c>
      <c r="B1356" s="55" t="s">
        <v>1940</v>
      </c>
      <c r="C1356" s="55" t="s">
        <v>1954</v>
      </c>
      <c r="D1356" s="55"/>
      <c r="G1356" s="250">
        <v>1354</v>
      </c>
      <c r="H1356" s="253" t="s">
        <v>477</v>
      </c>
      <c r="I1356" s="253" t="s">
        <v>3071</v>
      </c>
      <c r="J1356" s="75">
        <v>45126</v>
      </c>
      <c r="K1356" s="75">
        <v>45126</v>
      </c>
      <c r="L1356" s="256">
        <v>0.19236342000000001</v>
      </c>
      <c r="M1356" s="251">
        <v>0.19236342000000001</v>
      </c>
    </row>
    <row r="1357" spans="1:13">
      <c r="A1357" s="55" t="str">
        <f t="shared" si="21"/>
        <v>Y0ESIDD</v>
      </c>
      <c r="B1357" s="55" t="s">
        <v>1940</v>
      </c>
      <c r="C1357" s="55" t="s">
        <v>67</v>
      </c>
      <c r="D1357" s="55"/>
      <c r="G1357" s="250">
        <v>1355</v>
      </c>
      <c r="H1357" s="253" t="s">
        <v>483</v>
      </c>
      <c r="I1357" s="253" t="s">
        <v>3076</v>
      </c>
      <c r="J1357" s="75">
        <v>45126</v>
      </c>
      <c r="K1357" s="75">
        <v>45126</v>
      </c>
      <c r="L1357" s="256">
        <v>0.29562740999999998</v>
      </c>
      <c r="M1357" s="251">
        <v>0.29562740999999998</v>
      </c>
    </row>
    <row r="1358" spans="1:13">
      <c r="A1358" s="55" t="str">
        <f t="shared" si="21"/>
        <v>Y0BLDDI</v>
      </c>
      <c r="B1358" s="55" t="s">
        <v>2899</v>
      </c>
      <c r="C1358" s="55" t="s">
        <v>4304</v>
      </c>
      <c r="D1358" s="55"/>
      <c r="G1358" s="250">
        <v>1356</v>
      </c>
      <c r="H1358" s="253">
        <v>125</v>
      </c>
      <c r="I1358" s="253" t="s">
        <v>3100</v>
      </c>
      <c r="J1358" s="75">
        <v>45126</v>
      </c>
      <c r="K1358" s="75">
        <v>45126</v>
      </c>
      <c r="L1358" s="256">
        <v>1.4449300000000001E-3</v>
      </c>
      <c r="M1358" s="251">
        <v>1.4449300000000001E-3</v>
      </c>
    </row>
    <row r="1359" spans="1:13">
      <c r="A1359" s="55" t="str">
        <f t="shared" si="21"/>
        <v>Y0ESRDD</v>
      </c>
      <c r="B1359" s="55" t="s">
        <v>1940</v>
      </c>
      <c r="C1359" s="55" t="s">
        <v>58</v>
      </c>
      <c r="D1359" s="55"/>
      <c r="G1359" s="250">
        <v>1357</v>
      </c>
      <c r="H1359" s="253" t="s">
        <v>474</v>
      </c>
      <c r="I1359" s="253" t="s">
        <v>3077</v>
      </c>
      <c r="J1359" s="75">
        <v>45126</v>
      </c>
      <c r="K1359" s="75">
        <v>45126</v>
      </c>
      <c r="L1359" s="256">
        <v>0.1897238</v>
      </c>
      <c r="M1359" s="251">
        <v>0.1897238</v>
      </c>
    </row>
    <row r="1360" spans="1:13">
      <c r="A1360" s="55" t="str">
        <f t="shared" si="21"/>
        <v>Y0ECRDD</v>
      </c>
      <c r="B1360" s="55" t="s">
        <v>1953</v>
      </c>
      <c r="C1360" s="55" t="s">
        <v>58</v>
      </c>
      <c r="D1360" s="55"/>
      <c r="G1360" s="250">
        <v>1358</v>
      </c>
      <c r="H1360" s="253" t="s">
        <v>1157</v>
      </c>
      <c r="I1360" s="253" t="s">
        <v>3066</v>
      </c>
      <c r="J1360" s="75">
        <v>45127</v>
      </c>
      <c r="K1360" s="75">
        <v>45127</v>
      </c>
      <c r="L1360" s="256">
        <v>0.17121510000000001</v>
      </c>
      <c r="M1360" s="251">
        <v>0.17121510000000001</v>
      </c>
    </row>
    <row r="1361" spans="1:13">
      <c r="A1361" s="55" t="str">
        <f t="shared" si="21"/>
        <v>Y0ECDDD</v>
      </c>
      <c r="B1361" s="55" t="s">
        <v>1953</v>
      </c>
      <c r="C1361" s="55" t="s">
        <v>1954</v>
      </c>
      <c r="D1361" s="55"/>
      <c r="G1361" s="250">
        <v>1359</v>
      </c>
      <c r="H1361" s="253" t="s">
        <v>1161</v>
      </c>
      <c r="I1361" s="253" t="s">
        <v>3062</v>
      </c>
      <c r="J1361" s="75">
        <v>45127</v>
      </c>
      <c r="K1361" s="75">
        <v>45127</v>
      </c>
      <c r="L1361" s="256">
        <v>0.18421264000000001</v>
      </c>
      <c r="M1361" s="251">
        <v>0.18421264000000001</v>
      </c>
    </row>
    <row r="1362" spans="1:13">
      <c r="A1362" s="55" t="str">
        <f t="shared" si="21"/>
        <v>Y0EEDDD</v>
      </c>
      <c r="B1362" s="55" t="s">
        <v>1945</v>
      </c>
      <c r="C1362" s="55" t="s">
        <v>1954</v>
      </c>
      <c r="D1362" s="55"/>
      <c r="G1362" s="250">
        <v>1360</v>
      </c>
      <c r="H1362" s="253" t="s">
        <v>1348</v>
      </c>
      <c r="I1362" s="253" t="s">
        <v>3082</v>
      </c>
      <c r="J1362" s="75">
        <v>45127</v>
      </c>
      <c r="K1362" s="75">
        <v>45127</v>
      </c>
      <c r="L1362" s="256">
        <v>0.21893360000000001</v>
      </c>
      <c r="M1362" s="251">
        <v>0.21893360000000001</v>
      </c>
    </row>
    <row r="1363" spans="1:13">
      <c r="A1363" s="55" t="str">
        <f t="shared" si="21"/>
        <v>Y0EERDD</v>
      </c>
      <c r="B1363" s="55" t="s">
        <v>1945</v>
      </c>
      <c r="C1363" s="55" t="s">
        <v>58</v>
      </c>
      <c r="D1363" s="55"/>
      <c r="G1363" s="250">
        <v>1361</v>
      </c>
      <c r="H1363" s="253" t="s">
        <v>1343</v>
      </c>
      <c r="I1363" s="253" t="s">
        <v>3086</v>
      </c>
      <c r="J1363" s="75">
        <v>45127</v>
      </c>
      <c r="K1363" s="75">
        <v>45127</v>
      </c>
      <c r="L1363" s="256">
        <v>0.201988</v>
      </c>
      <c r="M1363" s="251">
        <v>0.201988</v>
      </c>
    </row>
    <row r="1364" spans="1:13">
      <c r="A1364" s="55" t="str">
        <f t="shared" si="21"/>
        <v>Y0ESRDD</v>
      </c>
      <c r="B1364" s="55" t="s">
        <v>1940</v>
      </c>
      <c r="C1364" s="55" t="s">
        <v>58</v>
      </c>
      <c r="D1364" s="55"/>
      <c r="G1364" s="250">
        <v>1362</v>
      </c>
      <c r="H1364" s="253" t="s">
        <v>474</v>
      </c>
      <c r="I1364" s="253" t="s">
        <v>3077</v>
      </c>
      <c r="J1364" s="75">
        <v>45127</v>
      </c>
      <c r="K1364" s="75">
        <v>45127</v>
      </c>
      <c r="L1364" s="256">
        <v>0.17570209000000001</v>
      </c>
      <c r="M1364" s="251">
        <v>0.17570209000000001</v>
      </c>
    </row>
    <row r="1365" spans="1:13">
      <c r="A1365" s="55" t="str">
        <f t="shared" si="21"/>
        <v>Y0BLDDD</v>
      </c>
      <c r="B1365" s="55" t="s">
        <v>2899</v>
      </c>
      <c r="C1365" s="55" t="s">
        <v>1954</v>
      </c>
      <c r="D1365" s="55"/>
      <c r="G1365" s="250">
        <v>1363</v>
      </c>
      <c r="H1365" s="253" t="s">
        <v>3462</v>
      </c>
      <c r="I1365" s="253" t="s">
        <v>3096</v>
      </c>
      <c r="J1365" s="75">
        <v>45127</v>
      </c>
      <c r="K1365" s="75">
        <v>45127</v>
      </c>
      <c r="L1365" s="256">
        <v>2.1564100000000001E-3</v>
      </c>
      <c r="M1365" s="251">
        <v>2.1564100000000001E-3</v>
      </c>
    </row>
    <row r="1366" spans="1:13">
      <c r="A1366" s="55" t="str">
        <f t="shared" si="21"/>
        <v>Y0ESDDD</v>
      </c>
      <c r="B1366" s="55" t="s">
        <v>1940</v>
      </c>
      <c r="C1366" s="55" t="s">
        <v>1954</v>
      </c>
      <c r="D1366" s="55"/>
      <c r="G1366" s="250">
        <v>1364</v>
      </c>
      <c r="H1366" s="253" t="s">
        <v>477</v>
      </c>
      <c r="I1366" s="253" t="s">
        <v>3071</v>
      </c>
      <c r="J1366" s="75">
        <v>45127</v>
      </c>
      <c r="K1366" s="75">
        <v>45127</v>
      </c>
      <c r="L1366" s="256">
        <v>0.17839711</v>
      </c>
      <c r="M1366" s="251">
        <v>0.17839711</v>
      </c>
    </row>
    <row r="1367" spans="1:13">
      <c r="A1367" s="55" t="str">
        <f t="shared" si="21"/>
        <v>Y0ESIDD</v>
      </c>
      <c r="B1367" s="55" t="s">
        <v>1940</v>
      </c>
      <c r="C1367" s="55" t="s">
        <v>67</v>
      </c>
      <c r="D1367" s="55"/>
      <c r="G1367" s="250">
        <v>1365</v>
      </c>
      <c r="H1367" s="253" t="s">
        <v>483</v>
      </c>
      <c r="I1367" s="253" t="s">
        <v>3076</v>
      </c>
      <c r="J1367" s="75">
        <v>45127</v>
      </c>
      <c r="K1367" s="75">
        <v>45127</v>
      </c>
      <c r="L1367" s="251">
        <v>0.27443320999999998</v>
      </c>
      <c r="M1367" s="251">
        <v>0.27443320999999998</v>
      </c>
    </row>
    <row r="1368" spans="1:13">
      <c r="A1368" s="55" t="str">
        <f t="shared" si="21"/>
        <v>Y0AISDD</v>
      </c>
      <c r="B1368" s="55" t="s">
        <v>2891</v>
      </c>
      <c r="C1368" s="55" t="s">
        <v>1971</v>
      </c>
      <c r="D1368" s="55"/>
      <c r="G1368" s="250">
        <v>1366</v>
      </c>
      <c r="H1368" s="254" t="s">
        <v>3465</v>
      </c>
      <c r="I1368" s="253" t="s">
        <v>3149</v>
      </c>
      <c r="J1368" s="75">
        <v>45127</v>
      </c>
      <c r="K1368" s="75">
        <v>45127</v>
      </c>
      <c r="L1368" s="256">
        <v>7.3959000000000004E-4</v>
      </c>
      <c r="M1368" s="251">
        <v>7.3959000000000004E-4</v>
      </c>
    </row>
    <row r="1369" spans="1:13">
      <c r="A1369" s="55" t="str">
        <f t="shared" si="21"/>
        <v>Y0BLDDI</v>
      </c>
      <c r="B1369" s="55" t="s">
        <v>2899</v>
      </c>
      <c r="C1369" s="55" t="s">
        <v>4304</v>
      </c>
      <c r="D1369" s="55"/>
      <c r="G1369" s="250">
        <v>1367</v>
      </c>
      <c r="H1369" s="253">
        <v>125</v>
      </c>
      <c r="I1369" s="253" t="s">
        <v>3100</v>
      </c>
      <c r="J1369" s="75">
        <v>45127</v>
      </c>
      <c r="K1369" s="75">
        <v>45127</v>
      </c>
      <c r="L1369" s="256">
        <v>2.0675200000000002E-3</v>
      </c>
      <c r="M1369" s="251">
        <v>2.0675200000000002E-3</v>
      </c>
    </row>
    <row r="1370" spans="1:13">
      <c r="A1370" s="55" t="str">
        <f t="shared" si="21"/>
        <v>Y0AIDDD</v>
      </c>
      <c r="B1370" s="55" t="s">
        <v>2891</v>
      </c>
      <c r="C1370" s="55" t="s">
        <v>1954</v>
      </c>
      <c r="D1370" s="55"/>
      <c r="G1370" s="250">
        <v>1368</v>
      </c>
      <c r="H1370" s="253" t="s">
        <v>3468</v>
      </c>
      <c r="I1370" s="253" t="s">
        <v>3145</v>
      </c>
      <c r="J1370" s="75">
        <v>45127</v>
      </c>
      <c r="K1370" s="75">
        <v>45127</v>
      </c>
      <c r="L1370" s="256">
        <v>9.7645999999999996E-4</v>
      </c>
      <c r="M1370" s="251">
        <v>9.7645999999999996E-4</v>
      </c>
    </row>
    <row r="1371" spans="1:13">
      <c r="A1371" s="55" t="str">
        <f t="shared" si="21"/>
        <v>Y0ESSDD</v>
      </c>
      <c r="B1371" s="55" t="s">
        <v>1940</v>
      </c>
      <c r="C1371" s="55" t="s">
        <v>1971</v>
      </c>
      <c r="D1371" s="55"/>
      <c r="G1371" s="250">
        <v>1369</v>
      </c>
      <c r="H1371" s="253" t="s">
        <v>491</v>
      </c>
      <c r="I1371" s="253" t="s">
        <v>3075</v>
      </c>
      <c r="J1371" s="75">
        <v>45127</v>
      </c>
      <c r="K1371" s="75">
        <v>45127</v>
      </c>
      <c r="L1371" s="256">
        <v>0.17887302999999999</v>
      </c>
      <c r="M1371" s="251">
        <v>0.17887302999999999</v>
      </c>
    </row>
    <row r="1372" spans="1:13">
      <c r="A1372" s="55" t="str">
        <f t="shared" si="21"/>
        <v>Y0ECRDD</v>
      </c>
      <c r="B1372" s="55" t="s">
        <v>1953</v>
      </c>
      <c r="C1372" s="55" t="s">
        <v>58</v>
      </c>
      <c r="D1372" s="55"/>
      <c r="G1372" s="250">
        <v>1370</v>
      </c>
      <c r="H1372" s="253" t="s">
        <v>1157</v>
      </c>
      <c r="I1372" s="253" t="s">
        <v>3066</v>
      </c>
      <c r="J1372" s="75">
        <v>45128</v>
      </c>
      <c r="K1372" s="75">
        <v>45128</v>
      </c>
      <c r="L1372" s="251">
        <v>0.19153139</v>
      </c>
      <c r="M1372" s="251">
        <v>0.19153139</v>
      </c>
    </row>
    <row r="1373" spans="1:13">
      <c r="A1373" s="55" t="str">
        <f t="shared" si="21"/>
        <v>Y0ECDDD</v>
      </c>
      <c r="B1373" s="55" t="s">
        <v>1953</v>
      </c>
      <c r="C1373" s="55" t="s">
        <v>1954</v>
      </c>
      <c r="D1373" s="55"/>
      <c r="G1373" s="250">
        <v>1371</v>
      </c>
      <c r="H1373" s="253" t="s">
        <v>1161</v>
      </c>
      <c r="I1373" s="253" t="s">
        <v>3062</v>
      </c>
      <c r="J1373" s="75">
        <v>45128</v>
      </c>
      <c r="K1373" s="75">
        <v>45128</v>
      </c>
      <c r="L1373" s="256">
        <v>0.19590953</v>
      </c>
      <c r="M1373" s="251">
        <v>0.19590953</v>
      </c>
    </row>
    <row r="1374" spans="1:13">
      <c r="A1374" s="55" t="str">
        <f t="shared" si="21"/>
        <v>Y0EEDDD</v>
      </c>
      <c r="B1374" s="55" t="s">
        <v>1945</v>
      </c>
      <c r="C1374" s="55" t="s">
        <v>1954</v>
      </c>
      <c r="D1374" s="55"/>
      <c r="G1374" s="250">
        <v>1372</v>
      </c>
      <c r="H1374" s="253" t="s">
        <v>1348</v>
      </c>
      <c r="I1374" s="253" t="s">
        <v>3082</v>
      </c>
      <c r="J1374" s="75">
        <v>45128</v>
      </c>
      <c r="K1374" s="75">
        <v>45128</v>
      </c>
      <c r="L1374" s="256">
        <v>0.19445338000000001</v>
      </c>
      <c r="M1374" s="251">
        <v>0.19445338000000001</v>
      </c>
    </row>
    <row r="1375" spans="1:13">
      <c r="A1375" s="55" t="str">
        <f t="shared" si="21"/>
        <v>Y0EERDD</v>
      </c>
      <c r="B1375" s="55" t="s">
        <v>1945</v>
      </c>
      <c r="C1375" s="55" t="s">
        <v>58</v>
      </c>
      <c r="D1375" s="55"/>
      <c r="G1375" s="250">
        <v>1373</v>
      </c>
      <c r="H1375" s="253" t="s">
        <v>1343</v>
      </c>
      <c r="I1375" s="253" t="s">
        <v>3086</v>
      </c>
      <c r="J1375" s="75">
        <v>45128</v>
      </c>
      <c r="K1375" s="75">
        <v>45128</v>
      </c>
      <c r="L1375" s="256">
        <v>0.17943538000000001</v>
      </c>
      <c r="M1375" s="251">
        <v>0.17943538000000001</v>
      </c>
    </row>
    <row r="1376" spans="1:13">
      <c r="A1376" s="55" t="str">
        <f t="shared" si="21"/>
        <v>Y0BLDDD</v>
      </c>
      <c r="B1376" s="55" t="s">
        <v>2899</v>
      </c>
      <c r="C1376" s="55" t="s">
        <v>1954</v>
      </c>
      <c r="D1376" s="55"/>
      <c r="G1376" s="250">
        <v>1374</v>
      </c>
      <c r="H1376" s="254" t="s">
        <v>3462</v>
      </c>
      <c r="I1376" s="253" t="s">
        <v>3096</v>
      </c>
      <c r="J1376" s="75">
        <v>45128</v>
      </c>
      <c r="K1376" s="75">
        <v>45128</v>
      </c>
      <c r="L1376" s="256">
        <v>2.3911000000000002E-3</v>
      </c>
      <c r="M1376" s="251">
        <v>2.3911000000000002E-3</v>
      </c>
    </row>
    <row r="1377" spans="1:13">
      <c r="A1377" s="55" t="str">
        <f t="shared" si="21"/>
        <v>Y0ESSDD</v>
      </c>
      <c r="B1377" s="55" t="s">
        <v>1940</v>
      </c>
      <c r="C1377" s="55" t="s">
        <v>1971</v>
      </c>
      <c r="D1377" s="55"/>
      <c r="G1377" s="250">
        <v>1375</v>
      </c>
      <c r="H1377" s="253" t="s">
        <v>491</v>
      </c>
      <c r="I1377" s="253" t="s">
        <v>3075</v>
      </c>
      <c r="J1377" s="75">
        <v>45128</v>
      </c>
      <c r="K1377" s="75">
        <v>45128</v>
      </c>
      <c r="L1377" s="256">
        <v>0.17957068000000001</v>
      </c>
      <c r="M1377" s="251">
        <v>0.17957068000000001</v>
      </c>
    </row>
    <row r="1378" spans="1:13">
      <c r="A1378" s="55" t="str">
        <f t="shared" si="21"/>
        <v>Y0ESDDD</v>
      </c>
      <c r="B1378" s="55" t="s">
        <v>1940</v>
      </c>
      <c r="C1378" s="55" t="s">
        <v>1954</v>
      </c>
      <c r="D1378" s="55"/>
      <c r="G1378" s="250">
        <v>1376</v>
      </c>
      <c r="H1378" s="253" t="s">
        <v>477</v>
      </c>
      <c r="I1378" s="253" t="s">
        <v>3071</v>
      </c>
      <c r="J1378" s="75">
        <v>45128</v>
      </c>
      <c r="K1378" s="75">
        <v>45128</v>
      </c>
      <c r="L1378" s="251">
        <v>0.17908186000000001</v>
      </c>
      <c r="M1378" s="251">
        <v>0.17908186000000001</v>
      </c>
    </row>
    <row r="1379" spans="1:13">
      <c r="A1379" s="55" t="str">
        <f t="shared" si="21"/>
        <v>Y0ESIDD</v>
      </c>
      <c r="B1379" s="55" t="s">
        <v>1940</v>
      </c>
      <c r="C1379" s="55" t="s">
        <v>67</v>
      </c>
      <c r="D1379" s="55"/>
      <c r="G1379" s="250">
        <v>1377</v>
      </c>
      <c r="H1379" s="253" t="s">
        <v>483</v>
      </c>
      <c r="I1379" s="253" t="s">
        <v>3076</v>
      </c>
      <c r="J1379" s="75">
        <v>45128</v>
      </c>
      <c r="K1379" s="75">
        <v>45128</v>
      </c>
      <c r="L1379" s="256">
        <v>0.27521817999999998</v>
      </c>
      <c r="M1379" s="251">
        <v>0.27521817999999998</v>
      </c>
    </row>
    <row r="1380" spans="1:13">
      <c r="A1380" s="55" t="str">
        <f t="shared" si="21"/>
        <v>Y0BLDDI</v>
      </c>
      <c r="B1380" s="55" t="s">
        <v>2899</v>
      </c>
      <c r="C1380" s="55" t="s">
        <v>4304</v>
      </c>
      <c r="D1380" s="55"/>
      <c r="G1380" s="250">
        <v>1378</v>
      </c>
      <c r="H1380" s="253">
        <v>125</v>
      </c>
      <c r="I1380" s="253" t="s">
        <v>3100</v>
      </c>
      <c r="J1380" s="75">
        <v>45128</v>
      </c>
      <c r="K1380" s="75">
        <v>45128</v>
      </c>
      <c r="L1380" s="256">
        <v>2.3021000000000001E-3</v>
      </c>
      <c r="M1380" s="251">
        <v>2.3021000000000001E-3</v>
      </c>
    </row>
    <row r="1381" spans="1:13">
      <c r="A1381" s="55" t="str">
        <f t="shared" si="21"/>
        <v>Y0ESRDD</v>
      </c>
      <c r="B1381" s="55" t="s">
        <v>1940</v>
      </c>
      <c r="C1381" s="55" t="s">
        <v>58</v>
      </c>
      <c r="D1381" s="55"/>
      <c r="G1381" s="250">
        <v>1379</v>
      </c>
      <c r="H1381" s="253" t="s">
        <v>474</v>
      </c>
      <c r="I1381" s="253" t="s">
        <v>3077</v>
      </c>
      <c r="J1381" s="75">
        <v>45128</v>
      </c>
      <c r="K1381" s="75">
        <v>45128</v>
      </c>
      <c r="L1381" s="256">
        <v>0.17642067</v>
      </c>
      <c r="M1381" s="251">
        <v>0.17642067</v>
      </c>
    </row>
    <row r="1382" spans="1:13">
      <c r="A1382" s="55" t="str">
        <f t="shared" si="21"/>
        <v>Y0ESSDD</v>
      </c>
      <c r="B1382" s="55" t="s">
        <v>1940</v>
      </c>
      <c r="C1382" s="55" t="s">
        <v>1971</v>
      </c>
      <c r="D1382" s="55"/>
      <c r="G1382" s="250">
        <v>1380</v>
      </c>
      <c r="H1382" s="253" t="s">
        <v>491</v>
      </c>
      <c r="I1382" s="253" t="s">
        <v>3075</v>
      </c>
      <c r="J1382" s="75">
        <v>45130</v>
      </c>
      <c r="K1382" s="75">
        <v>45130</v>
      </c>
      <c r="L1382" s="256">
        <v>0.36661392999999998</v>
      </c>
      <c r="M1382" s="251">
        <v>0.36661392999999998</v>
      </c>
    </row>
    <row r="1383" spans="1:13">
      <c r="A1383" s="55" t="str">
        <f t="shared" si="21"/>
        <v>Y0ESDDD</v>
      </c>
      <c r="B1383" s="55" t="s">
        <v>1940</v>
      </c>
      <c r="C1383" s="55" t="s">
        <v>1954</v>
      </c>
      <c r="D1383" s="55"/>
      <c r="G1383" s="250">
        <v>1381</v>
      </c>
      <c r="H1383" s="254" t="s">
        <v>477</v>
      </c>
      <c r="I1383" s="253" t="s">
        <v>3071</v>
      </c>
      <c r="J1383" s="75">
        <v>45130</v>
      </c>
      <c r="K1383" s="75">
        <v>45130</v>
      </c>
      <c r="L1383" s="256">
        <v>0.36550411999999999</v>
      </c>
      <c r="M1383" s="251">
        <v>0.36550411999999999</v>
      </c>
    </row>
    <row r="1384" spans="1:13">
      <c r="A1384" s="55" t="str">
        <f t="shared" si="21"/>
        <v>Y0ESIDD</v>
      </c>
      <c r="B1384" s="55" t="s">
        <v>1940</v>
      </c>
      <c r="C1384" s="55" t="s">
        <v>67</v>
      </c>
      <c r="D1384" s="55"/>
      <c r="G1384" s="250">
        <v>1382</v>
      </c>
      <c r="H1384" s="254" t="s">
        <v>483</v>
      </c>
      <c r="I1384" s="253" t="s">
        <v>3076</v>
      </c>
      <c r="J1384" s="75">
        <v>45130</v>
      </c>
      <c r="K1384" s="75">
        <v>45130</v>
      </c>
      <c r="L1384" s="251">
        <v>0.56120906999999998</v>
      </c>
      <c r="M1384" s="251">
        <v>0.56120906999999998</v>
      </c>
    </row>
    <row r="1385" spans="1:13">
      <c r="A1385" s="55" t="str">
        <f t="shared" si="21"/>
        <v>Y0ESRDD</v>
      </c>
      <c r="B1385" s="55" t="s">
        <v>1940</v>
      </c>
      <c r="C1385" s="55" t="s">
        <v>58</v>
      </c>
      <c r="D1385" s="55"/>
      <c r="G1385" s="250">
        <v>1383</v>
      </c>
      <c r="H1385" s="253" t="s">
        <v>474</v>
      </c>
      <c r="I1385" s="253" t="s">
        <v>3077</v>
      </c>
      <c r="J1385" s="75">
        <v>45130</v>
      </c>
      <c r="K1385" s="75">
        <v>45130</v>
      </c>
      <c r="L1385" s="251">
        <v>0.36016247000000001</v>
      </c>
      <c r="M1385" s="251">
        <v>0.36016247000000001</v>
      </c>
    </row>
    <row r="1386" spans="1:13">
      <c r="A1386" s="55" t="str">
        <f t="shared" si="21"/>
        <v>Y0ECRDD</v>
      </c>
      <c r="B1386" s="55" t="s">
        <v>1953</v>
      </c>
      <c r="C1386" s="55" t="s">
        <v>58</v>
      </c>
      <c r="D1386" s="55"/>
      <c r="G1386" s="250">
        <v>1384</v>
      </c>
      <c r="H1386" s="253" t="s">
        <v>1157</v>
      </c>
      <c r="I1386" s="253" t="s">
        <v>3066</v>
      </c>
      <c r="J1386" s="75">
        <v>45130</v>
      </c>
      <c r="K1386" s="75">
        <v>45130</v>
      </c>
      <c r="L1386" s="251">
        <v>0.38463610999999998</v>
      </c>
      <c r="M1386" s="251">
        <v>0.38463610999999998</v>
      </c>
    </row>
    <row r="1387" spans="1:13">
      <c r="A1387" s="55" t="str">
        <f t="shared" si="21"/>
        <v>Y0ECDDD</v>
      </c>
      <c r="B1387" s="55" t="s">
        <v>1953</v>
      </c>
      <c r="C1387" s="55" t="s">
        <v>1954</v>
      </c>
      <c r="D1387" s="55"/>
      <c r="G1387" s="250">
        <v>1385</v>
      </c>
      <c r="H1387" s="253" t="s">
        <v>1161</v>
      </c>
      <c r="I1387" s="253" t="s">
        <v>3062</v>
      </c>
      <c r="J1387" s="75">
        <v>45130</v>
      </c>
      <c r="K1387" s="75">
        <v>45130</v>
      </c>
      <c r="L1387" s="256">
        <v>0.40296681000000001</v>
      </c>
      <c r="M1387" s="251">
        <v>0.40296681000000001</v>
      </c>
    </row>
    <row r="1388" spans="1:13">
      <c r="A1388" s="55" t="str">
        <f t="shared" si="21"/>
        <v>Y0ECRDD</v>
      </c>
      <c r="B1388" s="55" t="s">
        <v>1953</v>
      </c>
      <c r="C1388" s="55" t="s">
        <v>58</v>
      </c>
      <c r="D1388" s="55"/>
      <c r="G1388" s="250">
        <v>1386</v>
      </c>
      <c r="H1388" s="253" t="s">
        <v>1157</v>
      </c>
      <c r="I1388" s="253" t="s">
        <v>3066</v>
      </c>
      <c r="J1388" s="75">
        <v>45131</v>
      </c>
      <c r="K1388" s="75">
        <v>45131</v>
      </c>
      <c r="L1388" s="256">
        <v>0.17341843000000001</v>
      </c>
      <c r="M1388" s="251">
        <v>0.17341843000000001</v>
      </c>
    </row>
    <row r="1389" spans="1:13">
      <c r="A1389" s="55" t="str">
        <f t="shared" si="21"/>
        <v>Y0ECDDD</v>
      </c>
      <c r="B1389" s="55" t="s">
        <v>1953</v>
      </c>
      <c r="C1389" s="55" t="s">
        <v>1954</v>
      </c>
      <c r="D1389" s="55"/>
      <c r="G1389" s="250">
        <v>1387</v>
      </c>
      <c r="H1389" s="253" t="s">
        <v>1161</v>
      </c>
      <c r="I1389" s="253" t="s">
        <v>3062</v>
      </c>
      <c r="J1389" s="75">
        <v>45131</v>
      </c>
      <c r="K1389" s="75">
        <v>45131</v>
      </c>
      <c r="L1389" s="256">
        <v>0.17436043000000001</v>
      </c>
      <c r="M1389" s="251">
        <v>0.17436043000000001</v>
      </c>
    </row>
    <row r="1390" spans="1:13">
      <c r="A1390" s="55" t="str">
        <f t="shared" si="21"/>
        <v>Y0ESSDD</v>
      </c>
      <c r="B1390" s="55" t="s">
        <v>1940</v>
      </c>
      <c r="C1390" s="55" t="s">
        <v>1971</v>
      </c>
      <c r="D1390" s="55"/>
      <c r="G1390" s="250">
        <v>1388</v>
      </c>
      <c r="H1390" s="253" t="s">
        <v>491</v>
      </c>
      <c r="I1390" s="253" t="s">
        <v>3075</v>
      </c>
      <c r="J1390" s="75">
        <v>45131</v>
      </c>
      <c r="K1390" s="75">
        <v>45131</v>
      </c>
      <c r="L1390" s="256">
        <v>0.18680084999999999</v>
      </c>
      <c r="M1390" s="251">
        <v>0.18680084999999999</v>
      </c>
    </row>
    <row r="1391" spans="1:13">
      <c r="A1391" s="55" t="str">
        <f t="shared" si="21"/>
        <v>Y0ESDDD</v>
      </c>
      <c r="B1391" s="55" t="s">
        <v>1940</v>
      </c>
      <c r="C1391" s="55" t="s">
        <v>1954</v>
      </c>
      <c r="D1391" s="55"/>
      <c r="G1391" s="250">
        <v>1389</v>
      </c>
      <c r="H1391" s="253" t="s">
        <v>477</v>
      </c>
      <c r="I1391" s="253" t="s">
        <v>3071</v>
      </c>
      <c r="J1391" s="75">
        <v>45131</v>
      </c>
      <c r="K1391" s="75">
        <v>45131</v>
      </c>
      <c r="L1391" s="256">
        <v>0.18618240999999999</v>
      </c>
      <c r="M1391" s="251">
        <v>0.18618240999999999</v>
      </c>
    </row>
    <row r="1392" spans="1:13">
      <c r="A1392" s="55" t="str">
        <f t="shared" si="21"/>
        <v>Y0ESIDD</v>
      </c>
      <c r="B1392" s="55" t="s">
        <v>1940</v>
      </c>
      <c r="C1392" s="55" t="s">
        <v>67</v>
      </c>
      <c r="D1392" s="55"/>
      <c r="G1392" s="250">
        <v>1390</v>
      </c>
      <c r="H1392" s="253" t="s">
        <v>483</v>
      </c>
      <c r="I1392" s="253" t="s">
        <v>3076</v>
      </c>
      <c r="J1392" s="75">
        <v>45131</v>
      </c>
      <c r="K1392" s="75">
        <v>45131</v>
      </c>
      <c r="L1392" s="256">
        <v>0.28620776999999997</v>
      </c>
      <c r="M1392" s="251">
        <v>0.28620776999999997</v>
      </c>
    </row>
    <row r="1393" spans="1:13">
      <c r="A1393" s="55" t="str">
        <f t="shared" si="21"/>
        <v>Y0BLDDD</v>
      </c>
      <c r="B1393" s="55" t="s">
        <v>2899</v>
      </c>
      <c r="C1393" s="55" t="s">
        <v>1954</v>
      </c>
      <c r="D1393" s="55"/>
      <c r="G1393" s="250">
        <v>1391</v>
      </c>
      <c r="H1393" s="253" t="s">
        <v>3462</v>
      </c>
      <c r="I1393" s="253" t="s">
        <v>3096</v>
      </c>
      <c r="J1393" s="75">
        <v>45131</v>
      </c>
      <c r="K1393" s="75">
        <v>45131</v>
      </c>
      <c r="L1393" s="256">
        <v>5.5566699999999997E-3</v>
      </c>
      <c r="M1393" s="251">
        <v>5.5566699999999997E-3</v>
      </c>
    </row>
    <row r="1394" spans="1:13">
      <c r="A1394" s="55" t="str">
        <f t="shared" si="21"/>
        <v>Y0EERDD</v>
      </c>
      <c r="B1394" s="55" t="s">
        <v>1945</v>
      </c>
      <c r="C1394" s="55" t="s">
        <v>58</v>
      </c>
      <c r="D1394" s="55"/>
      <c r="G1394" s="250">
        <v>1392</v>
      </c>
      <c r="H1394" s="253" t="s">
        <v>1343</v>
      </c>
      <c r="I1394" s="253" t="s">
        <v>3086</v>
      </c>
      <c r="J1394" s="75">
        <v>45131</v>
      </c>
      <c r="K1394" s="75">
        <v>45131</v>
      </c>
      <c r="L1394" s="256">
        <v>0.53628207999999999</v>
      </c>
      <c r="M1394" s="251">
        <v>0.53628207999999999</v>
      </c>
    </row>
    <row r="1395" spans="1:13">
      <c r="A1395" s="55" t="str">
        <f t="shared" si="21"/>
        <v>Y0ESRDD</v>
      </c>
      <c r="B1395" s="55" t="s">
        <v>1940</v>
      </c>
      <c r="C1395" s="55" t="s">
        <v>58</v>
      </c>
      <c r="D1395" s="55"/>
      <c r="G1395" s="250">
        <v>1393</v>
      </c>
      <c r="H1395" s="253" t="s">
        <v>474</v>
      </c>
      <c r="I1395" s="253" t="s">
        <v>3077</v>
      </c>
      <c r="J1395" s="75">
        <v>45131</v>
      </c>
      <c r="K1395" s="75">
        <v>45131</v>
      </c>
      <c r="L1395" s="251">
        <v>0.18351754000000001</v>
      </c>
      <c r="M1395" s="251">
        <v>0.18351754000000001</v>
      </c>
    </row>
    <row r="1396" spans="1:13">
      <c r="A1396" s="55" t="str">
        <f t="shared" si="21"/>
        <v>Y0AISDD</v>
      </c>
      <c r="B1396" s="55" t="s">
        <v>2891</v>
      </c>
      <c r="C1396" s="55" t="s">
        <v>1971</v>
      </c>
      <c r="D1396" s="55"/>
      <c r="G1396" s="250">
        <v>1394</v>
      </c>
      <c r="H1396" s="253" t="s">
        <v>3465</v>
      </c>
      <c r="I1396" s="253" t="s">
        <v>3149</v>
      </c>
      <c r="J1396" s="75">
        <v>45131</v>
      </c>
      <c r="K1396" s="75">
        <v>45131</v>
      </c>
      <c r="L1396" s="256">
        <v>4.2295800000000001E-3</v>
      </c>
      <c r="M1396" s="251">
        <v>4.2295800000000001E-3</v>
      </c>
    </row>
    <row r="1397" spans="1:13">
      <c r="A1397" s="55" t="str">
        <f t="shared" si="21"/>
        <v>Y0BLDDI</v>
      </c>
      <c r="B1397" s="55" t="s">
        <v>2899</v>
      </c>
      <c r="C1397" s="55" t="s">
        <v>4304</v>
      </c>
      <c r="D1397" s="55"/>
      <c r="G1397" s="250">
        <v>1395</v>
      </c>
      <c r="H1397" s="253">
        <v>125</v>
      </c>
      <c r="I1397" s="253" t="s">
        <v>3100</v>
      </c>
      <c r="J1397" s="75">
        <v>45131</v>
      </c>
      <c r="K1397" s="75">
        <v>45131</v>
      </c>
      <c r="L1397" s="251">
        <v>5.2896699999999998E-3</v>
      </c>
      <c r="M1397" s="251">
        <v>5.2896699999999998E-3</v>
      </c>
    </row>
    <row r="1398" spans="1:13">
      <c r="A1398" s="55" t="str">
        <f t="shared" si="21"/>
        <v>Y0AIDDD</v>
      </c>
      <c r="B1398" s="55" t="s">
        <v>2891</v>
      </c>
      <c r="C1398" s="55" t="s">
        <v>1954</v>
      </c>
      <c r="D1398" s="55"/>
      <c r="G1398" s="250">
        <v>1396</v>
      </c>
      <c r="H1398" s="253" t="s">
        <v>3468</v>
      </c>
      <c r="I1398" s="253" t="s">
        <v>3145</v>
      </c>
      <c r="J1398" s="75">
        <v>45131</v>
      </c>
      <c r="K1398" s="75">
        <v>45131</v>
      </c>
      <c r="L1398" s="256">
        <v>4.7242600000000001E-3</v>
      </c>
      <c r="M1398" s="251">
        <v>4.7242600000000001E-3</v>
      </c>
    </row>
    <row r="1399" spans="1:13">
      <c r="A1399" s="55" t="str">
        <f t="shared" si="21"/>
        <v>Y0EEDDD</v>
      </c>
      <c r="B1399" s="55" t="s">
        <v>1945</v>
      </c>
      <c r="C1399" s="55" t="s">
        <v>1954</v>
      </c>
      <c r="D1399" s="55"/>
      <c r="G1399" s="250">
        <v>1397</v>
      </c>
      <c r="H1399" s="253" t="s">
        <v>1348</v>
      </c>
      <c r="I1399" s="253" t="s">
        <v>3082</v>
      </c>
      <c r="J1399" s="75">
        <v>45131</v>
      </c>
      <c r="K1399" s="75">
        <v>45131</v>
      </c>
      <c r="L1399" s="256">
        <v>0.58445594999999995</v>
      </c>
      <c r="M1399" s="251">
        <v>0.58445594999999995</v>
      </c>
    </row>
    <row r="1400" spans="1:13">
      <c r="A1400" s="55" t="str">
        <f t="shared" si="21"/>
        <v>Y0BLDWD</v>
      </c>
      <c r="B1400" s="55" t="s">
        <v>2899</v>
      </c>
      <c r="C1400" s="55" t="s">
        <v>1946</v>
      </c>
      <c r="D1400" s="55"/>
      <c r="G1400" s="250">
        <v>1398</v>
      </c>
      <c r="H1400" s="253" t="s">
        <v>3495</v>
      </c>
      <c r="I1400" s="253" t="s">
        <v>3099</v>
      </c>
      <c r="J1400" s="75">
        <v>45132</v>
      </c>
      <c r="K1400" s="75">
        <v>45132</v>
      </c>
      <c r="L1400" s="256">
        <v>1.683753E-2</v>
      </c>
      <c r="M1400" s="251">
        <v>1.683753E-2</v>
      </c>
    </row>
    <row r="1401" spans="1:13">
      <c r="A1401" s="55" t="str">
        <f t="shared" si="21"/>
        <v>Y0BLDMD</v>
      </c>
      <c r="B1401" s="55" t="s">
        <v>2899</v>
      </c>
      <c r="C1401" s="55" t="s">
        <v>1943</v>
      </c>
      <c r="D1401" s="55"/>
      <c r="G1401" s="250">
        <v>1399</v>
      </c>
      <c r="H1401" s="253" t="s">
        <v>3475</v>
      </c>
      <c r="I1401" s="253" t="s">
        <v>3098</v>
      </c>
      <c r="J1401" s="75">
        <v>45132</v>
      </c>
      <c r="K1401" s="75">
        <v>45132</v>
      </c>
      <c r="L1401" s="256">
        <v>7.1502200000000002E-2</v>
      </c>
      <c r="M1401" s="251">
        <v>7.1502200000000002E-2</v>
      </c>
    </row>
    <row r="1402" spans="1:13">
      <c r="A1402" s="55" t="str">
        <f t="shared" si="21"/>
        <v>Y0BNDMD</v>
      </c>
      <c r="B1402" s="55" t="s">
        <v>2901</v>
      </c>
      <c r="C1402" s="55" t="s">
        <v>1943</v>
      </c>
      <c r="D1402" s="55"/>
      <c r="G1402" s="250">
        <v>1400</v>
      </c>
      <c r="H1402" s="253" t="s">
        <v>3479</v>
      </c>
      <c r="I1402" s="253" t="s">
        <v>3480</v>
      </c>
      <c r="J1402" s="75">
        <v>45132</v>
      </c>
      <c r="K1402" s="75">
        <v>45132</v>
      </c>
      <c r="L1402" s="256">
        <v>5.9274830000000001E-2</v>
      </c>
      <c r="M1402" s="251">
        <v>5.9274830000000001E-2</v>
      </c>
    </row>
    <row r="1403" spans="1:13">
      <c r="A1403" s="55" t="str">
        <f t="shared" si="21"/>
        <v>Y0BMDDV</v>
      </c>
      <c r="B1403" s="55" t="s">
        <v>2900</v>
      </c>
      <c r="C1403" s="55" t="s">
        <v>1942</v>
      </c>
      <c r="D1403" s="55"/>
      <c r="G1403" s="250">
        <v>1401</v>
      </c>
      <c r="H1403" s="253" t="s">
        <v>3498</v>
      </c>
      <c r="I1403" s="253" t="s">
        <v>3499</v>
      </c>
      <c r="J1403" s="75">
        <v>45132</v>
      </c>
      <c r="K1403" s="75">
        <v>45132</v>
      </c>
      <c r="L1403" s="256">
        <v>0.05</v>
      </c>
      <c r="M1403" s="251">
        <v>0.05</v>
      </c>
    </row>
    <row r="1404" spans="1:13">
      <c r="A1404" s="55" t="str">
        <f t="shared" si="21"/>
        <v>Y0BJDMD</v>
      </c>
      <c r="B1404" s="55" t="s">
        <v>2898</v>
      </c>
      <c r="C1404" s="55" t="s">
        <v>1943</v>
      </c>
      <c r="D1404" s="55"/>
      <c r="G1404" s="250">
        <v>1402</v>
      </c>
      <c r="H1404" s="254" t="s">
        <v>3492</v>
      </c>
      <c r="I1404" s="253" t="s">
        <v>3180</v>
      </c>
      <c r="J1404" s="75">
        <v>45132</v>
      </c>
      <c r="K1404" s="75">
        <v>45132</v>
      </c>
      <c r="L1404" s="256">
        <v>0.09</v>
      </c>
      <c r="M1404" s="251">
        <v>0.09</v>
      </c>
    </row>
    <row r="1405" spans="1:13">
      <c r="A1405" s="55" t="str">
        <f t="shared" si="21"/>
        <v>IgnoreIgnore</v>
      </c>
      <c r="B1405" s="55" t="s">
        <v>1291</v>
      </c>
      <c r="C1405" s="55" t="s">
        <v>1291</v>
      </c>
      <c r="D1405" s="55"/>
      <c r="G1405" s="250">
        <v>1403</v>
      </c>
      <c r="H1405" s="253" t="s">
        <v>4360</v>
      </c>
      <c r="I1405" s="253" t="s">
        <v>4361</v>
      </c>
      <c r="J1405" s="75">
        <v>45132</v>
      </c>
      <c r="K1405" s="75">
        <v>45132</v>
      </c>
      <c r="L1405" s="251">
        <v>7.0000000000000007E-2</v>
      </c>
      <c r="M1405" s="251">
        <v>7.0000000000000007E-2</v>
      </c>
    </row>
    <row r="1406" spans="1:13">
      <c r="A1406" s="55" t="str">
        <f t="shared" si="21"/>
        <v>IgnoreIgnore</v>
      </c>
      <c r="B1406" s="55" t="s">
        <v>1291</v>
      </c>
      <c r="C1406" s="55" t="s">
        <v>1291</v>
      </c>
      <c r="D1406" s="55"/>
      <c r="G1406" s="250">
        <v>1404</v>
      </c>
      <c r="H1406" s="253" t="s">
        <v>4362</v>
      </c>
      <c r="I1406" s="253" t="s">
        <v>4363</v>
      </c>
      <c r="J1406" s="75">
        <v>45132</v>
      </c>
      <c r="K1406" s="75">
        <v>45132</v>
      </c>
      <c r="L1406" s="256">
        <v>6.4095280000000004E-2</v>
      </c>
      <c r="M1406" s="251">
        <v>6.4095280000000004E-2</v>
      </c>
    </row>
    <row r="1407" spans="1:13">
      <c r="A1407" s="55" t="str">
        <f t="shared" si="21"/>
        <v>IgnoreIgnore</v>
      </c>
      <c r="B1407" s="55" t="s">
        <v>1291</v>
      </c>
      <c r="C1407" s="55" t="s">
        <v>1291</v>
      </c>
      <c r="D1407" s="55"/>
      <c r="G1407" s="250">
        <v>1405</v>
      </c>
      <c r="H1407" s="253" t="s">
        <v>4364</v>
      </c>
      <c r="I1407" s="253" t="s">
        <v>4365</v>
      </c>
      <c r="J1407" s="75">
        <v>45132</v>
      </c>
      <c r="K1407" s="75">
        <v>45132</v>
      </c>
      <c r="L1407" s="256">
        <v>0.125</v>
      </c>
      <c r="M1407" s="251">
        <v>0.125</v>
      </c>
    </row>
    <row r="1408" spans="1:13">
      <c r="A1408" s="55" t="str">
        <f t="shared" si="21"/>
        <v>IgnoreIgnore</v>
      </c>
      <c r="B1408" s="55" t="s">
        <v>1291</v>
      </c>
      <c r="C1408" s="55" t="s">
        <v>1291</v>
      </c>
      <c r="D1408" s="55"/>
      <c r="G1408" s="250">
        <v>1406</v>
      </c>
      <c r="H1408" s="253" t="s">
        <v>4366</v>
      </c>
      <c r="I1408" s="253" t="s">
        <v>4367</v>
      </c>
      <c r="J1408" s="75">
        <v>45132</v>
      </c>
      <c r="K1408" s="75">
        <v>45132</v>
      </c>
      <c r="L1408" s="256">
        <v>5.9274830000000001E-2</v>
      </c>
      <c r="M1408" s="251">
        <v>5.9274830000000001E-2</v>
      </c>
    </row>
    <row r="1409" spans="1:13">
      <c r="A1409" s="55" t="str">
        <f t="shared" si="21"/>
        <v>Y0D6DI</v>
      </c>
      <c r="B1409" s="55" t="s">
        <v>2906</v>
      </c>
      <c r="C1409" s="55" t="s">
        <v>3536</v>
      </c>
      <c r="D1409" s="55"/>
      <c r="G1409" s="250">
        <v>1407</v>
      </c>
      <c r="H1409" s="253" t="s">
        <v>3470</v>
      </c>
      <c r="I1409" s="253" t="s">
        <v>3118</v>
      </c>
      <c r="J1409" s="75">
        <v>45132</v>
      </c>
      <c r="K1409" s="75">
        <v>45132</v>
      </c>
      <c r="L1409" s="251">
        <v>7.0000000000000007E-2</v>
      </c>
      <c r="M1409" s="251">
        <v>7.0000000000000007E-2</v>
      </c>
    </row>
    <row r="1410" spans="1:13">
      <c r="A1410" s="55" t="str">
        <f t="shared" si="21"/>
        <v>IgnoreIgnore</v>
      </c>
      <c r="B1410" s="55" t="s">
        <v>1291</v>
      </c>
      <c r="C1410" s="55" t="s">
        <v>1291</v>
      </c>
      <c r="D1410" s="55"/>
      <c r="G1410" s="250">
        <v>1408</v>
      </c>
      <c r="H1410" s="253" t="s">
        <v>4368</v>
      </c>
      <c r="I1410" s="253" t="s">
        <v>4369</v>
      </c>
      <c r="J1410" s="75">
        <v>45132</v>
      </c>
      <c r="K1410" s="75">
        <v>45132</v>
      </c>
      <c r="L1410" s="256">
        <v>0.17</v>
      </c>
      <c r="M1410" s="251">
        <v>0.17</v>
      </c>
    </row>
    <row r="1411" spans="1:13">
      <c r="A1411" s="55" t="str">
        <f t="shared" si="21"/>
        <v>Y0D6DDV</v>
      </c>
      <c r="B1411" s="55" t="s">
        <v>2906</v>
      </c>
      <c r="C1411" s="55" t="s">
        <v>1942</v>
      </c>
      <c r="D1411" s="55"/>
      <c r="G1411" s="250">
        <v>1409</v>
      </c>
      <c r="H1411" s="253" t="s">
        <v>3472</v>
      </c>
      <c r="I1411" s="253" t="s">
        <v>3115</v>
      </c>
      <c r="J1411" s="75">
        <v>45132</v>
      </c>
      <c r="K1411" s="75">
        <v>45132</v>
      </c>
      <c r="L1411" s="256">
        <v>7.4999999999999997E-2</v>
      </c>
      <c r="M1411" s="251">
        <v>7.4999999999999997E-2</v>
      </c>
    </row>
    <row r="1412" spans="1:13">
      <c r="A1412" s="55" t="str">
        <f t="shared" ref="A1412:A1475" si="22">+B1412&amp;C1412</f>
        <v>IgnoreIgnore</v>
      </c>
      <c r="B1412" s="55" t="s">
        <v>1291</v>
      </c>
      <c r="C1412" s="55" t="s">
        <v>1291</v>
      </c>
      <c r="D1412" s="55"/>
      <c r="G1412" s="250">
        <v>1410</v>
      </c>
      <c r="H1412" s="254" t="s">
        <v>4370</v>
      </c>
      <c r="I1412" s="253" t="s">
        <v>4371</v>
      </c>
      <c r="J1412" s="75">
        <v>45132</v>
      </c>
      <c r="K1412" s="75">
        <v>45132</v>
      </c>
      <c r="L1412" s="251">
        <v>7.0000000000000007E-2</v>
      </c>
      <c r="M1412" s="251">
        <v>7.0000000000000007E-2</v>
      </c>
    </row>
    <row r="1413" spans="1:13">
      <c r="A1413" s="55" t="str">
        <f t="shared" si="22"/>
        <v>Y0ESRWD</v>
      </c>
      <c r="B1413" s="55" t="s">
        <v>1940</v>
      </c>
      <c r="C1413" s="55" t="s">
        <v>59</v>
      </c>
      <c r="D1413" s="55"/>
      <c r="G1413" s="250">
        <v>1411</v>
      </c>
      <c r="H1413" s="253" t="s">
        <v>506</v>
      </c>
      <c r="I1413" s="253" t="s">
        <v>3080</v>
      </c>
      <c r="J1413" s="75">
        <v>45132</v>
      </c>
      <c r="K1413" s="75">
        <v>45132</v>
      </c>
      <c r="L1413" s="256">
        <v>1.39512857</v>
      </c>
      <c r="M1413" s="251">
        <v>1.39512857</v>
      </c>
    </row>
    <row r="1414" spans="1:13">
      <c r="A1414" s="55" t="str">
        <f t="shared" si="22"/>
        <v>Y0ECRDD</v>
      </c>
      <c r="B1414" s="55" t="s">
        <v>1953</v>
      </c>
      <c r="C1414" s="55" t="s">
        <v>58</v>
      </c>
      <c r="D1414" s="55"/>
      <c r="G1414" s="250">
        <v>1412</v>
      </c>
      <c r="H1414" s="253" t="s">
        <v>1157</v>
      </c>
      <c r="I1414" s="253" t="s">
        <v>3066</v>
      </c>
      <c r="J1414" s="75">
        <v>45132</v>
      </c>
      <c r="K1414" s="75">
        <v>45132</v>
      </c>
      <c r="L1414" s="251">
        <v>0.17320519000000001</v>
      </c>
      <c r="M1414" s="251">
        <v>0.17320519000000001</v>
      </c>
    </row>
    <row r="1415" spans="1:13">
      <c r="A1415" s="55" t="str">
        <f t="shared" si="22"/>
        <v>Y0ECRWD</v>
      </c>
      <c r="B1415" s="55" t="s">
        <v>1953</v>
      </c>
      <c r="C1415" s="55" t="s">
        <v>59</v>
      </c>
      <c r="D1415" s="55"/>
      <c r="G1415" s="250">
        <v>1413</v>
      </c>
      <c r="H1415" s="253" t="s">
        <v>1171</v>
      </c>
      <c r="I1415" s="253" t="s">
        <v>3069</v>
      </c>
      <c r="J1415" s="75">
        <v>45132</v>
      </c>
      <c r="K1415" s="75">
        <v>45132</v>
      </c>
      <c r="L1415" s="251">
        <v>1.2674612700000001</v>
      </c>
      <c r="M1415" s="251">
        <v>1.2674612700000001</v>
      </c>
    </row>
    <row r="1416" spans="1:13">
      <c r="A1416" s="55" t="str">
        <f t="shared" si="22"/>
        <v>Y0ECRMD</v>
      </c>
      <c r="B1416" s="55" t="s">
        <v>1953</v>
      </c>
      <c r="C1416" s="55" t="s">
        <v>61</v>
      </c>
      <c r="D1416" s="55"/>
      <c r="G1416" s="250">
        <v>1414</v>
      </c>
      <c r="H1416" s="253" t="s">
        <v>1167</v>
      </c>
      <c r="I1416" s="253" t="s">
        <v>3068</v>
      </c>
      <c r="J1416" s="75">
        <v>45132</v>
      </c>
      <c r="K1416" s="75">
        <v>45132</v>
      </c>
      <c r="L1416" s="256">
        <v>5.1047778399999997</v>
      </c>
      <c r="M1416" s="251">
        <v>5.1047778399999997</v>
      </c>
    </row>
    <row r="1417" spans="1:13">
      <c r="A1417" s="55" t="str">
        <f t="shared" si="22"/>
        <v>Y0ECDDD</v>
      </c>
      <c r="B1417" s="55" t="s">
        <v>1953</v>
      </c>
      <c r="C1417" s="55" t="s">
        <v>1954</v>
      </c>
      <c r="D1417" s="55"/>
      <c r="G1417" s="250">
        <v>1415</v>
      </c>
      <c r="H1417" s="253" t="s">
        <v>1161</v>
      </c>
      <c r="I1417" s="253" t="s">
        <v>3062</v>
      </c>
      <c r="J1417" s="75">
        <v>45132</v>
      </c>
      <c r="K1417" s="75">
        <v>45132</v>
      </c>
      <c r="L1417" s="256">
        <v>0.16806124</v>
      </c>
      <c r="M1417" s="251">
        <v>0.16806124</v>
      </c>
    </row>
    <row r="1418" spans="1:13">
      <c r="A1418" s="55" t="str">
        <f t="shared" si="22"/>
        <v>Y0ECDWD</v>
      </c>
      <c r="B1418" s="55" t="s">
        <v>1953</v>
      </c>
      <c r="C1418" s="55" t="s">
        <v>1946</v>
      </c>
      <c r="D1418" s="55"/>
      <c r="G1418" s="250">
        <v>1416</v>
      </c>
      <c r="H1418" s="253" t="s">
        <v>1173</v>
      </c>
      <c r="I1418" s="253" t="s">
        <v>3065</v>
      </c>
      <c r="J1418" s="75">
        <v>45132</v>
      </c>
      <c r="K1418" s="75">
        <v>45132</v>
      </c>
      <c r="L1418" s="256">
        <v>1.29043486</v>
      </c>
      <c r="M1418" s="251">
        <v>1.29043486</v>
      </c>
    </row>
    <row r="1419" spans="1:13">
      <c r="A1419" s="55" t="str">
        <f t="shared" si="22"/>
        <v>Y0ESSDD</v>
      </c>
      <c r="B1419" s="55" t="s">
        <v>1940</v>
      </c>
      <c r="C1419" s="55" t="s">
        <v>1971</v>
      </c>
      <c r="D1419" s="55"/>
      <c r="G1419" s="250">
        <v>1417</v>
      </c>
      <c r="H1419" s="253" t="s">
        <v>491</v>
      </c>
      <c r="I1419" s="253" t="s">
        <v>3075</v>
      </c>
      <c r="J1419" s="75">
        <v>45132</v>
      </c>
      <c r="K1419" s="75">
        <v>45132</v>
      </c>
      <c r="L1419" s="256">
        <v>0.17858818000000001</v>
      </c>
      <c r="M1419" s="251">
        <v>0.17858818000000001</v>
      </c>
    </row>
    <row r="1420" spans="1:13">
      <c r="A1420" s="55" t="str">
        <f t="shared" si="22"/>
        <v>Y0EBRMD</v>
      </c>
      <c r="B1420" s="55" t="s">
        <v>1961</v>
      </c>
      <c r="C1420" s="55" t="s">
        <v>61</v>
      </c>
      <c r="D1420" s="55"/>
      <c r="G1420" s="250">
        <v>1418</v>
      </c>
      <c r="H1420" s="253" t="s">
        <v>322</v>
      </c>
      <c r="I1420" s="253" t="s">
        <v>3161</v>
      </c>
      <c r="J1420" s="75">
        <v>45132</v>
      </c>
      <c r="K1420" s="75">
        <v>45132</v>
      </c>
      <c r="L1420" s="256">
        <v>7.4999999999999997E-2</v>
      </c>
      <c r="M1420" s="251">
        <v>7.4999999999999997E-2</v>
      </c>
    </row>
    <row r="1421" spans="1:13">
      <c r="A1421" s="55" t="str">
        <f t="shared" si="22"/>
        <v>IgnoreIgnore</v>
      </c>
      <c r="B1421" s="55" t="s">
        <v>1291</v>
      </c>
      <c r="C1421" s="55" t="s">
        <v>1291</v>
      </c>
      <c r="D1421" s="55"/>
      <c r="G1421" s="250">
        <v>1419</v>
      </c>
      <c r="H1421" s="253" t="s">
        <v>4315</v>
      </c>
      <c r="I1421" s="253" t="s">
        <v>4316</v>
      </c>
      <c r="J1421" s="75">
        <v>45132</v>
      </c>
      <c r="K1421" s="75">
        <v>45132</v>
      </c>
      <c r="L1421" s="256">
        <v>1.5284681</v>
      </c>
      <c r="M1421" s="251">
        <v>1.5284681</v>
      </c>
    </row>
    <row r="1422" spans="1:13">
      <c r="A1422" s="55" t="str">
        <f t="shared" si="22"/>
        <v>IgnoreIgnore</v>
      </c>
      <c r="B1422" s="55" t="s">
        <v>1291</v>
      </c>
      <c r="C1422" s="55" t="s">
        <v>1291</v>
      </c>
      <c r="D1422" s="55"/>
      <c r="G1422" s="250">
        <v>1420</v>
      </c>
      <c r="H1422" s="254" t="s">
        <v>4347</v>
      </c>
      <c r="I1422" s="253" t="s">
        <v>4348</v>
      </c>
      <c r="J1422" s="75">
        <v>45132</v>
      </c>
      <c r="K1422" s="75">
        <v>45132</v>
      </c>
      <c r="L1422" s="256">
        <v>7.4999999999999997E-2</v>
      </c>
      <c r="M1422" s="251">
        <v>7.4999999999999997E-2</v>
      </c>
    </row>
    <row r="1423" spans="1:13">
      <c r="A1423" s="55" t="str">
        <f t="shared" si="22"/>
        <v>Y0EBDMD</v>
      </c>
      <c r="B1423" s="55" t="s">
        <v>1961</v>
      </c>
      <c r="C1423" s="55" t="s">
        <v>1943</v>
      </c>
      <c r="D1423" s="55"/>
      <c r="G1423" s="250">
        <v>1421</v>
      </c>
      <c r="H1423" s="254" t="s">
        <v>324</v>
      </c>
      <c r="I1423" s="253" t="s">
        <v>3158</v>
      </c>
      <c r="J1423" s="75">
        <v>45132</v>
      </c>
      <c r="K1423" s="75">
        <v>45132</v>
      </c>
      <c r="L1423" s="251">
        <v>0.1</v>
      </c>
      <c r="M1423" s="251">
        <v>0.1</v>
      </c>
    </row>
    <row r="1424" spans="1:13">
      <c r="A1424" s="55" t="str">
        <f t="shared" si="22"/>
        <v>Y0ESDDD</v>
      </c>
      <c r="B1424" s="55" t="s">
        <v>1940</v>
      </c>
      <c r="C1424" s="55" t="s">
        <v>1954</v>
      </c>
      <c r="D1424" s="55"/>
      <c r="G1424" s="250">
        <v>1422</v>
      </c>
      <c r="H1424" s="254" t="s">
        <v>477</v>
      </c>
      <c r="I1424" s="253" t="s">
        <v>3071</v>
      </c>
      <c r="J1424" s="75">
        <v>45132</v>
      </c>
      <c r="K1424" s="75">
        <v>45132</v>
      </c>
      <c r="L1424" s="251">
        <v>0.17811693000000001</v>
      </c>
      <c r="M1424" s="251">
        <v>0.17811693000000001</v>
      </c>
    </row>
    <row r="1425" spans="1:13">
      <c r="A1425" s="55" t="str">
        <f t="shared" si="22"/>
        <v>Y0ESDMD</v>
      </c>
      <c r="B1425" s="55" t="s">
        <v>1940</v>
      </c>
      <c r="C1425" s="55" t="s">
        <v>1943</v>
      </c>
      <c r="D1425" s="55"/>
      <c r="G1425" s="250">
        <v>1423</v>
      </c>
      <c r="H1425" s="253" t="s">
        <v>489</v>
      </c>
      <c r="I1425" s="253" t="s">
        <v>3072</v>
      </c>
      <c r="J1425" s="75">
        <v>45132</v>
      </c>
      <c r="K1425" s="75">
        <v>45132</v>
      </c>
      <c r="L1425" s="256">
        <v>5.6791448899999999</v>
      </c>
      <c r="M1425" s="251">
        <v>5.6791448899999999</v>
      </c>
    </row>
    <row r="1426" spans="1:13">
      <c r="A1426" s="55" t="str">
        <f t="shared" si="22"/>
        <v>IgnoreIgnore</v>
      </c>
      <c r="B1426" s="55" t="s">
        <v>1291</v>
      </c>
      <c r="C1426" s="55" t="s">
        <v>1291</v>
      </c>
      <c r="D1426" s="55"/>
      <c r="G1426" s="250">
        <v>1424</v>
      </c>
      <c r="H1426" s="253" t="s">
        <v>4356</v>
      </c>
      <c r="I1426" s="253" t="s">
        <v>4357</v>
      </c>
      <c r="J1426" s="75">
        <v>45132</v>
      </c>
      <c r="K1426" s="75">
        <v>45132</v>
      </c>
      <c r="L1426" s="256">
        <v>5.4044005500000001</v>
      </c>
      <c r="M1426" s="251">
        <v>5.4044005500000001</v>
      </c>
    </row>
    <row r="1427" spans="1:13">
      <c r="A1427" s="55" t="str">
        <f t="shared" si="22"/>
        <v>IgnoreIgnore</v>
      </c>
      <c r="B1427" s="55" t="s">
        <v>1291</v>
      </c>
      <c r="C1427" s="55" t="s">
        <v>1291</v>
      </c>
      <c r="D1427" s="55"/>
      <c r="G1427" s="250">
        <v>1425</v>
      </c>
      <c r="H1427" s="253" t="s">
        <v>4358</v>
      </c>
      <c r="I1427" s="253" t="s">
        <v>4359</v>
      </c>
      <c r="J1427" s="75">
        <v>45132</v>
      </c>
      <c r="K1427" s="75">
        <v>45132</v>
      </c>
      <c r="L1427" s="256">
        <v>0.1</v>
      </c>
      <c r="M1427" s="251">
        <v>0.1</v>
      </c>
    </row>
    <row r="1428" spans="1:13">
      <c r="A1428" s="55" t="str">
        <f t="shared" si="22"/>
        <v>Y0EHRD</v>
      </c>
      <c r="B1428" s="55" t="s">
        <v>1949</v>
      </c>
      <c r="C1428" s="55" t="s">
        <v>57</v>
      </c>
      <c r="D1428" s="55"/>
      <c r="G1428" s="250">
        <v>1426</v>
      </c>
      <c r="H1428" s="254" t="s">
        <v>1511</v>
      </c>
      <c r="I1428" s="253" t="s">
        <v>3049</v>
      </c>
      <c r="J1428" s="75">
        <v>45132</v>
      </c>
      <c r="K1428" s="75">
        <v>45132</v>
      </c>
      <c r="L1428" s="256">
        <v>1</v>
      </c>
      <c r="M1428" s="251">
        <v>1</v>
      </c>
    </row>
    <row r="1429" spans="1:13">
      <c r="A1429" s="55" t="str">
        <f t="shared" si="22"/>
        <v>Y0ESIDD</v>
      </c>
      <c r="B1429" s="55" t="s">
        <v>1940</v>
      </c>
      <c r="C1429" s="55" t="s">
        <v>67</v>
      </c>
      <c r="D1429" s="55"/>
      <c r="G1429" s="250">
        <v>1427</v>
      </c>
      <c r="H1429" s="254" t="s">
        <v>483</v>
      </c>
      <c r="I1429" s="253" t="s">
        <v>3076</v>
      </c>
      <c r="J1429" s="75">
        <v>45132</v>
      </c>
      <c r="K1429" s="75">
        <v>45132</v>
      </c>
      <c r="L1429" s="256">
        <v>0.27364823999999999</v>
      </c>
      <c r="M1429" s="251">
        <v>0.27364823999999999</v>
      </c>
    </row>
    <row r="1430" spans="1:13">
      <c r="A1430" s="55" t="str">
        <f t="shared" si="22"/>
        <v>IgnoreIgnore</v>
      </c>
      <c r="B1430" s="55" t="s">
        <v>1291</v>
      </c>
      <c r="C1430" s="55" t="s">
        <v>1291</v>
      </c>
      <c r="D1430" s="55"/>
      <c r="G1430" s="250">
        <v>1428</v>
      </c>
      <c r="H1430" s="254" t="s">
        <v>4311</v>
      </c>
      <c r="I1430" s="253" t="s">
        <v>4312</v>
      </c>
      <c r="J1430" s="75">
        <v>45132</v>
      </c>
      <c r="K1430" s="75">
        <v>45132</v>
      </c>
      <c r="L1430" s="256">
        <v>1.2674612700000001</v>
      </c>
      <c r="M1430" s="251">
        <v>1.2674612700000001</v>
      </c>
    </row>
    <row r="1431" spans="1:13">
      <c r="A1431" s="55" t="str">
        <f t="shared" si="22"/>
        <v>IgnoreIgnore</v>
      </c>
      <c r="B1431" s="55" t="s">
        <v>1291</v>
      </c>
      <c r="C1431" s="55" t="s">
        <v>1291</v>
      </c>
      <c r="D1431" s="55"/>
      <c r="G1431" s="250">
        <v>1429</v>
      </c>
      <c r="H1431" s="254" t="s">
        <v>4339</v>
      </c>
      <c r="I1431" s="253" t="s">
        <v>4340</v>
      </c>
      <c r="J1431" s="75">
        <v>45132</v>
      </c>
      <c r="K1431" s="75">
        <v>45132</v>
      </c>
      <c r="L1431" s="256">
        <v>5.1844870500000004</v>
      </c>
      <c r="M1431" s="251">
        <v>5.1844870500000004</v>
      </c>
    </row>
    <row r="1432" spans="1:13">
      <c r="A1432" s="55" t="str">
        <f t="shared" si="22"/>
        <v>IgnoreIgnore</v>
      </c>
      <c r="B1432" s="55" t="s">
        <v>1291</v>
      </c>
      <c r="C1432" s="55" t="s">
        <v>1291</v>
      </c>
      <c r="D1432" s="55"/>
      <c r="G1432" s="250">
        <v>1430</v>
      </c>
      <c r="H1432" s="253" t="s">
        <v>4341</v>
      </c>
      <c r="I1432" s="253" t="s">
        <v>4342</v>
      </c>
      <c r="J1432" s="75">
        <v>45132</v>
      </c>
      <c r="K1432" s="75">
        <v>45132</v>
      </c>
      <c r="L1432" s="256">
        <v>5.1047778399999997</v>
      </c>
      <c r="M1432" s="251">
        <v>5.1047778399999997</v>
      </c>
    </row>
    <row r="1433" spans="1:13">
      <c r="A1433" s="55" t="str">
        <f t="shared" si="22"/>
        <v>IgnoreIgnore</v>
      </c>
      <c r="B1433" s="55" t="s">
        <v>1291</v>
      </c>
      <c r="C1433" s="55" t="s">
        <v>1291</v>
      </c>
      <c r="D1433" s="55"/>
      <c r="G1433" s="250">
        <v>1431</v>
      </c>
      <c r="H1433" s="253" t="s">
        <v>4345</v>
      </c>
      <c r="I1433" s="253" t="s">
        <v>4346</v>
      </c>
      <c r="J1433" s="75">
        <v>45132</v>
      </c>
      <c r="K1433" s="75">
        <v>45132</v>
      </c>
      <c r="L1433" s="256">
        <v>5.6791448899999999</v>
      </c>
      <c r="M1433" s="251">
        <v>5.6791448899999999</v>
      </c>
    </row>
    <row r="1434" spans="1:13">
      <c r="A1434" s="55" t="str">
        <f t="shared" si="22"/>
        <v>IgnoreIgnore</v>
      </c>
      <c r="B1434" s="55" t="s">
        <v>1291</v>
      </c>
      <c r="C1434" s="55" t="s">
        <v>1291</v>
      </c>
      <c r="D1434" s="55"/>
      <c r="G1434" s="250">
        <v>1432</v>
      </c>
      <c r="H1434" s="253" t="s">
        <v>4313</v>
      </c>
      <c r="I1434" s="253" t="s">
        <v>4314</v>
      </c>
      <c r="J1434" s="75">
        <v>45132</v>
      </c>
      <c r="K1434" s="75">
        <v>45132</v>
      </c>
      <c r="L1434" s="256">
        <v>1.29043486</v>
      </c>
      <c r="M1434" s="251">
        <v>1.29043486</v>
      </c>
    </row>
    <row r="1435" spans="1:13">
      <c r="A1435" s="55" t="str">
        <f t="shared" si="22"/>
        <v>Y0EEDDD</v>
      </c>
      <c r="B1435" s="55" t="s">
        <v>1945</v>
      </c>
      <c r="C1435" s="55" t="s">
        <v>1954</v>
      </c>
      <c r="D1435" s="55"/>
      <c r="G1435" s="250">
        <v>1433</v>
      </c>
      <c r="H1435" s="253" t="s">
        <v>1348</v>
      </c>
      <c r="I1435" s="253" t="s">
        <v>3082</v>
      </c>
      <c r="J1435" s="75">
        <v>45132</v>
      </c>
      <c r="K1435" s="75">
        <v>45132</v>
      </c>
      <c r="L1435" s="251">
        <v>0.18793823000000001</v>
      </c>
      <c r="M1435" s="251">
        <v>0.18793823000000001</v>
      </c>
    </row>
    <row r="1436" spans="1:13">
      <c r="A1436" s="55" t="str">
        <f t="shared" si="22"/>
        <v>Y0EERDD</v>
      </c>
      <c r="B1436" s="55" t="s">
        <v>1945</v>
      </c>
      <c r="C1436" s="55" t="s">
        <v>58</v>
      </c>
      <c r="D1436" s="55"/>
      <c r="G1436" s="250">
        <v>1434</v>
      </c>
      <c r="H1436" s="253" t="s">
        <v>1343</v>
      </c>
      <c r="I1436" s="253" t="s">
        <v>3086</v>
      </c>
      <c r="J1436" s="75">
        <v>45132</v>
      </c>
      <c r="K1436" s="75">
        <v>45132</v>
      </c>
      <c r="L1436" s="256">
        <v>0.17200910999999999</v>
      </c>
      <c r="M1436" s="251">
        <v>0.17200910999999999</v>
      </c>
    </row>
    <row r="1437" spans="1:13">
      <c r="A1437" s="55" t="str">
        <f t="shared" si="22"/>
        <v>Y0EERMD</v>
      </c>
      <c r="B1437" s="55" t="s">
        <v>1945</v>
      </c>
      <c r="C1437" s="55" t="s">
        <v>61</v>
      </c>
      <c r="D1437" s="55"/>
      <c r="G1437" s="250">
        <v>1435</v>
      </c>
      <c r="H1437" s="253" t="s">
        <v>1354</v>
      </c>
      <c r="I1437" s="253" t="s">
        <v>3088</v>
      </c>
      <c r="J1437" s="75">
        <v>45132</v>
      </c>
      <c r="K1437" s="75">
        <v>45132</v>
      </c>
      <c r="L1437" s="256">
        <v>5.8133407400000001</v>
      </c>
      <c r="M1437" s="251">
        <v>5.8133407400000001</v>
      </c>
    </row>
    <row r="1438" spans="1:13">
      <c r="A1438" s="55" t="str">
        <f t="shared" si="22"/>
        <v>IgnoreIgnore</v>
      </c>
      <c r="B1438" s="55" t="s">
        <v>1291</v>
      </c>
      <c r="C1438" s="55" t="s">
        <v>1291</v>
      </c>
      <c r="D1438" s="55"/>
      <c r="G1438" s="250">
        <v>1436</v>
      </c>
      <c r="H1438" s="253" t="s">
        <v>4335</v>
      </c>
      <c r="I1438" s="253" t="s">
        <v>4336</v>
      </c>
      <c r="J1438" s="75">
        <v>45132</v>
      </c>
      <c r="K1438" s="75">
        <v>45132</v>
      </c>
      <c r="L1438" s="256">
        <v>5.9345968100000004</v>
      </c>
      <c r="M1438" s="251">
        <v>5.9345968100000004</v>
      </c>
    </row>
    <row r="1439" spans="1:13">
      <c r="A1439" s="55" t="str">
        <f t="shared" si="22"/>
        <v>Y0ESRMD</v>
      </c>
      <c r="B1439" s="55" t="s">
        <v>1940</v>
      </c>
      <c r="C1439" s="55" t="s">
        <v>61</v>
      </c>
      <c r="D1439" s="55"/>
      <c r="G1439" s="250">
        <v>1437</v>
      </c>
      <c r="H1439" s="253" t="s">
        <v>487</v>
      </c>
      <c r="I1439" s="253" t="s">
        <v>3079</v>
      </c>
      <c r="J1439" s="75">
        <v>45132</v>
      </c>
      <c r="K1439" s="75">
        <v>45132</v>
      </c>
      <c r="L1439" s="256">
        <v>5.4044005500000001</v>
      </c>
      <c r="M1439" s="251">
        <v>5.4044005500000001</v>
      </c>
    </row>
    <row r="1440" spans="1:13">
      <c r="A1440" s="55" t="str">
        <f t="shared" si="22"/>
        <v>Y0ESSWD</v>
      </c>
      <c r="B1440" s="55" t="s">
        <v>1940</v>
      </c>
      <c r="C1440" s="55" t="s">
        <v>1975</v>
      </c>
      <c r="D1440" s="55"/>
      <c r="G1440" s="250">
        <v>1438</v>
      </c>
      <c r="H1440" s="253" t="s">
        <v>495</v>
      </c>
      <c r="I1440" s="253" t="s">
        <v>3081</v>
      </c>
      <c r="J1440" s="75">
        <v>45132</v>
      </c>
      <c r="K1440" s="75">
        <v>45132</v>
      </c>
      <c r="L1440" s="251">
        <v>1.2608274500000001</v>
      </c>
      <c r="M1440" s="251">
        <v>1.2608274500000001</v>
      </c>
    </row>
    <row r="1441" spans="1:13">
      <c r="A1441" s="55" t="str">
        <f t="shared" si="22"/>
        <v>Y0ESRDD</v>
      </c>
      <c r="B1441" s="55" t="s">
        <v>1940</v>
      </c>
      <c r="C1441" s="55" t="s">
        <v>58</v>
      </c>
      <c r="D1441" s="55"/>
      <c r="G1441" s="250">
        <v>1439</v>
      </c>
      <c r="H1441" s="253" t="s">
        <v>474</v>
      </c>
      <c r="I1441" s="253" t="s">
        <v>3077</v>
      </c>
      <c r="J1441" s="75">
        <v>45132</v>
      </c>
      <c r="K1441" s="75">
        <v>45132</v>
      </c>
      <c r="L1441" s="256">
        <v>0.17545509000000001</v>
      </c>
      <c r="M1441" s="251">
        <v>0.17545509000000001</v>
      </c>
    </row>
    <row r="1442" spans="1:13">
      <c r="A1442" s="55" t="str">
        <f t="shared" si="22"/>
        <v>Y0EEDWD</v>
      </c>
      <c r="B1442" s="55" t="s">
        <v>1945</v>
      </c>
      <c r="C1442" s="55" t="s">
        <v>1946</v>
      </c>
      <c r="D1442" s="55"/>
      <c r="G1442" s="250">
        <v>1440</v>
      </c>
      <c r="H1442" s="253" t="s">
        <v>1360</v>
      </c>
      <c r="I1442" s="253" t="s">
        <v>3085</v>
      </c>
      <c r="J1442" s="75">
        <v>45132</v>
      </c>
      <c r="K1442" s="75">
        <v>45132</v>
      </c>
      <c r="L1442" s="256">
        <v>1.2688703699999999</v>
      </c>
      <c r="M1442" s="251">
        <v>1.2688703699999999</v>
      </c>
    </row>
    <row r="1443" spans="1:13">
      <c r="A1443" s="55" t="str">
        <f t="shared" si="22"/>
        <v>Y0EEDMD</v>
      </c>
      <c r="B1443" s="55" t="s">
        <v>1945</v>
      </c>
      <c r="C1443" s="55" t="s">
        <v>1943</v>
      </c>
      <c r="D1443" s="55"/>
      <c r="G1443" s="250">
        <v>1441</v>
      </c>
      <c r="H1443" s="253" t="s">
        <v>1356</v>
      </c>
      <c r="I1443" s="253" t="s">
        <v>3084</v>
      </c>
      <c r="J1443" s="75">
        <v>45132</v>
      </c>
      <c r="K1443" s="75">
        <v>45132</v>
      </c>
      <c r="L1443" s="256">
        <v>5.9345968100000004</v>
      </c>
      <c r="M1443" s="251">
        <v>5.9345968100000004</v>
      </c>
    </row>
    <row r="1444" spans="1:13">
      <c r="A1444" s="55" t="str">
        <f t="shared" si="22"/>
        <v>IgnoreIgnore</v>
      </c>
      <c r="B1444" s="55" t="s">
        <v>1291</v>
      </c>
      <c r="C1444" s="55" t="s">
        <v>1291</v>
      </c>
      <c r="D1444" s="55"/>
      <c r="G1444" s="250">
        <v>1442</v>
      </c>
      <c r="H1444" s="253" t="s">
        <v>4337</v>
      </c>
      <c r="I1444" s="253" t="s">
        <v>4338</v>
      </c>
      <c r="J1444" s="75">
        <v>45132</v>
      </c>
      <c r="K1444" s="75">
        <v>45132</v>
      </c>
      <c r="L1444" s="256">
        <v>5.8133407400000001</v>
      </c>
      <c r="M1444" s="251">
        <v>5.8133407400000001</v>
      </c>
    </row>
    <row r="1445" spans="1:13">
      <c r="A1445" s="55" t="str">
        <f t="shared" si="22"/>
        <v>Y0ESDWD</v>
      </c>
      <c r="B1445" s="55" t="s">
        <v>1940</v>
      </c>
      <c r="C1445" s="55" t="s">
        <v>1946</v>
      </c>
      <c r="D1445" s="55"/>
      <c r="G1445" s="250">
        <v>1443</v>
      </c>
      <c r="H1445" s="253" t="s">
        <v>508</v>
      </c>
      <c r="I1445" s="253" t="s">
        <v>3073</v>
      </c>
      <c r="J1445" s="75">
        <v>45132</v>
      </c>
      <c r="K1445" s="75">
        <v>45132</v>
      </c>
      <c r="L1445" s="251">
        <v>1.5284681</v>
      </c>
      <c r="M1445" s="251">
        <v>1.5284681</v>
      </c>
    </row>
    <row r="1446" spans="1:13">
      <c r="A1446" s="55" t="str">
        <f t="shared" si="22"/>
        <v>IgnoreIgnore</v>
      </c>
      <c r="B1446" s="55" t="s">
        <v>1291</v>
      </c>
      <c r="C1446" s="55" t="s">
        <v>1291</v>
      </c>
      <c r="D1446" s="55"/>
      <c r="G1446" s="250">
        <v>1444</v>
      </c>
      <c r="H1446" s="253" t="s">
        <v>4404</v>
      </c>
      <c r="I1446" s="253" t="s">
        <v>4405</v>
      </c>
      <c r="J1446" s="75">
        <v>45132</v>
      </c>
      <c r="K1446" s="75">
        <v>45132</v>
      </c>
      <c r="L1446" s="251">
        <v>1</v>
      </c>
      <c r="M1446" s="251">
        <v>1</v>
      </c>
    </row>
    <row r="1447" spans="1:13">
      <c r="A1447" s="55" t="str">
        <f t="shared" si="22"/>
        <v>Y0EERWD</v>
      </c>
      <c r="B1447" s="55" t="s">
        <v>1945</v>
      </c>
      <c r="C1447" s="55" t="s">
        <v>59</v>
      </c>
      <c r="D1447" s="55"/>
      <c r="G1447" s="250">
        <v>1445</v>
      </c>
      <c r="H1447" s="253" t="s">
        <v>1358</v>
      </c>
      <c r="I1447" s="253" t="s">
        <v>3089</v>
      </c>
      <c r="J1447" s="75">
        <v>45132</v>
      </c>
      <c r="K1447" s="75">
        <v>45132</v>
      </c>
      <c r="L1447" s="251">
        <v>1.25954538</v>
      </c>
      <c r="M1447" s="251">
        <v>1.25954538</v>
      </c>
    </row>
    <row r="1448" spans="1:13">
      <c r="A1448" s="55" t="str">
        <f t="shared" si="22"/>
        <v>IgnoreIgnore</v>
      </c>
      <c r="B1448" s="55" t="s">
        <v>1291</v>
      </c>
      <c r="C1448" s="55" t="s">
        <v>1291</v>
      </c>
      <c r="D1448" s="55"/>
      <c r="G1448" s="250">
        <v>1446</v>
      </c>
      <c r="H1448" s="253" t="s">
        <v>4309</v>
      </c>
      <c r="I1448" s="253" t="s">
        <v>4310</v>
      </c>
      <c r="J1448" s="75">
        <v>45132</v>
      </c>
      <c r="K1448" s="75">
        <v>45132</v>
      </c>
      <c r="L1448" s="251">
        <v>1.39512857</v>
      </c>
      <c r="M1448" s="251">
        <v>1.39512857</v>
      </c>
    </row>
    <row r="1449" spans="1:13">
      <c r="A1449" s="55" t="str">
        <f t="shared" si="22"/>
        <v>Y0ECDMD</v>
      </c>
      <c r="B1449" s="55" t="s">
        <v>1953</v>
      </c>
      <c r="C1449" s="55" t="s">
        <v>1943</v>
      </c>
      <c r="D1449" s="55"/>
      <c r="G1449" s="250">
        <v>1447</v>
      </c>
      <c r="H1449" s="253" t="s">
        <v>1169</v>
      </c>
      <c r="I1449" s="253" t="s">
        <v>3064</v>
      </c>
      <c r="J1449" s="75">
        <v>45132</v>
      </c>
      <c r="K1449" s="75">
        <v>45132</v>
      </c>
      <c r="L1449" s="256">
        <v>5.1844870500000004</v>
      </c>
      <c r="M1449" s="251">
        <v>5.1844870500000004</v>
      </c>
    </row>
    <row r="1450" spans="1:13">
      <c r="A1450" s="55" t="str">
        <f t="shared" si="22"/>
        <v>Y0AHID</v>
      </c>
      <c r="B1450" s="55" t="s">
        <v>2890</v>
      </c>
      <c r="C1450" s="55" t="s">
        <v>66</v>
      </c>
      <c r="D1450" s="55"/>
      <c r="G1450" s="250">
        <v>1448</v>
      </c>
      <c r="H1450" s="253" t="s">
        <v>3513</v>
      </c>
      <c r="I1450" s="253" t="s">
        <v>3128</v>
      </c>
      <c r="J1450" s="75">
        <v>45132</v>
      </c>
      <c r="K1450" s="75">
        <v>45132</v>
      </c>
      <c r="L1450" s="256">
        <v>4.9827049999999998E-2</v>
      </c>
      <c r="M1450" s="251">
        <v>4.9827049999999998E-2</v>
      </c>
    </row>
    <row r="1451" spans="1:13">
      <c r="A1451" s="55" t="str">
        <f t="shared" si="22"/>
        <v>Y0AISWD</v>
      </c>
      <c r="B1451" s="55" t="s">
        <v>2891</v>
      </c>
      <c r="C1451" s="55" t="s">
        <v>1975</v>
      </c>
      <c r="D1451" s="55"/>
      <c r="G1451" s="250">
        <v>1449</v>
      </c>
      <c r="H1451" s="253" t="s">
        <v>3491</v>
      </c>
      <c r="I1451" s="253" t="s">
        <v>3152</v>
      </c>
      <c r="J1451" s="75">
        <v>45132</v>
      </c>
      <c r="K1451" s="75">
        <v>45132</v>
      </c>
      <c r="L1451" s="256">
        <v>1.8732200000000001E-3</v>
      </c>
      <c r="M1451" s="251">
        <v>1.8732200000000001E-3</v>
      </c>
    </row>
    <row r="1452" spans="1:13">
      <c r="A1452" s="55" t="str">
        <f t="shared" si="22"/>
        <v>Y0AISMD</v>
      </c>
      <c r="B1452" s="55" t="s">
        <v>2891</v>
      </c>
      <c r="C1452" s="55" t="s">
        <v>1976</v>
      </c>
      <c r="D1452" s="55"/>
      <c r="G1452" s="250">
        <v>1450</v>
      </c>
      <c r="H1452" s="253" t="s">
        <v>3496</v>
      </c>
      <c r="I1452" s="253" t="s">
        <v>3151</v>
      </c>
      <c r="J1452" s="75">
        <v>45132</v>
      </c>
      <c r="K1452" s="75">
        <v>45132</v>
      </c>
      <c r="L1452" s="256">
        <v>7.0000000000000007E-2</v>
      </c>
      <c r="M1452" s="251">
        <v>7.0000000000000007E-2</v>
      </c>
    </row>
    <row r="1453" spans="1:13">
      <c r="A1453" s="55" t="str">
        <f t="shared" si="22"/>
        <v>IgnoreIgnore</v>
      </c>
      <c r="B1453" s="55" t="s">
        <v>1291</v>
      </c>
      <c r="C1453" s="55" t="s">
        <v>1291</v>
      </c>
      <c r="D1453" s="55"/>
      <c r="G1453" s="250">
        <v>1451</v>
      </c>
      <c r="H1453" s="253" t="s">
        <v>4317</v>
      </c>
      <c r="I1453" s="253" t="s">
        <v>4318</v>
      </c>
      <c r="J1453" s="75">
        <v>45132</v>
      </c>
      <c r="K1453" s="75">
        <v>45132</v>
      </c>
      <c r="L1453" s="256">
        <v>0.15</v>
      </c>
      <c r="M1453" s="251">
        <v>0.15</v>
      </c>
    </row>
    <row r="1454" spans="1:13">
      <c r="A1454" s="55" t="str">
        <f t="shared" si="22"/>
        <v>Y0ATDI</v>
      </c>
      <c r="B1454" s="55" t="s">
        <v>2894</v>
      </c>
      <c r="C1454" s="55" t="s">
        <v>3536</v>
      </c>
      <c r="D1454" s="55"/>
      <c r="G1454" s="250">
        <v>1452</v>
      </c>
      <c r="H1454" s="254" t="s">
        <v>3506</v>
      </c>
      <c r="I1454" s="253" t="s">
        <v>3172</v>
      </c>
      <c r="J1454" s="75">
        <v>45132</v>
      </c>
      <c r="K1454" s="75">
        <v>45132</v>
      </c>
      <c r="L1454" s="256">
        <v>0.11</v>
      </c>
      <c r="M1454" s="251">
        <v>0.11</v>
      </c>
    </row>
    <row r="1455" spans="1:13">
      <c r="A1455" s="55" t="str">
        <f t="shared" si="22"/>
        <v>IgnoreIgnore</v>
      </c>
      <c r="B1455" s="55" t="s">
        <v>1291</v>
      </c>
      <c r="C1455" s="55" t="s">
        <v>1291</v>
      </c>
      <c r="D1455" s="55"/>
      <c r="G1455" s="250">
        <v>1453</v>
      </c>
      <c r="H1455" s="254" t="s">
        <v>4319</v>
      </c>
      <c r="I1455" s="253" t="s">
        <v>4320</v>
      </c>
      <c r="J1455" s="75">
        <v>45132</v>
      </c>
      <c r="K1455" s="75">
        <v>45132</v>
      </c>
      <c r="L1455" s="256">
        <v>0.11</v>
      </c>
      <c r="M1455" s="251">
        <v>0.11</v>
      </c>
    </row>
    <row r="1456" spans="1:13">
      <c r="A1456" s="55" t="str">
        <f t="shared" si="22"/>
        <v>Y0AKDI</v>
      </c>
      <c r="B1456" s="55" t="s">
        <v>2892</v>
      </c>
      <c r="C1456" s="55" t="s">
        <v>3536</v>
      </c>
      <c r="D1456" s="55"/>
      <c r="G1456" s="250">
        <v>1454</v>
      </c>
      <c r="H1456" s="253" t="s">
        <v>3476</v>
      </c>
      <c r="I1456" s="253" t="s">
        <v>3095</v>
      </c>
      <c r="J1456" s="75">
        <v>45132</v>
      </c>
      <c r="K1456" s="75">
        <v>45132</v>
      </c>
      <c r="L1456" s="256">
        <v>6.3645889999999997E-2</v>
      </c>
      <c r="M1456" s="251">
        <v>6.3645889999999997E-2</v>
      </c>
    </row>
    <row r="1457" spans="1:13">
      <c r="A1457" s="55" t="str">
        <f t="shared" si="22"/>
        <v>Y0ASDI</v>
      </c>
      <c r="B1457" s="55" t="s">
        <v>2893</v>
      </c>
      <c r="C1457" s="55" t="s">
        <v>3536</v>
      </c>
      <c r="D1457" s="55"/>
      <c r="G1457" s="250">
        <v>1455</v>
      </c>
      <c r="H1457" s="253" t="s">
        <v>3473</v>
      </c>
      <c r="I1457" s="253" t="s">
        <v>3168</v>
      </c>
      <c r="J1457" s="75">
        <v>45132</v>
      </c>
      <c r="K1457" s="75">
        <v>45132</v>
      </c>
      <c r="L1457" s="251">
        <v>0.15</v>
      </c>
      <c r="M1457" s="251">
        <v>0.15</v>
      </c>
    </row>
    <row r="1458" spans="1:13">
      <c r="A1458" s="55" t="str">
        <f t="shared" si="22"/>
        <v>IgnoreIgnore</v>
      </c>
      <c r="B1458" s="55" t="s">
        <v>1291</v>
      </c>
      <c r="C1458" s="55" t="s">
        <v>1291</v>
      </c>
      <c r="D1458" s="55"/>
      <c r="G1458" s="250">
        <v>1456</v>
      </c>
      <c r="H1458" s="253" t="s">
        <v>4321</v>
      </c>
      <c r="I1458" s="253" t="s">
        <v>4322</v>
      </c>
      <c r="J1458" s="75">
        <v>45132</v>
      </c>
      <c r="K1458" s="75">
        <v>45132</v>
      </c>
      <c r="L1458" s="251">
        <v>6.3645889999999997E-2</v>
      </c>
      <c r="M1458" s="251">
        <v>6.3645889999999997E-2</v>
      </c>
    </row>
    <row r="1459" spans="1:13">
      <c r="A1459" s="55" t="str">
        <f t="shared" si="22"/>
        <v>IgnoreIgnore</v>
      </c>
      <c r="B1459" s="55" t="s">
        <v>1291</v>
      </c>
      <c r="C1459" s="55" t="s">
        <v>1291</v>
      </c>
      <c r="D1459" s="55"/>
      <c r="G1459" s="250">
        <v>1457</v>
      </c>
      <c r="H1459" s="253" t="s">
        <v>4323</v>
      </c>
      <c r="I1459" s="253" t="s">
        <v>4324</v>
      </c>
      <c r="J1459" s="75">
        <v>45132</v>
      </c>
      <c r="K1459" s="75">
        <v>45132</v>
      </c>
      <c r="L1459" s="256">
        <v>7.0000000000000007E-2</v>
      </c>
      <c r="M1459" s="251">
        <v>7.0000000000000007E-2</v>
      </c>
    </row>
    <row r="1460" spans="1:13">
      <c r="A1460" s="55" t="str">
        <f t="shared" si="22"/>
        <v>IgnoreIgnore</v>
      </c>
      <c r="B1460" s="55" t="s">
        <v>1291</v>
      </c>
      <c r="C1460" s="55" t="s">
        <v>1291</v>
      </c>
      <c r="D1460" s="55"/>
      <c r="G1460" s="250">
        <v>1458</v>
      </c>
      <c r="H1460" s="253" t="s">
        <v>4325</v>
      </c>
      <c r="I1460" s="253" t="s">
        <v>4326</v>
      </c>
      <c r="J1460" s="75">
        <v>45132</v>
      </c>
      <c r="K1460" s="75">
        <v>45132</v>
      </c>
      <c r="L1460" s="256">
        <v>4.9827049999999998E-2</v>
      </c>
      <c r="M1460" s="251">
        <v>4.9827049999999998E-2</v>
      </c>
    </row>
    <row r="1461" spans="1:13">
      <c r="A1461" s="55" t="str">
        <f t="shared" si="22"/>
        <v>Y0BLDDI</v>
      </c>
      <c r="B1461" s="55" t="s">
        <v>2899</v>
      </c>
      <c r="C1461" s="55" t="s">
        <v>4304</v>
      </c>
      <c r="D1461" s="55"/>
      <c r="G1461" s="250">
        <v>1459</v>
      </c>
      <c r="H1461" s="253">
        <v>125</v>
      </c>
      <c r="I1461" s="253" t="s">
        <v>3100</v>
      </c>
      <c r="J1461" s="75">
        <v>45132</v>
      </c>
      <c r="K1461" s="75">
        <v>45132</v>
      </c>
      <c r="L1461" s="256">
        <v>2.1372499999999998E-3</v>
      </c>
      <c r="M1461" s="251">
        <v>2.1372499999999998E-3</v>
      </c>
    </row>
    <row r="1462" spans="1:13">
      <c r="A1462" s="55" t="str">
        <f t="shared" si="22"/>
        <v>Y0BLWD</v>
      </c>
      <c r="B1462" s="55" t="s">
        <v>2899</v>
      </c>
      <c r="C1462" s="55" t="s">
        <v>47</v>
      </c>
      <c r="D1462" s="55"/>
      <c r="G1462" s="250">
        <v>1460</v>
      </c>
      <c r="H1462" s="253">
        <v>126</v>
      </c>
      <c r="I1462" s="253" t="s">
        <v>3103</v>
      </c>
      <c r="J1462" s="75">
        <v>45132</v>
      </c>
      <c r="K1462" s="75">
        <v>45132</v>
      </c>
      <c r="L1462" s="256">
        <v>1.5973959999999999E-2</v>
      </c>
      <c r="M1462" s="251">
        <v>1.5973959999999999E-2</v>
      </c>
    </row>
    <row r="1463" spans="1:13">
      <c r="A1463" s="55" t="str">
        <f t="shared" si="22"/>
        <v>Y0BLMD</v>
      </c>
      <c r="B1463" s="55" t="s">
        <v>2899</v>
      </c>
      <c r="C1463" s="55" t="s">
        <v>49</v>
      </c>
      <c r="D1463" s="55"/>
      <c r="G1463" s="250">
        <v>1461</v>
      </c>
      <c r="H1463" s="253">
        <v>127</v>
      </c>
      <c r="I1463" s="253" t="s">
        <v>3102</v>
      </c>
      <c r="J1463" s="75">
        <v>45132</v>
      </c>
      <c r="K1463" s="75">
        <v>45132</v>
      </c>
      <c r="L1463" s="256">
        <v>6.4933110000000002E-2</v>
      </c>
      <c r="M1463" s="251">
        <v>6.4933110000000002E-2</v>
      </c>
    </row>
    <row r="1464" spans="1:13">
      <c r="A1464" s="55" t="str">
        <f t="shared" si="22"/>
        <v>Y0BMID</v>
      </c>
      <c r="B1464" s="55" t="s">
        <v>2900</v>
      </c>
      <c r="C1464" s="55" t="s">
        <v>66</v>
      </c>
      <c r="D1464" s="55"/>
      <c r="G1464" s="250">
        <v>1462</v>
      </c>
      <c r="H1464" s="254">
        <v>227</v>
      </c>
      <c r="I1464" s="253" t="s">
        <v>3483</v>
      </c>
      <c r="J1464" s="75">
        <v>45132</v>
      </c>
      <c r="K1464" s="75">
        <v>45132</v>
      </c>
      <c r="L1464" s="256">
        <v>0.05</v>
      </c>
      <c r="M1464" s="251">
        <v>0.05</v>
      </c>
    </row>
    <row r="1465" spans="1:13">
      <c r="A1465" s="55" t="str">
        <f t="shared" si="22"/>
        <v>IgnoreIgnore</v>
      </c>
      <c r="B1465" s="55" t="s">
        <v>1291</v>
      </c>
      <c r="C1465" s="55" t="s">
        <v>1291</v>
      </c>
      <c r="D1465" s="55"/>
      <c r="G1465" s="250">
        <v>1463</v>
      </c>
      <c r="H1465" s="254" t="s">
        <v>4327</v>
      </c>
      <c r="I1465" s="253" t="s">
        <v>4328</v>
      </c>
      <c r="J1465" s="75">
        <v>45132</v>
      </c>
      <c r="K1465" s="75">
        <v>45132</v>
      </c>
      <c r="L1465" s="256">
        <v>0.05</v>
      </c>
      <c r="M1465" s="251">
        <v>0.05</v>
      </c>
    </row>
    <row r="1466" spans="1:13">
      <c r="A1466" s="55" t="str">
        <f t="shared" si="22"/>
        <v>IgnoreIgnore</v>
      </c>
      <c r="B1466" s="55" t="s">
        <v>1291</v>
      </c>
      <c r="C1466" s="55" t="s">
        <v>1291</v>
      </c>
      <c r="D1466" s="55"/>
      <c r="G1466" s="250">
        <v>1464</v>
      </c>
      <c r="H1466" s="253" t="s">
        <v>4329</v>
      </c>
      <c r="I1466" s="253" t="s">
        <v>4330</v>
      </c>
      <c r="J1466" s="75">
        <v>45132</v>
      </c>
      <c r="K1466" s="75">
        <v>45132</v>
      </c>
      <c r="L1466" s="251">
        <v>6.4933110000000002E-2</v>
      </c>
      <c r="M1466" s="251">
        <v>6.4933110000000002E-2</v>
      </c>
    </row>
    <row r="1467" spans="1:13">
      <c r="A1467" s="55" t="str">
        <f t="shared" si="22"/>
        <v>IgnoreIgnore</v>
      </c>
      <c r="B1467" s="55" t="s">
        <v>1291</v>
      </c>
      <c r="C1467" s="55" t="s">
        <v>1291</v>
      </c>
      <c r="D1467" s="55"/>
      <c r="G1467" s="250">
        <v>1465</v>
      </c>
      <c r="H1467" s="253" t="s">
        <v>4331</v>
      </c>
      <c r="I1467" s="253" t="s">
        <v>4332</v>
      </c>
      <c r="J1467" s="75">
        <v>45132</v>
      </c>
      <c r="K1467" s="75">
        <v>45132</v>
      </c>
      <c r="L1467" s="256">
        <v>0.08</v>
      </c>
      <c r="M1467" s="251">
        <v>0.08</v>
      </c>
    </row>
    <row r="1468" spans="1:13">
      <c r="A1468" s="55" t="str">
        <f t="shared" si="22"/>
        <v>Y0BNMD</v>
      </c>
      <c r="B1468" s="55" t="s">
        <v>2901</v>
      </c>
      <c r="C1468" s="55" t="s">
        <v>49</v>
      </c>
      <c r="D1468" s="55"/>
      <c r="G1468" s="250">
        <v>1466</v>
      </c>
      <c r="H1468" s="253">
        <v>131</v>
      </c>
      <c r="I1468" s="253" t="s">
        <v>3490</v>
      </c>
      <c r="J1468" s="75">
        <v>45132</v>
      </c>
      <c r="K1468" s="75">
        <v>45132</v>
      </c>
      <c r="L1468" s="256">
        <v>5.1668720000000001E-2</v>
      </c>
      <c r="M1468" s="251">
        <v>5.1668720000000001E-2</v>
      </c>
    </row>
    <row r="1469" spans="1:13">
      <c r="A1469" s="55" t="str">
        <f t="shared" si="22"/>
        <v>Y0BJMD</v>
      </c>
      <c r="B1469" s="55" t="s">
        <v>2898</v>
      </c>
      <c r="C1469" s="55" t="s">
        <v>49</v>
      </c>
      <c r="D1469" s="55"/>
      <c r="G1469" s="250">
        <v>1467</v>
      </c>
      <c r="H1469" s="253">
        <v>241</v>
      </c>
      <c r="I1469" s="253" t="s">
        <v>3183</v>
      </c>
      <c r="J1469" s="75">
        <v>45132</v>
      </c>
      <c r="K1469" s="75">
        <v>45132</v>
      </c>
      <c r="L1469" s="251">
        <v>0.08</v>
      </c>
      <c r="M1469" s="251">
        <v>0.08</v>
      </c>
    </row>
    <row r="1470" spans="1:13">
      <c r="A1470" s="55" t="str">
        <f t="shared" si="22"/>
        <v>IgnoreIgnore</v>
      </c>
      <c r="B1470" s="55" t="s">
        <v>1291</v>
      </c>
      <c r="C1470" s="55" t="s">
        <v>1291</v>
      </c>
      <c r="D1470" s="55"/>
      <c r="G1470" s="250">
        <v>1468</v>
      </c>
      <c r="H1470" s="253" t="s">
        <v>4333</v>
      </c>
      <c r="I1470" s="253" t="s">
        <v>4334</v>
      </c>
      <c r="J1470" s="75">
        <v>45132</v>
      </c>
      <c r="K1470" s="75">
        <v>45132</v>
      </c>
      <c r="L1470" s="251">
        <v>5.1668720000000001E-2</v>
      </c>
      <c r="M1470" s="251">
        <v>5.1668720000000001E-2</v>
      </c>
    </row>
    <row r="1471" spans="1:13">
      <c r="A1471" s="55" t="str">
        <f t="shared" si="22"/>
        <v>Y0ASDDV</v>
      </c>
      <c r="B1471" s="55" t="s">
        <v>2893</v>
      </c>
      <c r="C1471" s="55" t="s">
        <v>1942</v>
      </c>
      <c r="D1471" s="55"/>
      <c r="G1471" s="250">
        <v>1469</v>
      </c>
      <c r="H1471" s="253" t="s">
        <v>3497</v>
      </c>
      <c r="I1471" s="253" t="s">
        <v>3165</v>
      </c>
      <c r="J1471" s="75">
        <v>45132</v>
      </c>
      <c r="K1471" s="75">
        <v>45132</v>
      </c>
      <c r="L1471" s="251">
        <v>0.17</v>
      </c>
      <c r="M1471" s="251">
        <v>0.17</v>
      </c>
    </row>
    <row r="1472" spans="1:13">
      <c r="A1472" s="55" t="str">
        <f t="shared" si="22"/>
        <v>Y0ATDDV</v>
      </c>
      <c r="B1472" s="55" t="s">
        <v>2894</v>
      </c>
      <c r="C1472" s="55" t="s">
        <v>1942</v>
      </c>
      <c r="D1472" s="55"/>
      <c r="G1472" s="250">
        <v>1470</v>
      </c>
      <c r="H1472" s="253" t="s">
        <v>3485</v>
      </c>
      <c r="I1472" s="253" t="s">
        <v>3170</v>
      </c>
      <c r="J1472" s="75">
        <v>45132</v>
      </c>
      <c r="K1472" s="75">
        <v>45132</v>
      </c>
      <c r="L1472" s="256">
        <v>0.125</v>
      </c>
      <c r="M1472" s="251">
        <v>0.125</v>
      </c>
    </row>
    <row r="1473" spans="1:13">
      <c r="A1473" s="55" t="str">
        <f t="shared" si="22"/>
        <v>Y0AKDDV</v>
      </c>
      <c r="B1473" s="55" t="s">
        <v>2892</v>
      </c>
      <c r="C1473" s="55" t="s">
        <v>1942</v>
      </c>
      <c r="D1473" s="55"/>
      <c r="G1473" s="250">
        <v>1471</v>
      </c>
      <c r="H1473" s="253" t="s">
        <v>3501</v>
      </c>
      <c r="I1473" s="253" t="s">
        <v>3092</v>
      </c>
      <c r="J1473" s="75">
        <v>45132</v>
      </c>
      <c r="K1473" s="75">
        <v>45132</v>
      </c>
      <c r="L1473" s="256">
        <v>7.1452760000000004E-2</v>
      </c>
      <c r="M1473" s="251">
        <v>7.1452760000000004E-2</v>
      </c>
    </row>
    <row r="1474" spans="1:13">
      <c r="A1474" s="55" t="str">
        <f t="shared" si="22"/>
        <v>Y0AIDMD</v>
      </c>
      <c r="B1474" s="55" t="s">
        <v>2891</v>
      </c>
      <c r="C1474" s="55" t="s">
        <v>1943</v>
      </c>
      <c r="D1474" s="55"/>
      <c r="G1474" s="250">
        <v>1472</v>
      </c>
      <c r="H1474" s="253" t="s">
        <v>3494</v>
      </c>
      <c r="I1474" s="253" t="s">
        <v>3147</v>
      </c>
      <c r="J1474" s="75">
        <v>45132</v>
      </c>
      <c r="K1474" s="75">
        <v>45132</v>
      </c>
      <c r="L1474" s="256">
        <v>7.0000000000000007E-2</v>
      </c>
      <c r="M1474" s="251">
        <v>7.0000000000000007E-2</v>
      </c>
    </row>
    <row r="1475" spans="1:13">
      <c r="A1475" s="55" t="str">
        <f t="shared" si="22"/>
        <v>Y0AIDWD</v>
      </c>
      <c r="B1475" s="55" t="s">
        <v>2891</v>
      </c>
      <c r="C1475" s="55" t="s">
        <v>1946</v>
      </c>
      <c r="D1475" s="55"/>
      <c r="G1475" s="250">
        <v>1473</v>
      </c>
      <c r="H1475" s="253" t="s">
        <v>3486</v>
      </c>
      <c r="I1475" s="253" t="s">
        <v>3148</v>
      </c>
      <c r="J1475" s="75">
        <v>45132</v>
      </c>
      <c r="K1475" s="75">
        <v>45132</v>
      </c>
      <c r="L1475" s="256">
        <v>2.6287900000000002E-3</v>
      </c>
      <c r="M1475" s="251">
        <v>2.6287900000000002E-3</v>
      </c>
    </row>
    <row r="1476" spans="1:13">
      <c r="A1476" s="55" t="str">
        <f t="shared" ref="A1476:A1539" si="23">+B1476&amp;C1476</f>
        <v>Y0AHDDV</v>
      </c>
      <c r="B1476" s="55" t="s">
        <v>2890</v>
      </c>
      <c r="C1476" s="55" t="s">
        <v>1942</v>
      </c>
      <c r="D1476" s="55"/>
      <c r="G1476" s="250">
        <v>1474</v>
      </c>
      <c r="H1476" s="253" t="s">
        <v>3489</v>
      </c>
      <c r="I1476" s="253" t="s">
        <v>3125</v>
      </c>
      <c r="J1476" s="75">
        <v>45132</v>
      </c>
      <c r="K1476" s="75">
        <v>45132</v>
      </c>
      <c r="L1476" s="256">
        <v>6.4095280000000004E-2</v>
      </c>
      <c r="M1476" s="251">
        <v>6.4095280000000004E-2</v>
      </c>
    </row>
    <row r="1477" spans="1:13">
      <c r="A1477" s="55" t="str">
        <f t="shared" si="23"/>
        <v>Y0BLDDD</v>
      </c>
      <c r="B1477" s="55" t="s">
        <v>2899</v>
      </c>
      <c r="C1477" s="55" t="s">
        <v>1954</v>
      </c>
      <c r="D1477" s="55"/>
      <c r="G1477" s="250">
        <v>1475</v>
      </c>
      <c r="H1477" s="253" t="s">
        <v>3462</v>
      </c>
      <c r="I1477" s="253" t="s">
        <v>3096</v>
      </c>
      <c r="J1477" s="75">
        <v>45132</v>
      </c>
      <c r="K1477" s="75">
        <v>45132</v>
      </c>
      <c r="L1477" s="256">
        <v>2.2260499999999998E-3</v>
      </c>
      <c r="M1477" s="251">
        <v>2.2260499999999998E-3</v>
      </c>
    </row>
    <row r="1478" spans="1:13">
      <c r="A1478" s="55" t="str">
        <f t="shared" si="23"/>
        <v>Y0ECRDD</v>
      </c>
      <c r="B1478" s="55" t="s">
        <v>1953</v>
      </c>
      <c r="C1478" s="55" t="s">
        <v>58</v>
      </c>
      <c r="D1478" s="55"/>
      <c r="G1478" s="250">
        <v>1476</v>
      </c>
      <c r="H1478" s="254" t="s">
        <v>1157</v>
      </c>
      <c r="I1478" s="253" t="s">
        <v>3066</v>
      </c>
      <c r="J1478" s="75">
        <v>45133</v>
      </c>
      <c r="K1478" s="75">
        <v>45133</v>
      </c>
      <c r="L1478" s="256">
        <v>0.169738</v>
      </c>
      <c r="M1478" s="251">
        <v>0.169738</v>
      </c>
    </row>
    <row r="1479" spans="1:13">
      <c r="A1479" s="55" t="str">
        <f t="shared" si="23"/>
        <v>Y0ECDDD</v>
      </c>
      <c r="B1479" s="55" t="s">
        <v>1953</v>
      </c>
      <c r="C1479" s="55" t="s">
        <v>1954</v>
      </c>
      <c r="D1479" s="55"/>
      <c r="G1479" s="250">
        <v>1477</v>
      </c>
      <c r="H1479" s="254" t="s">
        <v>1161</v>
      </c>
      <c r="I1479" s="253" t="s">
        <v>3062</v>
      </c>
      <c r="J1479" s="75">
        <v>45133</v>
      </c>
      <c r="K1479" s="75">
        <v>45133</v>
      </c>
      <c r="L1479" s="251">
        <v>0.15832889999999999</v>
      </c>
      <c r="M1479" s="251">
        <v>0.15832889999999999</v>
      </c>
    </row>
    <row r="1480" spans="1:13">
      <c r="A1480" s="55" t="str">
        <f t="shared" si="23"/>
        <v>Y0ESDDD</v>
      </c>
      <c r="B1480" s="55" t="s">
        <v>1940</v>
      </c>
      <c r="C1480" s="55" t="s">
        <v>1954</v>
      </c>
      <c r="D1480" s="55"/>
      <c r="G1480" s="250">
        <v>1478</v>
      </c>
      <c r="H1480" s="253" t="s">
        <v>477</v>
      </c>
      <c r="I1480" s="253" t="s">
        <v>3071</v>
      </c>
      <c r="J1480" s="75">
        <v>45133</v>
      </c>
      <c r="K1480" s="75">
        <v>45133</v>
      </c>
      <c r="L1480" s="256">
        <v>0.19721026</v>
      </c>
      <c r="M1480" s="251">
        <v>0.19721026</v>
      </c>
    </row>
    <row r="1481" spans="1:13">
      <c r="A1481" s="55" t="str">
        <f t="shared" si="23"/>
        <v>Y0ESIDD</v>
      </c>
      <c r="B1481" s="55" t="s">
        <v>1940</v>
      </c>
      <c r="C1481" s="55" t="s">
        <v>67</v>
      </c>
      <c r="D1481" s="55"/>
      <c r="G1481" s="250">
        <v>1479</v>
      </c>
      <c r="H1481" s="253" t="s">
        <v>483</v>
      </c>
      <c r="I1481" s="253" t="s">
        <v>3076</v>
      </c>
      <c r="J1481" s="75">
        <v>45133</v>
      </c>
      <c r="K1481" s="75">
        <v>45133</v>
      </c>
      <c r="L1481" s="256">
        <v>0.30373876999999999</v>
      </c>
      <c r="M1481" s="251">
        <v>0.30373876999999999</v>
      </c>
    </row>
    <row r="1482" spans="1:13">
      <c r="A1482" s="55" t="str">
        <f t="shared" si="23"/>
        <v>Y0EEDDD</v>
      </c>
      <c r="B1482" s="55" t="s">
        <v>1945</v>
      </c>
      <c r="C1482" s="55" t="s">
        <v>1954</v>
      </c>
      <c r="D1482" s="55"/>
      <c r="G1482" s="250">
        <v>1480</v>
      </c>
      <c r="H1482" s="253" t="s">
        <v>1348</v>
      </c>
      <c r="I1482" s="253" t="s">
        <v>3082</v>
      </c>
      <c r="J1482" s="75">
        <v>45133</v>
      </c>
      <c r="K1482" s="75">
        <v>45133</v>
      </c>
      <c r="L1482" s="256">
        <v>0.20670152999999999</v>
      </c>
      <c r="M1482" s="251">
        <v>0.20670152999999999</v>
      </c>
    </row>
    <row r="1483" spans="1:13">
      <c r="A1483" s="55" t="str">
        <f t="shared" si="23"/>
        <v>Y0EERDD</v>
      </c>
      <c r="B1483" s="55" t="s">
        <v>1945</v>
      </c>
      <c r="C1483" s="55" t="s">
        <v>58</v>
      </c>
      <c r="D1483" s="55"/>
      <c r="G1483" s="250">
        <v>1481</v>
      </c>
      <c r="H1483" s="253" t="s">
        <v>1343</v>
      </c>
      <c r="I1483" s="253" t="s">
        <v>3086</v>
      </c>
      <c r="J1483" s="75">
        <v>45133</v>
      </c>
      <c r="K1483" s="75">
        <v>45133</v>
      </c>
      <c r="L1483" s="256">
        <v>0.18972912</v>
      </c>
      <c r="M1483" s="251">
        <v>0.18972912</v>
      </c>
    </row>
    <row r="1484" spans="1:13">
      <c r="A1484" s="55" t="str">
        <f t="shared" si="23"/>
        <v>Y0ESRDD</v>
      </c>
      <c r="B1484" s="55" t="s">
        <v>1940</v>
      </c>
      <c r="C1484" s="55" t="s">
        <v>58</v>
      </c>
      <c r="D1484" s="55"/>
      <c r="G1484" s="250">
        <v>1482</v>
      </c>
      <c r="H1484" s="253" t="s">
        <v>474</v>
      </c>
      <c r="I1484" s="253" t="s">
        <v>3077</v>
      </c>
      <c r="J1484" s="75">
        <v>45133</v>
      </c>
      <c r="K1484" s="75">
        <v>45133</v>
      </c>
      <c r="L1484" s="251">
        <v>0.19456064000000001</v>
      </c>
      <c r="M1484" s="251">
        <v>0.19456064000000001</v>
      </c>
    </row>
    <row r="1485" spans="1:13">
      <c r="A1485" s="55" t="str">
        <f t="shared" si="23"/>
        <v>Y0AISDD</v>
      </c>
      <c r="B1485" s="55" t="s">
        <v>2891</v>
      </c>
      <c r="C1485" s="55" t="s">
        <v>1971</v>
      </c>
      <c r="D1485" s="55"/>
      <c r="G1485" s="250">
        <v>1483</v>
      </c>
      <c r="H1485" s="253" t="s">
        <v>3465</v>
      </c>
      <c r="I1485" s="253" t="s">
        <v>3149</v>
      </c>
      <c r="J1485" s="75">
        <v>45133</v>
      </c>
      <c r="K1485" s="75">
        <v>45133</v>
      </c>
      <c r="L1485" s="251">
        <v>2.72084E-3</v>
      </c>
      <c r="M1485" s="251">
        <v>2.72084E-3</v>
      </c>
    </row>
    <row r="1486" spans="1:13">
      <c r="A1486" s="55" t="str">
        <f t="shared" si="23"/>
        <v>Y0BLDDI</v>
      </c>
      <c r="B1486" s="55" t="s">
        <v>2899</v>
      </c>
      <c r="C1486" s="55" t="s">
        <v>4304</v>
      </c>
      <c r="D1486" s="55"/>
      <c r="G1486" s="250">
        <v>1484</v>
      </c>
      <c r="H1486" s="253">
        <v>125</v>
      </c>
      <c r="I1486" s="253" t="s">
        <v>3100</v>
      </c>
      <c r="J1486" s="75">
        <v>45133</v>
      </c>
      <c r="K1486" s="75">
        <v>45133</v>
      </c>
      <c r="L1486" s="256">
        <v>2.2717900000000001E-3</v>
      </c>
      <c r="M1486" s="251">
        <v>2.2717900000000001E-3</v>
      </c>
    </row>
    <row r="1487" spans="1:13">
      <c r="A1487" s="55" t="str">
        <f t="shared" si="23"/>
        <v>Y0AIDDD</v>
      </c>
      <c r="B1487" s="55" t="s">
        <v>2891</v>
      </c>
      <c r="C1487" s="55" t="s">
        <v>1954</v>
      </c>
      <c r="D1487" s="55"/>
      <c r="G1487" s="250">
        <v>1485</v>
      </c>
      <c r="H1487" s="253" t="s">
        <v>3468</v>
      </c>
      <c r="I1487" s="253" t="s">
        <v>3145</v>
      </c>
      <c r="J1487" s="75">
        <v>45133</v>
      </c>
      <c r="K1487" s="75">
        <v>45133</v>
      </c>
      <c r="L1487" s="256">
        <v>2.97175E-3</v>
      </c>
      <c r="M1487" s="251">
        <v>2.97175E-3</v>
      </c>
    </row>
    <row r="1488" spans="1:13">
      <c r="A1488" s="55" t="str">
        <f t="shared" si="23"/>
        <v>Y0BLDDD</v>
      </c>
      <c r="B1488" s="55" t="s">
        <v>2899</v>
      </c>
      <c r="C1488" s="55" t="s">
        <v>1954</v>
      </c>
      <c r="D1488" s="55"/>
      <c r="G1488" s="250">
        <v>1486</v>
      </c>
      <c r="H1488" s="253" t="s">
        <v>3462</v>
      </c>
      <c r="I1488" s="253" t="s">
        <v>3096</v>
      </c>
      <c r="J1488" s="75">
        <v>45133</v>
      </c>
      <c r="K1488" s="75">
        <v>45133</v>
      </c>
      <c r="L1488" s="256">
        <v>2.3608700000000002E-3</v>
      </c>
      <c r="M1488" s="251">
        <v>2.3608700000000002E-3</v>
      </c>
    </row>
    <row r="1489" spans="1:13">
      <c r="A1489" s="55" t="str">
        <f t="shared" si="23"/>
        <v>Y0ESSDD</v>
      </c>
      <c r="B1489" s="55" t="s">
        <v>1940</v>
      </c>
      <c r="C1489" s="55" t="s">
        <v>1971</v>
      </c>
      <c r="D1489" s="55"/>
      <c r="G1489" s="250">
        <v>1487</v>
      </c>
      <c r="H1489" s="253" t="s">
        <v>491</v>
      </c>
      <c r="I1489" s="253" t="s">
        <v>3075</v>
      </c>
      <c r="J1489" s="75">
        <v>45133</v>
      </c>
      <c r="K1489" s="75">
        <v>45133</v>
      </c>
      <c r="L1489" s="256">
        <v>0.19802992999999999</v>
      </c>
      <c r="M1489" s="251">
        <v>0.19802992999999999</v>
      </c>
    </row>
    <row r="1490" spans="1:13">
      <c r="A1490" s="55" t="str">
        <f t="shared" si="23"/>
        <v>Y0ESIDD</v>
      </c>
      <c r="B1490" s="55" t="s">
        <v>1940</v>
      </c>
      <c r="C1490" s="55" t="s">
        <v>67</v>
      </c>
      <c r="D1490" s="55"/>
      <c r="G1490" s="250">
        <v>1488</v>
      </c>
      <c r="H1490" s="253" t="s">
        <v>483</v>
      </c>
      <c r="I1490" s="253" t="s">
        <v>3076</v>
      </c>
      <c r="J1490" s="75">
        <v>45134</v>
      </c>
      <c r="K1490" s="75">
        <v>45134</v>
      </c>
      <c r="L1490" s="256">
        <v>0.26736848000000002</v>
      </c>
      <c r="M1490" s="251">
        <v>0.26736848000000002</v>
      </c>
    </row>
    <row r="1491" spans="1:13">
      <c r="A1491" s="55" t="str">
        <f t="shared" si="23"/>
        <v>Y0ESSDD</v>
      </c>
      <c r="B1491" s="55" t="s">
        <v>1940</v>
      </c>
      <c r="C1491" s="55" t="s">
        <v>1971</v>
      </c>
      <c r="D1491" s="55"/>
      <c r="G1491" s="250">
        <v>1489</v>
      </c>
      <c r="H1491" s="253" t="s">
        <v>491</v>
      </c>
      <c r="I1491" s="253" t="s">
        <v>3075</v>
      </c>
      <c r="J1491" s="75">
        <v>45134</v>
      </c>
      <c r="K1491" s="75">
        <v>45134</v>
      </c>
      <c r="L1491" s="256">
        <v>0.17418371999999999</v>
      </c>
      <c r="M1491" s="251">
        <v>0.17418371999999999</v>
      </c>
    </row>
    <row r="1492" spans="1:13">
      <c r="A1492" s="55" t="str">
        <f t="shared" si="23"/>
        <v>Y0BLDDI</v>
      </c>
      <c r="B1492" s="55" t="s">
        <v>2899</v>
      </c>
      <c r="C1492" s="55" t="s">
        <v>4304</v>
      </c>
      <c r="D1492" s="55"/>
      <c r="G1492" s="250">
        <v>1490</v>
      </c>
      <c r="H1492" s="254">
        <v>125</v>
      </c>
      <c r="I1492" s="253" t="s">
        <v>3100</v>
      </c>
      <c r="J1492" s="75">
        <v>45134</v>
      </c>
      <c r="K1492" s="75">
        <v>45134</v>
      </c>
      <c r="L1492" s="256">
        <v>1.7795E-3</v>
      </c>
      <c r="M1492" s="251">
        <v>1.7795E-3</v>
      </c>
    </row>
    <row r="1493" spans="1:13">
      <c r="A1493" s="55" t="str">
        <f t="shared" si="23"/>
        <v>Y0ECDDD</v>
      </c>
      <c r="B1493" s="55" t="s">
        <v>1953</v>
      </c>
      <c r="C1493" s="55" t="s">
        <v>1954</v>
      </c>
      <c r="D1493" s="55"/>
      <c r="G1493" s="250">
        <v>1491</v>
      </c>
      <c r="H1493" s="254" t="s">
        <v>1161</v>
      </c>
      <c r="I1493" s="253" t="s">
        <v>3062</v>
      </c>
      <c r="J1493" s="75">
        <v>45134</v>
      </c>
      <c r="K1493" s="75">
        <v>45134</v>
      </c>
      <c r="L1493" s="256">
        <v>0.18093558000000001</v>
      </c>
      <c r="M1493" s="251">
        <v>0.18093558000000001</v>
      </c>
    </row>
    <row r="1494" spans="1:13">
      <c r="A1494" s="55" t="str">
        <f t="shared" si="23"/>
        <v>Y0EEDDD</v>
      </c>
      <c r="B1494" s="55" t="s">
        <v>1945</v>
      </c>
      <c r="C1494" s="55" t="s">
        <v>1954</v>
      </c>
      <c r="D1494" s="55"/>
      <c r="G1494" s="250">
        <v>1492</v>
      </c>
      <c r="H1494" s="253" t="s">
        <v>1348</v>
      </c>
      <c r="I1494" s="253" t="s">
        <v>3082</v>
      </c>
      <c r="J1494" s="75">
        <v>45134</v>
      </c>
      <c r="K1494" s="75">
        <v>45134</v>
      </c>
      <c r="L1494" s="256">
        <v>0.21250105999999999</v>
      </c>
      <c r="M1494" s="251">
        <v>0.21250105999999999</v>
      </c>
    </row>
    <row r="1495" spans="1:13">
      <c r="A1495" s="55" t="str">
        <f t="shared" si="23"/>
        <v>Y0ESRDD</v>
      </c>
      <c r="B1495" s="55" t="s">
        <v>1940</v>
      </c>
      <c r="C1495" s="55" t="s">
        <v>58</v>
      </c>
      <c r="D1495" s="55"/>
      <c r="G1495" s="250">
        <v>1493</v>
      </c>
      <c r="H1495" s="253" t="s">
        <v>474</v>
      </c>
      <c r="I1495" s="253" t="s">
        <v>3077</v>
      </c>
      <c r="J1495" s="75">
        <v>45134</v>
      </c>
      <c r="K1495" s="75">
        <v>45134</v>
      </c>
      <c r="L1495" s="256">
        <v>0.17111418</v>
      </c>
      <c r="M1495" s="251">
        <v>0.17111418</v>
      </c>
    </row>
    <row r="1496" spans="1:13">
      <c r="A1496" s="55" t="str">
        <f t="shared" si="23"/>
        <v>Y0BLDDD</v>
      </c>
      <c r="B1496" s="55" t="s">
        <v>2899</v>
      </c>
      <c r="C1496" s="55" t="s">
        <v>1954</v>
      </c>
      <c r="D1496" s="55"/>
      <c r="G1496" s="250">
        <v>1494</v>
      </c>
      <c r="H1496" s="253" t="s">
        <v>3462</v>
      </c>
      <c r="I1496" s="253" t="s">
        <v>3096</v>
      </c>
      <c r="J1496" s="75">
        <v>45134</v>
      </c>
      <c r="K1496" s="75">
        <v>45134</v>
      </c>
      <c r="L1496" s="256">
        <v>1.86787E-3</v>
      </c>
      <c r="M1496" s="251">
        <v>1.86787E-3</v>
      </c>
    </row>
    <row r="1497" spans="1:13">
      <c r="A1497" s="55" t="str">
        <f t="shared" si="23"/>
        <v>Y0EERDD</v>
      </c>
      <c r="B1497" s="55" t="s">
        <v>1945</v>
      </c>
      <c r="C1497" s="55" t="s">
        <v>58</v>
      </c>
      <c r="D1497" s="55"/>
      <c r="G1497" s="250">
        <v>1495</v>
      </c>
      <c r="H1497" s="253" t="s">
        <v>1343</v>
      </c>
      <c r="I1497" s="253" t="s">
        <v>3086</v>
      </c>
      <c r="J1497" s="75">
        <v>45134</v>
      </c>
      <c r="K1497" s="75">
        <v>45134</v>
      </c>
      <c r="L1497" s="256">
        <v>0.19518748</v>
      </c>
      <c r="M1497" s="251">
        <v>0.19518748</v>
      </c>
    </row>
    <row r="1498" spans="1:13">
      <c r="A1498" s="55" t="str">
        <f t="shared" si="23"/>
        <v>Y0ESDDD</v>
      </c>
      <c r="B1498" s="55" t="s">
        <v>1940</v>
      </c>
      <c r="C1498" s="55" t="s">
        <v>1954</v>
      </c>
      <c r="D1498" s="55"/>
      <c r="G1498" s="250">
        <v>1496</v>
      </c>
      <c r="H1498" s="254" t="s">
        <v>477</v>
      </c>
      <c r="I1498" s="253" t="s">
        <v>3071</v>
      </c>
      <c r="J1498" s="75">
        <v>45134</v>
      </c>
      <c r="K1498" s="75">
        <v>45134</v>
      </c>
      <c r="L1498" s="256">
        <v>0.17379211999999999</v>
      </c>
      <c r="M1498" s="251">
        <v>0.17379211999999999</v>
      </c>
    </row>
    <row r="1499" spans="1:13">
      <c r="A1499" s="55" t="str">
        <f t="shared" si="23"/>
        <v>Y0ECRDD</v>
      </c>
      <c r="B1499" s="55" t="s">
        <v>1953</v>
      </c>
      <c r="C1499" s="55" t="s">
        <v>58</v>
      </c>
      <c r="D1499" s="55"/>
      <c r="G1499" s="250">
        <v>1497</v>
      </c>
      <c r="H1499" s="253" t="s">
        <v>1157</v>
      </c>
      <c r="I1499" s="253" t="s">
        <v>3066</v>
      </c>
      <c r="J1499" s="75">
        <v>45134</v>
      </c>
      <c r="K1499" s="75">
        <v>45134</v>
      </c>
      <c r="L1499" s="251">
        <v>0.17103781000000001</v>
      </c>
      <c r="M1499" s="251">
        <v>0.17103781000000001</v>
      </c>
    </row>
    <row r="1500" spans="1:13">
      <c r="A1500" s="55" t="str">
        <f t="shared" si="23"/>
        <v>Y0ESIDD</v>
      </c>
      <c r="B1500" s="55" t="s">
        <v>1940</v>
      </c>
      <c r="C1500" s="55" t="s">
        <v>67</v>
      </c>
      <c r="D1500" s="55"/>
      <c r="G1500" s="250">
        <v>1498</v>
      </c>
      <c r="H1500" s="253" t="s">
        <v>483</v>
      </c>
      <c r="I1500" s="253" t="s">
        <v>3076</v>
      </c>
      <c r="J1500" s="75">
        <v>45135</v>
      </c>
      <c r="K1500" s="75">
        <v>45135</v>
      </c>
      <c r="L1500" s="256">
        <v>0.23701628999999999</v>
      </c>
      <c r="M1500" s="251">
        <v>0.23701628999999999</v>
      </c>
    </row>
    <row r="1501" spans="1:13">
      <c r="A1501" s="55" t="str">
        <f t="shared" si="23"/>
        <v>Y0ESDDD</v>
      </c>
      <c r="B1501" s="55" t="s">
        <v>1940</v>
      </c>
      <c r="C1501" s="55" t="s">
        <v>1954</v>
      </c>
      <c r="D1501" s="55"/>
      <c r="G1501" s="250">
        <v>1499</v>
      </c>
      <c r="H1501" s="253" t="s">
        <v>477</v>
      </c>
      <c r="I1501" s="253" t="s">
        <v>3071</v>
      </c>
      <c r="J1501" s="75">
        <v>45135</v>
      </c>
      <c r="K1501" s="75">
        <v>45135</v>
      </c>
      <c r="L1501" s="256">
        <v>0.1545347</v>
      </c>
      <c r="M1501" s="251">
        <v>0.1545347</v>
      </c>
    </row>
    <row r="1502" spans="1:13">
      <c r="A1502" s="55" t="str">
        <f t="shared" si="23"/>
        <v>Y0ECDDD</v>
      </c>
      <c r="B1502" s="55" t="s">
        <v>1953</v>
      </c>
      <c r="C1502" s="55" t="s">
        <v>1954</v>
      </c>
      <c r="D1502" s="55"/>
      <c r="G1502" s="250">
        <v>1500</v>
      </c>
      <c r="H1502" s="253" t="s">
        <v>1161</v>
      </c>
      <c r="I1502" s="253" t="s">
        <v>3062</v>
      </c>
      <c r="J1502" s="75">
        <v>45135</v>
      </c>
      <c r="K1502" s="75">
        <v>45135</v>
      </c>
      <c r="L1502" s="256">
        <v>0.17039596000000001</v>
      </c>
      <c r="M1502" s="251">
        <v>0.17039596000000001</v>
      </c>
    </row>
    <row r="1503" spans="1:13">
      <c r="A1503" s="55" t="str">
        <f t="shared" si="23"/>
        <v>Y0ESSDD</v>
      </c>
      <c r="B1503" s="55" t="s">
        <v>1940</v>
      </c>
      <c r="C1503" s="55" t="s">
        <v>1971</v>
      </c>
      <c r="D1503" s="55"/>
      <c r="G1503" s="250">
        <v>1501</v>
      </c>
      <c r="H1503" s="254" t="s">
        <v>491</v>
      </c>
      <c r="I1503" s="253" t="s">
        <v>3075</v>
      </c>
      <c r="J1503" s="75">
        <v>45135</v>
      </c>
      <c r="K1503" s="75">
        <v>45135</v>
      </c>
      <c r="L1503" s="256">
        <v>0.15457461</v>
      </c>
      <c r="M1503" s="251">
        <v>0.15457461</v>
      </c>
    </row>
    <row r="1504" spans="1:13">
      <c r="A1504" s="55" t="str">
        <f t="shared" si="23"/>
        <v>Y0D3DMD</v>
      </c>
      <c r="B1504" s="55" t="s">
        <v>2904</v>
      </c>
      <c r="C1504" s="55" t="s">
        <v>1943</v>
      </c>
      <c r="D1504" s="55"/>
      <c r="G1504" s="250">
        <v>1502</v>
      </c>
      <c r="H1504" s="253" t="s">
        <v>3484</v>
      </c>
      <c r="I1504" s="253" t="s">
        <v>3174</v>
      </c>
      <c r="J1504" s="75">
        <v>45135</v>
      </c>
      <c r="K1504" s="75">
        <v>45135</v>
      </c>
      <c r="L1504" s="251">
        <v>0.06</v>
      </c>
      <c r="M1504" s="251">
        <v>0.06</v>
      </c>
    </row>
    <row r="1505" spans="1:13">
      <c r="A1505" s="55" t="str">
        <f t="shared" si="23"/>
        <v>IgnoreIgnore</v>
      </c>
      <c r="B1505" s="55" t="s">
        <v>1291</v>
      </c>
      <c r="C1505" s="55" t="s">
        <v>1291</v>
      </c>
      <c r="D1505" s="55"/>
      <c r="G1505" s="250">
        <v>1503</v>
      </c>
      <c r="H1505" s="253" t="s">
        <v>4378</v>
      </c>
      <c r="I1505" s="253" t="s">
        <v>4379</v>
      </c>
      <c r="J1505" s="75">
        <v>45135</v>
      </c>
      <c r="K1505" s="75">
        <v>45135</v>
      </c>
      <c r="L1505" s="251">
        <v>0.06</v>
      </c>
      <c r="M1505" s="251">
        <v>0.06</v>
      </c>
    </row>
    <row r="1506" spans="1:13">
      <c r="A1506" s="55" t="str">
        <f t="shared" si="23"/>
        <v>IgnoreIgnore</v>
      </c>
      <c r="B1506" s="55" t="s">
        <v>1291</v>
      </c>
      <c r="C1506" s="55" t="s">
        <v>1291</v>
      </c>
      <c r="D1506" s="55"/>
      <c r="G1506" s="250">
        <v>1504</v>
      </c>
      <c r="H1506" s="253" t="s">
        <v>4376</v>
      </c>
      <c r="I1506" s="253" t="s">
        <v>4377</v>
      </c>
      <c r="J1506" s="75">
        <v>45135</v>
      </c>
      <c r="K1506" s="75">
        <v>45135</v>
      </c>
      <c r="L1506" s="251">
        <v>2.3458E-2</v>
      </c>
      <c r="M1506" s="251">
        <v>2.3458E-2</v>
      </c>
    </row>
    <row r="1507" spans="1:13">
      <c r="A1507" s="55" t="str">
        <f t="shared" si="23"/>
        <v>Y0D3MD</v>
      </c>
      <c r="B1507" s="55" t="s">
        <v>2904</v>
      </c>
      <c r="C1507" s="55" t="s">
        <v>49</v>
      </c>
      <c r="D1507" s="55"/>
      <c r="G1507" s="250">
        <v>1505</v>
      </c>
      <c r="H1507" s="253" t="s">
        <v>3477</v>
      </c>
      <c r="I1507" s="253" t="s">
        <v>3177</v>
      </c>
      <c r="J1507" s="75">
        <v>45135</v>
      </c>
      <c r="K1507" s="75">
        <v>45135</v>
      </c>
      <c r="L1507" s="256">
        <v>2.3458E-2</v>
      </c>
      <c r="M1507" s="251">
        <v>2.3458E-2</v>
      </c>
    </row>
    <row r="1508" spans="1:13">
      <c r="A1508" s="55" t="str">
        <f t="shared" si="23"/>
        <v>Y0BLDDD</v>
      </c>
      <c r="B1508" s="55" t="s">
        <v>2899</v>
      </c>
      <c r="C1508" s="55" t="s">
        <v>1954</v>
      </c>
      <c r="D1508" s="55"/>
      <c r="G1508" s="250">
        <v>1506</v>
      </c>
      <c r="H1508" s="253" t="s">
        <v>3462</v>
      </c>
      <c r="I1508" s="253" t="s">
        <v>3096</v>
      </c>
      <c r="J1508" s="75">
        <v>45135</v>
      </c>
      <c r="K1508" s="75">
        <v>45135</v>
      </c>
      <c r="L1508" s="256">
        <v>1.3995800000000001E-3</v>
      </c>
      <c r="M1508" s="251">
        <v>1.3995800000000001E-3</v>
      </c>
    </row>
    <row r="1509" spans="1:13">
      <c r="A1509" s="55" t="str">
        <f t="shared" si="23"/>
        <v>Y0BLDDI</v>
      </c>
      <c r="B1509" s="55" t="s">
        <v>2899</v>
      </c>
      <c r="C1509" s="55" t="s">
        <v>4304</v>
      </c>
      <c r="D1509" s="55"/>
      <c r="G1509" s="250">
        <v>1507</v>
      </c>
      <c r="H1509" s="253">
        <v>125</v>
      </c>
      <c r="I1509" s="253" t="s">
        <v>3100</v>
      </c>
      <c r="J1509" s="75">
        <v>45135</v>
      </c>
      <c r="K1509" s="75">
        <v>45135</v>
      </c>
      <c r="L1509" s="256">
        <v>1.31043E-3</v>
      </c>
      <c r="M1509" s="251">
        <v>1.31043E-3</v>
      </c>
    </row>
    <row r="1510" spans="1:13">
      <c r="A1510" s="55" t="str">
        <f t="shared" si="23"/>
        <v>Y0ECRDD</v>
      </c>
      <c r="B1510" s="55" t="s">
        <v>1953</v>
      </c>
      <c r="C1510" s="55" t="s">
        <v>58</v>
      </c>
      <c r="D1510" s="55"/>
      <c r="G1510" s="250">
        <v>1508</v>
      </c>
      <c r="H1510" s="253" t="s">
        <v>1157</v>
      </c>
      <c r="I1510" s="253" t="s">
        <v>3066</v>
      </c>
      <c r="J1510" s="75">
        <v>45135</v>
      </c>
      <c r="K1510" s="75">
        <v>45135</v>
      </c>
      <c r="L1510" s="256">
        <v>0.16841723</v>
      </c>
      <c r="M1510" s="251">
        <v>0.16841723</v>
      </c>
    </row>
    <row r="1511" spans="1:13">
      <c r="A1511" s="55" t="str">
        <f t="shared" si="23"/>
        <v>Y0ESRDD</v>
      </c>
      <c r="B1511" s="55" t="s">
        <v>1940</v>
      </c>
      <c r="C1511" s="55" t="s">
        <v>58</v>
      </c>
      <c r="D1511" s="55"/>
      <c r="G1511" s="250">
        <v>1509</v>
      </c>
      <c r="H1511" s="254" t="s">
        <v>474</v>
      </c>
      <c r="I1511" s="253" t="s">
        <v>3077</v>
      </c>
      <c r="J1511" s="75">
        <v>45135</v>
      </c>
      <c r="K1511" s="75">
        <v>45135</v>
      </c>
      <c r="L1511" s="251">
        <v>0.15183588000000001</v>
      </c>
      <c r="M1511" s="251">
        <v>0.15183588000000001</v>
      </c>
    </row>
    <row r="1512" spans="1:13">
      <c r="A1512" s="55" t="str">
        <f t="shared" si="23"/>
        <v>Y0EERDD</v>
      </c>
      <c r="B1512" s="55" t="s">
        <v>1945</v>
      </c>
      <c r="C1512" s="55" t="s">
        <v>58</v>
      </c>
      <c r="D1512" s="55"/>
      <c r="G1512" s="250">
        <v>1510</v>
      </c>
      <c r="H1512" s="253" t="s">
        <v>1343</v>
      </c>
      <c r="I1512" s="253" t="s">
        <v>3086</v>
      </c>
      <c r="J1512" s="75">
        <v>45135</v>
      </c>
      <c r="K1512" s="75">
        <v>45135</v>
      </c>
      <c r="L1512" s="251">
        <v>0.12286808</v>
      </c>
      <c r="M1512" s="251">
        <v>0.12286808</v>
      </c>
    </row>
    <row r="1513" spans="1:13">
      <c r="A1513" s="55" t="str">
        <f t="shared" si="23"/>
        <v>Y0EEDDD</v>
      </c>
      <c r="B1513" s="55" t="s">
        <v>1945</v>
      </c>
      <c r="C1513" s="55" t="s">
        <v>1954</v>
      </c>
      <c r="D1513" s="55"/>
      <c r="G1513" s="250">
        <v>1511</v>
      </c>
      <c r="H1513" s="253" t="s">
        <v>1348</v>
      </c>
      <c r="I1513" s="253" t="s">
        <v>3082</v>
      </c>
      <c r="J1513" s="75">
        <v>45135</v>
      </c>
      <c r="K1513" s="75">
        <v>45135</v>
      </c>
      <c r="L1513" s="256">
        <v>0.13667455000000001</v>
      </c>
      <c r="M1513" s="251">
        <v>0.13667455000000001</v>
      </c>
    </row>
    <row r="1514" spans="1:13">
      <c r="A1514" s="55" t="str">
        <f t="shared" si="23"/>
        <v>Y0ESIDD</v>
      </c>
      <c r="B1514" s="55" t="s">
        <v>1940</v>
      </c>
      <c r="C1514" s="55" t="s">
        <v>67</v>
      </c>
      <c r="D1514" s="55"/>
      <c r="G1514" s="250">
        <v>1512</v>
      </c>
      <c r="H1514" s="253" t="s">
        <v>483</v>
      </c>
      <c r="I1514" s="253" t="s">
        <v>3076</v>
      </c>
      <c r="J1514" s="75">
        <v>45137</v>
      </c>
      <c r="K1514" s="75">
        <v>45137</v>
      </c>
      <c r="L1514" s="256">
        <v>0.57193700000000003</v>
      </c>
      <c r="M1514" s="251">
        <v>0.57193700000000003</v>
      </c>
    </row>
    <row r="1515" spans="1:13">
      <c r="A1515" s="55" t="str">
        <f t="shared" si="23"/>
        <v>Y0ESRDD</v>
      </c>
      <c r="B1515" s="55" t="s">
        <v>1940</v>
      </c>
      <c r="C1515" s="55" t="s">
        <v>58</v>
      </c>
      <c r="D1515" s="55"/>
      <c r="G1515" s="250">
        <v>1513</v>
      </c>
      <c r="H1515" s="253" t="s">
        <v>474</v>
      </c>
      <c r="I1515" s="253" t="s">
        <v>3077</v>
      </c>
      <c r="J1515" s="75">
        <v>45137</v>
      </c>
      <c r="K1515" s="75">
        <v>45137</v>
      </c>
      <c r="L1515" s="256">
        <v>0.36609124999999998</v>
      </c>
      <c r="M1515" s="251">
        <v>0.36609124999999998</v>
      </c>
    </row>
    <row r="1516" spans="1:13">
      <c r="A1516" s="55" t="str">
        <f t="shared" si="23"/>
        <v>Y0ECRDD</v>
      </c>
      <c r="B1516" s="55" t="s">
        <v>1953</v>
      </c>
      <c r="C1516" s="55" t="s">
        <v>58</v>
      </c>
      <c r="D1516" s="55"/>
      <c r="G1516" s="250">
        <v>1514</v>
      </c>
      <c r="H1516" s="253" t="s">
        <v>1157</v>
      </c>
      <c r="I1516" s="253" t="s">
        <v>3066</v>
      </c>
      <c r="J1516" s="75">
        <v>45137</v>
      </c>
      <c r="K1516" s="75">
        <v>45137</v>
      </c>
      <c r="L1516" s="256">
        <v>0.34858331999999997</v>
      </c>
      <c r="M1516" s="251">
        <v>0.34858331999999997</v>
      </c>
    </row>
    <row r="1517" spans="1:13">
      <c r="A1517" s="55" t="str">
        <f t="shared" si="23"/>
        <v>Y0ESDDD</v>
      </c>
      <c r="B1517" s="55" t="s">
        <v>1940</v>
      </c>
      <c r="C1517" s="55" t="s">
        <v>1954</v>
      </c>
      <c r="D1517" s="55"/>
      <c r="G1517" s="250">
        <v>1515</v>
      </c>
      <c r="H1517" s="253" t="s">
        <v>477</v>
      </c>
      <c r="I1517" s="253" t="s">
        <v>3071</v>
      </c>
      <c r="J1517" s="75">
        <v>45137</v>
      </c>
      <c r="K1517" s="75">
        <v>45137</v>
      </c>
      <c r="L1517" s="256">
        <v>0.37143556999999999</v>
      </c>
      <c r="M1517" s="251">
        <v>0.37143556999999999</v>
      </c>
    </row>
    <row r="1518" spans="1:13">
      <c r="A1518" s="55" t="str">
        <f t="shared" si="23"/>
        <v>Y0ECDDD</v>
      </c>
      <c r="B1518" s="55" t="s">
        <v>1953</v>
      </c>
      <c r="C1518" s="55" t="s">
        <v>1954</v>
      </c>
      <c r="D1518" s="55"/>
      <c r="G1518" s="250">
        <v>1516</v>
      </c>
      <c r="H1518" s="253" t="s">
        <v>1161</v>
      </c>
      <c r="I1518" s="253" t="s">
        <v>3062</v>
      </c>
      <c r="J1518" s="75">
        <v>45137</v>
      </c>
      <c r="K1518" s="75">
        <v>45137</v>
      </c>
      <c r="L1518" s="256">
        <v>0.34225125000000001</v>
      </c>
      <c r="M1518" s="251">
        <v>0.34225125000000001</v>
      </c>
    </row>
    <row r="1519" spans="1:13">
      <c r="A1519" s="55" t="str">
        <f t="shared" si="23"/>
        <v>Y0ESSDD</v>
      </c>
      <c r="B1519" s="55" t="s">
        <v>1940</v>
      </c>
      <c r="C1519" s="55" t="s">
        <v>1971</v>
      </c>
      <c r="D1519" s="55"/>
      <c r="G1519" s="250">
        <v>1517</v>
      </c>
      <c r="H1519" s="253" t="s">
        <v>491</v>
      </c>
      <c r="I1519" s="253" t="s">
        <v>3075</v>
      </c>
      <c r="J1519" s="75">
        <v>45137</v>
      </c>
      <c r="K1519" s="75">
        <v>45137</v>
      </c>
      <c r="L1519" s="256">
        <v>0.37265373000000002</v>
      </c>
      <c r="M1519" s="251">
        <v>0.37265373000000002</v>
      </c>
    </row>
    <row r="1520" spans="1:13">
      <c r="A1520" s="55" t="str">
        <f t="shared" si="23"/>
        <v>Y0ECDDD</v>
      </c>
      <c r="B1520" s="55" t="s">
        <v>1953</v>
      </c>
      <c r="C1520" s="55" t="s">
        <v>1954</v>
      </c>
      <c r="D1520" s="55"/>
      <c r="G1520" s="250">
        <v>1518</v>
      </c>
      <c r="H1520" s="254" t="s">
        <v>1161</v>
      </c>
      <c r="I1520" s="253" t="s">
        <v>3062</v>
      </c>
      <c r="J1520" s="75">
        <v>45138</v>
      </c>
      <c r="K1520" s="75">
        <v>45138</v>
      </c>
      <c r="L1520" s="256">
        <v>0.19372781</v>
      </c>
      <c r="M1520" s="251">
        <v>0.19372781</v>
      </c>
    </row>
    <row r="1521" spans="1:13">
      <c r="A1521" s="55" t="str">
        <f t="shared" si="23"/>
        <v>Y0EEDDD</v>
      </c>
      <c r="B1521" s="55" t="s">
        <v>1945</v>
      </c>
      <c r="C1521" s="55" t="s">
        <v>1954</v>
      </c>
      <c r="D1521" s="55"/>
      <c r="G1521" s="250">
        <v>1519</v>
      </c>
      <c r="H1521" s="253" t="s">
        <v>1348</v>
      </c>
      <c r="I1521" s="253" t="s">
        <v>3082</v>
      </c>
      <c r="J1521" s="75">
        <v>45138</v>
      </c>
      <c r="K1521" s="75">
        <v>45138</v>
      </c>
      <c r="L1521" s="251">
        <v>0.59533574</v>
      </c>
      <c r="M1521" s="251">
        <v>0.59533574</v>
      </c>
    </row>
    <row r="1522" spans="1:13">
      <c r="A1522" s="55" t="str">
        <f t="shared" si="23"/>
        <v>Y0BLDDI</v>
      </c>
      <c r="B1522" s="55" t="s">
        <v>2899</v>
      </c>
      <c r="C1522" s="55" t="s">
        <v>4304</v>
      </c>
      <c r="D1522" s="55"/>
      <c r="G1522" s="250">
        <v>1520</v>
      </c>
      <c r="H1522" s="253">
        <v>125</v>
      </c>
      <c r="I1522" s="253" t="s">
        <v>3100</v>
      </c>
      <c r="J1522" s="75">
        <v>45138</v>
      </c>
      <c r="K1522" s="75">
        <v>45138</v>
      </c>
      <c r="L1522" s="256">
        <v>5.5564799999999999E-3</v>
      </c>
      <c r="M1522" s="251">
        <v>5.5564799999999999E-3</v>
      </c>
    </row>
    <row r="1523" spans="1:13">
      <c r="A1523" s="55" t="str">
        <f t="shared" si="23"/>
        <v>Y0EERDD</v>
      </c>
      <c r="B1523" s="55" t="s">
        <v>1945</v>
      </c>
      <c r="C1523" s="55" t="s">
        <v>58</v>
      </c>
      <c r="D1523" s="55"/>
      <c r="G1523" s="250">
        <v>1521</v>
      </c>
      <c r="H1523" s="253" t="s">
        <v>1343</v>
      </c>
      <c r="I1523" s="253" t="s">
        <v>3086</v>
      </c>
      <c r="J1523" s="75">
        <v>45138</v>
      </c>
      <c r="K1523" s="75">
        <v>45138</v>
      </c>
      <c r="L1523" s="256">
        <v>0.54771225000000001</v>
      </c>
      <c r="M1523" s="251">
        <v>0.54771225000000001</v>
      </c>
    </row>
    <row r="1524" spans="1:13">
      <c r="A1524" s="55" t="str">
        <f t="shared" si="23"/>
        <v>Y0ESDDD</v>
      </c>
      <c r="B1524" s="55" t="s">
        <v>1940</v>
      </c>
      <c r="C1524" s="55" t="s">
        <v>1954</v>
      </c>
      <c r="D1524" s="55"/>
      <c r="G1524" s="250">
        <v>1522</v>
      </c>
      <c r="H1524" s="253" t="s">
        <v>477</v>
      </c>
      <c r="I1524" s="253" t="s">
        <v>3071</v>
      </c>
      <c r="J1524" s="75">
        <v>45138</v>
      </c>
      <c r="K1524" s="75">
        <v>45138</v>
      </c>
      <c r="L1524" s="256">
        <v>0.18845771</v>
      </c>
      <c r="M1524" s="251">
        <v>0.18845771</v>
      </c>
    </row>
    <row r="1525" spans="1:13">
      <c r="A1525" s="55" t="str">
        <f t="shared" si="23"/>
        <v>Y0ESSDD</v>
      </c>
      <c r="B1525" s="55" t="s">
        <v>1940</v>
      </c>
      <c r="C1525" s="55" t="s">
        <v>1971</v>
      </c>
      <c r="D1525" s="55"/>
      <c r="G1525" s="250">
        <v>1523</v>
      </c>
      <c r="H1525" s="253" t="s">
        <v>491</v>
      </c>
      <c r="I1525" s="253" t="s">
        <v>3075</v>
      </c>
      <c r="J1525" s="75">
        <v>45138</v>
      </c>
      <c r="K1525" s="75">
        <v>45138</v>
      </c>
      <c r="L1525" s="256">
        <v>0.18911747000000001</v>
      </c>
      <c r="M1525" s="251">
        <v>0.18911747000000001</v>
      </c>
    </row>
    <row r="1526" spans="1:13">
      <c r="A1526" s="55" t="str">
        <f t="shared" si="23"/>
        <v>Y0ESRDD</v>
      </c>
      <c r="B1526" s="55" t="s">
        <v>1940</v>
      </c>
      <c r="C1526" s="55" t="s">
        <v>58</v>
      </c>
      <c r="D1526" s="55"/>
      <c r="G1526" s="250">
        <v>1524</v>
      </c>
      <c r="H1526" s="253" t="s">
        <v>474</v>
      </c>
      <c r="I1526" s="253" t="s">
        <v>3077</v>
      </c>
      <c r="J1526" s="75">
        <v>45138</v>
      </c>
      <c r="K1526" s="75">
        <v>45138</v>
      </c>
      <c r="L1526" s="256">
        <v>0.18579765000000001</v>
      </c>
      <c r="M1526" s="251">
        <v>0.18579765000000001</v>
      </c>
    </row>
    <row r="1527" spans="1:13">
      <c r="A1527" s="55" t="str">
        <f t="shared" si="23"/>
        <v>Y0ESIDD</v>
      </c>
      <c r="B1527" s="55" t="s">
        <v>1940</v>
      </c>
      <c r="C1527" s="55" t="s">
        <v>67</v>
      </c>
      <c r="D1527" s="55"/>
      <c r="G1527" s="250">
        <v>1525</v>
      </c>
      <c r="H1527" s="253" t="s">
        <v>483</v>
      </c>
      <c r="I1527" s="253" t="s">
        <v>3076</v>
      </c>
      <c r="J1527" s="75">
        <v>45138</v>
      </c>
      <c r="K1527" s="75">
        <v>45138</v>
      </c>
      <c r="L1527" s="256">
        <v>0.28987096000000001</v>
      </c>
      <c r="M1527" s="251">
        <v>0.28987096000000001</v>
      </c>
    </row>
    <row r="1528" spans="1:13">
      <c r="A1528" s="55" t="str">
        <f t="shared" si="23"/>
        <v>Y0BLDDD</v>
      </c>
      <c r="B1528" s="55" t="s">
        <v>2899</v>
      </c>
      <c r="C1528" s="55" t="s">
        <v>1954</v>
      </c>
      <c r="D1528" s="55"/>
      <c r="G1528" s="250">
        <v>1526</v>
      </c>
      <c r="H1528" s="253" t="s">
        <v>3462</v>
      </c>
      <c r="I1528" s="253" t="s">
        <v>3096</v>
      </c>
      <c r="J1528" s="75">
        <v>45138</v>
      </c>
      <c r="K1528" s="75">
        <v>45138</v>
      </c>
      <c r="L1528" s="256">
        <v>5.8235500000000003E-3</v>
      </c>
      <c r="M1528" s="251">
        <v>5.8235500000000003E-3</v>
      </c>
    </row>
    <row r="1529" spans="1:13">
      <c r="A1529" s="55" t="str">
        <f t="shared" si="23"/>
        <v>Y0ECRDD</v>
      </c>
      <c r="B1529" s="55" t="s">
        <v>1953</v>
      </c>
      <c r="C1529" s="55" t="s">
        <v>58</v>
      </c>
      <c r="D1529" s="55"/>
      <c r="G1529" s="250">
        <v>1527</v>
      </c>
      <c r="H1529" s="253" t="s">
        <v>1157</v>
      </c>
      <c r="I1529" s="253" t="s">
        <v>3066</v>
      </c>
      <c r="J1529" s="75">
        <v>45138</v>
      </c>
      <c r="K1529" s="75">
        <v>45138</v>
      </c>
      <c r="L1529" s="256">
        <v>0.17246147000000001</v>
      </c>
      <c r="M1529" s="251">
        <v>0.17246147000000001</v>
      </c>
    </row>
    <row r="1530" spans="1:13">
      <c r="A1530" s="55" t="str">
        <f t="shared" si="23"/>
        <v>Y0ECDWD</v>
      </c>
      <c r="B1530" s="55" t="s">
        <v>1953</v>
      </c>
      <c r="C1530" s="55" t="s">
        <v>1946</v>
      </c>
      <c r="D1530" s="55"/>
      <c r="G1530" s="250">
        <v>1528</v>
      </c>
      <c r="H1530" s="253" t="s">
        <v>1173</v>
      </c>
      <c r="I1530" s="253" t="s">
        <v>3065</v>
      </c>
      <c r="J1530" s="75">
        <v>45139</v>
      </c>
      <c r="K1530" s="75">
        <v>45139</v>
      </c>
      <c r="L1530" s="256">
        <v>1.22120406</v>
      </c>
      <c r="M1530" s="251">
        <v>1.22120406</v>
      </c>
    </row>
    <row r="1531" spans="1:13">
      <c r="A1531" s="55" t="str">
        <f t="shared" si="23"/>
        <v>Y0BLWD</v>
      </c>
      <c r="B1531" s="55" t="s">
        <v>2899</v>
      </c>
      <c r="C1531" s="55" t="s">
        <v>47</v>
      </c>
      <c r="D1531" s="55"/>
      <c r="G1531" s="250">
        <v>1529</v>
      </c>
      <c r="H1531" s="253">
        <v>126</v>
      </c>
      <c r="I1531" s="253" t="s">
        <v>3103</v>
      </c>
      <c r="J1531" s="75">
        <v>45139</v>
      </c>
      <c r="K1531" s="75">
        <v>45139</v>
      </c>
      <c r="L1531" s="256">
        <v>1.603897E-2</v>
      </c>
      <c r="M1531" s="251">
        <v>1.603897E-2</v>
      </c>
    </row>
    <row r="1532" spans="1:13">
      <c r="A1532" s="55" t="str">
        <f t="shared" si="23"/>
        <v>Y0EERWD</v>
      </c>
      <c r="B1532" s="55" t="s">
        <v>1945</v>
      </c>
      <c r="C1532" s="55" t="s">
        <v>59</v>
      </c>
      <c r="D1532" s="55"/>
      <c r="G1532" s="250">
        <v>1530</v>
      </c>
      <c r="H1532" s="253" t="s">
        <v>1358</v>
      </c>
      <c r="I1532" s="253" t="s">
        <v>3089</v>
      </c>
      <c r="J1532" s="75">
        <v>45139</v>
      </c>
      <c r="K1532" s="75">
        <v>45139</v>
      </c>
      <c r="L1532" s="256">
        <v>1.2843501500000001</v>
      </c>
      <c r="M1532" s="251">
        <v>1.2843501500000001</v>
      </c>
    </row>
    <row r="1533" spans="1:13">
      <c r="A1533" s="55" t="str">
        <f t="shared" si="23"/>
        <v>IgnoreIgnore</v>
      </c>
      <c r="B1533" s="55" t="s">
        <v>1291</v>
      </c>
      <c r="C1533" s="55" t="s">
        <v>1291</v>
      </c>
      <c r="D1533" s="55"/>
      <c r="G1533" s="250">
        <v>1531</v>
      </c>
      <c r="H1533" s="253" t="s">
        <v>4309</v>
      </c>
      <c r="I1533" s="253" t="s">
        <v>4310</v>
      </c>
      <c r="J1533" s="75">
        <v>45139</v>
      </c>
      <c r="K1533" s="75">
        <v>45139</v>
      </c>
      <c r="L1533" s="256">
        <v>1.4019455000000001</v>
      </c>
      <c r="M1533" s="251">
        <v>1.4019455000000001</v>
      </c>
    </row>
    <row r="1534" spans="1:13">
      <c r="A1534" s="55" t="str">
        <f t="shared" si="23"/>
        <v>Y0ECRDD</v>
      </c>
      <c r="B1534" s="55" t="s">
        <v>1953</v>
      </c>
      <c r="C1534" s="55" t="s">
        <v>58</v>
      </c>
      <c r="D1534" s="55"/>
      <c r="G1534" s="250">
        <v>1532</v>
      </c>
      <c r="H1534" s="254" t="s">
        <v>1157</v>
      </c>
      <c r="I1534" s="253" t="s">
        <v>3066</v>
      </c>
      <c r="J1534" s="75">
        <v>45139</v>
      </c>
      <c r="K1534" s="75">
        <v>45139</v>
      </c>
      <c r="L1534" s="256">
        <v>0.16803439000000001</v>
      </c>
      <c r="M1534" s="251">
        <v>0.16803439000000001</v>
      </c>
    </row>
    <row r="1535" spans="1:13">
      <c r="A1535" s="55" t="str">
        <f t="shared" si="23"/>
        <v>Y0ECRWD</v>
      </c>
      <c r="B1535" s="55" t="s">
        <v>1953</v>
      </c>
      <c r="C1535" s="55" t="s">
        <v>59</v>
      </c>
      <c r="D1535" s="55"/>
      <c r="G1535" s="250">
        <v>1533</v>
      </c>
      <c r="H1535" s="253" t="s">
        <v>1171</v>
      </c>
      <c r="I1535" s="253" t="s">
        <v>3069</v>
      </c>
      <c r="J1535" s="75">
        <v>45139</v>
      </c>
      <c r="K1535" s="75">
        <v>45139</v>
      </c>
      <c r="L1535" s="256">
        <v>1.1985168500000001</v>
      </c>
      <c r="M1535" s="251">
        <v>1.1985168500000001</v>
      </c>
    </row>
    <row r="1536" spans="1:13">
      <c r="A1536" s="55" t="str">
        <f t="shared" si="23"/>
        <v>Y0ECDDD</v>
      </c>
      <c r="B1536" s="55" t="s">
        <v>1953</v>
      </c>
      <c r="C1536" s="55" t="s">
        <v>1954</v>
      </c>
      <c r="D1536" s="55"/>
      <c r="G1536" s="250">
        <v>1534</v>
      </c>
      <c r="H1536" s="253" t="s">
        <v>1161</v>
      </c>
      <c r="I1536" s="253" t="s">
        <v>3062</v>
      </c>
      <c r="J1536" s="75">
        <v>45139</v>
      </c>
      <c r="K1536" s="75">
        <v>45139</v>
      </c>
      <c r="L1536" s="256">
        <v>0.18238557999999999</v>
      </c>
      <c r="M1536" s="251">
        <v>0.18238557999999999</v>
      </c>
    </row>
    <row r="1537" spans="1:13">
      <c r="A1537" s="55" t="str">
        <f t="shared" si="23"/>
        <v>Y0EERDD</v>
      </c>
      <c r="B1537" s="55" t="s">
        <v>1945</v>
      </c>
      <c r="C1537" s="55" t="s">
        <v>58</v>
      </c>
      <c r="D1537" s="55"/>
      <c r="G1537" s="250">
        <v>1535</v>
      </c>
      <c r="H1537" s="253" t="s">
        <v>1343</v>
      </c>
      <c r="I1537" s="253" t="s">
        <v>3086</v>
      </c>
      <c r="J1537" s="75">
        <v>45139</v>
      </c>
      <c r="K1537" s="75">
        <v>45139</v>
      </c>
      <c r="L1537" s="251">
        <v>0.21579311000000001</v>
      </c>
      <c r="M1537" s="251">
        <v>0.21579311000000001</v>
      </c>
    </row>
    <row r="1538" spans="1:13">
      <c r="A1538" s="55" t="str">
        <f t="shared" si="23"/>
        <v>Y0ESSWD</v>
      </c>
      <c r="B1538" s="55" t="s">
        <v>1940</v>
      </c>
      <c r="C1538" s="55" t="s">
        <v>1975</v>
      </c>
      <c r="D1538" s="55"/>
      <c r="G1538" s="250">
        <v>1536</v>
      </c>
      <c r="H1538" s="253" t="s">
        <v>495</v>
      </c>
      <c r="I1538" s="253" t="s">
        <v>3081</v>
      </c>
      <c r="J1538" s="75">
        <v>45139</v>
      </c>
      <c r="K1538" s="75">
        <v>45139</v>
      </c>
      <c r="L1538" s="251">
        <v>1.2667865</v>
      </c>
      <c r="M1538" s="251">
        <v>1.2667865</v>
      </c>
    </row>
    <row r="1539" spans="1:13">
      <c r="A1539" s="55" t="str">
        <f t="shared" si="23"/>
        <v>Y0ESRDD</v>
      </c>
      <c r="B1539" s="55" t="s">
        <v>1940</v>
      </c>
      <c r="C1539" s="55" t="s">
        <v>58</v>
      </c>
      <c r="D1539" s="55"/>
      <c r="G1539" s="250">
        <v>1537</v>
      </c>
      <c r="H1539" s="253" t="s">
        <v>474</v>
      </c>
      <c r="I1539" s="253" t="s">
        <v>3077</v>
      </c>
      <c r="J1539" s="75">
        <v>45139</v>
      </c>
      <c r="K1539" s="75">
        <v>45139</v>
      </c>
      <c r="L1539" s="256">
        <v>0.19750345</v>
      </c>
      <c r="M1539" s="251">
        <v>0.19750345</v>
      </c>
    </row>
    <row r="1540" spans="1:13">
      <c r="A1540" s="55" t="str">
        <f t="shared" ref="A1540:A1603" si="24">+B1540&amp;C1540</f>
        <v>Y0EEDWD</v>
      </c>
      <c r="B1540" s="55" t="s">
        <v>1945</v>
      </c>
      <c r="C1540" s="55" t="s">
        <v>1946</v>
      </c>
      <c r="D1540" s="55"/>
      <c r="G1540" s="250">
        <v>1538</v>
      </c>
      <c r="H1540" s="253" t="s">
        <v>1360</v>
      </c>
      <c r="I1540" s="253" t="s">
        <v>3085</v>
      </c>
      <c r="J1540" s="75">
        <v>45139</v>
      </c>
      <c r="K1540" s="75">
        <v>45139</v>
      </c>
      <c r="L1540" s="256">
        <v>1.29228616</v>
      </c>
      <c r="M1540" s="251">
        <v>1.29228616</v>
      </c>
    </row>
    <row r="1541" spans="1:13">
      <c r="A1541" s="55" t="str">
        <f t="shared" si="24"/>
        <v>Y0ESIDD</v>
      </c>
      <c r="B1541" s="55" t="s">
        <v>1940</v>
      </c>
      <c r="C1541" s="55" t="s">
        <v>67</v>
      </c>
      <c r="D1541" s="55"/>
      <c r="G1541" s="250">
        <v>1539</v>
      </c>
      <c r="H1541" s="253" t="s">
        <v>483</v>
      </c>
      <c r="I1541" s="253" t="s">
        <v>3076</v>
      </c>
      <c r="J1541" s="75">
        <v>45139</v>
      </c>
      <c r="K1541" s="75">
        <v>45139</v>
      </c>
      <c r="L1541" s="256">
        <v>0.30818694000000002</v>
      </c>
      <c r="M1541" s="251">
        <v>0.30818694000000002</v>
      </c>
    </row>
    <row r="1542" spans="1:13">
      <c r="A1542" s="55" t="str">
        <f t="shared" si="24"/>
        <v>IgnoreIgnore</v>
      </c>
      <c r="B1542" s="55" t="s">
        <v>1291</v>
      </c>
      <c r="C1542" s="55" t="s">
        <v>1291</v>
      </c>
      <c r="D1542" s="55"/>
      <c r="G1542" s="250">
        <v>1540</v>
      </c>
      <c r="H1542" s="254" t="s">
        <v>4311</v>
      </c>
      <c r="I1542" s="253" t="s">
        <v>4312</v>
      </c>
      <c r="J1542" s="75">
        <v>45139</v>
      </c>
      <c r="K1542" s="75">
        <v>45139</v>
      </c>
      <c r="L1542" s="256">
        <v>1.1985168500000001</v>
      </c>
      <c r="M1542" s="251">
        <v>1.1985168500000001</v>
      </c>
    </row>
    <row r="1543" spans="1:13">
      <c r="A1543" s="55" t="str">
        <f t="shared" si="24"/>
        <v>IgnoreIgnore</v>
      </c>
      <c r="B1543" s="55" t="s">
        <v>1291</v>
      </c>
      <c r="C1543" s="55" t="s">
        <v>1291</v>
      </c>
      <c r="D1543" s="55"/>
      <c r="G1543" s="250">
        <v>1541</v>
      </c>
      <c r="H1543" s="254" t="s">
        <v>4313</v>
      </c>
      <c r="I1543" s="253" t="s">
        <v>4314</v>
      </c>
      <c r="J1543" s="75">
        <v>45139</v>
      </c>
      <c r="K1543" s="75">
        <v>45139</v>
      </c>
      <c r="L1543" s="251">
        <v>1.22120406</v>
      </c>
      <c r="M1543" s="251">
        <v>1.22120406</v>
      </c>
    </row>
    <row r="1544" spans="1:13">
      <c r="A1544" s="55" t="str">
        <f t="shared" si="24"/>
        <v>Y0EEDDD</v>
      </c>
      <c r="B1544" s="55" t="s">
        <v>1945</v>
      </c>
      <c r="C1544" s="55" t="s">
        <v>1954</v>
      </c>
      <c r="D1544" s="55"/>
      <c r="G1544" s="250">
        <v>1542</v>
      </c>
      <c r="H1544" s="253" t="s">
        <v>1348</v>
      </c>
      <c r="I1544" s="253" t="s">
        <v>3082</v>
      </c>
      <c r="J1544" s="75">
        <v>45139</v>
      </c>
      <c r="K1544" s="75">
        <v>45139</v>
      </c>
      <c r="L1544" s="256">
        <v>0.23406645000000001</v>
      </c>
      <c r="M1544" s="251">
        <v>0.23406645000000001</v>
      </c>
    </row>
    <row r="1545" spans="1:13">
      <c r="A1545" s="55" t="str">
        <f t="shared" si="24"/>
        <v>Y0ESRWD</v>
      </c>
      <c r="B1545" s="55" t="s">
        <v>1940</v>
      </c>
      <c r="C1545" s="55" t="s">
        <v>59</v>
      </c>
      <c r="D1545" s="55"/>
      <c r="G1545" s="250">
        <v>1543</v>
      </c>
      <c r="H1545" s="253" t="s">
        <v>506</v>
      </c>
      <c r="I1545" s="253" t="s">
        <v>3080</v>
      </c>
      <c r="J1545" s="75">
        <v>45139</v>
      </c>
      <c r="K1545" s="75">
        <v>45139</v>
      </c>
      <c r="L1545" s="251">
        <v>1.4019455000000001</v>
      </c>
      <c r="M1545" s="251">
        <v>1.4019455000000001</v>
      </c>
    </row>
    <row r="1546" spans="1:13">
      <c r="A1546" s="55" t="str">
        <f t="shared" si="24"/>
        <v>Y0ESSDD</v>
      </c>
      <c r="B1546" s="55" t="s">
        <v>1940</v>
      </c>
      <c r="C1546" s="55" t="s">
        <v>1971</v>
      </c>
      <c r="D1546" s="55"/>
      <c r="G1546" s="250">
        <v>1544</v>
      </c>
      <c r="H1546" s="253" t="s">
        <v>491</v>
      </c>
      <c r="I1546" s="253" t="s">
        <v>3075</v>
      </c>
      <c r="J1546" s="75">
        <v>45139</v>
      </c>
      <c r="K1546" s="75">
        <v>45139</v>
      </c>
      <c r="L1546" s="256">
        <v>0.20104338999999999</v>
      </c>
      <c r="M1546" s="251">
        <v>0.20104338999999999</v>
      </c>
    </row>
    <row r="1547" spans="1:13">
      <c r="A1547" s="55" t="str">
        <f t="shared" si="24"/>
        <v>IgnoreIgnore</v>
      </c>
      <c r="B1547" s="55" t="s">
        <v>1291</v>
      </c>
      <c r="C1547" s="55" t="s">
        <v>1291</v>
      </c>
      <c r="D1547" s="55"/>
      <c r="G1547" s="250">
        <v>1545</v>
      </c>
      <c r="H1547" s="253" t="s">
        <v>4315</v>
      </c>
      <c r="I1547" s="253" t="s">
        <v>4316</v>
      </c>
      <c r="J1547" s="75">
        <v>45139</v>
      </c>
      <c r="K1547" s="75">
        <v>45139</v>
      </c>
      <c r="L1547" s="256">
        <v>1.5357961099999999</v>
      </c>
      <c r="M1547" s="251">
        <v>1.5357961099999999</v>
      </c>
    </row>
    <row r="1548" spans="1:13">
      <c r="A1548" s="55" t="str">
        <f t="shared" si="24"/>
        <v>Y0ESDDD</v>
      </c>
      <c r="B1548" s="55" t="s">
        <v>1940</v>
      </c>
      <c r="C1548" s="55" t="s">
        <v>1954</v>
      </c>
      <c r="D1548" s="55"/>
      <c r="G1548" s="250">
        <v>1546</v>
      </c>
      <c r="H1548" s="253" t="s">
        <v>477</v>
      </c>
      <c r="I1548" s="253" t="s">
        <v>3071</v>
      </c>
      <c r="J1548" s="75">
        <v>45139</v>
      </c>
      <c r="K1548" s="75">
        <v>45139</v>
      </c>
      <c r="L1548" s="251">
        <v>0.20017011000000001</v>
      </c>
      <c r="M1548" s="251">
        <v>0.20017011000000001</v>
      </c>
    </row>
    <row r="1549" spans="1:13">
      <c r="A1549" s="55" t="str">
        <f t="shared" si="24"/>
        <v>Y0AIDDD</v>
      </c>
      <c r="B1549" s="55" t="s">
        <v>2891</v>
      </c>
      <c r="C1549" s="55" t="s">
        <v>1954</v>
      </c>
      <c r="D1549" s="55"/>
      <c r="G1549" s="250">
        <v>1547</v>
      </c>
      <c r="H1549" s="253" t="s">
        <v>3468</v>
      </c>
      <c r="I1549" s="253" t="s">
        <v>3145</v>
      </c>
      <c r="J1549" s="75">
        <v>45139</v>
      </c>
      <c r="K1549" s="75">
        <v>45139</v>
      </c>
      <c r="L1549" s="256">
        <v>4.0090999999999998E-3</v>
      </c>
      <c r="M1549" s="251">
        <v>4.0090999999999998E-3</v>
      </c>
    </row>
    <row r="1550" spans="1:13">
      <c r="A1550" s="55" t="str">
        <f t="shared" si="24"/>
        <v>Y0AIDWD</v>
      </c>
      <c r="B1550" s="55" t="s">
        <v>2891</v>
      </c>
      <c r="C1550" s="55" t="s">
        <v>1946</v>
      </c>
      <c r="D1550" s="55"/>
      <c r="G1550" s="250">
        <v>1548</v>
      </c>
      <c r="H1550" s="253" t="s">
        <v>3486</v>
      </c>
      <c r="I1550" s="253" t="s">
        <v>3148</v>
      </c>
      <c r="J1550" s="75">
        <v>45139</v>
      </c>
      <c r="K1550" s="75">
        <v>45139</v>
      </c>
      <c r="L1550" s="256">
        <v>9.0952199999999993E-3</v>
      </c>
      <c r="M1550" s="251">
        <v>9.0952199999999993E-3</v>
      </c>
    </row>
    <row r="1551" spans="1:13">
      <c r="A1551" s="55" t="str">
        <f t="shared" si="24"/>
        <v>Y0BLDDD</v>
      </c>
      <c r="B1551" s="55" t="s">
        <v>2899</v>
      </c>
      <c r="C1551" s="55" t="s">
        <v>1954</v>
      </c>
      <c r="D1551" s="55"/>
      <c r="G1551" s="250">
        <v>1549</v>
      </c>
      <c r="H1551" s="253" t="s">
        <v>3462</v>
      </c>
      <c r="I1551" s="253" t="s">
        <v>3096</v>
      </c>
      <c r="J1551" s="75">
        <v>45139</v>
      </c>
      <c r="K1551" s="75">
        <v>45139</v>
      </c>
      <c r="L1551" s="256">
        <v>2.4665500000000001E-3</v>
      </c>
      <c r="M1551" s="251">
        <v>2.4665500000000001E-3</v>
      </c>
    </row>
    <row r="1552" spans="1:13">
      <c r="A1552" s="55" t="str">
        <f t="shared" si="24"/>
        <v>Y0BLDWD</v>
      </c>
      <c r="B1552" s="55" t="s">
        <v>2899</v>
      </c>
      <c r="C1552" s="55" t="s">
        <v>1946</v>
      </c>
      <c r="D1552" s="55"/>
      <c r="G1552" s="250">
        <v>1550</v>
      </c>
      <c r="H1552" s="253" t="s">
        <v>3495</v>
      </c>
      <c r="I1552" s="253" t="s">
        <v>3099</v>
      </c>
      <c r="J1552" s="75">
        <v>45139</v>
      </c>
      <c r="K1552" s="75">
        <v>45139</v>
      </c>
      <c r="L1552" s="256">
        <v>1.69032E-2</v>
      </c>
      <c r="M1552" s="251">
        <v>1.69032E-2</v>
      </c>
    </row>
    <row r="1553" spans="1:13">
      <c r="A1553" s="55" t="str">
        <f t="shared" si="24"/>
        <v>Y0AISWD</v>
      </c>
      <c r="B1553" s="55" t="s">
        <v>2891</v>
      </c>
      <c r="C1553" s="55" t="s">
        <v>1975</v>
      </c>
      <c r="D1553" s="55"/>
      <c r="G1553" s="250">
        <v>1551</v>
      </c>
      <c r="H1553" s="253" t="s">
        <v>3491</v>
      </c>
      <c r="I1553" s="253" t="s">
        <v>3152</v>
      </c>
      <c r="J1553" s="75">
        <v>45139</v>
      </c>
      <c r="K1553" s="75">
        <v>45139</v>
      </c>
      <c r="L1553" s="256">
        <v>8.3225499999999997E-3</v>
      </c>
      <c r="M1553" s="251">
        <v>8.3225499999999997E-3</v>
      </c>
    </row>
    <row r="1554" spans="1:13">
      <c r="A1554" s="55" t="str">
        <f t="shared" si="24"/>
        <v>Y0AISDD</v>
      </c>
      <c r="B1554" s="55" t="s">
        <v>2891</v>
      </c>
      <c r="C1554" s="55" t="s">
        <v>1971</v>
      </c>
      <c r="D1554" s="55"/>
      <c r="G1554" s="250">
        <v>1552</v>
      </c>
      <c r="H1554" s="253" t="s">
        <v>3465</v>
      </c>
      <c r="I1554" s="253" t="s">
        <v>3149</v>
      </c>
      <c r="J1554" s="75">
        <v>45139</v>
      </c>
      <c r="K1554" s="75">
        <v>45139</v>
      </c>
      <c r="L1554" s="256">
        <v>3.2888000000000001E-3</v>
      </c>
      <c r="M1554" s="251">
        <v>3.2888000000000001E-3</v>
      </c>
    </row>
    <row r="1555" spans="1:13">
      <c r="A1555" s="55" t="str">
        <f t="shared" si="24"/>
        <v>Y0BLDDI</v>
      </c>
      <c r="B1555" s="55" t="s">
        <v>2899</v>
      </c>
      <c r="C1555" s="55" t="s">
        <v>4304</v>
      </c>
      <c r="D1555" s="55"/>
      <c r="G1555" s="250">
        <v>1553</v>
      </c>
      <c r="H1555" s="253">
        <v>125</v>
      </c>
      <c r="I1555" s="253" t="s">
        <v>3100</v>
      </c>
      <c r="J1555" s="75">
        <v>45139</v>
      </c>
      <c r="K1555" s="75">
        <v>45139</v>
      </c>
      <c r="L1555" s="256">
        <v>2.3786200000000001E-3</v>
      </c>
      <c r="M1555" s="251">
        <v>2.3786200000000001E-3</v>
      </c>
    </row>
    <row r="1556" spans="1:13">
      <c r="A1556" s="55" t="str">
        <f t="shared" si="24"/>
        <v>Y0ESDWD</v>
      </c>
      <c r="B1556" s="55" t="s">
        <v>1940</v>
      </c>
      <c r="C1556" s="55" t="s">
        <v>1946</v>
      </c>
      <c r="D1556" s="55"/>
      <c r="G1556" s="250">
        <v>1554</v>
      </c>
      <c r="H1556" s="253" t="s">
        <v>508</v>
      </c>
      <c r="I1556" s="253" t="s">
        <v>3073</v>
      </c>
      <c r="J1556" s="75">
        <v>45139</v>
      </c>
      <c r="K1556" s="75">
        <v>45139</v>
      </c>
      <c r="L1556" s="256">
        <v>1.5357961099999999</v>
      </c>
      <c r="M1556" s="251">
        <v>1.5357961099999999</v>
      </c>
    </row>
    <row r="1557" spans="1:13">
      <c r="A1557" s="55" t="str">
        <f t="shared" si="24"/>
        <v>Y0ECRDD</v>
      </c>
      <c r="B1557" s="55" t="s">
        <v>1953</v>
      </c>
      <c r="C1557" s="55" t="s">
        <v>58</v>
      </c>
      <c r="D1557" s="55"/>
      <c r="G1557" s="250">
        <v>1555</v>
      </c>
      <c r="H1557" s="253" t="s">
        <v>1157</v>
      </c>
      <c r="I1557" s="253" t="s">
        <v>3066</v>
      </c>
      <c r="J1557" s="75">
        <v>45140</v>
      </c>
      <c r="K1557" s="75">
        <v>45140</v>
      </c>
      <c r="L1557" s="251">
        <v>0.16670214</v>
      </c>
      <c r="M1557" s="251">
        <v>0.16670214</v>
      </c>
    </row>
    <row r="1558" spans="1:13">
      <c r="A1558" s="55" t="str">
        <f t="shared" si="24"/>
        <v>Y0ECDDD</v>
      </c>
      <c r="B1558" s="55" t="s">
        <v>1953</v>
      </c>
      <c r="C1558" s="55" t="s">
        <v>1954</v>
      </c>
      <c r="D1558" s="55"/>
      <c r="G1558" s="250">
        <v>1556</v>
      </c>
      <c r="H1558" s="253" t="s">
        <v>1161</v>
      </c>
      <c r="I1558" s="253" t="s">
        <v>3062</v>
      </c>
      <c r="J1558" s="75">
        <v>45140</v>
      </c>
      <c r="K1558" s="75">
        <v>45140</v>
      </c>
      <c r="L1558" s="251">
        <v>0.17024007999999999</v>
      </c>
      <c r="M1558" s="251">
        <v>0.17024007999999999</v>
      </c>
    </row>
    <row r="1559" spans="1:13">
      <c r="A1559" s="55" t="str">
        <f t="shared" si="24"/>
        <v>Y0EERDD</v>
      </c>
      <c r="B1559" s="55" t="s">
        <v>1945</v>
      </c>
      <c r="C1559" s="55" t="s">
        <v>58</v>
      </c>
      <c r="D1559" s="55"/>
      <c r="G1559" s="250">
        <v>1557</v>
      </c>
      <c r="H1559" s="253" t="s">
        <v>1343</v>
      </c>
      <c r="I1559" s="253" t="s">
        <v>3086</v>
      </c>
      <c r="J1559" s="75">
        <v>45140</v>
      </c>
      <c r="K1559" s="75">
        <v>45140</v>
      </c>
      <c r="L1559" s="251">
        <v>0.16592472999999999</v>
      </c>
      <c r="M1559" s="251">
        <v>0.16592472999999999</v>
      </c>
    </row>
    <row r="1560" spans="1:13">
      <c r="A1560" s="55" t="str">
        <f t="shared" si="24"/>
        <v>Y0ESRDD</v>
      </c>
      <c r="B1560" s="55" t="s">
        <v>1940</v>
      </c>
      <c r="C1560" s="55" t="s">
        <v>58</v>
      </c>
      <c r="D1560" s="55"/>
      <c r="G1560" s="250">
        <v>1558</v>
      </c>
      <c r="H1560" s="253" t="s">
        <v>474</v>
      </c>
      <c r="I1560" s="253" t="s">
        <v>3077</v>
      </c>
      <c r="J1560" s="75">
        <v>45140</v>
      </c>
      <c r="K1560" s="75">
        <v>45140</v>
      </c>
      <c r="L1560" s="251">
        <v>0.20048560000000001</v>
      </c>
      <c r="M1560" s="251">
        <v>0.20048560000000001</v>
      </c>
    </row>
    <row r="1561" spans="1:13">
      <c r="A1561" s="55" t="str">
        <f t="shared" si="24"/>
        <v>Y0ESIDD</v>
      </c>
      <c r="B1561" s="55" t="s">
        <v>1940</v>
      </c>
      <c r="C1561" s="55" t="s">
        <v>67</v>
      </c>
      <c r="D1561" s="55"/>
      <c r="G1561" s="250">
        <v>1559</v>
      </c>
      <c r="H1561" s="253" t="s">
        <v>483</v>
      </c>
      <c r="I1561" s="253" t="s">
        <v>3076</v>
      </c>
      <c r="J1561" s="75">
        <v>45140</v>
      </c>
      <c r="K1561" s="75">
        <v>45140</v>
      </c>
      <c r="L1561" s="251">
        <v>0.31289676</v>
      </c>
      <c r="M1561" s="251">
        <v>0.31289676</v>
      </c>
    </row>
    <row r="1562" spans="1:13">
      <c r="A1562" s="55" t="str">
        <f t="shared" si="24"/>
        <v>Y0BLDDI</v>
      </c>
      <c r="B1562" s="55" t="s">
        <v>2899</v>
      </c>
      <c r="C1562" s="55" t="s">
        <v>4304</v>
      </c>
      <c r="D1562" s="55"/>
      <c r="G1562" s="250">
        <v>1560</v>
      </c>
      <c r="H1562" s="253">
        <v>125</v>
      </c>
      <c r="I1562" s="253" t="s">
        <v>3100</v>
      </c>
      <c r="J1562" s="75">
        <v>45140</v>
      </c>
      <c r="K1562" s="75">
        <v>45140</v>
      </c>
      <c r="L1562" s="256">
        <v>8.1203000000000004E-4</v>
      </c>
      <c r="M1562" s="251">
        <v>8.1203000000000004E-4</v>
      </c>
    </row>
    <row r="1563" spans="1:13">
      <c r="A1563" s="55" t="str">
        <f t="shared" si="24"/>
        <v>Y0ESSDD</v>
      </c>
      <c r="B1563" s="55" t="s">
        <v>1940</v>
      </c>
      <c r="C1563" s="55" t="s">
        <v>1971</v>
      </c>
      <c r="D1563" s="55"/>
      <c r="G1563" s="250">
        <v>1561</v>
      </c>
      <c r="H1563" s="253" t="s">
        <v>491</v>
      </c>
      <c r="I1563" s="253" t="s">
        <v>3075</v>
      </c>
      <c r="J1563" s="75">
        <v>45140</v>
      </c>
      <c r="K1563" s="75">
        <v>45140</v>
      </c>
      <c r="L1563" s="256">
        <v>0.20408180000000001</v>
      </c>
      <c r="M1563" s="251">
        <v>0.20408180000000001</v>
      </c>
    </row>
    <row r="1564" spans="1:13">
      <c r="A1564" s="55" t="str">
        <f t="shared" si="24"/>
        <v>Y0ESDDD</v>
      </c>
      <c r="B1564" s="55" t="s">
        <v>1940</v>
      </c>
      <c r="C1564" s="55" t="s">
        <v>1954</v>
      </c>
      <c r="D1564" s="55"/>
      <c r="G1564" s="250">
        <v>1562</v>
      </c>
      <c r="H1564" s="253" t="s">
        <v>477</v>
      </c>
      <c r="I1564" s="253" t="s">
        <v>3071</v>
      </c>
      <c r="J1564" s="75">
        <v>45140</v>
      </c>
      <c r="K1564" s="75">
        <v>45140</v>
      </c>
      <c r="L1564" s="256">
        <v>0.20315396999999999</v>
      </c>
      <c r="M1564" s="251">
        <v>0.20315396999999999</v>
      </c>
    </row>
    <row r="1565" spans="1:13">
      <c r="A1565" s="55" t="str">
        <f t="shared" si="24"/>
        <v>Y0AIDDD</v>
      </c>
      <c r="B1565" s="55" t="s">
        <v>2891</v>
      </c>
      <c r="C1565" s="55" t="s">
        <v>1954</v>
      </c>
      <c r="D1565" s="55"/>
      <c r="G1565" s="250">
        <v>1563</v>
      </c>
      <c r="H1565" s="253" t="s">
        <v>3468</v>
      </c>
      <c r="I1565" s="253" t="s">
        <v>3145</v>
      </c>
      <c r="J1565" s="75">
        <v>45140</v>
      </c>
      <c r="K1565" s="75">
        <v>45140</v>
      </c>
      <c r="L1565" s="256">
        <v>3.5428899999999999E-3</v>
      </c>
      <c r="M1565" s="251">
        <v>3.5428899999999999E-3</v>
      </c>
    </row>
    <row r="1566" spans="1:13">
      <c r="A1566" s="55" t="str">
        <f t="shared" si="24"/>
        <v>Y0BLDDD</v>
      </c>
      <c r="B1566" s="55" t="s">
        <v>2899</v>
      </c>
      <c r="C1566" s="55" t="s">
        <v>1954</v>
      </c>
      <c r="D1566" s="55"/>
      <c r="G1566" s="250">
        <v>1564</v>
      </c>
      <c r="H1566" s="253" t="s">
        <v>3462</v>
      </c>
      <c r="I1566" s="253" t="s">
        <v>3096</v>
      </c>
      <c r="J1566" s="75">
        <v>45140</v>
      </c>
      <c r="K1566" s="75">
        <v>45140</v>
      </c>
      <c r="L1566" s="256">
        <v>9.0121000000000005E-4</v>
      </c>
      <c r="M1566" s="251">
        <v>9.0121000000000005E-4</v>
      </c>
    </row>
    <row r="1567" spans="1:13">
      <c r="A1567" s="55" t="str">
        <f t="shared" si="24"/>
        <v>Y0AISDD</v>
      </c>
      <c r="B1567" s="55" t="s">
        <v>2891</v>
      </c>
      <c r="C1567" s="55" t="s">
        <v>1971</v>
      </c>
      <c r="D1567" s="55"/>
      <c r="G1567" s="250">
        <v>1565</v>
      </c>
      <c r="H1567" s="253" t="s">
        <v>3465</v>
      </c>
      <c r="I1567" s="253" t="s">
        <v>3149</v>
      </c>
      <c r="J1567" s="75">
        <v>45140</v>
      </c>
      <c r="K1567" s="75">
        <v>45140</v>
      </c>
      <c r="L1567" s="256">
        <v>3.4038800000000002E-3</v>
      </c>
      <c r="M1567" s="251">
        <v>3.4038800000000002E-3</v>
      </c>
    </row>
    <row r="1568" spans="1:13">
      <c r="A1568" s="55" t="str">
        <f t="shared" si="24"/>
        <v>Y0EEDDD</v>
      </c>
      <c r="B1568" s="55" t="s">
        <v>1945</v>
      </c>
      <c r="C1568" s="55" t="s">
        <v>1954</v>
      </c>
      <c r="D1568" s="55"/>
      <c r="G1568" s="250">
        <v>1566</v>
      </c>
      <c r="H1568" s="253" t="s">
        <v>1348</v>
      </c>
      <c r="I1568" s="253" t="s">
        <v>3082</v>
      </c>
      <c r="J1568" s="75">
        <v>45140</v>
      </c>
      <c r="K1568" s="75">
        <v>45140</v>
      </c>
      <c r="L1568" s="251">
        <v>0.18155866000000001</v>
      </c>
      <c r="M1568" s="251">
        <v>0.18155866000000001</v>
      </c>
    </row>
    <row r="1569" spans="1:13">
      <c r="A1569" s="55" t="str">
        <f t="shared" si="24"/>
        <v>Y0ECRDD</v>
      </c>
      <c r="B1569" s="55" t="s">
        <v>1953</v>
      </c>
      <c r="C1569" s="55" t="s">
        <v>58</v>
      </c>
      <c r="D1569" s="55"/>
      <c r="G1569" s="250">
        <v>1567</v>
      </c>
      <c r="H1569" s="253" t="s">
        <v>1157</v>
      </c>
      <c r="I1569" s="253" t="s">
        <v>3066</v>
      </c>
      <c r="J1569" s="75">
        <v>45141</v>
      </c>
      <c r="K1569" s="75">
        <v>45141</v>
      </c>
      <c r="L1569" s="256">
        <v>0.16995789</v>
      </c>
      <c r="M1569" s="251">
        <v>0.16995789</v>
      </c>
    </row>
    <row r="1570" spans="1:13">
      <c r="A1570" s="55" t="str">
        <f t="shared" si="24"/>
        <v>Y0ECDDD</v>
      </c>
      <c r="B1570" s="55" t="s">
        <v>1953</v>
      </c>
      <c r="C1570" s="55" t="s">
        <v>1954</v>
      </c>
      <c r="D1570" s="55"/>
      <c r="G1570" s="250">
        <v>1568</v>
      </c>
      <c r="H1570" s="253" t="s">
        <v>1161</v>
      </c>
      <c r="I1570" s="253" t="s">
        <v>3062</v>
      </c>
      <c r="J1570" s="75">
        <v>45141</v>
      </c>
      <c r="K1570" s="75">
        <v>45141</v>
      </c>
      <c r="L1570" s="256">
        <v>0.16132793000000001</v>
      </c>
      <c r="M1570" s="251">
        <v>0.16132793000000001</v>
      </c>
    </row>
    <row r="1571" spans="1:13">
      <c r="A1571" s="55" t="str">
        <f t="shared" si="24"/>
        <v>Y0EERDD</v>
      </c>
      <c r="B1571" s="55" t="s">
        <v>1945</v>
      </c>
      <c r="C1571" s="55" t="s">
        <v>58</v>
      </c>
      <c r="D1571" s="55"/>
      <c r="G1571" s="250">
        <v>1569</v>
      </c>
      <c r="H1571" s="253" t="s">
        <v>1343</v>
      </c>
      <c r="I1571" s="253" t="s">
        <v>3086</v>
      </c>
      <c r="J1571" s="75">
        <v>45141</v>
      </c>
      <c r="K1571" s="75">
        <v>45141</v>
      </c>
      <c r="L1571" s="256">
        <v>0.14535534999999999</v>
      </c>
      <c r="M1571" s="251">
        <v>0.14535534999999999</v>
      </c>
    </row>
    <row r="1572" spans="1:13">
      <c r="A1572" s="55" t="str">
        <f t="shared" si="24"/>
        <v>Y0ESRDD</v>
      </c>
      <c r="B1572" s="55" t="s">
        <v>1940</v>
      </c>
      <c r="C1572" s="55" t="s">
        <v>58</v>
      </c>
      <c r="D1572" s="55"/>
      <c r="G1572" s="250">
        <v>1570</v>
      </c>
      <c r="H1572" s="253" t="s">
        <v>474</v>
      </c>
      <c r="I1572" s="253" t="s">
        <v>3077</v>
      </c>
      <c r="J1572" s="75">
        <v>45141</v>
      </c>
      <c r="K1572" s="75">
        <v>45141</v>
      </c>
      <c r="L1572" s="256">
        <v>0.1932825</v>
      </c>
      <c r="M1572" s="251">
        <v>0.1932825</v>
      </c>
    </row>
    <row r="1573" spans="1:13">
      <c r="A1573" s="55" t="str">
        <f t="shared" si="24"/>
        <v>Y0BLDDI</v>
      </c>
      <c r="B1573" s="55" t="s">
        <v>2899</v>
      </c>
      <c r="C1573" s="55" t="s">
        <v>4304</v>
      </c>
      <c r="D1573" s="55"/>
      <c r="G1573" s="250">
        <v>1571</v>
      </c>
      <c r="H1573" s="253">
        <v>125</v>
      </c>
      <c r="I1573" s="253" t="s">
        <v>3100</v>
      </c>
      <c r="J1573" s="75">
        <v>45141</v>
      </c>
      <c r="K1573" s="75">
        <v>45141</v>
      </c>
      <c r="L1573" s="256">
        <v>1.38495E-3</v>
      </c>
      <c r="M1573" s="251">
        <v>1.38495E-3</v>
      </c>
    </row>
    <row r="1574" spans="1:13">
      <c r="A1574" s="55" t="str">
        <f t="shared" si="24"/>
        <v>Y0EEDDD</v>
      </c>
      <c r="B1574" s="55" t="s">
        <v>1945</v>
      </c>
      <c r="C1574" s="55" t="s">
        <v>1954</v>
      </c>
      <c r="D1574" s="55"/>
      <c r="G1574" s="250">
        <v>1572</v>
      </c>
      <c r="H1574" s="253" t="s">
        <v>1348</v>
      </c>
      <c r="I1574" s="253" t="s">
        <v>3082</v>
      </c>
      <c r="J1574" s="75">
        <v>45141</v>
      </c>
      <c r="K1574" s="75">
        <v>45141</v>
      </c>
      <c r="L1574" s="256">
        <v>0.15928398999999999</v>
      </c>
      <c r="M1574" s="251">
        <v>0.15928398999999999</v>
      </c>
    </row>
    <row r="1575" spans="1:13">
      <c r="A1575" s="55" t="str">
        <f t="shared" si="24"/>
        <v>Y0ESSDD</v>
      </c>
      <c r="B1575" s="55" t="s">
        <v>1940</v>
      </c>
      <c r="C1575" s="55" t="s">
        <v>1971</v>
      </c>
      <c r="D1575" s="55"/>
      <c r="G1575" s="250">
        <v>1573</v>
      </c>
      <c r="H1575" s="253" t="s">
        <v>491</v>
      </c>
      <c r="I1575" s="253" t="s">
        <v>3075</v>
      </c>
      <c r="J1575" s="75">
        <v>45141</v>
      </c>
      <c r="K1575" s="75">
        <v>45141</v>
      </c>
      <c r="L1575" s="256">
        <v>0.196743</v>
      </c>
      <c r="M1575" s="251">
        <v>0.196743</v>
      </c>
    </row>
    <row r="1576" spans="1:13">
      <c r="A1576" s="55" t="str">
        <f t="shared" si="24"/>
        <v>Y0ESDDD</v>
      </c>
      <c r="B1576" s="55" t="s">
        <v>1940</v>
      </c>
      <c r="C1576" s="55" t="s">
        <v>1954</v>
      </c>
      <c r="D1576" s="55"/>
      <c r="G1576" s="250">
        <v>1574</v>
      </c>
      <c r="H1576" s="253" t="s">
        <v>477</v>
      </c>
      <c r="I1576" s="253" t="s">
        <v>3071</v>
      </c>
      <c r="J1576" s="75">
        <v>45141</v>
      </c>
      <c r="K1576" s="75">
        <v>45141</v>
      </c>
      <c r="L1576" s="256">
        <v>0.19594578000000001</v>
      </c>
      <c r="M1576" s="251">
        <v>0.19594578000000001</v>
      </c>
    </row>
    <row r="1577" spans="1:13">
      <c r="A1577" s="55" t="str">
        <f t="shared" si="24"/>
        <v>Y0BLDDD</v>
      </c>
      <c r="B1577" s="55" t="s">
        <v>2899</v>
      </c>
      <c r="C1577" s="55" t="s">
        <v>1954</v>
      </c>
      <c r="D1577" s="55"/>
      <c r="G1577" s="250">
        <v>1575</v>
      </c>
      <c r="H1577" s="253" t="s">
        <v>3462</v>
      </c>
      <c r="I1577" s="253" t="s">
        <v>3096</v>
      </c>
      <c r="J1577" s="75">
        <v>45141</v>
      </c>
      <c r="K1577" s="75">
        <v>45141</v>
      </c>
      <c r="L1577" s="256">
        <v>1.4740899999999999E-3</v>
      </c>
      <c r="M1577" s="251">
        <v>1.4740899999999999E-3</v>
      </c>
    </row>
    <row r="1578" spans="1:13">
      <c r="A1578" s="55" t="str">
        <f t="shared" si="24"/>
        <v>Y0ESIDD</v>
      </c>
      <c r="B1578" s="55" t="s">
        <v>1940</v>
      </c>
      <c r="C1578" s="55" t="s">
        <v>67</v>
      </c>
      <c r="D1578" s="55"/>
      <c r="G1578" s="250">
        <v>1576</v>
      </c>
      <c r="H1578" s="253" t="s">
        <v>483</v>
      </c>
      <c r="I1578" s="253" t="s">
        <v>3076</v>
      </c>
      <c r="J1578" s="75">
        <v>45141</v>
      </c>
      <c r="K1578" s="75">
        <v>45141</v>
      </c>
      <c r="L1578" s="256">
        <v>0.30164552</v>
      </c>
      <c r="M1578" s="251">
        <v>0.30164552</v>
      </c>
    </row>
    <row r="1579" spans="1:13">
      <c r="A1579" s="55" t="str">
        <f t="shared" si="24"/>
        <v>Y0ECRDD</v>
      </c>
      <c r="B1579" s="55" t="s">
        <v>1953</v>
      </c>
      <c r="C1579" s="55" t="s">
        <v>58</v>
      </c>
      <c r="D1579" s="55"/>
      <c r="G1579" s="250">
        <v>1577</v>
      </c>
      <c r="H1579" s="253" t="s">
        <v>1157</v>
      </c>
      <c r="I1579" s="253" t="s">
        <v>3066</v>
      </c>
      <c r="J1579" s="75">
        <v>45142</v>
      </c>
      <c r="K1579" s="75">
        <v>45142</v>
      </c>
      <c r="L1579" s="256">
        <v>0.16468990999999999</v>
      </c>
      <c r="M1579" s="251">
        <v>0.16468990999999999</v>
      </c>
    </row>
    <row r="1580" spans="1:13">
      <c r="A1580" s="55" t="str">
        <f t="shared" si="24"/>
        <v>Y0ECDDD</v>
      </c>
      <c r="B1580" s="55" t="s">
        <v>1953</v>
      </c>
      <c r="C1580" s="55" t="s">
        <v>1954</v>
      </c>
      <c r="D1580" s="55"/>
      <c r="G1580" s="250">
        <v>1578</v>
      </c>
      <c r="H1580" s="253" t="s">
        <v>1161</v>
      </c>
      <c r="I1580" s="253" t="s">
        <v>3062</v>
      </c>
      <c r="J1580" s="75">
        <v>45142</v>
      </c>
      <c r="K1580" s="75">
        <v>45142</v>
      </c>
      <c r="L1580" s="256">
        <v>0.17724444</v>
      </c>
      <c r="M1580" s="251">
        <v>0.17724444</v>
      </c>
    </row>
    <row r="1581" spans="1:13">
      <c r="A1581" s="55" t="str">
        <f t="shared" si="24"/>
        <v>Y0EERDD</v>
      </c>
      <c r="B1581" s="55" t="s">
        <v>1945</v>
      </c>
      <c r="C1581" s="55" t="s">
        <v>58</v>
      </c>
      <c r="D1581" s="55"/>
      <c r="G1581" s="250">
        <v>1579</v>
      </c>
      <c r="H1581" s="254" t="s">
        <v>1343</v>
      </c>
      <c r="I1581" s="253" t="s">
        <v>3086</v>
      </c>
      <c r="J1581" s="75">
        <v>45142</v>
      </c>
      <c r="K1581" s="75">
        <v>45142</v>
      </c>
      <c r="L1581" s="256">
        <v>0.14235590000000001</v>
      </c>
      <c r="M1581" s="251">
        <v>0.14235590000000001</v>
      </c>
    </row>
    <row r="1582" spans="1:13">
      <c r="A1582" s="55" t="str">
        <f t="shared" si="24"/>
        <v>Y0ESRDD</v>
      </c>
      <c r="B1582" s="55" t="s">
        <v>1940</v>
      </c>
      <c r="C1582" s="55" t="s">
        <v>58</v>
      </c>
      <c r="D1582" s="55"/>
      <c r="G1582" s="250">
        <v>1580</v>
      </c>
      <c r="H1582" s="253" t="s">
        <v>474</v>
      </c>
      <c r="I1582" s="253" t="s">
        <v>3077</v>
      </c>
      <c r="J1582" s="75">
        <v>45142</v>
      </c>
      <c r="K1582" s="75">
        <v>45142</v>
      </c>
      <c r="L1582" s="251">
        <v>0.17833313000000001</v>
      </c>
      <c r="M1582" s="251">
        <v>0.17833313000000001</v>
      </c>
    </row>
    <row r="1583" spans="1:13">
      <c r="A1583" s="55" t="str">
        <f t="shared" si="24"/>
        <v>Y0BLDDI</v>
      </c>
      <c r="B1583" s="55" t="s">
        <v>2899</v>
      </c>
      <c r="C1583" s="55" t="s">
        <v>4304</v>
      </c>
      <c r="D1583" s="55"/>
      <c r="G1583" s="250">
        <v>1581</v>
      </c>
      <c r="H1583" s="253">
        <v>125</v>
      </c>
      <c r="I1583" s="253" t="s">
        <v>3100</v>
      </c>
      <c r="J1583" s="75">
        <v>45142</v>
      </c>
      <c r="K1583" s="75">
        <v>45142</v>
      </c>
      <c r="L1583" s="256">
        <v>1.82525E-3</v>
      </c>
      <c r="M1583" s="251">
        <v>1.82525E-3</v>
      </c>
    </row>
    <row r="1584" spans="1:13">
      <c r="A1584" s="55" t="str">
        <f t="shared" si="24"/>
        <v>Y0EEDDD</v>
      </c>
      <c r="B1584" s="55" t="s">
        <v>1945</v>
      </c>
      <c r="C1584" s="55" t="s">
        <v>1954</v>
      </c>
      <c r="D1584" s="55"/>
      <c r="G1584" s="250">
        <v>1582</v>
      </c>
      <c r="H1584" s="253" t="s">
        <v>1348</v>
      </c>
      <c r="I1584" s="253" t="s">
        <v>3082</v>
      </c>
      <c r="J1584" s="75">
        <v>45142</v>
      </c>
      <c r="K1584" s="75">
        <v>45142</v>
      </c>
      <c r="L1584" s="256">
        <v>0.15562265</v>
      </c>
      <c r="M1584" s="251">
        <v>0.15562265</v>
      </c>
    </row>
    <row r="1585" spans="1:13">
      <c r="A1585" s="55" t="str">
        <f t="shared" si="24"/>
        <v>Y0ESSDD</v>
      </c>
      <c r="B1585" s="55" t="s">
        <v>1940</v>
      </c>
      <c r="C1585" s="55" t="s">
        <v>1971</v>
      </c>
      <c r="D1585" s="55"/>
      <c r="G1585" s="250">
        <v>1583</v>
      </c>
      <c r="H1585" s="253" t="s">
        <v>491</v>
      </c>
      <c r="I1585" s="253" t="s">
        <v>3075</v>
      </c>
      <c r="J1585" s="75">
        <v>45142</v>
      </c>
      <c r="K1585" s="75">
        <v>45142</v>
      </c>
      <c r="L1585" s="256">
        <v>0.18153003000000001</v>
      </c>
      <c r="M1585" s="251">
        <v>0.18153003000000001</v>
      </c>
    </row>
    <row r="1586" spans="1:13">
      <c r="A1586" s="55" t="str">
        <f t="shared" si="24"/>
        <v>Y0ESDDD</v>
      </c>
      <c r="B1586" s="55" t="s">
        <v>1940</v>
      </c>
      <c r="C1586" s="55" t="s">
        <v>1954</v>
      </c>
      <c r="D1586" s="55"/>
      <c r="G1586" s="250">
        <v>1584</v>
      </c>
      <c r="H1586" s="253" t="s">
        <v>477</v>
      </c>
      <c r="I1586" s="253" t="s">
        <v>3071</v>
      </c>
      <c r="J1586" s="75">
        <v>45142</v>
      </c>
      <c r="K1586" s="75">
        <v>45142</v>
      </c>
      <c r="L1586" s="256">
        <v>0.18100648</v>
      </c>
      <c r="M1586" s="251">
        <v>0.18100648</v>
      </c>
    </row>
    <row r="1587" spans="1:13">
      <c r="A1587" s="55" t="str">
        <f t="shared" si="24"/>
        <v>Y0BLDDD</v>
      </c>
      <c r="B1587" s="55" t="s">
        <v>2899</v>
      </c>
      <c r="C1587" s="55" t="s">
        <v>1954</v>
      </c>
      <c r="D1587" s="55"/>
      <c r="G1587" s="250">
        <v>1585</v>
      </c>
      <c r="H1587" s="253" t="s">
        <v>3462</v>
      </c>
      <c r="I1587" s="253" t="s">
        <v>3096</v>
      </c>
      <c r="J1587" s="75">
        <v>45142</v>
      </c>
      <c r="K1587" s="75">
        <v>45142</v>
      </c>
      <c r="L1587" s="256">
        <v>1.91428E-3</v>
      </c>
      <c r="M1587" s="251">
        <v>1.91428E-3</v>
      </c>
    </row>
    <row r="1588" spans="1:13">
      <c r="A1588" s="55" t="str">
        <f t="shared" si="24"/>
        <v>Y0ESIDD</v>
      </c>
      <c r="B1588" s="55" t="s">
        <v>1940</v>
      </c>
      <c r="C1588" s="55" t="s">
        <v>67</v>
      </c>
      <c r="D1588" s="55"/>
      <c r="G1588" s="250">
        <v>1586</v>
      </c>
      <c r="H1588" s="253" t="s">
        <v>483</v>
      </c>
      <c r="I1588" s="253" t="s">
        <v>3076</v>
      </c>
      <c r="J1588" s="75">
        <v>45142</v>
      </c>
      <c r="K1588" s="75">
        <v>45142</v>
      </c>
      <c r="L1588" s="256">
        <v>0.27835806000000002</v>
      </c>
      <c r="M1588" s="251">
        <v>0.27835806000000002</v>
      </c>
    </row>
    <row r="1589" spans="1:13">
      <c r="A1589" s="55" t="str">
        <f t="shared" si="24"/>
        <v>Y0ECDDD</v>
      </c>
      <c r="B1589" s="55" t="s">
        <v>1953</v>
      </c>
      <c r="C1589" s="55" t="s">
        <v>1954</v>
      </c>
      <c r="D1589" s="55"/>
      <c r="G1589" s="250">
        <v>1587</v>
      </c>
      <c r="H1589" s="253" t="s">
        <v>1161</v>
      </c>
      <c r="I1589" s="253" t="s">
        <v>3062</v>
      </c>
      <c r="J1589" s="75">
        <v>45144</v>
      </c>
      <c r="K1589" s="75">
        <v>45144</v>
      </c>
      <c r="L1589" s="256">
        <v>0.33214926</v>
      </c>
      <c r="M1589" s="251">
        <v>0.33214926</v>
      </c>
    </row>
    <row r="1590" spans="1:13">
      <c r="A1590" s="55" t="str">
        <f t="shared" si="24"/>
        <v>Y0ECRDD</v>
      </c>
      <c r="B1590" s="55" t="s">
        <v>1953</v>
      </c>
      <c r="C1590" s="55" t="s">
        <v>58</v>
      </c>
      <c r="D1590" s="55"/>
      <c r="G1590" s="250">
        <v>1588</v>
      </c>
      <c r="H1590" s="253" t="s">
        <v>1157</v>
      </c>
      <c r="I1590" s="253" t="s">
        <v>3066</v>
      </c>
      <c r="J1590" s="75">
        <v>45144</v>
      </c>
      <c r="K1590" s="75">
        <v>45144</v>
      </c>
      <c r="L1590" s="256">
        <v>0.33201709000000001</v>
      </c>
      <c r="M1590" s="251">
        <v>0.33201709000000001</v>
      </c>
    </row>
    <row r="1591" spans="1:13">
      <c r="A1591" s="55" t="str">
        <f t="shared" si="24"/>
        <v>Y0ESSDD</v>
      </c>
      <c r="B1591" s="55" t="s">
        <v>1940</v>
      </c>
      <c r="C1591" s="55" t="s">
        <v>1971</v>
      </c>
      <c r="D1591" s="55"/>
      <c r="G1591" s="250">
        <v>1589</v>
      </c>
      <c r="H1591" s="253" t="s">
        <v>491</v>
      </c>
      <c r="I1591" s="253" t="s">
        <v>3075</v>
      </c>
      <c r="J1591" s="75">
        <v>45144</v>
      </c>
      <c r="K1591" s="75">
        <v>45144</v>
      </c>
      <c r="L1591" s="251">
        <v>0.36491152999999998</v>
      </c>
      <c r="M1591" s="251">
        <v>0.36491152999999998</v>
      </c>
    </row>
    <row r="1592" spans="1:13">
      <c r="A1592" s="55" t="str">
        <f t="shared" si="24"/>
        <v>Y0ESDDD</v>
      </c>
      <c r="B1592" s="55" t="s">
        <v>1940</v>
      </c>
      <c r="C1592" s="55" t="s">
        <v>1954</v>
      </c>
      <c r="D1592" s="55"/>
      <c r="G1592" s="250">
        <v>1590</v>
      </c>
      <c r="H1592" s="253" t="s">
        <v>477</v>
      </c>
      <c r="I1592" s="253" t="s">
        <v>3071</v>
      </c>
      <c r="J1592" s="75">
        <v>45144</v>
      </c>
      <c r="K1592" s="75">
        <v>45144</v>
      </c>
      <c r="L1592" s="251">
        <v>0.36383343000000001</v>
      </c>
      <c r="M1592" s="251">
        <v>0.36383343000000001</v>
      </c>
    </row>
    <row r="1593" spans="1:13">
      <c r="A1593" s="55" t="str">
        <f t="shared" si="24"/>
        <v>Y0ESIDD</v>
      </c>
      <c r="B1593" s="55" t="s">
        <v>1940</v>
      </c>
      <c r="C1593" s="55" t="s">
        <v>67</v>
      </c>
      <c r="D1593" s="55"/>
      <c r="G1593" s="250">
        <v>1591</v>
      </c>
      <c r="H1593" s="253" t="s">
        <v>483</v>
      </c>
      <c r="I1593" s="253" t="s">
        <v>3076</v>
      </c>
      <c r="J1593" s="75">
        <v>45144</v>
      </c>
      <c r="K1593" s="75">
        <v>45144</v>
      </c>
      <c r="L1593" s="256">
        <v>0.55911582000000004</v>
      </c>
      <c r="M1593" s="251">
        <v>0.55911582000000004</v>
      </c>
    </row>
    <row r="1594" spans="1:13">
      <c r="A1594" s="55" t="str">
        <f t="shared" si="24"/>
        <v>Y0ESRDD</v>
      </c>
      <c r="B1594" s="55" t="s">
        <v>1940</v>
      </c>
      <c r="C1594" s="55" t="s">
        <v>58</v>
      </c>
      <c r="D1594" s="55"/>
      <c r="G1594" s="250">
        <v>1592</v>
      </c>
      <c r="H1594" s="253" t="s">
        <v>474</v>
      </c>
      <c r="I1594" s="253" t="s">
        <v>3077</v>
      </c>
      <c r="J1594" s="75">
        <v>45144</v>
      </c>
      <c r="K1594" s="75">
        <v>45144</v>
      </c>
      <c r="L1594" s="256">
        <v>0.35849699000000002</v>
      </c>
      <c r="M1594" s="251">
        <v>0.35849699000000002</v>
      </c>
    </row>
    <row r="1595" spans="1:13">
      <c r="A1595" s="55" t="str">
        <f t="shared" si="24"/>
        <v>Y0ECDDD</v>
      </c>
      <c r="B1595" s="55" t="s">
        <v>1953</v>
      </c>
      <c r="C1595" s="55" t="s">
        <v>1954</v>
      </c>
      <c r="D1595" s="55"/>
      <c r="G1595" s="250">
        <v>1593</v>
      </c>
      <c r="H1595" s="253" t="s">
        <v>1161</v>
      </c>
      <c r="I1595" s="253" t="s">
        <v>3062</v>
      </c>
      <c r="J1595" s="75">
        <v>45145</v>
      </c>
      <c r="K1595" s="75">
        <v>45145</v>
      </c>
      <c r="L1595" s="251">
        <v>0.17594037000000001</v>
      </c>
      <c r="M1595" s="251">
        <v>0.17594037000000001</v>
      </c>
    </row>
    <row r="1596" spans="1:13">
      <c r="A1596" s="55" t="str">
        <f t="shared" si="24"/>
        <v>Y0ECRDD</v>
      </c>
      <c r="B1596" s="55" t="s">
        <v>1953</v>
      </c>
      <c r="C1596" s="55" t="s">
        <v>58</v>
      </c>
      <c r="D1596" s="55"/>
      <c r="G1596" s="250">
        <v>1594</v>
      </c>
      <c r="H1596" s="253" t="s">
        <v>1157</v>
      </c>
      <c r="I1596" s="253" t="s">
        <v>3066</v>
      </c>
      <c r="J1596" s="75">
        <v>45145</v>
      </c>
      <c r="K1596" s="75">
        <v>45145</v>
      </c>
      <c r="L1596" s="251">
        <v>0.16411802</v>
      </c>
      <c r="M1596" s="251">
        <v>0.16411802</v>
      </c>
    </row>
    <row r="1597" spans="1:13">
      <c r="A1597" s="55" t="str">
        <f t="shared" si="24"/>
        <v>Y0EEDDD</v>
      </c>
      <c r="B1597" s="55" t="s">
        <v>1945</v>
      </c>
      <c r="C1597" s="55" t="s">
        <v>1954</v>
      </c>
      <c r="D1597" s="55"/>
      <c r="G1597" s="250">
        <v>1595</v>
      </c>
      <c r="H1597" s="253" t="s">
        <v>1348</v>
      </c>
      <c r="I1597" s="253" t="s">
        <v>3082</v>
      </c>
      <c r="J1597" s="75">
        <v>45145</v>
      </c>
      <c r="K1597" s="75">
        <v>45145</v>
      </c>
      <c r="L1597" s="251">
        <v>0.60181552000000005</v>
      </c>
      <c r="M1597" s="251">
        <v>0.60181552000000005</v>
      </c>
    </row>
    <row r="1598" spans="1:13">
      <c r="A1598" s="55" t="str">
        <f t="shared" si="24"/>
        <v>Y0EERDD</v>
      </c>
      <c r="B1598" s="55" t="s">
        <v>1945</v>
      </c>
      <c r="C1598" s="55" t="s">
        <v>58</v>
      </c>
      <c r="D1598" s="55"/>
      <c r="G1598" s="250">
        <v>1596</v>
      </c>
      <c r="H1598" s="253" t="s">
        <v>1343</v>
      </c>
      <c r="I1598" s="253" t="s">
        <v>3086</v>
      </c>
      <c r="J1598" s="75">
        <v>45145</v>
      </c>
      <c r="K1598" s="75">
        <v>45145</v>
      </c>
      <c r="L1598" s="256">
        <v>0.55316491000000001</v>
      </c>
      <c r="M1598" s="251">
        <v>0.55316491000000001</v>
      </c>
    </row>
    <row r="1599" spans="1:13">
      <c r="A1599" s="55" t="str">
        <f t="shared" si="24"/>
        <v>Y0ESRDD</v>
      </c>
      <c r="B1599" s="55" t="s">
        <v>1940</v>
      </c>
      <c r="C1599" s="55" t="s">
        <v>58</v>
      </c>
      <c r="D1599" s="55"/>
      <c r="G1599" s="250">
        <v>1597</v>
      </c>
      <c r="H1599" s="253" t="s">
        <v>474</v>
      </c>
      <c r="I1599" s="253" t="s">
        <v>3077</v>
      </c>
      <c r="J1599" s="75">
        <v>45145</v>
      </c>
      <c r="K1599" s="75">
        <v>45145</v>
      </c>
      <c r="L1599" s="256">
        <v>0.15788478</v>
      </c>
      <c r="M1599" s="251">
        <v>0.15788478</v>
      </c>
    </row>
    <row r="1600" spans="1:13">
      <c r="A1600" s="55" t="str">
        <f t="shared" si="24"/>
        <v>Y0BLDDI</v>
      </c>
      <c r="B1600" s="55" t="s">
        <v>2899</v>
      </c>
      <c r="C1600" s="55" t="s">
        <v>4304</v>
      </c>
      <c r="D1600" s="55"/>
      <c r="G1600" s="250">
        <v>1598</v>
      </c>
      <c r="H1600" s="253">
        <v>125</v>
      </c>
      <c r="I1600" s="253" t="s">
        <v>3100</v>
      </c>
      <c r="J1600" s="75">
        <v>45145</v>
      </c>
      <c r="K1600" s="75">
        <v>45145</v>
      </c>
      <c r="L1600" s="256">
        <v>5.4490700000000003E-3</v>
      </c>
      <c r="M1600" s="251">
        <v>5.4490700000000003E-3</v>
      </c>
    </row>
    <row r="1601" spans="1:13">
      <c r="A1601" s="55" t="str">
        <f t="shared" si="24"/>
        <v>Y0ESIDD</v>
      </c>
      <c r="B1601" s="55" t="s">
        <v>1940</v>
      </c>
      <c r="C1601" s="55" t="s">
        <v>67</v>
      </c>
      <c r="D1601" s="55"/>
      <c r="G1601" s="250">
        <v>1599</v>
      </c>
      <c r="H1601" s="253" t="s">
        <v>483</v>
      </c>
      <c r="I1601" s="253" t="s">
        <v>3076</v>
      </c>
      <c r="J1601" s="75">
        <v>45145</v>
      </c>
      <c r="K1601" s="75">
        <v>45145</v>
      </c>
      <c r="L1601" s="256">
        <v>0.24643593</v>
      </c>
      <c r="M1601" s="251">
        <v>0.24643593</v>
      </c>
    </row>
    <row r="1602" spans="1:13">
      <c r="A1602" s="55" t="str">
        <f t="shared" si="24"/>
        <v>Y0ESSDD</v>
      </c>
      <c r="B1602" s="55" t="s">
        <v>1940</v>
      </c>
      <c r="C1602" s="55" t="s">
        <v>1971</v>
      </c>
      <c r="D1602" s="55"/>
      <c r="G1602" s="250">
        <v>1600</v>
      </c>
      <c r="H1602" s="253" t="s">
        <v>491</v>
      </c>
      <c r="I1602" s="253" t="s">
        <v>3075</v>
      </c>
      <c r="J1602" s="75">
        <v>45145</v>
      </c>
      <c r="K1602" s="75">
        <v>45145</v>
      </c>
      <c r="L1602" s="256">
        <v>0.16071339000000001</v>
      </c>
      <c r="M1602" s="251">
        <v>0.16071339000000001</v>
      </c>
    </row>
    <row r="1603" spans="1:13">
      <c r="A1603" s="55" t="str">
        <f t="shared" si="24"/>
        <v>Y0AIDDD</v>
      </c>
      <c r="B1603" s="55" t="s">
        <v>2891</v>
      </c>
      <c r="C1603" s="55" t="s">
        <v>1954</v>
      </c>
      <c r="D1603" s="55"/>
      <c r="G1603" s="250">
        <v>1601</v>
      </c>
      <c r="H1603" s="253" t="s">
        <v>3468</v>
      </c>
      <c r="I1603" s="253" t="s">
        <v>3145</v>
      </c>
      <c r="J1603" s="75">
        <v>45145</v>
      </c>
      <c r="K1603" s="75">
        <v>45145</v>
      </c>
      <c r="L1603" s="256">
        <v>4.4483000000000001E-4</v>
      </c>
      <c r="M1603" s="251">
        <v>4.4483000000000001E-4</v>
      </c>
    </row>
    <row r="1604" spans="1:13">
      <c r="A1604" s="55" t="str">
        <f t="shared" ref="A1604:A1667" si="25">+B1604&amp;C1604</f>
        <v>Y0BLDDD</v>
      </c>
      <c r="B1604" s="55" t="s">
        <v>2899</v>
      </c>
      <c r="C1604" s="55" t="s">
        <v>1954</v>
      </c>
      <c r="D1604" s="55"/>
      <c r="G1604" s="250">
        <v>1602</v>
      </c>
      <c r="H1604" s="253" t="s">
        <v>3462</v>
      </c>
      <c r="I1604" s="253" t="s">
        <v>3096</v>
      </c>
      <c r="J1604" s="75">
        <v>45145</v>
      </c>
      <c r="K1604" s="75">
        <v>45145</v>
      </c>
      <c r="L1604" s="256">
        <v>5.7165100000000002E-3</v>
      </c>
      <c r="M1604" s="251">
        <v>5.7165100000000002E-3</v>
      </c>
    </row>
    <row r="1605" spans="1:13">
      <c r="A1605" s="55" t="str">
        <f t="shared" si="25"/>
        <v>Y0ESDDD</v>
      </c>
      <c r="B1605" s="55" t="s">
        <v>1940</v>
      </c>
      <c r="C1605" s="55" t="s">
        <v>1954</v>
      </c>
      <c r="D1605" s="55"/>
      <c r="G1605" s="250">
        <v>1603</v>
      </c>
      <c r="H1605" s="253" t="s">
        <v>477</v>
      </c>
      <c r="I1605" s="253" t="s">
        <v>3071</v>
      </c>
      <c r="J1605" s="75">
        <v>45145</v>
      </c>
      <c r="K1605" s="75">
        <v>45145</v>
      </c>
      <c r="L1605" s="256">
        <v>0.16056381</v>
      </c>
      <c r="M1605" s="251">
        <v>0.16056381</v>
      </c>
    </row>
    <row r="1606" spans="1:13">
      <c r="A1606" s="55" t="str">
        <f t="shared" si="25"/>
        <v>Y0ECDDD</v>
      </c>
      <c r="B1606" s="55" t="s">
        <v>1953</v>
      </c>
      <c r="C1606" s="55" t="s">
        <v>1954</v>
      </c>
      <c r="D1606" s="55"/>
      <c r="G1606" s="250">
        <v>1604</v>
      </c>
      <c r="H1606" s="253" t="s">
        <v>1161</v>
      </c>
      <c r="I1606" s="253" t="s">
        <v>3062</v>
      </c>
      <c r="J1606" s="75">
        <v>45146</v>
      </c>
      <c r="K1606" s="75">
        <v>45146</v>
      </c>
      <c r="L1606" s="256">
        <v>0.16421157</v>
      </c>
      <c r="M1606" s="251">
        <v>0.16421157</v>
      </c>
    </row>
    <row r="1607" spans="1:13">
      <c r="A1607" s="55" t="str">
        <f t="shared" si="25"/>
        <v>Y0BLWD</v>
      </c>
      <c r="B1607" s="55" t="s">
        <v>2899</v>
      </c>
      <c r="C1607" s="55" t="s">
        <v>47</v>
      </c>
      <c r="D1607" s="55"/>
      <c r="G1607" s="250">
        <v>1605</v>
      </c>
      <c r="H1607" s="254">
        <v>126</v>
      </c>
      <c r="I1607" s="253" t="s">
        <v>3103</v>
      </c>
      <c r="J1607" s="75">
        <v>45146</v>
      </c>
      <c r="K1607" s="75">
        <v>45146</v>
      </c>
      <c r="L1607" s="256">
        <v>1.388258E-2</v>
      </c>
      <c r="M1607" s="251">
        <v>1.388258E-2</v>
      </c>
    </row>
    <row r="1608" spans="1:13">
      <c r="A1608" s="55" t="str">
        <f t="shared" si="25"/>
        <v>Y0ESDWD</v>
      </c>
      <c r="B1608" s="55" t="s">
        <v>1940</v>
      </c>
      <c r="C1608" s="55" t="s">
        <v>1946</v>
      </c>
      <c r="D1608" s="55"/>
      <c r="G1608" s="250">
        <v>1606</v>
      </c>
      <c r="H1608" s="253" t="s">
        <v>508</v>
      </c>
      <c r="I1608" s="253" t="s">
        <v>3073</v>
      </c>
      <c r="J1608" s="75">
        <v>45146</v>
      </c>
      <c r="K1608" s="75">
        <v>45146</v>
      </c>
      <c r="L1608" s="256">
        <v>1.51886973</v>
      </c>
      <c r="M1608" s="251">
        <v>1.51886973</v>
      </c>
    </row>
    <row r="1609" spans="1:13">
      <c r="A1609" s="55" t="str">
        <f t="shared" si="25"/>
        <v>Y0EERWD</v>
      </c>
      <c r="B1609" s="55" t="s">
        <v>1945</v>
      </c>
      <c r="C1609" s="55" t="s">
        <v>59</v>
      </c>
      <c r="D1609" s="55"/>
      <c r="G1609" s="250">
        <v>1607</v>
      </c>
      <c r="H1609" s="253" t="s">
        <v>1358</v>
      </c>
      <c r="I1609" s="253" t="s">
        <v>3089</v>
      </c>
      <c r="J1609" s="75">
        <v>45146</v>
      </c>
      <c r="K1609" s="75">
        <v>45146</v>
      </c>
      <c r="L1609" s="256">
        <v>1.18510041</v>
      </c>
      <c r="M1609" s="251">
        <v>1.18510041</v>
      </c>
    </row>
    <row r="1610" spans="1:13">
      <c r="A1610" s="55" t="str">
        <f t="shared" si="25"/>
        <v>IgnoreIgnore</v>
      </c>
      <c r="B1610" s="55" t="s">
        <v>1291</v>
      </c>
      <c r="C1610" s="55" t="s">
        <v>1291</v>
      </c>
      <c r="D1610" s="55"/>
      <c r="G1610" s="250">
        <v>1608</v>
      </c>
      <c r="H1610" s="253" t="s">
        <v>4309</v>
      </c>
      <c r="I1610" s="253" t="s">
        <v>4310</v>
      </c>
      <c r="J1610" s="75">
        <v>45146</v>
      </c>
      <c r="K1610" s="75">
        <v>45146</v>
      </c>
      <c r="L1610" s="256">
        <v>1.3864876900000001</v>
      </c>
      <c r="M1610" s="251">
        <v>1.3864876900000001</v>
      </c>
    </row>
    <row r="1611" spans="1:13">
      <c r="A1611" s="55" t="str">
        <f t="shared" si="25"/>
        <v>Y0ECRDD</v>
      </c>
      <c r="B1611" s="55" t="s">
        <v>1953</v>
      </c>
      <c r="C1611" s="55" t="s">
        <v>58</v>
      </c>
      <c r="D1611" s="55"/>
      <c r="G1611" s="250">
        <v>1609</v>
      </c>
      <c r="H1611" s="253" t="s">
        <v>1157</v>
      </c>
      <c r="I1611" s="253" t="s">
        <v>3066</v>
      </c>
      <c r="J1611" s="75">
        <v>45146</v>
      </c>
      <c r="K1611" s="75">
        <v>45146</v>
      </c>
      <c r="L1611" s="256">
        <v>0.16701083</v>
      </c>
      <c r="M1611" s="251">
        <v>0.16701083</v>
      </c>
    </row>
    <row r="1612" spans="1:13">
      <c r="A1612" s="55" t="str">
        <f t="shared" si="25"/>
        <v>Y0ECRWD</v>
      </c>
      <c r="B1612" s="55" t="s">
        <v>1953</v>
      </c>
      <c r="C1612" s="55" t="s">
        <v>59</v>
      </c>
      <c r="D1612" s="55"/>
      <c r="G1612" s="250">
        <v>1610</v>
      </c>
      <c r="H1612" s="253" t="s">
        <v>1171</v>
      </c>
      <c r="I1612" s="253" t="s">
        <v>3069</v>
      </c>
      <c r="J1612" s="75">
        <v>45146</v>
      </c>
      <c r="K1612" s="75">
        <v>45146</v>
      </c>
      <c r="L1612" s="256">
        <v>1.1658066</v>
      </c>
      <c r="M1612" s="251">
        <v>1.1658066</v>
      </c>
    </row>
    <row r="1613" spans="1:13">
      <c r="A1613" s="55" t="str">
        <f t="shared" si="25"/>
        <v>Y0EEDDD</v>
      </c>
      <c r="B1613" s="55" t="s">
        <v>1945</v>
      </c>
      <c r="C1613" s="55" t="s">
        <v>1954</v>
      </c>
      <c r="D1613" s="55"/>
      <c r="G1613" s="250">
        <v>1611</v>
      </c>
      <c r="H1613" s="253" t="s">
        <v>1348</v>
      </c>
      <c r="I1613" s="253" t="s">
        <v>3082</v>
      </c>
      <c r="J1613" s="75">
        <v>45146</v>
      </c>
      <c r="K1613" s="75">
        <v>45146</v>
      </c>
      <c r="L1613" s="256">
        <v>0.18135365000000001</v>
      </c>
      <c r="M1613" s="251">
        <v>0.18135365000000001</v>
      </c>
    </row>
    <row r="1614" spans="1:13">
      <c r="A1614" s="55" t="str">
        <f t="shared" si="25"/>
        <v>Y0EERDD</v>
      </c>
      <c r="B1614" s="55" t="s">
        <v>1945</v>
      </c>
      <c r="C1614" s="55" t="s">
        <v>58</v>
      </c>
      <c r="D1614" s="55"/>
      <c r="G1614" s="250">
        <v>1612</v>
      </c>
      <c r="H1614" s="254" t="s">
        <v>1343</v>
      </c>
      <c r="I1614" s="253" t="s">
        <v>3086</v>
      </c>
      <c r="J1614" s="75">
        <v>45146</v>
      </c>
      <c r="K1614" s="75">
        <v>45146</v>
      </c>
      <c r="L1614" s="256">
        <v>0.16641785000000001</v>
      </c>
      <c r="M1614" s="251">
        <v>0.16641785000000001</v>
      </c>
    </row>
    <row r="1615" spans="1:13">
      <c r="A1615" s="55" t="str">
        <f t="shared" si="25"/>
        <v>Y0ESSWD</v>
      </c>
      <c r="B1615" s="55" t="s">
        <v>1940</v>
      </c>
      <c r="C1615" s="55" t="s">
        <v>1975</v>
      </c>
      <c r="D1615" s="55"/>
      <c r="G1615" s="250">
        <v>1613</v>
      </c>
      <c r="H1615" s="253" t="s">
        <v>495</v>
      </c>
      <c r="I1615" s="253" t="s">
        <v>3081</v>
      </c>
      <c r="J1615" s="75">
        <v>45146</v>
      </c>
      <c r="K1615" s="75">
        <v>45146</v>
      </c>
      <c r="L1615" s="256">
        <v>1.25280167</v>
      </c>
      <c r="M1615" s="251">
        <v>1.25280167</v>
      </c>
    </row>
    <row r="1616" spans="1:13">
      <c r="A1616" s="55" t="str">
        <f t="shared" si="25"/>
        <v>Y0ESRDD</v>
      </c>
      <c r="B1616" s="55" t="s">
        <v>1940</v>
      </c>
      <c r="C1616" s="55" t="s">
        <v>58</v>
      </c>
      <c r="D1616" s="55"/>
      <c r="G1616" s="250">
        <v>1614</v>
      </c>
      <c r="H1616" s="253" t="s">
        <v>474</v>
      </c>
      <c r="I1616" s="253" t="s">
        <v>3077</v>
      </c>
      <c r="J1616" s="75">
        <v>45146</v>
      </c>
      <c r="K1616" s="75">
        <v>45146</v>
      </c>
      <c r="L1616" s="256">
        <v>0.16443184999999999</v>
      </c>
      <c r="M1616" s="251">
        <v>0.16443184999999999</v>
      </c>
    </row>
    <row r="1617" spans="1:13">
      <c r="A1617" s="55" t="str">
        <f t="shared" si="25"/>
        <v>Y0EEDWD</v>
      </c>
      <c r="B1617" s="55" t="s">
        <v>1945</v>
      </c>
      <c r="C1617" s="55" t="s">
        <v>1946</v>
      </c>
      <c r="D1617" s="55"/>
      <c r="G1617" s="250">
        <v>1615</v>
      </c>
      <c r="H1617" s="253" t="s">
        <v>1360</v>
      </c>
      <c r="I1617" s="253" t="s">
        <v>3085</v>
      </c>
      <c r="J1617" s="75">
        <v>45146</v>
      </c>
      <c r="K1617" s="75">
        <v>45146</v>
      </c>
      <c r="L1617" s="256">
        <v>1.1957646</v>
      </c>
      <c r="M1617" s="251">
        <v>1.1957646</v>
      </c>
    </row>
    <row r="1618" spans="1:13">
      <c r="A1618" s="55" t="str">
        <f t="shared" si="25"/>
        <v>Y0ESDDD</v>
      </c>
      <c r="B1618" s="55" t="s">
        <v>1940</v>
      </c>
      <c r="C1618" s="55" t="s">
        <v>1954</v>
      </c>
      <c r="D1618" s="55"/>
      <c r="G1618" s="250">
        <v>1616</v>
      </c>
      <c r="H1618" s="253" t="s">
        <v>477</v>
      </c>
      <c r="I1618" s="253" t="s">
        <v>3071</v>
      </c>
      <c r="J1618" s="75">
        <v>45146</v>
      </c>
      <c r="K1618" s="75">
        <v>45146</v>
      </c>
      <c r="L1618" s="256">
        <v>0.16712129000000001</v>
      </c>
      <c r="M1618" s="251">
        <v>0.16712129000000001</v>
      </c>
    </row>
    <row r="1619" spans="1:13">
      <c r="A1619" s="55" t="str">
        <f t="shared" si="25"/>
        <v>Y0ESIDD</v>
      </c>
      <c r="B1619" s="55" t="s">
        <v>1940</v>
      </c>
      <c r="C1619" s="55" t="s">
        <v>67</v>
      </c>
      <c r="D1619" s="55"/>
      <c r="G1619" s="250">
        <v>1617</v>
      </c>
      <c r="H1619" s="253" t="s">
        <v>483</v>
      </c>
      <c r="I1619" s="253" t="s">
        <v>3076</v>
      </c>
      <c r="J1619" s="75">
        <v>45146</v>
      </c>
      <c r="K1619" s="75">
        <v>45146</v>
      </c>
      <c r="L1619" s="256">
        <v>0.25664055000000002</v>
      </c>
      <c r="M1619" s="251">
        <v>0.25664055000000002</v>
      </c>
    </row>
    <row r="1620" spans="1:13">
      <c r="A1620" s="55" t="str">
        <f t="shared" si="25"/>
        <v>IgnoreIgnore</v>
      </c>
      <c r="B1620" s="55" t="s">
        <v>1291</v>
      </c>
      <c r="C1620" s="55" t="s">
        <v>1291</v>
      </c>
      <c r="D1620" s="55"/>
      <c r="G1620" s="250">
        <v>1618</v>
      </c>
      <c r="H1620" s="253" t="s">
        <v>4311</v>
      </c>
      <c r="I1620" s="253" t="s">
        <v>4312</v>
      </c>
      <c r="J1620" s="75">
        <v>45146</v>
      </c>
      <c r="K1620" s="75">
        <v>45146</v>
      </c>
      <c r="L1620" s="256">
        <v>1.1658066</v>
      </c>
      <c r="M1620" s="251">
        <v>1.1658066</v>
      </c>
    </row>
    <row r="1621" spans="1:13">
      <c r="A1621" s="55" t="str">
        <f t="shared" si="25"/>
        <v>IgnoreIgnore</v>
      </c>
      <c r="B1621" s="55" t="s">
        <v>1291</v>
      </c>
      <c r="C1621" s="55" t="s">
        <v>1291</v>
      </c>
      <c r="D1621" s="55"/>
      <c r="G1621" s="250">
        <v>1619</v>
      </c>
      <c r="H1621" s="253" t="s">
        <v>4313</v>
      </c>
      <c r="I1621" s="253" t="s">
        <v>4314</v>
      </c>
      <c r="J1621" s="75">
        <v>45146</v>
      </c>
      <c r="K1621" s="75">
        <v>45146</v>
      </c>
      <c r="L1621" s="256">
        <v>1.1882568899999999</v>
      </c>
      <c r="M1621" s="251">
        <v>1.1882568899999999</v>
      </c>
    </row>
    <row r="1622" spans="1:13">
      <c r="A1622" s="55" t="str">
        <f t="shared" si="25"/>
        <v>Y0ESRWD</v>
      </c>
      <c r="B1622" s="55" t="s">
        <v>1940</v>
      </c>
      <c r="C1622" s="55" t="s">
        <v>59</v>
      </c>
      <c r="D1622" s="55"/>
      <c r="G1622" s="250">
        <v>1620</v>
      </c>
      <c r="H1622" s="253" t="s">
        <v>506</v>
      </c>
      <c r="I1622" s="253" t="s">
        <v>3080</v>
      </c>
      <c r="J1622" s="75">
        <v>45146</v>
      </c>
      <c r="K1622" s="75">
        <v>45146</v>
      </c>
      <c r="L1622" s="256">
        <v>1.3864876900000001</v>
      </c>
      <c r="M1622" s="251">
        <v>1.3864876900000001</v>
      </c>
    </row>
    <row r="1623" spans="1:13">
      <c r="A1623" s="55" t="str">
        <f t="shared" si="25"/>
        <v>Y0ESSDD</v>
      </c>
      <c r="B1623" s="55" t="s">
        <v>1940</v>
      </c>
      <c r="C1623" s="55" t="s">
        <v>1971</v>
      </c>
      <c r="D1623" s="55"/>
      <c r="G1623" s="250">
        <v>1621</v>
      </c>
      <c r="H1623" s="253" t="s">
        <v>491</v>
      </c>
      <c r="I1623" s="253" t="s">
        <v>3075</v>
      </c>
      <c r="J1623" s="75">
        <v>45146</v>
      </c>
      <c r="K1623" s="75">
        <v>45146</v>
      </c>
      <c r="L1623" s="256">
        <v>0.16739075</v>
      </c>
      <c r="M1623" s="251">
        <v>0.16739075</v>
      </c>
    </row>
    <row r="1624" spans="1:13">
      <c r="A1624" s="55" t="str">
        <f t="shared" si="25"/>
        <v>IgnoreIgnore</v>
      </c>
      <c r="B1624" s="55" t="s">
        <v>1291</v>
      </c>
      <c r="C1624" s="55" t="s">
        <v>1291</v>
      </c>
      <c r="D1624" s="55"/>
      <c r="G1624" s="250">
        <v>1622</v>
      </c>
      <c r="H1624" s="253" t="s">
        <v>4315</v>
      </c>
      <c r="I1624" s="253" t="s">
        <v>4316</v>
      </c>
      <c r="J1624" s="75">
        <v>45146</v>
      </c>
      <c r="K1624" s="75">
        <v>45146</v>
      </c>
      <c r="L1624" s="256">
        <v>1.51886973</v>
      </c>
      <c r="M1624" s="251">
        <v>1.51886973</v>
      </c>
    </row>
    <row r="1625" spans="1:13">
      <c r="A1625" s="55" t="str">
        <f t="shared" si="25"/>
        <v>Y0AIDDD</v>
      </c>
      <c r="B1625" s="55" t="s">
        <v>2891</v>
      </c>
      <c r="C1625" s="55" t="s">
        <v>1954</v>
      </c>
      <c r="D1625" s="55"/>
      <c r="G1625" s="250">
        <v>1623</v>
      </c>
      <c r="H1625" s="253" t="s">
        <v>3468</v>
      </c>
      <c r="I1625" s="253" t="s">
        <v>3145</v>
      </c>
      <c r="J1625" s="75">
        <v>45146</v>
      </c>
      <c r="K1625" s="75">
        <v>45146</v>
      </c>
      <c r="L1625" s="256">
        <v>1.4182699999999999E-3</v>
      </c>
      <c r="M1625" s="251">
        <v>1.4182699999999999E-3</v>
      </c>
    </row>
    <row r="1626" spans="1:13">
      <c r="A1626" s="55" t="str">
        <f t="shared" si="25"/>
        <v>Y0AIDWD</v>
      </c>
      <c r="B1626" s="55" t="s">
        <v>2891</v>
      </c>
      <c r="C1626" s="55" t="s">
        <v>1946</v>
      </c>
      <c r="D1626" s="55"/>
      <c r="G1626" s="250">
        <v>1624</v>
      </c>
      <c r="H1626" s="253" t="s">
        <v>3486</v>
      </c>
      <c r="I1626" s="253" t="s">
        <v>3148</v>
      </c>
      <c r="J1626" s="75">
        <v>45146</v>
      </c>
      <c r="K1626" s="75">
        <v>45146</v>
      </c>
      <c r="L1626" s="256">
        <v>5.00162E-3</v>
      </c>
      <c r="M1626" s="251">
        <v>5.00162E-3</v>
      </c>
    </row>
    <row r="1627" spans="1:13">
      <c r="A1627" s="55" t="str">
        <f t="shared" si="25"/>
        <v>Y0BLDDD</v>
      </c>
      <c r="B1627" s="55" t="s">
        <v>2899</v>
      </c>
      <c r="C1627" s="55" t="s">
        <v>1954</v>
      </c>
      <c r="D1627" s="55"/>
      <c r="G1627" s="250">
        <v>1625</v>
      </c>
      <c r="H1627" s="253" t="s">
        <v>3462</v>
      </c>
      <c r="I1627" s="253" t="s">
        <v>3096</v>
      </c>
      <c r="J1627" s="75">
        <v>45146</v>
      </c>
      <c r="K1627" s="75">
        <v>45146</v>
      </c>
      <c r="L1627" s="256">
        <v>2.1271300000000001E-3</v>
      </c>
      <c r="M1627" s="251">
        <v>2.1271300000000001E-3</v>
      </c>
    </row>
    <row r="1628" spans="1:13">
      <c r="A1628" s="55" t="str">
        <f t="shared" si="25"/>
        <v>Y0BLDWD</v>
      </c>
      <c r="B1628" s="55" t="s">
        <v>2899</v>
      </c>
      <c r="C1628" s="55" t="s">
        <v>1946</v>
      </c>
      <c r="D1628" s="55"/>
      <c r="G1628" s="250">
        <v>1626</v>
      </c>
      <c r="H1628" s="253" t="s">
        <v>3495</v>
      </c>
      <c r="I1628" s="253" t="s">
        <v>3099</v>
      </c>
      <c r="J1628" s="75">
        <v>45146</v>
      </c>
      <c r="K1628" s="75">
        <v>45146</v>
      </c>
      <c r="L1628" s="256">
        <v>1.473171E-2</v>
      </c>
      <c r="M1628" s="251">
        <v>1.473171E-2</v>
      </c>
    </row>
    <row r="1629" spans="1:13">
      <c r="A1629" s="55" t="str">
        <f t="shared" si="25"/>
        <v>Y0AISWD</v>
      </c>
      <c r="B1629" s="55" t="s">
        <v>2891</v>
      </c>
      <c r="C1629" s="55" t="s">
        <v>1975</v>
      </c>
      <c r="D1629" s="55"/>
      <c r="G1629" s="250">
        <v>1627</v>
      </c>
      <c r="H1629" s="253" t="s">
        <v>3491</v>
      </c>
      <c r="I1629" s="253" t="s">
        <v>3152</v>
      </c>
      <c r="J1629" s="75">
        <v>45146</v>
      </c>
      <c r="K1629" s="75">
        <v>45146</v>
      </c>
      <c r="L1629" s="256">
        <v>4.2394299999999998E-3</v>
      </c>
      <c r="M1629" s="251">
        <v>4.2394299999999998E-3</v>
      </c>
    </row>
    <row r="1630" spans="1:13">
      <c r="A1630" s="55" t="str">
        <f t="shared" si="25"/>
        <v>Y0AISDD</v>
      </c>
      <c r="B1630" s="55" t="s">
        <v>2891</v>
      </c>
      <c r="C1630" s="55" t="s">
        <v>1971</v>
      </c>
      <c r="D1630" s="55"/>
      <c r="G1630" s="250">
        <v>1628</v>
      </c>
      <c r="H1630" s="253" t="s">
        <v>3465</v>
      </c>
      <c r="I1630" s="253" t="s">
        <v>3149</v>
      </c>
      <c r="J1630" s="75">
        <v>45146</v>
      </c>
      <c r="K1630" s="75">
        <v>45146</v>
      </c>
      <c r="L1630" s="256">
        <v>1.1594800000000001E-3</v>
      </c>
      <c r="M1630" s="251">
        <v>1.1594800000000001E-3</v>
      </c>
    </row>
    <row r="1631" spans="1:13">
      <c r="A1631" s="55" t="str">
        <f t="shared" si="25"/>
        <v>Y0BLDDI</v>
      </c>
      <c r="B1631" s="55" t="s">
        <v>2899</v>
      </c>
      <c r="C1631" s="55" t="s">
        <v>4304</v>
      </c>
      <c r="D1631" s="55"/>
      <c r="G1631" s="250">
        <v>1629</v>
      </c>
      <c r="H1631" s="253">
        <v>125</v>
      </c>
      <c r="I1631" s="253" t="s">
        <v>3100</v>
      </c>
      <c r="J1631" s="75">
        <v>45146</v>
      </c>
      <c r="K1631" s="75">
        <v>45146</v>
      </c>
      <c r="L1631" s="256">
        <v>2.0381700000000002E-3</v>
      </c>
      <c r="M1631" s="251">
        <v>2.0381700000000002E-3</v>
      </c>
    </row>
    <row r="1632" spans="1:13">
      <c r="A1632" s="55" t="str">
        <f t="shared" si="25"/>
        <v>Y0ECDWD</v>
      </c>
      <c r="B1632" s="55" t="s">
        <v>1953</v>
      </c>
      <c r="C1632" s="55" t="s">
        <v>1946</v>
      </c>
      <c r="D1632" s="55"/>
      <c r="G1632" s="250">
        <v>1630</v>
      </c>
      <c r="H1632" s="253" t="s">
        <v>1173</v>
      </c>
      <c r="I1632" s="253" t="s">
        <v>3065</v>
      </c>
      <c r="J1632" s="75">
        <v>45146</v>
      </c>
      <c r="K1632" s="75">
        <v>45146</v>
      </c>
      <c r="L1632" s="256">
        <v>1.1882568899999999</v>
      </c>
      <c r="M1632" s="251">
        <v>1.1882568899999999</v>
      </c>
    </row>
    <row r="1633" spans="1:13">
      <c r="A1633" s="55" t="str">
        <f t="shared" si="25"/>
        <v>Y0ECDDD</v>
      </c>
      <c r="B1633" s="55" t="s">
        <v>1953</v>
      </c>
      <c r="C1633" s="55" t="s">
        <v>1954</v>
      </c>
      <c r="D1633" s="55"/>
      <c r="G1633" s="250">
        <v>1631</v>
      </c>
      <c r="H1633" s="253" t="s">
        <v>1161</v>
      </c>
      <c r="I1633" s="253" t="s">
        <v>3062</v>
      </c>
      <c r="J1633" s="75">
        <v>45147</v>
      </c>
      <c r="K1633" s="75">
        <v>45147</v>
      </c>
      <c r="L1633" s="256">
        <v>0.17345761000000001</v>
      </c>
      <c r="M1633" s="251">
        <v>0.17345761000000001</v>
      </c>
    </row>
    <row r="1634" spans="1:13">
      <c r="A1634" s="55" t="str">
        <f t="shared" si="25"/>
        <v>Y0ECRDD</v>
      </c>
      <c r="B1634" s="55" t="s">
        <v>1953</v>
      </c>
      <c r="C1634" s="55" t="s">
        <v>58</v>
      </c>
      <c r="D1634" s="55"/>
      <c r="G1634" s="250">
        <v>1632</v>
      </c>
      <c r="H1634" s="253" t="s">
        <v>1157</v>
      </c>
      <c r="I1634" s="253" t="s">
        <v>3066</v>
      </c>
      <c r="J1634" s="75">
        <v>45147</v>
      </c>
      <c r="K1634" s="75">
        <v>45147</v>
      </c>
      <c r="L1634" s="256">
        <v>0.16788375999999999</v>
      </c>
      <c r="M1634" s="251">
        <v>0.16788375999999999</v>
      </c>
    </row>
    <row r="1635" spans="1:13">
      <c r="A1635" s="55" t="str">
        <f t="shared" si="25"/>
        <v>Y0EERDD</v>
      </c>
      <c r="B1635" s="55" t="s">
        <v>1945</v>
      </c>
      <c r="C1635" s="55" t="s">
        <v>58</v>
      </c>
      <c r="D1635" s="55"/>
      <c r="G1635" s="250">
        <v>1633</v>
      </c>
      <c r="H1635" s="253" t="s">
        <v>1343</v>
      </c>
      <c r="I1635" s="253" t="s">
        <v>3086</v>
      </c>
      <c r="J1635" s="75">
        <v>45147</v>
      </c>
      <c r="K1635" s="75">
        <v>45147</v>
      </c>
      <c r="L1635" s="251">
        <v>0.17737198000000001</v>
      </c>
      <c r="M1635" s="251">
        <v>0.17737198000000001</v>
      </c>
    </row>
    <row r="1636" spans="1:13">
      <c r="A1636" s="55" t="str">
        <f t="shared" si="25"/>
        <v>Y0ESRDD</v>
      </c>
      <c r="B1636" s="55" t="s">
        <v>1940</v>
      </c>
      <c r="C1636" s="55" t="s">
        <v>58</v>
      </c>
      <c r="D1636" s="55"/>
      <c r="G1636" s="250">
        <v>1634</v>
      </c>
      <c r="H1636" s="253" t="s">
        <v>474</v>
      </c>
      <c r="I1636" s="253" t="s">
        <v>3077</v>
      </c>
      <c r="J1636" s="75">
        <v>45147</v>
      </c>
      <c r="K1636" s="75">
        <v>45147</v>
      </c>
      <c r="L1636" s="256">
        <v>0.17699165</v>
      </c>
      <c r="M1636" s="251">
        <v>0.17699165</v>
      </c>
    </row>
    <row r="1637" spans="1:13">
      <c r="A1637" s="55" t="str">
        <f t="shared" si="25"/>
        <v>Y0ESIDD</v>
      </c>
      <c r="B1637" s="55" t="s">
        <v>1940</v>
      </c>
      <c r="C1637" s="55" t="s">
        <v>67</v>
      </c>
      <c r="D1637" s="55"/>
      <c r="G1637" s="250">
        <v>1635</v>
      </c>
      <c r="H1637" s="253" t="s">
        <v>483</v>
      </c>
      <c r="I1637" s="253" t="s">
        <v>3076</v>
      </c>
      <c r="J1637" s="75">
        <v>45147</v>
      </c>
      <c r="K1637" s="75">
        <v>45147</v>
      </c>
      <c r="L1637" s="256">
        <v>0.27574148999999998</v>
      </c>
      <c r="M1637" s="251">
        <v>0.27574148999999998</v>
      </c>
    </row>
    <row r="1638" spans="1:13">
      <c r="A1638" s="55" t="str">
        <f t="shared" si="25"/>
        <v>Y0BLDDI</v>
      </c>
      <c r="B1638" s="55" t="s">
        <v>2899</v>
      </c>
      <c r="C1638" s="55" t="s">
        <v>4304</v>
      </c>
      <c r="D1638" s="55"/>
      <c r="G1638" s="250">
        <v>1636</v>
      </c>
      <c r="H1638" s="253">
        <v>125</v>
      </c>
      <c r="I1638" s="253" t="s">
        <v>3100</v>
      </c>
      <c r="J1638" s="75">
        <v>45147</v>
      </c>
      <c r="K1638" s="75">
        <v>45147</v>
      </c>
      <c r="L1638" s="256">
        <v>1.90905E-3</v>
      </c>
      <c r="M1638" s="251">
        <v>1.90905E-3</v>
      </c>
    </row>
    <row r="1639" spans="1:13">
      <c r="A1639" s="55" t="str">
        <f t="shared" si="25"/>
        <v>Y0ESSDD</v>
      </c>
      <c r="B1639" s="55" t="s">
        <v>1940</v>
      </c>
      <c r="C1639" s="55" t="s">
        <v>1971</v>
      </c>
      <c r="D1639" s="55"/>
      <c r="G1639" s="250">
        <v>1637</v>
      </c>
      <c r="H1639" s="253" t="s">
        <v>491</v>
      </c>
      <c r="I1639" s="253" t="s">
        <v>3075</v>
      </c>
      <c r="J1639" s="75">
        <v>45147</v>
      </c>
      <c r="K1639" s="75">
        <v>45147</v>
      </c>
      <c r="L1639" s="256">
        <v>0.18016156999999999</v>
      </c>
      <c r="M1639" s="251">
        <v>0.18016156999999999</v>
      </c>
    </row>
    <row r="1640" spans="1:13">
      <c r="A1640" s="55" t="str">
        <f t="shared" si="25"/>
        <v>Y0ESDDD</v>
      </c>
      <c r="B1640" s="55" t="s">
        <v>1940</v>
      </c>
      <c r="C1640" s="55" t="s">
        <v>1954</v>
      </c>
      <c r="D1640" s="55"/>
      <c r="G1640" s="250">
        <v>1638</v>
      </c>
      <c r="H1640" s="253" t="s">
        <v>477</v>
      </c>
      <c r="I1640" s="253" t="s">
        <v>3071</v>
      </c>
      <c r="J1640" s="75">
        <v>45147</v>
      </c>
      <c r="K1640" s="75">
        <v>45147</v>
      </c>
      <c r="L1640" s="256">
        <v>0.17966299999999999</v>
      </c>
      <c r="M1640" s="251">
        <v>0.17966299999999999</v>
      </c>
    </row>
    <row r="1641" spans="1:13">
      <c r="A1641" s="55" t="str">
        <f t="shared" si="25"/>
        <v>Y0AIDDD</v>
      </c>
      <c r="B1641" s="55" t="s">
        <v>2891</v>
      </c>
      <c r="C1641" s="55" t="s">
        <v>1954</v>
      </c>
      <c r="D1641" s="55"/>
      <c r="G1641" s="250">
        <v>1639</v>
      </c>
      <c r="H1641" s="253" t="s">
        <v>3468</v>
      </c>
      <c r="I1641" s="253" t="s">
        <v>3145</v>
      </c>
      <c r="J1641" s="75">
        <v>45147</v>
      </c>
      <c r="K1641" s="75">
        <v>45147</v>
      </c>
      <c r="L1641" s="256">
        <v>2.1616299999999999E-3</v>
      </c>
      <c r="M1641" s="251">
        <v>2.1616299999999999E-3</v>
      </c>
    </row>
    <row r="1642" spans="1:13">
      <c r="A1642" s="55" t="str">
        <f t="shared" si="25"/>
        <v>Y0BLDDD</v>
      </c>
      <c r="B1642" s="55" t="s">
        <v>2899</v>
      </c>
      <c r="C1642" s="55" t="s">
        <v>1954</v>
      </c>
      <c r="D1642" s="55"/>
      <c r="G1642" s="250">
        <v>1640</v>
      </c>
      <c r="H1642" s="253" t="s">
        <v>3462</v>
      </c>
      <c r="I1642" s="253" t="s">
        <v>3096</v>
      </c>
      <c r="J1642" s="75">
        <v>45147</v>
      </c>
      <c r="K1642" s="75">
        <v>45147</v>
      </c>
      <c r="L1642" s="251">
        <v>1.9980200000000001E-3</v>
      </c>
      <c r="M1642" s="251">
        <v>1.9980200000000001E-3</v>
      </c>
    </row>
    <row r="1643" spans="1:13">
      <c r="A1643" s="55" t="str">
        <f t="shared" si="25"/>
        <v>Y0AISDD</v>
      </c>
      <c r="B1643" s="55" t="s">
        <v>2891</v>
      </c>
      <c r="C1643" s="55" t="s">
        <v>1971</v>
      </c>
      <c r="D1643" s="55"/>
      <c r="G1643" s="250">
        <v>1641</v>
      </c>
      <c r="H1643" s="253" t="s">
        <v>3465</v>
      </c>
      <c r="I1643" s="253" t="s">
        <v>3149</v>
      </c>
      <c r="J1643" s="75">
        <v>45147</v>
      </c>
      <c r="K1643" s="75">
        <v>45147</v>
      </c>
      <c r="L1643" s="256">
        <v>2.0317199999999999E-3</v>
      </c>
      <c r="M1643" s="251">
        <v>2.0317199999999999E-3</v>
      </c>
    </row>
    <row r="1644" spans="1:13">
      <c r="A1644" s="55" t="str">
        <f t="shared" si="25"/>
        <v>Y0EEDDD</v>
      </c>
      <c r="B1644" s="55" t="s">
        <v>1945</v>
      </c>
      <c r="C1644" s="55" t="s">
        <v>1954</v>
      </c>
      <c r="D1644" s="55"/>
      <c r="G1644" s="250">
        <v>1642</v>
      </c>
      <c r="H1644" s="253" t="s">
        <v>1348</v>
      </c>
      <c r="I1644" s="253" t="s">
        <v>3082</v>
      </c>
      <c r="J1644" s="75">
        <v>45147</v>
      </c>
      <c r="K1644" s="75">
        <v>45147</v>
      </c>
      <c r="L1644" s="256">
        <v>0.19271253999999999</v>
      </c>
      <c r="M1644" s="251">
        <v>0.19271253999999999</v>
      </c>
    </row>
    <row r="1645" spans="1:13">
      <c r="A1645" s="55" t="str">
        <f t="shared" si="25"/>
        <v>Y0ECRDD</v>
      </c>
      <c r="B1645" s="55" t="s">
        <v>1953</v>
      </c>
      <c r="C1645" s="55" t="s">
        <v>58</v>
      </c>
      <c r="D1645" s="55"/>
      <c r="G1645" s="250">
        <v>1643</v>
      </c>
      <c r="H1645" s="253" t="s">
        <v>1157</v>
      </c>
      <c r="I1645" s="253" t="s">
        <v>3066</v>
      </c>
      <c r="J1645" s="75">
        <v>45148</v>
      </c>
      <c r="K1645" s="75">
        <v>45148</v>
      </c>
      <c r="L1645" s="256">
        <v>0.16803225999999999</v>
      </c>
      <c r="M1645" s="251">
        <v>0.16803225999999999</v>
      </c>
    </row>
    <row r="1646" spans="1:13">
      <c r="A1646" s="55" t="str">
        <f t="shared" si="25"/>
        <v>Y0ECDDD</v>
      </c>
      <c r="B1646" s="55" t="s">
        <v>1953</v>
      </c>
      <c r="C1646" s="55" t="s">
        <v>1954</v>
      </c>
      <c r="D1646" s="55"/>
      <c r="G1646" s="250">
        <v>1644</v>
      </c>
      <c r="H1646" s="253" t="s">
        <v>1161</v>
      </c>
      <c r="I1646" s="253" t="s">
        <v>3062</v>
      </c>
      <c r="J1646" s="75">
        <v>45148</v>
      </c>
      <c r="K1646" s="75">
        <v>45148</v>
      </c>
      <c r="L1646" s="256">
        <v>0.16233800000000001</v>
      </c>
      <c r="M1646" s="251">
        <v>0.16233800000000001</v>
      </c>
    </row>
    <row r="1647" spans="1:13">
      <c r="A1647" s="55" t="str">
        <f t="shared" si="25"/>
        <v>Y0EERDD</v>
      </c>
      <c r="B1647" s="55" t="s">
        <v>1945</v>
      </c>
      <c r="C1647" s="55" t="s">
        <v>58</v>
      </c>
      <c r="D1647" s="55"/>
      <c r="G1647" s="250">
        <v>1645</v>
      </c>
      <c r="H1647" s="253" t="s">
        <v>1343</v>
      </c>
      <c r="I1647" s="253" t="s">
        <v>3086</v>
      </c>
      <c r="J1647" s="75">
        <v>45148</v>
      </c>
      <c r="K1647" s="75">
        <v>45148</v>
      </c>
      <c r="L1647" s="256">
        <v>0.11703138</v>
      </c>
      <c r="M1647" s="251">
        <v>0.11703138</v>
      </c>
    </row>
    <row r="1648" spans="1:13">
      <c r="A1648" s="55" t="str">
        <f t="shared" si="25"/>
        <v>Y0ESRDD</v>
      </c>
      <c r="B1648" s="55" t="s">
        <v>1940</v>
      </c>
      <c r="C1648" s="55" t="s">
        <v>58</v>
      </c>
      <c r="D1648" s="55"/>
      <c r="G1648" s="250">
        <v>1646</v>
      </c>
      <c r="H1648" s="253" t="s">
        <v>474</v>
      </c>
      <c r="I1648" s="253" t="s">
        <v>3077</v>
      </c>
      <c r="J1648" s="75">
        <v>45148</v>
      </c>
      <c r="K1648" s="75">
        <v>45148</v>
      </c>
      <c r="L1648" s="256">
        <v>0.11908936000000001</v>
      </c>
      <c r="M1648" s="251">
        <v>0.11908936000000001</v>
      </c>
    </row>
    <row r="1649" spans="1:13">
      <c r="A1649" s="55" t="str">
        <f t="shared" si="25"/>
        <v>Y0ESIDD</v>
      </c>
      <c r="B1649" s="55" t="s">
        <v>1940</v>
      </c>
      <c r="C1649" s="55" t="s">
        <v>67</v>
      </c>
      <c r="D1649" s="55"/>
      <c r="G1649" s="250">
        <v>1647</v>
      </c>
      <c r="H1649" s="254" t="s">
        <v>483</v>
      </c>
      <c r="I1649" s="253" t="s">
        <v>3076</v>
      </c>
      <c r="J1649" s="75">
        <v>45148</v>
      </c>
      <c r="K1649" s="75">
        <v>45148</v>
      </c>
      <c r="L1649" s="256">
        <v>0.18573155</v>
      </c>
      <c r="M1649" s="251">
        <v>0.18573155</v>
      </c>
    </row>
    <row r="1650" spans="1:13">
      <c r="A1650" s="55" t="str">
        <f t="shared" si="25"/>
        <v>Y0BLDDI</v>
      </c>
      <c r="B1650" s="55" t="s">
        <v>2899</v>
      </c>
      <c r="C1650" s="55" t="s">
        <v>4304</v>
      </c>
      <c r="D1650" s="55"/>
      <c r="G1650" s="250">
        <v>1648</v>
      </c>
      <c r="H1650" s="253">
        <v>125</v>
      </c>
      <c r="I1650" s="253" t="s">
        <v>3100</v>
      </c>
      <c r="J1650" s="75">
        <v>45148</v>
      </c>
      <c r="K1650" s="75">
        <v>45148</v>
      </c>
      <c r="L1650" s="256">
        <v>1.1257999999999999E-3</v>
      </c>
      <c r="M1650" s="251">
        <v>1.1257999999999999E-3</v>
      </c>
    </row>
    <row r="1651" spans="1:13">
      <c r="A1651" s="55" t="str">
        <f t="shared" si="25"/>
        <v>Y0ESSDD</v>
      </c>
      <c r="B1651" s="55" t="s">
        <v>1940</v>
      </c>
      <c r="C1651" s="55" t="s">
        <v>1971</v>
      </c>
      <c r="D1651" s="55"/>
      <c r="G1651" s="250">
        <v>1649</v>
      </c>
      <c r="H1651" s="253" t="s">
        <v>491</v>
      </c>
      <c r="I1651" s="253" t="s">
        <v>3075</v>
      </c>
      <c r="J1651" s="75">
        <v>45148</v>
      </c>
      <c r="K1651" s="75">
        <v>45148</v>
      </c>
      <c r="L1651" s="256">
        <v>0.12122881000000001</v>
      </c>
      <c r="M1651" s="251">
        <v>0.12122881000000001</v>
      </c>
    </row>
    <row r="1652" spans="1:13">
      <c r="A1652" s="55" t="str">
        <f t="shared" si="25"/>
        <v>Y0ESDDD</v>
      </c>
      <c r="B1652" s="55" t="s">
        <v>1940</v>
      </c>
      <c r="C1652" s="55" t="s">
        <v>1954</v>
      </c>
      <c r="D1652" s="55"/>
      <c r="G1652" s="250">
        <v>1650</v>
      </c>
      <c r="H1652" s="253" t="s">
        <v>477</v>
      </c>
      <c r="I1652" s="253" t="s">
        <v>3071</v>
      </c>
      <c r="J1652" s="75">
        <v>45148</v>
      </c>
      <c r="K1652" s="75">
        <v>45148</v>
      </c>
      <c r="L1652" s="256">
        <v>0.12178762</v>
      </c>
      <c r="M1652" s="251">
        <v>0.12178762</v>
      </c>
    </row>
    <row r="1653" spans="1:13">
      <c r="A1653" s="55" t="str">
        <f t="shared" si="25"/>
        <v>Y0AIDDD</v>
      </c>
      <c r="B1653" s="55" t="s">
        <v>2891</v>
      </c>
      <c r="C1653" s="55" t="s">
        <v>1954</v>
      </c>
      <c r="D1653" s="55"/>
      <c r="G1653" s="250">
        <v>1651</v>
      </c>
      <c r="H1653" s="253" t="s">
        <v>3468</v>
      </c>
      <c r="I1653" s="253" t="s">
        <v>3145</v>
      </c>
      <c r="J1653" s="75">
        <v>45148</v>
      </c>
      <c r="K1653" s="75">
        <v>45148</v>
      </c>
      <c r="L1653" s="256">
        <v>1.91537E-3</v>
      </c>
      <c r="M1653" s="251">
        <v>1.91537E-3</v>
      </c>
    </row>
    <row r="1654" spans="1:13">
      <c r="A1654" s="55" t="str">
        <f t="shared" si="25"/>
        <v>Y0BLDDD</v>
      </c>
      <c r="B1654" s="55" t="s">
        <v>2899</v>
      </c>
      <c r="C1654" s="55" t="s">
        <v>1954</v>
      </c>
      <c r="D1654" s="55"/>
      <c r="G1654" s="250">
        <v>1652</v>
      </c>
      <c r="H1654" s="253" t="s">
        <v>3462</v>
      </c>
      <c r="I1654" s="253" t="s">
        <v>3096</v>
      </c>
      <c r="J1654" s="75">
        <v>45148</v>
      </c>
      <c r="K1654" s="75">
        <v>45148</v>
      </c>
      <c r="L1654" s="256">
        <v>1.21485E-3</v>
      </c>
      <c r="M1654" s="251">
        <v>1.21485E-3</v>
      </c>
    </row>
    <row r="1655" spans="1:13">
      <c r="A1655" s="55" t="str">
        <f t="shared" si="25"/>
        <v>Y0AISDD</v>
      </c>
      <c r="B1655" s="55" t="s">
        <v>2891</v>
      </c>
      <c r="C1655" s="55" t="s">
        <v>1971</v>
      </c>
      <c r="D1655" s="55"/>
      <c r="G1655" s="250">
        <v>1653</v>
      </c>
      <c r="H1655" s="253" t="s">
        <v>3465</v>
      </c>
      <c r="I1655" s="253" t="s">
        <v>3149</v>
      </c>
      <c r="J1655" s="75">
        <v>45148</v>
      </c>
      <c r="K1655" s="75">
        <v>45148</v>
      </c>
      <c r="L1655" s="256">
        <v>1.7865400000000001E-3</v>
      </c>
      <c r="M1655" s="251">
        <v>1.7865400000000001E-3</v>
      </c>
    </row>
    <row r="1656" spans="1:13">
      <c r="A1656" s="55" t="str">
        <f t="shared" si="25"/>
        <v>Y0EEDDD</v>
      </c>
      <c r="B1656" s="55" t="s">
        <v>1945</v>
      </c>
      <c r="C1656" s="55" t="s">
        <v>1954</v>
      </c>
      <c r="D1656" s="55"/>
      <c r="G1656" s="250">
        <v>1654</v>
      </c>
      <c r="H1656" s="253" t="s">
        <v>1348</v>
      </c>
      <c r="I1656" s="253" t="s">
        <v>3082</v>
      </c>
      <c r="J1656" s="75">
        <v>45148</v>
      </c>
      <c r="K1656" s="75">
        <v>45148</v>
      </c>
      <c r="L1656" s="256">
        <v>0.12985837</v>
      </c>
      <c r="M1656" s="251">
        <v>0.12985837</v>
      </c>
    </row>
    <row r="1657" spans="1:13">
      <c r="A1657" s="55" t="str">
        <f t="shared" si="25"/>
        <v>Y0ECRDD</v>
      </c>
      <c r="B1657" s="55" t="s">
        <v>1953</v>
      </c>
      <c r="C1657" s="55" t="s">
        <v>58</v>
      </c>
      <c r="D1657" s="55"/>
      <c r="G1657" s="250">
        <v>1655</v>
      </c>
      <c r="H1657" s="253" t="s">
        <v>1157</v>
      </c>
      <c r="I1657" s="253" t="s">
        <v>3066</v>
      </c>
      <c r="J1657" s="75">
        <v>45149</v>
      </c>
      <c r="K1657" s="75">
        <v>45149</v>
      </c>
      <c r="L1657" s="251">
        <v>0.17679286</v>
      </c>
      <c r="M1657" s="251">
        <v>0.17679286</v>
      </c>
    </row>
    <row r="1658" spans="1:13">
      <c r="A1658" s="55" t="str">
        <f t="shared" si="25"/>
        <v>Y0ECDDD</v>
      </c>
      <c r="B1658" s="55" t="s">
        <v>1953</v>
      </c>
      <c r="C1658" s="55" t="s">
        <v>1954</v>
      </c>
      <c r="D1658" s="55"/>
      <c r="G1658" s="250">
        <v>1656</v>
      </c>
      <c r="H1658" s="253" t="s">
        <v>1161</v>
      </c>
      <c r="I1658" s="253" t="s">
        <v>3062</v>
      </c>
      <c r="J1658" s="75">
        <v>45149</v>
      </c>
      <c r="K1658" s="75">
        <v>45149</v>
      </c>
      <c r="L1658" s="251">
        <v>0.18065046000000001</v>
      </c>
      <c r="M1658" s="251">
        <v>0.18065046000000001</v>
      </c>
    </row>
    <row r="1659" spans="1:13">
      <c r="A1659" s="55" t="str">
        <f t="shared" si="25"/>
        <v>Y0EERDD</v>
      </c>
      <c r="B1659" s="55" t="s">
        <v>1945</v>
      </c>
      <c r="C1659" s="55" t="s">
        <v>58</v>
      </c>
      <c r="D1659" s="55"/>
      <c r="G1659" s="250">
        <v>1657</v>
      </c>
      <c r="H1659" s="253" t="s">
        <v>1343</v>
      </c>
      <c r="I1659" s="253" t="s">
        <v>3086</v>
      </c>
      <c r="J1659" s="75">
        <v>45149</v>
      </c>
      <c r="K1659" s="75">
        <v>45149</v>
      </c>
      <c r="L1659" s="256">
        <v>3.9405839999999998E-2</v>
      </c>
      <c r="M1659" s="251">
        <v>3.9405839999999998E-2</v>
      </c>
    </row>
    <row r="1660" spans="1:13">
      <c r="A1660" s="55" t="str">
        <f t="shared" si="25"/>
        <v>Y0ESDDD</v>
      </c>
      <c r="B1660" s="55" t="s">
        <v>1940</v>
      </c>
      <c r="C1660" s="55" t="s">
        <v>1954</v>
      </c>
      <c r="D1660" s="55"/>
      <c r="G1660" s="250">
        <v>1658</v>
      </c>
      <c r="H1660" s="253" t="s">
        <v>477</v>
      </c>
      <c r="I1660" s="253" t="s">
        <v>3071</v>
      </c>
      <c r="J1660" s="75">
        <v>45149</v>
      </c>
      <c r="K1660" s="75">
        <v>45149</v>
      </c>
      <c r="L1660" s="256">
        <v>0.19036384000000001</v>
      </c>
      <c r="M1660" s="251">
        <v>0.19036384000000001</v>
      </c>
    </row>
    <row r="1661" spans="1:13">
      <c r="A1661" s="55" t="str">
        <f t="shared" si="25"/>
        <v>Y0ESIDD</v>
      </c>
      <c r="B1661" s="55" t="s">
        <v>1940</v>
      </c>
      <c r="C1661" s="55" t="s">
        <v>67</v>
      </c>
      <c r="D1661" s="55"/>
      <c r="G1661" s="250">
        <v>1659</v>
      </c>
      <c r="H1661" s="253" t="s">
        <v>483</v>
      </c>
      <c r="I1661" s="253" t="s">
        <v>3076</v>
      </c>
      <c r="J1661" s="75">
        <v>45149</v>
      </c>
      <c r="K1661" s="75">
        <v>45149</v>
      </c>
      <c r="L1661" s="256">
        <v>0.29274918999999999</v>
      </c>
      <c r="M1661" s="251">
        <v>0.29274918999999999</v>
      </c>
    </row>
    <row r="1662" spans="1:13">
      <c r="A1662" s="55" t="str">
        <f t="shared" si="25"/>
        <v>Y0EEDDD</v>
      </c>
      <c r="B1662" s="55" t="s">
        <v>1945</v>
      </c>
      <c r="C1662" s="55" t="s">
        <v>1954</v>
      </c>
      <c r="D1662" s="55"/>
      <c r="G1662" s="250">
        <v>1660</v>
      </c>
      <c r="H1662" s="253" t="s">
        <v>1348</v>
      </c>
      <c r="I1662" s="253" t="s">
        <v>3082</v>
      </c>
      <c r="J1662" s="75">
        <v>45149</v>
      </c>
      <c r="K1662" s="75">
        <v>45149</v>
      </c>
      <c r="L1662" s="256">
        <v>4.8193590000000001E-2</v>
      </c>
      <c r="M1662" s="251">
        <v>4.8193590000000001E-2</v>
      </c>
    </row>
    <row r="1663" spans="1:13">
      <c r="A1663" s="55" t="str">
        <f t="shared" si="25"/>
        <v>Y0ESSDD</v>
      </c>
      <c r="B1663" s="55" t="s">
        <v>1940</v>
      </c>
      <c r="C1663" s="55" t="s">
        <v>1971</v>
      </c>
      <c r="D1663" s="55"/>
      <c r="G1663" s="250">
        <v>1661</v>
      </c>
      <c r="H1663" s="253" t="s">
        <v>491</v>
      </c>
      <c r="I1663" s="253" t="s">
        <v>3075</v>
      </c>
      <c r="J1663" s="75">
        <v>45149</v>
      </c>
      <c r="K1663" s="75">
        <v>45149</v>
      </c>
      <c r="L1663" s="256">
        <v>0.19105939999999999</v>
      </c>
      <c r="M1663" s="251">
        <v>0.19105939999999999</v>
      </c>
    </row>
    <row r="1664" spans="1:13">
      <c r="A1664" s="55" t="str">
        <f t="shared" si="25"/>
        <v>Y0ESRDD</v>
      </c>
      <c r="B1664" s="55" t="s">
        <v>1940</v>
      </c>
      <c r="C1664" s="55" t="s">
        <v>58</v>
      </c>
      <c r="D1664" s="55"/>
      <c r="G1664" s="250">
        <v>1662</v>
      </c>
      <c r="H1664" s="253" t="s">
        <v>474</v>
      </c>
      <c r="I1664" s="253" t="s">
        <v>3077</v>
      </c>
      <c r="J1664" s="75">
        <v>45149</v>
      </c>
      <c r="K1664" s="75">
        <v>45149</v>
      </c>
      <c r="L1664" s="251">
        <v>0.18767955</v>
      </c>
      <c r="M1664" s="251">
        <v>0.18767955</v>
      </c>
    </row>
    <row r="1665" spans="1:13">
      <c r="A1665" s="55" t="str">
        <f t="shared" si="25"/>
        <v>Y0ECDDD</v>
      </c>
      <c r="B1665" s="55" t="s">
        <v>1953</v>
      </c>
      <c r="C1665" s="55" t="s">
        <v>1954</v>
      </c>
      <c r="D1665" s="55"/>
      <c r="G1665" s="250">
        <v>1663</v>
      </c>
      <c r="H1665" s="253" t="s">
        <v>1161</v>
      </c>
      <c r="I1665" s="253" t="s">
        <v>3062</v>
      </c>
      <c r="J1665" s="75">
        <v>45151</v>
      </c>
      <c r="K1665" s="75">
        <v>45151</v>
      </c>
      <c r="L1665" s="256">
        <v>0.35834186000000001</v>
      </c>
      <c r="M1665" s="251">
        <v>0.35834186000000001</v>
      </c>
    </row>
    <row r="1666" spans="1:13">
      <c r="A1666" s="55" t="str">
        <f t="shared" si="25"/>
        <v>Y0ECRDD</v>
      </c>
      <c r="B1666" s="55" t="s">
        <v>1953</v>
      </c>
      <c r="C1666" s="55" t="s">
        <v>58</v>
      </c>
      <c r="D1666" s="55"/>
      <c r="G1666" s="250">
        <v>1664</v>
      </c>
      <c r="H1666" s="253" t="s">
        <v>1157</v>
      </c>
      <c r="I1666" s="253" t="s">
        <v>3066</v>
      </c>
      <c r="J1666" s="75">
        <v>45151</v>
      </c>
      <c r="K1666" s="75">
        <v>45151</v>
      </c>
      <c r="L1666" s="256">
        <v>0.35418993999999998</v>
      </c>
      <c r="M1666" s="251">
        <v>0.35418993999999998</v>
      </c>
    </row>
    <row r="1667" spans="1:13">
      <c r="A1667" s="55" t="str">
        <f t="shared" si="25"/>
        <v>Y0ESDDD</v>
      </c>
      <c r="B1667" s="55" t="s">
        <v>1940</v>
      </c>
      <c r="C1667" s="55" t="s">
        <v>1954</v>
      </c>
      <c r="D1667" s="55"/>
      <c r="G1667" s="250">
        <v>1665</v>
      </c>
      <c r="H1667" s="253" t="s">
        <v>477</v>
      </c>
      <c r="I1667" s="253" t="s">
        <v>3071</v>
      </c>
      <c r="J1667" s="75">
        <v>45151</v>
      </c>
      <c r="K1667" s="75">
        <v>45151</v>
      </c>
      <c r="L1667" s="256">
        <v>0.37108933999999999</v>
      </c>
      <c r="M1667" s="251">
        <v>0.37108933999999999</v>
      </c>
    </row>
    <row r="1668" spans="1:13">
      <c r="A1668" s="55" t="str">
        <f t="shared" ref="A1668:A1731" si="26">+B1668&amp;C1668</f>
        <v>Y0ESIDD</v>
      </c>
      <c r="B1668" s="55" t="s">
        <v>1940</v>
      </c>
      <c r="C1668" s="55" t="s">
        <v>67</v>
      </c>
      <c r="D1668" s="55"/>
      <c r="G1668" s="250">
        <v>1666</v>
      </c>
      <c r="H1668" s="253" t="s">
        <v>483</v>
      </c>
      <c r="I1668" s="253" t="s">
        <v>3076</v>
      </c>
      <c r="J1668" s="75">
        <v>45151</v>
      </c>
      <c r="K1668" s="75">
        <v>45151</v>
      </c>
      <c r="L1668" s="256">
        <v>0.57036706000000004</v>
      </c>
      <c r="M1668" s="251">
        <v>0.57036706000000004</v>
      </c>
    </row>
    <row r="1669" spans="1:13">
      <c r="A1669" s="55" t="str">
        <f t="shared" si="26"/>
        <v>Y0ESSDD</v>
      </c>
      <c r="B1669" s="55" t="s">
        <v>1940</v>
      </c>
      <c r="C1669" s="55" t="s">
        <v>1971</v>
      </c>
      <c r="D1669" s="55"/>
      <c r="G1669" s="250">
        <v>1667</v>
      </c>
      <c r="H1669" s="253" t="s">
        <v>491</v>
      </c>
      <c r="I1669" s="253" t="s">
        <v>3075</v>
      </c>
      <c r="J1669" s="75">
        <v>45151</v>
      </c>
      <c r="K1669" s="75">
        <v>45151</v>
      </c>
      <c r="L1669" s="256">
        <v>0.37229485000000001</v>
      </c>
      <c r="M1669" s="251">
        <v>0.37229485000000001</v>
      </c>
    </row>
    <row r="1670" spans="1:13">
      <c r="A1670" s="55" t="str">
        <f t="shared" si="26"/>
        <v>Y0ESRDD</v>
      </c>
      <c r="B1670" s="55" t="s">
        <v>1940</v>
      </c>
      <c r="C1670" s="55" t="s">
        <v>58</v>
      </c>
      <c r="D1670" s="55"/>
      <c r="G1670" s="250">
        <v>1668</v>
      </c>
      <c r="H1670" s="253" t="s">
        <v>474</v>
      </c>
      <c r="I1670" s="253" t="s">
        <v>3077</v>
      </c>
      <c r="J1670" s="75">
        <v>45151</v>
      </c>
      <c r="K1670" s="75">
        <v>45151</v>
      </c>
      <c r="L1670" s="256">
        <v>0.36574855000000001</v>
      </c>
      <c r="M1670" s="251">
        <v>0.36574855000000001</v>
      </c>
    </row>
    <row r="1671" spans="1:13">
      <c r="A1671" s="55" t="str">
        <f t="shared" si="26"/>
        <v>Y0ECDDD</v>
      </c>
      <c r="B1671" s="55" t="s">
        <v>1953</v>
      </c>
      <c r="C1671" s="55" t="s">
        <v>1954</v>
      </c>
      <c r="D1671" s="55"/>
      <c r="G1671" s="250">
        <v>1669</v>
      </c>
      <c r="H1671" s="253" t="s">
        <v>1161</v>
      </c>
      <c r="I1671" s="253" t="s">
        <v>3062</v>
      </c>
      <c r="J1671" s="75">
        <v>45152</v>
      </c>
      <c r="K1671" s="75">
        <v>45152</v>
      </c>
      <c r="L1671" s="256">
        <v>0.17309429000000001</v>
      </c>
      <c r="M1671" s="251">
        <v>0.17309429000000001</v>
      </c>
    </row>
    <row r="1672" spans="1:13">
      <c r="A1672" s="55" t="str">
        <f t="shared" si="26"/>
        <v>Y0ECRDD</v>
      </c>
      <c r="B1672" s="55" t="s">
        <v>1953</v>
      </c>
      <c r="C1672" s="55" t="s">
        <v>58</v>
      </c>
      <c r="D1672" s="55"/>
      <c r="G1672" s="250">
        <v>1670</v>
      </c>
      <c r="H1672" s="253" t="s">
        <v>1157</v>
      </c>
      <c r="I1672" s="253" t="s">
        <v>3066</v>
      </c>
      <c r="J1672" s="75">
        <v>45152</v>
      </c>
      <c r="K1672" s="75">
        <v>45152</v>
      </c>
      <c r="L1672" s="251">
        <v>0.17496144</v>
      </c>
      <c r="M1672" s="251">
        <v>0.17496144</v>
      </c>
    </row>
    <row r="1673" spans="1:13">
      <c r="A1673" s="55" t="str">
        <f t="shared" si="26"/>
        <v>Y0EERDD</v>
      </c>
      <c r="B1673" s="55" t="s">
        <v>1945</v>
      </c>
      <c r="C1673" s="55" t="s">
        <v>58</v>
      </c>
      <c r="D1673" s="55"/>
      <c r="G1673" s="250">
        <v>1671</v>
      </c>
      <c r="H1673" s="253" t="s">
        <v>1343</v>
      </c>
      <c r="I1673" s="253" t="s">
        <v>3086</v>
      </c>
      <c r="J1673" s="75">
        <v>45152</v>
      </c>
      <c r="K1673" s="75">
        <v>45152</v>
      </c>
      <c r="L1673" s="256">
        <v>0.54297941000000005</v>
      </c>
      <c r="M1673" s="251">
        <v>0.54297941000000005</v>
      </c>
    </row>
    <row r="1674" spans="1:13">
      <c r="A1674" s="55" t="str">
        <f t="shared" si="26"/>
        <v>Y0ESRDD</v>
      </c>
      <c r="B1674" s="55" t="s">
        <v>1940</v>
      </c>
      <c r="C1674" s="55" t="s">
        <v>58</v>
      </c>
      <c r="D1674" s="55"/>
      <c r="G1674" s="250">
        <v>1672</v>
      </c>
      <c r="H1674" s="253" t="s">
        <v>474</v>
      </c>
      <c r="I1674" s="253" t="s">
        <v>3077</v>
      </c>
      <c r="J1674" s="75">
        <v>45152</v>
      </c>
      <c r="K1674" s="75">
        <v>45152</v>
      </c>
      <c r="L1674" s="256">
        <v>0.15609228</v>
      </c>
      <c r="M1674" s="251">
        <v>0.15609228</v>
      </c>
    </row>
    <row r="1675" spans="1:13">
      <c r="A1675" s="55" t="str">
        <f t="shared" si="26"/>
        <v>Y0ESIDD</v>
      </c>
      <c r="B1675" s="55" t="s">
        <v>1940</v>
      </c>
      <c r="C1675" s="55" t="s">
        <v>67</v>
      </c>
      <c r="D1675" s="55"/>
      <c r="G1675" s="250">
        <v>1673</v>
      </c>
      <c r="H1675" s="253" t="s">
        <v>483</v>
      </c>
      <c r="I1675" s="253" t="s">
        <v>3076</v>
      </c>
      <c r="J1675" s="75">
        <v>45152</v>
      </c>
      <c r="K1675" s="75">
        <v>45152</v>
      </c>
      <c r="L1675" s="256">
        <v>0.24381936000000001</v>
      </c>
      <c r="M1675" s="251">
        <v>0.24381936000000001</v>
      </c>
    </row>
    <row r="1676" spans="1:13">
      <c r="A1676" s="55" t="str">
        <f t="shared" si="26"/>
        <v>Y0BLDDI</v>
      </c>
      <c r="B1676" s="55" t="s">
        <v>2899</v>
      </c>
      <c r="C1676" s="55" t="s">
        <v>4304</v>
      </c>
      <c r="D1676" s="55"/>
      <c r="G1676" s="250">
        <v>1674</v>
      </c>
      <c r="H1676" s="253">
        <v>125</v>
      </c>
      <c r="I1676" s="253" t="s">
        <v>3100</v>
      </c>
      <c r="J1676" s="75">
        <v>45152</v>
      </c>
      <c r="K1676" s="75">
        <v>45152</v>
      </c>
      <c r="L1676" s="256">
        <v>4.40369E-3</v>
      </c>
      <c r="M1676" s="251">
        <v>4.40369E-3</v>
      </c>
    </row>
    <row r="1677" spans="1:13">
      <c r="A1677" s="55" t="str">
        <f t="shared" si="26"/>
        <v>Y0ESSDD</v>
      </c>
      <c r="B1677" s="55" t="s">
        <v>1940</v>
      </c>
      <c r="C1677" s="55" t="s">
        <v>1971</v>
      </c>
      <c r="D1677" s="55"/>
      <c r="G1677" s="250">
        <v>1675</v>
      </c>
      <c r="H1677" s="253" t="s">
        <v>491</v>
      </c>
      <c r="I1677" s="253" t="s">
        <v>3075</v>
      </c>
      <c r="J1677" s="75">
        <v>45152</v>
      </c>
      <c r="K1677" s="75">
        <v>45152</v>
      </c>
      <c r="L1677" s="256">
        <v>0.15889511000000001</v>
      </c>
      <c r="M1677" s="251">
        <v>0.15889511000000001</v>
      </c>
    </row>
    <row r="1678" spans="1:13">
      <c r="A1678" s="55" t="str">
        <f t="shared" si="26"/>
        <v>Y0ESDDD</v>
      </c>
      <c r="B1678" s="55" t="s">
        <v>1940</v>
      </c>
      <c r="C1678" s="55" t="s">
        <v>1954</v>
      </c>
      <c r="D1678" s="55"/>
      <c r="G1678" s="250">
        <v>1676</v>
      </c>
      <c r="H1678" s="253" t="s">
        <v>477</v>
      </c>
      <c r="I1678" s="253" t="s">
        <v>3071</v>
      </c>
      <c r="J1678" s="75">
        <v>45152</v>
      </c>
      <c r="K1678" s="75">
        <v>45152</v>
      </c>
      <c r="L1678" s="256">
        <v>0.1587808</v>
      </c>
      <c r="M1678" s="251">
        <v>0.1587808</v>
      </c>
    </row>
    <row r="1679" spans="1:13">
      <c r="A1679" s="55" t="str">
        <f t="shared" si="26"/>
        <v>Y0AIDDD</v>
      </c>
      <c r="B1679" s="55" t="s">
        <v>2891</v>
      </c>
      <c r="C1679" s="55" t="s">
        <v>1954</v>
      </c>
      <c r="D1679" s="55"/>
      <c r="G1679" s="250">
        <v>1677</v>
      </c>
      <c r="H1679" s="253" t="s">
        <v>3468</v>
      </c>
      <c r="I1679" s="253" t="s">
        <v>3145</v>
      </c>
      <c r="J1679" s="75">
        <v>45152</v>
      </c>
      <c r="K1679" s="75">
        <v>45152</v>
      </c>
      <c r="L1679" s="256">
        <v>1.5949000000000001E-4</v>
      </c>
      <c r="M1679" s="251">
        <v>1.5949000000000001E-4</v>
      </c>
    </row>
    <row r="1680" spans="1:13">
      <c r="A1680" s="55" t="str">
        <f t="shared" si="26"/>
        <v>Y0BLDDD</v>
      </c>
      <c r="B1680" s="55" t="s">
        <v>2899</v>
      </c>
      <c r="C1680" s="55" t="s">
        <v>1954</v>
      </c>
      <c r="D1680" s="55"/>
      <c r="G1680" s="250">
        <v>1678</v>
      </c>
      <c r="H1680" s="253" t="s">
        <v>3462</v>
      </c>
      <c r="I1680" s="253" t="s">
        <v>3096</v>
      </c>
      <c r="J1680" s="75">
        <v>45152</v>
      </c>
      <c r="K1680" s="75">
        <v>45152</v>
      </c>
      <c r="L1680" s="251">
        <v>4.7600200000000002E-3</v>
      </c>
      <c r="M1680" s="251">
        <v>4.7600200000000002E-3</v>
      </c>
    </row>
    <row r="1681" spans="1:13">
      <c r="A1681" s="55" t="str">
        <f t="shared" si="26"/>
        <v>Y0EEDDD</v>
      </c>
      <c r="B1681" s="55" t="s">
        <v>1945</v>
      </c>
      <c r="C1681" s="55" t="s">
        <v>1954</v>
      </c>
      <c r="D1681" s="55"/>
      <c r="G1681" s="250">
        <v>1679</v>
      </c>
      <c r="H1681" s="253" t="s">
        <v>1348</v>
      </c>
      <c r="I1681" s="253" t="s">
        <v>3082</v>
      </c>
      <c r="J1681" s="75">
        <v>45152</v>
      </c>
      <c r="K1681" s="75">
        <v>45152</v>
      </c>
      <c r="L1681" s="256">
        <v>0.59160402000000001</v>
      </c>
      <c r="M1681" s="251">
        <v>0.59160402000000001</v>
      </c>
    </row>
    <row r="1682" spans="1:13">
      <c r="A1682" s="55" t="str">
        <f t="shared" si="26"/>
        <v>Y0ECDWD</v>
      </c>
      <c r="B1682" s="55" t="s">
        <v>1953</v>
      </c>
      <c r="C1682" s="55" t="s">
        <v>1946</v>
      </c>
      <c r="D1682" s="55"/>
      <c r="G1682" s="250">
        <v>1680</v>
      </c>
      <c r="H1682" s="253" t="s">
        <v>1173</v>
      </c>
      <c r="I1682" s="253" t="s">
        <v>3065</v>
      </c>
      <c r="J1682" s="75">
        <v>45154</v>
      </c>
      <c r="K1682" s="75">
        <v>45154</v>
      </c>
      <c r="L1682" s="256">
        <v>1.42234693</v>
      </c>
      <c r="M1682" s="251">
        <v>1.42234693</v>
      </c>
    </row>
    <row r="1683" spans="1:13">
      <c r="A1683" s="55" t="str">
        <f t="shared" si="26"/>
        <v>Y0ESDDD</v>
      </c>
      <c r="B1683" s="55" t="s">
        <v>1940</v>
      </c>
      <c r="C1683" s="55" t="s">
        <v>1954</v>
      </c>
      <c r="D1683" s="55"/>
      <c r="G1683" s="250">
        <v>1681</v>
      </c>
      <c r="H1683" s="253" t="s">
        <v>477</v>
      </c>
      <c r="I1683" s="253" t="s">
        <v>3071</v>
      </c>
      <c r="J1683" s="75">
        <v>45154</v>
      </c>
      <c r="K1683" s="75">
        <v>45154</v>
      </c>
      <c r="L1683" s="256">
        <v>0.37421823999999998</v>
      </c>
      <c r="M1683" s="251">
        <v>0.37421823999999998</v>
      </c>
    </row>
    <row r="1684" spans="1:13">
      <c r="A1684" s="55" t="str">
        <f t="shared" si="26"/>
        <v>IgnoreIgnore</v>
      </c>
      <c r="B1684" s="55" t="s">
        <v>1291</v>
      </c>
      <c r="C1684" s="55" t="s">
        <v>1291</v>
      </c>
      <c r="D1684" s="55"/>
      <c r="G1684" s="250">
        <v>1682</v>
      </c>
      <c r="H1684" s="253" t="s">
        <v>4309</v>
      </c>
      <c r="I1684" s="253" t="s">
        <v>4310</v>
      </c>
      <c r="J1684" s="75">
        <v>45154</v>
      </c>
      <c r="K1684" s="75">
        <v>45154</v>
      </c>
      <c r="L1684" s="251">
        <v>1.52092819</v>
      </c>
      <c r="M1684" s="251">
        <v>1.52092819</v>
      </c>
    </row>
    <row r="1685" spans="1:13">
      <c r="A1685" s="55" t="str">
        <f t="shared" si="26"/>
        <v>Y0ECRDD</v>
      </c>
      <c r="B1685" s="55" t="s">
        <v>1953</v>
      </c>
      <c r="C1685" s="55" t="s">
        <v>58</v>
      </c>
      <c r="D1685" s="55"/>
      <c r="G1685" s="250">
        <v>1683</v>
      </c>
      <c r="H1685" s="253" t="s">
        <v>1157</v>
      </c>
      <c r="I1685" s="253" t="s">
        <v>3066</v>
      </c>
      <c r="J1685" s="75">
        <v>45154</v>
      </c>
      <c r="K1685" s="75">
        <v>45154</v>
      </c>
      <c r="L1685" s="251">
        <v>0.35455228999999999</v>
      </c>
      <c r="M1685" s="251">
        <v>0.35455228999999999</v>
      </c>
    </row>
    <row r="1686" spans="1:13">
      <c r="A1686" s="55" t="str">
        <f t="shared" si="26"/>
        <v>Y0ECRWD</v>
      </c>
      <c r="B1686" s="55" t="s">
        <v>1953</v>
      </c>
      <c r="C1686" s="55" t="s">
        <v>59</v>
      </c>
      <c r="D1686" s="55"/>
      <c r="G1686" s="250">
        <v>1684</v>
      </c>
      <c r="H1686" s="253" t="s">
        <v>1171</v>
      </c>
      <c r="I1686" s="253" t="s">
        <v>3069</v>
      </c>
      <c r="J1686" s="75">
        <v>45154</v>
      </c>
      <c r="K1686" s="75">
        <v>45154</v>
      </c>
      <c r="L1686" s="251">
        <v>1.3974232900000001</v>
      </c>
      <c r="M1686" s="251">
        <v>1.3974232900000001</v>
      </c>
    </row>
    <row r="1687" spans="1:13">
      <c r="A1687" s="55" t="str">
        <f t="shared" si="26"/>
        <v>Y0ECDDD</v>
      </c>
      <c r="B1687" s="55" t="s">
        <v>1953</v>
      </c>
      <c r="C1687" s="55" t="s">
        <v>1954</v>
      </c>
      <c r="D1687" s="55"/>
      <c r="G1687" s="250">
        <v>1685</v>
      </c>
      <c r="H1687" s="253" t="s">
        <v>1161</v>
      </c>
      <c r="I1687" s="253" t="s">
        <v>3062</v>
      </c>
      <c r="J1687" s="75">
        <v>45154</v>
      </c>
      <c r="K1687" s="75">
        <v>45154</v>
      </c>
      <c r="L1687" s="256">
        <v>0.35149602000000002</v>
      </c>
      <c r="M1687" s="251">
        <v>0.35149602000000002</v>
      </c>
    </row>
    <row r="1688" spans="1:13">
      <c r="A1688" s="55" t="str">
        <f t="shared" si="26"/>
        <v>Y0ESSWD</v>
      </c>
      <c r="B1688" s="55" t="s">
        <v>1940</v>
      </c>
      <c r="C1688" s="55" t="s">
        <v>1975</v>
      </c>
      <c r="D1688" s="55"/>
      <c r="G1688" s="250">
        <v>1686</v>
      </c>
      <c r="H1688" s="253" t="s">
        <v>495</v>
      </c>
      <c r="I1688" s="253" t="s">
        <v>3081</v>
      </c>
      <c r="J1688" s="75">
        <v>45154</v>
      </c>
      <c r="K1688" s="75">
        <v>45154</v>
      </c>
      <c r="L1688" s="256">
        <v>1.37443183</v>
      </c>
      <c r="M1688" s="251">
        <v>1.37443183</v>
      </c>
    </row>
    <row r="1689" spans="1:13">
      <c r="A1689" s="55" t="str">
        <f t="shared" si="26"/>
        <v>Y0ESRDD</v>
      </c>
      <c r="B1689" s="55" t="s">
        <v>1940</v>
      </c>
      <c r="C1689" s="55" t="s">
        <v>58</v>
      </c>
      <c r="D1689" s="55"/>
      <c r="G1689" s="250">
        <v>1687</v>
      </c>
      <c r="H1689" s="254" t="s">
        <v>474</v>
      </c>
      <c r="I1689" s="253" t="s">
        <v>3077</v>
      </c>
      <c r="J1689" s="75">
        <v>45154</v>
      </c>
      <c r="K1689" s="75">
        <v>45154</v>
      </c>
      <c r="L1689" s="256">
        <v>0.36888238000000001</v>
      </c>
      <c r="M1689" s="251">
        <v>0.36888238000000001</v>
      </c>
    </row>
    <row r="1690" spans="1:13">
      <c r="A1690" s="55" t="str">
        <f t="shared" si="26"/>
        <v>Y0ESIDD</v>
      </c>
      <c r="B1690" s="55" t="s">
        <v>1940</v>
      </c>
      <c r="C1690" s="55" t="s">
        <v>67</v>
      </c>
      <c r="D1690" s="55"/>
      <c r="G1690" s="250">
        <v>1688</v>
      </c>
      <c r="H1690" s="253" t="s">
        <v>483</v>
      </c>
      <c r="I1690" s="253" t="s">
        <v>3076</v>
      </c>
      <c r="J1690" s="75">
        <v>45154</v>
      </c>
      <c r="K1690" s="75">
        <v>45154</v>
      </c>
      <c r="L1690" s="256">
        <v>0.57586185999999995</v>
      </c>
      <c r="M1690" s="251">
        <v>0.57586185999999995</v>
      </c>
    </row>
    <row r="1691" spans="1:13">
      <c r="A1691" s="55" t="str">
        <f t="shared" si="26"/>
        <v>IgnoreIgnore</v>
      </c>
      <c r="B1691" s="55" t="s">
        <v>1291</v>
      </c>
      <c r="C1691" s="55" t="s">
        <v>1291</v>
      </c>
      <c r="D1691" s="55"/>
      <c r="G1691" s="250">
        <v>1689</v>
      </c>
      <c r="H1691" s="253" t="s">
        <v>4311</v>
      </c>
      <c r="I1691" s="253" t="s">
        <v>4312</v>
      </c>
      <c r="J1691" s="75">
        <v>45154</v>
      </c>
      <c r="K1691" s="75">
        <v>45154</v>
      </c>
      <c r="L1691" s="256">
        <v>1.3974232900000001</v>
      </c>
      <c r="M1691" s="251">
        <v>1.3974232900000001</v>
      </c>
    </row>
    <row r="1692" spans="1:13">
      <c r="A1692" s="55" t="str">
        <f t="shared" si="26"/>
        <v>IgnoreIgnore</v>
      </c>
      <c r="B1692" s="55" t="s">
        <v>1291</v>
      </c>
      <c r="C1692" s="55" t="s">
        <v>1291</v>
      </c>
      <c r="D1692" s="55"/>
      <c r="G1692" s="250">
        <v>1690</v>
      </c>
      <c r="H1692" s="253" t="s">
        <v>4313</v>
      </c>
      <c r="I1692" s="253" t="s">
        <v>4314</v>
      </c>
      <c r="J1692" s="75">
        <v>45154</v>
      </c>
      <c r="K1692" s="75">
        <v>45154</v>
      </c>
      <c r="L1692" s="256">
        <v>1.42234693</v>
      </c>
      <c r="M1692" s="251">
        <v>1.42234693</v>
      </c>
    </row>
    <row r="1693" spans="1:13">
      <c r="A1693" s="55" t="str">
        <f t="shared" si="26"/>
        <v>Y0ESRWD</v>
      </c>
      <c r="B1693" s="55" t="s">
        <v>1940</v>
      </c>
      <c r="C1693" s="55" t="s">
        <v>59</v>
      </c>
      <c r="D1693" s="55"/>
      <c r="G1693" s="250">
        <v>1691</v>
      </c>
      <c r="H1693" s="253" t="s">
        <v>506</v>
      </c>
      <c r="I1693" s="253" t="s">
        <v>3080</v>
      </c>
      <c r="J1693" s="75">
        <v>45154</v>
      </c>
      <c r="K1693" s="75">
        <v>45154</v>
      </c>
      <c r="L1693" s="256">
        <v>1.52092819</v>
      </c>
      <c r="M1693" s="251">
        <v>1.52092819</v>
      </c>
    </row>
    <row r="1694" spans="1:13">
      <c r="A1694" s="55" t="str">
        <f t="shared" si="26"/>
        <v>Y0ESSDD</v>
      </c>
      <c r="B1694" s="55" t="s">
        <v>1940</v>
      </c>
      <c r="C1694" s="55" t="s">
        <v>1971</v>
      </c>
      <c r="D1694" s="55"/>
      <c r="G1694" s="250">
        <v>1692</v>
      </c>
      <c r="H1694" s="253" t="s">
        <v>491</v>
      </c>
      <c r="I1694" s="253" t="s">
        <v>3075</v>
      </c>
      <c r="J1694" s="75">
        <v>45154</v>
      </c>
      <c r="K1694" s="75">
        <v>45154</v>
      </c>
      <c r="L1694" s="256">
        <v>0.37548829</v>
      </c>
      <c r="M1694" s="251">
        <v>0.37548829</v>
      </c>
    </row>
    <row r="1695" spans="1:13">
      <c r="A1695" s="55" t="str">
        <f t="shared" si="26"/>
        <v>IgnoreIgnore</v>
      </c>
      <c r="B1695" s="55" t="s">
        <v>1291</v>
      </c>
      <c r="C1695" s="55" t="s">
        <v>1291</v>
      </c>
      <c r="D1695" s="55"/>
      <c r="G1695" s="250">
        <v>1693</v>
      </c>
      <c r="H1695" s="253" t="s">
        <v>4315</v>
      </c>
      <c r="I1695" s="253" t="s">
        <v>4316</v>
      </c>
      <c r="J1695" s="75">
        <v>45154</v>
      </c>
      <c r="K1695" s="75">
        <v>45154</v>
      </c>
      <c r="L1695" s="256">
        <v>1.6675687100000001</v>
      </c>
      <c r="M1695" s="251">
        <v>1.6675687100000001</v>
      </c>
    </row>
    <row r="1696" spans="1:13">
      <c r="A1696" s="55" t="str">
        <f t="shared" si="26"/>
        <v>Y0ESDWD</v>
      </c>
      <c r="B1696" s="55" t="s">
        <v>1940</v>
      </c>
      <c r="C1696" s="55" t="s">
        <v>1946</v>
      </c>
      <c r="D1696" s="55"/>
      <c r="G1696" s="250">
        <v>1694</v>
      </c>
      <c r="H1696" s="253" t="s">
        <v>508</v>
      </c>
      <c r="I1696" s="253" t="s">
        <v>3073</v>
      </c>
      <c r="J1696" s="75">
        <v>45154</v>
      </c>
      <c r="K1696" s="75">
        <v>45154</v>
      </c>
      <c r="L1696" s="256">
        <v>1.6675687100000001</v>
      </c>
      <c r="M1696" s="251">
        <v>1.6675687100000001</v>
      </c>
    </row>
    <row r="1697" spans="1:13">
      <c r="A1697" s="55" t="str">
        <f t="shared" si="26"/>
        <v>Y0EERWD</v>
      </c>
      <c r="B1697" s="55" t="s">
        <v>1945</v>
      </c>
      <c r="C1697" s="55" t="s">
        <v>59</v>
      </c>
      <c r="D1697" s="55"/>
      <c r="G1697" s="250">
        <v>1695</v>
      </c>
      <c r="H1697" s="253" t="s">
        <v>1358</v>
      </c>
      <c r="I1697" s="253" t="s">
        <v>3089</v>
      </c>
      <c r="J1697" s="75">
        <v>45155</v>
      </c>
      <c r="K1697" s="75">
        <v>45155</v>
      </c>
      <c r="L1697" s="256">
        <v>1.3260890999999999</v>
      </c>
      <c r="M1697" s="251">
        <v>1.3260890999999999</v>
      </c>
    </row>
    <row r="1698" spans="1:13">
      <c r="A1698" s="55" t="str">
        <f t="shared" si="26"/>
        <v>Y0ECRDD</v>
      </c>
      <c r="B1698" s="55" t="s">
        <v>1953</v>
      </c>
      <c r="C1698" s="55" t="s">
        <v>58</v>
      </c>
      <c r="D1698" s="55"/>
      <c r="G1698" s="250">
        <v>1696</v>
      </c>
      <c r="H1698" s="253" t="s">
        <v>1157</v>
      </c>
      <c r="I1698" s="253" t="s">
        <v>3066</v>
      </c>
      <c r="J1698" s="75">
        <v>45155</v>
      </c>
      <c r="K1698" s="75">
        <v>45155</v>
      </c>
      <c r="L1698" s="256">
        <v>0.17927143000000001</v>
      </c>
      <c r="M1698" s="251">
        <v>0.17927143000000001</v>
      </c>
    </row>
    <row r="1699" spans="1:13">
      <c r="A1699" s="55" t="str">
        <f t="shared" si="26"/>
        <v>Y0ECDDD</v>
      </c>
      <c r="B1699" s="55" t="s">
        <v>1953</v>
      </c>
      <c r="C1699" s="55" t="s">
        <v>1954</v>
      </c>
      <c r="D1699" s="55"/>
      <c r="G1699" s="250">
        <v>1697</v>
      </c>
      <c r="H1699" s="253" t="s">
        <v>1161</v>
      </c>
      <c r="I1699" s="253" t="s">
        <v>3062</v>
      </c>
      <c r="J1699" s="75">
        <v>45155</v>
      </c>
      <c r="K1699" s="75">
        <v>45155</v>
      </c>
      <c r="L1699" s="256">
        <v>0.17078067</v>
      </c>
      <c r="M1699" s="251">
        <v>0.17078067</v>
      </c>
    </row>
    <row r="1700" spans="1:13">
      <c r="A1700" s="55" t="str">
        <f t="shared" si="26"/>
        <v>Y0EERDD</v>
      </c>
      <c r="B1700" s="55" t="s">
        <v>1945</v>
      </c>
      <c r="C1700" s="55" t="s">
        <v>58</v>
      </c>
      <c r="D1700" s="55"/>
      <c r="G1700" s="250">
        <v>1698</v>
      </c>
      <c r="H1700" s="253" t="s">
        <v>1343</v>
      </c>
      <c r="I1700" s="253" t="s">
        <v>3086</v>
      </c>
      <c r="J1700" s="75">
        <v>45155</v>
      </c>
      <c r="K1700" s="75">
        <v>45155</v>
      </c>
      <c r="L1700" s="256">
        <v>0.43561070000000002</v>
      </c>
      <c r="M1700" s="251">
        <v>0.43561070000000002</v>
      </c>
    </row>
    <row r="1701" spans="1:13">
      <c r="A1701" s="55" t="str">
        <f t="shared" si="26"/>
        <v>Y0ESRDD</v>
      </c>
      <c r="B1701" s="55" t="s">
        <v>1940</v>
      </c>
      <c r="C1701" s="55" t="s">
        <v>58</v>
      </c>
      <c r="D1701" s="55"/>
      <c r="G1701" s="250">
        <v>1699</v>
      </c>
      <c r="H1701" s="253" t="s">
        <v>474</v>
      </c>
      <c r="I1701" s="253" t="s">
        <v>3077</v>
      </c>
      <c r="J1701" s="75">
        <v>45155</v>
      </c>
      <c r="K1701" s="75">
        <v>45155</v>
      </c>
      <c r="L1701" s="251">
        <v>0.15741955999999999</v>
      </c>
      <c r="M1701" s="251">
        <v>0.15741955999999999</v>
      </c>
    </row>
    <row r="1702" spans="1:13">
      <c r="A1702" s="55" t="str">
        <f t="shared" si="26"/>
        <v>Y0EEDWD</v>
      </c>
      <c r="B1702" s="55" t="s">
        <v>1945</v>
      </c>
      <c r="C1702" s="55" t="s">
        <v>1946</v>
      </c>
      <c r="D1702" s="55"/>
      <c r="G1702" s="250">
        <v>1700</v>
      </c>
      <c r="H1702" s="253" t="s">
        <v>1360</v>
      </c>
      <c r="I1702" s="253" t="s">
        <v>3085</v>
      </c>
      <c r="J1702" s="75">
        <v>45155</v>
      </c>
      <c r="K1702" s="75">
        <v>45155</v>
      </c>
      <c r="L1702" s="256">
        <v>1.1486403000000001</v>
      </c>
      <c r="M1702" s="251">
        <v>1.1486403000000001</v>
      </c>
    </row>
    <row r="1703" spans="1:13">
      <c r="A1703" s="55" t="str">
        <f t="shared" si="26"/>
        <v>Y0BLWD</v>
      </c>
      <c r="B1703" s="55" t="s">
        <v>2899</v>
      </c>
      <c r="C1703" s="55" t="s">
        <v>47</v>
      </c>
      <c r="D1703" s="55"/>
      <c r="G1703" s="250">
        <v>1701</v>
      </c>
      <c r="H1703" s="253">
        <v>126</v>
      </c>
      <c r="I1703" s="253" t="s">
        <v>3103</v>
      </c>
      <c r="J1703" s="75">
        <v>45155</v>
      </c>
      <c r="K1703" s="75">
        <v>45155</v>
      </c>
      <c r="L1703" s="256">
        <v>1.314619E-2</v>
      </c>
      <c r="M1703" s="251">
        <v>1.314619E-2</v>
      </c>
    </row>
    <row r="1704" spans="1:13">
      <c r="A1704" s="55" t="str">
        <f t="shared" si="26"/>
        <v>Y0EEDDD</v>
      </c>
      <c r="B1704" s="55" t="s">
        <v>1945</v>
      </c>
      <c r="C1704" s="55" t="s">
        <v>1954</v>
      </c>
      <c r="D1704" s="55"/>
      <c r="G1704" s="250">
        <v>1702</v>
      </c>
      <c r="H1704" s="253" t="s">
        <v>1348</v>
      </c>
      <c r="I1704" s="253" t="s">
        <v>3082</v>
      </c>
      <c r="J1704" s="75">
        <v>45155</v>
      </c>
      <c r="K1704" s="75">
        <v>45155</v>
      </c>
      <c r="L1704" s="256">
        <v>0.47953248999999998</v>
      </c>
      <c r="M1704" s="251">
        <v>0.47953248999999998</v>
      </c>
    </row>
    <row r="1705" spans="1:13">
      <c r="A1705" s="55" t="str">
        <f t="shared" si="26"/>
        <v>Y0ESSDD</v>
      </c>
      <c r="B1705" s="55" t="s">
        <v>1940</v>
      </c>
      <c r="C1705" s="55" t="s">
        <v>1971</v>
      </c>
      <c r="D1705" s="55"/>
      <c r="G1705" s="250">
        <v>1703</v>
      </c>
      <c r="H1705" s="253" t="s">
        <v>491</v>
      </c>
      <c r="I1705" s="253" t="s">
        <v>3075</v>
      </c>
      <c r="J1705" s="75">
        <v>45155</v>
      </c>
      <c r="K1705" s="75">
        <v>45155</v>
      </c>
      <c r="L1705" s="256">
        <v>0.16027619000000001</v>
      </c>
      <c r="M1705" s="251">
        <v>0.16027619000000001</v>
      </c>
    </row>
    <row r="1706" spans="1:13">
      <c r="A1706" s="55" t="str">
        <f t="shared" si="26"/>
        <v>Y0ESDDD</v>
      </c>
      <c r="B1706" s="55" t="s">
        <v>1940</v>
      </c>
      <c r="C1706" s="55" t="s">
        <v>1954</v>
      </c>
      <c r="D1706" s="55"/>
      <c r="G1706" s="250">
        <v>1704</v>
      </c>
      <c r="H1706" s="253" t="s">
        <v>477</v>
      </c>
      <c r="I1706" s="253" t="s">
        <v>3071</v>
      </c>
      <c r="J1706" s="75">
        <v>45155</v>
      </c>
      <c r="K1706" s="75">
        <v>45155</v>
      </c>
      <c r="L1706" s="256">
        <v>0.16013168999999999</v>
      </c>
      <c r="M1706" s="251">
        <v>0.16013168999999999</v>
      </c>
    </row>
    <row r="1707" spans="1:13">
      <c r="A1707" s="55" t="str">
        <f t="shared" si="26"/>
        <v>Y0BLDDD</v>
      </c>
      <c r="B1707" s="55" t="s">
        <v>2899</v>
      </c>
      <c r="C1707" s="55" t="s">
        <v>1954</v>
      </c>
      <c r="D1707" s="55"/>
      <c r="G1707" s="250">
        <v>1705</v>
      </c>
      <c r="H1707" s="253" t="s">
        <v>3462</v>
      </c>
      <c r="I1707" s="253" t="s">
        <v>3096</v>
      </c>
      <c r="J1707" s="75">
        <v>45155</v>
      </c>
      <c r="K1707" s="75">
        <v>45155</v>
      </c>
      <c r="L1707" s="256">
        <v>3.7399999999999998E-3</v>
      </c>
      <c r="M1707" s="251">
        <v>3.7399999999999998E-3</v>
      </c>
    </row>
    <row r="1708" spans="1:13">
      <c r="A1708" s="55" t="str">
        <f t="shared" si="26"/>
        <v>Y0BLDWD</v>
      </c>
      <c r="B1708" s="55" t="s">
        <v>2899</v>
      </c>
      <c r="C1708" s="55" t="s">
        <v>1946</v>
      </c>
      <c r="D1708" s="55"/>
      <c r="G1708" s="250">
        <v>1706</v>
      </c>
      <c r="H1708" s="253" t="s">
        <v>3495</v>
      </c>
      <c r="I1708" s="253" t="s">
        <v>3099</v>
      </c>
      <c r="J1708" s="75">
        <v>45155</v>
      </c>
      <c r="K1708" s="75">
        <v>45155</v>
      </c>
      <c r="L1708" s="256">
        <v>1.4206770000000001E-2</v>
      </c>
      <c r="M1708" s="251">
        <v>1.4206770000000001E-2</v>
      </c>
    </row>
    <row r="1709" spans="1:13">
      <c r="A1709" s="55" t="str">
        <f t="shared" si="26"/>
        <v>Y0BLDDI</v>
      </c>
      <c r="B1709" s="55" t="s">
        <v>2899</v>
      </c>
      <c r="C1709" s="55" t="s">
        <v>4304</v>
      </c>
      <c r="D1709" s="55"/>
      <c r="G1709" s="250">
        <v>1707</v>
      </c>
      <c r="H1709" s="253">
        <v>125</v>
      </c>
      <c r="I1709" s="253" t="s">
        <v>3100</v>
      </c>
      <c r="J1709" s="75">
        <v>45155</v>
      </c>
      <c r="K1709" s="75">
        <v>45155</v>
      </c>
      <c r="L1709" s="256">
        <v>3.4592999999999998E-3</v>
      </c>
      <c r="M1709" s="251">
        <v>3.4592999999999998E-3</v>
      </c>
    </row>
    <row r="1710" spans="1:13">
      <c r="A1710" s="55" t="str">
        <f t="shared" si="26"/>
        <v>Y0ESIDD</v>
      </c>
      <c r="B1710" s="55" t="s">
        <v>1940</v>
      </c>
      <c r="C1710" s="55" t="s">
        <v>67</v>
      </c>
      <c r="D1710" s="55"/>
      <c r="G1710" s="250">
        <v>1708</v>
      </c>
      <c r="H1710" s="253" t="s">
        <v>483</v>
      </c>
      <c r="I1710" s="253" t="s">
        <v>3076</v>
      </c>
      <c r="J1710" s="75">
        <v>45155</v>
      </c>
      <c r="K1710" s="75">
        <v>45155</v>
      </c>
      <c r="L1710" s="256">
        <v>0.2453893</v>
      </c>
      <c r="M1710" s="251">
        <v>0.2453893</v>
      </c>
    </row>
    <row r="1711" spans="1:13">
      <c r="A1711" s="55" t="str">
        <f t="shared" si="26"/>
        <v>Y0ECRDD</v>
      </c>
      <c r="B1711" s="55" t="s">
        <v>1953</v>
      </c>
      <c r="C1711" s="55" t="s">
        <v>58</v>
      </c>
      <c r="D1711" s="55"/>
      <c r="G1711" s="250">
        <v>1709</v>
      </c>
      <c r="H1711" s="253" t="s">
        <v>1157</v>
      </c>
      <c r="I1711" s="253" t="s">
        <v>3066</v>
      </c>
      <c r="J1711" s="75">
        <v>45156</v>
      </c>
      <c r="K1711" s="75">
        <v>45156</v>
      </c>
      <c r="L1711" s="256">
        <v>0.17533652</v>
      </c>
      <c r="M1711" s="251">
        <v>0.17533652</v>
      </c>
    </row>
    <row r="1712" spans="1:13">
      <c r="A1712" s="55" t="str">
        <f t="shared" si="26"/>
        <v>Y0ECDDD</v>
      </c>
      <c r="B1712" s="55" t="s">
        <v>1953</v>
      </c>
      <c r="C1712" s="55" t="s">
        <v>1954</v>
      </c>
      <c r="D1712" s="55"/>
      <c r="G1712" s="250">
        <v>1710</v>
      </c>
      <c r="H1712" s="254" t="s">
        <v>1161</v>
      </c>
      <c r="I1712" s="253" t="s">
        <v>3062</v>
      </c>
      <c r="J1712" s="75">
        <v>45156</v>
      </c>
      <c r="K1712" s="75">
        <v>45156</v>
      </c>
      <c r="L1712" s="256">
        <v>0.16752752000000001</v>
      </c>
      <c r="M1712" s="251">
        <v>0.16752752000000001</v>
      </c>
    </row>
    <row r="1713" spans="1:13">
      <c r="A1713" s="55" t="str">
        <f t="shared" si="26"/>
        <v>Y0EERDD</v>
      </c>
      <c r="B1713" s="55" t="s">
        <v>1945</v>
      </c>
      <c r="C1713" s="55" t="s">
        <v>58</v>
      </c>
      <c r="D1713" s="55"/>
      <c r="G1713" s="250">
        <v>1711</v>
      </c>
      <c r="H1713" s="253" t="s">
        <v>1343</v>
      </c>
      <c r="I1713" s="253" t="s">
        <v>3086</v>
      </c>
      <c r="J1713" s="75">
        <v>45156</v>
      </c>
      <c r="K1713" s="75">
        <v>45156</v>
      </c>
      <c r="L1713" s="256">
        <v>0.19590632999999999</v>
      </c>
      <c r="M1713" s="251">
        <v>0.19590632999999999</v>
      </c>
    </row>
    <row r="1714" spans="1:13">
      <c r="A1714" s="55" t="str">
        <f t="shared" si="26"/>
        <v>Y0ESRDD</v>
      </c>
      <c r="B1714" s="55" t="s">
        <v>1940</v>
      </c>
      <c r="C1714" s="55" t="s">
        <v>58</v>
      </c>
      <c r="D1714" s="55"/>
      <c r="G1714" s="250">
        <v>1712</v>
      </c>
      <c r="H1714" s="253" t="s">
        <v>474</v>
      </c>
      <c r="I1714" s="253" t="s">
        <v>3077</v>
      </c>
      <c r="J1714" s="75">
        <v>45156</v>
      </c>
      <c r="K1714" s="75">
        <v>45156</v>
      </c>
      <c r="L1714" s="256">
        <v>0.18967023999999999</v>
      </c>
      <c r="M1714" s="251">
        <v>0.18967023999999999</v>
      </c>
    </row>
    <row r="1715" spans="1:13">
      <c r="A1715" s="55" t="str">
        <f t="shared" si="26"/>
        <v>Y0ESIDD</v>
      </c>
      <c r="B1715" s="55" t="s">
        <v>1940</v>
      </c>
      <c r="C1715" s="55" t="s">
        <v>67</v>
      </c>
      <c r="D1715" s="55"/>
      <c r="G1715" s="250">
        <v>1713</v>
      </c>
      <c r="H1715" s="253" t="s">
        <v>483</v>
      </c>
      <c r="I1715" s="253" t="s">
        <v>3076</v>
      </c>
      <c r="J1715" s="75">
        <v>45156</v>
      </c>
      <c r="K1715" s="75">
        <v>45156</v>
      </c>
      <c r="L1715" s="256">
        <v>0.29641237999999998</v>
      </c>
      <c r="M1715" s="251">
        <v>0.29641237999999998</v>
      </c>
    </row>
    <row r="1716" spans="1:13">
      <c r="A1716" s="55" t="str">
        <f t="shared" si="26"/>
        <v>Y0EEDDD</v>
      </c>
      <c r="B1716" s="55" t="s">
        <v>1945</v>
      </c>
      <c r="C1716" s="55" t="s">
        <v>1954</v>
      </c>
      <c r="D1716" s="55"/>
      <c r="G1716" s="250">
        <v>1714</v>
      </c>
      <c r="H1716" s="254" t="s">
        <v>1348</v>
      </c>
      <c r="I1716" s="253" t="s">
        <v>3082</v>
      </c>
      <c r="J1716" s="75">
        <v>45156</v>
      </c>
      <c r="K1716" s="75">
        <v>45156</v>
      </c>
      <c r="L1716" s="256">
        <v>0.21372189999999999</v>
      </c>
      <c r="M1716" s="251">
        <v>0.21372189999999999</v>
      </c>
    </row>
    <row r="1717" spans="1:13">
      <c r="A1717" s="55" t="str">
        <f t="shared" si="26"/>
        <v>Y0ESSDD</v>
      </c>
      <c r="B1717" s="55" t="s">
        <v>1940</v>
      </c>
      <c r="C1717" s="55" t="s">
        <v>1971</v>
      </c>
      <c r="D1717" s="55"/>
      <c r="G1717" s="250">
        <v>1715</v>
      </c>
      <c r="H1717" s="253" t="s">
        <v>491</v>
      </c>
      <c r="I1717" s="253" t="s">
        <v>3075</v>
      </c>
      <c r="J1717" s="75">
        <v>45156</v>
      </c>
      <c r="K1717" s="75">
        <v>45156</v>
      </c>
      <c r="L1717" s="256">
        <v>0.19307857</v>
      </c>
      <c r="M1717" s="251">
        <v>0.19307857</v>
      </c>
    </row>
    <row r="1718" spans="1:13">
      <c r="A1718" s="55" t="str">
        <f t="shared" si="26"/>
        <v>Y0ESDDD</v>
      </c>
      <c r="B1718" s="55" t="s">
        <v>1940</v>
      </c>
      <c r="C1718" s="55" t="s">
        <v>1954</v>
      </c>
      <c r="D1718" s="55"/>
      <c r="G1718" s="250">
        <v>1716</v>
      </c>
      <c r="H1718" s="253" t="s">
        <v>477</v>
      </c>
      <c r="I1718" s="253" t="s">
        <v>3071</v>
      </c>
      <c r="J1718" s="75">
        <v>45156</v>
      </c>
      <c r="K1718" s="75">
        <v>45156</v>
      </c>
      <c r="L1718" s="256">
        <v>0.19234910999999999</v>
      </c>
      <c r="M1718" s="251">
        <v>0.19234910999999999</v>
      </c>
    </row>
    <row r="1719" spans="1:13">
      <c r="A1719" s="55" t="str">
        <f t="shared" si="26"/>
        <v>Y0BLDDD</v>
      </c>
      <c r="B1719" s="55" t="s">
        <v>2899</v>
      </c>
      <c r="C1719" s="55" t="s">
        <v>1954</v>
      </c>
      <c r="D1719" s="55"/>
      <c r="G1719" s="250">
        <v>1717</v>
      </c>
      <c r="H1719" s="253" t="s">
        <v>3462</v>
      </c>
      <c r="I1719" s="253" t="s">
        <v>3096</v>
      </c>
      <c r="J1719" s="75">
        <v>45156</v>
      </c>
      <c r="K1719" s="75">
        <v>45156</v>
      </c>
      <c r="L1719" s="256">
        <v>2.3644899999999999E-3</v>
      </c>
      <c r="M1719" s="251">
        <v>2.3644899999999999E-3</v>
      </c>
    </row>
    <row r="1720" spans="1:13">
      <c r="A1720" s="55" t="str">
        <f t="shared" si="26"/>
        <v>Y0BLDDI</v>
      </c>
      <c r="B1720" s="55" t="s">
        <v>2899</v>
      </c>
      <c r="C1720" s="55" t="s">
        <v>4304</v>
      </c>
      <c r="D1720" s="55"/>
      <c r="G1720" s="250">
        <v>1718</v>
      </c>
      <c r="H1720" s="253">
        <v>125</v>
      </c>
      <c r="I1720" s="253" t="s">
        <v>3100</v>
      </c>
      <c r="J1720" s="75">
        <v>45156</v>
      </c>
      <c r="K1720" s="75">
        <v>45156</v>
      </c>
      <c r="L1720" s="256">
        <v>2.27618E-3</v>
      </c>
      <c r="M1720" s="251">
        <v>2.27618E-3</v>
      </c>
    </row>
    <row r="1721" spans="1:13">
      <c r="A1721" s="55" t="str">
        <f t="shared" si="26"/>
        <v>Y0ECRDD</v>
      </c>
      <c r="B1721" s="55" t="s">
        <v>1953</v>
      </c>
      <c r="C1721" s="55" t="s">
        <v>58</v>
      </c>
      <c r="D1721" s="55"/>
      <c r="G1721" s="250">
        <v>1719</v>
      </c>
      <c r="H1721" s="253" t="s">
        <v>1157</v>
      </c>
      <c r="I1721" s="253" t="s">
        <v>3066</v>
      </c>
      <c r="J1721" s="75">
        <v>45158</v>
      </c>
      <c r="K1721" s="75">
        <v>45158</v>
      </c>
      <c r="L1721" s="256">
        <v>0.35477436000000001</v>
      </c>
      <c r="M1721" s="251">
        <v>0.35477436000000001</v>
      </c>
    </row>
    <row r="1722" spans="1:13">
      <c r="A1722" s="55" t="str">
        <f t="shared" si="26"/>
        <v>Y0ECDDD</v>
      </c>
      <c r="B1722" s="55" t="s">
        <v>1953</v>
      </c>
      <c r="C1722" s="55" t="s">
        <v>1954</v>
      </c>
      <c r="D1722" s="55"/>
      <c r="G1722" s="250">
        <v>1720</v>
      </c>
      <c r="H1722" s="254" t="s">
        <v>1161</v>
      </c>
      <c r="I1722" s="253" t="s">
        <v>3062</v>
      </c>
      <c r="J1722" s="75">
        <v>45158</v>
      </c>
      <c r="K1722" s="75">
        <v>45158</v>
      </c>
      <c r="L1722" s="256">
        <v>0.34580101000000002</v>
      </c>
      <c r="M1722" s="251">
        <v>0.34580101000000002</v>
      </c>
    </row>
    <row r="1723" spans="1:13">
      <c r="A1723" s="55" t="str">
        <f t="shared" si="26"/>
        <v>Y0ESDDD</v>
      </c>
      <c r="B1723" s="55" t="s">
        <v>1940</v>
      </c>
      <c r="C1723" s="55" t="s">
        <v>1954</v>
      </c>
      <c r="D1723" s="55"/>
      <c r="G1723" s="250">
        <v>1721</v>
      </c>
      <c r="H1723" s="253" t="s">
        <v>477</v>
      </c>
      <c r="I1723" s="253" t="s">
        <v>3071</v>
      </c>
      <c r="J1723" s="75">
        <v>45158</v>
      </c>
      <c r="K1723" s="75">
        <v>45158</v>
      </c>
      <c r="L1723" s="256">
        <v>0.37390048999999997</v>
      </c>
      <c r="M1723" s="251">
        <v>0.37390048999999997</v>
      </c>
    </row>
    <row r="1724" spans="1:13">
      <c r="A1724" s="55" t="str">
        <f t="shared" si="26"/>
        <v>Y0ESIDD</v>
      </c>
      <c r="B1724" s="55" t="s">
        <v>1940</v>
      </c>
      <c r="C1724" s="55" t="s">
        <v>67</v>
      </c>
      <c r="D1724" s="55"/>
      <c r="G1724" s="250">
        <v>1722</v>
      </c>
      <c r="H1724" s="254" t="s">
        <v>483</v>
      </c>
      <c r="I1724" s="253" t="s">
        <v>3076</v>
      </c>
      <c r="J1724" s="75">
        <v>45158</v>
      </c>
      <c r="K1724" s="75">
        <v>45158</v>
      </c>
      <c r="L1724" s="256">
        <v>0.57507688999999995</v>
      </c>
      <c r="M1724" s="251">
        <v>0.57507688999999995</v>
      </c>
    </row>
    <row r="1725" spans="1:13">
      <c r="A1725" s="55" t="str">
        <f t="shared" si="26"/>
        <v>Y0ESSDD</v>
      </c>
      <c r="B1725" s="55" t="s">
        <v>1940</v>
      </c>
      <c r="C1725" s="55" t="s">
        <v>1971</v>
      </c>
      <c r="D1725" s="55"/>
      <c r="G1725" s="250">
        <v>1723</v>
      </c>
      <c r="H1725" s="253" t="s">
        <v>491</v>
      </c>
      <c r="I1725" s="253" t="s">
        <v>3075</v>
      </c>
      <c r="J1725" s="75">
        <v>45158</v>
      </c>
      <c r="K1725" s="75">
        <v>45158</v>
      </c>
      <c r="L1725" s="256">
        <v>0.37516079000000002</v>
      </c>
      <c r="M1725" s="251">
        <v>0.37516079000000002</v>
      </c>
    </row>
    <row r="1726" spans="1:13">
      <c r="A1726" s="55" t="str">
        <f t="shared" si="26"/>
        <v>Y0ESRDD</v>
      </c>
      <c r="B1726" s="55" t="s">
        <v>1940</v>
      </c>
      <c r="C1726" s="55" t="s">
        <v>58</v>
      </c>
      <c r="D1726" s="55"/>
      <c r="G1726" s="250">
        <v>1724</v>
      </c>
      <c r="H1726" s="253" t="s">
        <v>474</v>
      </c>
      <c r="I1726" s="253" t="s">
        <v>3077</v>
      </c>
      <c r="J1726" s="75">
        <v>45158</v>
      </c>
      <c r="K1726" s="75">
        <v>45158</v>
      </c>
      <c r="L1726" s="251">
        <v>0.36855060000000001</v>
      </c>
      <c r="M1726" s="251">
        <v>0.36855060000000001</v>
      </c>
    </row>
    <row r="1727" spans="1:13">
      <c r="A1727" s="55" t="str">
        <f t="shared" si="26"/>
        <v>Y0ECRDD</v>
      </c>
      <c r="B1727" s="55" t="s">
        <v>1953</v>
      </c>
      <c r="C1727" s="55" t="s">
        <v>58</v>
      </c>
      <c r="D1727" s="55"/>
      <c r="G1727" s="250">
        <v>1725</v>
      </c>
      <c r="H1727" s="253" t="s">
        <v>1157</v>
      </c>
      <c r="I1727" s="253" t="s">
        <v>3066</v>
      </c>
      <c r="J1727" s="75">
        <v>45159</v>
      </c>
      <c r="K1727" s="75">
        <v>45159</v>
      </c>
      <c r="L1727" s="251">
        <v>0.1788025</v>
      </c>
      <c r="M1727" s="251">
        <v>0.1788025</v>
      </c>
    </row>
    <row r="1728" spans="1:13">
      <c r="A1728" s="55" t="str">
        <f t="shared" si="26"/>
        <v>Y0ECDDD</v>
      </c>
      <c r="B1728" s="55" t="s">
        <v>1953</v>
      </c>
      <c r="C1728" s="55" t="s">
        <v>1954</v>
      </c>
      <c r="D1728" s="55"/>
      <c r="G1728" s="250">
        <v>1726</v>
      </c>
      <c r="H1728" s="253" t="s">
        <v>1161</v>
      </c>
      <c r="I1728" s="253" t="s">
        <v>3062</v>
      </c>
      <c r="J1728" s="75">
        <v>45159</v>
      </c>
      <c r="K1728" s="75">
        <v>45159</v>
      </c>
      <c r="L1728" s="256">
        <v>0.18513883</v>
      </c>
      <c r="M1728" s="251">
        <v>0.18513883</v>
      </c>
    </row>
    <row r="1729" spans="1:13">
      <c r="A1729" s="55" t="str">
        <f t="shared" si="26"/>
        <v>Y0EERDD</v>
      </c>
      <c r="B1729" s="55" t="s">
        <v>1945</v>
      </c>
      <c r="C1729" s="55" t="s">
        <v>58</v>
      </c>
      <c r="D1729" s="55"/>
      <c r="G1729" s="250">
        <v>1727</v>
      </c>
      <c r="H1729" s="253" t="s">
        <v>1343</v>
      </c>
      <c r="I1729" s="253" t="s">
        <v>3086</v>
      </c>
      <c r="J1729" s="75">
        <v>45159</v>
      </c>
      <c r="K1729" s="75">
        <v>45159</v>
      </c>
      <c r="L1729" s="251">
        <v>0.57265390999999999</v>
      </c>
      <c r="M1729" s="251">
        <v>0.57265390999999999</v>
      </c>
    </row>
    <row r="1730" spans="1:13">
      <c r="A1730" s="55" t="str">
        <f t="shared" si="26"/>
        <v>Y0ESRDD</v>
      </c>
      <c r="B1730" s="55" t="s">
        <v>1940</v>
      </c>
      <c r="C1730" s="55" t="s">
        <v>58</v>
      </c>
      <c r="D1730" s="55"/>
      <c r="G1730" s="250">
        <v>1728</v>
      </c>
      <c r="H1730" s="253" t="s">
        <v>474</v>
      </c>
      <c r="I1730" s="253" t="s">
        <v>3077</v>
      </c>
      <c r="J1730" s="75">
        <v>45159</v>
      </c>
      <c r="K1730" s="75">
        <v>45159</v>
      </c>
      <c r="L1730" s="256">
        <v>0.17552743000000001</v>
      </c>
      <c r="M1730" s="251">
        <v>0.17552743000000001</v>
      </c>
    </row>
    <row r="1731" spans="1:13">
      <c r="A1731" s="55" t="str">
        <f t="shared" si="26"/>
        <v>Y0ESIDD</v>
      </c>
      <c r="B1731" s="55" t="s">
        <v>1940</v>
      </c>
      <c r="C1731" s="55" t="s">
        <v>67</v>
      </c>
      <c r="D1731" s="55"/>
      <c r="G1731" s="250">
        <v>1729</v>
      </c>
      <c r="H1731" s="254" t="s">
        <v>483</v>
      </c>
      <c r="I1731" s="253" t="s">
        <v>3076</v>
      </c>
      <c r="J1731" s="75">
        <v>45159</v>
      </c>
      <c r="K1731" s="75">
        <v>45159</v>
      </c>
      <c r="L1731" s="256">
        <v>0.27364823999999999</v>
      </c>
      <c r="M1731" s="251">
        <v>0.27364823999999999</v>
      </c>
    </row>
    <row r="1732" spans="1:13">
      <c r="A1732" s="55" t="str">
        <f t="shared" ref="A1732:A1795" si="27">+B1732&amp;C1732</f>
        <v>Y0BLDDI</v>
      </c>
      <c r="B1732" s="55" t="s">
        <v>2899</v>
      </c>
      <c r="C1732" s="55" t="s">
        <v>4304</v>
      </c>
      <c r="D1732" s="55"/>
      <c r="G1732" s="250">
        <v>1730</v>
      </c>
      <c r="H1732" s="253">
        <v>125</v>
      </c>
      <c r="I1732" s="253" t="s">
        <v>3100</v>
      </c>
      <c r="J1732" s="75">
        <v>45159</v>
      </c>
      <c r="K1732" s="75">
        <v>45159</v>
      </c>
      <c r="L1732" s="256">
        <v>6.5503100000000002E-3</v>
      </c>
      <c r="M1732" s="251">
        <v>6.5503100000000002E-3</v>
      </c>
    </row>
    <row r="1733" spans="1:13">
      <c r="A1733" s="55" t="str">
        <f t="shared" si="27"/>
        <v>Y0ESSDD</v>
      </c>
      <c r="B1733" s="55" t="s">
        <v>1940</v>
      </c>
      <c r="C1733" s="55" t="s">
        <v>1971</v>
      </c>
      <c r="D1733" s="55"/>
      <c r="G1733" s="250">
        <v>1731</v>
      </c>
      <c r="H1733" s="253" t="s">
        <v>491</v>
      </c>
      <c r="I1733" s="253" t="s">
        <v>3075</v>
      </c>
      <c r="J1733" s="75">
        <v>45159</v>
      </c>
      <c r="K1733" s="75">
        <v>45159</v>
      </c>
      <c r="L1733" s="256">
        <v>0.17869762</v>
      </c>
      <c r="M1733" s="251">
        <v>0.17869762</v>
      </c>
    </row>
    <row r="1734" spans="1:13">
      <c r="A1734" s="55" t="str">
        <f t="shared" si="27"/>
        <v>Y0ESDDD</v>
      </c>
      <c r="B1734" s="55" t="s">
        <v>1940</v>
      </c>
      <c r="C1734" s="55" t="s">
        <v>1954</v>
      </c>
      <c r="D1734" s="55"/>
      <c r="G1734" s="250">
        <v>1732</v>
      </c>
      <c r="H1734" s="253" t="s">
        <v>477</v>
      </c>
      <c r="I1734" s="253" t="s">
        <v>3071</v>
      </c>
      <c r="J1734" s="75">
        <v>45159</v>
      </c>
      <c r="K1734" s="75">
        <v>45159</v>
      </c>
      <c r="L1734" s="256">
        <v>0.17822368999999999</v>
      </c>
      <c r="M1734" s="251">
        <v>0.17822368999999999</v>
      </c>
    </row>
    <row r="1735" spans="1:13">
      <c r="A1735" s="55" t="str">
        <f t="shared" si="27"/>
        <v>Y0AIDDD</v>
      </c>
      <c r="B1735" s="55" t="s">
        <v>2891</v>
      </c>
      <c r="C1735" s="55" t="s">
        <v>1954</v>
      </c>
      <c r="D1735" s="55"/>
      <c r="G1735" s="250">
        <v>1733</v>
      </c>
      <c r="H1735" s="253" t="s">
        <v>3468</v>
      </c>
      <c r="I1735" s="253" t="s">
        <v>3145</v>
      </c>
      <c r="J1735" s="75">
        <v>45159</v>
      </c>
      <c r="K1735" s="75">
        <v>45159</v>
      </c>
      <c r="L1735" s="251">
        <v>6.0162499999999999E-3</v>
      </c>
      <c r="M1735" s="251">
        <v>6.0162499999999999E-3</v>
      </c>
    </row>
    <row r="1736" spans="1:13">
      <c r="A1736" s="55" t="str">
        <f t="shared" si="27"/>
        <v>Y0BLDDD</v>
      </c>
      <c r="B1736" s="55" t="s">
        <v>2899</v>
      </c>
      <c r="C1736" s="55" t="s">
        <v>1954</v>
      </c>
      <c r="D1736" s="55"/>
      <c r="G1736" s="250">
        <v>1734</v>
      </c>
      <c r="H1736" s="253" t="s">
        <v>3462</v>
      </c>
      <c r="I1736" s="253" t="s">
        <v>3096</v>
      </c>
      <c r="J1736" s="75">
        <v>45159</v>
      </c>
      <c r="K1736" s="75">
        <v>45159</v>
      </c>
      <c r="L1736" s="256">
        <v>6.8168300000000003E-3</v>
      </c>
      <c r="M1736" s="251">
        <v>6.8168300000000003E-3</v>
      </c>
    </row>
    <row r="1737" spans="1:13">
      <c r="A1737" s="55" t="str">
        <f t="shared" si="27"/>
        <v>Y0AISDD</v>
      </c>
      <c r="B1737" s="55" t="s">
        <v>2891</v>
      </c>
      <c r="C1737" s="55" t="s">
        <v>1971</v>
      </c>
      <c r="D1737" s="55"/>
      <c r="G1737" s="250">
        <v>1735</v>
      </c>
      <c r="H1737" s="254" t="s">
        <v>3465</v>
      </c>
      <c r="I1737" s="253" t="s">
        <v>3149</v>
      </c>
      <c r="J1737" s="75">
        <v>45159</v>
      </c>
      <c r="K1737" s="75">
        <v>45159</v>
      </c>
      <c r="L1737" s="256">
        <v>4.8650100000000003E-3</v>
      </c>
      <c r="M1737" s="251">
        <v>4.8650100000000003E-3</v>
      </c>
    </row>
    <row r="1738" spans="1:13">
      <c r="A1738" s="55" t="str">
        <f t="shared" si="27"/>
        <v>Y0EEDDD</v>
      </c>
      <c r="B1738" s="55" t="s">
        <v>1945</v>
      </c>
      <c r="C1738" s="55" t="s">
        <v>1954</v>
      </c>
      <c r="D1738" s="55"/>
      <c r="G1738" s="250">
        <v>1736</v>
      </c>
      <c r="H1738" s="253" t="s">
        <v>1348</v>
      </c>
      <c r="I1738" s="253" t="s">
        <v>3082</v>
      </c>
      <c r="J1738" s="75">
        <v>45159</v>
      </c>
      <c r="K1738" s="75">
        <v>45159</v>
      </c>
      <c r="L1738" s="256">
        <v>0.62148775999999994</v>
      </c>
      <c r="M1738" s="251">
        <v>0.62148775999999994</v>
      </c>
    </row>
    <row r="1739" spans="1:13">
      <c r="A1739" s="55" t="str">
        <f t="shared" si="27"/>
        <v>Y0ECDDD</v>
      </c>
      <c r="B1739" s="55" t="s">
        <v>1953</v>
      </c>
      <c r="C1739" s="55" t="s">
        <v>1954</v>
      </c>
      <c r="D1739" s="55"/>
      <c r="G1739" s="250">
        <v>1737</v>
      </c>
      <c r="H1739" s="253" t="s">
        <v>1161</v>
      </c>
      <c r="I1739" s="253" t="s">
        <v>3062</v>
      </c>
      <c r="J1739" s="75">
        <v>45160</v>
      </c>
      <c r="K1739" s="75">
        <v>45160</v>
      </c>
      <c r="L1739" s="256">
        <v>0.18530479</v>
      </c>
      <c r="M1739" s="251">
        <v>0.18530479</v>
      </c>
    </row>
    <row r="1740" spans="1:13">
      <c r="A1740" s="55" t="str">
        <f t="shared" si="27"/>
        <v>Y0BLWD</v>
      </c>
      <c r="B1740" s="55" t="s">
        <v>2899</v>
      </c>
      <c r="C1740" s="55" t="s">
        <v>47</v>
      </c>
      <c r="D1740" s="55"/>
      <c r="G1740" s="250">
        <v>1738</v>
      </c>
      <c r="H1740" s="253">
        <v>126</v>
      </c>
      <c r="I1740" s="253" t="s">
        <v>3103</v>
      </c>
      <c r="J1740" s="75">
        <v>45160</v>
      </c>
      <c r="K1740" s="75">
        <v>45160</v>
      </c>
      <c r="L1740" s="256">
        <v>1.328232E-2</v>
      </c>
      <c r="M1740" s="251">
        <v>1.328232E-2</v>
      </c>
    </row>
    <row r="1741" spans="1:13">
      <c r="A1741" s="55" t="str">
        <f t="shared" si="27"/>
        <v>Y0ESDWD</v>
      </c>
      <c r="B1741" s="55" t="s">
        <v>1940</v>
      </c>
      <c r="C1741" s="55" t="s">
        <v>1946</v>
      </c>
      <c r="D1741" s="55"/>
      <c r="G1741" s="250">
        <v>1739</v>
      </c>
      <c r="H1741" s="254" t="s">
        <v>508</v>
      </c>
      <c r="I1741" s="253" t="s">
        <v>3073</v>
      </c>
      <c r="J1741" s="75">
        <v>45160</v>
      </c>
      <c r="K1741" s="75">
        <v>45160</v>
      </c>
      <c r="L1741" s="251">
        <v>1.3047748699999999</v>
      </c>
      <c r="M1741" s="251">
        <v>1.3047748699999999</v>
      </c>
    </row>
    <row r="1742" spans="1:13">
      <c r="A1742" s="55" t="str">
        <f t="shared" si="27"/>
        <v>Y0EERWD</v>
      </c>
      <c r="B1742" s="55" t="s">
        <v>1945</v>
      </c>
      <c r="C1742" s="55" t="s">
        <v>59</v>
      </c>
      <c r="D1742" s="55"/>
      <c r="G1742" s="250">
        <v>1740</v>
      </c>
      <c r="H1742" s="253" t="s">
        <v>1358</v>
      </c>
      <c r="I1742" s="253" t="s">
        <v>3089</v>
      </c>
      <c r="J1742" s="75">
        <v>45160</v>
      </c>
      <c r="K1742" s="75">
        <v>45160</v>
      </c>
      <c r="L1742" s="256">
        <v>0.98338711999999995</v>
      </c>
      <c r="M1742" s="251">
        <v>0.98338711999999995</v>
      </c>
    </row>
    <row r="1743" spans="1:13">
      <c r="A1743" s="55" t="str">
        <f t="shared" si="27"/>
        <v>IgnoreIgnore</v>
      </c>
      <c r="B1743" s="55" t="s">
        <v>1291</v>
      </c>
      <c r="C1743" s="55" t="s">
        <v>1291</v>
      </c>
      <c r="D1743" s="55"/>
      <c r="G1743" s="250">
        <v>1741</v>
      </c>
      <c r="H1743" s="253" t="s">
        <v>4309</v>
      </c>
      <c r="I1743" s="253" t="s">
        <v>4310</v>
      </c>
      <c r="J1743" s="75">
        <v>45160</v>
      </c>
      <c r="K1743" s="75">
        <v>45160</v>
      </c>
      <c r="L1743" s="256">
        <v>1.1907976899999999</v>
      </c>
      <c r="M1743" s="251">
        <v>1.1907976899999999</v>
      </c>
    </row>
    <row r="1744" spans="1:13">
      <c r="A1744" s="55" t="str">
        <f t="shared" si="27"/>
        <v>Y0ECRDD</v>
      </c>
      <c r="B1744" s="55" t="s">
        <v>1953</v>
      </c>
      <c r="C1744" s="55" t="s">
        <v>58</v>
      </c>
      <c r="D1744" s="55"/>
      <c r="G1744" s="250">
        <v>1742</v>
      </c>
      <c r="H1744" s="253" t="s">
        <v>1157</v>
      </c>
      <c r="I1744" s="253" t="s">
        <v>3066</v>
      </c>
      <c r="J1744" s="75">
        <v>45160</v>
      </c>
      <c r="K1744" s="75">
        <v>45160</v>
      </c>
      <c r="L1744" s="256">
        <v>0.17876075</v>
      </c>
      <c r="M1744" s="251">
        <v>0.17876075</v>
      </c>
    </row>
    <row r="1745" spans="1:13">
      <c r="A1745" s="55" t="str">
        <f t="shared" si="27"/>
        <v>Y0ECRWD</v>
      </c>
      <c r="B1745" s="55" t="s">
        <v>1953</v>
      </c>
      <c r="C1745" s="55" t="s">
        <v>59</v>
      </c>
      <c r="D1745" s="55"/>
      <c r="G1745" s="250">
        <v>1743</v>
      </c>
      <c r="H1745" s="253" t="s">
        <v>1171</v>
      </c>
      <c r="I1745" s="253" t="s">
        <v>3069</v>
      </c>
      <c r="J1745" s="75">
        <v>45160</v>
      </c>
      <c r="K1745" s="75">
        <v>45160</v>
      </c>
      <c r="L1745" s="256">
        <v>1.06725326</v>
      </c>
      <c r="M1745" s="251">
        <v>1.06725326</v>
      </c>
    </row>
    <row r="1746" spans="1:13">
      <c r="A1746" s="55" t="str">
        <f t="shared" si="27"/>
        <v>Y0EERDD</v>
      </c>
      <c r="B1746" s="55" t="s">
        <v>1945</v>
      </c>
      <c r="C1746" s="55" t="s">
        <v>58</v>
      </c>
      <c r="D1746" s="55"/>
      <c r="G1746" s="250">
        <v>1744</v>
      </c>
      <c r="H1746" s="253" t="s">
        <v>1343</v>
      </c>
      <c r="I1746" s="253" t="s">
        <v>3086</v>
      </c>
      <c r="J1746" s="75">
        <v>45160</v>
      </c>
      <c r="K1746" s="75">
        <v>45160</v>
      </c>
      <c r="L1746" s="251">
        <v>0.20519704</v>
      </c>
      <c r="M1746" s="251">
        <v>0.20519704</v>
      </c>
    </row>
    <row r="1747" spans="1:13">
      <c r="A1747" s="55" t="str">
        <f t="shared" si="27"/>
        <v>Y0ESSWD</v>
      </c>
      <c r="B1747" s="55" t="s">
        <v>1940</v>
      </c>
      <c r="C1747" s="55" t="s">
        <v>1975</v>
      </c>
      <c r="D1747" s="55"/>
      <c r="G1747" s="250">
        <v>1745</v>
      </c>
      <c r="H1747" s="253" t="s">
        <v>495</v>
      </c>
      <c r="I1747" s="253" t="s">
        <v>3081</v>
      </c>
      <c r="J1747" s="75">
        <v>45160</v>
      </c>
      <c r="K1747" s="75">
        <v>45160</v>
      </c>
      <c r="L1747" s="256">
        <v>1.07612708</v>
      </c>
      <c r="M1747" s="251">
        <v>1.07612708</v>
      </c>
    </row>
    <row r="1748" spans="1:13">
      <c r="A1748" s="55" t="str">
        <f t="shared" si="27"/>
        <v>Y0ESRDD</v>
      </c>
      <c r="B1748" s="55" t="s">
        <v>1940</v>
      </c>
      <c r="C1748" s="55" t="s">
        <v>58</v>
      </c>
      <c r="D1748" s="55"/>
      <c r="G1748" s="250">
        <v>1746</v>
      </c>
      <c r="H1748" s="253" t="s">
        <v>474</v>
      </c>
      <c r="I1748" s="253" t="s">
        <v>3077</v>
      </c>
      <c r="J1748" s="75">
        <v>45160</v>
      </c>
      <c r="K1748" s="75">
        <v>45160</v>
      </c>
      <c r="L1748" s="251">
        <v>0.18505025</v>
      </c>
      <c r="M1748" s="251">
        <v>0.18505025</v>
      </c>
    </row>
    <row r="1749" spans="1:13">
      <c r="A1749" s="55" t="str">
        <f t="shared" si="27"/>
        <v>Y0EEDWD</v>
      </c>
      <c r="B1749" s="55" t="s">
        <v>1945</v>
      </c>
      <c r="C1749" s="55" t="s">
        <v>1946</v>
      </c>
      <c r="D1749" s="55"/>
      <c r="G1749" s="250">
        <v>1747</v>
      </c>
      <c r="H1749" s="253" t="s">
        <v>1360</v>
      </c>
      <c r="I1749" s="253" t="s">
        <v>3085</v>
      </c>
      <c r="J1749" s="75">
        <v>45160</v>
      </c>
      <c r="K1749" s="75">
        <v>45160</v>
      </c>
      <c r="L1749" s="256">
        <v>0.99470119000000001</v>
      </c>
      <c r="M1749" s="251">
        <v>0.99470119000000001</v>
      </c>
    </row>
    <row r="1750" spans="1:13">
      <c r="A1750" s="55" t="str">
        <f t="shared" si="27"/>
        <v>Y0ESIDD</v>
      </c>
      <c r="B1750" s="55" t="s">
        <v>1940</v>
      </c>
      <c r="C1750" s="55" t="s">
        <v>67</v>
      </c>
      <c r="D1750" s="55"/>
      <c r="G1750" s="250">
        <v>1748</v>
      </c>
      <c r="H1750" s="253" t="s">
        <v>483</v>
      </c>
      <c r="I1750" s="253" t="s">
        <v>3076</v>
      </c>
      <c r="J1750" s="75">
        <v>45160</v>
      </c>
      <c r="K1750" s="75">
        <v>45160</v>
      </c>
      <c r="L1750" s="256">
        <v>0.28856268000000002</v>
      </c>
      <c r="M1750" s="251">
        <v>0.28856268000000002</v>
      </c>
    </row>
    <row r="1751" spans="1:13">
      <c r="A1751" s="55" t="str">
        <f t="shared" si="27"/>
        <v>IgnoreIgnore</v>
      </c>
      <c r="B1751" s="55" t="s">
        <v>1291</v>
      </c>
      <c r="C1751" s="55" t="s">
        <v>1291</v>
      </c>
      <c r="D1751" s="55"/>
      <c r="G1751" s="250">
        <v>1749</v>
      </c>
      <c r="H1751" s="253" t="s">
        <v>4311</v>
      </c>
      <c r="I1751" s="253" t="s">
        <v>4312</v>
      </c>
      <c r="J1751" s="75">
        <v>45160</v>
      </c>
      <c r="K1751" s="75">
        <v>45160</v>
      </c>
      <c r="L1751" s="256">
        <v>1.06725326</v>
      </c>
      <c r="M1751" s="251">
        <v>1.06725326</v>
      </c>
    </row>
    <row r="1752" spans="1:13">
      <c r="A1752" s="55" t="str">
        <f t="shared" si="27"/>
        <v>IgnoreIgnore</v>
      </c>
      <c r="B1752" s="55" t="s">
        <v>1291</v>
      </c>
      <c r="C1752" s="55" t="s">
        <v>1291</v>
      </c>
      <c r="D1752" s="55"/>
      <c r="G1752" s="250">
        <v>1750</v>
      </c>
      <c r="H1752" s="253" t="s">
        <v>4313</v>
      </c>
      <c r="I1752" s="253" t="s">
        <v>4314</v>
      </c>
      <c r="J1752" s="75">
        <v>45160</v>
      </c>
      <c r="K1752" s="75">
        <v>45160</v>
      </c>
      <c r="L1752" s="256">
        <v>1.0824466100000001</v>
      </c>
      <c r="M1752" s="251">
        <v>1.0824466100000001</v>
      </c>
    </row>
    <row r="1753" spans="1:13">
      <c r="A1753" s="55" t="str">
        <f t="shared" si="27"/>
        <v>Y0EEDDD</v>
      </c>
      <c r="B1753" s="55" t="s">
        <v>1945</v>
      </c>
      <c r="C1753" s="55" t="s">
        <v>1954</v>
      </c>
      <c r="D1753" s="55"/>
      <c r="G1753" s="250">
        <v>1751</v>
      </c>
      <c r="H1753" s="253" t="s">
        <v>1348</v>
      </c>
      <c r="I1753" s="253" t="s">
        <v>3082</v>
      </c>
      <c r="J1753" s="75">
        <v>45160</v>
      </c>
      <c r="K1753" s="75">
        <v>45160</v>
      </c>
      <c r="L1753" s="256">
        <v>0.22182371000000001</v>
      </c>
      <c r="M1753" s="251">
        <v>0.22182371000000001</v>
      </c>
    </row>
    <row r="1754" spans="1:13">
      <c r="A1754" s="55" t="str">
        <f t="shared" si="27"/>
        <v>Y0ESRWD</v>
      </c>
      <c r="B1754" s="55" t="s">
        <v>1940</v>
      </c>
      <c r="C1754" s="55" t="s">
        <v>59</v>
      </c>
      <c r="D1754" s="55"/>
      <c r="G1754" s="250">
        <v>1752</v>
      </c>
      <c r="H1754" s="253" t="s">
        <v>506</v>
      </c>
      <c r="I1754" s="253" t="s">
        <v>3080</v>
      </c>
      <c r="J1754" s="75">
        <v>45160</v>
      </c>
      <c r="K1754" s="75">
        <v>45160</v>
      </c>
      <c r="L1754" s="256">
        <v>1.1907976899999999</v>
      </c>
      <c r="M1754" s="251">
        <v>1.1907976899999999</v>
      </c>
    </row>
    <row r="1755" spans="1:13">
      <c r="A1755" s="55" t="str">
        <f t="shared" si="27"/>
        <v>Y0ESSDD</v>
      </c>
      <c r="B1755" s="55" t="s">
        <v>1940</v>
      </c>
      <c r="C1755" s="55" t="s">
        <v>1971</v>
      </c>
      <c r="D1755" s="55"/>
      <c r="G1755" s="250">
        <v>1753</v>
      </c>
      <c r="H1755" s="253" t="s">
        <v>491</v>
      </c>
      <c r="I1755" s="253" t="s">
        <v>3075</v>
      </c>
      <c r="J1755" s="75">
        <v>45160</v>
      </c>
      <c r="K1755" s="75">
        <v>45160</v>
      </c>
      <c r="L1755" s="256">
        <v>0.18838228000000001</v>
      </c>
      <c r="M1755" s="251">
        <v>0.18838228000000001</v>
      </c>
    </row>
    <row r="1756" spans="1:13">
      <c r="A1756" s="55" t="str">
        <f t="shared" si="27"/>
        <v>IgnoreIgnore</v>
      </c>
      <c r="B1756" s="55" t="s">
        <v>1291</v>
      </c>
      <c r="C1756" s="55" t="s">
        <v>1291</v>
      </c>
      <c r="D1756" s="55"/>
      <c r="G1756" s="250">
        <v>1754</v>
      </c>
      <c r="H1756" s="253" t="s">
        <v>4315</v>
      </c>
      <c r="I1756" s="253" t="s">
        <v>4316</v>
      </c>
      <c r="J1756" s="75">
        <v>45160</v>
      </c>
      <c r="K1756" s="75">
        <v>45160</v>
      </c>
      <c r="L1756" s="251">
        <v>1.3047748699999999</v>
      </c>
      <c r="M1756" s="251">
        <v>1.3047748699999999</v>
      </c>
    </row>
    <row r="1757" spans="1:13">
      <c r="A1757" s="55" t="str">
        <f t="shared" si="27"/>
        <v>Y0ESDDD</v>
      </c>
      <c r="B1757" s="55" t="s">
        <v>1940</v>
      </c>
      <c r="C1757" s="55" t="s">
        <v>1954</v>
      </c>
      <c r="D1757" s="55"/>
      <c r="G1757" s="250">
        <v>1755</v>
      </c>
      <c r="H1757" s="253" t="s">
        <v>477</v>
      </c>
      <c r="I1757" s="253" t="s">
        <v>3071</v>
      </c>
      <c r="J1757" s="75">
        <v>45160</v>
      </c>
      <c r="K1757" s="75">
        <v>45160</v>
      </c>
      <c r="L1757" s="256">
        <v>0.18773244</v>
      </c>
      <c r="M1757" s="251">
        <v>0.18773244</v>
      </c>
    </row>
    <row r="1758" spans="1:13">
      <c r="A1758" s="55" t="str">
        <f t="shared" si="27"/>
        <v>Y0AIDWD</v>
      </c>
      <c r="B1758" s="55" t="s">
        <v>2891</v>
      </c>
      <c r="C1758" s="55" t="s">
        <v>1946</v>
      </c>
      <c r="D1758" s="55"/>
      <c r="G1758" s="250">
        <v>1756</v>
      </c>
      <c r="H1758" s="253" t="s">
        <v>3486</v>
      </c>
      <c r="I1758" s="253" t="s">
        <v>3148</v>
      </c>
      <c r="J1758" s="75">
        <v>45160</v>
      </c>
      <c r="K1758" s="75">
        <v>45160</v>
      </c>
      <c r="L1758" s="256">
        <v>8.3551700000000003E-3</v>
      </c>
      <c r="M1758" s="251">
        <v>8.3551700000000003E-3</v>
      </c>
    </row>
    <row r="1759" spans="1:13">
      <c r="A1759" s="55" t="str">
        <f t="shared" si="27"/>
        <v>Y0BLDDD</v>
      </c>
      <c r="B1759" s="55" t="s">
        <v>2899</v>
      </c>
      <c r="C1759" s="55" t="s">
        <v>1954</v>
      </c>
      <c r="D1759" s="55"/>
      <c r="G1759" s="250">
        <v>1757</v>
      </c>
      <c r="H1759" s="253" t="s">
        <v>3462</v>
      </c>
      <c r="I1759" s="253" t="s">
        <v>3096</v>
      </c>
      <c r="J1759" s="75">
        <v>45160</v>
      </c>
      <c r="K1759" s="75">
        <v>45160</v>
      </c>
      <c r="L1759" s="256">
        <v>2.2733900000000001E-3</v>
      </c>
      <c r="M1759" s="251">
        <v>2.2733900000000001E-3</v>
      </c>
    </row>
    <row r="1760" spans="1:13">
      <c r="A1760" s="55" t="str">
        <f t="shared" si="27"/>
        <v>Y0BLDWD</v>
      </c>
      <c r="B1760" s="55" t="s">
        <v>2899</v>
      </c>
      <c r="C1760" s="55" t="s">
        <v>1946</v>
      </c>
      <c r="D1760" s="55"/>
      <c r="G1760" s="250">
        <v>1758</v>
      </c>
      <c r="H1760" s="254" t="s">
        <v>3495</v>
      </c>
      <c r="I1760" s="253" t="s">
        <v>3099</v>
      </c>
      <c r="J1760" s="75">
        <v>45160</v>
      </c>
      <c r="K1760" s="75">
        <v>45160</v>
      </c>
      <c r="L1760" s="256">
        <v>1.3911120000000001E-2</v>
      </c>
      <c r="M1760" s="251">
        <v>1.3911120000000001E-2</v>
      </c>
    </row>
    <row r="1761" spans="1:13">
      <c r="A1761" s="55" t="str">
        <f t="shared" si="27"/>
        <v>Y0AISWD</v>
      </c>
      <c r="B1761" s="55" t="s">
        <v>2891</v>
      </c>
      <c r="C1761" s="55" t="s">
        <v>1975</v>
      </c>
      <c r="D1761" s="55"/>
      <c r="G1761" s="250">
        <v>1759</v>
      </c>
      <c r="H1761" s="253" t="s">
        <v>3491</v>
      </c>
      <c r="I1761" s="253" t="s">
        <v>3152</v>
      </c>
      <c r="J1761" s="75">
        <v>45160</v>
      </c>
      <c r="K1761" s="75">
        <v>45160</v>
      </c>
      <c r="L1761" s="256">
        <v>6.8309099999999999E-3</v>
      </c>
      <c r="M1761" s="251">
        <v>6.8309099999999999E-3</v>
      </c>
    </row>
    <row r="1762" spans="1:13">
      <c r="A1762" s="55" t="str">
        <f t="shared" si="27"/>
        <v>Y0BLDDI</v>
      </c>
      <c r="B1762" s="55" t="s">
        <v>2899</v>
      </c>
      <c r="C1762" s="55" t="s">
        <v>4304</v>
      </c>
      <c r="D1762" s="55"/>
      <c r="G1762" s="250">
        <v>1760</v>
      </c>
      <c r="H1762" s="253">
        <v>125</v>
      </c>
      <c r="I1762" s="253" t="s">
        <v>3100</v>
      </c>
      <c r="J1762" s="75">
        <v>45160</v>
      </c>
      <c r="K1762" s="75">
        <v>45160</v>
      </c>
      <c r="L1762" s="256">
        <v>2.1845800000000002E-3</v>
      </c>
      <c r="M1762" s="251">
        <v>2.1845800000000002E-3</v>
      </c>
    </row>
    <row r="1763" spans="1:13">
      <c r="A1763" s="55" t="str">
        <f t="shared" si="27"/>
        <v>Y0ECDWD</v>
      </c>
      <c r="B1763" s="55" t="s">
        <v>1953</v>
      </c>
      <c r="C1763" s="55" t="s">
        <v>1946</v>
      </c>
      <c r="D1763" s="55"/>
      <c r="G1763" s="250">
        <v>1761</v>
      </c>
      <c r="H1763" s="253" t="s">
        <v>1173</v>
      </c>
      <c r="I1763" s="253" t="s">
        <v>3065</v>
      </c>
      <c r="J1763" s="75">
        <v>45160</v>
      </c>
      <c r="K1763" s="75">
        <v>45160</v>
      </c>
      <c r="L1763" s="256">
        <v>1.0824466100000001</v>
      </c>
      <c r="M1763" s="251">
        <v>1.0824466100000001</v>
      </c>
    </row>
    <row r="1764" spans="1:13">
      <c r="A1764" s="55" t="str">
        <f t="shared" si="27"/>
        <v>Y0ECRDD</v>
      </c>
      <c r="B1764" s="55" t="s">
        <v>1953</v>
      </c>
      <c r="C1764" s="55" t="s">
        <v>58</v>
      </c>
      <c r="D1764" s="55"/>
      <c r="G1764" s="250">
        <v>1762</v>
      </c>
      <c r="H1764" s="253" t="s">
        <v>1157</v>
      </c>
      <c r="I1764" s="253" t="s">
        <v>3066</v>
      </c>
      <c r="J1764" s="75">
        <v>45161</v>
      </c>
      <c r="K1764" s="75">
        <v>45161</v>
      </c>
      <c r="L1764" s="256">
        <v>0.17942923</v>
      </c>
      <c r="M1764" s="251">
        <v>0.17942923</v>
      </c>
    </row>
    <row r="1765" spans="1:13">
      <c r="A1765" s="55" t="str">
        <f t="shared" si="27"/>
        <v>Y0ECDDD</v>
      </c>
      <c r="B1765" s="55" t="s">
        <v>1953</v>
      </c>
      <c r="C1765" s="55" t="s">
        <v>1954</v>
      </c>
      <c r="D1765" s="55"/>
      <c r="G1765" s="250">
        <v>1763</v>
      </c>
      <c r="H1765" s="253" t="s">
        <v>1161</v>
      </c>
      <c r="I1765" s="253" t="s">
        <v>3062</v>
      </c>
      <c r="J1765" s="75">
        <v>45161</v>
      </c>
      <c r="K1765" s="75">
        <v>45161</v>
      </c>
      <c r="L1765" s="256">
        <v>0.18627510999999999</v>
      </c>
      <c r="M1765" s="251">
        <v>0.18627510999999999</v>
      </c>
    </row>
    <row r="1766" spans="1:13">
      <c r="A1766" s="55" t="str">
        <f t="shared" si="27"/>
        <v>Y0EERDD</v>
      </c>
      <c r="B1766" s="55" t="s">
        <v>1945</v>
      </c>
      <c r="C1766" s="55" t="s">
        <v>58</v>
      </c>
      <c r="D1766" s="55"/>
      <c r="G1766" s="250">
        <v>1764</v>
      </c>
      <c r="H1766" s="253" t="s">
        <v>1343</v>
      </c>
      <c r="I1766" s="253" t="s">
        <v>3086</v>
      </c>
      <c r="J1766" s="75">
        <v>45161</v>
      </c>
      <c r="K1766" s="75">
        <v>45161</v>
      </c>
      <c r="L1766" s="256">
        <v>0.1832657</v>
      </c>
      <c r="M1766" s="251">
        <v>0.1832657</v>
      </c>
    </row>
    <row r="1767" spans="1:13">
      <c r="A1767" s="55" t="str">
        <f t="shared" si="27"/>
        <v>Y0ESRDD</v>
      </c>
      <c r="B1767" s="55" t="s">
        <v>1940</v>
      </c>
      <c r="C1767" s="55" t="s">
        <v>58</v>
      </c>
      <c r="D1767" s="55"/>
      <c r="G1767" s="250">
        <v>1765</v>
      </c>
      <c r="H1767" s="253" t="s">
        <v>474</v>
      </c>
      <c r="I1767" s="253" t="s">
        <v>3077</v>
      </c>
      <c r="J1767" s="75">
        <v>45161</v>
      </c>
      <c r="K1767" s="75">
        <v>45161</v>
      </c>
      <c r="L1767" s="256">
        <v>0.18447491999999999</v>
      </c>
      <c r="M1767" s="251">
        <v>0.18447491999999999</v>
      </c>
    </row>
    <row r="1768" spans="1:13">
      <c r="A1768" s="55" t="str">
        <f t="shared" si="27"/>
        <v>Y0ESIDD</v>
      </c>
      <c r="B1768" s="55" t="s">
        <v>1940</v>
      </c>
      <c r="C1768" s="55" t="s">
        <v>67</v>
      </c>
      <c r="D1768" s="55"/>
      <c r="G1768" s="250">
        <v>1766</v>
      </c>
      <c r="H1768" s="253" t="s">
        <v>483</v>
      </c>
      <c r="I1768" s="253" t="s">
        <v>3076</v>
      </c>
      <c r="J1768" s="75">
        <v>45161</v>
      </c>
      <c r="K1768" s="75">
        <v>45161</v>
      </c>
      <c r="L1768" s="256">
        <v>0.28751605000000002</v>
      </c>
      <c r="M1768" s="251">
        <v>0.28751605000000002</v>
      </c>
    </row>
    <row r="1769" spans="1:13">
      <c r="A1769" s="55" t="str">
        <f t="shared" si="27"/>
        <v>Y0BLDDI</v>
      </c>
      <c r="B1769" s="55" t="s">
        <v>2899</v>
      </c>
      <c r="C1769" s="55" t="s">
        <v>4304</v>
      </c>
      <c r="D1769" s="55"/>
      <c r="G1769" s="250">
        <v>1767</v>
      </c>
      <c r="H1769" s="253">
        <v>125</v>
      </c>
      <c r="I1769" s="253" t="s">
        <v>3100</v>
      </c>
      <c r="J1769" s="75">
        <v>45161</v>
      </c>
      <c r="K1769" s="75">
        <v>45161</v>
      </c>
      <c r="L1769" s="256">
        <v>1.44045E-3</v>
      </c>
      <c r="M1769" s="251">
        <v>1.44045E-3</v>
      </c>
    </row>
    <row r="1770" spans="1:13">
      <c r="A1770" s="55" t="str">
        <f t="shared" si="27"/>
        <v>Y0ESSDD</v>
      </c>
      <c r="B1770" s="55" t="s">
        <v>1940</v>
      </c>
      <c r="C1770" s="55" t="s">
        <v>1971</v>
      </c>
      <c r="D1770" s="55"/>
      <c r="G1770" s="250">
        <v>1768</v>
      </c>
      <c r="H1770" s="253" t="s">
        <v>491</v>
      </c>
      <c r="I1770" s="253" t="s">
        <v>3075</v>
      </c>
      <c r="J1770" s="75">
        <v>45161</v>
      </c>
      <c r="K1770" s="75">
        <v>45161</v>
      </c>
      <c r="L1770" s="256">
        <v>0.18776913000000001</v>
      </c>
      <c r="M1770" s="251">
        <v>0.18776913000000001</v>
      </c>
    </row>
    <row r="1771" spans="1:13">
      <c r="A1771" s="55" t="str">
        <f t="shared" si="27"/>
        <v>Y0ESDDD</v>
      </c>
      <c r="B1771" s="55" t="s">
        <v>1940</v>
      </c>
      <c r="C1771" s="55" t="s">
        <v>1954</v>
      </c>
      <c r="D1771" s="55"/>
      <c r="G1771" s="250">
        <v>1769</v>
      </c>
      <c r="H1771" s="253" t="s">
        <v>477</v>
      </c>
      <c r="I1771" s="253" t="s">
        <v>3071</v>
      </c>
      <c r="J1771" s="75">
        <v>45161</v>
      </c>
      <c r="K1771" s="75">
        <v>45161</v>
      </c>
      <c r="L1771" s="256">
        <v>0.18713801999999999</v>
      </c>
      <c r="M1771" s="251">
        <v>0.18713801999999999</v>
      </c>
    </row>
    <row r="1772" spans="1:13">
      <c r="A1772" s="55" t="str">
        <f t="shared" si="27"/>
        <v>Y0AIDDD</v>
      </c>
      <c r="B1772" s="55" t="s">
        <v>2891</v>
      </c>
      <c r="C1772" s="55" t="s">
        <v>1954</v>
      </c>
      <c r="D1772" s="55"/>
      <c r="G1772" s="250">
        <v>1770</v>
      </c>
      <c r="H1772" s="253" t="s">
        <v>3468</v>
      </c>
      <c r="I1772" s="253" t="s">
        <v>3145</v>
      </c>
      <c r="J1772" s="75">
        <v>45161</v>
      </c>
      <c r="K1772" s="75">
        <v>45161</v>
      </c>
      <c r="L1772" s="256">
        <v>7.4146500000000001E-3</v>
      </c>
      <c r="M1772" s="251">
        <v>7.4146500000000001E-3</v>
      </c>
    </row>
    <row r="1773" spans="1:13">
      <c r="A1773" s="55" t="str">
        <f t="shared" si="27"/>
        <v>Y0BLDDD</v>
      </c>
      <c r="B1773" s="55" t="s">
        <v>2899</v>
      </c>
      <c r="C1773" s="55" t="s">
        <v>1954</v>
      </c>
      <c r="D1773" s="55"/>
      <c r="G1773" s="250">
        <v>1771</v>
      </c>
      <c r="H1773" s="253" t="s">
        <v>3462</v>
      </c>
      <c r="I1773" s="253" t="s">
        <v>3096</v>
      </c>
      <c r="J1773" s="75">
        <v>45161</v>
      </c>
      <c r="K1773" s="75">
        <v>45161</v>
      </c>
      <c r="L1773" s="251">
        <v>1.52915E-3</v>
      </c>
      <c r="M1773" s="251">
        <v>1.52915E-3</v>
      </c>
    </row>
    <row r="1774" spans="1:13">
      <c r="A1774" s="55" t="str">
        <f t="shared" si="27"/>
        <v>Y0AISDD</v>
      </c>
      <c r="B1774" s="55" t="s">
        <v>2891</v>
      </c>
      <c r="C1774" s="55" t="s">
        <v>1971</v>
      </c>
      <c r="D1774" s="55"/>
      <c r="G1774" s="250">
        <v>1772</v>
      </c>
      <c r="H1774" s="253" t="s">
        <v>3465</v>
      </c>
      <c r="I1774" s="253" t="s">
        <v>3149</v>
      </c>
      <c r="J1774" s="75">
        <v>45161</v>
      </c>
      <c r="K1774" s="75">
        <v>45161</v>
      </c>
      <c r="L1774" s="256">
        <v>7.1345100000000002E-3</v>
      </c>
      <c r="M1774" s="251">
        <v>7.1345100000000002E-3</v>
      </c>
    </row>
    <row r="1775" spans="1:13">
      <c r="A1775" s="55" t="str">
        <f t="shared" si="27"/>
        <v>Y0EEDDD</v>
      </c>
      <c r="B1775" s="55" t="s">
        <v>1945</v>
      </c>
      <c r="C1775" s="55" t="s">
        <v>1954</v>
      </c>
      <c r="D1775" s="55"/>
      <c r="G1775" s="250">
        <v>1773</v>
      </c>
      <c r="H1775" s="253" t="s">
        <v>1348</v>
      </c>
      <c r="I1775" s="253" t="s">
        <v>3082</v>
      </c>
      <c r="J1775" s="75">
        <v>45161</v>
      </c>
      <c r="K1775" s="75">
        <v>45161</v>
      </c>
      <c r="L1775" s="256">
        <v>0.19934038000000001</v>
      </c>
      <c r="M1775" s="251">
        <v>0.19934038000000001</v>
      </c>
    </row>
    <row r="1776" spans="1:13">
      <c r="A1776" s="55" t="str">
        <f t="shared" si="27"/>
        <v>Y0ECRDD</v>
      </c>
      <c r="B1776" s="55" t="s">
        <v>1953</v>
      </c>
      <c r="C1776" s="55" t="s">
        <v>58</v>
      </c>
      <c r="D1776" s="55"/>
      <c r="G1776" s="250">
        <v>1774</v>
      </c>
      <c r="H1776" s="254" t="s">
        <v>1157</v>
      </c>
      <c r="I1776" s="253" t="s">
        <v>3066</v>
      </c>
      <c r="J1776" s="75">
        <v>45162</v>
      </c>
      <c r="K1776" s="75">
        <v>45162</v>
      </c>
      <c r="L1776" s="256">
        <v>0.1795832</v>
      </c>
      <c r="M1776" s="251">
        <v>0.1795832</v>
      </c>
    </row>
    <row r="1777" spans="1:13">
      <c r="A1777" s="55" t="str">
        <f t="shared" si="27"/>
        <v>Y0ECDDD</v>
      </c>
      <c r="B1777" s="55" t="s">
        <v>1953</v>
      </c>
      <c r="C1777" s="55" t="s">
        <v>1954</v>
      </c>
      <c r="D1777" s="55"/>
      <c r="G1777" s="250">
        <v>1775</v>
      </c>
      <c r="H1777" s="253" t="s">
        <v>1161</v>
      </c>
      <c r="I1777" s="253" t="s">
        <v>3062</v>
      </c>
      <c r="J1777" s="75">
        <v>45162</v>
      </c>
      <c r="K1777" s="75">
        <v>45162</v>
      </c>
      <c r="L1777" s="256">
        <v>0.18704402000000001</v>
      </c>
      <c r="M1777" s="251">
        <v>0.18704402000000001</v>
      </c>
    </row>
    <row r="1778" spans="1:13">
      <c r="A1778" s="55" t="str">
        <f t="shared" si="27"/>
        <v>Y0EERDD</v>
      </c>
      <c r="B1778" s="55" t="s">
        <v>1945</v>
      </c>
      <c r="C1778" s="55" t="s">
        <v>58</v>
      </c>
      <c r="D1778" s="55"/>
      <c r="G1778" s="250">
        <v>1776</v>
      </c>
      <c r="H1778" s="253" t="s">
        <v>1343</v>
      </c>
      <c r="I1778" s="253" t="s">
        <v>3086</v>
      </c>
      <c r="J1778" s="75">
        <v>45162</v>
      </c>
      <c r="K1778" s="75">
        <v>45162</v>
      </c>
      <c r="L1778" s="251">
        <v>0.22789914</v>
      </c>
      <c r="M1778" s="251">
        <v>0.22789914</v>
      </c>
    </row>
    <row r="1779" spans="1:13">
      <c r="A1779" s="55" t="str">
        <f t="shared" si="27"/>
        <v>Y0ESRDD</v>
      </c>
      <c r="B1779" s="55" t="s">
        <v>1940</v>
      </c>
      <c r="C1779" s="55" t="s">
        <v>58</v>
      </c>
      <c r="D1779" s="55"/>
      <c r="G1779" s="250">
        <v>1777</v>
      </c>
      <c r="H1779" s="254" t="s">
        <v>474</v>
      </c>
      <c r="I1779" s="253" t="s">
        <v>3077</v>
      </c>
      <c r="J1779" s="75">
        <v>45162</v>
      </c>
      <c r="K1779" s="75">
        <v>45162</v>
      </c>
      <c r="L1779" s="256">
        <v>0.18976343000000001</v>
      </c>
      <c r="M1779" s="251">
        <v>0.18976343000000001</v>
      </c>
    </row>
    <row r="1780" spans="1:13">
      <c r="A1780" s="55" t="str">
        <f t="shared" si="27"/>
        <v>Y0ESIDD</v>
      </c>
      <c r="B1780" s="55" t="s">
        <v>1940</v>
      </c>
      <c r="C1780" s="55" t="s">
        <v>67</v>
      </c>
      <c r="D1780" s="55"/>
      <c r="G1780" s="250">
        <v>1778</v>
      </c>
      <c r="H1780" s="253" t="s">
        <v>483</v>
      </c>
      <c r="I1780" s="253" t="s">
        <v>3076</v>
      </c>
      <c r="J1780" s="75">
        <v>45162</v>
      </c>
      <c r="K1780" s="75">
        <v>45162</v>
      </c>
      <c r="L1780" s="256">
        <v>0.29615071999999998</v>
      </c>
      <c r="M1780" s="251">
        <v>0.29615071999999998</v>
      </c>
    </row>
    <row r="1781" spans="1:13">
      <c r="A1781" s="55" t="str">
        <f t="shared" si="27"/>
        <v>Y0BLDDI</v>
      </c>
      <c r="B1781" s="55" t="s">
        <v>2899</v>
      </c>
      <c r="C1781" s="55" t="s">
        <v>4304</v>
      </c>
      <c r="D1781" s="55"/>
      <c r="G1781" s="250">
        <v>1779</v>
      </c>
      <c r="H1781" s="253">
        <v>125</v>
      </c>
      <c r="I1781" s="253" t="s">
        <v>3100</v>
      </c>
      <c r="J1781" s="75">
        <v>45162</v>
      </c>
      <c r="K1781" s="75">
        <v>45162</v>
      </c>
      <c r="L1781" s="256">
        <v>2.2314100000000001E-3</v>
      </c>
      <c r="M1781" s="251">
        <v>2.2314100000000001E-3</v>
      </c>
    </row>
    <row r="1782" spans="1:13">
      <c r="A1782" s="55" t="str">
        <f t="shared" si="27"/>
        <v>Y0ESSDD</v>
      </c>
      <c r="B1782" s="55" t="s">
        <v>1940</v>
      </c>
      <c r="C1782" s="55" t="s">
        <v>1971</v>
      </c>
      <c r="D1782" s="55"/>
      <c r="G1782" s="250">
        <v>1780</v>
      </c>
      <c r="H1782" s="253" t="s">
        <v>491</v>
      </c>
      <c r="I1782" s="253" t="s">
        <v>3075</v>
      </c>
      <c r="J1782" s="75">
        <v>45162</v>
      </c>
      <c r="K1782" s="75">
        <v>45162</v>
      </c>
      <c r="L1782" s="256">
        <v>0.1931601</v>
      </c>
      <c r="M1782" s="251">
        <v>0.1931601</v>
      </c>
    </row>
    <row r="1783" spans="1:13">
      <c r="A1783" s="55" t="str">
        <f t="shared" si="27"/>
        <v>Y0ESDDD</v>
      </c>
      <c r="B1783" s="55" t="s">
        <v>1940</v>
      </c>
      <c r="C1783" s="55" t="s">
        <v>1954</v>
      </c>
      <c r="D1783" s="55"/>
      <c r="G1783" s="250">
        <v>1781</v>
      </c>
      <c r="H1783" s="253" t="s">
        <v>477</v>
      </c>
      <c r="I1783" s="253" t="s">
        <v>3071</v>
      </c>
      <c r="J1783" s="75">
        <v>45162</v>
      </c>
      <c r="K1783" s="75">
        <v>45162</v>
      </c>
      <c r="L1783" s="256">
        <v>0.19243173</v>
      </c>
      <c r="M1783" s="251">
        <v>0.19243173</v>
      </c>
    </row>
    <row r="1784" spans="1:13">
      <c r="A1784" s="55" t="str">
        <f t="shared" si="27"/>
        <v>Y0AIDDD</v>
      </c>
      <c r="B1784" s="55" t="s">
        <v>2891</v>
      </c>
      <c r="C1784" s="55" t="s">
        <v>1954</v>
      </c>
      <c r="D1784" s="55"/>
      <c r="G1784" s="250">
        <v>1782</v>
      </c>
      <c r="H1784" s="253" t="s">
        <v>3468</v>
      </c>
      <c r="I1784" s="253" t="s">
        <v>3145</v>
      </c>
      <c r="J1784" s="75">
        <v>45162</v>
      </c>
      <c r="K1784" s="75">
        <v>45162</v>
      </c>
      <c r="L1784" s="256">
        <v>3.2374000000000001E-3</v>
      </c>
      <c r="M1784" s="251">
        <v>3.2374000000000001E-3</v>
      </c>
    </row>
    <row r="1785" spans="1:13">
      <c r="A1785" s="55" t="str">
        <f t="shared" si="27"/>
        <v>Y0BLDDD</v>
      </c>
      <c r="B1785" s="55" t="s">
        <v>2899</v>
      </c>
      <c r="C1785" s="55" t="s">
        <v>1954</v>
      </c>
      <c r="D1785" s="55"/>
      <c r="G1785" s="250">
        <v>1783</v>
      </c>
      <c r="H1785" s="253" t="s">
        <v>3462</v>
      </c>
      <c r="I1785" s="253" t="s">
        <v>3096</v>
      </c>
      <c r="J1785" s="75">
        <v>45162</v>
      </c>
      <c r="K1785" s="75">
        <v>45162</v>
      </c>
      <c r="L1785" s="256">
        <v>2.3201300000000001E-3</v>
      </c>
      <c r="M1785" s="251">
        <v>2.3201300000000001E-3</v>
      </c>
    </row>
    <row r="1786" spans="1:13">
      <c r="A1786" s="55" t="str">
        <f t="shared" si="27"/>
        <v>Y0AISDD</v>
      </c>
      <c r="B1786" s="55" t="s">
        <v>2891</v>
      </c>
      <c r="C1786" s="55" t="s">
        <v>1971</v>
      </c>
      <c r="D1786" s="55"/>
      <c r="G1786" s="250">
        <v>1784</v>
      </c>
      <c r="H1786" s="254" t="s">
        <v>3465</v>
      </c>
      <c r="I1786" s="253" t="s">
        <v>3149</v>
      </c>
      <c r="J1786" s="75">
        <v>45162</v>
      </c>
      <c r="K1786" s="75">
        <v>45162</v>
      </c>
      <c r="L1786" s="256">
        <v>3.1005400000000002E-3</v>
      </c>
      <c r="M1786" s="251">
        <v>3.1005400000000002E-3</v>
      </c>
    </row>
    <row r="1787" spans="1:13">
      <c r="A1787" s="55" t="str">
        <f t="shared" si="27"/>
        <v>Y0EEDDD</v>
      </c>
      <c r="B1787" s="55" t="s">
        <v>1945</v>
      </c>
      <c r="C1787" s="55" t="s">
        <v>1954</v>
      </c>
      <c r="D1787" s="55"/>
      <c r="G1787" s="250">
        <v>1785</v>
      </c>
      <c r="H1787" s="253" t="s">
        <v>1348</v>
      </c>
      <c r="I1787" s="253" t="s">
        <v>3082</v>
      </c>
      <c r="J1787" s="75">
        <v>45162</v>
      </c>
      <c r="K1787" s="75">
        <v>45162</v>
      </c>
      <c r="L1787" s="256">
        <v>0.24591175000000001</v>
      </c>
      <c r="M1787" s="251">
        <v>0.24591175000000001</v>
      </c>
    </row>
    <row r="1788" spans="1:13">
      <c r="A1788" s="55" t="str">
        <f t="shared" si="27"/>
        <v>IgnoreIgnore</v>
      </c>
      <c r="B1788" s="55" t="s">
        <v>1291</v>
      </c>
      <c r="C1788" s="55" t="s">
        <v>1291</v>
      </c>
      <c r="D1788" s="55"/>
      <c r="G1788" s="250">
        <v>1786</v>
      </c>
      <c r="H1788" s="253" t="s">
        <v>4406</v>
      </c>
      <c r="I1788" s="253" t="s">
        <v>4407</v>
      </c>
      <c r="J1788" s="75">
        <v>45163</v>
      </c>
      <c r="K1788" s="75">
        <v>45163</v>
      </c>
      <c r="L1788" s="256">
        <v>5</v>
      </c>
      <c r="M1788" s="251">
        <v>5</v>
      </c>
    </row>
    <row r="1789" spans="1:13">
      <c r="A1789" s="55" t="str">
        <f t="shared" si="27"/>
        <v>IgnoreIgnore</v>
      </c>
      <c r="B1789" s="55" t="s">
        <v>1291</v>
      </c>
      <c r="C1789" s="55" t="s">
        <v>1291</v>
      </c>
      <c r="D1789" s="55"/>
      <c r="G1789" s="250">
        <v>1787</v>
      </c>
      <c r="H1789" s="253" t="s">
        <v>4329</v>
      </c>
      <c r="I1789" s="253" t="s">
        <v>4330</v>
      </c>
      <c r="J1789" s="75">
        <v>45163</v>
      </c>
      <c r="K1789" s="75">
        <v>45163</v>
      </c>
      <c r="L1789" s="256">
        <v>5.6135539999999998E-2</v>
      </c>
      <c r="M1789" s="251">
        <v>5.6135539999999998E-2</v>
      </c>
    </row>
    <row r="1790" spans="1:13">
      <c r="A1790" s="55" t="str">
        <f t="shared" si="27"/>
        <v>IgnoreIgnore</v>
      </c>
      <c r="B1790" s="55" t="s">
        <v>1291</v>
      </c>
      <c r="C1790" s="55" t="s">
        <v>1291</v>
      </c>
      <c r="D1790" s="55"/>
      <c r="G1790" s="250">
        <v>1788</v>
      </c>
      <c r="H1790" s="254" t="s">
        <v>4331</v>
      </c>
      <c r="I1790" s="253" t="s">
        <v>4332</v>
      </c>
      <c r="J1790" s="75">
        <v>45163</v>
      </c>
      <c r="K1790" s="75">
        <v>45163</v>
      </c>
      <c r="L1790" s="251">
        <v>0.08</v>
      </c>
      <c r="M1790" s="251">
        <v>0.08</v>
      </c>
    </row>
    <row r="1791" spans="1:13">
      <c r="A1791" s="55" t="str">
        <f t="shared" si="27"/>
        <v>Y0BNMD</v>
      </c>
      <c r="B1791" s="55" t="s">
        <v>2901</v>
      </c>
      <c r="C1791" s="55" t="s">
        <v>49</v>
      </c>
      <c r="D1791" s="55"/>
      <c r="G1791" s="250">
        <v>1789</v>
      </c>
      <c r="H1791" s="253">
        <v>131</v>
      </c>
      <c r="I1791" s="253" t="s">
        <v>3490</v>
      </c>
      <c r="J1791" s="75">
        <v>45163</v>
      </c>
      <c r="K1791" s="75">
        <v>45163</v>
      </c>
      <c r="L1791" s="256">
        <v>3.7388449999999997E-2</v>
      </c>
      <c r="M1791" s="251">
        <v>3.7388449999999997E-2</v>
      </c>
    </row>
    <row r="1792" spans="1:13">
      <c r="A1792" s="55" t="str">
        <f t="shared" si="27"/>
        <v>Y0BJMD</v>
      </c>
      <c r="B1792" s="55" t="s">
        <v>2898</v>
      </c>
      <c r="C1792" s="55" t="s">
        <v>49</v>
      </c>
      <c r="D1792" s="55"/>
      <c r="G1792" s="250">
        <v>1790</v>
      </c>
      <c r="H1792" s="253">
        <v>241</v>
      </c>
      <c r="I1792" s="253" t="s">
        <v>3183</v>
      </c>
      <c r="J1792" s="75">
        <v>45163</v>
      </c>
      <c r="K1792" s="75">
        <v>45163</v>
      </c>
      <c r="L1792" s="256">
        <v>0.08</v>
      </c>
      <c r="M1792" s="251">
        <v>0.08</v>
      </c>
    </row>
    <row r="1793" spans="1:13">
      <c r="A1793" s="55" t="str">
        <f t="shared" si="27"/>
        <v>IgnoreIgnore</v>
      </c>
      <c r="B1793" s="55" t="s">
        <v>1291</v>
      </c>
      <c r="C1793" s="55" t="s">
        <v>1291</v>
      </c>
      <c r="D1793" s="55"/>
      <c r="G1793" s="250">
        <v>1791</v>
      </c>
      <c r="H1793" s="253" t="s">
        <v>4333</v>
      </c>
      <c r="I1793" s="253" t="s">
        <v>4334</v>
      </c>
      <c r="J1793" s="75">
        <v>45163</v>
      </c>
      <c r="K1793" s="75">
        <v>45163</v>
      </c>
      <c r="L1793" s="256">
        <v>3.7388449999999997E-2</v>
      </c>
      <c r="M1793" s="251">
        <v>3.7388449999999997E-2</v>
      </c>
    </row>
    <row r="1794" spans="1:13">
      <c r="A1794" s="55" t="str">
        <f t="shared" si="27"/>
        <v>Y0ASDDV</v>
      </c>
      <c r="B1794" s="55" t="s">
        <v>2893</v>
      </c>
      <c r="C1794" s="55" t="s">
        <v>1942</v>
      </c>
      <c r="D1794" s="55"/>
      <c r="G1794" s="250">
        <v>1792</v>
      </c>
      <c r="H1794" s="253" t="s">
        <v>3497</v>
      </c>
      <c r="I1794" s="253" t="s">
        <v>3165</v>
      </c>
      <c r="J1794" s="75">
        <v>45163</v>
      </c>
      <c r="K1794" s="75">
        <v>45163</v>
      </c>
      <c r="L1794" s="256">
        <v>0.17</v>
      </c>
      <c r="M1794" s="251">
        <v>0.17</v>
      </c>
    </row>
    <row r="1795" spans="1:13">
      <c r="A1795" s="55" t="str">
        <f t="shared" si="27"/>
        <v>Y0ATDDV</v>
      </c>
      <c r="B1795" s="55" t="s">
        <v>2894</v>
      </c>
      <c r="C1795" s="55" t="s">
        <v>1942</v>
      </c>
      <c r="D1795" s="55"/>
      <c r="G1795" s="250">
        <v>1793</v>
      </c>
      <c r="H1795" s="253" t="s">
        <v>3485</v>
      </c>
      <c r="I1795" s="253" t="s">
        <v>3170</v>
      </c>
      <c r="J1795" s="75">
        <v>45163</v>
      </c>
      <c r="K1795" s="75">
        <v>45163</v>
      </c>
      <c r="L1795" s="256">
        <v>0.125</v>
      </c>
      <c r="M1795" s="251">
        <v>0.125</v>
      </c>
    </row>
    <row r="1796" spans="1:13">
      <c r="A1796" s="55" t="str">
        <f t="shared" ref="A1796:A1859" si="28">+B1796&amp;C1796</f>
        <v>Y0ECDMD</v>
      </c>
      <c r="B1796" s="55" t="s">
        <v>1953</v>
      </c>
      <c r="C1796" s="55" t="s">
        <v>1943</v>
      </c>
      <c r="D1796" s="55"/>
      <c r="G1796" s="250">
        <v>1794</v>
      </c>
      <c r="H1796" s="253" t="s">
        <v>1169</v>
      </c>
      <c r="I1796" s="253" t="s">
        <v>3064</v>
      </c>
      <c r="J1796" s="75">
        <v>45163</v>
      </c>
      <c r="K1796" s="75">
        <v>45163</v>
      </c>
      <c r="L1796" s="256">
        <v>5.4633881799999999</v>
      </c>
      <c r="M1796" s="251">
        <v>5.4633881799999999</v>
      </c>
    </row>
    <row r="1797" spans="1:13">
      <c r="A1797" s="55" t="str">
        <f t="shared" si="28"/>
        <v>Y0ECRDD</v>
      </c>
      <c r="B1797" s="55" t="s">
        <v>1953</v>
      </c>
      <c r="C1797" s="55" t="s">
        <v>58</v>
      </c>
      <c r="D1797" s="55"/>
      <c r="G1797" s="250">
        <v>1795</v>
      </c>
      <c r="H1797" s="253" t="s">
        <v>1157</v>
      </c>
      <c r="I1797" s="253" t="s">
        <v>3066</v>
      </c>
      <c r="J1797" s="75">
        <v>45163</v>
      </c>
      <c r="K1797" s="75">
        <v>45163</v>
      </c>
      <c r="L1797" s="256">
        <v>0.17847319</v>
      </c>
      <c r="M1797" s="251">
        <v>0.17847319</v>
      </c>
    </row>
    <row r="1798" spans="1:13">
      <c r="A1798" s="55" t="str">
        <f t="shared" si="28"/>
        <v>Y0ECRMD</v>
      </c>
      <c r="B1798" s="55" t="s">
        <v>1953</v>
      </c>
      <c r="C1798" s="55" t="s">
        <v>61</v>
      </c>
      <c r="D1798" s="55"/>
      <c r="G1798" s="250">
        <v>1796</v>
      </c>
      <c r="H1798" s="253" t="s">
        <v>1167</v>
      </c>
      <c r="I1798" s="253" t="s">
        <v>3068</v>
      </c>
      <c r="J1798" s="75">
        <v>45163</v>
      </c>
      <c r="K1798" s="75">
        <v>45163</v>
      </c>
      <c r="L1798" s="256">
        <v>5.3778456099999996</v>
      </c>
      <c r="M1798" s="251">
        <v>5.3778456099999996</v>
      </c>
    </row>
    <row r="1799" spans="1:13">
      <c r="A1799" s="55" t="str">
        <f t="shared" si="28"/>
        <v>Y0ECDDD</v>
      </c>
      <c r="B1799" s="55" t="s">
        <v>1953</v>
      </c>
      <c r="C1799" s="55" t="s">
        <v>1954</v>
      </c>
      <c r="D1799" s="55"/>
      <c r="G1799" s="250">
        <v>1797</v>
      </c>
      <c r="H1799" s="253" t="s">
        <v>1161</v>
      </c>
      <c r="I1799" s="253" t="s">
        <v>3062</v>
      </c>
      <c r="J1799" s="75">
        <v>45163</v>
      </c>
      <c r="K1799" s="75">
        <v>45163</v>
      </c>
      <c r="L1799" s="256">
        <v>0.18720955</v>
      </c>
      <c r="M1799" s="251">
        <v>0.18720955</v>
      </c>
    </row>
    <row r="1800" spans="1:13">
      <c r="A1800" s="55" t="str">
        <f t="shared" si="28"/>
        <v>Y0EERDD</v>
      </c>
      <c r="B1800" s="55" t="s">
        <v>1945</v>
      </c>
      <c r="C1800" s="55" t="s">
        <v>58</v>
      </c>
      <c r="D1800" s="55"/>
      <c r="G1800" s="250">
        <v>1798</v>
      </c>
      <c r="H1800" s="253" t="s">
        <v>1343</v>
      </c>
      <c r="I1800" s="253" t="s">
        <v>3086</v>
      </c>
      <c r="J1800" s="75">
        <v>45163</v>
      </c>
      <c r="K1800" s="75">
        <v>45163</v>
      </c>
      <c r="L1800" s="256">
        <v>0.20206440000000001</v>
      </c>
      <c r="M1800" s="251">
        <v>0.20206440000000001</v>
      </c>
    </row>
    <row r="1801" spans="1:13">
      <c r="A1801" s="55" t="str">
        <f t="shared" si="28"/>
        <v>Y0EERMD</v>
      </c>
      <c r="B1801" s="55" t="s">
        <v>1945</v>
      </c>
      <c r="C1801" s="55" t="s">
        <v>61</v>
      </c>
      <c r="D1801" s="55"/>
      <c r="G1801" s="250">
        <v>1799</v>
      </c>
      <c r="H1801" s="253" t="s">
        <v>1354</v>
      </c>
      <c r="I1801" s="253" t="s">
        <v>3088</v>
      </c>
      <c r="J1801" s="75">
        <v>45163</v>
      </c>
      <c r="K1801" s="75">
        <v>45163</v>
      </c>
      <c r="L1801" s="256">
        <v>5.3349240599999996</v>
      </c>
      <c r="M1801" s="251">
        <v>5.3349240599999996</v>
      </c>
    </row>
    <row r="1802" spans="1:13">
      <c r="A1802" s="55" t="str">
        <f t="shared" si="28"/>
        <v>IgnoreIgnore</v>
      </c>
      <c r="B1802" s="55" t="s">
        <v>1291</v>
      </c>
      <c r="C1802" s="55" t="s">
        <v>1291</v>
      </c>
      <c r="D1802" s="55"/>
      <c r="G1802" s="250">
        <v>1800</v>
      </c>
      <c r="H1802" s="253" t="s">
        <v>4335</v>
      </c>
      <c r="I1802" s="253" t="s">
        <v>4336</v>
      </c>
      <c r="J1802" s="75">
        <v>45163</v>
      </c>
      <c r="K1802" s="75">
        <v>45163</v>
      </c>
      <c r="L1802" s="256">
        <v>5.4777929600000004</v>
      </c>
      <c r="M1802" s="251">
        <v>5.4777929600000004</v>
      </c>
    </row>
    <row r="1803" spans="1:13">
      <c r="A1803" s="55" t="str">
        <f t="shared" si="28"/>
        <v>Y0ESRMD</v>
      </c>
      <c r="B1803" s="55" t="s">
        <v>1940</v>
      </c>
      <c r="C1803" s="55" t="s">
        <v>61</v>
      </c>
      <c r="D1803" s="55"/>
      <c r="G1803" s="250">
        <v>1801</v>
      </c>
      <c r="H1803" s="253" t="s">
        <v>487</v>
      </c>
      <c r="I1803" s="253" t="s">
        <v>3079</v>
      </c>
      <c r="J1803" s="75">
        <v>45163</v>
      </c>
      <c r="K1803" s="75">
        <v>45163</v>
      </c>
      <c r="L1803" s="256">
        <v>5.5565567900000001</v>
      </c>
      <c r="M1803" s="251">
        <v>5.5565567900000001</v>
      </c>
    </row>
    <row r="1804" spans="1:13">
      <c r="A1804" s="55" t="str">
        <f t="shared" si="28"/>
        <v>Y0ESRDD</v>
      </c>
      <c r="B1804" s="55" t="s">
        <v>1940</v>
      </c>
      <c r="C1804" s="55" t="s">
        <v>58</v>
      </c>
      <c r="D1804" s="55"/>
      <c r="G1804" s="250">
        <v>1802</v>
      </c>
      <c r="H1804" s="253" t="s">
        <v>474</v>
      </c>
      <c r="I1804" s="253" t="s">
        <v>3077</v>
      </c>
      <c r="J1804" s="75">
        <v>45163</v>
      </c>
      <c r="K1804" s="75">
        <v>45163</v>
      </c>
      <c r="L1804" s="256">
        <v>0.19198121000000001</v>
      </c>
      <c r="M1804" s="251">
        <v>0.19198121000000001</v>
      </c>
    </row>
    <row r="1805" spans="1:13">
      <c r="A1805" s="55" t="str">
        <f t="shared" si="28"/>
        <v>Y0EEDMD</v>
      </c>
      <c r="B1805" s="55" t="s">
        <v>1945</v>
      </c>
      <c r="C1805" s="55" t="s">
        <v>1943</v>
      </c>
      <c r="D1805" s="55"/>
      <c r="G1805" s="250">
        <v>1803</v>
      </c>
      <c r="H1805" s="253" t="s">
        <v>1356</v>
      </c>
      <c r="I1805" s="253" t="s">
        <v>3084</v>
      </c>
      <c r="J1805" s="75">
        <v>45163</v>
      </c>
      <c r="K1805" s="75">
        <v>45163</v>
      </c>
      <c r="L1805" s="256">
        <v>5.4777929600000004</v>
      </c>
      <c r="M1805" s="251">
        <v>5.4777929600000004</v>
      </c>
    </row>
    <row r="1806" spans="1:13">
      <c r="A1806" s="55" t="str">
        <f t="shared" si="28"/>
        <v>IgnoreIgnore</v>
      </c>
      <c r="B1806" s="55" t="s">
        <v>1291</v>
      </c>
      <c r="C1806" s="55" t="s">
        <v>1291</v>
      </c>
      <c r="D1806" s="55"/>
      <c r="G1806" s="250">
        <v>1804</v>
      </c>
      <c r="H1806" s="253" t="s">
        <v>4337</v>
      </c>
      <c r="I1806" s="253" t="s">
        <v>4338</v>
      </c>
      <c r="J1806" s="75">
        <v>45163</v>
      </c>
      <c r="K1806" s="75">
        <v>45163</v>
      </c>
      <c r="L1806" s="256">
        <v>5.3349240599999996</v>
      </c>
      <c r="M1806" s="251">
        <v>5.3349240599999996</v>
      </c>
    </row>
    <row r="1807" spans="1:13">
      <c r="A1807" s="55" t="str">
        <f t="shared" si="28"/>
        <v>Y0ESDMD</v>
      </c>
      <c r="B1807" s="55" t="s">
        <v>1940</v>
      </c>
      <c r="C1807" s="55" t="s">
        <v>1943</v>
      </c>
      <c r="D1807" s="55"/>
      <c r="G1807" s="250">
        <v>1805</v>
      </c>
      <c r="H1807" s="253" t="s">
        <v>489</v>
      </c>
      <c r="I1807" s="253" t="s">
        <v>3072</v>
      </c>
      <c r="J1807" s="75">
        <v>45163</v>
      </c>
      <c r="K1807" s="75">
        <v>45163</v>
      </c>
      <c r="L1807" s="256">
        <v>5.8422871599999997</v>
      </c>
      <c r="M1807" s="251">
        <v>5.8422871599999997</v>
      </c>
    </row>
    <row r="1808" spans="1:13">
      <c r="A1808" s="55" t="str">
        <f t="shared" si="28"/>
        <v>IgnoreIgnore</v>
      </c>
      <c r="B1808" s="55" t="s">
        <v>1291</v>
      </c>
      <c r="C1808" s="55" t="s">
        <v>1291</v>
      </c>
      <c r="D1808" s="55"/>
      <c r="G1808" s="250">
        <v>1806</v>
      </c>
      <c r="H1808" s="253" t="s">
        <v>4356</v>
      </c>
      <c r="I1808" s="253" t="s">
        <v>4357</v>
      </c>
      <c r="J1808" s="75">
        <v>45163</v>
      </c>
      <c r="K1808" s="75">
        <v>45163</v>
      </c>
      <c r="L1808" s="256">
        <v>5.5565567900000001</v>
      </c>
      <c r="M1808" s="251">
        <v>5.5565567900000001</v>
      </c>
    </row>
    <row r="1809" spans="1:13">
      <c r="A1809" s="55" t="str">
        <f t="shared" si="28"/>
        <v>IgnoreIgnore</v>
      </c>
      <c r="B1809" s="55" t="s">
        <v>1291</v>
      </c>
      <c r="C1809" s="55" t="s">
        <v>1291</v>
      </c>
      <c r="D1809" s="55"/>
      <c r="G1809" s="250">
        <v>1807</v>
      </c>
      <c r="H1809" s="253" t="s">
        <v>4358</v>
      </c>
      <c r="I1809" s="253" t="s">
        <v>4359</v>
      </c>
      <c r="J1809" s="75">
        <v>45163</v>
      </c>
      <c r="K1809" s="75">
        <v>45163</v>
      </c>
      <c r="L1809" s="251">
        <v>0.1</v>
      </c>
      <c r="M1809" s="251">
        <v>0.1</v>
      </c>
    </row>
    <row r="1810" spans="1:13">
      <c r="A1810" s="55" t="str">
        <f t="shared" si="28"/>
        <v>Y0ESIDD</v>
      </c>
      <c r="B1810" s="55" t="s">
        <v>1940</v>
      </c>
      <c r="C1810" s="55" t="s">
        <v>67</v>
      </c>
      <c r="D1810" s="55"/>
      <c r="G1810" s="250">
        <v>1808</v>
      </c>
      <c r="H1810" s="253" t="s">
        <v>483</v>
      </c>
      <c r="I1810" s="253" t="s">
        <v>3076</v>
      </c>
      <c r="J1810" s="75">
        <v>45163</v>
      </c>
      <c r="K1810" s="75">
        <v>45163</v>
      </c>
      <c r="L1810" s="256">
        <v>0.29955226000000001</v>
      </c>
      <c r="M1810" s="251">
        <v>0.29955226000000001</v>
      </c>
    </row>
    <row r="1811" spans="1:13">
      <c r="A1811" s="55" t="str">
        <f t="shared" si="28"/>
        <v>IgnoreIgnore</v>
      </c>
      <c r="B1811" s="55" t="s">
        <v>1291</v>
      </c>
      <c r="C1811" s="55" t="s">
        <v>1291</v>
      </c>
      <c r="D1811" s="55"/>
      <c r="G1811" s="250">
        <v>1809</v>
      </c>
      <c r="H1811" s="253" t="s">
        <v>4339</v>
      </c>
      <c r="I1811" s="253" t="s">
        <v>4340</v>
      </c>
      <c r="J1811" s="75">
        <v>45163</v>
      </c>
      <c r="K1811" s="75">
        <v>45163</v>
      </c>
      <c r="L1811" s="256">
        <v>5.4633881799999999</v>
      </c>
      <c r="M1811" s="251">
        <v>5.4633881799999999</v>
      </c>
    </row>
    <row r="1812" spans="1:13">
      <c r="A1812" s="55" t="str">
        <f t="shared" si="28"/>
        <v>IgnoreIgnore</v>
      </c>
      <c r="B1812" s="55" t="s">
        <v>1291</v>
      </c>
      <c r="C1812" s="55" t="s">
        <v>1291</v>
      </c>
      <c r="D1812" s="55"/>
      <c r="G1812" s="250">
        <v>1810</v>
      </c>
      <c r="H1812" s="254" t="s">
        <v>4341</v>
      </c>
      <c r="I1812" s="253" t="s">
        <v>4342</v>
      </c>
      <c r="J1812" s="75">
        <v>45163</v>
      </c>
      <c r="K1812" s="75">
        <v>45163</v>
      </c>
      <c r="L1812" s="251">
        <v>5.3778456099999996</v>
      </c>
      <c r="M1812" s="251">
        <v>5.3778456099999996</v>
      </c>
    </row>
    <row r="1813" spans="1:13">
      <c r="A1813" s="55" t="str">
        <f t="shared" si="28"/>
        <v>IgnoreIgnore</v>
      </c>
      <c r="B1813" s="55" t="s">
        <v>1291</v>
      </c>
      <c r="C1813" s="55" t="s">
        <v>1291</v>
      </c>
      <c r="D1813" s="55"/>
      <c r="G1813" s="250">
        <v>1811</v>
      </c>
      <c r="H1813" s="253" t="s">
        <v>4345</v>
      </c>
      <c r="I1813" s="253" t="s">
        <v>4346</v>
      </c>
      <c r="J1813" s="75">
        <v>45163</v>
      </c>
      <c r="K1813" s="75">
        <v>45163</v>
      </c>
      <c r="L1813" s="256">
        <v>5.8422871599999997</v>
      </c>
      <c r="M1813" s="251">
        <v>5.8422871599999997</v>
      </c>
    </row>
    <row r="1814" spans="1:13">
      <c r="A1814" s="55" t="str">
        <f t="shared" si="28"/>
        <v>Y0EEDDD</v>
      </c>
      <c r="B1814" s="55" t="s">
        <v>1945</v>
      </c>
      <c r="C1814" s="55" t="s">
        <v>1954</v>
      </c>
      <c r="D1814" s="55"/>
      <c r="G1814" s="250">
        <v>1812</v>
      </c>
      <c r="H1814" s="254" t="s">
        <v>1348</v>
      </c>
      <c r="I1814" s="253" t="s">
        <v>3082</v>
      </c>
      <c r="J1814" s="75">
        <v>45163</v>
      </c>
      <c r="K1814" s="75">
        <v>45163</v>
      </c>
      <c r="L1814" s="256">
        <v>0.21939397999999999</v>
      </c>
      <c r="M1814" s="251">
        <v>0.21939397999999999</v>
      </c>
    </row>
    <row r="1815" spans="1:13">
      <c r="A1815" s="55" t="str">
        <f t="shared" si="28"/>
        <v>IgnoreIgnore</v>
      </c>
      <c r="B1815" s="55" t="s">
        <v>1291</v>
      </c>
      <c r="C1815" s="55" t="s">
        <v>1291</v>
      </c>
      <c r="D1815" s="55"/>
      <c r="G1815" s="250">
        <v>1813</v>
      </c>
      <c r="H1815" s="253" t="s">
        <v>4408</v>
      </c>
      <c r="I1815" s="253" t="s">
        <v>4409</v>
      </c>
      <c r="J1815" s="75">
        <v>45163</v>
      </c>
      <c r="K1815" s="75">
        <v>45163</v>
      </c>
      <c r="L1815" s="256">
        <v>1.2</v>
      </c>
      <c r="M1815" s="251">
        <v>1.2</v>
      </c>
    </row>
    <row r="1816" spans="1:13">
      <c r="A1816" s="55" t="str">
        <f t="shared" si="28"/>
        <v>IgnoreIgnore</v>
      </c>
      <c r="B1816" s="55" t="s">
        <v>1291</v>
      </c>
      <c r="C1816" s="55" t="s">
        <v>1291</v>
      </c>
      <c r="D1816" s="55"/>
      <c r="G1816" s="250">
        <v>1814</v>
      </c>
      <c r="H1816" s="253" t="s">
        <v>4370</v>
      </c>
      <c r="I1816" s="253" t="s">
        <v>4371</v>
      </c>
      <c r="J1816" s="75">
        <v>45163</v>
      </c>
      <c r="K1816" s="75">
        <v>45163</v>
      </c>
      <c r="L1816" s="256">
        <v>7.0000000000000007E-2</v>
      </c>
      <c r="M1816" s="251">
        <v>7.0000000000000007E-2</v>
      </c>
    </row>
    <row r="1817" spans="1:13">
      <c r="A1817" s="55" t="str">
        <f t="shared" si="28"/>
        <v>Y0ESSDD</v>
      </c>
      <c r="B1817" s="55" t="s">
        <v>1940</v>
      </c>
      <c r="C1817" s="55" t="s">
        <v>1971</v>
      </c>
      <c r="D1817" s="55"/>
      <c r="G1817" s="250">
        <v>1815</v>
      </c>
      <c r="H1817" s="253" t="s">
        <v>491</v>
      </c>
      <c r="I1817" s="253" t="s">
        <v>3075</v>
      </c>
      <c r="J1817" s="75">
        <v>45163</v>
      </c>
      <c r="K1817" s="75">
        <v>45163</v>
      </c>
      <c r="L1817" s="256">
        <v>0.19543167</v>
      </c>
      <c r="M1817" s="251">
        <v>0.19543167</v>
      </c>
    </row>
    <row r="1818" spans="1:13">
      <c r="A1818" s="55" t="str">
        <f t="shared" si="28"/>
        <v>Y0EBRMD</v>
      </c>
      <c r="B1818" s="55" t="s">
        <v>1961</v>
      </c>
      <c r="C1818" s="55" t="s">
        <v>61</v>
      </c>
      <c r="D1818" s="55"/>
      <c r="G1818" s="250">
        <v>1816</v>
      </c>
      <c r="H1818" s="253" t="s">
        <v>322</v>
      </c>
      <c r="I1818" s="253" t="s">
        <v>3161</v>
      </c>
      <c r="J1818" s="75">
        <v>45163</v>
      </c>
      <c r="K1818" s="75">
        <v>45163</v>
      </c>
      <c r="L1818" s="256">
        <v>7.4999999999999997E-2</v>
      </c>
      <c r="M1818" s="251">
        <v>7.4999999999999997E-2</v>
      </c>
    </row>
    <row r="1819" spans="1:13">
      <c r="A1819" s="55" t="str">
        <f t="shared" si="28"/>
        <v>IgnoreIgnore</v>
      </c>
      <c r="B1819" s="55" t="s">
        <v>1291</v>
      </c>
      <c r="C1819" s="55" t="s">
        <v>1291</v>
      </c>
      <c r="D1819" s="55"/>
      <c r="G1819" s="250">
        <v>1817</v>
      </c>
      <c r="H1819" s="254" t="s">
        <v>4347</v>
      </c>
      <c r="I1819" s="253" t="s">
        <v>4348</v>
      </c>
      <c r="J1819" s="75">
        <v>45163</v>
      </c>
      <c r="K1819" s="75">
        <v>45163</v>
      </c>
      <c r="L1819" s="251">
        <v>7.4999999999999997E-2</v>
      </c>
      <c r="M1819" s="251">
        <v>7.4999999999999997E-2</v>
      </c>
    </row>
    <row r="1820" spans="1:13">
      <c r="A1820" s="55" t="str">
        <f t="shared" si="28"/>
        <v>Y0EBDMD</v>
      </c>
      <c r="B1820" s="55" t="s">
        <v>1961</v>
      </c>
      <c r="C1820" s="55" t="s">
        <v>1943</v>
      </c>
      <c r="D1820" s="55"/>
      <c r="G1820" s="250">
        <v>1818</v>
      </c>
      <c r="H1820" s="254" t="s">
        <v>324</v>
      </c>
      <c r="I1820" s="253" t="s">
        <v>3158</v>
      </c>
      <c r="J1820" s="75">
        <v>45163</v>
      </c>
      <c r="K1820" s="75">
        <v>45163</v>
      </c>
      <c r="L1820" s="256">
        <v>0.1</v>
      </c>
      <c r="M1820" s="251">
        <v>0.1</v>
      </c>
    </row>
    <row r="1821" spans="1:13">
      <c r="A1821" s="55" t="str">
        <f t="shared" si="28"/>
        <v>Y0ESDDD</v>
      </c>
      <c r="B1821" s="55" t="s">
        <v>1940</v>
      </c>
      <c r="C1821" s="55" t="s">
        <v>1954</v>
      </c>
      <c r="D1821" s="55"/>
      <c r="G1821" s="250">
        <v>1819</v>
      </c>
      <c r="H1821" s="254" t="s">
        <v>477</v>
      </c>
      <c r="I1821" s="253" t="s">
        <v>3071</v>
      </c>
      <c r="J1821" s="75">
        <v>45163</v>
      </c>
      <c r="K1821" s="75">
        <v>45163</v>
      </c>
      <c r="L1821" s="256">
        <v>0.19466148999999999</v>
      </c>
      <c r="M1821" s="251">
        <v>0.19466148999999999</v>
      </c>
    </row>
    <row r="1822" spans="1:13">
      <c r="A1822" s="55" t="str">
        <f t="shared" si="28"/>
        <v>Y0AKDDV</v>
      </c>
      <c r="B1822" s="55" t="s">
        <v>2892</v>
      </c>
      <c r="C1822" s="55" t="s">
        <v>1942</v>
      </c>
      <c r="D1822" s="55"/>
      <c r="G1822" s="250">
        <v>1820</v>
      </c>
      <c r="H1822" s="253" t="s">
        <v>3501</v>
      </c>
      <c r="I1822" s="253" t="s">
        <v>3092</v>
      </c>
      <c r="J1822" s="75">
        <v>45163</v>
      </c>
      <c r="K1822" s="75">
        <v>45163</v>
      </c>
      <c r="L1822" s="256">
        <v>7.1098579999999995E-2</v>
      </c>
      <c r="M1822" s="251">
        <v>7.1098579999999995E-2</v>
      </c>
    </row>
    <row r="1823" spans="1:13">
      <c r="A1823" s="55" t="str">
        <f t="shared" si="28"/>
        <v>Y0AIDDD</v>
      </c>
      <c r="B1823" s="55" t="s">
        <v>2891</v>
      </c>
      <c r="C1823" s="55" t="s">
        <v>1954</v>
      </c>
      <c r="D1823" s="55"/>
      <c r="G1823" s="250">
        <v>1821</v>
      </c>
      <c r="H1823" s="253" t="s">
        <v>3468</v>
      </c>
      <c r="I1823" s="253" t="s">
        <v>3145</v>
      </c>
      <c r="J1823" s="75">
        <v>45163</v>
      </c>
      <c r="K1823" s="75">
        <v>45163</v>
      </c>
      <c r="L1823" s="256">
        <v>2.9076699999999998E-3</v>
      </c>
      <c r="M1823" s="251">
        <v>2.9076699999999998E-3</v>
      </c>
    </row>
    <row r="1824" spans="1:13">
      <c r="A1824" s="55" t="str">
        <f t="shared" si="28"/>
        <v>Y0AIDMD</v>
      </c>
      <c r="B1824" s="55" t="s">
        <v>2891</v>
      </c>
      <c r="C1824" s="55" t="s">
        <v>1943</v>
      </c>
      <c r="D1824" s="55"/>
      <c r="G1824" s="250">
        <v>1822</v>
      </c>
      <c r="H1824" s="253" t="s">
        <v>3494</v>
      </c>
      <c r="I1824" s="253" t="s">
        <v>3147</v>
      </c>
      <c r="J1824" s="75">
        <v>45163</v>
      </c>
      <c r="K1824" s="75">
        <v>45163</v>
      </c>
      <c r="L1824" s="256">
        <v>7.0000000000000007E-2</v>
      </c>
      <c r="M1824" s="251">
        <v>7.0000000000000007E-2</v>
      </c>
    </row>
    <row r="1825" spans="1:13">
      <c r="A1825" s="55" t="str">
        <f t="shared" si="28"/>
        <v>Y0AHDDV</v>
      </c>
      <c r="B1825" s="55" t="s">
        <v>2890</v>
      </c>
      <c r="C1825" s="55" t="s">
        <v>1942</v>
      </c>
      <c r="D1825" s="55"/>
      <c r="G1825" s="250">
        <v>1823</v>
      </c>
      <c r="H1825" s="254" t="s">
        <v>3489</v>
      </c>
      <c r="I1825" s="253" t="s">
        <v>3125</v>
      </c>
      <c r="J1825" s="75">
        <v>45163</v>
      </c>
      <c r="K1825" s="75">
        <v>45163</v>
      </c>
      <c r="L1825" s="251">
        <v>3.2273410000000002E-2</v>
      </c>
      <c r="M1825" s="251">
        <v>3.2273410000000002E-2</v>
      </c>
    </row>
    <row r="1826" spans="1:13">
      <c r="A1826" s="55" t="str">
        <f t="shared" si="28"/>
        <v>Y0BBDDV</v>
      </c>
      <c r="B1826" s="55" t="s">
        <v>2896</v>
      </c>
      <c r="C1826" s="55" t="s">
        <v>1942</v>
      </c>
      <c r="D1826" s="55"/>
      <c r="G1826" s="250">
        <v>1824</v>
      </c>
      <c r="H1826" s="253" t="s">
        <v>4410</v>
      </c>
      <c r="I1826" s="253" t="s">
        <v>3035</v>
      </c>
      <c r="J1826" s="75">
        <v>45163</v>
      </c>
      <c r="K1826" s="75">
        <v>45163</v>
      </c>
      <c r="L1826" s="256">
        <v>5.5</v>
      </c>
      <c r="M1826" s="251">
        <v>5.5</v>
      </c>
    </row>
    <row r="1827" spans="1:13">
      <c r="A1827" s="55" t="str">
        <f t="shared" si="28"/>
        <v>Y0BLDDD</v>
      </c>
      <c r="B1827" s="55" t="s">
        <v>2899</v>
      </c>
      <c r="C1827" s="55" t="s">
        <v>1954</v>
      </c>
      <c r="D1827" s="55"/>
      <c r="G1827" s="250">
        <v>1825</v>
      </c>
      <c r="H1827" s="253" t="s">
        <v>3462</v>
      </c>
      <c r="I1827" s="253" t="s">
        <v>3096</v>
      </c>
      <c r="J1827" s="75">
        <v>45163</v>
      </c>
      <c r="K1827" s="75">
        <v>45163</v>
      </c>
      <c r="L1827" s="256">
        <v>2.3883899999999998E-3</v>
      </c>
      <c r="M1827" s="251">
        <v>2.3883899999999998E-3</v>
      </c>
    </row>
    <row r="1828" spans="1:13">
      <c r="A1828" s="55" t="str">
        <f t="shared" si="28"/>
        <v>Y0BLDMD</v>
      </c>
      <c r="B1828" s="55" t="s">
        <v>2899</v>
      </c>
      <c r="C1828" s="55" t="s">
        <v>1943</v>
      </c>
      <c r="D1828" s="55"/>
      <c r="G1828" s="250">
        <v>1826</v>
      </c>
      <c r="H1828" s="253" t="s">
        <v>3475</v>
      </c>
      <c r="I1828" s="253" t="s">
        <v>3098</v>
      </c>
      <c r="J1828" s="75">
        <v>45163</v>
      </c>
      <c r="K1828" s="75">
        <v>45163</v>
      </c>
      <c r="L1828" s="256">
        <v>6.2402060000000002E-2</v>
      </c>
      <c r="M1828" s="251">
        <v>6.2402060000000002E-2</v>
      </c>
    </row>
    <row r="1829" spans="1:13">
      <c r="A1829" s="55" t="str">
        <f t="shared" si="28"/>
        <v>Y0BNDMD</v>
      </c>
      <c r="B1829" s="55" t="s">
        <v>2901</v>
      </c>
      <c r="C1829" s="55" t="s">
        <v>1943</v>
      </c>
      <c r="D1829" s="55"/>
      <c r="G1829" s="250">
        <v>1827</v>
      </c>
      <c r="H1829" s="253" t="s">
        <v>3479</v>
      </c>
      <c r="I1829" s="253" t="s">
        <v>3480</v>
      </c>
      <c r="J1829" s="75">
        <v>45163</v>
      </c>
      <c r="K1829" s="75">
        <v>45163</v>
      </c>
      <c r="L1829" s="256">
        <v>4.4434179999999997E-2</v>
      </c>
      <c r="M1829" s="251">
        <v>4.4434179999999997E-2</v>
      </c>
    </row>
    <row r="1830" spans="1:13">
      <c r="A1830" s="55" t="str">
        <f t="shared" si="28"/>
        <v>Y0BMDDV</v>
      </c>
      <c r="B1830" s="55" t="s">
        <v>2900</v>
      </c>
      <c r="C1830" s="55" t="s">
        <v>1942</v>
      </c>
      <c r="D1830" s="55"/>
      <c r="G1830" s="250">
        <v>1828</v>
      </c>
      <c r="H1830" s="253" t="s">
        <v>3498</v>
      </c>
      <c r="I1830" s="253" t="s">
        <v>3499</v>
      </c>
      <c r="J1830" s="75">
        <v>45163</v>
      </c>
      <c r="K1830" s="75">
        <v>45163</v>
      </c>
      <c r="L1830" s="256">
        <v>0.06</v>
      </c>
      <c r="M1830" s="251">
        <v>0.06</v>
      </c>
    </row>
    <row r="1831" spans="1:13">
      <c r="A1831" s="55" t="str">
        <f t="shared" si="28"/>
        <v>Y0BJDMD</v>
      </c>
      <c r="B1831" s="55" t="s">
        <v>2898</v>
      </c>
      <c r="C1831" s="55" t="s">
        <v>1943</v>
      </c>
      <c r="D1831" s="55"/>
      <c r="G1831" s="250">
        <v>1829</v>
      </c>
      <c r="H1831" s="253" t="s">
        <v>3492</v>
      </c>
      <c r="I1831" s="253" t="s">
        <v>3180</v>
      </c>
      <c r="J1831" s="75">
        <v>45163</v>
      </c>
      <c r="K1831" s="75">
        <v>45163</v>
      </c>
      <c r="L1831" s="256">
        <v>0.09</v>
      </c>
      <c r="M1831" s="251">
        <v>0.09</v>
      </c>
    </row>
    <row r="1832" spans="1:13">
      <c r="A1832" s="55" t="str">
        <f t="shared" si="28"/>
        <v>IgnoreIgnore</v>
      </c>
      <c r="B1832" s="55" t="s">
        <v>1291</v>
      </c>
      <c r="C1832" s="55" t="s">
        <v>1291</v>
      </c>
      <c r="D1832" s="55"/>
      <c r="G1832" s="250">
        <v>1830</v>
      </c>
      <c r="H1832" s="253" t="s">
        <v>4360</v>
      </c>
      <c r="I1832" s="253" t="s">
        <v>4361</v>
      </c>
      <c r="J1832" s="75">
        <v>45163</v>
      </c>
      <c r="K1832" s="75">
        <v>45163</v>
      </c>
      <c r="L1832" s="256">
        <v>7.0000000000000007E-2</v>
      </c>
      <c r="M1832" s="251">
        <v>7.0000000000000007E-2</v>
      </c>
    </row>
    <row r="1833" spans="1:13">
      <c r="A1833" s="55" t="str">
        <f t="shared" si="28"/>
        <v>IgnoreIgnore</v>
      </c>
      <c r="B1833" s="55" t="s">
        <v>1291</v>
      </c>
      <c r="C1833" s="55" t="s">
        <v>1291</v>
      </c>
      <c r="D1833" s="55"/>
      <c r="G1833" s="250">
        <v>1831</v>
      </c>
      <c r="H1833" s="254" t="s">
        <v>4362</v>
      </c>
      <c r="I1833" s="253" t="s">
        <v>4363</v>
      </c>
      <c r="J1833" s="75">
        <v>45163</v>
      </c>
      <c r="K1833" s="75">
        <v>45163</v>
      </c>
      <c r="L1833" s="256">
        <v>3.2273410000000002E-2</v>
      </c>
      <c r="M1833" s="251">
        <v>3.2273410000000002E-2</v>
      </c>
    </row>
    <row r="1834" spans="1:13">
      <c r="A1834" s="55" t="str">
        <f t="shared" si="28"/>
        <v>IgnoreIgnore</v>
      </c>
      <c r="B1834" s="55" t="s">
        <v>1291</v>
      </c>
      <c r="C1834" s="55" t="s">
        <v>1291</v>
      </c>
      <c r="D1834" s="55"/>
      <c r="G1834" s="250">
        <v>1832</v>
      </c>
      <c r="H1834" s="253" t="s">
        <v>4364</v>
      </c>
      <c r="I1834" s="253" t="s">
        <v>4365</v>
      </c>
      <c r="J1834" s="75">
        <v>45163</v>
      </c>
      <c r="K1834" s="75">
        <v>45163</v>
      </c>
      <c r="L1834" s="256">
        <v>0.125</v>
      </c>
      <c r="M1834" s="251">
        <v>0.125</v>
      </c>
    </row>
    <row r="1835" spans="1:13">
      <c r="A1835" s="55" t="str">
        <f t="shared" si="28"/>
        <v>IgnoreIgnore</v>
      </c>
      <c r="B1835" s="55" t="s">
        <v>1291</v>
      </c>
      <c r="C1835" s="55" t="s">
        <v>1291</v>
      </c>
      <c r="D1835" s="55"/>
      <c r="G1835" s="250">
        <v>1833</v>
      </c>
      <c r="H1835" s="253" t="s">
        <v>4366</v>
      </c>
      <c r="I1835" s="253" t="s">
        <v>4367</v>
      </c>
      <c r="J1835" s="75">
        <v>45163</v>
      </c>
      <c r="K1835" s="75">
        <v>45163</v>
      </c>
      <c r="L1835" s="256">
        <v>4.4434179999999997E-2</v>
      </c>
      <c r="M1835" s="251">
        <v>4.4434179999999997E-2</v>
      </c>
    </row>
    <row r="1836" spans="1:13">
      <c r="A1836" s="55" t="str">
        <f t="shared" si="28"/>
        <v>Y0D5DDV</v>
      </c>
      <c r="B1836" s="55" t="s">
        <v>2905</v>
      </c>
      <c r="C1836" s="55" t="s">
        <v>1942</v>
      </c>
      <c r="D1836" s="55"/>
      <c r="G1836" s="250">
        <v>1834</v>
      </c>
      <c r="H1836" s="253" t="s">
        <v>4411</v>
      </c>
      <c r="I1836" s="253" t="s">
        <v>3051</v>
      </c>
      <c r="J1836" s="75">
        <v>45163</v>
      </c>
      <c r="K1836" s="75">
        <v>45163</v>
      </c>
      <c r="L1836" s="256">
        <v>1.25</v>
      </c>
      <c r="M1836" s="251">
        <v>1.25</v>
      </c>
    </row>
    <row r="1837" spans="1:13">
      <c r="A1837" s="55" t="str">
        <f t="shared" si="28"/>
        <v>Y0D6DI</v>
      </c>
      <c r="B1837" s="55" t="s">
        <v>2906</v>
      </c>
      <c r="C1837" s="55" t="s">
        <v>3536</v>
      </c>
      <c r="D1837" s="55"/>
      <c r="G1837" s="250">
        <v>1835</v>
      </c>
      <c r="H1837" s="253" t="s">
        <v>3470</v>
      </c>
      <c r="I1837" s="253" t="s">
        <v>3118</v>
      </c>
      <c r="J1837" s="75">
        <v>45163</v>
      </c>
      <c r="K1837" s="75">
        <v>45163</v>
      </c>
      <c r="L1837" s="256">
        <v>7.0000000000000007E-2</v>
      </c>
      <c r="M1837" s="251">
        <v>7.0000000000000007E-2</v>
      </c>
    </row>
    <row r="1838" spans="1:13">
      <c r="A1838" s="55" t="str">
        <f t="shared" si="28"/>
        <v>IgnoreIgnore</v>
      </c>
      <c r="B1838" s="55" t="s">
        <v>1291</v>
      </c>
      <c r="C1838" s="55" t="s">
        <v>1291</v>
      </c>
      <c r="D1838" s="55"/>
      <c r="G1838" s="250">
        <v>1836</v>
      </c>
      <c r="H1838" s="253" t="s">
        <v>4412</v>
      </c>
      <c r="I1838" s="253" t="s">
        <v>4413</v>
      </c>
      <c r="J1838" s="75">
        <v>45163</v>
      </c>
      <c r="K1838" s="75">
        <v>45163</v>
      </c>
      <c r="L1838" s="256">
        <v>1.25</v>
      </c>
      <c r="M1838" s="251">
        <v>1.25</v>
      </c>
    </row>
    <row r="1839" spans="1:13">
      <c r="A1839" s="55" t="str">
        <f t="shared" si="28"/>
        <v>Y0D5DI</v>
      </c>
      <c r="B1839" s="55" t="s">
        <v>2905</v>
      </c>
      <c r="C1839" s="55" t="s">
        <v>3536</v>
      </c>
      <c r="D1839" s="55"/>
      <c r="G1839" s="250">
        <v>1837</v>
      </c>
      <c r="H1839" s="253" t="s">
        <v>4414</v>
      </c>
      <c r="I1839" s="253" t="s">
        <v>3053</v>
      </c>
      <c r="J1839" s="75">
        <v>45163</v>
      </c>
      <c r="K1839" s="75">
        <v>45163</v>
      </c>
      <c r="L1839" s="256">
        <v>1.2</v>
      </c>
      <c r="M1839" s="251">
        <v>1.2</v>
      </c>
    </row>
    <row r="1840" spans="1:13">
      <c r="A1840" s="55" t="str">
        <f t="shared" si="28"/>
        <v>IgnoreIgnore</v>
      </c>
      <c r="B1840" s="55" t="s">
        <v>1291</v>
      </c>
      <c r="C1840" s="55" t="s">
        <v>1291</v>
      </c>
      <c r="D1840" s="55"/>
      <c r="G1840" s="250">
        <v>1838</v>
      </c>
      <c r="H1840" s="253" t="s">
        <v>4368</v>
      </c>
      <c r="I1840" s="253" t="s">
        <v>4369</v>
      </c>
      <c r="J1840" s="75">
        <v>45163</v>
      </c>
      <c r="K1840" s="75">
        <v>45163</v>
      </c>
      <c r="L1840" s="256">
        <v>0.17</v>
      </c>
      <c r="M1840" s="251">
        <v>0.17</v>
      </c>
    </row>
    <row r="1841" spans="1:13">
      <c r="A1841" s="55" t="str">
        <f t="shared" si="28"/>
        <v>Y0D6DDV</v>
      </c>
      <c r="B1841" s="55" t="s">
        <v>2906</v>
      </c>
      <c r="C1841" s="55" t="s">
        <v>1942</v>
      </c>
      <c r="D1841" s="55"/>
      <c r="G1841" s="250">
        <v>1839</v>
      </c>
      <c r="H1841" s="253" t="s">
        <v>3472</v>
      </c>
      <c r="I1841" s="253" t="s">
        <v>3115</v>
      </c>
      <c r="J1841" s="75">
        <v>45163</v>
      </c>
      <c r="K1841" s="75">
        <v>45163</v>
      </c>
      <c r="L1841" s="251">
        <v>7.4999999999999997E-2</v>
      </c>
      <c r="M1841" s="251">
        <v>7.4999999999999997E-2</v>
      </c>
    </row>
    <row r="1842" spans="1:13">
      <c r="A1842" s="55" t="str">
        <f t="shared" si="28"/>
        <v>IgnoreIgnore</v>
      </c>
      <c r="B1842" s="55" t="s">
        <v>1291</v>
      </c>
      <c r="C1842" s="55" t="s">
        <v>1291</v>
      </c>
      <c r="D1842" s="55"/>
      <c r="G1842" s="250">
        <v>1840</v>
      </c>
      <c r="H1842" s="254" t="s">
        <v>4415</v>
      </c>
      <c r="I1842" s="253" t="s">
        <v>4416</v>
      </c>
      <c r="J1842" s="75">
        <v>45163</v>
      </c>
      <c r="K1842" s="75">
        <v>45163</v>
      </c>
      <c r="L1842" s="256">
        <v>0.09</v>
      </c>
      <c r="M1842" s="251">
        <v>0.09</v>
      </c>
    </row>
    <row r="1843" spans="1:13">
      <c r="A1843" s="55" t="str">
        <f t="shared" si="28"/>
        <v>IgnoreIgnore</v>
      </c>
      <c r="B1843" s="55" t="s">
        <v>1291</v>
      </c>
      <c r="C1843" s="55" t="s">
        <v>1291</v>
      </c>
      <c r="D1843" s="55"/>
      <c r="G1843" s="250">
        <v>1841</v>
      </c>
      <c r="H1843" s="254" t="s">
        <v>4417</v>
      </c>
      <c r="I1843" s="253" t="s">
        <v>4418</v>
      </c>
      <c r="J1843" s="75">
        <v>45163</v>
      </c>
      <c r="K1843" s="75">
        <v>45163</v>
      </c>
      <c r="L1843" s="256">
        <v>5.5</v>
      </c>
      <c r="M1843" s="251">
        <v>5.5</v>
      </c>
    </row>
    <row r="1844" spans="1:13">
      <c r="A1844" s="55" t="str">
        <f t="shared" si="28"/>
        <v>Y0AHID</v>
      </c>
      <c r="B1844" s="55" t="s">
        <v>2890</v>
      </c>
      <c r="C1844" s="55" t="s">
        <v>66</v>
      </c>
      <c r="D1844" s="55"/>
      <c r="G1844" s="250">
        <v>1842</v>
      </c>
      <c r="H1844" s="253" t="s">
        <v>3513</v>
      </c>
      <c r="I1844" s="253" t="s">
        <v>3128</v>
      </c>
      <c r="J1844" s="75">
        <v>45163</v>
      </c>
      <c r="K1844" s="75">
        <v>45163</v>
      </c>
      <c r="L1844" s="251">
        <v>2.284071E-2</v>
      </c>
      <c r="M1844" s="251">
        <v>2.284071E-2</v>
      </c>
    </row>
    <row r="1845" spans="1:13">
      <c r="A1845" s="55" t="str">
        <f t="shared" si="28"/>
        <v>Y0AISMD</v>
      </c>
      <c r="B1845" s="55" t="s">
        <v>2891</v>
      </c>
      <c r="C1845" s="55" t="s">
        <v>1976</v>
      </c>
      <c r="D1845" s="55"/>
      <c r="G1845" s="250">
        <v>1843</v>
      </c>
      <c r="H1845" s="253" t="s">
        <v>3496</v>
      </c>
      <c r="I1845" s="253" t="s">
        <v>3151</v>
      </c>
      <c r="J1845" s="75">
        <v>45163</v>
      </c>
      <c r="K1845" s="75">
        <v>45163</v>
      </c>
      <c r="L1845" s="256">
        <v>7.0000000000000007E-2</v>
      </c>
      <c r="M1845" s="251">
        <v>7.0000000000000007E-2</v>
      </c>
    </row>
    <row r="1846" spans="1:13">
      <c r="A1846" s="55" t="str">
        <f t="shared" si="28"/>
        <v>Y0AISDD</v>
      </c>
      <c r="B1846" s="55" t="s">
        <v>2891</v>
      </c>
      <c r="C1846" s="55" t="s">
        <v>1971</v>
      </c>
      <c r="D1846" s="55"/>
      <c r="G1846" s="250">
        <v>1844</v>
      </c>
      <c r="H1846" s="254" t="s">
        <v>3465</v>
      </c>
      <c r="I1846" s="253" t="s">
        <v>3149</v>
      </c>
      <c r="J1846" s="75">
        <v>45163</v>
      </c>
      <c r="K1846" s="75">
        <v>45163</v>
      </c>
      <c r="L1846" s="256">
        <v>2.7721899999999999E-3</v>
      </c>
      <c r="M1846" s="251">
        <v>2.7721899999999999E-3</v>
      </c>
    </row>
    <row r="1847" spans="1:13">
      <c r="A1847" s="55" t="str">
        <f t="shared" si="28"/>
        <v>IgnoreIgnore</v>
      </c>
      <c r="B1847" s="55" t="s">
        <v>1291</v>
      </c>
      <c r="C1847" s="55" t="s">
        <v>1291</v>
      </c>
      <c r="D1847" s="55"/>
      <c r="G1847" s="250">
        <v>1845</v>
      </c>
      <c r="H1847" s="253" t="s">
        <v>4317</v>
      </c>
      <c r="I1847" s="253" t="s">
        <v>4318</v>
      </c>
      <c r="J1847" s="75">
        <v>45163</v>
      </c>
      <c r="K1847" s="75">
        <v>45163</v>
      </c>
      <c r="L1847" s="256">
        <v>0.15</v>
      </c>
      <c r="M1847" s="251">
        <v>0.15</v>
      </c>
    </row>
    <row r="1848" spans="1:13">
      <c r="A1848" s="55" t="str">
        <f t="shared" si="28"/>
        <v>Y0ATDI</v>
      </c>
      <c r="B1848" s="55" t="s">
        <v>2894</v>
      </c>
      <c r="C1848" s="55" t="s">
        <v>3536</v>
      </c>
      <c r="D1848" s="55"/>
      <c r="G1848" s="250">
        <v>1846</v>
      </c>
      <c r="H1848" s="253" t="s">
        <v>3506</v>
      </c>
      <c r="I1848" s="253" t="s">
        <v>3172</v>
      </c>
      <c r="J1848" s="75">
        <v>45163</v>
      </c>
      <c r="K1848" s="75">
        <v>45163</v>
      </c>
      <c r="L1848" s="256">
        <v>0.11</v>
      </c>
      <c r="M1848" s="251">
        <v>0.11</v>
      </c>
    </row>
    <row r="1849" spans="1:13">
      <c r="A1849" s="55" t="str">
        <f t="shared" si="28"/>
        <v>IgnoreIgnore</v>
      </c>
      <c r="B1849" s="55" t="s">
        <v>1291</v>
      </c>
      <c r="C1849" s="55" t="s">
        <v>1291</v>
      </c>
      <c r="D1849" s="55"/>
      <c r="G1849" s="250">
        <v>1847</v>
      </c>
      <c r="H1849" s="253" t="s">
        <v>4319</v>
      </c>
      <c r="I1849" s="253" t="s">
        <v>4320</v>
      </c>
      <c r="J1849" s="75">
        <v>45163</v>
      </c>
      <c r="K1849" s="75">
        <v>45163</v>
      </c>
      <c r="L1849" s="256">
        <v>0.11</v>
      </c>
      <c r="M1849" s="251">
        <v>0.11</v>
      </c>
    </row>
    <row r="1850" spans="1:13">
      <c r="A1850" s="55" t="str">
        <f t="shared" si="28"/>
        <v>Y0AKDI</v>
      </c>
      <c r="B1850" s="55" t="s">
        <v>2892</v>
      </c>
      <c r="C1850" s="55" t="s">
        <v>3536</v>
      </c>
      <c r="D1850" s="55"/>
      <c r="G1850" s="250">
        <v>1848</v>
      </c>
      <c r="H1850" s="253" t="s">
        <v>3476</v>
      </c>
      <c r="I1850" s="253" t="s">
        <v>3095</v>
      </c>
      <c r="J1850" s="75">
        <v>45163</v>
      </c>
      <c r="K1850" s="75">
        <v>45163</v>
      </c>
      <c r="L1850" s="251">
        <v>6.3096959999999994E-2</v>
      </c>
      <c r="M1850" s="251">
        <v>6.3096959999999994E-2</v>
      </c>
    </row>
    <row r="1851" spans="1:13">
      <c r="A1851" s="55" t="str">
        <f t="shared" si="28"/>
        <v>Y0ASDI</v>
      </c>
      <c r="B1851" s="55" t="s">
        <v>2893</v>
      </c>
      <c r="C1851" s="55" t="s">
        <v>3536</v>
      </c>
      <c r="D1851" s="55"/>
      <c r="G1851" s="250">
        <v>1849</v>
      </c>
      <c r="H1851" s="253" t="s">
        <v>3473</v>
      </c>
      <c r="I1851" s="253" t="s">
        <v>3168</v>
      </c>
      <c r="J1851" s="75">
        <v>45163</v>
      </c>
      <c r="K1851" s="75">
        <v>45163</v>
      </c>
      <c r="L1851" s="251">
        <v>0.15</v>
      </c>
      <c r="M1851" s="251">
        <v>0.15</v>
      </c>
    </row>
    <row r="1852" spans="1:13">
      <c r="A1852" s="55" t="str">
        <f t="shared" si="28"/>
        <v>IgnoreIgnore</v>
      </c>
      <c r="B1852" s="55" t="s">
        <v>1291</v>
      </c>
      <c r="C1852" s="55" t="s">
        <v>1291</v>
      </c>
      <c r="D1852" s="55"/>
      <c r="G1852" s="250">
        <v>1850</v>
      </c>
      <c r="H1852" s="253" t="s">
        <v>4321</v>
      </c>
      <c r="I1852" s="253" t="s">
        <v>4322</v>
      </c>
      <c r="J1852" s="75">
        <v>45163</v>
      </c>
      <c r="K1852" s="75">
        <v>45163</v>
      </c>
      <c r="L1852" s="256">
        <v>6.3096959999999994E-2</v>
      </c>
      <c r="M1852" s="251">
        <v>6.3096959999999994E-2</v>
      </c>
    </row>
    <row r="1853" spans="1:13">
      <c r="A1853" s="55" t="str">
        <f t="shared" si="28"/>
        <v>IgnoreIgnore</v>
      </c>
      <c r="B1853" s="55" t="s">
        <v>1291</v>
      </c>
      <c r="C1853" s="55" t="s">
        <v>1291</v>
      </c>
      <c r="D1853" s="55"/>
      <c r="G1853" s="250">
        <v>1851</v>
      </c>
      <c r="H1853" s="253" t="s">
        <v>4323</v>
      </c>
      <c r="I1853" s="253" t="s">
        <v>4324</v>
      </c>
      <c r="J1853" s="75">
        <v>45163</v>
      </c>
      <c r="K1853" s="75">
        <v>45163</v>
      </c>
      <c r="L1853" s="256">
        <v>7.0000000000000007E-2</v>
      </c>
      <c r="M1853" s="251">
        <v>7.0000000000000007E-2</v>
      </c>
    </row>
    <row r="1854" spans="1:13">
      <c r="A1854" s="55" t="str">
        <f t="shared" si="28"/>
        <v>IgnoreIgnore</v>
      </c>
      <c r="B1854" s="55" t="s">
        <v>1291</v>
      </c>
      <c r="C1854" s="55" t="s">
        <v>1291</v>
      </c>
      <c r="D1854" s="55"/>
      <c r="G1854" s="250">
        <v>1852</v>
      </c>
      <c r="H1854" s="253" t="s">
        <v>4325</v>
      </c>
      <c r="I1854" s="253" t="s">
        <v>4326</v>
      </c>
      <c r="J1854" s="75">
        <v>45163</v>
      </c>
      <c r="K1854" s="75">
        <v>45163</v>
      </c>
      <c r="L1854" s="251">
        <v>2.284071E-2</v>
      </c>
      <c r="M1854" s="251">
        <v>2.284071E-2</v>
      </c>
    </row>
    <row r="1855" spans="1:13">
      <c r="A1855" s="55" t="str">
        <f t="shared" si="28"/>
        <v>Y0BLDDI</v>
      </c>
      <c r="B1855" s="55" t="s">
        <v>2899</v>
      </c>
      <c r="C1855" s="55" t="s">
        <v>4304</v>
      </c>
      <c r="D1855" s="55"/>
      <c r="G1855" s="250">
        <v>1853</v>
      </c>
      <c r="H1855" s="253">
        <v>125</v>
      </c>
      <c r="I1855" s="253" t="s">
        <v>3100</v>
      </c>
      <c r="J1855" s="75">
        <v>45163</v>
      </c>
      <c r="K1855" s="75">
        <v>45163</v>
      </c>
      <c r="L1855" s="251">
        <v>2.2994600000000001E-3</v>
      </c>
      <c r="M1855" s="251">
        <v>2.2994600000000001E-3</v>
      </c>
    </row>
    <row r="1856" spans="1:13">
      <c r="A1856" s="55" t="str">
        <f t="shared" si="28"/>
        <v>Y0BLMD</v>
      </c>
      <c r="B1856" s="55" t="s">
        <v>2899</v>
      </c>
      <c r="C1856" s="55" t="s">
        <v>49</v>
      </c>
      <c r="D1856" s="55"/>
      <c r="G1856" s="250">
        <v>1854</v>
      </c>
      <c r="H1856" s="253">
        <v>127</v>
      </c>
      <c r="I1856" s="253" t="s">
        <v>3102</v>
      </c>
      <c r="J1856" s="75">
        <v>45163</v>
      </c>
      <c r="K1856" s="75">
        <v>45163</v>
      </c>
      <c r="L1856" s="256">
        <v>5.6135539999999998E-2</v>
      </c>
      <c r="M1856" s="251">
        <v>5.6135539999999998E-2</v>
      </c>
    </row>
    <row r="1857" spans="1:13">
      <c r="A1857" s="55" t="str">
        <f t="shared" si="28"/>
        <v>Y0BBDI</v>
      </c>
      <c r="B1857" s="55" t="s">
        <v>2896</v>
      </c>
      <c r="C1857" s="55" t="s">
        <v>3536</v>
      </c>
      <c r="D1857" s="55"/>
      <c r="G1857" s="250">
        <v>1855</v>
      </c>
      <c r="H1857" s="253">
        <v>16</v>
      </c>
      <c r="I1857" s="253" t="s">
        <v>3037</v>
      </c>
      <c r="J1857" s="75">
        <v>45163</v>
      </c>
      <c r="K1857" s="75">
        <v>45163</v>
      </c>
      <c r="L1857" s="256">
        <v>5</v>
      </c>
      <c r="M1857" s="251">
        <v>5</v>
      </c>
    </row>
    <row r="1858" spans="1:13">
      <c r="A1858" s="55" t="str">
        <f t="shared" si="28"/>
        <v>Y0BMID</v>
      </c>
      <c r="B1858" s="55" t="s">
        <v>2900</v>
      </c>
      <c r="C1858" s="55" t="s">
        <v>66</v>
      </c>
      <c r="D1858" s="55"/>
      <c r="G1858" s="250">
        <v>1856</v>
      </c>
      <c r="H1858" s="253">
        <v>227</v>
      </c>
      <c r="I1858" s="253" t="s">
        <v>3483</v>
      </c>
      <c r="J1858" s="75">
        <v>45163</v>
      </c>
      <c r="K1858" s="75">
        <v>45163</v>
      </c>
      <c r="L1858" s="256">
        <v>0.05</v>
      </c>
      <c r="M1858" s="251">
        <v>0.05</v>
      </c>
    </row>
    <row r="1859" spans="1:13">
      <c r="A1859" s="55" t="str">
        <f t="shared" si="28"/>
        <v>IgnoreIgnore</v>
      </c>
      <c r="B1859" s="55" t="s">
        <v>1291</v>
      </c>
      <c r="C1859" s="55" t="s">
        <v>1291</v>
      </c>
      <c r="D1859" s="55"/>
      <c r="G1859" s="250">
        <v>1857</v>
      </c>
      <c r="H1859" s="253" t="s">
        <v>4327</v>
      </c>
      <c r="I1859" s="253" t="s">
        <v>4328</v>
      </c>
      <c r="J1859" s="75">
        <v>45163</v>
      </c>
      <c r="K1859" s="75">
        <v>45163</v>
      </c>
      <c r="L1859" s="256">
        <v>0.05</v>
      </c>
      <c r="M1859" s="251">
        <v>0.05</v>
      </c>
    </row>
    <row r="1860" spans="1:13">
      <c r="A1860" s="55" t="str">
        <f t="shared" ref="A1860:A1923" si="29">+B1860&amp;C1860</f>
        <v>Y0ECRDD</v>
      </c>
      <c r="B1860" s="55" t="s">
        <v>1953</v>
      </c>
      <c r="C1860" s="55" t="s">
        <v>58</v>
      </c>
      <c r="D1860" s="55"/>
      <c r="G1860" s="250">
        <v>1858</v>
      </c>
      <c r="H1860" s="253" t="s">
        <v>1157</v>
      </c>
      <c r="I1860" s="253" t="s">
        <v>3066</v>
      </c>
      <c r="J1860" s="75">
        <v>45165</v>
      </c>
      <c r="K1860" s="75">
        <v>45165</v>
      </c>
      <c r="L1860" s="256">
        <v>0.35894055000000002</v>
      </c>
      <c r="M1860" s="251">
        <v>0.35894055000000002</v>
      </c>
    </row>
    <row r="1861" spans="1:13">
      <c r="A1861" s="55" t="str">
        <f t="shared" si="29"/>
        <v>Y0ECDDD</v>
      </c>
      <c r="B1861" s="55" t="s">
        <v>1953</v>
      </c>
      <c r="C1861" s="55" t="s">
        <v>1954</v>
      </c>
      <c r="D1861" s="55"/>
      <c r="G1861" s="250">
        <v>1859</v>
      </c>
      <c r="H1861" s="253" t="s">
        <v>1161</v>
      </c>
      <c r="I1861" s="253" t="s">
        <v>3062</v>
      </c>
      <c r="J1861" s="75">
        <v>45165</v>
      </c>
      <c r="K1861" s="75">
        <v>45165</v>
      </c>
      <c r="L1861" s="251">
        <v>0.37048323</v>
      </c>
      <c r="M1861" s="251">
        <v>0.37048323</v>
      </c>
    </row>
    <row r="1862" spans="1:13">
      <c r="A1862" s="55" t="str">
        <f t="shared" si="29"/>
        <v>Y0ESDDD</v>
      </c>
      <c r="B1862" s="55" t="s">
        <v>1940</v>
      </c>
      <c r="C1862" s="55" t="s">
        <v>1954</v>
      </c>
      <c r="D1862" s="55"/>
      <c r="G1862" s="250">
        <v>1860</v>
      </c>
      <c r="H1862" s="253" t="s">
        <v>477</v>
      </c>
      <c r="I1862" s="253" t="s">
        <v>3071</v>
      </c>
      <c r="J1862" s="75">
        <v>45165</v>
      </c>
      <c r="K1862" s="75">
        <v>45165</v>
      </c>
      <c r="L1862" s="256">
        <v>0.37864455000000002</v>
      </c>
      <c r="M1862" s="251">
        <v>0.37864455000000002</v>
      </c>
    </row>
    <row r="1863" spans="1:13">
      <c r="A1863" s="55" t="str">
        <f t="shared" si="29"/>
        <v>Y0ESIDD</v>
      </c>
      <c r="B1863" s="55" t="s">
        <v>1940</v>
      </c>
      <c r="C1863" s="55" t="s">
        <v>67</v>
      </c>
      <c r="D1863" s="55"/>
      <c r="G1863" s="250">
        <v>1861</v>
      </c>
      <c r="H1863" s="253" t="s">
        <v>483</v>
      </c>
      <c r="I1863" s="253" t="s">
        <v>3076</v>
      </c>
      <c r="J1863" s="75">
        <v>45165</v>
      </c>
      <c r="K1863" s="75">
        <v>45165</v>
      </c>
      <c r="L1863" s="256">
        <v>0.58240327999999997</v>
      </c>
      <c r="M1863" s="251">
        <v>0.58240327999999997</v>
      </c>
    </row>
    <row r="1864" spans="1:13">
      <c r="A1864" s="55" t="str">
        <f t="shared" si="29"/>
        <v>Y0ESSDD</v>
      </c>
      <c r="B1864" s="55" t="s">
        <v>1940</v>
      </c>
      <c r="C1864" s="55" t="s">
        <v>1971</v>
      </c>
      <c r="D1864" s="55"/>
      <c r="G1864" s="250">
        <v>1862</v>
      </c>
      <c r="H1864" s="253" t="s">
        <v>491</v>
      </c>
      <c r="I1864" s="253" t="s">
        <v>3075</v>
      </c>
      <c r="J1864" s="75">
        <v>45165</v>
      </c>
      <c r="K1864" s="75">
        <v>45165</v>
      </c>
      <c r="L1864" s="256">
        <v>0.37999173000000003</v>
      </c>
      <c r="M1864" s="251">
        <v>0.37999173000000003</v>
      </c>
    </row>
    <row r="1865" spans="1:13">
      <c r="A1865" s="55" t="str">
        <f t="shared" si="29"/>
        <v>Y0ESRDD</v>
      </c>
      <c r="B1865" s="55" t="s">
        <v>1940</v>
      </c>
      <c r="C1865" s="55" t="s">
        <v>58</v>
      </c>
      <c r="D1865" s="55"/>
      <c r="G1865" s="250">
        <v>1863</v>
      </c>
      <c r="H1865" s="253" t="s">
        <v>474</v>
      </c>
      <c r="I1865" s="253" t="s">
        <v>3077</v>
      </c>
      <c r="J1865" s="75">
        <v>45165</v>
      </c>
      <c r="K1865" s="75">
        <v>45165</v>
      </c>
      <c r="L1865" s="251">
        <v>0.3733244</v>
      </c>
      <c r="M1865" s="251">
        <v>0.3733244</v>
      </c>
    </row>
    <row r="1866" spans="1:13">
      <c r="A1866" s="55" t="str">
        <f t="shared" si="29"/>
        <v>Y0ECDDD</v>
      </c>
      <c r="B1866" s="55" t="s">
        <v>1953</v>
      </c>
      <c r="C1866" s="55" t="s">
        <v>1954</v>
      </c>
      <c r="D1866" s="55"/>
      <c r="G1866" s="250">
        <v>1864</v>
      </c>
      <c r="H1866" s="253" t="s">
        <v>1161</v>
      </c>
      <c r="I1866" s="253" t="s">
        <v>3062</v>
      </c>
      <c r="J1866" s="75">
        <v>45166</v>
      </c>
      <c r="K1866" s="75">
        <v>45166</v>
      </c>
      <c r="L1866" s="256">
        <v>0.19011686</v>
      </c>
      <c r="M1866" s="251">
        <v>0.19011686</v>
      </c>
    </row>
    <row r="1867" spans="1:13">
      <c r="A1867" s="55" t="str">
        <f t="shared" si="29"/>
        <v>Y0ECRDD</v>
      </c>
      <c r="B1867" s="55" t="s">
        <v>1953</v>
      </c>
      <c r="C1867" s="55" t="s">
        <v>58</v>
      </c>
      <c r="D1867" s="55"/>
      <c r="G1867" s="250">
        <v>1865</v>
      </c>
      <c r="H1867" s="254" t="s">
        <v>1157</v>
      </c>
      <c r="I1867" s="253" t="s">
        <v>3066</v>
      </c>
      <c r="J1867" s="75">
        <v>45166</v>
      </c>
      <c r="K1867" s="75">
        <v>45166</v>
      </c>
      <c r="L1867" s="256">
        <v>0.17871413999999999</v>
      </c>
      <c r="M1867" s="251">
        <v>0.17871413999999999</v>
      </c>
    </row>
    <row r="1868" spans="1:13">
      <c r="A1868" s="55" t="str">
        <f t="shared" si="29"/>
        <v>Y0EERDD</v>
      </c>
      <c r="B1868" s="55" t="s">
        <v>1945</v>
      </c>
      <c r="C1868" s="55" t="s">
        <v>58</v>
      </c>
      <c r="D1868" s="55"/>
      <c r="G1868" s="250">
        <v>1866</v>
      </c>
      <c r="H1868" s="254" t="s">
        <v>1343</v>
      </c>
      <c r="I1868" s="253" t="s">
        <v>3086</v>
      </c>
      <c r="J1868" s="75">
        <v>45166</v>
      </c>
      <c r="K1868" s="75">
        <v>45166</v>
      </c>
      <c r="L1868" s="256">
        <v>0.56844479000000003</v>
      </c>
      <c r="M1868" s="251">
        <v>0.56844479000000003</v>
      </c>
    </row>
    <row r="1869" spans="1:13">
      <c r="A1869" s="55" t="str">
        <f t="shared" si="29"/>
        <v>Y0ESRDD</v>
      </c>
      <c r="B1869" s="55" t="s">
        <v>1940</v>
      </c>
      <c r="C1869" s="55" t="s">
        <v>58</v>
      </c>
      <c r="D1869" s="55"/>
      <c r="G1869" s="250">
        <v>1867</v>
      </c>
      <c r="H1869" s="253" t="s">
        <v>474</v>
      </c>
      <c r="I1869" s="253" t="s">
        <v>3077</v>
      </c>
      <c r="J1869" s="75">
        <v>45166</v>
      </c>
      <c r="K1869" s="75">
        <v>45166</v>
      </c>
      <c r="L1869" s="256">
        <v>0.19406212</v>
      </c>
      <c r="M1869" s="251">
        <v>0.19406212</v>
      </c>
    </row>
    <row r="1870" spans="1:13">
      <c r="A1870" s="55" t="str">
        <f t="shared" si="29"/>
        <v>Y0ESIDD</v>
      </c>
      <c r="B1870" s="55" t="s">
        <v>1940</v>
      </c>
      <c r="C1870" s="55" t="s">
        <v>67</v>
      </c>
      <c r="D1870" s="55"/>
      <c r="G1870" s="250">
        <v>1868</v>
      </c>
      <c r="H1870" s="253" t="s">
        <v>483</v>
      </c>
      <c r="I1870" s="253" t="s">
        <v>3076</v>
      </c>
      <c r="J1870" s="75">
        <v>45166</v>
      </c>
      <c r="K1870" s="75">
        <v>45166</v>
      </c>
      <c r="L1870" s="256">
        <v>0.30243049</v>
      </c>
      <c r="M1870" s="251">
        <v>0.30243049</v>
      </c>
    </row>
    <row r="1871" spans="1:13">
      <c r="A1871" s="55" t="str">
        <f t="shared" si="29"/>
        <v>Y0BLDDI</v>
      </c>
      <c r="B1871" s="55" t="s">
        <v>2899</v>
      </c>
      <c r="C1871" s="55" t="s">
        <v>4304</v>
      </c>
      <c r="D1871" s="55"/>
      <c r="G1871" s="250">
        <v>1869</v>
      </c>
      <c r="H1871" s="253">
        <v>125</v>
      </c>
      <c r="I1871" s="253" t="s">
        <v>3100</v>
      </c>
      <c r="J1871" s="75">
        <v>45166</v>
      </c>
      <c r="K1871" s="75">
        <v>45166</v>
      </c>
      <c r="L1871" s="256">
        <v>5.9111600000000004E-3</v>
      </c>
      <c r="M1871" s="251">
        <v>5.9111600000000004E-3</v>
      </c>
    </row>
    <row r="1872" spans="1:13">
      <c r="A1872" s="55" t="str">
        <f t="shared" si="29"/>
        <v>Y0ESSDD</v>
      </c>
      <c r="B1872" s="55" t="s">
        <v>1940</v>
      </c>
      <c r="C1872" s="55" t="s">
        <v>1971</v>
      </c>
      <c r="D1872" s="55"/>
      <c r="G1872" s="250">
        <v>1870</v>
      </c>
      <c r="H1872" s="253" t="s">
        <v>491</v>
      </c>
      <c r="I1872" s="253" t="s">
        <v>3075</v>
      </c>
      <c r="J1872" s="75">
        <v>45166</v>
      </c>
      <c r="K1872" s="75">
        <v>45166</v>
      </c>
      <c r="L1872" s="251">
        <v>0.19757368</v>
      </c>
      <c r="M1872" s="251">
        <v>0.19757368</v>
      </c>
    </row>
    <row r="1873" spans="1:13">
      <c r="A1873" s="55" t="str">
        <f t="shared" si="29"/>
        <v>Y0ESDDD</v>
      </c>
      <c r="B1873" s="55" t="s">
        <v>1940</v>
      </c>
      <c r="C1873" s="55" t="s">
        <v>1954</v>
      </c>
      <c r="D1873" s="55"/>
      <c r="G1873" s="250">
        <v>1871</v>
      </c>
      <c r="H1873" s="253" t="s">
        <v>477</v>
      </c>
      <c r="I1873" s="253" t="s">
        <v>3071</v>
      </c>
      <c r="J1873" s="75">
        <v>45166</v>
      </c>
      <c r="K1873" s="75">
        <v>45166</v>
      </c>
      <c r="L1873" s="256">
        <v>0.19675904</v>
      </c>
      <c r="M1873" s="251">
        <v>0.19675904</v>
      </c>
    </row>
    <row r="1874" spans="1:13">
      <c r="A1874" s="55" t="str">
        <f t="shared" si="29"/>
        <v>Y0AIDDD</v>
      </c>
      <c r="B1874" s="55" t="s">
        <v>2891</v>
      </c>
      <c r="C1874" s="55" t="s">
        <v>1954</v>
      </c>
      <c r="D1874" s="55"/>
      <c r="G1874" s="250">
        <v>1872</v>
      </c>
      <c r="H1874" s="253" t="s">
        <v>3468</v>
      </c>
      <c r="I1874" s="253" t="s">
        <v>3145</v>
      </c>
      <c r="J1874" s="75">
        <v>45166</v>
      </c>
      <c r="K1874" s="75">
        <v>45166</v>
      </c>
      <c r="L1874" s="256">
        <v>9.0624899999999994E-3</v>
      </c>
      <c r="M1874" s="251">
        <v>9.0624899999999994E-3</v>
      </c>
    </row>
    <row r="1875" spans="1:13">
      <c r="A1875" s="55" t="str">
        <f t="shared" si="29"/>
        <v>Y0BLDDD</v>
      </c>
      <c r="B1875" s="55" t="s">
        <v>2899</v>
      </c>
      <c r="C1875" s="55" t="s">
        <v>1954</v>
      </c>
      <c r="D1875" s="55"/>
      <c r="G1875" s="250">
        <v>1873</v>
      </c>
      <c r="H1875" s="253" t="s">
        <v>3462</v>
      </c>
      <c r="I1875" s="253" t="s">
        <v>3096</v>
      </c>
      <c r="J1875" s="75">
        <v>45166</v>
      </c>
      <c r="K1875" s="75">
        <v>45166</v>
      </c>
      <c r="L1875" s="251">
        <v>6.1777799999999999E-3</v>
      </c>
      <c r="M1875" s="251">
        <v>6.1777799999999999E-3</v>
      </c>
    </row>
    <row r="1876" spans="1:13">
      <c r="A1876" s="55" t="str">
        <f t="shared" si="29"/>
        <v>Y0AISDD</v>
      </c>
      <c r="B1876" s="55" t="s">
        <v>2891</v>
      </c>
      <c r="C1876" s="55" t="s">
        <v>1971</v>
      </c>
      <c r="D1876" s="55"/>
      <c r="G1876" s="250">
        <v>1874</v>
      </c>
      <c r="H1876" s="253" t="s">
        <v>3465</v>
      </c>
      <c r="I1876" s="253" t="s">
        <v>3149</v>
      </c>
      <c r="J1876" s="75">
        <v>45166</v>
      </c>
      <c r="K1876" s="75">
        <v>45166</v>
      </c>
      <c r="L1876" s="256">
        <v>8.6561299999999997E-3</v>
      </c>
      <c r="M1876" s="251">
        <v>8.6561299999999997E-3</v>
      </c>
    </row>
    <row r="1877" spans="1:13">
      <c r="A1877" s="55" t="str">
        <f t="shared" si="29"/>
        <v>Y0EEDDD</v>
      </c>
      <c r="B1877" s="55" t="s">
        <v>1945</v>
      </c>
      <c r="C1877" s="55" t="s">
        <v>1954</v>
      </c>
      <c r="D1877" s="55"/>
      <c r="G1877" s="250">
        <v>1875</v>
      </c>
      <c r="H1877" s="253" t="s">
        <v>1348</v>
      </c>
      <c r="I1877" s="253" t="s">
        <v>3082</v>
      </c>
      <c r="J1877" s="75">
        <v>45166</v>
      </c>
      <c r="K1877" s="75">
        <v>45166</v>
      </c>
      <c r="L1877" s="256">
        <v>0.61855771999999998</v>
      </c>
      <c r="M1877" s="251">
        <v>0.61855771999999998</v>
      </c>
    </row>
    <row r="1878" spans="1:13">
      <c r="A1878" s="55" t="str">
        <f t="shared" si="29"/>
        <v>Y0ECDWD</v>
      </c>
      <c r="B1878" s="55" t="s">
        <v>1953</v>
      </c>
      <c r="C1878" s="55" t="s">
        <v>1946</v>
      </c>
      <c r="D1878" s="55"/>
      <c r="G1878" s="250">
        <v>1876</v>
      </c>
      <c r="H1878" s="253" t="s">
        <v>1173</v>
      </c>
      <c r="I1878" s="253" t="s">
        <v>3065</v>
      </c>
      <c r="J1878" s="75">
        <v>45167</v>
      </c>
      <c r="K1878" s="75">
        <v>45167</v>
      </c>
      <c r="L1878" s="251">
        <v>1.2735320000000001</v>
      </c>
      <c r="M1878" s="251">
        <v>1.2735320000000001</v>
      </c>
    </row>
    <row r="1879" spans="1:13">
      <c r="A1879" s="55" t="str">
        <f t="shared" si="29"/>
        <v>Y0BLWD</v>
      </c>
      <c r="B1879" s="55" t="s">
        <v>2899</v>
      </c>
      <c r="C1879" s="55" t="s">
        <v>47</v>
      </c>
      <c r="D1879" s="55"/>
      <c r="G1879" s="250">
        <v>1877</v>
      </c>
      <c r="H1879" s="253">
        <v>126</v>
      </c>
      <c r="I1879" s="253" t="s">
        <v>3103</v>
      </c>
      <c r="J1879" s="75">
        <v>45167</v>
      </c>
      <c r="K1879" s="75">
        <v>45167</v>
      </c>
      <c r="L1879" s="256">
        <v>1.6511169999999999E-2</v>
      </c>
      <c r="M1879" s="251">
        <v>1.6511169999999999E-2</v>
      </c>
    </row>
    <row r="1880" spans="1:13">
      <c r="A1880" s="55" t="str">
        <f t="shared" si="29"/>
        <v>Y0EERWD</v>
      </c>
      <c r="B1880" s="55" t="s">
        <v>1945</v>
      </c>
      <c r="C1880" s="55" t="s">
        <v>59</v>
      </c>
      <c r="D1880" s="55"/>
      <c r="G1880" s="250">
        <v>1878</v>
      </c>
      <c r="H1880" s="253" t="s">
        <v>1358</v>
      </c>
      <c r="I1880" s="253" t="s">
        <v>3089</v>
      </c>
      <c r="J1880" s="75">
        <v>45167</v>
      </c>
      <c r="K1880" s="75">
        <v>45167</v>
      </c>
      <c r="L1880" s="256">
        <v>1.39168391</v>
      </c>
      <c r="M1880" s="251">
        <v>1.39168391</v>
      </c>
    </row>
    <row r="1881" spans="1:13">
      <c r="A1881" s="55" t="str">
        <f t="shared" si="29"/>
        <v>IgnoreIgnore</v>
      </c>
      <c r="B1881" s="55" t="s">
        <v>1291</v>
      </c>
      <c r="C1881" s="55" t="s">
        <v>1291</v>
      </c>
      <c r="D1881" s="55"/>
      <c r="G1881" s="250">
        <v>1879</v>
      </c>
      <c r="H1881" s="253" t="s">
        <v>4309</v>
      </c>
      <c r="I1881" s="253" t="s">
        <v>4310</v>
      </c>
      <c r="J1881" s="75">
        <v>45167</v>
      </c>
      <c r="K1881" s="75">
        <v>45167</v>
      </c>
      <c r="L1881" s="256">
        <v>1.4601429699999999</v>
      </c>
      <c r="M1881" s="251">
        <v>1.4601429699999999</v>
      </c>
    </row>
    <row r="1882" spans="1:13">
      <c r="A1882" s="55" t="str">
        <f t="shared" si="29"/>
        <v>Y0ECRDD</v>
      </c>
      <c r="B1882" s="55" t="s">
        <v>1953</v>
      </c>
      <c r="C1882" s="55" t="s">
        <v>58</v>
      </c>
      <c r="D1882" s="55"/>
      <c r="G1882" s="250">
        <v>1880</v>
      </c>
      <c r="H1882" s="253" t="s">
        <v>1157</v>
      </c>
      <c r="I1882" s="253" t="s">
        <v>3066</v>
      </c>
      <c r="J1882" s="75">
        <v>45167</v>
      </c>
      <c r="K1882" s="75">
        <v>45167</v>
      </c>
      <c r="L1882" s="256">
        <v>0.17896516000000001</v>
      </c>
      <c r="M1882" s="251">
        <v>0.17896516000000001</v>
      </c>
    </row>
    <row r="1883" spans="1:13">
      <c r="A1883" s="55" t="str">
        <f t="shared" si="29"/>
        <v>Y0ECRWD</v>
      </c>
      <c r="B1883" s="55" t="s">
        <v>1953</v>
      </c>
      <c r="C1883" s="55" t="s">
        <v>59</v>
      </c>
      <c r="D1883" s="55"/>
      <c r="G1883" s="250">
        <v>1881</v>
      </c>
      <c r="H1883" s="253" t="s">
        <v>1171</v>
      </c>
      <c r="I1883" s="253" t="s">
        <v>3069</v>
      </c>
      <c r="J1883" s="75">
        <v>45167</v>
      </c>
      <c r="K1883" s="75">
        <v>45167</v>
      </c>
      <c r="L1883" s="256">
        <v>1.2547746399999999</v>
      </c>
      <c r="M1883" s="251">
        <v>1.2547746399999999</v>
      </c>
    </row>
    <row r="1884" spans="1:13">
      <c r="A1884" s="55" t="str">
        <f t="shared" si="29"/>
        <v>Y0ECDDD</v>
      </c>
      <c r="B1884" s="55" t="s">
        <v>1953</v>
      </c>
      <c r="C1884" s="55" t="s">
        <v>1954</v>
      </c>
      <c r="D1884" s="55"/>
      <c r="G1884" s="250">
        <v>1882</v>
      </c>
      <c r="H1884" s="253" t="s">
        <v>1161</v>
      </c>
      <c r="I1884" s="253" t="s">
        <v>3062</v>
      </c>
      <c r="J1884" s="75">
        <v>45167</v>
      </c>
      <c r="K1884" s="75">
        <v>45167</v>
      </c>
      <c r="L1884" s="256">
        <v>0.19068349000000001</v>
      </c>
      <c r="M1884" s="251">
        <v>0.19068349000000001</v>
      </c>
    </row>
    <row r="1885" spans="1:13">
      <c r="A1885" s="55" t="str">
        <f t="shared" si="29"/>
        <v>Y0EERDD</v>
      </c>
      <c r="B1885" s="55" t="s">
        <v>1945</v>
      </c>
      <c r="C1885" s="55" t="s">
        <v>58</v>
      </c>
      <c r="D1885" s="55"/>
      <c r="G1885" s="250">
        <v>1883</v>
      </c>
      <c r="H1885" s="253" t="s">
        <v>1343</v>
      </c>
      <c r="I1885" s="253" t="s">
        <v>3086</v>
      </c>
      <c r="J1885" s="75">
        <v>45167</v>
      </c>
      <c r="K1885" s="75">
        <v>45167</v>
      </c>
      <c r="L1885" s="251">
        <v>0.19629970999999999</v>
      </c>
      <c r="M1885" s="251">
        <v>0.19629970999999999</v>
      </c>
    </row>
    <row r="1886" spans="1:13">
      <c r="A1886" s="55" t="str">
        <f t="shared" si="29"/>
        <v>Y0ESSWD</v>
      </c>
      <c r="B1886" s="55" t="s">
        <v>1940</v>
      </c>
      <c r="C1886" s="55" t="s">
        <v>1975</v>
      </c>
      <c r="D1886" s="55"/>
      <c r="G1886" s="250">
        <v>1884</v>
      </c>
      <c r="H1886" s="253" t="s">
        <v>495</v>
      </c>
      <c r="I1886" s="253" t="s">
        <v>3081</v>
      </c>
      <c r="J1886" s="75">
        <v>45167</v>
      </c>
      <c r="K1886" s="75">
        <v>45167</v>
      </c>
      <c r="L1886" s="256">
        <v>1.3195287</v>
      </c>
      <c r="M1886" s="251">
        <v>1.3195287</v>
      </c>
    </row>
    <row r="1887" spans="1:13">
      <c r="A1887" s="55" t="str">
        <f t="shared" si="29"/>
        <v>Y0ESRDD</v>
      </c>
      <c r="B1887" s="55" t="s">
        <v>1940</v>
      </c>
      <c r="C1887" s="55" t="s">
        <v>58</v>
      </c>
      <c r="D1887" s="55"/>
      <c r="G1887" s="250">
        <v>1885</v>
      </c>
      <c r="H1887" s="253" t="s">
        <v>474</v>
      </c>
      <c r="I1887" s="253" t="s">
        <v>3077</v>
      </c>
      <c r="J1887" s="75">
        <v>45167</v>
      </c>
      <c r="K1887" s="75">
        <v>45167</v>
      </c>
      <c r="L1887" s="256">
        <v>0.1860031</v>
      </c>
      <c r="M1887" s="251">
        <v>0.1860031</v>
      </c>
    </row>
    <row r="1888" spans="1:13">
      <c r="A1888" s="55" t="str">
        <f t="shared" si="29"/>
        <v>Y0EEDWD</v>
      </c>
      <c r="B1888" s="55" t="s">
        <v>1945</v>
      </c>
      <c r="C1888" s="55" t="s">
        <v>1946</v>
      </c>
      <c r="D1888" s="55"/>
      <c r="G1888" s="250">
        <v>1886</v>
      </c>
      <c r="H1888" s="253" t="s">
        <v>1360</v>
      </c>
      <c r="I1888" s="253" t="s">
        <v>3085</v>
      </c>
      <c r="J1888" s="75">
        <v>45167</v>
      </c>
      <c r="K1888" s="75">
        <v>45167</v>
      </c>
      <c r="L1888" s="251">
        <v>1.3950632300000001</v>
      </c>
      <c r="M1888" s="251">
        <v>1.3950632300000001</v>
      </c>
    </row>
    <row r="1889" spans="1:13">
      <c r="A1889" s="55" t="str">
        <f t="shared" si="29"/>
        <v>Y0ESIDD</v>
      </c>
      <c r="B1889" s="55" t="s">
        <v>1940</v>
      </c>
      <c r="C1889" s="55" t="s">
        <v>67</v>
      </c>
      <c r="D1889" s="55"/>
      <c r="G1889" s="250">
        <v>1887</v>
      </c>
      <c r="H1889" s="253" t="s">
        <v>483</v>
      </c>
      <c r="I1889" s="253" t="s">
        <v>3076</v>
      </c>
      <c r="J1889" s="75">
        <v>45167</v>
      </c>
      <c r="K1889" s="75">
        <v>45167</v>
      </c>
      <c r="L1889" s="251">
        <v>0.28987096000000001</v>
      </c>
      <c r="M1889" s="251">
        <v>0.28987096000000001</v>
      </c>
    </row>
    <row r="1890" spans="1:13">
      <c r="A1890" s="55" t="str">
        <f t="shared" si="29"/>
        <v>IgnoreIgnore</v>
      </c>
      <c r="B1890" s="55" t="s">
        <v>1291</v>
      </c>
      <c r="C1890" s="55" t="s">
        <v>1291</v>
      </c>
      <c r="D1890" s="55"/>
      <c r="G1890" s="250">
        <v>1888</v>
      </c>
      <c r="H1890" s="253" t="s">
        <v>4311</v>
      </c>
      <c r="I1890" s="253" t="s">
        <v>4312</v>
      </c>
      <c r="J1890" s="75">
        <v>45167</v>
      </c>
      <c r="K1890" s="75">
        <v>45167</v>
      </c>
      <c r="L1890" s="256">
        <v>1.2547746399999999</v>
      </c>
      <c r="M1890" s="251">
        <v>1.2547746399999999</v>
      </c>
    </row>
    <row r="1891" spans="1:13">
      <c r="A1891" s="55" t="str">
        <f t="shared" si="29"/>
        <v>IgnoreIgnore</v>
      </c>
      <c r="B1891" s="55" t="s">
        <v>1291</v>
      </c>
      <c r="C1891" s="55" t="s">
        <v>1291</v>
      </c>
      <c r="D1891" s="55"/>
      <c r="G1891" s="250">
        <v>1889</v>
      </c>
      <c r="H1891" s="253" t="s">
        <v>4313</v>
      </c>
      <c r="I1891" s="253" t="s">
        <v>4314</v>
      </c>
      <c r="J1891" s="75">
        <v>45167</v>
      </c>
      <c r="K1891" s="75">
        <v>45167</v>
      </c>
      <c r="L1891" s="256">
        <v>1.2735320000000001</v>
      </c>
      <c r="M1891" s="251">
        <v>1.2735320000000001</v>
      </c>
    </row>
    <row r="1892" spans="1:13">
      <c r="A1892" s="55" t="str">
        <f t="shared" si="29"/>
        <v>Y0EEDDD</v>
      </c>
      <c r="B1892" s="55" t="s">
        <v>1945</v>
      </c>
      <c r="C1892" s="55" t="s">
        <v>1954</v>
      </c>
      <c r="D1892" s="55"/>
      <c r="G1892" s="250">
        <v>1890</v>
      </c>
      <c r="H1892" s="253" t="s">
        <v>1348</v>
      </c>
      <c r="I1892" s="253" t="s">
        <v>3082</v>
      </c>
      <c r="J1892" s="75">
        <v>45167</v>
      </c>
      <c r="K1892" s="75">
        <v>45167</v>
      </c>
      <c r="L1892" s="256">
        <v>0.21247858</v>
      </c>
      <c r="M1892" s="251">
        <v>0.21247858</v>
      </c>
    </row>
    <row r="1893" spans="1:13">
      <c r="A1893" s="55" t="str">
        <f t="shared" si="29"/>
        <v>Y0ESRWD</v>
      </c>
      <c r="B1893" s="55" t="s">
        <v>1940</v>
      </c>
      <c r="C1893" s="55" t="s">
        <v>59</v>
      </c>
      <c r="D1893" s="55"/>
      <c r="G1893" s="250">
        <v>1891</v>
      </c>
      <c r="H1893" s="253" t="s">
        <v>506</v>
      </c>
      <c r="I1893" s="253" t="s">
        <v>3080</v>
      </c>
      <c r="J1893" s="75">
        <v>45167</v>
      </c>
      <c r="K1893" s="75">
        <v>45167</v>
      </c>
      <c r="L1893" s="256">
        <v>1.4601429699999999</v>
      </c>
      <c r="M1893" s="251">
        <v>1.4601429699999999</v>
      </c>
    </row>
    <row r="1894" spans="1:13">
      <c r="A1894" s="55" t="str">
        <f t="shared" si="29"/>
        <v>Y0ESSDD</v>
      </c>
      <c r="B1894" s="55" t="s">
        <v>1940</v>
      </c>
      <c r="C1894" s="55" t="s">
        <v>1971</v>
      </c>
      <c r="D1894" s="55"/>
      <c r="G1894" s="250">
        <v>1892</v>
      </c>
      <c r="H1894" s="254" t="s">
        <v>491</v>
      </c>
      <c r="I1894" s="253" t="s">
        <v>3075</v>
      </c>
      <c r="J1894" s="75">
        <v>45167</v>
      </c>
      <c r="K1894" s="75">
        <v>45167</v>
      </c>
      <c r="L1894" s="251">
        <v>0.18933473000000001</v>
      </c>
      <c r="M1894" s="251">
        <v>0.18933473000000001</v>
      </c>
    </row>
    <row r="1895" spans="1:13">
      <c r="A1895" s="55" t="str">
        <f t="shared" si="29"/>
        <v>IgnoreIgnore</v>
      </c>
      <c r="B1895" s="55" t="s">
        <v>1291</v>
      </c>
      <c r="C1895" s="55" t="s">
        <v>1291</v>
      </c>
      <c r="D1895" s="55"/>
      <c r="G1895" s="250">
        <v>1893</v>
      </c>
      <c r="H1895" s="253" t="s">
        <v>4315</v>
      </c>
      <c r="I1895" s="253" t="s">
        <v>4316</v>
      </c>
      <c r="J1895" s="75">
        <v>45167</v>
      </c>
      <c r="K1895" s="75">
        <v>45167</v>
      </c>
      <c r="L1895" s="256">
        <v>1.5990623900000001</v>
      </c>
      <c r="M1895" s="251">
        <v>1.5990623900000001</v>
      </c>
    </row>
    <row r="1896" spans="1:13">
      <c r="A1896" s="55" t="str">
        <f t="shared" si="29"/>
        <v>Y0ESDDD</v>
      </c>
      <c r="B1896" s="55" t="s">
        <v>1940</v>
      </c>
      <c r="C1896" s="55" t="s">
        <v>1954</v>
      </c>
      <c r="D1896" s="55"/>
      <c r="G1896" s="250">
        <v>1894</v>
      </c>
      <c r="H1896" s="253" t="s">
        <v>477</v>
      </c>
      <c r="I1896" s="253" t="s">
        <v>3071</v>
      </c>
      <c r="J1896" s="75">
        <v>45167</v>
      </c>
      <c r="K1896" s="75">
        <v>45167</v>
      </c>
      <c r="L1896" s="256">
        <v>0.18866583000000001</v>
      </c>
      <c r="M1896" s="251">
        <v>0.18866583000000001</v>
      </c>
    </row>
    <row r="1897" spans="1:13">
      <c r="A1897" s="55" t="str">
        <f t="shared" si="29"/>
        <v>Y0AIDDD</v>
      </c>
      <c r="B1897" s="55" t="s">
        <v>2891</v>
      </c>
      <c r="C1897" s="55" t="s">
        <v>1954</v>
      </c>
      <c r="D1897" s="55"/>
      <c r="G1897" s="250">
        <v>1895</v>
      </c>
      <c r="H1897" s="253" t="s">
        <v>3468</v>
      </c>
      <c r="I1897" s="253" t="s">
        <v>3145</v>
      </c>
      <c r="J1897" s="75">
        <v>45167</v>
      </c>
      <c r="K1897" s="75">
        <v>45167</v>
      </c>
      <c r="L1897" s="256">
        <v>1.1011300000000001E-3</v>
      </c>
      <c r="M1897" s="251">
        <v>1.1011300000000001E-3</v>
      </c>
    </row>
    <row r="1898" spans="1:13">
      <c r="A1898" s="55" t="str">
        <f t="shared" si="29"/>
        <v>Y0AIDWD</v>
      </c>
      <c r="B1898" s="55" t="s">
        <v>2891</v>
      </c>
      <c r="C1898" s="55" t="s">
        <v>1946</v>
      </c>
      <c r="D1898" s="55"/>
      <c r="G1898" s="250">
        <v>1896</v>
      </c>
      <c r="H1898" s="253" t="s">
        <v>3486</v>
      </c>
      <c r="I1898" s="253" t="s">
        <v>3148</v>
      </c>
      <c r="J1898" s="75">
        <v>45167</v>
      </c>
      <c r="K1898" s="75">
        <v>45167</v>
      </c>
      <c r="L1898" s="256">
        <v>2.3083820000000001E-2</v>
      </c>
      <c r="M1898" s="251">
        <v>2.3083820000000001E-2</v>
      </c>
    </row>
    <row r="1899" spans="1:13">
      <c r="A1899" s="55" t="str">
        <f t="shared" si="29"/>
        <v>Y0BLDDD</v>
      </c>
      <c r="B1899" s="55" t="s">
        <v>2899</v>
      </c>
      <c r="C1899" s="55" t="s">
        <v>1954</v>
      </c>
      <c r="D1899" s="55"/>
      <c r="G1899" s="250">
        <v>1897</v>
      </c>
      <c r="H1899" s="253" t="s">
        <v>3462</v>
      </c>
      <c r="I1899" s="253" t="s">
        <v>3096</v>
      </c>
      <c r="J1899" s="75">
        <v>45167</v>
      </c>
      <c r="K1899" s="75">
        <v>45167</v>
      </c>
      <c r="L1899" s="256">
        <v>1.8936199999999999E-3</v>
      </c>
      <c r="M1899" s="251">
        <v>1.8936199999999999E-3</v>
      </c>
    </row>
    <row r="1900" spans="1:13">
      <c r="A1900" s="55" t="str">
        <f t="shared" si="29"/>
        <v>Y0BLDWD</v>
      </c>
      <c r="B1900" s="55" t="s">
        <v>2899</v>
      </c>
      <c r="C1900" s="55" t="s">
        <v>1946</v>
      </c>
      <c r="D1900" s="55"/>
      <c r="G1900" s="250">
        <v>1898</v>
      </c>
      <c r="H1900" s="253" t="s">
        <v>3495</v>
      </c>
      <c r="I1900" s="253" t="s">
        <v>3099</v>
      </c>
      <c r="J1900" s="75">
        <v>45167</v>
      </c>
      <c r="K1900" s="75">
        <v>45167</v>
      </c>
      <c r="L1900" s="256">
        <v>1.7377819999999999E-2</v>
      </c>
      <c r="M1900" s="251">
        <v>1.7377819999999999E-2</v>
      </c>
    </row>
    <row r="1901" spans="1:13">
      <c r="A1901" s="55" t="str">
        <f t="shared" si="29"/>
        <v>Y0AISWD</v>
      </c>
      <c r="B1901" s="55" t="s">
        <v>2891</v>
      </c>
      <c r="C1901" s="55" t="s">
        <v>1975</v>
      </c>
      <c r="D1901" s="55"/>
      <c r="G1901" s="250">
        <v>1899</v>
      </c>
      <c r="H1901" s="253" t="s">
        <v>3491</v>
      </c>
      <c r="I1901" s="253" t="s">
        <v>3152</v>
      </c>
      <c r="J1901" s="75">
        <v>45167</v>
      </c>
      <c r="K1901" s="75">
        <v>45167</v>
      </c>
      <c r="L1901" s="256">
        <v>2.2272150000000001E-2</v>
      </c>
      <c r="M1901" s="251">
        <v>2.2272150000000001E-2</v>
      </c>
    </row>
    <row r="1902" spans="1:13">
      <c r="A1902" s="55" t="str">
        <f t="shared" si="29"/>
        <v>Y0AISDD</v>
      </c>
      <c r="B1902" s="55" t="s">
        <v>2891</v>
      </c>
      <c r="C1902" s="55" t="s">
        <v>1971</v>
      </c>
      <c r="D1902" s="55"/>
      <c r="G1902" s="250">
        <v>1900</v>
      </c>
      <c r="H1902" s="254" t="s">
        <v>3465</v>
      </c>
      <c r="I1902" s="253" t="s">
        <v>3149</v>
      </c>
      <c r="J1902" s="75">
        <v>45167</v>
      </c>
      <c r="K1902" s="75">
        <v>45167</v>
      </c>
      <c r="L1902" s="251">
        <v>9.7863000000000008E-4</v>
      </c>
      <c r="M1902" s="251">
        <v>9.7863000000000008E-4</v>
      </c>
    </row>
    <row r="1903" spans="1:13">
      <c r="A1903" s="55" t="str">
        <f t="shared" si="29"/>
        <v>Y0BLDDI</v>
      </c>
      <c r="B1903" s="55" t="s">
        <v>2899</v>
      </c>
      <c r="C1903" s="55" t="s">
        <v>4304</v>
      </c>
      <c r="D1903" s="55"/>
      <c r="G1903" s="250">
        <v>1901</v>
      </c>
      <c r="H1903" s="253">
        <v>125</v>
      </c>
      <c r="I1903" s="253" t="s">
        <v>3100</v>
      </c>
      <c r="J1903" s="75">
        <v>45167</v>
      </c>
      <c r="K1903" s="75">
        <v>45167</v>
      </c>
      <c r="L1903" s="256">
        <v>1.8046E-3</v>
      </c>
      <c r="M1903" s="251">
        <v>1.8046E-3</v>
      </c>
    </row>
    <row r="1904" spans="1:13">
      <c r="A1904" s="55" t="str">
        <f t="shared" si="29"/>
        <v>Y0ESDWD</v>
      </c>
      <c r="B1904" s="55" t="s">
        <v>1940</v>
      </c>
      <c r="C1904" s="55" t="s">
        <v>1946</v>
      </c>
      <c r="D1904" s="55"/>
      <c r="G1904" s="250">
        <v>1902</v>
      </c>
      <c r="H1904" s="253" t="s">
        <v>508</v>
      </c>
      <c r="I1904" s="253" t="s">
        <v>3073</v>
      </c>
      <c r="J1904" s="75">
        <v>45167</v>
      </c>
      <c r="K1904" s="75">
        <v>45167</v>
      </c>
      <c r="L1904" s="256">
        <v>1.5990623900000001</v>
      </c>
      <c r="M1904" s="251">
        <v>1.5990623900000001</v>
      </c>
    </row>
    <row r="1905" spans="1:13">
      <c r="A1905" s="55" t="str">
        <f t="shared" si="29"/>
        <v>Y0ECDDD</v>
      </c>
      <c r="B1905" s="55" t="s">
        <v>1953</v>
      </c>
      <c r="C1905" s="55" t="s">
        <v>1954</v>
      </c>
      <c r="D1905" s="55"/>
      <c r="G1905" s="250">
        <v>1903</v>
      </c>
      <c r="H1905" s="253" t="s">
        <v>1161</v>
      </c>
      <c r="I1905" s="253" t="s">
        <v>3062</v>
      </c>
      <c r="J1905" s="75">
        <v>45168</v>
      </c>
      <c r="K1905" s="75">
        <v>45168</v>
      </c>
      <c r="L1905" s="251">
        <v>0.19064734999999999</v>
      </c>
      <c r="M1905" s="251">
        <v>0.19064734999999999</v>
      </c>
    </row>
    <row r="1906" spans="1:13">
      <c r="A1906" s="55" t="str">
        <f t="shared" si="29"/>
        <v>Y0ECRDD</v>
      </c>
      <c r="B1906" s="55" t="s">
        <v>1953</v>
      </c>
      <c r="C1906" s="55" t="s">
        <v>58</v>
      </c>
      <c r="D1906" s="55"/>
      <c r="G1906" s="250">
        <v>1904</v>
      </c>
      <c r="H1906" s="253" t="s">
        <v>1157</v>
      </c>
      <c r="I1906" s="253" t="s">
        <v>3066</v>
      </c>
      <c r="J1906" s="75">
        <v>45168</v>
      </c>
      <c r="K1906" s="75">
        <v>45168</v>
      </c>
      <c r="L1906" s="256">
        <v>0.17819218000000001</v>
      </c>
      <c r="M1906" s="251">
        <v>0.17819218000000001</v>
      </c>
    </row>
    <row r="1907" spans="1:13">
      <c r="A1907" s="55" t="str">
        <f t="shared" si="29"/>
        <v>Y0EERDD</v>
      </c>
      <c r="B1907" s="55" t="s">
        <v>1945</v>
      </c>
      <c r="C1907" s="55" t="s">
        <v>58</v>
      </c>
      <c r="D1907" s="55"/>
      <c r="G1907" s="250">
        <v>1905</v>
      </c>
      <c r="H1907" s="253" t="s">
        <v>1343</v>
      </c>
      <c r="I1907" s="253" t="s">
        <v>3086</v>
      </c>
      <c r="J1907" s="75">
        <v>45168</v>
      </c>
      <c r="K1907" s="75">
        <v>45168</v>
      </c>
      <c r="L1907" s="256">
        <v>0.2447366</v>
      </c>
      <c r="M1907" s="251">
        <v>0.2447366</v>
      </c>
    </row>
    <row r="1908" spans="1:13">
      <c r="A1908" s="55" t="str">
        <f t="shared" si="29"/>
        <v>Y0ESRDD</v>
      </c>
      <c r="B1908" s="55" t="s">
        <v>1940</v>
      </c>
      <c r="C1908" s="55" t="s">
        <v>58</v>
      </c>
      <c r="D1908" s="55"/>
      <c r="G1908" s="250">
        <v>1906</v>
      </c>
      <c r="H1908" s="253" t="s">
        <v>474</v>
      </c>
      <c r="I1908" s="253" t="s">
        <v>3077</v>
      </c>
      <c r="J1908" s="75">
        <v>45168</v>
      </c>
      <c r="K1908" s="75">
        <v>45168</v>
      </c>
      <c r="L1908" s="256">
        <v>0.18375246000000001</v>
      </c>
      <c r="M1908" s="251">
        <v>0.18375246000000001</v>
      </c>
    </row>
    <row r="1909" spans="1:13">
      <c r="A1909" s="55" t="str">
        <f t="shared" si="29"/>
        <v>Y0ESIDD</v>
      </c>
      <c r="B1909" s="55" t="s">
        <v>1940</v>
      </c>
      <c r="C1909" s="55" t="s">
        <v>67</v>
      </c>
      <c r="D1909" s="55"/>
      <c r="G1909" s="250">
        <v>1907</v>
      </c>
      <c r="H1909" s="253" t="s">
        <v>483</v>
      </c>
      <c r="I1909" s="253" t="s">
        <v>3076</v>
      </c>
      <c r="J1909" s="75">
        <v>45168</v>
      </c>
      <c r="K1909" s="75">
        <v>45168</v>
      </c>
      <c r="L1909" s="251">
        <v>0.28699274000000002</v>
      </c>
      <c r="M1909" s="251">
        <v>0.28699274000000002</v>
      </c>
    </row>
    <row r="1910" spans="1:13">
      <c r="A1910" s="55" t="str">
        <f t="shared" si="29"/>
        <v>Y0BLDDI</v>
      </c>
      <c r="B1910" s="55" t="s">
        <v>2899</v>
      </c>
      <c r="C1910" s="55" t="s">
        <v>4304</v>
      </c>
      <c r="D1910" s="55"/>
      <c r="G1910" s="250">
        <v>1908</v>
      </c>
      <c r="H1910" s="253">
        <v>125</v>
      </c>
      <c r="I1910" s="253" t="s">
        <v>3100</v>
      </c>
      <c r="J1910" s="75">
        <v>45168</v>
      </c>
      <c r="K1910" s="75">
        <v>45168</v>
      </c>
      <c r="L1910" s="256">
        <v>2.8892900000000001E-3</v>
      </c>
      <c r="M1910" s="251">
        <v>2.8892900000000001E-3</v>
      </c>
    </row>
    <row r="1911" spans="1:13">
      <c r="A1911" s="55" t="str">
        <f t="shared" si="29"/>
        <v>Y0ESSDD</v>
      </c>
      <c r="B1911" s="55" t="s">
        <v>1940</v>
      </c>
      <c r="C1911" s="55" t="s">
        <v>1971</v>
      </c>
      <c r="D1911" s="55"/>
      <c r="G1911" s="250">
        <v>1909</v>
      </c>
      <c r="H1911" s="253" t="s">
        <v>491</v>
      </c>
      <c r="I1911" s="253" t="s">
        <v>3075</v>
      </c>
      <c r="J1911" s="75">
        <v>45168</v>
      </c>
      <c r="K1911" s="75">
        <v>45168</v>
      </c>
      <c r="L1911" s="256">
        <v>0.18704894999999999</v>
      </c>
      <c r="M1911" s="251">
        <v>0.18704894999999999</v>
      </c>
    </row>
    <row r="1912" spans="1:13">
      <c r="A1912" s="55" t="str">
        <f t="shared" si="29"/>
        <v>Y0ESDDD</v>
      </c>
      <c r="B1912" s="55" t="s">
        <v>1940</v>
      </c>
      <c r="C1912" s="55" t="s">
        <v>1954</v>
      </c>
      <c r="D1912" s="55"/>
      <c r="G1912" s="250">
        <v>1910</v>
      </c>
      <c r="H1912" s="253" t="s">
        <v>477</v>
      </c>
      <c r="I1912" s="253" t="s">
        <v>3071</v>
      </c>
      <c r="J1912" s="75">
        <v>45168</v>
      </c>
      <c r="K1912" s="75">
        <v>45168</v>
      </c>
      <c r="L1912" s="256">
        <v>0.18642887999999999</v>
      </c>
      <c r="M1912" s="251">
        <v>0.18642887999999999</v>
      </c>
    </row>
    <row r="1913" spans="1:13">
      <c r="A1913" s="55" t="str">
        <f t="shared" si="29"/>
        <v>Y0AIDDD</v>
      </c>
      <c r="B1913" s="55" t="s">
        <v>2891</v>
      </c>
      <c r="C1913" s="55" t="s">
        <v>1954</v>
      </c>
      <c r="D1913" s="55"/>
      <c r="G1913" s="250">
        <v>1911</v>
      </c>
      <c r="H1913" s="253" t="s">
        <v>3468</v>
      </c>
      <c r="I1913" s="253" t="s">
        <v>3145</v>
      </c>
      <c r="J1913" s="75">
        <v>45168</v>
      </c>
      <c r="K1913" s="75">
        <v>45168</v>
      </c>
      <c r="L1913" s="256">
        <v>1.6714E-3</v>
      </c>
      <c r="M1913" s="251">
        <v>1.6714E-3</v>
      </c>
    </row>
    <row r="1914" spans="1:13">
      <c r="A1914" s="55" t="str">
        <f t="shared" si="29"/>
        <v>Y0BLDDD</v>
      </c>
      <c r="B1914" s="55" t="s">
        <v>2899</v>
      </c>
      <c r="C1914" s="55" t="s">
        <v>1954</v>
      </c>
      <c r="D1914" s="55"/>
      <c r="G1914" s="250">
        <v>1912</v>
      </c>
      <c r="H1914" s="253" t="s">
        <v>3462</v>
      </c>
      <c r="I1914" s="253" t="s">
        <v>3096</v>
      </c>
      <c r="J1914" s="75">
        <v>45168</v>
      </c>
      <c r="K1914" s="75">
        <v>45168</v>
      </c>
      <c r="L1914" s="251">
        <v>2.9788000000000002E-3</v>
      </c>
      <c r="M1914" s="251">
        <v>2.9788000000000002E-3</v>
      </c>
    </row>
    <row r="1915" spans="1:13">
      <c r="A1915" s="55" t="str">
        <f t="shared" si="29"/>
        <v>Y0AISDD</v>
      </c>
      <c r="B1915" s="55" t="s">
        <v>2891</v>
      </c>
      <c r="C1915" s="55" t="s">
        <v>1971</v>
      </c>
      <c r="D1915" s="55"/>
      <c r="G1915" s="250">
        <v>1913</v>
      </c>
      <c r="H1915" s="253" t="s">
        <v>3465</v>
      </c>
      <c r="I1915" s="253" t="s">
        <v>3149</v>
      </c>
      <c r="J1915" s="75">
        <v>45168</v>
      </c>
      <c r="K1915" s="75">
        <v>45168</v>
      </c>
      <c r="L1915" s="251">
        <v>1.54503E-3</v>
      </c>
      <c r="M1915" s="251">
        <v>1.54503E-3</v>
      </c>
    </row>
    <row r="1916" spans="1:13">
      <c r="A1916" s="55" t="str">
        <f t="shared" si="29"/>
        <v>Y0EEDDD</v>
      </c>
      <c r="B1916" s="55" t="s">
        <v>1945</v>
      </c>
      <c r="C1916" s="55" t="s">
        <v>1954</v>
      </c>
      <c r="D1916" s="55"/>
      <c r="G1916" s="250">
        <v>1914</v>
      </c>
      <c r="H1916" s="253" t="s">
        <v>1348</v>
      </c>
      <c r="I1916" s="253" t="s">
        <v>3082</v>
      </c>
      <c r="J1916" s="75">
        <v>45168</v>
      </c>
      <c r="K1916" s="75">
        <v>45168</v>
      </c>
      <c r="L1916" s="256">
        <v>0.26356084000000002</v>
      </c>
      <c r="M1916" s="251">
        <v>0.26356084000000002</v>
      </c>
    </row>
    <row r="1917" spans="1:13">
      <c r="A1917" s="55" t="str">
        <f t="shared" si="29"/>
        <v>Y0ECDDD</v>
      </c>
      <c r="B1917" s="55" t="s">
        <v>1953</v>
      </c>
      <c r="C1917" s="55" t="s">
        <v>1954</v>
      </c>
      <c r="D1917" s="55"/>
      <c r="G1917" s="250">
        <v>1915</v>
      </c>
      <c r="H1917" s="253" t="s">
        <v>1161</v>
      </c>
      <c r="I1917" s="253" t="s">
        <v>3062</v>
      </c>
      <c r="J1917" s="75">
        <v>45169</v>
      </c>
      <c r="K1917" s="75">
        <v>45169</v>
      </c>
      <c r="L1917" s="251">
        <v>0.18920553000000001</v>
      </c>
      <c r="M1917" s="251">
        <v>0.18920553000000001</v>
      </c>
    </row>
    <row r="1918" spans="1:13">
      <c r="A1918" s="55" t="str">
        <f t="shared" si="29"/>
        <v>Y0ECRDD</v>
      </c>
      <c r="B1918" s="55" t="s">
        <v>1953</v>
      </c>
      <c r="C1918" s="55" t="s">
        <v>58</v>
      </c>
      <c r="D1918" s="55"/>
      <c r="G1918" s="250">
        <v>1916</v>
      </c>
      <c r="H1918" s="253" t="s">
        <v>1157</v>
      </c>
      <c r="I1918" s="253" t="s">
        <v>3066</v>
      </c>
      <c r="J1918" s="75">
        <v>45169</v>
      </c>
      <c r="K1918" s="75">
        <v>45169</v>
      </c>
      <c r="L1918" s="256">
        <v>0.17658931999999999</v>
      </c>
      <c r="M1918" s="251">
        <v>0.17658931999999999</v>
      </c>
    </row>
    <row r="1919" spans="1:13">
      <c r="A1919" s="55" t="str">
        <f t="shared" si="29"/>
        <v>Y0EERDD</v>
      </c>
      <c r="B1919" s="55" t="s">
        <v>1945</v>
      </c>
      <c r="C1919" s="55" t="s">
        <v>58</v>
      </c>
      <c r="D1919" s="55"/>
      <c r="G1919" s="250">
        <v>1917</v>
      </c>
      <c r="H1919" s="253" t="s">
        <v>1343</v>
      </c>
      <c r="I1919" s="253" t="s">
        <v>3086</v>
      </c>
      <c r="J1919" s="75">
        <v>45169</v>
      </c>
      <c r="K1919" s="75">
        <v>45169</v>
      </c>
      <c r="L1919" s="256">
        <v>0.19401879</v>
      </c>
      <c r="M1919" s="251">
        <v>0.19401879</v>
      </c>
    </row>
    <row r="1920" spans="1:13">
      <c r="A1920" s="55" t="str">
        <f t="shared" si="29"/>
        <v>Y0ESRDD</v>
      </c>
      <c r="B1920" s="55" t="s">
        <v>1940</v>
      </c>
      <c r="C1920" s="55" t="s">
        <v>58</v>
      </c>
      <c r="D1920" s="55"/>
      <c r="G1920" s="250">
        <v>1918</v>
      </c>
      <c r="H1920" s="253" t="s">
        <v>474</v>
      </c>
      <c r="I1920" s="253" t="s">
        <v>3077</v>
      </c>
      <c r="J1920" s="75">
        <v>45169</v>
      </c>
      <c r="K1920" s="75">
        <v>45169</v>
      </c>
      <c r="L1920" s="251">
        <v>0.19267527000000001</v>
      </c>
      <c r="M1920" s="251">
        <v>0.19267527000000001</v>
      </c>
    </row>
    <row r="1921" spans="1:13">
      <c r="A1921" s="55" t="str">
        <f t="shared" si="29"/>
        <v>Y0ESIDD</v>
      </c>
      <c r="B1921" s="55" t="s">
        <v>1940</v>
      </c>
      <c r="C1921" s="55" t="s">
        <v>67</v>
      </c>
      <c r="D1921" s="55"/>
      <c r="G1921" s="250">
        <v>1919</v>
      </c>
      <c r="H1921" s="253" t="s">
        <v>483</v>
      </c>
      <c r="I1921" s="253" t="s">
        <v>3076</v>
      </c>
      <c r="J1921" s="75">
        <v>45169</v>
      </c>
      <c r="K1921" s="75">
        <v>45169</v>
      </c>
      <c r="L1921" s="256">
        <v>0.30007558000000001</v>
      </c>
      <c r="M1921" s="251">
        <v>0.30007558000000001</v>
      </c>
    </row>
    <row r="1922" spans="1:13">
      <c r="A1922" s="55" t="str">
        <f t="shared" si="29"/>
        <v>Y0BLDDI</v>
      </c>
      <c r="B1922" s="55" t="s">
        <v>2899</v>
      </c>
      <c r="C1922" s="55" t="s">
        <v>4304</v>
      </c>
      <c r="D1922" s="55"/>
      <c r="G1922" s="250">
        <v>1920</v>
      </c>
      <c r="H1922" s="253">
        <v>125</v>
      </c>
      <c r="I1922" s="253" t="s">
        <v>3100</v>
      </c>
      <c r="J1922" s="75">
        <v>45169</v>
      </c>
      <c r="K1922" s="75">
        <v>45169</v>
      </c>
      <c r="L1922" s="256">
        <v>1.89879E-3</v>
      </c>
      <c r="M1922" s="251">
        <v>1.89879E-3</v>
      </c>
    </row>
    <row r="1923" spans="1:13">
      <c r="A1923" s="55" t="str">
        <f t="shared" si="29"/>
        <v>Y0ESSDD</v>
      </c>
      <c r="B1923" s="55" t="s">
        <v>1940</v>
      </c>
      <c r="C1923" s="55" t="s">
        <v>1971</v>
      </c>
      <c r="D1923" s="55"/>
      <c r="G1923" s="250">
        <v>1921</v>
      </c>
      <c r="H1923" s="253" t="s">
        <v>491</v>
      </c>
      <c r="I1923" s="253" t="s">
        <v>3075</v>
      </c>
      <c r="J1923" s="75">
        <v>45169</v>
      </c>
      <c r="K1923" s="75">
        <v>45169</v>
      </c>
      <c r="L1923" s="256">
        <v>0.19615183999999999</v>
      </c>
      <c r="M1923" s="251">
        <v>0.19615183999999999</v>
      </c>
    </row>
    <row r="1924" spans="1:13">
      <c r="A1924" s="55" t="str">
        <f t="shared" ref="A1924:A1987" si="30">+B1924&amp;C1924</f>
        <v>Y0ESDDD</v>
      </c>
      <c r="B1924" s="55" t="s">
        <v>1940</v>
      </c>
      <c r="C1924" s="55" t="s">
        <v>1954</v>
      </c>
      <c r="D1924" s="55"/>
      <c r="G1924" s="250">
        <v>1922</v>
      </c>
      <c r="H1924" s="253" t="s">
        <v>477</v>
      </c>
      <c r="I1924" s="253" t="s">
        <v>3071</v>
      </c>
      <c r="J1924" s="75">
        <v>45169</v>
      </c>
      <c r="K1924" s="75">
        <v>45169</v>
      </c>
      <c r="L1924" s="256">
        <v>0.19537368999999999</v>
      </c>
      <c r="M1924" s="251">
        <v>0.19537368999999999</v>
      </c>
    </row>
    <row r="1925" spans="1:13">
      <c r="A1925" s="55" t="str">
        <f t="shared" si="30"/>
        <v>Y0AIDDD</v>
      </c>
      <c r="B1925" s="55" t="s">
        <v>2891</v>
      </c>
      <c r="C1925" s="55" t="s">
        <v>1954</v>
      </c>
      <c r="D1925" s="55"/>
      <c r="G1925" s="250">
        <v>1923</v>
      </c>
      <c r="H1925" s="253" t="s">
        <v>3468</v>
      </c>
      <c r="I1925" s="253" t="s">
        <v>3145</v>
      </c>
      <c r="J1925" s="75">
        <v>45169</v>
      </c>
      <c r="K1925" s="75">
        <v>45169</v>
      </c>
      <c r="L1925" s="256">
        <v>4.9444099999999998E-3</v>
      </c>
      <c r="M1925" s="251">
        <v>4.9444099999999998E-3</v>
      </c>
    </row>
    <row r="1926" spans="1:13">
      <c r="A1926" s="55" t="str">
        <f t="shared" si="30"/>
        <v>Y0BLDDD</v>
      </c>
      <c r="B1926" s="55" t="s">
        <v>2899</v>
      </c>
      <c r="C1926" s="55" t="s">
        <v>1954</v>
      </c>
      <c r="D1926" s="55"/>
      <c r="G1926" s="250">
        <v>1924</v>
      </c>
      <c r="H1926" s="253" t="s">
        <v>3462</v>
      </c>
      <c r="I1926" s="253" t="s">
        <v>3096</v>
      </c>
      <c r="J1926" s="75">
        <v>45169</v>
      </c>
      <c r="K1926" s="75">
        <v>45169</v>
      </c>
      <c r="L1926" s="256">
        <v>1.9878500000000002E-3</v>
      </c>
      <c r="M1926" s="251">
        <v>1.9878500000000002E-3</v>
      </c>
    </row>
    <row r="1927" spans="1:13">
      <c r="A1927" s="55" t="str">
        <f t="shared" si="30"/>
        <v>Y0AISDD</v>
      </c>
      <c r="B1927" s="55" t="s">
        <v>2891</v>
      </c>
      <c r="C1927" s="55" t="s">
        <v>1971</v>
      </c>
      <c r="D1927" s="55"/>
      <c r="G1927" s="250">
        <v>1925</v>
      </c>
      <c r="H1927" s="253" t="s">
        <v>3465</v>
      </c>
      <c r="I1927" s="253" t="s">
        <v>3149</v>
      </c>
      <c r="J1927" s="75">
        <v>45169</v>
      </c>
      <c r="K1927" s="75">
        <v>45169</v>
      </c>
      <c r="L1927" s="256">
        <v>4.7964100000000001E-3</v>
      </c>
      <c r="M1927" s="251">
        <v>4.7964100000000001E-3</v>
      </c>
    </row>
    <row r="1928" spans="1:13">
      <c r="A1928" s="55" t="str">
        <f t="shared" si="30"/>
        <v>Y0EEDDD</v>
      </c>
      <c r="B1928" s="55" t="s">
        <v>1945</v>
      </c>
      <c r="C1928" s="55" t="s">
        <v>1954</v>
      </c>
      <c r="D1928" s="55"/>
      <c r="G1928" s="250">
        <v>1926</v>
      </c>
      <c r="H1928" s="254" t="s">
        <v>1348</v>
      </c>
      <c r="I1928" s="253" t="s">
        <v>3082</v>
      </c>
      <c r="J1928" s="75">
        <v>45169</v>
      </c>
      <c r="K1928" s="75">
        <v>45169</v>
      </c>
      <c r="L1928" s="256">
        <v>0.21129493999999999</v>
      </c>
      <c r="M1928" s="251">
        <v>0.21129493999999999</v>
      </c>
    </row>
    <row r="1929" spans="1:13">
      <c r="A1929" s="55" t="str">
        <f t="shared" si="30"/>
        <v>Y0ECDDD</v>
      </c>
      <c r="B1929" s="55" t="s">
        <v>1953</v>
      </c>
      <c r="C1929" s="55" t="s">
        <v>1954</v>
      </c>
      <c r="D1929" s="55"/>
      <c r="G1929" s="250">
        <v>1927</v>
      </c>
      <c r="H1929" s="253" t="s">
        <v>1161</v>
      </c>
      <c r="I1929" s="253" t="s">
        <v>3062</v>
      </c>
      <c r="J1929" s="75">
        <v>45170</v>
      </c>
      <c r="K1929" s="75">
        <v>45170</v>
      </c>
      <c r="L1929" s="256">
        <v>0.18535487</v>
      </c>
      <c r="M1929" s="251">
        <v>0.18535487</v>
      </c>
    </row>
    <row r="1930" spans="1:13">
      <c r="A1930" s="55" t="str">
        <f t="shared" si="30"/>
        <v>Y0BLDDI</v>
      </c>
      <c r="B1930" s="55" t="s">
        <v>2899</v>
      </c>
      <c r="C1930" s="55" t="s">
        <v>4304</v>
      </c>
      <c r="D1930" s="55"/>
      <c r="G1930" s="250">
        <v>1928</v>
      </c>
      <c r="H1930" s="253">
        <v>125</v>
      </c>
      <c r="I1930" s="253" t="s">
        <v>3100</v>
      </c>
      <c r="J1930" s="75">
        <v>45170</v>
      </c>
      <c r="K1930" s="75">
        <v>45170</v>
      </c>
      <c r="L1930" s="256">
        <v>2.39106E-3</v>
      </c>
      <c r="M1930" s="251">
        <v>2.39106E-3</v>
      </c>
    </row>
    <row r="1931" spans="1:13">
      <c r="A1931" s="55" t="str">
        <f t="shared" si="30"/>
        <v>Y0EEDDD</v>
      </c>
      <c r="B1931" s="55" t="s">
        <v>1945</v>
      </c>
      <c r="C1931" s="55" t="s">
        <v>1954</v>
      </c>
      <c r="D1931" s="55"/>
      <c r="G1931" s="250">
        <v>1929</v>
      </c>
      <c r="H1931" s="253" t="s">
        <v>1348</v>
      </c>
      <c r="I1931" s="253" t="s">
        <v>3082</v>
      </c>
      <c r="J1931" s="75">
        <v>45170</v>
      </c>
      <c r="K1931" s="75">
        <v>45170</v>
      </c>
      <c r="L1931" s="251">
        <v>0.23213559</v>
      </c>
      <c r="M1931" s="251">
        <v>0.23213559</v>
      </c>
    </row>
    <row r="1932" spans="1:13">
      <c r="A1932" s="55" t="str">
        <f t="shared" si="30"/>
        <v>Y0EERDD</v>
      </c>
      <c r="B1932" s="55" t="s">
        <v>1945</v>
      </c>
      <c r="C1932" s="55" t="s">
        <v>58</v>
      </c>
      <c r="D1932" s="55"/>
      <c r="G1932" s="250">
        <v>1930</v>
      </c>
      <c r="H1932" s="253" t="s">
        <v>1343</v>
      </c>
      <c r="I1932" s="253" t="s">
        <v>3086</v>
      </c>
      <c r="J1932" s="75">
        <v>45170</v>
      </c>
      <c r="K1932" s="75">
        <v>45170</v>
      </c>
      <c r="L1932" s="256">
        <v>0.21428179</v>
      </c>
      <c r="M1932" s="251">
        <v>0.21428179</v>
      </c>
    </row>
    <row r="1933" spans="1:13">
      <c r="A1933" s="55" t="str">
        <f t="shared" si="30"/>
        <v>Y0ESRDD</v>
      </c>
      <c r="B1933" s="55" t="s">
        <v>1940</v>
      </c>
      <c r="C1933" s="55" t="s">
        <v>58</v>
      </c>
      <c r="D1933" s="55"/>
      <c r="G1933" s="250">
        <v>1931</v>
      </c>
      <c r="H1933" s="253" t="s">
        <v>474</v>
      </c>
      <c r="I1933" s="253" t="s">
        <v>3077</v>
      </c>
      <c r="J1933" s="75">
        <v>45170</v>
      </c>
      <c r="K1933" s="75">
        <v>45170</v>
      </c>
      <c r="L1933" s="256">
        <v>0.19234705999999999</v>
      </c>
      <c r="M1933" s="251">
        <v>0.19234705999999999</v>
      </c>
    </row>
    <row r="1934" spans="1:13">
      <c r="A1934" s="55" t="str">
        <f t="shared" si="30"/>
        <v>Y0ESDDD</v>
      </c>
      <c r="B1934" s="55" t="s">
        <v>1940</v>
      </c>
      <c r="C1934" s="55" t="s">
        <v>1954</v>
      </c>
      <c r="D1934" s="55"/>
      <c r="G1934" s="250">
        <v>1932</v>
      </c>
      <c r="H1934" s="253" t="s">
        <v>477</v>
      </c>
      <c r="I1934" s="253" t="s">
        <v>3071</v>
      </c>
      <c r="J1934" s="75">
        <v>45170</v>
      </c>
      <c r="K1934" s="75">
        <v>45170</v>
      </c>
      <c r="L1934" s="256">
        <v>0.19502417</v>
      </c>
      <c r="M1934" s="251">
        <v>0.19502417</v>
      </c>
    </row>
    <row r="1935" spans="1:13">
      <c r="A1935" s="55" t="str">
        <f t="shared" si="30"/>
        <v>Y0ESIDD</v>
      </c>
      <c r="B1935" s="55" t="s">
        <v>1940</v>
      </c>
      <c r="C1935" s="55" t="s">
        <v>67</v>
      </c>
      <c r="D1935" s="55"/>
      <c r="G1935" s="250">
        <v>1933</v>
      </c>
      <c r="H1935" s="253" t="s">
        <v>483</v>
      </c>
      <c r="I1935" s="253" t="s">
        <v>3076</v>
      </c>
      <c r="J1935" s="75">
        <v>45170</v>
      </c>
      <c r="K1935" s="75">
        <v>45170</v>
      </c>
      <c r="L1935" s="256">
        <v>0.30033723000000001</v>
      </c>
      <c r="M1935" s="251">
        <v>0.30033723000000001</v>
      </c>
    </row>
    <row r="1936" spans="1:13">
      <c r="A1936" s="55" t="str">
        <f t="shared" si="30"/>
        <v>Y0D3MD</v>
      </c>
      <c r="B1936" s="55" t="s">
        <v>2904</v>
      </c>
      <c r="C1936" s="55" t="s">
        <v>49</v>
      </c>
      <c r="D1936" s="55"/>
      <c r="G1936" s="250">
        <v>1934</v>
      </c>
      <c r="H1936" s="253" t="s">
        <v>3477</v>
      </c>
      <c r="I1936" s="253" t="s">
        <v>3177</v>
      </c>
      <c r="J1936" s="75">
        <v>45170</v>
      </c>
      <c r="K1936" s="75">
        <v>45170</v>
      </c>
      <c r="L1936" s="256">
        <v>0.05</v>
      </c>
      <c r="M1936" s="251">
        <v>0.05</v>
      </c>
    </row>
    <row r="1937" spans="1:13">
      <c r="A1937" s="55" t="str">
        <f t="shared" si="30"/>
        <v>IgnoreIgnore</v>
      </c>
      <c r="B1937" s="55" t="s">
        <v>1291</v>
      </c>
      <c r="C1937" s="55" t="s">
        <v>1291</v>
      </c>
      <c r="D1937" s="55"/>
      <c r="G1937" s="250">
        <v>1935</v>
      </c>
      <c r="H1937" s="253" t="s">
        <v>4376</v>
      </c>
      <c r="I1937" s="253" t="s">
        <v>4377</v>
      </c>
      <c r="J1937" s="75">
        <v>45170</v>
      </c>
      <c r="K1937" s="75">
        <v>45170</v>
      </c>
      <c r="L1937" s="251">
        <v>0.05</v>
      </c>
      <c r="M1937" s="251">
        <v>0.05</v>
      </c>
    </row>
    <row r="1938" spans="1:13">
      <c r="A1938" s="55" t="str">
        <f t="shared" si="30"/>
        <v>IgnoreIgnore</v>
      </c>
      <c r="B1938" s="55" t="s">
        <v>1291</v>
      </c>
      <c r="C1938" s="55" t="s">
        <v>1291</v>
      </c>
      <c r="D1938" s="55"/>
      <c r="G1938" s="250">
        <v>1936</v>
      </c>
      <c r="H1938" s="253" t="s">
        <v>4378</v>
      </c>
      <c r="I1938" s="253" t="s">
        <v>4379</v>
      </c>
      <c r="J1938" s="75">
        <v>45170</v>
      </c>
      <c r="K1938" s="75">
        <v>45170</v>
      </c>
      <c r="L1938" s="256">
        <v>0.06</v>
      </c>
      <c r="M1938" s="251">
        <v>0.06</v>
      </c>
    </row>
    <row r="1939" spans="1:13">
      <c r="A1939" s="55" t="str">
        <f t="shared" si="30"/>
        <v>Y0D3DMD</v>
      </c>
      <c r="B1939" s="55" t="s">
        <v>2904</v>
      </c>
      <c r="C1939" s="55" t="s">
        <v>1943</v>
      </c>
      <c r="D1939" s="55"/>
      <c r="G1939" s="250">
        <v>1937</v>
      </c>
      <c r="H1939" s="253" t="s">
        <v>3484</v>
      </c>
      <c r="I1939" s="253" t="s">
        <v>3174</v>
      </c>
      <c r="J1939" s="75">
        <v>45170</v>
      </c>
      <c r="K1939" s="75">
        <v>45170</v>
      </c>
      <c r="L1939" s="256">
        <v>0.06</v>
      </c>
      <c r="M1939" s="251">
        <v>0.06</v>
      </c>
    </row>
    <row r="1940" spans="1:13">
      <c r="A1940" s="55" t="str">
        <f t="shared" si="30"/>
        <v>Y0ESSDD</v>
      </c>
      <c r="B1940" s="55" t="s">
        <v>1940</v>
      </c>
      <c r="C1940" s="55" t="s">
        <v>1971</v>
      </c>
      <c r="D1940" s="55"/>
      <c r="G1940" s="250">
        <v>1938</v>
      </c>
      <c r="H1940" s="254" t="s">
        <v>491</v>
      </c>
      <c r="I1940" s="253" t="s">
        <v>3075</v>
      </c>
      <c r="J1940" s="75">
        <v>45170</v>
      </c>
      <c r="K1940" s="75">
        <v>45170</v>
      </c>
      <c r="L1940" s="256">
        <v>0.19580771999999999</v>
      </c>
      <c r="M1940" s="251">
        <v>0.19580771999999999</v>
      </c>
    </row>
    <row r="1941" spans="1:13">
      <c r="A1941" s="55" t="str">
        <f t="shared" si="30"/>
        <v>Y0AIDDD</v>
      </c>
      <c r="B1941" s="55" t="s">
        <v>2891</v>
      </c>
      <c r="C1941" s="55" t="s">
        <v>1954</v>
      </c>
      <c r="D1941" s="55"/>
      <c r="G1941" s="250">
        <v>1939</v>
      </c>
      <c r="H1941" s="253" t="s">
        <v>3468</v>
      </c>
      <c r="I1941" s="253" t="s">
        <v>3145</v>
      </c>
      <c r="J1941" s="75">
        <v>45170</v>
      </c>
      <c r="K1941" s="75">
        <v>45170</v>
      </c>
      <c r="L1941" s="256">
        <v>2.28415E-3</v>
      </c>
      <c r="M1941" s="251">
        <v>2.28415E-3</v>
      </c>
    </row>
    <row r="1942" spans="1:13">
      <c r="A1942" s="55" t="str">
        <f t="shared" si="30"/>
        <v>Y0BLDDD</v>
      </c>
      <c r="B1942" s="55" t="s">
        <v>2899</v>
      </c>
      <c r="C1942" s="55" t="s">
        <v>1954</v>
      </c>
      <c r="D1942" s="55"/>
      <c r="G1942" s="250">
        <v>1940</v>
      </c>
      <c r="H1942" s="253" t="s">
        <v>3462</v>
      </c>
      <c r="I1942" s="253" t="s">
        <v>3096</v>
      </c>
      <c r="J1942" s="75">
        <v>45170</v>
      </c>
      <c r="K1942" s="75">
        <v>45170</v>
      </c>
      <c r="L1942" s="256">
        <v>2.4805199999999999E-3</v>
      </c>
      <c r="M1942" s="251">
        <v>2.4805199999999999E-3</v>
      </c>
    </row>
    <row r="1943" spans="1:13">
      <c r="A1943" s="55" t="str">
        <f t="shared" si="30"/>
        <v>Y0AISDD</v>
      </c>
      <c r="B1943" s="55" t="s">
        <v>2891</v>
      </c>
      <c r="C1943" s="55" t="s">
        <v>1971</v>
      </c>
      <c r="D1943" s="55"/>
      <c r="G1943" s="250">
        <v>1941</v>
      </c>
      <c r="H1943" s="253" t="s">
        <v>3465</v>
      </c>
      <c r="I1943" s="253" t="s">
        <v>3149</v>
      </c>
      <c r="J1943" s="75">
        <v>45170</v>
      </c>
      <c r="K1943" s="75">
        <v>45170</v>
      </c>
      <c r="L1943" s="256">
        <v>2.1540600000000002E-3</v>
      </c>
      <c r="M1943" s="251">
        <v>2.1540600000000002E-3</v>
      </c>
    </row>
    <row r="1944" spans="1:13">
      <c r="A1944" s="55" t="str">
        <f t="shared" si="30"/>
        <v>Y0ECRDD</v>
      </c>
      <c r="B1944" s="55" t="s">
        <v>1953</v>
      </c>
      <c r="C1944" s="55" t="s">
        <v>58</v>
      </c>
      <c r="D1944" s="55"/>
      <c r="G1944" s="250">
        <v>1942</v>
      </c>
      <c r="H1944" s="253" t="s">
        <v>1157</v>
      </c>
      <c r="I1944" s="253" t="s">
        <v>3066</v>
      </c>
      <c r="J1944" s="75">
        <v>45170</v>
      </c>
      <c r="K1944" s="75">
        <v>45170</v>
      </c>
      <c r="L1944" s="256">
        <v>0.17443852000000001</v>
      </c>
      <c r="M1944" s="251">
        <v>0.17443852000000001</v>
      </c>
    </row>
    <row r="1945" spans="1:13">
      <c r="A1945" s="55" t="str">
        <f t="shared" si="30"/>
        <v>Y0ECRDD</v>
      </c>
      <c r="B1945" s="55" t="s">
        <v>1953</v>
      </c>
      <c r="C1945" s="55" t="s">
        <v>58</v>
      </c>
      <c r="D1945" s="55"/>
      <c r="G1945" s="250">
        <v>1943</v>
      </c>
      <c r="H1945" s="253" t="s">
        <v>1157</v>
      </c>
      <c r="I1945" s="253" t="s">
        <v>3066</v>
      </c>
      <c r="J1945" s="75">
        <v>45172</v>
      </c>
      <c r="K1945" s="75">
        <v>45172</v>
      </c>
      <c r="L1945" s="256">
        <v>0.34800426000000001</v>
      </c>
      <c r="M1945" s="251">
        <v>0.34800426000000001</v>
      </c>
    </row>
    <row r="1946" spans="1:13">
      <c r="A1946" s="55" t="str">
        <f t="shared" si="30"/>
        <v>Y0ECDDD</v>
      </c>
      <c r="B1946" s="55" t="s">
        <v>1953</v>
      </c>
      <c r="C1946" s="55" t="s">
        <v>1954</v>
      </c>
      <c r="D1946" s="55"/>
      <c r="G1946" s="250">
        <v>1944</v>
      </c>
      <c r="H1946" s="253" t="s">
        <v>1161</v>
      </c>
      <c r="I1946" s="253" t="s">
        <v>3062</v>
      </c>
      <c r="J1946" s="75">
        <v>45172</v>
      </c>
      <c r="K1946" s="75">
        <v>45172</v>
      </c>
      <c r="L1946" s="256">
        <v>0.35815923</v>
      </c>
      <c r="M1946" s="251">
        <v>0.35815923</v>
      </c>
    </row>
    <row r="1947" spans="1:13">
      <c r="A1947" s="55" t="str">
        <f t="shared" si="30"/>
        <v>Y0ESSDD</v>
      </c>
      <c r="B1947" s="55" t="s">
        <v>1940</v>
      </c>
      <c r="C1947" s="55" t="s">
        <v>1971</v>
      </c>
      <c r="D1947" s="55"/>
      <c r="G1947" s="250">
        <v>1945</v>
      </c>
      <c r="H1947" s="253" t="s">
        <v>491</v>
      </c>
      <c r="I1947" s="253" t="s">
        <v>3075</v>
      </c>
      <c r="J1947" s="75">
        <v>45172</v>
      </c>
      <c r="K1947" s="75">
        <v>45172</v>
      </c>
      <c r="L1947" s="256">
        <v>0.37926672</v>
      </c>
      <c r="M1947" s="251">
        <v>0.37926672</v>
      </c>
    </row>
    <row r="1948" spans="1:13">
      <c r="A1948" s="55" t="str">
        <f t="shared" si="30"/>
        <v>Y0ESDDD</v>
      </c>
      <c r="B1948" s="55" t="s">
        <v>1940</v>
      </c>
      <c r="C1948" s="55" t="s">
        <v>1954</v>
      </c>
      <c r="D1948" s="55"/>
      <c r="G1948" s="250">
        <v>1946</v>
      </c>
      <c r="H1948" s="253" t="s">
        <v>477</v>
      </c>
      <c r="I1948" s="253" t="s">
        <v>3071</v>
      </c>
      <c r="J1948" s="75">
        <v>45172</v>
      </c>
      <c r="K1948" s="75">
        <v>45172</v>
      </c>
      <c r="L1948" s="256">
        <v>0.37792650999999999</v>
      </c>
      <c r="M1948" s="251">
        <v>0.37792650999999999</v>
      </c>
    </row>
    <row r="1949" spans="1:13">
      <c r="A1949" s="55" t="str">
        <f t="shared" si="30"/>
        <v>Y0ESIDD</v>
      </c>
      <c r="B1949" s="55" t="s">
        <v>1940</v>
      </c>
      <c r="C1949" s="55" t="s">
        <v>67</v>
      </c>
      <c r="D1949" s="55"/>
      <c r="G1949" s="250">
        <v>1947</v>
      </c>
      <c r="H1949" s="253" t="s">
        <v>483</v>
      </c>
      <c r="I1949" s="253" t="s">
        <v>3076</v>
      </c>
      <c r="J1949" s="75">
        <v>45172</v>
      </c>
      <c r="K1949" s="75">
        <v>45172</v>
      </c>
      <c r="L1949" s="256">
        <v>0.58135665000000003</v>
      </c>
      <c r="M1949" s="251">
        <v>0.58135665000000003</v>
      </c>
    </row>
    <row r="1950" spans="1:13">
      <c r="A1950" s="55" t="str">
        <f t="shared" si="30"/>
        <v>Y0ESRDD</v>
      </c>
      <c r="B1950" s="55" t="s">
        <v>1940</v>
      </c>
      <c r="C1950" s="55" t="s">
        <v>58</v>
      </c>
      <c r="D1950" s="55"/>
      <c r="G1950" s="250">
        <v>1948</v>
      </c>
      <c r="H1950" s="253" t="s">
        <v>474</v>
      </c>
      <c r="I1950" s="253" t="s">
        <v>3077</v>
      </c>
      <c r="J1950" s="75">
        <v>45172</v>
      </c>
      <c r="K1950" s="75">
        <v>45172</v>
      </c>
      <c r="L1950" s="256">
        <v>0.37260220999999999</v>
      </c>
      <c r="M1950" s="251">
        <v>0.37260220999999999</v>
      </c>
    </row>
    <row r="1951" spans="1:13">
      <c r="A1951" s="55" t="str">
        <f t="shared" si="30"/>
        <v>Y0ECRDD</v>
      </c>
      <c r="B1951" s="55" t="s">
        <v>1953</v>
      </c>
      <c r="C1951" s="55" t="s">
        <v>58</v>
      </c>
      <c r="D1951" s="55"/>
      <c r="G1951" s="250">
        <v>1949</v>
      </c>
      <c r="H1951" s="253" t="s">
        <v>1157</v>
      </c>
      <c r="I1951" s="253" t="s">
        <v>3066</v>
      </c>
      <c r="J1951" s="75">
        <v>45173</v>
      </c>
      <c r="K1951" s="75">
        <v>45173</v>
      </c>
      <c r="L1951" s="256">
        <v>0.16900424</v>
      </c>
      <c r="M1951" s="251">
        <v>0.16900424</v>
      </c>
    </row>
    <row r="1952" spans="1:13">
      <c r="A1952" s="55" t="str">
        <f t="shared" si="30"/>
        <v>Y0ECDDD</v>
      </c>
      <c r="B1952" s="55" t="s">
        <v>1953</v>
      </c>
      <c r="C1952" s="55" t="s">
        <v>1954</v>
      </c>
      <c r="D1952" s="55"/>
      <c r="G1952" s="250">
        <v>1950</v>
      </c>
      <c r="H1952" s="253" t="s">
        <v>1161</v>
      </c>
      <c r="I1952" s="253" t="s">
        <v>3062</v>
      </c>
      <c r="J1952" s="75">
        <v>45173</v>
      </c>
      <c r="K1952" s="75">
        <v>45173</v>
      </c>
      <c r="L1952" s="256">
        <v>0.16839315999999999</v>
      </c>
      <c r="M1952" s="251">
        <v>0.16839315999999999</v>
      </c>
    </row>
    <row r="1953" spans="1:13">
      <c r="A1953" s="55" t="str">
        <f t="shared" si="30"/>
        <v>Y0EEDDD</v>
      </c>
      <c r="B1953" s="55" t="s">
        <v>1945</v>
      </c>
      <c r="C1953" s="55" t="s">
        <v>1954</v>
      </c>
      <c r="D1953" s="55"/>
      <c r="G1953" s="250">
        <v>1951</v>
      </c>
      <c r="H1953" s="253" t="s">
        <v>1348</v>
      </c>
      <c r="I1953" s="253" t="s">
        <v>3082</v>
      </c>
      <c r="J1953" s="75">
        <v>45173</v>
      </c>
      <c r="K1953" s="75">
        <v>45173</v>
      </c>
      <c r="L1953" s="256">
        <v>0.63110758</v>
      </c>
      <c r="M1953" s="251">
        <v>0.63110758</v>
      </c>
    </row>
    <row r="1954" spans="1:13">
      <c r="A1954" s="55" t="str">
        <f t="shared" si="30"/>
        <v>Y0EERDD</v>
      </c>
      <c r="B1954" s="55" t="s">
        <v>1945</v>
      </c>
      <c r="C1954" s="55" t="s">
        <v>58</v>
      </c>
      <c r="D1954" s="55"/>
      <c r="G1954" s="250">
        <v>1952</v>
      </c>
      <c r="H1954" s="253" t="s">
        <v>1343</v>
      </c>
      <c r="I1954" s="253" t="s">
        <v>3086</v>
      </c>
      <c r="J1954" s="75">
        <v>45173</v>
      </c>
      <c r="K1954" s="75">
        <v>45173</v>
      </c>
      <c r="L1954" s="256">
        <v>0.58083218999999997</v>
      </c>
      <c r="M1954" s="251">
        <v>0.58083218999999997</v>
      </c>
    </row>
    <row r="1955" spans="1:13">
      <c r="A1955" s="55" t="str">
        <f t="shared" si="30"/>
        <v>Y0ESRDD</v>
      </c>
      <c r="B1955" s="55" t="s">
        <v>1940</v>
      </c>
      <c r="C1955" s="55" t="s">
        <v>58</v>
      </c>
      <c r="D1955" s="55"/>
      <c r="G1955" s="250">
        <v>1953</v>
      </c>
      <c r="H1955" s="253" t="s">
        <v>474</v>
      </c>
      <c r="I1955" s="253" t="s">
        <v>3077</v>
      </c>
      <c r="J1955" s="75">
        <v>45173</v>
      </c>
      <c r="K1955" s="75">
        <v>45173</v>
      </c>
      <c r="L1955" s="256">
        <v>0.18303695</v>
      </c>
      <c r="M1955" s="251">
        <v>0.18303695</v>
      </c>
    </row>
    <row r="1956" spans="1:13">
      <c r="A1956" s="55" t="str">
        <f t="shared" si="30"/>
        <v>Y0BLDDI</v>
      </c>
      <c r="B1956" s="55" t="s">
        <v>2899</v>
      </c>
      <c r="C1956" s="55" t="s">
        <v>4304</v>
      </c>
      <c r="D1956" s="55"/>
      <c r="G1956" s="250">
        <v>1954</v>
      </c>
      <c r="H1956" s="253">
        <v>125</v>
      </c>
      <c r="I1956" s="253" t="s">
        <v>3100</v>
      </c>
      <c r="J1956" s="75">
        <v>45173</v>
      </c>
      <c r="K1956" s="75">
        <v>45173</v>
      </c>
      <c r="L1956" s="256">
        <v>5.75481E-3</v>
      </c>
      <c r="M1956" s="251">
        <v>5.75481E-3</v>
      </c>
    </row>
    <row r="1957" spans="1:13">
      <c r="A1957" s="55" t="str">
        <f t="shared" si="30"/>
        <v>Y0ESSDD</v>
      </c>
      <c r="B1957" s="55" t="s">
        <v>1940</v>
      </c>
      <c r="C1957" s="55" t="s">
        <v>1971</v>
      </c>
      <c r="D1957" s="55"/>
      <c r="G1957" s="250">
        <v>1955</v>
      </c>
      <c r="H1957" s="253" t="s">
        <v>491</v>
      </c>
      <c r="I1957" s="253" t="s">
        <v>3075</v>
      </c>
      <c r="J1957" s="75">
        <v>45173</v>
      </c>
      <c r="K1957" s="75">
        <v>45173</v>
      </c>
      <c r="L1957" s="251">
        <v>0.18632771000000001</v>
      </c>
      <c r="M1957" s="251">
        <v>0.18632771000000001</v>
      </c>
    </row>
    <row r="1958" spans="1:13">
      <c r="A1958" s="55" t="str">
        <f t="shared" si="30"/>
        <v>Y0ESDDD</v>
      </c>
      <c r="B1958" s="55" t="s">
        <v>1940</v>
      </c>
      <c r="C1958" s="55" t="s">
        <v>1954</v>
      </c>
      <c r="D1958" s="55"/>
      <c r="G1958" s="250">
        <v>1956</v>
      </c>
      <c r="H1958" s="253" t="s">
        <v>477</v>
      </c>
      <c r="I1958" s="253" t="s">
        <v>3071</v>
      </c>
      <c r="J1958" s="75">
        <v>45173</v>
      </c>
      <c r="K1958" s="75">
        <v>45173</v>
      </c>
      <c r="L1958" s="256">
        <v>0.18571570000000001</v>
      </c>
      <c r="M1958" s="251">
        <v>0.18571570000000001</v>
      </c>
    </row>
    <row r="1959" spans="1:13">
      <c r="A1959" s="55" t="str">
        <f t="shared" si="30"/>
        <v>Y0AIDDD</v>
      </c>
      <c r="B1959" s="55" t="s">
        <v>2891</v>
      </c>
      <c r="C1959" s="55" t="s">
        <v>1954</v>
      </c>
      <c r="D1959" s="55"/>
      <c r="G1959" s="250">
        <v>1957</v>
      </c>
      <c r="H1959" s="253" t="s">
        <v>3468</v>
      </c>
      <c r="I1959" s="253" t="s">
        <v>3145</v>
      </c>
      <c r="J1959" s="75">
        <v>45173</v>
      </c>
      <c r="K1959" s="75">
        <v>45173</v>
      </c>
      <c r="L1959" s="256">
        <v>5.5270800000000002E-3</v>
      </c>
      <c r="M1959" s="251">
        <v>5.5270800000000002E-3</v>
      </c>
    </row>
    <row r="1960" spans="1:13">
      <c r="A1960" s="55" t="str">
        <f t="shared" si="30"/>
        <v>Y0BLDDD</v>
      </c>
      <c r="B1960" s="55" t="s">
        <v>2899</v>
      </c>
      <c r="C1960" s="55" t="s">
        <v>1954</v>
      </c>
      <c r="D1960" s="55"/>
      <c r="G1960" s="250">
        <v>1958</v>
      </c>
      <c r="H1960" s="253" t="s">
        <v>3462</v>
      </c>
      <c r="I1960" s="253" t="s">
        <v>3096</v>
      </c>
      <c r="J1960" s="75">
        <v>45173</v>
      </c>
      <c r="K1960" s="75">
        <v>45173</v>
      </c>
      <c r="L1960" s="256">
        <v>6.0221099999999998E-3</v>
      </c>
      <c r="M1960" s="251">
        <v>6.0221099999999998E-3</v>
      </c>
    </row>
    <row r="1961" spans="1:13">
      <c r="A1961" s="55" t="str">
        <f t="shared" si="30"/>
        <v>Y0AISDD</v>
      </c>
      <c r="B1961" s="55" t="s">
        <v>2891</v>
      </c>
      <c r="C1961" s="55" t="s">
        <v>1971</v>
      </c>
      <c r="D1961" s="55"/>
      <c r="G1961" s="250">
        <v>1959</v>
      </c>
      <c r="H1961" s="253" t="s">
        <v>3465</v>
      </c>
      <c r="I1961" s="253" t="s">
        <v>3149</v>
      </c>
      <c r="J1961" s="75">
        <v>45173</v>
      </c>
      <c r="K1961" s="75">
        <v>45173</v>
      </c>
      <c r="L1961" s="256">
        <v>5.1441500000000001E-3</v>
      </c>
      <c r="M1961" s="251">
        <v>5.1441500000000001E-3</v>
      </c>
    </row>
    <row r="1962" spans="1:13">
      <c r="A1962" s="55" t="str">
        <f t="shared" si="30"/>
        <v>Y0ESIDD</v>
      </c>
      <c r="B1962" s="55" t="s">
        <v>1940</v>
      </c>
      <c r="C1962" s="55" t="s">
        <v>67</v>
      </c>
      <c r="D1962" s="55"/>
      <c r="G1962" s="250">
        <v>1960</v>
      </c>
      <c r="H1962" s="253" t="s">
        <v>483</v>
      </c>
      <c r="I1962" s="253" t="s">
        <v>3076</v>
      </c>
      <c r="J1962" s="75">
        <v>45173</v>
      </c>
      <c r="K1962" s="75">
        <v>45173</v>
      </c>
      <c r="L1962" s="256">
        <v>0.28568444999999998</v>
      </c>
      <c r="M1962" s="251">
        <v>0.28568444999999998</v>
      </c>
    </row>
    <row r="1963" spans="1:13">
      <c r="A1963" s="55" t="str">
        <f t="shared" si="30"/>
        <v>Y0ECDWD</v>
      </c>
      <c r="B1963" s="55" t="s">
        <v>1953</v>
      </c>
      <c r="C1963" s="55" t="s">
        <v>1946</v>
      </c>
      <c r="D1963" s="55"/>
      <c r="G1963" s="250">
        <v>1961</v>
      </c>
      <c r="H1963" s="253" t="s">
        <v>1173</v>
      </c>
      <c r="I1963" s="253" t="s">
        <v>3065</v>
      </c>
      <c r="J1963" s="75">
        <v>45174</v>
      </c>
      <c r="K1963" s="75">
        <v>45174</v>
      </c>
      <c r="L1963" s="256">
        <v>1.2339912</v>
      </c>
      <c r="M1963" s="251">
        <v>1.2339912</v>
      </c>
    </row>
    <row r="1964" spans="1:13">
      <c r="A1964" s="55" t="str">
        <f t="shared" si="30"/>
        <v>Y0BLWD</v>
      </c>
      <c r="B1964" s="55" t="s">
        <v>2899</v>
      </c>
      <c r="C1964" s="55" t="s">
        <v>47</v>
      </c>
      <c r="D1964" s="55"/>
      <c r="G1964" s="250">
        <v>1962</v>
      </c>
      <c r="H1964" s="253">
        <v>126</v>
      </c>
      <c r="I1964" s="253" t="s">
        <v>3103</v>
      </c>
      <c r="J1964" s="75">
        <v>45174</v>
      </c>
      <c r="K1964" s="75">
        <v>45174</v>
      </c>
      <c r="L1964" s="256">
        <v>1.8176080000000001E-2</v>
      </c>
      <c r="M1964" s="251">
        <v>1.8176080000000001E-2</v>
      </c>
    </row>
    <row r="1965" spans="1:13">
      <c r="A1965" s="55" t="str">
        <f t="shared" si="30"/>
        <v>Y0ESDWD</v>
      </c>
      <c r="B1965" s="55" t="s">
        <v>1940</v>
      </c>
      <c r="C1965" s="55" t="s">
        <v>1946</v>
      </c>
      <c r="D1965" s="55"/>
      <c r="G1965" s="250">
        <v>1963</v>
      </c>
      <c r="H1965" s="253" t="s">
        <v>508</v>
      </c>
      <c r="I1965" s="253" t="s">
        <v>3073</v>
      </c>
      <c r="J1965" s="75">
        <v>45174</v>
      </c>
      <c r="K1965" s="75">
        <v>45174</v>
      </c>
      <c r="L1965" s="256">
        <v>1.59098198</v>
      </c>
      <c r="M1965" s="251">
        <v>1.59098198</v>
      </c>
    </row>
    <row r="1966" spans="1:13">
      <c r="A1966" s="55" t="str">
        <f t="shared" si="30"/>
        <v>Y0EERWD</v>
      </c>
      <c r="B1966" s="55" t="s">
        <v>1945</v>
      </c>
      <c r="C1966" s="55" t="s">
        <v>59</v>
      </c>
      <c r="D1966" s="55"/>
      <c r="G1966" s="250">
        <v>1964</v>
      </c>
      <c r="H1966" s="253" t="s">
        <v>1358</v>
      </c>
      <c r="I1966" s="253" t="s">
        <v>3089</v>
      </c>
      <c r="J1966" s="75">
        <v>45174</v>
      </c>
      <c r="K1966" s="75">
        <v>45174</v>
      </c>
      <c r="L1966" s="256">
        <v>1.4348539499999999</v>
      </c>
      <c r="M1966" s="251">
        <v>1.4348539499999999</v>
      </c>
    </row>
    <row r="1967" spans="1:13">
      <c r="A1967" s="55" t="str">
        <f t="shared" si="30"/>
        <v>IgnoreIgnore</v>
      </c>
      <c r="B1967" s="55" t="s">
        <v>1291</v>
      </c>
      <c r="C1967" s="55" t="s">
        <v>1291</v>
      </c>
      <c r="D1967" s="55"/>
      <c r="G1967" s="250">
        <v>1965</v>
      </c>
      <c r="H1967" s="253" t="s">
        <v>4309</v>
      </c>
      <c r="I1967" s="253" t="s">
        <v>4310</v>
      </c>
      <c r="J1967" s="75">
        <v>45174</v>
      </c>
      <c r="K1967" s="75">
        <v>45174</v>
      </c>
      <c r="L1967" s="251">
        <v>1.4530661499999999</v>
      </c>
      <c r="M1967" s="251">
        <v>1.4530661499999999</v>
      </c>
    </row>
    <row r="1968" spans="1:13">
      <c r="A1968" s="55" t="str">
        <f t="shared" si="30"/>
        <v>Y0ECRDD</v>
      </c>
      <c r="B1968" s="55" t="s">
        <v>1953</v>
      </c>
      <c r="C1968" s="55" t="s">
        <v>58</v>
      </c>
      <c r="D1968" s="55"/>
      <c r="G1968" s="250">
        <v>1966</v>
      </c>
      <c r="H1968" s="253" t="s">
        <v>1157</v>
      </c>
      <c r="I1968" s="253" t="s">
        <v>3066</v>
      </c>
      <c r="J1968" s="75">
        <v>45174</v>
      </c>
      <c r="K1968" s="75">
        <v>45174</v>
      </c>
      <c r="L1968" s="256">
        <v>0.16635535000000001</v>
      </c>
      <c r="M1968" s="251">
        <v>0.16635535000000001</v>
      </c>
    </row>
    <row r="1969" spans="1:13">
      <c r="A1969" s="55" t="str">
        <f t="shared" si="30"/>
        <v>Y0ECRWD</v>
      </c>
      <c r="B1969" s="55" t="s">
        <v>1953</v>
      </c>
      <c r="C1969" s="55" t="s">
        <v>59</v>
      </c>
      <c r="D1969" s="55"/>
      <c r="G1969" s="250">
        <v>1967</v>
      </c>
      <c r="H1969" s="253" t="s">
        <v>1171</v>
      </c>
      <c r="I1969" s="253" t="s">
        <v>3069</v>
      </c>
      <c r="J1969" s="75">
        <v>45174</v>
      </c>
      <c r="K1969" s="75">
        <v>45174</v>
      </c>
      <c r="L1969" s="251">
        <v>1.2130689100000001</v>
      </c>
      <c r="M1969" s="251">
        <v>1.2130689100000001</v>
      </c>
    </row>
    <row r="1970" spans="1:13">
      <c r="A1970" s="55" t="str">
        <f t="shared" si="30"/>
        <v>Y0ECDDD</v>
      </c>
      <c r="B1970" s="55" t="s">
        <v>1953</v>
      </c>
      <c r="C1970" s="55" t="s">
        <v>1954</v>
      </c>
      <c r="D1970" s="55"/>
      <c r="G1970" s="250">
        <v>1968</v>
      </c>
      <c r="H1970" s="253" t="s">
        <v>1161</v>
      </c>
      <c r="I1970" s="253" t="s">
        <v>3062</v>
      </c>
      <c r="J1970" s="75">
        <v>45174</v>
      </c>
      <c r="K1970" s="75">
        <v>45174</v>
      </c>
      <c r="L1970" s="256">
        <v>0.15692495000000001</v>
      </c>
      <c r="M1970" s="251">
        <v>0.15692495000000001</v>
      </c>
    </row>
    <row r="1971" spans="1:13">
      <c r="A1971" s="55" t="str">
        <f t="shared" si="30"/>
        <v>Y0EEDDD</v>
      </c>
      <c r="B1971" s="55" t="s">
        <v>1945</v>
      </c>
      <c r="C1971" s="55" t="s">
        <v>1954</v>
      </c>
      <c r="D1971" s="55"/>
      <c r="G1971" s="250">
        <v>1969</v>
      </c>
      <c r="H1971" s="253" t="s">
        <v>1348</v>
      </c>
      <c r="I1971" s="253" t="s">
        <v>3082</v>
      </c>
      <c r="J1971" s="75">
        <v>45174</v>
      </c>
      <c r="K1971" s="75">
        <v>45174</v>
      </c>
      <c r="L1971" s="256">
        <v>0.20323773000000001</v>
      </c>
      <c r="M1971" s="251">
        <v>0.20323773000000001</v>
      </c>
    </row>
    <row r="1972" spans="1:13">
      <c r="A1972" s="55" t="str">
        <f t="shared" si="30"/>
        <v>Y0EERDD</v>
      </c>
      <c r="B1972" s="55" t="s">
        <v>1945</v>
      </c>
      <c r="C1972" s="55" t="s">
        <v>58</v>
      </c>
      <c r="D1972" s="55"/>
      <c r="G1972" s="250">
        <v>1970</v>
      </c>
      <c r="H1972" s="253" t="s">
        <v>1343</v>
      </c>
      <c r="I1972" s="253" t="s">
        <v>3086</v>
      </c>
      <c r="J1972" s="75">
        <v>45174</v>
      </c>
      <c r="K1972" s="75">
        <v>45174</v>
      </c>
      <c r="L1972" s="256">
        <v>0.18658436</v>
      </c>
      <c r="M1972" s="251">
        <v>0.18658436</v>
      </c>
    </row>
    <row r="1973" spans="1:13">
      <c r="A1973" s="55" t="str">
        <f t="shared" si="30"/>
        <v>Y0ESSWD</v>
      </c>
      <c r="B1973" s="55" t="s">
        <v>1940</v>
      </c>
      <c r="C1973" s="55" t="s">
        <v>1975</v>
      </c>
      <c r="D1973" s="55"/>
      <c r="G1973" s="250">
        <v>1971</v>
      </c>
      <c r="H1973" s="253" t="s">
        <v>495</v>
      </c>
      <c r="I1973" s="253" t="s">
        <v>3081</v>
      </c>
      <c r="J1973" s="75">
        <v>45174</v>
      </c>
      <c r="K1973" s="75">
        <v>45174</v>
      </c>
      <c r="L1973" s="256">
        <v>1.3131853200000001</v>
      </c>
      <c r="M1973" s="251">
        <v>1.3131853200000001</v>
      </c>
    </row>
    <row r="1974" spans="1:13">
      <c r="A1974" s="55" t="str">
        <f t="shared" si="30"/>
        <v>Y0ESRDD</v>
      </c>
      <c r="B1974" s="55" t="s">
        <v>1940</v>
      </c>
      <c r="C1974" s="55" t="s">
        <v>58</v>
      </c>
      <c r="D1974" s="55"/>
      <c r="G1974" s="250">
        <v>1972</v>
      </c>
      <c r="H1974" s="253" t="s">
        <v>474</v>
      </c>
      <c r="I1974" s="253" t="s">
        <v>3077</v>
      </c>
      <c r="J1974" s="75">
        <v>45174</v>
      </c>
      <c r="K1974" s="75">
        <v>45174</v>
      </c>
      <c r="L1974" s="256">
        <v>0.18880992999999999</v>
      </c>
      <c r="M1974" s="251">
        <v>0.18880992999999999</v>
      </c>
    </row>
    <row r="1975" spans="1:13">
      <c r="A1975" s="55" t="str">
        <f t="shared" si="30"/>
        <v>Y0ESDDD</v>
      </c>
      <c r="B1975" s="55" t="s">
        <v>1940</v>
      </c>
      <c r="C1975" s="55" t="s">
        <v>1954</v>
      </c>
      <c r="D1975" s="55"/>
      <c r="G1975" s="250">
        <v>1973</v>
      </c>
      <c r="H1975" s="253" t="s">
        <v>477</v>
      </c>
      <c r="I1975" s="253" t="s">
        <v>3071</v>
      </c>
      <c r="J1975" s="75">
        <v>45174</v>
      </c>
      <c r="K1975" s="75">
        <v>45174</v>
      </c>
      <c r="L1975" s="256">
        <v>0.19148978</v>
      </c>
      <c r="M1975" s="251">
        <v>0.19148978</v>
      </c>
    </row>
    <row r="1976" spans="1:13">
      <c r="A1976" s="55" t="str">
        <f t="shared" si="30"/>
        <v>Y0ESIDD</v>
      </c>
      <c r="B1976" s="55" t="s">
        <v>1940</v>
      </c>
      <c r="C1976" s="55" t="s">
        <v>67</v>
      </c>
      <c r="D1976" s="55"/>
      <c r="G1976" s="250">
        <v>1974</v>
      </c>
      <c r="H1976" s="253" t="s">
        <v>483</v>
      </c>
      <c r="I1976" s="253" t="s">
        <v>3076</v>
      </c>
      <c r="J1976" s="75">
        <v>45174</v>
      </c>
      <c r="K1976" s="75">
        <v>45174</v>
      </c>
      <c r="L1976" s="256">
        <v>0.29458077999999999</v>
      </c>
      <c r="M1976" s="251">
        <v>0.29458077999999999</v>
      </c>
    </row>
    <row r="1977" spans="1:13">
      <c r="A1977" s="55" t="str">
        <f t="shared" si="30"/>
        <v>IgnoreIgnore</v>
      </c>
      <c r="B1977" s="55" t="s">
        <v>1291</v>
      </c>
      <c r="C1977" s="55" t="s">
        <v>1291</v>
      </c>
      <c r="D1977" s="55"/>
      <c r="G1977" s="250">
        <v>1975</v>
      </c>
      <c r="H1977" s="253" t="s">
        <v>4311</v>
      </c>
      <c r="I1977" s="253" t="s">
        <v>4312</v>
      </c>
      <c r="J1977" s="75">
        <v>45174</v>
      </c>
      <c r="K1977" s="75">
        <v>45174</v>
      </c>
      <c r="L1977" s="256">
        <v>1.2130689100000001</v>
      </c>
      <c r="M1977" s="251">
        <v>1.2130689100000001</v>
      </c>
    </row>
    <row r="1978" spans="1:13">
      <c r="A1978" s="55" t="str">
        <f t="shared" si="30"/>
        <v>IgnoreIgnore</v>
      </c>
      <c r="B1978" s="55" t="s">
        <v>1291</v>
      </c>
      <c r="C1978" s="55" t="s">
        <v>1291</v>
      </c>
      <c r="D1978" s="55"/>
      <c r="G1978" s="250">
        <v>1976</v>
      </c>
      <c r="H1978" s="253" t="s">
        <v>4313</v>
      </c>
      <c r="I1978" s="253" t="s">
        <v>4314</v>
      </c>
      <c r="J1978" s="75">
        <v>45174</v>
      </c>
      <c r="K1978" s="75">
        <v>45174</v>
      </c>
      <c r="L1978" s="256">
        <v>1.2339912</v>
      </c>
      <c r="M1978" s="251">
        <v>1.2339912</v>
      </c>
    </row>
    <row r="1979" spans="1:13">
      <c r="A1979" s="55" t="str">
        <f t="shared" si="30"/>
        <v>Y0ESRWD</v>
      </c>
      <c r="B1979" s="55" t="s">
        <v>1940</v>
      </c>
      <c r="C1979" s="55" t="s">
        <v>59</v>
      </c>
      <c r="D1979" s="55"/>
      <c r="G1979" s="250">
        <v>1977</v>
      </c>
      <c r="H1979" s="253" t="s">
        <v>506</v>
      </c>
      <c r="I1979" s="253" t="s">
        <v>3080</v>
      </c>
      <c r="J1979" s="75">
        <v>45174</v>
      </c>
      <c r="K1979" s="75">
        <v>45174</v>
      </c>
      <c r="L1979" s="256">
        <v>1.4530661499999999</v>
      </c>
      <c r="M1979" s="251">
        <v>1.4530661499999999</v>
      </c>
    </row>
    <row r="1980" spans="1:13">
      <c r="A1980" s="55" t="str">
        <f t="shared" si="30"/>
        <v>Y0ESSDD</v>
      </c>
      <c r="B1980" s="55" t="s">
        <v>1940</v>
      </c>
      <c r="C1980" s="55" t="s">
        <v>1971</v>
      </c>
      <c r="D1980" s="55"/>
      <c r="G1980" s="250">
        <v>1978</v>
      </c>
      <c r="H1980" s="253" t="s">
        <v>491</v>
      </c>
      <c r="I1980" s="253" t="s">
        <v>3075</v>
      </c>
      <c r="J1980" s="75">
        <v>45174</v>
      </c>
      <c r="K1980" s="75">
        <v>45174</v>
      </c>
      <c r="L1980" s="256">
        <v>0.19220710999999999</v>
      </c>
      <c r="M1980" s="251">
        <v>0.19220710999999999</v>
      </c>
    </row>
    <row r="1981" spans="1:13">
      <c r="A1981" s="55" t="str">
        <f t="shared" si="30"/>
        <v>IgnoreIgnore</v>
      </c>
      <c r="B1981" s="55" t="s">
        <v>1291</v>
      </c>
      <c r="C1981" s="55" t="s">
        <v>1291</v>
      </c>
      <c r="D1981" s="55"/>
      <c r="G1981" s="250">
        <v>1979</v>
      </c>
      <c r="H1981" s="253" t="s">
        <v>4315</v>
      </c>
      <c r="I1981" s="253" t="s">
        <v>4316</v>
      </c>
      <c r="J1981" s="75">
        <v>45174</v>
      </c>
      <c r="K1981" s="75">
        <v>45174</v>
      </c>
      <c r="L1981" s="256">
        <v>1.59098198</v>
      </c>
      <c r="M1981" s="251">
        <v>1.59098198</v>
      </c>
    </row>
    <row r="1982" spans="1:13">
      <c r="A1982" s="55" t="str">
        <f t="shared" si="30"/>
        <v>Y0AIDWD</v>
      </c>
      <c r="B1982" s="55" t="s">
        <v>2891</v>
      </c>
      <c r="C1982" s="55" t="s">
        <v>1946</v>
      </c>
      <c r="D1982" s="55"/>
      <c r="G1982" s="250">
        <v>1980</v>
      </c>
      <c r="H1982" s="253" t="s">
        <v>3486</v>
      </c>
      <c r="I1982" s="253" t="s">
        <v>3148</v>
      </c>
      <c r="J1982" s="75">
        <v>45174</v>
      </c>
      <c r="K1982" s="75">
        <v>45174</v>
      </c>
      <c r="L1982" s="256">
        <v>1.283454E-2</v>
      </c>
      <c r="M1982" s="251">
        <v>1.283454E-2</v>
      </c>
    </row>
    <row r="1983" spans="1:13">
      <c r="A1983" s="55" t="str">
        <f t="shared" si="30"/>
        <v>Y0BLDDD</v>
      </c>
      <c r="B1983" s="55" t="s">
        <v>2899</v>
      </c>
      <c r="C1983" s="55" t="s">
        <v>1954</v>
      </c>
      <c r="D1983" s="55"/>
      <c r="G1983" s="250">
        <v>1981</v>
      </c>
      <c r="H1983" s="254" t="s">
        <v>3462</v>
      </c>
      <c r="I1983" s="253" t="s">
        <v>3096</v>
      </c>
      <c r="J1983" s="75">
        <v>45174</v>
      </c>
      <c r="K1983" s="75">
        <v>45174</v>
      </c>
      <c r="L1983" s="256">
        <v>2.2193199999999999E-3</v>
      </c>
      <c r="M1983" s="251">
        <v>2.2193199999999999E-3</v>
      </c>
    </row>
    <row r="1984" spans="1:13">
      <c r="A1984" s="55" t="str">
        <f t="shared" si="30"/>
        <v>Y0BLDWD</v>
      </c>
      <c r="B1984" s="55" t="s">
        <v>2899</v>
      </c>
      <c r="C1984" s="55" t="s">
        <v>1946</v>
      </c>
      <c r="D1984" s="55"/>
      <c r="G1984" s="250">
        <v>1982</v>
      </c>
      <c r="H1984" s="253" t="s">
        <v>3495</v>
      </c>
      <c r="I1984" s="253" t="s">
        <v>3099</v>
      </c>
      <c r="J1984" s="75">
        <v>45174</v>
      </c>
      <c r="K1984" s="75">
        <v>45174</v>
      </c>
      <c r="L1984" s="256">
        <v>1.9054629999999999E-2</v>
      </c>
      <c r="M1984" s="251">
        <v>1.9054629999999999E-2</v>
      </c>
    </row>
    <row r="1985" spans="1:13">
      <c r="A1985" s="55" t="str">
        <f t="shared" si="30"/>
        <v>Y0AISWD</v>
      </c>
      <c r="B1985" s="55" t="s">
        <v>2891</v>
      </c>
      <c r="C1985" s="55" t="s">
        <v>1975</v>
      </c>
      <c r="D1985" s="55"/>
      <c r="G1985" s="250">
        <v>1983</v>
      </c>
      <c r="H1985" s="253" t="s">
        <v>3491</v>
      </c>
      <c r="I1985" s="253" t="s">
        <v>3152</v>
      </c>
      <c r="J1985" s="75">
        <v>45174</v>
      </c>
      <c r="K1985" s="75">
        <v>45174</v>
      </c>
      <c r="L1985" s="256">
        <v>1.204764E-2</v>
      </c>
      <c r="M1985" s="251">
        <v>1.204764E-2</v>
      </c>
    </row>
    <row r="1986" spans="1:13">
      <c r="A1986" s="55" t="str">
        <f t="shared" si="30"/>
        <v>Y0BLDDI</v>
      </c>
      <c r="B1986" s="55" t="s">
        <v>2899</v>
      </c>
      <c r="C1986" s="55" t="s">
        <v>4304</v>
      </c>
      <c r="D1986" s="55"/>
      <c r="G1986" s="250">
        <v>1984</v>
      </c>
      <c r="H1986" s="253">
        <v>125</v>
      </c>
      <c r="I1986" s="253" t="s">
        <v>3100</v>
      </c>
      <c r="J1986" s="75">
        <v>45174</v>
      </c>
      <c r="K1986" s="75">
        <v>45174</v>
      </c>
      <c r="L1986" s="256">
        <v>2.1304599999999998E-3</v>
      </c>
      <c r="M1986" s="251">
        <v>2.1304599999999998E-3</v>
      </c>
    </row>
    <row r="1987" spans="1:13">
      <c r="A1987" s="55" t="str">
        <f t="shared" si="30"/>
        <v>Y0EEDWD</v>
      </c>
      <c r="B1987" s="55" t="s">
        <v>1945</v>
      </c>
      <c r="C1987" s="55" t="s">
        <v>1946</v>
      </c>
      <c r="D1987" s="55"/>
      <c r="G1987" s="250">
        <v>1985</v>
      </c>
      <c r="H1987" s="253" t="s">
        <v>1360</v>
      </c>
      <c r="I1987" s="253" t="s">
        <v>3085</v>
      </c>
      <c r="J1987" s="75">
        <v>45174</v>
      </c>
      <c r="K1987" s="75">
        <v>45174</v>
      </c>
      <c r="L1987" s="251">
        <v>1.43888981</v>
      </c>
      <c r="M1987" s="251">
        <v>1.43888981</v>
      </c>
    </row>
    <row r="1988" spans="1:13">
      <c r="A1988" s="55" t="str">
        <f t="shared" ref="A1988:A2051" si="31">+B1988&amp;C1988</f>
        <v>Y0ECRDD</v>
      </c>
      <c r="B1988" s="55" t="s">
        <v>1953</v>
      </c>
      <c r="C1988" s="55" t="s">
        <v>58</v>
      </c>
      <c r="D1988" s="55"/>
      <c r="G1988" s="250">
        <v>1986</v>
      </c>
      <c r="H1988" s="253" t="s">
        <v>1157</v>
      </c>
      <c r="I1988" s="253" t="s">
        <v>3066</v>
      </c>
      <c r="J1988" s="75">
        <v>45175</v>
      </c>
      <c r="K1988" s="75">
        <v>45175</v>
      </c>
      <c r="L1988" s="251">
        <v>0.16560675</v>
      </c>
      <c r="M1988" s="251">
        <v>0.16560675</v>
      </c>
    </row>
    <row r="1989" spans="1:13">
      <c r="A1989" s="55" t="str">
        <f t="shared" si="31"/>
        <v>Y0ECDDD</v>
      </c>
      <c r="B1989" s="55" t="s">
        <v>1953</v>
      </c>
      <c r="C1989" s="55" t="s">
        <v>1954</v>
      </c>
      <c r="D1989" s="55"/>
      <c r="G1989" s="250">
        <v>1987</v>
      </c>
      <c r="H1989" s="253" t="s">
        <v>1161</v>
      </c>
      <c r="I1989" s="253" t="s">
        <v>3062</v>
      </c>
      <c r="J1989" s="75">
        <v>45175</v>
      </c>
      <c r="K1989" s="75">
        <v>45175</v>
      </c>
      <c r="L1989" s="256">
        <v>0.17495615</v>
      </c>
      <c r="M1989" s="251">
        <v>0.17495615</v>
      </c>
    </row>
    <row r="1990" spans="1:13">
      <c r="A1990" s="55" t="str">
        <f t="shared" si="31"/>
        <v>Y0EERDD</v>
      </c>
      <c r="B1990" s="55" t="s">
        <v>1945</v>
      </c>
      <c r="C1990" s="55" t="s">
        <v>58</v>
      </c>
      <c r="D1990" s="55"/>
      <c r="G1990" s="250">
        <v>1988</v>
      </c>
      <c r="H1990" s="253" t="s">
        <v>1343</v>
      </c>
      <c r="I1990" s="253" t="s">
        <v>3086</v>
      </c>
      <c r="J1990" s="75">
        <v>45175</v>
      </c>
      <c r="K1990" s="75">
        <v>45175</v>
      </c>
      <c r="L1990" s="256">
        <v>0.16867926</v>
      </c>
      <c r="M1990" s="251">
        <v>0.16867926</v>
      </c>
    </row>
    <row r="1991" spans="1:13">
      <c r="A1991" s="55" t="str">
        <f t="shared" si="31"/>
        <v>Y0ESRDD</v>
      </c>
      <c r="B1991" s="55" t="s">
        <v>1940</v>
      </c>
      <c r="C1991" s="55" t="s">
        <v>58</v>
      </c>
      <c r="D1991" s="55"/>
      <c r="G1991" s="250">
        <v>1989</v>
      </c>
      <c r="H1991" s="253" t="s">
        <v>474</v>
      </c>
      <c r="I1991" s="253" t="s">
        <v>3077</v>
      </c>
      <c r="J1991" s="75">
        <v>45175</v>
      </c>
      <c r="K1991" s="75">
        <v>45175</v>
      </c>
      <c r="L1991" s="256">
        <v>0.18521410999999999</v>
      </c>
      <c r="M1991" s="251">
        <v>0.18521410999999999</v>
      </c>
    </row>
    <row r="1992" spans="1:13">
      <c r="A1992" s="55" t="str">
        <f t="shared" si="31"/>
        <v>Y0BLDDI</v>
      </c>
      <c r="B1992" s="55" t="s">
        <v>2899</v>
      </c>
      <c r="C1992" s="55" t="s">
        <v>4304</v>
      </c>
      <c r="D1992" s="55"/>
      <c r="G1992" s="250">
        <v>1990</v>
      </c>
      <c r="H1992" s="254">
        <v>125</v>
      </c>
      <c r="I1992" s="253" t="s">
        <v>3100</v>
      </c>
      <c r="J1992" s="75">
        <v>45175</v>
      </c>
      <c r="K1992" s="75">
        <v>45175</v>
      </c>
      <c r="L1992" s="256">
        <v>1.8766200000000001E-3</v>
      </c>
      <c r="M1992" s="251">
        <v>1.8766200000000001E-3</v>
      </c>
    </row>
    <row r="1993" spans="1:13">
      <c r="A1993" s="55" t="str">
        <f t="shared" si="31"/>
        <v>Y0EEDDD</v>
      </c>
      <c r="B1993" s="55" t="s">
        <v>1945</v>
      </c>
      <c r="C1993" s="55" t="s">
        <v>1954</v>
      </c>
      <c r="D1993" s="55"/>
      <c r="G1993" s="250">
        <v>1991</v>
      </c>
      <c r="H1993" s="253" t="s">
        <v>1348</v>
      </c>
      <c r="I1993" s="253" t="s">
        <v>3082</v>
      </c>
      <c r="J1993" s="75">
        <v>45175</v>
      </c>
      <c r="K1993" s="75">
        <v>45175</v>
      </c>
      <c r="L1993" s="256">
        <v>0.18398991000000001</v>
      </c>
      <c r="M1993" s="251">
        <v>0.18398991000000001</v>
      </c>
    </row>
    <row r="1994" spans="1:13">
      <c r="A1994" s="55" t="str">
        <f t="shared" si="31"/>
        <v>Y0ESSDD</v>
      </c>
      <c r="B1994" s="55" t="s">
        <v>1940</v>
      </c>
      <c r="C1994" s="55" t="s">
        <v>1971</v>
      </c>
      <c r="D1994" s="55"/>
      <c r="G1994" s="250">
        <v>1992</v>
      </c>
      <c r="H1994" s="253" t="s">
        <v>491</v>
      </c>
      <c r="I1994" s="253" t="s">
        <v>3075</v>
      </c>
      <c r="J1994" s="75">
        <v>45175</v>
      </c>
      <c r="K1994" s="75">
        <v>45175</v>
      </c>
      <c r="L1994" s="256">
        <v>0.18853892</v>
      </c>
      <c r="M1994" s="251">
        <v>0.18853892</v>
      </c>
    </row>
    <row r="1995" spans="1:13">
      <c r="A1995" s="55" t="str">
        <f t="shared" si="31"/>
        <v>Y0ESDDD</v>
      </c>
      <c r="B1995" s="55" t="s">
        <v>1940</v>
      </c>
      <c r="C1995" s="55" t="s">
        <v>1954</v>
      </c>
      <c r="D1995" s="55"/>
      <c r="G1995" s="250">
        <v>1993</v>
      </c>
      <c r="H1995" s="253" t="s">
        <v>477</v>
      </c>
      <c r="I1995" s="253" t="s">
        <v>3071</v>
      </c>
      <c r="J1995" s="75">
        <v>45175</v>
      </c>
      <c r="K1995" s="75">
        <v>45175</v>
      </c>
      <c r="L1995" s="256">
        <v>0.18789038999999999</v>
      </c>
      <c r="M1995" s="251">
        <v>0.18789038999999999</v>
      </c>
    </row>
    <row r="1996" spans="1:13">
      <c r="A1996" s="55" t="str">
        <f t="shared" si="31"/>
        <v>Y0BLDDD</v>
      </c>
      <c r="B1996" s="55" t="s">
        <v>2899</v>
      </c>
      <c r="C1996" s="55" t="s">
        <v>1954</v>
      </c>
      <c r="D1996" s="55"/>
      <c r="G1996" s="250">
        <v>1994</v>
      </c>
      <c r="H1996" s="253" t="s">
        <v>3462</v>
      </c>
      <c r="I1996" s="253" t="s">
        <v>3096</v>
      </c>
      <c r="J1996" s="75">
        <v>45175</v>
      </c>
      <c r="K1996" s="75">
        <v>45175</v>
      </c>
      <c r="L1996" s="256">
        <v>1.9658700000000002E-3</v>
      </c>
      <c r="M1996" s="251">
        <v>1.9658700000000002E-3</v>
      </c>
    </row>
    <row r="1997" spans="1:13">
      <c r="A1997" s="55" t="str">
        <f t="shared" si="31"/>
        <v>Y0ESIDD</v>
      </c>
      <c r="B1997" s="55" t="s">
        <v>1940</v>
      </c>
      <c r="C1997" s="55" t="s">
        <v>67</v>
      </c>
      <c r="D1997" s="55"/>
      <c r="G1997" s="250">
        <v>1995</v>
      </c>
      <c r="H1997" s="253" t="s">
        <v>483</v>
      </c>
      <c r="I1997" s="253" t="s">
        <v>3076</v>
      </c>
      <c r="J1997" s="75">
        <v>45175</v>
      </c>
      <c r="K1997" s="75">
        <v>45175</v>
      </c>
      <c r="L1997" s="256">
        <v>0.28908599000000001</v>
      </c>
      <c r="M1997" s="251">
        <v>0.28908599000000001</v>
      </c>
    </row>
    <row r="1998" spans="1:13">
      <c r="A1998" s="55" t="str">
        <f t="shared" si="31"/>
        <v>Y0ECDDD</v>
      </c>
      <c r="B1998" s="55" t="s">
        <v>1953</v>
      </c>
      <c r="C1998" s="55" t="s">
        <v>1954</v>
      </c>
      <c r="D1998" s="55"/>
      <c r="G1998" s="250">
        <v>1996</v>
      </c>
      <c r="H1998" s="253" t="s">
        <v>1161</v>
      </c>
      <c r="I1998" s="253" t="s">
        <v>3062</v>
      </c>
      <c r="J1998" s="75">
        <v>45176</v>
      </c>
      <c r="K1998" s="75">
        <v>45176</v>
      </c>
      <c r="L1998" s="256">
        <v>0.16549614000000001</v>
      </c>
      <c r="M1998" s="251">
        <v>0.16549614000000001</v>
      </c>
    </row>
    <row r="1999" spans="1:13">
      <c r="A1999" s="55" t="str">
        <f t="shared" si="31"/>
        <v>Y0ECRDD</v>
      </c>
      <c r="B1999" s="55" t="s">
        <v>1953</v>
      </c>
      <c r="C1999" s="55" t="s">
        <v>58</v>
      </c>
      <c r="D1999" s="55"/>
      <c r="G1999" s="250">
        <v>1997</v>
      </c>
      <c r="H1999" s="253" t="s">
        <v>1157</v>
      </c>
      <c r="I1999" s="253" t="s">
        <v>3066</v>
      </c>
      <c r="J1999" s="75">
        <v>45176</v>
      </c>
      <c r="K1999" s="75">
        <v>45176</v>
      </c>
      <c r="L1999" s="256">
        <v>0.1683759</v>
      </c>
      <c r="M1999" s="251">
        <v>0.1683759</v>
      </c>
    </row>
    <row r="2000" spans="1:13">
      <c r="A2000" s="55" t="str">
        <f t="shared" si="31"/>
        <v>Y0EEDDD</v>
      </c>
      <c r="B2000" s="55" t="s">
        <v>1945</v>
      </c>
      <c r="C2000" s="55" t="s">
        <v>1954</v>
      </c>
      <c r="D2000" s="55"/>
      <c r="G2000" s="250">
        <v>1998</v>
      </c>
      <c r="H2000" s="253" t="s">
        <v>1348</v>
      </c>
      <c r="I2000" s="253" t="s">
        <v>3082</v>
      </c>
      <c r="J2000" s="75">
        <v>45176</v>
      </c>
      <c r="K2000" s="75">
        <v>45176</v>
      </c>
      <c r="L2000" s="256">
        <v>0.20427583999999999</v>
      </c>
      <c r="M2000" s="251">
        <v>0.20427583999999999</v>
      </c>
    </row>
    <row r="2001" spans="1:13">
      <c r="A2001" s="55" t="str">
        <f t="shared" si="31"/>
        <v>Y0EERDD</v>
      </c>
      <c r="B2001" s="55" t="s">
        <v>1945</v>
      </c>
      <c r="C2001" s="55" t="s">
        <v>58</v>
      </c>
      <c r="D2001" s="55"/>
      <c r="G2001" s="250">
        <v>1999</v>
      </c>
      <c r="H2001" s="253" t="s">
        <v>1343</v>
      </c>
      <c r="I2001" s="253" t="s">
        <v>3086</v>
      </c>
      <c r="J2001" s="75">
        <v>45176</v>
      </c>
      <c r="K2001" s="75">
        <v>45176</v>
      </c>
      <c r="L2001" s="256">
        <v>0.18791949999999999</v>
      </c>
      <c r="M2001" s="251">
        <v>0.18791949999999999</v>
      </c>
    </row>
    <row r="2002" spans="1:13">
      <c r="A2002" s="55" t="str">
        <f t="shared" si="31"/>
        <v>Y0ESRDD</v>
      </c>
      <c r="B2002" s="55" t="s">
        <v>1940</v>
      </c>
      <c r="C2002" s="55" t="s">
        <v>58</v>
      </c>
      <c r="D2002" s="55"/>
      <c r="G2002" s="250">
        <v>2000</v>
      </c>
      <c r="H2002" s="253" t="s">
        <v>474</v>
      </c>
      <c r="I2002" s="253" t="s">
        <v>3077</v>
      </c>
      <c r="J2002" s="75">
        <v>45176</v>
      </c>
      <c r="K2002" s="75">
        <v>45176</v>
      </c>
      <c r="L2002" s="251">
        <v>0.17724153000000001</v>
      </c>
      <c r="M2002" s="251">
        <v>0.17724153000000001</v>
      </c>
    </row>
    <row r="2003" spans="1:13">
      <c r="A2003" s="55" t="str">
        <f t="shared" si="31"/>
        <v>Y0BLDDI</v>
      </c>
      <c r="B2003" s="55" t="s">
        <v>2899</v>
      </c>
      <c r="C2003" s="55" t="s">
        <v>4304</v>
      </c>
      <c r="D2003" s="55"/>
      <c r="G2003" s="250">
        <v>2001</v>
      </c>
      <c r="H2003" s="253">
        <v>125</v>
      </c>
      <c r="I2003" s="253" t="s">
        <v>3100</v>
      </c>
      <c r="J2003" s="75">
        <v>45176</v>
      </c>
      <c r="K2003" s="75">
        <v>45176</v>
      </c>
      <c r="L2003" s="256">
        <v>2.0122899999999999E-3</v>
      </c>
      <c r="M2003" s="251">
        <v>2.0122899999999999E-3</v>
      </c>
    </row>
    <row r="2004" spans="1:13">
      <c r="A2004" s="55" t="str">
        <f t="shared" si="31"/>
        <v>Y0ESIDD</v>
      </c>
      <c r="B2004" s="55" t="s">
        <v>1940</v>
      </c>
      <c r="C2004" s="55" t="s">
        <v>67</v>
      </c>
      <c r="D2004" s="55"/>
      <c r="G2004" s="250">
        <v>2002</v>
      </c>
      <c r="H2004" s="253" t="s">
        <v>483</v>
      </c>
      <c r="I2004" s="253" t="s">
        <v>3076</v>
      </c>
      <c r="J2004" s="75">
        <v>45176</v>
      </c>
      <c r="K2004" s="75">
        <v>45176</v>
      </c>
      <c r="L2004" s="256">
        <v>0.27626481000000003</v>
      </c>
      <c r="M2004" s="251">
        <v>0.27626481000000003</v>
      </c>
    </row>
    <row r="2005" spans="1:13">
      <c r="A2005" s="55" t="str">
        <f t="shared" si="31"/>
        <v>Y0ESSDD</v>
      </c>
      <c r="B2005" s="55" t="s">
        <v>1940</v>
      </c>
      <c r="C2005" s="55" t="s">
        <v>1971</v>
      </c>
      <c r="D2005" s="55"/>
      <c r="G2005" s="250">
        <v>2003</v>
      </c>
      <c r="H2005" s="253" t="s">
        <v>491</v>
      </c>
      <c r="I2005" s="253" t="s">
        <v>3075</v>
      </c>
      <c r="J2005" s="75">
        <v>45176</v>
      </c>
      <c r="K2005" s="75">
        <v>45176</v>
      </c>
      <c r="L2005" s="256">
        <v>0.18041772</v>
      </c>
      <c r="M2005" s="251">
        <v>0.18041772</v>
      </c>
    </row>
    <row r="2006" spans="1:13">
      <c r="A2006" s="55" t="str">
        <f t="shared" si="31"/>
        <v>Y0AIDDD</v>
      </c>
      <c r="B2006" s="55" t="s">
        <v>2891</v>
      </c>
      <c r="C2006" s="55" t="s">
        <v>1954</v>
      </c>
      <c r="D2006" s="55"/>
      <c r="G2006" s="250">
        <v>2004</v>
      </c>
      <c r="H2006" s="253" t="s">
        <v>3468</v>
      </c>
      <c r="I2006" s="253" t="s">
        <v>3145</v>
      </c>
      <c r="J2006" s="75">
        <v>45176</v>
      </c>
      <c r="K2006" s="75">
        <v>45176</v>
      </c>
      <c r="L2006" s="256">
        <v>5.0016599999999998E-3</v>
      </c>
      <c r="M2006" s="251">
        <v>5.0016599999999998E-3</v>
      </c>
    </row>
    <row r="2007" spans="1:13">
      <c r="A2007" s="55" t="str">
        <f t="shared" si="31"/>
        <v>Y0BLDDD</v>
      </c>
      <c r="B2007" s="55" t="s">
        <v>2899</v>
      </c>
      <c r="C2007" s="55" t="s">
        <v>1954</v>
      </c>
      <c r="D2007" s="55"/>
      <c r="G2007" s="250">
        <v>2005</v>
      </c>
      <c r="H2007" s="253" t="s">
        <v>3462</v>
      </c>
      <c r="I2007" s="253" t="s">
        <v>3096</v>
      </c>
      <c r="J2007" s="75">
        <v>45176</v>
      </c>
      <c r="K2007" s="75">
        <v>45176</v>
      </c>
      <c r="L2007" s="256">
        <v>2.1013300000000002E-3</v>
      </c>
      <c r="M2007" s="251">
        <v>2.1013300000000002E-3</v>
      </c>
    </row>
    <row r="2008" spans="1:13">
      <c r="A2008" s="55" t="str">
        <f t="shared" si="31"/>
        <v>Y0AISDD</v>
      </c>
      <c r="B2008" s="55" t="s">
        <v>2891</v>
      </c>
      <c r="C2008" s="55" t="s">
        <v>1971</v>
      </c>
      <c r="D2008" s="55"/>
      <c r="G2008" s="250">
        <v>2006</v>
      </c>
      <c r="H2008" s="254" t="s">
        <v>3465</v>
      </c>
      <c r="I2008" s="253" t="s">
        <v>3149</v>
      </c>
      <c r="J2008" s="75">
        <v>45176</v>
      </c>
      <c r="K2008" s="75">
        <v>45176</v>
      </c>
      <c r="L2008" s="251">
        <v>4.6225900000000002E-3</v>
      </c>
      <c r="M2008" s="251">
        <v>4.6225900000000002E-3</v>
      </c>
    </row>
    <row r="2009" spans="1:13">
      <c r="A2009" s="55" t="str">
        <f t="shared" si="31"/>
        <v>Y0ESDDD</v>
      </c>
      <c r="B2009" s="55" t="s">
        <v>1940</v>
      </c>
      <c r="C2009" s="55" t="s">
        <v>1954</v>
      </c>
      <c r="D2009" s="55"/>
      <c r="G2009" s="250">
        <v>2007</v>
      </c>
      <c r="H2009" s="253" t="s">
        <v>477</v>
      </c>
      <c r="I2009" s="253" t="s">
        <v>3071</v>
      </c>
      <c r="J2009" s="75">
        <v>45176</v>
      </c>
      <c r="K2009" s="75">
        <v>45176</v>
      </c>
      <c r="L2009" s="256">
        <v>0.17991546</v>
      </c>
      <c r="M2009" s="251">
        <v>0.17991546</v>
      </c>
    </row>
    <row r="2010" spans="1:13">
      <c r="A2010" s="55" t="str">
        <f t="shared" si="31"/>
        <v>Y0ECRDD</v>
      </c>
      <c r="B2010" s="55" t="s">
        <v>1953</v>
      </c>
      <c r="C2010" s="55" t="s">
        <v>58</v>
      </c>
      <c r="D2010" s="55"/>
      <c r="G2010" s="250">
        <v>2008</v>
      </c>
      <c r="H2010" s="253" t="s">
        <v>1157</v>
      </c>
      <c r="I2010" s="253" t="s">
        <v>3066</v>
      </c>
      <c r="J2010" s="75">
        <v>45177</v>
      </c>
      <c r="K2010" s="75">
        <v>45177</v>
      </c>
      <c r="L2010" s="251">
        <v>0.17593891</v>
      </c>
      <c r="M2010" s="251">
        <v>0.17593891</v>
      </c>
    </row>
    <row r="2011" spans="1:13">
      <c r="A2011" s="55" t="str">
        <f t="shared" si="31"/>
        <v>Y0ECDDD</v>
      </c>
      <c r="B2011" s="55" t="s">
        <v>1953</v>
      </c>
      <c r="C2011" s="55" t="s">
        <v>1954</v>
      </c>
      <c r="D2011" s="55"/>
      <c r="G2011" s="250">
        <v>2009</v>
      </c>
      <c r="H2011" s="254" t="s">
        <v>1161</v>
      </c>
      <c r="I2011" s="253" t="s">
        <v>3062</v>
      </c>
      <c r="J2011" s="75">
        <v>45177</v>
      </c>
      <c r="K2011" s="75">
        <v>45177</v>
      </c>
      <c r="L2011" s="256">
        <v>0.16345926999999999</v>
      </c>
      <c r="M2011" s="251">
        <v>0.16345926999999999</v>
      </c>
    </row>
    <row r="2012" spans="1:13">
      <c r="A2012" s="55" t="str">
        <f t="shared" si="31"/>
        <v>Y0EEDDD</v>
      </c>
      <c r="B2012" s="55" t="s">
        <v>1945</v>
      </c>
      <c r="C2012" s="55" t="s">
        <v>1954</v>
      </c>
      <c r="D2012" s="55"/>
      <c r="G2012" s="250">
        <v>2010</v>
      </c>
      <c r="H2012" s="253" t="s">
        <v>1348</v>
      </c>
      <c r="I2012" s="253" t="s">
        <v>3082</v>
      </c>
      <c r="J2012" s="75">
        <v>45177</v>
      </c>
      <c r="K2012" s="75">
        <v>45177</v>
      </c>
      <c r="L2012" s="256">
        <v>0.20002706000000001</v>
      </c>
      <c r="M2012" s="251">
        <v>0.20002706000000001</v>
      </c>
    </row>
    <row r="2013" spans="1:13">
      <c r="A2013" s="55" t="str">
        <f t="shared" si="31"/>
        <v>Y0EERDD</v>
      </c>
      <c r="B2013" s="55" t="s">
        <v>1945</v>
      </c>
      <c r="C2013" s="55" t="s">
        <v>58</v>
      </c>
      <c r="D2013" s="55"/>
      <c r="G2013" s="250">
        <v>2011</v>
      </c>
      <c r="H2013" s="253" t="s">
        <v>1343</v>
      </c>
      <c r="I2013" s="253" t="s">
        <v>3086</v>
      </c>
      <c r="J2013" s="75">
        <v>45177</v>
      </c>
      <c r="K2013" s="75">
        <v>45177</v>
      </c>
      <c r="L2013" s="256">
        <v>0.18307445</v>
      </c>
      <c r="M2013" s="251">
        <v>0.18307445</v>
      </c>
    </row>
    <row r="2014" spans="1:13">
      <c r="A2014" s="55" t="str">
        <f t="shared" si="31"/>
        <v>Y0BLDDI</v>
      </c>
      <c r="B2014" s="55" t="s">
        <v>2899</v>
      </c>
      <c r="C2014" s="55" t="s">
        <v>4304</v>
      </c>
      <c r="D2014" s="55"/>
      <c r="G2014" s="250">
        <v>2012</v>
      </c>
      <c r="H2014" s="253">
        <v>125</v>
      </c>
      <c r="I2014" s="253" t="s">
        <v>3100</v>
      </c>
      <c r="J2014" s="75">
        <v>45177</v>
      </c>
      <c r="K2014" s="75">
        <v>45177</v>
      </c>
      <c r="L2014" s="256">
        <v>1.9258599999999999E-3</v>
      </c>
      <c r="M2014" s="251">
        <v>1.9258599999999999E-3</v>
      </c>
    </row>
    <row r="2015" spans="1:13">
      <c r="A2015" s="55" t="str">
        <f t="shared" si="31"/>
        <v>Y0ESDDD</v>
      </c>
      <c r="B2015" s="55" t="s">
        <v>1940</v>
      </c>
      <c r="C2015" s="55" t="s">
        <v>1954</v>
      </c>
      <c r="D2015" s="55"/>
      <c r="G2015" s="250">
        <v>2013</v>
      </c>
      <c r="H2015" s="253" t="s">
        <v>477</v>
      </c>
      <c r="I2015" s="253" t="s">
        <v>3071</v>
      </c>
      <c r="J2015" s="75">
        <v>45177</v>
      </c>
      <c r="K2015" s="75">
        <v>45177</v>
      </c>
      <c r="L2015" s="251">
        <v>0.17589684999999999</v>
      </c>
      <c r="M2015" s="251">
        <v>0.17589684999999999</v>
      </c>
    </row>
    <row r="2016" spans="1:13">
      <c r="A2016" s="55" t="str">
        <f t="shared" si="31"/>
        <v>Y0ESIDD</v>
      </c>
      <c r="B2016" s="55" t="s">
        <v>1940</v>
      </c>
      <c r="C2016" s="55" t="s">
        <v>67</v>
      </c>
      <c r="D2016" s="55"/>
      <c r="G2016" s="250">
        <v>2014</v>
      </c>
      <c r="H2016" s="253" t="s">
        <v>483</v>
      </c>
      <c r="I2016" s="253" t="s">
        <v>3076</v>
      </c>
      <c r="J2016" s="75">
        <v>45177</v>
      </c>
      <c r="K2016" s="75">
        <v>45177</v>
      </c>
      <c r="L2016" s="256">
        <v>0.27024670000000001</v>
      </c>
      <c r="M2016" s="251">
        <v>0.27024670000000001</v>
      </c>
    </row>
    <row r="2017" spans="1:13">
      <c r="A2017" s="55" t="str">
        <f t="shared" si="31"/>
        <v>Y0ESSDD</v>
      </c>
      <c r="B2017" s="55" t="s">
        <v>1940</v>
      </c>
      <c r="C2017" s="55" t="s">
        <v>1971</v>
      </c>
      <c r="D2017" s="55"/>
      <c r="G2017" s="250">
        <v>2015</v>
      </c>
      <c r="H2017" s="253" t="s">
        <v>491</v>
      </c>
      <c r="I2017" s="253" t="s">
        <v>3075</v>
      </c>
      <c r="J2017" s="75">
        <v>45177</v>
      </c>
      <c r="K2017" s="75">
        <v>45177</v>
      </c>
      <c r="L2017" s="256">
        <v>0.17632306</v>
      </c>
      <c r="M2017" s="251">
        <v>0.17632306</v>
      </c>
    </row>
    <row r="2018" spans="1:13">
      <c r="A2018" s="55" t="str">
        <f t="shared" si="31"/>
        <v>Y0BLDDD</v>
      </c>
      <c r="B2018" s="55" t="s">
        <v>2899</v>
      </c>
      <c r="C2018" s="55" t="s">
        <v>1954</v>
      </c>
      <c r="D2018" s="55"/>
      <c r="G2018" s="250">
        <v>2016</v>
      </c>
      <c r="H2018" s="253" t="s">
        <v>3462</v>
      </c>
      <c r="I2018" s="253" t="s">
        <v>3096</v>
      </c>
      <c r="J2018" s="75">
        <v>45177</v>
      </c>
      <c r="K2018" s="75">
        <v>45177</v>
      </c>
      <c r="L2018" s="256">
        <v>2.0150200000000002E-3</v>
      </c>
      <c r="M2018" s="251">
        <v>2.0150200000000002E-3</v>
      </c>
    </row>
    <row r="2019" spans="1:13">
      <c r="A2019" s="55" t="str">
        <f t="shared" si="31"/>
        <v>Y0ESRDD</v>
      </c>
      <c r="B2019" s="55" t="s">
        <v>1940</v>
      </c>
      <c r="C2019" s="55" t="s">
        <v>58</v>
      </c>
      <c r="D2019" s="55"/>
      <c r="G2019" s="250">
        <v>2017</v>
      </c>
      <c r="H2019" s="253" t="s">
        <v>474</v>
      </c>
      <c r="I2019" s="253" t="s">
        <v>3077</v>
      </c>
      <c r="J2019" s="75">
        <v>45177</v>
      </c>
      <c r="K2019" s="75">
        <v>45177</v>
      </c>
      <c r="L2019" s="256">
        <v>0.17323685</v>
      </c>
      <c r="M2019" s="251">
        <v>0.17323685</v>
      </c>
    </row>
    <row r="2020" spans="1:13">
      <c r="A2020" s="55" t="str">
        <f t="shared" si="31"/>
        <v>Y0ECDDD</v>
      </c>
      <c r="B2020" s="55" t="s">
        <v>1953</v>
      </c>
      <c r="C2020" s="55" t="s">
        <v>1954</v>
      </c>
      <c r="D2020" s="55"/>
      <c r="G2020" s="250">
        <v>2018</v>
      </c>
      <c r="H2020" s="253" t="s">
        <v>1161</v>
      </c>
      <c r="I2020" s="253" t="s">
        <v>3062</v>
      </c>
      <c r="J2020" s="75">
        <v>45179</v>
      </c>
      <c r="K2020" s="75">
        <v>45179</v>
      </c>
      <c r="L2020" s="256">
        <v>0.36473484</v>
      </c>
      <c r="M2020" s="251">
        <v>0.36473484</v>
      </c>
    </row>
    <row r="2021" spans="1:13">
      <c r="A2021" s="55" t="str">
        <f t="shared" si="31"/>
        <v>Y0ECRDD</v>
      </c>
      <c r="B2021" s="55" t="s">
        <v>1953</v>
      </c>
      <c r="C2021" s="55" t="s">
        <v>58</v>
      </c>
      <c r="D2021" s="55"/>
      <c r="G2021" s="250">
        <v>2019</v>
      </c>
      <c r="H2021" s="253" t="s">
        <v>1157</v>
      </c>
      <c r="I2021" s="253" t="s">
        <v>3066</v>
      </c>
      <c r="J2021" s="75">
        <v>45179</v>
      </c>
      <c r="K2021" s="75">
        <v>45179</v>
      </c>
      <c r="L2021" s="256">
        <v>0.35658262000000002</v>
      </c>
      <c r="M2021" s="251">
        <v>0.35658262000000002</v>
      </c>
    </row>
    <row r="2022" spans="1:13">
      <c r="A2022" s="55" t="str">
        <f t="shared" si="31"/>
        <v>Y0ESSDD</v>
      </c>
      <c r="B2022" s="55" t="s">
        <v>1940</v>
      </c>
      <c r="C2022" s="55" t="s">
        <v>1971</v>
      </c>
      <c r="D2022" s="55"/>
      <c r="G2022" s="250">
        <v>2020</v>
      </c>
      <c r="H2022" s="253" t="s">
        <v>491</v>
      </c>
      <c r="I2022" s="253" t="s">
        <v>3075</v>
      </c>
      <c r="J2022" s="75">
        <v>45179</v>
      </c>
      <c r="K2022" s="75">
        <v>45179</v>
      </c>
      <c r="L2022" s="256">
        <v>0.37546977999999998</v>
      </c>
      <c r="M2022" s="251">
        <v>0.37546977999999998</v>
      </c>
    </row>
    <row r="2023" spans="1:13">
      <c r="A2023" s="55" t="str">
        <f t="shared" si="31"/>
        <v>Y0ESDDD</v>
      </c>
      <c r="B2023" s="55" t="s">
        <v>1940</v>
      </c>
      <c r="C2023" s="55" t="s">
        <v>1954</v>
      </c>
      <c r="D2023" s="55"/>
      <c r="G2023" s="250">
        <v>2021</v>
      </c>
      <c r="H2023" s="253" t="s">
        <v>477</v>
      </c>
      <c r="I2023" s="253" t="s">
        <v>3071</v>
      </c>
      <c r="J2023" s="75">
        <v>45179</v>
      </c>
      <c r="K2023" s="75">
        <v>45179</v>
      </c>
      <c r="L2023" s="256">
        <v>0.37420126999999997</v>
      </c>
      <c r="M2023" s="251">
        <v>0.37420126999999997</v>
      </c>
    </row>
    <row r="2024" spans="1:13">
      <c r="A2024" s="55" t="str">
        <f t="shared" si="31"/>
        <v>Y0ESIDD</v>
      </c>
      <c r="B2024" s="55" t="s">
        <v>1940</v>
      </c>
      <c r="C2024" s="55" t="s">
        <v>67</v>
      </c>
      <c r="D2024" s="55"/>
      <c r="G2024" s="250">
        <v>2022</v>
      </c>
      <c r="H2024" s="253" t="s">
        <v>483</v>
      </c>
      <c r="I2024" s="253" t="s">
        <v>3076</v>
      </c>
      <c r="J2024" s="75">
        <v>45179</v>
      </c>
      <c r="K2024" s="75">
        <v>45179</v>
      </c>
      <c r="L2024" s="256">
        <v>0.57586185999999995</v>
      </c>
      <c r="M2024" s="251">
        <v>0.57586185999999995</v>
      </c>
    </row>
    <row r="2025" spans="1:13">
      <c r="A2025" s="55" t="str">
        <f t="shared" si="31"/>
        <v>Y0ESRDD</v>
      </c>
      <c r="B2025" s="55" t="s">
        <v>1940</v>
      </c>
      <c r="C2025" s="55" t="s">
        <v>58</v>
      </c>
      <c r="D2025" s="55"/>
      <c r="G2025" s="250">
        <v>2023</v>
      </c>
      <c r="H2025" s="253" t="s">
        <v>474</v>
      </c>
      <c r="I2025" s="253" t="s">
        <v>3077</v>
      </c>
      <c r="J2025" s="75">
        <v>45179</v>
      </c>
      <c r="K2025" s="75">
        <v>45179</v>
      </c>
      <c r="L2025" s="256">
        <v>0.36884144000000002</v>
      </c>
      <c r="M2025" s="251">
        <v>0.36884144000000002</v>
      </c>
    </row>
    <row r="2026" spans="1:13">
      <c r="A2026" s="55" t="str">
        <f t="shared" si="31"/>
        <v>Y0ECDDD</v>
      </c>
      <c r="B2026" s="55" t="s">
        <v>1953</v>
      </c>
      <c r="C2026" s="55" t="s">
        <v>1954</v>
      </c>
      <c r="D2026" s="55"/>
      <c r="G2026" s="250">
        <v>2024</v>
      </c>
      <c r="H2026" s="253" t="s">
        <v>1161</v>
      </c>
      <c r="I2026" s="253" t="s">
        <v>3062</v>
      </c>
      <c r="J2026" s="75">
        <v>45180</v>
      </c>
      <c r="K2026" s="75">
        <v>45180</v>
      </c>
      <c r="L2026" s="256">
        <v>0.18501561999999999</v>
      </c>
      <c r="M2026" s="251">
        <v>0.18501561999999999</v>
      </c>
    </row>
    <row r="2027" spans="1:13">
      <c r="A2027" s="55" t="str">
        <f t="shared" si="31"/>
        <v>Y0ESRDD</v>
      </c>
      <c r="B2027" s="55" t="s">
        <v>1940</v>
      </c>
      <c r="C2027" s="55" t="s">
        <v>58</v>
      </c>
      <c r="D2027" s="55"/>
      <c r="G2027" s="250">
        <v>2025</v>
      </c>
      <c r="H2027" s="253" t="s">
        <v>474</v>
      </c>
      <c r="I2027" s="253" t="s">
        <v>3077</v>
      </c>
      <c r="J2027" s="75">
        <v>45180</v>
      </c>
      <c r="K2027" s="75">
        <v>45180</v>
      </c>
      <c r="L2027" s="256">
        <v>0.17750307000000001</v>
      </c>
      <c r="M2027" s="251">
        <v>0.17750307000000001</v>
      </c>
    </row>
    <row r="2028" spans="1:13">
      <c r="A2028" s="55" t="str">
        <f t="shared" si="31"/>
        <v>Y0ECRDD</v>
      </c>
      <c r="B2028" s="55" t="s">
        <v>1953</v>
      </c>
      <c r="C2028" s="55" t="s">
        <v>58</v>
      </c>
      <c r="D2028" s="55"/>
      <c r="G2028" s="250">
        <v>2026</v>
      </c>
      <c r="H2028" s="253" t="s">
        <v>1157</v>
      </c>
      <c r="I2028" s="253" t="s">
        <v>3066</v>
      </c>
      <c r="J2028" s="75">
        <v>45180</v>
      </c>
      <c r="K2028" s="75">
        <v>45180</v>
      </c>
      <c r="L2028" s="251">
        <v>0.17890805000000001</v>
      </c>
      <c r="M2028" s="251">
        <v>0.17890805000000001</v>
      </c>
    </row>
    <row r="2029" spans="1:13">
      <c r="A2029" s="55" t="str">
        <f t="shared" si="31"/>
        <v>Y0EEDDD</v>
      </c>
      <c r="B2029" s="55" t="s">
        <v>1945</v>
      </c>
      <c r="C2029" s="55" t="s">
        <v>1954</v>
      </c>
      <c r="D2029" s="55"/>
      <c r="G2029" s="250">
        <v>2027</v>
      </c>
      <c r="H2029" s="253" t="s">
        <v>1348</v>
      </c>
      <c r="I2029" s="253" t="s">
        <v>3082</v>
      </c>
      <c r="J2029" s="75">
        <v>45180</v>
      </c>
      <c r="K2029" s="75">
        <v>45180</v>
      </c>
      <c r="L2029" s="256">
        <v>0.58664583000000003</v>
      </c>
      <c r="M2029" s="251">
        <v>0.58664583000000003</v>
      </c>
    </row>
    <row r="2030" spans="1:13">
      <c r="A2030" s="55" t="str">
        <f t="shared" si="31"/>
        <v>Y0EERDD</v>
      </c>
      <c r="B2030" s="55" t="s">
        <v>1945</v>
      </c>
      <c r="C2030" s="55" t="s">
        <v>58</v>
      </c>
      <c r="D2030" s="55"/>
      <c r="G2030" s="250">
        <v>2028</v>
      </c>
      <c r="H2030" s="253" t="s">
        <v>1343</v>
      </c>
      <c r="I2030" s="253" t="s">
        <v>3086</v>
      </c>
      <c r="J2030" s="75">
        <v>45180</v>
      </c>
      <c r="K2030" s="75">
        <v>45180</v>
      </c>
      <c r="L2030" s="256">
        <v>0.53815970999999996</v>
      </c>
      <c r="M2030" s="251">
        <v>0.53815970999999996</v>
      </c>
    </row>
    <row r="2031" spans="1:13">
      <c r="A2031" s="55" t="str">
        <f t="shared" si="31"/>
        <v>Y0BLDDI</v>
      </c>
      <c r="B2031" s="55" t="s">
        <v>2899</v>
      </c>
      <c r="C2031" s="55" t="s">
        <v>4304</v>
      </c>
      <c r="D2031" s="55"/>
      <c r="G2031" s="250">
        <v>2029</v>
      </c>
      <c r="H2031" s="253">
        <v>125</v>
      </c>
      <c r="I2031" s="253" t="s">
        <v>3100</v>
      </c>
      <c r="J2031" s="75">
        <v>45180</v>
      </c>
      <c r="K2031" s="75">
        <v>45180</v>
      </c>
      <c r="L2031" s="251">
        <v>5.7281900000000002E-3</v>
      </c>
      <c r="M2031" s="251">
        <v>5.7281900000000002E-3</v>
      </c>
    </row>
    <row r="2032" spans="1:13">
      <c r="A2032" s="55" t="str">
        <f t="shared" si="31"/>
        <v>Y0ESIDD</v>
      </c>
      <c r="B2032" s="55" t="s">
        <v>1940</v>
      </c>
      <c r="C2032" s="55" t="s">
        <v>67</v>
      </c>
      <c r="D2032" s="55"/>
      <c r="G2032" s="250">
        <v>2030</v>
      </c>
      <c r="H2032" s="253" t="s">
        <v>483</v>
      </c>
      <c r="I2032" s="253" t="s">
        <v>3076</v>
      </c>
      <c r="J2032" s="75">
        <v>45180</v>
      </c>
      <c r="K2032" s="75">
        <v>45180</v>
      </c>
      <c r="L2032" s="256">
        <v>0.27731143000000003</v>
      </c>
      <c r="M2032" s="251">
        <v>0.27731143000000003</v>
      </c>
    </row>
    <row r="2033" spans="1:13">
      <c r="A2033" s="55" t="str">
        <f t="shared" si="31"/>
        <v>Y0ESSDD</v>
      </c>
      <c r="B2033" s="55" t="s">
        <v>1940</v>
      </c>
      <c r="C2033" s="55" t="s">
        <v>1971</v>
      </c>
      <c r="D2033" s="55"/>
      <c r="G2033" s="250">
        <v>2031</v>
      </c>
      <c r="H2033" s="253" t="s">
        <v>491</v>
      </c>
      <c r="I2033" s="253" t="s">
        <v>3075</v>
      </c>
      <c r="J2033" s="75">
        <v>45180</v>
      </c>
      <c r="K2033" s="75">
        <v>45180</v>
      </c>
      <c r="L2033" s="256">
        <v>0.18067601999999999</v>
      </c>
      <c r="M2033" s="251">
        <v>0.18067601999999999</v>
      </c>
    </row>
    <row r="2034" spans="1:13">
      <c r="A2034" s="55" t="str">
        <f t="shared" si="31"/>
        <v>Y0AIDDD</v>
      </c>
      <c r="B2034" s="55" t="s">
        <v>2891</v>
      </c>
      <c r="C2034" s="55" t="s">
        <v>1954</v>
      </c>
      <c r="D2034" s="55"/>
      <c r="G2034" s="250">
        <v>2032</v>
      </c>
      <c r="H2034" s="253" t="s">
        <v>3468</v>
      </c>
      <c r="I2034" s="253" t="s">
        <v>3145</v>
      </c>
      <c r="J2034" s="75">
        <v>45180</v>
      </c>
      <c r="K2034" s="75">
        <v>45180</v>
      </c>
      <c r="L2034" s="256">
        <v>2.2457800000000002E-3</v>
      </c>
      <c r="M2034" s="251">
        <v>2.2457800000000002E-3</v>
      </c>
    </row>
    <row r="2035" spans="1:13">
      <c r="A2035" s="55" t="str">
        <f t="shared" si="31"/>
        <v>Y0BLDDD</v>
      </c>
      <c r="B2035" s="55" t="s">
        <v>2899</v>
      </c>
      <c r="C2035" s="55" t="s">
        <v>1954</v>
      </c>
      <c r="D2035" s="55"/>
      <c r="G2035" s="250">
        <v>2033</v>
      </c>
      <c r="H2035" s="253" t="s">
        <v>3462</v>
      </c>
      <c r="I2035" s="253" t="s">
        <v>3096</v>
      </c>
      <c r="J2035" s="75">
        <v>45180</v>
      </c>
      <c r="K2035" s="75">
        <v>45180</v>
      </c>
      <c r="L2035" s="256">
        <v>5.9949499999999998E-3</v>
      </c>
      <c r="M2035" s="251">
        <v>5.9949499999999998E-3</v>
      </c>
    </row>
    <row r="2036" spans="1:13">
      <c r="A2036" s="55" t="str">
        <f t="shared" si="31"/>
        <v>Y0AISDD</v>
      </c>
      <c r="B2036" s="55" t="s">
        <v>2891</v>
      </c>
      <c r="C2036" s="55" t="s">
        <v>1971</v>
      </c>
      <c r="D2036" s="55"/>
      <c r="G2036" s="250">
        <v>2034</v>
      </c>
      <c r="H2036" s="253" t="s">
        <v>3465</v>
      </c>
      <c r="I2036" s="253" t="s">
        <v>3149</v>
      </c>
      <c r="J2036" s="75">
        <v>45180</v>
      </c>
      <c r="K2036" s="75">
        <v>45180</v>
      </c>
      <c r="L2036" s="256">
        <v>1.7709799999999999E-3</v>
      </c>
      <c r="M2036" s="251">
        <v>1.7709799999999999E-3</v>
      </c>
    </row>
    <row r="2037" spans="1:13">
      <c r="A2037" s="55" t="str">
        <f t="shared" si="31"/>
        <v>Y0ESDDD</v>
      </c>
      <c r="B2037" s="55" t="s">
        <v>1940</v>
      </c>
      <c r="C2037" s="55" t="s">
        <v>1954</v>
      </c>
      <c r="D2037" s="55"/>
      <c r="G2037" s="250">
        <v>2035</v>
      </c>
      <c r="H2037" s="253" t="s">
        <v>477</v>
      </c>
      <c r="I2037" s="253" t="s">
        <v>3071</v>
      </c>
      <c r="J2037" s="75">
        <v>45180</v>
      </c>
      <c r="K2037" s="75">
        <v>45180</v>
      </c>
      <c r="L2037" s="256">
        <v>0.18016536</v>
      </c>
      <c r="M2037" s="251">
        <v>0.18016536</v>
      </c>
    </row>
    <row r="2038" spans="1:13">
      <c r="A2038" s="55" t="str">
        <f t="shared" si="31"/>
        <v>Y0ECDDD</v>
      </c>
      <c r="B2038" s="55" t="s">
        <v>1953</v>
      </c>
      <c r="C2038" s="55" t="s">
        <v>1954</v>
      </c>
      <c r="D2038" s="55"/>
      <c r="G2038" s="250">
        <v>2036</v>
      </c>
      <c r="H2038" s="253" t="s">
        <v>1161</v>
      </c>
      <c r="I2038" s="253" t="s">
        <v>3062</v>
      </c>
      <c r="J2038" s="75">
        <v>45181</v>
      </c>
      <c r="K2038" s="75">
        <v>45181</v>
      </c>
      <c r="L2038" s="256">
        <v>0.18518098999999999</v>
      </c>
      <c r="M2038" s="251">
        <v>0.18518098999999999</v>
      </c>
    </row>
    <row r="2039" spans="1:13">
      <c r="A2039" s="55" t="str">
        <f t="shared" si="31"/>
        <v>Y0ECDWD</v>
      </c>
      <c r="B2039" s="55" t="s">
        <v>1953</v>
      </c>
      <c r="C2039" s="55" t="s">
        <v>1946</v>
      </c>
      <c r="D2039" s="55"/>
      <c r="G2039" s="250">
        <v>2037</v>
      </c>
      <c r="H2039" s="253" t="s">
        <v>1173</v>
      </c>
      <c r="I2039" s="253" t="s">
        <v>3065</v>
      </c>
      <c r="J2039" s="75">
        <v>45181</v>
      </c>
      <c r="K2039" s="75">
        <v>45181</v>
      </c>
      <c r="L2039" s="256">
        <v>1.2463771400000001</v>
      </c>
      <c r="M2039" s="251">
        <v>1.2463771400000001</v>
      </c>
    </row>
    <row r="2040" spans="1:13">
      <c r="A2040" s="55" t="str">
        <f t="shared" si="31"/>
        <v>Y0EEDWD</v>
      </c>
      <c r="B2040" s="55" t="s">
        <v>1945</v>
      </c>
      <c r="C2040" s="55" t="s">
        <v>1946</v>
      </c>
      <c r="D2040" s="55"/>
      <c r="G2040" s="250">
        <v>2038</v>
      </c>
      <c r="H2040" s="253" t="s">
        <v>1360</v>
      </c>
      <c r="I2040" s="253" t="s">
        <v>3085</v>
      </c>
      <c r="J2040" s="75">
        <v>45181</v>
      </c>
      <c r="K2040" s="75">
        <v>45181</v>
      </c>
      <c r="L2040" s="256">
        <v>1.2365456100000001</v>
      </c>
      <c r="M2040" s="251">
        <v>1.2365456100000001</v>
      </c>
    </row>
    <row r="2041" spans="1:13">
      <c r="A2041" s="55" t="str">
        <f t="shared" si="31"/>
        <v>Y0ESDWD</v>
      </c>
      <c r="B2041" s="55" t="s">
        <v>1940</v>
      </c>
      <c r="C2041" s="55" t="s">
        <v>1946</v>
      </c>
      <c r="D2041" s="55"/>
      <c r="G2041" s="250">
        <v>2039</v>
      </c>
      <c r="H2041" s="253" t="s">
        <v>508</v>
      </c>
      <c r="I2041" s="253" t="s">
        <v>3073</v>
      </c>
      <c r="J2041" s="75">
        <v>45181</v>
      </c>
      <c r="K2041" s="75">
        <v>45181</v>
      </c>
      <c r="L2041" s="256">
        <v>1.4858804000000001</v>
      </c>
      <c r="M2041" s="251">
        <v>1.4858804000000001</v>
      </c>
    </row>
    <row r="2042" spans="1:13">
      <c r="A2042" s="55" t="str">
        <f t="shared" si="31"/>
        <v>Y0EERWD</v>
      </c>
      <c r="B2042" s="55" t="s">
        <v>1945</v>
      </c>
      <c r="C2042" s="55" t="s">
        <v>59</v>
      </c>
      <c r="D2042" s="55"/>
      <c r="G2042" s="250">
        <v>2040</v>
      </c>
      <c r="H2042" s="253" t="s">
        <v>1358</v>
      </c>
      <c r="I2042" s="253" t="s">
        <v>3089</v>
      </c>
      <c r="J2042" s="75">
        <v>45181</v>
      </c>
      <c r="K2042" s="75">
        <v>45181</v>
      </c>
      <c r="L2042" s="256">
        <v>1.2264766499999999</v>
      </c>
      <c r="M2042" s="251">
        <v>1.2264766499999999</v>
      </c>
    </row>
    <row r="2043" spans="1:13">
      <c r="A2043" s="55" t="str">
        <f t="shared" si="31"/>
        <v>IgnoreIgnore</v>
      </c>
      <c r="B2043" s="55" t="s">
        <v>1291</v>
      </c>
      <c r="C2043" s="55" t="s">
        <v>1291</v>
      </c>
      <c r="D2043" s="55"/>
      <c r="G2043" s="250">
        <v>2041</v>
      </c>
      <c r="H2043" s="253" t="s">
        <v>4309</v>
      </c>
      <c r="I2043" s="253" t="s">
        <v>4310</v>
      </c>
      <c r="J2043" s="75">
        <v>45181</v>
      </c>
      <c r="K2043" s="75">
        <v>45181</v>
      </c>
      <c r="L2043" s="256">
        <v>1.35572216</v>
      </c>
      <c r="M2043" s="251">
        <v>1.35572216</v>
      </c>
    </row>
    <row r="2044" spans="1:13">
      <c r="A2044" s="55" t="str">
        <f t="shared" si="31"/>
        <v>Y0ECRDD</v>
      </c>
      <c r="B2044" s="55" t="s">
        <v>1953</v>
      </c>
      <c r="C2044" s="55" t="s">
        <v>58</v>
      </c>
      <c r="D2044" s="55"/>
      <c r="G2044" s="250">
        <v>2042</v>
      </c>
      <c r="H2044" s="253" t="s">
        <v>1157</v>
      </c>
      <c r="I2044" s="253" t="s">
        <v>3066</v>
      </c>
      <c r="J2044" s="75">
        <v>45181</v>
      </c>
      <c r="K2044" s="75">
        <v>45181</v>
      </c>
      <c r="L2044" s="256">
        <v>0.17791966000000001</v>
      </c>
      <c r="M2044" s="251">
        <v>0.17791966000000001</v>
      </c>
    </row>
    <row r="2045" spans="1:13">
      <c r="A2045" s="55" t="str">
        <f t="shared" si="31"/>
        <v>Y0ECRWD</v>
      </c>
      <c r="B2045" s="55" t="s">
        <v>1953</v>
      </c>
      <c r="C2045" s="55" t="s">
        <v>59</v>
      </c>
      <c r="D2045" s="55"/>
      <c r="G2045" s="250">
        <v>2043</v>
      </c>
      <c r="H2045" s="253" t="s">
        <v>1171</v>
      </c>
      <c r="I2045" s="253" t="s">
        <v>3069</v>
      </c>
      <c r="J2045" s="75">
        <v>45181</v>
      </c>
      <c r="K2045" s="75">
        <v>45181</v>
      </c>
      <c r="L2045" s="256">
        <v>1.2237215299999999</v>
      </c>
      <c r="M2045" s="251">
        <v>1.2237215299999999</v>
      </c>
    </row>
    <row r="2046" spans="1:13">
      <c r="A2046" s="55" t="str">
        <f t="shared" si="31"/>
        <v>Y0EEDDD</v>
      </c>
      <c r="B2046" s="55" t="s">
        <v>1945</v>
      </c>
      <c r="C2046" s="55" t="s">
        <v>1954</v>
      </c>
      <c r="D2046" s="55"/>
      <c r="G2046" s="250">
        <v>2044</v>
      </c>
      <c r="H2046" s="253" t="s">
        <v>1348</v>
      </c>
      <c r="I2046" s="253" t="s">
        <v>3082</v>
      </c>
      <c r="J2046" s="75">
        <v>45181</v>
      </c>
      <c r="K2046" s="75">
        <v>45181</v>
      </c>
      <c r="L2046" s="256">
        <v>0.15148554</v>
      </c>
      <c r="M2046" s="251">
        <v>0.15148554</v>
      </c>
    </row>
    <row r="2047" spans="1:13">
      <c r="A2047" s="55" t="str">
        <f t="shared" si="31"/>
        <v>Y0EERDD</v>
      </c>
      <c r="B2047" s="55" t="s">
        <v>1945</v>
      </c>
      <c r="C2047" s="55" t="s">
        <v>58</v>
      </c>
      <c r="D2047" s="55"/>
      <c r="G2047" s="250">
        <v>2045</v>
      </c>
      <c r="H2047" s="253" t="s">
        <v>1343</v>
      </c>
      <c r="I2047" s="253" t="s">
        <v>3086</v>
      </c>
      <c r="J2047" s="75">
        <v>45181</v>
      </c>
      <c r="K2047" s="75">
        <v>45181</v>
      </c>
      <c r="L2047" s="256">
        <v>0.13672555</v>
      </c>
      <c r="M2047" s="251">
        <v>0.13672555</v>
      </c>
    </row>
    <row r="2048" spans="1:13">
      <c r="A2048" s="55" t="str">
        <f t="shared" si="31"/>
        <v>Y0ESSWD</v>
      </c>
      <c r="B2048" s="55" t="s">
        <v>1940</v>
      </c>
      <c r="C2048" s="55" t="s">
        <v>1975</v>
      </c>
      <c r="D2048" s="55"/>
      <c r="G2048" s="250">
        <v>2046</v>
      </c>
      <c r="H2048" s="253" t="s">
        <v>495</v>
      </c>
      <c r="I2048" s="253" t="s">
        <v>3081</v>
      </c>
      <c r="J2048" s="75">
        <v>45181</v>
      </c>
      <c r="K2048" s="75">
        <v>45181</v>
      </c>
      <c r="L2048" s="256">
        <v>1.22519562</v>
      </c>
      <c r="M2048" s="251">
        <v>1.22519562</v>
      </c>
    </row>
    <row r="2049" spans="1:13">
      <c r="A2049" s="55" t="str">
        <f t="shared" si="31"/>
        <v>Y0ESRDD</v>
      </c>
      <c r="B2049" s="55" t="s">
        <v>1940</v>
      </c>
      <c r="C2049" s="55" t="s">
        <v>58</v>
      </c>
      <c r="D2049" s="55"/>
      <c r="G2049" s="250">
        <v>2047</v>
      </c>
      <c r="H2049" s="253" t="s">
        <v>474</v>
      </c>
      <c r="I2049" s="253" t="s">
        <v>3077</v>
      </c>
      <c r="J2049" s="75">
        <v>45181</v>
      </c>
      <c r="K2049" s="75">
        <v>45181</v>
      </c>
      <c r="L2049" s="256">
        <v>0.14327952999999999</v>
      </c>
      <c r="M2049" s="251">
        <v>0.14327952999999999</v>
      </c>
    </row>
    <row r="2050" spans="1:13">
      <c r="A2050" s="55" t="str">
        <f t="shared" si="31"/>
        <v>Y0ESDDD</v>
      </c>
      <c r="B2050" s="55" t="s">
        <v>1940</v>
      </c>
      <c r="C2050" s="55" t="s">
        <v>1954</v>
      </c>
      <c r="D2050" s="55"/>
      <c r="G2050" s="250">
        <v>2048</v>
      </c>
      <c r="H2050" s="254" t="s">
        <v>477</v>
      </c>
      <c r="I2050" s="253" t="s">
        <v>3071</v>
      </c>
      <c r="J2050" s="75">
        <v>45181</v>
      </c>
      <c r="K2050" s="75">
        <v>45181</v>
      </c>
      <c r="L2050" s="256">
        <v>0.14595115</v>
      </c>
      <c r="M2050" s="251">
        <v>0.14595115</v>
      </c>
    </row>
    <row r="2051" spans="1:13">
      <c r="A2051" s="55" t="str">
        <f t="shared" si="31"/>
        <v>Y0ESIDD</v>
      </c>
      <c r="B2051" s="55" t="s">
        <v>1940</v>
      </c>
      <c r="C2051" s="55" t="s">
        <v>67</v>
      </c>
      <c r="D2051" s="55"/>
      <c r="G2051" s="250">
        <v>2049</v>
      </c>
      <c r="H2051" s="253" t="s">
        <v>483</v>
      </c>
      <c r="I2051" s="253" t="s">
        <v>3076</v>
      </c>
      <c r="J2051" s="75">
        <v>45181</v>
      </c>
      <c r="K2051" s="75">
        <v>45181</v>
      </c>
      <c r="L2051" s="256">
        <v>0.22367179000000001</v>
      </c>
      <c r="M2051" s="251">
        <v>0.22367179000000001</v>
      </c>
    </row>
    <row r="2052" spans="1:13">
      <c r="A2052" s="55" t="str">
        <f t="shared" ref="A2052:A2115" si="32">+B2052&amp;C2052</f>
        <v>IgnoreIgnore</v>
      </c>
      <c r="B2052" s="55" t="s">
        <v>1291</v>
      </c>
      <c r="C2052" s="55" t="s">
        <v>1291</v>
      </c>
      <c r="D2052" s="55"/>
      <c r="G2052" s="250">
        <v>2050</v>
      </c>
      <c r="H2052" s="254" t="s">
        <v>4311</v>
      </c>
      <c r="I2052" s="253" t="s">
        <v>4312</v>
      </c>
      <c r="J2052" s="75">
        <v>45181</v>
      </c>
      <c r="K2052" s="75">
        <v>45181</v>
      </c>
      <c r="L2052" s="256">
        <v>1.2237215299999999</v>
      </c>
      <c r="M2052" s="251">
        <v>1.2237215299999999</v>
      </c>
    </row>
    <row r="2053" spans="1:13">
      <c r="A2053" s="55" t="str">
        <f t="shared" si="32"/>
        <v>IgnoreIgnore</v>
      </c>
      <c r="B2053" s="55" t="s">
        <v>1291</v>
      </c>
      <c r="C2053" s="55" t="s">
        <v>1291</v>
      </c>
      <c r="D2053" s="55"/>
      <c r="G2053" s="250">
        <v>2051</v>
      </c>
      <c r="H2053" s="254" t="s">
        <v>4313</v>
      </c>
      <c r="I2053" s="253" t="s">
        <v>4314</v>
      </c>
      <c r="J2053" s="75">
        <v>45181</v>
      </c>
      <c r="K2053" s="75">
        <v>45181</v>
      </c>
      <c r="L2053" s="256">
        <v>1.2463771400000001</v>
      </c>
      <c r="M2053" s="251">
        <v>1.2463771400000001</v>
      </c>
    </row>
    <row r="2054" spans="1:13">
      <c r="A2054" s="55" t="str">
        <f t="shared" si="32"/>
        <v>Y0ESRWD</v>
      </c>
      <c r="B2054" s="55" t="s">
        <v>1940</v>
      </c>
      <c r="C2054" s="55" t="s">
        <v>59</v>
      </c>
      <c r="D2054" s="55"/>
      <c r="G2054" s="250">
        <v>2052</v>
      </c>
      <c r="H2054" s="253" t="s">
        <v>506</v>
      </c>
      <c r="I2054" s="253" t="s">
        <v>3080</v>
      </c>
      <c r="J2054" s="75">
        <v>45181</v>
      </c>
      <c r="K2054" s="75">
        <v>45181</v>
      </c>
      <c r="L2054" s="256">
        <v>1.35572216</v>
      </c>
      <c r="M2054" s="251">
        <v>1.35572216</v>
      </c>
    </row>
    <row r="2055" spans="1:13">
      <c r="A2055" s="55" t="str">
        <f t="shared" si="32"/>
        <v>Y0ESSDD</v>
      </c>
      <c r="B2055" s="55" t="s">
        <v>1940</v>
      </c>
      <c r="C2055" s="55" t="s">
        <v>1971</v>
      </c>
      <c r="D2055" s="55"/>
      <c r="G2055" s="250">
        <v>2053</v>
      </c>
      <c r="H2055" s="253" t="s">
        <v>491</v>
      </c>
      <c r="I2055" s="253" t="s">
        <v>3075</v>
      </c>
      <c r="J2055" s="75">
        <v>45181</v>
      </c>
      <c r="K2055" s="75">
        <v>45181</v>
      </c>
      <c r="L2055" s="251">
        <v>0.14583355000000001</v>
      </c>
      <c r="M2055" s="251">
        <v>0.14583355000000001</v>
      </c>
    </row>
    <row r="2056" spans="1:13">
      <c r="A2056" s="55" t="str">
        <f t="shared" si="32"/>
        <v>IgnoreIgnore</v>
      </c>
      <c r="B2056" s="55" t="s">
        <v>1291</v>
      </c>
      <c r="C2056" s="55" t="s">
        <v>1291</v>
      </c>
      <c r="D2056" s="55"/>
      <c r="G2056" s="250">
        <v>2054</v>
      </c>
      <c r="H2056" s="253" t="s">
        <v>4315</v>
      </c>
      <c r="I2056" s="253" t="s">
        <v>4316</v>
      </c>
      <c r="J2056" s="75">
        <v>45181</v>
      </c>
      <c r="K2056" s="75">
        <v>45181</v>
      </c>
      <c r="L2056" s="256">
        <v>1.4858804000000001</v>
      </c>
      <c r="M2056" s="251">
        <v>1.4858804000000001</v>
      </c>
    </row>
    <row r="2057" spans="1:13">
      <c r="A2057" s="55" t="str">
        <f t="shared" si="32"/>
        <v>Y0AIDWD</v>
      </c>
      <c r="B2057" s="55" t="s">
        <v>2891</v>
      </c>
      <c r="C2057" s="55" t="s">
        <v>1946</v>
      </c>
      <c r="D2057" s="55"/>
      <c r="G2057" s="250">
        <v>2055</v>
      </c>
      <c r="H2057" s="253" t="s">
        <v>3486</v>
      </c>
      <c r="I2057" s="253" t="s">
        <v>3148</v>
      </c>
      <c r="J2057" s="75">
        <v>45181</v>
      </c>
      <c r="K2057" s="75">
        <v>45181</v>
      </c>
      <c r="L2057" s="256">
        <v>4.6187800000000003E-3</v>
      </c>
      <c r="M2057" s="251">
        <v>4.6187800000000003E-3</v>
      </c>
    </row>
    <row r="2058" spans="1:13">
      <c r="A2058" s="55" t="str">
        <f t="shared" si="32"/>
        <v>Y0BLDDD</v>
      </c>
      <c r="B2058" s="55" t="s">
        <v>2899</v>
      </c>
      <c r="C2058" s="55" t="s">
        <v>1954</v>
      </c>
      <c r="D2058" s="55"/>
      <c r="G2058" s="250">
        <v>2056</v>
      </c>
      <c r="H2058" s="254" t="s">
        <v>3462</v>
      </c>
      <c r="I2058" s="253" t="s">
        <v>3096</v>
      </c>
      <c r="J2058" s="75">
        <v>45181</v>
      </c>
      <c r="K2058" s="75">
        <v>45181</v>
      </c>
      <c r="L2058" s="256">
        <v>1.5495800000000001E-3</v>
      </c>
      <c r="M2058" s="251">
        <v>1.5495800000000001E-3</v>
      </c>
    </row>
    <row r="2059" spans="1:13">
      <c r="A2059" s="55" t="str">
        <f t="shared" si="32"/>
        <v>Y0BLDWD</v>
      </c>
      <c r="B2059" s="55" t="s">
        <v>2899</v>
      </c>
      <c r="C2059" s="55" t="s">
        <v>1946</v>
      </c>
      <c r="D2059" s="55"/>
      <c r="G2059" s="250">
        <v>2057</v>
      </c>
      <c r="H2059" s="253" t="s">
        <v>3495</v>
      </c>
      <c r="I2059" s="253" t="s">
        <v>3099</v>
      </c>
      <c r="J2059" s="75">
        <v>45181</v>
      </c>
      <c r="K2059" s="75">
        <v>45181</v>
      </c>
      <c r="L2059" s="256">
        <v>1.6549419999999999E-2</v>
      </c>
      <c r="M2059" s="251">
        <v>1.6549419999999999E-2</v>
      </c>
    </row>
    <row r="2060" spans="1:13">
      <c r="A2060" s="55" t="str">
        <f t="shared" si="32"/>
        <v>Y0AISWD</v>
      </c>
      <c r="B2060" s="55" t="s">
        <v>2891</v>
      </c>
      <c r="C2060" s="55" t="s">
        <v>1975</v>
      </c>
      <c r="D2060" s="55"/>
      <c r="G2060" s="250">
        <v>2058</v>
      </c>
      <c r="H2060" s="253" t="s">
        <v>3491</v>
      </c>
      <c r="I2060" s="253" t="s">
        <v>3152</v>
      </c>
      <c r="J2060" s="75">
        <v>45181</v>
      </c>
      <c r="K2060" s="75">
        <v>45181</v>
      </c>
      <c r="L2060" s="256">
        <v>3.8534699999999999E-3</v>
      </c>
      <c r="M2060" s="251">
        <v>3.8534699999999999E-3</v>
      </c>
    </row>
    <row r="2061" spans="1:13">
      <c r="A2061" s="55" t="str">
        <f t="shared" si="32"/>
        <v>Y0BLDDI</v>
      </c>
      <c r="B2061" s="55" t="s">
        <v>2899</v>
      </c>
      <c r="C2061" s="55" t="s">
        <v>4304</v>
      </c>
      <c r="D2061" s="55"/>
      <c r="G2061" s="250">
        <v>2059</v>
      </c>
      <c r="H2061" s="253">
        <v>125</v>
      </c>
      <c r="I2061" s="253" t="s">
        <v>3100</v>
      </c>
      <c r="J2061" s="75">
        <v>45181</v>
      </c>
      <c r="K2061" s="75">
        <v>45181</v>
      </c>
      <c r="L2061" s="256">
        <v>1.4610000000000001E-3</v>
      </c>
      <c r="M2061" s="251">
        <v>1.4610000000000001E-3</v>
      </c>
    </row>
    <row r="2062" spans="1:13">
      <c r="A2062" s="55" t="str">
        <f t="shared" si="32"/>
        <v>Y0BLWD</v>
      </c>
      <c r="B2062" s="55" t="s">
        <v>2899</v>
      </c>
      <c r="C2062" s="55" t="s">
        <v>47</v>
      </c>
      <c r="D2062" s="55"/>
      <c r="G2062" s="250">
        <v>2060</v>
      </c>
      <c r="H2062" s="253">
        <v>126</v>
      </c>
      <c r="I2062" s="253" t="s">
        <v>3103</v>
      </c>
      <c r="J2062" s="75">
        <v>45181</v>
      </c>
      <c r="K2062" s="75">
        <v>45181</v>
      </c>
      <c r="L2062" s="256">
        <v>1.5688379999999998E-2</v>
      </c>
      <c r="M2062" s="251">
        <v>1.5688379999999998E-2</v>
      </c>
    </row>
    <row r="2063" spans="1:13">
      <c r="A2063" s="55" t="str">
        <f t="shared" si="32"/>
        <v>Y0ECDDD</v>
      </c>
      <c r="B2063" s="55" t="s">
        <v>1953</v>
      </c>
      <c r="C2063" s="55" t="s">
        <v>1954</v>
      </c>
      <c r="D2063" s="55"/>
      <c r="G2063" s="250">
        <v>2061</v>
      </c>
      <c r="H2063" s="253" t="s">
        <v>1161</v>
      </c>
      <c r="I2063" s="253" t="s">
        <v>3062</v>
      </c>
      <c r="J2063" s="75">
        <v>45182</v>
      </c>
      <c r="K2063" s="75">
        <v>45182</v>
      </c>
      <c r="L2063" s="256">
        <v>0.18554665000000001</v>
      </c>
      <c r="M2063" s="251">
        <v>0.18554665000000001</v>
      </c>
    </row>
    <row r="2064" spans="1:13">
      <c r="A2064" s="55" t="str">
        <f t="shared" si="32"/>
        <v>Y0ESRDD</v>
      </c>
      <c r="B2064" s="55" t="s">
        <v>1940</v>
      </c>
      <c r="C2064" s="55" t="s">
        <v>58</v>
      </c>
      <c r="D2064" s="55"/>
      <c r="G2064" s="250">
        <v>2062</v>
      </c>
      <c r="H2064" s="253" t="s">
        <v>474</v>
      </c>
      <c r="I2064" s="253" t="s">
        <v>3077</v>
      </c>
      <c r="J2064" s="75">
        <v>45182</v>
      </c>
      <c r="K2064" s="75">
        <v>45182</v>
      </c>
      <c r="L2064" s="256">
        <v>0.18132665000000001</v>
      </c>
      <c r="M2064" s="251">
        <v>0.18132665000000001</v>
      </c>
    </row>
    <row r="2065" spans="1:13">
      <c r="A2065" s="55" t="str">
        <f t="shared" si="32"/>
        <v>Y0ECRDD</v>
      </c>
      <c r="B2065" s="55" t="s">
        <v>1953</v>
      </c>
      <c r="C2065" s="55" t="s">
        <v>58</v>
      </c>
      <c r="D2065" s="55"/>
      <c r="G2065" s="250">
        <v>2063</v>
      </c>
      <c r="H2065" s="253" t="s">
        <v>1157</v>
      </c>
      <c r="I2065" s="253" t="s">
        <v>3066</v>
      </c>
      <c r="J2065" s="75">
        <v>45182</v>
      </c>
      <c r="K2065" s="75">
        <v>45182</v>
      </c>
      <c r="L2065" s="256">
        <v>0.17838188999999999</v>
      </c>
      <c r="M2065" s="251">
        <v>0.17838188999999999</v>
      </c>
    </row>
    <row r="2066" spans="1:13">
      <c r="A2066" s="55" t="str">
        <f t="shared" si="32"/>
        <v>Y0EEDDD</v>
      </c>
      <c r="B2066" s="55" t="s">
        <v>1945</v>
      </c>
      <c r="C2066" s="55" t="s">
        <v>1954</v>
      </c>
      <c r="D2066" s="55"/>
      <c r="G2066" s="250">
        <v>2064</v>
      </c>
      <c r="H2066" s="253" t="s">
        <v>1348</v>
      </c>
      <c r="I2066" s="253" t="s">
        <v>3082</v>
      </c>
      <c r="J2066" s="75">
        <v>45182</v>
      </c>
      <c r="K2066" s="75">
        <v>45182</v>
      </c>
      <c r="L2066" s="256">
        <v>0.20121808999999999</v>
      </c>
      <c r="M2066" s="251">
        <v>0.20121808999999999</v>
      </c>
    </row>
    <row r="2067" spans="1:13">
      <c r="A2067" s="55" t="str">
        <f t="shared" si="32"/>
        <v>Y0EERDD</v>
      </c>
      <c r="B2067" s="55" t="s">
        <v>1945</v>
      </c>
      <c r="C2067" s="55" t="s">
        <v>58</v>
      </c>
      <c r="D2067" s="55"/>
      <c r="G2067" s="250">
        <v>2065</v>
      </c>
      <c r="H2067" s="253" t="s">
        <v>1343</v>
      </c>
      <c r="I2067" s="253" t="s">
        <v>3086</v>
      </c>
      <c r="J2067" s="75">
        <v>45182</v>
      </c>
      <c r="K2067" s="75">
        <v>45182</v>
      </c>
      <c r="L2067" s="256">
        <v>0.18546826</v>
      </c>
      <c r="M2067" s="251">
        <v>0.18546826</v>
      </c>
    </row>
    <row r="2068" spans="1:13">
      <c r="A2068" s="55" t="str">
        <f t="shared" si="32"/>
        <v>Y0BLDDI</v>
      </c>
      <c r="B2068" s="55" t="s">
        <v>2899</v>
      </c>
      <c r="C2068" s="55" t="s">
        <v>4304</v>
      </c>
      <c r="D2068" s="55"/>
      <c r="G2068" s="250">
        <v>2066</v>
      </c>
      <c r="H2068" s="253">
        <v>125</v>
      </c>
      <c r="I2068" s="253" t="s">
        <v>3100</v>
      </c>
      <c r="J2068" s="75">
        <v>45182</v>
      </c>
      <c r="K2068" s="75">
        <v>45182</v>
      </c>
      <c r="L2068" s="256">
        <v>1.7105E-3</v>
      </c>
      <c r="M2068" s="251">
        <v>1.7105E-3</v>
      </c>
    </row>
    <row r="2069" spans="1:13">
      <c r="A2069" s="55" t="str">
        <f t="shared" si="32"/>
        <v>Y0ESIDD</v>
      </c>
      <c r="B2069" s="55" t="s">
        <v>1940</v>
      </c>
      <c r="C2069" s="55" t="s">
        <v>67</v>
      </c>
      <c r="D2069" s="55"/>
      <c r="G2069" s="250">
        <v>2067</v>
      </c>
      <c r="H2069" s="253" t="s">
        <v>483</v>
      </c>
      <c r="I2069" s="253" t="s">
        <v>3076</v>
      </c>
      <c r="J2069" s="75">
        <v>45182</v>
      </c>
      <c r="K2069" s="75">
        <v>45182</v>
      </c>
      <c r="L2069" s="256">
        <v>0.28332953999999999</v>
      </c>
      <c r="M2069" s="251">
        <v>0.28332953999999999</v>
      </c>
    </row>
    <row r="2070" spans="1:13">
      <c r="A2070" s="55" t="str">
        <f t="shared" si="32"/>
        <v>Y0ESSDD</v>
      </c>
      <c r="B2070" s="55" t="s">
        <v>1940</v>
      </c>
      <c r="C2070" s="55" t="s">
        <v>1971</v>
      </c>
      <c r="D2070" s="55"/>
      <c r="G2070" s="250">
        <v>2068</v>
      </c>
      <c r="H2070" s="253" t="s">
        <v>491</v>
      </c>
      <c r="I2070" s="253" t="s">
        <v>3075</v>
      </c>
      <c r="J2070" s="75">
        <v>45182</v>
      </c>
      <c r="K2070" s="75">
        <v>45182</v>
      </c>
      <c r="L2070" s="256">
        <v>0.18460197</v>
      </c>
      <c r="M2070" s="251">
        <v>0.18460197</v>
      </c>
    </row>
    <row r="2071" spans="1:13">
      <c r="A2071" s="55" t="str">
        <f t="shared" si="32"/>
        <v>Y0AIDDD</v>
      </c>
      <c r="B2071" s="55" t="s">
        <v>2891</v>
      </c>
      <c r="C2071" s="55" t="s">
        <v>1954</v>
      </c>
      <c r="D2071" s="55"/>
      <c r="G2071" s="250">
        <v>2069</v>
      </c>
      <c r="H2071" s="254" t="s">
        <v>3468</v>
      </c>
      <c r="I2071" s="253" t="s">
        <v>3145</v>
      </c>
      <c r="J2071" s="75">
        <v>45182</v>
      </c>
      <c r="K2071" s="75">
        <v>45182</v>
      </c>
      <c r="L2071" s="256">
        <v>8.3053299999999997E-3</v>
      </c>
      <c r="M2071" s="251">
        <v>8.3053299999999997E-3</v>
      </c>
    </row>
    <row r="2072" spans="1:13">
      <c r="A2072" s="55" t="str">
        <f t="shared" si="32"/>
        <v>Y0BLDDD</v>
      </c>
      <c r="B2072" s="55" t="s">
        <v>2899</v>
      </c>
      <c r="C2072" s="55" t="s">
        <v>1954</v>
      </c>
      <c r="D2072" s="55"/>
      <c r="G2072" s="250">
        <v>2070</v>
      </c>
      <c r="H2072" s="253" t="s">
        <v>3462</v>
      </c>
      <c r="I2072" s="253" t="s">
        <v>3096</v>
      </c>
      <c r="J2072" s="75">
        <v>45182</v>
      </c>
      <c r="K2072" s="75">
        <v>45182</v>
      </c>
      <c r="L2072" s="256">
        <v>1.79929E-3</v>
      </c>
      <c r="M2072" s="251">
        <v>1.79929E-3</v>
      </c>
    </row>
    <row r="2073" spans="1:13">
      <c r="A2073" s="55" t="str">
        <f t="shared" si="32"/>
        <v>Y0AISDD</v>
      </c>
      <c r="B2073" s="55" t="s">
        <v>2891</v>
      </c>
      <c r="C2073" s="55" t="s">
        <v>1971</v>
      </c>
      <c r="D2073" s="55"/>
      <c r="G2073" s="250">
        <v>2071</v>
      </c>
      <c r="H2073" s="253" t="s">
        <v>3465</v>
      </c>
      <c r="I2073" s="253" t="s">
        <v>3149</v>
      </c>
      <c r="J2073" s="75">
        <v>45182</v>
      </c>
      <c r="K2073" s="75">
        <v>45182</v>
      </c>
      <c r="L2073" s="256">
        <v>8.0199399999999997E-3</v>
      </c>
      <c r="M2073" s="251">
        <v>8.0199399999999997E-3</v>
      </c>
    </row>
    <row r="2074" spans="1:13">
      <c r="A2074" s="55" t="str">
        <f t="shared" si="32"/>
        <v>Y0ESDDD</v>
      </c>
      <c r="B2074" s="55" t="s">
        <v>1940</v>
      </c>
      <c r="C2074" s="55" t="s">
        <v>1954</v>
      </c>
      <c r="D2074" s="55"/>
      <c r="G2074" s="250">
        <v>2072</v>
      </c>
      <c r="H2074" s="253" t="s">
        <v>477</v>
      </c>
      <c r="I2074" s="253" t="s">
        <v>3071</v>
      </c>
      <c r="J2074" s="75">
        <v>45182</v>
      </c>
      <c r="K2074" s="75">
        <v>45182</v>
      </c>
      <c r="L2074" s="256">
        <v>0.18402576000000001</v>
      </c>
      <c r="M2074" s="251">
        <v>0.18402576000000001</v>
      </c>
    </row>
    <row r="2075" spans="1:13">
      <c r="A2075" s="55" t="str">
        <f t="shared" si="32"/>
        <v>Y0ECDDD</v>
      </c>
      <c r="B2075" s="55" t="s">
        <v>1953</v>
      </c>
      <c r="C2075" s="55" t="s">
        <v>1954</v>
      </c>
      <c r="D2075" s="55"/>
      <c r="G2075" s="250">
        <v>2073</v>
      </c>
      <c r="H2075" s="253" t="s">
        <v>1161</v>
      </c>
      <c r="I2075" s="253" t="s">
        <v>3062</v>
      </c>
      <c r="J2075" s="75">
        <v>45183</v>
      </c>
      <c r="K2075" s="75">
        <v>45183</v>
      </c>
      <c r="L2075" s="256">
        <v>0.18631281999999999</v>
      </c>
      <c r="M2075" s="251">
        <v>0.18631281999999999</v>
      </c>
    </row>
    <row r="2076" spans="1:13">
      <c r="A2076" s="55" t="str">
        <f t="shared" si="32"/>
        <v>Y0ECRDD</v>
      </c>
      <c r="B2076" s="55" t="s">
        <v>1953</v>
      </c>
      <c r="C2076" s="55" t="s">
        <v>58</v>
      </c>
      <c r="D2076" s="55"/>
      <c r="G2076" s="250">
        <v>2074</v>
      </c>
      <c r="H2076" s="253" t="s">
        <v>1157</v>
      </c>
      <c r="I2076" s="253" t="s">
        <v>3066</v>
      </c>
      <c r="J2076" s="75">
        <v>45183</v>
      </c>
      <c r="K2076" s="75">
        <v>45183</v>
      </c>
      <c r="L2076" s="251">
        <v>0.17878620000000001</v>
      </c>
      <c r="M2076" s="251">
        <v>0.17878620000000001</v>
      </c>
    </row>
    <row r="2077" spans="1:13">
      <c r="A2077" s="55" t="str">
        <f t="shared" si="32"/>
        <v>Y0EEDDD</v>
      </c>
      <c r="B2077" s="55" t="s">
        <v>1945</v>
      </c>
      <c r="C2077" s="55" t="s">
        <v>1954</v>
      </c>
      <c r="D2077" s="55"/>
      <c r="G2077" s="250">
        <v>2075</v>
      </c>
      <c r="H2077" s="253" t="s">
        <v>1348</v>
      </c>
      <c r="I2077" s="253" t="s">
        <v>3082</v>
      </c>
      <c r="J2077" s="75">
        <v>45183</v>
      </c>
      <c r="K2077" s="75">
        <v>45183</v>
      </c>
      <c r="L2077" s="256">
        <v>0.19918501</v>
      </c>
      <c r="M2077" s="251">
        <v>0.19918501</v>
      </c>
    </row>
    <row r="2078" spans="1:13">
      <c r="A2078" s="55" t="str">
        <f t="shared" si="32"/>
        <v>Y0EERDD</v>
      </c>
      <c r="B2078" s="55" t="s">
        <v>1945</v>
      </c>
      <c r="C2078" s="55" t="s">
        <v>58</v>
      </c>
      <c r="D2078" s="55"/>
      <c r="G2078" s="250">
        <v>2076</v>
      </c>
      <c r="H2078" s="253" t="s">
        <v>1343</v>
      </c>
      <c r="I2078" s="253" t="s">
        <v>3086</v>
      </c>
      <c r="J2078" s="75">
        <v>45183</v>
      </c>
      <c r="K2078" s="75">
        <v>45183</v>
      </c>
      <c r="L2078" s="251">
        <v>0.18282072999999999</v>
      </c>
      <c r="M2078" s="251">
        <v>0.18282072999999999</v>
      </c>
    </row>
    <row r="2079" spans="1:13">
      <c r="A2079" s="55" t="str">
        <f t="shared" si="32"/>
        <v>Y0ESRDD</v>
      </c>
      <c r="B2079" s="55" t="s">
        <v>1940</v>
      </c>
      <c r="C2079" s="55" t="s">
        <v>58</v>
      </c>
      <c r="D2079" s="55"/>
      <c r="G2079" s="250">
        <v>2077</v>
      </c>
      <c r="H2079" s="253" t="s">
        <v>474</v>
      </c>
      <c r="I2079" s="253" t="s">
        <v>3077</v>
      </c>
      <c r="J2079" s="75">
        <v>45183</v>
      </c>
      <c r="K2079" s="75">
        <v>45183</v>
      </c>
      <c r="L2079" s="256">
        <v>0.2268886</v>
      </c>
      <c r="M2079" s="251">
        <v>0.2268886</v>
      </c>
    </row>
    <row r="2080" spans="1:13">
      <c r="A2080" s="55" t="str">
        <f t="shared" si="32"/>
        <v>Y0BLDDI</v>
      </c>
      <c r="B2080" s="55" t="s">
        <v>2899</v>
      </c>
      <c r="C2080" s="55" t="s">
        <v>4304</v>
      </c>
      <c r="D2080" s="55"/>
      <c r="G2080" s="250">
        <v>2078</v>
      </c>
      <c r="H2080" s="253">
        <v>125</v>
      </c>
      <c r="I2080" s="253" t="s">
        <v>3100</v>
      </c>
      <c r="J2080" s="75">
        <v>45183</v>
      </c>
      <c r="K2080" s="75">
        <v>45183</v>
      </c>
      <c r="L2080" s="256">
        <v>2.18081E-3</v>
      </c>
      <c r="M2080" s="251">
        <v>2.18081E-3</v>
      </c>
    </row>
    <row r="2081" spans="1:13">
      <c r="A2081" s="55" t="str">
        <f t="shared" si="32"/>
        <v>Y0ESIDD</v>
      </c>
      <c r="B2081" s="55" t="s">
        <v>1940</v>
      </c>
      <c r="C2081" s="55" t="s">
        <v>67</v>
      </c>
      <c r="D2081" s="55"/>
      <c r="G2081" s="250">
        <v>2079</v>
      </c>
      <c r="H2081" s="253" t="s">
        <v>483</v>
      </c>
      <c r="I2081" s="253" t="s">
        <v>3076</v>
      </c>
      <c r="J2081" s="75">
        <v>45183</v>
      </c>
      <c r="K2081" s="75">
        <v>45183</v>
      </c>
      <c r="L2081" s="256">
        <v>0.35423853999999999</v>
      </c>
      <c r="M2081" s="251">
        <v>0.35423853999999999</v>
      </c>
    </row>
    <row r="2082" spans="1:13">
      <c r="A2082" s="55" t="str">
        <f t="shared" si="32"/>
        <v>Y0ESSDD</v>
      </c>
      <c r="B2082" s="55" t="s">
        <v>1940</v>
      </c>
      <c r="C2082" s="55" t="s">
        <v>1971</v>
      </c>
      <c r="D2082" s="55"/>
      <c r="G2082" s="250">
        <v>2080</v>
      </c>
      <c r="H2082" s="253" t="s">
        <v>491</v>
      </c>
      <c r="I2082" s="253" t="s">
        <v>3075</v>
      </c>
      <c r="J2082" s="75">
        <v>45183</v>
      </c>
      <c r="K2082" s="75">
        <v>45183</v>
      </c>
      <c r="L2082" s="256">
        <v>0.23096025000000001</v>
      </c>
      <c r="M2082" s="251">
        <v>0.23096025000000001</v>
      </c>
    </row>
    <row r="2083" spans="1:13">
      <c r="A2083" s="55" t="str">
        <f t="shared" si="32"/>
        <v>Y0AIDDD</v>
      </c>
      <c r="B2083" s="55" t="s">
        <v>2891</v>
      </c>
      <c r="C2083" s="55" t="s">
        <v>1954</v>
      </c>
      <c r="D2083" s="55"/>
      <c r="G2083" s="250">
        <v>2081</v>
      </c>
      <c r="H2083" s="253" t="s">
        <v>3468</v>
      </c>
      <c r="I2083" s="253" t="s">
        <v>3145</v>
      </c>
      <c r="J2083" s="75">
        <v>45183</v>
      </c>
      <c r="K2083" s="75">
        <v>45183</v>
      </c>
      <c r="L2083" s="251">
        <v>8.8221199999999993E-3</v>
      </c>
      <c r="M2083" s="251">
        <v>8.8221199999999993E-3</v>
      </c>
    </row>
    <row r="2084" spans="1:13">
      <c r="A2084" s="55" t="str">
        <f t="shared" si="32"/>
        <v>Y0BLDDD</v>
      </c>
      <c r="B2084" s="55" t="s">
        <v>2899</v>
      </c>
      <c r="C2084" s="55" t="s">
        <v>1954</v>
      </c>
      <c r="D2084" s="55"/>
      <c r="G2084" s="250">
        <v>2082</v>
      </c>
      <c r="H2084" s="253" t="s">
        <v>3462</v>
      </c>
      <c r="I2084" s="253" t="s">
        <v>3096</v>
      </c>
      <c r="J2084" s="75">
        <v>45183</v>
      </c>
      <c r="K2084" s="75">
        <v>45183</v>
      </c>
      <c r="L2084" s="256">
        <v>2.26991E-3</v>
      </c>
      <c r="M2084" s="251">
        <v>2.26991E-3</v>
      </c>
    </row>
    <row r="2085" spans="1:13">
      <c r="A2085" s="55" t="str">
        <f t="shared" si="32"/>
        <v>Y0AISDD</v>
      </c>
      <c r="B2085" s="55" t="s">
        <v>2891</v>
      </c>
      <c r="C2085" s="55" t="s">
        <v>1971</v>
      </c>
      <c r="D2085" s="55"/>
      <c r="G2085" s="250">
        <v>2083</v>
      </c>
      <c r="H2085" s="253" t="s">
        <v>3465</v>
      </c>
      <c r="I2085" s="253" t="s">
        <v>3149</v>
      </c>
      <c r="J2085" s="75">
        <v>45183</v>
      </c>
      <c r="K2085" s="75">
        <v>45183</v>
      </c>
      <c r="L2085" s="256">
        <v>8.6473100000000001E-3</v>
      </c>
      <c r="M2085" s="251">
        <v>8.6473100000000001E-3</v>
      </c>
    </row>
    <row r="2086" spans="1:13">
      <c r="A2086" s="55" t="str">
        <f t="shared" si="32"/>
        <v>Y0ESDDD</v>
      </c>
      <c r="B2086" s="55" t="s">
        <v>1940</v>
      </c>
      <c r="C2086" s="55" t="s">
        <v>1954</v>
      </c>
      <c r="D2086" s="55"/>
      <c r="G2086" s="250">
        <v>2084</v>
      </c>
      <c r="H2086" s="253" t="s">
        <v>477</v>
      </c>
      <c r="I2086" s="253" t="s">
        <v>3071</v>
      </c>
      <c r="J2086" s="75">
        <v>45183</v>
      </c>
      <c r="K2086" s="75">
        <v>45183</v>
      </c>
      <c r="L2086" s="256">
        <v>0.22954960999999999</v>
      </c>
      <c r="M2086" s="251">
        <v>0.22954960999999999</v>
      </c>
    </row>
    <row r="2087" spans="1:13">
      <c r="A2087" s="55" t="str">
        <f t="shared" si="32"/>
        <v>Y0ECDDD</v>
      </c>
      <c r="B2087" s="55" t="s">
        <v>1953</v>
      </c>
      <c r="C2087" s="55" t="s">
        <v>1954</v>
      </c>
      <c r="D2087" s="55"/>
      <c r="G2087" s="250">
        <v>2085</v>
      </c>
      <c r="H2087" s="253" t="s">
        <v>1161</v>
      </c>
      <c r="I2087" s="253" t="s">
        <v>3062</v>
      </c>
      <c r="J2087" s="75">
        <v>45184</v>
      </c>
      <c r="K2087" s="75">
        <v>45184</v>
      </c>
      <c r="L2087" s="256">
        <v>0.18808014000000001</v>
      </c>
      <c r="M2087" s="251">
        <v>0.18808014000000001</v>
      </c>
    </row>
    <row r="2088" spans="1:13">
      <c r="A2088" s="55" t="str">
        <f t="shared" si="32"/>
        <v>Y0ECRDD</v>
      </c>
      <c r="B2088" s="55" t="s">
        <v>1953</v>
      </c>
      <c r="C2088" s="55" t="s">
        <v>58</v>
      </c>
      <c r="D2088" s="55"/>
      <c r="G2088" s="250">
        <v>2086</v>
      </c>
      <c r="H2088" s="253" t="s">
        <v>1157</v>
      </c>
      <c r="I2088" s="253" t="s">
        <v>3066</v>
      </c>
      <c r="J2088" s="75">
        <v>45184</v>
      </c>
      <c r="K2088" s="75">
        <v>45184</v>
      </c>
      <c r="L2088" s="256">
        <v>0.1797329</v>
      </c>
      <c r="M2088" s="251">
        <v>0.1797329</v>
      </c>
    </row>
    <row r="2089" spans="1:13">
      <c r="A2089" s="55" t="str">
        <f t="shared" si="32"/>
        <v>Y0EEDDD</v>
      </c>
      <c r="B2089" s="55" t="s">
        <v>1945</v>
      </c>
      <c r="C2089" s="55" t="s">
        <v>1954</v>
      </c>
      <c r="D2089" s="55"/>
      <c r="G2089" s="250">
        <v>2087</v>
      </c>
      <c r="H2089" s="253" t="s">
        <v>1348</v>
      </c>
      <c r="I2089" s="253" t="s">
        <v>3082</v>
      </c>
      <c r="J2089" s="75">
        <v>45184</v>
      </c>
      <c r="K2089" s="75">
        <v>45184</v>
      </c>
      <c r="L2089" s="256">
        <v>0.18295175</v>
      </c>
      <c r="M2089" s="251">
        <v>0.18295175</v>
      </c>
    </row>
    <row r="2090" spans="1:13">
      <c r="A2090" s="55" t="str">
        <f t="shared" si="32"/>
        <v>Y0EERDD</v>
      </c>
      <c r="B2090" s="55" t="s">
        <v>1945</v>
      </c>
      <c r="C2090" s="55" t="s">
        <v>58</v>
      </c>
      <c r="D2090" s="55"/>
      <c r="G2090" s="250">
        <v>2088</v>
      </c>
      <c r="H2090" s="253" t="s">
        <v>1343</v>
      </c>
      <c r="I2090" s="253" t="s">
        <v>3086</v>
      </c>
      <c r="J2090" s="75">
        <v>45184</v>
      </c>
      <c r="K2090" s="75">
        <v>45184</v>
      </c>
      <c r="L2090" s="256">
        <v>0.16778092</v>
      </c>
      <c r="M2090" s="251">
        <v>0.16778092</v>
      </c>
    </row>
    <row r="2091" spans="1:13">
      <c r="A2091" s="55" t="str">
        <f t="shared" si="32"/>
        <v>Y0BLDDI</v>
      </c>
      <c r="B2091" s="55" t="s">
        <v>2899</v>
      </c>
      <c r="C2091" s="55" t="s">
        <v>4304</v>
      </c>
      <c r="D2091" s="55"/>
      <c r="G2091" s="250">
        <v>2089</v>
      </c>
      <c r="H2091" s="253">
        <v>125</v>
      </c>
      <c r="I2091" s="253" t="s">
        <v>3100</v>
      </c>
      <c r="J2091" s="75">
        <v>45184</v>
      </c>
      <c r="K2091" s="75">
        <v>45184</v>
      </c>
      <c r="L2091" s="256">
        <v>1.9706599999999999E-3</v>
      </c>
      <c r="M2091" s="251">
        <v>1.9706599999999999E-3</v>
      </c>
    </row>
    <row r="2092" spans="1:13">
      <c r="A2092" s="55" t="str">
        <f t="shared" si="32"/>
        <v>Y0ESDDD</v>
      </c>
      <c r="B2092" s="55" t="s">
        <v>1940</v>
      </c>
      <c r="C2092" s="55" t="s">
        <v>1954</v>
      </c>
      <c r="D2092" s="55"/>
      <c r="G2092" s="250">
        <v>2090</v>
      </c>
      <c r="H2092" s="253" t="s">
        <v>477</v>
      </c>
      <c r="I2092" s="253" t="s">
        <v>3071</v>
      </c>
      <c r="J2092" s="75">
        <v>45184</v>
      </c>
      <c r="K2092" s="75">
        <v>45184</v>
      </c>
      <c r="L2092" s="256">
        <v>0.18170732000000001</v>
      </c>
      <c r="M2092" s="251">
        <v>0.18170732000000001</v>
      </c>
    </row>
    <row r="2093" spans="1:13">
      <c r="A2093" s="55" t="str">
        <f t="shared" si="32"/>
        <v>Y0ESIDD</v>
      </c>
      <c r="B2093" s="55" t="s">
        <v>1940</v>
      </c>
      <c r="C2093" s="55" t="s">
        <v>67</v>
      </c>
      <c r="D2093" s="55"/>
      <c r="G2093" s="250">
        <v>2091</v>
      </c>
      <c r="H2093" s="253" t="s">
        <v>483</v>
      </c>
      <c r="I2093" s="253" t="s">
        <v>3076</v>
      </c>
      <c r="J2093" s="75">
        <v>45184</v>
      </c>
      <c r="K2093" s="75">
        <v>45184</v>
      </c>
      <c r="L2093" s="251">
        <v>0.27914303000000001</v>
      </c>
      <c r="M2093" s="251">
        <v>0.27914303000000001</v>
      </c>
    </row>
    <row r="2094" spans="1:13">
      <c r="A2094" s="55" t="str">
        <f t="shared" si="32"/>
        <v>Y0ESSDD</v>
      </c>
      <c r="B2094" s="55" t="s">
        <v>1940</v>
      </c>
      <c r="C2094" s="55" t="s">
        <v>1971</v>
      </c>
      <c r="D2094" s="55"/>
      <c r="G2094" s="250">
        <v>2092</v>
      </c>
      <c r="H2094" s="253" t="s">
        <v>491</v>
      </c>
      <c r="I2094" s="253" t="s">
        <v>3075</v>
      </c>
      <c r="J2094" s="75">
        <v>45184</v>
      </c>
      <c r="K2094" s="75">
        <v>45184</v>
      </c>
      <c r="L2094" s="256">
        <v>0.18224270000000001</v>
      </c>
      <c r="M2094" s="251">
        <v>0.18224270000000001</v>
      </c>
    </row>
    <row r="2095" spans="1:13">
      <c r="A2095" s="55" t="str">
        <f t="shared" si="32"/>
        <v>Y0BLDDD</v>
      </c>
      <c r="B2095" s="55" t="s">
        <v>2899</v>
      </c>
      <c r="C2095" s="55" t="s">
        <v>1954</v>
      </c>
      <c r="D2095" s="55"/>
      <c r="G2095" s="250">
        <v>2093</v>
      </c>
      <c r="H2095" s="253" t="s">
        <v>3462</v>
      </c>
      <c r="I2095" s="253" t="s">
        <v>3096</v>
      </c>
      <c r="J2095" s="75">
        <v>45184</v>
      </c>
      <c r="K2095" s="75">
        <v>45184</v>
      </c>
      <c r="L2095" s="256">
        <v>2.0592399999999999E-3</v>
      </c>
      <c r="M2095" s="251">
        <v>2.0592399999999999E-3</v>
      </c>
    </row>
    <row r="2096" spans="1:13">
      <c r="A2096" s="55" t="str">
        <f t="shared" si="32"/>
        <v>Y0ESRDD</v>
      </c>
      <c r="B2096" s="55" t="s">
        <v>1940</v>
      </c>
      <c r="C2096" s="55" t="s">
        <v>58</v>
      </c>
      <c r="D2096" s="55"/>
      <c r="G2096" s="250">
        <v>2094</v>
      </c>
      <c r="H2096" s="253" t="s">
        <v>474</v>
      </c>
      <c r="I2096" s="253" t="s">
        <v>3077</v>
      </c>
      <c r="J2096" s="75">
        <v>45184</v>
      </c>
      <c r="K2096" s="75">
        <v>45184</v>
      </c>
      <c r="L2096" s="256">
        <v>0.17904084000000001</v>
      </c>
      <c r="M2096" s="251">
        <v>0.17904084000000001</v>
      </c>
    </row>
    <row r="2097" spans="1:13">
      <c r="A2097" s="55" t="str">
        <f t="shared" si="32"/>
        <v>Y0ECDDD</v>
      </c>
      <c r="B2097" s="55" t="s">
        <v>1953</v>
      </c>
      <c r="C2097" s="55" t="s">
        <v>1954</v>
      </c>
      <c r="D2097" s="55"/>
      <c r="G2097" s="250">
        <v>2095</v>
      </c>
      <c r="H2097" s="253" t="s">
        <v>1161</v>
      </c>
      <c r="I2097" s="253" t="s">
        <v>3062</v>
      </c>
      <c r="J2097" s="75">
        <v>45186</v>
      </c>
      <c r="K2097" s="75">
        <v>45186</v>
      </c>
      <c r="L2097" s="256">
        <v>0.37587749999999998</v>
      </c>
      <c r="M2097" s="251">
        <v>0.37587749999999998</v>
      </c>
    </row>
    <row r="2098" spans="1:13">
      <c r="A2098" s="55" t="str">
        <f t="shared" si="32"/>
        <v>Y0ECRDD</v>
      </c>
      <c r="B2098" s="55" t="s">
        <v>1953</v>
      </c>
      <c r="C2098" s="55" t="s">
        <v>58</v>
      </c>
      <c r="D2098" s="55"/>
      <c r="G2098" s="250">
        <v>2096</v>
      </c>
      <c r="H2098" s="253" t="s">
        <v>1157</v>
      </c>
      <c r="I2098" s="253" t="s">
        <v>3066</v>
      </c>
      <c r="J2098" s="75">
        <v>45186</v>
      </c>
      <c r="K2098" s="75">
        <v>45186</v>
      </c>
      <c r="L2098" s="256">
        <v>0.36331830999999998</v>
      </c>
      <c r="M2098" s="251">
        <v>0.36331830999999998</v>
      </c>
    </row>
    <row r="2099" spans="1:13">
      <c r="A2099" s="55" t="str">
        <f t="shared" si="32"/>
        <v>Y0ESSDD</v>
      </c>
      <c r="B2099" s="55" t="s">
        <v>1940</v>
      </c>
      <c r="C2099" s="55" t="s">
        <v>1971</v>
      </c>
      <c r="D2099" s="55"/>
      <c r="G2099" s="250">
        <v>2097</v>
      </c>
      <c r="H2099" s="253" t="s">
        <v>491</v>
      </c>
      <c r="I2099" s="253" t="s">
        <v>3075</v>
      </c>
      <c r="J2099" s="75">
        <v>45186</v>
      </c>
      <c r="K2099" s="75">
        <v>45186</v>
      </c>
      <c r="L2099" s="256">
        <v>0.37767188000000002</v>
      </c>
      <c r="M2099" s="251">
        <v>0.37767188000000002</v>
      </c>
    </row>
    <row r="2100" spans="1:13">
      <c r="A2100" s="55" t="str">
        <f t="shared" si="32"/>
        <v>Y0ESDDD</v>
      </c>
      <c r="B2100" s="55" t="s">
        <v>1940</v>
      </c>
      <c r="C2100" s="55" t="s">
        <v>1954</v>
      </c>
      <c r="D2100" s="55"/>
      <c r="G2100" s="250">
        <v>2098</v>
      </c>
      <c r="H2100" s="253" t="s">
        <v>477</v>
      </c>
      <c r="I2100" s="253" t="s">
        <v>3071</v>
      </c>
      <c r="J2100" s="75">
        <v>45186</v>
      </c>
      <c r="K2100" s="75">
        <v>45186</v>
      </c>
      <c r="L2100" s="256">
        <v>0.37636661999999999</v>
      </c>
      <c r="M2100" s="251">
        <v>0.37636661999999999</v>
      </c>
    </row>
    <row r="2101" spans="1:13">
      <c r="A2101" s="55" t="str">
        <f t="shared" si="32"/>
        <v>Y0ESIDD</v>
      </c>
      <c r="B2101" s="55" t="s">
        <v>1940</v>
      </c>
      <c r="C2101" s="55" t="s">
        <v>67</v>
      </c>
      <c r="D2101" s="55"/>
      <c r="G2101" s="250">
        <v>2099</v>
      </c>
      <c r="H2101" s="253" t="s">
        <v>483</v>
      </c>
      <c r="I2101" s="253" t="s">
        <v>3076</v>
      </c>
      <c r="J2101" s="75">
        <v>45186</v>
      </c>
      <c r="K2101" s="75">
        <v>45186</v>
      </c>
      <c r="L2101" s="256">
        <v>0.57874007999999999</v>
      </c>
      <c r="M2101" s="251">
        <v>0.57874007999999999</v>
      </c>
    </row>
    <row r="2102" spans="1:13">
      <c r="A2102" s="55" t="str">
        <f t="shared" si="32"/>
        <v>Y0ESRDD</v>
      </c>
      <c r="B2102" s="55" t="s">
        <v>1940</v>
      </c>
      <c r="C2102" s="55" t="s">
        <v>58</v>
      </c>
      <c r="D2102" s="55"/>
      <c r="G2102" s="250">
        <v>2100</v>
      </c>
      <c r="H2102" s="253" t="s">
        <v>474</v>
      </c>
      <c r="I2102" s="253" t="s">
        <v>3077</v>
      </c>
      <c r="J2102" s="75">
        <v>45186</v>
      </c>
      <c r="K2102" s="75">
        <v>45186</v>
      </c>
      <c r="L2102" s="256">
        <v>0.37103437</v>
      </c>
      <c r="M2102" s="251">
        <v>0.37103437</v>
      </c>
    </row>
    <row r="2103" spans="1:13">
      <c r="A2103" s="55" t="str">
        <f t="shared" si="32"/>
        <v>Y0ECDDD</v>
      </c>
      <c r="B2103" s="55" t="s">
        <v>1953</v>
      </c>
      <c r="C2103" s="55" t="s">
        <v>1954</v>
      </c>
      <c r="D2103" s="55"/>
      <c r="G2103" s="250">
        <v>2101</v>
      </c>
      <c r="H2103" s="253" t="s">
        <v>1161</v>
      </c>
      <c r="I2103" s="253" t="s">
        <v>3062</v>
      </c>
      <c r="J2103" s="75">
        <v>45187</v>
      </c>
      <c r="K2103" s="75">
        <v>45187</v>
      </c>
      <c r="L2103" s="256">
        <v>0.19718162</v>
      </c>
      <c r="M2103" s="251">
        <v>0.19718162</v>
      </c>
    </row>
    <row r="2104" spans="1:13">
      <c r="A2104" s="55" t="str">
        <f t="shared" si="32"/>
        <v>Y0ESRDD</v>
      </c>
      <c r="B2104" s="55" t="s">
        <v>1940</v>
      </c>
      <c r="C2104" s="55" t="s">
        <v>58</v>
      </c>
      <c r="D2104" s="55"/>
      <c r="G2104" s="250">
        <v>2102</v>
      </c>
      <c r="H2104" s="253" t="s">
        <v>474</v>
      </c>
      <c r="I2104" s="253" t="s">
        <v>3077</v>
      </c>
      <c r="J2104" s="75">
        <v>45187</v>
      </c>
      <c r="K2104" s="75">
        <v>45187</v>
      </c>
      <c r="L2104" s="256">
        <v>0.17821843000000001</v>
      </c>
      <c r="M2104" s="251">
        <v>0.17821843000000001</v>
      </c>
    </row>
    <row r="2105" spans="1:13">
      <c r="A2105" s="55" t="str">
        <f t="shared" si="32"/>
        <v>Y0ECRDD</v>
      </c>
      <c r="B2105" s="55" t="s">
        <v>1953</v>
      </c>
      <c r="C2105" s="55" t="s">
        <v>58</v>
      </c>
      <c r="D2105" s="55"/>
      <c r="G2105" s="250">
        <v>2103</v>
      </c>
      <c r="H2105" s="253" t="s">
        <v>1157</v>
      </c>
      <c r="I2105" s="253" t="s">
        <v>3066</v>
      </c>
      <c r="J2105" s="75">
        <v>45187</v>
      </c>
      <c r="K2105" s="75">
        <v>45187</v>
      </c>
      <c r="L2105" s="256">
        <v>0.17939194999999999</v>
      </c>
      <c r="M2105" s="251">
        <v>0.17939194999999999</v>
      </c>
    </row>
    <row r="2106" spans="1:13">
      <c r="A2106" s="55" t="str">
        <f t="shared" si="32"/>
        <v>Y0EEDDD</v>
      </c>
      <c r="B2106" s="55" t="s">
        <v>1945</v>
      </c>
      <c r="C2106" s="55" t="s">
        <v>1954</v>
      </c>
      <c r="D2106" s="55"/>
      <c r="G2106" s="250">
        <v>2104</v>
      </c>
      <c r="H2106" s="253" t="s">
        <v>1348</v>
      </c>
      <c r="I2106" s="253" t="s">
        <v>3082</v>
      </c>
      <c r="J2106" s="75">
        <v>45187</v>
      </c>
      <c r="K2106" s="75">
        <v>45187</v>
      </c>
      <c r="L2106" s="256">
        <v>0.58753116999999999</v>
      </c>
      <c r="M2106" s="251">
        <v>0.58753116999999999</v>
      </c>
    </row>
    <row r="2107" spans="1:13">
      <c r="A2107" s="55" t="str">
        <f t="shared" si="32"/>
        <v>Y0BLDDI</v>
      </c>
      <c r="B2107" s="55" t="s">
        <v>2899</v>
      </c>
      <c r="C2107" s="55" t="s">
        <v>4304</v>
      </c>
      <c r="D2107" s="55"/>
      <c r="G2107" s="250">
        <v>2105</v>
      </c>
      <c r="H2107" s="253">
        <v>125</v>
      </c>
      <c r="I2107" s="253" t="s">
        <v>3100</v>
      </c>
      <c r="J2107" s="75">
        <v>45187</v>
      </c>
      <c r="K2107" s="75">
        <v>45187</v>
      </c>
      <c r="L2107" s="256">
        <v>5.3282599999999996E-3</v>
      </c>
      <c r="M2107" s="251">
        <v>5.3282599999999996E-3</v>
      </c>
    </row>
    <row r="2108" spans="1:13">
      <c r="A2108" s="55" t="str">
        <f t="shared" si="32"/>
        <v>Y0ESDDD</v>
      </c>
      <c r="B2108" s="55" t="s">
        <v>1940</v>
      </c>
      <c r="C2108" s="55" t="s">
        <v>1954</v>
      </c>
      <c r="D2108" s="55"/>
      <c r="G2108" s="250">
        <v>2106</v>
      </c>
      <c r="H2108" s="253" t="s">
        <v>477</v>
      </c>
      <c r="I2108" s="253" t="s">
        <v>3071</v>
      </c>
      <c r="J2108" s="75">
        <v>45187</v>
      </c>
      <c r="K2108" s="75">
        <v>45187</v>
      </c>
      <c r="L2108" s="256">
        <v>0.18090192999999999</v>
      </c>
      <c r="M2108" s="251">
        <v>0.18090192999999999</v>
      </c>
    </row>
    <row r="2109" spans="1:13">
      <c r="A2109" s="55" t="str">
        <f t="shared" si="32"/>
        <v>Y0ESIDD</v>
      </c>
      <c r="B2109" s="55" t="s">
        <v>1940</v>
      </c>
      <c r="C2109" s="55" t="s">
        <v>67</v>
      </c>
      <c r="D2109" s="55"/>
      <c r="G2109" s="250">
        <v>2107</v>
      </c>
      <c r="H2109" s="253" t="s">
        <v>483</v>
      </c>
      <c r="I2109" s="253" t="s">
        <v>3076</v>
      </c>
      <c r="J2109" s="75">
        <v>45187</v>
      </c>
      <c r="K2109" s="75">
        <v>45187</v>
      </c>
      <c r="L2109" s="256">
        <v>0.27783475000000002</v>
      </c>
      <c r="M2109" s="251">
        <v>0.27783475000000002</v>
      </c>
    </row>
    <row r="2110" spans="1:13">
      <c r="A2110" s="55" t="str">
        <f t="shared" si="32"/>
        <v>Y0ESSDD</v>
      </c>
      <c r="B2110" s="55" t="s">
        <v>1940</v>
      </c>
      <c r="C2110" s="55" t="s">
        <v>1971</v>
      </c>
      <c r="D2110" s="55"/>
      <c r="G2110" s="250">
        <v>2108</v>
      </c>
      <c r="H2110" s="253" t="s">
        <v>491</v>
      </c>
      <c r="I2110" s="253" t="s">
        <v>3075</v>
      </c>
      <c r="J2110" s="75">
        <v>45187</v>
      </c>
      <c r="K2110" s="75">
        <v>45187</v>
      </c>
      <c r="L2110" s="251">
        <v>0.18142462000000001</v>
      </c>
      <c r="M2110" s="251">
        <v>0.18142462000000001</v>
      </c>
    </row>
    <row r="2111" spans="1:13">
      <c r="A2111" s="55" t="str">
        <f t="shared" si="32"/>
        <v>Y0BLDDD</v>
      </c>
      <c r="B2111" s="55" t="s">
        <v>2899</v>
      </c>
      <c r="C2111" s="55" t="s">
        <v>1954</v>
      </c>
      <c r="D2111" s="55"/>
      <c r="G2111" s="250">
        <v>2109</v>
      </c>
      <c r="H2111" s="253" t="s">
        <v>3462</v>
      </c>
      <c r="I2111" s="253" t="s">
        <v>3096</v>
      </c>
      <c r="J2111" s="75">
        <v>45187</v>
      </c>
      <c r="K2111" s="75">
        <v>45187</v>
      </c>
      <c r="L2111" s="256">
        <v>5.5958600000000002E-3</v>
      </c>
      <c r="M2111" s="251">
        <v>5.5958600000000002E-3</v>
      </c>
    </row>
    <row r="2112" spans="1:13">
      <c r="A2112" s="55" t="str">
        <f t="shared" si="32"/>
        <v>Y0EERDD</v>
      </c>
      <c r="B2112" s="55" t="s">
        <v>1945</v>
      </c>
      <c r="C2112" s="55" t="s">
        <v>58</v>
      </c>
      <c r="D2112" s="55"/>
      <c r="G2112" s="250">
        <v>2110</v>
      </c>
      <c r="H2112" s="253" t="s">
        <v>1343</v>
      </c>
      <c r="I2112" s="253" t="s">
        <v>3086</v>
      </c>
      <c r="J2112" s="75">
        <v>45187</v>
      </c>
      <c r="K2112" s="75">
        <v>45187</v>
      </c>
      <c r="L2112" s="256">
        <v>0.53869268000000003</v>
      </c>
      <c r="M2112" s="251">
        <v>0.53869268000000003</v>
      </c>
    </row>
    <row r="2113" spans="1:13">
      <c r="A2113" s="55" t="str">
        <f t="shared" si="32"/>
        <v>Y0ECDDD</v>
      </c>
      <c r="B2113" s="55" t="s">
        <v>1953</v>
      </c>
      <c r="C2113" s="55" t="s">
        <v>1954</v>
      </c>
      <c r="D2113" s="55"/>
      <c r="G2113" s="250">
        <v>2111</v>
      </c>
      <c r="H2113" s="253" t="s">
        <v>1161</v>
      </c>
      <c r="I2113" s="253" t="s">
        <v>3062</v>
      </c>
      <c r="J2113" s="75">
        <v>45188</v>
      </c>
      <c r="K2113" s="75">
        <v>45188</v>
      </c>
      <c r="L2113" s="256">
        <v>0.20034668</v>
      </c>
      <c r="M2113" s="251">
        <v>0.20034668</v>
      </c>
    </row>
    <row r="2114" spans="1:13">
      <c r="A2114" s="55" t="str">
        <f t="shared" si="32"/>
        <v>IgnoreIgnore</v>
      </c>
      <c r="B2114" s="55" t="s">
        <v>1291</v>
      </c>
      <c r="C2114" s="55" t="s">
        <v>1291</v>
      </c>
      <c r="D2114" s="55"/>
      <c r="G2114" s="250">
        <v>2112</v>
      </c>
      <c r="H2114" s="253" t="s">
        <v>4315</v>
      </c>
      <c r="I2114" s="253" t="s">
        <v>4316</v>
      </c>
      <c r="J2114" s="75">
        <v>45188</v>
      </c>
      <c r="K2114" s="75">
        <v>45188</v>
      </c>
      <c r="L2114" s="251">
        <v>1.60240578</v>
      </c>
      <c r="M2114" s="251">
        <v>1.60240578</v>
      </c>
    </row>
    <row r="2115" spans="1:13">
      <c r="A2115" s="55" t="str">
        <f t="shared" si="32"/>
        <v>Y0ESDWD</v>
      </c>
      <c r="B2115" s="55" t="s">
        <v>1940</v>
      </c>
      <c r="C2115" s="55" t="s">
        <v>1946</v>
      </c>
      <c r="D2115" s="55"/>
      <c r="G2115" s="250">
        <v>2113</v>
      </c>
      <c r="H2115" s="253" t="s">
        <v>508</v>
      </c>
      <c r="I2115" s="253" t="s">
        <v>3073</v>
      </c>
      <c r="J2115" s="75">
        <v>45188</v>
      </c>
      <c r="K2115" s="75">
        <v>45188</v>
      </c>
      <c r="L2115" s="256">
        <v>1.60240578</v>
      </c>
      <c r="M2115" s="251">
        <v>1.60240578</v>
      </c>
    </row>
    <row r="2116" spans="1:13">
      <c r="A2116" s="55" t="str">
        <f t="shared" ref="A2116:A2179" si="33">+B2116&amp;C2116</f>
        <v>IgnoreIgnore</v>
      </c>
      <c r="B2116" s="55" t="s">
        <v>1291</v>
      </c>
      <c r="C2116" s="55" t="s">
        <v>1291</v>
      </c>
      <c r="D2116" s="55"/>
      <c r="G2116" s="250">
        <v>2114</v>
      </c>
      <c r="H2116" s="253" t="s">
        <v>4309</v>
      </c>
      <c r="I2116" s="253" t="s">
        <v>4310</v>
      </c>
      <c r="J2116" s="75">
        <v>45188</v>
      </c>
      <c r="K2116" s="75">
        <v>45188</v>
      </c>
      <c r="L2116" s="256">
        <v>1.46371885</v>
      </c>
      <c r="M2116" s="251">
        <v>1.46371885</v>
      </c>
    </row>
    <row r="2117" spans="1:13">
      <c r="A2117" s="55" t="str">
        <f t="shared" si="33"/>
        <v>Y0ECRDD</v>
      </c>
      <c r="B2117" s="55" t="s">
        <v>1953</v>
      </c>
      <c r="C2117" s="55" t="s">
        <v>58</v>
      </c>
      <c r="D2117" s="55"/>
      <c r="G2117" s="250">
        <v>2115</v>
      </c>
      <c r="H2117" s="253" t="s">
        <v>1157</v>
      </c>
      <c r="I2117" s="253" t="s">
        <v>3066</v>
      </c>
      <c r="J2117" s="75">
        <v>45188</v>
      </c>
      <c r="K2117" s="75">
        <v>45188</v>
      </c>
      <c r="L2117" s="256">
        <v>0.18078906</v>
      </c>
      <c r="M2117" s="251">
        <v>0.18078906</v>
      </c>
    </row>
    <row r="2118" spans="1:13">
      <c r="A2118" s="55" t="str">
        <f t="shared" si="33"/>
        <v>Y0ECRWD</v>
      </c>
      <c r="B2118" s="55" t="s">
        <v>1953</v>
      </c>
      <c r="C2118" s="55" t="s">
        <v>59</v>
      </c>
      <c r="D2118" s="55"/>
      <c r="G2118" s="250">
        <v>2116</v>
      </c>
      <c r="H2118" s="253" t="s">
        <v>1171</v>
      </c>
      <c r="I2118" s="253" t="s">
        <v>3069</v>
      </c>
      <c r="J2118" s="75">
        <v>45188</v>
      </c>
      <c r="K2118" s="75">
        <v>45188</v>
      </c>
      <c r="L2118" s="256">
        <v>1.26143604</v>
      </c>
      <c r="M2118" s="251">
        <v>1.26143604</v>
      </c>
    </row>
    <row r="2119" spans="1:13">
      <c r="A2119" s="55" t="str">
        <f t="shared" si="33"/>
        <v>Y0ESSWD</v>
      </c>
      <c r="B2119" s="55" t="s">
        <v>1940</v>
      </c>
      <c r="C2119" s="55" t="s">
        <v>1975</v>
      </c>
      <c r="D2119" s="55"/>
      <c r="G2119" s="250">
        <v>2117</v>
      </c>
      <c r="H2119" s="253" t="s">
        <v>495</v>
      </c>
      <c r="I2119" s="253" t="s">
        <v>3081</v>
      </c>
      <c r="J2119" s="75">
        <v>45188</v>
      </c>
      <c r="K2119" s="75">
        <v>45188</v>
      </c>
      <c r="L2119" s="256">
        <v>1.3227823400000001</v>
      </c>
      <c r="M2119" s="251">
        <v>1.3227823400000001</v>
      </c>
    </row>
    <row r="2120" spans="1:13">
      <c r="A2120" s="55" t="str">
        <f t="shared" si="33"/>
        <v>Y0ESRDD</v>
      </c>
      <c r="B2120" s="55" t="s">
        <v>1940</v>
      </c>
      <c r="C2120" s="55" t="s">
        <v>58</v>
      </c>
      <c r="D2120" s="55"/>
      <c r="G2120" s="250">
        <v>2118</v>
      </c>
      <c r="H2120" s="253" t="s">
        <v>474</v>
      </c>
      <c r="I2120" s="253" t="s">
        <v>3077</v>
      </c>
      <c r="J2120" s="75">
        <v>45188</v>
      </c>
      <c r="K2120" s="75">
        <v>45188</v>
      </c>
      <c r="L2120" s="256">
        <v>0.18630536</v>
      </c>
      <c r="M2120" s="251">
        <v>0.18630536</v>
      </c>
    </row>
    <row r="2121" spans="1:13">
      <c r="A2121" s="55" t="str">
        <f t="shared" si="33"/>
        <v>Y0ESDDD</v>
      </c>
      <c r="B2121" s="55" t="s">
        <v>1940</v>
      </c>
      <c r="C2121" s="55" t="s">
        <v>1954</v>
      </c>
      <c r="D2121" s="55"/>
      <c r="G2121" s="250">
        <v>2119</v>
      </c>
      <c r="H2121" s="253" t="s">
        <v>477</v>
      </c>
      <c r="I2121" s="253" t="s">
        <v>3071</v>
      </c>
      <c r="J2121" s="75">
        <v>45188</v>
      </c>
      <c r="K2121" s="75">
        <v>45188</v>
      </c>
      <c r="L2121" s="251">
        <v>0.18899631</v>
      </c>
      <c r="M2121" s="251">
        <v>0.18899631</v>
      </c>
    </row>
    <row r="2122" spans="1:13">
      <c r="A2122" s="55" t="str">
        <f t="shared" si="33"/>
        <v>Y0ESIDD</v>
      </c>
      <c r="B2122" s="55" t="s">
        <v>1940</v>
      </c>
      <c r="C2122" s="55" t="s">
        <v>67</v>
      </c>
      <c r="D2122" s="55"/>
      <c r="G2122" s="250">
        <v>2120</v>
      </c>
      <c r="H2122" s="253" t="s">
        <v>483</v>
      </c>
      <c r="I2122" s="253" t="s">
        <v>3076</v>
      </c>
      <c r="J2122" s="75">
        <v>45188</v>
      </c>
      <c r="K2122" s="75">
        <v>45188</v>
      </c>
      <c r="L2122" s="251">
        <v>0.29039427000000001</v>
      </c>
      <c r="M2122" s="251">
        <v>0.29039427000000001</v>
      </c>
    </row>
    <row r="2123" spans="1:13">
      <c r="A2123" s="55" t="str">
        <f t="shared" si="33"/>
        <v>IgnoreIgnore</v>
      </c>
      <c r="B2123" s="55" t="s">
        <v>1291</v>
      </c>
      <c r="C2123" s="55" t="s">
        <v>1291</v>
      </c>
      <c r="D2123" s="55"/>
      <c r="G2123" s="250">
        <v>2121</v>
      </c>
      <c r="H2123" s="253" t="s">
        <v>4311</v>
      </c>
      <c r="I2123" s="253" t="s">
        <v>4312</v>
      </c>
      <c r="J2123" s="75">
        <v>45188</v>
      </c>
      <c r="K2123" s="75">
        <v>45188</v>
      </c>
      <c r="L2123" s="256">
        <v>1.26143604</v>
      </c>
      <c r="M2123" s="251">
        <v>1.26143604</v>
      </c>
    </row>
    <row r="2124" spans="1:13">
      <c r="A2124" s="55" t="str">
        <f t="shared" si="33"/>
        <v>IgnoreIgnore</v>
      </c>
      <c r="B2124" s="55" t="s">
        <v>1291</v>
      </c>
      <c r="C2124" s="55" t="s">
        <v>1291</v>
      </c>
      <c r="D2124" s="55"/>
      <c r="G2124" s="250">
        <v>2122</v>
      </c>
      <c r="H2124" s="253" t="s">
        <v>4313</v>
      </c>
      <c r="I2124" s="253" t="s">
        <v>4314</v>
      </c>
      <c r="J2124" s="75">
        <v>45188</v>
      </c>
      <c r="K2124" s="75">
        <v>45188</v>
      </c>
      <c r="L2124" s="256">
        <v>1.28625272</v>
      </c>
      <c r="M2124" s="251">
        <v>1.28625272</v>
      </c>
    </row>
    <row r="2125" spans="1:13">
      <c r="A2125" s="55" t="str">
        <f t="shared" si="33"/>
        <v>Y0ESRWD</v>
      </c>
      <c r="B2125" s="55" t="s">
        <v>1940</v>
      </c>
      <c r="C2125" s="55" t="s">
        <v>59</v>
      </c>
      <c r="D2125" s="55"/>
      <c r="G2125" s="250">
        <v>2123</v>
      </c>
      <c r="H2125" s="253" t="s">
        <v>506</v>
      </c>
      <c r="I2125" s="253" t="s">
        <v>3080</v>
      </c>
      <c r="J2125" s="75">
        <v>45188</v>
      </c>
      <c r="K2125" s="75">
        <v>45188</v>
      </c>
      <c r="L2125" s="256">
        <v>1.46371885</v>
      </c>
      <c r="M2125" s="251">
        <v>1.46371885</v>
      </c>
    </row>
    <row r="2126" spans="1:13">
      <c r="A2126" s="55" t="str">
        <f t="shared" si="33"/>
        <v>Y0ESSDD</v>
      </c>
      <c r="B2126" s="55" t="s">
        <v>1940</v>
      </c>
      <c r="C2126" s="55" t="s">
        <v>1971</v>
      </c>
      <c r="D2126" s="55"/>
      <c r="G2126" s="250">
        <v>2124</v>
      </c>
      <c r="H2126" s="253" t="s">
        <v>491</v>
      </c>
      <c r="I2126" s="253" t="s">
        <v>3075</v>
      </c>
      <c r="J2126" s="75">
        <v>45188</v>
      </c>
      <c r="K2126" s="75">
        <v>45188</v>
      </c>
      <c r="L2126" s="256">
        <v>0.18966357</v>
      </c>
      <c r="M2126" s="251">
        <v>0.18966357</v>
      </c>
    </row>
    <row r="2127" spans="1:13">
      <c r="A2127" s="55" t="str">
        <f t="shared" si="33"/>
        <v>Y0ECDWD</v>
      </c>
      <c r="B2127" s="55" t="s">
        <v>1953</v>
      </c>
      <c r="C2127" s="55" t="s">
        <v>1946</v>
      </c>
      <c r="D2127" s="55"/>
      <c r="G2127" s="250">
        <v>2125</v>
      </c>
      <c r="H2127" s="253" t="s">
        <v>1173</v>
      </c>
      <c r="I2127" s="253" t="s">
        <v>3065</v>
      </c>
      <c r="J2127" s="75">
        <v>45188</v>
      </c>
      <c r="K2127" s="75">
        <v>45188</v>
      </c>
      <c r="L2127" s="256">
        <v>1.28625272</v>
      </c>
      <c r="M2127" s="251">
        <v>1.28625272</v>
      </c>
    </row>
    <row r="2128" spans="1:13">
      <c r="A2128" s="55" t="str">
        <f t="shared" si="33"/>
        <v>Y0ECDDD</v>
      </c>
      <c r="B2128" s="55" t="s">
        <v>1953</v>
      </c>
      <c r="C2128" s="55" t="s">
        <v>1954</v>
      </c>
      <c r="D2128" s="55"/>
      <c r="G2128" s="250">
        <v>2126</v>
      </c>
      <c r="H2128" s="253" t="s">
        <v>1161</v>
      </c>
      <c r="I2128" s="253" t="s">
        <v>3062</v>
      </c>
      <c r="J2128" s="75">
        <v>45189</v>
      </c>
      <c r="K2128" s="75">
        <v>45189</v>
      </c>
      <c r="L2128" s="256">
        <v>0.18009465</v>
      </c>
      <c r="M2128" s="251">
        <v>0.18009465</v>
      </c>
    </row>
    <row r="2129" spans="1:13">
      <c r="A2129" s="55" t="str">
        <f t="shared" si="33"/>
        <v>Y0BLWD</v>
      </c>
      <c r="B2129" s="55" t="s">
        <v>2899</v>
      </c>
      <c r="C2129" s="55" t="s">
        <v>47</v>
      </c>
      <c r="D2129" s="55"/>
      <c r="G2129" s="250">
        <v>2127</v>
      </c>
      <c r="H2129" s="253">
        <v>126</v>
      </c>
      <c r="I2129" s="253" t="s">
        <v>3103</v>
      </c>
      <c r="J2129" s="75">
        <v>45189</v>
      </c>
      <c r="K2129" s="75">
        <v>45189</v>
      </c>
      <c r="L2129" s="256">
        <v>1.8080200000000001E-2</v>
      </c>
      <c r="M2129" s="251">
        <v>1.8080200000000001E-2</v>
      </c>
    </row>
    <row r="2130" spans="1:13">
      <c r="A2130" s="55" t="str">
        <f t="shared" si="33"/>
        <v>Y0EERWD</v>
      </c>
      <c r="B2130" s="55" t="s">
        <v>1945</v>
      </c>
      <c r="C2130" s="55" t="s">
        <v>59</v>
      </c>
      <c r="D2130" s="55"/>
      <c r="G2130" s="250">
        <v>2128</v>
      </c>
      <c r="H2130" s="253" t="s">
        <v>1358</v>
      </c>
      <c r="I2130" s="253" t="s">
        <v>3089</v>
      </c>
      <c r="J2130" s="75">
        <v>45189</v>
      </c>
      <c r="K2130" s="75">
        <v>45189</v>
      </c>
      <c r="L2130" s="251">
        <v>1.45616097</v>
      </c>
      <c r="M2130" s="251">
        <v>1.45616097</v>
      </c>
    </row>
    <row r="2131" spans="1:13">
      <c r="A2131" s="55" t="str">
        <f t="shared" si="33"/>
        <v>Y0ECRDD</v>
      </c>
      <c r="B2131" s="55" t="s">
        <v>1953</v>
      </c>
      <c r="C2131" s="55" t="s">
        <v>58</v>
      </c>
      <c r="D2131" s="55"/>
      <c r="G2131" s="250">
        <v>2129</v>
      </c>
      <c r="H2131" s="253" t="s">
        <v>1157</v>
      </c>
      <c r="I2131" s="253" t="s">
        <v>3066</v>
      </c>
      <c r="J2131" s="75">
        <v>45189</v>
      </c>
      <c r="K2131" s="75">
        <v>45189</v>
      </c>
      <c r="L2131" s="256">
        <v>0.17743892</v>
      </c>
      <c r="M2131" s="251">
        <v>0.17743892</v>
      </c>
    </row>
    <row r="2132" spans="1:13">
      <c r="A2132" s="55" t="str">
        <f t="shared" si="33"/>
        <v>Y0EEDDD</v>
      </c>
      <c r="B2132" s="55" t="s">
        <v>1945</v>
      </c>
      <c r="C2132" s="55" t="s">
        <v>1954</v>
      </c>
      <c r="D2132" s="55"/>
      <c r="G2132" s="250">
        <v>2130</v>
      </c>
      <c r="H2132" s="253" t="s">
        <v>1348</v>
      </c>
      <c r="I2132" s="253" t="s">
        <v>3082</v>
      </c>
      <c r="J2132" s="75">
        <v>45189</v>
      </c>
      <c r="K2132" s="75">
        <v>45189</v>
      </c>
      <c r="L2132" s="256">
        <v>0.39927898000000001</v>
      </c>
      <c r="M2132" s="251">
        <v>0.39927898000000001</v>
      </c>
    </row>
    <row r="2133" spans="1:13">
      <c r="A2133" s="55" t="str">
        <f t="shared" si="33"/>
        <v>Y0EERDD</v>
      </c>
      <c r="B2133" s="55" t="s">
        <v>1945</v>
      </c>
      <c r="C2133" s="55" t="s">
        <v>58</v>
      </c>
      <c r="D2133" s="55"/>
      <c r="G2133" s="250">
        <v>2131</v>
      </c>
      <c r="H2133" s="253" t="s">
        <v>1343</v>
      </c>
      <c r="I2133" s="253" t="s">
        <v>3086</v>
      </c>
      <c r="J2133" s="75">
        <v>45189</v>
      </c>
      <c r="K2133" s="75">
        <v>45189</v>
      </c>
      <c r="L2133" s="256">
        <v>0.36667399000000001</v>
      </c>
      <c r="M2133" s="251">
        <v>0.36667399000000001</v>
      </c>
    </row>
    <row r="2134" spans="1:13">
      <c r="A2134" s="55" t="str">
        <f t="shared" si="33"/>
        <v>Y0ESRDD</v>
      </c>
      <c r="B2134" s="55" t="s">
        <v>1940</v>
      </c>
      <c r="C2134" s="55" t="s">
        <v>58</v>
      </c>
      <c r="D2134" s="55"/>
      <c r="G2134" s="250">
        <v>2132</v>
      </c>
      <c r="H2134" s="253" t="s">
        <v>474</v>
      </c>
      <c r="I2134" s="253" t="s">
        <v>3077</v>
      </c>
      <c r="J2134" s="75">
        <v>45189</v>
      </c>
      <c r="K2134" s="75">
        <v>45189</v>
      </c>
      <c r="L2134" s="256">
        <v>0.18634510000000001</v>
      </c>
      <c r="M2134" s="251">
        <v>0.18634510000000001</v>
      </c>
    </row>
    <row r="2135" spans="1:13">
      <c r="A2135" s="55" t="str">
        <f t="shared" si="33"/>
        <v>Y0ESDDD</v>
      </c>
      <c r="B2135" s="55" t="s">
        <v>1940</v>
      </c>
      <c r="C2135" s="55" t="s">
        <v>1954</v>
      </c>
      <c r="D2135" s="55"/>
      <c r="G2135" s="250">
        <v>2133</v>
      </c>
      <c r="H2135" s="253" t="s">
        <v>477</v>
      </c>
      <c r="I2135" s="253" t="s">
        <v>3071</v>
      </c>
      <c r="J2135" s="75">
        <v>45189</v>
      </c>
      <c r="K2135" s="75">
        <v>45189</v>
      </c>
      <c r="L2135" s="256">
        <v>0.18898793</v>
      </c>
      <c r="M2135" s="251">
        <v>0.18898793</v>
      </c>
    </row>
    <row r="2136" spans="1:13">
      <c r="A2136" s="55" t="str">
        <f t="shared" si="33"/>
        <v>Y0ESIDD</v>
      </c>
      <c r="B2136" s="55" t="s">
        <v>1940</v>
      </c>
      <c r="C2136" s="55" t="s">
        <v>67</v>
      </c>
      <c r="D2136" s="55"/>
      <c r="G2136" s="250">
        <v>2134</v>
      </c>
      <c r="H2136" s="253" t="s">
        <v>483</v>
      </c>
      <c r="I2136" s="253" t="s">
        <v>3076</v>
      </c>
      <c r="J2136" s="75">
        <v>45189</v>
      </c>
      <c r="K2136" s="75">
        <v>45189</v>
      </c>
      <c r="L2136" s="256">
        <v>0.29039427000000001</v>
      </c>
      <c r="M2136" s="251">
        <v>0.29039427000000001</v>
      </c>
    </row>
    <row r="2137" spans="1:13">
      <c r="A2137" s="55" t="str">
        <f t="shared" si="33"/>
        <v>Y0ESSDD</v>
      </c>
      <c r="B2137" s="55" t="s">
        <v>1940</v>
      </c>
      <c r="C2137" s="55" t="s">
        <v>1971</v>
      </c>
      <c r="D2137" s="55"/>
      <c r="G2137" s="250">
        <v>2135</v>
      </c>
      <c r="H2137" s="254" t="s">
        <v>491</v>
      </c>
      <c r="I2137" s="253" t="s">
        <v>3075</v>
      </c>
      <c r="J2137" s="75">
        <v>45189</v>
      </c>
      <c r="K2137" s="75">
        <v>45189</v>
      </c>
      <c r="L2137" s="256">
        <v>0.18965525999999999</v>
      </c>
      <c r="M2137" s="251">
        <v>0.18965525999999999</v>
      </c>
    </row>
    <row r="2138" spans="1:13">
      <c r="A2138" s="55" t="str">
        <f t="shared" si="33"/>
        <v>Y0AIDDD</v>
      </c>
      <c r="B2138" s="55" t="s">
        <v>2891</v>
      </c>
      <c r="C2138" s="55" t="s">
        <v>1954</v>
      </c>
      <c r="D2138" s="55"/>
      <c r="G2138" s="250">
        <v>2136</v>
      </c>
      <c r="H2138" s="254" t="s">
        <v>3468</v>
      </c>
      <c r="I2138" s="253" t="s">
        <v>3145</v>
      </c>
      <c r="J2138" s="75">
        <v>45189</v>
      </c>
      <c r="K2138" s="75">
        <v>45189</v>
      </c>
      <c r="L2138" s="256">
        <v>6.2916500000000002E-3</v>
      </c>
      <c r="M2138" s="251">
        <v>6.2916500000000002E-3</v>
      </c>
    </row>
    <row r="2139" spans="1:13">
      <c r="A2139" s="55" t="str">
        <f t="shared" si="33"/>
        <v>Y0AIDWD</v>
      </c>
      <c r="B2139" s="55" t="s">
        <v>2891</v>
      </c>
      <c r="C2139" s="55" t="s">
        <v>1946</v>
      </c>
      <c r="D2139" s="55"/>
      <c r="G2139" s="250">
        <v>2137</v>
      </c>
      <c r="H2139" s="253" t="s">
        <v>3486</v>
      </c>
      <c r="I2139" s="253" t="s">
        <v>3148</v>
      </c>
      <c r="J2139" s="75">
        <v>45189</v>
      </c>
      <c r="K2139" s="75">
        <v>45189</v>
      </c>
      <c r="L2139" s="256">
        <v>2.4281380000000002E-2</v>
      </c>
      <c r="M2139" s="251">
        <v>2.4281380000000002E-2</v>
      </c>
    </row>
    <row r="2140" spans="1:13">
      <c r="A2140" s="55" t="str">
        <f t="shared" si="33"/>
        <v>Y0BLDDD</v>
      </c>
      <c r="B2140" s="55" t="s">
        <v>2899</v>
      </c>
      <c r="C2140" s="55" t="s">
        <v>1954</v>
      </c>
      <c r="D2140" s="55"/>
      <c r="G2140" s="250">
        <v>2138</v>
      </c>
      <c r="H2140" s="253" t="s">
        <v>3462</v>
      </c>
      <c r="I2140" s="253" t="s">
        <v>3096</v>
      </c>
      <c r="J2140" s="75">
        <v>45189</v>
      </c>
      <c r="K2140" s="75">
        <v>45189</v>
      </c>
      <c r="L2140" s="256">
        <v>3.9738500000000001E-3</v>
      </c>
      <c r="M2140" s="251">
        <v>3.9738500000000001E-3</v>
      </c>
    </row>
    <row r="2141" spans="1:13">
      <c r="A2141" s="55" t="str">
        <f t="shared" si="33"/>
        <v>Y0BLDWD</v>
      </c>
      <c r="B2141" s="55" t="s">
        <v>2899</v>
      </c>
      <c r="C2141" s="55" t="s">
        <v>1946</v>
      </c>
      <c r="D2141" s="55"/>
      <c r="G2141" s="250">
        <v>2139</v>
      </c>
      <c r="H2141" s="253" t="s">
        <v>3495</v>
      </c>
      <c r="I2141" s="253" t="s">
        <v>3099</v>
      </c>
      <c r="J2141" s="75">
        <v>45189</v>
      </c>
      <c r="K2141" s="75">
        <v>45189</v>
      </c>
      <c r="L2141" s="256">
        <v>1.9066389999999999E-2</v>
      </c>
      <c r="M2141" s="251">
        <v>1.9066389999999999E-2</v>
      </c>
    </row>
    <row r="2142" spans="1:13">
      <c r="A2142" s="55" t="str">
        <f t="shared" si="33"/>
        <v>Y0AISWD</v>
      </c>
      <c r="B2142" s="55" t="s">
        <v>2891</v>
      </c>
      <c r="C2142" s="55" t="s">
        <v>1975</v>
      </c>
      <c r="D2142" s="55"/>
      <c r="G2142" s="250">
        <v>2140</v>
      </c>
      <c r="H2142" s="253" t="s">
        <v>3491</v>
      </c>
      <c r="I2142" s="253" t="s">
        <v>3152</v>
      </c>
      <c r="J2142" s="75">
        <v>45189</v>
      </c>
      <c r="K2142" s="75">
        <v>45189</v>
      </c>
      <c r="L2142" s="256">
        <v>2.3355000000000001E-2</v>
      </c>
      <c r="M2142" s="251">
        <v>2.3355000000000001E-2</v>
      </c>
    </row>
    <row r="2143" spans="1:13">
      <c r="A2143" s="55" t="str">
        <f t="shared" si="33"/>
        <v>Y0AISDD</v>
      </c>
      <c r="B2143" s="55" t="s">
        <v>2891</v>
      </c>
      <c r="C2143" s="55" t="s">
        <v>1971</v>
      </c>
      <c r="D2143" s="55"/>
      <c r="G2143" s="250">
        <v>2141</v>
      </c>
      <c r="H2143" s="253" t="s">
        <v>3465</v>
      </c>
      <c r="I2143" s="253" t="s">
        <v>3149</v>
      </c>
      <c r="J2143" s="75">
        <v>45189</v>
      </c>
      <c r="K2143" s="75">
        <v>45189</v>
      </c>
      <c r="L2143" s="251">
        <v>5.5589999999999997E-3</v>
      </c>
      <c r="M2143" s="251">
        <v>5.5589999999999997E-3</v>
      </c>
    </row>
    <row r="2144" spans="1:13">
      <c r="A2144" s="55" t="str">
        <f t="shared" si="33"/>
        <v>Y0BLDDI</v>
      </c>
      <c r="B2144" s="55" t="s">
        <v>2899</v>
      </c>
      <c r="C2144" s="55" t="s">
        <v>4304</v>
      </c>
      <c r="D2144" s="55"/>
      <c r="G2144" s="250">
        <v>2142</v>
      </c>
      <c r="H2144" s="253">
        <v>125</v>
      </c>
      <c r="I2144" s="253" t="s">
        <v>3100</v>
      </c>
      <c r="J2144" s="75">
        <v>45189</v>
      </c>
      <c r="K2144" s="75">
        <v>45189</v>
      </c>
      <c r="L2144" s="256">
        <v>3.7959999999999999E-3</v>
      </c>
      <c r="M2144" s="251">
        <v>3.7959999999999999E-3</v>
      </c>
    </row>
    <row r="2145" spans="1:13">
      <c r="A2145" s="55" t="str">
        <f t="shared" si="33"/>
        <v>Y0EEDWD</v>
      </c>
      <c r="B2145" s="55" t="s">
        <v>1945</v>
      </c>
      <c r="C2145" s="55" t="s">
        <v>1946</v>
      </c>
      <c r="D2145" s="55"/>
      <c r="G2145" s="250">
        <v>2143</v>
      </c>
      <c r="H2145" s="253" t="s">
        <v>1360</v>
      </c>
      <c r="I2145" s="253" t="s">
        <v>3085</v>
      </c>
      <c r="J2145" s="75">
        <v>45189</v>
      </c>
      <c r="K2145" s="75">
        <v>45189</v>
      </c>
      <c r="L2145" s="256">
        <v>1.4658849899999999</v>
      </c>
      <c r="M2145" s="251">
        <v>1.4658849899999999</v>
      </c>
    </row>
    <row r="2146" spans="1:13">
      <c r="A2146" s="55" t="str">
        <f t="shared" si="33"/>
        <v>Y0ECRDD</v>
      </c>
      <c r="B2146" s="55" t="s">
        <v>1953</v>
      </c>
      <c r="C2146" s="55" t="s">
        <v>58</v>
      </c>
      <c r="D2146" s="55"/>
      <c r="G2146" s="250">
        <v>2144</v>
      </c>
      <c r="H2146" s="253" t="s">
        <v>1157</v>
      </c>
      <c r="I2146" s="253" t="s">
        <v>3066</v>
      </c>
      <c r="J2146" s="75">
        <v>45190</v>
      </c>
      <c r="K2146" s="75">
        <v>45190</v>
      </c>
      <c r="L2146" s="256">
        <v>0.17597288999999999</v>
      </c>
      <c r="M2146" s="251">
        <v>0.17597288999999999</v>
      </c>
    </row>
    <row r="2147" spans="1:13">
      <c r="A2147" s="55" t="str">
        <f t="shared" si="33"/>
        <v>Y0ECDDD</v>
      </c>
      <c r="B2147" s="55" t="s">
        <v>1953</v>
      </c>
      <c r="C2147" s="55" t="s">
        <v>1954</v>
      </c>
      <c r="D2147" s="55"/>
      <c r="G2147" s="250">
        <v>2145</v>
      </c>
      <c r="H2147" s="253" t="s">
        <v>1161</v>
      </c>
      <c r="I2147" s="253" t="s">
        <v>3062</v>
      </c>
      <c r="J2147" s="75">
        <v>45190</v>
      </c>
      <c r="K2147" s="75">
        <v>45190</v>
      </c>
      <c r="L2147" s="256">
        <v>0.17846005000000001</v>
      </c>
      <c r="M2147" s="251">
        <v>0.17846005000000001</v>
      </c>
    </row>
    <row r="2148" spans="1:13">
      <c r="A2148" s="55" t="str">
        <f t="shared" si="33"/>
        <v>Y0EEDDD</v>
      </c>
      <c r="B2148" s="55" t="s">
        <v>1945</v>
      </c>
      <c r="C2148" s="55" t="s">
        <v>1954</v>
      </c>
      <c r="D2148" s="55"/>
      <c r="G2148" s="250">
        <v>2146</v>
      </c>
      <c r="H2148" s="253" t="s">
        <v>1348</v>
      </c>
      <c r="I2148" s="253" t="s">
        <v>3082</v>
      </c>
      <c r="J2148" s="75">
        <v>45190</v>
      </c>
      <c r="K2148" s="75">
        <v>45190</v>
      </c>
      <c r="L2148" s="256">
        <v>0.11892551</v>
      </c>
      <c r="M2148" s="251">
        <v>0.11892551</v>
      </c>
    </row>
    <row r="2149" spans="1:13">
      <c r="A2149" s="55" t="str">
        <f t="shared" si="33"/>
        <v>Y0EERDD</v>
      </c>
      <c r="B2149" s="55" t="s">
        <v>1945</v>
      </c>
      <c r="C2149" s="55" t="s">
        <v>58</v>
      </c>
      <c r="D2149" s="55"/>
      <c r="G2149" s="250">
        <v>2147</v>
      </c>
      <c r="H2149" s="253" t="s">
        <v>1343</v>
      </c>
      <c r="I2149" s="253" t="s">
        <v>3086</v>
      </c>
      <c r="J2149" s="75">
        <v>45190</v>
      </c>
      <c r="K2149" s="75">
        <v>45190</v>
      </c>
      <c r="L2149" s="251">
        <v>0.10664147</v>
      </c>
      <c r="M2149" s="251">
        <v>0.10664147</v>
      </c>
    </row>
    <row r="2150" spans="1:13">
      <c r="A2150" s="55" t="str">
        <f t="shared" si="33"/>
        <v>Y0ESRDD</v>
      </c>
      <c r="B2150" s="55" t="s">
        <v>1940</v>
      </c>
      <c r="C2150" s="55" t="s">
        <v>58</v>
      </c>
      <c r="D2150" s="55"/>
      <c r="G2150" s="250">
        <v>2148</v>
      </c>
      <c r="H2150" s="253" t="s">
        <v>474</v>
      </c>
      <c r="I2150" s="253" t="s">
        <v>3077</v>
      </c>
      <c r="J2150" s="75">
        <v>45190</v>
      </c>
      <c r="K2150" s="75">
        <v>45190</v>
      </c>
      <c r="L2150" s="256">
        <v>0.19318625</v>
      </c>
      <c r="M2150" s="251">
        <v>0.19318625</v>
      </c>
    </row>
    <row r="2151" spans="1:13">
      <c r="A2151" s="55" t="str">
        <f t="shared" si="33"/>
        <v>Y0BLDDI</v>
      </c>
      <c r="B2151" s="55" t="s">
        <v>2899</v>
      </c>
      <c r="C2151" s="55" t="s">
        <v>4304</v>
      </c>
      <c r="D2151" s="55"/>
      <c r="G2151" s="250">
        <v>2149</v>
      </c>
      <c r="H2151" s="254">
        <v>125</v>
      </c>
      <c r="I2151" s="253" t="s">
        <v>3100</v>
      </c>
      <c r="J2151" s="75">
        <v>45190</v>
      </c>
      <c r="K2151" s="75">
        <v>45190</v>
      </c>
      <c r="L2151" s="256">
        <v>1.1542900000000001E-3</v>
      </c>
      <c r="M2151" s="251">
        <v>1.1542900000000001E-3</v>
      </c>
    </row>
    <row r="2152" spans="1:13">
      <c r="A2152" s="55" t="str">
        <f t="shared" si="33"/>
        <v>Y0ESIDD</v>
      </c>
      <c r="B2152" s="55" t="s">
        <v>1940</v>
      </c>
      <c r="C2152" s="55" t="s">
        <v>67</v>
      </c>
      <c r="D2152" s="55"/>
      <c r="G2152" s="250">
        <v>2150</v>
      </c>
      <c r="H2152" s="253" t="s">
        <v>483</v>
      </c>
      <c r="I2152" s="253" t="s">
        <v>3076</v>
      </c>
      <c r="J2152" s="75">
        <v>45190</v>
      </c>
      <c r="K2152" s="75">
        <v>45190</v>
      </c>
      <c r="L2152" s="256">
        <v>0.30138386</v>
      </c>
      <c r="M2152" s="251">
        <v>0.30138386</v>
      </c>
    </row>
    <row r="2153" spans="1:13">
      <c r="A2153" s="55" t="str">
        <f t="shared" si="33"/>
        <v>Y0ESSDD</v>
      </c>
      <c r="B2153" s="55" t="s">
        <v>1940</v>
      </c>
      <c r="C2153" s="55" t="s">
        <v>1971</v>
      </c>
      <c r="D2153" s="55"/>
      <c r="G2153" s="250">
        <v>2151</v>
      </c>
      <c r="H2153" s="253" t="s">
        <v>491</v>
      </c>
      <c r="I2153" s="253" t="s">
        <v>3075</v>
      </c>
      <c r="J2153" s="75">
        <v>45190</v>
      </c>
      <c r="K2153" s="75">
        <v>45190</v>
      </c>
      <c r="L2153" s="256">
        <v>0.19665126999999999</v>
      </c>
      <c r="M2153" s="251">
        <v>0.19665126999999999</v>
      </c>
    </row>
    <row r="2154" spans="1:13">
      <c r="A2154" s="55" t="str">
        <f t="shared" si="33"/>
        <v>Y0AIDDD</v>
      </c>
      <c r="B2154" s="55" t="s">
        <v>2891</v>
      </c>
      <c r="C2154" s="55" t="s">
        <v>1954</v>
      </c>
      <c r="D2154" s="55"/>
      <c r="G2154" s="250">
        <v>2152</v>
      </c>
      <c r="H2154" s="253" t="s">
        <v>3468</v>
      </c>
      <c r="I2154" s="253" t="s">
        <v>3145</v>
      </c>
      <c r="J2154" s="75">
        <v>45190</v>
      </c>
      <c r="K2154" s="75">
        <v>45190</v>
      </c>
      <c r="L2154" s="256">
        <v>1.0097999999999999E-3</v>
      </c>
      <c r="M2154" s="251">
        <v>1.0097999999999999E-3</v>
      </c>
    </row>
    <row r="2155" spans="1:13">
      <c r="A2155" s="55" t="str">
        <f t="shared" si="33"/>
        <v>Y0BLDDD</v>
      </c>
      <c r="B2155" s="55" t="s">
        <v>2899</v>
      </c>
      <c r="C2155" s="55" t="s">
        <v>1954</v>
      </c>
      <c r="D2155" s="55"/>
      <c r="G2155" s="250">
        <v>2153</v>
      </c>
      <c r="H2155" s="253" t="s">
        <v>3462</v>
      </c>
      <c r="I2155" s="253" t="s">
        <v>3096</v>
      </c>
      <c r="J2155" s="75">
        <v>45190</v>
      </c>
      <c r="K2155" s="75">
        <v>45190</v>
      </c>
      <c r="L2155" s="256">
        <v>1.24325E-3</v>
      </c>
      <c r="M2155" s="251">
        <v>1.24325E-3</v>
      </c>
    </row>
    <row r="2156" spans="1:13">
      <c r="A2156" s="55" t="str">
        <f t="shared" si="33"/>
        <v>Y0AISDD</v>
      </c>
      <c r="B2156" s="55" t="s">
        <v>2891</v>
      </c>
      <c r="C2156" s="55" t="s">
        <v>1971</v>
      </c>
      <c r="D2156" s="55"/>
      <c r="G2156" s="250">
        <v>2154</v>
      </c>
      <c r="H2156" s="253" t="s">
        <v>3465</v>
      </c>
      <c r="I2156" s="253" t="s">
        <v>3149</v>
      </c>
      <c r="J2156" s="75">
        <v>45190</v>
      </c>
      <c r="K2156" s="75">
        <v>45190</v>
      </c>
      <c r="L2156" s="256">
        <v>8.8849000000000003E-4</v>
      </c>
      <c r="M2156" s="251">
        <v>8.8849000000000003E-4</v>
      </c>
    </row>
    <row r="2157" spans="1:13">
      <c r="A2157" s="55" t="str">
        <f t="shared" si="33"/>
        <v>Y0ESDDD</v>
      </c>
      <c r="B2157" s="55" t="s">
        <v>1940</v>
      </c>
      <c r="C2157" s="55" t="s">
        <v>1954</v>
      </c>
      <c r="D2157" s="55"/>
      <c r="G2157" s="250">
        <v>2155</v>
      </c>
      <c r="H2157" s="253" t="s">
        <v>477</v>
      </c>
      <c r="I2157" s="253" t="s">
        <v>3071</v>
      </c>
      <c r="J2157" s="75">
        <v>45190</v>
      </c>
      <c r="K2157" s="75">
        <v>45190</v>
      </c>
      <c r="L2157" s="256">
        <v>0.19585985</v>
      </c>
      <c r="M2157" s="251">
        <v>0.19585985</v>
      </c>
    </row>
    <row r="2158" spans="1:13">
      <c r="A2158" s="55" t="str">
        <f t="shared" si="33"/>
        <v>Y0ECDDD</v>
      </c>
      <c r="B2158" s="55" t="s">
        <v>1953</v>
      </c>
      <c r="C2158" s="55" t="s">
        <v>1954</v>
      </c>
      <c r="D2158" s="55"/>
      <c r="G2158" s="250">
        <v>2156</v>
      </c>
      <c r="H2158" s="253" t="s">
        <v>1161</v>
      </c>
      <c r="I2158" s="253" t="s">
        <v>3062</v>
      </c>
      <c r="J2158" s="75">
        <v>45191</v>
      </c>
      <c r="K2158" s="75">
        <v>45191</v>
      </c>
      <c r="L2158" s="256">
        <v>0.18182673999999999</v>
      </c>
      <c r="M2158" s="251">
        <v>0.18182673999999999</v>
      </c>
    </row>
    <row r="2159" spans="1:13">
      <c r="A2159" s="55" t="str">
        <f t="shared" si="33"/>
        <v>Y0ESRDD</v>
      </c>
      <c r="B2159" s="55" t="s">
        <v>1940</v>
      </c>
      <c r="C2159" s="55" t="s">
        <v>58</v>
      </c>
      <c r="D2159" s="55"/>
      <c r="G2159" s="250">
        <v>2157</v>
      </c>
      <c r="H2159" s="253" t="s">
        <v>474</v>
      </c>
      <c r="I2159" s="253" t="s">
        <v>3077</v>
      </c>
      <c r="J2159" s="75">
        <v>45191</v>
      </c>
      <c r="K2159" s="75">
        <v>45191</v>
      </c>
      <c r="L2159" s="256">
        <v>0.17822830000000001</v>
      </c>
      <c r="M2159" s="251">
        <v>0.17822830000000001</v>
      </c>
    </row>
    <row r="2160" spans="1:13">
      <c r="A2160" s="55" t="str">
        <f t="shared" si="33"/>
        <v>Y0ECRDD</v>
      </c>
      <c r="B2160" s="55" t="s">
        <v>1953</v>
      </c>
      <c r="C2160" s="55" t="s">
        <v>58</v>
      </c>
      <c r="D2160" s="55"/>
      <c r="G2160" s="250">
        <v>2158</v>
      </c>
      <c r="H2160" s="253" t="s">
        <v>1157</v>
      </c>
      <c r="I2160" s="253" t="s">
        <v>3066</v>
      </c>
      <c r="J2160" s="75">
        <v>45191</v>
      </c>
      <c r="K2160" s="75">
        <v>45191</v>
      </c>
      <c r="L2160" s="256">
        <v>0.18100353</v>
      </c>
      <c r="M2160" s="251">
        <v>0.18100353</v>
      </c>
    </row>
    <row r="2161" spans="1:13">
      <c r="A2161" s="55" t="str">
        <f t="shared" si="33"/>
        <v>Y0EEDDD</v>
      </c>
      <c r="B2161" s="55" t="s">
        <v>1945</v>
      </c>
      <c r="C2161" s="55" t="s">
        <v>1954</v>
      </c>
      <c r="D2161" s="55"/>
      <c r="G2161" s="250">
        <v>2159</v>
      </c>
      <c r="H2161" s="253" t="s">
        <v>1348</v>
      </c>
      <c r="I2161" s="253" t="s">
        <v>3082</v>
      </c>
      <c r="J2161" s="75">
        <v>45191</v>
      </c>
      <c r="K2161" s="75">
        <v>45191</v>
      </c>
      <c r="L2161" s="256">
        <v>0.21793401000000001</v>
      </c>
      <c r="M2161" s="251">
        <v>0.21793401000000001</v>
      </c>
    </row>
    <row r="2162" spans="1:13">
      <c r="A2162" s="55" t="str">
        <f t="shared" si="33"/>
        <v>Y0EERDD</v>
      </c>
      <c r="B2162" s="55" t="s">
        <v>1945</v>
      </c>
      <c r="C2162" s="55" t="s">
        <v>58</v>
      </c>
      <c r="D2162" s="55"/>
      <c r="G2162" s="250">
        <v>2160</v>
      </c>
      <c r="H2162" s="254" t="s">
        <v>1343</v>
      </c>
      <c r="I2162" s="253" t="s">
        <v>3086</v>
      </c>
      <c r="J2162" s="75">
        <v>45191</v>
      </c>
      <c r="K2162" s="75">
        <v>45191</v>
      </c>
      <c r="L2162" s="256">
        <v>0.20116896000000001</v>
      </c>
      <c r="M2162" s="251">
        <v>0.20116896000000001</v>
      </c>
    </row>
    <row r="2163" spans="1:13">
      <c r="A2163" s="55" t="str">
        <f t="shared" si="33"/>
        <v>Y0BLDDI</v>
      </c>
      <c r="B2163" s="55" t="s">
        <v>2899</v>
      </c>
      <c r="C2163" s="55" t="s">
        <v>4304</v>
      </c>
      <c r="D2163" s="55"/>
      <c r="G2163" s="250">
        <v>2161</v>
      </c>
      <c r="H2163" s="254">
        <v>125</v>
      </c>
      <c r="I2163" s="253" t="s">
        <v>3100</v>
      </c>
      <c r="J2163" s="75">
        <v>45191</v>
      </c>
      <c r="K2163" s="75">
        <v>45191</v>
      </c>
      <c r="L2163" s="256">
        <v>2.0932799999999999E-3</v>
      </c>
      <c r="M2163" s="251">
        <v>2.0932799999999999E-3</v>
      </c>
    </row>
    <row r="2164" spans="1:13">
      <c r="A2164" s="55" t="str">
        <f t="shared" si="33"/>
        <v>Y0ESIDD</v>
      </c>
      <c r="B2164" s="55" t="s">
        <v>1940</v>
      </c>
      <c r="C2164" s="55" t="s">
        <v>67</v>
      </c>
      <c r="D2164" s="55"/>
      <c r="G2164" s="250">
        <v>2162</v>
      </c>
      <c r="H2164" s="253" t="s">
        <v>483</v>
      </c>
      <c r="I2164" s="253" t="s">
        <v>3076</v>
      </c>
      <c r="J2164" s="75">
        <v>45191</v>
      </c>
      <c r="K2164" s="75">
        <v>45191</v>
      </c>
      <c r="L2164" s="256">
        <v>0.27809640000000002</v>
      </c>
      <c r="M2164" s="251">
        <v>0.27809640000000002</v>
      </c>
    </row>
    <row r="2165" spans="1:13">
      <c r="A2165" s="55" t="str">
        <f t="shared" si="33"/>
        <v>Y0ESSDD</v>
      </c>
      <c r="B2165" s="55" t="s">
        <v>1940</v>
      </c>
      <c r="C2165" s="55" t="s">
        <v>1971</v>
      </c>
      <c r="D2165" s="55"/>
      <c r="G2165" s="250">
        <v>2163</v>
      </c>
      <c r="H2165" s="253" t="s">
        <v>491</v>
      </c>
      <c r="I2165" s="253" t="s">
        <v>3075</v>
      </c>
      <c r="J2165" s="75">
        <v>45191</v>
      </c>
      <c r="K2165" s="75">
        <v>45191</v>
      </c>
      <c r="L2165" s="256">
        <v>0.18145359</v>
      </c>
      <c r="M2165" s="251">
        <v>0.18145359</v>
      </c>
    </row>
    <row r="2166" spans="1:13">
      <c r="A2166" s="55" t="str">
        <f t="shared" si="33"/>
        <v>Y0AIDDD</v>
      </c>
      <c r="B2166" s="55" t="s">
        <v>2891</v>
      </c>
      <c r="C2166" s="55" t="s">
        <v>1954</v>
      </c>
      <c r="D2166" s="55"/>
      <c r="G2166" s="250">
        <v>2164</v>
      </c>
      <c r="H2166" s="253" t="s">
        <v>3468</v>
      </c>
      <c r="I2166" s="253" t="s">
        <v>3145</v>
      </c>
      <c r="J2166" s="75">
        <v>45191</v>
      </c>
      <c r="K2166" s="75">
        <v>45191</v>
      </c>
      <c r="L2166" s="256">
        <v>1.02618E-3</v>
      </c>
      <c r="M2166" s="251">
        <v>1.02618E-3</v>
      </c>
    </row>
    <row r="2167" spans="1:13">
      <c r="A2167" s="55" t="str">
        <f t="shared" si="33"/>
        <v>Y0BLDDD</v>
      </c>
      <c r="B2167" s="55" t="s">
        <v>2899</v>
      </c>
      <c r="C2167" s="55" t="s">
        <v>1954</v>
      </c>
      <c r="D2167" s="55"/>
      <c r="G2167" s="250">
        <v>2165</v>
      </c>
      <c r="H2167" s="253" t="s">
        <v>3462</v>
      </c>
      <c r="I2167" s="253" t="s">
        <v>3096</v>
      </c>
      <c r="J2167" s="75">
        <v>45191</v>
      </c>
      <c r="K2167" s="75">
        <v>45191</v>
      </c>
      <c r="L2167" s="256">
        <v>2.1821200000000001E-3</v>
      </c>
      <c r="M2167" s="251">
        <v>2.1821200000000001E-3</v>
      </c>
    </row>
    <row r="2168" spans="1:13">
      <c r="A2168" s="55" t="str">
        <f t="shared" si="33"/>
        <v>Y0AISDD</v>
      </c>
      <c r="B2168" s="55" t="s">
        <v>2891</v>
      </c>
      <c r="C2168" s="55" t="s">
        <v>1971</v>
      </c>
      <c r="D2168" s="55"/>
      <c r="G2168" s="250">
        <v>2166</v>
      </c>
      <c r="H2168" s="253" t="s">
        <v>3465</v>
      </c>
      <c r="I2168" s="253" t="s">
        <v>3149</v>
      </c>
      <c r="J2168" s="75">
        <v>45191</v>
      </c>
      <c r="K2168" s="75">
        <v>45191</v>
      </c>
      <c r="L2168" s="256">
        <v>9.0421999999999996E-4</v>
      </c>
      <c r="M2168" s="251">
        <v>9.0421999999999996E-4</v>
      </c>
    </row>
    <row r="2169" spans="1:13">
      <c r="A2169" s="55" t="str">
        <f t="shared" si="33"/>
        <v>Y0ESDDD</v>
      </c>
      <c r="B2169" s="55" t="s">
        <v>1940</v>
      </c>
      <c r="C2169" s="55" t="s">
        <v>1954</v>
      </c>
      <c r="D2169" s="55"/>
      <c r="G2169" s="250">
        <v>2167</v>
      </c>
      <c r="H2169" s="253" t="s">
        <v>477</v>
      </c>
      <c r="I2169" s="253" t="s">
        <v>3071</v>
      </c>
      <c r="J2169" s="75">
        <v>45191</v>
      </c>
      <c r="K2169" s="75">
        <v>45191</v>
      </c>
      <c r="L2169" s="256">
        <v>0.18092733999999999</v>
      </c>
      <c r="M2169" s="251">
        <v>0.18092733999999999</v>
      </c>
    </row>
    <row r="2170" spans="1:13">
      <c r="A2170" s="55" t="str">
        <f t="shared" si="33"/>
        <v>Y0ECRDD</v>
      </c>
      <c r="B2170" s="55" t="s">
        <v>1953</v>
      </c>
      <c r="C2170" s="55" t="s">
        <v>58</v>
      </c>
      <c r="D2170" s="55"/>
      <c r="G2170" s="250">
        <v>2168</v>
      </c>
      <c r="H2170" s="254" t="s">
        <v>1157</v>
      </c>
      <c r="I2170" s="253" t="s">
        <v>3066</v>
      </c>
      <c r="J2170" s="75">
        <v>45193</v>
      </c>
      <c r="K2170" s="75">
        <v>45193</v>
      </c>
      <c r="L2170" s="256">
        <v>0.35856375000000001</v>
      </c>
      <c r="M2170" s="251">
        <v>0.35856375000000001</v>
      </c>
    </row>
    <row r="2171" spans="1:13">
      <c r="A2171" s="55" t="str">
        <f t="shared" si="33"/>
        <v>Y0ECDDD</v>
      </c>
      <c r="B2171" s="55" t="s">
        <v>1953</v>
      </c>
      <c r="C2171" s="55" t="s">
        <v>1954</v>
      </c>
      <c r="D2171" s="55"/>
      <c r="G2171" s="250">
        <v>2169</v>
      </c>
      <c r="H2171" s="253" t="s">
        <v>1161</v>
      </c>
      <c r="I2171" s="253" t="s">
        <v>3062</v>
      </c>
      <c r="J2171" s="75">
        <v>45193</v>
      </c>
      <c r="K2171" s="75">
        <v>45193</v>
      </c>
      <c r="L2171" s="256">
        <v>0.36518502000000003</v>
      </c>
      <c r="M2171" s="251">
        <v>0.36518502000000003</v>
      </c>
    </row>
    <row r="2172" spans="1:13">
      <c r="A2172" s="55" t="str">
        <f t="shared" si="33"/>
        <v>Y0ESDDD</v>
      </c>
      <c r="B2172" s="55" t="s">
        <v>1940</v>
      </c>
      <c r="C2172" s="55" t="s">
        <v>1954</v>
      </c>
      <c r="D2172" s="55"/>
      <c r="G2172" s="250">
        <v>2170</v>
      </c>
      <c r="H2172" s="253" t="s">
        <v>477</v>
      </c>
      <c r="I2172" s="253" t="s">
        <v>3071</v>
      </c>
      <c r="J2172" s="75">
        <v>45193</v>
      </c>
      <c r="K2172" s="75">
        <v>45193</v>
      </c>
      <c r="L2172" s="251">
        <v>0.37793242999999999</v>
      </c>
      <c r="M2172" s="251">
        <v>0.37793242999999999</v>
      </c>
    </row>
    <row r="2173" spans="1:13">
      <c r="A2173" s="55" t="str">
        <f t="shared" si="33"/>
        <v>Y0ESIDD</v>
      </c>
      <c r="B2173" s="55" t="s">
        <v>1940</v>
      </c>
      <c r="C2173" s="55" t="s">
        <v>67</v>
      </c>
      <c r="D2173" s="55"/>
      <c r="G2173" s="250">
        <v>2171</v>
      </c>
      <c r="H2173" s="253" t="s">
        <v>483</v>
      </c>
      <c r="I2173" s="253" t="s">
        <v>3076</v>
      </c>
      <c r="J2173" s="75">
        <v>45193</v>
      </c>
      <c r="K2173" s="75">
        <v>45193</v>
      </c>
      <c r="L2173" s="256">
        <v>0.58161830999999997</v>
      </c>
      <c r="M2173" s="251">
        <v>0.58161830999999997</v>
      </c>
    </row>
    <row r="2174" spans="1:13">
      <c r="A2174" s="55" t="str">
        <f t="shared" si="33"/>
        <v>Y0ESSDD</v>
      </c>
      <c r="B2174" s="55" t="s">
        <v>1940</v>
      </c>
      <c r="C2174" s="55" t="s">
        <v>1971</v>
      </c>
      <c r="D2174" s="55"/>
      <c r="G2174" s="250">
        <v>2172</v>
      </c>
      <c r="H2174" s="253" t="s">
        <v>491</v>
      </c>
      <c r="I2174" s="253" t="s">
        <v>3075</v>
      </c>
      <c r="J2174" s="75">
        <v>45193</v>
      </c>
      <c r="K2174" s="75">
        <v>45193</v>
      </c>
      <c r="L2174" s="256">
        <v>0.37926646000000003</v>
      </c>
      <c r="M2174" s="251">
        <v>0.37926646000000003</v>
      </c>
    </row>
    <row r="2175" spans="1:13">
      <c r="A2175" s="55" t="str">
        <f t="shared" si="33"/>
        <v>Y0ESRDD</v>
      </c>
      <c r="B2175" s="55" t="s">
        <v>1940</v>
      </c>
      <c r="C2175" s="55" t="s">
        <v>58</v>
      </c>
      <c r="D2175" s="55"/>
      <c r="G2175" s="250">
        <v>2173</v>
      </c>
      <c r="H2175" s="254" t="s">
        <v>474</v>
      </c>
      <c r="I2175" s="253" t="s">
        <v>3077</v>
      </c>
      <c r="J2175" s="75">
        <v>45193</v>
      </c>
      <c r="K2175" s="75">
        <v>45193</v>
      </c>
      <c r="L2175" s="251">
        <v>0.37259033000000003</v>
      </c>
      <c r="M2175" s="251">
        <v>0.37259033000000003</v>
      </c>
    </row>
    <row r="2176" spans="1:13">
      <c r="A2176" s="55" t="str">
        <f t="shared" si="33"/>
        <v>Y0BADDV</v>
      </c>
      <c r="B2176" s="55" t="s">
        <v>2895</v>
      </c>
      <c r="C2176" s="55" t="s">
        <v>1942</v>
      </c>
      <c r="D2176" s="55"/>
      <c r="G2176" s="250">
        <v>2174</v>
      </c>
      <c r="H2176" s="253" t="s">
        <v>4419</v>
      </c>
      <c r="I2176" s="253" t="s">
        <v>3055</v>
      </c>
      <c r="J2176" s="75">
        <v>45194</v>
      </c>
      <c r="K2176" s="75">
        <v>45194</v>
      </c>
      <c r="L2176" s="256">
        <v>2.5</v>
      </c>
      <c r="M2176" s="251">
        <v>2.5</v>
      </c>
    </row>
    <row r="2177" spans="1:13">
      <c r="A2177" s="55" t="str">
        <f t="shared" si="33"/>
        <v>IgnoreIgnore</v>
      </c>
      <c r="B2177" s="55" t="s">
        <v>1291</v>
      </c>
      <c r="C2177" s="55" t="s">
        <v>1291</v>
      </c>
      <c r="D2177" s="55"/>
      <c r="G2177" s="250">
        <v>2175</v>
      </c>
      <c r="H2177" s="253" t="s">
        <v>4360</v>
      </c>
      <c r="I2177" s="253" t="s">
        <v>4361</v>
      </c>
      <c r="J2177" s="75">
        <v>45194</v>
      </c>
      <c r="K2177" s="75">
        <v>45194</v>
      </c>
      <c r="L2177" s="256">
        <v>7.0000000000000007E-2</v>
      </c>
      <c r="M2177" s="251">
        <v>7.0000000000000007E-2</v>
      </c>
    </row>
    <row r="2178" spans="1:13">
      <c r="A2178" s="55" t="str">
        <f t="shared" si="33"/>
        <v>IgnoreIgnore</v>
      </c>
      <c r="B2178" s="55" t="s">
        <v>1291</v>
      </c>
      <c r="C2178" s="55" t="s">
        <v>1291</v>
      </c>
      <c r="D2178" s="55"/>
      <c r="G2178" s="250">
        <v>2176</v>
      </c>
      <c r="H2178" s="253" t="s">
        <v>4362</v>
      </c>
      <c r="I2178" s="253" t="s">
        <v>4363</v>
      </c>
      <c r="J2178" s="75">
        <v>45194</v>
      </c>
      <c r="K2178" s="75">
        <v>45194</v>
      </c>
      <c r="L2178" s="251">
        <v>7.757522E-2</v>
      </c>
      <c r="M2178" s="251">
        <v>7.757522E-2</v>
      </c>
    </row>
    <row r="2179" spans="1:13">
      <c r="A2179" s="55" t="str">
        <f t="shared" si="33"/>
        <v>IgnoreIgnore</v>
      </c>
      <c r="B2179" s="55" t="s">
        <v>1291</v>
      </c>
      <c r="C2179" s="55" t="s">
        <v>1291</v>
      </c>
      <c r="D2179" s="55"/>
      <c r="G2179" s="250">
        <v>2177</v>
      </c>
      <c r="H2179" s="253" t="s">
        <v>4397</v>
      </c>
      <c r="I2179" s="253" t="s">
        <v>4398</v>
      </c>
      <c r="J2179" s="75">
        <v>45194</v>
      </c>
      <c r="K2179" s="75">
        <v>45194</v>
      </c>
      <c r="L2179" s="256">
        <v>0.27500000000000002</v>
      </c>
      <c r="M2179" s="251">
        <v>0.27500000000000002</v>
      </c>
    </row>
    <row r="2180" spans="1:13">
      <c r="A2180" s="55" t="str">
        <f t="shared" ref="A2180:A2243" si="34">+B2180&amp;C2180</f>
        <v>Y0AHID</v>
      </c>
      <c r="B2180" s="55" t="s">
        <v>2890</v>
      </c>
      <c r="C2180" s="55" t="s">
        <v>66</v>
      </c>
      <c r="D2180" s="55"/>
      <c r="G2180" s="250">
        <v>2178</v>
      </c>
      <c r="H2180" s="253" t="s">
        <v>3513</v>
      </c>
      <c r="I2180" s="253" t="s">
        <v>3128</v>
      </c>
      <c r="J2180" s="75">
        <v>45194</v>
      </c>
      <c r="K2180" s="75">
        <v>45194</v>
      </c>
      <c r="L2180" s="256">
        <v>6.086395E-2</v>
      </c>
      <c r="M2180" s="251">
        <v>6.086395E-2</v>
      </c>
    </row>
    <row r="2181" spans="1:13">
      <c r="A2181" s="55" t="str">
        <f t="shared" si="34"/>
        <v>Y0AISMD</v>
      </c>
      <c r="B2181" s="55" t="s">
        <v>2891</v>
      </c>
      <c r="C2181" s="55" t="s">
        <v>1976</v>
      </c>
      <c r="D2181" s="55"/>
      <c r="G2181" s="250">
        <v>2179</v>
      </c>
      <c r="H2181" s="254" t="s">
        <v>3496</v>
      </c>
      <c r="I2181" s="253" t="s">
        <v>3151</v>
      </c>
      <c r="J2181" s="75">
        <v>45194</v>
      </c>
      <c r="K2181" s="75">
        <v>45194</v>
      </c>
      <c r="L2181" s="256">
        <v>7.0000000000000007E-2</v>
      </c>
      <c r="M2181" s="251">
        <v>7.0000000000000007E-2</v>
      </c>
    </row>
    <row r="2182" spans="1:13">
      <c r="A2182" s="55" t="str">
        <f t="shared" si="34"/>
        <v>Y0AISDD</v>
      </c>
      <c r="B2182" s="55" t="s">
        <v>2891</v>
      </c>
      <c r="C2182" s="55" t="s">
        <v>1971</v>
      </c>
      <c r="D2182" s="55"/>
      <c r="G2182" s="250">
        <v>2180</v>
      </c>
      <c r="H2182" s="253" t="s">
        <v>3465</v>
      </c>
      <c r="I2182" s="253" t="s">
        <v>3149</v>
      </c>
      <c r="J2182" s="75">
        <v>45194</v>
      </c>
      <c r="K2182" s="75">
        <v>45194</v>
      </c>
      <c r="L2182" s="256">
        <v>3.3650199999999998E-3</v>
      </c>
      <c r="M2182" s="251">
        <v>3.3650199999999998E-3</v>
      </c>
    </row>
    <row r="2183" spans="1:13">
      <c r="A2183" s="55" t="str">
        <f t="shared" si="34"/>
        <v>IgnoreIgnore</v>
      </c>
      <c r="B2183" s="55" t="s">
        <v>1291</v>
      </c>
      <c r="C2183" s="55" t="s">
        <v>1291</v>
      </c>
      <c r="D2183" s="55"/>
      <c r="G2183" s="250">
        <v>2181</v>
      </c>
      <c r="H2183" s="254" t="s">
        <v>4317</v>
      </c>
      <c r="I2183" s="253" t="s">
        <v>4318</v>
      </c>
      <c r="J2183" s="75">
        <v>45194</v>
      </c>
      <c r="K2183" s="75">
        <v>45194</v>
      </c>
      <c r="L2183" s="256">
        <v>0.16</v>
      </c>
      <c r="M2183" s="251">
        <v>0.16</v>
      </c>
    </row>
    <row r="2184" spans="1:13">
      <c r="A2184" s="55" t="str">
        <f t="shared" si="34"/>
        <v>Y0ATDI</v>
      </c>
      <c r="B2184" s="55" t="s">
        <v>2894</v>
      </c>
      <c r="C2184" s="55" t="s">
        <v>3536</v>
      </c>
      <c r="D2184" s="55"/>
      <c r="G2184" s="250">
        <v>2182</v>
      </c>
      <c r="H2184" s="253" t="s">
        <v>3506</v>
      </c>
      <c r="I2184" s="253" t="s">
        <v>3172</v>
      </c>
      <c r="J2184" s="75">
        <v>45194</v>
      </c>
      <c r="K2184" s="75">
        <v>45194</v>
      </c>
      <c r="L2184" s="251">
        <v>0.11</v>
      </c>
      <c r="M2184" s="251">
        <v>0.11</v>
      </c>
    </row>
    <row r="2185" spans="1:13">
      <c r="A2185" s="55" t="str">
        <f t="shared" si="34"/>
        <v>IgnoreIgnore</v>
      </c>
      <c r="B2185" s="55" t="s">
        <v>1291</v>
      </c>
      <c r="C2185" s="55" t="s">
        <v>1291</v>
      </c>
      <c r="D2185" s="55"/>
      <c r="G2185" s="250">
        <v>2183</v>
      </c>
      <c r="H2185" s="253" t="s">
        <v>4319</v>
      </c>
      <c r="I2185" s="253" t="s">
        <v>4320</v>
      </c>
      <c r="J2185" s="75">
        <v>45194</v>
      </c>
      <c r="K2185" s="75">
        <v>45194</v>
      </c>
      <c r="L2185" s="256">
        <v>0.11</v>
      </c>
      <c r="M2185" s="251">
        <v>0.11</v>
      </c>
    </row>
    <row r="2186" spans="1:13">
      <c r="A2186" s="55" t="str">
        <f t="shared" si="34"/>
        <v>Y0AKDI</v>
      </c>
      <c r="B2186" s="55" t="s">
        <v>2892</v>
      </c>
      <c r="C2186" s="55" t="s">
        <v>3536</v>
      </c>
      <c r="D2186" s="55"/>
      <c r="G2186" s="250">
        <v>2184</v>
      </c>
      <c r="H2186" s="253" t="s">
        <v>3476</v>
      </c>
      <c r="I2186" s="253" t="s">
        <v>3095</v>
      </c>
      <c r="J2186" s="75">
        <v>45194</v>
      </c>
      <c r="K2186" s="75">
        <v>45194</v>
      </c>
      <c r="L2186" s="256">
        <v>6.0976370000000002E-2</v>
      </c>
      <c r="M2186" s="251">
        <v>6.0976370000000002E-2</v>
      </c>
    </row>
    <row r="2187" spans="1:13">
      <c r="A2187" s="55" t="str">
        <f t="shared" si="34"/>
        <v>Y0ASDI</v>
      </c>
      <c r="B2187" s="55" t="s">
        <v>2893</v>
      </c>
      <c r="C2187" s="55" t="s">
        <v>3536</v>
      </c>
      <c r="D2187" s="55"/>
      <c r="G2187" s="250">
        <v>2185</v>
      </c>
      <c r="H2187" s="253" t="s">
        <v>3473</v>
      </c>
      <c r="I2187" s="253" t="s">
        <v>3168</v>
      </c>
      <c r="J2187" s="75">
        <v>45194</v>
      </c>
      <c r="K2187" s="75">
        <v>45194</v>
      </c>
      <c r="L2187" s="256">
        <v>0.16</v>
      </c>
      <c r="M2187" s="251">
        <v>0.16</v>
      </c>
    </row>
    <row r="2188" spans="1:13">
      <c r="A2188" s="55" t="str">
        <f t="shared" si="34"/>
        <v>IgnoreIgnore</v>
      </c>
      <c r="B2188" s="55" t="s">
        <v>1291</v>
      </c>
      <c r="C2188" s="55" t="s">
        <v>1291</v>
      </c>
      <c r="D2188" s="55"/>
      <c r="G2188" s="250">
        <v>2186</v>
      </c>
      <c r="H2188" s="253" t="s">
        <v>4321</v>
      </c>
      <c r="I2188" s="253" t="s">
        <v>4322</v>
      </c>
      <c r="J2188" s="75">
        <v>45194</v>
      </c>
      <c r="K2188" s="75">
        <v>45194</v>
      </c>
      <c r="L2188" s="256">
        <v>6.0976370000000002E-2</v>
      </c>
      <c r="M2188" s="251">
        <v>6.0976370000000002E-2</v>
      </c>
    </row>
    <row r="2189" spans="1:13">
      <c r="A2189" s="55" t="str">
        <f t="shared" si="34"/>
        <v>IgnoreIgnore</v>
      </c>
      <c r="B2189" s="55" t="s">
        <v>1291</v>
      </c>
      <c r="C2189" s="55" t="s">
        <v>1291</v>
      </c>
      <c r="D2189" s="55"/>
      <c r="G2189" s="250">
        <v>2187</v>
      </c>
      <c r="H2189" s="253" t="s">
        <v>4323</v>
      </c>
      <c r="I2189" s="253" t="s">
        <v>4324</v>
      </c>
      <c r="J2189" s="75">
        <v>45194</v>
      </c>
      <c r="K2189" s="75">
        <v>45194</v>
      </c>
      <c r="L2189" s="256">
        <v>7.0000000000000007E-2</v>
      </c>
      <c r="M2189" s="251">
        <v>7.0000000000000007E-2</v>
      </c>
    </row>
    <row r="2190" spans="1:13">
      <c r="A2190" s="55" t="str">
        <f t="shared" si="34"/>
        <v>IgnoreIgnore</v>
      </c>
      <c r="B2190" s="55" t="s">
        <v>1291</v>
      </c>
      <c r="C2190" s="55" t="s">
        <v>1291</v>
      </c>
      <c r="D2190" s="55"/>
      <c r="G2190" s="250">
        <v>2188</v>
      </c>
      <c r="H2190" s="253" t="s">
        <v>4325</v>
      </c>
      <c r="I2190" s="253" t="s">
        <v>4326</v>
      </c>
      <c r="J2190" s="75">
        <v>45194</v>
      </c>
      <c r="K2190" s="75">
        <v>45194</v>
      </c>
      <c r="L2190" s="251">
        <v>6.086395E-2</v>
      </c>
      <c r="M2190" s="251">
        <v>6.086395E-2</v>
      </c>
    </row>
    <row r="2191" spans="1:13">
      <c r="A2191" s="55" t="str">
        <f t="shared" si="34"/>
        <v>Y0BFQD</v>
      </c>
      <c r="B2191" s="55" t="s">
        <v>2897</v>
      </c>
      <c r="C2191" s="55" t="s">
        <v>51</v>
      </c>
      <c r="D2191" s="55"/>
      <c r="G2191" s="250">
        <v>2189</v>
      </c>
      <c r="H2191" s="253">
        <v>1</v>
      </c>
      <c r="I2191" s="253" t="s">
        <v>3135</v>
      </c>
      <c r="J2191" s="75">
        <v>45194</v>
      </c>
      <c r="K2191" s="75">
        <v>45194</v>
      </c>
      <c r="L2191" s="256">
        <v>0.2</v>
      </c>
      <c r="M2191" s="251">
        <v>0.2</v>
      </c>
    </row>
    <row r="2192" spans="1:13">
      <c r="A2192" s="55" t="str">
        <f t="shared" si="34"/>
        <v>IgnoreIgnore</v>
      </c>
      <c r="B2192" s="55" t="s">
        <v>1291</v>
      </c>
      <c r="C2192" s="55" t="s">
        <v>1291</v>
      </c>
      <c r="D2192" s="55"/>
      <c r="G2192" s="250">
        <v>2190</v>
      </c>
      <c r="H2192" s="253">
        <v>5</v>
      </c>
      <c r="I2192" s="253" t="s">
        <v>4403</v>
      </c>
      <c r="J2192" s="75">
        <v>45194</v>
      </c>
      <c r="K2192" s="75">
        <v>45194</v>
      </c>
      <c r="L2192" s="256">
        <v>0.2</v>
      </c>
      <c r="M2192" s="251">
        <v>0.2</v>
      </c>
    </row>
    <row r="2193" spans="1:13">
      <c r="A2193" s="55" t="str">
        <f t="shared" si="34"/>
        <v>Y0BPQD</v>
      </c>
      <c r="B2193" s="55" t="s">
        <v>2902</v>
      </c>
      <c r="C2193" s="55" t="s">
        <v>51</v>
      </c>
      <c r="D2193" s="55"/>
      <c r="G2193" s="250">
        <v>2191</v>
      </c>
      <c r="H2193" s="253">
        <v>43</v>
      </c>
      <c r="I2193" s="253" t="s">
        <v>3156</v>
      </c>
      <c r="J2193" s="75">
        <v>45194</v>
      </c>
      <c r="K2193" s="75">
        <v>45194</v>
      </c>
      <c r="L2193" s="251">
        <v>0.2</v>
      </c>
      <c r="M2193" s="251">
        <v>0.2</v>
      </c>
    </row>
    <row r="2194" spans="1:13">
      <c r="A2194" s="55" t="str">
        <f t="shared" si="34"/>
        <v>IgnoreIgnore</v>
      </c>
      <c r="B2194" s="55" t="s">
        <v>1291</v>
      </c>
      <c r="C2194" s="55" t="s">
        <v>1291</v>
      </c>
      <c r="D2194" s="55"/>
      <c r="G2194" s="250">
        <v>2192</v>
      </c>
      <c r="H2194" s="253">
        <v>3</v>
      </c>
      <c r="I2194" s="253" t="s">
        <v>4384</v>
      </c>
      <c r="J2194" s="75">
        <v>45194</v>
      </c>
      <c r="K2194" s="75">
        <v>45194</v>
      </c>
      <c r="L2194" s="256">
        <v>0.2</v>
      </c>
      <c r="M2194" s="251">
        <v>0.2</v>
      </c>
    </row>
    <row r="2195" spans="1:13">
      <c r="A2195" s="55" t="str">
        <f t="shared" si="34"/>
        <v>Y0BFSAD</v>
      </c>
      <c r="B2195" s="55" t="s">
        <v>2897</v>
      </c>
      <c r="C2195" s="55" t="s">
        <v>3539</v>
      </c>
      <c r="D2195" s="55"/>
      <c r="G2195" s="250">
        <v>2193</v>
      </c>
      <c r="H2195" s="253">
        <v>9</v>
      </c>
      <c r="I2195" s="253" t="s">
        <v>3136</v>
      </c>
      <c r="J2195" s="75">
        <v>45194</v>
      </c>
      <c r="K2195" s="75">
        <v>45194</v>
      </c>
      <c r="L2195" s="256">
        <v>0.6</v>
      </c>
      <c r="M2195" s="251">
        <v>0.6</v>
      </c>
    </row>
    <row r="2196" spans="1:13">
      <c r="A2196" s="55" t="str">
        <f t="shared" si="34"/>
        <v>Y0BLDDI</v>
      </c>
      <c r="B2196" s="55" t="s">
        <v>2899</v>
      </c>
      <c r="C2196" s="55" t="s">
        <v>4304</v>
      </c>
      <c r="D2196" s="55"/>
      <c r="G2196" s="250">
        <v>2194</v>
      </c>
      <c r="H2196" s="253">
        <v>125</v>
      </c>
      <c r="I2196" s="253" t="s">
        <v>3100</v>
      </c>
      <c r="J2196" s="75">
        <v>45194</v>
      </c>
      <c r="K2196" s="75">
        <v>45194</v>
      </c>
      <c r="L2196" s="256">
        <v>5.8559399999999996E-3</v>
      </c>
      <c r="M2196" s="251">
        <v>5.8559399999999996E-3</v>
      </c>
    </row>
    <row r="2197" spans="1:13">
      <c r="A2197" s="55" t="str">
        <f t="shared" si="34"/>
        <v>Y0BLMD</v>
      </c>
      <c r="B2197" s="55" t="s">
        <v>2899</v>
      </c>
      <c r="C2197" s="55" t="s">
        <v>49</v>
      </c>
      <c r="D2197" s="55"/>
      <c r="G2197" s="250">
        <v>2195</v>
      </c>
      <c r="H2197" s="253">
        <v>127</v>
      </c>
      <c r="I2197" s="253" t="s">
        <v>3102</v>
      </c>
      <c r="J2197" s="75">
        <v>45194</v>
      </c>
      <c r="K2197" s="75">
        <v>45194</v>
      </c>
      <c r="L2197" s="256">
        <v>6.3816899999999996E-2</v>
      </c>
      <c r="M2197" s="251">
        <v>6.3816899999999996E-2</v>
      </c>
    </row>
    <row r="2198" spans="1:13">
      <c r="A2198" s="55" t="str">
        <f t="shared" si="34"/>
        <v>Y0BADI</v>
      </c>
      <c r="B2198" s="55" t="s">
        <v>2895</v>
      </c>
      <c r="C2198" s="55" t="s">
        <v>3536</v>
      </c>
      <c r="D2198" s="55"/>
      <c r="G2198" s="250">
        <v>2196</v>
      </c>
      <c r="H2198" s="253">
        <v>415</v>
      </c>
      <c r="I2198" s="253" t="s">
        <v>3057</v>
      </c>
      <c r="J2198" s="75">
        <v>45194</v>
      </c>
      <c r="K2198" s="75">
        <v>45194</v>
      </c>
      <c r="L2198" s="256">
        <v>2.25</v>
      </c>
      <c r="M2198" s="251">
        <v>2.25</v>
      </c>
    </row>
    <row r="2199" spans="1:13">
      <c r="A2199" s="55" t="str">
        <f t="shared" si="34"/>
        <v>Y0BMID</v>
      </c>
      <c r="B2199" s="55" t="s">
        <v>2900</v>
      </c>
      <c r="C2199" s="55" t="s">
        <v>66</v>
      </c>
      <c r="D2199" s="55"/>
      <c r="G2199" s="250">
        <v>2197</v>
      </c>
      <c r="H2199" s="253">
        <v>227</v>
      </c>
      <c r="I2199" s="253" t="s">
        <v>3483</v>
      </c>
      <c r="J2199" s="75">
        <v>45194</v>
      </c>
      <c r="K2199" s="75">
        <v>45194</v>
      </c>
      <c r="L2199" s="256">
        <v>0.05</v>
      </c>
      <c r="M2199" s="251">
        <v>0.05</v>
      </c>
    </row>
    <row r="2200" spans="1:13">
      <c r="A2200" s="55" t="str">
        <f t="shared" si="34"/>
        <v>IgnoreIgnore</v>
      </c>
      <c r="B2200" s="55" t="s">
        <v>1291</v>
      </c>
      <c r="C2200" s="55" t="s">
        <v>1291</v>
      </c>
      <c r="D2200" s="55"/>
      <c r="G2200" s="250">
        <v>2198</v>
      </c>
      <c r="H2200" s="253" t="s">
        <v>4420</v>
      </c>
      <c r="I2200" s="253" t="s">
        <v>4421</v>
      </c>
      <c r="J2200" s="75">
        <v>45194</v>
      </c>
      <c r="K2200" s="75">
        <v>45194</v>
      </c>
      <c r="L2200" s="256">
        <v>2.25</v>
      </c>
      <c r="M2200" s="251">
        <v>2.25</v>
      </c>
    </row>
    <row r="2201" spans="1:13">
      <c r="A2201" s="55" t="str">
        <f t="shared" si="34"/>
        <v>IgnoreIgnore</v>
      </c>
      <c r="B2201" s="55" t="s">
        <v>1291</v>
      </c>
      <c r="C2201" s="55" t="s">
        <v>1291</v>
      </c>
      <c r="D2201" s="55"/>
      <c r="G2201" s="250">
        <v>2199</v>
      </c>
      <c r="H2201" s="253" t="s">
        <v>4327</v>
      </c>
      <c r="I2201" s="253" t="s">
        <v>4328</v>
      </c>
      <c r="J2201" s="75">
        <v>45194</v>
      </c>
      <c r="K2201" s="75">
        <v>45194</v>
      </c>
      <c r="L2201" s="251">
        <v>0.05</v>
      </c>
      <c r="M2201" s="251">
        <v>0.05</v>
      </c>
    </row>
    <row r="2202" spans="1:13">
      <c r="A2202" s="55" t="str">
        <f t="shared" si="34"/>
        <v>Y0BJQD</v>
      </c>
      <c r="B2202" s="55" t="s">
        <v>2898</v>
      </c>
      <c r="C2202" s="55" t="s">
        <v>51</v>
      </c>
      <c r="D2202" s="55"/>
      <c r="G2202" s="250">
        <v>2200</v>
      </c>
      <c r="H2202" s="253">
        <v>242</v>
      </c>
      <c r="I2202" s="253" t="s">
        <v>3184</v>
      </c>
      <c r="J2202" s="75">
        <v>45194</v>
      </c>
      <c r="K2202" s="75">
        <v>45194</v>
      </c>
      <c r="L2202" s="251">
        <v>0.25</v>
      </c>
      <c r="M2202" s="251">
        <v>0.25</v>
      </c>
    </row>
    <row r="2203" spans="1:13">
      <c r="A2203" s="55" t="str">
        <f t="shared" si="34"/>
        <v>IgnoreIgnore</v>
      </c>
      <c r="B2203" s="55" t="s">
        <v>1291</v>
      </c>
      <c r="C2203" s="55" t="s">
        <v>1291</v>
      </c>
      <c r="D2203" s="55"/>
      <c r="G2203" s="250">
        <v>2201</v>
      </c>
      <c r="H2203" s="253" t="s">
        <v>4385</v>
      </c>
      <c r="I2203" s="253" t="s">
        <v>4386</v>
      </c>
      <c r="J2203" s="75">
        <v>45194</v>
      </c>
      <c r="K2203" s="75">
        <v>45194</v>
      </c>
      <c r="L2203" s="256">
        <v>0.25</v>
      </c>
      <c r="M2203" s="251">
        <v>0.25</v>
      </c>
    </row>
    <row r="2204" spans="1:13">
      <c r="A2204" s="55" t="str">
        <f t="shared" si="34"/>
        <v>IgnoreIgnore</v>
      </c>
      <c r="B2204" s="55" t="s">
        <v>1291</v>
      </c>
      <c r="C2204" s="55" t="s">
        <v>1291</v>
      </c>
      <c r="D2204" s="55"/>
      <c r="G2204" s="250">
        <v>2202</v>
      </c>
      <c r="H2204" s="253" t="s">
        <v>4422</v>
      </c>
      <c r="I2204" s="253" t="s">
        <v>4423</v>
      </c>
      <c r="J2204" s="75">
        <v>45194</v>
      </c>
      <c r="K2204" s="75">
        <v>45194</v>
      </c>
      <c r="L2204" s="256">
        <v>0.6</v>
      </c>
      <c r="M2204" s="251">
        <v>0.6</v>
      </c>
    </row>
    <row r="2205" spans="1:13">
      <c r="A2205" s="55" t="str">
        <f t="shared" si="34"/>
        <v>IgnoreIgnore</v>
      </c>
      <c r="B2205" s="55" t="s">
        <v>1291</v>
      </c>
      <c r="C2205" s="55" t="s">
        <v>1291</v>
      </c>
      <c r="D2205" s="55"/>
      <c r="G2205" s="250">
        <v>2203</v>
      </c>
      <c r="H2205" s="253" t="s">
        <v>4387</v>
      </c>
      <c r="I2205" s="253" t="s">
        <v>4388</v>
      </c>
      <c r="J2205" s="75">
        <v>45194</v>
      </c>
      <c r="K2205" s="75">
        <v>45194</v>
      </c>
      <c r="L2205" s="256">
        <v>0.2</v>
      </c>
      <c r="M2205" s="251">
        <v>0.2</v>
      </c>
    </row>
    <row r="2206" spans="1:13">
      <c r="A2206" s="55" t="str">
        <f t="shared" si="34"/>
        <v>IgnoreIgnore</v>
      </c>
      <c r="B2206" s="55" t="s">
        <v>1291</v>
      </c>
      <c r="C2206" s="55" t="s">
        <v>1291</v>
      </c>
      <c r="D2206" s="55"/>
      <c r="G2206" s="250">
        <v>2204</v>
      </c>
      <c r="H2206" s="253" t="s">
        <v>4329</v>
      </c>
      <c r="I2206" s="253" t="s">
        <v>4330</v>
      </c>
      <c r="J2206" s="75">
        <v>45194</v>
      </c>
      <c r="K2206" s="75">
        <v>45194</v>
      </c>
      <c r="L2206" s="256">
        <v>6.3816899999999996E-2</v>
      </c>
      <c r="M2206" s="251">
        <v>6.3816899999999996E-2</v>
      </c>
    </row>
    <row r="2207" spans="1:13">
      <c r="A2207" s="55" t="str">
        <f t="shared" si="34"/>
        <v>Y0ECDDD</v>
      </c>
      <c r="B2207" s="55" t="s">
        <v>1953</v>
      </c>
      <c r="C2207" s="55" t="s">
        <v>1954</v>
      </c>
      <c r="D2207" s="55"/>
      <c r="G2207" s="250">
        <v>2205</v>
      </c>
      <c r="H2207" s="253" t="s">
        <v>1161</v>
      </c>
      <c r="I2207" s="253" t="s">
        <v>3062</v>
      </c>
      <c r="J2207" s="75">
        <v>45194</v>
      </c>
      <c r="K2207" s="75">
        <v>45194</v>
      </c>
      <c r="L2207" s="251">
        <v>0.18572203000000001</v>
      </c>
      <c r="M2207" s="251">
        <v>0.18572203000000001</v>
      </c>
    </row>
    <row r="2208" spans="1:13">
      <c r="A2208" s="55" t="str">
        <f t="shared" si="34"/>
        <v>Y0EADQD</v>
      </c>
      <c r="B2208" s="55" t="s">
        <v>1969</v>
      </c>
      <c r="C2208" s="55" t="s">
        <v>1970</v>
      </c>
      <c r="D2208" s="55"/>
      <c r="G2208" s="250">
        <v>2206</v>
      </c>
      <c r="H2208" s="253" t="s">
        <v>315</v>
      </c>
      <c r="I2208" s="253" t="s">
        <v>3504</v>
      </c>
      <c r="J2208" s="75">
        <v>45194</v>
      </c>
      <c r="K2208" s="75">
        <v>45194</v>
      </c>
      <c r="L2208" s="256">
        <v>0.19</v>
      </c>
      <c r="M2208" s="251">
        <v>0.19</v>
      </c>
    </row>
    <row r="2209" spans="1:13">
      <c r="A2209" s="55" t="str">
        <f t="shared" si="34"/>
        <v>Y0ESRDD</v>
      </c>
      <c r="B2209" s="55" t="s">
        <v>1940</v>
      </c>
      <c r="C2209" s="55" t="s">
        <v>58</v>
      </c>
      <c r="D2209" s="55"/>
      <c r="G2209" s="250">
        <v>2207</v>
      </c>
      <c r="H2209" s="253" t="s">
        <v>474</v>
      </c>
      <c r="I2209" s="253" t="s">
        <v>3077</v>
      </c>
      <c r="J2209" s="75">
        <v>45194</v>
      </c>
      <c r="K2209" s="75">
        <v>45194</v>
      </c>
      <c r="L2209" s="251">
        <v>0.18912034999999999</v>
      </c>
      <c r="M2209" s="251">
        <v>0.18912034999999999</v>
      </c>
    </row>
    <row r="2210" spans="1:13">
      <c r="A2210" s="55" t="str">
        <f t="shared" si="34"/>
        <v>Y0EEDMD</v>
      </c>
      <c r="B2210" s="55" t="s">
        <v>1945</v>
      </c>
      <c r="C2210" s="55" t="s">
        <v>1943</v>
      </c>
      <c r="D2210" s="55"/>
      <c r="G2210" s="250">
        <v>2208</v>
      </c>
      <c r="H2210" s="253" t="s">
        <v>1356</v>
      </c>
      <c r="I2210" s="253" t="s">
        <v>3084</v>
      </c>
      <c r="J2210" s="75">
        <v>45194</v>
      </c>
      <c r="K2210" s="75">
        <v>45194</v>
      </c>
      <c r="L2210" s="256">
        <v>5.8218782400000002</v>
      </c>
      <c r="M2210" s="251">
        <v>5.8218782400000002</v>
      </c>
    </row>
    <row r="2211" spans="1:13">
      <c r="A2211" s="55" t="str">
        <f t="shared" si="34"/>
        <v>IgnoreIgnore</v>
      </c>
      <c r="B2211" s="55" t="s">
        <v>1291</v>
      </c>
      <c r="C2211" s="55" t="s">
        <v>1291</v>
      </c>
      <c r="D2211" s="55"/>
      <c r="G2211" s="250">
        <v>2209</v>
      </c>
      <c r="H2211" s="253" t="s">
        <v>4337</v>
      </c>
      <c r="I2211" s="253" t="s">
        <v>4338</v>
      </c>
      <c r="J2211" s="75">
        <v>45194</v>
      </c>
      <c r="K2211" s="75">
        <v>45194</v>
      </c>
      <c r="L2211" s="251">
        <v>5.6849511000000001</v>
      </c>
      <c r="M2211" s="251">
        <v>5.6849511000000001</v>
      </c>
    </row>
    <row r="2212" spans="1:13">
      <c r="A2212" s="55" t="str">
        <f t="shared" si="34"/>
        <v>Y0EBDQD</v>
      </c>
      <c r="B2212" s="55" t="s">
        <v>1961</v>
      </c>
      <c r="C2212" s="55" t="s">
        <v>1970</v>
      </c>
      <c r="D2212" s="55"/>
      <c r="G2212" s="250">
        <v>2210</v>
      </c>
      <c r="H2212" s="253" t="s">
        <v>328</v>
      </c>
      <c r="I2212" s="253" t="s">
        <v>3159</v>
      </c>
      <c r="J2212" s="75">
        <v>45194</v>
      </c>
      <c r="K2212" s="75">
        <v>45194</v>
      </c>
      <c r="L2212" s="256">
        <v>0.26</v>
      </c>
      <c r="M2212" s="251">
        <v>0.26</v>
      </c>
    </row>
    <row r="2213" spans="1:13">
      <c r="A2213" s="55" t="str">
        <f t="shared" si="34"/>
        <v>Y0ECDMD</v>
      </c>
      <c r="B2213" s="55" t="s">
        <v>1953</v>
      </c>
      <c r="C2213" s="55" t="s">
        <v>1943</v>
      </c>
      <c r="D2213" s="55"/>
      <c r="G2213" s="250">
        <v>2211</v>
      </c>
      <c r="H2213" s="253" t="s">
        <v>1169</v>
      </c>
      <c r="I2213" s="253" t="s">
        <v>3064</v>
      </c>
      <c r="J2213" s="75">
        <v>45194</v>
      </c>
      <c r="K2213" s="75">
        <v>45194</v>
      </c>
      <c r="L2213" s="256">
        <v>5.5847358399999996</v>
      </c>
      <c r="M2213" s="251">
        <v>5.5847358399999996</v>
      </c>
    </row>
    <row r="2214" spans="1:13">
      <c r="A2214" s="55" t="str">
        <f t="shared" si="34"/>
        <v>Y0ECRDD</v>
      </c>
      <c r="B2214" s="55" t="s">
        <v>1953</v>
      </c>
      <c r="C2214" s="55" t="s">
        <v>58</v>
      </c>
      <c r="D2214" s="55"/>
      <c r="G2214" s="250">
        <v>2212</v>
      </c>
      <c r="H2214" s="253" t="s">
        <v>1157</v>
      </c>
      <c r="I2214" s="253" t="s">
        <v>3066</v>
      </c>
      <c r="J2214" s="75">
        <v>45194</v>
      </c>
      <c r="K2214" s="75">
        <v>45194</v>
      </c>
      <c r="L2214" s="256">
        <v>0.17806173</v>
      </c>
      <c r="M2214" s="251">
        <v>0.17806173</v>
      </c>
    </row>
    <row r="2215" spans="1:13">
      <c r="A2215" s="55" t="str">
        <f t="shared" si="34"/>
        <v>Y0ECRMD</v>
      </c>
      <c r="B2215" s="55" t="s">
        <v>1953</v>
      </c>
      <c r="C2215" s="55" t="s">
        <v>61</v>
      </c>
      <c r="D2215" s="55"/>
      <c r="G2215" s="250">
        <v>2213</v>
      </c>
      <c r="H2215" s="253" t="s">
        <v>1167</v>
      </c>
      <c r="I2215" s="253" t="s">
        <v>3068</v>
      </c>
      <c r="J2215" s="75">
        <v>45194</v>
      </c>
      <c r="K2215" s="75">
        <v>45194</v>
      </c>
      <c r="L2215" s="256">
        <v>5.4992021299999996</v>
      </c>
      <c r="M2215" s="251">
        <v>5.4992021299999996</v>
      </c>
    </row>
    <row r="2216" spans="1:13">
      <c r="A2216" s="55" t="str">
        <f t="shared" si="34"/>
        <v>Y0EEDDD</v>
      </c>
      <c r="B2216" s="55" t="s">
        <v>1945</v>
      </c>
      <c r="C2216" s="55" t="s">
        <v>1954</v>
      </c>
      <c r="D2216" s="55"/>
      <c r="G2216" s="250">
        <v>2214</v>
      </c>
      <c r="H2216" s="253" t="s">
        <v>1348</v>
      </c>
      <c r="I2216" s="253" t="s">
        <v>3082</v>
      </c>
      <c r="J2216" s="75">
        <v>45194</v>
      </c>
      <c r="K2216" s="75">
        <v>45194</v>
      </c>
      <c r="L2216" s="256">
        <v>0.59255932</v>
      </c>
      <c r="M2216" s="251">
        <v>0.59255932</v>
      </c>
    </row>
    <row r="2217" spans="1:13">
      <c r="A2217" s="55" t="str">
        <f t="shared" si="34"/>
        <v>Y0EERDD</v>
      </c>
      <c r="B2217" s="55" t="s">
        <v>1945</v>
      </c>
      <c r="C2217" s="55" t="s">
        <v>58</v>
      </c>
      <c r="D2217" s="55"/>
      <c r="G2217" s="250">
        <v>2215</v>
      </c>
      <c r="H2217" s="253" t="s">
        <v>1343</v>
      </c>
      <c r="I2217" s="253" t="s">
        <v>3086</v>
      </c>
      <c r="J2217" s="75">
        <v>45194</v>
      </c>
      <c r="K2217" s="75">
        <v>45194</v>
      </c>
      <c r="L2217" s="256">
        <v>0.54405499000000002</v>
      </c>
      <c r="M2217" s="251">
        <v>0.54405499000000002</v>
      </c>
    </row>
    <row r="2218" spans="1:13">
      <c r="A2218" s="55" t="str">
        <f t="shared" si="34"/>
        <v>Y0EERMD</v>
      </c>
      <c r="B2218" s="55" t="s">
        <v>1945</v>
      </c>
      <c r="C2218" s="55" t="s">
        <v>61</v>
      </c>
      <c r="D2218" s="55"/>
      <c r="G2218" s="250">
        <v>2216</v>
      </c>
      <c r="H2218" s="253" t="s">
        <v>1354</v>
      </c>
      <c r="I2218" s="253" t="s">
        <v>3088</v>
      </c>
      <c r="J2218" s="75">
        <v>45194</v>
      </c>
      <c r="K2218" s="75">
        <v>45194</v>
      </c>
      <c r="L2218" s="256">
        <v>5.6849511000000001</v>
      </c>
      <c r="M2218" s="251">
        <v>5.6849511000000001</v>
      </c>
    </row>
    <row r="2219" spans="1:13">
      <c r="A2219" s="55" t="str">
        <f t="shared" si="34"/>
        <v>IgnoreIgnore</v>
      </c>
      <c r="B2219" s="55" t="s">
        <v>1291</v>
      </c>
      <c r="C2219" s="55" t="s">
        <v>1291</v>
      </c>
      <c r="D2219" s="55"/>
      <c r="G2219" s="250">
        <v>2217</v>
      </c>
      <c r="H2219" s="253" t="s">
        <v>4335</v>
      </c>
      <c r="I2219" s="253" t="s">
        <v>4336</v>
      </c>
      <c r="J2219" s="75">
        <v>45194</v>
      </c>
      <c r="K2219" s="75">
        <v>45194</v>
      </c>
      <c r="L2219" s="251">
        <v>5.8218782400000002</v>
      </c>
      <c r="M2219" s="251">
        <v>5.8218782400000002</v>
      </c>
    </row>
    <row r="2220" spans="1:13">
      <c r="A2220" s="55" t="str">
        <f t="shared" si="34"/>
        <v>Y0ESRMD</v>
      </c>
      <c r="B2220" s="55" t="s">
        <v>1940</v>
      </c>
      <c r="C2220" s="55" t="s">
        <v>61</v>
      </c>
      <c r="D2220" s="55"/>
      <c r="G2220" s="250">
        <v>2218</v>
      </c>
      <c r="H2220" s="253" t="s">
        <v>487</v>
      </c>
      <c r="I2220" s="253" t="s">
        <v>3079</v>
      </c>
      <c r="J2220" s="75">
        <v>45194</v>
      </c>
      <c r="K2220" s="75">
        <v>45194</v>
      </c>
      <c r="L2220" s="256">
        <v>5.7553715700000003</v>
      </c>
      <c r="M2220" s="251">
        <v>5.7553715700000003</v>
      </c>
    </row>
    <row r="2221" spans="1:13">
      <c r="A2221" s="55" t="str">
        <f t="shared" si="34"/>
        <v>Y0ESDDD</v>
      </c>
      <c r="B2221" s="55" t="s">
        <v>1940</v>
      </c>
      <c r="C2221" s="55" t="s">
        <v>1954</v>
      </c>
      <c r="D2221" s="55"/>
      <c r="G2221" s="250">
        <v>2219</v>
      </c>
      <c r="H2221" s="253" t="s">
        <v>477</v>
      </c>
      <c r="I2221" s="253" t="s">
        <v>3071</v>
      </c>
      <c r="J2221" s="75">
        <v>45194</v>
      </c>
      <c r="K2221" s="75">
        <v>45194</v>
      </c>
      <c r="L2221" s="256">
        <v>0.19179020999999999</v>
      </c>
      <c r="M2221" s="251">
        <v>0.19179020999999999</v>
      </c>
    </row>
    <row r="2222" spans="1:13">
      <c r="A2222" s="55" t="str">
        <f t="shared" si="34"/>
        <v>Y0ESDMD</v>
      </c>
      <c r="B2222" s="55" t="s">
        <v>1940</v>
      </c>
      <c r="C2222" s="55" t="s">
        <v>1943</v>
      </c>
      <c r="D2222" s="55"/>
      <c r="G2222" s="250">
        <v>2220</v>
      </c>
      <c r="H2222" s="253" t="s">
        <v>489</v>
      </c>
      <c r="I2222" s="253" t="s">
        <v>3072</v>
      </c>
      <c r="J2222" s="75">
        <v>45194</v>
      </c>
      <c r="K2222" s="75">
        <v>45194</v>
      </c>
      <c r="L2222" s="256">
        <v>6.0486413199999998</v>
      </c>
      <c r="M2222" s="251">
        <v>6.0486413199999998</v>
      </c>
    </row>
    <row r="2223" spans="1:13">
      <c r="A2223" s="55" t="str">
        <f t="shared" si="34"/>
        <v>Y0EARQD</v>
      </c>
      <c r="B2223" s="55" t="s">
        <v>1969</v>
      </c>
      <c r="C2223" s="55" t="s">
        <v>62</v>
      </c>
      <c r="D2223" s="55"/>
      <c r="G2223" s="250">
        <v>2221</v>
      </c>
      <c r="H2223" s="253" t="s">
        <v>313</v>
      </c>
      <c r="I2223" s="253" t="s">
        <v>3523</v>
      </c>
      <c r="J2223" s="75">
        <v>45194</v>
      </c>
      <c r="K2223" s="75">
        <v>45194</v>
      </c>
      <c r="L2223" s="256">
        <v>0.16500000000000001</v>
      </c>
      <c r="M2223" s="251">
        <v>0.16500000000000001</v>
      </c>
    </row>
    <row r="2224" spans="1:13">
      <c r="A2224" s="55" t="str">
        <f t="shared" si="34"/>
        <v>IgnoreIgnore</v>
      </c>
      <c r="B2224" s="55" t="s">
        <v>1291</v>
      </c>
      <c r="C2224" s="55" t="s">
        <v>1291</v>
      </c>
      <c r="D2224" s="55"/>
      <c r="G2224" s="250">
        <v>2222</v>
      </c>
      <c r="H2224" s="253" t="s">
        <v>4393</v>
      </c>
      <c r="I2224" s="253" t="s">
        <v>4394</v>
      </c>
      <c r="J2224" s="75">
        <v>45194</v>
      </c>
      <c r="K2224" s="75">
        <v>45194</v>
      </c>
      <c r="L2224" s="251">
        <v>0.3</v>
      </c>
      <c r="M2224" s="251">
        <v>0.3</v>
      </c>
    </row>
    <row r="2225" spans="1:13">
      <c r="A2225" s="55" t="str">
        <f t="shared" si="34"/>
        <v>IgnoreIgnore</v>
      </c>
      <c r="B2225" s="55" t="s">
        <v>1291</v>
      </c>
      <c r="C2225" s="55" t="s">
        <v>1291</v>
      </c>
      <c r="D2225" s="55"/>
      <c r="G2225" s="250">
        <v>2223</v>
      </c>
      <c r="H2225" s="253" t="s">
        <v>4356</v>
      </c>
      <c r="I2225" s="253" t="s">
        <v>4357</v>
      </c>
      <c r="J2225" s="75">
        <v>45194</v>
      </c>
      <c r="K2225" s="75">
        <v>45194</v>
      </c>
      <c r="L2225" s="256">
        <v>5.7553715700000003</v>
      </c>
      <c r="M2225" s="251">
        <v>5.7553715700000003</v>
      </c>
    </row>
    <row r="2226" spans="1:13">
      <c r="A2226" s="55" t="str">
        <f t="shared" si="34"/>
        <v>IgnoreIgnore</v>
      </c>
      <c r="B2226" s="55" t="s">
        <v>1291</v>
      </c>
      <c r="C2226" s="55" t="s">
        <v>1291</v>
      </c>
      <c r="D2226" s="55"/>
      <c r="G2226" s="250">
        <v>2224</v>
      </c>
      <c r="H2226" s="254" t="s">
        <v>4358</v>
      </c>
      <c r="I2226" s="253" t="s">
        <v>4359</v>
      </c>
      <c r="J2226" s="75">
        <v>45194</v>
      </c>
      <c r="K2226" s="75">
        <v>45194</v>
      </c>
      <c r="L2226" s="256">
        <v>0.1</v>
      </c>
      <c r="M2226" s="251">
        <v>0.1</v>
      </c>
    </row>
    <row r="2227" spans="1:13">
      <c r="A2227" s="55" t="str">
        <f t="shared" si="34"/>
        <v>Y0ESIDD</v>
      </c>
      <c r="B2227" s="55" t="s">
        <v>1940</v>
      </c>
      <c r="C2227" s="55" t="s">
        <v>67</v>
      </c>
      <c r="D2227" s="55"/>
      <c r="G2227" s="250">
        <v>2225</v>
      </c>
      <c r="H2227" s="253" t="s">
        <v>483</v>
      </c>
      <c r="I2227" s="253" t="s">
        <v>3076</v>
      </c>
      <c r="J2227" s="75">
        <v>45194</v>
      </c>
      <c r="K2227" s="75">
        <v>45194</v>
      </c>
      <c r="L2227" s="256">
        <v>0.29536574999999998</v>
      </c>
      <c r="M2227" s="251">
        <v>0.29536574999999998</v>
      </c>
    </row>
    <row r="2228" spans="1:13">
      <c r="A2228" s="55" t="str">
        <f t="shared" si="34"/>
        <v>IgnoreIgnore</v>
      </c>
      <c r="B2228" s="55" t="s">
        <v>1291</v>
      </c>
      <c r="C2228" s="55" t="s">
        <v>1291</v>
      </c>
      <c r="D2228" s="55"/>
      <c r="G2228" s="250">
        <v>2226</v>
      </c>
      <c r="H2228" s="253" t="s">
        <v>4339</v>
      </c>
      <c r="I2228" s="253" t="s">
        <v>4340</v>
      </c>
      <c r="J2228" s="75">
        <v>45194</v>
      </c>
      <c r="K2228" s="75">
        <v>45194</v>
      </c>
      <c r="L2228" s="256">
        <v>5.5847358399999996</v>
      </c>
      <c r="M2228" s="251">
        <v>5.5847358399999996</v>
      </c>
    </row>
    <row r="2229" spans="1:13">
      <c r="A2229" s="55" t="str">
        <f t="shared" si="34"/>
        <v>IgnoreIgnore</v>
      </c>
      <c r="B2229" s="55" t="s">
        <v>1291</v>
      </c>
      <c r="C2229" s="55" t="s">
        <v>1291</v>
      </c>
      <c r="D2229" s="55"/>
      <c r="G2229" s="250">
        <v>2227</v>
      </c>
      <c r="H2229" s="253" t="s">
        <v>4341</v>
      </c>
      <c r="I2229" s="253" t="s">
        <v>4342</v>
      </c>
      <c r="J2229" s="75">
        <v>45194</v>
      </c>
      <c r="K2229" s="75">
        <v>45194</v>
      </c>
      <c r="L2229" s="256">
        <v>5.4992021299999996</v>
      </c>
      <c r="M2229" s="251">
        <v>5.4992021299999996</v>
      </c>
    </row>
    <row r="2230" spans="1:13">
      <c r="A2230" s="55" t="str">
        <f t="shared" si="34"/>
        <v>IgnoreIgnore</v>
      </c>
      <c r="B2230" s="55" t="s">
        <v>1291</v>
      </c>
      <c r="C2230" s="55" t="s">
        <v>1291</v>
      </c>
      <c r="D2230" s="55"/>
      <c r="G2230" s="250">
        <v>2228</v>
      </c>
      <c r="H2230" s="254" t="s">
        <v>4345</v>
      </c>
      <c r="I2230" s="253" t="s">
        <v>4346</v>
      </c>
      <c r="J2230" s="75">
        <v>45194</v>
      </c>
      <c r="K2230" s="75">
        <v>45194</v>
      </c>
      <c r="L2230" s="256">
        <v>6.0486413199999998</v>
      </c>
      <c r="M2230" s="251">
        <v>6.0486413199999998</v>
      </c>
    </row>
    <row r="2231" spans="1:13">
      <c r="A2231" s="55" t="str">
        <f t="shared" si="34"/>
        <v>IgnoreIgnore</v>
      </c>
      <c r="B2231" s="55" t="s">
        <v>1291</v>
      </c>
      <c r="C2231" s="55" t="s">
        <v>1291</v>
      </c>
      <c r="D2231" s="55"/>
      <c r="G2231" s="250">
        <v>2229</v>
      </c>
      <c r="H2231" s="253" t="s">
        <v>4364</v>
      </c>
      <c r="I2231" s="253" t="s">
        <v>4365</v>
      </c>
      <c r="J2231" s="75">
        <v>45194</v>
      </c>
      <c r="K2231" s="75">
        <v>45194</v>
      </c>
      <c r="L2231" s="256">
        <v>0.125</v>
      </c>
      <c r="M2231" s="251">
        <v>0.125</v>
      </c>
    </row>
    <row r="2232" spans="1:13">
      <c r="A2232" s="55" t="str">
        <f t="shared" si="34"/>
        <v>IgnoreIgnore</v>
      </c>
      <c r="B2232" s="55" t="s">
        <v>1291</v>
      </c>
      <c r="C2232" s="55" t="s">
        <v>1291</v>
      </c>
      <c r="D2232" s="55"/>
      <c r="G2232" s="250">
        <v>2230</v>
      </c>
      <c r="H2232" s="253" t="s">
        <v>4424</v>
      </c>
      <c r="I2232" s="253" t="s">
        <v>4425</v>
      </c>
      <c r="J2232" s="75">
        <v>45194</v>
      </c>
      <c r="K2232" s="75">
        <v>45194</v>
      </c>
      <c r="L2232" s="256">
        <v>0.65</v>
      </c>
      <c r="M2232" s="251">
        <v>0.65</v>
      </c>
    </row>
    <row r="2233" spans="1:13">
      <c r="A2233" s="55" t="str">
        <f t="shared" si="34"/>
        <v>IgnoreIgnore</v>
      </c>
      <c r="B2233" s="55" t="s">
        <v>1291</v>
      </c>
      <c r="C2233" s="55" t="s">
        <v>1291</v>
      </c>
      <c r="D2233" s="55"/>
      <c r="G2233" s="250">
        <v>2231</v>
      </c>
      <c r="H2233" s="253" t="s">
        <v>4399</v>
      </c>
      <c r="I2233" s="253" t="s">
        <v>4400</v>
      </c>
      <c r="J2233" s="75">
        <v>45194</v>
      </c>
      <c r="K2233" s="75">
        <v>45194</v>
      </c>
      <c r="L2233" s="256">
        <v>0.21</v>
      </c>
      <c r="M2233" s="251">
        <v>0.21</v>
      </c>
    </row>
    <row r="2234" spans="1:13">
      <c r="A2234" s="55" t="str">
        <f t="shared" si="34"/>
        <v>IgnoreIgnore</v>
      </c>
      <c r="B2234" s="55" t="s">
        <v>1291</v>
      </c>
      <c r="C2234" s="55" t="s">
        <v>1291</v>
      </c>
      <c r="D2234" s="55"/>
      <c r="G2234" s="250">
        <v>2232</v>
      </c>
      <c r="H2234" s="253" t="s">
        <v>4401</v>
      </c>
      <c r="I2234" s="253" t="s">
        <v>4402</v>
      </c>
      <c r="J2234" s="75">
        <v>45194</v>
      </c>
      <c r="K2234" s="75">
        <v>45194</v>
      </c>
      <c r="L2234" s="256">
        <v>0.21</v>
      </c>
      <c r="M2234" s="251">
        <v>0.21</v>
      </c>
    </row>
    <row r="2235" spans="1:13">
      <c r="A2235" s="55" t="str">
        <f t="shared" si="34"/>
        <v>IgnoreIgnore</v>
      </c>
      <c r="B2235" s="55" t="s">
        <v>1291</v>
      </c>
      <c r="C2235" s="55" t="s">
        <v>1291</v>
      </c>
      <c r="D2235" s="55"/>
      <c r="G2235" s="250">
        <v>2233</v>
      </c>
      <c r="H2235" s="253" t="s">
        <v>4366</v>
      </c>
      <c r="I2235" s="253" t="s">
        <v>4367</v>
      </c>
      <c r="J2235" s="75">
        <v>45194</v>
      </c>
      <c r="K2235" s="75">
        <v>45194</v>
      </c>
      <c r="L2235" s="256">
        <v>6.3617389999999996E-2</v>
      </c>
      <c r="M2235" s="251">
        <v>6.3617389999999996E-2</v>
      </c>
    </row>
    <row r="2236" spans="1:13">
      <c r="A2236" s="55" t="str">
        <f t="shared" si="34"/>
        <v>Y0D6DI</v>
      </c>
      <c r="B2236" s="55" t="s">
        <v>2906</v>
      </c>
      <c r="C2236" s="55" t="s">
        <v>3536</v>
      </c>
      <c r="D2236" s="55"/>
      <c r="G2236" s="250">
        <v>2234</v>
      </c>
      <c r="H2236" s="253" t="s">
        <v>3470</v>
      </c>
      <c r="I2236" s="253" t="s">
        <v>3118</v>
      </c>
      <c r="J2236" s="75">
        <v>45194</v>
      </c>
      <c r="K2236" s="75">
        <v>45194</v>
      </c>
      <c r="L2236" s="256">
        <v>7.0000000000000007E-2</v>
      </c>
      <c r="M2236" s="251">
        <v>7.0000000000000007E-2</v>
      </c>
    </row>
    <row r="2237" spans="1:13">
      <c r="A2237" s="55" t="str">
        <f t="shared" si="34"/>
        <v>IgnoreIgnore</v>
      </c>
      <c r="B2237" s="55" t="s">
        <v>1291</v>
      </c>
      <c r="C2237" s="55" t="s">
        <v>1291</v>
      </c>
      <c r="D2237" s="55"/>
      <c r="G2237" s="250">
        <v>2235</v>
      </c>
      <c r="H2237" s="253" t="s">
        <v>4368</v>
      </c>
      <c r="I2237" s="253" t="s">
        <v>4369</v>
      </c>
      <c r="J2237" s="75">
        <v>45194</v>
      </c>
      <c r="K2237" s="75">
        <v>45194</v>
      </c>
      <c r="L2237" s="251">
        <v>0.18</v>
      </c>
      <c r="M2237" s="251">
        <v>0.18</v>
      </c>
    </row>
    <row r="2238" spans="1:13">
      <c r="A2238" s="55" t="str">
        <f t="shared" si="34"/>
        <v>IgnoreIgnore</v>
      </c>
      <c r="B2238" s="55" t="s">
        <v>1291</v>
      </c>
      <c r="C2238" s="55" t="s">
        <v>1291</v>
      </c>
      <c r="D2238" s="55"/>
      <c r="G2238" s="250">
        <v>2236</v>
      </c>
      <c r="H2238" s="253" t="s">
        <v>4426</v>
      </c>
      <c r="I2238" s="253" t="s">
        <v>4427</v>
      </c>
      <c r="J2238" s="75">
        <v>45194</v>
      </c>
      <c r="K2238" s="75">
        <v>45194</v>
      </c>
      <c r="L2238" s="256">
        <v>2.5</v>
      </c>
      <c r="M2238" s="251">
        <v>2.5</v>
      </c>
    </row>
    <row r="2239" spans="1:13">
      <c r="A2239" s="55" t="str">
        <f t="shared" si="34"/>
        <v>Y0D6DDV</v>
      </c>
      <c r="B2239" s="55" t="s">
        <v>2906</v>
      </c>
      <c r="C2239" s="55" t="s">
        <v>1942</v>
      </c>
      <c r="D2239" s="55"/>
      <c r="G2239" s="250">
        <v>2237</v>
      </c>
      <c r="H2239" s="254" t="s">
        <v>3472</v>
      </c>
      <c r="I2239" s="253" t="s">
        <v>3115</v>
      </c>
      <c r="J2239" s="75">
        <v>45194</v>
      </c>
      <c r="K2239" s="75">
        <v>45194</v>
      </c>
      <c r="L2239" s="256">
        <v>7.4999999999999997E-2</v>
      </c>
      <c r="M2239" s="251">
        <v>7.4999999999999997E-2</v>
      </c>
    </row>
    <row r="2240" spans="1:13">
      <c r="A2240" s="55" t="str">
        <f t="shared" si="34"/>
        <v>IgnoreIgnore</v>
      </c>
      <c r="B2240" s="55" t="s">
        <v>1291</v>
      </c>
      <c r="C2240" s="55" t="s">
        <v>1291</v>
      </c>
      <c r="D2240" s="55"/>
      <c r="G2240" s="250">
        <v>2238</v>
      </c>
      <c r="H2240" s="253" t="s">
        <v>4415</v>
      </c>
      <c r="I2240" s="253" t="s">
        <v>4416</v>
      </c>
      <c r="J2240" s="75">
        <v>45194</v>
      </c>
      <c r="K2240" s="75">
        <v>45194</v>
      </c>
      <c r="L2240" s="256">
        <v>9.5000000000000001E-2</v>
      </c>
      <c r="M2240" s="251">
        <v>9.5000000000000001E-2</v>
      </c>
    </row>
    <row r="2241" spans="1:13">
      <c r="A2241" s="55" t="str">
        <f t="shared" si="34"/>
        <v>IgnoreIgnore</v>
      </c>
      <c r="B2241" s="55" t="s">
        <v>1291</v>
      </c>
      <c r="C2241" s="55" t="s">
        <v>1291</v>
      </c>
      <c r="D2241" s="55"/>
      <c r="G2241" s="250">
        <v>2239</v>
      </c>
      <c r="H2241" s="253" t="s">
        <v>4370</v>
      </c>
      <c r="I2241" s="253" t="s">
        <v>4371</v>
      </c>
      <c r="J2241" s="75">
        <v>45194</v>
      </c>
      <c r="K2241" s="75">
        <v>45194</v>
      </c>
      <c r="L2241" s="256">
        <v>7.0000000000000007E-2</v>
      </c>
      <c r="M2241" s="251">
        <v>7.0000000000000007E-2</v>
      </c>
    </row>
    <row r="2242" spans="1:13">
      <c r="A2242" s="55" t="str">
        <f t="shared" si="34"/>
        <v>Y0ESSDD</v>
      </c>
      <c r="B2242" s="55" t="s">
        <v>1940</v>
      </c>
      <c r="C2242" s="55" t="s">
        <v>1971</v>
      </c>
      <c r="D2242" s="55"/>
      <c r="G2242" s="250">
        <v>2240</v>
      </c>
      <c r="H2242" s="253" t="s">
        <v>491</v>
      </c>
      <c r="I2242" s="253" t="s">
        <v>3075</v>
      </c>
      <c r="J2242" s="75">
        <v>45194</v>
      </c>
      <c r="K2242" s="75">
        <v>45194</v>
      </c>
      <c r="L2242" s="256">
        <v>0.19251610999999999</v>
      </c>
      <c r="M2242" s="251">
        <v>0.19251610999999999</v>
      </c>
    </row>
    <row r="2243" spans="1:13">
      <c r="A2243" s="55" t="str">
        <f t="shared" si="34"/>
        <v>Y0EBRMD</v>
      </c>
      <c r="B2243" s="55" t="s">
        <v>1961</v>
      </c>
      <c r="C2243" s="55" t="s">
        <v>61</v>
      </c>
      <c r="D2243" s="55"/>
      <c r="G2243" s="250">
        <v>2241</v>
      </c>
      <c r="H2243" s="254" t="s">
        <v>322</v>
      </c>
      <c r="I2243" s="253" t="s">
        <v>3161</v>
      </c>
      <c r="J2243" s="75">
        <v>45194</v>
      </c>
      <c r="K2243" s="75">
        <v>45194</v>
      </c>
      <c r="L2243" s="256">
        <v>7.4999999999999997E-2</v>
      </c>
      <c r="M2243" s="251">
        <v>7.4999999999999997E-2</v>
      </c>
    </row>
    <row r="2244" spans="1:13">
      <c r="A2244" s="55" t="str">
        <f t="shared" ref="A2244:A2307" si="35">+B2244&amp;C2244</f>
        <v>Y0EBRQD</v>
      </c>
      <c r="B2244" s="55" t="s">
        <v>1961</v>
      </c>
      <c r="C2244" s="55" t="s">
        <v>62</v>
      </c>
      <c r="D2244" s="55"/>
      <c r="G2244" s="250">
        <v>2242</v>
      </c>
      <c r="H2244" s="253" t="s">
        <v>326</v>
      </c>
      <c r="I2244" s="253" t="s">
        <v>3162</v>
      </c>
      <c r="J2244" s="75">
        <v>45194</v>
      </c>
      <c r="K2244" s="75">
        <v>45194</v>
      </c>
      <c r="L2244" s="256">
        <v>0.3</v>
      </c>
      <c r="M2244" s="251">
        <v>0.3</v>
      </c>
    </row>
    <row r="2245" spans="1:13">
      <c r="A2245" s="55" t="str">
        <f t="shared" si="35"/>
        <v>IgnoreIgnore</v>
      </c>
      <c r="B2245" s="55" t="s">
        <v>1291</v>
      </c>
      <c r="C2245" s="55" t="s">
        <v>1291</v>
      </c>
      <c r="D2245" s="55"/>
      <c r="G2245" s="250">
        <v>2243</v>
      </c>
      <c r="H2245" s="254" t="s">
        <v>4347</v>
      </c>
      <c r="I2245" s="253" t="s">
        <v>4348</v>
      </c>
      <c r="J2245" s="75">
        <v>45194</v>
      </c>
      <c r="K2245" s="75">
        <v>45194</v>
      </c>
      <c r="L2245" s="256">
        <v>7.4999999999999997E-2</v>
      </c>
      <c r="M2245" s="251">
        <v>7.4999999999999997E-2</v>
      </c>
    </row>
    <row r="2246" spans="1:13">
      <c r="A2246" s="55" t="str">
        <f t="shared" si="35"/>
        <v>IgnoreIgnore</v>
      </c>
      <c r="B2246" s="55" t="s">
        <v>1291</v>
      </c>
      <c r="C2246" s="55" t="s">
        <v>1291</v>
      </c>
      <c r="D2246" s="55"/>
      <c r="G2246" s="250">
        <v>2244</v>
      </c>
      <c r="H2246" s="253" t="s">
        <v>4395</v>
      </c>
      <c r="I2246" s="253" t="s">
        <v>4396</v>
      </c>
      <c r="J2246" s="75">
        <v>45194</v>
      </c>
      <c r="K2246" s="75">
        <v>45194</v>
      </c>
      <c r="L2246" s="256">
        <v>0.16500000000000001</v>
      </c>
      <c r="M2246" s="251">
        <v>0.16500000000000001</v>
      </c>
    </row>
    <row r="2247" spans="1:13">
      <c r="A2247" s="55" t="str">
        <f t="shared" si="35"/>
        <v>Y0EBDMD</v>
      </c>
      <c r="B2247" s="55" t="s">
        <v>1961</v>
      </c>
      <c r="C2247" s="55" t="s">
        <v>1943</v>
      </c>
      <c r="D2247" s="55"/>
      <c r="G2247" s="250">
        <v>2245</v>
      </c>
      <c r="H2247" s="253" t="s">
        <v>324</v>
      </c>
      <c r="I2247" s="253" t="s">
        <v>3158</v>
      </c>
      <c r="J2247" s="75">
        <v>45194</v>
      </c>
      <c r="K2247" s="75">
        <v>45194</v>
      </c>
      <c r="L2247" s="251">
        <v>0.1</v>
      </c>
      <c r="M2247" s="251">
        <v>0.1</v>
      </c>
    </row>
    <row r="2248" spans="1:13">
      <c r="A2248" s="55" t="str">
        <f t="shared" si="35"/>
        <v>IgnoreIgnore</v>
      </c>
      <c r="B2248" s="55" t="s">
        <v>1291</v>
      </c>
      <c r="C2248" s="55" t="s">
        <v>1291</v>
      </c>
      <c r="D2248" s="55"/>
      <c r="G2248" s="250">
        <v>2246</v>
      </c>
      <c r="H2248" s="253" t="s">
        <v>4331</v>
      </c>
      <c r="I2248" s="253" t="s">
        <v>4332</v>
      </c>
      <c r="J2248" s="75">
        <v>45194</v>
      </c>
      <c r="K2248" s="75">
        <v>45194</v>
      </c>
      <c r="L2248" s="256">
        <v>8.5000000000000006E-2</v>
      </c>
      <c r="M2248" s="251">
        <v>8.5000000000000006E-2</v>
      </c>
    </row>
    <row r="2249" spans="1:13">
      <c r="A2249" s="55" t="str">
        <f t="shared" si="35"/>
        <v>Y0BNMD</v>
      </c>
      <c r="B2249" s="55" t="s">
        <v>2901</v>
      </c>
      <c r="C2249" s="55" t="s">
        <v>49</v>
      </c>
      <c r="D2249" s="55"/>
      <c r="G2249" s="250">
        <v>2247</v>
      </c>
      <c r="H2249" s="253">
        <v>131</v>
      </c>
      <c r="I2249" s="253" t="s">
        <v>3490</v>
      </c>
      <c r="J2249" s="75">
        <v>45194</v>
      </c>
      <c r="K2249" s="75">
        <v>45194</v>
      </c>
      <c r="L2249" s="256">
        <v>5.5468549999999998E-2</v>
      </c>
      <c r="M2249" s="251">
        <v>5.5468549999999998E-2</v>
      </c>
    </row>
    <row r="2250" spans="1:13">
      <c r="A2250" s="55" t="str">
        <f t="shared" si="35"/>
        <v>Y0BNQD</v>
      </c>
      <c r="B2250" s="55" t="s">
        <v>2901</v>
      </c>
      <c r="C2250" s="55" t="s">
        <v>51</v>
      </c>
      <c r="D2250" s="55"/>
      <c r="G2250" s="250">
        <v>2248</v>
      </c>
      <c r="H2250" s="253">
        <v>132</v>
      </c>
      <c r="I2250" s="253" t="s">
        <v>3112</v>
      </c>
      <c r="J2250" s="75">
        <v>45194</v>
      </c>
      <c r="K2250" s="75">
        <v>45194</v>
      </c>
      <c r="L2250" s="256">
        <v>0.2</v>
      </c>
      <c r="M2250" s="251">
        <v>0.2</v>
      </c>
    </row>
    <row r="2251" spans="1:13">
      <c r="A2251" s="55" t="str">
        <f t="shared" si="35"/>
        <v>Y0BJMD</v>
      </c>
      <c r="B2251" s="55" t="s">
        <v>2898</v>
      </c>
      <c r="C2251" s="55" t="s">
        <v>49</v>
      </c>
      <c r="D2251" s="55"/>
      <c r="G2251" s="250">
        <v>2249</v>
      </c>
      <c r="H2251" s="254">
        <v>241</v>
      </c>
      <c r="I2251" s="253" t="s">
        <v>3183</v>
      </c>
      <c r="J2251" s="75">
        <v>45194</v>
      </c>
      <c r="K2251" s="75">
        <v>45194</v>
      </c>
      <c r="L2251" s="256">
        <v>8.5000000000000006E-2</v>
      </c>
      <c r="M2251" s="251">
        <v>8.5000000000000006E-2</v>
      </c>
    </row>
    <row r="2252" spans="1:13">
      <c r="A2252" s="55" t="str">
        <f t="shared" si="35"/>
        <v>IgnoreIgnore</v>
      </c>
      <c r="B2252" s="55" t="s">
        <v>1291</v>
      </c>
      <c r="C2252" s="55" t="s">
        <v>1291</v>
      </c>
      <c r="D2252" s="55"/>
      <c r="G2252" s="250">
        <v>2250</v>
      </c>
      <c r="H2252" s="253" t="s">
        <v>4333</v>
      </c>
      <c r="I2252" s="253" t="s">
        <v>4334</v>
      </c>
      <c r="J2252" s="75">
        <v>45194</v>
      </c>
      <c r="K2252" s="75">
        <v>45194</v>
      </c>
      <c r="L2252" s="256">
        <v>5.5468549999999998E-2</v>
      </c>
      <c r="M2252" s="251">
        <v>5.5468549999999998E-2</v>
      </c>
    </row>
    <row r="2253" spans="1:13">
      <c r="A2253" s="55" t="str">
        <f t="shared" si="35"/>
        <v>IgnoreIgnore</v>
      </c>
      <c r="B2253" s="55" t="s">
        <v>1291</v>
      </c>
      <c r="C2253" s="55" t="s">
        <v>1291</v>
      </c>
      <c r="D2253" s="55"/>
      <c r="G2253" s="250">
        <v>2251</v>
      </c>
      <c r="H2253" s="254" t="s">
        <v>4389</v>
      </c>
      <c r="I2253" s="253" t="s">
        <v>4390</v>
      </c>
      <c r="J2253" s="75">
        <v>45194</v>
      </c>
      <c r="K2253" s="75">
        <v>45194</v>
      </c>
      <c r="L2253" s="256">
        <v>0.2</v>
      </c>
      <c r="M2253" s="251">
        <v>0.2</v>
      </c>
    </row>
    <row r="2254" spans="1:13">
      <c r="A2254" s="55" t="str">
        <f t="shared" si="35"/>
        <v>IgnoreIgnore</v>
      </c>
      <c r="B2254" s="55" t="s">
        <v>1291</v>
      </c>
      <c r="C2254" s="55" t="s">
        <v>1291</v>
      </c>
      <c r="D2254" s="55"/>
      <c r="G2254" s="250">
        <v>2252</v>
      </c>
      <c r="H2254" s="253" t="s">
        <v>4391</v>
      </c>
      <c r="I2254" s="253" t="s">
        <v>4392</v>
      </c>
      <c r="J2254" s="75">
        <v>45194</v>
      </c>
      <c r="K2254" s="75">
        <v>45194</v>
      </c>
      <c r="L2254" s="256">
        <v>0.2</v>
      </c>
      <c r="M2254" s="251">
        <v>0.2</v>
      </c>
    </row>
    <row r="2255" spans="1:13">
      <c r="A2255" s="55" t="str">
        <f t="shared" si="35"/>
        <v>Y0ASDDV</v>
      </c>
      <c r="B2255" s="55" t="s">
        <v>2893</v>
      </c>
      <c r="C2255" s="55" t="s">
        <v>1942</v>
      </c>
      <c r="D2255" s="55"/>
      <c r="G2255" s="250">
        <v>2253</v>
      </c>
      <c r="H2255" s="253" t="s">
        <v>3497</v>
      </c>
      <c r="I2255" s="253" t="s">
        <v>3165</v>
      </c>
      <c r="J2255" s="75">
        <v>45194</v>
      </c>
      <c r="K2255" s="75">
        <v>45194</v>
      </c>
      <c r="L2255" s="256">
        <v>0.18</v>
      </c>
      <c r="M2255" s="251">
        <v>0.18</v>
      </c>
    </row>
    <row r="2256" spans="1:13">
      <c r="A2256" s="55" t="str">
        <f t="shared" si="35"/>
        <v>Y0ATDDV</v>
      </c>
      <c r="B2256" s="55" t="s">
        <v>2894</v>
      </c>
      <c r="C2256" s="55" t="s">
        <v>1942</v>
      </c>
      <c r="D2256" s="55"/>
      <c r="G2256" s="250">
        <v>2254</v>
      </c>
      <c r="H2256" s="253" t="s">
        <v>3485</v>
      </c>
      <c r="I2256" s="253" t="s">
        <v>3170</v>
      </c>
      <c r="J2256" s="75">
        <v>45194</v>
      </c>
      <c r="K2256" s="75">
        <v>45194</v>
      </c>
      <c r="L2256" s="256">
        <v>0.125</v>
      </c>
      <c r="M2256" s="251">
        <v>0.125</v>
      </c>
    </row>
    <row r="2257" spans="1:13">
      <c r="A2257" s="55" t="str">
        <f t="shared" si="35"/>
        <v>Y0AKDDV</v>
      </c>
      <c r="B2257" s="55" t="s">
        <v>2892</v>
      </c>
      <c r="C2257" s="55" t="s">
        <v>1942</v>
      </c>
      <c r="D2257" s="55"/>
      <c r="G2257" s="250">
        <v>2255</v>
      </c>
      <c r="H2257" s="253" t="s">
        <v>3501</v>
      </c>
      <c r="I2257" s="253" t="s">
        <v>3092</v>
      </c>
      <c r="J2257" s="75">
        <v>45194</v>
      </c>
      <c r="K2257" s="75">
        <v>45194</v>
      </c>
      <c r="L2257" s="256">
        <v>6.8833210000000006E-2</v>
      </c>
      <c r="M2257" s="251">
        <v>6.8833210000000006E-2</v>
      </c>
    </row>
    <row r="2258" spans="1:13">
      <c r="A2258" s="55" t="str">
        <f t="shared" si="35"/>
        <v>Y0AIDDD</v>
      </c>
      <c r="B2258" s="55" t="s">
        <v>2891</v>
      </c>
      <c r="C2258" s="55" t="s">
        <v>1954</v>
      </c>
      <c r="D2258" s="55"/>
      <c r="G2258" s="250">
        <v>2256</v>
      </c>
      <c r="H2258" s="253" t="s">
        <v>3468</v>
      </c>
      <c r="I2258" s="253" t="s">
        <v>3145</v>
      </c>
      <c r="J2258" s="75">
        <v>45194</v>
      </c>
      <c r="K2258" s="75">
        <v>45194</v>
      </c>
      <c r="L2258" s="256">
        <v>3.7346499999999999E-3</v>
      </c>
      <c r="M2258" s="251">
        <v>3.7346499999999999E-3</v>
      </c>
    </row>
    <row r="2259" spans="1:13">
      <c r="A2259" s="55" t="str">
        <f t="shared" si="35"/>
        <v>Y0AIDMD</v>
      </c>
      <c r="B2259" s="55" t="s">
        <v>2891</v>
      </c>
      <c r="C2259" s="55" t="s">
        <v>1943</v>
      </c>
      <c r="D2259" s="55"/>
      <c r="G2259" s="250">
        <v>2257</v>
      </c>
      <c r="H2259" s="253" t="s">
        <v>3494</v>
      </c>
      <c r="I2259" s="253" t="s">
        <v>3147</v>
      </c>
      <c r="J2259" s="75">
        <v>45194</v>
      </c>
      <c r="K2259" s="75">
        <v>45194</v>
      </c>
      <c r="L2259" s="256">
        <v>7.0000000000000007E-2</v>
      </c>
      <c r="M2259" s="251">
        <v>7.0000000000000007E-2</v>
      </c>
    </row>
    <row r="2260" spans="1:13">
      <c r="A2260" s="55" t="str">
        <f t="shared" si="35"/>
        <v>Y0AHDDV</v>
      </c>
      <c r="B2260" s="55" t="s">
        <v>2890</v>
      </c>
      <c r="C2260" s="55" t="s">
        <v>1942</v>
      </c>
      <c r="D2260" s="55"/>
      <c r="G2260" s="250">
        <v>2258</v>
      </c>
      <c r="H2260" s="253" t="s">
        <v>3489</v>
      </c>
      <c r="I2260" s="253" t="s">
        <v>3125</v>
      </c>
      <c r="J2260" s="75">
        <v>45194</v>
      </c>
      <c r="K2260" s="75">
        <v>45194</v>
      </c>
      <c r="L2260" s="256">
        <v>7.757522E-2</v>
      </c>
      <c r="M2260" s="251">
        <v>7.757522E-2</v>
      </c>
    </row>
    <row r="2261" spans="1:13">
      <c r="A2261" s="55" t="str">
        <f t="shared" si="35"/>
        <v>Y0BFDQD</v>
      </c>
      <c r="B2261" s="55" t="s">
        <v>2897</v>
      </c>
      <c r="C2261" s="55" t="s">
        <v>1970</v>
      </c>
      <c r="D2261" s="55"/>
      <c r="G2261" s="250">
        <v>2259</v>
      </c>
      <c r="H2261" s="253" t="s">
        <v>3520</v>
      </c>
      <c r="I2261" s="253" t="s">
        <v>3131</v>
      </c>
      <c r="J2261" s="75">
        <v>45194</v>
      </c>
      <c r="K2261" s="75">
        <v>45194</v>
      </c>
      <c r="L2261" s="256">
        <v>0.21</v>
      </c>
      <c r="M2261" s="251">
        <v>0.21</v>
      </c>
    </row>
    <row r="2262" spans="1:13">
      <c r="A2262" s="55" t="str">
        <f t="shared" si="35"/>
        <v>Y0BFDHD</v>
      </c>
      <c r="B2262" s="55" t="s">
        <v>2897</v>
      </c>
      <c r="C2262" s="55" t="s">
        <v>1948</v>
      </c>
      <c r="D2262" s="55"/>
      <c r="G2262" s="250">
        <v>2260</v>
      </c>
      <c r="H2262" s="253" t="s">
        <v>3516</v>
      </c>
      <c r="I2262" s="253" t="s">
        <v>3132</v>
      </c>
      <c r="J2262" s="75">
        <v>45194</v>
      </c>
      <c r="K2262" s="75">
        <v>45194</v>
      </c>
      <c r="L2262" s="256">
        <v>0.65</v>
      </c>
      <c r="M2262" s="251">
        <v>0.65</v>
      </c>
    </row>
    <row r="2263" spans="1:13">
      <c r="A2263" s="55" t="str">
        <f t="shared" si="35"/>
        <v>Y0BPDQD</v>
      </c>
      <c r="B2263" s="55" t="s">
        <v>2902</v>
      </c>
      <c r="C2263" s="55" t="s">
        <v>1970</v>
      </c>
      <c r="D2263" s="55"/>
      <c r="G2263" s="250">
        <v>2261</v>
      </c>
      <c r="H2263" s="253" t="s">
        <v>3505</v>
      </c>
      <c r="I2263" s="253" t="s">
        <v>3154</v>
      </c>
      <c r="J2263" s="75">
        <v>45194</v>
      </c>
      <c r="K2263" s="75">
        <v>45194</v>
      </c>
      <c r="L2263" s="256">
        <v>0.23</v>
      </c>
      <c r="M2263" s="251">
        <v>0.23</v>
      </c>
    </row>
    <row r="2264" spans="1:13">
      <c r="A2264" s="55" t="str">
        <f t="shared" si="35"/>
        <v>Y0BLDDD</v>
      </c>
      <c r="B2264" s="55" t="s">
        <v>2899</v>
      </c>
      <c r="C2264" s="55" t="s">
        <v>1954</v>
      </c>
      <c r="D2264" s="55"/>
      <c r="G2264" s="250">
        <v>2262</v>
      </c>
      <c r="H2264" s="253" t="s">
        <v>3462</v>
      </c>
      <c r="I2264" s="253" t="s">
        <v>3096</v>
      </c>
      <c r="J2264" s="75">
        <v>45194</v>
      </c>
      <c r="K2264" s="75">
        <v>45194</v>
      </c>
      <c r="L2264" s="256">
        <v>6.1222300000000002E-3</v>
      </c>
      <c r="M2264" s="251">
        <v>6.1222300000000002E-3</v>
      </c>
    </row>
    <row r="2265" spans="1:13">
      <c r="A2265" s="55" t="str">
        <f t="shared" si="35"/>
        <v>Y0BLDMD</v>
      </c>
      <c r="B2265" s="55" t="s">
        <v>2899</v>
      </c>
      <c r="C2265" s="55" t="s">
        <v>1943</v>
      </c>
      <c r="D2265" s="55"/>
      <c r="G2265" s="250">
        <v>2263</v>
      </c>
      <c r="H2265" s="253" t="s">
        <v>3475</v>
      </c>
      <c r="I2265" s="253" t="s">
        <v>3098</v>
      </c>
      <c r="J2265" s="75">
        <v>45194</v>
      </c>
      <c r="K2265" s="75">
        <v>45194</v>
      </c>
      <c r="L2265" s="256">
        <v>7.0524139999999999E-2</v>
      </c>
      <c r="M2265" s="251">
        <v>7.0524139999999999E-2</v>
      </c>
    </row>
    <row r="2266" spans="1:13">
      <c r="A2266" s="55" t="str">
        <f t="shared" si="35"/>
        <v>Y0BNDMD</v>
      </c>
      <c r="B2266" s="55" t="s">
        <v>2901</v>
      </c>
      <c r="C2266" s="55" t="s">
        <v>1943</v>
      </c>
      <c r="D2266" s="55"/>
      <c r="G2266" s="250">
        <v>2264</v>
      </c>
      <c r="H2266" s="253" t="s">
        <v>3479</v>
      </c>
      <c r="I2266" s="253" t="s">
        <v>3480</v>
      </c>
      <c r="J2266" s="75">
        <v>45194</v>
      </c>
      <c r="K2266" s="75">
        <v>45194</v>
      </c>
      <c r="L2266" s="251">
        <v>6.3617389999999996E-2</v>
      </c>
      <c r="M2266" s="251">
        <v>6.3617389999999996E-2</v>
      </c>
    </row>
    <row r="2267" spans="1:13">
      <c r="A2267" s="55" t="str">
        <f t="shared" si="35"/>
        <v>Y0BNDQD</v>
      </c>
      <c r="B2267" s="55" t="s">
        <v>2901</v>
      </c>
      <c r="C2267" s="55" t="s">
        <v>1970</v>
      </c>
      <c r="D2267" s="55"/>
      <c r="G2267" s="250">
        <v>2265</v>
      </c>
      <c r="H2267" s="253" t="s">
        <v>3481</v>
      </c>
      <c r="I2267" s="253" t="s">
        <v>3109</v>
      </c>
      <c r="J2267" s="75">
        <v>45194</v>
      </c>
      <c r="K2267" s="75">
        <v>45194</v>
      </c>
      <c r="L2267" s="251">
        <v>0.21</v>
      </c>
      <c r="M2267" s="251">
        <v>0.21</v>
      </c>
    </row>
    <row r="2268" spans="1:13">
      <c r="A2268" s="55" t="str">
        <f t="shared" si="35"/>
        <v>Y0BMDDV</v>
      </c>
      <c r="B2268" s="55" t="s">
        <v>2900</v>
      </c>
      <c r="C2268" s="55" t="s">
        <v>1942</v>
      </c>
      <c r="D2268" s="55"/>
      <c r="G2268" s="250">
        <v>2266</v>
      </c>
      <c r="H2268" s="253" t="s">
        <v>3498</v>
      </c>
      <c r="I2268" s="253" t="s">
        <v>3499</v>
      </c>
      <c r="J2268" s="75">
        <v>45194</v>
      </c>
      <c r="K2268" s="75">
        <v>45194</v>
      </c>
      <c r="L2268" s="256">
        <v>0.06</v>
      </c>
      <c r="M2268" s="251">
        <v>0.06</v>
      </c>
    </row>
    <row r="2269" spans="1:13">
      <c r="A2269" s="55" t="str">
        <f t="shared" si="35"/>
        <v>Y0BJDMD</v>
      </c>
      <c r="B2269" s="55" t="s">
        <v>2898</v>
      </c>
      <c r="C2269" s="55" t="s">
        <v>1943</v>
      </c>
      <c r="D2269" s="55"/>
      <c r="G2269" s="250">
        <v>2267</v>
      </c>
      <c r="H2269" s="253" t="s">
        <v>3492</v>
      </c>
      <c r="I2269" s="253" t="s">
        <v>3180</v>
      </c>
      <c r="J2269" s="75">
        <v>45194</v>
      </c>
      <c r="K2269" s="75">
        <v>45194</v>
      </c>
      <c r="L2269" s="256">
        <v>9.5000000000000001E-2</v>
      </c>
      <c r="M2269" s="251">
        <v>9.5000000000000001E-2</v>
      </c>
    </row>
    <row r="2270" spans="1:13">
      <c r="A2270" s="55" t="str">
        <f t="shared" si="35"/>
        <v>Y0BJDQD</v>
      </c>
      <c r="B2270" s="55" t="s">
        <v>2898</v>
      </c>
      <c r="C2270" s="55" t="s">
        <v>1970</v>
      </c>
      <c r="D2270" s="55"/>
      <c r="G2270" s="250">
        <v>2268</v>
      </c>
      <c r="H2270" s="253" t="s">
        <v>3524</v>
      </c>
      <c r="I2270" s="253" t="s">
        <v>3181</v>
      </c>
      <c r="J2270" s="75">
        <v>45194</v>
      </c>
      <c r="K2270" s="75">
        <v>45194</v>
      </c>
      <c r="L2270" s="256">
        <v>0.27500000000000002</v>
      </c>
      <c r="M2270" s="251">
        <v>0.27500000000000002</v>
      </c>
    </row>
    <row r="2271" spans="1:13">
      <c r="A2271" s="55" t="str">
        <f t="shared" si="35"/>
        <v>Y0ECDWD</v>
      </c>
      <c r="B2271" s="55" t="s">
        <v>1953</v>
      </c>
      <c r="C2271" s="55" t="s">
        <v>1946</v>
      </c>
      <c r="D2271" s="55"/>
      <c r="G2271" s="250">
        <v>2269</v>
      </c>
      <c r="H2271" s="254" t="s">
        <v>1173</v>
      </c>
      <c r="I2271" s="253" t="s">
        <v>3065</v>
      </c>
      <c r="J2271" s="75">
        <v>45195</v>
      </c>
      <c r="K2271" s="75">
        <v>45195</v>
      </c>
      <c r="L2271" s="256">
        <v>1.2713178300000001</v>
      </c>
      <c r="M2271" s="251">
        <v>1.2713178300000001</v>
      </c>
    </row>
    <row r="2272" spans="1:13">
      <c r="A2272" s="55" t="str">
        <f t="shared" si="35"/>
        <v>Y0BLWD</v>
      </c>
      <c r="B2272" s="55" t="s">
        <v>2899</v>
      </c>
      <c r="C2272" s="55" t="s">
        <v>47</v>
      </c>
      <c r="D2272" s="55"/>
      <c r="G2272" s="250">
        <v>2270</v>
      </c>
      <c r="H2272" s="253">
        <v>126</v>
      </c>
      <c r="I2272" s="253" t="s">
        <v>3103</v>
      </c>
      <c r="J2272" s="75">
        <v>45195</v>
      </c>
      <c r="K2272" s="75">
        <v>45195</v>
      </c>
      <c r="L2272" s="256">
        <v>1.2185990000000001E-2</v>
      </c>
      <c r="M2272" s="251">
        <v>1.2185990000000001E-2</v>
      </c>
    </row>
    <row r="2273" spans="1:13">
      <c r="A2273" s="55" t="str">
        <f t="shared" si="35"/>
        <v>Y0ESDWD</v>
      </c>
      <c r="B2273" s="55" t="s">
        <v>1940</v>
      </c>
      <c r="C2273" s="55" t="s">
        <v>1946</v>
      </c>
      <c r="D2273" s="55"/>
      <c r="G2273" s="250">
        <v>2271</v>
      </c>
      <c r="H2273" s="253" t="s">
        <v>508</v>
      </c>
      <c r="I2273" s="253" t="s">
        <v>3073</v>
      </c>
      <c r="J2273" s="75">
        <v>45195</v>
      </c>
      <c r="K2273" s="75">
        <v>45195</v>
      </c>
      <c r="L2273" s="256">
        <v>1.5190461900000001</v>
      </c>
      <c r="M2273" s="251">
        <v>1.5190461900000001</v>
      </c>
    </row>
    <row r="2274" spans="1:13">
      <c r="A2274" s="55" t="str">
        <f t="shared" si="35"/>
        <v>Y0EERWD</v>
      </c>
      <c r="B2274" s="55" t="s">
        <v>1945</v>
      </c>
      <c r="C2274" s="55" t="s">
        <v>59</v>
      </c>
      <c r="D2274" s="55"/>
      <c r="G2274" s="250">
        <v>2272</v>
      </c>
      <c r="H2274" s="253" t="s">
        <v>1358</v>
      </c>
      <c r="I2274" s="253" t="s">
        <v>3089</v>
      </c>
      <c r="J2274" s="75">
        <v>45195</v>
      </c>
      <c r="K2274" s="75">
        <v>45195</v>
      </c>
      <c r="L2274" s="251">
        <v>0.94457095000000002</v>
      </c>
      <c r="M2274" s="251">
        <v>0.94457095000000002</v>
      </c>
    </row>
    <row r="2275" spans="1:13">
      <c r="A2275" s="55" t="str">
        <f t="shared" si="35"/>
        <v>IgnoreIgnore</v>
      </c>
      <c r="B2275" s="55" t="s">
        <v>1291</v>
      </c>
      <c r="C2275" s="55" t="s">
        <v>1291</v>
      </c>
      <c r="D2275" s="55"/>
      <c r="G2275" s="250">
        <v>2273</v>
      </c>
      <c r="H2275" s="253" t="s">
        <v>4309</v>
      </c>
      <c r="I2275" s="253" t="s">
        <v>4310</v>
      </c>
      <c r="J2275" s="75">
        <v>45195</v>
      </c>
      <c r="K2275" s="75">
        <v>45195</v>
      </c>
      <c r="L2275" s="256">
        <v>1.38620027</v>
      </c>
      <c r="M2275" s="251">
        <v>1.38620027</v>
      </c>
    </row>
    <row r="2276" spans="1:13">
      <c r="A2276" s="55" t="str">
        <f t="shared" si="35"/>
        <v>Y0ECRDD</v>
      </c>
      <c r="B2276" s="55" t="s">
        <v>1953</v>
      </c>
      <c r="C2276" s="55" t="s">
        <v>58</v>
      </c>
      <c r="D2276" s="55"/>
      <c r="G2276" s="250">
        <v>2274</v>
      </c>
      <c r="H2276" s="253" t="s">
        <v>1157</v>
      </c>
      <c r="I2276" s="253" t="s">
        <v>3066</v>
      </c>
      <c r="J2276" s="75">
        <v>45195</v>
      </c>
      <c r="K2276" s="75">
        <v>45195</v>
      </c>
      <c r="L2276" s="256">
        <v>0.17765438</v>
      </c>
      <c r="M2276" s="251">
        <v>0.17765438</v>
      </c>
    </row>
    <row r="2277" spans="1:13">
      <c r="A2277" s="55" t="str">
        <f t="shared" si="35"/>
        <v>Y0ECRWD</v>
      </c>
      <c r="B2277" s="55" t="s">
        <v>1953</v>
      </c>
      <c r="C2277" s="55" t="s">
        <v>59</v>
      </c>
      <c r="D2277" s="55"/>
      <c r="G2277" s="250">
        <v>2275</v>
      </c>
      <c r="H2277" s="253" t="s">
        <v>1171</v>
      </c>
      <c r="I2277" s="253" t="s">
        <v>3069</v>
      </c>
      <c r="J2277" s="75">
        <v>45195</v>
      </c>
      <c r="K2277" s="75">
        <v>45195</v>
      </c>
      <c r="L2277" s="256">
        <v>1.24920228</v>
      </c>
      <c r="M2277" s="251">
        <v>1.24920228</v>
      </c>
    </row>
    <row r="2278" spans="1:13">
      <c r="A2278" s="55" t="str">
        <f t="shared" si="35"/>
        <v>Y0ECDDD</v>
      </c>
      <c r="B2278" s="55" t="s">
        <v>1953</v>
      </c>
      <c r="C2278" s="55" t="s">
        <v>1954</v>
      </c>
      <c r="D2278" s="55"/>
      <c r="G2278" s="250">
        <v>2276</v>
      </c>
      <c r="H2278" s="253" t="s">
        <v>1161</v>
      </c>
      <c r="I2278" s="253" t="s">
        <v>3062</v>
      </c>
      <c r="J2278" s="75">
        <v>45195</v>
      </c>
      <c r="K2278" s="75">
        <v>45195</v>
      </c>
      <c r="L2278" s="256">
        <v>0.18568697000000001</v>
      </c>
      <c r="M2278" s="251">
        <v>0.18568697000000001</v>
      </c>
    </row>
    <row r="2279" spans="1:13">
      <c r="A2279" s="55" t="str">
        <f t="shared" si="35"/>
        <v>Y0EEDDD</v>
      </c>
      <c r="B2279" s="55" t="s">
        <v>1945</v>
      </c>
      <c r="C2279" s="55" t="s">
        <v>1954</v>
      </c>
      <c r="D2279" s="55"/>
      <c r="G2279" s="250">
        <v>2277</v>
      </c>
      <c r="H2279" s="253" t="s">
        <v>1348</v>
      </c>
      <c r="I2279" s="253" t="s">
        <v>3082</v>
      </c>
      <c r="J2279" s="75">
        <v>45195</v>
      </c>
      <c r="K2279" s="75">
        <v>45195</v>
      </c>
      <c r="L2279" s="256">
        <v>9.5847409999999994E-2</v>
      </c>
      <c r="M2279" s="251">
        <v>9.5847409999999994E-2</v>
      </c>
    </row>
    <row r="2280" spans="1:13">
      <c r="A2280" s="55" t="str">
        <f t="shared" si="35"/>
        <v>Y0EERDD</v>
      </c>
      <c r="B2280" s="55" t="s">
        <v>1945</v>
      </c>
      <c r="C2280" s="55" t="s">
        <v>58</v>
      </c>
      <c r="D2280" s="55"/>
      <c r="G2280" s="250">
        <v>2278</v>
      </c>
      <c r="H2280" s="254" t="s">
        <v>1343</v>
      </c>
      <c r="I2280" s="253" t="s">
        <v>3086</v>
      </c>
      <c r="J2280" s="75">
        <v>45195</v>
      </c>
      <c r="K2280" s="75">
        <v>45195</v>
      </c>
      <c r="L2280" s="256">
        <v>8.3567859999999994E-2</v>
      </c>
      <c r="M2280" s="251">
        <v>8.3567859999999994E-2</v>
      </c>
    </row>
    <row r="2281" spans="1:13">
      <c r="A2281" s="55" t="str">
        <f t="shared" si="35"/>
        <v>Y0ESSWD</v>
      </c>
      <c r="B2281" s="55" t="s">
        <v>1940</v>
      </c>
      <c r="C2281" s="55" t="s">
        <v>1975</v>
      </c>
      <c r="D2281" s="55"/>
      <c r="G2281" s="250">
        <v>2279</v>
      </c>
      <c r="H2281" s="253" t="s">
        <v>495</v>
      </c>
      <c r="I2281" s="253" t="s">
        <v>3081</v>
      </c>
      <c r="J2281" s="75">
        <v>45195</v>
      </c>
      <c r="K2281" s="75">
        <v>45195</v>
      </c>
      <c r="L2281" s="256">
        <v>1.2526867500000001</v>
      </c>
      <c r="M2281" s="251">
        <v>1.2526867500000001</v>
      </c>
    </row>
    <row r="2282" spans="1:13">
      <c r="A2282" s="55" t="str">
        <f t="shared" si="35"/>
        <v>Y0ESRDD</v>
      </c>
      <c r="B2282" s="55" t="s">
        <v>1940</v>
      </c>
      <c r="C2282" s="55" t="s">
        <v>58</v>
      </c>
      <c r="D2282" s="55"/>
      <c r="G2282" s="250">
        <v>2280</v>
      </c>
      <c r="H2282" s="253" t="s">
        <v>474</v>
      </c>
      <c r="I2282" s="253" t="s">
        <v>3077</v>
      </c>
      <c r="J2282" s="75">
        <v>45195</v>
      </c>
      <c r="K2282" s="75">
        <v>45195</v>
      </c>
      <c r="L2282" s="256">
        <v>0.13331256999999999</v>
      </c>
      <c r="M2282" s="251">
        <v>0.13331256999999999</v>
      </c>
    </row>
    <row r="2283" spans="1:13">
      <c r="A2283" s="55" t="str">
        <f t="shared" si="35"/>
        <v>Y0ESDDD</v>
      </c>
      <c r="B2283" s="55" t="s">
        <v>1940</v>
      </c>
      <c r="C2283" s="55" t="s">
        <v>1954</v>
      </c>
      <c r="D2283" s="55"/>
      <c r="G2283" s="250">
        <v>2281</v>
      </c>
      <c r="H2283" s="254" t="s">
        <v>477</v>
      </c>
      <c r="I2283" s="253" t="s">
        <v>3071</v>
      </c>
      <c r="J2283" s="75">
        <v>45195</v>
      </c>
      <c r="K2283" s="75">
        <v>45195</v>
      </c>
      <c r="L2283" s="256">
        <v>0.13600419999999999</v>
      </c>
      <c r="M2283" s="251">
        <v>0.13600419999999999</v>
      </c>
    </row>
    <row r="2284" spans="1:13">
      <c r="A2284" s="55" t="str">
        <f t="shared" si="35"/>
        <v>Y0ESIDD</v>
      </c>
      <c r="B2284" s="55" t="s">
        <v>1940</v>
      </c>
      <c r="C2284" s="55" t="s">
        <v>67</v>
      </c>
      <c r="D2284" s="55"/>
      <c r="G2284" s="250">
        <v>2282</v>
      </c>
      <c r="H2284" s="253" t="s">
        <v>483</v>
      </c>
      <c r="I2284" s="253" t="s">
        <v>3076</v>
      </c>
      <c r="J2284" s="75">
        <v>45195</v>
      </c>
      <c r="K2284" s="75">
        <v>45195</v>
      </c>
      <c r="L2284" s="256">
        <v>0.20771071999999999</v>
      </c>
      <c r="M2284" s="251">
        <v>0.20771071999999999</v>
      </c>
    </row>
    <row r="2285" spans="1:13">
      <c r="A2285" s="55" t="str">
        <f t="shared" si="35"/>
        <v>IgnoreIgnore</v>
      </c>
      <c r="B2285" s="55" t="s">
        <v>1291</v>
      </c>
      <c r="C2285" s="55" t="s">
        <v>1291</v>
      </c>
      <c r="D2285" s="55"/>
      <c r="G2285" s="250">
        <v>2283</v>
      </c>
      <c r="H2285" s="253" t="s">
        <v>4311</v>
      </c>
      <c r="I2285" s="253" t="s">
        <v>4312</v>
      </c>
      <c r="J2285" s="75">
        <v>45195</v>
      </c>
      <c r="K2285" s="75">
        <v>45195</v>
      </c>
      <c r="L2285" s="256">
        <v>1.24920228</v>
      </c>
      <c r="M2285" s="251">
        <v>1.24920228</v>
      </c>
    </row>
    <row r="2286" spans="1:13">
      <c r="A2286" s="55" t="str">
        <f t="shared" si="35"/>
        <v>IgnoreIgnore</v>
      </c>
      <c r="B2286" s="55" t="s">
        <v>1291</v>
      </c>
      <c r="C2286" s="55" t="s">
        <v>1291</v>
      </c>
      <c r="D2286" s="55"/>
      <c r="G2286" s="250">
        <v>2284</v>
      </c>
      <c r="H2286" s="253" t="s">
        <v>4313</v>
      </c>
      <c r="I2286" s="253" t="s">
        <v>4314</v>
      </c>
      <c r="J2286" s="75">
        <v>45195</v>
      </c>
      <c r="K2286" s="75">
        <v>45195</v>
      </c>
      <c r="L2286" s="251">
        <v>1.2713178300000001</v>
      </c>
      <c r="M2286" s="251">
        <v>1.2713178300000001</v>
      </c>
    </row>
    <row r="2287" spans="1:13">
      <c r="A2287" s="55" t="str">
        <f t="shared" si="35"/>
        <v>Y0ESRWD</v>
      </c>
      <c r="B2287" s="55" t="s">
        <v>1940</v>
      </c>
      <c r="C2287" s="55" t="s">
        <v>59</v>
      </c>
      <c r="D2287" s="55"/>
      <c r="G2287" s="250">
        <v>2285</v>
      </c>
      <c r="H2287" s="253" t="s">
        <v>506</v>
      </c>
      <c r="I2287" s="253" t="s">
        <v>3080</v>
      </c>
      <c r="J2287" s="75">
        <v>45195</v>
      </c>
      <c r="K2287" s="75">
        <v>45195</v>
      </c>
      <c r="L2287" s="251">
        <v>1.38620027</v>
      </c>
      <c r="M2287" s="251">
        <v>1.38620027</v>
      </c>
    </row>
    <row r="2288" spans="1:13">
      <c r="A2288" s="55" t="str">
        <f t="shared" si="35"/>
        <v>Y0ESSDD</v>
      </c>
      <c r="B2288" s="55" t="s">
        <v>1940</v>
      </c>
      <c r="C2288" s="55" t="s">
        <v>1971</v>
      </c>
      <c r="D2288" s="55"/>
      <c r="G2288" s="250">
        <v>2286</v>
      </c>
      <c r="H2288" s="253" t="s">
        <v>491</v>
      </c>
      <c r="I2288" s="253" t="s">
        <v>3075</v>
      </c>
      <c r="J2288" s="75">
        <v>45195</v>
      </c>
      <c r="K2288" s="75">
        <v>45195</v>
      </c>
      <c r="L2288" s="256">
        <v>0.13570658999999999</v>
      </c>
      <c r="M2288" s="251">
        <v>0.13570658999999999</v>
      </c>
    </row>
    <row r="2289" spans="1:13">
      <c r="A2289" s="55" t="str">
        <f t="shared" si="35"/>
        <v>IgnoreIgnore</v>
      </c>
      <c r="B2289" s="55" t="s">
        <v>1291</v>
      </c>
      <c r="C2289" s="55" t="s">
        <v>1291</v>
      </c>
      <c r="D2289" s="55"/>
      <c r="G2289" s="250">
        <v>2287</v>
      </c>
      <c r="H2289" s="254" t="s">
        <v>4315</v>
      </c>
      <c r="I2289" s="253" t="s">
        <v>4316</v>
      </c>
      <c r="J2289" s="75">
        <v>45195</v>
      </c>
      <c r="K2289" s="75">
        <v>45195</v>
      </c>
      <c r="L2289" s="256">
        <v>1.5190461900000001</v>
      </c>
      <c r="M2289" s="251">
        <v>1.5190461900000001</v>
      </c>
    </row>
    <row r="2290" spans="1:13">
      <c r="A2290" s="55" t="str">
        <f t="shared" si="35"/>
        <v>Y0AIDDD</v>
      </c>
      <c r="B2290" s="55" t="s">
        <v>2891</v>
      </c>
      <c r="C2290" s="55" t="s">
        <v>1954</v>
      </c>
      <c r="D2290" s="55"/>
      <c r="G2290" s="250">
        <v>2288</v>
      </c>
      <c r="H2290" s="253" t="s">
        <v>3468</v>
      </c>
      <c r="I2290" s="253" t="s">
        <v>3145</v>
      </c>
      <c r="J2290" s="75">
        <v>45195</v>
      </c>
      <c r="K2290" s="75">
        <v>45195</v>
      </c>
      <c r="L2290" s="256">
        <v>1.8119399999999999E-3</v>
      </c>
      <c r="M2290" s="251">
        <v>1.8119399999999999E-3</v>
      </c>
    </row>
    <row r="2291" spans="1:13">
      <c r="A2291" s="55" t="str">
        <f t="shared" si="35"/>
        <v>Y0AIDWD</v>
      </c>
      <c r="B2291" s="55" t="s">
        <v>2891</v>
      </c>
      <c r="C2291" s="55" t="s">
        <v>1946</v>
      </c>
      <c r="D2291" s="55"/>
      <c r="G2291" s="250">
        <v>2289</v>
      </c>
      <c r="H2291" s="253" t="s">
        <v>3486</v>
      </c>
      <c r="I2291" s="253" t="s">
        <v>3148</v>
      </c>
      <c r="J2291" s="75">
        <v>45195</v>
      </c>
      <c r="K2291" s="75">
        <v>45195</v>
      </c>
      <c r="L2291" s="251">
        <v>7.0156200000000002E-3</v>
      </c>
      <c r="M2291" s="251">
        <v>7.0156200000000002E-3</v>
      </c>
    </row>
    <row r="2292" spans="1:13">
      <c r="A2292" s="55" t="str">
        <f t="shared" si="35"/>
        <v>Y0BLDDD</v>
      </c>
      <c r="B2292" s="55" t="s">
        <v>2899</v>
      </c>
      <c r="C2292" s="55" t="s">
        <v>1954</v>
      </c>
      <c r="D2292" s="55"/>
      <c r="G2292" s="250">
        <v>2290</v>
      </c>
      <c r="H2292" s="254" t="s">
        <v>3462</v>
      </c>
      <c r="I2292" s="253" t="s">
        <v>3096</v>
      </c>
      <c r="J2292" s="75">
        <v>45195</v>
      </c>
      <c r="K2292" s="75">
        <v>45195</v>
      </c>
      <c r="L2292" s="256">
        <v>1.08844E-3</v>
      </c>
      <c r="M2292" s="251">
        <v>1.08844E-3</v>
      </c>
    </row>
    <row r="2293" spans="1:13">
      <c r="A2293" s="55" t="str">
        <f t="shared" si="35"/>
        <v>Y0BLDWD</v>
      </c>
      <c r="B2293" s="55" t="s">
        <v>2899</v>
      </c>
      <c r="C2293" s="55" t="s">
        <v>1946</v>
      </c>
      <c r="D2293" s="55"/>
      <c r="G2293" s="250">
        <v>2291</v>
      </c>
      <c r="H2293" s="253" t="s">
        <v>3495</v>
      </c>
      <c r="I2293" s="253" t="s">
        <v>3099</v>
      </c>
      <c r="J2293" s="75">
        <v>45195</v>
      </c>
      <c r="K2293" s="75">
        <v>45195</v>
      </c>
      <c r="L2293" s="256">
        <v>1.2915919999999999E-2</v>
      </c>
      <c r="M2293" s="251">
        <v>1.2915919999999999E-2</v>
      </c>
    </row>
    <row r="2294" spans="1:13">
      <c r="A2294" s="55" t="str">
        <f t="shared" si="35"/>
        <v>Y0AISWD</v>
      </c>
      <c r="B2294" s="55" t="s">
        <v>2891</v>
      </c>
      <c r="C2294" s="55" t="s">
        <v>1975</v>
      </c>
      <c r="D2294" s="55"/>
      <c r="G2294" s="250">
        <v>2292</v>
      </c>
      <c r="H2294" s="253" t="s">
        <v>3491</v>
      </c>
      <c r="I2294" s="253" t="s">
        <v>3152</v>
      </c>
      <c r="J2294" s="75">
        <v>45195</v>
      </c>
      <c r="K2294" s="75">
        <v>45195</v>
      </c>
      <c r="L2294" s="256">
        <v>6.3544999999999999E-3</v>
      </c>
      <c r="M2294" s="251">
        <v>6.3544999999999999E-3</v>
      </c>
    </row>
    <row r="2295" spans="1:13">
      <c r="A2295" s="55" t="str">
        <f t="shared" si="35"/>
        <v>Y0AISDD</v>
      </c>
      <c r="B2295" s="55" t="s">
        <v>2891</v>
      </c>
      <c r="C2295" s="55" t="s">
        <v>1971</v>
      </c>
      <c r="D2295" s="55"/>
      <c r="G2295" s="250">
        <v>2293</v>
      </c>
      <c r="H2295" s="253" t="s">
        <v>3465</v>
      </c>
      <c r="I2295" s="253" t="s">
        <v>3149</v>
      </c>
      <c r="J2295" s="75">
        <v>45195</v>
      </c>
      <c r="K2295" s="75">
        <v>45195</v>
      </c>
      <c r="L2295" s="251">
        <v>1.68516E-3</v>
      </c>
      <c r="M2295" s="251">
        <v>1.68516E-3</v>
      </c>
    </row>
    <row r="2296" spans="1:13">
      <c r="A2296" s="55" t="str">
        <f t="shared" si="35"/>
        <v>Y0BLDDI</v>
      </c>
      <c r="B2296" s="55" t="s">
        <v>2899</v>
      </c>
      <c r="C2296" s="55" t="s">
        <v>4304</v>
      </c>
      <c r="D2296" s="55"/>
      <c r="G2296" s="250">
        <v>2294</v>
      </c>
      <c r="H2296" s="253">
        <v>125</v>
      </c>
      <c r="I2296" s="253" t="s">
        <v>3100</v>
      </c>
      <c r="J2296" s="75">
        <v>45195</v>
      </c>
      <c r="K2296" s="75">
        <v>45195</v>
      </c>
      <c r="L2296" s="256">
        <v>9.9942999999999994E-4</v>
      </c>
      <c r="M2296" s="251">
        <v>9.9942999999999994E-4</v>
      </c>
    </row>
    <row r="2297" spans="1:13">
      <c r="A2297" s="55" t="str">
        <f t="shared" si="35"/>
        <v>Y0EEDWD</v>
      </c>
      <c r="B2297" s="55" t="s">
        <v>1945</v>
      </c>
      <c r="C2297" s="55" t="s">
        <v>1946</v>
      </c>
      <c r="D2297" s="55"/>
      <c r="G2297" s="250">
        <v>2295</v>
      </c>
      <c r="H2297" s="253" t="s">
        <v>1360</v>
      </c>
      <c r="I2297" s="253" t="s">
        <v>3085</v>
      </c>
      <c r="J2297" s="75">
        <v>45195</v>
      </c>
      <c r="K2297" s="75">
        <v>45195</v>
      </c>
      <c r="L2297" s="256">
        <v>0.95534445999999995</v>
      </c>
      <c r="M2297" s="251">
        <v>0.95534445999999995</v>
      </c>
    </row>
    <row r="2298" spans="1:13">
      <c r="A2298" s="55" t="str">
        <f t="shared" si="35"/>
        <v>Y0ECDDD</v>
      </c>
      <c r="B2298" s="55" t="s">
        <v>1953</v>
      </c>
      <c r="C2298" s="55" t="s">
        <v>1954</v>
      </c>
      <c r="D2298" s="55"/>
      <c r="G2298" s="250">
        <v>2296</v>
      </c>
      <c r="H2298" s="253" t="s">
        <v>1161</v>
      </c>
      <c r="I2298" s="253" t="s">
        <v>3062</v>
      </c>
      <c r="J2298" s="75">
        <v>45196</v>
      </c>
      <c r="K2298" s="75">
        <v>45196</v>
      </c>
      <c r="L2298" s="256">
        <v>0.18545206</v>
      </c>
      <c r="M2298" s="251">
        <v>0.18545206</v>
      </c>
    </row>
    <row r="2299" spans="1:13">
      <c r="A2299" s="55" t="str">
        <f t="shared" si="35"/>
        <v>Y0ECRDD</v>
      </c>
      <c r="B2299" s="55" t="s">
        <v>1953</v>
      </c>
      <c r="C2299" s="55" t="s">
        <v>58</v>
      </c>
      <c r="D2299" s="55"/>
      <c r="G2299" s="250">
        <v>2297</v>
      </c>
      <c r="H2299" s="253" t="s">
        <v>1157</v>
      </c>
      <c r="I2299" s="253" t="s">
        <v>3066</v>
      </c>
      <c r="J2299" s="75">
        <v>45196</v>
      </c>
      <c r="K2299" s="75">
        <v>45196</v>
      </c>
      <c r="L2299" s="251">
        <v>0.17749952999999999</v>
      </c>
      <c r="M2299" s="251">
        <v>0.17749952999999999</v>
      </c>
    </row>
    <row r="2300" spans="1:13">
      <c r="A2300" s="55" t="str">
        <f t="shared" si="35"/>
        <v>Y0EEDDD</v>
      </c>
      <c r="B2300" s="55" t="s">
        <v>1945</v>
      </c>
      <c r="C2300" s="55" t="s">
        <v>1954</v>
      </c>
      <c r="D2300" s="55"/>
      <c r="G2300" s="250">
        <v>2298</v>
      </c>
      <c r="H2300" s="253" t="s">
        <v>1348</v>
      </c>
      <c r="I2300" s="253" t="s">
        <v>3082</v>
      </c>
      <c r="J2300" s="75">
        <v>45196</v>
      </c>
      <c r="K2300" s="75">
        <v>45196</v>
      </c>
      <c r="L2300" s="256">
        <v>0.31431989999999999</v>
      </c>
      <c r="M2300" s="251">
        <v>0.31431989999999999</v>
      </c>
    </row>
    <row r="2301" spans="1:13">
      <c r="A2301" s="55" t="str">
        <f t="shared" si="35"/>
        <v>Y0EERDD</v>
      </c>
      <c r="B2301" s="55" t="s">
        <v>1945</v>
      </c>
      <c r="C2301" s="55" t="s">
        <v>58</v>
      </c>
      <c r="D2301" s="55"/>
      <c r="G2301" s="250">
        <v>2299</v>
      </c>
      <c r="H2301" s="253" t="s">
        <v>1343</v>
      </c>
      <c r="I2301" s="253" t="s">
        <v>3086</v>
      </c>
      <c r="J2301" s="75">
        <v>45196</v>
      </c>
      <c r="K2301" s="75">
        <v>45196</v>
      </c>
      <c r="L2301" s="256">
        <v>0.29317713000000001</v>
      </c>
      <c r="M2301" s="251">
        <v>0.29317713000000001</v>
      </c>
    </row>
    <row r="2302" spans="1:13">
      <c r="A2302" s="55" t="str">
        <f t="shared" si="35"/>
        <v>Y0ESRDD</v>
      </c>
      <c r="B2302" s="55" t="s">
        <v>1940</v>
      </c>
      <c r="C2302" s="55" t="s">
        <v>58</v>
      </c>
      <c r="D2302" s="55"/>
      <c r="G2302" s="250">
        <v>2300</v>
      </c>
      <c r="H2302" s="253" t="s">
        <v>474</v>
      </c>
      <c r="I2302" s="253" t="s">
        <v>3077</v>
      </c>
      <c r="J2302" s="75">
        <v>45196</v>
      </c>
      <c r="K2302" s="75">
        <v>45196</v>
      </c>
      <c r="L2302" s="256">
        <v>0.22197686999999999</v>
      </c>
      <c r="M2302" s="251">
        <v>0.22197686999999999</v>
      </c>
    </row>
    <row r="2303" spans="1:13">
      <c r="A2303" s="55" t="str">
        <f t="shared" si="35"/>
        <v>Y0BLDDI</v>
      </c>
      <c r="B2303" s="55" t="s">
        <v>2899</v>
      </c>
      <c r="C2303" s="55" t="s">
        <v>4304</v>
      </c>
      <c r="D2303" s="55"/>
      <c r="G2303" s="250">
        <v>2301</v>
      </c>
      <c r="H2303" s="253">
        <v>125</v>
      </c>
      <c r="I2303" s="253" t="s">
        <v>3100</v>
      </c>
      <c r="J2303" s="75">
        <v>45196</v>
      </c>
      <c r="K2303" s="75">
        <v>45196</v>
      </c>
      <c r="L2303" s="256">
        <v>2.8298400000000001E-3</v>
      </c>
      <c r="M2303" s="251">
        <v>2.8298400000000001E-3</v>
      </c>
    </row>
    <row r="2304" spans="1:13">
      <c r="A2304" s="55" t="str">
        <f t="shared" si="35"/>
        <v>Y0ESIDD</v>
      </c>
      <c r="B2304" s="55" t="s">
        <v>1940</v>
      </c>
      <c r="C2304" s="55" t="s">
        <v>67</v>
      </c>
      <c r="D2304" s="55"/>
      <c r="G2304" s="250">
        <v>2302</v>
      </c>
      <c r="H2304" s="254" t="s">
        <v>483</v>
      </c>
      <c r="I2304" s="253" t="s">
        <v>3076</v>
      </c>
      <c r="J2304" s="75">
        <v>45196</v>
      </c>
      <c r="K2304" s="75">
        <v>45196</v>
      </c>
      <c r="L2304" s="256">
        <v>0.34665048999999998</v>
      </c>
      <c r="M2304" s="251">
        <v>0.34665048999999998</v>
      </c>
    </row>
    <row r="2305" spans="1:13">
      <c r="A2305" s="55" t="str">
        <f t="shared" si="35"/>
        <v>Y0ESSDD</v>
      </c>
      <c r="B2305" s="55" t="s">
        <v>1940</v>
      </c>
      <c r="C2305" s="55" t="s">
        <v>1971</v>
      </c>
      <c r="D2305" s="55"/>
      <c r="G2305" s="250">
        <v>2303</v>
      </c>
      <c r="H2305" s="253" t="s">
        <v>491</v>
      </c>
      <c r="I2305" s="253" t="s">
        <v>3075</v>
      </c>
      <c r="J2305" s="75">
        <v>45196</v>
      </c>
      <c r="K2305" s="75">
        <v>45196</v>
      </c>
      <c r="L2305" s="256">
        <v>0.22596356000000001</v>
      </c>
      <c r="M2305" s="251">
        <v>0.22596356000000001</v>
      </c>
    </row>
    <row r="2306" spans="1:13">
      <c r="A2306" s="55" t="str">
        <f t="shared" si="35"/>
        <v>Y0AIDDD</v>
      </c>
      <c r="B2306" s="55" t="s">
        <v>2891</v>
      </c>
      <c r="C2306" s="55" t="s">
        <v>1954</v>
      </c>
      <c r="D2306" s="55"/>
      <c r="G2306" s="250">
        <v>2304</v>
      </c>
      <c r="H2306" s="253" t="s">
        <v>3468</v>
      </c>
      <c r="I2306" s="253" t="s">
        <v>3145</v>
      </c>
      <c r="J2306" s="75">
        <v>45196</v>
      </c>
      <c r="K2306" s="75">
        <v>45196</v>
      </c>
      <c r="L2306" s="251">
        <v>2.4534700000000001E-3</v>
      </c>
      <c r="M2306" s="251">
        <v>2.4534700000000001E-3</v>
      </c>
    </row>
    <row r="2307" spans="1:13">
      <c r="A2307" s="55" t="str">
        <f t="shared" si="35"/>
        <v>Y0BLDDD</v>
      </c>
      <c r="B2307" s="55" t="s">
        <v>2899</v>
      </c>
      <c r="C2307" s="55" t="s">
        <v>1954</v>
      </c>
      <c r="D2307" s="55"/>
      <c r="G2307" s="250">
        <v>2305</v>
      </c>
      <c r="H2307" s="253" t="s">
        <v>3462</v>
      </c>
      <c r="I2307" s="253" t="s">
        <v>3096</v>
      </c>
      <c r="J2307" s="75">
        <v>45196</v>
      </c>
      <c r="K2307" s="75">
        <v>45196</v>
      </c>
      <c r="L2307" s="256">
        <v>2.9187800000000002E-3</v>
      </c>
      <c r="M2307" s="251">
        <v>2.9187800000000002E-3</v>
      </c>
    </row>
    <row r="2308" spans="1:13">
      <c r="A2308" s="55" t="str">
        <f t="shared" ref="A2308:A2333" si="36">+B2308&amp;C2308</f>
        <v>Y0AISDD</v>
      </c>
      <c r="B2308" s="55" t="s">
        <v>2891</v>
      </c>
      <c r="C2308" s="55" t="s">
        <v>1971</v>
      </c>
      <c r="D2308" s="55"/>
      <c r="G2308" s="250">
        <v>2306</v>
      </c>
      <c r="H2308" s="253" t="s">
        <v>3465</v>
      </c>
      <c r="I2308" s="253" t="s">
        <v>3149</v>
      </c>
      <c r="J2308" s="75">
        <v>45196</v>
      </c>
      <c r="K2308" s="75">
        <v>45196</v>
      </c>
      <c r="L2308" s="251">
        <v>2.3222500000000001E-3</v>
      </c>
      <c r="M2308" s="251">
        <v>2.3222500000000001E-3</v>
      </c>
    </row>
    <row r="2309" spans="1:13">
      <c r="A2309" s="55" t="str">
        <f t="shared" si="36"/>
        <v>Y0ESDDD</v>
      </c>
      <c r="B2309" s="55" t="s">
        <v>1940</v>
      </c>
      <c r="C2309" s="55" t="s">
        <v>1954</v>
      </c>
      <c r="D2309" s="55"/>
      <c r="G2309" s="250">
        <v>2307</v>
      </c>
      <c r="H2309" s="253" t="s">
        <v>477</v>
      </c>
      <c r="I2309" s="253" t="s">
        <v>3071</v>
      </c>
      <c r="J2309" s="75">
        <v>45196</v>
      </c>
      <c r="K2309" s="75">
        <v>45196</v>
      </c>
      <c r="L2309" s="256">
        <v>0.22464154</v>
      </c>
      <c r="M2309" s="251">
        <v>0.22464154</v>
      </c>
    </row>
    <row r="2310" spans="1:13">
      <c r="A2310" s="55" t="str">
        <f t="shared" si="36"/>
        <v>Y0ECDDD</v>
      </c>
      <c r="B2310" s="55" t="s">
        <v>1953</v>
      </c>
      <c r="C2310" s="55" t="s">
        <v>1954</v>
      </c>
      <c r="D2310" s="55"/>
      <c r="G2310" s="250">
        <v>2308</v>
      </c>
      <c r="H2310" s="253" t="s">
        <v>1161</v>
      </c>
      <c r="I2310" s="253" t="s">
        <v>3062</v>
      </c>
      <c r="J2310" s="75">
        <v>45197</v>
      </c>
      <c r="K2310" s="75">
        <v>45197</v>
      </c>
      <c r="L2310" s="251">
        <v>0.18961312</v>
      </c>
      <c r="M2310" s="251">
        <v>0.18961312</v>
      </c>
    </row>
    <row r="2311" spans="1:13">
      <c r="A2311" s="55" t="str">
        <f t="shared" si="36"/>
        <v>Y0ECRDD</v>
      </c>
      <c r="B2311" s="55" t="s">
        <v>1953</v>
      </c>
      <c r="C2311" s="55" t="s">
        <v>58</v>
      </c>
      <c r="D2311" s="55"/>
      <c r="G2311" s="250">
        <v>2309</v>
      </c>
      <c r="H2311" s="253" t="s">
        <v>1157</v>
      </c>
      <c r="I2311" s="253" t="s">
        <v>3066</v>
      </c>
      <c r="J2311" s="75">
        <v>45197</v>
      </c>
      <c r="K2311" s="75">
        <v>45197</v>
      </c>
      <c r="L2311" s="256">
        <v>0.18149264000000001</v>
      </c>
      <c r="M2311" s="251">
        <v>0.18149264000000001</v>
      </c>
    </row>
    <row r="2312" spans="1:13">
      <c r="A2312" s="55" t="str">
        <f t="shared" si="36"/>
        <v>Y0ESSDD</v>
      </c>
      <c r="B2312" s="55" t="s">
        <v>1940</v>
      </c>
      <c r="C2312" s="55" t="s">
        <v>1971</v>
      </c>
      <c r="D2312" s="55"/>
      <c r="G2312" s="250">
        <v>2310</v>
      </c>
      <c r="H2312" s="253" t="s">
        <v>491</v>
      </c>
      <c r="I2312" s="253" t="s">
        <v>3075</v>
      </c>
      <c r="J2312" s="75">
        <v>45197</v>
      </c>
      <c r="K2312" s="75">
        <v>45197</v>
      </c>
      <c r="L2312" s="256">
        <v>0.17397852999999999</v>
      </c>
      <c r="M2312" s="251">
        <v>0.17397852999999999</v>
      </c>
    </row>
    <row r="2313" spans="1:13">
      <c r="A2313" s="55" t="str">
        <f t="shared" si="36"/>
        <v>Y0ESDDD</v>
      </c>
      <c r="B2313" s="55" t="s">
        <v>1940</v>
      </c>
      <c r="C2313" s="55" t="s">
        <v>1954</v>
      </c>
      <c r="D2313" s="55"/>
      <c r="G2313" s="250">
        <v>2311</v>
      </c>
      <c r="H2313" s="253" t="s">
        <v>477</v>
      </c>
      <c r="I2313" s="253" t="s">
        <v>3071</v>
      </c>
      <c r="J2313" s="75">
        <v>45197</v>
      </c>
      <c r="K2313" s="75">
        <v>45197</v>
      </c>
      <c r="L2313" s="256">
        <v>0.17358935</v>
      </c>
      <c r="M2313" s="251">
        <v>0.17358935</v>
      </c>
    </row>
    <row r="2314" spans="1:13">
      <c r="A2314" s="55" t="str">
        <f t="shared" si="36"/>
        <v>Y0ESIDD</v>
      </c>
      <c r="B2314" s="55" t="s">
        <v>1940</v>
      </c>
      <c r="C2314" s="55" t="s">
        <v>67</v>
      </c>
      <c r="D2314" s="55"/>
      <c r="G2314" s="250">
        <v>2312</v>
      </c>
      <c r="H2314" s="253" t="s">
        <v>483</v>
      </c>
      <c r="I2314" s="253" t="s">
        <v>3076</v>
      </c>
      <c r="J2314" s="75">
        <v>45197</v>
      </c>
      <c r="K2314" s="75">
        <v>45197</v>
      </c>
      <c r="L2314" s="256">
        <v>0.26684516000000003</v>
      </c>
      <c r="M2314" s="251">
        <v>0.26684516000000003</v>
      </c>
    </row>
    <row r="2315" spans="1:13">
      <c r="A2315" s="55" t="str">
        <f t="shared" si="36"/>
        <v>Y0ESRDD</v>
      </c>
      <c r="B2315" s="55" t="s">
        <v>1940</v>
      </c>
      <c r="C2315" s="55" t="s">
        <v>58</v>
      </c>
      <c r="D2315" s="55"/>
      <c r="G2315" s="250">
        <v>2313</v>
      </c>
      <c r="H2315" s="253" t="s">
        <v>474</v>
      </c>
      <c r="I2315" s="253" t="s">
        <v>3077</v>
      </c>
      <c r="J2315" s="75">
        <v>45197</v>
      </c>
      <c r="K2315" s="75">
        <v>45197</v>
      </c>
      <c r="L2315" s="256">
        <v>0.17091355999999999</v>
      </c>
      <c r="M2315" s="251">
        <v>0.17091355999999999</v>
      </c>
    </row>
    <row r="2316" spans="1:13">
      <c r="A2316" s="55" t="str">
        <f t="shared" si="36"/>
        <v>Y0ECRDD</v>
      </c>
      <c r="B2316" s="55" t="s">
        <v>1953</v>
      </c>
      <c r="C2316" s="55" t="s">
        <v>58</v>
      </c>
      <c r="D2316" s="55"/>
      <c r="G2316" s="250">
        <v>2314</v>
      </c>
      <c r="H2316" s="253" t="s">
        <v>1157</v>
      </c>
      <c r="I2316" s="253" t="s">
        <v>3066</v>
      </c>
      <c r="J2316" s="75">
        <v>45198</v>
      </c>
      <c r="K2316" s="75">
        <v>45198</v>
      </c>
      <c r="L2316" s="256">
        <v>0.18539887999999999</v>
      </c>
      <c r="M2316" s="251">
        <v>0.18539887999999999</v>
      </c>
    </row>
    <row r="2317" spans="1:13">
      <c r="A2317" s="55" t="str">
        <f t="shared" si="36"/>
        <v>Y0BLDDI</v>
      </c>
      <c r="B2317" s="55" t="s">
        <v>2899</v>
      </c>
      <c r="C2317" s="55" t="s">
        <v>4304</v>
      </c>
      <c r="D2317" s="55"/>
      <c r="G2317" s="250">
        <v>2315</v>
      </c>
      <c r="H2317" s="253">
        <v>125</v>
      </c>
      <c r="I2317" s="253" t="s">
        <v>3100</v>
      </c>
      <c r="J2317" s="75">
        <v>45198</v>
      </c>
      <c r="K2317" s="75">
        <v>45198</v>
      </c>
      <c r="L2317" s="251">
        <v>4.5280099999999998E-3</v>
      </c>
      <c r="M2317" s="251">
        <v>4.5280099999999998E-3</v>
      </c>
    </row>
    <row r="2318" spans="1:13">
      <c r="A2318" s="55" t="str">
        <f t="shared" si="36"/>
        <v>Y0EEDDD</v>
      </c>
      <c r="B2318" s="55" t="s">
        <v>1945</v>
      </c>
      <c r="C2318" s="55" t="s">
        <v>1954</v>
      </c>
      <c r="D2318" s="55"/>
      <c r="G2318" s="250">
        <v>2316</v>
      </c>
      <c r="H2318" s="253" t="s">
        <v>1348</v>
      </c>
      <c r="I2318" s="253" t="s">
        <v>3082</v>
      </c>
      <c r="J2318" s="75">
        <v>45198</v>
      </c>
      <c r="K2318" s="75">
        <v>45198</v>
      </c>
      <c r="L2318" s="256">
        <v>0.49460556999999999</v>
      </c>
      <c r="M2318" s="251">
        <v>0.49460556999999999</v>
      </c>
    </row>
    <row r="2319" spans="1:13">
      <c r="A2319" s="55" t="str">
        <f t="shared" si="36"/>
        <v>Y0EERDD</v>
      </c>
      <c r="B2319" s="55" t="s">
        <v>1945</v>
      </c>
      <c r="C2319" s="55" t="s">
        <v>58</v>
      </c>
      <c r="D2319" s="55"/>
      <c r="G2319" s="250">
        <v>2317</v>
      </c>
      <c r="H2319" s="253" t="s">
        <v>1343</v>
      </c>
      <c r="I2319" s="253" t="s">
        <v>3086</v>
      </c>
      <c r="J2319" s="75">
        <v>45198</v>
      </c>
      <c r="K2319" s="75">
        <v>45198</v>
      </c>
      <c r="L2319" s="256">
        <v>0.45849912999999998</v>
      </c>
      <c r="M2319" s="251">
        <v>0.45849912999999998</v>
      </c>
    </row>
    <row r="2320" spans="1:13">
      <c r="A2320" s="55" t="str">
        <f t="shared" si="36"/>
        <v>Y0ESRDD</v>
      </c>
      <c r="B2320" s="55" t="s">
        <v>1940</v>
      </c>
      <c r="C2320" s="55" t="s">
        <v>58</v>
      </c>
      <c r="D2320" s="55"/>
      <c r="G2320" s="250">
        <v>2318</v>
      </c>
      <c r="H2320" s="254" t="s">
        <v>474</v>
      </c>
      <c r="I2320" s="253" t="s">
        <v>3077</v>
      </c>
      <c r="J2320" s="75">
        <v>45198</v>
      </c>
      <c r="K2320" s="75">
        <v>45198</v>
      </c>
      <c r="L2320" s="256">
        <v>0.28643559000000002</v>
      </c>
      <c r="M2320" s="251">
        <v>0.28643559000000002</v>
      </c>
    </row>
    <row r="2321" spans="1:13">
      <c r="A2321" s="55" t="str">
        <f t="shared" si="36"/>
        <v>Y0ESDDD</v>
      </c>
      <c r="B2321" s="55" t="s">
        <v>1940</v>
      </c>
      <c r="C2321" s="55" t="s">
        <v>1954</v>
      </c>
      <c r="D2321" s="55"/>
      <c r="G2321" s="250">
        <v>2319</v>
      </c>
      <c r="H2321" s="253" t="s">
        <v>477</v>
      </c>
      <c r="I2321" s="253" t="s">
        <v>3071</v>
      </c>
      <c r="J2321" s="75">
        <v>45198</v>
      </c>
      <c r="K2321" s="75">
        <v>45198</v>
      </c>
      <c r="L2321" s="256">
        <v>0.28907732000000003</v>
      </c>
      <c r="M2321" s="251">
        <v>0.28907732000000003</v>
      </c>
    </row>
    <row r="2322" spans="1:13">
      <c r="A2322" s="55" t="str">
        <f t="shared" si="36"/>
        <v>Y0ESIDD</v>
      </c>
      <c r="B2322" s="55" t="s">
        <v>1940</v>
      </c>
      <c r="C2322" s="55" t="s">
        <v>67</v>
      </c>
      <c r="D2322" s="55"/>
      <c r="G2322" s="250">
        <v>2320</v>
      </c>
      <c r="H2322" s="253" t="s">
        <v>483</v>
      </c>
      <c r="I2322" s="253" t="s">
        <v>3076</v>
      </c>
      <c r="J2322" s="75">
        <v>45198</v>
      </c>
      <c r="K2322" s="75">
        <v>45198</v>
      </c>
      <c r="L2322" s="256">
        <v>0.44712669999999999</v>
      </c>
      <c r="M2322" s="251">
        <v>0.44712669999999999</v>
      </c>
    </row>
    <row r="2323" spans="1:13">
      <c r="A2323" s="55" t="str">
        <f t="shared" si="36"/>
        <v>Y0D3MD</v>
      </c>
      <c r="B2323" s="55" t="s">
        <v>2904</v>
      </c>
      <c r="C2323" s="55" t="s">
        <v>49</v>
      </c>
      <c r="D2323" s="55"/>
      <c r="G2323" s="250">
        <v>2321</v>
      </c>
      <c r="H2323" s="253" t="s">
        <v>3477</v>
      </c>
      <c r="I2323" s="253" t="s">
        <v>3177</v>
      </c>
      <c r="J2323" s="75">
        <v>45198</v>
      </c>
      <c r="K2323" s="75">
        <v>45198</v>
      </c>
      <c r="L2323" s="256">
        <v>0.06</v>
      </c>
      <c r="M2323" s="251">
        <v>0.06</v>
      </c>
    </row>
    <row r="2324" spans="1:13">
      <c r="A2324" s="55" t="str">
        <f t="shared" si="36"/>
        <v>IgnoreIgnore</v>
      </c>
      <c r="B2324" s="55" t="s">
        <v>1291</v>
      </c>
      <c r="C2324" s="55" t="s">
        <v>1291</v>
      </c>
      <c r="D2324" s="55"/>
      <c r="G2324" s="250">
        <v>2322</v>
      </c>
      <c r="H2324" s="254" t="s">
        <v>4305</v>
      </c>
      <c r="I2324" s="253" t="s">
        <v>4306</v>
      </c>
      <c r="J2324" s="75">
        <v>45198</v>
      </c>
      <c r="K2324" s="75">
        <v>45198</v>
      </c>
      <c r="L2324" s="256">
        <v>0.22</v>
      </c>
      <c r="M2324" s="251">
        <v>0.22</v>
      </c>
    </row>
    <row r="2325" spans="1:13">
      <c r="A2325" s="55" t="str">
        <f t="shared" si="36"/>
        <v>IgnoreIgnore</v>
      </c>
      <c r="B2325" s="55" t="s">
        <v>1291</v>
      </c>
      <c r="C2325" s="55" t="s">
        <v>1291</v>
      </c>
      <c r="D2325" s="55"/>
      <c r="G2325" s="250">
        <v>2323</v>
      </c>
      <c r="H2325" s="253" t="s">
        <v>4376</v>
      </c>
      <c r="I2325" s="253" t="s">
        <v>4377</v>
      </c>
      <c r="J2325" s="75">
        <v>45198</v>
      </c>
      <c r="K2325" s="75">
        <v>45198</v>
      </c>
      <c r="L2325" s="256">
        <v>0.06</v>
      </c>
      <c r="M2325" s="251">
        <v>0.06</v>
      </c>
    </row>
    <row r="2326" spans="1:13">
      <c r="A2326" s="55" t="str">
        <f t="shared" si="36"/>
        <v>Y0D3DQD</v>
      </c>
      <c r="B2326" s="55" t="s">
        <v>2904</v>
      </c>
      <c r="C2326" s="55" t="s">
        <v>1970</v>
      </c>
      <c r="D2326" s="55"/>
      <c r="G2326" s="250">
        <v>2324</v>
      </c>
      <c r="H2326" s="253" t="s">
        <v>3511</v>
      </c>
      <c r="I2326" s="253" t="s">
        <v>3175</v>
      </c>
      <c r="J2326" s="75">
        <v>45198</v>
      </c>
      <c r="K2326" s="75">
        <v>45198</v>
      </c>
      <c r="L2326" s="251">
        <v>0.25</v>
      </c>
      <c r="M2326" s="251">
        <v>0.25</v>
      </c>
    </row>
    <row r="2327" spans="1:13">
      <c r="A2327" s="55" t="str">
        <f t="shared" si="36"/>
        <v>IgnoreIgnore</v>
      </c>
      <c r="B2327" s="55" t="s">
        <v>1291</v>
      </c>
      <c r="C2327" s="55" t="s">
        <v>1291</v>
      </c>
      <c r="D2327" s="55"/>
      <c r="G2327" s="250">
        <v>2325</v>
      </c>
      <c r="H2327" s="253" t="s">
        <v>4307</v>
      </c>
      <c r="I2327" s="253" t="s">
        <v>4308</v>
      </c>
      <c r="J2327" s="75">
        <v>45198</v>
      </c>
      <c r="K2327" s="75">
        <v>45198</v>
      </c>
      <c r="L2327" s="251">
        <v>0.25</v>
      </c>
      <c r="M2327" s="251">
        <v>0.25</v>
      </c>
    </row>
    <row r="2328" spans="1:13">
      <c r="A2328" s="55" t="str">
        <f t="shared" si="36"/>
        <v>IgnoreIgnore</v>
      </c>
      <c r="B2328" s="55" t="s">
        <v>1291</v>
      </c>
      <c r="C2328" s="55" t="s">
        <v>1291</v>
      </c>
      <c r="D2328" s="55"/>
      <c r="G2328" s="250">
        <v>2326</v>
      </c>
      <c r="H2328" s="253" t="s">
        <v>4378</v>
      </c>
      <c r="I2328" s="253" t="s">
        <v>4379</v>
      </c>
      <c r="J2328" s="75">
        <v>45198</v>
      </c>
      <c r="K2328" s="75">
        <v>45198</v>
      </c>
      <c r="L2328" s="256">
        <v>7.0000000000000007E-2</v>
      </c>
      <c r="M2328" s="251">
        <v>7.0000000000000007E-2</v>
      </c>
    </row>
    <row r="2329" spans="1:13">
      <c r="A2329" s="55" t="str">
        <f t="shared" si="36"/>
        <v>Y0D3DMD</v>
      </c>
      <c r="B2329" s="55" t="s">
        <v>2904</v>
      </c>
      <c r="C2329" s="55" t="s">
        <v>1943</v>
      </c>
      <c r="D2329" s="55"/>
      <c r="G2329" s="250">
        <v>2327</v>
      </c>
      <c r="H2329" s="253" t="s">
        <v>3484</v>
      </c>
      <c r="I2329" s="253" t="s">
        <v>3174</v>
      </c>
      <c r="J2329" s="75">
        <v>45198</v>
      </c>
      <c r="K2329" s="75">
        <v>45198</v>
      </c>
      <c r="L2329" s="251">
        <v>7.0000000000000007E-2</v>
      </c>
      <c r="M2329" s="251">
        <v>7.0000000000000007E-2</v>
      </c>
    </row>
    <row r="2330" spans="1:13">
      <c r="A2330" s="55" t="str">
        <f t="shared" si="36"/>
        <v>Y0D3QD</v>
      </c>
      <c r="B2330" s="55" t="s">
        <v>2904</v>
      </c>
      <c r="C2330" s="55" t="s">
        <v>51</v>
      </c>
      <c r="D2330" s="55"/>
      <c r="G2330" s="250">
        <v>2328</v>
      </c>
      <c r="H2330" s="253" t="s">
        <v>3527</v>
      </c>
      <c r="I2330" s="253" t="s">
        <v>3178</v>
      </c>
      <c r="J2330" s="75">
        <v>45198</v>
      </c>
      <c r="K2330" s="75">
        <v>45198</v>
      </c>
      <c r="L2330" s="256">
        <v>0.22</v>
      </c>
      <c r="M2330" s="251">
        <v>0.22</v>
      </c>
    </row>
    <row r="2331" spans="1:13">
      <c r="A2331" s="55" t="str">
        <f t="shared" si="36"/>
        <v>Y0ESSDD</v>
      </c>
      <c r="B2331" s="55" t="s">
        <v>1940</v>
      </c>
      <c r="C2331" s="55" t="s">
        <v>1971</v>
      </c>
      <c r="D2331" s="55"/>
      <c r="G2331" s="250">
        <v>2329</v>
      </c>
      <c r="H2331" s="253" t="s">
        <v>491</v>
      </c>
      <c r="I2331" s="253" t="s">
        <v>3075</v>
      </c>
      <c r="J2331" s="75">
        <v>45198</v>
      </c>
      <c r="K2331" s="75">
        <v>45198</v>
      </c>
      <c r="L2331" s="256">
        <v>0.29158698999999999</v>
      </c>
      <c r="M2331" s="251">
        <v>0.29158698999999999</v>
      </c>
    </row>
    <row r="2332" spans="1:13">
      <c r="A2332" s="55" t="str">
        <f t="shared" si="36"/>
        <v>Y0BLDDD</v>
      </c>
      <c r="B2332" s="55" t="s">
        <v>2899</v>
      </c>
      <c r="C2332" s="55" t="s">
        <v>1954</v>
      </c>
      <c r="D2332" s="55"/>
      <c r="G2332" s="250">
        <v>2330</v>
      </c>
      <c r="H2332" s="253" t="s">
        <v>3462</v>
      </c>
      <c r="I2332" s="253" t="s">
        <v>3096</v>
      </c>
      <c r="J2332" s="75">
        <v>45198</v>
      </c>
      <c r="K2332" s="75">
        <v>45198</v>
      </c>
      <c r="L2332" s="256">
        <v>4.7065299999999996E-3</v>
      </c>
      <c r="M2332" s="251">
        <v>4.7065299999999996E-3</v>
      </c>
    </row>
    <row r="2333" spans="1:13">
      <c r="A2333" s="55" t="str">
        <f t="shared" si="36"/>
        <v>Y0ECDDD</v>
      </c>
      <c r="B2333" s="55" t="s">
        <v>1953</v>
      </c>
      <c r="C2333" s="55" t="s">
        <v>1954</v>
      </c>
      <c r="D2333" s="55"/>
      <c r="G2333" s="250">
        <v>2331</v>
      </c>
      <c r="H2333" s="253" t="s">
        <v>1161</v>
      </c>
      <c r="I2333" s="253" t="s">
        <v>3062</v>
      </c>
      <c r="J2333" s="75">
        <v>45198</v>
      </c>
      <c r="K2333" s="75">
        <v>45198</v>
      </c>
      <c r="L2333" s="256">
        <v>0.19776820000000001</v>
      </c>
      <c r="M2333" s="251">
        <v>0.19776820000000001</v>
      </c>
    </row>
  </sheetData>
  <customSheetViews>
    <customSheetView guid="{EE9F80F0-D120-4EB8-900E-6F37F4D124A6}" showAutoFilter="1" state="hidden" topLeftCell="L1">
      <selection activeCell="S3" sqref="S3"/>
      <pageMargins left="0.7" right="0.7" top="0.75" bottom="0.75" header="0.3" footer="0.3"/>
      <pageSetup orientation="portrait" r:id="rId1"/>
      <autoFilter ref="A2:S942" xr:uid="{30E30BC9-A5F1-4E5F-B28F-E18AC9604F2C}"/>
    </customSheetView>
    <customSheetView guid="{ADB689A5-199C-47D5-A330-3295FFA6C434}" showAutoFilter="1" topLeftCell="A901">
      <selection activeCell="A942" sqref="A942"/>
      <pageMargins left="0.7" right="0.7" top="0.75" bottom="0.75" header="0.3" footer="0.3"/>
      <pageSetup orientation="portrait" r:id="rId2"/>
      <autoFilter ref="A2:S942" xr:uid="{778E2B0A-A01F-4460-905C-3CAD0DA58D8B}"/>
    </customSheetView>
  </customSheetViews>
  <pageMargins left="0.7" right="0.7" top="0.75" bottom="0.75" header="0.3" footer="0.3"/>
  <pageSetup orientation="portrait" r:id="rId3"/>
  <headerFooter>
    <oddFooter>&amp;C&amp;1#&amp;"Calibri"&amp;10&amp;K000000RESTRICTED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3:G2482"/>
  <sheetViews>
    <sheetView topLeftCell="A2398" workbookViewId="0">
      <selection activeCell="B2411" sqref="B2411"/>
    </sheetView>
  </sheetViews>
  <sheetFormatPr defaultRowHeight="12.5"/>
  <cols>
    <col min="1" max="1" width="6.90625" bestFit="1" customWidth="1"/>
    <col min="2" max="2" width="28.453125" bestFit="1" customWidth="1"/>
    <col min="3" max="3" width="9.54296875" bestFit="1" customWidth="1"/>
    <col min="4" max="4" width="51.453125" bestFit="1" customWidth="1"/>
    <col min="5" max="5" width="38.36328125" bestFit="1" customWidth="1"/>
  </cols>
  <sheetData>
    <row r="3" spans="1:7" ht="14.5">
      <c r="A3" s="255" t="s">
        <v>1063</v>
      </c>
      <c r="B3" s="150" t="s">
        <v>3535</v>
      </c>
      <c r="C3" s="150" t="s">
        <v>1060</v>
      </c>
      <c r="D3" s="150" t="s">
        <v>1550</v>
      </c>
      <c r="E3" s="150" t="s">
        <v>1551</v>
      </c>
      <c r="F3" s="150" t="s">
        <v>2945</v>
      </c>
      <c r="G3" s="150" t="s">
        <v>3544</v>
      </c>
    </row>
    <row r="4" spans="1:7">
      <c r="A4" s="250" t="s">
        <v>3462</v>
      </c>
      <c r="B4" s="252" t="s">
        <v>2899</v>
      </c>
      <c r="C4" t="s">
        <v>1954</v>
      </c>
      <c r="D4" t="s">
        <v>3096</v>
      </c>
      <c r="F4" t="str">
        <f>IFERROR(VLOOKUP(B4,'Scheme Master'!A:B,2,0),"Discontinued")</f>
        <v>Debt</v>
      </c>
      <c r="G4" t="str">
        <f>IFERROR(VLOOKUP(B4,'Scheme Master'!A:G,4,0),"Discontinued")</f>
        <v>LT</v>
      </c>
    </row>
    <row r="5" spans="1:7">
      <c r="A5" s="53">
        <v>222</v>
      </c>
      <c r="B5" s="252" t="s">
        <v>2966</v>
      </c>
      <c r="C5" t="s">
        <v>67</v>
      </c>
      <c r="D5" t="s">
        <v>3543</v>
      </c>
      <c r="F5" t="str">
        <f>IFERROR(VLOOKUP(B5,'Scheme Master'!A:B,2,0),"Discontinued")</f>
        <v>Discontinued</v>
      </c>
      <c r="G5" t="str">
        <f>IFERROR(VLOOKUP(B5,'Scheme Master'!A:G,4,0),"Discontinued")</f>
        <v>Discontinued</v>
      </c>
    </row>
    <row r="6" spans="1:7">
      <c r="A6" s="250" t="s">
        <v>3463</v>
      </c>
      <c r="B6" s="252" t="s">
        <v>2967</v>
      </c>
      <c r="C6" t="s">
        <v>1954</v>
      </c>
      <c r="D6" t="s">
        <v>3543</v>
      </c>
      <c r="F6" t="str">
        <f>IFERROR(VLOOKUP(B6,'Scheme Master'!A:B,2,0),"Discontinued")</f>
        <v>Discontinued</v>
      </c>
      <c r="G6" t="str">
        <f>IFERROR(VLOOKUP(B6,'Scheme Master'!A:G,4,0),"Discontinued")</f>
        <v>Discontinued</v>
      </c>
    </row>
    <row r="7" spans="1:7">
      <c r="A7" s="250" t="s">
        <v>367</v>
      </c>
      <c r="B7" s="252" t="s">
        <v>1956</v>
      </c>
      <c r="C7" t="s">
        <v>1954</v>
      </c>
      <c r="D7" t="s">
        <v>3543</v>
      </c>
      <c r="F7" t="str">
        <f>IFERROR(VLOOKUP(B7,'Scheme Master'!A:B,2,0),"Discontinued")</f>
        <v>Discontinued</v>
      </c>
      <c r="G7" t="str">
        <f>IFERROR(VLOOKUP(B7,'Scheme Master'!A:G,4,0),"Discontinued")</f>
        <v>Discontinued</v>
      </c>
    </row>
    <row r="8" spans="1:7">
      <c r="A8" s="250" t="s">
        <v>1161</v>
      </c>
      <c r="B8" s="252" t="s">
        <v>1953</v>
      </c>
      <c r="C8" t="s">
        <v>1954</v>
      </c>
      <c r="D8" t="s">
        <v>3062</v>
      </c>
      <c r="F8" t="str">
        <f>IFERROR(VLOOKUP(B8,'Scheme Master'!A:B,2,0),"Discontinued")</f>
        <v>Debt</v>
      </c>
      <c r="G8" t="str">
        <f>IFERROR(VLOOKUP(B8,'Scheme Master'!A:G,4,0),"Discontinued")</f>
        <v>HSBC</v>
      </c>
    </row>
    <row r="9" spans="1:7">
      <c r="A9" s="250" t="s">
        <v>1161</v>
      </c>
      <c r="B9" s="252" t="s">
        <v>1953</v>
      </c>
      <c r="C9" t="s">
        <v>1954</v>
      </c>
      <c r="D9" t="s">
        <v>3062</v>
      </c>
      <c r="F9" t="str">
        <f>IFERROR(VLOOKUP(B9,'Scheme Master'!A:B,2,0),"Discontinued")</f>
        <v>Debt</v>
      </c>
      <c r="G9" t="str">
        <f>IFERROR(VLOOKUP(B9,'Scheme Master'!A:G,4,0),"Discontinued")</f>
        <v>HSBC</v>
      </c>
    </row>
    <row r="10" spans="1:7">
      <c r="A10" s="250" t="s">
        <v>3464</v>
      </c>
      <c r="B10" s="252" t="s">
        <v>2967</v>
      </c>
      <c r="C10" t="s">
        <v>1971</v>
      </c>
      <c r="D10" t="s">
        <v>3543</v>
      </c>
      <c r="F10" t="str">
        <f>IFERROR(VLOOKUP(B10,'Scheme Master'!A:B,2,0),"Discontinued")</f>
        <v>Discontinued</v>
      </c>
      <c r="G10" t="str">
        <f>IFERROR(VLOOKUP(B10,'Scheme Master'!A:G,4,0),"Discontinued")</f>
        <v>Discontinued</v>
      </c>
    </row>
    <row r="11" spans="1:7">
      <c r="A11" s="250" t="s">
        <v>477</v>
      </c>
      <c r="B11" s="252" t="s">
        <v>1940</v>
      </c>
      <c r="C11" t="s">
        <v>1954</v>
      </c>
      <c r="D11" t="s">
        <v>3071</v>
      </c>
      <c r="F11" t="str">
        <f>IFERROR(VLOOKUP(B11,'Scheme Master'!A:B,2,0),"Discontinued")</f>
        <v>Debt</v>
      </c>
      <c r="G11" t="str">
        <f>IFERROR(VLOOKUP(B11,'Scheme Master'!A:G,4,0),"Discontinued")</f>
        <v>HSBC</v>
      </c>
    </row>
    <row r="12" spans="1:7">
      <c r="A12" s="250" t="s">
        <v>477</v>
      </c>
      <c r="B12" s="252" t="s">
        <v>1940</v>
      </c>
      <c r="C12" t="s">
        <v>1954</v>
      </c>
      <c r="D12" t="s">
        <v>3071</v>
      </c>
      <c r="F12" t="str">
        <f>IFERROR(VLOOKUP(B12,'Scheme Master'!A:B,2,0),"Discontinued")</f>
        <v>Debt</v>
      </c>
      <c r="G12" t="str">
        <f>IFERROR(VLOOKUP(B12,'Scheme Master'!A:G,4,0),"Discontinued")</f>
        <v>HSBC</v>
      </c>
    </row>
    <row r="13" spans="1:7">
      <c r="A13" s="250" t="s">
        <v>1161</v>
      </c>
      <c r="B13" s="252" t="s">
        <v>1953</v>
      </c>
      <c r="C13" t="s">
        <v>1954</v>
      </c>
      <c r="D13" t="s">
        <v>3062</v>
      </c>
      <c r="F13" t="str">
        <f>IFERROR(VLOOKUP(B13,'Scheme Master'!A:B,2,0),"Discontinued")</f>
        <v>Debt</v>
      </c>
      <c r="G13" t="str">
        <f>IFERROR(VLOOKUP(B13,'Scheme Master'!A:G,4,0),"Discontinued")</f>
        <v>HSBC</v>
      </c>
    </row>
    <row r="14" spans="1:7">
      <c r="A14" s="250" t="s">
        <v>3465</v>
      </c>
      <c r="B14" s="252" t="s">
        <v>2891</v>
      </c>
      <c r="C14" s="219" t="s">
        <v>58</v>
      </c>
      <c r="D14" t="s">
        <v>3149</v>
      </c>
      <c r="F14" t="str">
        <f>IFERROR(VLOOKUP(B14,'Scheme Master'!A:B,2,0),"Discontinued")</f>
        <v>Debt</v>
      </c>
      <c r="G14" t="str">
        <f>IFERROR(VLOOKUP(B14,'Scheme Master'!A:G,4,0),"Discontinued")</f>
        <v>LT</v>
      </c>
    </row>
    <row r="15" spans="1:7">
      <c r="A15" s="250" t="s">
        <v>3465</v>
      </c>
      <c r="B15" s="252" t="s">
        <v>2891</v>
      </c>
      <c r="C15" s="219" t="s">
        <v>58</v>
      </c>
      <c r="D15" t="s">
        <v>3149</v>
      </c>
      <c r="F15" t="str">
        <f>IFERROR(VLOOKUP(B15,'Scheme Master'!A:B,2,0),"Discontinued")</f>
        <v>Debt</v>
      </c>
      <c r="G15" t="str">
        <f>IFERROR(VLOOKUP(B15,'Scheme Master'!A:G,4,0),"Discontinued")</f>
        <v>LT</v>
      </c>
    </row>
    <row r="16" spans="1:7">
      <c r="A16" s="250" t="s">
        <v>3464</v>
      </c>
      <c r="B16" s="252" t="s">
        <v>2967</v>
      </c>
      <c r="C16" t="s">
        <v>1971</v>
      </c>
      <c r="D16" t="s">
        <v>3543</v>
      </c>
      <c r="F16" t="str">
        <f>IFERROR(VLOOKUP(B16,'Scheme Master'!A:B,2,0),"Discontinued")</f>
        <v>Discontinued</v>
      </c>
      <c r="G16" t="str">
        <f>IFERROR(VLOOKUP(B16,'Scheme Master'!A:G,4,0),"Discontinued")</f>
        <v>Discontinued</v>
      </c>
    </row>
    <row r="17" spans="1:7">
      <c r="A17" s="250" t="s">
        <v>477</v>
      </c>
      <c r="B17" s="252" t="s">
        <v>1940</v>
      </c>
      <c r="C17" t="s">
        <v>1954</v>
      </c>
      <c r="D17" t="s">
        <v>3071</v>
      </c>
      <c r="F17" t="str">
        <f>IFERROR(VLOOKUP(B17,'Scheme Master'!A:B,2,0),"Discontinued")</f>
        <v>Debt</v>
      </c>
      <c r="G17" t="str">
        <f>IFERROR(VLOOKUP(B17,'Scheme Master'!A:G,4,0),"Discontinued")</f>
        <v>HSBC</v>
      </c>
    </row>
    <row r="18" spans="1:7">
      <c r="A18" s="250" t="s">
        <v>1343</v>
      </c>
      <c r="B18" s="252" t="s">
        <v>1945</v>
      </c>
      <c r="C18" t="s">
        <v>58</v>
      </c>
      <c r="D18" t="s">
        <v>3086</v>
      </c>
      <c r="F18" t="str">
        <f>IFERROR(VLOOKUP(B18,'Scheme Master'!A:B,2,0),"Discontinued")</f>
        <v>Debt</v>
      </c>
      <c r="G18" t="str">
        <f>IFERROR(VLOOKUP(B18,'Scheme Master'!A:G,4,0),"Discontinued")</f>
        <v>HSBC</v>
      </c>
    </row>
    <row r="19" spans="1:7">
      <c r="A19" s="250" t="s">
        <v>474</v>
      </c>
      <c r="B19" s="252" t="s">
        <v>1940</v>
      </c>
      <c r="C19" s="290" t="s">
        <v>1971</v>
      </c>
      <c r="D19" s="290" t="s">
        <v>3077</v>
      </c>
      <c r="F19" t="str">
        <f>IFERROR(VLOOKUP(B19,'Scheme Master'!A:B,2,0),"Discontinued")</f>
        <v>Debt</v>
      </c>
      <c r="G19" t="str">
        <f>IFERROR(VLOOKUP(B19,'Scheme Master'!A:G,4,0),"Discontinued")</f>
        <v>HSBC</v>
      </c>
    </row>
    <row r="20" spans="1:7">
      <c r="A20" s="250" t="s">
        <v>1157</v>
      </c>
      <c r="B20" s="252" t="s">
        <v>1953</v>
      </c>
      <c r="C20" t="s">
        <v>58</v>
      </c>
      <c r="D20" t="s">
        <v>3066</v>
      </c>
      <c r="F20" t="str">
        <f>IFERROR(VLOOKUP(B20,'Scheme Master'!A:B,2,0),"Discontinued")</f>
        <v>Debt</v>
      </c>
      <c r="G20" t="str">
        <f>IFERROR(VLOOKUP(B20,'Scheme Master'!A:G,4,0),"Discontinued")</f>
        <v>HSBC</v>
      </c>
    </row>
    <row r="21" spans="1:7">
      <c r="A21" s="250" t="s">
        <v>1157</v>
      </c>
      <c r="B21" s="252" t="s">
        <v>1953</v>
      </c>
      <c r="C21" t="s">
        <v>58</v>
      </c>
      <c r="D21" t="s">
        <v>3066</v>
      </c>
      <c r="F21" t="str">
        <f>IFERROR(VLOOKUP(B21,'Scheme Master'!A:B,2,0),"Discontinued")</f>
        <v>Debt</v>
      </c>
      <c r="G21" t="str">
        <f>IFERROR(VLOOKUP(B21,'Scheme Master'!A:G,4,0),"Discontinued")</f>
        <v>HSBC</v>
      </c>
    </row>
    <row r="22" spans="1:7">
      <c r="A22" s="250" t="s">
        <v>1161</v>
      </c>
      <c r="B22" s="252" t="s">
        <v>1953</v>
      </c>
      <c r="C22" t="s">
        <v>1954</v>
      </c>
      <c r="D22" t="s">
        <v>3062</v>
      </c>
      <c r="F22" t="str">
        <f>IFERROR(VLOOKUP(B22,'Scheme Master'!A:B,2,0),"Discontinued")</f>
        <v>Debt</v>
      </c>
      <c r="G22" t="str">
        <f>IFERROR(VLOOKUP(B22,'Scheme Master'!A:G,4,0),"Discontinued")</f>
        <v>HSBC</v>
      </c>
    </row>
    <row r="23" spans="1:7">
      <c r="A23" s="53">
        <v>125</v>
      </c>
      <c r="B23" s="252" t="s">
        <v>2899</v>
      </c>
      <c r="C23" s="219" t="s">
        <v>58</v>
      </c>
      <c r="D23" t="s">
        <v>3100</v>
      </c>
      <c r="F23" t="str">
        <f>IFERROR(VLOOKUP(B23,'Scheme Master'!A:B,2,0),"Discontinued")</f>
        <v>Debt</v>
      </c>
      <c r="G23" t="str">
        <f>IFERROR(VLOOKUP(B23,'Scheme Master'!A:G,4,0),"Discontinued")</f>
        <v>LT</v>
      </c>
    </row>
    <row r="24" spans="1:7">
      <c r="A24" s="250" t="s">
        <v>3466</v>
      </c>
      <c r="B24" s="252" t="s">
        <v>2964</v>
      </c>
      <c r="C24" t="s">
        <v>1954</v>
      </c>
      <c r="D24" t="s">
        <v>3543</v>
      </c>
      <c r="F24" t="str">
        <f>IFERROR(VLOOKUP(B24,'Scheme Master'!A:B,2,0),"Discontinued")</f>
        <v>Discontinued</v>
      </c>
      <c r="G24" t="str">
        <f>IFERROR(VLOOKUP(B24,'Scheme Master'!A:G,4,0),"Discontinued")</f>
        <v>Discontinued</v>
      </c>
    </row>
    <row r="25" spans="1:7">
      <c r="A25" s="250" t="s">
        <v>477</v>
      </c>
      <c r="B25" s="252" t="s">
        <v>1940</v>
      </c>
      <c r="C25" t="s">
        <v>1954</v>
      </c>
      <c r="D25" t="s">
        <v>3071</v>
      </c>
      <c r="F25" t="str">
        <f>IFERROR(VLOOKUP(B25,'Scheme Master'!A:B,2,0),"Discontinued")</f>
        <v>Debt</v>
      </c>
      <c r="G25" t="str">
        <f>IFERROR(VLOOKUP(B25,'Scheme Master'!A:G,4,0),"Discontinued")</f>
        <v>HSBC</v>
      </c>
    </row>
    <row r="26" spans="1:7">
      <c r="A26" s="250" t="s">
        <v>474</v>
      </c>
      <c r="B26" s="252" t="s">
        <v>1940</v>
      </c>
      <c r="C26" s="290" t="s">
        <v>1971</v>
      </c>
      <c r="D26" s="290" t="s">
        <v>3077</v>
      </c>
      <c r="F26" t="str">
        <f>IFERROR(VLOOKUP(B26,'Scheme Master'!A:B,2,0),"Discontinued")</f>
        <v>Debt</v>
      </c>
      <c r="G26" t="str">
        <f>IFERROR(VLOOKUP(B26,'Scheme Master'!A:G,4,0),"Discontinued")</f>
        <v>HSBC</v>
      </c>
    </row>
    <row r="27" spans="1:7">
      <c r="A27" s="250" t="s">
        <v>1157</v>
      </c>
      <c r="B27" s="252" t="s">
        <v>1953</v>
      </c>
      <c r="C27" t="s">
        <v>58</v>
      </c>
      <c r="D27" t="s">
        <v>3066</v>
      </c>
      <c r="F27" t="str">
        <f>IFERROR(VLOOKUP(B27,'Scheme Master'!A:B,2,0),"Discontinued")</f>
        <v>Debt</v>
      </c>
      <c r="G27" t="str">
        <f>IFERROR(VLOOKUP(B27,'Scheme Master'!A:G,4,0),"Discontinued")</f>
        <v>HSBC</v>
      </c>
    </row>
    <row r="28" spans="1:7">
      <c r="A28" s="250" t="s">
        <v>1161</v>
      </c>
      <c r="B28" s="252" t="s">
        <v>1953</v>
      </c>
      <c r="C28" t="s">
        <v>1954</v>
      </c>
      <c r="D28" t="s">
        <v>3062</v>
      </c>
      <c r="F28" t="str">
        <f>IFERROR(VLOOKUP(B28,'Scheme Master'!A:B,2,0),"Discontinued")</f>
        <v>Debt</v>
      </c>
      <c r="G28" t="str">
        <f>IFERROR(VLOOKUP(B28,'Scheme Master'!A:G,4,0),"Discontinued")</f>
        <v>HSBC</v>
      </c>
    </row>
    <row r="29" spans="1:7">
      <c r="A29" s="250" t="s">
        <v>1161</v>
      </c>
      <c r="B29" s="252" t="s">
        <v>1953</v>
      </c>
      <c r="C29" t="s">
        <v>1954</v>
      </c>
      <c r="D29" t="s">
        <v>3062</v>
      </c>
      <c r="F29" t="str">
        <f>IFERROR(VLOOKUP(B29,'Scheme Master'!A:B,2,0),"Discontinued")</f>
        <v>Debt</v>
      </c>
      <c r="G29" t="str">
        <f>IFERROR(VLOOKUP(B29,'Scheme Master'!A:G,4,0),"Discontinued")</f>
        <v>HSBC</v>
      </c>
    </row>
    <row r="30" spans="1:7">
      <c r="A30" s="53">
        <v>125</v>
      </c>
      <c r="B30" s="252" t="s">
        <v>2899</v>
      </c>
      <c r="C30" s="219" t="s">
        <v>58</v>
      </c>
      <c r="D30" t="s">
        <v>3100</v>
      </c>
      <c r="F30" t="str">
        <f>IFERROR(VLOOKUP(B30,'Scheme Master'!A:B,2,0),"Discontinued")</f>
        <v>Debt</v>
      </c>
      <c r="G30" t="str">
        <f>IFERROR(VLOOKUP(B30,'Scheme Master'!A:G,4,0),"Discontinued")</f>
        <v>LT</v>
      </c>
    </row>
    <row r="31" spans="1:7">
      <c r="A31" s="53">
        <v>125</v>
      </c>
      <c r="B31" s="252" t="s">
        <v>2899</v>
      </c>
      <c r="C31" s="219" t="s">
        <v>58</v>
      </c>
      <c r="D31" t="s">
        <v>3100</v>
      </c>
      <c r="F31" t="str">
        <f>IFERROR(VLOOKUP(B31,'Scheme Master'!A:B,2,0),"Discontinued")</f>
        <v>Debt</v>
      </c>
      <c r="G31" t="str">
        <f>IFERROR(VLOOKUP(B31,'Scheme Master'!A:G,4,0),"Discontinued")</f>
        <v>LT</v>
      </c>
    </row>
    <row r="32" spans="1:7">
      <c r="A32" s="250" t="s">
        <v>3462</v>
      </c>
      <c r="B32" s="252" t="s">
        <v>2899</v>
      </c>
      <c r="C32" t="s">
        <v>1954</v>
      </c>
      <c r="D32" t="s">
        <v>3096</v>
      </c>
      <c r="F32" t="str">
        <f>IFERROR(VLOOKUP(B32,'Scheme Master'!A:B,2,0),"Discontinued")</f>
        <v>Debt</v>
      </c>
      <c r="G32" t="str">
        <f>IFERROR(VLOOKUP(B32,'Scheme Master'!A:G,4,0),"Discontinued")</f>
        <v>LT</v>
      </c>
    </row>
    <row r="33" spans="1:7">
      <c r="A33" s="250" t="s">
        <v>3463</v>
      </c>
      <c r="B33" s="252" t="s">
        <v>2967</v>
      </c>
      <c r="C33" t="s">
        <v>1954</v>
      </c>
      <c r="D33" t="s">
        <v>3543</v>
      </c>
      <c r="F33" t="str">
        <f>IFERROR(VLOOKUP(B33,'Scheme Master'!A:B,2,0),"Discontinued")</f>
        <v>Discontinued</v>
      </c>
      <c r="G33" t="str">
        <f>IFERROR(VLOOKUP(B33,'Scheme Master'!A:G,4,0),"Discontinued")</f>
        <v>Discontinued</v>
      </c>
    </row>
    <row r="34" spans="1:7">
      <c r="A34" s="250" t="s">
        <v>3463</v>
      </c>
      <c r="B34" s="252" t="s">
        <v>2967</v>
      </c>
      <c r="C34" t="s">
        <v>1954</v>
      </c>
      <c r="D34" t="s">
        <v>3543</v>
      </c>
      <c r="F34" t="str">
        <f>IFERROR(VLOOKUP(B34,'Scheme Master'!A:B,2,0),"Discontinued")</f>
        <v>Discontinued</v>
      </c>
      <c r="G34" t="str">
        <f>IFERROR(VLOOKUP(B34,'Scheme Master'!A:G,4,0),"Discontinued")</f>
        <v>Discontinued</v>
      </c>
    </row>
    <row r="35" spans="1:7">
      <c r="A35" s="250" t="s">
        <v>3467</v>
      </c>
      <c r="B35" s="252" t="s">
        <v>2964</v>
      </c>
      <c r="C35" t="s">
        <v>1971</v>
      </c>
      <c r="D35" t="s">
        <v>3543</v>
      </c>
      <c r="F35" t="str">
        <f>IFERROR(VLOOKUP(B35,'Scheme Master'!A:B,2,0),"Discontinued")</f>
        <v>Discontinued</v>
      </c>
      <c r="G35" t="str">
        <f>IFERROR(VLOOKUP(B35,'Scheme Master'!A:G,4,0),"Discontinued")</f>
        <v>Discontinued</v>
      </c>
    </row>
    <row r="36" spans="1:7">
      <c r="A36" s="250" t="s">
        <v>477</v>
      </c>
      <c r="B36" s="252" t="s">
        <v>1940</v>
      </c>
      <c r="C36" t="s">
        <v>1954</v>
      </c>
      <c r="D36" t="s">
        <v>3071</v>
      </c>
      <c r="F36" t="str">
        <f>IFERROR(VLOOKUP(B36,'Scheme Master'!A:B,2,0),"Discontinued")</f>
        <v>Debt</v>
      </c>
      <c r="G36" t="str">
        <f>IFERROR(VLOOKUP(B36,'Scheme Master'!A:G,4,0),"Discontinued")</f>
        <v>HSBC</v>
      </c>
    </row>
    <row r="37" spans="1:7">
      <c r="A37" s="250" t="s">
        <v>483</v>
      </c>
      <c r="B37" s="252" t="s">
        <v>1940</v>
      </c>
      <c r="C37" t="s">
        <v>67</v>
      </c>
      <c r="D37" t="s">
        <v>3076</v>
      </c>
      <c r="F37" t="str">
        <f>IFERROR(VLOOKUP(B37,'Scheme Master'!A:B,2,0),"Discontinued")</f>
        <v>Debt</v>
      </c>
      <c r="G37" t="str">
        <f>IFERROR(VLOOKUP(B37,'Scheme Master'!A:G,4,0),"Discontinued")</f>
        <v>HSBC</v>
      </c>
    </row>
    <row r="38" spans="1:7">
      <c r="A38" s="250" t="s">
        <v>1348</v>
      </c>
      <c r="B38" s="252" t="s">
        <v>1945</v>
      </c>
      <c r="C38" t="s">
        <v>1954</v>
      </c>
      <c r="D38" t="s">
        <v>3082</v>
      </c>
      <c r="F38" t="str">
        <f>IFERROR(VLOOKUP(B38,'Scheme Master'!A:B,2,0),"Discontinued")</f>
        <v>Debt</v>
      </c>
      <c r="G38" t="str">
        <f>IFERROR(VLOOKUP(B38,'Scheme Master'!A:G,4,0),"Discontinued")</f>
        <v>HSBC</v>
      </c>
    </row>
    <row r="39" spans="1:7">
      <c r="A39" s="250" t="s">
        <v>1343</v>
      </c>
      <c r="B39" s="252" t="s">
        <v>1945</v>
      </c>
      <c r="C39" t="s">
        <v>58</v>
      </c>
      <c r="D39" t="s">
        <v>3086</v>
      </c>
      <c r="F39" t="str">
        <f>IFERROR(VLOOKUP(B39,'Scheme Master'!A:B,2,0),"Discontinued")</f>
        <v>Debt</v>
      </c>
      <c r="G39" t="str">
        <f>IFERROR(VLOOKUP(B39,'Scheme Master'!A:G,4,0),"Discontinued")</f>
        <v>HSBC</v>
      </c>
    </row>
    <row r="40" spans="1:7">
      <c r="A40" s="53">
        <v>125</v>
      </c>
      <c r="B40" s="252" t="s">
        <v>2899</v>
      </c>
      <c r="C40" s="219" t="s">
        <v>58</v>
      </c>
      <c r="D40" t="s">
        <v>3100</v>
      </c>
      <c r="F40" t="str">
        <f>IFERROR(VLOOKUP(B40,'Scheme Master'!A:B,2,0),"Discontinued")</f>
        <v>Debt</v>
      </c>
      <c r="G40" t="str">
        <f>IFERROR(VLOOKUP(B40,'Scheme Master'!A:G,4,0),"Discontinued")</f>
        <v>LT</v>
      </c>
    </row>
    <row r="41" spans="1:7">
      <c r="A41" s="250" t="s">
        <v>381</v>
      </c>
      <c r="B41" s="252" t="s">
        <v>1956</v>
      </c>
      <c r="C41" t="s">
        <v>1971</v>
      </c>
      <c r="D41" t="s">
        <v>3543</v>
      </c>
      <c r="F41" t="str">
        <f>IFERROR(VLOOKUP(B41,'Scheme Master'!A:B,2,0),"Discontinued")</f>
        <v>Discontinued</v>
      </c>
      <c r="G41" t="str">
        <f>IFERROR(VLOOKUP(B41,'Scheme Master'!A:G,4,0),"Discontinued")</f>
        <v>Discontinued</v>
      </c>
    </row>
    <row r="42" spans="1:7">
      <c r="A42" s="250" t="s">
        <v>1348</v>
      </c>
      <c r="B42" s="252" t="s">
        <v>1945</v>
      </c>
      <c r="C42" t="s">
        <v>1954</v>
      </c>
      <c r="D42" t="s">
        <v>3082</v>
      </c>
      <c r="F42" t="str">
        <f>IFERROR(VLOOKUP(B42,'Scheme Master'!A:B,2,0),"Discontinued")</f>
        <v>Debt</v>
      </c>
      <c r="G42" t="str">
        <f>IFERROR(VLOOKUP(B42,'Scheme Master'!A:G,4,0),"Discontinued")</f>
        <v>HSBC</v>
      </c>
    </row>
    <row r="43" spans="1:7">
      <c r="A43" s="250" t="s">
        <v>1348</v>
      </c>
      <c r="B43" s="252" t="s">
        <v>1945</v>
      </c>
      <c r="C43" t="s">
        <v>1954</v>
      </c>
      <c r="D43" t="s">
        <v>3082</v>
      </c>
      <c r="F43" t="str">
        <f>IFERROR(VLOOKUP(B43,'Scheme Master'!A:B,2,0),"Discontinued")</f>
        <v>Debt</v>
      </c>
      <c r="G43" t="str">
        <f>IFERROR(VLOOKUP(B43,'Scheme Master'!A:G,4,0),"Discontinued")</f>
        <v>HSBC</v>
      </c>
    </row>
    <row r="44" spans="1:7">
      <c r="A44" s="250" t="s">
        <v>1343</v>
      </c>
      <c r="B44" s="252" t="s">
        <v>1945</v>
      </c>
      <c r="C44" t="s">
        <v>58</v>
      </c>
      <c r="D44" t="s">
        <v>3086</v>
      </c>
      <c r="F44" t="str">
        <f>IFERROR(VLOOKUP(B44,'Scheme Master'!A:B,2,0),"Discontinued")</f>
        <v>Debt</v>
      </c>
      <c r="G44" t="str">
        <f>IFERROR(VLOOKUP(B44,'Scheme Master'!A:G,4,0),"Discontinued")</f>
        <v>HSBC</v>
      </c>
    </row>
    <row r="45" spans="1:7">
      <c r="A45" s="250" t="s">
        <v>474</v>
      </c>
      <c r="B45" s="252" t="s">
        <v>1940</v>
      </c>
      <c r="C45" s="290" t="s">
        <v>1971</v>
      </c>
      <c r="D45" s="290" t="s">
        <v>3077</v>
      </c>
      <c r="F45" t="str">
        <f>IFERROR(VLOOKUP(B45,'Scheme Master'!A:B,2,0),"Discontinued")</f>
        <v>Debt</v>
      </c>
      <c r="G45" t="str">
        <f>IFERROR(VLOOKUP(B45,'Scheme Master'!A:G,4,0),"Discontinued")</f>
        <v>HSBC</v>
      </c>
    </row>
    <row r="46" spans="1:7">
      <c r="A46" s="250" t="s">
        <v>3465</v>
      </c>
      <c r="B46" s="252" t="s">
        <v>2891</v>
      </c>
      <c r="C46" s="219" t="s">
        <v>58</v>
      </c>
      <c r="D46" t="s">
        <v>3149</v>
      </c>
      <c r="F46" t="str">
        <f>IFERROR(VLOOKUP(B46,'Scheme Master'!A:B,2,0),"Discontinued")</f>
        <v>Debt</v>
      </c>
      <c r="G46" t="str">
        <f>IFERROR(VLOOKUP(B46,'Scheme Master'!A:G,4,0),"Discontinued")</f>
        <v>LT</v>
      </c>
    </row>
    <row r="47" spans="1:7">
      <c r="A47" s="250" t="s">
        <v>3468</v>
      </c>
      <c r="B47" s="252" t="s">
        <v>2891</v>
      </c>
      <c r="C47" t="s">
        <v>1954</v>
      </c>
      <c r="D47" t="s">
        <v>3145</v>
      </c>
      <c r="F47" t="str">
        <f>IFERROR(VLOOKUP(B47,'Scheme Master'!A:B,2,0),"Discontinued")</f>
        <v>Debt</v>
      </c>
      <c r="G47" t="str">
        <f>IFERROR(VLOOKUP(B47,'Scheme Master'!A:G,4,0),"Discontinued")</f>
        <v>LT</v>
      </c>
    </row>
    <row r="48" spans="1:7">
      <c r="A48" s="250" t="s">
        <v>483</v>
      </c>
      <c r="B48" s="252" t="s">
        <v>1940</v>
      </c>
      <c r="C48" t="s">
        <v>67</v>
      </c>
      <c r="D48" t="s">
        <v>3076</v>
      </c>
      <c r="F48" t="str">
        <f>IFERROR(VLOOKUP(B48,'Scheme Master'!A:B,2,0),"Discontinued")</f>
        <v>Debt</v>
      </c>
      <c r="G48" t="str">
        <f>IFERROR(VLOOKUP(B48,'Scheme Master'!A:G,4,0),"Discontinued")</f>
        <v>HSBC</v>
      </c>
    </row>
    <row r="49" spans="1:7">
      <c r="A49" s="250" t="s">
        <v>1157</v>
      </c>
      <c r="B49" s="252" t="s">
        <v>1953</v>
      </c>
      <c r="C49" t="s">
        <v>58</v>
      </c>
      <c r="D49" t="s">
        <v>3066</v>
      </c>
      <c r="F49" t="str">
        <f>IFERROR(VLOOKUP(B49,'Scheme Master'!A:B,2,0),"Discontinued")</f>
        <v>Debt</v>
      </c>
      <c r="G49" t="str">
        <f>IFERROR(VLOOKUP(B49,'Scheme Master'!A:G,4,0),"Discontinued")</f>
        <v>HSBC</v>
      </c>
    </row>
    <row r="50" spans="1:7">
      <c r="A50" s="250" t="s">
        <v>1157</v>
      </c>
      <c r="B50" s="252" t="s">
        <v>1953</v>
      </c>
      <c r="C50" t="s">
        <v>58</v>
      </c>
      <c r="D50" t="s">
        <v>3066</v>
      </c>
      <c r="F50" t="str">
        <f>IFERROR(VLOOKUP(B50,'Scheme Master'!A:B,2,0),"Discontinued")</f>
        <v>Debt</v>
      </c>
      <c r="G50" t="str">
        <f>IFERROR(VLOOKUP(B50,'Scheme Master'!A:G,4,0),"Discontinued")</f>
        <v>HSBC</v>
      </c>
    </row>
    <row r="51" spans="1:7">
      <c r="A51" s="250" t="s">
        <v>1157</v>
      </c>
      <c r="B51" s="252" t="s">
        <v>1953</v>
      </c>
      <c r="C51" t="s">
        <v>58</v>
      </c>
      <c r="D51" t="s">
        <v>3066</v>
      </c>
      <c r="F51" t="str">
        <f>IFERROR(VLOOKUP(B51,'Scheme Master'!A:B,2,0),"Discontinued")</f>
        <v>Debt</v>
      </c>
      <c r="G51" t="str">
        <f>IFERROR(VLOOKUP(B51,'Scheme Master'!A:G,4,0),"Discontinued")</f>
        <v>HSBC</v>
      </c>
    </row>
    <row r="52" spans="1:7">
      <c r="A52" s="53">
        <v>125</v>
      </c>
      <c r="B52" s="252" t="s">
        <v>2899</v>
      </c>
      <c r="C52" s="219" t="s">
        <v>58</v>
      </c>
      <c r="D52" t="s">
        <v>3100</v>
      </c>
      <c r="F52" t="str">
        <f>IFERROR(VLOOKUP(B52,'Scheme Master'!A:B,2,0),"Discontinued")</f>
        <v>Debt</v>
      </c>
      <c r="G52" t="str">
        <f>IFERROR(VLOOKUP(B52,'Scheme Master'!A:G,4,0),"Discontinued")</f>
        <v>LT</v>
      </c>
    </row>
    <row r="53" spans="1:7">
      <c r="A53" s="53">
        <v>125</v>
      </c>
      <c r="B53" s="252" t="s">
        <v>2899</v>
      </c>
      <c r="C53" s="219" t="s">
        <v>58</v>
      </c>
      <c r="D53" t="s">
        <v>3100</v>
      </c>
      <c r="F53" t="str">
        <f>IFERROR(VLOOKUP(B53,'Scheme Master'!A:B,2,0),"Discontinued")</f>
        <v>Debt</v>
      </c>
      <c r="G53" t="str">
        <f>IFERROR(VLOOKUP(B53,'Scheme Master'!A:G,4,0),"Discontinued")</f>
        <v>LT</v>
      </c>
    </row>
    <row r="54" spans="1:7">
      <c r="A54" s="250" t="s">
        <v>3464</v>
      </c>
      <c r="B54" s="252" t="s">
        <v>2967</v>
      </c>
      <c r="C54" t="s">
        <v>1971</v>
      </c>
      <c r="D54" t="s">
        <v>3543</v>
      </c>
      <c r="F54" t="str">
        <f>IFERROR(VLOOKUP(B54,'Scheme Master'!A:B,2,0),"Discontinued")</f>
        <v>Discontinued</v>
      </c>
      <c r="G54" t="str">
        <f>IFERROR(VLOOKUP(B54,'Scheme Master'!A:G,4,0),"Discontinued")</f>
        <v>Discontinued</v>
      </c>
    </row>
    <row r="55" spans="1:7">
      <c r="A55" s="250" t="s">
        <v>3462</v>
      </c>
      <c r="B55" s="252" t="s">
        <v>2899</v>
      </c>
      <c r="C55" t="s">
        <v>1954</v>
      </c>
      <c r="D55" t="s">
        <v>3096</v>
      </c>
      <c r="F55" t="str">
        <f>IFERROR(VLOOKUP(B55,'Scheme Master'!A:B,2,0),"Discontinued")</f>
        <v>Debt</v>
      </c>
      <c r="G55" t="str">
        <f>IFERROR(VLOOKUP(B55,'Scheme Master'!A:G,4,0),"Discontinued")</f>
        <v>LT</v>
      </c>
    </row>
    <row r="56" spans="1:7">
      <c r="A56" s="250" t="s">
        <v>3467</v>
      </c>
      <c r="B56" s="252" t="s">
        <v>2964</v>
      </c>
      <c r="C56" t="s">
        <v>1971</v>
      </c>
      <c r="D56" t="s">
        <v>3543</v>
      </c>
      <c r="F56" t="str">
        <f>IFERROR(VLOOKUP(B56,'Scheme Master'!A:B,2,0),"Discontinued")</f>
        <v>Discontinued</v>
      </c>
      <c r="G56" t="str">
        <f>IFERROR(VLOOKUP(B56,'Scheme Master'!A:G,4,0),"Discontinued")</f>
        <v>Discontinued</v>
      </c>
    </row>
    <row r="57" spans="1:7">
      <c r="A57" s="250" t="s">
        <v>362</v>
      </c>
      <c r="B57" s="252" t="s">
        <v>1956</v>
      </c>
      <c r="C57" t="s">
        <v>58</v>
      </c>
      <c r="D57" t="s">
        <v>3543</v>
      </c>
      <c r="F57" t="str">
        <f>IFERROR(VLOOKUP(B57,'Scheme Master'!A:B,2,0),"Discontinued")</f>
        <v>Discontinued</v>
      </c>
      <c r="G57" t="str">
        <f>IFERROR(VLOOKUP(B57,'Scheme Master'!A:G,4,0),"Discontinued")</f>
        <v>Discontinued</v>
      </c>
    </row>
    <row r="58" spans="1:7">
      <c r="A58" s="250" t="s">
        <v>1343</v>
      </c>
      <c r="B58" s="252" t="s">
        <v>1945</v>
      </c>
      <c r="C58" t="s">
        <v>58</v>
      </c>
      <c r="D58" t="s">
        <v>3086</v>
      </c>
      <c r="F58" t="str">
        <f>IFERROR(VLOOKUP(B58,'Scheme Master'!A:B,2,0),"Discontinued")</f>
        <v>Debt</v>
      </c>
      <c r="G58" t="str">
        <f>IFERROR(VLOOKUP(B58,'Scheme Master'!A:G,4,0),"Discontinued")</f>
        <v>HSBC</v>
      </c>
    </row>
    <row r="59" spans="1:7">
      <c r="A59" s="250" t="s">
        <v>1343</v>
      </c>
      <c r="B59" s="252" t="s">
        <v>1945</v>
      </c>
      <c r="C59" t="s">
        <v>58</v>
      </c>
      <c r="D59" t="s">
        <v>3086</v>
      </c>
      <c r="F59" t="str">
        <f>IFERROR(VLOOKUP(B59,'Scheme Master'!A:B,2,0),"Discontinued")</f>
        <v>Debt</v>
      </c>
      <c r="G59" t="str">
        <f>IFERROR(VLOOKUP(B59,'Scheme Master'!A:G,4,0),"Discontinued")</f>
        <v>HSBC</v>
      </c>
    </row>
    <row r="60" spans="1:7">
      <c r="A60" s="250" t="s">
        <v>474</v>
      </c>
      <c r="B60" s="252" t="s">
        <v>1940</v>
      </c>
      <c r="C60" s="290" t="s">
        <v>1971</v>
      </c>
      <c r="D60" s="290" t="s">
        <v>3077</v>
      </c>
      <c r="F60" t="str">
        <f>IFERROR(VLOOKUP(B60,'Scheme Master'!A:B,2,0),"Discontinued")</f>
        <v>Debt</v>
      </c>
      <c r="G60" t="str">
        <f>IFERROR(VLOOKUP(B60,'Scheme Master'!A:G,4,0),"Discontinued")</f>
        <v>HSBC</v>
      </c>
    </row>
    <row r="61" spans="1:7">
      <c r="A61" s="250" t="s">
        <v>474</v>
      </c>
      <c r="B61" s="252" t="s">
        <v>1940</v>
      </c>
      <c r="C61" s="290" t="s">
        <v>1971</v>
      </c>
      <c r="D61" s="290" t="s">
        <v>3077</v>
      </c>
      <c r="F61" t="str">
        <f>IFERROR(VLOOKUP(B61,'Scheme Master'!A:B,2,0),"Discontinued")</f>
        <v>Debt</v>
      </c>
      <c r="G61" t="str">
        <f>IFERROR(VLOOKUP(B61,'Scheme Master'!A:G,4,0),"Discontinued")</f>
        <v>HSBC</v>
      </c>
    </row>
    <row r="62" spans="1:7">
      <c r="A62" s="250" t="s">
        <v>1161</v>
      </c>
      <c r="B62" s="252" t="s">
        <v>1953</v>
      </c>
      <c r="C62" t="s">
        <v>1954</v>
      </c>
      <c r="D62" t="s">
        <v>3062</v>
      </c>
      <c r="F62" t="str">
        <f>IFERROR(VLOOKUP(B62,'Scheme Master'!A:B,2,0),"Discontinued")</f>
        <v>Debt</v>
      </c>
      <c r="G62" t="str">
        <f>IFERROR(VLOOKUP(B62,'Scheme Master'!A:G,4,0),"Discontinued")</f>
        <v>HSBC</v>
      </c>
    </row>
    <row r="63" spans="1:7">
      <c r="A63" s="250" t="s">
        <v>1161</v>
      </c>
      <c r="B63" s="252" t="s">
        <v>1953</v>
      </c>
      <c r="C63" t="s">
        <v>1954</v>
      </c>
      <c r="D63" t="s">
        <v>3062</v>
      </c>
      <c r="F63" t="str">
        <f>IFERROR(VLOOKUP(B63,'Scheme Master'!A:B,2,0),"Discontinued")</f>
        <v>Debt</v>
      </c>
      <c r="G63" t="str">
        <f>IFERROR(VLOOKUP(B63,'Scheme Master'!A:G,4,0),"Discontinued")</f>
        <v>HSBC</v>
      </c>
    </row>
    <row r="64" spans="1:7">
      <c r="A64" s="250" t="s">
        <v>3467</v>
      </c>
      <c r="B64" s="252" t="s">
        <v>2964</v>
      </c>
      <c r="C64" t="s">
        <v>1971</v>
      </c>
      <c r="D64" t="s">
        <v>3543</v>
      </c>
      <c r="F64" t="str">
        <f>IFERROR(VLOOKUP(B64,'Scheme Master'!A:B,2,0),"Discontinued")</f>
        <v>Discontinued</v>
      </c>
      <c r="G64" t="str">
        <f>IFERROR(VLOOKUP(B64,'Scheme Master'!A:G,4,0),"Discontinued")</f>
        <v>Discontinued</v>
      </c>
    </row>
    <row r="65" spans="1:7">
      <c r="A65" s="250" t="s">
        <v>381</v>
      </c>
      <c r="B65" s="252" t="s">
        <v>1956</v>
      </c>
      <c r="C65" t="s">
        <v>1971</v>
      </c>
      <c r="D65" t="s">
        <v>3543</v>
      </c>
      <c r="F65" t="str">
        <f>IFERROR(VLOOKUP(B65,'Scheme Master'!A:B,2,0),"Discontinued")</f>
        <v>Discontinued</v>
      </c>
      <c r="G65" t="str">
        <f>IFERROR(VLOOKUP(B65,'Scheme Master'!A:G,4,0),"Discontinued")</f>
        <v>Discontinued</v>
      </c>
    </row>
    <row r="66" spans="1:7">
      <c r="A66" s="250" t="s">
        <v>483</v>
      </c>
      <c r="B66" s="252" t="s">
        <v>1940</v>
      </c>
      <c r="C66" t="s">
        <v>67</v>
      </c>
      <c r="D66" t="s">
        <v>3076</v>
      </c>
      <c r="F66" t="str">
        <f>IFERROR(VLOOKUP(B66,'Scheme Master'!A:B,2,0),"Discontinued")</f>
        <v>Debt</v>
      </c>
      <c r="G66" t="str">
        <f>IFERROR(VLOOKUP(B66,'Scheme Master'!A:G,4,0),"Discontinued")</f>
        <v>HSBC</v>
      </c>
    </row>
    <row r="67" spans="1:7">
      <c r="A67" s="53">
        <v>125</v>
      </c>
      <c r="B67" s="252" t="s">
        <v>2899</v>
      </c>
      <c r="C67" s="219" t="s">
        <v>58</v>
      </c>
      <c r="D67" t="s">
        <v>3100</v>
      </c>
      <c r="F67" t="str">
        <f>IFERROR(VLOOKUP(B67,'Scheme Master'!A:B,2,0),"Discontinued")</f>
        <v>Debt</v>
      </c>
      <c r="G67" t="str">
        <f>IFERROR(VLOOKUP(B67,'Scheme Master'!A:G,4,0),"Discontinued")</f>
        <v>LT</v>
      </c>
    </row>
    <row r="68" spans="1:7">
      <c r="A68" s="250" t="s">
        <v>3467</v>
      </c>
      <c r="B68" s="252" t="s">
        <v>2964</v>
      </c>
      <c r="C68" t="s">
        <v>1971</v>
      </c>
      <c r="D68" t="s">
        <v>3543</v>
      </c>
      <c r="F68" t="str">
        <f>IFERROR(VLOOKUP(B68,'Scheme Master'!A:B,2,0),"Discontinued")</f>
        <v>Discontinued</v>
      </c>
      <c r="G68" t="str">
        <f>IFERROR(VLOOKUP(B68,'Scheme Master'!A:G,4,0),"Discontinued")</f>
        <v>Discontinued</v>
      </c>
    </row>
    <row r="69" spans="1:7">
      <c r="A69" s="250" t="s">
        <v>477</v>
      </c>
      <c r="B69" s="252" t="s">
        <v>1940</v>
      </c>
      <c r="C69" t="s">
        <v>1954</v>
      </c>
      <c r="D69" t="s">
        <v>3071</v>
      </c>
      <c r="F69" t="str">
        <f>IFERROR(VLOOKUP(B69,'Scheme Master'!A:B,2,0),"Discontinued")</f>
        <v>Debt</v>
      </c>
      <c r="G69" t="str">
        <f>IFERROR(VLOOKUP(B69,'Scheme Master'!A:G,4,0),"Discontinued")</f>
        <v>HSBC</v>
      </c>
    </row>
    <row r="70" spans="1:7">
      <c r="A70" s="250" t="s">
        <v>362</v>
      </c>
      <c r="B70" s="252" t="s">
        <v>1956</v>
      </c>
      <c r="C70" t="s">
        <v>58</v>
      </c>
      <c r="D70" t="s">
        <v>3543</v>
      </c>
      <c r="F70" t="str">
        <f>IFERROR(VLOOKUP(B70,'Scheme Master'!A:B,2,0),"Discontinued")</f>
        <v>Discontinued</v>
      </c>
      <c r="G70" t="str">
        <f>IFERROR(VLOOKUP(B70,'Scheme Master'!A:G,4,0),"Discontinued")</f>
        <v>Discontinued</v>
      </c>
    </row>
    <row r="71" spans="1:7">
      <c r="A71" s="250" t="s">
        <v>1348</v>
      </c>
      <c r="B71" s="252" t="s">
        <v>1945</v>
      </c>
      <c r="C71" t="s">
        <v>1954</v>
      </c>
      <c r="D71" t="s">
        <v>3082</v>
      </c>
      <c r="F71" t="str">
        <f>IFERROR(VLOOKUP(B71,'Scheme Master'!A:B,2,0),"Discontinued")</f>
        <v>Debt</v>
      </c>
      <c r="G71" t="str">
        <f>IFERROR(VLOOKUP(B71,'Scheme Master'!A:G,4,0),"Discontinued")</f>
        <v>HSBC</v>
      </c>
    </row>
    <row r="72" spans="1:7">
      <c r="A72" s="250" t="s">
        <v>1348</v>
      </c>
      <c r="B72" s="252" t="s">
        <v>1945</v>
      </c>
      <c r="C72" t="s">
        <v>1954</v>
      </c>
      <c r="D72" t="s">
        <v>3082</v>
      </c>
      <c r="F72" t="str">
        <f>IFERROR(VLOOKUP(B72,'Scheme Master'!A:B,2,0),"Discontinued")</f>
        <v>Debt</v>
      </c>
      <c r="G72" t="str">
        <f>IFERROR(VLOOKUP(B72,'Scheme Master'!A:G,4,0),"Discontinued")</f>
        <v>HSBC</v>
      </c>
    </row>
    <row r="73" spans="1:7">
      <c r="A73" s="250" t="s">
        <v>474</v>
      </c>
      <c r="B73" s="252" t="s">
        <v>1940</v>
      </c>
      <c r="C73" s="290" t="s">
        <v>1971</v>
      </c>
      <c r="D73" s="290" t="s">
        <v>3077</v>
      </c>
      <c r="F73" t="str">
        <f>IFERROR(VLOOKUP(B73,'Scheme Master'!A:B,2,0),"Discontinued")</f>
        <v>Debt</v>
      </c>
      <c r="G73" t="str">
        <f>IFERROR(VLOOKUP(B73,'Scheme Master'!A:G,4,0),"Discontinued")</f>
        <v>HSBC</v>
      </c>
    </row>
    <row r="74" spans="1:7">
      <c r="A74" s="250" t="s">
        <v>474</v>
      </c>
      <c r="B74" s="252" t="s">
        <v>1940</v>
      </c>
      <c r="C74" s="290" t="s">
        <v>1971</v>
      </c>
      <c r="D74" s="290" t="s">
        <v>3077</v>
      </c>
      <c r="F74" t="str">
        <f>IFERROR(VLOOKUP(B74,'Scheme Master'!A:B,2,0),"Discontinued")</f>
        <v>Debt</v>
      </c>
      <c r="G74" t="str">
        <f>IFERROR(VLOOKUP(B74,'Scheme Master'!A:G,4,0),"Discontinued")</f>
        <v>HSBC</v>
      </c>
    </row>
    <row r="75" spans="1:7">
      <c r="A75" s="250" t="s">
        <v>1161</v>
      </c>
      <c r="B75" s="252" t="s">
        <v>1953</v>
      </c>
      <c r="C75" t="s">
        <v>1954</v>
      </c>
      <c r="D75" t="s">
        <v>3062</v>
      </c>
      <c r="F75" t="str">
        <f>IFERROR(VLOOKUP(B75,'Scheme Master'!A:B,2,0),"Discontinued")</f>
        <v>Debt</v>
      </c>
      <c r="G75" t="str">
        <f>IFERROR(VLOOKUP(B75,'Scheme Master'!A:G,4,0),"Discontinued")</f>
        <v>HSBC</v>
      </c>
    </row>
    <row r="76" spans="1:7">
      <c r="A76" s="53">
        <v>125</v>
      </c>
      <c r="B76" s="252" t="s">
        <v>2899</v>
      </c>
      <c r="C76" s="219" t="s">
        <v>58</v>
      </c>
      <c r="D76" t="s">
        <v>3100</v>
      </c>
      <c r="F76" t="str">
        <f>IFERROR(VLOOKUP(B76,'Scheme Master'!A:B,2,0),"Discontinued")</f>
        <v>Debt</v>
      </c>
      <c r="G76" t="str">
        <f>IFERROR(VLOOKUP(B76,'Scheme Master'!A:G,4,0),"Discontinued")</f>
        <v>LT</v>
      </c>
    </row>
    <row r="77" spans="1:7">
      <c r="A77" s="53">
        <v>125</v>
      </c>
      <c r="B77" s="252" t="s">
        <v>2899</v>
      </c>
      <c r="C77" s="219" t="s">
        <v>58</v>
      </c>
      <c r="D77" t="s">
        <v>3100</v>
      </c>
      <c r="F77" t="str">
        <f>IFERROR(VLOOKUP(B77,'Scheme Master'!A:B,2,0),"Discontinued")</f>
        <v>Debt</v>
      </c>
      <c r="G77" t="str">
        <f>IFERROR(VLOOKUP(B77,'Scheme Master'!A:G,4,0),"Discontinued")</f>
        <v>LT</v>
      </c>
    </row>
    <row r="78" spans="1:7">
      <c r="A78" s="53">
        <v>125</v>
      </c>
      <c r="B78" s="252" t="s">
        <v>2899</v>
      </c>
      <c r="C78" s="219" t="s">
        <v>58</v>
      </c>
      <c r="D78" t="s">
        <v>3100</v>
      </c>
      <c r="F78" t="str">
        <f>IFERROR(VLOOKUP(B78,'Scheme Master'!A:B,2,0),"Discontinued")</f>
        <v>Debt</v>
      </c>
      <c r="G78" t="str">
        <f>IFERROR(VLOOKUP(B78,'Scheme Master'!A:G,4,0),"Discontinued")</f>
        <v>LT</v>
      </c>
    </row>
    <row r="79" spans="1:7">
      <c r="A79" s="250" t="s">
        <v>3462</v>
      </c>
      <c r="B79" s="252" t="s">
        <v>2899</v>
      </c>
      <c r="C79" t="s">
        <v>1954</v>
      </c>
      <c r="D79" t="s">
        <v>3096</v>
      </c>
      <c r="F79" t="str">
        <f>IFERROR(VLOOKUP(B79,'Scheme Master'!A:B,2,0),"Discontinued")</f>
        <v>Debt</v>
      </c>
      <c r="G79" t="str">
        <f>IFERROR(VLOOKUP(B79,'Scheme Master'!A:G,4,0),"Discontinued")</f>
        <v>LT</v>
      </c>
    </row>
    <row r="80" spans="1:7">
      <c r="A80" s="250" t="s">
        <v>3463</v>
      </c>
      <c r="B80" s="252" t="s">
        <v>2967</v>
      </c>
      <c r="C80" t="s">
        <v>1954</v>
      </c>
      <c r="D80" t="s">
        <v>3543</v>
      </c>
      <c r="F80" t="str">
        <f>IFERROR(VLOOKUP(B80,'Scheme Master'!A:B,2,0),"Discontinued")</f>
        <v>Discontinued</v>
      </c>
      <c r="G80" t="str">
        <f>IFERROR(VLOOKUP(B80,'Scheme Master'!A:G,4,0),"Discontinued")</f>
        <v>Discontinued</v>
      </c>
    </row>
    <row r="81" spans="1:7">
      <c r="A81" s="250" t="s">
        <v>477</v>
      </c>
      <c r="B81" s="252" t="s">
        <v>1940</v>
      </c>
      <c r="C81" t="s">
        <v>1954</v>
      </c>
      <c r="D81" t="s">
        <v>3071</v>
      </c>
      <c r="F81" t="str">
        <f>IFERROR(VLOOKUP(B81,'Scheme Master'!A:B,2,0),"Discontinued")</f>
        <v>Debt</v>
      </c>
      <c r="G81" t="str">
        <f>IFERROR(VLOOKUP(B81,'Scheme Master'!A:G,4,0),"Discontinued")</f>
        <v>HSBC</v>
      </c>
    </row>
    <row r="82" spans="1:7">
      <c r="A82" s="250" t="s">
        <v>483</v>
      </c>
      <c r="B82" s="252" t="s">
        <v>1940</v>
      </c>
      <c r="C82" t="s">
        <v>67</v>
      </c>
      <c r="D82" t="s">
        <v>3076</v>
      </c>
      <c r="F82" t="str">
        <f>IFERROR(VLOOKUP(B82,'Scheme Master'!A:B,2,0),"Discontinued")</f>
        <v>Debt</v>
      </c>
      <c r="G82" t="str">
        <f>IFERROR(VLOOKUP(B82,'Scheme Master'!A:G,4,0),"Discontinued")</f>
        <v>HSBC</v>
      </c>
    </row>
    <row r="83" spans="1:7">
      <c r="A83" s="250" t="s">
        <v>1343</v>
      </c>
      <c r="B83" s="252" t="s">
        <v>1945</v>
      </c>
      <c r="C83" t="s">
        <v>58</v>
      </c>
      <c r="D83" t="s">
        <v>3086</v>
      </c>
      <c r="F83" t="str">
        <f>IFERROR(VLOOKUP(B83,'Scheme Master'!A:B,2,0),"Discontinued")</f>
        <v>Debt</v>
      </c>
      <c r="G83" t="str">
        <f>IFERROR(VLOOKUP(B83,'Scheme Master'!A:G,4,0),"Discontinued")</f>
        <v>HSBC</v>
      </c>
    </row>
    <row r="84" spans="1:7">
      <c r="A84" s="250" t="s">
        <v>1343</v>
      </c>
      <c r="B84" s="252" t="s">
        <v>1945</v>
      </c>
      <c r="C84" t="s">
        <v>58</v>
      </c>
      <c r="D84" t="s">
        <v>3086</v>
      </c>
      <c r="F84" t="str">
        <f>IFERROR(VLOOKUP(B84,'Scheme Master'!A:B,2,0),"Discontinued")</f>
        <v>Debt</v>
      </c>
      <c r="G84" t="str">
        <f>IFERROR(VLOOKUP(B84,'Scheme Master'!A:G,4,0),"Discontinued")</f>
        <v>HSBC</v>
      </c>
    </row>
    <row r="85" spans="1:7">
      <c r="A85" s="250" t="s">
        <v>1161</v>
      </c>
      <c r="B85" s="252" t="s">
        <v>1953</v>
      </c>
      <c r="C85" t="s">
        <v>1954</v>
      </c>
      <c r="D85" t="s">
        <v>3062</v>
      </c>
      <c r="F85" t="str">
        <f>IFERROR(VLOOKUP(B85,'Scheme Master'!A:B,2,0),"Discontinued")</f>
        <v>Debt</v>
      </c>
      <c r="G85" t="str">
        <f>IFERROR(VLOOKUP(B85,'Scheme Master'!A:G,4,0),"Discontinued")</f>
        <v>HSBC</v>
      </c>
    </row>
    <row r="86" spans="1:7">
      <c r="A86" s="250" t="s">
        <v>3465</v>
      </c>
      <c r="B86" s="252" t="s">
        <v>2891</v>
      </c>
      <c r="C86" s="219" t="s">
        <v>58</v>
      </c>
      <c r="D86" t="s">
        <v>3149</v>
      </c>
      <c r="F86" t="str">
        <f>IFERROR(VLOOKUP(B86,'Scheme Master'!A:B,2,0),"Discontinued")</f>
        <v>Debt</v>
      </c>
      <c r="G86" t="str">
        <f>IFERROR(VLOOKUP(B86,'Scheme Master'!A:G,4,0),"Discontinued")</f>
        <v>LT</v>
      </c>
    </row>
    <row r="87" spans="1:7">
      <c r="A87" s="250" t="s">
        <v>3462</v>
      </c>
      <c r="B87" s="252" t="s">
        <v>2899</v>
      </c>
      <c r="C87" t="s">
        <v>1954</v>
      </c>
      <c r="D87" t="s">
        <v>3096</v>
      </c>
      <c r="F87" t="str">
        <f>IFERROR(VLOOKUP(B87,'Scheme Master'!A:B,2,0),"Discontinued")</f>
        <v>Debt</v>
      </c>
      <c r="G87" t="str">
        <f>IFERROR(VLOOKUP(B87,'Scheme Master'!A:G,4,0),"Discontinued")</f>
        <v>LT</v>
      </c>
    </row>
    <row r="88" spans="1:7">
      <c r="A88" s="250" t="s">
        <v>3462</v>
      </c>
      <c r="B88" s="252" t="s">
        <v>2899</v>
      </c>
      <c r="C88" t="s">
        <v>1954</v>
      </c>
      <c r="D88" t="s">
        <v>3096</v>
      </c>
      <c r="F88" t="str">
        <f>IFERROR(VLOOKUP(B88,'Scheme Master'!A:B,2,0),"Discontinued")</f>
        <v>Debt</v>
      </c>
      <c r="G88" t="str">
        <f>IFERROR(VLOOKUP(B88,'Scheme Master'!A:G,4,0),"Discontinued")</f>
        <v>LT</v>
      </c>
    </row>
    <row r="89" spans="1:7">
      <c r="A89" s="250" t="s">
        <v>477</v>
      </c>
      <c r="B89" s="252" t="s">
        <v>1940</v>
      </c>
      <c r="C89" t="s">
        <v>1954</v>
      </c>
      <c r="D89" t="s">
        <v>3071</v>
      </c>
      <c r="F89" t="str">
        <f>IFERROR(VLOOKUP(B89,'Scheme Master'!A:B,2,0),"Discontinued")</f>
        <v>Debt</v>
      </c>
      <c r="G89" t="str">
        <f>IFERROR(VLOOKUP(B89,'Scheme Master'!A:G,4,0),"Discontinued")</f>
        <v>HSBC</v>
      </c>
    </row>
    <row r="90" spans="1:7">
      <c r="A90" s="250" t="s">
        <v>477</v>
      </c>
      <c r="B90" s="252" t="s">
        <v>1940</v>
      </c>
      <c r="C90" t="s">
        <v>1954</v>
      </c>
      <c r="D90" t="s">
        <v>3071</v>
      </c>
      <c r="F90" t="str">
        <f>IFERROR(VLOOKUP(B90,'Scheme Master'!A:B,2,0),"Discontinued")</f>
        <v>Debt</v>
      </c>
      <c r="G90" t="str">
        <f>IFERROR(VLOOKUP(B90,'Scheme Master'!A:G,4,0),"Discontinued")</f>
        <v>HSBC</v>
      </c>
    </row>
    <row r="91" spans="1:7">
      <c r="A91" s="250" t="s">
        <v>362</v>
      </c>
      <c r="B91" s="252" t="s">
        <v>1956</v>
      </c>
      <c r="C91" t="s">
        <v>58</v>
      </c>
      <c r="D91" t="s">
        <v>3543</v>
      </c>
      <c r="F91" t="str">
        <f>IFERROR(VLOOKUP(B91,'Scheme Master'!A:B,2,0),"Discontinued")</f>
        <v>Discontinued</v>
      </c>
      <c r="G91" t="str">
        <f>IFERROR(VLOOKUP(B91,'Scheme Master'!A:G,4,0),"Discontinued")</f>
        <v>Discontinued</v>
      </c>
    </row>
    <row r="92" spans="1:7">
      <c r="A92" s="250" t="s">
        <v>1157</v>
      </c>
      <c r="B92" s="252" t="s">
        <v>1953</v>
      </c>
      <c r="C92" t="s">
        <v>58</v>
      </c>
      <c r="D92" t="s">
        <v>3066</v>
      </c>
      <c r="F92" t="str">
        <f>IFERROR(VLOOKUP(B92,'Scheme Master'!A:B,2,0),"Discontinued")</f>
        <v>Debt</v>
      </c>
      <c r="G92" t="str">
        <f>IFERROR(VLOOKUP(B92,'Scheme Master'!A:G,4,0),"Discontinued")</f>
        <v>HSBC</v>
      </c>
    </row>
    <row r="93" spans="1:7">
      <c r="A93" s="250" t="s">
        <v>1161</v>
      </c>
      <c r="B93" s="252" t="s">
        <v>1953</v>
      </c>
      <c r="C93" t="s">
        <v>1954</v>
      </c>
      <c r="D93" t="s">
        <v>3062</v>
      </c>
      <c r="F93" t="str">
        <f>IFERROR(VLOOKUP(B93,'Scheme Master'!A:B,2,0),"Discontinued")</f>
        <v>Debt</v>
      </c>
      <c r="G93" t="str">
        <f>IFERROR(VLOOKUP(B93,'Scheme Master'!A:G,4,0),"Discontinued")</f>
        <v>HSBC</v>
      </c>
    </row>
    <row r="94" spans="1:7">
      <c r="A94" s="250" t="s">
        <v>3462</v>
      </c>
      <c r="B94" s="252" t="s">
        <v>2899</v>
      </c>
      <c r="C94" t="s">
        <v>1954</v>
      </c>
      <c r="D94" t="s">
        <v>3096</v>
      </c>
      <c r="F94" t="str">
        <f>IFERROR(VLOOKUP(B94,'Scheme Master'!A:B,2,0),"Discontinued")</f>
        <v>Debt</v>
      </c>
      <c r="G94" t="str">
        <f>IFERROR(VLOOKUP(B94,'Scheme Master'!A:G,4,0),"Discontinued")</f>
        <v>LT</v>
      </c>
    </row>
    <row r="95" spans="1:7">
      <c r="A95" s="250" t="s">
        <v>483</v>
      </c>
      <c r="B95" s="252" t="s">
        <v>1940</v>
      </c>
      <c r="C95" t="s">
        <v>67</v>
      </c>
      <c r="D95" t="s">
        <v>3076</v>
      </c>
      <c r="F95" t="str">
        <f>IFERROR(VLOOKUP(B95,'Scheme Master'!A:B,2,0),"Discontinued")</f>
        <v>Debt</v>
      </c>
      <c r="G95" t="str">
        <f>IFERROR(VLOOKUP(B95,'Scheme Master'!A:G,4,0),"Discontinued")</f>
        <v>HSBC</v>
      </c>
    </row>
    <row r="96" spans="1:7">
      <c r="A96" s="250" t="s">
        <v>474</v>
      </c>
      <c r="B96" s="252" t="s">
        <v>1940</v>
      </c>
      <c r="C96" s="290" t="s">
        <v>1971</v>
      </c>
      <c r="D96" s="290" t="s">
        <v>3077</v>
      </c>
      <c r="F96" t="str">
        <f>IFERROR(VLOOKUP(B96,'Scheme Master'!A:B,2,0),"Discontinued")</f>
        <v>Debt</v>
      </c>
      <c r="G96" t="str">
        <f>IFERROR(VLOOKUP(B96,'Scheme Master'!A:G,4,0),"Discontinued")</f>
        <v>HSBC</v>
      </c>
    </row>
    <row r="97" spans="1:7">
      <c r="A97" s="250" t="s">
        <v>474</v>
      </c>
      <c r="B97" s="252" t="s">
        <v>1940</v>
      </c>
      <c r="C97" s="290" t="s">
        <v>1971</v>
      </c>
      <c r="D97" s="290" t="s">
        <v>3077</v>
      </c>
      <c r="F97" t="str">
        <f>IFERROR(VLOOKUP(B97,'Scheme Master'!A:B,2,0),"Discontinued")</f>
        <v>Debt</v>
      </c>
      <c r="G97" t="str">
        <f>IFERROR(VLOOKUP(B97,'Scheme Master'!A:G,4,0),"Discontinued")</f>
        <v>HSBC</v>
      </c>
    </row>
    <row r="98" spans="1:7">
      <c r="A98" s="53">
        <v>125</v>
      </c>
      <c r="B98" s="252" t="s">
        <v>2899</v>
      </c>
      <c r="C98" s="219" t="s">
        <v>58</v>
      </c>
      <c r="D98" t="s">
        <v>3100</v>
      </c>
      <c r="F98" t="str">
        <f>IFERROR(VLOOKUP(B98,'Scheme Master'!A:B,2,0),"Discontinued")</f>
        <v>Debt</v>
      </c>
      <c r="G98" t="str">
        <f>IFERROR(VLOOKUP(B98,'Scheme Master'!A:G,4,0),"Discontinued")</f>
        <v>LT</v>
      </c>
    </row>
    <row r="99" spans="1:7">
      <c r="A99" s="53">
        <v>222</v>
      </c>
      <c r="B99" s="252" t="s">
        <v>2966</v>
      </c>
      <c r="C99" t="s">
        <v>67</v>
      </c>
      <c r="D99" t="s">
        <v>3543</v>
      </c>
      <c r="F99" t="str">
        <f>IFERROR(VLOOKUP(B99,'Scheme Master'!A:B,2,0),"Discontinued")</f>
        <v>Discontinued</v>
      </c>
      <c r="G99" t="str">
        <f>IFERROR(VLOOKUP(B99,'Scheme Master'!A:G,4,0),"Discontinued")</f>
        <v>Discontinued</v>
      </c>
    </row>
    <row r="100" spans="1:7">
      <c r="A100" s="250" t="s">
        <v>3467</v>
      </c>
      <c r="B100" s="252" t="s">
        <v>2964</v>
      </c>
      <c r="C100" t="s">
        <v>1971</v>
      </c>
      <c r="D100" t="s">
        <v>3543</v>
      </c>
      <c r="F100" t="str">
        <f>IFERROR(VLOOKUP(B100,'Scheme Master'!A:B,2,0),"Discontinued")</f>
        <v>Discontinued</v>
      </c>
      <c r="G100" t="str">
        <f>IFERROR(VLOOKUP(B100,'Scheme Master'!A:G,4,0),"Discontinued")</f>
        <v>Discontinued</v>
      </c>
    </row>
    <row r="101" spans="1:7">
      <c r="A101" s="250" t="s">
        <v>477</v>
      </c>
      <c r="B101" s="252" t="s">
        <v>1940</v>
      </c>
      <c r="C101" t="s">
        <v>1954</v>
      </c>
      <c r="D101" t="s">
        <v>3071</v>
      </c>
      <c r="F101" t="str">
        <f>IFERROR(VLOOKUP(B101,'Scheme Master'!A:B,2,0),"Discontinued")</f>
        <v>Debt</v>
      </c>
      <c r="G101" t="str">
        <f>IFERROR(VLOOKUP(B101,'Scheme Master'!A:G,4,0),"Discontinued")</f>
        <v>HSBC</v>
      </c>
    </row>
    <row r="102" spans="1:7">
      <c r="A102" s="250" t="s">
        <v>1343</v>
      </c>
      <c r="B102" s="252" t="s">
        <v>1945</v>
      </c>
      <c r="C102" t="s">
        <v>58</v>
      </c>
      <c r="D102" t="s">
        <v>3086</v>
      </c>
      <c r="F102" t="str">
        <f>IFERROR(VLOOKUP(B102,'Scheme Master'!A:B,2,0),"Discontinued")</f>
        <v>Debt</v>
      </c>
      <c r="G102" t="str">
        <f>IFERROR(VLOOKUP(B102,'Scheme Master'!A:G,4,0),"Discontinued")</f>
        <v>HSBC</v>
      </c>
    </row>
    <row r="103" spans="1:7">
      <c r="A103" s="250" t="s">
        <v>474</v>
      </c>
      <c r="B103" s="252" t="s">
        <v>1940</v>
      </c>
      <c r="C103" s="290" t="s">
        <v>1971</v>
      </c>
      <c r="D103" s="290" t="s">
        <v>3077</v>
      </c>
      <c r="F103" t="str">
        <f>IFERROR(VLOOKUP(B103,'Scheme Master'!A:B,2,0),"Discontinued")</f>
        <v>Debt</v>
      </c>
      <c r="G103" t="str">
        <f>IFERROR(VLOOKUP(B103,'Scheme Master'!A:G,4,0),"Discontinued")</f>
        <v>HSBC</v>
      </c>
    </row>
    <row r="104" spans="1:7">
      <c r="A104" s="53">
        <v>222</v>
      </c>
      <c r="B104" s="252" t="s">
        <v>2966</v>
      </c>
      <c r="C104" t="s">
        <v>67</v>
      </c>
      <c r="D104" t="s">
        <v>3543</v>
      </c>
      <c r="F104" t="str">
        <f>IFERROR(VLOOKUP(B104,'Scheme Master'!A:B,2,0),"Discontinued")</f>
        <v>Discontinued</v>
      </c>
      <c r="G104" t="str">
        <f>IFERROR(VLOOKUP(B104,'Scheme Master'!A:G,4,0),"Discontinued")</f>
        <v>Discontinued</v>
      </c>
    </row>
    <row r="105" spans="1:7">
      <c r="A105" s="250" t="s">
        <v>3468</v>
      </c>
      <c r="B105" s="252" t="s">
        <v>2891</v>
      </c>
      <c r="C105" t="s">
        <v>1954</v>
      </c>
      <c r="D105" t="s">
        <v>3145</v>
      </c>
      <c r="F105" t="str">
        <f>IFERROR(VLOOKUP(B105,'Scheme Master'!A:B,2,0),"Discontinued")</f>
        <v>Debt</v>
      </c>
      <c r="G105" t="str">
        <f>IFERROR(VLOOKUP(B105,'Scheme Master'!A:G,4,0),"Discontinued")</f>
        <v>LT</v>
      </c>
    </row>
    <row r="106" spans="1:7">
      <c r="A106" s="250" t="s">
        <v>1348</v>
      </c>
      <c r="B106" s="252" t="s">
        <v>1945</v>
      </c>
      <c r="C106" t="s">
        <v>1954</v>
      </c>
      <c r="D106" t="s">
        <v>3082</v>
      </c>
      <c r="F106" t="str">
        <f>IFERROR(VLOOKUP(B106,'Scheme Master'!A:B,2,0),"Discontinued")</f>
        <v>Debt</v>
      </c>
      <c r="G106" t="str">
        <f>IFERROR(VLOOKUP(B106,'Scheme Master'!A:G,4,0),"Discontinued")</f>
        <v>HSBC</v>
      </c>
    </row>
    <row r="107" spans="1:7">
      <c r="A107" s="250" t="s">
        <v>1343</v>
      </c>
      <c r="B107" s="252" t="s">
        <v>1945</v>
      </c>
      <c r="C107" t="s">
        <v>58</v>
      </c>
      <c r="D107" t="s">
        <v>3086</v>
      </c>
      <c r="F107" t="str">
        <f>IFERROR(VLOOKUP(B107,'Scheme Master'!A:B,2,0),"Discontinued")</f>
        <v>Debt</v>
      </c>
      <c r="G107" t="str">
        <f>IFERROR(VLOOKUP(B107,'Scheme Master'!A:G,4,0),"Discontinued")</f>
        <v>HSBC</v>
      </c>
    </row>
    <row r="108" spans="1:7">
      <c r="A108" s="250" t="s">
        <v>1343</v>
      </c>
      <c r="B108" s="252" t="s">
        <v>1945</v>
      </c>
      <c r="C108" t="s">
        <v>58</v>
      </c>
      <c r="D108" t="s">
        <v>3086</v>
      </c>
      <c r="F108" t="str">
        <f>IFERROR(VLOOKUP(B108,'Scheme Master'!A:B,2,0),"Discontinued")</f>
        <v>Debt</v>
      </c>
      <c r="G108" t="str">
        <f>IFERROR(VLOOKUP(B108,'Scheme Master'!A:G,4,0),"Discontinued")</f>
        <v>HSBC</v>
      </c>
    </row>
    <row r="109" spans="1:7">
      <c r="A109" s="250" t="s">
        <v>1161</v>
      </c>
      <c r="B109" s="252" t="s">
        <v>1953</v>
      </c>
      <c r="C109" t="s">
        <v>1954</v>
      </c>
      <c r="D109" t="s">
        <v>3062</v>
      </c>
      <c r="F109" t="str">
        <f>IFERROR(VLOOKUP(B109,'Scheme Master'!A:B,2,0),"Discontinued")</f>
        <v>Debt</v>
      </c>
      <c r="G109" t="str">
        <f>IFERROR(VLOOKUP(B109,'Scheme Master'!A:G,4,0),"Discontinued")</f>
        <v>HSBC</v>
      </c>
    </row>
    <row r="110" spans="1:7">
      <c r="A110" s="250" t="s">
        <v>3464</v>
      </c>
      <c r="B110" s="252" t="s">
        <v>2967</v>
      </c>
      <c r="C110" t="s">
        <v>1971</v>
      </c>
      <c r="D110" t="s">
        <v>3543</v>
      </c>
      <c r="F110" t="str">
        <f>IFERROR(VLOOKUP(B110,'Scheme Master'!A:B,2,0),"Discontinued")</f>
        <v>Discontinued</v>
      </c>
      <c r="G110" t="str">
        <f>IFERROR(VLOOKUP(B110,'Scheme Master'!A:G,4,0),"Discontinued")</f>
        <v>Discontinued</v>
      </c>
    </row>
    <row r="111" spans="1:7">
      <c r="A111" s="250" t="s">
        <v>3464</v>
      </c>
      <c r="B111" s="252" t="s">
        <v>2967</v>
      </c>
      <c r="C111" t="s">
        <v>1971</v>
      </c>
      <c r="D111" t="s">
        <v>3543</v>
      </c>
      <c r="F111" t="str">
        <f>IFERROR(VLOOKUP(B111,'Scheme Master'!A:B,2,0),"Discontinued")</f>
        <v>Discontinued</v>
      </c>
      <c r="G111" t="str">
        <f>IFERROR(VLOOKUP(B111,'Scheme Master'!A:G,4,0),"Discontinued")</f>
        <v>Discontinued</v>
      </c>
    </row>
    <row r="112" spans="1:7">
      <c r="A112" s="250" t="s">
        <v>362</v>
      </c>
      <c r="B112" s="252" t="s">
        <v>1956</v>
      </c>
      <c r="C112" t="s">
        <v>58</v>
      </c>
      <c r="D112" t="s">
        <v>3543</v>
      </c>
      <c r="F112" t="str">
        <f>IFERROR(VLOOKUP(B112,'Scheme Master'!A:B,2,0),"Discontinued")</f>
        <v>Discontinued</v>
      </c>
      <c r="G112" t="str">
        <f>IFERROR(VLOOKUP(B112,'Scheme Master'!A:G,4,0),"Discontinued")</f>
        <v>Discontinued</v>
      </c>
    </row>
    <row r="113" spans="1:7">
      <c r="A113" s="250" t="s">
        <v>483</v>
      </c>
      <c r="B113" s="252" t="s">
        <v>1940</v>
      </c>
      <c r="C113" t="s">
        <v>67</v>
      </c>
      <c r="D113" t="s">
        <v>3076</v>
      </c>
      <c r="F113" t="str">
        <f>IFERROR(VLOOKUP(B113,'Scheme Master'!A:B,2,0),"Discontinued")</f>
        <v>Debt</v>
      </c>
      <c r="G113" t="str">
        <f>IFERROR(VLOOKUP(B113,'Scheme Master'!A:G,4,0),"Discontinued")</f>
        <v>HSBC</v>
      </c>
    </row>
    <row r="114" spans="1:7">
      <c r="A114" s="250" t="s">
        <v>3465</v>
      </c>
      <c r="B114" s="252" t="s">
        <v>2891</v>
      </c>
      <c r="C114" s="219" t="s">
        <v>58</v>
      </c>
      <c r="D114" t="s">
        <v>3149</v>
      </c>
      <c r="F114" t="str">
        <f>IFERROR(VLOOKUP(B114,'Scheme Master'!A:B,2,0),"Discontinued")</f>
        <v>Debt</v>
      </c>
      <c r="G114" t="str">
        <f>IFERROR(VLOOKUP(B114,'Scheme Master'!A:G,4,0),"Discontinued")</f>
        <v>LT</v>
      </c>
    </row>
    <row r="115" spans="1:7">
      <c r="A115" s="53">
        <v>125</v>
      </c>
      <c r="B115" s="252" t="s">
        <v>2899</v>
      </c>
      <c r="C115" s="219" t="s">
        <v>58</v>
      </c>
      <c r="D115" t="s">
        <v>3100</v>
      </c>
      <c r="F115" t="str">
        <f>IFERROR(VLOOKUP(B115,'Scheme Master'!A:B,2,0),"Discontinued")</f>
        <v>Debt</v>
      </c>
      <c r="G115" t="str">
        <f>IFERROR(VLOOKUP(B115,'Scheme Master'!A:G,4,0),"Discontinued")</f>
        <v>LT</v>
      </c>
    </row>
    <row r="116" spans="1:7">
      <c r="A116" s="53">
        <v>222</v>
      </c>
      <c r="B116" s="252" t="s">
        <v>2966</v>
      </c>
      <c r="C116" t="s">
        <v>67</v>
      </c>
      <c r="D116" t="s">
        <v>3543</v>
      </c>
      <c r="F116" t="str">
        <f>IFERROR(VLOOKUP(B116,'Scheme Master'!A:B,2,0),"Discontinued")</f>
        <v>Discontinued</v>
      </c>
      <c r="G116" t="str">
        <f>IFERROR(VLOOKUP(B116,'Scheme Master'!A:G,4,0),"Discontinued")</f>
        <v>Discontinued</v>
      </c>
    </row>
    <row r="117" spans="1:7">
      <c r="A117" s="53">
        <v>222</v>
      </c>
      <c r="B117" s="252" t="s">
        <v>2966</v>
      </c>
      <c r="C117" t="s">
        <v>67</v>
      </c>
      <c r="D117" t="s">
        <v>3543</v>
      </c>
      <c r="F117" t="str">
        <f>IFERROR(VLOOKUP(B117,'Scheme Master'!A:B,2,0),"Discontinued")</f>
        <v>Discontinued</v>
      </c>
      <c r="G117" t="str">
        <f>IFERROR(VLOOKUP(B117,'Scheme Master'!A:G,4,0),"Discontinued")</f>
        <v>Discontinued</v>
      </c>
    </row>
    <row r="118" spans="1:7">
      <c r="A118" s="250" t="s">
        <v>3467</v>
      </c>
      <c r="B118" s="252" t="s">
        <v>2964</v>
      </c>
      <c r="C118" t="s">
        <v>1971</v>
      </c>
      <c r="D118" t="s">
        <v>3543</v>
      </c>
      <c r="F118" t="str">
        <f>IFERROR(VLOOKUP(B118,'Scheme Master'!A:B,2,0),"Discontinued")</f>
        <v>Discontinued</v>
      </c>
      <c r="G118" t="str">
        <f>IFERROR(VLOOKUP(B118,'Scheme Master'!A:G,4,0),"Discontinued")</f>
        <v>Discontinued</v>
      </c>
    </row>
    <row r="119" spans="1:7">
      <c r="A119" s="250" t="s">
        <v>381</v>
      </c>
      <c r="B119" s="252" t="s">
        <v>1956</v>
      </c>
      <c r="C119" t="s">
        <v>1971</v>
      </c>
      <c r="D119" t="s">
        <v>3543</v>
      </c>
      <c r="F119" t="str">
        <f>IFERROR(VLOOKUP(B119,'Scheme Master'!A:B,2,0),"Discontinued")</f>
        <v>Discontinued</v>
      </c>
      <c r="G119" t="str">
        <f>IFERROR(VLOOKUP(B119,'Scheme Master'!A:G,4,0),"Discontinued")</f>
        <v>Discontinued</v>
      </c>
    </row>
    <row r="120" spans="1:7">
      <c r="A120" s="250" t="s">
        <v>362</v>
      </c>
      <c r="B120" s="252" t="s">
        <v>1956</v>
      </c>
      <c r="C120" t="s">
        <v>58</v>
      </c>
      <c r="D120" t="s">
        <v>3543</v>
      </c>
      <c r="F120" t="str">
        <f>IFERROR(VLOOKUP(B120,'Scheme Master'!A:B,2,0),"Discontinued")</f>
        <v>Discontinued</v>
      </c>
      <c r="G120" t="str">
        <f>IFERROR(VLOOKUP(B120,'Scheme Master'!A:G,4,0),"Discontinued")</f>
        <v>Discontinued</v>
      </c>
    </row>
    <row r="121" spans="1:7">
      <c r="A121" s="250" t="s">
        <v>1343</v>
      </c>
      <c r="B121" s="252" t="s">
        <v>1945</v>
      </c>
      <c r="C121" t="s">
        <v>58</v>
      </c>
      <c r="D121" t="s">
        <v>3086</v>
      </c>
      <c r="F121" t="str">
        <f>IFERROR(VLOOKUP(B121,'Scheme Master'!A:B,2,0),"Discontinued")</f>
        <v>Debt</v>
      </c>
      <c r="G121" t="str">
        <f>IFERROR(VLOOKUP(B121,'Scheme Master'!A:G,4,0),"Discontinued")</f>
        <v>HSBC</v>
      </c>
    </row>
    <row r="122" spans="1:7">
      <c r="A122" s="250" t="s">
        <v>474</v>
      </c>
      <c r="B122" s="252" t="s">
        <v>1940</v>
      </c>
      <c r="C122" s="290" t="s">
        <v>1971</v>
      </c>
      <c r="D122" s="290" t="s">
        <v>3077</v>
      </c>
      <c r="F122" t="str">
        <f>IFERROR(VLOOKUP(B122,'Scheme Master'!A:B,2,0),"Discontinued")</f>
        <v>Debt</v>
      </c>
      <c r="G122" t="str">
        <f>IFERROR(VLOOKUP(B122,'Scheme Master'!A:G,4,0),"Discontinued")</f>
        <v>HSBC</v>
      </c>
    </row>
    <row r="123" spans="1:7">
      <c r="A123" s="53">
        <v>125</v>
      </c>
      <c r="B123" s="252" t="s">
        <v>2899</v>
      </c>
      <c r="C123" s="219" t="s">
        <v>58</v>
      </c>
      <c r="D123" t="s">
        <v>3100</v>
      </c>
      <c r="F123" t="str">
        <f>IFERROR(VLOOKUP(B123,'Scheme Master'!A:B,2,0),"Discontinued")</f>
        <v>Debt</v>
      </c>
      <c r="G123" t="str">
        <f>IFERROR(VLOOKUP(B123,'Scheme Master'!A:G,4,0),"Discontinued")</f>
        <v>LT</v>
      </c>
    </row>
    <row r="124" spans="1:7">
      <c r="A124" s="53">
        <v>222</v>
      </c>
      <c r="B124" s="252" t="s">
        <v>2966</v>
      </c>
      <c r="C124" t="s">
        <v>67</v>
      </c>
      <c r="D124" t="s">
        <v>3543</v>
      </c>
      <c r="F124" t="str">
        <f>IFERROR(VLOOKUP(B124,'Scheme Master'!A:B,2,0),"Discontinued")</f>
        <v>Discontinued</v>
      </c>
      <c r="G124" t="str">
        <f>IFERROR(VLOOKUP(B124,'Scheme Master'!A:G,4,0),"Discontinued")</f>
        <v>Discontinued</v>
      </c>
    </row>
    <row r="125" spans="1:7">
      <c r="A125" s="250" t="s">
        <v>477</v>
      </c>
      <c r="B125" s="252" t="s">
        <v>1940</v>
      </c>
      <c r="C125" t="s">
        <v>1954</v>
      </c>
      <c r="D125" t="s">
        <v>3071</v>
      </c>
      <c r="F125" t="str">
        <f>IFERROR(VLOOKUP(B125,'Scheme Master'!A:B,2,0),"Discontinued")</f>
        <v>Debt</v>
      </c>
      <c r="G125" t="str">
        <f>IFERROR(VLOOKUP(B125,'Scheme Master'!A:G,4,0),"Discontinued")</f>
        <v>HSBC</v>
      </c>
    </row>
    <row r="126" spans="1:7">
      <c r="A126" s="250" t="s">
        <v>1348</v>
      </c>
      <c r="B126" s="252" t="s">
        <v>1945</v>
      </c>
      <c r="C126" t="s">
        <v>1954</v>
      </c>
      <c r="D126" t="s">
        <v>3082</v>
      </c>
      <c r="F126" t="str">
        <f>IFERROR(VLOOKUP(B126,'Scheme Master'!A:B,2,0),"Discontinued")</f>
        <v>Debt</v>
      </c>
      <c r="G126" t="str">
        <f>IFERROR(VLOOKUP(B126,'Scheme Master'!A:G,4,0),"Discontinued")</f>
        <v>HSBC</v>
      </c>
    </row>
    <row r="127" spans="1:7">
      <c r="A127" s="250" t="s">
        <v>474</v>
      </c>
      <c r="B127" s="252" t="s">
        <v>1940</v>
      </c>
      <c r="C127" s="290" t="s">
        <v>1971</v>
      </c>
      <c r="D127" s="290" t="s">
        <v>3077</v>
      </c>
      <c r="F127" t="str">
        <f>IFERROR(VLOOKUP(B127,'Scheme Master'!A:B,2,0),"Discontinued")</f>
        <v>Debt</v>
      </c>
      <c r="G127" t="str">
        <f>IFERROR(VLOOKUP(B127,'Scheme Master'!A:G,4,0),"Discontinued")</f>
        <v>HSBC</v>
      </c>
    </row>
    <row r="128" spans="1:7">
      <c r="A128" s="250" t="s">
        <v>1157</v>
      </c>
      <c r="B128" s="252" t="s">
        <v>1953</v>
      </c>
      <c r="C128" t="s">
        <v>58</v>
      </c>
      <c r="D128" t="s">
        <v>3066</v>
      </c>
      <c r="F128" t="str">
        <f>IFERROR(VLOOKUP(B128,'Scheme Master'!A:B,2,0),"Discontinued")</f>
        <v>Debt</v>
      </c>
      <c r="G128" t="str">
        <f>IFERROR(VLOOKUP(B128,'Scheme Master'!A:G,4,0),"Discontinued")</f>
        <v>HSBC</v>
      </c>
    </row>
    <row r="129" spans="1:7">
      <c r="A129" s="250" t="s">
        <v>1157</v>
      </c>
      <c r="B129" s="252" t="s">
        <v>1953</v>
      </c>
      <c r="C129" t="s">
        <v>58</v>
      </c>
      <c r="D129" t="s">
        <v>3066</v>
      </c>
      <c r="F129" t="str">
        <f>IFERROR(VLOOKUP(B129,'Scheme Master'!A:B,2,0),"Discontinued")</f>
        <v>Debt</v>
      </c>
      <c r="G129" t="str">
        <f>IFERROR(VLOOKUP(B129,'Scheme Master'!A:G,4,0),"Discontinued")</f>
        <v>HSBC</v>
      </c>
    </row>
    <row r="130" spans="1:7">
      <c r="A130" s="250" t="s">
        <v>1157</v>
      </c>
      <c r="B130" s="252" t="s">
        <v>1953</v>
      </c>
      <c r="C130" t="s">
        <v>58</v>
      </c>
      <c r="D130" t="s">
        <v>3066</v>
      </c>
      <c r="F130" t="str">
        <f>IFERROR(VLOOKUP(B130,'Scheme Master'!A:B,2,0),"Discontinued")</f>
        <v>Debt</v>
      </c>
      <c r="G130" t="str">
        <f>IFERROR(VLOOKUP(B130,'Scheme Master'!A:G,4,0),"Discontinued")</f>
        <v>HSBC</v>
      </c>
    </row>
    <row r="131" spans="1:7">
      <c r="A131" s="250" t="s">
        <v>1161</v>
      </c>
      <c r="B131" s="252" t="s">
        <v>1953</v>
      </c>
      <c r="C131" t="s">
        <v>1954</v>
      </c>
      <c r="D131" t="s">
        <v>3062</v>
      </c>
      <c r="F131" t="str">
        <f>IFERROR(VLOOKUP(B131,'Scheme Master'!A:B,2,0),"Discontinued")</f>
        <v>Debt</v>
      </c>
      <c r="G131" t="str">
        <f>IFERROR(VLOOKUP(B131,'Scheme Master'!A:G,4,0),"Discontinued")</f>
        <v>HSBC</v>
      </c>
    </row>
    <row r="132" spans="1:7">
      <c r="A132" s="250" t="s">
        <v>3464</v>
      </c>
      <c r="B132" s="252" t="s">
        <v>2967</v>
      </c>
      <c r="C132" t="s">
        <v>1971</v>
      </c>
      <c r="D132" t="s">
        <v>3543</v>
      </c>
      <c r="F132" t="str">
        <f>IFERROR(VLOOKUP(B132,'Scheme Master'!A:B,2,0),"Discontinued")</f>
        <v>Discontinued</v>
      </c>
      <c r="G132" t="str">
        <f>IFERROR(VLOOKUP(B132,'Scheme Master'!A:G,4,0),"Discontinued")</f>
        <v>Discontinued</v>
      </c>
    </row>
    <row r="133" spans="1:7">
      <c r="A133" s="250" t="s">
        <v>3462</v>
      </c>
      <c r="B133" s="252" t="s">
        <v>2899</v>
      </c>
      <c r="C133" t="s">
        <v>1954</v>
      </c>
      <c r="D133" t="s">
        <v>3096</v>
      </c>
      <c r="F133" t="str">
        <f>IFERROR(VLOOKUP(B133,'Scheme Master'!A:B,2,0),"Discontinued")</f>
        <v>Debt</v>
      </c>
      <c r="G133" t="str">
        <f>IFERROR(VLOOKUP(B133,'Scheme Master'!A:G,4,0),"Discontinued")</f>
        <v>LT</v>
      </c>
    </row>
    <row r="134" spans="1:7">
      <c r="A134" s="250" t="s">
        <v>477</v>
      </c>
      <c r="B134" s="252" t="s">
        <v>1940</v>
      </c>
      <c r="C134" t="s">
        <v>1954</v>
      </c>
      <c r="D134" t="s">
        <v>3071</v>
      </c>
      <c r="F134" t="str">
        <f>IFERROR(VLOOKUP(B134,'Scheme Master'!A:B,2,0),"Discontinued")</f>
        <v>Debt</v>
      </c>
      <c r="G134" t="str">
        <f>IFERROR(VLOOKUP(B134,'Scheme Master'!A:G,4,0),"Discontinued")</f>
        <v>HSBC</v>
      </c>
    </row>
    <row r="135" spans="1:7">
      <c r="A135" s="250" t="s">
        <v>483</v>
      </c>
      <c r="B135" s="252" t="s">
        <v>1940</v>
      </c>
      <c r="C135" t="s">
        <v>67</v>
      </c>
      <c r="D135" t="s">
        <v>3076</v>
      </c>
      <c r="F135" t="str">
        <f>IFERROR(VLOOKUP(B135,'Scheme Master'!A:B,2,0),"Discontinued")</f>
        <v>Debt</v>
      </c>
      <c r="G135" t="str">
        <f>IFERROR(VLOOKUP(B135,'Scheme Master'!A:G,4,0),"Discontinued")</f>
        <v>HSBC</v>
      </c>
    </row>
    <row r="136" spans="1:7">
      <c r="A136" s="250" t="s">
        <v>483</v>
      </c>
      <c r="B136" s="252" t="s">
        <v>1940</v>
      </c>
      <c r="C136" t="s">
        <v>67</v>
      </c>
      <c r="D136" t="s">
        <v>3076</v>
      </c>
      <c r="F136" t="str">
        <f>IFERROR(VLOOKUP(B136,'Scheme Master'!A:B,2,0),"Discontinued")</f>
        <v>Debt</v>
      </c>
      <c r="G136" t="str">
        <f>IFERROR(VLOOKUP(B136,'Scheme Master'!A:G,4,0),"Discontinued")</f>
        <v>HSBC</v>
      </c>
    </row>
    <row r="137" spans="1:7">
      <c r="A137" s="250" t="s">
        <v>474</v>
      </c>
      <c r="B137" s="252" t="s">
        <v>1940</v>
      </c>
      <c r="C137" s="290" t="s">
        <v>1971</v>
      </c>
      <c r="D137" s="290" t="s">
        <v>3077</v>
      </c>
      <c r="F137" t="str">
        <f>IFERROR(VLOOKUP(B137,'Scheme Master'!A:B,2,0),"Discontinued")</f>
        <v>Debt</v>
      </c>
      <c r="G137" t="str">
        <f>IFERROR(VLOOKUP(B137,'Scheme Master'!A:G,4,0),"Discontinued")</f>
        <v>HSBC</v>
      </c>
    </row>
    <row r="138" spans="1:7">
      <c r="A138" s="250" t="s">
        <v>474</v>
      </c>
      <c r="B138" s="252" t="s">
        <v>1940</v>
      </c>
      <c r="C138" s="290" t="s">
        <v>1971</v>
      </c>
      <c r="D138" s="290" t="s">
        <v>3077</v>
      </c>
      <c r="F138" t="str">
        <f>IFERROR(VLOOKUP(B138,'Scheme Master'!A:B,2,0),"Discontinued")</f>
        <v>Debt</v>
      </c>
      <c r="G138" t="str">
        <f>IFERROR(VLOOKUP(B138,'Scheme Master'!A:G,4,0),"Discontinued")</f>
        <v>HSBC</v>
      </c>
    </row>
    <row r="139" spans="1:7">
      <c r="A139" s="250" t="s">
        <v>474</v>
      </c>
      <c r="B139" s="252" t="s">
        <v>1940</v>
      </c>
      <c r="C139" s="290" t="s">
        <v>1971</v>
      </c>
      <c r="D139" s="290" t="s">
        <v>3077</v>
      </c>
      <c r="F139" t="str">
        <f>IFERROR(VLOOKUP(B139,'Scheme Master'!A:B,2,0),"Discontinued")</f>
        <v>Debt</v>
      </c>
      <c r="G139" t="str">
        <f>IFERROR(VLOOKUP(B139,'Scheme Master'!A:G,4,0),"Discontinued")</f>
        <v>HSBC</v>
      </c>
    </row>
    <row r="140" spans="1:7">
      <c r="A140" s="53">
        <v>222</v>
      </c>
      <c r="B140" s="252" t="s">
        <v>2966</v>
      </c>
      <c r="C140" t="s">
        <v>67</v>
      </c>
      <c r="D140" t="s">
        <v>3543</v>
      </c>
      <c r="F140" t="str">
        <f>IFERROR(VLOOKUP(B140,'Scheme Master'!A:B,2,0),"Discontinued")</f>
        <v>Discontinued</v>
      </c>
      <c r="G140" t="str">
        <f>IFERROR(VLOOKUP(B140,'Scheme Master'!A:G,4,0),"Discontinued")</f>
        <v>Discontinued</v>
      </c>
    </row>
    <row r="141" spans="1:7">
      <c r="A141" s="250" t="s">
        <v>3462</v>
      </c>
      <c r="B141" s="252" t="s">
        <v>2899</v>
      </c>
      <c r="C141" t="s">
        <v>1954</v>
      </c>
      <c r="D141" t="s">
        <v>3096</v>
      </c>
      <c r="F141" t="str">
        <f>IFERROR(VLOOKUP(B141,'Scheme Master'!A:B,2,0),"Discontinued")</f>
        <v>Debt</v>
      </c>
      <c r="G141" t="str">
        <f>IFERROR(VLOOKUP(B141,'Scheme Master'!A:G,4,0),"Discontinued")</f>
        <v>LT</v>
      </c>
    </row>
    <row r="142" spans="1:7">
      <c r="A142" s="250" t="s">
        <v>3462</v>
      </c>
      <c r="B142" s="252" t="s">
        <v>2899</v>
      </c>
      <c r="C142" t="s">
        <v>1954</v>
      </c>
      <c r="D142" t="s">
        <v>3096</v>
      </c>
      <c r="F142" t="str">
        <f>IFERROR(VLOOKUP(B142,'Scheme Master'!A:B,2,0),"Discontinued")</f>
        <v>Debt</v>
      </c>
      <c r="G142" t="str">
        <f>IFERROR(VLOOKUP(B142,'Scheme Master'!A:G,4,0),"Discontinued")</f>
        <v>LT</v>
      </c>
    </row>
    <row r="143" spans="1:7">
      <c r="A143" s="250" t="s">
        <v>477</v>
      </c>
      <c r="B143" s="252" t="s">
        <v>1940</v>
      </c>
      <c r="C143" t="s">
        <v>1954</v>
      </c>
      <c r="D143" t="s">
        <v>3071</v>
      </c>
      <c r="F143" t="str">
        <f>IFERROR(VLOOKUP(B143,'Scheme Master'!A:B,2,0),"Discontinued")</f>
        <v>Debt</v>
      </c>
      <c r="G143" t="str">
        <f>IFERROR(VLOOKUP(B143,'Scheme Master'!A:G,4,0),"Discontinued")</f>
        <v>HSBC</v>
      </c>
    </row>
    <row r="144" spans="1:7">
      <c r="A144" s="250" t="s">
        <v>477</v>
      </c>
      <c r="B144" s="252" t="s">
        <v>1940</v>
      </c>
      <c r="C144" t="s">
        <v>1954</v>
      </c>
      <c r="D144" t="s">
        <v>3071</v>
      </c>
      <c r="F144" t="str">
        <f>IFERROR(VLOOKUP(B144,'Scheme Master'!A:B,2,0),"Discontinued")</f>
        <v>Debt</v>
      </c>
      <c r="G144" t="str">
        <f>IFERROR(VLOOKUP(B144,'Scheme Master'!A:G,4,0),"Discontinued")</f>
        <v>HSBC</v>
      </c>
    </row>
    <row r="145" spans="1:7">
      <c r="A145" s="250" t="s">
        <v>483</v>
      </c>
      <c r="B145" s="252" t="s">
        <v>1940</v>
      </c>
      <c r="C145" t="s">
        <v>67</v>
      </c>
      <c r="D145" t="s">
        <v>3076</v>
      </c>
      <c r="F145" t="str">
        <f>IFERROR(VLOOKUP(B145,'Scheme Master'!A:B,2,0),"Discontinued")</f>
        <v>Debt</v>
      </c>
      <c r="G145" t="str">
        <f>IFERROR(VLOOKUP(B145,'Scheme Master'!A:G,4,0),"Discontinued")</f>
        <v>HSBC</v>
      </c>
    </row>
    <row r="146" spans="1:7">
      <c r="A146" s="250" t="s">
        <v>483</v>
      </c>
      <c r="B146" s="252" t="s">
        <v>1940</v>
      </c>
      <c r="C146" t="s">
        <v>67</v>
      </c>
      <c r="D146" t="s">
        <v>3076</v>
      </c>
      <c r="F146" t="str">
        <f>IFERROR(VLOOKUP(B146,'Scheme Master'!A:B,2,0),"Discontinued")</f>
        <v>Debt</v>
      </c>
      <c r="G146" t="str">
        <f>IFERROR(VLOOKUP(B146,'Scheme Master'!A:G,4,0),"Discontinued")</f>
        <v>HSBC</v>
      </c>
    </row>
    <row r="147" spans="1:7">
      <c r="A147" s="250" t="s">
        <v>1348</v>
      </c>
      <c r="B147" s="252" t="s">
        <v>1945</v>
      </c>
      <c r="C147" t="s">
        <v>1954</v>
      </c>
      <c r="D147" t="s">
        <v>3082</v>
      </c>
      <c r="F147" t="str">
        <f>IFERROR(VLOOKUP(B147,'Scheme Master'!A:B,2,0),"Discontinued")</f>
        <v>Debt</v>
      </c>
      <c r="G147" t="str">
        <f>IFERROR(VLOOKUP(B147,'Scheme Master'!A:G,4,0),"Discontinued")</f>
        <v>HSBC</v>
      </c>
    </row>
    <row r="148" spans="1:7">
      <c r="A148" s="250" t="s">
        <v>1343</v>
      </c>
      <c r="B148" s="252" t="s">
        <v>1945</v>
      </c>
      <c r="C148" t="s">
        <v>58</v>
      </c>
      <c r="D148" t="s">
        <v>3086</v>
      </c>
      <c r="F148" t="str">
        <f>IFERROR(VLOOKUP(B148,'Scheme Master'!A:B,2,0),"Discontinued")</f>
        <v>Debt</v>
      </c>
      <c r="G148" t="str">
        <f>IFERROR(VLOOKUP(B148,'Scheme Master'!A:G,4,0),"Discontinued")</f>
        <v>HSBC</v>
      </c>
    </row>
    <row r="149" spans="1:7">
      <c r="A149" s="250" t="s">
        <v>1161</v>
      </c>
      <c r="B149" s="252" t="s">
        <v>1953</v>
      </c>
      <c r="C149" t="s">
        <v>1954</v>
      </c>
      <c r="D149" t="s">
        <v>3062</v>
      </c>
      <c r="F149" t="str">
        <f>IFERROR(VLOOKUP(B149,'Scheme Master'!A:B,2,0),"Discontinued")</f>
        <v>Debt</v>
      </c>
      <c r="G149" t="str">
        <f>IFERROR(VLOOKUP(B149,'Scheme Master'!A:G,4,0),"Discontinued")</f>
        <v>HSBC</v>
      </c>
    </row>
    <row r="150" spans="1:7">
      <c r="A150" s="250" t="s">
        <v>1161</v>
      </c>
      <c r="B150" s="252" t="s">
        <v>1953</v>
      </c>
      <c r="C150" t="s">
        <v>1954</v>
      </c>
      <c r="D150" t="s">
        <v>3062</v>
      </c>
      <c r="F150" t="str">
        <f>IFERROR(VLOOKUP(B150,'Scheme Master'!A:B,2,0),"Discontinued")</f>
        <v>Debt</v>
      </c>
      <c r="G150" t="str">
        <f>IFERROR(VLOOKUP(B150,'Scheme Master'!A:G,4,0),"Discontinued")</f>
        <v>HSBC</v>
      </c>
    </row>
    <row r="151" spans="1:7">
      <c r="A151" s="250" t="s">
        <v>3464</v>
      </c>
      <c r="B151" s="252" t="s">
        <v>2967</v>
      </c>
      <c r="C151" t="s">
        <v>1971</v>
      </c>
      <c r="D151" t="s">
        <v>3543</v>
      </c>
      <c r="F151" t="str">
        <f>IFERROR(VLOOKUP(B151,'Scheme Master'!A:B,2,0),"Discontinued")</f>
        <v>Discontinued</v>
      </c>
      <c r="G151" t="str">
        <f>IFERROR(VLOOKUP(B151,'Scheme Master'!A:G,4,0),"Discontinued")</f>
        <v>Discontinued</v>
      </c>
    </row>
    <row r="152" spans="1:7">
      <c r="A152" s="250" t="s">
        <v>3462</v>
      </c>
      <c r="B152" s="252" t="s">
        <v>2899</v>
      </c>
      <c r="C152" t="s">
        <v>1954</v>
      </c>
      <c r="D152" t="s">
        <v>3096</v>
      </c>
      <c r="F152" t="str">
        <f>IFERROR(VLOOKUP(B152,'Scheme Master'!A:B,2,0),"Discontinued")</f>
        <v>Debt</v>
      </c>
      <c r="G152" t="str">
        <f>IFERROR(VLOOKUP(B152,'Scheme Master'!A:G,4,0),"Discontinued")</f>
        <v>LT</v>
      </c>
    </row>
    <row r="153" spans="1:7">
      <c r="A153" s="250" t="s">
        <v>367</v>
      </c>
      <c r="B153" s="252" t="s">
        <v>1956</v>
      </c>
      <c r="C153" t="s">
        <v>1954</v>
      </c>
      <c r="D153" t="s">
        <v>3543</v>
      </c>
      <c r="F153" t="str">
        <f>IFERROR(VLOOKUP(B153,'Scheme Master'!A:B,2,0),"Discontinued")</f>
        <v>Discontinued</v>
      </c>
      <c r="G153" t="str">
        <f>IFERROR(VLOOKUP(B153,'Scheme Master'!A:G,4,0),"Discontinued")</f>
        <v>Discontinued</v>
      </c>
    </row>
    <row r="154" spans="1:7">
      <c r="A154" s="250" t="s">
        <v>477</v>
      </c>
      <c r="B154" s="252" t="s">
        <v>1940</v>
      </c>
      <c r="C154" t="s">
        <v>1954</v>
      </c>
      <c r="D154" t="s">
        <v>3071</v>
      </c>
      <c r="F154" t="str">
        <f>IFERROR(VLOOKUP(B154,'Scheme Master'!A:B,2,0),"Discontinued")</f>
        <v>Debt</v>
      </c>
      <c r="G154" t="str">
        <f>IFERROR(VLOOKUP(B154,'Scheme Master'!A:G,4,0),"Discontinued")</f>
        <v>HSBC</v>
      </c>
    </row>
    <row r="155" spans="1:7">
      <c r="A155" s="250" t="s">
        <v>381</v>
      </c>
      <c r="B155" s="252" t="s">
        <v>1956</v>
      </c>
      <c r="C155" t="s">
        <v>1971</v>
      </c>
      <c r="D155" t="s">
        <v>3543</v>
      </c>
      <c r="F155" t="str">
        <f>IFERROR(VLOOKUP(B155,'Scheme Master'!A:B,2,0),"Discontinued")</f>
        <v>Discontinued</v>
      </c>
      <c r="G155" t="str">
        <f>IFERROR(VLOOKUP(B155,'Scheme Master'!A:G,4,0),"Discontinued")</f>
        <v>Discontinued</v>
      </c>
    </row>
    <row r="156" spans="1:7">
      <c r="A156" s="250" t="s">
        <v>474</v>
      </c>
      <c r="B156" s="252" t="s">
        <v>1940</v>
      </c>
      <c r="C156" s="290" t="s">
        <v>1971</v>
      </c>
      <c r="D156" s="290" t="s">
        <v>3077</v>
      </c>
      <c r="F156" t="str">
        <f>IFERROR(VLOOKUP(B156,'Scheme Master'!A:B,2,0),"Discontinued")</f>
        <v>Debt</v>
      </c>
      <c r="G156" t="str">
        <f>IFERROR(VLOOKUP(B156,'Scheme Master'!A:G,4,0),"Discontinued")</f>
        <v>HSBC</v>
      </c>
    </row>
    <row r="157" spans="1:7">
      <c r="A157" s="250" t="s">
        <v>1157</v>
      </c>
      <c r="B157" s="252" t="s">
        <v>1953</v>
      </c>
      <c r="C157" t="s">
        <v>58</v>
      </c>
      <c r="D157" t="s">
        <v>3066</v>
      </c>
      <c r="F157" t="str">
        <f>IFERROR(VLOOKUP(B157,'Scheme Master'!A:B,2,0),"Discontinued")</f>
        <v>Debt</v>
      </c>
      <c r="G157" t="str">
        <f>IFERROR(VLOOKUP(B157,'Scheme Master'!A:G,4,0),"Discontinued")</f>
        <v>HSBC</v>
      </c>
    </row>
    <row r="158" spans="1:7">
      <c r="A158" s="250" t="s">
        <v>1157</v>
      </c>
      <c r="B158" s="252" t="s">
        <v>1953</v>
      </c>
      <c r="C158" t="s">
        <v>58</v>
      </c>
      <c r="D158" t="s">
        <v>3066</v>
      </c>
      <c r="F158" t="str">
        <f>IFERROR(VLOOKUP(B158,'Scheme Master'!A:B,2,0),"Discontinued")</f>
        <v>Debt</v>
      </c>
      <c r="G158" t="str">
        <f>IFERROR(VLOOKUP(B158,'Scheme Master'!A:G,4,0),"Discontinued")</f>
        <v>HSBC</v>
      </c>
    </row>
    <row r="159" spans="1:7">
      <c r="A159" s="250" t="s">
        <v>1161</v>
      </c>
      <c r="B159" s="252" t="s">
        <v>1953</v>
      </c>
      <c r="C159" t="s">
        <v>1954</v>
      </c>
      <c r="D159" t="s">
        <v>3062</v>
      </c>
      <c r="F159" t="str">
        <f>IFERROR(VLOOKUP(B159,'Scheme Master'!A:B,2,0),"Discontinued")</f>
        <v>Debt</v>
      </c>
      <c r="G159" t="str">
        <f>IFERROR(VLOOKUP(B159,'Scheme Master'!A:G,4,0),"Discontinued")</f>
        <v>HSBC</v>
      </c>
    </row>
    <row r="160" spans="1:7">
      <c r="A160" s="250" t="s">
        <v>1161</v>
      </c>
      <c r="B160" s="252" t="s">
        <v>1953</v>
      </c>
      <c r="C160" t="s">
        <v>1954</v>
      </c>
      <c r="D160" t="s">
        <v>3062</v>
      </c>
      <c r="F160" t="str">
        <f>IFERROR(VLOOKUP(B160,'Scheme Master'!A:B,2,0),"Discontinued")</f>
        <v>Debt</v>
      </c>
      <c r="G160" t="str">
        <f>IFERROR(VLOOKUP(B160,'Scheme Master'!A:G,4,0),"Discontinued")</f>
        <v>HSBC</v>
      </c>
    </row>
    <row r="161" spans="1:7">
      <c r="A161" s="53">
        <v>222</v>
      </c>
      <c r="B161" s="252" t="s">
        <v>2966</v>
      </c>
      <c r="C161" t="s">
        <v>67</v>
      </c>
      <c r="D161" t="s">
        <v>3543</v>
      </c>
      <c r="F161" t="str">
        <f>IFERROR(VLOOKUP(B161,'Scheme Master'!A:B,2,0),"Discontinued")</f>
        <v>Discontinued</v>
      </c>
      <c r="G161" t="str">
        <f>IFERROR(VLOOKUP(B161,'Scheme Master'!A:G,4,0),"Discontinued")</f>
        <v>Discontinued</v>
      </c>
    </row>
    <row r="162" spans="1:7">
      <c r="A162" s="53">
        <v>222</v>
      </c>
      <c r="B162" s="252" t="s">
        <v>2966</v>
      </c>
      <c r="C162" t="s">
        <v>67</v>
      </c>
      <c r="D162" t="s">
        <v>3543</v>
      </c>
      <c r="F162" t="str">
        <f>IFERROR(VLOOKUP(B162,'Scheme Master'!A:B,2,0),"Discontinued")</f>
        <v>Discontinued</v>
      </c>
      <c r="G162" t="str">
        <f>IFERROR(VLOOKUP(B162,'Scheme Master'!A:G,4,0),"Discontinued")</f>
        <v>Discontinued</v>
      </c>
    </row>
    <row r="163" spans="1:7">
      <c r="A163" s="250" t="s">
        <v>3464</v>
      </c>
      <c r="B163" s="252" t="s">
        <v>2967</v>
      </c>
      <c r="C163" t="s">
        <v>1971</v>
      </c>
      <c r="D163" t="s">
        <v>3543</v>
      </c>
      <c r="F163" t="str">
        <f>IFERROR(VLOOKUP(B163,'Scheme Master'!A:B,2,0),"Discontinued")</f>
        <v>Discontinued</v>
      </c>
      <c r="G163" t="str">
        <f>IFERROR(VLOOKUP(B163,'Scheme Master'!A:G,4,0),"Discontinued")</f>
        <v>Discontinued</v>
      </c>
    </row>
    <row r="164" spans="1:7">
      <c r="A164" s="250" t="s">
        <v>3462</v>
      </c>
      <c r="B164" s="252" t="s">
        <v>2899</v>
      </c>
      <c r="C164" t="s">
        <v>1954</v>
      </c>
      <c r="D164" t="s">
        <v>3096</v>
      </c>
      <c r="F164" t="str">
        <f>IFERROR(VLOOKUP(B164,'Scheme Master'!A:B,2,0),"Discontinued")</f>
        <v>Debt</v>
      </c>
      <c r="G164" t="str">
        <f>IFERROR(VLOOKUP(B164,'Scheme Master'!A:G,4,0),"Discontinued")</f>
        <v>LT</v>
      </c>
    </row>
    <row r="165" spans="1:7">
      <c r="A165" s="250" t="s">
        <v>477</v>
      </c>
      <c r="B165" s="252" t="s">
        <v>1940</v>
      </c>
      <c r="C165" t="s">
        <v>1954</v>
      </c>
      <c r="D165" t="s">
        <v>3071</v>
      </c>
      <c r="F165" t="str">
        <f>IFERROR(VLOOKUP(B165,'Scheme Master'!A:B,2,0),"Discontinued")</f>
        <v>Debt</v>
      </c>
      <c r="G165" t="str">
        <f>IFERROR(VLOOKUP(B165,'Scheme Master'!A:G,4,0),"Discontinued")</f>
        <v>HSBC</v>
      </c>
    </row>
    <row r="166" spans="1:7">
      <c r="A166" s="250" t="s">
        <v>483</v>
      </c>
      <c r="B166" s="252" t="s">
        <v>1940</v>
      </c>
      <c r="C166" t="s">
        <v>67</v>
      </c>
      <c r="D166" t="s">
        <v>3076</v>
      </c>
      <c r="F166" t="str">
        <f>IFERROR(VLOOKUP(B166,'Scheme Master'!A:B,2,0),"Discontinued")</f>
        <v>Debt</v>
      </c>
      <c r="G166" t="str">
        <f>IFERROR(VLOOKUP(B166,'Scheme Master'!A:G,4,0),"Discontinued")</f>
        <v>HSBC</v>
      </c>
    </row>
    <row r="167" spans="1:7">
      <c r="A167" s="250" t="s">
        <v>1348</v>
      </c>
      <c r="B167" s="252" t="s">
        <v>1945</v>
      </c>
      <c r="C167" t="s">
        <v>1954</v>
      </c>
      <c r="D167" t="s">
        <v>3082</v>
      </c>
      <c r="F167" t="str">
        <f>IFERROR(VLOOKUP(B167,'Scheme Master'!A:B,2,0),"Discontinued")</f>
        <v>Debt</v>
      </c>
      <c r="G167" t="str">
        <f>IFERROR(VLOOKUP(B167,'Scheme Master'!A:G,4,0),"Discontinued")</f>
        <v>HSBC</v>
      </c>
    </row>
    <row r="168" spans="1:7">
      <c r="A168" s="250" t="s">
        <v>3469</v>
      </c>
      <c r="B168" s="252" t="s">
        <v>2966</v>
      </c>
      <c r="C168" t="s">
        <v>1954</v>
      </c>
      <c r="D168" t="s">
        <v>3543</v>
      </c>
      <c r="F168" t="str">
        <f>IFERROR(VLOOKUP(B168,'Scheme Master'!A:B,2,0),"Discontinued")</f>
        <v>Discontinued</v>
      </c>
      <c r="G168" t="str">
        <f>IFERROR(VLOOKUP(B168,'Scheme Master'!A:G,4,0),"Discontinued")</f>
        <v>Discontinued</v>
      </c>
    </row>
    <row r="169" spans="1:7">
      <c r="A169" s="250" t="s">
        <v>477</v>
      </c>
      <c r="B169" s="252" t="s">
        <v>1940</v>
      </c>
      <c r="C169" t="s">
        <v>1954</v>
      </c>
      <c r="D169" t="s">
        <v>3071</v>
      </c>
      <c r="F169" t="str">
        <f>IFERROR(VLOOKUP(B169,'Scheme Master'!A:B,2,0),"Discontinued")</f>
        <v>Debt</v>
      </c>
      <c r="G169" t="str">
        <f>IFERROR(VLOOKUP(B169,'Scheme Master'!A:G,4,0),"Discontinued")</f>
        <v>HSBC</v>
      </c>
    </row>
    <row r="170" spans="1:7">
      <c r="A170" s="250" t="s">
        <v>362</v>
      </c>
      <c r="B170" s="252" t="s">
        <v>1956</v>
      </c>
      <c r="C170" t="s">
        <v>58</v>
      </c>
      <c r="D170" t="s">
        <v>3543</v>
      </c>
      <c r="F170" t="str">
        <f>IFERROR(VLOOKUP(B170,'Scheme Master'!A:B,2,0),"Discontinued")</f>
        <v>Discontinued</v>
      </c>
      <c r="G170" t="str">
        <f>IFERROR(VLOOKUP(B170,'Scheme Master'!A:G,4,0),"Discontinued")</f>
        <v>Discontinued</v>
      </c>
    </row>
    <row r="171" spans="1:7">
      <c r="A171" s="250" t="s">
        <v>474</v>
      </c>
      <c r="B171" s="252" t="s">
        <v>1940</v>
      </c>
      <c r="C171" s="290" t="s">
        <v>1971</v>
      </c>
      <c r="D171" s="290" t="s">
        <v>3077</v>
      </c>
      <c r="F171" t="str">
        <f>IFERROR(VLOOKUP(B171,'Scheme Master'!A:B,2,0),"Discontinued")</f>
        <v>Debt</v>
      </c>
      <c r="G171" t="str">
        <f>IFERROR(VLOOKUP(B171,'Scheme Master'!A:G,4,0),"Discontinued")</f>
        <v>HSBC</v>
      </c>
    </row>
    <row r="172" spans="1:7">
      <c r="A172" s="53">
        <v>125</v>
      </c>
      <c r="B172" s="252" t="s">
        <v>2899</v>
      </c>
      <c r="C172" s="219" t="s">
        <v>58</v>
      </c>
      <c r="D172" t="s">
        <v>3100</v>
      </c>
      <c r="F172" t="str">
        <f>IFERROR(VLOOKUP(B172,'Scheme Master'!A:B,2,0),"Discontinued")</f>
        <v>Debt</v>
      </c>
      <c r="G172" t="str">
        <f>IFERROR(VLOOKUP(B172,'Scheme Master'!A:G,4,0),"Discontinued")</f>
        <v>LT</v>
      </c>
    </row>
    <row r="173" spans="1:7">
      <c r="A173" s="250" t="s">
        <v>3462</v>
      </c>
      <c r="B173" s="252" t="s">
        <v>2899</v>
      </c>
      <c r="C173" t="s">
        <v>1954</v>
      </c>
      <c r="D173" t="s">
        <v>3096</v>
      </c>
      <c r="F173" t="str">
        <f>IFERROR(VLOOKUP(B173,'Scheme Master'!A:B,2,0),"Discontinued")</f>
        <v>Debt</v>
      </c>
      <c r="G173" t="str">
        <f>IFERROR(VLOOKUP(B173,'Scheme Master'!A:G,4,0),"Discontinued")</f>
        <v>LT</v>
      </c>
    </row>
    <row r="174" spans="1:7">
      <c r="A174" s="250" t="s">
        <v>3469</v>
      </c>
      <c r="B174" s="252" t="s">
        <v>2966</v>
      </c>
      <c r="C174" t="s">
        <v>1954</v>
      </c>
      <c r="D174" t="s">
        <v>3543</v>
      </c>
      <c r="F174" t="str">
        <f>IFERROR(VLOOKUP(B174,'Scheme Master'!A:B,2,0),"Discontinued")</f>
        <v>Discontinued</v>
      </c>
      <c r="G174" t="str">
        <f>IFERROR(VLOOKUP(B174,'Scheme Master'!A:G,4,0),"Discontinued")</f>
        <v>Discontinued</v>
      </c>
    </row>
    <row r="175" spans="1:7">
      <c r="A175" s="250" t="s">
        <v>3467</v>
      </c>
      <c r="B175" s="252" t="s">
        <v>2964</v>
      </c>
      <c r="C175" t="s">
        <v>1971</v>
      </c>
      <c r="D175" t="s">
        <v>3543</v>
      </c>
      <c r="F175" t="str">
        <f>IFERROR(VLOOKUP(B175,'Scheme Master'!A:B,2,0),"Discontinued")</f>
        <v>Discontinued</v>
      </c>
      <c r="G175" t="str">
        <f>IFERROR(VLOOKUP(B175,'Scheme Master'!A:G,4,0),"Discontinued")</f>
        <v>Discontinued</v>
      </c>
    </row>
    <row r="176" spans="1:7">
      <c r="A176" s="250" t="s">
        <v>483</v>
      </c>
      <c r="B176" s="252" t="s">
        <v>1940</v>
      </c>
      <c r="C176" t="s">
        <v>67</v>
      </c>
      <c r="D176" t="s">
        <v>3076</v>
      </c>
      <c r="F176" t="str">
        <f>IFERROR(VLOOKUP(B176,'Scheme Master'!A:B,2,0),"Discontinued")</f>
        <v>Debt</v>
      </c>
      <c r="G176" t="str">
        <f>IFERROR(VLOOKUP(B176,'Scheme Master'!A:G,4,0),"Discontinued")</f>
        <v>HSBC</v>
      </c>
    </row>
    <row r="177" spans="1:7">
      <c r="A177" s="250" t="s">
        <v>483</v>
      </c>
      <c r="B177" s="252" t="s">
        <v>1940</v>
      </c>
      <c r="C177" t="s">
        <v>67</v>
      </c>
      <c r="D177" t="s">
        <v>3076</v>
      </c>
      <c r="F177" t="str">
        <f>IFERROR(VLOOKUP(B177,'Scheme Master'!A:B,2,0),"Discontinued")</f>
        <v>Debt</v>
      </c>
      <c r="G177" t="str">
        <f>IFERROR(VLOOKUP(B177,'Scheme Master'!A:G,4,0),"Discontinued")</f>
        <v>HSBC</v>
      </c>
    </row>
    <row r="178" spans="1:7">
      <c r="A178" s="250" t="s">
        <v>1343</v>
      </c>
      <c r="B178" s="252" t="s">
        <v>1945</v>
      </c>
      <c r="C178" t="s">
        <v>58</v>
      </c>
      <c r="D178" t="s">
        <v>3086</v>
      </c>
      <c r="F178" t="str">
        <f>IFERROR(VLOOKUP(B178,'Scheme Master'!A:B,2,0),"Discontinued")</f>
        <v>Debt</v>
      </c>
      <c r="G178" t="str">
        <f>IFERROR(VLOOKUP(B178,'Scheme Master'!A:G,4,0),"Discontinued")</f>
        <v>HSBC</v>
      </c>
    </row>
    <row r="179" spans="1:7">
      <c r="A179" s="250" t="s">
        <v>1343</v>
      </c>
      <c r="B179" s="252" t="s">
        <v>1945</v>
      </c>
      <c r="C179" t="s">
        <v>58</v>
      </c>
      <c r="D179" t="s">
        <v>3086</v>
      </c>
      <c r="F179" t="str">
        <f>IFERROR(VLOOKUP(B179,'Scheme Master'!A:B,2,0),"Discontinued")</f>
        <v>Debt</v>
      </c>
      <c r="G179" t="str">
        <f>IFERROR(VLOOKUP(B179,'Scheme Master'!A:G,4,0),"Discontinued")</f>
        <v>HSBC</v>
      </c>
    </row>
    <row r="180" spans="1:7">
      <c r="A180" s="250" t="s">
        <v>474</v>
      </c>
      <c r="B180" s="252" t="s">
        <v>1940</v>
      </c>
      <c r="C180" s="290" t="s">
        <v>1971</v>
      </c>
      <c r="D180" s="290" t="s">
        <v>3077</v>
      </c>
      <c r="F180" t="str">
        <f>IFERROR(VLOOKUP(B180,'Scheme Master'!A:B,2,0),"Discontinued")</f>
        <v>Debt</v>
      </c>
      <c r="G180" t="str">
        <f>IFERROR(VLOOKUP(B180,'Scheme Master'!A:G,4,0),"Discontinued")</f>
        <v>HSBC</v>
      </c>
    </row>
    <row r="181" spans="1:7">
      <c r="A181" s="250" t="s">
        <v>474</v>
      </c>
      <c r="B181" s="252" t="s">
        <v>1940</v>
      </c>
      <c r="C181" s="290" t="s">
        <v>1971</v>
      </c>
      <c r="D181" s="290" t="s">
        <v>3077</v>
      </c>
      <c r="F181" t="str">
        <f>IFERROR(VLOOKUP(B181,'Scheme Master'!A:B,2,0),"Discontinued")</f>
        <v>Debt</v>
      </c>
      <c r="G181" t="str">
        <f>IFERROR(VLOOKUP(B181,'Scheme Master'!A:G,4,0),"Discontinued")</f>
        <v>HSBC</v>
      </c>
    </row>
    <row r="182" spans="1:7">
      <c r="A182" s="250" t="s">
        <v>1161</v>
      </c>
      <c r="B182" s="252" t="s">
        <v>1953</v>
      </c>
      <c r="C182" t="s">
        <v>1954</v>
      </c>
      <c r="D182" t="s">
        <v>3062</v>
      </c>
      <c r="F182" t="str">
        <f>IFERROR(VLOOKUP(B182,'Scheme Master'!A:B,2,0),"Discontinued")</f>
        <v>Debt</v>
      </c>
      <c r="G182" t="str">
        <f>IFERROR(VLOOKUP(B182,'Scheme Master'!A:G,4,0),"Discontinued")</f>
        <v>HSBC</v>
      </c>
    </row>
    <row r="183" spans="1:7">
      <c r="A183" s="250" t="s">
        <v>3469</v>
      </c>
      <c r="B183" s="252" t="s">
        <v>2966</v>
      </c>
      <c r="C183" t="s">
        <v>1954</v>
      </c>
      <c r="D183" t="s">
        <v>3543</v>
      </c>
      <c r="F183" t="str">
        <f>IFERROR(VLOOKUP(B183,'Scheme Master'!A:B,2,0),"Discontinued")</f>
        <v>Discontinued</v>
      </c>
      <c r="G183" t="str">
        <f>IFERROR(VLOOKUP(B183,'Scheme Master'!A:G,4,0),"Discontinued")</f>
        <v>Discontinued</v>
      </c>
    </row>
    <row r="184" spans="1:7">
      <c r="A184" s="250" t="s">
        <v>477</v>
      </c>
      <c r="B184" s="252" t="s">
        <v>1940</v>
      </c>
      <c r="C184" t="s">
        <v>1954</v>
      </c>
      <c r="D184" t="s">
        <v>3071</v>
      </c>
      <c r="F184" t="str">
        <f>IFERROR(VLOOKUP(B184,'Scheme Master'!A:B,2,0),"Discontinued")</f>
        <v>Debt</v>
      </c>
      <c r="G184" t="str">
        <f>IFERROR(VLOOKUP(B184,'Scheme Master'!A:G,4,0),"Discontinued")</f>
        <v>HSBC</v>
      </c>
    </row>
    <row r="185" spans="1:7">
      <c r="A185" s="250" t="s">
        <v>477</v>
      </c>
      <c r="B185" s="252" t="s">
        <v>1940</v>
      </c>
      <c r="C185" t="s">
        <v>1954</v>
      </c>
      <c r="D185" t="s">
        <v>3071</v>
      </c>
      <c r="F185" t="str">
        <f>IFERROR(VLOOKUP(B185,'Scheme Master'!A:B,2,0),"Discontinued")</f>
        <v>Debt</v>
      </c>
      <c r="G185" t="str">
        <f>IFERROR(VLOOKUP(B185,'Scheme Master'!A:G,4,0),"Discontinued")</f>
        <v>HSBC</v>
      </c>
    </row>
    <row r="186" spans="1:7">
      <c r="A186" s="250" t="s">
        <v>1348</v>
      </c>
      <c r="B186" s="252" t="s">
        <v>1945</v>
      </c>
      <c r="C186" t="s">
        <v>1954</v>
      </c>
      <c r="D186" t="s">
        <v>3082</v>
      </c>
      <c r="F186" t="str">
        <f>IFERROR(VLOOKUP(B186,'Scheme Master'!A:B,2,0),"Discontinued")</f>
        <v>Debt</v>
      </c>
      <c r="G186" t="str">
        <f>IFERROR(VLOOKUP(B186,'Scheme Master'!A:G,4,0),"Discontinued")</f>
        <v>HSBC</v>
      </c>
    </row>
    <row r="187" spans="1:7">
      <c r="A187" s="250" t="s">
        <v>1343</v>
      </c>
      <c r="B187" s="252" t="s">
        <v>1945</v>
      </c>
      <c r="C187" t="s">
        <v>58</v>
      </c>
      <c r="D187" t="s">
        <v>3086</v>
      </c>
      <c r="F187" t="str">
        <f>IFERROR(VLOOKUP(B187,'Scheme Master'!A:B,2,0),"Discontinued")</f>
        <v>Debt</v>
      </c>
      <c r="G187" t="str">
        <f>IFERROR(VLOOKUP(B187,'Scheme Master'!A:G,4,0),"Discontinued")</f>
        <v>HSBC</v>
      </c>
    </row>
    <row r="188" spans="1:7">
      <c r="A188" s="250" t="s">
        <v>1343</v>
      </c>
      <c r="B188" s="252" t="s">
        <v>1945</v>
      </c>
      <c r="C188" t="s">
        <v>58</v>
      </c>
      <c r="D188" t="s">
        <v>3086</v>
      </c>
      <c r="F188" t="str">
        <f>IFERROR(VLOOKUP(B188,'Scheme Master'!A:B,2,0),"Discontinued")</f>
        <v>Debt</v>
      </c>
      <c r="G188" t="str">
        <f>IFERROR(VLOOKUP(B188,'Scheme Master'!A:G,4,0),"Discontinued")</f>
        <v>HSBC</v>
      </c>
    </row>
    <row r="189" spans="1:7">
      <c r="A189" s="250" t="s">
        <v>1157</v>
      </c>
      <c r="B189" s="252" t="s">
        <v>1953</v>
      </c>
      <c r="C189" t="s">
        <v>58</v>
      </c>
      <c r="D189" t="s">
        <v>3066</v>
      </c>
      <c r="F189" t="str">
        <f>IFERROR(VLOOKUP(B189,'Scheme Master'!A:B,2,0),"Discontinued")</f>
        <v>Debt</v>
      </c>
      <c r="G189" t="str">
        <f>IFERROR(VLOOKUP(B189,'Scheme Master'!A:G,4,0),"Discontinued")</f>
        <v>HSBC</v>
      </c>
    </row>
    <row r="190" spans="1:7">
      <c r="A190" s="250" t="s">
        <v>1161</v>
      </c>
      <c r="B190" s="252" t="s">
        <v>1953</v>
      </c>
      <c r="C190" t="s">
        <v>1954</v>
      </c>
      <c r="D190" t="s">
        <v>3062</v>
      </c>
      <c r="F190" t="str">
        <f>IFERROR(VLOOKUP(B190,'Scheme Master'!A:B,2,0),"Discontinued")</f>
        <v>Debt</v>
      </c>
      <c r="G190" t="str">
        <f>IFERROR(VLOOKUP(B190,'Scheme Master'!A:G,4,0),"Discontinued")</f>
        <v>HSBC</v>
      </c>
    </row>
    <row r="191" spans="1:7">
      <c r="A191" s="250" t="s">
        <v>1161</v>
      </c>
      <c r="B191" s="252" t="s">
        <v>1953</v>
      </c>
      <c r="C191" t="s">
        <v>1954</v>
      </c>
      <c r="D191" t="s">
        <v>3062</v>
      </c>
      <c r="F191" t="str">
        <f>IFERROR(VLOOKUP(B191,'Scheme Master'!A:B,2,0),"Discontinued")</f>
        <v>Debt</v>
      </c>
      <c r="G191" t="str">
        <f>IFERROR(VLOOKUP(B191,'Scheme Master'!A:G,4,0),"Discontinued")</f>
        <v>HSBC</v>
      </c>
    </row>
    <row r="192" spans="1:7">
      <c r="A192" s="53">
        <v>125</v>
      </c>
      <c r="B192" s="252" t="s">
        <v>2899</v>
      </c>
      <c r="C192" s="219" t="s">
        <v>58</v>
      </c>
      <c r="D192" t="s">
        <v>3100</v>
      </c>
      <c r="F192" t="str">
        <f>IFERROR(VLOOKUP(B192,'Scheme Master'!A:B,2,0),"Discontinued")</f>
        <v>Debt</v>
      </c>
      <c r="G192" t="str">
        <f>IFERROR(VLOOKUP(B192,'Scheme Master'!A:G,4,0),"Discontinued")</f>
        <v>LT</v>
      </c>
    </row>
    <row r="193" spans="1:7">
      <c r="A193" s="53">
        <v>222</v>
      </c>
      <c r="B193" s="252" t="s">
        <v>2966</v>
      </c>
      <c r="C193" t="s">
        <v>67</v>
      </c>
      <c r="D193" t="s">
        <v>3543</v>
      </c>
      <c r="F193" t="str">
        <f>IFERROR(VLOOKUP(B193,'Scheme Master'!A:B,2,0),"Discontinued")</f>
        <v>Discontinued</v>
      </c>
      <c r="G193" t="str">
        <f>IFERROR(VLOOKUP(B193,'Scheme Master'!A:G,4,0),"Discontinued")</f>
        <v>Discontinued</v>
      </c>
    </row>
    <row r="194" spans="1:7" ht="14.5">
      <c r="A194" s="53">
        <v>222</v>
      </c>
      <c r="B194" s="252" t="s">
        <v>2966</v>
      </c>
      <c r="C194" s="151" t="s">
        <v>67</v>
      </c>
      <c r="D194" t="s">
        <v>3543</v>
      </c>
      <c r="E194" s="151"/>
      <c r="F194" t="str">
        <f>IFERROR(VLOOKUP(B194,'Scheme Master'!A:B,2,0),"Discontinued")</f>
        <v>Discontinued</v>
      </c>
      <c r="G194" t="str">
        <f>IFERROR(VLOOKUP(B194,'Scheme Master'!A:G,4,0),"Discontinued")</f>
        <v>Discontinued</v>
      </c>
    </row>
    <row r="195" spans="1:7" ht="14.5">
      <c r="A195" s="250" t="s">
        <v>3468</v>
      </c>
      <c r="B195" s="252" t="s">
        <v>2891</v>
      </c>
      <c r="C195" s="151" t="s">
        <v>1954</v>
      </c>
      <c r="D195" t="s">
        <v>3145</v>
      </c>
      <c r="E195" s="151"/>
      <c r="F195" t="str">
        <f>IFERROR(VLOOKUP(B195,'Scheme Master'!A:B,2,0),"Discontinued")</f>
        <v>Debt</v>
      </c>
      <c r="G195" t="str">
        <f>IFERROR(VLOOKUP(B195,'Scheme Master'!A:G,4,0),"Discontinued")</f>
        <v>LT</v>
      </c>
    </row>
    <row r="196" spans="1:7" ht="14.5">
      <c r="A196" s="250" t="s">
        <v>483</v>
      </c>
      <c r="B196" s="252" t="s">
        <v>1940</v>
      </c>
      <c r="C196" s="151" t="s">
        <v>67</v>
      </c>
      <c r="D196" t="s">
        <v>3076</v>
      </c>
      <c r="E196" s="151"/>
      <c r="F196" t="str">
        <f>IFERROR(VLOOKUP(B196,'Scheme Master'!A:B,2,0),"Discontinued")</f>
        <v>Debt</v>
      </c>
      <c r="G196" t="str">
        <f>IFERROR(VLOOKUP(B196,'Scheme Master'!A:G,4,0),"Discontinued")</f>
        <v>HSBC</v>
      </c>
    </row>
    <row r="197" spans="1:7" ht="14.5">
      <c r="A197" s="250" t="s">
        <v>483</v>
      </c>
      <c r="B197" s="252" t="s">
        <v>1940</v>
      </c>
      <c r="C197" s="151" t="s">
        <v>67</v>
      </c>
      <c r="D197" t="s">
        <v>3076</v>
      </c>
      <c r="E197" s="151"/>
      <c r="F197" t="str">
        <f>IFERROR(VLOOKUP(B197,'Scheme Master'!A:B,2,0),"Discontinued")</f>
        <v>Debt</v>
      </c>
      <c r="G197" t="str">
        <f>IFERROR(VLOOKUP(B197,'Scheme Master'!A:G,4,0),"Discontinued")</f>
        <v>HSBC</v>
      </c>
    </row>
    <row r="198" spans="1:7" ht="14.5">
      <c r="A198" s="250" t="s">
        <v>474</v>
      </c>
      <c r="B198" s="252" t="s">
        <v>1940</v>
      </c>
      <c r="C198" s="290" t="s">
        <v>1971</v>
      </c>
      <c r="D198" s="290" t="s">
        <v>3077</v>
      </c>
      <c r="E198" s="151"/>
      <c r="F198" t="str">
        <f>IFERROR(VLOOKUP(B198,'Scheme Master'!A:B,2,0),"Discontinued")</f>
        <v>Debt</v>
      </c>
      <c r="G198" t="str">
        <f>IFERROR(VLOOKUP(B198,'Scheme Master'!A:G,4,0),"Discontinued")</f>
        <v>HSBC</v>
      </c>
    </row>
    <row r="199" spans="1:7" ht="14.5">
      <c r="A199" s="250" t="s">
        <v>1161</v>
      </c>
      <c r="B199" s="252" t="s">
        <v>1953</v>
      </c>
      <c r="C199" t="s">
        <v>1954</v>
      </c>
      <c r="D199" t="s">
        <v>3062</v>
      </c>
      <c r="E199" s="151"/>
      <c r="F199" t="str">
        <f>IFERROR(VLOOKUP(B199,'Scheme Master'!A:B,2,0),"Discontinued")</f>
        <v>Debt</v>
      </c>
      <c r="G199" t="str">
        <f>IFERROR(VLOOKUP(B199,'Scheme Master'!A:G,4,0),"Discontinued")</f>
        <v>HSBC</v>
      </c>
    </row>
    <row r="200" spans="1:7" ht="14.5">
      <c r="A200" s="250" t="s">
        <v>1161</v>
      </c>
      <c r="B200" s="252" t="s">
        <v>1953</v>
      </c>
      <c r="C200" s="151" t="s">
        <v>1954</v>
      </c>
      <c r="D200" t="s">
        <v>3062</v>
      </c>
      <c r="F200" t="str">
        <f>IFERROR(VLOOKUP(B200,'Scheme Master'!A:B,2,0),"Discontinued")</f>
        <v>Debt</v>
      </c>
      <c r="G200" t="str">
        <f>IFERROR(VLOOKUP(B200,'Scheme Master'!A:G,4,0),"Discontinued")</f>
        <v>HSBC</v>
      </c>
    </row>
    <row r="201" spans="1:7" ht="14.5">
      <c r="A201" s="250" t="s">
        <v>3463</v>
      </c>
      <c r="B201" s="252" t="s">
        <v>2967</v>
      </c>
      <c r="C201" s="151" t="s">
        <v>1954</v>
      </c>
      <c r="D201" t="s">
        <v>3543</v>
      </c>
      <c r="F201" t="str">
        <f>IFERROR(VLOOKUP(B201,'Scheme Master'!A:B,2,0),"Discontinued")</f>
        <v>Discontinued</v>
      </c>
      <c r="G201" t="str">
        <f>IFERROR(VLOOKUP(B201,'Scheme Master'!A:G,4,0),"Discontinued")</f>
        <v>Discontinued</v>
      </c>
    </row>
    <row r="202" spans="1:7" ht="14.5">
      <c r="A202" s="250" t="s">
        <v>3463</v>
      </c>
      <c r="B202" s="252" t="s">
        <v>2967</v>
      </c>
      <c r="C202" s="151" t="s">
        <v>1954</v>
      </c>
      <c r="D202" t="s">
        <v>3543</v>
      </c>
      <c r="F202" t="str">
        <f>IFERROR(VLOOKUP(B202,'Scheme Master'!A:B,2,0),"Discontinued")</f>
        <v>Discontinued</v>
      </c>
      <c r="G202" t="str">
        <f>IFERROR(VLOOKUP(B202,'Scheme Master'!A:G,4,0),"Discontinued")</f>
        <v>Discontinued</v>
      </c>
    </row>
    <row r="203" spans="1:7">
      <c r="A203" s="250" t="s">
        <v>367</v>
      </c>
      <c r="B203" s="252" t="s">
        <v>1956</v>
      </c>
      <c r="C203" t="s">
        <v>1954</v>
      </c>
      <c r="D203" t="s">
        <v>3543</v>
      </c>
      <c r="F203" t="str">
        <f>IFERROR(VLOOKUP(B203,'Scheme Master'!A:B,2,0),"Discontinued")</f>
        <v>Discontinued</v>
      </c>
      <c r="G203" t="str">
        <f>IFERROR(VLOOKUP(B203,'Scheme Master'!A:G,4,0),"Discontinued")</f>
        <v>Discontinued</v>
      </c>
    </row>
    <row r="204" spans="1:7" ht="14.5">
      <c r="A204" s="250" t="s">
        <v>483</v>
      </c>
      <c r="B204" s="252" t="s">
        <v>1940</v>
      </c>
      <c r="C204" s="151" t="s">
        <v>67</v>
      </c>
      <c r="D204" t="s">
        <v>3076</v>
      </c>
      <c r="F204" t="str">
        <f>IFERROR(VLOOKUP(B204,'Scheme Master'!A:B,2,0),"Discontinued")</f>
        <v>Debt</v>
      </c>
      <c r="G204" t="str">
        <f>IFERROR(VLOOKUP(B204,'Scheme Master'!A:G,4,0),"Discontinued")</f>
        <v>HSBC</v>
      </c>
    </row>
    <row r="205" spans="1:7">
      <c r="A205" s="250" t="s">
        <v>1348</v>
      </c>
      <c r="B205" s="252" t="s">
        <v>1945</v>
      </c>
      <c r="C205" t="s">
        <v>1954</v>
      </c>
      <c r="D205" t="s">
        <v>3082</v>
      </c>
      <c r="F205" t="str">
        <f>IFERROR(VLOOKUP(B205,'Scheme Master'!A:B,2,0),"Discontinued")</f>
        <v>Debt</v>
      </c>
      <c r="G205" t="str">
        <f>IFERROR(VLOOKUP(B205,'Scheme Master'!A:G,4,0),"Discontinued")</f>
        <v>HSBC</v>
      </c>
    </row>
    <row r="206" spans="1:7">
      <c r="A206" s="250" t="s">
        <v>1348</v>
      </c>
      <c r="B206" s="252" t="s">
        <v>1945</v>
      </c>
      <c r="C206" t="s">
        <v>1954</v>
      </c>
      <c r="D206" t="s">
        <v>3082</v>
      </c>
      <c r="F206" t="str">
        <f>IFERROR(VLOOKUP(B206,'Scheme Master'!A:B,2,0),"Discontinued")</f>
        <v>Debt</v>
      </c>
      <c r="G206" t="str">
        <f>IFERROR(VLOOKUP(B206,'Scheme Master'!A:G,4,0),"Discontinued")</f>
        <v>HSBC</v>
      </c>
    </row>
    <row r="207" spans="1:7">
      <c r="A207" s="250" t="s">
        <v>1343</v>
      </c>
      <c r="B207" s="252" t="s">
        <v>1945</v>
      </c>
      <c r="C207" t="s">
        <v>58</v>
      </c>
      <c r="D207" t="s">
        <v>3086</v>
      </c>
      <c r="F207" t="str">
        <f>IFERROR(VLOOKUP(B207,'Scheme Master'!A:B,2,0),"Discontinued")</f>
        <v>Debt</v>
      </c>
      <c r="G207" t="str">
        <f>IFERROR(VLOOKUP(B207,'Scheme Master'!A:G,4,0),"Discontinued")</f>
        <v>HSBC</v>
      </c>
    </row>
    <row r="208" spans="1:7">
      <c r="A208" s="250" t="s">
        <v>1157</v>
      </c>
      <c r="B208" s="252" t="s">
        <v>1953</v>
      </c>
      <c r="C208" t="s">
        <v>58</v>
      </c>
      <c r="D208" t="s">
        <v>3066</v>
      </c>
      <c r="F208" t="str">
        <f>IFERROR(VLOOKUP(B208,'Scheme Master'!A:B,2,0),"Discontinued")</f>
        <v>Debt</v>
      </c>
      <c r="G208" t="str">
        <f>IFERROR(VLOOKUP(B208,'Scheme Master'!A:G,4,0),"Discontinued")</f>
        <v>HSBC</v>
      </c>
    </row>
    <row r="209" spans="1:7">
      <c r="A209" s="250" t="s">
        <v>1157</v>
      </c>
      <c r="B209" s="252" t="s">
        <v>1953</v>
      </c>
      <c r="C209" t="s">
        <v>58</v>
      </c>
      <c r="D209" t="s">
        <v>3066</v>
      </c>
      <c r="F209" t="str">
        <f>IFERROR(VLOOKUP(B209,'Scheme Master'!A:B,2,0),"Discontinued")</f>
        <v>Debt</v>
      </c>
      <c r="G209" t="str">
        <f>IFERROR(VLOOKUP(B209,'Scheme Master'!A:G,4,0),"Discontinued")</f>
        <v>HSBC</v>
      </c>
    </row>
    <row r="210" spans="1:7">
      <c r="A210" s="250" t="s">
        <v>3465</v>
      </c>
      <c r="B210" s="252" t="s">
        <v>2891</v>
      </c>
      <c r="C210" s="219" t="s">
        <v>58</v>
      </c>
      <c r="D210" t="s">
        <v>3149</v>
      </c>
      <c r="F210" t="str">
        <f>IFERROR(VLOOKUP(B210,'Scheme Master'!A:B,2,0),"Discontinued")</f>
        <v>Debt</v>
      </c>
      <c r="G210" t="str">
        <f>IFERROR(VLOOKUP(B210,'Scheme Master'!A:G,4,0),"Discontinued")</f>
        <v>LT</v>
      </c>
    </row>
    <row r="211" spans="1:7">
      <c r="A211" s="250" t="s">
        <v>3464</v>
      </c>
      <c r="B211" s="252" t="s">
        <v>2967</v>
      </c>
      <c r="C211" t="s">
        <v>1971</v>
      </c>
      <c r="D211" t="s">
        <v>3543</v>
      </c>
      <c r="F211" t="str">
        <f>IFERROR(VLOOKUP(B211,'Scheme Master'!A:B,2,0),"Discontinued")</f>
        <v>Discontinued</v>
      </c>
      <c r="G211" t="str">
        <f>IFERROR(VLOOKUP(B211,'Scheme Master'!A:G,4,0),"Discontinued")</f>
        <v>Discontinued</v>
      </c>
    </row>
    <row r="212" spans="1:7" ht="13">
      <c r="A212" s="250" t="s">
        <v>3462</v>
      </c>
      <c r="B212" s="252" t="s">
        <v>2899</v>
      </c>
      <c r="C212" t="s">
        <v>1954</v>
      </c>
      <c r="D212" t="s">
        <v>3096</v>
      </c>
      <c r="E212" s="152"/>
      <c r="F212" t="str">
        <f>IFERROR(VLOOKUP(B212,'Scheme Master'!A:B,2,0),"Discontinued")</f>
        <v>Debt</v>
      </c>
      <c r="G212" t="str">
        <f>IFERROR(VLOOKUP(B212,'Scheme Master'!A:G,4,0),"Discontinued")</f>
        <v>LT</v>
      </c>
    </row>
    <row r="213" spans="1:7">
      <c r="A213" s="250" t="s">
        <v>3466</v>
      </c>
      <c r="B213" s="252" t="s">
        <v>2964</v>
      </c>
      <c r="C213" t="s">
        <v>1954</v>
      </c>
      <c r="D213" t="s">
        <v>3543</v>
      </c>
      <c r="F213" t="str">
        <f>IFERROR(VLOOKUP(B213,'Scheme Master'!A:B,2,0),"Discontinued")</f>
        <v>Discontinued</v>
      </c>
      <c r="G213" t="str">
        <f>IFERROR(VLOOKUP(B213,'Scheme Master'!A:G,4,0),"Discontinued")</f>
        <v>Discontinued</v>
      </c>
    </row>
    <row r="214" spans="1:7">
      <c r="A214" s="250" t="s">
        <v>477</v>
      </c>
      <c r="B214" s="252" t="s">
        <v>1940</v>
      </c>
      <c r="C214" t="s">
        <v>1954</v>
      </c>
      <c r="D214" t="s">
        <v>3071</v>
      </c>
      <c r="F214" t="str">
        <f>IFERROR(VLOOKUP(B214,'Scheme Master'!A:B,2,0),"Discontinued")</f>
        <v>Debt</v>
      </c>
      <c r="G214" t="str">
        <f>IFERROR(VLOOKUP(B214,'Scheme Master'!A:G,4,0),"Discontinued")</f>
        <v>HSBC</v>
      </c>
    </row>
    <row r="215" spans="1:7">
      <c r="A215" s="250" t="s">
        <v>1348</v>
      </c>
      <c r="B215" s="252" t="s">
        <v>1945</v>
      </c>
      <c r="C215" t="s">
        <v>1954</v>
      </c>
      <c r="D215" t="s">
        <v>3082</v>
      </c>
      <c r="F215" t="str">
        <f>IFERROR(VLOOKUP(B215,'Scheme Master'!A:B,2,0),"Discontinued")</f>
        <v>Debt</v>
      </c>
      <c r="G215" t="str">
        <f>IFERROR(VLOOKUP(B215,'Scheme Master'!A:G,4,0),"Discontinued")</f>
        <v>HSBC</v>
      </c>
    </row>
    <row r="216" spans="1:7">
      <c r="A216" s="250" t="s">
        <v>474</v>
      </c>
      <c r="B216" s="252" t="s">
        <v>1940</v>
      </c>
      <c r="C216" s="290" t="s">
        <v>1971</v>
      </c>
      <c r="D216" s="290" t="s">
        <v>3077</v>
      </c>
      <c r="F216" t="str">
        <f>IFERROR(VLOOKUP(B216,'Scheme Master'!A:B,2,0),"Discontinued")</f>
        <v>Debt</v>
      </c>
      <c r="G216" t="str">
        <f>IFERROR(VLOOKUP(B216,'Scheme Master'!A:G,4,0),"Discontinued")</f>
        <v>HSBC</v>
      </c>
    </row>
    <row r="217" spans="1:7">
      <c r="A217" s="250" t="s">
        <v>483</v>
      </c>
      <c r="B217" s="252" t="s">
        <v>1940</v>
      </c>
      <c r="C217" t="s">
        <v>67</v>
      </c>
      <c r="D217" t="s">
        <v>3076</v>
      </c>
      <c r="F217" t="str">
        <f>IFERROR(VLOOKUP(B217,'Scheme Master'!A:B,2,0),"Discontinued")</f>
        <v>Debt</v>
      </c>
      <c r="G217" t="str">
        <f>IFERROR(VLOOKUP(B217,'Scheme Master'!A:G,4,0),"Discontinued")</f>
        <v>HSBC</v>
      </c>
    </row>
    <row r="218" spans="1:7">
      <c r="A218" s="250" t="s">
        <v>483</v>
      </c>
      <c r="B218" s="252" t="s">
        <v>1940</v>
      </c>
      <c r="C218" t="s">
        <v>67</v>
      </c>
      <c r="D218" t="s">
        <v>3076</v>
      </c>
      <c r="F218" t="str">
        <f>IFERROR(VLOOKUP(B218,'Scheme Master'!A:B,2,0),"Discontinued")</f>
        <v>Debt</v>
      </c>
      <c r="G218" t="str">
        <f>IFERROR(VLOOKUP(B218,'Scheme Master'!A:G,4,0),"Discontinued")</f>
        <v>HSBC</v>
      </c>
    </row>
    <row r="219" spans="1:7">
      <c r="A219" s="250" t="s">
        <v>1348</v>
      </c>
      <c r="B219" s="252" t="s">
        <v>1945</v>
      </c>
      <c r="C219" t="s">
        <v>1954</v>
      </c>
      <c r="D219" t="s">
        <v>3082</v>
      </c>
      <c r="F219" t="str">
        <f>IFERROR(VLOOKUP(B219,'Scheme Master'!A:B,2,0),"Discontinued")</f>
        <v>Debt</v>
      </c>
      <c r="G219" t="str">
        <f>IFERROR(VLOOKUP(B219,'Scheme Master'!A:G,4,0),"Discontinued")</f>
        <v>HSBC</v>
      </c>
    </row>
    <row r="220" spans="1:7">
      <c r="A220" s="250" t="s">
        <v>1348</v>
      </c>
      <c r="B220" s="252" t="s">
        <v>1945</v>
      </c>
      <c r="C220" t="s">
        <v>1954</v>
      </c>
      <c r="D220" t="s">
        <v>3082</v>
      </c>
      <c r="F220" t="str">
        <f>IFERROR(VLOOKUP(B220,'Scheme Master'!A:B,2,0),"Discontinued")</f>
        <v>Debt</v>
      </c>
      <c r="G220" t="str">
        <f>IFERROR(VLOOKUP(B220,'Scheme Master'!A:G,4,0),"Discontinued")</f>
        <v>HSBC</v>
      </c>
    </row>
    <row r="221" spans="1:7">
      <c r="A221" s="250" t="s">
        <v>1157</v>
      </c>
      <c r="B221" s="252" t="s">
        <v>1953</v>
      </c>
      <c r="C221" t="s">
        <v>58</v>
      </c>
      <c r="D221" t="s">
        <v>3066</v>
      </c>
      <c r="F221" t="str">
        <f>IFERROR(VLOOKUP(B221,'Scheme Master'!A:B,2,0),"Discontinued")</f>
        <v>Debt</v>
      </c>
      <c r="G221" t="str">
        <f>IFERROR(VLOOKUP(B221,'Scheme Master'!A:G,4,0),"Discontinued")</f>
        <v>HSBC</v>
      </c>
    </row>
    <row r="222" spans="1:7">
      <c r="A222" s="250" t="s">
        <v>3468</v>
      </c>
      <c r="B222" s="252" t="s">
        <v>2891</v>
      </c>
      <c r="C222" t="s">
        <v>1954</v>
      </c>
      <c r="D222" t="s">
        <v>3145</v>
      </c>
      <c r="F222" t="str">
        <f>IFERROR(VLOOKUP(B222,'Scheme Master'!A:B,2,0),"Discontinued")</f>
        <v>Debt</v>
      </c>
      <c r="G222" t="str">
        <f>IFERROR(VLOOKUP(B222,'Scheme Master'!A:G,4,0),"Discontinued")</f>
        <v>LT</v>
      </c>
    </row>
    <row r="223" spans="1:7">
      <c r="A223" s="250" t="s">
        <v>3462</v>
      </c>
      <c r="B223" s="252" t="s">
        <v>2899</v>
      </c>
      <c r="C223" t="s">
        <v>1954</v>
      </c>
      <c r="D223" t="s">
        <v>3096</v>
      </c>
      <c r="F223" t="str">
        <f>IFERROR(VLOOKUP(B223,'Scheme Master'!A:B,2,0),"Discontinued")</f>
        <v>Debt</v>
      </c>
      <c r="G223" t="str">
        <f>IFERROR(VLOOKUP(B223,'Scheme Master'!A:G,4,0),"Discontinued")</f>
        <v>LT</v>
      </c>
    </row>
    <row r="224" spans="1:7">
      <c r="A224" s="250" t="s">
        <v>1348</v>
      </c>
      <c r="B224" s="252" t="s">
        <v>1945</v>
      </c>
      <c r="C224" t="s">
        <v>1954</v>
      </c>
      <c r="D224" t="s">
        <v>3082</v>
      </c>
      <c r="F224" t="str">
        <f>IFERROR(VLOOKUP(B224,'Scheme Master'!A:B,2,0),"Discontinued")</f>
        <v>Debt</v>
      </c>
      <c r="G224" t="str">
        <f>IFERROR(VLOOKUP(B224,'Scheme Master'!A:G,4,0),"Discontinued")</f>
        <v>HSBC</v>
      </c>
    </row>
    <row r="225" spans="1:7">
      <c r="A225" s="250" t="s">
        <v>1343</v>
      </c>
      <c r="B225" s="252" t="s">
        <v>1945</v>
      </c>
      <c r="C225" t="s">
        <v>58</v>
      </c>
      <c r="D225" t="s">
        <v>3086</v>
      </c>
      <c r="F225" t="str">
        <f>IFERROR(VLOOKUP(B225,'Scheme Master'!A:B,2,0),"Discontinued")</f>
        <v>Debt</v>
      </c>
      <c r="G225" t="str">
        <f>IFERROR(VLOOKUP(B225,'Scheme Master'!A:G,4,0),"Discontinued")</f>
        <v>HSBC</v>
      </c>
    </row>
    <row r="226" spans="1:7">
      <c r="A226" s="250" t="s">
        <v>1161</v>
      </c>
      <c r="B226" s="252" t="s">
        <v>1953</v>
      </c>
      <c r="C226" t="s">
        <v>1954</v>
      </c>
      <c r="D226" t="s">
        <v>3062</v>
      </c>
      <c r="F226" t="str">
        <f>IFERROR(VLOOKUP(B226,'Scheme Master'!A:B,2,0),"Discontinued")</f>
        <v>Debt</v>
      </c>
      <c r="G226" t="str">
        <f>IFERROR(VLOOKUP(B226,'Scheme Master'!A:G,4,0),"Discontinued")</f>
        <v>HSBC</v>
      </c>
    </row>
    <row r="227" spans="1:7">
      <c r="A227" s="250" t="s">
        <v>3464</v>
      </c>
      <c r="B227" s="252" t="s">
        <v>2967</v>
      </c>
      <c r="C227" t="s">
        <v>1971</v>
      </c>
      <c r="D227" t="s">
        <v>3543</v>
      </c>
      <c r="F227" t="str">
        <f>IFERROR(VLOOKUP(B227,'Scheme Master'!A:B,2,0),"Discontinued")</f>
        <v>Discontinued</v>
      </c>
      <c r="G227" t="str">
        <f>IFERROR(VLOOKUP(B227,'Scheme Master'!A:G,4,0),"Discontinued")</f>
        <v>Discontinued</v>
      </c>
    </row>
    <row r="228" spans="1:7">
      <c r="A228" s="250" t="s">
        <v>477</v>
      </c>
      <c r="B228" s="252" t="s">
        <v>1940</v>
      </c>
      <c r="C228" t="s">
        <v>1954</v>
      </c>
      <c r="D228" t="s">
        <v>3071</v>
      </c>
      <c r="F228" t="str">
        <f>IFERROR(VLOOKUP(B228,'Scheme Master'!A:B,2,0),"Discontinued")</f>
        <v>Debt</v>
      </c>
      <c r="G228" t="str">
        <f>IFERROR(VLOOKUP(B228,'Scheme Master'!A:G,4,0),"Discontinued")</f>
        <v>HSBC</v>
      </c>
    </row>
    <row r="229" spans="1:7">
      <c r="A229" s="250" t="s">
        <v>477</v>
      </c>
      <c r="B229" s="252" t="s">
        <v>1940</v>
      </c>
      <c r="C229" t="s">
        <v>1954</v>
      </c>
      <c r="D229" t="s">
        <v>3071</v>
      </c>
      <c r="F229" t="str">
        <f>IFERROR(VLOOKUP(B229,'Scheme Master'!A:B,2,0),"Discontinued")</f>
        <v>Debt</v>
      </c>
      <c r="G229" t="str">
        <f>IFERROR(VLOOKUP(B229,'Scheme Master'!A:G,4,0),"Discontinued")</f>
        <v>HSBC</v>
      </c>
    </row>
    <row r="230" spans="1:7">
      <c r="A230" s="250" t="s">
        <v>474</v>
      </c>
      <c r="B230" s="252" t="s">
        <v>1940</v>
      </c>
      <c r="C230" s="290" t="s">
        <v>1971</v>
      </c>
      <c r="D230" s="290" t="s">
        <v>3077</v>
      </c>
      <c r="F230" t="str">
        <f>IFERROR(VLOOKUP(B230,'Scheme Master'!A:B,2,0),"Discontinued")</f>
        <v>Debt</v>
      </c>
      <c r="G230" t="str">
        <f>IFERROR(VLOOKUP(B230,'Scheme Master'!A:G,4,0),"Discontinued")</f>
        <v>HSBC</v>
      </c>
    </row>
    <row r="231" spans="1:7">
      <c r="A231" s="250" t="s">
        <v>1161</v>
      </c>
      <c r="B231" s="252" t="s">
        <v>1953</v>
      </c>
      <c r="C231" t="s">
        <v>1954</v>
      </c>
      <c r="D231" t="s">
        <v>3062</v>
      </c>
      <c r="F231" t="str">
        <f>IFERROR(VLOOKUP(B231,'Scheme Master'!A:B,2,0),"Discontinued")</f>
        <v>Debt</v>
      </c>
      <c r="G231" t="str">
        <f>IFERROR(VLOOKUP(B231,'Scheme Master'!A:G,4,0),"Discontinued")</f>
        <v>HSBC</v>
      </c>
    </row>
    <row r="232" spans="1:7">
      <c r="A232" s="250" t="s">
        <v>3462</v>
      </c>
      <c r="B232" s="252" t="s">
        <v>2899</v>
      </c>
      <c r="C232" t="s">
        <v>1954</v>
      </c>
      <c r="D232" t="s">
        <v>3096</v>
      </c>
      <c r="F232" t="str">
        <f>IFERROR(VLOOKUP(B232,'Scheme Master'!A:B,2,0),"Discontinued")</f>
        <v>Debt</v>
      </c>
      <c r="G232" t="str">
        <f>IFERROR(VLOOKUP(B232,'Scheme Master'!A:G,4,0),"Discontinued")</f>
        <v>LT</v>
      </c>
    </row>
    <row r="233" spans="1:7">
      <c r="A233" s="250" t="s">
        <v>483</v>
      </c>
      <c r="B233" s="252" t="s">
        <v>1940</v>
      </c>
      <c r="C233" t="s">
        <v>67</v>
      </c>
      <c r="D233" t="s">
        <v>3076</v>
      </c>
      <c r="F233" t="str">
        <f>IFERROR(VLOOKUP(B233,'Scheme Master'!A:B,2,0),"Discontinued")</f>
        <v>Debt</v>
      </c>
      <c r="G233" t="str">
        <f>IFERROR(VLOOKUP(B233,'Scheme Master'!A:G,4,0),"Discontinued")</f>
        <v>HSBC</v>
      </c>
    </row>
    <row r="234" spans="1:7">
      <c r="A234" s="250" t="s">
        <v>483</v>
      </c>
      <c r="B234" s="252" t="s">
        <v>1940</v>
      </c>
      <c r="C234" t="s">
        <v>67</v>
      </c>
      <c r="D234" t="s">
        <v>3076</v>
      </c>
      <c r="F234" t="str">
        <f>IFERROR(VLOOKUP(B234,'Scheme Master'!A:B,2,0),"Discontinued")</f>
        <v>Debt</v>
      </c>
      <c r="G234" t="str">
        <f>IFERROR(VLOOKUP(B234,'Scheme Master'!A:G,4,0),"Discontinued")</f>
        <v>HSBC</v>
      </c>
    </row>
    <row r="235" spans="1:7">
      <c r="A235" s="250" t="s">
        <v>1348</v>
      </c>
      <c r="B235" s="252" t="s">
        <v>1945</v>
      </c>
      <c r="C235" t="s">
        <v>1954</v>
      </c>
      <c r="D235" t="s">
        <v>3082</v>
      </c>
      <c r="F235" t="str">
        <f>IFERROR(VLOOKUP(B235,'Scheme Master'!A:B,2,0),"Discontinued")</f>
        <v>Debt</v>
      </c>
      <c r="G235" t="str">
        <f>IFERROR(VLOOKUP(B235,'Scheme Master'!A:G,4,0),"Discontinued")</f>
        <v>HSBC</v>
      </c>
    </row>
    <row r="236" spans="1:7">
      <c r="A236" s="250" t="s">
        <v>474</v>
      </c>
      <c r="B236" s="252" t="s">
        <v>1940</v>
      </c>
      <c r="C236" s="290" t="s">
        <v>1971</v>
      </c>
      <c r="D236" s="290" t="s">
        <v>3077</v>
      </c>
      <c r="F236" t="str">
        <f>IFERROR(VLOOKUP(B236,'Scheme Master'!A:B,2,0),"Discontinued")</f>
        <v>Debt</v>
      </c>
      <c r="G236" t="str">
        <f>IFERROR(VLOOKUP(B236,'Scheme Master'!A:G,4,0),"Discontinued")</f>
        <v>HSBC</v>
      </c>
    </row>
    <row r="237" spans="1:7">
      <c r="A237" s="250" t="s">
        <v>1161</v>
      </c>
      <c r="B237" s="252" t="s">
        <v>1953</v>
      </c>
      <c r="C237" t="s">
        <v>1954</v>
      </c>
      <c r="D237" t="s">
        <v>3062</v>
      </c>
      <c r="F237" t="str">
        <f>IFERROR(VLOOKUP(B237,'Scheme Master'!A:B,2,0),"Discontinued")</f>
        <v>Debt</v>
      </c>
      <c r="G237" t="str">
        <f>IFERROR(VLOOKUP(B237,'Scheme Master'!A:G,4,0),"Discontinued")</f>
        <v>HSBC</v>
      </c>
    </row>
    <row r="238" spans="1:7">
      <c r="A238" s="53">
        <v>125</v>
      </c>
      <c r="B238" s="252" t="s">
        <v>2899</v>
      </c>
      <c r="C238" s="219" t="s">
        <v>58</v>
      </c>
      <c r="D238" t="s">
        <v>3100</v>
      </c>
      <c r="F238" t="str">
        <f>IFERROR(VLOOKUP(B238,'Scheme Master'!A:B,2,0),"Discontinued")</f>
        <v>Debt</v>
      </c>
      <c r="G238" t="str">
        <f>IFERROR(VLOOKUP(B238,'Scheme Master'!A:G,4,0),"Discontinued")</f>
        <v>LT</v>
      </c>
    </row>
    <row r="239" spans="1:7">
      <c r="A239" s="250" t="s">
        <v>3464</v>
      </c>
      <c r="B239" s="252" t="s">
        <v>2967</v>
      </c>
      <c r="C239" t="s">
        <v>1971</v>
      </c>
      <c r="D239" t="s">
        <v>3543</v>
      </c>
      <c r="F239" t="str">
        <f>IFERROR(VLOOKUP(B239,'Scheme Master'!A:B,2,0),"Discontinued")</f>
        <v>Discontinued</v>
      </c>
      <c r="G239" t="str">
        <f>IFERROR(VLOOKUP(B239,'Scheme Master'!A:G,4,0),"Discontinued")</f>
        <v>Discontinued</v>
      </c>
    </row>
    <row r="240" spans="1:7">
      <c r="A240" s="250" t="s">
        <v>3462</v>
      </c>
      <c r="B240" s="252" t="s">
        <v>2899</v>
      </c>
      <c r="C240" t="s">
        <v>1954</v>
      </c>
      <c r="D240" t="s">
        <v>3096</v>
      </c>
      <c r="F240" t="str">
        <f>IFERROR(VLOOKUP(B240,'Scheme Master'!A:B,2,0),"Discontinued")</f>
        <v>Debt</v>
      </c>
      <c r="G240" t="str">
        <f>IFERROR(VLOOKUP(B240,'Scheme Master'!A:G,4,0),"Discontinued")</f>
        <v>LT</v>
      </c>
    </row>
    <row r="241" spans="1:7">
      <c r="A241" s="250" t="s">
        <v>3467</v>
      </c>
      <c r="B241" s="252" t="s">
        <v>2964</v>
      </c>
      <c r="C241" t="s">
        <v>1971</v>
      </c>
      <c r="D241" t="s">
        <v>3543</v>
      </c>
      <c r="F241" t="str">
        <f>IFERROR(VLOOKUP(B241,'Scheme Master'!A:B,2,0),"Discontinued")</f>
        <v>Discontinued</v>
      </c>
      <c r="G241" t="str">
        <f>IFERROR(VLOOKUP(B241,'Scheme Master'!A:G,4,0),"Discontinued")</f>
        <v>Discontinued</v>
      </c>
    </row>
    <row r="242" spans="1:7">
      <c r="A242" s="250" t="s">
        <v>3467</v>
      </c>
      <c r="B242" s="252" t="s">
        <v>2964</v>
      </c>
      <c r="C242" t="s">
        <v>1971</v>
      </c>
      <c r="D242" t="s">
        <v>3543</v>
      </c>
      <c r="F242" t="str">
        <f>IFERROR(VLOOKUP(B242,'Scheme Master'!A:B,2,0),"Discontinued")</f>
        <v>Discontinued</v>
      </c>
      <c r="G242" t="str">
        <f>IFERROR(VLOOKUP(B242,'Scheme Master'!A:G,4,0),"Discontinued")</f>
        <v>Discontinued</v>
      </c>
    </row>
    <row r="243" spans="1:7">
      <c r="A243" s="250" t="s">
        <v>1343</v>
      </c>
      <c r="B243" s="252" t="s">
        <v>1945</v>
      </c>
      <c r="C243" t="s">
        <v>58</v>
      </c>
      <c r="D243" t="s">
        <v>3086</v>
      </c>
      <c r="F243" t="str">
        <f>IFERROR(VLOOKUP(B243,'Scheme Master'!A:B,2,0),"Discontinued")</f>
        <v>Debt</v>
      </c>
      <c r="G243" t="str">
        <f>IFERROR(VLOOKUP(B243,'Scheme Master'!A:G,4,0),"Discontinued")</f>
        <v>HSBC</v>
      </c>
    </row>
    <row r="244" spans="1:7">
      <c r="A244" s="250" t="s">
        <v>474</v>
      </c>
      <c r="B244" s="252" t="s">
        <v>1940</v>
      </c>
      <c r="C244" s="290" t="s">
        <v>1971</v>
      </c>
      <c r="D244" s="290" t="s">
        <v>3077</v>
      </c>
      <c r="F244" t="str">
        <f>IFERROR(VLOOKUP(B244,'Scheme Master'!A:B,2,0),"Discontinued")</f>
        <v>Debt</v>
      </c>
      <c r="G244" t="str">
        <f>IFERROR(VLOOKUP(B244,'Scheme Master'!A:G,4,0),"Discontinued")</f>
        <v>HSBC</v>
      </c>
    </row>
    <row r="245" spans="1:7">
      <c r="A245" s="250" t="s">
        <v>1157</v>
      </c>
      <c r="B245" s="252" t="s">
        <v>1953</v>
      </c>
      <c r="C245" t="s">
        <v>58</v>
      </c>
      <c r="D245" t="s">
        <v>3066</v>
      </c>
      <c r="F245" t="str">
        <f>IFERROR(VLOOKUP(B245,'Scheme Master'!A:B,2,0),"Discontinued")</f>
        <v>Debt</v>
      </c>
      <c r="G245" t="str">
        <f>IFERROR(VLOOKUP(B245,'Scheme Master'!A:G,4,0),"Discontinued")</f>
        <v>HSBC</v>
      </c>
    </row>
    <row r="246" spans="1:7">
      <c r="A246" s="53">
        <v>222</v>
      </c>
      <c r="B246" s="252" t="s">
        <v>2966</v>
      </c>
      <c r="C246" t="s">
        <v>67</v>
      </c>
      <c r="D246" t="s">
        <v>3543</v>
      </c>
      <c r="F246" t="str">
        <f>IFERROR(VLOOKUP(B246,'Scheme Master'!A:B,2,0),"Discontinued")</f>
        <v>Discontinued</v>
      </c>
      <c r="G246" t="str">
        <f>IFERROR(VLOOKUP(B246,'Scheme Master'!A:G,4,0),"Discontinued")</f>
        <v>Discontinued</v>
      </c>
    </row>
    <row r="247" spans="1:7">
      <c r="A247" s="250" t="s">
        <v>381</v>
      </c>
      <c r="B247" s="252" t="s">
        <v>1956</v>
      </c>
      <c r="C247" t="s">
        <v>1971</v>
      </c>
      <c r="D247" t="s">
        <v>3543</v>
      </c>
      <c r="F247" t="str">
        <f>IFERROR(VLOOKUP(B247,'Scheme Master'!A:B,2,0),"Discontinued")</f>
        <v>Discontinued</v>
      </c>
      <c r="G247" t="str">
        <f>IFERROR(VLOOKUP(B247,'Scheme Master'!A:G,4,0),"Discontinued")</f>
        <v>Discontinued</v>
      </c>
    </row>
    <row r="248" spans="1:7">
      <c r="A248" s="250" t="s">
        <v>1343</v>
      </c>
      <c r="B248" s="252" t="s">
        <v>1945</v>
      </c>
      <c r="C248" t="s">
        <v>58</v>
      </c>
      <c r="D248" t="s">
        <v>3086</v>
      </c>
      <c r="F248" t="str">
        <f>IFERROR(VLOOKUP(B248,'Scheme Master'!A:B,2,0),"Discontinued")</f>
        <v>Debt</v>
      </c>
      <c r="G248" t="str">
        <f>IFERROR(VLOOKUP(B248,'Scheme Master'!A:G,4,0),"Discontinued")</f>
        <v>HSBC</v>
      </c>
    </row>
    <row r="249" spans="1:7" ht="14.5">
      <c r="A249" s="250" t="s">
        <v>474</v>
      </c>
      <c r="B249" s="252" t="s">
        <v>1940</v>
      </c>
      <c r="C249" s="290" t="s">
        <v>1971</v>
      </c>
      <c r="D249" s="290" t="s">
        <v>3077</v>
      </c>
      <c r="E249" s="151"/>
      <c r="F249" t="str">
        <f>IFERROR(VLOOKUP(B249,'Scheme Master'!A:B,2,0),"Discontinued")</f>
        <v>Debt</v>
      </c>
      <c r="G249" t="str">
        <f>IFERROR(VLOOKUP(B249,'Scheme Master'!A:G,4,0),"Discontinued")</f>
        <v>HSBC</v>
      </c>
    </row>
    <row r="250" spans="1:7">
      <c r="A250" s="250" t="s">
        <v>3468</v>
      </c>
      <c r="B250" s="252" t="s">
        <v>2891</v>
      </c>
      <c r="C250" t="s">
        <v>1954</v>
      </c>
      <c r="D250" t="s">
        <v>3145</v>
      </c>
      <c r="F250" t="str">
        <f>IFERROR(VLOOKUP(B250,'Scheme Master'!A:B,2,0),"Discontinued")</f>
        <v>Debt</v>
      </c>
      <c r="G250" t="str">
        <f>IFERROR(VLOOKUP(B250,'Scheme Master'!A:G,4,0),"Discontinued")</f>
        <v>LT</v>
      </c>
    </row>
    <row r="251" spans="1:7">
      <c r="A251" s="250" t="s">
        <v>3462</v>
      </c>
      <c r="B251" s="252" t="s">
        <v>2899</v>
      </c>
      <c r="C251" t="s">
        <v>1954</v>
      </c>
      <c r="D251" t="s">
        <v>3096</v>
      </c>
      <c r="F251" t="str">
        <f>IFERROR(VLOOKUP(B251,'Scheme Master'!A:B,2,0),"Discontinued")</f>
        <v>Debt</v>
      </c>
      <c r="G251" t="str">
        <f>IFERROR(VLOOKUP(B251,'Scheme Master'!A:G,4,0),"Discontinued")</f>
        <v>LT</v>
      </c>
    </row>
    <row r="252" spans="1:7">
      <c r="A252" s="250" t="s">
        <v>3467</v>
      </c>
      <c r="B252" s="252" t="s">
        <v>2964</v>
      </c>
      <c r="C252" t="s">
        <v>1971</v>
      </c>
      <c r="D252" t="s">
        <v>3543</v>
      </c>
      <c r="F252" t="str">
        <f>IFERROR(VLOOKUP(B252,'Scheme Master'!A:B,2,0),"Discontinued")</f>
        <v>Discontinued</v>
      </c>
      <c r="G252" t="str">
        <f>IFERROR(VLOOKUP(B252,'Scheme Master'!A:G,4,0),"Discontinued")</f>
        <v>Discontinued</v>
      </c>
    </row>
    <row r="253" spans="1:7">
      <c r="A253" s="250" t="s">
        <v>367</v>
      </c>
      <c r="B253" s="252" t="s">
        <v>1956</v>
      </c>
      <c r="C253" t="s">
        <v>1954</v>
      </c>
      <c r="D253" t="s">
        <v>3543</v>
      </c>
      <c r="F253" t="str">
        <f>IFERROR(VLOOKUP(B253,'Scheme Master'!A:B,2,0),"Discontinued")</f>
        <v>Discontinued</v>
      </c>
      <c r="G253" t="str">
        <f>IFERROR(VLOOKUP(B253,'Scheme Master'!A:G,4,0),"Discontinued")</f>
        <v>Discontinued</v>
      </c>
    </row>
    <row r="254" spans="1:7">
      <c r="A254" s="250" t="s">
        <v>477</v>
      </c>
      <c r="B254" s="252" t="s">
        <v>1940</v>
      </c>
      <c r="C254" t="s">
        <v>1954</v>
      </c>
      <c r="D254" t="s">
        <v>3071</v>
      </c>
      <c r="F254" t="str">
        <f>IFERROR(VLOOKUP(B254,'Scheme Master'!A:B,2,0),"Discontinued")</f>
        <v>Debt</v>
      </c>
      <c r="G254" t="str">
        <f>IFERROR(VLOOKUP(B254,'Scheme Master'!A:G,4,0),"Discontinued")</f>
        <v>HSBC</v>
      </c>
    </row>
    <row r="255" spans="1:7">
      <c r="A255" s="250" t="s">
        <v>474</v>
      </c>
      <c r="B255" s="252" t="s">
        <v>1940</v>
      </c>
      <c r="C255" s="290" t="s">
        <v>1971</v>
      </c>
      <c r="D255" s="290" t="s">
        <v>3077</v>
      </c>
      <c r="F255" t="str">
        <f>IFERROR(VLOOKUP(B255,'Scheme Master'!A:B,2,0),"Discontinued")</f>
        <v>Debt</v>
      </c>
      <c r="G255" t="str">
        <f>IFERROR(VLOOKUP(B255,'Scheme Master'!A:G,4,0),"Discontinued")</f>
        <v>HSBC</v>
      </c>
    </row>
    <row r="256" spans="1:7">
      <c r="A256" s="250" t="s">
        <v>1157</v>
      </c>
      <c r="B256" s="252" t="s">
        <v>1953</v>
      </c>
      <c r="C256" t="s">
        <v>58</v>
      </c>
      <c r="D256" t="s">
        <v>3066</v>
      </c>
      <c r="F256" t="str">
        <f>IFERROR(VLOOKUP(B256,'Scheme Master'!A:B,2,0),"Discontinued")</f>
        <v>Debt</v>
      </c>
      <c r="G256" t="str">
        <f>IFERROR(VLOOKUP(B256,'Scheme Master'!A:G,4,0),"Discontinued")</f>
        <v>HSBC</v>
      </c>
    </row>
    <row r="257" spans="1:7">
      <c r="A257" s="250" t="s">
        <v>1157</v>
      </c>
      <c r="B257" s="252" t="s">
        <v>1953</v>
      </c>
      <c r="C257" t="s">
        <v>58</v>
      </c>
      <c r="D257" t="s">
        <v>3066</v>
      </c>
      <c r="F257" t="str">
        <f>IFERROR(VLOOKUP(B257,'Scheme Master'!A:B,2,0),"Discontinued")</f>
        <v>Debt</v>
      </c>
      <c r="G257" t="str">
        <f>IFERROR(VLOOKUP(B257,'Scheme Master'!A:G,4,0),"Discontinued")</f>
        <v>HSBC</v>
      </c>
    </row>
    <row r="258" spans="1:7">
      <c r="A258" s="250" t="s">
        <v>1157</v>
      </c>
      <c r="B258" s="252" t="s">
        <v>1953</v>
      </c>
      <c r="C258" t="s">
        <v>58</v>
      </c>
      <c r="D258" t="s">
        <v>3066</v>
      </c>
      <c r="F258" t="str">
        <f>IFERROR(VLOOKUP(B258,'Scheme Master'!A:B,2,0),"Discontinued")</f>
        <v>Debt</v>
      </c>
      <c r="G258" t="str">
        <f>IFERROR(VLOOKUP(B258,'Scheme Master'!A:G,4,0),"Discontinued")</f>
        <v>HSBC</v>
      </c>
    </row>
    <row r="259" spans="1:7">
      <c r="A259" s="250" t="s">
        <v>1157</v>
      </c>
      <c r="B259" s="252" t="s">
        <v>1953</v>
      </c>
      <c r="C259" t="s">
        <v>58</v>
      </c>
      <c r="D259" t="s">
        <v>3066</v>
      </c>
      <c r="F259" t="str">
        <f>IFERROR(VLOOKUP(B259,'Scheme Master'!A:B,2,0),"Discontinued")</f>
        <v>Debt</v>
      </c>
      <c r="G259" t="str">
        <f>IFERROR(VLOOKUP(B259,'Scheme Master'!A:G,4,0),"Discontinued")</f>
        <v>HSBC</v>
      </c>
    </row>
    <row r="260" spans="1:7">
      <c r="A260" s="250" t="s">
        <v>1161</v>
      </c>
      <c r="B260" s="252" t="s">
        <v>1953</v>
      </c>
      <c r="C260" t="s">
        <v>1954</v>
      </c>
      <c r="D260" t="s">
        <v>3062</v>
      </c>
      <c r="F260" t="str">
        <f>IFERROR(VLOOKUP(B260,'Scheme Master'!A:B,2,0),"Discontinued")</f>
        <v>Debt</v>
      </c>
      <c r="G260" t="str">
        <f>IFERROR(VLOOKUP(B260,'Scheme Master'!A:G,4,0),"Discontinued")</f>
        <v>HSBC</v>
      </c>
    </row>
    <row r="261" spans="1:7">
      <c r="A261" s="250" t="s">
        <v>1161</v>
      </c>
      <c r="B261" s="252" t="s">
        <v>1953</v>
      </c>
      <c r="C261" t="s">
        <v>1954</v>
      </c>
      <c r="D261" t="s">
        <v>3062</v>
      </c>
      <c r="F261" t="str">
        <f>IFERROR(VLOOKUP(B261,'Scheme Master'!A:B,2,0),"Discontinued")</f>
        <v>Debt</v>
      </c>
      <c r="G261" t="str">
        <f>IFERROR(VLOOKUP(B261,'Scheme Master'!A:G,4,0),"Discontinued")</f>
        <v>HSBC</v>
      </c>
    </row>
    <row r="262" spans="1:7">
      <c r="A262" s="250" t="s">
        <v>483</v>
      </c>
      <c r="B262" s="252" t="s">
        <v>1940</v>
      </c>
      <c r="C262" t="s">
        <v>67</v>
      </c>
      <c r="D262" t="s">
        <v>3076</v>
      </c>
      <c r="F262" t="str">
        <f>IFERROR(VLOOKUP(B262,'Scheme Master'!A:B,2,0),"Discontinued")</f>
        <v>Debt</v>
      </c>
      <c r="G262" t="str">
        <f>IFERROR(VLOOKUP(B262,'Scheme Master'!A:G,4,0),"Discontinued")</f>
        <v>HSBC</v>
      </c>
    </row>
    <row r="263" spans="1:7">
      <c r="A263" s="250" t="s">
        <v>1348</v>
      </c>
      <c r="B263" s="252" t="s">
        <v>1945</v>
      </c>
      <c r="C263" t="s">
        <v>1954</v>
      </c>
      <c r="D263" t="s">
        <v>3082</v>
      </c>
      <c r="F263" t="str">
        <f>IFERROR(VLOOKUP(B263,'Scheme Master'!A:B,2,0),"Discontinued")</f>
        <v>Debt</v>
      </c>
      <c r="G263" t="str">
        <f>IFERROR(VLOOKUP(B263,'Scheme Master'!A:G,4,0),"Discontinued")</f>
        <v>HSBC</v>
      </c>
    </row>
    <row r="264" spans="1:7">
      <c r="A264" s="250" t="s">
        <v>1348</v>
      </c>
      <c r="B264" s="252" t="s">
        <v>1945</v>
      </c>
      <c r="C264" t="s">
        <v>1954</v>
      </c>
      <c r="D264" t="s">
        <v>3082</v>
      </c>
      <c r="F264" t="str">
        <f>IFERROR(VLOOKUP(B264,'Scheme Master'!A:B,2,0),"Discontinued")</f>
        <v>Debt</v>
      </c>
      <c r="G264" t="str">
        <f>IFERROR(VLOOKUP(B264,'Scheme Master'!A:G,4,0),"Discontinued")</f>
        <v>HSBC</v>
      </c>
    </row>
    <row r="265" spans="1:7">
      <c r="A265" s="250" t="s">
        <v>1157</v>
      </c>
      <c r="B265" s="252" t="s">
        <v>1953</v>
      </c>
      <c r="C265" t="s">
        <v>58</v>
      </c>
      <c r="D265" t="s">
        <v>3066</v>
      </c>
      <c r="F265" t="str">
        <f>IFERROR(VLOOKUP(B265,'Scheme Master'!A:B,2,0),"Discontinued")</f>
        <v>Debt</v>
      </c>
      <c r="G265" t="str">
        <f>IFERROR(VLOOKUP(B265,'Scheme Master'!A:G,4,0),"Discontinued")</f>
        <v>HSBC</v>
      </c>
    </row>
    <row r="266" spans="1:7">
      <c r="A266" s="250" t="s">
        <v>3464</v>
      </c>
      <c r="B266" s="252" t="s">
        <v>2967</v>
      </c>
      <c r="C266" t="s">
        <v>1971</v>
      </c>
      <c r="D266" t="s">
        <v>3543</v>
      </c>
      <c r="F266" t="str">
        <f>IFERROR(VLOOKUP(B266,'Scheme Master'!A:B,2,0),"Discontinued")</f>
        <v>Discontinued</v>
      </c>
      <c r="G266" t="str">
        <f>IFERROR(VLOOKUP(B266,'Scheme Master'!A:G,4,0),"Discontinued")</f>
        <v>Discontinued</v>
      </c>
    </row>
    <row r="267" spans="1:7">
      <c r="A267" s="250" t="s">
        <v>3468</v>
      </c>
      <c r="B267" s="252" t="s">
        <v>2891</v>
      </c>
      <c r="C267" t="s">
        <v>1954</v>
      </c>
      <c r="D267" t="s">
        <v>3145</v>
      </c>
      <c r="F267" t="str">
        <f>IFERROR(VLOOKUP(B267,'Scheme Master'!A:B,2,0),"Discontinued")</f>
        <v>Debt</v>
      </c>
      <c r="G267" t="str">
        <f>IFERROR(VLOOKUP(B267,'Scheme Master'!A:G,4,0),"Discontinued")</f>
        <v>LT</v>
      </c>
    </row>
    <row r="268" spans="1:7">
      <c r="A268" s="250" t="s">
        <v>367</v>
      </c>
      <c r="B268" s="252" t="s">
        <v>1956</v>
      </c>
      <c r="C268" t="s">
        <v>1954</v>
      </c>
      <c r="D268" t="s">
        <v>3543</v>
      </c>
      <c r="F268" t="str">
        <f>IFERROR(VLOOKUP(B268,'Scheme Master'!A:B,2,0),"Discontinued")</f>
        <v>Discontinued</v>
      </c>
      <c r="G268" t="str">
        <f>IFERROR(VLOOKUP(B268,'Scheme Master'!A:G,4,0),"Discontinued")</f>
        <v>Discontinued</v>
      </c>
    </row>
    <row r="269" spans="1:7">
      <c r="A269" s="250" t="s">
        <v>1348</v>
      </c>
      <c r="B269" s="252" t="s">
        <v>1945</v>
      </c>
      <c r="C269" t="s">
        <v>1954</v>
      </c>
      <c r="D269" t="s">
        <v>3082</v>
      </c>
      <c r="F269" t="str">
        <f>IFERROR(VLOOKUP(B269,'Scheme Master'!A:B,2,0),"Discontinued")</f>
        <v>Debt</v>
      </c>
      <c r="G269" t="str">
        <f>IFERROR(VLOOKUP(B269,'Scheme Master'!A:G,4,0),"Discontinued")</f>
        <v>HSBC</v>
      </c>
    </row>
    <row r="270" spans="1:7">
      <c r="A270" s="250" t="s">
        <v>474</v>
      </c>
      <c r="B270" s="252" t="s">
        <v>1940</v>
      </c>
      <c r="C270" s="290" t="s">
        <v>1971</v>
      </c>
      <c r="D270" s="290" t="s">
        <v>3077</v>
      </c>
      <c r="F270" t="str">
        <f>IFERROR(VLOOKUP(B270,'Scheme Master'!A:B,2,0),"Discontinued")</f>
        <v>Debt</v>
      </c>
      <c r="G270" t="str">
        <f>IFERROR(VLOOKUP(B270,'Scheme Master'!A:G,4,0),"Discontinued")</f>
        <v>HSBC</v>
      </c>
    </row>
    <row r="271" spans="1:7">
      <c r="A271" s="250" t="s">
        <v>3462</v>
      </c>
      <c r="B271" s="252" t="s">
        <v>2899</v>
      </c>
      <c r="C271" t="s">
        <v>1954</v>
      </c>
      <c r="D271" t="s">
        <v>3096</v>
      </c>
      <c r="F271" t="str">
        <f>IFERROR(VLOOKUP(B271,'Scheme Master'!A:B,2,0),"Discontinued")</f>
        <v>Debt</v>
      </c>
      <c r="G271" t="str">
        <f>IFERROR(VLOOKUP(B271,'Scheme Master'!A:G,4,0),"Discontinued")</f>
        <v>LT</v>
      </c>
    </row>
    <row r="272" spans="1:7">
      <c r="A272" s="250" t="s">
        <v>3469</v>
      </c>
      <c r="B272" s="252" t="s">
        <v>2966</v>
      </c>
      <c r="C272" t="s">
        <v>1954</v>
      </c>
      <c r="D272" t="s">
        <v>3543</v>
      </c>
      <c r="F272" t="str">
        <f>IFERROR(VLOOKUP(B272,'Scheme Master'!A:B,2,0),"Discontinued")</f>
        <v>Discontinued</v>
      </c>
      <c r="G272" t="str">
        <f>IFERROR(VLOOKUP(B272,'Scheme Master'!A:G,4,0),"Discontinued")</f>
        <v>Discontinued</v>
      </c>
    </row>
    <row r="273" spans="1:7">
      <c r="A273" s="250" t="s">
        <v>3466</v>
      </c>
      <c r="B273" s="252" t="s">
        <v>2964</v>
      </c>
      <c r="C273" t="s">
        <v>1954</v>
      </c>
      <c r="D273" t="s">
        <v>3543</v>
      </c>
      <c r="F273" t="str">
        <f>IFERROR(VLOOKUP(B273,'Scheme Master'!A:B,2,0),"Discontinued")</f>
        <v>Discontinued</v>
      </c>
      <c r="G273" t="str">
        <f>IFERROR(VLOOKUP(B273,'Scheme Master'!A:G,4,0),"Discontinued")</f>
        <v>Discontinued</v>
      </c>
    </row>
    <row r="274" spans="1:7">
      <c r="A274" s="250" t="s">
        <v>474</v>
      </c>
      <c r="B274" s="252" t="s">
        <v>1940</v>
      </c>
      <c r="C274" s="290" t="s">
        <v>1971</v>
      </c>
      <c r="D274" s="290" t="s">
        <v>3077</v>
      </c>
      <c r="F274" t="str">
        <f>IFERROR(VLOOKUP(B274,'Scheme Master'!A:B,2,0),"Discontinued")</f>
        <v>Debt</v>
      </c>
      <c r="G274" t="str">
        <f>IFERROR(VLOOKUP(B274,'Scheme Master'!A:G,4,0),"Discontinued")</f>
        <v>HSBC</v>
      </c>
    </row>
    <row r="275" spans="1:7">
      <c r="A275" s="250" t="s">
        <v>1157</v>
      </c>
      <c r="B275" s="252" t="s">
        <v>1953</v>
      </c>
      <c r="C275" t="s">
        <v>58</v>
      </c>
      <c r="D275" t="s">
        <v>3066</v>
      </c>
      <c r="F275" t="str">
        <f>IFERROR(VLOOKUP(B275,'Scheme Master'!A:B,2,0),"Discontinued")</f>
        <v>Debt</v>
      </c>
      <c r="G275" t="str">
        <f>IFERROR(VLOOKUP(B275,'Scheme Master'!A:G,4,0),"Discontinued")</f>
        <v>HSBC</v>
      </c>
    </row>
    <row r="276" spans="1:7">
      <c r="A276" s="250" t="s">
        <v>1161</v>
      </c>
      <c r="B276" s="252" t="s">
        <v>1953</v>
      </c>
      <c r="C276" t="s">
        <v>1954</v>
      </c>
      <c r="D276" t="s">
        <v>3062</v>
      </c>
      <c r="F276" t="str">
        <f>IFERROR(VLOOKUP(B276,'Scheme Master'!A:B,2,0),"Discontinued")</f>
        <v>Debt</v>
      </c>
      <c r="G276" t="str">
        <f>IFERROR(VLOOKUP(B276,'Scheme Master'!A:G,4,0),"Discontinued")</f>
        <v>HSBC</v>
      </c>
    </row>
    <row r="277" spans="1:7">
      <c r="A277" s="250" t="s">
        <v>3463</v>
      </c>
      <c r="B277" s="252" t="s">
        <v>2967</v>
      </c>
      <c r="C277" t="s">
        <v>1954</v>
      </c>
      <c r="D277" t="s">
        <v>3543</v>
      </c>
      <c r="F277" t="str">
        <f>IFERROR(VLOOKUP(B277,'Scheme Master'!A:B,2,0),"Discontinued")</f>
        <v>Discontinued</v>
      </c>
      <c r="G277" t="str">
        <f>IFERROR(VLOOKUP(B277,'Scheme Master'!A:G,4,0),"Discontinued")</f>
        <v>Discontinued</v>
      </c>
    </row>
    <row r="278" spans="1:7">
      <c r="A278" s="250" t="s">
        <v>362</v>
      </c>
      <c r="B278" s="252" t="s">
        <v>1956</v>
      </c>
      <c r="C278" t="s">
        <v>58</v>
      </c>
      <c r="D278" t="s">
        <v>3543</v>
      </c>
      <c r="F278" t="str">
        <f>IFERROR(VLOOKUP(B278,'Scheme Master'!A:B,2,0),"Discontinued")</f>
        <v>Discontinued</v>
      </c>
      <c r="G278" t="str">
        <f>IFERROR(VLOOKUP(B278,'Scheme Master'!A:G,4,0),"Discontinued")</f>
        <v>Discontinued</v>
      </c>
    </row>
    <row r="279" spans="1:7">
      <c r="A279" s="250" t="s">
        <v>362</v>
      </c>
      <c r="B279" s="252" t="s">
        <v>1956</v>
      </c>
      <c r="C279" t="s">
        <v>58</v>
      </c>
      <c r="D279" t="s">
        <v>3543</v>
      </c>
      <c r="F279" t="str">
        <f>IFERROR(VLOOKUP(B279,'Scheme Master'!A:B,2,0),"Discontinued")</f>
        <v>Discontinued</v>
      </c>
      <c r="G279" t="str">
        <f>IFERROR(VLOOKUP(B279,'Scheme Master'!A:G,4,0),"Discontinued")</f>
        <v>Discontinued</v>
      </c>
    </row>
    <row r="280" spans="1:7">
      <c r="A280" s="250" t="s">
        <v>362</v>
      </c>
      <c r="B280" s="252" t="s">
        <v>1956</v>
      </c>
      <c r="C280" t="s">
        <v>58</v>
      </c>
      <c r="D280" t="s">
        <v>3543</v>
      </c>
      <c r="F280" t="str">
        <f>IFERROR(VLOOKUP(B280,'Scheme Master'!A:B,2,0),"Discontinued")</f>
        <v>Discontinued</v>
      </c>
      <c r="G280" t="str">
        <f>IFERROR(VLOOKUP(B280,'Scheme Master'!A:G,4,0),"Discontinued")</f>
        <v>Discontinued</v>
      </c>
    </row>
    <row r="281" spans="1:7">
      <c r="A281" s="250" t="s">
        <v>483</v>
      </c>
      <c r="B281" s="252" t="s">
        <v>1940</v>
      </c>
      <c r="C281" t="s">
        <v>67</v>
      </c>
      <c r="D281" t="s">
        <v>3076</v>
      </c>
      <c r="F281" t="str">
        <f>IFERROR(VLOOKUP(B281,'Scheme Master'!A:B,2,0),"Discontinued")</f>
        <v>Debt</v>
      </c>
      <c r="G281" t="str">
        <f>IFERROR(VLOOKUP(B281,'Scheme Master'!A:G,4,0),"Discontinued")</f>
        <v>HSBC</v>
      </c>
    </row>
    <row r="282" spans="1:7">
      <c r="A282" s="250" t="s">
        <v>1348</v>
      </c>
      <c r="B282" s="252" t="s">
        <v>1945</v>
      </c>
      <c r="C282" t="s">
        <v>1954</v>
      </c>
      <c r="D282" t="s">
        <v>3082</v>
      </c>
      <c r="F282" t="str">
        <f>IFERROR(VLOOKUP(B282,'Scheme Master'!A:B,2,0),"Discontinued")</f>
        <v>Debt</v>
      </c>
      <c r="G282" t="str">
        <f>IFERROR(VLOOKUP(B282,'Scheme Master'!A:G,4,0),"Discontinued")</f>
        <v>HSBC</v>
      </c>
    </row>
    <row r="283" spans="1:7">
      <c r="A283" s="250" t="s">
        <v>1348</v>
      </c>
      <c r="B283" s="252" t="s">
        <v>1945</v>
      </c>
      <c r="C283" t="s">
        <v>1954</v>
      </c>
      <c r="D283" t="s">
        <v>3082</v>
      </c>
      <c r="F283" t="str">
        <f>IFERROR(VLOOKUP(B283,'Scheme Master'!A:B,2,0),"Discontinued")</f>
        <v>Debt</v>
      </c>
      <c r="G283" t="str">
        <f>IFERROR(VLOOKUP(B283,'Scheme Master'!A:G,4,0),"Discontinued")</f>
        <v>HSBC</v>
      </c>
    </row>
    <row r="284" spans="1:7">
      <c r="A284" s="250" t="s">
        <v>1348</v>
      </c>
      <c r="B284" s="252" t="s">
        <v>1945</v>
      </c>
      <c r="C284" t="s">
        <v>1954</v>
      </c>
      <c r="D284" t="s">
        <v>3082</v>
      </c>
      <c r="F284" t="str">
        <f>IFERROR(VLOOKUP(B284,'Scheme Master'!A:B,2,0),"Discontinued")</f>
        <v>Debt</v>
      </c>
      <c r="G284" t="str">
        <f>IFERROR(VLOOKUP(B284,'Scheme Master'!A:G,4,0),"Discontinued")</f>
        <v>HSBC</v>
      </c>
    </row>
    <row r="285" spans="1:7">
      <c r="A285" s="250" t="s">
        <v>474</v>
      </c>
      <c r="B285" s="252" t="s">
        <v>1940</v>
      </c>
      <c r="C285" s="290" t="s">
        <v>1971</v>
      </c>
      <c r="D285" s="290" t="s">
        <v>3077</v>
      </c>
      <c r="F285" t="str">
        <f>IFERROR(VLOOKUP(B285,'Scheme Master'!A:B,2,0),"Discontinued")</f>
        <v>Debt</v>
      </c>
      <c r="G285" t="str">
        <f>IFERROR(VLOOKUP(B285,'Scheme Master'!A:G,4,0),"Discontinued")</f>
        <v>HSBC</v>
      </c>
    </row>
    <row r="286" spans="1:7">
      <c r="A286" s="250" t="s">
        <v>1161</v>
      </c>
      <c r="B286" s="252" t="s">
        <v>1953</v>
      </c>
      <c r="C286" t="s">
        <v>1954</v>
      </c>
      <c r="D286" t="s">
        <v>3062</v>
      </c>
      <c r="F286" t="str">
        <f>IFERROR(VLOOKUP(B286,'Scheme Master'!A:B,2,0),"Discontinued")</f>
        <v>Debt</v>
      </c>
      <c r="G286" t="str">
        <f>IFERROR(VLOOKUP(B286,'Scheme Master'!A:G,4,0),"Discontinued")</f>
        <v>HSBC</v>
      </c>
    </row>
    <row r="287" spans="1:7">
      <c r="A287" s="250" t="s">
        <v>1161</v>
      </c>
      <c r="B287" s="252" t="s">
        <v>1953</v>
      </c>
      <c r="C287" t="s">
        <v>1954</v>
      </c>
      <c r="D287" t="s">
        <v>3062</v>
      </c>
      <c r="F287" t="str">
        <f>IFERROR(VLOOKUP(B287,'Scheme Master'!A:B,2,0),"Discontinued")</f>
        <v>Debt</v>
      </c>
      <c r="G287" t="str">
        <f>IFERROR(VLOOKUP(B287,'Scheme Master'!A:G,4,0),"Discontinued")</f>
        <v>HSBC</v>
      </c>
    </row>
    <row r="288" spans="1:7">
      <c r="A288" s="250" t="s">
        <v>3465</v>
      </c>
      <c r="B288" s="252" t="s">
        <v>2891</v>
      </c>
      <c r="C288" s="219" t="s">
        <v>58</v>
      </c>
      <c r="D288" t="s">
        <v>3149</v>
      </c>
      <c r="F288" t="str">
        <f>IFERROR(VLOOKUP(B288,'Scheme Master'!A:B,2,0),"Discontinued")</f>
        <v>Debt</v>
      </c>
      <c r="G288" t="str">
        <f>IFERROR(VLOOKUP(B288,'Scheme Master'!A:G,4,0),"Discontinued")</f>
        <v>LT</v>
      </c>
    </row>
    <row r="289" spans="1:7">
      <c r="A289" s="250" t="s">
        <v>3465</v>
      </c>
      <c r="B289" s="252" t="s">
        <v>2891</v>
      </c>
      <c r="C289" s="219" t="s">
        <v>58</v>
      </c>
      <c r="D289" t="s">
        <v>3149</v>
      </c>
      <c r="F289" t="str">
        <f>IFERROR(VLOOKUP(B289,'Scheme Master'!A:B,2,0),"Discontinued")</f>
        <v>Debt</v>
      </c>
      <c r="G289" t="str">
        <f>IFERROR(VLOOKUP(B289,'Scheme Master'!A:G,4,0),"Discontinued")</f>
        <v>LT</v>
      </c>
    </row>
    <row r="290" spans="1:7">
      <c r="A290" s="53">
        <v>125</v>
      </c>
      <c r="B290" s="252" t="s">
        <v>2899</v>
      </c>
      <c r="C290" s="219" t="s">
        <v>58</v>
      </c>
      <c r="D290" t="s">
        <v>3100</v>
      </c>
      <c r="F290" t="str">
        <f>IFERROR(VLOOKUP(B290,'Scheme Master'!A:B,2,0),"Discontinued")</f>
        <v>Debt</v>
      </c>
      <c r="G290" t="str">
        <f>IFERROR(VLOOKUP(B290,'Scheme Master'!A:G,4,0),"Discontinued")</f>
        <v>LT</v>
      </c>
    </row>
    <row r="291" spans="1:7">
      <c r="A291" s="250" t="s">
        <v>483</v>
      </c>
      <c r="B291" s="252" t="s">
        <v>1940</v>
      </c>
      <c r="C291" t="s">
        <v>67</v>
      </c>
      <c r="D291" t="s">
        <v>3076</v>
      </c>
      <c r="F291" t="str">
        <f>IFERROR(VLOOKUP(B291,'Scheme Master'!A:B,2,0),"Discontinued")</f>
        <v>Debt</v>
      </c>
      <c r="G291" t="str">
        <f>IFERROR(VLOOKUP(B291,'Scheme Master'!A:G,4,0),"Discontinued")</f>
        <v>HSBC</v>
      </c>
    </row>
    <row r="292" spans="1:7">
      <c r="A292" s="250" t="s">
        <v>1348</v>
      </c>
      <c r="B292" s="252" t="s">
        <v>1945</v>
      </c>
      <c r="C292" t="s">
        <v>1954</v>
      </c>
      <c r="D292" t="s">
        <v>3082</v>
      </c>
      <c r="F292" t="str">
        <f>IFERROR(VLOOKUP(B292,'Scheme Master'!A:B,2,0),"Discontinued")</f>
        <v>Debt</v>
      </c>
      <c r="G292" t="str">
        <f>IFERROR(VLOOKUP(B292,'Scheme Master'!A:G,4,0),"Discontinued")</f>
        <v>HSBC</v>
      </c>
    </row>
    <row r="293" spans="1:7">
      <c r="A293" s="250" t="s">
        <v>1348</v>
      </c>
      <c r="B293" s="252" t="s">
        <v>1945</v>
      </c>
      <c r="C293" t="s">
        <v>1954</v>
      </c>
      <c r="D293" t="s">
        <v>3082</v>
      </c>
      <c r="F293" t="str">
        <f>IFERROR(VLOOKUP(B293,'Scheme Master'!A:B,2,0),"Discontinued")</f>
        <v>Debt</v>
      </c>
      <c r="G293" t="str">
        <f>IFERROR(VLOOKUP(B293,'Scheme Master'!A:G,4,0),"Discontinued")</f>
        <v>HSBC</v>
      </c>
    </row>
    <row r="294" spans="1:7">
      <c r="A294" s="250" t="s">
        <v>1157</v>
      </c>
      <c r="B294" s="252" t="s">
        <v>1953</v>
      </c>
      <c r="C294" t="s">
        <v>58</v>
      </c>
      <c r="D294" t="s">
        <v>3066</v>
      </c>
      <c r="F294" t="str">
        <f>IFERROR(VLOOKUP(B294,'Scheme Master'!A:B,2,0),"Discontinued")</f>
        <v>Debt</v>
      </c>
      <c r="G294" t="str">
        <f>IFERROR(VLOOKUP(B294,'Scheme Master'!A:G,4,0),"Discontinued")</f>
        <v>HSBC</v>
      </c>
    </row>
    <row r="295" spans="1:7">
      <c r="A295" s="250" t="s">
        <v>1161</v>
      </c>
      <c r="B295" s="252" t="s">
        <v>1953</v>
      </c>
      <c r="C295" t="s">
        <v>1954</v>
      </c>
      <c r="D295" t="s">
        <v>3062</v>
      </c>
      <c r="F295" t="str">
        <f>IFERROR(VLOOKUP(B295,'Scheme Master'!A:B,2,0),"Discontinued")</f>
        <v>Debt</v>
      </c>
      <c r="G295" t="str">
        <f>IFERROR(VLOOKUP(B295,'Scheme Master'!A:G,4,0),"Discontinued")</f>
        <v>HSBC</v>
      </c>
    </row>
    <row r="296" spans="1:7">
      <c r="A296" s="53">
        <v>125</v>
      </c>
      <c r="B296" s="252" t="s">
        <v>2899</v>
      </c>
      <c r="C296" s="219" t="s">
        <v>58</v>
      </c>
      <c r="D296" t="s">
        <v>3100</v>
      </c>
      <c r="F296" t="str">
        <f>IFERROR(VLOOKUP(B296,'Scheme Master'!A:B,2,0),"Discontinued")</f>
        <v>Debt</v>
      </c>
      <c r="G296" t="str">
        <f>IFERROR(VLOOKUP(B296,'Scheme Master'!A:G,4,0),"Discontinued")</f>
        <v>LT</v>
      </c>
    </row>
    <row r="297" spans="1:7">
      <c r="A297" s="250" t="s">
        <v>1343</v>
      </c>
      <c r="B297" s="252" t="s">
        <v>1945</v>
      </c>
      <c r="C297" t="s">
        <v>58</v>
      </c>
      <c r="D297" t="s">
        <v>3086</v>
      </c>
      <c r="F297" t="str">
        <f>IFERROR(VLOOKUP(B297,'Scheme Master'!A:B,2,0),"Discontinued")</f>
        <v>Debt</v>
      </c>
      <c r="G297" t="str">
        <f>IFERROR(VLOOKUP(B297,'Scheme Master'!A:G,4,0),"Discontinued")</f>
        <v>HSBC</v>
      </c>
    </row>
    <row r="298" spans="1:7">
      <c r="A298" s="250" t="s">
        <v>1157</v>
      </c>
      <c r="B298" s="252" t="s">
        <v>1953</v>
      </c>
      <c r="C298" t="s">
        <v>58</v>
      </c>
      <c r="D298" t="s">
        <v>3066</v>
      </c>
      <c r="F298" t="str">
        <f>IFERROR(VLOOKUP(B298,'Scheme Master'!A:B,2,0),"Discontinued")</f>
        <v>Debt</v>
      </c>
      <c r="G298" t="str">
        <f>IFERROR(VLOOKUP(B298,'Scheme Master'!A:G,4,0),"Discontinued")</f>
        <v>HSBC</v>
      </c>
    </row>
    <row r="299" spans="1:7">
      <c r="A299" s="250" t="s">
        <v>381</v>
      </c>
      <c r="B299" s="252" t="s">
        <v>1956</v>
      </c>
      <c r="C299" t="s">
        <v>1971</v>
      </c>
      <c r="D299" t="s">
        <v>3543</v>
      </c>
      <c r="F299" t="str">
        <f>IFERROR(VLOOKUP(B299,'Scheme Master'!A:B,2,0),"Discontinued")</f>
        <v>Discontinued</v>
      </c>
      <c r="G299" t="str">
        <f>IFERROR(VLOOKUP(B299,'Scheme Master'!A:G,4,0),"Discontinued")</f>
        <v>Discontinued</v>
      </c>
    </row>
    <row r="300" spans="1:7">
      <c r="A300" s="250" t="s">
        <v>1343</v>
      </c>
      <c r="B300" s="252" t="s">
        <v>1945</v>
      </c>
      <c r="C300" t="s">
        <v>58</v>
      </c>
      <c r="D300" t="s">
        <v>3086</v>
      </c>
      <c r="F300" t="str">
        <f>IFERROR(VLOOKUP(B300,'Scheme Master'!A:B,2,0),"Discontinued")</f>
        <v>Debt</v>
      </c>
      <c r="G300" t="str">
        <f>IFERROR(VLOOKUP(B300,'Scheme Master'!A:G,4,0),"Discontinued")</f>
        <v>HSBC</v>
      </c>
    </row>
    <row r="301" spans="1:7">
      <c r="A301" s="250" t="s">
        <v>474</v>
      </c>
      <c r="B301" s="252" t="s">
        <v>1940</v>
      </c>
      <c r="C301" s="290" t="s">
        <v>1971</v>
      </c>
      <c r="D301" s="290" t="s">
        <v>3077</v>
      </c>
      <c r="F301" t="str">
        <f>IFERROR(VLOOKUP(B301,'Scheme Master'!A:B,2,0),"Discontinued")</f>
        <v>Debt</v>
      </c>
      <c r="G301" t="str">
        <f>IFERROR(VLOOKUP(B301,'Scheme Master'!A:G,4,0),"Discontinued")</f>
        <v>HSBC</v>
      </c>
    </row>
    <row r="302" spans="1:7">
      <c r="A302" s="250" t="s">
        <v>3465</v>
      </c>
      <c r="B302" s="252" t="s">
        <v>2891</v>
      </c>
      <c r="C302" s="219" t="s">
        <v>58</v>
      </c>
      <c r="D302" t="s">
        <v>3149</v>
      </c>
      <c r="F302" t="str">
        <f>IFERROR(VLOOKUP(B302,'Scheme Master'!A:B,2,0),"Discontinued")</f>
        <v>Debt</v>
      </c>
      <c r="G302" t="str">
        <f>IFERROR(VLOOKUP(B302,'Scheme Master'!A:G,4,0),"Discontinued")</f>
        <v>LT</v>
      </c>
    </row>
    <row r="303" spans="1:7">
      <c r="A303" s="250" t="s">
        <v>3465</v>
      </c>
      <c r="B303" s="252" t="s">
        <v>2891</v>
      </c>
      <c r="C303" s="219" t="s">
        <v>58</v>
      </c>
      <c r="D303" t="s">
        <v>3149</v>
      </c>
      <c r="F303" t="str">
        <f>IFERROR(VLOOKUP(B303,'Scheme Master'!A:B,2,0),"Discontinued")</f>
        <v>Debt</v>
      </c>
      <c r="G303" t="str">
        <f>IFERROR(VLOOKUP(B303,'Scheme Master'!A:G,4,0),"Discontinued")</f>
        <v>LT</v>
      </c>
    </row>
    <row r="304" spans="1:7">
      <c r="A304" s="53">
        <v>125</v>
      </c>
      <c r="B304" s="252" t="s">
        <v>2899</v>
      </c>
      <c r="C304" s="219" t="s">
        <v>58</v>
      </c>
      <c r="D304" t="s">
        <v>3100</v>
      </c>
      <c r="F304" t="str">
        <f>IFERROR(VLOOKUP(B304,'Scheme Master'!A:B,2,0),"Discontinued")</f>
        <v>Debt</v>
      </c>
      <c r="G304" t="str">
        <f>IFERROR(VLOOKUP(B304,'Scheme Master'!A:G,4,0),"Discontinued")</f>
        <v>LT</v>
      </c>
    </row>
    <row r="305" spans="1:7">
      <c r="A305" s="250" t="s">
        <v>1343</v>
      </c>
      <c r="B305" s="252" t="s">
        <v>1945</v>
      </c>
      <c r="C305" t="s">
        <v>58</v>
      </c>
      <c r="D305" t="s">
        <v>3086</v>
      </c>
      <c r="F305" t="str">
        <f>IFERROR(VLOOKUP(B305,'Scheme Master'!A:B,2,0),"Discontinued")</f>
        <v>Debt</v>
      </c>
      <c r="G305" t="str">
        <f>IFERROR(VLOOKUP(B305,'Scheme Master'!A:G,4,0),"Discontinued")</f>
        <v>HSBC</v>
      </c>
    </row>
    <row r="306" spans="1:7">
      <c r="A306" s="250" t="s">
        <v>474</v>
      </c>
      <c r="B306" s="252" t="s">
        <v>1940</v>
      </c>
      <c r="C306" s="290" t="s">
        <v>1971</v>
      </c>
      <c r="D306" s="290" t="s">
        <v>3077</v>
      </c>
      <c r="F306" t="str">
        <f>IFERROR(VLOOKUP(B306,'Scheme Master'!A:B,2,0),"Discontinued")</f>
        <v>Debt</v>
      </c>
      <c r="G306" t="str">
        <f>IFERROR(VLOOKUP(B306,'Scheme Master'!A:G,4,0),"Discontinued")</f>
        <v>HSBC</v>
      </c>
    </row>
    <row r="307" spans="1:7">
      <c r="A307" s="250" t="s">
        <v>474</v>
      </c>
      <c r="B307" s="252" t="s">
        <v>1940</v>
      </c>
      <c r="C307" s="290" t="s">
        <v>1971</v>
      </c>
      <c r="D307" s="290" t="s">
        <v>3077</v>
      </c>
      <c r="F307" t="str">
        <f>IFERROR(VLOOKUP(B307,'Scheme Master'!A:B,2,0),"Discontinued")</f>
        <v>Debt</v>
      </c>
      <c r="G307" t="str">
        <f>IFERROR(VLOOKUP(B307,'Scheme Master'!A:G,4,0),"Discontinued")</f>
        <v>HSBC</v>
      </c>
    </row>
    <row r="308" spans="1:7">
      <c r="A308" s="250" t="s">
        <v>474</v>
      </c>
      <c r="B308" s="252" t="s">
        <v>1940</v>
      </c>
      <c r="C308" s="290" t="s">
        <v>1971</v>
      </c>
      <c r="D308" s="290" t="s">
        <v>3077</v>
      </c>
      <c r="F308" t="str">
        <f>IFERROR(VLOOKUP(B308,'Scheme Master'!A:B,2,0),"Discontinued")</f>
        <v>Debt</v>
      </c>
      <c r="G308" t="str">
        <f>IFERROR(VLOOKUP(B308,'Scheme Master'!A:G,4,0),"Discontinued")</f>
        <v>HSBC</v>
      </c>
    </row>
    <row r="309" spans="1:7">
      <c r="A309" s="250" t="s">
        <v>474</v>
      </c>
      <c r="B309" s="252" t="s">
        <v>1940</v>
      </c>
      <c r="C309" s="290" t="s">
        <v>1971</v>
      </c>
      <c r="D309" s="290" t="s">
        <v>3077</v>
      </c>
      <c r="F309" t="str">
        <f>IFERROR(VLOOKUP(B309,'Scheme Master'!A:B,2,0),"Discontinued")</f>
        <v>Debt</v>
      </c>
      <c r="G309" t="str">
        <f>IFERROR(VLOOKUP(B309,'Scheme Master'!A:G,4,0),"Discontinued")</f>
        <v>HSBC</v>
      </c>
    </row>
    <row r="310" spans="1:7">
      <c r="A310" s="250" t="s">
        <v>1157</v>
      </c>
      <c r="B310" s="252" t="s">
        <v>1953</v>
      </c>
      <c r="C310" t="s">
        <v>58</v>
      </c>
      <c r="D310" t="s">
        <v>3066</v>
      </c>
      <c r="F310" t="str">
        <f>IFERROR(VLOOKUP(B310,'Scheme Master'!A:B,2,0),"Discontinued")</f>
        <v>Debt</v>
      </c>
      <c r="G310" t="str">
        <f>IFERROR(VLOOKUP(B310,'Scheme Master'!A:G,4,0),"Discontinued")</f>
        <v>HSBC</v>
      </c>
    </row>
    <row r="311" spans="1:7">
      <c r="A311" s="53">
        <v>125</v>
      </c>
      <c r="B311" s="252" t="s">
        <v>2899</v>
      </c>
      <c r="C311" s="219" t="s">
        <v>58</v>
      </c>
      <c r="D311" t="s">
        <v>3100</v>
      </c>
      <c r="F311" t="str">
        <f>IFERROR(VLOOKUP(B311,'Scheme Master'!A:B,2,0),"Discontinued")</f>
        <v>Debt</v>
      </c>
      <c r="G311" t="str">
        <f>IFERROR(VLOOKUP(B311,'Scheme Master'!A:G,4,0),"Discontinued")</f>
        <v>LT</v>
      </c>
    </row>
    <row r="312" spans="1:7">
      <c r="A312" s="250" t="s">
        <v>3468</v>
      </c>
      <c r="B312" s="252" t="s">
        <v>2891</v>
      </c>
      <c r="C312" t="s">
        <v>1954</v>
      </c>
      <c r="D312" t="s">
        <v>3145</v>
      </c>
      <c r="F312" t="str">
        <f>IFERROR(VLOOKUP(B312,'Scheme Master'!A:B,2,0),"Discontinued")</f>
        <v>Debt</v>
      </c>
      <c r="G312" t="str">
        <f>IFERROR(VLOOKUP(B312,'Scheme Master'!A:G,4,0),"Discontinued")</f>
        <v>LT</v>
      </c>
    </row>
    <row r="313" spans="1:7">
      <c r="A313" s="250" t="s">
        <v>3466</v>
      </c>
      <c r="B313" s="252" t="s">
        <v>2964</v>
      </c>
      <c r="C313" t="s">
        <v>1954</v>
      </c>
      <c r="D313" t="s">
        <v>3543</v>
      </c>
      <c r="F313" t="str">
        <f>IFERROR(VLOOKUP(B313,'Scheme Master'!A:B,2,0),"Discontinued")</f>
        <v>Discontinued</v>
      </c>
      <c r="G313" t="str">
        <f>IFERROR(VLOOKUP(B313,'Scheme Master'!A:G,4,0),"Discontinued")</f>
        <v>Discontinued</v>
      </c>
    </row>
    <row r="314" spans="1:7">
      <c r="A314" s="250" t="s">
        <v>3467</v>
      </c>
      <c r="B314" s="252" t="s">
        <v>2964</v>
      </c>
      <c r="C314" t="s">
        <v>1971</v>
      </c>
      <c r="D314" t="s">
        <v>3543</v>
      </c>
      <c r="F314" t="str">
        <f>IFERROR(VLOOKUP(B314,'Scheme Master'!A:B,2,0),"Discontinued")</f>
        <v>Discontinued</v>
      </c>
      <c r="G314" t="str">
        <f>IFERROR(VLOOKUP(B314,'Scheme Master'!A:G,4,0),"Discontinued")</f>
        <v>Discontinued</v>
      </c>
    </row>
    <row r="315" spans="1:7">
      <c r="A315" s="250" t="s">
        <v>1343</v>
      </c>
      <c r="B315" s="252" t="s">
        <v>1945</v>
      </c>
      <c r="C315" t="s">
        <v>58</v>
      </c>
      <c r="D315" t="s">
        <v>3086</v>
      </c>
      <c r="F315" t="str">
        <f>IFERROR(VLOOKUP(B315,'Scheme Master'!A:B,2,0),"Discontinued")</f>
        <v>Debt</v>
      </c>
      <c r="G315" t="str">
        <f>IFERROR(VLOOKUP(B315,'Scheme Master'!A:G,4,0),"Discontinued")</f>
        <v>HSBC</v>
      </c>
    </row>
    <row r="316" spans="1:7">
      <c r="A316" s="250" t="s">
        <v>3469</v>
      </c>
      <c r="B316" s="252" t="s">
        <v>2966</v>
      </c>
      <c r="C316" t="s">
        <v>1954</v>
      </c>
      <c r="D316" t="s">
        <v>3543</v>
      </c>
      <c r="F316" t="str">
        <f>IFERROR(VLOOKUP(B316,'Scheme Master'!A:B,2,0),"Discontinued")</f>
        <v>Discontinued</v>
      </c>
      <c r="G316" t="str">
        <f>IFERROR(VLOOKUP(B316,'Scheme Master'!A:G,4,0),"Discontinued")</f>
        <v>Discontinued</v>
      </c>
    </row>
    <row r="317" spans="1:7">
      <c r="A317" s="250" t="s">
        <v>3463</v>
      </c>
      <c r="B317" s="252" t="s">
        <v>2967</v>
      </c>
      <c r="C317" t="s">
        <v>1954</v>
      </c>
      <c r="D317" t="s">
        <v>3543</v>
      </c>
      <c r="F317" t="str">
        <f>IFERROR(VLOOKUP(B317,'Scheme Master'!A:B,2,0),"Discontinued")</f>
        <v>Discontinued</v>
      </c>
      <c r="G317" t="str">
        <f>IFERROR(VLOOKUP(B317,'Scheme Master'!A:G,4,0),"Discontinued")</f>
        <v>Discontinued</v>
      </c>
    </row>
    <row r="318" spans="1:7">
      <c r="A318" s="250" t="s">
        <v>477</v>
      </c>
      <c r="B318" s="252" t="s">
        <v>1940</v>
      </c>
      <c r="C318" t="s">
        <v>1954</v>
      </c>
      <c r="D318" t="s">
        <v>3071</v>
      </c>
      <c r="F318" t="str">
        <f>IFERROR(VLOOKUP(B318,'Scheme Master'!A:B,2,0),"Discontinued")</f>
        <v>Debt</v>
      </c>
      <c r="G318" t="str">
        <f>IFERROR(VLOOKUP(B318,'Scheme Master'!A:G,4,0),"Discontinued")</f>
        <v>HSBC</v>
      </c>
    </row>
    <row r="319" spans="1:7">
      <c r="A319" s="250" t="s">
        <v>1348</v>
      </c>
      <c r="B319" s="252" t="s">
        <v>1945</v>
      </c>
      <c r="C319" t="s">
        <v>1954</v>
      </c>
      <c r="D319" t="s">
        <v>3082</v>
      </c>
      <c r="F319" t="str">
        <f>IFERROR(VLOOKUP(B319,'Scheme Master'!A:B,2,0),"Discontinued")</f>
        <v>Debt</v>
      </c>
      <c r="G319" t="str">
        <f>IFERROR(VLOOKUP(B319,'Scheme Master'!A:G,4,0),"Discontinued")</f>
        <v>HSBC</v>
      </c>
    </row>
    <row r="320" spans="1:7">
      <c r="A320" s="250" t="s">
        <v>474</v>
      </c>
      <c r="B320" s="252" t="s">
        <v>1940</v>
      </c>
      <c r="C320" s="290" t="s">
        <v>1971</v>
      </c>
      <c r="D320" s="290" t="s">
        <v>3077</v>
      </c>
      <c r="F320" t="str">
        <f>IFERROR(VLOOKUP(B320,'Scheme Master'!A:B,2,0),"Discontinued")</f>
        <v>Debt</v>
      </c>
      <c r="G320" t="str">
        <f>IFERROR(VLOOKUP(B320,'Scheme Master'!A:G,4,0),"Discontinued")</f>
        <v>HSBC</v>
      </c>
    </row>
    <row r="321" spans="1:7">
      <c r="A321" s="250" t="s">
        <v>1157</v>
      </c>
      <c r="B321" s="252" t="s">
        <v>1953</v>
      </c>
      <c r="C321" t="s">
        <v>58</v>
      </c>
      <c r="D321" t="s">
        <v>3066</v>
      </c>
      <c r="F321" t="str">
        <f>IFERROR(VLOOKUP(B321,'Scheme Master'!A:B,2,0),"Discontinued")</f>
        <v>Debt</v>
      </c>
      <c r="G321" t="str">
        <f>IFERROR(VLOOKUP(B321,'Scheme Master'!A:G,4,0),"Discontinued")</f>
        <v>HSBC</v>
      </c>
    </row>
    <row r="322" spans="1:7">
      <c r="A322" s="250" t="s">
        <v>1157</v>
      </c>
      <c r="B322" s="252" t="s">
        <v>1953</v>
      </c>
      <c r="C322" t="s">
        <v>58</v>
      </c>
      <c r="D322" t="s">
        <v>3066</v>
      </c>
      <c r="F322" t="str">
        <f>IFERROR(VLOOKUP(B322,'Scheme Master'!A:B,2,0),"Discontinued")</f>
        <v>Debt</v>
      </c>
      <c r="G322" t="str">
        <f>IFERROR(VLOOKUP(B322,'Scheme Master'!A:G,4,0),"Discontinued")</f>
        <v>HSBC</v>
      </c>
    </row>
    <row r="323" spans="1:7">
      <c r="A323" s="250" t="s">
        <v>3465</v>
      </c>
      <c r="B323" s="252" t="s">
        <v>2891</v>
      </c>
      <c r="C323" s="219" t="s">
        <v>58</v>
      </c>
      <c r="D323" t="s">
        <v>3149</v>
      </c>
      <c r="F323" t="str">
        <f>IFERROR(VLOOKUP(B323,'Scheme Master'!A:B,2,0),"Discontinued")</f>
        <v>Debt</v>
      </c>
      <c r="G323" t="str">
        <f>IFERROR(VLOOKUP(B323,'Scheme Master'!A:G,4,0),"Discontinued")</f>
        <v>LT</v>
      </c>
    </row>
    <row r="324" spans="1:7">
      <c r="A324" s="250" t="s">
        <v>3464</v>
      </c>
      <c r="B324" s="252" t="s">
        <v>2967</v>
      </c>
      <c r="C324" t="s">
        <v>1971</v>
      </c>
      <c r="D324" t="s">
        <v>3543</v>
      </c>
      <c r="F324" t="str">
        <f>IFERROR(VLOOKUP(B324,'Scheme Master'!A:B,2,0),"Discontinued")</f>
        <v>Discontinued</v>
      </c>
      <c r="G324" t="str">
        <f>IFERROR(VLOOKUP(B324,'Scheme Master'!A:G,4,0),"Discontinued")</f>
        <v>Discontinued</v>
      </c>
    </row>
    <row r="325" spans="1:7">
      <c r="A325" s="250" t="s">
        <v>3468</v>
      </c>
      <c r="B325" s="252" t="s">
        <v>2891</v>
      </c>
      <c r="C325" t="s">
        <v>1954</v>
      </c>
      <c r="D325" t="s">
        <v>3145</v>
      </c>
      <c r="F325" t="str">
        <f>IFERROR(VLOOKUP(B325,'Scheme Master'!A:B,2,0),"Discontinued")</f>
        <v>Debt</v>
      </c>
      <c r="G325" t="str">
        <f>IFERROR(VLOOKUP(B325,'Scheme Master'!A:G,4,0),"Discontinued")</f>
        <v>LT</v>
      </c>
    </row>
    <row r="326" spans="1:7">
      <c r="A326" s="250" t="s">
        <v>3463</v>
      </c>
      <c r="B326" s="252" t="s">
        <v>2967</v>
      </c>
      <c r="C326" t="s">
        <v>1954</v>
      </c>
      <c r="D326" t="s">
        <v>3543</v>
      </c>
      <c r="F326" t="str">
        <f>IFERROR(VLOOKUP(B326,'Scheme Master'!A:B,2,0),"Discontinued")</f>
        <v>Discontinued</v>
      </c>
      <c r="G326" t="str">
        <f>IFERROR(VLOOKUP(B326,'Scheme Master'!A:G,4,0),"Discontinued")</f>
        <v>Discontinued</v>
      </c>
    </row>
    <row r="327" spans="1:7">
      <c r="A327" s="250" t="s">
        <v>3463</v>
      </c>
      <c r="B327" s="252" t="s">
        <v>2967</v>
      </c>
      <c r="C327" t="s">
        <v>1954</v>
      </c>
      <c r="D327" t="s">
        <v>3543</v>
      </c>
      <c r="F327" t="str">
        <f>IFERROR(VLOOKUP(B327,'Scheme Master'!A:B,2,0),"Discontinued")</f>
        <v>Discontinued</v>
      </c>
      <c r="G327" t="str">
        <f>IFERROR(VLOOKUP(B327,'Scheme Master'!A:G,4,0),"Discontinued")</f>
        <v>Discontinued</v>
      </c>
    </row>
    <row r="328" spans="1:7">
      <c r="A328" s="250" t="s">
        <v>3466</v>
      </c>
      <c r="B328" s="252" t="s">
        <v>2964</v>
      </c>
      <c r="C328" t="s">
        <v>1954</v>
      </c>
      <c r="D328" t="s">
        <v>3543</v>
      </c>
      <c r="F328" t="str">
        <f>IFERROR(VLOOKUP(B328,'Scheme Master'!A:B,2,0),"Discontinued")</f>
        <v>Discontinued</v>
      </c>
      <c r="G328" t="str">
        <f>IFERROR(VLOOKUP(B328,'Scheme Master'!A:G,4,0),"Discontinued")</f>
        <v>Discontinued</v>
      </c>
    </row>
    <row r="329" spans="1:7">
      <c r="A329" s="250" t="s">
        <v>483</v>
      </c>
      <c r="B329" s="252" t="s">
        <v>1940</v>
      </c>
      <c r="C329" t="s">
        <v>67</v>
      </c>
      <c r="D329" t="s">
        <v>3076</v>
      </c>
      <c r="F329" t="str">
        <f>IFERROR(VLOOKUP(B329,'Scheme Master'!A:B,2,0),"Discontinued")</f>
        <v>Debt</v>
      </c>
      <c r="G329" t="str">
        <f>IFERROR(VLOOKUP(B329,'Scheme Master'!A:G,4,0),"Discontinued")</f>
        <v>HSBC</v>
      </c>
    </row>
    <row r="330" spans="1:7">
      <c r="A330" s="250" t="s">
        <v>1161</v>
      </c>
      <c r="B330" s="252" t="s">
        <v>1953</v>
      </c>
      <c r="C330" t="s">
        <v>1954</v>
      </c>
      <c r="D330" t="s">
        <v>3062</v>
      </c>
      <c r="F330" t="str">
        <f>IFERROR(VLOOKUP(B330,'Scheme Master'!A:B,2,0),"Discontinued")</f>
        <v>Debt</v>
      </c>
      <c r="G330" t="str">
        <f>IFERROR(VLOOKUP(B330,'Scheme Master'!A:G,4,0),"Discontinued")</f>
        <v>HSBC</v>
      </c>
    </row>
    <row r="331" spans="1:7">
      <c r="A331" s="250" t="s">
        <v>3465</v>
      </c>
      <c r="B331" s="252" t="s">
        <v>2891</v>
      </c>
      <c r="C331" s="219" t="s">
        <v>58</v>
      </c>
      <c r="D331" t="s">
        <v>3149</v>
      </c>
      <c r="F331" t="str">
        <f>IFERROR(VLOOKUP(B331,'Scheme Master'!A:B,2,0),"Discontinued")</f>
        <v>Debt</v>
      </c>
      <c r="G331" t="str">
        <f>IFERROR(VLOOKUP(B331,'Scheme Master'!A:G,4,0),"Discontinued")</f>
        <v>LT</v>
      </c>
    </row>
    <row r="332" spans="1:7">
      <c r="A332" s="53">
        <v>125</v>
      </c>
      <c r="B332" s="252" t="s">
        <v>2899</v>
      </c>
      <c r="C332" s="219" t="s">
        <v>58</v>
      </c>
      <c r="D332" t="s">
        <v>3100</v>
      </c>
      <c r="F332" t="str">
        <f>IFERROR(VLOOKUP(B332,'Scheme Master'!A:B,2,0),"Discontinued")</f>
        <v>Debt</v>
      </c>
      <c r="G332" t="str">
        <f>IFERROR(VLOOKUP(B332,'Scheme Master'!A:G,4,0),"Discontinued")</f>
        <v>LT</v>
      </c>
    </row>
    <row r="333" spans="1:7">
      <c r="A333" s="250" t="s">
        <v>3462</v>
      </c>
      <c r="B333" s="252" t="s">
        <v>2899</v>
      </c>
      <c r="C333" t="s">
        <v>1954</v>
      </c>
      <c r="D333" t="s">
        <v>3096</v>
      </c>
      <c r="F333" t="str">
        <f>IFERROR(VLOOKUP(B333,'Scheme Master'!A:B,2,0),"Discontinued")</f>
        <v>Debt</v>
      </c>
      <c r="G333" t="str">
        <f>IFERROR(VLOOKUP(B333,'Scheme Master'!A:G,4,0),"Discontinued")</f>
        <v>LT</v>
      </c>
    </row>
    <row r="334" spans="1:7">
      <c r="A334" s="250" t="s">
        <v>3462</v>
      </c>
      <c r="B334" s="252" t="s">
        <v>2899</v>
      </c>
      <c r="C334" t="s">
        <v>1954</v>
      </c>
      <c r="D334" t="s">
        <v>3096</v>
      </c>
      <c r="F334" t="str">
        <f>IFERROR(VLOOKUP(B334,'Scheme Master'!A:B,2,0),"Discontinued")</f>
        <v>Debt</v>
      </c>
      <c r="G334" t="str">
        <f>IFERROR(VLOOKUP(B334,'Scheme Master'!A:G,4,0),"Discontinued")</f>
        <v>LT</v>
      </c>
    </row>
    <row r="335" spans="1:7">
      <c r="A335" s="250" t="s">
        <v>3466</v>
      </c>
      <c r="B335" s="252" t="s">
        <v>2964</v>
      </c>
      <c r="C335" t="s">
        <v>1954</v>
      </c>
      <c r="D335" t="s">
        <v>3543</v>
      </c>
      <c r="F335" t="str">
        <f>IFERROR(VLOOKUP(B335,'Scheme Master'!A:B,2,0),"Discontinued")</f>
        <v>Discontinued</v>
      </c>
      <c r="G335" t="str">
        <f>IFERROR(VLOOKUP(B335,'Scheme Master'!A:G,4,0),"Discontinued")</f>
        <v>Discontinued</v>
      </c>
    </row>
    <row r="336" spans="1:7">
      <c r="A336" s="250" t="s">
        <v>483</v>
      </c>
      <c r="B336" s="252" t="s">
        <v>1940</v>
      </c>
      <c r="C336" t="s">
        <v>67</v>
      </c>
      <c r="D336" t="s">
        <v>3076</v>
      </c>
      <c r="F336" t="str">
        <f>IFERROR(VLOOKUP(B336,'Scheme Master'!A:B,2,0),"Discontinued")</f>
        <v>Debt</v>
      </c>
      <c r="G336" t="str">
        <f>IFERROR(VLOOKUP(B336,'Scheme Master'!A:G,4,0),"Discontinued")</f>
        <v>HSBC</v>
      </c>
    </row>
    <row r="337" spans="1:7">
      <c r="A337" s="250" t="s">
        <v>474</v>
      </c>
      <c r="B337" s="252" t="s">
        <v>1940</v>
      </c>
      <c r="C337" s="290" t="s">
        <v>1971</v>
      </c>
      <c r="D337" s="290" t="s">
        <v>3077</v>
      </c>
      <c r="F337" t="str">
        <f>IFERROR(VLOOKUP(B337,'Scheme Master'!A:B,2,0),"Discontinued")</f>
        <v>Debt</v>
      </c>
      <c r="G337" t="str">
        <f>IFERROR(VLOOKUP(B337,'Scheme Master'!A:G,4,0),"Discontinued")</f>
        <v>HSBC</v>
      </c>
    </row>
    <row r="338" spans="1:7">
      <c r="A338" s="250" t="s">
        <v>474</v>
      </c>
      <c r="B338" s="252" t="s">
        <v>1940</v>
      </c>
      <c r="C338" s="290" t="s">
        <v>1971</v>
      </c>
      <c r="D338" s="290" t="s">
        <v>3077</v>
      </c>
      <c r="F338" t="str">
        <f>IFERROR(VLOOKUP(B338,'Scheme Master'!A:B,2,0),"Discontinued")</f>
        <v>Debt</v>
      </c>
      <c r="G338" t="str">
        <f>IFERROR(VLOOKUP(B338,'Scheme Master'!A:G,4,0),"Discontinued")</f>
        <v>HSBC</v>
      </c>
    </row>
    <row r="339" spans="1:7">
      <c r="A339" s="250" t="s">
        <v>1161</v>
      </c>
      <c r="B339" s="252" t="s">
        <v>1953</v>
      </c>
      <c r="C339" t="s">
        <v>1954</v>
      </c>
      <c r="D339" t="s">
        <v>3062</v>
      </c>
      <c r="F339" t="str">
        <f>IFERROR(VLOOKUP(B339,'Scheme Master'!A:B,2,0),"Discontinued")</f>
        <v>Debt</v>
      </c>
      <c r="G339" t="str">
        <f>IFERROR(VLOOKUP(B339,'Scheme Master'!A:G,4,0),"Discontinued")</f>
        <v>HSBC</v>
      </c>
    </row>
    <row r="340" spans="1:7">
      <c r="A340" s="250" t="s">
        <v>3462</v>
      </c>
      <c r="B340" s="252" t="s">
        <v>2899</v>
      </c>
      <c r="C340" t="s">
        <v>1954</v>
      </c>
      <c r="D340" t="s">
        <v>3096</v>
      </c>
      <c r="F340" t="str">
        <f>IFERROR(VLOOKUP(B340,'Scheme Master'!A:B,2,0),"Discontinued")</f>
        <v>Debt</v>
      </c>
      <c r="G340" t="str">
        <f>IFERROR(VLOOKUP(B340,'Scheme Master'!A:G,4,0),"Discontinued")</f>
        <v>LT</v>
      </c>
    </row>
    <row r="341" spans="1:7">
      <c r="A341" s="250" t="s">
        <v>3469</v>
      </c>
      <c r="B341" s="252" t="s">
        <v>2966</v>
      </c>
      <c r="C341" t="s">
        <v>1954</v>
      </c>
      <c r="D341" t="s">
        <v>3543</v>
      </c>
      <c r="F341" t="str">
        <f>IFERROR(VLOOKUP(B341,'Scheme Master'!A:B,2,0),"Discontinued")</f>
        <v>Discontinued</v>
      </c>
      <c r="G341" t="str">
        <f>IFERROR(VLOOKUP(B341,'Scheme Master'!A:G,4,0),"Discontinued")</f>
        <v>Discontinued</v>
      </c>
    </row>
    <row r="342" spans="1:7">
      <c r="A342" s="250" t="s">
        <v>477</v>
      </c>
      <c r="B342" s="252" t="s">
        <v>1940</v>
      </c>
      <c r="C342" t="s">
        <v>1954</v>
      </c>
      <c r="D342" t="s">
        <v>3071</v>
      </c>
      <c r="F342" t="str">
        <f>IFERROR(VLOOKUP(B342,'Scheme Master'!A:B,2,0),"Discontinued")</f>
        <v>Debt</v>
      </c>
      <c r="G342" t="str">
        <f>IFERROR(VLOOKUP(B342,'Scheme Master'!A:G,4,0),"Discontinued")</f>
        <v>HSBC</v>
      </c>
    </row>
    <row r="343" spans="1:7">
      <c r="A343" s="250" t="s">
        <v>474</v>
      </c>
      <c r="B343" s="252" t="s">
        <v>1940</v>
      </c>
      <c r="C343" s="290" t="s">
        <v>1971</v>
      </c>
      <c r="D343" s="290" t="s">
        <v>3077</v>
      </c>
      <c r="F343" t="str">
        <f>IFERROR(VLOOKUP(B343,'Scheme Master'!A:B,2,0),"Discontinued")</f>
        <v>Debt</v>
      </c>
      <c r="G343" t="str">
        <f>IFERROR(VLOOKUP(B343,'Scheme Master'!A:G,4,0),"Discontinued")</f>
        <v>HSBC</v>
      </c>
    </row>
    <row r="344" spans="1:7">
      <c r="A344" s="250" t="s">
        <v>474</v>
      </c>
      <c r="B344" s="252" t="s">
        <v>1940</v>
      </c>
      <c r="C344" s="290" t="s">
        <v>1971</v>
      </c>
      <c r="D344" s="290" t="s">
        <v>3077</v>
      </c>
      <c r="F344" t="str">
        <f>IFERROR(VLOOKUP(B344,'Scheme Master'!A:B,2,0),"Discontinued")</f>
        <v>Debt</v>
      </c>
      <c r="G344" t="str">
        <f>IFERROR(VLOOKUP(B344,'Scheme Master'!A:G,4,0),"Discontinued")</f>
        <v>HSBC</v>
      </c>
    </row>
    <row r="345" spans="1:7">
      <c r="A345" s="250" t="s">
        <v>474</v>
      </c>
      <c r="B345" s="252" t="s">
        <v>1940</v>
      </c>
      <c r="C345" s="290" t="s">
        <v>1971</v>
      </c>
      <c r="D345" s="290" t="s">
        <v>3077</v>
      </c>
      <c r="F345" t="str">
        <f>IFERROR(VLOOKUP(B345,'Scheme Master'!A:B,2,0),"Discontinued")</f>
        <v>Debt</v>
      </c>
      <c r="G345" t="str">
        <f>IFERROR(VLOOKUP(B345,'Scheme Master'!A:G,4,0),"Discontinued")</f>
        <v>HSBC</v>
      </c>
    </row>
    <row r="346" spans="1:7">
      <c r="A346" s="250" t="s">
        <v>474</v>
      </c>
      <c r="B346" s="252" t="s">
        <v>1940</v>
      </c>
      <c r="C346" s="290" t="s">
        <v>1971</v>
      </c>
      <c r="D346" s="290" t="s">
        <v>3077</v>
      </c>
      <c r="F346" t="str">
        <f>IFERROR(VLOOKUP(B346,'Scheme Master'!A:B,2,0),"Discontinued")</f>
        <v>Debt</v>
      </c>
      <c r="G346" t="str">
        <f>IFERROR(VLOOKUP(B346,'Scheme Master'!A:G,4,0),"Discontinued")</f>
        <v>HSBC</v>
      </c>
    </row>
    <row r="347" spans="1:7">
      <c r="A347" s="250" t="s">
        <v>1157</v>
      </c>
      <c r="B347" s="252" t="s">
        <v>1953</v>
      </c>
      <c r="C347" t="s">
        <v>58</v>
      </c>
      <c r="D347" t="s">
        <v>3066</v>
      </c>
      <c r="F347" t="str">
        <f>IFERROR(VLOOKUP(B347,'Scheme Master'!A:B,2,0),"Discontinued")</f>
        <v>Debt</v>
      </c>
      <c r="G347" t="str">
        <f>IFERROR(VLOOKUP(B347,'Scheme Master'!A:G,4,0),"Discontinued")</f>
        <v>HSBC</v>
      </c>
    </row>
    <row r="348" spans="1:7">
      <c r="A348" s="250" t="s">
        <v>1161</v>
      </c>
      <c r="B348" s="252" t="s">
        <v>1953</v>
      </c>
      <c r="C348" t="s">
        <v>1954</v>
      </c>
      <c r="D348" t="s">
        <v>3062</v>
      </c>
      <c r="F348" t="str">
        <f>IFERROR(VLOOKUP(B348,'Scheme Master'!A:B,2,0),"Discontinued")</f>
        <v>Debt</v>
      </c>
      <c r="G348" t="str">
        <f>IFERROR(VLOOKUP(B348,'Scheme Master'!A:G,4,0),"Discontinued")</f>
        <v>HSBC</v>
      </c>
    </row>
    <row r="349" spans="1:7">
      <c r="A349" s="53">
        <v>125</v>
      </c>
      <c r="B349" s="252" t="s">
        <v>2899</v>
      </c>
      <c r="C349" s="219" t="s">
        <v>58</v>
      </c>
      <c r="D349" t="s">
        <v>3100</v>
      </c>
      <c r="F349" t="str">
        <f>IFERROR(VLOOKUP(B349,'Scheme Master'!A:B,2,0),"Discontinued")</f>
        <v>Debt</v>
      </c>
      <c r="G349" t="str">
        <f>IFERROR(VLOOKUP(B349,'Scheme Master'!A:G,4,0),"Discontinued")</f>
        <v>LT</v>
      </c>
    </row>
    <row r="350" spans="1:7">
      <c r="A350" s="53">
        <v>125</v>
      </c>
      <c r="B350" s="252" t="s">
        <v>2899</v>
      </c>
      <c r="C350" s="219" t="s">
        <v>58</v>
      </c>
      <c r="D350" t="s">
        <v>3100</v>
      </c>
      <c r="F350" t="str">
        <f>IFERROR(VLOOKUP(B350,'Scheme Master'!A:B,2,0),"Discontinued")</f>
        <v>Debt</v>
      </c>
      <c r="G350" t="str">
        <f>IFERROR(VLOOKUP(B350,'Scheme Master'!A:G,4,0),"Discontinued")</f>
        <v>LT</v>
      </c>
    </row>
    <row r="351" spans="1:7">
      <c r="A351" s="250" t="s">
        <v>3469</v>
      </c>
      <c r="B351" s="252" t="s">
        <v>2966</v>
      </c>
      <c r="C351" t="s">
        <v>1954</v>
      </c>
      <c r="D351" t="s">
        <v>3543</v>
      </c>
      <c r="F351" t="str">
        <f>IFERROR(VLOOKUP(B351,'Scheme Master'!A:B,2,0),"Discontinued")</f>
        <v>Discontinued</v>
      </c>
      <c r="G351" t="str">
        <f>IFERROR(VLOOKUP(B351,'Scheme Master'!A:G,4,0),"Discontinued")</f>
        <v>Discontinued</v>
      </c>
    </row>
    <row r="352" spans="1:7">
      <c r="A352" s="250" t="s">
        <v>3463</v>
      </c>
      <c r="B352" s="252" t="s">
        <v>2967</v>
      </c>
      <c r="C352" t="s">
        <v>1954</v>
      </c>
      <c r="D352" t="s">
        <v>3543</v>
      </c>
      <c r="F352" t="str">
        <f>IFERROR(VLOOKUP(B352,'Scheme Master'!A:B,2,0),"Discontinued")</f>
        <v>Discontinued</v>
      </c>
      <c r="G352" t="str">
        <f>IFERROR(VLOOKUP(B352,'Scheme Master'!A:G,4,0),"Discontinued")</f>
        <v>Discontinued</v>
      </c>
    </row>
    <row r="353" spans="1:7">
      <c r="A353" s="250" t="s">
        <v>477</v>
      </c>
      <c r="B353" s="252" t="s">
        <v>1940</v>
      </c>
      <c r="C353" t="s">
        <v>1954</v>
      </c>
      <c r="D353" t="s">
        <v>3071</v>
      </c>
      <c r="F353" t="str">
        <f>IFERROR(VLOOKUP(B353,'Scheme Master'!A:B,2,0),"Discontinued")</f>
        <v>Debt</v>
      </c>
      <c r="G353" t="str">
        <f>IFERROR(VLOOKUP(B353,'Scheme Master'!A:G,4,0),"Discontinued")</f>
        <v>HSBC</v>
      </c>
    </row>
    <row r="354" spans="1:7">
      <c r="A354" s="250" t="s">
        <v>477</v>
      </c>
      <c r="B354" s="252" t="s">
        <v>1940</v>
      </c>
      <c r="C354" t="s">
        <v>1954</v>
      </c>
      <c r="D354" t="s">
        <v>3071</v>
      </c>
      <c r="F354" t="str">
        <f>IFERROR(VLOOKUP(B354,'Scheme Master'!A:B,2,0),"Discontinued")</f>
        <v>Debt</v>
      </c>
      <c r="G354" t="str">
        <f>IFERROR(VLOOKUP(B354,'Scheme Master'!A:G,4,0),"Discontinued")</f>
        <v>HSBC</v>
      </c>
    </row>
    <row r="355" spans="1:7">
      <c r="A355" s="250" t="s">
        <v>362</v>
      </c>
      <c r="B355" s="252" t="s">
        <v>1956</v>
      </c>
      <c r="C355" t="s">
        <v>58</v>
      </c>
      <c r="D355" t="s">
        <v>3543</v>
      </c>
      <c r="F355" t="str">
        <f>IFERROR(VLOOKUP(B355,'Scheme Master'!A:B,2,0),"Discontinued")</f>
        <v>Discontinued</v>
      </c>
      <c r="G355" t="str">
        <f>IFERROR(VLOOKUP(B355,'Scheme Master'!A:G,4,0),"Discontinued")</f>
        <v>Discontinued</v>
      </c>
    </row>
    <row r="356" spans="1:7">
      <c r="A356" s="250" t="s">
        <v>1348</v>
      </c>
      <c r="B356" s="252" t="s">
        <v>1945</v>
      </c>
      <c r="C356" t="s">
        <v>1954</v>
      </c>
      <c r="D356" t="s">
        <v>3082</v>
      </c>
      <c r="F356" t="str">
        <f>IFERROR(VLOOKUP(B356,'Scheme Master'!A:B,2,0),"Discontinued")</f>
        <v>Debt</v>
      </c>
      <c r="G356" t="str">
        <f>IFERROR(VLOOKUP(B356,'Scheme Master'!A:G,4,0),"Discontinued")</f>
        <v>HSBC</v>
      </c>
    </row>
    <row r="357" spans="1:7">
      <c r="A357" s="250" t="s">
        <v>1157</v>
      </c>
      <c r="B357" s="252" t="s">
        <v>1953</v>
      </c>
      <c r="C357" t="s">
        <v>58</v>
      </c>
      <c r="D357" t="s">
        <v>3066</v>
      </c>
      <c r="F357" t="str">
        <f>IFERROR(VLOOKUP(B357,'Scheme Master'!A:B,2,0),"Discontinued")</f>
        <v>Debt</v>
      </c>
      <c r="G357" t="str">
        <f>IFERROR(VLOOKUP(B357,'Scheme Master'!A:G,4,0),"Discontinued")</f>
        <v>HSBC</v>
      </c>
    </row>
    <row r="358" spans="1:7">
      <c r="A358" s="250" t="s">
        <v>362</v>
      </c>
      <c r="B358" s="252" t="s">
        <v>1956</v>
      </c>
      <c r="C358" t="s">
        <v>58</v>
      </c>
      <c r="D358" t="s">
        <v>3543</v>
      </c>
      <c r="F358" t="str">
        <f>IFERROR(VLOOKUP(B358,'Scheme Master'!A:B,2,0),"Discontinued")</f>
        <v>Discontinued</v>
      </c>
      <c r="G358" t="str">
        <f>IFERROR(VLOOKUP(B358,'Scheme Master'!A:G,4,0),"Discontinued")</f>
        <v>Discontinued</v>
      </c>
    </row>
    <row r="359" spans="1:7">
      <c r="A359" s="250" t="s">
        <v>483</v>
      </c>
      <c r="B359" s="252" t="s">
        <v>1940</v>
      </c>
      <c r="C359" t="s">
        <v>67</v>
      </c>
      <c r="D359" t="s">
        <v>3076</v>
      </c>
      <c r="F359" t="str">
        <f>IFERROR(VLOOKUP(B359,'Scheme Master'!A:B,2,0),"Discontinued")</f>
        <v>Debt</v>
      </c>
      <c r="G359" t="str">
        <f>IFERROR(VLOOKUP(B359,'Scheme Master'!A:G,4,0),"Discontinued")</f>
        <v>HSBC</v>
      </c>
    </row>
    <row r="360" spans="1:7">
      <c r="A360" s="250" t="s">
        <v>483</v>
      </c>
      <c r="B360" s="252" t="s">
        <v>1940</v>
      </c>
      <c r="C360" t="s">
        <v>67</v>
      </c>
      <c r="D360" t="s">
        <v>3076</v>
      </c>
      <c r="F360" t="str">
        <f>IFERROR(VLOOKUP(B360,'Scheme Master'!A:B,2,0),"Discontinued")</f>
        <v>Debt</v>
      </c>
      <c r="G360" t="str">
        <f>IFERROR(VLOOKUP(B360,'Scheme Master'!A:G,4,0),"Discontinued")</f>
        <v>HSBC</v>
      </c>
    </row>
    <row r="361" spans="1:7">
      <c r="A361" s="250" t="s">
        <v>483</v>
      </c>
      <c r="B361" s="252" t="s">
        <v>1940</v>
      </c>
      <c r="C361" t="s">
        <v>67</v>
      </c>
      <c r="D361" t="s">
        <v>3076</v>
      </c>
      <c r="F361" t="str">
        <f>IFERROR(VLOOKUP(B361,'Scheme Master'!A:B,2,0),"Discontinued")</f>
        <v>Debt</v>
      </c>
      <c r="G361" t="str">
        <f>IFERROR(VLOOKUP(B361,'Scheme Master'!A:G,4,0),"Discontinued")</f>
        <v>HSBC</v>
      </c>
    </row>
    <row r="362" spans="1:7">
      <c r="A362" s="250" t="s">
        <v>1343</v>
      </c>
      <c r="B362" s="252" t="s">
        <v>1945</v>
      </c>
      <c r="C362" t="s">
        <v>58</v>
      </c>
      <c r="D362" t="s">
        <v>3086</v>
      </c>
      <c r="F362" t="str">
        <f>IFERROR(VLOOKUP(B362,'Scheme Master'!A:B,2,0),"Discontinued")</f>
        <v>Debt</v>
      </c>
      <c r="G362" t="str">
        <f>IFERROR(VLOOKUP(B362,'Scheme Master'!A:G,4,0),"Discontinued")</f>
        <v>HSBC</v>
      </c>
    </row>
    <row r="363" spans="1:7">
      <c r="A363" s="250" t="s">
        <v>1161</v>
      </c>
      <c r="B363" s="252" t="s">
        <v>1953</v>
      </c>
      <c r="C363" t="s">
        <v>1954</v>
      </c>
      <c r="D363" t="s">
        <v>3062</v>
      </c>
      <c r="F363" t="str">
        <f>IFERROR(VLOOKUP(B363,'Scheme Master'!A:B,2,0),"Discontinued")</f>
        <v>Debt</v>
      </c>
      <c r="G363" t="str">
        <f>IFERROR(VLOOKUP(B363,'Scheme Master'!A:G,4,0),"Discontinued")</f>
        <v>HSBC</v>
      </c>
    </row>
    <row r="364" spans="1:7">
      <c r="A364" s="250" t="s">
        <v>1161</v>
      </c>
      <c r="B364" s="252" t="s">
        <v>1953</v>
      </c>
      <c r="C364" t="s">
        <v>1954</v>
      </c>
      <c r="D364" t="s">
        <v>3062</v>
      </c>
      <c r="F364" t="str">
        <f>IFERROR(VLOOKUP(B364,'Scheme Master'!A:B,2,0),"Discontinued")</f>
        <v>Debt</v>
      </c>
      <c r="G364" t="str">
        <f>IFERROR(VLOOKUP(B364,'Scheme Master'!A:G,4,0),"Discontinued")</f>
        <v>HSBC</v>
      </c>
    </row>
    <row r="365" spans="1:7">
      <c r="A365" s="250" t="s">
        <v>1343</v>
      </c>
      <c r="B365" s="252" t="s">
        <v>1945</v>
      </c>
      <c r="C365" t="s">
        <v>58</v>
      </c>
      <c r="D365" t="s">
        <v>3086</v>
      </c>
      <c r="F365" t="str">
        <f>IFERROR(VLOOKUP(B365,'Scheme Master'!A:B,2,0),"Discontinued")</f>
        <v>Debt</v>
      </c>
      <c r="G365" t="str">
        <f>IFERROR(VLOOKUP(B365,'Scheme Master'!A:G,4,0),"Discontinued")</f>
        <v>HSBC</v>
      </c>
    </row>
    <row r="366" spans="1:7">
      <c r="A366" s="250" t="s">
        <v>474</v>
      </c>
      <c r="B366" s="252" t="s">
        <v>1940</v>
      </c>
      <c r="C366" s="290" t="s">
        <v>1971</v>
      </c>
      <c r="D366" s="290" t="s">
        <v>3077</v>
      </c>
      <c r="F366" t="str">
        <f>IFERROR(VLOOKUP(B366,'Scheme Master'!A:B,2,0),"Discontinued")</f>
        <v>Debt</v>
      </c>
      <c r="G366" t="str">
        <f>IFERROR(VLOOKUP(B366,'Scheme Master'!A:G,4,0),"Discontinued")</f>
        <v>HSBC</v>
      </c>
    </row>
    <row r="367" spans="1:7">
      <c r="A367" s="250" t="s">
        <v>474</v>
      </c>
      <c r="B367" s="252" t="s">
        <v>1940</v>
      </c>
      <c r="C367" s="290" t="s">
        <v>1971</v>
      </c>
      <c r="D367" s="290" t="s">
        <v>3077</v>
      </c>
      <c r="F367" t="str">
        <f>IFERROR(VLOOKUP(B367,'Scheme Master'!A:B,2,0),"Discontinued")</f>
        <v>Debt</v>
      </c>
      <c r="G367" t="str">
        <f>IFERROR(VLOOKUP(B367,'Scheme Master'!A:G,4,0),"Discontinued")</f>
        <v>HSBC</v>
      </c>
    </row>
    <row r="368" spans="1:7">
      <c r="A368" s="250" t="s">
        <v>1161</v>
      </c>
      <c r="B368" s="252" t="s">
        <v>1953</v>
      </c>
      <c r="C368" t="s">
        <v>1954</v>
      </c>
      <c r="D368" t="s">
        <v>3062</v>
      </c>
      <c r="F368" t="str">
        <f>IFERROR(VLOOKUP(B368,'Scheme Master'!A:B,2,0),"Discontinued")</f>
        <v>Debt</v>
      </c>
      <c r="G368" t="str">
        <f>IFERROR(VLOOKUP(B368,'Scheme Master'!A:G,4,0),"Discontinued")</f>
        <v>HSBC</v>
      </c>
    </row>
    <row r="369" spans="1:7">
      <c r="A369" s="250" t="s">
        <v>1161</v>
      </c>
      <c r="B369" s="252" t="s">
        <v>1953</v>
      </c>
      <c r="C369" t="s">
        <v>1954</v>
      </c>
      <c r="D369" t="s">
        <v>3062</v>
      </c>
      <c r="F369" t="str">
        <f>IFERROR(VLOOKUP(B369,'Scheme Master'!A:B,2,0),"Discontinued")</f>
        <v>Debt</v>
      </c>
      <c r="G369" t="str">
        <f>IFERROR(VLOOKUP(B369,'Scheme Master'!A:G,4,0),"Discontinued")</f>
        <v>HSBC</v>
      </c>
    </row>
    <row r="370" spans="1:7">
      <c r="A370" s="250" t="s">
        <v>3462</v>
      </c>
      <c r="B370" s="252" t="s">
        <v>2899</v>
      </c>
      <c r="C370" t="s">
        <v>1954</v>
      </c>
      <c r="D370" t="s">
        <v>3096</v>
      </c>
      <c r="F370" t="str">
        <f>IFERROR(VLOOKUP(B370,'Scheme Master'!A:B,2,0),"Discontinued")</f>
        <v>Debt</v>
      </c>
      <c r="G370" t="str">
        <f>IFERROR(VLOOKUP(B370,'Scheme Master'!A:G,4,0),"Discontinued")</f>
        <v>LT</v>
      </c>
    </row>
    <row r="371" spans="1:7">
      <c r="A371" s="250" t="s">
        <v>1348</v>
      </c>
      <c r="B371" s="252" t="s">
        <v>1945</v>
      </c>
      <c r="C371" t="s">
        <v>1954</v>
      </c>
      <c r="D371" t="s">
        <v>3082</v>
      </c>
      <c r="F371" t="str">
        <f>IFERROR(VLOOKUP(B371,'Scheme Master'!A:B,2,0),"Discontinued")</f>
        <v>Debt</v>
      </c>
      <c r="G371" t="str">
        <f>IFERROR(VLOOKUP(B371,'Scheme Master'!A:G,4,0),"Discontinued")</f>
        <v>HSBC</v>
      </c>
    </row>
    <row r="372" spans="1:7">
      <c r="A372" s="250" t="s">
        <v>1348</v>
      </c>
      <c r="B372" s="252" t="s">
        <v>1945</v>
      </c>
      <c r="C372" t="s">
        <v>1954</v>
      </c>
      <c r="D372" t="s">
        <v>3082</v>
      </c>
      <c r="F372" t="str">
        <f>IFERROR(VLOOKUP(B372,'Scheme Master'!A:B,2,0),"Discontinued")</f>
        <v>Debt</v>
      </c>
      <c r="G372" t="str">
        <f>IFERROR(VLOOKUP(B372,'Scheme Master'!A:G,4,0),"Discontinued")</f>
        <v>HSBC</v>
      </c>
    </row>
    <row r="373" spans="1:7">
      <c r="A373" s="250" t="s">
        <v>1157</v>
      </c>
      <c r="B373" s="252" t="s">
        <v>1953</v>
      </c>
      <c r="C373" t="s">
        <v>58</v>
      </c>
      <c r="D373" t="s">
        <v>3066</v>
      </c>
      <c r="F373" t="str">
        <f>IFERROR(VLOOKUP(B373,'Scheme Master'!A:B,2,0),"Discontinued")</f>
        <v>Debt</v>
      </c>
      <c r="G373" t="str">
        <f>IFERROR(VLOOKUP(B373,'Scheme Master'!A:G,4,0),"Discontinued")</f>
        <v>HSBC</v>
      </c>
    </row>
    <row r="374" spans="1:7">
      <c r="A374" s="250" t="s">
        <v>1161</v>
      </c>
      <c r="B374" s="252" t="s">
        <v>1953</v>
      </c>
      <c r="C374" t="s">
        <v>1954</v>
      </c>
      <c r="D374" t="s">
        <v>3062</v>
      </c>
      <c r="F374" t="str">
        <f>IFERROR(VLOOKUP(B374,'Scheme Master'!A:B,2,0),"Discontinued")</f>
        <v>Debt</v>
      </c>
      <c r="G374" t="str">
        <f>IFERROR(VLOOKUP(B374,'Scheme Master'!A:G,4,0),"Discontinued")</f>
        <v>HSBC</v>
      </c>
    </row>
    <row r="375" spans="1:7">
      <c r="A375" s="250" t="s">
        <v>1161</v>
      </c>
      <c r="B375" s="252" t="s">
        <v>1953</v>
      </c>
      <c r="C375" t="s">
        <v>1954</v>
      </c>
      <c r="D375" t="s">
        <v>3062</v>
      </c>
      <c r="F375" t="str">
        <f>IFERROR(VLOOKUP(B375,'Scheme Master'!A:B,2,0),"Discontinued")</f>
        <v>Debt</v>
      </c>
      <c r="G375" t="str">
        <f>IFERROR(VLOOKUP(B375,'Scheme Master'!A:G,4,0),"Discontinued")</f>
        <v>HSBC</v>
      </c>
    </row>
    <row r="376" spans="1:7">
      <c r="A376" s="250" t="s">
        <v>3466</v>
      </c>
      <c r="B376" s="252" t="s">
        <v>2964</v>
      </c>
      <c r="C376" t="s">
        <v>1954</v>
      </c>
      <c r="D376" t="s">
        <v>3543</v>
      </c>
      <c r="F376" t="str">
        <f>IFERROR(VLOOKUP(B376,'Scheme Master'!A:B,2,0),"Discontinued")</f>
        <v>Discontinued</v>
      </c>
      <c r="G376" t="str">
        <f>IFERROR(VLOOKUP(B376,'Scheme Master'!A:G,4,0),"Discontinued")</f>
        <v>Discontinued</v>
      </c>
    </row>
    <row r="377" spans="1:7">
      <c r="A377" s="250" t="s">
        <v>3467</v>
      </c>
      <c r="B377" s="252" t="s">
        <v>2964</v>
      </c>
      <c r="C377" t="s">
        <v>1971</v>
      </c>
      <c r="D377" t="s">
        <v>3543</v>
      </c>
      <c r="F377" t="str">
        <f>IFERROR(VLOOKUP(B377,'Scheme Master'!A:B,2,0),"Discontinued")</f>
        <v>Discontinued</v>
      </c>
      <c r="G377" t="str">
        <f>IFERROR(VLOOKUP(B377,'Scheme Master'!A:G,4,0),"Discontinued")</f>
        <v>Discontinued</v>
      </c>
    </row>
    <row r="378" spans="1:7">
      <c r="A378" s="250" t="s">
        <v>483</v>
      </c>
      <c r="B378" s="252" t="s">
        <v>1940</v>
      </c>
      <c r="C378" t="s">
        <v>67</v>
      </c>
      <c r="D378" t="s">
        <v>3076</v>
      </c>
      <c r="F378" t="str">
        <f>IFERROR(VLOOKUP(B378,'Scheme Master'!A:B,2,0),"Discontinued")</f>
        <v>Debt</v>
      </c>
      <c r="G378" t="str">
        <f>IFERROR(VLOOKUP(B378,'Scheme Master'!A:G,4,0),"Discontinued")</f>
        <v>HSBC</v>
      </c>
    </row>
    <row r="379" spans="1:7">
      <c r="A379" s="250" t="s">
        <v>1157</v>
      </c>
      <c r="B379" s="252" t="s">
        <v>1953</v>
      </c>
      <c r="C379" t="s">
        <v>58</v>
      </c>
      <c r="D379" t="s">
        <v>3066</v>
      </c>
      <c r="F379" t="str">
        <f>IFERROR(VLOOKUP(B379,'Scheme Master'!A:B,2,0),"Discontinued")</f>
        <v>Debt</v>
      </c>
      <c r="G379" t="str">
        <f>IFERROR(VLOOKUP(B379,'Scheme Master'!A:G,4,0),"Discontinued")</f>
        <v>HSBC</v>
      </c>
    </row>
    <row r="380" spans="1:7">
      <c r="A380" s="250" t="s">
        <v>1161</v>
      </c>
      <c r="B380" s="252" t="s">
        <v>1953</v>
      </c>
      <c r="C380" t="s">
        <v>1954</v>
      </c>
      <c r="D380" t="s">
        <v>3062</v>
      </c>
      <c r="F380" t="str">
        <f>IFERROR(VLOOKUP(B380,'Scheme Master'!A:B,2,0),"Discontinued")</f>
        <v>Debt</v>
      </c>
      <c r="G380" t="str">
        <f>IFERROR(VLOOKUP(B380,'Scheme Master'!A:G,4,0),"Discontinued")</f>
        <v>HSBC</v>
      </c>
    </row>
    <row r="381" spans="1:7">
      <c r="A381" s="250" t="s">
        <v>477</v>
      </c>
      <c r="B381" s="252" t="s">
        <v>1940</v>
      </c>
      <c r="C381" t="s">
        <v>1954</v>
      </c>
      <c r="D381" t="s">
        <v>3071</v>
      </c>
      <c r="F381" t="str">
        <f>IFERROR(VLOOKUP(B381,'Scheme Master'!A:B,2,0),"Discontinued")</f>
        <v>Debt</v>
      </c>
      <c r="G381" t="str">
        <f>IFERROR(VLOOKUP(B381,'Scheme Master'!A:G,4,0),"Discontinued")</f>
        <v>HSBC</v>
      </c>
    </row>
    <row r="382" spans="1:7">
      <c r="A382" s="250" t="s">
        <v>1348</v>
      </c>
      <c r="B382" s="252" t="s">
        <v>1945</v>
      </c>
      <c r="C382" t="s">
        <v>1954</v>
      </c>
      <c r="D382" t="s">
        <v>3082</v>
      </c>
      <c r="F382" t="str">
        <f>IFERROR(VLOOKUP(B382,'Scheme Master'!A:B,2,0),"Discontinued")</f>
        <v>Debt</v>
      </c>
      <c r="G382" t="str">
        <f>IFERROR(VLOOKUP(B382,'Scheme Master'!A:G,4,0),"Discontinued")</f>
        <v>HSBC</v>
      </c>
    </row>
    <row r="383" spans="1:7">
      <c r="A383" s="250" t="s">
        <v>474</v>
      </c>
      <c r="B383" s="252" t="s">
        <v>1940</v>
      </c>
      <c r="C383" s="290" t="s">
        <v>1971</v>
      </c>
      <c r="D383" s="290" t="s">
        <v>3077</v>
      </c>
      <c r="F383" t="str">
        <f>IFERROR(VLOOKUP(B383,'Scheme Master'!A:B,2,0),"Discontinued")</f>
        <v>Debt</v>
      </c>
      <c r="G383" t="str">
        <f>IFERROR(VLOOKUP(B383,'Scheme Master'!A:G,4,0),"Discontinued")</f>
        <v>HSBC</v>
      </c>
    </row>
    <row r="384" spans="1:7">
      <c r="A384" s="250" t="s">
        <v>1157</v>
      </c>
      <c r="B384" s="252" t="s">
        <v>1953</v>
      </c>
      <c r="C384" t="s">
        <v>58</v>
      </c>
      <c r="D384" t="s">
        <v>3066</v>
      </c>
      <c r="F384" t="str">
        <f>IFERROR(VLOOKUP(B384,'Scheme Master'!A:B,2,0),"Discontinued")</f>
        <v>Debt</v>
      </c>
      <c r="G384" t="str">
        <f>IFERROR(VLOOKUP(B384,'Scheme Master'!A:G,4,0),"Discontinued")</f>
        <v>HSBC</v>
      </c>
    </row>
    <row r="385" spans="1:7">
      <c r="A385" s="250" t="s">
        <v>1157</v>
      </c>
      <c r="B385" s="252" t="s">
        <v>1953</v>
      </c>
      <c r="C385" t="s">
        <v>58</v>
      </c>
      <c r="D385" t="s">
        <v>3066</v>
      </c>
      <c r="F385" t="str">
        <f>IFERROR(VLOOKUP(B385,'Scheme Master'!A:B,2,0),"Discontinued")</f>
        <v>Debt</v>
      </c>
      <c r="G385" t="str">
        <f>IFERROR(VLOOKUP(B385,'Scheme Master'!A:G,4,0),"Discontinued")</f>
        <v>HSBC</v>
      </c>
    </row>
    <row r="386" spans="1:7">
      <c r="A386" s="250" t="s">
        <v>1157</v>
      </c>
      <c r="B386" s="252" t="s">
        <v>1953</v>
      </c>
      <c r="C386" t="s">
        <v>58</v>
      </c>
      <c r="D386" t="s">
        <v>3066</v>
      </c>
      <c r="F386" t="str">
        <f>IFERROR(VLOOKUP(B386,'Scheme Master'!A:B,2,0),"Discontinued")</f>
        <v>Debt</v>
      </c>
      <c r="G386" t="str">
        <f>IFERROR(VLOOKUP(B386,'Scheme Master'!A:G,4,0),"Discontinued")</f>
        <v>HSBC</v>
      </c>
    </row>
    <row r="387" spans="1:7">
      <c r="A387" s="250" t="s">
        <v>1157</v>
      </c>
      <c r="B387" s="252" t="s">
        <v>1953</v>
      </c>
      <c r="C387" t="s">
        <v>58</v>
      </c>
      <c r="D387" t="s">
        <v>3066</v>
      </c>
      <c r="F387" t="str">
        <f>IFERROR(VLOOKUP(B387,'Scheme Master'!A:B,2,0),"Discontinued")</f>
        <v>Debt</v>
      </c>
      <c r="G387" t="str">
        <f>IFERROR(VLOOKUP(B387,'Scheme Master'!A:G,4,0),"Discontinued")</f>
        <v>HSBC</v>
      </c>
    </row>
    <row r="388" spans="1:7">
      <c r="A388" s="250" t="s">
        <v>3465</v>
      </c>
      <c r="B388" s="252" t="s">
        <v>2891</v>
      </c>
      <c r="C388" s="219" t="s">
        <v>58</v>
      </c>
      <c r="D388" t="s">
        <v>3149</v>
      </c>
      <c r="F388" t="str">
        <f>IFERROR(VLOOKUP(B388,'Scheme Master'!A:B,2,0),"Discontinued")</f>
        <v>Debt</v>
      </c>
      <c r="G388" t="str">
        <f>IFERROR(VLOOKUP(B388,'Scheme Master'!A:G,4,0),"Discontinued")</f>
        <v>LT</v>
      </c>
    </row>
    <row r="389" spans="1:7">
      <c r="A389" s="250" t="s">
        <v>3462</v>
      </c>
      <c r="B389" s="252" t="s">
        <v>2899</v>
      </c>
      <c r="C389" t="s">
        <v>1954</v>
      </c>
      <c r="D389" t="s">
        <v>3096</v>
      </c>
      <c r="F389" t="str">
        <f>IFERROR(VLOOKUP(B389,'Scheme Master'!A:B,2,0),"Discontinued")</f>
        <v>Debt</v>
      </c>
      <c r="G389" t="str">
        <f>IFERROR(VLOOKUP(B389,'Scheme Master'!A:G,4,0),"Discontinued")</f>
        <v>LT</v>
      </c>
    </row>
    <row r="390" spans="1:7">
      <c r="A390" s="250" t="s">
        <v>362</v>
      </c>
      <c r="B390" s="252" t="s">
        <v>1956</v>
      </c>
      <c r="C390" t="s">
        <v>58</v>
      </c>
      <c r="D390" t="s">
        <v>3543</v>
      </c>
      <c r="F390" t="str">
        <f>IFERROR(VLOOKUP(B390,'Scheme Master'!A:B,2,0),"Discontinued")</f>
        <v>Discontinued</v>
      </c>
      <c r="G390" t="str">
        <f>IFERROR(VLOOKUP(B390,'Scheme Master'!A:G,4,0),"Discontinued")</f>
        <v>Discontinued</v>
      </c>
    </row>
    <row r="391" spans="1:7">
      <c r="A391" s="250" t="s">
        <v>1343</v>
      </c>
      <c r="B391" s="252" t="s">
        <v>1945</v>
      </c>
      <c r="C391" t="s">
        <v>58</v>
      </c>
      <c r="D391" t="s">
        <v>3086</v>
      </c>
      <c r="F391" t="str">
        <f>IFERROR(VLOOKUP(B391,'Scheme Master'!A:B,2,0),"Discontinued")</f>
        <v>Debt</v>
      </c>
      <c r="G391" t="str">
        <f>IFERROR(VLOOKUP(B391,'Scheme Master'!A:G,4,0),"Discontinued")</f>
        <v>HSBC</v>
      </c>
    </row>
    <row r="392" spans="1:7">
      <c r="A392" s="250" t="s">
        <v>1161</v>
      </c>
      <c r="B392" s="252" t="s">
        <v>1953</v>
      </c>
      <c r="C392" t="s">
        <v>1954</v>
      </c>
      <c r="D392" t="s">
        <v>3062</v>
      </c>
      <c r="F392" t="str">
        <f>IFERROR(VLOOKUP(B392,'Scheme Master'!A:B,2,0),"Discontinued")</f>
        <v>Debt</v>
      </c>
      <c r="G392" t="str">
        <f>IFERROR(VLOOKUP(B392,'Scheme Master'!A:G,4,0),"Discontinued")</f>
        <v>HSBC</v>
      </c>
    </row>
    <row r="393" spans="1:7">
      <c r="A393" s="250" t="s">
        <v>3464</v>
      </c>
      <c r="B393" s="252" t="s">
        <v>2967</v>
      </c>
      <c r="C393" t="s">
        <v>1971</v>
      </c>
      <c r="D393" t="s">
        <v>3543</v>
      </c>
      <c r="F393" t="str">
        <f>IFERROR(VLOOKUP(B393,'Scheme Master'!A:B,2,0),"Discontinued")</f>
        <v>Discontinued</v>
      </c>
      <c r="G393" t="str">
        <f>IFERROR(VLOOKUP(B393,'Scheme Master'!A:G,4,0),"Discontinued")</f>
        <v>Discontinued</v>
      </c>
    </row>
    <row r="394" spans="1:7">
      <c r="A394" s="250" t="s">
        <v>1343</v>
      </c>
      <c r="B394" s="252" t="s">
        <v>1945</v>
      </c>
      <c r="C394" t="s">
        <v>58</v>
      </c>
      <c r="D394" t="s">
        <v>3086</v>
      </c>
      <c r="F394" t="str">
        <f>IFERROR(VLOOKUP(B394,'Scheme Master'!A:B,2,0),"Discontinued")</f>
        <v>Debt</v>
      </c>
      <c r="G394" t="str">
        <f>IFERROR(VLOOKUP(B394,'Scheme Master'!A:G,4,0),"Discontinued")</f>
        <v>HSBC</v>
      </c>
    </row>
    <row r="395" spans="1:7">
      <c r="A395" s="250" t="s">
        <v>474</v>
      </c>
      <c r="B395" s="252" t="s">
        <v>1940</v>
      </c>
      <c r="C395" s="290" t="s">
        <v>1971</v>
      </c>
      <c r="D395" s="290" t="s">
        <v>3077</v>
      </c>
      <c r="F395" t="str">
        <f>IFERROR(VLOOKUP(B395,'Scheme Master'!A:B,2,0),"Discontinued")</f>
        <v>Debt</v>
      </c>
      <c r="G395" t="str">
        <f>IFERROR(VLOOKUP(B395,'Scheme Master'!A:G,4,0),"Discontinued")</f>
        <v>HSBC</v>
      </c>
    </row>
    <row r="396" spans="1:7">
      <c r="A396" s="250" t="s">
        <v>474</v>
      </c>
      <c r="B396" s="252" t="s">
        <v>1940</v>
      </c>
      <c r="C396" s="290" t="s">
        <v>1971</v>
      </c>
      <c r="D396" s="290" t="s">
        <v>3077</v>
      </c>
      <c r="F396" t="str">
        <f>IFERROR(VLOOKUP(B396,'Scheme Master'!A:B,2,0),"Discontinued")</f>
        <v>Debt</v>
      </c>
      <c r="G396" t="str">
        <f>IFERROR(VLOOKUP(B396,'Scheme Master'!A:G,4,0),"Discontinued")</f>
        <v>HSBC</v>
      </c>
    </row>
    <row r="397" spans="1:7">
      <c r="A397" s="250" t="s">
        <v>3468</v>
      </c>
      <c r="B397" s="252" t="s">
        <v>2891</v>
      </c>
      <c r="C397" t="s">
        <v>1954</v>
      </c>
      <c r="D397" t="s">
        <v>3145</v>
      </c>
      <c r="F397" t="str">
        <f>IFERROR(VLOOKUP(B397,'Scheme Master'!A:B,2,0),"Discontinued")</f>
        <v>Debt</v>
      </c>
      <c r="G397" t="str">
        <f>IFERROR(VLOOKUP(B397,'Scheme Master'!A:G,4,0),"Discontinued")</f>
        <v>LT</v>
      </c>
    </row>
    <row r="398" spans="1:7">
      <c r="A398" s="250" t="s">
        <v>3462</v>
      </c>
      <c r="B398" s="252" t="s">
        <v>2899</v>
      </c>
      <c r="C398" t="s">
        <v>1954</v>
      </c>
      <c r="D398" t="s">
        <v>3096</v>
      </c>
      <c r="F398" t="str">
        <f>IFERROR(VLOOKUP(B398,'Scheme Master'!A:B,2,0),"Discontinued")</f>
        <v>Debt</v>
      </c>
      <c r="G398" t="str">
        <f>IFERROR(VLOOKUP(B398,'Scheme Master'!A:G,4,0),"Discontinued")</f>
        <v>LT</v>
      </c>
    </row>
    <row r="399" spans="1:7">
      <c r="A399" s="250" t="s">
        <v>3463</v>
      </c>
      <c r="B399" s="252" t="s">
        <v>2967</v>
      </c>
      <c r="C399" t="s">
        <v>1954</v>
      </c>
      <c r="D399" t="s">
        <v>3543</v>
      </c>
      <c r="F399" t="str">
        <f>IFERROR(VLOOKUP(B399,'Scheme Master'!A:B,2,0),"Discontinued")</f>
        <v>Discontinued</v>
      </c>
      <c r="G399" t="str">
        <f>IFERROR(VLOOKUP(B399,'Scheme Master'!A:G,4,0),"Discontinued")</f>
        <v>Discontinued</v>
      </c>
    </row>
    <row r="400" spans="1:7">
      <c r="A400" s="250" t="s">
        <v>483</v>
      </c>
      <c r="B400" s="252" t="s">
        <v>1940</v>
      </c>
      <c r="C400" t="s">
        <v>67</v>
      </c>
      <c r="D400" t="s">
        <v>3076</v>
      </c>
      <c r="F400" t="str">
        <f>IFERROR(VLOOKUP(B400,'Scheme Master'!A:B,2,0),"Discontinued")</f>
        <v>Debt</v>
      </c>
      <c r="G400" t="str">
        <f>IFERROR(VLOOKUP(B400,'Scheme Master'!A:G,4,0),"Discontinued")</f>
        <v>HSBC</v>
      </c>
    </row>
    <row r="401" spans="1:7">
      <c r="A401" s="250" t="s">
        <v>483</v>
      </c>
      <c r="B401" s="252" t="s">
        <v>1940</v>
      </c>
      <c r="C401" t="s">
        <v>67</v>
      </c>
      <c r="D401" t="s">
        <v>3076</v>
      </c>
      <c r="F401" t="str">
        <f>IFERROR(VLOOKUP(B401,'Scheme Master'!A:B,2,0),"Discontinued")</f>
        <v>Debt</v>
      </c>
      <c r="G401" t="str">
        <f>IFERROR(VLOOKUP(B401,'Scheme Master'!A:G,4,0),"Discontinued")</f>
        <v>HSBC</v>
      </c>
    </row>
    <row r="402" spans="1:7">
      <c r="A402" s="250" t="s">
        <v>1343</v>
      </c>
      <c r="B402" s="252" t="s">
        <v>1945</v>
      </c>
      <c r="C402" t="s">
        <v>58</v>
      </c>
      <c r="D402" t="s">
        <v>3086</v>
      </c>
      <c r="F402" t="str">
        <f>IFERROR(VLOOKUP(B402,'Scheme Master'!A:B,2,0),"Discontinued")</f>
        <v>Debt</v>
      </c>
      <c r="G402" t="str">
        <f>IFERROR(VLOOKUP(B402,'Scheme Master'!A:G,4,0),"Discontinued")</f>
        <v>HSBC</v>
      </c>
    </row>
    <row r="403" spans="1:7">
      <c r="A403" s="250" t="s">
        <v>1161</v>
      </c>
      <c r="B403" s="252" t="s">
        <v>1953</v>
      </c>
      <c r="C403" t="s">
        <v>1954</v>
      </c>
      <c r="D403" t="s">
        <v>3062</v>
      </c>
      <c r="F403" t="str">
        <f>IFERROR(VLOOKUP(B403,'Scheme Master'!A:B,2,0),"Discontinued")</f>
        <v>Debt</v>
      </c>
      <c r="G403" t="str">
        <f>IFERROR(VLOOKUP(B403,'Scheme Master'!A:G,4,0),"Discontinued")</f>
        <v>HSBC</v>
      </c>
    </row>
    <row r="404" spans="1:7">
      <c r="A404" s="250" t="s">
        <v>3468</v>
      </c>
      <c r="B404" s="252" t="s">
        <v>2891</v>
      </c>
      <c r="C404" t="s">
        <v>1954</v>
      </c>
      <c r="D404" t="s">
        <v>3145</v>
      </c>
      <c r="F404" t="str">
        <f>IFERROR(VLOOKUP(B404,'Scheme Master'!A:B,2,0),"Discontinued")</f>
        <v>Debt</v>
      </c>
      <c r="G404" t="str">
        <f>IFERROR(VLOOKUP(B404,'Scheme Master'!A:G,4,0),"Discontinued")</f>
        <v>LT</v>
      </c>
    </row>
    <row r="405" spans="1:7">
      <c r="A405" s="250" t="s">
        <v>477</v>
      </c>
      <c r="B405" s="252" t="s">
        <v>1940</v>
      </c>
      <c r="C405" t="s">
        <v>1954</v>
      </c>
      <c r="D405" t="s">
        <v>3071</v>
      </c>
      <c r="F405" t="str">
        <f>IFERROR(VLOOKUP(B405,'Scheme Master'!A:B,2,0),"Discontinued")</f>
        <v>Debt</v>
      </c>
      <c r="G405" t="str">
        <f>IFERROR(VLOOKUP(B405,'Scheme Master'!A:G,4,0),"Discontinued")</f>
        <v>HSBC</v>
      </c>
    </row>
    <row r="406" spans="1:7">
      <c r="A406" s="250" t="s">
        <v>477</v>
      </c>
      <c r="B406" s="252" t="s">
        <v>1940</v>
      </c>
      <c r="C406" t="s">
        <v>1954</v>
      </c>
      <c r="D406" t="s">
        <v>3071</v>
      </c>
      <c r="F406" t="str">
        <f>IFERROR(VLOOKUP(B406,'Scheme Master'!A:B,2,0),"Discontinued")</f>
        <v>Debt</v>
      </c>
      <c r="G406" t="str">
        <f>IFERROR(VLOOKUP(B406,'Scheme Master'!A:G,4,0),"Discontinued")</f>
        <v>HSBC</v>
      </c>
    </row>
    <row r="407" spans="1:7">
      <c r="A407" s="250" t="s">
        <v>477</v>
      </c>
      <c r="B407" s="252" t="s">
        <v>1940</v>
      </c>
      <c r="C407" t="s">
        <v>1954</v>
      </c>
      <c r="D407" t="s">
        <v>3071</v>
      </c>
      <c r="F407" t="str">
        <f>IFERROR(VLOOKUP(B407,'Scheme Master'!A:B,2,0),"Discontinued")</f>
        <v>Debt</v>
      </c>
      <c r="G407" t="str">
        <f>IFERROR(VLOOKUP(B407,'Scheme Master'!A:G,4,0),"Discontinued")</f>
        <v>HSBC</v>
      </c>
    </row>
    <row r="408" spans="1:7">
      <c r="A408" s="250" t="s">
        <v>483</v>
      </c>
      <c r="B408" s="252" t="s">
        <v>1940</v>
      </c>
      <c r="C408" t="s">
        <v>67</v>
      </c>
      <c r="D408" t="s">
        <v>3076</v>
      </c>
      <c r="F408" t="str">
        <f>IFERROR(VLOOKUP(B408,'Scheme Master'!A:B,2,0),"Discontinued")</f>
        <v>Debt</v>
      </c>
      <c r="G408" t="str">
        <f>IFERROR(VLOOKUP(B408,'Scheme Master'!A:G,4,0),"Discontinued")</f>
        <v>HSBC</v>
      </c>
    </row>
    <row r="409" spans="1:7">
      <c r="A409" s="250" t="s">
        <v>483</v>
      </c>
      <c r="B409" s="252" t="s">
        <v>1940</v>
      </c>
      <c r="C409" t="s">
        <v>67</v>
      </c>
      <c r="D409" t="s">
        <v>3076</v>
      </c>
      <c r="F409" t="str">
        <f>IFERROR(VLOOKUP(B409,'Scheme Master'!A:B,2,0),"Discontinued")</f>
        <v>Debt</v>
      </c>
      <c r="G409" t="str">
        <f>IFERROR(VLOOKUP(B409,'Scheme Master'!A:G,4,0),"Discontinued")</f>
        <v>HSBC</v>
      </c>
    </row>
    <row r="410" spans="1:7">
      <c r="A410" s="250" t="s">
        <v>1348</v>
      </c>
      <c r="B410" s="252" t="s">
        <v>1945</v>
      </c>
      <c r="C410" t="s">
        <v>1954</v>
      </c>
      <c r="D410" t="s">
        <v>3082</v>
      </c>
      <c r="F410" t="str">
        <f>IFERROR(VLOOKUP(B410,'Scheme Master'!A:B,2,0),"Discontinued")</f>
        <v>Debt</v>
      </c>
      <c r="G410" t="str">
        <f>IFERROR(VLOOKUP(B410,'Scheme Master'!A:G,4,0),"Discontinued")</f>
        <v>HSBC</v>
      </c>
    </row>
    <row r="411" spans="1:7">
      <c r="A411" s="250" t="s">
        <v>474</v>
      </c>
      <c r="B411" s="252" t="s">
        <v>1940</v>
      </c>
      <c r="C411" s="290" t="s">
        <v>1971</v>
      </c>
      <c r="D411" s="290" t="s">
        <v>3077</v>
      </c>
      <c r="F411" t="str">
        <f>IFERROR(VLOOKUP(B411,'Scheme Master'!A:B,2,0),"Discontinued")</f>
        <v>Debt</v>
      </c>
      <c r="G411" t="str">
        <f>IFERROR(VLOOKUP(B411,'Scheme Master'!A:G,4,0),"Discontinued")</f>
        <v>HSBC</v>
      </c>
    </row>
    <row r="412" spans="1:7">
      <c r="A412" s="250" t="s">
        <v>474</v>
      </c>
      <c r="B412" s="252" t="s">
        <v>1940</v>
      </c>
      <c r="C412" s="290" t="s">
        <v>1971</v>
      </c>
      <c r="D412" s="290" t="s">
        <v>3077</v>
      </c>
      <c r="F412" t="str">
        <f>IFERROR(VLOOKUP(B412,'Scheme Master'!A:B,2,0),"Discontinued")</f>
        <v>Debt</v>
      </c>
      <c r="G412" t="str">
        <f>IFERROR(VLOOKUP(B412,'Scheme Master'!A:G,4,0),"Discontinued")</f>
        <v>HSBC</v>
      </c>
    </row>
    <row r="413" spans="1:7">
      <c r="A413" s="250" t="s">
        <v>3465</v>
      </c>
      <c r="B413" s="252" t="s">
        <v>2891</v>
      </c>
      <c r="C413" s="219" t="s">
        <v>58</v>
      </c>
      <c r="D413" t="s">
        <v>3149</v>
      </c>
      <c r="F413" t="str">
        <f>IFERROR(VLOOKUP(B413,'Scheme Master'!A:B,2,0),"Discontinued")</f>
        <v>Debt</v>
      </c>
      <c r="G413" t="str">
        <f>IFERROR(VLOOKUP(B413,'Scheme Master'!A:G,4,0),"Discontinued")</f>
        <v>LT</v>
      </c>
    </row>
    <row r="414" spans="1:7">
      <c r="A414" s="250" t="s">
        <v>3462</v>
      </c>
      <c r="B414" s="252" t="s">
        <v>2899</v>
      </c>
      <c r="C414" t="s">
        <v>1954</v>
      </c>
      <c r="D414" t="s">
        <v>3096</v>
      </c>
      <c r="F414" t="str">
        <f>IFERROR(VLOOKUP(B414,'Scheme Master'!A:B,2,0),"Discontinued")</f>
        <v>Debt</v>
      </c>
      <c r="G414" t="str">
        <f>IFERROR(VLOOKUP(B414,'Scheme Master'!A:G,4,0),"Discontinued")</f>
        <v>LT</v>
      </c>
    </row>
    <row r="415" spans="1:7">
      <c r="A415" s="250" t="s">
        <v>3462</v>
      </c>
      <c r="B415" s="252" t="s">
        <v>2899</v>
      </c>
      <c r="C415" t="s">
        <v>1954</v>
      </c>
      <c r="D415" t="s">
        <v>3096</v>
      </c>
      <c r="F415" t="str">
        <f>IFERROR(VLOOKUP(B415,'Scheme Master'!A:B,2,0),"Discontinued")</f>
        <v>Debt</v>
      </c>
      <c r="G415" t="str">
        <f>IFERROR(VLOOKUP(B415,'Scheme Master'!A:G,4,0),"Discontinued")</f>
        <v>LT</v>
      </c>
    </row>
    <row r="416" spans="1:7">
      <c r="A416" s="250" t="s">
        <v>3467</v>
      </c>
      <c r="B416" s="252" t="s">
        <v>2964</v>
      </c>
      <c r="C416" t="s">
        <v>1971</v>
      </c>
      <c r="D416" t="s">
        <v>3543</v>
      </c>
      <c r="F416" t="str">
        <f>IFERROR(VLOOKUP(B416,'Scheme Master'!A:B,2,0),"Discontinued")</f>
        <v>Discontinued</v>
      </c>
      <c r="G416" t="str">
        <f>IFERROR(VLOOKUP(B416,'Scheme Master'!A:G,4,0),"Discontinued")</f>
        <v>Discontinued</v>
      </c>
    </row>
    <row r="417" spans="1:7">
      <c r="A417" s="250" t="s">
        <v>477</v>
      </c>
      <c r="B417" s="252" t="s">
        <v>1940</v>
      </c>
      <c r="C417" t="s">
        <v>1954</v>
      </c>
      <c r="D417" t="s">
        <v>3071</v>
      </c>
      <c r="F417" t="str">
        <f>IFERROR(VLOOKUP(B417,'Scheme Master'!A:B,2,0),"Discontinued")</f>
        <v>Debt</v>
      </c>
      <c r="G417" t="str">
        <f>IFERROR(VLOOKUP(B417,'Scheme Master'!A:G,4,0),"Discontinued")</f>
        <v>HSBC</v>
      </c>
    </row>
    <row r="418" spans="1:7">
      <c r="A418" s="250" t="s">
        <v>381</v>
      </c>
      <c r="B418" s="252" t="s">
        <v>1956</v>
      </c>
      <c r="C418" t="s">
        <v>1971</v>
      </c>
      <c r="D418" t="s">
        <v>3543</v>
      </c>
      <c r="F418" t="str">
        <f>IFERROR(VLOOKUP(B418,'Scheme Master'!A:B,2,0),"Discontinued")</f>
        <v>Discontinued</v>
      </c>
      <c r="G418" t="str">
        <f>IFERROR(VLOOKUP(B418,'Scheme Master'!A:G,4,0),"Discontinued")</f>
        <v>Discontinued</v>
      </c>
    </row>
    <row r="419" spans="1:7">
      <c r="A419" s="250" t="s">
        <v>1348</v>
      </c>
      <c r="B419" s="252" t="s">
        <v>1945</v>
      </c>
      <c r="C419" t="s">
        <v>1954</v>
      </c>
      <c r="D419" t="s">
        <v>3082</v>
      </c>
      <c r="F419" t="str">
        <f>IFERROR(VLOOKUP(B419,'Scheme Master'!A:B,2,0),"Discontinued")</f>
        <v>Debt</v>
      </c>
      <c r="G419" t="str">
        <f>IFERROR(VLOOKUP(B419,'Scheme Master'!A:G,4,0),"Discontinued")</f>
        <v>HSBC</v>
      </c>
    </row>
    <row r="420" spans="1:7">
      <c r="A420" s="250" t="s">
        <v>1348</v>
      </c>
      <c r="B420" s="252" t="s">
        <v>1945</v>
      </c>
      <c r="C420" t="s">
        <v>1954</v>
      </c>
      <c r="D420" t="s">
        <v>3082</v>
      </c>
      <c r="F420" t="str">
        <f>IFERROR(VLOOKUP(B420,'Scheme Master'!A:B,2,0),"Discontinued")</f>
        <v>Debt</v>
      </c>
      <c r="G420" t="str">
        <f>IFERROR(VLOOKUP(B420,'Scheme Master'!A:G,4,0),"Discontinued")</f>
        <v>HSBC</v>
      </c>
    </row>
    <row r="421" spans="1:7">
      <c r="A421" s="250" t="s">
        <v>474</v>
      </c>
      <c r="B421" s="252" t="s">
        <v>1940</v>
      </c>
      <c r="C421" s="290" t="s">
        <v>1971</v>
      </c>
      <c r="D421" s="290" t="s">
        <v>3077</v>
      </c>
      <c r="F421" t="str">
        <f>IFERROR(VLOOKUP(B421,'Scheme Master'!A:B,2,0),"Discontinued")</f>
        <v>Debt</v>
      </c>
      <c r="G421" t="str">
        <f>IFERROR(VLOOKUP(B421,'Scheme Master'!A:G,4,0),"Discontinued")</f>
        <v>HSBC</v>
      </c>
    </row>
    <row r="422" spans="1:7">
      <c r="A422" s="250" t="s">
        <v>1157</v>
      </c>
      <c r="B422" s="252" t="s">
        <v>1953</v>
      </c>
      <c r="C422" t="s">
        <v>58</v>
      </c>
      <c r="D422" t="s">
        <v>3066</v>
      </c>
      <c r="F422" t="str">
        <f>IFERROR(VLOOKUP(B422,'Scheme Master'!A:B,2,0),"Discontinued")</f>
        <v>Debt</v>
      </c>
      <c r="G422" t="str">
        <f>IFERROR(VLOOKUP(B422,'Scheme Master'!A:G,4,0),"Discontinued")</f>
        <v>HSBC</v>
      </c>
    </row>
    <row r="423" spans="1:7">
      <c r="A423" s="250" t="s">
        <v>3465</v>
      </c>
      <c r="B423" s="252" t="s">
        <v>2891</v>
      </c>
      <c r="C423" s="219" t="s">
        <v>58</v>
      </c>
      <c r="D423" t="s">
        <v>3149</v>
      </c>
      <c r="F423" t="str">
        <f>IFERROR(VLOOKUP(B423,'Scheme Master'!A:B,2,0),"Discontinued")</f>
        <v>Debt</v>
      </c>
      <c r="G423" t="str">
        <f>IFERROR(VLOOKUP(B423,'Scheme Master'!A:G,4,0),"Discontinued")</f>
        <v>LT</v>
      </c>
    </row>
    <row r="424" spans="1:7">
      <c r="A424" s="53">
        <v>125</v>
      </c>
      <c r="B424" s="252" t="s">
        <v>2899</v>
      </c>
      <c r="C424" s="219" t="s">
        <v>58</v>
      </c>
      <c r="D424" t="s">
        <v>3100</v>
      </c>
      <c r="F424" t="str">
        <f>IFERROR(VLOOKUP(B424,'Scheme Master'!A:B,2,0),"Discontinued")</f>
        <v>Debt</v>
      </c>
      <c r="G424" t="str">
        <f>IFERROR(VLOOKUP(B424,'Scheme Master'!A:G,4,0),"Discontinued")</f>
        <v>LT</v>
      </c>
    </row>
    <row r="425" spans="1:7">
      <c r="A425" s="250" t="s">
        <v>3469</v>
      </c>
      <c r="B425" s="252" t="s">
        <v>2966</v>
      </c>
      <c r="C425" t="s">
        <v>1954</v>
      </c>
      <c r="D425" t="s">
        <v>3543</v>
      </c>
      <c r="F425" t="str">
        <f>IFERROR(VLOOKUP(B425,'Scheme Master'!A:B,2,0),"Discontinued")</f>
        <v>Discontinued</v>
      </c>
      <c r="G425" t="str">
        <f>IFERROR(VLOOKUP(B425,'Scheme Master'!A:G,4,0),"Discontinued")</f>
        <v>Discontinued</v>
      </c>
    </row>
    <row r="426" spans="1:7">
      <c r="A426" s="250" t="s">
        <v>483</v>
      </c>
      <c r="B426" s="252" t="s">
        <v>1940</v>
      </c>
      <c r="C426" t="s">
        <v>67</v>
      </c>
      <c r="D426" t="s">
        <v>3076</v>
      </c>
      <c r="F426" t="str">
        <f>IFERROR(VLOOKUP(B426,'Scheme Master'!A:B,2,0),"Discontinued")</f>
        <v>Debt</v>
      </c>
      <c r="G426" t="str">
        <f>IFERROR(VLOOKUP(B426,'Scheme Master'!A:G,4,0),"Discontinued")</f>
        <v>HSBC</v>
      </c>
    </row>
    <row r="427" spans="1:7">
      <c r="A427" s="250" t="s">
        <v>483</v>
      </c>
      <c r="B427" s="252" t="s">
        <v>1940</v>
      </c>
      <c r="C427" t="s">
        <v>67</v>
      </c>
      <c r="D427" t="s">
        <v>3076</v>
      </c>
      <c r="F427" t="str">
        <f>IFERROR(VLOOKUP(B427,'Scheme Master'!A:B,2,0),"Discontinued")</f>
        <v>Debt</v>
      </c>
      <c r="G427" t="str">
        <f>IFERROR(VLOOKUP(B427,'Scheme Master'!A:G,4,0),"Discontinued")</f>
        <v>HSBC</v>
      </c>
    </row>
    <row r="428" spans="1:7">
      <c r="A428" s="250" t="s">
        <v>1348</v>
      </c>
      <c r="B428" s="252" t="s">
        <v>1945</v>
      </c>
      <c r="C428" t="s">
        <v>1954</v>
      </c>
      <c r="D428" t="s">
        <v>3082</v>
      </c>
      <c r="F428" t="str">
        <f>IFERROR(VLOOKUP(B428,'Scheme Master'!A:B,2,0),"Discontinued")</f>
        <v>Debt</v>
      </c>
      <c r="G428" t="str">
        <f>IFERROR(VLOOKUP(B428,'Scheme Master'!A:G,4,0),"Discontinued")</f>
        <v>HSBC</v>
      </c>
    </row>
    <row r="429" spans="1:7">
      <c r="A429" s="250" t="s">
        <v>1348</v>
      </c>
      <c r="B429" s="252" t="s">
        <v>1945</v>
      </c>
      <c r="C429" t="s">
        <v>1954</v>
      </c>
      <c r="D429" t="s">
        <v>3082</v>
      </c>
      <c r="F429" t="str">
        <f>IFERROR(VLOOKUP(B429,'Scheme Master'!A:B,2,0),"Discontinued")</f>
        <v>Debt</v>
      </c>
      <c r="G429" t="str">
        <f>IFERROR(VLOOKUP(B429,'Scheme Master'!A:G,4,0),"Discontinued")</f>
        <v>HSBC</v>
      </c>
    </row>
    <row r="430" spans="1:7">
      <c r="A430" s="250" t="s">
        <v>1348</v>
      </c>
      <c r="B430" s="252" t="s">
        <v>1945</v>
      </c>
      <c r="C430" t="s">
        <v>1954</v>
      </c>
      <c r="D430" t="s">
        <v>3082</v>
      </c>
      <c r="F430" t="str">
        <f>IFERROR(VLOOKUP(B430,'Scheme Master'!A:B,2,0),"Discontinued")</f>
        <v>Debt</v>
      </c>
      <c r="G430" t="str">
        <f>IFERROR(VLOOKUP(B430,'Scheme Master'!A:G,4,0),"Discontinued")</f>
        <v>HSBC</v>
      </c>
    </row>
    <row r="431" spans="1:7">
      <c r="A431" s="250" t="s">
        <v>474</v>
      </c>
      <c r="B431" s="252" t="s">
        <v>1940</v>
      </c>
      <c r="C431" s="290" t="s">
        <v>1971</v>
      </c>
      <c r="D431" s="290" t="s">
        <v>3077</v>
      </c>
      <c r="F431" t="str">
        <f>IFERROR(VLOOKUP(B431,'Scheme Master'!A:B,2,0),"Discontinued")</f>
        <v>Debt</v>
      </c>
      <c r="G431" t="str">
        <f>IFERROR(VLOOKUP(B431,'Scheme Master'!A:G,4,0),"Discontinued")</f>
        <v>HSBC</v>
      </c>
    </row>
    <row r="432" spans="1:7">
      <c r="A432" s="250" t="s">
        <v>3465</v>
      </c>
      <c r="B432" s="252" t="s">
        <v>2891</v>
      </c>
      <c r="C432" s="219" t="s">
        <v>58</v>
      </c>
      <c r="D432" t="s">
        <v>3149</v>
      </c>
      <c r="F432" t="str">
        <f>IFERROR(VLOOKUP(B432,'Scheme Master'!A:B,2,0),"Discontinued")</f>
        <v>Debt</v>
      </c>
      <c r="G432" t="str">
        <f>IFERROR(VLOOKUP(B432,'Scheme Master'!A:G,4,0),"Discontinued")</f>
        <v>LT</v>
      </c>
    </row>
    <row r="433" spans="1:7">
      <c r="A433" s="250" t="s">
        <v>3468</v>
      </c>
      <c r="B433" s="252" t="s">
        <v>2891</v>
      </c>
      <c r="C433" t="s">
        <v>1954</v>
      </c>
      <c r="D433" t="s">
        <v>3145</v>
      </c>
      <c r="F433" t="str">
        <f>IFERROR(VLOOKUP(B433,'Scheme Master'!A:B,2,0),"Discontinued")</f>
        <v>Debt</v>
      </c>
      <c r="G433" t="str">
        <f>IFERROR(VLOOKUP(B433,'Scheme Master'!A:G,4,0),"Discontinued")</f>
        <v>LT</v>
      </c>
    </row>
    <row r="434" spans="1:7">
      <c r="A434" s="250" t="s">
        <v>3462</v>
      </c>
      <c r="B434" s="252" t="s">
        <v>2899</v>
      </c>
      <c r="C434" t="s">
        <v>1954</v>
      </c>
      <c r="D434" t="s">
        <v>3096</v>
      </c>
      <c r="F434" t="str">
        <f>IFERROR(VLOOKUP(B434,'Scheme Master'!A:B,2,0),"Discontinued")</f>
        <v>Debt</v>
      </c>
      <c r="G434" t="str">
        <f>IFERROR(VLOOKUP(B434,'Scheme Master'!A:G,4,0),"Discontinued")</f>
        <v>LT</v>
      </c>
    </row>
    <row r="435" spans="1:7">
      <c r="A435" s="250" t="s">
        <v>3469</v>
      </c>
      <c r="B435" s="252" t="s">
        <v>2966</v>
      </c>
      <c r="C435" t="s">
        <v>1954</v>
      </c>
      <c r="D435" t="s">
        <v>3543</v>
      </c>
      <c r="F435" t="str">
        <f>IFERROR(VLOOKUP(B435,'Scheme Master'!A:B,2,0),"Discontinued")</f>
        <v>Discontinued</v>
      </c>
      <c r="G435" t="str">
        <f>IFERROR(VLOOKUP(B435,'Scheme Master'!A:G,4,0),"Discontinued")</f>
        <v>Discontinued</v>
      </c>
    </row>
    <row r="436" spans="1:7">
      <c r="A436" s="250" t="s">
        <v>3463</v>
      </c>
      <c r="B436" s="252" t="s">
        <v>2967</v>
      </c>
      <c r="C436" t="s">
        <v>1954</v>
      </c>
      <c r="D436" t="s">
        <v>3543</v>
      </c>
      <c r="F436" t="str">
        <f>IFERROR(VLOOKUP(B436,'Scheme Master'!A:B,2,0),"Discontinued")</f>
        <v>Discontinued</v>
      </c>
      <c r="G436" t="str">
        <f>IFERROR(VLOOKUP(B436,'Scheme Master'!A:G,4,0),"Discontinued")</f>
        <v>Discontinued</v>
      </c>
    </row>
    <row r="437" spans="1:7">
      <c r="A437" s="250" t="s">
        <v>1157</v>
      </c>
      <c r="B437" s="252" t="s">
        <v>1953</v>
      </c>
      <c r="C437" t="s">
        <v>58</v>
      </c>
      <c r="D437" t="s">
        <v>3066</v>
      </c>
      <c r="F437" t="str">
        <f>IFERROR(VLOOKUP(B437,'Scheme Master'!A:B,2,0),"Discontinued")</f>
        <v>Debt</v>
      </c>
      <c r="G437" t="str">
        <f>IFERROR(VLOOKUP(B437,'Scheme Master'!A:G,4,0),"Discontinued")</f>
        <v>HSBC</v>
      </c>
    </row>
    <row r="438" spans="1:7">
      <c r="A438" s="250" t="s">
        <v>1161</v>
      </c>
      <c r="B438" s="252" t="s">
        <v>1953</v>
      </c>
      <c r="C438" t="s">
        <v>1954</v>
      </c>
      <c r="D438" t="s">
        <v>3062</v>
      </c>
      <c r="F438" t="str">
        <f>IFERROR(VLOOKUP(B438,'Scheme Master'!A:B,2,0),"Discontinued")</f>
        <v>Debt</v>
      </c>
      <c r="G438" t="str">
        <f>IFERROR(VLOOKUP(B438,'Scheme Master'!A:G,4,0),"Discontinued")</f>
        <v>HSBC</v>
      </c>
    </row>
    <row r="439" spans="1:7">
      <c r="A439" s="250" t="s">
        <v>1161</v>
      </c>
      <c r="B439" s="252" t="s">
        <v>1953</v>
      </c>
      <c r="C439" t="s">
        <v>1954</v>
      </c>
      <c r="D439" t="s">
        <v>3062</v>
      </c>
      <c r="F439" t="str">
        <f>IFERROR(VLOOKUP(B439,'Scheme Master'!A:B,2,0),"Discontinued")</f>
        <v>Debt</v>
      </c>
      <c r="G439" t="str">
        <f>IFERROR(VLOOKUP(B439,'Scheme Master'!A:G,4,0),"Discontinued")</f>
        <v>HSBC</v>
      </c>
    </row>
    <row r="440" spans="1:7">
      <c r="A440" s="250" t="s">
        <v>1161</v>
      </c>
      <c r="B440" s="252" t="s">
        <v>1953</v>
      </c>
      <c r="C440" t="s">
        <v>1954</v>
      </c>
      <c r="D440" t="s">
        <v>3062</v>
      </c>
      <c r="F440" t="str">
        <f>IFERROR(VLOOKUP(B440,'Scheme Master'!A:B,2,0),"Discontinued")</f>
        <v>Debt</v>
      </c>
      <c r="G440" t="str">
        <f>IFERROR(VLOOKUP(B440,'Scheme Master'!A:G,4,0),"Discontinued")</f>
        <v>HSBC</v>
      </c>
    </row>
    <row r="441" spans="1:7">
      <c r="A441" s="250" t="s">
        <v>3463</v>
      </c>
      <c r="B441" s="252" t="s">
        <v>2967</v>
      </c>
      <c r="C441" t="s">
        <v>1954</v>
      </c>
      <c r="D441" t="s">
        <v>3543</v>
      </c>
      <c r="F441" t="str">
        <f>IFERROR(VLOOKUP(B441,'Scheme Master'!A:B,2,0),"Discontinued")</f>
        <v>Discontinued</v>
      </c>
      <c r="G441" t="str">
        <f>IFERROR(VLOOKUP(B441,'Scheme Master'!A:G,4,0),"Discontinued")</f>
        <v>Discontinued</v>
      </c>
    </row>
    <row r="442" spans="1:7">
      <c r="A442" s="250" t="s">
        <v>3466</v>
      </c>
      <c r="B442" s="252" t="s">
        <v>2964</v>
      </c>
      <c r="C442" t="s">
        <v>1954</v>
      </c>
      <c r="D442" t="s">
        <v>3543</v>
      </c>
      <c r="F442" t="str">
        <f>IFERROR(VLOOKUP(B442,'Scheme Master'!A:B,2,0),"Discontinued")</f>
        <v>Discontinued</v>
      </c>
      <c r="G442" t="str">
        <f>IFERROR(VLOOKUP(B442,'Scheme Master'!A:G,4,0),"Discontinued")</f>
        <v>Discontinued</v>
      </c>
    </row>
    <row r="443" spans="1:7">
      <c r="A443" s="250" t="s">
        <v>483</v>
      </c>
      <c r="B443" s="252" t="s">
        <v>1940</v>
      </c>
      <c r="C443" t="s">
        <v>67</v>
      </c>
      <c r="D443" t="s">
        <v>3076</v>
      </c>
      <c r="F443" t="str">
        <f>IFERROR(VLOOKUP(B443,'Scheme Master'!A:B,2,0),"Discontinued")</f>
        <v>Debt</v>
      </c>
      <c r="G443" t="str">
        <f>IFERROR(VLOOKUP(B443,'Scheme Master'!A:G,4,0),"Discontinued")</f>
        <v>HSBC</v>
      </c>
    </row>
    <row r="444" spans="1:7">
      <c r="A444" s="250" t="s">
        <v>1343</v>
      </c>
      <c r="B444" s="252" t="s">
        <v>1945</v>
      </c>
      <c r="C444" t="s">
        <v>58</v>
      </c>
      <c r="D444" t="s">
        <v>3086</v>
      </c>
      <c r="F444" t="str">
        <f>IFERROR(VLOOKUP(B444,'Scheme Master'!A:B,2,0),"Discontinued")</f>
        <v>Debt</v>
      </c>
      <c r="G444" t="str">
        <f>IFERROR(VLOOKUP(B444,'Scheme Master'!A:G,4,0),"Discontinued")</f>
        <v>HSBC</v>
      </c>
    </row>
    <row r="445" spans="1:7">
      <c r="A445" s="53">
        <v>125</v>
      </c>
      <c r="B445" s="252" t="s">
        <v>2899</v>
      </c>
      <c r="C445" s="219" t="s">
        <v>58</v>
      </c>
      <c r="D445" t="s">
        <v>3100</v>
      </c>
      <c r="F445" t="str">
        <f>IFERROR(VLOOKUP(B445,'Scheme Master'!A:B,2,0),"Discontinued")</f>
        <v>Debt</v>
      </c>
      <c r="G445" t="str">
        <f>IFERROR(VLOOKUP(B445,'Scheme Master'!A:G,4,0),"Discontinued")</f>
        <v>LT</v>
      </c>
    </row>
    <row r="446" spans="1:7">
      <c r="A446" s="250" t="s">
        <v>3468</v>
      </c>
      <c r="B446" s="252" t="s">
        <v>2891</v>
      </c>
      <c r="C446" t="s">
        <v>1954</v>
      </c>
      <c r="D446" t="s">
        <v>3145</v>
      </c>
      <c r="F446" t="str">
        <f>IFERROR(VLOOKUP(B446,'Scheme Master'!A:B,2,0),"Discontinued")</f>
        <v>Debt</v>
      </c>
      <c r="G446" t="str">
        <f>IFERROR(VLOOKUP(B446,'Scheme Master'!A:G,4,0),"Discontinued")</f>
        <v>LT</v>
      </c>
    </row>
    <row r="447" spans="1:7">
      <c r="A447" s="250" t="s">
        <v>3462</v>
      </c>
      <c r="B447" s="252" t="s">
        <v>2899</v>
      </c>
      <c r="C447" t="s">
        <v>1954</v>
      </c>
      <c r="D447" t="s">
        <v>3096</v>
      </c>
      <c r="F447" t="str">
        <f>IFERROR(VLOOKUP(B447,'Scheme Master'!A:B,2,0),"Discontinued")</f>
        <v>Debt</v>
      </c>
      <c r="G447" t="str">
        <f>IFERROR(VLOOKUP(B447,'Scheme Master'!A:G,4,0),"Discontinued")</f>
        <v>LT</v>
      </c>
    </row>
    <row r="448" spans="1:7">
      <c r="A448" s="250" t="s">
        <v>3467</v>
      </c>
      <c r="B448" s="252" t="s">
        <v>2964</v>
      </c>
      <c r="C448" t="s">
        <v>1971</v>
      </c>
      <c r="D448" t="s">
        <v>3543</v>
      </c>
      <c r="F448" t="str">
        <f>IFERROR(VLOOKUP(B448,'Scheme Master'!A:B,2,0),"Discontinued")</f>
        <v>Discontinued</v>
      </c>
      <c r="G448" t="str">
        <f>IFERROR(VLOOKUP(B448,'Scheme Master'!A:G,4,0),"Discontinued")</f>
        <v>Discontinued</v>
      </c>
    </row>
    <row r="449" spans="1:7">
      <c r="A449" s="250" t="s">
        <v>483</v>
      </c>
      <c r="B449" s="252" t="s">
        <v>1940</v>
      </c>
      <c r="C449" t="s">
        <v>67</v>
      </c>
      <c r="D449" t="s">
        <v>3076</v>
      </c>
      <c r="F449" t="str">
        <f>IFERROR(VLOOKUP(B449,'Scheme Master'!A:B,2,0),"Discontinued")</f>
        <v>Debt</v>
      </c>
      <c r="G449" t="str">
        <f>IFERROR(VLOOKUP(B449,'Scheme Master'!A:G,4,0),"Discontinued")</f>
        <v>HSBC</v>
      </c>
    </row>
    <row r="450" spans="1:7">
      <c r="A450" s="250" t="s">
        <v>1348</v>
      </c>
      <c r="B450" s="252" t="s">
        <v>1945</v>
      </c>
      <c r="C450" t="s">
        <v>1954</v>
      </c>
      <c r="D450" t="s">
        <v>3082</v>
      </c>
      <c r="F450" t="str">
        <f>IFERROR(VLOOKUP(B450,'Scheme Master'!A:B,2,0),"Discontinued")</f>
        <v>Debt</v>
      </c>
      <c r="G450" t="str">
        <f>IFERROR(VLOOKUP(B450,'Scheme Master'!A:G,4,0),"Discontinued")</f>
        <v>HSBC</v>
      </c>
    </row>
    <row r="451" spans="1:7">
      <c r="A451" s="250" t="s">
        <v>1157</v>
      </c>
      <c r="B451" s="252" t="s">
        <v>1953</v>
      </c>
      <c r="C451" t="s">
        <v>58</v>
      </c>
      <c r="D451" t="s">
        <v>3066</v>
      </c>
      <c r="F451" t="str">
        <f>IFERROR(VLOOKUP(B451,'Scheme Master'!A:B,2,0),"Discontinued")</f>
        <v>Debt</v>
      </c>
      <c r="G451" t="str">
        <f>IFERROR(VLOOKUP(B451,'Scheme Master'!A:G,4,0),"Discontinued")</f>
        <v>HSBC</v>
      </c>
    </row>
    <row r="452" spans="1:7">
      <c r="A452" s="53">
        <v>222</v>
      </c>
      <c r="B452" s="252" t="s">
        <v>2966</v>
      </c>
      <c r="C452" t="s">
        <v>67</v>
      </c>
      <c r="D452" t="s">
        <v>3543</v>
      </c>
      <c r="F452" t="str">
        <f>IFERROR(VLOOKUP(B452,'Scheme Master'!A:B,2,0),"Discontinued")</f>
        <v>Discontinued</v>
      </c>
      <c r="G452" t="str">
        <f>IFERROR(VLOOKUP(B452,'Scheme Master'!A:G,4,0),"Discontinued")</f>
        <v>Discontinued</v>
      </c>
    </row>
    <row r="453" spans="1:7">
      <c r="A453" s="250" t="s">
        <v>3464</v>
      </c>
      <c r="B453" s="252" t="s">
        <v>2967</v>
      </c>
      <c r="C453" t="s">
        <v>1971</v>
      </c>
      <c r="D453" t="s">
        <v>3543</v>
      </c>
      <c r="F453" t="str">
        <f>IFERROR(VLOOKUP(B453,'Scheme Master'!A:B,2,0),"Discontinued")</f>
        <v>Discontinued</v>
      </c>
      <c r="G453" t="str">
        <f>IFERROR(VLOOKUP(B453,'Scheme Master'!A:G,4,0),"Discontinued")</f>
        <v>Discontinued</v>
      </c>
    </row>
    <row r="454" spans="1:7">
      <c r="A454" s="250" t="s">
        <v>477</v>
      </c>
      <c r="B454" s="252" t="s">
        <v>1940</v>
      </c>
      <c r="C454" t="s">
        <v>1954</v>
      </c>
      <c r="D454" t="s">
        <v>3071</v>
      </c>
      <c r="F454" t="str">
        <f>IFERROR(VLOOKUP(B454,'Scheme Master'!A:B,2,0),"Discontinued")</f>
        <v>Debt</v>
      </c>
      <c r="G454" t="str">
        <f>IFERROR(VLOOKUP(B454,'Scheme Master'!A:G,4,0),"Discontinued")</f>
        <v>HSBC</v>
      </c>
    </row>
    <row r="455" spans="1:7">
      <c r="A455" s="250" t="s">
        <v>1348</v>
      </c>
      <c r="B455" s="252" t="s">
        <v>1945</v>
      </c>
      <c r="C455" t="s">
        <v>1954</v>
      </c>
      <c r="D455" t="s">
        <v>3082</v>
      </c>
      <c r="F455" t="str">
        <f>IFERROR(VLOOKUP(B455,'Scheme Master'!A:B,2,0),"Discontinued")</f>
        <v>Debt</v>
      </c>
      <c r="G455" t="str">
        <f>IFERROR(VLOOKUP(B455,'Scheme Master'!A:G,4,0),"Discontinued")</f>
        <v>HSBC</v>
      </c>
    </row>
    <row r="456" spans="1:7">
      <c r="A456" s="250" t="s">
        <v>1157</v>
      </c>
      <c r="B456" s="252" t="s">
        <v>1953</v>
      </c>
      <c r="C456" t="s">
        <v>58</v>
      </c>
      <c r="D456" t="s">
        <v>3066</v>
      </c>
      <c r="F456" t="str">
        <f>IFERROR(VLOOKUP(B456,'Scheme Master'!A:B,2,0),"Discontinued")</f>
        <v>Debt</v>
      </c>
      <c r="G456" t="str">
        <f>IFERROR(VLOOKUP(B456,'Scheme Master'!A:G,4,0),"Discontinued")</f>
        <v>HSBC</v>
      </c>
    </row>
    <row r="457" spans="1:7">
      <c r="A457" s="53">
        <v>125</v>
      </c>
      <c r="B457" s="252" t="s">
        <v>2899</v>
      </c>
      <c r="C457" s="219" t="s">
        <v>58</v>
      </c>
      <c r="D457" t="s">
        <v>3100</v>
      </c>
      <c r="F457" t="str">
        <f>IFERROR(VLOOKUP(B457,'Scheme Master'!A:B,2,0),"Discontinued")</f>
        <v>Debt</v>
      </c>
      <c r="G457" t="str">
        <f>IFERROR(VLOOKUP(B457,'Scheme Master'!A:G,4,0),"Discontinued")</f>
        <v>LT</v>
      </c>
    </row>
    <row r="458" spans="1:7">
      <c r="A458" s="250" t="s">
        <v>3469</v>
      </c>
      <c r="B458" s="252" t="s">
        <v>2966</v>
      </c>
      <c r="C458" t="s">
        <v>1954</v>
      </c>
      <c r="D458" t="s">
        <v>3543</v>
      </c>
      <c r="F458" t="str">
        <f>IFERROR(VLOOKUP(B458,'Scheme Master'!A:B,2,0),"Discontinued")</f>
        <v>Discontinued</v>
      </c>
      <c r="G458" t="str">
        <f>IFERROR(VLOOKUP(B458,'Scheme Master'!A:G,4,0),"Discontinued")</f>
        <v>Discontinued</v>
      </c>
    </row>
    <row r="459" spans="1:7">
      <c r="A459" s="250" t="s">
        <v>367</v>
      </c>
      <c r="B459" s="252" t="s">
        <v>1956</v>
      </c>
      <c r="C459" t="s">
        <v>1954</v>
      </c>
      <c r="D459" t="s">
        <v>3543</v>
      </c>
      <c r="F459" t="str">
        <f>IFERROR(VLOOKUP(B459,'Scheme Master'!A:B,2,0),"Discontinued")</f>
        <v>Discontinued</v>
      </c>
      <c r="G459" t="str">
        <f>IFERROR(VLOOKUP(B459,'Scheme Master'!A:G,4,0),"Discontinued")</f>
        <v>Discontinued</v>
      </c>
    </row>
    <row r="460" spans="1:7">
      <c r="A460" s="250" t="s">
        <v>1343</v>
      </c>
      <c r="B460" s="252" t="s">
        <v>1945</v>
      </c>
      <c r="C460" t="s">
        <v>58</v>
      </c>
      <c r="D460" t="s">
        <v>3086</v>
      </c>
      <c r="F460" t="str">
        <f>IFERROR(VLOOKUP(B460,'Scheme Master'!A:B,2,0),"Discontinued")</f>
        <v>Debt</v>
      </c>
      <c r="G460" t="str">
        <f>IFERROR(VLOOKUP(B460,'Scheme Master'!A:G,4,0),"Discontinued")</f>
        <v>HSBC</v>
      </c>
    </row>
    <row r="461" spans="1:7">
      <c r="A461" s="250" t="s">
        <v>3464</v>
      </c>
      <c r="B461" s="252" t="s">
        <v>2967</v>
      </c>
      <c r="C461" t="s">
        <v>1971</v>
      </c>
      <c r="D461" t="s">
        <v>3543</v>
      </c>
      <c r="F461" t="str">
        <f>IFERROR(VLOOKUP(B461,'Scheme Master'!A:B,2,0),"Discontinued")</f>
        <v>Discontinued</v>
      </c>
      <c r="G461" t="str">
        <f>IFERROR(VLOOKUP(B461,'Scheme Master'!A:G,4,0),"Discontinued")</f>
        <v>Discontinued</v>
      </c>
    </row>
    <row r="462" spans="1:7">
      <c r="A462" s="250" t="s">
        <v>3468</v>
      </c>
      <c r="B462" s="252" t="s">
        <v>2891</v>
      </c>
      <c r="C462" t="s">
        <v>1954</v>
      </c>
      <c r="D462" t="s">
        <v>3145</v>
      </c>
      <c r="F462" t="str">
        <f>IFERROR(VLOOKUP(B462,'Scheme Master'!A:B,2,0),"Discontinued")</f>
        <v>Debt</v>
      </c>
      <c r="G462" t="str">
        <f>IFERROR(VLOOKUP(B462,'Scheme Master'!A:G,4,0),"Discontinued")</f>
        <v>LT</v>
      </c>
    </row>
    <row r="463" spans="1:7">
      <c r="A463" s="250" t="s">
        <v>3469</v>
      </c>
      <c r="B463" s="252" t="s">
        <v>2966</v>
      </c>
      <c r="C463" t="s">
        <v>1954</v>
      </c>
      <c r="D463" t="s">
        <v>3543</v>
      </c>
      <c r="F463" t="str">
        <f>IFERROR(VLOOKUP(B463,'Scheme Master'!A:B,2,0),"Discontinued")</f>
        <v>Discontinued</v>
      </c>
      <c r="G463" t="str">
        <f>IFERROR(VLOOKUP(B463,'Scheme Master'!A:G,4,0),"Discontinued")</f>
        <v>Discontinued</v>
      </c>
    </row>
    <row r="464" spans="1:7">
      <c r="A464" s="250" t="s">
        <v>474</v>
      </c>
      <c r="B464" s="252" t="s">
        <v>1940</v>
      </c>
      <c r="C464" s="290" t="s">
        <v>1971</v>
      </c>
      <c r="D464" s="290" t="s">
        <v>3077</v>
      </c>
      <c r="F464" t="str">
        <f>IFERROR(VLOOKUP(B464,'Scheme Master'!A:B,2,0),"Discontinued")</f>
        <v>Debt</v>
      </c>
      <c r="G464" t="str">
        <f>IFERROR(VLOOKUP(B464,'Scheme Master'!A:G,4,0),"Discontinued")</f>
        <v>HSBC</v>
      </c>
    </row>
    <row r="465" spans="1:7">
      <c r="A465" s="250" t="s">
        <v>1157</v>
      </c>
      <c r="B465" s="252" t="s">
        <v>1953</v>
      </c>
      <c r="C465" t="s">
        <v>58</v>
      </c>
      <c r="D465" t="s">
        <v>3066</v>
      </c>
      <c r="F465" t="str">
        <f>IFERROR(VLOOKUP(B465,'Scheme Master'!A:B,2,0),"Discontinued")</f>
        <v>Debt</v>
      </c>
      <c r="G465" t="str">
        <f>IFERROR(VLOOKUP(B465,'Scheme Master'!A:G,4,0),"Discontinued")</f>
        <v>HSBC</v>
      </c>
    </row>
    <row r="466" spans="1:7">
      <c r="A466" s="250" t="s">
        <v>1161</v>
      </c>
      <c r="B466" s="252" t="s">
        <v>1953</v>
      </c>
      <c r="C466" t="s">
        <v>1954</v>
      </c>
      <c r="D466" t="s">
        <v>3062</v>
      </c>
      <c r="F466" t="str">
        <f>IFERROR(VLOOKUP(B466,'Scheme Master'!A:B,2,0),"Discontinued")</f>
        <v>Debt</v>
      </c>
      <c r="G466" t="str">
        <f>IFERROR(VLOOKUP(B466,'Scheme Master'!A:G,4,0),"Discontinued")</f>
        <v>HSBC</v>
      </c>
    </row>
    <row r="467" spans="1:7">
      <c r="A467" s="250" t="s">
        <v>483</v>
      </c>
      <c r="B467" s="252" t="s">
        <v>1940</v>
      </c>
      <c r="C467" t="s">
        <v>67</v>
      </c>
      <c r="D467" t="s">
        <v>3076</v>
      </c>
      <c r="F467" t="str">
        <f>IFERROR(VLOOKUP(B467,'Scheme Master'!A:B,2,0),"Discontinued")</f>
        <v>Debt</v>
      </c>
      <c r="G467" t="str">
        <f>IFERROR(VLOOKUP(B467,'Scheme Master'!A:G,4,0),"Discontinued")</f>
        <v>HSBC</v>
      </c>
    </row>
    <row r="468" spans="1:7">
      <c r="A468" s="250" t="s">
        <v>483</v>
      </c>
      <c r="B468" s="252" t="s">
        <v>1940</v>
      </c>
      <c r="C468" t="s">
        <v>67</v>
      </c>
      <c r="D468" t="s">
        <v>3076</v>
      </c>
      <c r="F468" t="str">
        <f>IFERROR(VLOOKUP(B468,'Scheme Master'!A:B,2,0),"Discontinued")</f>
        <v>Debt</v>
      </c>
      <c r="G468" t="str">
        <f>IFERROR(VLOOKUP(B468,'Scheme Master'!A:G,4,0),"Discontinued")</f>
        <v>HSBC</v>
      </c>
    </row>
    <row r="469" spans="1:7">
      <c r="A469" s="250" t="s">
        <v>483</v>
      </c>
      <c r="B469" s="252" t="s">
        <v>1940</v>
      </c>
      <c r="C469" t="s">
        <v>67</v>
      </c>
      <c r="D469" t="s">
        <v>3076</v>
      </c>
      <c r="F469" t="str">
        <f>IFERROR(VLOOKUP(B469,'Scheme Master'!A:B,2,0),"Discontinued")</f>
        <v>Debt</v>
      </c>
      <c r="G469" t="str">
        <f>IFERROR(VLOOKUP(B469,'Scheme Master'!A:G,4,0),"Discontinued")</f>
        <v>HSBC</v>
      </c>
    </row>
    <row r="470" spans="1:7">
      <c r="A470" s="53">
        <v>125</v>
      </c>
      <c r="B470" s="252" t="s">
        <v>2899</v>
      </c>
      <c r="C470" s="219" t="s">
        <v>58</v>
      </c>
      <c r="D470" t="s">
        <v>3100</v>
      </c>
      <c r="F470" t="str">
        <f>IFERROR(VLOOKUP(B470,'Scheme Master'!A:B,2,0),"Discontinued")</f>
        <v>Debt</v>
      </c>
      <c r="G470" t="str">
        <f>IFERROR(VLOOKUP(B470,'Scheme Master'!A:G,4,0),"Discontinued")</f>
        <v>LT</v>
      </c>
    </row>
    <row r="471" spans="1:7">
      <c r="A471" s="250" t="s">
        <v>3463</v>
      </c>
      <c r="B471" s="252" t="s">
        <v>2967</v>
      </c>
      <c r="C471" t="s">
        <v>1954</v>
      </c>
      <c r="D471" t="s">
        <v>3543</v>
      </c>
      <c r="F471" t="str">
        <f>IFERROR(VLOOKUP(B471,'Scheme Master'!A:B,2,0),"Discontinued")</f>
        <v>Discontinued</v>
      </c>
      <c r="G471" t="str">
        <f>IFERROR(VLOOKUP(B471,'Scheme Master'!A:G,4,0),"Discontinued")</f>
        <v>Discontinued</v>
      </c>
    </row>
    <row r="472" spans="1:7">
      <c r="A472" s="250" t="s">
        <v>483</v>
      </c>
      <c r="B472" s="252" t="s">
        <v>1940</v>
      </c>
      <c r="C472" t="s">
        <v>67</v>
      </c>
      <c r="D472" t="s">
        <v>3076</v>
      </c>
      <c r="F472" t="str">
        <f>IFERROR(VLOOKUP(B472,'Scheme Master'!A:B,2,0),"Discontinued")</f>
        <v>Debt</v>
      </c>
      <c r="G472" t="str">
        <f>IFERROR(VLOOKUP(B472,'Scheme Master'!A:G,4,0),"Discontinued")</f>
        <v>HSBC</v>
      </c>
    </row>
    <row r="473" spans="1:7">
      <c r="A473" s="250" t="s">
        <v>474</v>
      </c>
      <c r="B473" s="252" t="s">
        <v>1940</v>
      </c>
      <c r="C473" s="290" t="s">
        <v>1971</v>
      </c>
      <c r="D473" s="290" t="s">
        <v>3077</v>
      </c>
      <c r="F473" t="str">
        <f>IFERROR(VLOOKUP(B473,'Scheme Master'!A:B,2,0),"Discontinued")</f>
        <v>Debt</v>
      </c>
      <c r="G473" t="str">
        <f>IFERROR(VLOOKUP(B473,'Scheme Master'!A:G,4,0),"Discontinued")</f>
        <v>HSBC</v>
      </c>
    </row>
    <row r="474" spans="1:7">
      <c r="A474" s="250" t="s">
        <v>474</v>
      </c>
      <c r="B474" s="252" t="s">
        <v>1940</v>
      </c>
      <c r="C474" s="290" t="s">
        <v>1971</v>
      </c>
      <c r="D474" s="290" t="s">
        <v>3077</v>
      </c>
      <c r="F474" t="str">
        <f>IFERROR(VLOOKUP(B474,'Scheme Master'!A:B,2,0),"Discontinued")</f>
        <v>Debt</v>
      </c>
      <c r="G474" t="str">
        <f>IFERROR(VLOOKUP(B474,'Scheme Master'!A:G,4,0),"Discontinued")</f>
        <v>HSBC</v>
      </c>
    </row>
    <row r="475" spans="1:7">
      <c r="A475" s="250" t="s">
        <v>1157</v>
      </c>
      <c r="B475" s="252" t="s">
        <v>1953</v>
      </c>
      <c r="C475" t="s">
        <v>58</v>
      </c>
      <c r="D475" t="s">
        <v>3066</v>
      </c>
      <c r="F475" t="str">
        <f>IFERROR(VLOOKUP(B475,'Scheme Master'!A:B,2,0),"Discontinued")</f>
        <v>Debt</v>
      </c>
      <c r="G475" t="str">
        <f>IFERROR(VLOOKUP(B475,'Scheme Master'!A:G,4,0),"Discontinued")</f>
        <v>HSBC</v>
      </c>
    </row>
    <row r="476" spans="1:7">
      <c r="A476" s="250" t="s">
        <v>1161</v>
      </c>
      <c r="B476" s="252" t="s">
        <v>1953</v>
      </c>
      <c r="C476" t="s">
        <v>1954</v>
      </c>
      <c r="D476" t="s">
        <v>3062</v>
      </c>
      <c r="F476" t="str">
        <f>IFERROR(VLOOKUP(B476,'Scheme Master'!A:B,2,0),"Discontinued")</f>
        <v>Debt</v>
      </c>
      <c r="G476" t="str">
        <f>IFERROR(VLOOKUP(B476,'Scheme Master'!A:G,4,0),"Discontinued")</f>
        <v>HSBC</v>
      </c>
    </row>
    <row r="477" spans="1:7">
      <c r="A477" s="53">
        <v>125</v>
      </c>
      <c r="B477" s="252" t="s">
        <v>2899</v>
      </c>
      <c r="C477" s="219" t="s">
        <v>58</v>
      </c>
      <c r="D477" t="s">
        <v>3100</v>
      </c>
      <c r="F477" t="str">
        <f>IFERROR(VLOOKUP(B477,'Scheme Master'!A:B,2,0),"Discontinued")</f>
        <v>Debt</v>
      </c>
      <c r="G477" t="str">
        <f>IFERROR(VLOOKUP(B477,'Scheme Master'!A:G,4,0),"Discontinued")</f>
        <v>LT</v>
      </c>
    </row>
    <row r="478" spans="1:7">
      <c r="A478" s="250" t="s">
        <v>3463</v>
      </c>
      <c r="B478" s="252" t="s">
        <v>2967</v>
      </c>
      <c r="C478" t="s">
        <v>1954</v>
      </c>
      <c r="D478" t="s">
        <v>3543</v>
      </c>
      <c r="F478" t="str">
        <f>IFERROR(VLOOKUP(B478,'Scheme Master'!A:B,2,0),"Discontinued")</f>
        <v>Discontinued</v>
      </c>
      <c r="G478" t="str">
        <f>IFERROR(VLOOKUP(B478,'Scheme Master'!A:G,4,0),"Discontinued")</f>
        <v>Discontinued</v>
      </c>
    </row>
    <row r="479" spans="1:7">
      <c r="A479" s="250" t="s">
        <v>3467</v>
      </c>
      <c r="B479" s="252" t="s">
        <v>2964</v>
      </c>
      <c r="C479" t="s">
        <v>1971</v>
      </c>
      <c r="D479" t="s">
        <v>3543</v>
      </c>
      <c r="F479" t="str">
        <f>IFERROR(VLOOKUP(B479,'Scheme Master'!A:B,2,0),"Discontinued")</f>
        <v>Discontinued</v>
      </c>
      <c r="G479" t="str">
        <f>IFERROR(VLOOKUP(B479,'Scheme Master'!A:G,4,0),"Discontinued")</f>
        <v>Discontinued</v>
      </c>
    </row>
    <row r="480" spans="1:7">
      <c r="A480" s="250" t="s">
        <v>477</v>
      </c>
      <c r="B480" s="252" t="s">
        <v>1940</v>
      </c>
      <c r="C480" t="s">
        <v>1954</v>
      </c>
      <c r="D480" t="s">
        <v>3071</v>
      </c>
      <c r="F480" t="str">
        <f>IFERROR(VLOOKUP(B480,'Scheme Master'!A:B,2,0),"Discontinued")</f>
        <v>Debt</v>
      </c>
      <c r="G480" t="str">
        <f>IFERROR(VLOOKUP(B480,'Scheme Master'!A:G,4,0),"Discontinued")</f>
        <v>HSBC</v>
      </c>
    </row>
    <row r="481" spans="1:7">
      <c r="A481" s="250" t="s">
        <v>483</v>
      </c>
      <c r="B481" s="252" t="s">
        <v>1940</v>
      </c>
      <c r="C481" t="s">
        <v>67</v>
      </c>
      <c r="D481" t="s">
        <v>3076</v>
      </c>
      <c r="F481" t="str">
        <f>IFERROR(VLOOKUP(B481,'Scheme Master'!A:B,2,0),"Discontinued")</f>
        <v>Debt</v>
      </c>
      <c r="G481" t="str">
        <f>IFERROR(VLOOKUP(B481,'Scheme Master'!A:G,4,0),"Discontinued")</f>
        <v>HSBC</v>
      </c>
    </row>
    <row r="482" spans="1:7">
      <c r="A482" s="250" t="s">
        <v>3468</v>
      </c>
      <c r="B482" s="252" t="s">
        <v>2891</v>
      </c>
      <c r="C482" t="s">
        <v>1954</v>
      </c>
      <c r="D482" t="s">
        <v>3145</v>
      </c>
      <c r="F482" t="str">
        <f>IFERROR(VLOOKUP(B482,'Scheme Master'!A:B,2,0),"Discontinued")</f>
        <v>Debt</v>
      </c>
      <c r="G482" t="str">
        <f>IFERROR(VLOOKUP(B482,'Scheme Master'!A:G,4,0),"Discontinued")</f>
        <v>LT</v>
      </c>
    </row>
    <row r="483" spans="1:7">
      <c r="A483" s="250" t="s">
        <v>3468</v>
      </c>
      <c r="B483" s="252" t="s">
        <v>2891</v>
      </c>
      <c r="C483" t="s">
        <v>1954</v>
      </c>
      <c r="D483" t="s">
        <v>3145</v>
      </c>
      <c r="F483" t="str">
        <f>IFERROR(VLOOKUP(B483,'Scheme Master'!A:B,2,0),"Discontinued")</f>
        <v>Debt</v>
      </c>
      <c r="G483" t="str">
        <f>IFERROR(VLOOKUP(B483,'Scheme Master'!A:G,4,0),"Discontinued")</f>
        <v>LT</v>
      </c>
    </row>
    <row r="484" spans="1:7">
      <c r="A484" s="250" t="s">
        <v>3466</v>
      </c>
      <c r="B484" s="252" t="s">
        <v>2964</v>
      </c>
      <c r="C484" t="s">
        <v>1954</v>
      </c>
      <c r="D484" t="s">
        <v>3543</v>
      </c>
      <c r="F484" t="str">
        <f>IFERROR(VLOOKUP(B484,'Scheme Master'!A:B,2,0),"Discontinued")</f>
        <v>Discontinued</v>
      </c>
      <c r="G484" t="str">
        <f>IFERROR(VLOOKUP(B484,'Scheme Master'!A:G,4,0),"Discontinued")</f>
        <v>Discontinued</v>
      </c>
    </row>
    <row r="485" spans="1:7">
      <c r="A485" s="250" t="s">
        <v>3467</v>
      </c>
      <c r="B485" s="252" t="s">
        <v>2964</v>
      </c>
      <c r="C485" t="s">
        <v>1971</v>
      </c>
      <c r="D485" t="s">
        <v>3543</v>
      </c>
      <c r="F485" t="str">
        <f>IFERROR(VLOOKUP(B485,'Scheme Master'!A:B,2,0),"Discontinued")</f>
        <v>Discontinued</v>
      </c>
      <c r="G485" t="str">
        <f>IFERROR(VLOOKUP(B485,'Scheme Master'!A:G,4,0),"Discontinued")</f>
        <v>Discontinued</v>
      </c>
    </row>
    <row r="486" spans="1:7">
      <c r="A486" s="250" t="s">
        <v>477</v>
      </c>
      <c r="B486" s="252" t="s">
        <v>1940</v>
      </c>
      <c r="C486" t="s">
        <v>1954</v>
      </c>
      <c r="D486" t="s">
        <v>3071</v>
      </c>
      <c r="F486" t="str">
        <f>IFERROR(VLOOKUP(B486,'Scheme Master'!A:B,2,0),"Discontinued")</f>
        <v>Debt</v>
      </c>
      <c r="G486" t="str">
        <f>IFERROR(VLOOKUP(B486,'Scheme Master'!A:G,4,0),"Discontinued")</f>
        <v>HSBC</v>
      </c>
    </row>
    <row r="487" spans="1:7">
      <c r="A487" s="250" t="s">
        <v>477</v>
      </c>
      <c r="B487" s="252" t="s">
        <v>1940</v>
      </c>
      <c r="C487" t="s">
        <v>1954</v>
      </c>
      <c r="D487" t="s">
        <v>3071</v>
      </c>
      <c r="F487" t="str">
        <f>IFERROR(VLOOKUP(B487,'Scheme Master'!A:B,2,0),"Discontinued")</f>
        <v>Debt</v>
      </c>
      <c r="G487" t="str">
        <f>IFERROR(VLOOKUP(B487,'Scheme Master'!A:G,4,0),"Discontinued")</f>
        <v>HSBC</v>
      </c>
    </row>
    <row r="488" spans="1:7">
      <c r="A488" s="250" t="s">
        <v>477</v>
      </c>
      <c r="B488" s="252" t="s">
        <v>1940</v>
      </c>
      <c r="C488" t="s">
        <v>1954</v>
      </c>
      <c r="D488" t="s">
        <v>3071</v>
      </c>
      <c r="F488" t="str">
        <f>IFERROR(VLOOKUP(B488,'Scheme Master'!A:B,2,0),"Discontinued")</f>
        <v>Debt</v>
      </c>
      <c r="G488" t="str">
        <f>IFERROR(VLOOKUP(B488,'Scheme Master'!A:G,4,0),"Discontinued")</f>
        <v>HSBC</v>
      </c>
    </row>
    <row r="489" spans="1:7">
      <c r="A489" s="250" t="s">
        <v>474</v>
      </c>
      <c r="B489" s="252" t="s">
        <v>1940</v>
      </c>
      <c r="C489" s="290" t="s">
        <v>1971</v>
      </c>
      <c r="D489" s="290" t="s">
        <v>3077</v>
      </c>
      <c r="F489" t="str">
        <f>IFERROR(VLOOKUP(B489,'Scheme Master'!A:B,2,0),"Discontinued")</f>
        <v>Debt</v>
      </c>
      <c r="G489" t="str">
        <f>IFERROR(VLOOKUP(B489,'Scheme Master'!A:G,4,0),"Discontinued")</f>
        <v>HSBC</v>
      </c>
    </row>
    <row r="490" spans="1:7">
      <c r="A490" s="250" t="s">
        <v>1161</v>
      </c>
      <c r="B490" s="252" t="s">
        <v>1953</v>
      </c>
      <c r="C490" t="s">
        <v>1954</v>
      </c>
      <c r="D490" t="s">
        <v>3062</v>
      </c>
      <c r="F490" t="str">
        <f>IFERROR(VLOOKUP(B490,'Scheme Master'!A:B,2,0),"Discontinued")</f>
        <v>Debt</v>
      </c>
      <c r="G490" t="str">
        <f>IFERROR(VLOOKUP(B490,'Scheme Master'!A:G,4,0),"Discontinued")</f>
        <v>HSBC</v>
      </c>
    </row>
    <row r="491" spans="1:7">
      <c r="A491" s="250" t="s">
        <v>3464</v>
      </c>
      <c r="B491" s="252" t="s">
        <v>2967</v>
      </c>
      <c r="C491" t="s">
        <v>1971</v>
      </c>
      <c r="D491" t="s">
        <v>3543</v>
      </c>
      <c r="F491" t="str">
        <f>IFERROR(VLOOKUP(B491,'Scheme Master'!A:B,2,0),"Discontinued")</f>
        <v>Discontinued</v>
      </c>
      <c r="G491" t="str">
        <f>IFERROR(VLOOKUP(B491,'Scheme Master'!A:G,4,0),"Discontinued")</f>
        <v>Discontinued</v>
      </c>
    </row>
    <row r="492" spans="1:7">
      <c r="A492" s="250" t="s">
        <v>3462</v>
      </c>
      <c r="B492" s="252" t="s">
        <v>2899</v>
      </c>
      <c r="C492" t="s">
        <v>1954</v>
      </c>
      <c r="D492" t="s">
        <v>3096</v>
      </c>
      <c r="F492" t="str">
        <f>IFERROR(VLOOKUP(B492,'Scheme Master'!A:B,2,0),"Discontinued")</f>
        <v>Debt</v>
      </c>
      <c r="G492" t="str">
        <f>IFERROR(VLOOKUP(B492,'Scheme Master'!A:G,4,0),"Discontinued")</f>
        <v>LT</v>
      </c>
    </row>
    <row r="493" spans="1:7">
      <c r="A493" s="250" t="s">
        <v>3469</v>
      </c>
      <c r="B493" s="252" t="s">
        <v>2966</v>
      </c>
      <c r="C493" t="s">
        <v>1954</v>
      </c>
      <c r="D493" t="s">
        <v>3543</v>
      </c>
      <c r="F493" t="str">
        <f>IFERROR(VLOOKUP(B493,'Scheme Master'!A:B,2,0),"Discontinued")</f>
        <v>Discontinued</v>
      </c>
      <c r="G493" t="str">
        <f>IFERROR(VLOOKUP(B493,'Scheme Master'!A:G,4,0),"Discontinued")</f>
        <v>Discontinued</v>
      </c>
    </row>
    <row r="494" spans="1:7">
      <c r="A494" s="250" t="s">
        <v>3469</v>
      </c>
      <c r="B494" s="252" t="s">
        <v>2966</v>
      </c>
      <c r="C494" t="s">
        <v>1954</v>
      </c>
      <c r="D494" t="s">
        <v>3543</v>
      </c>
      <c r="F494" t="str">
        <f>IFERROR(VLOOKUP(B494,'Scheme Master'!A:B,2,0),"Discontinued")</f>
        <v>Discontinued</v>
      </c>
      <c r="G494" t="str">
        <f>IFERROR(VLOOKUP(B494,'Scheme Master'!A:G,4,0),"Discontinued")</f>
        <v>Discontinued</v>
      </c>
    </row>
    <row r="495" spans="1:7">
      <c r="A495" s="250" t="s">
        <v>3467</v>
      </c>
      <c r="B495" s="252" t="s">
        <v>2964</v>
      </c>
      <c r="C495" t="s">
        <v>1971</v>
      </c>
      <c r="D495" t="s">
        <v>3543</v>
      </c>
      <c r="F495" t="str">
        <f>IFERROR(VLOOKUP(B495,'Scheme Master'!A:B,2,0),"Discontinued")</f>
        <v>Discontinued</v>
      </c>
      <c r="G495" t="str">
        <f>IFERROR(VLOOKUP(B495,'Scheme Master'!A:G,4,0),"Discontinued")</f>
        <v>Discontinued</v>
      </c>
    </row>
    <row r="496" spans="1:7">
      <c r="A496" s="250" t="s">
        <v>3467</v>
      </c>
      <c r="B496" s="252" t="s">
        <v>2964</v>
      </c>
      <c r="C496" t="s">
        <v>1971</v>
      </c>
      <c r="D496" t="s">
        <v>3543</v>
      </c>
      <c r="F496" t="str">
        <f>IFERROR(VLOOKUP(B496,'Scheme Master'!A:B,2,0),"Discontinued")</f>
        <v>Discontinued</v>
      </c>
      <c r="G496" t="str">
        <f>IFERROR(VLOOKUP(B496,'Scheme Master'!A:G,4,0),"Discontinued")</f>
        <v>Discontinued</v>
      </c>
    </row>
    <row r="497" spans="1:7">
      <c r="A497" s="250" t="s">
        <v>477</v>
      </c>
      <c r="B497" s="252" t="s">
        <v>1940</v>
      </c>
      <c r="C497" t="s">
        <v>1954</v>
      </c>
      <c r="D497" t="s">
        <v>3071</v>
      </c>
      <c r="F497" t="str">
        <f>IFERROR(VLOOKUP(B497,'Scheme Master'!A:B,2,0),"Discontinued")</f>
        <v>Debt</v>
      </c>
      <c r="G497" t="str">
        <f>IFERROR(VLOOKUP(B497,'Scheme Master'!A:G,4,0),"Discontinued")</f>
        <v>HSBC</v>
      </c>
    </row>
    <row r="498" spans="1:7">
      <c r="A498" s="250" t="s">
        <v>483</v>
      </c>
      <c r="B498" s="252" t="s">
        <v>1940</v>
      </c>
      <c r="C498" t="s">
        <v>67</v>
      </c>
      <c r="D498" t="s">
        <v>3076</v>
      </c>
      <c r="F498" t="str">
        <f>IFERROR(VLOOKUP(B498,'Scheme Master'!A:B,2,0),"Discontinued")</f>
        <v>Debt</v>
      </c>
      <c r="G498" t="str">
        <f>IFERROR(VLOOKUP(B498,'Scheme Master'!A:G,4,0),"Discontinued")</f>
        <v>HSBC</v>
      </c>
    </row>
    <row r="499" spans="1:7">
      <c r="A499" s="250" t="s">
        <v>474</v>
      </c>
      <c r="B499" s="252" t="s">
        <v>1940</v>
      </c>
      <c r="C499" s="290" t="s">
        <v>1971</v>
      </c>
      <c r="D499" s="290" t="s">
        <v>3077</v>
      </c>
      <c r="F499" t="str">
        <f>IFERROR(VLOOKUP(B499,'Scheme Master'!A:B,2,0),"Discontinued")</f>
        <v>Debt</v>
      </c>
      <c r="G499" t="str">
        <f>IFERROR(VLOOKUP(B499,'Scheme Master'!A:G,4,0),"Discontinued")</f>
        <v>HSBC</v>
      </c>
    </row>
    <row r="500" spans="1:7">
      <c r="A500" s="53">
        <v>125</v>
      </c>
      <c r="B500" s="252" t="s">
        <v>2899</v>
      </c>
      <c r="C500" s="219" t="s">
        <v>58</v>
      </c>
      <c r="D500" t="s">
        <v>3100</v>
      </c>
      <c r="F500" t="str">
        <f>IFERROR(VLOOKUP(B500,'Scheme Master'!A:B,2,0),"Discontinued")</f>
        <v>Debt</v>
      </c>
      <c r="G500" t="str">
        <f>IFERROR(VLOOKUP(B500,'Scheme Master'!A:G,4,0),"Discontinued")</f>
        <v>LT</v>
      </c>
    </row>
    <row r="501" spans="1:7">
      <c r="A501" s="250" t="s">
        <v>3466</v>
      </c>
      <c r="B501" s="252" t="s">
        <v>2964</v>
      </c>
      <c r="C501" t="s">
        <v>1954</v>
      </c>
      <c r="D501" t="s">
        <v>3543</v>
      </c>
      <c r="F501" t="str">
        <f>IFERROR(VLOOKUP(B501,'Scheme Master'!A:B,2,0),"Discontinued")</f>
        <v>Discontinued</v>
      </c>
      <c r="G501" t="str">
        <f>IFERROR(VLOOKUP(B501,'Scheme Master'!A:G,4,0),"Discontinued")</f>
        <v>Discontinued</v>
      </c>
    </row>
    <row r="502" spans="1:7">
      <c r="A502" s="250" t="s">
        <v>477</v>
      </c>
      <c r="B502" s="252" t="s">
        <v>1940</v>
      </c>
      <c r="C502" t="s">
        <v>1954</v>
      </c>
      <c r="D502" t="s">
        <v>3071</v>
      </c>
      <c r="F502" t="str">
        <f>IFERROR(VLOOKUP(B502,'Scheme Master'!A:B,2,0),"Discontinued")</f>
        <v>Debt</v>
      </c>
      <c r="G502" t="str">
        <f>IFERROR(VLOOKUP(B502,'Scheme Master'!A:G,4,0),"Discontinued")</f>
        <v>HSBC</v>
      </c>
    </row>
    <row r="503" spans="1:7">
      <c r="A503" s="250" t="s">
        <v>477</v>
      </c>
      <c r="B503" s="252" t="s">
        <v>1940</v>
      </c>
      <c r="C503" t="s">
        <v>1954</v>
      </c>
      <c r="D503" t="s">
        <v>3071</v>
      </c>
      <c r="F503" t="str">
        <f>IFERROR(VLOOKUP(B503,'Scheme Master'!A:B,2,0),"Discontinued")</f>
        <v>Debt</v>
      </c>
      <c r="G503" t="str">
        <f>IFERROR(VLOOKUP(B503,'Scheme Master'!A:G,4,0),"Discontinued")</f>
        <v>HSBC</v>
      </c>
    </row>
    <row r="504" spans="1:7">
      <c r="A504" s="250" t="s">
        <v>1343</v>
      </c>
      <c r="B504" s="252" t="s">
        <v>1945</v>
      </c>
      <c r="C504" t="s">
        <v>58</v>
      </c>
      <c r="D504" t="s">
        <v>3086</v>
      </c>
      <c r="F504" t="str">
        <f>IFERROR(VLOOKUP(B504,'Scheme Master'!A:B,2,0),"Discontinued")</f>
        <v>Debt</v>
      </c>
      <c r="G504" t="str">
        <f>IFERROR(VLOOKUP(B504,'Scheme Master'!A:G,4,0),"Discontinued")</f>
        <v>HSBC</v>
      </c>
    </row>
    <row r="505" spans="1:7">
      <c r="A505" s="250" t="s">
        <v>474</v>
      </c>
      <c r="B505" s="252" t="s">
        <v>1940</v>
      </c>
      <c r="C505" s="290" t="s">
        <v>1971</v>
      </c>
      <c r="D505" s="290" t="s">
        <v>3077</v>
      </c>
      <c r="F505" t="str">
        <f>IFERROR(VLOOKUP(B505,'Scheme Master'!A:B,2,0),"Discontinued")</f>
        <v>Debt</v>
      </c>
      <c r="G505" t="str">
        <f>IFERROR(VLOOKUP(B505,'Scheme Master'!A:G,4,0),"Discontinued")</f>
        <v>HSBC</v>
      </c>
    </row>
    <row r="506" spans="1:7">
      <c r="A506" s="250" t="s">
        <v>1157</v>
      </c>
      <c r="B506" s="252" t="s">
        <v>1953</v>
      </c>
      <c r="C506" t="s">
        <v>58</v>
      </c>
      <c r="D506" t="s">
        <v>3066</v>
      </c>
      <c r="F506" t="str">
        <f>IFERROR(VLOOKUP(B506,'Scheme Master'!A:B,2,0),"Discontinued")</f>
        <v>Debt</v>
      </c>
      <c r="G506" t="str">
        <f>IFERROR(VLOOKUP(B506,'Scheme Master'!A:G,4,0),"Discontinued")</f>
        <v>HSBC</v>
      </c>
    </row>
    <row r="507" spans="1:7">
      <c r="A507" s="250" t="s">
        <v>1161</v>
      </c>
      <c r="B507" s="252" t="s">
        <v>1953</v>
      </c>
      <c r="C507" t="s">
        <v>1954</v>
      </c>
      <c r="D507" t="s">
        <v>3062</v>
      </c>
      <c r="F507" t="str">
        <f>IFERROR(VLOOKUP(B507,'Scheme Master'!A:B,2,0),"Discontinued")</f>
        <v>Debt</v>
      </c>
      <c r="G507" t="str">
        <f>IFERROR(VLOOKUP(B507,'Scheme Master'!A:G,4,0),"Discontinued")</f>
        <v>HSBC</v>
      </c>
    </row>
    <row r="508" spans="1:7">
      <c r="A508" s="250" t="s">
        <v>3462</v>
      </c>
      <c r="B508" s="252" t="s">
        <v>2899</v>
      </c>
      <c r="C508" t="s">
        <v>1954</v>
      </c>
      <c r="D508" t="s">
        <v>3096</v>
      </c>
      <c r="F508" t="str">
        <f>IFERROR(VLOOKUP(B508,'Scheme Master'!A:B,2,0),"Discontinued")</f>
        <v>Debt</v>
      </c>
      <c r="G508" t="str">
        <f>IFERROR(VLOOKUP(B508,'Scheme Master'!A:G,4,0),"Discontinued")</f>
        <v>LT</v>
      </c>
    </row>
    <row r="509" spans="1:7">
      <c r="A509" s="250" t="s">
        <v>3462</v>
      </c>
      <c r="B509" s="252" t="s">
        <v>2899</v>
      </c>
      <c r="C509" t="s">
        <v>1954</v>
      </c>
      <c r="D509" t="s">
        <v>3096</v>
      </c>
      <c r="F509" t="str">
        <f>IFERROR(VLOOKUP(B509,'Scheme Master'!A:B,2,0),"Discontinued")</f>
        <v>Debt</v>
      </c>
      <c r="G509" t="str">
        <f>IFERROR(VLOOKUP(B509,'Scheme Master'!A:G,4,0),"Discontinued")</f>
        <v>LT</v>
      </c>
    </row>
    <row r="510" spans="1:7">
      <c r="A510" s="250" t="s">
        <v>3462</v>
      </c>
      <c r="B510" s="252" t="s">
        <v>2899</v>
      </c>
      <c r="C510" t="s">
        <v>1954</v>
      </c>
      <c r="D510" t="s">
        <v>3096</v>
      </c>
      <c r="F510" t="str">
        <f>IFERROR(VLOOKUP(B510,'Scheme Master'!A:B,2,0),"Discontinued")</f>
        <v>Debt</v>
      </c>
      <c r="G510" t="str">
        <f>IFERROR(VLOOKUP(B510,'Scheme Master'!A:G,4,0),"Discontinued")</f>
        <v>LT</v>
      </c>
    </row>
    <row r="511" spans="1:7">
      <c r="A511" s="250" t="s">
        <v>3462</v>
      </c>
      <c r="B511" s="252" t="s">
        <v>2899</v>
      </c>
      <c r="C511" t="s">
        <v>1954</v>
      </c>
      <c r="D511" t="s">
        <v>3096</v>
      </c>
      <c r="F511" t="str">
        <f>IFERROR(VLOOKUP(B511,'Scheme Master'!A:B,2,0),"Discontinued")</f>
        <v>Debt</v>
      </c>
      <c r="G511" t="str">
        <f>IFERROR(VLOOKUP(B511,'Scheme Master'!A:G,4,0),"Discontinued")</f>
        <v>LT</v>
      </c>
    </row>
    <row r="512" spans="1:7">
      <c r="A512" s="250" t="s">
        <v>3469</v>
      </c>
      <c r="B512" s="252" t="s">
        <v>2966</v>
      </c>
      <c r="C512" t="s">
        <v>1954</v>
      </c>
      <c r="D512" t="s">
        <v>3543</v>
      </c>
      <c r="F512" t="str">
        <f>IFERROR(VLOOKUP(B512,'Scheme Master'!A:B,2,0),"Discontinued")</f>
        <v>Discontinued</v>
      </c>
      <c r="G512" t="str">
        <f>IFERROR(VLOOKUP(B512,'Scheme Master'!A:G,4,0),"Discontinued")</f>
        <v>Discontinued</v>
      </c>
    </row>
    <row r="513" spans="1:7">
      <c r="A513" s="250" t="s">
        <v>3466</v>
      </c>
      <c r="B513" s="252" t="s">
        <v>2964</v>
      </c>
      <c r="C513" t="s">
        <v>1954</v>
      </c>
      <c r="D513" t="s">
        <v>3543</v>
      </c>
      <c r="F513" t="str">
        <f>IFERROR(VLOOKUP(B513,'Scheme Master'!A:B,2,0),"Discontinued")</f>
        <v>Discontinued</v>
      </c>
      <c r="G513" t="str">
        <f>IFERROR(VLOOKUP(B513,'Scheme Master'!A:G,4,0),"Discontinued")</f>
        <v>Discontinued</v>
      </c>
    </row>
    <row r="514" spans="1:7">
      <c r="A514" s="250" t="s">
        <v>477</v>
      </c>
      <c r="B514" s="252" t="s">
        <v>1940</v>
      </c>
      <c r="C514" t="s">
        <v>1954</v>
      </c>
      <c r="D514" t="s">
        <v>3071</v>
      </c>
      <c r="F514" t="str">
        <f>IFERROR(VLOOKUP(B514,'Scheme Master'!A:B,2,0),"Discontinued")</f>
        <v>Debt</v>
      </c>
      <c r="G514" t="str">
        <f>IFERROR(VLOOKUP(B514,'Scheme Master'!A:G,4,0),"Discontinued")</f>
        <v>HSBC</v>
      </c>
    </row>
    <row r="515" spans="1:7">
      <c r="A515" s="250" t="s">
        <v>1348</v>
      </c>
      <c r="B515" s="252" t="s">
        <v>1945</v>
      </c>
      <c r="C515" t="s">
        <v>1954</v>
      </c>
      <c r="D515" t="s">
        <v>3082</v>
      </c>
      <c r="F515" t="str">
        <f>IFERROR(VLOOKUP(B515,'Scheme Master'!A:B,2,0),"Discontinued")</f>
        <v>Debt</v>
      </c>
      <c r="G515" t="str">
        <f>IFERROR(VLOOKUP(B515,'Scheme Master'!A:G,4,0),"Discontinued")</f>
        <v>HSBC</v>
      </c>
    </row>
    <row r="516" spans="1:7">
      <c r="A516" s="250" t="s">
        <v>1343</v>
      </c>
      <c r="B516" s="252" t="s">
        <v>1945</v>
      </c>
      <c r="C516" t="s">
        <v>58</v>
      </c>
      <c r="D516" t="s">
        <v>3086</v>
      </c>
      <c r="F516" t="str">
        <f>IFERROR(VLOOKUP(B516,'Scheme Master'!A:B,2,0),"Discontinued")</f>
        <v>Debt</v>
      </c>
      <c r="G516" t="str">
        <f>IFERROR(VLOOKUP(B516,'Scheme Master'!A:G,4,0),"Discontinued")</f>
        <v>HSBC</v>
      </c>
    </row>
    <row r="517" spans="1:7">
      <c r="A517" s="250" t="s">
        <v>474</v>
      </c>
      <c r="B517" s="252" t="s">
        <v>1940</v>
      </c>
      <c r="C517" s="290" t="s">
        <v>1971</v>
      </c>
      <c r="D517" s="290" t="s">
        <v>3077</v>
      </c>
      <c r="F517" t="str">
        <f>IFERROR(VLOOKUP(B517,'Scheme Master'!A:B,2,0),"Discontinued")</f>
        <v>Debt</v>
      </c>
      <c r="G517" t="str">
        <f>IFERROR(VLOOKUP(B517,'Scheme Master'!A:G,4,0),"Discontinued")</f>
        <v>HSBC</v>
      </c>
    </row>
    <row r="518" spans="1:7">
      <c r="A518" s="250" t="s">
        <v>474</v>
      </c>
      <c r="B518" s="252" t="s">
        <v>1940</v>
      </c>
      <c r="C518" s="290" t="s">
        <v>1971</v>
      </c>
      <c r="D518" s="290" t="s">
        <v>3077</v>
      </c>
      <c r="F518" t="str">
        <f>IFERROR(VLOOKUP(B518,'Scheme Master'!A:B,2,0),"Discontinued")</f>
        <v>Debt</v>
      </c>
      <c r="G518" t="str">
        <f>IFERROR(VLOOKUP(B518,'Scheme Master'!A:G,4,0),"Discontinued")</f>
        <v>HSBC</v>
      </c>
    </row>
    <row r="519" spans="1:7">
      <c r="A519" s="250" t="s">
        <v>1157</v>
      </c>
      <c r="B519" s="252" t="s">
        <v>1953</v>
      </c>
      <c r="C519" t="s">
        <v>58</v>
      </c>
      <c r="D519" t="s">
        <v>3066</v>
      </c>
      <c r="F519" t="str">
        <f>IFERROR(VLOOKUP(B519,'Scheme Master'!A:B,2,0),"Discontinued")</f>
        <v>Debt</v>
      </c>
      <c r="G519" t="str">
        <f>IFERROR(VLOOKUP(B519,'Scheme Master'!A:G,4,0),"Discontinued")</f>
        <v>HSBC</v>
      </c>
    </row>
    <row r="520" spans="1:7">
      <c r="A520" s="250" t="s">
        <v>3468</v>
      </c>
      <c r="B520" s="252" t="s">
        <v>2891</v>
      </c>
      <c r="C520" t="s">
        <v>1954</v>
      </c>
      <c r="D520" t="s">
        <v>3145</v>
      </c>
      <c r="F520" t="str">
        <f>IFERROR(VLOOKUP(B520,'Scheme Master'!A:B,2,0),"Discontinued")</f>
        <v>Debt</v>
      </c>
      <c r="G520" t="str">
        <f>IFERROR(VLOOKUP(B520,'Scheme Master'!A:G,4,0),"Discontinued")</f>
        <v>LT</v>
      </c>
    </row>
    <row r="521" spans="1:7">
      <c r="A521" s="250" t="s">
        <v>3462</v>
      </c>
      <c r="B521" s="252" t="s">
        <v>2899</v>
      </c>
      <c r="C521" t="s">
        <v>1954</v>
      </c>
      <c r="D521" t="s">
        <v>3096</v>
      </c>
      <c r="F521" t="str">
        <f>IFERROR(VLOOKUP(B521,'Scheme Master'!A:B,2,0),"Discontinued")</f>
        <v>Debt</v>
      </c>
      <c r="G521" t="str">
        <f>IFERROR(VLOOKUP(B521,'Scheme Master'!A:G,4,0),"Discontinued")</f>
        <v>LT</v>
      </c>
    </row>
    <row r="522" spans="1:7">
      <c r="A522" s="250" t="s">
        <v>483</v>
      </c>
      <c r="B522" s="252" t="s">
        <v>1940</v>
      </c>
      <c r="C522" t="s">
        <v>67</v>
      </c>
      <c r="D522" t="s">
        <v>3076</v>
      </c>
      <c r="F522" t="str">
        <f>IFERROR(VLOOKUP(B522,'Scheme Master'!A:B,2,0),"Discontinued")</f>
        <v>Debt</v>
      </c>
      <c r="G522" t="str">
        <f>IFERROR(VLOOKUP(B522,'Scheme Master'!A:G,4,0),"Discontinued")</f>
        <v>HSBC</v>
      </c>
    </row>
    <row r="523" spans="1:7">
      <c r="A523" s="250" t="s">
        <v>483</v>
      </c>
      <c r="B523" s="252" t="s">
        <v>1940</v>
      </c>
      <c r="C523" t="s">
        <v>67</v>
      </c>
      <c r="D523" t="s">
        <v>3076</v>
      </c>
      <c r="F523" t="str">
        <f>IFERROR(VLOOKUP(B523,'Scheme Master'!A:B,2,0),"Discontinued")</f>
        <v>Debt</v>
      </c>
      <c r="G523" t="str">
        <f>IFERROR(VLOOKUP(B523,'Scheme Master'!A:G,4,0),"Discontinued")</f>
        <v>HSBC</v>
      </c>
    </row>
    <row r="524" spans="1:7">
      <c r="A524" s="250" t="s">
        <v>1157</v>
      </c>
      <c r="B524" s="252" t="s">
        <v>1953</v>
      </c>
      <c r="C524" t="s">
        <v>58</v>
      </c>
      <c r="D524" t="s">
        <v>3066</v>
      </c>
      <c r="F524" t="str">
        <f>IFERROR(VLOOKUP(B524,'Scheme Master'!A:B,2,0),"Discontinued")</f>
        <v>Debt</v>
      </c>
      <c r="G524" t="str">
        <f>IFERROR(VLOOKUP(B524,'Scheme Master'!A:G,4,0),"Discontinued")</f>
        <v>HSBC</v>
      </c>
    </row>
    <row r="525" spans="1:7">
      <c r="A525" s="53">
        <v>125</v>
      </c>
      <c r="B525" s="252" t="s">
        <v>2899</v>
      </c>
      <c r="C525" s="219" t="s">
        <v>58</v>
      </c>
      <c r="D525" t="s">
        <v>3100</v>
      </c>
      <c r="F525" t="str">
        <f>IFERROR(VLOOKUP(B525,'Scheme Master'!A:B,2,0),"Discontinued")</f>
        <v>Debt</v>
      </c>
      <c r="G525" t="str">
        <f>IFERROR(VLOOKUP(B525,'Scheme Master'!A:G,4,0),"Discontinued")</f>
        <v>LT</v>
      </c>
    </row>
    <row r="526" spans="1:7">
      <c r="A526" s="250" t="s">
        <v>3468</v>
      </c>
      <c r="B526" s="252" t="s">
        <v>2891</v>
      </c>
      <c r="C526" t="s">
        <v>1954</v>
      </c>
      <c r="D526" t="s">
        <v>3145</v>
      </c>
      <c r="F526" t="str">
        <f>IFERROR(VLOOKUP(B526,'Scheme Master'!A:B,2,0),"Discontinued")</f>
        <v>Debt</v>
      </c>
      <c r="G526" t="str">
        <f>IFERROR(VLOOKUP(B526,'Scheme Master'!A:G,4,0),"Discontinued")</f>
        <v>LT</v>
      </c>
    </row>
    <row r="527" spans="1:7">
      <c r="A527" s="250" t="s">
        <v>3462</v>
      </c>
      <c r="B527" s="252" t="s">
        <v>2899</v>
      </c>
      <c r="C527" t="s">
        <v>1954</v>
      </c>
      <c r="D527" t="s">
        <v>3096</v>
      </c>
      <c r="F527" t="str">
        <f>IFERROR(VLOOKUP(B527,'Scheme Master'!A:B,2,0),"Discontinued")</f>
        <v>Debt</v>
      </c>
      <c r="G527" t="str">
        <f>IFERROR(VLOOKUP(B527,'Scheme Master'!A:G,4,0),"Discontinued")</f>
        <v>LT</v>
      </c>
    </row>
    <row r="528" spans="1:7">
      <c r="A528" s="250" t="s">
        <v>1157</v>
      </c>
      <c r="B528" s="252" t="s">
        <v>1953</v>
      </c>
      <c r="C528" t="s">
        <v>58</v>
      </c>
      <c r="D528" t="s">
        <v>3066</v>
      </c>
      <c r="F528" t="str">
        <f>IFERROR(VLOOKUP(B528,'Scheme Master'!A:B,2,0),"Discontinued")</f>
        <v>Debt</v>
      </c>
      <c r="G528" t="str">
        <f>IFERROR(VLOOKUP(B528,'Scheme Master'!A:G,4,0),"Discontinued")</f>
        <v>HSBC</v>
      </c>
    </row>
    <row r="529" spans="1:7">
      <c r="A529" s="250" t="s">
        <v>1157</v>
      </c>
      <c r="B529" s="252" t="s">
        <v>1953</v>
      </c>
      <c r="C529" t="s">
        <v>58</v>
      </c>
      <c r="D529" t="s">
        <v>3066</v>
      </c>
      <c r="F529" t="str">
        <f>IFERROR(VLOOKUP(B529,'Scheme Master'!A:B,2,0),"Discontinued")</f>
        <v>Debt</v>
      </c>
      <c r="G529" t="str">
        <f>IFERROR(VLOOKUP(B529,'Scheme Master'!A:G,4,0),"Discontinued")</f>
        <v>HSBC</v>
      </c>
    </row>
    <row r="530" spans="1:7">
      <c r="A530" s="250" t="s">
        <v>1161</v>
      </c>
      <c r="B530" s="252" t="s">
        <v>1953</v>
      </c>
      <c r="C530" t="s">
        <v>1954</v>
      </c>
      <c r="D530" t="s">
        <v>3062</v>
      </c>
      <c r="F530" t="str">
        <f>IFERROR(VLOOKUP(B530,'Scheme Master'!A:B,2,0),"Discontinued")</f>
        <v>Debt</v>
      </c>
      <c r="G530" t="str">
        <f>IFERROR(VLOOKUP(B530,'Scheme Master'!A:G,4,0),"Discontinued")</f>
        <v>HSBC</v>
      </c>
    </row>
    <row r="531" spans="1:7">
      <c r="A531" s="250" t="s">
        <v>3463</v>
      </c>
      <c r="B531" s="252" t="s">
        <v>2967</v>
      </c>
      <c r="C531" t="s">
        <v>1954</v>
      </c>
      <c r="D531" t="s">
        <v>3543</v>
      </c>
      <c r="F531" t="str">
        <f>IFERROR(VLOOKUP(B531,'Scheme Master'!A:B,2,0),"Discontinued")</f>
        <v>Discontinued</v>
      </c>
      <c r="G531" t="str">
        <f>IFERROR(VLOOKUP(B531,'Scheme Master'!A:G,4,0),"Discontinued")</f>
        <v>Discontinued</v>
      </c>
    </row>
    <row r="532" spans="1:7">
      <c r="A532" s="250" t="s">
        <v>483</v>
      </c>
      <c r="B532" s="252" t="s">
        <v>1940</v>
      </c>
      <c r="C532" t="s">
        <v>67</v>
      </c>
      <c r="D532" t="s">
        <v>3076</v>
      </c>
      <c r="F532" t="str">
        <f>IFERROR(VLOOKUP(B532,'Scheme Master'!A:B,2,0),"Discontinued")</f>
        <v>Debt</v>
      </c>
      <c r="G532" t="str">
        <f>IFERROR(VLOOKUP(B532,'Scheme Master'!A:G,4,0),"Discontinued")</f>
        <v>HSBC</v>
      </c>
    </row>
    <row r="533" spans="1:7">
      <c r="A533" s="250" t="s">
        <v>1348</v>
      </c>
      <c r="B533" s="252" t="s">
        <v>1945</v>
      </c>
      <c r="C533" t="s">
        <v>1954</v>
      </c>
      <c r="D533" t="s">
        <v>3082</v>
      </c>
      <c r="F533" t="str">
        <f>IFERROR(VLOOKUP(B533,'Scheme Master'!A:B,2,0),"Discontinued")</f>
        <v>Debt</v>
      </c>
      <c r="G533" t="str">
        <f>IFERROR(VLOOKUP(B533,'Scheme Master'!A:G,4,0),"Discontinued")</f>
        <v>HSBC</v>
      </c>
    </row>
    <row r="534" spans="1:7">
      <c r="A534" s="250" t="s">
        <v>1343</v>
      </c>
      <c r="B534" s="252" t="s">
        <v>1945</v>
      </c>
      <c r="C534" t="s">
        <v>58</v>
      </c>
      <c r="D534" t="s">
        <v>3086</v>
      </c>
      <c r="F534" t="str">
        <f>IFERROR(VLOOKUP(B534,'Scheme Master'!A:B,2,0),"Discontinued")</f>
        <v>Debt</v>
      </c>
      <c r="G534" t="str">
        <f>IFERROR(VLOOKUP(B534,'Scheme Master'!A:G,4,0),"Discontinued")</f>
        <v>HSBC</v>
      </c>
    </row>
    <row r="535" spans="1:7">
      <c r="A535" s="53">
        <v>222</v>
      </c>
      <c r="B535" s="252" t="s">
        <v>2966</v>
      </c>
      <c r="C535" t="s">
        <v>67</v>
      </c>
      <c r="D535" t="s">
        <v>3543</v>
      </c>
      <c r="F535" t="str">
        <f>IFERROR(VLOOKUP(B535,'Scheme Master'!A:B,2,0),"Discontinued")</f>
        <v>Discontinued</v>
      </c>
      <c r="G535" t="str">
        <f>IFERROR(VLOOKUP(B535,'Scheme Master'!A:G,4,0),"Discontinued")</f>
        <v>Discontinued</v>
      </c>
    </row>
    <row r="536" spans="1:7">
      <c r="A536" s="250" t="s">
        <v>3464</v>
      </c>
      <c r="B536" s="252" t="s">
        <v>2967</v>
      </c>
      <c r="C536" t="s">
        <v>1971</v>
      </c>
      <c r="D536" t="s">
        <v>3543</v>
      </c>
      <c r="F536" t="str">
        <f>IFERROR(VLOOKUP(B536,'Scheme Master'!A:B,2,0),"Discontinued")</f>
        <v>Discontinued</v>
      </c>
      <c r="G536" t="str">
        <f>IFERROR(VLOOKUP(B536,'Scheme Master'!A:G,4,0),"Discontinued")</f>
        <v>Discontinued</v>
      </c>
    </row>
    <row r="537" spans="1:7">
      <c r="A537" s="250" t="s">
        <v>3468</v>
      </c>
      <c r="B537" s="252" t="s">
        <v>2891</v>
      </c>
      <c r="C537" t="s">
        <v>1954</v>
      </c>
      <c r="D537" t="s">
        <v>3145</v>
      </c>
      <c r="F537" t="str">
        <f>IFERROR(VLOOKUP(B537,'Scheme Master'!A:B,2,0),"Discontinued")</f>
        <v>Debt</v>
      </c>
      <c r="G537" t="str">
        <f>IFERROR(VLOOKUP(B537,'Scheme Master'!A:G,4,0),"Discontinued")</f>
        <v>LT</v>
      </c>
    </row>
    <row r="538" spans="1:7">
      <c r="A538" s="250" t="s">
        <v>3468</v>
      </c>
      <c r="B538" s="252" t="s">
        <v>2891</v>
      </c>
      <c r="C538" t="s">
        <v>1954</v>
      </c>
      <c r="D538" t="s">
        <v>3145</v>
      </c>
      <c r="F538" t="str">
        <f>IFERROR(VLOOKUP(B538,'Scheme Master'!A:B,2,0),"Discontinued")</f>
        <v>Debt</v>
      </c>
      <c r="G538" t="str">
        <f>IFERROR(VLOOKUP(B538,'Scheme Master'!A:G,4,0),"Discontinued")</f>
        <v>LT</v>
      </c>
    </row>
    <row r="539" spans="1:7">
      <c r="A539" s="250" t="s">
        <v>477</v>
      </c>
      <c r="B539" s="252" t="s">
        <v>1940</v>
      </c>
      <c r="C539" t="s">
        <v>1954</v>
      </c>
      <c r="D539" t="s">
        <v>3071</v>
      </c>
      <c r="F539" t="str">
        <f>IFERROR(VLOOKUP(B539,'Scheme Master'!A:B,2,0),"Discontinued")</f>
        <v>Debt</v>
      </c>
      <c r="G539" t="str">
        <f>IFERROR(VLOOKUP(B539,'Scheme Master'!A:G,4,0),"Discontinued")</f>
        <v>HSBC</v>
      </c>
    </row>
    <row r="540" spans="1:7">
      <c r="A540" s="250" t="s">
        <v>477</v>
      </c>
      <c r="B540" s="252" t="s">
        <v>1940</v>
      </c>
      <c r="C540" t="s">
        <v>1954</v>
      </c>
      <c r="D540" t="s">
        <v>3071</v>
      </c>
      <c r="F540" t="str">
        <f>IFERROR(VLOOKUP(B540,'Scheme Master'!A:B,2,0),"Discontinued")</f>
        <v>Debt</v>
      </c>
      <c r="G540" t="str">
        <f>IFERROR(VLOOKUP(B540,'Scheme Master'!A:G,4,0),"Discontinued")</f>
        <v>HSBC</v>
      </c>
    </row>
    <row r="541" spans="1:7">
      <c r="A541" s="250" t="s">
        <v>477</v>
      </c>
      <c r="B541" s="252" t="s">
        <v>1940</v>
      </c>
      <c r="C541" t="s">
        <v>1954</v>
      </c>
      <c r="D541" t="s">
        <v>3071</v>
      </c>
      <c r="F541" t="str">
        <f>IFERROR(VLOOKUP(B541,'Scheme Master'!A:B,2,0),"Discontinued")</f>
        <v>Debt</v>
      </c>
      <c r="G541" t="str">
        <f>IFERROR(VLOOKUP(B541,'Scheme Master'!A:G,4,0),"Discontinued")</f>
        <v>HSBC</v>
      </c>
    </row>
    <row r="542" spans="1:7">
      <c r="A542" s="250" t="s">
        <v>477</v>
      </c>
      <c r="B542" s="252" t="s">
        <v>1940</v>
      </c>
      <c r="C542" t="s">
        <v>1954</v>
      </c>
      <c r="D542" t="s">
        <v>3071</v>
      </c>
      <c r="F542" t="str">
        <f>IFERROR(VLOOKUP(B542,'Scheme Master'!A:B,2,0),"Discontinued")</f>
        <v>Debt</v>
      </c>
      <c r="G542" t="str">
        <f>IFERROR(VLOOKUP(B542,'Scheme Master'!A:G,4,0),"Discontinued")</f>
        <v>HSBC</v>
      </c>
    </row>
    <row r="543" spans="1:7">
      <c r="A543" s="250" t="s">
        <v>477</v>
      </c>
      <c r="B543" s="252" t="s">
        <v>1940</v>
      </c>
      <c r="C543" t="s">
        <v>1954</v>
      </c>
      <c r="D543" t="s">
        <v>3071</v>
      </c>
      <c r="F543" t="str">
        <f>IFERROR(VLOOKUP(B543,'Scheme Master'!A:B,2,0),"Discontinued")</f>
        <v>Debt</v>
      </c>
      <c r="G543" t="str">
        <f>IFERROR(VLOOKUP(B543,'Scheme Master'!A:G,4,0),"Discontinued")</f>
        <v>HSBC</v>
      </c>
    </row>
    <row r="544" spans="1:7">
      <c r="A544" s="250" t="s">
        <v>381</v>
      </c>
      <c r="B544" s="252" t="s">
        <v>1956</v>
      </c>
      <c r="C544" t="s">
        <v>1971</v>
      </c>
      <c r="D544" t="s">
        <v>3543</v>
      </c>
      <c r="F544" t="str">
        <f>IFERROR(VLOOKUP(B544,'Scheme Master'!A:B,2,0),"Discontinued")</f>
        <v>Discontinued</v>
      </c>
      <c r="G544" t="str">
        <f>IFERROR(VLOOKUP(B544,'Scheme Master'!A:G,4,0),"Discontinued")</f>
        <v>Discontinued</v>
      </c>
    </row>
    <row r="545" spans="1:7">
      <c r="A545" s="250" t="s">
        <v>1348</v>
      </c>
      <c r="B545" s="252" t="s">
        <v>1945</v>
      </c>
      <c r="C545" t="s">
        <v>1954</v>
      </c>
      <c r="D545" t="s">
        <v>3082</v>
      </c>
      <c r="F545" t="str">
        <f>IFERROR(VLOOKUP(B545,'Scheme Master'!A:B,2,0),"Discontinued")</f>
        <v>Debt</v>
      </c>
      <c r="G545" t="str">
        <f>IFERROR(VLOOKUP(B545,'Scheme Master'!A:G,4,0),"Discontinued")</f>
        <v>HSBC</v>
      </c>
    </row>
    <row r="546" spans="1:7">
      <c r="A546" s="250" t="s">
        <v>1343</v>
      </c>
      <c r="B546" s="252" t="s">
        <v>1945</v>
      </c>
      <c r="C546" t="s">
        <v>58</v>
      </c>
      <c r="D546" t="s">
        <v>3086</v>
      </c>
      <c r="F546" t="str">
        <f>IFERROR(VLOOKUP(B546,'Scheme Master'!A:B,2,0),"Discontinued")</f>
        <v>Debt</v>
      </c>
      <c r="G546" t="str">
        <f>IFERROR(VLOOKUP(B546,'Scheme Master'!A:G,4,0),"Discontinued")</f>
        <v>HSBC</v>
      </c>
    </row>
    <row r="547" spans="1:7">
      <c r="A547" s="250" t="s">
        <v>474</v>
      </c>
      <c r="B547" s="252" t="s">
        <v>1940</v>
      </c>
      <c r="C547" s="290" t="s">
        <v>1971</v>
      </c>
      <c r="D547" s="290" t="s">
        <v>3077</v>
      </c>
      <c r="F547" t="str">
        <f>IFERROR(VLOOKUP(B547,'Scheme Master'!A:B,2,0),"Discontinued")</f>
        <v>Debt</v>
      </c>
      <c r="G547" t="str">
        <f>IFERROR(VLOOKUP(B547,'Scheme Master'!A:G,4,0),"Discontinued")</f>
        <v>HSBC</v>
      </c>
    </row>
    <row r="548" spans="1:7">
      <c r="A548" s="250" t="s">
        <v>381</v>
      </c>
      <c r="B548" s="252" t="s">
        <v>1956</v>
      </c>
      <c r="C548" t="s">
        <v>1971</v>
      </c>
      <c r="D548" t="s">
        <v>3543</v>
      </c>
      <c r="F548" t="str">
        <f>IFERROR(VLOOKUP(B548,'Scheme Master'!A:B,2,0),"Discontinued")</f>
        <v>Discontinued</v>
      </c>
      <c r="G548" t="str">
        <f>IFERROR(VLOOKUP(B548,'Scheme Master'!A:G,4,0),"Discontinued")</f>
        <v>Discontinued</v>
      </c>
    </row>
    <row r="549" spans="1:7">
      <c r="A549" s="250" t="s">
        <v>362</v>
      </c>
      <c r="B549" s="252" t="s">
        <v>1956</v>
      </c>
      <c r="C549" t="s">
        <v>58</v>
      </c>
      <c r="D549" t="s">
        <v>3543</v>
      </c>
      <c r="F549" t="str">
        <f>IFERROR(VLOOKUP(B549,'Scheme Master'!A:B,2,0),"Discontinued")</f>
        <v>Discontinued</v>
      </c>
      <c r="G549" t="str">
        <f>IFERROR(VLOOKUP(B549,'Scheme Master'!A:G,4,0),"Discontinued")</f>
        <v>Discontinued</v>
      </c>
    </row>
    <row r="550" spans="1:7">
      <c r="A550" s="250" t="s">
        <v>483</v>
      </c>
      <c r="B550" s="252" t="s">
        <v>1940</v>
      </c>
      <c r="C550" t="s">
        <v>67</v>
      </c>
      <c r="D550" t="s">
        <v>3076</v>
      </c>
      <c r="F550" t="str">
        <f>IFERROR(VLOOKUP(B550,'Scheme Master'!A:B,2,0),"Discontinued")</f>
        <v>Debt</v>
      </c>
      <c r="G550" t="str">
        <f>IFERROR(VLOOKUP(B550,'Scheme Master'!A:G,4,0),"Discontinued")</f>
        <v>HSBC</v>
      </c>
    </row>
    <row r="551" spans="1:7">
      <c r="A551" s="250" t="s">
        <v>1348</v>
      </c>
      <c r="B551" s="252" t="s">
        <v>1945</v>
      </c>
      <c r="C551" t="s">
        <v>1954</v>
      </c>
      <c r="D551" t="s">
        <v>3082</v>
      </c>
      <c r="F551" t="str">
        <f>IFERROR(VLOOKUP(B551,'Scheme Master'!A:B,2,0),"Discontinued")</f>
        <v>Debt</v>
      </c>
      <c r="G551" t="str">
        <f>IFERROR(VLOOKUP(B551,'Scheme Master'!A:G,4,0),"Discontinued")</f>
        <v>HSBC</v>
      </c>
    </row>
    <row r="552" spans="1:7">
      <c r="A552" s="250" t="s">
        <v>1348</v>
      </c>
      <c r="B552" s="252" t="s">
        <v>1945</v>
      </c>
      <c r="C552" t="s">
        <v>1954</v>
      </c>
      <c r="D552" t="s">
        <v>3082</v>
      </c>
      <c r="F552" t="str">
        <f>IFERROR(VLOOKUP(B552,'Scheme Master'!A:B,2,0),"Discontinued")</f>
        <v>Debt</v>
      </c>
      <c r="G552" t="str">
        <f>IFERROR(VLOOKUP(B552,'Scheme Master'!A:G,4,0),"Discontinued")</f>
        <v>HSBC</v>
      </c>
    </row>
    <row r="553" spans="1:7">
      <c r="A553" s="53">
        <v>125</v>
      </c>
      <c r="B553" s="252" t="s">
        <v>2899</v>
      </c>
      <c r="C553" s="219" t="s">
        <v>58</v>
      </c>
      <c r="D553" t="s">
        <v>3100</v>
      </c>
      <c r="F553" t="str">
        <f>IFERROR(VLOOKUP(B553,'Scheme Master'!A:B,2,0),"Discontinued")</f>
        <v>Debt</v>
      </c>
      <c r="G553" t="str">
        <f>IFERROR(VLOOKUP(B553,'Scheme Master'!A:G,4,0),"Discontinued")</f>
        <v>LT</v>
      </c>
    </row>
    <row r="554" spans="1:7">
      <c r="A554" s="53">
        <v>222</v>
      </c>
      <c r="B554" s="252" t="s">
        <v>2966</v>
      </c>
      <c r="C554" t="s">
        <v>67</v>
      </c>
      <c r="D554" t="s">
        <v>3543</v>
      </c>
      <c r="F554" t="str">
        <f>IFERROR(VLOOKUP(B554,'Scheme Master'!A:B,2,0),"Discontinued")</f>
        <v>Discontinued</v>
      </c>
      <c r="G554" t="str">
        <f>IFERROR(VLOOKUP(B554,'Scheme Master'!A:G,4,0),"Discontinued")</f>
        <v>Discontinued</v>
      </c>
    </row>
    <row r="555" spans="1:7">
      <c r="A555" s="250" t="s">
        <v>3462</v>
      </c>
      <c r="B555" s="252" t="s">
        <v>2899</v>
      </c>
      <c r="C555" t="s">
        <v>1954</v>
      </c>
      <c r="D555" t="s">
        <v>3096</v>
      </c>
      <c r="F555" t="str">
        <f>IFERROR(VLOOKUP(B555,'Scheme Master'!A:B,2,0),"Discontinued")</f>
        <v>Debt</v>
      </c>
      <c r="G555" t="str">
        <f>IFERROR(VLOOKUP(B555,'Scheme Master'!A:G,4,0),"Discontinued")</f>
        <v>LT</v>
      </c>
    </row>
    <row r="556" spans="1:7">
      <c r="A556" s="250" t="s">
        <v>1343</v>
      </c>
      <c r="B556" s="252" t="s">
        <v>1945</v>
      </c>
      <c r="C556" t="s">
        <v>58</v>
      </c>
      <c r="D556" t="s">
        <v>3086</v>
      </c>
      <c r="F556" t="str">
        <f>IFERROR(VLOOKUP(B556,'Scheme Master'!A:B,2,0),"Discontinued")</f>
        <v>Debt</v>
      </c>
      <c r="G556" t="str">
        <f>IFERROR(VLOOKUP(B556,'Scheme Master'!A:G,4,0),"Discontinued")</f>
        <v>HSBC</v>
      </c>
    </row>
    <row r="557" spans="1:7">
      <c r="A557" s="250" t="s">
        <v>1161</v>
      </c>
      <c r="B557" s="252" t="s">
        <v>1953</v>
      </c>
      <c r="C557" t="s">
        <v>1954</v>
      </c>
      <c r="D557" t="s">
        <v>3062</v>
      </c>
      <c r="F557" t="str">
        <f>IFERROR(VLOOKUP(B557,'Scheme Master'!A:B,2,0),"Discontinued")</f>
        <v>Debt</v>
      </c>
      <c r="G557" t="str">
        <f>IFERROR(VLOOKUP(B557,'Scheme Master'!A:G,4,0),"Discontinued")</f>
        <v>HSBC</v>
      </c>
    </row>
    <row r="558" spans="1:7">
      <c r="A558" s="250" t="s">
        <v>3462</v>
      </c>
      <c r="B558" s="252" t="s">
        <v>2899</v>
      </c>
      <c r="C558" t="s">
        <v>1954</v>
      </c>
      <c r="D558" t="s">
        <v>3096</v>
      </c>
      <c r="F558" t="str">
        <f>IFERROR(VLOOKUP(B558,'Scheme Master'!A:B,2,0),"Discontinued")</f>
        <v>Debt</v>
      </c>
      <c r="G558" t="str">
        <f>IFERROR(VLOOKUP(B558,'Scheme Master'!A:G,4,0),"Discontinued")</f>
        <v>LT</v>
      </c>
    </row>
    <row r="559" spans="1:7">
      <c r="A559" s="250" t="s">
        <v>1343</v>
      </c>
      <c r="B559" s="252" t="s">
        <v>1945</v>
      </c>
      <c r="C559" t="s">
        <v>58</v>
      </c>
      <c r="D559" t="s">
        <v>3086</v>
      </c>
      <c r="F559" t="str">
        <f>IFERROR(VLOOKUP(B559,'Scheme Master'!A:B,2,0),"Discontinued")</f>
        <v>Debt</v>
      </c>
      <c r="G559" t="str">
        <f>IFERROR(VLOOKUP(B559,'Scheme Master'!A:G,4,0),"Discontinued")</f>
        <v>HSBC</v>
      </c>
    </row>
    <row r="560" spans="1:7">
      <c r="A560" s="250" t="s">
        <v>1343</v>
      </c>
      <c r="B560" s="252" t="s">
        <v>1945</v>
      </c>
      <c r="C560" t="s">
        <v>58</v>
      </c>
      <c r="D560" t="s">
        <v>3086</v>
      </c>
      <c r="F560" t="str">
        <f>IFERROR(VLOOKUP(B560,'Scheme Master'!A:B,2,0),"Discontinued")</f>
        <v>Debt</v>
      </c>
      <c r="G560" t="str">
        <f>IFERROR(VLOOKUP(B560,'Scheme Master'!A:G,4,0),"Discontinued")</f>
        <v>HSBC</v>
      </c>
    </row>
    <row r="561" spans="1:7">
      <c r="A561" s="250" t="s">
        <v>1161</v>
      </c>
      <c r="B561" s="252" t="s">
        <v>1953</v>
      </c>
      <c r="C561" t="s">
        <v>1954</v>
      </c>
      <c r="D561" t="s">
        <v>3062</v>
      </c>
      <c r="F561" t="str">
        <f>IFERROR(VLOOKUP(B561,'Scheme Master'!A:B,2,0),"Discontinued")</f>
        <v>Debt</v>
      </c>
      <c r="G561" t="str">
        <f>IFERROR(VLOOKUP(B561,'Scheme Master'!A:G,4,0),"Discontinued")</f>
        <v>HSBC</v>
      </c>
    </row>
    <row r="562" spans="1:7">
      <c r="A562" s="250" t="s">
        <v>3464</v>
      </c>
      <c r="B562" s="252" t="s">
        <v>2967</v>
      </c>
      <c r="C562" t="s">
        <v>1971</v>
      </c>
      <c r="D562" t="s">
        <v>3543</v>
      </c>
      <c r="F562" t="str">
        <f>IFERROR(VLOOKUP(B562,'Scheme Master'!A:B,2,0),"Discontinued")</f>
        <v>Discontinued</v>
      </c>
      <c r="G562" t="str">
        <f>IFERROR(VLOOKUP(B562,'Scheme Master'!A:G,4,0),"Discontinued")</f>
        <v>Discontinued</v>
      </c>
    </row>
    <row r="563" spans="1:7">
      <c r="A563" s="250" t="s">
        <v>3468</v>
      </c>
      <c r="B563" s="252" t="s">
        <v>2891</v>
      </c>
      <c r="C563" t="s">
        <v>1954</v>
      </c>
      <c r="D563" t="s">
        <v>3145</v>
      </c>
      <c r="F563" t="str">
        <f>IFERROR(VLOOKUP(B563,'Scheme Master'!A:B,2,0),"Discontinued")</f>
        <v>Debt</v>
      </c>
      <c r="G563" t="str">
        <f>IFERROR(VLOOKUP(B563,'Scheme Master'!A:G,4,0),"Discontinued")</f>
        <v>LT</v>
      </c>
    </row>
    <row r="564" spans="1:7">
      <c r="A564" s="250" t="s">
        <v>477</v>
      </c>
      <c r="B564" s="252" t="s">
        <v>1940</v>
      </c>
      <c r="C564" t="s">
        <v>1954</v>
      </c>
      <c r="D564" t="s">
        <v>3071</v>
      </c>
      <c r="F564" t="str">
        <f>IFERROR(VLOOKUP(B564,'Scheme Master'!A:B,2,0),"Discontinued")</f>
        <v>Debt</v>
      </c>
      <c r="G564" t="str">
        <f>IFERROR(VLOOKUP(B564,'Scheme Master'!A:G,4,0),"Discontinued")</f>
        <v>HSBC</v>
      </c>
    </row>
    <row r="565" spans="1:7">
      <c r="A565" s="250" t="s">
        <v>1343</v>
      </c>
      <c r="B565" s="252" t="s">
        <v>1945</v>
      </c>
      <c r="C565" t="s">
        <v>58</v>
      </c>
      <c r="D565" t="s">
        <v>3086</v>
      </c>
      <c r="F565" t="str">
        <f>IFERROR(VLOOKUP(B565,'Scheme Master'!A:B,2,0),"Discontinued")</f>
        <v>Debt</v>
      </c>
      <c r="G565" t="str">
        <f>IFERROR(VLOOKUP(B565,'Scheme Master'!A:G,4,0),"Discontinued")</f>
        <v>HSBC</v>
      </c>
    </row>
    <row r="566" spans="1:7">
      <c r="A566" s="250" t="s">
        <v>1343</v>
      </c>
      <c r="B566" s="252" t="s">
        <v>1945</v>
      </c>
      <c r="C566" t="s">
        <v>58</v>
      </c>
      <c r="D566" t="s">
        <v>3086</v>
      </c>
      <c r="F566" t="str">
        <f>IFERROR(VLOOKUP(B566,'Scheme Master'!A:B,2,0),"Discontinued")</f>
        <v>Debt</v>
      </c>
      <c r="G566" t="str">
        <f>IFERROR(VLOOKUP(B566,'Scheme Master'!A:G,4,0),"Discontinued")</f>
        <v>HSBC</v>
      </c>
    </row>
    <row r="567" spans="1:7">
      <c r="A567" s="250" t="s">
        <v>474</v>
      </c>
      <c r="B567" s="252" t="s">
        <v>1940</v>
      </c>
      <c r="C567" s="290" t="s">
        <v>1971</v>
      </c>
      <c r="D567" s="290" t="s">
        <v>3077</v>
      </c>
      <c r="F567" t="str">
        <f>IFERROR(VLOOKUP(B567,'Scheme Master'!A:B,2,0),"Discontinued")</f>
        <v>Debt</v>
      </c>
      <c r="G567" t="str">
        <f>IFERROR(VLOOKUP(B567,'Scheme Master'!A:G,4,0),"Discontinued")</f>
        <v>HSBC</v>
      </c>
    </row>
    <row r="568" spans="1:7">
      <c r="A568" s="250" t="s">
        <v>1157</v>
      </c>
      <c r="B568" s="252" t="s">
        <v>1953</v>
      </c>
      <c r="C568" t="s">
        <v>58</v>
      </c>
      <c r="D568" t="s">
        <v>3066</v>
      </c>
      <c r="F568" t="str">
        <f>IFERROR(VLOOKUP(B568,'Scheme Master'!A:B,2,0),"Discontinued")</f>
        <v>Debt</v>
      </c>
      <c r="G568" t="str">
        <f>IFERROR(VLOOKUP(B568,'Scheme Master'!A:G,4,0),"Discontinued")</f>
        <v>HSBC</v>
      </c>
    </row>
    <row r="569" spans="1:7">
      <c r="A569" s="250" t="s">
        <v>1161</v>
      </c>
      <c r="B569" s="252" t="s">
        <v>1953</v>
      </c>
      <c r="C569" t="s">
        <v>1954</v>
      </c>
      <c r="D569" t="s">
        <v>3062</v>
      </c>
      <c r="F569" t="str">
        <f>IFERROR(VLOOKUP(B569,'Scheme Master'!A:B,2,0),"Discontinued")</f>
        <v>Debt</v>
      </c>
      <c r="G569" t="str">
        <f>IFERROR(VLOOKUP(B569,'Scheme Master'!A:G,4,0),"Discontinued")</f>
        <v>HSBC</v>
      </c>
    </row>
    <row r="570" spans="1:7">
      <c r="A570" s="250" t="s">
        <v>1161</v>
      </c>
      <c r="B570" s="252" t="s">
        <v>1953</v>
      </c>
      <c r="C570" t="s">
        <v>1954</v>
      </c>
      <c r="D570" t="s">
        <v>3062</v>
      </c>
      <c r="F570" t="str">
        <f>IFERROR(VLOOKUP(B570,'Scheme Master'!A:B,2,0),"Discontinued")</f>
        <v>Debt</v>
      </c>
      <c r="G570" t="str">
        <f>IFERROR(VLOOKUP(B570,'Scheme Master'!A:G,4,0),"Discontinued")</f>
        <v>HSBC</v>
      </c>
    </row>
    <row r="571" spans="1:7">
      <c r="A571" s="250" t="s">
        <v>3465</v>
      </c>
      <c r="B571" s="252" t="s">
        <v>2891</v>
      </c>
      <c r="C571" s="219" t="s">
        <v>58</v>
      </c>
      <c r="D571" t="s">
        <v>3149</v>
      </c>
      <c r="F571" t="str">
        <f>IFERROR(VLOOKUP(B571,'Scheme Master'!A:B,2,0),"Discontinued")</f>
        <v>Debt</v>
      </c>
      <c r="G571" t="str">
        <f>IFERROR(VLOOKUP(B571,'Scheme Master'!A:G,4,0),"Discontinued")</f>
        <v>LT</v>
      </c>
    </row>
    <row r="572" spans="1:7">
      <c r="A572" s="250" t="s">
        <v>3465</v>
      </c>
      <c r="B572" s="252" t="s">
        <v>2891</v>
      </c>
      <c r="C572" s="219" t="s">
        <v>58</v>
      </c>
      <c r="D572" t="s">
        <v>3149</v>
      </c>
      <c r="F572" t="str">
        <f>IFERROR(VLOOKUP(B572,'Scheme Master'!A:B,2,0),"Discontinued")</f>
        <v>Debt</v>
      </c>
      <c r="G572" t="str">
        <f>IFERROR(VLOOKUP(B572,'Scheme Master'!A:G,4,0),"Discontinued")</f>
        <v>LT</v>
      </c>
    </row>
    <row r="573" spans="1:7">
      <c r="A573" s="250" t="s">
        <v>477</v>
      </c>
      <c r="B573" s="252" t="s">
        <v>1940</v>
      </c>
      <c r="C573" t="s">
        <v>1954</v>
      </c>
      <c r="D573" t="s">
        <v>3071</v>
      </c>
      <c r="F573" t="str">
        <f>IFERROR(VLOOKUP(B573,'Scheme Master'!A:B,2,0),"Discontinued")</f>
        <v>Debt</v>
      </c>
      <c r="G573" t="str">
        <f>IFERROR(VLOOKUP(B573,'Scheme Master'!A:G,4,0),"Discontinued")</f>
        <v>HSBC</v>
      </c>
    </row>
    <row r="574" spans="1:7">
      <c r="A574" s="250" t="s">
        <v>477</v>
      </c>
      <c r="B574" s="252" t="s">
        <v>1940</v>
      </c>
      <c r="C574" t="s">
        <v>1954</v>
      </c>
      <c r="D574" t="s">
        <v>3071</v>
      </c>
      <c r="F574" t="str">
        <f>IFERROR(VLOOKUP(B574,'Scheme Master'!A:B,2,0),"Discontinued")</f>
        <v>Debt</v>
      </c>
      <c r="G574" t="str">
        <f>IFERROR(VLOOKUP(B574,'Scheme Master'!A:G,4,0),"Discontinued")</f>
        <v>HSBC</v>
      </c>
    </row>
    <row r="575" spans="1:7">
      <c r="A575" s="250" t="s">
        <v>362</v>
      </c>
      <c r="B575" s="252" t="s">
        <v>1956</v>
      </c>
      <c r="C575" t="s">
        <v>58</v>
      </c>
      <c r="D575" t="s">
        <v>3543</v>
      </c>
      <c r="F575" t="str">
        <f>IFERROR(VLOOKUP(B575,'Scheme Master'!A:B,2,0),"Discontinued")</f>
        <v>Discontinued</v>
      </c>
      <c r="G575" t="str">
        <f>IFERROR(VLOOKUP(B575,'Scheme Master'!A:G,4,0),"Discontinued")</f>
        <v>Discontinued</v>
      </c>
    </row>
    <row r="576" spans="1:7">
      <c r="A576" s="250" t="s">
        <v>1348</v>
      </c>
      <c r="B576" s="252" t="s">
        <v>1945</v>
      </c>
      <c r="C576" t="s">
        <v>1954</v>
      </c>
      <c r="D576" t="s">
        <v>3082</v>
      </c>
      <c r="F576" t="str">
        <f>IFERROR(VLOOKUP(B576,'Scheme Master'!A:B,2,0),"Discontinued")</f>
        <v>Debt</v>
      </c>
      <c r="G576" t="str">
        <f>IFERROR(VLOOKUP(B576,'Scheme Master'!A:G,4,0),"Discontinued")</f>
        <v>HSBC</v>
      </c>
    </row>
    <row r="577" spans="1:7">
      <c r="A577" s="250" t="s">
        <v>1343</v>
      </c>
      <c r="B577" s="252" t="s">
        <v>1945</v>
      </c>
      <c r="C577" t="s">
        <v>58</v>
      </c>
      <c r="D577" t="s">
        <v>3086</v>
      </c>
      <c r="F577" t="str">
        <f>IFERROR(VLOOKUP(B577,'Scheme Master'!A:B,2,0),"Discontinued")</f>
        <v>Debt</v>
      </c>
      <c r="G577" t="str">
        <f>IFERROR(VLOOKUP(B577,'Scheme Master'!A:G,4,0),"Discontinued")</f>
        <v>HSBC</v>
      </c>
    </row>
    <row r="578" spans="1:7">
      <c r="A578" s="250" t="s">
        <v>1161</v>
      </c>
      <c r="B578" s="252" t="s">
        <v>1953</v>
      </c>
      <c r="C578" t="s">
        <v>1954</v>
      </c>
      <c r="D578" t="s">
        <v>3062</v>
      </c>
      <c r="F578" t="str">
        <f>IFERROR(VLOOKUP(B578,'Scheme Master'!A:B,2,0),"Discontinued")</f>
        <v>Debt</v>
      </c>
      <c r="G578" t="str">
        <f>IFERROR(VLOOKUP(B578,'Scheme Master'!A:G,4,0),"Discontinued")</f>
        <v>HSBC</v>
      </c>
    </row>
    <row r="579" spans="1:7">
      <c r="A579" s="250" t="s">
        <v>1161</v>
      </c>
      <c r="B579" s="252" t="s">
        <v>1953</v>
      </c>
      <c r="C579" t="s">
        <v>1954</v>
      </c>
      <c r="D579" t="s">
        <v>3062</v>
      </c>
      <c r="F579" t="str">
        <f>IFERROR(VLOOKUP(B579,'Scheme Master'!A:B,2,0),"Discontinued")</f>
        <v>Debt</v>
      </c>
      <c r="G579" t="str">
        <f>IFERROR(VLOOKUP(B579,'Scheme Master'!A:G,4,0),"Discontinued")</f>
        <v>HSBC</v>
      </c>
    </row>
    <row r="580" spans="1:7">
      <c r="A580" s="250" t="s">
        <v>3467</v>
      </c>
      <c r="B580" s="252" t="s">
        <v>2964</v>
      </c>
      <c r="C580" t="s">
        <v>1971</v>
      </c>
      <c r="D580" t="s">
        <v>3543</v>
      </c>
      <c r="F580" t="str">
        <f>IFERROR(VLOOKUP(B580,'Scheme Master'!A:B,2,0),"Discontinued")</f>
        <v>Discontinued</v>
      </c>
      <c r="G580" t="str">
        <f>IFERROR(VLOOKUP(B580,'Scheme Master'!A:G,4,0),"Discontinued")</f>
        <v>Discontinued</v>
      </c>
    </row>
    <row r="581" spans="1:7">
      <c r="A581" s="250" t="s">
        <v>1348</v>
      </c>
      <c r="B581" s="252" t="s">
        <v>1945</v>
      </c>
      <c r="C581" t="s">
        <v>1954</v>
      </c>
      <c r="D581" t="s">
        <v>3082</v>
      </c>
      <c r="F581" t="str">
        <f>IFERROR(VLOOKUP(B581,'Scheme Master'!A:B,2,0),"Discontinued")</f>
        <v>Debt</v>
      </c>
      <c r="G581" t="str">
        <f>IFERROR(VLOOKUP(B581,'Scheme Master'!A:G,4,0),"Discontinued")</f>
        <v>HSBC</v>
      </c>
    </row>
    <row r="582" spans="1:7">
      <c r="A582" s="250" t="s">
        <v>1343</v>
      </c>
      <c r="B582" s="252" t="s">
        <v>1945</v>
      </c>
      <c r="C582" t="s">
        <v>58</v>
      </c>
      <c r="D582" t="s">
        <v>3086</v>
      </c>
      <c r="F582" t="str">
        <f>IFERROR(VLOOKUP(B582,'Scheme Master'!A:B,2,0),"Discontinued")</f>
        <v>Debt</v>
      </c>
      <c r="G582" t="str">
        <f>IFERROR(VLOOKUP(B582,'Scheme Master'!A:G,4,0),"Discontinued")</f>
        <v>HSBC</v>
      </c>
    </row>
    <row r="583" spans="1:7">
      <c r="A583" s="250" t="s">
        <v>1343</v>
      </c>
      <c r="B583" s="252" t="s">
        <v>1945</v>
      </c>
      <c r="C583" t="s">
        <v>58</v>
      </c>
      <c r="D583" t="s">
        <v>3086</v>
      </c>
      <c r="F583" t="str">
        <f>IFERROR(VLOOKUP(B583,'Scheme Master'!A:B,2,0),"Discontinued")</f>
        <v>Debt</v>
      </c>
      <c r="G583" t="str">
        <f>IFERROR(VLOOKUP(B583,'Scheme Master'!A:G,4,0),"Discontinued")</f>
        <v>HSBC</v>
      </c>
    </row>
    <row r="584" spans="1:7">
      <c r="A584" s="250" t="s">
        <v>474</v>
      </c>
      <c r="B584" s="252" t="s">
        <v>1940</v>
      </c>
      <c r="C584" s="290" t="s">
        <v>1971</v>
      </c>
      <c r="D584" s="290" t="s">
        <v>3077</v>
      </c>
      <c r="F584" t="str">
        <f>IFERROR(VLOOKUP(B584,'Scheme Master'!A:B,2,0),"Discontinued")</f>
        <v>Debt</v>
      </c>
      <c r="G584" t="str">
        <f>IFERROR(VLOOKUP(B584,'Scheme Master'!A:G,4,0),"Discontinued")</f>
        <v>HSBC</v>
      </c>
    </row>
    <row r="585" spans="1:7">
      <c r="A585" s="250" t="s">
        <v>1157</v>
      </c>
      <c r="B585" s="252" t="s">
        <v>1953</v>
      </c>
      <c r="C585" t="s">
        <v>58</v>
      </c>
      <c r="D585" t="s">
        <v>3066</v>
      </c>
      <c r="F585" t="str">
        <f>IFERROR(VLOOKUP(B585,'Scheme Master'!A:B,2,0),"Discontinued")</f>
        <v>Debt</v>
      </c>
      <c r="G585" t="str">
        <f>IFERROR(VLOOKUP(B585,'Scheme Master'!A:G,4,0),"Discontinued")</f>
        <v>HSBC</v>
      </c>
    </row>
    <row r="586" spans="1:7">
      <c r="A586" s="53">
        <v>125</v>
      </c>
      <c r="B586" s="252" t="s">
        <v>2899</v>
      </c>
      <c r="C586" s="219" t="s">
        <v>58</v>
      </c>
      <c r="D586" t="s">
        <v>3100</v>
      </c>
      <c r="F586" t="str">
        <f>IFERROR(VLOOKUP(B586,'Scheme Master'!A:B,2,0),"Discontinued")</f>
        <v>Debt</v>
      </c>
      <c r="G586" t="str">
        <f>IFERROR(VLOOKUP(B586,'Scheme Master'!A:G,4,0),"Discontinued")</f>
        <v>LT</v>
      </c>
    </row>
    <row r="587" spans="1:7">
      <c r="A587" s="250" t="s">
        <v>1348</v>
      </c>
      <c r="B587" s="252" t="s">
        <v>1945</v>
      </c>
      <c r="C587" t="s">
        <v>1954</v>
      </c>
      <c r="D587" t="s">
        <v>3082</v>
      </c>
      <c r="F587" t="str">
        <f>IFERROR(VLOOKUP(B587,'Scheme Master'!A:B,2,0),"Discontinued")</f>
        <v>Debt</v>
      </c>
      <c r="G587" t="str">
        <f>IFERROR(VLOOKUP(B587,'Scheme Master'!A:G,4,0),"Discontinued")</f>
        <v>HSBC</v>
      </c>
    </row>
    <row r="588" spans="1:7">
      <c r="A588" s="250" t="s">
        <v>1161</v>
      </c>
      <c r="B588" s="252" t="s">
        <v>1953</v>
      </c>
      <c r="C588" t="s">
        <v>1954</v>
      </c>
      <c r="D588" t="s">
        <v>3062</v>
      </c>
      <c r="F588" t="str">
        <f>IFERROR(VLOOKUP(B588,'Scheme Master'!A:B,2,0),"Discontinued")</f>
        <v>Debt</v>
      </c>
      <c r="G588" t="str">
        <f>IFERROR(VLOOKUP(B588,'Scheme Master'!A:G,4,0),"Discontinued")</f>
        <v>HSBC</v>
      </c>
    </row>
    <row r="589" spans="1:7">
      <c r="A589" s="53">
        <v>125</v>
      </c>
      <c r="B589" s="252" t="s">
        <v>2899</v>
      </c>
      <c r="C589" s="219" t="s">
        <v>58</v>
      </c>
      <c r="D589" t="s">
        <v>3100</v>
      </c>
      <c r="F589" t="str">
        <f>IFERROR(VLOOKUP(B589,'Scheme Master'!A:B,2,0),"Discontinued")</f>
        <v>Debt</v>
      </c>
      <c r="G589" t="str">
        <f>IFERROR(VLOOKUP(B589,'Scheme Master'!A:G,4,0),"Discontinued")</f>
        <v>LT</v>
      </c>
    </row>
    <row r="590" spans="1:7">
      <c r="A590" s="53">
        <v>125</v>
      </c>
      <c r="B590" s="252" t="s">
        <v>2899</v>
      </c>
      <c r="C590" s="219" t="s">
        <v>58</v>
      </c>
      <c r="D590" t="s">
        <v>3100</v>
      </c>
      <c r="F590" t="str">
        <f>IFERROR(VLOOKUP(B590,'Scheme Master'!A:B,2,0),"Discontinued")</f>
        <v>Debt</v>
      </c>
      <c r="G590" t="str">
        <f>IFERROR(VLOOKUP(B590,'Scheme Master'!A:G,4,0),"Discontinued")</f>
        <v>LT</v>
      </c>
    </row>
    <row r="591" spans="1:7">
      <c r="A591" s="250" t="s">
        <v>3462</v>
      </c>
      <c r="B591" s="252" t="s">
        <v>2899</v>
      </c>
      <c r="C591" t="s">
        <v>1954</v>
      </c>
      <c r="D591" t="s">
        <v>3096</v>
      </c>
      <c r="F591" t="str">
        <f>IFERROR(VLOOKUP(B591,'Scheme Master'!A:B,2,0),"Discontinued")</f>
        <v>Debt</v>
      </c>
      <c r="G591" t="str">
        <f>IFERROR(VLOOKUP(B591,'Scheme Master'!A:G,4,0),"Discontinued")</f>
        <v>LT</v>
      </c>
    </row>
    <row r="592" spans="1:7">
      <c r="A592" s="250" t="s">
        <v>3463</v>
      </c>
      <c r="B592" s="252" t="s">
        <v>2967</v>
      </c>
      <c r="C592" t="s">
        <v>1954</v>
      </c>
      <c r="D592" t="s">
        <v>3543</v>
      </c>
      <c r="F592" t="str">
        <f>IFERROR(VLOOKUP(B592,'Scheme Master'!A:B,2,0),"Discontinued")</f>
        <v>Discontinued</v>
      </c>
      <c r="G592" t="str">
        <f>IFERROR(VLOOKUP(B592,'Scheme Master'!A:G,4,0),"Discontinued")</f>
        <v>Discontinued</v>
      </c>
    </row>
    <row r="593" spans="1:7">
      <c r="A593" s="250" t="s">
        <v>483</v>
      </c>
      <c r="B593" s="252" t="s">
        <v>1940</v>
      </c>
      <c r="C593" t="s">
        <v>67</v>
      </c>
      <c r="D593" t="s">
        <v>3076</v>
      </c>
      <c r="F593" t="str">
        <f>IFERROR(VLOOKUP(B593,'Scheme Master'!A:B,2,0),"Discontinued")</f>
        <v>Debt</v>
      </c>
      <c r="G593" t="str">
        <f>IFERROR(VLOOKUP(B593,'Scheme Master'!A:G,4,0),"Discontinued")</f>
        <v>HSBC</v>
      </c>
    </row>
    <row r="594" spans="1:7">
      <c r="A594" s="250" t="s">
        <v>1348</v>
      </c>
      <c r="B594" s="252" t="s">
        <v>1945</v>
      </c>
      <c r="C594" t="s">
        <v>1954</v>
      </c>
      <c r="D594" t="s">
        <v>3082</v>
      </c>
      <c r="F594" t="str">
        <f>IFERROR(VLOOKUP(B594,'Scheme Master'!A:B,2,0),"Discontinued")</f>
        <v>Debt</v>
      </c>
      <c r="G594" t="str">
        <f>IFERROR(VLOOKUP(B594,'Scheme Master'!A:G,4,0),"Discontinued")</f>
        <v>HSBC</v>
      </c>
    </row>
    <row r="595" spans="1:7">
      <c r="A595" s="250" t="s">
        <v>474</v>
      </c>
      <c r="B595" s="252" t="s">
        <v>1940</v>
      </c>
      <c r="C595" s="290" t="s">
        <v>1971</v>
      </c>
      <c r="D595" s="290" t="s">
        <v>3077</v>
      </c>
      <c r="F595" t="str">
        <f>IFERROR(VLOOKUP(B595,'Scheme Master'!A:B,2,0),"Discontinued")</f>
        <v>Debt</v>
      </c>
      <c r="G595" t="str">
        <f>IFERROR(VLOOKUP(B595,'Scheme Master'!A:G,4,0),"Discontinued")</f>
        <v>HSBC</v>
      </c>
    </row>
    <row r="596" spans="1:7">
      <c r="A596" s="250" t="s">
        <v>474</v>
      </c>
      <c r="B596" s="252" t="s">
        <v>1940</v>
      </c>
      <c r="C596" s="290" t="s">
        <v>1971</v>
      </c>
      <c r="D596" s="290" t="s">
        <v>3077</v>
      </c>
      <c r="F596" t="str">
        <f>IFERROR(VLOOKUP(B596,'Scheme Master'!A:B,2,0),"Discontinued")</f>
        <v>Debt</v>
      </c>
      <c r="G596" t="str">
        <f>IFERROR(VLOOKUP(B596,'Scheme Master'!A:G,4,0),"Discontinued")</f>
        <v>HSBC</v>
      </c>
    </row>
    <row r="597" spans="1:7">
      <c r="A597" s="53">
        <v>125</v>
      </c>
      <c r="B597" s="252" t="s">
        <v>2899</v>
      </c>
      <c r="C597" s="219" t="s">
        <v>58</v>
      </c>
      <c r="D597" t="s">
        <v>3100</v>
      </c>
      <c r="F597" t="str">
        <f>IFERROR(VLOOKUP(B597,'Scheme Master'!A:B,2,0),"Discontinued")</f>
        <v>Debt</v>
      </c>
      <c r="G597" t="str">
        <f>IFERROR(VLOOKUP(B597,'Scheme Master'!A:G,4,0),"Discontinued")</f>
        <v>LT</v>
      </c>
    </row>
    <row r="598" spans="1:7">
      <c r="A598" s="250" t="s">
        <v>3462</v>
      </c>
      <c r="B598" s="252" t="s">
        <v>2899</v>
      </c>
      <c r="C598" t="s">
        <v>1954</v>
      </c>
      <c r="D598" t="s">
        <v>3096</v>
      </c>
      <c r="F598" t="str">
        <f>IFERROR(VLOOKUP(B598,'Scheme Master'!A:B,2,0),"Discontinued")</f>
        <v>Debt</v>
      </c>
      <c r="G598" t="str">
        <f>IFERROR(VLOOKUP(B598,'Scheme Master'!A:G,4,0),"Discontinued")</f>
        <v>LT</v>
      </c>
    </row>
    <row r="599" spans="1:7">
      <c r="A599" s="250" t="s">
        <v>3463</v>
      </c>
      <c r="B599" s="252" t="s">
        <v>2967</v>
      </c>
      <c r="C599" t="s">
        <v>1954</v>
      </c>
      <c r="D599" t="s">
        <v>3543</v>
      </c>
      <c r="F599" t="str">
        <f>IFERROR(VLOOKUP(B599,'Scheme Master'!A:B,2,0),"Discontinued")</f>
        <v>Discontinued</v>
      </c>
      <c r="G599" t="str">
        <f>IFERROR(VLOOKUP(B599,'Scheme Master'!A:G,4,0),"Discontinued")</f>
        <v>Discontinued</v>
      </c>
    </row>
    <row r="600" spans="1:7">
      <c r="A600" s="250" t="s">
        <v>1157</v>
      </c>
      <c r="B600" s="252" t="s">
        <v>1953</v>
      </c>
      <c r="C600" t="s">
        <v>58</v>
      </c>
      <c r="D600" t="s">
        <v>3066</v>
      </c>
      <c r="F600" t="str">
        <f>IFERROR(VLOOKUP(B600,'Scheme Master'!A:B,2,0),"Discontinued")</f>
        <v>Debt</v>
      </c>
      <c r="G600" t="str">
        <f>IFERROR(VLOOKUP(B600,'Scheme Master'!A:G,4,0),"Discontinued")</f>
        <v>HSBC</v>
      </c>
    </row>
    <row r="601" spans="1:7">
      <c r="A601" s="53">
        <v>222</v>
      </c>
      <c r="B601" s="252" t="s">
        <v>2966</v>
      </c>
      <c r="C601" t="s">
        <v>67</v>
      </c>
      <c r="D601" t="s">
        <v>3543</v>
      </c>
      <c r="F601" t="str">
        <f>IFERROR(VLOOKUP(B601,'Scheme Master'!A:B,2,0),"Discontinued")</f>
        <v>Discontinued</v>
      </c>
      <c r="G601" t="str">
        <f>IFERROR(VLOOKUP(B601,'Scheme Master'!A:G,4,0),"Discontinued")</f>
        <v>Discontinued</v>
      </c>
    </row>
    <row r="602" spans="1:7">
      <c r="A602" s="250" t="s">
        <v>3468</v>
      </c>
      <c r="B602" s="252" t="s">
        <v>2891</v>
      </c>
      <c r="C602" t="s">
        <v>1954</v>
      </c>
      <c r="D602" t="s">
        <v>3145</v>
      </c>
      <c r="F602" t="str">
        <f>IFERROR(VLOOKUP(B602,'Scheme Master'!A:B,2,0),"Discontinued")</f>
        <v>Debt</v>
      </c>
      <c r="G602" t="str">
        <f>IFERROR(VLOOKUP(B602,'Scheme Master'!A:G,4,0),"Discontinued")</f>
        <v>LT</v>
      </c>
    </row>
    <row r="603" spans="1:7">
      <c r="A603" s="250" t="s">
        <v>3462</v>
      </c>
      <c r="B603" s="252" t="s">
        <v>2899</v>
      </c>
      <c r="C603" t="s">
        <v>1954</v>
      </c>
      <c r="D603" t="s">
        <v>3096</v>
      </c>
      <c r="F603" t="str">
        <f>IFERROR(VLOOKUP(B603,'Scheme Master'!A:B,2,0),"Discontinued")</f>
        <v>Debt</v>
      </c>
      <c r="G603" t="str">
        <f>IFERROR(VLOOKUP(B603,'Scheme Master'!A:G,4,0),"Discontinued")</f>
        <v>LT</v>
      </c>
    </row>
    <row r="604" spans="1:7">
      <c r="A604" s="250" t="s">
        <v>3467</v>
      </c>
      <c r="B604" s="252" t="s">
        <v>2964</v>
      </c>
      <c r="C604" t="s">
        <v>1971</v>
      </c>
      <c r="D604" t="s">
        <v>3543</v>
      </c>
      <c r="F604" t="str">
        <f>IFERROR(VLOOKUP(B604,'Scheme Master'!A:B,2,0),"Discontinued")</f>
        <v>Discontinued</v>
      </c>
      <c r="G604" t="str">
        <f>IFERROR(VLOOKUP(B604,'Scheme Master'!A:G,4,0),"Discontinued")</f>
        <v>Discontinued</v>
      </c>
    </row>
    <row r="605" spans="1:7">
      <c r="A605" s="250" t="s">
        <v>1157</v>
      </c>
      <c r="B605" s="252" t="s">
        <v>1953</v>
      </c>
      <c r="C605" t="s">
        <v>58</v>
      </c>
      <c r="D605" t="s">
        <v>3066</v>
      </c>
      <c r="F605" t="str">
        <f>IFERROR(VLOOKUP(B605,'Scheme Master'!A:B,2,0),"Discontinued")</f>
        <v>Debt</v>
      </c>
      <c r="G605" t="str">
        <f>IFERROR(VLOOKUP(B605,'Scheme Master'!A:G,4,0),"Discontinued")</f>
        <v>HSBC</v>
      </c>
    </row>
    <row r="606" spans="1:7">
      <c r="A606" s="250" t="s">
        <v>1157</v>
      </c>
      <c r="B606" s="252" t="s">
        <v>1953</v>
      </c>
      <c r="C606" t="s">
        <v>58</v>
      </c>
      <c r="D606" t="s">
        <v>3066</v>
      </c>
      <c r="F606" t="str">
        <f>IFERROR(VLOOKUP(B606,'Scheme Master'!A:B,2,0),"Discontinued")</f>
        <v>Debt</v>
      </c>
      <c r="G606" t="str">
        <f>IFERROR(VLOOKUP(B606,'Scheme Master'!A:G,4,0),"Discontinued")</f>
        <v>HSBC</v>
      </c>
    </row>
    <row r="607" spans="1:7">
      <c r="A607" s="250" t="s">
        <v>1161</v>
      </c>
      <c r="B607" s="252" t="s">
        <v>1953</v>
      </c>
      <c r="C607" t="s">
        <v>1954</v>
      </c>
      <c r="D607" t="s">
        <v>3062</v>
      </c>
      <c r="F607" t="str">
        <f>IFERROR(VLOOKUP(B607,'Scheme Master'!A:B,2,0),"Discontinued")</f>
        <v>Debt</v>
      </c>
      <c r="G607" t="str">
        <f>IFERROR(VLOOKUP(B607,'Scheme Master'!A:G,4,0),"Discontinued")</f>
        <v>HSBC</v>
      </c>
    </row>
    <row r="608" spans="1:7">
      <c r="A608" s="250" t="s">
        <v>3465</v>
      </c>
      <c r="B608" s="252" t="s">
        <v>2891</v>
      </c>
      <c r="C608" s="219" t="s">
        <v>58</v>
      </c>
      <c r="D608" t="s">
        <v>3149</v>
      </c>
      <c r="F608" t="str">
        <f>IFERROR(VLOOKUP(B608,'Scheme Master'!A:B,2,0),"Discontinued")</f>
        <v>Debt</v>
      </c>
      <c r="G608" t="str">
        <f>IFERROR(VLOOKUP(B608,'Scheme Master'!A:G,4,0),"Discontinued")</f>
        <v>LT</v>
      </c>
    </row>
    <row r="609" spans="1:7">
      <c r="A609" s="250" t="s">
        <v>3462</v>
      </c>
      <c r="B609" s="252" t="s">
        <v>2899</v>
      </c>
      <c r="C609" t="s">
        <v>1954</v>
      </c>
      <c r="D609" t="s">
        <v>3096</v>
      </c>
      <c r="F609" t="str">
        <f>IFERROR(VLOOKUP(B609,'Scheme Master'!A:B,2,0),"Discontinued")</f>
        <v>Debt</v>
      </c>
      <c r="G609" t="str">
        <f>IFERROR(VLOOKUP(B609,'Scheme Master'!A:G,4,0),"Discontinued")</f>
        <v>LT</v>
      </c>
    </row>
    <row r="610" spans="1:7">
      <c r="A610" s="250" t="s">
        <v>3467</v>
      </c>
      <c r="B610" s="252" t="s">
        <v>2964</v>
      </c>
      <c r="C610" t="s">
        <v>1971</v>
      </c>
      <c r="D610" t="s">
        <v>3543</v>
      </c>
      <c r="F610" t="str">
        <f>IFERROR(VLOOKUP(B610,'Scheme Master'!A:B,2,0),"Discontinued")</f>
        <v>Discontinued</v>
      </c>
      <c r="G610" t="str">
        <f>IFERROR(VLOOKUP(B610,'Scheme Master'!A:G,4,0),"Discontinued")</f>
        <v>Discontinued</v>
      </c>
    </row>
    <row r="611" spans="1:7">
      <c r="A611" s="250" t="s">
        <v>477</v>
      </c>
      <c r="B611" s="252" t="s">
        <v>1940</v>
      </c>
      <c r="C611" t="s">
        <v>1954</v>
      </c>
      <c r="D611" t="s">
        <v>3071</v>
      </c>
      <c r="F611" t="str">
        <f>IFERROR(VLOOKUP(B611,'Scheme Master'!A:B,2,0),"Discontinued")</f>
        <v>Debt</v>
      </c>
      <c r="G611" t="str">
        <f>IFERROR(VLOOKUP(B611,'Scheme Master'!A:G,4,0),"Discontinued")</f>
        <v>HSBC</v>
      </c>
    </row>
    <row r="612" spans="1:7">
      <c r="A612" s="250" t="s">
        <v>381</v>
      </c>
      <c r="B612" s="252" t="s">
        <v>1956</v>
      </c>
      <c r="C612" t="s">
        <v>1971</v>
      </c>
      <c r="D612" t="s">
        <v>3543</v>
      </c>
      <c r="F612" t="str">
        <f>IFERROR(VLOOKUP(B612,'Scheme Master'!A:B,2,0),"Discontinued")</f>
        <v>Discontinued</v>
      </c>
      <c r="G612" t="str">
        <f>IFERROR(VLOOKUP(B612,'Scheme Master'!A:G,4,0),"Discontinued")</f>
        <v>Discontinued</v>
      </c>
    </row>
    <row r="613" spans="1:7">
      <c r="A613" s="250" t="s">
        <v>1348</v>
      </c>
      <c r="B613" s="252" t="s">
        <v>1945</v>
      </c>
      <c r="C613" t="s">
        <v>1954</v>
      </c>
      <c r="D613" t="s">
        <v>3082</v>
      </c>
      <c r="F613" t="str">
        <f>IFERROR(VLOOKUP(B613,'Scheme Master'!A:B,2,0),"Discontinued")</f>
        <v>Debt</v>
      </c>
      <c r="G613" t="str">
        <f>IFERROR(VLOOKUP(B613,'Scheme Master'!A:G,4,0),"Discontinued")</f>
        <v>HSBC</v>
      </c>
    </row>
    <row r="614" spans="1:7">
      <c r="A614" s="250" t="s">
        <v>474</v>
      </c>
      <c r="B614" s="252" t="s">
        <v>1940</v>
      </c>
      <c r="C614" s="290" t="s">
        <v>1971</v>
      </c>
      <c r="D614" s="290" t="s">
        <v>3077</v>
      </c>
      <c r="F614" t="str">
        <f>IFERROR(VLOOKUP(B614,'Scheme Master'!A:B,2,0),"Discontinued")</f>
        <v>Debt</v>
      </c>
      <c r="G614" t="str">
        <f>IFERROR(VLOOKUP(B614,'Scheme Master'!A:G,4,0),"Discontinued")</f>
        <v>HSBC</v>
      </c>
    </row>
    <row r="615" spans="1:7">
      <c r="A615" s="250" t="s">
        <v>3465</v>
      </c>
      <c r="B615" s="252" t="s">
        <v>2891</v>
      </c>
      <c r="C615" s="219" t="s">
        <v>58</v>
      </c>
      <c r="D615" t="s">
        <v>3149</v>
      </c>
      <c r="F615" t="str">
        <f>IFERROR(VLOOKUP(B615,'Scheme Master'!A:B,2,0),"Discontinued")</f>
        <v>Debt</v>
      </c>
      <c r="G615" t="str">
        <f>IFERROR(VLOOKUP(B615,'Scheme Master'!A:G,4,0),"Discontinued")</f>
        <v>LT</v>
      </c>
    </row>
    <row r="616" spans="1:7">
      <c r="A616" s="250" t="s">
        <v>477</v>
      </c>
      <c r="B616" s="252" t="s">
        <v>1940</v>
      </c>
      <c r="C616" t="s">
        <v>1954</v>
      </c>
      <c r="D616" t="s">
        <v>3071</v>
      </c>
      <c r="F616" t="str">
        <f>IFERROR(VLOOKUP(B616,'Scheme Master'!A:B,2,0),"Discontinued")</f>
        <v>Debt</v>
      </c>
      <c r="G616" t="str">
        <f>IFERROR(VLOOKUP(B616,'Scheme Master'!A:G,4,0),"Discontinued")</f>
        <v>HSBC</v>
      </c>
    </row>
    <row r="617" spans="1:7">
      <c r="A617" s="250" t="s">
        <v>1348</v>
      </c>
      <c r="B617" s="252" t="s">
        <v>1945</v>
      </c>
      <c r="C617" t="s">
        <v>1954</v>
      </c>
      <c r="D617" t="s">
        <v>3082</v>
      </c>
      <c r="F617" t="str">
        <f>IFERROR(VLOOKUP(B617,'Scheme Master'!A:B,2,0),"Discontinued")</f>
        <v>Debt</v>
      </c>
      <c r="G617" t="str">
        <f>IFERROR(VLOOKUP(B617,'Scheme Master'!A:G,4,0),"Discontinued")</f>
        <v>HSBC</v>
      </c>
    </row>
    <row r="618" spans="1:7">
      <c r="A618" s="250" t="s">
        <v>3468</v>
      </c>
      <c r="B618" s="252" t="s">
        <v>2891</v>
      </c>
      <c r="C618" t="s">
        <v>1954</v>
      </c>
      <c r="D618" t="s">
        <v>3145</v>
      </c>
      <c r="F618" t="str">
        <f>IFERROR(VLOOKUP(B618,'Scheme Master'!A:B,2,0),"Discontinued")</f>
        <v>Debt</v>
      </c>
      <c r="G618" t="str">
        <f>IFERROR(VLOOKUP(B618,'Scheme Master'!A:G,4,0),"Discontinued")</f>
        <v>LT</v>
      </c>
    </row>
    <row r="619" spans="1:7">
      <c r="A619" s="250" t="s">
        <v>3467</v>
      </c>
      <c r="B619" s="252" t="s">
        <v>2964</v>
      </c>
      <c r="C619" t="s">
        <v>1971</v>
      </c>
      <c r="D619" t="s">
        <v>3543</v>
      </c>
      <c r="F619" t="str">
        <f>IFERROR(VLOOKUP(B619,'Scheme Master'!A:B,2,0),"Discontinued")</f>
        <v>Discontinued</v>
      </c>
      <c r="G619" t="str">
        <f>IFERROR(VLOOKUP(B619,'Scheme Master'!A:G,4,0),"Discontinued")</f>
        <v>Discontinued</v>
      </c>
    </row>
    <row r="620" spans="1:7">
      <c r="A620" s="250" t="s">
        <v>367</v>
      </c>
      <c r="B620" s="252" t="s">
        <v>1956</v>
      </c>
      <c r="C620" t="s">
        <v>1954</v>
      </c>
      <c r="D620" t="s">
        <v>3543</v>
      </c>
      <c r="F620" t="str">
        <f>IFERROR(VLOOKUP(B620,'Scheme Master'!A:B,2,0),"Discontinued")</f>
        <v>Discontinued</v>
      </c>
      <c r="G620" t="str">
        <f>IFERROR(VLOOKUP(B620,'Scheme Master'!A:G,4,0),"Discontinued")</f>
        <v>Discontinued</v>
      </c>
    </row>
    <row r="621" spans="1:7">
      <c r="A621" s="250" t="s">
        <v>483</v>
      </c>
      <c r="B621" s="252" t="s">
        <v>1940</v>
      </c>
      <c r="C621" t="s">
        <v>67</v>
      </c>
      <c r="D621" t="s">
        <v>3076</v>
      </c>
      <c r="F621" t="str">
        <f>IFERROR(VLOOKUP(B621,'Scheme Master'!A:B,2,0),"Discontinued")</f>
        <v>Debt</v>
      </c>
      <c r="G621" t="str">
        <f>IFERROR(VLOOKUP(B621,'Scheme Master'!A:G,4,0),"Discontinued")</f>
        <v>HSBC</v>
      </c>
    </row>
    <row r="622" spans="1:7">
      <c r="A622" s="250" t="s">
        <v>1348</v>
      </c>
      <c r="B622" s="252" t="s">
        <v>1945</v>
      </c>
      <c r="C622" t="s">
        <v>1954</v>
      </c>
      <c r="D622" t="s">
        <v>3082</v>
      </c>
      <c r="F622" t="str">
        <f>IFERROR(VLOOKUP(B622,'Scheme Master'!A:B,2,0),"Discontinued")</f>
        <v>Debt</v>
      </c>
      <c r="G622" t="str">
        <f>IFERROR(VLOOKUP(B622,'Scheme Master'!A:G,4,0),"Discontinued")</f>
        <v>HSBC</v>
      </c>
    </row>
    <row r="623" spans="1:7">
      <c r="A623" s="250" t="s">
        <v>1161</v>
      </c>
      <c r="B623" s="252" t="s">
        <v>1953</v>
      </c>
      <c r="C623" t="s">
        <v>1954</v>
      </c>
      <c r="D623" t="s">
        <v>3062</v>
      </c>
      <c r="F623" t="str">
        <f>IFERROR(VLOOKUP(B623,'Scheme Master'!A:B,2,0),"Discontinued")</f>
        <v>Debt</v>
      </c>
      <c r="G623" t="str">
        <f>IFERROR(VLOOKUP(B623,'Scheme Master'!A:G,4,0),"Discontinued")</f>
        <v>HSBC</v>
      </c>
    </row>
    <row r="624" spans="1:7">
      <c r="A624" s="53">
        <v>125</v>
      </c>
      <c r="B624" s="252" t="s">
        <v>2899</v>
      </c>
      <c r="C624" s="219" t="s">
        <v>58</v>
      </c>
      <c r="D624" t="s">
        <v>3100</v>
      </c>
      <c r="F624" t="str">
        <f>IFERROR(VLOOKUP(B624,'Scheme Master'!A:B,2,0),"Discontinued")</f>
        <v>Debt</v>
      </c>
      <c r="G624" t="str">
        <f>IFERROR(VLOOKUP(B624,'Scheme Master'!A:G,4,0),"Discontinued")</f>
        <v>LT</v>
      </c>
    </row>
    <row r="625" spans="1:7">
      <c r="A625" s="250" t="s">
        <v>483</v>
      </c>
      <c r="B625" s="252" t="s">
        <v>1940</v>
      </c>
      <c r="C625" t="s">
        <v>67</v>
      </c>
      <c r="D625" t="s">
        <v>3076</v>
      </c>
      <c r="F625" t="str">
        <f>IFERROR(VLOOKUP(B625,'Scheme Master'!A:B,2,0),"Discontinued")</f>
        <v>Debt</v>
      </c>
      <c r="G625" t="str">
        <f>IFERROR(VLOOKUP(B625,'Scheme Master'!A:G,4,0),"Discontinued")</f>
        <v>HSBC</v>
      </c>
    </row>
    <row r="626" spans="1:7">
      <c r="A626" s="250" t="s">
        <v>474</v>
      </c>
      <c r="B626" s="252" t="s">
        <v>1940</v>
      </c>
      <c r="C626" s="290" t="s">
        <v>1971</v>
      </c>
      <c r="D626" s="290" t="s">
        <v>3077</v>
      </c>
      <c r="F626" t="str">
        <f>IFERROR(VLOOKUP(B626,'Scheme Master'!A:B,2,0),"Discontinued")</f>
        <v>Debt</v>
      </c>
      <c r="G626" t="str">
        <f>IFERROR(VLOOKUP(B626,'Scheme Master'!A:G,4,0),"Discontinued")</f>
        <v>HSBC</v>
      </c>
    </row>
    <row r="627" spans="1:7">
      <c r="A627" s="250" t="s">
        <v>474</v>
      </c>
      <c r="B627" s="252" t="s">
        <v>1940</v>
      </c>
      <c r="C627" s="290" t="s">
        <v>1971</v>
      </c>
      <c r="D627" s="290" t="s">
        <v>3077</v>
      </c>
      <c r="F627" t="str">
        <f>IFERROR(VLOOKUP(B627,'Scheme Master'!A:B,2,0),"Discontinued")</f>
        <v>Debt</v>
      </c>
      <c r="G627" t="str">
        <f>IFERROR(VLOOKUP(B627,'Scheme Master'!A:G,4,0),"Discontinued")</f>
        <v>HSBC</v>
      </c>
    </row>
    <row r="628" spans="1:7">
      <c r="A628" s="53">
        <v>125</v>
      </c>
      <c r="B628" s="252" t="s">
        <v>2899</v>
      </c>
      <c r="C628" s="219" t="s">
        <v>58</v>
      </c>
      <c r="D628" t="s">
        <v>3100</v>
      </c>
      <c r="F628" t="str">
        <f>IFERROR(VLOOKUP(B628,'Scheme Master'!A:B,2,0),"Discontinued")</f>
        <v>Debt</v>
      </c>
      <c r="G628" t="str">
        <f>IFERROR(VLOOKUP(B628,'Scheme Master'!A:G,4,0),"Discontinued")</f>
        <v>LT</v>
      </c>
    </row>
    <row r="629" spans="1:7">
      <c r="A629" s="250" t="s">
        <v>3467</v>
      </c>
      <c r="B629" s="252" t="s">
        <v>2964</v>
      </c>
      <c r="C629" t="s">
        <v>1971</v>
      </c>
      <c r="D629" t="s">
        <v>3543</v>
      </c>
      <c r="F629" t="str">
        <f>IFERROR(VLOOKUP(B629,'Scheme Master'!A:B,2,0),"Discontinued")</f>
        <v>Discontinued</v>
      </c>
      <c r="G629" t="str">
        <f>IFERROR(VLOOKUP(B629,'Scheme Master'!A:G,4,0),"Discontinued")</f>
        <v>Discontinued</v>
      </c>
    </row>
    <row r="630" spans="1:7">
      <c r="A630" s="250" t="s">
        <v>474</v>
      </c>
      <c r="B630" s="252" t="s">
        <v>1940</v>
      </c>
      <c r="C630" s="290" t="s">
        <v>1971</v>
      </c>
      <c r="D630" s="290" t="s">
        <v>3077</v>
      </c>
      <c r="F630" t="str">
        <f>IFERROR(VLOOKUP(B630,'Scheme Master'!A:B,2,0),"Discontinued")</f>
        <v>Debt</v>
      </c>
      <c r="G630" t="str">
        <f>IFERROR(VLOOKUP(B630,'Scheme Master'!A:G,4,0),"Discontinued")</f>
        <v>HSBC</v>
      </c>
    </row>
    <row r="631" spans="1:7">
      <c r="A631" s="250" t="s">
        <v>1161</v>
      </c>
      <c r="B631" s="252" t="s">
        <v>1953</v>
      </c>
      <c r="C631" t="s">
        <v>1954</v>
      </c>
      <c r="D631" t="s">
        <v>3062</v>
      </c>
      <c r="F631" t="str">
        <f>IFERROR(VLOOKUP(B631,'Scheme Master'!A:B,2,0),"Discontinued")</f>
        <v>Debt</v>
      </c>
      <c r="G631" t="str">
        <f>IFERROR(VLOOKUP(B631,'Scheme Master'!A:G,4,0),"Discontinued")</f>
        <v>HSBC</v>
      </c>
    </row>
    <row r="632" spans="1:7">
      <c r="A632" s="250" t="s">
        <v>3463</v>
      </c>
      <c r="B632" s="252" t="s">
        <v>2967</v>
      </c>
      <c r="C632" t="s">
        <v>1954</v>
      </c>
      <c r="D632" t="s">
        <v>3543</v>
      </c>
      <c r="F632" t="str">
        <f>IFERROR(VLOOKUP(B632,'Scheme Master'!A:B,2,0),"Discontinued")</f>
        <v>Discontinued</v>
      </c>
      <c r="G632" t="str">
        <f>IFERROR(VLOOKUP(B632,'Scheme Master'!A:G,4,0),"Discontinued")</f>
        <v>Discontinued</v>
      </c>
    </row>
    <row r="633" spans="1:7">
      <c r="A633" s="250" t="s">
        <v>477</v>
      </c>
      <c r="B633" s="252" t="s">
        <v>1940</v>
      </c>
      <c r="C633" t="s">
        <v>1954</v>
      </c>
      <c r="D633" t="s">
        <v>3071</v>
      </c>
      <c r="F633" t="str">
        <f>IFERROR(VLOOKUP(B633,'Scheme Master'!A:B,2,0),"Discontinued")</f>
        <v>Debt</v>
      </c>
      <c r="G633" t="str">
        <f>IFERROR(VLOOKUP(B633,'Scheme Master'!A:G,4,0),"Discontinued")</f>
        <v>HSBC</v>
      </c>
    </row>
    <row r="634" spans="1:7">
      <c r="A634" s="250" t="s">
        <v>477</v>
      </c>
      <c r="B634" s="252" t="s">
        <v>1940</v>
      </c>
      <c r="C634" t="s">
        <v>1954</v>
      </c>
      <c r="D634" t="s">
        <v>3071</v>
      </c>
      <c r="F634" t="str">
        <f>IFERROR(VLOOKUP(B634,'Scheme Master'!A:B,2,0),"Discontinued")</f>
        <v>Debt</v>
      </c>
      <c r="G634" t="str">
        <f>IFERROR(VLOOKUP(B634,'Scheme Master'!A:G,4,0),"Discontinued")</f>
        <v>HSBC</v>
      </c>
    </row>
    <row r="635" spans="1:7">
      <c r="A635" s="250" t="s">
        <v>362</v>
      </c>
      <c r="B635" s="252" t="s">
        <v>1956</v>
      </c>
      <c r="C635" t="s">
        <v>58</v>
      </c>
      <c r="D635" t="s">
        <v>3543</v>
      </c>
      <c r="F635" t="str">
        <f>IFERROR(VLOOKUP(B635,'Scheme Master'!A:B,2,0),"Discontinued")</f>
        <v>Discontinued</v>
      </c>
      <c r="G635" t="str">
        <f>IFERROR(VLOOKUP(B635,'Scheme Master'!A:G,4,0),"Discontinued")</f>
        <v>Discontinued</v>
      </c>
    </row>
    <row r="636" spans="1:7">
      <c r="A636" s="250" t="s">
        <v>483</v>
      </c>
      <c r="B636" s="252" t="s">
        <v>1940</v>
      </c>
      <c r="C636" t="s">
        <v>67</v>
      </c>
      <c r="D636" t="s">
        <v>3076</v>
      </c>
      <c r="F636" t="str">
        <f>IFERROR(VLOOKUP(B636,'Scheme Master'!A:B,2,0),"Discontinued")</f>
        <v>Debt</v>
      </c>
      <c r="G636" t="str">
        <f>IFERROR(VLOOKUP(B636,'Scheme Master'!A:G,4,0),"Discontinued")</f>
        <v>HSBC</v>
      </c>
    </row>
    <row r="637" spans="1:7">
      <c r="A637" s="250" t="s">
        <v>1348</v>
      </c>
      <c r="B637" s="252" t="s">
        <v>1945</v>
      </c>
      <c r="C637" t="s">
        <v>1954</v>
      </c>
      <c r="D637" t="s">
        <v>3082</v>
      </c>
      <c r="F637" t="str">
        <f>IFERROR(VLOOKUP(B637,'Scheme Master'!A:B,2,0),"Discontinued")</f>
        <v>Debt</v>
      </c>
      <c r="G637" t="str">
        <f>IFERROR(VLOOKUP(B637,'Scheme Master'!A:G,4,0),"Discontinued")</f>
        <v>HSBC</v>
      </c>
    </row>
    <row r="638" spans="1:7">
      <c r="A638" s="250" t="s">
        <v>1348</v>
      </c>
      <c r="B638" s="252" t="s">
        <v>1945</v>
      </c>
      <c r="C638" t="s">
        <v>1954</v>
      </c>
      <c r="D638" t="s">
        <v>3082</v>
      </c>
      <c r="F638" t="str">
        <f>IFERROR(VLOOKUP(B638,'Scheme Master'!A:B,2,0),"Discontinued")</f>
        <v>Debt</v>
      </c>
      <c r="G638" t="str">
        <f>IFERROR(VLOOKUP(B638,'Scheme Master'!A:G,4,0),"Discontinued")</f>
        <v>HSBC</v>
      </c>
    </row>
    <row r="639" spans="1:7">
      <c r="A639" s="250" t="s">
        <v>1157</v>
      </c>
      <c r="B639" s="252" t="s">
        <v>1953</v>
      </c>
      <c r="C639" t="s">
        <v>58</v>
      </c>
      <c r="D639" t="s">
        <v>3066</v>
      </c>
      <c r="F639" t="str">
        <f>IFERROR(VLOOKUP(B639,'Scheme Master'!A:B,2,0),"Discontinued")</f>
        <v>Debt</v>
      </c>
      <c r="G639" t="str">
        <f>IFERROR(VLOOKUP(B639,'Scheme Master'!A:G,4,0),"Discontinued")</f>
        <v>HSBC</v>
      </c>
    </row>
    <row r="640" spans="1:7">
      <c r="A640" s="250" t="s">
        <v>1157</v>
      </c>
      <c r="B640" s="252" t="s">
        <v>1953</v>
      </c>
      <c r="C640" t="s">
        <v>58</v>
      </c>
      <c r="D640" t="s">
        <v>3066</v>
      </c>
      <c r="F640" t="str">
        <f>IFERROR(VLOOKUP(B640,'Scheme Master'!A:B,2,0),"Discontinued")</f>
        <v>Debt</v>
      </c>
      <c r="G640" t="str">
        <f>IFERROR(VLOOKUP(B640,'Scheme Master'!A:G,4,0),"Discontinued")</f>
        <v>HSBC</v>
      </c>
    </row>
    <row r="641" spans="1:7">
      <c r="A641" s="250" t="s">
        <v>381</v>
      </c>
      <c r="B641" s="252" t="s">
        <v>1956</v>
      </c>
      <c r="C641" t="s">
        <v>1971</v>
      </c>
      <c r="D641" t="s">
        <v>3543</v>
      </c>
      <c r="F641" t="str">
        <f>IFERROR(VLOOKUP(B641,'Scheme Master'!A:B,2,0),"Discontinued")</f>
        <v>Discontinued</v>
      </c>
      <c r="G641" t="str">
        <f>IFERROR(VLOOKUP(B641,'Scheme Master'!A:G,4,0),"Discontinued")</f>
        <v>Discontinued</v>
      </c>
    </row>
    <row r="642" spans="1:7">
      <c r="A642" s="250" t="s">
        <v>381</v>
      </c>
      <c r="B642" s="252" t="s">
        <v>1956</v>
      </c>
      <c r="C642" t="s">
        <v>1971</v>
      </c>
      <c r="D642" t="s">
        <v>3543</v>
      </c>
      <c r="F642" t="str">
        <f>IFERROR(VLOOKUP(B642,'Scheme Master'!A:B,2,0),"Discontinued")</f>
        <v>Discontinued</v>
      </c>
      <c r="G642" t="str">
        <f>IFERROR(VLOOKUP(B642,'Scheme Master'!A:G,4,0),"Discontinued")</f>
        <v>Discontinued</v>
      </c>
    </row>
    <row r="643" spans="1:7">
      <c r="A643" s="250" t="s">
        <v>362</v>
      </c>
      <c r="B643" s="252" t="s">
        <v>1956</v>
      </c>
      <c r="C643" t="s">
        <v>58</v>
      </c>
      <c r="D643" t="s">
        <v>3543</v>
      </c>
      <c r="F643" t="str">
        <f>IFERROR(VLOOKUP(B643,'Scheme Master'!A:B,2,0),"Discontinued")</f>
        <v>Discontinued</v>
      </c>
      <c r="G643" t="str">
        <f>IFERROR(VLOOKUP(B643,'Scheme Master'!A:G,4,0),"Discontinued")</f>
        <v>Discontinued</v>
      </c>
    </row>
    <row r="644" spans="1:7">
      <c r="A644" s="250" t="s">
        <v>483</v>
      </c>
      <c r="B644" s="252" t="s">
        <v>1940</v>
      </c>
      <c r="C644" t="s">
        <v>67</v>
      </c>
      <c r="D644" t="s">
        <v>3076</v>
      </c>
      <c r="F644" t="str">
        <f>IFERROR(VLOOKUP(B644,'Scheme Master'!A:B,2,0),"Discontinued")</f>
        <v>Debt</v>
      </c>
      <c r="G644" t="str">
        <f>IFERROR(VLOOKUP(B644,'Scheme Master'!A:G,4,0),"Discontinued")</f>
        <v>HSBC</v>
      </c>
    </row>
    <row r="645" spans="1:7">
      <c r="A645" s="250" t="s">
        <v>1348</v>
      </c>
      <c r="B645" s="252" t="s">
        <v>1945</v>
      </c>
      <c r="C645" t="s">
        <v>1954</v>
      </c>
      <c r="D645" t="s">
        <v>3082</v>
      </c>
      <c r="F645" t="str">
        <f>IFERROR(VLOOKUP(B645,'Scheme Master'!A:B,2,0),"Discontinued")</f>
        <v>Debt</v>
      </c>
      <c r="G645" t="str">
        <f>IFERROR(VLOOKUP(B645,'Scheme Master'!A:G,4,0),"Discontinued")</f>
        <v>HSBC</v>
      </c>
    </row>
    <row r="646" spans="1:7">
      <c r="A646" s="250" t="s">
        <v>1157</v>
      </c>
      <c r="B646" s="252" t="s">
        <v>1953</v>
      </c>
      <c r="C646" t="s">
        <v>58</v>
      </c>
      <c r="D646" t="s">
        <v>3066</v>
      </c>
      <c r="F646" t="str">
        <f>IFERROR(VLOOKUP(B646,'Scheme Master'!A:B,2,0),"Discontinued")</f>
        <v>Debt</v>
      </c>
      <c r="G646" t="str">
        <f>IFERROR(VLOOKUP(B646,'Scheme Master'!A:G,4,0),"Discontinued")</f>
        <v>HSBC</v>
      </c>
    </row>
    <row r="647" spans="1:7">
      <c r="A647" s="250" t="s">
        <v>1161</v>
      </c>
      <c r="B647" s="252" t="s">
        <v>1953</v>
      </c>
      <c r="C647" t="s">
        <v>1954</v>
      </c>
      <c r="D647" t="s">
        <v>3062</v>
      </c>
      <c r="F647" t="str">
        <f>IFERROR(VLOOKUP(B647,'Scheme Master'!A:B,2,0),"Discontinued")</f>
        <v>Debt</v>
      </c>
      <c r="G647" t="str">
        <f>IFERROR(VLOOKUP(B647,'Scheme Master'!A:G,4,0),"Discontinued")</f>
        <v>HSBC</v>
      </c>
    </row>
    <row r="648" spans="1:7">
      <c r="A648" s="250" t="s">
        <v>3465</v>
      </c>
      <c r="B648" s="252" t="s">
        <v>2891</v>
      </c>
      <c r="C648" s="219" t="s">
        <v>58</v>
      </c>
      <c r="D648" t="s">
        <v>3149</v>
      </c>
      <c r="F648" t="str">
        <f>IFERROR(VLOOKUP(B648,'Scheme Master'!A:B,2,0),"Discontinued")</f>
        <v>Debt</v>
      </c>
      <c r="G648" t="str">
        <f>IFERROR(VLOOKUP(B648,'Scheme Master'!A:G,4,0),"Discontinued")</f>
        <v>LT</v>
      </c>
    </row>
    <row r="649" spans="1:7">
      <c r="A649" s="53">
        <v>125</v>
      </c>
      <c r="B649" s="252" t="s">
        <v>2899</v>
      </c>
      <c r="C649" s="219" t="s">
        <v>58</v>
      </c>
      <c r="D649" t="s">
        <v>3100</v>
      </c>
      <c r="F649" t="str">
        <f>IFERROR(VLOOKUP(B649,'Scheme Master'!A:B,2,0),"Discontinued")</f>
        <v>Debt</v>
      </c>
      <c r="G649" t="str">
        <f>IFERROR(VLOOKUP(B649,'Scheme Master'!A:G,4,0),"Discontinued")</f>
        <v>LT</v>
      </c>
    </row>
    <row r="650" spans="1:7">
      <c r="A650" s="53">
        <v>125</v>
      </c>
      <c r="B650" s="252" t="s">
        <v>2899</v>
      </c>
      <c r="C650" s="219" t="s">
        <v>58</v>
      </c>
      <c r="D650" t="s">
        <v>3100</v>
      </c>
      <c r="F650" t="str">
        <f>IFERROR(VLOOKUP(B650,'Scheme Master'!A:B,2,0),"Discontinued")</f>
        <v>Debt</v>
      </c>
      <c r="G650" t="str">
        <f>IFERROR(VLOOKUP(B650,'Scheme Master'!A:G,4,0),"Discontinued")</f>
        <v>LT</v>
      </c>
    </row>
    <row r="651" spans="1:7">
      <c r="A651" s="250" t="s">
        <v>3462</v>
      </c>
      <c r="B651" s="252" t="s">
        <v>2899</v>
      </c>
      <c r="C651" t="s">
        <v>1954</v>
      </c>
      <c r="D651" t="s">
        <v>3096</v>
      </c>
      <c r="F651" t="str">
        <f>IFERROR(VLOOKUP(B651,'Scheme Master'!A:B,2,0),"Discontinued")</f>
        <v>Debt</v>
      </c>
      <c r="G651" t="str">
        <f>IFERROR(VLOOKUP(B651,'Scheme Master'!A:G,4,0),"Discontinued")</f>
        <v>LT</v>
      </c>
    </row>
    <row r="652" spans="1:7">
      <c r="A652" s="250" t="s">
        <v>3469</v>
      </c>
      <c r="B652" s="252" t="s">
        <v>2966</v>
      </c>
      <c r="C652" t="s">
        <v>1954</v>
      </c>
      <c r="D652" t="s">
        <v>3543</v>
      </c>
      <c r="F652" t="str">
        <f>IFERROR(VLOOKUP(B652,'Scheme Master'!A:B,2,0),"Discontinued")</f>
        <v>Discontinued</v>
      </c>
      <c r="G652" t="str">
        <f>IFERROR(VLOOKUP(B652,'Scheme Master'!A:G,4,0),"Discontinued")</f>
        <v>Discontinued</v>
      </c>
    </row>
    <row r="653" spans="1:7">
      <c r="A653" s="250" t="s">
        <v>483</v>
      </c>
      <c r="B653" s="252" t="s">
        <v>1940</v>
      </c>
      <c r="C653" t="s">
        <v>67</v>
      </c>
      <c r="D653" t="s">
        <v>3076</v>
      </c>
      <c r="F653" t="str">
        <f>IFERROR(VLOOKUP(B653,'Scheme Master'!A:B,2,0),"Discontinued")</f>
        <v>Debt</v>
      </c>
      <c r="G653" t="str">
        <f>IFERROR(VLOOKUP(B653,'Scheme Master'!A:G,4,0),"Discontinued")</f>
        <v>HSBC</v>
      </c>
    </row>
    <row r="654" spans="1:7">
      <c r="A654" s="250" t="s">
        <v>1343</v>
      </c>
      <c r="B654" s="252" t="s">
        <v>1945</v>
      </c>
      <c r="C654" t="s">
        <v>58</v>
      </c>
      <c r="D654" t="s">
        <v>3086</v>
      </c>
      <c r="F654" t="str">
        <f>IFERROR(VLOOKUP(B654,'Scheme Master'!A:B,2,0),"Discontinued")</f>
        <v>Debt</v>
      </c>
      <c r="G654" t="str">
        <f>IFERROR(VLOOKUP(B654,'Scheme Master'!A:G,4,0),"Discontinued")</f>
        <v>HSBC</v>
      </c>
    </row>
    <row r="655" spans="1:7">
      <c r="A655" s="250" t="s">
        <v>474</v>
      </c>
      <c r="B655" s="252" t="s">
        <v>1940</v>
      </c>
      <c r="C655" s="290" t="s">
        <v>1971</v>
      </c>
      <c r="D655" s="290" t="s">
        <v>3077</v>
      </c>
      <c r="F655" t="str">
        <f>IFERROR(VLOOKUP(B655,'Scheme Master'!A:B,2,0),"Discontinued")</f>
        <v>Debt</v>
      </c>
      <c r="G655" t="str">
        <f>IFERROR(VLOOKUP(B655,'Scheme Master'!A:G,4,0),"Discontinued")</f>
        <v>HSBC</v>
      </c>
    </row>
    <row r="656" spans="1:7">
      <c r="A656" s="250" t="s">
        <v>1157</v>
      </c>
      <c r="B656" s="252" t="s">
        <v>1953</v>
      </c>
      <c r="C656" t="s">
        <v>58</v>
      </c>
      <c r="D656" t="s">
        <v>3066</v>
      </c>
      <c r="F656" t="str">
        <f>IFERROR(VLOOKUP(B656,'Scheme Master'!A:B,2,0),"Discontinued")</f>
        <v>Debt</v>
      </c>
      <c r="G656" t="str">
        <f>IFERROR(VLOOKUP(B656,'Scheme Master'!A:G,4,0),"Discontinued")</f>
        <v>HSBC</v>
      </c>
    </row>
    <row r="657" spans="1:7">
      <c r="A657" s="250" t="s">
        <v>1161</v>
      </c>
      <c r="B657" s="252" t="s">
        <v>1953</v>
      </c>
      <c r="C657" t="s">
        <v>1954</v>
      </c>
      <c r="D657" t="s">
        <v>3062</v>
      </c>
      <c r="F657" t="str">
        <f>IFERROR(VLOOKUP(B657,'Scheme Master'!A:B,2,0),"Discontinued")</f>
        <v>Debt</v>
      </c>
      <c r="G657" t="str">
        <f>IFERROR(VLOOKUP(B657,'Scheme Master'!A:G,4,0),"Discontinued")</f>
        <v>HSBC</v>
      </c>
    </row>
    <row r="658" spans="1:7">
      <c r="A658" s="53">
        <v>125</v>
      </c>
      <c r="B658" s="252" t="s">
        <v>2899</v>
      </c>
      <c r="C658" s="219" t="s">
        <v>58</v>
      </c>
      <c r="D658" t="s">
        <v>3100</v>
      </c>
      <c r="F658" t="str">
        <f>IFERROR(VLOOKUP(B658,'Scheme Master'!A:B,2,0),"Discontinued")</f>
        <v>Debt</v>
      </c>
      <c r="G658" t="str">
        <f>IFERROR(VLOOKUP(B658,'Scheme Master'!A:G,4,0),"Discontinued")</f>
        <v>LT</v>
      </c>
    </row>
    <row r="659" spans="1:7">
      <c r="A659" s="250" t="s">
        <v>3464</v>
      </c>
      <c r="B659" s="252" t="s">
        <v>2967</v>
      </c>
      <c r="C659" t="s">
        <v>1971</v>
      </c>
      <c r="D659" t="s">
        <v>3543</v>
      </c>
      <c r="F659" t="str">
        <f>IFERROR(VLOOKUP(B659,'Scheme Master'!A:B,2,0),"Discontinued")</f>
        <v>Discontinued</v>
      </c>
      <c r="G659" t="str">
        <f>IFERROR(VLOOKUP(B659,'Scheme Master'!A:G,4,0),"Discontinued")</f>
        <v>Discontinued</v>
      </c>
    </row>
    <row r="660" spans="1:7">
      <c r="A660" s="250" t="s">
        <v>3466</v>
      </c>
      <c r="B660" s="252" t="s">
        <v>2964</v>
      </c>
      <c r="C660" t="s">
        <v>1954</v>
      </c>
      <c r="D660" t="s">
        <v>3543</v>
      </c>
      <c r="F660" t="str">
        <f>IFERROR(VLOOKUP(B660,'Scheme Master'!A:B,2,0),"Discontinued")</f>
        <v>Discontinued</v>
      </c>
      <c r="G660" t="str">
        <f>IFERROR(VLOOKUP(B660,'Scheme Master'!A:G,4,0),"Discontinued")</f>
        <v>Discontinued</v>
      </c>
    </row>
    <row r="661" spans="1:7">
      <c r="A661" s="250" t="s">
        <v>3466</v>
      </c>
      <c r="B661" s="252" t="s">
        <v>2964</v>
      </c>
      <c r="C661" t="s">
        <v>1954</v>
      </c>
      <c r="D661" t="s">
        <v>3543</v>
      </c>
      <c r="F661" t="str">
        <f>IFERROR(VLOOKUP(B661,'Scheme Master'!A:B,2,0),"Discontinued")</f>
        <v>Discontinued</v>
      </c>
      <c r="G661" t="str">
        <f>IFERROR(VLOOKUP(B661,'Scheme Master'!A:G,4,0),"Discontinued")</f>
        <v>Discontinued</v>
      </c>
    </row>
    <row r="662" spans="1:7">
      <c r="A662" s="250" t="s">
        <v>1157</v>
      </c>
      <c r="B662" s="252" t="s">
        <v>1953</v>
      </c>
      <c r="C662" t="s">
        <v>58</v>
      </c>
      <c r="D662" t="s">
        <v>3066</v>
      </c>
      <c r="F662" t="str">
        <f>IFERROR(VLOOKUP(B662,'Scheme Master'!A:B,2,0),"Discontinued")</f>
        <v>Debt</v>
      </c>
      <c r="G662" t="str">
        <f>IFERROR(VLOOKUP(B662,'Scheme Master'!A:G,4,0),"Discontinued")</f>
        <v>HSBC</v>
      </c>
    </row>
    <row r="663" spans="1:7">
      <c r="A663" s="250" t="s">
        <v>3462</v>
      </c>
      <c r="B663" s="252" t="s">
        <v>2899</v>
      </c>
      <c r="C663" t="s">
        <v>1954</v>
      </c>
      <c r="D663" t="s">
        <v>3096</v>
      </c>
      <c r="F663" t="str">
        <f>IFERROR(VLOOKUP(B663,'Scheme Master'!A:B,2,0),"Discontinued")</f>
        <v>Debt</v>
      </c>
      <c r="G663" t="str">
        <f>IFERROR(VLOOKUP(B663,'Scheme Master'!A:G,4,0),"Discontinued")</f>
        <v>LT</v>
      </c>
    </row>
    <row r="664" spans="1:7">
      <c r="A664" s="250" t="s">
        <v>3466</v>
      </c>
      <c r="B664" s="252" t="s">
        <v>2964</v>
      </c>
      <c r="C664" t="s">
        <v>1954</v>
      </c>
      <c r="D664" t="s">
        <v>3543</v>
      </c>
      <c r="F664" t="str">
        <f>IFERROR(VLOOKUP(B664,'Scheme Master'!A:B,2,0),"Discontinued")</f>
        <v>Discontinued</v>
      </c>
      <c r="G664" t="str">
        <f>IFERROR(VLOOKUP(B664,'Scheme Master'!A:G,4,0),"Discontinued")</f>
        <v>Discontinued</v>
      </c>
    </row>
    <row r="665" spans="1:7">
      <c r="A665" s="250" t="s">
        <v>483</v>
      </c>
      <c r="B665" s="252" t="s">
        <v>1940</v>
      </c>
      <c r="C665" t="s">
        <v>67</v>
      </c>
      <c r="D665" t="s">
        <v>3076</v>
      </c>
      <c r="F665" t="str">
        <f>IFERROR(VLOOKUP(B665,'Scheme Master'!A:B,2,0),"Discontinued")</f>
        <v>Debt</v>
      </c>
      <c r="G665" t="str">
        <f>IFERROR(VLOOKUP(B665,'Scheme Master'!A:G,4,0),"Discontinued")</f>
        <v>HSBC</v>
      </c>
    </row>
    <row r="666" spans="1:7">
      <c r="A666" s="250" t="s">
        <v>483</v>
      </c>
      <c r="B666" s="252" t="s">
        <v>1940</v>
      </c>
      <c r="C666" t="s">
        <v>67</v>
      </c>
      <c r="D666" t="s">
        <v>3076</v>
      </c>
      <c r="F666" t="str">
        <f>IFERROR(VLOOKUP(B666,'Scheme Master'!A:B,2,0),"Discontinued")</f>
        <v>Debt</v>
      </c>
      <c r="G666" t="str">
        <f>IFERROR(VLOOKUP(B666,'Scheme Master'!A:G,4,0),"Discontinued")</f>
        <v>HSBC</v>
      </c>
    </row>
    <row r="667" spans="1:7">
      <c r="A667" s="250" t="s">
        <v>474</v>
      </c>
      <c r="B667" s="252" t="s">
        <v>1940</v>
      </c>
      <c r="C667" s="290" t="s">
        <v>1971</v>
      </c>
      <c r="D667" s="290" t="s">
        <v>3077</v>
      </c>
      <c r="F667" t="str">
        <f>IFERROR(VLOOKUP(B667,'Scheme Master'!A:B,2,0),"Discontinued")</f>
        <v>Debt</v>
      </c>
      <c r="G667" t="str">
        <f>IFERROR(VLOOKUP(B667,'Scheme Master'!A:G,4,0),"Discontinued")</f>
        <v>HSBC</v>
      </c>
    </row>
    <row r="668" spans="1:7">
      <c r="A668" s="250" t="s">
        <v>1161</v>
      </c>
      <c r="B668" s="252" t="s">
        <v>1953</v>
      </c>
      <c r="C668" t="s">
        <v>1954</v>
      </c>
      <c r="D668" t="s">
        <v>3062</v>
      </c>
      <c r="F668" t="str">
        <f>IFERROR(VLOOKUP(B668,'Scheme Master'!A:B,2,0),"Discontinued")</f>
        <v>Debt</v>
      </c>
      <c r="G668" t="str">
        <f>IFERROR(VLOOKUP(B668,'Scheme Master'!A:G,4,0),"Discontinued")</f>
        <v>HSBC</v>
      </c>
    </row>
    <row r="669" spans="1:7">
      <c r="A669" s="53">
        <v>125</v>
      </c>
      <c r="B669" s="252" t="s">
        <v>2899</v>
      </c>
      <c r="C669" s="219" t="s">
        <v>58</v>
      </c>
      <c r="D669" t="s">
        <v>3100</v>
      </c>
      <c r="F669" t="str">
        <f>IFERROR(VLOOKUP(B669,'Scheme Master'!A:B,2,0),"Discontinued")</f>
        <v>Debt</v>
      </c>
      <c r="G669" t="str">
        <f>IFERROR(VLOOKUP(B669,'Scheme Master'!A:G,4,0),"Discontinued")</f>
        <v>LT</v>
      </c>
    </row>
    <row r="670" spans="1:7">
      <c r="A670" s="250" t="s">
        <v>3464</v>
      </c>
      <c r="B670" s="252" t="s">
        <v>2967</v>
      </c>
      <c r="C670" t="s">
        <v>1971</v>
      </c>
      <c r="D670" t="s">
        <v>3543</v>
      </c>
      <c r="F670" t="str">
        <f>IFERROR(VLOOKUP(B670,'Scheme Master'!A:B,2,0),"Discontinued")</f>
        <v>Discontinued</v>
      </c>
      <c r="G670" t="str">
        <f>IFERROR(VLOOKUP(B670,'Scheme Master'!A:G,4,0),"Discontinued")</f>
        <v>Discontinued</v>
      </c>
    </row>
    <row r="671" spans="1:7">
      <c r="A671" s="250" t="s">
        <v>3463</v>
      </c>
      <c r="B671" s="252" t="s">
        <v>2967</v>
      </c>
      <c r="C671" t="s">
        <v>1954</v>
      </c>
      <c r="D671" t="s">
        <v>3543</v>
      </c>
      <c r="F671" t="str">
        <f>IFERROR(VLOOKUP(B671,'Scheme Master'!A:B,2,0),"Discontinued")</f>
        <v>Discontinued</v>
      </c>
      <c r="G671" t="str">
        <f>IFERROR(VLOOKUP(B671,'Scheme Master'!A:G,4,0),"Discontinued")</f>
        <v>Discontinued</v>
      </c>
    </row>
    <row r="672" spans="1:7">
      <c r="A672" s="250" t="s">
        <v>3466</v>
      </c>
      <c r="B672" s="252" t="s">
        <v>2964</v>
      </c>
      <c r="C672" t="s">
        <v>1954</v>
      </c>
      <c r="D672" t="s">
        <v>3543</v>
      </c>
      <c r="F672" t="str">
        <f>IFERROR(VLOOKUP(B672,'Scheme Master'!A:B,2,0),"Discontinued")</f>
        <v>Discontinued</v>
      </c>
      <c r="G672" t="str">
        <f>IFERROR(VLOOKUP(B672,'Scheme Master'!A:G,4,0),"Discontinued")</f>
        <v>Discontinued</v>
      </c>
    </row>
    <row r="673" spans="1:7">
      <c r="A673" s="250" t="s">
        <v>477</v>
      </c>
      <c r="B673" s="252" t="s">
        <v>1940</v>
      </c>
      <c r="C673" t="s">
        <v>1954</v>
      </c>
      <c r="D673" t="s">
        <v>3071</v>
      </c>
      <c r="F673" t="str">
        <f>IFERROR(VLOOKUP(B673,'Scheme Master'!A:B,2,0),"Discontinued")</f>
        <v>Debt</v>
      </c>
      <c r="G673" t="str">
        <f>IFERROR(VLOOKUP(B673,'Scheme Master'!A:G,4,0),"Discontinued")</f>
        <v>HSBC</v>
      </c>
    </row>
    <row r="674" spans="1:7">
      <c r="A674" s="250" t="s">
        <v>483</v>
      </c>
      <c r="B674" s="252" t="s">
        <v>1940</v>
      </c>
      <c r="C674" t="s">
        <v>67</v>
      </c>
      <c r="D674" t="s">
        <v>3076</v>
      </c>
      <c r="F674" t="str">
        <f>IFERROR(VLOOKUP(B674,'Scheme Master'!A:B,2,0),"Discontinued")</f>
        <v>Debt</v>
      </c>
      <c r="G674" t="str">
        <f>IFERROR(VLOOKUP(B674,'Scheme Master'!A:G,4,0),"Discontinued")</f>
        <v>HSBC</v>
      </c>
    </row>
    <row r="675" spans="1:7">
      <c r="A675" s="250" t="s">
        <v>1348</v>
      </c>
      <c r="B675" s="252" t="s">
        <v>1945</v>
      </c>
      <c r="C675" t="s">
        <v>1954</v>
      </c>
      <c r="D675" t="s">
        <v>3082</v>
      </c>
      <c r="F675" t="str">
        <f>IFERROR(VLOOKUP(B675,'Scheme Master'!A:B,2,0),"Discontinued")</f>
        <v>Debt</v>
      </c>
      <c r="G675" t="str">
        <f>IFERROR(VLOOKUP(B675,'Scheme Master'!A:G,4,0),"Discontinued")</f>
        <v>HSBC</v>
      </c>
    </row>
    <row r="676" spans="1:7">
      <c r="A676" s="250" t="s">
        <v>1348</v>
      </c>
      <c r="B676" s="252" t="s">
        <v>1945</v>
      </c>
      <c r="C676" t="s">
        <v>1954</v>
      </c>
      <c r="D676" t="s">
        <v>3082</v>
      </c>
      <c r="F676" t="str">
        <f>IFERROR(VLOOKUP(B676,'Scheme Master'!A:B,2,0),"Discontinued")</f>
        <v>Debt</v>
      </c>
      <c r="G676" t="str">
        <f>IFERROR(VLOOKUP(B676,'Scheme Master'!A:G,4,0),"Discontinued")</f>
        <v>HSBC</v>
      </c>
    </row>
    <row r="677" spans="1:7">
      <c r="A677" s="250" t="s">
        <v>362</v>
      </c>
      <c r="B677" s="252" t="s">
        <v>1956</v>
      </c>
      <c r="C677" t="s">
        <v>58</v>
      </c>
      <c r="D677" t="s">
        <v>3543</v>
      </c>
      <c r="F677" t="str">
        <f>IFERROR(VLOOKUP(B677,'Scheme Master'!A:B,2,0),"Discontinued")</f>
        <v>Discontinued</v>
      </c>
      <c r="G677" t="str">
        <f>IFERROR(VLOOKUP(B677,'Scheme Master'!A:G,4,0),"Discontinued")</f>
        <v>Discontinued</v>
      </c>
    </row>
    <row r="678" spans="1:7">
      <c r="A678" s="250" t="s">
        <v>1343</v>
      </c>
      <c r="B678" s="252" t="s">
        <v>1945</v>
      </c>
      <c r="C678" t="s">
        <v>58</v>
      </c>
      <c r="D678" t="s">
        <v>3086</v>
      </c>
      <c r="F678" t="str">
        <f>IFERROR(VLOOKUP(B678,'Scheme Master'!A:B,2,0),"Discontinued")</f>
        <v>Debt</v>
      </c>
      <c r="G678" t="str">
        <f>IFERROR(VLOOKUP(B678,'Scheme Master'!A:G,4,0),"Discontinued")</f>
        <v>HSBC</v>
      </c>
    </row>
    <row r="679" spans="1:7">
      <c r="A679" s="250" t="s">
        <v>474</v>
      </c>
      <c r="B679" s="252" t="s">
        <v>1940</v>
      </c>
      <c r="C679" s="290" t="s">
        <v>1971</v>
      </c>
      <c r="D679" s="290" t="s">
        <v>3077</v>
      </c>
      <c r="F679" t="str">
        <f>IFERROR(VLOOKUP(B679,'Scheme Master'!A:B,2,0),"Discontinued")</f>
        <v>Debt</v>
      </c>
      <c r="G679" t="str">
        <f>IFERROR(VLOOKUP(B679,'Scheme Master'!A:G,4,0),"Discontinued")</f>
        <v>HSBC</v>
      </c>
    </row>
    <row r="680" spans="1:7">
      <c r="A680" s="250" t="s">
        <v>1157</v>
      </c>
      <c r="B680" s="252" t="s">
        <v>1953</v>
      </c>
      <c r="C680" t="s">
        <v>58</v>
      </c>
      <c r="D680" t="s">
        <v>3066</v>
      </c>
      <c r="F680" t="str">
        <f>IFERROR(VLOOKUP(B680,'Scheme Master'!A:B,2,0),"Discontinued")</f>
        <v>Debt</v>
      </c>
      <c r="G680" t="str">
        <f>IFERROR(VLOOKUP(B680,'Scheme Master'!A:G,4,0),"Discontinued")</f>
        <v>HSBC</v>
      </c>
    </row>
    <row r="681" spans="1:7">
      <c r="A681" s="250" t="s">
        <v>3465</v>
      </c>
      <c r="B681" s="252" t="s">
        <v>2891</v>
      </c>
      <c r="C681" s="219" t="s">
        <v>58</v>
      </c>
      <c r="D681" t="s">
        <v>3149</v>
      </c>
      <c r="F681" t="str">
        <f>IFERROR(VLOOKUP(B681,'Scheme Master'!A:B,2,0),"Discontinued")</f>
        <v>Debt</v>
      </c>
      <c r="G681" t="str">
        <f>IFERROR(VLOOKUP(B681,'Scheme Master'!A:G,4,0),"Discontinued")</f>
        <v>LT</v>
      </c>
    </row>
    <row r="682" spans="1:7">
      <c r="A682" s="250" t="s">
        <v>3465</v>
      </c>
      <c r="B682" s="252" t="s">
        <v>2891</v>
      </c>
      <c r="C682" s="219" t="s">
        <v>58</v>
      </c>
      <c r="D682" t="s">
        <v>3149</v>
      </c>
      <c r="F682" t="str">
        <f>IFERROR(VLOOKUP(B682,'Scheme Master'!A:B,2,0),"Discontinued")</f>
        <v>Debt</v>
      </c>
      <c r="G682" t="str">
        <f>IFERROR(VLOOKUP(B682,'Scheme Master'!A:G,4,0),"Discontinued")</f>
        <v>LT</v>
      </c>
    </row>
    <row r="683" spans="1:7">
      <c r="A683" s="250" t="s">
        <v>381</v>
      </c>
      <c r="B683" s="252" t="s">
        <v>1956</v>
      </c>
      <c r="C683" t="s">
        <v>1971</v>
      </c>
      <c r="D683" t="s">
        <v>3543</v>
      </c>
      <c r="F683" t="str">
        <f>IFERROR(VLOOKUP(B683,'Scheme Master'!A:B,2,0),"Discontinued")</f>
        <v>Discontinued</v>
      </c>
      <c r="G683" t="str">
        <f>IFERROR(VLOOKUP(B683,'Scheme Master'!A:G,4,0),"Discontinued")</f>
        <v>Discontinued</v>
      </c>
    </row>
    <row r="684" spans="1:7">
      <c r="A684" s="250" t="s">
        <v>483</v>
      </c>
      <c r="B684" s="252" t="s">
        <v>1940</v>
      </c>
      <c r="C684" t="s">
        <v>67</v>
      </c>
      <c r="D684" t="s">
        <v>3076</v>
      </c>
      <c r="F684" t="str">
        <f>IFERROR(VLOOKUP(B684,'Scheme Master'!A:B,2,0),"Discontinued")</f>
        <v>Debt</v>
      </c>
      <c r="G684" t="str">
        <f>IFERROR(VLOOKUP(B684,'Scheme Master'!A:G,4,0),"Discontinued")</f>
        <v>HSBC</v>
      </c>
    </row>
    <row r="685" spans="1:7">
      <c r="A685" s="250" t="s">
        <v>1343</v>
      </c>
      <c r="B685" s="252" t="s">
        <v>1945</v>
      </c>
      <c r="C685" t="s">
        <v>58</v>
      </c>
      <c r="D685" t="s">
        <v>3086</v>
      </c>
      <c r="F685" t="str">
        <f>IFERROR(VLOOKUP(B685,'Scheme Master'!A:B,2,0),"Discontinued")</f>
        <v>Debt</v>
      </c>
      <c r="G685" t="str">
        <f>IFERROR(VLOOKUP(B685,'Scheme Master'!A:G,4,0),"Discontinued")</f>
        <v>HSBC</v>
      </c>
    </row>
    <row r="686" spans="1:7">
      <c r="A686" s="250" t="s">
        <v>1157</v>
      </c>
      <c r="B686" s="252" t="s">
        <v>1953</v>
      </c>
      <c r="C686" t="s">
        <v>58</v>
      </c>
      <c r="D686" t="s">
        <v>3066</v>
      </c>
      <c r="F686" t="str">
        <f>IFERROR(VLOOKUP(B686,'Scheme Master'!A:B,2,0),"Discontinued")</f>
        <v>Debt</v>
      </c>
      <c r="G686" t="str">
        <f>IFERROR(VLOOKUP(B686,'Scheme Master'!A:G,4,0),"Discontinued")</f>
        <v>HSBC</v>
      </c>
    </row>
    <row r="687" spans="1:7">
      <c r="A687" s="250" t="s">
        <v>1157</v>
      </c>
      <c r="B687" s="252" t="s">
        <v>1953</v>
      </c>
      <c r="C687" t="s">
        <v>58</v>
      </c>
      <c r="D687" t="s">
        <v>3066</v>
      </c>
      <c r="F687" t="str">
        <f>IFERROR(VLOOKUP(B687,'Scheme Master'!A:B,2,0),"Discontinued")</f>
        <v>Debt</v>
      </c>
      <c r="G687" t="str">
        <f>IFERROR(VLOOKUP(B687,'Scheme Master'!A:G,4,0),"Discontinued")</f>
        <v>HSBC</v>
      </c>
    </row>
    <row r="688" spans="1:7">
      <c r="A688" s="53">
        <v>125</v>
      </c>
      <c r="B688" s="252" t="s">
        <v>2899</v>
      </c>
      <c r="C688" s="219" t="s">
        <v>58</v>
      </c>
      <c r="D688" t="s">
        <v>3100</v>
      </c>
      <c r="F688" t="str">
        <f>IFERROR(VLOOKUP(B688,'Scheme Master'!A:B,2,0),"Discontinued")</f>
        <v>Debt</v>
      </c>
      <c r="G688" t="str">
        <f>IFERROR(VLOOKUP(B688,'Scheme Master'!A:G,4,0),"Discontinued")</f>
        <v>LT</v>
      </c>
    </row>
    <row r="689" spans="1:7">
      <c r="A689" s="250" t="s">
        <v>3463</v>
      </c>
      <c r="B689" s="252" t="s">
        <v>2967</v>
      </c>
      <c r="C689" t="s">
        <v>1954</v>
      </c>
      <c r="D689" t="s">
        <v>3543</v>
      </c>
      <c r="F689" t="str">
        <f>IFERROR(VLOOKUP(B689,'Scheme Master'!A:B,2,0),"Discontinued")</f>
        <v>Discontinued</v>
      </c>
      <c r="G689" t="str">
        <f>IFERROR(VLOOKUP(B689,'Scheme Master'!A:G,4,0),"Discontinued")</f>
        <v>Discontinued</v>
      </c>
    </row>
    <row r="690" spans="1:7">
      <c r="A690" s="250" t="s">
        <v>477</v>
      </c>
      <c r="B690" s="252" t="s">
        <v>1940</v>
      </c>
      <c r="C690" t="s">
        <v>1954</v>
      </c>
      <c r="D690" t="s">
        <v>3071</v>
      </c>
      <c r="F690" t="str">
        <f>IFERROR(VLOOKUP(B690,'Scheme Master'!A:B,2,0),"Discontinued")</f>
        <v>Debt</v>
      </c>
      <c r="G690" t="str">
        <f>IFERROR(VLOOKUP(B690,'Scheme Master'!A:G,4,0),"Discontinued")</f>
        <v>HSBC</v>
      </c>
    </row>
    <row r="691" spans="1:7">
      <c r="A691" s="250" t="s">
        <v>1348</v>
      </c>
      <c r="B691" s="252" t="s">
        <v>1945</v>
      </c>
      <c r="C691" t="s">
        <v>1954</v>
      </c>
      <c r="D691" t="s">
        <v>3082</v>
      </c>
      <c r="F691" t="str">
        <f>IFERROR(VLOOKUP(B691,'Scheme Master'!A:B,2,0),"Discontinued")</f>
        <v>Debt</v>
      </c>
      <c r="G691" t="str">
        <f>IFERROR(VLOOKUP(B691,'Scheme Master'!A:G,4,0),"Discontinued")</f>
        <v>HSBC</v>
      </c>
    </row>
    <row r="692" spans="1:7">
      <c r="A692" s="53">
        <v>125</v>
      </c>
      <c r="B692" s="252" t="s">
        <v>2899</v>
      </c>
      <c r="C692" s="219" t="s">
        <v>58</v>
      </c>
      <c r="D692" t="s">
        <v>3100</v>
      </c>
      <c r="F692" t="str">
        <f>IFERROR(VLOOKUP(B692,'Scheme Master'!A:B,2,0),"Discontinued")</f>
        <v>Debt</v>
      </c>
      <c r="G692" t="str">
        <f>IFERROR(VLOOKUP(B692,'Scheme Master'!A:G,4,0),"Discontinued")</f>
        <v>LT</v>
      </c>
    </row>
    <row r="693" spans="1:7">
      <c r="A693" s="250" t="s">
        <v>3462</v>
      </c>
      <c r="B693" s="252" t="s">
        <v>2899</v>
      </c>
      <c r="C693" t="s">
        <v>1954</v>
      </c>
      <c r="D693" t="s">
        <v>3096</v>
      </c>
      <c r="F693" t="str">
        <f>IFERROR(VLOOKUP(B693,'Scheme Master'!A:B,2,0),"Discontinued")</f>
        <v>Debt</v>
      </c>
      <c r="G693" t="str">
        <f>IFERROR(VLOOKUP(B693,'Scheme Master'!A:G,4,0),"Discontinued")</f>
        <v>LT</v>
      </c>
    </row>
    <row r="694" spans="1:7">
      <c r="A694" s="250" t="s">
        <v>3463</v>
      </c>
      <c r="B694" s="252" t="s">
        <v>2967</v>
      </c>
      <c r="C694" t="s">
        <v>1954</v>
      </c>
      <c r="D694" t="s">
        <v>3543</v>
      </c>
      <c r="F694" t="str">
        <f>IFERROR(VLOOKUP(B694,'Scheme Master'!A:B,2,0),"Discontinued")</f>
        <v>Discontinued</v>
      </c>
      <c r="G694" t="str">
        <f>IFERROR(VLOOKUP(B694,'Scheme Master'!A:G,4,0),"Discontinued")</f>
        <v>Discontinued</v>
      </c>
    </row>
    <row r="695" spans="1:7">
      <c r="A695" s="250" t="s">
        <v>3467</v>
      </c>
      <c r="B695" s="252" t="s">
        <v>2964</v>
      </c>
      <c r="C695" t="s">
        <v>1971</v>
      </c>
      <c r="D695" t="s">
        <v>3543</v>
      </c>
      <c r="F695" t="str">
        <f>IFERROR(VLOOKUP(B695,'Scheme Master'!A:B,2,0),"Discontinued")</f>
        <v>Discontinued</v>
      </c>
      <c r="G695" t="str">
        <f>IFERROR(VLOOKUP(B695,'Scheme Master'!A:G,4,0),"Discontinued")</f>
        <v>Discontinued</v>
      </c>
    </row>
    <row r="696" spans="1:7">
      <c r="A696" s="250" t="s">
        <v>477</v>
      </c>
      <c r="B696" s="252" t="s">
        <v>1940</v>
      </c>
      <c r="C696" t="s">
        <v>1954</v>
      </c>
      <c r="D696" t="s">
        <v>3071</v>
      </c>
      <c r="F696" t="str">
        <f>IFERROR(VLOOKUP(B696,'Scheme Master'!A:B,2,0),"Discontinued")</f>
        <v>Debt</v>
      </c>
      <c r="G696" t="str">
        <f>IFERROR(VLOOKUP(B696,'Scheme Master'!A:G,4,0),"Discontinued")</f>
        <v>HSBC</v>
      </c>
    </row>
    <row r="697" spans="1:7">
      <c r="A697" s="250" t="s">
        <v>381</v>
      </c>
      <c r="B697" s="252" t="s">
        <v>1956</v>
      </c>
      <c r="C697" t="s">
        <v>1971</v>
      </c>
      <c r="D697" t="s">
        <v>3543</v>
      </c>
      <c r="F697" t="str">
        <f>IFERROR(VLOOKUP(B697,'Scheme Master'!A:B,2,0),"Discontinued")</f>
        <v>Discontinued</v>
      </c>
      <c r="G697" t="str">
        <f>IFERROR(VLOOKUP(B697,'Scheme Master'!A:G,4,0),"Discontinued")</f>
        <v>Discontinued</v>
      </c>
    </row>
    <row r="698" spans="1:7">
      <c r="A698" s="250" t="s">
        <v>483</v>
      </c>
      <c r="B698" s="252" t="s">
        <v>1940</v>
      </c>
      <c r="C698" t="s">
        <v>67</v>
      </c>
      <c r="D698" t="s">
        <v>3076</v>
      </c>
      <c r="F698" t="str">
        <f>IFERROR(VLOOKUP(B698,'Scheme Master'!A:B,2,0),"Discontinued")</f>
        <v>Debt</v>
      </c>
      <c r="G698" t="str">
        <f>IFERROR(VLOOKUP(B698,'Scheme Master'!A:G,4,0),"Discontinued")</f>
        <v>HSBC</v>
      </c>
    </row>
    <row r="699" spans="1:7">
      <c r="A699" s="250" t="s">
        <v>1343</v>
      </c>
      <c r="B699" s="252" t="s">
        <v>1945</v>
      </c>
      <c r="C699" t="s">
        <v>58</v>
      </c>
      <c r="D699" t="s">
        <v>3086</v>
      </c>
      <c r="F699" t="str">
        <f>IFERROR(VLOOKUP(B699,'Scheme Master'!A:B,2,0),"Discontinued")</f>
        <v>Debt</v>
      </c>
      <c r="G699" t="str">
        <f>IFERROR(VLOOKUP(B699,'Scheme Master'!A:G,4,0),"Discontinued")</f>
        <v>HSBC</v>
      </c>
    </row>
    <row r="700" spans="1:7">
      <c r="A700" s="250" t="s">
        <v>1343</v>
      </c>
      <c r="B700" s="252" t="s">
        <v>1945</v>
      </c>
      <c r="C700" t="s">
        <v>58</v>
      </c>
      <c r="D700" t="s">
        <v>3086</v>
      </c>
      <c r="F700" t="str">
        <f>IFERROR(VLOOKUP(B700,'Scheme Master'!A:B,2,0),"Discontinued")</f>
        <v>Debt</v>
      </c>
      <c r="G700" t="str">
        <f>IFERROR(VLOOKUP(B700,'Scheme Master'!A:G,4,0),"Discontinued")</f>
        <v>HSBC</v>
      </c>
    </row>
    <row r="701" spans="1:7">
      <c r="A701" s="250" t="s">
        <v>1343</v>
      </c>
      <c r="B701" s="252" t="s">
        <v>1945</v>
      </c>
      <c r="C701" t="s">
        <v>58</v>
      </c>
      <c r="D701" t="s">
        <v>3086</v>
      </c>
      <c r="F701" t="str">
        <f>IFERROR(VLOOKUP(B701,'Scheme Master'!A:B,2,0),"Discontinued")</f>
        <v>Debt</v>
      </c>
      <c r="G701" t="str">
        <f>IFERROR(VLOOKUP(B701,'Scheme Master'!A:G,4,0),"Discontinued")</f>
        <v>HSBC</v>
      </c>
    </row>
    <row r="702" spans="1:7">
      <c r="A702" s="250" t="s">
        <v>1157</v>
      </c>
      <c r="B702" s="252" t="s">
        <v>1953</v>
      </c>
      <c r="C702" t="s">
        <v>58</v>
      </c>
      <c r="D702" t="s">
        <v>3066</v>
      </c>
      <c r="F702" t="str">
        <f>IFERROR(VLOOKUP(B702,'Scheme Master'!A:B,2,0),"Discontinued")</f>
        <v>Debt</v>
      </c>
      <c r="G702" t="str">
        <f>IFERROR(VLOOKUP(B702,'Scheme Master'!A:G,4,0),"Discontinued")</f>
        <v>HSBC</v>
      </c>
    </row>
    <row r="703" spans="1:7">
      <c r="A703" s="250" t="s">
        <v>1161</v>
      </c>
      <c r="B703" s="252" t="s">
        <v>1953</v>
      </c>
      <c r="C703" t="s">
        <v>1954</v>
      </c>
      <c r="D703" t="s">
        <v>3062</v>
      </c>
      <c r="F703" t="str">
        <f>IFERROR(VLOOKUP(B703,'Scheme Master'!A:B,2,0),"Discontinued")</f>
        <v>Debt</v>
      </c>
      <c r="G703" t="str">
        <f>IFERROR(VLOOKUP(B703,'Scheme Master'!A:G,4,0),"Discontinued")</f>
        <v>HSBC</v>
      </c>
    </row>
    <row r="704" spans="1:7">
      <c r="A704" s="250" t="s">
        <v>1161</v>
      </c>
      <c r="B704" s="252" t="s">
        <v>1953</v>
      </c>
      <c r="C704" t="s">
        <v>1954</v>
      </c>
      <c r="D704" t="s">
        <v>3062</v>
      </c>
      <c r="F704" t="str">
        <f>IFERROR(VLOOKUP(B704,'Scheme Master'!A:B,2,0),"Discontinued")</f>
        <v>Debt</v>
      </c>
      <c r="G704" t="str">
        <f>IFERROR(VLOOKUP(B704,'Scheme Master'!A:G,4,0),"Discontinued")</f>
        <v>HSBC</v>
      </c>
    </row>
    <row r="705" spans="1:7">
      <c r="A705" s="250" t="s">
        <v>3465</v>
      </c>
      <c r="B705" s="252" t="s">
        <v>2891</v>
      </c>
      <c r="C705" s="219" t="s">
        <v>58</v>
      </c>
      <c r="D705" t="s">
        <v>3149</v>
      </c>
      <c r="F705" t="str">
        <f>IFERROR(VLOOKUP(B705,'Scheme Master'!A:B,2,0),"Discontinued")</f>
        <v>Debt</v>
      </c>
      <c r="G705" t="str">
        <f>IFERROR(VLOOKUP(B705,'Scheme Master'!A:G,4,0),"Discontinued")</f>
        <v>LT</v>
      </c>
    </row>
    <row r="706" spans="1:7">
      <c r="A706" s="53">
        <v>125</v>
      </c>
      <c r="B706" s="252" t="s">
        <v>2899</v>
      </c>
      <c r="C706" s="219" t="s">
        <v>58</v>
      </c>
      <c r="D706" t="s">
        <v>3100</v>
      </c>
      <c r="F706" t="str">
        <f>IFERROR(VLOOKUP(B706,'Scheme Master'!A:B,2,0),"Discontinued")</f>
        <v>Debt</v>
      </c>
      <c r="G706" t="str">
        <f>IFERROR(VLOOKUP(B706,'Scheme Master'!A:G,4,0),"Discontinued")</f>
        <v>LT</v>
      </c>
    </row>
    <row r="707" spans="1:7">
      <c r="A707" s="250" t="s">
        <v>3468</v>
      </c>
      <c r="B707" s="252" t="s">
        <v>2891</v>
      </c>
      <c r="C707" t="s">
        <v>1954</v>
      </c>
      <c r="D707" t="s">
        <v>3145</v>
      </c>
      <c r="F707" t="str">
        <f>IFERROR(VLOOKUP(B707,'Scheme Master'!A:B,2,0),"Discontinued")</f>
        <v>Debt</v>
      </c>
      <c r="G707" t="str">
        <f>IFERROR(VLOOKUP(B707,'Scheme Master'!A:G,4,0),"Discontinued")</f>
        <v>LT</v>
      </c>
    </row>
    <row r="708" spans="1:7">
      <c r="A708" s="250" t="s">
        <v>3462</v>
      </c>
      <c r="B708" s="252" t="s">
        <v>2899</v>
      </c>
      <c r="C708" t="s">
        <v>1954</v>
      </c>
      <c r="D708" t="s">
        <v>3096</v>
      </c>
      <c r="F708" t="str">
        <f>IFERROR(VLOOKUP(B708,'Scheme Master'!A:B,2,0),"Discontinued")</f>
        <v>Debt</v>
      </c>
      <c r="G708" t="str">
        <f>IFERROR(VLOOKUP(B708,'Scheme Master'!A:G,4,0),"Discontinued")</f>
        <v>LT</v>
      </c>
    </row>
    <row r="709" spans="1:7">
      <c r="A709" s="250" t="s">
        <v>3462</v>
      </c>
      <c r="B709" s="252" t="s">
        <v>2899</v>
      </c>
      <c r="C709" t="s">
        <v>1954</v>
      </c>
      <c r="D709" t="s">
        <v>3096</v>
      </c>
      <c r="F709" t="str">
        <f>IFERROR(VLOOKUP(B709,'Scheme Master'!A:B,2,0),"Discontinued")</f>
        <v>Debt</v>
      </c>
      <c r="G709" t="str">
        <f>IFERROR(VLOOKUP(B709,'Scheme Master'!A:G,4,0),"Discontinued")</f>
        <v>LT</v>
      </c>
    </row>
    <row r="710" spans="1:7">
      <c r="A710" s="250" t="s">
        <v>3467</v>
      </c>
      <c r="B710" s="252" t="s">
        <v>2964</v>
      </c>
      <c r="C710" t="s">
        <v>1971</v>
      </c>
      <c r="D710" t="s">
        <v>3543</v>
      </c>
      <c r="F710" t="str">
        <f>IFERROR(VLOOKUP(B710,'Scheme Master'!A:B,2,0),"Discontinued")</f>
        <v>Discontinued</v>
      </c>
      <c r="G710" t="str">
        <f>IFERROR(VLOOKUP(B710,'Scheme Master'!A:G,4,0),"Discontinued")</f>
        <v>Discontinued</v>
      </c>
    </row>
    <row r="711" spans="1:7">
      <c r="A711" s="250" t="s">
        <v>1157</v>
      </c>
      <c r="B711" s="252" t="s">
        <v>1953</v>
      </c>
      <c r="C711" t="s">
        <v>58</v>
      </c>
      <c r="D711" t="s">
        <v>3066</v>
      </c>
      <c r="F711" t="str">
        <f>IFERROR(VLOOKUP(B711,'Scheme Master'!A:B,2,0),"Discontinued")</f>
        <v>Debt</v>
      </c>
      <c r="G711" t="str">
        <f>IFERROR(VLOOKUP(B711,'Scheme Master'!A:G,4,0),"Discontinued")</f>
        <v>HSBC</v>
      </c>
    </row>
    <row r="712" spans="1:7">
      <c r="A712" s="250" t="s">
        <v>1161</v>
      </c>
      <c r="B712" s="252" t="s">
        <v>1953</v>
      </c>
      <c r="C712" t="s">
        <v>1954</v>
      </c>
      <c r="D712" t="s">
        <v>3062</v>
      </c>
      <c r="F712" t="str">
        <f>IFERROR(VLOOKUP(B712,'Scheme Master'!A:B,2,0),"Discontinued")</f>
        <v>Debt</v>
      </c>
      <c r="G712" t="str">
        <f>IFERROR(VLOOKUP(B712,'Scheme Master'!A:G,4,0),"Discontinued")</f>
        <v>HSBC</v>
      </c>
    </row>
    <row r="713" spans="1:7">
      <c r="A713" s="53">
        <v>125</v>
      </c>
      <c r="B713" s="252" t="s">
        <v>2899</v>
      </c>
      <c r="C713" s="219" t="s">
        <v>58</v>
      </c>
      <c r="D713" t="s">
        <v>3100</v>
      </c>
      <c r="F713" t="str">
        <f>IFERROR(VLOOKUP(B713,'Scheme Master'!A:B,2,0),"Discontinued")</f>
        <v>Debt</v>
      </c>
      <c r="G713" t="str">
        <f>IFERROR(VLOOKUP(B713,'Scheme Master'!A:G,4,0),"Discontinued")</f>
        <v>LT</v>
      </c>
    </row>
    <row r="714" spans="1:7">
      <c r="A714" s="53">
        <v>125</v>
      </c>
      <c r="B714" s="252" t="s">
        <v>2899</v>
      </c>
      <c r="C714" s="219" t="s">
        <v>58</v>
      </c>
      <c r="D714" t="s">
        <v>3100</v>
      </c>
      <c r="F714" t="str">
        <f>IFERROR(VLOOKUP(B714,'Scheme Master'!A:B,2,0),"Discontinued")</f>
        <v>Debt</v>
      </c>
      <c r="G714" t="str">
        <f>IFERROR(VLOOKUP(B714,'Scheme Master'!A:G,4,0),"Discontinued")</f>
        <v>LT</v>
      </c>
    </row>
    <row r="715" spans="1:7">
      <c r="A715" s="53">
        <v>125</v>
      </c>
      <c r="B715" s="252" t="s">
        <v>2899</v>
      </c>
      <c r="C715" s="219" t="s">
        <v>58</v>
      </c>
      <c r="D715" t="s">
        <v>3100</v>
      </c>
      <c r="F715" t="str">
        <f>IFERROR(VLOOKUP(B715,'Scheme Master'!A:B,2,0),"Discontinued")</f>
        <v>Debt</v>
      </c>
      <c r="G715" t="str">
        <f>IFERROR(VLOOKUP(B715,'Scheme Master'!A:G,4,0),"Discontinued")</f>
        <v>LT</v>
      </c>
    </row>
    <row r="716" spans="1:7">
      <c r="A716" s="250" t="s">
        <v>3468</v>
      </c>
      <c r="B716" s="252" t="s">
        <v>2891</v>
      </c>
      <c r="C716" t="s">
        <v>1954</v>
      </c>
      <c r="D716" t="s">
        <v>3145</v>
      </c>
      <c r="F716" t="str">
        <f>IFERROR(VLOOKUP(B716,'Scheme Master'!A:B,2,0),"Discontinued")</f>
        <v>Debt</v>
      </c>
      <c r="G716" t="str">
        <f>IFERROR(VLOOKUP(B716,'Scheme Master'!A:G,4,0),"Discontinued")</f>
        <v>LT</v>
      </c>
    </row>
    <row r="717" spans="1:7">
      <c r="A717" s="250" t="s">
        <v>3462</v>
      </c>
      <c r="B717" s="252" t="s">
        <v>2899</v>
      </c>
      <c r="C717" t="s">
        <v>1954</v>
      </c>
      <c r="D717" t="s">
        <v>3096</v>
      </c>
      <c r="F717" t="str">
        <f>IFERROR(VLOOKUP(B717,'Scheme Master'!A:B,2,0),"Discontinued")</f>
        <v>Debt</v>
      </c>
      <c r="G717" t="str">
        <f>IFERROR(VLOOKUP(B717,'Scheme Master'!A:G,4,0),"Discontinued")</f>
        <v>LT</v>
      </c>
    </row>
    <row r="718" spans="1:7">
      <c r="A718" s="250" t="s">
        <v>1343</v>
      </c>
      <c r="B718" s="252" t="s">
        <v>1945</v>
      </c>
      <c r="C718" t="s">
        <v>58</v>
      </c>
      <c r="D718" t="s">
        <v>3086</v>
      </c>
      <c r="F718" t="str">
        <f>IFERROR(VLOOKUP(B718,'Scheme Master'!A:B,2,0),"Discontinued")</f>
        <v>Debt</v>
      </c>
      <c r="G718" t="str">
        <f>IFERROR(VLOOKUP(B718,'Scheme Master'!A:G,4,0),"Discontinued")</f>
        <v>HSBC</v>
      </c>
    </row>
    <row r="719" spans="1:7">
      <c r="A719" s="250" t="s">
        <v>3468</v>
      </c>
      <c r="B719" s="252" t="s">
        <v>2891</v>
      </c>
      <c r="C719" t="s">
        <v>1954</v>
      </c>
      <c r="D719" t="s">
        <v>3145</v>
      </c>
      <c r="F719" t="str">
        <f>IFERROR(VLOOKUP(B719,'Scheme Master'!A:B,2,0),"Discontinued")</f>
        <v>Debt</v>
      </c>
      <c r="G719" t="str">
        <f>IFERROR(VLOOKUP(B719,'Scheme Master'!A:G,4,0),"Discontinued")</f>
        <v>LT</v>
      </c>
    </row>
    <row r="720" spans="1:7">
      <c r="A720" s="250" t="s">
        <v>3463</v>
      </c>
      <c r="B720" s="252" t="s">
        <v>2967</v>
      </c>
      <c r="C720" t="s">
        <v>1954</v>
      </c>
      <c r="D720" t="s">
        <v>3543</v>
      </c>
      <c r="F720" t="str">
        <f>IFERROR(VLOOKUP(B720,'Scheme Master'!A:B,2,0),"Discontinued")</f>
        <v>Discontinued</v>
      </c>
      <c r="G720" t="str">
        <f>IFERROR(VLOOKUP(B720,'Scheme Master'!A:G,4,0),"Discontinued")</f>
        <v>Discontinued</v>
      </c>
    </row>
    <row r="721" spans="1:7">
      <c r="A721" s="250" t="s">
        <v>1161</v>
      </c>
      <c r="B721" s="252" t="s">
        <v>1953</v>
      </c>
      <c r="C721" t="s">
        <v>1954</v>
      </c>
      <c r="D721" t="s">
        <v>3062</v>
      </c>
      <c r="F721" t="str">
        <f>IFERROR(VLOOKUP(B721,'Scheme Master'!A:B,2,0),"Discontinued")</f>
        <v>Debt</v>
      </c>
      <c r="G721" t="str">
        <f>IFERROR(VLOOKUP(B721,'Scheme Master'!A:G,4,0),"Discontinued")</f>
        <v>HSBC</v>
      </c>
    </row>
    <row r="722" spans="1:7">
      <c r="A722" s="53">
        <v>222</v>
      </c>
      <c r="B722" s="252" t="s">
        <v>2966</v>
      </c>
      <c r="C722" t="s">
        <v>67</v>
      </c>
      <c r="D722" t="s">
        <v>3543</v>
      </c>
      <c r="F722" t="str">
        <f>IFERROR(VLOOKUP(B722,'Scheme Master'!A:B,2,0),"Discontinued")</f>
        <v>Discontinued</v>
      </c>
      <c r="G722" t="str">
        <f>IFERROR(VLOOKUP(B722,'Scheme Master'!A:G,4,0),"Discontinued")</f>
        <v>Discontinued</v>
      </c>
    </row>
    <row r="723" spans="1:7">
      <c r="A723" s="250" t="s">
        <v>3462</v>
      </c>
      <c r="B723" s="252" t="s">
        <v>2899</v>
      </c>
      <c r="C723" t="s">
        <v>1954</v>
      </c>
      <c r="D723" t="s">
        <v>3096</v>
      </c>
      <c r="F723" t="str">
        <f>IFERROR(VLOOKUP(B723,'Scheme Master'!A:B,2,0),"Discontinued")</f>
        <v>Debt</v>
      </c>
      <c r="G723" t="str">
        <f>IFERROR(VLOOKUP(B723,'Scheme Master'!A:G,4,0),"Discontinued")</f>
        <v>LT</v>
      </c>
    </row>
    <row r="724" spans="1:7">
      <c r="A724" s="53">
        <v>125</v>
      </c>
      <c r="B724" s="252" t="s">
        <v>2899</v>
      </c>
      <c r="C724" s="219" t="s">
        <v>58</v>
      </c>
      <c r="D724" t="s">
        <v>3100</v>
      </c>
      <c r="F724" t="str">
        <f>IFERROR(VLOOKUP(B724,'Scheme Master'!A:B,2,0),"Discontinued")</f>
        <v>Debt</v>
      </c>
      <c r="G724" t="str">
        <f>IFERROR(VLOOKUP(B724,'Scheme Master'!A:G,4,0),"Discontinued")</f>
        <v>LT</v>
      </c>
    </row>
    <row r="725" spans="1:7">
      <c r="A725" s="250" t="s">
        <v>3462</v>
      </c>
      <c r="B725" s="252" t="s">
        <v>2899</v>
      </c>
      <c r="C725" t="s">
        <v>1954</v>
      </c>
      <c r="D725" t="s">
        <v>3096</v>
      </c>
      <c r="F725" t="str">
        <f>IFERROR(VLOOKUP(B725,'Scheme Master'!A:B,2,0),"Discontinued")</f>
        <v>Debt</v>
      </c>
      <c r="G725" t="str">
        <f>IFERROR(VLOOKUP(B725,'Scheme Master'!A:G,4,0),"Discontinued")</f>
        <v>LT</v>
      </c>
    </row>
    <row r="726" spans="1:7">
      <c r="A726" s="250" t="s">
        <v>3467</v>
      </c>
      <c r="B726" s="252" t="s">
        <v>2964</v>
      </c>
      <c r="C726" t="s">
        <v>1971</v>
      </c>
      <c r="D726" t="s">
        <v>3543</v>
      </c>
      <c r="F726" t="str">
        <f>IFERROR(VLOOKUP(B726,'Scheme Master'!A:B,2,0),"Discontinued")</f>
        <v>Discontinued</v>
      </c>
      <c r="G726" t="str">
        <f>IFERROR(VLOOKUP(B726,'Scheme Master'!A:G,4,0),"Discontinued")</f>
        <v>Discontinued</v>
      </c>
    </row>
    <row r="727" spans="1:7">
      <c r="A727" s="250" t="s">
        <v>1348</v>
      </c>
      <c r="B727" s="252" t="s">
        <v>1945</v>
      </c>
      <c r="C727" t="s">
        <v>1954</v>
      </c>
      <c r="D727" t="s">
        <v>3082</v>
      </c>
      <c r="F727" t="str">
        <f>IFERROR(VLOOKUP(B727,'Scheme Master'!A:B,2,0),"Discontinued")</f>
        <v>Debt</v>
      </c>
      <c r="G727" t="str">
        <f>IFERROR(VLOOKUP(B727,'Scheme Master'!A:G,4,0),"Discontinued")</f>
        <v>HSBC</v>
      </c>
    </row>
    <row r="728" spans="1:7">
      <c r="A728" s="250" t="s">
        <v>474</v>
      </c>
      <c r="B728" s="252" t="s">
        <v>1940</v>
      </c>
      <c r="C728" s="290" t="s">
        <v>1971</v>
      </c>
      <c r="D728" s="290" t="s">
        <v>3077</v>
      </c>
      <c r="F728" t="str">
        <f>IFERROR(VLOOKUP(B728,'Scheme Master'!A:B,2,0),"Discontinued")</f>
        <v>Debt</v>
      </c>
      <c r="G728" t="str">
        <f>IFERROR(VLOOKUP(B728,'Scheme Master'!A:G,4,0),"Discontinued")</f>
        <v>HSBC</v>
      </c>
    </row>
    <row r="729" spans="1:7">
      <c r="A729" s="250" t="s">
        <v>1157</v>
      </c>
      <c r="B729" s="252" t="s">
        <v>1953</v>
      </c>
      <c r="C729" t="s">
        <v>58</v>
      </c>
      <c r="D729" t="s">
        <v>3066</v>
      </c>
      <c r="F729" t="str">
        <f>IFERROR(VLOOKUP(B729,'Scheme Master'!A:B,2,0),"Discontinued")</f>
        <v>Debt</v>
      </c>
      <c r="G729" t="str">
        <f>IFERROR(VLOOKUP(B729,'Scheme Master'!A:G,4,0),"Discontinued")</f>
        <v>HSBC</v>
      </c>
    </row>
    <row r="730" spans="1:7">
      <c r="A730" s="53">
        <v>222</v>
      </c>
      <c r="B730" s="252" t="s">
        <v>2966</v>
      </c>
      <c r="C730" t="s">
        <v>67</v>
      </c>
      <c r="D730" t="s">
        <v>3543</v>
      </c>
      <c r="F730" t="str">
        <f>IFERROR(VLOOKUP(B730,'Scheme Master'!A:B,2,0),"Discontinued")</f>
        <v>Discontinued</v>
      </c>
      <c r="G730" t="str">
        <f>IFERROR(VLOOKUP(B730,'Scheme Master'!A:G,4,0),"Discontinued")</f>
        <v>Discontinued</v>
      </c>
    </row>
    <row r="731" spans="1:7">
      <c r="A731" s="250" t="s">
        <v>3468</v>
      </c>
      <c r="B731" s="252" t="s">
        <v>2891</v>
      </c>
      <c r="C731" t="s">
        <v>1954</v>
      </c>
      <c r="D731" t="s">
        <v>3145</v>
      </c>
      <c r="F731" t="str">
        <f>IFERROR(VLOOKUP(B731,'Scheme Master'!A:B,2,0),"Discontinued")</f>
        <v>Debt</v>
      </c>
      <c r="G731" t="str">
        <f>IFERROR(VLOOKUP(B731,'Scheme Master'!A:G,4,0),"Discontinued")</f>
        <v>LT</v>
      </c>
    </row>
    <row r="732" spans="1:7">
      <c r="A732" s="250" t="s">
        <v>483</v>
      </c>
      <c r="B732" s="252" t="s">
        <v>1940</v>
      </c>
      <c r="C732" t="s">
        <v>67</v>
      </c>
      <c r="D732" t="s">
        <v>3076</v>
      </c>
      <c r="F732" t="str">
        <f>IFERROR(VLOOKUP(B732,'Scheme Master'!A:B,2,0),"Discontinued")</f>
        <v>Debt</v>
      </c>
      <c r="G732" t="str">
        <f>IFERROR(VLOOKUP(B732,'Scheme Master'!A:G,4,0),"Discontinued")</f>
        <v>HSBC</v>
      </c>
    </row>
    <row r="733" spans="1:7">
      <c r="A733" s="250" t="s">
        <v>3462</v>
      </c>
      <c r="B733" s="252" t="s">
        <v>2899</v>
      </c>
      <c r="C733" t="s">
        <v>1954</v>
      </c>
      <c r="D733" t="s">
        <v>3096</v>
      </c>
      <c r="F733" t="str">
        <f>IFERROR(VLOOKUP(B733,'Scheme Master'!A:B,2,0),"Discontinued")</f>
        <v>Debt</v>
      </c>
      <c r="G733" t="str">
        <f>IFERROR(VLOOKUP(B733,'Scheme Master'!A:G,4,0),"Discontinued")</f>
        <v>LT</v>
      </c>
    </row>
    <row r="734" spans="1:7">
      <c r="A734" s="250" t="s">
        <v>3469</v>
      </c>
      <c r="B734" s="252" t="s">
        <v>2966</v>
      </c>
      <c r="C734" t="s">
        <v>1954</v>
      </c>
      <c r="D734" t="s">
        <v>3543</v>
      </c>
      <c r="F734" t="str">
        <f>IFERROR(VLOOKUP(B734,'Scheme Master'!A:B,2,0),"Discontinued")</f>
        <v>Discontinued</v>
      </c>
      <c r="G734" t="str">
        <f>IFERROR(VLOOKUP(B734,'Scheme Master'!A:G,4,0),"Discontinued")</f>
        <v>Discontinued</v>
      </c>
    </row>
    <row r="735" spans="1:7">
      <c r="A735" s="250" t="s">
        <v>367</v>
      </c>
      <c r="B735" s="252" t="s">
        <v>1956</v>
      </c>
      <c r="C735" t="s">
        <v>1954</v>
      </c>
      <c r="D735" t="s">
        <v>3543</v>
      </c>
      <c r="F735" t="str">
        <f>IFERROR(VLOOKUP(B735,'Scheme Master'!A:B,2,0),"Discontinued")</f>
        <v>Discontinued</v>
      </c>
      <c r="G735" t="str">
        <f>IFERROR(VLOOKUP(B735,'Scheme Master'!A:G,4,0),"Discontinued")</f>
        <v>Discontinued</v>
      </c>
    </row>
    <row r="736" spans="1:7">
      <c r="A736" s="250" t="s">
        <v>483</v>
      </c>
      <c r="B736" s="252" t="s">
        <v>1940</v>
      </c>
      <c r="C736" t="s">
        <v>67</v>
      </c>
      <c r="D736" t="s">
        <v>3076</v>
      </c>
      <c r="F736" t="str">
        <f>IFERROR(VLOOKUP(B736,'Scheme Master'!A:B,2,0),"Discontinued")</f>
        <v>Debt</v>
      </c>
      <c r="G736" t="str">
        <f>IFERROR(VLOOKUP(B736,'Scheme Master'!A:G,4,0),"Discontinued")</f>
        <v>HSBC</v>
      </c>
    </row>
    <row r="737" spans="1:7">
      <c r="A737" s="250" t="s">
        <v>474</v>
      </c>
      <c r="B737" s="252" t="s">
        <v>1940</v>
      </c>
      <c r="C737" s="290" t="s">
        <v>1971</v>
      </c>
      <c r="D737" s="290" t="s">
        <v>3077</v>
      </c>
      <c r="F737" t="str">
        <f>IFERROR(VLOOKUP(B737,'Scheme Master'!A:B,2,0),"Discontinued")</f>
        <v>Debt</v>
      </c>
      <c r="G737" t="str">
        <f>IFERROR(VLOOKUP(B737,'Scheme Master'!A:G,4,0),"Discontinued")</f>
        <v>HSBC</v>
      </c>
    </row>
    <row r="738" spans="1:7">
      <c r="A738" s="250" t="s">
        <v>3465</v>
      </c>
      <c r="B738" s="252" t="s">
        <v>2891</v>
      </c>
      <c r="C738" s="219" t="s">
        <v>58</v>
      </c>
      <c r="D738" t="s">
        <v>3149</v>
      </c>
      <c r="F738" t="str">
        <f>IFERROR(VLOOKUP(B738,'Scheme Master'!A:B,2,0),"Discontinued")</f>
        <v>Debt</v>
      </c>
      <c r="G738" t="str">
        <f>IFERROR(VLOOKUP(B738,'Scheme Master'!A:G,4,0),"Discontinued")</f>
        <v>LT</v>
      </c>
    </row>
    <row r="739" spans="1:7">
      <c r="A739" s="250" t="s">
        <v>3464</v>
      </c>
      <c r="B739" s="252" t="s">
        <v>2967</v>
      </c>
      <c r="C739" t="s">
        <v>1971</v>
      </c>
      <c r="D739" t="s">
        <v>3543</v>
      </c>
      <c r="F739" t="str">
        <f>IFERROR(VLOOKUP(B739,'Scheme Master'!A:B,2,0),"Discontinued")</f>
        <v>Discontinued</v>
      </c>
      <c r="G739" t="str">
        <f>IFERROR(VLOOKUP(B739,'Scheme Master'!A:G,4,0),"Discontinued")</f>
        <v>Discontinued</v>
      </c>
    </row>
    <row r="740" spans="1:7">
      <c r="A740" s="250" t="s">
        <v>3466</v>
      </c>
      <c r="B740" s="252" t="s">
        <v>2964</v>
      </c>
      <c r="C740" t="s">
        <v>1954</v>
      </c>
      <c r="D740" t="s">
        <v>3543</v>
      </c>
      <c r="F740" t="str">
        <f>IFERROR(VLOOKUP(B740,'Scheme Master'!A:B,2,0),"Discontinued")</f>
        <v>Discontinued</v>
      </c>
      <c r="G740" t="str">
        <f>IFERROR(VLOOKUP(B740,'Scheme Master'!A:G,4,0),"Discontinued")</f>
        <v>Discontinued</v>
      </c>
    </row>
    <row r="741" spans="1:7">
      <c r="A741" s="250" t="s">
        <v>483</v>
      </c>
      <c r="B741" s="252" t="s">
        <v>1940</v>
      </c>
      <c r="C741" t="s">
        <v>67</v>
      </c>
      <c r="D741" t="s">
        <v>3076</v>
      </c>
      <c r="F741" t="str">
        <f>IFERROR(VLOOKUP(B741,'Scheme Master'!A:B,2,0),"Discontinued")</f>
        <v>Debt</v>
      </c>
      <c r="G741" t="str">
        <f>IFERROR(VLOOKUP(B741,'Scheme Master'!A:G,4,0),"Discontinued")</f>
        <v>HSBC</v>
      </c>
    </row>
    <row r="742" spans="1:7">
      <c r="A742" s="250" t="s">
        <v>474</v>
      </c>
      <c r="B742" s="252" t="s">
        <v>1940</v>
      </c>
      <c r="C742" s="290" t="s">
        <v>1971</v>
      </c>
      <c r="D742" s="290" t="s">
        <v>3077</v>
      </c>
      <c r="F742" t="str">
        <f>IFERROR(VLOOKUP(B742,'Scheme Master'!A:B,2,0),"Discontinued")</f>
        <v>Debt</v>
      </c>
      <c r="G742" t="str">
        <f>IFERROR(VLOOKUP(B742,'Scheme Master'!A:G,4,0),"Discontinued")</f>
        <v>HSBC</v>
      </c>
    </row>
    <row r="743" spans="1:7">
      <c r="A743" s="250" t="s">
        <v>1157</v>
      </c>
      <c r="B743" s="252" t="s">
        <v>1953</v>
      </c>
      <c r="C743" t="s">
        <v>58</v>
      </c>
      <c r="D743" t="s">
        <v>3066</v>
      </c>
      <c r="F743" t="str">
        <f>IFERROR(VLOOKUP(B743,'Scheme Master'!A:B,2,0),"Discontinued")</f>
        <v>Debt</v>
      </c>
      <c r="G743" t="str">
        <f>IFERROR(VLOOKUP(B743,'Scheme Master'!A:G,4,0),"Discontinued")</f>
        <v>HSBC</v>
      </c>
    </row>
    <row r="744" spans="1:7">
      <c r="A744" s="250" t="s">
        <v>1161</v>
      </c>
      <c r="B744" s="252" t="s">
        <v>1953</v>
      </c>
      <c r="C744" t="s">
        <v>1954</v>
      </c>
      <c r="D744" t="s">
        <v>3062</v>
      </c>
      <c r="F744" t="str">
        <f>IFERROR(VLOOKUP(B744,'Scheme Master'!A:B,2,0),"Discontinued")</f>
        <v>Debt</v>
      </c>
      <c r="G744" t="str">
        <f>IFERROR(VLOOKUP(B744,'Scheme Master'!A:G,4,0),"Discontinued")</f>
        <v>HSBC</v>
      </c>
    </row>
    <row r="745" spans="1:7">
      <c r="A745" s="250" t="s">
        <v>1161</v>
      </c>
      <c r="B745" s="252" t="s">
        <v>1953</v>
      </c>
      <c r="C745" t="s">
        <v>1954</v>
      </c>
      <c r="D745" t="s">
        <v>3062</v>
      </c>
      <c r="F745" t="str">
        <f>IFERROR(VLOOKUP(B745,'Scheme Master'!A:B,2,0),"Discontinued")</f>
        <v>Debt</v>
      </c>
      <c r="G745" t="str">
        <f>IFERROR(VLOOKUP(B745,'Scheme Master'!A:G,4,0),"Discontinued")</f>
        <v>HSBC</v>
      </c>
    </row>
    <row r="746" spans="1:7">
      <c r="A746" s="250" t="s">
        <v>3465</v>
      </c>
      <c r="B746" s="252" t="s">
        <v>2891</v>
      </c>
      <c r="C746" s="219" t="s">
        <v>58</v>
      </c>
      <c r="D746" t="s">
        <v>3149</v>
      </c>
      <c r="F746" t="str">
        <f>IFERROR(VLOOKUP(B746,'Scheme Master'!A:B,2,0),"Discontinued")</f>
        <v>Debt</v>
      </c>
      <c r="G746" t="str">
        <f>IFERROR(VLOOKUP(B746,'Scheme Master'!A:G,4,0),"Discontinued")</f>
        <v>LT</v>
      </c>
    </row>
    <row r="747" spans="1:7">
      <c r="A747" s="250" t="s">
        <v>3462</v>
      </c>
      <c r="B747" s="252" t="s">
        <v>2899</v>
      </c>
      <c r="C747" t="s">
        <v>1954</v>
      </c>
      <c r="D747" t="s">
        <v>3096</v>
      </c>
      <c r="F747" t="str">
        <f>IFERROR(VLOOKUP(B747,'Scheme Master'!A:B,2,0),"Discontinued")</f>
        <v>Debt</v>
      </c>
      <c r="G747" t="str">
        <f>IFERROR(VLOOKUP(B747,'Scheme Master'!A:G,4,0),"Discontinued")</f>
        <v>LT</v>
      </c>
    </row>
    <row r="748" spans="1:7">
      <c r="A748" s="250" t="s">
        <v>3463</v>
      </c>
      <c r="B748" s="252" t="s">
        <v>2967</v>
      </c>
      <c r="C748" t="s">
        <v>1954</v>
      </c>
      <c r="D748" t="s">
        <v>3543</v>
      </c>
      <c r="F748" t="str">
        <f>IFERROR(VLOOKUP(B748,'Scheme Master'!A:B,2,0),"Discontinued")</f>
        <v>Discontinued</v>
      </c>
      <c r="G748" t="str">
        <f>IFERROR(VLOOKUP(B748,'Scheme Master'!A:G,4,0),"Discontinued")</f>
        <v>Discontinued</v>
      </c>
    </row>
    <row r="749" spans="1:7">
      <c r="A749" s="250" t="s">
        <v>1348</v>
      </c>
      <c r="B749" s="252" t="s">
        <v>1945</v>
      </c>
      <c r="C749" t="s">
        <v>1954</v>
      </c>
      <c r="D749" t="s">
        <v>3082</v>
      </c>
      <c r="F749" t="str">
        <f>IFERROR(VLOOKUP(B749,'Scheme Master'!A:B,2,0),"Discontinued")</f>
        <v>Debt</v>
      </c>
      <c r="G749" t="str">
        <f>IFERROR(VLOOKUP(B749,'Scheme Master'!A:G,4,0),"Discontinued")</f>
        <v>HSBC</v>
      </c>
    </row>
    <row r="750" spans="1:7">
      <c r="A750" s="250" t="s">
        <v>1343</v>
      </c>
      <c r="B750" s="252" t="s">
        <v>1945</v>
      </c>
      <c r="C750" t="s">
        <v>58</v>
      </c>
      <c r="D750" t="s">
        <v>3086</v>
      </c>
      <c r="F750" t="str">
        <f>IFERROR(VLOOKUP(B750,'Scheme Master'!A:B,2,0),"Discontinued")</f>
        <v>Debt</v>
      </c>
      <c r="G750" t="str">
        <f>IFERROR(VLOOKUP(B750,'Scheme Master'!A:G,4,0),"Discontinued")</f>
        <v>HSBC</v>
      </c>
    </row>
    <row r="751" spans="1:7">
      <c r="A751" s="250" t="s">
        <v>474</v>
      </c>
      <c r="B751" s="252" t="s">
        <v>1940</v>
      </c>
      <c r="C751" s="290" t="s">
        <v>1971</v>
      </c>
      <c r="D751" s="290" t="s">
        <v>3077</v>
      </c>
      <c r="F751" t="str">
        <f>IFERROR(VLOOKUP(B751,'Scheme Master'!A:B,2,0),"Discontinued")</f>
        <v>Debt</v>
      </c>
      <c r="G751" t="str">
        <f>IFERROR(VLOOKUP(B751,'Scheme Master'!A:G,4,0),"Discontinued")</f>
        <v>HSBC</v>
      </c>
    </row>
    <row r="752" spans="1:7">
      <c r="A752" s="250" t="s">
        <v>1157</v>
      </c>
      <c r="B752" s="252" t="s">
        <v>1953</v>
      </c>
      <c r="C752" t="s">
        <v>58</v>
      </c>
      <c r="D752" t="s">
        <v>3066</v>
      </c>
      <c r="F752" t="str">
        <f>IFERROR(VLOOKUP(B752,'Scheme Master'!A:B,2,0),"Discontinued")</f>
        <v>Debt</v>
      </c>
      <c r="G752" t="str">
        <f>IFERROR(VLOOKUP(B752,'Scheme Master'!A:G,4,0),"Discontinued")</f>
        <v>HSBC</v>
      </c>
    </row>
    <row r="753" spans="1:7">
      <c r="A753" s="250" t="s">
        <v>1161</v>
      </c>
      <c r="B753" s="252" t="s">
        <v>1953</v>
      </c>
      <c r="C753" t="s">
        <v>1954</v>
      </c>
      <c r="D753" t="s">
        <v>3062</v>
      </c>
      <c r="F753" t="str">
        <f>IFERROR(VLOOKUP(B753,'Scheme Master'!A:B,2,0),"Discontinued")</f>
        <v>Debt</v>
      </c>
      <c r="G753" t="str">
        <f>IFERROR(VLOOKUP(B753,'Scheme Master'!A:G,4,0),"Discontinued")</f>
        <v>HSBC</v>
      </c>
    </row>
    <row r="754" spans="1:7">
      <c r="A754" s="250" t="s">
        <v>3462</v>
      </c>
      <c r="B754" s="252" t="s">
        <v>2899</v>
      </c>
      <c r="C754" t="s">
        <v>1954</v>
      </c>
      <c r="D754" t="s">
        <v>3096</v>
      </c>
      <c r="F754" t="str">
        <f>IFERROR(VLOOKUP(B754,'Scheme Master'!A:B,2,0),"Discontinued")</f>
        <v>Debt</v>
      </c>
      <c r="G754" t="str">
        <f>IFERROR(VLOOKUP(B754,'Scheme Master'!A:G,4,0),"Discontinued")</f>
        <v>LT</v>
      </c>
    </row>
    <row r="755" spans="1:7">
      <c r="A755" s="250" t="s">
        <v>3462</v>
      </c>
      <c r="B755" s="252" t="s">
        <v>2899</v>
      </c>
      <c r="C755" t="s">
        <v>1954</v>
      </c>
      <c r="D755" t="s">
        <v>3096</v>
      </c>
      <c r="F755" t="str">
        <f>IFERROR(VLOOKUP(B755,'Scheme Master'!A:B,2,0),"Discontinued")</f>
        <v>Debt</v>
      </c>
      <c r="G755" t="str">
        <f>IFERROR(VLOOKUP(B755,'Scheme Master'!A:G,4,0),"Discontinued")</f>
        <v>LT</v>
      </c>
    </row>
    <row r="756" spans="1:7">
      <c r="A756" s="250" t="s">
        <v>3462</v>
      </c>
      <c r="B756" s="252" t="s">
        <v>2899</v>
      </c>
      <c r="C756" t="s">
        <v>1954</v>
      </c>
      <c r="D756" t="s">
        <v>3096</v>
      </c>
      <c r="F756" t="str">
        <f>IFERROR(VLOOKUP(B756,'Scheme Master'!A:B,2,0),"Discontinued")</f>
        <v>Debt</v>
      </c>
      <c r="G756" t="str">
        <f>IFERROR(VLOOKUP(B756,'Scheme Master'!A:G,4,0),"Discontinued")</f>
        <v>LT</v>
      </c>
    </row>
    <row r="757" spans="1:7">
      <c r="A757" s="250" t="s">
        <v>3469</v>
      </c>
      <c r="B757" s="252" t="s">
        <v>2966</v>
      </c>
      <c r="C757" t="s">
        <v>1954</v>
      </c>
      <c r="D757" t="s">
        <v>3543</v>
      </c>
      <c r="F757" t="str">
        <f>IFERROR(VLOOKUP(B757,'Scheme Master'!A:B,2,0),"Discontinued")</f>
        <v>Discontinued</v>
      </c>
      <c r="G757" t="str">
        <f>IFERROR(VLOOKUP(B757,'Scheme Master'!A:G,4,0),"Discontinued")</f>
        <v>Discontinued</v>
      </c>
    </row>
    <row r="758" spans="1:7">
      <c r="A758" s="250" t="s">
        <v>3467</v>
      </c>
      <c r="B758" s="252" t="s">
        <v>2964</v>
      </c>
      <c r="C758" t="s">
        <v>1971</v>
      </c>
      <c r="D758" t="s">
        <v>3543</v>
      </c>
      <c r="F758" t="str">
        <f>IFERROR(VLOOKUP(B758,'Scheme Master'!A:B,2,0),"Discontinued")</f>
        <v>Discontinued</v>
      </c>
      <c r="G758" t="str">
        <f>IFERROR(VLOOKUP(B758,'Scheme Master'!A:G,4,0),"Discontinued")</f>
        <v>Discontinued</v>
      </c>
    </row>
    <row r="759" spans="1:7">
      <c r="A759" s="250" t="s">
        <v>362</v>
      </c>
      <c r="B759" s="252" t="s">
        <v>1956</v>
      </c>
      <c r="C759" t="s">
        <v>58</v>
      </c>
      <c r="D759" t="s">
        <v>3543</v>
      </c>
      <c r="F759" t="str">
        <f>IFERROR(VLOOKUP(B759,'Scheme Master'!A:B,2,0),"Discontinued")</f>
        <v>Discontinued</v>
      </c>
      <c r="G759" t="str">
        <f>IFERROR(VLOOKUP(B759,'Scheme Master'!A:G,4,0),"Discontinued")</f>
        <v>Discontinued</v>
      </c>
    </row>
    <row r="760" spans="1:7">
      <c r="A760" s="250" t="s">
        <v>483</v>
      </c>
      <c r="B760" s="252" t="s">
        <v>1940</v>
      </c>
      <c r="C760" t="s">
        <v>67</v>
      </c>
      <c r="D760" t="s">
        <v>3076</v>
      </c>
      <c r="F760" t="str">
        <f>IFERROR(VLOOKUP(B760,'Scheme Master'!A:B,2,0),"Discontinued")</f>
        <v>Debt</v>
      </c>
      <c r="G760" t="str">
        <f>IFERROR(VLOOKUP(B760,'Scheme Master'!A:G,4,0),"Discontinued")</f>
        <v>HSBC</v>
      </c>
    </row>
    <row r="761" spans="1:7">
      <c r="A761" s="250" t="s">
        <v>1343</v>
      </c>
      <c r="B761" s="252" t="s">
        <v>1945</v>
      </c>
      <c r="C761" t="s">
        <v>58</v>
      </c>
      <c r="D761" t="s">
        <v>3086</v>
      </c>
      <c r="F761" t="str">
        <f>IFERROR(VLOOKUP(B761,'Scheme Master'!A:B,2,0),"Discontinued")</f>
        <v>Debt</v>
      </c>
      <c r="G761" t="str">
        <f>IFERROR(VLOOKUP(B761,'Scheme Master'!A:G,4,0),"Discontinued")</f>
        <v>HSBC</v>
      </c>
    </row>
    <row r="762" spans="1:7">
      <c r="A762" s="250" t="s">
        <v>1157</v>
      </c>
      <c r="B762" s="252" t="s">
        <v>1953</v>
      </c>
      <c r="C762" t="s">
        <v>58</v>
      </c>
      <c r="D762" t="s">
        <v>3066</v>
      </c>
      <c r="F762" t="str">
        <f>IFERROR(VLOOKUP(B762,'Scheme Master'!A:B,2,0),"Discontinued")</f>
        <v>Debt</v>
      </c>
      <c r="G762" t="str">
        <f>IFERROR(VLOOKUP(B762,'Scheme Master'!A:G,4,0),"Discontinued")</f>
        <v>HSBC</v>
      </c>
    </row>
    <row r="763" spans="1:7">
      <c r="A763" s="250" t="s">
        <v>3466</v>
      </c>
      <c r="B763" s="252" t="s">
        <v>2964</v>
      </c>
      <c r="C763" t="s">
        <v>1954</v>
      </c>
      <c r="D763" t="s">
        <v>3543</v>
      </c>
      <c r="F763" t="str">
        <f>IFERROR(VLOOKUP(B763,'Scheme Master'!A:B,2,0),"Discontinued")</f>
        <v>Discontinued</v>
      </c>
      <c r="G763" t="str">
        <f>IFERROR(VLOOKUP(B763,'Scheme Master'!A:G,4,0),"Discontinued")</f>
        <v>Discontinued</v>
      </c>
    </row>
    <row r="764" spans="1:7">
      <c r="A764" s="250" t="s">
        <v>1348</v>
      </c>
      <c r="B764" s="252" t="s">
        <v>1945</v>
      </c>
      <c r="C764" t="s">
        <v>1954</v>
      </c>
      <c r="D764" t="s">
        <v>3082</v>
      </c>
      <c r="F764" t="str">
        <f>IFERROR(VLOOKUP(B764,'Scheme Master'!A:B,2,0),"Discontinued")</f>
        <v>Debt</v>
      </c>
      <c r="G764" t="str">
        <f>IFERROR(VLOOKUP(B764,'Scheme Master'!A:G,4,0),"Discontinued")</f>
        <v>HSBC</v>
      </c>
    </row>
    <row r="765" spans="1:7">
      <c r="A765" s="250" t="s">
        <v>1343</v>
      </c>
      <c r="B765" s="252" t="s">
        <v>1945</v>
      </c>
      <c r="C765" t="s">
        <v>58</v>
      </c>
      <c r="D765" t="s">
        <v>3086</v>
      </c>
      <c r="F765" t="str">
        <f>IFERROR(VLOOKUP(B765,'Scheme Master'!A:B,2,0),"Discontinued")</f>
        <v>Debt</v>
      </c>
      <c r="G765" t="str">
        <f>IFERROR(VLOOKUP(B765,'Scheme Master'!A:G,4,0),"Discontinued")</f>
        <v>HSBC</v>
      </c>
    </row>
    <row r="766" spans="1:7">
      <c r="A766" s="250" t="s">
        <v>1161</v>
      </c>
      <c r="B766" s="252" t="s">
        <v>1953</v>
      </c>
      <c r="C766" t="s">
        <v>1954</v>
      </c>
      <c r="D766" t="s">
        <v>3062</v>
      </c>
      <c r="F766" t="str">
        <f>IFERROR(VLOOKUP(B766,'Scheme Master'!A:B,2,0),"Discontinued")</f>
        <v>Debt</v>
      </c>
      <c r="G766" t="str">
        <f>IFERROR(VLOOKUP(B766,'Scheme Master'!A:G,4,0),"Discontinued")</f>
        <v>HSBC</v>
      </c>
    </row>
    <row r="767" spans="1:7">
      <c r="A767" s="250" t="s">
        <v>362</v>
      </c>
      <c r="B767" s="252" t="s">
        <v>1956</v>
      </c>
      <c r="C767" t="s">
        <v>58</v>
      </c>
      <c r="D767" t="s">
        <v>3543</v>
      </c>
      <c r="F767" t="str">
        <f>IFERROR(VLOOKUP(B767,'Scheme Master'!A:B,2,0),"Discontinued")</f>
        <v>Discontinued</v>
      </c>
      <c r="G767" t="str">
        <f>IFERROR(VLOOKUP(B767,'Scheme Master'!A:G,4,0),"Discontinued")</f>
        <v>Discontinued</v>
      </c>
    </row>
    <row r="768" spans="1:7">
      <c r="A768" s="250" t="s">
        <v>1343</v>
      </c>
      <c r="B768" s="252" t="s">
        <v>1945</v>
      </c>
      <c r="C768" t="s">
        <v>58</v>
      </c>
      <c r="D768" t="s">
        <v>3086</v>
      </c>
      <c r="F768" t="str">
        <f>IFERROR(VLOOKUP(B768,'Scheme Master'!A:B,2,0),"Discontinued")</f>
        <v>Debt</v>
      </c>
      <c r="G768" t="str">
        <f>IFERROR(VLOOKUP(B768,'Scheme Master'!A:G,4,0),"Discontinued")</f>
        <v>HSBC</v>
      </c>
    </row>
    <row r="769" spans="1:7">
      <c r="A769" s="250" t="s">
        <v>1161</v>
      </c>
      <c r="B769" s="252" t="s">
        <v>1953</v>
      </c>
      <c r="C769" t="s">
        <v>1954</v>
      </c>
      <c r="D769" t="s">
        <v>3062</v>
      </c>
      <c r="F769" t="str">
        <f>IFERROR(VLOOKUP(B769,'Scheme Master'!A:B,2,0),"Discontinued")</f>
        <v>Debt</v>
      </c>
      <c r="G769" t="str">
        <f>IFERROR(VLOOKUP(B769,'Scheme Master'!A:G,4,0),"Discontinued")</f>
        <v>HSBC</v>
      </c>
    </row>
    <row r="770" spans="1:7">
      <c r="A770" s="250" t="s">
        <v>1161</v>
      </c>
      <c r="B770" s="252" t="s">
        <v>1953</v>
      </c>
      <c r="C770" t="s">
        <v>1954</v>
      </c>
      <c r="D770" t="s">
        <v>3062</v>
      </c>
      <c r="F770" t="str">
        <f>IFERROR(VLOOKUP(B770,'Scheme Master'!A:B,2,0),"Discontinued")</f>
        <v>Debt</v>
      </c>
      <c r="G770" t="str">
        <f>IFERROR(VLOOKUP(B770,'Scheme Master'!A:G,4,0),"Discontinued")</f>
        <v>HSBC</v>
      </c>
    </row>
    <row r="771" spans="1:7">
      <c r="A771" s="250" t="s">
        <v>1161</v>
      </c>
      <c r="B771" s="252" t="s">
        <v>1953</v>
      </c>
      <c r="C771" t="s">
        <v>1954</v>
      </c>
      <c r="D771" t="s">
        <v>3062</v>
      </c>
      <c r="F771" t="str">
        <f>IFERROR(VLOOKUP(B771,'Scheme Master'!A:B,2,0),"Discontinued")</f>
        <v>Debt</v>
      </c>
      <c r="G771" t="str">
        <f>IFERROR(VLOOKUP(B771,'Scheme Master'!A:G,4,0),"Discontinued")</f>
        <v>HSBC</v>
      </c>
    </row>
    <row r="772" spans="1:7">
      <c r="A772" s="250" t="s">
        <v>1161</v>
      </c>
      <c r="B772" s="252" t="s">
        <v>1953</v>
      </c>
      <c r="C772" t="s">
        <v>1954</v>
      </c>
      <c r="D772" t="s">
        <v>3062</v>
      </c>
      <c r="F772" t="str">
        <f>IFERROR(VLOOKUP(B772,'Scheme Master'!A:B,2,0),"Discontinued")</f>
        <v>Debt</v>
      </c>
      <c r="G772" t="str">
        <f>IFERROR(VLOOKUP(B772,'Scheme Master'!A:G,4,0),"Discontinued")</f>
        <v>HSBC</v>
      </c>
    </row>
    <row r="773" spans="1:7">
      <c r="A773" s="53">
        <v>125</v>
      </c>
      <c r="B773" s="252" t="s">
        <v>2899</v>
      </c>
      <c r="C773" s="219" t="s">
        <v>58</v>
      </c>
      <c r="D773" t="s">
        <v>3100</v>
      </c>
      <c r="F773" t="str">
        <f>IFERROR(VLOOKUP(B773,'Scheme Master'!A:B,2,0),"Discontinued")</f>
        <v>Debt</v>
      </c>
      <c r="G773" t="str">
        <f>IFERROR(VLOOKUP(B773,'Scheme Master'!A:G,4,0),"Discontinued")</f>
        <v>LT</v>
      </c>
    </row>
    <row r="774" spans="1:7">
      <c r="A774" s="53">
        <v>125</v>
      </c>
      <c r="B774" s="252" t="s">
        <v>2899</v>
      </c>
      <c r="C774" s="219" t="s">
        <v>58</v>
      </c>
      <c r="D774" t="s">
        <v>3100</v>
      </c>
      <c r="F774" t="str">
        <f>IFERROR(VLOOKUP(B774,'Scheme Master'!A:B,2,0),"Discontinued")</f>
        <v>Debt</v>
      </c>
      <c r="G774" t="str">
        <f>IFERROR(VLOOKUP(B774,'Scheme Master'!A:G,4,0),"Discontinued")</f>
        <v>LT</v>
      </c>
    </row>
    <row r="775" spans="1:7">
      <c r="A775" s="250" t="s">
        <v>3462</v>
      </c>
      <c r="B775" s="252" t="s">
        <v>2899</v>
      </c>
      <c r="C775" t="s">
        <v>1954</v>
      </c>
      <c r="D775" t="s">
        <v>3096</v>
      </c>
      <c r="F775" t="str">
        <f>IFERROR(VLOOKUP(B775,'Scheme Master'!A:B,2,0),"Discontinued")</f>
        <v>Debt</v>
      </c>
      <c r="G775" t="str">
        <f>IFERROR(VLOOKUP(B775,'Scheme Master'!A:G,4,0),"Discontinued")</f>
        <v>LT</v>
      </c>
    </row>
    <row r="776" spans="1:7">
      <c r="A776" s="250" t="s">
        <v>483</v>
      </c>
      <c r="B776" s="252" t="s">
        <v>1940</v>
      </c>
      <c r="C776" t="s">
        <v>67</v>
      </c>
      <c r="D776" t="s">
        <v>3076</v>
      </c>
      <c r="F776" t="str">
        <f>IFERROR(VLOOKUP(B776,'Scheme Master'!A:B,2,0),"Discontinued")</f>
        <v>Debt</v>
      </c>
      <c r="G776" t="str">
        <f>IFERROR(VLOOKUP(B776,'Scheme Master'!A:G,4,0),"Discontinued")</f>
        <v>HSBC</v>
      </c>
    </row>
    <row r="777" spans="1:7">
      <c r="A777" s="250" t="s">
        <v>483</v>
      </c>
      <c r="B777" s="252" t="s">
        <v>1940</v>
      </c>
      <c r="C777" t="s">
        <v>67</v>
      </c>
      <c r="D777" t="s">
        <v>3076</v>
      </c>
      <c r="F777" t="str">
        <f>IFERROR(VLOOKUP(B777,'Scheme Master'!A:B,2,0),"Discontinued")</f>
        <v>Debt</v>
      </c>
      <c r="G777" t="str">
        <f>IFERROR(VLOOKUP(B777,'Scheme Master'!A:G,4,0),"Discontinued")</f>
        <v>HSBC</v>
      </c>
    </row>
    <row r="778" spans="1:7">
      <c r="A778" s="250" t="s">
        <v>1161</v>
      </c>
      <c r="B778" s="252" t="s">
        <v>1953</v>
      </c>
      <c r="C778" t="s">
        <v>1954</v>
      </c>
      <c r="D778" t="s">
        <v>3062</v>
      </c>
      <c r="F778" t="str">
        <f>IFERROR(VLOOKUP(B778,'Scheme Master'!A:B,2,0),"Discontinued")</f>
        <v>Debt</v>
      </c>
      <c r="G778" t="str">
        <f>IFERROR(VLOOKUP(B778,'Scheme Master'!A:G,4,0),"Discontinued")</f>
        <v>HSBC</v>
      </c>
    </row>
    <row r="779" spans="1:7">
      <c r="A779" s="250" t="s">
        <v>367</v>
      </c>
      <c r="B779" s="252" t="s">
        <v>1956</v>
      </c>
      <c r="C779" t="s">
        <v>1954</v>
      </c>
      <c r="D779" t="s">
        <v>3543</v>
      </c>
      <c r="F779" t="str">
        <f>IFERROR(VLOOKUP(B779,'Scheme Master'!A:B,2,0),"Discontinued")</f>
        <v>Discontinued</v>
      </c>
      <c r="G779" t="str">
        <f>IFERROR(VLOOKUP(B779,'Scheme Master'!A:G,4,0),"Discontinued")</f>
        <v>Discontinued</v>
      </c>
    </row>
    <row r="780" spans="1:7">
      <c r="A780" s="250" t="s">
        <v>477</v>
      </c>
      <c r="B780" s="252" t="s">
        <v>1940</v>
      </c>
      <c r="C780" t="s">
        <v>1954</v>
      </c>
      <c r="D780" t="s">
        <v>3071</v>
      </c>
      <c r="F780" t="str">
        <f>IFERROR(VLOOKUP(B780,'Scheme Master'!A:B,2,0),"Discontinued")</f>
        <v>Debt</v>
      </c>
      <c r="G780" t="str">
        <f>IFERROR(VLOOKUP(B780,'Scheme Master'!A:G,4,0),"Discontinued")</f>
        <v>HSBC</v>
      </c>
    </row>
    <row r="781" spans="1:7">
      <c r="A781" s="250" t="s">
        <v>483</v>
      </c>
      <c r="B781" s="252" t="s">
        <v>1940</v>
      </c>
      <c r="C781" t="s">
        <v>67</v>
      </c>
      <c r="D781" t="s">
        <v>3076</v>
      </c>
      <c r="F781" t="str">
        <f>IFERROR(VLOOKUP(B781,'Scheme Master'!A:B,2,0),"Discontinued")</f>
        <v>Debt</v>
      </c>
      <c r="G781" t="str">
        <f>IFERROR(VLOOKUP(B781,'Scheme Master'!A:G,4,0),"Discontinued")</f>
        <v>HSBC</v>
      </c>
    </row>
    <row r="782" spans="1:7">
      <c r="A782" s="250" t="s">
        <v>474</v>
      </c>
      <c r="B782" s="252" t="s">
        <v>1940</v>
      </c>
      <c r="C782" s="290" t="s">
        <v>1971</v>
      </c>
      <c r="D782" s="290" t="s">
        <v>3077</v>
      </c>
      <c r="F782" t="str">
        <f>IFERROR(VLOOKUP(B782,'Scheme Master'!A:B,2,0),"Discontinued")</f>
        <v>Debt</v>
      </c>
      <c r="G782" t="str">
        <f>IFERROR(VLOOKUP(B782,'Scheme Master'!A:G,4,0),"Discontinued")</f>
        <v>HSBC</v>
      </c>
    </row>
    <row r="783" spans="1:7">
      <c r="A783" s="250" t="s">
        <v>1157</v>
      </c>
      <c r="B783" s="252" t="s">
        <v>1953</v>
      </c>
      <c r="C783" t="s">
        <v>58</v>
      </c>
      <c r="D783" t="s">
        <v>3066</v>
      </c>
      <c r="F783" t="str">
        <f>IFERROR(VLOOKUP(B783,'Scheme Master'!A:B,2,0),"Discontinued")</f>
        <v>Debt</v>
      </c>
      <c r="G783" t="str">
        <f>IFERROR(VLOOKUP(B783,'Scheme Master'!A:G,4,0),"Discontinued")</f>
        <v>HSBC</v>
      </c>
    </row>
    <row r="784" spans="1:7">
      <c r="A784" s="53">
        <v>125</v>
      </c>
      <c r="B784" s="252" t="s">
        <v>2899</v>
      </c>
      <c r="C784" s="219" t="s">
        <v>58</v>
      </c>
      <c r="D784" t="s">
        <v>3100</v>
      </c>
      <c r="F784" t="str">
        <f>IFERROR(VLOOKUP(B784,'Scheme Master'!A:B,2,0),"Discontinued")</f>
        <v>Debt</v>
      </c>
      <c r="G784" t="str">
        <f>IFERROR(VLOOKUP(B784,'Scheme Master'!A:G,4,0),"Discontinued")</f>
        <v>LT</v>
      </c>
    </row>
    <row r="785" spans="1:7">
      <c r="A785" s="53">
        <v>125</v>
      </c>
      <c r="B785" s="252" t="s">
        <v>2899</v>
      </c>
      <c r="C785" s="219" t="s">
        <v>58</v>
      </c>
      <c r="D785" t="s">
        <v>3100</v>
      </c>
      <c r="F785" t="str">
        <f>IFERROR(VLOOKUP(B785,'Scheme Master'!A:B,2,0),"Discontinued")</f>
        <v>Debt</v>
      </c>
      <c r="G785" t="str">
        <f>IFERROR(VLOOKUP(B785,'Scheme Master'!A:G,4,0),"Discontinued")</f>
        <v>LT</v>
      </c>
    </row>
    <row r="786" spans="1:7">
      <c r="A786" s="53">
        <v>125</v>
      </c>
      <c r="B786" s="252" t="s">
        <v>2899</v>
      </c>
      <c r="C786" s="219" t="s">
        <v>58</v>
      </c>
      <c r="D786" t="s">
        <v>3100</v>
      </c>
      <c r="F786" t="str">
        <f>IFERROR(VLOOKUP(B786,'Scheme Master'!A:B,2,0),"Discontinued")</f>
        <v>Debt</v>
      </c>
      <c r="G786" t="str">
        <f>IFERROR(VLOOKUP(B786,'Scheme Master'!A:G,4,0),"Discontinued")</f>
        <v>LT</v>
      </c>
    </row>
    <row r="787" spans="1:7">
      <c r="A787" s="250" t="s">
        <v>3468</v>
      </c>
      <c r="B787" s="252" t="s">
        <v>2891</v>
      </c>
      <c r="C787" t="s">
        <v>1954</v>
      </c>
      <c r="D787" t="s">
        <v>3145</v>
      </c>
      <c r="F787" t="str">
        <f>IFERROR(VLOOKUP(B787,'Scheme Master'!A:B,2,0),"Discontinued")</f>
        <v>Debt</v>
      </c>
      <c r="G787" t="str">
        <f>IFERROR(VLOOKUP(B787,'Scheme Master'!A:G,4,0),"Discontinued")</f>
        <v>LT</v>
      </c>
    </row>
    <row r="788" spans="1:7">
      <c r="A788" s="250" t="s">
        <v>3469</v>
      </c>
      <c r="B788" s="252" t="s">
        <v>2966</v>
      </c>
      <c r="C788" t="s">
        <v>1954</v>
      </c>
      <c r="D788" t="s">
        <v>3543</v>
      </c>
      <c r="F788" t="str">
        <f>IFERROR(VLOOKUP(B788,'Scheme Master'!A:B,2,0),"Discontinued")</f>
        <v>Discontinued</v>
      </c>
      <c r="G788" t="str">
        <f>IFERROR(VLOOKUP(B788,'Scheme Master'!A:G,4,0),"Discontinued")</f>
        <v>Discontinued</v>
      </c>
    </row>
    <row r="789" spans="1:7">
      <c r="A789" s="250" t="s">
        <v>3466</v>
      </c>
      <c r="B789" s="252" t="s">
        <v>2964</v>
      </c>
      <c r="C789" t="s">
        <v>1954</v>
      </c>
      <c r="D789" t="s">
        <v>3543</v>
      </c>
      <c r="F789" t="str">
        <f>IFERROR(VLOOKUP(B789,'Scheme Master'!A:B,2,0),"Discontinued")</f>
        <v>Discontinued</v>
      </c>
      <c r="G789" t="str">
        <f>IFERROR(VLOOKUP(B789,'Scheme Master'!A:G,4,0),"Discontinued")</f>
        <v>Discontinued</v>
      </c>
    </row>
    <row r="790" spans="1:7">
      <c r="A790" s="250" t="s">
        <v>477</v>
      </c>
      <c r="B790" s="252" t="s">
        <v>1940</v>
      </c>
      <c r="C790" t="s">
        <v>1954</v>
      </c>
      <c r="D790" t="s">
        <v>3071</v>
      </c>
      <c r="F790" t="str">
        <f>IFERROR(VLOOKUP(B790,'Scheme Master'!A:B,2,0),"Discontinued")</f>
        <v>Debt</v>
      </c>
      <c r="G790" t="str">
        <f>IFERROR(VLOOKUP(B790,'Scheme Master'!A:G,4,0),"Discontinued")</f>
        <v>HSBC</v>
      </c>
    </row>
    <row r="791" spans="1:7">
      <c r="A791" s="250" t="s">
        <v>381</v>
      </c>
      <c r="B791" s="252" t="s">
        <v>1956</v>
      </c>
      <c r="C791" t="s">
        <v>1971</v>
      </c>
      <c r="D791" t="s">
        <v>3543</v>
      </c>
      <c r="F791" t="str">
        <f>IFERROR(VLOOKUP(B791,'Scheme Master'!A:B,2,0),"Discontinued")</f>
        <v>Discontinued</v>
      </c>
      <c r="G791" t="str">
        <f>IFERROR(VLOOKUP(B791,'Scheme Master'!A:G,4,0),"Discontinued")</f>
        <v>Discontinued</v>
      </c>
    </row>
    <row r="792" spans="1:7">
      <c r="A792" s="250" t="s">
        <v>362</v>
      </c>
      <c r="B792" s="252" t="s">
        <v>1956</v>
      </c>
      <c r="C792" t="s">
        <v>58</v>
      </c>
      <c r="D792" t="s">
        <v>3543</v>
      </c>
      <c r="F792" t="str">
        <f>IFERROR(VLOOKUP(B792,'Scheme Master'!A:B,2,0),"Discontinued")</f>
        <v>Discontinued</v>
      </c>
      <c r="G792" t="str">
        <f>IFERROR(VLOOKUP(B792,'Scheme Master'!A:G,4,0),"Discontinued")</f>
        <v>Discontinued</v>
      </c>
    </row>
    <row r="793" spans="1:7">
      <c r="A793" s="250" t="s">
        <v>1161</v>
      </c>
      <c r="B793" s="252" t="s">
        <v>1953</v>
      </c>
      <c r="C793" t="s">
        <v>1954</v>
      </c>
      <c r="D793" t="s">
        <v>3062</v>
      </c>
      <c r="F793" t="str">
        <f>IFERROR(VLOOKUP(B793,'Scheme Master'!A:B,2,0),"Discontinued")</f>
        <v>Debt</v>
      </c>
      <c r="G793" t="str">
        <f>IFERROR(VLOOKUP(B793,'Scheme Master'!A:G,4,0),"Discontinued")</f>
        <v>HSBC</v>
      </c>
    </row>
    <row r="794" spans="1:7">
      <c r="A794" s="53">
        <v>222</v>
      </c>
      <c r="B794" s="252" t="s">
        <v>2966</v>
      </c>
      <c r="C794" t="s">
        <v>67</v>
      </c>
      <c r="D794" t="s">
        <v>3543</v>
      </c>
      <c r="F794" t="str">
        <f>IFERROR(VLOOKUP(B794,'Scheme Master'!A:B,2,0),"Discontinued")</f>
        <v>Discontinued</v>
      </c>
      <c r="G794" t="str">
        <f>IFERROR(VLOOKUP(B794,'Scheme Master'!A:G,4,0),"Discontinued")</f>
        <v>Discontinued</v>
      </c>
    </row>
    <row r="795" spans="1:7">
      <c r="A795" s="53">
        <v>222</v>
      </c>
      <c r="B795" s="252" t="s">
        <v>2966</v>
      </c>
      <c r="C795" t="s">
        <v>67</v>
      </c>
      <c r="D795" t="s">
        <v>3543</v>
      </c>
      <c r="F795" t="str">
        <f>IFERROR(VLOOKUP(B795,'Scheme Master'!A:B,2,0),"Discontinued")</f>
        <v>Discontinued</v>
      </c>
      <c r="G795" t="str">
        <f>IFERROR(VLOOKUP(B795,'Scheme Master'!A:G,4,0),"Discontinued")</f>
        <v>Discontinued</v>
      </c>
    </row>
    <row r="796" spans="1:7">
      <c r="A796" s="250" t="s">
        <v>3464</v>
      </c>
      <c r="B796" s="252" t="s">
        <v>2967</v>
      </c>
      <c r="C796" t="s">
        <v>1971</v>
      </c>
      <c r="D796" t="s">
        <v>3543</v>
      </c>
      <c r="F796" t="str">
        <f>IFERROR(VLOOKUP(B796,'Scheme Master'!A:B,2,0),"Discontinued")</f>
        <v>Discontinued</v>
      </c>
      <c r="G796" t="str">
        <f>IFERROR(VLOOKUP(B796,'Scheme Master'!A:G,4,0),"Discontinued")</f>
        <v>Discontinued</v>
      </c>
    </row>
    <row r="797" spans="1:7">
      <c r="A797" s="250" t="s">
        <v>3464</v>
      </c>
      <c r="B797" s="252" t="s">
        <v>2967</v>
      </c>
      <c r="C797" t="s">
        <v>1971</v>
      </c>
      <c r="D797" t="s">
        <v>3543</v>
      </c>
      <c r="F797" t="str">
        <f>IFERROR(VLOOKUP(B797,'Scheme Master'!A:B,2,0),"Discontinued")</f>
        <v>Discontinued</v>
      </c>
      <c r="G797" t="str">
        <f>IFERROR(VLOOKUP(B797,'Scheme Master'!A:G,4,0),"Discontinued")</f>
        <v>Discontinued</v>
      </c>
    </row>
    <row r="798" spans="1:7">
      <c r="A798" s="250" t="s">
        <v>3467</v>
      </c>
      <c r="B798" s="252" t="s">
        <v>2964</v>
      </c>
      <c r="C798" t="s">
        <v>1971</v>
      </c>
      <c r="D798" t="s">
        <v>3543</v>
      </c>
      <c r="F798" t="str">
        <f>IFERROR(VLOOKUP(B798,'Scheme Master'!A:B,2,0),"Discontinued")</f>
        <v>Discontinued</v>
      </c>
      <c r="G798" t="str">
        <f>IFERROR(VLOOKUP(B798,'Scheme Master'!A:G,4,0),"Discontinued")</f>
        <v>Discontinued</v>
      </c>
    </row>
    <row r="799" spans="1:7">
      <c r="A799" s="250" t="s">
        <v>367</v>
      </c>
      <c r="B799" s="252" t="s">
        <v>1956</v>
      </c>
      <c r="C799" t="s">
        <v>1954</v>
      </c>
      <c r="D799" t="s">
        <v>3543</v>
      </c>
      <c r="F799" t="str">
        <f>IFERROR(VLOOKUP(B799,'Scheme Master'!A:B,2,0),"Discontinued")</f>
        <v>Discontinued</v>
      </c>
      <c r="G799" t="str">
        <f>IFERROR(VLOOKUP(B799,'Scheme Master'!A:G,4,0),"Discontinued")</f>
        <v>Discontinued</v>
      </c>
    </row>
    <row r="800" spans="1:7">
      <c r="A800" s="250" t="s">
        <v>477</v>
      </c>
      <c r="B800" s="252" t="s">
        <v>1940</v>
      </c>
      <c r="C800" t="s">
        <v>1954</v>
      </c>
      <c r="D800" t="s">
        <v>3071</v>
      </c>
      <c r="F800" t="str">
        <f>IFERROR(VLOOKUP(B800,'Scheme Master'!A:B,2,0),"Discontinued")</f>
        <v>Debt</v>
      </c>
      <c r="G800" t="str">
        <f>IFERROR(VLOOKUP(B800,'Scheme Master'!A:G,4,0),"Discontinued")</f>
        <v>HSBC</v>
      </c>
    </row>
    <row r="801" spans="1:7">
      <c r="A801" s="250" t="s">
        <v>483</v>
      </c>
      <c r="B801" s="252" t="s">
        <v>1940</v>
      </c>
      <c r="C801" t="s">
        <v>67</v>
      </c>
      <c r="D801" t="s">
        <v>3076</v>
      </c>
      <c r="F801" t="str">
        <f>IFERROR(VLOOKUP(B801,'Scheme Master'!A:B,2,0),"Discontinued")</f>
        <v>Debt</v>
      </c>
      <c r="G801" t="str">
        <f>IFERROR(VLOOKUP(B801,'Scheme Master'!A:G,4,0),"Discontinued")</f>
        <v>HSBC</v>
      </c>
    </row>
    <row r="802" spans="1:7">
      <c r="A802" s="250" t="s">
        <v>483</v>
      </c>
      <c r="B802" s="252" t="s">
        <v>1940</v>
      </c>
      <c r="C802" t="s">
        <v>67</v>
      </c>
      <c r="D802" t="s">
        <v>3076</v>
      </c>
      <c r="F802" t="str">
        <f>IFERROR(VLOOKUP(B802,'Scheme Master'!A:B,2,0),"Discontinued")</f>
        <v>Debt</v>
      </c>
      <c r="G802" t="str">
        <f>IFERROR(VLOOKUP(B802,'Scheme Master'!A:G,4,0),"Discontinued")</f>
        <v>HSBC</v>
      </c>
    </row>
    <row r="803" spans="1:7">
      <c r="A803" s="250" t="s">
        <v>3463</v>
      </c>
      <c r="B803" s="252" t="s">
        <v>2967</v>
      </c>
      <c r="C803" t="s">
        <v>1954</v>
      </c>
      <c r="D803" t="s">
        <v>3543</v>
      </c>
      <c r="F803" t="str">
        <f>IFERROR(VLOOKUP(B803,'Scheme Master'!A:B,2,0),"Discontinued")</f>
        <v>Discontinued</v>
      </c>
      <c r="G803" t="str">
        <f>IFERROR(VLOOKUP(B803,'Scheme Master'!A:G,4,0),"Discontinued")</f>
        <v>Discontinued</v>
      </c>
    </row>
    <row r="804" spans="1:7">
      <c r="A804" s="250" t="s">
        <v>367</v>
      </c>
      <c r="B804" s="252" t="s">
        <v>1956</v>
      </c>
      <c r="C804" t="s">
        <v>1954</v>
      </c>
      <c r="D804" t="s">
        <v>3543</v>
      </c>
      <c r="F804" t="str">
        <f>IFERROR(VLOOKUP(B804,'Scheme Master'!A:B,2,0),"Discontinued")</f>
        <v>Discontinued</v>
      </c>
      <c r="G804" t="str">
        <f>IFERROR(VLOOKUP(B804,'Scheme Master'!A:G,4,0),"Discontinued")</f>
        <v>Discontinued</v>
      </c>
    </row>
    <row r="805" spans="1:7">
      <c r="A805" s="250" t="s">
        <v>1348</v>
      </c>
      <c r="B805" s="252" t="s">
        <v>1945</v>
      </c>
      <c r="C805" t="s">
        <v>1954</v>
      </c>
      <c r="D805" t="s">
        <v>3082</v>
      </c>
      <c r="F805" t="str">
        <f>IFERROR(VLOOKUP(B805,'Scheme Master'!A:B,2,0),"Discontinued")</f>
        <v>Debt</v>
      </c>
      <c r="G805" t="str">
        <f>IFERROR(VLOOKUP(B805,'Scheme Master'!A:G,4,0),"Discontinued")</f>
        <v>HSBC</v>
      </c>
    </row>
    <row r="806" spans="1:7">
      <c r="A806" s="250" t="s">
        <v>1343</v>
      </c>
      <c r="B806" s="252" t="s">
        <v>1945</v>
      </c>
      <c r="C806" t="s">
        <v>58</v>
      </c>
      <c r="D806" t="s">
        <v>3086</v>
      </c>
      <c r="F806" t="str">
        <f>IFERROR(VLOOKUP(B806,'Scheme Master'!A:B,2,0),"Discontinued")</f>
        <v>Debt</v>
      </c>
      <c r="G806" t="str">
        <f>IFERROR(VLOOKUP(B806,'Scheme Master'!A:G,4,0),"Discontinued")</f>
        <v>HSBC</v>
      </c>
    </row>
    <row r="807" spans="1:7">
      <c r="A807" s="250" t="s">
        <v>3462</v>
      </c>
      <c r="B807" s="252" t="s">
        <v>2899</v>
      </c>
      <c r="C807" t="s">
        <v>1954</v>
      </c>
      <c r="D807" t="s">
        <v>3096</v>
      </c>
      <c r="F807" t="str">
        <f>IFERROR(VLOOKUP(B807,'Scheme Master'!A:B,2,0),"Discontinued")</f>
        <v>Debt</v>
      </c>
      <c r="G807" t="str">
        <f>IFERROR(VLOOKUP(B807,'Scheme Master'!A:G,4,0),"Discontinued")</f>
        <v>LT</v>
      </c>
    </row>
    <row r="808" spans="1:7">
      <c r="A808" s="250" t="s">
        <v>3469</v>
      </c>
      <c r="B808" s="252" t="s">
        <v>2966</v>
      </c>
      <c r="C808" t="s">
        <v>1954</v>
      </c>
      <c r="D808" t="s">
        <v>3543</v>
      </c>
      <c r="F808" t="str">
        <f>IFERROR(VLOOKUP(B808,'Scheme Master'!A:B,2,0),"Discontinued")</f>
        <v>Discontinued</v>
      </c>
      <c r="G808" t="str">
        <f>IFERROR(VLOOKUP(B808,'Scheme Master'!A:G,4,0),"Discontinued")</f>
        <v>Discontinued</v>
      </c>
    </row>
    <row r="809" spans="1:7">
      <c r="A809" s="250" t="s">
        <v>477</v>
      </c>
      <c r="B809" s="252" t="s">
        <v>1940</v>
      </c>
      <c r="C809" t="s">
        <v>1954</v>
      </c>
      <c r="D809" t="s">
        <v>3071</v>
      </c>
      <c r="F809" t="str">
        <f>IFERROR(VLOOKUP(B809,'Scheme Master'!A:B,2,0),"Discontinued")</f>
        <v>Debt</v>
      </c>
      <c r="G809" t="str">
        <f>IFERROR(VLOOKUP(B809,'Scheme Master'!A:G,4,0),"Discontinued")</f>
        <v>HSBC</v>
      </c>
    </row>
    <row r="810" spans="1:7">
      <c r="A810" s="250" t="s">
        <v>483</v>
      </c>
      <c r="B810" s="252" t="s">
        <v>1940</v>
      </c>
      <c r="C810" t="s">
        <v>67</v>
      </c>
      <c r="D810" t="s">
        <v>3076</v>
      </c>
      <c r="F810" t="str">
        <f>IFERROR(VLOOKUP(B810,'Scheme Master'!A:B,2,0),"Discontinued")</f>
        <v>Debt</v>
      </c>
      <c r="G810" t="str">
        <f>IFERROR(VLOOKUP(B810,'Scheme Master'!A:G,4,0),"Discontinued")</f>
        <v>HSBC</v>
      </c>
    </row>
    <row r="811" spans="1:7">
      <c r="A811" s="250" t="s">
        <v>483</v>
      </c>
      <c r="B811" s="252" t="s">
        <v>1940</v>
      </c>
      <c r="C811" t="s">
        <v>67</v>
      </c>
      <c r="D811" t="s">
        <v>3076</v>
      </c>
      <c r="F811" t="str">
        <f>IFERROR(VLOOKUP(B811,'Scheme Master'!A:B,2,0),"Discontinued")</f>
        <v>Debt</v>
      </c>
      <c r="G811" t="str">
        <f>IFERROR(VLOOKUP(B811,'Scheme Master'!A:G,4,0),"Discontinued")</f>
        <v>HSBC</v>
      </c>
    </row>
    <row r="812" spans="1:7">
      <c r="A812" s="250" t="s">
        <v>1348</v>
      </c>
      <c r="B812" s="252" t="s">
        <v>1945</v>
      </c>
      <c r="C812" t="s">
        <v>1954</v>
      </c>
      <c r="D812" t="s">
        <v>3082</v>
      </c>
      <c r="F812" t="str">
        <f>IFERROR(VLOOKUP(B812,'Scheme Master'!A:B,2,0),"Discontinued")</f>
        <v>Debt</v>
      </c>
      <c r="G812" t="str">
        <f>IFERROR(VLOOKUP(B812,'Scheme Master'!A:G,4,0),"Discontinued")</f>
        <v>HSBC</v>
      </c>
    </row>
    <row r="813" spans="1:7">
      <c r="A813" s="250" t="s">
        <v>1343</v>
      </c>
      <c r="B813" s="252" t="s">
        <v>1945</v>
      </c>
      <c r="C813" t="s">
        <v>58</v>
      </c>
      <c r="D813" t="s">
        <v>3086</v>
      </c>
      <c r="F813" t="str">
        <f>IFERROR(VLOOKUP(B813,'Scheme Master'!A:B,2,0),"Discontinued")</f>
        <v>Debt</v>
      </c>
      <c r="G813" t="str">
        <f>IFERROR(VLOOKUP(B813,'Scheme Master'!A:G,4,0),"Discontinued")</f>
        <v>HSBC</v>
      </c>
    </row>
    <row r="814" spans="1:7">
      <c r="A814" s="250" t="s">
        <v>474</v>
      </c>
      <c r="B814" s="252" t="s">
        <v>1940</v>
      </c>
      <c r="C814" s="290" t="s">
        <v>1971</v>
      </c>
      <c r="D814" s="290" t="s">
        <v>3077</v>
      </c>
      <c r="F814" t="str">
        <f>IFERROR(VLOOKUP(B814,'Scheme Master'!A:B,2,0),"Discontinued")</f>
        <v>Debt</v>
      </c>
      <c r="G814" t="str">
        <f>IFERROR(VLOOKUP(B814,'Scheme Master'!A:G,4,0),"Discontinued")</f>
        <v>HSBC</v>
      </c>
    </row>
    <row r="815" spans="1:7">
      <c r="A815" s="250" t="s">
        <v>1161</v>
      </c>
      <c r="B815" s="252" t="s">
        <v>1953</v>
      </c>
      <c r="C815" t="s">
        <v>1954</v>
      </c>
      <c r="D815" t="s">
        <v>3062</v>
      </c>
      <c r="F815" t="str">
        <f>IFERROR(VLOOKUP(B815,'Scheme Master'!A:B,2,0),"Discontinued")</f>
        <v>Debt</v>
      </c>
      <c r="G815" t="str">
        <f>IFERROR(VLOOKUP(B815,'Scheme Master'!A:G,4,0),"Discontinued")</f>
        <v>HSBC</v>
      </c>
    </row>
    <row r="816" spans="1:7">
      <c r="A816" s="250" t="s">
        <v>1161</v>
      </c>
      <c r="B816" s="252" t="s">
        <v>1953</v>
      </c>
      <c r="C816" t="s">
        <v>1954</v>
      </c>
      <c r="D816" t="s">
        <v>3062</v>
      </c>
      <c r="F816" t="str">
        <f>IFERROR(VLOOKUP(B816,'Scheme Master'!A:B,2,0),"Discontinued")</f>
        <v>Debt</v>
      </c>
      <c r="G816" t="str">
        <f>IFERROR(VLOOKUP(B816,'Scheme Master'!A:G,4,0),"Discontinued")</f>
        <v>HSBC</v>
      </c>
    </row>
    <row r="817" spans="1:7">
      <c r="A817" s="53">
        <v>125</v>
      </c>
      <c r="B817" s="252" t="s">
        <v>2899</v>
      </c>
      <c r="C817" s="219" t="s">
        <v>58</v>
      </c>
      <c r="D817" t="s">
        <v>3100</v>
      </c>
      <c r="F817" t="str">
        <f>IFERROR(VLOOKUP(B817,'Scheme Master'!A:B,2,0),"Discontinued")</f>
        <v>Debt</v>
      </c>
      <c r="G817" t="str">
        <f>IFERROR(VLOOKUP(B817,'Scheme Master'!A:G,4,0),"Discontinued")</f>
        <v>LT</v>
      </c>
    </row>
    <row r="818" spans="1:7">
      <c r="A818" s="250" t="s">
        <v>477</v>
      </c>
      <c r="B818" s="252" t="s">
        <v>1940</v>
      </c>
      <c r="C818" t="s">
        <v>1954</v>
      </c>
      <c r="D818" t="s">
        <v>3071</v>
      </c>
      <c r="F818" t="str">
        <f>IFERROR(VLOOKUP(B818,'Scheme Master'!A:B,2,0),"Discontinued")</f>
        <v>Debt</v>
      </c>
      <c r="G818" t="str">
        <f>IFERROR(VLOOKUP(B818,'Scheme Master'!A:G,4,0),"Discontinued")</f>
        <v>HSBC</v>
      </c>
    </row>
    <row r="819" spans="1:7">
      <c r="A819" s="250" t="s">
        <v>483</v>
      </c>
      <c r="B819" s="252" t="s">
        <v>1940</v>
      </c>
      <c r="C819" t="s">
        <v>67</v>
      </c>
      <c r="D819" t="s">
        <v>3076</v>
      </c>
      <c r="F819" t="str">
        <f>IFERROR(VLOOKUP(B819,'Scheme Master'!A:B,2,0),"Discontinued")</f>
        <v>Debt</v>
      </c>
      <c r="G819" t="str">
        <f>IFERROR(VLOOKUP(B819,'Scheme Master'!A:G,4,0),"Discontinued")</f>
        <v>HSBC</v>
      </c>
    </row>
    <row r="820" spans="1:7">
      <c r="A820" s="250" t="s">
        <v>474</v>
      </c>
      <c r="B820" s="252" t="s">
        <v>1940</v>
      </c>
      <c r="C820" s="290" t="s">
        <v>1971</v>
      </c>
      <c r="D820" s="290" t="s">
        <v>3077</v>
      </c>
      <c r="F820" t="str">
        <f>IFERROR(VLOOKUP(B820,'Scheme Master'!A:B,2,0),"Discontinued")</f>
        <v>Debt</v>
      </c>
      <c r="G820" t="str">
        <f>IFERROR(VLOOKUP(B820,'Scheme Master'!A:G,4,0),"Discontinued")</f>
        <v>HSBC</v>
      </c>
    </row>
    <row r="821" spans="1:7">
      <c r="A821" s="250" t="s">
        <v>3466</v>
      </c>
      <c r="B821" s="252" t="s">
        <v>2964</v>
      </c>
      <c r="C821" t="s">
        <v>1954</v>
      </c>
      <c r="D821" t="s">
        <v>3543</v>
      </c>
      <c r="F821" t="str">
        <f>IFERROR(VLOOKUP(B821,'Scheme Master'!A:B,2,0),"Discontinued")</f>
        <v>Discontinued</v>
      </c>
      <c r="G821" t="str">
        <f>IFERROR(VLOOKUP(B821,'Scheme Master'!A:G,4,0),"Discontinued")</f>
        <v>Discontinued</v>
      </c>
    </row>
    <row r="822" spans="1:7">
      <c r="A822" s="250" t="s">
        <v>483</v>
      </c>
      <c r="B822" s="252" t="s">
        <v>1940</v>
      </c>
      <c r="C822" t="s">
        <v>67</v>
      </c>
      <c r="D822" t="s">
        <v>3076</v>
      </c>
      <c r="F822" t="str">
        <f>IFERROR(VLOOKUP(B822,'Scheme Master'!A:B,2,0),"Discontinued")</f>
        <v>Debt</v>
      </c>
      <c r="G822" t="str">
        <f>IFERROR(VLOOKUP(B822,'Scheme Master'!A:G,4,0),"Discontinued")</f>
        <v>HSBC</v>
      </c>
    </row>
    <row r="823" spans="1:7">
      <c r="A823" s="250" t="s">
        <v>483</v>
      </c>
      <c r="B823" s="252" t="s">
        <v>1940</v>
      </c>
      <c r="C823" t="s">
        <v>67</v>
      </c>
      <c r="D823" t="s">
        <v>3076</v>
      </c>
      <c r="F823" t="str">
        <f>IFERROR(VLOOKUP(B823,'Scheme Master'!A:B,2,0),"Discontinued")</f>
        <v>Debt</v>
      </c>
      <c r="G823" t="str">
        <f>IFERROR(VLOOKUP(B823,'Scheme Master'!A:G,4,0),"Discontinued")</f>
        <v>HSBC</v>
      </c>
    </row>
    <row r="824" spans="1:7">
      <c r="A824" s="250" t="s">
        <v>483</v>
      </c>
      <c r="B824" s="252" t="s">
        <v>1940</v>
      </c>
      <c r="C824" t="s">
        <v>67</v>
      </c>
      <c r="D824" t="s">
        <v>3076</v>
      </c>
      <c r="F824" t="str">
        <f>IFERROR(VLOOKUP(B824,'Scheme Master'!A:B,2,0),"Discontinued")</f>
        <v>Debt</v>
      </c>
      <c r="G824" t="str">
        <f>IFERROR(VLOOKUP(B824,'Scheme Master'!A:G,4,0),"Discontinued")</f>
        <v>HSBC</v>
      </c>
    </row>
    <row r="825" spans="1:7">
      <c r="A825" s="250" t="s">
        <v>1157</v>
      </c>
      <c r="B825" s="252" t="s">
        <v>1953</v>
      </c>
      <c r="C825" t="s">
        <v>58</v>
      </c>
      <c r="D825" t="s">
        <v>3066</v>
      </c>
      <c r="F825" t="str">
        <f>IFERROR(VLOOKUP(B825,'Scheme Master'!A:B,2,0),"Discontinued")</f>
        <v>Debt</v>
      </c>
      <c r="G825" t="str">
        <f>IFERROR(VLOOKUP(B825,'Scheme Master'!A:G,4,0),"Discontinued")</f>
        <v>HSBC</v>
      </c>
    </row>
    <row r="826" spans="1:7">
      <c r="A826" s="250" t="s">
        <v>477</v>
      </c>
      <c r="B826" s="252" t="s">
        <v>1940</v>
      </c>
      <c r="C826" t="s">
        <v>1954</v>
      </c>
      <c r="D826" t="s">
        <v>3071</v>
      </c>
      <c r="F826" t="str">
        <f>IFERROR(VLOOKUP(B826,'Scheme Master'!A:B,2,0),"Discontinued")</f>
        <v>Debt</v>
      </c>
      <c r="G826" t="str">
        <f>IFERROR(VLOOKUP(B826,'Scheme Master'!A:G,4,0),"Discontinued")</f>
        <v>HSBC</v>
      </c>
    </row>
    <row r="827" spans="1:7">
      <c r="A827" s="250" t="s">
        <v>474</v>
      </c>
      <c r="B827" s="252" t="s">
        <v>1940</v>
      </c>
      <c r="C827" s="290" t="s">
        <v>1971</v>
      </c>
      <c r="D827" s="290" t="s">
        <v>3077</v>
      </c>
      <c r="F827" t="str">
        <f>IFERROR(VLOOKUP(B827,'Scheme Master'!A:B,2,0),"Discontinued")</f>
        <v>Debt</v>
      </c>
      <c r="G827" t="str">
        <f>IFERROR(VLOOKUP(B827,'Scheme Master'!A:G,4,0),"Discontinued")</f>
        <v>HSBC</v>
      </c>
    </row>
    <row r="828" spans="1:7">
      <c r="A828" s="250" t="s">
        <v>3464</v>
      </c>
      <c r="B828" s="252" t="s">
        <v>2967</v>
      </c>
      <c r="C828" t="s">
        <v>1971</v>
      </c>
      <c r="D828" t="s">
        <v>3543</v>
      </c>
      <c r="F828" t="str">
        <f>IFERROR(VLOOKUP(B828,'Scheme Master'!A:B,2,0),"Discontinued")</f>
        <v>Discontinued</v>
      </c>
      <c r="G828" t="str">
        <f>IFERROR(VLOOKUP(B828,'Scheme Master'!A:G,4,0),"Discontinued")</f>
        <v>Discontinued</v>
      </c>
    </row>
    <row r="829" spans="1:7">
      <c r="A829" s="250" t="s">
        <v>3463</v>
      </c>
      <c r="B829" s="252" t="s">
        <v>2967</v>
      </c>
      <c r="C829" t="s">
        <v>1954</v>
      </c>
      <c r="D829" t="s">
        <v>3543</v>
      </c>
      <c r="F829" t="str">
        <f>IFERROR(VLOOKUP(B829,'Scheme Master'!A:B,2,0),"Discontinued")</f>
        <v>Discontinued</v>
      </c>
      <c r="G829" t="str">
        <f>IFERROR(VLOOKUP(B829,'Scheme Master'!A:G,4,0),"Discontinued")</f>
        <v>Discontinued</v>
      </c>
    </row>
    <row r="830" spans="1:7">
      <c r="A830" s="250" t="s">
        <v>477</v>
      </c>
      <c r="B830" s="252" t="s">
        <v>1940</v>
      </c>
      <c r="C830" t="s">
        <v>1954</v>
      </c>
      <c r="D830" t="s">
        <v>3071</v>
      </c>
      <c r="F830" t="str">
        <f>IFERROR(VLOOKUP(B830,'Scheme Master'!A:B,2,0),"Discontinued")</f>
        <v>Debt</v>
      </c>
      <c r="G830" t="str">
        <f>IFERROR(VLOOKUP(B830,'Scheme Master'!A:G,4,0),"Discontinued")</f>
        <v>HSBC</v>
      </c>
    </row>
    <row r="831" spans="1:7">
      <c r="A831" s="250" t="s">
        <v>483</v>
      </c>
      <c r="B831" s="252" t="s">
        <v>1940</v>
      </c>
      <c r="C831" t="s">
        <v>67</v>
      </c>
      <c r="D831" t="s">
        <v>3076</v>
      </c>
      <c r="F831" t="str">
        <f>IFERROR(VLOOKUP(B831,'Scheme Master'!A:B,2,0),"Discontinued")</f>
        <v>Debt</v>
      </c>
      <c r="G831" t="str">
        <f>IFERROR(VLOOKUP(B831,'Scheme Master'!A:G,4,0),"Discontinued")</f>
        <v>HSBC</v>
      </c>
    </row>
    <row r="832" spans="1:7">
      <c r="A832" s="250" t="s">
        <v>1348</v>
      </c>
      <c r="B832" s="252" t="s">
        <v>1945</v>
      </c>
      <c r="C832" t="s">
        <v>1954</v>
      </c>
      <c r="D832" t="s">
        <v>3082</v>
      </c>
      <c r="F832" t="str">
        <f>IFERROR(VLOOKUP(B832,'Scheme Master'!A:B,2,0),"Discontinued")</f>
        <v>Debt</v>
      </c>
      <c r="G832" t="str">
        <f>IFERROR(VLOOKUP(B832,'Scheme Master'!A:G,4,0),"Discontinued")</f>
        <v>HSBC</v>
      </c>
    </row>
    <row r="833" spans="1:7">
      <c r="A833" s="250" t="s">
        <v>1348</v>
      </c>
      <c r="B833" s="252" t="s">
        <v>1945</v>
      </c>
      <c r="C833" t="s">
        <v>1954</v>
      </c>
      <c r="D833" t="s">
        <v>3082</v>
      </c>
      <c r="F833" t="str">
        <f>IFERROR(VLOOKUP(B833,'Scheme Master'!A:B,2,0),"Discontinued")</f>
        <v>Debt</v>
      </c>
      <c r="G833" t="str">
        <f>IFERROR(VLOOKUP(B833,'Scheme Master'!A:G,4,0),"Discontinued")</f>
        <v>HSBC</v>
      </c>
    </row>
    <row r="834" spans="1:7">
      <c r="A834" s="250" t="s">
        <v>1157</v>
      </c>
      <c r="B834" s="252" t="s">
        <v>1953</v>
      </c>
      <c r="C834" t="s">
        <v>58</v>
      </c>
      <c r="D834" t="s">
        <v>3066</v>
      </c>
      <c r="F834" t="str">
        <f>IFERROR(VLOOKUP(B834,'Scheme Master'!A:B,2,0),"Discontinued")</f>
        <v>Debt</v>
      </c>
      <c r="G834" t="str">
        <f>IFERROR(VLOOKUP(B834,'Scheme Master'!A:G,4,0),"Discontinued")</f>
        <v>HSBC</v>
      </c>
    </row>
    <row r="835" spans="1:7">
      <c r="A835" s="250" t="s">
        <v>3462</v>
      </c>
      <c r="B835" s="252" t="s">
        <v>2899</v>
      </c>
      <c r="C835" t="s">
        <v>1954</v>
      </c>
      <c r="D835" t="s">
        <v>3096</v>
      </c>
      <c r="F835" t="str">
        <f>IFERROR(VLOOKUP(B835,'Scheme Master'!A:B,2,0),"Discontinued")</f>
        <v>Debt</v>
      </c>
      <c r="G835" t="str">
        <f>IFERROR(VLOOKUP(B835,'Scheme Master'!A:G,4,0),"Discontinued")</f>
        <v>LT</v>
      </c>
    </row>
    <row r="836" spans="1:7">
      <c r="A836" s="250" t="s">
        <v>483</v>
      </c>
      <c r="B836" s="252" t="s">
        <v>1940</v>
      </c>
      <c r="C836" t="s">
        <v>67</v>
      </c>
      <c r="D836" t="s">
        <v>3076</v>
      </c>
      <c r="F836" t="str">
        <f>IFERROR(VLOOKUP(B836,'Scheme Master'!A:B,2,0),"Discontinued")</f>
        <v>Debt</v>
      </c>
      <c r="G836" t="str">
        <f>IFERROR(VLOOKUP(B836,'Scheme Master'!A:G,4,0),"Discontinued")</f>
        <v>HSBC</v>
      </c>
    </row>
    <row r="837" spans="1:7">
      <c r="A837" s="250" t="s">
        <v>483</v>
      </c>
      <c r="B837" s="252" t="s">
        <v>1940</v>
      </c>
      <c r="C837" t="s">
        <v>67</v>
      </c>
      <c r="D837" t="s">
        <v>3076</v>
      </c>
      <c r="F837" t="str">
        <f>IFERROR(VLOOKUP(B837,'Scheme Master'!A:B,2,0),"Discontinued")</f>
        <v>Debt</v>
      </c>
      <c r="G837" t="str">
        <f>IFERROR(VLOOKUP(B837,'Scheme Master'!A:G,4,0),"Discontinued")</f>
        <v>HSBC</v>
      </c>
    </row>
    <row r="838" spans="1:7">
      <c r="A838" s="250" t="s">
        <v>474</v>
      </c>
      <c r="B838" s="252" t="s">
        <v>1940</v>
      </c>
      <c r="C838" s="290" t="s">
        <v>1971</v>
      </c>
      <c r="D838" s="290" t="s">
        <v>3077</v>
      </c>
      <c r="F838" t="str">
        <f>IFERROR(VLOOKUP(B838,'Scheme Master'!A:B,2,0),"Discontinued")</f>
        <v>Debt</v>
      </c>
      <c r="G838" t="str">
        <f>IFERROR(VLOOKUP(B838,'Scheme Master'!A:G,4,0),"Discontinued")</f>
        <v>HSBC</v>
      </c>
    </row>
    <row r="839" spans="1:7">
      <c r="A839" s="250" t="s">
        <v>3462</v>
      </c>
      <c r="B839" s="252" t="s">
        <v>2899</v>
      </c>
      <c r="C839" t="s">
        <v>1954</v>
      </c>
      <c r="D839" t="s">
        <v>3096</v>
      </c>
      <c r="F839" t="str">
        <f>IFERROR(VLOOKUP(B839,'Scheme Master'!A:B,2,0),"Discontinued")</f>
        <v>Debt</v>
      </c>
      <c r="G839" t="str">
        <f>IFERROR(VLOOKUP(B839,'Scheme Master'!A:G,4,0),"Discontinued")</f>
        <v>LT</v>
      </c>
    </row>
    <row r="840" spans="1:7">
      <c r="A840" s="250" t="s">
        <v>477</v>
      </c>
      <c r="B840" s="252" t="s">
        <v>1940</v>
      </c>
      <c r="C840" t="s">
        <v>1954</v>
      </c>
      <c r="D840" t="s">
        <v>3071</v>
      </c>
      <c r="F840" t="str">
        <f>IFERROR(VLOOKUP(B840,'Scheme Master'!A:B,2,0),"Discontinued")</f>
        <v>Debt</v>
      </c>
      <c r="G840" t="str">
        <f>IFERROR(VLOOKUP(B840,'Scheme Master'!A:G,4,0),"Discontinued")</f>
        <v>HSBC</v>
      </c>
    </row>
    <row r="841" spans="1:7">
      <c r="A841" s="250" t="s">
        <v>483</v>
      </c>
      <c r="B841" s="252" t="s">
        <v>1940</v>
      </c>
      <c r="C841" t="s">
        <v>67</v>
      </c>
      <c r="D841" t="s">
        <v>3076</v>
      </c>
      <c r="F841" t="str">
        <f>IFERROR(VLOOKUP(B841,'Scheme Master'!A:B,2,0),"Discontinued")</f>
        <v>Debt</v>
      </c>
      <c r="G841" t="str">
        <f>IFERROR(VLOOKUP(B841,'Scheme Master'!A:G,4,0),"Discontinued")</f>
        <v>HSBC</v>
      </c>
    </row>
    <row r="842" spans="1:7">
      <c r="A842" s="250" t="s">
        <v>1343</v>
      </c>
      <c r="B842" s="252" t="s">
        <v>1945</v>
      </c>
      <c r="C842" t="s">
        <v>58</v>
      </c>
      <c r="D842" t="s">
        <v>3086</v>
      </c>
      <c r="F842" t="str">
        <f>IFERROR(VLOOKUP(B842,'Scheme Master'!A:B,2,0),"Discontinued")</f>
        <v>Debt</v>
      </c>
      <c r="G842" t="str">
        <f>IFERROR(VLOOKUP(B842,'Scheme Master'!A:G,4,0),"Discontinued")</f>
        <v>HSBC</v>
      </c>
    </row>
    <row r="843" spans="1:7">
      <c r="A843" s="250" t="s">
        <v>474</v>
      </c>
      <c r="B843" s="252" t="s">
        <v>1940</v>
      </c>
      <c r="C843" s="290" t="s">
        <v>1971</v>
      </c>
      <c r="D843" s="290" t="s">
        <v>3077</v>
      </c>
      <c r="F843" t="str">
        <f>IFERROR(VLOOKUP(B843,'Scheme Master'!A:B,2,0),"Discontinued")</f>
        <v>Debt</v>
      </c>
      <c r="G843" t="str">
        <f>IFERROR(VLOOKUP(B843,'Scheme Master'!A:G,4,0),"Discontinued")</f>
        <v>HSBC</v>
      </c>
    </row>
    <row r="844" spans="1:7">
      <c r="A844" s="250" t="s">
        <v>1157</v>
      </c>
      <c r="B844" s="252" t="s">
        <v>1953</v>
      </c>
      <c r="C844" t="s">
        <v>58</v>
      </c>
      <c r="D844" t="s">
        <v>3066</v>
      </c>
      <c r="F844" t="str">
        <f>IFERROR(VLOOKUP(B844,'Scheme Master'!A:B,2,0),"Discontinued")</f>
        <v>Debt</v>
      </c>
      <c r="G844" t="str">
        <f>IFERROR(VLOOKUP(B844,'Scheme Master'!A:G,4,0),"Discontinued")</f>
        <v>HSBC</v>
      </c>
    </row>
    <row r="845" spans="1:7">
      <c r="A845" s="250" t="s">
        <v>1161</v>
      </c>
      <c r="B845" s="252" t="s">
        <v>1953</v>
      </c>
      <c r="C845" t="s">
        <v>1954</v>
      </c>
      <c r="D845" t="s">
        <v>3062</v>
      </c>
      <c r="F845" t="str">
        <f>IFERROR(VLOOKUP(B845,'Scheme Master'!A:B,2,0),"Discontinued")</f>
        <v>Debt</v>
      </c>
      <c r="G845" t="str">
        <f>IFERROR(VLOOKUP(B845,'Scheme Master'!A:G,4,0),"Discontinued")</f>
        <v>HSBC</v>
      </c>
    </row>
    <row r="846" spans="1:7">
      <c r="A846" s="250" t="s">
        <v>3464</v>
      </c>
      <c r="B846" s="252" t="s">
        <v>2967</v>
      </c>
      <c r="C846" t="s">
        <v>1971</v>
      </c>
      <c r="D846" t="s">
        <v>3543</v>
      </c>
      <c r="F846" t="str">
        <f>IFERROR(VLOOKUP(B846,'Scheme Master'!A:B,2,0),"Discontinued")</f>
        <v>Discontinued</v>
      </c>
      <c r="G846" t="str">
        <f>IFERROR(VLOOKUP(B846,'Scheme Master'!A:G,4,0),"Discontinued")</f>
        <v>Discontinued</v>
      </c>
    </row>
    <row r="847" spans="1:7">
      <c r="A847" s="250" t="s">
        <v>477</v>
      </c>
      <c r="B847" s="252" t="s">
        <v>1940</v>
      </c>
      <c r="C847" t="s">
        <v>1954</v>
      </c>
      <c r="D847" t="s">
        <v>3071</v>
      </c>
      <c r="F847" t="str">
        <f>IFERROR(VLOOKUP(B847,'Scheme Master'!A:B,2,0),"Discontinued")</f>
        <v>Debt</v>
      </c>
      <c r="G847" t="str">
        <f>IFERROR(VLOOKUP(B847,'Scheme Master'!A:G,4,0),"Discontinued")</f>
        <v>HSBC</v>
      </c>
    </row>
    <row r="848" spans="1:7">
      <c r="A848" s="250" t="s">
        <v>1343</v>
      </c>
      <c r="B848" s="252" t="s">
        <v>1945</v>
      </c>
      <c r="C848" t="s">
        <v>58</v>
      </c>
      <c r="D848" t="s">
        <v>3086</v>
      </c>
      <c r="F848" t="str">
        <f>IFERROR(VLOOKUP(B848,'Scheme Master'!A:B,2,0),"Discontinued")</f>
        <v>Debt</v>
      </c>
      <c r="G848" t="str">
        <f>IFERROR(VLOOKUP(B848,'Scheme Master'!A:G,4,0),"Discontinued")</f>
        <v>HSBC</v>
      </c>
    </row>
    <row r="849" spans="1:7">
      <c r="A849" s="250" t="s">
        <v>474</v>
      </c>
      <c r="B849" s="252" t="s">
        <v>1940</v>
      </c>
      <c r="C849" s="290" t="s">
        <v>1971</v>
      </c>
      <c r="D849" s="290" t="s">
        <v>3077</v>
      </c>
      <c r="F849" t="str">
        <f>IFERROR(VLOOKUP(B849,'Scheme Master'!A:B,2,0),"Discontinued")</f>
        <v>Debt</v>
      </c>
      <c r="G849" t="str">
        <f>IFERROR(VLOOKUP(B849,'Scheme Master'!A:G,4,0),"Discontinued")</f>
        <v>HSBC</v>
      </c>
    </row>
    <row r="850" spans="1:7">
      <c r="A850" s="250" t="s">
        <v>1157</v>
      </c>
      <c r="B850" s="252" t="s">
        <v>1953</v>
      </c>
      <c r="C850" t="s">
        <v>58</v>
      </c>
      <c r="D850" t="s">
        <v>3066</v>
      </c>
      <c r="F850" t="str">
        <f>IFERROR(VLOOKUP(B850,'Scheme Master'!A:B,2,0),"Discontinued")</f>
        <v>Debt</v>
      </c>
      <c r="G850" t="str">
        <f>IFERROR(VLOOKUP(B850,'Scheme Master'!A:G,4,0),"Discontinued")</f>
        <v>HSBC</v>
      </c>
    </row>
    <row r="851" spans="1:7">
      <c r="A851" s="250" t="s">
        <v>1161</v>
      </c>
      <c r="B851" s="252" t="s">
        <v>1953</v>
      </c>
      <c r="C851" t="s">
        <v>1954</v>
      </c>
      <c r="D851" t="s">
        <v>3062</v>
      </c>
      <c r="F851" t="str">
        <f>IFERROR(VLOOKUP(B851,'Scheme Master'!A:B,2,0),"Discontinued")</f>
        <v>Debt</v>
      </c>
      <c r="G851" t="str">
        <f>IFERROR(VLOOKUP(B851,'Scheme Master'!A:G,4,0),"Discontinued")</f>
        <v>HSBC</v>
      </c>
    </row>
    <row r="852" spans="1:7">
      <c r="A852" s="250" t="s">
        <v>1161</v>
      </c>
      <c r="B852" s="252" t="s">
        <v>1953</v>
      </c>
      <c r="C852" t="s">
        <v>1954</v>
      </c>
      <c r="D852" t="s">
        <v>3062</v>
      </c>
      <c r="F852" t="str">
        <f>IFERROR(VLOOKUP(B852,'Scheme Master'!A:B,2,0),"Discontinued")</f>
        <v>Debt</v>
      </c>
      <c r="G852" t="str">
        <f>IFERROR(VLOOKUP(B852,'Scheme Master'!A:G,4,0),"Discontinued")</f>
        <v>HSBC</v>
      </c>
    </row>
    <row r="853" spans="1:7">
      <c r="A853" s="250" t="s">
        <v>1161</v>
      </c>
      <c r="B853" s="252" t="s">
        <v>1953</v>
      </c>
      <c r="C853" t="s">
        <v>1954</v>
      </c>
      <c r="D853" t="s">
        <v>3062</v>
      </c>
      <c r="F853" t="str">
        <f>IFERROR(VLOOKUP(B853,'Scheme Master'!A:B,2,0),"Discontinued")</f>
        <v>Debt</v>
      </c>
      <c r="G853" t="str">
        <f>IFERROR(VLOOKUP(B853,'Scheme Master'!A:G,4,0),"Discontinued")</f>
        <v>HSBC</v>
      </c>
    </row>
    <row r="854" spans="1:7">
      <c r="A854" s="53">
        <v>125</v>
      </c>
      <c r="B854" s="252" t="s">
        <v>2899</v>
      </c>
      <c r="C854" s="219" t="s">
        <v>58</v>
      </c>
      <c r="D854" t="s">
        <v>3100</v>
      </c>
      <c r="F854" t="str">
        <f>IFERROR(VLOOKUP(B854,'Scheme Master'!A:B,2,0),"Discontinued")</f>
        <v>Debt</v>
      </c>
      <c r="G854" t="str">
        <f>IFERROR(VLOOKUP(B854,'Scheme Master'!A:G,4,0),"Discontinued")</f>
        <v>LT</v>
      </c>
    </row>
    <row r="855" spans="1:7">
      <c r="A855" s="250" t="s">
        <v>3462</v>
      </c>
      <c r="B855" s="252" t="s">
        <v>2899</v>
      </c>
      <c r="C855" t="s">
        <v>1954</v>
      </c>
      <c r="D855" t="s">
        <v>3096</v>
      </c>
      <c r="F855" t="str">
        <f>IFERROR(VLOOKUP(B855,'Scheme Master'!A:B,2,0),"Discontinued")</f>
        <v>Debt</v>
      </c>
      <c r="G855" t="str">
        <f>IFERROR(VLOOKUP(B855,'Scheme Master'!A:G,4,0),"Discontinued")</f>
        <v>LT</v>
      </c>
    </row>
    <row r="856" spans="1:7">
      <c r="A856" s="250" t="s">
        <v>3462</v>
      </c>
      <c r="B856" s="252" t="s">
        <v>2899</v>
      </c>
      <c r="C856" t="s">
        <v>1954</v>
      </c>
      <c r="D856" t="s">
        <v>3096</v>
      </c>
      <c r="F856" t="str">
        <f>IFERROR(VLOOKUP(B856,'Scheme Master'!A:B,2,0),"Discontinued")</f>
        <v>Debt</v>
      </c>
      <c r="G856" t="str">
        <f>IFERROR(VLOOKUP(B856,'Scheme Master'!A:G,4,0),"Discontinued")</f>
        <v>LT</v>
      </c>
    </row>
    <row r="857" spans="1:7">
      <c r="A857" s="250" t="s">
        <v>3463</v>
      </c>
      <c r="B857" s="252" t="s">
        <v>2967</v>
      </c>
      <c r="C857" t="s">
        <v>1954</v>
      </c>
      <c r="D857" t="s">
        <v>3543</v>
      </c>
      <c r="F857" t="str">
        <f>IFERROR(VLOOKUP(B857,'Scheme Master'!A:B,2,0),"Discontinued")</f>
        <v>Discontinued</v>
      </c>
      <c r="G857" t="str">
        <f>IFERROR(VLOOKUP(B857,'Scheme Master'!A:G,4,0),"Discontinued")</f>
        <v>Discontinued</v>
      </c>
    </row>
    <row r="858" spans="1:7">
      <c r="A858" s="250" t="s">
        <v>477</v>
      </c>
      <c r="B858" s="252" t="s">
        <v>1940</v>
      </c>
      <c r="C858" t="s">
        <v>1954</v>
      </c>
      <c r="D858" t="s">
        <v>3071</v>
      </c>
      <c r="F858" t="str">
        <f>IFERROR(VLOOKUP(B858,'Scheme Master'!A:B,2,0),"Discontinued")</f>
        <v>Debt</v>
      </c>
      <c r="G858" t="str">
        <f>IFERROR(VLOOKUP(B858,'Scheme Master'!A:G,4,0),"Discontinued")</f>
        <v>HSBC</v>
      </c>
    </row>
    <row r="859" spans="1:7">
      <c r="A859" s="250" t="s">
        <v>381</v>
      </c>
      <c r="B859" s="252" t="s">
        <v>1956</v>
      </c>
      <c r="C859" t="s">
        <v>1971</v>
      </c>
      <c r="D859" t="s">
        <v>3543</v>
      </c>
      <c r="F859" t="str">
        <f>IFERROR(VLOOKUP(B859,'Scheme Master'!A:B,2,0),"Discontinued")</f>
        <v>Discontinued</v>
      </c>
      <c r="G859" t="str">
        <f>IFERROR(VLOOKUP(B859,'Scheme Master'!A:G,4,0),"Discontinued")</f>
        <v>Discontinued</v>
      </c>
    </row>
    <row r="860" spans="1:7">
      <c r="A860" s="250" t="s">
        <v>1343</v>
      </c>
      <c r="B860" s="252" t="s">
        <v>1945</v>
      </c>
      <c r="C860" t="s">
        <v>58</v>
      </c>
      <c r="D860" t="s">
        <v>3086</v>
      </c>
      <c r="F860" t="str">
        <f>IFERROR(VLOOKUP(B860,'Scheme Master'!A:B,2,0),"Discontinued")</f>
        <v>Debt</v>
      </c>
      <c r="G860" t="str">
        <f>IFERROR(VLOOKUP(B860,'Scheme Master'!A:G,4,0),"Discontinued")</f>
        <v>HSBC</v>
      </c>
    </row>
    <row r="861" spans="1:7">
      <c r="A861" s="250" t="s">
        <v>1157</v>
      </c>
      <c r="B861" s="252" t="s">
        <v>1953</v>
      </c>
      <c r="C861" t="s">
        <v>58</v>
      </c>
      <c r="D861" t="s">
        <v>3066</v>
      </c>
      <c r="F861" t="str">
        <f>IFERROR(VLOOKUP(B861,'Scheme Master'!A:B,2,0),"Discontinued")</f>
        <v>Debt</v>
      </c>
      <c r="G861" t="str">
        <f>IFERROR(VLOOKUP(B861,'Scheme Master'!A:G,4,0),"Discontinued")</f>
        <v>HSBC</v>
      </c>
    </row>
    <row r="862" spans="1:7">
      <c r="A862" s="250" t="s">
        <v>1161</v>
      </c>
      <c r="B862" s="252" t="s">
        <v>1953</v>
      </c>
      <c r="C862" t="s">
        <v>1954</v>
      </c>
      <c r="D862" t="s">
        <v>3062</v>
      </c>
      <c r="F862" t="str">
        <f>IFERROR(VLOOKUP(B862,'Scheme Master'!A:B,2,0),"Discontinued")</f>
        <v>Debt</v>
      </c>
      <c r="G862" t="str">
        <f>IFERROR(VLOOKUP(B862,'Scheme Master'!A:G,4,0),"Discontinued")</f>
        <v>HSBC</v>
      </c>
    </row>
    <row r="863" spans="1:7">
      <c r="A863" s="250" t="s">
        <v>3462</v>
      </c>
      <c r="B863" s="252" t="s">
        <v>2899</v>
      </c>
      <c r="C863" t="s">
        <v>1954</v>
      </c>
      <c r="D863" t="s">
        <v>3096</v>
      </c>
      <c r="F863" t="str">
        <f>IFERROR(VLOOKUP(B863,'Scheme Master'!A:B,2,0),"Discontinued")</f>
        <v>Debt</v>
      </c>
      <c r="G863" t="str">
        <f>IFERROR(VLOOKUP(B863,'Scheme Master'!A:G,4,0),"Discontinued")</f>
        <v>LT</v>
      </c>
    </row>
    <row r="864" spans="1:7">
      <c r="A864" s="250" t="s">
        <v>3467</v>
      </c>
      <c r="B864" s="252" t="s">
        <v>2964</v>
      </c>
      <c r="C864" t="s">
        <v>1971</v>
      </c>
      <c r="D864" t="s">
        <v>3543</v>
      </c>
      <c r="F864" t="str">
        <f>IFERROR(VLOOKUP(B864,'Scheme Master'!A:B,2,0),"Discontinued")</f>
        <v>Discontinued</v>
      </c>
      <c r="G864" t="str">
        <f>IFERROR(VLOOKUP(B864,'Scheme Master'!A:G,4,0),"Discontinued")</f>
        <v>Discontinued</v>
      </c>
    </row>
    <row r="865" spans="1:7">
      <c r="A865" s="250" t="s">
        <v>1161</v>
      </c>
      <c r="B865" s="252" t="s">
        <v>1953</v>
      </c>
      <c r="C865" t="s">
        <v>1954</v>
      </c>
      <c r="D865" t="s">
        <v>3062</v>
      </c>
      <c r="F865" t="str">
        <f>IFERROR(VLOOKUP(B865,'Scheme Master'!A:B,2,0),"Discontinued")</f>
        <v>Debt</v>
      </c>
      <c r="G865" t="str">
        <f>IFERROR(VLOOKUP(B865,'Scheme Master'!A:G,4,0),"Discontinued")</f>
        <v>HSBC</v>
      </c>
    </row>
    <row r="866" spans="1:7">
      <c r="A866" s="53">
        <v>125</v>
      </c>
      <c r="B866" s="252" t="s">
        <v>2899</v>
      </c>
      <c r="C866" s="219" t="s">
        <v>58</v>
      </c>
      <c r="D866" t="s">
        <v>3100</v>
      </c>
      <c r="F866" t="str">
        <f>IFERROR(VLOOKUP(B866,'Scheme Master'!A:B,2,0),"Discontinued")</f>
        <v>Debt</v>
      </c>
      <c r="G866" t="str">
        <f>IFERROR(VLOOKUP(B866,'Scheme Master'!A:G,4,0),"Discontinued")</f>
        <v>LT</v>
      </c>
    </row>
    <row r="867" spans="1:7">
      <c r="A867" s="53">
        <v>125</v>
      </c>
      <c r="B867" s="252" t="s">
        <v>2899</v>
      </c>
      <c r="C867" s="219" t="s">
        <v>58</v>
      </c>
      <c r="D867" t="s">
        <v>3100</v>
      </c>
      <c r="F867" t="str">
        <f>IFERROR(VLOOKUP(B867,'Scheme Master'!A:B,2,0),"Discontinued")</f>
        <v>Debt</v>
      </c>
      <c r="G867" t="str">
        <f>IFERROR(VLOOKUP(B867,'Scheme Master'!A:G,4,0),"Discontinued")</f>
        <v>LT</v>
      </c>
    </row>
    <row r="868" spans="1:7">
      <c r="A868" s="53">
        <v>222</v>
      </c>
      <c r="B868" s="252" t="s">
        <v>2966</v>
      </c>
      <c r="C868" t="s">
        <v>67</v>
      </c>
      <c r="D868" t="s">
        <v>3543</v>
      </c>
      <c r="F868" t="str">
        <f>IFERROR(VLOOKUP(B868,'Scheme Master'!A:B,2,0),"Discontinued")</f>
        <v>Discontinued</v>
      </c>
      <c r="G868" t="str">
        <f>IFERROR(VLOOKUP(B868,'Scheme Master'!A:G,4,0),"Discontinued")</f>
        <v>Discontinued</v>
      </c>
    </row>
    <row r="869" spans="1:7">
      <c r="A869" s="250" t="s">
        <v>3463</v>
      </c>
      <c r="B869" s="252" t="s">
        <v>2967</v>
      </c>
      <c r="C869" t="s">
        <v>1954</v>
      </c>
      <c r="D869" t="s">
        <v>3543</v>
      </c>
      <c r="F869" t="str">
        <f>IFERROR(VLOOKUP(B869,'Scheme Master'!A:B,2,0),"Discontinued")</f>
        <v>Discontinued</v>
      </c>
      <c r="G869" t="str">
        <f>IFERROR(VLOOKUP(B869,'Scheme Master'!A:G,4,0),"Discontinued")</f>
        <v>Discontinued</v>
      </c>
    </row>
    <row r="870" spans="1:7">
      <c r="A870" s="250" t="s">
        <v>1157</v>
      </c>
      <c r="B870" s="252" t="s">
        <v>1953</v>
      </c>
      <c r="C870" t="s">
        <v>58</v>
      </c>
      <c r="D870" t="s">
        <v>3066</v>
      </c>
      <c r="F870" t="str">
        <f>IFERROR(VLOOKUP(B870,'Scheme Master'!A:B,2,0),"Discontinued")</f>
        <v>Debt</v>
      </c>
      <c r="G870" t="str">
        <f>IFERROR(VLOOKUP(B870,'Scheme Master'!A:G,4,0),"Discontinued")</f>
        <v>HSBC</v>
      </c>
    </row>
    <row r="871" spans="1:7">
      <c r="A871" s="250" t="s">
        <v>1157</v>
      </c>
      <c r="B871" s="252" t="s">
        <v>1953</v>
      </c>
      <c r="C871" t="s">
        <v>58</v>
      </c>
      <c r="D871" t="s">
        <v>3066</v>
      </c>
      <c r="F871" t="str">
        <f>IFERROR(VLOOKUP(B871,'Scheme Master'!A:B,2,0),"Discontinued")</f>
        <v>Debt</v>
      </c>
      <c r="G871" t="str">
        <f>IFERROR(VLOOKUP(B871,'Scheme Master'!A:G,4,0),"Discontinued")</f>
        <v>HSBC</v>
      </c>
    </row>
    <row r="872" spans="1:7">
      <c r="A872" s="250" t="s">
        <v>1161</v>
      </c>
      <c r="B872" s="252" t="s">
        <v>1953</v>
      </c>
      <c r="C872" t="s">
        <v>1954</v>
      </c>
      <c r="D872" t="s">
        <v>3062</v>
      </c>
      <c r="F872" t="str">
        <f>IFERROR(VLOOKUP(B872,'Scheme Master'!A:B,2,0),"Discontinued")</f>
        <v>Debt</v>
      </c>
      <c r="G872" t="str">
        <f>IFERROR(VLOOKUP(B872,'Scheme Master'!A:G,4,0),"Discontinued")</f>
        <v>HSBC</v>
      </c>
    </row>
    <row r="873" spans="1:7">
      <c r="A873" s="250" t="s">
        <v>3466</v>
      </c>
      <c r="B873" s="252" t="s">
        <v>2964</v>
      </c>
      <c r="C873" t="s">
        <v>1954</v>
      </c>
      <c r="D873" t="s">
        <v>3543</v>
      </c>
      <c r="F873" t="str">
        <f>IFERROR(VLOOKUP(B873,'Scheme Master'!A:B,2,0),"Discontinued")</f>
        <v>Discontinued</v>
      </c>
      <c r="G873" t="str">
        <f>IFERROR(VLOOKUP(B873,'Scheme Master'!A:G,4,0),"Discontinued")</f>
        <v>Discontinued</v>
      </c>
    </row>
    <row r="874" spans="1:7">
      <c r="A874" s="250" t="s">
        <v>367</v>
      </c>
      <c r="B874" s="252" t="s">
        <v>1956</v>
      </c>
      <c r="C874" t="s">
        <v>1954</v>
      </c>
      <c r="D874" t="s">
        <v>3543</v>
      </c>
      <c r="F874" t="str">
        <f>IFERROR(VLOOKUP(B874,'Scheme Master'!A:B,2,0),"Discontinued")</f>
        <v>Discontinued</v>
      </c>
      <c r="G874" t="str">
        <f>IFERROR(VLOOKUP(B874,'Scheme Master'!A:G,4,0),"Discontinued")</f>
        <v>Discontinued</v>
      </c>
    </row>
    <row r="875" spans="1:7">
      <c r="A875" s="250" t="s">
        <v>483</v>
      </c>
      <c r="B875" s="252" t="s">
        <v>1940</v>
      </c>
      <c r="C875" t="s">
        <v>67</v>
      </c>
      <c r="D875" t="s">
        <v>3076</v>
      </c>
      <c r="F875" t="str">
        <f>IFERROR(VLOOKUP(B875,'Scheme Master'!A:B,2,0),"Discontinued")</f>
        <v>Debt</v>
      </c>
      <c r="G875" t="str">
        <f>IFERROR(VLOOKUP(B875,'Scheme Master'!A:G,4,0),"Discontinued")</f>
        <v>HSBC</v>
      </c>
    </row>
    <row r="876" spans="1:7">
      <c r="A876" s="53">
        <v>125</v>
      </c>
      <c r="B876" s="252" t="s">
        <v>2899</v>
      </c>
      <c r="C876" s="219" t="s">
        <v>58</v>
      </c>
      <c r="D876" t="s">
        <v>3100</v>
      </c>
      <c r="F876" t="str">
        <f>IFERROR(VLOOKUP(B876,'Scheme Master'!A:B,2,0),"Discontinued")</f>
        <v>Debt</v>
      </c>
      <c r="G876" t="str">
        <f>IFERROR(VLOOKUP(B876,'Scheme Master'!A:G,4,0),"Discontinued")</f>
        <v>LT</v>
      </c>
    </row>
    <row r="877" spans="1:7">
      <c r="A877" s="250" t="s">
        <v>3464</v>
      </c>
      <c r="B877" s="252" t="s">
        <v>2967</v>
      </c>
      <c r="C877" t="s">
        <v>1971</v>
      </c>
      <c r="D877" t="s">
        <v>3543</v>
      </c>
      <c r="F877" t="str">
        <f>IFERROR(VLOOKUP(B877,'Scheme Master'!A:B,2,0),"Discontinued")</f>
        <v>Discontinued</v>
      </c>
      <c r="G877" t="str">
        <f>IFERROR(VLOOKUP(B877,'Scheme Master'!A:G,4,0),"Discontinued")</f>
        <v>Discontinued</v>
      </c>
    </row>
    <row r="878" spans="1:7">
      <c r="A878" s="250" t="s">
        <v>3462</v>
      </c>
      <c r="B878" s="252" t="s">
        <v>2899</v>
      </c>
      <c r="C878" t="s">
        <v>1954</v>
      </c>
      <c r="D878" t="s">
        <v>3096</v>
      </c>
      <c r="F878" t="str">
        <f>IFERROR(VLOOKUP(B878,'Scheme Master'!A:B,2,0),"Discontinued")</f>
        <v>Debt</v>
      </c>
      <c r="G878" t="str">
        <f>IFERROR(VLOOKUP(B878,'Scheme Master'!A:G,4,0),"Discontinued")</f>
        <v>LT</v>
      </c>
    </row>
    <row r="879" spans="1:7">
      <c r="A879" s="250" t="s">
        <v>3462</v>
      </c>
      <c r="B879" s="252" t="s">
        <v>2899</v>
      </c>
      <c r="C879" t="s">
        <v>1954</v>
      </c>
      <c r="D879" t="s">
        <v>3096</v>
      </c>
      <c r="F879" t="str">
        <f>IFERROR(VLOOKUP(B879,'Scheme Master'!A:B,2,0),"Discontinued")</f>
        <v>Debt</v>
      </c>
      <c r="G879" t="str">
        <f>IFERROR(VLOOKUP(B879,'Scheme Master'!A:G,4,0),"Discontinued")</f>
        <v>LT</v>
      </c>
    </row>
    <row r="880" spans="1:7">
      <c r="A880" s="250" t="s">
        <v>3463</v>
      </c>
      <c r="B880" s="252" t="s">
        <v>2967</v>
      </c>
      <c r="C880" t="s">
        <v>1954</v>
      </c>
      <c r="D880" t="s">
        <v>3543</v>
      </c>
      <c r="F880" t="str">
        <f>IFERROR(VLOOKUP(B880,'Scheme Master'!A:B,2,0),"Discontinued")</f>
        <v>Discontinued</v>
      </c>
      <c r="G880" t="str">
        <f>IFERROR(VLOOKUP(B880,'Scheme Master'!A:G,4,0),"Discontinued")</f>
        <v>Discontinued</v>
      </c>
    </row>
    <row r="881" spans="1:7">
      <c r="A881" s="250" t="s">
        <v>477</v>
      </c>
      <c r="B881" s="252" t="s">
        <v>1940</v>
      </c>
      <c r="C881" t="s">
        <v>1954</v>
      </c>
      <c r="D881" t="s">
        <v>3071</v>
      </c>
      <c r="F881" t="str">
        <f>IFERROR(VLOOKUP(B881,'Scheme Master'!A:B,2,0),"Discontinued")</f>
        <v>Debt</v>
      </c>
      <c r="G881" t="str">
        <f>IFERROR(VLOOKUP(B881,'Scheme Master'!A:G,4,0),"Discontinued")</f>
        <v>HSBC</v>
      </c>
    </row>
    <row r="882" spans="1:7">
      <c r="A882" s="250" t="s">
        <v>362</v>
      </c>
      <c r="B882" s="252" t="s">
        <v>1956</v>
      </c>
      <c r="C882" t="s">
        <v>58</v>
      </c>
      <c r="D882" t="s">
        <v>3543</v>
      </c>
      <c r="F882" t="str">
        <f>IFERROR(VLOOKUP(B882,'Scheme Master'!A:B,2,0),"Discontinued")</f>
        <v>Discontinued</v>
      </c>
      <c r="G882" t="str">
        <f>IFERROR(VLOOKUP(B882,'Scheme Master'!A:G,4,0),"Discontinued")</f>
        <v>Discontinued</v>
      </c>
    </row>
    <row r="883" spans="1:7">
      <c r="A883" s="250" t="s">
        <v>483</v>
      </c>
      <c r="B883" s="252" t="s">
        <v>1940</v>
      </c>
      <c r="C883" t="s">
        <v>67</v>
      </c>
      <c r="D883" t="s">
        <v>3076</v>
      </c>
      <c r="F883" t="str">
        <f>IFERROR(VLOOKUP(B883,'Scheme Master'!A:B,2,0),"Discontinued")</f>
        <v>Debt</v>
      </c>
      <c r="G883" t="str">
        <f>IFERROR(VLOOKUP(B883,'Scheme Master'!A:G,4,0),"Discontinued")</f>
        <v>HSBC</v>
      </c>
    </row>
    <row r="884" spans="1:7">
      <c r="A884" s="250" t="s">
        <v>483</v>
      </c>
      <c r="B884" s="252" t="s">
        <v>1940</v>
      </c>
      <c r="C884" t="s">
        <v>67</v>
      </c>
      <c r="D884" t="s">
        <v>3076</v>
      </c>
      <c r="F884" t="str">
        <f>IFERROR(VLOOKUP(B884,'Scheme Master'!A:B,2,0),"Discontinued")</f>
        <v>Debt</v>
      </c>
      <c r="G884" t="str">
        <f>IFERROR(VLOOKUP(B884,'Scheme Master'!A:G,4,0),"Discontinued")</f>
        <v>HSBC</v>
      </c>
    </row>
    <row r="885" spans="1:7">
      <c r="A885" s="250" t="s">
        <v>474</v>
      </c>
      <c r="B885" s="252" t="s">
        <v>1940</v>
      </c>
      <c r="C885" s="290" t="s">
        <v>1971</v>
      </c>
      <c r="D885" s="290" t="s">
        <v>3077</v>
      </c>
      <c r="F885" t="str">
        <f>IFERROR(VLOOKUP(B885,'Scheme Master'!A:B,2,0),"Discontinued")</f>
        <v>Debt</v>
      </c>
      <c r="G885" t="str">
        <f>IFERROR(VLOOKUP(B885,'Scheme Master'!A:G,4,0),"Discontinued")</f>
        <v>HSBC</v>
      </c>
    </row>
    <row r="886" spans="1:7">
      <c r="A886" s="250" t="s">
        <v>474</v>
      </c>
      <c r="B886" s="252" t="s">
        <v>1940</v>
      </c>
      <c r="C886" s="290" t="s">
        <v>1971</v>
      </c>
      <c r="D886" s="290" t="s">
        <v>3077</v>
      </c>
      <c r="F886" t="str">
        <f>IFERROR(VLOOKUP(B886,'Scheme Master'!A:B,2,0),"Discontinued")</f>
        <v>Debt</v>
      </c>
      <c r="G886" t="str">
        <f>IFERROR(VLOOKUP(B886,'Scheme Master'!A:G,4,0),"Discontinued")</f>
        <v>HSBC</v>
      </c>
    </row>
    <row r="887" spans="1:7">
      <c r="A887" s="53">
        <v>222</v>
      </c>
      <c r="B887" s="252" t="s">
        <v>2966</v>
      </c>
      <c r="C887" t="s">
        <v>67</v>
      </c>
      <c r="D887" t="s">
        <v>3543</v>
      </c>
      <c r="F887" t="str">
        <f>IFERROR(VLOOKUP(B887,'Scheme Master'!A:B,2,0),"Discontinued")</f>
        <v>Discontinued</v>
      </c>
      <c r="G887" t="str">
        <f>IFERROR(VLOOKUP(B887,'Scheme Master'!A:G,4,0),"Discontinued")</f>
        <v>Discontinued</v>
      </c>
    </row>
    <row r="888" spans="1:7">
      <c r="A888" s="250" t="s">
        <v>3469</v>
      </c>
      <c r="B888" s="252" t="s">
        <v>2966</v>
      </c>
      <c r="C888" t="s">
        <v>1954</v>
      </c>
      <c r="D888" t="s">
        <v>3543</v>
      </c>
      <c r="F888" t="str">
        <f>IFERROR(VLOOKUP(B888,'Scheme Master'!A:B,2,0),"Discontinued")</f>
        <v>Discontinued</v>
      </c>
      <c r="G888" t="str">
        <f>IFERROR(VLOOKUP(B888,'Scheme Master'!A:G,4,0),"Discontinued")</f>
        <v>Discontinued</v>
      </c>
    </row>
    <row r="889" spans="1:7">
      <c r="A889" s="250" t="s">
        <v>3463</v>
      </c>
      <c r="B889" s="252" t="s">
        <v>2967</v>
      </c>
      <c r="C889" t="s">
        <v>1954</v>
      </c>
      <c r="D889" t="s">
        <v>3543</v>
      </c>
      <c r="F889" t="str">
        <f>IFERROR(VLOOKUP(B889,'Scheme Master'!A:B,2,0),"Discontinued")</f>
        <v>Discontinued</v>
      </c>
      <c r="G889" t="str">
        <f>IFERROR(VLOOKUP(B889,'Scheme Master'!A:G,4,0),"Discontinued")</f>
        <v>Discontinued</v>
      </c>
    </row>
    <row r="890" spans="1:7">
      <c r="A890" s="250" t="s">
        <v>367</v>
      </c>
      <c r="B890" s="252" t="s">
        <v>1956</v>
      </c>
      <c r="C890" t="s">
        <v>1954</v>
      </c>
      <c r="D890" t="s">
        <v>3543</v>
      </c>
      <c r="F890" t="str">
        <f>IFERROR(VLOOKUP(B890,'Scheme Master'!A:B,2,0),"Discontinued")</f>
        <v>Discontinued</v>
      </c>
      <c r="G890" t="str">
        <f>IFERROR(VLOOKUP(B890,'Scheme Master'!A:G,4,0),"Discontinued")</f>
        <v>Discontinued</v>
      </c>
    </row>
    <row r="891" spans="1:7">
      <c r="A891" s="250" t="s">
        <v>1343</v>
      </c>
      <c r="B891" s="252" t="s">
        <v>1945</v>
      </c>
      <c r="C891" t="s">
        <v>58</v>
      </c>
      <c r="D891" t="s">
        <v>3086</v>
      </c>
      <c r="F891" t="str">
        <f>IFERROR(VLOOKUP(B891,'Scheme Master'!A:B,2,0),"Discontinued")</f>
        <v>Debt</v>
      </c>
      <c r="G891" t="str">
        <f>IFERROR(VLOOKUP(B891,'Scheme Master'!A:G,4,0),"Discontinued")</f>
        <v>HSBC</v>
      </c>
    </row>
    <row r="892" spans="1:7">
      <c r="A892" s="250" t="s">
        <v>1157</v>
      </c>
      <c r="B892" s="252" t="s">
        <v>1953</v>
      </c>
      <c r="C892" t="s">
        <v>58</v>
      </c>
      <c r="D892" t="s">
        <v>3066</v>
      </c>
      <c r="F892" t="str">
        <f>IFERROR(VLOOKUP(B892,'Scheme Master'!A:B,2,0),"Discontinued")</f>
        <v>Debt</v>
      </c>
      <c r="G892" t="str">
        <f>IFERROR(VLOOKUP(B892,'Scheme Master'!A:G,4,0),"Discontinued")</f>
        <v>HSBC</v>
      </c>
    </row>
    <row r="893" spans="1:7">
      <c r="A893" s="250" t="s">
        <v>3468</v>
      </c>
      <c r="B893" s="252" t="s">
        <v>2891</v>
      </c>
      <c r="C893" t="s">
        <v>1954</v>
      </c>
      <c r="D893" t="s">
        <v>3145</v>
      </c>
      <c r="F893" t="str">
        <f>IFERROR(VLOOKUP(B893,'Scheme Master'!A:B,2,0),"Discontinued")</f>
        <v>Debt</v>
      </c>
      <c r="G893" t="str">
        <f>IFERROR(VLOOKUP(B893,'Scheme Master'!A:G,4,0),"Discontinued")</f>
        <v>LT</v>
      </c>
    </row>
    <row r="894" spans="1:7">
      <c r="A894" s="250" t="s">
        <v>3468</v>
      </c>
      <c r="B894" s="252" t="s">
        <v>2891</v>
      </c>
      <c r="C894" t="s">
        <v>1954</v>
      </c>
      <c r="D894" t="s">
        <v>3145</v>
      </c>
      <c r="F894" t="str">
        <f>IFERROR(VLOOKUP(B894,'Scheme Master'!A:B,2,0),"Discontinued")</f>
        <v>Debt</v>
      </c>
      <c r="G894" t="str">
        <f>IFERROR(VLOOKUP(B894,'Scheme Master'!A:G,4,0),"Discontinued")</f>
        <v>LT</v>
      </c>
    </row>
    <row r="895" spans="1:7">
      <c r="A895" s="250" t="s">
        <v>3466</v>
      </c>
      <c r="B895" s="252" t="s">
        <v>2964</v>
      </c>
      <c r="C895" t="s">
        <v>1954</v>
      </c>
      <c r="D895" t="s">
        <v>3543</v>
      </c>
      <c r="F895" t="str">
        <f>IFERROR(VLOOKUP(B895,'Scheme Master'!A:B,2,0),"Discontinued")</f>
        <v>Discontinued</v>
      </c>
      <c r="G895" t="str">
        <f>IFERROR(VLOOKUP(B895,'Scheme Master'!A:G,4,0),"Discontinued")</f>
        <v>Discontinued</v>
      </c>
    </row>
    <row r="896" spans="1:7">
      <c r="A896" s="250" t="s">
        <v>3467</v>
      </c>
      <c r="B896" s="252" t="s">
        <v>2964</v>
      </c>
      <c r="C896" t="s">
        <v>1971</v>
      </c>
      <c r="D896" t="s">
        <v>3543</v>
      </c>
      <c r="F896" t="str">
        <f>IFERROR(VLOOKUP(B896,'Scheme Master'!A:B,2,0),"Discontinued")</f>
        <v>Discontinued</v>
      </c>
      <c r="G896" t="str">
        <f>IFERROR(VLOOKUP(B896,'Scheme Master'!A:G,4,0),"Discontinued")</f>
        <v>Discontinued</v>
      </c>
    </row>
    <row r="897" spans="1:7">
      <c r="A897" s="250" t="s">
        <v>483</v>
      </c>
      <c r="B897" s="252" t="s">
        <v>1940</v>
      </c>
      <c r="C897" t="s">
        <v>67</v>
      </c>
      <c r="D897" t="s">
        <v>3076</v>
      </c>
      <c r="F897" t="str">
        <f>IFERROR(VLOOKUP(B897,'Scheme Master'!A:B,2,0),"Discontinued")</f>
        <v>Debt</v>
      </c>
      <c r="G897" t="str">
        <f>IFERROR(VLOOKUP(B897,'Scheme Master'!A:G,4,0),"Discontinued")</f>
        <v>HSBC</v>
      </c>
    </row>
    <row r="898" spans="1:7">
      <c r="A898" s="250" t="s">
        <v>1157</v>
      </c>
      <c r="B898" s="252" t="s">
        <v>1953</v>
      </c>
      <c r="C898" t="s">
        <v>58</v>
      </c>
      <c r="D898" t="s">
        <v>3066</v>
      </c>
      <c r="F898" t="str">
        <f>IFERROR(VLOOKUP(B898,'Scheme Master'!A:B,2,0),"Discontinued")</f>
        <v>Debt</v>
      </c>
      <c r="G898" t="str">
        <f>IFERROR(VLOOKUP(B898,'Scheme Master'!A:G,4,0),"Discontinued")</f>
        <v>HSBC</v>
      </c>
    </row>
    <row r="899" spans="1:7">
      <c r="A899" s="250" t="s">
        <v>1157</v>
      </c>
      <c r="B899" s="252" t="s">
        <v>1953</v>
      </c>
      <c r="C899" t="s">
        <v>58</v>
      </c>
      <c r="D899" t="s">
        <v>3066</v>
      </c>
      <c r="F899" t="str">
        <f>IFERROR(VLOOKUP(B899,'Scheme Master'!A:B,2,0),"Discontinued")</f>
        <v>Debt</v>
      </c>
      <c r="G899" t="str">
        <f>IFERROR(VLOOKUP(B899,'Scheme Master'!A:G,4,0),"Discontinued")</f>
        <v>HSBC</v>
      </c>
    </row>
    <row r="900" spans="1:7">
      <c r="A900" s="250" t="s">
        <v>1161</v>
      </c>
      <c r="B900" s="252" t="s">
        <v>1953</v>
      </c>
      <c r="C900" t="s">
        <v>1954</v>
      </c>
      <c r="D900" t="s">
        <v>3062</v>
      </c>
      <c r="F900" t="str">
        <f>IFERROR(VLOOKUP(B900,'Scheme Master'!A:B,2,0),"Discontinued")</f>
        <v>Debt</v>
      </c>
      <c r="G900" t="str">
        <f>IFERROR(VLOOKUP(B900,'Scheme Master'!A:G,4,0),"Discontinued")</f>
        <v>HSBC</v>
      </c>
    </row>
    <row r="901" spans="1:7">
      <c r="A901" s="250" t="s">
        <v>477</v>
      </c>
      <c r="B901" s="252" t="s">
        <v>1940</v>
      </c>
      <c r="C901" t="s">
        <v>1954</v>
      </c>
      <c r="D901" t="s">
        <v>3071</v>
      </c>
      <c r="F901" t="str">
        <f>IFERROR(VLOOKUP(B901,'Scheme Master'!A:B,2,0),"Discontinued")</f>
        <v>Debt</v>
      </c>
      <c r="G901" t="str">
        <f>IFERROR(VLOOKUP(B901,'Scheme Master'!A:G,4,0),"Discontinued")</f>
        <v>HSBC</v>
      </c>
    </row>
    <row r="902" spans="1:7">
      <c r="A902" s="250" t="s">
        <v>477</v>
      </c>
      <c r="B902" s="252" t="s">
        <v>1940</v>
      </c>
      <c r="C902" t="s">
        <v>1954</v>
      </c>
      <c r="D902" t="s">
        <v>3071</v>
      </c>
      <c r="F902" t="str">
        <f>IFERROR(VLOOKUP(B902,'Scheme Master'!A:B,2,0),"Discontinued")</f>
        <v>Debt</v>
      </c>
      <c r="G902" t="str">
        <f>IFERROR(VLOOKUP(B902,'Scheme Master'!A:G,4,0),"Discontinued")</f>
        <v>HSBC</v>
      </c>
    </row>
    <row r="903" spans="1:7">
      <c r="A903" s="250" t="s">
        <v>381</v>
      </c>
      <c r="B903" s="252" t="s">
        <v>1956</v>
      </c>
      <c r="C903" t="s">
        <v>1971</v>
      </c>
      <c r="D903" t="s">
        <v>3543</v>
      </c>
      <c r="F903" t="str">
        <f>IFERROR(VLOOKUP(B903,'Scheme Master'!A:B,2,0),"Discontinued")</f>
        <v>Discontinued</v>
      </c>
      <c r="G903" t="str">
        <f>IFERROR(VLOOKUP(B903,'Scheme Master'!A:G,4,0),"Discontinued")</f>
        <v>Discontinued</v>
      </c>
    </row>
    <row r="904" spans="1:7">
      <c r="A904" s="250" t="s">
        <v>362</v>
      </c>
      <c r="B904" s="252" t="s">
        <v>1956</v>
      </c>
      <c r="C904" t="s">
        <v>58</v>
      </c>
      <c r="D904" t="s">
        <v>3543</v>
      </c>
      <c r="F904" t="str">
        <f>IFERROR(VLOOKUP(B904,'Scheme Master'!A:B,2,0),"Discontinued")</f>
        <v>Discontinued</v>
      </c>
      <c r="G904" t="str">
        <f>IFERROR(VLOOKUP(B904,'Scheme Master'!A:G,4,0),"Discontinued")</f>
        <v>Discontinued</v>
      </c>
    </row>
    <row r="905" spans="1:7">
      <c r="A905" s="250" t="s">
        <v>1348</v>
      </c>
      <c r="B905" s="252" t="s">
        <v>1945</v>
      </c>
      <c r="C905" t="s">
        <v>1954</v>
      </c>
      <c r="D905" t="s">
        <v>3082</v>
      </c>
      <c r="F905" t="str">
        <f>IFERROR(VLOOKUP(B905,'Scheme Master'!A:B,2,0),"Discontinued")</f>
        <v>Debt</v>
      </c>
      <c r="G905" t="str">
        <f>IFERROR(VLOOKUP(B905,'Scheme Master'!A:G,4,0),"Discontinued")</f>
        <v>HSBC</v>
      </c>
    </row>
    <row r="906" spans="1:7">
      <c r="A906" s="250" t="s">
        <v>1348</v>
      </c>
      <c r="B906" s="252" t="s">
        <v>1945</v>
      </c>
      <c r="C906" t="s">
        <v>1954</v>
      </c>
      <c r="D906" t="s">
        <v>3082</v>
      </c>
      <c r="F906" t="str">
        <f>IFERROR(VLOOKUP(B906,'Scheme Master'!A:B,2,0),"Discontinued")</f>
        <v>Debt</v>
      </c>
      <c r="G906" t="str">
        <f>IFERROR(VLOOKUP(B906,'Scheme Master'!A:G,4,0),"Discontinued")</f>
        <v>HSBC</v>
      </c>
    </row>
    <row r="907" spans="1:7">
      <c r="A907" s="250" t="s">
        <v>474</v>
      </c>
      <c r="B907" s="252" t="s">
        <v>1940</v>
      </c>
      <c r="C907" s="290" t="s">
        <v>1971</v>
      </c>
      <c r="D907" s="290" t="s">
        <v>3077</v>
      </c>
      <c r="F907" t="str">
        <f>IFERROR(VLOOKUP(B907,'Scheme Master'!A:B,2,0),"Discontinued")</f>
        <v>Debt</v>
      </c>
      <c r="G907" t="str">
        <f>IFERROR(VLOOKUP(B907,'Scheme Master'!A:G,4,0),"Discontinued")</f>
        <v>HSBC</v>
      </c>
    </row>
    <row r="908" spans="1:7">
      <c r="A908" s="250" t="s">
        <v>1157</v>
      </c>
      <c r="B908" s="252" t="s">
        <v>1953</v>
      </c>
      <c r="C908" t="s">
        <v>58</v>
      </c>
      <c r="D908" t="s">
        <v>3066</v>
      </c>
      <c r="F908" t="str">
        <f>IFERROR(VLOOKUP(B908,'Scheme Master'!A:B,2,0),"Discontinued")</f>
        <v>Debt</v>
      </c>
      <c r="G908" t="str">
        <f>IFERROR(VLOOKUP(B908,'Scheme Master'!A:G,4,0),"Discontinued")</f>
        <v>HSBC</v>
      </c>
    </row>
    <row r="909" spans="1:7">
      <c r="A909" s="250" t="s">
        <v>1161</v>
      </c>
      <c r="B909" s="252" t="s">
        <v>1953</v>
      </c>
      <c r="C909" t="s">
        <v>1954</v>
      </c>
      <c r="D909" t="s">
        <v>3062</v>
      </c>
      <c r="F909" t="str">
        <f>IFERROR(VLOOKUP(B909,'Scheme Master'!A:B,2,0),"Discontinued")</f>
        <v>Debt</v>
      </c>
      <c r="G909" t="str">
        <f>IFERROR(VLOOKUP(B909,'Scheme Master'!A:G,4,0),"Discontinued")</f>
        <v>HSBC</v>
      </c>
    </row>
    <row r="910" spans="1:7">
      <c r="A910" s="250" t="s">
        <v>3465</v>
      </c>
      <c r="B910" s="252" t="s">
        <v>2891</v>
      </c>
      <c r="C910" s="219" t="s">
        <v>58</v>
      </c>
      <c r="D910" t="s">
        <v>3149</v>
      </c>
      <c r="F910" t="str">
        <f>IFERROR(VLOOKUP(B910,'Scheme Master'!A:B,2,0),"Discontinued")</f>
        <v>Debt</v>
      </c>
      <c r="G910" t="str">
        <f>IFERROR(VLOOKUP(B910,'Scheme Master'!A:G,4,0),"Discontinued")</f>
        <v>LT</v>
      </c>
    </row>
    <row r="911" spans="1:7">
      <c r="A911" s="250" t="s">
        <v>3466</v>
      </c>
      <c r="B911" s="252" t="s">
        <v>2964</v>
      </c>
      <c r="C911" t="s">
        <v>1954</v>
      </c>
      <c r="D911" t="s">
        <v>3543</v>
      </c>
      <c r="F911" t="str">
        <f>IFERROR(VLOOKUP(B911,'Scheme Master'!A:B,2,0),"Discontinued")</f>
        <v>Discontinued</v>
      </c>
      <c r="G911" t="str">
        <f>IFERROR(VLOOKUP(B911,'Scheme Master'!A:G,4,0),"Discontinued")</f>
        <v>Discontinued</v>
      </c>
    </row>
    <row r="912" spans="1:7">
      <c r="A912" s="250" t="s">
        <v>477</v>
      </c>
      <c r="B912" s="252" t="s">
        <v>1940</v>
      </c>
      <c r="C912" t="s">
        <v>1954</v>
      </c>
      <c r="D912" t="s">
        <v>3071</v>
      </c>
      <c r="F912" t="str">
        <f>IFERROR(VLOOKUP(B912,'Scheme Master'!A:B,2,0),"Discontinued")</f>
        <v>Debt</v>
      </c>
      <c r="G912" t="str">
        <f>IFERROR(VLOOKUP(B912,'Scheme Master'!A:G,4,0),"Discontinued")</f>
        <v>HSBC</v>
      </c>
    </row>
    <row r="913" spans="1:7">
      <c r="A913" s="250" t="s">
        <v>477</v>
      </c>
      <c r="B913" s="252" t="s">
        <v>1940</v>
      </c>
      <c r="C913" t="s">
        <v>1954</v>
      </c>
      <c r="D913" t="s">
        <v>3071</v>
      </c>
      <c r="F913" t="str">
        <f>IFERROR(VLOOKUP(B913,'Scheme Master'!A:B,2,0),"Discontinued")</f>
        <v>Debt</v>
      </c>
      <c r="G913" t="str">
        <f>IFERROR(VLOOKUP(B913,'Scheme Master'!A:G,4,0),"Discontinued")</f>
        <v>HSBC</v>
      </c>
    </row>
    <row r="914" spans="1:7">
      <c r="A914" s="250" t="s">
        <v>483</v>
      </c>
      <c r="B914" s="252" t="s">
        <v>1940</v>
      </c>
      <c r="C914" t="s">
        <v>67</v>
      </c>
      <c r="D914" t="s">
        <v>3076</v>
      </c>
      <c r="F914" t="str">
        <f>IFERROR(VLOOKUP(B914,'Scheme Master'!A:B,2,0),"Discontinued")</f>
        <v>Debt</v>
      </c>
      <c r="G914" t="str">
        <f>IFERROR(VLOOKUP(B914,'Scheme Master'!A:G,4,0),"Discontinued")</f>
        <v>HSBC</v>
      </c>
    </row>
    <row r="915" spans="1:7">
      <c r="A915" s="250" t="s">
        <v>1348</v>
      </c>
      <c r="B915" s="252" t="s">
        <v>1945</v>
      </c>
      <c r="C915" t="s">
        <v>1954</v>
      </c>
      <c r="D915" t="s">
        <v>3082</v>
      </c>
      <c r="F915" t="str">
        <f>IFERROR(VLOOKUP(B915,'Scheme Master'!A:B,2,0),"Discontinued")</f>
        <v>Debt</v>
      </c>
      <c r="G915" t="str">
        <f>IFERROR(VLOOKUP(B915,'Scheme Master'!A:G,4,0),"Discontinued")</f>
        <v>HSBC</v>
      </c>
    </row>
    <row r="916" spans="1:7">
      <c r="A916" s="250" t="s">
        <v>1343</v>
      </c>
      <c r="B916" s="252" t="s">
        <v>1945</v>
      </c>
      <c r="C916" t="s">
        <v>58</v>
      </c>
      <c r="D916" t="s">
        <v>3086</v>
      </c>
      <c r="F916" t="str">
        <f>IFERROR(VLOOKUP(B916,'Scheme Master'!A:B,2,0),"Discontinued")</f>
        <v>Debt</v>
      </c>
      <c r="G916" t="str">
        <f>IFERROR(VLOOKUP(B916,'Scheme Master'!A:G,4,0),"Discontinued")</f>
        <v>HSBC</v>
      </c>
    </row>
    <row r="917" spans="1:7">
      <c r="A917" s="250" t="s">
        <v>474</v>
      </c>
      <c r="B917" s="252" t="s">
        <v>1940</v>
      </c>
      <c r="C917" s="290" t="s">
        <v>1971</v>
      </c>
      <c r="D917" s="290" t="s">
        <v>3077</v>
      </c>
      <c r="F917" t="str">
        <f>IFERROR(VLOOKUP(B917,'Scheme Master'!A:B,2,0),"Discontinued")</f>
        <v>Debt</v>
      </c>
      <c r="G917" t="str">
        <f>IFERROR(VLOOKUP(B917,'Scheme Master'!A:G,4,0),"Discontinued")</f>
        <v>HSBC</v>
      </c>
    </row>
    <row r="918" spans="1:7">
      <c r="A918" s="250" t="s">
        <v>1161</v>
      </c>
      <c r="B918" s="252" t="s">
        <v>1953</v>
      </c>
      <c r="C918" t="s">
        <v>1954</v>
      </c>
      <c r="D918" t="s">
        <v>3062</v>
      </c>
      <c r="F918" t="str">
        <f>IFERROR(VLOOKUP(B918,'Scheme Master'!A:B,2,0),"Discontinued")</f>
        <v>Debt</v>
      </c>
      <c r="G918" t="str">
        <f>IFERROR(VLOOKUP(B918,'Scheme Master'!A:G,4,0),"Discontinued")</f>
        <v>HSBC</v>
      </c>
    </row>
    <row r="919" spans="1:7">
      <c r="A919" s="250" t="s">
        <v>3468</v>
      </c>
      <c r="B919" s="252" t="s">
        <v>2891</v>
      </c>
      <c r="C919" t="s">
        <v>1954</v>
      </c>
      <c r="D919" t="s">
        <v>3145</v>
      </c>
      <c r="F919" t="str">
        <f>IFERROR(VLOOKUP(B919,'Scheme Master'!A:B,2,0),"Discontinued")</f>
        <v>Debt</v>
      </c>
      <c r="G919" t="str">
        <f>IFERROR(VLOOKUP(B919,'Scheme Master'!A:G,4,0),"Discontinued")</f>
        <v>LT</v>
      </c>
    </row>
    <row r="920" spans="1:7">
      <c r="A920" s="250" t="s">
        <v>483</v>
      </c>
      <c r="B920" s="252" t="s">
        <v>1940</v>
      </c>
      <c r="C920" t="s">
        <v>67</v>
      </c>
      <c r="D920" t="s">
        <v>3076</v>
      </c>
      <c r="F920" t="str">
        <f>IFERROR(VLOOKUP(B920,'Scheme Master'!A:B,2,0),"Discontinued")</f>
        <v>Debt</v>
      </c>
      <c r="G920" t="str">
        <f>IFERROR(VLOOKUP(B920,'Scheme Master'!A:G,4,0),"Discontinued")</f>
        <v>HSBC</v>
      </c>
    </row>
    <row r="921" spans="1:7">
      <c r="A921" s="250" t="s">
        <v>483</v>
      </c>
      <c r="B921" s="252" t="s">
        <v>1940</v>
      </c>
      <c r="C921" t="s">
        <v>67</v>
      </c>
      <c r="D921" t="s">
        <v>3076</v>
      </c>
      <c r="F921" t="str">
        <f>IFERROR(VLOOKUP(B921,'Scheme Master'!A:B,2,0),"Discontinued")</f>
        <v>Debt</v>
      </c>
      <c r="G921" t="str">
        <f>IFERROR(VLOOKUP(B921,'Scheme Master'!A:G,4,0),"Discontinued")</f>
        <v>HSBC</v>
      </c>
    </row>
    <row r="922" spans="1:7">
      <c r="A922" s="250" t="s">
        <v>1348</v>
      </c>
      <c r="B922" s="252" t="s">
        <v>1945</v>
      </c>
      <c r="C922" t="s">
        <v>1954</v>
      </c>
      <c r="D922" t="s">
        <v>3082</v>
      </c>
      <c r="F922" t="str">
        <f>IFERROR(VLOOKUP(B922,'Scheme Master'!A:B,2,0),"Discontinued")</f>
        <v>Debt</v>
      </c>
      <c r="G922" t="str">
        <f>IFERROR(VLOOKUP(B922,'Scheme Master'!A:G,4,0),"Discontinued")</f>
        <v>HSBC</v>
      </c>
    </row>
    <row r="923" spans="1:7">
      <c r="A923" s="250" t="s">
        <v>1348</v>
      </c>
      <c r="B923" s="252" t="s">
        <v>1945</v>
      </c>
      <c r="C923" t="s">
        <v>1954</v>
      </c>
      <c r="D923" t="s">
        <v>3082</v>
      </c>
      <c r="F923" t="str">
        <f>IFERROR(VLOOKUP(B923,'Scheme Master'!A:B,2,0),"Discontinued")</f>
        <v>Debt</v>
      </c>
      <c r="G923" t="str">
        <f>IFERROR(VLOOKUP(B923,'Scheme Master'!A:G,4,0),"Discontinued")</f>
        <v>HSBC</v>
      </c>
    </row>
    <row r="924" spans="1:7">
      <c r="A924" s="53">
        <v>125</v>
      </c>
      <c r="B924" s="252" t="s">
        <v>2899</v>
      </c>
      <c r="C924" s="219" t="s">
        <v>58</v>
      </c>
      <c r="D924" t="s">
        <v>3100</v>
      </c>
      <c r="F924" t="str">
        <f>IFERROR(VLOOKUP(B924,'Scheme Master'!A:B,2,0),"Discontinued")</f>
        <v>Debt</v>
      </c>
      <c r="G924" t="str">
        <f>IFERROR(VLOOKUP(B924,'Scheme Master'!A:G,4,0),"Discontinued")</f>
        <v>LT</v>
      </c>
    </row>
    <row r="925" spans="1:7">
      <c r="A925" s="250" t="s">
        <v>3469</v>
      </c>
      <c r="B925" s="252" t="s">
        <v>2966</v>
      </c>
      <c r="C925" t="s">
        <v>1954</v>
      </c>
      <c r="D925" t="s">
        <v>3543</v>
      </c>
      <c r="F925" t="str">
        <f>IFERROR(VLOOKUP(B925,'Scheme Master'!A:B,2,0),"Discontinued")</f>
        <v>Discontinued</v>
      </c>
      <c r="G925" t="str">
        <f>IFERROR(VLOOKUP(B925,'Scheme Master'!A:G,4,0),"Discontinued")</f>
        <v>Discontinued</v>
      </c>
    </row>
    <row r="926" spans="1:7">
      <c r="A926" s="250" t="s">
        <v>483</v>
      </c>
      <c r="B926" s="252" t="s">
        <v>1940</v>
      </c>
      <c r="C926" t="s">
        <v>67</v>
      </c>
      <c r="D926" t="s">
        <v>3076</v>
      </c>
      <c r="F926" t="str">
        <f>IFERROR(VLOOKUP(B926,'Scheme Master'!A:B,2,0),"Discontinued")</f>
        <v>Debt</v>
      </c>
      <c r="G926" t="str">
        <f>IFERROR(VLOOKUP(B926,'Scheme Master'!A:G,4,0),"Discontinued")</f>
        <v>HSBC</v>
      </c>
    </row>
    <row r="927" spans="1:7">
      <c r="A927" s="250" t="s">
        <v>1348</v>
      </c>
      <c r="B927" s="252" t="s">
        <v>1945</v>
      </c>
      <c r="C927" t="s">
        <v>1954</v>
      </c>
      <c r="D927" t="s">
        <v>3082</v>
      </c>
      <c r="F927" t="str">
        <f>IFERROR(VLOOKUP(B927,'Scheme Master'!A:B,2,0),"Discontinued")</f>
        <v>Debt</v>
      </c>
      <c r="G927" t="str">
        <f>IFERROR(VLOOKUP(B927,'Scheme Master'!A:G,4,0),"Discontinued")</f>
        <v>HSBC</v>
      </c>
    </row>
    <row r="928" spans="1:7">
      <c r="A928" s="250" t="s">
        <v>1157</v>
      </c>
      <c r="B928" s="252" t="s">
        <v>1953</v>
      </c>
      <c r="C928" t="s">
        <v>58</v>
      </c>
      <c r="D928" t="s">
        <v>3066</v>
      </c>
      <c r="F928" t="str">
        <f>IFERROR(VLOOKUP(B928,'Scheme Master'!A:B,2,0),"Discontinued")</f>
        <v>Debt</v>
      </c>
      <c r="G928" t="str">
        <f>IFERROR(VLOOKUP(B928,'Scheme Master'!A:G,4,0),"Discontinued")</f>
        <v>HSBC</v>
      </c>
    </row>
    <row r="929" spans="1:7">
      <c r="A929" s="250" t="s">
        <v>1161</v>
      </c>
      <c r="B929" s="252" t="s">
        <v>1953</v>
      </c>
      <c r="C929" t="s">
        <v>1954</v>
      </c>
      <c r="D929" t="s">
        <v>3062</v>
      </c>
      <c r="F929" t="str">
        <f>IFERROR(VLOOKUP(B929,'Scheme Master'!A:B,2,0),"Discontinued")</f>
        <v>Debt</v>
      </c>
      <c r="G929" t="str">
        <f>IFERROR(VLOOKUP(B929,'Scheme Master'!A:G,4,0),"Discontinued")</f>
        <v>HSBC</v>
      </c>
    </row>
    <row r="930" spans="1:7">
      <c r="A930" s="53">
        <v>222</v>
      </c>
      <c r="B930" s="252" t="s">
        <v>2966</v>
      </c>
      <c r="C930" t="s">
        <v>67</v>
      </c>
      <c r="D930" t="s">
        <v>3543</v>
      </c>
      <c r="F930" t="str">
        <f>IFERROR(VLOOKUP(B930,'Scheme Master'!A:B,2,0),"Discontinued")</f>
        <v>Discontinued</v>
      </c>
      <c r="G930" t="str">
        <f>IFERROR(VLOOKUP(B930,'Scheme Master'!A:G,4,0),"Discontinued")</f>
        <v>Discontinued</v>
      </c>
    </row>
    <row r="931" spans="1:7">
      <c r="A931" s="250" t="s">
        <v>3468</v>
      </c>
      <c r="B931" s="252" t="s">
        <v>2891</v>
      </c>
      <c r="C931" t="s">
        <v>1954</v>
      </c>
      <c r="D931" t="s">
        <v>3145</v>
      </c>
      <c r="F931" t="str">
        <f>IFERROR(VLOOKUP(B931,'Scheme Master'!A:B,2,0),"Discontinued")</f>
        <v>Debt</v>
      </c>
      <c r="G931" t="str">
        <f>IFERROR(VLOOKUP(B931,'Scheme Master'!A:G,4,0),"Discontinued")</f>
        <v>LT</v>
      </c>
    </row>
    <row r="932" spans="1:7">
      <c r="A932" s="250" t="s">
        <v>3462</v>
      </c>
      <c r="B932" s="252" t="s">
        <v>2899</v>
      </c>
      <c r="C932" t="s">
        <v>1954</v>
      </c>
      <c r="D932" t="s">
        <v>3096</v>
      </c>
      <c r="F932" t="str">
        <f>IFERROR(VLOOKUP(B932,'Scheme Master'!A:B,2,0),"Discontinued")</f>
        <v>Debt</v>
      </c>
      <c r="G932" t="str">
        <f>IFERROR(VLOOKUP(B932,'Scheme Master'!A:G,4,0),"Discontinued")</f>
        <v>LT</v>
      </c>
    </row>
    <row r="933" spans="1:7">
      <c r="A933" s="250" t="s">
        <v>381</v>
      </c>
      <c r="B933" s="252" t="s">
        <v>1956</v>
      </c>
      <c r="C933" t="s">
        <v>1971</v>
      </c>
      <c r="D933" t="s">
        <v>3543</v>
      </c>
      <c r="F933" t="str">
        <f>IFERROR(VLOOKUP(B933,'Scheme Master'!A:B,2,0),"Discontinued")</f>
        <v>Discontinued</v>
      </c>
      <c r="G933" t="str">
        <f>IFERROR(VLOOKUP(B933,'Scheme Master'!A:G,4,0),"Discontinued")</f>
        <v>Discontinued</v>
      </c>
    </row>
    <row r="934" spans="1:7">
      <c r="A934" s="250" t="s">
        <v>483</v>
      </c>
      <c r="B934" s="252" t="s">
        <v>1940</v>
      </c>
      <c r="C934" t="s">
        <v>67</v>
      </c>
      <c r="D934" t="s">
        <v>3076</v>
      </c>
      <c r="F934" t="str">
        <f>IFERROR(VLOOKUP(B934,'Scheme Master'!A:B,2,0),"Discontinued")</f>
        <v>Debt</v>
      </c>
      <c r="G934" t="str">
        <f>IFERROR(VLOOKUP(B934,'Scheme Master'!A:G,4,0),"Discontinued")</f>
        <v>HSBC</v>
      </c>
    </row>
    <row r="935" spans="1:7">
      <c r="A935" s="250" t="s">
        <v>1348</v>
      </c>
      <c r="B935" s="252" t="s">
        <v>1945</v>
      </c>
      <c r="C935" t="s">
        <v>1954</v>
      </c>
      <c r="D935" t="s">
        <v>3082</v>
      </c>
      <c r="F935" t="str">
        <f>IFERROR(VLOOKUP(B935,'Scheme Master'!A:B,2,0),"Discontinued")</f>
        <v>Debt</v>
      </c>
      <c r="G935" t="str">
        <f>IFERROR(VLOOKUP(B935,'Scheme Master'!A:G,4,0),"Discontinued")</f>
        <v>HSBC</v>
      </c>
    </row>
    <row r="936" spans="1:7">
      <c r="A936" s="250" t="s">
        <v>1157</v>
      </c>
      <c r="B936" s="252" t="s">
        <v>1953</v>
      </c>
      <c r="C936" t="s">
        <v>58</v>
      </c>
      <c r="D936" t="s">
        <v>3066</v>
      </c>
      <c r="F936" t="str">
        <f>IFERROR(VLOOKUP(B936,'Scheme Master'!A:B,2,0),"Discontinued")</f>
        <v>Debt</v>
      </c>
      <c r="G936" t="str">
        <f>IFERROR(VLOOKUP(B936,'Scheme Master'!A:G,4,0),"Discontinued")</f>
        <v>HSBC</v>
      </c>
    </row>
    <row r="937" spans="1:7">
      <c r="A937" s="250" t="s">
        <v>1161</v>
      </c>
      <c r="B937" s="252" t="s">
        <v>1953</v>
      </c>
      <c r="C937" t="s">
        <v>1954</v>
      </c>
      <c r="D937" t="s">
        <v>3062</v>
      </c>
      <c r="F937" t="str">
        <f>IFERROR(VLOOKUP(B937,'Scheme Master'!A:B,2,0),"Discontinued")</f>
        <v>Debt</v>
      </c>
      <c r="G937" t="str">
        <f>IFERROR(VLOOKUP(B937,'Scheme Master'!A:G,4,0),"Discontinued")</f>
        <v>HSBC</v>
      </c>
    </row>
    <row r="938" spans="1:7">
      <c r="A938" s="250" t="s">
        <v>1161</v>
      </c>
      <c r="B938" s="252" t="s">
        <v>1953</v>
      </c>
      <c r="C938" t="s">
        <v>1954</v>
      </c>
      <c r="D938" t="s">
        <v>3062</v>
      </c>
      <c r="F938" t="str">
        <f>IFERROR(VLOOKUP(B938,'Scheme Master'!A:B,2,0),"Discontinued")</f>
        <v>Debt</v>
      </c>
      <c r="G938" t="str">
        <f>IFERROR(VLOOKUP(B938,'Scheme Master'!A:G,4,0),"Discontinued")</f>
        <v>HSBC</v>
      </c>
    </row>
    <row r="939" spans="1:7">
      <c r="A939" s="53">
        <v>125</v>
      </c>
      <c r="B939" s="252" t="s">
        <v>2899</v>
      </c>
      <c r="C939" s="219" t="s">
        <v>58</v>
      </c>
      <c r="D939" t="s">
        <v>3100</v>
      </c>
      <c r="F939" t="str">
        <f>IFERROR(VLOOKUP(B939,'Scheme Master'!A:B,2,0),"Discontinued")</f>
        <v>Debt</v>
      </c>
      <c r="G939" t="str">
        <f>IFERROR(VLOOKUP(B939,'Scheme Master'!A:G,4,0),"Discontinued")</f>
        <v>LT</v>
      </c>
    </row>
    <row r="940" spans="1:7">
      <c r="A940" s="250" t="s">
        <v>3462</v>
      </c>
      <c r="B940" s="252" t="s">
        <v>2899</v>
      </c>
      <c r="C940" t="s">
        <v>1954</v>
      </c>
      <c r="D940" t="s">
        <v>3096</v>
      </c>
      <c r="F940" t="str">
        <f>IFERROR(VLOOKUP(B940,'Scheme Master'!A:B,2,0),"Discontinued")</f>
        <v>Debt</v>
      </c>
      <c r="G940" t="str">
        <f>IFERROR(VLOOKUP(B940,'Scheme Master'!A:G,4,0),"Discontinued")</f>
        <v>LT</v>
      </c>
    </row>
    <row r="941" spans="1:7">
      <c r="A941" s="250" t="s">
        <v>367</v>
      </c>
      <c r="B941" s="252" t="s">
        <v>1956</v>
      </c>
      <c r="C941" t="s">
        <v>1954</v>
      </c>
      <c r="D941" t="s">
        <v>3543</v>
      </c>
      <c r="F941" t="str">
        <f>IFERROR(VLOOKUP(B941,'Scheme Master'!A:B,2,0),"Discontinued")</f>
        <v>Discontinued</v>
      </c>
      <c r="G941" t="str">
        <f>IFERROR(VLOOKUP(B941,'Scheme Master'!A:G,4,0),"Discontinued")</f>
        <v>Discontinued</v>
      </c>
    </row>
    <row r="942" spans="1:7">
      <c r="A942" s="250" t="s">
        <v>474</v>
      </c>
      <c r="B942" s="252" t="s">
        <v>1940</v>
      </c>
      <c r="C942" s="290" t="s">
        <v>1971</v>
      </c>
      <c r="D942" s="290" t="s">
        <v>3077</v>
      </c>
      <c r="F942" t="str">
        <f>IFERROR(VLOOKUP(B942,'Scheme Master'!A:B,2,0),"Discontinued")</f>
        <v>Debt</v>
      </c>
      <c r="G942" t="str">
        <f>IFERROR(VLOOKUP(B942,'Scheme Master'!A:G,4,0),"Discontinued")</f>
        <v>HSBC</v>
      </c>
    </row>
    <row r="943" spans="1:7">
      <c r="A943" s="250" t="s">
        <v>474</v>
      </c>
      <c r="B943" s="252" t="s">
        <v>1940</v>
      </c>
      <c r="C943" s="290" t="s">
        <v>1971</v>
      </c>
      <c r="D943" s="290" t="s">
        <v>3077</v>
      </c>
      <c r="F943" t="str">
        <f>IFERROR(VLOOKUP(B943,'Scheme Master'!A:B,2,0),"Discontinued")</f>
        <v>Debt</v>
      </c>
      <c r="G943" t="str">
        <f>IFERROR(VLOOKUP(B943,'Scheme Master'!A:G,4,0),"Discontinued")</f>
        <v>HSBC</v>
      </c>
    </row>
    <row r="944" spans="1:7">
      <c r="A944" s="250" t="s">
        <v>474</v>
      </c>
      <c r="B944" s="252" t="s">
        <v>1940</v>
      </c>
      <c r="C944" s="290" t="s">
        <v>1971</v>
      </c>
      <c r="D944" s="290" t="s">
        <v>3077</v>
      </c>
      <c r="F944" t="str">
        <f>IFERROR(VLOOKUP(B944,'Scheme Master'!A:B,2,0),"Discontinued")</f>
        <v>Debt</v>
      </c>
      <c r="G944" t="str">
        <f>IFERROR(VLOOKUP(B944,'Scheme Master'!A:G,4,0),"Discontinued")</f>
        <v>HSBC</v>
      </c>
    </row>
    <row r="945" spans="1:7">
      <c r="A945" s="250" t="s">
        <v>1161</v>
      </c>
      <c r="B945" s="252" t="s">
        <v>1953</v>
      </c>
      <c r="C945" t="s">
        <v>1954</v>
      </c>
      <c r="D945" t="s">
        <v>3062</v>
      </c>
      <c r="F945" t="str">
        <f>IFERROR(VLOOKUP(B945,'Scheme Master'!A:B,2,0),"Discontinued")</f>
        <v>Debt</v>
      </c>
      <c r="G945" t="str">
        <f>IFERROR(VLOOKUP(B945,'Scheme Master'!A:G,4,0),"Discontinued")</f>
        <v>HSBC</v>
      </c>
    </row>
    <row r="946" spans="1:7">
      <c r="A946" s="53">
        <v>125</v>
      </c>
      <c r="B946" s="252" t="s">
        <v>2899</v>
      </c>
      <c r="C946" s="219" t="s">
        <v>58</v>
      </c>
      <c r="D946" t="s">
        <v>3100</v>
      </c>
      <c r="F946" t="str">
        <f>IFERROR(VLOOKUP(B946,'Scheme Master'!A:B,2,0),"Discontinued")</f>
        <v>Debt</v>
      </c>
      <c r="G946" t="str">
        <f>IFERROR(VLOOKUP(B946,'Scheme Master'!A:G,4,0),"Discontinued")</f>
        <v>LT</v>
      </c>
    </row>
    <row r="947" spans="1:7">
      <c r="A947" s="53">
        <v>125</v>
      </c>
      <c r="B947" s="252" t="s">
        <v>2899</v>
      </c>
      <c r="C947" s="219" t="s">
        <v>58</v>
      </c>
      <c r="D947" t="s">
        <v>3100</v>
      </c>
      <c r="F947" t="str">
        <f>IFERROR(VLOOKUP(B947,'Scheme Master'!A:B,2,0),"Discontinued")</f>
        <v>Debt</v>
      </c>
      <c r="G947" t="str">
        <f>IFERROR(VLOOKUP(B947,'Scheme Master'!A:G,4,0),"Discontinued")</f>
        <v>LT</v>
      </c>
    </row>
    <row r="948" spans="1:7">
      <c r="A948" s="250" t="s">
        <v>3468</v>
      </c>
      <c r="B948" s="252" t="s">
        <v>2891</v>
      </c>
      <c r="C948" t="s">
        <v>1954</v>
      </c>
      <c r="D948" t="s">
        <v>3145</v>
      </c>
      <c r="F948" t="str">
        <f>IFERROR(VLOOKUP(B948,'Scheme Master'!A:B,2,0),"Discontinued")</f>
        <v>Debt</v>
      </c>
      <c r="G948" t="str">
        <f>IFERROR(VLOOKUP(B948,'Scheme Master'!A:G,4,0),"Discontinued")</f>
        <v>LT</v>
      </c>
    </row>
    <row r="949" spans="1:7">
      <c r="A949" s="250" t="s">
        <v>3466</v>
      </c>
      <c r="B949" s="252" t="s">
        <v>2964</v>
      </c>
      <c r="C949" t="s">
        <v>1954</v>
      </c>
      <c r="D949" t="s">
        <v>3543</v>
      </c>
      <c r="F949" t="str">
        <f>IFERROR(VLOOKUP(B949,'Scheme Master'!A:B,2,0),"Discontinued")</f>
        <v>Discontinued</v>
      </c>
      <c r="G949" t="str">
        <f>IFERROR(VLOOKUP(B949,'Scheme Master'!A:G,4,0),"Discontinued")</f>
        <v>Discontinued</v>
      </c>
    </row>
    <row r="950" spans="1:7">
      <c r="A950" s="250" t="s">
        <v>477</v>
      </c>
      <c r="B950" s="252" t="s">
        <v>1940</v>
      </c>
      <c r="C950" t="s">
        <v>1954</v>
      </c>
      <c r="D950" t="s">
        <v>3071</v>
      </c>
      <c r="F950" t="str">
        <f>IFERROR(VLOOKUP(B950,'Scheme Master'!A:B,2,0),"Discontinued")</f>
        <v>Debt</v>
      </c>
      <c r="G950" t="str">
        <f>IFERROR(VLOOKUP(B950,'Scheme Master'!A:G,4,0),"Discontinued")</f>
        <v>HSBC</v>
      </c>
    </row>
    <row r="951" spans="1:7">
      <c r="A951" s="250" t="s">
        <v>477</v>
      </c>
      <c r="B951" s="252" t="s">
        <v>1940</v>
      </c>
      <c r="C951" t="s">
        <v>1954</v>
      </c>
      <c r="D951" t="s">
        <v>3071</v>
      </c>
      <c r="F951" t="str">
        <f>IFERROR(VLOOKUP(B951,'Scheme Master'!A:B,2,0),"Discontinued")</f>
        <v>Debt</v>
      </c>
      <c r="G951" t="str">
        <f>IFERROR(VLOOKUP(B951,'Scheme Master'!A:G,4,0),"Discontinued")</f>
        <v>HSBC</v>
      </c>
    </row>
    <row r="952" spans="1:7">
      <c r="A952" s="250" t="s">
        <v>1343</v>
      </c>
      <c r="B952" s="252" t="s">
        <v>1945</v>
      </c>
      <c r="C952" t="s">
        <v>58</v>
      </c>
      <c r="D952" t="s">
        <v>3086</v>
      </c>
      <c r="F952" t="str">
        <f>IFERROR(VLOOKUP(B952,'Scheme Master'!A:B,2,0),"Discontinued")</f>
        <v>Debt</v>
      </c>
      <c r="G952" t="str">
        <f>IFERROR(VLOOKUP(B952,'Scheme Master'!A:G,4,0),"Discontinued")</f>
        <v>HSBC</v>
      </c>
    </row>
    <row r="953" spans="1:7">
      <c r="A953" s="250" t="s">
        <v>1157</v>
      </c>
      <c r="B953" s="252" t="s">
        <v>1953</v>
      </c>
      <c r="C953" t="s">
        <v>58</v>
      </c>
      <c r="D953" t="s">
        <v>3066</v>
      </c>
      <c r="F953" t="str">
        <f>IFERROR(VLOOKUP(B953,'Scheme Master'!A:B,2,0),"Discontinued")</f>
        <v>Debt</v>
      </c>
      <c r="G953" t="str">
        <f>IFERROR(VLOOKUP(B953,'Scheme Master'!A:G,4,0),"Discontinued")</f>
        <v>HSBC</v>
      </c>
    </row>
    <row r="954" spans="1:7">
      <c r="A954" s="250" t="s">
        <v>483</v>
      </c>
      <c r="B954" s="252" t="s">
        <v>1940</v>
      </c>
      <c r="C954" t="s">
        <v>67</v>
      </c>
      <c r="D954" t="s">
        <v>3076</v>
      </c>
      <c r="F954" t="str">
        <f>IFERROR(VLOOKUP(B954,'Scheme Master'!A:B,2,0),"Discontinued")</f>
        <v>Debt</v>
      </c>
      <c r="G954" t="str">
        <f>IFERROR(VLOOKUP(B954,'Scheme Master'!A:G,4,0),"Discontinued")</f>
        <v>HSBC</v>
      </c>
    </row>
    <row r="955" spans="1:7">
      <c r="A955" s="250" t="s">
        <v>483</v>
      </c>
      <c r="B955" s="252" t="s">
        <v>1940</v>
      </c>
      <c r="C955" t="s">
        <v>67</v>
      </c>
      <c r="D955" t="s">
        <v>3076</v>
      </c>
      <c r="F955" t="str">
        <f>IFERROR(VLOOKUP(B955,'Scheme Master'!A:B,2,0),"Discontinued")</f>
        <v>Debt</v>
      </c>
      <c r="G955" t="str">
        <f>IFERROR(VLOOKUP(B955,'Scheme Master'!A:G,4,0),"Discontinued")</f>
        <v>HSBC</v>
      </c>
    </row>
    <row r="956" spans="1:7">
      <c r="A956" s="250" t="s">
        <v>1348</v>
      </c>
      <c r="B956" s="252" t="s">
        <v>1945</v>
      </c>
      <c r="C956" t="s">
        <v>1954</v>
      </c>
      <c r="D956" t="s">
        <v>3082</v>
      </c>
      <c r="F956" t="str">
        <f>IFERROR(VLOOKUP(B956,'Scheme Master'!A:B,2,0),"Discontinued")</f>
        <v>Debt</v>
      </c>
      <c r="G956" t="str">
        <f>IFERROR(VLOOKUP(B956,'Scheme Master'!A:G,4,0),"Discontinued")</f>
        <v>HSBC</v>
      </c>
    </row>
    <row r="957" spans="1:7">
      <c r="A957" s="250" t="s">
        <v>1348</v>
      </c>
      <c r="B957" s="252" t="s">
        <v>1945</v>
      </c>
      <c r="C957" t="s">
        <v>1954</v>
      </c>
      <c r="D957" t="s">
        <v>3082</v>
      </c>
      <c r="F957" t="str">
        <f>IFERROR(VLOOKUP(B957,'Scheme Master'!A:B,2,0),"Discontinued")</f>
        <v>Debt</v>
      </c>
      <c r="G957" t="str">
        <f>IFERROR(VLOOKUP(B957,'Scheme Master'!A:G,4,0),"Discontinued")</f>
        <v>HSBC</v>
      </c>
    </row>
    <row r="958" spans="1:7">
      <c r="A958" s="53">
        <v>125</v>
      </c>
      <c r="B958" s="252" t="s">
        <v>2899</v>
      </c>
      <c r="C958" s="219" t="s">
        <v>58</v>
      </c>
      <c r="D958" t="s">
        <v>3100</v>
      </c>
      <c r="F958" t="str">
        <f>IFERROR(VLOOKUP(B958,'Scheme Master'!A:B,2,0),"Discontinued")</f>
        <v>Debt</v>
      </c>
      <c r="G958" t="str">
        <f>IFERROR(VLOOKUP(B958,'Scheme Master'!A:G,4,0),"Discontinued")</f>
        <v>LT</v>
      </c>
    </row>
    <row r="959" spans="1:7">
      <c r="A959" s="250" t="s">
        <v>367</v>
      </c>
      <c r="B959" s="252" t="s">
        <v>1956</v>
      </c>
      <c r="C959" t="s">
        <v>1954</v>
      </c>
      <c r="D959" t="s">
        <v>3543</v>
      </c>
      <c r="F959" t="str">
        <f>IFERROR(VLOOKUP(B959,'Scheme Master'!A:B,2,0),"Discontinued")</f>
        <v>Discontinued</v>
      </c>
      <c r="G959" t="str">
        <f>IFERROR(VLOOKUP(B959,'Scheme Master'!A:G,4,0),"Discontinued")</f>
        <v>Discontinued</v>
      </c>
    </row>
    <row r="960" spans="1:7">
      <c r="A960" s="250" t="s">
        <v>1348</v>
      </c>
      <c r="B960" s="252" t="s">
        <v>1945</v>
      </c>
      <c r="C960" t="s">
        <v>1954</v>
      </c>
      <c r="D960" t="s">
        <v>3082</v>
      </c>
      <c r="F960" t="str">
        <f>IFERROR(VLOOKUP(B960,'Scheme Master'!A:B,2,0),"Discontinued")</f>
        <v>Debt</v>
      </c>
      <c r="G960" t="str">
        <f>IFERROR(VLOOKUP(B960,'Scheme Master'!A:G,4,0),"Discontinued")</f>
        <v>HSBC</v>
      </c>
    </row>
    <row r="961" spans="1:7">
      <c r="A961" s="250" t="s">
        <v>1343</v>
      </c>
      <c r="B961" s="252" t="s">
        <v>1945</v>
      </c>
      <c r="C961" t="s">
        <v>58</v>
      </c>
      <c r="D961" t="s">
        <v>3086</v>
      </c>
      <c r="F961" t="str">
        <f>IFERROR(VLOOKUP(B961,'Scheme Master'!A:B,2,0),"Discontinued")</f>
        <v>Debt</v>
      </c>
      <c r="G961" t="str">
        <f>IFERROR(VLOOKUP(B961,'Scheme Master'!A:G,4,0),"Discontinued")</f>
        <v>HSBC</v>
      </c>
    </row>
    <row r="962" spans="1:7">
      <c r="A962" s="250" t="s">
        <v>474</v>
      </c>
      <c r="B962" s="252" t="s">
        <v>1940</v>
      </c>
      <c r="C962" s="290" t="s">
        <v>1971</v>
      </c>
      <c r="D962" s="290" t="s">
        <v>3077</v>
      </c>
      <c r="F962" t="str">
        <f>IFERROR(VLOOKUP(B962,'Scheme Master'!A:B,2,0),"Discontinued")</f>
        <v>Debt</v>
      </c>
      <c r="G962" t="str">
        <f>IFERROR(VLOOKUP(B962,'Scheme Master'!A:G,4,0),"Discontinued")</f>
        <v>HSBC</v>
      </c>
    </row>
    <row r="963" spans="1:7">
      <c r="A963" s="250" t="s">
        <v>474</v>
      </c>
      <c r="B963" s="252" t="s">
        <v>1940</v>
      </c>
      <c r="C963" s="290" t="s">
        <v>1971</v>
      </c>
      <c r="D963" s="290" t="s">
        <v>3077</v>
      </c>
      <c r="F963" t="str">
        <f>IFERROR(VLOOKUP(B963,'Scheme Master'!A:B,2,0),"Discontinued")</f>
        <v>Debt</v>
      </c>
      <c r="G963" t="str">
        <f>IFERROR(VLOOKUP(B963,'Scheme Master'!A:G,4,0),"Discontinued")</f>
        <v>HSBC</v>
      </c>
    </row>
    <row r="964" spans="1:7">
      <c r="A964" s="250" t="s">
        <v>474</v>
      </c>
      <c r="B964" s="252" t="s">
        <v>1940</v>
      </c>
      <c r="C964" s="290" t="s">
        <v>1971</v>
      </c>
      <c r="D964" s="290" t="s">
        <v>3077</v>
      </c>
      <c r="F964" t="str">
        <f>IFERROR(VLOOKUP(B964,'Scheme Master'!A:B,2,0),"Discontinued")</f>
        <v>Debt</v>
      </c>
      <c r="G964" t="str">
        <f>IFERROR(VLOOKUP(B964,'Scheme Master'!A:G,4,0),"Discontinued")</f>
        <v>HSBC</v>
      </c>
    </row>
    <row r="965" spans="1:7">
      <c r="A965" s="250" t="s">
        <v>1161</v>
      </c>
      <c r="B965" s="252" t="s">
        <v>1953</v>
      </c>
      <c r="C965" t="s">
        <v>1954</v>
      </c>
      <c r="D965" t="s">
        <v>3062</v>
      </c>
      <c r="F965" t="str">
        <f>IFERROR(VLOOKUP(B965,'Scheme Master'!A:B,2,0),"Discontinued")</f>
        <v>Debt</v>
      </c>
      <c r="G965" t="str">
        <f>IFERROR(VLOOKUP(B965,'Scheme Master'!A:G,4,0),"Discontinued")</f>
        <v>HSBC</v>
      </c>
    </row>
    <row r="966" spans="1:7">
      <c r="A966" s="250" t="s">
        <v>1161</v>
      </c>
      <c r="B966" s="252" t="s">
        <v>1953</v>
      </c>
      <c r="C966" t="s">
        <v>1954</v>
      </c>
      <c r="D966" t="s">
        <v>3062</v>
      </c>
      <c r="F966" t="str">
        <f>IFERROR(VLOOKUP(B966,'Scheme Master'!A:B,2,0),"Discontinued")</f>
        <v>Debt</v>
      </c>
      <c r="G966" t="str">
        <f>IFERROR(VLOOKUP(B966,'Scheme Master'!A:G,4,0),"Discontinued")</f>
        <v>HSBC</v>
      </c>
    </row>
    <row r="967" spans="1:7">
      <c r="A967" s="250" t="s">
        <v>3465</v>
      </c>
      <c r="B967" s="252" t="s">
        <v>2891</v>
      </c>
      <c r="C967" s="219" t="s">
        <v>58</v>
      </c>
      <c r="D967" t="s">
        <v>3149</v>
      </c>
      <c r="F967" t="str">
        <f>IFERROR(VLOOKUP(B967,'Scheme Master'!A:B,2,0),"Discontinued")</f>
        <v>Debt</v>
      </c>
      <c r="G967" t="str">
        <f>IFERROR(VLOOKUP(B967,'Scheme Master'!A:G,4,0),"Discontinued")</f>
        <v>LT</v>
      </c>
    </row>
    <row r="968" spans="1:7">
      <c r="A968" s="250" t="s">
        <v>483</v>
      </c>
      <c r="B968" s="252" t="s">
        <v>1940</v>
      </c>
      <c r="C968" t="s">
        <v>67</v>
      </c>
      <c r="D968" t="s">
        <v>3076</v>
      </c>
      <c r="F968" t="str">
        <f>IFERROR(VLOOKUP(B968,'Scheme Master'!A:B,2,0),"Discontinued")</f>
        <v>Debt</v>
      </c>
      <c r="G968" t="str">
        <f>IFERROR(VLOOKUP(B968,'Scheme Master'!A:G,4,0),"Discontinued")</f>
        <v>HSBC</v>
      </c>
    </row>
    <row r="969" spans="1:7">
      <c r="A969" s="250" t="s">
        <v>1348</v>
      </c>
      <c r="B969" s="252" t="s">
        <v>1945</v>
      </c>
      <c r="C969" t="s">
        <v>1954</v>
      </c>
      <c r="D969" t="s">
        <v>3082</v>
      </c>
      <c r="F969" t="str">
        <f>IFERROR(VLOOKUP(B969,'Scheme Master'!A:B,2,0),"Discontinued")</f>
        <v>Debt</v>
      </c>
      <c r="G969" t="str">
        <f>IFERROR(VLOOKUP(B969,'Scheme Master'!A:G,4,0),"Discontinued")</f>
        <v>HSBC</v>
      </c>
    </row>
    <row r="970" spans="1:7">
      <c r="A970" s="250" t="s">
        <v>1348</v>
      </c>
      <c r="B970" s="252" t="s">
        <v>1945</v>
      </c>
      <c r="C970" t="s">
        <v>1954</v>
      </c>
      <c r="D970" t="s">
        <v>3082</v>
      </c>
      <c r="F970" t="str">
        <f>IFERROR(VLOOKUP(B970,'Scheme Master'!A:B,2,0),"Discontinued")</f>
        <v>Debt</v>
      </c>
      <c r="G970" t="str">
        <f>IFERROR(VLOOKUP(B970,'Scheme Master'!A:G,4,0),"Discontinued")</f>
        <v>HSBC</v>
      </c>
    </row>
    <row r="971" spans="1:7">
      <c r="A971" s="250" t="s">
        <v>1343</v>
      </c>
      <c r="B971" s="252" t="s">
        <v>1945</v>
      </c>
      <c r="C971" t="s">
        <v>58</v>
      </c>
      <c r="D971" t="s">
        <v>3086</v>
      </c>
      <c r="F971" t="str">
        <f>IFERROR(VLOOKUP(B971,'Scheme Master'!A:B,2,0),"Discontinued")</f>
        <v>Debt</v>
      </c>
      <c r="G971" t="str">
        <f>IFERROR(VLOOKUP(B971,'Scheme Master'!A:G,4,0),"Discontinued")</f>
        <v>HSBC</v>
      </c>
    </row>
    <row r="972" spans="1:7">
      <c r="A972" s="250" t="s">
        <v>1161</v>
      </c>
      <c r="B972" s="252" t="s">
        <v>1953</v>
      </c>
      <c r="C972" t="s">
        <v>1954</v>
      </c>
      <c r="D972" t="s">
        <v>3062</v>
      </c>
      <c r="F972" t="str">
        <f>IFERROR(VLOOKUP(B972,'Scheme Master'!A:B,2,0),"Discontinued")</f>
        <v>Debt</v>
      </c>
      <c r="G972" t="str">
        <f>IFERROR(VLOOKUP(B972,'Scheme Master'!A:G,4,0),"Discontinued")</f>
        <v>HSBC</v>
      </c>
    </row>
    <row r="973" spans="1:7">
      <c r="A973" s="250" t="s">
        <v>1161</v>
      </c>
      <c r="B973" s="252" t="s">
        <v>1953</v>
      </c>
      <c r="C973" t="s">
        <v>1954</v>
      </c>
      <c r="D973" t="s">
        <v>3062</v>
      </c>
      <c r="F973" t="str">
        <f>IFERROR(VLOOKUP(B973,'Scheme Master'!A:B,2,0),"Discontinued")</f>
        <v>Debt</v>
      </c>
      <c r="G973" t="str">
        <f>IFERROR(VLOOKUP(B973,'Scheme Master'!A:G,4,0),"Discontinued")</f>
        <v>HSBC</v>
      </c>
    </row>
    <row r="974" spans="1:7">
      <c r="A974" s="250" t="s">
        <v>483</v>
      </c>
      <c r="B974" s="252" t="s">
        <v>1940</v>
      </c>
      <c r="C974" t="s">
        <v>67</v>
      </c>
      <c r="D974" t="s">
        <v>3076</v>
      </c>
      <c r="F974" t="str">
        <f>IFERROR(VLOOKUP(B974,'Scheme Master'!A:B,2,0),"Discontinued")</f>
        <v>Debt</v>
      </c>
      <c r="G974" t="str">
        <f>IFERROR(VLOOKUP(B974,'Scheme Master'!A:G,4,0),"Discontinued")</f>
        <v>HSBC</v>
      </c>
    </row>
    <row r="975" spans="1:7">
      <c r="A975" s="250" t="s">
        <v>483</v>
      </c>
      <c r="B975" s="252" t="s">
        <v>1940</v>
      </c>
      <c r="C975" t="s">
        <v>67</v>
      </c>
      <c r="D975" t="s">
        <v>3076</v>
      </c>
      <c r="F975" t="str">
        <f>IFERROR(VLOOKUP(B975,'Scheme Master'!A:B,2,0),"Discontinued")</f>
        <v>Debt</v>
      </c>
      <c r="G975" t="str">
        <f>IFERROR(VLOOKUP(B975,'Scheme Master'!A:G,4,0),"Discontinued")</f>
        <v>HSBC</v>
      </c>
    </row>
    <row r="976" spans="1:7">
      <c r="A976" s="250" t="s">
        <v>1157</v>
      </c>
      <c r="B976" s="252" t="s">
        <v>1953</v>
      </c>
      <c r="C976" t="s">
        <v>58</v>
      </c>
      <c r="D976" t="s">
        <v>3066</v>
      </c>
      <c r="F976" t="str">
        <f>IFERROR(VLOOKUP(B976,'Scheme Master'!A:B,2,0),"Discontinued")</f>
        <v>Debt</v>
      </c>
      <c r="G976" t="str">
        <f>IFERROR(VLOOKUP(B976,'Scheme Master'!A:G,4,0),"Discontinued")</f>
        <v>HSBC</v>
      </c>
    </row>
    <row r="977" spans="1:7">
      <c r="A977" s="250" t="s">
        <v>1157</v>
      </c>
      <c r="B977" s="252" t="s">
        <v>1953</v>
      </c>
      <c r="C977" t="s">
        <v>58</v>
      </c>
      <c r="D977" t="s">
        <v>3066</v>
      </c>
      <c r="F977" t="str">
        <f>IFERROR(VLOOKUP(B977,'Scheme Master'!A:B,2,0),"Discontinued")</f>
        <v>Debt</v>
      </c>
      <c r="G977" t="str">
        <f>IFERROR(VLOOKUP(B977,'Scheme Master'!A:G,4,0),"Discontinued")</f>
        <v>HSBC</v>
      </c>
    </row>
    <row r="978" spans="1:7">
      <c r="A978" s="250" t="s">
        <v>1161</v>
      </c>
      <c r="B978" s="252" t="s">
        <v>1953</v>
      </c>
      <c r="C978" t="s">
        <v>1954</v>
      </c>
      <c r="D978" t="s">
        <v>3062</v>
      </c>
      <c r="F978" t="str">
        <f>IFERROR(VLOOKUP(B978,'Scheme Master'!A:B,2,0),"Discontinued")</f>
        <v>Debt</v>
      </c>
      <c r="G978" t="str">
        <f>IFERROR(VLOOKUP(B978,'Scheme Master'!A:G,4,0),"Discontinued")</f>
        <v>HSBC</v>
      </c>
    </row>
    <row r="979" spans="1:7">
      <c r="A979" s="250" t="s">
        <v>3466</v>
      </c>
      <c r="B979" s="252" t="s">
        <v>2964</v>
      </c>
      <c r="C979" t="s">
        <v>1954</v>
      </c>
      <c r="D979" t="s">
        <v>3543</v>
      </c>
      <c r="F979" t="str">
        <f>IFERROR(VLOOKUP(B979,'Scheme Master'!A:B,2,0),"Discontinued")</f>
        <v>Discontinued</v>
      </c>
      <c r="G979" t="str">
        <f>IFERROR(VLOOKUP(B979,'Scheme Master'!A:G,4,0),"Discontinued")</f>
        <v>Discontinued</v>
      </c>
    </row>
    <row r="980" spans="1:7">
      <c r="A980" s="250" t="s">
        <v>3466</v>
      </c>
      <c r="B980" s="252" t="s">
        <v>2964</v>
      </c>
      <c r="C980" t="s">
        <v>1954</v>
      </c>
      <c r="D980" t="s">
        <v>3543</v>
      </c>
      <c r="F980" t="str">
        <f>IFERROR(VLOOKUP(B980,'Scheme Master'!A:B,2,0),"Discontinued")</f>
        <v>Discontinued</v>
      </c>
      <c r="G980" t="str">
        <f>IFERROR(VLOOKUP(B980,'Scheme Master'!A:G,4,0),"Discontinued")</f>
        <v>Discontinued</v>
      </c>
    </row>
    <row r="981" spans="1:7">
      <c r="A981" s="250" t="s">
        <v>477</v>
      </c>
      <c r="B981" s="252" t="s">
        <v>1940</v>
      </c>
      <c r="C981" t="s">
        <v>1954</v>
      </c>
      <c r="D981" t="s">
        <v>3071</v>
      </c>
      <c r="F981" t="str">
        <f>IFERROR(VLOOKUP(B981,'Scheme Master'!A:B,2,0),"Discontinued")</f>
        <v>Debt</v>
      </c>
      <c r="G981" t="str">
        <f>IFERROR(VLOOKUP(B981,'Scheme Master'!A:G,4,0),"Discontinued")</f>
        <v>HSBC</v>
      </c>
    </row>
    <row r="982" spans="1:7">
      <c r="A982" s="250" t="s">
        <v>483</v>
      </c>
      <c r="B982" s="252" t="s">
        <v>1940</v>
      </c>
      <c r="C982" t="s">
        <v>67</v>
      </c>
      <c r="D982" t="s">
        <v>3076</v>
      </c>
      <c r="F982" t="str">
        <f>IFERROR(VLOOKUP(B982,'Scheme Master'!A:B,2,0),"Discontinued")</f>
        <v>Debt</v>
      </c>
      <c r="G982" t="str">
        <f>IFERROR(VLOOKUP(B982,'Scheme Master'!A:G,4,0),"Discontinued")</f>
        <v>HSBC</v>
      </c>
    </row>
    <row r="983" spans="1:7">
      <c r="A983" s="250" t="s">
        <v>483</v>
      </c>
      <c r="B983" s="252" t="s">
        <v>1940</v>
      </c>
      <c r="C983" t="s">
        <v>67</v>
      </c>
      <c r="D983" t="s">
        <v>3076</v>
      </c>
      <c r="F983" t="str">
        <f>IFERROR(VLOOKUP(B983,'Scheme Master'!A:B,2,0),"Discontinued")</f>
        <v>Debt</v>
      </c>
      <c r="G983" t="str">
        <f>IFERROR(VLOOKUP(B983,'Scheme Master'!A:G,4,0),"Discontinued")</f>
        <v>HSBC</v>
      </c>
    </row>
    <row r="984" spans="1:7">
      <c r="A984" s="250" t="s">
        <v>1343</v>
      </c>
      <c r="B984" s="252" t="s">
        <v>1945</v>
      </c>
      <c r="C984" t="s">
        <v>58</v>
      </c>
      <c r="D984" t="s">
        <v>3086</v>
      </c>
      <c r="F984" t="str">
        <f>IFERROR(VLOOKUP(B984,'Scheme Master'!A:B,2,0),"Discontinued")</f>
        <v>Debt</v>
      </c>
      <c r="G984" t="str">
        <f>IFERROR(VLOOKUP(B984,'Scheme Master'!A:G,4,0),"Discontinued")</f>
        <v>HSBC</v>
      </c>
    </row>
    <row r="985" spans="1:7">
      <c r="A985" s="250" t="s">
        <v>474</v>
      </c>
      <c r="B985" s="252" t="s">
        <v>1940</v>
      </c>
      <c r="C985" s="290" t="s">
        <v>1971</v>
      </c>
      <c r="D985" s="290" t="s">
        <v>3077</v>
      </c>
      <c r="F985" t="str">
        <f>IFERROR(VLOOKUP(B985,'Scheme Master'!A:B,2,0),"Discontinued")</f>
        <v>Debt</v>
      </c>
      <c r="G985" t="str">
        <f>IFERROR(VLOOKUP(B985,'Scheme Master'!A:G,4,0),"Discontinued")</f>
        <v>HSBC</v>
      </c>
    </row>
    <row r="986" spans="1:7">
      <c r="A986" s="250" t="s">
        <v>474</v>
      </c>
      <c r="B986" s="252" t="s">
        <v>1940</v>
      </c>
      <c r="C986" s="290" t="s">
        <v>1971</v>
      </c>
      <c r="D986" s="290" t="s">
        <v>3077</v>
      </c>
      <c r="F986" t="str">
        <f>IFERROR(VLOOKUP(B986,'Scheme Master'!A:B,2,0),"Discontinued")</f>
        <v>Debt</v>
      </c>
      <c r="G986" t="str">
        <f>IFERROR(VLOOKUP(B986,'Scheme Master'!A:G,4,0),"Discontinued")</f>
        <v>HSBC</v>
      </c>
    </row>
    <row r="987" spans="1:7">
      <c r="A987" s="250" t="s">
        <v>1157</v>
      </c>
      <c r="B987" s="252" t="s">
        <v>1953</v>
      </c>
      <c r="C987" t="s">
        <v>58</v>
      </c>
      <c r="D987" t="s">
        <v>3066</v>
      </c>
      <c r="F987" t="str">
        <f>IFERROR(VLOOKUP(B987,'Scheme Master'!A:B,2,0),"Discontinued")</f>
        <v>Debt</v>
      </c>
      <c r="G987" t="str">
        <f>IFERROR(VLOOKUP(B987,'Scheme Master'!A:G,4,0),"Discontinued")</f>
        <v>HSBC</v>
      </c>
    </row>
    <row r="988" spans="1:7">
      <c r="A988" s="250" t="s">
        <v>3468</v>
      </c>
      <c r="B988" s="252" t="s">
        <v>2891</v>
      </c>
      <c r="C988" t="s">
        <v>1954</v>
      </c>
      <c r="D988" t="s">
        <v>3145</v>
      </c>
      <c r="F988" t="str">
        <f>IFERROR(VLOOKUP(B988,'Scheme Master'!A:B,2,0),"Discontinued")</f>
        <v>Debt</v>
      </c>
      <c r="G988" t="str">
        <f>IFERROR(VLOOKUP(B988,'Scheme Master'!A:G,4,0),"Discontinued")</f>
        <v>LT</v>
      </c>
    </row>
    <row r="989" spans="1:7">
      <c r="A989" s="250" t="s">
        <v>3462</v>
      </c>
      <c r="B989" s="252" t="s">
        <v>2899</v>
      </c>
      <c r="C989" t="s">
        <v>1954</v>
      </c>
      <c r="D989" t="s">
        <v>3096</v>
      </c>
      <c r="F989" t="str">
        <f>IFERROR(VLOOKUP(B989,'Scheme Master'!A:B,2,0),"Discontinued")</f>
        <v>Debt</v>
      </c>
      <c r="G989" t="str">
        <f>IFERROR(VLOOKUP(B989,'Scheme Master'!A:G,4,0),"Discontinued")</f>
        <v>LT</v>
      </c>
    </row>
    <row r="990" spans="1:7">
      <c r="A990" s="250" t="s">
        <v>3462</v>
      </c>
      <c r="B990" s="252" t="s">
        <v>2899</v>
      </c>
      <c r="C990" t="s">
        <v>1954</v>
      </c>
      <c r="D990" t="s">
        <v>3096</v>
      </c>
      <c r="F990" t="str">
        <f>IFERROR(VLOOKUP(B990,'Scheme Master'!A:B,2,0),"Discontinued")</f>
        <v>Debt</v>
      </c>
      <c r="G990" t="str">
        <f>IFERROR(VLOOKUP(B990,'Scheme Master'!A:G,4,0),"Discontinued")</f>
        <v>LT</v>
      </c>
    </row>
    <row r="991" spans="1:7">
      <c r="A991" s="250" t="s">
        <v>477</v>
      </c>
      <c r="B991" s="252" t="s">
        <v>1940</v>
      </c>
      <c r="C991" t="s">
        <v>1954</v>
      </c>
      <c r="D991" t="s">
        <v>3071</v>
      </c>
      <c r="F991" t="str">
        <f>IFERROR(VLOOKUP(B991,'Scheme Master'!A:B,2,0),"Discontinued")</f>
        <v>Debt</v>
      </c>
      <c r="G991" t="str">
        <f>IFERROR(VLOOKUP(B991,'Scheme Master'!A:G,4,0),"Discontinued")</f>
        <v>HSBC</v>
      </c>
    </row>
    <row r="992" spans="1:7">
      <c r="A992" s="250" t="s">
        <v>1348</v>
      </c>
      <c r="B992" s="252" t="s">
        <v>1945</v>
      </c>
      <c r="C992" t="s">
        <v>1954</v>
      </c>
      <c r="D992" t="s">
        <v>3082</v>
      </c>
      <c r="F992" t="str">
        <f>IFERROR(VLOOKUP(B992,'Scheme Master'!A:B,2,0),"Discontinued")</f>
        <v>Debt</v>
      </c>
      <c r="G992" t="str">
        <f>IFERROR(VLOOKUP(B992,'Scheme Master'!A:G,4,0),"Discontinued")</f>
        <v>HSBC</v>
      </c>
    </row>
    <row r="993" spans="1:7">
      <c r="A993" s="250" t="s">
        <v>1157</v>
      </c>
      <c r="B993" s="252" t="s">
        <v>1953</v>
      </c>
      <c r="C993" t="s">
        <v>58</v>
      </c>
      <c r="D993" t="s">
        <v>3066</v>
      </c>
      <c r="F993" t="str">
        <f>IFERROR(VLOOKUP(B993,'Scheme Master'!A:B,2,0),"Discontinued")</f>
        <v>Debt</v>
      </c>
      <c r="G993" t="str">
        <f>IFERROR(VLOOKUP(B993,'Scheme Master'!A:G,4,0),"Discontinued")</f>
        <v>HSBC</v>
      </c>
    </row>
    <row r="994" spans="1:7">
      <c r="A994" s="250" t="s">
        <v>1161</v>
      </c>
      <c r="B994" s="252" t="s">
        <v>1953</v>
      </c>
      <c r="C994" t="s">
        <v>1954</v>
      </c>
      <c r="D994" t="s">
        <v>3062</v>
      </c>
      <c r="F994" t="str">
        <f>IFERROR(VLOOKUP(B994,'Scheme Master'!A:B,2,0),"Discontinued")</f>
        <v>Debt</v>
      </c>
      <c r="G994" t="str">
        <f>IFERROR(VLOOKUP(B994,'Scheme Master'!A:G,4,0),"Discontinued")</f>
        <v>HSBC</v>
      </c>
    </row>
    <row r="995" spans="1:7">
      <c r="A995" s="250" t="s">
        <v>3462</v>
      </c>
      <c r="B995" s="252" t="s">
        <v>2899</v>
      </c>
      <c r="C995" t="s">
        <v>1954</v>
      </c>
      <c r="D995" t="s">
        <v>3096</v>
      </c>
      <c r="F995" t="str">
        <f>IFERROR(VLOOKUP(B995,'Scheme Master'!A:B,2,0),"Discontinued")</f>
        <v>Debt</v>
      </c>
      <c r="G995" t="str">
        <f>IFERROR(VLOOKUP(B995,'Scheme Master'!A:G,4,0),"Discontinued")</f>
        <v>LT</v>
      </c>
    </row>
    <row r="996" spans="1:7">
      <c r="A996" s="250" t="s">
        <v>3467</v>
      </c>
      <c r="B996" s="252" t="s">
        <v>2964</v>
      </c>
      <c r="C996" t="s">
        <v>1971</v>
      </c>
      <c r="D996" t="s">
        <v>3543</v>
      </c>
      <c r="F996" t="str">
        <f>IFERROR(VLOOKUP(B996,'Scheme Master'!A:B,2,0),"Discontinued")</f>
        <v>Discontinued</v>
      </c>
      <c r="G996" t="str">
        <f>IFERROR(VLOOKUP(B996,'Scheme Master'!A:G,4,0),"Discontinued")</f>
        <v>Discontinued</v>
      </c>
    </row>
    <row r="997" spans="1:7">
      <c r="A997" s="250" t="s">
        <v>1343</v>
      </c>
      <c r="B997" s="252" t="s">
        <v>1945</v>
      </c>
      <c r="C997" t="s">
        <v>58</v>
      </c>
      <c r="D997" t="s">
        <v>3086</v>
      </c>
      <c r="F997" t="str">
        <f>IFERROR(VLOOKUP(B997,'Scheme Master'!A:B,2,0),"Discontinued")</f>
        <v>Debt</v>
      </c>
      <c r="G997" t="str">
        <f>IFERROR(VLOOKUP(B997,'Scheme Master'!A:G,4,0),"Discontinued")</f>
        <v>HSBC</v>
      </c>
    </row>
    <row r="998" spans="1:7">
      <c r="A998" s="250" t="s">
        <v>474</v>
      </c>
      <c r="B998" s="252" t="s">
        <v>1940</v>
      </c>
      <c r="C998" s="290" t="s">
        <v>1971</v>
      </c>
      <c r="D998" s="290" t="s">
        <v>3077</v>
      </c>
      <c r="F998" t="str">
        <f>IFERROR(VLOOKUP(B998,'Scheme Master'!A:B,2,0),"Discontinued")</f>
        <v>Debt</v>
      </c>
      <c r="G998" t="str">
        <f>IFERROR(VLOOKUP(B998,'Scheme Master'!A:G,4,0),"Discontinued")</f>
        <v>HSBC</v>
      </c>
    </row>
    <row r="999" spans="1:7">
      <c r="A999" s="250" t="s">
        <v>1157</v>
      </c>
      <c r="B999" s="252" t="s">
        <v>1953</v>
      </c>
      <c r="C999" t="s">
        <v>58</v>
      </c>
      <c r="D999" t="s">
        <v>3066</v>
      </c>
      <c r="F999" t="str">
        <f>IFERROR(VLOOKUP(B999,'Scheme Master'!A:B,2,0),"Discontinued")</f>
        <v>Debt</v>
      </c>
      <c r="G999" t="str">
        <f>IFERROR(VLOOKUP(B999,'Scheme Master'!A:G,4,0),"Discontinued")</f>
        <v>HSBC</v>
      </c>
    </row>
    <row r="1000" spans="1:7">
      <c r="A1000" s="250" t="s">
        <v>3464</v>
      </c>
      <c r="B1000" s="252" t="s">
        <v>2967</v>
      </c>
      <c r="C1000" t="s">
        <v>1971</v>
      </c>
      <c r="D1000" t="s">
        <v>3543</v>
      </c>
      <c r="F1000" t="str">
        <f>IFERROR(VLOOKUP(B1000,'Scheme Master'!A:B,2,0),"Discontinued")</f>
        <v>Discontinued</v>
      </c>
      <c r="G1000" t="str">
        <f>IFERROR(VLOOKUP(B1000,'Scheme Master'!A:G,4,0),"Discontinued")</f>
        <v>Discontinued</v>
      </c>
    </row>
    <row r="1001" spans="1:7">
      <c r="A1001" s="250" t="s">
        <v>483</v>
      </c>
      <c r="B1001" s="252" t="s">
        <v>1940</v>
      </c>
      <c r="C1001" t="s">
        <v>67</v>
      </c>
      <c r="D1001" t="s">
        <v>3076</v>
      </c>
      <c r="F1001" t="str">
        <f>IFERROR(VLOOKUP(B1001,'Scheme Master'!A:B,2,0),"Discontinued")</f>
        <v>Debt</v>
      </c>
      <c r="G1001" t="str">
        <f>IFERROR(VLOOKUP(B1001,'Scheme Master'!A:G,4,0),"Discontinued")</f>
        <v>HSBC</v>
      </c>
    </row>
    <row r="1002" spans="1:7">
      <c r="A1002" s="250" t="s">
        <v>483</v>
      </c>
      <c r="B1002" s="252" t="s">
        <v>1940</v>
      </c>
      <c r="C1002" t="s">
        <v>67</v>
      </c>
      <c r="D1002" t="s">
        <v>3076</v>
      </c>
      <c r="F1002" t="str">
        <f>IFERROR(VLOOKUP(B1002,'Scheme Master'!A:B,2,0),"Discontinued")</f>
        <v>Debt</v>
      </c>
      <c r="G1002" t="str">
        <f>IFERROR(VLOOKUP(B1002,'Scheme Master'!A:G,4,0),"Discontinued")</f>
        <v>HSBC</v>
      </c>
    </row>
    <row r="1003" spans="1:7">
      <c r="A1003" s="250" t="s">
        <v>1157</v>
      </c>
      <c r="B1003" s="252" t="s">
        <v>1953</v>
      </c>
      <c r="C1003" t="s">
        <v>58</v>
      </c>
      <c r="D1003" t="s">
        <v>3066</v>
      </c>
      <c r="F1003" t="str">
        <f>IFERROR(VLOOKUP(B1003,'Scheme Master'!A:B,2,0),"Discontinued")</f>
        <v>Debt</v>
      </c>
      <c r="G1003" t="str">
        <f>IFERROR(VLOOKUP(B1003,'Scheme Master'!A:G,4,0),"Discontinued")</f>
        <v>HSBC</v>
      </c>
    </row>
    <row r="1004" spans="1:7">
      <c r="A1004" s="250" t="s">
        <v>1161</v>
      </c>
      <c r="B1004" s="252" t="s">
        <v>1953</v>
      </c>
      <c r="C1004" t="s">
        <v>1954</v>
      </c>
      <c r="D1004" t="s">
        <v>3062</v>
      </c>
      <c r="F1004" t="str">
        <f>IFERROR(VLOOKUP(B1004,'Scheme Master'!A:B,2,0),"Discontinued")</f>
        <v>Debt</v>
      </c>
      <c r="G1004" t="str">
        <f>IFERROR(VLOOKUP(B1004,'Scheme Master'!A:G,4,0),"Discontinued")</f>
        <v>HSBC</v>
      </c>
    </row>
    <row r="1005" spans="1:7">
      <c r="A1005" s="250" t="s">
        <v>3464</v>
      </c>
      <c r="B1005" s="252" t="s">
        <v>2967</v>
      </c>
      <c r="C1005" t="s">
        <v>1971</v>
      </c>
      <c r="D1005" t="s">
        <v>3543</v>
      </c>
      <c r="F1005" t="str">
        <f>IFERROR(VLOOKUP(B1005,'Scheme Master'!A:B,2,0),"Discontinued")</f>
        <v>Discontinued</v>
      </c>
      <c r="G1005" t="str">
        <f>IFERROR(VLOOKUP(B1005,'Scheme Master'!A:G,4,0),"Discontinued")</f>
        <v>Discontinued</v>
      </c>
    </row>
    <row r="1006" spans="1:7">
      <c r="A1006" s="250" t="s">
        <v>3468</v>
      </c>
      <c r="B1006" s="252" t="s">
        <v>2891</v>
      </c>
      <c r="C1006" t="s">
        <v>1954</v>
      </c>
      <c r="D1006" t="s">
        <v>3145</v>
      </c>
      <c r="F1006" t="str">
        <f>IFERROR(VLOOKUP(B1006,'Scheme Master'!A:B,2,0),"Discontinued")</f>
        <v>Debt</v>
      </c>
      <c r="G1006" t="str">
        <f>IFERROR(VLOOKUP(B1006,'Scheme Master'!A:G,4,0),"Discontinued")</f>
        <v>LT</v>
      </c>
    </row>
    <row r="1007" spans="1:7">
      <c r="A1007" s="250" t="s">
        <v>3468</v>
      </c>
      <c r="B1007" s="252" t="s">
        <v>2891</v>
      </c>
      <c r="C1007" t="s">
        <v>1954</v>
      </c>
      <c r="D1007" t="s">
        <v>3145</v>
      </c>
      <c r="F1007" t="str">
        <f>IFERROR(VLOOKUP(B1007,'Scheme Master'!A:B,2,0),"Discontinued")</f>
        <v>Debt</v>
      </c>
      <c r="G1007" t="str">
        <f>IFERROR(VLOOKUP(B1007,'Scheme Master'!A:G,4,0),"Discontinued")</f>
        <v>LT</v>
      </c>
    </row>
    <row r="1008" spans="1:7">
      <c r="A1008" s="250" t="s">
        <v>3462</v>
      </c>
      <c r="B1008" s="252" t="s">
        <v>2899</v>
      </c>
      <c r="C1008" t="s">
        <v>1954</v>
      </c>
      <c r="D1008" t="s">
        <v>3096</v>
      </c>
      <c r="F1008" t="str">
        <f>IFERROR(VLOOKUP(B1008,'Scheme Master'!A:B,2,0),"Discontinued")</f>
        <v>Debt</v>
      </c>
      <c r="G1008" t="str">
        <f>IFERROR(VLOOKUP(B1008,'Scheme Master'!A:G,4,0),"Discontinued")</f>
        <v>LT</v>
      </c>
    </row>
    <row r="1009" spans="1:7">
      <c r="A1009" s="250" t="s">
        <v>477</v>
      </c>
      <c r="B1009" s="252" t="s">
        <v>1940</v>
      </c>
      <c r="C1009" t="s">
        <v>1954</v>
      </c>
      <c r="D1009" t="s">
        <v>3071</v>
      </c>
      <c r="F1009" t="str">
        <f>IFERROR(VLOOKUP(B1009,'Scheme Master'!A:B,2,0),"Discontinued")</f>
        <v>Debt</v>
      </c>
      <c r="G1009" t="str">
        <f>IFERROR(VLOOKUP(B1009,'Scheme Master'!A:G,4,0),"Discontinued")</f>
        <v>HSBC</v>
      </c>
    </row>
    <row r="1010" spans="1:7">
      <c r="A1010" s="250" t="s">
        <v>483</v>
      </c>
      <c r="B1010" s="252" t="s">
        <v>1940</v>
      </c>
      <c r="C1010" t="s">
        <v>67</v>
      </c>
      <c r="D1010" t="s">
        <v>3076</v>
      </c>
      <c r="F1010" t="str">
        <f>IFERROR(VLOOKUP(B1010,'Scheme Master'!A:B,2,0),"Discontinued")</f>
        <v>Debt</v>
      </c>
      <c r="G1010" t="str">
        <f>IFERROR(VLOOKUP(B1010,'Scheme Master'!A:G,4,0),"Discontinued")</f>
        <v>HSBC</v>
      </c>
    </row>
    <row r="1011" spans="1:7">
      <c r="A1011" s="250" t="s">
        <v>483</v>
      </c>
      <c r="B1011" s="252" t="s">
        <v>1940</v>
      </c>
      <c r="C1011" t="s">
        <v>67</v>
      </c>
      <c r="D1011" t="s">
        <v>3076</v>
      </c>
      <c r="F1011" t="str">
        <f>IFERROR(VLOOKUP(B1011,'Scheme Master'!A:B,2,0),"Discontinued")</f>
        <v>Debt</v>
      </c>
      <c r="G1011" t="str">
        <f>IFERROR(VLOOKUP(B1011,'Scheme Master'!A:G,4,0),"Discontinued")</f>
        <v>HSBC</v>
      </c>
    </row>
    <row r="1012" spans="1:7">
      <c r="A1012" s="250" t="s">
        <v>1161</v>
      </c>
      <c r="B1012" s="252" t="s">
        <v>1953</v>
      </c>
      <c r="C1012" t="s">
        <v>1954</v>
      </c>
      <c r="D1012" t="s">
        <v>3062</v>
      </c>
      <c r="F1012" t="str">
        <f>IFERROR(VLOOKUP(B1012,'Scheme Master'!A:B,2,0),"Discontinued")</f>
        <v>Debt</v>
      </c>
      <c r="G1012" t="str">
        <f>IFERROR(VLOOKUP(B1012,'Scheme Master'!A:G,4,0),"Discontinued")</f>
        <v>HSBC</v>
      </c>
    </row>
    <row r="1013" spans="1:7">
      <c r="A1013" s="250" t="s">
        <v>3466</v>
      </c>
      <c r="B1013" s="252" t="s">
        <v>2964</v>
      </c>
      <c r="C1013" t="s">
        <v>1954</v>
      </c>
      <c r="D1013" t="s">
        <v>3543</v>
      </c>
      <c r="F1013" t="str">
        <f>IFERROR(VLOOKUP(B1013,'Scheme Master'!A:B,2,0),"Discontinued")</f>
        <v>Discontinued</v>
      </c>
      <c r="G1013" t="str">
        <f>IFERROR(VLOOKUP(B1013,'Scheme Master'!A:G,4,0),"Discontinued")</f>
        <v>Discontinued</v>
      </c>
    </row>
    <row r="1014" spans="1:7">
      <c r="A1014" s="250" t="s">
        <v>367</v>
      </c>
      <c r="B1014" s="252" t="s">
        <v>1956</v>
      </c>
      <c r="C1014" t="s">
        <v>1954</v>
      </c>
      <c r="D1014" t="s">
        <v>3543</v>
      </c>
      <c r="F1014" t="str">
        <f>IFERROR(VLOOKUP(B1014,'Scheme Master'!A:B,2,0),"Discontinued")</f>
        <v>Discontinued</v>
      </c>
      <c r="G1014" t="str">
        <f>IFERROR(VLOOKUP(B1014,'Scheme Master'!A:G,4,0),"Discontinued")</f>
        <v>Discontinued</v>
      </c>
    </row>
    <row r="1015" spans="1:7">
      <c r="A1015" s="250" t="s">
        <v>362</v>
      </c>
      <c r="B1015" s="252" t="s">
        <v>1956</v>
      </c>
      <c r="C1015" t="s">
        <v>58</v>
      </c>
      <c r="D1015" t="s">
        <v>3543</v>
      </c>
      <c r="F1015" t="str">
        <f>IFERROR(VLOOKUP(B1015,'Scheme Master'!A:B,2,0),"Discontinued")</f>
        <v>Discontinued</v>
      </c>
      <c r="G1015" t="str">
        <f>IFERROR(VLOOKUP(B1015,'Scheme Master'!A:G,4,0),"Discontinued")</f>
        <v>Discontinued</v>
      </c>
    </row>
    <row r="1016" spans="1:7">
      <c r="A1016" s="250" t="s">
        <v>3462</v>
      </c>
      <c r="B1016" s="252" t="s">
        <v>2899</v>
      </c>
      <c r="C1016" t="s">
        <v>1954</v>
      </c>
      <c r="D1016" t="s">
        <v>3096</v>
      </c>
      <c r="F1016" t="str">
        <f>IFERROR(VLOOKUP(B1016,'Scheme Master'!A:B,2,0),"Discontinued")</f>
        <v>Debt</v>
      </c>
      <c r="G1016" t="str">
        <f>IFERROR(VLOOKUP(B1016,'Scheme Master'!A:G,4,0),"Discontinued")</f>
        <v>LT</v>
      </c>
    </row>
    <row r="1017" spans="1:7">
      <c r="A1017" s="250" t="s">
        <v>477</v>
      </c>
      <c r="B1017" s="252" t="s">
        <v>1940</v>
      </c>
      <c r="C1017" t="s">
        <v>1954</v>
      </c>
      <c r="D1017" t="s">
        <v>3071</v>
      </c>
      <c r="F1017" t="str">
        <f>IFERROR(VLOOKUP(B1017,'Scheme Master'!A:B,2,0),"Discontinued")</f>
        <v>Debt</v>
      </c>
      <c r="G1017" t="str">
        <f>IFERROR(VLOOKUP(B1017,'Scheme Master'!A:G,4,0),"Discontinued")</f>
        <v>HSBC</v>
      </c>
    </row>
    <row r="1018" spans="1:7">
      <c r="A1018" s="250" t="s">
        <v>477</v>
      </c>
      <c r="B1018" s="252" t="s">
        <v>1940</v>
      </c>
      <c r="C1018" t="s">
        <v>1954</v>
      </c>
      <c r="D1018" t="s">
        <v>3071</v>
      </c>
      <c r="F1018" t="str">
        <f>IFERROR(VLOOKUP(B1018,'Scheme Master'!A:B,2,0),"Discontinued")</f>
        <v>Debt</v>
      </c>
      <c r="G1018" t="str">
        <f>IFERROR(VLOOKUP(B1018,'Scheme Master'!A:G,4,0),"Discontinued")</f>
        <v>HSBC</v>
      </c>
    </row>
    <row r="1019" spans="1:7">
      <c r="A1019" s="250" t="s">
        <v>477</v>
      </c>
      <c r="B1019" s="252" t="s">
        <v>1940</v>
      </c>
      <c r="C1019" t="s">
        <v>1954</v>
      </c>
      <c r="D1019" t="s">
        <v>3071</v>
      </c>
      <c r="F1019" t="str">
        <f>IFERROR(VLOOKUP(B1019,'Scheme Master'!A:B,2,0),"Discontinued")</f>
        <v>Debt</v>
      </c>
      <c r="G1019" t="str">
        <f>IFERROR(VLOOKUP(B1019,'Scheme Master'!A:G,4,0),"Discontinued")</f>
        <v>HSBC</v>
      </c>
    </row>
    <row r="1020" spans="1:7">
      <c r="A1020" s="250" t="s">
        <v>1343</v>
      </c>
      <c r="B1020" s="252" t="s">
        <v>1945</v>
      </c>
      <c r="C1020" t="s">
        <v>58</v>
      </c>
      <c r="D1020" t="s">
        <v>3086</v>
      </c>
      <c r="F1020" t="str">
        <f>IFERROR(VLOOKUP(B1020,'Scheme Master'!A:B,2,0),"Discontinued")</f>
        <v>Debt</v>
      </c>
      <c r="G1020" t="str">
        <f>IFERROR(VLOOKUP(B1020,'Scheme Master'!A:G,4,0),"Discontinued")</f>
        <v>HSBC</v>
      </c>
    </row>
    <row r="1021" spans="1:7">
      <c r="A1021" s="250" t="s">
        <v>3465</v>
      </c>
      <c r="B1021" s="252" t="s">
        <v>2891</v>
      </c>
      <c r="C1021" s="219" t="s">
        <v>58</v>
      </c>
      <c r="D1021" t="s">
        <v>3149</v>
      </c>
      <c r="F1021" t="str">
        <f>IFERROR(VLOOKUP(B1021,'Scheme Master'!A:B,2,0),"Discontinued")</f>
        <v>Debt</v>
      </c>
      <c r="G1021" t="str">
        <f>IFERROR(VLOOKUP(B1021,'Scheme Master'!A:G,4,0),"Discontinued")</f>
        <v>LT</v>
      </c>
    </row>
    <row r="1022" spans="1:7">
      <c r="A1022" s="250" t="s">
        <v>3468</v>
      </c>
      <c r="B1022" s="252" t="s">
        <v>2891</v>
      </c>
      <c r="C1022" t="s">
        <v>1954</v>
      </c>
      <c r="D1022" t="s">
        <v>3145</v>
      </c>
      <c r="F1022" t="str">
        <f>IFERROR(VLOOKUP(B1022,'Scheme Master'!A:B,2,0),"Discontinued")</f>
        <v>Debt</v>
      </c>
      <c r="G1022" t="str">
        <f>IFERROR(VLOOKUP(B1022,'Scheme Master'!A:G,4,0),"Discontinued")</f>
        <v>LT</v>
      </c>
    </row>
    <row r="1023" spans="1:7">
      <c r="A1023" s="250" t="s">
        <v>362</v>
      </c>
      <c r="B1023" s="252" t="s">
        <v>1956</v>
      </c>
      <c r="C1023" t="s">
        <v>58</v>
      </c>
      <c r="D1023" t="s">
        <v>3543</v>
      </c>
      <c r="F1023" t="str">
        <f>IFERROR(VLOOKUP(B1023,'Scheme Master'!A:B,2,0),"Discontinued")</f>
        <v>Discontinued</v>
      </c>
      <c r="G1023" t="str">
        <f>IFERROR(VLOOKUP(B1023,'Scheme Master'!A:G,4,0),"Discontinued")</f>
        <v>Discontinued</v>
      </c>
    </row>
    <row r="1024" spans="1:7">
      <c r="A1024" s="250" t="s">
        <v>1348</v>
      </c>
      <c r="B1024" s="252" t="s">
        <v>1945</v>
      </c>
      <c r="C1024" t="s">
        <v>1954</v>
      </c>
      <c r="D1024" t="s">
        <v>3082</v>
      </c>
      <c r="F1024" t="str">
        <f>IFERROR(VLOOKUP(B1024,'Scheme Master'!A:B,2,0),"Discontinued")</f>
        <v>Debt</v>
      </c>
      <c r="G1024" t="str">
        <f>IFERROR(VLOOKUP(B1024,'Scheme Master'!A:G,4,0),"Discontinued")</f>
        <v>HSBC</v>
      </c>
    </row>
    <row r="1025" spans="1:7">
      <c r="A1025" s="250" t="s">
        <v>1343</v>
      </c>
      <c r="B1025" s="252" t="s">
        <v>1945</v>
      </c>
      <c r="C1025" t="s">
        <v>58</v>
      </c>
      <c r="D1025" t="s">
        <v>3086</v>
      </c>
      <c r="F1025" t="str">
        <f>IFERROR(VLOOKUP(B1025,'Scheme Master'!A:B,2,0),"Discontinued")</f>
        <v>Debt</v>
      </c>
      <c r="G1025" t="str">
        <f>IFERROR(VLOOKUP(B1025,'Scheme Master'!A:G,4,0),"Discontinued")</f>
        <v>HSBC</v>
      </c>
    </row>
    <row r="1026" spans="1:7">
      <c r="A1026" s="250" t="s">
        <v>3465</v>
      </c>
      <c r="B1026" s="252" t="s">
        <v>2891</v>
      </c>
      <c r="C1026" s="219" t="s">
        <v>58</v>
      </c>
      <c r="D1026" t="s">
        <v>3149</v>
      </c>
      <c r="F1026" t="str">
        <f>IFERROR(VLOOKUP(B1026,'Scheme Master'!A:B,2,0),"Discontinued")</f>
        <v>Debt</v>
      </c>
      <c r="G1026" t="str">
        <f>IFERROR(VLOOKUP(B1026,'Scheme Master'!A:G,4,0),"Discontinued")</f>
        <v>LT</v>
      </c>
    </row>
    <row r="1027" spans="1:7">
      <c r="A1027" s="250" t="s">
        <v>3468</v>
      </c>
      <c r="B1027" s="252" t="s">
        <v>2891</v>
      </c>
      <c r="C1027" t="s">
        <v>1954</v>
      </c>
      <c r="D1027" t="s">
        <v>3145</v>
      </c>
      <c r="F1027" t="str">
        <f>IFERROR(VLOOKUP(B1027,'Scheme Master'!A:B,2,0),"Discontinued")</f>
        <v>Debt</v>
      </c>
      <c r="G1027" t="str">
        <f>IFERROR(VLOOKUP(B1027,'Scheme Master'!A:G,4,0),"Discontinued")</f>
        <v>LT</v>
      </c>
    </row>
    <row r="1028" spans="1:7">
      <c r="A1028" s="250" t="s">
        <v>477</v>
      </c>
      <c r="B1028" s="252" t="s">
        <v>1940</v>
      </c>
      <c r="C1028" t="s">
        <v>1954</v>
      </c>
      <c r="D1028" t="s">
        <v>3071</v>
      </c>
      <c r="F1028" t="str">
        <f>IFERROR(VLOOKUP(B1028,'Scheme Master'!A:B,2,0),"Discontinued")</f>
        <v>Debt</v>
      </c>
      <c r="G1028" t="str">
        <f>IFERROR(VLOOKUP(B1028,'Scheme Master'!A:G,4,0),"Discontinued")</f>
        <v>HSBC</v>
      </c>
    </row>
    <row r="1029" spans="1:7">
      <c r="A1029" s="250" t="s">
        <v>477</v>
      </c>
      <c r="B1029" s="252" t="s">
        <v>1940</v>
      </c>
      <c r="C1029" t="s">
        <v>1954</v>
      </c>
      <c r="D1029" t="s">
        <v>3071</v>
      </c>
      <c r="F1029" t="str">
        <f>IFERROR(VLOOKUP(B1029,'Scheme Master'!A:B,2,0),"Discontinued")</f>
        <v>Debt</v>
      </c>
      <c r="G1029" t="str">
        <f>IFERROR(VLOOKUP(B1029,'Scheme Master'!A:G,4,0),"Discontinued")</f>
        <v>HSBC</v>
      </c>
    </row>
    <row r="1030" spans="1:7">
      <c r="A1030" s="250" t="s">
        <v>381</v>
      </c>
      <c r="B1030" s="252" t="s">
        <v>1956</v>
      </c>
      <c r="C1030" t="s">
        <v>1971</v>
      </c>
      <c r="D1030" t="s">
        <v>3543</v>
      </c>
      <c r="F1030" t="str">
        <f>IFERROR(VLOOKUP(B1030,'Scheme Master'!A:B,2,0),"Discontinued")</f>
        <v>Discontinued</v>
      </c>
      <c r="G1030" t="str">
        <f>IFERROR(VLOOKUP(B1030,'Scheme Master'!A:G,4,0),"Discontinued")</f>
        <v>Discontinued</v>
      </c>
    </row>
    <row r="1031" spans="1:7">
      <c r="A1031" s="250" t="s">
        <v>1157</v>
      </c>
      <c r="B1031" s="252" t="s">
        <v>1953</v>
      </c>
      <c r="C1031" t="s">
        <v>58</v>
      </c>
      <c r="D1031" t="s">
        <v>3066</v>
      </c>
      <c r="F1031" t="str">
        <f>IFERROR(VLOOKUP(B1031,'Scheme Master'!A:B,2,0),"Discontinued")</f>
        <v>Debt</v>
      </c>
      <c r="G1031" t="str">
        <f>IFERROR(VLOOKUP(B1031,'Scheme Master'!A:G,4,0),"Discontinued")</f>
        <v>HSBC</v>
      </c>
    </row>
    <row r="1032" spans="1:7">
      <c r="A1032" s="250" t="s">
        <v>1161</v>
      </c>
      <c r="B1032" s="252" t="s">
        <v>1953</v>
      </c>
      <c r="C1032" t="s">
        <v>1954</v>
      </c>
      <c r="D1032" t="s">
        <v>3062</v>
      </c>
      <c r="F1032" t="str">
        <f>IFERROR(VLOOKUP(B1032,'Scheme Master'!A:B,2,0),"Discontinued")</f>
        <v>Debt</v>
      </c>
      <c r="G1032" t="str">
        <f>IFERROR(VLOOKUP(B1032,'Scheme Master'!A:G,4,0),"Discontinued")</f>
        <v>HSBC</v>
      </c>
    </row>
    <row r="1033" spans="1:7">
      <c r="A1033" s="53">
        <v>125</v>
      </c>
      <c r="B1033" s="252" t="s">
        <v>2899</v>
      </c>
      <c r="C1033" s="219" t="s">
        <v>58</v>
      </c>
      <c r="D1033" t="s">
        <v>3100</v>
      </c>
      <c r="F1033" t="str">
        <f>IFERROR(VLOOKUP(B1033,'Scheme Master'!A:B,2,0),"Discontinued")</f>
        <v>Debt</v>
      </c>
      <c r="G1033" t="str">
        <f>IFERROR(VLOOKUP(B1033,'Scheme Master'!A:G,4,0),"Discontinued")</f>
        <v>LT</v>
      </c>
    </row>
    <row r="1034" spans="1:7">
      <c r="A1034" s="250" t="s">
        <v>477</v>
      </c>
      <c r="B1034" s="252" t="s">
        <v>1940</v>
      </c>
      <c r="C1034" t="s">
        <v>1954</v>
      </c>
      <c r="D1034" t="s">
        <v>3071</v>
      </c>
      <c r="F1034" t="str">
        <f>IFERROR(VLOOKUP(B1034,'Scheme Master'!A:B,2,0),"Discontinued")</f>
        <v>Debt</v>
      </c>
      <c r="G1034" t="str">
        <f>IFERROR(VLOOKUP(B1034,'Scheme Master'!A:G,4,0),"Discontinued")</f>
        <v>HSBC</v>
      </c>
    </row>
    <row r="1035" spans="1:7">
      <c r="A1035" s="250" t="s">
        <v>477</v>
      </c>
      <c r="B1035" s="252" t="s">
        <v>1940</v>
      </c>
      <c r="C1035" t="s">
        <v>1954</v>
      </c>
      <c r="D1035" t="s">
        <v>3071</v>
      </c>
      <c r="F1035" t="str">
        <f>IFERROR(VLOOKUP(B1035,'Scheme Master'!A:B,2,0),"Discontinued")</f>
        <v>Debt</v>
      </c>
      <c r="G1035" t="str">
        <f>IFERROR(VLOOKUP(B1035,'Scheme Master'!A:G,4,0),"Discontinued")</f>
        <v>HSBC</v>
      </c>
    </row>
    <row r="1036" spans="1:7">
      <c r="A1036" s="250" t="s">
        <v>483</v>
      </c>
      <c r="B1036" s="252" t="s">
        <v>1940</v>
      </c>
      <c r="C1036" t="s">
        <v>67</v>
      </c>
      <c r="D1036" t="s">
        <v>3076</v>
      </c>
      <c r="F1036" t="str">
        <f>IFERROR(VLOOKUP(B1036,'Scheme Master'!A:B,2,0),"Discontinued")</f>
        <v>Debt</v>
      </c>
      <c r="G1036" t="str">
        <f>IFERROR(VLOOKUP(B1036,'Scheme Master'!A:G,4,0),"Discontinued")</f>
        <v>HSBC</v>
      </c>
    </row>
    <row r="1037" spans="1:7">
      <c r="A1037" s="250" t="s">
        <v>483</v>
      </c>
      <c r="B1037" s="252" t="s">
        <v>1940</v>
      </c>
      <c r="C1037" t="s">
        <v>67</v>
      </c>
      <c r="D1037" t="s">
        <v>3076</v>
      </c>
      <c r="F1037" t="str">
        <f>IFERROR(VLOOKUP(B1037,'Scheme Master'!A:B,2,0),"Discontinued")</f>
        <v>Debt</v>
      </c>
      <c r="G1037" t="str">
        <f>IFERROR(VLOOKUP(B1037,'Scheme Master'!A:G,4,0),"Discontinued")</f>
        <v>HSBC</v>
      </c>
    </row>
    <row r="1038" spans="1:7">
      <c r="A1038" s="250" t="s">
        <v>483</v>
      </c>
      <c r="B1038" s="252" t="s">
        <v>1940</v>
      </c>
      <c r="C1038" t="s">
        <v>67</v>
      </c>
      <c r="D1038" t="s">
        <v>3076</v>
      </c>
      <c r="F1038" t="str">
        <f>IFERROR(VLOOKUP(B1038,'Scheme Master'!A:B,2,0),"Discontinued")</f>
        <v>Debt</v>
      </c>
      <c r="G1038" t="str">
        <f>IFERROR(VLOOKUP(B1038,'Scheme Master'!A:G,4,0),"Discontinued")</f>
        <v>HSBC</v>
      </c>
    </row>
    <row r="1039" spans="1:7">
      <c r="A1039" s="53">
        <v>125</v>
      </c>
      <c r="B1039" s="252" t="s">
        <v>2899</v>
      </c>
      <c r="C1039" s="219" t="s">
        <v>58</v>
      </c>
      <c r="D1039" t="s">
        <v>3100</v>
      </c>
      <c r="F1039" t="str">
        <f>IFERROR(VLOOKUP(B1039,'Scheme Master'!A:B,2,0),"Discontinued")</f>
        <v>Debt</v>
      </c>
      <c r="G1039" t="str">
        <f>IFERROR(VLOOKUP(B1039,'Scheme Master'!A:G,4,0),"Discontinued")</f>
        <v>LT</v>
      </c>
    </row>
    <row r="1040" spans="1:7">
      <c r="A1040" s="250" t="s">
        <v>483</v>
      </c>
      <c r="B1040" s="252" t="s">
        <v>1940</v>
      </c>
      <c r="C1040" t="s">
        <v>67</v>
      </c>
      <c r="D1040" t="s">
        <v>3076</v>
      </c>
      <c r="F1040" t="str">
        <f>IFERROR(VLOOKUP(B1040,'Scheme Master'!A:B,2,0),"Discontinued")</f>
        <v>Debt</v>
      </c>
      <c r="G1040" t="str">
        <f>IFERROR(VLOOKUP(B1040,'Scheme Master'!A:G,4,0),"Discontinued")</f>
        <v>HSBC</v>
      </c>
    </row>
    <row r="1041" spans="1:7">
      <c r="A1041" s="250" t="s">
        <v>1343</v>
      </c>
      <c r="B1041" s="252" t="s">
        <v>1945</v>
      </c>
      <c r="C1041" t="s">
        <v>58</v>
      </c>
      <c r="D1041" t="s">
        <v>3086</v>
      </c>
      <c r="F1041" t="str">
        <f>IFERROR(VLOOKUP(B1041,'Scheme Master'!A:B,2,0),"Discontinued")</f>
        <v>Debt</v>
      </c>
      <c r="G1041" t="str">
        <f>IFERROR(VLOOKUP(B1041,'Scheme Master'!A:G,4,0),"Discontinued")</f>
        <v>HSBC</v>
      </c>
    </row>
    <row r="1042" spans="1:7">
      <c r="A1042" s="250" t="s">
        <v>474</v>
      </c>
      <c r="B1042" s="252" t="s">
        <v>1940</v>
      </c>
      <c r="C1042" s="290" t="s">
        <v>1971</v>
      </c>
      <c r="D1042" s="290" t="s">
        <v>3077</v>
      </c>
      <c r="F1042" t="str">
        <f>IFERROR(VLOOKUP(B1042,'Scheme Master'!A:B,2,0),"Discontinued")</f>
        <v>Debt</v>
      </c>
      <c r="G1042" t="str">
        <f>IFERROR(VLOOKUP(B1042,'Scheme Master'!A:G,4,0),"Discontinued")</f>
        <v>HSBC</v>
      </c>
    </row>
    <row r="1043" spans="1:7">
      <c r="A1043" s="53">
        <v>125</v>
      </c>
      <c r="B1043" s="252" t="s">
        <v>2899</v>
      </c>
      <c r="C1043" s="219" t="s">
        <v>58</v>
      </c>
      <c r="D1043" t="s">
        <v>3100</v>
      </c>
      <c r="F1043" t="str">
        <f>IFERROR(VLOOKUP(B1043,'Scheme Master'!A:B,2,0),"Discontinued")</f>
        <v>Debt</v>
      </c>
      <c r="G1043" t="str">
        <f>IFERROR(VLOOKUP(B1043,'Scheme Master'!A:G,4,0),"Discontinued")</f>
        <v>LT</v>
      </c>
    </row>
    <row r="1044" spans="1:7">
      <c r="A1044" s="250" t="s">
        <v>3468</v>
      </c>
      <c r="B1044" s="252" t="s">
        <v>2891</v>
      </c>
      <c r="C1044" t="s">
        <v>1954</v>
      </c>
      <c r="D1044" t="s">
        <v>3145</v>
      </c>
      <c r="F1044" t="str">
        <f>IFERROR(VLOOKUP(B1044,'Scheme Master'!A:B,2,0),"Discontinued")</f>
        <v>Debt</v>
      </c>
      <c r="G1044" t="str">
        <f>IFERROR(VLOOKUP(B1044,'Scheme Master'!A:G,4,0),"Discontinued")</f>
        <v>LT</v>
      </c>
    </row>
    <row r="1045" spans="1:7">
      <c r="A1045" s="250" t="s">
        <v>483</v>
      </c>
      <c r="B1045" s="252" t="s">
        <v>1940</v>
      </c>
      <c r="C1045" t="s">
        <v>67</v>
      </c>
      <c r="D1045" t="s">
        <v>3076</v>
      </c>
      <c r="F1045" t="str">
        <f>IFERROR(VLOOKUP(B1045,'Scheme Master'!A:B,2,0),"Discontinued")</f>
        <v>Debt</v>
      </c>
      <c r="G1045" t="str">
        <f>IFERROR(VLOOKUP(B1045,'Scheme Master'!A:G,4,0),"Discontinued")</f>
        <v>HSBC</v>
      </c>
    </row>
    <row r="1046" spans="1:7">
      <c r="A1046" s="250" t="s">
        <v>1343</v>
      </c>
      <c r="B1046" s="252" t="s">
        <v>1945</v>
      </c>
      <c r="C1046" t="s">
        <v>58</v>
      </c>
      <c r="D1046" t="s">
        <v>3086</v>
      </c>
      <c r="F1046" t="str">
        <f>IFERROR(VLOOKUP(B1046,'Scheme Master'!A:B,2,0),"Discontinued")</f>
        <v>Debt</v>
      </c>
      <c r="G1046" t="str">
        <f>IFERROR(VLOOKUP(B1046,'Scheme Master'!A:G,4,0),"Discontinued")</f>
        <v>HSBC</v>
      </c>
    </row>
    <row r="1047" spans="1:7">
      <c r="A1047" s="250" t="s">
        <v>1157</v>
      </c>
      <c r="B1047" s="252" t="s">
        <v>1953</v>
      </c>
      <c r="C1047" t="s">
        <v>58</v>
      </c>
      <c r="D1047" t="s">
        <v>3066</v>
      </c>
      <c r="F1047" t="str">
        <f>IFERROR(VLOOKUP(B1047,'Scheme Master'!A:B,2,0),"Discontinued")</f>
        <v>Debt</v>
      </c>
      <c r="G1047" t="str">
        <f>IFERROR(VLOOKUP(B1047,'Scheme Master'!A:G,4,0),"Discontinued")</f>
        <v>HSBC</v>
      </c>
    </row>
    <row r="1048" spans="1:7">
      <c r="A1048" s="53">
        <v>125</v>
      </c>
      <c r="B1048" s="252" t="s">
        <v>2899</v>
      </c>
      <c r="C1048" s="219" t="s">
        <v>58</v>
      </c>
      <c r="D1048" t="s">
        <v>3100</v>
      </c>
      <c r="F1048" t="str">
        <f>IFERROR(VLOOKUP(B1048,'Scheme Master'!A:B,2,0),"Discontinued")</f>
        <v>Debt</v>
      </c>
      <c r="G1048" t="str">
        <f>IFERROR(VLOOKUP(B1048,'Scheme Master'!A:G,4,0),"Discontinued")</f>
        <v>LT</v>
      </c>
    </row>
    <row r="1049" spans="1:7">
      <c r="A1049" s="250" t="s">
        <v>1157</v>
      </c>
      <c r="B1049" s="252" t="s">
        <v>1953</v>
      </c>
      <c r="C1049" t="s">
        <v>58</v>
      </c>
      <c r="D1049" t="s">
        <v>3066</v>
      </c>
      <c r="F1049" t="str">
        <f>IFERROR(VLOOKUP(B1049,'Scheme Master'!A:B,2,0),"Discontinued")</f>
        <v>Debt</v>
      </c>
      <c r="G1049" t="str">
        <f>IFERROR(VLOOKUP(B1049,'Scheme Master'!A:G,4,0),"Discontinued")</f>
        <v>HSBC</v>
      </c>
    </row>
    <row r="1050" spans="1:7">
      <c r="A1050" s="250" t="s">
        <v>1161</v>
      </c>
      <c r="B1050" s="252" t="s">
        <v>1953</v>
      </c>
      <c r="C1050" t="s">
        <v>1954</v>
      </c>
      <c r="D1050" t="s">
        <v>3062</v>
      </c>
      <c r="F1050" t="str">
        <f>IFERROR(VLOOKUP(B1050,'Scheme Master'!A:B,2,0),"Discontinued")</f>
        <v>Debt</v>
      </c>
      <c r="G1050" t="str">
        <f>IFERROR(VLOOKUP(B1050,'Scheme Master'!A:G,4,0),"Discontinued")</f>
        <v>HSBC</v>
      </c>
    </row>
    <row r="1051" spans="1:7">
      <c r="A1051" s="250" t="s">
        <v>3464</v>
      </c>
      <c r="B1051" s="252" t="s">
        <v>2967</v>
      </c>
      <c r="C1051" t="s">
        <v>1971</v>
      </c>
      <c r="D1051" t="s">
        <v>3543</v>
      </c>
      <c r="F1051" t="str">
        <f>IFERROR(VLOOKUP(B1051,'Scheme Master'!A:B,2,0),"Discontinued")</f>
        <v>Discontinued</v>
      </c>
      <c r="G1051" t="str">
        <f>IFERROR(VLOOKUP(B1051,'Scheme Master'!A:G,4,0),"Discontinued")</f>
        <v>Discontinued</v>
      </c>
    </row>
    <row r="1052" spans="1:7">
      <c r="A1052" s="250" t="s">
        <v>3469</v>
      </c>
      <c r="B1052" s="252" t="s">
        <v>2966</v>
      </c>
      <c r="C1052" t="s">
        <v>1954</v>
      </c>
      <c r="D1052" t="s">
        <v>3543</v>
      </c>
      <c r="F1052" t="str">
        <f>IFERROR(VLOOKUP(B1052,'Scheme Master'!A:B,2,0),"Discontinued")</f>
        <v>Discontinued</v>
      </c>
      <c r="G1052" t="str">
        <f>IFERROR(VLOOKUP(B1052,'Scheme Master'!A:G,4,0),"Discontinued")</f>
        <v>Discontinued</v>
      </c>
    </row>
    <row r="1053" spans="1:7">
      <c r="A1053" s="250" t="s">
        <v>3467</v>
      </c>
      <c r="B1053" s="252" t="s">
        <v>2964</v>
      </c>
      <c r="C1053" t="s">
        <v>1971</v>
      </c>
      <c r="D1053" t="s">
        <v>3543</v>
      </c>
      <c r="F1053" t="str">
        <f>IFERROR(VLOOKUP(B1053,'Scheme Master'!A:B,2,0),"Discontinued")</f>
        <v>Discontinued</v>
      </c>
      <c r="G1053" t="str">
        <f>IFERROR(VLOOKUP(B1053,'Scheme Master'!A:G,4,0),"Discontinued")</f>
        <v>Discontinued</v>
      </c>
    </row>
    <row r="1054" spans="1:7">
      <c r="A1054" s="250" t="s">
        <v>477</v>
      </c>
      <c r="B1054" s="252" t="s">
        <v>1940</v>
      </c>
      <c r="C1054" t="s">
        <v>1954</v>
      </c>
      <c r="D1054" t="s">
        <v>3071</v>
      </c>
      <c r="F1054" t="str">
        <f>IFERROR(VLOOKUP(B1054,'Scheme Master'!A:B,2,0),"Discontinued")</f>
        <v>Debt</v>
      </c>
      <c r="G1054" t="str">
        <f>IFERROR(VLOOKUP(B1054,'Scheme Master'!A:G,4,0),"Discontinued")</f>
        <v>HSBC</v>
      </c>
    </row>
    <row r="1055" spans="1:7">
      <c r="A1055" s="250" t="s">
        <v>483</v>
      </c>
      <c r="B1055" s="252" t="s">
        <v>1940</v>
      </c>
      <c r="C1055" t="s">
        <v>67</v>
      </c>
      <c r="D1055" t="s">
        <v>3076</v>
      </c>
      <c r="F1055" t="str">
        <f>IFERROR(VLOOKUP(B1055,'Scheme Master'!A:B,2,0),"Discontinued")</f>
        <v>Debt</v>
      </c>
      <c r="G1055" t="str">
        <f>IFERROR(VLOOKUP(B1055,'Scheme Master'!A:G,4,0),"Discontinued")</f>
        <v>HSBC</v>
      </c>
    </row>
    <row r="1056" spans="1:7">
      <c r="A1056" s="250" t="s">
        <v>483</v>
      </c>
      <c r="B1056" s="252" t="s">
        <v>1940</v>
      </c>
      <c r="C1056" t="s">
        <v>67</v>
      </c>
      <c r="D1056" t="s">
        <v>3076</v>
      </c>
      <c r="F1056" t="str">
        <f>IFERROR(VLOOKUP(B1056,'Scheme Master'!A:B,2,0),"Discontinued")</f>
        <v>Debt</v>
      </c>
      <c r="G1056" t="str">
        <f>IFERROR(VLOOKUP(B1056,'Scheme Master'!A:G,4,0),"Discontinued")</f>
        <v>HSBC</v>
      </c>
    </row>
    <row r="1057" spans="1:7">
      <c r="A1057" s="250" t="s">
        <v>483</v>
      </c>
      <c r="B1057" s="252" t="s">
        <v>1940</v>
      </c>
      <c r="C1057" t="s">
        <v>67</v>
      </c>
      <c r="D1057" t="s">
        <v>3076</v>
      </c>
      <c r="F1057" t="str">
        <f>IFERROR(VLOOKUP(B1057,'Scheme Master'!A:B,2,0),"Discontinued")</f>
        <v>Debt</v>
      </c>
      <c r="G1057" t="str">
        <f>IFERROR(VLOOKUP(B1057,'Scheme Master'!A:G,4,0),"Discontinued")</f>
        <v>HSBC</v>
      </c>
    </row>
    <row r="1058" spans="1:7">
      <c r="A1058" s="250" t="s">
        <v>474</v>
      </c>
      <c r="B1058" s="252" t="s">
        <v>1940</v>
      </c>
      <c r="C1058" s="290" t="s">
        <v>1971</v>
      </c>
      <c r="D1058" s="290" t="s">
        <v>3077</v>
      </c>
      <c r="F1058" t="str">
        <f>IFERROR(VLOOKUP(B1058,'Scheme Master'!A:B,2,0),"Discontinued")</f>
        <v>Debt</v>
      </c>
      <c r="G1058" t="str">
        <f>IFERROR(VLOOKUP(B1058,'Scheme Master'!A:G,4,0),"Discontinued")</f>
        <v>HSBC</v>
      </c>
    </row>
    <row r="1059" spans="1:7">
      <c r="A1059" s="250" t="s">
        <v>3462</v>
      </c>
      <c r="B1059" s="252" t="s">
        <v>2899</v>
      </c>
      <c r="C1059" t="s">
        <v>1954</v>
      </c>
      <c r="D1059" t="s">
        <v>3096</v>
      </c>
      <c r="F1059" t="str">
        <f>IFERROR(VLOOKUP(B1059,'Scheme Master'!A:B,2,0),"Discontinued")</f>
        <v>Debt</v>
      </c>
      <c r="G1059" t="str">
        <f>IFERROR(VLOOKUP(B1059,'Scheme Master'!A:G,4,0),"Discontinued")</f>
        <v>LT</v>
      </c>
    </row>
    <row r="1060" spans="1:7">
      <c r="A1060" s="250" t="s">
        <v>1348</v>
      </c>
      <c r="B1060" s="252" t="s">
        <v>1945</v>
      </c>
      <c r="C1060" t="s">
        <v>1954</v>
      </c>
      <c r="D1060" t="s">
        <v>3082</v>
      </c>
      <c r="F1060" t="str">
        <f>IFERROR(VLOOKUP(B1060,'Scheme Master'!A:B,2,0),"Discontinued")</f>
        <v>Debt</v>
      </c>
      <c r="G1060" t="str">
        <f>IFERROR(VLOOKUP(B1060,'Scheme Master'!A:G,4,0),"Discontinued")</f>
        <v>HSBC</v>
      </c>
    </row>
    <row r="1061" spans="1:7">
      <c r="A1061" s="250" t="s">
        <v>1157</v>
      </c>
      <c r="B1061" s="252" t="s">
        <v>1953</v>
      </c>
      <c r="C1061" t="s">
        <v>58</v>
      </c>
      <c r="D1061" t="s">
        <v>3066</v>
      </c>
      <c r="F1061" t="str">
        <f>IFERROR(VLOOKUP(B1061,'Scheme Master'!A:B,2,0),"Discontinued")</f>
        <v>Debt</v>
      </c>
      <c r="G1061" t="str">
        <f>IFERROR(VLOOKUP(B1061,'Scheme Master'!A:G,4,0),"Discontinued")</f>
        <v>HSBC</v>
      </c>
    </row>
    <row r="1062" spans="1:7">
      <c r="A1062" s="250" t="s">
        <v>1161</v>
      </c>
      <c r="B1062" s="252" t="s">
        <v>1953</v>
      </c>
      <c r="C1062" t="s">
        <v>1954</v>
      </c>
      <c r="D1062" t="s">
        <v>3062</v>
      </c>
      <c r="F1062" t="str">
        <f>IFERROR(VLOOKUP(B1062,'Scheme Master'!A:B,2,0),"Discontinued")</f>
        <v>Debt</v>
      </c>
      <c r="G1062" t="str">
        <f>IFERROR(VLOOKUP(B1062,'Scheme Master'!A:G,4,0),"Discontinued")</f>
        <v>HSBC</v>
      </c>
    </row>
    <row r="1063" spans="1:7">
      <c r="A1063" s="250" t="s">
        <v>3466</v>
      </c>
      <c r="B1063" s="252" t="s">
        <v>2964</v>
      </c>
      <c r="C1063" t="s">
        <v>1954</v>
      </c>
      <c r="D1063" t="s">
        <v>3543</v>
      </c>
      <c r="F1063" t="str">
        <f>IFERROR(VLOOKUP(B1063,'Scheme Master'!A:B,2,0),"Discontinued")</f>
        <v>Discontinued</v>
      </c>
      <c r="G1063" t="str">
        <f>IFERROR(VLOOKUP(B1063,'Scheme Master'!A:G,4,0),"Discontinued")</f>
        <v>Discontinued</v>
      </c>
    </row>
    <row r="1064" spans="1:7">
      <c r="A1064" s="250" t="s">
        <v>477</v>
      </c>
      <c r="B1064" s="252" t="s">
        <v>1940</v>
      </c>
      <c r="C1064" t="s">
        <v>1954</v>
      </c>
      <c r="D1064" t="s">
        <v>3071</v>
      </c>
      <c r="F1064" t="str">
        <f>IFERROR(VLOOKUP(B1064,'Scheme Master'!A:B,2,0),"Discontinued")</f>
        <v>Debt</v>
      </c>
      <c r="G1064" t="str">
        <f>IFERROR(VLOOKUP(B1064,'Scheme Master'!A:G,4,0),"Discontinued")</f>
        <v>HSBC</v>
      </c>
    </row>
    <row r="1065" spans="1:7">
      <c r="A1065" s="250" t="s">
        <v>477</v>
      </c>
      <c r="B1065" s="252" t="s">
        <v>1940</v>
      </c>
      <c r="C1065" t="s">
        <v>1954</v>
      </c>
      <c r="D1065" t="s">
        <v>3071</v>
      </c>
      <c r="F1065" t="str">
        <f>IFERROR(VLOOKUP(B1065,'Scheme Master'!A:B,2,0),"Discontinued")</f>
        <v>Debt</v>
      </c>
      <c r="G1065" t="str">
        <f>IFERROR(VLOOKUP(B1065,'Scheme Master'!A:G,4,0),"Discontinued")</f>
        <v>HSBC</v>
      </c>
    </row>
    <row r="1066" spans="1:7">
      <c r="A1066" s="250" t="s">
        <v>483</v>
      </c>
      <c r="B1066" s="252" t="s">
        <v>1940</v>
      </c>
      <c r="C1066" t="s">
        <v>67</v>
      </c>
      <c r="D1066" t="s">
        <v>3076</v>
      </c>
      <c r="F1066" t="str">
        <f>IFERROR(VLOOKUP(B1066,'Scheme Master'!A:B,2,0),"Discontinued")</f>
        <v>Debt</v>
      </c>
      <c r="G1066" t="str">
        <f>IFERROR(VLOOKUP(B1066,'Scheme Master'!A:G,4,0),"Discontinued")</f>
        <v>HSBC</v>
      </c>
    </row>
    <row r="1067" spans="1:7">
      <c r="A1067" s="250" t="s">
        <v>1348</v>
      </c>
      <c r="B1067" s="252" t="s">
        <v>1945</v>
      </c>
      <c r="C1067" t="s">
        <v>1954</v>
      </c>
      <c r="D1067" t="s">
        <v>3082</v>
      </c>
      <c r="F1067" t="str">
        <f>IFERROR(VLOOKUP(B1067,'Scheme Master'!A:B,2,0),"Discontinued")</f>
        <v>Debt</v>
      </c>
      <c r="G1067" t="str">
        <f>IFERROR(VLOOKUP(B1067,'Scheme Master'!A:G,4,0),"Discontinued")</f>
        <v>HSBC</v>
      </c>
    </row>
    <row r="1068" spans="1:7">
      <c r="A1068" s="250" t="s">
        <v>1343</v>
      </c>
      <c r="B1068" s="252" t="s">
        <v>1945</v>
      </c>
      <c r="C1068" t="s">
        <v>58</v>
      </c>
      <c r="D1068" t="s">
        <v>3086</v>
      </c>
      <c r="F1068" t="str">
        <f>IFERROR(VLOOKUP(B1068,'Scheme Master'!A:B,2,0),"Discontinued")</f>
        <v>Debt</v>
      </c>
      <c r="G1068" t="str">
        <f>IFERROR(VLOOKUP(B1068,'Scheme Master'!A:G,4,0),"Discontinued")</f>
        <v>HSBC</v>
      </c>
    </row>
    <row r="1069" spans="1:7">
      <c r="A1069" s="53">
        <v>222</v>
      </c>
      <c r="B1069" s="252" t="s">
        <v>2966</v>
      </c>
      <c r="C1069" t="s">
        <v>67</v>
      </c>
      <c r="D1069" t="s">
        <v>3543</v>
      </c>
      <c r="F1069" t="str">
        <f>IFERROR(VLOOKUP(B1069,'Scheme Master'!A:B,2,0),"Discontinued")</f>
        <v>Discontinued</v>
      </c>
      <c r="G1069" t="str">
        <f>IFERROR(VLOOKUP(B1069,'Scheme Master'!A:G,4,0),"Discontinued")</f>
        <v>Discontinued</v>
      </c>
    </row>
    <row r="1070" spans="1:7">
      <c r="A1070" s="53">
        <v>222</v>
      </c>
      <c r="B1070" s="252" t="s">
        <v>2966</v>
      </c>
      <c r="C1070" t="s">
        <v>67</v>
      </c>
      <c r="D1070" t="s">
        <v>3543</v>
      </c>
      <c r="F1070" t="str">
        <f>IFERROR(VLOOKUP(B1070,'Scheme Master'!A:B,2,0),"Discontinued")</f>
        <v>Discontinued</v>
      </c>
      <c r="G1070" t="str">
        <f>IFERROR(VLOOKUP(B1070,'Scheme Master'!A:G,4,0),"Discontinued")</f>
        <v>Discontinued</v>
      </c>
    </row>
    <row r="1071" spans="1:7">
      <c r="A1071" s="250" t="s">
        <v>3468</v>
      </c>
      <c r="B1071" s="252" t="s">
        <v>2891</v>
      </c>
      <c r="C1071" t="s">
        <v>1954</v>
      </c>
      <c r="D1071" t="s">
        <v>3145</v>
      </c>
      <c r="F1071" t="str">
        <f>IFERROR(VLOOKUP(B1071,'Scheme Master'!A:B,2,0),"Discontinued")</f>
        <v>Debt</v>
      </c>
      <c r="G1071" t="str">
        <f>IFERROR(VLOOKUP(B1071,'Scheme Master'!A:G,4,0),"Discontinued")</f>
        <v>LT</v>
      </c>
    </row>
    <row r="1072" spans="1:7">
      <c r="A1072" s="250" t="s">
        <v>477</v>
      </c>
      <c r="B1072" s="252" t="s">
        <v>1940</v>
      </c>
      <c r="C1072" t="s">
        <v>1954</v>
      </c>
      <c r="D1072" t="s">
        <v>3071</v>
      </c>
      <c r="F1072" t="str">
        <f>IFERROR(VLOOKUP(B1072,'Scheme Master'!A:B,2,0),"Discontinued")</f>
        <v>Debt</v>
      </c>
      <c r="G1072" t="str">
        <f>IFERROR(VLOOKUP(B1072,'Scheme Master'!A:G,4,0),"Discontinued")</f>
        <v>HSBC</v>
      </c>
    </row>
    <row r="1073" spans="1:7">
      <c r="A1073" s="250" t="s">
        <v>1343</v>
      </c>
      <c r="B1073" s="252" t="s">
        <v>1945</v>
      </c>
      <c r="C1073" t="s">
        <v>58</v>
      </c>
      <c r="D1073" t="s">
        <v>3086</v>
      </c>
      <c r="F1073" t="str">
        <f>IFERROR(VLOOKUP(B1073,'Scheme Master'!A:B,2,0),"Discontinued")</f>
        <v>Debt</v>
      </c>
      <c r="G1073" t="str">
        <f>IFERROR(VLOOKUP(B1073,'Scheme Master'!A:G,4,0),"Discontinued")</f>
        <v>HSBC</v>
      </c>
    </row>
    <row r="1074" spans="1:7">
      <c r="A1074" s="250" t="s">
        <v>1157</v>
      </c>
      <c r="B1074" s="252" t="s">
        <v>1953</v>
      </c>
      <c r="C1074" t="s">
        <v>58</v>
      </c>
      <c r="D1074" t="s">
        <v>3066</v>
      </c>
      <c r="F1074" t="str">
        <f>IFERROR(VLOOKUP(B1074,'Scheme Master'!A:B,2,0),"Discontinued")</f>
        <v>Debt</v>
      </c>
      <c r="G1074" t="str">
        <f>IFERROR(VLOOKUP(B1074,'Scheme Master'!A:G,4,0),"Discontinued")</f>
        <v>HSBC</v>
      </c>
    </row>
    <row r="1075" spans="1:7">
      <c r="A1075" s="53">
        <v>125</v>
      </c>
      <c r="B1075" s="252" t="s">
        <v>2899</v>
      </c>
      <c r="C1075" s="219" t="s">
        <v>58</v>
      </c>
      <c r="D1075" t="s">
        <v>3100</v>
      </c>
      <c r="F1075" t="str">
        <f>IFERROR(VLOOKUP(B1075,'Scheme Master'!A:B,2,0),"Discontinued")</f>
        <v>Debt</v>
      </c>
      <c r="G1075" t="str">
        <f>IFERROR(VLOOKUP(B1075,'Scheme Master'!A:G,4,0),"Discontinued")</f>
        <v>LT</v>
      </c>
    </row>
    <row r="1076" spans="1:7">
      <c r="A1076" s="250" t="s">
        <v>3467</v>
      </c>
      <c r="B1076" s="252" t="s">
        <v>2964</v>
      </c>
      <c r="C1076" t="s">
        <v>1971</v>
      </c>
      <c r="D1076" t="s">
        <v>3543</v>
      </c>
      <c r="F1076" t="str">
        <f>IFERROR(VLOOKUP(B1076,'Scheme Master'!A:B,2,0),"Discontinued")</f>
        <v>Discontinued</v>
      </c>
      <c r="G1076" t="str">
        <f>IFERROR(VLOOKUP(B1076,'Scheme Master'!A:G,4,0),"Discontinued")</f>
        <v>Discontinued</v>
      </c>
    </row>
    <row r="1077" spans="1:7">
      <c r="A1077" s="250" t="s">
        <v>474</v>
      </c>
      <c r="B1077" s="252" t="s">
        <v>1940</v>
      </c>
      <c r="C1077" s="290" t="s">
        <v>1971</v>
      </c>
      <c r="D1077" s="290" t="s">
        <v>3077</v>
      </c>
      <c r="F1077" t="str">
        <f>IFERROR(VLOOKUP(B1077,'Scheme Master'!A:B,2,0),"Discontinued")</f>
        <v>Debt</v>
      </c>
      <c r="G1077" t="str">
        <f>IFERROR(VLOOKUP(B1077,'Scheme Master'!A:G,4,0),"Discontinued")</f>
        <v>HSBC</v>
      </c>
    </row>
    <row r="1078" spans="1:7">
      <c r="A1078" s="250" t="s">
        <v>1157</v>
      </c>
      <c r="B1078" s="252" t="s">
        <v>1953</v>
      </c>
      <c r="C1078" t="s">
        <v>58</v>
      </c>
      <c r="D1078" t="s">
        <v>3066</v>
      </c>
      <c r="F1078" t="str">
        <f>IFERROR(VLOOKUP(B1078,'Scheme Master'!A:B,2,0),"Discontinued")</f>
        <v>Debt</v>
      </c>
      <c r="G1078" t="str">
        <f>IFERROR(VLOOKUP(B1078,'Scheme Master'!A:G,4,0),"Discontinued")</f>
        <v>HSBC</v>
      </c>
    </row>
    <row r="1079" spans="1:7">
      <c r="A1079" s="53">
        <v>125</v>
      </c>
      <c r="B1079" s="252" t="s">
        <v>2899</v>
      </c>
      <c r="C1079" s="219" t="s">
        <v>58</v>
      </c>
      <c r="D1079" t="s">
        <v>3100</v>
      </c>
      <c r="F1079" t="str">
        <f>IFERROR(VLOOKUP(B1079,'Scheme Master'!A:B,2,0),"Discontinued")</f>
        <v>Debt</v>
      </c>
      <c r="G1079" t="str">
        <f>IFERROR(VLOOKUP(B1079,'Scheme Master'!A:G,4,0),"Discontinued")</f>
        <v>LT</v>
      </c>
    </row>
    <row r="1080" spans="1:7">
      <c r="A1080" s="250" t="s">
        <v>3464</v>
      </c>
      <c r="B1080" s="252" t="s">
        <v>2967</v>
      </c>
      <c r="C1080" t="s">
        <v>1971</v>
      </c>
      <c r="D1080" t="s">
        <v>3543</v>
      </c>
      <c r="F1080" t="str">
        <f>IFERROR(VLOOKUP(B1080,'Scheme Master'!A:B,2,0),"Discontinued")</f>
        <v>Discontinued</v>
      </c>
      <c r="G1080" t="str">
        <f>IFERROR(VLOOKUP(B1080,'Scheme Master'!A:G,4,0),"Discontinued")</f>
        <v>Discontinued</v>
      </c>
    </row>
    <row r="1081" spans="1:7">
      <c r="A1081" s="250" t="s">
        <v>367</v>
      </c>
      <c r="B1081" s="252" t="s">
        <v>1956</v>
      </c>
      <c r="C1081" t="s">
        <v>1954</v>
      </c>
      <c r="D1081" t="s">
        <v>3543</v>
      </c>
      <c r="F1081" t="str">
        <f>IFERROR(VLOOKUP(B1081,'Scheme Master'!A:B,2,0),"Discontinued")</f>
        <v>Discontinued</v>
      </c>
      <c r="G1081" t="str">
        <f>IFERROR(VLOOKUP(B1081,'Scheme Master'!A:G,4,0),"Discontinued")</f>
        <v>Discontinued</v>
      </c>
    </row>
    <row r="1082" spans="1:7">
      <c r="A1082" s="250" t="s">
        <v>381</v>
      </c>
      <c r="B1082" s="252" t="s">
        <v>1956</v>
      </c>
      <c r="C1082" t="s">
        <v>1971</v>
      </c>
      <c r="D1082" t="s">
        <v>3543</v>
      </c>
      <c r="F1082" t="str">
        <f>IFERROR(VLOOKUP(B1082,'Scheme Master'!A:B,2,0),"Discontinued")</f>
        <v>Discontinued</v>
      </c>
      <c r="G1082" t="str">
        <f>IFERROR(VLOOKUP(B1082,'Scheme Master'!A:G,4,0),"Discontinued")</f>
        <v>Discontinued</v>
      </c>
    </row>
    <row r="1083" spans="1:7">
      <c r="A1083" s="250" t="s">
        <v>474</v>
      </c>
      <c r="B1083" s="252" t="s">
        <v>1940</v>
      </c>
      <c r="C1083" s="290" t="s">
        <v>1971</v>
      </c>
      <c r="D1083" s="290" t="s">
        <v>3077</v>
      </c>
      <c r="F1083" t="str">
        <f>IFERROR(VLOOKUP(B1083,'Scheme Master'!A:B,2,0),"Discontinued")</f>
        <v>Debt</v>
      </c>
      <c r="G1083" t="str">
        <f>IFERROR(VLOOKUP(B1083,'Scheme Master'!A:G,4,0),"Discontinued")</f>
        <v>HSBC</v>
      </c>
    </row>
    <row r="1084" spans="1:7">
      <c r="A1084" s="250" t="s">
        <v>3464</v>
      </c>
      <c r="B1084" s="252" t="s">
        <v>2967</v>
      </c>
      <c r="C1084" t="s">
        <v>1971</v>
      </c>
      <c r="D1084" t="s">
        <v>3543</v>
      </c>
      <c r="F1084" t="str">
        <f>IFERROR(VLOOKUP(B1084,'Scheme Master'!A:B,2,0),"Discontinued")</f>
        <v>Discontinued</v>
      </c>
      <c r="G1084" t="str">
        <f>IFERROR(VLOOKUP(B1084,'Scheme Master'!A:G,4,0),"Discontinued")</f>
        <v>Discontinued</v>
      </c>
    </row>
    <row r="1085" spans="1:7">
      <c r="A1085" s="250" t="s">
        <v>3462</v>
      </c>
      <c r="B1085" s="252" t="s">
        <v>2899</v>
      </c>
      <c r="C1085" t="s">
        <v>1954</v>
      </c>
      <c r="D1085" t="s">
        <v>3096</v>
      </c>
      <c r="F1085" t="str">
        <f>IFERROR(VLOOKUP(B1085,'Scheme Master'!A:B,2,0),"Discontinued")</f>
        <v>Debt</v>
      </c>
      <c r="G1085" t="str">
        <f>IFERROR(VLOOKUP(B1085,'Scheme Master'!A:G,4,0),"Discontinued")</f>
        <v>LT</v>
      </c>
    </row>
    <row r="1086" spans="1:7">
      <c r="A1086" s="250" t="s">
        <v>3463</v>
      </c>
      <c r="B1086" s="252" t="s">
        <v>2967</v>
      </c>
      <c r="C1086" t="s">
        <v>1954</v>
      </c>
      <c r="D1086" t="s">
        <v>3543</v>
      </c>
      <c r="F1086" t="str">
        <f>IFERROR(VLOOKUP(B1086,'Scheme Master'!A:B,2,0),"Discontinued")</f>
        <v>Discontinued</v>
      </c>
      <c r="G1086" t="str">
        <f>IFERROR(VLOOKUP(B1086,'Scheme Master'!A:G,4,0),"Discontinued")</f>
        <v>Discontinued</v>
      </c>
    </row>
    <row r="1087" spans="1:7">
      <c r="A1087" s="250" t="s">
        <v>362</v>
      </c>
      <c r="B1087" s="252" t="s">
        <v>1956</v>
      </c>
      <c r="C1087" t="s">
        <v>58</v>
      </c>
      <c r="D1087" t="s">
        <v>3543</v>
      </c>
      <c r="F1087" t="str">
        <f>IFERROR(VLOOKUP(B1087,'Scheme Master'!A:B,2,0),"Discontinued")</f>
        <v>Discontinued</v>
      </c>
      <c r="G1087" t="str">
        <f>IFERROR(VLOOKUP(B1087,'Scheme Master'!A:G,4,0),"Discontinued")</f>
        <v>Discontinued</v>
      </c>
    </row>
    <row r="1088" spans="1:7">
      <c r="A1088" s="250" t="s">
        <v>483</v>
      </c>
      <c r="B1088" s="252" t="s">
        <v>1940</v>
      </c>
      <c r="C1088" t="s">
        <v>67</v>
      </c>
      <c r="D1088" t="s">
        <v>3076</v>
      </c>
      <c r="F1088" t="str">
        <f>IFERROR(VLOOKUP(B1088,'Scheme Master'!A:B,2,0),"Discontinued")</f>
        <v>Debt</v>
      </c>
      <c r="G1088" t="str">
        <f>IFERROR(VLOOKUP(B1088,'Scheme Master'!A:G,4,0),"Discontinued")</f>
        <v>HSBC</v>
      </c>
    </row>
    <row r="1089" spans="1:7">
      <c r="A1089" s="250" t="s">
        <v>483</v>
      </c>
      <c r="B1089" s="252" t="s">
        <v>1940</v>
      </c>
      <c r="C1089" t="s">
        <v>67</v>
      </c>
      <c r="D1089" t="s">
        <v>3076</v>
      </c>
      <c r="F1089" t="str">
        <f>IFERROR(VLOOKUP(B1089,'Scheme Master'!A:B,2,0),"Discontinued")</f>
        <v>Debt</v>
      </c>
      <c r="G1089" t="str">
        <f>IFERROR(VLOOKUP(B1089,'Scheme Master'!A:G,4,0),"Discontinued")</f>
        <v>HSBC</v>
      </c>
    </row>
    <row r="1090" spans="1:7">
      <c r="A1090" s="250" t="s">
        <v>1157</v>
      </c>
      <c r="B1090" s="252" t="s">
        <v>1953</v>
      </c>
      <c r="C1090" t="s">
        <v>58</v>
      </c>
      <c r="D1090" t="s">
        <v>3066</v>
      </c>
      <c r="F1090" t="str">
        <f>IFERROR(VLOOKUP(B1090,'Scheme Master'!A:B,2,0),"Discontinued")</f>
        <v>Debt</v>
      </c>
      <c r="G1090" t="str">
        <f>IFERROR(VLOOKUP(B1090,'Scheme Master'!A:G,4,0),"Discontinued")</f>
        <v>HSBC</v>
      </c>
    </row>
    <row r="1091" spans="1:7">
      <c r="A1091" s="250" t="s">
        <v>1157</v>
      </c>
      <c r="B1091" s="252" t="s">
        <v>1953</v>
      </c>
      <c r="C1091" t="s">
        <v>58</v>
      </c>
      <c r="D1091" t="s">
        <v>3066</v>
      </c>
      <c r="F1091" t="str">
        <f>IFERROR(VLOOKUP(B1091,'Scheme Master'!A:B,2,0),"Discontinued")</f>
        <v>Debt</v>
      </c>
      <c r="G1091" t="str">
        <f>IFERROR(VLOOKUP(B1091,'Scheme Master'!A:G,4,0),"Discontinued")</f>
        <v>HSBC</v>
      </c>
    </row>
    <row r="1092" spans="1:7">
      <c r="A1092" s="250" t="s">
        <v>3465</v>
      </c>
      <c r="B1092" s="252" t="s">
        <v>2891</v>
      </c>
      <c r="C1092" s="219" t="s">
        <v>58</v>
      </c>
      <c r="D1092" t="s">
        <v>3149</v>
      </c>
      <c r="F1092" t="str">
        <f>IFERROR(VLOOKUP(B1092,'Scheme Master'!A:B,2,0),"Discontinued")</f>
        <v>Debt</v>
      </c>
      <c r="G1092" t="str">
        <f>IFERROR(VLOOKUP(B1092,'Scheme Master'!A:G,4,0),"Discontinued")</f>
        <v>LT</v>
      </c>
    </row>
    <row r="1093" spans="1:7">
      <c r="A1093" s="250" t="s">
        <v>3465</v>
      </c>
      <c r="B1093" s="252" t="s">
        <v>2891</v>
      </c>
      <c r="C1093" s="219" t="s">
        <v>58</v>
      </c>
      <c r="D1093" t="s">
        <v>3149</v>
      </c>
      <c r="F1093" t="str">
        <f>IFERROR(VLOOKUP(B1093,'Scheme Master'!A:B,2,0),"Discontinued")</f>
        <v>Debt</v>
      </c>
      <c r="G1093" t="str">
        <f>IFERROR(VLOOKUP(B1093,'Scheme Master'!A:G,4,0),"Discontinued")</f>
        <v>LT</v>
      </c>
    </row>
    <row r="1094" spans="1:7">
      <c r="A1094" s="250" t="s">
        <v>3464</v>
      </c>
      <c r="B1094" s="252" t="s">
        <v>2967</v>
      </c>
      <c r="C1094" t="s">
        <v>1971</v>
      </c>
      <c r="D1094" t="s">
        <v>3543</v>
      </c>
      <c r="F1094" t="str">
        <f>IFERROR(VLOOKUP(B1094,'Scheme Master'!A:B,2,0),"Discontinued")</f>
        <v>Discontinued</v>
      </c>
      <c r="G1094" t="str">
        <f>IFERROR(VLOOKUP(B1094,'Scheme Master'!A:G,4,0),"Discontinued")</f>
        <v>Discontinued</v>
      </c>
    </row>
    <row r="1095" spans="1:7">
      <c r="A1095" s="250" t="s">
        <v>3462</v>
      </c>
      <c r="B1095" s="252" t="s">
        <v>2899</v>
      </c>
      <c r="C1095" t="s">
        <v>1954</v>
      </c>
      <c r="D1095" t="s">
        <v>3096</v>
      </c>
      <c r="F1095" t="str">
        <f>IFERROR(VLOOKUP(B1095,'Scheme Master'!A:B,2,0),"Discontinued")</f>
        <v>Debt</v>
      </c>
      <c r="G1095" t="str">
        <f>IFERROR(VLOOKUP(B1095,'Scheme Master'!A:G,4,0),"Discontinued")</f>
        <v>LT</v>
      </c>
    </row>
    <row r="1096" spans="1:7">
      <c r="A1096" s="250" t="s">
        <v>3466</v>
      </c>
      <c r="B1096" s="252" t="s">
        <v>2964</v>
      </c>
      <c r="C1096" t="s">
        <v>1954</v>
      </c>
      <c r="D1096" t="s">
        <v>3543</v>
      </c>
      <c r="F1096" t="str">
        <f>IFERROR(VLOOKUP(B1096,'Scheme Master'!A:B,2,0),"Discontinued")</f>
        <v>Discontinued</v>
      </c>
      <c r="G1096" t="str">
        <f>IFERROR(VLOOKUP(B1096,'Scheme Master'!A:G,4,0),"Discontinued")</f>
        <v>Discontinued</v>
      </c>
    </row>
    <row r="1097" spans="1:7">
      <c r="A1097" s="250" t="s">
        <v>1343</v>
      </c>
      <c r="B1097" s="252" t="s">
        <v>1945</v>
      </c>
      <c r="C1097" t="s">
        <v>58</v>
      </c>
      <c r="D1097" t="s">
        <v>3086</v>
      </c>
      <c r="F1097" t="str">
        <f>IFERROR(VLOOKUP(B1097,'Scheme Master'!A:B,2,0),"Discontinued")</f>
        <v>Debt</v>
      </c>
      <c r="G1097" t="str">
        <f>IFERROR(VLOOKUP(B1097,'Scheme Master'!A:G,4,0),"Discontinued")</f>
        <v>HSBC</v>
      </c>
    </row>
    <row r="1098" spans="1:7">
      <c r="A1098" s="250" t="s">
        <v>474</v>
      </c>
      <c r="B1098" s="252" t="s">
        <v>1940</v>
      </c>
      <c r="C1098" s="290" t="s">
        <v>1971</v>
      </c>
      <c r="D1098" s="290" t="s">
        <v>3077</v>
      </c>
      <c r="F1098" t="str">
        <f>IFERROR(VLOOKUP(B1098,'Scheme Master'!A:B,2,0),"Discontinued")</f>
        <v>Debt</v>
      </c>
      <c r="G1098" t="str">
        <f>IFERROR(VLOOKUP(B1098,'Scheme Master'!A:G,4,0),"Discontinued")</f>
        <v>HSBC</v>
      </c>
    </row>
    <row r="1099" spans="1:7">
      <c r="A1099" s="250" t="s">
        <v>1157</v>
      </c>
      <c r="B1099" s="252" t="s">
        <v>1953</v>
      </c>
      <c r="C1099" t="s">
        <v>58</v>
      </c>
      <c r="D1099" t="s">
        <v>3066</v>
      </c>
      <c r="F1099" t="str">
        <f>IFERROR(VLOOKUP(B1099,'Scheme Master'!A:B,2,0),"Discontinued")</f>
        <v>Debt</v>
      </c>
      <c r="G1099" t="str">
        <f>IFERROR(VLOOKUP(B1099,'Scheme Master'!A:G,4,0),"Discontinued")</f>
        <v>HSBC</v>
      </c>
    </row>
    <row r="1100" spans="1:7">
      <c r="A1100" s="53">
        <v>125</v>
      </c>
      <c r="B1100" s="252" t="s">
        <v>2899</v>
      </c>
      <c r="C1100" s="219" t="s">
        <v>58</v>
      </c>
      <c r="D1100" t="s">
        <v>3100</v>
      </c>
      <c r="F1100" t="str">
        <f>IFERROR(VLOOKUP(B1100,'Scheme Master'!A:B,2,0),"Discontinued")</f>
        <v>Debt</v>
      </c>
      <c r="G1100" t="str">
        <f>IFERROR(VLOOKUP(B1100,'Scheme Master'!A:G,4,0),"Discontinued")</f>
        <v>LT</v>
      </c>
    </row>
    <row r="1101" spans="1:7">
      <c r="A1101" s="250" t="s">
        <v>367</v>
      </c>
      <c r="B1101" s="252" t="s">
        <v>1956</v>
      </c>
      <c r="C1101" t="s">
        <v>1954</v>
      </c>
      <c r="D1101" t="s">
        <v>3543</v>
      </c>
      <c r="F1101" t="str">
        <f>IFERROR(VLOOKUP(B1101,'Scheme Master'!A:B,2,0),"Discontinued")</f>
        <v>Discontinued</v>
      </c>
      <c r="G1101" t="str">
        <f>IFERROR(VLOOKUP(B1101,'Scheme Master'!A:G,4,0),"Discontinued")</f>
        <v>Discontinued</v>
      </c>
    </row>
    <row r="1102" spans="1:7">
      <c r="A1102" s="250" t="s">
        <v>477</v>
      </c>
      <c r="B1102" s="252" t="s">
        <v>1940</v>
      </c>
      <c r="C1102" t="s">
        <v>1954</v>
      </c>
      <c r="D1102" t="s">
        <v>3071</v>
      </c>
      <c r="F1102" t="str">
        <f>IFERROR(VLOOKUP(B1102,'Scheme Master'!A:B,2,0),"Discontinued")</f>
        <v>Debt</v>
      </c>
      <c r="G1102" t="str">
        <f>IFERROR(VLOOKUP(B1102,'Scheme Master'!A:G,4,0),"Discontinued")</f>
        <v>HSBC</v>
      </c>
    </row>
    <row r="1103" spans="1:7">
      <c r="A1103" s="250" t="s">
        <v>483</v>
      </c>
      <c r="B1103" s="252" t="s">
        <v>1940</v>
      </c>
      <c r="C1103" t="s">
        <v>67</v>
      </c>
      <c r="D1103" t="s">
        <v>3076</v>
      </c>
      <c r="F1103" t="str">
        <f>IFERROR(VLOOKUP(B1103,'Scheme Master'!A:B,2,0),"Discontinued")</f>
        <v>Debt</v>
      </c>
      <c r="G1103" t="str">
        <f>IFERROR(VLOOKUP(B1103,'Scheme Master'!A:G,4,0),"Discontinued")</f>
        <v>HSBC</v>
      </c>
    </row>
    <row r="1104" spans="1:7">
      <c r="A1104" s="250" t="s">
        <v>1348</v>
      </c>
      <c r="B1104" s="252" t="s">
        <v>1945</v>
      </c>
      <c r="C1104" t="s">
        <v>1954</v>
      </c>
      <c r="D1104" t="s">
        <v>3082</v>
      </c>
      <c r="F1104" t="str">
        <f>IFERROR(VLOOKUP(B1104,'Scheme Master'!A:B,2,0),"Discontinued")</f>
        <v>Debt</v>
      </c>
      <c r="G1104" t="str">
        <f>IFERROR(VLOOKUP(B1104,'Scheme Master'!A:G,4,0),"Discontinued")</f>
        <v>HSBC</v>
      </c>
    </row>
    <row r="1105" spans="1:7">
      <c r="A1105" s="53">
        <v>125</v>
      </c>
      <c r="B1105" s="252" t="s">
        <v>2899</v>
      </c>
      <c r="C1105" s="219" t="s">
        <v>58</v>
      </c>
      <c r="D1105" t="s">
        <v>3100</v>
      </c>
      <c r="F1105" t="str">
        <f>IFERROR(VLOOKUP(B1105,'Scheme Master'!A:B,2,0),"Discontinued")</f>
        <v>Debt</v>
      </c>
      <c r="G1105" t="str">
        <f>IFERROR(VLOOKUP(B1105,'Scheme Master'!A:G,4,0),"Discontinued")</f>
        <v>LT</v>
      </c>
    </row>
    <row r="1106" spans="1:7">
      <c r="A1106" s="53">
        <v>222</v>
      </c>
      <c r="B1106" s="252" t="s">
        <v>2966</v>
      </c>
      <c r="C1106" t="s">
        <v>67</v>
      </c>
      <c r="D1106" t="s">
        <v>3543</v>
      </c>
      <c r="F1106" t="str">
        <f>IFERROR(VLOOKUP(B1106,'Scheme Master'!A:B,2,0),"Discontinued")</f>
        <v>Discontinued</v>
      </c>
      <c r="G1106" t="str">
        <f>IFERROR(VLOOKUP(B1106,'Scheme Master'!A:G,4,0),"Discontinued")</f>
        <v>Discontinued</v>
      </c>
    </row>
    <row r="1107" spans="1:7">
      <c r="A1107" s="250" t="s">
        <v>477</v>
      </c>
      <c r="B1107" s="252" t="s">
        <v>1940</v>
      </c>
      <c r="C1107" t="s">
        <v>1954</v>
      </c>
      <c r="D1107" t="s">
        <v>3071</v>
      </c>
      <c r="F1107" t="str">
        <f>IFERROR(VLOOKUP(B1107,'Scheme Master'!A:B,2,0),"Discontinued")</f>
        <v>Debt</v>
      </c>
      <c r="G1107" t="str">
        <f>IFERROR(VLOOKUP(B1107,'Scheme Master'!A:G,4,0),"Discontinued")</f>
        <v>HSBC</v>
      </c>
    </row>
    <row r="1108" spans="1:7">
      <c r="A1108" s="250" t="s">
        <v>477</v>
      </c>
      <c r="B1108" s="252" t="s">
        <v>1940</v>
      </c>
      <c r="C1108" t="s">
        <v>1954</v>
      </c>
      <c r="D1108" t="s">
        <v>3071</v>
      </c>
      <c r="F1108" t="str">
        <f>IFERROR(VLOOKUP(B1108,'Scheme Master'!A:B,2,0),"Discontinued")</f>
        <v>Debt</v>
      </c>
      <c r="G1108" t="str">
        <f>IFERROR(VLOOKUP(B1108,'Scheme Master'!A:G,4,0),"Discontinued")</f>
        <v>HSBC</v>
      </c>
    </row>
    <row r="1109" spans="1:7">
      <c r="A1109" s="250" t="s">
        <v>1348</v>
      </c>
      <c r="B1109" s="252" t="s">
        <v>1945</v>
      </c>
      <c r="C1109" t="s">
        <v>1954</v>
      </c>
      <c r="D1109" t="s">
        <v>3082</v>
      </c>
      <c r="F1109" t="str">
        <f>IFERROR(VLOOKUP(B1109,'Scheme Master'!A:B,2,0),"Discontinued")</f>
        <v>Debt</v>
      </c>
      <c r="G1109" t="str">
        <f>IFERROR(VLOOKUP(B1109,'Scheme Master'!A:G,4,0),"Discontinued")</f>
        <v>HSBC</v>
      </c>
    </row>
    <row r="1110" spans="1:7">
      <c r="A1110" s="250" t="s">
        <v>474</v>
      </c>
      <c r="B1110" s="252" t="s">
        <v>1940</v>
      </c>
      <c r="C1110" s="290" t="s">
        <v>1971</v>
      </c>
      <c r="D1110" s="290" t="s">
        <v>3077</v>
      </c>
      <c r="F1110" t="str">
        <f>IFERROR(VLOOKUP(B1110,'Scheme Master'!A:B,2,0),"Discontinued")</f>
        <v>Debt</v>
      </c>
      <c r="G1110" t="str">
        <f>IFERROR(VLOOKUP(B1110,'Scheme Master'!A:G,4,0),"Discontinued")</f>
        <v>HSBC</v>
      </c>
    </row>
    <row r="1111" spans="1:7">
      <c r="A1111" s="250" t="s">
        <v>474</v>
      </c>
      <c r="B1111" s="252" t="s">
        <v>1940</v>
      </c>
      <c r="C1111" s="290" t="s">
        <v>1971</v>
      </c>
      <c r="D1111" s="290" t="s">
        <v>3077</v>
      </c>
      <c r="F1111" t="str">
        <f>IFERROR(VLOOKUP(B1111,'Scheme Master'!A:B,2,0),"Discontinued")</f>
        <v>Debt</v>
      </c>
      <c r="G1111" t="str">
        <f>IFERROR(VLOOKUP(B1111,'Scheme Master'!A:G,4,0),"Discontinued")</f>
        <v>HSBC</v>
      </c>
    </row>
    <row r="1112" spans="1:7">
      <c r="A1112" s="250" t="s">
        <v>1157</v>
      </c>
      <c r="B1112" s="252" t="s">
        <v>1953</v>
      </c>
      <c r="C1112" t="s">
        <v>58</v>
      </c>
      <c r="D1112" t="s">
        <v>3066</v>
      </c>
      <c r="F1112" t="str">
        <f>IFERROR(VLOOKUP(B1112,'Scheme Master'!A:B,2,0),"Discontinued")</f>
        <v>Debt</v>
      </c>
      <c r="G1112" t="str">
        <f>IFERROR(VLOOKUP(B1112,'Scheme Master'!A:G,4,0),"Discontinued")</f>
        <v>HSBC</v>
      </c>
    </row>
    <row r="1113" spans="1:7">
      <c r="A1113" s="250" t="s">
        <v>1157</v>
      </c>
      <c r="B1113" s="252" t="s">
        <v>1953</v>
      </c>
      <c r="C1113" t="s">
        <v>58</v>
      </c>
      <c r="D1113" t="s">
        <v>3066</v>
      </c>
      <c r="F1113" t="str">
        <f>IFERROR(VLOOKUP(B1113,'Scheme Master'!A:B,2,0),"Discontinued")</f>
        <v>Debt</v>
      </c>
      <c r="G1113" t="str">
        <f>IFERROR(VLOOKUP(B1113,'Scheme Master'!A:G,4,0),"Discontinued")</f>
        <v>HSBC</v>
      </c>
    </row>
    <row r="1114" spans="1:7">
      <c r="A1114" s="250" t="s">
        <v>1157</v>
      </c>
      <c r="B1114" s="252" t="s">
        <v>1953</v>
      </c>
      <c r="C1114" t="s">
        <v>58</v>
      </c>
      <c r="D1114" t="s">
        <v>3066</v>
      </c>
      <c r="F1114" t="str">
        <f>IFERROR(VLOOKUP(B1114,'Scheme Master'!A:B,2,0),"Discontinued")</f>
        <v>Debt</v>
      </c>
      <c r="G1114" t="str">
        <f>IFERROR(VLOOKUP(B1114,'Scheme Master'!A:G,4,0),"Discontinued")</f>
        <v>HSBC</v>
      </c>
    </row>
    <row r="1115" spans="1:7">
      <c r="A1115" s="250" t="s">
        <v>1157</v>
      </c>
      <c r="B1115" s="252" t="s">
        <v>1953</v>
      </c>
      <c r="C1115" t="s">
        <v>58</v>
      </c>
      <c r="D1115" t="s">
        <v>3066</v>
      </c>
      <c r="F1115" t="str">
        <f>IFERROR(VLOOKUP(B1115,'Scheme Master'!A:B,2,0),"Discontinued")</f>
        <v>Debt</v>
      </c>
      <c r="G1115" t="str">
        <f>IFERROR(VLOOKUP(B1115,'Scheme Master'!A:G,4,0),"Discontinued")</f>
        <v>HSBC</v>
      </c>
    </row>
    <row r="1116" spans="1:7">
      <c r="A1116" s="250" t="s">
        <v>3468</v>
      </c>
      <c r="B1116" s="252" t="s">
        <v>2891</v>
      </c>
      <c r="C1116" t="s">
        <v>1954</v>
      </c>
      <c r="D1116" t="s">
        <v>3145</v>
      </c>
      <c r="F1116" t="str">
        <f>IFERROR(VLOOKUP(B1116,'Scheme Master'!A:B,2,0),"Discontinued")</f>
        <v>Debt</v>
      </c>
      <c r="G1116" t="str">
        <f>IFERROR(VLOOKUP(B1116,'Scheme Master'!A:G,4,0),"Discontinued")</f>
        <v>LT</v>
      </c>
    </row>
    <row r="1117" spans="1:7">
      <c r="A1117" s="250" t="s">
        <v>483</v>
      </c>
      <c r="B1117" s="252" t="s">
        <v>1940</v>
      </c>
      <c r="C1117" t="s">
        <v>67</v>
      </c>
      <c r="D1117" t="s">
        <v>3076</v>
      </c>
      <c r="F1117" t="str">
        <f>IFERROR(VLOOKUP(B1117,'Scheme Master'!A:B,2,0),"Discontinued")</f>
        <v>Debt</v>
      </c>
      <c r="G1117" t="str">
        <f>IFERROR(VLOOKUP(B1117,'Scheme Master'!A:G,4,0),"Discontinued")</f>
        <v>HSBC</v>
      </c>
    </row>
    <row r="1118" spans="1:7">
      <c r="A1118" s="250" t="s">
        <v>483</v>
      </c>
      <c r="B1118" s="252" t="s">
        <v>1940</v>
      </c>
      <c r="C1118" t="s">
        <v>67</v>
      </c>
      <c r="D1118" t="s">
        <v>3076</v>
      </c>
      <c r="F1118" t="str">
        <f>IFERROR(VLOOKUP(B1118,'Scheme Master'!A:B,2,0),"Discontinued")</f>
        <v>Debt</v>
      </c>
      <c r="G1118" t="str">
        <f>IFERROR(VLOOKUP(B1118,'Scheme Master'!A:G,4,0),"Discontinued")</f>
        <v>HSBC</v>
      </c>
    </row>
    <row r="1119" spans="1:7">
      <c r="A1119" s="250" t="s">
        <v>474</v>
      </c>
      <c r="B1119" s="252" t="s">
        <v>1940</v>
      </c>
      <c r="C1119" s="290" t="s">
        <v>1971</v>
      </c>
      <c r="D1119" s="290" t="s">
        <v>3077</v>
      </c>
      <c r="F1119" t="str">
        <f>IFERROR(VLOOKUP(B1119,'Scheme Master'!A:B,2,0),"Discontinued")</f>
        <v>Debt</v>
      </c>
      <c r="G1119" t="str">
        <f>IFERROR(VLOOKUP(B1119,'Scheme Master'!A:G,4,0),"Discontinued")</f>
        <v>HSBC</v>
      </c>
    </row>
    <row r="1120" spans="1:7">
      <c r="A1120" s="250" t="s">
        <v>3465</v>
      </c>
      <c r="B1120" s="252" t="s">
        <v>2891</v>
      </c>
      <c r="C1120" s="219" t="s">
        <v>58</v>
      </c>
      <c r="D1120" t="s">
        <v>3149</v>
      </c>
      <c r="F1120" t="str">
        <f>IFERROR(VLOOKUP(B1120,'Scheme Master'!A:B,2,0),"Discontinued")</f>
        <v>Debt</v>
      </c>
      <c r="G1120" t="str">
        <f>IFERROR(VLOOKUP(B1120,'Scheme Master'!A:G,4,0),"Discontinued")</f>
        <v>LT</v>
      </c>
    </row>
    <row r="1121" spans="1:7">
      <c r="A1121" s="250" t="s">
        <v>3466</v>
      </c>
      <c r="B1121" s="252" t="s">
        <v>2964</v>
      </c>
      <c r="C1121" t="s">
        <v>1954</v>
      </c>
      <c r="D1121" t="s">
        <v>3543</v>
      </c>
      <c r="F1121" t="str">
        <f>IFERROR(VLOOKUP(B1121,'Scheme Master'!A:B,2,0),"Discontinued")</f>
        <v>Discontinued</v>
      </c>
      <c r="G1121" t="str">
        <f>IFERROR(VLOOKUP(B1121,'Scheme Master'!A:G,4,0),"Discontinued")</f>
        <v>Discontinued</v>
      </c>
    </row>
    <row r="1122" spans="1:7">
      <c r="A1122" s="250" t="s">
        <v>483</v>
      </c>
      <c r="B1122" s="252" t="s">
        <v>1940</v>
      </c>
      <c r="C1122" t="s">
        <v>67</v>
      </c>
      <c r="D1122" t="s">
        <v>3076</v>
      </c>
      <c r="F1122" t="str">
        <f>IFERROR(VLOOKUP(B1122,'Scheme Master'!A:B,2,0),"Discontinued")</f>
        <v>Debt</v>
      </c>
      <c r="G1122" t="str">
        <f>IFERROR(VLOOKUP(B1122,'Scheme Master'!A:G,4,0),"Discontinued")</f>
        <v>HSBC</v>
      </c>
    </row>
    <row r="1123" spans="1:7">
      <c r="A1123" s="250" t="s">
        <v>474</v>
      </c>
      <c r="B1123" s="252" t="s">
        <v>1940</v>
      </c>
      <c r="C1123" s="290" t="s">
        <v>1971</v>
      </c>
      <c r="D1123" s="290" t="s">
        <v>3077</v>
      </c>
      <c r="F1123" t="str">
        <f>IFERROR(VLOOKUP(B1123,'Scheme Master'!A:B,2,0),"Discontinued")</f>
        <v>Debt</v>
      </c>
      <c r="G1123" t="str">
        <f>IFERROR(VLOOKUP(B1123,'Scheme Master'!A:G,4,0),"Discontinued")</f>
        <v>HSBC</v>
      </c>
    </row>
    <row r="1124" spans="1:7">
      <c r="A1124" s="250" t="s">
        <v>1157</v>
      </c>
      <c r="B1124" s="252" t="s">
        <v>1953</v>
      </c>
      <c r="C1124" t="s">
        <v>58</v>
      </c>
      <c r="D1124" t="s">
        <v>3066</v>
      </c>
      <c r="F1124" t="str">
        <f>IFERROR(VLOOKUP(B1124,'Scheme Master'!A:B,2,0),"Discontinued")</f>
        <v>Debt</v>
      </c>
      <c r="G1124" t="str">
        <f>IFERROR(VLOOKUP(B1124,'Scheme Master'!A:G,4,0),"Discontinued")</f>
        <v>HSBC</v>
      </c>
    </row>
    <row r="1125" spans="1:7">
      <c r="A1125" s="53">
        <v>125</v>
      </c>
      <c r="B1125" s="252" t="s">
        <v>2899</v>
      </c>
      <c r="C1125" s="219" t="s">
        <v>58</v>
      </c>
      <c r="D1125" t="s">
        <v>3100</v>
      </c>
      <c r="F1125" t="str">
        <f>IFERROR(VLOOKUP(B1125,'Scheme Master'!A:B,2,0),"Discontinued")</f>
        <v>Debt</v>
      </c>
      <c r="G1125" t="str">
        <f>IFERROR(VLOOKUP(B1125,'Scheme Master'!A:G,4,0),"Discontinued")</f>
        <v>LT</v>
      </c>
    </row>
    <row r="1126" spans="1:7">
      <c r="A1126" s="53">
        <v>125</v>
      </c>
      <c r="B1126" s="252" t="s">
        <v>2899</v>
      </c>
      <c r="C1126" s="219" t="s">
        <v>58</v>
      </c>
      <c r="D1126" t="s">
        <v>3100</v>
      </c>
      <c r="F1126" t="str">
        <f>IFERROR(VLOOKUP(B1126,'Scheme Master'!A:B,2,0),"Discontinued")</f>
        <v>Debt</v>
      </c>
      <c r="G1126" t="str">
        <f>IFERROR(VLOOKUP(B1126,'Scheme Master'!A:G,4,0),"Discontinued")</f>
        <v>LT</v>
      </c>
    </row>
    <row r="1127" spans="1:7">
      <c r="A1127" s="250" t="s">
        <v>3466</v>
      </c>
      <c r="B1127" s="252" t="s">
        <v>2964</v>
      </c>
      <c r="C1127" t="s">
        <v>1954</v>
      </c>
      <c r="D1127" t="s">
        <v>3543</v>
      </c>
      <c r="F1127" t="str">
        <f>IFERROR(VLOOKUP(B1127,'Scheme Master'!A:B,2,0),"Discontinued")</f>
        <v>Discontinued</v>
      </c>
      <c r="G1127" t="str">
        <f>IFERROR(VLOOKUP(B1127,'Scheme Master'!A:G,4,0),"Discontinued")</f>
        <v>Discontinued</v>
      </c>
    </row>
    <row r="1128" spans="1:7">
      <c r="A1128" s="250" t="s">
        <v>3467</v>
      </c>
      <c r="B1128" s="252" t="s">
        <v>2964</v>
      </c>
      <c r="C1128" t="s">
        <v>1971</v>
      </c>
      <c r="D1128" t="s">
        <v>3543</v>
      </c>
      <c r="F1128" t="str">
        <f>IFERROR(VLOOKUP(B1128,'Scheme Master'!A:B,2,0),"Discontinued")</f>
        <v>Discontinued</v>
      </c>
      <c r="G1128" t="str">
        <f>IFERROR(VLOOKUP(B1128,'Scheme Master'!A:G,4,0),"Discontinued")</f>
        <v>Discontinued</v>
      </c>
    </row>
    <row r="1129" spans="1:7">
      <c r="A1129" s="250" t="s">
        <v>1343</v>
      </c>
      <c r="B1129" s="252" t="s">
        <v>1945</v>
      </c>
      <c r="C1129" t="s">
        <v>58</v>
      </c>
      <c r="D1129" t="s">
        <v>3086</v>
      </c>
      <c r="F1129" t="str">
        <f>IFERROR(VLOOKUP(B1129,'Scheme Master'!A:B,2,0),"Discontinued")</f>
        <v>Debt</v>
      </c>
      <c r="G1129" t="str">
        <f>IFERROR(VLOOKUP(B1129,'Scheme Master'!A:G,4,0),"Discontinued")</f>
        <v>HSBC</v>
      </c>
    </row>
    <row r="1130" spans="1:7">
      <c r="A1130" s="250" t="s">
        <v>474</v>
      </c>
      <c r="B1130" s="252" t="s">
        <v>1940</v>
      </c>
      <c r="C1130" s="290" t="s">
        <v>1971</v>
      </c>
      <c r="D1130" s="290" t="s">
        <v>3077</v>
      </c>
      <c r="F1130" t="str">
        <f>IFERROR(VLOOKUP(B1130,'Scheme Master'!A:B,2,0),"Discontinued")</f>
        <v>Debt</v>
      </c>
      <c r="G1130" t="str">
        <f>IFERROR(VLOOKUP(B1130,'Scheme Master'!A:G,4,0),"Discontinued")</f>
        <v>HSBC</v>
      </c>
    </row>
    <row r="1131" spans="1:7">
      <c r="A1131" s="250" t="s">
        <v>1157</v>
      </c>
      <c r="B1131" s="252" t="s">
        <v>1953</v>
      </c>
      <c r="C1131" t="s">
        <v>58</v>
      </c>
      <c r="D1131" t="s">
        <v>3066</v>
      </c>
      <c r="F1131" t="str">
        <f>IFERROR(VLOOKUP(B1131,'Scheme Master'!A:B,2,0),"Discontinued")</f>
        <v>Debt</v>
      </c>
      <c r="G1131" t="str">
        <f>IFERROR(VLOOKUP(B1131,'Scheme Master'!A:G,4,0),"Discontinued")</f>
        <v>HSBC</v>
      </c>
    </row>
    <row r="1132" spans="1:7">
      <c r="A1132" s="250" t="s">
        <v>1161</v>
      </c>
      <c r="B1132" s="252" t="s">
        <v>1953</v>
      </c>
      <c r="C1132" t="s">
        <v>1954</v>
      </c>
      <c r="D1132" t="s">
        <v>3062</v>
      </c>
      <c r="F1132" t="str">
        <f>IFERROR(VLOOKUP(B1132,'Scheme Master'!A:B,2,0),"Discontinued")</f>
        <v>Debt</v>
      </c>
      <c r="G1132" t="str">
        <f>IFERROR(VLOOKUP(B1132,'Scheme Master'!A:G,4,0),"Discontinued")</f>
        <v>HSBC</v>
      </c>
    </row>
    <row r="1133" spans="1:7">
      <c r="A1133" s="53">
        <v>125</v>
      </c>
      <c r="B1133" s="252" t="s">
        <v>2899</v>
      </c>
      <c r="C1133" s="219" t="s">
        <v>58</v>
      </c>
      <c r="D1133" t="s">
        <v>3100</v>
      </c>
      <c r="F1133" t="str">
        <f>IFERROR(VLOOKUP(B1133,'Scheme Master'!A:B,2,0),"Discontinued")</f>
        <v>Debt</v>
      </c>
      <c r="G1133" t="str">
        <f>IFERROR(VLOOKUP(B1133,'Scheme Master'!A:G,4,0),"Discontinued")</f>
        <v>LT</v>
      </c>
    </row>
    <row r="1134" spans="1:7">
      <c r="A1134" s="53">
        <v>125</v>
      </c>
      <c r="B1134" s="252" t="s">
        <v>2899</v>
      </c>
      <c r="C1134" s="219" t="s">
        <v>58</v>
      </c>
      <c r="D1134" t="s">
        <v>3100</v>
      </c>
      <c r="F1134" t="str">
        <f>IFERROR(VLOOKUP(B1134,'Scheme Master'!A:B,2,0),"Discontinued")</f>
        <v>Debt</v>
      </c>
      <c r="G1134" t="str">
        <f>IFERROR(VLOOKUP(B1134,'Scheme Master'!A:G,4,0),"Discontinued")</f>
        <v>LT</v>
      </c>
    </row>
    <row r="1135" spans="1:7">
      <c r="A1135" s="250" t="s">
        <v>3462</v>
      </c>
      <c r="B1135" s="252" t="s">
        <v>2899</v>
      </c>
      <c r="C1135" t="s">
        <v>1954</v>
      </c>
      <c r="D1135" t="s">
        <v>3096</v>
      </c>
      <c r="F1135" t="str">
        <f>IFERROR(VLOOKUP(B1135,'Scheme Master'!A:B,2,0),"Discontinued")</f>
        <v>Debt</v>
      </c>
      <c r="G1135" t="str">
        <f>IFERROR(VLOOKUP(B1135,'Scheme Master'!A:G,4,0),"Discontinued")</f>
        <v>LT</v>
      </c>
    </row>
    <row r="1136" spans="1:7">
      <c r="A1136" s="250" t="s">
        <v>362</v>
      </c>
      <c r="B1136" s="252" t="s">
        <v>1956</v>
      </c>
      <c r="C1136" t="s">
        <v>58</v>
      </c>
      <c r="D1136" t="s">
        <v>3543</v>
      </c>
      <c r="F1136" t="str">
        <f>IFERROR(VLOOKUP(B1136,'Scheme Master'!A:B,2,0),"Discontinued")</f>
        <v>Discontinued</v>
      </c>
      <c r="G1136" t="str">
        <f>IFERROR(VLOOKUP(B1136,'Scheme Master'!A:G,4,0),"Discontinued")</f>
        <v>Discontinued</v>
      </c>
    </row>
    <row r="1137" spans="1:7">
      <c r="A1137" s="250" t="s">
        <v>1157</v>
      </c>
      <c r="B1137" s="252" t="s">
        <v>1953</v>
      </c>
      <c r="C1137" t="s">
        <v>58</v>
      </c>
      <c r="D1137" t="s">
        <v>3066</v>
      </c>
      <c r="F1137" t="str">
        <f>IFERROR(VLOOKUP(B1137,'Scheme Master'!A:B,2,0),"Discontinued")</f>
        <v>Debt</v>
      </c>
      <c r="G1137" t="str">
        <f>IFERROR(VLOOKUP(B1137,'Scheme Master'!A:G,4,0),"Discontinued")</f>
        <v>HSBC</v>
      </c>
    </row>
    <row r="1138" spans="1:7">
      <c r="A1138" s="250" t="s">
        <v>1157</v>
      </c>
      <c r="B1138" s="252" t="s">
        <v>1953</v>
      </c>
      <c r="C1138" t="s">
        <v>58</v>
      </c>
      <c r="D1138" t="s">
        <v>3066</v>
      </c>
      <c r="F1138" t="str">
        <f>IFERROR(VLOOKUP(B1138,'Scheme Master'!A:B,2,0),"Discontinued")</f>
        <v>Debt</v>
      </c>
      <c r="G1138" t="str">
        <f>IFERROR(VLOOKUP(B1138,'Scheme Master'!A:G,4,0),"Discontinued")</f>
        <v>HSBC</v>
      </c>
    </row>
    <row r="1139" spans="1:7">
      <c r="A1139" s="250" t="s">
        <v>3463</v>
      </c>
      <c r="B1139" s="252" t="s">
        <v>2967</v>
      </c>
      <c r="C1139" t="s">
        <v>1954</v>
      </c>
      <c r="D1139" t="s">
        <v>3543</v>
      </c>
      <c r="F1139" t="str">
        <f>IFERROR(VLOOKUP(B1139,'Scheme Master'!A:B,2,0),"Discontinued")</f>
        <v>Discontinued</v>
      </c>
      <c r="G1139" t="str">
        <f>IFERROR(VLOOKUP(B1139,'Scheme Master'!A:G,4,0),"Discontinued")</f>
        <v>Discontinued</v>
      </c>
    </row>
    <row r="1140" spans="1:7">
      <c r="A1140" s="250" t="s">
        <v>3463</v>
      </c>
      <c r="B1140" s="252" t="s">
        <v>2967</v>
      </c>
      <c r="C1140" t="s">
        <v>1954</v>
      </c>
      <c r="D1140" t="s">
        <v>3543</v>
      </c>
      <c r="F1140" t="str">
        <f>IFERROR(VLOOKUP(B1140,'Scheme Master'!A:B,2,0),"Discontinued")</f>
        <v>Discontinued</v>
      </c>
      <c r="G1140" t="str">
        <f>IFERROR(VLOOKUP(B1140,'Scheme Master'!A:G,4,0),"Discontinued")</f>
        <v>Discontinued</v>
      </c>
    </row>
    <row r="1141" spans="1:7">
      <c r="A1141" s="250" t="s">
        <v>477</v>
      </c>
      <c r="B1141" s="252" t="s">
        <v>1940</v>
      </c>
      <c r="C1141" t="s">
        <v>1954</v>
      </c>
      <c r="D1141" t="s">
        <v>3071</v>
      </c>
      <c r="F1141" t="str">
        <f>IFERROR(VLOOKUP(B1141,'Scheme Master'!A:B,2,0),"Discontinued")</f>
        <v>Debt</v>
      </c>
      <c r="G1141" t="str">
        <f>IFERROR(VLOOKUP(B1141,'Scheme Master'!A:G,4,0),"Discontinued")</f>
        <v>HSBC</v>
      </c>
    </row>
    <row r="1142" spans="1:7">
      <c r="A1142" s="250" t="s">
        <v>477</v>
      </c>
      <c r="B1142" s="252" t="s">
        <v>1940</v>
      </c>
      <c r="C1142" t="s">
        <v>1954</v>
      </c>
      <c r="D1142" t="s">
        <v>3071</v>
      </c>
      <c r="F1142" t="str">
        <f>IFERROR(VLOOKUP(B1142,'Scheme Master'!A:B,2,0),"Discontinued")</f>
        <v>Debt</v>
      </c>
      <c r="G1142" t="str">
        <f>IFERROR(VLOOKUP(B1142,'Scheme Master'!A:G,4,0),"Discontinued")</f>
        <v>HSBC</v>
      </c>
    </row>
    <row r="1143" spans="1:7">
      <c r="A1143" s="250" t="s">
        <v>477</v>
      </c>
      <c r="B1143" s="252" t="s">
        <v>1940</v>
      </c>
      <c r="C1143" t="s">
        <v>1954</v>
      </c>
      <c r="D1143" t="s">
        <v>3071</v>
      </c>
      <c r="F1143" t="str">
        <f>IFERROR(VLOOKUP(B1143,'Scheme Master'!A:B,2,0),"Discontinued")</f>
        <v>Debt</v>
      </c>
      <c r="G1143" t="str">
        <f>IFERROR(VLOOKUP(B1143,'Scheme Master'!A:G,4,0),"Discontinued")</f>
        <v>HSBC</v>
      </c>
    </row>
    <row r="1144" spans="1:7">
      <c r="A1144" s="250" t="s">
        <v>477</v>
      </c>
      <c r="B1144" s="252" t="s">
        <v>1940</v>
      </c>
      <c r="C1144" t="s">
        <v>1954</v>
      </c>
      <c r="D1144" t="s">
        <v>3071</v>
      </c>
      <c r="F1144" t="str">
        <f>IFERROR(VLOOKUP(B1144,'Scheme Master'!A:B,2,0),"Discontinued")</f>
        <v>Debt</v>
      </c>
      <c r="G1144" t="str">
        <f>IFERROR(VLOOKUP(B1144,'Scheme Master'!A:G,4,0),"Discontinued")</f>
        <v>HSBC</v>
      </c>
    </row>
    <row r="1145" spans="1:7">
      <c r="A1145" s="250" t="s">
        <v>1348</v>
      </c>
      <c r="B1145" s="252" t="s">
        <v>1945</v>
      </c>
      <c r="C1145" t="s">
        <v>1954</v>
      </c>
      <c r="D1145" t="s">
        <v>3082</v>
      </c>
      <c r="F1145" t="str">
        <f>IFERROR(VLOOKUP(B1145,'Scheme Master'!A:B,2,0),"Discontinued")</f>
        <v>Debt</v>
      </c>
      <c r="G1145" t="str">
        <f>IFERROR(VLOOKUP(B1145,'Scheme Master'!A:G,4,0),"Discontinued")</f>
        <v>HSBC</v>
      </c>
    </row>
    <row r="1146" spans="1:7">
      <c r="A1146" s="250" t="s">
        <v>1343</v>
      </c>
      <c r="B1146" s="252" t="s">
        <v>1945</v>
      </c>
      <c r="C1146" t="s">
        <v>58</v>
      </c>
      <c r="D1146" t="s">
        <v>3086</v>
      </c>
      <c r="F1146" t="str">
        <f>IFERROR(VLOOKUP(B1146,'Scheme Master'!A:B,2,0),"Discontinued")</f>
        <v>Debt</v>
      </c>
      <c r="G1146" t="str">
        <f>IFERROR(VLOOKUP(B1146,'Scheme Master'!A:G,4,0),"Discontinued")</f>
        <v>HSBC</v>
      </c>
    </row>
    <row r="1147" spans="1:7">
      <c r="A1147" s="250" t="s">
        <v>474</v>
      </c>
      <c r="B1147" s="252" t="s">
        <v>1940</v>
      </c>
      <c r="C1147" s="290" t="s">
        <v>1971</v>
      </c>
      <c r="D1147" s="290" t="s">
        <v>3077</v>
      </c>
      <c r="F1147" t="str">
        <f>IFERROR(VLOOKUP(B1147,'Scheme Master'!A:B,2,0),"Discontinued")</f>
        <v>Debt</v>
      </c>
      <c r="G1147" t="str">
        <f>IFERROR(VLOOKUP(B1147,'Scheme Master'!A:G,4,0),"Discontinued")</f>
        <v>HSBC</v>
      </c>
    </row>
    <row r="1148" spans="1:7">
      <c r="A1148" s="250" t="s">
        <v>474</v>
      </c>
      <c r="B1148" s="252" t="s">
        <v>1940</v>
      </c>
      <c r="C1148" s="290" t="s">
        <v>1971</v>
      </c>
      <c r="D1148" s="290" t="s">
        <v>3077</v>
      </c>
      <c r="F1148" t="str">
        <f>IFERROR(VLOOKUP(B1148,'Scheme Master'!A:B,2,0),"Discontinued")</f>
        <v>Debt</v>
      </c>
      <c r="G1148" t="str">
        <f>IFERROR(VLOOKUP(B1148,'Scheme Master'!A:G,4,0),"Discontinued")</f>
        <v>HSBC</v>
      </c>
    </row>
    <row r="1149" spans="1:7">
      <c r="A1149" s="250" t="s">
        <v>474</v>
      </c>
      <c r="B1149" s="252" t="s">
        <v>1940</v>
      </c>
      <c r="C1149" s="290" t="s">
        <v>1971</v>
      </c>
      <c r="D1149" s="290" t="s">
        <v>3077</v>
      </c>
      <c r="F1149" t="str">
        <f>IFERROR(VLOOKUP(B1149,'Scheme Master'!A:B,2,0),"Discontinued")</f>
        <v>Debt</v>
      </c>
      <c r="G1149" t="str">
        <f>IFERROR(VLOOKUP(B1149,'Scheme Master'!A:G,4,0),"Discontinued")</f>
        <v>HSBC</v>
      </c>
    </row>
    <row r="1150" spans="1:7">
      <c r="A1150" s="250" t="s">
        <v>474</v>
      </c>
      <c r="B1150" s="252" t="s">
        <v>1940</v>
      </c>
      <c r="C1150" s="290" t="s">
        <v>1971</v>
      </c>
      <c r="D1150" s="290" t="s">
        <v>3077</v>
      </c>
      <c r="F1150" t="str">
        <f>IFERROR(VLOOKUP(B1150,'Scheme Master'!A:B,2,0),"Discontinued")</f>
        <v>Debt</v>
      </c>
      <c r="G1150" t="str">
        <f>IFERROR(VLOOKUP(B1150,'Scheme Master'!A:G,4,0),"Discontinued")</f>
        <v>HSBC</v>
      </c>
    </row>
    <row r="1151" spans="1:7">
      <c r="A1151" s="53">
        <v>125</v>
      </c>
      <c r="B1151" s="252" t="s">
        <v>2899</v>
      </c>
      <c r="C1151" s="219" t="s">
        <v>58</v>
      </c>
      <c r="D1151" t="s">
        <v>3100</v>
      </c>
      <c r="F1151" t="str">
        <f>IFERROR(VLOOKUP(B1151,'Scheme Master'!A:B,2,0),"Discontinued")</f>
        <v>Debt</v>
      </c>
      <c r="G1151" t="str">
        <f>IFERROR(VLOOKUP(B1151,'Scheme Master'!A:G,4,0),"Discontinued")</f>
        <v>LT</v>
      </c>
    </row>
    <row r="1152" spans="1:7">
      <c r="A1152" s="250" t="s">
        <v>3462</v>
      </c>
      <c r="B1152" s="252" t="s">
        <v>2899</v>
      </c>
      <c r="C1152" t="s">
        <v>1954</v>
      </c>
      <c r="D1152" t="s">
        <v>3096</v>
      </c>
      <c r="F1152" t="str">
        <f>IFERROR(VLOOKUP(B1152,'Scheme Master'!A:B,2,0),"Discontinued")</f>
        <v>Debt</v>
      </c>
      <c r="G1152" t="str">
        <f>IFERROR(VLOOKUP(B1152,'Scheme Master'!A:G,4,0),"Discontinued")</f>
        <v>LT</v>
      </c>
    </row>
    <row r="1153" spans="1:7">
      <c r="A1153" s="250" t="s">
        <v>3467</v>
      </c>
      <c r="B1153" s="252" t="s">
        <v>2964</v>
      </c>
      <c r="C1153" t="s">
        <v>1971</v>
      </c>
      <c r="D1153" t="s">
        <v>3543</v>
      </c>
      <c r="F1153" t="str">
        <f>IFERROR(VLOOKUP(B1153,'Scheme Master'!A:B,2,0),"Discontinued")</f>
        <v>Discontinued</v>
      </c>
      <c r="G1153" t="str">
        <f>IFERROR(VLOOKUP(B1153,'Scheme Master'!A:G,4,0),"Discontinued")</f>
        <v>Discontinued</v>
      </c>
    </row>
    <row r="1154" spans="1:7">
      <c r="A1154" s="250" t="s">
        <v>477</v>
      </c>
      <c r="B1154" s="252" t="s">
        <v>1940</v>
      </c>
      <c r="C1154" t="s">
        <v>1954</v>
      </c>
      <c r="D1154" t="s">
        <v>3071</v>
      </c>
      <c r="F1154" t="str">
        <f>IFERROR(VLOOKUP(B1154,'Scheme Master'!A:B,2,0),"Discontinued")</f>
        <v>Debt</v>
      </c>
      <c r="G1154" t="str">
        <f>IFERROR(VLOOKUP(B1154,'Scheme Master'!A:G,4,0),"Discontinued")</f>
        <v>HSBC</v>
      </c>
    </row>
    <row r="1155" spans="1:7">
      <c r="A1155" s="250" t="s">
        <v>1348</v>
      </c>
      <c r="B1155" s="252" t="s">
        <v>1945</v>
      </c>
      <c r="C1155" t="s">
        <v>1954</v>
      </c>
      <c r="D1155" t="s">
        <v>3082</v>
      </c>
      <c r="F1155" t="str">
        <f>IFERROR(VLOOKUP(B1155,'Scheme Master'!A:B,2,0),"Discontinued")</f>
        <v>Debt</v>
      </c>
      <c r="G1155" t="str">
        <f>IFERROR(VLOOKUP(B1155,'Scheme Master'!A:G,4,0),"Discontinued")</f>
        <v>HSBC</v>
      </c>
    </row>
    <row r="1156" spans="1:7">
      <c r="A1156" s="250" t="s">
        <v>1343</v>
      </c>
      <c r="B1156" s="252" t="s">
        <v>1945</v>
      </c>
      <c r="C1156" t="s">
        <v>58</v>
      </c>
      <c r="D1156" t="s">
        <v>3086</v>
      </c>
      <c r="F1156" t="str">
        <f>IFERROR(VLOOKUP(B1156,'Scheme Master'!A:B,2,0),"Discontinued")</f>
        <v>Debt</v>
      </c>
      <c r="G1156" t="str">
        <f>IFERROR(VLOOKUP(B1156,'Scheme Master'!A:G,4,0),"Discontinued")</f>
        <v>HSBC</v>
      </c>
    </row>
    <row r="1157" spans="1:7">
      <c r="A1157" s="250" t="s">
        <v>1343</v>
      </c>
      <c r="B1157" s="252" t="s">
        <v>1945</v>
      </c>
      <c r="C1157" t="s">
        <v>58</v>
      </c>
      <c r="D1157" t="s">
        <v>3086</v>
      </c>
      <c r="F1157" t="str">
        <f>IFERROR(VLOOKUP(B1157,'Scheme Master'!A:B,2,0),"Discontinued")</f>
        <v>Debt</v>
      </c>
      <c r="G1157" t="str">
        <f>IFERROR(VLOOKUP(B1157,'Scheme Master'!A:G,4,0),"Discontinued")</f>
        <v>HSBC</v>
      </c>
    </row>
    <row r="1158" spans="1:7">
      <c r="A1158" s="250" t="s">
        <v>474</v>
      </c>
      <c r="B1158" s="252" t="s">
        <v>1940</v>
      </c>
      <c r="C1158" s="290" t="s">
        <v>1971</v>
      </c>
      <c r="D1158" s="290" t="s">
        <v>3077</v>
      </c>
      <c r="F1158" t="str">
        <f>IFERROR(VLOOKUP(B1158,'Scheme Master'!A:B,2,0),"Discontinued")</f>
        <v>Debt</v>
      </c>
      <c r="G1158" t="str">
        <f>IFERROR(VLOOKUP(B1158,'Scheme Master'!A:G,4,0),"Discontinued")</f>
        <v>HSBC</v>
      </c>
    </row>
    <row r="1159" spans="1:7">
      <c r="A1159" s="250" t="s">
        <v>1161</v>
      </c>
      <c r="B1159" s="252" t="s">
        <v>1953</v>
      </c>
      <c r="C1159" t="s">
        <v>1954</v>
      </c>
      <c r="D1159" t="s">
        <v>3062</v>
      </c>
      <c r="F1159" t="str">
        <f>IFERROR(VLOOKUP(B1159,'Scheme Master'!A:B,2,0),"Discontinued")</f>
        <v>Debt</v>
      </c>
      <c r="G1159" t="str">
        <f>IFERROR(VLOOKUP(B1159,'Scheme Master'!A:G,4,0),"Discontinued")</f>
        <v>HSBC</v>
      </c>
    </row>
    <row r="1160" spans="1:7">
      <c r="A1160" s="250" t="s">
        <v>3469</v>
      </c>
      <c r="B1160" s="252" t="s">
        <v>2966</v>
      </c>
      <c r="C1160" t="s">
        <v>1954</v>
      </c>
      <c r="D1160" t="s">
        <v>3543</v>
      </c>
      <c r="F1160" t="str">
        <f>IFERROR(VLOOKUP(B1160,'Scheme Master'!A:B,2,0),"Discontinued")</f>
        <v>Discontinued</v>
      </c>
      <c r="G1160" t="str">
        <f>IFERROR(VLOOKUP(B1160,'Scheme Master'!A:G,4,0),"Discontinued")</f>
        <v>Discontinued</v>
      </c>
    </row>
    <row r="1161" spans="1:7">
      <c r="A1161" s="250" t="s">
        <v>3467</v>
      </c>
      <c r="B1161" s="252" t="s">
        <v>2964</v>
      </c>
      <c r="C1161" t="s">
        <v>1971</v>
      </c>
      <c r="D1161" t="s">
        <v>3543</v>
      </c>
      <c r="F1161" t="str">
        <f>IFERROR(VLOOKUP(B1161,'Scheme Master'!A:B,2,0),"Discontinued")</f>
        <v>Discontinued</v>
      </c>
      <c r="G1161" t="str">
        <f>IFERROR(VLOOKUP(B1161,'Scheme Master'!A:G,4,0),"Discontinued")</f>
        <v>Discontinued</v>
      </c>
    </row>
    <row r="1162" spans="1:7">
      <c r="A1162" s="250" t="s">
        <v>477</v>
      </c>
      <c r="B1162" s="252" t="s">
        <v>1940</v>
      </c>
      <c r="C1162" t="s">
        <v>1954</v>
      </c>
      <c r="D1162" t="s">
        <v>3071</v>
      </c>
      <c r="F1162" t="str">
        <f>IFERROR(VLOOKUP(B1162,'Scheme Master'!A:B,2,0),"Discontinued")</f>
        <v>Debt</v>
      </c>
      <c r="G1162" t="str">
        <f>IFERROR(VLOOKUP(B1162,'Scheme Master'!A:G,4,0),"Discontinued")</f>
        <v>HSBC</v>
      </c>
    </row>
    <row r="1163" spans="1:7">
      <c r="A1163" s="250" t="s">
        <v>477</v>
      </c>
      <c r="B1163" s="252" t="s">
        <v>1940</v>
      </c>
      <c r="C1163" t="s">
        <v>1954</v>
      </c>
      <c r="D1163" t="s">
        <v>3071</v>
      </c>
      <c r="F1163" t="str">
        <f>IFERROR(VLOOKUP(B1163,'Scheme Master'!A:B,2,0),"Discontinued")</f>
        <v>Debt</v>
      </c>
      <c r="G1163" t="str">
        <f>IFERROR(VLOOKUP(B1163,'Scheme Master'!A:G,4,0),"Discontinued")</f>
        <v>HSBC</v>
      </c>
    </row>
    <row r="1164" spans="1:7">
      <c r="A1164" s="250" t="s">
        <v>477</v>
      </c>
      <c r="B1164" s="252" t="s">
        <v>1940</v>
      </c>
      <c r="C1164" t="s">
        <v>1954</v>
      </c>
      <c r="D1164" t="s">
        <v>3071</v>
      </c>
      <c r="F1164" t="str">
        <f>IFERROR(VLOOKUP(B1164,'Scheme Master'!A:B,2,0),"Discontinued")</f>
        <v>Debt</v>
      </c>
      <c r="G1164" t="str">
        <f>IFERROR(VLOOKUP(B1164,'Scheme Master'!A:G,4,0),"Discontinued")</f>
        <v>HSBC</v>
      </c>
    </row>
    <row r="1165" spans="1:7">
      <c r="A1165" s="250" t="s">
        <v>474</v>
      </c>
      <c r="B1165" s="252" t="s">
        <v>1940</v>
      </c>
      <c r="C1165" s="290" t="s">
        <v>1971</v>
      </c>
      <c r="D1165" s="290" t="s">
        <v>3077</v>
      </c>
      <c r="F1165" t="str">
        <f>IFERROR(VLOOKUP(B1165,'Scheme Master'!A:B,2,0),"Discontinued")</f>
        <v>Debt</v>
      </c>
      <c r="G1165" t="str">
        <f>IFERROR(VLOOKUP(B1165,'Scheme Master'!A:G,4,0),"Discontinued")</f>
        <v>HSBC</v>
      </c>
    </row>
    <row r="1166" spans="1:7">
      <c r="A1166" s="250" t="s">
        <v>1157</v>
      </c>
      <c r="B1166" s="252" t="s">
        <v>1953</v>
      </c>
      <c r="C1166" t="s">
        <v>58</v>
      </c>
      <c r="D1166" t="s">
        <v>3066</v>
      </c>
      <c r="F1166" t="str">
        <f>IFERROR(VLOOKUP(B1166,'Scheme Master'!A:B,2,0),"Discontinued")</f>
        <v>Debt</v>
      </c>
      <c r="G1166" t="str">
        <f>IFERROR(VLOOKUP(B1166,'Scheme Master'!A:G,4,0),"Discontinued")</f>
        <v>HSBC</v>
      </c>
    </row>
    <row r="1167" spans="1:7">
      <c r="A1167" s="250" t="s">
        <v>1161</v>
      </c>
      <c r="B1167" s="252" t="s">
        <v>1953</v>
      </c>
      <c r="C1167" t="s">
        <v>1954</v>
      </c>
      <c r="D1167" t="s">
        <v>3062</v>
      </c>
      <c r="F1167" t="str">
        <f>IFERROR(VLOOKUP(B1167,'Scheme Master'!A:B,2,0),"Discontinued")</f>
        <v>Debt</v>
      </c>
      <c r="G1167" t="str">
        <f>IFERROR(VLOOKUP(B1167,'Scheme Master'!A:G,4,0),"Discontinued")</f>
        <v>HSBC</v>
      </c>
    </row>
    <row r="1168" spans="1:7">
      <c r="A1168" s="250" t="s">
        <v>3463</v>
      </c>
      <c r="B1168" s="252" t="s">
        <v>2967</v>
      </c>
      <c r="C1168" t="s">
        <v>1954</v>
      </c>
      <c r="D1168" t="s">
        <v>3543</v>
      </c>
      <c r="F1168" t="str">
        <f>IFERROR(VLOOKUP(B1168,'Scheme Master'!A:B,2,0),"Discontinued")</f>
        <v>Discontinued</v>
      </c>
      <c r="G1168" t="str">
        <f>IFERROR(VLOOKUP(B1168,'Scheme Master'!A:G,4,0),"Discontinued")</f>
        <v>Discontinued</v>
      </c>
    </row>
    <row r="1169" spans="1:7">
      <c r="A1169" s="250" t="s">
        <v>477</v>
      </c>
      <c r="B1169" s="252" t="s">
        <v>1940</v>
      </c>
      <c r="C1169" t="s">
        <v>1954</v>
      </c>
      <c r="D1169" t="s">
        <v>3071</v>
      </c>
      <c r="F1169" t="str">
        <f>IFERROR(VLOOKUP(B1169,'Scheme Master'!A:B,2,0),"Discontinued")</f>
        <v>Debt</v>
      </c>
      <c r="G1169" t="str">
        <f>IFERROR(VLOOKUP(B1169,'Scheme Master'!A:G,4,0),"Discontinued")</f>
        <v>HSBC</v>
      </c>
    </row>
    <row r="1170" spans="1:7">
      <c r="A1170" s="250" t="s">
        <v>1348</v>
      </c>
      <c r="B1170" s="252" t="s">
        <v>1945</v>
      </c>
      <c r="C1170" t="s">
        <v>1954</v>
      </c>
      <c r="D1170" t="s">
        <v>3082</v>
      </c>
      <c r="F1170" t="str">
        <f>IFERROR(VLOOKUP(B1170,'Scheme Master'!A:B,2,0),"Discontinued")</f>
        <v>Debt</v>
      </c>
      <c r="G1170" t="str">
        <f>IFERROR(VLOOKUP(B1170,'Scheme Master'!A:G,4,0),"Discontinued")</f>
        <v>HSBC</v>
      </c>
    </row>
    <row r="1171" spans="1:7">
      <c r="A1171" s="250" t="s">
        <v>1348</v>
      </c>
      <c r="B1171" s="252" t="s">
        <v>1945</v>
      </c>
      <c r="C1171" t="s">
        <v>1954</v>
      </c>
      <c r="D1171" t="s">
        <v>3082</v>
      </c>
      <c r="F1171" t="str">
        <f>IFERROR(VLOOKUP(B1171,'Scheme Master'!A:B,2,0),"Discontinued")</f>
        <v>Debt</v>
      </c>
      <c r="G1171" t="str">
        <f>IFERROR(VLOOKUP(B1171,'Scheme Master'!A:G,4,0),"Discontinued")</f>
        <v>HSBC</v>
      </c>
    </row>
    <row r="1172" spans="1:7">
      <c r="A1172" s="250" t="s">
        <v>1343</v>
      </c>
      <c r="B1172" s="252" t="s">
        <v>1945</v>
      </c>
      <c r="C1172" t="s">
        <v>58</v>
      </c>
      <c r="D1172" t="s">
        <v>3086</v>
      </c>
      <c r="F1172" t="str">
        <f>IFERROR(VLOOKUP(B1172,'Scheme Master'!A:B,2,0),"Discontinued")</f>
        <v>Debt</v>
      </c>
      <c r="G1172" t="str">
        <f>IFERROR(VLOOKUP(B1172,'Scheme Master'!A:G,4,0),"Discontinued")</f>
        <v>HSBC</v>
      </c>
    </row>
    <row r="1173" spans="1:7">
      <c r="A1173" s="250" t="s">
        <v>474</v>
      </c>
      <c r="B1173" s="252" t="s">
        <v>1940</v>
      </c>
      <c r="C1173" s="290" t="s">
        <v>1971</v>
      </c>
      <c r="D1173" s="290" t="s">
        <v>3077</v>
      </c>
      <c r="F1173" t="str">
        <f>IFERROR(VLOOKUP(B1173,'Scheme Master'!A:B,2,0),"Discontinued")</f>
        <v>Debt</v>
      </c>
      <c r="G1173" t="str">
        <f>IFERROR(VLOOKUP(B1173,'Scheme Master'!A:G,4,0),"Discontinued")</f>
        <v>HSBC</v>
      </c>
    </row>
    <row r="1174" spans="1:7">
      <c r="A1174" s="250" t="s">
        <v>1157</v>
      </c>
      <c r="B1174" s="252" t="s">
        <v>1953</v>
      </c>
      <c r="C1174" t="s">
        <v>58</v>
      </c>
      <c r="D1174" t="s">
        <v>3066</v>
      </c>
      <c r="F1174" t="str">
        <f>IFERROR(VLOOKUP(B1174,'Scheme Master'!A:B,2,0),"Discontinued")</f>
        <v>Debt</v>
      </c>
      <c r="G1174" t="str">
        <f>IFERROR(VLOOKUP(B1174,'Scheme Master'!A:G,4,0),"Discontinued")</f>
        <v>HSBC</v>
      </c>
    </row>
    <row r="1175" spans="1:7">
      <c r="A1175" s="250" t="s">
        <v>1157</v>
      </c>
      <c r="B1175" s="252" t="s">
        <v>1953</v>
      </c>
      <c r="C1175" t="s">
        <v>58</v>
      </c>
      <c r="D1175" t="s">
        <v>3066</v>
      </c>
      <c r="F1175" t="str">
        <f>IFERROR(VLOOKUP(B1175,'Scheme Master'!A:B,2,0),"Discontinued")</f>
        <v>Debt</v>
      </c>
      <c r="G1175" t="str">
        <f>IFERROR(VLOOKUP(B1175,'Scheme Master'!A:G,4,0),"Discontinued")</f>
        <v>HSBC</v>
      </c>
    </row>
    <row r="1176" spans="1:7">
      <c r="A1176" s="250" t="s">
        <v>1161</v>
      </c>
      <c r="B1176" s="252" t="s">
        <v>1953</v>
      </c>
      <c r="C1176" t="s">
        <v>1954</v>
      </c>
      <c r="D1176" t="s">
        <v>3062</v>
      </c>
      <c r="F1176" t="str">
        <f>IFERROR(VLOOKUP(B1176,'Scheme Master'!A:B,2,0),"Discontinued")</f>
        <v>Debt</v>
      </c>
      <c r="G1176" t="str">
        <f>IFERROR(VLOOKUP(B1176,'Scheme Master'!A:G,4,0),"Discontinued")</f>
        <v>HSBC</v>
      </c>
    </row>
    <row r="1177" spans="1:7">
      <c r="A1177" s="250" t="s">
        <v>1161</v>
      </c>
      <c r="B1177" s="252" t="s">
        <v>1953</v>
      </c>
      <c r="C1177" t="s">
        <v>1954</v>
      </c>
      <c r="D1177" t="s">
        <v>3062</v>
      </c>
      <c r="F1177" t="str">
        <f>IFERROR(VLOOKUP(B1177,'Scheme Master'!A:B,2,0),"Discontinued")</f>
        <v>Debt</v>
      </c>
      <c r="G1177" t="str">
        <f>IFERROR(VLOOKUP(B1177,'Scheme Master'!A:G,4,0),"Discontinued")</f>
        <v>HSBC</v>
      </c>
    </row>
    <row r="1178" spans="1:7">
      <c r="A1178" s="53">
        <v>125</v>
      </c>
      <c r="B1178" s="252" t="s">
        <v>2899</v>
      </c>
      <c r="C1178" s="219" t="s">
        <v>58</v>
      </c>
      <c r="D1178" t="s">
        <v>3100</v>
      </c>
      <c r="F1178" t="str">
        <f>IFERROR(VLOOKUP(B1178,'Scheme Master'!A:B,2,0),"Discontinued")</f>
        <v>Debt</v>
      </c>
      <c r="G1178" t="str">
        <f>IFERROR(VLOOKUP(B1178,'Scheme Master'!A:G,4,0),"Discontinued")</f>
        <v>LT</v>
      </c>
    </row>
    <row r="1179" spans="1:7">
      <c r="A1179" s="250" t="s">
        <v>3462</v>
      </c>
      <c r="B1179" s="252" t="s">
        <v>2899</v>
      </c>
      <c r="C1179" t="s">
        <v>1954</v>
      </c>
      <c r="D1179" t="s">
        <v>3096</v>
      </c>
      <c r="F1179" t="str">
        <f>IFERROR(VLOOKUP(B1179,'Scheme Master'!A:B,2,0),"Discontinued")</f>
        <v>Debt</v>
      </c>
      <c r="G1179" t="str">
        <f>IFERROR(VLOOKUP(B1179,'Scheme Master'!A:G,4,0),"Discontinued")</f>
        <v>LT</v>
      </c>
    </row>
    <row r="1180" spans="1:7">
      <c r="A1180" s="250" t="s">
        <v>381</v>
      </c>
      <c r="B1180" s="252" t="s">
        <v>1956</v>
      </c>
      <c r="C1180" t="s">
        <v>1971</v>
      </c>
      <c r="D1180" t="s">
        <v>3543</v>
      </c>
      <c r="F1180" t="str">
        <f>IFERROR(VLOOKUP(B1180,'Scheme Master'!A:B,2,0),"Discontinued")</f>
        <v>Discontinued</v>
      </c>
      <c r="G1180" t="str">
        <f>IFERROR(VLOOKUP(B1180,'Scheme Master'!A:G,4,0),"Discontinued")</f>
        <v>Discontinued</v>
      </c>
    </row>
    <row r="1181" spans="1:7">
      <c r="A1181" s="250" t="s">
        <v>381</v>
      </c>
      <c r="B1181" s="252" t="s">
        <v>1956</v>
      </c>
      <c r="C1181" t="s">
        <v>1971</v>
      </c>
      <c r="D1181" t="s">
        <v>3543</v>
      </c>
      <c r="F1181" t="str">
        <f>IFERROR(VLOOKUP(B1181,'Scheme Master'!A:B,2,0),"Discontinued")</f>
        <v>Discontinued</v>
      </c>
      <c r="G1181" t="str">
        <f>IFERROR(VLOOKUP(B1181,'Scheme Master'!A:G,4,0),"Discontinued")</f>
        <v>Discontinued</v>
      </c>
    </row>
    <row r="1182" spans="1:7">
      <c r="A1182" s="250" t="s">
        <v>1348</v>
      </c>
      <c r="B1182" s="252" t="s">
        <v>1945</v>
      </c>
      <c r="C1182" t="s">
        <v>1954</v>
      </c>
      <c r="D1182" t="s">
        <v>3082</v>
      </c>
      <c r="F1182" t="str">
        <f>IFERROR(VLOOKUP(B1182,'Scheme Master'!A:B,2,0),"Discontinued")</f>
        <v>Debt</v>
      </c>
      <c r="G1182" t="str">
        <f>IFERROR(VLOOKUP(B1182,'Scheme Master'!A:G,4,0),"Discontinued")</f>
        <v>HSBC</v>
      </c>
    </row>
    <row r="1183" spans="1:7">
      <c r="A1183" s="250" t="s">
        <v>1343</v>
      </c>
      <c r="B1183" s="252" t="s">
        <v>1945</v>
      </c>
      <c r="C1183" t="s">
        <v>58</v>
      </c>
      <c r="D1183" t="s">
        <v>3086</v>
      </c>
      <c r="F1183" t="str">
        <f>IFERROR(VLOOKUP(B1183,'Scheme Master'!A:B,2,0),"Discontinued")</f>
        <v>Debt</v>
      </c>
      <c r="G1183" t="str">
        <f>IFERROR(VLOOKUP(B1183,'Scheme Master'!A:G,4,0),"Discontinued")</f>
        <v>HSBC</v>
      </c>
    </row>
    <row r="1184" spans="1:7">
      <c r="A1184" s="250" t="s">
        <v>1157</v>
      </c>
      <c r="B1184" s="252" t="s">
        <v>1953</v>
      </c>
      <c r="C1184" t="s">
        <v>58</v>
      </c>
      <c r="D1184" t="s">
        <v>3066</v>
      </c>
      <c r="F1184" t="str">
        <f>IFERROR(VLOOKUP(B1184,'Scheme Master'!A:B,2,0),"Discontinued")</f>
        <v>Debt</v>
      </c>
      <c r="G1184" t="str">
        <f>IFERROR(VLOOKUP(B1184,'Scheme Master'!A:G,4,0),"Discontinued")</f>
        <v>HSBC</v>
      </c>
    </row>
    <row r="1185" spans="1:7">
      <c r="A1185" s="250" t="s">
        <v>1161</v>
      </c>
      <c r="B1185" s="252" t="s">
        <v>1953</v>
      </c>
      <c r="C1185" t="s">
        <v>1954</v>
      </c>
      <c r="D1185" t="s">
        <v>3062</v>
      </c>
      <c r="F1185" t="str">
        <f>IFERROR(VLOOKUP(B1185,'Scheme Master'!A:B,2,0),"Discontinued")</f>
        <v>Debt</v>
      </c>
      <c r="G1185" t="str">
        <f>IFERROR(VLOOKUP(B1185,'Scheme Master'!A:G,4,0),"Discontinued")</f>
        <v>HSBC</v>
      </c>
    </row>
    <row r="1186" spans="1:7">
      <c r="A1186" s="250" t="s">
        <v>1161</v>
      </c>
      <c r="B1186" s="252" t="s">
        <v>1953</v>
      </c>
      <c r="C1186" t="s">
        <v>1954</v>
      </c>
      <c r="D1186" t="s">
        <v>3062</v>
      </c>
      <c r="F1186" t="str">
        <f>IFERROR(VLOOKUP(B1186,'Scheme Master'!A:B,2,0),"Discontinued")</f>
        <v>Debt</v>
      </c>
      <c r="G1186" t="str">
        <f>IFERROR(VLOOKUP(B1186,'Scheme Master'!A:G,4,0),"Discontinued")</f>
        <v>HSBC</v>
      </c>
    </row>
    <row r="1187" spans="1:7">
      <c r="A1187" s="250" t="s">
        <v>3465</v>
      </c>
      <c r="B1187" s="252" t="s">
        <v>2891</v>
      </c>
      <c r="C1187" s="219" t="s">
        <v>58</v>
      </c>
      <c r="D1187" t="s">
        <v>3149</v>
      </c>
      <c r="F1187" t="str">
        <f>IFERROR(VLOOKUP(B1187,'Scheme Master'!A:B,2,0),"Discontinued")</f>
        <v>Debt</v>
      </c>
      <c r="G1187" t="str">
        <f>IFERROR(VLOOKUP(B1187,'Scheme Master'!A:G,4,0),"Discontinued")</f>
        <v>LT</v>
      </c>
    </row>
    <row r="1188" spans="1:7">
      <c r="A1188" s="250" t="s">
        <v>3465</v>
      </c>
      <c r="B1188" s="252" t="s">
        <v>2891</v>
      </c>
      <c r="C1188" s="219" t="s">
        <v>58</v>
      </c>
      <c r="D1188" t="s">
        <v>3149</v>
      </c>
      <c r="F1188" t="str">
        <f>IFERROR(VLOOKUP(B1188,'Scheme Master'!A:B,2,0),"Discontinued")</f>
        <v>Debt</v>
      </c>
      <c r="G1188" t="str">
        <f>IFERROR(VLOOKUP(B1188,'Scheme Master'!A:G,4,0),"Discontinued")</f>
        <v>LT</v>
      </c>
    </row>
    <row r="1189" spans="1:7">
      <c r="A1189" s="53">
        <v>125</v>
      </c>
      <c r="B1189" s="252" t="s">
        <v>2899</v>
      </c>
      <c r="C1189" s="219" t="s">
        <v>58</v>
      </c>
      <c r="D1189" t="s">
        <v>3100</v>
      </c>
      <c r="F1189" t="str">
        <f>IFERROR(VLOOKUP(B1189,'Scheme Master'!A:B,2,0),"Discontinued")</f>
        <v>Debt</v>
      </c>
      <c r="G1189" t="str">
        <f>IFERROR(VLOOKUP(B1189,'Scheme Master'!A:G,4,0),"Discontinued")</f>
        <v>LT</v>
      </c>
    </row>
    <row r="1190" spans="1:7">
      <c r="A1190" s="250" t="s">
        <v>3462</v>
      </c>
      <c r="B1190" s="252" t="s">
        <v>2899</v>
      </c>
      <c r="C1190" t="s">
        <v>1954</v>
      </c>
      <c r="D1190" t="s">
        <v>3096</v>
      </c>
      <c r="F1190" t="str">
        <f>IFERROR(VLOOKUP(B1190,'Scheme Master'!A:B,2,0),"Discontinued")</f>
        <v>Debt</v>
      </c>
      <c r="G1190" t="str">
        <f>IFERROR(VLOOKUP(B1190,'Scheme Master'!A:G,4,0),"Discontinued")</f>
        <v>LT</v>
      </c>
    </row>
    <row r="1191" spans="1:7">
      <c r="A1191" s="250" t="s">
        <v>367</v>
      </c>
      <c r="B1191" s="252" t="s">
        <v>1956</v>
      </c>
      <c r="C1191" t="s">
        <v>1954</v>
      </c>
      <c r="D1191" t="s">
        <v>3543</v>
      </c>
      <c r="F1191" t="str">
        <f>IFERROR(VLOOKUP(B1191,'Scheme Master'!A:B,2,0),"Discontinued")</f>
        <v>Discontinued</v>
      </c>
      <c r="G1191" t="str">
        <f>IFERROR(VLOOKUP(B1191,'Scheme Master'!A:G,4,0),"Discontinued")</f>
        <v>Discontinued</v>
      </c>
    </row>
    <row r="1192" spans="1:7">
      <c r="A1192" s="250" t="s">
        <v>381</v>
      </c>
      <c r="B1192" s="252" t="s">
        <v>1956</v>
      </c>
      <c r="C1192" t="s">
        <v>1971</v>
      </c>
      <c r="D1192" t="s">
        <v>3543</v>
      </c>
      <c r="F1192" t="str">
        <f>IFERROR(VLOOKUP(B1192,'Scheme Master'!A:B,2,0),"Discontinued")</f>
        <v>Discontinued</v>
      </c>
      <c r="G1192" t="str">
        <f>IFERROR(VLOOKUP(B1192,'Scheme Master'!A:G,4,0),"Discontinued")</f>
        <v>Discontinued</v>
      </c>
    </row>
    <row r="1193" spans="1:7">
      <c r="A1193" s="250" t="s">
        <v>483</v>
      </c>
      <c r="B1193" s="252" t="s">
        <v>1940</v>
      </c>
      <c r="C1193" t="s">
        <v>67</v>
      </c>
      <c r="D1193" t="s">
        <v>3076</v>
      </c>
      <c r="F1193" t="str">
        <f>IFERROR(VLOOKUP(B1193,'Scheme Master'!A:B,2,0),"Discontinued")</f>
        <v>Debt</v>
      </c>
      <c r="G1193" t="str">
        <f>IFERROR(VLOOKUP(B1193,'Scheme Master'!A:G,4,0),"Discontinued")</f>
        <v>HSBC</v>
      </c>
    </row>
    <row r="1194" spans="1:7">
      <c r="A1194" s="250" t="s">
        <v>1343</v>
      </c>
      <c r="B1194" s="252" t="s">
        <v>1945</v>
      </c>
      <c r="C1194" t="s">
        <v>58</v>
      </c>
      <c r="D1194" t="s">
        <v>3086</v>
      </c>
      <c r="F1194" t="str">
        <f>IFERROR(VLOOKUP(B1194,'Scheme Master'!A:B,2,0),"Discontinued")</f>
        <v>Debt</v>
      </c>
      <c r="G1194" t="str">
        <f>IFERROR(VLOOKUP(B1194,'Scheme Master'!A:G,4,0),"Discontinued")</f>
        <v>HSBC</v>
      </c>
    </row>
    <row r="1195" spans="1:7">
      <c r="A1195" s="250" t="s">
        <v>1157</v>
      </c>
      <c r="B1195" s="252" t="s">
        <v>1953</v>
      </c>
      <c r="C1195" t="s">
        <v>58</v>
      </c>
      <c r="D1195" t="s">
        <v>3066</v>
      </c>
      <c r="F1195" t="str">
        <f>IFERROR(VLOOKUP(B1195,'Scheme Master'!A:B,2,0),"Discontinued")</f>
        <v>Debt</v>
      </c>
      <c r="G1195" t="str">
        <f>IFERROR(VLOOKUP(B1195,'Scheme Master'!A:G,4,0),"Discontinued")</f>
        <v>HSBC</v>
      </c>
    </row>
    <row r="1196" spans="1:7">
      <c r="A1196" s="53">
        <v>125</v>
      </c>
      <c r="B1196" s="252" t="s">
        <v>2899</v>
      </c>
      <c r="C1196" s="219" t="s">
        <v>58</v>
      </c>
      <c r="D1196" t="s">
        <v>3100</v>
      </c>
      <c r="F1196" t="str">
        <f>IFERROR(VLOOKUP(B1196,'Scheme Master'!A:B,2,0),"Discontinued")</f>
        <v>Debt</v>
      </c>
      <c r="G1196" t="str">
        <f>IFERROR(VLOOKUP(B1196,'Scheme Master'!A:G,4,0),"Discontinued")</f>
        <v>LT</v>
      </c>
    </row>
    <row r="1197" spans="1:7">
      <c r="A1197" s="250" t="s">
        <v>3463</v>
      </c>
      <c r="B1197" s="252" t="s">
        <v>2967</v>
      </c>
      <c r="C1197" t="s">
        <v>1954</v>
      </c>
      <c r="D1197" t="s">
        <v>3543</v>
      </c>
      <c r="F1197" t="str">
        <f>IFERROR(VLOOKUP(B1197,'Scheme Master'!A:B,2,0),"Discontinued")</f>
        <v>Discontinued</v>
      </c>
      <c r="G1197" t="str">
        <f>IFERROR(VLOOKUP(B1197,'Scheme Master'!A:G,4,0),"Discontinued")</f>
        <v>Discontinued</v>
      </c>
    </row>
    <row r="1198" spans="1:7">
      <c r="A1198" s="250" t="s">
        <v>1157</v>
      </c>
      <c r="B1198" s="252" t="s">
        <v>1953</v>
      </c>
      <c r="C1198" t="s">
        <v>58</v>
      </c>
      <c r="D1198" t="s">
        <v>3066</v>
      </c>
      <c r="F1198" t="str">
        <f>IFERROR(VLOOKUP(B1198,'Scheme Master'!A:B,2,0),"Discontinued")</f>
        <v>Debt</v>
      </c>
      <c r="G1198" t="str">
        <f>IFERROR(VLOOKUP(B1198,'Scheme Master'!A:G,4,0),"Discontinued")</f>
        <v>HSBC</v>
      </c>
    </row>
    <row r="1199" spans="1:7">
      <c r="A1199" s="53">
        <v>125</v>
      </c>
      <c r="B1199" s="252" t="s">
        <v>2899</v>
      </c>
      <c r="C1199" s="219" t="s">
        <v>58</v>
      </c>
      <c r="D1199" t="s">
        <v>3100</v>
      </c>
      <c r="F1199" t="str">
        <f>IFERROR(VLOOKUP(B1199,'Scheme Master'!A:B,2,0),"Discontinued")</f>
        <v>Debt</v>
      </c>
      <c r="G1199" t="str">
        <f>IFERROR(VLOOKUP(B1199,'Scheme Master'!A:G,4,0),"Discontinued")</f>
        <v>LT</v>
      </c>
    </row>
    <row r="1200" spans="1:7">
      <c r="A1200" s="250" t="s">
        <v>3464</v>
      </c>
      <c r="B1200" s="252" t="s">
        <v>2967</v>
      </c>
      <c r="C1200" t="s">
        <v>1971</v>
      </c>
      <c r="D1200" t="s">
        <v>3543</v>
      </c>
      <c r="F1200" t="str">
        <f>IFERROR(VLOOKUP(B1200,'Scheme Master'!A:B,2,0),"Discontinued")</f>
        <v>Discontinued</v>
      </c>
      <c r="G1200" t="str">
        <f>IFERROR(VLOOKUP(B1200,'Scheme Master'!A:G,4,0),"Discontinued")</f>
        <v>Discontinued</v>
      </c>
    </row>
    <row r="1201" spans="1:7">
      <c r="A1201" s="250" t="s">
        <v>3462</v>
      </c>
      <c r="B1201" s="252" t="s">
        <v>2899</v>
      </c>
      <c r="C1201" t="s">
        <v>1954</v>
      </c>
      <c r="D1201" t="s">
        <v>3096</v>
      </c>
      <c r="F1201" t="str">
        <f>IFERROR(VLOOKUP(B1201,'Scheme Master'!A:B,2,0),"Discontinued")</f>
        <v>Debt</v>
      </c>
      <c r="G1201" t="str">
        <f>IFERROR(VLOOKUP(B1201,'Scheme Master'!A:G,4,0),"Discontinued")</f>
        <v>LT</v>
      </c>
    </row>
    <row r="1202" spans="1:7">
      <c r="A1202" s="250" t="s">
        <v>3462</v>
      </c>
      <c r="B1202" s="252" t="s">
        <v>2899</v>
      </c>
      <c r="C1202" t="s">
        <v>1954</v>
      </c>
      <c r="D1202" t="s">
        <v>3096</v>
      </c>
      <c r="F1202" t="str">
        <f>IFERROR(VLOOKUP(B1202,'Scheme Master'!A:B,2,0),"Discontinued")</f>
        <v>Debt</v>
      </c>
      <c r="G1202" t="str">
        <f>IFERROR(VLOOKUP(B1202,'Scheme Master'!A:G,4,0),"Discontinued")</f>
        <v>LT</v>
      </c>
    </row>
    <row r="1203" spans="1:7">
      <c r="A1203" s="250" t="s">
        <v>1348</v>
      </c>
      <c r="B1203" s="252" t="s">
        <v>1945</v>
      </c>
      <c r="C1203" t="s">
        <v>1954</v>
      </c>
      <c r="D1203" t="s">
        <v>3082</v>
      </c>
      <c r="F1203" t="str">
        <f>IFERROR(VLOOKUP(B1203,'Scheme Master'!A:B,2,0),"Discontinued")</f>
        <v>Debt</v>
      </c>
      <c r="G1203" t="str">
        <f>IFERROR(VLOOKUP(B1203,'Scheme Master'!A:G,4,0),"Discontinued")</f>
        <v>HSBC</v>
      </c>
    </row>
    <row r="1204" spans="1:7">
      <c r="A1204" s="250" t="s">
        <v>1343</v>
      </c>
      <c r="B1204" s="252" t="s">
        <v>1945</v>
      </c>
      <c r="C1204" t="s">
        <v>58</v>
      </c>
      <c r="D1204" t="s">
        <v>3086</v>
      </c>
      <c r="F1204" t="str">
        <f>IFERROR(VLOOKUP(B1204,'Scheme Master'!A:B,2,0),"Discontinued")</f>
        <v>Debt</v>
      </c>
      <c r="G1204" t="str">
        <f>IFERROR(VLOOKUP(B1204,'Scheme Master'!A:G,4,0),"Discontinued")</f>
        <v>HSBC</v>
      </c>
    </row>
    <row r="1205" spans="1:7">
      <c r="A1205" s="250" t="s">
        <v>1343</v>
      </c>
      <c r="B1205" s="252" t="s">
        <v>1945</v>
      </c>
      <c r="C1205" t="s">
        <v>58</v>
      </c>
      <c r="D1205" t="s">
        <v>3086</v>
      </c>
      <c r="F1205" t="str">
        <f>IFERROR(VLOOKUP(B1205,'Scheme Master'!A:B,2,0),"Discontinued")</f>
        <v>Debt</v>
      </c>
      <c r="G1205" t="str">
        <f>IFERROR(VLOOKUP(B1205,'Scheme Master'!A:G,4,0),"Discontinued")</f>
        <v>HSBC</v>
      </c>
    </row>
    <row r="1206" spans="1:7">
      <c r="A1206" s="250" t="s">
        <v>3465</v>
      </c>
      <c r="B1206" s="252" t="s">
        <v>2891</v>
      </c>
      <c r="C1206" s="219" t="s">
        <v>58</v>
      </c>
      <c r="D1206" t="s">
        <v>3149</v>
      </c>
      <c r="F1206" t="str">
        <f>IFERROR(VLOOKUP(B1206,'Scheme Master'!A:B,2,0),"Discontinued")</f>
        <v>Debt</v>
      </c>
      <c r="G1206" t="str">
        <f>IFERROR(VLOOKUP(B1206,'Scheme Master'!A:G,4,0),"Discontinued")</f>
        <v>LT</v>
      </c>
    </row>
    <row r="1207" spans="1:7">
      <c r="A1207" s="250" t="s">
        <v>3462</v>
      </c>
      <c r="B1207" s="252" t="s">
        <v>2899</v>
      </c>
      <c r="C1207" t="s">
        <v>1954</v>
      </c>
      <c r="D1207" t="s">
        <v>3096</v>
      </c>
      <c r="F1207" t="str">
        <f>IFERROR(VLOOKUP(B1207,'Scheme Master'!A:B,2,0),"Discontinued")</f>
        <v>Debt</v>
      </c>
      <c r="G1207" t="str">
        <f>IFERROR(VLOOKUP(B1207,'Scheme Master'!A:G,4,0),"Discontinued")</f>
        <v>LT</v>
      </c>
    </row>
    <row r="1208" spans="1:7">
      <c r="A1208" s="250" t="s">
        <v>3462</v>
      </c>
      <c r="B1208" s="252" t="s">
        <v>2899</v>
      </c>
      <c r="C1208" t="s">
        <v>1954</v>
      </c>
      <c r="D1208" t="s">
        <v>3096</v>
      </c>
      <c r="F1208" t="str">
        <f>IFERROR(VLOOKUP(B1208,'Scheme Master'!A:B,2,0),"Discontinued")</f>
        <v>Debt</v>
      </c>
      <c r="G1208" t="str">
        <f>IFERROR(VLOOKUP(B1208,'Scheme Master'!A:G,4,0),"Discontinued")</f>
        <v>LT</v>
      </c>
    </row>
    <row r="1209" spans="1:7">
      <c r="A1209" s="250" t="s">
        <v>1348</v>
      </c>
      <c r="B1209" s="252" t="s">
        <v>1945</v>
      </c>
      <c r="C1209" t="s">
        <v>1954</v>
      </c>
      <c r="D1209" t="s">
        <v>3082</v>
      </c>
      <c r="F1209" t="str">
        <f>IFERROR(VLOOKUP(B1209,'Scheme Master'!A:B,2,0),"Discontinued")</f>
        <v>Debt</v>
      </c>
      <c r="G1209" t="str">
        <f>IFERROR(VLOOKUP(B1209,'Scheme Master'!A:G,4,0),"Discontinued")</f>
        <v>HSBC</v>
      </c>
    </row>
    <row r="1210" spans="1:7">
      <c r="A1210" s="250" t="s">
        <v>1348</v>
      </c>
      <c r="B1210" s="252" t="s">
        <v>1945</v>
      </c>
      <c r="C1210" t="s">
        <v>1954</v>
      </c>
      <c r="D1210" t="s">
        <v>3082</v>
      </c>
      <c r="F1210" t="str">
        <f>IFERROR(VLOOKUP(B1210,'Scheme Master'!A:B,2,0),"Discontinued")</f>
        <v>Debt</v>
      </c>
      <c r="G1210" t="str">
        <f>IFERROR(VLOOKUP(B1210,'Scheme Master'!A:G,4,0),"Discontinued")</f>
        <v>HSBC</v>
      </c>
    </row>
    <row r="1211" spans="1:7">
      <c r="A1211" s="250" t="s">
        <v>1343</v>
      </c>
      <c r="B1211" s="252" t="s">
        <v>1945</v>
      </c>
      <c r="C1211" t="s">
        <v>58</v>
      </c>
      <c r="D1211" t="s">
        <v>3086</v>
      </c>
      <c r="F1211" t="str">
        <f>IFERROR(VLOOKUP(B1211,'Scheme Master'!A:B,2,0),"Discontinued")</f>
        <v>Debt</v>
      </c>
      <c r="G1211" t="str">
        <f>IFERROR(VLOOKUP(B1211,'Scheme Master'!A:G,4,0),"Discontinued")</f>
        <v>HSBC</v>
      </c>
    </row>
    <row r="1212" spans="1:7">
      <c r="A1212" s="250" t="s">
        <v>1343</v>
      </c>
      <c r="B1212" s="252" t="s">
        <v>1945</v>
      </c>
      <c r="C1212" t="s">
        <v>58</v>
      </c>
      <c r="D1212" t="s">
        <v>3086</v>
      </c>
      <c r="F1212" t="str">
        <f>IFERROR(VLOOKUP(B1212,'Scheme Master'!A:B,2,0),"Discontinued")</f>
        <v>Debt</v>
      </c>
      <c r="G1212" t="str">
        <f>IFERROR(VLOOKUP(B1212,'Scheme Master'!A:G,4,0),"Discontinued")</f>
        <v>HSBC</v>
      </c>
    </row>
    <row r="1213" spans="1:7">
      <c r="A1213" s="250" t="s">
        <v>1157</v>
      </c>
      <c r="B1213" s="252" t="s">
        <v>1953</v>
      </c>
      <c r="C1213" t="s">
        <v>58</v>
      </c>
      <c r="D1213" t="s">
        <v>3066</v>
      </c>
      <c r="F1213" t="str">
        <f>IFERROR(VLOOKUP(B1213,'Scheme Master'!A:B,2,0),"Discontinued")</f>
        <v>Debt</v>
      </c>
      <c r="G1213" t="str">
        <f>IFERROR(VLOOKUP(B1213,'Scheme Master'!A:G,4,0),"Discontinued")</f>
        <v>HSBC</v>
      </c>
    </row>
    <row r="1214" spans="1:7">
      <c r="A1214" s="250" t="s">
        <v>1161</v>
      </c>
      <c r="B1214" s="252" t="s">
        <v>1953</v>
      </c>
      <c r="C1214" t="s">
        <v>1954</v>
      </c>
      <c r="D1214" t="s">
        <v>3062</v>
      </c>
      <c r="F1214" t="str">
        <f>IFERROR(VLOOKUP(B1214,'Scheme Master'!A:B,2,0),"Discontinued")</f>
        <v>Debt</v>
      </c>
      <c r="G1214" t="str">
        <f>IFERROR(VLOOKUP(B1214,'Scheme Master'!A:G,4,0),"Discontinued")</f>
        <v>HSBC</v>
      </c>
    </row>
    <row r="1215" spans="1:7">
      <c r="A1215" s="250" t="s">
        <v>3462</v>
      </c>
      <c r="B1215" s="252" t="s">
        <v>2899</v>
      </c>
      <c r="C1215" t="s">
        <v>1954</v>
      </c>
      <c r="D1215" t="s">
        <v>3096</v>
      </c>
      <c r="F1215" t="str">
        <f>IFERROR(VLOOKUP(B1215,'Scheme Master'!A:B,2,0),"Discontinued")</f>
        <v>Debt</v>
      </c>
      <c r="G1215" t="str">
        <f>IFERROR(VLOOKUP(B1215,'Scheme Master'!A:G,4,0),"Discontinued")</f>
        <v>LT</v>
      </c>
    </row>
    <row r="1216" spans="1:7">
      <c r="A1216" s="250" t="s">
        <v>3463</v>
      </c>
      <c r="B1216" s="252" t="s">
        <v>2967</v>
      </c>
      <c r="C1216" t="s">
        <v>1954</v>
      </c>
      <c r="D1216" t="s">
        <v>3543</v>
      </c>
      <c r="F1216" t="str">
        <f>IFERROR(VLOOKUP(B1216,'Scheme Master'!A:B,2,0),"Discontinued")</f>
        <v>Discontinued</v>
      </c>
      <c r="G1216" t="str">
        <f>IFERROR(VLOOKUP(B1216,'Scheme Master'!A:G,4,0),"Discontinued")</f>
        <v>Discontinued</v>
      </c>
    </row>
    <row r="1217" spans="1:7">
      <c r="A1217" s="250" t="s">
        <v>3463</v>
      </c>
      <c r="B1217" s="252" t="s">
        <v>2967</v>
      </c>
      <c r="C1217" t="s">
        <v>1954</v>
      </c>
      <c r="D1217" t="s">
        <v>3543</v>
      </c>
      <c r="F1217" t="str">
        <f>IFERROR(VLOOKUP(B1217,'Scheme Master'!A:B,2,0),"Discontinued")</f>
        <v>Discontinued</v>
      </c>
      <c r="G1217" t="str">
        <f>IFERROR(VLOOKUP(B1217,'Scheme Master'!A:G,4,0),"Discontinued")</f>
        <v>Discontinued</v>
      </c>
    </row>
    <row r="1218" spans="1:7">
      <c r="A1218" s="250" t="s">
        <v>367</v>
      </c>
      <c r="B1218" s="252" t="s">
        <v>1956</v>
      </c>
      <c r="C1218" t="s">
        <v>1954</v>
      </c>
      <c r="D1218" t="s">
        <v>3543</v>
      </c>
      <c r="F1218" t="str">
        <f>IFERROR(VLOOKUP(B1218,'Scheme Master'!A:B,2,0),"Discontinued")</f>
        <v>Discontinued</v>
      </c>
      <c r="G1218" t="str">
        <f>IFERROR(VLOOKUP(B1218,'Scheme Master'!A:G,4,0),"Discontinued")</f>
        <v>Discontinued</v>
      </c>
    </row>
    <row r="1219" spans="1:7">
      <c r="A1219" s="250" t="s">
        <v>1343</v>
      </c>
      <c r="B1219" s="252" t="s">
        <v>1945</v>
      </c>
      <c r="C1219" t="s">
        <v>58</v>
      </c>
      <c r="D1219" t="s">
        <v>3086</v>
      </c>
      <c r="F1219" t="str">
        <f>IFERROR(VLOOKUP(B1219,'Scheme Master'!A:B,2,0),"Discontinued")</f>
        <v>Debt</v>
      </c>
      <c r="G1219" t="str">
        <f>IFERROR(VLOOKUP(B1219,'Scheme Master'!A:G,4,0),"Discontinued")</f>
        <v>HSBC</v>
      </c>
    </row>
    <row r="1220" spans="1:7">
      <c r="A1220" s="250" t="s">
        <v>474</v>
      </c>
      <c r="B1220" s="252" t="s">
        <v>1940</v>
      </c>
      <c r="C1220" s="290" t="s">
        <v>1971</v>
      </c>
      <c r="D1220" s="290" t="s">
        <v>3077</v>
      </c>
      <c r="F1220" t="str">
        <f>IFERROR(VLOOKUP(B1220,'Scheme Master'!A:B,2,0),"Discontinued")</f>
        <v>Debt</v>
      </c>
      <c r="G1220" t="str">
        <f>IFERROR(VLOOKUP(B1220,'Scheme Master'!A:G,4,0),"Discontinued")</f>
        <v>HSBC</v>
      </c>
    </row>
    <row r="1221" spans="1:7">
      <c r="A1221" s="53">
        <v>125</v>
      </c>
      <c r="B1221" s="252" t="s">
        <v>2899</v>
      </c>
      <c r="C1221" s="219" t="s">
        <v>58</v>
      </c>
      <c r="D1221" t="s">
        <v>3100</v>
      </c>
      <c r="F1221" t="str">
        <f>IFERROR(VLOOKUP(B1221,'Scheme Master'!A:B,2,0),"Discontinued")</f>
        <v>Debt</v>
      </c>
      <c r="G1221" t="str">
        <f>IFERROR(VLOOKUP(B1221,'Scheme Master'!A:G,4,0),"Discontinued")</f>
        <v>LT</v>
      </c>
    </row>
    <row r="1222" spans="1:7">
      <c r="A1222" s="250" t="s">
        <v>3462</v>
      </c>
      <c r="B1222" s="252" t="s">
        <v>2899</v>
      </c>
      <c r="C1222" t="s">
        <v>1954</v>
      </c>
      <c r="D1222" t="s">
        <v>3096</v>
      </c>
      <c r="F1222" t="str">
        <f>IFERROR(VLOOKUP(B1222,'Scheme Master'!A:B,2,0),"Discontinued")</f>
        <v>Debt</v>
      </c>
      <c r="G1222" t="str">
        <f>IFERROR(VLOOKUP(B1222,'Scheme Master'!A:G,4,0),"Discontinued")</f>
        <v>LT</v>
      </c>
    </row>
    <row r="1223" spans="1:7">
      <c r="A1223" s="250" t="s">
        <v>477</v>
      </c>
      <c r="B1223" s="252" t="s">
        <v>1940</v>
      </c>
      <c r="C1223" t="s">
        <v>1954</v>
      </c>
      <c r="D1223" t="s">
        <v>3071</v>
      </c>
      <c r="F1223" t="str">
        <f>IFERROR(VLOOKUP(B1223,'Scheme Master'!A:B,2,0),"Discontinued")</f>
        <v>Debt</v>
      </c>
      <c r="G1223" t="str">
        <f>IFERROR(VLOOKUP(B1223,'Scheme Master'!A:G,4,0),"Discontinued")</f>
        <v>HSBC</v>
      </c>
    </row>
    <row r="1224" spans="1:7">
      <c r="A1224" s="250" t="s">
        <v>477</v>
      </c>
      <c r="B1224" s="252" t="s">
        <v>1940</v>
      </c>
      <c r="C1224" t="s">
        <v>1954</v>
      </c>
      <c r="D1224" t="s">
        <v>3071</v>
      </c>
      <c r="F1224" t="str">
        <f>IFERROR(VLOOKUP(B1224,'Scheme Master'!A:B,2,0),"Discontinued")</f>
        <v>Debt</v>
      </c>
      <c r="G1224" t="str">
        <f>IFERROR(VLOOKUP(B1224,'Scheme Master'!A:G,4,0),"Discontinued")</f>
        <v>HSBC</v>
      </c>
    </row>
    <row r="1225" spans="1:7">
      <c r="A1225" s="250" t="s">
        <v>1157</v>
      </c>
      <c r="B1225" s="252" t="s">
        <v>1953</v>
      </c>
      <c r="C1225" t="s">
        <v>58</v>
      </c>
      <c r="D1225" t="s">
        <v>3066</v>
      </c>
      <c r="F1225" t="str">
        <f>IFERROR(VLOOKUP(B1225,'Scheme Master'!A:B,2,0),"Discontinued")</f>
        <v>Debt</v>
      </c>
      <c r="G1225" t="str">
        <f>IFERROR(VLOOKUP(B1225,'Scheme Master'!A:G,4,0),"Discontinued")</f>
        <v>HSBC</v>
      </c>
    </row>
    <row r="1226" spans="1:7">
      <c r="A1226" s="250" t="s">
        <v>1161</v>
      </c>
      <c r="B1226" s="252" t="s">
        <v>1953</v>
      </c>
      <c r="C1226" t="s">
        <v>1954</v>
      </c>
      <c r="D1226" t="s">
        <v>3062</v>
      </c>
      <c r="F1226" t="str">
        <f>IFERROR(VLOOKUP(B1226,'Scheme Master'!A:B,2,0),"Discontinued")</f>
        <v>Debt</v>
      </c>
      <c r="G1226" t="str">
        <f>IFERROR(VLOOKUP(B1226,'Scheme Master'!A:G,4,0),"Discontinued")</f>
        <v>HSBC</v>
      </c>
    </row>
    <row r="1227" spans="1:7">
      <c r="A1227" s="250" t="s">
        <v>3464</v>
      </c>
      <c r="B1227" s="252" t="s">
        <v>2967</v>
      </c>
      <c r="C1227" t="s">
        <v>1971</v>
      </c>
      <c r="D1227" t="s">
        <v>3543</v>
      </c>
      <c r="F1227" t="str">
        <f>IFERROR(VLOOKUP(B1227,'Scheme Master'!A:B,2,0),"Discontinued")</f>
        <v>Discontinued</v>
      </c>
      <c r="G1227" t="str">
        <f>IFERROR(VLOOKUP(B1227,'Scheme Master'!A:G,4,0),"Discontinued")</f>
        <v>Discontinued</v>
      </c>
    </row>
    <row r="1228" spans="1:7">
      <c r="A1228" s="250" t="s">
        <v>3462</v>
      </c>
      <c r="B1228" s="252" t="s">
        <v>2899</v>
      </c>
      <c r="C1228" t="s">
        <v>1954</v>
      </c>
      <c r="D1228" t="s">
        <v>3096</v>
      </c>
      <c r="F1228" t="str">
        <f>IFERROR(VLOOKUP(B1228,'Scheme Master'!A:B,2,0),"Discontinued")</f>
        <v>Debt</v>
      </c>
      <c r="G1228" t="str">
        <f>IFERROR(VLOOKUP(B1228,'Scheme Master'!A:G,4,0),"Discontinued")</f>
        <v>LT</v>
      </c>
    </row>
    <row r="1229" spans="1:7">
      <c r="A1229" s="250" t="s">
        <v>477</v>
      </c>
      <c r="B1229" s="252" t="s">
        <v>1940</v>
      </c>
      <c r="C1229" t="s">
        <v>1954</v>
      </c>
      <c r="D1229" t="s">
        <v>3071</v>
      </c>
      <c r="F1229" t="str">
        <f>IFERROR(VLOOKUP(B1229,'Scheme Master'!A:B,2,0),"Discontinued")</f>
        <v>Debt</v>
      </c>
      <c r="G1229" t="str">
        <f>IFERROR(VLOOKUP(B1229,'Scheme Master'!A:G,4,0),"Discontinued")</f>
        <v>HSBC</v>
      </c>
    </row>
    <row r="1230" spans="1:7">
      <c r="A1230" s="250" t="s">
        <v>477</v>
      </c>
      <c r="B1230" s="252" t="s">
        <v>1940</v>
      </c>
      <c r="C1230" t="s">
        <v>1954</v>
      </c>
      <c r="D1230" t="s">
        <v>3071</v>
      </c>
      <c r="F1230" t="str">
        <f>IFERROR(VLOOKUP(B1230,'Scheme Master'!A:B,2,0),"Discontinued")</f>
        <v>Debt</v>
      </c>
      <c r="G1230" t="str">
        <f>IFERROR(VLOOKUP(B1230,'Scheme Master'!A:G,4,0),"Discontinued")</f>
        <v>HSBC</v>
      </c>
    </row>
    <row r="1231" spans="1:7">
      <c r="A1231" s="250" t="s">
        <v>474</v>
      </c>
      <c r="B1231" s="252" t="s">
        <v>1940</v>
      </c>
      <c r="C1231" s="290" t="s">
        <v>1971</v>
      </c>
      <c r="D1231" s="290" t="s">
        <v>3077</v>
      </c>
      <c r="F1231" t="str">
        <f>IFERROR(VLOOKUP(B1231,'Scheme Master'!A:B,2,0),"Discontinued")</f>
        <v>Debt</v>
      </c>
      <c r="G1231" t="str">
        <f>IFERROR(VLOOKUP(B1231,'Scheme Master'!A:G,4,0),"Discontinued")</f>
        <v>HSBC</v>
      </c>
    </row>
    <row r="1232" spans="1:7">
      <c r="A1232" s="250" t="s">
        <v>1157</v>
      </c>
      <c r="B1232" s="252" t="s">
        <v>1953</v>
      </c>
      <c r="C1232" t="s">
        <v>58</v>
      </c>
      <c r="D1232" t="s">
        <v>3066</v>
      </c>
      <c r="F1232" t="str">
        <f>IFERROR(VLOOKUP(B1232,'Scheme Master'!A:B,2,0),"Discontinued")</f>
        <v>Debt</v>
      </c>
      <c r="G1232" t="str">
        <f>IFERROR(VLOOKUP(B1232,'Scheme Master'!A:G,4,0),"Discontinued")</f>
        <v>HSBC</v>
      </c>
    </row>
    <row r="1233" spans="1:7">
      <c r="A1233" s="250" t="s">
        <v>3468</v>
      </c>
      <c r="B1233" s="252" t="s">
        <v>2891</v>
      </c>
      <c r="C1233" t="s">
        <v>1954</v>
      </c>
      <c r="D1233" t="s">
        <v>3145</v>
      </c>
      <c r="F1233" t="str">
        <f>IFERROR(VLOOKUP(B1233,'Scheme Master'!A:B,2,0),"Discontinued")</f>
        <v>Debt</v>
      </c>
      <c r="G1233" t="str">
        <f>IFERROR(VLOOKUP(B1233,'Scheme Master'!A:G,4,0),"Discontinued")</f>
        <v>LT</v>
      </c>
    </row>
    <row r="1234" spans="1:7">
      <c r="A1234" s="250" t="s">
        <v>3469</v>
      </c>
      <c r="B1234" s="252" t="s">
        <v>2966</v>
      </c>
      <c r="C1234" t="s">
        <v>1954</v>
      </c>
      <c r="D1234" t="s">
        <v>3543</v>
      </c>
      <c r="F1234" t="str">
        <f>IFERROR(VLOOKUP(B1234,'Scheme Master'!A:B,2,0),"Discontinued")</f>
        <v>Discontinued</v>
      </c>
      <c r="G1234" t="str">
        <f>IFERROR(VLOOKUP(B1234,'Scheme Master'!A:G,4,0),"Discontinued")</f>
        <v>Discontinued</v>
      </c>
    </row>
    <row r="1235" spans="1:7">
      <c r="A1235" s="250" t="s">
        <v>3466</v>
      </c>
      <c r="B1235" s="252" t="s">
        <v>2964</v>
      </c>
      <c r="C1235" t="s">
        <v>1954</v>
      </c>
      <c r="D1235" t="s">
        <v>3543</v>
      </c>
      <c r="F1235" t="str">
        <f>IFERROR(VLOOKUP(B1235,'Scheme Master'!A:B,2,0),"Discontinued")</f>
        <v>Discontinued</v>
      </c>
      <c r="G1235" t="str">
        <f>IFERROR(VLOOKUP(B1235,'Scheme Master'!A:G,4,0),"Discontinued")</f>
        <v>Discontinued</v>
      </c>
    </row>
    <row r="1236" spans="1:7">
      <c r="A1236" s="250" t="s">
        <v>367</v>
      </c>
      <c r="B1236" s="252" t="s">
        <v>1956</v>
      </c>
      <c r="C1236" t="s">
        <v>1954</v>
      </c>
      <c r="D1236" t="s">
        <v>3543</v>
      </c>
      <c r="F1236" t="str">
        <f>IFERROR(VLOOKUP(B1236,'Scheme Master'!A:B,2,0),"Discontinued")</f>
        <v>Discontinued</v>
      </c>
      <c r="G1236" t="str">
        <f>IFERROR(VLOOKUP(B1236,'Scheme Master'!A:G,4,0),"Discontinued")</f>
        <v>Discontinued</v>
      </c>
    </row>
    <row r="1237" spans="1:7">
      <c r="A1237" s="250" t="s">
        <v>477</v>
      </c>
      <c r="B1237" s="252" t="s">
        <v>1940</v>
      </c>
      <c r="C1237" t="s">
        <v>1954</v>
      </c>
      <c r="D1237" t="s">
        <v>3071</v>
      </c>
      <c r="F1237" t="str">
        <f>IFERROR(VLOOKUP(B1237,'Scheme Master'!A:B,2,0),"Discontinued")</f>
        <v>Debt</v>
      </c>
      <c r="G1237" t="str">
        <f>IFERROR(VLOOKUP(B1237,'Scheme Master'!A:G,4,0),"Discontinued")</f>
        <v>HSBC</v>
      </c>
    </row>
    <row r="1238" spans="1:7">
      <c r="A1238" s="250" t="s">
        <v>477</v>
      </c>
      <c r="B1238" s="252" t="s">
        <v>1940</v>
      </c>
      <c r="C1238" t="s">
        <v>1954</v>
      </c>
      <c r="D1238" t="s">
        <v>3071</v>
      </c>
      <c r="F1238" t="str">
        <f>IFERROR(VLOOKUP(B1238,'Scheme Master'!A:B,2,0),"Discontinued")</f>
        <v>Debt</v>
      </c>
      <c r="G1238" t="str">
        <f>IFERROR(VLOOKUP(B1238,'Scheme Master'!A:G,4,0),"Discontinued")</f>
        <v>HSBC</v>
      </c>
    </row>
    <row r="1239" spans="1:7">
      <c r="A1239" s="250" t="s">
        <v>381</v>
      </c>
      <c r="B1239" s="252" t="s">
        <v>1956</v>
      </c>
      <c r="C1239" t="s">
        <v>1971</v>
      </c>
      <c r="D1239" t="s">
        <v>3543</v>
      </c>
      <c r="F1239" t="str">
        <f>IFERROR(VLOOKUP(B1239,'Scheme Master'!A:B,2,0),"Discontinued")</f>
        <v>Discontinued</v>
      </c>
      <c r="G1239" t="str">
        <f>IFERROR(VLOOKUP(B1239,'Scheme Master'!A:G,4,0),"Discontinued")</f>
        <v>Discontinued</v>
      </c>
    </row>
    <row r="1240" spans="1:7">
      <c r="A1240" s="250" t="s">
        <v>1348</v>
      </c>
      <c r="B1240" s="252" t="s">
        <v>1945</v>
      </c>
      <c r="C1240" t="s">
        <v>1954</v>
      </c>
      <c r="D1240" t="s">
        <v>3082</v>
      </c>
      <c r="F1240" t="str">
        <f>IFERROR(VLOOKUP(B1240,'Scheme Master'!A:B,2,0),"Discontinued")</f>
        <v>Debt</v>
      </c>
      <c r="G1240" t="str">
        <f>IFERROR(VLOOKUP(B1240,'Scheme Master'!A:G,4,0),"Discontinued")</f>
        <v>HSBC</v>
      </c>
    </row>
    <row r="1241" spans="1:7">
      <c r="A1241" s="250" t="s">
        <v>1157</v>
      </c>
      <c r="B1241" s="252" t="s">
        <v>1953</v>
      </c>
      <c r="C1241" t="s">
        <v>58</v>
      </c>
      <c r="D1241" t="s">
        <v>3066</v>
      </c>
      <c r="F1241" t="str">
        <f>IFERROR(VLOOKUP(B1241,'Scheme Master'!A:B,2,0),"Discontinued")</f>
        <v>Debt</v>
      </c>
      <c r="G1241" t="str">
        <f>IFERROR(VLOOKUP(B1241,'Scheme Master'!A:G,4,0),"Discontinued")</f>
        <v>HSBC</v>
      </c>
    </row>
    <row r="1242" spans="1:7">
      <c r="A1242" s="250" t="s">
        <v>3465</v>
      </c>
      <c r="B1242" s="252" t="s">
        <v>2891</v>
      </c>
      <c r="C1242" s="219" t="s">
        <v>58</v>
      </c>
      <c r="D1242" t="s">
        <v>3149</v>
      </c>
      <c r="F1242" t="str">
        <f>IFERROR(VLOOKUP(B1242,'Scheme Master'!A:B,2,0),"Discontinued")</f>
        <v>Debt</v>
      </c>
      <c r="G1242" t="str">
        <f>IFERROR(VLOOKUP(B1242,'Scheme Master'!A:G,4,0),"Discontinued")</f>
        <v>LT</v>
      </c>
    </row>
    <row r="1243" spans="1:7">
      <c r="A1243" s="250" t="s">
        <v>3465</v>
      </c>
      <c r="B1243" s="252" t="s">
        <v>2891</v>
      </c>
      <c r="C1243" s="219" t="s">
        <v>58</v>
      </c>
      <c r="D1243" t="s">
        <v>3149</v>
      </c>
      <c r="F1243" t="str">
        <f>IFERROR(VLOOKUP(B1243,'Scheme Master'!A:B,2,0),"Discontinued")</f>
        <v>Debt</v>
      </c>
      <c r="G1243" t="str">
        <f>IFERROR(VLOOKUP(B1243,'Scheme Master'!A:G,4,0),"Discontinued")</f>
        <v>LT</v>
      </c>
    </row>
    <row r="1244" spans="1:7">
      <c r="A1244" s="250" t="s">
        <v>483</v>
      </c>
      <c r="B1244" s="252" t="s">
        <v>1940</v>
      </c>
      <c r="C1244" t="s">
        <v>67</v>
      </c>
      <c r="D1244" t="s">
        <v>3076</v>
      </c>
      <c r="F1244" t="str">
        <f>IFERROR(VLOOKUP(B1244,'Scheme Master'!A:B,2,0),"Discontinued")</f>
        <v>Debt</v>
      </c>
      <c r="G1244" t="str">
        <f>IFERROR(VLOOKUP(B1244,'Scheme Master'!A:G,4,0),"Discontinued")</f>
        <v>HSBC</v>
      </c>
    </row>
    <row r="1245" spans="1:7">
      <c r="A1245" s="250" t="s">
        <v>1348</v>
      </c>
      <c r="B1245" s="252" t="s">
        <v>1945</v>
      </c>
      <c r="C1245" t="s">
        <v>1954</v>
      </c>
      <c r="D1245" t="s">
        <v>3082</v>
      </c>
      <c r="F1245" t="str">
        <f>IFERROR(VLOOKUP(B1245,'Scheme Master'!A:B,2,0),"Discontinued")</f>
        <v>Debt</v>
      </c>
      <c r="G1245" t="str">
        <f>IFERROR(VLOOKUP(B1245,'Scheme Master'!A:G,4,0),"Discontinued")</f>
        <v>HSBC</v>
      </c>
    </row>
    <row r="1246" spans="1:7">
      <c r="A1246" s="250" t="s">
        <v>1343</v>
      </c>
      <c r="B1246" s="252" t="s">
        <v>1945</v>
      </c>
      <c r="C1246" t="s">
        <v>58</v>
      </c>
      <c r="D1246" t="s">
        <v>3086</v>
      </c>
      <c r="F1246" t="str">
        <f>IFERROR(VLOOKUP(B1246,'Scheme Master'!A:B,2,0),"Discontinued")</f>
        <v>Debt</v>
      </c>
      <c r="G1246" t="str">
        <f>IFERROR(VLOOKUP(B1246,'Scheme Master'!A:G,4,0),"Discontinued")</f>
        <v>HSBC</v>
      </c>
    </row>
    <row r="1247" spans="1:7">
      <c r="A1247" s="250" t="s">
        <v>1157</v>
      </c>
      <c r="B1247" s="252" t="s">
        <v>1953</v>
      </c>
      <c r="C1247" t="s">
        <v>58</v>
      </c>
      <c r="D1247" t="s">
        <v>3066</v>
      </c>
      <c r="F1247" t="str">
        <f>IFERROR(VLOOKUP(B1247,'Scheme Master'!A:B,2,0),"Discontinued")</f>
        <v>Debt</v>
      </c>
      <c r="G1247" t="str">
        <f>IFERROR(VLOOKUP(B1247,'Scheme Master'!A:G,4,0),"Discontinued")</f>
        <v>HSBC</v>
      </c>
    </row>
    <row r="1248" spans="1:7">
      <c r="A1248" s="250" t="s">
        <v>3463</v>
      </c>
      <c r="B1248" s="252" t="s">
        <v>2967</v>
      </c>
      <c r="C1248" t="s">
        <v>1954</v>
      </c>
      <c r="D1248" t="s">
        <v>3543</v>
      </c>
      <c r="F1248" t="str">
        <f>IFERROR(VLOOKUP(B1248,'Scheme Master'!A:B,2,0),"Discontinued")</f>
        <v>Discontinued</v>
      </c>
      <c r="G1248" t="str">
        <f>IFERROR(VLOOKUP(B1248,'Scheme Master'!A:G,4,0),"Discontinued")</f>
        <v>Discontinued</v>
      </c>
    </row>
    <row r="1249" spans="1:7">
      <c r="A1249" s="250" t="s">
        <v>477</v>
      </c>
      <c r="B1249" s="252" t="s">
        <v>1940</v>
      </c>
      <c r="C1249" t="s">
        <v>1954</v>
      </c>
      <c r="D1249" t="s">
        <v>3071</v>
      </c>
      <c r="F1249" t="str">
        <f>IFERROR(VLOOKUP(B1249,'Scheme Master'!A:B,2,0),"Discontinued")</f>
        <v>Debt</v>
      </c>
      <c r="G1249" t="str">
        <f>IFERROR(VLOOKUP(B1249,'Scheme Master'!A:G,4,0),"Discontinued")</f>
        <v>HSBC</v>
      </c>
    </row>
    <row r="1250" spans="1:7">
      <c r="A1250" s="250" t="s">
        <v>1348</v>
      </c>
      <c r="B1250" s="252" t="s">
        <v>1945</v>
      </c>
      <c r="C1250" t="s">
        <v>1954</v>
      </c>
      <c r="D1250" t="s">
        <v>3082</v>
      </c>
      <c r="F1250" t="str">
        <f>IFERROR(VLOOKUP(B1250,'Scheme Master'!A:B,2,0),"Discontinued")</f>
        <v>Debt</v>
      </c>
      <c r="G1250" t="str">
        <f>IFERROR(VLOOKUP(B1250,'Scheme Master'!A:G,4,0),"Discontinued")</f>
        <v>HSBC</v>
      </c>
    </row>
    <row r="1251" spans="1:7">
      <c r="A1251" s="53">
        <v>125</v>
      </c>
      <c r="B1251" s="252" t="s">
        <v>2899</v>
      </c>
      <c r="C1251" s="219" t="s">
        <v>58</v>
      </c>
      <c r="D1251" t="s">
        <v>3100</v>
      </c>
      <c r="F1251" t="str">
        <f>IFERROR(VLOOKUP(B1251,'Scheme Master'!A:B,2,0),"Discontinued")</f>
        <v>Debt</v>
      </c>
      <c r="G1251" t="str">
        <f>IFERROR(VLOOKUP(B1251,'Scheme Master'!A:G,4,0),"Discontinued")</f>
        <v>LT</v>
      </c>
    </row>
    <row r="1252" spans="1:7">
      <c r="A1252" s="250" t="s">
        <v>477</v>
      </c>
      <c r="B1252" s="252" t="s">
        <v>1940</v>
      </c>
      <c r="C1252" t="s">
        <v>1954</v>
      </c>
      <c r="D1252" t="s">
        <v>3071</v>
      </c>
      <c r="F1252" t="str">
        <f>IFERROR(VLOOKUP(B1252,'Scheme Master'!A:B,2,0),"Discontinued")</f>
        <v>Debt</v>
      </c>
      <c r="G1252" t="str">
        <f>IFERROR(VLOOKUP(B1252,'Scheme Master'!A:G,4,0),"Discontinued")</f>
        <v>HSBC</v>
      </c>
    </row>
    <row r="1253" spans="1:7">
      <c r="A1253" s="250" t="s">
        <v>477</v>
      </c>
      <c r="B1253" s="252" t="s">
        <v>1940</v>
      </c>
      <c r="C1253" t="s">
        <v>1954</v>
      </c>
      <c r="D1253" t="s">
        <v>3071</v>
      </c>
      <c r="F1253" t="str">
        <f>IFERROR(VLOOKUP(B1253,'Scheme Master'!A:B,2,0),"Discontinued")</f>
        <v>Debt</v>
      </c>
      <c r="G1253" t="str">
        <f>IFERROR(VLOOKUP(B1253,'Scheme Master'!A:G,4,0),"Discontinued")</f>
        <v>HSBC</v>
      </c>
    </row>
    <row r="1254" spans="1:7">
      <c r="A1254" s="250" t="s">
        <v>1343</v>
      </c>
      <c r="B1254" s="252" t="s">
        <v>1945</v>
      </c>
      <c r="C1254" t="s">
        <v>58</v>
      </c>
      <c r="D1254" t="s">
        <v>3086</v>
      </c>
      <c r="F1254" t="str">
        <f>IFERROR(VLOOKUP(B1254,'Scheme Master'!A:B,2,0),"Discontinued")</f>
        <v>Debt</v>
      </c>
      <c r="G1254" t="str">
        <f>IFERROR(VLOOKUP(B1254,'Scheme Master'!A:G,4,0),"Discontinued")</f>
        <v>HSBC</v>
      </c>
    </row>
    <row r="1255" spans="1:7">
      <c r="A1255" s="250" t="s">
        <v>474</v>
      </c>
      <c r="B1255" s="252" t="s">
        <v>1940</v>
      </c>
      <c r="C1255" s="290" t="s">
        <v>1971</v>
      </c>
      <c r="D1255" s="290" t="s">
        <v>3077</v>
      </c>
      <c r="F1255" t="str">
        <f>IFERROR(VLOOKUP(B1255,'Scheme Master'!A:B,2,0),"Discontinued")</f>
        <v>Debt</v>
      </c>
      <c r="G1255" t="str">
        <f>IFERROR(VLOOKUP(B1255,'Scheme Master'!A:G,4,0),"Discontinued")</f>
        <v>HSBC</v>
      </c>
    </row>
    <row r="1256" spans="1:7">
      <c r="A1256" s="250" t="s">
        <v>1161</v>
      </c>
      <c r="B1256" s="252" t="s">
        <v>1953</v>
      </c>
      <c r="C1256" t="s">
        <v>1954</v>
      </c>
      <c r="D1256" t="s">
        <v>3062</v>
      </c>
      <c r="F1256" t="str">
        <f>IFERROR(VLOOKUP(B1256,'Scheme Master'!A:B,2,0),"Discontinued")</f>
        <v>Debt</v>
      </c>
      <c r="G1256" t="str">
        <f>IFERROR(VLOOKUP(B1256,'Scheme Master'!A:G,4,0),"Discontinued")</f>
        <v>HSBC</v>
      </c>
    </row>
    <row r="1257" spans="1:7">
      <c r="A1257" s="250" t="s">
        <v>3468</v>
      </c>
      <c r="B1257" s="252" t="s">
        <v>2891</v>
      </c>
      <c r="C1257" t="s">
        <v>1954</v>
      </c>
      <c r="D1257" t="s">
        <v>3145</v>
      </c>
      <c r="F1257" t="str">
        <f>IFERROR(VLOOKUP(B1257,'Scheme Master'!A:B,2,0),"Discontinued")</f>
        <v>Debt</v>
      </c>
      <c r="G1257" t="str">
        <f>IFERROR(VLOOKUP(B1257,'Scheme Master'!A:G,4,0),"Discontinued")</f>
        <v>LT</v>
      </c>
    </row>
    <row r="1258" spans="1:7">
      <c r="A1258" s="250" t="s">
        <v>367</v>
      </c>
      <c r="B1258" s="252" t="s">
        <v>1956</v>
      </c>
      <c r="C1258" t="s">
        <v>1954</v>
      </c>
      <c r="D1258" t="s">
        <v>3543</v>
      </c>
      <c r="F1258" t="str">
        <f>IFERROR(VLOOKUP(B1258,'Scheme Master'!A:B,2,0),"Discontinued")</f>
        <v>Discontinued</v>
      </c>
      <c r="G1258" t="str">
        <f>IFERROR(VLOOKUP(B1258,'Scheme Master'!A:G,4,0),"Discontinued")</f>
        <v>Discontinued</v>
      </c>
    </row>
    <row r="1259" spans="1:7">
      <c r="A1259" s="250" t="s">
        <v>477</v>
      </c>
      <c r="B1259" s="252" t="s">
        <v>1940</v>
      </c>
      <c r="C1259" t="s">
        <v>1954</v>
      </c>
      <c r="D1259" t="s">
        <v>3071</v>
      </c>
      <c r="F1259" t="str">
        <f>IFERROR(VLOOKUP(B1259,'Scheme Master'!A:B,2,0),"Discontinued")</f>
        <v>Debt</v>
      </c>
      <c r="G1259" t="str">
        <f>IFERROR(VLOOKUP(B1259,'Scheme Master'!A:G,4,0),"Discontinued")</f>
        <v>HSBC</v>
      </c>
    </row>
    <row r="1260" spans="1:7">
      <c r="A1260" s="250" t="s">
        <v>477</v>
      </c>
      <c r="B1260" s="252" t="s">
        <v>1940</v>
      </c>
      <c r="C1260" t="s">
        <v>1954</v>
      </c>
      <c r="D1260" t="s">
        <v>3071</v>
      </c>
      <c r="F1260" t="str">
        <f>IFERROR(VLOOKUP(B1260,'Scheme Master'!A:B,2,0),"Discontinued")</f>
        <v>Debt</v>
      </c>
      <c r="G1260" t="str">
        <f>IFERROR(VLOOKUP(B1260,'Scheme Master'!A:G,4,0),"Discontinued")</f>
        <v>HSBC</v>
      </c>
    </row>
    <row r="1261" spans="1:7">
      <c r="A1261" s="250" t="s">
        <v>381</v>
      </c>
      <c r="B1261" s="252" t="s">
        <v>1956</v>
      </c>
      <c r="C1261" t="s">
        <v>1971</v>
      </c>
      <c r="D1261" t="s">
        <v>3543</v>
      </c>
      <c r="F1261" t="str">
        <f>IFERROR(VLOOKUP(B1261,'Scheme Master'!A:B,2,0),"Discontinued")</f>
        <v>Discontinued</v>
      </c>
      <c r="G1261" t="str">
        <f>IFERROR(VLOOKUP(B1261,'Scheme Master'!A:G,4,0),"Discontinued")</f>
        <v>Discontinued</v>
      </c>
    </row>
    <row r="1262" spans="1:7">
      <c r="A1262" s="250" t="s">
        <v>483</v>
      </c>
      <c r="B1262" s="252" t="s">
        <v>1940</v>
      </c>
      <c r="C1262" t="s">
        <v>67</v>
      </c>
      <c r="D1262" t="s">
        <v>3076</v>
      </c>
      <c r="F1262" t="str">
        <f>IFERROR(VLOOKUP(B1262,'Scheme Master'!A:B,2,0),"Discontinued")</f>
        <v>Debt</v>
      </c>
      <c r="G1262" t="str">
        <f>IFERROR(VLOOKUP(B1262,'Scheme Master'!A:G,4,0),"Discontinued")</f>
        <v>HSBC</v>
      </c>
    </row>
    <row r="1263" spans="1:7">
      <c r="A1263" s="250" t="s">
        <v>1348</v>
      </c>
      <c r="B1263" s="252" t="s">
        <v>1945</v>
      </c>
      <c r="C1263" t="s">
        <v>1954</v>
      </c>
      <c r="D1263" t="s">
        <v>3082</v>
      </c>
      <c r="F1263" t="str">
        <f>IFERROR(VLOOKUP(B1263,'Scheme Master'!A:B,2,0),"Discontinued")</f>
        <v>Debt</v>
      </c>
      <c r="G1263" t="str">
        <f>IFERROR(VLOOKUP(B1263,'Scheme Master'!A:G,4,0),"Discontinued")</f>
        <v>HSBC</v>
      </c>
    </row>
    <row r="1264" spans="1:7">
      <c r="A1264" s="250" t="s">
        <v>1343</v>
      </c>
      <c r="B1264" s="252" t="s">
        <v>1945</v>
      </c>
      <c r="C1264" t="s">
        <v>58</v>
      </c>
      <c r="D1264" t="s">
        <v>3086</v>
      </c>
      <c r="F1264" t="str">
        <f>IFERROR(VLOOKUP(B1264,'Scheme Master'!A:B,2,0),"Discontinued")</f>
        <v>Debt</v>
      </c>
      <c r="G1264" t="str">
        <f>IFERROR(VLOOKUP(B1264,'Scheme Master'!A:G,4,0),"Discontinued")</f>
        <v>HSBC</v>
      </c>
    </row>
    <row r="1265" spans="1:7">
      <c r="A1265" s="250" t="s">
        <v>1157</v>
      </c>
      <c r="B1265" s="252" t="s">
        <v>1953</v>
      </c>
      <c r="C1265" t="s">
        <v>58</v>
      </c>
      <c r="D1265" t="s">
        <v>3066</v>
      </c>
      <c r="F1265" t="str">
        <f>IFERROR(VLOOKUP(B1265,'Scheme Master'!A:B,2,0),"Discontinued")</f>
        <v>Debt</v>
      </c>
      <c r="G1265" t="str">
        <f>IFERROR(VLOOKUP(B1265,'Scheme Master'!A:G,4,0),"Discontinued")</f>
        <v>HSBC</v>
      </c>
    </row>
    <row r="1266" spans="1:7">
      <c r="A1266" s="53">
        <v>125</v>
      </c>
      <c r="B1266" s="252" t="s">
        <v>2899</v>
      </c>
      <c r="C1266" s="219" t="s">
        <v>58</v>
      </c>
      <c r="D1266" t="s">
        <v>3100</v>
      </c>
      <c r="F1266" t="str">
        <f>IFERROR(VLOOKUP(B1266,'Scheme Master'!A:B,2,0),"Discontinued")</f>
        <v>Debt</v>
      </c>
      <c r="G1266" t="str">
        <f>IFERROR(VLOOKUP(B1266,'Scheme Master'!A:G,4,0),"Discontinued")</f>
        <v>LT</v>
      </c>
    </row>
    <row r="1267" spans="1:7">
      <c r="A1267" s="250" t="s">
        <v>381</v>
      </c>
      <c r="B1267" s="252" t="s">
        <v>1956</v>
      </c>
      <c r="C1267" t="s">
        <v>1971</v>
      </c>
      <c r="D1267" t="s">
        <v>3543</v>
      </c>
      <c r="F1267" t="str">
        <f>IFERROR(VLOOKUP(B1267,'Scheme Master'!A:B,2,0),"Discontinued")</f>
        <v>Discontinued</v>
      </c>
      <c r="G1267" t="str">
        <f>IFERROR(VLOOKUP(B1267,'Scheme Master'!A:G,4,0),"Discontinued")</f>
        <v>Discontinued</v>
      </c>
    </row>
    <row r="1268" spans="1:7">
      <c r="A1268" s="250" t="s">
        <v>1157</v>
      </c>
      <c r="B1268" s="252" t="s">
        <v>1953</v>
      </c>
      <c r="C1268" t="s">
        <v>58</v>
      </c>
      <c r="D1268" t="s">
        <v>3066</v>
      </c>
      <c r="F1268" t="str">
        <f>IFERROR(VLOOKUP(B1268,'Scheme Master'!A:B,2,0),"Discontinued")</f>
        <v>Debt</v>
      </c>
      <c r="G1268" t="str">
        <f>IFERROR(VLOOKUP(B1268,'Scheme Master'!A:G,4,0),"Discontinued")</f>
        <v>HSBC</v>
      </c>
    </row>
    <row r="1269" spans="1:7">
      <c r="A1269" s="250" t="s">
        <v>1157</v>
      </c>
      <c r="B1269" s="252" t="s">
        <v>1953</v>
      </c>
      <c r="C1269" t="s">
        <v>58</v>
      </c>
      <c r="D1269" t="s">
        <v>3066</v>
      </c>
      <c r="F1269" t="str">
        <f>IFERROR(VLOOKUP(B1269,'Scheme Master'!A:B,2,0),"Discontinued")</f>
        <v>Debt</v>
      </c>
      <c r="G1269" t="str">
        <f>IFERROR(VLOOKUP(B1269,'Scheme Master'!A:G,4,0),"Discontinued")</f>
        <v>HSBC</v>
      </c>
    </row>
    <row r="1270" spans="1:7">
      <c r="A1270" s="250" t="s">
        <v>3465</v>
      </c>
      <c r="B1270" s="252" t="s">
        <v>2891</v>
      </c>
      <c r="C1270" s="219" t="s">
        <v>58</v>
      </c>
      <c r="D1270" t="s">
        <v>3149</v>
      </c>
      <c r="F1270" t="str">
        <f>IFERROR(VLOOKUP(B1270,'Scheme Master'!A:B,2,0),"Discontinued")</f>
        <v>Debt</v>
      </c>
      <c r="G1270" t="str">
        <f>IFERROR(VLOOKUP(B1270,'Scheme Master'!A:G,4,0),"Discontinued")</f>
        <v>LT</v>
      </c>
    </row>
    <row r="1271" spans="1:7">
      <c r="A1271" s="250" t="s">
        <v>3462</v>
      </c>
      <c r="B1271" s="252" t="s">
        <v>2899</v>
      </c>
      <c r="C1271" t="s">
        <v>1954</v>
      </c>
      <c r="D1271" t="s">
        <v>3096</v>
      </c>
      <c r="F1271" t="str">
        <f>IFERROR(VLOOKUP(B1271,'Scheme Master'!A:B,2,0),"Discontinued")</f>
        <v>Debt</v>
      </c>
      <c r="G1271" t="str">
        <f>IFERROR(VLOOKUP(B1271,'Scheme Master'!A:G,4,0),"Discontinued")</f>
        <v>LT</v>
      </c>
    </row>
    <row r="1272" spans="1:7">
      <c r="A1272" s="250" t="s">
        <v>3466</v>
      </c>
      <c r="B1272" s="252" t="s">
        <v>2964</v>
      </c>
      <c r="C1272" t="s">
        <v>1954</v>
      </c>
      <c r="D1272" t="s">
        <v>3543</v>
      </c>
      <c r="F1272" t="str">
        <f>IFERROR(VLOOKUP(B1272,'Scheme Master'!A:B,2,0),"Discontinued")</f>
        <v>Discontinued</v>
      </c>
      <c r="G1272" t="str">
        <f>IFERROR(VLOOKUP(B1272,'Scheme Master'!A:G,4,0),"Discontinued")</f>
        <v>Discontinued</v>
      </c>
    </row>
    <row r="1273" spans="1:7">
      <c r="A1273" s="250" t="s">
        <v>477</v>
      </c>
      <c r="B1273" s="252" t="s">
        <v>1940</v>
      </c>
      <c r="C1273" t="s">
        <v>1954</v>
      </c>
      <c r="D1273" t="s">
        <v>3071</v>
      </c>
      <c r="F1273" t="str">
        <f>IFERROR(VLOOKUP(B1273,'Scheme Master'!A:B,2,0),"Discontinued")</f>
        <v>Debt</v>
      </c>
      <c r="G1273" t="str">
        <f>IFERROR(VLOOKUP(B1273,'Scheme Master'!A:G,4,0),"Discontinued")</f>
        <v>HSBC</v>
      </c>
    </row>
    <row r="1274" spans="1:7">
      <c r="A1274" s="250" t="s">
        <v>477</v>
      </c>
      <c r="B1274" s="252" t="s">
        <v>1940</v>
      </c>
      <c r="C1274" t="s">
        <v>1954</v>
      </c>
      <c r="D1274" t="s">
        <v>3071</v>
      </c>
      <c r="F1274" t="str">
        <f>IFERROR(VLOOKUP(B1274,'Scheme Master'!A:B,2,0),"Discontinued")</f>
        <v>Debt</v>
      </c>
      <c r="G1274" t="str">
        <f>IFERROR(VLOOKUP(B1274,'Scheme Master'!A:G,4,0),"Discontinued")</f>
        <v>HSBC</v>
      </c>
    </row>
    <row r="1275" spans="1:7">
      <c r="A1275" s="250" t="s">
        <v>477</v>
      </c>
      <c r="B1275" s="252" t="s">
        <v>1940</v>
      </c>
      <c r="C1275" t="s">
        <v>1954</v>
      </c>
      <c r="D1275" t="s">
        <v>3071</v>
      </c>
      <c r="F1275" t="str">
        <f>IFERROR(VLOOKUP(B1275,'Scheme Master'!A:B,2,0),"Discontinued")</f>
        <v>Debt</v>
      </c>
      <c r="G1275" t="str">
        <f>IFERROR(VLOOKUP(B1275,'Scheme Master'!A:G,4,0),"Discontinued")</f>
        <v>HSBC</v>
      </c>
    </row>
    <row r="1276" spans="1:7">
      <c r="A1276" s="250" t="s">
        <v>483</v>
      </c>
      <c r="B1276" s="252" t="s">
        <v>1940</v>
      </c>
      <c r="C1276" t="s">
        <v>67</v>
      </c>
      <c r="D1276" t="s">
        <v>3076</v>
      </c>
      <c r="F1276" t="str">
        <f>IFERROR(VLOOKUP(B1276,'Scheme Master'!A:B,2,0),"Discontinued")</f>
        <v>Debt</v>
      </c>
      <c r="G1276" t="str">
        <f>IFERROR(VLOOKUP(B1276,'Scheme Master'!A:G,4,0),"Discontinued")</f>
        <v>HSBC</v>
      </c>
    </row>
    <row r="1277" spans="1:7">
      <c r="A1277" s="250" t="s">
        <v>483</v>
      </c>
      <c r="B1277" s="252" t="s">
        <v>1940</v>
      </c>
      <c r="C1277" t="s">
        <v>67</v>
      </c>
      <c r="D1277" t="s">
        <v>3076</v>
      </c>
      <c r="F1277" t="str">
        <f>IFERROR(VLOOKUP(B1277,'Scheme Master'!A:B,2,0),"Discontinued")</f>
        <v>Debt</v>
      </c>
      <c r="G1277" t="str">
        <f>IFERROR(VLOOKUP(B1277,'Scheme Master'!A:G,4,0),"Discontinued")</f>
        <v>HSBC</v>
      </c>
    </row>
    <row r="1278" spans="1:7">
      <c r="A1278" s="250" t="s">
        <v>474</v>
      </c>
      <c r="B1278" s="252" t="s">
        <v>1940</v>
      </c>
      <c r="C1278" s="290" t="s">
        <v>1971</v>
      </c>
      <c r="D1278" s="290" t="s">
        <v>3077</v>
      </c>
      <c r="F1278" t="str">
        <f>IFERROR(VLOOKUP(B1278,'Scheme Master'!A:B,2,0),"Discontinued")</f>
        <v>Debt</v>
      </c>
      <c r="G1278" t="str">
        <f>IFERROR(VLOOKUP(B1278,'Scheme Master'!A:G,4,0),"Discontinued")</f>
        <v>HSBC</v>
      </c>
    </row>
    <row r="1279" spans="1:7">
      <c r="A1279" s="250" t="s">
        <v>1161</v>
      </c>
      <c r="B1279" s="252" t="s">
        <v>1953</v>
      </c>
      <c r="C1279" t="s">
        <v>1954</v>
      </c>
      <c r="D1279" t="s">
        <v>3062</v>
      </c>
      <c r="F1279" t="str">
        <f>IFERROR(VLOOKUP(B1279,'Scheme Master'!A:B,2,0),"Discontinued")</f>
        <v>Debt</v>
      </c>
      <c r="G1279" t="str">
        <f>IFERROR(VLOOKUP(B1279,'Scheme Master'!A:G,4,0),"Discontinued")</f>
        <v>HSBC</v>
      </c>
    </row>
    <row r="1280" spans="1:7">
      <c r="A1280" s="250" t="s">
        <v>474</v>
      </c>
      <c r="B1280" s="252" t="s">
        <v>1940</v>
      </c>
      <c r="C1280" s="290" t="s">
        <v>1971</v>
      </c>
      <c r="D1280" s="290" t="s">
        <v>3077</v>
      </c>
      <c r="F1280" t="str">
        <f>IFERROR(VLOOKUP(B1280,'Scheme Master'!A:B,2,0),"Discontinued")</f>
        <v>Debt</v>
      </c>
      <c r="G1280" t="str">
        <f>IFERROR(VLOOKUP(B1280,'Scheme Master'!A:G,4,0),"Discontinued")</f>
        <v>HSBC</v>
      </c>
    </row>
    <row r="1281" spans="1:7">
      <c r="A1281" s="250" t="s">
        <v>1157</v>
      </c>
      <c r="B1281" s="252" t="s">
        <v>1953</v>
      </c>
      <c r="C1281" t="s">
        <v>58</v>
      </c>
      <c r="D1281" t="s">
        <v>3066</v>
      </c>
      <c r="F1281" t="str">
        <f>IFERROR(VLOOKUP(B1281,'Scheme Master'!A:B,2,0),"Discontinued")</f>
        <v>Debt</v>
      </c>
      <c r="G1281" t="str">
        <f>IFERROR(VLOOKUP(B1281,'Scheme Master'!A:G,4,0),"Discontinued")</f>
        <v>HSBC</v>
      </c>
    </row>
    <row r="1282" spans="1:7">
      <c r="A1282" s="250" t="s">
        <v>3468</v>
      </c>
      <c r="B1282" s="252" t="s">
        <v>2891</v>
      </c>
      <c r="C1282" t="s">
        <v>1954</v>
      </c>
      <c r="D1282" t="s">
        <v>3145</v>
      </c>
      <c r="F1282" t="str">
        <f>IFERROR(VLOOKUP(B1282,'Scheme Master'!A:B,2,0),"Discontinued")</f>
        <v>Debt</v>
      </c>
      <c r="G1282" t="str">
        <f>IFERROR(VLOOKUP(B1282,'Scheme Master'!A:G,4,0),"Discontinued")</f>
        <v>LT</v>
      </c>
    </row>
    <row r="1283" spans="1:7">
      <c r="A1283" s="250" t="s">
        <v>3462</v>
      </c>
      <c r="B1283" s="252" t="s">
        <v>2899</v>
      </c>
      <c r="C1283" t="s">
        <v>1954</v>
      </c>
      <c r="D1283" t="s">
        <v>3096</v>
      </c>
      <c r="F1283" t="str">
        <f>IFERROR(VLOOKUP(B1283,'Scheme Master'!A:B,2,0),"Discontinued")</f>
        <v>Debt</v>
      </c>
      <c r="G1283" t="str">
        <f>IFERROR(VLOOKUP(B1283,'Scheme Master'!A:G,4,0),"Discontinued")</f>
        <v>LT</v>
      </c>
    </row>
    <row r="1284" spans="1:7">
      <c r="A1284" s="250" t="s">
        <v>3467</v>
      </c>
      <c r="B1284" s="252" t="s">
        <v>2964</v>
      </c>
      <c r="C1284" t="s">
        <v>1971</v>
      </c>
      <c r="D1284" t="s">
        <v>3543</v>
      </c>
      <c r="F1284" t="str">
        <f>IFERROR(VLOOKUP(B1284,'Scheme Master'!A:B,2,0),"Discontinued")</f>
        <v>Discontinued</v>
      </c>
      <c r="G1284" t="str">
        <f>IFERROR(VLOOKUP(B1284,'Scheme Master'!A:G,4,0),"Discontinued")</f>
        <v>Discontinued</v>
      </c>
    </row>
    <row r="1285" spans="1:7">
      <c r="A1285" s="250" t="s">
        <v>362</v>
      </c>
      <c r="B1285" s="252" t="s">
        <v>1956</v>
      </c>
      <c r="C1285" t="s">
        <v>58</v>
      </c>
      <c r="D1285" t="s">
        <v>3543</v>
      </c>
      <c r="F1285" t="str">
        <f>IFERROR(VLOOKUP(B1285,'Scheme Master'!A:B,2,0),"Discontinued")</f>
        <v>Discontinued</v>
      </c>
      <c r="G1285" t="str">
        <f>IFERROR(VLOOKUP(B1285,'Scheme Master'!A:G,4,0),"Discontinued")</f>
        <v>Discontinued</v>
      </c>
    </row>
    <row r="1286" spans="1:7">
      <c r="A1286" s="250" t="s">
        <v>474</v>
      </c>
      <c r="B1286" s="252" t="s">
        <v>1940</v>
      </c>
      <c r="C1286" s="290" t="s">
        <v>1971</v>
      </c>
      <c r="D1286" s="290" t="s">
        <v>3077</v>
      </c>
      <c r="F1286" t="str">
        <f>IFERROR(VLOOKUP(B1286,'Scheme Master'!A:B,2,0),"Discontinued")</f>
        <v>Debt</v>
      </c>
      <c r="G1286" t="str">
        <f>IFERROR(VLOOKUP(B1286,'Scheme Master'!A:G,4,0),"Discontinued")</f>
        <v>HSBC</v>
      </c>
    </row>
    <row r="1287" spans="1:7">
      <c r="A1287" s="250" t="s">
        <v>1161</v>
      </c>
      <c r="B1287" s="252" t="s">
        <v>1953</v>
      </c>
      <c r="C1287" t="s">
        <v>1954</v>
      </c>
      <c r="D1287" t="s">
        <v>3062</v>
      </c>
      <c r="F1287" t="str">
        <f>IFERROR(VLOOKUP(B1287,'Scheme Master'!A:B,2,0),"Discontinued")</f>
        <v>Debt</v>
      </c>
      <c r="G1287" t="str">
        <f>IFERROR(VLOOKUP(B1287,'Scheme Master'!A:G,4,0),"Discontinued")</f>
        <v>HSBC</v>
      </c>
    </row>
    <row r="1288" spans="1:7">
      <c r="A1288" s="250" t="s">
        <v>3463</v>
      </c>
      <c r="B1288" s="252" t="s">
        <v>2967</v>
      </c>
      <c r="C1288" t="s">
        <v>1954</v>
      </c>
      <c r="D1288" t="s">
        <v>3543</v>
      </c>
      <c r="F1288" t="str">
        <f>IFERROR(VLOOKUP(B1288,'Scheme Master'!A:B,2,0),"Discontinued")</f>
        <v>Discontinued</v>
      </c>
      <c r="G1288" t="str">
        <f>IFERROR(VLOOKUP(B1288,'Scheme Master'!A:G,4,0),"Discontinued")</f>
        <v>Discontinued</v>
      </c>
    </row>
    <row r="1289" spans="1:7">
      <c r="A1289" s="250" t="s">
        <v>1348</v>
      </c>
      <c r="B1289" s="252" t="s">
        <v>1945</v>
      </c>
      <c r="C1289" t="s">
        <v>1954</v>
      </c>
      <c r="D1289" t="s">
        <v>3082</v>
      </c>
      <c r="F1289" t="str">
        <f>IFERROR(VLOOKUP(B1289,'Scheme Master'!A:B,2,0),"Discontinued")</f>
        <v>Debt</v>
      </c>
      <c r="G1289" t="str">
        <f>IFERROR(VLOOKUP(B1289,'Scheme Master'!A:G,4,0),"Discontinued")</f>
        <v>HSBC</v>
      </c>
    </row>
    <row r="1290" spans="1:7">
      <c r="A1290" s="250" t="s">
        <v>474</v>
      </c>
      <c r="B1290" s="252" t="s">
        <v>1940</v>
      </c>
      <c r="C1290" s="290" t="s">
        <v>1971</v>
      </c>
      <c r="D1290" s="290" t="s">
        <v>3077</v>
      </c>
      <c r="F1290" t="str">
        <f>IFERROR(VLOOKUP(B1290,'Scheme Master'!A:B,2,0),"Discontinued")</f>
        <v>Debt</v>
      </c>
      <c r="G1290" t="str">
        <f>IFERROR(VLOOKUP(B1290,'Scheme Master'!A:G,4,0),"Discontinued")</f>
        <v>HSBC</v>
      </c>
    </row>
    <row r="1291" spans="1:7">
      <c r="A1291" s="250" t="s">
        <v>1157</v>
      </c>
      <c r="B1291" s="252" t="s">
        <v>1953</v>
      </c>
      <c r="C1291" t="s">
        <v>58</v>
      </c>
      <c r="D1291" t="s">
        <v>3066</v>
      </c>
      <c r="F1291" t="str">
        <f>IFERROR(VLOOKUP(B1291,'Scheme Master'!A:B,2,0),"Discontinued")</f>
        <v>Debt</v>
      </c>
      <c r="G1291" t="str">
        <f>IFERROR(VLOOKUP(B1291,'Scheme Master'!A:G,4,0),"Discontinued")</f>
        <v>HSBC</v>
      </c>
    </row>
    <row r="1292" spans="1:7">
      <c r="A1292" s="250" t="s">
        <v>1161</v>
      </c>
      <c r="B1292" s="252" t="s">
        <v>1953</v>
      </c>
      <c r="C1292" t="s">
        <v>1954</v>
      </c>
      <c r="D1292" t="s">
        <v>3062</v>
      </c>
      <c r="F1292" t="str">
        <f>IFERROR(VLOOKUP(B1292,'Scheme Master'!A:B,2,0),"Discontinued")</f>
        <v>Debt</v>
      </c>
      <c r="G1292" t="str">
        <f>IFERROR(VLOOKUP(B1292,'Scheme Master'!A:G,4,0),"Discontinued")</f>
        <v>HSBC</v>
      </c>
    </row>
    <row r="1293" spans="1:7">
      <c r="A1293" s="250" t="s">
        <v>1161</v>
      </c>
      <c r="B1293" s="252" t="s">
        <v>1953</v>
      </c>
      <c r="C1293" t="s">
        <v>1954</v>
      </c>
      <c r="D1293" t="s">
        <v>3062</v>
      </c>
      <c r="F1293" t="str">
        <f>IFERROR(VLOOKUP(B1293,'Scheme Master'!A:B,2,0),"Discontinued")</f>
        <v>Debt</v>
      </c>
      <c r="G1293" t="str">
        <f>IFERROR(VLOOKUP(B1293,'Scheme Master'!A:G,4,0),"Discontinued")</f>
        <v>HSBC</v>
      </c>
    </row>
    <row r="1294" spans="1:7">
      <c r="A1294" s="250" t="s">
        <v>3462</v>
      </c>
      <c r="B1294" s="252" t="s">
        <v>2899</v>
      </c>
      <c r="C1294" t="s">
        <v>1954</v>
      </c>
      <c r="D1294" t="s">
        <v>3096</v>
      </c>
      <c r="F1294" t="str">
        <f>IFERROR(VLOOKUP(B1294,'Scheme Master'!A:B,2,0),"Discontinued")</f>
        <v>Debt</v>
      </c>
      <c r="G1294" t="str">
        <f>IFERROR(VLOOKUP(B1294,'Scheme Master'!A:G,4,0),"Discontinued")</f>
        <v>LT</v>
      </c>
    </row>
    <row r="1295" spans="1:7">
      <c r="A1295" s="250" t="s">
        <v>3466</v>
      </c>
      <c r="B1295" s="252" t="s">
        <v>2964</v>
      </c>
      <c r="C1295" t="s">
        <v>1954</v>
      </c>
      <c r="D1295" t="s">
        <v>3543</v>
      </c>
      <c r="F1295" t="str">
        <f>IFERROR(VLOOKUP(B1295,'Scheme Master'!A:B,2,0),"Discontinued")</f>
        <v>Discontinued</v>
      </c>
      <c r="G1295" t="str">
        <f>IFERROR(VLOOKUP(B1295,'Scheme Master'!A:G,4,0),"Discontinued")</f>
        <v>Discontinued</v>
      </c>
    </row>
    <row r="1296" spans="1:7">
      <c r="A1296" s="250" t="s">
        <v>3467</v>
      </c>
      <c r="B1296" s="252" t="s">
        <v>2964</v>
      </c>
      <c r="C1296" t="s">
        <v>1971</v>
      </c>
      <c r="D1296" t="s">
        <v>3543</v>
      </c>
      <c r="F1296" t="str">
        <f>IFERROR(VLOOKUP(B1296,'Scheme Master'!A:B,2,0),"Discontinued")</f>
        <v>Discontinued</v>
      </c>
      <c r="G1296" t="str">
        <f>IFERROR(VLOOKUP(B1296,'Scheme Master'!A:G,4,0),"Discontinued")</f>
        <v>Discontinued</v>
      </c>
    </row>
    <row r="1297" spans="1:7">
      <c r="A1297" s="250" t="s">
        <v>483</v>
      </c>
      <c r="B1297" s="252" t="s">
        <v>1940</v>
      </c>
      <c r="C1297" t="s">
        <v>67</v>
      </c>
      <c r="D1297" t="s">
        <v>3076</v>
      </c>
      <c r="F1297" t="str">
        <f>IFERROR(VLOOKUP(B1297,'Scheme Master'!A:B,2,0),"Discontinued")</f>
        <v>Debt</v>
      </c>
      <c r="G1297" t="str">
        <f>IFERROR(VLOOKUP(B1297,'Scheme Master'!A:G,4,0),"Discontinued")</f>
        <v>HSBC</v>
      </c>
    </row>
    <row r="1298" spans="1:7">
      <c r="A1298" s="250" t="s">
        <v>381</v>
      </c>
      <c r="B1298" s="252" t="s">
        <v>1956</v>
      </c>
      <c r="C1298" t="s">
        <v>1971</v>
      </c>
      <c r="D1298" t="s">
        <v>3543</v>
      </c>
      <c r="F1298" t="str">
        <f>IFERROR(VLOOKUP(B1298,'Scheme Master'!A:B,2,0),"Discontinued")</f>
        <v>Discontinued</v>
      </c>
      <c r="G1298" t="str">
        <f>IFERROR(VLOOKUP(B1298,'Scheme Master'!A:G,4,0),"Discontinued")</f>
        <v>Discontinued</v>
      </c>
    </row>
    <row r="1299" spans="1:7">
      <c r="A1299" s="250" t="s">
        <v>1348</v>
      </c>
      <c r="B1299" s="252" t="s">
        <v>1945</v>
      </c>
      <c r="C1299" t="s">
        <v>1954</v>
      </c>
      <c r="D1299" t="s">
        <v>3082</v>
      </c>
      <c r="F1299" t="str">
        <f>IFERROR(VLOOKUP(B1299,'Scheme Master'!A:B,2,0),"Discontinued")</f>
        <v>Debt</v>
      </c>
      <c r="G1299" t="str">
        <f>IFERROR(VLOOKUP(B1299,'Scheme Master'!A:G,4,0),"Discontinued")</f>
        <v>HSBC</v>
      </c>
    </row>
    <row r="1300" spans="1:7">
      <c r="A1300" s="250" t="s">
        <v>474</v>
      </c>
      <c r="B1300" s="252" t="s">
        <v>1940</v>
      </c>
      <c r="C1300" s="290" t="s">
        <v>1971</v>
      </c>
      <c r="D1300" s="290" t="s">
        <v>3077</v>
      </c>
      <c r="F1300" t="str">
        <f>IFERROR(VLOOKUP(B1300,'Scheme Master'!A:B,2,0),"Discontinued")</f>
        <v>Debt</v>
      </c>
      <c r="G1300" t="str">
        <f>IFERROR(VLOOKUP(B1300,'Scheme Master'!A:G,4,0),"Discontinued")</f>
        <v>HSBC</v>
      </c>
    </row>
    <row r="1301" spans="1:7">
      <c r="A1301" s="250" t="s">
        <v>474</v>
      </c>
      <c r="B1301" s="252" t="s">
        <v>1940</v>
      </c>
      <c r="C1301" s="290" t="s">
        <v>1971</v>
      </c>
      <c r="D1301" s="290" t="s">
        <v>3077</v>
      </c>
      <c r="F1301" t="str">
        <f>IFERROR(VLOOKUP(B1301,'Scheme Master'!A:B,2,0),"Discontinued")</f>
        <v>Debt</v>
      </c>
      <c r="G1301" t="str">
        <f>IFERROR(VLOOKUP(B1301,'Scheme Master'!A:G,4,0),"Discontinued")</f>
        <v>HSBC</v>
      </c>
    </row>
    <row r="1302" spans="1:7">
      <c r="A1302" s="250" t="s">
        <v>1157</v>
      </c>
      <c r="B1302" s="252" t="s">
        <v>1953</v>
      </c>
      <c r="C1302" t="s">
        <v>58</v>
      </c>
      <c r="D1302" t="s">
        <v>3066</v>
      </c>
      <c r="F1302" t="str">
        <f>IFERROR(VLOOKUP(B1302,'Scheme Master'!A:B,2,0),"Discontinued")</f>
        <v>Debt</v>
      </c>
      <c r="G1302" t="str">
        <f>IFERROR(VLOOKUP(B1302,'Scheme Master'!A:G,4,0),"Discontinued")</f>
        <v>HSBC</v>
      </c>
    </row>
    <row r="1303" spans="1:7">
      <c r="A1303" s="53">
        <v>125</v>
      </c>
      <c r="B1303" s="252" t="s">
        <v>2899</v>
      </c>
      <c r="C1303" s="219" t="s">
        <v>58</v>
      </c>
      <c r="D1303" t="s">
        <v>3100</v>
      </c>
      <c r="F1303" t="str">
        <f>IFERROR(VLOOKUP(B1303,'Scheme Master'!A:B,2,0),"Discontinued")</f>
        <v>Debt</v>
      </c>
      <c r="G1303" t="str">
        <f>IFERROR(VLOOKUP(B1303,'Scheme Master'!A:G,4,0),"Discontinued")</f>
        <v>LT</v>
      </c>
    </row>
    <row r="1304" spans="1:7">
      <c r="A1304" s="53">
        <v>125</v>
      </c>
      <c r="B1304" s="252" t="s">
        <v>2899</v>
      </c>
      <c r="C1304" s="219" t="s">
        <v>58</v>
      </c>
      <c r="D1304" t="s">
        <v>3100</v>
      </c>
      <c r="F1304" t="str">
        <f>IFERROR(VLOOKUP(B1304,'Scheme Master'!A:B,2,0),"Discontinued")</f>
        <v>Debt</v>
      </c>
      <c r="G1304" t="str">
        <f>IFERROR(VLOOKUP(B1304,'Scheme Master'!A:G,4,0),"Discontinued")</f>
        <v>LT</v>
      </c>
    </row>
    <row r="1305" spans="1:7">
      <c r="A1305" s="250" t="s">
        <v>477</v>
      </c>
      <c r="B1305" s="252" t="s">
        <v>1940</v>
      </c>
      <c r="C1305" t="s">
        <v>1954</v>
      </c>
      <c r="D1305" t="s">
        <v>3071</v>
      </c>
      <c r="F1305" t="str">
        <f>IFERROR(VLOOKUP(B1305,'Scheme Master'!A:B,2,0),"Discontinued")</f>
        <v>Debt</v>
      </c>
      <c r="G1305" t="str">
        <f>IFERROR(VLOOKUP(B1305,'Scheme Master'!A:G,4,0),"Discontinued")</f>
        <v>HSBC</v>
      </c>
    </row>
    <row r="1306" spans="1:7">
      <c r="A1306" s="250" t="s">
        <v>477</v>
      </c>
      <c r="B1306" s="252" t="s">
        <v>1940</v>
      </c>
      <c r="C1306" t="s">
        <v>1954</v>
      </c>
      <c r="D1306" t="s">
        <v>3071</v>
      </c>
      <c r="F1306" t="str">
        <f>IFERROR(VLOOKUP(B1306,'Scheme Master'!A:B,2,0),"Discontinued")</f>
        <v>Debt</v>
      </c>
      <c r="G1306" t="str">
        <f>IFERROR(VLOOKUP(B1306,'Scheme Master'!A:G,4,0),"Discontinued")</f>
        <v>HSBC</v>
      </c>
    </row>
    <row r="1307" spans="1:7">
      <c r="A1307" s="250" t="s">
        <v>483</v>
      </c>
      <c r="B1307" s="252" t="s">
        <v>1940</v>
      </c>
      <c r="C1307" t="s">
        <v>67</v>
      </c>
      <c r="D1307" t="s">
        <v>3076</v>
      </c>
      <c r="F1307" t="str">
        <f>IFERROR(VLOOKUP(B1307,'Scheme Master'!A:B,2,0),"Discontinued")</f>
        <v>Debt</v>
      </c>
      <c r="G1307" t="str">
        <f>IFERROR(VLOOKUP(B1307,'Scheme Master'!A:G,4,0),"Discontinued")</f>
        <v>HSBC</v>
      </c>
    </row>
    <row r="1308" spans="1:7">
      <c r="A1308" s="250" t="s">
        <v>1161</v>
      </c>
      <c r="B1308" s="252" t="s">
        <v>1953</v>
      </c>
      <c r="C1308" t="s">
        <v>1954</v>
      </c>
      <c r="D1308" t="s">
        <v>3062</v>
      </c>
      <c r="F1308" t="str">
        <f>IFERROR(VLOOKUP(B1308,'Scheme Master'!A:B,2,0),"Discontinued")</f>
        <v>Debt</v>
      </c>
      <c r="G1308" t="str">
        <f>IFERROR(VLOOKUP(B1308,'Scheme Master'!A:G,4,0),"Discontinued")</f>
        <v>HSBC</v>
      </c>
    </row>
    <row r="1309" spans="1:7">
      <c r="A1309" s="250" t="s">
        <v>3465</v>
      </c>
      <c r="B1309" s="252" t="s">
        <v>2891</v>
      </c>
      <c r="C1309" s="219" t="s">
        <v>58</v>
      </c>
      <c r="D1309" t="s">
        <v>3149</v>
      </c>
      <c r="F1309" t="str">
        <f>IFERROR(VLOOKUP(B1309,'Scheme Master'!A:B,2,0),"Discontinued")</f>
        <v>Debt</v>
      </c>
      <c r="G1309" t="str">
        <f>IFERROR(VLOOKUP(B1309,'Scheme Master'!A:G,4,0),"Discontinued")</f>
        <v>LT</v>
      </c>
    </row>
    <row r="1310" spans="1:7">
      <c r="A1310" s="53">
        <v>125</v>
      </c>
      <c r="B1310" s="252" t="s">
        <v>2899</v>
      </c>
      <c r="C1310" s="219" t="s">
        <v>58</v>
      </c>
      <c r="D1310" t="s">
        <v>3100</v>
      </c>
      <c r="F1310" t="str">
        <f>IFERROR(VLOOKUP(B1310,'Scheme Master'!A:B,2,0),"Discontinued")</f>
        <v>Debt</v>
      </c>
      <c r="G1310" t="str">
        <f>IFERROR(VLOOKUP(B1310,'Scheme Master'!A:G,4,0),"Discontinued")</f>
        <v>LT</v>
      </c>
    </row>
    <row r="1311" spans="1:7">
      <c r="A1311" s="250" t="s">
        <v>3464</v>
      </c>
      <c r="B1311" s="252" t="s">
        <v>2967</v>
      </c>
      <c r="C1311" t="s">
        <v>1971</v>
      </c>
      <c r="D1311" t="s">
        <v>3543</v>
      </c>
      <c r="F1311" t="str">
        <f>IFERROR(VLOOKUP(B1311,'Scheme Master'!A:B,2,0),"Discontinued")</f>
        <v>Discontinued</v>
      </c>
      <c r="G1311" t="str">
        <f>IFERROR(VLOOKUP(B1311,'Scheme Master'!A:G,4,0),"Discontinued")</f>
        <v>Discontinued</v>
      </c>
    </row>
    <row r="1312" spans="1:7">
      <c r="A1312" s="250" t="s">
        <v>483</v>
      </c>
      <c r="B1312" s="252" t="s">
        <v>1940</v>
      </c>
      <c r="C1312" t="s">
        <v>67</v>
      </c>
      <c r="D1312" t="s">
        <v>3076</v>
      </c>
      <c r="F1312" t="str">
        <f>IFERROR(VLOOKUP(B1312,'Scheme Master'!A:B,2,0),"Discontinued")</f>
        <v>Debt</v>
      </c>
      <c r="G1312" t="str">
        <f>IFERROR(VLOOKUP(B1312,'Scheme Master'!A:G,4,0),"Discontinued")</f>
        <v>HSBC</v>
      </c>
    </row>
    <row r="1313" spans="1:7">
      <c r="A1313" s="250" t="s">
        <v>1343</v>
      </c>
      <c r="B1313" s="252" t="s">
        <v>1945</v>
      </c>
      <c r="C1313" t="s">
        <v>58</v>
      </c>
      <c r="D1313" t="s">
        <v>3086</v>
      </c>
      <c r="F1313" t="str">
        <f>IFERROR(VLOOKUP(B1313,'Scheme Master'!A:B,2,0),"Discontinued")</f>
        <v>Debt</v>
      </c>
      <c r="G1313" t="str">
        <f>IFERROR(VLOOKUP(B1313,'Scheme Master'!A:G,4,0),"Discontinued")</f>
        <v>HSBC</v>
      </c>
    </row>
    <row r="1314" spans="1:7">
      <c r="A1314" s="250" t="s">
        <v>474</v>
      </c>
      <c r="B1314" s="252" t="s">
        <v>1940</v>
      </c>
      <c r="C1314" s="290" t="s">
        <v>1971</v>
      </c>
      <c r="D1314" s="290" t="s">
        <v>3077</v>
      </c>
      <c r="F1314" t="str">
        <f>IFERROR(VLOOKUP(B1314,'Scheme Master'!A:B,2,0),"Discontinued")</f>
        <v>Debt</v>
      </c>
      <c r="G1314" t="str">
        <f>IFERROR(VLOOKUP(B1314,'Scheme Master'!A:G,4,0),"Discontinued")</f>
        <v>HSBC</v>
      </c>
    </row>
    <row r="1315" spans="1:7">
      <c r="A1315" s="250" t="s">
        <v>1161</v>
      </c>
      <c r="B1315" s="252" t="s">
        <v>1953</v>
      </c>
      <c r="C1315" t="s">
        <v>1954</v>
      </c>
      <c r="D1315" t="s">
        <v>3062</v>
      </c>
      <c r="F1315" t="str">
        <f>IFERROR(VLOOKUP(B1315,'Scheme Master'!A:B,2,0),"Discontinued")</f>
        <v>Debt</v>
      </c>
      <c r="G1315" t="str">
        <f>IFERROR(VLOOKUP(B1315,'Scheme Master'!A:G,4,0),"Discontinued")</f>
        <v>HSBC</v>
      </c>
    </row>
    <row r="1316" spans="1:7">
      <c r="A1316" s="53">
        <v>125</v>
      </c>
      <c r="B1316" s="252" t="s">
        <v>2899</v>
      </c>
      <c r="C1316" s="219" t="s">
        <v>58</v>
      </c>
      <c r="D1316" t="s">
        <v>3100</v>
      </c>
      <c r="F1316" t="str">
        <f>IFERROR(VLOOKUP(B1316,'Scheme Master'!A:B,2,0),"Discontinued")</f>
        <v>Debt</v>
      </c>
      <c r="G1316" t="str">
        <f>IFERROR(VLOOKUP(B1316,'Scheme Master'!A:G,4,0),"Discontinued")</f>
        <v>LT</v>
      </c>
    </row>
    <row r="1317" spans="1:7">
      <c r="A1317" s="250" t="s">
        <v>3462</v>
      </c>
      <c r="B1317" s="252" t="s">
        <v>2899</v>
      </c>
      <c r="C1317" t="s">
        <v>1954</v>
      </c>
      <c r="D1317" t="s">
        <v>3096</v>
      </c>
      <c r="F1317" t="str">
        <f>IFERROR(VLOOKUP(B1317,'Scheme Master'!A:B,2,0),"Discontinued")</f>
        <v>Debt</v>
      </c>
      <c r="G1317" t="str">
        <f>IFERROR(VLOOKUP(B1317,'Scheme Master'!A:G,4,0),"Discontinued")</f>
        <v>LT</v>
      </c>
    </row>
    <row r="1318" spans="1:7">
      <c r="A1318" s="250" t="s">
        <v>3463</v>
      </c>
      <c r="B1318" s="252" t="s">
        <v>2967</v>
      </c>
      <c r="C1318" t="s">
        <v>1954</v>
      </c>
      <c r="D1318" t="s">
        <v>3543</v>
      </c>
      <c r="F1318" t="str">
        <f>IFERROR(VLOOKUP(B1318,'Scheme Master'!A:B,2,0),"Discontinued")</f>
        <v>Discontinued</v>
      </c>
      <c r="G1318" t="str">
        <f>IFERROR(VLOOKUP(B1318,'Scheme Master'!A:G,4,0),"Discontinued")</f>
        <v>Discontinued</v>
      </c>
    </row>
    <row r="1319" spans="1:7">
      <c r="A1319" s="250" t="s">
        <v>3466</v>
      </c>
      <c r="B1319" s="252" t="s">
        <v>2964</v>
      </c>
      <c r="C1319" t="s">
        <v>1954</v>
      </c>
      <c r="D1319" t="s">
        <v>3543</v>
      </c>
      <c r="F1319" t="str">
        <f>IFERROR(VLOOKUP(B1319,'Scheme Master'!A:B,2,0),"Discontinued")</f>
        <v>Discontinued</v>
      </c>
      <c r="G1319" t="str">
        <f>IFERROR(VLOOKUP(B1319,'Scheme Master'!A:G,4,0),"Discontinued")</f>
        <v>Discontinued</v>
      </c>
    </row>
    <row r="1320" spans="1:7">
      <c r="A1320" s="250" t="s">
        <v>477</v>
      </c>
      <c r="B1320" s="252" t="s">
        <v>1940</v>
      </c>
      <c r="C1320" t="s">
        <v>1954</v>
      </c>
      <c r="D1320" t="s">
        <v>3071</v>
      </c>
      <c r="F1320" t="str">
        <f>IFERROR(VLOOKUP(B1320,'Scheme Master'!A:B,2,0),"Discontinued")</f>
        <v>Debt</v>
      </c>
      <c r="G1320" t="str">
        <f>IFERROR(VLOOKUP(B1320,'Scheme Master'!A:G,4,0),"Discontinued")</f>
        <v>HSBC</v>
      </c>
    </row>
    <row r="1321" spans="1:7">
      <c r="A1321" s="250" t="s">
        <v>477</v>
      </c>
      <c r="B1321" s="252" t="s">
        <v>1940</v>
      </c>
      <c r="C1321" t="s">
        <v>1954</v>
      </c>
      <c r="D1321" t="s">
        <v>3071</v>
      </c>
      <c r="F1321" t="str">
        <f>IFERROR(VLOOKUP(B1321,'Scheme Master'!A:B,2,0),"Discontinued")</f>
        <v>Debt</v>
      </c>
      <c r="G1321" t="str">
        <f>IFERROR(VLOOKUP(B1321,'Scheme Master'!A:G,4,0),"Discontinued")</f>
        <v>HSBC</v>
      </c>
    </row>
    <row r="1322" spans="1:7">
      <c r="A1322" s="250" t="s">
        <v>381</v>
      </c>
      <c r="B1322" s="252" t="s">
        <v>1956</v>
      </c>
      <c r="C1322" t="s">
        <v>1971</v>
      </c>
      <c r="D1322" t="s">
        <v>3543</v>
      </c>
      <c r="F1322" t="str">
        <f>IFERROR(VLOOKUP(B1322,'Scheme Master'!A:B,2,0),"Discontinued")</f>
        <v>Discontinued</v>
      </c>
      <c r="G1322" t="str">
        <f>IFERROR(VLOOKUP(B1322,'Scheme Master'!A:G,4,0),"Discontinued")</f>
        <v>Discontinued</v>
      </c>
    </row>
    <row r="1323" spans="1:7">
      <c r="A1323" s="250" t="s">
        <v>1343</v>
      </c>
      <c r="B1323" s="252" t="s">
        <v>1945</v>
      </c>
      <c r="C1323" t="s">
        <v>58</v>
      </c>
      <c r="D1323" t="s">
        <v>3086</v>
      </c>
      <c r="F1323" t="str">
        <f>IFERROR(VLOOKUP(B1323,'Scheme Master'!A:B,2,0),"Discontinued")</f>
        <v>Debt</v>
      </c>
      <c r="G1323" t="str">
        <f>IFERROR(VLOOKUP(B1323,'Scheme Master'!A:G,4,0),"Discontinued")</f>
        <v>HSBC</v>
      </c>
    </row>
    <row r="1324" spans="1:7">
      <c r="A1324" s="250" t="s">
        <v>1161</v>
      </c>
      <c r="B1324" s="252" t="s">
        <v>1953</v>
      </c>
      <c r="C1324" t="s">
        <v>1954</v>
      </c>
      <c r="D1324" t="s">
        <v>3062</v>
      </c>
      <c r="F1324" t="str">
        <f>IFERROR(VLOOKUP(B1324,'Scheme Master'!A:B,2,0),"Discontinued")</f>
        <v>Debt</v>
      </c>
      <c r="G1324" t="str">
        <f>IFERROR(VLOOKUP(B1324,'Scheme Master'!A:G,4,0),"Discontinued")</f>
        <v>HSBC</v>
      </c>
    </row>
    <row r="1325" spans="1:7">
      <c r="A1325" s="53">
        <v>125</v>
      </c>
      <c r="B1325" s="252" t="s">
        <v>2899</v>
      </c>
      <c r="C1325" s="219" t="s">
        <v>58</v>
      </c>
      <c r="D1325" t="s">
        <v>3100</v>
      </c>
      <c r="F1325" t="str">
        <f>IFERROR(VLOOKUP(B1325,'Scheme Master'!A:B,2,0),"Discontinued")</f>
        <v>Debt</v>
      </c>
      <c r="G1325" t="str">
        <f>IFERROR(VLOOKUP(B1325,'Scheme Master'!A:G,4,0),"Discontinued")</f>
        <v>LT</v>
      </c>
    </row>
    <row r="1326" spans="1:7">
      <c r="A1326" s="53">
        <v>125</v>
      </c>
      <c r="B1326" s="252" t="s">
        <v>2899</v>
      </c>
      <c r="C1326" s="219" t="s">
        <v>58</v>
      </c>
      <c r="D1326" t="s">
        <v>3100</v>
      </c>
      <c r="F1326" t="str">
        <f>IFERROR(VLOOKUP(B1326,'Scheme Master'!A:B,2,0),"Discontinued")</f>
        <v>Debt</v>
      </c>
      <c r="G1326" t="str">
        <f>IFERROR(VLOOKUP(B1326,'Scheme Master'!A:G,4,0),"Discontinued")</f>
        <v>LT</v>
      </c>
    </row>
    <row r="1327" spans="1:7">
      <c r="A1327" s="250" t="s">
        <v>3462</v>
      </c>
      <c r="B1327" s="252" t="s">
        <v>2899</v>
      </c>
      <c r="C1327" t="s">
        <v>1954</v>
      </c>
      <c r="D1327" t="s">
        <v>3096</v>
      </c>
      <c r="F1327" t="str">
        <f>IFERROR(VLOOKUP(B1327,'Scheme Master'!A:B,2,0),"Discontinued")</f>
        <v>Debt</v>
      </c>
      <c r="G1327" t="str">
        <f>IFERROR(VLOOKUP(B1327,'Scheme Master'!A:G,4,0),"Discontinued")</f>
        <v>LT</v>
      </c>
    </row>
    <row r="1328" spans="1:7">
      <c r="A1328" s="250" t="s">
        <v>3466</v>
      </c>
      <c r="B1328" s="252" t="s">
        <v>2964</v>
      </c>
      <c r="C1328" t="s">
        <v>1954</v>
      </c>
      <c r="D1328" t="s">
        <v>3543</v>
      </c>
      <c r="F1328" t="str">
        <f>IFERROR(VLOOKUP(B1328,'Scheme Master'!A:B,2,0),"Discontinued")</f>
        <v>Discontinued</v>
      </c>
      <c r="G1328" t="str">
        <f>IFERROR(VLOOKUP(B1328,'Scheme Master'!A:G,4,0),"Discontinued")</f>
        <v>Discontinued</v>
      </c>
    </row>
    <row r="1329" spans="1:7">
      <c r="A1329" s="250" t="s">
        <v>1343</v>
      </c>
      <c r="B1329" s="252" t="s">
        <v>1945</v>
      </c>
      <c r="C1329" t="s">
        <v>58</v>
      </c>
      <c r="D1329" t="s">
        <v>3086</v>
      </c>
      <c r="F1329" t="str">
        <f>IFERROR(VLOOKUP(B1329,'Scheme Master'!A:B,2,0),"Discontinued")</f>
        <v>Debt</v>
      </c>
      <c r="G1329" t="str">
        <f>IFERROR(VLOOKUP(B1329,'Scheme Master'!A:G,4,0),"Discontinued")</f>
        <v>HSBC</v>
      </c>
    </row>
    <row r="1330" spans="1:7">
      <c r="A1330" s="250" t="s">
        <v>3462</v>
      </c>
      <c r="B1330" s="252" t="s">
        <v>2899</v>
      </c>
      <c r="C1330" t="s">
        <v>1954</v>
      </c>
      <c r="D1330" t="s">
        <v>3096</v>
      </c>
      <c r="F1330" t="str">
        <f>IFERROR(VLOOKUP(B1330,'Scheme Master'!A:B,2,0),"Discontinued")</f>
        <v>Debt</v>
      </c>
      <c r="G1330" t="str">
        <f>IFERROR(VLOOKUP(B1330,'Scheme Master'!A:G,4,0),"Discontinued")</f>
        <v>LT</v>
      </c>
    </row>
    <row r="1331" spans="1:7">
      <c r="A1331" s="250" t="s">
        <v>3469</v>
      </c>
      <c r="B1331" s="252" t="s">
        <v>2966</v>
      </c>
      <c r="C1331" t="s">
        <v>1954</v>
      </c>
      <c r="D1331" t="s">
        <v>3543</v>
      </c>
      <c r="F1331" t="str">
        <f>IFERROR(VLOOKUP(B1331,'Scheme Master'!A:B,2,0),"Discontinued")</f>
        <v>Discontinued</v>
      </c>
      <c r="G1331" t="str">
        <f>IFERROR(VLOOKUP(B1331,'Scheme Master'!A:G,4,0),"Discontinued")</f>
        <v>Discontinued</v>
      </c>
    </row>
    <row r="1332" spans="1:7">
      <c r="A1332" s="250" t="s">
        <v>3463</v>
      </c>
      <c r="B1332" s="252" t="s">
        <v>2967</v>
      </c>
      <c r="C1332" t="s">
        <v>1954</v>
      </c>
      <c r="D1332" t="s">
        <v>3543</v>
      </c>
      <c r="F1332" t="str">
        <f>IFERROR(VLOOKUP(B1332,'Scheme Master'!A:B,2,0),"Discontinued")</f>
        <v>Discontinued</v>
      </c>
      <c r="G1332" t="str">
        <f>IFERROR(VLOOKUP(B1332,'Scheme Master'!A:G,4,0),"Discontinued")</f>
        <v>Discontinued</v>
      </c>
    </row>
    <row r="1333" spans="1:7">
      <c r="A1333" s="250" t="s">
        <v>3466</v>
      </c>
      <c r="B1333" s="252" t="s">
        <v>2964</v>
      </c>
      <c r="C1333" t="s">
        <v>1954</v>
      </c>
      <c r="D1333" t="s">
        <v>3543</v>
      </c>
      <c r="F1333" t="str">
        <f>IFERROR(VLOOKUP(B1333,'Scheme Master'!A:B,2,0),"Discontinued")</f>
        <v>Discontinued</v>
      </c>
      <c r="G1333" t="str">
        <f>IFERROR(VLOOKUP(B1333,'Scheme Master'!A:G,4,0),"Discontinued")</f>
        <v>Discontinued</v>
      </c>
    </row>
    <row r="1334" spans="1:7">
      <c r="A1334" s="250" t="s">
        <v>477</v>
      </c>
      <c r="B1334" s="252" t="s">
        <v>1940</v>
      </c>
      <c r="C1334" t="s">
        <v>1954</v>
      </c>
      <c r="D1334" t="s">
        <v>3071</v>
      </c>
      <c r="F1334" t="str">
        <f>IFERROR(VLOOKUP(B1334,'Scheme Master'!A:B,2,0),"Discontinued")</f>
        <v>Debt</v>
      </c>
      <c r="G1334" t="str">
        <f>IFERROR(VLOOKUP(B1334,'Scheme Master'!A:G,4,0),"Discontinued")</f>
        <v>HSBC</v>
      </c>
    </row>
    <row r="1335" spans="1:7">
      <c r="A1335" s="250" t="s">
        <v>1348</v>
      </c>
      <c r="B1335" s="252" t="s">
        <v>1945</v>
      </c>
      <c r="C1335" t="s">
        <v>1954</v>
      </c>
      <c r="D1335" t="s">
        <v>3082</v>
      </c>
      <c r="F1335" t="str">
        <f>IFERROR(VLOOKUP(B1335,'Scheme Master'!A:B,2,0),"Discontinued")</f>
        <v>Debt</v>
      </c>
      <c r="G1335" t="str">
        <f>IFERROR(VLOOKUP(B1335,'Scheme Master'!A:G,4,0),"Discontinued")</f>
        <v>HSBC</v>
      </c>
    </row>
    <row r="1336" spans="1:7">
      <c r="A1336" s="250" t="s">
        <v>1348</v>
      </c>
      <c r="B1336" s="252" t="s">
        <v>1945</v>
      </c>
      <c r="C1336" t="s">
        <v>1954</v>
      </c>
      <c r="D1336" t="s">
        <v>3082</v>
      </c>
      <c r="F1336" t="str">
        <f>IFERROR(VLOOKUP(B1336,'Scheme Master'!A:B,2,0),"Discontinued")</f>
        <v>Debt</v>
      </c>
      <c r="G1336" t="str">
        <f>IFERROR(VLOOKUP(B1336,'Scheme Master'!A:G,4,0),"Discontinued")</f>
        <v>HSBC</v>
      </c>
    </row>
    <row r="1337" spans="1:7">
      <c r="A1337" s="250" t="s">
        <v>1157</v>
      </c>
      <c r="B1337" s="252" t="s">
        <v>1953</v>
      </c>
      <c r="C1337" t="s">
        <v>58</v>
      </c>
      <c r="D1337" t="s">
        <v>3066</v>
      </c>
      <c r="F1337" t="str">
        <f>IFERROR(VLOOKUP(B1337,'Scheme Master'!A:B,2,0),"Discontinued")</f>
        <v>Debt</v>
      </c>
      <c r="G1337" t="str">
        <f>IFERROR(VLOOKUP(B1337,'Scheme Master'!A:G,4,0),"Discontinued")</f>
        <v>HSBC</v>
      </c>
    </row>
    <row r="1338" spans="1:7">
      <c r="A1338" s="250" t="s">
        <v>1161</v>
      </c>
      <c r="B1338" s="252" t="s">
        <v>1953</v>
      </c>
      <c r="C1338" t="s">
        <v>1954</v>
      </c>
      <c r="D1338" t="s">
        <v>3062</v>
      </c>
      <c r="F1338" t="str">
        <f>IFERROR(VLOOKUP(B1338,'Scheme Master'!A:B,2,0),"Discontinued")</f>
        <v>Debt</v>
      </c>
      <c r="G1338" t="str">
        <f>IFERROR(VLOOKUP(B1338,'Scheme Master'!A:G,4,0),"Discontinued")</f>
        <v>HSBC</v>
      </c>
    </row>
    <row r="1339" spans="1:7">
      <c r="A1339" s="53">
        <v>125</v>
      </c>
      <c r="B1339" s="252" t="s">
        <v>2899</v>
      </c>
      <c r="C1339" s="219" t="s">
        <v>58</v>
      </c>
      <c r="D1339" t="s">
        <v>3100</v>
      </c>
      <c r="F1339" t="str">
        <f>IFERROR(VLOOKUP(B1339,'Scheme Master'!A:B,2,0),"Discontinued")</f>
        <v>Debt</v>
      </c>
      <c r="G1339" t="str">
        <f>IFERROR(VLOOKUP(B1339,'Scheme Master'!A:G,4,0),"Discontinued")</f>
        <v>LT</v>
      </c>
    </row>
    <row r="1340" spans="1:7">
      <c r="A1340" s="250" t="s">
        <v>3462</v>
      </c>
      <c r="B1340" s="252" t="s">
        <v>2899</v>
      </c>
      <c r="C1340" t="s">
        <v>1954</v>
      </c>
      <c r="D1340" t="s">
        <v>3096</v>
      </c>
      <c r="F1340" t="str">
        <f>IFERROR(VLOOKUP(B1340,'Scheme Master'!A:B,2,0),"Discontinued")</f>
        <v>Debt</v>
      </c>
      <c r="G1340" t="str">
        <f>IFERROR(VLOOKUP(B1340,'Scheme Master'!A:G,4,0),"Discontinued")</f>
        <v>LT</v>
      </c>
    </row>
    <row r="1341" spans="1:7">
      <c r="A1341" s="250" t="s">
        <v>3463</v>
      </c>
      <c r="B1341" s="252" t="s">
        <v>2967</v>
      </c>
      <c r="C1341" t="s">
        <v>1954</v>
      </c>
      <c r="D1341" t="s">
        <v>3543</v>
      </c>
      <c r="F1341" t="str">
        <f>IFERROR(VLOOKUP(B1341,'Scheme Master'!A:B,2,0),"Discontinued")</f>
        <v>Discontinued</v>
      </c>
      <c r="G1341" t="str">
        <f>IFERROR(VLOOKUP(B1341,'Scheme Master'!A:G,4,0),"Discontinued")</f>
        <v>Discontinued</v>
      </c>
    </row>
    <row r="1342" spans="1:7">
      <c r="A1342" s="250" t="s">
        <v>367</v>
      </c>
      <c r="B1342" s="252" t="s">
        <v>1956</v>
      </c>
      <c r="C1342" t="s">
        <v>1954</v>
      </c>
      <c r="D1342" t="s">
        <v>3543</v>
      </c>
      <c r="F1342" t="str">
        <f>IFERROR(VLOOKUP(B1342,'Scheme Master'!A:B,2,0),"Discontinued")</f>
        <v>Discontinued</v>
      </c>
      <c r="G1342" t="str">
        <f>IFERROR(VLOOKUP(B1342,'Scheme Master'!A:G,4,0),"Discontinued")</f>
        <v>Discontinued</v>
      </c>
    </row>
    <row r="1343" spans="1:7">
      <c r="A1343" s="53">
        <v>125</v>
      </c>
      <c r="B1343" s="252" t="s">
        <v>2899</v>
      </c>
      <c r="C1343" s="219" t="s">
        <v>58</v>
      </c>
      <c r="D1343" t="s">
        <v>3100</v>
      </c>
      <c r="F1343" t="str">
        <f>IFERROR(VLOOKUP(B1343,'Scheme Master'!A:B,2,0),"Discontinued")</f>
        <v>Debt</v>
      </c>
      <c r="G1343" t="str">
        <f>IFERROR(VLOOKUP(B1343,'Scheme Master'!A:G,4,0),"Discontinued")</f>
        <v>LT</v>
      </c>
    </row>
    <row r="1344" spans="1:7">
      <c r="A1344" s="250" t="s">
        <v>367</v>
      </c>
      <c r="B1344" s="252" t="s">
        <v>1956</v>
      </c>
      <c r="C1344" t="s">
        <v>1954</v>
      </c>
      <c r="D1344" t="s">
        <v>3543</v>
      </c>
      <c r="F1344" t="str">
        <f>IFERROR(VLOOKUP(B1344,'Scheme Master'!A:B,2,0),"Discontinued")</f>
        <v>Discontinued</v>
      </c>
      <c r="G1344" t="str">
        <f>IFERROR(VLOOKUP(B1344,'Scheme Master'!A:G,4,0),"Discontinued")</f>
        <v>Discontinued</v>
      </c>
    </row>
    <row r="1345" spans="1:7">
      <c r="A1345" s="250" t="s">
        <v>483</v>
      </c>
      <c r="B1345" s="252" t="s">
        <v>1940</v>
      </c>
      <c r="C1345" t="s">
        <v>67</v>
      </c>
      <c r="D1345" t="s">
        <v>3076</v>
      </c>
      <c r="F1345" t="str">
        <f>IFERROR(VLOOKUP(B1345,'Scheme Master'!A:B,2,0),"Discontinued")</f>
        <v>Debt</v>
      </c>
      <c r="G1345" t="str">
        <f>IFERROR(VLOOKUP(B1345,'Scheme Master'!A:G,4,0),"Discontinued")</f>
        <v>HSBC</v>
      </c>
    </row>
    <row r="1346" spans="1:7">
      <c r="A1346" s="250" t="s">
        <v>474</v>
      </c>
      <c r="B1346" s="252" t="s">
        <v>1940</v>
      </c>
      <c r="C1346" s="290" t="s">
        <v>1971</v>
      </c>
      <c r="D1346" s="290" t="s">
        <v>3077</v>
      </c>
      <c r="F1346" t="str">
        <f>IFERROR(VLOOKUP(B1346,'Scheme Master'!A:B,2,0),"Discontinued")</f>
        <v>Debt</v>
      </c>
      <c r="G1346" t="str">
        <f>IFERROR(VLOOKUP(B1346,'Scheme Master'!A:G,4,0),"Discontinued")</f>
        <v>HSBC</v>
      </c>
    </row>
    <row r="1347" spans="1:7">
      <c r="A1347" s="250" t="s">
        <v>1157</v>
      </c>
      <c r="B1347" s="252" t="s">
        <v>1953</v>
      </c>
      <c r="C1347" t="s">
        <v>58</v>
      </c>
      <c r="D1347" t="s">
        <v>3066</v>
      </c>
      <c r="F1347" t="str">
        <f>IFERROR(VLOOKUP(B1347,'Scheme Master'!A:B,2,0),"Discontinued")</f>
        <v>Debt</v>
      </c>
      <c r="G1347" t="str">
        <f>IFERROR(VLOOKUP(B1347,'Scheme Master'!A:G,4,0),"Discontinued")</f>
        <v>HSBC</v>
      </c>
    </row>
    <row r="1348" spans="1:7">
      <c r="A1348" s="250" t="s">
        <v>1157</v>
      </c>
      <c r="B1348" s="252" t="s">
        <v>1953</v>
      </c>
      <c r="C1348" t="s">
        <v>58</v>
      </c>
      <c r="D1348" t="s">
        <v>3066</v>
      </c>
      <c r="F1348" t="str">
        <f>IFERROR(VLOOKUP(B1348,'Scheme Master'!A:B,2,0),"Discontinued")</f>
        <v>Debt</v>
      </c>
      <c r="G1348" t="str">
        <f>IFERROR(VLOOKUP(B1348,'Scheme Master'!A:G,4,0),"Discontinued")</f>
        <v>HSBC</v>
      </c>
    </row>
    <row r="1349" spans="1:7">
      <c r="A1349" s="250" t="s">
        <v>1161</v>
      </c>
      <c r="B1349" s="252" t="s">
        <v>1953</v>
      </c>
      <c r="C1349" t="s">
        <v>1954</v>
      </c>
      <c r="D1349" t="s">
        <v>3062</v>
      </c>
      <c r="F1349" t="str">
        <f>IFERROR(VLOOKUP(B1349,'Scheme Master'!A:B,2,0),"Discontinued")</f>
        <v>Debt</v>
      </c>
      <c r="G1349" t="str">
        <f>IFERROR(VLOOKUP(B1349,'Scheme Master'!A:G,4,0),"Discontinued")</f>
        <v>HSBC</v>
      </c>
    </row>
    <row r="1350" spans="1:7">
      <c r="A1350" s="250" t="s">
        <v>1161</v>
      </c>
      <c r="B1350" s="252" t="s">
        <v>1953</v>
      </c>
      <c r="C1350" t="s">
        <v>1954</v>
      </c>
      <c r="D1350" t="s">
        <v>3062</v>
      </c>
      <c r="F1350" t="str">
        <f>IFERROR(VLOOKUP(B1350,'Scheme Master'!A:B,2,0),"Discontinued")</f>
        <v>Debt</v>
      </c>
      <c r="G1350" t="str">
        <f>IFERROR(VLOOKUP(B1350,'Scheme Master'!A:G,4,0),"Discontinued")</f>
        <v>HSBC</v>
      </c>
    </row>
    <row r="1351" spans="1:7">
      <c r="A1351" s="250" t="s">
        <v>1161</v>
      </c>
      <c r="B1351" s="252" t="s">
        <v>1953</v>
      </c>
      <c r="C1351" t="s">
        <v>1954</v>
      </c>
      <c r="D1351" t="s">
        <v>3062</v>
      </c>
      <c r="F1351" t="str">
        <f>IFERROR(VLOOKUP(B1351,'Scheme Master'!A:B,2,0),"Discontinued")</f>
        <v>Debt</v>
      </c>
      <c r="G1351" t="str">
        <f>IFERROR(VLOOKUP(B1351,'Scheme Master'!A:G,4,0),"Discontinued")</f>
        <v>HSBC</v>
      </c>
    </row>
    <row r="1352" spans="1:7">
      <c r="A1352" s="53">
        <v>125</v>
      </c>
      <c r="B1352" s="252" t="s">
        <v>2899</v>
      </c>
      <c r="C1352" s="219" t="s">
        <v>58</v>
      </c>
      <c r="D1352" t="s">
        <v>3100</v>
      </c>
      <c r="F1352" t="str">
        <f>IFERROR(VLOOKUP(B1352,'Scheme Master'!A:B,2,0),"Discontinued")</f>
        <v>Debt</v>
      </c>
      <c r="G1352" t="str">
        <f>IFERROR(VLOOKUP(B1352,'Scheme Master'!A:G,4,0),"Discontinued")</f>
        <v>LT</v>
      </c>
    </row>
    <row r="1353" spans="1:7">
      <c r="A1353" s="53">
        <v>222</v>
      </c>
      <c r="B1353" s="252" t="s">
        <v>2966</v>
      </c>
      <c r="C1353" t="s">
        <v>67</v>
      </c>
      <c r="D1353" t="s">
        <v>3543</v>
      </c>
      <c r="F1353" t="str">
        <f>IFERROR(VLOOKUP(B1353,'Scheme Master'!A:B,2,0),"Discontinued")</f>
        <v>Discontinued</v>
      </c>
      <c r="G1353" t="str">
        <f>IFERROR(VLOOKUP(B1353,'Scheme Master'!A:G,4,0),"Discontinued")</f>
        <v>Discontinued</v>
      </c>
    </row>
    <row r="1354" spans="1:7">
      <c r="A1354" s="250" t="s">
        <v>3462</v>
      </c>
      <c r="B1354" s="252" t="s">
        <v>2899</v>
      </c>
      <c r="C1354" t="s">
        <v>1954</v>
      </c>
      <c r="D1354" t="s">
        <v>3096</v>
      </c>
      <c r="F1354" t="str">
        <f>IFERROR(VLOOKUP(B1354,'Scheme Master'!A:B,2,0),"Discontinued")</f>
        <v>Debt</v>
      </c>
      <c r="G1354" t="str">
        <f>IFERROR(VLOOKUP(B1354,'Scheme Master'!A:G,4,0),"Discontinued")</f>
        <v>LT</v>
      </c>
    </row>
    <row r="1355" spans="1:7">
      <c r="A1355" s="250" t="s">
        <v>3462</v>
      </c>
      <c r="B1355" s="252" t="s">
        <v>2899</v>
      </c>
      <c r="C1355" t="s">
        <v>1954</v>
      </c>
      <c r="D1355" t="s">
        <v>3096</v>
      </c>
      <c r="F1355" t="str">
        <f>IFERROR(VLOOKUP(B1355,'Scheme Master'!A:B,2,0),"Discontinued")</f>
        <v>Debt</v>
      </c>
      <c r="G1355" t="str">
        <f>IFERROR(VLOOKUP(B1355,'Scheme Master'!A:G,4,0),"Discontinued")</f>
        <v>LT</v>
      </c>
    </row>
    <row r="1356" spans="1:7">
      <c r="A1356" s="250" t="s">
        <v>3466</v>
      </c>
      <c r="B1356" s="252" t="s">
        <v>2964</v>
      </c>
      <c r="C1356" t="s">
        <v>1954</v>
      </c>
      <c r="D1356" t="s">
        <v>3543</v>
      </c>
      <c r="F1356" t="str">
        <f>IFERROR(VLOOKUP(B1356,'Scheme Master'!A:B,2,0),"Discontinued")</f>
        <v>Discontinued</v>
      </c>
      <c r="G1356" t="str">
        <f>IFERROR(VLOOKUP(B1356,'Scheme Master'!A:G,4,0),"Discontinued")</f>
        <v>Discontinued</v>
      </c>
    </row>
    <row r="1357" spans="1:7">
      <c r="A1357" s="250" t="s">
        <v>477</v>
      </c>
      <c r="B1357" s="252" t="s">
        <v>1940</v>
      </c>
      <c r="C1357" t="s">
        <v>1954</v>
      </c>
      <c r="D1357" t="s">
        <v>3071</v>
      </c>
      <c r="F1357" t="str">
        <f>IFERROR(VLOOKUP(B1357,'Scheme Master'!A:B,2,0),"Discontinued")</f>
        <v>Debt</v>
      </c>
      <c r="G1357" t="str">
        <f>IFERROR(VLOOKUP(B1357,'Scheme Master'!A:G,4,0),"Discontinued")</f>
        <v>HSBC</v>
      </c>
    </row>
    <row r="1358" spans="1:7">
      <c r="A1358" s="250" t="s">
        <v>483</v>
      </c>
      <c r="B1358" s="252" t="s">
        <v>1940</v>
      </c>
      <c r="C1358" t="s">
        <v>67</v>
      </c>
      <c r="D1358" t="s">
        <v>3076</v>
      </c>
      <c r="F1358" t="str">
        <f>IFERROR(VLOOKUP(B1358,'Scheme Master'!A:B,2,0),"Discontinued")</f>
        <v>Debt</v>
      </c>
      <c r="G1358" t="str">
        <f>IFERROR(VLOOKUP(B1358,'Scheme Master'!A:G,4,0),"Discontinued")</f>
        <v>HSBC</v>
      </c>
    </row>
    <row r="1359" spans="1:7">
      <c r="A1359" s="250" t="s">
        <v>1348</v>
      </c>
      <c r="B1359" s="252" t="s">
        <v>1945</v>
      </c>
      <c r="C1359" t="s">
        <v>1954</v>
      </c>
      <c r="D1359" t="s">
        <v>3082</v>
      </c>
      <c r="F1359" t="str">
        <f>IFERROR(VLOOKUP(B1359,'Scheme Master'!A:B,2,0),"Discontinued")</f>
        <v>Debt</v>
      </c>
      <c r="G1359" t="str">
        <f>IFERROR(VLOOKUP(B1359,'Scheme Master'!A:G,4,0),"Discontinued")</f>
        <v>HSBC</v>
      </c>
    </row>
    <row r="1360" spans="1:7">
      <c r="A1360" s="250" t="s">
        <v>474</v>
      </c>
      <c r="B1360" s="252" t="s">
        <v>1940</v>
      </c>
      <c r="C1360" s="290" t="s">
        <v>1971</v>
      </c>
      <c r="D1360" s="290" t="s">
        <v>3077</v>
      </c>
      <c r="F1360" t="str">
        <f>IFERROR(VLOOKUP(B1360,'Scheme Master'!A:B,2,0),"Discontinued")</f>
        <v>Debt</v>
      </c>
      <c r="G1360" t="str">
        <f>IFERROR(VLOOKUP(B1360,'Scheme Master'!A:G,4,0),"Discontinued")</f>
        <v>HSBC</v>
      </c>
    </row>
    <row r="1361" spans="1:7">
      <c r="A1361" s="250" t="s">
        <v>474</v>
      </c>
      <c r="B1361" s="252" t="s">
        <v>1940</v>
      </c>
      <c r="C1361" s="290" t="s">
        <v>1971</v>
      </c>
      <c r="D1361" s="290" t="s">
        <v>3077</v>
      </c>
      <c r="F1361" t="str">
        <f>IFERROR(VLOOKUP(B1361,'Scheme Master'!A:B,2,0),"Discontinued")</f>
        <v>Debt</v>
      </c>
      <c r="G1361" t="str">
        <f>IFERROR(VLOOKUP(B1361,'Scheme Master'!A:G,4,0),"Discontinued")</f>
        <v>HSBC</v>
      </c>
    </row>
    <row r="1362" spans="1:7">
      <c r="A1362" s="250" t="s">
        <v>483</v>
      </c>
      <c r="B1362" s="252" t="s">
        <v>1940</v>
      </c>
      <c r="C1362" t="s">
        <v>67</v>
      </c>
      <c r="D1362" t="s">
        <v>3076</v>
      </c>
      <c r="F1362" t="str">
        <f>IFERROR(VLOOKUP(B1362,'Scheme Master'!A:B,2,0),"Discontinued")</f>
        <v>Debt</v>
      </c>
      <c r="G1362" t="str">
        <f>IFERROR(VLOOKUP(B1362,'Scheme Master'!A:G,4,0),"Discontinued")</f>
        <v>HSBC</v>
      </c>
    </row>
    <row r="1363" spans="1:7">
      <c r="A1363" s="250" t="s">
        <v>1348</v>
      </c>
      <c r="B1363" s="252" t="s">
        <v>1945</v>
      </c>
      <c r="C1363" t="s">
        <v>1954</v>
      </c>
      <c r="D1363" t="s">
        <v>3082</v>
      </c>
      <c r="F1363" t="str">
        <f>IFERROR(VLOOKUP(B1363,'Scheme Master'!A:B,2,0),"Discontinued")</f>
        <v>Debt</v>
      </c>
      <c r="G1363" t="str">
        <f>IFERROR(VLOOKUP(B1363,'Scheme Master'!A:G,4,0),"Discontinued")</f>
        <v>HSBC</v>
      </c>
    </row>
    <row r="1364" spans="1:7">
      <c r="A1364" s="250" t="s">
        <v>1348</v>
      </c>
      <c r="B1364" s="252" t="s">
        <v>1945</v>
      </c>
      <c r="C1364" t="s">
        <v>1954</v>
      </c>
      <c r="D1364" t="s">
        <v>3082</v>
      </c>
      <c r="F1364" t="str">
        <f>IFERROR(VLOOKUP(B1364,'Scheme Master'!A:B,2,0),"Discontinued")</f>
        <v>Debt</v>
      </c>
      <c r="G1364" t="str">
        <f>IFERROR(VLOOKUP(B1364,'Scheme Master'!A:G,4,0),"Discontinued")</f>
        <v>HSBC</v>
      </c>
    </row>
    <row r="1365" spans="1:7">
      <c r="A1365" s="250" t="s">
        <v>1343</v>
      </c>
      <c r="B1365" s="252" t="s">
        <v>1945</v>
      </c>
      <c r="C1365" t="s">
        <v>58</v>
      </c>
      <c r="D1365" t="s">
        <v>3086</v>
      </c>
      <c r="F1365" t="str">
        <f>IFERROR(VLOOKUP(B1365,'Scheme Master'!A:B,2,0),"Discontinued")</f>
        <v>Debt</v>
      </c>
      <c r="G1365" t="str">
        <f>IFERROR(VLOOKUP(B1365,'Scheme Master'!A:G,4,0),"Discontinued")</f>
        <v>HSBC</v>
      </c>
    </row>
    <row r="1366" spans="1:7">
      <c r="A1366" s="250" t="s">
        <v>474</v>
      </c>
      <c r="B1366" s="252" t="s">
        <v>1940</v>
      </c>
      <c r="C1366" s="290" t="s">
        <v>1971</v>
      </c>
      <c r="D1366" s="290" t="s">
        <v>3077</v>
      </c>
      <c r="F1366" t="str">
        <f>IFERROR(VLOOKUP(B1366,'Scheme Master'!A:B,2,0),"Discontinued")</f>
        <v>Debt</v>
      </c>
      <c r="G1366" t="str">
        <f>IFERROR(VLOOKUP(B1366,'Scheme Master'!A:G,4,0),"Discontinued")</f>
        <v>HSBC</v>
      </c>
    </row>
    <row r="1367" spans="1:7">
      <c r="A1367" s="250" t="s">
        <v>1161</v>
      </c>
      <c r="B1367" s="252" t="s">
        <v>1953</v>
      </c>
      <c r="C1367" t="s">
        <v>1954</v>
      </c>
      <c r="D1367" t="s">
        <v>3062</v>
      </c>
      <c r="F1367" t="str">
        <f>IFERROR(VLOOKUP(B1367,'Scheme Master'!A:B,2,0),"Discontinued")</f>
        <v>Debt</v>
      </c>
      <c r="G1367" t="str">
        <f>IFERROR(VLOOKUP(B1367,'Scheme Master'!A:G,4,0),"Discontinued")</f>
        <v>HSBC</v>
      </c>
    </row>
    <row r="1368" spans="1:7">
      <c r="A1368" s="250" t="s">
        <v>3464</v>
      </c>
      <c r="B1368" s="252" t="s">
        <v>2967</v>
      </c>
      <c r="C1368" t="s">
        <v>1971</v>
      </c>
      <c r="D1368" t="s">
        <v>3543</v>
      </c>
      <c r="F1368" t="str">
        <f>IFERROR(VLOOKUP(B1368,'Scheme Master'!A:B,2,0),"Discontinued")</f>
        <v>Discontinued</v>
      </c>
      <c r="G1368" t="str">
        <f>IFERROR(VLOOKUP(B1368,'Scheme Master'!A:G,4,0),"Discontinued")</f>
        <v>Discontinued</v>
      </c>
    </row>
    <row r="1369" spans="1:7">
      <c r="A1369" s="53">
        <v>125</v>
      </c>
      <c r="B1369" s="252" t="s">
        <v>2899</v>
      </c>
      <c r="C1369" s="219" t="s">
        <v>58</v>
      </c>
      <c r="D1369" t="s">
        <v>3100</v>
      </c>
      <c r="F1369" t="str">
        <f>IFERROR(VLOOKUP(B1369,'Scheme Master'!A:B,2,0),"Discontinued")</f>
        <v>Debt</v>
      </c>
      <c r="G1369" t="str">
        <f>IFERROR(VLOOKUP(B1369,'Scheme Master'!A:G,4,0),"Discontinued")</f>
        <v>LT</v>
      </c>
    </row>
    <row r="1370" spans="1:7">
      <c r="A1370" s="250" t="s">
        <v>1343</v>
      </c>
      <c r="B1370" s="252" t="s">
        <v>1945</v>
      </c>
      <c r="C1370" t="s">
        <v>58</v>
      </c>
      <c r="D1370" t="s">
        <v>3086</v>
      </c>
      <c r="F1370" t="str">
        <f>IFERROR(VLOOKUP(B1370,'Scheme Master'!A:B,2,0),"Discontinued")</f>
        <v>Debt</v>
      </c>
      <c r="G1370" t="str">
        <f>IFERROR(VLOOKUP(B1370,'Scheme Master'!A:G,4,0),"Discontinued")</f>
        <v>HSBC</v>
      </c>
    </row>
    <row r="1371" spans="1:7">
      <c r="A1371" s="250" t="s">
        <v>3465</v>
      </c>
      <c r="B1371" s="252" t="s">
        <v>2891</v>
      </c>
      <c r="C1371" s="219" t="s">
        <v>58</v>
      </c>
      <c r="D1371" t="s">
        <v>3149</v>
      </c>
      <c r="F1371" t="str">
        <f>IFERROR(VLOOKUP(B1371,'Scheme Master'!A:B,2,0),"Discontinued")</f>
        <v>Debt</v>
      </c>
      <c r="G1371" t="str">
        <f>IFERROR(VLOOKUP(B1371,'Scheme Master'!A:G,4,0),"Discontinued")</f>
        <v>LT</v>
      </c>
    </row>
    <row r="1372" spans="1:7">
      <c r="A1372" s="250" t="s">
        <v>3462</v>
      </c>
      <c r="B1372" s="252" t="s">
        <v>2899</v>
      </c>
      <c r="C1372" t="s">
        <v>1954</v>
      </c>
      <c r="D1372" t="s">
        <v>3096</v>
      </c>
      <c r="F1372" t="str">
        <f>IFERROR(VLOOKUP(B1372,'Scheme Master'!A:B,2,0),"Discontinued")</f>
        <v>Debt</v>
      </c>
      <c r="G1372" t="str">
        <f>IFERROR(VLOOKUP(B1372,'Scheme Master'!A:G,4,0),"Discontinued")</f>
        <v>LT</v>
      </c>
    </row>
    <row r="1373" spans="1:7">
      <c r="A1373" s="250" t="s">
        <v>3463</v>
      </c>
      <c r="B1373" s="252" t="s">
        <v>2967</v>
      </c>
      <c r="C1373" t="s">
        <v>1954</v>
      </c>
      <c r="D1373" t="s">
        <v>3543</v>
      </c>
      <c r="F1373" t="str">
        <f>IFERROR(VLOOKUP(B1373,'Scheme Master'!A:B,2,0),"Discontinued")</f>
        <v>Discontinued</v>
      </c>
      <c r="G1373" t="str">
        <f>IFERROR(VLOOKUP(B1373,'Scheme Master'!A:G,4,0),"Discontinued")</f>
        <v>Discontinued</v>
      </c>
    </row>
    <row r="1374" spans="1:7">
      <c r="A1374" s="250" t="s">
        <v>483</v>
      </c>
      <c r="B1374" s="252" t="s">
        <v>1940</v>
      </c>
      <c r="C1374" t="s">
        <v>67</v>
      </c>
      <c r="D1374" t="s">
        <v>3076</v>
      </c>
      <c r="F1374" t="str">
        <f>IFERROR(VLOOKUP(B1374,'Scheme Master'!A:B,2,0),"Discontinued")</f>
        <v>Debt</v>
      </c>
      <c r="G1374" t="str">
        <f>IFERROR(VLOOKUP(B1374,'Scheme Master'!A:G,4,0),"Discontinued")</f>
        <v>HSBC</v>
      </c>
    </row>
    <row r="1375" spans="1:7">
      <c r="A1375" s="250" t="s">
        <v>1343</v>
      </c>
      <c r="B1375" s="252" t="s">
        <v>1945</v>
      </c>
      <c r="C1375" t="s">
        <v>58</v>
      </c>
      <c r="D1375" t="s">
        <v>3086</v>
      </c>
      <c r="F1375" t="str">
        <f>IFERROR(VLOOKUP(B1375,'Scheme Master'!A:B,2,0),"Discontinued")</f>
        <v>Debt</v>
      </c>
      <c r="G1375" t="str">
        <f>IFERROR(VLOOKUP(B1375,'Scheme Master'!A:G,4,0),"Discontinued")</f>
        <v>HSBC</v>
      </c>
    </row>
    <row r="1376" spans="1:7">
      <c r="A1376" s="250" t="s">
        <v>1161</v>
      </c>
      <c r="B1376" s="252" t="s">
        <v>1953</v>
      </c>
      <c r="C1376" t="s">
        <v>1954</v>
      </c>
      <c r="D1376" t="s">
        <v>3062</v>
      </c>
      <c r="F1376" t="str">
        <f>IFERROR(VLOOKUP(B1376,'Scheme Master'!A:B,2,0),"Discontinued")</f>
        <v>Debt</v>
      </c>
      <c r="G1376" t="str">
        <f>IFERROR(VLOOKUP(B1376,'Scheme Master'!A:G,4,0),"Discontinued")</f>
        <v>HSBC</v>
      </c>
    </row>
    <row r="1377" spans="1:7">
      <c r="A1377" s="53">
        <v>125</v>
      </c>
      <c r="B1377" s="252" t="s">
        <v>2899</v>
      </c>
      <c r="C1377" s="219" t="s">
        <v>58</v>
      </c>
      <c r="D1377" t="s">
        <v>3100</v>
      </c>
      <c r="F1377" t="str">
        <f>IFERROR(VLOOKUP(B1377,'Scheme Master'!A:B,2,0),"Discontinued")</f>
        <v>Debt</v>
      </c>
      <c r="G1377" t="str">
        <f>IFERROR(VLOOKUP(B1377,'Scheme Master'!A:G,4,0),"Discontinued")</f>
        <v>LT</v>
      </c>
    </row>
    <row r="1378" spans="1:7">
      <c r="A1378" s="250" t="s">
        <v>3462</v>
      </c>
      <c r="B1378" s="252" t="s">
        <v>2899</v>
      </c>
      <c r="C1378" t="s">
        <v>1954</v>
      </c>
      <c r="D1378" t="s">
        <v>3096</v>
      </c>
      <c r="F1378" t="str">
        <f>IFERROR(VLOOKUP(B1378,'Scheme Master'!A:B,2,0),"Discontinued")</f>
        <v>Debt</v>
      </c>
      <c r="G1378" t="str">
        <f>IFERROR(VLOOKUP(B1378,'Scheme Master'!A:G,4,0),"Discontinued")</f>
        <v>LT</v>
      </c>
    </row>
    <row r="1379" spans="1:7">
      <c r="A1379" s="250" t="s">
        <v>3469</v>
      </c>
      <c r="B1379" s="252" t="s">
        <v>2966</v>
      </c>
      <c r="C1379" t="s">
        <v>1954</v>
      </c>
      <c r="D1379" t="s">
        <v>3543</v>
      </c>
      <c r="F1379" t="str">
        <f>IFERROR(VLOOKUP(B1379,'Scheme Master'!A:B,2,0),"Discontinued")</f>
        <v>Discontinued</v>
      </c>
      <c r="G1379" t="str">
        <f>IFERROR(VLOOKUP(B1379,'Scheme Master'!A:G,4,0),"Discontinued")</f>
        <v>Discontinued</v>
      </c>
    </row>
    <row r="1380" spans="1:7">
      <c r="A1380" s="250" t="s">
        <v>477</v>
      </c>
      <c r="B1380" s="252" t="s">
        <v>1940</v>
      </c>
      <c r="C1380" t="s">
        <v>1954</v>
      </c>
      <c r="D1380" t="s">
        <v>3071</v>
      </c>
      <c r="F1380" t="str">
        <f>IFERROR(VLOOKUP(B1380,'Scheme Master'!A:B,2,0),"Discontinued")</f>
        <v>Debt</v>
      </c>
      <c r="G1380" t="str">
        <f>IFERROR(VLOOKUP(B1380,'Scheme Master'!A:G,4,0),"Discontinued")</f>
        <v>HSBC</v>
      </c>
    </row>
    <row r="1381" spans="1:7">
      <c r="A1381" s="250" t="s">
        <v>1343</v>
      </c>
      <c r="B1381" s="252" t="s">
        <v>1945</v>
      </c>
      <c r="C1381" t="s">
        <v>58</v>
      </c>
      <c r="D1381" t="s">
        <v>3086</v>
      </c>
      <c r="F1381" t="str">
        <f>IFERROR(VLOOKUP(B1381,'Scheme Master'!A:B,2,0),"Discontinued")</f>
        <v>Debt</v>
      </c>
      <c r="G1381" t="str">
        <f>IFERROR(VLOOKUP(B1381,'Scheme Master'!A:G,4,0),"Discontinued")</f>
        <v>HSBC</v>
      </c>
    </row>
    <row r="1382" spans="1:7">
      <c r="A1382" s="250" t="s">
        <v>1157</v>
      </c>
      <c r="B1382" s="252" t="s">
        <v>1953</v>
      </c>
      <c r="C1382" t="s">
        <v>58</v>
      </c>
      <c r="D1382" t="s">
        <v>3066</v>
      </c>
      <c r="F1382" t="str">
        <f>IFERROR(VLOOKUP(B1382,'Scheme Master'!A:B,2,0),"Discontinued")</f>
        <v>Debt</v>
      </c>
      <c r="G1382" t="str">
        <f>IFERROR(VLOOKUP(B1382,'Scheme Master'!A:G,4,0),"Discontinued")</f>
        <v>HSBC</v>
      </c>
    </row>
    <row r="1383" spans="1:7">
      <c r="A1383" s="250" t="s">
        <v>1161</v>
      </c>
      <c r="B1383" s="252" t="s">
        <v>1953</v>
      </c>
      <c r="C1383" t="s">
        <v>1954</v>
      </c>
      <c r="D1383" t="s">
        <v>3062</v>
      </c>
      <c r="F1383" t="str">
        <f>IFERROR(VLOOKUP(B1383,'Scheme Master'!A:B,2,0),"Discontinued")</f>
        <v>Debt</v>
      </c>
      <c r="G1383" t="str">
        <f>IFERROR(VLOOKUP(B1383,'Scheme Master'!A:G,4,0),"Discontinued")</f>
        <v>HSBC</v>
      </c>
    </row>
    <row r="1384" spans="1:7">
      <c r="A1384" s="53">
        <v>125</v>
      </c>
      <c r="B1384" s="252" t="s">
        <v>2899</v>
      </c>
      <c r="C1384" s="219" t="s">
        <v>58</v>
      </c>
      <c r="D1384" t="s">
        <v>3100</v>
      </c>
      <c r="F1384" t="str">
        <f>IFERROR(VLOOKUP(B1384,'Scheme Master'!A:B,2,0),"Discontinued")</f>
        <v>Debt</v>
      </c>
      <c r="G1384" t="str">
        <f>IFERROR(VLOOKUP(B1384,'Scheme Master'!A:G,4,0),"Discontinued")</f>
        <v>LT</v>
      </c>
    </row>
    <row r="1385" spans="1:7">
      <c r="A1385" s="53">
        <v>222</v>
      </c>
      <c r="B1385" s="252" t="s">
        <v>2966</v>
      </c>
      <c r="C1385" t="s">
        <v>67</v>
      </c>
      <c r="D1385" t="s">
        <v>3543</v>
      </c>
      <c r="F1385" t="str">
        <f>IFERROR(VLOOKUP(B1385,'Scheme Master'!A:B,2,0),"Discontinued")</f>
        <v>Discontinued</v>
      </c>
      <c r="G1385" t="str">
        <f>IFERROR(VLOOKUP(B1385,'Scheme Master'!A:G,4,0),"Discontinued")</f>
        <v>Discontinued</v>
      </c>
    </row>
    <row r="1386" spans="1:7">
      <c r="A1386" s="250" t="s">
        <v>3466</v>
      </c>
      <c r="B1386" s="252" t="s">
        <v>2964</v>
      </c>
      <c r="C1386" t="s">
        <v>1954</v>
      </c>
      <c r="D1386" t="s">
        <v>3543</v>
      </c>
      <c r="F1386" t="str">
        <f>IFERROR(VLOOKUP(B1386,'Scheme Master'!A:B,2,0),"Discontinued")</f>
        <v>Discontinued</v>
      </c>
      <c r="G1386" t="str">
        <f>IFERROR(VLOOKUP(B1386,'Scheme Master'!A:G,4,0),"Discontinued")</f>
        <v>Discontinued</v>
      </c>
    </row>
    <row r="1387" spans="1:7">
      <c r="A1387" s="250" t="s">
        <v>367</v>
      </c>
      <c r="B1387" s="252" t="s">
        <v>1956</v>
      </c>
      <c r="C1387" t="s">
        <v>1954</v>
      </c>
      <c r="D1387" t="s">
        <v>3543</v>
      </c>
      <c r="F1387" t="str">
        <f>IFERROR(VLOOKUP(B1387,'Scheme Master'!A:B,2,0),"Discontinued")</f>
        <v>Discontinued</v>
      </c>
      <c r="G1387" t="str">
        <f>IFERROR(VLOOKUP(B1387,'Scheme Master'!A:G,4,0),"Discontinued")</f>
        <v>Discontinued</v>
      </c>
    </row>
    <row r="1388" spans="1:7">
      <c r="A1388" s="250" t="s">
        <v>483</v>
      </c>
      <c r="B1388" s="252" t="s">
        <v>1940</v>
      </c>
      <c r="C1388" t="s">
        <v>67</v>
      </c>
      <c r="D1388" t="s">
        <v>3076</v>
      </c>
      <c r="F1388" t="str">
        <f>IFERROR(VLOOKUP(B1388,'Scheme Master'!A:B,2,0),"Discontinued")</f>
        <v>Debt</v>
      </c>
      <c r="G1388" t="str">
        <f>IFERROR(VLOOKUP(B1388,'Scheme Master'!A:G,4,0),"Discontinued")</f>
        <v>HSBC</v>
      </c>
    </row>
    <row r="1389" spans="1:7">
      <c r="A1389" s="250" t="s">
        <v>483</v>
      </c>
      <c r="B1389" s="252" t="s">
        <v>1940</v>
      </c>
      <c r="C1389" t="s">
        <v>67</v>
      </c>
      <c r="D1389" t="s">
        <v>3076</v>
      </c>
      <c r="F1389" t="str">
        <f>IFERROR(VLOOKUP(B1389,'Scheme Master'!A:B,2,0),"Discontinued")</f>
        <v>Debt</v>
      </c>
      <c r="G1389" t="str">
        <f>IFERROR(VLOOKUP(B1389,'Scheme Master'!A:G,4,0),"Discontinued")</f>
        <v>HSBC</v>
      </c>
    </row>
    <row r="1390" spans="1:7">
      <c r="A1390" s="250" t="s">
        <v>1343</v>
      </c>
      <c r="B1390" s="252" t="s">
        <v>1945</v>
      </c>
      <c r="C1390" t="s">
        <v>58</v>
      </c>
      <c r="D1390" t="s">
        <v>3086</v>
      </c>
      <c r="F1390" t="str">
        <f>IFERROR(VLOOKUP(B1390,'Scheme Master'!A:B,2,0),"Discontinued")</f>
        <v>Debt</v>
      </c>
      <c r="G1390" t="str">
        <f>IFERROR(VLOOKUP(B1390,'Scheme Master'!A:G,4,0),"Discontinued")</f>
        <v>HSBC</v>
      </c>
    </row>
    <row r="1391" spans="1:7">
      <c r="A1391" s="250" t="s">
        <v>1343</v>
      </c>
      <c r="B1391" s="252" t="s">
        <v>1945</v>
      </c>
      <c r="C1391" t="s">
        <v>58</v>
      </c>
      <c r="D1391" t="s">
        <v>3086</v>
      </c>
      <c r="F1391" t="str">
        <f>IFERROR(VLOOKUP(B1391,'Scheme Master'!A:B,2,0),"Discontinued")</f>
        <v>Debt</v>
      </c>
      <c r="G1391" t="str">
        <f>IFERROR(VLOOKUP(B1391,'Scheme Master'!A:G,4,0),"Discontinued")</f>
        <v>HSBC</v>
      </c>
    </row>
    <row r="1392" spans="1:7">
      <c r="A1392" s="250" t="s">
        <v>1343</v>
      </c>
      <c r="B1392" s="252" t="s">
        <v>1945</v>
      </c>
      <c r="C1392" t="s">
        <v>58</v>
      </c>
      <c r="D1392" t="s">
        <v>3086</v>
      </c>
      <c r="F1392" t="str">
        <f>IFERROR(VLOOKUP(B1392,'Scheme Master'!A:B,2,0),"Discontinued")</f>
        <v>Debt</v>
      </c>
      <c r="G1392" t="str">
        <f>IFERROR(VLOOKUP(B1392,'Scheme Master'!A:G,4,0),"Discontinued")</f>
        <v>HSBC</v>
      </c>
    </row>
    <row r="1393" spans="1:7">
      <c r="A1393" s="250" t="s">
        <v>474</v>
      </c>
      <c r="B1393" s="252" t="s">
        <v>1940</v>
      </c>
      <c r="C1393" s="290" t="s">
        <v>1971</v>
      </c>
      <c r="D1393" s="290" t="s">
        <v>3077</v>
      </c>
      <c r="F1393" t="str">
        <f>IFERROR(VLOOKUP(B1393,'Scheme Master'!A:B,2,0),"Discontinued")</f>
        <v>Debt</v>
      </c>
      <c r="G1393" t="str">
        <f>IFERROR(VLOOKUP(B1393,'Scheme Master'!A:G,4,0),"Discontinued")</f>
        <v>HSBC</v>
      </c>
    </row>
    <row r="1394" spans="1:7">
      <c r="A1394" s="250" t="s">
        <v>1157</v>
      </c>
      <c r="B1394" s="252" t="s">
        <v>1953</v>
      </c>
      <c r="C1394" t="s">
        <v>58</v>
      </c>
      <c r="D1394" t="s">
        <v>3066</v>
      </c>
      <c r="F1394" t="str">
        <f>IFERROR(VLOOKUP(B1394,'Scheme Master'!A:B,2,0),"Discontinued")</f>
        <v>Debt</v>
      </c>
      <c r="G1394" t="str">
        <f>IFERROR(VLOOKUP(B1394,'Scheme Master'!A:G,4,0),"Discontinued")</f>
        <v>HSBC</v>
      </c>
    </row>
    <row r="1395" spans="1:7">
      <c r="A1395" s="250" t="s">
        <v>1157</v>
      </c>
      <c r="B1395" s="252" t="s">
        <v>1953</v>
      </c>
      <c r="C1395" t="s">
        <v>58</v>
      </c>
      <c r="D1395" t="s">
        <v>3066</v>
      </c>
      <c r="F1395" t="str">
        <f>IFERROR(VLOOKUP(B1395,'Scheme Master'!A:B,2,0),"Discontinued")</f>
        <v>Debt</v>
      </c>
      <c r="G1395" t="str">
        <f>IFERROR(VLOOKUP(B1395,'Scheme Master'!A:G,4,0),"Discontinued")</f>
        <v>HSBC</v>
      </c>
    </row>
    <row r="1396" spans="1:7">
      <c r="A1396" s="250" t="s">
        <v>3464</v>
      </c>
      <c r="B1396" s="252" t="s">
        <v>2967</v>
      </c>
      <c r="C1396" t="s">
        <v>1971</v>
      </c>
      <c r="D1396" t="s">
        <v>3543</v>
      </c>
      <c r="F1396" t="str">
        <f>IFERROR(VLOOKUP(B1396,'Scheme Master'!A:B,2,0),"Discontinued")</f>
        <v>Discontinued</v>
      </c>
      <c r="G1396" t="str">
        <f>IFERROR(VLOOKUP(B1396,'Scheme Master'!A:G,4,0),"Discontinued")</f>
        <v>Discontinued</v>
      </c>
    </row>
    <row r="1397" spans="1:7">
      <c r="A1397" s="250" t="s">
        <v>3462</v>
      </c>
      <c r="B1397" s="252" t="s">
        <v>2899</v>
      </c>
      <c r="C1397" t="s">
        <v>1954</v>
      </c>
      <c r="D1397" t="s">
        <v>3096</v>
      </c>
      <c r="F1397" t="str">
        <f>IFERROR(VLOOKUP(B1397,'Scheme Master'!A:B,2,0),"Discontinued")</f>
        <v>Debt</v>
      </c>
      <c r="G1397" t="str">
        <f>IFERROR(VLOOKUP(B1397,'Scheme Master'!A:G,4,0),"Discontinued")</f>
        <v>LT</v>
      </c>
    </row>
    <row r="1398" spans="1:7">
      <c r="A1398" s="250" t="s">
        <v>367</v>
      </c>
      <c r="B1398" s="252" t="s">
        <v>1956</v>
      </c>
      <c r="C1398" t="s">
        <v>1954</v>
      </c>
      <c r="D1398" t="s">
        <v>3543</v>
      </c>
      <c r="F1398" t="str">
        <f>IFERROR(VLOOKUP(B1398,'Scheme Master'!A:B,2,0),"Discontinued")</f>
        <v>Discontinued</v>
      </c>
      <c r="G1398" t="str">
        <f>IFERROR(VLOOKUP(B1398,'Scheme Master'!A:G,4,0),"Discontinued")</f>
        <v>Discontinued</v>
      </c>
    </row>
    <row r="1399" spans="1:7">
      <c r="A1399" s="250" t="s">
        <v>477</v>
      </c>
      <c r="B1399" s="252" t="s">
        <v>1940</v>
      </c>
      <c r="C1399" t="s">
        <v>1954</v>
      </c>
      <c r="D1399" t="s">
        <v>3071</v>
      </c>
      <c r="F1399" t="str">
        <f>IFERROR(VLOOKUP(B1399,'Scheme Master'!A:B,2,0),"Discontinued")</f>
        <v>Debt</v>
      </c>
      <c r="G1399" t="str">
        <f>IFERROR(VLOOKUP(B1399,'Scheme Master'!A:G,4,0),"Discontinued")</f>
        <v>HSBC</v>
      </c>
    </row>
    <row r="1400" spans="1:7">
      <c r="A1400" s="250" t="s">
        <v>1348</v>
      </c>
      <c r="B1400" s="252" t="s">
        <v>1945</v>
      </c>
      <c r="C1400" t="s">
        <v>1954</v>
      </c>
      <c r="D1400" t="s">
        <v>3082</v>
      </c>
      <c r="F1400" t="str">
        <f>IFERROR(VLOOKUP(B1400,'Scheme Master'!A:B,2,0),"Discontinued")</f>
        <v>Debt</v>
      </c>
      <c r="G1400" t="str">
        <f>IFERROR(VLOOKUP(B1400,'Scheme Master'!A:G,4,0),"Discontinued")</f>
        <v>HSBC</v>
      </c>
    </row>
    <row r="1401" spans="1:7">
      <c r="A1401" s="250" t="s">
        <v>474</v>
      </c>
      <c r="B1401" s="252" t="s">
        <v>1940</v>
      </c>
      <c r="C1401" s="290" t="s">
        <v>1971</v>
      </c>
      <c r="D1401" s="290" t="s">
        <v>3077</v>
      </c>
      <c r="F1401" t="str">
        <f>IFERROR(VLOOKUP(B1401,'Scheme Master'!A:B,2,0),"Discontinued")</f>
        <v>Debt</v>
      </c>
      <c r="G1401" t="str">
        <f>IFERROR(VLOOKUP(B1401,'Scheme Master'!A:G,4,0),"Discontinued")</f>
        <v>HSBC</v>
      </c>
    </row>
    <row r="1402" spans="1:7">
      <c r="A1402" s="250" t="s">
        <v>474</v>
      </c>
      <c r="B1402" s="252" t="s">
        <v>1940</v>
      </c>
      <c r="C1402" s="290" t="s">
        <v>1971</v>
      </c>
      <c r="D1402" s="290" t="s">
        <v>3077</v>
      </c>
      <c r="F1402" t="str">
        <f>IFERROR(VLOOKUP(B1402,'Scheme Master'!A:B,2,0),"Discontinued")</f>
        <v>Debt</v>
      </c>
      <c r="G1402" t="str">
        <f>IFERROR(VLOOKUP(B1402,'Scheme Master'!A:G,4,0),"Discontinued")</f>
        <v>HSBC</v>
      </c>
    </row>
    <row r="1403" spans="1:7">
      <c r="A1403" s="250" t="s">
        <v>1161</v>
      </c>
      <c r="B1403" s="252" t="s">
        <v>1953</v>
      </c>
      <c r="C1403" t="s">
        <v>1954</v>
      </c>
      <c r="D1403" t="s">
        <v>3062</v>
      </c>
      <c r="F1403" t="str">
        <f>IFERROR(VLOOKUP(B1403,'Scheme Master'!A:B,2,0),"Discontinued")</f>
        <v>Debt</v>
      </c>
      <c r="G1403" t="str">
        <f>IFERROR(VLOOKUP(B1403,'Scheme Master'!A:G,4,0),"Discontinued")</f>
        <v>HSBC</v>
      </c>
    </row>
    <row r="1404" spans="1:7">
      <c r="A1404" s="250" t="s">
        <v>1161</v>
      </c>
      <c r="B1404" s="252" t="s">
        <v>1953</v>
      </c>
      <c r="C1404" t="s">
        <v>1954</v>
      </c>
      <c r="D1404" t="s">
        <v>3062</v>
      </c>
      <c r="F1404" t="str">
        <f>IFERROR(VLOOKUP(B1404,'Scheme Master'!A:B,2,0),"Discontinued")</f>
        <v>Debt</v>
      </c>
      <c r="G1404" t="str">
        <f>IFERROR(VLOOKUP(B1404,'Scheme Master'!A:G,4,0),"Discontinued")</f>
        <v>HSBC</v>
      </c>
    </row>
    <row r="1405" spans="1:7">
      <c r="A1405" s="53">
        <v>125</v>
      </c>
      <c r="B1405" s="252" t="s">
        <v>2899</v>
      </c>
      <c r="C1405" s="219" t="s">
        <v>58</v>
      </c>
      <c r="D1405" t="s">
        <v>3100</v>
      </c>
      <c r="F1405" t="str">
        <f>IFERROR(VLOOKUP(B1405,'Scheme Master'!A:B,2,0),"Discontinued")</f>
        <v>Debt</v>
      </c>
      <c r="G1405" t="str">
        <f>IFERROR(VLOOKUP(B1405,'Scheme Master'!A:G,4,0),"Discontinued")</f>
        <v>LT</v>
      </c>
    </row>
    <row r="1406" spans="1:7">
      <c r="A1406" s="250" t="s">
        <v>3464</v>
      </c>
      <c r="B1406" s="252" t="s">
        <v>2967</v>
      </c>
      <c r="C1406" t="s">
        <v>1971</v>
      </c>
      <c r="D1406" t="s">
        <v>3543</v>
      </c>
      <c r="F1406" t="str">
        <f>IFERROR(VLOOKUP(B1406,'Scheme Master'!A:B,2,0),"Discontinued")</f>
        <v>Discontinued</v>
      </c>
      <c r="G1406" t="str">
        <f>IFERROR(VLOOKUP(B1406,'Scheme Master'!A:G,4,0),"Discontinued")</f>
        <v>Discontinued</v>
      </c>
    </row>
    <row r="1407" spans="1:7">
      <c r="A1407" s="250" t="s">
        <v>3462</v>
      </c>
      <c r="B1407" s="252" t="s">
        <v>2899</v>
      </c>
      <c r="C1407" t="s">
        <v>1954</v>
      </c>
      <c r="D1407" t="s">
        <v>3096</v>
      </c>
      <c r="F1407" t="str">
        <f>IFERROR(VLOOKUP(B1407,'Scheme Master'!A:B,2,0),"Discontinued")</f>
        <v>Debt</v>
      </c>
      <c r="G1407" t="str">
        <f>IFERROR(VLOOKUP(B1407,'Scheme Master'!A:G,4,0),"Discontinued")</f>
        <v>LT</v>
      </c>
    </row>
    <row r="1408" spans="1:7">
      <c r="A1408" s="250" t="s">
        <v>477</v>
      </c>
      <c r="B1408" s="252" t="s">
        <v>1940</v>
      </c>
      <c r="C1408" t="s">
        <v>1954</v>
      </c>
      <c r="D1408" t="s">
        <v>3071</v>
      </c>
      <c r="F1408" t="str">
        <f>IFERROR(VLOOKUP(B1408,'Scheme Master'!A:B,2,0),"Discontinued")</f>
        <v>Debt</v>
      </c>
      <c r="G1408" t="str">
        <f>IFERROR(VLOOKUP(B1408,'Scheme Master'!A:G,4,0),"Discontinued")</f>
        <v>HSBC</v>
      </c>
    </row>
    <row r="1409" spans="1:7">
      <c r="A1409" s="250" t="s">
        <v>477</v>
      </c>
      <c r="B1409" s="252" t="s">
        <v>1940</v>
      </c>
      <c r="C1409" t="s">
        <v>1954</v>
      </c>
      <c r="D1409" t="s">
        <v>3071</v>
      </c>
      <c r="F1409" t="str">
        <f>IFERROR(VLOOKUP(B1409,'Scheme Master'!A:B,2,0),"Discontinued")</f>
        <v>Debt</v>
      </c>
      <c r="G1409" t="str">
        <f>IFERROR(VLOOKUP(B1409,'Scheme Master'!A:G,4,0),"Discontinued")</f>
        <v>HSBC</v>
      </c>
    </row>
    <row r="1410" spans="1:7">
      <c r="A1410" s="250" t="s">
        <v>362</v>
      </c>
      <c r="B1410" s="252" t="s">
        <v>1956</v>
      </c>
      <c r="C1410" t="s">
        <v>58</v>
      </c>
      <c r="D1410" t="s">
        <v>3543</v>
      </c>
      <c r="F1410" t="str">
        <f>IFERROR(VLOOKUP(B1410,'Scheme Master'!A:B,2,0),"Discontinued")</f>
        <v>Discontinued</v>
      </c>
      <c r="G1410" t="str">
        <f>IFERROR(VLOOKUP(B1410,'Scheme Master'!A:G,4,0),"Discontinued")</f>
        <v>Discontinued</v>
      </c>
    </row>
    <row r="1411" spans="1:7">
      <c r="A1411" s="250" t="s">
        <v>483</v>
      </c>
      <c r="B1411" s="252" t="s">
        <v>1940</v>
      </c>
      <c r="C1411" t="s">
        <v>67</v>
      </c>
      <c r="D1411" t="s">
        <v>3076</v>
      </c>
      <c r="F1411" t="str">
        <f>IFERROR(VLOOKUP(B1411,'Scheme Master'!A:B,2,0),"Discontinued")</f>
        <v>Debt</v>
      </c>
      <c r="G1411" t="str">
        <f>IFERROR(VLOOKUP(B1411,'Scheme Master'!A:G,4,0),"Discontinued")</f>
        <v>HSBC</v>
      </c>
    </row>
    <row r="1412" spans="1:7">
      <c r="A1412" s="250" t="s">
        <v>1348</v>
      </c>
      <c r="B1412" s="252" t="s">
        <v>1945</v>
      </c>
      <c r="C1412" t="s">
        <v>1954</v>
      </c>
      <c r="D1412" t="s">
        <v>3082</v>
      </c>
      <c r="F1412" t="str">
        <f>IFERROR(VLOOKUP(B1412,'Scheme Master'!A:B,2,0),"Discontinued")</f>
        <v>Debt</v>
      </c>
      <c r="G1412" t="str">
        <f>IFERROR(VLOOKUP(B1412,'Scheme Master'!A:G,4,0),"Discontinued")</f>
        <v>HSBC</v>
      </c>
    </row>
    <row r="1413" spans="1:7">
      <c r="A1413" s="53">
        <v>222</v>
      </c>
      <c r="B1413" s="252" t="s">
        <v>2966</v>
      </c>
      <c r="C1413" t="s">
        <v>67</v>
      </c>
      <c r="D1413" t="s">
        <v>3543</v>
      </c>
      <c r="F1413" t="str">
        <f>IFERROR(VLOOKUP(B1413,'Scheme Master'!A:B,2,0),"Discontinued")</f>
        <v>Discontinued</v>
      </c>
      <c r="G1413" t="str">
        <f>IFERROR(VLOOKUP(B1413,'Scheme Master'!A:G,4,0),"Discontinued")</f>
        <v>Discontinued</v>
      </c>
    </row>
    <row r="1414" spans="1:7">
      <c r="A1414" s="250" t="s">
        <v>3468</v>
      </c>
      <c r="B1414" s="252" t="s">
        <v>2891</v>
      </c>
      <c r="C1414" t="s">
        <v>1954</v>
      </c>
      <c r="D1414" t="s">
        <v>3145</v>
      </c>
      <c r="F1414" t="str">
        <f>IFERROR(VLOOKUP(B1414,'Scheme Master'!A:B,2,0),"Discontinued")</f>
        <v>Debt</v>
      </c>
      <c r="G1414" t="str">
        <f>IFERROR(VLOOKUP(B1414,'Scheme Master'!A:G,4,0),"Discontinued")</f>
        <v>LT</v>
      </c>
    </row>
    <row r="1415" spans="1:7">
      <c r="A1415" s="250" t="s">
        <v>3466</v>
      </c>
      <c r="B1415" s="252" t="s">
        <v>2964</v>
      </c>
      <c r="C1415" t="s">
        <v>1954</v>
      </c>
      <c r="D1415" t="s">
        <v>3543</v>
      </c>
      <c r="F1415" t="str">
        <f>IFERROR(VLOOKUP(B1415,'Scheme Master'!A:B,2,0),"Discontinued")</f>
        <v>Discontinued</v>
      </c>
      <c r="G1415" t="str">
        <f>IFERROR(VLOOKUP(B1415,'Scheme Master'!A:G,4,0),"Discontinued")</f>
        <v>Discontinued</v>
      </c>
    </row>
    <row r="1416" spans="1:7">
      <c r="A1416" s="250" t="s">
        <v>3467</v>
      </c>
      <c r="B1416" s="252" t="s">
        <v>2964</v>
      </c>
      <c r="C1416" t="s">
        <v>1971</v>
      </c>
      <c r="D1416" t="s">
        <v>3543</v>
      </c>
      <c r="F1416" t="str">
        <f>IFERROR(VLOOKUP(B1416,'Scheme Master'!A:B,2,0),"Discontinued")</f>
        <v>Discontinued</v>
      </c>
      <c r="G1416" t="str">
        <f>IFERROR(VLOOKUP(B1416,'Scheme Master'!A:G,4,0),"Discontinued")</f>
        <v>Discontinued</v>
      </c>
    </row>
    <row r="1417" spans="1:7">
      <c r="A1417" s="250" t="s">
        <v>477</v>
      </c>
      <c r="B1417" s="252" t="s">
        <v>1940</v>
      </c>
      <c r="C1417" t="s">
        <v>1954</v>
      </c>
      <c r="D1417" t="s">
        <v>3071</v>
      </c>
      <c r="F1417" t="str">
        <f>IFERROR(VLOOKUP(B1417,'Scheme Master'!A:B,2,0),"Discontinued")</f>
        <v>Debt</v>
      </c>
      <c r="G1417" t="str">
        <f>IFERROR(VLOOKUP(B1417,'Scheme Master'!A:G,4,0),"Discontinued")</f>
        <v>HSBC</v>
      </c>
    </row>
    <row r="1418" spans="1:7">
      <c r="A1418" s="250" t="s">
        <v>483</v>
      </c>
      <c r="B1418" s="252" t="s">
        <v>1940</v>
      </c>
      <c r="C1418" t="s">
        <v>67</v>
      </c>
      <c r="D1418" t="s">
        <v>3076</v>
      </c>
      <c r="F1418" t="str">
        <f>IFERROR(VLOOKUP(B1418,'Scheme Master'!A:B,2,0),"Discontinued")</f>
        <v>Debt</v>
      </c>
      <c r="G1418" t="str">
        <f>IFERROR(VLOOKUP(B1418,'Scheme Master'!A:G,4,0),"Discontinued")</f>
        <v>HSBC</v>
      </c>
    </row>
    <row r="1419" spans="1:7">
      <c r="A1419" s="250" t="s">
        <v>483</v>
      </c>
      <c r="B1419" s="252" t="s">
        <v>1940</v>
      </c>
      <c r="C1419" t="s">
        <v>67</v>
      </c>
      <c r="D1419" t="s">
        <v>3076</v>
      </c>
      <c r="F1419" t="str">
        <f>IFERROR(VLOOKUP(B1419,'Scheme Master'!A:B,2,0),"Discontinued")</f>
        <v>Debt</v>
      </c>
      <c r="G1419" t="str">
        <f>IFERROR(VLOOKUP(B1419,'Scheme Master'!A:G,4,0),"Discontinued")</f>
        <v>HSBC</v>
      </c>
    </row>
    <row r="1420" spans="1:7">
      <c r="A1420" s="250" t="s">
        <v>1348</v>
      </c>
      <c r="B1420" s="252" t="s">
        <v>1945</v>
      </c>
      <c r="C1420" t="s">
        <v>1954</v>
      </c>
      <c r="D1420" t="s">
        <v>3082</v>
      </c>
      <c r="F1420" t="str">
        <f>IFERROR(VLOOKUP(B1420,'Scheme Master'!A:B,2,0),"Discontinued")</f>
        <v>Debt</v>
      </c>
      <c r="G1420" t="str">
        <f>IFERROR(VLOOKUP(B1420,'Scheme Master'!A:G,4,0),"Discontinued")</f>
        <v>HSBC</v>
      </c>
    </row>
    <row r="1421" spans="1:7">
      <c r="A1421" s="250" t="s">
        <v>1157</v>
      </c>
      <c r="B1421" s="252" t="s">
        <v>1953</v>
      </c>
      <c r="C1421" t="s">
        <v>58</v>
      </c>
      <c r="D1421" t="s">
        <v>3066</v>
      </c>
      <c r="F1421" t="str">
        <f>IFERROR(VLOOKUP(B1421,'Scheme Master'!A:B,2,0),"Discontinued")</f>
        <v>Debt</v>
      </c>
      <c r="G1421" t="str">
        <f>IFERROR(VLOOKUP(B1421,'Scheme Master'!A:G,4,0),"Discontinued")</f>
        <v>HSBC</v>
      </c>
    </row>
    <row r="1422" spans="1:7">
      <c r="A1422" s="250" t="s">
        <v>3465</v>
      </c>
      <c r="B1422" s="252" t="s">
        <v>2891</v>
      </c>
      <c r="C1422" s="219" t="s">
        <v>58</v>
      </c>
      <c r="D1422" t="s">
        <v>3149</v>
      </c>
      <c r="F1422" t="str">
        <f>IFERROR(VLOOKUP(B1422,'Scheme Master'!A:B,2,0),"Discontinued")</f>
        <v>Debt</v>
      </c>
      <c r="G1422" t="str">
        <f>IFERROR(VLOOKUP(B1422,'Scheme Master'!A:G,4,0),"Discontinued")</f>
        <v>LT</v>
      </c>
    </row>
    <row r="1423" spans="1:7">
      <c r="A1423" s="53">
        <v>125</v>
      </c>
      <c r="B1423" s="252" t="s">
        <v>2899</v>
      </c>
      <c r="C1423" s="219" t="s">
        <v>58</v>
      </c>
      <c r="D1423" t="s">
        <v>3100</v>
      </c>
      <c r="F1423" t="str">
        <f>IFERROR(VLOOKUP(B1423,'Scheme Master'!A:B,2,0),"Discontinued")</f>
        <v>Debt</v>
      </c>
      <c r="G1423" t="str">
        <f>IFERROR(VLOOKUP(B1423,'Scheme Master'!A:G,4,0),"Discontinued")</f>
        <v>LT</v>
      </c>
    </row>
    <row r="1424" spans="1:7">
      <c r="A1424" s="53">
        <v>222</v>
      </c>
      <c r="B1424" s="252" t="s">
        <v>2966</v>
      </c>
      <c r="C1424" t="s">
        <v>67</v>
      </c>
      <c r="D1424" t="s">
        <v>3543</v>
      </c>
      <c r="F1424" t="str">
        <f>IFERROR(VLOOKUP(B1424,'Scheme Master'!A:B,2,0),"Discontinued")</f>
        <v>Discontinued</v>
      </c>
      <c r="G1424" t="str">
        <f>IFERROR(VLOOKUP(B1424,'Scheme Master'!A:G,4,0),"Discontinued")</f>
        <v>Discontinued</v>
      </c>
    </row>
    <row r="1425" spans="1:7">
      <c r="A1425" s="53">
        <v>222</v>
      </c>
      <c r="B1425" s="252" t="s">
        <v>2966</v>
      </c>
      <c r="C1425" t="s">
        <v>67</v>
      </c>
      <c r="D1425" t="s">
        <v>3543</v>
      </c>
      <c r="F1425" t="str">
        <f>IFERROR(VLOOKUP(B1425,'Scheme Master'!A:B,2,0),"Discontinued")</f>
        <v>Discontinued</v>
      </c>
      <c r="G1425" t="str">
        <f>IFERROR(VLOOKUP(B1425,'Scheme Master'!A:G,4,0),"Discontinued")</f>
        <v>Discontinued</v>
      </c>
    </row>
    <row r="1426" spans="1:7">
      <c r="A1426" s="250" t="s">
        <v>483</v>
      </c>
      <c r="B1426" s="252" t="s">
        <v>1940</v>
      </c>
      <c r="C1426" t="s">
        <v>67</v>
      </c>
      <c r="D1426" t="s">
        <v>3076</v>
      </c>
      <c r="F1426" t="str">
        <f>IFERROR(VLOOKUP(B1426,'Scheme Master'!A:B,2,0),"Discontinued")</f>
        <v>Debt</v>
      </c>
      <c r="G1426" t="str">
        <f>IFERROR(VLOOKUP(B1426,'Scheme Master'!A:G,4,0),"Discontinued")</f>
        <v>HSBC</v>
      </c>
    </row>
    <row r="1427" spans="1:7">
      <c r="A1427" s="250" t="s">
        <v>1157</v>
      </c>
      <c r="B1427" s="252" t="s">
        <v>1953</v>
      </c>
      <c r="C1427" t="s">
        <v>58</v>
      </c>
      <c r="D1427" t="s">
        <v>3066</v>
      </c>
      <c r="F1427" t="str">
        <f>IFERROR(VLOOKUP(B1427,'Scheme Master'!A:B,2,0),"Discontinued")</f>
        <v>Debt</v>
      </c>
      <c r="G1427" t="str">
        <f>IFERROR(VLOOKUP(B1427,'Scheme Master'!A:G,4,0),"Discontinued")</f>
        <v>HSBC</v>
      </c>
    </row>
    <row r="1428" spans="1:7">
      <c r="A1428" s="250" t="s">
        <v>1161</v>
      </c>
      <c r="B1428" s="252" t="s">
        <v>1953</v>
      </c>
      <c r="C1428" t="s">
        <v>1954</v>
      </c>
      <c r="D1428" t="s">
        <v>3062</v>
      </c>
      <c r="F1428" t="str">
        <f>IFERROR(VLOOKUP(B1428,'Scheme Master'!A:B,2,0),"Discontinued")</f>
        <v>Debt</v>
      </c>
      <c r="G1428" t="str">
        <f>IFERROR(VLOOKUP(B1428,'Scheme Master'!A:G,4,0),"Discontinued")</f>
        <v>HSBC</v>
      </c>
    </row>
    <row r="1429" spans="1:7">
      <c r="A1429" s="53">
        <v>125</v>
      </c>
      <c r="B1429" s="252" t="s">
        <v>2899</v>
      </c>
      <c r="C1429" s="219" t="s">
        <v>58</v>
      </c>
      <c r="D1429" t="s">
        <v>3100</v>
      </c>
      <c r="F1429" t="str">
        <f>IFERROR(VLOOKUP(B1429,'Scheme Master'!A:B,2,0),"Discontinued")</f>
        <v>Debt</v>
      </c>
      <c r="G1429" t="str">
        <f>IFERROR(VLOOKUP(B1429,'Scheme Master'!A:G,4,0),"Discontinued")</f>
        <v>LT</v>
      </c>
    </row>
    <row r="1430" spans="1:7">
      <c r="A1430" s="53">
        <v>125</v>
      </c>
      <c r="B1430" s="252" t="s">
        <v>2899</v>
      </c>
      <c r="C1430" s="219" t="s">
        <v>58</v>
      </c>
      <c r="D1430" t="s">
        <v>3100</v>
      </c>
      <c r="F1430" t="str">
        <f>IFERROR(VLOOKUP(B1430,'Scheme Master'!A:B,2,0),"Discontinued")</f>
        <v>Debt</v>
      </c>
      <c r="G1430" t="str">
        <f>IFERROR(VLOOKUP(B1430,'Scheme Master'!A:G,4,0),"Discontinued")</f>
        <v>LT</v>
      </c>
    </row>
    <row r="1431" spans="1:7">
      <c r="A1431" s="53">
        <v>125</v>
      </c>
      <c r="B1431" s="252" t="s">
        <v>2899</v>
      </c>
      <c r="C1431" s="219" t="s">
        <v>58</v>
      </c>
      <c r="D1431" t="s">
        <v>3100</v>
      </c>
      <c r="F1431" t="str">
        <f>IFERROR(VLOOKUP(B1431,'Scheme Master'!A:B,2,0),"Discontinued")</f>
        <v>Debt</v>
      </c>
      <c r="G1431" t="str">
        <f>IFERROR(VLOOKUP(B1431,'Scheme Master'!A:G,4,0),"Discontinued")</f>
        <v>LT</v>
      </c>
    </row>
    <row r="1432" spans="1:7">
      <c r="A1432" s="53">
        <v>125</v>
      </c>
      <c r="B1432" s="252" t="s">
        <v>2899</v>
      </c>
      <c r="C1432" s="219" t="s">
        <v>58</v>
      </c>
      <c r="D1432" t="s">
        <v>3100</v>
      </c>
      <c r="F1432" t="str">
        <f>IFERROR(VLOOKUP(B1432,'Scheme Master'!A:B,2,0),"Discontinued")</f>
        <v>Debt</v>
      </c>
      <c r="G1432" t="str">
        <f>IFERROR(VLOOKUP(B1432,'Scheme Master'!A:G,4,0),"Discontinued")</f>
        <v>LT</v>
      </c>
    </row>
    <row r="1433" spans="1:7">
      <c r="A1433" s="250" t="s">
        <v>3462</v>
      </c>
      <c r="B1433" s="252" t="s">
        <v>2899</v>
      </c>
      <c r="C1433" t="s">
        <v>1954</v>
      </c>
      <c r="D1433" t="s">
        <v>3096</v>
      </c>
      <c r="F1433" t="str">
        <f>IFERROR(VLOOKUP(B1433,'Scheme Master'!A:B,2,0),"Discontinued")</f>
        <v>Debt</v>
      </c>
      <c r="G1433" t="str">
        <f>IFERROR(VLOOKUP(B1433,'Scheme Master'!A:G,4,0),"Discontinued")</f>
        <v>LT</v>
      </c>
    </row>
    <row r="1434" spans="1:7">
      <c r="A1434" s="250" t="s">
        <v>3462</v>
      </c>
      <c r="B1434" s="252" t="s">
        <v>2899</v>
      </c>
      <c r="C1434" t="s">
        <v>1954</v>
      </c>
      <c r="D1434" t="s">
        <v>3096</v>
      </c>
      <c r="F1434" t="str">
        <f>IFERROR(VLOOKUP(B1434,'Scheme Master'!A:B,2,0),"Discontinued")</f>
        <v>Debt</v>
      </c>
      <c r="G1434" t="str">
        <f>IFERROR(VLOOKUP(B1434,'Scheme Master'!A:G,4,0),"Discontinued")</f>
        <v>LT</v>
      </c>
    </row>
    <row r="1435" spans="1:7">
      <c r="A1435" s="250" t="s">
        <v>3462</v>
      </c>
      <c r="B1435" s="252" t="s">
        <v>2899</v>
      </c>
      <c r="C1435" t="s">
        <v>1954</v>
      </c>
      <c r="D1435" t="s">
        <v>3096</v>
      </c>
      <c r="F1435" t="str">
        <f>IFERROR(VLOOKUP(B1435,'Scheme Master'!A:B,2,0),"Discontinued")</f>
        <v>Debt</v>
      </c>
      <c r="G1435" t="str">
        <f>IFERROR(VLOOKUP(B1435,'Scheme Master'!A:G,4,0),"Discontinued")</f>
        <v>LT</v>
      </c>
    </row>
    <row r="1436" spans="1:7">
      <c r="A1436" s="250" t="s">
        <v>3463</v>
      </c>
      <c r="B1436" s="252" t="s">
        <v>2967</v>
      </c>
      <c r="C1436" t="s">
        <v>1954</v>
      </c>
      <c r="D1436" t="s">
        <v>3543</v>
      </c>
      <c r="F1436" t="str">
        <f>IFERROR(VLOOKUP(B1436,'Scheme Master'!A:B,2,0),"Discontinued")</f>
        <v>Discontinued</v>
      </c>
      <c r="G1436" t="str">
        <f>IFERROR(VLOOKUP(B1436,'Scheme Master'!A:G,4,0),"Discontinued")</f>
        <v>Discontinued</v>
      </c>
    </row>
    <row r="1437" spans="1:7">
      <c r="A1437" s="250" t="s">
        <v>1157</v>
      </c>
      <c r="B1437" s="252" t="s">
        <v>1953</v>
      </c>
      <c r="C1437" t="s">
        <v>58</v>
      </c>
      <c r="D1437" t="s">
        <v>3066</v>
      </c>
      <c r="F1437" t="str">
        <f>IFERROR(VLOOKUP(B1437,'Scheme Master'!A:B,2,0),"Discontinued")</f>
        <v>Debt</v>
      </c>
      <c r="G1437" t="str">
        <f>IFERROR(VLOOKUP(B1437,'Scheme Master'!A:G,4,0),"Discontinued")</f>
        <v>HSBC</v>
      </c>
    </row>
    <row r="1438" spans="1:7">
      <c r="A1438" s="250" t="s">
        <v>1157</v>
      </c>
      <c r="B1438" s="252" t="s">
        <v>1953</v>
      </c>
      <c r="C1438" t="s">
        <v>58</v>
      </c>
      <c r="D1438" t="s">
        <v>3066</v>
      </c>
      <c r="F1438" t="str">
        <f>IFERROR(VLOOKUP(B1438,'Scheme Master'!A:B,2,0),"Discontinued")</f>
        <v>Debt</v>
      </c>
      <c r="G1438" t="str">
        <f>IFERROR(VLOOKUP(B1438,'Scheme Master'!A:G,4,0),"Discontinued")</f>
        <v>HSBC</v>
      </c>
    </row>
    <row r="1439" spans="1:7">
      <c r="A1439" s="250" t="s">
        <v>1157</v>
      </c>
      <c r="B1439" s="252" t="s">
        <v>1953</v>
      </c>
      <c r="C1439" t="s">
        <v>58</v>
      </c>
      <c r="D1439" t="s">
        <v>3066</v>
      </c>
      <c r="F1439" t="str">
        <f>IFERROR(VLOOKUP(B1439,'Scheme Master'!A:B,2,0),"Discontinued")</f>
        <v>Debt</v>
      </c>
      <c r="G1439" t="str">
        <f>IFERROR(VLOOKUP(B1439,'Scheme Master'!A:G,4,0),"Discontinued")</f>
        <v>HSBC</v>
      </c>
    </row>
    <row r="1440" spans="1:7">
      <c r="A1440" s="250" t="s">
        <v>3462</v>
      </c>
      <c r="B1440" s="252" t="s">
        <v>2899</v>
      </c>
      <c r="C1440" t="s">
        <v>1954</v>
      </c>
      <c r="D1440" t="s">
        <v>3096</v>
      </c>
      <c r="F1440" t="str">
        <f>IFERROR(VLOOKUP(B1440,'Scheme Master'!A:B,2,0),"Discontinued")</f>
        <v>Debt</v>
      </c>
      <c r="G1440" t="str">
        <f>IFERROR(VLOOKUP(B1440,'Scheme Master'!A:G,4,0),"Discontinued")</f>
        <v>LT</v>
      </c>
    </row>
    <row r="1441" spans="1:7">
      <c r="A1441" s="250" t="s">
        <v>3467</v>
      </c>
      <c r="B1441" s="252" t="s">
        <v>2964</v>
      </c>
      <c r="C1441" t="s">
        <v>1971</v>
      </c>
      <c r="D1441" t="s">
        <v>3543</v>
      </c>
      <c r="F1441" t="str">
        <f>IFERROR(VLOOKUP(B1441,'Scheme Master'!A:B,2,0),"Discontinued")</f>
        <v>Discontinued</v>
      </c>
      <c r="G1441" t="str">
        <f>IFERROR(VLOOKUP(B1441,'Scheme Master'!A:G,4,0),"Discontinued")</f>
        <v>Discontinued</v>
      </c>
    </row>
    <row r="1442" spans="1:7">
      <c r="A1442" s="250" t="s">
        <v>477</v>
      </c>
      <c r="B1442" s="252" t="s">
        <v>1940</v>
      </c>
      <c r="C1442" t="s">
        <v>1954</v>
      </c>
      <c r="D1442" t="s">
        <v>3071</v>
      </c>
      <c r="F1442" t="str">
        <f>IFERROR(VLOOKUP(B1442,'Scheme Master'!A:B,2,0),"Discontinued")</f>
        <v>Debt</v>
      </c>
      <c r="G1442" t="str">
        <f>IFERROR(VLOOKUP(B1442,'Scheme Master'!A:G,4,0),"Discontinued")</f>
        <v>HSBC</v>
      </c>
    </row>
    <row r="1443" spans="1:7">
      <c r="A1443" s="250" t="s">
        <v>477</v>
      </c>
      <c r="B1443" s="252" t="s">
        <v>1940</v>
      </c>
      <c r="C1443" t="s">
        <v>1954</v>
      </c>
      <c r="D1443" t="s">
        <v>3071</v>
      </c>
      <c r="F1443" t="str">
        <f>IFERROR(VLOOKUP(B1443,'Scheme Master'!A:B,2,0),"Discontinued")</f>
        <v>Debt</v>
      </c>
      <c r="G1443" t="str">
        <f>IFERROR(VLOOKUP(B1443,'Scheme Master'!A:G,4,0),"Discontinued")</f>
        <v>HSBC</v>
      </c>
    </row>
    <row r="1444" spans="1:7">
      <c r="A1444" s="250" t="s">
        <v>1343</v>
      </c>
      <c r="B1444" s="252" t="s">
        <v>1945</v>
      </c>
      <c r="C1444" t="s">
        <v>58</v>
      </c>
      <c r="D1444" t="s">
        <v>3086</v>
      </c>
      <c r="F1444" t="str">
        <f>IFERROR(VLOOKUP(B1444,'Scheme Master'!A:B,2,0),"Discontinued")</f>
        <v>Debt</v>
      </c>
      <c r="G1444" t="str">
        <f>IFERROR(VLOOKUP(B1444,'Scheme Master'!A:G,4,0),"Discontinued")</f>
        <v>HSBC</v>
      </c>
    </row>
    <row r="1445" spans="1:7">
      <c r="A1445" s="250" t="s">
        <v>1157</v>
      </c>
      <c r="B1445" s="252" t="s">
        <v>1953</v>
      </c>
      <c r="C1445" t="s">
        <v>58</v>
      </c>
      <c r="D1445" t="s">
        <v>3066</v>
      </c>
      <c r="F1445" t="str">
        <f>IFERROR(VLOOKUP(B1445,'Scheme Master'!A:B,2,0),"Discontinued")</f>
        <v>Debt</v>
      </c>
      <c r="G1445" t="str">
        <f>IFERROR(VLOOKUP(B1445,'Scheme Master'!A:G,4,0),"Discontinued")</f>
        <v>HSBC</v>
      </c>
    </row>
    <row r="1446" spans="1:7">
      <c r="A1446" s="250" t="s">
        <v>3467</v>
      </c>
      <c r="B1446" s="252" t="s">
        <v>2964</v>
      </c>
      <c r="C1446" t="s">
        <v>1971</v>
      </c>
      <c r="D1446" t="s">
        <v>3543</v>
      </c>
      <c r="F1446" t="str">
        <f>IFERROR(VLOOKUP(B1446,'Scheme Master'!A:B,2,0),"Discontinued")</f>
        <v>Discontinued</v>
      </c>
      <c r="G1446" t="str">
        <f>IFERROR(VLOOKUP(B1446,'Scheme Master'!A:G,4,0),"Discontinued")</f>
        <v>Discontinued</v>
      </c>
    </row>
    <row r="1447" spans="1:7">
      <c r="A1447" s="250" t="s">
        <v>381</v>
      </c>
      <c r="B1447" s="252" t="s">
        <v>1956</v>
      </c>
      <c r="C1447" t="s">
        <v>1971</v>
      </c>
      <c r="D1447" t="s">
        <v>3543</v>
      </c>
      <c r="F1447" t="str">
        <f>IFERROR(VLOOKUP(B1447,'Scheme Master'!A:B,2,0),"Discontinued")</f>
        <v>Discontinued</v>
      </c>
      <c r="G1447" t="str">
        <f>IFERROR(VLOOKUP(B1447,'Scheme Master'!A:G,4,0),"Discontinued")</f>
        <v>Discontinued</v>
      </c>
    </row>
    <row r="1448" spans="1:7">
      <c r="A1448" s="250" t="s">
        <v>3464</v>
      </c>
      <c r="B1448" s="252" t="s">
        <v>2967</v>
      </c>
      <c r="C1448" t="s">
        <v>1971</v>
      </c>
      <c r="D1448" t="s">
        <v>3543</v>
      </c>
      <c r="F1448" t="str">
        <f>IFERROR(VLOOKUP(B1448,'Scheme Master'!A:B,2,0),"Discontinued")</f>
        <v>Discontinued</v>
      </c>
      <c r="G1448" t="str">
        <f>IFERROR(VLOOKUP(B1448,'Scheme Master'!A:G,4,0),"Discontinued")</f>
        <v>Discontinued</v>
      </c>
    </row>
    <row r="1449" spans="1:7">
      <c r="A1449" s="250" t="s">
        <v>3466</v>
      </c>
      <c r="B1449" s="252" t="s">
        <v>2964</v>
      </c>
      <c r="C1449" t="s">
        <v>1954</v>
      </c>
      <c r="D1449" t="s">
        <v>3543</v>
      </c>
      <c r="F1449" t="str">
        <f>IFERROR(VLOOKUP(B1449,'Scheme Master'!A:B,2,0),"Discontinued")</f>
        <v>Discontinued</v>
      </c>
      <c r="G1449" t="str">
        <f>IFERROR(VLOOKUP(B1449,'Scheme Master'!A:G,4,0),"Discontinued")</f>
        <v>Discontinued</v>
      </c>
    </row>
    <row r="1450" spans="1:7">
      <c r="A1450" s="250" t="s">
        <v>477</v>
      </c>
      <c r="B1450" s="252" t="s">
        <v>1940</v>
      </c>
      <c r="C1450" t="s">
        <v>1954</v>
      </c>
      <c r="D1450" t="s">
        <v>3071</v>
      </c>
      <c r="F1450" t="str">
        <f>IFERROR(VLOOKUP(B1450,'Scheme Master'!A:B,2,0),"Discontinued")</f>
        <v>Debt</v>
      </c>
      <c r="G1450" t="str">
        <f>IFERROR(VLOOKUP(B1450,'Scheme Master'!A:G,4,0),"Discontinued")</f>
        <v>HSBC</v>
      </c>
    </row>
    <row r="1451" spans="1:7">
      <c r="A1451" s="250" t="s">
        <v>483</v>
      </c>
      <c r="B1451" s="252" t="s">
        <v>1940</v>
      </c>
      <c r="C1451" t="s">
        <v>67</v>
      </c>
      <c r="D1451" t="s">
        <v>3076</v>
      </c>
      <c r="F1451" t="str">
        <f>IFERROR(VLOOKUP(B1451,'Scheme Master'!A:B,2,0),"Discontinued")</f>
        <v>Debt</v>
      </c>
      <c r="G1451" t="str">
        <f>IFERROR(VLOOKUP(B1451,'Scheme Master'!A:G,4,0),"Discontinued")</f>
        <v>HSBC</v>
      </c>
    </row>
    <row r="1452" spans="1:7">
      <c r="A1452" s="250" t="s">
        <v>1343</v>
      </c>
      <c r="B1452" s="252" t="s">
        <v>1945</v>
      </c>
      <c r="C1452" t="s">
        <v>58</v>
      </c>
      <c r="D1452" t="s">
        <v>3086</v>
      </c>
      <c r="F1452" t="str">
        <f>IFERROR(VLOOKUP(B1452,'Scheme Master'!A:B,2,0),"Discontinued")</f>
        <v>Debt</v>
      </c>
      <c r="G1452" t="str">
        <f>IFERROR(VLOOKUP(B1452,'Scheme Master'!A:G,4,0),"Discontinued")</f>
        <v>HSBC</v>
      </c>
    </row>
    <row r="1453" spans="1:7">
      <c r="A1453" s="250" t="s">
        <v>1161</v>
      </c>
      <c r="B1453" s="252" t="s">
        <v>1953</v>
      </c>
      <c r="C1453" t="s">
        <v>1954</v>
      </c>
      <c r="D1453" t="s">
        <v>3062</v>
      </c>
      <c r="F1453" t="str">
        <f>IFERROR(VLOOKUP(B1453,'Scheme Master'!A:B,2,0),"Discontinued")</f>
        <v>Debt</v>
      </c>
      <c r="G1453" t="str">
        <f>IFERROR(VLOOKUP(B1453,'Scheme Master'!A:G,4,0),"Discontinued")</f>
        <v>HSBC</v>
      </c>
    </row>
    <row r="1454" spans="1:7">
      <c r="A1454" s="250" t="s">
        <v>1161</v>
      </c>
      <c r="B1454" s="252" t="s">
        <v>1953</v>
      </c>
      <c r="C1454" t="s">
        <v>1954</v>
      </c>
      <c r="D1454" t="s">
        <v>3062</v>
      </c>
      <c r="F1454" t="str">
        <f>IFERROR(VLOOKUP(B1454,'Scheme Master'!A:B,2,0),"Discontinued")</f>
        <v>Debt</v>
      </c>
      <c r="G1454" t="str">
        <f>IFERROR(VLOOKUP(B1454,'Scheme Master'!A:G,4,0),"Discontinued")</f>
        <v>HSBC</v>
      </c>
    </row>
    <row r="1455" spans="1:7">
      <c r="A1455" s="53">
        <v>125</v>
      </c>
      <c r="B1455" s="252" t="s">
        <v>2899</v>
      </c>
      <c r="C1455" s="219" t="s">
        <v>58</v>
      </c>
      <c r="D1455" t="s">
        <v>3100</v>
      </c>
      <c r="F1455" t="str">
        <f>IFERROR(VLOOKUP(B1455,'Scheme Master'!A:B,2,0),"Discontinued")</f>
        <v>Debt</v>
      </c>
      <c r="G1455" t="str">
        <f>IFERROR(VLOOKUP(B1455,'Scheme Master'!A:G,4,0),"Discontinued")</f>
        <v>LT</v>
      </c>
    </row>
    <row r="1456" spans="1:7">
      <c r="A1456" s="53">
        <v>125</v>
      </c>
      <c r="B1456" s="252" t="s">
        <v>2899</v>
      </c>
      <c r="C1456" s="219" t="s">
        <v>58</v>
      </c>
      <c r="D1456" t="s">
        <v>3100</v>
      </c>
      <c r="F1456" t="str">
        <f>IFERROR(VLOOKUP(B1456,'Scheme Master'!A:B,2,0),"Discontinued")</f>
        <v>Debt</v>
      </c>
      <c r="G1456" t="str">
        <f>IFERROR(VLOOKUP(B1456,'Scheme Master'!A:G,4,0),"Discontinued")</f>
        <v>LT</v>
      </c>
    </row>
    <row r="1457" spans="1:7">
      <c r="A1457" s="250" t="s">
        <v>3462</v>
      </c>
      <c r="B1457" s="252" t="s">
        <v>2899</v>
      </c>
      <c r="C1457" t="s">
        <v>1954</v>
      </c>
      <c r="D1457" t="s">
        <v>3096</v>
      </c>
      <c r="F1457" t="str">
        <f>IFERROR(VLOOKUP(B1457,'Scheme Master'!A:B,2,0),"Discontinued")</f>
        <v>Debt</v>
      </c>
      <c r="G1457" t="str">
        <f>IFERROR(VLOOKUP(B1457,'Scheme Master'!A:G,4,0),"Discontinued")</f>
        <v>LT</v>
      </c>
    </row>
    <row r="1458" spans="1:7">
      <c r="A1458" s="250" t="s">
        <v>3467</v>
      </c>
      <c r="B1458" s="252" t="s">
        <v>2964</v>
      </c>
      <c r="C1458" t="s">
        <v>1971</v>
      </c>
      <c r="D1458" t="s">
        <v>3543</v>
      </c>
      <c r="F1458" t="str">
        <f>IFERROR(VLOOKUP(B1458,'Scheme Master'!A:B,2,0),"Discontinued")</f>
        <v>Discontinued</v>
      </c>
      <c r="G1458" t="str">
        <f>IFERROR(VLOOKUP(B1458,'Scheme Master'!A:G,4,0),"Discontinued")</f>
        <v>Discontinued</v>
      </c>
    </row>
    <row r="1459" spans="1:7">
      <c r="A1459" s="250" t="s">
        <v>367</v>
      </c>
      <c r="B1459" s="252" t="s">
        <v>1956</v>
      </c>
      <c r="C1459" t="s">
        <v>1954</v>
      </c>
      <c r="D1459" t="s">
        <v>3543</v>
      </c>
      <c r="F1459" t="str">
        <f>IFERROR(VLOOKUP(B1459,'Scheme Master'!A:B,2,0),"Discontinued")</f>
        <v>Discontinued</v>
      </c>
      <c r="G1459" t="str">
        <f>IFERROR(VLOOKUP(B1459,'Scheme Master'!A:G,4,0),"Discontinued")</f>
        <v>Discontinued</v>
      </c>
    </row>
    <row r="1460" spans="1:7">
      <c r="A1460" s="250" t="s">
        <v>477</v>
      </c>
      <c r="B1460" s="252" t="s">
        <v>1940</v>
      </c>
      <c r="C1460" t="s">
        <v>1954</v>
      </c>
      <c r="D1460" t="s">
        <v>3071</v>
      </c>
      <c r="F1460" t="str">
        <f>IFERROR(VLOOKUP(B1460,'Scheme Master'!A:B,2,0),"Discontinued")</f>
        <v>Debt</v>
      </c>
      <c r="G1460" t="str">
        <f>IFERROR(VLOOKUP(B1460,'Scheme Master'!A:G,4,0),"Discontinued")</f>
        <v>HSBC</v>
      </c>
    </row>
    <row r="1461" spans="1:7">
      <c r="A1461" s="250" t="s">
        <v>483</v>
      </c>
      <c r="B1461" s="252" t="s">
        <v>1940</v>
      </c>
      <c r="C1461" t="s">
        <v>67</v>
      </c>
      <c r="D1461" t="s">
        <v>3076</v>
      </c>
      <c r="F1461" t="str">
        <f>IFERROR(VLOOKUP(B1461,'Scheme Master'!A:B,2,0),"Discontinued")</f>
        <v>Debt</v>
      </c>
      <c r="G1461" t="str">
        <f>IFERROR(VLOOKUP(B1461,'Scheme Master'!A:G,4,0),"Discontinued")</f>
        <v>HSBC</v>
      </c>
    </row>
    <row r="1462" spans="1:7">
      <c r="A1462" s="250" t="s">
        <v>474</v>
      </c>
      <c r="B1462" s="252" t="s">
        <v>1940</v>
      </c>
      <c r="C1462" s="290" t="s">
        <v>1971</v>
      </c>
      <c r="D1462" s="290" t="s">
        <v>3077</v>
      </c>
      <c r="F1462" t="str">
        <f>IFERROR(VLOOKUP(B1462,'Scheme Master'!A:B,2,0),"Discontinued")</f>
        <v>Debt</v>
      </c>
      <c r="G1462" t="str">
        <f>IFERROR(VLOOKUP(B1462,'Scheme Master'!A:G,4,0),"Discontinued")</f>
        <v>HSBC</v>
      </c>
    </row>
    <row r="1463" spans="1:7">
      <c r="A1463" s="250" t="s">
        <v>474</v>
      </c>
      <c r="B1463" s="252" t="s">
        <v>1940</v>
      </c>
      <c r="C1463" s="290" t="s">
        <v>1971</v>
      </c>
      <c r="D1463" s="290" t="s">
        <v>3077</v>
      </c>
      <c r="F1463" t="str">
        <f>IFERROR(VLOOKUP(B1463,'Scheme Master'!A:B,2,0),"Discontinued")</f>
        <v>Debt</v>
      </c>
      <c r="G1463" t="str">
        <f>IFERROR(VLOOKUP(B1463,'Scheme Master'!A:G,4,0),"Discontinued")</f>
        <v>HSBC</v>
      </c>
    </row>
    <row r="1464" spans="1:7">
      <c r="A1464" s="250" t="s">
        <v>474</v>
      </c>
      <c r="B1464" s="252" t="s">
        <v>1940</v>
      </c>
      <c r="C1464" s="290" t="s">
        <v>1971</v>
      </c>
      <c r="D1464" s="290" t="s">
        <v>3077</v>
      </c>
      <c r="F1464" t="str">
        <f>IFERROR(VLOOKUP(B1464,'Scheme Master'!A:B,2,0),"Discontinued")</f>
        <v>Debt</v>
      </c>
      <c r="G1464" t="str">
        <f>IFERROR(VLOOKUP(B1464,'Scheme Master'!A:G,4,0),"Discontinued")</f>
        <v>HSBC</v>
      </c>
    </row>
    <row r="1465" spans="1:7">
      <c r="A1465" s="53">
        <v>125</v>
      </c>
      <c r="B1465" s="252" t="s">
        <v>2899</v>
      </c>
      <c r="C1465" s="219" t="s">
        <v>58</v>
      </c>
      <c r="D1465" t="s">
        <v>3100</v>
      </c>
      <c r="F1465" t="str">
        <f>IFERROR(VLOOKUP(B1465,'Scheme Master'!A:B,2,0),"Discontinued")</f>
        <v>Debt</v>
      </c>
      <c r="G1465" t="str">
        <f>IFERROR(VLOOKUP(B1465,'Scheme Master'!A:G,4,0),"Discontinued")</f>
        <v>LT</v>
      </c>
    </row>
    <row r="1466" spans="1:7">
      <c r="A1466" s="53">
        <v>125</v>
      </c>
      <c r="B1466" s="252" t="s">
        <v>2899</v>
      </c>
      <c r="C1466" s="219" t="s">
        <v>58</v>
      </c>
      <c r="D1466" t="s">
        <v>3100</v>
      </c>
      <c r="F1466" t="str">
        <f>IFERROR(VLOOKUP(B1466,'Scheme Master'!A:B,2,0),"Discontinued")</f>
        <v>Debt</v>
      </c>
      <c r="G1466" t="str">
        <f>IFERROR(VLOOKUP(B1466,'Scheme Master'!A:G,4,0),"Discontinued")</f>
        <v>LT</v>
      </c>
    </row>
    <row r="1467" spans="1:7">
      <c r="A1467" s="250" t="s">
        <v>3464</v>
      </c>
      <c r="B1467" s="252" t="s">
        <v>2967</v>
      </c>
      <c r="C1467" t="s">
        <v>1971</v>
      </c>
      <c r="D1467" t="s">
        <v>3543</v>
      </c>
      <c r="F1467" t="str">
        <f>IFERROR(VLOOKUP(B1467,'Scheme Master'!A:B,2,0),"Discontinued")</f>
        <v>Discontinued</v>
      </c>
      <c r="G1467" t="str">
        <f>IFERROR(VLOOKUP(B1467,'Scheme Master'!A:G,4,0),"Discontinued")</f>
        <v>Discontinued</v>
      </c>
    </row>
    <row r="1468" spans="1:7">
      <c r="A1468" s="250" t="s">
        <v>3468</v>
      </c>
      <c r="B1468" s="252" t="s">
        <v>2891</v>
      </c>
      <c r="C1468" t="s">
        <v>1954</v>
      </c>
      <c r="D1468" t="s">
        <v>3145</v>
      </c>
      <c r="F1468" t="str">
        <f>IFERROR(VLOOKUP(B1468,'Scheme Master'!A:B,2,0),"Discontinued")</f>
        <v>Debt</v>
      </c>
      <c r="G1468" t="str">
        <f>IFERROR(VLOOKUP(B1468,'Scheme Master'!A:G,4,0),"Discontinued")</f>
        <v>LT</v>
      </c>
    </row>
    <row r="1469" spans="1:7">
      <c r="A1469" s="250" t="s">
        <v>3462</v>
      </c>
      <c r="B1469" s="252" t="s">
        <v>2899</v>
      </c>
      <c r="C1469" t="s">
        <v>1954</v>
      </c>
      <c r="D1469" t="s">
        <v>3096</v>
      </c>
      <c r="F1469" t="str">
        <f>IFERROR(VLOOKUP(B1469,'Scheme Master'!A:B,2,0),"Discontinued")</f>
        <v>Debt</v>
      </c>
      <c r="G1469" t="str">
        <f>IFERROR(VLOOKUP(B1469,'Scheme Master'!A:G,4,0),"Discontinued")</f>
        <v>LT</v>
      </c>
    </row>
    <row r="1470" spans="1:7">
      <c r="A1470" s="250" t="s">
        <v>3469</v>
      </c>
      <c r="B1470" s="252" t="s">
        <v>2966</v>
      </c>
      <c r="C1470" t="s">
        <v>1954</v>
      </c>
      <c r="D1470" t="s">
        <v>3543</v>
      </c>
      <c r="F1470" t="str">
        <f>IFERROR(VLOOKUP(B1470,'Scheme Master'!A:B,2,0),"Discontinued")</f>
        <v>Discontinued</v>
      </c>
      <c r="G1470" t="str">
        <f>IFERROR(VLOOKUP(B1470,'Scheme Master'!A:G,4,0),"Discontinued")</f>
        <v>Discontinued</v>
      </c>
    </row>
    <row r="1471" spans="1:7">
      <c r="A1471" s="250" t="s">
        <v>3466</v>
      </c>
      <c r="B1471" s="252" t="s">
        <v>2964</v>
      </c>
      <c r="C1471" t="s">
        <v>1954</v>
      </c>
      <c r="D1471" t="s">
        <v>3543</v>
      </c>
      <c r="F1471" t="str">
        <f>IFERROR(VLOOKUP(B1471,'Scheme Master'!A:B,2,0),"Discontinued")</f>
        <v>Discontinued</v>
      </c>
      <c r="G1471" t="str">
        <f>IFERROR(VLOOKUP(B1471,'Scheme Master'!A:G,4,0),"Discontinued")</f>
        <v>Discontinued</v>
      </c>
    </row>
    <row r="1472" spans="1:7">
      <c r="A1472" s="250" t="s">
        <v>367</v>
      </c>
      <c r="B1472" s="252" t="s">
        <v>1956</v>
      </c>
      <c r="C1472" t="s">
        <v>1954</v>
      </c>
      <c r="D1472" t="s">
        <v>3543</v>
      </c>
      <c r="F1472" t="str">
        <f>IFERROR(VLOOKUP(B1472,'Scheme Master'!A:B,2,0),"Discontinued")</f>
        <v>Discontinued</v>
      </c>
      <c r="G1472" t="str">
        <f>IFERROR(VLOOKUP(B1472,'Scheme Master'!A:G,4,0),"Discontinued")</f>
        <v>Discontinued</v>
      </c>
    </row>
    <row r="1473" spans="1:7">
      <c r="A1473" s="250" t="s">
        <v>477</v>
      </c>
      <c r="B1473" s="252" t="s">
        <v>1940</v>
      </c>
      <c r="C1473" t="s">
        <v>1954</v>
      </c>
      <c r="D1473" t="s">
        <v>3071</v>
      </c>
      <c r="F1473" t="str">
        <f>IFERROR(VLOOKUP(B1473,'Scheme Master'!A:B,2,0),"Discontinued")</f>
        <v>Debt</v>
      </c>
      <c r="G1473" t="str">
        <f>IFERROR(VLOOKUP(B1473,'Scheme Master'!A:G,4,0),"Discontinued")</f>
        <v>HSBC</v>
      </c>
    </row>
    <row r="1474" spans="1:7">
      <c r="A1474" s="250" t="s">
        <v>1343</v>
      </c>
      <c r="B1474" s="252" t="s">
        <v>1945</v>
      </c>
      <c r="C1474" t="s">
        <v>58</v>
      </c>
      <c r="D1474" t="s">
        <v>3086</v>
      </c>
      <c r="F1474" t="str">
        <f>IFERROR(VLOOKUP(B1474,'Scheme Master'!A:B,2,0),"Discontinued")</f>
        <v>Debt</v>
      </c>
      <c r="G1474" t="str">
        <f>IFERROR(VLOOKUP(B1474,'Scheme Master'!A:G,4,0),"Discontinued")</f>
        <v>HSBC</v>
      </c>
    </row>
    <row r="1475" spans="1:7">
      <c r="A1475" s="250" t="s">
        <v>474</v>
      </c>
      <c r="B1475" s="252" t="s">
        <v>1940</v>
      </c>
      <c r="C1475" s="290" t="s">
        <v>1971</v>
      </c>
      <c r="D1475" s="290" t="s">
        <v>3077</v>
      </c>
      <c r="F1475" t="str">
        <f>IFERROR(VLOOKUP(B1475,'Scheme Master'!A:B,2,0),"Discontinued")</f>
        <v>Debt</v>
      </c>
      <c r="G1475" t="str">
        <f>IFERROR(VLOOKUP(B1475,'Scheme Master'!A:G,4,0),"Discontinued")</f>
        <v>HSBC</v>
      </c>
    </row>
    <row r="1476" spans="1:7">
      <c r="A1476" s="250" t="s">
        <v>474</v>
      </c>
      <c r="B1476" s="252" t="s">
        <v>1940</v>
      </c>
      <c r="C1476" s="290" t="s">
        <v>1971</v>
      </c>
      <c r="D1476" s="290" t="s">
        <v>3077</v>
      </c>
      <c r="F1476" t="str">
        <f>IFERROR(VLOOKUP(B1476,'Scheme Master'!A:B,2,0),"Discontinued")</f>
        <v>Debt</v>
      </c>
      <c r="G1476" t="str">
        <f>IFERROR(VLOOKUP(B1476,'Scheme Master'!A:G,4,0),"Discontinued")</f>
        <v>HSBC</v>
      </c>
    </row>
    <row r="1477" spans="1:7">
      <c r="A1477" s="250" t="s">
        <v>474</v>
      </c>
      <c r="B1477" s="252" t="s">
        <v>1940</v>
      </c>
      <c r="C1477" s="290" t="s">
        <v>1971</v>
      </c>
      <c r="D1477" s="290" t="s">
        <v>3077</v>
      </c>
      <c r="F1477" t="str">
        <f>IFERROR(VLOOKUP(B1477,'Scheme Master'!A:B,2,0),"Discontinued")</f>
        <v>Debt</v>
      </c>
      <c r="G1477" t="str">
        <f>IFERROR(VLOOKUP(B1477,'Scheme Master'!A:G,4,0),"Discontinued")</f>
        <v>HSBC</v>
      </c>
    </row>
    <row r="1478" spans="1:7">
      <c r="A1478" s="250" t="s">
        <v>1161</v>
      </c>
      <c r="B1478" s="252" t="s">
        <v>1953</v>
      </c>
      <c r="C1478" t="s">
        <v>1954</v>
      </c>
      <c r="D1478" t="s">
        <v>3062</v>
      </c>
      <c r="F1478" t="str">
        <f>IFERROR(VLOOKUP(B1478,'Scheme Master'!A:B,2,0),"Discontinued")</f>
        <v>Debt</v>
      </c>
      <c r="G1478" t="str">
        <f>IFERROR(VLOOKUP(B1478,'Scheme Master'!A:G,4,0),"Discontinued")</f>
        <v>HSBC</v>
      </c>
    </row>
    <row r="1479" spans="1:7">
      <c r="A1479" s="53">
        <v>125</v>
      </c>
      <c r="B1479" s="252" t="s">
        <v>2899</v>
      </c>
      <c r="C1479" s="219" t="s">
        <v>58</v>
      </c>
      <c r="D1479" t="s">
        <v>3100</v>
      </c>
      <c r="F1479" t="str">
        <f>IFERROR(VLOOKUP(B1479,'Scheme Master'!A:B,2,0),"Discontinued")</f>
        <v>Debt</v>
      </c>
      <c r="G1479" t="str">
        <f>IFERROR(VLOOKUP(B1479,'Scheme Master'!A:G,4,0),"Discontinued")</f>
        <v>LT</v>
      </c>
    </row>
    <row r="1480" spans="1:7">
      <c r="A1480" s="53">
        <v>222</v>
      </c>
      <c r="B1480" s="252" t="s">
        <v>2966</v>
      </c>
      <c r="C1480" t="s">
        <v>67</v>
      </c>
      <c r="D1480" t="s">
        <v>3543</v>
      </c>
      <c r="F1480" t="str">
        <f>IFERROR(VLOOKUP(B1480,'Scheme Master'!A:B,2,0),"Discontinued")</f>
        <v>Discontinued</v>
      </c>
      <c r="G1480" t="str">
        <f>IFERROR(VLOOKUP(B1480,'Scheme Master'!A:G,4,0),"Discontinued")</f>
        <v>Discontinued</v>
      </c>
    </row>
    <row r="1481" spans="1:7">
      <c r="A1481" s="250" t="s">
        <v>3462</v>
      </c>
      <c r="B1481" s="252" t="s">
        <v>2899</v>
      </c>
      <c r="C1481" t="s">
        <v>1954</v>
      </c>
      <c r="D1481" t="s">
        <v>3096</v>
      </c>
      <c r="F1481" t="str">
        <f>IFERROR(VLOOKUP(B1481,'Scheme Master'!A:B,2,0),"Discontinued")</f>
        <v>Debt</v>
      </c>
      <c r="G1481" t="str">
        <f>IFERROR(VLOOKUP(B1481,'Scheme Master'!A:G,4,0),"Discontinued")</f>
        <v>LT</v>
      </c>
    </row>
    <row r="1482" spans="1:7">
      <c r="A1482" s="250" t="s">
        <v>477</v>
      </c>
      <c r="B1482" s="252" t="s">
        <v>1940</v>
      </c>
      <c r="C1482" t="s">
        <v>1954</v>
      </c>
      <c r="D1482" t="s">
        <v>3071</v>
      </c>
      <c r="F1482" t="str">
        <f>IFERROR(VLOOKUP(B1482,'Scheme Master'!A:B,2,0),"Discontinued")</f>
        <v>Debt</v>
      </c>
      <c r="G1482" t="str">
        <f>IFERROR(VLOOKUP(B1482,'Scheme Master'!A:G,4,0),"Discontinued")</f>
        <v>HSBC</v>
      </c>
    </row>
    <row r="1483" spans="1:7">
      <c r="A1483" s="250" t="s">
        <v>483</v>
      </c>
      <c r="B1483" s="252" t="s">
        <v>1940</v>
      </c>
      <c r="C1483" t="s">
        <v>67</v>
      </c>
      <c r="D1483" t="s">
        <v>3076</v>
      </c>
      <c r="F1483" t="str">
        <f>IFERROR(VLOOKUP(B1483,'Scheme Master'!A:B,2,0),"Discontinued")</f>
        <v>Debt</v>
      </c>
      <c r="G1483" t="str">
        <f>IFERROR(VLOOKUP(B1483,'Scheme Master'!A:G,4,0),"Discontinued")</f>
        <v>HSBC</v>
      </c>
    </row>
    <row r="1484" spans="1:7">
      <c r="A1484" s="250" t="s">
        <v>1348</v>
      </c>
      <c r="B1484" s="252" t="s">
        <v>1945</v>
      </c>
      <c r="C1484" t="s">
        <v>1954</v>
      </c>
      <c r="D1484" t="s">
        <v>3082</v>
      </c>
      <c r="F1484" t="str">
        <f>IFERROR(VLOOKUP(B1484,'Scheme Master'!A:B,2,0),"Discontinued")</f>
        <v>Debt</v>
      </c>
      <c r="G1484" t="str">
        <f>IFERROR(VLOOKUP(B1484,'Scheme Master'!A:G,4,0),"Discontinued")</f>
        <v>HSBC</v>
      </c>
    </row>
    <row r="1485" spans="1:7">
      <c r="A1485" s="250" t="s">
        <v>3463</v>
      </c>
      <c r="B1485" s="252" t="s">
        <v>2967</v>
      </c>
      <c r="C1485" t="s">
        <v>1954</v>
      </c>
      <c r="D1485" t="s">
        <v>3543</v>
      </c>
      <c r="F1485" t="str">
        <f>IFERROR(VLOOKUP(B1485,'Scheme Master'!A:B,2,0),"Discontinued")</f>
        <v>Discontinued</v>
      </c>
      <c r="G1485" t="str">
        <f>IFERROR(VLOOKUP(B1485,'Scheme Master'!A:G,4,0),"Discontinued")</f>
        <v>Discontinued</v>
      </c>
    </row>
    <row r="1486" spans="1:7">
      <c r="A1486" s="250" t="s">
        <v>3466</v>
      </c>
      <c r="B1486" s="252" t="s">
        <v>2964</v>
      </c>
      <c r="C1486" t="s">
        <v>1954</v>
      </c>
      <c r="D1486" t="s">
        <v>3543</v>
      </c>
      <c r="F1486" t="str">
        <f>IFERROR(VLOOKUP(B1486,'Scheme Master'!A:B,2,0),"Discontinued")</f>
        <v>Discontinued</v>
      </c>
      <c r="G1486" t="str">
        <f>IFERROR(VLOOKUP(B1486,'Scheme Master'!A:G,4,0),"Discontinued")</f>
        <v>Discontinued</v>
      </c>
    </row>
    <row r="1487" spans="1:7">
      <c r="A1487" s="250" t="s">
        <v>477</v>
      </c>
      <c r="B1487" s="252" t="s">
        <v>1940</v>
      </c>
      <c r="C1487" t="s">
        <v>1954</v>
      </c>
      <c r="D1487" t="s">
        <v>3071</v>
      </c>
      <c r="F1487" t="str">
        <f>IFERROR(VLOOKUP(B1487,'Scheme Master'!A:B,2,0),"Discontinued")</f>
        <v>Debt</v>
      </c>
      <c r="G1487" t="str">
        <f>IFERROR(VLOOKUP(B1487,'Scheme Master'!A:G,4,0),"Discontinued")</f>
        <v>HSBC</v>
      </c>
    </row>
    <row r="1488" spans="1:7">
      <c r="A1488" s="250" t="s">
        <v>1343</v>
      </c>
      <c r="B1488" s="252" t="s">
        <v>1945</v>
      </c>
      <c r="C1488" t="s">
        <v>58</v>
      </c>
      <c r="D1488" t="s">
        <v>3086</v>
      </c>
      <c r="F1488" t="str">
        <f>IFERROR(VLOOKUP(B1488,'Scheme Master'!A:B,2,0),"Discontinued")</f>
        <v>Debt</v>
      </c>
      <c r="G1488" t="str">
        <f>IFERROR(VLOOKUP(B1488,'Scheme Master'!A:G,4,0),"Discontinued")</f>
        <v>HSBC</v>
      </c>
    </row>
    <row r="1489" spans="1:7">
      <c r="A1489" s="250" t="s">
        <v>1343</v>
      </c>
      <c r="B1489" s="252" t="s">
        <v>1945</v>
      </c>
      <c r="C1489" t="s">
        <v>58</v>
      </c>
      <c r="D1489" t="s">
        <v>3086</v>
      </c>
      <c r="F1489" t="str">
        <f>IFERROR(VLOOKUP(B1489,'Scheme Master'!A:B,2,0),"Discontinued")</f>
        <v>Debt</v>
      </c>
      <c r="G1489" t="str">
        <f>IFERROR(VLOOKUP(B1489,'Scheme Master'!A:G,4,0),"Discontinued")</f>
        <v>HSBC</v>
      </c>
    </row>
    <row r="1490" spans="1:7">
      <c r="A1490" s="250" t="s">
        <v>1343</v>
      </c>
      <c r="B1490" s="252" t="s">
        <v>1945</v>
      </c>
      <c r="C1490" t="s">
        <v>58</v>
      </c>
      <c r="D1490" t="s">
        <v>3086</v>
      </c>
      <c r="F1490" t="str">
        <f>IFERROR(VLOOKUP(B1490,'Scheme Master'!A:B,2,0),"Discontinued")</f>
        <v>Debt</v>
      </c>
      <c r="G1490" t="str">
        <f>IFERROR(VLOOKUP(B1490,'Scheme Master'!A:G,4,0),"Discontinued")</f>
        <v>HSBC</v>
      </c>
    </row>
    <row r="1491" spans="1:7">
      <c r="A1491" s="250" t="s">
        <v>474</v>
      </c>
      <c r="B1491" s="252" t="s">
        <v>1940</v>
      </c>
      <c r="C1491" s="290" t="s">
        <v>1971</v>
      </c>
      <c r="D1491" s="290" t="s">
        <v>3077</v>
      </c>
      <c r="F1491" t="str">
        <f>IFERROR(VLOOKUP(B1491,'Scheme Master'!A:B,2,0),"Discontinued")</f>
        <v>Debt</v>
      </c>
      <c r="G1491" t="str">
        <f>IFERROR(VLOOKUP(B1491,'Scheme Master'!A:G,4,0),"Discontinued")</f>
        <v>HSBC</v>
      </c>
    </row>
    <row r="1492" spans="1:7">
      <c r="A1492" s="250" t="s">
        <v>3465</v>
      </c>
      <c r="B1492" s="252" t="s">
        <v>2891</v>
      </c>
      <c r="C1492" s="219" t="s">
        <v>58</v>
      </c>
      <c r="D1492" t="s">
        <v>3149</v>
      </c>
      <c r="F1492" t="str">
        <f>IFERROR(VLOOKUP(B1492,'Scheme Master'!A:B,2,0),"Discontinued")</f>
        <v>Debt</v>
      </c>
      <c r="G1492" t="str">
        <f>IFERROR(VLOOKUP(B1492,'Scheme Master'!A:G,4,0),"Discontinued")</f>
        <v>LT</v>
      </c>
    </row>
    <row r="1493" spans="1:7">
      <c r="A1493" s="53">
        <v>125</v>
      </c>
      <c r="B1493" s="252" t="s">
        <v>2899</v>
      </c>
      <c r="C1493" s="219" t="s">
        <v>58</v>
      </c>
      <c r="D1493" t="s">
        <v>3100</v>
      </c>
      <c r="F1493" t="str">
        <f>IFERROR(VLOOKUP(B1493,'Scheme Master'!A:B,2,0),"Discontinued")</f>
        <v>Debt</v>
      </c>
      <c r="G1493" t="str">
        <f>IFERROR(VLOOKUP(B1493,'Scheme Master'!A:G,4,0),"Discontinued")</f>
        <v>LT</v>
      </c>
    </row>
    <row r="1494" spans="1:7">
      <c r="A1494" s="53">
        <v>125</v>
      </c>
      <c r="B1494" s="252" t="s">
        <v>2899</v>
      </c>
      <c r="C1494" s="219" t="s">
        <v>58</v>
      </c>
      <c r="D1494" t="s">
        <v>3100</v>
      </c>
      <c r="F1494" t="str">
        <f>IFERROR(VLOOKUP(B1494,'Scheme Master'!A:B,2,0),"Discontinued")</f>
        <v>Debt</v>
      </c>
      <c r="G1494" t="str">
        <f>IFERROR(VLOOKUP(B1494,'Scheme Master'!A:G,4,0),"Discontinued")</f>
        <v>LT</v>
      </c>
    </row>
    <row r="1495" spans="1:7">
      <c r="A1495" s="250" t="s">
        <v>3462</v>
      </c>
      <c r="B1495" s="252" t="s">
        <v>2899</v>
      </c>
      <c r="C1495" t="s">
        <v>1954</v>
      </c>
      <c r="D1495" t="s">
        <v>3096</v>
      </c>
      <c r="F1495" t="str">
        <f>IFERROR(VLOOKUP(B1495,'Scheme Master'!A:B,2,0),"Discontinued")</f>
        <v>Debt</v>
      </c>
      <c r="G1495" t="str">
        <f>IFERROR(VLOOKUP(B1495,'Scheme Master'!A:G,4,0),"Discontinued")</f>
        <v>LT</v>
      </c>
    </row>
    <row r="1496" spans="1:7">
      <c r="A1496" s="250" t="s">
        <v>477</v>
      </c>
      <c r="B1496" s="252" t="s">
        <v>1940</v>
      </c>
      <c r="C1496" t="s">
        <v>1954</v>
      </c>
      <c r="D1496" t="s">
        <v>3071</v>
      </c>
      <c r="F1496" t="str">
        <f>IFERROR(VLOOKUP(B1496,'Scheme Master'!A:B,2,0),"Discontinued")</f>
        <v>Debt</v>
      </c>
      <c r="G1496" t="str">
        <f>IFERROR(VLOOKUP(B1496,'Scheme Master'!A:G,4,0),"Discontinued")</f>
        <v>HSBC</v>
      </c>
    </row>
    <row r="1497" spans="1:7">
      <c r="A1497" s="250" t="s">
        <v>1157</v>
      </c>
      <c r="B1497" s="252" t="s">
        <v>1953</v>
      </c>
      <c r="C1497" t="s">
        <v>58</v>
      </c>
      <c r="D1497" t="s">
        <v>3066</v>
      </c>
      <c r="F1497" t="str">
        <f>IFERROR(VLOOKUP(B1497,'Scheme Master'!A:B,2,0),"Discontinued")</f>
        <v>Debt</v>
      </c>
      <c r="G1497" t="str">
        <f>IFERROR(VLOOKUP(B1497,'Scheme Master'!A:G,4,0),"Discontinued")</f>
        <v>HSBC</v>
      </c>
    </row>
    <row r="1498" spans="1:7">
      <c r="A1498" s="250" t="s">
        <v>1161</v>
      </c>
      <c r="B1498" s="252" t="s">
        <v>1953</v>
      </c>
      <c r="C1498" t="s">
        <v>1954</v>
      </c>
      <c r="D1498" t="s">
        <v>3062</v>
      </c>
      <c r="F1498" t="str">
        <f>IFERROR(VLOOKUP(B1498,'Scheme Master'!A:B,2,0),"Discontinued")</f>
        <v>Debt</v>
      </c>
      <c r="G1498" t="str">
        <f>IFERROR(VLOOKUP(B1498,'Scheme Master'!A:G,4,0),"Discontinued")</f>
        <v>HSBC</v>
      </c>
    </row>
    <row r="1499" spans="1:7">
      <c r="A1499" s="53">
        <v>125</v>
      </c>
      <c r="B1499" s="252" t="s">
        <v>2899</v>
      </c>
      <c r="C1499" s="219" t="s">
        <v>58</v>
      </c>
      <c r="D1499" t="s">
        <v>3100</v>
      </c>
      <c r="F1499" t="str">
        <f>IFERROR(VLOOKUP(B1499,'Scheme Master'!A:B,2,0),"Discontinued")</f>
        <v>Debt</v>
      </c>
      <c r="G1499" t="str">
        <f>IFERROR(VLOOKUP(B1499,'Scheme Master'!A:G,4,0),"Discontinued")</f>
        <v>LT</v>
      </c>
    </row>
    <row r="1500" spans="1:7">
      <c r="A1500" s="250" t="s">
        <v>3469</v>
      </c>
      <c r="B1500" s="252" t="s">
        <v>2966</v>
      </c>
      <c r="C1500" t="s">
        <v>1954</v>
      </c>
      <c r="D1500" t="s">
        <v>3543</v>
      </c>
      <c r="F1500" t="str">
        <f>IFERROR(VLOOKUP(B1500,'Scheme Master'!A:B,2,0),"Discontinued")</f>
        <v>Discontinued</v>
      </c>
      <c r="G1500" t="str">
        <f>IFERROR(VLOOKUP(B1500,'Scheme Master'!A:G,4,0),"Discontinued")</f>
        <v>Discontinued</v>
      </c>
    </row>
    <row r="1501" spans="1:7">
      <c r="A1501" s="250" t="s">
        <v>477</v>
      </c>
      <c r="B1501" s="252" t="s">
        <v>1940</v>
      </c>
      <c r="C1501" t="s">
        <v>1954</v>
      </c>
      <c r="D1501" t="s">
        <v>3071</v>
      </c>
      <c r="F1501" t="str">
        <f>IFERROR(VLOOKUP(B1501,'Scheme Master'!A:B,2,0),"Discontinued")</f>
        <v>Debt</v>
      </c>
      <c r="G1501" t="str">
        <f>IFERROR(VLOOKUP(B1501,'Scheme Master'!A:G,4,0),"Discontinued")</f>
        <v>HSBC</v>
      </c>
    </row>
    <row r="1502" spans="1:7">
      <c r="A1502" s="250" t="s">
        <v>477</v>
      </c>
      <c r="B1502" s="252" t="s">
        <v>1940</v>
      </c>
      <c r="C1502" t="s">
        <v>1954</v>
      </c>
      <c r="D1502" t="s">
        <v>3071</v>
      </c>
      <c r="F1502" t="str">
        <f>IFERROR(VLOOKUP(B1502,'Scheme Master'!A:B,2,0),"Discontinued")</f>
        <v>Debt</v>
      </c>
      <c r="G1502" t="str">
        <f>IFERROR(VLOOKUP(B1502,'Scheme Master'!A:G,4,0),"Discontinued")</f>
        <v>HSBC</v>
      </c>
    </row>
    <row r="1503" spans="1:7">
      <c r="A1503" s="250" t="s">
        <v>1157</v>
      </c>
      <c r="B1503" s="252" t="s">
        <v>1953</v>
      </c>
      <c r="C1503" t="s">
        <v>58</v>
      </c>
      <c r="D1503" t="s">
        <v>3066</v>
      </c>
      <c r="F1503" t="str">
        <f>IFERROR(VLOOKUP(B1503,'Scheme Master'!A:B,2,0),"Discontinued")</f>
        <v>Debt</v>
      </c>
      <c r="G1503" t="str">
        <f>IFERROR(VLOOKUP(B1503,'Scheme Master'!A:G,4,0),"Discontinued")</f>
        <v>HSBC</v>
      </c>
    </row>
    <row r="1504" spans="1:7">
      <c r="A1504" s="53">
        <v>125</v>
      </c>
      <c r="B1504" s="252" t="s">
        <v>2899</v>
      </c>
      <c r="C1504" s="219" t="s">
        <v>58</v>
      </c>
      <c r="D1504" t="s">
        <v>3100</v>
      </c>
      <c r="F1504" t="str">
        <f>IFERROR(VLOOKUP(B1504,'Scheme Master'!A:B,2,0),"Discontinued")</f>
        <v>Debt</v>
      </c>
      <c r="G1504" t="str">
        <f>IFERROR(VLOOKUP(B1504,'Scheme Master'!A:G,4,0),"Discontinued")</f>
        <v>LT</v>
      </c>
    </row>
    <row r="1505" spans="1:7">
      <c r="A1505" s="250" t="s">
        <v>3466</v>
      </c>
      <c r="B1505" s="252" t="s">
        <v>2964</v>
      </c>
      <c r="C1505" t="s">
        <v>1954</v>
      </c>
      <c r="D1505" t="s">
        <v>3543</v>
      </c>
      <c r="F1505" t="str">
        <f>IFERROR(VLOOKUP(B1505,'Scheme Master'!A:B,2,0),"Discontinued")</f>
        <v>Discontinued</v>
      </c>
      <c r="G1505" t="str">
        <f>IFERROR(VLOOKUP(B1505,'Scheme Master'!A:G,4,0),"Discontinued")</f>
        <v>Discontinued</v>
      </c>
    </row>
    <row r="1506" spans="1:7">
      <c r="A1506" s="250" t="s">
        <v>381</v>
      </c>
      <c r="B1506" s="252" t="s">
        <v>1956</v>
      </c>
      <c r="C1506" t="s">
        <v>1971</v>
      </c>
      <c r="D1506" t="s">
        <v>3543</v>
      </c>
      <c r="F1506" t="str">
        <f>IFERROR(VLOOKUP(B1506,'Scheme Master'!A:B,2,0),"Discontinued")</f>
        <v>Discontinued</v>
      </c>
      <c r="G1506" t="str">
        <f>IFERROR(VLOOKUP(B1506,'Scheme Master'!A:G,4,0),"Discontinued")</f>
        <v>Discontinued</v>
      </c>
    </row>
    <row r="1507" spans="1:7">
      <c r="A1507" s="250" t="s">
        <v>362</v>
      </c>
      <c r="B1507" s="252" t="s">
        <v>1956</v>
      </c>
      <c r="C1507" t="s">
        <v>58</v>
      </c>
      <c r="D1507" t="s">
        <v>3543</v>
      </c>
      <c r="F1507" t="str">
        <f>IFERROR(VLOOKUP(B1507,'Scheme Master'!A:B,2,0),"Discontinued")</f>
        <v>Discontinued</v>
      </c>
      <c r="G1507" t="str">
        <f>IFERROR(VLOOKUP(B1507,'Scheme Master'!A:G,4,0),"Discontinued")</f>
        <v>Discontinued</v>
      </c>
    </row>
    <row r="1508" spans="1:7">
      <c r="A1508" s="250" t="s">
        <v>1343</v>
      </c>
      <c r="B1508" s="252" t="s">
        <v>1945</v>
      </c>
      <c r="C1508" t="s">
        <v>58</v>
      </c>
      <c r="D1508" t="s">
        <v>3086</v>
      </c>
      <c r="F1508" t="str">
        <f>IFERROR(VLOOKUP(B1508,'Scheme Master'!A:B,2,0),"Discontinued")</f>
        <v>Debt</v>
      </c>
      <c r="G1508" t="str">
        <f>IFERROR(VLOOKUP(B1508,'Scheme Master'!A:G,4,0),"Discontinued")</f>
        <v>HSBC</v>
      </c>
    </row>
    <row r="1509" spans="1:7">
      <c r="A1509" s="250" t="s">
        <v>474</v>
      </c>
      <c r="B1509" s="252" t="s">
        <v>1940</v>
      </c>
      <c r="C1509" s="290" t="s">
        <v>1971</v>
      </c>
      <c r="D1509" s="290" t="s">
        <v>3077</v>
      </c>
      <c r="F1509" t="str">
        <f>IFERROR(VLOOKUP(B1509,'Scheme Master'!A:B,2,0),"Discontinued")</f>
        <v>Debt</v>
      </c>
      <c r="G1509" t="str">
        <f>IFERROR(VLOOKUP(B1509,'Scheme Master'!A:G,4,0),"Discontinued")</f>
        <v>HSBC</v>
      </c>
    </row>
    <row r="1510" spans="1:7">
      <c r="A1510" s="250" t="s">
        <v>1157</v>
      </c>
      <c r="B1510" s="252" t="s">
        <v>1953</v>
      </c>
      <c r="C1510" t="s">
        <v>58</v>
      </c>
      <c r="D1510" t="s">
        <v>3066</v>
      </c>
      <c r="F1510" t="str">
        <f>IFERROR(VLOOKUP(B1510,'Scheme Master'!A:B,2,0),"Discontinued")</f>
        <v>Debt</v>
      </c>
      <c r="G1510" t="str">
        <f>IFERROR(VLOOKUP(B1510,'Scheme Master'!A:G,4,0),"Discontinued")</f>
        <v>HSBC</v>
      </c>
    </row>
    <row r="1511" spans="1:7">
      <c r="A1511" s="250" t="s">
        <v>1161</v>
      </c>
      <c r="B1511" s="252" t="s">
        <v>1953</v>
      </c>
      <c r="C1511" t="s">
        <v>1954</v>
      </c>
      <c r="D1511" t="s">
        <v>3062</v>
      </c>
      <c r="F1511" t="str">
        <f>IFERROR(VLOOKUP(B1511,'Scheme Master'!A:B,2,0),"Discontinued")</f>
        <v>Debt</v>
      </c>
      <c r="G1511" t="str">
        <f>IFERROR(VLOOKUP(B1511,'Scheme Master'!A:G,4,0),"Discontinued")</f>
        <v>HSBC</v>
      </c>
    </row>
    <row r="1512" spans="1:7">
      <c r="A1512" s="53">
        <v>222</v>
      </c>
      <c r="B1512" s="252" t="s">
        <v>2966</v>
      </c>
      <c r="C1512" t="s">
        <v>67</v>
      </c>
      <c r="D1512" t="s">
        <v>3543</v>
      </c>
      <c r="F1512" t="str">
        <f>IFERROR(VLOOKUP(B1512,'Scheme Master'!A:B,2,0),"Discontinued")</f>
        <v>Discontinued</v>
      </c>
      <c r="G1512" t="str">
        <f>IFERROR(VLOOKUP(B1512,'Scheme Master'!A:G,4,0),"Discontinued")</f>
        <v>Discontinued</v>
      </c>
    </row>
    <row r="1513" spans="1:7">
      <c r="A1513" s="250" t="s">
        <v>3464</v>
      </c>
      <c r="B1513" s="252" t="s">
        <v>2967</v>
      </c>
      <c r="C1513" t="s">
        <v>1971</v>
      </c>
      <c r="D1513" t="s">
        <v>3543</v>
      </c>
      <c r="F1513" t="str">
        <f>IFERROR(VLOOKUP(B1513,'Scheme Master'!A:B,2,0),"Discontinued")</f>
        <v>Discontinued</v>
      </c>
      <c r="G1513" t="str">
        <f>IFERROR(VLOOKUP(B1513,'Scheme Master'!A:G,4,0),"Discontinued")</f>
        <v>Discontinued</v>
      </c>
    </row>
    <row r="1514" spans="1:7">
      <c r="A1514" s="250" t="s">
        <v>477</v>
      </c>
      <c r="B1514" s="252" t="s">
        <v>1940</v>
      </c>
      <c r="C1514" t="s">
        <v>1954</v>
      </c>
      <c r="D1514" t="s">
        <v>3071</v>
      </c>
      <c r="F1514" t="str">
        <f>IFERROR(VLOOKUP(B1514,'Scheme Master'!A:B,2,0),"Discontinued")</f>
        <v>Debt</v>
      </c>
      <c r="G1514" t="str">
        <f>IFERROR(VLOOKUP(B1514,'Scheme Master'!A:G,4,0),"Discontinued")</f>
        <v>HSBC</v>
      </c>
    </row>
    <row r="1515" spans="1:7">
      <c r="A1515" s="250" t="s">
        <v>477</v>
      </c>
      <c r="B1515" s="252" t="s">
        <v>1940</v>
      </c>
      <c r="C1515" t="s">
        <v>1954</v>
      </c>
      <c r="D1515" t="s">
        <v>3071</v>
      </c>
      <c r="F1515" t="str">
        <f>IFERROR(VLOOKUP(B1515,'Scheme Master'!A:B,2,0),"Discontinued")</f>
        <v>Debt</v>
      </c>
      <c r="G1515" t="str">
        <f>IFERROR(VLOOKUP(B1515,'Scheme Master'!A:G,4,0),"Discontinued")</f>
        <v>HSBC</v>
      </c>
    </row>
    <row r="1516" spans="1:7">
      <c r="A1516" s="250" t="s">
        <v>474</v>
      </c>
      <c r="B1516" s="252" t="s">
        <v>1940</v>
      </c>
      <c r="C1516" s="290" t="s">
        <v>1971</v>
      </c>
      <c r="D1516" s="290" t="s">
        <v>3077</v>
      </c>
      <c r="F1516" t="str">
        <f>IFERROR(VLOOKUP(B1516,'Scheme Master'!A:B,2,0),"Discontinued")</f>
        <v>Debt</v>
      </c>
      <c r="G1516" t="str">
        <f>IFERROR(VLOOKUP(B1516,'Scheme Master'!A:G,4,0),"Discontinued")</f>
        <v>HSBC</v>
      </c>
    </row>
    <row r="1517" spans="1:7">
      <c r="A1517" s="250" t="s">
        <v>474</v>
      </c>
      <c r="B1517" s="252" t="s">
        <v>1940</v>
      </c>
      <c r="C1517" s="290" t="s">
        <v>1971</v>
      </c>
      <c r="D1517" s="290" t="s">
        <v>3077</v>
      </c>
      <c r="F1517" t="str">
        <f>IFERROR(VLOOKUP(B1517,'Scheme Master'!A:B,2,0),"Discontinued")</f>
        <v>Debt</v>
      </c>
      <c r="G1517" t="str">
        <f>IFERROR(VLOOKUP(B1517,'Scheme Master'!A:G,4,0),"Discontinued")</f>
        <v>HSBC</v>
      </c>
    </row>
    <row r="1518" spans="1:7">
      <c r="A1518" s="250" t="s">
        <v>1157</v>
      </c>
      <c r="B1518" s="252" t="s">
        <v>1953</v>
      </c>
      <c r="C1518" t="s">
        <v>58</v>
      </c>
      <c r="D1518" t="s">
        <v>3066</v>
      </c>
      <c r="F1518" t="str">
        <f>IFERROR(VLOOKUP(B1518,'Scheme Master'!A:B,2,0),"Discontinued")</f>
        <v>Debt</v>
      </c>
      <c r="G1518" t="str">
        <f>IFERROR(VLOOKUP(B1518,'Scheme Master'!A:G,4,0),"Discontinued")</f>
        <v>HSBC</v>
      </c>
    </row>
    <row r="1519" spans="1:7">
      <c r="A1519" s="250" t="s">
        <v>1157</v>
      </c>
      <c r="B1519" s="252" t="s">
        <v>1953</v>
      </c>
      <c r="C1519" t="s">
        <v>58</v>
      </c>
      <c r="D1519" t="s">
        <v>3066</v>
      </c>
      <c r="F1519" t="str">
        <f>IFERROR(VLOOKUP(B1519,'Scheme Master'!A:B,2,0),"Discontinued")</f>
        <v>Debt</v>
      </c>
      <c r="G1519" t="str">
        <f>IFERROR(VLOOKUP(B1519,'Scheme Master'!A:G,4,0),"Discontinued")</f>
        <v>HSBC</v>
      </c>
    </row>
    <row r="1520" spans="1:7">
      <c r="A1520" s="250" t="s">
        <v>1161</v>
      </c>
      <c r="B1520" s="252" t="s">
        <v>1953</v>
      </c>
      <c r="C1520" t="s">
        <v>1954</v>
      </c>
      <c r="D1520" t="s">
        <v>3062</v>
      </c>
      <c r="F1520" t="str">
        <f>IFERROR(VLOOKUP(B1520,'Scheme Master'!A:B,2,0),"Discontinued")</f>
        <v>Debt</v>
      </c>
      <c r="G1520" t="str">
        <f>IFERROR(VLOOKUP(B1520,'Scheme Master'!A:G,4,0),"Discontinued")</f>
        <v>HSBC</v>
      </c>
    </row>
    <row r="1521" spans="1:7">
      <c r="A1521" s="53">
        <v>125</v>
      </c>
      <c r="B1521" s="252" t="s">
        <v>2899</v>
      </c>
      <c r="C1521" s="219" t="s">
        <v>58</v>
      </c>
      <c r="D1521" t="s">
        <v>3100</v>
      </c>
      <c r="F1521" t="str">
        <f>IFERROR(VLOOKUP(B1521,'Scheme Master'!A:B,2,0),"Discontinued")</f>
        <v>Debt</v>
      </c>
      <c r="G1521" t="str">
        <f>IFERROR(VLOOKUP(B1521,'Scheme Master'!A:G,4,0),"Discontinued")</f>
        <v>LT</v>
      </c>
    </row>
    <row r="1522" spans="1:7">
      <c r="A1522" s="250" t="s">
        <v>3467</v>
      </c>
      <c r="B1522" s="252" t="s">
        <v>2964</v>
      </c>
      <c r="C1522" t="s">
        <v>1971</v>
      </c>
      <c r="D1522" t="s">
        <v>3543</v>
      </c>
      <c r="F1522" t="str">
        <f>IFERROR(VLOOKUP(B1522,'Scheme Master'!A:B,2,0),"Discontinued")</f>
        <v>Discontinued</v>
      </c>
      <c r="G1522" t="str">
        <f>IFERROR(VLOOKUP(B1522,'Scheme Master'!A:G,4,0),"Discontinued")</f>
        <v>Discontinued</v>
      </c>
    </row>
    <row r="1523" spans="1:7">
      <c r="A1523" s="250" t="s">
        <v>1348</v>
      </c>
      <c r="B1523" s="252" t="s">
        <v>1945</v>
      </c>
      <c r="C1523" t="s">
        <v>1954</v>
      </c>
      <c r="D1523" t="s">
        <v>3082</v>
      </c>
      <c r="F1523" t="str">
        <f>IFERROR(VLOOKUP(B1523,'Scheme Master'!A:B,2,0),"Discontinued")</f>
        <v>Debt</v>
      </c>
      <c r="G1523" t="str">
        <f>IFERROR(VLOOKUP(B1523,'Scheme Master'!A:G,4,0),"Discontinued")</f>
        <v>HSBC</v>
      </c>
    </row>
    <row r="1524" spans="1:7">
      <c r="A1524" s="250" t="s">
        <v>1348</v>
      </c>
      <c r="B1524" s="252" t="s">
        <v>1945</v>
      </c>
      <c r="C1524" t="s">
        <v>1954</v>
      </c>
      <c r="D1524" t="s">
        <v>3082</v>
      </c>
      <c r="F1524" t="str">
        <f>IFERROR(VLOOKUP(B1524,'Scheme Master'!A:B,2,0),"Discontinued")</f>
        <v>Debt</v>
      </c>
      <c r="G1524" t="str">
        <f>IFERROR(VLOOKUP(B1524,'Scheme Master'!A:G,4,0),"Discontinued")</f>
        <v>HSBC</v>
      </c>
    </row>
    <row r="1525" spans="1:7">
      <c r="A1525" s="250" t="s">
        <v>1343</v>
      </c>
      <c r="B1525" s="252" t="s">
        <v>1945</v>
      </c>
      <c r="C1525" t="s">
        <v>58</v>
      </c>
      <c r="D1525" t="s">
        <v>3086</v>
      </c>
      <c r="F1525" t="str">
        <f>IFERROR(VLOOKUP(B1525,'Scheme Master'!A:B,2,0),"Discontinued")</f>
        <v>Debt</v>
      </c>
      <c r="G1525" t="str">
        <f>IFERROR(VLOOKUP(B1525,'Scheme Master'!A:G,4,0),"Discontinued")</f>
        <v>HSBC</v>
      </c>
    </row>
    <row r="1526" spans="1:7">
      <c r="A1526" s="250" t="s">
        <v>1157</v>
      </c>
      <c r="B1526" s="252" t="s">
        <v>1953</v>
      </c>
      <c r="C1526" t="s">
        <v>58</v>
      </c>
      <c r="D1526" t="s">
        <v>3066</v>
      </c>
      <c r="F1526" t="str">
        <f>IFERROR(VLOOKUP(B1526,'Scheme Master'!A:B,2,0),"Discontinued")</f>
        <v>Debt</v>
      </c>
      <c r="G1526" t="str">
        <f>IFERROR(VLOOKUP(B1526,'Scheme Master'!A:G,4,0),"Discontinued")</f>
        <v>HSBC</v>
      </c>
    </row>
    <row r="1527" spans="1:7">
      <c r="A1527" s="250" t="s">
        <v>1161</v>
      </c>
      <c r="B1527" s="252" t="s">
        <v>1953</v>
      </c>
      <c r="C1527" t="s">
        <v>1954</v>
      </c>
      <c r="D1527" t="s">
        <v>3062</v>
      </c>
      <c r="F1527" t="str">
        <f>IFERROR(VLOOKUP(B1527,'Scheme Master'!A:B,2,0),"Discontinued")</f>
        <v>Debt</v>
      </c>
      <c r="G1527" t="str">
        <f>IFERROR(VLOOKUP(B1527,'Scheme Master'!A:G,4,0),"Discontinued")</f>
        <v>HSBC</v>
      </c>
    </row>
    <row r="1528" spans="1:7">
      <c r="A1528" s="250" t="s">
        <v>3462</v>
      </c>
      <c r="B1528" s="252" t="s">
        <v>2899</v>
      </c>
      <c r="C1528" t="s">
        <v>1954</v>
      </c>
      <c r="D1528" t="s">
        <v>3096</v>
      </c>
      <c r="F1528" t="str">
        <f>IFERROR(VLOOKUP(B1528,'Scheme Master'!A:B,2,0),"Discontinued")</f>
        <v>Debt</v>
      </c>
      <c r="G1528" t="str">
        <f>IFERROR(VLOOKUP(B1528,'Scheme Master'!A:G,4,0),"Discontinued")</f>
        <v>LT</v>
      </c>
    </row>
    <row r="1529" spans="1:7">
      <c r="A1529" s="250" t="s">
        <v>3462</v>
      </c>
      <c r="B1529" s="252" t="s">
        <v>2899</v>
      </c>
      <c r="C1529" t="s">
        <v>1954</v>
      </c>
      <c r="D1529" t="s">
        <v>3096</v>
      </c>
      <c r="F1529" t="str">
        <f>IFERROR(VLOOKUP(B1529,'Scheme Master'!A:B,2,0),"Discontinued")</f>
        <v>Debt</v>
      </c>
      <c r="G1529" t="str">
        <f>IFERROR(VLOOKUP(B1529,'Scheme Master'!A:G,4,0),"Discontinued")</f>
        <v>LT</v>
      </c>
    </row>
    <row r="1530" spans="1:7">
      <c r="A1530" s="250" t="s">
        <v>477</v>
      </c>
      <c r="B1530" s="252" t="s">
        <v>1940</v>
      </c>
      <c r="C1530" t="s">
        <v>1954</v>
      </c>
      <c r="D1530" t="s">
        <v>3071</v>
      </c>
      <c r="F1530" t="str">
        <f>IFERROR(VLOOKUP(B1530,'Scheme Master'!A:B,2,0),"Discontinued")</f>
        <v>Debt</v>
      </c>
      <c r="G1530" t="str">
        <f>IFERROR(VLOOKUP(B1530,'Scheme Master'!A:G,4,0),"Discontinued")</f>
        <v>HSBC</v>
      </c>
    </row>
    <row r="1531" spans="1:7">
      <c r="A1531" s="250" t="s">
        <v>474</v>
      </c>
      <c r="B1531" s="252" t="s">
        <v>1940</v>
      </c>
      <c r="C1531" s="290" t="s">
        <v>1971</v>
      </c>
      <c r="D1531" s="290" t="s">
        <v>3077</v>
      </c>
      <c r="F1531" t="str">
        <f>IFERROR(VLOOKUP(B1531,'Scheme Master'!A:B,2,0),"Discontinued")</f>
        <v>Debt</v>
      </c>
      <c r="G1531" t="str">
        <f>IFERROR(VLOOKUP(B1531,'Scheme Master'!A:G,4,0),"Discontinued")</f>
        <v>HSBC</v>
      </c>
    </row>
    <row r="1532" spans="1:7">
      <c r="A1532" s="250" t="s">
        <v>1157</v>
      </c>
      <c r="B1532" s="252" t="s">
        <v>1953</v>
      </c>
      <c r="C1532" t="s">
        <v>58</v>
      </c>
      <c r="D1532" t="s">
        <v>3066</v>
      </c>
      <c r="F1532" t="str">
        <f>IFERROR(VLOOKUP(B1532,'Scheme Master'!A:B,2,0),"Discontinued")</f>
        <v>Debt</v>
      </c>
      <c r="G1532" t="str">
        <f>IFERROR(VLOOKUP(B1532,'Scheme Master'!A:G,4,0),"Discontinued")</f>
        <v>HSBC</v>
      </c>
    </row>
    <row r="1533" spans="1:7">
      <c r="A1533" s="250" t="s">
        <v>1161</v>
      </c>
      <c r="B1533" s="252" t="s">
        <v>1953</v>
      </c>
      <c r="C1533" t="s">
        <v>1954</v>
      </c>
      <c r="D1533" t="s">
        <v>3062</v>
      </c>
      <c r="F1533" t="str">
        <f>IFERROR(VLOOKUP(B1533,'Scheme Master'!A:B,2,0),"Discontinued")</f>
        <v>Debt</v>
      </c>
      <c r="G1533" t="str">
        <f>IFERROR(VLOOKUP(B1533,'Scheme Master'!A:G,4,0),"Discontinued")</f>
        <v>HSBC</v>
      </c>
    </row>
    <row r="1534" spans="1:7">
      <c r="A1534" s="250" t="s">
        <v>1161</v>
      </c>
      <c r="B1534" s="252" t="s">
        <v>1953</v>
      </c>
      <c r="C1534" t="s">
        <v>1954</v>
      </c>
      <c r="D1534" t="s">
        <v>3062</v>
      </c>
      <c r="F1534" t="str">
        <f>IFERROR(VLOOKUP(B1534,'Scheme Master'!A:B,2,0),"Discontinued")</f>
        <v>Debt</v>
      </c>
      <c r="G1534" t="str">
        <f>IFERROR(VLOOKUP(B1534,'Scheme Master'!A:G,4,0),"Discontinued")</f>
        <v>HSBC</v>
      </c>
    </row>
    <row r="1535" spans="1:7">
      <c r="A1535" s="53">
        <v>125</v>
      </c>
      <c r="B1535" s="252" t="s">
        <v>2899</v>
      </c>
      <c r="C1535" s="219" t="s">
        <v>58</v>
      </c>
      <c r="D1535" t="s">
        <v>3100</v>
      </c>
      <c r="F1535" t="str">
        <f>IFERROR(VLOOKUP(B1535,'Scheme Master'!A:B,2,0),"Discontinued")</f>
        <v>Debt</v>
      </c>
      <c r="G1535" t="str">
        <f>IFERROR(VLOOKUP(B1535,'Scheme Master'!A:G,4,0),"Discontinued")</f>
        <v>LT</v>
      </c>
    </row>
    <row r="1536" spans="1:7">
      <c r="A1536" s="250" t="s">
        <v>477</v>
      </c>
      <c r="B1536" s="252" t="s">
        <v>1940</v>
      </c>
      <c r="C1536" t="s">
        <v>1954</v>
      </c>
      <c r="D1536" t="s">
        <v>3071</v>
      </c>
      <c r="F1536" t="str">
        <f>IFERROR(VLOOKUP(B1536,'Scheme Master'!A:B,2,0),"Discontinued")</f>
        <v>Debt</v>
      </c>
      <c r="G1536" t="str">
        <f>IFERROR(VLOOKUP(B1536,'Scheme Master'!A:G,4,0),"Discontinued")</f>
        <v>HSBC</v>
      </c>
    </row>
    <row r="1537" spans="1:7">
      <c r="A1537" s="250" t="s">
        <v>1343</v>
      </c>
      <c r="B1537" s="252" t="s">
        <v>1945</v>
      </c>
      <c r="C1537" t="s">
        <v>58</v>
      </c>
      <c r="D1537" t="s">
        <v>3086</v>
      </c>
      <c r="F1537" t="str">
        <f>IFERROR(VLOOKUP(B1537,'Scheme Master'!A:B,2,0),"Discontinued")</f>
        <v>Debt</v>
      </c>
      <c r="G1537" t="str">
        <f>IFERROR(VLOOKUP(B1537,'Scheme Master'!A:G,4,0),"Discontinued")</f>
        <v>HSBC</v>
      </c>
    </row>
    <row r="1538" spans="1:7">
      <c r="A1538" s="250" t="s">
        <v>3464</v>
      </c>
      <c r="B1538" s="252" t="s">
        <v>2967</v>
      </c>
      <c r="C1538" t="s">
        <v>1971</v>
      </c>
      <c r="D1538" t="s">
        <v>3543</v>
      </c>
      <c r="F1538" t="str">
        <f>IFERROR(VLOOKUP(B1538,'Scheme Master'!A:B,2,0),"Discontinued")</f>
        <v>Discontinued</v>
      </c>
      <c r="G1538" t="str">
        <f>IFERROR(VLOOKUP(B1538,'Scheme Master'!A:G,4,0),"Discontinued")</f>
        <v>Discontinued</v>
      </c>
    </row>
    <row r="1539" spans="1:7">
      <c r="A1539" s="250" t="s">
        <v>3469</v>
      </c>
      <c r="B1539" s="252" t="s">
        <v>2966</v>
      </c>
      <c r="C1539" t="s">
        <v>1954</v>
      </c>
      <c r="D1539" t="s">
        <v>3543</v>
      </c>
      <c r="F1539" t="str">
        <f>IFERROR(VLOOKUP(B1539,'Scheme Master'!A:B,2,0),"Discontinued")</f>
        <v>Discontinued</v>
      </c>
      <c r="G1539" t="str">
        <f>IFERROR(VLOOKUP(B1539,'Scheme Master'!A:G,4,0),"Discontinued")</f>
        <v>Discontinued</v>
      </c>
    </row>
    <row r="1540" spans="1:7">
      <c r="A1540" s="250" t="s">
        <v>483</v>
      </c>
      <c r="B1540" s="252" t="s">
        <v>1940</v>
      </c>
      <c r="C1540" t="s">
        <v>67</v>
      </c>
      <c r="D1540" t="s">
        <v>3076</v>
      </c>
      <c r="F1540" t="str">
        <f>IFERROR(VLOOKUP(B1540,'Scheme Master'!A:B,2,0),"Discontinued")</f>
        <v>Debt</v>
      </c>
      <c r="G1540" t="str">
        <f>IFERROR(VLOOKUP(B1540,'Scheme Master'!A:G,4,0),"Discontinued")</f>
        <v>HSBC</v>
      </c>
    </row>
    <row r="1541" spans="1:7">
      <c r="A1541" s="250" t="s">
        <v>483</v>
      </c>
      <c r="B1541" s="252" t="s">
        <v>1940</v>
      </c>
      <c r="C1541" t="s">
        <v>67</v>
      </c>
      <c r="D1541" t="s">
        <v>3076</v>
      </c>
      <c r="F1541" t="str">
        <f>IFERROR(VLOOKUP(B1541,'Scheme Master'!A:B,2,0),"Discontinued")</f>
        <v>Debt</v>
      </c>
      <c r="G1541" t="str">
        <f>IFERROR(VLOOKUP(B1541,'Scheme Master'!A:G,4,0),"Discontinued")</f>
        <v>HSBC</v>
      </c>
    </row>
    <row r="1542" spans="1:7">
      <c r="A1542" s="250" t="s">
        <v>1348</v>
      </c>
      <c r="B1542" s="252" t="s">
        <v>1945</v>
      </c>
      <c r="C1542" t="s">
        <v>1954</v>
      </c>
      <c r="D1542" t="s">
        <v>3082</v>
      </c>
      <c r="F1542" t="str">
        <f>IFERROR(VLOOKUP(B1542,'Scheme Master'!A:B,2,0),"Discontinued")</f>
        <v>Debt</v>
      </c>
      <c r="G1542" t="str">
        <f>IFERROR(VLOOKUP(B1542,'Scheme Master'!A:G,4,0),"Discontinued")</f>
        <v>HSBC</v>
      </c>
    </row>
    <row r="1543" spans="1:7">
      <c r="A1543" s="53">
        <v>125</v>
      </c>
      <c r="B1543" s="252" t="s">
        <v>2899</v>
      </c>
      <c r="C1543" s="219" t="s">
        <v>58</v>
      </c>
      <c r="D1543" t="s">
        <v>3100</v>
      </c>
      <c r="F1543" t="str">
        <f>IFERROR(VLOOKUP(B1543,'Scheme Master'!A:B,2,0),"Discontinued")</f>
        <v>Debt</v>
      </c>
      <c r="G1543" t="str">
        <f>IFERROR(VLOOKUP(B1543,'Scheme Master'!A:G,4,0),"Discontinued")</f>
        <v>LT</v>
      </c>
    </row>
    <row r="1544" spans="1:7">
      <c r="A1544" s="53">
        <v>222</v>
      </c>
      <c r="B1544" s="252" t="s">
        <v>2966</v>
      </c>
      <c r="C1544" t="s">
        <v>67</v>
      </c>
      <c r="D1544" t="s">
        <v>3543</v>
      </c>
      <c r="F1544" t="str">
        <f>IFERROR(VLOOKUP(B1544,'Scheme Master'!A:B,2,0),"Discontinued")</f>
        <v>Discontinued</v>
      </c>
      <c r="G1544" t="str">
        <f>IFERROR(VLOOKUP(B1544,'Scheme Master'!A:G,4,0),"Discontinued")</f>
        <v>Discontinued</v>
      </c>
    </row>
    <row r="1545" spans="1:7">
      <c r="A1545" s="250" t="s">
        <v>3462</v>
      </c>
      <c r="B1545" s="252" t="s">
        <v>2899</v>
      </c>
      <c r="C1545" t="s">
        <v>1954</v>
      </c>
      <c r="D1545" t="s">
        <v>3096</v>
      </c>
      <c r="F1545" t="str">
        <f>IFERROR(VLOOKUP(B1545,'Scheme Master'!A:B,2,0),"Discontinued")</f>
        <v>Debt</v>
      </c>
      <c r="G1545" t="str">
        <f>IFERROR(VLOOKUP(B1545,'Scheme Master'!A:G,4,0),"Discontinued")</f>
        <v>LT</v>
      </c>
    </row>
    <row r="1546" spans="1:7">
      <c r="A1546" s="250" t="s">
        <v>367</v>
      </c>
      <c r="B1546" s="252" t="s">
        <v>1956</v>
      </c>
      <c r="C1546" t="s">
        <v>1954</v>
      </c>
      <c r="D1546" t="s">
        <v>3543</v>
      </c>
      <c r="F1546" t="str">
        <f>IFERROR(VLOOKUP(B1546,'Scheme Master'!A:B,2,0),"Discontinued")</f>
        <v>Discontinued</v>
      </c>
      <c r="G1546" t="str">
        <f>IFERROR(VLOOKUP(B1546,'Scheme Master'!A:G,4,0),"Discontinued")</f>
        <v>Discontinued</v>
      </c>
    </row>
    <row r="1547" spans="1:7">
      <c r="A1547" s="250" t="s">
        <v>477</v>
      </c>
      <c r="B1547" s="252" t="s">
        <v>1940</v>
      </c>
      <c r="C1547" t="s">
        <v>1954</v>
      </c>
      <c r="D1547" t="s">
        <v>3071</v>
      </c>
      <c r="F1547" t="str">
        <f>IFERROR(VLOOKUP(B1547,'Scheme Master'!A:B,2,0),"Discontinued")</f>
        <v>Debt</v>
      </c>
      <c r="G1547" t="str">
        <f>IFERROR(VLOOKUP(B1547,'Scheme Master'!A:G,4,0),"Discontinued")</f>
        <v>HSBC</v>
      </c>
    </row>
    <row r="1548" spans="1:7">
      <c r="A1548" s="250" t="s">
        <v>477</v>
      </c>
      <c r="B1548" s="252" t="s">
        <v>1940</v>
      </c>
      <c r="C1548" t="s">
        <v>1954</v>
      </c>
      <c r="D1548" t="s">
        <v>3071</v>
      </c>
      <c r="F1548" t="str">
        <f>IFERROR(VLOOKUP(B1548,'Scheme Master'!A:B,2,0),"Discontinued")</f>
        <v>Debt</v>
      </c>
      <c r="G1548" t="str">
        <f>IFERROR(VLOOKUP(B1548,'Scheme Master'!A:G,4,0),"Discontinued")</f>
        <v>HSBC</v>
      </c>
    </row>
    <row r="1549" spans="1:7">
      <c r="A1549" s="250" t="s">
        <v>362</v>
      </c>
      <c r="B1549" s="252" t="s">
        <v>1956</v>
      </c>
      <c r="C1549" t="s">
        <v>58</v>
      </c>
      <c r="D1549" t="s">
        <v>3543</v>
      </c>
      <c r="F1549" t="str">
        <f>IFERROR(VLOOKUP(B1549,'Scheme Master'!A:B,2,0),"Discontinued")</f>
        <v>Discontinued</v>
      </c>
      <c r="G1549" t="str">
        <f>IFERROR(VLOOKUP(B1549,'Scheme Master'!A:G,4,0),"Discontinued")</f>
        <v>Discontinued</v>
      </c>
    </row>
    <row r="1550" spans="1:7">
      <c r="A1550" s="250" t="s">
        <v>483</v>
      </c>
      <c r="B1550" s="252" t="s">
        <v>1940</v>
      </c>
      <c r="C1550" t="s">
        <v>67</v>
      </c>
      <c r="D1550" t="s">
        <v>3076</v>
      </c>
      <c r="F1550" t="str">
        <f>IFERROR(VLOOKUP(B1550,'Scheme Master'!A:B,2,0),"Discontinued")</f>
        <v>Debt</v>
      </c>
      <c r="G1550" t="str">
        <f>IFERROR(VLOOKUP(B1550,'Scheme Master'!A:G,4,0),"Discontinued")</f>
        <v>HSBC</v>
      </c>
    </row>
    <row r="1551" spans="1:7">
      <c r="A1551" s="250" t="s">
        <v>483</v>
      </c>
      <c r="B1551" s="252" t="s">
        <v>1940</v>
      </c>
      <c r="C1551" t="s">
        <v>67</v>
      </c>
      <c r="D1551" t="s">
        <v>3076</v>
      </c>
      <c r="F1551" t="str">
        <f>IFERROR(VLOOKUP(B1551,'Scheme Master'!A:B,2,0),"Discontinued")</f>
        <v>Debt</v>
      </c>
      <c r="G1551" t="str">
        <f>IFERROR(VLOOKUP(B1551,'Scheme Master'!A:G,4,0),"Discontinued")</f>
        <v>HSBC</v>
      </c>
    </row>
    <row r="1552" spans="1:7">
      <c r="A1552" s="250" t="s">
        <v>1348</v>
      </c>
      <c r="B1552" s="252" t="s">
        <v>1945</v>
      </c>
      <c r="C1552" t="s">
        <v>1954</v>
      </c>
      <c r="D1552" t="s">
        <v>3082</v>
      </c>
      <c r="F1552" t="str">
        <f>IFERROR(VLOOKUP(B1552,'Scheme Master'!A:B,2,0),"Discontinued")</f>
        <v>Debt</v>
      </c>
      <c r="G1552" t="str">
        <f>IFERROR(VLOOKUP(B1552,'Scheme Master'!A:G,4,0),"Discontinued")</f>
        <v>HSBC</v>
      </c>
    </row>
    <row r="1553" spans="1:7">
      <c r="A1553" s="250" t="s">
        <v>1343</v>
      </c>
      <c r="B1553" s="252" t="s">
        <v>1945</v>
      </c>
      <c r="C1553" t="s">
        <v>58</v>
      </c>
      <c r="D1553" t="s">
        <v>3086</v>
      </c>
      <c r="F1553" t="str">
        <f>IFERROR(VLOOKUP(B1553,'Scheme Master'!A:B,2,0),"Discontinued")</f>
        <v>Debt</v>
      </c>
      <c r="G1553" t="str">
        <f>IFERROR(VLOOKUP(B1553,'Scheme Master'!A:G,4,0),"Discontinued")</f>
        <v>HSBC</v>
      </c>
    </row>
    <row r="1554" spans="1:7">
      <c r="A1554" s="250" t="s">
        <v>1343</v>
      </c>
      <c r="B1554" s="252" t="s">
        <v>1945</v>
      </c>
      <c r="C1554" t="s">
        <v>58</v>
      </c>
      <c r="D1554" t="s">
        <v>3086</v>
      </c>
      <c r="F1554" t="str">
        <f>IFERROR(VLOOKUP(B1554,'Scheme Master'!A:B,2,0),"Discontinued")</f>
        <v>Debt</v>
      </c>
      <c r="G1554" t="str">
        <f>IFERROR(VLOOKUP(B1554,'Scheme Master'!A:G,4,0),"Discontinued")</f>
        <v>HSBC</v>
      </c>
    </row>
    <row r="1555" spans="1:7">
      <c r="A1555" s="250" t="s">
        <v>3465</v>
      </c>
      <c r="B1555" s="252" t="s">
        <v>2891</v>
      </c>
      <c r="C1555" s="219" t="s">
        <v>58</v>
      </c>
      <c r="D1555" t="s">
        <v>3149</v>
      </c>
      <c r="F1555" t="str">
        <f>IFERROR(VLOOKUP(B1555,'Scheme Master'!A:B,2,0),"Discontinued")</f>
        <v>Debt</v>
      </c>
      <c r="G1555" t="str">
        <f>IFERROR(VLOOKUP(B1555,'Scheme Master'!A:G,4,0),"Discontinued")</f>
        <v>LT</v>
      </c>
    </row>
    <row r="1556" spans="1:7">
      <c r="A1556" s="250" t="s">
        <v>3468</v>
      </c>
      <c r="B1556" s="252" t="s">
        <v>2891</v>
      </c>
      <c r="C1556" t="s">
        <v>1954</v>
      </c>
      <c r="D1556" t="s">
        <v>3145</v>
      </c>
      <c r="F1556" t="str">
        <f>IFERROR(VLOOKUP(B1556,'Scheme Master'!A:B,2,0),"Discontinued")</f>
        <v>Debt</v>
      </c>
      <c r="G1556" t="str">
        <f>IFERROR(VLOOKUP(B1556,'Scheme Master'!A:G,4,0),"Discontinued")</f>
        <v>LT</v>
      </c>
    </row>
    <row r="1557" spans="1:7">
      <c r="A1557" s="250" t="s">
        <v>3462</v>
      </c>
      <c r="B1557" s="252" t="s">
        <v>2899</v>
      </c>
      <c r="C1557" t="s">
        <v>1954</v>
      </c>
      <c r="D1557" t="s">
        <v>3096</v>
      </c>
      <c r="F1557" t="str">
        <f>IFERROR(VLOOKUP(B1557,'Scheme Master'!A:B,2,0),"Discontinued")</f>
        <v>Debt</v>
      </c>
      <c r="G1557" t="str">
        <f>IFERROR(VLOOKUP(B1557,'Scheme Master'!A:G,4,0),"Discontinued")</f>
        <v>LT</v>
      </c>
    </row>
    <row r="1558" spans="1:7">
      <c r="A1558" s="250" t="s">
        <v>3469</v>
      </c>
      <c r="B1558" s="252" t="s">
        <v>2966</v>
      </c>
      <c r="C1558" t="s">
        <v>1954</v>
      </c>
      <c r="D1558" t="s">
        <v>3543</v>
      </c>
      <c r="F1558" t="str">
        <f>IFERROR(VLOOKUP(B1558,'Scheme Master'!A:B,2,0),"Discontinued")</f>
        <v>Discontinued</v>
      </c>
      <c r="G1558" t="str">
        <f>IFERROR(VLOOKUP(B1558,'Scheme Master'!A:G,4,0),"Discontinued")</f>
        <v>Discontinued</v>
      </c>
    </row>
    <row r="1559" spans="1:7">
      <c r="A1559" s="250" t="s">
        <v>3469</v>
      </c>
      <c r="B1559" s="252" t="s">
        <v>2966</v>
      </c>
      <c r="C1559" t="s">
        <v>1954</v>
      </c>
      <c r="D1559" t="s">
        <v>3543</v>
      </c>
      <c r="F1559" t="str">
        <f>IFERROR(VLOOKUP(B1559,'Scheme Master'!A:B,2,0),"Discontinued")</f>
        <v>Discontinued</v>
      </c>
      <c r="G1559" t="str">
        <f>IFERROR(VLOOKUP(B1559,'Scheme Master'!A:G,4,0),"Discontinued")</f>
        <v>Discontinued</v>
      </c>
    </row>
    <row r="1560" spans="1:7">
      <c r="A1560" s="250" t="s">
        <v>3466</v>
      </c>
      <c r="B1560" s="252" t="s">
        <v>2964</v>
      </c>
      <c r="C1560" t="s">
        <v>1954</v>
      </c>
      <c r="D1560" t="s">
        <v>3543</v>
      </c>
      <c r="F1560" t="str">
        <f>IFERROR(VLOOKUP(B1560,'Scheme Master'!A:B,2,0),"Discontinued")</f>
        <v>Discontinued</v>
      </c>
      <c r="G1560" t="str">
        <f>IFERROR(VLOOKUP(B1560,'Scheme Master'!A:G,4,0),"Discontinued")</f>
        <v>Discontinued</v>
      </c>
    </row>
    <row r="1561" spans="1:7">
      <c r="A1561" s="250" t="s">
        <v>3466</v>
      </c>
      <c r="B1561" s="252" t="s">
        <v>2964</v>
      </c>
      <c r="C1561" t="s">
        <v>1954</v>
      </c>
      <c r="D1561" t="s">
        <v>3543</v>
      </c>
      <c r="F1561" t="str">
        <f>IFERROR(VLOOKUP(B1561,'Scheme Master'!A:B,2,0),"Discontinued")</f>
        <v>Discontinued</v>
      </c>
      <c r="G1561" t="str">
        <f>IFERROR(VLOOKUP(B1561,'Scheme Master'!A:G,4,0),"Discontinued")</f>
        <v>Discontinued</v>
      </c>
    </row>
    <row r="1562" spans="1:7">
      <c r="A1562" s="250" t="s">
        <v>362</v>
      </c>
      <c r="B1562" s="252" t="s">
        <v>1956</v>
      </c>
      <c r="C1562" t="s">
        <v>58</v>
      </c>
      <c r="D1562" t="s">
        <v>3543</v>
      </c>
      <c r="F1562" t="str">
        <f>IFERROR(VLOOKUP(B1562,'Scheme Master'!A:B,2,0),"Discontinued")</f>
        <v>Discontinued</v>
      </c>
      <c r="G1562" t="str">
        <f>IFERROR(VLOOKUP(B1562,'Scheme Master'!A:G,4,0),"Discontinued")</f>
        <v>Discontinued</v>
      </c>
    </row>
    <row r="1563" spans="1:7">
      <c r="A1563" s="250" t="s">
        <v>1161</v>
      </c>
      <c r="B1563" s="252" t="s">
        <v>1953</v>
      </c>
      <c r="C1563" t="s">
        <v>1954</v>
      </c>
      <c r="D1563" t="s">
        <v>3062</v>
      </c>
      <c r="F1563" t="str">
        <f>IFERROR(VLOOKUP(B1563,'Scheme Master'!A:B,2,0),"Discontinued")</f>
        <v>Debt</v>
      </c>
      <c r="G1563" t="str">
        <f>IFERROR(VLOOKUP(B1563,'Scheme Master'!A:G,4,0),"Discontinued")</f>
        <v>HSBC</v>
      </c>
    </row>
    <row r="1564" spans="1:7">
      <c r="A1564" s="250" t="s">
        <v>3462</v>
      </c>
      <c r="B1564" s="252" t="s">
        <v>2899</v>
      </c>
      <c r="C1564" t="s">
        <v>1954</v>
      </c>
      <c r="D1564" t="s">
        <v>3096</v>
      </c>
      <c r="F1564" t="str">
        <f>IFERROR(VLOOKUP(B1564,'Scheme Master'!A:B,2,0),"Discontinued")</f>
        <v>Debt</v>
      </c>
      <c r="G1564" t="str">
        <f>IFERROR(VLOOKUP(B1564,'Scheme Master'!A:G,4,0),"Discontinued")</f>
        <v>LT</v>
      </c>
    </row>
    <row r="1565" spans="1:7">
      <c r="A1565" s="250" t="s">
        <v>3462</v>
      </c>
      <c r="B1565" s="252" t="s">
        <v>2899</v>
      </c>
      <c r="C1565" t="s">
        <v>1954</v>
      </c>
      <c r="D1565" t="s">
        <v>3096</v>
      </c>
      <c r="F1565" t="str">
        <f>IFERROR(VLOOKUP(B1565,'Scheme Master'!A:B,2,0),"Discontinued")</f>
        <v>Debt</v>
      </c>
      <c r="G1565" t="str">
        <f>IFERROR(VLOOKUP(B1565,'Scheme Master'!A:G,4,0),"Discontinued")</f>
        <v>LT</v>
      </c>
    </row>
    <row r="1566" spans="1:7">
      <c r="A1566" s="250" t="s">
        <v>3462</v>
      </c>
      <c r="B1566" s="252" t="s">
        <v>2899</v>
      </c>
      <c r="C1566" t="s">
        <v>1954</v>
      </c>
      <c r="D1566" t="s">
        <v>3096</v>
      </c>
      <c r="F1566" t="str">
        <f>IFERROR(VLOOKUP(B1566,'Scheme Master'!A:B,2,0),"Discontinued")</f>
        <v>Debt</v>
      </c>
      <c r="G1566" t="str">
        <f>IFERROR(VLOOKUP(B1566,'Scheme Master'!A:G,4,0),"Discontinued")</f>
        <v>LT</v>
      </c>
    </row>
    <row r="1567" spans="1:7">
      <c r="A1567" s="250" t="s">
        <v>477</v>
      </c>
      <c r="B1567" s="252" t="s">
        <v>1940</v>
      </c>
      <c r="C1567" t="s">
        <v>1954</v>
      </c>
      <c r="D1567" t="s">
        <v>3071</v>
      </c>
      <c r="F1567" t="str">
        <f>IFERROR(VLOOKUP(B1567,'Scheme Master'!A:B,2,0),"Discontinued")</f>
        <v>Debt</v>
      </c>
      <c r="G1567" t="str">
        <f>IFERROR(VLOOKUP(B1567,'Scheme Master'!A:G,4,0),"Discontinued")</f>
        <v>HSBC</v>
      </c>
    </row>
    <row r="1568" spans="1:7">
      <c r="A1568" s="250" t="s">
        <v>477</v>
      </c>
      <c r="B1568" s="252" t="s">
        <v>1940</v>
      </c>
      <c r="C1568" t="s">
        <v>1954</v>
      </c>
      <c r="D1568" t="s">
        <v>3071</v>
      </c>
      <c r="F1568" t="str">
        <f>IFERROR(VLOOKUP(B1568,'Scheme Master'!A:B,2,0),"Discontinued")</f>
        <v>Debt</v>
      </c>
      <c r="G1568" t="str">
        <f>IFERROR(VLOOKUP(B1568,'Scheme Master'!A:G,4,0),"Discontinued")</f>
        <v>HSBC</v>
      </c>
    </row>
    <row r="1569" spans="1:7">
      <c r="A1569" s="250" t="s">
        <v>381</v>
      </c>
      <c r="B1569" s="252" t="s">
        <v>1956</v>
      </c>
      <c r="C1569" t="s">
        <v>1971</v>
      </c>
      <c r="D1569" t="s">
        <v>3543</v>
      </c>
      <c r="F1569" t="str">
        <f>IFERROR(VLOOKUP(B1569,'Scheme Master'!A:B,2,0),"Discontinued")</f>
        <v>Discontinued</v>
      </c>
      <c r="G1569" t="str">
        <f>IFERROR(VLOOKUP(B1569,'Scheme Master'!A:G,4,0),"Discontinued")</f>
        <v>Discontinued</v>
      </c>
    </row>
    <row r="1570" spans="1:7">
      <c r="A1570" s="250" t="s">
        <v>483</v>
      </c>
      <c r="B1570" s="252" t="s">
        <v>1940</v>
      </c>
      <c r="C1570" t="s">
        <v>67</v>
      </c>
      <c r="D1570" t="s">
        <v>3076</v>
      </c>
      <c r="F1570" t="str">
        <f>IFERROR(VLOOKUP(B1570,'Scheme Master'!A:B,2,0),"Discontinued")</f>
        <v>Debt</v>
      </c>
      <c r="G1570" t="str">
        <f>IFERROR(VLOOKUP(B1570,'Scheme Master'!A:G,4,0),"Discontinued")</f>
        <v>HSBC</v>
      </c>
    </row>
    <row r="1571" spans="1:7">
      <c r="A1571" s="250" t="s">
        <v>1348</v>
      </c>
      <c r="B1571" s="252" t="s">
        <v>1945</v>
      </c>
      <c r="C1571" t="s">
        <v>1954</v>
      </c>
      <c r="D1571" t="s">
        <v>3082</v>
      </c>
      <c r="F1571" t="str">
        <f>IFERROR(VLOOKUP(B1571,'Scheme Master'!A:B,2,0),"Discontinued")</f>
        <v>Debt</v>
      </c>
      <c r="G1571" t="str">
        <f>IFERROR(VLOOKUP(B1571,'Scheme Master'!A:G,4,0),"Discontinued")</f>
        <v>HSBC</v>
      </c>
    </row>
    <row r="1572" spans="1:7">
      <c r="A1572" s="250" t="s">
        <v>1348</v>
      </c>
      <c r="B1572" s="252" t="s">
        <v>1945</v>
      </c>
      <c r="C1572" t="s">
        <v>1954</v>
      </c>
      <c r="D1572" t="s">
        <v>3082</v>
      </c>
      <c r="F1572" t="str">
        <f>IFERROR(VLOOKUP(B1572,'Scheme Master'!A:B,2,0),"Discontinued")</f>
        <v>Debt</v>
      </c>
      <c r="G1572" t="str">
        <f>IFERROR(VLOOKUP(B1572,'Scheme Master'!A:G,4,0),"Discontinued")</f>
        <v>HSBC</v>
      </c>
    </row>
    <row r="1573" spans="1:7">
      <c r="A1573" s="250" t="s">
        <v>474</v>
      </c>
      <c r="B1573" s="252" t="s">
        <v>1940</v>
      </c>
      <c r="C1573" s="290" t="s">
        <v>1971</v>
      </c>
      <c r="D1573" s="290" t="s">
        <v>3077</v>
      </c>
      <c r="F1573" t="str">
        <f>IFERROR(VLOOKUP(B1573,'Scheme Master'!A:B,2,0),"Discontinued")</f>
        <v>Debt</v>
      </c>
      <c r="G1573" t="str">
        <f>IFERROR(VLOOKUP(B1573,'Scheme Master'!A:G,4,0),"Discontinued")</f>
        <v>HSBC</v>
      </c>
    </row>
    <row r="1574" spans="1:7">
      <c r="A1574" s="250" t="s">
        <v>474</v>
      </c>
      <c r="B1574" s="252" t="s">
        <v>1940</v>
      </c>
      <c r="C1574" s="290" t="s">
        <v>1971</v>
      </c>
      <c r="D1574" s="290" t="s">
        <v>3077</v>
      </c>
      <c r="F1574" t="str">
        <f>IFERROR(VLOOKUP(B1574,'Scheme Master'!A:B,2,0),"Discontinued")</f>
        <v>Debt</v>
      </c>
      <c r="G1574" t="str">
        <f>IFERROR(VLOOKUP(B1574,'Scheme Master'!A:G,4,0),"Discontinued")</f>
        <v>HSBC</v>
      </c>
    </row>
    <row r="1575" spans="1:7">
      <c r="A1575" s="250" t="s">
        <v>1157</v>
      </c>
      <c r="B1575" s="252" t="s">
        <v>1953</v>
      </c>
      <c r="C1575" t="s">
        <v>58</v>
      </c>
      <c r="D1575" t="s">
        <v>3066</v>
      </c>
      <c r="F1575" t="str">
        <f>IFERROR(VLOOKUP(B1575,'Scheme Master'!A:B,2,0),"Discontinued")</f>
        <v>Debt</v>
      </c>
      <c r="G1575" t="str">
        <f>IFERROR(VLOOKUP(B1575,'Scheme Master'!A:G,4,0),"Discontinued")</f>
        <v>HSBC</v>
      </c>
    </row>
    <row r="1576" spans="1:7">
      <c r="A1576" s="250" t="s">
        <v>1161</v>
      </c>
      <c r="B1576" s="252" t="s">
        <v>1953</v>
      </c>
      <c r="C1576" t="s">
        <v>1954</v>
      </c>
      <c r="D1576" t="s">
        <v>3062</v>
      </c>
      <c r="F1576" t="str">
        <f>IFERROR(VLOOKUP(B1576,'Scheme Master'!A:B,2,0),"Discontinued")</f>
        <v>Debt</v>
      </c>
      <c r="G1576" t="str">
        <f>IFERROR(VLOOKUP(B1576,'Scheme Master'!A:G,4,0),"Discontinued")</f>
        <v>HSBC</v>
      </c>
    </row>
    <row r="1577" spans="1:7">
      <c r="A1577" s="250" t="s">
        <v>483</v>
      </c>
      <c r="B1577" s="252" t="s">
        <v>1940</v>
      </c>
      <c r="C1577" t="s">
        <v>67</v>
      </c>
      <c r="D1577" t="s">
        <v>3076</v>
      </c>
      <c r="F1577" t="str">
        <f>IFERROR(VLOOKUP(B1577,'Scheme Master'!A:B,2,0),"Discontinued")</f>
        <v>Debt</v>
      </c>
      <c r="G1577" t="str">
        <f>IFERROR(VLOOKUP(B1577,'Scheme Master'!A:G,4,0),"Discontinued")</f>
        <v>HSBC</v>
      </c>
    </row>
    <row r="1578" spans="1:7">
      <c r="A1578" s="250" t="s">
        <v>1348</v>
      </c>
      <c r="B1578" s="252" t="s">
        <v>1945</v>
      </c>
      <c r="C1578" t="s">
        <v>1954</v>
      </c>
      <c r="D1578" t="s">
        <v>3082</v>
      </c>
      <c r="F1578" t="str">
        <f>IFERROR(VLOOKUP(B1578,'Scheme Master'!A:B,2,0),"Discontinued")</f>
        <v>Debt</v>
      </c>
      <c r="G1578" t="str">
        <f>IFERROR(VLOOKUP(B1578,'Scheme Master'!A:G,4,0),"Discontinued")</f>
        <v>HSBC</v>
      </c>
    </row>
    <row r="1579" spans="1:7">
      <c r="A1579" s="250" t="s">
        <v>474</v>
      </c>
      <c r="B1579" s="252" t="s">
        <v>1940</v>
      </c>
      <c r="C1579" s="290" t="s">
        <v>1971</v>
      </c>
      <c r="D1579" s="290" t="s">
        <v>3077</v>
      </c>
      <c r="F1579" t="str">
        <f>IFERROR(VLOOKUP(B1579,'Scheme Master'!A:B,2,0),"Discontinued")</f>
        <v>Debt</v>
      </c>
      <c r="G1579" t="str">
        <f>IFERROR(VLOOKUP(B1579,'Scheme Master'!A:G,4,0),"Discontinued")</f>
        <v>HSBC</v>
      </c>
    </row>
    <row r="1580" spans="1:7">
      <c r="A1580" s="250" t="s">
        <v>1161</v>
      </c>
      <c r="B1580" s="252" t="s">
        <v>1953</v>
      </c>
      <c r="C1580" t="s">
        <v>1954</v>
      </c>
      <c r="D1580" t="s">
        <v>3062</v>
      </c>
      <c r="F1580" t="str">
        <f>IFERROR(VLOOKUP(B1580,'Scheme Master'!A:B,2,0),"Discontinued")</f>
        <v>Debt</v>
      </c>
      <c r="G1580" t="str">
        <f>IFERROR(VLOOKUP(B1580,'Scheme Master'!A:G,4,0),"Discontinued")</f>
        <v>HSBC</v>
      </c>
    </row>
    <row r="1581" spans="1:7">
      <c r="A1581" s="250" t="s">
        <v>1161</v>
      </c>
      <c r="B1581" s="252" t="s">
        <v>1953</v>
      </c>
      <c r="C1581" t="s">
        <v>1954</v>
      </c>
      <c r="D1581" t="s">
        <v>3062</v>
      </c>
      <c r="F1581" t="str">
        <f>IFERROR(VLOOKUP(B1581,'Scheme Master'!A:B,2,0),"Discontinued")</f>
        <v>Debt</v>
      </c>
      <c r="G1581" t="str">
        <f>IFERROR(VLOOKUP(B1581,'Scheme Master'!A:G,4,0),"Discontinued")</f>
        <v>HSBC</v>
      </c>
    </row>
    <row r="1582" spans="1:7">
      <c r="A1582" s="53">
        <v>125</v>
      </c>
      <c r="B1582" s="252" t="s">
        <v>2899</v>
      </c>
      <c r="C1582" s="219" t="s">
        <v>58</v>
      </c>
      <c r="D1582" t="s">
        <v>3100</v>
      </c>
      <c r="F1582" t="str">
        <f>IFERROR(VLOOKUP(B1582,'Scheme Master'!A:B,2,0),"Discontinued")</f>
        <v>Debt</v>
      </c>
      <c r="G1582" t="str">
        <f>IFERROR(VLOOKUP(B1582,'Scheme Master'!A:G,4,0),"Discontinued")</f>
        <v>LT</v>
      </c>
    </row>
    <row r="1583" spans="1:7">
      <c r="A1583" s="250" t="s">
        <v>3464</v>
      </c>
      <c r="B1583" s="252" t="s">
        <v>2967</v>
      </c>
      <c r="C1583" t="s">
        <v>1971</v>
      </c>
      <c r="D1583" t="s">
        <v>3543</v>
      </c>
      <c r="F1583" t="str">
        <f>IFERROR(VLOOKUP(B1583,'Scheme Master'!A:B,2,0),"Discontinued")</f>
        <v>Discontinued</v>
      </c>
      <c r="G1583" t="str">
        <f>IFERROR(VLOOKUP(B1583,'Scheme Master'!A:G,4,0),"Discontinued")</f>
        <v>Discontinued</v>
      </c>
    </row>
    <row r="1584" spans="1:7">
      <c r="A1584" s="250" t="s">
        <v>477</v>
      </c>
      <c r="B1584" s="252" t="s">
        <v>1940</v>
      </c>
      <c r="C1584" t="s">
        <v>1954</v>
      </c>
      <c r="D1584" t="s">
        <v>3071</v>
      </c>
      <c r="F1584" t="str">
        <f>IFERROR(VLOOKUP(B1584,'Scheme Master'!A:B,2,0),"Discontinued")</f>
        <v>Debt</v>
      </c>
      <c r="G1584" t="str">
        <f>IFERROR(VLOOKUP(B1584,'Scheme Master'!A:G,4,0),"Discontinued")</f>
        <v>HSBC</v>
      </c>
    </row>
    <row r="1585" spans="1:7">
      <c r="A1585" s="250" t="s">
        <v>477</v>
      </c>
      <c r="B1585" s="252" t="s">
        <v>1940</v>
      </c>
      <c r="C1585" t="s">
        <v>1954</v>
      </c>
      <c r="D1585" t="s">
        <v>3071</v>
      </c>
      <c r="F1585" t="str">
        <f>IFERROR(VLOOKUP(B1585,'Scheme Master'!A:B,2,0),"Discontinued")</f>
        <v>Debt</v>
      </c>
      <c r="G1585" t="str">
        <f>IFERROR(VLOOKUP(B1585,'Scheme Master'!A:G,4,0),"Discontinued")</f>
        <v>HSBC</v>
      </c>
    </row>
    <row r="1586" spans="1:7">
      <c r="A1586" s="250" t="s">
        <v>483</v>
      </c>
      <c r="B1586" s="252" t="s">
        <v>1940</v>
      </c>
      <c r="C1586" t="s">
        <v>67</v>
      </c>
      <c r="D1586" t="s">
        <v>3076</v>
      </c>
      <c r="F1586" t="str">
        <f>IFERROR(VLOOKUP(B1586,'Scheme Master'!A:B,2,0),"Discontinued")</f>
        <v>Debt</v>
      </c>
      <c r="G1586" t="str">
        <f>IFERROR(VLOOKUP(B1586,'Scheme Master'!A:G,4,0),"Discontinued")</f>
        <v>HSBC</v>
      </c>
    </row>
    <row r="1587" spans="1:7">
      <c r="A1587" s="250" t="s">
        <v>483</v>
      </c>
      <c r="B1587" s="252" t="s">
        <v>1940</v>
      </c>
      <c r="C1587" t="s">
        <v>67</v>
      </c>
      <c r="D1587" t="s">
        <v>3076</v>
      </c>
      <c r="F1587" t="str">
        <f>IFERROR(VLOOKUP(B1587,'Scheme Master'!A:B,2,0),"Discontinued")</f>
        <v>Debt</v>
      </c>
      <c r="G1587" t="str">
        <f>IFERROR(VLOOKUP(B1587,'Scheme Master'!A:G,4,0),"Discontinued")</f>
        <v>HSBC</v>
      </c>
    </row>
    <row r="1588" spans="1:7">
      <c r="A1588" s="250" t="s">
        <v>1157</v>
      </c>
      <c r="B1588" s="252" t="s">
        <v>1953</v>
      </c>
      <c r="C1588" t="s">
        <v>58</v>
      </c>
      <c r="D1588" t="s">
        <v>3066</v>
      </c>
      <c r="F1588" t="str">
        <f>IFERROR(VLOOKUP(B1588,'Scheme Master'!A:B,2,0),"Discontinued")</f>
        <v>Debt</v>
      </c>
      <c r="G1588" t="str">
        <f>IFERROR(VLOOKUP(B1588,'Scheme Master'!A:G,4,0),"Discontinued")</f>
        <v>HSBC</v>
      </c>
    </row>
    <row r="1589" spans="1:7">
      <c r="A1589" s="250" t="s">
        <v>1157</v>
      </c>
      <c r="B1589" s="252" t="s">
        <v>1953</v>
      </c>
      <c r="C1589" t="s">
        <v>58</v>
      </c>
      <c r="D1589" t="s">
        <v>3066</v>
      </c>
      <c r="F1589" t="str">
        <f>IFERROR(VLOOKUP(B1589,'Scheme Master'!A:B,2,0),"Discontinued")</f>
        <v>Debt</v>
      </c>
      <c r="G1589" t="str">
        <f>IFERROR(VLOOKUP(B1589,'Scheme Master'!A:G,4,0),"Discontinued")</f>
        <v>HSBC</v>
      </c>
    </row>
    <row r="1590" spans="1:7">
      <c r="A1590" s="250" t="s">
        <v>3468</v>
      </c>
      <c r="B1590" s="252" t="s">
        <v>2891</v>
      </c>
      <c r="C1590" t="s">
        <v>1954</v>
      </c>
      <c r="D1590" t="s">
        <v>3145</v>
      </c>
      <c r="F1590" t="str">
        <f>IFERROR(VLOOKUP(B1590,'Scheme Master'!A:B,2,0),"Discontinued")</f>
        <v>Debt</v>
      </c>
      <c r="G1590" t="str">
        <f>IFERROR(VLOOKUP(B1590,'Scheme Master'!A:G,4,0),"Discontinued")</f>
        <v>LT</v>
      </c>
    </row>
    <row r="1591" spans="1:7">
      <c r="A1591" s="250" t="s">
        <v>3462</v>
      </c>
      <c r="B1591" s="252" t="s">
        <v>2899</v>
      </c>
      <c r="C1591" t="s">
        <v>1954</v>
      </c>
      <c r="D1591" t="s">
        <v>3096</v>
      </c>
      <c r="F1591" t="str">
        <f>IFERROR(VLOOKUP(B1591,'Scheme Master'!A:B,2,0),"Discontinued")</f>
        <v>Debt</v>
      </c>
      <c r="G1591" t="str">
        <f>IFERROR(VLOOKUP(B1591,'Scheme Master'!A:G,4,0),"Discontinued")</f>
        <v>LT</v>
      </c>
    </row>
    <row r="1592" spans="1:7">
      <c r="A1592" s="250" t="s">
        <v>3469</v>
      </c>
      <c r="B1592" s="252" t="s">
        <v>2966</v>
      </c>
      <c r="C1592" t="s">
        <v>1954</v>
      </c>
      <c r="D1592" t="s">
        <v>3543</v>
      </c>
      <c r="F1592" t="str">
        <f>IFERROR(VLOOKUP(B1592,'Scheme Master'!A:B,2,0),"Discontinued")</f>
        <v>Discontinued</v>
      </c>
      <c r="G1592" t="str">
        <f>IFERROR(VLOOKUP(B1592,'Scheme Master'!A:G,4,0),"Discontinued")</f>
        <v>Discontinued</v>
      </c>
    </row>
    <row r="1593" spans="1:7">
      <c r="A1593" s="250" t="s">
        <v>3467</v>
      </c>
      <c r="B1593" s="252" t="s">
        <v>2964</v>
      </c>
      <c r="C1593" t="s">
        <v>1971</v>
      </c>
      <c r="D1593" t="s">
        <v>3543</v>
      </c>
      <c r="F1593" t="str">
        <f>IFERROR(VLOOKUP(B1593,'Scheme Master'!A:B,2,0),"Discontinued")</f>
        <v>Discontinued</v>
      </c>
      <c r="G1593" t="str">
        <f>IFERROR(VLOOKUP(B1593,'Scheme Master'!A:G,4,0),"Discontinued")</f>
        <v>Discontinued</v>
      </c>
    </row>
    <row r="1594" spans="1:7">
      <c r="A1594" s="250" t="s">
        <v>1348</v>
      </c>
      <c r="B1594" s="252" t="s">
        <v>1945</v>
      </c>
      <c r="C1594" t="s">
        <v>1954</v>
      </c>
      <c r="D1594" t="s">
        <v>3082</v>
      </c>
      <c r="F1594" t="str">
        <f>IFERROR(VLOOKUP(B1594,'Scheme Master'!A:B,2,0),"Discontinued")</f>
        <v>Debt</v>
      </c>
      <c r="G1594" t="str">
        <f>IFERROR(VLOOKUP(B1594,'Scheme Master'!A:G,4,0),"Discontinued")</f>
        <v>HSBC</v>
      </c>
    </row>
    <row r="1595" spans="1:7">
      <c r="A1595" s="250" t="s">
        <v>474</v>
      </c>
      <c r="B1595" s="252" t="s">
        <v>1940</v>
      </c>
      <c r="C1595" s="290" t="s">
        <v>1971</v>
      </c>
      <c r="D1595" s="290" t="s">
        <v>3077</v>
      </c>
      <c r="F1595" t="str">
        <f>IFERROR(VLOOKUP(B1595,'Scheme Master'!A:B,2,0),"Discontinued")</f>
        <v>Debt</v>
      </c>
      <c r="G1595" t="str">
        <f>IFERROR(VLOOKUP(B1595,'Scheme Master'!A:G,4,0),"Discontinued")</f>
        <v>HSBC</v>
      </c>
    </row>
    <row r="1596" spans="1:7">
      <c r="A1596" s="250" t="s">
        <v>3464</v>
      </c>
      <c r="B1596" s="252" t="s">
        <v>2967</v>
      </c>
      <c r="C1596" t="s">
        <v>1971</v>
      </c>
      <c r="D1596" t="s">
        <v>3543</v>
      </c>
      <c r="F1596" t="str">
        <f>IFERROR(VLOOKUP(B1596,'Scheme Master'!A:B,2,0),"Discontinued")</f>
        <v>Discontinued</v>
      </c>
      <c r="G1596" t="str">
        <f>IFERROR(VLOOKUP(B1596,'Scheme Master'!A:G,4,0),"Discontinued")</f>
        <v>Discontinued</v>
      </c>
    </row>
    <row r="1597" spans="1:7">
      <c r="A1597" s="250" t="s">
        <v>3463</v>
      </c>
      <c r="B1597" s="252" t="s">
        <v>2967</v>
      </c>
      <c r="C1597" t="s">
        <v>1954</v>
      </c>
      <c r="D1597" t="s">
        <v>3543</v>
      </c>
      <c r="F1597" t="str">
        <f>IFERROR(VLOOKUP(B1597,'Scheme Master'!A:B,2,0),"Discontinued")</f>
        <v>Discontinued</v>
      </c>
      <c r="G1597" t="str">
        <f>IFERROR(VLOOKUP(B1597,'Scheme Master'!A:G,4,0),"Discontinued")</f>
        <v>Discontinued</v>
      </c>
    </row>
    <row r="1598" spans="1:7">
      <c r="A1598" s="250" t="s">
        <v>367</v>
      </c>
      <c r="B1598" s="252" t="s">
        <v>1956</v>
      </c>
      <c r="C1598" t="s">
        <v>1954</v>
      </c>
      <c r="D1598" t="s">
        <v>3543</v>
      </c>
      <c r="F1598" t="str">
        <f>IFERROR(VLOOKUP(B1598,'Scheme Master'!A:B,2,0),"Discontinued")</f>
        <v>Discontinued</v>
      </c>
      <c r="G1598" t="str">
        <f>IFERROR(VLOOKUP(B1598,'Scheme Master'!A:G,4,0),"Discontinued")</f>
        <v>Discontinued</v>
      </c>
    </row>
    <row r="1599" spans="1:7">
      <c r="A1599" s="250" t="s">
        <v>483</v>
      </c>
      <c r="B1599" s="252" t="s">
        <v>1940</v>
      </c>
      <c r="C1599" t="s">
        <v>67</v>
      </c>
      <c r="D1599" t="s">
        <v>3076</v>
      </c>
      <c r="F1599" t="str">
        <f>IFERROR(VLOOKUP(B1599,'Scheme Master'!A:B,2,0),"Discontinued")</f>
        <v>Debt</v>
      </c>
      <c r="G1599" t="str">
        <f>IFERROR(VLOOKUP(B1599,'Scheme Master'!A:G,4,0),"Discontinued")</f>
        <v>HSBC</v>
      </c>
    </row>
    <row r="1600" spans="1:7">
      <c r="A1600" s="250" t="s">
        <v>483</v>
      </c>
      <c r="B1600" s="252" t="s">
        <v>1940</v>
      </c>
      <c r="C1600" t="s">
        <v>67</v>
      </c>
      <c r="D1600" t="s">
        <v>3076</v>
      </c>
      <c r="F1600" t="str">
        <f>IFERROR(VLOOKUP(B1600,'Scheme Master'!A:B,2,0),"Discontinued")</f>
        <v>Debt</v>
      </c>
      <c r="G1600" t="str">
        <f>IFERROR(VLOOKUP(B1600,'Scheme Master'!A:G,4,0),"Discontinued")</f>
        <v>HSBC</v>
      </c>
    </row>
    <row r="1601" spans="1:7">
      <c r="A1601" s="250" t="s">
        <v>1348</v>
      </c>
      <c r="B1601" s="252" t="s">
        <v>1945</v>
      </c>
      <c r="C1601" t="s">
        <v>1954</v>
      </c>
      <c r="D1601" t="s">
        <v>3082</v>
      </c>
      <c r="F1601" t="str">
        <f>IFERROR(VLOOKUP(B1601,'Scheme Master'!A:B,2,0),"Discontinued")</f>
        <v>Debt</v>
      </c>
      <c r="G1601" t="str">
        <f>IFERROR(VLOOKUP(B1601,'Scheme Master'!A:G,4,0),"Discontinued")</f>
        <v>HSBC</v>
      </c>
    </row>
    <row r="1602" spans="1:7">
      <c r="A1602" s="250" t="s">
        <v>474</v>
      </c>
      <c r="B1602" s="252" t="s">
        <v>1940</v>
      </c>
      <c r="C1602" s="290" t="s">
        <v>1971</v>
      </c>
      <c r="D1602" s="290" t="s">
        <v>3077</v>
      </c>
      <c r="F1602" t="str">
        <f>IFERROR(VLOOKUP(B1602,'Scheme Master'!A:B,2,0),"Discontinued")</f>
        <v>Debt</v>
      </c>
      <c r="G1602" t="str">
        <f>IFERROR(VLOOKUP(B1602,'Scheme Master'!A:G,4,0),"Discontinued")</f>
        <v>HSBC</v>
      </c>
    </row>
    <row r="1603" spans="1:7">
      <c r="A1603" s="250" t="s">
        <v>1161</v>
      </c>
      <c r="B1603" s="252" t="s">
        <v>1953</v>
      </c>
      <c r="C1603" t="s">
        <v>1954</v>
      </c>
      <c r="D1603" t="s">
        <v>3062</v>
      </c>
      <c r="F1603" t="str">
        <f>IFERROR(VLOOKUP(B1603,'Scheme Master'!A:B,2,0),"Discontinued")</f>
        <v>Debt</v>
      </c>
      <c r="G1603" t="str">
        <f>IFERROR(VLOOKUP(B1603,'Scheme Master'!A:G,4,0),"Discontinued")</f>
        <v>HSBC</v>
      </c>
    </row>
    <row r="1604" spans="1:7">
      <c r="A1604" s="250" t="s">
        <v>3462</v>
      </c>
      <c r="B1604" s="252" t="s">
        <v>2899</v>
      </c>
      <c r="C1604" t="s">
        <v>1954</v>
      </c>
      <c r="D1604" t="s">
        <v>3096</v>
      </c>
      <c r="F1604" t="str">
        <f>IFERROR(VLOOKUP(B1604,'Scheme Master'!A:B,2,0),"Discontinued")</f>
        <v>Debt</v>
      </c>
      <c r="G1604" t="str">
        <f>IFERROR(VLOOKUP(B1604,'Scheme Master'!A:G,4,0),"Discontinued")</f>
        <v>LT</v>
      </c>
    </row>
    <row r="1605" spans="1:7">
      <c r="A1605" s="250" t="s">
        <v>1348</v>
      </c>
      <c r="B1605" s="252" t="s">
        <v>1945</v>
      </c>
      <c r="C1605" t="s">
        <v>1954</v>
      </c>
      <c r="D1605" t="s">
        <v>3082</v>
      </c>
      <c r="F1605" t="str">
        <f>IFERROR(VLOOKUP(B1605,'Scheme Master'!A:B,2,0),"Discontinued")</f>
        <v>Debt</v>
      </c>
      <c r="G1605" t="str">
        <f>IFERROR(VLOOKUP(B1605,'Scheme Master'!A:G,4,0),"Discontinued")</f>
        <v>HSBC</v>
      </c>
    </row>
    <row r="1606" spans="1:7">
      <c r="A1606" s="250" t="s">
        <v>1161</v>
      </c>
      <c r="B1606" s="252" t="s">
        <v>1953</v>
      </c>
      <c r="C1606" t="s">
        <v>1954</v>
      </c>
      <c r="D1606" t="s">
        <v>3062</v>
      </c>
      <c r="F1606" t="str">
        <f>IFERROR(VLOOKUP(B1606,'Scheme Master'!A:B,2,0),"Discontinued")</f>
        <v>Debt</v>
      </c>
      <c r="G1606" t="str">
        <f>IFERROR(VLOOKUP(B1606,'Scheme Master'!A:G,4,0),"Discontinued")</f>
        <v>HSBC</v>
      </c>
    </row>
    <row r="1607" spans="1:7">
      <c r="A1607" s="250" t="s">
        <v>1161</v>
      </c>
      <c r="B1607" s="252" t="s">
        <v>1953</v>
      </c>
      <c r="C1607" t="s">
        <v>1954</v>
      </c>
      <c r="D1607" t="s">
        <v>3062</v>
      </c>
      <c r="F1607" t="str">
        <f>IFERROR(VLOOKUP(B1607,'Scheme Master'!A:B,2,0),"Discontinued")</f>
        <v>Debt</v>
      </c>
      <c r="G1607" t="str">
        <f>IFERROR(VLOOKUP(B1607,'Scheme Master'!A:G,4,0),"Discontinued")</f>
        <v>HSBC</v>
      </c>
    </row>
    <row r="1608" spans="1:7">
      <c r="A1608" s="53">
        <v>125</v>
      </c>
      <c r="B1608" s="252" t="s">
        <v>2899</v>
      </c>
      <c r="C1608" s="219" t="s">
        <v>58</v>
      </c>
      <c r="D1608" t="s">
        <v>3100</v>
      </c>
      <c r="F1608" t="str">
        <f>IFERROR(VLOOKUP(B1608,'Scheme Master'!A:B,2,0),"Discontinued")</f>
        <v>Debt</v>
      </c>
      <c r="G1608" t="str">
        <f>IFERROR(VLOOKUP(B1608,'Scheme Master'!A:G,4,0),"Discontinued")</f>
        <v>LT</v>
      </c>
    </row>
    <row r="1609" spans="1:7">
      <c r="A1609" s="250" t="s">
        <v>3462</v>
      </c>
      <c r="B1609" s="252" t="s">
        <v>2899</v>
      </c>
      <c r="C1609" t="s">
        <v>1954</v>
      </c>
      <c r="D1609" t="s">
        <v>3096</v>
      </c>
      <c r="F1609" t="str">
        <f>IFERROR(VLOOKUP(B1609,'Scheme Master'!A:B,2,0),"Discontinued")</f>
        <v>Debt</v>
      </c>
      <c r="G1609" t="str">
        <f>IFERROR(VLOOKUP(B1609,'Scheme Master'!A:G,4,0),"Discontinued")</f>
        <v>LT</v>
      </c>
    </row>
    <row r="1610" spans="1:7">
      <c r="A1610" s="250" t="s">
        <v>3462</v>
      </c>
      <c r="B1610" s="252" t="s">
        <v>2899</v>
      </c>
      <c r="C1610" t="s">
        <v>1954</v>
      </c>
      <c r="D1610" t="s">
        <v>3096</v>
      </c>
      <c r="F1610" t="str">
        <f>IFERROR(VLOOKUP(B1610,'Scheme Master'!A:B,2,0),"Discontinued")</f>
        <v>Debt</v>
      </c>
      <c r="G1610" t="str">
        <f>IFERROR(VLOOKUP(B1610,'Scheme Master'!A:G,4,0),"Discontinued")</f>
        <v>LT</v>
      </c>
    </row>
    <row r="1611" spans="1:7">
      <c r="A1611" s="250" t="s">
        <v>483</v>
      </c>
      <c r="B1611" s="252" t="s">
        <v>1940</v>
      </c>
      <c r="C1611" t="s">
        <v>67</v>
      </c>
      <c r="D1611" t="s">
        <v>3076</v>
      </c>
      <c r="F1611" t="str">
        <f>IFERROR(VLOOKUP(B1611,'Scheme Master'!A:B,2,0),"Discontinued")</f>
        <v>Debt</v>
      </c>
      <c r="G1611" t="str">
        <f>IFERROR(VLOOKUP(B1611,'Scheme Master'!A:G,4,0),"Discontinued")</f>
        <v>HSBC</v>
      </c>
    </row>
    <row r="1612" spans="1:7">
      <c r="A1612" s="250" t="s">
        <v>474</v>
      </c>
      <c r="B1612" s="252" t="s">
        <v>1940</v>
      </c>
      <c r="C1612" s="290" t="s">
        <v>1971</v>
      </c>
      <c r="D1612" s="290" t="s">
        <v>3077</v>
      </c>
      <c r="F1612" t="str">
        <f>IFERROR(VLOOKUP(B1612,'Scheme Master'!A:B,2,0),"Discontinued")</f>
        <v>Debt</v>
      </c>
      <c r="G1612" t="str">
        <f>IFERROR(VLOOKUP(B1612,'Scheme Master'!A:G,4,0),"Discontinued")</f>
        <v>HSBC</v>
      </c>
    </row>
    <row r="1613" spans="1:7">
      <c r="A1613" s="250" t="s">
        <v>1157</v>
      </c>
      <c r="B1613" s="252" t="s">
        <v>1953</v>
      </c>
      <c r="C1613" t="s">
        <v>58</v>
      </c>
      <c r="D1613" t="s">
        <v>3066</v>
      </c>
      <c r="F1613" t="str">
        <f>IFERROR(VLOOKUP(B1613,'Scheme Master'!A:B,2,0),"Discontinued")</f>
        <v>Debt</v>
      </c>
      <c r="G1613" t="str">
        <f>IFERROR(VLOOKUP(B1613,'Scheme Master'!A:G,4,0),"Discontinued")</f>
        <v>HSBC</v>
      </c>
    </row>
    <row r="1614" spans="1:7">
      <c r="A1614" s="250" t="s">
        <v>1161</v>
      </c>
      <c r="B1614" s="252" t="s">
        <v>1953</v>
      </c>
      <c r="C1614" t="s">
        <v>1954</v>
      </c>
      <c r="D1614" t="s">
        <v>3062</v>
      </c>
      <c r="F1614" t="str">
        <f>IFERROR(VLOOKUP(B1614,'Scheme Master'!A:B,2,0),"Discontinued")</f>
        <v>Debt</v>
      </c>
      <c r="G1614" t="str">
        <f>IFERROR(VLOOKUP(B1614,'Scheme Master'!A:G,4,0),"Discontinued")</f>
        <v>HSBC</v>
      </c>
    </row>
    <row r="1615" spans="1:7">
      <c r="A1615" s="53">
        <v>125</v>
      </c>
      <c r="B1615" s="252" t="s">
        <v>2899</v>
      </c>
      <c r="C1615" s="219" t="s">
        <v>58</v>
      </c>
      <c r="D1615" t="s">
        <v>3100</v>
      </c>
      <c r="F1615" t="str">
        <f>IFERROR(VLOOKUP(B1615,'Scheme Master'!A:B,2,0),"Discontinued")</f>
        <v>Debt</v>
      </c>
      <c r="G1615" t="str">
        <f>IFERROR(VLOOKUP(B1615,'Scheme Master'!A:G,4,0),"Discontinued")</f>
        <v>LT</v>
      </c>
    </row>
    <row r="1616" spans="1:7">
      <c r="A1616" s="250" t="s">
        <v>3468</v>
      </c>
      <c r="B1616" s="252" t="s">
        <v>2891</v>
      </c>
      <c r="C1616" t="s">
        <v>1954</v>
      </c>
      <c r="D1616" t="s">
        <v>3145</v>
      </c>
      <c r="F1616" t="str">
        <f>IFERROR(VLOOKUP(B1616,'Scheme Master'!A:B,2,0),"Discontinued")</f>
        <v>Debt</v>
      </c>
      <c r="G1616" t="str">
        <f>IFERROR(VLOOKUP(B1616,'Scheme Master'!A:G,4,0),"Discontinued")</f>
        <v>LT</v>
      </c>
    </row>
    <row r="1617" spans="1:7">
      <c r="A1617" s="250" t="s">
        <v>477</v>
      </c>
      <c r="B1617" s="252" t="s">
        <v>1940</v>
      </c>
      <c r="C1617" t="s">
        <v>1954</v>
      </c>
      <c r="D1617" t="s">
        <v>3071</v>
      </c>
      <c r="F1617" t="str">
        <f>IFERROR(VLOOKUP(B1617,'Scheme Master'!A:B,2,0),"Discontinued")</f>
        <v>Debt</v>
      </c>
      <c r="G1617" t="str">
        <f>IFERROR(VLOOKUP(B1617,'Scheme Master'!A:G,4,0),"Discontinued")</f>
        <v>HSBC</v>
      </c>
    </row>
    <row r="1618" spans="1:7">
      <c r="A1618" s="250" t="s">
        <v>477</v>
      </c>
      <c r="B1618" s="252" t="s">
        <v>1940</v>
      </c>
      <c r="C1618" t="s">
        <v>1954</v>
      </c>
      <c r="D1618" t="s">
        <v>3071</v>
      </c>
      <c r="F1618" t="str">
        <f>IFERROR(VLOOKUP(B1618,'Scheme Master'!A:B,2,0),"Discontinued")</f>
        <v>Debt</v>
      </c>
      <c r="G1618" t="str">
        <f>IFERROR(VLOOKUP(B1618,'Scheme Master'!A:G,4,0),"Discontinued")</f>
        <v>HSBC</v>
      </c>
    </row>
    <row r="1619" spans="1:7">
      <c r="A1619" s="250" t="s">
        <v>483</v>
      </c>
      <c r="B1619" s="252" t="s">
        <v>1940</v>
      </c>
      <c r="C1619" t="s">
        <v>67</v>
      </c>
      <c r="D1619" t="s">
        <v>3076</v>
      </c>
      <c r="F1619" t="str">
        <f>IFERROR(VLOOKUP(B1619,'Scheme Master'!A:B,2,0),"Discontinued")</f>
        <v>Debt</v>
      </c>
      <c r="G1619" t="str">
        <f>IFERROR(VLOOKUP(B1619,'Scheme Master'!A:G,4,0),"Discontinued")</f>
        <v>HSBC</v>
      </c>
    </row>
    <row r="1620" spans="1:7">
      <c r="A1620" s="250" t="s">
        <v>474</v>
      </c>
      <c r="B1620" s="252" t="s">
        <v>1940</v>
      </c>
      <c r="C1620" s="290" t="s">
        <v>1971</v>
      </c>
      <c r="D1620" s="290" t="s">
        <v>3077</v>
      </c>
      <c r="F1620" t="str">
        <f>IFERROR(VLOOKUP(B1620,'Scheme Master'!A:B,2,0),"Discontinued")</f>
        <v>Debt</v>
      </c>
      <c r="G1620" t="str">
        <f>IFERROR(VLOOKUP(B1620,'Scheme Master'!A:G,4,0),"Discontinued")</f>
        <v>HSBC</v>
      </c>
    </row>
    <row r="1621" spans="1:7">
      <c r="A1621" s="250" t="s">
        <v>1348</v>
      </c>
      <c r="B1621" s="252" t="s">
        <v>1945</v>
      </c>
      <c r="C1621" t="s">
        <v>1954</v>
      </c>
      <c r="D1621" t="s">
        <v>3082</v>
      </c>
      <c r="F1621" t="str">
        <f>IFERROR(VLOOKUP(B1621,'Scheme Master'!A:B,2,0),"Discontinued")</f>
        <v>Debt</v>
      </c>
      <c r="G1621" t="str">
        <f>IFERROR(VLOOKUP(B1621,'Scheme Master'!A:G,4,0),"Discontinued")</f>
        <v>HSBC</v>
      </c>
    </row>
    <row r="1622" spans="1:7">
      <c r="A1622" s="250" t="s">
        <v>1343</v>
      </c>
      <c r="B1622" s="252" t="s">
        <v>1945</v>
      </c>
      <c r="C1622" t="s">
        <v>58</v>
      </c>
      <c r="D1622" t="s">
        <v>3086</v>
      </c>
      <c r="F1622" t="str">
        <f>IFERROR(VLOOKUP(B1622,'Scheme Master'!A:B,2,0),"Discontinued")</f>
        <v>Debt</v>
      </c>
      <c r="G1622" t="str">
        <f>IFERROR(VLOOKUP(B1622,'Scheme Master'!A:G,4,0),"Discontinued")</f>
        <v>HSBC</v>
      </c>
    </row>
    <row r="1623" spans="1:7">
      <c r="A1623" s="250" t="s">
        <v>483</v>
      </c>
      <c r="B1623" s="252" t="s">
        <v>1940</v>
      </c>
      <c r="C1623" t="s">
        <v>67</v>
      </c>
      <c r="D1623" t="s">
        <v>3076</v>
      </c>
      <c r="F1623" t="str">
        <f>IFERROR(VLOOKUP(B1623,'Scheme Master'!A:B,2,0),"Discontinued")</f>
        <v>Debt</v>
      </c>
      <c r="G1623" t="str">
        <f>IFERROR(VLOOKUP(B1623,'Scheme Master'!A:G,4,0),"Discontinued")</f>
        <v>HSBC</v>
      </c>
    </row>
    <row r="1624" spans="1:7">
      <c r="A1624" s="250" t="s">
        <v>1157</v>
      </c>
      <c r="B1624" s="252" t="s">
        <v>1953</v>
      </c>
      <c r="C1624" t="s">
        <v>58</v>
      </c>
      <c r="D1624" t="s">
        <v>3066</v>
      </c>
      <c r="F1624" t="str">
        <f>IFERROR(VLOOKUP(B1624,'Scheme Master'!A:B,2,0),"Discontinued")</f>
        <v>Debt</v>
      </c>
      <c r="G1624" t="str">
        <f>IFERROR(VLOOKUP(B1624,'Scheme Master'!A:G,4,0),"Discontinued")</f>
        <v>HSBC</v>
      </c>
    </row>
    <row r="1625" spans="1:7">
      <c r="A1625" s="250" t="s">
        <v>3462</v>
      </c>
      <c r="B1625" s="252" t="s">
        <v>2899</v>
      </c>
      <c r="C1625" t="s">
        <v>1954</v>
      </c>
      <c r="D1625" t="s">
        <v>3096</v>
      </c>
      <c r="F1625" t="str">
        <f>IFERROR(VLOOKUP(B1625,'Scheme Master'!A:B,2,0),"Discontinued")</f>
        <v>Debt</v>
      </c>
      <c r="G1625" t="str">
        <f>IFERROR(VLOOKUP(B1625,'Scheme Master'!A:G,4,0),"Discontinued")</f>
        <v>LT</v>
      </c>
    </row>
    <row r="1626" spans="1:7">
      <c r="A1626" s="250" t="s">
        <v>477</v>
      </c>
      <c r="B1626" s="252" t="s">
        <v>1940</v>
      </c>
      <c r="C1626" t="s">
        <v>1954</v>
      </c>
      <c r="D1626" t="s">
        <v>3071</v>
      </c>
      <c r="F1626" t="str">
        <f>IFERROR(VLOOKUP(B1626,'Scheme Master'!A:B,2,0),"Discontinued")</f>
        <v>Debt</v>
      </c>
      <c r="G1626" t="str">
        <f>IFERROR(VLOOKUP(B1626,'Scheme Master'!A:G,4,0),"Discontinued")</f>
        <v>HSBC</v>
      </c>
    </row>
    <row r="1627" spans="1:7">
      <c r="A1627" s="250" t="s">
        <v>477</v>
      </c>
      <c r="B1627" s="252" t="s">
        <v>1940</v>
      </c>
      <c r="C1627" t="s">
        <v>1954</v>
      </c>
      <c r="D1627" t="s">
        <v>3071</v>
      </c>
      <c r="F1627" t="str">
        <f>IFERROR(VLOOKUP(B1627,'Scheme Master'!A:B,2,0),"Discontinued")</f>
        <v>Debt</v>
      </c>
      <c r="G1627" t="str">
        <f>IFERROR(VLOOKUP(B1627,'Scheme Master'!A:G,4,0),"Discontinued")</f>
        <v>HSBC</v>
      </c>
    </row>
    <row r="1628" spans="1:7">
      <c r="A1628" s="250" t="s">
        <v>483</v>
      </c>
      <c r="B1628" s="252" t="s">
        <v>1940</v>
      </c>
      <c r="C1628" t="s">
        <v>67</v>
      </c>
      <c r="D1628" t="s">
        <v>3076</v>
      </c>
      <c r="F1628" t="str">
        <f>IFERROR(VLOOKUP(B1628,'Scheme Master'!A:B,2,0),"Discontinued")</f>
        <v>Debt</v>
      </c>
      <c r="G1628" t="str">
        <f>IFERROR(VLOOKUP(B1628,'Scheme Master'!A:G,4,0),"Discontinued")</f>
        <v>HSBC</v>
      </c>
    </row>
    <row r="1629" spans="1:7">
      <c r="A1629" s="250" t="s">
        <v>1343</v>
      </c>
      <c r="B1629" s="252" t="s">
        <v>1945</v>
      </c>
      <c r="C1629" t="s">
        <v>58</v>
      </c>
      <c r="D1629" t="s">
        <v>3086</v>
      </c>
      <c r="F1629" t="str">
        <f>IFERROR(VLOOKUP(B1629,'Scheme Master'!A:B,2,0),"Discontinued")</f>
        <v>Debt</v>
      </c>
      <c r="G1629" t="str">
        <f>IFERROR(VLOOKUP(B1629,'Scheme Master'!A:G,4,0),"Discontinued")</f>
        <v>HSBC</v>
      </c>
    </row>
    <row r="1630" spans="1:7">
      <c r="A1630" s="250" t="s">
        <v>477</v>
      </c>
      <c r="B1630" s="252" t="s">
        <v>1940</v>
      </c>
      <c r="C1630" t="s">
        <v>1954</v>
      </c>
      <c r="D1630" t="s">
        <v>3071</v>
      </c>
      <c r="F1630" t="str">
        <f>IFERROR(VLOOKUP(B1630,'Scheme Master'!A:B,2,0),"Discontinued")</f>
        <v>Debt</v>
      </c>
      <c r="G1630" t="str">
        <f>IFERROR(VLOOKUP(B1630,'Scheme Master'!A:G,4,0),"Discontinued")</f>
        <v>HSBC</v>
      </c>
    </row>
    <row r="1631" spans="1:7">
      <c r="A1631" s="250" t="s">
        <v>483</v>
      </c>
      <c r="B1631" s="252" t="s">
        <v>1940</v>
      </c>
      <c r="C1631" t="s">
        <v>67</v>
      </c>
      <c r="D1631" t="s">
        <v>3076</v>
      </c>
      <c r="F1631" t="str">
        <f>IFERROR(VLOOKUP(B1631,'Scheme Master'!A:B,2,0),"Discontinued")</f>
        <v>Debt</v>
      </c>
      <c r="G1631" t="str">
        <f>IFERROR(VLOOKUP(B1631,'Scheme Master'!A:G,4,0),"Discontinued")</f>
        <v>HSBC</v>
      </c>
    </row>
    <row r="1632" spans="1:7">
      <c r="A1632" s="250" t="s">
        <v>483</v>
      </c>
      <c r="B1632" s="252" t="s">
        <v>1940</v>
      </c>
      <c r="C1632" t="s">
        <v>67</v>
      </c>
      <c r="D1632" t="s">
        <v>3076</v>
      </c>
      <c r="F1632" t="str">
        <f>IFERROR(VLOOKUP(B1632,'Scheme Master'!A:B,2,0),"Discontinued")</f>
        <v>Debt</v>
      </c>
      <c r="G1632" t="str">
        <f>IFERROR(VLOOKUP(B1632,'Scheme Master'!A:G,4,0),"Discontinued")</f>
        <v>HSBC</v>
      </c>
    </row>
    <row r="1633" spans="1:7">
      <c r="A1633" s="250" t="s">
        <v>1343</v>
      </c>
      <c r="B1633" s="252" t="s">
        <v>1945</v>
      </c>
      <c r="C1633" t="s">
        <v>58</v>
      </c>
      <c r="D1633" t="s">
        <v>3086</v>
      </c>
      <c r="F1633" t="str">
        <f>IFERROR(VLOOKUP(B1633,'Scheme Master'!A:B,2,0),"Discontinued")</f>
        <v>Debt</v>
      </c>
      <c r="G1633" t="str">
        <f>IFERROR(VLOOKUP(B1633,'Scheme Master'!A:G,4,0),"Discontinued")</f>
        <v>HSBC</v>
      </c>
    </row>
    <row r="1634" spans="1:7">
      <c r="A1634" s="250" t="s">
        <v>474</v>
      </c>
      <c r="B1634" s="252" t="s">
        <v>1940</v>
      </c>
      <c r="C1634" s="290" t="s">
        <v>1971</v>
      </c>
      <c r="D1634" s="290" t="s">
        <v>3077</v>
      </c>
      <c r="F1634" t="str">
        <f>IFERROR(VLOOKUP(B1634,'Scheme Master'!A:B,2,0),"Discontinued")</f>
        <v>Debt</v>
      </c>
      <c r="G1634" t="str">
        <f>IFERROR(VLOOKUP(B1634,'Scheme Master'!A:G,4,0),"Discontinued")</f>
        <v>HSBC</v>
      </c>
    </row>
    <row r="1635" spans="1:7">
      <c r="A1635" s="250" t="s">
        <v>1161</v>
      </c>
      <c r="B1635" s="252" t="s">
        <v>1953</v>
      </c>
      <c r="C1635" t="s">
        <v>1954</v>
      </c>
      <c r="D1635" t="s">
        <v>3062</v>
      </c>
      <c r="F1635" t="str">
        <f>IFERROR(VLOOKUP(B1635,'Scheme Master'!A:B,2,0),"Discontinued")</f>
        <v>Debt</v>
      </c>
      <c r="G1635" t="str">
        <f>IFERROR(VLOOKUP(B1635,'Scheme Master'!A:G,4,0),"Discontinued")</f>
        <v>HSBC</v>
      </c>
    </row>
    <row r="1636" spans="1:7">
      <c r="A1636" s="250" t="s">
        <v>3464</v>
      </c>
      <c r="B1636" s="252" t="s">
        <v>2967</v>
      </c>
      <c r="C1636" t="s">
        <v>1971</v>
      </c>
      <c r="D1636" t="s">
        <v>3543</v>
      </c>
      <c r="F1636" t="str">
        <f>IFERROR(VLOOKUP(B1636,'Scheme Master'!A:B,2,0),"Discontinued")</f>
        <v>Discontinued</v>
      </c>
      <c r="G1636" t="str">
        <f>IFERROR(VLOOKUP(B1636,'Scheme Master'!A:G,4,0),"Discontinued")</f>
        <v>Discontinued</v>
      </c>
    </row>
    <row r="1637" spans="1:7">
      <c r="A1637" s="250" t="s">
        <v>477</v>
      </c>
      <c r="B1637" s="252" t="s">
        <v>1940</v>
      </c>
      <c r="C1637" t="s">
        <v>1954</v>
      </c>
      <c r="D1637" t="s">
        <v>3071</v>
      </c>
      <c r="F1637" t="str">
        <f>IFERROR(VLOOKUP(B1637,'Scheme Master'!A:B,2,0),"Discontinued")</f>
        <v>Debt</v>
      </c>
      <c r="G1637" t="str">
        <f>IFERROR(VLOOKUP(B1637,'Scheme Master'!A:G,4,0),"Discontinued")</f>
        <v>HSBC</v>
      </c>
    </row>
    <row r="1638" spans="1:7">
      <c r="A1638" s="250" t="s">
        <v>483</v>
      </c>
      <c r="B1638" s="252" t="s">
        <v>1940</v>
      </c>
      <c r="C1638" t="s">
        <v>67</v>
      </c>
      <c r="D1638" t="s">
        <v>3076</v>
      </c>
      <c r="F1638" t="str">
        <f>IFERROR(VLOOKUP(B1638,'Scheme Master'!A:B,2,0),"Discontinued")</f>
        <v>Debt</v>
      </c>
      <c r="G1638" t="str">
        <f>IFERROR(VLOOKUP(B1638,'Scheme Master'!A:G,4,0),"Discontinued")</f>
        <v>HSBC</v>
      </c>
    </row>
    <row r="1639" spans="1:7">
      <c r="A1639" s="250" t="s">
        <v>1348</v>
      </c>
      <c r="B1639" s="252" t="s">
        <v>1945</v>
      </c>
      <c r="C1639" t="s">
        <v>1954</v>
      </c>
      <c r="D1639" t="s">
        <v>3082</v>
      </c>
      <c r="F1639" t="str">
        <f>IFERROR(VLOOKUP(B1639,'Scheme Master'!A:B,2,0),"Discontinued")</f>
        <v>Debt</v>
      </c>
      <c r="G1639" t="str">
        <f>IFERROR(VLOOKUP(B1639,'Scheme Master'!A:G,4,0),"Discontinued")</f>
        <v>HSBC</v>
      </c>
    </row>
    <row r="1640" spans="1:7">
      <c r="A1640" s="250" t="s">
        <v>1343</v>
      </c>
      <c r="B1640" s="252" t="s">
        <v>1945</v>
      </c>
      <c r="C1640" t="s">
        <v>58</v>
      </c>
      <c r="D1640" t="s">
        <v>3086</v>
      </c>
      <c r="F1640" t="str">
        <f>IFERROR(VLOOKUP(B1640,'Scheme Master'!A:B,2,0),"Discontinued")</f>
        <v>Debt</v>
      </c>
      <c r="G1640" t="str">
        <f>IFERROR(VLOOKUP(B1640,'Scheme Master'!A:G,4,0),"Discontinued")</f>
        <v>HSBC</v>
      </c>
    </row>
    <row r="1641" spans="1:7">
      <c r="A1641" s="250" t="s">
        <v>1157</v>
      </c>
      <c r="B1641" s="252" t="s">
        <v>1953</v>
      </c>
      <c r="C1641" t="s">
        <v>58</v>
      </c>
      <c r="D1641" t="s">
        <v>3066</v>
      </c>
      <c r="F1641" t="str">
        <f>IFERROR(VLOOKUP(B1641,'Scheme Master'!A:B,2,0),"Discontinued")</f>
        <v>Debt</v>
      </c>
      <c r="G1641" t="str">
        <f>IFERROR(VLOOKUP(B1641,'Scheme Master'!A:G,4,0),"Discontinued")</f>
        <v>HSBC</v>
      </c>
    </row>
    <row r="1642" spans="1:7">
      <c r="A1642" s="250" t="s">
        <v>1161</v>
      </c>
      <c r="B1642" s="252" t="s">
        <v>1953</v>
      </c>
      <c r="C1642" t="s">
        <v>1954</v>
      </c>
      <c r="D1642" t="s">
        <v>3062</v>
      </c>
      <c r="F1642" t="str">
        <f>IFERROR(VLOOKUP(B1642,'Scheme Master'!A:B,2,0),"Discontinued")</f>
        <v>Debt</v>
      </c>
      <c r="G1642" t="str">
        <f>IFERROR(VLOOKUP(B1642,'Scheme Master'!A:G,4,0),"Discontinued")</f>
        <v>HSBC</v>
      </c>
    </row>
    <row r="1643" spans="1:7">
      <c r="A1643" s="250" t="s">
        <v>3464</v>
      </c>
      <c r="B1643" s="252" t="s">
        <v>2967</v>
      </c>
      <c r="C1643" t="s">
        <v>1971</v>
      </c>
      <c r="D1643" t="s">
        <v>3543</v>
      </c>
      <c r="F1643" t="str">
        <f>IFERROR(VLOOKUP(B1643,'Scheme Master'!A:B,2,0),"Discontinued")</f>
        <v>Discontinued</v>
      </c>
      <c r="G1643" t="str">
        <f>IFERROR(VLOOKUP(B1643,'Scheme Master'!A:G,4,0),"Discontinued")</f>
        <v>Discontinued</v>
      </c>
    </row>
    <row r="1644" spans="1:7">
      <c r="A1644" s="250" t="s">
        <v>1343</v>
      </c>
      <c r="B1644" s="252" t="s">
        <v>1945</v>
      </c>
      <c r="C1644" t="s">
        <v>58</v>
      </c>
      <c r="D1644" t="s">
        <v>3086</v>
      </c>
      <c r="F1644" t="str">
        <f>IFERROR(VLOOKUP(B1644,'Scheme Master'!A:B,2,0),"Discontinued")</f>
        <v>Debt</v>
      </c>
      <c r="G1644" t="str">
        <f>IFERROR(VLOOKUP(B1644,'Scheme Master'!A:G,4,0),"Discontinued")</f>
        <v>HSBC</v>
      </c>
    </row>
    <row r="1645" spans="1:7">
      <c r="A1645" s="250" t="s">
        <v>1343</v>
      </c>
      <c r="B1645" s="252" t="s">
        <v>1945</v>
      </c>
      <c r="C1645" t="s">
        <v>58</v>
      </c>
      <c r="D1645" t="s">
        <v>3086</v>
      </c>
      <c r="F1645" t="str">
        <f>IFERROR(VLOOKUP(B1645,'Scheme Master'!A:B,2,0),"Discontinued")</f>
        <v>Debt</v>
      </c>
      <c r="G1645" t="str">
        <f>IFERROR(VLOOKUP(B1645,'Scheme Master'!A:G,4,0),"Discontinued")</f>
        <v>HSBC</v>
      </c>
    </row>
    <row r="1646" spans="1:7">
      <c r="A1646" s="250" t="s">
        <v>474</v>
      </c>
      <c r="B1646" s="252" t="s">
        <v>1940</v>
      </c>
      <c r="C1646" s="290" t="s">
        <v>1971</v>
      </c>
      <c r="D1646" s="290" t="s">
        <v>3077</v>
      </c>
      <c r="F1646" t="str">
        <f>IFERROR(VLOOKUP(B1646,'Scheme Master'!A:B,2,0),"Discontinued")</f>
        <v>Debt</v>
      </c>
      <c r="G1646" t="str">
        <f>IFERROR(VLOOKUP(B1646,'Scheme Master'!A:G,4,0),"Discontinued")</f>
        <v>HSBC</v>
      </c>
    </row>
    <row r="1647" spans="1:7">
      <c r="A1647" s="250" t="s">
        <v>474</v>
      </c>
      <c r="B1647" s="252" t="s">
        <v>1940</v>
      </c>
      <c r="C1647" s="290" t="s">
        <v>1971</v>
      </c>
      <c r="D1647" s="290" t="s">
        <v>3077</v>
      </c>
      <c r="F1647" t="str">
        <f>IFERROR(VLOOKUP(B1647,'Scheme Master'!A:B,2,0),"Discontinued")</f>
        <v>Debt</v>
      </c>
      <c r="G1647" t="str">
        <f>IFERROR(VLOOKUP(B1647,'Scheme Master'!A:G,4,0),"Discontinued")</f>
        <v>HSBC</v>
      </c>
    </row>
    <row r="1648" spans="1:7">
      <c r="A1648" s="250" t="s">
        <v>474</v>
      </c>
      <c r="B1648" s="252" t="s">
        <v>1940</v>
      </c>
      <c r="C1648" s="290" t="s">
        <v>1971</v>
      </c>
      <c r="D1648" s="290" t="s">
        <v>3077</v>
      </c>
      <c r="F1648" t="str">
        <f>IFERROR(VLOOKUP(B1648,'Scheme Master'!A:B,2,0),"Discontinued")</f>
        <v>Debt</v>
      </c>
      <c r="G1648" t="str">
        <f>IFERROR(VLOOKUP(B1648,'Scheme Master'!A:G,4,0),"Discontinued")</f>
        <v>HSBC</v>
      </c>
    </row>
    <row r="1649" spans="1:7">
      <c r="A1649" s="250" t="s">
        <v>1157</v>
      </c>
      <c r="B1649" s="252" t="s">
        <v>1953</v>
      </c>
      <c r="C1649" t="s">
        <v>58</v>
      </c>
      <c r="D1649" t="s">
        <v>3066</v>
      </c>
      <c r="F1649" t="str">
        <f>IFERROR(VLOOKUP(B1649,'Scheme Master'!A:B,2,0),"Discontinued")</f>
        <v>Debt</v>
      </c>
      <c r="G1649" t="str">
        <f>IFERROR(VLOOKUP(B1649,'Scheme Master'!A:G,4,0),"Discontinued")</f>
        <v>HSBC</v>
      </c>
    </row>
    <row r="1650" spans="1:7">
      <c r="A1650" s="53">
        <v>125</v>
      </c>
      <c r="B1650" s="252" t="s">
        <v>2899</v>
      </c>
      <c r="C1650" s="219" t="s">
        <v>58</v>
      </c>
      <c r="D1650" t="s">
        <v>3100</v>
      </c>
      <c r="F1650" t="str">
        <f>IFERROR(VLOOKUP(B1650,'Scheme Master'!A:B,2,0),"Discontinued")</f>
        <v>Debt</v>
      </c>
      <c r="G1650" t="str">
        <f>IFERROR(VLOOKUP(B1650,'Scheme Master'!A:G,4,0),"Discontinued")</f>
        <v>LT</v>
      </c>
    </row>
    <row r="1651" spans="1:7">
      <c r="A1651" s="250" t="s">
        <v>3462</v>
      </c>
      <c r="B1651" s="252" t="s">
        <v>2899</v>
      </c>
      <c r="C1651" t="s">
        <v>1954</v>
      </c>
      <c r="D1651" t="s">
        <v>3096</v>
      </c>
      <c r="F1651" t="str">
        <f>IFERROR(VLOOKUP(B1651,'Scheme Master'!A:B,2,0),"Discontinued")</f>
        <v>Debt</v>
      </c>
      <c r="G1651" t="str">
        <f>IFERROR(VLOOKUP(B1651,'Scheme Master'!A:G,4,0),"Discontinued")</f>
        <v>LT</v>
      </c>
    </row>
    <row r="1652" spans="1:7">
      <c r="A1652" s="250" t="s">
        <v>1343</v>
      </c>
      <c r="B1652" s="252" t="s">
        <v>1945</v>
      </c>
      <c r="C1652" t="s">
        <v>58</v>
      </c>
      <c r="D1652" t="s">
        <v>3086</v>
      </c>
      <c r="F1652" t="str">
        <f>IFERROR(VLOOKUP(B1652,'Scheme Master'!A:B,2,0),"Discontinued")</f>
        <v>Debt</v>
      </c>
      <c r="G1652" t="str">
        <f>IFERROR(VLOOKUP(B1652,'Scheme Master'!A:G,4,0),"Discontinued")</f>
        <v>HSBC</v>
      </c>
    </row>
    <row r="1653" spans="1:7">
      <c r="A1653" s="250" t="s">
        <v>1343</v>
      </c>
      <c r="B1653" s="252" t="s">
        <v>1945</v>
      </c>
      <c r="C1653" t="s">
        <v>58</v>
      </c>
      <c r="D1653" t="s">
        <v>3086</v>
      </c>
      <c r="F1653" t="str">
        <f>IFERROR(VLOOKUP(B1653,'Scheme Master'!A:B,2,0),"Discontinued")</f>
        <v>Debt</v>
      </c>
      <c r="G1653" t="str">
        <f>IFERROR(VLOOKUP(B1653,'Scheme Master'!A:G,4,0),"Discontinued")</f>
        <v>HSBC</v>
      </c>
    </row>
    <row r="1654" spans="1:7">
      <c r="A1654" s="250" t="s">
        <v>474</v>
      </c>
      <c r="B1654" s="252" t="s">
        <v>1940</v>
      </c>
      <c r="C1654" s="290" t="s">
        <v>1971</v>
      </c>
      <c r="D1654" s="290" t="s">
        <v>3077</v>
      </c>
      <c r="F1654" t="str">
        <f>IFERROR(VLOOKUP(B1654,'Scheme Master'!A:B,2,0),"Discontinued")</f>
        <v>Debt</v>
      </c>
      <c r="G1654" t="str">
        <f>IFERROR(VLOOKUP(B1654,'Scheme Master'!A:G,4,0),"Discontinued")</f>
        <v>HSBC</v>
      </c>
    </row>
    <row r="1655" spans="1:7">
      <c r="A1655" s="250" t="s">
        <v>1157</v>
      </c>
      <c r="B1655" s="252" t="s">
        <v>1953</v>
      </c>
      <c r="C1655" t="s">
        <v>58</v>
      </c>
      <c r="D1655" t="s">
        <v>3066</v>
      </c>
      <c r="F1655" t="str">
        <f>IFERROR(VLOOKUP(B1655,'Scheme Master'!A:B,2,0),"Discontinued")</f>
        <v>Debt</v>
      </c>
      <c r="G1655" t="str">
        <f>IFERROR(VLOOKUP(B1655,'Scheme Master'!A:G,4,0),"Discontinued")</f>
        <v>HSBC</v>
      </c>
    </row>
    <row r="1656" spans="1:7">
      <c r="A1656" s="250" t="s">
        <v>1157</v>
      </c>
      <c r="B1656" s="252" t="s">
        <v>1953</v>
      </c>
      <c r="C1656" t="s">
        <v>58</v>
      </c>
      <c r="D1656" t="s">
        <v>3066</v>
      </c>
      <c r="F1656" t="str">
        <f>IFERROR(VLOOKUP(B1656,'Scheme Master'!A:B,2,0),"Discontinued")</f>
        <v>Debt</v>
      </c>
      <c r="G1656" t="str">
        <f>IFERROR(VLOOKUP(B1656,'Scheme Master'!A:G,4,0),"Discontinued")</f>
        <v>HSBC</v>
      </c>
    </row>
    <row r="1657" spans="1:7">
      <c r="A1657" s="250" t="s">
        <v>1161</v>
      </c>
      <c r="B1657" s="252" t="s">
        <v>1953</v>
      </c>
      <c r="C1657" t="s">
        <v>1954</v>
      </c>
      <c r="D1657" t="s">
        <v>3062</v>
      </c>
      <c r="F1657" t="str">
        <f>IFERROR(VLOOKUP(B1657,'Scheme Master'!A:B,2,0),"Discontinued")</f>
        <v>Debt</v>
      </c>
      <c r="G1657" t="str">
        <f>IFERROR(VLOOKUP(B1657,'Scheme Master'!A:G,4,0),"Discontinued")</f>
        <v>HSBC</v>
      </c>
    </row>
    <row r="1658" spans="1:7">
      <c r="A1658" s="250" t="s">
        <v>3469</v>
      </c>
      <c r="B1658" s="252" t="s">
        <v>2966</v>
      </c>
      <c r="C1658" t="s">
        <v>1954</v>
      </c>
      <c r="D1658" t="s">
        <v>3543</v>
      </c>
      <c r="F1658" t="str">
        <f>IFERROR(VLOOKUP(B1658,'Scheme Master'!A:B,2,0),"Discontinued")</f>
        <v>Discontinued</v>
      </c>
      <c r="G1658" t="str">
        <f>IFERROR(VLOOKUP(B1658,'Scheme Master'!A:G,4,0),"Discontinued")</f>
        <v>Discontinued</v>
      </c>
    </row>
    <row r="1659" spans="1:7">
      <c r="A1659" s="250" t="s">
        <v>3466</v>
      </c>
      <c r="B1659" s="252" t="s">
        <v>2964</v>
      </c>
      <c r="C1659" t="s">
        <v>1954</v>
      </c>
      <c r="D1659" t="s">
        <v>3543</v>
      </c>
      <c r="F1659" t="str">
        <f>IFERROR(VLOOKUP(B1659,'Scheme Master'!A:B,2,0),"Discontinued")</f>
        <v>Discontinued</v>
      </c>
      <c r="G1659" t="str">
        <f>IFERROR(VLOOKUP(B1659,'Scheme Master'!A:G,4,0),"Discontinued")</f>
        <v>Discontinued</v>
      </c>
    </row>
    <row r="1660" spans="1:7">
      <c r="A1660" s="250" t="s">
        <v>477</v>
      </c>
      <c r="B1660" s="252" t="s">
        <v>1940</v>
      </c>
      <c r="C1660" t="s">
        <v>1954</v>
      </c>
      <c r="D1660" t="s">
        <v>3071</v>
      </c>
      <c r="F1660" t="str">
        <f>IFERROR(VLOOKUP(B1660,'Scheme Master'!A:B,2,0),"Discontinued")</f>
        <v>Debt</v>
      </c>
      <c r="G1660" t="str">
        <f>IFERROR(VLOOKUP(B1660,'Scheme Master'!A:G,4,0),"Discontinued")</f>
        <v>HSBC</v>
      </c>
    </row>
    <row r="1661" spans="1:7">
      <c r="A1661" s="250" t="s">
        <v>477</v>
      </c>
      <c r="B1661" s="252" t="s">
        <v>1940</v>
      </c>
      <c r="C1661" t="s">
        <v>1954</v>
      </c>
      <c r="D1661" t="s">
        <v>3071</v>
      </c>
      <c r="F1661" t="str">
        <f>IFERROR(VLOOKUP(B1661,'Scheme Master'!A:B,2,0),"Discontinued")</f>
        <v>Debt</v>
      </c>
      <c r="G1661" t="str">
        <f>IFERROR(VLOOKUP(B1661,'Scheme Master'!A:G,4,0),"Discontinued")</f>
        <v>HSBC</v>
      </c>
    </row>
    <row r="1662" spans="1:7">
      <c r="A1662" s="250" t="s">
        <v>1343</v>
      </c>
      <c r="B1662" s="252" t="s">
        <v>1945</v>
      </c>
      <c r="C1662" t="s">
        <v>58</v>
      </c>
      <c r="D1662" t="s">
        <v>3086</v>
      </c>
      <c r="F1662" t="str">
        <f>IFERROR(VLOOKUP(B1662,'Scheme Master'!A:B,2,0),"Discontinued")</f>
        <v>Debt</v>
      </c>
      <c r="G1662" t="str">
        <f>IFERROR(VLOOKUP(B1662,'Scheme Master'!A:G,4,0),"Discontinued")</f>
        <v>HSBC</v>
      </c>
    </row>
    <row r="1663" spans="1:7">
      <c r="A1663" s="250" t="s">
        <v>474</v>
      </c>
      <c r="B1663" s="252" t="s">
        <v>1940</v>
      </c>
      <c r="C1663" s="290" t="s">
        <v>1971</v>
      </c>
      <c r="D1663" s="290" t="s">
        <v>3077</v>
      </c>
      <c r="F1663" t="str">
        <f>IFERROR(VLOOKUP(B1663,'Scheme Master'!A:B,2,0),"Discontinued")</f>
        <v>Debt</v>
      </c>
      <c r="G1663" t="str">
        <f>IFERROR(VLOOKUP(B1663,'Scheme Master'!A:G,4,0),"Discontinued")</f>
        <v>HSBC</v>
      </c>
    </row>
    <row r="1664" spans="1:7">
      <c r="A1664" s="250" t="s">
        <v>474</v>
      </c>
      <c r="B1664" s="252" t="s">
        <v>1940</v>
      </c>
      <c r="C1664" s="290" t="s">
        <v>1971</v>
      </c>
      <c r="D1664" s="290" t="s">
        <v>3077</v>
      </c>
      <c r="F1664" t="str">
        <f>IFERROR(VLOOKUP(B1664,'Scheme Master'!A:B,2,0),"Discontinued")</f>
        <v>Debt</v>
      </c>
      <c r="G1664" t="str">
        <f>IFERROR(VLOOKUP(B1664,'Scheme Master'!A:G,4,0),"Discontinued")</f>
        <v>HSBC</v>
      </c>
    </row>
    <row r="1665" spans="1:7">
      <c r="A1665" s="250" t="s">
        <v>3469</v>
      </c>
      <c r="B1665" s="252" t="s">
        <v>2966</v>
      </c>
      <c r="C1665" t="s">
        <v>1954</v>
      </c>
      <c r="D1665" t="s">
        <v>3543</v>
      </c>
      <c r="F1665" t="str">
        <f>IFERROR(VLOOKUP(B1665,'Scheme Master'!A:B,2,0),"Discontinued")</f>
        <v>Discontinued</v>
      </c>
      <c r="G1665" t="str">
        <f>IFERROR(VLOOKUP(B1665,'Scheme Master'!A:G,4,0),"Discontinued")</f>
        <v>Discontinued</v>
      </c>
    </row>
    <row r="1666" spans="1:7">
      <c r="A1666" s="250" t="s">
        <v>477</v>
      </c>
      <c r="B1666" s="252" t="s">
        <v>1940</v>
      </c>
      <c r="C1666" t="s">
        <v>1954</v>
      </c>
      <c r="D1666" t="s">
        <v>3071</v>
      </c>
      <c r="F1666" t="str">
        <f>IFERROR(VLOOKUP(B1666,'Scheme Master'!A:B,2,0),"Discontinued")</f>
        <v>Debt</v>
      </c>
      <c r="G1666" t="str">
        <f>IFERROR(VLOOKUP(B1666,'Scheme Master'!A:G,4,0),"Discontinued")</f>
        <v>HSBC</v>
      </c>
    </row>
    <row r="1667" spans="1:7">
      <c r="A1667" s="250" t="s">
        <v>483</v>
      </c>
      <c r="B1667" s="252" t="s">
        <v>1940</v>
      </c>
      <c r="C1667" t="s">
        <v>67</v>
      </c>
      <c r="D1667" t="s">
        <v>3076</v>
      </c>
      <c r="F1667" t="str">
        <f>IFERROR(VLOOKUP(B1667,'Scheme Master'!A:B,2,0),"Discontinued")</f>
        <v>Debt</v>
      </c>
      <c r="G1667" t="str">
        <f>IFERROR(VLOOKUP(B1667,'Scheme Master'!A:G,4,0),"Discontinued")</f>
        <v>HSBC</v>
      </c>
    </row>
    <row r="1668" spans="1:7">
      <c r="A1668" s="250" t="s">
        <v>1343</v>
      </c>
      <c r="B1668" s="252" t="s">
        <v>1945</v>
      </c>
      <c r="C1668" t="s">
        <v>58</v>
      </c>
      <c r="D1668" t="s">
        <v>3086</v>
      </c>
      <c r="F1668" t="str">
        <f>IFERROR(VLOOKUP(B1668,'Scheme Master'!A:B,2,0),"Discontinued")</f>
        <v>Debt</v>
      </c>
      <c r="G1668" t="str">
        <f>IFERROR(VLOOKUP(B1668,'Scheme Master'!A:G,4,0),"Discontinued")</f>
        <v>HSBC</v>
      </c>
    </row>
    <row r="1669" spans="1:7">
      <c r="A1669" s="250" t="s">
        <v>474</v>
      </c>
      <c r="B1669" s="252" t="s">
        <v>1940</v>
      </c>
      <c r="C1669" s="290" t="s">
        <v>1971</v>
      </c>
      <c r="D1669" s="290" t="s">
        <v>3077</v>
      </c>
      <c r="F1669" t="str">
        <f>IFERROR(VLOOKUP(B1669,'Scheme Master'!A:B,2,0),"Discontinued")</f>
        <v>Debt</v>
      </c>
      <c r="G1669" t="str">
        <f>IFERROR(VLOOKUP(B1669,'Scheme Master'!A:G,4,0),"Discontinued")</f>
        <v>HSBC</v>
      </c>
    </row>
    <row r="1670" spans="1:7">
      <c r="A1670" s="250" t="s">
        <v>1157</v>
      </c>
      <c r="B1670" s="252" t="s">
        <v>1953</v>
      </c>
      <c r="C1670" t="s">
        <v>58</v>
      </c>
      <c r="D1670" t="s">
        <v>3066</v>
      </c>
      <c r="F1670" t="str">
        <f>IFERROR(VLOOKUP(B1670,'Scheme Master'!A:B,2,0),"Discontinued")</f>
        <v>Debt</v>
      </c>
      <c r="G1670" t="str">
        <f>IFERROR(VLOOKUP(B1670,'Scheme Master'!A:G,4,0),"Discontinued")</f>
        <v>HSBC</v>
      </c>
    </row>
    <row r="1671" spans="1:7">
      <c r="A1671" s="250" t="s">
        <v>1161</v>
      </c>
      <c r="B1671" s="252" t="s">
        <v>1953</v>
      </c>
      <c r="C1671" t="s">
        <v>1954</v>
      </c>
      <c r="D1671" t="s">
        <v>3062</v>
      </c>
      <c r="F1671" t="str">
        <f>IFERROR(VLOOKUP(B1671,'Scheme Master'!A:B,2,0),"Discontinued")</f>
        <v>Debt</v>
      </c>
      <c r="G1671" t="str">
        <f>IFERROR(VLOOKUP(B1671,'Scheme Master'!A:G,4,0),"Discontinued")</f>
        <v>HSBC</v>
      </c>
    </row>
    <row r="1672" spans="1:7">
      <c r="A1672" s="250" t="s">
        <v>3468</v>
      </c>
      <c r="B1672" s="252" t="s">
        <v>2891</v>
      </c>
      <c r="C1672" t="s">
        <v>1954</v>
      </c>
      <c r="D1672" t="s">
        <v>3145</v>
      </c>
      <c r="F1672" t="str">
        <f>IFERROR(VLOOKUP(B1672,'Scheme Master'!A:B,2,0),"Discontinued")</f>
        <v>Debt</v>
      </c>
      <c r="G1672" t="str">
        <f>IFERROR(VLOOKUP(B1672,'Scheme Master'!A:G,4,0),"Discontinued")</f>
        <v>LT</v>
      </c>
    </row>
    <row r="1673" spans="1:7">
      <c r="A1673" s="250" t="s">
        <v>3467</v>
      </c>
      <c r="B1673" s="252" t="s">
        <v>2964</v>
      </c>
      <c r="C1673" t="s">
        <v>1971</v>
      </c>
      <c r="D1673" t="s">
        <v>3543</v>
      </c>
      <c r="F1673" t="str">
        <f>IFERROR(VLOOKUP(B1673,'Scheme Master'!A:B,2,0),"Discontinued")</f>
        <v>Discontinued</v>
      </c>
      <c r="G1673" t="str">
        <f>IFERROR(VLOOKUP(B1673,'Scheme Master'!A:G,4,0),"Discontinued")</f>
        <v>Discontinued</v>
      </c>
    </row>
    <row r="1674" spans="1:7">
      <c r="A1674" s="250" t="s">
        <v>1348</v>
      </c>
      <c r="B1674" s="252" t="s">
        <v>1945</v>
      </c>
      <c r="C1674" t="s">
        <v>1954</v>
      </c>
      <c r="D1674" t="s">
        <v>3082</v>
      </c>
      <c r="F1674" t="str">
        <f>IFERROR(VLOOKUP(B1674,'Scheme Master'!A:B,2,0),"Discontinued")</f>
        <v>Debt</v>
      </c>
      <c r="G1674" t="str">
        <f>IFERROR(VLOOKUP(B1674,'Scheme Master'!A:G,4,0),"Discontinued")</f>
        <v>HSBC</v>
      </c>
    </row>
    <row r="1675" spans="1:7">
      <c r="A1675" s="250" t="s">
        <v>1348</v>
      </c>
      <c r="B1675" s="252" t="s">
        <v>1945</v>
      </c>
      <c r="C1675" t="s">
        <v>1954</v>
      </c>
      <c r="D1675" t="s">
        <v>3082</v>
      </c>
      <c r="F1675" t="str">
        <f>IFERROR(VLOOKUP(B1675,'Scheme Master'!A:B,2,0),"Discontinued")</f>
        <v>Debt</v>
      </c>
      <c r="G1675" t="str">
        <f>IFERROR(VLOOKUP(B1675,'Scheme Master'!A:G,4,0),"Discontinued")</f>
        <v>HSBC</v>
      </c>
    </row>
    <row r="1676" spans="1:7">
      <c r="A1676" s="250" t="s">
        <v>1161</v>
      </c>
      <c r="B1676" s="252" t="s">
        <v>1953</v>
      </c>
      <c r="C1676" t="s">
        <v>1954</v>
      </c>
      <c r="D1676" t="s">
        <v>3062</v>
      </c>
      <c r="F1676" t="str">
        <f>IFERROR(VLOOKUP(B1676,'Scheme Master'!A:B,2,0),"Discontinued")</f>
        <v>Debt</v>
      </c>
      <c r="G1676" t="str">
        <f>IFERROR(VLOOKUP(B1676,'Scheme Master'!A:G,4,0),"Discontinued")</f>
        <v>HSBC</v>
      </c>
    </row>
    <row r="1677" spans="1:7">
      <c r="A1677" s="250" t="s">
        <v>3462</v>
      </c>
      <c r="B1677" s="252" t="s">
        <v>2899</v>
      </c>
      <c r="C1677" t="s">
        <v>1954</v>
      </c>
      <c r="D1677" t="s">
        <v>3096</v>
      </c>
      <c r="F1677" t="str">
        <f>IFERROR(VLOOKUP(B1677,'Scheme Master'!A:B,2,0),"Discontinued")</f>
        <v>Debt</v>
      </c>
      <c r="G1677" t="str">
        <f>IFERROR(VLOOKUP(B1677,'Scheme Master'!A:G,4,0),"Discontinued")</f>
        <v>LT</v>
      </c>
    </row>
    <row r="1678" spans="1:7">
      <c r="A1678" s="250" t="s">
        <v>483</v>
      </c>
      <c r="B1678" s="252" t="s">
        <v>1940</v>
      </c>
      <c r="C1678" t="s">
        <v>67</v>
      </c>
      <c r="D1678" t="s">
        <v>3076</v>
      </c>
      <c r="F1678" t="str">
        <f>IFERROR(VLOOKUP(B1678,'Scheme Master'!A:B,2,0),"Discontinued")</f>
        <v>Debt</v>
      </c>
      <c r="G1678" t="str">
        <f>IFERROR(VLOOKUP(B1678,'Scheme Master'!A:G,4,0),"Discontinued")</f>
        <v>HSBC</v>
      </c>
    </row>
    <row r="1679" spans="1:7">
      <c r="A1679" s="250" t="s">
        <v>1157</v>
      </c>
      <c r="B1679" s="252" t="s">
        <v>1953</v>
      </c>
      <c r="C1679" t="s">
        <v>58</v>
      </c>
      <c r="D1679" t="s">
        <v>3066</v>
      </c>
      <c r="F1679" t="str">
        <f>IFERROR(VLOOKUP(B1679,'Scheme Master'!A:B,2,0),"Discontinued")</f>
        <v>Debt</v>
      </c>
      <c r="G1679" t="str">
        <f>IFERROR(VLOOKUP(B1679,'Scheme Master'!A:G,4,0),"Discontinued")</f>
        <v>HSBC</v>
      </c>
    </row>
    <row r="1680" spans="1:7">
      <c r="A1680" s="250" t="s">
        <v>1161</v>
      </c>
      <c r="B1680" s="252" t="s">
        <v>1953</v>
      </c>
      <c r="C1680" t="s">
        <v>1954</v>
      </c>
      <c r="D1680" t="s">
        <v>3062</v>
      </c>
      <c r="F1680" t="str">
        <f>IFERROR(VLOOKUP(B1680,'Scheme Master'!A:B,2,0),"Discontinued")</f>
        <v>Debt</v>
      </c>
      <c r="G1680" t="str">
        <f>IFERROR(VLOOKUP(B1680,'Scheme Master'!A:G,4,0),"Discontinued")</f>
        <v>HSBC</v>
      </c>
    </row>
    <row r="1681" spans="1:7">
      <c r="A1681" s="250" t="s">
        <v>3467</v>
      </c>
      <c r="B1681" s="252" t="s">
        <v>2964</v>
      </c>
      <c r="C1681" t="s">
        <v>1971</v>
      </c>
      <c r="D1681" t="s">
        <v>3543</v>
      </c>
      <c r="F1681" t="str">
        <f>IFERROR(VLOOKUP(B1681,'Scheme Master'!A:B,2,0),"Discontinued")</f>
        <v>Discontinued</v>
      </c>
      <c r="G1681" t="str">
        <f>IFERROR(VLOOKUP(B1681,'Scheme Master'!A:G,4,0),"Discontinued")</f>
        <v>Discontinued</v>
      </c>
    </row>
    <row r="1682" spans="1:7">
      <c r="A1682" s="250" t="s">
        <v>483</v>
      </c>
      <c r="B1682" s="252" t="s">
        <v>1940</v>
      </c>
      <c r="C1682" t="s">
        <v>67</v>
      </c>
      <c r="D1682" t="s">
        <v>3076</v>
      </c>
      <c r="F1682" t="str">
        <f>IFERROR(VLOOKUP(B1682,'Scheme Master'!A:B,2,0),"Discontinued")</f>
        <v>Debt</v>
      </c>
      <c r="G1682" t="str">
        <f>IFERROR(VLOOKUP(B1682,'Scheme Master'!A:G,4,0),"Discontinued")</f>
        <v>HSBC</v>
      </c>
    </row>
    <row r="1683" spans="1:7">
      <c r="A1683" s="250" t="s">
        <v>1343</v>
      </c>
      <c r="B1683" s="252" t="s">
        <v>1945</v>
      </c>
      <c r="C1683" t="s">
        <v>58</v>
      </c>
      <c r="D1683" t="s">
        <v>3086</v>
      </c>
      <c r="F1683" t="str">
        <f>IFERROR(VLOOKUP(B1683,'Scheme Master'!A:B,2,0),"Discontinued")</f>
        <v>Debt</v>
      </c>
      <c r="G1683" t="str">
        <f>IFERROR(VLOOKUP(B1683,'Scheme Master'!A:G,4,0),"Discontinued")</f>
        <v>HSBC</v>
      </c>
    </row>
    <row r="1684" spans="1:7">
      <c r="A1684" s="250" t="s">
        <v>1343</v>
      </c>
      <c r="B1684" s="252" t="s">
        <v>1945</v>
      </c>
      <c r="C1684" t="s">
        <v>58</v>
      </c>
      <c r="D1684" t="s">
        <v>3086</v>
      </c>
      <c r="F1684" t="str">
        <f>IFERROR(VLOOKUP(B1684,'Scheme Master'!A:B,2,0),"Discontinued")</f>
        <v>Debt</v>
      </c>
      <c r="G1684" t="str">
        <f>IFERROR(VLOOKUP(B1684,'Scheme Master'!A:G,4,0),"Discontinued")</f>
        <v>HSBC</v>
      </c>
    </row>
    <row r="1685" spans="1:7">
      <c r="A1685" s="250" t="s">
        <v>3466</v>
      </c>
      <c r="B1685" s="252" t="s">
        <v>2964</v>
      </c>
      <c r="C1685" t="s">
        <v>1954</v>
      </c>
      <c r="D1685" t="s">
        <v>3543</v>
      </c>
      <c r="F1685" t="str">
        <f>IFERROR(VLOOKUP(B1685,'Scheme Master'!A:B,2,0),"Discontinued")</f>
        <v>Discontinued</v>
      </c>
      <c r="G1685" t="str">
        <f>IFERROR(VLOOKUP(B1685,'Scheme Master'!A:G,4,0),"Discontinued")</f>
        <v>Discontinued</v>
      </c>
    </row>
    <row r="1686" spans="1:7">
      <c r="A1686" s="250" t="s">
        <v>3467</v>
      </c>
      <c r="B1686" s="252" t="s">
        <v>2964</v>
      </c>
      <c r="C1686" t="s">
        <v>1971</v>
      </c>
      <c r="D1686" t="s">
        <v>3543</v>
      </c>
      <c r="F1686" t="str">
        <f>IFERROR(VLOOKUP(B1686,'Scheme Master'!A:B,2,0),"Discontinued")</f>
        <v>Discontinued</v>
      </c>
      <c r="G1686" t="str">
        <f>IFERROR(VLOOKUP(B1686,'Scheme Master'!A:G,4,0),"Discontinued")</f>
        <v>Discontinued</v>
      </c>
    </row>
    <row r="1687" spans="1:7">
      <c r="A1687" s="250" t="s">
        <v>367</v>
      </c>
      <c r="B1687" s="252" t="s">
        <v>1956</v>
      </c>
      <c r="C1687" t="s">
        <v>1954</v>
      </c>
      <c r="D1687" t="s">
        <v>3543</v>
      </c>
      <c r="F1687" t="str">
        <f>IFERROR(VLOOKUP(B1687,'Scheme Master'!A:B,2,0),"Discontinued")</f>
        <v>Discontinued</v>
      </c>
      <c r="G1687" t="str">
        <f>IFERROR(VLOOKUP(B1687,'Scheme Master'!A:G,4,0),"Discontinued")</f>
        <v>Discontinued</v>
      </c>
    </row>
    <row r="1688" spans="1:7">
      <c r="A1688" s="250" t="s">
        <v>483</v>
      </c>
      <c r="B1688" s="252" t="s">
        <v>1940</v>
      </c>
      <c r="C1688" t="s">
        <v>67</v>
      </c>
      <c r="D1688" t="s">
        <v>3076</v>
      </c>
      <c r="F1688" t="str">
        <f>IFERROR(VLOOKUP(B1688,'Scheme Master'!A:B,2,0),"Discontinued")</f>
        <v>Debt</v>
      </c>
      <c r="G1688" t="str">
        <f>IFERROR(VLOOKUP(B1688,'Scheme Master'!A:G,4,0),"Discontinued")</f>
        <v>HSBC</v>
      </c>
    </row>
    <row r="1689" spans="1:7">
      <c r="A1689" s="250" t="s">
        <v>1348</v>
      </c>
      <c r="B1689" s="252" t="s">
        <v>1945</v>
      </c>
      <c r="C1689" t="s">
        <v>1954</v>
      </c>
      <c r="D1689" t="s">
        <v>3082</v>
      </c>
      <c r="F1689" t="str">
        <f>IFERROR(VLOOKUP(B1689,'Scheme Master'!A:B,2,0),"Discontinued")</f>
        <v>Debt</v>
      </c>
      <c r="G1689" t="str">
        <f>IFERROR(VLOOKUP(B1689,'Scheme Master'!A:G,4,0),"Discontinued")</f>
        <v>HSBC</v>
      </c>
    </row>
    <row r="1690" spans="1:7">
      <c r="A1690" s="53">
        <v>125</v>
      </c>
      <c r="B1690" s="252" t="s">
        <v>2899</v>
      </c>
      <c r="C1690" s="219" t="s">
        <v>58</v>
      </c>
      <c r="D1690" t="s">
        <v>3100</v>
      </c>
      <c r="F1690" t="str">
        <f>IFERROR(VLOOKUP(B1690,'Scheme Master'!A:B,2,0),"Discontinued")</f>
        <v>Debt</v>
      </c>
      <c r="G1690" t="str">
        <f>IFERROR(VLOOKUP(B1690,'Scheme Master'!A:G,4,0),"Discontinued")</f>
        <v>LT</v>
      </c>
    </row>
    <row r="1691" spans="1:7">
      <c r="A1691" s="250" t="s">
        <v>477</v>
      </c>
      <c r="B1691" s="252" t="s">
        <v>1940</v>
      </c>
      <c r="C1691" t="s">
        <v>1954</v>
      </c>
      <c r="D1691" t="s">
        <v>3071</v>
      </c>
      <c r="F1691" t="str">
        <f>IFERROR(VLOOKUP(B1691,'Scheme Master'!A:B,2,0),"Discontinued")</f>
        <v>Debt</v>
      </c>
      <c r="G1691" t="str">
        <f>IFERROR(VLOOKUP(B1691,'Scheme Master'!A:G,4,0),"Discontinued")</f>
        <v>HSBC</v>
      </c>
    </row>
    <row r="1692" spans="1:7">
      <c r="A1692" s="250" t="s">
        <v>1348</v>
      </c>
      <c r="B1692" s="252" t="s">
        <v>1945</v>
      </c>
      <c r="C1692" t="s">
        <v>1954</v>
      </c>
      <c r="D1692" t="s">
        <v>3082</v>
      </c>
      <c r="F1692" t="str">
        <f>IFERROR(VLOOKUP(B1692,'Scheme Master'!A:B,2,0),"Discontinued")</f>
        <v>Debt</v>
      </c>
      <c r="G1692" t="str">
        <f>IFERROR(VLOOKUP(B1692,'Scheme Master'!A:G,4,0),"Discontinued")</f>
        <v>HSBC</v>
      </c>
    </row>
    <row r="1693" spans="1:7">
      <c r="A1693" s="250" t="s">
        <v>1157</v>
      </c>
      <c r="B1693" s="252" t="s">
        <v>1953</v>
      </c>
      <c r="C1693" t="s">
        <v>58</v>
      </c>
      <c r="D1693" t="s">
        <v>3066</v>
      </c>
      <c r="F1693" t="str">
        <f>IFERROR(VLOOKUP(B1693,'Scheme Master'!A:B,2,0),"Discontinued")</f>
        <v>Debt</v>
      </c>
      <c r="G1693" t="str">
        <f>IFERROR(VLOOKUP(B1693,'Scheme Master'!A:G,4,0),"Discontinued")</f>
        <v>HSBC</v>
      </c>
    </row>
    <row r="1694" spans="1:7">
      <c r="A1694" s="250" t="s">
        <v>1157</v>
      </c>
      <c r="B1694" s="252" t="s">
        <v>1953</v>
      </c>
      <c r="C1694" t="s">
        <v>58</v>
      </c>
      <c r="D1694" t="s">
        <v>3066</v>
      </c>
      <c r="F1694" t="str">
        <f>IFERROR(VLOOKUP(B1694,'Scheme Master'!A:B,2,0),"Discontinued")</f>
        <v>Debt</v>
      </c>
      <c r="G1694" t="str">
        <f>IFERROR(VLOOKUP(B1694,'Scheme Master'!A:G,4,0),"Discontinued")</f>
        <v>HSBC</v>
      </c>
    </row>
    <row r="1695" spans="1:7">
      <c r="A1695" s="250" t="s">
        <v>1157</v>
      </c>
      <c r="B1695" s="252" t="s">
        <v>1953</v>
      </c>
      <c r="C1695" t="s">
        <v>58</v>
      </c>
      <c r="D1695" t="s">
        <v>3066</v>
      </c>
      <c r="F1695" t="str">
        <f>IFERROR(VLOOKUP(B1695,'Scheme Master'!A:B,2,0),"Discontinued")</f>
        <v>Debt</v>
      </c>
      <c r="G1695" t="str">
        <f>IFERROR(VLOOKUP(B1695,'Scheme Master'!A:G,4,0),"Discontinued")</f>
        <v>HSBC</v>
      </c>
    </row>
    <row r="1696" spans="1:7">
      <c r="A1696" s="250" t="s">
        <v>1157</v>
      </c>
      <c r="B1696" s="252" t="s">
        <v>1953</v>
      </c>
      <c r="C1696" t="s">
        <v>58</v>
      </c>
      <c r="D1696" t="s">
        <v>3066</v>
      </c>
      <c r="F1696" t="str">
        <f>IFERROR(VLOOKUP(B1696,'Scheme Master'!A:B,2,0),"Discontinued")</f>
        <v>Debt</v>
      </c>
      <c r="G1696" t="str">
        <f>IFERROR(VLOOKUP(B1696,'Scheme Master'!A:G,4,0),"Discontinued")</f>
        <v>HSBC</v>
      </c>
    </row>
    <row r="1697" spans="1:7">
      <c r="A1697" s="250" t="s">
        <v>3470</v>
      </c>
      <c r="B1697" s="252" t="s">
        <v>2906</v>
      </c>
      <c r="C1697" t="s">
        <v>3536</v>
      </c>
      <c r="D1697" t="s">
        <v>3118</v>
      </c>
      <c r="F1697" t="str">
        <f>IFERROR(VLOOKUP(B1697,'Scheme Master'!A:B,2,0),"Discontinued")</f>
        <v>Debt</v>
      </c>
      <c r="G1697" t="str">
        <f>IFERROR(VLOOKUP(B1697,'Scheme Master'!A:G,4,0),"Discontinued")</f>
        <v>LT</v>
      </c>
    </row>
    <row r="1698" spans="1:7">
      <c r="A1698" s="250" t="s">
        <v>506</v>
      </c>
      <c r="B1698" s="252" t="s">
        <v>1940</v>
      </c>
      <c r="C1698" s="219" t="s">
        <v>47</v>
      </c>
      <c r="D1698" t="s">
        <v>3080</v>
      </c>
      <c r="F1698" t="str">
        <f>IFERROR(VLOOKUP(B1698,'Scheme Master'!A:B,2,0),"Discontinued")</f>
        <v>Debt</v>
      </c>
      <c r="G1698" t="str">
        <f>IFERROR(VLOOKUP(B1698,'Scheme Master'!A:G,4,0),"Discontinued")</f>
        <v>HSBC</v>
      </c>
    </row>
    <row r="1699" spans="1:7">
      <c r="A1699" s="250" t="s">
        <v>491</v>
      </c>
      <c r="B1699" s="252" t="s">
        <v>1940</v>
      </c>
      <c r="C1699" t="s">
        <v>58</v>
      </c>
      <c r="D1699" t="s">
        <v>3075</v>
      </c>
      <c r="F1699" t="str">
        <f>IFERROR(VLOOKUP(B1699,'Scheme Master'!A:B,2,0),"Discontinued")</f>
        <v>Debt</v>
      </c>
      <c r="G1699" t="str">
        <f>IFERROR(VLOOKUP(B1699,'Scheme Master'!A:G,4,0),"Discontinued")</f>
        <v>HSBC</v>
      </c>
    </row>
    <row r="1700" spans="1:7">
      <c r="A1700" s="250" t="s">
        <v>491</v>
      </c>
      <c r="B1700" s="252" t="s">
        <v>1940</v>
      </c>
      <c r="C1700" t="s">
        <v>58</v>
      </c>
      <c r="D1700" t="s">
        <v>3075</v>
      </c>
      <c r="F1700" t="str">
        <f>IFERROR(VLOOKUP(B1700,'Scheme Master'!A:B,2,0),"Discontinued")</f>
        <v>Debt</v>
      </c>
      <c r="G1700" t="str">
        <f>IFERROR(VLOOKUP(B1700,'Scheme Master'!A:G,4,0),"Discontinued")</f>
        <v>HSBC</v>
      </c>
    </row>
    <row r="1701" spans="1:7">
      <c r="A1701" s="250" t="s">
        <v>1356</v>
      </c>
      <c r="B1701" s="252" t="s">
        <v>1945</v>
      </c>
      <c r="C1701" t="s">
        <v>1943</v>
      </c>
      <c r="D1701" t="s">
        <v>3084</v>
      </c>
      <c r="F1701" t="str">
        <f>IFERROR(VLOOKUP(B1701,'Scheme Master'!A:B,2,0),"Discontinued")</f>
        <v>Debt</v>
      </c>
      <c r="G1701" t="str">
        <f>IFERROR(VLOOKUP(B1701,'Scheme Master'!A:G,4,0),"Discontinued")</f>
        <v>HSBC</v>
      </c>
    </row>
    <row r="1702" spans="1:7">
      <c r="A1702" s="250" t="s">
        <v>3471</v>
      </c>
      <c r="B1702" s="252" t="s">
        <v>2964</v>
      </c>
      <c r="C1702" t="s">
        <v>1975</v>
      </c>
      <c r="D1702" t="s">
        <v>3543</v>
      </c>
      <c r="F1702" t="str">
        <f>IFERROR(VLOOKUP(B1702,'Scheme Master'!A:B,2,0),"Discontinued")</f>
        <v>Discontinued</v>
      </c>
      <c r="G1702" t="str">
        <f>IFERROR(VLOOKUP(B1702,'Scheme Master'!A:G,4,0),"Discontinued")</f>
        <v>Discontinued</v>
      </c>
    </row>
    <row r="1703" spans="1:7">
      <c r="A1703" s="250" t="s">
        <v>322</v>
      </c>
      <c r="B1703" s="252" t="s">
        <v>1961</v>
      </c>
      <c r="C1703" t="s">
        <v>61</v>
      </c>
      <c r="D1703" t="s">
        <v>3161</v>
      </c>
      <c r="F1703" t="str">
        <f>IFERROR(VLOOKUP(B1703,'Scheme Master'!A:B,2,0),"Discontinued")</f>
        <v>Debt</v>
      </c>
      <c r="G1703" t="str">
        <f>IFERROR(VLOOKUP(B1703,'Scheme Master'!A:G,4,0),"Discontinued")</f>
        <v>HSBC</v>
      </c>
    </row>
    <row r="1704" spans="1:7">
      <c r="A1704" s="250" t="s">
        <v>326</v>
      </c>
      <c r="B1704" s="252" t="s">
        <v>1961</v>
      </c>
      <c r="C1704" t="s">
        <v>62</v>
      </c>
      <c r="D1704" t="s">
        <v>3162</v>
      </c>
      <c r="F1704" t="str">
        <f>IFERROR(VLOOKUP(B1704,'Scheme Master'!A:B,2,0),"Discontinued")</f>
        <v>Debt</v>
      </c>
      <c r="G1704" t="str">
        <f>IFERROR(VLOOKUP(B1704,'Scheme Master'!A:G,4,0),"Discontinued")</f>
        <v>HSBC</v>
      </c>
    </row>
    <row r="1705" spans="1:7">
      <c r="A1705" s="250" t="s">
        <v>491</v>
      </c>
      <c r="B1705" s="252" t="s">
        <v>1940</v>
      </c>
      <c r="C1705" t="s">
        <v>58</v>
      </c>
      <c r="D1705" t="s">
        <v>3075</v>
      </c>
      <c r="F1705" t="str">
        <f>IFERROR(VLOOKUP(B1705,'Scheme Master'!A:B,2,0),"Discontinued")</f>
        <v>Debt</v>
      </c>
      <c r="G1705" t="str">
        <f>IFERROR(VLOOKUP(B1705,'Scheme Master'!A:G,4,0),"Discontinued")</f>
        <v>HSBC</v>
      </c>
    </row>
    <row r="1706" spans="1:7">
      <c r="A1706" s="250" t="s">
        <v>322</v>
      </c>
      <c r="B1706" s="252" t="s">
        <v>1961</v>
      </c>
      <c r="C1706" t="s">
        <v>61</v>
      </c>
      <c r="D1706" t="s">
        <v>3161</v>
      </c>
      <c r="F1706" t="str">
        <f>IFERROR(VLOOKUP(B1706,'Scheme Master'!A:B,2,0),"Discontinued")</f>
        <v>Debt</v>
      </c>
      <c r="G1706" t="str">
        <f>IFERROR(VLOOKUP(B1706,'Scheme Master'!A:G,4,0),"Discontinued")</f>
        <v>HSBC</v>
      </c>
    </row>
    <row r="1707" spans="1:7">
      <c r="A1707" s="250" t="s">
        <v>3472</v>
      </c>
      <c r="B1707" s="252" t="s">
        <v>2906</v>
      </c>
      <c r="C1707" t="s">
        <v>1942</v>
      </c>
      <c r="D1707" t="s">
        <v>3115</v>
      </c>
      <c r="F1707" t="str">
        <f>IFERROR(VLOOKUP(B1707,'Scheme Master'!A:B,2,0),"Discontinued")</f>
        <v>Debt</v>
      </c>
      <c r="G1707" t="str">
        <f>IFERROR(VLOOKUP(B1707,'Scheme Master'!A:G,4,0),"Discontinued")</f>
        <v>LT</v>
      </c>
    </row>
    <row r="1708" spans="1:7">
      <c r="A1708" s="250" t="s">
        <v>491</v>
      </c>
      <c r="B1708" s="252" t="s">
        <v>1940</v>
      </c>
      <c r="C1708" t="s">
        <v>58</v>
      </c>
      <c r="D1708" t="s">
        <v>3075</v>
      </c>
      <c r="F1708" t="str">
        <f>IFERROR(VLOOKUP(B1708,'Scheme Master'!A:B,2,0),"Discontinued")</f>
        <v>Debt</v>
      </c>
      <c r="G1708" t="str">
        <f>IFERROR(VLOOKUP(B1708,'Scheme Master'!A:G,4,0),"Discontinued")</f>
        <v>HSBC</v>
      </c>
    </row>
    <row r="1709" spans="1:7">
      <c r="A1709" s="250" t="s">
        <v>1173</v>
      </c>
      <c r="B1709" s="252" t="s">
        <v>1953</v>
      </c>
      <c r="C1709" t="s">
        <v>1946</v>
      </c>
      <c r="D1709" t="s">
        <v>3065</v>
      </c>
      <c r="F1709" t="str">
        <f>IFERROR(VLOOKUP(B1709,'Scheme Master'!A:B,2,0),"Discontinued")</f>
        <v>Debt</v>
      </c>
      <c r="G1709" t="str">
        <f>IFERROR(VLOOKUP(B1709,'Scheme Master'!A:G,4,0),"Discontinued")</f>
        <v>HSBC</v>
      </c>
    </row>
    <row r="1710" spans="1:7">
      <c r="A1710" s="250" t="s">
        <v>3473</v>
      </c>
      <c r="B1710" s="252" t="s">
        <v>2893</v>
      </c>
      <c r="C1710" t="s">
        <v>3536</v>
      </c>
      <c r="D1710" t="s">
        <v>3168</v>
      </c>
      <c r="F1710" t="str">
        <f>IFERROR(VLOOKUP(B1710,'Scheme Master'!A:B,2,0),"Discontinued")</f>
        <v>Equity</v>
      </c>
      <c r="G1710" t="str">
        <f>IFERROR(VLOOKUP(B1710,'Scheme Master'!A:G,4,0),"Discontinued")</f>
        <v>LT</v>
      </c>
    </row>
    <row r="1711" spans="1:7">
      <c r="A1711" s="250" t="s">
        <v>3470</v>
      </c>
      <c r="B1711" s="252" t="s">
        <v>2906</v>
      </c>
      <c r="C1711" t="s">
        <v>3536</v>
      </c>
      <c r="D1711" t="s">
        <v>3118</v>
      </c>
      <c r="F1711" t="str">
        <f>IFERROR(VLOOKUP(B1711,'Scheme Master'!A:B,2,0),"Discontinued")</f>
        <v>Debt</v>
      </c>
      <c r="G1711" t="str">
        <f>IFERROR(VLOOKUP(B1711,'Scheme Master'!A:G,4,0),"Discontinued")</f>
        <v>LT</v>
      </c>
    </row>
    <row r="1712" spans="1:7">
      <c r="A1712" s="250" t="s">
        <v>3472</v>
      </c>
      <c r="B1712" s="252" t="s">
        <v>2906</v>
      </c>
      <c r="C1712" t="s">
        <v>1942</v>
      </c>
      <c r="D1712" t="s">
        <v>3115</v>
      </c>
      <c r="F1712" t="str">
        <f>IFERROR(VLOOKUP(B1712,'Scheme Master'!A:B,2,0),"Discontinued")</f>
        <v>Debt</v>
      </c>
      <c r="G1712" t="str">
        <f>IFERROR(VLOOKUP(B1712,'Scheme Master'!A:G,4,0),"Discontinued")</f>
        <v>LT</v>
      </c>
    </row>
    <row r="1713" spans="1:7">
      <c r="A1713" s="53">
        <v>1</v>
      </c>
      <c r="B1713" s="252" t="s">
        <v>2897</v>
      </c>
      <c r="C1713" s="219" t="s">
        <v>62</v>
      </c>
      <c r="D1713" t="s">
        <v>3135</v>
      </c>
      <c r="F1713" t="str">
        <f>IFERROR(VLOOKUP(B1713,'Scheme Master'!A:B,2,0),"Discontinued")</f>
        <v>Debt</v>
      </c>
      <c r="G1713" t="str">
        <f>IFERROR(VLOOKUP(B1713,'Scheme Master'!A:G,4,0),"Discontinued")</f>
        <v>LT</v>
      </c>
    </row>
    <row r="1714" spans="1:7">
      <c r="A1714" s="250" t="s">
        <v>491</v>
      </c>
      <c r="B1714" s="252" t="s">
        <v>1940</v>
      </c>
      <c r="C1714" t="s">
        <v>58</v>
      </c>
      <c r="D1714" t="s">
        <v>3075</v>
      </c>
      <c r="F1714" t="str">
        <f>IFERROR(VLOOKUP(B1714,'Scheme Master'!A:B,2,0),"Discontinued")</f>
        <v>Debt</v>
      </c>
      <c r="G1714" t="str">
        <f>IFERROR(VLOOKUP(B1714,'Scheme Master'!A:G,4,0),"Discontinued")</f>
        <v>HSBC</v>
      </c>
    </row>
    <row r="1715" spans="1:7">
      <c r="A1715" s="250" t="s">
        <v>491</v>
      </c>
      <c r="B1715" s="252" t="s">
        <v>1940</v>
      </c>
      <c r="C1715" t="s">
        <v>58</v>
      </c>
      <c r="D1715" t="s">
        <v>3075</v>
      </c>
      <c r="F1715" t="str">
        <f>IFERROR(VLOOKUP(B1715,'Scheme Master'!A:B,2,0),"Discontinued")</f>
        <v>Debt</v>
      </c>
      <c r="G1715" t="str">
        <f>IFERROR(VLOOKUP(B1715,'Scheme Master'!A:G,4,0),"Discontinued")</f>
        <v>HSBC</v>
      </c>
    </row>
    <row r="1716" spans="1:7">
      <c r="A1716" s="250" t="s">
        <v>508</v>
      </c>
      <c r="B1716" s="252" t="s">
        <v>1940</v>
      </c>
      <c r="C1716" t="s">
        <v>1946</v>
      </c>
      <c r="D1716" t="s">
        <v>3073</v>
      </c>
      <c r="F1716" t="str">
        <f>IFERROR(VLOOKUP(B1716,'Scheme Master'!A:B,2,0),"Discontinued")</f>
        <v>Debt</v>
      </c>
      <c r="G1716" t="str">
        <f>IFERROR(VLOOKUP(B1716,'Scheme Master'!A:G,4,0),"Discontinued")</f>
        <v>HSBC</v>
      </c>
    </row>
    <row r="1717" spans="1:7">
      <c r="A1717" s="53">
        <v>126</v>
      </c>
      <c r="B1717" s="252" t="s">
        <v>2899</v>
      </c>
      <c r="C1717" t="s">
        <v>59</v>
      </c>
      <c r="D1717" t="s">
        <v>3103</v>
      </c>
      <c r="F1717" t="str">
        <f>IFERROR(VLOOKUP(B1717,'Scheme Master'!A:B,2,0),"Discontinued")</f>
        <v>Debt</v>
      </c>
      <c r="G1717" t="str">
        <f>IFERROR(VLOOKUP(B1717,'Scheme Master'!A:G,4,0),"Discontinued")</f>
        <v>LT</v>
      </c>
    </row>
    <row r="1718" spans="1:7">
      <c r="A1718" s="250" t="s">
        <v>491</v>
      </c>
      <c r="B1718" s="252" t="s">
        <v>1940</v>
      </c>
      <c r="C1718" t="s">
        <v>58</v>
      </c>
      <c r="D1718" t="s">
        <v>3075</v>
      </c>
      <c r="F1718" t="str">
        <f>IFERROR(VLOOKUP(B1718,'Scheme Master'!A:B,2,0),"Discontinued")</f>
        <v>Debt</v>
      </c>
      <c r="G1718" t="str">
        <f>IFERROR(VLOOKUP(B1718,'Scheme Master'!A:G,4,0),"Discontinued")</f>
        <v>HSBC</v>
      </c>
    </row>
    <row r="1719" spans="1:7">
      <c r="A1719" s="250" t="s">
        <v>491</v>
      </c>
      <c r="B1719" s="252" t="s">
        <v>1940</v>
      </c>
      <c r="C1719" t="s">
        <v>58</v>
      </c>
      <c r="D1719" t="s">
        <v>3075</v>
      </c>
      <c r="F1719" t="str">
        <f>IFERROR(VLOOKUP(B1719,'Scheme Master'!A:B,2,0),"Discontinued")</f>
        <v>Debt</v>
      </c>
      <c r="G1719" t="str">
        <f>IFERROR(VLOOKUP(B1719,'Scheme Master'!A:G,4,0),"Discontinued")</f>
        <v>HSBC</v>
      </c>
    </row>
    <row r="1720" spans="1:7">
      <c r="A1720" s="250" t="s">
        <v>1169</v>
      </c>
      <c r="B1720" s="252" t="s">
        <v>1953</v>
      </c>
      <c r="C1720" t="s">
        <v>1943</v>
      </c>
      <c r="D1720" t="s">
        <v>3064</v>
      </c>
      <c r="F1720" t="str">
        <f>IFERROR(VLOOKUP(B1720,'Scheme Master'!A:B,2,0),"Discontinued")</f>
        <v>Debt</v>
      </c>
      <c r="G1720" t="str">
        <f>IFERROR(VLOOKUP(B1720,'Scheme Master'!A:G,4,0),"Discontinued")</f>
        <v>HSBC</v>
      </c>
    </row>
    <row r="1721" spans="1:7">
      <c r="A1721" s="250" t="s">
        <v>491</v>
      </c>
      <c r="B1721" s="252" t="s">
        <v>1940</v>
      </c>
      <c r="C1721" t="s">
        <v>58</v>
      </c>
      <c r="D1721" t="s">
        <v>3075</v>
      </c>
      <c r="F1721" t="str">
        <f>IFERROR(VLOOKUP(B1721,'Scheme Master'!A:B,2,0),"Discontinued")</f>
        <v>Debt</v>
      </c>
      <c r="G1721" t="str">
        <f>IFERROR(VLOOKUP(B1721,'Scheme Master'!A:G,4,0),"Discontinued")</f>
        <v>HSBC</v>
      </c>
    </row>
    <row r="1722" spans="1:7">
      <c r="A1722" s="250" t="s">
        <v>506</v>
      </c>
      <c r="B1722" s="252" t="s">
        <v>1940</v>
      </c>
      <c r="C1722" s="219" t="s">
        <v>47</v>
      </c>
      <c r="D1722" t="s">
        <v>3080</v>
      </c>
      <c r="F1722" t="str">
        <f>IFERROR(VLOOKUP(B1722,'Scheme Master'!A:B,2,0),"Discontinued")</f>
        <v>Debt</v>
      </c>
      <c r="G1722" t="str">
        <f>IFERROR(VLOOKUP(B1722,'Scheme Master'!A:G,4,0),"Discontinued")</f>
        <v>HSBC</v>
      </c>
    </row>
    <row r="1723" spans="1:7">
      <c r="A1723" s="53">
        <v>241</v>
      </c>
      <c r="B1723" s="252" t="s">
        <v>2898</v>
      </c>
      <c r="C1723" s="219" t="s">
        <v>61</v>
      </c>
      <c r="D1723" t="s">
        <v>3183</v>
      </c>
      <c r="F1723" t="str">
        <f>IFERROR(VLOOKUP(B1723,'Scheme Master'!A:B,2,0),"Discontinued")</f>
        <v>Equity</v>
      </c>
      <c r="G1723" t="str">
        <f>IFERROR(VLOOKUP(B1723,'Scheme Master'!A:G,4,0),"Discontinued")</f>
        <v>LT</v>
      </c>
    </row>
    <row r="1724" spans="1:7">
      <c r="A1724" s="250" t="s">
        <v>3473</v>
      </c>
      <c r="B1724" s="252" t="s">
        <v>2893</v>
      </c>
      <c r="C1724" t="s">
        <v>3536</v>
      </c>
      <c r="D1724" t="s">
        <v>3168</v>
      </c>
      <c r="F1724" t="str">
        <f>IFERROR(VLOOKUP(B1724,'Scheme Master'!A:B,2,0),"Discontinued")</f>
        <v>Equity</v>
      </c>
      <c r="G1724" t="str">
        <f>IFERROR(VLOOKUP(B1724,'Scheme Master'!A:G,4,0),"Discontinued")</f>
        <v>LT</v>
      </c>
    </row>
    <row r="1725" spans="1:7">
      <c r="A1725" s="53">
        <v>126</v>
      </c>
      <c r="B1725" s="252" t="s">
        <v>2899</v>
      </c>
      <c r="C1725" t="s">
        <v>59</v>
      </c>
      <c r="D1725" t="s">
        <v>3103</v>
      </c>
      <c r="F1725" t="str">
        <f>IFERROR(VLOOKUP(B1725,'Scheme Master'!A:B,2,0),"Discontinued")</f>
        <v>Debt</v>
      </c>
      <c r="G1725" t="str">
        <f>IFERROR(VLOOKUP(B1725,'Scheme Master'!A:G,4,0),"Discontinued")</f>
        <v>LT</v>
      </c>
    </row>
    <row r="1726" spans="1:7">
      <c r="A1726" s="250" t="s">
        <v>1358</v>
      </c>
      <c r="B1726" s="252" t="s">
        <v>1945</v>
      </c>
      <c r="C1726" t="s">
        <v>59</v>
      </c>
      <c r="D1726" t="s">
        <v>3089</v>
      </c>
      <c r="F1726" t="str">
        <f>IFERROR(VLOOKUP(B1726,'Scheme Master'!A:B,2,0),"Discontinued")</f>
        <v>Debt</v>
      </c>
      <c r="G1726" t="str">
        <f>IFERROR(VLOOKUP(B1726,'Scheme Master'!A:G,4,0),"Discontinued")</f>
        <v>HSBC</v>
      </c>
    </row>
    <row r="1727" spans="1:7">
      <c r="A1727" s="250" t="s">
        <v>386</v>
      </c>
      <c r="B1727" s="252" t="s">
        <v>1956</v>
      </c>
      <c r="C1727" t="s">
        <v>1975</v>
      </c>
      <c r="D1727" t="s">
        <v>3543</v>
      </c>
      <c r="F1727" t="str">
        <f>IFERROR(VLOOKUP(B1727,'Scheme Master'!A:B,2,0),"Discontinued")</f>
        <v>Discontinued</v>
      </c>
      <c r="G1727" t="str">
        <f>IFERROR(VLOOKUP(B1727,'Scheme Master'!A:G,4,0),"Discontinued")</f>
        <v>Discontinued</v>
      </c>
    </row>
    <row r="1728" spans="1:7">
      <c r="A1728" s="250" t="s">
        <v>3474</v>
      </c>
      <c r="B1728" s="252" t="s">
        <v>2966</v>
      </c>
      <c r="C1728" t="s">
        <v>1946</v>
      </c>
      <c r="D1728" t="s">
        <v>3543</v>
      </c>
      <c r="F1728" t="str">
        <f>IFERROR(VLOOKUP(B1728,'Scheme Master'!A:B,2,0),"Discontinued")</f>
        <v>Discontinued</v>
      </c>
      <c r="G1728" t="str">
        <f>IFERROR(VLOOKUP(B1728,'Scheme Master'!A:G,4,0),"Discontinued")</f>
        <v>Discontinued</v>
      </c>
    </row>
    <row r="1729" spans="1:7">
      <c r="A1729" s="250" t="s">
        <v>491</v>
      </c>
      <c r="B1729" s="252" t="s">
        <v>1940</v>
      </c>
      <c r="C1729" t="s">
        <v>58</v>
      </c>
      <c r="D1729" t="s">
        <v>3075</v>
      </c>
      <c r="F1729" t="str">
        <f>IFERROR(VLOOKUP(B1729,'Scheme Master'!A:B,2,0),"Discontinued")</f>
        <v>Debt</v>
      </c>
      <c r="G1729" t="str">
        <f>IFERROR(VLOOKUP(B1729,'Scheme Master'!A:G,4,0),"Discontinued")</f>
        <v>HSBC</v>
      </c>
    </row>
    <row r="1730" spans="1:7">
      <c r="A1730" s="250" t="s">
        <v>389</v>
      </c>
      <c r="B1730" s="252" t="s">
        <v>1956</v>
      </c>
      <c r="C1730" t="s">
        <v>59</v>
      </c>
      <c r="D1730" t="s">
        <v>3543</v>
      </c>
      <c r="F1730" t="str">
        <f>IFERROR(VLOOKUP(B1730,'Scheme Master'!A:B,2,0),"Discontinued")</f>
        <v>Discontinued</v>
      </c>
      <c r="G1730" t="str">
        <f>IFERROR(VLOOKUP(B1730,'Scheme Master'!A:G,4,0),"Discontinued")</f>
        <v>Discontinued</v>
      </c>
    </row>
    <row r="1731" spans="1:7">
      <c r="A1731" s="250" t="s">
        <v>3475</v>
      </c>
      <c r="B1731" s="252" t="s">
        <v>2899</v>
      </c>
      <c r="C1731" t="s">
        <v>1943</v>
      </c>
      <c r="D1731" t="s">
        <v>3098</v>
      </c>
      <c r="F1731" t="str">
        <f>IFERROR(VLOOKUP(B1731,'Scheme Master'!A:B,2,0),"Discontinued")</f>
        <v>Debt</v>
      </c>
      <c r="G1731" t="str">
        <f>IFERROR(VLOOKUP(B1731,'Scheme Master'!A:G,4,0),"Discontinued")</f>
        <v>LT</v>
      </c>
    </row>
    <row r="1732" spans="1:7">
      <c r="A1732" s="53">
        <v>231</v>
      </c>
      <c r="B1732" s="252" t="s">
        <v>2900</v>
      </c>
      <c r="C1732" t="s">
        <v>3537</v>
      </c>
      <c r="D1732" t="s">
        <v>3141</v>
      </c>
      <c r="F1732" t="str">
        <f>IFERROR(VLOOKUP(B1732,'Scheme Master'!A:B,2,0),"Discontinued")</f>
        <v>Debt</v>
      </c>
      <c r="G1732" t="str">
        <f>IFERROR(VLOOKUP(B1732,'Scheme Master'!A:G,4,0),"Discontinued")</f>
        <v>LT</v>
      </c>
    </row>
    <row r="1733" spans="1:7">
      <c r="A1733" s="250" t="s">
        <v>1169</v>
      </c>
      <c r="B1733" s="252" t="s">
        <v>1953</v>
      </c>
      <c r="C1733" t="s">
        <v>1943</v>
      </c>
      <c r="D1733" t="s">
        <v>3064</v>
      </c>
      <c r="F1733" t="str">
        <f>IFERROR(VLOOKUP(B1733,'Scheme Master'!A:B,2,0),"Discontinued")</f>
        <v>Debt</v>
      </c>
      <c r="G1733" t="str">
        <f>IFERROR(VLOOKUP(B1733,'Scheme Master'!A:G,4,0),"Discontinued")</f>
        <v>HSBC</v>
      </c>
    </row>
    <row r="1734" spans="1:7">
      <c r="A1734" s="250" t="s">
        <v>3476</v>
      </c>
      <c r="B1734" s="252" t="s">
        <v>2892</v>
      </c>
      <c r="C1734" t="s">
        <v>3536</v>
      </c>
      <c r="D1734" t="s">
        <v>3095</v>
      </c>
      <c r="F1734" t="str">
        <f>IFERROR(VLOOKUP(B1734,'Scheme Master'!A:B,2,0),"Discontinued")</f>
        <v>Debt</v>
      </c>
      <c r="G1734" t="str">
        <f>IFERROR(VLOOKUP(B1734,'Scheme Master'!A:G,4,0),"Discontinued")</f>
        <v>LT</v>
      </c>
    </row>
    <row r="1735" spans="1:7">
      <c r="A1735" s="250" t="s">
        <v>3477</v>
      </c>
      <c r="B1735" s="252" t="s">
        <v>2904</v>
      </c>
      <c r="C1735" s="219" t="s">
        <v>61</v>
      </c>
      <c r="D1735" t="s">
        <v>3177</v>
      </c>
      <c r="F1735" t="str">
        <f>IFERROR(VLOOKUP(B1735,'Scheme Master'!A:B,2,0),"Discontinued")</f>
        <v>Equity</v>
      </c>
      <c r="G1735" t="str">
        <f>IFERROR(VLOOKUP(B1735,'Scheme Master'!A:G,4,0),"Discontinued")</f>
        <v>LT</v>
      </c>
    </row>
    <row r="1736" spans="1:7">
      <c r="A1736" s="250" t="s">
        <v>345</v>
      </c>
      <c r="B1736" s="252" t="s">
        <v>1947</v>
      </c>
      <c r="C1736" t="s">
        <v>1943</v>
      </c>
      <c r="D1736" t="s">
        <v>3543</v>
      </c>
      <c r="F1736" t="str">
        <f>IFERROR(VLOOKUP(B1736,'Scheme Master'!A:B,2,0),"Discontinued")</f>
        <v>Discontinued</v>
      </c>
      <c r="G1736" t="str">
        <f>IFERROR(VLOOKUP(B1736,'Scheme Master'!A:G,4,0),"Discontinued")</f>
        <v>Discontinued</v>
      </c>
    </row>
    <row r="1737" spans="1:7">
      <c r="A1737" s="250" t="s">
        <v>495</v>
      </c>
      <c r="B1737" s="252" t="s">
        <v>1940</v>
      </c>
      <c r="C1737" t="s">
        <v>59</v>
      </c>
      <c r="D1737" t="s">
        <v>3081</v>
      </c>
      <c r="F1737" t="str">
        <f>IFERROR(VLOOKUP(B1737,'Scheme Master'!A:B,2,0),"Discontinued")</f>
        <v>Debt</v>
      </c>
      <c r="G1737" t="str">
        <f>IFERROR(VLOOKUP(B1737,'Scheme Master'!A:G,4,0),"Discontinued")</f>
        <v>HSBC</v>
      </c>
    </row>
    <row r="1738" spans="1:7">
      <c r="A1738" s="53">
        <v>127</v>
      </c>
      <c r="B1738" s="252" t="s">
        <v>2899</v>
      </c>
      <c r="C1738" s="219" t="s">
        <v>61</v>
      </c>
      <c r="D1738" t="s">
        <v>3102</v>
      </c>
      <c r="F1738" t="str">
        <f>IFERROR(VLOOKUP(B1738,'Scheme Master'!A:B,2,0),"Discontinued")</f>
        <v>Debt</v>
      </c>
      <c r="G1738" t="str">
        <f>IFERROR(VLOOKUP(B1738,'Scheme Master'!A:G,4,0),"Discontinued")</f>
        <v>LT</v>
      </c>
    </row>
    <row r="1739" spans="1:7">
      <c r="A1739" s="250" t="s">
        <v>491</v>
      </c>
      <c r="B1739" s="252" t="s">
        <v>1940</v>
      </c>
      <c r="C1739" t="s">
        <v>58</v>
      </c>
      <c r="D1739" t="s">
        <v>3075</v>
      </c>
      <c r="F1739" t="str">
        <f>IFERROR(VLOOKUP(B1739,'Scheme Master'!A:B,2,0),"Discontinued")</f>
        <v>Debt</v>
      </c>
      <c r="G1739" t="str">
        <f>IFERROR(VLOOKUP(B1739,'Scheme Master'!A:G,4,0),"Discontinued")</f>
        <v>HSBC</v>
      </c>
    </row>
    <row r="1740" spans="1:7">
      <c r="A1740" s="250" t="s">
        <v>3478</v>
      </c>
      <c r="B1740" s="252" t="s">
        <v>2901</v>
      </c>
      <c r="C1740" t="s">
        <v>3537</v>
      </c>
      <c r="D1740" t="s">
        <v>3110</v>
      </c>
      <c r="F1740" t="str">
        <f>IFERROR(VLOOKUP(B1740,'Scheme Master'!A:B,2,0),"Discontinued")</f>
        <v>Debt</v>
      </c>
      <c r="G1740" t="str">
        <f>IFERROR(VLOOKUP(B1740,'Scheme Master'!A:G,4,0),"Discontinued")</f>
        <v>LT</v>
      </c>
    </row>
    <row r="1741" spans="1:7">
      <c r="A1741" s="250" t="s">
        <v>508</v>
      </c>
      <c r="B1741" s="252" t="s">
        <v>1940</v>
      </c>
      <c r="C1741" t="s">
        <v>1946</v>
      </c>
      <c r="D1741" t="s">
        <v>3073</v>
      </c>
      <c r="F1741" t="str">
        <f>IFERROR(VLOOKUP(B1741,'Scheme Master'!A:B,2,0),"Discontinued")</f>
        <v>Debt</v>
      </c>
      <c r="G1741" t="str">
        <f>IFERROR(VLOOKUP(B1741,'Scheme Master'!A:G,4,0),"Discontinued")</f>
        <v>HSBC</v>
      </c>
    </row>
    <row r="1742" spans="1:7">
      <c r="A1742" s="53">
        <v>221</v>
      </c>
      <c r="B1742" s="252" t="s">
        <v>2966</v>
      </c>
      <c r="C1742" t="s">
        <v>68</v>
      </c>
      <c r="D1742" t="s">
        <v>3543</v>
      </c>
      <c r="F1742" t="str">
        <f>IFERROR(VLOOKUP(B1742,'Scheme Master'!A:B,2,0),"Discontinued")</f>
        <v>Discontinued</v>
      </c>
      <c r="G1742" t="str">
        <f>IFERROR(VLOOKUP(B1742,'Scheme Master'!A:G,4,0),"Discontinued")</f>
        <v>Discontinued</v>
      </c>
    </row>
    <row r="1743" spans="1:7">
      <c r="A1743" s="250" t="s">
        <v>324</v>
      </c>
      <c r="B1743" s="252" t="s">
        <v>1961</v>
      </c>
      <c r="C1743" t="s">
        <v>1943</v>
      </c>
      <c r="D1743" t="s">
        <v>3158</v>
      </c>
      <c r="F1743" t="str">
        <f>IFERROR(VLOOKUP(B1743,'Scheme Master'!A:B,2,0),"Discontinued")</f>
        <v>Debt</v>
      </c>
      <c r="G1743" t="str">
        <f>IFERROR(VLOOKUP(B1743,'Scheme Master'!A:G,4,0),"Discontinued")</f>
        <v>HSBC</v>
      </c>
    </row>
    <row r="1744" spans="1:7">
      <c r="A1744" s="250" t="s">
        <v>328</v>
      </c>
      <c r="B1744" s="252" t="s">
        <v>1961</v>
      </c>
      <c r="C1744" t="s">
        <v>1970</v>
      </c>
      <c r="D1744" t="s">
        <v>3159</v>
      </c>
      <c r="F1744" t="str">
        <f>IFERROR(VLOOKUP(B1744,'Scheme Master'!A:B,2,0),"Discontinued")</f>
        <v>Debt</v>
      </c>
      <c r="G1744" t="str">
        <f>IFERROR(VLOOKUP(B1744,'Scheme Master'!A:G,4,0),"Discontinued")</f>
        <v>HSBC</v>
      </c>
    </row>
    <row r="1745" spans="1:7">
      <c r="A1745" s="250" t="s">
        <v>1358</v>
      </c>
      <c r="B1745" s="252" t="s">
        <v>1945</v>
      </c>
      <c r="C1745" t="s">
        <v>59</v>
      </c>
      <c r="D1745" t="s">
        <v>3089</v>
      </c>
      <c r="F1745" t="str">
        <f>IFERROR(VLOOKUP(B1745,'Scheme Master'!A:B,2,0),"Discontinued")</f>
        <v>Debt</v>
      </c>
      <c r="G1745" t="str">
        <f>IFERROR(VLOOKUP(B1745,'Scheme Master'!A:G,4,0),"Discontinued")</f>
        <v>HSBC</v>
      </c>
    </row>
    <row r="1746" spans="1:7">
      <c r="A1746" s="250" t="s">
        <v>1358</v>
      </c>
      <c r="B1746" s="252" t="s">
        <v>1945</v>
      </c>
      <c r="C1746" t="s">
        <v>59</v>
      </c>
      <c r="D1746" t="s">
        <v>3089</v>
      </c>
      <c r="F1746" t="str">
        <f>IFERROR(VLOOKUP(B1746,'Scheme Master'!A:B,2,0),"Discontinued")</f>
        <v>Debt</v>
      </c>
      <c r="G1746" t="str">
        <f>IFERROR(VLOOKUP(B1746,'Scheme Master'!A:G,4,0),"Discontinued")</f>
        <v>HSBC</v>
      </c>
    </row>
    <row r="1747" spans="1:7">
      <c r="A1747" s="250" t="s">
        <v>3474</v>
      </c>
      <c r="B1747" s="252" t="s">
        <v>2966</v>
      </c>
      <c r="C1747" t="s">
        <v>1946</v>
      </c>
      <c r="D1747" t="s">
        <v>3543</v>
      </c>
      <c r="F1747" t="str">
        <f>IFERROR(VLOOKUP(B1747,'Scheme Master'!A:B,2,0),"Discontinued")</f>
        <v>Discontinued</v>
      </c>
      <c r="G1747" t="str">
        <f>IFERROR(VLOOKUP(B1747,'Scheme Master'!A:G,4,0),"Discontinued")</f>
        <v>Discontinued</v>
      </c>
    </row>
    <row r="1748" spans="1:7">
      <c r="A1748" s="250" t="s">
        <v>322</v>
      </c>
      <c r="B1748" s="252" t="s">
        <v>1961</v>
      </c>
      <c r="C1748" t="s">
        <v>61</v>
      </c>
      <c r="D1748" t="s">
        <v>3161</v>
      </c>
      <c r="F1748" t="str">
        <f>IFERROR(VLOOKUP(B1748,'Scheme Master'!A:B,2,0),"Discontinued")</f>
        <v>Debt</v>
      </c>
      <c r="G1748" t="str">
        <f>IFERROR(VLOOKUP(B1748,'Scheme Master'!A:G,4,0),"Discontinued")</f>
        <v>HSBC</v>
      </c>
    </row>
    <row r="1749" spans="1:7">
      <c r="A1749" s="250" t="s">
        <v>283</v>
      </c>
      <c r="B1749" s="252" t="s">
        <v>1962</v>
      </c>
      <c r="C1749" t="s">
        <v>61</v>
      </c>
      <c r="D1749" t="s">
        <v>3543</v>
      </c>
      <c r="F1749" t="str">
        <f>IFERROR(VLOOKUP(B1749,'Scheme Master'!A:B,2,0),"Discontinued")</f>
        <v>Discontinued</v>
      </c>
      <c r="G1749" t="str">
        <f>IFERROR(VLOOKUP(B1749,'Scheme Master'!A:G,4,0),"Discontinued")</f>
        <v>Discontinued</v>
      </c>
    </row>
    <row r="1750" spans="1:7">
      <c r="A1750" s="250" t="s">
        <v>3479</v>
      </c>
      <c r="B1750" s="252" t="s">
        <v>2901</v>
      </c>
      <c r="C1750" t="s">
        <v>1943</v>
      </c>
      <c r="D1750" t="s">
        <v>3480</v>
      </c>
      <c r="F1750" t="str">
        <f>IFERROR(VLOOKUP(B1750,'Scheme Master'!A:B,2,0),"Discontinued")</f>
        <v>Debt</v>
      </c>
      <c r="G1750" t="str">
        <f>IFERROR(VLOOKUP(B1750,'Scheme Master'!A:G,4,0),"Discontinued")</f>
        <v>LT</v>
      </c>
    </row>
    <row r="1751" spans="1:7">
      <c r="A1751" s="250" t="s">
        <v>491</v>
      </c>
      <c r="B1751" s="252" t="s">
        <v>1940</v>
      </c>
      <c r="C1751" t="s">
        <v>58</v>
      </c>
      <c r="D1751" t="s">
        <v>3075</v>
      </c>
      <c r="F1751" t="str">
        <f>IFERROR(VLOOKUP(B1751,'Scheme Master'!A:B,2,0),"Discontinued")</f>
        <v>Debt</v>
      </c>
      <c r="G1751" t="str">
        <f>IFERROR(VLOOKUP(B1751,'Scheme Master'!A:G,4,0),"Discontinued")</f>
        <v>HSBC</v>
      </c>
    </row>
    <row r="1752" spans="1:7">
      <c r="A1752" s="250" t="s">
        <v>1358</v>
      </c>
      <c r="B1752" s="252" t="s">
        <v>1945</v>
      </c>
      <c r="C1752" t="s">
        <v>59</v>
      </c>
      <c r="D1752" t="s">
        <v>3089</v>
      </c>
      <c r="F1752" t="str">
        <f>IFERROR(VLOOKUP(B1752,'Scheme Master'!A:B,2,0),"Discontinued")</f>
        <v>Debt</v>
      </c>
      <c r="G1752" t="str">
        <f>IFERROR(VLOOKUP(B1752,'Scheme Master'!A:G,4,0),"Discontinued")</f>
        <v>HSBC</v>
      </c>
    </row>
    <row r="1753" spans="1:7">
      <c r="A1753" s="250" t="s">
        <v>1171</v>
      </c>
      <c r="B1753" s="252" t="s">
        <v>1953</v>
      </c>
      <c r="C1753" t="s">
        <v>59</v>
      </c>
      <c r="D1753" t="s">
        <v>3069</v>
      </c>
      <c r="F1753" t="str">
        <f>IFERROR(VLOOKUP(B1753,'Scheme Master'!A:B,2,0),"Discontinued")</f>
        <v>Debt</v>
      </c>
      <c r="G1753" t="str">
        <f>IFERROR(VLOOKUP(B1753,'Scheme Master'!A:G,4,0),"Discontinued")</f>
        <v>HSBC</v>
      </c>
    </row>
    <row r="1754" spans="1:7">
      <c r="A1754" s="250" t="s">
        <v>1171</v>
      </c>
      <c r="B1754" s="252" t="s">
        <v>1953</v>
      </c>
      <c r="C1754" t="s">
        <v>59</v>
      </c>
      <c r="D1754" t="s">
        <v>3069</v>
      </c>
      <c r="F1754" t="str">
        <f>IFERROR(VLOOKUP(B1754,'Scheme Master'!A:B,2,0),"Discontinued")</f>
        <v>Debt</v>
      </c>
      <c r="G1754" t="str">
        <f>IFERROR(VLOOKUP(B1754,'Scheme Master'!A:G,4,0),"Discontinued")</f>
        <v>HSBC</v>
      </c>
    </row>
    <row r="1755" spans="1:7">
      <c r="A1755" s="250" t="s">
        <v>324</v>
      </c>
      <c r="B1755" s="252" t="s">
        <v>1961</v>
      </c>
      <c r="C1755" t="s">
        <v>1943</v>
      </c>
      <c r="D1755" t="s">
        <v>3158</v>
      </c>
      <c r="F1755" t="str">
        <f>IFERROR(VLOOKUP(B1755,'Scheme Master'!A:B,2,0),"Discontinued")</f>
        <v>Debt</v>
      </c>
      <c r="G1755" t="str">
        <f>IFERROR(VLOOKUP(B1755,'Scheme Master'!A:G,4,0),"Discontinued")</f>
        <v>HSBC</v>
      </c>
    </row>
    <row r="1756" spans="1:7">
      <c r="A1756" s="250" t="s">
        <v>3481</v>
      </c>
      <c r="B1756" s="252" t="s">
        <v>2901</v>
      </c>
      <c r="C1756" t="s">
        <v>1970</v>
      </c>
      <c r="D1756" t="s">
        <v>3109</v>
      </c>
      <c r="F1756" t="str">
        <f>IFERROR(VLOOKUP(B1756,'Scheme Master'!A:B,2,0),"Discontinued")</f>
        <v>Debt</v>
      </c>
      <c r="G1756" t="str">
        <f>IFERROR(VLOOKUP(B1756,'Scheme Master'!A:G,4,0),"Discontinued")</f>
        <v>LT</v>
      </c>
    </row>
    <row r="1757" spans="1:7">
      <c r="A1757" s="250" t="s">
        <v>3482</v>
      </c>
      <c r="B1757" s="252" t="s">
        <v>2964</v>
      </c>
      <c r="C1757" t="s">
        <v>1946</v>
      </c>
      <c r="D1757" t="s">
        <v>3543</v>
      </c>
      <c r="F1757" t="str">
        <f>IFERROR(VLOOKUP(B1757,'Scheme Master'!A:B,2,0),"Discontinued")</f>
        <v>Discontinued</v>
      </c>
      <c r="G1757" t="str">
        <f>IFERROR(VLOOKUP(B1757,'Scheme Master'!A:G,4,0),"Discontinued")</f>
        <v>Discontinued</v>
      </c>
    </row>
    <row r="1758" spans="1:7">
      <c r="A1758" s="250" t="s">
        <v>1169</v>
      </c>
      <c r="B1758" s="252" t="s">
        <v>1953</v>
      </c>
      <c r="C1758" t="s">
        <v>1943</v>
      </c>
      <c r="D1758" t="s">
        <v>3064</v>
      </c>
      <c r="F1758" t="str">
        <f>IFERROR(VLOOKUP(B1758,'Scheme Master'!A:B,2,0),"Discontinued")</f>
        <v>Debt</v>
      </c>
      <c r="G1758" t="str">
        <f>IFERROR(VLOOKUP(B1758,'Scheme Master'!A:G,4,0),"Discontinued")</f>
        <v>HSBC</v>
      </c>
    </row>
    <row r="1759" spans="1:7">
      <c r="A1759" s="250" t="s">
        <v>491</v>
      </c>
      <c r="B1759" s="252" t="s">
        <v>1940</v>
      </c>
      <c r="C1759" t="s">
        <v>58</v>
      </c>
      <c r="D1759" t="s">
        <v>3075</v>
      </c>
      <c r="F1759" t="str">
        <f>IFERROR(VLOOKUP(B1759,'Scheme Master'!A:B,2,0),"Discontinued")</f>
        <v>Debt</v>
      </c>
      <c r="G1759" t="str">
        <f>IFERROR(VLOOKUP(B1759,'Scheme Master'!A:G,4,0),"Discontinued")</f>
        <v>HSBC</v>
      </c>
    </row>
    <row r="1760" spans="1:7">
      <c r="A1760" s="250" t="s">
        <v>1171</v>
      </c>
      <c r="B1760" s="252" t="s">
        <v>1953</v>
      </c>
      <c r="C1760" t="s">
        <v>59</v>
      </c>
      <c r="D1760" t="s">
        <v>3069</v>
      </c>
      <c r="F1760" t="str">
        <f>IFERROR(VLOOKUP(B1760,'Scheme Master'!A:B,2,0),"Discontinued")</f>
        <v>Debt</v>
      </c>
      <c r="G1760" t="str">
        <f>IFERROR(VLOOKUP(B1760,'Scheme Master'!A:G,4,0),"Discontinued")</f>
        <v>HSBC</v>
      </c>
    </row>
    <row r="1761" spans="1:7">
      <c r="A1761" s="53">
        <v>227</v>
      </c>
      <c r="B1761" s="252" t="s">
        <v>2900</v>
      </c>
      <c r="C1761" s="219" t="s">
        <v>3536</v>
      </c>
      <c r="D1761" t="s">
        <v>3483</v>
      </c>
      <c r="F1761" t="str">
        <f>IFERROR(VLOOKUP(B1761,'Scheme Master'!A:B,2,0),"Discontinued")</f>
        <v>Debt</v>
      </c>
      <c r="G1761" t="str">
        <f>IFERROR(VLOOKUP(B1761,'Scheme Master'!A:G,4,0),"Discontinued")</f>
        <v>LT</v>
      </c>
    </row>
    <row r="1762" spans="1:7">
      <c r="A1762" s="250" t="s">
        <v>491</v>
      </c>
      <c r="B1762" s="252" t="s">
        <v>1940</v>
      </c>
      <c r="C1762" t="s">
        <v>58</v>
      </c>
      <c r="D1762" t="s">
        <v>3075</v>
      </c>
      <c r="F1762" t="str">
        <f>IFERROR(VLOOKUP(B1762,'Scheme Master'!A:B,2,0),"Discontinued")</f>
        <v>Debt</v>
      </c>
      <c r="G1762" t="str">
        <f>IFERROR(VLOOKUP(B1762,'Scheme Master'!A:G,4,0),"Discontinued")</f>
        <v>HSBC</v>
      </c>
    </row>
    <row r="1763" spans="1:7">
      <c r="A1763" s="250" t="s">
        <v>491</v>
      </c>
      <c r="B1763" s="252" t="s">
        <v>1940</v>
      </c>
      <c r="C1763" t="s">
        <v>58</v>
      </c>
      <c r="D1763" t="s">
        <v>3075</v>
      </c>
      <c r="F1763" t="str">
        <f>IFERROR(VLOOKUP(B1763,'Scheme Master'!A:B,2,0),"Discontinued")</f>
        <v>Debt</v>
      </c>
      <c r="G1763" t="str">
        <f>IFERROR(VLOOKUP(B1763,'Scheme Master'!A:G,4,0),"Discontinued")</f>
        <v>HSBC</v>
      </c>
    </row>
    <row r="1764" spans="1:7">
      <c r="A1764" s="250" t="s">
        <v>508</v>
      </c>
      <c r="B1764" s="252" t="s">
        <v>1940</v>
      </c>
      <c r="C1764" t="s">
        <v>1946</v>
      </c>
      <c r="D1764" t="s">
        <v>3073</v>
      </c>
      <c r="F1764" t="str">
        <f>IFERROR(VLOOKUP(B1764,'Scheme Master'!A:B,2,0),"Discontinued")</f>
        <v>Debt</v>
      </c>
      <c r="G1764" t="str">
        <f>IFERROR(VLOOKUP(B1764,'Scheme Master'!A:G,4,0),"Discontinued")</f>
        <v>HSBC</v>
      </c>
    </row>
    <row r="1765" spans="1:7">
      <c r="A1765" s="250" t="s">
        <v>491</v>
      </c>
      <c r="B1765" s="252" t="s">
        <v>1940</v>
      </c>
      <c r="C1765" t="s">
        <v>58</v>
      </c>
      <c r="D1765" t="s">
        <v>3075</v>
      </c>
      <c r="F1765" t="str">
        <f>IFERROR(VLOOKUP(B1765,'Scheme Master'!A:B,2,0),"Discontinued")</f>
        <v>Debt</v>
      </c>
      <c r="G1765" t="str">
        <f>IFERROR(VLOOKUP(B1765,'Scheme Master'!A:G,4,0),"Discontinued")</f>
        <v>HSBC</v>
      </c>
    </row>
    <row r="1766" spans="1:7">
      <c r="A1766" s="250" t="s">
        <v>491</v>
      </c>
      <c r="B1766" s="252" t="s">
        <v>1940</v>
      </c>
      <c r="C1766" t="s">
        <v>58</v>
      </c>
      <c r="D1766" t="s">
        <v>3075</v>
      </c>
      <c r="F1766" t="str">
        <f>IFERROR(VLOOKUP(B1766,'Scheme Master'!A:B,2,0),"Discontinued")</f>
        <v>Debt</v>
      </c>
      <c r="G1766" t="str">
        <f>IFERROR(VLOOKUP(B1766,'Scheme Master'!A:G,4,0),"Discontinued")</f>
        <v>HSBC</v>
      </c>
    </row>
    <row r="1767" spans="1:7">
      <c r="A1767" s="250" t="s">
        <v>491</v>
      </c>
      <c r="B1767" s="252" t="s">
        <v>1940</v>
      </c>
      <c r="C1767" t="s">
        <v>58</v>
      </c>
      <c r="D1767" t="s">
        <v>3075</v>
      </c>
      <c r="F1767" t="str">
        <f>IFERROR(VLOOKUP(B1767,'Scheme Master'!A:B,2,0),"Discontinued")</f>
        <v>Debt</v>
      </c>
      <c r="G1767" t="str">
        <f>IFERROR(VLOOKUP(B1767,'Scheme Master'!A:G,4,0),"Discontinued")</f>
        <v>HSBC</v>
      </c>
    </row>
    <row r="1768" spans="1:7">
      <c r="A1768" s="250" t="s">
        <v>491</v>
      </c>
      <c r="B1768" s="252" t="s">
        <v>1940</v>
      </c>
      <c r="C1768" t="s">
        <v>58</v>
      </c>
      <c r="D1768" t="s">
        <v>3075</v>
      </c>
      <c r="F1768" t="str">
        <f>IFERROR(VLOOKUP(B1768,'Scheme Master'!A:B,2,0),"Discontinued")</f>
        <v>Debt</v>
      </c>
      <c r="G1768" t="str">
        <f>IFERROR(VLOOKUP(B1768,'Scheme Master'!A:G,4,0),"Discontinued")</f>
        <v>HSBC</v>
      </c>
    </row>
    <row r="1769" spans="1:7">
      <c r="A1769" s="250" t="s">
        <v>3484</v>
      </c>
      <c r="B1769" s="252" t="s">
        <v>2904</v>
      </c>
      <c r="C1769" t="s">
        <v>1943</v>
      </c>
      <c r="D1769" t="s">
        <v>3174</v>
      </c>
      <c r="F1769" t="str">
        <f>IFERROR(VLOOKUP(B1769,'Scheme Master'!A:B,2,0),"Discontinued")</f>
        <v>Equity</v>
      </c>
      <c r="G1769" t="str">
        <f>IFERROR(VLOOKUP(B1769,'Scheme Master'!A:G,4,0),"Discontinued")</f>
        <v>LT</v>
      </c>
    </row>
    <row r="1770" spans="1:7">
      <c r="A1770" s="250" t="s">
        <v>1173</v>
      </c>
      <c r="B1770" s="252" t="s">
        <v>1953</v>
      </c>
      <c r="C1770" t="s">
        <v>1946</v>
      </c>
      <c r="D1770" t="s">
        <v>3065</v>
      </c>
      <c r="F1770" t="str">
        <f>IFERROR(VLOOKUP(B1770,'Scheme Master'!A:B,2,0),"Discontinued")</f>
        <v>Debt</v>
      </c>
      <c r="G1770" t="str">
        <f>IFERROR(VLOOKUP(B1770,'Scheme Master'!A:G,4,0),"Discontinued")</f>
        <v>HSBC</v>
      </c>
    </row>
    <row r="1771" spans="1:7">
      <c r="A1771" s="250" t="s">
        <v>3485</v>
      </c>
      <c r="B1771" s="252" t="s">
        <v>2894</v>
      </c>
      <c r="C1771" t="s">
        <v>1942</v>
      </c>
      <c r="D1771" t="s">
        <v>3170</v>
      </c>
      <c r="F1771" t="str">
        <f>IFERROR(VLOOKUP(B1771,'Scheme Master'!A:B,2,0),"Discontinued")</f>
        <v>Equity</v>
      </c>
      <c r="G1771" t="str">
        <f>IFERROR(VLOOKUP(B1771,'Scheme Master'!A:G,4,0),"Discontinued")</f>
        <v>LT</v>
      </c>
    </row>
    <row r="1772" spans="1:7">
      <c r="A1772" s="250" t="s">
        <v>3486</v>
      </c>
      <c r="B1772" s="252" t="s">
        <v>2891</v>
      </c>
      <c r="C1772" t="s">
        <v>1946</v>
      </c>
      <c r="D1772" t="s">
        <v>3148</v>
      </c>
      <c r="F1772" t="str">
        <f>IFERROR(VLOOKUP(B1772,'Scheme Master'!A:B,2,0),"Discontinued")</f>
        <v>Debt</v>
      </c>
      <c r="G1772" t="str">
        <f>IFERROR(VLOOKUP(B1772,'Scheme Master'!A:G,4,0),"Discontinued")</f>
        <v>LT</v>
      </c>
    </row>
    <row r="1773" spans="1:7">
      <c r="A1773" s="250" t="s">
        <v>326</v>
      </c>
      <c r="B1773" s="252" t="s">
        <v>1961</v>
      </c>
      <c r="C1773" t="s">
        <v>62</v>
      </c>
      <c r="D1773" t="s">
        <v>3162</v>
      </c>
      <c r="F1773" t="str">
        <f>IFERROR(VLOOKUP(B1773,'Scheme Master'!A:B,2,0),"Discontinued")</f>
        <v>Debt</v>
      </c>
      <c r="G1773" t="str">
        <f>IFERROR(VLOOKUP(B1773,'Scheme Master'!A:G,4,0),"Discontinued")</f>
        <v>HSBC</v>
      </c>
    </row>
    <row r="1774" spans="1:7">
      <c r="A1774" s="250" t="s">
        <v>3487</v>
      </c>
      <c r="B1774" s="252" t="s">
        <v>2967</v>
      </c>
      <c r="C1774" t="s">
        <v>1946</v>
      </c>
      <c r="D1774" t="s">
        <v>3543</v>
      </c>
      <c r="F1774" t="str">
        <f>IFERROR(VLOOKUP(B1774,'Scheme Master'!A:B,2,0),"Discontinued")</f>
        <v>Discontinued</v>
      </c>
      <c r="G1774" t="str">
        <f>IFERROR(VLOOKUP(B1774,'Scheme Master'!A:G,4,0),"Discontinued")</f>
        <v>Discontinued</v>
      </c>
    </row>
    <row r="1775" spans="1:7">
      <c r="A1775" s="250" t="s">
        <v>508</v>
      </c>
      <c r="B1775" s="252" t="s">
        <v>1940</v>
      </c>
      <c r="C1775" t="s">
        <v>1946</v>
      </c>
      <c r="D1775" t="s">
        <v>3073</v>
      </c>
      <c r="F1775" t="str">
        <f>IFERROR(VLOOKUP(B1775,'Scheme Master'!A:B,2,0),"Discontinued")</f>
        <v>Debt</v>
      </c>
      <c r="G1775" t="str">
        <f>IFERROR(VLOOKUP(B1775,'Scheme Master'!A:G,4,0),"Discontinued")</f>
        <v>HSBC</v>
      </c>
    </row>
    <row r="1776" spans="1:7">
      <c r="A1776" s="250" t="s">
        <v>1171</v>
      </c>
      <c r="B1776" s="252" t="s">
        <v>1953</v>
      </c>
      <c r="C1776" t="s">
        <v>59</v>
      </c>
      <c r="D1776" t="s">
        <v>3069</v>
      </c>
      <c r="F1776" t="str">
        <f>IFERROR(VLOOKUP(B1776,'Scheme Master'!A:B,2,0),"Discontinued")</f>
        <v>Debt</v>
      </c>
      <c r="G1776" t="str">
        <f>IFERROR(VLOOKUP(B1776,'Scheme Master'!A:G,4,0),"Discontinued")</f>
        <v>HSBC</v>
      </c>
    </row>
    <row r="1777" spans="1:7">
      <c r="A1777" s="53">
        <v>126</v>
      </c>
      <c r="B1777" s="252" t="s">
        <v>2899</v>
      </c>
      <c r="C1777" t="s">
        <v>59</v>
      </c>
      <c r="D1777" t="s">
        <v>3103</v>
      </c>
      <c r="F1777" t="str">
        <f>IFERROR(VLOOKUP(B1777,'Scheme Master'!A:B,2,0),"Discontinued")</f>
        <v>Debt</v>
      </c>
      <c r="G1777" t="str">
        <f>IFERROR(VLOOKUP(B1777,'Scheme Master'!A:G,4,0),"Discontinued")</f>
        <v>LT</v>
      </c>
    </row>
    <row r="1778" spans="1:7">
      <c r="A1778" s="250" t="s">
        <v>3479</v>
      </c>
      <c r="B1778" s="252" t="s">
        <v>2901</v>
      </c>
      <c r="C1778" t="s">
        <v>1943</v>
      </c>
      <c r="D1778" t="s">
        <v>3480</v>
      </c>
      <c r="F1778" t="str">
        <f>IFERROR(VLOOKUP(B1778,'Scheme Master'!A:B,2,0),"Discontinued")</f>
        <v>Debt</v>
      </c>
      <c r="G1778" t="str">
        <f>IFERROR(VLOOKUP(B1778,'Scheme Master'!A:G,4,0),"Discontinued")</f>
        <v>LT</v>
      </c>
    </row>
    <row r="1779" spans="1:7">
      <c r="A1779" s="250" t="s">
        <v>3488</v>
      </c>
      <c r="B1779" s="252" t="s">
        <v>2964</v>
      </c>
      <c r="C1779" t="s">
        <v>1976</v>
      </c>
      <c r="D1779" t="s">
        <v>3543</v>
      </c>
      <c r="F1779" t="str">
        <f>IFERROR(VLOOKUP(B1779,'Scheme Master'!A:B,2,0),"Discontinued")</f>
        <v>Discontinued</v>
      </c>
      <c r="G1779" t="str">
        <f>IFERROR(VLOOKUP(B1779,'Scheme Master'!A:G,4,0),"Discontinued")</f>
        <v>Discontinued</v>
      </c>
    </row>
    <row r="1780" spans="1:7">
      <c r="A1780" s="53">
        <v>126</v>
      </c>
      <c r="B1780" s="252" t="s">
        <v>2899</v>
      </c>
      <c r="C1780" t="s">
        <v>59</v>
      </c>
      <c r="D1780" t="s">
        <v>3103</v>
      </c>
      <c r="F1780" t="str">
        <f>IFERROR(VLOOKUP(B1780,'Scheme Master'!A:B,2,0),"Discontinued")</f>
        <v>Debt</v>
      </c>
      <c r="G1780" t="str">
        <f>IFERROR(VLOOKUP(B1780,'Scheme Master'!A:G,4,0),"Discontinued")</f>
        <v>LT</v>
      </c>
    </row>
    <row r="1781" spans="1:7">
      <c r="A1781" s="250" t="s">
        <v>3484</v>
      </c>
      <c r="B1781" s="252" t="s">
        <v>2904</v>
      </c>
      <c r="C1781" t="s">
        <v>1943</v>
      </c>
      <c r="D1781" t="s">
        <v>3174</v>
      </c>
      <c r="F1781" t="str">
        <f>IFERROR(VLOOKUP(B1781,'Scheme Master'!A:B,2,0),"Discontinued")</f>
        <v>Equity</v>
      </c>
      <c r="G1781" t="str">
        <f>IFERROR(VLOOKUP(B1781,'Scheme Master'!A:G,4,0),"Discontinued")</f>
        <v>LT</v>
      </c>
    </row>
    <row r="1782" spans="1:7">
      <c r="A1782" s="250" t="s">
        <v>1173</v>
      </c>
      <c r="B1782" s="252" t="s">
        <v>1953</v>
      </c>
      <c r="C1782" t="s">
        <v>1946</v>
      </c>
      <c r="D1782" t="s">
        <v>3065</v>
      </c>
      <c r="F1782" t="str">
        <f>IFERROR(VLOOKUP(B1782,'Scheme Master'!A:B,2,0),"Discontinued")</f>
        <v>Debt</v>
      </c>
      <c r="G1782" t="str">
        <f>IFERROR(VLOOKUP(B1782,'Scheme Master'!A:G,4,0),"Discontinued")</f>
        <v>HSBC</v>
      </c>
    </row>
    <row r="1783" spans="1:7">
      <c r="A1783" s="250" t="s">
        <v>3489</v>
      </c>
      <c r="B1783" s="252" t="s">
        <v>2890</v>
      </c>
      <c r="C1783" t="s">
        <v>1943</v>
      </c>
      <c r="D1783" t="s">
        <v>3125</v>
      </c>
      <c r="F1783" t="str">
        <f>IFERROR(VLOOKUP(B1783,'Scheme Master'!A:B,2,0),"Discontinued")</f>
        <v>Debt</v>
      </c>
      <c r="G1783" t="str">
        <f>IFERROR(VLOOKUP(B1783,'Scheme Master'!A:G,4,0),"Discontinued")</f>
        <v>LT</v>
      </c>
    </row>
    <row r="1784" spans="1:7">
      <c r="A1784" s="250" t="s">
        <v>495</v>
      </c>
      <c r="B1784" s="252" t="s">
        <v>1940</v>
      </c>
      <c r="C1784" t="s">
        <v>59</v>
      </c>
      <c r="D1784" t="s">
        <v>3081</v>
      </c>
      <c r="F1784" t="str">
        <f>IFERROR(VLOOKUP(B1784,'Scheme Master'!A:B,2,0),"Discontinued")</f>
        <v>Debt</v>
      </c>
      <c r="G1784" t="str">
        <f>IFERROR(VLOOKUP(B1784,'Scheme Master'!A:G,4,0),"Discontinued")</f>
        <v>HSBC</v>
      </c>
    </row>
    <row r="1785" spans="1:7">
      <c r="A1785" s="250" t="s">
        <v>1171</v>
      </c>
      <c r="B1785" s="252" t="s">
        <v>1953</v>
      </c>
      <c r="C1785" t="s">
        <v>59</v>
      </c>
      <c r="D1785" t="s">
        <v>3069</v>
      </c>
      <c r="F1785" t="str">
        <f>IFERROR(VLOOKUP(B1785,'Scheme Master'!A:B,2,0),"Discontinued")</f>
        <v>Debt</v>
      </c>
      <c r="G1785" t="str">
        <f>IFERROR(VLOOKUP(B1785,'Scheme Master'!A:G,4,0),"Discontinued")</f>
        <v>HSBC</v>
      </c>
    </row>
    <row r="1786" spans="1:7">
      <c r="A1786" s="250" t="s">
        <v>495</v>
      </c>
      <c r="B1786" s="252" t="s">
        <v>1940</v>
      </c>
      <c r="C1786" t="s">
        <v>59</v>
      </c>
      <c r="D1786" t="s">
        <v>3081</v>
      </c>
      <c r="F1786" t="str">
        <f>IFERROR(VLOOKUP(B1786,'Scheme Master'!A:B,2,0),"Discontinued")</f>
        <v>Debt</v>
      </c>
      <c r="G1786" t="str">
        <f>IFERROR(VLOOKUP(B1786,'Scheme Master'!A:G,4,0),"Discontinued")</f>
        <v>HSBC</v>
      </c>
    </row>
    <row r="1787" spans="1:7">
      <c r="A1787" s="53">
        <v>131</v>
      </c>
      <c r="B1787" s="252" t="s">
        <v>2901</v>
      </c>
      <c r="C1787" s="219" t="s">
        <v>61</v>
      </c>
      <c r="D1787" t="s">
        <v>3490</v>
      </c>
      <c r="F1787" t="str">
        <f>IFERROR(VLOOKUP(B1787,'Scheme Master'!A:B,2,0),"Discontinued")</f>
        <v>Debt</v>
      </c>
      <c r="G1787" t="str">
        <f>IFERROR(VLOOKUP(B1787,'Scheme Master'!A:G,4,0),"Discontinued")</f>
        <v>LT</v>
      </c>
    </row>
    <row r="1788" spans="1:7">
      <c r="A1788" s="250" t="s">
        <v>3491</v>
      </c>
      <c r="B1788" s="252" t="s">
        <v>2891</v>
      </c>
      <c r="C1788" s="219" t="s">
        <v>59</v>
      </c>
      <c r="D1788" t="s">
        <v>3152</v>
      </c>
      <c r="F1788" t="str">
        <f>IFERROR(VLOOKUP(B1788,'Scheme Master'!A:B,2,0),"Discontinued")</f>
        <v>Debt</v>
      </c>
      <c r="G1788" t="str">
        <f>IFERROR(VLOOKUP(B1788,'Scheme Master'!A:G,4,0),"Discontinued")</f>
        <v>LT</v>
      </c>
    </row>
    <row r="1789" spans="1:7">
      <c r="A1789" s="250" t="s">
        <v>491</v>
      </c>
      <c r="B1789" s="252" t="s">
        <v>1940</v>
      </c>
      <c r="C1789" t="s">
        <v>58</v>
      </c>
      <c r="D1789" t="s">
        <v>3075</v>
      </c>
      <c r="F1789" t="str">
        <f>IFERROR(VLOOKUP(B1789,'Scheme Master'!A:B,2,0),"Discontinued")</f>
        <v>Debt</v>
      </c>
      <c r="G1789" t="str">
        <f>IFERROR(VLOOKUP(B1789,'Scheme Master'!A:G,4,0),"Discontinued")</f>
        <v>HSBC</v>
      </c>
    </row>
    <row r="1790" spans="1:7">
      <c r="A1790" s="250" t="s">
        <v>495</v>
      </c>
      <c r="B1790" s="252" t="s">
        <v>1940</v>
      </c>
      <c r="C1790" t="s">
        <v>59</v>
      </c>
      <c r="D1790" t="s">
        <v>3081</v>
      </c>
      <c r="F1790" t="str">
        <f>IFERROR(VLOOKUP(B1790,'Scheme Master'!A:B,2,0),"Discontinued")</f>
        <v>Debt</v>
      </c>
      <c r="G1790" t="str">
        <f>IFERROR(VLOOKUP(B1790,'Scheme Master'!A:G,4,0),"Discontinued")</f>
        <v>HSBC</v>
      </c>
    </row>
    <row r="1791" spans="1:7">
      <c r="A1791" s="53">
        <v>201</v>
      </c>
      <c r="B1791" s="252" t="s">
        <v>2965</v>
      </c>
      <c r="C1791" t="s">
        <v>49</v>
      </c>
      <c r="D1791" t="s">
        <v>3543</v>
      </c>
      <c r="F1791" t="str">
        <f>IFERROR(VLOOKUP(B1791,'Scheme Master'!A:B,2,0),"Discontinued")</f>
        <v>Discontinued</v>
      </c>
      <c r="G1791" t="str">
        <f>IFERROR(VLOOKUP(B1791,'Scheme Master'!A:G,4,0),"Discontinued")</f>
        <v>Discontinued</v>
      </c>
    </row>
    <row r="1792" spans="1:7">
      <c r="A1792" s="250" t="s">
        <v>506</v>
      </c>
      <c r="B1792" s="252" t="s">
        <v>1940</v>
      </c>
      <c r="C1792" s="219" t="s">
        <v>47</v>
      </c>
      <c r="D1792" t="s">
        <v>3080</v>
      </c>
      <c r="F1792" t="str">
        <f>IFERROR(VLOOKUP(B1792,'Scheme Master'!A:B,2,0),"Discontinued")</f>
        <v>Debt</v>
      </c>
      <c r="G1792" t="str">
        <f>IFERROR(VLOOKUP(B1792,'Scheme Master'!A:G,4,0),"Discontinued")</f>
        <v>HSBC</v>
      </c>
    </row>
    <row r="1793" spans="1:7">
      <c r="A1793" s="250" t="s">
        <v>400</v>
      </c>
      <c r="B1793" s="252" t="s">
        <v>1959</v>
      </c>
      <c r="C1793" t="s">
        <v>1942</v>
      </c>
      <c r="D1793" t="s">
        <v>3027</v>
      </c>
      <c r="F1793" t="str">
        <f>IFERROR(VLOOKUP(B1793,'Scheme Master'!A:B,2,0),"Discontinued")</f>
        <v>Equity</v>
      </c>
      <c r="G1793" t="str">
        <f>IFERROR(VLOOKUP(B1793,'Scheme Master'!A:G,4,0),"Discontinued")</f>
        <v>HSBC</v>
      </c>
    </row>
    <row r="1794" spans="1:7">
      <c r="A1794" s="250" t="s">
        <v>1171</v>
      </c>
      <c r="B1794" s="252" t="s">
        <v>1953</v>
      </c>
      <c r="C1794" t="s">
        <v>59</v>
      </c>
      <c r="D1794" t="s">
        <v>3069</v>
      </c>
      <c r="F1794" t="str">
        <f>IFERROR(VLOOKUP(B1794,'Scheme Master'!A:B,2,0),"Discontinued")</f>
        <v>Debt</v>
      </c>
      <c r="G1794" t="str">
        <f>IFERROR(VLOOKUP(B1794,'Scheme Master'!A:G,4,0),"Discontinued")</f>
        <v>HSBC</v>
      </c>
    </row>
    <row r="1795" spans="1:7">
      <c r="A1795" s="250" t="s">
        <v>3492</v>
      </c>
      <c r="B1795" s="252" t="s">
        <v>2898</v>
      </c>
      <c r="C1795" t="s">
        <v>1943</v>
      </c>
      <c r="D1795" t="s">
        <v>3180</v>
      </c>
      <c r="F1795" t="str">
        <f>IFERROR(VLOOKUP(B1795,'Scheme Master'!A:B,2,0),"Discontinued")</f>
        <v>Equity</v>
      </c>
      <c r="G1795" t="str">
        <f>IFERROR(VLOOKUP(B1795,'Scheme Master'!A:G,4,0),"Discontinued")</f>
        <v>LT</v>
      </c>
    </row>
    <row r="1796" spans="1:7">
      <c r="A1796" s="250" t="s">
        <v>1358</v>
      </c>
      <c r="B1796" s="252" t="s">
        <v>1945</v>
      </c>
      <c r="C1796" t="s">
        <v>59</v>
      </c>
      <c r="D1796" t="s">
        <v>3089</v>
      </c>
      <c r="F1796" t="str">
        <f>IFERROR(VLOOKUP(B1796,'Scheme Master'!A:B,2,0),"Discontinued")</f>
        <v>Debt</v>
      </c>
      <c r="G1796" t="str">
        <f>IFERROR(VLOOKUP(B1796,'Scheme Master'!A:G,4,0),"Discontinued")</f>
        <v>HSBC</v>
      </c>
    </row>
    <row r="1797" spans="1:7">
      <c r="A1797" s="250" t="s">
        <v>3491</v>
      </c>
      <c r="B1797" s="252" t="s">
        <v>2891</v>
      </c>
      <c r="C1797" s="219" t="s">
        <v>59</v>
      </c>
      <c r="D1797" t="s">
        <v>3152</v>
      </c>
      <c r="F1797" t="str">
        <f>IFERROR(VLOOKUP(B1797,'Scheme Master'!A:B,2,0),"Discontinued")</f>
        <v>Debt</v>
      </c>
      <c r="G1797" t="str">
        <f>IFERROR(VLOOKUP(B1797,'Scheme Master'!A:G,4,0),"Discontinued")</f>
        <v>LT</v>
      </c>
    </row>
    <row r="1798" spans="1:7">
      <c r="A1798" s="250" t="s">
        <v>3493</v>
      </c>
      <c r="B1798" s="252" t="s">
        <v>2889</v>
      </c>
      <c r="C1798" t="s">
        <v>3536</v>
      </c>
      <c r="D1798" t="s">
        <v>3045</v>
      </c>
      <c r="F1798" t="str">
        <f>IFERROR(VLOOKUP(B1798,'Scheme Master'!A:B,2,0),"Discontinued")</f>
        <v>Equity</v>
      </c>
      <c r="G1798" t="str">
        <f>IFERROR(VLOOKUP(B1798,'Scheme Master'!A:G,4,0),"Discontinued")</f>
        <v>LT</v>
      </c>
    </row>
    <row r="1799" spans="1:7">
      <c r="A1799" s="250" t="s">
        <v>495</v>
      </c>
      <c r="B1799" s="252" t="s">
        <v>1940</v>
      </c>
      <c r="C1799" t="s">
        <v>59</v>
      </c>
      <c r="D1799" t="s">
        <v>3081</v>
      </c>
      <c r="F1799" t="str">
        <f>IFERROR(VLOOKUP(B1799,'Scheme Master'!A:B,2,0),"Discontinued")</f>
        <v>Debt</v>
      </c>
      <c r="G1799" t="str">
        <f>IFERROR(VLOOKUP(B1799,'Scheme Master'!A:G,4,0),"Discontinued")</f>
        <v>HSBC</v>
      </c>
    </row>
    <row r="1800" spans="1:7">
      <c r="A1800" s="250" t="s">
        <v>1358</v>
      </c>
      <c r="B1800" s="252" t="s">
        <v>1945</v>
      </c>
      <c r="C1800" t="s">
        <v>59</v>
      </c>
      <c r="D1800" t="s">
        <v>3089</v>
      </c>
      <c r="F1800" t="str">
        <f>IFERROR(VLOOKUP(B1800,'Scheme Master'!A:B,2,0),"Discontinued")</f>
        <v>Debt</v>
      </c>
      <c r="G1800" t="str">
        <f>IFERROR(VLOOKUP(B1800,'Scheme Master'!A:G,4,0),"Discontinued")</f>
        <v>HSBC</v>
      </c>
    </row>
    <row r="1801" spans="1:7">
      <c r="A1801" s="250" t="s">
        <v>506</v>
      </c>
      <c r="B1801" s="252" t="s">
        <v>1940</v>
      </c>
      <c r="C1801" s="219" t="s">
        <v>47</v>
      </c>
      <c r="D1801" t="s">
        <v>3080</v>
      </c>
      <c r="F1801" t="str">
        <f>IFERROR(VLOOKUP(B1801,'Scheme Master'!A:B,2,0),"Discontinued")</f>
        <v>Debt</v>
      </c>
      <c r="G1801" t="str">
        <f>IFERROR(VLOOKUP(B1801,'Scheme Master'!A:G,4,0),"Discontinued")</f>
        <v>HSBC</v>
      </c>
    </row>
    <row r="1802" spans="1:7">
      <c r="A1802" s="250" t="s">
        <v>491</v>
      </c>
      <c r="B1802" s="252" t="s">
        <v>1940</v>
      </c>
      <c r="C1802" t="s">
        <v>58</v>
      </c>
      <c r="D1802" t="s">
        <v>3075</v>
      </c>
      <c r="F1802" t="str">
        <f>IFERROR(VLOOKUP(B1802,'Scheme Master'!A:B,2,0),"Discontinued")</f>
        <v>Debt</v>
      </c>
      <c r="G1802" t="str">
        <f>IFERROR(VLOOKUP(B1802,'Scheme Master'!A:G,4,0),"Discontinued")</f>
        <v>HSBC</v>
      </c>
    </row>
    <row r="1803" spans="1:7">
      <c r="A1803" s="250" t="s">
        <v>487</v>
      </c>
      <c r="B1803" s="252" t="s">
        <v>1940</v>
      </c>
      <c r="C1803" t="s">
        <v>61</v>
      </c>
      <c r="D1803" t="s">
        <v>3079</v>
      </c>
      <c r="F1803" t="str">
        <f>IFERROR(VLOOKUP(B1803,'Scheme Master'!A:B,2,0),"Discontinued")</f>
        <v>Debt</v>
      </c>
      <c r="G1803" t="str">
        <f>IFERROR(VLOOKUP(B1803,'Scheme Master'!A:G,4,0),"Discontinued")</f>
        <v>HSBC</v>
      </c>
    </row>
    <row r="1804" spans="1:7">
      <c r="A1804" s="250" t="s">
        <v>495</v>
      </c>
      <c r="B1804" s="252" t="s">
        <v>1940</v>
      </c>
      <c r="C1804" t="s">
        <v>59</v>
      </c>
      <c r="D1804" t="s">
        <v>3081</v>
      </c>
      <c r="F1804" t="str">
        <f>IFERROR(VLOOKUP(B1804,'Scheme Master'!A:B,2,0),"Discontinued")</f>
        <v>Debt</v>
      </c>
      <c r="G1804" t="str">
        <f>IFERROR(VLOOKUP(B1804,'Scheme Master'!A:G,4,0),"Discontinued")</f>
        <v>HSBC</v>
      </c>
    </row>
    <row r="1805" spans="1:7">
      <c r="A1805" s="250" t="s">
        <v>3486</v>
      </c>
      <c r="B1805" s="252" t="s">
        <v>2891</v>
      </c>
      <c r="C1805" t="s">
        <v>1946</v>
      </c>
      <c r="D1805" t="s">
        <v>3148</v>
      </c>
      <c r="F1805" t="str">
        <f>IFERROR(VLOOKUP(B1805,'Scheme Master'!A:B,2,0),"Discontinued")</f>
        <v>Debt</v>
      </c>
      <c r="G1805" t="str">
        <f>IFERROR(VLOOKUP(B1805,'Scheme Master'!A:G,4,0),"Discontinued")</f>
        <v>LT</v>
      </c>
    </row>
    <row r="1806" spans="1:7">
      <c r="A1806" s="250" t="s">
        <v>3486</v>
      </c>
      <c r="B1806" s="252" t="s">
        <v>2891</v>
      </c>
      <c r="C1806" t="s">
        <v>1946</v>
      </c>
      <c r="D1806" t="s">
        <v>3148</v>
      </c>
      <c r="F1806" t="str">
        <f>IFERROR(VLOOKUP(B1806,'Scheme Master'!A:B,2,0),"Discontinued")</f>
        <v>Debt</v>
      </c>
      <c r="G1806" t="str">
        <f>IFERROR(VLOOKUP(B1806,'Scheme Master'!A:G,4,0),"Discontinued")</f>
        <v>LT</v>
      </c>
    </row>
    <row r="1807" spans="1:7">
      <c r="A1807" s="250" t="s">
        <v>506</v>
      </c>
      <c r="B1807" s="252" t="s">
        <v>1940</v>
      </c>
      <c r="C1807" s="219" t="s">
        <v>47</v>
      </c>
      <c r="D1807" t="s">
        <v>3080</v>
      </c>
      <c r="F1807" t="str">
        <f>IFERROR(VLOOKUP(B1807,'Scheme Master'!A:B,2,0),"Discontinued")</f>
        <v>Debt</v>
      </c>
      <c r="G1807" t="str">
        <f>IFERROR(VLOOKUP(B1807,'Scheme Master'!A:G,4,0),"Discontinued")</f>
        <v>HSBC</v>
      </c>
    </row>
    <row r="1808" spans="1:7">
      <c r="A1808" s="250" t="s">
        <v>1358</v>
      </c>
      <c r="B1808" s="252" t="s">
        <v>1945</v>
      </c>
      <c r="C1808" t="s">
        <v>59</v>
      </c>
      <c r="D1808" t="s">
        <v>3089</v>
      </c>
      <c r="F1808" t="str">
        <f>IFERROR(VLOOKUP(B1808,'Scheme Master'!A:B,2,0),"Discontinued")</f>
        <v>Debt</v>
      </c>
      <c r="G1808" t="str">
        <f>IFERROR(VLOOKUP(B1808,'Scheme Master'!A:G,4,0),"Discontinued")</f>
        <v>HSBC</v>
      </c>
    </row>
    <row r="1809" spans="1:7">
      <c r="A1809" s="250" t="s">
        <v>3472</v>
      </c>
      <c r="B1809" s="252" t="s">
        <v>2906</v>
      </c>
      <c r="C1809" t="s">
        <v>1942</v>
      </c>
      <c r="D1809" t="s">
        <v>3115</v>
      </c>
      <c r="F1809" t="str">
        <f>IFERROR(VLOOKUP(B1809,'Scheme Master'!A:B,2,0),"Discontinued")</f>
        <v>Debt</v>
      </c>
      <c r="G1809" t="str">
        <f>IFERROR(VLOOKUP(B1809,'Scheme Master'!A:G,4,0),"Discontinued")</f>
        <v>LT</v>
      </c>
    </row>
    <row r="1810" spans="1:7">
      <c r="A1810" s="250" t="s">
        <v>3474</v>
      </c>
      <c r="B1810" s="252" t="s">
        <v>2966</v>
      </c>
      <c r="C1810" t="s">
        <v>1946</v>
      </c>
      <c r="D1810" t="s">
        <v>3543</v>
      </c>
      <c r="F1810" t="str">
        <f>IFERROR(VLOOKUP(B1810,'Scheme Master'!A:B,2,0),"Discontinued")</f>
        <v>Discontinued</v>
      </c>
      <c r="G1810" t="str">
        <f>IFERROR(VLOOKUP(B1810,'Scheme Master'!A:G,4,0),"Discontinued")</f>
        <v>Discontinued</v>
      </c>
    </row>
    <row r="1811" spans="1:7">
      <c r="A1811" s="250" t="s">
        <v>491</v>
      </c>
      <c r="B1811" s="252" t="s">
        <v>1940</v>
      </c>
      <c r="C1811" t="s">
        <v>58</v>
      </c>
      <c r="D1811" t="s">
        <v>3075</v>
      </c>
      <c r="F1811" t="str">
        <f>IFERROR(VLOOKUP(B1811,'Scheme Master'!A:B,2,0),"Discontinued")</f>
        <v>Debt</v>
      </c>
      <c r="G1811" t="str">
        <f>IFERROR(VLOOKUP(B1811,'Scheme Master'!A:G,4,0),"Discontinued")</f>
        <v>HSBC</v>
      </c>
    </row>
    <row r="1812" spans="1:7">
      <c r="A1812" s="250" t="s">
        <v>3491</v>
      </c>
      <c r="B1812" s="252" t="s">
        <v>2891</v>
      </c>
      <c r="C1812" s="219" t="s">
        <v>59</v>
      </c>
      <c r="D1812" t="s">
        <v>3152</v>
      </c>
      <c r="F1812" t="str">
        <f>IFERROR(VLOOKUP(B1812,'Scheme Master'!A:B,2,0),"Discontinued")</f>
        <v>Debt</v>
      </c>
      <c r="G1812" t="str">
        <f>IFERROR(VLOOKUP(B1812,'Scheme Master'!A:G,4,0),"Discontinued")</f>
        <v>LT</v>
      </c>
    </row>
    <row r="1813" spans="1:7">
      <c r="A1813" s="53">
        <v>221</v>
      </c>
      <c r="B1813" s="252" t="s">
        <v>2966</v>
      </c>
      <c r="C1813" t="s">
        <v>68</v>
      </c>
      <c r="D1813" t="s">
        <v>3543</v>
      </c>
      <c r="F1813" t="str">
        <f>IFERROR(VLOOKUP(B1813,'Scheme Master'!A:B,2,0),"Discontinued")</f>
        <v>Discontinued</v>
      </c>
      <c r="G1813" t="str">
        <f>IFERROR(VLOOKUP(B1813,'Scheme Master'!A:G,4,0),"Discontinued")</f>
        <v>Discontinued</v>
      </c>
    </row>
    <row r="1814" spans="1:7">
      <c r="A1814" s="250" t="s">
        <v>491</v>
      </c>
      <c r="B1814" s="252" t="s">
        <v>1940</v>
      </c>
      <c r="C1814" t="s">
        <v>58</v>
      </c>
      <c r="D1814" t="s">
        <v>3075</v>
      </c>
      <c r="F1814" t="str">
        <f>IFERROR(VLOOKUP(B1814,'Scheme Master'!A:B,2,0),"Discontinued")</f>
        <v>Debt</v>
      </c>
      <c r="G1814" t="str">
        <f>IFERROR(VLOOKUP(B1814,'Scheme Master'!A:G,4,0),"Discontinued")</f>
        <v>HSBC</v>
      </c>
    </row>
    <row r="1815" spans="1:7">
      <c r="A1815" s="53">
        <v>126</v>
      </c>
      <c r="B1815" s="252" t="s">
        <v>2899</v>
      </c>
      <c r="C1815" t="s">
        <v>59</v>
      </c>
      <c r="D1815" t="s">
        <v>3103</v>
      </c>
      <c r="F1815" t="str">
        <f>IFERROR(VLOOKUP(B1815,'Scheme Master'!A:B,2,0),"Discontinued")</f>
        <v>Debt</v>
      </c>
      <c r="G1815" t="str">
        <f>IFERROR(VLOOKUP(B1815,'Scheme Master'!A:G,4,0),"Discontinued")</f>
        <v>LT</v>
      </c>
    </row>
    <row r="1816" spans="1:7">
      <c r="A1816" s="250" t="s">
        <v>3494</v>
      </c>
      <c r="B1816" s="252" t="s">
        <v>2891</v>
      </c>
      <c r="C1816" t="s">
        <v>1943</v>
      </c>
      <c r="D1816" t="s">
        <v>3147</v>
      </c>
      <c r="F1816" t="str">
        <f>IFERROR(VLOOKUP(B1816,'Scheme Master'!A:B,2,0),"Discontinued")</f>
        <v>Debt</v>
      </c>
      <c r="G1816" t="str">
        <f>IFERROR(VLOOKUP(B1816,'Scheme Master'!A:G,4,0),"Discontinued")</f>
        <v>LT</v>
      </c>
    </row>
    <row r="1817" spans="1:7">
      <c r="A1817" s="250" t="s">
        <v>3470</v>
      </c>
      <c r="B1817" s="252" t="s">
        <v>2906</v>
      </c>
      <c r="C1817" t="s">
        <v>3536</v>
      </c>
      <c r="D1817" t="s">
        <v>3118</v>
      </c>
      <c r="F1817" t="str">
        <f>IFERROR(VLOOKUP(B1817,'Scheme Master'!A:B,2,0),"Discontinued")</f>
        <v>Debt</v>
      </c>
      <c r="G1817" t="str">
        <f>IFERROR(VLOOKUP(B1817,'Scheme Master'!A:G,4,0),"Discontinued")</f>
        <v>LT</v>
      </c>
    </row>
    <row r="1818" spans="1:7">
      <c r="A1818" s="250" t="s">
        <v>1173</v>
      </c>
      <c r="B1818" s="252" t="s">
        <v>1953</v>
      </c>
      <c r="C1818" t="s">
        <v>1946</v>
      </c>
      <c r="D1818" t="s">
        <v>3065</v>
      </c>
      <c r="F1818" t="str">
        <f>IFERROR(VLOOKUP(B1818,'Scheme Master'!A:B,2,0),"Discontinued")</f>
        <v>Debt</v>
      </c>
      <c r="G1818" t="str">
        <f>IFERROR(VLOOKUP(B1818,'Scheme Master'!A:G,4,0),"Discontinued")</f>
        <v>HSBC</v>
      </c>
    </row>
    <row r="1819" spans="1:7">
      <c r="A1819" s="250" t="s">
        <v>1354</v>
      </c>
      <c r="B1819" s="252" t="s">
        <v>1945</v>
      </c>
      <c r="C1819" t="s">
        <v>61</v>
      </c>
      <c r="D1819" t="s">
        <v>3088</v>
      </c>
      <c r="F1819" t="str">
        <f>IFERROR(VLOOKUP(B1819,'Scheme Master'!A:B,2,0),"Discontinued")</f>
        <v>Debt</v>
      </c>
      <c r="G1819" t="str">
        <f>IFERROR(VLOOKUP(B1819,'Scheme Master'!A:G,4,0),"Discontinued")</f>
        <v>HSBC</v>
      </c>
    </row>
    <row r="1820" spans="1:7">
      <c r="A1820" s="53">
        <v>221</v>
      </c>
      <c r="B1820" s="252" t="s">
        <v>2966</v>
      </c>
      <c r="C1820" t="s">
        <v>68</v>
      </c>
      <c r="D1820" t="s">
        <v>3543</v>
      </c>
      <c r="F1820" t="str">
        <f>IFERROR(VLOOKUP(B1820,'Scheme Master'!A:B,2,0),"Discontinued")</f>
        <v>Discontinued</v>
      </c>
      <c r="G1820" t="str">
        <f>IFERROR(VLOOKUP(B1820,'Scheme Master'!A:G,4,0),"Discontinued")</f>
        <v>Discontinued</v>
      </c>
    </row>
    <row r="1821" spans="1:7">
      <c r="A1821" s="53">
        <v>131</v>
      </c>
      <c r="B1821" s="252" t="s">
        <v>2901</v>
      </c>
      <c r="C1821" s="219" t="s">
        <v>61</v>
      </c>
      <c r="D1821" t="s">
        <v>3490</v>
      </c>
      <c r="F1821" t="str">
        <f>IFERROR(VLOOKUP(B1821,'Scheme Master'!A:B,2,0),"Discontinued")</f>
        <v>Debt</v>
      </c>
      <c r="G1821" t="str">
        <f>IFERROR(VLOOKUP(B1821,'Scheme Master'!A:G,4,0),"Discontinued")</f>
        <v>LT</v>
      </c>
    </row>
    <row r="1822" spans="1:7">
      <c r="A1822" s="53">
        <v>126</v>
      </c>
      <c r="B1822" s="252" t="s">
        <v>2899</v>
      </c>
      <c r="C1822" t="s">
        <v>59</v>
      </c>
      <c r="D1822" t="s">
        <v>3103</v>
      </c>
      <c r="F1822" t="str">
        <f>IFERROR(VLOOKUP(B1822,'Scheme Master'!A:B,2,0),"Discontinued")</f>
        <v>Debt</v>
      </c>
      <c r="G1822" t="str">
        <f>IFERROR(VLOOKUP(B1822,'Scheme Master'!A:G,4,0),"Discontinued")</f>
        <v>LT</v>
      </c>
    </row>
    <row r="1823" spans="1:7">
      <c r="A1823" s="250" t="s">
        <v>491</v>
      </c>
      <c r="B1823" s="252" t="s">
        <v>1940</v>
      </c>
      <c r="C1823" t="s">
        <v>58</v>
      </c>
      <c r="D1823" t="s">
        <v>3075</v>
      </c>
      <c r="F1823" t="str">
        <f>IFERROR(VLOOKUP(B1823,'Scheme Master'!A:B,2,0),"Discontinued")</f>
        <v>Debt</v>
      </c>
      <c r="G1823" t="str">
        <f>IFERROR(VLOOKUP(B1823,'Scheme Master'!A:G,4,0),"Discontinued")</f>
        <v>HSBC</v>
      </c>
    </row>
    <row r="1824" spans="1:7">
      <c r="A1824" s="250" t="s">
        <v>1360</v>
      </c>
      <c r="B1824" s="252" t="s">
        <v>1945</v>
      </c>
      <c r="C1824" t="s">
        <v>1946</v>
      </c>
      <c r="D1824" t="s">
        <v>3085</v>
      </c>
      <c r="F1824" t="str">
        <f>IFERROR(VLOOKUP(B1824,'Scheme Master'!A:B,2,0),"Discontinued")</f>
        <v>Debt</v>
      </c>
      <c r="G1824" t="str">
        <f>IFERROR(VLOOKUP(B1824,'Scheme Master'!A:G,4,0),"Discontinued")</f>
        <v>HSBC</v>
      </c>
    </row>
    <row r="1825" spans="1:7">
      <c r="A1825" s="250" t="s">
        <v>491</v>
      </c>
      <c r="B1825" s="252" t="s">
        <v>1940</v>
      </c>
      <c r="C1825" t="s">
        <v>58</v>
      </c>
      <c r="D1825" t="s">
        <v>3075</v>
      </c>
      <c r="F1825" t="str">
        <f>IFERROR(VLOOKUP(B1825,'Scheme Master'!A:B,2,0),"Discontinued")</f>
        <v>Debt</v>
      </c>
      <c r="G1825" t="str">
        <f>IFERROR(VLOOKUP(B1825,'Scheme Master'!A:G,4,0),"Discontinued")</f>
        <v>HSBC</v>
      </c>
    </row>
    <row r="1826" spans="1:7">
      <c r="A1826" s="53">
        <v>121</v>
      </c>
      <c r="B1826" s="252" t="s">
        <v>2966</v>
      </c>
      <c r="C1826" t="s">
        <v>71</v>
      </c>
      <c r="D1826" t="s">
        <v>3543</v>
      </c>
      <c r="F1826" t="str">
        <f>IFERROR(VLOOKUP(B1826,'Scheme Master'!A:B,2,0),"Discontinued")</f>
        <v>Discontinued</v>
      </c>
      <c r="G1826" t="str">
        <f>IFERROR(VLOOKUP(B1826,'Scheme Master'!A:G,4,0),"Discontinued")</f>
        <v>Discontinued</v>
      </c>
    </row>
    <row r="1827" spans="1:7">
      <c r="A1827" s="250" t="s">
        <v>1171</v>
      </c>
      <c r="B1827" s="252" t="s">
        <v>1953</v>
      </c>
      <c r="C1827" t="s">
        <v>59</v>
      </c>
      <c r="D1827" t="s">
        <v>3069</v>
      </c>
      <c r="F1827" t="str">
        <f>IFERROR(VLOOKUP(B1827,'Scheme Master'!A:B,2,0),"Discontinued")</f>
        <v>Debt</v>
      </c>
      <c r="G1827" t="str">
        <f>IFERROR(VLOOKUP(B1827,'Scheme Master'!A:G,4,0),"Discontinued")</f>
        <v>HSBC</v>
      </c>
    </row>
    <row r="1828" spans="1:7">
      <c r="A1828" s="250" t="s">
        <v>3495</v>
      </c>
      <c r="B1828" s="252" t="s">
        <v>2899</v>
      </c>
      <c r="C1828" t="s">
        <v>1946</v>
      </c>
      <c r="D1828" t="s">
        <v>3099</v>
      </c>
      <c r="F1828" t="str">
        <f>IFERROR(VLOOKUP(B1828,'Scheme Master'!A:B,2,0),"Discontinued")</f>
        <v>Debt</v>
      </c>
      <c r="G1828" t="str">
        <f>IFERROR(VLOOKUP(B1828,'Scheme Master'!A:G,4,0),"Discontinued")</f>
        <v>LT</v>
      </c>
    </row>
    <row r="1829" spans="1:7">
      <c r="A1829" s="250" t="s">
        <v>3494</v>
      </c>
      <c r="B1829" s="252" t="s">
        <v>2891</v>
      </c>
      <c r="C1829" t="s">
        <v>1943</v>
      </c>
      <c r="D1829" t="s">
        <v>3147</v>
      </c>
      <c r="F1829" t="str">
        <f>IFERROR(VLOOKUP(B1829,'Scheme Master'!A:B,2,0),"Discontinued")</f>
        <v>Debt</v>
      </c>
      <c r="G1829" t="str">
        <f>IFERROR(VLOOKUP(B1829,'Scheme Master'!A:G,4,0),"Discontinued")</f>
        <v>LT</v>
      </c>
    </row>
    <row r="1830" spans="1:7">
      <c r="A1830" s="250" t="s">
        <v>3470</v>
      </c>
      <c r="B1830" s="252" t="s">
        <v>2906</v>
      </c>
      <c r="C1830" t="s">
        <v>3536</v>
      </c>
      <c r="D1830" t="s">
        <v>3118</v>
      </c>
      <c r="F1830" t="str">
        <f>IFERROR(VLOOKUP(B1830,'Scheme Master'!A:B,2,0),"Discontinued")</f>
        <v>Debt</v>
      </c>
      <c r="G1830" t="str">
        <f>IFERROR(VLOOKUP(B1830,'Scheme Master'!A:G,4,0),"Discontinued")</f>
        <v>LT</v>
      </c>
    </row>
    <row r="1831" spans="1:7">
      <c r="A1831" s="250" t="s">
        <v>491</v>
      </c>
      <c r="B1831" s="252" t="s">
        <v>1940</v>
      </c>
      <c r="C1831" t="s">
        <v>58</v>
      </c>
      <c r="D1831" t="s">
        <v>3075</v>
      </c>
      <c r="F1831" t="str">
        <f>IFERROR(VLOOKUP(B1831,'Scheme Master'!A:B,2,0),"Discontinued")</f>
        <v>Debt</v>
      </c>
      <c r="G1831" t="str">
        <f>IFERROR(VLOOKUP(B1831,'Scheme Master'!A:G,4,0),"Discontinued")</f>
        <v>HSBC</v>
      </c>
    </row>
    <row r="1832" spans="1:7">
      <c r="A1832" s="250" t="s">
        <v>3496</v>
      </c>
      <c r="B1832" s="252" t="s">
        <v>2891</v>
      </c>
      <c r="C1832" s="219" t="s">
        <v>61</v>
      </c>
      <c r="D1832" t="s">
        <v>3151</v>
      </c>
      <c r="F1832" t="str">
        <f>IFERROR(VLOOKUP(B1832,'Scheme Master'!A:B,2,0),"Discontinued")</f>
        <v>Debt</v>
      </c>
      <c r="G1832" t="str">
        <f>IFERROR(VLOOKUP(B1832,'Scheme Master'!A:G,4,0),"Discontinued")</f>
        <v>LT</v>
      </c>
    </row>
    <row r="1833" spans="1:7">
      <c r="A1833" s="250" t="s">
        <v>491</v>
      </c>
      <c r="B1833" s="252" t="s">
        <v>1940</v>
      </c>
      <c r="C1833" t="s">
        <v>58</v>
      </c>
      <c r="D1833" t="s">
        <v>3075</v>
      </c>
      <c r="F1833" t="str">
        <f>IFERROR(VLOOKUP(B1833,'Scheme Master'!A:B,2,0),"Discontinued")</f>
        <v>Debt</v>
      </c>
      <c r="G1833" t="str">
        <f>IFERROR(VLOOKUP(B1833,'Scheme Master'!A:G,4,0),"Discontinued")</f>
        <v>HSBC</v>
      </c>
    </row>
    <row r="1834" spans="1:7">
      <c r="A1834" s="53">
        <v>126</v>
      </c>
      <c r="B1834" s="252" t="s">
        <v>2899</v>
      </c>
      <c r="C1834" t="s">
        <v>59</v>
      </c>
      <c r="D1834" t="s">
        <v>3103</v>
      </c>
      <c r="F1834" t="str">
        <f>IFERROR(VLOOKUP(B1834,'Scheme Master'!A:B,2,0),"Discontinued")</f>
        <v>Debt</v>
      </c>
      <c r="G1834" t="str">
        <f>IFERROR(VLOOKUP(B1834,'Scheme Master'!A:G,4,0),"Discontinued")</f>
        <v>LT</v>
      </c>
    </row>
    <row r="1835" spans="1:7">
      <c r="A1835" s="250" t="s">
        <v>3497</v>
      </c>
      <c r="B1835" s="252" t="s">
        <v>2893</v>
      </c>
      <c r="C1835" t="s">
        <v>1942</v>
      </c>
      <c r="D1835" t="s">
        <v>3165</v>
      </c>
      <c r="F1835" t="str">
        <f>IFERROR(VLOOKUP(B1835,'Scheme Master'!A:B,2,0),"Discontinued")</f>
        <v>Equity</v>
      </c>
      <c r="G1835" t="str">
        <f>IFERROR(VLOOKUP(B1835,'Scheme Master'!A:G,4,0),"Discontinued")</f>
        <v>LT</v>
      </c>
    </row>
    <row r="1836" spans="1:7">
      <c r="A1836" s="250" t="s">
        <v>3495</v>
      </c>
      <c r="B1836" s="252" t="s">
        <v>2899</v>
      </c>
      <c r="C1836" t="s">
        <v>1946</v>
      </c>
      <c r="D1836" t="s">
        <v>3099</v>
      </c>
      <c r="F1836" t="str">
        <f>IFERROR(VLOOKUP(B1836,'Scheme Master'!A:B,2,0),"Discontinued")</f>
        <v>Debt</v>
      </c>
      <c r="G1836" t="str">
        <f>IFERROR(VLOOKUP(B1836,'Scheme Master'!A:G,4,0),"Discontinued")</f>
        <v>LT</v>
      </c>
    </row>
    <row r="1837" spans="1:7">
      <c r="A1837" s="250" t="s">
        <v>3495</v>
      </c>
      <c r="B1837" s="252" t="s">
        <v>2899</v>
      </c>
      <c r="C1837" t="s">
        <v>1946</v>
      </c>
      <c r="D1837" t="s">
        <v>3099</v>
      </c>
      <c r="F1837" t="str">
        <f>IFERROR(VLOOKUP(B1837,'Scheme Master'!A:B,2,0),"Discontinued")</f>
        <v>Debt</v>
      </c>
      <c r="G1837" t="str">
        <f>IFERROR(VLOOKUP(B1837,'Scheme Master'!A:G,4,0),"Discontinued")</f>
        <v>LT</v>
      </c>
    </row>
    <row r="1838" spans="1:7">
      <c r="A1838" s="250" t="s">
        <v>1360</v>
      </c>
      <c r="B1838" s="252" t="s">
        <v>1945</v>
      </c>
      <c r="C1838" t="s">
        <v>1946</v>
      </c>
      <c r="D1838" t="s">
        <v>3085</v>
      </c>
      <c r="F1838" t="str">
        <f>IFERROR(VLOOKUP(B1838,'Scheme Master'!A:B,2,0),"Discontinued")</f>
        <v>Debt</v>
      </c>
      <c r="G1838" t="str">
        <f>IFERROR(VLOOKUP(B1838,'Scheme Master'!A:G,4,0),"Discontinued")</f>
        <v>HSBC</v>
      </c>
    </row>
    <row r="1839" spans="1:7">
      <c r="A1839" s="250" t="s">
        <v>1173</v>
      </c>
      <c r="B1839" s="252" t="s">
        <v>1953</v>
      </c>
      <c r="C1839" t="s">
        <v>1946</v>
      </c>
      <c r="D1839" t="s">
        <v>3065</v>
      </c>
      <c r="F1839" t="str">
        <f>IFERROR(VLOOKUP(B1839,'Scheme Master'!A:B,2,0),"Discontinued")</f>
        <v>Debt</v>
      </c>
      <c r="G1839" t="str">
        <f>IFERROR(VLOOKUP(B1839,'Scheme Master'!A:G,4,0),"Discontinued")</f>
        <v>HSBC</v>
      </c>
    </row>
    <row r="1840" spans="1:7">
      <c r="A1840" s="250" t="s">
        <v>3498</v>
      </c>
      <c r="B1840" s="252" t="s">
        <v>2900</v>
      </c>
      <c r="C1840" t="s">
        <v>1942</v>
      </c>
      <c r="D1840" t="s">
        <v>3499</v>
      </c>
      <c r="F1840" t="str">
        <f>IFERROR(VLOOKUP(B1840,'Scheme Master'!A:B,2,0),"Discontinued")</f>
        <v>Debt</v>
      </c>
      <c r="G1840" t="str">
        <f>IFERROR(VLOOKUP(B1840,'Scheme Master'!A:G,4,0),"Discontinued")</f>
        <v>LT</v>
      </c>
    </row>
    <row r="1841" spans="1:7">
      <c r="A1841" s="250" t="s">
        <v>491</v>
      </c>
      <c r="B1841" s="252" t="s">
        <v>1940</v>
      </c>
      <c r="C1841" t="s">
        <v>58</v>
      </c>
      <c r="D1841" t="s">
        <v>3075</v>
      </c>
      <c r="F1841" t="str">
        <f>IFERROR(VLOOKUP(B1841,'Scheme Master'!A:B,2,0),"Discontinued")</f>
        <v>Debt</v>
      </c>
      <c r="G1841" t="str">
        <f>IFERROR(VLOOKUP(B1841,'Scheme Master'!A:G,4,0),"Discontinued")</f>
        <v>HSBC</v>
      </c>
    </row>
    <row r="1842" spans="1:7">
      <c r="A1842" s="250" t="s">
        <v>389</v>
      </c>
      <c r="B1842" s="252" t="s">
        <v>1956</v>
      </c>
      <c r="C1842" t="s">
        <v>59</v>
      </c>
      <c r="D1842" t="s">
        <v>3543</v>
      </c>
      <c r="F1842" t="str">
        <f>IFERROR(VLOOKUP(B1842,'Scheme Master'!A:B,2,0),"Discontinued")</f>
        <v>Discontinued</v>
      </c>
      <c r="G1842" t="str">
        <f>IFERROR(VLOOKUP(B1842,'Scheme Master'!A:G,4,0),"Discontinued")</f>
        <v>Discontinued</v>
      </c>
    </row>
    <row r="1843" spans="1:7">
      <c r="A1843" s="53">
        <v>126</v>
      </c>
      <c r="B1843" s="252" t="s">
        <v>2899</v>
      </c>
      <c r="C1843" t="s">
        <v>59</v>
      </c>
      <c r="D1843" t="s">
        <v>3103</v>
      </c>
      <c r="F1843" t="str">
        <f>IFERROR(VLOOKUP(B1843,'Scheme Master'!A:B,2,0),"Discontinued")</f>
        <v>Debt</v>
      </c>
      <c r="G1843" t="str">
        <f>IFERROR(VLOOKUP(B1843,'Scheme Master'!A:G,4,0),"Discontinued")</f>
        <v>LT</v>
      </c>
    </row>
    <row r="1844" spans="1:7">
      <c r="A1844" s="53">
        <v>126</v>
      </c>
      <c r="B1844" s="252" t="s">
        <v>2899</v>
      </c>
      <c r="C1844" t="s">
        <v>59</v>
      </c>
      <c r="D1844" t="s">
        <v>3103</v>
      </c>
      <c r="F1844" t="str">
        <f>IFERROR(VLOOKUP(B1844,'Scheme Master'!A:B,2,0),"Discontinued")</f>
        <v>Debt</v>
      </c>
      <c r="G1844" t="str">
        <f>IFERROR(VLOOKUP(B1844,'Scheme Master'!A:G,4,0),"Discontinued")</f>
        <v>LT</v>
      </c>
    </row>
    <row r="1845" spans="1:7">
      <c r="A1845" s="250" t="s">
        <v>3500</v>
      </c>
      <c r="B1845" s="252" t="s">
        <v>2967</v>
      </c>
      <c r="C1845" t="s">
        <v>1975</v>
      </c>
      <c r="D1845" t="s">
        <v>3543</v>
      </c>
      <c r="F1845" t="str">
        <f>IFERROR(VLOOKUP(B1845,'Scheme Master'!A:B,2,0),"Discontinued")</f>
        <v>Discontinued</v>
      </c>
      <c r="G1845" t="str">
        <f>IFERROR(VLOOKUP(B1845,'Scheme Master'!A:G,4,0),"Discontinued")</f>
        <v>Discontinued</v>
      </c>
    </row>
    <row r="1846" spans="1:7">
      <c r="A1846" s="250" t="s">
        <v>508</v>
      </c>
      <c r="B1846" s="252" t="s">
        <v>1940</v>
      </c>
      <c r="C1846" t="s">
        <v>1946</v>
      </c>
      <c r="D1846" t="s">
        <v>3073</v>
      </c>
      <c r="F1846" t="str">
        <f>IFERROR(VLOOKUP(B1846,'Scheme Master'!A:B,2,0),"Discontinued")</f>
        <v>Debt</v>
      </c>
      <c r="G1846" t="str">
        <f>IFERROR(VLOOKUP(B1846,'Scheme Master'!A:G,4,0),"Discontinued")</f>
        <v>HSBC</v>
      </c>
    </row>
    <row r="1847" spans="1:7">
      <c r="A1847" s="53">
        <v>227</v>
      </c>
      <c r="B1847" s="252" t="s">
        <v>2900</v>
      </c>
      <c r="C1847" s="219" t="s">
        <v>3536</v>
      </c>
      <c r="D1847" t="s">
        <v>3483</v>
      </c>
      <c r="F1847" t="str">
        <f>IFERROR(VLOOKUP(B1847,'Scheme Master'!A:B,2,0),"Discontinued")</f>
        <v>Debt</v>
      </c>
      <c r="G1847" t="str">
        <f>IFERROR(VLOOKUP(B1847,'Scheme Master'!A:G,4,0),"Discontinued")</f>
        <v>LT</v>
      </c>
    </row>
    <row r="1848" spans="1:7">
      <c r="A1848" s="250" t="s">
        <v>3501</v>
      </c>
      <c r="B1848" s="252" t="s">
        <v>2892</v>
      </c>
      <c r="C1848" t="s">
        <v>1942</v>
      </c>
      <c r="D1848" t="s">
        <v>3092</v>
      </c>
      <c r="F1848" t="str">
        <f>IFERROR(VLOOKUP(B1848,'Scheme Master'!A:B,2,0),"Discontinued")</f>
        <v>Debt</v>
      </c>
      <c r="G1848" t="str">
        <f>IFERROR(VLOOKUP(B1848,'Scheme Master'!A:G,4,0),"Discontinued")</f>
        <v>LT</v>
      </c>
    </row>
    <row r="1849" spans="1:7">
      <c r="A1849" s="250" t="s">
        <v>491</v>
      </c>
      <c r="B1849" s="252" t="s">
        <v>1940</v>
      </c>
      <c r="C1849" t="s">
        <v>58</v>
      </c>
      <c r="D1849" t="s">
        <v>3075</v>
      </c>
      <c r="F1849" t="str">
        <f>IFERROR(VLOOKUP(B1849,'Scheme Master'!A:B,2,0),"Discontinued")</f>
        <v>Debt</v>
      </c>
      <c r="G1849" t="str">
        <f>IFERROR(VLOOKUP(B1849,'Scheme Master'!A:G,4,0),"Discontinued")</f>
        <v>HSBC</v>
      </c>
    </row>
    <row r="1850" spans="1:7">
      <c r="A1850" s="250" t="s">
        <v>489</v>
      </c>
      <c r="B1850" s="252" t="s">
        <v>1940</v>
      </c>
      <c r="C1850" t="s">
        <v>1943</v>
      </c>
      <c r="D1850" t="s">
        <v>3072</v>
      </c>
      <c r="F1850" t="str">
        <f>IFERROR(VLOOKUP(B1850,'Scheme Master'!A:B,2,0),"Discontinued")</f>
        <v>Debt</v>
      </c>
      <c r="G1850" t="str">
        <f>IFERROR(VLOOKUP(B1850,'Scheme Master'!A:G,4,0),"Discontinued")</f>
        <v>HSBC</v>
      </c>
    </row>
    <row r="1851" spans="1:7">
      <c r="A1851" s="250" t="s">
        <v>389</v>
      </c>
      <c r="B1851" s="252" t="s">
        <v>1956</v>
      </c>
      <c r="C1851" t="s">
        <v>59</v>
      </c>
      <c r="D1851" t="s">
        <v>3543</v>
      </c>
      <c r="F1851" t="str">
        <f>IFERROR(VLOOKUP(B1851,'Scheme Master'!A:B,2,0),"Discontinued")</f>
        <v>Discontinued</v>
      </c>
      <c r="G1851" t="str">
        <f>IFERROR(VLOOKUP(B1851,'Scheme Master'!A:G,4,0),"Discontinued")</f>
        <v>Discontinued</v>
      </c>
    </row>
    <row r="1852" spans="1:7">
      <c r="A1852" s="250" t="s">
        <v>343</v>
      </c>
      <c r="B1852" s="252" t="s">
        <v>1947</v>
      </c>
      <c r="C1852" t="s">
        <v>61</v>
      </c>
      <c r="D1852" t="s">
        <v>3543</v>
      </c>
      <c r="F1852" t="str">
        <f>IFERROR(VLOOKUP(B1852,'Scheme Master'!A:B,2,0),"Discontinued")</f>
        <v>Discontinued</v>
      </c>
      <c r="G1852" t="str">
        <f>IFERROR(VLOOKUP(B1852,'Scheme Master'!A:G,4,0),"Discontinued")</f>
        <v>Discontinued</v>
      </c>
    </row>
    <row r="1853" spans="1:7">
      <c r="A1853" s="250" t="s">
        <v>3495</v>
      </c>
      <c r="B1853" s="252" t="s">
        <v>2899</v>
      </c>
      <c r="C1853" t="s">
        <v>1946</v>
      </c>
      <c r="D1853" t="s">
        <v>3099</v>
      </c>
      <c r="F1853" t="str">
        <f>IFERROR(VLOOKUP(B1853,'Scheme Master'!A:B,2,0),"Discontinued")</f>
        <v>Debt</v>
      </c>
      <c r="G1853" t="str">
        <f>IFERROR(VLOOKUP(B1853,'Scheme Master'!A:G,4,0),"Discontinued")</f>
        <v>LT</v>
      </c>
    </row>
    <row r="1854" spans="1:7">
      <c r="A1854" s="250" t="s">
        <v>489</v>
      </c>
      <c r="B1854" s="252" t="s">
        <v>1940</v>
      </c>
      <c r="C1854" t="s">
        <v>1943</v>
      </c>
      <c r="D1854" t="s">
        <v>3072</v>
      </c>
      <c r="F1854" t="str">
        <f>IFERROR(VLOOKUP(B1854,'Scheme Master'!A:B,2,0),"Discontinued")</f>
        <v>Debt</v>
      </c>
      <c r="G1854" t="str">
        <f>IFERROR(VLOOKUP(B1854,'Scheme Master'!A:G,4,0),"Discontinued")</f>
        <v>HSBC</v>
      </c>
    </row>
    <row r="1855" spans="1:7">
      <c r="A1855" s="250" t="s">
        <v>3502</v>
      </c>
      <c r="B1855" s="252" t="s">
        <v>2963</v>
      </c>
      <c r="C1855" t="s">
        <v>3536</v>
      </c>
      <c r="D1855" t="s">
        <v>3543</v>
      </c>
      <c r="F1855" t="str">
        <f>IFERROR(VLOOKUP(B1855,'Scheme Master'!A:B,2,0),"Discontinued")</f>
        <v>Discontinued</v>
      </c>
      <c r="G1855" t="str">
        <f>IFERROR(VLOOKUP(B1855,'Scheme Master'!A:G,4,0),"Discontinued")</f>
        <v>Discontinued</v>
      </c>
    </row>
    <row r="1856" spans="1:7">
      <c r="A1856" s="250" t="s">
        <v>3503</v>
      </c>
      <c r="B1856" s="252" t="s">
        <v>2965</v>
      </c>
      <c r="C1856" t="s">
        <v>1943</v>
      </c>
      <c r="D1856" t="s">
        <v>3543</v>
      </c>
      <c r="F1856" t="str">
        <f>IFERROR(VLOOKUP(B1856,'Scheme Master'!A:B,2,0),"Discontinued")</f>
        <v>Discontinued</v>
      </c>
      <c r="G1856" t="str">
        <f>IFERROR(VLOOKUP(B1856,'Scheme Master'!A:G,4,0),"Discontinued")</f>
        <v>Discontinued</v>
      </c>
    </row>
    <row r="1857" spans="1:7">
      <c r="A1857" s="250" t="s">
        <v>491</v>
      </c>
      <c r="B1857" s="252" t="s">
        <v>1940</v>
      </c>
      <c r="C1857" t="s">
        <v>58</v>
      </c>
      <c r="D1857" t="s">
        <v>3075</v>
      </c>
      <c r="F1857" t="str">
        <f>IFERROR(VLOOKUP(B1857,'Scheme Master'!A:B,2,0),"Discontinued")</f>
        <v>Debt</v>
      </c>
      <c r="G1857" t="str">
        <f>IFERROR(VLOOKUP(B1857,'Scheme Master'!A:G,4,0),"Discontinued")</f>
        <v>HSBC</v>
      </c>
    </row>
    <row r="1858" spans="1:7">
      <c r="A1858" s="250" t="s">
        <v>491</v>
      </c>
      <c r="B1858" s="252" t="s">
        <v>1940</v>
      </c>
      <c r="C1858" t="s">
        <v>58</v>
      </c>
      <c r="D1858" t="s">
        <v>3075</v>
      </c>
      <c r="F1858" t="str">
        <f>IFERROR(VLOOKUP(B1858,'Scheme Master'!A:B,2,0),"Discontinued")</f>
        <v>Debt</v>
      </c>
      <c r="G1858" t="str">
        <f>IFERROR(VLOOKUP(B1858,'Scheme Master'!A:G,4,0),"Discontinued")</f>
        <v>HSBC</v>
      </c>
    </row>
    <row r="1859" spans="1:7">
      <c r="A1859" s="250" t="s">
        <v>489</v>
      </c>
      <c r="B1859" s="252" t="s">
        <v>1940</v>
      </c>
      <c r="C1859" t="s">
        <v>1943</v>
      </c>
      <c r="D1859" t="s">
        <v>3072</v>
      </c>
      <c r="F1859" t="str">
        <f>IFERROR(VLOOKUP(B1859,'Scheme Master'!A:B,2,0),"Discontinued")</f>
        <v>Debt</v>
      </c>
      <c r="G1859" t="str">
        <f>IFERROR(VLOOKUP(B1859,'Scheme Master'!A:G,4,0),"Discontinued")</f>
        <v>HSBC</v>
      </c>
    </row>
    <row r="1860" spans="1:7">
      <c r="A1860" s="250" t="s">
        <v>1173</v>
      </c>
      <c r="B1860" s="252" t="s">
        <v>1953</v>
      </c>
      <c r="C1860" t="s">
        <v>1946</v>
      </c>
      <c r="D1860" t="s">
        <v>3065</v>
      </c>
      <c r="F1860" t="str">
        <f>IFERROR(VLOOKUP(B1860,'Scheme Master'!A:B,2,0),"Discontinued")</f>
        <v>Debt</v>
      </c>
      <c r="G1860" t="str">
        <f>IFERROR(VLOOKUP(B1860,'Scheme Master'!A:G,4,0),"Discontinued")</f>
        <v>HSBC</v>
      </c>
    </row>
    <row r="1861" spans="1:7">
      <c r="A1861" s="250" t="s">
        <v>491</v>
      </c>
      <c r="B1861" s="252" t="s">
        <v>1940</v>
      </c>
      <c r="C1861" t="s">
        <v>58</v>
      </c>
      <c r="D1861" t="s">
        <v>3075</v>
      </c>
      <c r="F1861" t="str">
        <f>IFERROR(VLOOKUP(B1861,'Scheme Master'!A:B,2,0),"Discontinued")</f>
        <v>Debt</v>
      </c>
      <c r="G1861" t="str">
        <f>IFERROR(VLOOKUP(B1861,'Scheme Master'!A:G,4,0),"Discontinued")</f>
        <v>HSBC</v>
      </c>
    </row>
    <row r="1862" spans="1:7">
      <c r="A1862" s="250" t="s">
        <v>391</v>
      </c>
      <c r="B1862" s="252" t="s">
        <v>1956</v>
      </c>
      <c r="C1862" t="s">
        <v>1946</v>
      </c>
      <c r="D1862" t="s">
        <v>3543</v>
      </c>
      <c r="F1862" t="str">
        <f>IFERROR(VLOOKUP(B1862,'Scheme Master'!A:B,2,0),"Discontinued")</f>
        <v>Discontinued</v>
      </c>
      <c r="G1862" t="str">
        <f>IFERROR(VLOOKUP(B1862,'Scheme Master'!A:G,4,0),"Discontinued")</f>
        <v>Discontinued</v>
      </c>
    </row>
    <row r="1863" spans="1:7">
      <c r="A1863" s="250" t="s">
        <v>491</v>
      </c>
      <c r="B1863" s="252" t="s">
        <v>1940</v>
      </c>
      <c r="C1863" t="s">
        <v>58</v>
      </c>
      <c r="D1863" t="s">
        <v>3075</v>
      </c>
      <c r="F1863" t="str">
        <f>IFERROR(VLOOKUP(B1863,'Scheme Master'!A:B,2,0),"Discontinued")</f>
        <v>Debt</v>
      </c>
      <c r="G1863" t="str">
        <f>IFERROR(VLOOKUP(B1863,'Scheme Master'!A:G,4,0),"Discontinued")</f>
        <v>HSBC</v>
      </c>
    </row>
    <row r="1864" spans="1:7">
      <c r="A1864" s="250" t="s">
        <v>489</v>
      </c>
      <c r="B1864" s="252" t="s">
        <v>1940</v>
      </c>
      <c r="C1864" t="s">
        <v>1943</v>
      </c>
      <c r="D1864" t="s">
        <v>3072</v>
      </c>
      <c r="F1864" t="str">
        <f>IFERROR(VLOOKUP(B1864,'Scheme Master'!A:B,2,0),"Discontinued")</f>
        <v>Debt</v>
      </c>
      <c r="G1864" t="str">
        <f>IFERROR(VLOOKUP(B1864,'Scheme Master'!A:G,4,0),"Discontinued")</f>
        <v>HSBC</v>
      </c>
    </row>
    <row r="1865" spans="1:7">
      <c r="A1865" s="250" t="s">
        <v>3501</v>
      </c>
      <c r="B1865" s="252" t="s">
        <v>2892</v>
      </c>
      <c r="C1865" t="s">
        <v>1942</v>
      </c>
      <c r="D1865" t="s">
        <v>3092</v>
      </c>
      <c r="F1865" t="str">
        <f>IFERROR(VLOOKUP(B1865,'Scheme Master'!A:B,2,0),"Discontinued")</f>
        <v>Debt</v>
      </c>
      <c r="G1865" t="str">
        <f>IFERROR(VLOOKUP(B1865,'Scheme Master'!A:G,4,0),"Discontinued")</f>
        <v>LT</v>
      </c>
    </row>
    <row r="1866" spans="1:7">
      <c r="A1866" s="250" t="s">
        <v>3471</v>
      </c>
      <c r="B1866" s="252" t="s">
        <v>2964</v>
      </c>
      <c r="C1866" t="s">
        <v>1975</v>
      </c>
      <c r="D1866" t="s">
        <v>3543</v>
      </c>
      <c r="F1866" t="str">
        <f>IFERROR(VLOOKUP(B1866,'Scheme Master'!A:B,2,0),"Discontinued")</f>
        <v>Discontinued</v>
      </c>
      <c r="G1866" t="str">
        <f>IFERROR(VLOOKUP(B1866,'Scheme Master'!A:G,4,0),"Discontinued")</f>
        <v>Discontinued</v>
      </c>
    </row>
    <row r="1867" spans="1:7">
      <c r="A1867" s="250" t="s">
        <v>3494</v>
      </c>
      <c r="B1867" s="252" t="s">
        <v>2891</v>
      </c>
      <c r="C1867" t="s">
        <v>1943</v>
      </c>
      <c r="D1867" t="s">
        <v>3147</v>
      </c>
      <c r="F1867" t="str">
        <f>IFERROR(VLOOKUP(B1867,'Scheme Master'!A:B,2,0),"Discontinued")</f>
        <v>Debt</v>
      </c>
      <c r="G1867" t="str">
        <f>IFERROR(VLOOKUP(B1867,'Scheme Master'!A:G,4,0),"Discontinued")</f>
        <v>LT</v>
      </c>
    </row>
    <row r="1868" spans="1:7">
      <c r="A1868" s="53">
        <v>227</v>
      </c>
      <c r="B1868" s="252" t="s">
        <v>2900</v>
      </c>
      <c r="C1868" s="219" t="s">
        <v>3536</v>
      </c>
      <c r="D1868" t="s">
        <v>3483</v>
      </c>
      <c r="F1868" t="str">
        <f>IFERROR(VLOOKUP(B1868,'Scheme Master'!A:B,2,0),"Discontinued")</f>
        <v>Debt</v>
      </c>
      <c r="G1868" t="str">
        <f>IFERROR(VLOOKUP(B1868,'Scheme Master'!A:G,4,0),"Discontinued")</f>
        <v>LT</v>
      </c>
    </row>
    <row r="1869" spans="1:7">
      <c r="A1869" s="53">
        <v>132</v>
      </c>
      <c r="B1869" s="252" t="s">
        <v>2901</v>
      </c>
      <c r="C1869" s="219" t="s">
        <v>62</v>
      </c>
      <c r="D1869" t="s">
        <v>3112</v>
      </c>
      <c r="F1869" t="str">
        <f>IFERROR(VLOOKUP(B1869,'Scheme Master'!A:B,2,0),"Discontinued")</f>
        <v>Debt</v>
      </c>
      <c r="G1869" t="str">
        <f>IFERROR(VLOOKUP(B1869,'Scheme Master'!A:G,4,0),"Discontinued")</f>
        <v>LT</v>
      </c>
    </row>
    <row r="1870" spans="1:7">
      <c r="A1870" s="250" t="s">
        <v>487</v>
      </c>
      <c r="B1870" s="252" t="s">
        <v>1940</v>
      </c>
      <c r="C1870" t="s">
        <v>61</v>
      </c>
      <c r="D1870" t="s">
        <v>3079</v>
      </c>
      <c r="F1870" t="str">
        <f>IFERROR(VLOOKUP(B1870,'Scheme Master'!A:B,2,0),"Discontinued")</f>
        <v>Debt</v>
      </c>
      <c r="G1870" t="str">
        <f>IFERROR(VLOOKUP(B1870,'Scheme Master'!A:G,4,0),"Discontinued")</f>
        <v>HSBC</v>
      </c>
    </row>
    <row r="1871" spans="1:7">
      <c r="A1871" s="250" t="s">
        <v>1171</v>
      </c>
      <c r="B1871" s="252" t="s">
        <v>1953</v>
      </c>
      <c r="C1871" t="s">
        <v>59</v>
      </c>
      <c r="D1871" t="s">
        <v>3069</v>
      </c>
      <c r="F1871" t="str">
        <f>IFERROR(VLOOKUP(B1871,'Scheme Master'!A:B,2,0),"Discontinued")</f>
        <v>Debt</v>
      </c>
      <c r="G1871" t="str">
        <f>IFERROR(VLOOKUP(B1871,'Scheme Master'!A:G,4,0),"Discontinued")</f>
        <v>HSBC</v>
      </c>
    </row>
    <row r="1872" spans="1:7">
      <c r="A1872" s="250" t="s">
        <v>1173</v>
      </c>
      <c r="B1872" s="252" t="s">
        <v>1953</v>
      </c>
      <c r="C1872" t="s">
        <v>1946</v>
      </c>
      <c r="D1872" t="s">
        <v>3065</v>
      </c>
      <c r="F1872" t="str">
        <f>IFERROR(VLOOKUP(B1872,'Scheme Master'!A:B,2,0),"Discontinued")</f>
        <v>Debt</v>
      </c>
      <c r="G1872" t="str">
        <f>IFERROR(VLOOKUP(B1872,'Scheme Master'!A:G,4,0),"Discontinued")</f>
        <v>HSBC</v>
      </c>
    </row>
    <row r="1873" spans="1:7">
      <c r="A1873" s="250" t="s">
        <v>391</v>
      </c>
      <c r="B1873" s="252" t="s">
        <v>1956</v>
      </c>
      <c r="C1873" t="s">
        <v>1946</v>
      </c>
      <c r="D1873" t="s">
        <v>3543</v>
      </c>
      <c r="F1873" t="str">
        <f>IFERROR(VLOOKUP(B1873,'Scheme Master'!A:B,2,0),"Discontinued")</f>
        <v>Discontinued</v>
      </c>
      <c r="G1873" t="str">
        <f>IFERROR(VLOOKUP(B1873,'Scheme Master'!A:G,4,0),"Discontinued")</f>
        <v>Discontinued</v>
      </c>
    </row>
    <row r="1874" spans="1:7">
      <c r="A1874" s="250" t="s">
        <v>1354</v>
      </c>
      <c r="B1874" s="252" t="s">
        <v>1945</v>
      </c>
      <c r="C1874" t="s">
        <v>61</v>
      </c>
      <c r="D1874" t="s">
        <v>3088</v>
      </c>
      <c r="F1874" t="str">
        <f>IFERROR(VLOOKUP(B1874,'Scheme Master'!A:B,2,0),"Discontinued")</f>
        <v>Debt</v>
      </c>
      <c r="G1874" t="str">
        <f>IFERROR(VLOOKUP(B1874,'Scheme Master'!A:G,4,0),"Discontinued")</f>
        <v>HSBC</v>
      </c>
    </row>
    <row r="1875" spans="1:7">
      <c r="A1875" s="250" t="s">
        <v>1360</v>
      </c>
      <c r="B1875" s="252" t="s">
        <v>1945</v>
      </c>
      <c r="C1875" t="s">
        <v>1946</v>
      </c>
      <c r="D1875" t="s">
        <v>3085</v>
      </c>
      <c r="F1875" t="str">
        <f>IFERROR(VLOOKUP(B1875,'Scheme Master'!A:B,2,0),"Discontinued")</f>
        <v>Debt</v>
      </c>
      <c r="G1875" t="str">
        <f>IFERROR(VLOOKUP(B1875,'Scheme Master'!A:G,4,0),"Discontinued")</f>
        <v>HSBC</v>
      </c>
    </row>
    <row r="1876" spans="1:7">
      <c r="A1876" s="250" t="s">
        <v>3488</v>
      </c>
      <c r="B1876" s="252" t="s">
        <v>2964</v>
      </c>
      <c r="C1876" t="s">
        <v>1976</v>
      </c>
      <c r="D1876" t="s">
        <v>3543</v>
      </c>
      <c r="F1876" t="str">
        <f>IFERROR(VLOOKUP(B1876,'Scheme Master'!A:B,2,0),"Discontinued")</f>
        <v>Discontinued</v>
      </c>
      <c r="G1876" t="str">
        <f>IFERROR(VLOOKUP(B1876,'Scheme Master'!A:G,4,0),"Discontinued")</f>
        <v>Discontinued</v>
      </c>
    </row>
    <row r="1877" spans="1:7">
      <c r="A1877" s="250" t="s">
        <v>3472</v>
      </c>
      <c r="B1877" s="252" t="s">
        <v>2906</v>
      </c>
      <c r="C1877" t="s">
        <v>1942</v>
      </c>
      <c r="D1877" t="s">
        <v>3115</v>
      </c>
      <c r="F1877" t="str">
        <f>IFERROR(VLOOKUP(B1877,'Scheme Master'!A:B,2,0),"Discontinued")</f>
        <v>Debt</v>
      </c>
      <c r="G1877" t="str">
        <f>IFERROR(VLOOKUP(B1877,'Scheme Master'!A:G,4,0),"Discontinued")</f>
        <v>LT</v>
      </c>
    </row>
    <row r="1878" spans="1:7">
      <c r="A1878" s="250" t="s">
        <v>487</v>
      </c>
      <c r="B1878" s="252" t="s">
        <v>1940</v>
      </c>
      <c r="C1878" t="s">
        <v>61</v>
      </c>
      <c r="D1878" t="s">
        <v>3079</v>
      </c>
      <c r="F1878" t="str">
        <f>IFERROR(VLOOKUP(B1878,'Scheme Master'!A:B,2,0),"Discontinued")</f>
        <v>Debt</v>
      </c>
      <c r="G1878" t="str">
        <f>IFERROR(VLOOKUP(B1878,'Scheme Master'!A:G,4,0),"Discontinued")</f>
        <v>HSBC</v>
      </c>
    </row>
    <row r="1879" spans="1:7">
      <c r="A1879" s="250" t="s">
        <v>3482</v>
      </c>
      <c r="B1879" s="252" t="s">
        <v>2964</v>
      </c>
      <c r="C1879" t="s">
        <v>1946</v>
      </c>
      <c r="D1879" t="s">
        <v>3543</v>
      </c>
      <c r="F1879" t="str">
        <f>IFERROR(VLOOKUP(B1879,'Scheme Master'!A:B,2,0),"Discontinued")</f>
        <v>Discontinued</v>
      </c>
      <c r="G1879" t="str">
        <f>IFERROR(VLOOKUP(B1879,'Scheme Master'!A:G,4,0),"Discontinued")</f>
        <v>Discontinued</v>
      </c>
    </row>
    <row r="1880" spans="1:7">
      <c r="A1880" s="250" t="s">
        <v>491</v>
      </c>
      <c r="B1880" s="252" t="s">
        <v>1940</v>
      </c>
      <c r="C1880" t="s">
        <v>58</v>
      </c>
      <c r="D1880" t="s">
        <v>3075</v>
      </c>
      <c r="F1880" t="str">
        <f>IFERROR(VLOOKUP(B1880,'Scheme Master'!A:B,2,0),"Discontinued")</f>
        <v>Debt</v>
      </c>
      <c r="G1880" t="str">
        <f>IFERROR(VLOOKUP(B1880,'Scheme Master'!A:G,4,0),"Discontinued")</f>
        <v>HSBC</v>
      </c>
    </row>
    <row r="1881" spans="1:7">
      <c r="A1881" s="250" t="s">
        <v>1354</v>
      </c>
      <c r="B1881" s="252" t="s">
        <v>1945</v>
      </c>
      <c r="C1881" t="s">
        <v>61</v>
      </c>
      <c r="D1881" t="s">
        <v>3088</v>
      </c>
      <c r="F1881" t="str">
        <f>IFERROR(VLOOKUP(B1881,'Scheme Master'!A:B,2,0),"Discontinued")</f>
        <v>Debt</v>
      </c>
      <c r="G1881" t="str">
        <f>IFERROR(VLOOKUP(B1881,'Scheme Master'!A:G,4,0),"Discontinued")</f>
        <v>HSBC</v>
      </c>
    </row>
    <row r="1882" spans="1:7">
      <c r="A1882" s="250" t="s">
        <v>3496</v>
      </c>
      <c r="B1882" s="252" t="s">
        <v>2891</v>
      </c>
      <c r="C1882" s="219" t="s">
        <v>61</v>
      </c>
      <c r="D1882" t="s">
        <v>3151</v>
      </c>
      <c r="F1882" t="str">
        <f>IFERROR(VLOOKUP(B1882,'Scheme Master'!A:B,2,0),"Discontinued")</f>
        <v>Debt</v>
      </c>
      <c r="G1882" t="str">
        <f>IFERROR(VLOOKUP(B1882,'Scheme Master'!A:G,4,0),"Discontinued")</f>
        <v>LT</v>
      </c>
    </row>
    <row r="1883" spans="1:7">
      <c r="A1883" s="250" t="s">
        <v>315</v>
      </c>
      <c r="B1883" s="252" t="s">
        <v>1969</v>
      </c>
      <c r="C1883" t="s">
        <v>1970</v>
      </c>
      <c r="D1883" t="s">
        <v>3504</v>
      </c>
      <c r="F1883" t="str">
        <f>IFERROR(VLOOKUP(B1883,'Scheme Master'!A:B,2,0),"Discontinued")</f>
        <v>Debt</v>
      </c>
      <c r="G1883" t="str">
        <f>IFERROR(VLOOKUP(B1883,'Scheme Master'!A:G,4,0),"Discontinued")</f>
        <v>HSBC</v>
      </c>
    </row>
    <row r="1884" spans="1:7">
      <c r="A1884" s="250" t="s">
        <v>495</v>
      </c>
      <c r="B1884" s="252" t="s">
        <v>1940</v>
      </c>
      <c r="C1884" t="s">
        <v>59</v>
      </c>
      <c r="D1884" t="s">
        <v>3081</v>
      </c>
      <c r="F1884" t="str">
        <f>IFERROR(VLOOKUP(B1884,'Scheme Master'!A:B,2,0),"Discontinued")</f>
        <v>Debt</v>
      </c>
      <c r="G1884" t="str">
        <f>IFERROR(VLOOKUP(B1884,'Scheme Master'!A:G,4,0),"Discontinued")</f>
        <v>HSBC</v>
      </c>
    </row>
    <row r="1885" spans="1:7">
      <c r="A1885" s="250" t="s">
        <v>3505</v>
      </c>
      <c r="B1885" s="252" t="s">
        <v>2902</v>
      </c>
      <c r="C1885" t="s">
        <v>1970</v>
      </c>
      <c r="D1885" t="s">
        <v>3154</v>
      </c>
      <c r="F1885" t="str">
        <f>IFERROR(VLOOKUP(B1885,'Scheme Master'!A:B,2,0),"Discontinued")</f>
        <v>Debt</v>
      </c>
      <c r="G1885" t="str">
        <f>IFERROR(VLOOKUP(B1885,'Scheme Master'!A:G,4,0),"Discontinued")</f>
        <v>LT</v>
      </c>
    </row>
    <row r="1886" spans="1:7">
      <c r="A1886" s="250" t="s">
        <v>376</v>
      </c>
      <c r="B1886" s="252" t="s">
        <v>1956</v>
      </c>
      <c r="C1886" t="s">
        <v>1943</v>
      </c>
      <c r="D1886" t="s">
        <v>3543</v>
      </c>
      <c r="F1886" t="str">
        <f>IFERROR(VLOOKUP(B1886,'Scheme Master'!A:B,2,0),"Discontinued")</f>
        <v>Discontinued</v>
      </c>
      <c r="G1886" t="str">
        <f>IFERROR(VLOOKUP(B1886,'Scheme Master'!A:G,4,0),"Discontinued")</f>
        <v>Discontinued</v>
      </c>
    </row>
    <row r="1887" spans="1:7">
      <c r="A1887" s="250" t="s">
        <v>508</v>
      </c>
      <c r="B1887" s="252" t="s">
        <v>1940</v>
      </c>
      <c r="C1887" t="s">
        <v>1946</v>
      </c>
      <c r="D1887" t="s">
        <v>3073</v>
      </c>
      <c r="F1887" t="str">
        <f>IFERROR(VLOOKUP(B1887,'Scheme Master'!A:B,2,0),"Discontinued")</f>
        <v>Debt</v>
      </c>
      <c r="G1887" t="str">
        <f>IFERROR(VLOOKUP(B1887,'Scheme Master'!A:G,4,0),"Discontinued")</f>
        <v>HSBC</v>
      </c>
    </row>
    <row r="1888" spans="1:7">
      <c r="A1888" s="250" t="s">
        <v>491</v>
      </c>
      <c r="B1888" s="252" t="s">
        <v>1940</v>
      </c>
      <c r="C1888" t="s">
        <v>58</v>
      </c>
      <c r="D1888" t="s">
        <v>3075</v>
      </c>
      <c r="F1888" t="str">
        <f>IFERROR(VLOOKUP(B1888,'Scheme Master'!A:B,2,0),"Discontinued")</f>
        <v>Debt</v>
      </c>
      <c r="G1888" t="str">
        <f>IFERROR(VLOOKUP(B1888,'Scheme Master'!A:G,4,0),"Discontinued")</f>
        <v>HSBC</v>
      </c>
    </row>
    <row r="1889" spans="1:7">
      <c r="A1889" s="250" t="s">
        <v>386</v>
      </c>
      <c r="B1889" s="252" t="s">
        <v>1956</v>
      </c>
      <c r="C1889" t="s">
        <v>1975</v>
      </c>
      <c r="D1889" t="s">
        <v>3543</v>
      </c>
      <c r="F1889" t="str">
        <f>IFERROR(VLOOKUP(B1889,'Scheme Master'!A:B,2,0),"Discontinued")</f>
        <v>Discontinued</v>
      </c>
      <c r="G1889" t="str">
        <f>IFERROR(VLOOKUP(B1889,'Scheme Master'!A:G,4,0),"Discontinued")</f>
        <v>Discontinued</v>
      </c>
    </row>
    <row r="1890" spans="1:7">
      <c r="A1890" s="250" t="s">
        <v>386</v>
      </c>
      <c r="B1890" s="252" t="s">
        <v>1956</v>
      </c>
      <c r="C1890" t="s">
        <v>1975</v>
      </c>
      <c r="D1890" t="s">
        <v>3543</v>
      </c>
      <c r="F1890" t="str">
        <f>IFERROR(VLOOKUP(B1890,'Scheme Master'!A:B,2,0),"Discontinued")</f>
        <v>Discontinued</v>
      </c>
      <c r="G1890" t="str">
        <f>IFERROR(VLOOKUP(B1890,'Scheme Master'!A:G,4,0),"Discontinued")</f>
        <v>Discontinued</v>
      </c>
    </row>
    <row r="1891" spans="1:7">
      <c r="A1891" s="250" t="s">
        <v>1354</v>
      </c>
      <c r="B1891" s="252" t="s">
        <v>1945</v>
      </c>
      <c r="C1891" t="s">
        <v>61</v>
      </c>
      <c r="D1891" t="s">
        <v>3088</v>
      </c>
      <c r="F1891" t="str">
        <f>IFERROR(VLOOKUP(B1891,'Scheme Master'!A:B,2,0),"Discontinued")</f>
        <v>Debt</v>
      </c>
      <c r="G1891" t="str">
        <f>IFERROR(VLOOKUP(B1891,'Scheme Master'!A:G,4,0),"Discontinued")</f>
        <v>HSBC</v>
      </c>
    </row>
    <row r="1892" spans="1:7">
      <c r="A1892" s="250" t="s">
        <v>1360</v>
      </c>
      <c r="B1892" s="252" t="s">
        <v>1945</v>
      </c>
      <c r="C1892" t="s">
        <v>1946</v>
      </c>
      <c r="D1892" t="s">
        <v>3085</v>
      </c>
      <c r="F1892" t="str">
        <f>IFERROR(VLOOKUP(B1892,'Scheme Master'!A:B,2,0),"Discontinued")</f>
        <v>Debt</v>
      </c>
      <c r="G1892" t="str">
        <f>IFERROR(VLOOKUP(B1892,'Scheme Master'!A:G,4,0),"Discontinued")</f>
        <v>HSBC</v>
      </c>
    </row>
    <row r="1893" spans="1:7">
      <c r="A1893" s="250" t="s">
        <v>1171</v>
      </c>
      <c r="B1893" s="252" t="s">
        <v>1953</v>
      </c>
      <c r="C1893" t="s">
        <v>59</v>
      </c>
      <c r="D1893" t="s">
        <v>3069</v>
      </c>
      <c r="F1893" t="str">
        <f>IFERROR(VLOOKUP(B1893,'Scheme Master'!A:B,2,0),"Discontinued")</f>
        <v>Debt</v>
      </c>
      <c r="G1893" t="str">
        <f>IFERROR(VLOOKUP(B1893,'Scheme Master'!A:G,4,0),"Discontinued")</f>
        <v>HSBC</v>
      </c>
    </row>
    <row r="1894" spans="1:7">
      <c r="A1894" s="250" t="s">
        <v>3506</v>
      </c>
      <c r="B1894" s="252" t="s">
        <v>2894</v>
      </c>
      <c r="C1894" t="s">
        <v>3536</v>
      </c>
      <c r="D1894" t="s">
        <v>3172</v>
      </c>
      <c r="F1894" t="str">
        <f>IFERROR(VLOOKUP(B1894,'Scheme Master'!A:B,2,0),"Discontinued")</f>
        <v>Equity</v>
      </c>
      <c r="G1894" t="str">
        <f>IFERROR(VLOOKUP(B1894,'Scheme Master'!A:G,4,0),"Discontinued")</f>
        <v>LT</v>
      </c>
    </row>
    <row r="1895" spans="1:7">
      <c r="A1895" s="53">
        <v>221</v>
      </c>
      <c r="B1895" s="252" t="s">
        <v>2966</v>
      </c>
      <c r="C1895" t="s">
        <v>68</v>
      </c>
      <c r="D1895" t="s">
        <v>3543</v>
      </c>
      <c r="F1895" t="str">
        <f>IFERROR(VLOOKUP(B1895,'Scheme Master'!A:B,2,0),"Discontinued")</f>
        <v>Discontinued</v>
      </c>
      <c r="G1895" t="str">
        <f>IFERROR(VLOOKUP(B1895,'Scheme Master'!A:G,4,0),"Discontinued")</f>
        <v>Discontinued</v>
      </c>
    </row>
    <row r="1896" spans="1:7">
      <c r="A1896" s="250" t="s">
        <v>3491</v>
      </c>
      <c r="B1896" s="252" t="s">
        <v>2891</v>
      </c>
      <c r="C1896" s="219" t="s">
        <v>59</v>
      </c>
      <c r="D1896" t="s">
        <v>3152</v>
      </c>
      <c r="F1896" t="str">
        <f>IFERROR(VLOOKUP(B1896,'Scheme Master'!A:B,2,0),"Discontinued")</f>
        <v>Debt</v>
      </c>
      <c r="G1896" t="str">
        <f>IFERROR(VLOOKUP(B1896,'Scheme Master'!A:G,4,0),"Discontinued")</f>
        <v>LT</v>
      </c>
    </row>
    <row r="1897" spans="1:7">
      <c r="A1897" s="250" t="s">
        <v>508</v>
      </c>
      <c r="B1897" s="252" t="s">
        <v>1940</v>
      </c>
      <c r="C1897" t="s">
        <v>1946</v>
      </c>
      <c r="D1897" t="s">
        <v>3073</v>
      </c>
      <c r="F1897" t="str">
        <f>IFERROR(VLOOKUP(B1897,'Scheme Master'!A:B,2,0),"Discontinued")</f>
        <v>Debt</v>
      </c>
      <c r="G1897" t="str">
        <f>IFERROR(VLOOKUP(B1897,'Scheme Master'!A:G,4,0),"Discontinued")</f>
        <v>HSBC</v>
      </c>
    </row>
    <row r="1898" spans="1:7">
      <c r="A1898" s="250" t="s">
        <v>1173</v>
      </c>
      <c r="B1898" s="252" t="s">
        <v>1953</v>
      </c>
      <c r="C1898" t="s">
        <v>1946</v>
      </c>
      <c r="D1898" t="s">
        <v>3065</v>
      </c>
      <c r="F1898" t="str">
        <f>IFERROR(VLOOKUP(B1898,'Scheme Master'!A:B,2,0),"Discontinued")</f>
        <v>Debt</v>
      </c>
      <c r="G1898" t="str">
        <f>IFERROR(VLOOKUP(B1898,'Scheme Master'!A:G,4,0),"Discontinued")</f>
        <v>HSBC</v>
      </c>
    </row>
    <row r="1899" spans="1:7">
      <c r="A1899" s="250" t="s">
        <v>3507</v>
      </c>
      <c r="B1899" s="252" t="s">
        <v>2893</v>
      </c>
      <c r="C1899" t="s">
        <v>3537</v>
      </c>
      <c r="D1899" t="s">
        <v>3166</v>
      </c>
      <c r="F1899" t="str">
        <f>IFERROR(VLOOKUP(B1899,'Scheme Master'!A:B,2,0),"Discontinued")</f>
        <v>Equity</v>
      </c>
      <c r="G1899" t="str">
        <f>IFERROR(VLOOKUP(B1899,'Scheme Master'!A:G,4,0),"Discontinued")</f>
        <v>LT</v>
      </c>
    </row>
    <row r="1900" spans="1:7">
      <c r="A1900" s="250" t="s">
        <v>491</v>
      </c>
      <c r="B1900" s="252" t="s">
        <v>1940</v>
      </c>
      <c r="C1900" t="s">
        <v>58</v>
      </c>
      <c r="D1900" t="s">
        <v>3075</v>
      </c>
      <c r="F1900" t="str">
        <f>IFERROR(VLOOKUP(B1900,'Scheme Master'!A:B,2,0),"Discontinued")</f>
        <v>Debt</v>
      </c>
      <c r="G1900" t="str">
        <f>IFERROR(VLOOKUP(B1900,'Scheme Master'!A:G,4,0),"Discontinued")</f>
        <v>HSBC</v>
      </c>
    </row>
    <row r="1901" spans="1:7">
      <c r="A1901" s="250" t="s">
        <v>315</v>
      </c>
      <c r="B1901" s="252" t="s">
        <v>1969</v>
      </c>
      <c r="C1901" t="s">
        <v>1970</v>
      </c>
      <c r="D1901" t="s">
        <v>3504</v>
      </c>
      <c r="F1901" t="str">
        <f>IFERROR(VLOOKUP(B1901,'Scheme Master'!A:B,2,0),"Discontinued")</f>
        <v>Debt</v>
      </c>
      <c r="G1901" t="str">
        <f>IFERROR(VLOOKUP(B1901,'Scheme Master'!A:G,4,0),"Discontinued")</f>
        <v>HSBC</v>
      </c>
    </row>
    <row r="1902" spans="1:7">
      <c r="A1902" s="250" t="s">
        <v>3496</v>
      </c>
      <c r="B1902" s="252" t="s">
        <v>2891</v>
      </c>
      <c r="C1902" s="219" t="s">
        <v>61</v>
      </c>
      <c r="D1902" t="s">
        <v>3151</v>
      </c>
      <c r="F1902" t="str">
        <f>IFERROR(VLOOKUP(B1902,'Scheme Master'!A:B,2,0),"Discontinued")</f>
        <v>Debt</v>
      </c>
      <c r="G1902" t="str">
        <f>IFERROR(VLOOKUP(B1902,'Scheme Master'!A:G,4,0),"Discontinued")</f>
        <v>LT</v>
      </c>
    </row>
    <row r="1903" spans="1:7">
      <c r="A1903" s="53">
        <v>121</v>
      </c>
      <c r="B1903" s="252" t="s">
        <v>2966</v>
      </c>
      <c r="C1903" t="s">
        <v>71</v>
      </c>
      <c r="D1903" t="s">
        <v>3543</v>
      </c>
      <c r="F1903" t="str">
        <f>IFERROR(VLOOKUP(B1903,'Scheme Master'!A:B,2,0),"Discontinued")</f>
        <v>Discontinued</v>
      </c>
      <c r="G1903" t="str">
        <f>IFERROR(VLOOKUP(B1903,'Scheme Master'!A:G,4,0),"Discontinued")</f>
        <v>Discontinued</v>
      </c>
    </row>
    <row r="1904" spans="1:7">
      <c r="A1904" s="250" t="s">
        <v>491</v>
      </c>
      <c r="B1904" s="252" t="s">
        <v>1940</v>
      </c>
      <c r="C1904" t="s">
        <v>58</v>
      </c>
      <c r="D1904" t="s">
        <v>3075</v>
      </c>
      <c r="F1904" t="str">
        <f>IFERROR(VLOOKUP(B1904,'Scheme Master'!A:B,2,0),"Discontinued")</f>
        <v>Debt</v>
      </c>
      <c r="G1904" t="str">
        <f>IFERROR(VLOOKUP(B1904,'Scheme Master'!A:G,4,0),"Discontinued")</f>
        <v>HSBC</v>
      </c>
    </row>
    <row r="1905" spans="1:7">
      <c r="A1905" s="250" t="s">
        <v>3508</v>
      </c>
      <c r="B1905" s="252" t="s">
        <v>2890</v>
      </c>
      <c r="C1905" t="s">
        <v>3538</v>
      </c>
      <c r="D1905" t="s">
        <v>3123</v>
      </c>
      <c r="F1905" t="str">
        <f>IFERROR(VLOOKUP(B1905,'Scheme Master'!A:B,2,0),"Discontinued")</f>
        <v>Debt</v>
      </c>
      <c r="G1905" t="str">
        <f>IFERROR(VLOOKUP(B1905,'Scheme Master'!A:G,4,0),"Discontinued")</f>
        <v>LT</v>
      </c>
    </row>
    <row r="1906" spans="1:7">
      <c r="A1906" s="250" t="s">
        <v>359</v>
      </c>
      <c r="B1906" s="252" t="s">
        <v>1947</v>
      </c>
      <c r="C1906" t="s">
        <v>1946</v>
      </c>
      <c r="D1906" t="s">
        <v>3543</v>
      </c>
      <c r="F1906" t="str">
        <f>IFERROR(VLOOKUP(B1906,'Scheme Master'!A:B,2,0),"Discontinued")</f>
        <v>Discontinued</v>
      </c>
      <c r="G1906" t="str">
        <f>IFERROR(VLOOKUP(B1906,'Scheme Master'!A:G,4,0),"Discontinued")</f>
        <v>Discontinued</v>
      </c>
    </row>
    <row r="1907" spans="1:7">
      <c r="A1907" s="250" t="s">
        <v>1360</v>
      </c>
      <c r="B1907" s="252" t="s">
        <v>1945</v>
      </c>
      <c r="C1907" t="s">
        <v>1946</v>
      </c>
      <c r="D1907" t="s">
        <v>3085</v>
      </c>
      <c r="F1907" t="str">
        <f>IFERROR(VLOOKUP(B1907,'Scheme Master'!A:B,2,0),"Discontinued")</f>
        <v>Debt</v>
      </c>
      <c r="G1907" t="str">
        <f>IFERROR(VLOOKUP(B1907,'Scheme Master'!A:G,4,0),"Discontinued")</f>
        <v>HSBC</v>
      </c>
    </row>
    <row r="1908" spans="1:7">
      <c r="A1908" s="250" t="s">
        <v>506</v>
      </c>
      <c r="B1908" s="252" t="s">
        <v>1940</v>
      </c>
      <c r="C1908" s="219" t="s">
        <v>47</v>
      </c>
      <c r="D1908" t="s">
        <v>3080</v>
      </c>
      <c r="F1908" t="str">
        <f>IFERROR(VLOOKUP(B1908,'Scheme Master'!A:B,2,0),"Discontinued")</f>
        <v>Debt</v>
      </c>
      <c r="G1908" t="str">
        <f>IFERROR(VLOOKUP(B1908,'Scheme Master'!A:G,4,0),"Discontinued")</f>
        <v>HSBC</v>
      </c>
    </row>
    <row r="1909" spans="1:7">
      <c r="A1909" s="250" t="s">
        <v>491</v>
      </c>
      <c r="B1909" s="252" t="s">
        <v>1940</v>
      </c>
      <c r="C1909" t="s">
        <v>58</v>
      </c>
      <c r="D1909" t="s">
        <v>3075</v>
      </c>
      <c r="F1909" t="str">
        <f>IFERROR(VLOOKUP(B1909,'Scheme Master'!A:B,2,0),"Discontinued")</f>
        <v>Debt</v>
      </c>
      <c r="G1909" t="str">
        <f>IFERROR(VLOOKUP(B1909,'Scheme Master'!A:G,4,0),"Discontinued")</f>
        <v>HSBC</v>
      </c>
    </row>
    <row r="1910" spans="1:7">
      <c r="A1910" s="250" t="s">
        <v>3500</v>
      </c>
      <c r="B1910" s="252" t="s">
        <v>2967</v>
      </c>
      <c r="C1910" t="s">
        <v>1975</v>
      </c>
      <c r="D1910" t="s">
        <v>3543</v>
      </c>
      <c r="F1910" t="str">
        <f>IFERROR(VLOOKUP(B1910,'Scheme Master'!A:B,2,0),"Discontinued")</f>
        <v>Discontinued</v>
      </c>
      <c r="G1910" t="str">
        <f>IFERROR(VLOOKUP(B1910,'Scheme Master'!A:G,4,0),"Discontinued")</f>
        <v>Discontinued</v>
      </c>
    </row>
    <row r="1911" spans="1:7">
      <c r="A1911" s="250" t="s">
        <v>3489</v>
      </c>
      <c r="B1911" s="252" t="s">
        <v>2890</v>
      </c>
      <c r="C1911" t="s">
        <v>1943</v>
      </c>
      <c r="D1911" t="s">
        <v>3125</v>
      </c>
      <c r="F1911" t="str">
        <f>IFERROR(VLOOKUP(B1911,'Scheme Master'!A:B,2,0),"Discontinued")</f>
        <v>Debt</v>
      </c>
      <c r="G1911" t="str">
        <f>IFERROR(VLOOKUP(B1911,'Scheme Master'!A:G,4,0),"Discontinued")</f>
        <v>LT</v>
      </c>
    </row>
    <row r="1912" spans="1:7">
      <c r="A1912" s="250" t="s">
        <v>506</v>
      </c>
      <c r="B1912" s="252" t="s">
        <v>1940</v>
      </c>
      <c r="C1912" s="219" t="s">
        <v>47</v>
      </c>
      <c r="D1912" t="s">
        <v>3080</v>
      </c>
      <c r="F1912" t="str">
        <f>IFERROR(VLOOKUP(B1912,'Scheme Master'!A:B,2,0),"Discontinued")</f>
        <v>Debt</v>
      </c>
      <c r="G1912" t="str">
        <f>IFERROR(VLOOKUP(B1912,'Scheme Master'!A:G,4,0),"Discontinued")</f>
        <v>HSBC</v>
      </c>
    </row>
    <row r="1913" spans="1:7">
      <c r="A1913" s="250" t="s">
        <v>491</v>
      </c>
      <c r="B1913" s="252" t="s">
        <v>1940</v>
      </c>
      <c r="C1913" t="s">
        <v>58</v>
      </c>
      <c r="D1913" t="s">
        <v>3075</v>
      </c>
      <c r="F1913" t="str">
        <f>IFERROR(VLOOKUP(B1913,'Scheme Master'!A:B,2,0),"Discontinued")</f>
        <v>Debt</v>
      </c>
      <c r="G1913" t="str">
        <f>IFERROR(VLOOKUP(B1913,'Scheme Master'!A:G,4,0),"Discontinued")</f>
        <v>HSBC</v>
      </c>
    </row>
    <row r="1914" spans="1:7">
      <c r="A1914" s="250" t="s">
        <v>491</v>
      </c>
      <c r="B1914" s="252" t="s">
        <v>1940</v>
      </c>
      <c r="C1914" t="s">
        <v>58</v>
      </c>
      <c r="D1914" t="s">
        <v>3075</v>
      </c>
      <c r="F1914" t="str">
        <f>IFERROR(VLOOKUP(B1914,'Scheme Master'!A:B,2,0),"Discontinued")</f>
        <v>Debt</v>
      </c>
      <c r="G1914" t="str">
        <f>IFERROR(VLOOKUP(B1914,'Scheme Master'!A:G,4,0),"Discontinued")</f>
        <v>HSBC</v>
      </c>
    </row>
    <row r="1915" spans="1:7">
      <c r="A1915" s="250" t="s">
        <v>391</v>
      </c>
      <c r="B1915" s="252" t="s">
        <v>1956</v>
      </c>
      <c r="C1915" t="s">
        <v>1946</v>
      </c>
      <c r="D1915" t="s">
        <v>3543</v>
      </c>
      <c r="F1915" t="str">
        <f>IFERROR(VLOOKUP(B1915,'Scheme Master'!A:B,2,0),"Discontinued")</f>
        <v>Discontinued</v>
      </c>
      <c r="G1915" t="str">
        <f>IFERROR(VLOOKUP(B1915,'Scheme Master'!A:G,4,0),"Discontinued")</f>
        <v>Discontinued</v>
      </c>
    </row>
    <row r="1916" spans="1:7">
      <c r="A1916" s="250" t="s">
        <v>3482</v>
      </c>
      <c r="B1916" s="252" t="s">
        <v>2964</v>
      </c>
      <c r="C1916" t="s">
        <v>1946</v>
      </c>
      <c r="D1916" t="s">
        <v>3543</v>
      </c>
      <c r="F1916" t="str">
        <f>IFERROR(VLOOKUP(B1916,'Scheme Master'!A:B,2,0),"Discontinued")</f>
        <v>Discontinued</v>
      </c>
      <c r="G1916" t="str">
        <f>IFERROR(VLOOKUP(B1916,'Scheme Master'!A:G,4,0),"Discontinued")</f>
        <v>Discontinued</v>
      </c>
    </row>
    <row r="1917" spans="1:7">
      <c r="A1917" s="250" t="s">
        <v>3470</v>
      </c>
      <c r="B1917" s="252" t="s">
        <v>2906</v>
      </c>
      <c r="C1917" t="s">
        <v>3536</v>
      </c>
      <c r="D1917" t="s">
        <v>3118</v>
      </c>
      <c r="F1917" t="str">
        <f>IFERROR(VLOOKUP(B1917,'Scheme Master'!A:B,2,0),"Discontinued")</f>
        <v>Debt</v>
      </c>
      <c r="G1917" t="str">
        <f>IFERROR(VLOOKUP(B1917,'Scheme Master'!A:G,4,0),"Discontinued")</f>
        <v>LT</v>
      </c>
    </row>
    <row r="1918" spans="1:7">
      <c r="A1918" s="250" t="s">
        <v>386</v>
      </c>
      <c r="B1918" s="252" t="s">
        <v>1956</v>
      </c>
      <c r="C1918" t="s">
        <v>1975</v>
      </c>
      <c r="D1918" t="s">
        <v>3543</v>
      </c>
      <c r="F1918" t="str">
        <f>IFERROR(VLOOKUP(B1918,'Scheme Master'!A:B,2,0),"Discontinued")</f>
        <v>Discontinued</v>
      </c>
      <c r="G1918" t="str">
        <f>IFERROR(VLOOKUP(B1918,'Scheme Master'!A:G,4,0),"Discontinued")</f>
        <v>Discontinued</v>
      </c>
    </row>
    <row r="1919" spans="1:7">
      <c r="A1919" s="250" t="s">
        <v>3509</v>
      </c>
      <c r="B1919" s="252" t="s">
        <v>2892</v>
      </c>
      <c r="C1919" t="s">
        <v>3537</v>
      </c>
      <c r="D1919" t="s">
        <v>3093</v>
      </c>
      <c r="F1919" t="str">
        <f>IFERROR(VLOOKUP(B1919,'Scheme Master'!A:B,2,0),"Discontinued")</f>
        <v>Debt</v>
      </c>
      <c r="G1919" t="str">
        <f>IFERROR(VLOOKUP(B1919,'Scheme Master'!A:G,4,0),"Discontinued")</f>
        <v>LT</v>
      </c>
    </row>
    <row r="1920" spans="1:7">
      <c r="A1920" s="250" t="s">
        <v>491</v>
      </c>
      <c r="B1920" s="252" t="s">
        <v>1940</v>
      </c>
      <c r="C1920" t="s">
        <v>58</v>
      </c>
      <c r="D1920" t="s">
        <v>3075</v>
      </c>
      <c r="F1920" t="str">
        <f>IFERROR(VLOOKUP(B1920,'Scheme Master'!A:B,2,0),"Discontinued")</f>
        <v>Debt</v>
      </c>
      <c r="G1920" t="str">
        <f>IFERROR(VLOOKUP(B1920,'Scheme Master'!A:G,4,0),"Discontinued")</f>
        <v>HSBC</v>
      </c>
    </row>
    <row r="1921" spans="1:7">
      <c r="A1921" s="250" t="s">
        <v>356</v>
      </c>
      <c r="B1921" s="252" t="s">
        <v>1947</v>
      </c>
      <c r="C1921" t="s">
        <v>59</v>
      </c>
      <c r="D1921" t="s">
        <v>3543</v>
      </c>
      <c r="F1921" t="str">
        <f>IFERROR(VLOOKUP(B1921,'Scheme Master'!A:B,2,0),"Discontinued")</f>
        <v>Discontinued</v>
      </c>
      <c r="G1921" t="str">
        <f>IFERROR(VLOOKUP(B1921,'Scheme Master'!A:G,4,0),"Discontinued")</f>
        <v>Discontinued</v>
      </c>
    </row>
    <row r="1922" spans="1:7">
      <c r="A1922" s="250" t="s">
        <v>491</v>
      </c>
      <c r="B1922" s="252" t="s">
        <v>1940</v>
      </c>
      <c r="C1922" t="s">
        <v>58</v>
      </c>
      <c r="D1922" t="s">
        <v>3075</v>
      </c>
      <c r="F1922" t="str">
        <f>IFERROR(VLOOKUP(B1922,'Scheme Master'!A:B,2,0),"Discontinued")</f>
        <v>Debt</v>
      </c>
      <c r="G1922" t="str">
        <f>IFERROR(VLOOKUP(B1922,'Scheme Master'!A:G,4,0),"Discontinued")</f>
        <v>HSBC</v>
      </c>
    </row>
    <row r="1923" spans="1:7">
      <c r="A1923" s="250" t="s">
        <v>491</v>
      </c>
      <c r="B1923" s="252" t="s">
        <v>1940</v>
      </c>
      <c r="C1923" t="s">
        <v>58</v>
      </c>
      <c r="D1923" t="s">
        <v>3075</v>
      </c>
      <c r="F1923" t="str">
        <f>IFERROR(VLOOKUP(B1923,'Scheme Master'!A:B,2,0),"Discontinued")</f>
        <v>Debt</v>
      </c>
      <c r="G1923" t="str">
        <f>IFERROR(VLOOKUP(B1923,'Scheme Master'!A:G,4,0),"Discontinued")</f>
        <v>HSBC</v>
      </c>
    </row>
    <row r="1924" spans="1:7">
      <c r="A1924" s="250" t="s">
        <v>3484</v>
      </c>
      <c r="B1924" s="252" t="s">
        <v>2904</v>
      </c>
      <c r="C1924" t="s">
        <v>1943</v>
      </c>
      <c r="D1924" t="s">
        <v>3174</v>
      </c>
      <c r="F1924" t="str">
        <f>IFERROR(VLOOKUP(B1924,'Scheme Master'!A:B,2,0),"Discontinued")</f>
        <v>Equity</v>
      </c>
      <c r="G1924" t="str">
        <f>IFERROR(VLOOKUP(B1924,'Scheme Master'!A:G,4,0),"Discontinued")</f>
        <v>LT</v>
      </c>
    </row>
    <row r="1925" spans="1:7">
      <c r="A1925" s="250" t="s">
        <v>3491</v>
      </c>
      <c r="B1925" s="252" t="s">
        <v>2891</v>
      </c>
      <c r="C1925" s="219" t="s">
        <v>59</v>
      </c>
      <c r="D1925" t="s">
        <v>3152</v>
      </c>
      <c r="F1925" t="str">
        <f>IFERROR(VLOOKUP(B1925,'Scheme Master'!A:B,2,0),"Discontinued")</f>
        <v>Debt</v>
      </c>
      <c r="G1925" t="str">
        <f>IFERROR(VLOOKUP(B1925,'Scheme Master'!A:G,4,0),"Discontinued")</f>
        <v>LT</v>
      </c>
    </row>
    <row r="1926" spans="1:7">
      <c r="A1926" s="250" t="s">
        <v>491</v>
      </c>
      <c r="B1926" s="252" t="s">
        <v>1940</v>
      </c>
      <c r="C1926" t="s">
        <v>58</v>
      </c>
      <c r="D1926" t="s">
        <v>3075</v>
      </c>
      <c r="F1926" t="str">
        <f>IFERROR(VLOOKUP(B1926,'Scheme Master'!A:B,2,0),"Discontinued")</f>
        <v>Debt</v>
      </c>
      <c r="G1926" t="str">
        <f>IFERROR(VLOOKUP(B1926,'Scheme Master'!A:G,4,0),"Discontinued")</f>
        <v>HSBC</v>
      </c>
    </row>
    <row r="1927" spans="1:7">
      <c r="A1927" s="250" t="s">
        <v>491</v>
      </c>
      <c r="B1927" s="252" t="s">
        <v>1940</v>
      </c>
      <c r="C1927" t="s">
        <v>58</v>
      </c>
      <c r="D1927" t="s">
        <v>3075</v>
      </c>
      <c r="F1927" t="str">
        <f>IFERROR(VLOOKUP(B1927,'Scheme Master'!A:B,2,0),"Discontinued")</f>
        <v>Debt</v>
      </c>
      <c r="G1927" t="str">
        <f>IFERROR(VLOOKUP(B1927,'Scheme Master'!A:G,4,0),"Discontinued")</f>
        <v>HSBC</v>
      </c>
    </row>
    <row r="1928" spans="1:7">
      <c r="A1928" s="250" t="s">
        <v>3491</v>
      </c>
      <c r="B1928" s="252" t="s">
        <v>2891</v>
      </c>
      <c r="C1928" s="219" t="s">
        <v>59</v>
      </c>
      <c r="D1928" t="s">
        <v>3152</v>
      </c>
      <c r="F1928" t="str">
        <f>IFERROR(VLOOKUP(B1928,'Scheme Master'!A:B,2,0),"Discontinued")</f>
        <v>Debt</v>
      </c>
      <c r="G1928" t="str">
        <f>IFERROR(VLOOKUP(B1928,'Scheme Master'!A:G,4,0),"Discontinued")</f>
        <v>LT</v>
      </c>
    </row>
    <row r="1929" spans="1:7">
      <c r="A1929" s="53">
        <v>9</v>
      </c>
      <c r="B1929" s="252" t="s">
        <v>2897</v>
      </c>
      <c r="C1929" t="s">
        <v>3539</v>
      </c>
      <c r="D1929" t="s">
        <v>3136</v>
      </c>
      <c r="F1929" t="str">
        <f>IFERROR(VLOOKUP(B1929,'Scheme Master'!A:B,2,0),"Discontinued")</f>
        <v>Debt</v>
      </c>
      <c r="G1929" t="str">
        <f>IFERROR(VLOOKUP(B1929,'Scheme Master'!A:G,4,0),"Discontinued")</f>
        <v>LT</v>
      </c>
    </row>
    <row r="1930" spans="1:7">
      <c r="A1930" s="250" t="s">
        <v>3486</v>
      </c>
      <c r="B1930" s="252" t="s">
        <v>2891</v>
      </c>
      <c r="C1930" t="s">
        <v>1946</v>
      </c>
      <c r="D1930" t="s">
        <v>3148</v>
      </c>
      <c r="F1930" t="str">
        <f>IFERROR(VLOOKUP(B1930,'Scheme Master'!A:B,2,0),"Discontinued")</f>
        <v>Debt</v>
      </c>
      <c r="G1930" t="str">
        <f>IFERROR(VLOOKUP(B1930,'Scheme Master'!A:G,4,0),"Discontinued")</f>
        <v>LT</v>
      </c>
    </row>
    <row r="1931" spans="1:7">
      <c r="A1931" s="250" t="s">
        <v>491</v>
      </c>
      <c r="B1931" s="252" t="s">
        <v>1940</v>
      </c>
      <c r="C1931" t="s">
        <v>58</v>
      </c>
      <c r="D1931" t="s">
        <v>3075</v>
      </c>
      <c r="F1931" t="str">
        <f>IFERROR(VLOOKUP(B1931,'Scheme Master'!A:B,2,0),"Discontinued")</f>
        <v>Debt</v>
      </c>
      <c r="G1931" t="str">
        <f>IFERROR(VLOOKUP(B1931,'Scheme Master'!A:G,4,0),"Discontinued")</f>
        <v>HSBC</v>
      </c>
    </row>
    <row r="1932" spans="1:7">
      <c r="A1932" s="250" t="s">
        <v>301</v>
      </c>
      <c r="B1932" s="252" t="s">
        <v>1962</v>
      </c>
      <c r="C1932" t="s">
        <v>1976</v>
      </c>
      <c r="D1932" t="s">
        <v>3543</v>
      </c>
      <c r="F1932" t="str">
        <f>IFERROR(VLOOKUP(B1932,'Scheme Master'!A:B,2,0),"Discontinued")</f>
        <v>Discontinued</v>
      </c>
      <c r="G1932" t="str">
        <f>IFERROR(VLOOKUP(B1932,'Scheme Master'!A:G,4,0),"Discontinued")</f>
        <v>Discontinued</v>
      </c>
    </row>
    <row r="1933" spans="1:7">
      <c r="A1933" s="250" t="s">
        <v>495</v>
      </c>
      <c r="B1933" s="252" t="s">
        <v>1940</v>
      </c>
      <c r="C1933" t="s">
        <v>59</v>
      </c>
      <c r="D1933" t="s">
        <v>3081</v>
      </c>
      <c r="F1933" t="str">
        <f>IFERROR(VLOOKUP(B1933,'Scheme Master'!A:B,2,0),"Discontinued")</f>
        <v>Debt</v>
      </c>
      <c r="G1933" t="str">
        <f>IFERROR(VLOOKUP(B1933,'Scheme Master'!A:G,4,0),"Discontinued")</f>
        <v>HSBC</v>
      </c>
    </row>
    <row r="1934" spans="1:7">
      <c r="A1934" s="250" t="s">
        <v>495</v>
      </c>
      <c r="B1934" s="252" t="s">
        <v>1940</v>
      </c>
      <c r="C1934" t="s">
        <v>59</v>
      </c>
      <c r="D1934" t="s">
        <v>3081</v>
      </c>
      <c r="F1934" t="str">
        <f>IFERROR(VLOOKUP(B1934,'Scheme Master'!A:B,2,0),"Discontinued")</f>
        <v>Debt</v>
      </c>
      <c r="G1934" t="str">
        <f>IFERROR(VLOOKUP(B1934,'Scheme Master'!A:G,4,0),"Discontinued")</f>
        <v>HSBC</v>
      </c>
    </row>
    <row r="1935" spans="1:7">
      <c r="A1935" s="250" t="s">
        <v>3492</v>
      </c>
      <c r="B1935" s="252" t="s">
        <v>2898</v>
      </c>
      <c r="C1935" t="s">
        <v>1943</v>
      </c>
      <c r="D1935" t="s">
        <v>3180</v>
      </c>
      <c r="F1935" t="str">
        <f>IFERROR(VLOOKUP(B1935,'Scheme Master'!A:B,2,0),"Discontinued")</f>
        <v>Equity</v>
      </c>
      <c r="G1935" t="str">
        <f>IFERROR(VLOOKUP(B1935,'Scheme Master'!A:G,4,0),"Discontinued")</f>
        <v>LT</v>
      </c>
    </row>
    <row r="1936" spans="1:7">
      <c r="A1936" s="250" t="s">
        <v>1173</v>
      </c>
      <c r="B1936" s="252" t="s">
        <v>1953</v>
      </c>
      <c r="C1936" t="s">
        <v>1946</v>
      </c>
      <c r="D1936" t="s">
        <v>3065</v>
      </c>
      <c r="F1936" t="str">
        <f>IFERROR(VLOOKUP(B1936,'Scheme Master'!A:B,2,0),"Discontinued")</f>
        <v>Debt</v>
      </c>
      <c r="G1936" t="str">
        <f>IFERROR(VLOOKUP(B1936,'Scheme Master'!A:G,4,0),"Discontinued")</f>
        <v>HSBC</v>
      </c>
    </row>
    <row r="1937" spans="1:7">
      <c r="A1937" s="250" t="s">
        <v>3498</v>
      </c>
      <c r="B1937" s="252" t="s">
        <v>2900</v>
      </c>
      <c r="C1937" t="s">
        <v>1942</v>
      </c>
      <c r="D1937" t="s">
        <v>3499</v>
      </c>
      <c r="F1937" t="str">
        <f>IFERROR(VLOOKUP(B1937,'Scheme Master'!A:B,2,0),"Discontinued")</f>
        <v>Debt</v>
      </c>
      <c r="G1937" t="str">
        <f>IFERROR(VLOOKUP(B1937,'Scheme Master'!A:G,4,0),"Discontinued")</f>
        <v>LT</v>
      </c>
    </row>
    <row r="1938" spans="1:7">
      <c r="A1938" s="250" t="s">
        <v>3487</v>
      </c>
      <c r="B1938" s="252" t="s">
        <v>2967</v>
      </c>
      <c r="C1938" t="s">
        <v>1946</v>
      </c>
      <c r="D1938" t="s">
        <v>3543</v>
      </c>
      <c r="F1938" t="str">
        <f>IFERROR(VLOOKUP(B1938,'Scheme Master'!A:B,2,0),"Discontinued")</f>
        <v>Discontinued</v>
      </c>
      <c r="G1938" t="str">
        <f>IFERROR(VLOOKUP(B1938,'Scheme Master'!A:G,4,0),"Discontinued")</f>
        <v>Discontinued</v>
      </c>
    </row>
    <row r="1939" spans="1:7">
      <c r="A1939" s="250" t="s">
        <v>491</v>
      </c>
      <c r="B1939" s="252" t="s">
        <v>1940</v>
      </c>
      <c r="C1939" t="s">
        <v>58</v>
      </c>
      <c r="D1939" t="s">
        <v>3075</v>
      </c>
      <c r="F1939" t="str">
        <f>IFERROR(VLOOKUP(B1939,'Scheme Master'!A:B,2,0),"Discontinued")</f>
        <v>Debt</v>
      </c>
      <c r="G1939" t="str">
        <f>IFERROR(VLOOKUP(B1939,'Scheme Master'!A:G,4,0),"Discontinued")</f>
        <v>HSBC</v>
      </c>
    </row>
    <row r="1940" spans="1:7">
      <c r="A1940" s="250" t="s">
        <v>491</v>
      </c>
      <c r="B1940" s="252" t="s">
        <v>1940</v>
      </c>
      <c r="C1940" t="s">
        <v>58</v>
      </c>
      <c r="D1940" t="s">
        <v>3075</v>
      </c>
      <c r="F1940" t="str">
        <f>IFERROR(VLOOKUP(B1940,'Scheme Master'!A:B,2,0),"Discontinued")</f>
        <v>Debt</v>
      </c>
      <c r="G1940" t="str">
        <f>IFERROR(VLOOKUP(B1940,'Scheme Master'!A:G,4,0),"Discontinued")</f>
        <v>HSBC</v>
      </c>
    </row>
    <row r="1941" spans="1:7">
      <c r="A1941" s="53">
        <v>126</v>
      </c>
      <c r="B1941" s="252" t="s">
        <v>2899</v>
      </c>
      <c r="C1941" t="s">
        <v>59</v>
      </c>
      <c r="D1941" t="s">
        <v>3103</v>
      </c>
      <c r="F1941" t="str">
        <f>IFERROR(VLOOKUP(B1941,'Scheme Master'!A:B,2,0),"Discontinued")</f>
        <v>Debt</v>
      </c>
      <c r="G1941" t="str">
        <f>IFERROR(VLOOKUP(B1941,'Scheme Master'!A:G,4,0),"Discontinued")</f>
        <v>LT</v>
      </c>
    </row>
    <row r="1942" spans="1:7">
      <c r="A1942" s="250" t="s">
        <v>508</v>
      </c>
      <c r="B1942" s="252" t="s">
        <v>1940</v>
      </c>
      <c r="C1942" t="s">
        <v>1946</v>
      </c>
      <c r="D1942" t="s">
        <v>3073</v>
      </c>
      <c r="F1942" t="str">
        <f>IFERROR(VLOOKUP(B1942,'Scheme Master'!A:B,2,0),"Discontinued")</f>
        <v>Debt</v>
      </c>
      <c r="G1942" t="str">
        <f>IFERROR(VLOOKUP(B1942,'Scheme Master'!A:G,4,0),"Discontinued")</f>
        <v>HSBC</v>
      </c>
    </row>
    <row r="1943" spans="1:7">
      <c r="A1943" s="250" t="s">
        <v>1358</v>
      </c>
      <c r="B1943" s="252" t="s">
        <v>1945</v>
      </c>
      <c r="C1943" t="s">
        <v>59</v>
      </c>
      <c r="D1943" t="s">
        <v>3089</v>
      </c>
      <c r="F1943" t="str">
        <f>IFERROR(VLOOKUP(B1943,'Scheme Master'!A:B,2,0),"Discontinued")</f>
        <v>Debt</v>
      </c>
      <c r="G1943" t="str">
        <f>IFERROR(VLOOKUP(B1943,'Scheme Master'!A:G,4,0),"Discontinued")</f>
        <v>HSBC</v>
      </c>
    </row>
    <row r="1944" spans="1:7">
      <c r="A1944" s="250" t="s">
        <v>491</v>
      </c>
      <c r="B1944" s="252" t="s">
        <v>1940</v>
      </c>
      <c r="C1944" t="s">
        <v>58</v>
      </c>
      <c r="D1944" t="s">
        <v>3075</v>
      </c>
      <c r="F1944" t="str">
        <f>IFERROR(VLOOKUP(B1944,'Scheme Master'!A:B,2,0),"Discontinued")</f>
        <v>Debt</v>
      </c>
      <c r="G1944" t="str">
        <f>IFERROR(VLOOKUP(B1944,'Scheme Master'!A:G,4,0),"Discontinued")</f>
        <v>HSBC</v>
      </c>
    </row>
    <row r="1945" spans="1:7">
      <c r="A1945" s="250" t="s">
        <v>495</v>
      </c>
      <c r="B1945" s="252" t="s">
        <v>1940</v>
      </c>
      <c r="C1945" t="s">
        <v>59</v>
      </c>
      <c r="D1945" t="s">
        <v>3081</v>
      </c>
      <c r="F1945" t="str">
        <f>IFERROR(VLOOKUP(B1945,'Scheme Master'!A:B,2,0),"Discontinued")</f>
        <v>Debt</v>
      </c>
      <c r="G1945" t="str">
        <f>IFERROR(VLOOKUP(B1945,'Scheme Master'!A:G,4,0),"Discontinued")</f>
        <v>HSBC</v>
      </c>
    </row>
    <row r="1946" spans="1:7">
      <c r="A1946" s="250" t="s">
        <v>1358</v>
      </c>
      <c r="B1946" s="252" t="s">
        <v>1945</v>
      </c>
      <c r="C1946" t="s">
        <v>59</v>
      </c>
      <c r="D1946" t="s">
        <v>3089</v>
      </c>
      <c r="F1946" t="str">
        <f>IFERROR(VLOOKUP(B1946,'Scheme Master'!A:B,2,0),"Discontinued")</f>
        <v>Debt</v>
      </c>
      <c r="G1946" t="str">
        <f>IFERROR(VLOOKUP(B1946,'Scheme Master'!A:G,4,0),"Discontinued")</f>
        <v>HSBC</v>
      </c>
    </row>
    <row r="1947" spans="1:7">
      <c r="A1947" s="250" t="s">
        <v>491</v>
      </c>
      <c r="B1947" s="252" t="s">
        <v>1940</v>
      </c>
      <c r="C1947" t="s">
        <v>58</v>
      </c>
      <c r="D1947" t="s">
        <v>3075</v>
      </c>
      <c r="F1947" t="str">
        <f>IFERROR(VLOOKUP(B1947,'Scheme Master'!A:B,2,0),"Discontinued")</f>
        <v>Debt</v>
      </c>
      <c r="G1947" t="str">
        <f>IFERROR(VLOOKUP(B1947,'Scheme Master'!A:G,4,0),"Discontinued")</f>
        <v>HSBC</v>
      </c>
    </row>
    <row r="1948" spans="1:7">
      <c r="A1948" s="250" t="s">
        <v>495</v>
      </c>
      <c r="B1948" s="252" t="s">
        <v>1940</v>
      </c>
      <c r="C1948" t="s">
        <v>59</v>
      </c>
      <c r="D1948" t="s">
        <v>3081</v>
      </c>
      <c r="F1948" t="str">
        <f>IFERROR(VLOOKUP(B1948,'Scheme Master'!A:B,2,0),"Discontinued")</f>
        <v>Debt</v>
      </c>
      <c r="G1948" t="str">
        <f>IFERROR(VLOOKUP(B1948,'Scheme Master'!A:G,4,0),"Discontinued")</f>
        <v>HSBC</v>
      </c>
    </row>
    <row r="1949" spans="1:7">
      <c r="A1949" s="250" t="s">
        <v>506</v>
      </c>
      <c r="B1949" s="252" t="s">
        <v>1940</v>
      </c>
      <c r="C1949" s="219" t="s">
        <v>47</v>
      </c>
      <c r="D1949" t="s">
        <v>3080</v>
      </c>
      <c r="F1949" t="str">
        <f>IFERROR(VLOOKUP(B1949,'Scheme Master'!A:B,2,0),"Discontinued")</f>
        <v>Debt</v>
      </c>
      <c r="G1949" t="str">
        <f>IFERROR(VLOOKUP(B1949,'Scheme Master'!A:G,4,0),"Discontinued")</f>
        <v>HSBC</v>
      </c>
    </row>
    <row r="1950" spans="1:7">
      <c r="A1950" s="250" t="s">
        <v>1171</v>
      </c>
      <c r="B1950" s="252" t="s">
        <v>1953</v>
      </c>
      <c r="C1950" t="s">
        <v>59</v>
      </c>
      <c r="D1950" t="s">
        <v>3069</v>
      </c>
      <c r="F1950" t="str">
        <f>IFERROR(VLOOKUP(B1950,'Scheme Master'!A:B,2,0),"Discontinued")</f>
        <v>Debt</v>
      </c>
      <c r="G1950" t="str">
        <f>IFERROR(VLOOKUP(B1950,'Scheme Master'!A:G,4,0),"Discontinued")</f>
        <v>HSBC</v>
      </c>
    </row>
    <row r="1951" spans="1:7">
      <c r="A1951" s="250" t="s">
        <v>506</v>
      </c>
      <c r="B1951" s="252" t="s">
        <v>1940</v>
      </c>
      <c r="C1951" s="219" t="s">
        <v>47</v>
      </c>
      <c r="D1951" t="s">
        <v>3080</v>
      </c>
      <c r="F1951" t="str">
        <f>IFERROR(VLOOKUP(B1951,'Scheme Master'!A:B,2,0),"Discontinued")</f>
        <v>Debt</v>
      </c>
      <c r="G1951" t="str">
        <f>IFERROR(VLOOKUP(B1951,'Scheme Master'!A:G,4,0),"Discontinued")</f>
        <v>HSBC</v>
      </c>
    </row>
    <row r="1952" spans="1:7">
      <c r="A1952" s="250" t="s">
        <v>487</v>
      </c>
      <c r="B1952" s="252" t="s">
        <v>1940</v>
      </c>
      <c r="C1952" t="s">
        <v>61</v>
      </c>
      <c r="D1952" t="s">
        <v>3079</v>
      </c>
      <c r="F1952" t="str">
        <f>IFERROR(VLOOKUP(B1952,'Scheme Master'!A:B,2,0),"Discontinued")</f>
        <v>Debt</v>
      </c>
      <c r="G1952" t="str">
        <f>IFERROR(VLOOKUP(B1952,'Scheme Master'!A:G,4,0),"Discontinued")</f>
        <v>HSBC</v>
      </c>
    </row>
    <row r="1953" spans="1:7">
      <c r="A1953" s="250" t="s">
        <v>1356</v>
      </c>
      <c r="B1953" s="252" t="s">
        <v>1945</v>
      </c>
      <c r="C1953" t="s">
        <v>1943</v>
      </c>
      <c r="D1953" t="s">
        <v>3084</v>
      </c>
      <c r="F1953" t="str">
        <f>IFERROR(VLOOKUP(B1953,'Scheme Master'!A:B,2,0),"Discontinued")</f>
        <v>Debt</v>
      </c>
      <c r="G1953" t="str">
        <f>IFERROR(VLOOKUP(B1953,'Scheme Master'!A:G,4,0),"Discontinued")</f>
        <v>HSBC</v>
      </c>
    </row>
    <row r="1954" spans="1:7">
      <c r="A1954" s="250" t="s">
        <v>3473</v>
      </c>
      <c r="B1954" s="252" t="s">
        <v>2893</v>
      </c>
      <c r="C1954" t="s">
        <v>3536</v>
      </c>
      <c r="D1954" t="s">
        <v>3168</v>
      </c>
      <c r="F1954" t="str">
        <f>IFERROR(VLOOKUP(B1954,'Scheme Master'!A:B,2,0),"Discontinued")</f>
        <v>Equity</v>
      </c>
      <c r="G1954" t="str">
        <f>IFERROR(VLOOKUP(B1954,'Scheme Master'!A:G,4,0),"Discontinued")</f>
        <v>LT</v>
      </c>
    </row>
    <row r="1955" spans="1:7">
      <c r="A1955" s="250" t="s">
        <v>1356</v>
      </c>
      <c r="B1955" s="252" t="s">
        <v>1945</v>
      </c>
      <c r="C1955" t="s">
        <v>1943</v>
      </c>
      <c r="D1955" t="s">
        <v>3084</v>
      </c>
      <c r="F1955" t="str">
        <f>IFERROR(VLOOKUP(B1955,'Scheme Master'!A:B,2,0),"Discontinued")</f>
        <v>Debt</v>
      </c>
      <c r="G1955" t="str">
        <f>IFERROR(VLOOKUP(B1955,'Scheme Master'!A:G,4,0),"Discontinued")</f>
        <v>HSBC</v>
      </c>
    </row>
    <row r="1956" spans="1:7">
      <c r="A1956" s="250" t="s">
        <v>1173</v>
      </c>
      <c r="B1956" s="252" t="s">
        <v>1953</v>
      </c>
      <c r="C1956" t="s">
        <v>1946</v>
      </c>
      <c r="D1956" t="s">
        <v>3065</v>
      </c>
      <c r="F1956" t="str">
        <f>IFERROR(VLOOKUP(B1956,'Scheme Master'!A:B,2,0),"Discontinued")</f>
        <v>Debt</v>
      </c>
      <c r="G1956" t="str">
        <f>IFERROR(VLOOKUP(B1956,'Scheme Master'!A:G,4,0),"Discontinued")</f>
        <v>HSBC</v>
      </c>
    </row>
    <row r="1957" spans="1:7">
      <c r="A1957" s="250" t="s">
        <v>3495</v>
      </c>
      <c r="B1957" s="252" t="s">
        <v>2899</v>
      </c>
      <c r="C1957" t="s">
        <v>1946</v>
      </c>
      <c r="D1957" t="s">
        <v>3099</v>
      </c>
      <c r="F1957" t="str">
        <f>IFERROR(VLOOKUP(B1957,'Scheme Master'!A:B,2,0),"Discontinued")</f>
        <v>Debt</v>
      </c>
      <c r="G1957" t="str">
        <f>IFERROR(VLOOKUP(B1957,'Scheme Master'!A:G,4,0),"Discontinued")</f>
        <v>LT</v>
      </c>
    </row>
    <row r="1958" spans="1:7">
      <c r="A1958" s="250" t="s">
        <v>3510</v>
      </c>
      <c r="B1958" s="252" t="s">
        <v>2963</v>
      </c>
      <c r="C1958" t="s">
        <v>1942</v>
      </c>
      <c r="D1958" t="s">
        <v>3543</v>
      </c>
      <c r="F1958" t="str">
        <f>IFERROR(VLOOKUP(B1958,'Scheme Master'!A:B,2,0),"Discontinued")</f>
        <v>Discontinued</v>
      </c>
      <c r="G1958" t="str">
        <f>IFERROR(VLOOKUP(B1958,'Scheme Master'!A:G,4,0),"Discontinued")</f>
        <v>Discontinued</v>
      </c>
    </row>
    <row r="1959" spans="1:7">
      <c r="A1959" s="250" t="s">
        <v>3473</v>
      </c>
      <c r="B1959" s="252" t="s">
        <v>2893</v>
      </c>
      <c r="C1959" t="s">
        <v>3536</v>
      </c>
      <c r="D1959" t="s">
        <v>3168</v>
      </c>
      <c r="F1959" t="str">
        <f>IFERROR(VLOOKUP(B1959,'Scheme Master'!A:B,2,0),"Discontinued")</f>
        <v>Equity</v>
      </c>
      <c r="G1959" t="str">
        <f>IFERROR(VLOOKUP(B1959,'Scheme Master'!A:G,4,0),"Discontinued")</f>
        <v>LT</v>
      </c>
    </row>
    <row r="1960" spans="1:7">
      <c r="A1960" s="250" t="s">
        <v>1173</v>
      </c>
      <c r="B1960" s="252" t="s">
        <v>1953</v>
      </c>
      <c r="C1960" t="s">
        <v>1946</v>
      </c>
      <c r="D1960" t="s">
        <v>3065</v>
      </c>
      <c r="F1960" t="str">
        <f>IFERROR(VLOOKUP(B1960,'Scheme Master'!A:B,2,0),"Discontinued")</f>
        <v>Debt</v>
      </c>
      <c r="G1960" t="str">
        <f>IFERROR(VLOOKUP(B1960,'Scheme Master'!A:G,4,0),"Discontinued")</f>
        <v>HSBC</v>
      </c>
    </row>
    <row r="1961" spans="1:7">
      <c r="A1961" s="250" t="s">
        <v>1358</v>
      </c>
      <c r="B1961" s="252" t="s">
        <v>1945</v>
      </c>
      <c r="C1961" t="s">
        <v>59</v>
      </c>
      <c r="D1961" t="s">
        <v>3089</v>
      </c>
      <c r="F1961" t="str">
        <f>IFERROR(VLOOKUP(B1961,'Scheme Master'!A:B,2,0),"Discontinued")</f>
        <v>Debt</v>
      </c>
      <c r="G1961" t="str">
        <f>IFERROR(VLOOKUP(B1961,'Scheme Master'!A:G,4,0),"Discontinued")</f>
        <v>HSBC</v>
      </c>
    </row>
    <row r="1962" spans="1:7">
      <c r="A1962" s="250" t="s">
        <v>491</v>
      </c>
      <c r="B1962" s="252" t="s">
        <v>1940</v>
      </c>
      <c r="C1962" t="s">
        <v>58</v>
      </c>
      <c r="D1962" t="s">
        <v>3075</v>
      </c>
      <c r="F1962" t="str">
        <f>IFERROR(VLOOKUP(B1962,'Scheme Master'!A:B,2,0),"Discontinued")</f>
        <v>Debt</v>
      </c>
      <c r="G1962" t="str">
        <f>IFERROR(VLOOKUP(B1962,'Scheme Master'!A:G,4,0),"Discontinued")</f>
        <v>HSBC</v>
      </c>
    </row>
    <row r="1963" spans="1:7">
      <c r="A1963" s="250" t="s">
        <v>491</v>
      </c>
      <c r="B1963" s="252" t="s">
        <v>1940</v>
      </c>
      <c r="C1963" t="s">
        <v>58</v>
      </c>
      <c r="D1963" t="s">
        <v>3075</v>
      </c>
      <c r="F1963" t="str">
        <f>IFERROR(VLOOKUP(B1963,'Scheme Master'!A:B,2,0),"Discontinued")</f>
        <v>Debt</v>
      </c>
      <c r="G1963" t="str">
        <f>IFERROR(VLOOKUP(B1963,'Scheme Master'!A:G,4,0),"Discontinued")</f>
        <v>HSBC</v>
      </c>
    </row>
    <row r="1964" spans="1:7">
      <c r="A1964" s="250" t="s">
        <v>3479</v>
      </c>
      <c r="B1964" s="252" t="s">
        <v>2901</v>
      </c>
      <c r="C1964" t="s">
        <v>1943</v>
      </c>
      <c r="D1964" t="s">
        <v>3480</v>
      </c>
      <c r="F1964" t="str">
        <f>IFERROR(VLOOKUP(B1964,'Scheme Master'!A:B,2,0),"Discontinued")</f>
        <v>Debt</v>
      </c>
      <c r="G1964" t="str">
        <f>IFERROR(VLOOKUP(B1964,'Scheme Master'!A:G,4,0),"Discontinued")</f>
        <v>LT</v>
      </c>
    </row>
    <row r="1965" spans="1:7">
      <c r="A1965" s="250" t="s">
        <v>1360</v>
      </c>
      <c r="B1965" s="252" t="s">
        <v>1945</v>
      </c>
      <c r="C1965" t="s">
        <v>1946</v>
      </c>
      <c r="D1965" t="s">
        <v>3085</v>
      </c>
      <c r="F1965" t="str">
        <f>IFERROR(VLOOKUP(B1965,'Scheme Master'!A:B,2,0),"Discontinued")</f>
        <v>Debt</v>
      </c>
      <c r="G1965" t="str">
        <f>IFERROR(VLOOKUP(B1965,'Scheme Master'!A:G,4,0),"Discontinued")</f>
        <v>HSBC</v>
      </c>
    </row>
    <row r="1966" spans="1:7">
      <c r="A1966" s="250" t="s">
        <v>3495</v>
      </c>
      <c r="B1966" s="252" t="s">
        <v>2899</v>
      </c>
      <c r="C1966" t="s">
        <v>1946</v>
      </c>
      <c r="D1966" t="s">
        <v>3099</v>
      </c>
      <c r="F1966" t="str">
        <f>IFERROR(VLOOKUP(B1966,'Scheme Master'!A:B,2,0),"Discontinued")</f>
        <v>Debt</v>
      </c>
      <c r="G1966" t="str">
        <f>IFERROR(VLOOKUP(B1966,'Scheme Master'!A:G,4,0),"Discontinued")</f>
        <v>LT</v>
      </c>
    </row>
    <row r="1967" spans="1:7">
      <c r="A1967" s="250" t="s">
        <v>491</v>
      </c>
      <c r="B1967" s="252" t="s">
        <v>1940</v>
      </c>
      <c r="C1967" t="s">
        <v>58</v>
      </c>
      <c r="D1967" t="s">
        <v>3075</v>
      </c>
      <c r="F1967" t="str">
        <f>IFERROR(VLOOKUP(B1967,'Scheme Master'!A:B,2,0),"Discontinued")</f>
        <v>Debt</v>
      </c>
      <c r="G1967" t="str">
        <f>IFERROR(VLOOKUP(B1967,'Scheme Master'!A:G,4,0),"Discontinued")</f>
        <v>HSBC</v>
      </c>
    </row>
    <row r="1968" spans="1:7">
      <c r="A1968" s="250" t="s">
        <v>3487</v>
      </c>
      <c r="B1968" s="252" t="s">
        <v>2967</v>
      </c>
      <c r="C1968" t="s">
        <v>1946</v>
      </c>
      <c r="D1968" t="s">
        <v>3543</v>
      </c>
      <c r="F1968" t="str">
        <f>IFERROR(VLOOKUP(B1968,'Scheme Master'!A:B,2,0),"Discontinued")</f>
        <v>Discontinued</v>
      </c>
      <c r="G1968" t="str">
        <f>IFERROR(VLOOKUP(B1968,'Scheme Master'!A:G,4,0),"Discontinued")</f>
        <v>Discontinued</v>
      </c>
    </row>
    <row r="1969" spans="1:7">
      <c r="A1969" s="250" t="s">
        <v>491</v>
      </c>
      <c r="B1969" s="252" t="s">
        <v>1940</v>
      </c>
      <c r="C1969" t="s">
        <v>58</v>
      </c>
      <c r="D1969" t="s">
        <v>3075</v>
      </c>
      <c r="F1969" t="str">
        <f>IFERROR(VLOOKUP(B1969,'Scheme Master'!A:B,2,0),"Discontinued")</f>
        <v>Debt</v>
      </c>
      <c r="G1969" t="str">
        <f>IFERROR(VLOOKUP(B1969,'Scheme Master'!A:G,4,0),"Discontinued")</f>
        <v>HSBC</v>
      </c>
    </row>
    <row r="1970" spans="1:7">
      <c r="A1970" s="250" t="s">
        <v>391</v>
      </c>
      <c r="B1970" s="252" t="s">
        <v>1956</v>
      </c>
      <c r="C1970" t="s">
        <v>1946</v>
      </c>
      <c r="D1970" t="s">
        <v>3543</v>
      </c>
      <c r="F1970" t="str">
        <f>IFERROR(VLOOKUP(B1970,'Scheme Master'!A:B,2,0),"Discontinued")</f>
        <v>Discontinued</v>
      </c>
      <c r="G1970" t="str">
        <f>IFERROR(VLOOKUP(B1970,'Scheme Master'!A:G,4,0),"Discontinued")</f>
        <v>Discontinued</v>
      </c>
    </row>
    <row r="1971" spans="1:7">
      <c r="A1971" s="250" t="s">
        <v>508</v>
      </c>
      <c r="B1971" s="252" t="s">
        <v>1940</v>
      </c>
      <c r="C1971" t="s">
        <v>1946</v>
      </c>
      <c r="D1971" t="s">
        <v>3073</v>
      </c>
      <c r="F1971" t="str">
        <f>IFERROR(VLOOKUP(B1971,'Scheme Master'!A:B,2,0),"Discontinued")</f>
        <v>Debt</v>
      </c>
      <c r="G1971" t="str">
        <f>IFERROR(VLOOKUP(B1971,'Scheme Master'!A:G,4,0),"Discontinued")</f>
        <v>HSBC</v>
      </c>
    </row>
    <row r="1972" spans="1:7">
      <c r="A1972" s="250" t="s">
        <v>506</v>
      </c>
      <c r="B1972" s="252" t="s">
        <v>1940</v>
      </c>
      <c r="C1972" s="219" t="s">
        <v>47</v>
      </c>
      <c r="D1972" t="s">
        <v>3080</v>
      </c>
      <c r="F1972" t="str">
        <f>IFERROR(VLOOKUP(B1972,'Scheme Master'!A:B,2,0),"Discontinued")</f>
        <v>Debt</v>
      </c>
      <c r="G1972" t="str">
        <f>IFERROR(VLOOKUP(B1972,'Scheme Master'!A:G,4,0),"Discontinued")</f>
        <v>HSBC</v>
      </c>
    </row>
    <row r="1973" spans="1:7">
      <c r="A1973" s="250" t="s">
        <v>491</v>
      </c>
      <c r="B1973" s="252" t="s">
        <v>1940</v>
      </c>
      <c r="C1973" t="s">
        <v>58</v>
      </c>
      <c r="D1973" t="s">
        <v>3075</v>
      </c>
      <c r="F1973" t="str">
        <f>IFERROR(VLOOKUP(B1973,'Scheme Master'!A:B,2,0),"Discontinued")</f>
        <v>Debt</v>
      </c>
      <c r="G1973" t="str">
        <f>IFERROR(VLOOKUP(B1973,'Scheme Master'!A:G,4,0),"Discontinued")</f>
        <v>HSBC</v>
      </c>
    </row>
    <row r="1974" spans="1:7">
      <c r="A1974" s="250" t="s">
        <v>495</v>
      </c>
      <c r="B1974" s="252" t="s">
        <v>1940</v>
      </c>
      <c r="C1974" t="s">
        <v>59</v>
      </c>
      <c r="D1974" t="s">
        <v>3081</v>
      </c>
      <c r="F1974" t="str">
        <f>IFERROR(VLOOKUP(B1974,'Scheme Master'!A:B,2,0),"Discontinued")</f>
        <v>Debt</v>
      </c>
      <c r="G1974" t="str">
        <f>IFERROR(VLOOKUP(B1974,'Scheme Master'!A:G,4,0),"Discontinued")</f>
        <v>HSBC</v>
      </c>
    </row>
    <row r="1975" spans="1:7">
      <c r="A1975" s="250" t="s">
        <v>3511</v>
      </c>
      <c r="B1975" s="252" t="s">
        <v>2904</v>
      </c>
      <c r="C1975" t="s">
        <v>1970</v>
      </c>
      <c r="D1975" t="s">
        <v>3175</v>
      </c>
      <c r="F1975" t="str">
        <f>IFERROR(VLOOKUP(B1975,'Scheme Master'!A:B,2,0),"Discontinued")</f>
        <v>Equity</v>
      </c>
      <c r="G1975" t="str">
        <f>IFERROR(VLOOKUP(B1975,'Scheme Master'!A:G,4,0),"Discontinued")</f>
        <v>LT</v>
      </c>
    </row>
    <row r="1976" spans="1:7">
      <c r="A1976" s="250" t="s">
        <v>491</v>
      </c>
      <c r="B1976" s="252" t="s">
        <v>1940</v>
      </c>
      <c r="C1976" t="s">
        <v>58</v>
      </c>
      <c r="D1976" t="s">
        <v>3075</v>
      </c>
      <c r="F1976" t="str">
        <f>IFERROR(VLOOKUP(B1976,'Scheme Master'!A:B,2,0),"Discontinued")</f>
        <v>Debt</v>
      </c>
      <c r="G1976" t="str">
        <f>IFERROR(VLOOKUP(B1976,'Scheme Master'!A:G,4,0),"Discontinued")</f>
        <v>HSBC</v>
      </c>
    </row>
    <row r="1977" spans="1:7">
      <c r="A1977" s="250" t="s">
        <v>3512</v>
      </c>
      <c r="B1977" s="252" t="s">
        <v>1291</v>
      </c>
      <c r="C1977" t="s">
        <v>1942</v>
      </c>
      <c r="D1977" t="s">
        <v>3039</v>
      </c>
      <c r="F1977" t="str">
        <f>IFERROR(VLOOKUP(B1977,'Scheme Master'!A:B,2,0),"Discontinued")</f>
        <v>Discontinued</v>
      </c>
      <c r="G1977" t="str">
        <f>IFERROR(VLOOKUP(B1977,'Scheme Master'!A:G,4,0),"Discontinued")</f>
        <v>Discontinued</v>
      </c>
    </row>
    <row r="1978" spans="1:7">
      <c r="A1978" s="250" t="s">
        <v>1173</v>
      </c>
      <c r="B1978" s="252" t="s">
        <v>1953</v>
      </c>
      <c r="C1978" t="s">
        <v>1946</v>
      </c>
      <c r="D1978" t="s">
        <v>3065</v>
      </c>
      <c r="F1978" t="str">
        <f>IFERROR(VLOOKUP(B1978,'Scheme Master'!A:B,2,0),"Discontinued")</f>
        <v>Debt</v>
      </c>
      <c r="G1978" t="str">
        <f>IFERROR(VLOOKUP(B1978,'Scheme Master'!A:G,4,0),"Discontinued")</f>
        <v>HSBC</v>
      </c>
    </row>
    <row r="1979" spans="1:7">
      <c r="A1979" s="250" t="s">
        <v>3473</v>
      </c>
      <c r="B1979" s="252" t="s">
        <v>2893</v>
      </c>
      <c r="C1979" t="s">
        <v>3536</v>
      </c>
      <c r="D1979" t="s">
        <v>3168</v>
      </c>
      <c r="F1979" t="str">
        <f>IFERROR(VLOOKUP(B1979,'Scheme Master'!A:B,2,0),"Discontinued")</f>
        <v>Equity</v>
      </c>
      <c r="G1979" t="str">
        <f>IFERROR(VLOOKUP(B1979,'Scheme Master'!A:G,4,0),"Discontinued")</f>
        <v>LT</v>
      </c>
    </row>
    <row r="1980" spans="1:7">
      <c r="A1980" s="250" t="s">
        <v>3505</v>
      </c>
      <c r="B1980" s="252" t="s">
        <v>2902</v>
      </c>
      <c r="C1980" t="s">
        <v>1970</v>
      </c>
      <c r="D1980" t="s">
        <v>3154</v>
      </c>
      <c r="F1980" t="str">
        <f>IFERROR(VLOOKUP(B1980,'Scheme Master'!A:B,2,0),"Discontinued")</f>
        <v>Debt</v>
      </c>
      <c r="G1980" t="str">
        <f>IFERROR(VLOOKUP(B1980,'Scheme Master'!A:G,4,0),"Discontinued")</f>
        <v>LT</v>
      </c>
    </row>
    <row r="1981" spans="1:7">
      <c r="A1981" s="250" t="s">
        <v>3491</v>
      </c>
      <c r="B1981" s="252" t="s">
        <v>2891</v>
      </c>
      <c r="C1981" s="219" t="s">
        <v>59</v>
      </c>
      <c r="D1981" t="s">
        <v>3152</v>
      </c>
      <c r="F1981" t="str">
        <f>IFERROR(VLOOKUP(B1981,'Scheme Master'!A:B,2,0),"Discontinued")</f>
        <v>Debt</v>
      </c>
      <c r="G1981" t="str">
        <f>IFERROR(VLOOKUP(B1981,'Scheme Master'!A:G,4,0),"Discontinued")</f>
        <v>LT</v>
      </c>
    </row>
    <row r="1982" spans="1:7">
      <c r="A1982" s="250" t="s">
        <v>3486</v>
      </c>
      <c r="B1982" s="252" t="s">
        <v>2891</v>
      </c>
      <c r="C1982" t="s">
        <v>1946</v>
      </c>
      <c r="D1982" t="s">
        <v>3148</v>
      </c>
      <c r="F1982" t="str">
        <f>IFERROR(VLOOKUP(B1982,'Scheme Master'!A:B,2,0),"Discontinued")</f>
        <v>Debt</v>
      </c>
      <c r="G1982" t="str">
        <f>IFERROR(VLOOKUP(B1982,'Scheme Master'!A:G,4,0),"Discontinued")</f>
        <v>LT</v>
      </c>
    </row>
    <row r="1983" spans="1:7">
      <c r="A1983" s="250" t="s">
        <v>1358</v>
      </c>
      <c r="B1983" s="252" t="s">
        <v>1945</v>
      </c>
      <c r="C1983" t="s">
        <v>59</v>
      </c>
      <c r="D1983" t="s">
        <v>3089</v>
      </c>
      <c r="F1983" t="str">
        <f>IFERROR(VLOOKUP(B1983,'Scheme Master'!A:B,2,0),"Discontinued")</f>
        <v>Debt</v>
      </c>
      <c r="G1983" t="str">
        <f>IFERROR(VLOOKUP(B1983,'Scheme Master'!A:G,4,0),"Discontinued")</f>
        <v>HSBC</v>
      </c>
    </row>
    <row r="1984" spans="1:7">
      <c r="A1984" s="53">
        <v>126</v>
      </c>
      <c r="B1984" s="252" t="s">
        <v>2899</v>
      </c>
      <c r="C1984" t="s">
        <v>59</v>
      </c>
      <c r="D1984" t="s">
        <v>3103</v>
      </c>
      <c r="F1984" t="str">
        <f>IFERROR(VLOOKUP(B1984,'Scheme Master'!A:B,2,0),"Discontinued")</f>
        <v>Debt</v>
      </c>
      <c r="G1984" t="str">
        <f>IFERROR(VLOOKUP(B1984,'Scheme Master'!A:G,4,0),"Discontinued")</f>
        <v>LT</v>
      </c>
    </row>
    <row r="1985" spans="1:7">
      <c r="A1985" s="250" t="s">
        <v>491</v>
      </c>
      <c r="B1985" s="252" t="s">
        <v>1940</v>
      </c>
      <c r="C1985" t="s">
        <v>58</v>
      </c>
      <c r="D1985" t="s">
        <v>3075</v>
      </c>
      <c r="F1985" t="str">
        <f>IFERROR(VLOOKUP(B1985,'Scheme Master'!A:B,2,0),"Discontinued")</f>
        <v>Debt</v>
      </c>
      <c r="G1985" t="str">
        <f>IFERROR(VLOOKUP(B1985,'Scheme Master'!A:G,4,0),"Discontinued")</f>
        <v>HSBC</v>
      </c>
    </row>
    <row r="1986" spans="1:7">
      <c r="A1986" s="250" t="s">
        <v>491</v>
      </c>
      <c r="B1986" s="252" t="s">
        <v>1940</v>
      </c>
      <c r="C1986" t="s">
        <v>58</v>
      </c>
      <c r="D1986" t="s">
        <v>3075</v>
      </c>
      <c r="F1986" t="str">
        <f>IFERROR(VLOOKUP(B1986,'Scheme Master'!A:B,2,0),"Discontinued")</f>
        <v>Debt</v>
      </c>
      <c r="G1986" t="str">
        <f>IFERROR(VLOOKUP(B1986,'Scheme Master'!A:G,4,0),"Discontinued")</f>
        <v>HSBC</v>
      </c>
    </row>
    <row r="1987" spans="1:7">
      <c r="A1987" s="250" t="s">
        <v>489</v>
      </c>
      <c r="B1987" s="252" t="s">
        <v>1940</v>
      </c>
      <c r="C1987" t="s">
        <v>1943</v>
      </c>
      <c r="D1987" t="s">
        <v>3072</v>
      </c>
      <c r="F1987" t="str">
        <f>IFERROR(VLOOKUP(B1987,'Scheme Master'!A:B,2,0),"Discontinued")</f>
        <v>Debt</v>
      </c>
      <c r="G1987" t="str">
        <f>IFERROR(VLOOKUP(B1987,'Scheme Master'!A:G,4,0),"Discontinued")</f>
        <v>HSBC</v>
      </c>
    </row>
    <row r="1988" spans="1:7">
      <c r="A1988" s="250" t="s">
        <v>3487</v>
      </c>
      <c r="B1988" s="252" t="s">
        <v>2967</v>
      </c>
      <c r="C1988" t="s">
        <v>1946</v>
      </c>
      <c r="D1988" t="s">
        <v>3543</v>
      </c>
      <c r="F1988" t="str">
        <f>IFERROR(VLOOKUP(B1988,'Scheme Master'!A:B,2,0),"Discontinued")</f>
        <v>Discontinued</v>
      </c>
      <c r="G1988" t="str">
        <f>IFERROR(VLOOKUP(B1988,'Scheme Master'!A:G,4,0),"Discontinued")</f>
        <v>Discontinued</v>
      </c>
    </row>
    <row r="1989" spans="1:7">
      <c r="A1989" s="250" t="s">
        <v>3474</v>
      </c>
      <c r="B1989" s="252" t="s">
        <v>2966</v>
      </c>
      <c r="C1989" t="s">
        <v>1946</v>
      </c>
      <c r="D1989" t="s">
        <v>3543</v>
      </c>
      <c r="F1989" t="str">
        <f>IFERROR(VLOOKUP(B1989,'Scheme Master'!A:B,2,0),"Discontinued")</f>
        <v>Discontinued</v>
      </c>
      <c r="G1989" t="str">
        <f>IFERROR(VLOOKUP(B1989,'Scheme Master'!A:G,4,0),"Discontinued")</f>
        <v>Discontinued</v>
      </c>
    </row>
    <row r="1990" spans="1:7">
      <c r="A1990" s="250" t="s">
        <v>3477</v>
      </c>
      <c r="B1990" s="252" t="s">
        <v>2904</v>
      </c>
      <c r="C1990" s="219" t="s">
        <v>61</v>
      </c>
      <c r="D1990" t="s">
        <v>3177</v>
      </c>
      <c r="F1990" t="str">
        <f>IFERROR(VLOOKUP(B1990,'Scheme Master'!A:B,2,0),"Discontinued")</f>
        <v>Equity</v>
      </c>
      <c r="G1990" t="str">
        <f>IFERROR(VLOOKUP(B1990,'Scheme Master'!A:G,4,0),"Discontinued")</f>
        <v>LT</v>
      </c>
    </row>
    <row r="1991" spans="1:7">
      <c r="A1991" s="250" t="s">
        <v>506</v>
      </c>
      <c r="B1991" s="252" t="s">
        <v>1940</v>
      </c>
      <c r="C1991" s="219" t="s">
        <v>47</v>
      </c>
      <c r="D1991" t="s">
        <v>3080</v>
      </c>
      <c r="F1991" t="str">
        <f>IFERROR(VLOOKUP(B1991,'Scheme Master'!A:B,2,0),"Discontinued")</f>
        <v>Debt</v>
      </c>
      <c r="G1991" t="str">
        <f>IFERROR(VLOOKUP(B1991,'Scheme Master'!A:G,4,0),"Discontinued")</f>
        <v>HSBC</v>
      </c>
    </row>
    <row r="1992" spans="1:7">
      <c r="A1992" s="250" t="s">
        <v>491</v>
      </c>
      <c r="B1992" s="252" t="s">
        <v>1940</v>
      </c>
      <c r="C1992" t="s">
        <v>58</v>
      </c>
      <c r="D1992" t="s">
        <v>3075</v>
      </c>
      <c r="F1992" t="str">
        <f>IFERROR(VLOOKUP(B1992,'Scheme Master'!A:B,2,0),"Discontinued")</f>
        <v>Debt</v>
      </c>
      <c r="G1992" t="str">
        <f>IFERROR(VLOOKUP(B1992,'Scheme Master'!A:G,4,0),"Discontinued")</f>
        <v>HSBC</v>
      </c>
    </row>
    <row r="1993" spans="1:7">
      <c r="A1993" s="53">
        <v>126</v>
      </c>
      <c r="B1993" s="252" t="s">
        <v>2899</v>
      </c>
      <c r="C1993" t="s">
        <v>59</v>
      </c>
      <c r="D1993" t="s">
        <v>3103</v>
      </c>
      <c r="F1993" t="str">
        <f>IFERROR(VLOOKUP(B1993,'Scheme Master'!A:B,2,0),"Discontinued")</f>
        <v>Debt</v>
      </c>
      <c r="G1993" t="str">
        <f>IFERROR(VLOOKUP(B1993,'Scheme Master'!A:G,4,0),"Discontinued")</f>
        <v>LT</v>
      </c>
    </row>
    <row r="1994" spans="1:7">
      <c r="A1994" s="250" t="s">
        <v>1358</v>
      </c>
      <c r="B1994" s="252" t="s">
        <v>1945</v>
      </c>
      <c r="C1994" t="s">
        <v>59</v>
      </c>
      <c r="D1994" t="s">
        <v>3089</v>
      </c>
      <c r="F1994" t="str">
        <f>IFERROR(VLOOKUP(B1994,'Scheme Master'!A:B,2,0),"Discontinued")</f>
        <v>Debt</v>
      </c>
      <c r="G1994" t="str">
        <f>IFERROR(VLOOKUP(B1994,'Scheme Master'!A:G,4,0),"Discontinued")</f>
        <v>HSBC</v>
      </c>
    </row>
    <row r="1995" spans="1:7">
      <c r="A1995" s="250" t="s">
        <v>1358</v>
      </c>
      <c r="B1995" s="252" t="s">
        <v>1945</v>
      </c>
      <c r="C1995" t="s">
        <v>59</v>
      </c>
      <c r="D1995" t="s">
        <v>3089</v>
      </c>
      <c r="F1995" t="str">
        <f>IFERROR(VLOOKUP(B1995,'Scheme Master'!A:B,2,0),"Discontinued")</f>
        <v>Debt</v>
      </c>
      <c r="G1995" t="str">
        <f>IFERROR(VLOOKUP(B1995,'Scheme Master'!A:G,4,0),"Discontinued")</f>
        <v>HSBC</v>
      </c>
    </row>
    <row r="1996" spans="1:7">
      <c r="A1996" s="250" t="s">
        <v>3476</v>
      </c>
      <c r="B1996" s="252" t="s">
        <v>2892</v>
      </c>
      <c r="C1996" t="s">
        <v>3536</v>
      </c>
      <c r="D1996" t="s">
        <v>3095</v>
      </c>
      <c r="F1996" t="str">
        <f>IFERROR(VLOOKUP(B1996,'Scheme Master'!A:B,2,0),"Discontinued")</f>
        <v>Debt</v>
      </c>
      <c r="G1996" t="str">
        <f>IFERROR(VLOOKUP(B1996,'Scheme Master'!A:G,4,0),"Discontinued")</f>
        <v>LT</v>
      </c>
    </row>
    <row r="1997" spans="1:7">
      <c r="A1997" s="250" t="s">
        <v>491</v>
      </c>
      <c r="B1997" s="252" t="s">
        <v>1940</v>
      </c>
      <c r="C1997" t="s">
        <v>58</v>
      </c>
      <c r="D1997" t="s">
        <v>3075</v>
      </c>
      <c r="F1997" t="str">
        <f>IFERROR(VLOOKUP(B1997,'Scheme Master'!A:B,2,0),"Discontinued")</f>
        <v>Debt</v>
      </c>
      <c r="G1997" t="str">
        <f>IFERROR(VLOOKUP(B1997,'Scheme Master'!A:G,4,0),"Discontinued")</f>
        <v>HSBC</v>
      </c>
    </row>
    <row r="1998" spans="1:7">
      <c r="A1998" s="250" t="s">
        <v>3491</v>
      </c>
      <c r="B1998" s="252" t="s">
        <v>2891</v>
      </c>
      <c r="C1998" s="219" t="s">
        <v>59</v>
      </c>
      <c r="D1998" t="s">
        <v>3152</v>
      </c>
      <c r="F1998" t="str">
        <f>IFERROR(VLOOKUP(B1998,'Scheme Master'!A:B,2,0),"Discontinued")</f>
        <v>Debt</v>
      </c>
      <c r="G1998" t="str">
        <f>IFERROR(VLOOKUP(B1998,'Scheme Master'!A:G,4,0),"Discontinued")</f>
        <v>LT</v>
      </c>
    </row>
    <row r="1999" spans="1:7">
      <c r="A1999" s="250" t="s">
        <v>3506</v>
      </c>
      <c r="B1999" s="252" t="s">
        <v>2894</v>
      </c>
      <c r="C1999" t="s">
        <v>3536</v>
      </c>
      <c r="D1999" t="s">
        <v>3172</v>
      </c>
      <c r="F1999" t="str">
        <f>IFERROR(VLOOKUP(B1999,'Scheme Master'!A:B,2,0),"Discontinued")</f>
        <v>Equity</v>
      </c>
      <c r="G1999" t="str">
        <f>IFERROR(VLOOKUP(B1999,'Scheme Master'!A:G,4,0),"Discontinued")</f>
        <v>LT</v>
      </c>
    </row>
    <row r="2000" spans="1:7">
      <c r="A2000" s="250" t="s">
        <v>322</v>
      </c>
      <c r="B2000" s="252" t="s">
        <v>1961</v>
      </c>
      <c r="C2000" t="s">
        <v>61</v>
      </c>
      <c r="D2000" t="s">
        <v>3161</v>
      </c>
      <c r="F2000" t="str">
        <f>IFERROR(VLOOKUP(B2000,'Scheme Master'!A:B,2,0),"Discontinued")</f>
        <v>Debt</v>
      </c>
      <c r="G2000" t="str">
        <f>IFERROR(VLOOKUP(B2000,'Scheme Master'!A:G,4,0),"Discontinued")</f>
        <v>HSBC</v>
      </c>
    </row>
    <row r="2001" spans="1:7">
      <c r="A2001" s="250" t="s">
        <v>324</v>
      </c>
      <c r="B2001" s="252" t="s">
        <v>1961</v>
      </c>
      <c r="C2001" t="s">
        <v>1943</v>
      </c>
      <c r="D2001" t="s">
        <v>3158</v>
      </c>
      <c r="F2001" t="str">
        <f>IFERROR(VLOOKUP(B2001,'Scheme Master'!A:B,2,0),"Discontinued")</f>
        <v>Debt</v>
      </c>
      <c r="G2001" t="str">
        <f>IFERROR(VLOOKUP(B2001,'Scheme Master'!A:G,4,0),"Discontinued")</f>
        <v>HSBC</v>
      </c>
    </row>
    <row r="2002" spans="1:7">
      <c r="A2002" s="250" t="s">
        <v>495</v>
      </c>
      <c r="B2002" s="252" t="s">
        <v>1940</v>
      </c>
      <c r="C2002" t="s">
        <v>59</v>
      </c>
      <c r="D2002" t="s">
        <v>3081</v>
      </c>
      <c r="F2002" t="str">
        <f>IFERROR(VLOOKUP(B2002,'Scheme Master'!A:B,2,0),"Discontinued")</f>
        <v>Debt</v>
      </c>
      <c r="G2002" t="str">
        <f>IFERROR(VLOOKUP(B2002,'Scheme Master'!A:G,4,0),"Discontinued")</f>
        <v>HSBC</v>
      </c>
    </row>
    <row r="2003" spans="1:7">
      <c r="A2003" s="250" t="s">
        <v>3471</v>
      </c>
      <c r="B2003" s="252" t="s">
        <v>2964</v>
      </c>
      <c r="C2003" t="s">
        <v>1975</v>
      </c>
      <c r="D2003" t="s">
        <v>3543</v>
      </c>
      <c r="F2003" t="str">
        <f>IFERROR(VLOOKUP(B2003,'Scheme Master'!A:B,2,0),"Discontinued")</f>
        <v>Discontinued</v>
      </c>
      <c r="G2003" t="str">
        <f>IFERROR(VLOOKUP(B2003,'Scheme Master'!A:G,4,0),"Discontinued")</f>
        <v>Discontinued</v>
      </c>
    </row>
    <row r="2004" spans="1:7">
      <c r="A2004" s="250" t="s">
        <v>508</v>
      </c>
      <c r="B2004" s="252" t="s">
        <v>1940</v>
      </c>
      <c r="C2004" t="s">
        <v>1946</v>
      </c>
      <c r="D2004" t="s">
        <v>3073</v>
      </c>
      <c r="F2004" t="str">
        <f>IFERROR(VLOOKUP(B2004,'Scheme Master'!A:B,2,0),"Discontinued")</f>
        <v>Debt</v>
      </c>
      <c r="G2004" t="str">
        <f>IFERROR(VLOOKUP(B2004,'Scheme Master'!A:G,4,0),"Discontinued")</f>
        <v>HSBC</v>
      </c>
    </row>
    <row r="2005" spans="1:7">
      <c r="A2005" s="250" t="s">
        <v>3497</v>
      </c>
      <c r="B2005" s="252" t="s">
        <v>2893</v>
      </c>
      <c r="C2005" t="s">
        <v>1942</v>
      </c>
      <c r="D2005" t="s">
        <v>3165</v>
      </c>
      <c r="F2005" t="str">
        <f>IFERROR(VLOOKUP(B2005,'Scheme Master'!A:B,2,0),"Discontinued")</f>
        <v>Equity</v>
      </c>
      <c r="G2005" t="str">
        <f>IFERROR(VLOOKUP(B2005,'Scheme Master'!A:G,4,0),"Discontinued")</f>
        <v>LT</v>
      </c>
    </row>
    <row r="2006" spans="1:7">
      <c r="A2006" s="250" t="s">
        <v>506</v>
      </c>
      <c r="B2006" s="252" t="s">
        <v>1940</v>
      </c>
      <c r="C2006" s="219" t="s">
        <v>47</v>
      </c>
      <c r="D2006" t="s">
        <v>3080</v>
      </c>
      <c r="F2006" t="str">
        <f>IFERROR(VLOOKUP(B2006,'Scheme Master'!A:B,2,0),"Discontinued")</f>
        <v>Debt</v>
      </c>
      <c r="G2006" t="str">
        <f>IFERROR(VLOOKUP(B2006,'Scheme Master'!A:G,4,0),"Discontinued")</f>
        <v>HSBC</v>
      </c>
    </row>
    <row r="2007" spans="1:7">
      <c r="A2007" s="250" t="s">
        <v>491</v>
      </c>
      <c r="B2007" s="252" t="s">
        <v>1940</v>
      </c>
      <c r="C2007" t="s">
        <v>58</v>
      </c>
      <c r="D2007" t="s">
        <v>3075</v>
      </c>
      <c r="F2007" t="str">
        <f>IFERROR(VLOOKUP(B2007,'Scheme Master'!A:B,2,0),"Discontinued")</f>
        <v>Debt</v>
      </c>
      <c r="G2007" t="str">
        <f>IFERROR(VLOOKUP(B2007,'Scheme Master'!A:G,4,0),"Discontinued")</f>
        <v>HSBC</v>
      </c>
    </row>
    <row r="2008" spans="1:7">
      <c r="A2008" s="250" t="s">
        <v>491</v>
      </c>
      <c r="B2008" s="252" t="s">
        <v>1940</v>
      </c>
      <c r="C2008" t="s">
        <v>58</v>
      </c>
      <c r="D2008" t="s">
        <v>3075</v>
      </c>
      <c r="F2008" t="str">
        <f>IFERROR(VLOOKUP(B2008,'Scheme Master'!A:B,2,0),"Discontinued")</f>
        <v>Debt</v>
      </c>
      <c r="G2008" t="str">
        <f>IFERROR(VLOOKUP(B2008,'Scheme Master'!A:G,4,0),"Discontinued")</f>
        <v>HSBC</v>
      </c>
    </row>
    <row r="2009" spans="1:7">
      <c r="A2009" s="53">
        <v>221</v>
      </c>
      <c r="B2009" s="252" t="s">
        <v>2966</v>
      </c>
      <c r="C2009" t="s">
        <v>68</v>
      </c>
      <c r="D2009" t="s">
        <v>3543</v>
      </c>
      <c r="F2009" t="str">
        <f>IFERROR(VLOOKUP(B2009,'Scheme Master'!A:B,2,0),"Discontinued")</f>
        <v>Discontinued</v>
      </c>
      <c r="G2009" t="str">
        <f>IFERROR(VLOOKUP(B2009,'Scheme Master'!A:G,4,0),"Discontinued")</f>
        <v>Discontinued</v>
      </c>
    </row>
    <row r="2010" spans="1:7">
      <c r="A2010" s="250" t="s">
        <v>491</v>
      </c>
      <c r="B2010" s="252" t="s">
        <v>1940</v>
      </c>
      <c r="C2010" t="s">
        <v>58</v>
      </c>
      <c r="D2010" t="s">
        <v>3075</v>
      </c>
      <c r="F2010" t="str">
        <f>IFERROR(VLOOKUP(B2010,'Scheme Master'!A:B,2,0),"Discontinued")</f>
        <v>Debt</v>
      </c>
      <c r="G2010" t="str">
        <f>IFERROR(VLOOKUP(B2010,'Scheme Master'!A:G,4,0),"Discontinued")</f>
        <v>HSBC</v>
      </c>
    </row>
    <row r="2011" spans="1:7">
      <c r="A2011" s="250" t="s">
        <v>389</v>
      </c>
      <c r="B2011" s="252" t="s">
        <v>1956</v>
      </c>
      <c r="C2011" t="s">
        <v>59</v>
      </c>
      <c r="D2011" t="s">
        <v>3543</v>
      </c>
      <c r="F2011" t="str">
        <f>IFERROR(VLOOKUP(B2011,'Scheme Master'!A:B,2,0),"Discontinued")</f>
        <v>Discontinued</v>
      </c>
      <c r="G2011" t="str">
        <f>IFERROR(VLOOKUP(B2011,'Scheme Master'!A:G,4,0),"Discontinued")</f>
        <v>Discontinued</v>
      </c>
    </row>
    <row r="2012" spans="1:7">
      <c r="A2012" s="53">
        <v>126</v>
      </c>
      <c r="B2012" s="252" t="s">
        <v>2899</v>
      </c>
      <c r="C2012" t="s">
        <v>59</v>
      </c>
      <c r="D2012" t="s">
        <v>3103</v>
      </c>
      <c r="F2012" t="str">
        <f>IFERROR(VLOOKUP(B2012,'Scheme Master'!A:B,2,0),"Discontinued")</f>
        <v>Debt</v>
      </c>
      <c r="G2012" t="str">
        <f>IFERROR(VLOOKUP(B2012,'Scheme Master'!A:G,4,0),"Discontinued")</f>
        <v>LT</v>
      </c>
    </row>
    <row r="2013" spans="1:7">
      <c r="A2013" s="250" t="s">
        <v>3498</v>
      </c>
      <c r="B2013" s="252" t="s">
        <v>2900</v>
      </c>
      <c r="C2013" t="s">
        <v>1942</v>
      </c>
      <c r="D2013" t="s">
        <v>3499</v>
      </c>
      <c r="F2013" t="str">
        <f>IFERROR(VLOOKUP(B2013,'Scheme Master'!A:B,2,0),"Discontinued")</f>
        <v>Debt</v>
      </c>
      <c r="G2013" t="str">
        <f>IFERROR(VLOOKUP(B2013,'Scheme Master'!A:G,4,0),"Discontinued")</f>
        <v>LT</v>
      </c>
    </row>
    <row r="2014" spans="1:7">
      <c r="A2014" s="250" t="s">
        <v>491</v>
      </c>
      <c r="B2014" s="252" t="s">
        <v>1940</v>
      </c>
      <c r="C2014" t="s">
        <v>58</v>
      </c>
      <c r="D2014" t="s">
        <v>3075</v>
      </c>
      <c r="F2014" t="str">
        <f>IFERROR(VLOOKUP(B2014,'Scheme Master'!A:B,2,0),"Discontinued")</f>
        <v>Debt</v>
      </c>
      <c r="G2014" t="str">
        <f>IFERROR(VLOOKUP(B2014,'Scheme Master'!A:G,4,0),"Discontinued")</f>
        <v>HSBC</v>
      </c>
    </row>
    <row r="2015" spans="1:7">
      <c r="A2015" s="250" t="s">
        <v>506</v>
      </c>
      <c r="B2015" s="252" t="s">
        <v>1940</v>
      </c>
      <c r="C2015" s="219" t="s">
        <v>47</v>
      </c>
      <c r="D2015" t="s">
        <v>3080</v>
      </c>
      <c r="F2015" t="str">
        <f>IFERROR(VLOOKUP(B2015,'Scheme Master'!A:B,2,0),"Discontinued")</f>
        <v>Debt</v>
      </c>
      <c r="G2015" t="str">
        <f>IFERROR(VLOOKUP(B2015,'Scheme Master'!A:G,4,0),"Discontinued")</f>
        <v>HSBC</v>
      </c>
    </row>
    <row r="2016" spans="1:7">
      <c r="A2016" s="250" t="s">
        <v>389</v>
      </c>
      <c r="B2016" s="252" t="s">
        <v>1956</v>
      </c>
      <c r="C2016" t="s">
        <v>59</v>
      </c>
      <c r="D2016" t="s">
        <v>3543</v>
      </c>
      <c r="F2016" t="str">
        <f>IFERROR(VLOOKUP(B2016,'Scheme Master'!A:B,2,0),"Discontinued")</f>
        <v>Discontinued</v>
      </c>
      <c r="G2016" t="str">
        <f>IFERROR(VLOOKUP(B2016,'Scheme Master'!A:G,4,0),"Discontinued")</f>
        <v>Discontinued</v>
      </c>
    </row>
    <row r="2017" spans="1:7">
      <c r="A2017" s="250" t="s">
        <v>1167</v>
      </c>
      <c r="B2017" s="252" t="s">
        <v>1953</v>
      </c>
      <c r="C2017" t="s">
        <v>61</v>
      </c>
      <c r="D2017" t="s">
        <v>3068</v>
      </c>
      <c r="F2017" t="str">
        <f>IFERROR(VLOOKUP(B2017,'Scheme Master'!A:B,2,0),"Discontinued")</f>
        <v>Debt</v>
      </c>
      <c r="G2017" t="str">
        <f>IFERROR(VLOOKUP(B2017,'Scheme Master'!A:G,4,0),"Discontinued")</f>
        <v>HSBC</v>
      </c>
    </row>
    <row r="2018" spans="1:7">
      <c r="A2018" s="250" t="s">
        <v>495</v>
      </c>
      <c r="B2018" s="252" t="s">
        <v>1940</v>
      </c>
      <c r="C2018" t="s">
        <v>59</v>
      </c>
      <c r="D2018" t="s">
        <v>3081</v>
      </c>
      <c r="F2018" t="str">
        <f>IFERROR(VLOOKUP(B2018,'Scheme Master'!A:B,2,0),"Discontinued")</f>
        <v>Debt</v>
      </c>
      <c r="G2018" t="str">
        <f>IFERROR(VLOOKUP(B2018,'Scheme Master'!A:G,4,0),"Discontinued")</f>
        <v>HSBC</v>
      </c>
    </row>
    <row r="2019" spans="1:7">
      <c r="A2019" s="250" t="s">
        <v>1360</v>
      </c>
      <c r="B2019" s="252" t="s">
        <v>1945</v>
      </c>
      <c r="C2019" t="s">
        <v>1946</v>
      </c>
      <c r="D2019" t="s">
        <v>3085</v>
      </c>
      <c r="F2019" t="str">
        <f>IFERROR(VLOOKUP(B2019,'Scheme Master'!A:B,2,0),"Discontinued")</f>
        <v>Debt</v>
      </c>
      <c r="G2019" t="str">
        <f>IFERROR(VLOOKUP(B2019,'Scheme Master'!A:G,4,0),"Discontinued")</f>
        <v>HSBC</v>
      </c>
    </row>
    <row r="2020" spans="1:7">
      <c r="A2020" s="250" t="s">
        <v>3513</v>
      </c>
      <c r="B2020" s="252" t="s">
        <v>2890</v>
      </c>
      <c r="C2020" s="55" t="s">
        <v>61</v>
      </c>
      <c r="D2020" t="s">
        <v>3128</v>
      </c>
      <c r="F2020" t="str">
        <f>IFERROR(VLOOKUP(B2020,'Scheme Master'!A:B,2,0),"Discontinued")</f>
        <v>Debt</v>
      </c>
      <c r="G2020" t="str">
        <f>IFERROR(VLOOKUP(B2020,'Scheme Master'!A:G,4,0),"Discontinued")</f>
        <v>LT</v>
      </c>
    </row>
    <row r="2021" spans="1:7">
      <c r="A2021" s="250" t="s">
        <v>3475</v>
      </c>
      <c r="B2021" s="252" t="s">
        <v>2899</v>
      </c>
      <c r="C2021" t="s">
        <v>1943</v>
      </c>
      <c r="D2021" t="s">
        <v>3098</v>
      </c>
      <c r="F2021" t="str">
        <f>IFERROR(VLOOKUP(B2021,'Scheme Master'!A:B,2,0),"Discontinued")</f>
        <v>Debt</v>
      </c>
      <c r="G2021" t="str">
        <f>IFERROR(VLOOKUP(B2021,'Scheme Master'!A:G,4,0),"Discontinued")</f>
        <v>LT</v>
      </c>
    </row>
    <row r="2022" spans="1:7">
      <c r="A2022" s="250" t="s">
        <v>3475</v>
      </c>
      <c r="B2022" s="252" t="s">
        <v>2899</v>
      </c>
      <c r="C2022" t="s">
        <v>1943</v>
      </c>
      <c r="D2022" t="s">
        <v>3098</v>
      </c>
      <c r="F2022" t="str">
        <f>IFERROR(VLOOKUP(B2022,'Scheme Master'!A:B,2,0),"Discontinued")</f>
        <v>Debt</v>
      </c>
      <c r="G2022" t="str">
        <f>IFERROR(VLOOKUP(B2022,'Scheme Master'!A:G,4,0),"Discontinued")</f>
        <v>LT</v>
      </c>
    </row>
    <row r="2023" spans="1:7">
      <c r="A2023" s="250" t="s">
        <v>491</v>
      </c>
      <c r="B2023" s="252" t="s">
        <v>1940</v>
      </c>
      <c r="C2023" t="s">
        <v>58</v>
      </c>
      <c r="D2023" t="s">
        <v>3075</v>
      </c>
      <c r="F2023" t="str">
        <f>IFERROR(VLOOKUP(B2023,'Scheme Master'!A:B,2,0),"Discontinued")</f>
        <v>Debt</v>
      </c>
      <c r="G2023" t="str">
        <f>IFERROR(VLOOKUP(B2023,'Scheme Master'!A:G,4,0),"Discontinued")</f>
        <v>HSBC</v>
      </c>
    </row>
    <row r="2024" spans="1:7">
      <c r="A2024" s="250" t="s">
        <v>3486</v>
      </c>
      <c r="B2024" s="252" t="s">
        <v>2891</v>
      </c>
      <c r="C2024" t="s">
        <v>1946</v>
      </c>
      <c r="D2024" t="s">
        <v>3148</v>
      </c>
      <c r="F2024" t="str">
        <f>IFERROR(VLOOKUP(B2024,'Scheme Master'!A:B,2,0),"Discontinued")</f>
        <v>Debt</v>
      </c>
      <c r="G2024" t="str">
        <f>IFERROR(VLOOKUP(B2024,'Scheme Master'!A:G,4,0),"Discontinued")</f>
        <v>LT</v>
      </c>
    </row>
    <row r="2025" spans="1:7">
      <c r="A2025" s="250" t="s">
        <v>3495</v>
      </c>
      <c r="B2025" s="252" t="s">
        <v>2899</v>
      </c>
      <c r="C2025" t="s">
        <v>1946</v>
      </c>
      <c r="D2025" t="s">
        <v>3099</v>
      </c>
      <c r="F2025" t="str">
        <f>IFERROR(VLOOKUP(B2025,'Scheme Master'!A:B,2,0),"Discontinued")</f>
        <v>Debt</v>
      </c>
      <c r="G2025" t="str">
        <f>IFERROR(VLOOKUP(B2025,'Scheme Master'!A:G,4,0),"Discontinued")</f>
        <v>LT</v>
      </c>
    </row>
    <row r="2026" spans="1:7">
      <c r="A2026" s="250" t="s">
        <v>3498</v>
      </c>
      <c r="B2026" s="252" t="s">
        <v>2900</v>
      </c>
      <c r="C2026" t="s">
        <v>1942</v>
      </c>
      <c r="D2026" t="s">
        <v>3499</v>
      </c>
      <c r="F2026" t="str">
        <f>IFERROR(VLOOKUP(B2026,'Scheme Master'!A:B,2,0),"Discontinued")</f>
        <v>Debt</v>
      </c>
      <c r="G2026" t="str">
        <f>IFERROR(VLOOKUP(B2026,'Scheme Master'!A:G,4,0),"Discontinued")</f>
        <v>LT</v>
      </c>
    </row>
    <row r="2027" spans="1:7">
      <c r="A2027" s="250" t="s">
        <v>491</v>
      </c>
      <c r="B2027" s="252" t="s">
        <v>1940</v>
      </c>
      <c r="C2027" t="s">
        <v>58</v>
      </c>
      <c r="D2027" t="s">
        <v>3075</v>
      </c>
      <c r="F2027" t="str">
        <f>IFERROR(VLOOKUP(B2027,'Scheme Master'!A:B,2,0),"Discontinued")</f>
        <v>Debt</v>
      </c>
      <c r="G2027" t="str">
        <f>IFERROR(VLOOKUP(B2027,'Scheme Master'!A:G,4,0),"Discontinued")</f>
        <v>HSBC</v>
      </c>
    </row>
    <row r="2028" spans="1:7">
      <c r="A2028" s="250" t="s">
        <v>322</v>
      </c>
      <c r="B2028" s="252" t="s">
        <v>1961</v>
      </c>
      <c r="C2028" t="s">
        <v>61</v>
      </c>
      <c r="D2028" t="s">
        <v>3161</v>
      </c>
      <c r="F2028" t="str">
        <f>IFERROR(VLOOKUP(B2028,'Scheme Master'!A:B,2,0),"Discontinued")</f>
        <v>Debt</v>
      </c>
      <c r="G2028" t="str">
        <f>IFERROR(VLOOKUP(B2028,'Scheme Master'!A:G,4,0),"Discontinued")</f>
        <v>HSBC</v>
      </c>
    </row>
    <row r="2029" spans="1:7">
      <c r="A2029" s="250" t="s">
        <v>3471</v>
      </c>
      <c r="B2029" s="252" t="s">
        <v>2964</v>
      </c>
      <c r="C2029" t="s">
        <v>1975</v>
      </c>
      <c r="D2029" t="s">
        <v>3543</v>
      </c>
      <c r="F2029" t="str">
        <f>IFERROR(VLOOKUP(B2029,'Scheme Master'!A:B,2,0),"Discontinued")</f>
        <v>Discontinued</v>
      </c>
      <c r="G2029" t="str">
        <f>IFERROR(VLOOKUP(B2029,'Scheme Master'!A:G,4,0),"Discontinued")</f>
        <v>Discontinued</v>
      </c>
    </row>
    <row r="2030" spans="1:7">
      <c r="A2030" s="250" t="s">
        <v>508</v>
      </c>
      <c r="B2030" s="252" t="s">
        <v>1940</v>
      </c>
      <c r="C2030" t="s">
        <v>1946</v>
      </c>
      <c r="D2030" t="s">
        <v>3073</v>
      </c>
      <c r="F2030" t="str">
        <f>IFERROR(VLOOKUP(B2030,'Scheme Master'!A:B,2,0),"Discontinued")</f>
        <v>Debt</v>
      </c>
      <c r="G2030" t="str">
        <f>IFERROR(VLOOKUP(B2030,'Scheme Master'!A:G,4,0),"Discontinued")</f>
        <v>HSBC</v>
      </c>
    </row>
    <row r="2031" spans="1:7">
      <c r="A2031" s="250" t="s">
        <v>3491</v>
      </c>
      <c r="B2031" s="252" t="s">
        <v>2891</v>
      </c>
      <c r="C2031" s="219" t="s">
        <v>59</v>
      </c>
      <c r="D2031" t="s">
        <v>3152</v>
      </c>
      <c r="F2031" t="str">
        <f>IFERROR(VLOOKUP(B2031,'Scheme Master'!A:B,2,0),"Discontinued")</f>
        <v>Debt</v>
      </c>
      <c r="G2031" t="str">
        <f>IFERROR(VLOOKUP(B2031,'Scheme Master'!A:G,4,0),"Discontinued")</f>
        <v>LT</v>
      </c>
    </row>
    <row r="2032" spans="1:7">
      <c r="A2032" s="250" t="s">
        <v>391</v>
      </c>
      <c r="B2032" s="252" t="s">
        <v>1956</v>
      </c>
      <c r="C2032" t="s">
        <v>1946</v>
      </c>
      <c r="D2032" t="s">
        <v>3543</v>
      </c>
      <c r="F2032" t="str">
        <f>IFERROR(VLOOKUP(B2032,'Scheme Master'!A:B,2,0),"Discontinued")</f>
        <v>Discontinued</v>
      </c>
      <c r="G2032" t="str">
        <f>IFERROR(VLOOKUP(B2032,'Scheme Master'!A:G,4,0),"Discontinued")</f>
        <v>Discontinued</v>
      </c>
    </row>
    <row r="2033" spans="1:7">
      <c r="A2033" s="250" t="s">
        <v>1354</v>
      </c>
      <c r="B2033" s="252" t="s">
        <v>1945</v>
      </c>
      <c r="C2033" t="s">
        <v>61</v>
      </c>
      <c r="D2033" t="s">
        <v>3088</v>
      </c>
      <c r="F2033" t="str">
        <f>IFERROR(VLOOKUP(B2033,'Scheme Master'!A:B,2,0),"Discontinued")</f>
        <v>Debt</v>
      </c>
      <c r="G2033" t="str">
        <f>IFERROR(VLOOKUP(B2033,'Scheme Master'!A:G,4,0),"Discontinued")</f>
        <v>HSBC</v>
      </c>
    </row>
    <row r="2034" spans="1:7">
      <c r="A2034" s="250" t="s">
        <v>3472</v>
      </c>
      <c r="B2034" s="252" t="s">
        <v>2906</v>
      </c>
      <c r="C2034" t="s">
        <v>1942</v>
      </c>
      <c r="D2034" t="s">
        <v>3115</v>
      </c>
      <c r="F2034" t="str">
        <f>IFERROR(VLOOKUP(B2034,'Scheme Master'!A:B,2,0),"Discontinued")</f>
        <v>Debt</v>
      </c>
      <c r="G2034" t="str">
        <f>IFERROR(VLOOKUP(B2034,'Scheme Master'!A:G,4,0),"Discontinued")</f>
        <v>LT</v>
      </c>
    </row>
    <row r="2035" spans="1:7">
      <c r="A2035" s="250" t="s">
        <v>506</v>
      </c>
      <c r="B2035" s="252" t="s">
        <v>1940</v>
      </c>
      <c r="C2035" s="219" t="s">
        <v>47</v>
      </c>
      <c r="D2035" t="s">
        <v>3080</v>
      </c>
      <c r="F2035" t="str">
        <f>IFERROR(VLOOKUP(B2035,'Scheme Master'!A:B,2,0),"Discontinued")</f>
        <v>Debt</v>
      </c>
      <c r="G2035" t="str">
        <f>IFERROR(VLOOKUP(B2035,'Scheme Master'!A:G,4,0),"Discontinued")</f>
        <v>HSBC</v>
      </c>
    </row>
    <row r="2036" spans="1:7">
      <c r="A2036" s="250" t="s">
        <v>491</v>
      </c>
      <c r="B2036" s="252" t="s">
        <v>1940</v>
      </c>
      <c r="C2036" t="s">
        <v>58</v>
      </c>
      <c r="D2036" t="s">
        <v>3075</v>
      </c>
      <c r="F2036" t="str">
        <f>IFERROR(VLOOKUP(B2036,'Scheme Master'!A:B,2,0),"Discontinued")</f>
        <v>Debt</v>
      </c>
      <c r="G2036" t="str">
        <f>IFERROR(VLOOKUP(B2036,'Scheme Master'!A:G,4,0),"Discontinued")</f>
        <v>HSBC</v>
      </c>
    </row>
    <row r="2037" spans="1:7">
      <c r="A2037" s="250" t="s">
        <v>3486</v>
      </c>
      <c r="B2037" s="252" t="s">
        <v>2891</v>
      </c>
      <c r="C2037" t="s">
        <v>1946</v>
      </c>
      <c r="D2037" t="s">
        <v>3148</v>
      </c>
      <c r="F2037" t="str">
        <f>IFERROR(VLOOKUP(B2037,'Scheme Master'!A:B,2,0),"Discontinued")</f>
        <v>Debt</v>
      </c>
      <c r="G2037" t="str">
        <f>IFERROR(VLOOKUP(B2037,'Scheme Master'!A:G,4,0),"Discontinued")</f>
        <v>LT</v>
      </c>
    </row>
    <row r="2038" spans="1:7">
      <c r="A2038" s="250" t="s">
        <v>506</v>
      </c>
      <c r="B2038" s="252" t="s">
        <v>1940</v>
      </c>
      <c r="C2038" s="219" t="s">
        <v>47</v>
      </c>
      <c r="D2038" t="s">
        <v>3080</v>
      </c>
      <c r="F2038" t="str">
        <f>IFERROR(VLOOKUP(B2038,'Scheme Master'!A:B,2,0),"Discontinued")</f>
        <v>Debt</v>
      </c>
      <c r="G2038" t="str">
        <f>IFERROR(VLOOKUP(B2038,'Scheme Master'!A:G,4,0),"Discontinued")</f>
        <v>HSBC</v>
      </c>
    </row>
    <row r="2039" spans="1:7">
      <c r="A2039" s="250" t="s">
        <v>491</v>
      </c>
      <c r="B2039" s="252" t="s">
        <v>1940</v>
      </c>
      <c r="C2039" t="s">
        <v>58</v>
      </c>
      <c r="D2039" t="s">
        <v>3075</v>
      </c>
      <c r="F2039" t="str">
        <f>IFERROR(VLOOKUP(B2039,'Scheme Master'!A:B,2,0),"Discontinued")</f>
        <v>Debt</v>
      </c>
      <c r="G2039" t="str">
        <f>IFERROR(VLOOKUP(B2039,'Scheme Master'!A:G,4,0),"Discontinued")</f>
        <v>HSBC</v>
      </c>
    </row>
    <row r="2040" spans="1:7">
      <c r="A2040" s="250" t="s">
        <v>508</v>
      </c>
      <c r="B2040" s="252" t="s">
        <v>1940</v>
      </c>
      <c r="C2040" t="s">
        <v>1946</v>
      </c>
      <c r="D2040" t="s">
        <v>3073</v>
      </c>
      <c r="F2040" t="str">
        <f>IFERROR(VLOOKUP(B2040,'Scheme Master'!A:B,2,0),"Discontinued")</f>
        <v>Debt</v>
      </c>
      <c r="G2040" t="str">
        <f>IFERROR(VLOOKUP(B2040,'Scheme Master'!A:G,4,0),"Discontinued")</f>
        <v>HSBC</v>
      </c>
    </row>
    <row r="2041" spans="1:7">
      <c r="A2041" s="250" t="s">
        <v>3514</v>
      </c>
      <c r="B2041" s="252" t="s">
        <v>2889</v>
      </c>
      <c r="C2041" t="s">
        <v>1942</v>
      </c>
      <c r="D2041" t="s">
        <v>3043</v>
      </c>
      <c r="F2041" t="str">
        <f>IFERROR(VLOOKUP(B2041,'Scheme Master'!A:B,2,0),"Discontinued")</f>
        <v>Equity</v>
      </c>
      <c r="G2041" t="str">
        <f>IFERROR(VLOOKUP(B2041,'Scheme Master'!A:G,4,0),"Discontinued")</f>
        <v>LT</v>
      </c>
    </row>
    <row r="2042" spans="1:7">
      <c r="A2042" s="250" t="s">
        <v>3492</v>
      </c>
      <c r="B2042" s="252" t="s">
        <v>2898</v>
      </c>
      <c r="C2042" t="s">
        <v>1943</v>
      </c>
      <c r="D2042" t="s">
        <v>3180</v>
      </c>
      <c r="F2042" t="str">
        <f>IFERROR(VLOOKUP(B2042,'Scheme Master'!A:B,2,0),"Discontinued")</f>
        <v>Equity</v>
      </c>
      <c r="G2042" t="str">
        <f>IFERROR(VLOOKUP(B2042,'Scheme Master'!A:G,4,0),"Discontinued")</f>
        <v>LT</v>
      </c>
    </row>
    <row r="2043" spans="1:7">
      <c r="A2043" s="250" t="s">
        <v>506</v>
      </c>
      <c r="B2043" s="252" t="s">
        <v>1940</v>
      </c>
      <c r="C2043" s="219" t="s">
        <v>47</v>
      </c>
      <c r="D2043" t="s">
        <v>3080</v>
      </c>
      <c r="F2043" t="str">
        <f>IFERROR(VLOOKUP(B2043,'Scheme Master'!A:B,2,0),"Discontinued")</f>
        <v>Debt</v>
      </c>
      <c r="G2043" t="str">
        <f>IFERROR(VLOOKUP(B2043,'Scheme Master'!A:G,4,0),"Discontinued")</f>
        <v>HSBC</v>
      </c>
    </row>
    <row r="2044" spans="1:7">
      <c r="A2044" s="250" t="s">
        <v>506</v>
      </c>
      <c r="B2044" s="252" t="s">
        <v>1940</v>
      </c>
      <c r="C2044" s="219" t="s">
        <v>47</v>
      </c>
      <c r="D2044" t="s">
        <v>3080</v>
      </c>
      <c r="F2044" t="str">
        <f>IFERROR(VLOOKUP(B2044,'Scheme Master'!A:B,2,0),"Discontinued")</f>
        <v>Debt</v>
      </c>
      <c r="G2044" t="str">
        <f>IFERROR(VLOOKUP(B2044,'Scheme Master'!A:G,4,0),"Discontinued")</f>
        <v>HSBC</v>
      </c>
    </row>
    <row r="2045" spans="1:7">
      <c r="A2045" s="250" t="s">
        <v>1173</v>
      </c>
      <c r="B2045" s="252" t="s">
        <v>1953</v>
      </c>
      <c r="C2045" t="s">
        <v>1946</v>
      </c>
      <c r="D2045" t="s">
        <v>3065</v>
      </c>
      <c r="F2045" t="str">
        <f>IFERROR(VLOOKUP(B2045,'Scheme Master'!A:B,2,0),"Discontinued")</f>
        <v>Debt</v>
      </c>
      <c r="G2045" t="str">
        <f>IFERROR(VLOOKUP(B2045,'Scheme Master'!A:G,4,0),"Discontinued")</f>
        <v>HSBC</v>
      </c>
    </row>
    <row r="2046" spans="1:7">
      <c r="A2046" s="250" t="s">
        <v>3492</v>
      </c>
      <c r="B2046" s="252" t="s">
        <v>2898</v>
      </c>
      <c r="C2046" t="s">
        <v>1943</v>
      </c>
      <c r="D2046" t="s">
        <v>3180</v>
      </c>
      <c r="F2046" t="str">
        <f>IFERROR(VLOOKUP(B2046,'Scheme Master'!A:B,2,0),"Discontinued")</f>
        <v>Equity</v>
      </c>
      <c r="G2046" t="str">
        <f>IFERROR(VLOOKUP(B2046,'Scheme Master'!A:G,4,0),"Discontinued")</f>
        <v>LT</v>
      </c>
    </row>
    <row r="2047" spans="1:7">
      <c r="A2047" s="250" t="s">
        <v>506</v>
      </c>
      <c r="B2047" s="252" t="s">
        <v>1940</v>
      </c>
      <c r="C2047" s="219" t="s">
        <v>47</v>
      </c>
      <c r="D2047" t="s">
        <v>3080</v>
      </c>
      <c r="F2047" t="str">
        <f>IFERROR(VLOOKUP(B2047,'Scheme Master'!A:B,2,0),"Discontinued")</f>
        <v>Debt</v>
      </c>
      <c r="G2047" t="str">
        <f>IFERROR(VLOOKUP(B2047,'Scheme Master'!A:G,4,0),"Discontinued")</f>
        <v>HSBC</v>
      </c>
    </row>
    <row r="2048" spans="1:7">
      <c r="A2048" s="250" t="s">
        <v>508</v>
      </c>
      <c r="B2048" s="252" t="s">
        <v>1940</v>
      </c>
      <c r="C2048" t="s">
        <v>1946</v>
      </c>
      <c r="D2048" t="s">
        <v>3073</v>
      </c>
      <c r="F2048" t="str">
        <f>IFERROR(VLOOKUP(B2048,'Scheme Master'!A:B,2,0),"Discontinued")</f>
        <v>Debt</v>
      </c>
      <c r="G2048" t="str">
        <f>IFERROR(VLOOKUP(B2048,'Scheme Master'!A:G,4,0),"Discontinued")</f>
        <v>HSBC</v>
      </c>
    </row>
    <row r="2049" spans="1:7">
      <c r="A2049" s="250" t="s">
        <v>3491</v>
      </c>
      <c r="B2049" s="252" t="s">
        <v>2891</v>
      </c>
      <c r="C2049" s="219" t="s">
        <v>59</v>
      </c>
      <c r="D2049" t="s">
        <v>3152</v>
      </c>
      <c r="F2049" t="str">
        <f>IFERROR(VLOOKUP(B2049,'Scheme Master'!A:B,2,0),"Discontinued")</f>
        <v>Debt</v>
      </c>
      <c r="G2049" t="str">
        <f>IFERROR(VLOOKUP(B2049,'Scheme Master'!A:G,4,0),"Discontinued")</f>
        <v>LT</v>
      </c>
    </row>
    <row r="2050" spans="1:7">
      <c r="A2050" s="250" t="s">
        <v>3486</v>
      </c>
      <c r="B2050" s="252" t="s">
        <v>2891</v>
      </c>
      <c r="C2050" t="s">
        <v>1946</v>
      </c>
      <c r="D2050" t="s">
        <v>3148</v>
      </c>
      <c r="F2050" t="str">
        <f>IFERROR(VLOOKUP(B2050,'Scheme Master'!A:B,2,0),"Discontinued")</f>
        <v>Debt</v>
      </c>
      <c r="G2050" t="str">
        <f>IFERROR(VLOOKUP(B2050,'Scheme Master'!A:G,4,0),"Discontinued")</f>
        <v>LT</v>
      </c>
    </row>
    <row r="2051" spans="1:7">
      <c r="A2051" s="53">
        <v>126</v>
      </c>
      <c r="B2051" s="252" t="s">
        <v>2899</v>
      </c>
      <c r="C2051" t="s">
        <v>59</v>
      </c>
      <c r="D2051" t="s">
        <v>3103</v>
      </c>
      <c r="F2051" t="str">
        <f>IFERROR(VLOOKUP(B2051,'Scheme Master'!A:B,2,0),"Discontinued")</f>
        <v>Debt</v>
      </c>
      <c r="G2051" t="str">
        <f>IFERROR(VLOOKUP(B2051,'Scheme Master'!A:G,4,0),"Discontinued")</f>
        <v>LT</v>
      </c>
    </row>
    <row r="2052" spans="1:7">
      <c r="A2052" s="250" t="s">
        <v>491</v>
      </c>
      <c r="B2052" s="252" t="s">
        <v>1940</v>
      </c>
      <c r="C2052" t="s">
        <v>58</v>
      </c>
      <c r="D2052" t="s">
        <v>3075</v>
      </c>
      <c r="F2052" t="str">
        <f>IFERROR(VLOOKUP(B2052,'Scheme Master'!A:B,2,0),"Discontinued")</f>
        <v>Debt</v>
      </c>
      <c r="G2052" t="str">
        <f>IFERROR(VLOOKUP(B2052,'Scheme Master'!A:G,4,0),"Discontinued")</f>
        <v>HSBC</v>
      </c>
    </row>
    <row r="2053" spans="1:7">
      <c r="A2053" s="53">
        <v>126</v>
      </c>
      <c r="B2053" s="252" t="s">
        <v>2899</v>
      </c>
      <c r="C2053" t="s">
        <v>59</v>
      </c>
      <c r="D2053" t="s">
        <v>3103</v>
      </c>
      <c r="F2053" t="str">
        <f>IFERROR(VLOOKUP(B2053,'Scheme Master'!A:B,2,0),"Discontinued")</f>
        <v>Debt</v>
      </c>
      <c r="G2053" t="str">
        <f>IFERROR(VLOOKUP(B2053,'Scheme Master'!A:G,4,0),"Discontinued")</f>
        <v>LT</v>
      </c>
    </row>
    <row r="2054" spans="1:7">
      <c r="A2054" s="53">
        <v>241</v>
      </c>
      <c r="B2054" s="252" t="s">
        <v>2898</v>
      </c>
      <c r="C2054" s="219" t="s">
        <v>61</v>
      </c>
      <c r="D2054" t="s">
        <v>3183</v>
      </c>
      <c r="F2054" t="str">
        <f>IFERROR(VLOOKUP(B2054,'Scheme Master'!A:B,2,0),"Discontinued")</f>
        <v>Equity</v>
      </c>
      <c r="G2054" t="str">
        <f>IFERROR(VLOOKUP(B2054,'Scheme Master'!A:G,4,0),"Discontinued")</f>
        <v>LT</v>
      </c>
    </row>
    <row r="2055" spans="1:7">
      <c r="A2055" s="250" t="s">
        <v>491</v>
      </c>
      <c r="B2055" s="252" t="s">
        <v>1940</v>
      </c>
      <c r="C2055" t="s">
        <v>58</v>
      </c>
      <c r="D2055" t="s">
        <v>3075</v>
      </c>
      <c r="F2055" t="str">
        <f>IFERROR(VLOOKUP(B2055,'Scheme Master'!A:B,2,0),"Discontinued")</f>
        <v>Debt</v>
      </c>
      <c r="G2055" t="str">
        <f>IFERROR(VLOOKUP(B2055,'Scheme Master'!A:G,4,0),"Discontinued")</f>
        <v>HSBC</v>
      </c>
    </row>
    <row r="2056" spans="1:7">
      <c r="A2056" s="250" t="s">
        <v>356</v>
      </c>
      <c r="B2056" s="252" t="s">
        <v>1947</v>
      </c>
      <c r="C2056" t="s">
        <v>59</v>
      </c>
      <c r="D2056" t="s">
        <v>3543</v>
      </c>
      <c r="F2056" t="str">
        <f>IFERROR(VLOOKUP(B2056,'Scheme Master'!A:B,2,0),"Discontinued")</f>
        <v>Discontinued</v>
      </c>
      <c r="G2056" t="str">
        <f>IFERROR(VLOOKUP(B2056,'Scheme Master'!A:G,4,0),"Discontinued")</f>
        <v>Discontinued</v>
      </c>
    </row>
    <row r="2057" spans="1:7">
      <c r="A2057" s="250" t="s">
        <v>3491</v>
      </c>
      <c r="B2057" s="252" t="s">
        <v>2891</v>
      </c>
      <c r="C2057" s="219" t="s">
        <v>59</v>
      </c>
      <c r="D2057" t="s">
        <v>3152</v>
      </c>
      <c r="F2057" t="str">
        <f>IFERROR(VLOOKUP(B2057,'Scheme Master'!A:B,2,0),"Discontinued")</f>
        <v>Debt</v>
      </c>
      <c r="G2057" t="str">
        <f>IFERROR(VLOOKUP(B2057,'Scheme Master'!A:G,4,0),"Discontinued")</f>
        <v>LT</v>
      </c>
    </row>
    <row r="2058" spans="1:7">
      <c r="A2058" s="250" t="s">
        <v>3491</v>
      </c>
      <c r="B2058" s="252" t="s">
        <v>2891</v>
      </c>
      <c r="C2058" s="219" t="s">
        <v>59</v>
      </c>
      <c r="D2058" t="s">
        <v>3152</v>
      </c>
      <c r="F2058" t="str">
        <f>IFERROR(VLOOKUP(B2058,'Scheme Master'!A:B,2,0),"Discontinued")</f>
        <v>Debt</v>
      </c>
      <c r="G2058" t="str">
        <f>IFERROR(VLOOKUP(B2058,'Scheme Master'!A:G,4,0),"Discontinued")</f>
        <v>LT</v>
      </c>
    </row>
    <row r="2059" spans="1:7">
      <c r="A2059" s="53">
        <v>131</v>
      </c>
      <c r="B2059" s="252" t="s">
        <v>2901</v>
      </c>
      <c r="C2059" s="219" t="s">
        <v>61</v>
      </c>
      <c r="D2059" t="s">
        <v>3490</v>
      </c>
      <c r="F2059" t="str">
        <f>IFERROR(VLOOKUP(B2059,'Scheme Master'!A:B,2,0),"Discontinued")</f>
        <v>Debt</v>
      </c>
      <c r="G2059" t="str">
        <f>IFERROR(VLOOKUP(B2059,'Scheme Master'!A:G,4,0),"Discontinued")</f>
        <v>LT</v>
      </c>
    </row>
    <row r="2060" spans="1:7">
      <c r="A2060" s="250" t="s">
        <v>3489</v>
      </c>
      <c r="B2060" s="252" t="s">
        <v>2890</v>
      </c>
      <c r="C2060" t="s">
        <v>1943</v>
      </c>
      <c r="D2060" t="s">
        <v>3125</v>
      </c>
      <c r="F2060" t="str">
        <f>IFERROR(VLOOKUP(B2060,'Scheme Master'!A:B,2,0),"Discontinued")</f>
        <v>Debt</v>
      </c>
      <c r="G2060" t="str">
        <f>IFERROR(VLOOKUP(B2060,'Scheme Master'!A:G,4,0),"Discontinued")</f>
        <v>LT</v>
      </c>
    </row>
    <row r="2061" spans="1:7">
      <c r="A2061" s="250" t="s">
        <v>3513</v>
      </c>
      <c r="B2061" s="252" t="s">
        <v>2890</v>
      </c>
      <c r="C2061" s="55" t="s">
        <v>61</v>
      </c>
      <c r="D2061" t="s">
        <v>3128</v>
      </c>
      <c r="F2061" t="str">
        <f>IFERROR(VLOOKUP(B2061,'Scheme Master'!A:B,2,0),"Discontinued")</f>
        <v>Debt</v>
      </c>
      <c r="G2061" t="str">
        <f>IFERROR(VLOOKUP(B2061,'Scheme Master'!A:G,4,0),"Discontinued")</f>
        <v>LT</v>
      </c>
    </row>
    <row r="2062" spans="1:7">
      <c r="A2062" s="250" t="s">
        <v>3485</v>
      </c>
      <c r="B2062" s="252" t="s">
        <v>2894</v>
      </c>
      <c r="C2062" t="s">
        <v>1942</v>
      </c>
      <c r="D2062" t="s">
        <v>3170</v>
      </c>
      <c r="F2062" t="str">
        <f>IFERROR(VLOOKUP(B2062,'Scheme Master'!A:B,2,0),"Discontinued")</f>
        <v>Equity</v>
      </c>
      <c r="G2062" t="str">
        <f>IFERROR(VLOOKUP(B2062,'Scheme Master'!A:G,4,0),"Discontinued")</f>
        <v>LT</v>
      </c>
    </row>
    <row r="2063" spans="1:7">
      <c r="A2063" s="250" t="s">
        <v>495</v>
      </c>
      <c r="B2063" s="252" t="s">
        <v>1940</v>
      </c>
      <c r="C2063" t="s">
        <v>59</v>
      </c>
      <c r="D2063" t="s">
        <v>3081</v>
      </c>
      <c r="F2063" t="str">
        <f>IFERROR(VLOOKUP(B2063,'Scheme Master'!A:B,2,0),"Discontinued")</f>
        <v>Debt</v>
      </c>
      <c r="G2063" t="str">
        <f>IFERROR(VLOOKUP(B2063,'Scheme Master'!A:G,4,0),"Discontinued")</f>
        <v>HSBC</v>
      </c>
    </row>
    <row r="2064" spans="1:7">
      <c r="A2064" s="250" t="s">
        <v>508</v>
      </c>
      <c r="B2064" s="252" t="s">
        <v>1940</v>
      </c>
      <c r="C2064" t="s">
        <v>1946</v>
      </c>
      <c r="D2064" t="s">
        <v>3073</v>
      </c>
      <c r="F2064" t="str">
        <f>IFERROR(VLOOKUP(B2064,'Scheme Master'!A:B,2,0),"Discontinued")</f>
        <v>Debt</v>
      </c>
      <c r="G2064" t="str">
        <f>IFERROR(VLOOKUP(B2064,'Scheme Master'!A:G,4,0),"Discontinued")</f>
        <v>HSBC</v>
      </c>
    </row>
    <row r="2065" spans="1:7">
      <c r="A2065" s="250" t="s">
        <v>3476</v>
      </c>
      <c r="B2065" s="252" t="s">
        <v>2892</v>
      </c>
      <c r="C2065" t="s">
        <v>3536</v>
      </c>
      <c r="D2065" t="s">
        <v>3095</v>
      </c>
      <c r="F2065" t="str">
        <f>IFERROR(VLOOKUP(B2065,'Scheme Master'!A:B,2,0),"Discontinued")</f>
        <v>Debt</v>
      </c>
      <c r="G2065" t="str">
        <f>IFERROR(VLOOKUP(B2065,'Scheme Master'!A:G,4,0),"Discontinued")</f>
        <v>LT</v>
      </c>
    </row>
    <row r="2066" spans="1:7">
      <c r="A2066" s="250" t="s">
        <v>489</v>
      </c>
      <c r="B2066" s="252" t="s">
        <v>1940</v>
      </c>
      <c r="C2066" t="s">
        <v>1943</v>
      </c>
      <c r="D2066" t="s">
        <v>3072</v>
      </c>
      <c r="F2066" t="str">
        <f>IFERROR(VLOOKUP(B2066,'Scheme Master'!A:B,2,0),"Discontinued")</f>
        <v>Debt</v>
      </c>
      <c r="G2066" t="str">
        <f>IFERROR(VLOOKUP(B2066,'Scheme Master'!A:G,4,0),"Discontinued")</f>
        <v>HSBC</v>
      </c>
    </row>
    <row r="2067" spans="1:7">
      <c r="A2067" s="250" t="s">
        <v>491</v>
      </c>
      <c r="B2067" s="252" t="s">
        <v>1940</v>
      </c>
      <c r="C2067" t="s">
        <v>58</v>
      </c>
      <c r="D2067" t="s">
        <v>3075</v>
      </c>
      <c r="F2067" t="str">
        <f>IFERROR(VLOOKUP(B2067,'Scheme Master'!A:B,2,0),"Discontinued")</f>
        <v>Debt</v>
      </c>
      <c r="G2067" t="str">
        <f>IFERROR(VLOOKUP(B2067,'Scheme Master'!A:G,4,0),"Discontinued")</f>
        <v>HSBC</v>
      </c>
    </row>
    <row r="2068" spans="1:7">
      <c r="A2068" s="250" t="s">
        <v>1354</v>
      </c>
      <c r="B2068" s="252" t="s">
        <v>1945</v>
      </c>
      <c r="C2068" t="s">
        <v>61</v>
      </c>
      <c r="D2068" t="s">
        <v>3088</v>
      </c>
      <c r="F2068" t="str">
        <f>IFERROR(VLOOKUP(B2068,'Scheme Master'!A:B,2,0),"Discontinued")</f>
        <v>Debt</v>
      </c>
      <c r="G2068" t="str">
        <f>IFERROR(VLOOKUP(B2068,'Scheme Master'!A:G,4,0),"Discontinued")</f>
        <v>HSBC</v>
      </c>
    </row>
    <row r="2069" spans="1:7">
      <c r="A2069" s="250" t="s">
        <v>1360</v>
      </c>
      <c r="B2069" s="252" t="s">
        <v>1945</v>
      </c>
      <c r="C2069" t="s">
        <v>1946</v>
      </c>
      <c r="D2069" t="s">
        <v>3085</v>
      </c>
      <c r="F2069" t="str">
        <f>IFERROR(VLOOKUP(B2069,'Scheme Master'!A:B,2,0),"Discontinued")</f>
        <v>Debt</v>
      </c>
      <c r="G2069" t="str">
        <f>IFERROR(VLOOKUP(B2069,'Scheme Master'!A:G,4,0),"Discontinued")</f>
        <v>HSBC</v>
      </c>
    </row>
    <row r="2070" spans="1:7">
      <c r="A2070" s="250" t="s">
        <v>1171</v>
      </c>
      <c r="B2070" s="252" t="s">
        <v>1953</v>
      </c>
      <c r="C2070" t="s">
        <v>59</v>
      </c>
      <c r="D2070" t="s">
        <v>3069</v>
      </c>
      <c r="F2070" t="str">
        <f>IFERROR(VLOOKUP(B2070,'Scheme Master'!A:B,2,0),"Discontinued")</f>
        <v>Debt</v>
      </c>
      <c r="G2070" t="str">
        <f>IFERROR(VLOOKUP(B2070,'Scheme Master'!A:G,4,0),"Discontinued")</f>
        <v>HSBC</v>
      </c>
    </row>
    <row r="2071" spans="1:7">
      <c r="A2071" s="250" t="s">
        <v>487</v>
      </c>
      <c r="B2071" s="252" t="s">
        <v>1940</v>
      </c>
      <c r="C2071" t="s">
        <v>61</v>
      </c>
      <c r="D2071" t="s">
        <v>3079</v>
      </c>
      <c r="F2071" t="str">
        <f>IFERROR(VLOOKUP(B2071,'Scheme Master'!A:B,2,0),"Discontinued")</f>
        <v>Debt</v>
      </c>
      <c r="G2071" t="str">
        <f>IFERROR(VLOOKUP(B2071,'Scheme Master'!A:G,4,0),"Discontinued")</f>
        <v>HSBC</v>
      </c>
    </row>
    <row r="2072" spans="1:7">
      <c r="A2072" s="53">
        <v>127</v>
      </c>
      <c r="B2072" s="252" t="s">
        <v>2899</v>
      </c>
      <c r="C2072" s="219" t="s">
        <v>61</v>
      </c>
      <c r="D2072" t="s">
        <v>3102</v>
      </c>
      <c r="F2072" t="str">
        <f>IFERROR(VLOOKUP(B2072,'Scheme Master'!A:B,2,0),"Discontinued")</f>
        <v>Debt</v>
      </c>
      <c r="G2072" t="str">
        <f>IFERROR(VLOOKUP(B2072,'Scheme Master'!A:G,4,0),"Discontinued")</f>
        <v>LT</v>
      </c>
    </row>
    <row r="2073" spans="1:7">
      <c r="A2073" s="250" t="s">
        <v>491</v>
      </c>
      <c r="B2073" s="252" t="s">
        <v>1940</v>
      </c>
      <c r="C2073" t="s">
        <v>58</v>
      </c>
      <c r="D2073" t="s">
        <v>3075</v>
      </c>
      <c r="F2073" t="str">
        <f>IFERROR(VLOOKUP(B2073,'Scheme Master'!A:B,2,0),"Discontinued")</f>
        <v>Debt</v>
      </c>
      <c r="G2073" t="str">
        <f>IFERROR(VLOOKUP(B2073,'Scheme Master'!A:G,4,0),"Discontinued")</f>
        <v>HSBC</v>
      </c>
    </row>
    <row r="2074" spans="1:7">
      <c r="A2074" s="250" t="s">
        <v>508</v>
      </c>
      <c r="B2074" s="252" t="s">
        <v>1940</v>
      </c>
      <c r="C2074" t="s">
        <v>1946</v>
      </c>
      <c r="D2074" t="s">
        <v>3073</v>
      </c>
      <c r="F2074" t="str">
        <f>IFERROR(VLOOKUP(B2074,'Scheme Master'!A:B,2,0),"Discontinued")</f>
        <v>Debt</v>
      </c>
      <c r="G2074" t="str">
        <f>IFERROR(VLOOKUP(B2074,'Scheme Master'!A:G,4,0),"Discontinued")</f>
        <v>HSBC</v>
      </c>
    </row>
    <row r="2075" spans="1:7">
      <c r="A2075" s="250" t="s">
        <v>491</v>
      </c>
      <c r="B2075" s="252" t="s">
        <v>1940</v>
      </c>
      <c r="C2075" t="s">
        <v>58</v>
      </c>
      <c r="D2075" t="s">
        <v>3075</v>
      </c>
      <c r="F2075" t="str">
        <f>IFERROR(VLOOKUP(B2075,'Scheme Master'!A:B,2,0),"Discontinued")</f>
        <v>Debt</v>
      </c>
      <c r="G2075" t="str">
        <f>IFERROR(VLOOKUP(B2075,'Scheme Master'!A:G,4,0),"Discontinued")</f>
        <v>HSBC</v>
      </c>
    </row>
    <row r="2076" spans="1:7">
      <c r="A2076" s="250" t="s">
        <v>508</v>
      </c>
      <c r="B2076" s="252" t="s">
        <v>1940</v>
      </c>
      <c r="C2076" t="s">
        <v>1946</v>
      </c>
      <c r="D2076" t="s">
        <v>3073</v>
      </c>
      <c r="F2076" t="str">
        <f>IFERROR(VLOOKUP(B2076,'Scheme Master'!A:B,2,0),"Discontinued")</f>
        <v>Debt</v>
      </c>
      <c r="G2076" t="str">
        <f>IFERROR(VLOOKUP(B2076,'Scheme Master'!A:G,4,0),"Discontinued")</f>
        <v>HSBC</v>
      </c>
    </row>
    <row r="2077" spans="1:7">
      <c r="A2077" s="250" t="s">
        <v>3471</v>
      </c>
      <c r="B2077" s="252" t="s">
        <v>2964</v>
      </c>
      <c r="C2077" t="s">
        <v>1975</v>
      </c>
      <c r="D2077" t="s">
        <v>3543</v>
      </c>
      <c r="F2077" t="str">
        <f>IFERROR(VLOOKUP(B2077,'Scheme Master'!A:B,2,0),"Discontinued")</f>
        <v>Discontinued</v>
      </c>
      <c r="G2077" t="str">
        <f>IFERROR(VLOOKUP(B2077,'Scheme Master'!A:G,4,0),"Discontinued")</f>
        <v>Discontinued</v>
      </c>
    </row>
    <row r="2078" spans="1:7">
      <c r="A2078" s="250" t="s">
        <v>491</v>
      </c>
      <c r="B2078" s="252" t="s">
        <v>1940</v>
      </c>
      <c r="C2078" t="s">
        <v>58</v>
      </c>
      <c r="D2078" t="s">
        <v>3075</v>
      </c>
      <c r="F2078" t="str">
        <f>IFERROR(VLOOKUP(B2078,'Scheme Master'!A:B,2,0),"Discontinued")</f>
        <v>Debt</v>
      </c>
      <c r="G2078" t="str">
        <f>IFERROR(VLOOKUP(B2078,'Scheme Master'!A:G,4,0),"Discontinued")</f>
        <v>HSBC</v>
      </c>
    </row>
    <row r="2079" spans="1:7">
      <c r="A2079" s="250" t="s">
        <v>3502</v>
      </c>
      <c r="B2079" s="252" t="s">
        <v>2963</v>
      </c>
      <c r="C2079" t="s">
        <v>3536</v>
      </c>
      <c r="D2079" t="s">
        <v>3543</v>
      </c>
      <c r="F2079" t="str">
        <f>IFERROR(VLOOKUP(B2079,'Scheme Master'!A:B,2,0),"Discontinued")</f>
        <v>Discontinued</v>
      </c>
      <c r="G2079" t="str">
        <f>IFERROR(VLOOKUP(B2079,'Scheme Master'!A:G,4,0),"Discontinued")</f>
        <v>Discontinued</v>
      </c>
    </row>
    <row r="2080" spans="1:7">
      <c r="A2080" s="250" t="s">
        <v>1356</v>
      </c>
      <c r="B2080" s="252" t="s">
        <v>1945</v>
      </c>
      <c r="C2080" t="s">
        <v>1943</v>
      </c>
      <c r="D2080" t="s">
        <v>3084</v>
      </c>
      <c r="F2080" t="str">
        <f>IFERROR(VLOOKUP(B2080,'Scheme Master'!A:B,2,0),"Discontinued")</f>
        <v>Debt</v>
      </c>
      <c r="G2080" t="str">
        <f>IFERROR(VLOOKUP(B2080,'Scheme Master'!A:G,4,0),"Discontinued")</f>
        <v>HSBC</v>
      </c>
    </row>
    <row r="2081" spans="1:7">
      <c r="A2081" s="250" t="s">
        <v>1171</v>
      </c>
      <c r="B2081" s="252" t="s">
        <v>1953</v>
      </c>
      <c r="C2081" t="s">
        <v>59</v>
      </c>
      <c r="D2081" t="s">
        <v>3069</v>
      </c>
      <c r="F2081" t="str">
        <f>IFERROR(VLOOKUP(B2081,'Scheme Master'!A:B,2,0),"Discontinued")</f>
        <v>Debt</v>
      </c>
      <c r="G2081" t="str">
        <f>IFERROR(VLOOKUP(B2081,'Scheme Master'!A:G,4,0),"Discontinued")</f>
        <v>HSBC</v>
      </c>
    </row>
    <row r="2082" spans="1:7">
      <c r="A2082" s="250" t="s">
        <v>1173</v>
      </c>
      <c r="B2082" s="252" t="s">
        <v>1953</v>
      </c>
      <c r="C2082" t="s">
        <v>1946</v>
      </c>
      <c r="D2082" t="s">
        <v>3065</v>
      </c>
      <c r="F2082" t="str">
        <f>IFERROR(VLOOKUP(B2082,'Scheme Master'!A:B,2,0),"Discontinued")</f>
        <v>Debt</v>
      </c>
      <c r="G2082" t="str">
        <f>IFERROR(VLOOKUP(B2082,'Scheme Master'!A:G,4,0),"Discontinued")</f>
        <v>HSBC</v>
      </c>
    </row>
    <row r="2083" spans="1:7">
      <c r="A2083" s="250" t="s">
        <v>3515</v>
      </c>
      <c r="B2083" s="252" t="s">
        <v>2892</v>
      </c>
      <c r="C2083" t="s">
        <v>3538</v>
      </c>
      <c r="D2083" t="s">
        <v>3090</v>
      </c>
      <c r="F2083" t="str">
        <f>IFERROR(VLOOKUP(B2083,'Scheme Master'!A:B,2,0),"Discontinued")</f>
        <v>Debt</v>
      </c>
      <c r="G2083" t="str">
        <f>IFERROR(VLOOKUP(B2083,'Scheme Master'!A:G,4,0),"Discontinued")</f>
        <v>LT</v>
      </c>
    </row>
    <row r="2084" spans="1:7">
      <c r="A2084" s="250" t="s">
        <v>376</v>
      </c>
      <c r="B2084" s="252" t="s">
        <v>1956</v>
      </c>
      <c r="C2084" t="s">
        <v>1943</v>
      </c>
      <c r="D2084" t="s">
        <v>3543</v>
      </c>
      <c r="F2084" t="str">
        <f>IFERROR(VLOOKUP(B2084,'Scheme Master'!A:B,2,0),"Discontinued")</f>
        <v>Discontinued</v>
      </c>
      <c r="G2084" t="str">
        <f>IFERROR(VLOOKUP(B2084,'Scheme Master'!A:G,4,0),"Discontinued")</f>
        <v>Discontinued</v>
      </c>
    </row>
    <row r="2085" spans="1:7">
      <c r="A2085" s="250" t="s">
        <v>1173</v>
      </c>
      <c r="B2085" s="252" t="s">
        <v>1953</v>
      </c>
      <c r="C2085" t="s">
        <v>1946</v>
      </c>
      <c r="D2085" t="s">
        <v>3065</v>
      </c>
      <c r="F2085" t="str">
        <f>IFERROR(VLOOKUP(B2085,'Scheme Master'!A:B,2,0),"Discontinued")</f>
        <v>Debt</v>
      </c>
      <c r="G2085" t="str">
        <f>IFERROR(VLOOKUP(B2085,'Scheme Master'!A:G,4,0),"Discontinued")</f>
        <v>HSBC</v>
      </c>
    </row>
    <row r="2086" spans="1:7">
      <c r="A2086" s="250" t="s">
        <v>3496</v>
      </c>
      <c r="B2086" s="252" t="s">
        <v>2891</v>
      </c>
      <c r="C2086" s="219" t="s">
        <v>61</v>
      </c>
      <c r="D2086" t="s">
        <v>3151</v>
      </c>
      <c r="F2086" t="str">
        <f>IFERROR(VLOOKUP(B2086,'Scheme Master'!A:B,2,0),"Discontinued")</f>
        <v>Debt</v>
      </c>
      <c r="G2086" t="str">
        <f>IFERROR(VLOOKUP(B2086,'Scheme Master'!A:G,4,0),"Discontinued")</f>
        <v>LT</v>
      </c>
    </row>
    <row r="2087" spans="1:7">
      <c r="A2087" s="250" t="s">
        <v>491</v>
      </c>
      <c r="B2087" s="252" t="s">
        <v>1940</v>
      </c>
      <c r="C2087" t="s">
        <v>58</v>
      </c>
      <c r="D2087" t="s">
        <v>3075</v>
      </c>
      <c r="F2087" t="str">
        <f>IFERROR(VLOOKUP(B2087,'Scheme Master'!A:B,2,0),"Discontinued")</f>
        <v>Debt</v>
      </c>
      <c r="G2087" t="str">
        <f>IFERROR(VLOOKUP(B2087,'Scheme Master'!A:G,4,0),"Discontinued")</f>
        <v>HSBC</v>
      </c>
    </row>
    <row r="2088" spans="1:7">
      <c r="A2088" s="250" t="s">
        <v>491</v>
      </c>
      <c r="B2088" s="252" t="s">
        <v>1940</v>
      </c>
      <c r="C2088" t="s">
        <v>58</v>
      </c>
      <c r="D2088" t="s">
        <v>3075</v>
      </c>
      <c r="F2088" t="str">
        <f>IFERROR(VLOOKUP(B2088,'Scheme Master'!A:B,2,0),"Discontinued")</f>
        <v>Debt</v>
      </c>
      <c r="G2088" t="str">
        <f>IFERROR(VLOOKUP(B2088,'Scheme Master'!A:G,4,0),"Discontinued")</f>
        <v>HSBC</v>
      </c>
    </row>
    <row r="2089" spans="1:7">
      <c r="A2089" s="250" t="s">
        <v>491</v>
      </c>
      <c r="B2089" s="252" t="s">
        <v>1940</v>
      </c>
      <c r="C2089" t="s">
        <v>58</v>
      </c>
      <c r="D2089" t="s">
        <v>3075</v>
      </c>
      <c r="F2089" t="str">
        <f>IFERROR(VLOOKUP(B2089,'Scheme Master'!A:B,2,0),"Discontinued")</f>
        <v>Debt</v>
      </c>
      <c r="G2089" t="str">
        <f>IFERROR(VLOOKUP(B2089,'Scheme Master'!A:G,4,0),"Discontinued")</f>
        <v>HSBC</v>
      </c>
    </row>
    <row r="2090" spans="1:7">
      <c r="A2090" s="250" t="s">
        <v>491</v>
      </c>
      <c r="B2090" s="252" t="s">
        <v>1940</v>
      </c>
      <c r="C2090" t="s">
        <v>58</v>
      </c>
      <c r="D2090" t="s">
        <v>3075</v>
      </c>
      <c r="F2090" t="str">
        <f>IFERROR(VLOOKUP(B2090,'Scheme Master'!A:B,2,0),"Discontinued")</f>
        <v>Debt</v>
      </c>
      <c r="G2090" t="str">
        <f>IFERROR(VLOOKUP(B2090,'Scheme Master'!A:G,4,0),"Discontinued")</f>
        <v>HSBC</v>
      </c>
    </row>
    <row r="2091" spans="1:7">
      <c r="A2091" s="250" t="s">
        <v>491</v>
      </c>
      <c r="B2091" s="252" t="s">
        <v>1940</v>
      </c>
      <c r="C2091" t="s">
        <v>58</v>
      </c>
      <c r="D2091" t="s">
        <v>3075</v>
      </c>
      <c r="F2091" t="str">
        <f>IFERROR(VLOOKUP(B2091,'Scheme Master'!A:B,2,0),"Discontinued")</f>
        <v>Debt</v>
      </c>
      <c r="G2091" t="str">
        <f>IFERROR(VLOOKUP(B2091,'Scheme Master'!A:G,4,0),"Discontinued")</f>
        <v>HSBC</v>
      </c>
    </row>
    <row r="2092" spans="1:7">
      <c r="A2092" s="250" t="s">
        <v>495</v>
      </c>
      <c r="B2092" s="252" t="s">
        <v>1940</v>
      </c>
      <c r="C2092" t="s">
        <v>59</v>
      </c>
      <c r="D2092" t="s">
        <v>3081</v>
      </c>
      <c r="F2092" t="str">
        <f>IFERROR(VLOOKUP(B2092,'Scheme Master'!A:B,2,0),"Discontinued")</f>
        <v>Debt</v>
      </c>
      <c r="G2092" t="str">
        <f>IFERROR(VLOOKUP(B2092,'Scheme Master'!A:G,4,0),"Discontinued")</f>
        <v>HSBC</v>
      </c>
    </row>
    <row r="2093" spans="1:7">
      <c r="A2093" s="250" t="s">
        <v>1360</v>
      </c>
      <c r="B2093" s="252" t="s">
        <v>1945</v>
      </c>
      <c r="C2093" t="s">
        <v>1946</v>
      </c>
      <c r="D2093" t="s">
        <v>3085</v>
      </c>
      <c r="F2093" t="str">
        <f>IFERROR(VLOOKUP(B2093,'Scheme Master'!A:B,2,0),"Discontinued")</f>
        <v>Debt</v>
      </c>
      <c r="G2093" t="str">
        <f>IFERROR(VLOOKUP(B2093,'Scheme Master'!A:G,4,0),"Discontinued")</f>
        <v>HSBC</v>
      </c>
    </row>
    <row r="2094" spans="1:7">
      <c r="A2094" s="250" t="s">
        <v>3500</v>
      </c>
      <c r="B2094" s="252" t="s">
        <v>2967</v>
      </c>
      <c r="C2094" t="s">
        <v>1975</v>
      </c>
      <c r="D2094" t="s">
        <v>3543</v>
      </c>
      <c r="F2094" t="str">
        <f>IFERROR(VLOOKUP(B2094,'Scheme Master'!A:B,2,0),"Discontinued")</f>
        <v>Discontinued</v>
      </c>
      <c r="G2094" t="str">
        <f>IFERROR(VLOOKUP(B2094,'Scheme Master'!A:G,4,0),"Discontinued")</f>
        <v>Discontinued</v>
      </c>
    </row>
    <row r="2095" spans="1:7">
      <c r="A2095" s="250" t="s">
        <v>491</v>
      </c>
      <c r="B2095" s="252" t="s">
        <v>1940</v>
      </c>
      <c r="C2095" t="s">
        <v>58</v>
      </c>
      <c r="D2095" t="s">
        <v>3075</v>
      </c>
      <c r="F2095" t="str">
        <f>IFERROR(VLOOKUP(B2095,'Scheme Master'!A:B,2,0),"Discontinued")</f>
        <v>Debt</v>
      </c>
      <c r="G2095" t="str">
        <f>IFERROR(VLOOKUP(B2095,'Scheme Master'!A:G,4,0),"Discontinued")</f>
        <v>HSBC</v>
      </c>
    </row>
    <row r="2096" spans="1:7">
      <c r="A2096" s="250" t="s">
        <v>1360</v>
      </c>
      <c r="B2096" s="252" t="s">
        <v>1945</v>
      </c>
      <c r="C2096" t="s">
        <v>1946</v>
      </c>
      <c r="D2096" t="s">
        <v>3085</v>
      </c>
      <c r="F2096" t="str">
        <f>IFERROR(VLOOKUP(B2096,'Scheme Master'!A:B,2,0),"Discontinued")</f>
        <v>Debt</v>
      </c>
      <c r="G2096" t="str">
        <f>IFERROR(VLOOKUP(B2096,'Scheme Master'!A:G,4,0),"Discontinued")</f>
        <v>HSBC</v>
      </c>
    </row>
    <row r="2097" spans="1:7">
      <c r="A2097" s="250" t="s">
        <v>1360</v>
      </c>
      <c r="B2097" s="252" t="s">
        <v>1945</v>
      </c>
      <c r="C2097" t="s">
        <v>1946</v>
      </c>
      <c r="D2097" t="s">
        <v>3085</v>
      </c>
      <c r="F2097" t="str">
        <f>IFERROR(VLOOKUP(B2097,'Scheme Master'!A:B,2,0),"Discontinued")</f>
        <v>Debt</v>
      </c>
      <c r="G2097" t="str">
        <f>IFERROR(VLOOKUP(B2097,'Scheme Master'!A:G,4,0),"Discontinued")</f>
        <v>HSBC</v>
      </c>
    </row>
    <row r="2098" spans="1:7">
      <c r="A2098" s="250" t="s">
        <v>1173</v>
      </c>
      <c r="B2098" s="252" t="s">
        <v>1953</v>
      </c>
      <c r="C2098" t="s">
        <v>1946</v>
      </c>
      <c r="D2098" t="s">
        <v>3065</v>
      </c>
      <c r="F2098" t="str">
        <f>IFERROR(VLOOKUP(B2098,'Scheme Master'!A:B,2,0),"Discontinued")</f>
        <v>Debt</v>
      </c>
      <c r="G2098" t="str">
        <f>IFERROR(VLOOKUP(B2098,'Scheme Master'!A:G,4,0),"Discontinued")</f>
        <v>HSBC</v>
      </c>
    </row>
    <row r="2099" spans="1:7">
      <c r="A2099" s="250" t="s">
        <v>3494</v>
      </c>
      <c r="B2099" s="252" t="s">
        <v>2891</v>
      </c>
      <c r="C2099" t="s">
        <v>1943</v>
      </c>
      <c r="D2099" t="s">
        <v>3147</v>
      </c>
      <c r="F2099" t="str">
        <f>IFERROR(VLOOKUP(B2099,'Scheme Master'!A:B,2,0),"Discontinued")</f>
        <v>Debt</v>
      </c>
      <c r="G2099" t="str">
        <f>IFERROR(VLOOKUP(B2099,'Scheme Master'!A:G,4,0),"Discontinued")</f>
        <v>LT</v>
      </c>
    </row>
    <row r="2100" spans="1:7">
      <c r="A2100" s="250" t="s">
        <v>3486</v>
      </c>
      <c r="B2100" s="252" t="s">
        <v>2891</v>
      </c>
      <c r="C2100" t="s">
        <v>1946</v>
      </c>
      <c r="D2100" t="s">
        <v>3148</v>
      </c>
      <c r="F2100" t="str">
        <f>IFERROR(VLOOKUP(B2100,'Scheme Master'!A:B,2,0),"Discontinued")</f>
        <v>Debt</v>
      </c>
      <c r="G2100" t="str">
        <f>IFERROR(VLOOKUP(B2100,'Scheme Master'!A:G,4,0),"Discontinued")</f>
        <v>LT</v>
      </c>
    </row>
    <row r="2101" spans="1:7">
      <c r="A2101" s="250" t="s">
        <v>3477</v>
      </c>
      <c r="B2101" s="252" t="s">
        <v>2904</v>
      </c>
      <c r="C2101" s="219" t="s">
        <v>61</v>
      </c>
      <c r="D2101" t="s">
        <v>3177</v>
      </c>
      <c r="F2101" t="str">
        <f>IFERROR(VLOOKUP(B2101,'Scheme Master'!A:B,2,0),"Discontinued")</f>
        <v>Equity</v>
      </c>
      <c r="G2101" t="str">
        <f>IFERROR(VLOOKUP(B2101,'Scheme Master'!A:G,4,0),"Discontinued")</f>
        <v>LT</v>
      </c>
    </row>
    <row r="2102" spans="1:7">
      <c r="A2102" s="250" t="s">
        <v>506</v>
      </c>
      <c r="B2102" s="252" t="s">
        <v>1940</v>
      </c>
      <c r="C2102" s="219" t="s">
        <v>47</v>
      </c>
      <c r="D2102" t="s">
        <v>3080</v>
      </c>
      <c r="F2102" t="str">
        <f>IFERROR(VLOOKUP(B2102,'Scheme Master'!A:B,2,0),"Discontinued")</f>
        <v>Debt</v>
      </c>
      <c r="G2102" t="str">
        <f>IFERROR(VLOOKUP(B2102,'Scheme Master'!A:G,4,0),"Discontinued")</f>
        <v>HSBC</v>
      </c>
    </row>
    <row r="2103" spans="1:7">
      <c r="A2103" s="250" t="s">
        <v>491</v>
      </c>
      <c r="B2103" s="252" t="s">
        <v>1940</v>
      </c>
      <c r="C2103" t="s">
        <v>58</v>
      </c>
      <c r="D2103" t="s">
        <v>3075</v>
      </c>
      <c r="F2103" t="str">
        <f>IFERROR(VLOOKUP(B2103,'Scheme Master'!A:B,2,0),"Discontinued")</f>
        <v>Debt</v>
      </c>
      <c r="G2103" t="str">
        <f>IFERROR(VLOOKUP(B2103,'Scheme Master'!A:G,4,0),"Discontinued")</f>
        <v>HSBC</v>
      </c>
    </row>
    <row r="2104" spans="1:7">
      <c r="A2104" s="250" t="s">
        <v>398</v>
      </c>
      <c r="B2104" s="252" t="s">
        <v>1959</v>
      </c>
      <c r="C2104" s="219" t="s">
        <v>3536</v>
      </c>
      <c r="D2104" t="s">
        <v>3029</v>
      </c>
      <c r="F2104" t="str">
        <f>IFERROR(VLOOKUP(B2104,'Scheme Master'!A:B,2,0),"Discontinued")</f>
        <v>Equity</v>
      </c>
      <c r="G2104" t="str">
        <f>IFERROR(VLOOKUP(B2104,'Scheme Master'!A:G,4,0),"Discontinued")</f>
        <v>HSBC</v>
      </c>
    </row>
    <row r="2105" spans="1:7">
      <c r="A2105" s="250" t="s">
        <v>1360</v>
      </c>
      <c r="B2105" s="252" t="s">
        <v>1945</v>
      </c>
      <c r="C2105" t="s">
        <v>1946</v>
      </c>
      <c r="D2105" t="s">
        <v>3085</v>
      </c>
      <c r="F2105" t="str">
        <f>IFERROR(VLOOKUP(B2105,'Scheme Master'!A:B,2,0),"Discontinued")</f>
        <v>Debt</v>
      </c>
      <c r="G2105" t="str">
        <f>IFERROR(VLOOKUP(B2105,'Scheme Master'!A:G,4,0),"Discontinued")</f>
        <v>HSBC</v>
      </c>
    </row>
    <row r="2106" spans="1:7">
      <c r="A2106" s="250" t="s">
        <v>1147</v>
      </c>
      <c r="B2106" s="252" t="s">
        <v>1950</v>
      </c>
      <c r="C2106" t="s">
        <v>1942</v>
      </c>
      <c r="D2106" t="s">
        <v>3031</v>
      </c>
      <c r="F2106" t="str">
        <f>IFERROR(VLOOKUP(B2106,'Scheme Master'!A:B,2,0),"Discontinued")</f>
        <v>Equity</v>
      </c>
      <c r="G2106" t="str">
        <f>IFERROR(VLOOKUP(B2106,'Scheme Master'!A:G,4,0),"Discontinued")</f>
        <v>HSBC</v>
      </c>
    </row>
    <row r="2107" spans="1:7">
      <c r="A2107" s="250" t="s">
        <v>1360</v>
      </c>
      <c r="B2107" s="252" t="s">
        <v>1945</v>
      </c>
      <c r="C2107" t="s">
        <v>1946</v>
      </c>
      <c r="D2107" t="s">
        <v>3085</v>
      </c>
      <c r="F2107" t="str">
        <f>IFERROR(VLOOKUP(B2107,'Scheme Master'!A:B,2,0),"Discontinued")</f>
        <v>Debt</v>
      </c>
      <c r="G2107" t="str">
        <f>IFERROR(VLOOKUP(B2107,'Scheme Master'!A:G,4,0),"Discontinued")</f>
        <v>HSBC</v>
      </c>
    </row>
    <row r="2108" spans="1:7">
      <c r="A2108" s="250" t="s">
        <v>495</v>
      </c>
      <c r="B2108" s="252" t="s">
        <v>1940</v>
      </c>
      <c r="C2108" t="s">
        <v>59</v>
      </c>
      <c r="D2108" t="s">
        <v>3081</v>
      </c>
      <c r="F2108" t="str">
        <f>IFERROR(VLOOKUP(B2108,'Scheme Master'!A:B,2,0),"Discontinued")</f>
        <v>Debt</v>
      </c>
      <c r="G2108" t="str">
        <f>IFERROR(VLOOKUP(B2108,'Scheme Master'!A:G,4,0),"Discontinued")</f>
        <v>HSBC</v>
      </c>
    </row>
    <row r="2109" spans="1:7">
      <c r="A2109" s="250" t="s">
        <v>3497</v>
      </c>
      <c r="B2109" s="252" t="s">
        <v>2893</v>
      </c>
      <c r="C2109" t="s">
        <v>1942</v>
      </c>
      <c r="D2109" t="s">
        <v>3165</v>
      </c>
      <c r="F2109" t="str">
        <f>IFERROR(VLOOKUP(B2109,'Scheme Master'!A:B,2,0),"Discontinued")</f>
        <v>Equity</v>
      </c>
      <c r="G2109" t="str">
        <f>IFERROR(VLOOKUP(B2109,'Scheme Master'!A:G,4,0),"Discontinued")</f>
        <v>LT</v>
      </c>
    </row>
    <row r="2110" spans="1:7">
      <c r="A2110" s="250" t="s">
        <v>3516</v>
      </c>
      <c r="B2110" s="252" t="s">
        <v>2897</v>
      </c>
      <c r="C2110" t="s">
        <v>1948</v>
      </c>
      <c r="D2110" t="s">
        <v>3132</v>
      </c>
      <c r="F2110" t="str">
        <f>IFERROR(VLOOKUP(B2110,'Scheme Master'!A:B,2,0),"Discontinued")</f>
        <v>Debt</v>
      </c>
      <c r="G2110" t="str">
        <f>IFERROR(VLOOKUP(B2110,'Scheme Master'!A:G,4,0),"Discontinued")</f>
        <v>LT</v>
      </c>
    </row>
    <row r="2111" spans="1:7">
      <c r="A2111" s="250" t="s">
        <v>3517</v>
      </c>
      <c r="B2111" s="252" t="s">
        <v>2966</v>
      </c>
      <c r="C2111" t="s">
        <v>1943</v>
      </c>
      <c r="D2111" t="s">
        <v>3543</v>
      </c>
      <c r="F2111" t="str">
        <f>IFERROR(VLOOKUP(B2111,'Scheme Master'!A:B,2,0),"Discontinued")</f>
        <v>Discontinued</v>
      </c>
      <c r="G2111" t="str">
        <f>IFERROR(VLOOKUP(B2111,'Scheme Master'!A:G,4,0),"Discontinued")</f>
        <v>Discontinued</v>
      </c>
    </row>
    <row r="2112" spans="1:7">
      <c r="A2112" s="250" t="s">
        <v>495</v>
      </c>
      <c r="B2112" s="252" t="s">
        <v>1940</v>
      </c>
      <c r="C2112" t="s">
        <v>59</v>
      </c>
      <c r="D2112" t="s">
        <v>3081</v>
      </c>
      <c r="F2112" t="str">
        <f>IFERROR(VLOOKUP(B2112,'Scheme Master'!A:B,2,0),"Discontinued")</f>
        <v>Debt</v>
      </c>
      <c r="G2112" t="str">
        <f>IFERROR(VLOOKUP(B2112,'Scheme Master'!A:G,4,0),"Discontinued")</f>
        <v>HSBC</v>
      </c>
    </row>
    <row r="2113" spans="1:7">
      <c r="A2113" s="250" t="s">
        <v>3518</v>
      </c>
      <c r="B2113" s="252" t="s">
        <v>2901</v>
      </c>
      <c r="C2113" t="s">
        <v>3538</v>
      </c>
      <c r="D2113" t="s">
        <v>3106</v>
      </c>
      <c r="F2113" t="str">
        <f>IFERROR(VLOOKUP(B2113,'Scheme Master'!A:B,2,0),"Discontinued")</f>
        <v>Debt</v>
      </c>
      <c r="G2113" t="str">
        <f>IFERROR(VLOOKUP(B2113,'Scheme Master'!A:G,4,0),"Discontinued")</f>
        <v>LT</v>
      </c>
    </row>
    <row r="2114" spans="1:7">
      <c r="A2114" s="250" t="s">
        <v>491</v>
      </c>
      <c r="B2114" s="252" t="s">
        <v>1940</v>
      </c>
      <c r="C2114" t="s">
        <v>58</v>
      </c>
      <c r="D2114" t="s">
        <v>3075</v>
      </c>
      <c r="F2114" t="str">
        <f>IFERROR(VLOOKUP(B2114,'Scheme Master'!A:B,2,0),"Discontinued")</f>
        <v>Debt</v>
      </c>
      <c r="G2114" t="str">
        <f>IFERROR(VLOOKUP(B2114,'Scheme Master'!A:G,4,0),"Discontinued")</f>
        <v>HSBC</v>
      </c>
    </row>
    <row r="2115" spans="1:7">
      <c r="A2115" s="250" t="s">
        <v>359</v>
      </c>
      <c r="B2115" s="252" t="s">
        <v>1947</v>
      </c>
      <c r="C2115" t="s">
        <v>1946</v>
      </c>
      <c r="D2115" t="s">
        <v>3543</v>
      </c>
      <c r="F2115" t="str">
        <f>IFERROR(VLOOKUP(B2115,'Scheme Master'!A:B,2,0),"Discontinued")</f>
        <v>Discontinued</v>
      </c>
      <c r="G2115" t="str">
        <f>IFERROR(VLOOKUP(B2115,'Scheme Master'!A:G,4,0),"Discontinued")</f>
        <v>Discontinued</v>
      </c>
    </row>
    <row r="2116" spans="1:7">
      <c r="A2116" s="250" t="s">
        <v>1360</v>
      </c>
      <c r="B2116" s="252" t="s">
        <v>1945</v>
      </c>
      <c r="C2116" t="s">
        <v>1946</v>
      </c>
      <c r="D2116" t="s">
        <v>3085</v>
      </c>
      <c r="F2116" t="str">
        <f>IFERROR(VLOOKUP(B2116,'Scheme Master'!A:B,2,0),"Discontinued")</f>
        <v>Debt</v>
      </c>
      <c r="G2116" t="str">
        <f>IFERROR(VLOOKUP(B2116,'Scheme Master'!A:G,4,0),"Discontinued")</f>
        <v>HSBC</v>
      </c>
    </row>
    <row r="2117" spans="1:7">
      <c r="A2117" s="250" t="s">
        <v>409</v>
      </c>
      <c r="B2117" s="252" t="s">
        <v>1937</v>
      </c>
      <c r="C2117" t="s">
        <v>1942</v>
      </c>
      <c r="D2117" t="s">
        <v>3194</v>
      </c>
      <c r="F2117" t="str">
        <f>IFERROR(VLOOKUP(B2117,'Scheme Master'!A:B,2,0),"Discontinued")</f>
        <v>Equity</v>
      </c>
      <c r="G2117" t="str">
        <f>IFERROR(VLOOKUP(B2117,'Scheme Master'!A:G,4,0),"Discontinued")</f>
        <v>HSBC</v>
      </c>
    </row>
    <row r="2118" spans="1:7">
      <c r="A2118" s="250" t="s">
        <v>3491</v>
      </c>
      <c r="B2118" s="252" t="s">
        <v>2891</v>
      </c>
      <c r="C2118" s="219" t="s">
        <v>59</v>
      </c>
      <c r="D2118" t="s">
        <v>3152</v>
      </c>
      <c r="F2118" t="str">
        <f>IFERROR(VLOOKUP(B2118,'Scheme Master'!A:B,2,0),"Discontinued")</f>
        <v>Debt</v>
      </c>
      <c r="G2118" t="str">
        <f>IFERROR(VLOOKUP(B2118,'Scheme Master'!A:G,4,0),"Discontinued")</f>
        <v>LT</v>
      </c>
    </row>
    <row r="2119" spans="1:7">
      <c r="A2119" s="250" t="s">
        <v>495</v>
      </c>
      <c r="B2119" s="252" t="s">
        <v>1940</v>
      </c>
      <c r="C2119" t="s">
        <v>59</v>
      </c>
      <c r="D2119" t="s">
        <v>3081</v>
      </c>
      <c r="F2119" t="str">
        <f>IFERROR(VLOOKUP(B2119,'Scheme Master'!A:B,2,0),"Discontinued")</f>
        <v>Debt</v>
      </c>
      <c r="G2119" t="str">
        <f>IFERROR(VLOOKUP(B2119,'Scheme Master'!A:G,4,0),"Discontinued")</f>
        <v>HSBC</v>
      </c>
    </row>
    <row r="2120" spans="1:7">
      <c r="A2120" s="250" t="s">
        <v>491</v>
      </c>
      <c r="B2120" s="252" t="s">
        <v>1940</v>
      </c>
      <c r="C2120" t="s">
        <v>58</v>
      </c>
      <c r="D2120" t="s">
        <v>3075</v>
      </c>
      <c r="F2120" t="str">
        <f>IFERROR(VLOOKUP(B2120,'Scheme Master'!A:B,2,0),"Discontinued")</f>
        <v>Debt</v>
      </c>
      <c r="G2120" t="str">
        <f>IFERROR(VLOOKUP(B2120,'Scheme Master'!A:G,4,0),"Discontinued")</f>
        <v>HSBC</v>
      </c>
    </row>
    <row r="2121" spans="1:7">
      <c r="A2121" s="250" t="s">
        <v>491</v>
      </c>
      <c r="B2121" s="252" t="s">
        <v>1940</v>
      </c>
      <c r="C2121" t="s">
        <v>58</v>
      </c>
      <c r="D2121" t="s">
        <v>3075</v>
      </c>
      <c r="F2121" t="str">
        <f>IFERROR(VLOOKUP(B2121,'Scheme Master'!A:B,2,0),"Discontinued")</f>
        <v>Debt</v>
      </c>
      <c r="G2121" t="str">
        <f>IFERROR(VLOOKUP(B2121,'Scheme Master'!A:G,4,0),"Discontinued")</f>
        <v>HSBC</v>
      </c>
    </row>
    <row r="2122" spans="1:7">
      <c r="A2122" s="250" t="s">
        <v>374</v>
      </c>
      <c r="B2122" s="252" t="s">
        <v>1956</v>
      </c>
      <c r="C2122" t="s">
        <v>61</v>
      </c>
      <c r="D2122" t="s">
        <v>3543</v>
      </c>
      <c r="F2122" t="str">
        <f>IFERROR(VLOOKUP(B2122,'Scheme Master'!A:B,2,0),"Discontinued")</f>
        <v>Discontinued</v>
      </c>
      <c r="G2122" t="str">
        <f>IFERROR(VLOOKUP(B2122,'Scheme Master'!A:G,4,0),"Discontinued")</f>
        <v>Discontinued</v>
      </c>
    </row>
    <row r="2123" spans="1:7">
      <c r="A2123" s="250" t="s">
        <v>3519</v>
      </c>
      <c r="B2123" s="252" t="s">
        <v>2964</v>
      </c>
      <c r="C2123" t="s">
        <v>1943</v>
      </c>
      <c r="D2123" t="s">
        <v>3543</v>
      </c>
      <c r="F2123" t="str">
        <f>IFERROR(VLOOKUP(B2123,'Scheme Master'!A:B,2,0),"Discontinued")</f>
        <v>Discontinued</v>
      </c>
      <c r="G2123" t="str">
        <f>IFERROR(VLOOKUP(B2123,'Scheme Master'!A:G,4,0),"Discontinued")</f>
        <v>Discontinued</v>
      </c>
    </row>
    <row r="2124" spans="1:7">
      <c r="A2124" s="250" t="s">
        <v>3486</v>
      </c>
      <c r="B2124" s="252" t="s">
        <v>2891</v>
      </c>
      <c r="C2124" t="s">
        <v>1946</v>
      </c>
      <c r="D2124" t="s">
        <v>3148</v>
      </c>
      <c r="F2124" t="str">
        <f>IFERROR(VLOOKUP(B2124,'Scheme Master'!A:B,2,0),"Discontinued")</f>
        <v>Debt</v>
      </c>
      <c r="G2124" t="str">
        <f>IFERROR(VLOOKUP(B2124,'Scheme Master'!A:G,4,0),"Discontinued")</f>
        <v>LT</v>
      </c>
    </row>
    <row r="2125" spans="1:7">
      <c r="A2125" s="250" t="s">
        <v>491</v>
      </c>
      <c r="B2125" s="252" t="s">
        <v>1940</v>
      </c>
      <c r="C2125" t="s">
        <v>58</v>
      </c>
      <c r="D2125" t="s">
        <v>3075</v>
      </c>
      <c r="F2125" t="str">
        <f>IFERROR(VLOOKUP(B2125,'Scheme Master'!A:B,2,0),"Discontinued")</f>
        <v>Debt</v>
      </c>
      <c r="G2125" t="str">
        <f>IFERROR(VLOOKUP(B2125,'Scheme Master'!A:G,4,0),"Discontinued")</f>
        <v>HSBC</v>
      </c>
    </row>
    <row r="2126" spans="1:7">
      <c r="A2126" s="250" t="s">
        <v>3520</v>
      </c>
      <c r="B2126" s="252" t="s">
        <v>2897</v>
      </c>
      <c r="C2126" t="s">
        <v>1970</v>
      </c>
      <c r="D2126" t="s">
        <v>3131</v>
      </c>
      <c r="F2126" t="str">
        <f>IFERROR(VLOOKUP(B2126,'Scheme Master'!A:B,2,0),"Discontinued")</f>
        <v>Debt</v>
      </c>
      <c r="G2126" t="str">
        <f>IFERROR(VLOOKUP(B2126,'Scheme Master'!A:G,4,0),"Discontinued")</f>
        <v>LT</v>
      </c>
    </row>
    <row r="2127" spans="1:7">
      <c r="A2127" s="250" t="s">
        <v>3495</v>
      </c>
      <c r="B2127" s="252" t="s">
        <v>2899</v>
      </c>
      <c r="C2127" t="s">
        <v>1946</v>
      </c>
      <c r="D2127" t="s">
        <v>3099</v>
      </c>
      <c r="F2127" t="str">
        <f>IFERROR(VLOOKUP(B2127,'Scheme Master'!A:B,2,0),"Discontinued")</f>
        <v>Debt</v>
      </c>
      <c r="G2127" t="str">
        <f>IFERROR(VLOOKUP(B2127,'Scheme Master'!A:G,4,0),"Discontinued")</f>
        <v>LT</v>
      </c>
    </row>
    <row r="2128" spans="1:7">
      <c r="A2128" s="250" t="s">
        <v>506</v>
      </c>
      <c r="B2128" s="252" t="s">
        <v>1940</v>
      </c>
      <c r="C2128" s="219" t="s">
        <v>47</v>
      </c>
      <c r="D2128" t="s">
        <v>3080</v>
      </c>
      <c r="F2128" t="str">
        <f>IFERROR(VLOOKUP(B2128,'Scheme Master'!A:B,2,0),"Discontinued")</f>
        <v>Debt</v>
      </c>
      <c r="G2128" t="str">
        <f>IFERROR(VLOOKUP(B2128,'Scheme Master'!A:G,4,0),"Discontinued")</f>
        <v>HSBC</v>
      </c>
    </row>
    <row r="2129" spans="1:7">
      <c r="A2129" s="250" t="s">
        <v>1356</v>
      </c>
      <c r="B2129" s="252" t="s">
        <v>1945</v>
      </c>
      <c r="C2129" t="s">
        <v>1943</v>
      </c>
      <c r="D2129" t="s">
        <v>3084</v>
      </c>
      <c r="F2129" t="str">
        <f>IFERROR(VLOOKUP(B2129,'Scheme Master'!A:B,2,0),"Discontinued")</f>
        <v>Debt</v>
      </c>
      <c r="G2129" t="str">
        <f>IFERROR(VLOOKUP(B2129,'Scheme Master'!A:G,4,0),"Discontinued")</f>
        <v>HSBC</v>
      </c>
    </row>
    <row r="2130" spans="1:7">
      <c r="A2130" s="250" t="s">
        <v>491</v>
      </c>
      <c r="B2130" s="252" t="s">
        <v>1940</v>
      </c>
      <c r="C2130" t="s">
        <v>58</v>
      </c>
      <c r="D2130" t="s">
        <v>3075</v>
      </c>
      <c r="F2130" t="str">
        <f>IFERROR(VLOOKUP(B2130,'Scheme Master'!A:B,2,0),"Discontinued")</f>
        <v>Debt</v>
      </c>
      <c r="G2130" t="str">
        <f>IFERROR(VLOOKUP(B2130,'Scheme Master'!A:G,4,0),"Discontinued")</f>
        <v>HSBC</v>
      </c>
    </row>
    <row r="2131" spans="1:7">
      <c r="A2131" s="250" t="s">
        <v>386</v>
      </c>
      <c r="B2131" s="252" t="s">
        <v>1956</v>
      </c>
      <c r="C2131" t="s">
        <v>1975</v>
      </c>
      <c r="D2131" t="s">
        <v>3543</v>
      </c>
      <c r="F2131" t="str">
        <f>IFERROR(VLOOKUP(B2131,'Scheme Master'!A:B,2,0),"Discontinued")</f>
        <v>Discontinued</v>
      </c>
      <c r="G2131" t="str">
        <f>IFERROR(VLOOKUP(B2131,'Scheme Master'!A:G,4,0),"Discontinued")</f>
        <v>Discontinued</v>
      </c>
    </row>
    <row r="2132" spans="1:7">
      <c r="A2132" s="250" t="s">
        <v>495</v>
      </c>
      <c r="B2132" s="252" t="s">
        <v>1940</v>
      </c>
      <c r="C2132" t="s">
        <v>59</v>
      </c>
      <c r="D2132" t="s">
        <v>3081</v>
      </c>
      <c r="F2132" t="str">
        <f>IFERROR(VLOOKUP(B2132,'Scheme Master'!A:B,2,0),"Discontinued")</f>
        <v>Debt</v>
      </c>
      <c r="G2132" t="str">
        <f>IFERROR(VLOOKUP(B2132,'Scheme Master'!A:G,4,0),"Discontinued")</f>
        <v>HSBC</v>
      </c>
    </row>
    <row r="2133" spans="1:7">
      <c r="A2133" s="250" t="s">
        <v>506</v>
      </c>
      <c r="B2133" s="252" t="s">
        <v>1940</v>
      </c>
      <c r="C2133" s="219" t="s">
        <v>47</v>
      </c>
      <c r="D2133" t="s">
        <v>3080</v>
      </c>
      <c r="F2133" t="str">
        <f>IFERROR(VLOOKUP(B2133,'Scheme Master'!A:B,2,0),"Discontinued")</f>
        <v>Debt</v>
      </c>
      <c r="G2133" t="str">
        <f>IFERROR(VLOOKUP(B2133,'Scheme Master'!A:G,4,0),"Discontinued")</f>
        <v>HSBC</v>
      </c>
    </row>
    <row r="2134" spans="1:7">
      <c r="A2134" s="250" t="s">
        <v>508</v>
      </c>
      <c r="B2134" s="252" t="s">
        <v>1940</v>
      </c>
      <c r="C2134" t="s">
        <v>1946</v>
      </c>
      <c r="D2134" t="s">
        <v>3073</v>
      </c>
      <c r="F2134" t="str">
        <f>IFERROR(VLOOKUP(B2134,'Scheme Master'!A:B,2,0),"Discontinued")</f>
        <v>Debt</v>
      </c>
      <c r="G2134" t="str">
        <f>IFERROR(VLOOKUP(B2134,'Scheme Master'!A:G,4,0),"Discontinued")</f>
        <v>HSBC</v>
      </c>
    </row>
    <row r="2135" spans="1:7">
      <c r="A2135" s="250" t="s">
        <v>3486</v>
      </c>
      <c r="B2135" s="252" t="s">
        <v>2891</v>
      </c>
      <c r="C2135" t="s">
        <v>1946</v>
      </c>
      <c r="D2135" t="s">
        <v>3148</v>
      </c>
      <c r="F2135" t="str">
        <f>IFERROR(VLOOKUP(B2135,'Scheme Master'!A:B,2,0),"Discontinued")</f>
        <v>Debt</v>
      </c>
      <c r="G2135" t="str">
        <f>IFERROR(VLOOKUP(B2135,'Scheme Master'!A:G,4,0),"Discontinued")</f>
        <v>LT</v>
      </c>
    </row>
    <row r="2136" spans="1:7">
      <c r="A2136" s="250" t="s">
        <v>491</v>
      </c>
      <c r="B2136" s="252" t="s">
        <v>1940</v>
      </c>
      <c r="C2136" t="s">
        <v>58</v>
      </c>
      <c r="D2136" t="s">
        <v>3075</v>
      </c>
      <c r="F2136" t="str">
        <f>IFERROR(VLOOKUP(B2136,'Scheme Master'!A:B,2,0),"Discontinued")</f>
        <v>Debt</v>
      </c>
      <c r="G2136" t="str">
        <f>IFERROR(VLOOKUP(B2136,'Scheme Master'!A:G,4,0),"Discontinued")</f>
        <v>HSBC</v>
      </c>
    </row>
    <row r="2137" spans="1:7">
      <c r="A2137" s="250" t="s">
        <v>3513</v>
      </c>
      <c r="B2137" s="252" t="s">
        <v>2890</v>
      </c>
      <c r="C2137" s="55" t="s">
        <v>61</v>
      </c>
      <c r="D2137" t="s">
        <v>3128</v>
      </c>
      <c r="F2137" t="str">
        <f>IFERROR(VLOOKUP(B2137,'Scheme Master'!A:B,2,0),"Discontinued")</f>
        <v>Debt</v>
      </c>
      <c r="G2137" t="str">
        <f>IFERROR(VLOOKUP(B2137,'Scheme Master'!A:G,4,0),"Discontinued")</f>
        <v>LT</v>
      </c>
    </row>
    <row r="2138" spans="1:7">
      <c r="A2138" s="53">
        <v>227</v>
      </c>
      <c r="B2138" s="252" t="s">
        <v>2900</v>
      </c>
      <c r="C2138" s="219" t="s">
        <v>3536</v>
      </c>
      <c r="D2138" t="s">
        <v>3483</v>
      </c>
      <c r="F2138" t="str">
        <f>IFERROR(VLOOKUP(B2138,'Scheme Master'!A:B,2,0),"Discontinued")</f>
        <v>Debt</v>
      </c>
      <c r="G2138" t="str">
        <f>IFERROR(VLOOKUP(B2138,'Scheme Master'!A:G,4,0),"Discontinued")</f>
        <v>LT</v>
      </c>
    </row>
    <row r="2139" spans="1:7">
      <c r="A2139" s="53">
        <v>126</v>
      </c>
      <c r="B2139" s="252" t="s">
        <v>2899</v>
      </c>
      <c r="C2139" t="s">
        <v>59</v>
      </c>
      <c r="D2139" t="s">
        <v>3103</v>
      </c>
      <c r="F2139" t="str">
        <f>IFERROR(VLOOKUP(B2139,'Scheme Master'!A:B,2,0),"Discontinued")</f>
        <v>Debt</v>
      </c>
      <c r="G2139" t="str">
        <f>IFERROR(VLOOKUP(B2139,'Scheme Master'!A:G,4,0),"Discontinued")</f>
        <v>LT</v>
      </c>
    </row>
    <row r="2140" spans="1:7">
      <c r="A2140" s="250" t="s">
        <v>491</v>
      </c>
      <c r="B2140" s="252" t="s">
        <v>1940</v>
      </c>
      <c r="C2140" t="s">
        <v>58</v>
      </c>
      <c r="D2140" t="s">
        <v>3075</v>
      </c>
      <c r="F2140" t="str">
        <f>IFERROR(VLOOKUP(B2140,'Scheme Master'!A:B,2,0),"Discontinued")</f>
        <v>Debt</v>
      </c>
      <c r="G2140" t="str">
        <f>IFERROR(VLOOKUP(B2140,'Scheme Master'!A:G,4,0),"Discontinued")</f>
        <v>HSBC</v>
      </c>
    </row>
    <row r="2141" spans="1:7">
      <c r="A2141" s="250" t="s">
        <v>491</v>
      </c>
      <c r="B2141" s="252" t="s">
        <v>1940</v>
      </c>
      <c r="C2141" t="s">
        <v>58</v>
      </c>
      <c r="D2141" t="s">
        <v>3075</v>
      </c>
      <c r="F2141" t="str">
        <f>IFERROR(VLOOKUP(B2141,'Scheme Master'!A:B,2,0),"Discontinued")</f>
        <v>Debt</v>
      </c>
      <c r="G2141" t="str">
        <f>IFERROR(VLOOKUP(B2141,'Scheme Master'!A:G,4,0),"Discontinued")</f>
        <v>HSBC</v>
      </c>
    </row>
    <row r="2142" spans="1:7">
      <c r="A2142" s="250" t="s">
        <v>491</v>
      </c>
      <c r="B2142" s="252" t="s">
        <v>1940</v>
      </c>
      <c r="C2142" t="s">
        <v>58</v>
      </c>
      <c r="D2142" t="s">
        <v>3075</v>
      </c>
      <c r="F2142" t="str">
        <f>IFERROR(VLOOKUP(B2142,'Scheme Master'!A:B,2,0),"Discontinued")</f>
        <v>Debt</v>
      </c>
      <c r="G2142" t="str">
        <f>IFERROR(VLOOKUP(B2142,'Scheme Master'!A:G,4,0),"Discontinued")</f>
        <v>HSBC</v>
      </c>
    </row>
    <row r="2143" spans="1:7">
      <c r="A2143" s="250" t="s">
        <v>1358</v>
      </c>
      <c r="B2143" s="252" t="s">
        <v>1945</v>
      </c>
      <c r="C2143" t="s">
        <v>59</v>
      </c>
      <c r="D2143" t="s">
        <v>3089</v>
      </c>
      <c r="F2143" t="str">
        <f>IFERROR(VLOOKUP(B2143,'Scheme Master'!A:B,2,0),"Discontinued")</f>
        <v>Debt</v>
      </c>
      <c r="G2143" t="str">
        <f>IFERROR(VLOOKUP(B2143,'Scheme Master'!A:G,4,0),"Discontinued")</f>
        <v>HSBC</v>
      </c>
    </row>
    <row r="2144" spans="1:7">
      <c r="A2144" s="250" t="s">
        <v>3503</v>
      </c>
      <c r="B2144" s="252" t="s">
        <v>2965</v>
      </c>
      <c r="C2144" t="s">
        <v>1943</v>
      </c>
      <c r="D2144" t="s">
        <v>3543</v>
      </c>
      <c r="F2144" t="str">
        <f>IFERROR(VLOOKUP(B2144,'Scheme Master'!A:B,2,0),"Discontinued")</f>
        <v>Discontinued</v>
      </c>
      <c r="G2144" t="str">
        <f>IFERROR(VLOOKUP(B2144,'Scheme Master'!A:G,4,0),"Discontinued")</f>
        <v>Discontinued</v>
      </c>
    </row>
    <row r="2145" spans="1:7">
      <c r="A2145" s="250" t="s">
        <v>491</v>
      </c>
      <c r="B2145" s="252" t="s">
        <v>1940</v>
      </c>
      <c r="C2145" t="s">
        <v>58</v>
      </c>
      <c r="D2145" t="s">
        <v>3075</v>
      </c>
      <c r="F2145" t="str">
        <f>IFERROR(VLOOKUP(B2145,'Scheme Master'!A:B,2,0),"Discontinued")</f>
        <v>Debt</v>
      </c>
      <c r="G2145" t="str">
        <f>IFERROR(VLOOKUP(B2145,'Scheme Master'!A:G,4,0),"Discontinued")</f>
        <v>HSBC</v>
      </c>
    </row>
    <row r="2146" spans="1:7">
      <c r="A2146" s="250" t="s">
        <v>3501</v>
      </c>
      <c r="B2146" s="252" t="s">
        <v>2892</v>
      </c>
      <c r="C2146" t="s">
        <v>1942</v>
      </c>
      <c r="D2146" t="s">
        <v>3092</v>
      </c>
      <c r="F2146" t="str">
        <f>IFERROR(VLOOKUP(B2146,'Scheme Master'!A:B,2,0),"Discontinued")</f>
        <v>Debt</v>
      </c>
      <c r="G2146" t="str">
        <f>IFERROR(VLOOKUP(B2146,'Scheme Master'!A:G,4,0),"Discontinued")</f>
        <v>LT</v>
      </c>
    </row>
    <row r="2147" spans="1:7">
      <c r="A2147" s="250" t="s">
        <v>3521</v>
      </c>
      <c r="B2147" s="252" t="s">
        <v>2897</v>
      </c>
      <c r="C2147" t="s">
        <v>3537</v>
      </c>
      <c r="D2147" t="s">
        <v>3133</v>
      </c>
      <c r="F2147" t="str">
        <f>IFERROR(VLOOKUP(B2147,'Scheme Master'!A:B,2,0),"Discontinued")</f>
        <v>Debt</v>
      </c>
      <c r="G2147" t="str">
        <f>IFERROR(VLOOKUP(B2147,'Scheme Master'!A:G,4,0),"Discontinued")</f>
        <v>LT</v>
      </c>
    </row>
    <row r="2148" spans="1:7">
      <c r="A2148" s="250" t="s">
        <v>406</v>
      </c>
      <c r="B2148" s="252" t="s">
        <v>1937</v>
      </c>
      <c r="C2148" s="219" t="s">
        <v>3536</v>
      </c>
      <c r="D2148" t="s">
        <v>3196</v>
      </c>
      <c r="F2148" t="str">
        <f>IFERROR(VLOOKUP(B2148,'Scheme Master'!A:B,2,0),"Discontinued")</f>
        <v>Equity</v>
      </c>
      <c r="G2148" t="str">
        <f>IFERROR(VLOOKUP(B2148,'Scheme Master'!A:G,4,0),"Discontinued")</f>
        <v>HSBC</v>
      </c>
    </row>
    <row r="2149" spans="1:7">
      <c r="A2149" s="250" t="s">
        <v>3506</v>
      </c>
      <c r="B2149" s="252" t="s">
        <v>2894</v>
      </c>
      <c r="C2149" t="s">
        <v>3536</v>
      </c>
      <c r="D2149" t="s">
        <v>3172</v>
      </c>
      <c r="F2149" t="str">
        <f>IFERROR(VLOOKUP(B2149,'Scheme Master'!A:B,2,0),"Discontinued")</f>
        <v>Equity</v>
      </c>
      <c r="G2149" t="str">
        <f>IFERROR(VLOOKUP(B2149,'Scheme Master'!A:G,4,0),"Discontinued")</f>
        <v>LT</v>
      </c>
    </row>
    <row r="2150" spans="1:7">
      <c r="A2150" s="250" t="s">
        <v>391</v>
      </c>
      <c r="B2150" s="252" t="s">
        <v>1956</v>
      </c>
      <c r="C2150" t="s">
        <v>1946</v>
      </c>
      <c r="D2150" t="s">
        <v>3543</v>
      </c>
      <c r="F2150" t="str">
        <f>IFERROR(VLOOKUP(B2150,'Scheme Master'!A:B,2,0),"Discontinued")</f>
        <v>Discontinued</v>
      </c>
      <c r="G2150" t="str">
        <f>IFERROR(VLOOKUP(B2150,'Scheme Master'!A:G,4,0),"Discontinued")</f>
        <v>Discontinued</v>
      </c>
    </row>
    <row r="2151" spans="1:7">
      <c r="A2151" s="250" t="s">
        <v>1171</v>
      </c>
      <c r="B2151" s="252" t="s">
        <v>1953</v>
      </c>
      <c r="C2151" t="s">
        <v>59</v>
      </c>
      <c r="D2151" t="s">
        <v>3069</v>
      </c>
      <c r="F2151" t="str">
        <f>IFERROR(VLOOKUP(B2151,'Scheme Master'!A:B,2,0),"Discontinued")</f>
        <v>Debt</v>
      </c>
      <c r="G2151" t="str">
        <f>IFERROR(VLOOKUP(B2151,'Scheme Master'!A:G,4,0),"Discontinued")</f>
        <v>HSBC</v>
      </c>
    </row>
    <row r="2152" spans="1:7">
      <c r="A2152" s="53">
        <v>126</v>
      </c>
      <c r="B2152" s="252" t="s">
        <v>2899</v>
      </c>
      <c r="C2152" t="s">
        <v>59</v>
      </c>
      <c r="D2152" t="s">
        <v>3103</v>
      </c>
      <c r="F2152" t="str">
        <f>IFERROR(VLOOKUP(B2152,'Scheme Master'!A:B,2,0),"Discontinued")</f>
        <v>Debt</v>
      </c>
      <c r="G2152" t="str">
        <f>IFERROR(VLOOKUP(B2152,'Scheme Master'!A:G,4,0),"Discontinued")</f>
        <v>LT</v>
      </c>
    </row>
    <row r="2153" spans="1:7">
      <c r="A2153" s="250" t="s">
        <v>3495</v>
      </c>
      <c r="B2153" s="252" t="s">
        <v>2899</v>
      </c>
      <c r="C2153" t="s">
        <v>1946</v>
      </c>
      <c r="D2153" t="s">
        <v>3099</v>
      </c>
      <c r="F2153" t="str">
        <f>IFERROR(VLOOKUP(B2153,'Scheme Master'!A:B,2,0),"Discontinued")</f>
        <v>Debt</v>
      </c>
      <c r="G2153" t="str">
        <f>IFERROR(VLOOKUP(B2153,'Scheme Master'!A:G,4,0),"Discontinued")</f>
        <v>LT</v>
      </c>
    </row>
    <row r="2154" spans="1:7">
      <c r="A2154" s="250" t="s">
        <v>491</v>
      </c>
      <c r="B2154" s="252" t="s">
        <v>1940</v>
      </c>
      <c r="C2154" t="s">
        <v>58</v>
      </c>
      <c r="D2154" t="s">
        <v>3075</v>
      </c>
      <c r="F2154" t="str">
        <f>IFERROR(VLOOKUP(B2154,'Scheme Master'!A:B,2,0),"Discontinued")</f>
        <v>Debt</v>
      </c>
      <c r="G2154" t="str">
        <f>IFERROR(VLOOKUP(B2154,'Scheme Master'!A:G,4,0),"Discontinued")</f>
        <v>HSBC</v>
      </c>
    </row>
    <row r="2155" spans="1:7">
      <c r="A2155" s="250" t="s">
        <v>491</v>
      </c>
      <c r="B2155" s="252" t="s">
        <v>1940</v>
      </c>
      <c r="C2155" t="s">
        <v>58</v>
      </c>
      <c r="D2155" t="s">
        <v>3075</v>
      </c>
      <c r="F2155" t="str">
        <f>IFERROR(VLOOKUP(B2155,'Scheme Master'!A:B,2,0),"Discontinued")</f>
        <v>Debt</v>
      </c>
      <c r="G2155" t="str">
        <f>IFERROR(VLOOKUP(B2155,'Scheme Master'!A:G,4,0),"Discontinued")</f>
        <v>HSBC</v>
      </c>
    </row>
    <row r="2156" spans="1:7">
      <c r="A2156" s="250" t="s">
        <v>3495</v>
      </c>
      <c r="B2156" s="252" t="s">
        <v>2899</v>
      </c>
      <c r="C2156" t="s">
        <v>1946</v>
      </c>
      <c r="D2156" t="s">
        <v>3099</v>
      </c>
      <c r="F2156" t="str">
        <f>IFERROR(VLOOKUP(B2156,'Scheme Master'!A:B,2,0),"Discontinued")</f>
        <v>Debt</v>
      </c>
      <c r="G2156" t="str">
        <f>IFERROR(VLOOKUP(B2156,'Scheme Master'!A:G,4,0),"Discontinued")</f>
        <v>LT</v>
      </c>
    </row>
    <row r="2157" spans="1:7">
      <c r="A2157" s="250" t="s">
        <v>491</v>
      </c>
      <c r="B2157" s="252" t="s">
        <v>1940</v>
      </c>
      <c r="C2157" t="s">
        <v>58</v>
      </c>
      <c r="D2157" t="s">
        <v>3075</v>
      </c>
      <c r="F2157" t="str">
        <f>IFERROR(VLOOKUP(B2157,'Scheme Master'!A:B,2,0),"Discontinued")</f>
        <v>Debt</v>
      </c>
      <c r="G2157" t="str">
        <f>IFERROR(VLOOKUP(B2157,'Scheme Master'!A:G,4,0),"Discontinued")</f>
        <v>HSBC</v>
      </c>
    </row>
    <row r="2158" spans="1:7">
      <c r="A2158" s="250" t="s">
        <v>1360</v>
      </c>
      <c r="B2158" s="252" t="s">
        <v>1945</v>
      </c>
      <c r="C2158" t="s">
        <v>1946</v>
      </c>
      <c r="D2158" t="s">
        <v>3085</v>
      </c>
      <c r="F2158" t="str">
        <f>IFERROR(VLOOKUP(B2158,'Scheme Master'!A:B,2,0),"Discontinued")</f>
        <v>Debt</v>
      </c>
      <c r="G2158" t="str">
        <f>IFERROR(VLOOKUP(B2158,'Scheme Master'!A:G,4,0),"Discontinued")</f>
        <v>HSBC</v>
      </c>
    </row>
    <row r="2159" spans="1:7">
      <c r="A2159" s="250" t="s">
        <v>3481</v>
      </c>
      <c r="B2159" s="252" t="s">
        <v>2901</v>
      </c>
      <c r="C2159" t="s">
        <v>1970</v>
      </c>
      <c r="D2159" t="s">
        <v>3109</v>
      </c>
      <c r="F2159" t="str">
        <f>IFERROR(VLOOKUP(B2159,'Scheme Master'!A:B,2,0),"Discontinued")</f>
        <v>Debt</v>
      </c>
      <c r="G2159" t="str">
        <f>IFERROR(VLOOKUP(B2159,'Scheme Master'!A:G,4,0),"Discontinued")</f>
        <v>LT</v>
      </c>
    </row>
    <row r="2160" spans="1:7">
      <c r="A2160" s="250" t="s">
        <v>495</v>
      </c>
      <c r="B2160" s="252" t="s">
        <v>1940</v>
      </c>
      <c r="C2160" t="s">
        <v>59</v>
      </c>
      <c r="D2160" t="s">
        <v>3081</v>
      </c>
      <c r="F2160" t="str">
        <f>IFERROR(VLOOKUP(B2160,'Scheme Master'!A:B,2,0),"Discontinued")</f>
        <v>Debt</v>
      </c>
      <c r="G2160" t="str">
        <f>IFERROR(VLOOKUP(B2160,'Scheme Master'!A:G,4,0),"Discontinued")</f>
        <v>HSBC</v>
      </c>
    </row>
    <row r="2161" spans="1:7">
      <c r="A2161" s="250" t="s">
        <v>491</v>
      </c>
      <c r="B2161" s="252" t="s">
        <v>1940</v>
      </c>
      <c r="C2161" t="s">
        <v>58</v>
      </c>
      <c r="D2161" t="s">
        <v>3075</v>
      </c>
      <c r="F2161" t="str">
        <f>IFERROR(VLOOKUP(B2161,'Scheme Master'!A:B,2,0),"Discontinued")</f>
        <v>Debt</v>
      </c>
      <c r="G2161" t="str">
        <f>IFERROR(VLOOKUP(B2161,'Scheme Master'!A:G,4,0),"Discontinued")</f>
        <v>HSBC</v>
      </c>
    </row>
    <row r="2162" spans="1:7">
      <c r="A2162" s="250" t="s">
        <v>510</v>
      </c>
      <c r="B2162" s="252" t="s">
        <v>1979</v>
      </c>
      <c r="C2162" s="219" t="s">
        <v>3536</v>
      </c>
      <c r="D2162" t="s">
        <v>3522</v>
      </c>
      <c r="F2162" t="str">
        <f>IFERROR(VLOOKUP(B2162,'Scheme Master'!A:B,2,0),"Discontinued")</f>
        <v>Equity</v>
      </c>
      <c r="G2162" t="str">
        <f>IFERROR(VLOOKUP(B2162,'Scheme Master'!A:G,4,0),"Discontinued")</f>
        <v>HSBC</v>
      </c>
    </row>
    <row r="2163" spans="1:7">
      <c r="A2163" s="53">
        <v>127</v>
      </c>
      <c r="B2163" s="252" t="s">
        <v>2899</v>
      </c>
      <c r="C2163" s="219" t="s">
        <v>61</v>
      </c>
      <c r="D2163" t="s">
        <v>3102</v>
      </c>
      <c r="F2163" t="str">
        <f>IFERROR(VLOOKUP(B2163,'Scheme Master'!A:B,2,0),"Discontinued")</f>
        <v>Debt</v>
      </c>
      <c r="G2163" t="str">
        <f>IFERROR(VLOOKUP(B2163,'Scheme Master'!A:G,4,0),"Discontinued")</f>
        <v>LT</v>
      </c>
    </row>
    <row r="2164" spans="1:7">
      <c r="A2164" s="53">
        <v>131</v>
      </c>
      <c r="B2164" s="252" t="s">
        <v>2901</v>
      </c>
      <c r="C2164" s="219" t="s">
        <v>61</v>
      </c>
      <c r="D2164" t="s">
        <v>3490</v>
      </c>
      <c r="F2164" t="str">
        <f>IFERROR(VLOOKUP(B2164,'Scheme Master'!A:B,2,0),"Discontinued")</f>
        <v>Debt</v>
      </c>
      <c r="G2164" t="str">
        <f>IFERROR(VLOOKUP(B2164,'Scheme Master'!A:G,4,0),"Discontinued")</f>
        <v>LT</v>
      </c>
    </row>
    <row r="2165" spans="1:7">
      <c r="A2165" s="250" t="s">
        <v>1358</v>
      </c>
      <c r="B2165" s="252" t="s">
        <v>1945</v>
      </c>
      <c r="C2165" t="s">
        <v>59</v>
      </c>
      <c r="D2165" t="s">
        <v>3089</v>
      </c>
      <c r="F2165" t="str">
        <f>IFERROR(VLOOKUP(B2165,'Scheme Master'!A:B,2,0),"Discontinued")</f>
        <v>Debt</v>
      </c>
      <c r="G2165" t="str">
        <f>IFERROR(VLOOKUP(B2165,'Scheme Master'!A:G,4,0),"Discontinued")</f>
        <v>HSBC</v>
      </c>
    </row>
    <row r="2166" spans="1:7">
      <c r="A2166" s="250" t="s">
        <v>1358</v>
      </c>
      <c r="B2166" s="252" t="s">
        <v>1945</v>
      </c>
      <c r="C2166" t="s">
        <v>59</v>
      </c>
      <c r="D2166" t="s">
        <v>3089</v>
      </c>
      <c r="F2166" t="str">
        <f>IFERROR(VLOOKUP(B2166,'Scheme Master'!A:B,2,0),"Discontinued")</f>
        <v>Debt</v>
      </c>
      <c r="G2166" t="str">
        <f>IFERROR(VLOOKUP(B2166,'Scheme Master'!A:G,4,0),"Discontinued")</f>
        <v>HSBC</v>
      </c>
    </row>
    <row r="2167" spans="1:7">
      <c r="A2167" s="250" t="s">
        <v>1143</v>
      </c>
      <c r="B2167" s="252" t="s">
        <v>1950</v>
      </c>
      <c r="C2167" s="219" t="s">
        <v>3536</v>
      </c>
      <c r="D2167" t="s">
        <v>3033</v>
      </c>
      <c r="F2167" t="str">
        <f>IFERROR(VLOOKUP(B2167,'Scheme Master'!A:B,2,0),"Discontinued")</f>
        <v>Equity</v>
      </c>
      <c r="G2167" t="str">
        <f>IFERROR(VLOOKUP(B2167,'Scheme Master'!A:G,4,0),"Discontinued")</f>
        <v>HSBC</v>
      </c>
    </row>
    <row r="2168" spans="1:7">
      <c r="A2168" s="250" t="s">
        <v>491</v>
      </c>
      <c r="B2168" s="252" t="s">
        <v>1940</v>
      </c>
      <c r="C2168" t="s">
        <v>58</v>
      </c>
      <c r="D2168" t="s">
        <v>3075</v>
      </c>
      <c r="F2168" t="str">
        <f>IFERROR(VLOOKUP(B2168,'Scheme Master'!A:B,2,0),"Discontinued")</f>
        <v>Debt</v>
      </c>
      <c r="G2168" t="str">
        <f>IFERROR(VLOOKUP(B2168,'Scheme Master'!A:G,4,0),"Discontinued")</f>
        <v>HSBC</v>
      </c>
    </row>
    <row r="2169" spans="1:7">
      <c r="A2169" s="250" t="s">
        <v>506</v>
      </c>
      <c r="B2169" s="252" t="s">
        <v>1940</v>
      </c>
      <c r="C2169" s="219" t="s">
        <v>47</v>
      </c>
      <c r="D2169" t="s">
        <v>3080</v>
      </c>
      <c r="F2169" t="str">
        <f>IFERROR(VLOOKUP(B2169,'Scheme Master'!A:B,2,0),"Discontinued")</f>
        <v>Debt</v>
      </c>
      <c r="G2169" t="str">
        <f>IFERROR(VLOOKUP(B2169,'Scheme Master'!A:G,4,0),"Discontinued")</f>
        <v>HSBC</v>
      </c>
    </row>
    <row r="2170" spans="1:7">
      <c r="A2170" s="250" t="s">
        <v>1173</v>
      </c>
      <c r="B2170" s="252" t="s">
        <v>1953</v>
      </c>
      <c r="C2170" t="s">
        <v>1946</v>
      </c>
      <c r="D2170" t="s">
        <v>3065</v>
      </c>
      <c r="F2170" t="str">
        <f>IFERROR(VLOOKUP(B2170,'Scheme Master'!A:B,2,0),"Discontinued")</f>
        <v>Debt</v>
      </c>
      <c r="G2170" t="str">
        <f>IFERROR(VLOOKUP(B2170,'Scheme Master'!A:G,4,0),"Discontinued")</f>
        <v>HSBC</v>
      </c>
    </row>
    <row r="2171" spans="1:7">
      <c r="A2171" s="53">
        <v>127</v>
      </c>
      <c r="B2171" s="252" t="s">
        <v>2899</v>
      </c>
      <c r="C2171" s="219" t="s">
        <v>61</v>
      </c>
      <c r="D2171" t="s">
        <v>3102</v>
      </c>
      <c r="F2171" t="str">
        <f>IFERROR(VLOOKUP(B2171,'Scheme Master'!A:B,2,0),"Discontinued")</f>
        <v>Debt</v>
      </c>
      <c r="G2171" t="str">
        <f>IFERROR(VLOOKUP(B2171,'Scheme Master'!A:G,4,0),"Discontinued")</f>
        <v>LT</v>
      </c>
    </row>
    <row r="2172" spans="1:7">
      <c r="A2172" s="250" t="s">
        <v>3495</v>
      </c>
      <c r="B2172" s="252" t="s">
        <v>2899</v>
      </c>
      <c r="C2172" t="s">
        <v>1946</v>
      </c>
      <c r="D2172" t="s">
        <v>3099</v>
      </c>
      <c r="F2172" t="str">
        <f>IFERROR(VLOOKUP(B2172,'Scheme Master'!A:B,2,0),"Discontinued")</f>
        <v>Debt</v>
      </c>
      <c r="G2172" t="str">
        <f>IFERROR(VLOOKUP(B2172,'Scheme Master'!A:G,4,0),"Discontinued")</f>
        <v>LT</v>
      </c>
    </row>
    <row r="2173" spans="1:7">
      <c r="A2173" s="250" t="s">
        <v>270</v>
      </c>
      <c r="B2173" s="252" t="s">
        <v>1962</v>
      </c>
      <c r="C2173" t="s">
        <v>60</v>
      </c>
      <c r="D2173" t="s">
        <v>3543</v>
      </c>
      <c r="F2173" t="str">
        <f>IFERROR(VLOOKUP(B2173,'Scheme Master'!A:B,2,0),"Discontinued")</f>
        <v>Discontinued</v>
      </c>
      <c r="G2173" t="str">
        <f>IFERROR(VLOOKUP(B2173,'Scheme Master'!A:G,4,0),"Discontinued")</f>
        <v>Discontinued</v>
      </c>
    </row>
    <row r="2174" spans="1:7">
      <c r="A2174" s="250" t="s">
        <v>313</v>
      </c>
      <c r="B2174" s="252" t="s">
        <v>1969</v>
      </c>
      <c r="C2174" t="s">
        <v>62</v>
      </c>
      <c r="D2174" t="s">
        <v>3523</v>
      </c>
      <c r="F2174" t="str">
        <f>IFERROR(VLOOKUP(B2174,'Scheme Master'!A:B,2,0),"Discontinued")</f>
        <v>Debt</v>
      </c>
      <c r="G2174" t="str">
        <f>IFERROR(VLOOKUP(B2174,'Scheme Master'!A:G,4,0),"Discontinued")</f>
        <v>HSBC</v>
      </c>
    </row>
    <row r="2175" spans="1:7">
      <c r="A2175" s="250" t="s">
        <v>508</v>
      </c>
      <c r="B2175" s="252" t="s">
        <v>1940</v>
      </c>
      <c r="C2175" t="s">
        <v>1946</v>
      </c>
      <c r="D2175" t="s">
        <v>3073</v>
      </c>
      <c r="F2175" t="str">
        <f>IFERROR(VLOOKUP(B2175,'Scheme Master'!A:B,2,0),"Discontinued")</f>
        <v>Debt</v>
      </c>
      <c r="G2175" t="str">
        <f>IFERROR(VLOOKUP(B2175,'Scheme Master'!A:G,4,0),"Discontinued")</f>
        <v>HSBC</v>
      </c>
    </row>
    <row r="2176" spans="1:7">
      <c r="A2176" s="53">
        <v>221</v>
      </c>
      <c r="B2176" s="252" t="s">
        <v>2966</v>
      </c>
      <c r="C2176" t="s">
        <v>68</v>
      </c>
      <c r="D2176" t="s">
        <v>3543</v>
      </c>
      <c r="F2176" t="str">
        <f>IFERROR(VLOOKUP(B2176,'Scheme Master'!A:B,2,0),"Discontinued")</f>
        <v>Discontinued</v>
      </c>
      <c r="G2176" t="str">
        <f>IFERROR(VLOOKUP(B2176,'Scheme Master'!A:G,4,0),"Discontinued")</f>
        <v>Discontinued</v>
      </c>
    </row>
    <row r="2177" spans="1:7">
      <c r="A2177" s="250" t="s">
        <v>508</v>
      </c>
      <c r="B2177" s="252" t="s">
        <v>1940</v>
      </c>
      <c r="C2177" t="s">
        <v>1946</v>
      </c>
      <c r="D2177" t="s">
        <v>3073</v>
      </c>
      <c r="F2177" t="str">
        <f>IFERROR(VLOOKUP(B2177,'Scheme Master'!A:B,2,0),"Discontinued")</f>
        <v>Debt</v>
      </c>
      <c r="G2177" t="str">
        <f>IFERROR(VLOOKUP(B2177,'Scheme Master'!A:G,4,0),"Discontinued")</f>
        <v>HSBC</v>
      </c>
    </row>
    <row r="2178" spans="1:7">
      <c r="A2178" s="250" t="s">
        <v>3486</v>
      </c>
      <c r="B2178" s="252" t="s">
        <v>2891</v>
      </c>
      <c r="C2178" t="s">
        <v>1946</v>
      </c>
      <c r="D2178" t="s">
        <v>3148</v>
      </c>
      <c r="F2178" t="str">
        <f>IFERROR(VLOOKUP(B2178,'Scheme Master'!A:B,2,0),"Discontinued")</f>
        <v>Debt</v>
      </c>
      <c r="G2178" t="str">
        <f>IFERROR(VLOOKUP(B2178,'Scheme Master'!A:G,4,0),"Discontinued")</f>
        <v>LT</v>
      </c>
    </row>
    <row r="2179" spans="1:7">
      <c r="A2179" s="250" t="s">
        <v>3519</v>
      </c>
      <c r="B2179" s="252" t="s">
        <v>2964</v>
      </c>
      <c r="C2179" t="s">
        <v>1943</v>
      </c>
      <c r="D2179" t="s">
        <v>3543</v>
      </c>
      <c r="F2179" t="str">
        <f>IFERROR(VLOOKUP(B2179,'Scheme Master'!A:B,2,0),"Discontinued")</f>
        <v>Discontinued</v>
      </c>
      <c r="G2179" t="str">
        <f>IFERROR(VLOOKUP(B2179,'Scheme Master'!A:G,4,0),"Discontinued")</f>
        <v>Discontinued</v>
      </c>
    </row>
    <row r="2180" spans="1:7">
      <c r="A2180" s="250" t="s">
        <v>3476</v>
      </c>
      <c r="B2180" s="252" t="s">
        <v>2892</v>
      </c>
      <c r="C2180" t="s">
        <v>3536</v>
      </c>
      <c r="D2180" t="s">
        <v>3095</v>
      </c>
      <c r="F2180" t="str">
        <f>IFERROR(VLOOKUP(B2180,'Scheme Master'!A:B,2,0),"Discontinued")</f>
        <v>Debt</v>
      </c>
      <c r="G2180" t="str">
        <f>IFERROR(VLOOKUP(B2180,'Scheme Master'!A:G,4,0),"Discontinued")</f>
        <v>LT</v>
      </c>
    </row>
    <row r="2181" spans="1:7">
      <c r="A2181" s="250" t="s">
        <v>3524</v>
      </c>
      <c r="B2181" s="252" t="s">
        <v>2898</v>
      </c>
      <c r="C2181" t="s">
        <v>1970</v>
      </c>
      <c r="D2181" t="s">
        <v>3181</v>
      </c>
      <c r="F2181" t="str">
        <f>IFERROR(VLOOKUP(B2181,'Scheme Master'!A:B,2,0),"Discontinued")</f>
        <v>Equity</v>
      </c>
      <c r="G2181" t="str">
        <f>IFERROR(VLOOKUP(B2181,'Scheme Master'!A:G,4,0),"Discontinued")</f>
        <v>LT</v>
      </c>
    </row>
    <row r="2182" spans="1:7">
      <c r="A2182" s="53">
        <v>126</v>
      </c>
      <c r="B2182" s="252" t="s">
        <v>2899</v>
      </c>
      <c r="C2182" t="s">
        <v>59</v>
      </c>
      <c r="D2182" t="s">
        <v>3103</v>
      </c>
      <c r="F2182" t="str">
        <f>IFERROR(VLOOKUP(B2182,'Scheme Master'!A:B,2,0),"Discontinued")</f>
        <v>Debt</v>
      </c>
      <c r="G2182" t="str">
        <f>IFERROR(VLOOKUP(B2182,'Scheme Master'!A:G,4,0),"Discontinued")</f>
        <v>LT</v>
      </c>
    </row>
    <row r="2183" spans="1:7">
      <c r="A2183" s="250" t="s">
        <v>3495</v>
      </c>
      <c r="B2183" s="252" t="s">
        <v>2899</v>
      </c>
      <c r="C2183" t="s">
        <v>1946</v>
      </c>
      <c r="D2183" t="s">
        <v>3099</v>
      </c>
      <c r="F2183" t="str">
        <f>IFERROR(VLOOKUP(B2183,'Scheme Master'!A:B,2,0),"Discontinued")</f>
        <v>Debt</v>
      </c>
      <c r="G2183" t="str">
        <f>IFERROR(VLOOKUP(B2183,'Scheme Master'!A:G,4,0),"Discontinued")</f>
        <v>LT</v>
      </c>
    </row>
    <row r="2184" spans="1:7">
      <c r="A2184" s="53">
        <v>227</v>
      </c>
      <c r="B2184" s="252" t="s">
        <v>2900</v>
      </c>
      <c r="C2184" s="219" t="s">
        <v>3536</v>
      </c>
      <c r="D2184" t="s">
        <v>3483</v>
      </c>
      <c r="F2184" t="str">
        <f>IFERROR(VLOOKUP(B2184,'Scheme Master'!A:B,2,0),"Discontinued")</f>
        <v>Debt</v>
      </c>
      <c r="G2184" t="str">
        <f>IFERROR(VLOOKUP(B2184,'Scheme Master'!A:G,4,0),"Discontinued")</f>
        <v>LT</v>
      </c>
    </row>
    <row r="2185" spans="1:7">
      <c r="A2185" s="250" t="s">
        <v>3500</v>
      </c>
      <c r="B2185" s="252" t="s">
        <v>2967</v>
      </c>
      <c r="C2185" t="s">
        <v>1975</v>
      </c>
      <c r="D2185" t="s">
        <v>3543</v>
      </c>
      <c r="F2185" t="str">
        <f>IFERROR(VLOOKUP(B2185,'Scheme Master'!A:B,2,0),"Discontinued")</f>
        <v>Discontinued</v>
      </c>
      <c r="G2185" t="str">
        <f>IFERROR(VLOOKUP(B2185,'Scheme Master'!A:G,4,0),"Discontinued")</f>
        <v>Discontinued</v>
      </c>
    </row>
    <row r="2186" spans="1:7">
      <c r="A2186" s="250" t="s">
        <v>491</v>
      </c>
      <c r="B2186" s="252" t="s">
        <v>1940</v>
      </c>
      <c r="C2186" t="s">
        <v>58</v>
      </c>
      <c r="D2186" t="s">
        <v>3075</v>
      </c>
      <c r="F2186" t="str">
        <f>IFERROR(VLOOKUP(B2186,'Scheme Master'!A:B,2,0),"Discontinued")</f>
        <v>Debt</v>
      </c>
      <c r="G2186" t="str">
        <f>IFERROR(VLOOKUP(B2186,'Scheme Master'!A:G,4,0),"Discontinued")</f>
        <v>HSBC</v>
      </c>
    </row>
    <row r="2187" spans="1:7">
      <c r="A2187" s="250" t="s">
        <v>491</v>
      </c>
      <c r="B2187" s="252" t="s">
        <v>1940</v>
      </c>
      <c r="C2187" t="s">
        <v>58</v>
      </c>
      <c r="D2187" t="s">
        <v>3075</v>
      </c>
      <c r="F2187" t="str">
        <f>IFERROR(VLOOKUP(B2187,'Scheme Master'!A:B,2,0),"Discontinued")</f>
        <v>Debt</v>
      </c>
      <c r="G2187" t="str">
        <f>IFERROR(VLOOKUP(B2187,'Scheme Master'!A:G,4,0),"Discontinued")</f>
        <v>HSBC</v>
      </c>
    </row>
    <row r="2188" spans="1:7">
      <c r="A2188" s="250" t="s">
        <v>1358</v>
      </c>
      <c r="B2188" s="252" t="s">
        <v>1945</v>
      </c>
      <c r="C2188" t="s">
        <v>59</v>
      </c>
      <c r="D2188" t="s">
        <v>3089</v>
      </c>
      <c r="F2188" t="str">
        <f>IFERROR(VLOOKUP(B2188,'Scheme Master'!A:B,2,0),"Discontinued")</f>
        <v>Debt</v>
      </c>
      <c r="G2188" t="str">
        <f>IFERROR(VLOOKUP(B2188,'Scheme Master'!A:G,4,0),"Discontinued")</f>
        <v>HSBC</v>
      </c>
    </row>
    <row r="2189" spans="1:7">
      <c r="A2189" s="250" t="s">
        <v>491</v>
      </c>
      <c r="B2189" s="252" t="s">
        <v>1940</v>
      </c>
      <c r="C2189" t="s">
        <v>58</v>
      </c>
      <c r="D2189" t="s">
        <v>3075</v>
      </c>
      <c r="F2189" t="str">
        <f>IFERROR(VLOOKUP(B2189,'Scheme Master'!A:B,2,0),"Discontinued")</f>
        <v>Debt</v>
      </c>
      <c r="G2189" t="str">
        <f>IFERROR(VLOOKUP(B2189,'Scheme Master'!A:G,4,0),"Discontinued")</f>
        <v>HSBC</v>
      </c>
    </row>
    <row r="2190" spans="1:7">
      <c r="A2190" s="250" t="s">
        <v>1358</v>
      </c>
      <c r="B2190" s="252" t="s">
        <v>1945</v>
      </c>
      <c r="C2190" t="s">
        <v>59</v>
      </c>
      <c r="D2190" t="s">
        <v>3089</v>
      </c>
      <c r="F2190" t="str">
        <f>IFERROR(VLOOKUP(B2190,'Scheme Master'!A:B,2,0),"Discontinued")</f>
        <v>Debt</v>
      </c>
      <c r="G2190" t="str">
        <f>IFERROR(VLOOKUP(B2190,'Scheme Master'!A:G,4,0),"Discontinued")</f>
        <v>HSBC</v>
      </c>
    </row>
    <row r="2191" spans="1:7">
      <c r="A2191" s="250" t="s">
        <v>3474</v>
      </c>
      <c r="B2191" s="252" t="s">
        <v>2966</v>
      </c>
      <c r="C2191" t="s">
        <v>1946</v>
      </c>
      <c r="D2191" t="s">
        <v>3543</v>
      </c>
      <c r="F2191" t="str">
        <f>IFERROR(VLOOKUP(B2191,'Scheme Master'!A:B,2,0),"Discontinued")</f>
        <v>Discontinued</v>
      </c>
      <c r="G2191" t="str">
        <f>IFERROR(VLOOKUP(B2191,'Scheme Master'!A:G,4,0),"Discontinued")</f>
        <v>Discontinued</v>
      </c>
    </row>
    <row r="2192" spans="1:7">
      <c r="A2192" s="250" t="s">
        <v>3496</v>
      </c>
      <c r="B2192" s="252" t="s">
        <v>2891</v>
      </c>
      <c r="C2192" s="219" t="s">
        <v>61</v>
      </c>
      <c r="D2192" t="s">
        <v>3151</v>
      </c>
      <c r="F2192" t="str">
        <f>IFERROR(VLOOKUP(B2192,'Scheme Master'!A:B,2,0),"Discontinued")</f>
        <v>Debt</v>
      </c>
      <c r="G2192" t="str">
        <f>IFERROR(VLOOKUP(B2192,'Scheme Master'!A:G,4,0),"Discontinued")</f>
        <v>LT</v>
      </c>
    </row>
    <row r="2193" spans="1:7">
      <c r="A2193" s="250" t="s">
        <v>3496</v>
      </c>
      <c r="B2193" s="252" t="s">
        <v>2891</v>
      </c>
      <c r="C2193" s="219" t="s">
        <v>61</v>
      </c>
      <c r="D2193" t="s">
        <v>3151</v>
      </c>
      <c r="F2193" t="str">
        <f>IFERROR(VLOOKUP(B2193,'Scheme Master'!A:B,2,0),"Discontinued")</f>
        <v>Debt</v>
      </c>
      <c r="G2193" t="str">
        <f>IFERROR(VLOOKUP(B2193,'Scheme Master'!A:G,4,0),"Discontinued")</f>
        <v>LT</v>
      </c>
    </row>
    <row r="2194" spans="1:7">
      <c r="A2194" s="250" t="s">
        <v>3500</v>
      </c>
      <c r="B2194" s="252" t="s">
        <v>2967</v>
      </c>
      <c r="C2194" t="s">
        <v>1975</v>
      </c>
      <c r="D2194" t="s">
        <v>3543</v>
      </c>
      <c r="F2194" t="str">
        <f>IFERROR(VLOOKUP(B2194,'Scheme Master'!A:B,2,0),"Discontinued")</f>
        <v>Discontinued</v>
      </c>
      <c r="G2194" t="str">
        <f>IFERROR(VLOOKUP(B2194,'Scheme Master'!A:G,4,0),"Discontinued")</f>
        <v>Discontinued</v>
      </c>
    </row>
    <row r="2195" spans="1:7">
      <c r="A2195" s="250" t="s">
        <v>491</v>
      </c>
      <c r="B2195" s="252" t="s">
        <v>1940</v>
      </c>
      <c r="C2195" t="s">
        <v>58</v>
      </c>
      <c r="D2195" t="s">
        <v>3075</v>
      </c>
      <c r="F2195" t="str">
        <f>IFERROR(VLOOKUP(B2195,'Scheme Master'!A:B,2,0),"Discontinued")</f>
        <v>Debt</v>
      </c>
      <c r="G2195" t="str">
        <f>IFERROR(VLOOKUP(B2195,'Scheme Master'!A:G,4,0),"Discontinued")</f>
        <v>HSBC</v>
      </c>
    </row>
    <row r="2196" spans="1:7">
      <c r="A2196" s="250" t="s">
        <v>491</v>
      </c>
      <c r="B2196" s="252" t="s">
        <v>1940</v>
      </c>
      <c r="C2196" t="s">
        <v>58</v>
      </c>
      <c r="D2196" t="s">
        <v>3075</v>
      </c>
      <c r="F2196" t="str">
        <f>IFERROR(VLOOKUP(B2196,'Scheme Master'!A:B,2,0),"Discontinued")</f>
        <v>Debt</v>
      </c>
      <c r="G2196" t="str">
        <f>IFERROR(VLOOKUP(B2196,'Scheme Master'!A:G,4,0),"Discontinued")</f>
        <v>HSBC</v>
      </c>
    </row>
    <row r="2197" spans="1:7">
      <c r="A2197" s="250" t="s">
        <v>1360</v>
      </c>
      <c r="B2197" s="252" t="s">
        <v>1945</v>
      </c>
      <c r="C2197" t="s">
        <v>1946</v>
      </c>
      <c r="D2197" t="s">
        <v>3085</v>
      </c>
      <c r="F2197" t="str">
        <f>IFERROR(VLOOKUP(B2197,'Scheme Master'!A:B,2,0),"Discontinued")</f>
        <v>Debt</v>
      </c>
      <c r="G2197" t="str">
        <f>IFERROR(VLOOKUP(B2197,'Scheme Master'!A:G,4,0),"Discontinued")</f>
        <v>HSBC</v>
      </c>
    </row>
    <row r="2198" spans="1:7">
      <c r="A2198" s="250" t="s">
        <v>1358</v>
      </c>
      <c r="B2198" s="252" t="s">
        <v>1945</v>
      </c>
      <c r="C2198" t="s">
        <v>59</v>
      </c>
      <c r="D2198" t="s">
        <v>3089</v>
      </c>
      <c r="F2198" t="str">
        <f>IFERROR(VLOOKUP(B2198,'Scheme Master'!A:B,2,0),"Discontinued")</f>
        <v>Debt</v>
      </c>
      <c r="G2198" t="str">
        <f>IFERROR(VLOOKUP(B2198,'Scheme Master'!A:G,4,0),"Discontinued")</f>
        <v>HSBC</v>
      </c>
    </row>
    <row r="2199" spans="1:7">
      <c r="A2199" s="250" t="s">
        <v>3513</v>
      </c>
      <c r="B2199" s="252" t="s">
        <v>2890</v>
      </c>
      <c r="C2199" s="55" t="s">
        <v>61</v>
      </c>
      <c r="D2199" t="s">
        <v>3128</v>
      </c>
      <c r="F2199" t="str">
        <f>IFERROR(VLOOKUP(B2199,'Scheme Master'!A:B,2,0),"Discontinued")</f>
        <v>Debt</v>
      </c>
      <c r="G2199" t="str">
        <f>IFERROR(VLOOKUP(B2199,'Scheme Master'!A:G,4,0),"Discontinued")</f>
        <v>LT</v>
      </c>
    </row>
    <row r="2200" spans="1:7">
      <c r="A2200" s="250" t="s">
        <v>491</v>
      </c>
      <c r="B2200" s="252" t="s">
        <v>1940</v>
      </c>
      <c r="C2200" t="s">
        <v>58</v>
      </c>
      <c r="D2200" t="s">
        <v>3075</v>
      </c>
      <c r="F2200" t="str">
        <f>IFERROR(VLOOKUP(B2200,'Scheme Master'!A:B,2,0),"Discontinued")</f>
        <v>Debt</v>
      </c>
      <c r="G2200" t="str">
        <f>IFERROR(VLOOKUP(B2200,'Scheme Master'!A:G,4,0),"Discontinued")</f>
        <v>HSBC</v>
      </c>
    </row>
    <row r="2201" spans="1:7">
      <c r="A2201" s="250" t="s">
        <v>1171</v>
      </c>
      <c r="B2201" s="252" t="s">
        <v>1953</v>
      </c>
      <c r="C2201" t="s">
        <v>59</v>
      </c>
      <c r="D2201" t="s">
        <v>3069</v>
      </c>
      <c r="F2201" t="str">
        <f>IFERROR(VLOOKUP(B2201,'Scheme Master'!A:B,2,0),"Discontinued")</f>
        <v>Debt</v>
      </c>
      <c r="G2201" t="str">
        <f>IFERROR(VLOOKUP(B2201,'Scheme Master'!A:G,4,0),"Discontinued")</f>
        <v>HSBC</v>
      </c>
    </row>
    <row r="2202" spans="1:7">
      <c r="A2202" s="250" t="s">
        <v>3487</v>
      </c>
      <c r="B2202" s="252" t="s">
        <v>2967</v>
      </c>
      <c r="C2202" t="s">
        <v>1946</v>
      </c>
      <c r="D2202" t="s">
        <v>3543</v>
      </c>
      <c r="F2202" t="str">
        <f>IFERROR(VLOOKUP(B2202,'Scheme Master'!A:B,2,0),"Discontinued")</f>
        <v>Discontinued</v>
      </c>
      <c r="G2202" t="str">
        <f>IFERROR(VLOOKUP(B2202,'Scheme Master'!A:G,4,0),"Discontinued")</f>
        <v>Discontinued</v>
      </c>
    </row>
    <row r="2203" spans="1:7">
      <c r="A2203" s="250" t="s">
        <v>359</v>
      </c>
      <c r="B2203" s="252" t="s">
        <v>1947</v>
      </c>
      <c r="C2203" t="s">
        <v>1946</v>
      </c>
      <c r="D2203" t="s">
        <v>3543</v>
      </c>
      <c r="F2203" t="str">
        <f>IFERROR(VLOOKUP(B2203,'Scheme Master'!A:B,2,0),"Discontinued")</f>
        <v>Discontinued</v>
      </c>
      <c r="G2203" t="str">
        <f>IFERROR(VLOOKUP(B2203,'Scheme Master'!A:G,4,0),"Discontinued")</f>
        <v>Discontinued</v>
      </c>
    </row>
    <row r="2204" spans="1:7">
      <c r="A2204" s="250" t="s">
        <v>495</v>
      </c>
      <c r="B2204" s="252" t="s">
        <v>1940</v>
      </c>
      <c r="C2204" t="s">
        <v>59</v>
      </c>
      <c r="D2204" t="s">
        <v>3081</v>
      </c>
      <c r="F2204" t="str">
        <f>IFERROR(VLOOKUP(B2204,'Scheme Master'!A:B,2,0),"Discontinued")</f>
        <v>Debt</v>
      </c>
      <c r="G2204" t="str">
        <f>IFERROR(VLOOKUP(B2204,'Scheme Master'!A:G,4,0),"Discontinued")</f>
        <v>HSBC</v>
      </c>
    </row>
    <row r="2205" spans="1:7">
      <c r="A2205" s="250" t="s">
        <v>1360</v>
      </c>
      <c r="B2205" s="252" t="s">
        <v>1945</v>
      </c>
      <c r="C2205" t="s">
        <v>1946</v>
      </c>
      <c r="D2205" t="s">
        <v>3085</v>
      </c>
      <c r="F2205" t="str">
        <f>IFERROR(VLOOKUP(B2205,'Scheme Master'!A:B,2,0),"Discontinued")</f>
        <v>Debt</v>
      </c>
      <c r="G2205" t="str">
        <f>IFERROR(VLOOKUP(B2205,'Scheme Master'!A:G,4,0),"Discontinued")</f>
        <v>HSBC</v>
      </c>
    </row>
    <row r="2206" spans="1:7">
      <c r="A2206" s="250" t="s">
        <v>3485</v>
      </c>
      <c r="B2206" s="252" t="s">
        <v>2894</v>
      </c>
      <c r="C2206" t="s">
        <v>1942</v>
      </c>
      <c r="D2206" t="s">
        <v>3170</v>
      </c>
      <c r="F2206" t="str">
        <f>IFERROR(VLOOKUP(B2206,'Scheme Master'!A:B,2,0),"Discontinued")</f>
        <v>Equity</v>
      </c>
      <c r="G2206" t="str">
        <f>IFERROR(VLOOKUP(B2206,'Scheme Master'!A:G,4,0),"Discontinued")</f>
        <v>LT</v>
      </c>
    </row>
    <row r="2207" spans="1:7">
      <c r="A2207" s="250" t="s">
        <v>487</v>
      </c>
      <c r="B2207" s="252" t="s">
        <v>1940</v>
      </c>
      <c r="C2207" t="s">
        <v>61</v>
      </c>
      <c r="D2207" t="s">
        <v>3079</v>
      </c>
      <c r="F2207" t="str">
        <f>IFERROR(VLOOKUP(B2207,'Scheme Master'!A:B,2,0),"Discontinued")</f>
        <v>Debt</v>
      </c>
      <c r="G2207" t="str">
        <f>IFERROR(VLOOKUP(B2207,'Scheme Master'!A:G,4,0),"Discontinued")</f>
        <v>HSBC</v>
      </c>
    </row>
    <row r="2208" spans="1:7">
      <c r="A2208" s="250" t="s">
        <v>1114</v>
      </c>
      <c r="B2208" s="252" t="s">
        <v>1944</v>
      </c>
      <c r="C2208" t="s">
        <v>57</v>
      </c>
      <c r="D2208" t="s">
        <v>3543</v>
      </c>
      <c r="F2208" t="str">
        <f>IFERROR(VLOOKUP(B2208,'Scheme Master'!A:B,2,0),"Discontinued")</f>
        <v>Discontinued</v>
      </c>
      <c r="G2208" t="str">
        <f>IFERROR(VLOOKUP(B2208,'Scheme Master'!A:G,4,0),"Discontinued")</f>
        <v>Discontinued</v>
      </c>
    </row>
    <row r="2209" spans="1:7">
      <c r="A2209" s="250" t="s">
        <v>1173</v>
      </c>
      <c r="B2209" s="252" t="s">
        <v>1953</v>
      </c>
      <c r="C2209" t="s">
        <v>1946</v>
      </c>
      <c r="D2209" t="s">
        <v>3065</v>
      </c>
      <c r="F2209" t="str">
        <f>IFERROR(VLOOKUP(B2209,'Scheme Master'!A:B,2,0),"Discontinued")</f>
        <v>Debt</v>
      </c>
      <c r="G2209" t="str">
        <f>IFERROR(VLOOKUP(B2209,'Scheme Master'!A:G,4,0),"Discontinued")</f>
        <v>HSBC</v>
      </c>
    </row>
    <row r="2210" spans="1:7">
      <c r="A2210" s="250" t="s">
        <v>389</v>
      </c>
      <c r="B2210" s="252" t="s">
        <v>1956</v>
      </c>
      <c r="C2210" t="s">
        <v>59</v>
      </c>
      <c r="D2210" t="s">
        <v>3543</v>
      </c>
      <c r="F2210" t="str">
        <f>IFERROR(VLOOKUP(B2210,'Scheme Master'!A:B,2,0),"Discontinued")</f>
        <v>Discontinued</v>
      </c>
      <c r="G2210" t="str">
        <f>IFERROR(VLOOKUP(B2210,'Scheme Master'!A:G,4,0),"Discontinued")</f>
        <v>Discontinued</v>
      </c>
    </row>
    <row r="2211" spans="1:7">
      <c r="A2211" s="250" t="s">
        <v>1358</v>
      </c>
      <c r="B2211" s="252" t="s">
        <v>1945</v>
      </c>
      <c r="C2211" t="s">
        <v>59</v>
      </c>
      <c r="D2211" t="s">
        <v>3089</v>
      </c>
      <c r="F2211" t="str">
        <f>IFERROR(VLOOKUP(B2211,'Scheme Master'!A:B,2,0),"Discontinued")</f>
        <v>Debt</v>
      </c>
      <c r="G2211" t="str">
        <f>IFERROR(VLOOKUP(B2211,'Scheme Master'!A:G,4,0),"Discontinued")</f>
        <v>HSBC</v>
      </c>
    </row>
    <row r="2212" spans="1:7">
      <c r="A2212" s="250" t="s">
        <v>359</v>
      </c>
      <c r="B2212" s="252" t="s">
        <v>1947</v>
      </c>
      <c r="C2212" t="s">
        <v>1946</v>
      </c>
      <c r="D2212" t="s">
        <v>3543</v>
      </c>
      <c r="F2212" t="str">
        <f>IFERROR(VLOOKUP(B2212,'Scheme Master'!A:B,2,0),"Discontinued")</f>
        <v>Discontinued</v>
      </c>
      <c r="G2212" t="str">
        <f>IFERROR(VLOOKUP(B2212,'Scheme Master'!A:G,4,0),"Discontinued")</f>
        <v>Discontinued</v>
      </c>
    </row>
    <row r="2213" spans="1:7">
      <c r="A2213" s="250" t="s">
        <v>3484</v>
      </c>
      <c r="B2213" s="252" t="s">
        <v>2904</v>
      </c>
      <c r="C2213" t="s">
        <v>1943</v>
      </c>
      <c r="D2213" t="s">
        <v>3174</v>
      </c>
      <c r="F2213" t="str">
        <f>IFERROR(VLOOKUP(B2213,'Scheme Master'!A:B,2,0),"Discontinued")</f>
        <v>Equity</v>
      </c>
      <c r="G2213" t="str">
        <f>IFERROR(VLOOKUP(B2213,'Scheme Master'!A:G,4,0),"Discontinued")</f>
        <v>LT</v>
      </c>
    </row>
    <row r="2214" spans="1:7">
      <c r="A2214" s="250" t="s">
        <v>1360</v>
      </c>
      <c r="B2214" s="252" t="s">
        <v>1945</v>
      </c>
      <c r="C2214" t="s">
        <v>1946</v>
      </c>
      <c r="D2214" t="s">
        <v>3085</v>
      </c>
      <c r="F2214" t="str">
        <f>IFERROR(VLOOKUP(B2214,'Scheme Master'!A:B,2,0),"Discontinued")</f>
        <v>Debt</v>
      </c>
      <c r="G2214" t="str">
        <f>IFERROR(VLOOKUP(B2214,'Scheme Master'!A:G,4,0),"Discontinued")</f>
        <v>HSBC</v>
      </c>
    </row>
    <row r="2215" spans="1:7">
      <c r="A2215" s="250" t="s">
        <v>491</v>
      </c>
      <c r="B2215" s="252" t="s">
        <v>1940</v>
      </c>
      <c r="C2215" t="s">
        <v>58</v>
      </c>
      <c r="D2215" t="s">
        <v>3075</v>
      </c>
      <c r="F2215" t="str">
        <f>IFERROR(VLOOKUP(B2215,'Scheme Master'!A:B,2,0),"Discontinued")</f>
        <v>Debt</v>
      </c>
      <c r="G2215" t="str">
        <f>IFERROR(VLOOKUP(B2215,'Scheme Master'!A:G,4,0),"Discontinued")</f>
        <v>HSBC</v>
      </c>
    </row>
    <row r="2216" spans="1:7">
      <c r="A2216" s="250" t="s">
        <v>491</v>
      </c>
      <c r="B2216" s="252" t="s">
        <v>1940</v>
      </c>
      <c r="C2216" t="s">
        <v>58</v>
      </c>
      <c r="D2216" t="s">
        <v>3075</v>
      </c>
      <c r="F2216" t="str">
        <f>IFERROR(VLOOKUP(B2216,'Scheme Master'!A:B,2,0),"Discontinued")</f>
        <v>Debt</v>
      </c>
      <c r="G2216" t="str">
        <f>IFERROR(VLOOKUP(B2216,'Scheme Master'!A:G,4,0),"Discontinued")</f>
        <v>HSBC</v>
      </c>
    </row>
    <row r="2217" spans="1:7">
      <c r="A2217" s="250" t="s">
        <v>491</v>
      </c>
      <c r="B2217" s="252" t="s">
        <v>1940</v>
      </c>
      <c r="C2217" t="s">
        <v>58</v>
      </c>
      <c r="D2217" t="s">
        <v>3075</v>
      </c>
      <c r="F2217" t="str">
        <f>IFERROR(VLOOKUP(B2217,'Scheme Master'!A:B,2,0),"Discontinued")</f>
        <v>Debt</v>
      </c>
      <c r="G2217" t="str">
        <f>IFERROR(VLOOKUP(B2217,'Scheme Master'!A:G,4,0),"Discontinued")</f>
        <v>HSBC</v>
      </c>
    </row>
    <row r="2218" spans="1:7">
      <c r="A2218" s="250" t="s">
        <v>491</v>
      </c>
      <c r="B2218" s="252" t="s">
        <v>1940</v>
      </c>
      <c r="C2218" t="s">
        <v>58</v>
      </c>
      <c r="D2218" t="s">
        <v>3075</v>
      </c>
      <c r="F2218" t="str">
        <f>IFERROR(VLOOKUP(B2218,'Scheme Master'!A:B,2,0),"Discontinued")</f>
        <v>Debt</v>
      </c>
      <c r="G2218" t="str">
        <f>IFERROR(VLOOKUP(B2218,'Scheme Master'!A:G,4,0),"Discontinued")</f>
        <v>HSBC</v>
      </c>
    </row>
    <row r="2219" spans="1:7">
      <c r="A2219" s="250" t="s">
        <v>1171</v>
      </c>
      <c r="B2219" s="252" t="s">
        <v>1953</v>
      </c>
      <c r="C2219" t="s">
        <v>59</v>
      </c>
      <c r="D2219" t="s">
        <v>3069</v>
      </c>
      <c r="F2219" t="str">
        <f>IFERROR(VLOOKUP(B2219,'Scheme Master'!A:B,2,0),"Discontinued")</f>
        <v>Debt</v>
      </c>
      <c r="G2219" t="str">
        <f>IFERROR(VLOOKUP(B2219,'Scheme Master'!A:G,4,0),"Discontinued")</f>
        <v>HSBC</v>
      </c>
    </row>
    <row r="2220" spans="1:7">
      <c r="A2220" s="250" t="s">
        <v>389</v>
      </c>
      <c r="B2220" s="252" t="s">
        <v>1956</v>
      </c>
      <c r="C2220" t="s">
        <v>59</v>
      </c>
      <c r="D2220" t="s">
        <v>3543</v>
      </c>
      <c r="F2220" t="str">
        <f>IFERROR(VLOOKUP(B2220,'Scheme Master'!A:B,2,0),"Discontinued")</f>
        <v>Discontinued</v>
      </c>
      <c r="G2220" t="str">
        <f>IFERROR(VLOOKUP(B2220,'Scheme Master'!A:G,4,0),"Discontinued")</f>
        <v>Discontinued</v>
      </c>
    </row>
    <row r="2221" spans="1:7">
      <c r="A2221" s="250" t="s">
        <v>514</v>
      </c>
      <c r="B2221" s="252" t="s">
        <v>1979</v>
      </c>
      <c r="C2221" t="s">
        <v>1942</v>
      </c>
      <c r="D2221" t="s">
        <v>3525</v>
      </c>
      <c r="F2221" t="str">
        <f>IFERROR(VLOOKUP(B2221,'Scheme Master'!A:B,2,0),"Discontinued")</f>
        <v>Equity</v>
      </c>
      <c r="G2221" t="str">
        <f>IFERROR(VLOOKUP(B2221,'Scheme Master'!A:G,4,0),"Discontinued")</f>
        <v>HSBC</v>
      </c>
    </row>
    <row r="2222" spans="1:7">
      <c r="A2222" s="250" t="s">
        <v>491</v>
      </c>
      <c r="B2222" s="252" t="s">
        <v>1940</v>
      </c>
      <c r="C2222" t="s">
        <v>58</v>
      </c>
      <c r="D2222" t="s">
        <v>3075</v>
      </c>
      <c r="F2222" t="str">
        <f>IFERROR(VLOOKUP(B2222,'Scheme Master'!A:B,2,0),"Discontinued")</f>
        <v>Debt</v>
      </c>
      <c r="G2222" t="str">
        <f>IFERROR(VLOOKUP(B2222,'Scheme Master'!A:G,4,0),"Discontinued")</f>
        <v>HSBC</v>
      </c>
    </row>
    <row r="2223" spans="1:7">
      <c r="A2223" s="250" t="s">
        <v>491</v>
      </c>
      <c r="B2223" s="252" t="s">
        <v>1940</v>
      </c>
      <c r="C2223" t="s">
        <v>58</v>
      </c>
      <c r="D2223" t="s">
        <v>3075</v>
      </c>
      <c r="F2223" t="str">
        <f>IFERROR(VLOOKUP(B2223,'Scheme Master'!A:B,2,0),"Discontinued")</f>
        <v>Debt</v>
      </c>
      <c r="G2223" t="str">
        <f>IFERROR(VLOOKUP(B2223,'Scheme Master'!A:G,4,0),"Discontinued")</f>
        <v>HSBC</v>
      </c>
    </row>
    <row r="2224" spans="1:7">
      <c r="A2224" s="250" t="s">
        <v>491</v>
      </c>
      <c r="B2224" s="252" t="s">
        <v>1940</v>
      </c>
      <c r="C2224" t="s">
        <v>58</v>
      </c>
      <c r="D2224" t="s">
        <v>3075</v>
      </c>
      <c r="F2224" t="str">
        <f>IFERROR(VLOOKUP(B2224,'Scheme Master'!A:B,2,0),"Discontinued")</f>
        <v>Debt</v>
      </c>
      <c r="G2224" t="str">
        <f>IFERROR(VLOOKUP(B2224,'Scheme Master'!A:G,4,0),"Discontinued")</f>
        <v>HSBC</v>
      </c>
    </row>
    <row r="2225" spans="1:7">
      <c r="A2225" s="250" t="s">
        <v>386</v>
      </c>
      <c r="B2225" s="252" t="s">
        <v>1956</v>
      </c>
      <c r="C2225" t="s">
        <v>1975</v>
      </c>
      <c r="D2225" t="s">
        <v>3543</v>
      </c>
      <c r="F2225" t="str">
        <f>IFERROR(VLOOKUP(B2225,'Scheme Master'!A:B,2,0),"Discontinued")</f>
        <v>Discontinued</v>
      </c>
      <c r="G2225" t="str">
        <f>IFERROR(VLOOKUP(B2225,'Scheme Master'!A:G,4,0),"Discontinued")</f>
        <v>Discontinued</v>
      </c>
    </row>
    <row r="2226" spans="1:7">
      <c r="A2226" s="250" t="s">
        <v>508</v>
      </c>
      <c r="B2226" s="252" t="s">
        <v>1940</v>
      </c>
      <c r="C2226" t="s">
        <v>1946</v>
      </c>
      <c r="D2226" t="s">
        <v>3073</v>
      </c>
      <c r="F2226" t="str">
        <f>IFERROR(VLOOKUP(B2226,'Scheme Master'!A:B,2,0),"Discontinued")</f>
        <v>Debt</v>
      </c>
      <c r="G2226" t="str">
        <f>IFERROR(VLOOKUP(B2226,'Scheme Master'!A:G,4,0),"Discontinued")</f>
        <v>HSBC</v>
      </c>
    </row>
    <row r="2227" spans="1:7">
      <c r="A2227" s="53">
        <v>43</v>
      </c>
      <c r="B2227" s="252" t="s">
        <v>2902</v>
      </c>
      <c r="C2227" s="219" t="s">
        <v>62</v>
      </c>
      <c r="D2227" t="s">
        <v>3156</v>
      </c>
      <c r="F2227" t="str">
        <f>IFERROR(VLOOKUP(B2227,'Scheme Master'!A:B,2,0),"Discontinued")</f>
        <v>Debt</v>
      </c>
      <c r="G2227" t="str">
        <f>IFERROR(VLOOKUP(B2227,'Scheme Master'!A:G,4,0),"Discontinued")</f>
        <v>LT</v>
      </c>
    </row>
    <row r="2228" spans="1:7">
      <c r="A2228" s="250" t="s">
        <v>491</v>
      </c>
      <c r="B2228" s="252" t="s">
        <v>1940</v>
      </c>
      <c r="C2228" t="s">
        <v>58</v>
      </c>
      <c r="D2228" t="s">
        <v>3075</v>
      </c>
      <c r="F2228" t="str">
        <f>IFERROR(VLOOKUP(B2228,'Scheme Master'!A:B,2,0),"Discontinued")</f>
        <v>Debt</v>
      </c>
      <c r="G2228" t="str">
        <f>IFERROR(VLOOKUP(B2228,'Scheme Master'!A:G,4,0),"Discontinued")</f>
        <v>HSBC</v>
      </c>
    </row>
    <row r="2229" spans="1:7">
      <c r="A2229" s="250" t="s">
        <v>3485</v>
      </c>
      <c r="B2229" s="252" t="s">
        <v>2894</v>
      </c>
      <c r="C2229" t="s">
        <v>1942</v>
      </c>
      <c r="D2229" t="s">
        <v>3170</v>
      </c>
      <c r="F2229" t="str">
        <f>IFERROR(VLOOKUP(B2229,'Scheme Master'!A:B,2,0),"Discontinued")</f>
        <v>Equity</v>
      </c>
      <c r="G2229" t="str">
        <f>IFERROR(VLOOKUP(B2229,'Scheme Master'!A:G,4,0),"Discontinued")</f>
        <v>LT</v>
      </c>
    </row>
    <row r="2230" spans="1:7">
      <c r="A2230" s="250" t="s">
        <v>491</v>
      </c>
      <c r="B2230" s="252" t="s">
        <v>1940</v>
      </c>
      <c r="C2230" t="s">
        <v>58</v>
      </c>
      <c r="D2230" t="s">
        <v>3075</v>
      </c>
      <c r="F2230" t="str">
        <f>IFERROR(VLOOKUP(B2230,'Scheme Master'!A:B,2,0),"Discontinued")</f>
        <v>Debt</v>
      </c>
      <c r="G2230" t="str">
        <f>IFERROR(VLOOKUP(B2230,'Scheme Master'!A:G,4,0),"Discontinued")</f>
        <v>HSBC</v>
      </c>
    </row>
    <row r="2231" spans="1:7">
      <c r="A2231" s="53">
        <v>227</v>
      </c>
      <c r="B2231" s="252" t="s">
        <v>2900</v>
      </c>
      <c r="C2231" s="219" t="s">
        <v>3536</v>
      </c>
      <c r="D2231" t="s">
        <v>3483</v>
      </c>
      <c r="F2231" t="str">
        <f>IFERROR(VLOOKUP(B2231,'Scheme Master'!A:B,2,0),"Discontinued")</f>
        <v>Debt</v>
      </c>
      <c r="G2231" t="str">
        <f>IFERROR(VLOOKUP(B2231,'Scheme Master'!A:G,4,0),"Discontinued")</f>
        <v>LT</v>
      </c>
    </row>
    <row r="2232" spans="1:7">
      <c r="A2232" s="250" t="s">
        <v>495</v>
      </c>
      <c r="B2232" s="252" t="s">
        <v>1940</v>
      </c>
      <c r="C2232" t="s">
        <v>59</v>
      </c>
      <c r="D2232" t="s">
        <v>3081</v>
      </c>
      <c r="F2232" t="str">
        <f>IFERROR(VLOOKUP(B2232,'Scheme Master'!A:B,2,0),"Discontinued")</f>
        <v>Debt</v>
      </c>
      <c r="G2232" t="str">
        <f>IFERROR(VLOOKUP(B2232,'Scheme Master'!A:G,4,0),"Discontinued")</f>
        <v>HSBC</v>
      </c>
    </row>
    <row r="2233" spans="1:7">
      <c r="A2233" s="250" t="s">
        <v>1173</v>
      </c>
      <c r="B2233" s="252" t="s">
        <v>1953</v>
      </c>
      <c r="C2233" t="s">
        <v>1946</v>
      </c>
      <c r="D2233" t="s">
        <v>3065</v>
      </c>
      <c r="F2233" t="str">
        <f>IFERROR(VLOOKUP(B2233,'Scheme Master'!A:B,2,0),"Discontinued")</f>
        <v>Debt</v>
      </c>
      <c r="G2233" t="str">
        <f>IFERROR(VLOOKUP(B2233,'Scheme Master'!A:G,4,0),"Discontinued")</f>
        <v>HSBC</v>
      </c>
    </row>
    <row r="2234" spans="1:7">
      <c r="A2234" s="250" t="s">
        <v>1173</v>
      </c>
      <c r="B2234" s="252" t="s">
        <v>1953</v>
      </c>
      <c r="C2234" t="s">
        <v>1946</v>
      </c>
      <c r="D2234" t="s">
        <v>3065</v>
      </c>
      <c r="F2234" t="str">
        <f>IFERROR(VLOOKUP(B2234,'Scheme Master'!A:B,2,0),"Discontinued")</f>
        <v>Debt</v>
      </c>
      <c r="G2234" t="str">
        <f>IFERROR(VLOOKUP(B2234,'Scheme Master'!A:G,4,0),"Discontinued")</f>
        <v>HSBC</v>
      </c>
    </row>
    <row r="2235" spans="1:7">
      <c r="A2235" s="250" t="s">
        <v>322</v>
      </c>
      <c r="B2235" s="252" t="s">
        <v>1961</v>
      </c>
      <c r="C2235" t="s">
        <v>61</v>
      </c>
      <c r="D2235" t="s">
        <v>3161</v>
      </c>
      <c r="F2235" t="str">
        <f>IFERROR(VLOOKUP(B2235,'Scheme Master'!A:B,2,0),"Discontinued")</f>
        <v>Debt</v>
      </c>
      <c r="G2235" t="str">
        <f>IFERROR(VLOOKUP(B2235,'Scheme Master'!A:G,4,0),"Discontinued")</f>
        <v>HSBC</v>
      </c>
    </row>
    <row r="2236" spans="1:7">
      <c r="A2236" s="250" t="s">
        <v>3486</v>
      </c>
      <c r="B2236" s="252" t="s">
        <v>2891</v>
      </c>
      <c r="C2236" t="s">
        <v>1946</v>
      </c>
      <c r="D2236" t="s">
        <v>3148</v>
      </c>
      <c r="F2236" t="str">
        <f>IFERROR(VLOOKUP(B2236,'Scheme Master'!A:B,2,0),"Discontinued")</f>
        <v>Debt</v>
      </c>
      <c r="G2236" t="str">
        <f>IFERROR(VLOOKUP(B2236,'Scheme Master'!A:G,4,0),"Discontinued")</f>
        <v>LT</v>
      </c>
    </row>
    <row r="2237" spans="1:7">
      <c r="A2237" s="250" t="s">
        <v>3495</v>
      </c>
      <c r="B2237" s="252" t="s">
        <v>2899</v>
      </c>
      <c r="C2237" t="s">
        <v>1946</v>
      </c>
      <c r="D2237" t="s">
        <v>3099</v>
      </c>
      <c r="F2237" t="str">
        <f>IFERROR(VLOOKUP(B2237,'Scheme Master'!A:B,2,0),"Discontinued")</f>
        <v>Debt</v>
      </c>
      <c r="G2237" t="str">
        <f>IFERROR(VLOOKUP(B2237,'Scheme Master'!A:G,4,0),"Discontinued")</f>
        <v>LT</v>
      </c>
    </row>
    <row r="2238" spans="1:7">
      <c r="A2238" s="250" t="s">
        <v>3474</v>
      </c>
      <c r="B2238" s="252" t="s">
        <v>2966</v>
      </c>
      <c r="C2238" t="s">
        <v>1946</v>
      </c>
      <c r="D2238" t="s">
        <v>3543</v>
      </c>
      <c r="F2238" t="str">
        <f>IFERROR(VLOOKUP(B2238,'Scheme Master'!A:B,2,0),"Discontinued")</f>
        <v>Discontinued</v>
      </c>
      <c r="G2238" t="str">
        <f>IFERROR(VLOOKUP(B2238,'Scheme Master'!A:G,4,0),"Discontinued")</f>
        <v>Discontinued</v>
      </c>
    </row>
    <row r="2239" spans="1:7">
      <c r="A2239" s="250" t="s">
        <v>3526</v>
      </c>
      <c r="B2239" s="252" t="s">
        <v>2900</v>
      </c>
      <c r="C2239" t="s">
        <v>3538</v>
      </c>
      <c r="D2239" t="s">
        <v>3138</v>
      </c>
      <c r="F2239" t="str">
        <f>IFERROR(VLOOKUP(B2239,'Scheme Master'!A:B,2,0),"Discontinued")</f>
        <v>Debt</v>
      </c>
      <c r="G2239" t="str">
        <f>IFERROR(VLOOKUP(B2239,'Scheme Master'!A:G,4,0),"Discontinued")</f>
        <v>LT</v>
      </c>
    </row>
    <row r="2240" spans="1:7">
      <c r="A2240" s="53">
        <v>126</v>
      </c>
      <c r="B2240" s="252" t="s">
        <v>2899</v>
      </c>
      <c r="C2240" t="s">
        <v>59</v>
      </c>
      <c r="D2240" t="s">
        <v>3103</v>
      </c>
      <c r="F2240" t="str">
        <f>IFERROR(VLOOKUP(B2240,'Scheme Master'!A:B,2,0),"Discontinued")</f>
        <v>Debt</v>
      </c>
      <c r="G2240" t="str">
        <f>IFERROR(VLOOKUP(B2240,'Scheme Master'!A:G,4,0),"Discontinued")</f>
        <v>LT</v>
      </c>
    </row>
    <row r="2241" spans="1:7">
      <c r="A2241" s="250" t="s">
        <v>3492</v>
      </c>
      <c r="B2241" s="252" t="s">
        <v>2898</v>
      </c>
      <c r="C2241" t="s">
        <v>1943</v>
      </c>
      <c r="D2241" t="s">
        <v>3180</v>
      </c>
      <c r="F2241" t="str">
        <f>IFERROR(VLOOKUP(B2241,'Scheme Master'!A:B,2,0),"Discontinued")</f>
        <v>Equity</v>
      </c>
      <c r="G2241" t="str">
        <f>IFERROR(VLOOKUP(B2241,'Scheme Master'!A:G,4,0),"Discontinued")</f>
        <v>LT</v>
      </c>
    </row>
    <row r="2242" spans="1:7">
      <c r="A2242" s="250" t="s">
        <v>3501</v>
      </c>
      <c r="B2242" s="252" t="s">
        <v>2892</v>
      </c>
      <c r="C2242" t="s">
        <v>1942</v>
      </c>
      <c r="D2242" t="s">
        <v>3092</v>
      </c>
      <c r="F2242" t="str">
        <f>IFERROR(VLOOKUP(B2242,'Scheme Master'!A:B,2,0),"Discontinued")</f>
        <v>Debt</v>
      </c>
      <c r="G2242" t="str">
        <f>IFERROR(VLOOKUP(B2242,'Scheme Master'!A:G,4,0),"Discontinued")</f>
        <v>LT</v>
      </c>
    </row>
    <row r="2243" spans="1:7">
      <c r="A2243" s="250" t="s">
        <v>3476</v>
      </c>
      <c r="B2243" s="252" t="s">
        <v>2892</v>
      </c>
      <c r="C2243" t="s">
        <v>3536</v>
      </c>
      <c r="D2243" t="s">
        <v>3095</v>
      </c>
      <c r="F2243" t="str">
        <f>IFERROR(VLOOKUP(B2243,'Scheme Master'!A:B,2,0),"Discontinued")</f>
        <v>Debt</v>
      </c>
      <c r="G2243" t="str">
        <f>IFERROR(VLOOKUP(B2243,'Scheme Master'!A:G,4,0),"Discontinued")</f>
        <v>LT</v>
      </c>
    </row>
    <row r="2244" spans="1:7">
      <c r="A2244" s="53">
        <v>126</v>
      </c>
      <c r="B2244" s="252" t="s">
        <v>2899</v>
      </c>
      <c r="C2244" t="s">
        <v>59</v>
      </c>
      <c r="D2244" t="s">
        <v>3103</v>
      </c>
      <c r="F2244" t="str">
        <f>IFERROR(VLOOKUP(B2244,'Scheme Master'!A:B,2,0),"Discontinued")</f>
        <v>Debt</v>
      </c>
      <c r="G2244" t="str">
        <f>IFERROR(VLOOKUP(B2244,'Scheme Master'!A:G,4,0),"Discontinued")</f>
        <v>LT</v>
      </c>
    </row>
    <row r="2245" spans="1:7">
      <c r="A2245" s="250" t="s">
        <v>328</v>
      </c>
      <c r="B2245" s="252" t="s">
        <v>1961</v>
      </c>
      <c r="C2245" t="s">
        <v>1970</v>
      </c>
      <c r="D2245" t="s">
        <v>3159</v>
      </c>
      <c r="F2245" t="str">
        <f>IFERROR(VLOOKUP(B2245,'Scheme Master'!A:B,2,0),"Discontinued")</f>
        <v>Debt</v>
      </c>
      <c r="G2245" t="str">
        <f>IFERROR(VLOOKUP(B2245,'Scheme Master'!A:G,4,0),"Discontinued")</f>
        <v>HSBC</v>
      </c>
    </row>
    <row r="2246" spans="1:7">
      <c r="A2246" s="53">
        <v>242</v>
      </c>
      <c r="B2246" s="252" t="s">
        <v>2898</v>
      </c>
      <c r="C2246" s="219" t="s">
        <v>62</v>
      </c>
      <c r="D2246" t="s">
        <v>3184</v>
      </c>
      <c r="F2246" t="str">
        <f>IFERROR(VLOOKUP(B2246,'Scheme Master'!A:B,2,0),"Discontinued")</f>
        <v>Equity</v>
      </c>
      <c r="G2246" t="str">
        <f>IFERROR(VLOOKUP(B2246,'Scheme Master'!A:G,4,0),"Discontinued")</f>
        <v>LT</v>
      </c>
    </row>
    <row r="2247" spans="1:7">
      <c r="A2247" s="250" t="s">
        <v>3472</v>
      </c>
      <c r="B2247" s="252" t="s">
        <v>2906</v>
      </c>
      <c r="C2247" t="s">
        <v>1942</v>
      </c>
      <c r="D2247" t="s">
        <v>3115</v>
      </c>
      <c r="F2247" t="str">
        <f>IFERROR(VLOOKUP(B2247,'Scheme Master'!A:B,2,0),"Discontinued")</f>
        <v>Debt</v>
      </c>
      <c r="G2247" t="str">
        <f>IFERROR(VLOOKUP(B2247,'Scheme Master'!A:G,4,0),"Discontinued")</f>
        <v>LT</v>
      </c>
    </row>
    <row r="2248" spans="1:7">
      <c r="A2248" s="250" t="s">
        <v>386</v>
      </c>
      <c r="B2248" s="252" t="s">
        <v>1956</v>
      </c>
      <c r="C2248" t="s">
        <v>1975</v>
      </c>
      <c r="D2248" t="s">
        <v>3543</v>
      </c>
      <c r="F2248" t="str">
        <f>IFERROR(VLOOKUP(B2248,'Scheme Master'!A:B,2,0),"Discontinued")</f>
        <v>Discontinued</v>
      </c>
      <c r="G2248" t="str">
        <f>IFERROR(VLOOKUP(B2248,'Scheme Master'!A:G,4,0),"Discontinued")</f>
        <v>Discontinued</v>
      </c>
    </row>
    <row r="2249" spans="1:7">
      <c r="A2249" s="250" t="s">
        <v>1169</v>
      </c>
      <c r="B2249" s="252" t="s">
        <v>1953</v>
      </c>
      <c r="C2249" t="s">
        <v>1943</v>
      </c>
      <c r="D2249" t="s">
        <v>3064</v>
      </c>
      <c r="F2249" t="str">
        <f>IFERROR(VLOOKUP(B2249,'Scheme Master'!A:B,2,0),"Discontinued")</f>
        <v>Debt</v>
      </c>
      <c r="G2249" t="str">
        <f>IFERROR(VLOOKUP(B2249,'Scheme Master'!A:G,4,0),"Discontinued")</f>
        <v>HSBC</v>
      </c>
    </row>
    <row r="2250" spans="1:7">
      <c r="A2250" s="250" t="s">
        <v>1358</v>
      </c>
      <c r="B2250" s="252" t="s">
        <v>1945</v>
      </c>
      <c r="C2250" t="s">
        <v>59</v>
      </c>
      <c r="D2250" t="s">
        <v>3089</v>
      </c>
      <c r="F2250" t="str">
        <f>IFERROR(VLOOKUP(B2250,'Scheme Master'!A:B,2,0),"Discontinued")</f>
        <v>Debt</v>
      </c>
      <c r="G2250" t="str">
        <f>IFERROR(VLOOKUP(B2250,'Scheme Master'!A:G,4,0),"Discontinued")</f>
        <v>HSBC</v>
      </c>
    </row>
    <row r="2251" spans="1:7">
      <c r="A2251" s="250" t="s">
        <v>3506</v>
      </c>
      <c r="B2251" s="252" t="s">
        <v>2894</v>
      </c>
      <c r="C2251" t="s">
        <v>3536</v>
      </c>
      <c r="D2251" t="s">
        <v>3172</v>
      </c>
      <c r="F2251" t="str">
        <f>IFERROR(VLOOKUP(B2251,'Scheme Master'!A:B,2,0),"Discontinued")</f>
        <v>Equity</v>
      </c>
      <c r="G2251" t="str">
        <f>IFERROR(VLOOKUP(B2251,'Scheme Master'!A:G,4,0),"Discontinued")</f>
        <v>LT</v>
      </c>
    </row>
    <row r="2252" spans="1:7">
      <c r="A2252" s="53">
        <v>126</v>
      </c>
      <c r="B2252" s="252" t="s">
        <v>2899</v>
      </c>
      <c r="C2252" t="s">
        <v>59</v>
      </c>
      <c r="D2252" t="s">
        <v>3103</v>
      </c>
      <c r="F2252" t="str">
        <f>IFERROR(VLOOKUP(B2252,'Scheme Master'!A:B,2,0),"Discontinued")</f>
        <v>Debt</v>
      </c>
      <c r="G2252" t="str">
        <f>IFERROR(VLOOKUP(B2252,'Scheme Master'!A:G,4,0),"Discontinued")</f>
        <v>LT</v>
      </c>
    </row>
    <row r="2253" spans="1:7">
      <c r="A2253" s="250" t="s">
        <v>3484</v>
      </c>
      <c r="B2253" s="252" t="s">
        <v>2904</v>
      </c>
      <c r="C2253" t="s">
        <v>1943</v>
      </c>
      <c r="D2253" t="s">
        <v>3174</v>
      </c>
      <c r="F2253" t="str">
        <f>IFERROR(VLOOKUP(B2253,'Scheme Master'!A:B,2,0),"Discontinued")</f>
        <v>Equity</v>
      </c>
      <c r="G2253" t="str">
        <f>IFERROR(VLOOKUP(B2253,'Scheme Master'!A:G,4,0),"Discontinued")</f>
        <v>LT</v>
      </c>
    </row>
    <row r="2254" spans="1:7">
      <c r="A2254" s="53">
        <v>242</v>
      </c>
      <c r="B2254" s="252" t="s">
        <v>2898</v>
      </c>
      <c r="C2254" s="219" t="s">
        <v>62</v>
      </c>
      <c r="D2254" t="s">
        <v>3184</v>
      </c>
      <c r="F2254" t="str">
        <f>IFERROR(VLOOKUP(B2254,'Scheme Master'!A:B,2,0),"Discontinued")</f>
        <v>Equity</v>
      </c>
      <c r="G2254" t="str">
        <f>IFERROR(VLOOKUP(B2254,'Scheme Master'!A:G,4,0),"Discontinued")</f>
        <v>LT</v>
      </c>
    </row>
    <row r="2255" spans="1:7">
      <c r="A2255" s="250" t="s">
        <v>491</v>
      </c>
      <c r="B2255" s="252" t="s">
        <v>1940</v>
      </c>
      <c r="C2255" t="s">
        <v>58</v>
      </c>
      <c r="D2255" t="s">
        <v>3075</v>
      </c>
      <c r="F2255" t="str">
        <f>IFERROR(VLOOKUP(B2255,'Scheme Master'!A:B,2,0),"Discontinued")</f>
        <v>Debt</v>
      </c>
      <c r="G2255" t="str">
        <f>IFERROR(VLOOKUP(B2255,'Scheme Master'!A:G,4,0),"Discontinued")</f>
        <v>HSBC</v>
      </c>
    </row>
    <row r="2256" spans="1:7">
      <c r="A2256" s="250" t="s">
        <v>508</v>
      </c>
      <c r="B2256" s="252" t="s">
        <v>1940</v>
      </c>
      <c r="C2256" t="s">
        <v>1946</v>
      </c>
      <c r="D2256" t="s">
        <v>3073</v>
      </c>
      <c r="F2256" t="str">
        <f>IFERROR(VLOOKUP(B2256,'Scheme Master'!A:B,2,0),"Discontinued")</f>
        <v>Debt</v>
      </c>
      <c r="G2256" t="str">
        <f>IFERROR(VLOOKUP(B2256,'Scheme Master'!A:G,4,0),"Discontinued")</f>
        <v>HSBC</v>
      </c>
    </row>
    <row r="2257" spans="1:7">
      <c r="A2257" s="250" t="s">
        <v>3473</v>
      </c>
      <c r="B2257" s="252" t="s">
        <v>2893</v>
      </c>
      <c r="C2257" t="s">
        <v>3536</v>
      </c>
      <c r="D2257" t="s">
        <v>3168</v>
      </c>
      <c r="F2257" t="str">
        <f>IFERROR(VLOOKUP(B2257,'Scheme Master'!A:B,2,0),"Discontinued")</f>
        <v>Equity</v>
      </c>
      <c r="G2257" t="str">
        <f>IFERROR(VLOOKUP(B2257,'Scheme Master'!A:G,4,0),"Discontinued")</f>
        <v>LT</v>
      </c>
    </row>
    <row r="2258" spans="1:7">
      <c r="A2258" s="250" t="s">
        <v>3486</v>
      </c>
      <c r="B2258" s="252" t="s">
        <v>2891</v>
      </c>
      <c r="C2258" t="s">
        <v>1946</v>
      </c>
      <c r="D2258" t="s">
        <v>3148</v>
      </c>
      <c r="F2258" t="str">
        <f>IFERROR(VLOOKUP(B2258,'Scheme Master'!A:B,2,0),"Discontinued")</f>
        <v>Debt</v>
      </c>
      <c r="G2258" t="str">
        <f>IFERROR(VLOOKUP(B2258,'Scheme Master'!A:G,4,0),"Discontinued")</f>
        <v>LT</v>
      </c>
    </row>
    <row r="2259" spans="1:7">
      <c r="A2259" s="250" t="s">
        <v>3527</v>
      </c>
      <c r="B2259" s="252" t="s">
        <v>2904</v>
      </c>
      <c r="C2259" s="219" t="s">
        <v>62</v>
      </c>
      <c r="D2259" t="s">
        <v>3178</v>
      </c>
      <c r="F2259" t="str">
        <f>IFERROR(VLOOKUP(B2259,'Scheme Master'!A:B,2,0),"Discontinued")</f>
        <v>Equity</v>
      </c>
      <c r="G2259" t="str">
        <f>IFERROR(VLOOKUP(B2259,'Scheme Master'!A:G,4,0),"Discontinued")</f>
        <v>LT</v>
      </c>
    </row>
    <row r="2260" spans="1:7">
      <c r="A2260" s="250" t="s">
        <v>491</v>
      </c>
      <c r="B2260" s="252" t="s">
        <v>1940</v>
      </c>
      <c r="C2260" t="s">
        <v>58</v>
      </c>
      <c r="D2260" t="s">
        <v>3075</v>
      </c>
      <c r="F2260" t="str">
        <f>IFERROR(VLOOKUP(B2260,'Scheme Master'!A:B,2,0),"Discontinued")</f>
        <v>Debt</v>
      </c>
      <c r="G2260" t="str">
        <f>IFERROR(VLOOKUP(B2260,'Scheme Master'!A:G,4,0),"Discontinued")</f>
        <v>HSBC</v>
      </c>
    </row>
    <row r="2261" spans="1:7">
      <c r="A2261" s="250" t="s">
        <v>491</v>
      </c>
      <c r="B2261" s="252" t="s">
        <v>1940</v>
      </c>
      <c r="C2261" t="s">
        <v>58</v>
      </c>
      <c r="D2261" t="s">
        <v>3075</v>
      </c>
      <c r="F2261" t="str">
        <f>IFERROR(VLOOKUP(B2261,'Scheme Master'!A:B,2,0),"Discontinued")</f>
        <v>Debt</v>
      </c>
      <c r="G2261" t="str">
        <f>IFERROR(VLOOKUP(B2261,'Scheme Master'!A:G,4,0),"Discontinued")</f>
        <v>HSBC</v>
      </c>
    </row>
    <row r="2262" spans="1:7">
      <c r="A2262" s="250" t="s">
        <v>313</v>
      </c>
      <c r="B2262" s="252" t="s">
        <v>1969</v>
      </c>
      <c r="C2262" t="s">
        <v>62</v>
      </c>
      <c r="D2262" t="s">
        <v>3523</v>
      </c>
      <c r="F2262" t="str">
        <f>IFERROR(VLOOKUP(B2262,'Scheme Master'!A:B,2,0),"Discontinued")</f>
        <v>Debt</v>
      </c>
      <c r="G2262" t="str">
        <f>IFERROR(VLOOKUP(B2262,'Scheme Master'!A:G,4,0),"Discontinued")</f>
        <v>HSBC</v>
      </c>
    </row>
    <row r="2263" spans="1:7">
      <c r="A2263" s="250" t="s">
        <v>1167</v>
      </c>
      <c r="B2263" s="252" t="s">
        <v>1953</v>
      </c>
      <c r="C2263" t="s">
        <v>61</v>
      </c>
      <c r="D2263" t="s">
        <v>3068</v>
      </c>
      <c r="F2263" t="str">
        <f>IFERROR(VLOOKUP(B2263,'Scheme Master'!A:B,2,0),"Discontinued")</f>
        <v>Debt</v>
      </c>
      <c r="G2263" t="str">
        <f>IFERROR(VLOOKUP(B2263,'Scheme Master'!A:G,4,0),"Discontinued")</f>
        <v>HSBC</v>
      </c>
    </row>
    <row r="2264" spans="1:7">
      <c r="A2264" s="250" t="s">
        <v>1167</v>
      </c>
      <c r="B2264" s="252" t="s">
        <v>1953</v>
      </c>
      <c r="C2264" t="s">
        <v>61</v>
      </c>
      <c r="D2264" t="s">
        <v>3068</v>
      </c>
      <c r="F2264" t="str">
        <f>IFERROR(VLOOKUP(B2264,'Scheme Master'!A:B,2,0),"Discontinued")</f>
        <v>Debt</v>
      </c>
      <c r="G2264" t="str">
        <f>IFERROR(VLOOKUP(B2264,'Scheme Master'!A:G,4,0),"Discontinued")</f>
        <v>HSBC</v>
      </c>
    </row>
    <row r="2265" spans="1:7">
      <c r="A2265" s="250" t="s">
        <v>3489</v>
      </c>
      <c r="B2265" s="252" t="s">
        <v>2890</v>
      </c>
      <c r="C2265" t="s">
        <v>1943</v>
      </c>
      <c r="D2265" t="s">
        <v>3125</v>
      </c>
      <c r="F2265" t="str">
        <f>IFERROR(VLOOKUP(B2265,'Scheme Master'!A:B,2,0),"Discontinued")</f>
        <v>Debt</v>
      </c>
      <c r="G2265" t="str">
        <f>IFERROR(VLOOKUP(B2265,'Scheme Master'!A:G,4,0),"Discontinued")</f>
        <v>LT</v>
      </c>
    </row>
    <row r="2266" spans="1:7">
      <c r="A2266" s="250" t="s">
        <v>3495</v>
      </c>
      <c r="B2266" s="252" t="s">
        <v>2899</v>
      </c>
      <c r="C2266" t="s">
        <v>1946</v>
      </c>
      <c r="D2266" t="s">
        <v>3099</v>
      </c>
      <c r="F2266" t="str">
        <f>IFERROR(VLOOKUP(B2266,'Scheme Master'!A:B,2,0),"Discontinued")</f>
        <v>Debt</v>
      </c>
      <c r="G2266" t="str">
        <f>IFERROR(VLOOKUP(B2266,'Scheme Master'!A:G,4,0),"Discontinued")</f>
        <v>LT</v>
      </c>
    </row>
    <row r="2267" spans="1:7">
      <c r="A2267" s="250" t="s">
        <v>301</v>
      </c>
      <c r="B2267" s="252" t="s">
        <v>1962</v>
      </c>
      <c r="C2267" t="s">
        <v>1976</v>
      </c>
      <c r="D2267" t="s">
        <v>3543</v>
      </c>
      <c r="F2267" t="str">
        <f>IFERROR(VLOOKUP(B2267,'Scheme Master'!A:B,2,0),"Discontinued")</f>
        <v>Discontinued</v>
      </c>
      <c r="G2267" t="str">
        <f>IFERROR(VLOOKUP(B2267,'Scheme Master'!A:G,4,0),"Discontinued")</f>
        <v>Discontinued</v>
      </c>
    </row>
    <row r="2268" spans="1:7">
      <c r="A2268" s="250" t="s">
        <v>356</v>
      </c>
      <c r="B2268" s="252" t="s">
        <v>1947</v>
      </c>
      <c r="C2268" t="s">
        <v>59</v>
      </c>
      <c r="D2268" t="s">
        <v>3543</v>
      </c>
      <c r="F2268" t="str">
        <f>IFERROR(VLOOKUP(B2268,'Scheme Master'!A:B,2,0),"Discontinued")</f>
        <v>Discontinued</v>
      </c>
      <c r="G2268" t="str">
        <f>IFERROR(VLOOKUP(B2268,'Scheme Master'!A:G,4,0),"Discontinued")</f>
        <v>Discontinued</v>
      </c>
    </row>
    <row r="2269" spans="1:7">
      <c r="A2269" s="250" t="s">
        <v>3497</v>
      </c>
      <c r="B2269" s="252" t="s">
        <v>2893</v>
      </c>
      <c r="C2269" t="s">
        <v>1942</v>
      </c>
      <c r="D2269" t="s">
        <v>3165</v>
      </c>
      <c r="F2269" t="str">
        <f>IFERROR(VLOOKUP(B2269,'Scheme Master'!A:B,2,0),"Discontinued")</f>
        <v>Equity</v>
      </c>
      <c r="G2269" t="str">
        <f>IFERROR(VLOOKUP(B2269,'Scheme Master'!A:G,4,0),"Discontinued")</f>
        <v>LT</v>
      </c>
    </row>
    <row r="2270" spans="1:7">
      <c r="A2270" s="250" t="s">
        <v>1171</v>
      </c>
      <c r="B2270" s="252" t="s">
        <v>1953</v>
      </c>
      <c r="C2270" t="s">
        <v>59</v>
      </c>
      <c r="D2270" t="s">
        <v>3069</v>
      </c>
      <c r="F2270" t="str">
        <f>IFERROR(VLOOKUP(B2270,'Scheme Master'!A:B,2,0),"Discontinued")</f>
        <v>Debt</v>
      </c>
      <c r="G2270" t="str">
        <f>IFERROR(VLOOKUP(B2270,'Scheme Master'!A:G,4,0),"Discontinued")</f>
        <v>HSBC</v>
      </c>
    </row>
    <row r="2271" spans="1:7">
      <c r="A2271" s="250" t="s">
        <v>1171</v>
      </c>
      <c r="B2271" s="252" t="s">
        <v>1953</v>
      </c>
      <c r="C2271" t="s">
        <v>59</v>
      </c>
      <c r="D2271" t="s">
        <v>3069</v>
      </c>
      <c r="F2271" t="str">
        <f>IFERROR(VLOOKUP(B2271,'Scheme Master'!A:B,2,0),"Discontinued")</f>
        <v>Debt</v>
      </c>
      <c r="G2271" t="str">
        <f>IFERROR(VLOOKUP(B2271,'Scheme Master'!A:G,4,0),"Discontinued")</f>
        <v>HSBC</v>
      </c>
    </row>
    <row r="2272" spans="1:7">
      <c r="A2272" s="53">
        <v>126</v>
      </c>
      <c r="B2272" s="252" t="s">
        <v>2899</v>
      </c>
      <c r="C2272" t="s">
        <v>59</v>
      </c>
      <c r="D2272" t="s">
        <v>3103</v>
      </c>
      <c r="F2272" t="str">
        <f>IFERROR(VLOOKUP(B2272,'Scheme Master'!A:B,2,0),"Discontinued")</f>
        <v>Debt</v>
      </c>
      <c r="G2272" t="str">
        <f>IFERROR(VLOOKUP(B2272,'Scheme Master'!A:G,4,0),"Discontinued")</f>
        <v>LT</v>
      </c>
    </row>
    <row r="2273" spans="1:7">
      <c r="A2273" s="250" t="s">
        <v>3489</v>
      </c>
      <c r="B2273" s="252" t="s">
        <v>2890</v>
      </c>
      <c r="C2273" t="s">
        <v>1943</v>
      </c>
      <c r="D2273" t="s">
        <v>3125</v>
      </c>
      <c r="F2273" t="str">
        <f>IFERROR(VLOOKUP(B2273,'Scheme Master'!A:B,2,0),"Discontinued")</f>
        <v>Debt</v>
      </c>
      <c r="G2273" t="str">
        <f>IFERROR(VLOOKUP(B2273,'Scheme Master'!A:G,4,0),"Discontinued")</f>
        <v>LT</v>
      </c>
    </row>
    <row r="2274" spans="1:7">
      <c r="A2274" s="250" t="s">
        <v>3486</v>
      </c>
      <c r="B2274" s="252" t="s">
        <v>2891</v>
      </c>
      <c r="C2274" t="s">
        <v>1946</v>
      </c>
      <c r="D2274" t="s">
        <v>3148</v>
      </c>
      <c r="F2274" t="str">
        <f>IFERROR(VLOOKUP(B2274,'Scheme Master'!A:B,2,0),"Discontinued")</f>
        <v>Debt</v>
      </c>
      <c r="G2274" t="str">
        <f>IFERROR(VLOOKUP(B2274,'Scheme Master'!A:G,4,0),"Discontinued")</f>
        <v>LT</v>
      </c>
    </row>
    <row r="2275" spans="1:7">
      <c r="A2275" s="250" t="s">
        <v>3517</v>
      </c>
      <c r="B2275" s="252" t="s">
        <v>2966</v>
      </c>
      <c r="C2275" t="s">
        <v>1943</v>
      </c>
      <c r="D2275" t="s">
        <v>3543</v>
      </c>
      <c r="F2275" t="str">
        <f>IFERROR(VLOOKUP(B2275,'Scheme Master'!A:B,2,0),"Discontinued")</f>
        <v>Discontinued</v>
      </c>
      <c r="G2275" t="str">
        <f>IFERROR(VLOOKUP(B2275,'Scheme Master'!A:G,4,0),"Discontinued")</f>
        <v>Discontinued</v>
      </c>
    </row>
    <row r="2276" spans="1:7">
      <c r="A2276" s="250" t="s">
        <v>491</v>
      </c>
      <c r="B2276" s="252" t="s">
        <v>1940</v>
      </c>
      <c r="C2276" t="s">
        <v>58</v>
      </c>
      <c r="D2276" t="s">
        <v>3075</v>
      </c>
      <c r="F2276" t="str">
        <f>IFERROR(VLOOKUP(B2276,'Scheme Master'!A:B,2,0),"Discontinued")</f>
        <v>Debt</v>
      </c>
      <c r="G2276" t="str">
        <f>IFERROR(VLOOKUP(B2276,'Scheme Master'!A:G,4,0),"Discontinued")</f>
        <v>HSBC</v>
      </c>
    </row>
    <row r="2277" spans="1:7">
      <c r="A2277" s="250" t="s">
        <v>491</v>
      </c>
      <c r="B2277" s="252" t="s">
        <v>1940</v>
      </c>
      <c r="C2277" t="s">
        <v>58</v>
      </c>
      <c r="D2277" t="s">
        <v>3075</v>
      </c>
      <c r="F2277" t="str">
        <f>IFERROR(VLOOKUP(B2277,'Scheme Master'!A:B,2,0),"Discontinued")</f>
        <v>Debt</v>
      </c>
      <c r="G2277" t="str">
        <f>IFERROR(VLOOKUP(B2277,'Scheme Master'!A:G,4,0),"Discontinued")</f>
        <v>HSBC</v>
      </c>
    </row>
    <row r="2278" spans="1:7">
      <c r="A2278" s="250" t="s">
        <v>1173</v>
      </c>
      <c r="B2278" s="252" t="s">
        <v>1953</v>
      </c>
      <c r="C2278" t="s">
        <v>1946</v>
      </c>
      <c r="D2278" t="s">
        <v>3065</v>
      </c>
      <c r="F2278" t="str">
        <f>IFERROR(VLOOKUP(B2278,'Scheme Master'!A:B,2,0),"Discontinued")</f>
        <v>Debt</v>
      </c>
      <c r="G2278" t="str">
        <f>IFERROR(VLOOKUP(B2278,'Scheme Master'!A:G,4,0),"Discontinued")</f>
        <v>HSBC</v>
      </c>
    </row>
    <row r="2279" spans="1:7">
      <c r="A2279" s="250" t="s">
        <v>508</v>
      </c>
      <c r="B2279" s="252" t="s">
        <v>1940</v>
      </c>
      <c r="C2279" t="s">
        <v>1946</v>
      </c>
      <c r="D2279" t="s">
        <v>3073</v>
      </c>
      <c r="F2279" t="str">
        <f>IFERROR(VLOOKUP(B2279,'Scheme Master'!A:B,2,0),"Discontinued")</f>
        <v>Debt</v>
      </c>
      <c r="G2279" t="str">
        <f>IFERROR(VLOOKUP(B2279,'Scheme Master'!A:G,4,0),"Discontinued")</f>
        <v>HSBC</v>
      </c>
    </row>
    <row r="2280" spans="1:7">
      <c r="A2280" s="250" t="s">
        <v>3491</v>
      </c>
      <c r="B2280" s="252" t="s">
        <v>2891</v>
      </c>
      <c r="C2280" s="219" t="s">
        <v>59</v>
      </c>
      <c r="D2280" t="s">
        <v>3152</v>
      </c>
      <c r="F2280" t="str">
        <f>IFERROR(VLOOKUP(B2280,'Scheme Master'!A:B,2,0),"Discontinued")</f>
        <v>Debt</v>
      </c>
      <c r="G2280" t="str">
        <f>IFERROR(VLOOKUP(B2280,'Scheme Master'!A:G,4,0),"Discontinued")</f>
        <v>LT</v>
      </c>
    </row>
    <row r="2281" spans="1:7">
      <c r="A2281" s="53">
        <v>43</v>
      </c>
      <c r="B2281" s="252" t="s">
        <v>2902</v>
      </c>
      <c r="C2281" s="219" t="s">
        <v>62</v>
      </c>
      <c r="D2281" t="s">
        <v>3156</v>
      </c>
      <c r="F2281" t="str">
        <f>IFERROR(VLOOKUP(B2281,'Scheme Master'!A:B,2,0),"Discontinued")</f>
        <v>Debt</v>
      </c>
      <c r="G2281" t="str">
        <f>IFERROR(VLOOKUP(B2281,'Scheme Master'!A:G,4,0),"Discontinued")</f>
        <v>LT</v>
      </c>
    </row>
    <row r="2282" spans="1:7">
      <c r="A2282" s="250" t="s">
        <v>3497</v>
      </c>
      <c r="B2282" s="252" t="s">
        <v>2893</v>
      </c>
      <c r="C2282" t="s">
        <v>1942</v>
      </c>
      <c r="D2282" t="s">
        <v>3165</v>
      </c>
      <c r="F2282" t="str">
        <f>IFERROR(VLOOKUP(B2282,'Scheme Master'!A:B,2,0),"Discontinued")</f>
        <v>Equity</v>
      </c>
      <c r="G2282" t="str">
        <f>IFERROR(VLOOKUP(B2282,'Scheme Master'!A:G,4,0),"Discontinued")</f>
        <v>LT</v>
      </c>
    </row>
    <row r="2283" spans="1:7">
      <c r="A2283" s="250" t="s">
        <v>3495</v>
      </c>
      <c r="B2283" s="252" t="s">
        <v>2899</v>
      </c>
      <c r="C2283" t="s">
        <v>1946</v>
      </c>
      <c r="D2283" t="s">
        <v>3099</v>
      </c>
      <c r="F2283" t="str">
        <f>IFERROR(VLOOKUP(B2283,'Scheme Master'!A:B,2,0),"Discontinued")</f>
        <v>Debt</v>
      </c>
      <c r="G2283" t="str">
        <f>IFERROR(VLOOKUP(B2283,'Scheme Master'!A:G,4,0),"Discontinued")</f>
        <v>LT</v>
      </c>
    </row>
    <row r="2284" spans="1:7">
      <c r="A2284" s="53">
        <v>132</v>
      </c>
      <c r="B2284" s="252" t="s">
        <v>2901</v>
      </c>
      <c r="C2284" s="219" t="s">
        <v>62</v>
      </c>
      <c r="D2284" t="s">
        <v>3112</v>
      </c>
      <c r="F2284" t="str">
        <f>IFERROR(VLOOKUP(B2284,'Scheme Master'!A:B,2,0),"Discontinued")</f>
        <v>Debt</v>
      </c>
      <c r="G2284" t="str">
        <f>IFERROR(VLOOKUP(B2284,'Scheme Master'!A:G,4,0),"Discontinued")</f>
        <v>LT</v>
      </c>
    </row>
    <row r="2285" spans="1:7">
      <c r="A2285" s="250" t="s">
        <v>1358</v>
      </c>
      <c r="B2285" s="252" t="s">
        <v>1945</v>
      </c>
      <c r="C2285" t="s">
        <v>59</v>
      </c>
      <c r="D2285" t="s">
        <v>3089</v>
      </c>
      <c r="F2285" t="str">
        <f>IFERROR(VLOOKUP(B2285,'Scheme Master'!A:B,2,0),"Discontinued")</f>
        <v>Debt</v>
      </c>
      <c r="G2285" t="str">
        <f>IFERROR(VLOOKUP(B2285,'Scheme Master'!A:G,4,0),"Discontinued")</f>
        <v>HSBC</v>
      </c>
    </row>
    <row r="2286" spans="1:7">
      <c r="A2286" s="250" t="s">
        <v>1171</v>
      </c>
      <c r="B2286" s="252" t="s">
        <v>1953</v>
      </c>
      <c r="C2286" t="s">
        <v>59</v>
      </c>
      <c r="D2286" t="s">
        <v>3069</v>
      </c>
      <c r="F2286" t="str">
        <f>IFERROR(VLOOKUP(B2286,'Scheme Master'!A:B,2,0),"Discontinued")</f>
        <v>Debt</v>
      </c>
      <c r="G2286" t="str">
        <f>IFERROR(VLOOKUP(B2286,'Scheme Master'!A:G,4,0),"Discontinued")</f>
        <v>HSBC</v>
      </c>
    </row>
    <row r="2287" spans="1:7">
      <c r="A2287" s="250" t="s">
        <v>343</v>
      </c>
      <c r="B2287" s="252" t="s">
        <v>1947</v>
      </c>
      <c r="C2287" t="s">
        <v>61</v>
      </c>
      <c r="D2287" t="s">
        <v>3543</v>
      </c>
      <c r="F2287" t="str">
        <f>IFERROR(VLOOKUP(B2287,'Scheme Master'!A:B,2,0),"Discontinued")</f>
        <v>Discontinued</v>
      </c>
      <c r="G2287" t="str">
        <f>IFERROR(VLOOKUP(B2287,'Scheme Master'!A:G,4,0),"Discontinued")</f>
        <v>Discontinued</v>
      </c>
    </row>
    <row r="2288" spans="1:7">
      <c r="A2288" s="250" t="s">
        <v>345</v>
      </c>
      <c r="B2288" s="252" t="s">
        <v>1947</v>
      </c>
      <c r="C2288" t="s">
        <v>1943</v>
      </c>
      <c r="D2288" t="s">
        <v>3543</v>
      </c>
      <c r="F2288" t="str">
        <f>IFERROR(VLOOKUP(B2288,'Scheme Master'!A:B,2,0),"Discontinued")</f>
        <v>Discontinued</v>
      </c>
      <c r="G2288" t="str">
        <f>IFERROR(VLOOKUP(B2288,'Scheme Master'!A:G,4,0),"Discontinued")</f>
        <v>Discontinued</v>
      </c>
    </row>
    <row r="2289" spans="1:7">
      <c r="A2289" s="250" t="s">
        <v>1171</v>
      </c>
      <c r="B2289" s="252" t="s">
        <v>1953</v>
      </c>
      <c r="C2289" t="s">
        <v>59</v>
      </c>
      <c r="D2289" t="s">
        <v>3069</v>
      </c>
      <c r="F2289" t="str">
        <f>IFERROR(VLOOKUP(B2289,'Scheme Master'!A:B,2,0),"Discontinued")</f>
        <v>Debt</v>
      </c>
      <c r="G2289" t="str">
        <f>IFERROR(VLOOKUP(B2289,'Scheme Master'!A:G,4,0),"Discontinued")</f>
        <v>HSBC</v>
      </c>
    </row>
    <row r="2290" spans="1:7">
      <c r="A2290" s="53">
        <v>131</v>
      </c>
      <c r="B2290" s="252" t="s">
        <v>2901</v>
      </c>
      <c r="C2290" s="219" t="s">
        <v>61</v>
      </c>
      <c r="D2290" t="s">
        <v>3490</v>
      </c>
      <c r="F2290" t="str">
        <f>IFERROR(VLOOKUP(B2290,'Scheme Master'!A:B,2,0),"Discontinued")</f>
        <v>Debt</v>
      </c>
      <c r="G2290" t="str">
        <f>IFERROR(VLOOKUP(B2290,'Scheme Master'!A:G,4,0),"Discontinued")</f>
        <v>LT</v>
      </c>
    </row>
    <row r="2291" spans="1:7">
      <c r="A2291" s="250" t="s">
        <v>491</v>
      </c>
      <c r="B2291" s="252" t="s">
        <v>1940</v>
      </c>
      <c r="C2291" t="s">
        <v>58</v>
      </c>
      <c r="D2291" t="s">
        <v>3075</v>
      </c>
      <c r="F2291" t="str">
        <f>IFERROR(VLOOKUP(B2291,'Scheme Master'!A:B,2,0),"Discontinued")</f>
        <v>Debt</v>
      </c>
      <c r="G2291" t="str">
        <f>IFERROR(VLOOKUP(B2291,'Scheme Master'!A:G,4,0),"Discontinued")</f>
        <v>HSBC</v>
      </c>
    </row>
    <row r="2292" spans="1:7">
      <c r="A2292" s="250" t="s">
        <v>391</v>
      </c>
      <c r="B2292" s="252" t="s">
        <v>1956</v>
      </c>
      <c r="C2292" t="s">
        <v>1946</v>
      </c>
      <c r="D2292" t="s">
        <v>3543</v>
      </c>
      <c r="F2292" t="str">
        <f>IFERROR(VLOOKUP(B2292,'Scheme Master'!A:B,2,0),"Discontinued")</f>
        <v>Discontinued</v>
      </c>
      <c r="G2292" t="str">
        <f>IFERROR(VLOOKUP(B2292,'Scheme Master'!A:G,4,0),"Discontinued")</f>
        <v>Discontinued</v>
      </c>
    </row>
    <row r="2293" spans="1:7">
      <c r="A2293" s="53">
        <v>126</v>
      </c>
      <c r="B2293" s="252" t="s">
        <v>2899</v>
      </c>
      <c r="C2293" t="s">
        <v>59</v>
      </c>
      <c r="D2293" t="s">
        <v>3103</v>
      </c>
      <c r="F2293" t="str">
        <f>IFERROR(VLOOKUP(B2293,'Scheme Master'!A:B,2,0),"Discontinued")</f>
        <v>Debt</v>
      </c>
      <c r="G2293" t="str">
        <f>IFERROR(VLOOKUP(B2293,'Scheme Master'!A:G,4,0),"Discontinued")</f>
        <v>LT</v>
      </c>
    </row>
    <row r="2294" spans="1:7">
      <c r="A2294" s="250" t="s">
        <v>3486</v>
      </c>
      <c r="B2294" s="252" t="s">
        <v>2891</v>
      </c>
      <c r="C2294" t="s">
        <v>1946</v>
      </c>
      <c r="D2294" t="s">
        <v>3148</v>
      </c>
      <c r="F2294" t="str">
        <f>IFERROR(VLOOKUP(B2294,'Scheme Master'!A:B,2,0),"Discontinued")</f>
        <v>Debt</v>
      </c>
      <c r="G2294" t="str">
        <f>IFERROR(VLOOKUP(B2294,'Scheme Master'!A:G,4,0),"Discontinued")</f>
        <v>LT</v>
      </c>
    </row>
    <row r="2295" spans="1:7">
      <c r="A2295" s="250" t="s">
        <v>3495</v>
      </c>
      <c r="B2295" s="252" t="s">
        <v>2899</v>
      </c>
      <c r="C2295" t="s">
        <v>1946</v>
      </c>
      <c r="D2295" t="s">
        <v>3099</v>
      </c>
      <c r="F2295" t="str">
        <f>IFERROR(VLOOKUP(B2295,'Scheme Master'!A:B,2,0),"Discontinued")</f>
        <v>Debt</v>
      </c>
      <c r="G2295" t="str">
        <f>IFERROR(VLOOKUP(B2295,'Scheme Master'!A:G,4,0),"Discontinued")</f>
        <v>LT</v>
      </c>
    </row>
    <row r="2296" spans="1:7">
      <c r="A2296" s="250" t="s">
        <v>359</v>
      </c>
      <c r="B2296" s="252" t="s">
        <v>1947</v>
      </c>
      <c r="C2296" t="s">
        <v>1946</v>
      </c>
      <c r="D2296" t="s">
        <v>3543</v>
      </c>
      <c r="F2296" t="str">
        <f>IFERROR(VLOOKUP(B2296,'Scheme Master'!A:B,2,0),"Discontinued")</f>
        <v>Discontinued</v>
      </c>
      <c r="G2296" t="str">
        <f>IFERROR(VLOOKUP(B2296,'Scheme Master'!A:G,4,0),"Discontinued")</f>
        <v>Discontinued</v>
      </c>
    </row>
    <row r="2297" spans="1:7">
      <c r="A2297" s="250" t="s">
        <v>491</v>
      </c>
      <c r="B2297" s="252" t="s">
        <v>1940</v>
      </c>
      <c r="C2297" t="s">
        <v>58</v>
      </c>
      <c r="D2297" t="s">
        <v>3075</v>
      </c>
      <c r="F2297" t="str">
        <f>IFERROR(VLOOKUP(B2297,'Scheme Master'!A:B,2,0),"Discontinued")</f>
        <v>Debt</v>
      </c>
      <c r="G2297" t="str">
        <f>IFERROR(VLOOKUP(B2297,'Scheme Master'!A:G,4,0),"Discontinued")</f>
        <v>HSBC</v>
      </c>
    </row>
    <row r="2298" spans="1:7">
      <c r="A2298" s="250" t="s">
        <v>491</v>
      </c>
      <c r="B2298" s="252" t="s">
        <v>1940</v>
      </c>
      <c r="C2298" t="s">
        <v>58</v>
      </c>
      <c r="D2298" t="s">
        <v>3075</v>
      </c>
      <c r="F2298" t="str">
        <f>IFERROR(VLOOKUP(B2298,'Scheme Master'!A:B,2,0),"Discontinued")</f>
        <v>Debt</v>
      </c>
      <c r="G2298" t="str">
        <f>IFERROR(VLOOKUP(B2298,'Scheme Master'!A:G,4,0),"Discontinued")</f>
        <v>HSBC</v>
      </c>
    </row>
    <row r="2299" spans="1:7">
      <c r="A2299" s="250" t="s">
        <v>3486</v>
      </c>
      <c r="B2299" s="252" t="s">
        <v>2891</v>
      </c>
      <c r="C2299" t="s">
        <v>1946</v>
      </c>
      <c r="D2299" t="s">
        <v>3148</v>
      </c>
      <c r="F2299" t="str">
        <f>IFERROR(VLOOKUP(B2299,'Scheme Master'!A:B,2,0),"Discontinued")</f>
        <v>Debt</v>
      </c>
      <c r="G2299" t="str">
        <f>IFERROR(VLOOKUP(B2299,'Scheme Master'!A:G,4,0),"Discontinued")</f>
        <v>LT</v>
      </c>
    </row>
    <row r="2300" spans="1:7">
      <c r="A2300" s="250" t="s">
        <v>356</v>
      </c>
      <c r="B2300" s="252" t="s">
        <v>1947</v>
      </c>
      <c r="C2300" t="s">
        <v>59</v>
      </c>
      <c r="D2300" t="s">
        <v>3543</v>
      </c>
      <c r="F2300" t="str">
        <f>IFERROR(VLOOKUP(B2300,'Scheme Master'!A:B,2,0),"Discontinued")</f>
        <v>Discontinued</v>
      </c>
      <c r="G2300" t="str">
        <f>IFERROR(VLOOKUP(B2300,'Scheme Master'!A:G,4,0),"Discontinued")</f>
        <v>Discontinued</v>
      </c>
    </row>
    <row r="2301" spans="1:7">
      <c r="A2301" s="250" t="s">
        <v>3498</v>
      </c>
      <c r="B2301" s="252" t="s">
        <v>2900</v>
      </c>
      <c r="C2301" t="s">
        <v>1942</v>
      </c>
      <c r="D2301" t="s">
        <v>3499</v>
      </c>
      <c r="F2301" t="str">
        <f>IFERROR(VLOOKUP(B2301,'Scheme Master'!A:B,2,0),"Discontinued")</f>
        <v>Debt</v>
      </c>
      <c r="G2301" t="str">
        <f>IFERROR(VLOOKUP(B2301,'Scheme Master'!A:G,4,0),"Discontinued")</f>
        <v>LT</v>
      </c>
    </row>
    <row r="2302" spans="1:7">
      <c r="A2302" s="250" t="s">
        <v>1358</v>
      </c>
      <c r="B2302" s="252" t="s">
        <v>1945</v>
      </c>
      <c r="C2302" t="s">
        <v>59</v>
      </c>
      <c r="D2302" t="s">
        <v>3089</v>
      </c>
      <c r="F2302" t="str">
        <f>IFERROR(VLOOKUP(B2302,'Scheme Master'!A:B,2,0),"Discontinued")</f>
        <v>Debt</v>
      </c>
      <c r="G2302" t="str">
        <f>IFERROR(VLOOKUP(B2302,'Scheme Master'!A:G,4,0),"Discontinued")</f>
        <v>HSBC</v>
      </c>
    </row>
    <row r="2303" spans="1:7">
      <c r="A2303" s="250" t="s">
        <v>3501</v>
      </c>
      <c r="B2303" s="252" t="s">
        <v>2892</v>
      </c>
      <c r="C2303" t="s">
        <v>1942</v>
      </c>
      <c r="D2303" t="s">
        <v>3092</v>
      </c>
      <c r="F2303" t="str">
        <f>IFERROR(VLOOKUP(B2303,'Scheme Master'!A:B,2,0),"Discontinued")</f>
        <v>Debt</v>
      </c>
      <c r="G2303" t="str">
        <f>IFERROR(VLOOKUP(B2303,'Scheme Master'!A:G,4,0),"Discontinued")</f>
        <v>LT</v>
      </c>
    </row>
    <row r="2304" spans="1:7">
      <c r="A2304" s="250" t="s">
        <v>495</v>
      </c>
      <c r="B2304" s="252" t="s">
        <v>1940</v>
      </c>
      <c r="C2304" t="s">
        <v>59</v>
      </c>
      <c r="D2304" t="s">
        <v>3081</v>
      </c>
      <c r="F2304" t="str">
        <f>IFERROR(VLOOKUP(B2304,'Scheme Master'!A:B,2,0),"Discontinued")</f>
        <v>Debt</v>
      </c>
      <c r="G2304" t="str">
        <f>IFERROR(VLOOKUP(B2304,'Scheme Master'!A:G,4,0),"Discontinued")</f>
        <v>HSBC</v>
      </c>
    </row>
    <row r="2305" spans="1:7">
      <c r="A2305" s="53">
        <v>127</v>
      </c>
      <c r="B2305" s="252" t="s">
        <v>2899</v>
      </c>
      <c r="C2305" s="219" t="s">
        <v>61</v>
      </c>
      <c r="D2305" t="s">
        <v>3102</v>
      </c>
      <c r="F2305" t="str">
        <f>IFERROR(VLOOKUP(B2305,'Scheme Master'!A:B,2,0),"Discontinued")</f>
        <v>Debt</v>
      </c>
      <c r="G2305" t="str">
        <f>IFERROR(VLOOKUP(B2305,'Scheme Master'!A:G,4,0),"Discontinued")</f>
        <v>LT</v>
      </c>
    </row>
    <row r="2306" spans="1:7">
      <c r="A2306" s="250" t="s">
        <v>3476</v>
      </c>
      <c r="B2306" s="252" t="s">
        <v>2892</v>
      </c>
      <c r="C2306" t="s">
        <v>3536</v>
      </c>
      <c r="D2306" t="s">
        <v>3095</v>
      </c>
      <c r="F2306" t="str">
        <f>IFERROR(VLOOKUP(B2306,'Scheme Master'!A:B,2,0),"Discontinued")</f>
        <v>Debt</v>
      </c>
      <c r="G2306" t="str">
        <f>IFERROR(VLOOKUP(B2306,'Scheme Master'!A:G,4,0),"Discontinued")</f>
        <v>LT</v>
      </c>
    </row>
    <row r="2307" spans="1:7">
      <c r="A2307" s="250" t="s">
        <v>3474</v>
      </c>
      <c r="B2307" s="252" t="s">
        <v>2966</v>
      </c>
      <c r="C2307" t="s">
        <v>1946</v>
      </c>
      <c r="D2307" t="s">
        <v>3543</v>
      </c>
      <c r="F2307" t="str">
        <f>IFERROR(VLOOKUP(B2307,'Scheme Master'!A:B,2,0),"Discontinued")</f>
        <v>Discontinued</v>
      </c>
      <c r="G2307" t="str">
        <f>IFERROR(VLOOKUP(B2307,'Scheme Master'!A:G,4,0),"Discontinued")</f>
        <v>Discontinued</v>
      </c>
    </row>
    <row r="2308" spans="1:7">
      <c r="A2308" s="250" t="s">
        <v>491</v>
      </c>
      <c r="B2308" s="252" t="s">
        <v>1940</v>
      </c>
      <c r="C2308" t="s">
        <v>58</v>
      </c>
      <c r="D2308" t="s">
        <v>3075</v>
      </c>
      <c r="F2308" t="str">
        <f>IFERROR(VLOOKUP(B2308,'Scheme Master'!A:B,2,0),"Discontinued")</f>
        <v>Debt</v>
      </c>
      <c r="G2308" t="str">
        <f>IFERROR(VLOOKUP(B2308,'Scheme Master'!A:G,4,0),"Discontinued")</f>
        <v>HSBC</v>
      </c>
    </row>
    <row r="2309" spans="1:7">
      <c r="A2309" s="250" t="s">
        <v>1499</v>
      </c>
      <c r="B2309" s="252" t="s">
        <v>1938</v>
      </c>
      <c r="C2309" t="s">
        <v>61</v>
      </c>
      <c r="D2309" t="s">
        <v>3543</v>
      </c>
      <c r="F2309" t="str">
        <f>IFERROR(VLOOKUP(B2309,'Scheme Master'!A:B,2,0),"Discontinued")</f>
        <v>Discontinued</v>
      </c>
      <c r="G2309" t="str">
        <f>IFERROR(VLOOKUP(B2309,'Scheme Master'!A:G,4,0),"Discontinued")</f>
        <v>Discontinued</v>
      </c>
    </row>
    <row r="2310" spans="1:7">
      <c r="A2310" s="250" t="s">
        <v>3491</v>
      </c>
      <c r="B2310" s="252" t="s">
        <v>2891</v>
      </c>
      <c r="C2310" s="219" t="s">
        <v>59</v>
      </c>
      <c r="D2310" t="s">
        <v>3152</v>
      </c>
      <c r="F2310" t="str">
        <f>IFERROR(VLOOKUP(B2310,'Scheme Master'!A:B,2,0),"Discontinued")</f>
        <v>Debt</v>
      </c>
      <c r="G2310" t="str">
        <f>IFERROR(VLOOKUP(B2310,'Scheme Master'!A:G,4,0),"Discontinued")</f>
        <v>LT</v>
      </c>
    </row>
    <row r="2311" spans="1:7">
      <c r="A2311" s="250" t="s">
        <v>3482</v>
      </c>
      <c r="B2311" s="252" t="s">
        <v>2964</v>
      </c>
      <c r="C2311" t="s">
        <v>1946</v>
      </c>
      <c r="D2311" t="s">
        <v>3543</v>
      </c>
      <c r="F2311" t="str">
        <f>IFERROR(VLOOKUP(B2311,'Scheme Master'!A:B,2,0),"Discontinued")</f>
        <v>Discontinued</v>
      </c>
      <c r="G2311" t="str">
        <f>IFERROR(VLOOKUP(B2311,'Scheme Master'!A:G,4,0),"Discontinued")</f>
        <v>Discontinued</v>
      </c>
    </row>
    <row r="2312" spans="1:7">
      <c r="A2312" s="250" t="s">
        <v>491</v>
      </c>
      <c r="B2312" s="252" t="s">
        <v>1940</v>
      </c>
      <c r="C2312" t="s">
        <v>58</v>
      </c>
      <c r="D2312" t="s">
        <v>3075</v>
      </c>
      <c r="F2312" t="str">
        <f>IFERROR(VLOOKUP(B2312,'Scheme Master'!A:B,2,0),"Discontinued")</f>
        <v>Debt</v>
      </c>
      <c r="G2312" t="str">
        <f>IFERROR(VLOOKUP(B2312,'Scheme Master'!A:G,4,0),"Discontinued")</f>
        <v>HSBC</v>
      </c>
    </row>
    <row r="2313" spans="1:7">
      <c r="A2313" s="250" t="s">
        <v>1358</v>
      </c>
      <c r="B2313" s="252" t="s">
        <v>1945</v>
      </c>
      <c r="C2313" t="s">
        <v>59</v>
      </c>
      <c r="D2313" t="s">
        <v>3089</v>
      </c>
      <c r="F2313" t="str">
        <f>IFERROR(VLOOKUP(B2313,'Scheme Master'!A:B,2,0),"Discontinued")</f>
        <v>Debt</v>
      </c>
      <c r="G2313" t="str">
        <f>IFERROR(VLOOKUP(B2313,'Scheme Master'!A:G,4,0),"Discontinued")</f>
        <v>HSBC</v>
      </c>
    </row>
    <row r="2314" spans="1:7">
      <c r="A2314" s="250" t="s">
        <v>3495</v>
      </c>
      <c r="B2314" s="252" t="s">
        <v>2899</v>
      </c>
      <c r="C2314" t="s">
        <v>1946</v>
      </c>
      <c r="D2314" t="s">
        <v>3099</v>
      </c>
      <c r="F2314" t="str">
        <f>IFERROR(VLOOKUP(B2314,'Scheme Master'!A:B,2,0),"Discontinued")</f>
        <v>Debt</v>
      </c>
      <c r="G2314" t="str">
        <f>IFERROR(VLOOKUP(B2314,'Scheme Master'!A:G,4,0),"Discontinued")</f>
        <v>LT</v>
      </c>
    </row>
    <row r="2315" spans="1:7">
      <c r="A2315" s="250" t="s">
        <v>3492</v>
      </c>
      <c r="B2315" s="252" t="s">
        <v>2898</v>
      </c>
      <c r="C2315" t="s">
        <v>1943</v>
      </c>
      <c r="D2315" t="s">
        <v>3180</v>
      </c>
      <c r="F2315" t="str">
        <f>IFERROR(VLOOKUP(B2315,'Scheme Master'!A:B,2,0),"Discontinued")</f>
        <v>Equity</v>
      </c>
      <c r="G2315" t="str">
        <f>IFERROR(VLOOKUP(B2315,'Scheme Master'!A:G,4,0),"Discontinued")</f>
        <v>LT</v>
      </c>
    </row>
    <row r="2316" spans="1:7">
      <c r="A2316" s="250" t="s">
        <v>1171</v>
      </c>
      <c r="B2316" s="252" t="s">
        <v>1953</v>
      </c>
      <c r="C2316" t="s">
        <v>59</v>
      </c>
      <c r="D2316" t="s">
        <v>3069</v>
      </c>
      <c r="F2316" t="str">
        <f>IFERROR(VLOOKUP(B2316,'Scheme Master'!A:B,2,0),"Discontinued")</f>
        <v>Debt</v>
      </c>
      <c r="G2316" t="str">
        <f>IFERROR(VLOOKUP(B2316,'Scheme Master'!A:G,4,0),"Discontinued")</f>
        <v>HSBC</v>
      </c>
    </row>
    <row r="2317" spans="1:7">
      <c r="A2317" s="250" t="s">
        <v>491</v>
      </c>
      <c r="B2317" s="252" t="s">
        <v>1940</v>
      </c>
      <c r="C2317" t="s">
        <v>58</v>
      </c>
      <c r="D2317" t="s">
        <v>3075</v>
      </c>
      <c r="F2317" t="str">
        <f>IFERROR(VLOOKUP(B2317,'Scheme Master'!A:B,2,0),"Discontinued")</f>
        <v>Debt</v>
      </c>
      <c r="G2317" t="str">
        <f>IFERROR(VLOOKUP(B2317,'Scheme Master'!A:G,4,0),"Discontinued")</f>
        <v>HSBC</v>
      </c>
    </row>
    <row r="2318" spans="1:7">
      <c r="A2318" s="250" t="s">
        <v>3500</v>
      </c>
      <c r="B2318" s="252" t="s">
        <v>2967</v>
      </c>
      <c r="C2318" t="s">
        <v>1975</v>
      </c>
      <c r="D2318" t="s">
        <v>3543</v>
      </c>
      <c r="F2318" t="str">
        <f>IFERROR(VLOOKUP(B2318,'Scheme Master'!A:B,2,0),"Discontinued")</f>
        <v>Discontinued</v>
      </c>
      <c r="G2318" t="str">
        <f>IFERROR(VLOOKUP(B2318,'Scheme Master'!A:G,4,0),"Discontinued")</f>
        <v>Discontinued</v>
      </c>
    </row>
    <row r="2319" spans="1:7">
      <c r="A2319" s="250" t="s">
        <v>491</v>
      </c>
      <c r="B2319" s="252" t="s">
        <v>1940</v>
      </c>
      <c r="C2319" t="s">
        <v>58</v>
      </c>
      <c r="D2319" t="s">
        <v>3075</v>
      </c>
      <c r="F2319" t="str">
        <f>IFERROR(VLOOKUP(B2319,'Scheme Master'!A:B,2,0),"Discontinued")</f>
        <v>Debt</v>
      </c>
      <c r="G2319" t="str">
        <f>IFERROR(VLOOKUP(B2319,'Scheme Master'!A:G,4,0),"Discontinued")</f>
        <v>HSBC</v>
      </c>
    </row>
    <row r="2320" spans="1:7">
      <c r="A2320" s="250" t="s">
        <v>1171</v>
      </c>
      <c r="B2320" s="252" t="s">
        <v>1953</v>
      </c>
      <c r="C2320" t="s">
        <v>59</v>
      </c>
      <c r="D2320" t="s">
        <v>3069</v>
      </c>
      <c r="F2320" t="str">
        <f>IFERROR(VLOOKUP(B2320,'Scheme Master'!A:B,2,0),"Discontinued")</f>
        <v>Debt</v>
      </c>
      <c r="G2320" t="str">
        <f>IFERROR(VLOOKUP(B2320,'Scheme Master'!A:G,4,0),"Discontinued")</f>
        <v>HSBC</v>
      </c>
    </row>
    <row r="2321" spans="1:7">
      <c r="A2321" s="53">
        <v>126</v>
      </c>
      <c r="B2321" s="252" t="s">
        <v>2899</v>
      </c>
      <c r="C2321" t="s">
        <v>59</v>
      </c>
      <c r="D2321" t="s">
        <v>3103</v>
      </c>
      <c r="F2321" t="str">
        <f>IFERROR(VLOOKUP(B2321,'Scheme Master'!A:B,2,0),"Discontinued")</f>
        <v>Debt</v>
      </c>
      <c r="G2321" t="str">
        <f>IFERROR(VLOOKUP(B2321,'Scheme Master'!A:G,4,0),"Discontinued")</f>
        <v>LT</v>
      </c>
    </row>
    <row r="2322" spans="1:7">
      <c r="A2322" s="250" t="s">
        <v>3495</v>
      </c>
      <c r="B2322" s="252" t="s">
        <v>2899</v>
      </c>
      <c r="C2322" t="s">
        <v>1946</v>
      </c>
      <c r="D2322" t="s">
        <v>3099</v>
      </c>
      <c r="F2322" t="str">
        <f>IFERROR(VLOOKUP(B2322,'Scheme Master'!A:B,2,0),"Discontinued")</f>
        <v>Debt</v>
      </c>
      <c r="G2322" t="str">
        <f>IFERROR(VLOOKUP(B2322,'Scheme Master'!A:G,4,0),"Discontinued")</f>
        <v>LT</v>
      </c>
    </row>
    <row r="2323" spans="1:7">
      <c r="A2323" s="250" t="s">
        <v>3528</v>
      </c>
      <c r="B2323" s="252" t="s">
        <v>2906</v>
      </c>
      <c r="C2323" t="s">
        <v>3537</v>
      </c>
      <c r="D2323" t="s">
        <v>3116</v>
      </c>
      <c r="F2323" t="str">
        <f>IFERROR(VLOOKUP(B2323,'Scheme Master'!A:B,2,0),"Discontinued")</f>
        <v>Debt</v>
      </c>
      <c r="G2323" t="str">
        <f>IFERROR(VLOOKUP(B2323,'Scheme Master'!A:G,4,0),"Discontinued")</f>
        <v>LT</v>
      </c>
    </row>
    <row r="2324" spans="1:7">
      <c r="A2324" s="250" t="s">
        <v>324</v>
      </c>
      <c r="B2324" s="252" t="s">
        <v>1961</v>
      </c>
      <c r="C2324" t="s">
        <v>1943</v>
      </c>
      <c r="D2324" t="s">
        <v>3158</v>
      </c>
      <c r="F2324" t="str">
        <f>IFERROR(VLOOKUP(B2324,'Scheme Master'!A:B,2,0),"Discontinued")</f>
        <v>Debt</v>
      </c>
      <c r="G2324" t="str">
        <f>IFERROR(VLOOKUP(B2324,'Scheme Master'!A:G,4,0),"Discontinued")</f>
        <v>HSBC</v>
      </c>
    </row>
    <row r="2325" spans="1:7">
      <c r="A2325" s="53">
        <v>126</v>
      </c>
      <c r="B2325" s="252" t="s">
        <v>2899</v>
      </c>
      <c r="C2325" t="s">
        <v>59</v>
      </c>
      <c r="D2325" t="s">
        <v>3103</v>
      </c>
      <c r="F2325" t="str">
        <f>IFERROR(VLOOKUP(B2325,'Scheme Master'!A:B,2,0),"Discontinued")</f>
        <v>Debt</v>
      </c>
      <c r="G2325" t="str">
        <f>IFERROR(VLOOKUP(B2325,'Scheme Master'!A:G,4,0),"Discontinued")</f>
        <v>LT</v>
      </c>
    </row>
    <row r="2326" spans="1:7">
      <c r="A2326" s="250" t="s">
        <v>3495</v>
      </c>
      <c r="B2326" s="252" t="s">
        <v>2899</v>
      </c>
      <c r="C2326" t="s">
        <v>1946</v>
      </c>
      <c r="D2326" t="s">
        <v>3099</v>
      </c>
      <c r="F2326" t="str">
        <f>IFERROR(VLOOKUP(B2326,'Scheme Master'!A:B,2,0),"Discontinued")</f>
        <v>Debt</v>
      </c>
      <c r="G2326" t="str">
        <f>IFERROR(VLOOKUP(B2326,'Scheme Master'!A:G,4,0),"Discontinued")</f>
        <v>LT</v>
      </c>
    </row>
    <row r="2327" spans="1:7">
      <c r="A2327" s="250" t="s">
        <v>3510</v>
      </c>
      <c r="B2327" s="252" t="s">
        <v>2963</v>
      </c>
      <c r="C2327" t="s">
        <v>1942</v>
      </c>
      <c r="D2327" t="s">
        <v>3543</v>
      </c>
      <c r="F2327" t="str">
        <f>IFERROR(VLOOKUP(B2327,'Scheme Master'!A:B,2,0),"Discontinued")</f>
        <v>Discontinued</v>
      </c>
      <c r="G2327" t="str">
        <f>IFERROR(VLOOKUP(B2327,'Scheme Master'!A:G,4,0),"Discontinued")</f>
        <v>Discontinued</v>
      </c>
    </row>
    <row r="2328" spans="1:7">
      <c r="A2328" s="250" t="s">
        <v>285</v>
      </c>
      <c r="B2328" s="252" t="s">
        <v>1962</v>
      </c>
      <c r="C2328" t="s">
        <v>1943</v>
      </c>
      <c r="D2328" t="s">
        <v>3543</v>
      </c>
      <c r="F2328" t="str">
        <f>IFERROR(VLOOKUP(B2328,'Scheme Master'!A:B,2,0),"Discontinued")</f>
        <v>Discontinued</v>
      </c>
      <c r="G2328" t="str">
        <f>IFERROR(VLOOKUP(B2328,'Scheme Master'!A:G,4,0),"Discontinued")</f>
        <v>Discontinued</v>
      </c>
    </row>
    <row r="2329" spans="1:7">
      <c r="A2329" s="250" t="s">
        <v>3491</v>
      </c>
      <c r="B2329" s="252" t="s">
        <v>2891</v>
      </c>
      <c r="C2329" s="219" t="s">
        <v>59</v>
      </c>
      <c r="D2329" t="s">
        <v>3152</v>
      </c>
      <c r="F2329" t="str">
        <f>IFERROR(VLOOKUP(B2329,'Scheme Master'!A:B,2,0),"Discontinued")</f>
        <v>Debt</v>
      </c>
      <c r="G2329" t="str">
        <f>IFERROR(VLOOKUP(B2329,'Scheme Master'!A:G,4,0),"Discontinued")</f>
        <v>LT</v>
      </c>
    </row>
    <row r="2330" spans="1:7">
      <c r="A2330" s="250" t="s">
        <v>3487</v>
      </c>
      <c r="B2330" s="252" t="s">
        <v>2967</v>
      </c>
      <c r="C2330" t="s">
        <v>1946</v>
      </c>
      <c r="D2330" t="s">
        <v>3543</v>
      </c>
      <c r="F2330" t="str">
        <f>IFERROR(VLOOKUP(B2330,'Scheme Master'!A:B,2,0),"Discontinued")</f>
        <v>Discontinued</v>
      </c>
      <c r="G2330" t="str">
        <f>IFERROR(VLOOKUP(B2330,'Scheme Master'!A:G,4,0),"Discontinued")</f>
        <v>Discontinued</v>
      </c>
    </row>
    <row r="2331" spans="1:7">
      <c r="A2331" s="250" t="s">
        <v>491</v>
      </c>
      <c r="B2331" s="252" t="s">
        <v>1940</v>
      </c>
      <c r="C2331" t="s">
        <v>58</v>
      </c>
      <c r="D2331" t="s">
        <v>3075</v>
      </c>
      <c r="F2331" t="str">
        <f>IFERROR(VLOOKUP(B2331,'Scheme Master'!A:B,2,0),"Discontinued")</f>
        <v>Debt</v>
      </c>
      <c r="G2331" t="str">
        <f>IFERROR(VLOOKUP(B2331,'Scheme Master'!A:G,4,0),"Discontinued")</f>
        <v>HSBC</v>
      </c>
    </row>
    <row r="2332" spans="1:7">
      <c r="A2332" s="250" t="s">
        <v>1360</v>
      </c>
      <c r="B2332" s="252" t="s">
        <v>1945</v>
      </c>
      <c r="C2332" t="s">
        <v>1946</v>
      </c>
      <c r="D2332" t="s">
        <v>3085</v>
      </c>
      <c r="F2332" t="str">
        <f>IFERROR(VLOOKUP(B2332,'Scheme Master'!A:B,2,0),"Discontinued")</f>
        <v>Debt</v>
      </c>
      <c r="G2332" t="str">
        <f>IFERROR(VLOOKUP(B2332,'Scheme Master'!A:G,4,0),"Discontinued")</f>
        <v>HSBC</v>
      </c>
    </row>
    <row r="2333" spans="1:7">
      <c r="A2333" s="250" t="s">
        <v>3497</v>
      </c>
      <c r="B2333" s="252" t="s">
        <v>2893</v>
      </c>
      <c r="C2333" t="s">
        <v>1942</v>
      </c>
      <c r="D2333" t="s">
        <v>3165</v>
      </c>
      <c r="F2333" t="str">
        <f>IFERROR(VLOOKUP(B2333,'Scheme Master'!A:B,2,0),"Discontinued")</f>
        <v>Equity</v>
      </c>
      <c r="G2333" t="str">
        <f>IFERROR(VLOOKUP(B2333,'Scheme Master'!A:G,4,0),"Discontinued")</f>
        <v>LT</v>
      </c>
    </row>
    <row r="2334" spans="1:7">
      <c r="A2334" s="250" t="s">
        <v>491</v>
      </c>
      <c r="B2334" s="252" t="s">
        <v>1940</v>
      </c>
      <c r="C2334" t="s">
        <v>58</v>
      </c>
      <c r="D2334" t="s">
        <v>3075</v>
      </c>
      <c r="F2334" t="str">
        <f>IFERROR(VLOOKUP(B2334,'Scheme Master'!A:B,2,0),"Discontinued")</f>
        <v>Debt</v>
      </c>
      <c r="G2334" t="str">
        <f>IFERROR(VLOOKUP(B2334,'Scheme Master'!A:G,4,0),"Discontinued")</f>
        <v>HSBC</v>
      </c>
    </row>
    <row r="2335" spans="1:7">
      <c r="A2335" s="250" t="s">
        <v>1171</v>
      </c>
      <c r="B2335" s="252" t="s">
        <v>1953</v>
      </c>
      <c r="C2335" t="s">
        <v>59</v>
      </c>
      <c r="D2335" t="s">
        <v>3069</v>
      </c>
      <c r="F2335" t="str">
        <f>IFERROR(VLOOKUP(B2335,'Scheme Master'!A:B,2,0),"Discontinued")</f>
        <v>Debt</v>
      </c>
      <c r="G2335" t="str">
        <f>IFERROR(VLOOKUP(B2335,'Scheme Master'!A:G,4,0),"Discontinued")</f>
        <v>HSBC</v>
      </c>
    </row>
    <row r="2336" spans="1:7">
      <c r="A2336" s="250" t="s">
        <v>3529</v>
      </c>
      <c r="B2336" s="252" t="s">
        <v>2890</v>
      </c>
      <c r="C2336" t="s">
        <v>3537</v>
      </c>
      <c r="D2336" t="s">
        <v>3126</v>
      </c>
      <c r="F2336" t="str">
        <f>IFERROR(VLOOKUP(B2336,'Scheme Master'!A:B,2,0),"Discontinued")</f>
        <v>Debt</v>
      </c>
      <c r="G2336" t="str">
        <f>IFERROR(VLOOKUP(B2336,'Scheme Master'!A:G,4,0),"Discontinued")</f>
        <v>LT</v>
      </c>
    </row>
    <row r="2337" spans="1:7">
      <c r="A2337" s="250" t="s">
        <v>374</v>
      </c>
      <c r="B2337" s="252" t="s">
        <v>1956</v>
      </c>
      <c r="C2337" t="s">
        <v>61</v>
      </c>
      <c r="D2337" t="s">
        <v>3543</v>
      </c>
      <c r="F2337" t="str">
        <f>IFERROR(VLOOKUP(B2337,'Scheme Master'!A:B,2,0),"Discontinued")</f>
        <v>Discontinued</v>
      </c>
      <c r="G2337" t="str">
        <f>IFERROR(VLOOKUP(B2337,'Scheme Master'!A:G,4,0),"Discontinued")</f>
        <v>Discontinued</v>
      </c>
    </row>
    <row r="2338" spans="1:7">
      <c r="A2338" s="250" t="s">
        <v>491</v>
      </c>
      <c r="B2338" s="252" t="s">
        <v>1940</v>
      </c>
      <c r="C2338" t="s">
        <v>58</v>
      </c>
      <c r="D2338" t="s">
        <v>3075</v>
      </c>
      <c r="F2338" t="str">
        <f>IFERROR(VLOOKUP(B2338,'Scheme Master'!A:B,2,0),"Discontinued")</f>
        <v>Debt</v>
      </c>
      <c r="G2338" t="str">
        <f>IFERROR(VLOOKUP(B2338,'Scheme Master'!A:G,4,0),"Discontinued")</f>
        <v>HSBC</v>
      </c>
    </row>
    <row r="2339" spans="1:7">
      <c r="A2339" s="250" t="s">
        <v>495</v>
      </c>
      <c r="B2339" s="252" t="s">
        <v>1940</v>
      </c>
      <c r="C2339" t="s">
        <v>59</v>
      </c>
      <c r="D2339" t="s">
        <v>3081</v>
      </c>
      <c r="F2339" t="str">
        <f>IFERROR(VLOOKUP(B2339,'Scheme Master'!A:B,2,0),"Discontinued")</f>
        <v>Debt</v>
      </c>
      <c r="G2339" t="str">
        <f>IFERROR(VLOOKUP(B2339,'Scheme Master'!A:G,4,0),"Discontinued")</f>
        <v>HSBC</v>
      </c>
    </row>
    <row r="2340" spans="1:7">
      <c r="A2340" s="250" t="s">
        <v>491</v>
      </c>
      <c r="B2340" s="252" t="s">
        <v>1940</v>
      </c>
      <c r="C2340" t="s">
        <v>58</v>
      </c>
      <c r="D2340" t="s">
        <v>3075</v>
      </c>
      <c r="F2340" t="str">
        <f>IFERROR(VLOOKUP(B2340,'Scheme Master'!A:B,2,0),"Discontinued")</f>
        <v>Debt</v>
      </c>
      <c r="G2340" t="str">
        <f>IFERROR(VLOOKUP(B2340,'Scheme Master'!A:G,4,0),"Discontinued")</f>
        <v>HSBC</v>
      </c>
    </row>
    <row r="2341" spans="1:7">
      <c r="A2341" s="250" t="s">
        <v>1360</v>
      </c>
      <c r="B2341" s="252" t="s">
        <v>1945</v>
      </c>
      <c r="C2341" t="s">
        <v>1946</v>
      </c>
      <c r="D2341" t="s">
        <v>3085</v>
      </c>
      <c r="F2341" t="str">
        <f>IFERROR(VLOOKUP(B2341,'Scheme Master'!A:B,2,0),"Discontinued")</f>
        <v>Debt</v>
      </c>
      <c r="G2341" t="str">
        <f>IFERROR(VLOOKUP(B2341,'Scheme Master'!A:G,4,0),"Discontinued")</f>
        <v>HSBC</v>
      </c>
    </row>
    <row r="2342" spans="1:7">
      <c r="A2342" s="250" t="s">
        <v>1173</v>
      </c>
      <c r="B2342" s="252" t="s">
        <v>1953</v>
      </c>
      <c r="C2342" t="s">
        <v>1946</v>
      </c>
      <c r="D2342" t="s">
        <v>3065</v>
      </c>
      <c r="F2342" t="str">
        <f>IFERROR(VLOOKUP(B2342,'Scheme Master'!A:B,2,0),"Discontinued")</f>
        <v>Debt</v>
      </c>
      <c r="G2342" t="str">
        <f>IFERROR(VLOOKUP(B2342,'Scheme Master'!A:G,4,0),"Discontinued")</f>
        <v>HSBC</v>
      </c>
    </row>
    <row r="2343" spans="1:7">
      <c r="A2343" s="250" t="s">
        <v>491</v>
      </c>
      <c r="B2343" s="252" t="s">
        <v>1940</v>
      </c>
      <c r="C2343" t="s">
        <v>58</v>
      </c>
      <c r="D2343" t="s">
        <v>3075</v>
      </c>
      <c r="F2343" t="str">
        <f>IFERROR(VLOOKUP(B2343,'Scheme Master'!A:B,2,0),"Discontinued")</f>
        <v>Debt</v>
      </c>
      <c r="G2343" t="str">
        <f>IFERROR(VLOOKUP(B2343,'Scheme Master'!A:G,4,0),"Discontinued")</f>
        <v>HSBC</v>
      </c>
    </row>
    <row r="2344" spans="1:7">
      <c r="A2344" s="250" t="s">
        <v>3500</v>
      </c>
      <c r="B2344" s="252" t="s">
        <v>2967</v>
      </c>
      <c r="C2344" t="s">
        <v>1975</v>
      </c>
      <c r="D2344" t="s">
        <v>3543</v>
      </c>
      <c r="F2344" t="str">
        <f>IFERROR(VLOOKUP(B2344,'Scheme Master'!A:B,2,0),"Discontinued")</f>
        <v>Discontinued</v>
      </c>
      <c r="G2344" t="str">
        <f>IFERROR(VLOOKUP(B2344,'Scheme Master'!A:G,4,0),"Discontinued")</f>
        <v>Discontinued</v>
      </c>
    </row>
    <row r="2345" spans="1:7">
      <c r="A2345" s="53">
        <v>241</v>
      </c>
      <c r="B2345" s="252" t="s">
        <v>2898</v>
      </c>
      <c r="C2345" s="219" t="s">
        <v>61</v>
      </c>
      <c r="D2345" t="s">
        <v>3183</v>
      </c>
      <c r="F2345" t="str">
        <f>IFERROR(VLOOKUP(B2345,'Scheme Master'!A:B,2,0),"Discontinued")</f>
        <v>Equity</v>
      </c>
      <c r="G2345" t="str">
        <f>IFERROR(VLOOKUP(B2345,'Scheme Master'!A:G,4,0),"Discontinued")</f>
        <v>LT</v>
      </c>
    </row>
    <row r="2346" spans="1:7">
      <c r="A2346" s="250" t="s">
        <v>3485</v>
      </c>
      <c r="B2346" s="252" t="s">
        <v>2894</v>
      </c>
      <c r="C2346" t="s">
        <v>1942</v>
      </c>
      <c r="D2346" t="s">
        <v>3170</v>
      </c>
      <c r="F2346" t="str">
        <f>IFERROR(VLOOKUP(B2346,'Scheme Master'!A:B,2,0),"Discontinued")</f>
        <v>Equity</v>
      </c>
      <c r="G2346" t="str">
        <f>IFERROR(VLOOKUP(B2346,'Scheme Master'!A:G,4,0),"Discontinued")</f>
        <v>LT</v>
      </c>
    </row>
    <row r="2347" spans="1:7">
      <c r="A2347" s="250" t="s">
        <v>506</v>
      </c>
      <c r="B2347" s="252" t="s">
        <v>1940</v>
      </c>
      <c r="C2347" s="219" t="s">
        <v>47</v>
      </c>
      <c r="D2347" t="s">
        <v>3080</v>
      </c>
      <c r="F2347" t="str">
        <f>IFERROR(VLOOKUP(B2347,'Scheme Master'!A:B,2,0),"Discontinued")</f>
        <v>Debt</v>
      </c>
      <c r="G2347" t="str">
        <f>IFERROR(VLOOKUP(B2347,'Scheme Master'!A:G,4,0),"Discontinued")</f>
        <v>HSBC</v>
      </c>
    </row>
    <row r="2348" spans="1:7">
      <c r="A2348" s="250" t="s">
        <v>1502</v>
      </c>
      <c r="B2348" s="252" t="s">
        <v>1938</v>
      </c>
      <c r="C2348" t="s">
        <v>1943</v>
      </c>
      <c r="D2348" t="s">
        <v>3543</v>
      </c>
      <c r="F2348" t="str">
        <f>IFERROR(VLOOKUP(B2348,'Scheme Master'!A:B,2,0),"Discontinued")</f>
        <v>Discontinued</v>
      </c>
      <c r="G2348" t="str">
        <f>IFERROR(VLOOKUP(B2348,'Scheme Master'!A:G,4,0),"Discontinued")</f>
        <v>Discontinued</v>
      </c>
    </row>
    <row r="2349" spans="1:7">
      <c r="A2349" s="250" t="s">
        <v>3479</v>
      </c>
      <c r="B2349" s="252" t="s">
        <v>2901</v>
      </c>
      <c r="C2349" t="s">
        <v>1943</v>
      </c>
      <c r="D2349" t="s">
        <v>3480</v>
      </c>
      <c r="F2349" t="str">
        <f>IFERROR(VLOOKUP(B2349,'Scheme Master'!A:B,2,0),"Discontinued")</f>
        <v>Debt</v>
      </c>
      <c r="G2349" t="str">
        <f>IFERROR(VLOOKUP(B2349,'Scheme Master'!A:G,4,0),"Discontinued")</f>
        <v>LT</v>
      </c>
    </row>
    <row r="2350" spans="1:7">
      <c r="A2350" s="250" t="s">
        <v>491</v>
      </c>
      <c r="B2350" s="252" t="s">
        <v>1940</v>
      </c>
      <c r="C2350" t="s">
        <v>58</v>
      </c>
      <c r="D2350" t="s">
        <v>3075</v>
      </c>
      <c r="F2350" t="str">
        <f>IFERROR(VLOOKUP(B2350,'Scheme Master'!A:B,2,0),"Discontinued")</f>
        <v>Debt</v>
      </c>
      <c r="G2350" t="str">
        <f>IFERROR(VLOOKUP(B2350,'Scheme Master'!A:G,4,0),"Discontinued")</f>
        <v>HSBC</v>
      </c>
    </row>
    <row r="2351" spans="1:7">
      <c r="A2351" s="250" t="s">
        <v>491</v>
      </c>
      <c r="B2351" s="252" t="s">
        <v>1940</v>
      </c>
      <c r="C2351" t="s">
        <v>58</v>
      </c>
      <c r="D2351" t="s">
        <v>3075</v>
      </c>
      <c r="F2351" t="str">
        <f>IFERROR(VLOOKUP(B2351,'Scheme Master'!A:B,2,0),"Discontinued")</f>
        <v>Debt</v>
      </c>
      <c r="G2351" t="str">
        <f>IFERROR(VLOOKUP(B2351,'Scheme Master'!A:G,4,0),"Discontinued")</f>
        <v>HSBC</v>
      </c>
    </row>
    <row r="2352" spans="1:7">
      <c r="A2352" s="250" t="s">
        <v>491</v>
      </c>
      <c r="B2352" s="252" t="s">
        <v>1940</v>
      </c>
      <c r="C2352" t="s">
        <v>58</v>
      </c>
      <c r="D2352" t="s">
        <v>3075</v>
      </c>
      <c r="F2352" t="str">
        <f>IFERROR(VLOOKUP(B2352,'Scheme Master'!A:B,2,0),"Discontinued")</f>
        <v>Debt</v>
      </c>
      <c r="G2352" t="str">
        <f>IFERROR(VLOOKUP(B2352,'Scheme Master'!A:G,4,0),"Discontinued")</f>
        <v>HSBC</v>
      </c>
    </row>
    <row r="2353" spans="1:7">
      <c r="A2353" s="250" t="s">
        <v>506</v>
      </c>
      <c r="B2353" s="252" t="s">
        <v>1940</v>
      </c>
      <c r="C2353" s="219" t="s">
        <v>47</v>
      </c>
      <c r="D2353" t="s">
        <v>3080</v>
      </c>
      <c r="F2353" t="str">
        <f>IFERROR(VLOOKUP(B2353,'Scheme Master'!A:B,2,0),"Discontinued")</f>
        <v>Debt</v>
      </c>
      <c r="G2353" t="str">
        <f>IFERROR(VLOOKUP(B2353,'Scheme Master'!A:G,4,0),"Discontinued")</f>
        <v>HSBC</v>
      </c>
    </row>
    <row r="2354" spans="1:7">
      <c r="A2354" s="250" t="s">
        <v>3495</v>
      </c>
      <c r="B2354" s="252" t="s">
        <v>2899</v>
      </c>
      <c r="C2354" t="s">
        <v>1946</v>
      </c>
      <c r="D2354" t="s">
        <v>3099</v>
      </c>
      <c r="F2354" t="str">
        <f>IFERROR(VLOOKUP(B2354,'Scheme Master'!A:B,2,0),"Discontinued")</f>
        <v>Debt</v>
      </c>
      <c r="G2354" t="str">
        <f>IFERROR(VLOOKUP(B2354,'Scheme Master'!A:G,4,0),"Discontinued")</f>
        <v>LT</v>
      </c>
    </row>
    <row r="2355" spans="1:7">
      <c r="A2355" s="250" t="s">
        <v>3479</v>
      </c>
      <c r="B2355" s="252" t="s">
        <v>2901</v>
      </c>
      <c r="C2355" t="s">
        <v>1943</v>
      </c>
      <c r="D2355" t="s">
        <v>3480</v>
      </c>
      <c r="F2355" t="str">
        <f>IFERROR(VLOOKUP(B2355,'Scheme Master'!A:B,2,0),"Discontinued")</f>
        <v>Debt</v>
      </c>
      <c r="G2355" t="str">
        <f>IFERROR(VLOOKUP(B2355,'Scheme Master'!A:G,4,0),"Discontinued")</f>
        <v>LT</v>
      </c>
    </row>
    <row r="2356" spans="1:7">
      <c r="A2356" s="53">
        <v>221</v>
      </c>
      <c r="B2356" s="252" t="s">
        <v>2966</v>
      </c>
      <c r="C2356" t="s">
        <v>68</v>
      </c>
      <c r="D2356" t="s">
        <v>3543</v>
      </c>
      <c r="F2356" t="str">
        <f>IFERROR(VLOOKUP(B2356,'Scheme Master'!A:B,2,0),"Discontinued")</f>
        <v>Discontinued</v>
      </c>
      <c r="G2356" t="str">
        <f>IFERROR(VLOOKUP(B2356,'Scheme Master'!A:G,4,0),"Discontinued")</f>
        <v>Discontinued</v>
      </c>
    </row>
    <row r="2357" spans="1:7">
      <c r="A2357" s="250" t="s">
        <v>1360</v>
      </c>
      <c r="B2357" s="252" t="s">
        <v>1945</v>
      </c>
      <c r="C2357" t="s">
        <v>1946</v>
      </c>
      <c r="D2357" t="s">
        <v>3085</v>
      </c>
      <c r="F2357" t="str">
        <f>IFERROR(VLOOKUP(B2357,'Scheme Master'!A:B,2,0),"Discontinued")</f>
        <v>Debt</v>
      </c>
      <c r="G2357" t="str">
        <f>IFERROR(VLOOKUP(B2357,'Scheme Master'!A:G,4,0),"Discontinued")</f>
        <v>HSBC</v>
      </c>
    </row>
    <row r="2358" spans="1:7">
      <c r="A2358" s="250" t="s">
        <v>3491</v>
      </c>
      <c r="B2358" s="252" t="s">
        <v>2891</v>
      </c>
      <c r="C2358" s="219" t="s">
        <v>59</v>
      </c>
      <c r="D2358" t="s">
        <v>3152</v>
      </c>
      <c r="F2358" t="str">
        <f>IFERROR(VLOOKUP(B2358,'Scheme Master'!A:B,2,0),"Discontinued")</f>
        <v>Debt</v>
      </c>
      <c r="G2358" t="str">
        <f>IFERROR(VLOOKUP(B2358,'Scheme Master'!A:G,4,0),"Discontinued")</f>
        <v>LT</v>
      </c>
    </row>
    <row r="2359" spans="1:7">
      <c r="A2359" s="250" t="s">
        <v>389</v>
      </c>
      <c r="B2359" s="252" t="s">
        <v>1956</v>
      </c>
      <c r="C2359" t="s">
        <v>59</v>
      </c>
      <c r="D2359" t="s">
        <v>3543</v>
      </c>
      <c r="F2359" t="str">
        <f>IFERROR(VLOOKUP(B2359,'Scheme Master'!A:B,2,0),"Discontinued")</f>
        <v>Discontinued</v>
      </c>
      <c r="G2359" t="str">
        <f>IFERROR(VLOOKUP(B2359,'Scheme Master'!A:G,4,0),"Discontinued")</f>
        <v>Discontinued</v>
      </c>
    </row>
    <row r="2360" spans="1:7">
      <c r="A2360" s="250" t="s">
        <v>1358</v>
      </c>
      <c r="B2360" s="252" t="s">
        <v>1945</v>
      </c>
      <c r="C2360" t="s">
        <v>59</v>
      </c>
      <c r="D2360" t="s">
        <v>3089</v>
      </c>
      <c r="F2360" t="str">
        <f>IFERROR(VLOOKUP(B2360,'Scheme Master'!A:B,2,0),"Discontinued")</f>
        <v>Debt</v>
      </c>
      <c r="G2360" t="str">
        <f>IFERROR(VLOOKUP(B2360,'Scheme Master'!A:G,4,0),"Discontinued")</f>
        <v>HSBC</v>
      </c>
    </row>
    <row r="2361" spans="1:7">
      <c r="A2361" s="53">
        <v>131</v>
      </c>
      <c r="B2361" s="252" t="s">
        <v>2901</v>
      </c>
      <c r="C2361" s="219" t="s">
        <v>61</v>
      </c>
      <c r="D2361" t="s">
        <v>3490</v>
      </c>
      <c r="F2361" t="str">
        <f>IFERROR(VLOOKUP(B2361,'Scheme Master'!A:B,2,0),"Discontinued")</f>
        <v>Debt</v>
      </c>
      <c r="G2361" t="str">
        <f>IFERROR(VLOOKUP(B2361,'Scheme Master'!A:G,4,0),"Discontinued")</f>
        <v>LT</v>
      </c>
    </row>
    <row r="2362" spans="1:7">
      <c r="A2362" s="250" t="s">
        <v>3482</v>
      </c>
      <c r="B2362" s="252" t="s">
        <v>2964</v>
      </c>
      <c r="C2362" t="s">
        <v>1946</v>
      </c>
      <c r="D2362" t="s">
        <v>3543</v>
      </c>
      <c r="F2362" t="str">
        <f>IFERROR(VLOOKUP(B2362,'Scheme Master'!A:B,2,0),"Discontinued")</f>
        <v>Discontinued</v>
      </c>
      <c r="G2362" t="str">
        <f>IFERROR(VLOOKUP(B2362,'Scheme Master'!A:G,4,0),"Discontinued")</f>
        <v>Discontinued</v>
      </c>
    </row>
    <row r="2363" spans="1:7">
      <c r="A2363" s="250" t="s">
        <v>3471</v>
      </c>
      <c r="B2363" s="252" t="s">
        <v>2964</v>
      </c>
      <c r="C2363" t="s">
        <v>1975</v>
      </c>
      <c r="D2363" t="s">
        <v>3543</v>
      </c>
      <c r="F2363" t="str">
        <f>IFERROR(VLOOKUP(B2363,'Scheme Master'!A:B,2,0),"Discontinued")</f>
        <v>Discontinued</v>
      </c>
      <c r="G2363" t="str">
        <f>IFERROR(VLOOKUP(B2363,'Scheme Master'!A:G,4,0),"Discontinued")</f>
        <v>Discontinued</v>
      </c>
    </row>
    <row r="2364" spans="1:7">
      <c r="A2364" s="250" t="s">
        <v>491</v>
      </c>
      <c r="B2364" s="252" t="s">
        <v>1940</v>
      </c>
      <c r="C2364" t="s">
        <v>58</v>
      </c>
      <c r="D2364" t="s">
        <v>3075</v>
      </c>
      <c r="F2364" t="str">
        <f>IFERROR(VLOOKUP(B2364,'Scheme Master'!A:B,2,0),"Discontinued")</f>
        <v>Debt</v>
      </c>
      <c r="G2364" t="str">
        <f>IFERROR(VLOOKUP(B2364,'Scheme Master'!A:G,4,0),"Discontinued")</f>
        <v>HSBC</v>
      </c>
    </row>
    <row r="2365" spans="1:7">
      <c r="A2365" s="250" t="s">
        <v>3495</v>
      </c>
      <c r="B2365" s="252" t="s">
        <v>2899</v>
      </c>
      <c r="C2365" t="s">
        <v>1946</v>
      </c>
      <c r="D2365" t="s">
        <v>3099</v>
      </c>
      <c r="F2365" t="str">
        <f>IFERROR(VLOOKUP(B2365,'Scheme Master'!A:B,2,0),"Discontinued")</f>
        <v>Debt</v>
      </c>
      <c r="G2365" t="str">
        <f>IFERROR(VLOOKUP(B2365,'Scheme Master'!A:G,4,0),"Discontinued")</f>
        <v>LT</v>
      </c>
    </row>
    <row r="2366" spans="1:7">
      <c r="A2366" s="250" t="s">
        <v>3477</v>
      </c>
      <c r="B2366" s="252" t="s">
        <v>2904</v>
      </c>
      <c r="C2366" s="219" t="s">
        <v>61</v>
      </c>
      <c r="D2366" t="s">
        <v>3177</v>
      </c>
      <c r="F2366" t="str">
        <f>IFERROR(VLOOKUP(B2366,'Scheme Master'!A:B,2,0),"Discontinued")</f>
        <v>Equity</v>
      </c>
      <c r="G2366" t="str">
        <f>IFERROR(VLOOKUP(B2366,'Scheme Master'!A:G,4,0),"Discontinued")</f>
        <v>LT</v>
      </c>
    </row>
    <row r="2367" spans="1:7">
      <c r="A2367" s="250" t="s">
        <v>324</v>
      </c>
      <c r="B2367" s="252" t="s">
        <v>1961</v>
      </c>
      <c r="C2367" t="s">
        <v>1943</v>
      </c>
      <c r="D2367" t="s">
        <v>3158</v>
      </c>
      <c r="F2367" t="str">
        <f>IFERROR(VLOOKUP(B2367,'Scheme Master'!A:B,2,0),"Discontinued")</f>
        <v>Debt</v>
      </c>
      <c r="G2367" t="str">
        <f>IFERROR(VLOOKUP(B2367,'Scheme Master'!A:G,4,0),"Discontinued")</f>
        <v>HSBC</v>
      </c>
    </row>
    <row r="2368" spans="1:7">
      <c r="A2368" s="250" t="s">
        <v>3506</v>
      </c>
      <c r="B2368" s="252" t="s">
        <v>2894</v>
      </c>
      <c r="C2368" t="s">
        <v>3536</v>
      </c>
      <c r="D2368" t="s">
        <v>3172</v>
      </c>
      <c r="F2368" t="str">
        <f>IFERROR(VLOOKUP(B2368,'Scheme Master'!A:B,2,0),"Discontinued")</f>
        <v>Equity</v>
      </c>
      <c r="G2368" t="str">
        <f>IFERROR(VLOOKUP(B2368,'Scheme Master'!A:G,4,0),"Discontinued")</f>
        <v>LT</v>
      </c>
    </row>
    <row r="2369" spans="1:7">
      <c r="A2369" s="53">
        <v>221</v>
      </c>
      <c r="B2369" s="252" t="s">
        <v>2966</v>
      </c>
      <c r="C2369" t="s">
        <v>68</v>
      </c>
      <c r="D2369" t="s">
        <v>3543</v>
      </c>
      <c r="F2369" t="str">
        <f>IFERROR(VLOOKUP(B2369,'Scheme Master'!A:B,2,0),"Discontinued")</f>
        <v>Discontinued</v>
      </c>
      <c r="G2369" t="str">
        <f>IFERROR(VLOOKUP(B2369,'Scheme Master'!A:G,4,0),"Discontinued")</f>
        <v>Discontinued</v>
      </c>
    </row>
    <row r="2370" spans="1:7">
      <c r="A2370" s="250" t="s">
        <v>1360</v>
      </c>
      <c r="B2370" s="252" t="s">
        <v>1945</v>
      </c>
      <c r="C2370" t="s">
        <v>1946</v>
      </c>
      <c r="D2370" t="s">
        <v>3085</v>
      </c>
      <c r="F2370" t="str">
        <f>IFERROR(VLOOKUP(B2370,'Scheme Master'!A:B,2,0),"Discontinued")</f>
        <v>Debt</v>
      </c>
      <c r="G2370" t="str">
        <f>IFERROR(VLOOKUP(B2370,'Scheme Master'!A:G,4,0),"Discontinued")</f>
        <v>HSBC</v>
      </c>
    </row>
    <row r="2371" spans="1:7">
      <c r="A2371" s="250" t="s">
        <v>508</v>
      </c>
      <c r="B2371" s="252" t="s">
        <v>1940</v>
      </c>
      <c r="C2371" t="s">
        <v>1946</v>
      </c>
      <c r="D2371" t="s">
        <v>3073</v>
      </c>
      <c r="F2371" t="str">
        <f>IFERROR(VLOOKUP(B2371,'Scheme Master'!A:B,2,0),"Discontinued")</f>
        <v>Debt</v>
      </c>
      <c r="G2371" t="str">
        <f>IFERROR(VLOOKUP(B2371,'Scheme Master'!A:G,4,0),"Discontinued")</f>
        <v>HSBC</v>
      </c>
    </row>
    <row r="2372" spans="1:7">
      <c r="A2372" s="250" t="s">
        <v>3491</v>
      </c>
      <c r="B2372" s="252" t="s">
        <v>2891</v>
      </c>
      <c r="C2372" s="219" t="s">
        <v>59</v>
      </c>
      <c r="D2372" t="s">
        <v>3152</v>
      </c>
      <c r="F2372" t="str">
        <f>IFERROR(VLOOKUP(B2372,'Scheme Master'!A:B,2,0),"Discontinued")</f>
        <v>Debt</v>
      </c>
      <c r="G2372" t="str">
        <f>IFERROR(VLOOKUP(B2372,'Scheme Master'!A:G,4,0),"Discontinued")</f>
        <v>LT</v>
      </c>
    </row>
    <row r="2373" spans="1:7">
      <c r="A2373" s="250" t="s">
        <v>491</v>
      </c>
      <c r="B2373" s="252" t="s">
        <v>1940</v>
      </c>
      <c r="C2373" t="s">
        <v>58</v>
      </c>
      <c r="D2373" t="s">
        <v>3075</v>
      </c>
      <c r="F2373" t="str">
        <f>IFERROR(VLOOKUP(B2373,'Scheme Master'!A:B,2,0),"Discontinued")</f>
        <v>Debt</v>
      </c>
      <c r="G2373" t="str">
        <f>IFERROR(VLOOKUP(B2373,'Scheme Master'!A:G,4,0),"Discontinued")</f>
        <v>HSBC</v>
      </c>
    </row>
    <row r="2374" spans="1:7">
      <c r="A2374" s="250" t="s">
        <v>491</v>
      </c>
      <c r="B2374" s="252" t="s">
        <v>1940</v>
      </c>
      <c r="C2374" t="s">
        <v>58</v>
      </c>
      <c r="D2374" t="s">
        <v>3075</v>
      </c>
      <c r="F2374" t="str">
        <f>IFERROR(VLOOKUP(B2374,'Scheme Master'!A:B,2,0),"Discontinued")</f>
        <v>Debt</v>
      </c>
      <c r="G2374" t="str">
        <f>IFERROR(VLOOKUP(B2374,'Scheme Master'!A:G,4,0),"Discontinued")</f>
        <v>HSBC</v>
      </c>
    </row>
    <row r="2375" spans="1:7">
      <c r="A2375" s="250" t="s">
        <v>1173</v>
      </c>
      <c r="B2375" s="252" t="s">
        <v>1953</v>
      </c>
      <c r="C2375" t="s">
        <v>1946</v>
      </c>
      <c r="D2375" t="s">
        <v>3065</v>
      </c>
      <c r="F2375" t="str">
        <f>IFERROR(VLOOKUP(B2375,'Scheme Master'!A:B,2,0),"Discontinued")</f>
        <v>Debt</v>
      </c>
      <c r="G2375" t="str">
        <f>IFERROR(VLOOKUP(B2375,'Scheme Master'!A:G,4,0),"Discontinued")</f>
        <v>HSBC</v>
      </c>
    </row>
    <row r="2376" spans="1:7">
      <c r="A2376" s="250" t="s">
        <v>3500</v>
      </c>
      <c r="B2376" s="252" t="s">
        <v>2967</v>
      </c>
      <c r="C2376" t="s">
        <v>1975</v>
      </c>
      <c r="D2376" t="s">
        <v>3543</v>
      </c>
      <c r="F2376" t="str">
        <f>IFERROR(VLOOKUP(B2376,'Scheme Master'!A:B,2,0),"Discontinued")</f>
        <v>Discontinued</v>
      </c>
      <c r="G2376" t="str">
        <f>IFERROR(VLOOKUP(B2376,'Scheme Master'!A:G,4,0),"Discontinued")</f>
        <v>Discontinued</v>
      </c>
    </row>
    <row r="2377" spans="1:7">
      <c r="A2377" s="53">
        <v>1</v>
      </c>
      <c r="B2377" s="252" t="s">
        <v>2897</v>
      </c>
      <c r="C2377" s="219" t="s">
        <v>62</v>
      </c>
      <c r="D2377" t="s">
        <v>3135</v>
      </c>
      <c r="F2377" t="str">
        <f>IFERROR(VLOOKUP(B2377,'Scheme Master'!A:B,2,0),"Discontinued")</f>
        <v>Debt</v>
      </c>
      <c r="G2377" t="str">
        <f>IFERROR(VLOOKUP(B2377,'Scheme Master'!A:G,4,0),"Discontinued")</f>
        <v>LT</v>
      </c>
    </row>
    <row r="2378" spans="1:7">
      <c r="A2378" s="250" t="s">
        <v>1358</v>
      </c>
      <c r="B2378" s="252" t="s">
        <v>1945</v>
      </c>
      <c r="C2378" t="s">
        <v>59</v>
      </c>
      <c r="D2378" t="s">
        <v>3089</v>
      </c>
      <c r="F2378" t="str">
        <f>IFERROR(VLOOKUP(B2378,'Scheme Master'!A:B,2,0),"Discontinued")</f>
        <v>Debt</v>
      </c>
      <c r="G2378" t="str">
        <f>IFERROR(VLOOKUP(B2378,'Scheme Master'!A:G,4,0),"Discontinued")</f>
        <v>HSBC</v>
      </c>
    </row>
    <row r="2379" spans="1:7">
      <c r="A2379" s="250" t="s">
        <v>3482</v>
      </c>
      <c r="B2379" s="252" t="s">
        <v>2964</v>
      </c>
      <c r="C2379" t="s">
        <v>1946</v>
      </c>
      <c r="D2379" t="s">
        <v>3543</v>
      </c>
      <c r="F2379" t="str">
        <f>IFERROR(VLOOKUP(B2379,'Scheme Master'!A:B,2,0),"Discontinued")</f>
        <v>Discontinued</v>
      </c>
      <c r="G2379" t="str">
        <f>IFERROR(VLOOKUP(B2379,'Scheme Master'!A:G,4,0),"Discontinued")</f>
        <v>Discontinued</v>
      </c>
    </row>
    <row r="2380" spans="1:7">
      <c r="A2380" s="250" t="s">
        <v>491</v>
      </c>
      <c r="B2380" s="252" t="s">
        <v>1940</v>
      </c>
      <c r="C2380" t="s">
        <v>58</v>
      </c>
      <c r="D2380" t="s">
        <v>3075</v>
      </c>
      <c r="F2380" t="str">
        <f>IFERROR(VLOOKUP(B2380,'Scheme Master'!A:B,2,0),"Discontinued")</f>
        <v>Debt</v>
      </c>
      <c r="G2380" t="str">
        <f>IFERROR(VLOOKUP(B2380,'Scheme Master'!A:G,4,0),"Discontinued")</f>
        <v>HSBC</v>
      </c>
    </row>
    <row r="2381" spans="1:7">
      <c r="A2381" s="250" t="s">
        <v>391</v>
      </c>
      <c r="B2381" s="252" t="s">
        <v>1956</v>
      </c>
      <c r="C2381" t="s">
        <v>1946</v>
      </c>
      <c r="D2381" t="s">
        <v>3543</v>
      </c>
      <c r="F2381" t="str">
        <f>IFERROR(VLOOKUP(B2381,'Scheme Master'!A:B,2,0),"Discontinued")</f>
        <v>Discontinued</v>
      </c>
      <c r="G2381" t="str">
        <f>IFERROR(VLOOKUP(B2381,'Scheme Master'!A:G,4,0),"Discontinued")</f>
        <v>Discontinued</v>
      </c>
    </row>
    <row r="2382" spans="1:7">
      <c r="A2382" s="250" t="s">
        <v>1171</v>
      </c>
      <c r="B2382" s="252" t="s">
        <v>1953</v>
      </c>
      <c r="C2382" t="s">
        <v>59</v>
      </c>
      <c r="D2382" t="s">
        <v>3069</v>
      </c>
      <c r="F2382" t="str">
        <f>IFERROR(VLOOKUP(B2382,'Scheme Master'!A:B,2,0),"Discontinued")</f>
        <v>Debt</v>
      </c>
      <c r="G2382" t="str">
        <f>IFERROR(VLOOKUP(B2382,'Scheme Master'!A:G,4,0),"Discontinued")</f>
        <v>HSBC</v>
      </c>
    </row>
    <row r="2383" spans="1:7">
      <c r="A2383" s="53">
        <v>241</v>
      </c>
      <c r="B2383" s="252" t="s">
        <v>2898</v>
      </c>
      <c r="C2383" s="219" t="s">
        <v>61</v>
      </c>
      <c r="D2383" t="s">
        <v>3183</v>
      </c>
      <c r="F2383" t="str">
        <f>IFERROR(VLOOKUP(B2383,'Scheme Master'!A:B,2,0),"Discontinued")</f>
        <v>Equity</v>
      </c>
      <c r="G2383" t="str">
        <f>IFERROR(VLOOKUP(B2383,'Scheme Master'!A:G,4,0),"Discontinued")</f>
        <v>LT</v>
      </c>
    </row>
    <row r="2384" spans="1:7">
      <c r="A2384" s="250" t="s">
        <v>1173</v>
      </c>
      <c r="B2384" s="252" t="s">
        <v>1953</v>
      </c>
      <c r="C2384" t="s">
        <v>1946</v>
      </c>
      <c r="D2384" t="s">
        <v>3065</v>
      </c>
      <c r="F2384" t="str">
        <f>IFERROR(VLOOKUP(B2384,'Scheme Master'!A:B,2,0),"Discontinued")</f>
        <v>Debt</v>
      </c>
      <c r="G2384" t="str">
        <f>IFERROR(VLOOKUP(B2384,'Scheme Master'!A:G,4,0),"Discontinued")</f>
        <v>HSBC</v>
      </c>
    </row>
    <row r="2385" spans="1:7">
      <c r="A2385" s="250" t="s">
        <v>1173</v>
      </c>
      <c r="B2385" s="252" t="s">
        <v>1953</v>
      </c>
      <c r="C2385" t="s">
        <v>1946</v>
      </c>
      <c r="D2385" t="s">
        <v>3065</v>
      </c>
      <c r="F2385" t="str">
        <f>IFERROR(VLOOKUP(B2385,'Scheme Master'!A:B,2,0),"Discontinued")</f>
        <v>Debt</v>
      </c>
      <c r="G2385" t="str">
        <f>IFERROR(VLOOKUP(B2385,'Scheme Master'!A:G,4,0),"Discontinued")</f>
        <v>HSBC</v>
      </c>
    </row>
    <row r="2386" spans="1:7">
      <c r="A2386" s="250" t="s">
        <v>491</v>
      </c>
      <c r="B2386" s="252" t="s">
        <v>1940</v>
      </c>
      <c r="C2386" t="s">
        <v>58</v>
      </c>
      <c r="D2386" t="s">
        <v>3075</v>
      </c>
      <c r="F2386" t="str">
        <f>IFERROR(VLOOKUP(B2386,'Scheme Master'!A:B,2,0),"Discontinued")</f>
        <v>Debt</v>
      </c>
      <c r="G2386" t="str">
        <f>IFERROR(VLOOKUP(B2386,'Scheme Master'!A:G,4,0),"Discontinued")</f>
        <v>HSBC</v>
      </c>
    </row>
    <row r="2387" spans="1:7">
      <c r="A2387" s="53">
        <v>241</v>
      </c>
      <c r="B2387" s="252" t="s">
        <v>2898</v>
      </c>
      <c r="C2387" s="219" t="s">
        <v>61</v>
      </c>
      <c r="D2387" t="s">
        <v>3183</v>
      </c>
      <c r="F2387" t="str">
        <f>IFERROR(VLOOKUP(B2387,'Scheme Master'!A:B,2,0),"Discontinued")</f>
        <v>Equity</v>
      </c>
      <c r="G2387" t="str">
        <f>IFERROR(VLOOKUP(B2387,'Scheme Master'!A:G,4,0),"Discontinued")</f>
        <v>LT</v>
      </c>
    </row>
    <row r="2388" spans="1:7">
      <c r="A2388" s="250" t="s">
        <v>1167</v>
      </c>
      <c r="B2388" s="252" t="s">
        <v>1953</v>
      </c>
      <c r="C2388" t="s">
        <v>61</v>
      </c>
      <c r="D2388" t="s">
        <v>3068</v>
      </c>
      <c r="F2388" t="str">
        <f>IFERROR(VLOOKUP(B2388,'Scheme Master'!A:B,2,0),"Discontinued")</f>
        <v>Debt</v>
      </c>
      <c r="G2388" t="str">
        <f>IFERROR(VLOOKUP(B2388,'Scheme Master'!A:G,4,0),"Discontinued")</f>
        <v>HSBC</v>
      </c>
    </row>
    <row r="2389" spans="1:7">
      <c r="A2389" s="250" t="s">
        <v>3530</v>
      </c>
      <c r="B2389" s="252" t="s">
        <v>2897</v>
      </c>
      <c r="C2389" t="s">
        <v>3538</v>
      </c>
      <c r="D2389" t="s">
        <v>3129</v>
      </c>
      <c r="F2389" t="str">
        <f>IFERROR(VLOOKUP(B2389,'Scheme Master'!A:B,2,0),"Discontinued")</f>
        <v>Debt</v>
      </c>
      <c r="G2389" t="str">
        <f>IFERROR(VLOOKUP(B2389,'Scheme Master'!A:G,4,0),"Discontinued")</f>
        <v>LT</v>
      </c>
    </row>
    <row r="2390" spans="1:7">
      <c r="A2390" s="250" t="s">
        <v>356</v>
      </c>
      <c r="B2390" s="252" t="s">
        <v>1947</v>
      </c>
      <c r="C2390" t="s">
        <v>59</v>
      </c>
      <c r="D2390" t="s">
        <v>3543</v>
      </c>
      <c r="F2390" t="str">
        <f>IFERROR(VLOOKUP(B2390,'Scheme Master'!A:B,2,0),"Discontinued")</f>
        <v>Discontinued</v>
      </c>
      <c r="G2390" t="str">
        <f>IFERROR(VLOOKUP(B2390,'Scheme Master'!A:G,4,0),"Discontinued")</f>
        <v>Discontinued</v>
      </c>
    </row>
    <row r="2391" spans="1:7">
      <c r="A2391" s="250" t="s">
        <v>3506</v>
      </c>
      <c r="B2391" s="252" t="s">
        <v>2894</v>
      </c>
      <c r="C2391" t="s">
        <v>3536</v>
      </c>
      <c r="D2391" t="s">
        <v>3172</v>
      </c>
      <c r="F2391" t="str">
        <f>IFERROR(VLOOKUP(B2391,'Scheme Master'!A:B,2,0),"Discontinued")</f>
        <v>Equity</v>
      </c>
      <c r="G2391" t="str">
        <f>IFERROR(VLOOKUP(B2391,'Scheme Master'!A:G,4,0),"Discontinued")</f>
        <v>LT</v>
      </c>
    </row>
    <row r="2392" spans="1:7">
      <c r="A2392" s="250" t="s">
        <v>3486</v>
      </c>
      <c r="B2392" s="252" t="s">
        <v>2891</v>
      </c>
      <c r="C2392" t="s">
        <v>1946</v>
      </c>
      <c r="D2392" t="s">
        <v>3148</v>
      </c>
      <c r="F2392" t="str">
        <f>IFERROR(VLOOKUP(B2392,'Scheme Master'!A:B,2,0),"Discontinued")</f>
        <v>Debt</v>
      </c>
      <c r="G2392" t="str">
        <f>IFERROR(VLOOKUP(B2392,'Scheme Master'!A:G,4,0),"Discontinued")</f>
        <v>LT</v>
      </c>
    </row>
    <row r="2393" spans="1:7">
      <c r="A2393" s="250" t="s">
        <v>1173</v>
      </c>
      <c r="B2393" s="252" t="s">
        <v>1953</v>
      </c>
      <c r="C2393" t="s">
        <v>1946</v>
      </c>
      <c r="D2393" t="s">
        <v>3065</v>
      </c>
      <c r="F2393" t="str">
        <f>IFERROR(VLOOKUP(B2393,'Scheme Master'!A:B,2,0),"Discontinued")</f>
        <v>Debt</v>
      </c>
      <c r="G2393" t="str">
        <f>IFERROR(VLOOKUP(B2393,'Scheme Master'!A:G,4,0),"Discontinued")</f>
        <v>HSBC</v>
      </c>
    </row>
    <row r="2394" spans="1:7">
      <c r="A2394" s="53">
        <v>201</v>
      </c>
      <c r="B2394" s="252" t="s">
        <v>2965</v>
      </c>
      <c r="C2394" t="s">
        <v>49</v>
      </c>
      <c r="D2394" t="s">
        <v>3543</v>
      </c>
      <c r="F2394" t="str">
        <f>IFERROR(VLOOKUP(B2394,'Scheme Master'!A:B,2,0),"Discontinued")</f>
        <v>Discontinued</v>
      </c>
      <c r="G2394" t="str">
        <f>IFERROR(VLOOKUP(B2394,'Scheme Master'!A:G,4,0),"Discontinued")</f>
        <v>Discontinued</v>
      </c>
    </row>
    <row r="2395" spans="1:7">
      <c r="A2395" s="250" t="s">
        <v>3484</v>
      </c>
      <c r="B2395" s="252" t="s">
        <v>2904</v>
      </c>
      <c r="C2395" t="s">
        <v>1943</v>
      </c>
      <c r="D2395" t="s">
        <v>3174</v>
      </c>
      <c r="F2395" t="str">
        <f>IFERROR(VLOOKUP(B2395,'Scheme Master'!A:B,2,0),"Discontinued")</f>
        <v>Equity</v>
      </c>
      <c r="G2395" t="str">
        <f>IFERROR(VLOOKUP(B2395,'Scheme Master'!A:G,4,0),"Discontinued")</f>
        <v>LT</v>
      </c>
    </row>
    <row r="2396" spans="1:7">
      <c r="A2396" s="250" t="s">
        <v>3470</v>
      </c>
      <c r="B2396" s="252" t="s">
        <v>2906</v>
      </c>
      <c r="C2396" t="s">
        <v>3536</v>
      </c>
      <c r="D2396" t="s">
        <v>3118</v>
      </c>
      <c r="F2396" t="str">
        <f>IFERROR(VLOOKUP(B2396,'Scheme Master'!A:B,2,0),"Discontinued")</f>
        <v>Debt</v>
      </c>
      <c r="G2396" t="str">
        <f>IFERROR(VLOOKUP(B2396,'Scheme Master'!A:G,4,0),"Discontinued")</f>
        <v>LT</v>
      </c>
    </row>
    <row r="2397" spans="1:7">
      <c r="A2397" s="250" t="s">
        <v>3471</v>
      </c>
      <c r="B2397" s="252" t="s">
        <v>2964</v>
      </c>
      <c r="C2397" t="s">
        <v>1975</v>
      </c>
      <c r="D2397" t="s">
        <v>3543</v>
      </c>
      <c r="F2397" t="str">
        <f>IFERROR(VLOOKUP(B2397,'Scheme Master'!A:B,2,0),"Discontinued")</f>
        <v>Discontinued</v>
      </c>
      <c r="G2397" t="str">
        <f>IFERROR(VLOOKUP(B2397,'Scheme Master'!A:G,4,0),"Discontinued")</f>
        <v>Discontinued</v>
      </c>
    </row>
    <row r="2398" spans="1:7">
      <c r="A2398" s="250" t="s">
        <v>491</v>
      </c>
      <c r="B2398" s="252" t="s">
        <v>1940</v>
      </c>
      <c r="C2398" t="s">
        <v>58</v>
      </c>
      <c r="D2398" t="s">
        <v>3075</v>
      </c>
      <c r="F2398" t="str">
        <f>IFERROR(VLOOKUP(B2398,'Scheme Master'!A:B,2,0),"Discontinued")</f>
        <v>Debt</v>
      </c>
      <c r="G2398" t="str">
        <f>IFERROR(VLOOKUP(B2398,'Scheme Master'!A:G,4,0),"Discontinued")</f>
        <v>HSBC</v>
      </c>
    </row>
    <row r="2399" spans="1:7">
      <c r="A2399" s="250" t="s">
        <v>1360</v>
      </c>
      <c r="B2399" s="252" t="s">
        <v>1945</v>
      </c>
      <c r="C2399" t="s">
        <v>1946</v>
      </c>
      <c r="D2399" t="s">
        <v>3085</v>
      </c>
      <c r="F2399" t="str">
        <f>IFERROR(VLOOKUP(B2399,'Scheme Master'!A:B,2,0),"Discontinued")</f>
        <v>Debt</v>
      </c>
      <c r="G2399" t="str">
        <f>IFERROR(VLOOKUP(B2399,'Scheme Master'!A:G,4,0),"Discontinued")</f>
        <v>HSBC</v>
      </c>
    </row>
    <row r="2400" spans="1:7">
      <c r="A2400" s="250" t="s">
        <v>3486</v>
      </c>
      <c r="B2400" s="252" t="s">
        <v>2891</v>
      </c>
      <c r="C2400" t="s">
        <v>1946</v>
      </c>
      <c r="D2400" t="s">
        <v>3148</v>
      </c>
      <c r="F2400" t="str">
        <f>IFERROR(VLOOKUP(B2400,'Scheme Master'!A:B,2,0),"Discontinued")</f>
        <v>Debt</v>
      </c>
      <c r="G2400" t="str">
        <f>IFERROR(VLOOKUP(B2400,'Scheme Master'!A:G,4,0),"Discontinued")</f>
        <v>LT</v>
      </c>
    </row>
    <row r="2401" spans="1:7">
      <c r="A2401" s="250" t="s">
        <v>3479</v>
      </c>
      <c r="B2401" s="252" t="s">
        <v>2901</v>
      </c>
      <c r="C2401" t="s">
        <v>1943</v>
      </c>
      <c r="D2401" t="s">
        <v>3480</v>
      </c>
      <c r="F2401" t="str">
        <f>IFERROR(VLOOKUP(B2401,'Scheme Master'!A:B,2,0),"Discontinued")</f>
        <v>Debt</v>
      </c>
      <c r="G2401" t="str">
        <f>IFERROR(VLOOKUP(B2401,'Scheme Master'!A:G,4,0),"Discontinued")</f>
        <v>LT</v>
      </c>
    </row>
    <row r="2402" spans="1:7">
      <c r="A2402" s="250" t="s">
        <v>359</v>
      </c>
      <c r="B2402" s="252" t="s">
        <v>1947</v>
      </c>
      <c r="C2402" t="s">
        <v>1946</v>
      </c>
      <c r="D2402" t="s">
        <v>3543</v>
      </c>
      <c r="F2402" t="str">
        <f>IFERROR(VLOOKUP(B2402,'Scheme Master'!A:B,2,0),"Discontinued")</f>
        <v>Discontinued</v>
      </c>
      <c r="G2402" t="str">
        <f>IFERROR(VLOOKUP(B2402,'Scheme Master'!A:G,4,0),"Discontinued")</f>
        <v>Discontinued</v>
      </c>
    </row>
    <row r="2403" spans="1:7">
      <c r="A2403" s="250" t="s">
        <v>3495</v>
      </c>
      <c r="B2403" s="252" t="s">
        <v>2899</v>
      </c>
      <c r="C2403" t="s">
        <v>1946</v>
      </c>
      <c r="D2403" t="s">
        <v>3099</v>
      </c>
      <c r="F2403" t="str">
        <f>IFERROR(VLOOKUP(B2403,'Scheme Master'!A:B,2,0),"Discontinued")</f>
        <v>Debt</v>
      </c>
      <c r="G2403" t="str">
        <f>IFERROR(VLOOKUP(B2403,'Scheme Master'!A:G,4,0),"Discontinued")</f>
        <v>LT</v>
      </c>
    </row>
    <row r="2404" spans="1:7">
      <c r="A2404" s="250" t="s">
        <v>491</v>
      </c>
      <c r="B2404" s="252" t="s">
        <v>1940</v>
      </c>
      <c r="C2404" t="s">
        <v>58</v>
      </c>
      <c r="D2404" t="s">
        <v>3075</v>
      </c>
      <c r="F2404" t="str">
        <f>IFERROR(VLOOKUP(B2404,'Scheme Master'!A:B,2,0),"Discontinued")</f>
        <v>Debt</v>
      </c>
      <c r="G2404" t="str">
        <f>IFERROR(VLOOKUP(B2404,'Scheme Master'!A:G,4,0),"Discontinued")</f>
        <v>HSBC</v>
      </c>
    </row>
    <row r="2405" spans="1:7">
      <c r="A2405" s="250" t="s">
        <v>3498</v>
      </c>
      <c r="B2405" s="252" t="s">
        <v>2900</v>
      </c>
      <c r="C2405" t="s">
        <v>1942</v>
      </c>
      <c r="D2405" t="s">
        <v>3499</v>
      </c>
      <c r="F2405" t="str">
        <f>IFERROR(VLOOKUP(B2405,'Scheme Master'!A:B,2,0),"Discontinued")</f>
        <v>Debt</v>
      </c>
      <c r="G2405" t="str">
        <f>IFERROR(VLOOKUP(B2405,'Scheme Master'!A:G,4,0),"Discontinued")</f>
        <v>LT</v>
      </c>
    </row>
    <row r="2406" spans="1:7">
      <c r="A2406" s="250" t="s">
        <v>506</v>
      </c>
      <c r="B2406" s="252" t="s">
        <v>1940</v>
      </c>
      <c r="C2406" s="219" t="s">
        <v>47</v>
      </c>
      <c r="D2406" t="s">
        <v>3080</v>
      </c>
      <c r="F2406" t="str">
        <f>IFERROR(VLOOKUP(B2406,'Scheme Master'!A:B,2,0),"Discontinued")</f>
        <v>Debt</v>
      </c>
      <c r="G2406" t="str">
        <f>IFERROR(VLOOKUP(B2406,'Scheme Master'!A:G,4,0),"Discontinued")</f>
        <v>HSBC</v>
      </c>
    </row>
    <row r="2407" spans="1:7">
      <c r="A2407" s="250" t="s">
        <v>1171</v>
      </c>
      <c r="B2407" s="252" t="s">
        <v>1953</v>
      </c>
      <c r="C2407" t="s">
        <v>59</v>
      </c>
      <c r="D2407" t="s">
        <v>3069</v>
      </c>
      <c r="F2407" t="str">
        <f>IFERROR(VLOOKUP(B2407,'Scheme Master'!A:B,2,0),"Discontinued")</f>
        <v>Debt</v>
      </c>
      <c r="G2407" t="str">
        <f>IFERROR(VLOOKUP(B2407,'Scheme Master'!A:G,4,0),"Discontinued")</f>
        <v>HSBC</v>
      </c>
    </row>
    <row r="2408" spans="1:7">
      <c r="A2408" s="53">
        <v>126</v>
      </c>
      <c r="B2408" s="252" t="s">
        <v>2899</v>
      </c>
      <c r="C2408" t="s">
        <v>59</v>
      </c>
      <c r="D2408" t="s">
        <v>3103</v>
      </c>
      <c r="F2408" t="str">
        <f>IFERROR(VLOOKUP(B2408,'Scheme Master'!A:B,2,0),"Discontinued")</f>
        <v>Debt</v>
      </c>
      <c r="G2408" t="str">
        <f>IFERROR(VLOOKUP(B2408,'Scheme Master'!A:G,4,0),"Discontinued")</f>
        <v>LT</v>
      </c>
    </row>
    <row r="2409" spans="1:7">
      <c r="A2409" s="250" t="s">
        <v>3495</v>
      </c>
      <c r="B2409" s="252" t="s">
        <v>2899</v>
      </c>
      <c r="C2409" t="s">
        <v>1946</v>
      </c>
      <c r="D2409" t="s">
        <v>3099</v>
      </c>
      <c r="F2409" t="str">
        <f>IFERROR(VLOOKUP(B2409,'Scheme Master'!A:B,2,0),"Discontinued")</f>
        <v>Debt</v>
      </c>
      <c r="G2409" t="str">
        <f>IFERROR(VLOOKUP(B2409,'Scheme Master'!A:G,4,0),"Discontinued")</f>
        <v>LT</v>
      </c>
    </row>
    <row r="2410" spans="1:7">
      <c r="A2410" s="250" t="s">
        <v>3531</v>
      </c>
      <c r="B2410" s="252" t="s">
        <v>1291</v>
      </c>
      <c r="C2410" t="s">
        <v>3536</v>
      </c>
      <c r="D2410" t="s">
        <v>3041</v>
      </c>
      <c r="F2410" t="str">
        <f>IFERROR(VLOOKUP(B2410,'Scheme Master'!A:B,2,0),"Discontinued")</f>
        <v>Discontinued</v>
      </c>
      <c r="G2410" t="str">
        <f>IFERROR(VLOOKUP(B2410,'Scheme Master'!A:G,4,0),"Discontinued")</f>
        <v>Discontinued</v>
      </c>
    </row>
    <row r="2411" spans="1:7">
      <c r="A2411" s="250" t="s">
        <v>491</v>
      </c>
      <c r="B2411" s="252" t="s">
        <v>1940</v>
      </c>
      <c r="C2411" t="s">
        <v>58</v>
      </c>
      <c r="D2411" t="s">
        <v>3075</v>
      </c>
      <c r="F2411" t="str">
        <f>IFERROR(VLOOKUP(B2411,'Scheme Master'!A:B,2,0),"Discontinued")</f>
        <v>Debt</v>
      </c>
      <c r="G2411" t="str">
        <f>IFERROR(VLOOKUP(B2411,'Scheme Master'!A:G,4,0),"Discontinued")</f>
        <v>HSBC</v>
      </c>
    </row>
    <row r="2412" spans="1:7">
      <c r="A2412" s="250" t="s">
        <v>495</v>
      </c>
      <c r="B2412" s="252" t="s">
        <v>1940</v>
      </c>
      <c r="C2412" t="s">
        <v>59</v>
      </c>
      <c r="D2412" t="s">
        <v>3081</v>
      </c>
      <c r="F2412" t="str">
        <f>IFERROR(VLOOKUP(B2412,'Scheme Master'!A:B,2,0),"Discontinued")</f>
        <v>Debt</v>
      </c>
      <c r="G2412" t="str">
        <f>IFERROR(VLOOKUP(B2412,'Scheme Master'!A:G,4,0),"Discontinued")</f>
        <v>HSBC</v>
      </c>
    </row>
    <row r="2413" spans="1:7">
      <c r="A2413" s="250" t="s">
        <v>3485</v>
      </c>
      <c r="B2413" s="252" t="s">
        <v>2894</v>
      </c>
      <c r="C2413" t="s">
        <v>1942</v>
      </c>
      <c r="D2413" t="s">
        <v>3170</v>
      </c>
      <c r="F2413" t="str">
        <f>IFERROR(VLOOKUP(B2413,'Scheme Master'!A:B,2,0),"Discontinued")</f>
        <v>Equity</v>
      </c>
      <c r="G2413" t="str">
        <f>IFERROR(VLOOKUP(B2413,'Scheme Master'!A:G,4,0),"Discontinued")</f>
        <v>LT</v>
      </c>
    </row>
    <row r="2414" spans="1:7">
      <c r="A2414" s="250" t="s">
        <v>491</v>
      </c>
      <c r="B2414" s="252" t="s">
        <v>1940</v>
      </c>
      <c r="C2414" t="s">
        <v>58</v>
      </c>
      <c r="D2414" t="s">
        <v>3075</v>
      </c>
      <c r="F2414" t="str">
        <f>IFERROR(VLOOKUP(B2414,'Scheme Master'!A:B,2,0),"Discontinued")</f>
        <v>Debt</v>
      </c>
      <c r="G2414" t="str">
        <f>IFERROR(VLOOKUP(B2414,'Scheme Master'!A:G,4,0),"Discontinued")</f>
        <v>HSBC</v>
      </c>
    </row>
    <row r="2415" spans="1:7">
      <c r="A2415" s="250" t="s">
        <v>506</v>
      </c>
      <c r="B2415" s="252" t="s">
        <v>1940</v>
      </c>
      <c r="C2415" s="219" t="s">
        <v>47</v>
      </c>
      <c r="D2415" t="s">
        <v>3080</v>
      </c>
      <c r="F2415" t="str">
        <f>IFERROR(VLOOKUP(B2415,'Scheme Master'!A:B,2,0),"Discontinued")</f>
        <v>Debt</v>
      </c>
      <c r="G2415" t="str">
        <f>IFERROR(VLOOKUP(B2415,'Scheme Master'!A:G,4,0),"Discontinued")</f>
        <v>HSBC</v>
      </c>
    </row>
    <row r="2416" spans="1:7">
      <c r="A2416" s="250" t="s">
        <v>491</v>
      </c>
      <c r="B2416" s="252" t="s">
        <v>1940</v>
      </c>
      <c r="C2416" t="s">
        <v>58</v>
      </c>
      <c r="D2416" t="s">
        <v>3075</v>
      </c>
      <c r="F2416" t="str">
        <f>IFERROR(VLOOKUP(B2416,'Scheme Master'!A:B,2,0),"Discontinued")</f>
        <v>Debt</v>
      </c>
      <c r="G2416" t="str">
        <f>IFERROR(VLOOKUP(B2416,'Scheme Master'!A:G,4,0),"Discontinued")</f>
        <v>HSBC</v>
      </c>
    </row>
    <row r="2417" spans="1:7">
      <c r="A2417" s="250" t="s">
        <v>3495</v>
      </c>
      <c r="B2417" s="252" t="s">
        <v>2899</v>
      </c>
      <c r="C2417" t="s">
        <v>1946</v>
      </c>
      <c r="D2417" t="s">
        <v>3099</v>
      </c>
      <c r="F2417" t="str">
        <f>IFERROR(VLOOKUP(B2417,'Scheme Master'!A:B,2,0),"Discontinued")</f>
        <v>Debt</v>
      </c>
      <c r="G2417" t="str">
        <f>IFERROR(VLOOKUP(B2417,'Scheme Master'!A:G,4,0),"Discontinued")</f>
        <v>LT</v>
      </c>
    </row>
    <row r="2418" spans="1:7">
      <c r="A2418" s="250" t="s">
        <v>491</v>
      </c>
      <c r="B2418" s="252" t="s">
        <v>1940</v>
      </c>
      <c r="C2418" t="s">
        <v>58</v>
      </c>
      <c r="D2418" t="s">
        <v>3075</v>
      </c>
      <c r="F2418" t="str">
        <f>IFERROR(VLOOKUP(B2418,'Scheme Master'!A:B,2,0),"Discontinued")</f>
        <v>Debt</v>
      </c>
      <c r="G2418" t="str">
        <f>IFERROR(VLOOKUP(B2418,'Scheme Master'!A:G,4,0),"Discontinued")</f>
        <v>HSBC</v>
      </c>
    </row>
    <row r="2419" spans="1:7">
      <c r="A2419" s="250" t="s">
        <v>1502</v>
      </c>
      <c r="B2419" s="252" t="s">
        <v>1938</v>
      </c>
      <c r="C2419" t="s">
        <v>1943</v>
      </c>
      <c r="D2419" t="s">
        <v>3543</v>
      </c>
      <c r="F2419" t="str">
        <f>IFERROR(VLOOKUP(B2419,'Scheme Master'!A:B,2,0),"Discontinued")</f>
        <v>Discontinued</v>
      </c>
      <c r="G2419" t="str">
        <f>IFERROR(VLOOKUP(B2419,'Scheme Master'!A:G,4,0),"Discontinued")</f>
        <v>Discontinued</v>
      </c>
    </row>
    <row r="2420" spans="1:7">
      <c r="A2420" s="250" t="s">
        <v>3491</v>
      </c>
      <c r="B2420" s="252" t="s">
        <v>2891</v>
      </c>
      <c r="C2420" s="219" t="s">
        <v>59</v>
      </c>
      <c r="D2420" t="s">
        <v>3152</v>
      </c>
      <c r="F2420" t="str">
        <f>IFERROR(VLOOKUP(B2420,'Scheme Master'!A:B,2,0),"Discontinued")</f>
        <v>Debt</v>
      </c>
      <c r="G2420" t="str">
        <f>IFERROR(VLOOKUP(B2420,'Scheme Master'!A:G,4,0),"Discontinued")</f>
        <v>LT</v>
      </c>
    </row>
    <row r="2421" spans="1:7">
      <c r="A2421" s="250" t="s">
        <v>1171</v>
      </c>
      <c r="B2421" s="252" t="s">
        <v>1953</v>
      </c>
      <c r="C2421" t="s">
        <v>59</v>
      </c>
      <c r="D2421" t="s">
        <v>3069</v>
      </c>
      <c r="F2421" t="str">
        <f>IFERROR(VLOOKUP(B2421,'Scheme Master'!A:B,2,0),"Discontinued")</f>
        <v>Debt</v>
      </c>
      <c r="G2421" t="str">
        <f>IFERROR(VLOOKUP(B2421,'Scheme Master'!A:G,4,0),"Discontinued")</f>
        <v>HSBC</v>
      </c>
    </row>
    <row r="2422" spans="1:7">
      <c r="A2422" s="250" t="s">
        <v>3489</v>
      </c>
      <c r="B2422" s="252" t="s">
        <v>2890</v>
      </c>
      <c r="C2422" t="s">
        <v>1943</v>
      </c>
      <c r="D2422" t="s">
        <v>3125</v>
      </c>
      <c r="F2422" t="str">
        <f>IFERROR(VLOOKUP(B2422,'Scheme Master'!A:B,2,0),"Discontinued")</f>
        <v>Debt</v>
      </c>
      <c r="G2422" t="str">
        <f>IFERROR(VLOOKUP(B2422,'Scheme Master'!A:G,4,0),"Discontinued")</f>
        <v>LT</v>
      </c>
    </row>
    <row r="2423" spans="1:7">
      <c r="A2423" s="250" t="s">
        <v>3475</v>
      </c>
      <c r="B2423" s="252" t="s">
        <v>2899</v>
      </c>
      <c r="C2423" t="s">
        <v>1943</v>
      </c>
      <c r="D2423" t="s">
        <v>3098</v>
      </c>
      <c r="F2423" t="str">
        <f>IFERROR(VLOOKUP(B2423,'Scheme Master'!A:B,2,0),"Discontinued")</f>
        <v>Debt</v>
      </c>
      <c r="G2423" t="str">
        <f>IFERROR(VLOOKUP(B2423,'Scheme Master'!A:G,4,0),"Discontinued")</f>
        <v>LT</v>
      </c>
    </row>
    <row r="2424" spans="1:7">
      <c r="A2424" s="250" t="s">
        <v>3532</v>
      </c>
      <c r="B2424" s="252" t="s">
        <v>2906</v>
      </c>
      <c r="C2424" t="s">
        <v>3538</v>
      </c>
      <c r="D2424" t="s">
        <v>3113</v>
      </c>
      <c r="F2424" t="str">
        <f>IFERROR(VLOOKUP(B2424,'Scheme Master'!A:B,2,0),"Discontinued")</f>
        <v>Debt</v>
      </c>
      <c r="G2424" t="str">
        <f>IFERROR(VLOOKUP(B2424,'Scheme Master'!A:G,4,0),"Discontinued")</f>
        <v>LT</v>
      </c>
    </row>
    <row r="2425" spans="1:7">
      <c r="A2425" s="250" t="s">
        <v>3494</v>
      </c>
      <c r="B2425" s="252" t="s">
        <v>2891</v>
      </c>
      <c r="C2425" t="s">
        <v>1943</v>
      </c>
      <c r="D2425" t="s">
        <v>3147</v>
      </c>
      <c r="F2425" t="str">
        <f>IFERROR(VLOOKUP(B2425,'Scheme Master'!A:B,2,0),"Discontinued")</f>
        <v>Debt</v>
      </c>
      <c r="G2425" t="str">
        <f>IFERROR(VLOOKUP(B2425,'Scheme Master'!A:G,4,0),"Discontinued")</f>
        <v>LT</v>
      </c>
    </row>
    <row r="2426" spans="1:7">
      <c r="A2426" s="250" t="s">
        <v>491</v>
      </c>
      <c r="B2426" s="252" t="s">
        <v>1940</v>
      </c>
      <c r="C2426" t="s">
        <v>58</v>
      </c>
      <c r="D2426" t="s">
        <v>3075</v>
      </c>
      <c r="F2426" t="str">
        <f>IFERROR(VLOOKUP(B2426,'Scheme Master'!A:B,2,0),"Discontinued")</f>
        <v>Debt</v>
      </c>
      <c r="G2426" t="str">
        <f>IFERROR(VLOOKUP(B2426,'Scheme Master'!A:G,4,0),"Discontinued")</f>
        <v>HSBC</v>
      </c>
    </row>
    <row r="2427" spans="1:7">
      <c r="A2427" s="250" t="s">
        <v>491</v>
      </c>
      <c r="B2427" s="252" t="s">
        <v>1940</v>
      </c>
      <c r="C2427" t="s">
        <v>58</v>
      </c>
      <c r="D2427" t="s">
        <v>3075</v>
      </c>
      <c r="F2427" t="str">
        <f>IFERROR(VLOOKUP(B2427,'Scheme Master'!A:B,2,0),"Discontinued")</f>
        <v>Debt</v>
      </c>
      <c r="G2427" t="str">
        <f>IFERROR(VLOOKUP(B2427,'Scheme Master'!A:G,4,0),"Discontinued")</f>
        <v>HSBC</v>
      </c>
    </row>
    <row r="2428" spans="1:7">
      <c r="A2428" s="250" t="s">
        <v>1171</v>
      </c>
      <c r="B2428" s="252" t="s">
        <v>1953</v>
      </c>
      <c r="C2428" t="s">
        <v>59</v>
      </c>
      <c r="D2428" t="s">
        <v>3069</v>
      </c>
      <c r="F2428" t="str">
        <f>IFERROR(VLOOKUP(B2428,'Scheme Master'!A:B,2,0),"Discontinued")</f>
        <v>Debt</v>
      </c>
      <c r="G2428" t="str">
        <f>IFERROR(VLOOKUP(B2428,'Scheme Master'!A:G,4,0),"Discontinued")</f>
        <v>HSBC</v>
      </c>
    </row>
    <row r="2429" spans="1:7">
      <c r="A2429" s="250" t="s">
        <v>3487</v>
      </c>
      <c r="B2429" s="252" t="s">
        <v>2967</v>
      </c>
      <c r="C2429" t="s">
        <v>1946</v>
      </c>
      <c r="D2429" t="s">
        <v>3543</v>
      </c>
      <c r="F2429" t="str">
        <f>IFERROR(VLOOKUP(B2429,'Scheme Master'!A:B,2,0),"Discontinued")</f>
        <v>Discontinued</v>
      </c>
      <c r="G2429" t="str">
        <f>IFERROR(VLOOKUP(B2429,'Scheme Master'!A:G,4,0),"Discontinued")</f>
        <v>Discontinued</v>
      </c>
    </row>
    <row r="2430" spans="1:7">
      <c r="A2430" s="250" t="s">
        <v>3477</v>
      </c>
      <c r="B2430" s="252" t="s">
        <v>2904</v>
      </c>
      <c r="C2430" s="219" t="s">
        <v>61</v>
      </c>
      <c r="D2430" t="s">
        <v>3177</v>
      </c>
      <c r="F2430" t="str">
        <f>IFERROR(VLOOKUP(B2430,'Scheme Master'!A:B,2,0),"Discontinued")</f>
        <v>Equity</v>
      </c>
      <c r="G2430" t="str">
        <f>IFERROR(VLOOKUP(B2430,'Scheme Master'!A:G,4,0),"Discontinued")</f>
        <v>LT</v>
      </c>
    </row>
    <row r="2431" spans="1:7">
      <c r="A2431" s="250" t="s">
        <v>491</v>
      </c>
      <c r="B2431" s="252" t="s">
        <v>1940</v>
      </c>
      <c r="C2431" t="s">
        <v>58</v>
      </c>
      <c r="D2431" t="s">
        <v>3075</v>
      </c>
      <c r="F2431" t="str">
        <f>IFERROR(VLOOKUP(B2431,'Scheme Master'!A:B,2,0),"Discontinued")</f>
        <v>Debt</v>
      </c>
      <c r="G2431" t="str">
        <f>IFERROR(VLOOKUP(B2431,'Scheme Master'!A:G,4,0),"Discontinued")</f>
        <v>HSBC</v>
      </c>
    </row>
    <row r="2432" spans="1:7">
      <c r="A2432" s="250" t="s">
        <v>1356</v>
      </c>
      <c r="B2432" s="252" t="s">
        <v>1945</v>
      </c>
      <c r="C2432" t="s">
        <v>1943</v>
      </c>
      <c r="D2432" t="s">
        <v>3084</v>
      </c>
      <c r="F2432" t="str">
        <f>IFERROR(VLOOKUP(B2432,'Scheme Master'!A:B,2,0),"Discontinued")</f>
        <v>Debt</v>
      </c>
      <c r="G2432" t="str">
        <f>IFERROR(VLOOKUP(B2432,'Scheme Master'!A:G,4,0),"Discontinued")</f>
        <v>HSBC</v>
      </c>
    </row>
    <row r="2433" spans="1:7">
      <c r="A2433" s="250" t="s">
        <v>508</v>
      </c>
      <c r="B2433" s="252" t="s">
        <v>1940</v>
      </c>
      <c r="C2433" t="s">
        <v>1946</v>
      </c>
      <c r="D2433" t="s">
        <v>3073</v>
      </c>
      <c r="F2433" t="str">
        <f>IFERROR(VLOOKUP(B2433,'Scheme Master'!A:B,2,0),"Discontinued")</f>
        <v>Debt</v>
      </c>
      <c r="G2433" t="str">
        <f>IFERROR(VLOOKUP(B2433,'Scheme Master'!A:G,4,0),"Discontinued")</f>
        <v>HSBC</v>
      </c>
    </row>
    <row r="2434" spans="1:7">
      <c r="A2434" s="250" t="s">
        <v>1360</v>
      </c>
      <c r="B2434" s="252" t="s">
        <v>1945</v>
      </c>
      <c r="C2434" t="s">
        <v>1946</v>
      </c>
      <c r="D2434" t="s">
        <v>3085</v>
      </c>
      <c r="F2434" t="str">
        <f>IFERROR(VLOOKUP(B2434,'Scheme Master'!A:B,2,0),"Discontinued")</f>
        <v>Debt</v>
      </c>
      <c r="G2434" t="str">
        <f>IFERROR(VLOOKUP(B2434,'Scheme Master'!A:G,4,0),"Discontinued")</f>
        <v>HSBC</v>
      </c>
    </row>
    <row r="2435" spans="1:7">
      <c r="A2435" s="250" t="s">
        <v>491</v>
      </c>
      <c r="B2435" s="252" t="s">
        <v>1940</v>
      </c>
      <c r="C2435" t="s">
        <v>58</v>
      </c>
      <c r="D2435" t="s">
        <v>3075</v>
      </c>
      <c r="F2435" t="str">
        <f>IFERROR(VLOOKUP(B2435,'Scheme Master'!A:B,2,0),"Discontinued")</f>
        <v>Debt</v>
      </c>
      <c r="G2435" t="str">
        <f>IFERROR(VLOOKUP(B2435,'Scheme Master'!A:G,4,0),"Discontinued")</f>
        <v>HSBC</v>
      </c>
    </row>
    <row r="2436" spans="1:7">
      <c r="A2436" s="250" t="s">
        <v>1167</v>
      </c>
      <c r="B2436" s="252" t="s">
        <v>1953</v>
      </c>
      <c r="C2436" t="s">
        <v>61</v>
      </c>
      <c r="D2436" t="s">
        <v>3068</v>
      </c>
      <c r="F2436" t="str">
        <f>IFERROR(VLOOKUP(B2436,'Scheme Master'!A:B,2,0),"Discontinued")</f>
        <v>Debt</v>
      </c>
      <c r="G2436" t="str">
        <f>IFERROR(VLOOKUP(B2436,'Scheme Master'!A:G,4,0),"Discontinued")</f>
        <v>HSBC</v>
      </c>
    </row>
    <row r="2437" spans="1:7">
      <c r="A2437" s="250" t="s">
        <v>3474</v>
      </c>
      <c r="B2437" s="252" t="s">
        <v>2966</v>
      </c>
      <c r="C2437" t="s">
        <v>1946</v>
      </c>
      <c r="D2437" t="s">
        <v>3543</v>
      </c>
      <c r="F2437" t="str">
        <f>IFERROR(VLOOKUP(B2437,'Scheme Master'!A:B,2,0),"Discontinued")</f>
        <v>Discontinued</v>
      </c>
      <c r="G2437" t="str">
        <f>IFERROR(VLOOKUP(B2437,'Scheme Master'!A:G,4,0),"Discontinued")</f>
        <v>Discontinued</v>
      </c>
    </row>
    <row r="2438" spans="1:7">
      <c r="A2438" s="250" t="s">
        <v>491</v>
      </c>
      <c r="B2438" s="252" t="s">
        <v>1940</v>
      </c>
      <c r="C2438" t="s">
        <v>58</v>
      </c>
      <c r="D2438" t="s">
        <v>3075</v>
      </c>
      <c r="F2438" t="str">
        <f>IFERROR(VLOOKUP(B2438,'Scheme Master'!A:B,2,0),"Discontinued")</f>
        <v>Debt</v>
      </c>
      <c r="G2438" t="str">
        <f>IFERROR(VLOOKUP(B2438,'Scheme Master'!A:G,4,0),"Discontinued")</f>
        <v>HSBC</v>
      </c>
    </row>
    <row r="2439" spans="1:7">
      <c r="A2439" s="250" t="s">
        <v>1360</v>
      </c>
      <c r="B2439" s="252" t="s">
        <v>1945</v>
      </c>
      <c r="C2439" t="s">
        <v>1946</v>
      </c>
      <c r="D2439" t="s">
        <v>3085</v>
      </c>
      <c r="F2439" t="str">
        <f>IFERROR(VLOOKUP(B2439,'Scheme Master'!A:B,2,0),"Discontinued")</f>
        <v>Debt</v>
      </c>
      <c r="G2439" t="str">
        <f>IFERROR(VLOOKUP(B2439,'Scheme Master'!A:G,4,0),"Discontinued")</f>
        <v>HSBC</v>
      </c>
    </row>
    <row r="2440" spans="1:7">
      <c r="A2440" s="250" t="s">
        <v>3501</v>
      </c>
      <c r="B2440" s="252" t="s">
        <v>2892</v>
      </c>
      <c r="C2440" t="s">
        <v>1942</v>
      </c>
      <c r="D2440" t="s">
        <v>3092</v>
      </c>
      <c r="F2440" t="str">
        <f>IFERROR(VLOOKUP(B2440,'Scheme Master'!A:B,2,0),"Discontinued")</f>
        <v>Debt</v>
      </c>
      <c r="G2440" t="str">
        <f>IFERROR(VLOOKUP(B2440,'Scheme Master'!A:G,4,0),"Discontinued")</f>
        <v>LT</v>
      </c>
    </row>
    <row r="2441" spans="1:7">
      <c r="A2441" s="250" t="s">
        <v>324</v>
      </c>
      <c r="B2441" s="252" t="s">
        <v>1961</v>
      </c>
      <c r="C2441" t="s">
        <v>1943</v>
      </c>
      <c r="D2441" t="s">
        <v>3158</v>
      </c>
      <c r="F2441" t="str">
        <f>IFERROR(VLOOKUP(B2441,'Scheme Master'!A:B,2,0),"Discontinued")</f>
        <v>Debt</v>
      </c>
      <c r="G2441" t="str">
        <f>IFERROR(VLOOKUP(B2441,'Scheme Master'!A:G,4,0),"Discontinued")</f>
        <v>HSBC</v>
      </c>
    </row>
    <row r="2442" spans="1:7">
      <c r="A2442" s="250" t="s">
        <v>3487</v>
      </c>
      <c r="B2442" s="252" t="s">
        <v>2967</v>
      </c>
      <c r="C2442" t="s">
        <v>1946</v>
      </c>
      <c r="D2442" t="s">
        <v>3543</v>
      </c>
      <c r="F2442" t="str">
        <f>IFERROR(VLOOKUP(B2442,'Scheme Master'!A:B,2,0),"Discontinued")</f>
        <v>Discontinued</v>
      </c>
      <c r="G2442" t="str">
        <f>IFERROR(VLOOKUP(B2442,'Scheme Master'!A:G,4,0),"Discontinued")</f>
        <v>Discontinued</v>
      </c>
    </row>
    <row r="2443" spans="1:7">
      <c r="A2443" s="250" t="s">
        <v>3471</v>
      </c>
      <c r="B2443" s="252" t="s">
        <v>2964</v>
      </c>
      <c r="C2443" t="s">
        <v>1975</v>
      </c>
      <c r="D2443" t="s">
        <v>3543</v>
      </c>
      <c r="F2443" t="str">
        <f>IFERROR(VLOOKUP(B2443,'Scheme Master'!A:B,2,0),"Discontinued")</f>
        <v>Discontinued</v>
      </c>
      <c r="G2443" t="str">
        <f>IFERROR(VLOOKUP(B2443,'Scheme Master'!A:G,4,0),"Discontinued")</f>
        <v>Discontinued</v>
      </c>
    </row>
    <row r="2444" spans="1:7">
      <c r="A2444" s="250" t="s">
        <v>491</v>
      </c>
      <c r="B2444" s="252" t="s">
        <v>1940</v>
      </c>
      <c r="C2444" t="s">
        <v>58</v>
      </c>
      <c r="D2444" t="s">
        <v>3075</v>
      </c>
      <c r="F2444" t="str">
        <f>IFERROR(VLOOKUP(B2444,'Scheme Master'!A:B,2,0),"Discontinued")</f>
        <v>Debt</v>
      </c>
      <c r="G2444" t="str">
        <f>IFERROR(VLOOKUP(B2444,'Scheme Master'!A:G,4,0),"Discontinued")</f>
        <v>HSBC</v>
      </c>
    </row>
    <row r="2445" spans="1:7">
      <c r="A2445" s="250" t="s">
        <v>508</v>
      </c>
      <c r="B2445" s="252" t="s">
        <v>1940</v>
      </c>
      <c r="C2445" t="s">
        <v>1946</v>
      </c>
      <c r="D2445" t="s">
        <v>3073</v>
      </c>
      <c r="F2445" t="str">
        <f>IFERROR(VLOOKUP(B2445,'Scheme Master'!A:B,2,0),"Discontinued")</f>
        <v>Debt</v>
      </c>
      <c r="G2445" t="str">
        <f>IFERROR(VLOOKUP(B2445,'Scheme Master'!A:G,4,0),"Discontinued")</f>
        <v>HSBC</v>
      </c>
    </row>
    <row r="2446" spans="1:7">
      <c r="A2446" s="250" t="s">
        <v>3486</v>
      </c>
      <c r="B2446" s="252" t="s">
        <v>2891</v>
      </c>
      <c r="C2446" t="s">
        <v>1946</v>
      </c>
      <c r="D2446" t="s">
        <v>3148</v>
      </c>
      <c r="F2446" t="str">
        <f>IFERROR(VLOOKUP(B2446,'Scheme Master'!A:B,2,0),"Discontinued")</f>
        <v>Debt</v>
      </c>
      <c r="G2446" t="str">
        <f>IFERROR(VLOOKUP(B2446,'Scheme Master'!A:G,4,0),"Discontinued")</f>
        <v>LT</v>
      </c>
    </row>
    <row r="2447" spans="1:7">
      <c r="A2447" s="250" t="s">
        <v>491</v>
      </c>
      <c r="B2447" s="252" t="s">
        <v>1940</v>
      </c>
      <c r="C2447" t="s">
        <v>58</v>
      </c>
      <c r="D2447" t="s">
        <v>3075</v>
      </c>
      <c r="F2447" t="str">
        <f>IFERROR(VLOOKUP(B2447,'Scheme Master'!A:B,2,0),"Discontinued")</f>
        <v>Debt</v>
      </c>
      <c r="G2447" t="str">
        <f>IFERROR(VLOOKUP(B2447,'Scheme Master'!A:G,4,0),"Discontinued")</f>
        <v>HSBC</v>
      </c>
    </row>
    <row r="2448" spans="1:7">
      <c r="A2448" s="250" t="s">
        <v>3482</v>
      </c>
      <c r="B2448" s="252" t="s">
        <v>2964</v>
      </c>
      <c r="C2448" t="s">
        <v>1946</v>
      </c>
      <c r="D2448" t="s">
        <v>3543</v>
      </c>
      <c r="F2448" t="str">
        <f>IFERROR(VLOOKUP(B2448,'Scheme Master'!A:B,2,0),"Discontinued")</f>
        <v>Discontinued</v>
      </c>
      <c r="G2448" t="str">
        <f>IFERROR(VLOOKUP(B2448,'Scheme Master'!A:G,4,0),"Discontinued")</f>
        <v>Discontinued</v>
      </c>
    </row>
    <row r="2449" spans="1:7">
      <c r="A2449" s="53">
        <v>127</v>
      </c>
      <c r="B2449" s="252" t="s">
        <v>2899</v>
      </c>
      <c r="C2449" s="219" t="s">
        <v>61</v>
      </c>
      <c r="D2449" t="s">
        <v>3102</v>
      </c>
      <c r="F2449" t="str">
        <f>IFERROR(VLOOKUP(B2449,'Scheme Master'!A:B,2,0),"Discontinued")</f>
        <v>Debt</v>
      </c>
      <c r="G2449" t="str">
        <f>IFERROR(VLOOKUP(B2449,'Scheme Master'!A:G,4,0),"Discontinued")</f>
        <v>LT</v>
      </c>
    </row>
    <row r="2450" spans="1:7">
      <c r="A2450" s="250" t="s">
        <v>3482</v>
      </c>
      <c r="B2450" s="252" t="s">
        <v>2964</v>
      </c>
      <c r="C2450" t="s">
        <v>1946</v>
      </c>
      <c r="D2450" t="s">
        <v>3543</v>
      </c>
      <c r="F2450" t="str">
        <f>IFERROR(VLOOKUP(B2450,'Scheme Master'!A:B,2,0),"Discontinued")</f>
        <v>Discontinued</v>
      </c>
      <c r="G2450" t="str">
        <f>IFERROR(VLOOKUP(B2450,'Scheme Master'!A:G,4,0),"Discontinued")</f>
        <v>Discontinued</v>
      </c>
    </row>
    <row r="2451" spans="1:7">
      <c r="A2451" s="250" t="s">
        <v>491</v>
      </c>
      <c r="B2451" s="252" t="s">
        <v>1940</v>
      </c>
      <c r="C2451" t="s">
        <v>58</v>
      </c>
      <c r="D2451" t="s">
        <v>3075</v>
      </c>
      <c r="F2451" t="str">
        <f>IFERROR(VLOOKUP(B2451,'Scheme Master'!A:B,2,0),"Discontinued")</f>
        <v>Debt</v>
      </c>
      <c r="G2451" t="str">
        <f>IFERROR(VLOOKUP(B2451,'Scheme Master'!A:G,4,0),"Discontinued")</f>
        <v>HSBC</v>
      </c>
    </row>
    <row r="2452" spans="1:7">
      <c r="A2452" s="250" t="s">
        <v>3520</v>
      </c>
      <c r="B2452" s="252" t="s">
        <v>2897</v>
      </c>
      <c r="C2452" t="s">
        <v>1970</v>
      </c>
      <c r="D2452" t="s">
        <v>3131</v>
      </c>
      <c r="F2452" t="str">
        <f>IFERROR(VLOOKUP(B2452,'Scheme Master'!A:B,2,0),"Discontinued")</f>
        <v>Debt</v>
      </c>
      <c r="G2452" t="str">
        <f>IFERROR(VLOOKUP(B2452,'Scheme Master'!A:G,4,0),"Discontinued")</f>
        <v>LT</v>
      </c>
    </row>
    <row r="2453" spans="1:7">
      <c r="A2453" s="53">
        <v>241</v>
      </c>
      <c r="B2453" s="252" t="s">
        <v>2898</v>
      </c>
      <c r="C2453" s="219" t="s">
        <v>61</v>
      </c>
      <c r="D2453" t="s">
        <v>3183</v>
      </c>
      <c r="F2453" t="str">
        <f>IFERROR(VLOOKUP(B2453,'Scheme Master'!A:B,2,0),"Discontinued")</f>
        <v>Equity</v>
      </c>
      <c r="G2453" t="str">
        <f>IFERROR(VLOOKUP(B2453,'Scheme Master'!A:G,4,0),"Discontinued")</f>
        <v>LT</v>
      </c>
    </row>
    <row r="2454" spans="1:7">
      <c r="A2454" s="250" t="s">
        <v>508</v>
      </c>
      <c r="B2454" s="252" t="s">
        <v>1940</v>
      </c>
      <c r="C2454" t="s">
        <v>1946</v>
      </c>
      <c r="D2454" t="s">
        <v>3073</v>
      </c>
      <c r="F2454" t="str">
        <f>IFERROR(VLOOKUP(B2454,'Scheme Master'!A:B,2,0),"Discontinued")</f>
        <v>Debt</v>
      </c>
      <c r="G2454" t="str">
        <f>IFERROR(VLOOKUP(B2454,'Scheme Master'!A:G,4,0),"Discontinued")</f>
        <v>HSBC</v>
      </c>
    </row>
    <row r="2455" spans="1:7">
      <c r="A2455" s="250" t="s">
        <v>3475</v>
      </c>
      <c r="B2455" s="252" t="s">
        <v>2899</v>
      </c>
      <c r="C2455" t="s">
        <v>1943</v>
      </c>
      <c r="D2455" t="s">
        <v>3098</v>
      </c>
      <c r="F2455" t="str">
        <f>IFERROR(VLOOKUP(B2455,'Scheme Master'!A:B,2,0),"Discontinued")</f>
        <v>Debt</v>
      </c>
      <c r="G2455" t="str">
        <f>IFERROR(VLOOKUP(B2455,'Scheme Master'!A:G,4,0),"Discontinued")</f>
        <v>LT</v>
      </c>
    </row>
    <row r="2456" spans="1:7">
      <c r="A2456" s="250" t="s">
        <v>3494</v>
      </c>
      <c r="B2456" s="252" t="s">
        <v>2891</v>
      </c>
      <c r="C2456" t="s">
        <v>1943</v>
      </c>
      <c r="D2456" t="s">
        <v>3147</v>
      </c>
      <c r="F2456" t="str">
        <f>IFERROR(VLOOKUP(B2456,'Scheme Master'!A:B,2,0),"Discontinued")</f>
        <v>Debt</v>
      </c>
      <c r="G2456" t="str">
        <f>IFERROR(VLOOKUP(B2456,'Scheme Master'!A:G,4,0),"Discontinued")</f>
        <v>LT</v>
      </c>
    </row>
    <row r="2457" spans="1:7">
      <c r="A2457" s="250" t="s">
        <v>1167</v>
      </c>
      <c r="B2457" s="252" t="s">
        <v>1953</v>
      </c>
      <c r="C2457" t="s">
        <v>61</v>
      </c>
      <c r="D2457" t="s">
        <v>3068</v>
      </c>
      <c r="F2457" t="str">
        <f>IFERROR(VLOOKUP(B2457,'Scheme Master'!A:B,2,0),"Discontinued")</f>
        <v>Debt</v>
      </c>
      <c r="G2457" t="str">
        <f>IFERROR(VLOOKUP(B2457,'Scheme Master'!A:G,4,0),"Discontinued")</f>
        <v>HSBC</v>
      </c>
    </row>
    <row r="2458" spans="1:7">
      <c r="A2458" s="250" t="s">
        <v>285</v>
      </c>
      <c r="B2458" s="252" t="s">
        <v>1962</v>
      </c>
      <c r="C2458" t="s">
        <v>1943</v>
      </c>
      <c r="D2458" t="s">
        <v>3543</v>
      </c>
      <c r="F2458" t="str">
        <f>IFERROR(VLOOKUP(B2458,'Scheme Master'!A:B,2,0),"Discontinued")</f>
        <v>Discontinued</v>
      </c>
      <c r="G2458" t="str">
        <f>IFERROR(VLOOKUP(B2458,'Scheme Master'!A:G,4,0),"Discontinued")</f>
        <v>Discontinued</v>
      </c>
    </row>
    <row r="2459" spans="1:7">
      <c r="A2459" s="250" t="s">
        <v>3533</v>
      </c>
      <c r="B2459" s="252" t="s">
        <v>2893</v>
      </c>
      <c r="C2459" t="s">
        <v>3538</v>
      </c>
      <c r="D2459" t="s">
        <v>3163</v>
      </c>
      <c r="F2459" t="str">
        <f>IFERROR(VLOOKUP(B2459,'Scheme Master'!A:B,2,0),"Discontinued")</f>
        <v>Equity</v>
      </c>
      <c r="G2459" t="str">
        <f>IFERROR(VLOOKUP(B2459,'Scheme Master'!A:G,4,0),"Discontinued")</f>
        <v>LT</v>
      </c>
    </row>
    <row r="2460" spans="1:7">
      <c r="A2460" s="250" t="s">
        <v>491</v>
      </c>
      <c r="B2460" s="252" t="s">
        <v>1940</v>
      </c>
      <c r="C2460" t="s">
        <v>58</v>
      </c>
      <c r="D2460" t="s">
        <v>3075</v>
      </c>
      <c r="F2460" t="str">
        <f>IFERROR(VLOOKUP(B2460,'Scheme Master'!A:B,2,0),"Discontinued")</f>
        <v>Debt</v>
      </c>
      <c r="G2460" t="str">
        <f>IFERROR(VLOOKUP(B2460,'Scheme Master'!A:G,4,0),"Discontinued")</f>
        <v>HSBC</v>
      </c>
    </row>
    <row r="2461" spans="1:7">
      <c r="A2461" s="250" t="s">
        <v>3491</v>
      </c>
      <c r="B2461" s="252" t="s">
        <v>2891</v>
      </c>
      <c r="C2461" s="219" t="s">
        <v>59</v>
      </c>
      <c r="D2461" t="s">
        <v>3152</v>
      </c>
      <c r="F2461" t="str">
        <f>IFERROR(VLOOKUP(B2461,'Scheme Master'!A:B,2,0),"Discontinued")</f>
        <v>Debt</v>
      </c>
      <c r="G2461" t="str">
        <f>IFERROR(VLOOKUP(B2461,'Scheme Master'!A:G,4,0),"Discontinued")</f>
        <v>LT</v>
      </c>
    </row>
    <row r="2462" spans="1:7">
      <c r="A2462" s="250" t="s">
        <v>1118</v>
      </c>
      <c r="B2462" s="252" t="s">
        <v>1944</v>
      </c>
      <c r="C2462" t="s">
        <v>1942</v>
      </c>
      <c r="D2462" t="s">
        <v>3543</v>
      </c>
      <c r="F2462" t="str">
        <f>IFERROR(VLOOKUP(B2462,'Scheme Master'!A:B,2,0),"Discontinued")</f>
        <v>Discontinued</v>
      </c>
      <c r="G2462" t="str">
        <f>IFERROR(VLOOKUP(B2462,'Scheme Master'!A:G,4,0),"Discontinued")</f>
        <v>Discontinued</v>
      </c>
    </row>
    <row r="2463" spans="1:7">
      <c r="A2463" s="250" t="s">
        <v>3495</v>
      </c>
      <c r="B2463" s="252" t="s">
        <v>2899</v>
      </c>
      <c r="C2463" t="s">
        <v>1946</v>
      </c>
      <c r="D2463" t="s">
        <v>3099</v>
      </c>
      <c r="F2463" t="str">
        <f>IFERROR(VLOOKUP(B2463,'Scheme Master'!A:B,2,0),"Discontinued")</f>
        <v>Debt</v>
      </c>
      <c r="G2463" t="str">
        <f>IFERROR(VLOOKUP(B2463,'Scheme Master'!A:G,4,0),"Discontinued")</f>
        <v>LT</v>
      </c>
    </row>
    <row r="2464" spans="1:7">
      <c r="A2464" s="250" t="s">
        <v>3495</v>
      </c>
      <c r="B2464" s="252" t="s">
        <v>2899</v>
      </c>
      <c r="C2464" t="s">
        <v>1946</v>
      </c>
      <c r="D2464" t="s">
        <v>3099</v>
      </c>
      <c r="F2464" t="str">
        <f>IFERROR(VLOOKUP(B2464,'Scheme Master'!A:B,2,0),"Discontinued")</f>
        <v>Debt</v>
      </c>
      <c r="G2464" t="str">
        <f>IFERROR(VLOOKUP(B2464,'Scheme Master'!A:G,4,0),"Discontinued")</f>
        <v>LT</v>
      </c>
    </row>
    <row r="2465" spans="1:7">
      <c r="A2465" s="250" t="s">
        <v>491</v>
      </c>
      <c r="B2465" s="252" t="s">
        <v>1940</v>
      </c>
      <c r="C2465" t="s">
        <v>58</v>
      </c>
      <c r="D2465" t="s">
        <v>3075</v>
      </c>
      <c r="F2465" t="str">
        <f>IFERROR(VLOOKUP(B2465,'Scheme Master'!A:B,2,0),"Discontinued")</f>
        <v>Debt</v>
      </c>
      <c r="G2465" t="str">
        <f>IFERROR(VLOOKUP(B2465,'Scheme Master'!A:G,4,0),"Discontinued")</f>
        <v>HSBC</v>
      </c>
    </row>
    <row r="2466" spans="1:7">
      <c r="A2466" s="250" t="s">
        <v>1360</v>
      </c>
      <c r="B2466" s="252" t="s">
        <v>1945</v>
      </c>
      <c r="C2466" t="s">
        <v>1946</v>
      </c>
      <c r="D2466" t="s">
        <v>3085</v>
      </c>
      <c r="F2466" t="str">
        <f>IFERROR(VLOOKUP(B2466,'Scheme Master'!A:B,2,0),"Discontinued")</f>
        <v>Debt</v>
      </c>
      <c r="G2466" t="str">
        <f>IFERROR(VLOOKUP(B2466,'Scheme Master'!A:G,4,0),"Discontinued")</f>
        <v>HSBC</v>
      </c>
    </row>
    <row r="2467" spans="1:7">
      <c r="A2467" s="250" t="s">
        <v>3513</v>
      </c>
      <c r="B2467" s="252" t="s">
        <v>2890</v>
      </c>
      <c r="C2467" s="55" t="s">
        <v>61</v>
      </c>
      <c r="D2467" t="s">
        <v>3128</v>
      </c>
      <c r="F2467" t="str">
        <f>IFERROR(VLOOKUP(B2467,'Scheme Master'!A:B,2,0),"Discontinued")</f>
        <v>Debt</v>
      </c>
      <c r="G2467" t="str">
        <f>IFERROR(VLOOKUP(B2467,'Scheme Master'!A:G,4,0),"Discontinued")</f>
        <v>LT</v>
      </c>
    </row>
    <row r="2468" spans="1:7">
      <c r="A2468" s="250" t="s">
        <v>3524</v>
      </c>
      <c r="B2468" s="252" t="s">
        <v>2898</v>
      </c>
      <c r="C2468" t="s">
        <v>1970</v>
      </c>
      <c r="D2468" t="s">
        <v>3181</v>
      </c>
      <c r="F2468" t="str">
        <f>IFERROR(VLOOKUP(B2468,'Scheme Master'!A:B,2,0),"Discontinued")</f>
        <v>Equity</v>
      </c>
      <c r="G2468" t="str">
        <f>IFERROR(VLOOKUP(B2468,'Scheme Master'!A:G,4,0),"Discontinued")</f>
        <v>LT</v>
      </c>
    </row>
    <row r="2469" spans="1:7">
      <c r="A2469" s="250" t="s">
        <v>491</v>
      </c>
      <c r="B2469" s="252" t="s">
        <v>1940</v>
      </c>
      <c r="C2469" t="s">
        <v>58</v>
      </c>
      <c r="D2469" t="s">
        <v>3075</v>
      </c>
      <c r="F2469" t="str">
        <f>IFERROR(VLOOKUP(B2469,'Scheme Master'!A:B,2,0),"Discontinued")</f>
        <v>Debt</v>
      </c>
      <c r="G2469" t="str">
        <f>IFERROR(VLOOKUP(B2469,'Scheme Master'!A:G,4,0),"Discontinued")</f>
        <v>HSBC</v>
      </c>
    </row>
    <row r="2470" spans="1:7">
      <c r="A2470" s="250" t="s">
        <v>3513</v>
      </c>
      <c r="B2470" s="252" t="s">
        <v>2890</v>
      </c>
      <c r="C2470" s="55" t="s">
        <v>61</v>
      </c>
      <c r="D2470" t="s">
        <v>3128</v>
      </c>
      <c r="F2470" t="str">
        <f>IFERROR(VLOOKUP(B2470,'Scheme Master'!A:B,2,0),"Discontinued")</f>
        <v>Debt</v>
      </c>
      <c r="G2470" t="str">
        <f>IFERROR(VLOOKUP(B2470,'Scheme Master'!A:G,4,0),"Discontinued")</f>
        <v>LT</v>
      </c>
    </row>
    <row r="2471" spans="1:7">
      <c r="A2471" s="250" t="s">
        <v>3475</v>
      </c>
      <c r="B2471" s="252" t="s">
        <v>2899</v>
      </c>
      <c r="C2471" t="s">
        <v>1943</v>
      </c>
      <c r="D2471" t="s">
        <v>3098</v>
      </c>
      <c r="F2471" t="str">
        <f>IFERROR(VLOOKUP(B2471,'Scheme Master'!A:B,2,0),"Discontinued")</f>
        <v>Debt</v>
      </c>
      <c r="G2471" t="str">
        <f>IFERROR(VLOOKUP(B2471,'Scheme Master'!A:G,4,0),"Discontinued")</f>
        <v>LT</v>
      </c>
    </row>
    <row r="2472" spans="1:7">
      <c r="A2472" s="250" t="s">
        <v>491</v>
      </c>
      <c r="B2472" s="252" t="s">
        <v>1940</v>
      </c>
      <c r="C2472" t="s">
        <v>58</v>
      </c>
      <c r="D2472" t="s">
        <v>3075</v>
      </c>
      <c r="F2472" t="str">
        <f>IFERROR(VLOOKUP(B2472,'Scheme Master'!A:B,2,0),"Discontinued")</f>
        <v>Debt</v>
      </c>
      <c r="G2472" t="str">
        <f>IFERROR(VLOOKUP(B2472,'Scheme Master'!A:G,4,0),"Discontinued")</f>
        <v>HSBC</v>
      </c>
    </row>
    <row r="2473" spans="1:7">
      <c r="A2473" s="252" t="s">
        <v>436</v>
      </c>
      <c r="B2473" s="252" t="s">
        <v>1965</v>
      </c>
      <c r="C2473" t="s">
        <v>1942</v>
      </c>
      <c r="D2473" t="s">
        <v>3971</v>
      </c>
      <c r="F2473" t="s">
        <v>3451</v>
      </c>
      <c r="G2473" t="str">
        <f>IFERROR(VLOOKUP(B2473,'Scheme Master'!A:G,4,0),"Discontinued")</f>
        <v>HSBC</v>
      </c>
    </row>
    <row r="2474" spans="1:7">
      <c r="A2474" t="s">
        <v>433</v>
      </c>
      <c r="B2474" s="252" t="s">
        <v>1965</v>
      </c>
      <c r="C2474" t="s">
        <v>3536</v>
      </c>
      <c r="D2474" t="s">
        <v>3972</v>
      </c>
      <c r="F2474" t="s">
        <v>3451</v>
      </c>
      <c r="G2474" t="str">
        <f>IFERROR(VLOOKUP(B2474,'Scheme Master'!A:G,4,0),"Discontinued")</f>
        <v>HSBC</v>
      </c>
    </row>
    <row r="2475" spans="1:7">
      <c r="A2475" t="s">
        <v>3973</v>
      </c>
      <c r="B2475" t="s">
        <v>2888</v>
      </c>
      <c r="C2475" t="s">
        <v>3536</v>
      </c>
      <c r="D2475" t="s">
        <v>3061</v>
      </c>
      <c r="F2475" t="s">
        <v>3451</v>
      </c>
      <c r="G2475" t="str">
        <f>IFERROR(VLOOKUP(B2475,'Scheme Master'!A:G,4,0),"Discontinued")</f>
        <v>LT</v>
      </c>
    </row>
    <row r="2476" spans="1:7">
      <c r="A2476" t="s">
        <v>3974</v>
      </c>
      <c r="B2476" t="s">
        <v>2888</v>
      </c>
      <c r="C2476" t="s">
        <v>1942</v>
      </c>
      <c r="D2476" t="s">
        <v>3059</v>
      </c>
      <c r="F2476" t="s">
        <v>3451</v>
      </c>
      <c r="G2476" t="str">
        <f>IFERROR(VLOOKUP(B2476,'Scheme Master'!A:G,4,0),"Discontinued")</f>
        <v>LT</v>
      </c>
    </row>
    <row r="2477" spans="1:7">
      <c r="A2477" t="s">
        <v>3973</v>
      </c>
      <c r="B2477" t="s">
        <v>2888</v>
      </c>
      <c r="C2477" t="s">
        <v>3536</v>
      </c>
      <c r="D2477" t="s">
        <v>3061</v>
      </c>
      <c r="F2477" t="s">
        <v>3451</v>
      </c>
      <c r="G2477" t="str">
        <f>IFERROR(VLOOKUP(B2477,'Scheme Master'!A:G,4,0),"Discontinued")</f>
        <v>LT</v>
      </c>
    </row>
    <row r="2478" spans="1:7">
      <c r="A2478" t="s">
        <v>3974</v>
      </c>
      <c r="B2478" t="s">
        <v>2888</v>
      </c>
      <c r="C2478" t="s">
        <v>1942</v>
      </c>
      <c r="D2478" t="s">
        <v>3059</v>
      </c>
      <c r="F2478" t="s">
        <v>3451</v>
      </c>
      <c r="G2478" t="str">
        <f>IFERROR(VLOOKUP(B2478,'Scheme Master'!A:G,4,0),"Discontinued")</f>
        <v>LT</v>
      </c>
    </row>
    <row r="2479" spans="1:7">
      <c r="A2479" t="s">
        <v>3975</v>
      </c>
      <c r="B2479" s="252" t="s">
        <v>2890</v>
      </c>
      <c r="C2479" s="94" t="s">
        <v>3536</v>
      </c>
      <c r="D2479" s="253" t="s">
        <v>3128</v>
      </c>
      <c r="F2479" t="str">
        <f>IFERROR(VLOOKUP(B2479,'Scheme Master'!A:B,2,0),"Discontinued")</f>
        <v>Debt</v>
      </c>
      <c r="G2479" t="str">
        <f>IFERROR(VLOOKUP(B2479,'Scheme Master'!A:G,4,0),"Discontinued")</f>
        <v>LT</v>
      </c>
    </row>
    <row r="2480" spans="1:7">
      <c r="A2480" t="s">
        <v>3976</v>
      </c>
      <c r="B2480" s="252" t="s">
        <v>2890</v>
      </c>
      <c r="C2480" s="94" t="s">
        <v>3536</v>
      </c>
      <c r="D2480" s="253" t="s">
        <v>3128</v>
      </c>
      <c r="F2480" t="str">
        <f>IFERROR(VLOOKUP(B2480,'Scheme Master'!A:B,2,0),"Discontinued")</f>
        <v>Debt</v>
      </c>
      <c r="G2480" t="str">
        <f>IFERROR(VLOOKUP(B2480,'Scheme Master'!A:G,4,0),"Discontinued")</f>
        <v>LT</v>
      </c>
    </row>
    <row r="2481" spans="1:7">
      <c r="A2481" t="s">
        <v>3977</v>
      </c>
      <c r="B2481" s="252" t="s">
        <v>2890</v>
      </c>
      <c r="C2481" t="s">
        <v>1942</v>
      </c>
      <c r="D2481" s="253" t="s">
        <v>3125</v>
      </c>
      <c r="F2481" t="str">
        <f>IFERROR(VLOOKUP(B2481,'Scheme Master'!A:B,2,0),"Discontinued")</f>
        <v>Debt</v>
      </c>
      <c r="G2481" t="str">
        <f>IFERROR(VLOOKUP(B2481,'Scheme Master'!A:G,4,0),"Discontinued")</f>
        <v>LT</v>
      </c>
    </row>
    <row r="2482" spans="1:7">
      <c r="A2482" t="s">
        <v>3978</v>
      </c>
      <c r="B2482" s="252" t="s">
        <v>2890</v>
      </c>
      <c r="C2482" t="s">
        <v>1942</v>
      </c>
      <c r="D2482" s="253" t="s">
        <v>3125</v>
      </c>
      <c r="F2482" t="str">
        <f>IFERROR(VLOOKUP(B2482,'Scheme Master'!A:B,2,0),"Discontinued")</f>
        <v>Debt</v>
      </c>
      <c r="G2482" t="str">
        <f>IFERROR(VLOOKUP(B2482,'Scheme Master'!A:G,4,0),"Discontinued")</f>
        <v>LT</v>
      </c>
    </row>
  </sheetData>
  <autoFilter ref="A3:G2478" xr:uid="{00000000-0001-0000-0D00-000000000000}"/>
  <pageMargins left="0.7" right="0.7" top="0.75" bottom="0.75" header="0.3" footer="0.3"/>
  <pageSetup orientation="portrait" r:id="rId1"/>
  <headerFooter>
    <oddFooter>&amp;C&amp;1#&amp;"Calibri"&amp;10&amp;K000000RESTRICTED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174"/>
  <sheetViews>
    <sheetView topLeftCell="B1" workbookViewId="0">
      <pane ySplit="1" topLeftCell="A6" activePane="bottomLeft" state="frozen"/>
      <selection activeCell="B1" sqref="B1"/>
      <selection pane="bottomLeft" activeCell="B1" sqref="B1"/>
    </sheetView>
  </sheetViews>
  <sheetFormatPr defaultColWidth="9.08984375" defaultRowHeight="12.5"/>
  <cols>
    <col min="1" max="1" width="20.54296875" style="44" hidden="1" customWidth="1"/>
    <col min="2" max="2" width="9.54296875" bestFit="1" customWidth="1"/>
    <col min="3" max="3" width="9.81640625" bestFit="1" customWidth="1"/>
    <col min="4" max="4" width="37.1796875" bestFit="1" customWidth="1"/>
    <col min="5" max="5" width="10.1796875" bestFit="1" customWidth="1"/>
    <col min="6" max="6" width="11.81640625" bestFit="1" customWidth="1"/>
    <col min="7" max="7" width="22.81640625" bestFit="1" customWidth="1"/>
    <col min="8" max="8" width="11.81640625" bestFit="1" customWidth="1"/>
    <col min="9" max="9" width="16.6328125" bestFit="1" customWidth="1"/>
    <col min="10" max="10" width="30" bestFit="1" customWidth="1"/>
    <col min="11" max="11" width="19.1796875" bestFit="1" customWidth="1"/>
    <col min="12" max="12" width="16.36328125" bestFit="1" customWidth="1"/>
    <col min="13" max="13" width="10.1796875" bestFit="1" customWidth="1"/>
    <col min="14" max="14" width="10.1796875" style="55" customWidth="1"/>
    <col min="15" max="15" width="19" style="55" bestFit="1" customWidth="1"/>
    <col min="16" max="16" width="20" style="55" bestFit="1" customWidth="1"/>
    <col min="17" max="18" width="13.36328125" style="44" customWidth="1"/>
    <col min="19" max="19" width="10.08984375" style="44" customWidth="1"/>
    <col min="20" max="20" width="38.36328125" style="44" customWidth="1"/>
    <col min="21" max="21" width="35.6328125" style="44" customWidth="1"/>
    <col min="22" max="22" width="19.36328125" style="44" customWidth="1"/>
    <col min="23" max="23" width="33.6328125" style="44" customWidth="1"/>
    <col min="24" max="24" width="36.08984375" style="44" customWidth="1"/>
    <col min="25" max="25" width="24.453125" style="44" customWidth="1"/>
    <col min="26" max="26" width="21.453125" style="44" customWidth="1"/>
    <col min="27" max="28" width="26" style="44" customWidth="1"/>
    <col min="29" max="29" width="23.90625" style="44" customWidth="1"/>
    <col min="30" max="30" width="28.453125" style="44" customWidth="1"/>
    <col min="31" max="33" width="13.6328125" style="44" customWidth="1"/>
    <col min="34" max="34" width="19.36328125" style="44" customWidth="1"/>
    <col min="35" max="35" width="14.453125" style="44" customWidth="1"/>
    <col min="36" max="37" width="13.6328125" style="44" customWidth="1"/>
    <col min="38" max="38" width="12" style="47" bestFit="1" customWidth="1"/>
    <col min="39" max="39" width="6.90625" style="44" customWidth="1"/>
    <col min="40" max="16384" width="9.08984375" style="44"/>
  </cols>
  <sheetData>
    <row r="1" spans="1:38" s="214" customFormat="1" ht="14.5">
      <c r="A1" s="189"/>
      <c r="B1" s="150" t="s">
        <v>1767</v>
      </c>
      <c r="C1" s="150" t="s">
        <v>1990</v>
      </c>
      <c r="D1" s="150" t="s">
        <v>1317</v>
      </c>
      <c r="E1" s="150" t="s">
        <v>1991</v>
      </c>
      <c r="F1" s="150" t="s">
        <v>1765</v>
      </c>
      <c r="G1" s="150" t="s">
        <v>1989</v>
      </c>
      <c r="H1" s="150" t="s">
        <v>1992</v>
      </c>
      <c r="I1" s="150" t="s">
        <v>1993</v>
      </c>
      <c r="J1" s="150" t="s">
        <v>1994</v>
      </c>
      <c r="K1" s="150" t="s">
        <v>1995</v>
      </c>
      <c r="L1" s="150" t="s">
        <v>1996</v>
      </c>
      <c r="M1" s="150" t="s">
        <v>1764</v>
      </c>
      <c r="N1" s="206" t="s">
        <v>1997</v>
      </c>
      <c r="O1" s="206" t="s">
        <v>1998</v>
      </c>
      <c r="P1" s="206" t="s">
        <v>1999</v>
      </c>
      <c r="Q1" s="189" t="s">
        <v>108</v>
      </c>
      <c r="R1" s="189"/>
      <c r="S1" s="189"/>
      <c r="T1" s="189"/>
      <c r="U1" s="189"/>
      <c r="V1" s="189"/>
      <c r="W1" s="189"/>
      <c r="X1" s="189"/>
      <c r="Y1" s="189"/>
      <c r="Z1" s="189"/>
      <c r="AA1" s="189"/>
      <c r="AB1" s="189"/>
      <c r="AC1" s="189"/>
      <c r="AD1" s="189"/>
      <c r="AE1" s="189"/>
      <c r="AF1" s="189"/>
      <c r="AG1" s="189"/>
      <c r="AH1" s="189"/>
      <c r="AI1" s="189"/>
      <c r="AJ1" s="189"/>
      <c r="AK1" s="189"/>
      <c r="AL1" s="213" t="s">
        <v>1766</v>
      </c>
    </row>
    <row r="2" spans="1:38" s="56" customFormat="1">
      <c r="A2" s="53"/>
      <c r="B2" s="42">
        <v>44834</v>
      </c>
      <c r="C2" t="s">
        <v>1958</v>
      </c>
      <c r="D2" t="s">
        <v>1731</v>
      </c>
      <c r="E2" t="s">
        <v>1958</v>
      </c>
      <c r="F2">
        <v>16227022314.969999</v>
      </c>
      <c r="G2">
        <v>1616435552.299</v>
      </c>
      <c r="H2">
        <v>10.0387685063539</v>
      </c>
      <c r="I2">
        <v>16064199643.74</v>
      </c>
      <c r="J2">
        <v>1603844941.6099999</v>
      </c>
      <c r="K2">
        <v>10.0160553099442</v>
      </c>
      <c r="L2" s="42">
        <v>44833</v>
      </c>
      <c r="M2" t="s">
        <v>1730</v>
      </c>
      <c r="N2" s="55">
        <v>10</v>
      </c>
      <c r="O2" s="216">
        <v>1622.702231497</v>
      </c>
      <c r="P2" s="216">
        <v>1616.4355522989999</v>
      </c>
      <c r="Q2" s="53" t="s">
        <v>604</v>
      </c>
      <c r="R2" s="53"/>
      <c r="S2" s="53"/>
      <c r="T2" s="53"/>
      <c r="U2" s="53"/>
      <c r="V2" s="75"/>
      <c r="W2" s="53"/>
      <c r="X2" s="53"/>
      <c r="Y2" s="53"/>
      <c r="Z2" s="53"/>
      <c r="AA2" s="53"/>
      <c r="AB2" s="53"/>
      <c r="AC2" s="53"/>
      <c r="AD2" s="53"/>
      <c r="AE2" s="53"/>
      <c r="AF2" s="53"/>
      <c r="AG2" s="53"/>
      <c r="AH2" s="53"/>
      <c r="AI2" s="53"/>
      <c r="AJ2" s="53"/>
      <c r="AK2" s="53"/>
      <c r="AL2" s="215">
        <f>+SUMIF(C:C,C2,D:D)/10^7</f>
        <v>0</v>
      </c>
    </row>
    <row r="3" spans="1:38" s="56" customFormat="1">
      <c r="A3" s="53"/>
      <c r="B3" s="42">
        <v>44834</v>
      </c>
      <c r="C3" t="s">
        <v>1938</v>
      </c>
      <c r="D3" t="s">
        <v>1474</v>
      </c>
      <c r="E3" t="s">
        <v>1938</v>
      </c>
      <c r="F3">
        <v>1717649898.21</v>
      </c>
      <c r="G3">
        <v>161470716.63600001</v>
      </c>
      <c r="H3">
        <v>10.637531894294201</v>
      </c>
      <c r="I3">
        <v>1716587052.4100001</v>
      </c>
      <c r="J3">
        <v>161486777.414</v>
      </c>
      <c r="K3">
        <v>10.6298923038709</v>
      </c>
      <c r="L3" s="42">
        <v>44833</v>
      </c>
      <c r="M3" t="s">
        <v>1473</v>
      </c>
      <c r="N3" s="55">
        <v>10</v>
      </c>
      <c r="O3" s="216">
        <v>171.764989821</v>
      </c>
      <c r="P3" s="216">
        <v>161.47071663600002</v>
      </c>
      <c r="Q3" s="53" t="s">
        <v>604</v>
      </c>
      <c r="R3" s="53"/>
      <c r="S3" s="53"/>
      <c r="T3" s="53"/>
      <c r="U3" s="53"/>
      <c r="V3" s="75"/>
      <c r="W3" s="53"/>
      <c r="X3" s="53"/>
      <c r="Y3" s="53"/>
      <c r="Z3" s="53"/>
      <c r="AA3" s="53"/>
      <c r="AB3" s="53"/>
      <c r="AC3" s="53"/>
      <c r="AD3" s="53"/>
      <c r="AE3" s="53"/>
      <c r="AF3" s="53"/>
      <c r="AG3" s="53"/>
      <c r="AH3" s="53"/>
      <c r="AI3" s="53"/>
      <c r="AJ3" s="53"/>
      <c r="AK3" s="53"/>
      <c r="AL3" s="215">
        <f t="shared" ref="AL3:AL66" si="0">+SUMIF(C:C,C3,D:D)/10^7</f>
        <v>0</v>
      </c>
    </row>
    <row r="4" spans="1:38" s="56" customFormat="1">
      <c r="A4" s="53"/>
      <c r="B4" s="42">
        <v>44834</v>
      </c>
      <c r="C4" t="s">
        <v>1962</v>
      </c>
      <c r="D4" t="s">
        <v>182</v>
      </c>
      <c r="E4" t="s">
        <v>1962</v>
      </c>
      <c r="F4">
        <v>546067569.05999994</v>
      </c>
      <c r="G4">
        <v>20312688.723000001</v>
      </c>
      <c r="H4">
        <v>26.8830767067133</v>
      </c>
      <c r="I4">
        <v>545842722.94000006</v>
      </c>
      <c r="J4">
        <v>20313575.364</v>
      </c>
      <c r="K4">
        <v>26.870834560584001</v>
      </c>
      <c r="L4" s="42">
        <v>44833</v>
      </c>
      <c r="M4" t="s">
        <v>13</v>
      </c>
      <c r="N4" s="55">
        <v>10</v>
      </c>
      <c r="O4" s="216">
        <v>54.606756905999994</v>
      </c>
      <c r="P4" s="216">
        <v>20.312688723000001</v>
      </c>
      <c r="Q4" s="53" t="s">
        <v>604</v>
      </c>
      <c r="R4" s="53"/>
      <c r="S4" s="53"/>
      <c r="T4" s="53"/>
      <c r="U4" s="53"/>
      <c r="V4" s="75"/>
      <c r="W4" s="53"/>
      <c r="X4" s="53"/>
      <c r="Y4" s="53"/>
      <c r="Z4" s="53"/>
      <c r="AA4" s="53"/>
      <c r="AB4" s="53"/>
      <c r="AC4" s="53"/>
      <c r="AD4" s="53"/>
      <c r="AE4" s="53"/>
      <c r="AF4" s="53"/>
      <c r="AG4" s="53"/>
      <c r="AH4" s="53"/>
      <c r="AI4" s="53"/>
      <c r="AJ4" s="53"/>
      <c r="AK4" s="53"/>
      <c r="AL4" s="215">
        <f t="shared" si="0"/>
        <v>0</v>
      </c>
    </row>
    <row r="5" spans="1:38" s="56" customFormat="1">
      <c r="A5" s="53"/>
      <c r="B5" s="42">
        <v>44834</v>
      </c>
      <c r="C5" t="s">
        <v>1969</v>
      </c>
      <c r="D5" t="s">
        <v>998</v>
      </c>
      <c r="E5" t="s">
        <v>1969</v>
      </c>
      <c r="F5">
        <v>405754961.42000002</v>
      </c>
      <c r="G5">
        <v>12677790.687999999</v>
      </c>
      <c r="H5">
        <v>32.005179088818799</v>
      </c>
      <c r="I5">
        <v>405165907.91000003</v>
      </c>
      <c r="J5">
        <v>12677790.687999999</v>
      </c>
      <c r="K5">
        <v>31.958715669087699</v>
      </c>
      <c r="L5" s="42">
        <v>44833</v>
      </c>
      <c r="M5" t="s">
        <v>2</v>
      </c>
      <c r="N5" s="55">
        <v>10</v>
      </c>
      <c r="O5" s="216">
        <v>40.575496141999999</v>
      </c>
      <c r="P5" s="216">
        <v>12.677790688</v>
      </c>
      <c r="Q5" s="53" t="s">
        <v>604</v>
      </c>
      <c r="R5" s="53"/>
      <c r="S5" s="53"/>
      <c r="T5" s="53"/>
      <c r="U5" s="53"/>
      <c r="V5" s="75"/>
      <c r="W5" s="53"/>
      <c r="X5" s="53"/>
      <c r="Y5" s="53"/>
      <c r="Z5" s="53"/>
      <c r="AA5" s="53"/>
      <c r="AB5" s="53"/>
      <c r="AC5" s="53"/>
      <c r="AD5" s="53"/>
      <c r="AE5" s="53"/>
      <c r="AF5" s="53"/>
      <c r="AG5" s="53"/>
      <c r="AH5" s="53"/>
      <c r="AI5" s="53"/>
      <c r="AJ5" s="53"/>
      <c r="AK5" s="53"/>
      <c r="AL5" s="215">
        <f t="shared" si="0"/>
        <v>0</v>
      </c>
    </row>
    <row r="6" spans="1:38" s="56" customFormat="1">
      <c r="A6" s="53"/>
      <c r="B6" s="42">
        <v>44834</v>
      </c>
      <c r="C6" t="s">
        <v>1961</v>
      </c>
      <c r="D6" t="s">
        <v>999</v>
      </c>
      <c r="E6" t="s">
        <v>1961</v>
      </c>
      <c r="F6">
        <v>897610959.04999995</v>
      </c>
      <c r="G6">
        <v>29655741.734999999</v>
      </c>
      <c r="H6">
        <v>30.267695445655601</v>
      </c>
      <c r="I6">
        <v>894030468.13999999</v>
      </c>
      <c r="J6">
        <v>29668817.495000001</v>
      </c>
      <c r="K6">
        <v>30.133673790358099</v>
      </c>
      <c r="L6" s="42">
        <v>44833</v>
      </c>
      <c r="M6" t="s">
        <v>6</v>
      </c>
      <c r="N6" s="55">
        <v>10</v>
      </c>
      <c r="O6" s="216">
        <v>89.761095904999991</v>
      </c>
      <c r="P6" s="216">
        <v>29.655741735000003</v>
      </c>
      <c r="Q6" s="53" t="s">
        <v>604</v>
      </c>
      <c r="R6" s="53"/>
      <c r="S6" s="53"/>
      <c r="T6" s="53"/>
      <c r="U6" s="53"/>
      <c r="V6" s="75"/>
      <c r="W6" s="53"/>
      <c r="X6" s="53"/>
      <c r="Y6" s="53"/>
      <c r="Z6" s="53"/>
      <c r="AA6" s="53"/>
      <c r="AB6" s="53"/>
      <c r="AC6" s="53"/>
      <c r="AD6" s="53"/>
      <c r="AE6" s="53"/>
      <c r="AF6" s="53"/>
      <c r="AG6" s="53"/>
      <c r="AH6" s="53"/>
      <c r="AI6" s="53"/>
      <c r="AJ6" s="53"/>
      <c r="AK6" s="53"/>
      <c r="AL6" s="215">
        <f t="shared" si="0"/>
        <v>0</v>
      </c>
    </row>
    <row r="7" spans="1:38" s="56" customFormat="1">
      <c r="A7" s="53"/>
      <c r="B7" s="42">
        <v>44834</v>
      </c>
      <c r="C7" t="s">
        <v>1953</v>
      </c>
      <c r="D7" t="s">
        <v>1156</v>
      </c>
      <c r="E7" t="s">
        <v>1953</v>
      </c>
      <c r="F7">
        <v>10458550707.290001</v>
      </c>
      <c r="G7">
        <v>9231881.1339999996</v>
      </c>
      <c r="H7">
        <v>1132.87319837473</v>
      </c>
      <c r="I7">
        <v>8461480107.3900003</v>
      </c>
      <c r="J7">
        <v>7467896.8830000004</v>
      </c>
      <c r="K7">
        <v>1133.0472608227601</v>
      </c>
      <c r="L7" s="42">
        <v>44833</v>
      </c>
      <c r="M7" t="s">
        <v>1154</v>
      </c>
      <c r="N7" s="55">
        <v>1000</v>
      </c>
      <c r="O7" s="216">
        <v>1045.8550707290001</v>
      </c>
      <c r="P7" s="216">
        <v>923.18811340000002</v>
      </c>
      <c r="Q7" s="53" t="s">
        <v>604</v>
      </c>
      <c r="R7" s="53"/>
      <c r="S7" s="53"/>
      <c r="T7" s="53"/>
      <c r="U7" s="53"/>
      <c r="V7" s="75"/>
      <c r="W7" s="53"/>
      <c r="X7" s="53"/>
      <c r="Y7" s="53"/>
      <c r="Z7" s="53"/>
      <c r="AA7" s="53"/>
      <c r="AB7" s="53"/>
      <c r="AC7" s="53"/>
      <c r="AD7" s="53"/>
      <c r="AE7" s="53"/>
      <c r="AF7" s="53"/>
      <c r="AG7" s="53"/>
      <c r="AH7" s="53"/>
      <c r="AI7" s="53"/>
      <c r="AJ7" s="53"/>
      <c r="AK7" s="53"/>
      <c r="AL7" s="215">
        <f t="shared" si="0"/>
        <v>0</v>
      </c>
    </row>
    <row r="8" spans="1:38" s="56" customFormat="1">
      <c r="A8" s="53"/>
      <c r="B8" s="42">
        <v>44834</v>
      </c>
      <c r="C8" t="s">
        <v>1947</v>
      </c>
      <c r="D8" t="s">
        <v>1000</v>
      </c>
      <c r="E8" t="s">
        <v>1947</v>
      </c>
      <c r="F8">
        <v>1593716010.05</v>
      </c>
      <c r="G8">
        <v>54421204.473999999</v>
      </c>
      <c r="H8">
        <v>29.2848353036986</v>
      </c>
      <c r="I8">
        <v>1594119164.0999999</v>
      </c>
      <c r="J8">
        <v>54442554.710000001</v>
      </c>
      <c r="K8">
        <v>29.280756066489101</v>
      </c>
      <c r="L8" s="42">
        <v>44833</v>
      </c>
      <c r="M8" t="s">
        <v>3</v>
      </c>
      <c r="N8" s="55">
        <v>10</v>
      </c>
      <c r="O8" s="216">
        <v>159.371601005</v>
      </c>
      <c r="P8" s="216">
        <v>54.421204474</v>
      </c>
      <c r="Q8" s="53" t="s">
        <v>604</v>
      </c>
      <c r="R8" s="53"/>
      <c r="S8" s="53"/>
      <c r="T8" s="53"/>
      <c r="U8" s="53"/>
      <c r="V8" s="75"/>
      <c r="W8" s="53"/>
      <c r="X8" s="53"/>
      <c r="Y8" s="53"/>
      <c r="Z8" s="53"/>
      <c r="AA8" s="53"/>
      <c r="AB8" s="53"/>
      <c r="AC8" s="53"/>
      <c r="AD8" s="53"/>
      <c r="AE8" s="53"/>
      <c r="AF8" s="53"/>
      <c r="AG8" s="53"/>
      <c r="AH8" s="53"/>
      <c r="AI8" s="53"/>
      <c r="AJ8" s="53"/>
      <c r="AK8" s="53"/>
      <c r="AL8" s="215">
        <f t="shared" si="0"/>
        <v>0</v>
      </c>
    </row>
    <row r="9" spans="1:38" s="56" customFormat="1">
      <c r="A9" s="53"/>
      <c r="B9" s="42">
        <v>44834</v>
      </c>
      <c r="C9" t="s">
        <v>1945</v>
      </c>
      <c r="D9" t="s">
        <v>1347</v>
      </c>
      <c r="E9" t="s">
        <v>1945</v>
      </c>
      <c r="F9">
        <v>8617975767.3500004</v>
      </c>
      <c r="G9">
        <v>7675243.0609999988</v>
      </c>
      <c r="H9">
        <v>398.47188678124297</v>
      </c>
      <c r="I9">
        <v>11458871688.280001</v>
      </c>
      <c r="J9">
        <v>24157004.181000002</v>
      </c>
      <c r="K9">
        <v>474.34986567136599</v>
      </c>
      <c r="L9" s="42">
        <v>44833</v>
      </c>
      <c r="M9" t="s">
        <v>1342</v>
      </c>
      <c r="N9" s="55">
        <v>1000</v>
      </c>
      <c r="O9" s="216">
        <v>861.79757673500001</v>
      </c>
      <c r="P9" s="216">
        <v>767.52430609999988</v>
      </c>
      <c r="Q9" s="53" t="s">
        <v>604</v>
      </c>
      <c r="R9" s="53"/>
      <c r="S9" s="53"/>
      <c r="T9" s="53"/>
      <c r="U9" s="53"/>
      <c r="V9" s="75"/>
      <c r="W9" s="53"/>
      <c r="X9" s="53"/>
      <c r="Y9" s="53"/>
      <c r="Z9" s="53"/>
      <c r="AA9" s="53"/>
      <c r="AB9" s="53"/>
      <c r="AC9" s="53"/>
      <c r="AD9" s="53"/>
      <c r="AE9" s="53"/>
      <c r="AF9" s="53"/>
      <c r="AG9" s="53"/>
      <c r="AH9" s="53"/>
      <c r="AI9" s="53"/>
      <c r="AJ9" s="53"/>
      <c r="AK9" s="53"/>
      <c r="AL9" s="215">
        <f t="shared" si="0"/>
        <v>0</v>
      </c>
    </row>
    <row r="10" spans="1:38" s="56" customFormat="1">
      <c r="A10" s="53"/>
      <c r="B10" s="42">
        <v>44834</v>
      </c>
      <c r="C10" t="s">
        <v>1956</v>
      </c>
      <c r="D10" t="s">
        <v>1003</v>
      </c>
      <c r="E10" t="s">
        <v>1956</v>
      </c>
      <c r="F10">
        <v>1892067799.5699999</v>
      </c>
      <c r="G10">
        <v>112836328.34999999</v>
      </c>
      <c r="H10">
        <v>16.768250325383701</v>
      </c>
      <c r="I10">
        <v>1902058471.04</v>
      </c>
      <c r="J10">
        <v>113487935.31999999</v>
      </c>
      <c r="K10">
        <v>16.7600059484455</v>
      </c>
      <c r="L10" s="42">
        <v>44833</v>
      </c>
      <c r="M10" t="s">
        <v>9</v>
      </c>
      <c r="N10" s="55">
        <v>10</v>
      </c>
      <c r="O10" s="216">
        <v>189.20677995699998</v>
      </c>
      <c r="P10" s="216">
        <v>112.83632835</v>
      </c>
      <c r="Q10" s="53" t="s">
        <v>604</v>
      </c>
      <c r="R10" s="53"/>
      <c r="S10" s="53"/>
      <c r="T10" s="53"/>
      <c r="U10" s="53"/>
      <c r="V10" s="75"/>
      <c r="W10" s="53"/>
      <c r="X10" s="53"/>
      <c r="Y10" s="53"/>
      <c r="Z10" s="53"/>
      <c r="AA10" s="53"/>
      <c r="AB10" s="53"/>
      <c r="AC10" s="53"/>
      <c r="AD10" s="53"/>
      <c r="AE10" s="53"/>
      <c r="AF10" s="53"/>
      <c r="AG10" s="53"/>
      <c r="AH10" s="53"/>
      <c r="AI10" s="53"/>
      <c r="AJ10" s="53"/>
      <c r="AK10" s="53"/>
      <c r="AL10" s="215">
        <f t="shared" si="0"/>
        <v>0</v>
      </c>
    </row>
    <row r="11" spans="1:38" s="56" customFormat="1">
      <c r="A11" s="53"/>
      <c r="B11" s="42">
        <v>44834</v>
      </c>
      <c r="C11" t="s">
        <v>1959</v>
      </c>
      <c r="D11" t="s">
        <v>1004</v>
      </c>
      <c r="E11" t="s">
        <v>1959</v>
      </c>
      <c r="F11">
        <v>7541450397.6999998</v>
      </c>
      <c r="G11">
        <v>51115551.806000002</v>
      </c>
      <c r="H11">
        <v>147.537297969945</v>
      </c>
      <c r="I11">
        <v>7422693886.1199999</v>
      </c>
      <c r="J11">
        <v>51076945.667999998</v>
      </c>
      <c r="K11">
        <v>145.323761807675</v>
      </c>
      <c r="L11" s="42">
        <v>44833</v>
      </c>
      <c r="M11" t="s">
        <v>4</v>
      </c>
      <c r="N11" s="55">
        <v>10</v>
      </c>
      <c r="O11" s="216">
        <v>754.14503976999993</v>
      </c>
      <c r="P11" s="216">
        <v>51.115551805999999</v>
      </c>
      <c r="Q11" s="53" t="s">
        <v>604</v>
      </c>
      <c r="R11" s="53"/>
      <c r="S11" s="53"/>
      <c r="T11" s="53"/>
      <c r="U11" s="53"/>
      <c r="V11" s="75"/>
      <c r="W11" s="53"/>
      <c r="X11" s="53"/>
      <c r="Y11" s="53"/>
      <c r="Z11" s="53"/>
      <c r="AA11" s="53"/>
      <c r="AB11" s="53"/>
      <c r="AC11" s="53"/>
      <c r="AD11" s="53"/>
      <c r="AE11" s="53"/>
      <c r="AF11" s="53"/>
      <c r="AG11" s="53"/>
      <c r="AH11" s="53"/>
      <c r="AI11" s="53"/>
      <c r="AJ11" s="53"/>
      <c r="AK11" s="53"/>
      <c r="AL11" s="215">
        <f t="shared" si="0"/>
        <v>0</v>
      </c>
    </row>
    <row r="12" spans="1:38" s="56" customFormat="1">
      <c r="A12" s="53"/>
      <c r="B12" s="42">
        <v>44834</v>
      </c>
      <c r="C12" t="s">
        <v>1949</v>
      </c>
      <c r="D12" t="s">
        <v>1477</v>
      </c>
      <c r="E12" t="s">
        <v>1949</v>
      </c>
      <c r="F12">
        <v>5313411070.2299995</v>
      </c>
      <c r="G12">
        <v>343465603.35100001</v>
      </c>
      <c r="H12">
        <v>15.4699947196751</v>
      </c>
      <c r="I12">
        <v>5222490106.9300003</v>
      </c>
      <c r="J12">
        <v>343269809.10100001</v>
      </c>
      <c r="K12">
        <v>15.2139511499928</v>
      </c>
      <c r="L12" s="42">
        <v>44833</v>
      </c>
      <c r="M12" t="s">
        <v>1476</v>
      </c>
      <c r="N12" s="55">
        <v>10</v>
      </c>
      <c r="O12" s="216">
        <v>531.34110702299995</v>
      </c>
      <c r="P12" s="216">
        <v>343.46560335100003</v>
      </c>
      <c r="Q12" s="53" t="s">
        <v>604</v>
      </c>
      <c r="R12" s="53"/>
      <c r="S12" s="53"/>
      <c r="T12" s="53"/>
      <c r="U12" s="53"/>
      <c r="V12" s="75"/>
      <c r="W12" s="53"/>
      <c r="X12" s="53"/>
      <c r="Y12" s="53"/>
      <c r="Z12" s="53"/>
      <c r="AA12" s="53"/>
      <c r="AB12" s="53"/>
      <c r="AC12" s="53"/>
      <c r="AD12" s="53"/>
      <c r="AE12" s="53"/>
      <c r="AF12" s="53"/>
      <c r="AG12" s="53"/>
      <c r="AH12" s="53"/>
      <c r="AI12" s="53"/>
      <c r="AJ12" s="53"/>
      <c r="AK12" s="53"/>
      <c r="AL12" s="215">
        <f t="shared" si="0"/>
        <v>0</v>
      </c>
    </row>
    <row r="13" spans="1:38" s="56" customFormat="1">
      <c r="A13" s="53"/>
      <c r="B13" s="42">
        <v>44834</v>
      </c>
      <c r="C13" t="s">
        <v>1944</v>
      </c>
      <c r="D13" t="s">
        <v>1102</v>
      </c>
      <c r="E13" t="s">
        <v>1944</v>
      </c>
      <c r="F13">
        <v>4645054811.2799997</v>
      </c>
      <c r="G13">
        <v>306979250.62400001</v>
      </c>
      <c r="H13">
        <v>15.1314943985235</v>
      </c>
      <c r="I13">
        <v>4588721113.25</v>
      </c>
      <c r="J13">
        <v>306708136.73799998</v>
      </c>
      <c r="K13">
        <v>14.961197841222599</v>
      </c>
      <c r="L13" s="42">
        <v>44833</v>
      </c>
      <c r="M13" t="s">
        <v>1101</v>
      </c>
      <c r="N13" s="55">
        <v>10</v>
      </c>
      <c r="O13" s="216">
        <v>464.50548112799999</v>
      </c>
      <c r="P13" s="216">
        <v>306.97925062400003</v>
      </c>
      <c r="Q13" s="53" t="s">
        <v>604</v>
      </c>
      <c r="R13" s="53"/>
      <c r="S13" s="53"/>
      <c r="T13" s="53"/>
      <c r="U13" s="53"/>
      <c r="V13" s="75"/>
      <c r="W13" s="53"/>
      <c r="X13" s="53"/>
      <c r="Y13" s="53"/>
      <c r="Z13" s="53"/>
      <c r="AA13" s="53"/>
      <c r="AB13" s="53"/>
      <c r="AC13" s="53"/>
      <c r="AD13" s="53"/>
      <c r="AE13" s="53"/>
      <c r="AF13" s="53"/>
      <c r="AG13" s="53"/>
      <c r="AH13" s="53"/>
      <c r="AI13" s="53"/>
      <c r="AJ13" s="53"/>
      <c r="AK13" s="53"/>
      <c r="AL13" s="215">
        <f t="shared" si="0"/>
        <v>0</v>
      </c>
    </row>
    <row r="14" spans="1:38" s="56" customFormat="1">
      <c r="A14" s="53"/>
      <c r="B14" s="42">
        <v>44834</v>
      </c>
      <c r="C14" t="s">
        <v>1937</v>
      </c>
      <c r="D14" t="s">
        <v>1546</v>
      </c>
      <c r="E14" t="s">
        <v>1937</v>
      </c>
      <c r="F14">
        <v>4055413607.3499999</v>
      </c>
      <c r="G14">
        <v>48375601.405000001</v>
      </c>
      <c r="H14">
        <v>83.831797219389998</v>
      </c>
      <c r="I14">
        <v>3997577349.79</v>
      </c>
      <c r="J14">
        <v>48487690.351000004</v>
      </c>
      <c r="K14">
        <v>82.445200438538805</v>
      </c>
      <c r="L14" s="42">
        <v>44833</v>
      </c>
      <c r="M14" t="s">
        <v>5</v>
      </c>
      <c r="N14" s="55">
        <v>10</v>
      </c>
      <c r="O14" s="216">
        <v>405.54136073500001</v>
      </c>
      <c r="P14" s="216">
        <v>48.375601405000005</v>
      </c>
      <c r="Q14" s="53" t="s">
        <v>604</v>
      </c>
      <c r="R14" s="53"/>
      <c r="S14" s="53"/>
      <c r="T14" s="53"/>
      <c r="U14" s="53"/>
      <c r="V14" s="75"/>
      <c r="W14" s="53"/>
      <c r="X14" s="53"/>
      <c r="Y14" s="53"/>
      <c r="Z14" s="53"/>
      <c r="AA14" s="53"/>
      <c r="AB14" s="53"/>
      <c r="AC14" s="53"/>
      <c r="AD14" s="53"/>
      <c r="AE14" s="53"/>
      <c r="AF14" s="53"/>
      <c r="AG14" s="53"/>
      <c r="AH14" s="53"/>
      <c r="AI14" s="53"/>
      <c r="AJ14" s="53"/>
      <c r="AK14" s="53"/>
      <c r="AL14" s="215">
        <f t="shared" si="0"/>
        <v>0</v>
      </c>
    </row>
    <row r="15" spans="1:38" s="56" customFormat="1">
      <c r="A15" s="53"/>
      <c r="B15" s="42">
        <v>44834</v>
      </c>
      <c r="C15" t="s">
        <v>1950</v>
      </c>
      <c r="D15" t="s">
        <v>1139</v>
      </c>
      <c r="E15" t="s">
        <v>1950</v>
      </c>
      <c r="F15">
        <v>4943354109.6000004</v>
      </c>
      <c r="G15">
        <v>321925344.06599998</v>
      </c>
      <c r="H15">
        <v>15.355591601344999</v>
      </c>
      <c r="I15">
        <v>4877580328.54</v>
      </c>
      <c r="J15">
        <v>321891285.91399997</v>
      </c>
      <c r="K15">
        <v>15.152880932114201</v>
      </c>
      <c r="L15" s="42">
        <v>44833</v>
      </c>
      <c r="M15" t="s">
        <v>1138</v>
      </c>
      <c r="N15" s="55">
        <v>10</v>
      </c>
      <c r="O15" s="216">
        <v>494.33541096000005</v>
      </c>
      <c r="P15" s="216">
        <v>321.92534406599998</v>
      </c>
      <c r="Q15" s="53" t="s">
        <v>604</v>
      </c>
      <c r="R15" s="53"/>
      <c r="S15" s="53"/>
      <c r="T15" s="53"/>
      <c r="U15" s="53"/>
      <c r="V15" s="75"/>
      <c r="W15" s="53"/>
      <c r="X15" s="53"/>
      <c r="Y15" s="53"/>
      <c r="Z15" s="53"/>
      <c r="AA15" s="53"/>
      <c r="AB15" s="53"/>
      <c r="AC15" s="53"/>
      <c r="AD15" s="53"/>
      <c r="AE15" s="53"/>
      <c r="AF15" s="53"/>
      <c r="AG15" s="53"/>
      <c r="AH15" s="53"/>
      <c r="AI15" s="53"/>
      <c r="AJ15" s="53"/>
      <c r="AK15" s="53"/>
      <c r="AL15" s="215">
        <f t="shared" si="0"/>
        <v>0</v>
      </c>
    </row>
    <row r="16" spans="1:38" s="56" customFormat="1">
      <c r="A16" s="53"/>
      <c r="B16" s="42">
        <v>44834</v>
      </c>
      <c r="C16" t="s">
        <v>1941</v>
      </c>
      <c r="D16" t="s">
        <v>1656</v>
      </c>
      <c r="E16" t="s">
        <v>1941</v>
      </c>
      <c r="F16">
        <v>11002882507.49</v>
      </c>
      <c r="G16">
        <v>1173206989.4879999</v>
      </c>
      <c r="H16">
        <v>9.37846655029883</v>
      </c>
      <c r="I16">
        <v>10853542994.610001</v>
      </c>
      <c r="J16">
        <v>1173559950.6500001</v>
      </c>
      <c r="K16">
        <v>9.2483924563023301</v>
      </c>
      <c r="L16" s="42">
        <v>44833</v>
      </c>
      <c r="M16" t="s">
        <v>1655</v>
      </c>
      <c r="N16" s="55">
        <v>10</v>
      </c>
      <c r="O16" s="216">
        <v>1100.2882507489999</v>
      </c>
      <c r="P16" s="216">
        <v>1173.2069894879999</v>
      </c>
      <c r="Q16" s="53" t="s">
        <v>604</v>
      </c>
      <c r="R16" s="53"/>
      <c r="S16" s="53"/>
      <c r="T16" s="53"/>
      <c r="U16" s="53"/>
      <c r="V16" s="75"/>
      <c r="W16" s="53"/>
      <c r="X16" s="53"/>
      <c r="Y16" s="53"/>
      <c r="Z16" s="53"/>
      <c r="AA16" s="53"/>
      <c r="AB16" s="53"/>
      <c r="AC16" s="53"/>
      <c r="AD16" s="53"/>
      <c r="AE16" s="53"/>
      <c r="AF16" s="53"/>
      <c r="AG16" s="53"/>
      <c r="AH16" s="53"/>
      <c r="AI16" s="53"/>
      <c r="AJ16" s="53"/>
      <c r="AK16" s="53"/>
      <c r="AL16" s="215">
        <f t="shared" si="0"/>
        <v>0</v>
      </c>
    </row>
    <row r="17" spans="1:38" s="56" customFormat="1">
      <c r="A17" s="53"/>
      <c r="B17" s="42">
        <v>44834</v>
      </c>
      <c r="C17" t="s">
        <v>1951</v>
      </c>
      <c r="D17" t="s">
        <v>1006</v>
      </c>
      <c r="E17" t="s">
        <v>1951</v>
      </c>
      <c r="F17">
        <v>2961224774.5799999</v>
      </c>
      <c r="G17">
        <v>43972920.101000004</v>
      </c>
      <c r="H17">
        <v>67.342008849502307</v>
      </c>
      <c r="I17">
        <v>2925432953.0100002</v>
      </c>
      <c r="J17">
        <v>43969262.071999997</v>
      </c>
      <c r="K17">
        <v>66.533592222211496</v>
      </c>
      <c r="L17" s="42">
        <v>44833</v>
      </c>
      <c r="M17" t="s">
        <v>7</v>
      </c>
      <c r="N17" s="55">
        <v>10</v>
      </c>
      <c r="O17" s="216">
        <v>296.12247745799999</v>
      </c>
      <c r="P17" s="216">
        <v>43.972920101000007</v>
      </c>
      <c r="Q17" s="53" t="s">
        <v>604</v>
      </c>
      <c r="R17" s="53"/>
      <c r="S17" s="53"/>
      <c r="T17" s="53"/>
      <c r="U17" s="53"/>
      <c r="V17" s="75"/>
      <c r="W17" s="53"/>
      <c r="X17" s="53"/>
      <c r="Y17" s="53"/>
      <c r="Z17" s="53"/>
      <c r="AA17" s="53"/>
      <c r="AB17" s="53"/>
      <c r="AC17" s="53"/>
      <c r="AD17" s="53"/>
      <c r="AE17" s="53"/>
      <c r="AF17" s="53"/>
      <c r="AG17" s="53"/>
      <c r="AH17" s="53"/>
      <c r="AI17" s="53"/>
      <c r="AJ17" s="53"/>
      <c r="AK17" s="53"/>
      <c r="AL17" s="215">
        <f t="shared" si="0"/>
        <v>0</v>
      </c>
    </row>
    <row r="18" spans="1:38" s="56" customFormat="1">
      <c r="A18" s="53"/>
      <c r="B18" s="42">
        <v>44834</v>
      </c>
      <c r="C18" t="s">
        <v>1966</v>
      </c>
      <c r="D18" t="s">
        <v>194</v>
      </c>
      <c r="E18" t="s">
        <v>1966</v>
      </c>
      <c r="F18">
        <v>1166644861.5899999</v>
      </c>
      <c r="G18">
        <v>46122319.402999997</v>
      </c>
      <c r="H18">
        <v>25.294583548504601</v>
      </c>
      <c r="I18">
        <v>1150545406.71</v>
      </c>
      <c r="J18">
        <v>46122182.085000001</v>
      </c>
      <c r="K18">
        <v>24.945597859824201</v>
      </c>
      <c r="L18" s="42">
        <v>44833</v>
      </c>
      <c r="M18" t="s">
        <v>8</v>
      </c>
      <c r="N18" s="55">
        <v>10</v>
      </c>
      <c r="O18" s="216">
        <v>116.66448615899999</v>
      </c>
      <c r="P18" s="216">
        <v>46.122319402999999</v>
      </c>
      <c r="Q18" s="53" t="s">
        <v>604</v>
      </c>
      <c r="R18" s="53"/>
      <c r="S18" s="53"/>
      <c r="T18" s="53"/>
      <c r="U18" s="53"/>
      <c r="V18" s="75"/>
      <c r="W18" s="53"/>
      <c r="X18" s="53"/>
      <c r="Y18" s="53"/>
      <c r="Z18" s="53"/>
      <c r="AA18" s="53"/>
      <c r="AB18" s="53"/>
      <c r="AC18" s="53"/>
      <c r="AD18" s="53"/>
      <c r="AE18" s="53"/>
      <c r="AF18" s="53"/>
      <c r="AG18" s="53"/>
      <c r="AH18" s="53"/>
      <c r="AI18" s="53"/>
      <c r="AJ18" s="53"/>
      <c r="AK18" s="53"/>
      <c r="AL18" s="215">
        <f t="shared" si="0"/>
        <v>0</v>
      </c>
    </row>
    <row r="19" spans="1:38" s="56" customFormat="1">
      <c r="A19" s="53"/>
      <c r="B19" s="42">
        <v>44834</v>
      </c>
      <c r="C19" t="s">
        <v>1965</v>
      </c>
      <c r="D19" t="s">
        <v>193</v>
      </c>
      <c r="E19" t="s">
        <v>1965</v>
      </c>
      <c r="F19">
        <v>1884548777.1700001</v>
      </c>
      <c r="G19">
        <v>41641950.431000002</v>
      </c>
      <c r="H19">
        <v>45.256016052674198</v>
      </c>
      <c r="I19">
        <v>1854474359.27</v>
      </c>
      <c r="J19">
        <v>41645580.417000003</v>
      </c>
      <c r="K19">
        <v>44.529919878676701</v>
      </c>
      <c r="L19" s="42">
        <v>44833</v>
      </c>
      <c r="M19" t="s">
        <v>10</v>
      </c>
      <c r="N19" s="55">
        <v>10</v>
      </c>
      <c r="O19" s="216">
        <v>188.45487771700002</v>
      </c>
      <c r="P19" s="216">
        <v>41.641950430999998</v>
      </c>
      <c r="Q19" s="53" t="s">
        <v>604</v>
      </c>
      <c r="R19" s="53"/>
      <c r="S19" s="53"/>
      <c r="T19" s="53"/>
      <c r="U19" s="53"/>
      <c r="V19" s="75"/>
      <c r="W19" s="53"/>
      <c r="X19" s="53"/>
      <c r="Y19" s="53"/>
      <c r="Z19" s="53"/>
      <c r="AA19" s="53"/>
      <c r="AB19" s="53"/>
      <c r="AC19" s="53"/>
      <c r="AD19" s="53"/>
      <c r="AE19" s="53"/>
      <c r="AF19" s="53"/>
      <c r="AG19" s="53"/>
      <c r="AH19" s="53"/>
      <c r="AI19" s="53"/>
      <c r="AJ19" s="53"/>
      <c r="AK19" s="53"/>
      <c r="AL19" s="215">
        <f t="shared" si="0"/>
        <v>0</v>
      </c>
    </row>
    <row r="20" spans="1:38" s="56" customFormat="1">
      <c r="A20" s="53"/>
      <c r="B20" s="42">
        <v>44834</v>
      </c>
      <c r="C20" t="s">
        <v>1940</v>
      </c>
      <c r="D20" t="s">
        <v>181</v>
      </c>
      <c r="E20" t="s">
        <v>1940</v>
      </c>
      <c r="F20">
        <v>31279147001.369999</v>
      </c>
      <c r="G20">
        <v>14818145.552100001</v>
      </c>
      <c r="H20">
        <v>2110.86784722108</v>
      </c>
      <c r="I20">
        <v>30795042933.23</v>
      </c>
      <c r="J20">
        <v>14596626.0241</v>
      </c>
      <c r="K20">
        <v>2109.73706405749</v>
      </c>
      <c r="L20" s="42">
        <v>44833</v>
      </c>
      <c r="M20" t="s">
        <v>1</v>
      </c>
      <c r="N20" s="55">
        <v>1000</v>
      </c>
      <c r="O20" s="216">
        <v>3127.9147001369997</v>
      </c>
      <c r="P20" s="216">
        <v>1481.81455521</v>
      </c>
      <c r="Q20" s="53" t="s">
        <v>604</v>
      </c>
      <c r="R20" s="53"/>
      <c r="S20" s="53"/>
      <c r="T20" s="53"/>
      <c r="U20" s="53"/>
      <c r="V20" s="75"/>
      <c r="W20" s="53"/>
      <c r="X20" s="53"/>
      <c r="Y20" s="53"/>
      <c r="Z20" s="53"/>
      <c r="AA20" s="53"/>
      <c r="AB20" s="53"/>
      <c r="AC20" s="53"/>
      <c r="AD20" s="53"/>
      <c r="AE20" s="53"/>
      <c r="AF20" s="53"/>
      <c r="AG20" s="53"/>
      <c r="AH20" s="53"/>
      <c r="AI20" s="53"/>
      <c r="AJ20" s="53"/>
      <c r="AK20" s="53"/>
      <c r="AL20" s="215">
        <f t="shared" si="0"/>
        <v>0</v>
      </c>
    </row>
    <row r="21" spans="1:38" s="56" customFormat="1">
      <c r="A21" s="53"/>
      <c r="B21" s="42">
        <v>44834</v>
      </c>
      <c r="C21" t="s">
        <v>1979</v>
      </c>
      <c r="D21" t="s">
        <v>513</v>
      </c>
      <c r="E21" t="s">
        <v>1979</v>
      </c>
      <c r="F21">
        <v>71643474.799999997</v>
      </c>
      <c r="G21">
        <v>4452600.13</v>
      </c>
      <c r="H21">
        <v>16.090255740076898</v>
      </c>
      <c r="I21">
        <v>71427009.060000002</v>
      </c>
      <c r="J21">
        <v>4451535.0959999999</v>
      </c>
      <c r="K21">
        <v>16.045478137234401</v>
      </c>
      <c r="L21" s="42">
        <v>44833</v>
      </c>
      <c r="M21" t="s">
        <v>22</v>
      </c>
      <c r="N21" s="55">
        <v>10</v>
      </c>
      <c r="O21" s="216">
        <v>7.16434748</v>
      </c>
      <c r="P21" s="216">
        <v>4.4526001299999995</v>
      </c>
      <c r="Q21" s="53" t="s">
        <v>604</v>
      </c>
      <c r="R21" s="53"/>
      <c r="S21" s="53"/>
      <c r="T21" s="53"/>
      <c r="U21" s="53"/>
      <c r="V21" s="75"/>
      <c r="W21" s="53"/>
      <c r="X21" s="53"/>
      <c r="Y21" s="53"/>
      <c r="Z21" s="53"/>
      <c r="AA21" s="53"/>
      <c r="AB21" s="53"/>
      <c r="AC21" s="53"/>
      <c r="AD21" s="53"/>
      <c r="AE21" s="53"/>
      <c r="AF21" s="53"/>
      <c r="AG21" s="53"/>
      <c r="AH21" s="53"/>
      <c r="AI21" s="53"/>
      <c r="AJ21" s="53"/>
      <c r="AK21" s="53"/>
      <c r="AL21" s="215">
        <f t="shared" si="0"/>
        <v>0</v>
      </c>
    </row>
    <row r="22" spans="1:38" s="56" customFormat="1">
      <c r="A22" s="53"/>
      <c r="B22" s="42">
        <v>44834</v>
      </c>
      <c r="C22" t="s">
        <v>1980</v>
      </c>
      <c r="D22" t="s">
        <v>212</v>
      </c>
      <c r="E22" t="s">
        <v>1980</v>
      </c>
      <c r="F22">
        <v>284883080.00999999</v>
      </c>
      <c r="G22">
        <v>42624813.410999998</v>
      </c>
      <c r="H22">
        <v>6.6835032745616996</v>
      </c>
      <c r="I22">
        <v>281775266.81</v>
      </c>
      <c r="J22">
        <v>42609447.945</v>
      </c>
      <c r="K22">
        <v>6.6129762388311999</v>
      </c>
      <c r="L22" s="42">
        <v>44833</v>
      </c>
      <c r="M22" t="s">
        <v>15</v>
      </c>
      <c r="N22" s="55">
        <v>10</v>
      </c>
      <c r="O22" s="216">
        <v>28.488308001</v>
      </c>
      <c r="P22" s="216">
        <v>42.624813410999998</v>
      </c>
      <c r="Q22" s="53" t="s">
        <v>604</v>
      </c>
      <c r="R22" s="53"/>
      <c r="S22" s="53"/>
      <c r="T22" s="53"/>
      <c r="U22" s="53"/>
      <c r="V22" s="75"/>
      <c r="W22" s="53"/>
      <c r="X22" s="53"/>
      <c r="Y22" s="53"/>
      <c r="Z22" s="53"/>
      <c r="AA22" s="53"/>
      <c r="AB22" s="53"/>
      <c r="AC22" s="53"/>
      <c r="AD22" s="53"/>
      <c r="AE22" s="53"/>
      <c r="AF22" s="53"/>
      <c r="AG22" s="53"/>
      <c r="AH22" s="53"/>
      <c r="AI22" s="53"/>
      <c r="AJ22" s="53"/>
      <c r="AK22" s="53"/>
      <c r="AL22" s="215">
        <f t="shared" si="0"/>
        <v>0</v>
      </c>
    </row>
    <row r="23" spans="1:38" s="56" customFormat="1">
      <c r="A23" s="53"/>
      <c r="B23" s="42">
        <v>44834</v>
      </c>
      <c r="C23" t="s">
        <v>1984</v>
      </c>
      <c r="D23" t="s">
        <v>1549</v>
      </c>
      <c r="E23" t="s">
        <v>1984</v>
      </c>
      <c r="F23">
        <v>3910713463.4200001</v>
      </c>
      <c r="G23">
        <v>504230012.82999998</v>
      </c>
      <c r="H23">
        <v>7.7558125536222002</v>
      </c>
      <c r="I23">
        <v>3863877718.9200001</v>
      </c>
      <c r="J23">
        <v>504367385.991</v>
      </c>
      <c r="K23">
        <v>7.6608397494380096</v>
      </c>
      <c r="L23" s="42">
        <v>44833</v>
      </c>
      <c r="M23" t="s">
        <v>1548</v>
      </c>
      <c r="N23" s="55">
        <v>10</v>
      </c>
      <c r="O23" s="216">
        <v>391.07134634200003</v>
      </c>
      <c r="P23" s="216">
        <v>504.23001283000002</v>
      </c>
      <c r="Q23" s="53" t="s">
        <v>604</v>
      </c>
      <c r="R23" s="53"/>
      <c r="S23" s="53"/>
      <c r="T23" s="53"/>
      <c r="U23" s="53"/>
      <c r="V23" s="75"/>
      <c r="W23" s="53"/>
      <c r="X23" s="53"/>
      <c r="Y23" s="53"/>
      <c r="Z23" s="53"/>
      <c r="AA23" s="53"/>
      <c r="AB23" s="53"/>
      <c r="AC23" s="53"/>
      <c r="AD23" s="53"/>
      <c r="AE23" s="53"/>
      <c r="AF23" s="53"/>
      <c r="AG23" s="53"/>
      <c r="AH23" s="53"/>
      <c r="AI23" s="53"/>
      <c r="AJ23" s="53"/>
      <c r="AK23" s="53"/>
      <c r="AL23" s="215">
        <f t="shared" si="0"/>
        <v>0</v>
      </c>
    </row>
    <row r="24" spans="1:38" s="56" customFormat="1">
      <c r="A24" s="53"/>
      <c r="B24" s="42">
        <v>44834</v>
      </c>
      <c r="C24" t="s">
        <v>1982</v>
      </c>
      <c r="D24" t="s">
        <v>1011</v>
      </c>
      <c r="E24" t="s">
        <v>1982</v>
      </c>
      <c r="F24">
        <v>103208715.97</v>
      </c>
      <c r="G24">
        <v>6912599.7110000001</v>
      </c>
      <c r="H24">
        <v>14.930521118670301</v>
      </c>
      <c r="I24">
        <v>103096422.58</v>
      </c>
      <c r="J24">
        <v>6912136.943</v>
      </c>
      <c r="K24">
        <v>14.915274889686099</v>
      </c>
      <c r="L24" s="42">
        <v>44833</v>
      </c>
      <c r="M24" t="s">
        <v>14</v>
      </c>
      <c r="N24" s="55">
        <v>10</v>
      </c>
      <c r="O24" s="216">
        <v>10.320871597</v>
      </c>
      <c r="P24" s="216">
        <v>6.9125997110000004</v>
      </c>
      <c r="Q24" s="53" t="s">
        <v>604</v>
      </c>
      <c r="R24" s="53"/>
      <c r="S24" s="53"/>
      <c r="T24" s="53"/>
      <c r="U24" s="53"/>
      <c r="V24" s="75"/>
      <c r="W24" s="53"/>
      <c r="X24" s="53"/>
      <c r="Y24" s="53"/>
      <c r="Z24" s="53"/>
      <c r="AA24" s="53"/>
      <c r="AB24" s="53"/>
      <c r="AC24" s="53"/>
      <c r="AD24" s="53"/>
      <c r="AE24" s="53"/>
      <c r="AF24" s="53"/>
      <c r="AG24" s="53"/>
      <c r="AH24" s="53"/>
      <c r="AI24" s="53"/>
      <c r="AJ24" s="53"/>
      <c r="AK24" s="53"/>
      <c r="AL24" s="215">
        <f t="shared" si="0"/>
        <v>0</v>
      </c>
    </row>
    <row r="25" spans="1:38" s="56" customFormat="1">
      <c r="A25" s="53"/>
      <c r="B25" s="42">
        <v>44834</v>
      </c>
      <c r="C25" t="s">
        <v>1981</v>
      </c>
      <c r="D25" t="s">
        <v>546</v>
      </c>
      <c r="E25" t="s">
        <v>1981</v>
      </c>
      <c r="F25">
        <v>381292723.58999997</v>
      </c>
      <c r="G25">
        <v>21824606.309</v>
      </c>
      <c r="H25">
        <v>17.470772127182101</v>
      </c>
      <c r="I25">
        <v>380594514.66000003</v>
      </c>
      <c r="J25">
        <v>21824606.309</v>
      </c>
      <c r="K25">
        <v>17.438780304735701</v>
      </c>
      <c r="L25" s="42">
        <v>44833</v>
      </c>
      <c r="M25" t="s">
        <v>23</v>
      </c>
      <c r="N25" s="55">
        <v>10</v>
      </c>
      <c r="O25" s="216">
        <v>38.129272358999998</v>
      </c>
      <c r="P25" s="216">
        <v>21.824606309</v>
      </c>
      <c r="Q25" s="53" t="s">
        <v>604</v>
      </c>
      <c r="R25" s="53"/>
      <c r="S25" s="53"/>
      <c r="T25" s="53"/>
      <c r="U25" s="53"/>
      <c r="V25" s="75"/>
      <c r="W25" s="53"/>
      <c r="X25" s="53"/>
      <c r="Y25" s="53"/>
      <c r="Z25" s="53"/>
      <c r="AA25" s="53"/>
      <c r="AB25" s="53"/>
      <c r="AC25" s="53"/>
      <c r="AD25" s="53"/>
      <c r="AE25" s="53"/>
      <c r="AF25" s="53"/>
      <c r="AG25" s="53"/>
      <c r="AH25" s="53"/>
      <c r="AI25" s="53"/>
      <c r="AJ25" s="53"/>
      <c r="AK25" s="53"/>
      <c r="AL25" s="215">
        <f t="shared" si="0"/>
        <v>0</v>
      </c>
    </row>
    <row r="26" spans="1:38" s="56" customFormat="1">
      <c r="A26" s="53"/>
      <c r="B26" s="42">
        <v>44834</v>
      </c>
      <c r="C26" t="s">
        <v>1983</v>
      </c>
      <c r="D26" t="s">
        <v>556</v>
      </c>
      <c r="E26" t="s">
        <v>1983</v>
      </c>
      <c r="F26">
        <v>368100818.51999998</v>
      </c>
      <c r="G26">
        <v>14007901.27</v>
      </c>
      <c r="H26">
        <v>26.2780848768789</v>
      </c>
      <c r="I26">
        <v>364003866.79000002</v>
      </c>
      <c r="J26">
        <v>14007805.454</v>
      </c>
      <c r="K26">
        <v>25.985788279637799</v>
      </c>
      <c r="L26" s="42">
        <v>44833</v>
      </c>
      <c r="M26" t="s">
        <v>24</v>
      </c>
      <c r="N26" s="55">
        <v>10</v>
      </c>
      <c r="O26" s="216">
        <v>36.810081851999996</v>
      </c>
      <c r="P26" s="216">
        <v>14.00790127</v>
      </c>
      <c r="Q26" s="53" t="s">
        <v>604</v>
      </c>
      <c r="R26" s="53"/>
      <c r="S26" s="53"/>
      <c r="T26" s="53"/>
      <c r="U26" s="53"/>
      <c r="V26" s="75"/>
      <c r="W26" s="53"/>
      <c r="X26" s="53"/>
      <c r="Y26" s="53"/>
      <c r="Z26" s="53"/>
      <c r="AA26" s="53"/>
      <c r="AB26" s="53"/>
      <c r="AC26" s="53"/>
      <c r="AD26" s="53"/>
      <c r="AE26" s="53"/>
      <c r="AF26" s="53"/>
      <c r="AG26" s="53"/>
      <c r="AH26" s="53"/>
      <c r="AI26" s="53"/>
      <c r="AJ26" s="53"/>
      <c r="AK26" s="53"/>
      <c r="AL26" s="215">
        <f t="shared" si="0"/>
        <v>0</v>
      </c>
    </row>
    <row r="27" spans="1:38" s="56" customFormat="1">
      <c r="A27" s="53"/>
      <c r="B27" s="42">
        <v>44834</v>
      </c>
      <c r="C27" t="s">
        <v>1985</v>
      </c>
      <c r="D27" t="s">
        <v>567</v>
      </c>
      <c r="E27" t="s">
        <v>1985</v>
      </c>
      <c r="F27">
        <v>631626666.20000005</v>
      </c>
      <c r="G27">
        <v>26234638.471000001</v>
      </c>
      <c r="H27">
        <v>24.076057571679701</v>
      </c>
      <c r="I27">
        <v>626005635.48000002</v>
      </c>
      <c r="J27">
        <v>26234638.471000001</v>
      </c>
      <c r="K27">
        <v>23.861797682936999</v>
      </c>
      <c r="L27" s="42">
        <v>44833</v>
      </c>
      <c r="M27" t="s">
        <v>25</v>
      </c>
      <c r="N27" s="55">
        <v>10</v>
      </c>
      <c r="O27" s="216">
        <v>63.162666620000003</v>
      </c>
      <c r="P27" s="216">
        <v>26.234638471</v>
      </c>
      <c r="Q27" s="53" t="s">
        <v>604</v>
      </c>
      <c r="R27" s="53"/>
      <c r="S27" s="53"/>
      <c r="T27" s="53"/>
      <c r="U27" s="53"/>
      <c r="V27" s="75"/>
      <c r="W27" s="53"/>
      <c r="X27" s="53"/>
      <c r="Y27" s="53"/>
      <c r="Z27" s="53"/>
      <c r="AA27" s="53"/>
      <c r="AB27" s="53"/>
      <c r="AC27" s="53"/>
      <c r="AD27" s="53"/>
      <c r="AE27" s="53"/>
      <c r="AF27" s="53"/>
      <c r="AG27" s="53"/>
      <c r="AH27" s="53"/>
      <c r="AI27" s="53"/>
      <c r="AJ27" s="53"/>
      <c r="AK27" s="53"/>
      <c r="AL27" s="215">
        <f t="shared" si="0"/>
        <v>0</v>
      </c>
    </row>
    <row r="28" spans="1:38" s="56" customFormat="1">
      <c r="A28" s="53"/>
      <c r="B28"/>
      <c r="C28"/>
      <c r="D28"/>
      <c r="E28"/>
      <c r="F28"/>
      <c r="G28"/>
      <c r="H28"/>
      <c r="I28"/>
      <c r="J28"/>
      <c r="K28"/>
      <c r="L28"/>
      <c r="M28"/>
      <c r="N28" s="55"/>
      <c r="O28" s="55"/>
      <c r="P28" s="55"/>
      <c r="Q28" s="53"/>
      <c r="R28" s="53"/>
      <c r="S28" s="53"/>
      <c r="T28" s="53"/>
      <c r="U28" s="53"/>
      <c r="V28" s="75"/>
      <c r="W28" s="53"/>
      <c r="X28" s="53"/>
      <c r="Y28" s="53"/>
      <c r="Z28" s="53"/>
      <c r="AA28" s="53"/>
      <c r="AB28" s="53"/>
      <c r="AC28" s="53"/>
      <c r="AD28" s="53"/>
      <c r="AE28" s="53"/>
      <c r="AF28" s="53"/>
      <c r="AG28" s="53"/>
      <c r="AH28" s="53"/>
      <c r="AI28" s="53"/>
      <c r="AJ28" s="53"/>
      <c r="AK28" s="53"/>
      <c r="AL28" s="215">
        <f t="shared" si="0"/>
        <v>0</v>
      </c>
    </row>
    <row r="29" spans="1:38" s="56" customFormat="1">
      <c r="A29" s="53"/>
      <c r="B29"/>
      <c r="C29"/>
      <c r="D29"/>
      <c r="E29"/>
      <c r="F29"/>
      <c r="G29"/>
      <c r="H29"/>
      <c r="I29"/>
      <c r="J29"/>
      <c r="K29"/>
      <c r="L29"/>
      <c r="M29"/>
      <c r="N29" s="55"/>
      <c r="O29" s="55"/>
      <c r="P29" s="55"/>
      <c r="Q29" s="53"/>
      <c r="R29" s="53"/>
      <c r="S29" s="53"/>
      <c r="T29" s="53"/>
      <c r="U29" s="53"/>
      <c r="V29" s="75"/>
      <c r="W29" s="53"/>
      <c r="X29" s="53"/>
      <c r="Y29" s="53"/>
      <c r="Z29" s="53"/>
      <c r="AA29" s="53"/>
      <c r="AB29" s="53"/>
      <c r="AC29" s="53"/>
      <c r="AD29" s="53"/>
      <c r="AE29" s="53"/>
      <c r="AF29" s="53"/>
      <c r="AG29" s="53"/>
      <c r="AH29" s="53"/>
      <c r="AI29" s="53"/>
      <c r="AJ29" s="53"/>
      <c r="AK29" s="53"/>
      <c r="AL29" s="215">
        <f t="shared" si="0"/>
        <v>0</v>
      </c>
    </row>
    <row r="30" spans="1:38" s="56" customFormat="1">
      <c r="A30" s="53"/>
      <c r="B30"/>
      <c r="C30"/>
      <c r="D30"/>
      <c r="E30"/>
      <c r="F30"/>
      <c r="G30"/>
      <c r="H30"/>
      <c r="I30"/>
      <c r="J30"/>
      <c r="K30"/>
      <c r="L30"/>
      <c r="M30"/>
      <c r="N30" s="55"/>
      <c r="O30" s="55"/>
      <c r="P30" s="55"/>
      <c r="Q30" s="53"/>
      <c r="R30" s="53"/>
      <c r="S30" s="53"/>
      <c r="T30" s="53"/>
      <c r="U30" s="53"/>
      <c r="V30" s="75"/>
      <c r="W30" s="53"/>
      <c r="X30" s="53"/>
      <c r="Y30" s="53"/>
      <c r="Z30" s="53"/>
      <c r="AA30" s="53"/>
      <c r="AB30" s="53"/>
      <c r="AC30" s="53"/>
      <c r="AD30" s="53"/>
      <c r="AE30" s="53"/>
      <c r="AF30" s="53"/>
      <c r="AG30" s="53"/>
      <c r="AH30" s="53"/>
      <c r="AI30" s="53"/>
      <c r="AJ30" s="53"/>
      <c r="AK30" s="53"/>
      <c r="AL30" s="215">
        <f t="shared" si="0"/>
        <v>0</v>
      </c>
    </row>
    <row r="31" spans="1:38" s="56" customFormat="1">
      <c r="A31" s="53"/>
      <c r="B31"/>
      <c r="C31"/>
      <c r="D31"/>
      <c r="E31"/>
      <c r="F31"/>
      <c r="G31"/>
      <c r="H31"/>
      <c r="I31"/>
      <c r="J31"/>
      <c r="K31"/>
      <c r="L31"/>
      <c r="M31"/>
      <c r="N31" s="55"/>
      <c r="O31" s="55"/>
      <c r="P31" s="55"/>
      <c r="Q31" s="53"/>
      <c r="R31" s="53"/>
      <c r="S31" s="53"/>
      <c r="T31" s="53"/>
      <c r="U31" s="53"/>
      <c r="V31" s="75"/>
      <c r="W31" s="53"/>
      <c r="X31" s="53"/>
      <c r="Y31" s="53"/>
      <c r="Z31" s="53"/>
      <c r="AA31" s="53"/>
      <c r="AB31" s="53"/>
      <c r="AC31" s="53"/>
      <c r="AD31" s="53"/>
      <c r="AE31" s="53"/>
      <c r="AF31" s="53"/>
      <c r="AG31" s="53"/>
      <c r="AH31" s="53"/>
      <c r="AI31" s="53"/>
      <c r="AJ31" s="53"/>
      <c r="AK31" s="53"/>
      <c r="AL31" s="215">
        <f t="shared" si="0"/>
        <v>0</v>
      </c>
    </row>
    <row r="32" spans="1:38" s="56" customFormat="1">
      <c r="A32" s="53"/>
      <c r="B32"/>
      <c r="C32"/>
      <c r="D32"/>
      <c r="E32"/>
      <c r="F32"/>
      <c r="G32"/>
      <c r="H32"/>
      <c r="I32"/>
      <c r="J32"/>
      <c r="K32"/>
      <c r="L32"/>
      <c r="M32"/>
      <c r="N32" s="55"/>
      <c r="O32" s="55"/>
      <c r="P32" s="55"/>
      <c r="Q32" s="53"/>
      <c r="R32" s="53"/>
      <c r="S32" s="53"/>
      <c r="T32" s="53"/>
      <c r="U32" s="53"/>
      <c r="V32" s="75"/>
      <c r="W32" s="53"/>
      <c r="X32" s="53"/>
      <c r="Y32" s="53"/>
      <c r="Z32" s="53"/>
      <c r="AA32" s="53"/>
      <c r="AB32" s="53"/>
      <c r="AC32" s="53"/>
      <c r="AD32" s="53"/>
      <c r="AE32" s="53"/>
      <c r="AF32" s="53"/>
      <c r="AG32" s="53"/>
      <c r="AH32" s="53"/>
      <c r="AI32" s="53"/>
      <c r="AJ32" s="53"/>
      <c r="AK32" s="53"/>
      <c r="AL32" s="215">
        <f t="shared" si="0"/>
        <v>0</v>
      </c>
    </row>
    <row r="33" spans="1:38" s="56" customFormat="1">
      <c r="A33" s="53"/>
      <c r="B33"/>
      <c r="C33"/>
      <c r="D33"/>
      <c r="E33"/>
      <c r="F33"/>
      <c r="G33"/>
      <c r="H33"/>
      <c r="I33"/>
      <c r="J33"/>
      <c r="K33"/>
      <c r="L33"/>
      <c r="M33"/>
      <c r="N33" s="55"/>
      <c r="O33" s="55"/>
      <c r="P33" s="55"/>
      <c r="Q33" s="53"/>
      <c r="R33" s="53"/>
      <c r="S33" s="53"/>
      <c r="T33" s="53"/>
      <c r="U33" s="53"/>
      <c r="V33" s="75"/>
      <c r="W33" s="53"/>
      <c r="X33" s="53"/>
      <c r="Y33" s="53"/>
      <c r="Z33" s="53"/>
      <c r="AA33" s="53"/>
      <c r="AB33" s="53"/>
      <c r="AC33" s="53"/>
      <c r="AD33" s="53"/>
      <c r="AE33" s="53"/>
      <c r="AF33" s="53"/>
      <c r="AG33" s="53"/>
      <c r="AH33" s="53"/>
      <c r="AI33" s="53"/>
      <c r="AJ33" s="53"/>
      <c r="AK33" s="53"/>
      <c r="AL33" s="215">
        <f t="shared" si="0"/>
        <v>0</v>
      </c>
    </row>
    <row r="34" spans="1:38" s="56" customFormat="1">
      <c r="A34" s="53"/>
      <c r="B34"/>
      <c r="C34"/>
      <c r="D34"/>
      <c r="E34"/>
      <c r="F34"/>
      <c r="G34"/>
      <c r="H34"/>
      <c r="I34"/>
      <c r="J34"/>
      <c r="K34"/>
      <c r="L34"/>
      <c r="M34"/>
      <c r="N34" s="55"/>
      <c r="O34" s="55"/>
      <c r="P34" s="55"/>
      <c r="Q34" s="53"/>
      <c r="R34" s="53"/>
      <c r="S34" s="53"/>
      <c r="T34" s="53"/>
      <c r="U34" s="53"/>
      <c r="V34" s="75"/>
      <c r="W34" s="53"/>
      <c r="X34" s="53"/>
      <c r="Y34" s="53"/>
      <c r="Z34" s="53"/>
      <c r="AA34" s="53"/>
      <c r="AB34" s="53"/>
      <c r="AC34" s="53"/>
      <c r="AD34" s="53"/>
      <c r="AE34" s="53"/>
      <c r="AF34" s="53"/>
      <c r="AG34" s="53"/>
      <c r="AH34" s="53"/>
      <c r="AI34" s="53"/>
      <c r="AJ34" s="53"/>
      <c r="AK34" s="53"/>
      <c r="AL34" s="215">
        <f t="shared" si="0"/>
        <v>0</v>
      </c>
    </row>
    <row r="35" spans="1:38" s="56" customFormat="1">
      <c r="A35" s="53"/>
      <c r="B35"/>
      <c r="C35"/>
      <c r="D35"/>
      <c r="E35"/>
      <c r="F35"/>
      <c r="G35"/>
      <c r="H35"/>
      <c r="I35"/>
      <c r="J35"/>
      <c r="K35"/>
      <c r="L35"/>
      <c r="M35"/>
      <c r="N35" s="55"/>
      <c r="O35" s="55"/>
      <c r="P35" s="55"/>
      <c r="Q35" s="53"/>
      <c r="R35" s="53"/>
      <c r="S35" s="53"/>
      <c r="T35" s="53"/>
      <c r="U35" s="53"/>
      <c r="V35" s="75"/>
      <c r="W35" s="53"/>
      <c r="X35" s="53"/>
      <c r="Y35" s="53"/>
      <c r="Z35" s="53"/>
      <c r="AA35" s="53"/>
      <c r="AB35" s="53"/>
      <c r="AC35" s="53"/>
      <c r="AD35" s="53"/>
      <c r="AE35" s="53"/>
      <c r="AF35" s="53"/>
      <c r="AG35" s="53"/>
      <c r="AH35" s="53"/>
      <c r="AI35" s="53"/>
      <c r="AJ35" s="53"/>
      <c r="AK35" s="53"/>
      <c r="AL35" s="215">
        <f t="shared" si="0"/>
        <v>0</v>
      </c>
    </row>
    <row r="36" spans="1:38" s="56" customFormat="1">
      <c r="A36" s="53"/>
      <c r="B36"/>
      <c r="C36"/>
      <c r="D36"/>
      <c r="E36"/>
      <c r="F36"/>
      <c r="G36"/>
      <c r="H36"/>
      <c r="I36"/>
      <c r="J36"/>
      <c r="K36"/>
      <c r="L36"/>
      <c r="M36"/>
      <c r="N36" s="55"/>
      <c r="O36" s="55"/>
      <c r="P36" s="55"/>
      <c r="Q36" s="53"/>
      <c r="R36" s="53"/>
      <c r="S36" s="53"/>
      <c r="T36" s="53"/>
      <c r="U36" s="53"/>
      <c r="V36" s="75"/>
      <c r="W36" s="53"/>
      <c r="X36" s="53"/>
      <c r="Y36" s="53"/>
      <c r="Z36" s="53"/>
      <c r="AA36" s="53"/>
      <c r="AB36" s="53"/>
      <c r="AC36" s="53"/>
      <c r="AD36" s="53"/>
      <c r="AE36" s="53"/>
      <c r="AF36" s="53"/>
      <c r="AG36" s="53"/>
      <c r="AH36" s="53"/>
      <c r="AI36" s="53"/>
      <c r="AJ36" s="53"/>
      <c r="AK36" s="53"/>
      <c r="AL36" s="215">
        <f t="shared" si="0"/>
        <v>0</v>
      </c>
    </row>
    <row r="37" spans="1:38" s="214" customFormat="1" ht="13">
      <c r="A37" s="53"/>
      <c r="B37"/>
      <c r="C37"/>
      <c r="D37"/>
      <c r="E37"/>
      <c r="F37"/>
      <c r="G37"/>
      <c r="H37"/>
      <c r="I37"/>
      <c r="J37"/>
      <c r="K37"/>
      <c r="L37"/>
      <c r="M37"/>
      <c r="N37" s="55"/>
      <c r="O37" s="55"/>
      <c r="P37" s="55"/>
      <c r="Q37" s="53"/>
      <c r="R37" s="53"/>
      <c r="S37" s="53"/>
      <c r="T37" s="53"/>
      <c r="U37" s="53"/>
      <c r="V37" s="75"/>
      <c r="W37" s="53"/>
      <c r="X37" s="53"/>
      <c r="Y37" s="53"/>
      <c r="Z37" s="53"/>
      <c r="AA37" s="53"/>
      <c r="AB37" s="53"/>
      <c r="AC37" s="53"/>
      <c r="AD37" s="53"/>
      <c r="AE37" s="53"/>
      <c r="AF37" s="53"/>
      <c r="AG37" s="53"/>
      <c r="AH37" s="53"/>
      <c r="AI37" s="53"/>
      <c r="AJ37" s="53"/>
      <c r="AK37" s="53"/>
      <c r="AL37" s="215">
        <f t="shared" si="0"/>
        <v>0</v>
      </c>
    </row>
    <row r="38" spans="1:38" s="214" customFormat="1" ht="13">
      <c r="A38" s="53"/>
      <c r="B38"/>
      <c r="C38"/>
      <c r="D38"/>
      <c r="E38"/>
      <c r="F38"/>
      <c r="G38"/>
      <c r="H38"/>
      <c r="I38"/>
      <c r="J38"/>
      <c r="K38"/>
      <c r="L38"/>
      <c r="M38"/>
      <c r="N38" s="55"/>
      <c r="O38" s="55"/>
      <c r="P38" s="55"/>
      <c r="Q38" s="53"/>
      <c r="R38" s="53"/>
      <c r="S38" s="53"/>
      <c r="T38" s="53"/>
      <c r="U38" s="53"/>
      <c r="V38" s="75"/>
      <c r="W38" s="53"/>
      <c r="X38" s="53"/>
      <c r="Y38" s="53"/>
      <c r="Z38" s="53"/>
      <c r="AA38" s="53"/>
      <c r="AB38" s="53"/>
      <c r="AC38" s="53"/>
      <c r="AD38" s="53"/>
      <c r="AE38" s="53"/>
      <c r="AF38" s="53"/>
      <c r="AG38" s="53"/>
      <c r="AH38" s="53"/>
      <c r="AI38" s="53"/>
      <c r="AJ38" s="53"/>
      <c r="AK38" s="53"/>
      <c r="AL38" s="215">
        <f t="shared" si="0"/>
        <v>0</v>
      </c>
    </row>
    <row r="39" spans="1:38" s="214" customFormat="1" ht="13">
      <c r="A39" s="53"/>
      <c r="B39"/>
      <c r="C39"/>
      <c r="D39"/>
      <c r="E39"/>
      <c r="F39"/>
      <c r="G39"/>
      <c r="H39"/>
      <c r="I39"/>
      <c r="J39"/>
      <c r="K39"/>
      <c r="L39"/>
      <c r="M39"/>
      <c r="N39" s="55"/>
      <c r="O39" s="55"/>
      <c r="P39" s="55"/>
      <c r="Q39" s="53"/>
      <c r="R39" s="53"/>
      <c r="S39" s="53"/>
      <c r="T39" s="53"/>
      <c r="U39" s="53"/>
      <c r="V39" s="75"/>
      <c r="W39" s="53"/>
      <c r="X39" s="53"/>
      <c r="Y39" s="53"/>
      <c r="Z39" s="53"/>
      <c r="AA39" s="53"/>
      <c r="AB39" s="53"/>
      <c r="AC39" s="53"/>
      <c r="AD39" s="53"/>
      <c r="AE39" s="53"/>
      <c r="AF39" s="53"/>
      <c r="AG39" s="53"/>
      <c r="AH39" s="53"/>
      <c r="AI39" s="53"/>
      <c r="AJ39" s="53"/>
      <c r="AK39" s="53"/>
      <c r="AL39" s="215">
        <f t="shared" si="0"/>
        <v>0</v>
      </c>
    </row>
    <row r="40" spans="1:38" s="56" customFormat="1">
      <c r="A40" s="53"/>
      <c r="B40"/>
      <c r="C40"/>
      <c r="D40"/>
      <c r="E40"/>
      <c r="F40"/>
      <c r="G40"/>
      <c r="H40"/>
      <c r="I40"/>
      <c r="J40"/>
      <c r="K40"/>
      <c r="L40"/>
      <c r="M40"/>
      <c r="N40" s="55"/>
      <c r="O40" s="55"/>
      <c r="P40" s="55"/>
      <c r="Q40" s="53"/>
      <c r="R40" s="53"/>
      <c r="S40" s="53"/>
      <c r="T40" s="53"/>
      <c r="U40" s="53"/>
      <c r="V40" s="75"/>
      <c r="W40" s="53"/>
      <c r="X40" s="53"/>
      <c r="Y40" s="53"/>
      <c r="Z40" s="53"/>
      <c r="AA40" s="53"/>
      <c r="AB40" s="53"/>
      <c r="AC40" s="53"/>
      <c r="AD40" s="53"/>
      <c r="AE40" s="53"/>
      <c r="AF40" s="53"/>
      <c r="AG40" s="53"/>
      <c r="AH40" s="53"/>
      <c r="AI40" s="53"/>
      <c r="AJ40" s="53"/>
      <c r="AK40" s="53"/>
      <c r="AL40" s="215">
        <f t="shared" si="0"/>
        <v>0</v>
      </c>
    </row>
    <row r="41" spans="1:38" s="56" customFormat="1">
      <c r="A41" s="53"/>
      <c r="B41"/>
      <c r="C41"/>
      <c r="D41"/>
      <c r="E41"/>
      <c r="F41"/>
      <c r="G41"/>
      <c r="H41"/>
      <c r="I41"/>
      <c r="J41"/>
      <c r="K41"/>
      <c r="L41"/>
      <c r="M41"/>
      <c r="N41" s="55"/>
      <c r="O41" s="55"/>
      <c r="P41" s="55"/>
      <c r="Q41" s="53"/>
      <c r="R41" s="53"/>
      <c r="S41" s="53"/>
      <c r="T41" s="53"/>
      <c r="U41" s="53"/>
      <c r="V41" s="75"/>
      <c r="W41" s="53"/>
      <c r="X41" s="53"/>
      <c r="Y41" s="53"/>
      <c r="Z41" s="53"/>
      <c r="AA41" s="53"/>
      <c r="AB41" s="53"/>
      <c r="AC41" s="53"/>
      <c r="AD41" s="53"/>
      <c r="AE41" s="53"/>
      <c r="AF41" s="53"/>
      <c r="AG41" s="53"/>
      <c r="AH41" s="53"/>
      <c r="AI41" s="53"/>
      <c r="AJ41" s="53"/>
      <c r="AK41" s="53"/>
      <c r="AL41" s="215">
        <f t="shared" si="0"/>
        <v>0</v>
      </c>
    </row>
    <row r="42" spans="1:38" s="214" customFormat="1" ht="13">
      <c r="A42" s="53"/>
      <c r="B42"/>
      <c r="C42"/>
      <c r="D42"/>
      <c r="E42"/>
      <c r="F42"/>
      <c r="G42"/>
      <c r="H42"/>
      <c r="I42"/>
      <c r="J42"/>
      <c r="K42"/>
      <c r="L42"/>
      <c r="M42"/>
      <c r="N42" s="55"/>
      <c r="O42" s="55"/>
      <c r="P42" s="55"/>
      <c r="Q42" s="53"/>
      <c r="R42" s="53"/>
      <c r="S42" s="53"/>
      <c r="T42" s="53"/>
      <c r="U42" s="53"/>
      <c r="V42" s="75"/>
      <c r="W42" s="53"/>
      <c r="X42" s="53"/>
      <c r="Y42" s="53"/>
      <c r="Z42" s="53"/>
      <c r="AA42" s="53"/>
      <c r="AB42" s="53"/>
      <c r="AC42" s="53"/>
      <c r="AD42" s="53"/>
      <c r="AE42" s="53"/>
      <c r="AF42" s="53"/>
      <c r="AG42" s="53"/>
      <c r="AH42" s="53"/>
      <c r="AI42" s="53"/>
      <c r="AJ42" s="53"/>
      <c r="AK42" s="53"/>
      <c r="AL42" s="215">
        <f t="shared" si="0"/>
        <v>0</v>
      </c>
    </row>
    <row r="43" spans="1:38" s="214" customFormat="1" ht="13">
      <c r="A43" s="53"/>
      <c r="B43"/>
      <c r="C43"/>
      <c r="D43"/>
      <c r="E43"/>
      <c r="F43"/>
      <c r="G43"/>
      <c r="H43"/>
      <c r="I43"/>
      <c r="J43"/>
      <c r="K43"/>
      <c r="L43"/>
      <c r="M43"/>
      <c r="N43" s="55"/>
      <c r="O43" s="55"/>
      <c r="P43" s="55"/>
      <c r="Q43" s="53"/>
      <c r="R43" s="53"/>
      <c r="S43" s="53"/>
      <c r="T43" s="53"/>
      <c r="U43" s="53"/>
      <c r="V43" s="75"/>
      <c r="W43" s="53"/>
      <c r="X43" s="53"/>
      <c r="Y43" s="53"/>
      <c r="Z43" s="53"/>
      <c r="AA43" s="53"/>
      <c r="AB43" s="53"/>
      <c r="AC43" s="53"/>
      <c r="AD43" s="53"/>
      <c r="AE43" s="53"/>
      <c r="AF43" s="53"/>
      <c r="AG43" s="53"/>
      <c r="AH43" s="53"/>
      <c r="AI43" s="53"/>
      <c r="AJ43" s="53"/>
      <c r="AK43" s="53"/>
      <c r="AL43" s="215">
        <f t="shared" si="0"/>
        <v>0</v>
      </c>
    </row>
    <row r="44" spans="1:38" s="214" customFormat="1" ht="13">
      <c r="A44" s="53"/>
      <c r="B44"/>
      <c r="C44"/>
      <c r="D44"/>
      <c r="E44"/>
      <c r="F44"/>
      <c r="G44"/>
      <c r="H44"/>
      <c r="I44"/>
      <c r="J44"/>
      <c r="K44"/>
      <c r="L44"/>
      <c r="M44"/>
      <c r="N44" s="55"/>
      <c r="O44" s="55"/>
      <c r="P44" s="55"/>
      <c r="Q44" s="53"/>
      <c r="R44" s="53"/>
      <c r="S44" s="53"/>
      <c r="T44" s="53"/>
      <c r="U44" s="53"/>
      <c r="V44" s="75"/>
      <c r="W44" s="53"/>
      <c r="X44" s="53"/>
      <c r="Y44" s="53"/>
      <c r="Z44" s="53"/>
      <c r="AA44" s="53"/>
      <c r="AB44" s="53"/>
      <c r="AC44" s="53"/>
      <c r="AD44" s="53"/>
      <c r="AE44" s="53"/>
      <c r="AF44" s="53"/>
      <c r="AG44" s="53"/>
      <c r="AH44" s="53"/>
      <c r="AI44" s="53"/>
      <c r="AJ44" s="53"/>
      <c r="AK44" s="53"/>
      <c r="AL44" s="215">
        <f t="shared" si="0"/>
        <v>0</v>
      </c>
    </row>
    <row r="45" spans="1:38" s="56" customFormat="1">
      <c r="A45" s="53"/>
      <c r="B45"/>
      <c r="C45"/>
      <c r="D45"/>
      <c r="E45"/>
      <c r="F45"/>
      <c r="G45"/>
      <c r="H45"/>
      <c r="I45"/>
      <c r="J45"/>
      <c r="K45"/>
      <c r="L45"/>
      <c r="M45"/>
      <c r="N45" s="55"/>
      <c r="O45" s="55"/>
      <c r="P45" s="55"/>
      <c r="Q45" s="53"/>
      <c r="R45" s="53"/>
      <c r="S45" s="53"/>
      <c r="T45" s="53"/>
      <c r="U45" s="53"/>
      <c r="V45" s="75"/>
      <c r="W45" s="53"/>
      <c r="X45" s="53"/>
      <c r="Y45" s="53"/>
      <c r="Z45" s="53"/>
      <c r="AA45" s="53"/>
      <c r="AB45" s="53"/>
      <c r="AC45" s="53"/>
      <c r="AD45" s="53"/>
      <c r="AE45" s="53"/>
      <c r="AF45" s="53"/>
      <c r="AG45" s="53"/>
      <c r="AH45" s="53"/>
      <c r="AI45" s="53"/>
      <c r="AJ45" s="53"/>
      <c r="AK45" s="53"/>
      <c r="AL45" s="215">
        <f t="shared" si="0"/>
        <v>0</v>
      </c>
    </row>
    <row r="46" spans="1:38" s="214" customFormat="1" ht="13">
      <c r="A46" s="53"/>
      <c r="B46"/>
      <c r="C46"/>
      <c r="D46"/>
      <c r="E46"/>
      <c r="F46"/>
      <c r="G46"/>
      <c r="H46"/>
      <c r="I46"/>
      <c r="J46"/>
      <c r="K46"/>
      <c r="L46"/>
      <c r="M46"/>
      <c r="N46" s="55"/>
      <c r="O46" s="55"/>
      <c r="P46" s="55"/>
      <c r="Q46" s="53"/>
      <c r="R46" s="53"/>
      <c r="S46" s="53"/>
      <c r="T46" s="53"/>
      <c r="U46" s="53"/>
      <c r="V46" s="75"/>
      <c r="W46" s="53"/>
      <c r="X46" s="53"/>
      <c r="Y46" s="53"/>
      <c r="Z46" s="53"/>
      <c r="AA46" s="53"/>
      <c r="AB46" s="53"/>
      <c r="AC46" s="53"/>
      <c r="AD46" s="53"/>
      <c r="AE46" s="53"/>
      <c r="AF46" s="53"/>
      <c r="AG46" s="53"/>
      <c r="AH46" s="53"/>
      <c r="AI46" s="53"/>
      <c r="AJ46" s="53"/>
      <c r="AK46" s="53"/>
      <c r="AL46" s="215">
        <f t="shared" si="0"/>
        <v>0</v>
      </c>
    </row>
    <row r="47" spans="1:38" s="56" customFormat="1">
      <c r="A47" s="53"/>
      <c r="B47"/>
      <c r="C47"/>
      <c r="D47"/>
      <c r="E47"/>
      <c r="F47"/>
      <c r="G47"/>
      <c r="H47"/>
      <c r="I47"/>
      <c r="J47"/>
      <c r="K47"/>
      <c r="L47"/>
      <c r="M47"/>
      <c r="N47" s="55"/>
      <c r="O47" s="55"/>
      <c r="P47" s="55"/>
      <c r="Q47" s="53"/>
      <c r="R47" s="53"/>
      <c r="S47" s="53"/>
      <c r="T47" s="53"/>
      <c r="U47" s="53"/>
      <c r="V47" s="75"/>
      <c r="W47" s="53"/>
      <c r="X47" s="53"/>
      <c r="Y47" s="53"/>
      <c r="Z47" s="53"/>
      <c r="AA47" s="53"/>
      <c r="AB47" s="53"/>
      <c r="AC47" s="53"/>
      <c r="AD47" s="53"/>
      <c r="AE47" s="53"/>
      <c r="AF47" s="53"/>
      <c r="AG47" s="53"/>
      <c r="AH47" s="53"/>
      <c r="AI47" s="53"/>
      <c r="AJ47" s="53"/>
      <c r="AK47" s="53"/>
      <c r="AL47" s="215">
        <f t="shared" si="0"/>
        <v>0</v>
      </c>
    </row>
    <row r="48" spans="1:38" s="56" customFormat="1">
      <c r="A48" s="53"/>
      <c r="B48"/>
      <c r="C48"/>
      <c r="D48"/>
      <c r="E48"/>
      <c r="F48"/>
      <c r="G48"/>
      <c r="H48"/>
      <c r="I48"/>
      <c r="J48"/>
      <c r="K48"/>
      <c r="L48"/>
      <c r="M48"/>
      <c r="N48" s="55"/>
      <c r="O48" s="55"/>
      <c r="P48" s="55"/>
      <c r="Q48" s="53"/>
      <c r="R48" s="53"/>
      <c r="S48" s="53"/>
      <c r="T48" s="53"/>
      <c r="U48" s="53"/>
      <c r="V48" s="75"/>
      <c r="W48" s="53"/>
      <c r="X48" s="53"/>
      <c r="Y48" s="53"/>
      <c r="Z48" s="53"/>
      <c r="AA48" s="53"/>
      <c r="AB48" s="53"/>
      <c r="AC48" s="53"/>
      <c r="AD48" s="53"/>
      <c r="AE48" s="53"/>
      <c r="AF48" s="53"/>
      <c r="AG48" s="53"/>
      <c r="AH48" s="53"/>
      <c r="AI48" s="53"/>
      <c r="AJ48" s="53"/>
      <c r="AK48" s="53"/>
      <c r="AL48" s="215">
        <f t="shared" si="0"/>
        <v>0</v>
      </c>
    </row>
    <row r="49" spans="1:38" s="56" customFormat="1">
      <c r="A49" s="53"/>
      <c r="B49"/>
      <c r="C49"/>
      <c r="D49"/>
      <c r="E49"/>
      <c r="F49"/>
      <c r="G49"/>
      <c r="H49"/>
      <c r="I49"/>
      <c r="J49"/>
      <c r="K49"/>
      <c r="L49"/>
      <c r="M49"/>
      <c r="N49" s="55"/>
      <c r="O49" s="55"/>
      <c r="P49" s="55"/>
      <c r="Q49" s="53"/>
      <c r="R49" s="53"/>
      <c r="S49" s="53"/>
      <c r="T49" s="53"/>
      <c r="U49" s="53"/>
      <c r="V49" s="75"/>
      <c r="W49" s="53"/>
      <c r="X49" s="53"/>
      <c r="Y49" s="53"/>
      <c r="Z49" s="53"/>
      <c r="AA49" s="53"/>
      <c r="AB49" s="53"/>
      <c r="AC49" s="53"/>
      <c r="AD49" s="53"/>
      <c r="AE49" s="53"/>
      <c r="AF49" s="53"/>
      <c r="AG49" s="53"/>
      <c r="AH49" s="53"/>
      <c r="AI49" s="53"/>
      <c r="AJ49" s="53"/>
      <c r="AK49" s="53"/>
      <c r="AL49" s="215">
        <f t="shared" si="0"/>
        <v>0</v>
      </c>
    </row>
    <row r="50" spans="1:38" s="56" customFormat="1">
      <c r="A50" s="53"/>
      <c r="B50"/>
      <c r="C50"/>
      <c r="D50"/>
      <c r="E50"/>
      <c r="F50"/>
      <c r="G50"/>
      <c r="H50"/>
      <c r="I50"/>
      <c r="J50"/>
      <c r="K50"/>
      <c r="L50"/>
      <c r="M50"/>
      <c r="N50" s="55"/>
      <c r="O50" s="55"/>
      <c r="P50" s="55"/>
      <c r="Q50" s="53"/>
      <c r="R50" s="53"/>
      <c r="S50" s="53"/>
      <c r="T50" s="53"/>
      <c r="U50" s="53"/>
      <c r="V50" s="75"/>
      <c r="W50" s="53"/>
      <c r="X50" s="53"/>
      <c r="Y50" s="53"/>
      <c r="Z50" s="53"/>
      <c r="AA50" s="53"/>
      <c r="AB50" s="53"/>
      <c r="AC50" s="53"/>
      <c r="AD50" s="53"/>
      <c r="AE50" s="53"/>
      <c r="AF50" s="53"/>
      <c r="AG50" s="53"/>
      <c r="AH50" s="53"/>
      <c r="AI50" s="53"/>
      <c r="AJ50" s="53"/>
      <c r="AK50" s="53"/>
      <c r="AL50" s="215">
        <f t="shared" si="0"/>
        <v>0</v>
      </c>
    </row>
    <row r="51" spans="1:38" s="56" customFormat="1">
      <c r="A51" s="53"/>
      <c r="B51"/>
      <c r="C51"/>
      <c r="D51"/>
      <c r="E51"/>
      <c r="F51"/>
      <c r="G51"/>
      <c r="H51"/>
      <c r="I51"/>
      <c r="J51"/>
      <c r="K51"/>
      <c r="L51"/>
      <c r="M51"/>
      <c r="N51" s="55"/>
      <c r="O51" s="55"/>
      <c r="P51" s="55"/>
      <c r="Q51" s="53"/>
      <c r="R51" s="53"/>
      <c r="S51" s="53"/>
      <c r="T51" s="53"/>
      <c r="U51" s="53"/>
      <c r="V51" s="75"/>
      <c r="W51" s="53"/>
      <c r="X51" s="53"/>
      <c r="Y51" s="53"/>
      <c r="Z51" s="53"/>
      <c r="AA51" s="53"/>
      <c r="AB51" s="53"/>
      <c r="AC51" s="53"/>
      <c r="AD51" s="53"/>
      <c r="AE51" s="53"/>
      <c r="AF51" s="53"/>
      <c r="AG51" s="53"/>
      <c r="AH51" s="53"/>
      <c r="AI51" s="53"/>
      <c r="AJ51" s="53"/>
      <c r="AK51" s="53"/>
      <c r="AL51" s="215">
        <f t="shared" si="0"/>
        <v>0</v>
      </c>
    </row>
    <row r="52" spans="1:38" s="56" customFormat="1">
      <c r="A52" s="53"/>
      <c r="B52"/>
      <c r="C52"/>
      <c r="D52"/>
      <c r="E52"/>
      <c r="F52"/>
      <c r="G52"/>
      <c r="H52"/>
      <c r="I52"/>
      <c r="J52"/>
      <c r="K52"/>
      <c r="L52"/>
      <c r="M52"/>
      <c r="N52" s="55"/>
      <c r="O52" s="55"/>
      <c r="P52" s="55"/>
      <c r="Q52" s="53"/>
      <c r="R52" s="53"/>
      <c r="S52" s="53"/>
      <c r="T52" s="53"/>
      <c r="U52" s="53"/>
      <c r="V52" s="75"/>
      <c r="W52" s="53"/>
      <c r="X52" s="53"/>
      <c r="Y52" s="53"/>
      <c r="Z52" s="53"/>
      <c r="AA52" s="53"/>
      <c r="AB52" s="53"/>
      <c r="AC52" s="53"/>
      <c r="AD52" s="53"/>
      <c r="AE52" s="53"/>
      <c r="AF52" s="53"/>
      <c r="AG52" s="53"/>
      <c r="AH52" s="53"/>
      <c r="AI52" s="53"/>
      <c r="AJ52" s="53"/>
      <c r="AK52" s="53"/>
      <c r="AL52" s="215">
        <f t="shared" si="0"/>
        <v>0</v>
      </c>
    </row>
    <row r="53" spans="1:38" s="56" customFormat="1">
      <c r="A53" s="53"/>
      <c r="B53"/>
      <c r="C53"/>
      <c r="D53"/>
      <c r="E53"/>
      <c r="F53"/>
      <c r="G53"/>
      <c r="H53"/>
      <c r="I53"/>
      <c r="J53"/>
      <c r="K53"/>
      <c r="L53"/>
      <c r="M53"/>
      <c r="N53" s="55"/>
      <c r="O53" s="55"/>
      <c r="P53" s="55"/>
      <c r="Q53" s="53"/>
      <c r="R53" s="53"/>
      <c r="S53" s="53"/>
      <c r="T53" s="53"/>
      <c r="U53" s="53"/>
      <c r="V53" s="75"/>
      <c r="W53" s="53"/>
      <c r="X53" s="53"/>
      <c r="Y53" s="53"/>
      <c r="Z53" s="53"/>
      <c r="AA53" s="53"/>
      <c r="AB53" s="53"/>
      <c r="AC53" s="53"/>
      <c r="AD53" s="53"/>
      <c r="AE53" s="53"/>
      <c r="AF53" s="53"/>
      <c r="AG53" s="53"/>
      <c r="AH53" s="53"/>
      <c r="AI53" s="53"/>
      <c r="AJ53" s="53"/>
      <c r="AK53" s="53"/>
      <c r="AL53" s="215">
        <f t="shared" si="0"/>
        <v>0</v>
      </c>
    </row>
    <row r="54" spans="1:38" s="56" customFormat="1">
      <c r="A54" s="53"/>
      <c r="B54"/>
      <c r="C54"/>
      <c r="D54"/>
      <c r="E54"/>
      <c r="F54"/>
      <c r="G54"/>
      <c r="H54"/>
      <c r="I54"/>
      <c r="J54"/>
      <c r="K54"/>
      <c r="L54"/>
      <c r="M54"/>
      <c r="N54" s="55"/>
      <c r="O54" s="55"/>
      <c r="P54" s="55"/>
      <c r="Q54" s="53"/>
      <c r="R54" s="53"/>
      <c r="S54" s="53"/>
      <c r="T54" s="53"/>
      <c r="U54" s="53"/>
      <c r="V54" s="75"/>
      <c r="W54" s="53"/>
      <c r="X54" s="53"/>
      <c r="Y54" s="53"/>
      <c r="Z54" s="53"/>
      <c r="AA54" s="53"/>
      <c r="AB54" s="53"/>
      <c r="AC54" s="53"/>
      <c r="AD54" s="53"/>
      <c r="AE54" s="53"/>
      <c r="AF54" s="53"/>
      <c r="AG54" s="53"/>
      <c r="AH54" s="53"/>
      <c r="AI54" s="53"/>
      <c r="AJ54" s="53"/>
      <c r="AK54" s="53"/>
      <c r="AL54" s="215">
        <f t="shared" si="0"/>
        <v>0</v>
      </c>
    </row>
    <row r="55" spans="1:38" s="56" customFormat="1">
      <c r="A55" s="53"/>
      <c r="B55"/>
      <c r="C55"/>
      <c r="D55"/>
      <c r="E55"/>
      <c r="F55"/>
      <c r="G55"/>
      <c r="H55"/>
      <c r="I55"/>
      <c r="J55"/>
      <c r="K55"/>
      <c r="L55"/>
      <c r="M55"/>
      <c r="N55" s="55"/>
      <c r="O55" s="55"/>
      <c r="P55" s="55"/>
      <c r="Q55" s="53"/>
      <c r="R55" s="53"/>
      <c r="S55" s="53"/>
      <c r="T55" s="53"/>
      <c r="U55" s="53"/>
      <c r="V55" s="75"/>
      <c r="W55" s="53"/>
      <c r="X55" s="53"/>
      <c r="Y55" s="53"/>
      <c r="Z55" s="53"/>
      <c r="AA55" s="53"/>
      <c r="AB55" s="53"/>
      <c r="AC55" s="53"/>
      <c r="AD55" s="53"/>
      <c r="AE55" s="53"/>
      <c r="AF55" s="53"/>
      <c r="AG55" s="53"/>
      <c r="AH55" s="53"/>
      <c r="AI55" s="53"/>
      <c r="AJ55" s="53"/>
      <c r="AK55" s="53"/>
      <c r="AL55" s="215">
        <f t="shared" si="0"/>
        <v>0</v>
      </c>
    </row>
    <row r="56" spans="1:38" s="56" customFormat="1">
      <c r="A56" s="53"/>
      <c r="B56"/>
      <c r="C56"/>
      <c r="D56"/>
      <c r="E56"/>
      <c r="F56"/>
      <c r="G56"/>
      <c r="H56"/>
      <c r="I56"/>
      <c r="J56"/>
      <c r="K56"/>
      <c r="L56"/>
      <c r="M56"/>
      <c r="N56" s="55"/>
      <c r="O56" s="55"/>
      <c r="P56" s="55"/>
      <c r="Q56" s="53"/>
      <c r="R56" s="53"/>
      <c r="S56" s="53"/>
      <c r="T56" s="53"/>
      <c r="U56" s="53"/>
      <c r="V56" s="75"/>
      <c r="W56" s="53"/>
      <c r="X56" s="53"/>
      <c r="Y56" s="53"/>
      <c r="Z56" s="53"/>
      <c r="AA56" s="53"/>
      <c r="AB56" s="53"/>
      <c r="AC56" s="53"/>
      <c r="AD56" s="53"/>
      <c r="AE56" s="53"/>
      <c r="AF56" s="53"/>
      <c r="AG56" s="53"/>
      <c r="AH56" s="53"/>
      <c r="AI56" s="53"/>
      <c r="AJ56" s="53"/>
      <c r="AK56" s="53"/>
      <c r="AL56" s="215">
        <f t="shared" si="0"/>
        <v>0</v>
      </c>
    </row>
    <row r="57" spans="1:38" s="56" customFormat="1">
      <c r="A57" s="53"/>
      <c r="B57"/>
      <c r="C57"/>
      <c r="D57"/>
      <c r="E57"/>
      <c r="F57"/>
      <c r="G57"/>
      <c r="H57"/>
      <c r="I57"/>
      <c r="J57"/>
      <c r="K57"/>
      <c r="L57"/>
      <c r="M57"/>
      <c r="N57" s="55"/>
      <c r="O57" s="55"/>
      <c r="P57" s="55"/>
      <c r="Q57" s="53"/>
      <c r="R57" s="53"/>
      <c r="S57" s="53"/>
      <c r="T57" s="53"/>
      <c r="U57" s="53"/>
      <c r="V57" s="75"/>
      <c r="W57" s="53"/>
      <c r="X57" s="53"/>
      <c r="Y57" s="53"/>
      <c r="Z57" s="53"/>
      <c r="AA57" s="53"/>
      <c r="AB57" s="53"/>
      <c r="AC57" s="53"/>
      <c r="AD57" s="53"/>
      <c r="AE57" s="53"/>
      <c r="AF57" s="53"/>
      <c r="AG57" s="53"/>
      <c r="AH57" s="53"/>
      <c r="AI57" s="53"/>
      <c r="AJ57" s="53"/>
      <c r="AK57" s="53"/>
      <c r="AL57" s="215">
        <f t="shared" si="0"/>
        <v>0</v>
      </c>
    </row>
    <row r="58" spans="1:38" s="56" customFormat="1">
      <c r="A58" s="53"/>
      <c r="B58"/>
      <c r="C58"/>
      <c r="D58"/>
      <c r="E58"/>
      <c r="F58"/>
      <c r="G58"/>
      <c r="H58"/>
      <c r="I58"/>
      <c r="J58"/>
      <c r="K58"/>
      <c r="L58"/>
      <c r="M58"/>
      <c r="N58" s="55"/>
      <c r="O58" s="55"/>
      <c r="P58" s="55"/>
      <c r="Q58" s="53"/>
      <c r="R58" s="53"/>
      <c r="S58" s="53"/>
      <c r="T58" s="53"/>
      <c r="U58" s="53"/>
      <c r="V58" s="75"/>
      <c r="W58" s="53"/>
      <c r="X58" s="53"/>
      <c r="Y58" s="53"/>
      <c r="Z58" s="53"/>
      <c r="AA58" s="53"/>
      <c r="AB58" s="53"/>
      <c r="AC58" s="53"/>
      <c r="AD58" s="53"/>
      <c r="AE58" s="53"/>
      <c r="AF58" s="53"/>
      <c r="AG58" s="53"/>
      <c r="AH58" s="53"/>
      <c r="AI58" s="53"/>
      <c r="AJ58" s="53"/>
      <c r="AK58" s="53"/>
      <c r="AL58" s="215">
        <f t="shared" si="0"/>
        <v>0</v>
      </c>
    </row>
    <row r="59" spans="1:38" s="56" customFormat="1">
      <c r="A59" s="53"/>
      <c r="B59"/>
      <c r="C59"/>
      <c r="D59"/>
      <c r="E59"/>
      <c r="F59"/>
      <c r="G59"/>
      <c r="H59"/>
      <c r="I59"/>
      <c r="J59"/>
      <c r="K59"/>
      <c r="L59"/>
      <c r="M59"/>
      <c r="N59" s="55"/>
      <c r="O59" s="55"/>
      <c r="P59" s="55"/>
      <c r="Q59" s="53"/>
      <c r="R59" s="53"/>
      <c r="S59" s="53"/>
      <c r="T59" s="53"/>
      <c r="U59" s="53"/>
      <c r="V59" s="75"/>
      <c r="W59" s="53"/>
      <c r="X59" s="53"/>
      <c r="Y59" s="53"/>
      <c r="Z59" s="53"/>
      <c r="AA59" s="53"/>
      <c r="AB59" s="53"/>
      <c r="AC59" s="53"/>
      <c r="AD59" s="53"/>
      <c r="AE59" s="53"/>
      <c r="AF59" s="53"/>
      <c r="AG59" s="53"/>
      <c r="AH59" s="53"/>
      <c r="AI59" s="53"/>
      <c r="AJ59" s="53"/>
      <c r="AK59" s="53"/>
      <c r="AL59" s="215">
        <f t="shared" si="0"/>
        <v>0</v>
      </c>
    </row>
    <row r="60" spans="1:38" s="56" customFormat="1">
      <c r="A60" s="53"/>
      <c r="B60"/>
      <c r="C60"/>
      <c r="D60"/>
      <c r="E60"/>
      <c r="F60"/>
      <c r="G60"/>
      <c r="H60"/>
      <c r="I60"/>
      <c r="J60"/>
      <c r="K60"/>
      <c r="L60"/>
      <c r="M60"/>
      <c r="N60" s="55"/>
      <c r="O60" s="55"/>
      <c r="P60" s="55"/>
      <c r="Q60" s="53"/>
      <c r="R60" s="53"/>
      <c r="S60" s="53"/>
      <c r="T60" s="53"/>
      <c r="U60" s="53"/>
      <c r="V60" s="75"/>
      <c r="W60" s="53"/>
      <c r="X60" s="53"/>
      <c r="Y60" s="53"/>
      <c r="Z60" s="53"/>
      <c r="AA60" s="53"/>
      <c r="AB60" s="53"/>
      <c r="AC60" s="53"/>
      <c r="AD60" s="53"/>
      <c r="AE60" s="53"/>
      <c r="AF60" s="53"/>
      <c r="AG60" s="53"/>
      <c r="AH60" s="53"/>
      <c r="AI60" s="53"/>
      <c r="AJ60" s="53"/>
      <c r="AK60" s="53"/>
      <c r="AL60" s="215">
        <f t="shared" si="0"/>
        <v>0</v>
      </c>
    </row>
    <row r="61" spans="1:38" s="56" customFormat="1">
      <c r="A61" s="53"/>
      <c r="B61"/>
      <c r="C61"/>
      <c r="D61"/>
      <c r="E61"/>
      <c r="F61"/>
      <c r="G61"/>
      <c r="H61"/>
      <c r="I61"/>
      <c r="J61"/>
      <c r="K61"/>
      <c r="L61"/>
      <c r="M61"/>
      <c r="N61" s="55"/>
      <c r="O61" s="55"/>
      <c r="P61" s="55"/>
      <c r="Q61" s="53"/>
      <c r="R61" s="53"/>
      <c r="S61" s="53"/>
      <c r="T61" s="53"/>
      <c r="U61" s="53"/>
      <c r="V61" s="75"/>
      <c r="W61" s="53"/>
      <c r="X61" s="53"/>
      <c r="Y61" s="53"/>
      <c r="Z61" s="53"/>
      <c r="AA61" s="53"/>
      <c r="AB61" s="53"/>
      <c r="AC61" s="53"/>
      <c r="AD61" s="53"/>
      <c r="AE61" s="53"/>
      <c r="AF61" s="53"/>
      <c r="AG61" s="53"/>
      <c r="AH61" s="53"/>
      <c r="AI61" s="53"/>
      <c r="AJ61" s="53"/>
      <c r="AK61" s="53"/>
      <c r="AL61" s="215">
        <f t="shared" si="0"/>
        <v>0</v>
      </c>
    </row>
    <row r="62" spans="1:38" s="56" customFormat="1">
      <c r="A62" s="53"/>
      <c r="B62"/>
      <c r="C62"/>
      <c r="D62"/>
      <c r="E62"/>
      <c r="F62"/>
      <c r="G62"/>
      <c r="H62"/>
      <c r="I62"/>
      <c r="J62"/>
      <c r="K62"/>
      <c r="L62"/>
      <c r="M62"/>
      <c r="N62" s="55"/>
      <c r="O62" s="55"/>
      <c r="P62" s="55"/>
      <c r="Q62" s="53"/>
      <c r="R62" s="53"/>
      <c r="S62" s="53"/>
      <c r="T62" s="53"/>
      <c r="U62" s="53"/>
      <c r="V62" s="75"/>
      <c r="W62" s="53"/>
      <c r="X62" s="53"/>
      <c r="Y62" s="53"/>
      <c r="Z62" s="53"/>
      <c r="AA62" s="53"/>
      <c r="AB62" s="53"/>
      <c r="AC62" s="53"/>
      <c r="AD62" s="53"/>
      <c r="AE62" s="53"/>
      <c r="AF62" s="53"/>
      <c r="AG62" s="53"/>
      <c r="AH62" s="53"/>
      <c r="AI62" s="53"/>
      <c r="AJ62" s="53"/>
      <c r="AK62" s="53"/>
      <c r="AL62" s="215">
        <f t="shared" si="0"/>
        <v>0</v>
      </c>
    </row>
    <row r="63" spans="1:38" s="56" customFormat="1">
      <c r="A63" s="53"/>
      <c r="B63"/>
      <c r="C63"/>
      <c r="D63"/>
      <c r="E63"/>
      <c r="F63"/>
      <c r="G63"/>
      <c r="H63"/>
      <c r="I63"/>
      <c r="J63"/>
      <c r="K63"/>
      <c r="L63"/>
      <c r="M63"/>
      <c r="N63" s="55"/>
      <c r="O63" s="55"/>
      <c r="P63" s="55"/>
      <c r="Q63" s="53"/>
      <c r="R63" s="53"/>
      <c r="S63" s="53"/>
      <c r="T63" s="53"/>
      <c r="U63" s="53"/>
      <c r="V63" s="75"/>
      <c r="W63" s="53"/>
      <c r="X63" s="53"/>
      <c r="Y63" s="53"/>
      <c r="Z63" s="53"/>
      <c r="AA63" s="53"/>
      <c r="AB63" s="53"/>
      <c r="AC63" s="53"/>
      <c r="AD63" s="53"/>
      <c r="AE63" s="53"/>
      <c r="AF63" s="53"/>
      <c r="AG63" s="53"/>
      <c r="AH63" s="53"/>
      <c r="AI63" s="53"/>
      <c r="AJ63" s="53"/>
      <c r="AK63" s="53"/>
      <c r="AL63" s="215">
        <f t="shared" si="0"/>
        <v>0</v>
      </c>
    </row>
    <row r="64" spans="1:38" s="56" customFormat="1">
      <c r="A64" s="53"/>
      <c r="B64"/>
      <c r="C64"/>
      <c r="D64"/>
      <c r="E64"/>
      <c r="F64"/>
      <c r="G64"/>
      <c r="H64"/>
      <c r="I64"/>
      <c r="J64"/>
      <c r="K64"/>
      <c r="L64"/>
      <c r="M64"/>
      <c r="N64" s="55"/>
      <c r="O64" s="55"/>
      <c r="P64" s="55"/>
      <c r="Q64" s="53"/>
      <c r="R64" s="53"/>
      <c r="S64" s="53"/>
      <c r="T64" s="53"/>
      <c r="U64" s="53"/>
      <c r="V64" s="75"/>
      <c r="W64" s="53"/>
      <c r="X64" s="53"/>
      <c r="Y64" s="53"/>
      <c r="Z64" s="53"/>
      <c r="AA64" s="53"/>
      <c r="AB64" s="53"/>
      <c r="AC64" s="53"/>
      <c r="AD64" s="53"/>
      <c r="AE64" s="53"/>
      <c r="AF64" s="53"/>
      <c r="AG64" s="53"/>
      <c r="AH64" s="53"/>
      <c r="AI64" s="53"/>
      <c r="AJ64" s="53"/>
      <c r="AK64" s="53"/>
      <c r="AL64" s="215">
        <f t="shared" si="0"/>
        <v>0</v>
      </c>
    </row>
    <row r="65" spans="1:38" s="56" customFormat="1">
      <c r="A65" s="53"/>
      <c r="B65"/>
      <c r="C65"/>
      <c r="D65"/>
      <c r="E65"/>
      <c r="F65"/>
      <c r="G65"/>
      <c r="H65"/>
      <c r="I65"/>
      <c r="J65"/>
      <c r="K65"/>
      <c r="L65"/>
      <c r="M65"/>
      <c r="N65" s="55"/>
      <c r="O65" s="55"/>
      <c r="P65" s="55"/>
      <c r="Q65" s="53"/>
      <c r="R65" s="53"/>
      <c r="S65" s="53"/>
      <c r="T65" s="53"/>
      <c r="U65" s="53"/>
      <c r="V65" s="75"/>
      <c r="W65" s="53"/>
      <c r="X65" s="53"/>
      <c r="Y65" s="53"/>
      <c r="Z65" s="53"/>
      <c r="AA65" s="53"/>
      <c r="AB65" s="53"/>
      <c r="AC65" s="53"/>
      <c r="AD65" s="53"/>
      <c r="AE65" s="53"/>
      <c r="AF65" s="53"/>
      <c r="AG65" s="53"/>
      <c r="AH65" s="53"/>
      <c r="AI65" s="53"/>
      <c r="AJ65" s="53"/>
      <c r="AK65" s="53"/>
      <c r="AL65" s="215">
        <f t="shared" si="0"/>
        <v>0</v>
      </c>
    </row>
    <row r="66" spans="1:38" s="56" customFormat="1">
      <c r="A66" s="53"/>
      <c r="B66"/>
      <c r="C66"/>
      <c r="D66"/>
      <c r="E66"/>
      <c r="F66"/>
      <c r="G66"/>
      <c r="H66"/>
      <c r="I66"/>
      <c r="J66"/>
      <c r="K66"/>
      <c r="L66"/>
      <c r="M66"/>
      <c r="N66" s="55"/>
      <c r="O66" s="55"/>
      <c r="P66" s="55"/>
      <c r="Q66" s="53"/>
      <c r="R66" s="53"/>
      <c r="S66" s="53"/>
      <c r="T66" s="53"/>
      <c r="U66" s="53"/>
      <c r="V66" s="75"/>
      <c r="W66" s="53"/>
      <c r="X66" s="53"/>
      <c r="Y66" s="53"/>
      <c r="Z66" s="53"/>
      <c r="AA66" s="53"/>
      <c r="AB66" s="53"/>
      <c r="AC66" s="53"/>
      <c r="AD66" s="53"/>
      <c r="AE66" s="53"/>
      <c r="AF66" s="53"/>
      <c r="AG66" s="53"/>
      <c r="AH66" s="53"/>
      <c r="AI66" s="53"/>
      <c r="AJ66" s="53"/>
      <c r="AK66" s="53"/>
      <c r="AL66" s="215">
        <f t="shared" si="0"/>
        <v>0</v>
      </c>
    </row>
    <row r="67" spans="1:38" s="56" customFormat="1">
      <c r="A67" s="53"/>
      <c r="B67"/>
      <c r="C67"/>
      <c r="D67"/>
      <c r="E67"/>
      <c r="F67"/>
      <c r="G67"/>
      <c r="H67"/>
      <c r="I67"/>
      <c r="J67"/>
      <c r="K67"/>
      <c r="L67"/>
      <c r="M67"/>
      <c r="N67" s="55"/>
      <c r="O67" s="55"/>
      <c r="P67" s="55"/>
      <c r="Q67" s="53"/>
      <c r="R67" s="53"/>
      <c r="S67" s="53"/>
      <c r="T67" s="53"/>
      <c r="U67" s="53"/>
      <c r="V67" s="75"/>
      <c r="W67" s="53"/>
      <c r="X67" s="53"/>
      <c r="Y67" s="53"/>
      <c r="Z67" s="53"/>
      <c r="AA67" s="53"/>
      <c r="AB67" s="53"/>
      <c r="AC67" s="53"/>
      <c r="AD67" s="53"/>
      <c r="AE67" s="53"/>
      <c r="AF67" s="53"/>
      <c r="AG67" s="53"/>
      <c r="AH67" s="53"/>
      <c r="AI67" s="53"/>
      <c r="AJ67" s="53"/>
      <c r="AK67" s="53"/>
      <c r="AL67" s="215">
        <f t="shared" ref="AL67:AL130" si="1">+SUMIF(C:C,C67,D:D)/10^7</f>
        <v>0</v>
      </c>
    </row>
    <row r="68" spans="1:38" s="56" customFormat="1">
      <c r="A68" s="53"/>
      <c r="B68"/>
      <c r="C68"/>
      <c r="D68"/>
      <c r="E68"/>
      <c r="F68"/>
      <c r="G68"/>
      <c r="H68"/>
      <c r="I68"/>
      <c r="J68"/>
      <c r="K68"/>
      <c r="L68"/>
      <c r="M68"/>
      <c r="N68" s="55"/>
      <c r="O68" s="55"/>
      <c r="P68" s="55"/>
      <c r="Q68" s="53"/>
      <c r="R68" s="53"/>
      <c r="S68" s="53"/>
      <c r="T68" s="53"/>
      <c r="U68" s="53"/>
      <c r="V68" s="75"/>
      <c r="W68" s="53"/>
      <c r="X68" s="53"/>
      <c r="Y68" s="53"/>
      <c r="Z68" s="53"/>
      <c r="AA68" s="53"/>
      <c r="AB68" s="53"/>
      <c r="AC68" s="53"/>
      <c r="AD68" s="53"/>
      <c r="AE68" s="53"/>
      <c r="AF68" s="53"/>
      <c r="AG68" s="53"/>
      <c r="AH68" s="53"/>
      <c r="AI68" s="53"/>
      <c r="AJ68" s="53"/>
      <c r="AK68" s="53"/>
      <c r="AL68" s="215">
        <f t="shared" si="1"/>
        <v>0</v>
      </c>
    </row>
    <row r="69" spans="1:38" s="56" customFormat="1">
      <c r="A69" s="53"/>
      <c r="B69"/>
      <c r="C69"/>
      <c r="D69"/>
      <c r="E69"/>
      <c r="F69"/>
      <c r="G69"/>
      <c r="H69"/>
      <c r="I69"/>
      <c r="J69"/>
      <c r="K69"/>
      <c r="L69"/>
      <c r="M69"/>
      <c r="N69" s="55"/>
      <c r="O69" s="55"/>
      <c r="P69" s="55"/>
      <c r="Q69" s="53"/>
      <c r="R69" s="53"/>
      <c r="S69" s="53"/>
      <c r="T69" s="53"/>
      <c r="U69" s="53"/>
      <c r="V69" s="75"/>
      <c r="W69" s="53"/>
      <c r="X69" s="53"/>
      <c r="Y69" s="53"/>
      <c r="Z69" s="53"/>
      <c r="AA69" s="53"/>
      <c r="AB69" s="53"/>
      <c r="AC69" s="53"/>
      <c r="AD69" s="53"/>
      <c r="AE69" s="53"/>
      <c r="AF69" s="53"/>
      <c r="AG69" s="53"/>
      <c r="AH69" s="53"/>
      <c r="AI69" s="53"/>
      <c r="AJ69" s="53"/>
      <c r="AK69" s="53"/>
      <c r="AL69" s="215">
        <f t="shared" si="1"/>
        <v>0</v>
      </c>
    </row>
    <row r="70" spans="1:38" s="56" customFormat="1">
      <c r="A70" s="53"/>
      <c r="B70"/>
      <c r="C70"/>
      <c r="D70"/>
      <c r="E70"/>
      <c r="F70"/>
      <c r="G70"/>
      <c r="H70"/>
      <c r="I70"/>
      <c r="J70"/>
      <c r="K70"/>
      <c r="L70"/>
      <c r="M70"/>
      <c r="N70" s="55"/>
      <c r="O70" s="55"/>
      <c r="P70" s="55"/>
      <c r="Q70" s="53"/>
      <c r="R70" s="53"/>
      <c r="S70" s="53"/>
      <c r="T70" s="53"/>
      <c r="U70" s="53"/>
      <c r="V70" s="75"/>
      <c r="W70" s="53"/>
      <c r="X70" s="53"/>
      <c r="Y70" s="53"/>
      <c r="Z70" s="53"/>
      <c r="AA70" s="53"/>
      <c r="AB70" s="53"/>
      <c r="AC70" s="53"/>
      <c r="AD70" s="53"/>
      <c r="AE70" s="53"/>
      <c r="AF70" s="53"/>
      <c r="AG70" s="53"/>
      <c r="AH70" s="53"/>
      <c r="AI70" s="53"/>
      <c r="AJ70" s="53"/>
      <c r="AK70" s="53"/>
      <c r="AL70" s="215">
        <f t="shared" si="1"/>
        <v>0</v>
      </c>
    </row>
    <row r="71" spans="1:38" s="56" customFormat="1">
      <c r="A71" s="53"/>
      <c r="B71"/>
      <c r="C71"/>
      <c r="D71"/>
      <c r="E71"/>
      <c r="F71"/>
      <c r="G71"/>
      <c r="H71"/>
      <c r="I71"/>
      <c r="J71"/>
      <c r="K71"/>
      <c r="L71"/>
      <c r="M71"/>
      <c r="N71" s="55"/>
      <c r="O71" s="55"/>
      <c r="P71" s="55"/>
      <c r="Q71" s="53"/>
      <c r="R71" s="53"/>
      <c r="S71" s="53"/>
      <c r="T71" s="53"/>
      <c r="U71" s="53"/>
      <c r="V71" s="75"/>
      <c r="W71" s="53"/>
      <c r="X71" s="53"/>
      <c r="Y71" s="53"/>
      <c r="Z71" s="53"/>
      <c r="AA71" s="53"/>
      <c r="AB71" s="53"/>
      <c r="AC71" s="53"/>
      <c r="AD71" s="53"/>
      <c r="AE71" s="53"/>
      <c r="AF71" s="53"/>
      <c r="AG71" s="53"/>
      <c r="AH71" s="53"/>
      <c r="AI71" s="53"/>
      <c r="AJ71" s="53"/>
      <c r="AK71" s="53"/>
      <c r="AL71" s="215">
        <f t="shared" si="1"/>
        <v>0</v>
      </c>
    </row>
    <row r="72" spans="1:38" s="56" customFormat="1">
      <c r="A72" s="53"/>
      <c r="B72"/>
      <c r="C72"/>
      <c r="D72"/>
      <c r="E72"/>
      <c r="F72"/>
      <c r="G72"/>
      <c r="H72"/>
      <c r="I72"/>
      <c r="J72"/>
      <c r="K72"/>
      <c r="L72"/>
      <c r="M72"/>
      <c r="N72" s="55"/>
      <c r="O72" s="55"/>
      <c r="P72" s="55"/>
      <c r="Q72" s="53"/>
      <c r="R72" s="53"/>
      <c r="S72" s="53"/>
      <c r="T72" s="53"/>
      <c r="U72" s="53"/>
      <c r="V72" s="75"/>
      <c r="W72" s="53"/>
      <c r="X72" s="53"/>
      <c r="Y72" s="53"/>
      <c r="Z72" s="53"/>
      <c r="AA72" s="53"/>
      <c r="AB72" s="53"/>
      <c r="AC72" s="53"/>
      <c r="AD72" s="53"/>
      <c r="AE72" s="53"/>
      <c r="AF72" s="53"/>
      <c r="AG72" s="53"/>
      <c r="AH72" s="53"/>
      <c r="AI72" s="53"/>
      <c r="AJ72" s="53"/>
      <c r="AK72" s="53"/>
      <c r="AL72" s="215">
        <f t="shared" si="1"/>
        <v>0</v>
      </c>
    </row>
    <row r="73" spans="1:38" s="56" customFormat="1">
      <c r="A73" s="53"/>
      <c r="B73"/>
      <c r="C73"/>
      <c r="D73"/>
      <c r="E73"/>
      <c r="F73"/>
      <c r="G73"/>
      <c r="H73"/>
      <c r="I73"/>
      <c r="J73"/>
      <c r="K73"/>
      <c r="L73"/>
      <c r="M73"/>
      <c r="N73" s="55"/>
      <c r="O73" s="55"/>
      <c r="P73" s="55"/>
      <c r="Q73" s="53"/>
      <c r="R73" s="53"/>
      <c r="S73" s="53"/>
      <c r="T73" s="53"/>
      <c r="U73" s="53"/>
      <c r="V73" s="75"/>
      <c r="W73" s="53"/>
      <c r="X73" s="53"/>
      <c r="Y73" s="53"/>
      <c r="Z73" s="53"/>
      <c r="AA73" s="53"/>
      <c r="AB73" s="53"/>
      <c r="AC73" s="53"/>
      <c r="AD73" s="53"/>
      <c r="AE73" s="53"/>
      <c r="AF73" s="53"/>
      <c r="AG73" s="53"/>
      <c r="AH73" s="53"/>
      <c r="AI73" s="53"/>
      <c r="AJ73" s="53"/>
      <c r="AK73" s="53"/>
      <c r="AL73" s="215">
        <f t="shared" si="1"/>
        <v>0</v>
      </c>
    </row>
    <row r="74" spans="1:38" s="56" customFormat="1">
      <c r="A74" s="53"/>
      <c r="B74"/>
      <c r="C74"/>
      <c r="D74"/>
      <c r="E74"/>
      <c r="F74"/>
      <c r="G74"/>
      <c r="H74"/>
      <c r="I74"/>
      <c r="J74"/>
      <c r="K74"/>
      <c r="L74"/>
      <c r="M74"/>
      <c r="N74" s="55"/>
      <c r="O74" s="55"/>
      <c r="P74" s="55"/>
      <c r="Q74" s="53"/>
      <c r="R74" s="53"/>
      <c r="S74" s="53"/>
      <c r="T74" s="53"/>
      <c r="U74" s="53"/>
      <c r="V74" s="75"/>
      <c r="W74" s="53"/>
      <c r="X74" s="53"/>
      <c r="Y74" s="53"/>
      <c r="Z74" s="53"/>
      <c r="AA74" s="53"/>
      <c r="AB74" s="53"/>
      <c r="AC74" s="53"/>
      <c r="AD74" s="53"/>
      <c r="AE74" s="53"/>
      <c r="AF74" s="53"/>
      <c r="AG74" s="53"/>
      <c r="AH74" s="53"/>
      <c r="AI74" s="53"/>
      <c r="AJ74" s="53"/>
      <c r="AK74" s="53"/>
      <c r="AL74" s="215">
        <f t="shared" si="1"/>
        <v>0</v>
      </c>
    </row>
    <row r="75" spans="1:38" s="56" customFormat="1">
      <c r="A75" s="53"/>
      <c r="B75"/>
      <c r="C75"/>
      <c r="D75"/>
      <c r="E75"/>
      <c r="F75"/>
      <c r="G75"/>
      <c r="H75"/>
      <c r="I75"/>
      <c r="J75"/>
      <c r="K75"/>
      <c r="L75"/>
      <c r="M75"/>
      <c r="N75" s="55"/>
      <c r="O75" s="55"/>
      <c r="P75" s="55"/>
      <c r="Q75" s="53"/>
      <c r="R75" s="53"/>
      <c r="S75" s="53"/>
      <c r="T75" s="53"/>
      <c r="U75" s="53"/>
      <c r="V75" s="75"/>
      <c r="W75" s="53"/>
      <c r="X75" s="53"/>
      <c r="Y75" s="53"/>
      <c r="Z75" s="53"/>
      <c r="AA75" s="53"/>
      <c r="AB75" s="53"/>
      <c r="AC75" s="53"/>
      <c r="AD75" s="53"/>
      <c r="AE75" s="53"/>
      <c r="AF75" s="53"/>
      <c r="AG75" s="53"/>
      <c r="AH75" s="53"/>
      <c r="AI75" s="53"/>
      <c r="AJ75" s="53"/>
      <c r="AK75" s="53"/>
      <c r="AL75" s="215">
        <f t="shared" si="1"/>
        <v>0</v>
      </c>
    </row>
    <row r="76" spans="1:38" s="56" customFormat="1">
      <c r="A76" s="53"/>
      <c r="B76"/>
      <c r="C76"/>
      <c r="D76"/>
      <c r="E76"/>
      <c r="F76"/>
      <c r="G76"/>
      <c r="H76"/>
      <c r="I76"/>
      <c r="J76"/>
      <c r="K76"/>
      <c r="L76"/>
      <c r="M76"/>
      <c r="N76" s="55"/>
      <c r="O76" s="55"/>
      <c r="P76" s="55"/>
      <c r="Q76" s="53"/>
      <c r="R76" s="53"/>
      <c r="S76" s="53"/>
      <c r="T76" s="53"/>
      <c r="U76" s="53"/>
      <c r="V76" s="75"/>
      <c r="W76" s="53"/>
      <c r="X76" s="53"/>
      <c r="Y76" s="53"/>
      <c r="Z76" s="53"/>
      <c r="AA76" s="53"/>
      <c r="AB76" s="53"/>
      <c r="AC76" s="53"/>
      <c r="AD76" s="53"/>
      <c r="AE76" s="53"/>
      <c r="AF76" s="53"/>
      <c r="AG76" s="53"/>
      <c r="AH76" s="53"/>
      <c r="AI76" s="53"/>
      <c r="AJ76" s="53"/>
      <c r="AK76" s="53"/>
      <c r="AL76" s="215">
        <f t="shared" si="1"/>
        <v>0</v>
      </c>
    </row>
    <row r="77" spans="1:38" s="56" customFormat="1">
      <c r="A77" s="53"/>
      <c r="B77"/>
      <c r="C77"/>
      <c r="D77"/>
      <c r="E77"/>
      <c r="F77"/>
      <c r="G77"/>
      <c r="H77"/>
      <c r="I77"/>
      <c r="J77"/>
      <c r="K77"/>
      <c r="L77"/>
      <c r="M77"/>
      <c r="N77" s="55"/>
      <c r="O77" s="55"/>
      <c r="P77" s="55"/>
      <c r="Q77" s="53"/>
      <c r="R77" s="53"/>
      <c r="S77" s="53"/>
      <c r="T77" s="53"/>
      <c r="U77" s="53"/>
      <c r="V77" s="75"/>
      <c r="W77" s="53"/>
      <c r="X77" s="53"/>
      <c r="Y77" s="53"/>
      <c r="Z77" s="53"/>
      <c r="AA77" s="53"/>
      <c r="AB77" s="53"/>
      <c r="AC77" s="53"/>
      <c r="AD77" s="53"/>
      <c r="AE77" s="53"/>
      <c r="AF77" s="53"/>
      <c r="AG77" s="53"/>
      <c r="AH77" s="53"/>
      <c r="AI77" s="53"/>
      <c r="AJ77" s="53"/>
      <c r="AK77" s="53"/>
      <c r="AL77" s="215">
        <f t="shared" si="1"/>
        <v>0</v>
      </c>
    </row>
    <row r="78" spans="1:38" s="56" customFormat="1">
      <c r="A78" s="53"/>
      <c r="B78"/>
      <c r="C78"/>
      <c r="D78"/>
      <c r="E78"/>
      <c r="F78"/>
      <c r="G78"/>
      <c r="H78"/>
      <c r="I78"/>
      <c r="J78"/>
      <c r="K78"/>
      <c r="L78"/>
      <c r="M78"/>
      <c r="N78" s="55"/>
      <c r="O78" s="55"/>
      <c r="P78" s="55"/>
      <c r="Q78" s="53"/>
      <c r="R78" s="53"/>
      <c r="S78" s="53"/>
      <c r="T78" s="53"/>
      <c r="U78" s="53"/>
      <c r="V78" s="75"/>
      <c r="W78" s="53"/>
      <c r="X78" s="53"/>
      <c r="Y78" s="53"/>
      <c r="Z78" s="53"/>
      <c r="AA78" s="53"/>
      <c r="AB78" s="53"/>
      <c r="AC78" s="53"/>
      <c r="AD78" s="53"/>
      <c r="AE78" s="53"/>
      <c r="AF78" s="53"/>
      <c r="AG78" s="53"/>
      <c r="AH78" s="53"/>
      <c r="AI78" s="53"/>
      <c r="AJ78" s="53"/>
      <c r="AK78" s="53"/>
      <c r="AL78" s="215">
        <f t="shared" si="1"/>
        <v>0</v>
      </c>
    </row>
    <row r="79" spans="1:38" s="56" customFormat="1">
      <c r="A79" s="53"/>
      <c r="B79"/>
      <c r="C79"/>
      <c r="D79"/>
      <c r="E79"/>
      <c r="F79"/>
      <c r="G79"/>
      <c r="H79"/>
      <c r="I79"/>
      <c r="J79"/>
      <c r="K79"/>
      <c r="L79"/>
      <c r="M79"/>
      <c r="N79" s="55"/>
      <c r="O79" s="55"/>
      <c r="P79" s="55"/>
      <c r="Q79" s="53"/>
      <c r="R79" s="53"/>
      <c r="S79" s="53"/>
      <c r="T79" s="53"/>
      <c r="U79" s="53"/>
      <c r="V79" s="75"/>
      <c r="W79" s="53"/>
      <c r="X79" s="53"/>
      <c r="Y79" s="53"/>
      <c r="Z79" s="53"/>
      <c r="AA79" s="53"/>
      <c r="AB79" s="53"/>
      <c r="AC79" s="53"/>
      <c r="AD79" s="53"/>
      <c r="AE79" s="53"/>
      <c r="AF79" s="53"/>
      <c r="AG79" s="53"/>
      <c r="AH79" s="53"/>
      <c r="AI79" s="53"/>
      <c r="AJ79" s="53"/>
      <c r="AK79" s="53"/>
      <c r="AL79" s="215">
        <f t="shared" si="1"/>
        <v>0</v>
      </c>
    </row>
    <row r="80" spans="1:38" s="56" customFormat="1">
      <c r="A80" s="53"/>
      <c r="B80"/>
      <c r="C80"/>
      <c r="D80"/>
      <c r="E80"/>
      <c r="F80"/>
      <c r="G80"/>
      <c r="H80"/>
      <c r="I80"/>
      <c r="J80"/>
      <c r="K80"/>
      <c r="L80"/>
      <c r="M80"/>
      <c r="N80" s="55"/>
      <c r="O80" s="55"/>
      <c r="P80" s="55"/>
      <c r="Q80" s="53"/>
      <c r="R80" s="53"/>
      <c r="S80" s="53"/>
      <c r="T80" s="53"/>
      <c r="U80" s="53"/>
      <c r="V80" s="75"/>
      <c r="W80" s="53"/>
      <c r="X80" s="53"/>
      <c r="Y80" s="53"/>
      <c r="Z80" s="53"/>
      <c r="AA80" s="53"/>
      <c r="AB80" s="53"/>
      <c r="AC80" s="53"/>
      <c r="AD80" s="53"/>
      <c r="AE80" s="53"/>
      <c r="AF80" s="53"/>
      <c r="AG80" s="53"/>
      <c r="AH80" s="53"/>
      <c r="AI80" s="53"/>
      <c r="AJ80" s="53"/>
      <c r="AK80" s="53"/>
      <c r="AL80" s="215">
        <f t="shared" si="1"/>
        <v>0</v>
      </c>
    </row>
    <row r="81" spans="1:38" s="56" customFormat="1">
      <c r="A81" s="53"/>
      <c r="B81"/>
      <c r="C81"/>
      <c r="D81"/>
      <c r="E81"/>
      <c r="F81"/>
      <c r="G81"/>
      <c r="H81"/>
      <c r="I81"/>
      <c r="J81"/>
      <c r="K81"/>
      <c r="L81"/>
      <c r="M81"/>
      <c r="N81" s="55"/>
      <c r="O81" s="55"/>
      <c r="P81" s="55"/>
      <c r="Q81" s="53"/>
      <c r="R81" s="53"/>
      <c r="S81" s="53"/>
      <c r="T81" s="53"/>
      <c r="U81" s="53"/>
      <c r="V81" s="75"/>
      <c r="W81" s="53"/>
      <c r="X81" s="53"/>
      <c r="Y81" s="53"/>
      <c r="Z81" s="53"/>
      <c r="AA81" s="53"/>
      <c r="AB81" s="53"/>
      <c r="AC81" s="53"/>
      <c r="AD81" s="53"/>
      <c r="AE81" s="53"/>
      <c r="AF81" s="53"/>
      <c r="AG81" s="53"/>
      <c r="AH81" s="53"/>
      <c r="AI81" s="53"/>
      <c r="AJ81" s="53"/>
      <c r="AK81" s="53"/>
      <c r="AL81" s="215">
        <f t="shared" si="1"/>
        <v>0</v>
      </c>
    </row>
    <row r="82" spans="1:38" s="56" customFormat="1">
      <c r="A82" s="53"/>
      <c r="B82"/>
      <c r="C82"/>
      <c r="D82"/>
      <c r="E82"/>
      <c r="F82"/>
      <c r="G82"/>
      <c r="H82"/>
      <c r="I82"/>
      <c r="J82"/>
      <c r="K82"/>
      <c r="L82"/>
      <c r="M82"/>
      <c r="N82" s="55"/>
      <c r="O82" s="55"/>
      <c r="P82" s="55"/>
      <c r="Q82" s="53"/>
      <c r="R82" s="53"/>
      <c r="S82" s="53"/>
      <c r="T82" s="53"/>
      <c r="U82" s="53"/>
      <c r="V82" s="75"/>
      <c r="W82" s="53"/>
      <c r="X82" s="53"/>
      <c r="Y82" s="53"/>
      <c r="Z82" s="53"/>
      <c r="AA82" s="53"/>
      <c r="AB82" s="53"/>
      <c r="AC82" s="53"/>
      <c r="AD82" s="53"/>
      <c r="AE82" s="53"/>
      <c r="AF82" s="53"/>
      <c r="AG82" s="53"/>
      <c r="AH82" s="53"/>
      <c r="AI82" s="53"/>
      <c r="AJ82" s="53"/>
      <c r="AK82" s="53"/>
      <c r="AL82" s="215">
        <f t="shared" si="1"/>
        <v>0</v>
      </c>
    </row>
    <row r="83" spans="1:38" s="56" customFormat="1">
      <c r="A83" s="53"/>
      <c r="B83"/>
      <c r="C83"/>
      <c r="D83"/>
      <c r="E83"/>
      <c r="F83"/>
      <c r="G83"/>
      <c r="H83"/>
      <c r="I83"/>
      <c r="J83"/>
      <c r="K83"/>
      <c r="L83"/>
      <c r="M83"/>
      <c r="N83" s="55"/>
      <c r="O83" s="55"/>
      <c r="P83" s="55"/>
      <c r="Q83" s="53"/>
      <c r="R83" s="53"/>
      <c r="S83" s="53"/>
      <c r="T83" s="53"/>
      <c r="U83" s="53"/>
      <c r="V83" s="75"/>
      <c r="W83" s="53"/>
      <c r="X83" s="53"/>
      <c r="Y83" s="53"/>
      <c r="Z83" s="53"/>
      <c r="AA83" s="53"/>
      <c r="AB83" s="53"/>
      <c r="AC83" s="53"/>
      <c r="AD83" s="53"/>
      <c r="AE83" s="53"/>
      <c r="AF83" s="53"/>
      <c r="AG83" s="53"/>
      <c r="AH83" s="53"/>
      <c r="AI83" s="53"/>
      <c r="AJ83" s="53"/>
      <c r="AK83" s="53"/>
      <c r="AL83" s="215">
        <f t="shared" si="1"/>
        <v>0</v>
      </c>
    </row>
    <row r="84" spans="1:38" s="56" customFormat="1">
      <c r="A84" s="53"/>
      <c r="B84"/>
      <c r="C84"/>
      <c r="D84"/>
      <c r="E84"/>
      <c r="F84"/>
      <c r="G84"/>
      <c r="H84"/>
      <c r="I84"/>
      <c r="J84"/>
      <c r="K84"/>
      <c r="L84"/>
      <c r="M84"/>
      <c r="N84" s="55"/>
      <c r="O84" s="55"/>
      <c r="P84" s="55"/>
      <c r="Q84" s="53"/>
      <c r="R84" s="53"/>
      <c r="S84" s="53"/>
      <c r="T84" s="53"/>
      <c r="U84" s="53"/>
      <c r="V84" s="75"/>
      <c r="W84" s="53"/>
      <c r="X84" s="53"/>
      <c r="Y84" s="53"/>
      <c r="Z84" s="53"/>
      <c r="AA84" s="53"/>
      <c r="AB84" s="53"/>
      <c r="AC84" s="53"/>
      <c r="AD84" s="53"/>
      <c r="AE84" s="53"/>
      <c r="AF84" s="53"/>
      <c r="AG84" s="53"/>
      <c r="AH84" s="53"/>
      <c r="AI84" s="53"/>
      <c r="AJ84" s="53"/>
      <c r="AK84" s="53"/>
      <c r="AL84" s="215">
        <f t="shared" si="1"/>
        <v>0</v>
      </c>
    </row>
    <row r="85" spans="1:38" s="56" customFormat="1">
      <c r="A85" s="53"/>
      <c r="B85"/>
      <c r="C85"/>
      <c r="D85"/>
      <c r="E85"/>
      <c r="F85"/>
      <c r="G85"/>
      <c r="H85"/>
      <c r="I85"/>
      <c r="J85"/>
      <c r="K85"/>
      <c r="L85"/>
      <c r="M85"/>
      <c r="N85" s="55"/>
      <c r="O85" s="55"/>
      <c r="P85" s="55"/>
      <c r="Q85" s="53"/>
      <c r="R85" s="53"/>
      <c r="S85" s="53"/>
      <c r="T85" s="53"/>
      <c r="U85" s="53"/>
      <c r="V85" s="75"/>
      <c r="W85" s="53"/>
      <c r="X85" s="53"/>
      <c r="Y85" s="53"/>
      <c r="Z85" s="53"/>
      <c r="AA85" s="53"/>
      <c r="AB85" s="53"/>
      <c r="AC85" s="53"/>
      <c r="AD85" s="53"/>
      <c r="AE85" s="53"/>
      <c r="AF85" s="53"/>
      <c r="AG85" s="53"/>
      <c r="AH85" s="53"/>
      <c r="AI85" s="53"/>
      <c r="AJ85" s="53"/>
      <c r="AK85" s="53"/>
      <c r="AL85" s="215">
        <f t="shared" si="1"/>
        <v>0</v>
      </c>
    </row>
    <row r="86" spans="1:38" s="56" customFormat="1">
      <c r="A86" s="53"/>
      <c r="B86"/>
      <c r="C86"/>
      <c r="D86"/>
      <c r="E86"/>
      <c r="F86"/>
      <c r="G86"/>
      <c r="H86"/>
      <c r="I86"/>
      <c r="J86"/>
      <c r="K86"/>
      <c r="L86"/>
      <c r="M86"/>
      <c r="N86" s="55"/>
      <c r="O86" s="55"/>
      <c r="P86" s="55"/>
      <c r="Q86" s="53"/>
      <c r="R86" s="53"/>
      <c r="S86" s="53"/>
      <c r="T86" s="53"/>
      <c r="U86" s="53"/>
      <c r="V86" s="75"/>
      <c r="W86" s="53"/>
      <c r="X86" s="53"/>
      <c r="Y86" s="53"/>
      <c r="Z86" s="53"/>
      <c r="AA86" s="53"/>
      <c r="AB86" s="53"/>
      <c r="AC86" s="53"/>
      <c r="AD86" s="53"/>
      <c r="AE86" s="53"/>
      <c r="AF86" s="53"/>
      <c r="AG86" s="53"/>
      <c r="AH86" s="53"/>
      <c r="AI86" s="53"/>
      <c r="AJ86" s="53"/>
      <c r="AK86" s="53"/>
      <c r="AL86" s="215">
        <f t="shared" si="1"/>
        <v>0</v>
      </c>
    </row>
    <row r="87" spans="1:38" s="56" customFormat="1">
      <c r="A87" s="53"/>
      <c r="B87"/>
      <c r="C87"/>
      <c r="D87"/>
      <c r="E87"/>
      <c r="F87"/>
      <c r="G87"/>
      <c r="H87"/>
      <c r="I87"/>
      <c r="J87"/>
      <c r="K87"/>
      <c r="L87"/>
      <c r="M87"/>
      <c r="N87" s="55"/>
      <c r="O87" s="55"/>
      <c r="P87" s="55"/>
      <c r="Q87" s="53"/>
      <c r="R87" s="53"/>
      <c r="S87" s="53"/>
      <c r="T87" s="53"/>
      <c r="U87" s="53"/>
      <c r="V87" s="75"/>
      <c r="W87" s="53"/>
      <c r="X87" s="53"/>
      <c r="Y87" s="53"/>
      <c r="Z87" s="53"/>
      <c r="AA87" s="53"/>
      <c r="AB87" s="53"/>
      <c r="AC87" s="53"/>
      <c r="AD87" s="53"/>
      <c r="AE87" s="53"/>
      <c r="AF87" s="53"/>
      <c r="AG87" s="53"/>
      <c r="AH87" s="53"/>
      <c r="AI87" s="53"/>
      <c r="AJ87" s="53"/>
      <c r="AK87" s="53"/>
      <c r="AL87" s="215">
        <f t="shared" si="1"/>
        <v>0</v>
      </c>
    </row>
    <row r="88" spans="1:38" s="56" customFormat="1">
      <c r="A88" s="53"/>
      <c r="B88"/>
      <c r="C88"/>
      <c r="D88"/>
      <c r="E88"/>
      <c r="F88"/>
      <c r="G88"/>
      <c r="H88"/>
      <c r="I88"/>
      <c r="J88"/>
      <c r="K88"/>
      <c r="L88"/>
      <c r="M88"/>
      <c r="N88" s="55"/>
      <c r="O88" s="55"/>
      <c r="P88" s="55"/>
      <c r="Q88" s="53"/>
      <c r="R88" s="53"/>
      <c r="S88" s="53"/>
      <c r="T88" s="53"/>
      <c r="U88" s="53"/>
      <c r="V88" s="75"/>
      <c r="W88" s="53"/>
      <c r="X88" s="53"/>
      <c r="Y88" s="53"/>
      <c r="Z88" s="53"/>
      <c r="AA88" s="53"/>
      <c r="AB88" s="53"/>
      <c r="AC88" s="53"/>
      <c r="AD88" s="53"/>
      <c r="AE88" s="53"/>
      <c r="AF88" s="53"/>
      <c r="AG88" s="53"/>
      <c r="AH88" s="53"/>
      <c r="AI88" s="53"/>
      <c r="AJ88" s="53"/>
      <c r="AK88" s="53"/>
      <c r="AL88" s="215">
        <f t="shared" si="1"/>
        <v>0</v>
      </c>
    </row>
    <row r="89" spans="1:38" s="56" customFormat="1">
      <c r="A89" s="53"/>
      <c r="B89"/>
      <c r="C89"/>
      <c r="D89"/>
      <c r="E89"/>
      <c r="F89"/>
      <c r="G89"/>
      <c r="H89"/>
      <c r="I89"/>
      <c r="J89"/>
      <c r="K89"/>
      <c r="L89"/>
      <c r="M89"/>
      <c r="N89" s="55"/>
      <c r="O89" s="55"/>
      <c r="P89" s="55"/>
      <c r="Q89" s="53"/>
      <c r="R89" s="53"/>
      <c r="S89" s="53"/>
      <c r="T89" s="53"/>
      <c r="U89" s="53"/>
      <c r="V89" s="75"/>
      <c r="W89" s="53"/>
      <c r="X89" s="53"/>
      <c r="Y89" s="53"/>
      <c r="Z89" s="53"/>
      <c r="AA89" s="53"/>
      <c r="AB89" s="53"/>
      <c r="AC89" s="53"/>
      <c r="AD89" s="53"/>
      <c r="AE89" s="53"/>
      <c r="AF89" s="53"/>
      <c r="AG89" s="53"/>
      <c r="AH89" s="53"/>
      <c r="AI89" s="53"/>
      <c r="AJ89" s="53"/>
      <c r="AK89" s="53"/>
      <c r="AL89" s="215">
        <f t="shared" si="1"/>
        <v>0</v>
      </c>
    </row>
    <row r="90" spans="1:38" s="56" customFormat="1">
      <c r="A90" s="53"/>
      <c r="B90"/>
      <c r="C90"/>
      <c r="D90"/>
      <c r="E90"/>
      <c r="F90"/>
      <c r="G90"/>
      <c r="H90"/>
      <c r="I90"/>
      <c r="J90"/>
      <c r="K90"/>
      <c r="L90"/>
      <c r="M90"/>
      <c r="N90" s="55"/>
      <c r="O90" s="55"/>
      <c r="P90" s="55"/>
      <c r="Q90" s="53"/>
      <c r="R90" s="53"/>
      <c r="S90" s="53"/>
      <c r="T90" s="53"/>
      <c r="U90" s="53"/>
      <c r="V90" s="75"/>
      <c r="W90" s="53"/>
      <c r="X90" s="53"/>
      <c r="Y90" s="53"/>
      <c r="Z90" s="53"/>
      <c r="AA90" s="53"/>
      <c r="AB90" s="53"/>
      <c r="AC90" s="53"/>
      <c r="AD90" s="53"/>
      <c r="AE90" s="53"/>
      <c r="AF90" s="53"/>
      <c r="AG90" s="53"/>
      <c r="AH90" s="53"/>
      <c r="AI90" s="53"/>
      <c r="AJ90" s="53"/>
      <c r="AK90" s="53"/>
      <c r="AL90" s="215">
        <f t="shared" si="1"/>
        <v>0</v>
      </c>
    </row>
    <row r="91" spans="1:38" s="56" customFormat="1">
      <c r="A91" s="53"/>
      <c r="B91"/>
      <c r="C91"/>
      <c r="D91"/>
      <c r="E91"/>
      <c r="F91"/>
      <c r="G91"/>
      <c r="H91"/>
      <c r="I91"/>
      <c r="J91"/>
      <c r="K91"/>
      <c r="L91"/>
      <c r="M91"/>
      <c r="N91" s="55"/>
      <c r="O91" s="55"/>
      <c r="P91" s="55"/>
      <c r="Q91" s="53"/>
      <c r="R91" s="53"/>
      <c r="S91" s="53"/>
      <c r="T91" s="53"/>
      <c r="U91" s="53"/>
      <c r="V91" s="75"/>
      <c r="W91" s="53"/>
      <c r="X91" s="53"/>
      <c r="Y91" s="53"/>
      <c r="Z91" s="53"/>
      <c r="AA91" s="53"/>
      <c r="AB91" s="53"/>
      <c r="AC91" s="53"/>
      <c r="AD91" s="53"/>
      <c r="AE91" s="53"/>
      <c r="AF91" s="53"/>
      <c r="AG91" s="53"/>
      <c r="AH91" s="53"/>
      <c r="AI91" s="53"/>
      <c r="AJ91" s="53"/>
      <c r="AK91" s="53"/>
      <c r="AL91" s="215">
        <f t="shared" si="1"/>
        <v>0</v>
      </c>
    </row>
    <row r="92" spans="1:38" s="56" customFormat="1">
      <c r="A92" s="53"/>
      <c r="B92"/>
      <c r="C92"/>
      <c r="D92"/>
      <c r="E92"/>
      <c r="F92"/>
      <c r="G92"/>
      <c r="H92"/>
      <c r="I92"/>
      <c r="J92"/>
      <c r="K92"/>
      <c r="L92"/>
      <c r="M92"/>
      <c r="N92" s="55"/>
      <c r="O92" s="55"/>
      <c r="P92" s="55"/>
      <c r="Q92" s="53"/>
      <c r="R92" s="53"/>
      <c r="S92" s="53"/>
      <c r="T92" s="53"/>
      <c r="U92" s="53"/>
      <c r="V92" s="75"/>
      <c r="W92" s="53"/>
      <c r="X92" s="53"/>
      <c r="Y92" s="53"/>
      <c r="Z92" s="53"/>
      <c r="AA92" s="53"/>
      <c r="AB92" s="53"/>
      <c r="AC92" s="53"/>
      <c r="AD92" s="53"/>
      <c r="AE92" s="53"/>
      <c r="AF92" s="53"/>
      <c r="AG92" s="53"/>
      <c r="AH92" s="53"/>
      <c r="AI92" s="53"/>
      <c r="AJ92" s="53"/>
      <c r="AK92" s="53"/>
      <c r="AL92" s="215">
        <f t="shared" si="1"/>
        <v>0</v>
      </c>
    </row>
    <row r="93" spans="1:38" s="56" customFormat="1">
      <c r="A93" s="53"/>
      <c r="B93"/>
      <c r="C93"/>
      <c r="D93"/>
      <c r="E93"/>
      <c r="F93"/>
      <c r="G93"/>
      <c r="H93"/>
      <c r="I93"/>
      <c r="J93"/>
      <c r="K93"/>
      <c r="L93"/>
      <c r="M93"/>
      <c r="N93" s="55"/>
      <c r="O93" s="55"/>
      <c r="P93" s="55"/>
      <c r="Q93" s="53"/>
      <c r="R93" s="53"/>
      <c r="S93" s="53"/>
      <c r="T93" s="53"/>
      <c r="U93" s="53"/>
      <c r="V93" s="75"/>
      <c r="W93" s="53"/>
      <c r="X93" s="53"/>
      <c r="Y93" s="53"/>
      <c r="Z93" s="53"/>
      <c r="AA93" s="53"/>
      <c r="AB93" s="53"/>
      <c r="AC93" s="53"/>
      <c r="AD93" s="53"/>
      <c r="AE93" s="53"/>
      <c r="AF93" s="53"/>
      <c r="AG93" s="53"/>
      <c r="AH93" s="53"/>
      <c r="AI93" s="53"/>
      <c r="AJ93" s="53"/>
      <c r="AK93" s="53"/>
      <c r="AL93" s="215">
        <f t="shared" si="1"/>
        <v>0</v>
      </c>
    </row>
    <row r="94" spans="1:38" s="56" customFormat="1">
      <c r="A94" s="53"/>
      <c r="B94"/>
      <c r="C94"/>
      <c r="D94"/>
      <c r="E94"/>
      <c r="F94"/>
      <c r="G94"/>
      <c r="H94"/>
      <c r="I94"/>
      <c r="J94"/>
      <c r="K94"/>
      <c r="L94"/>
      <c r="M94"/>
      <c r="N94" s="55"/>
      <c r="O94" s="55"/>
      <c r="P94" s="55"/>
      <c r="Q94" s="53"/>
      <c r="R94" s="53"/>
      <c r="S94" s="53"/>
      <c r="T94" s="53"/>
      <c r="U94" s="53"/>
      <c r="V94" s="75"/>
      <c r="W94" s="53"/>
      <c r="X94" s="53"/>
      <c r="Y94" s="53"/>
      <c r="Z94" s="53"/>
      <c r="AA94" s="53"/>
      <c r="AB94" s="53"/>
      <c r="AC94" s="53"/>
      <c r="AD94" s="53"/>
      <c r="AE94" s="53"/>
      <c r="AF94" s="53"/>
      <c r="AG94" s="53"/>
      <c r="AH94" s="53"/>
      <c r="AI94" s="53"/>
      <c r="AJ94" s="53"/>
      <c r="AK94" s="53"/>
      <c r="AL94" s="215">
        <f t="shared" si="1"/>
        <v>0</v>
      </c>
    </row>
    <row r="95" spans="1:38" s="56" customFormat="1">
      <c r="A95" s="53"/>
      <c r="B95"/>
      <c r="C95"/>
      <c r="D95"/>
      <c r="E95"/>
      <c r="F95"/>
      <c r="G95"/>
      <c r="H95"/>
      <c r="I95"/>
      <c r="J95"/>
      <c r="K95"/>
      <c r="L95"/>
      <c r="M95"/>
      <c r="N95" s="55"/>
      <c r="O95" s="55"/>
      <c r="P95" s="55"/>
      <c r="Q95" s="53"/>
      <c r="R95" s="53"/>
      <c r="S95" s="53"/>
      <c r="T95" s="53"/>
      <c r="U95" s="53"/>
      <c r="V95" s="75"/>
      <c r="W95" s="53"/>
      <c r="X95" s="53"/>
      <c r="Y95" s="53"/>
      <c r="Z95" s="53"/>
      <c r="AA95" s="53"/>
      <c r="AB95" s="53"/>
      <c r="AC95" s="53"/>
      <c r="AD95" s="53"/>
      <c r="AE95" s="53"/>
      <c r="AF95" s="53"/>
      <c r="AG95" s="53"/>
      <c r="AH95" s="53"/>
      <c r="AI95" s="53"/>
      <c r="AJ95" s="53"/>
      <c r="AK95" s="53"/>
      <c r="AL95" s="215">
        <f t="shared" si="1"/>
        <v>0</v>
      </c>
    </row>
    <row r="96" spans="1:38" s="56" customFormat="1">
      <c r="A96" s="53"/>
      <c r="B96"/>
      <c r="C96"/>
      <c r="D96"/>
      <c r="E96"/>
      <c r="F96"/>
      <c r="G96"/>
      <c r="H96"/>
      <c r="I96"/>
      <c r="J96"/>
      <c r="K96"/>
      <c r="L96"/>
      <c r="M96"/>
      <c r="N96" s="55"/>
      <c r="O96" s="55"/>
      <c r="P96" s="55"/>
      <c r="Q96" s="53"/>
      <c r="R96" s="53"/>
      <c r="S96" s="53"/>
      <c r="T96" s="53"/>
      <c r="U96" s="53"/>
      <c r="V96" s="75"/>
      <c r="W96" s="53"/>
      <c r="X96" s="53"/>
      <c r="Y96" s="53"/>
      <c r="Z96" s="53"/>
      <c r="AA96" s="53"/>
      <c r="AB96" s="53"/>
      <c r="AC96" s="53"/>
      <c r="AD96" s="53"/>
      <c r="AE96" s="53"/>
      <c r="AF96" s="53"/>
      <c r="AG96" s="53"/>
      <c r="AH96" s="53"/>
      <c r="AI96" s="53"/>
      <c r="AJ96" s="53"/>
      <c r="AK96" s="53"/>
      <c r="AL96" s="215">
        <f t="shared" si="1"/>
        <v>0</v>
      </c>
    </row>
    <row r="97" spans="1:38" s="56" customFormat="1">
      <c r="A97" s="53"/>
      <c r="B97"/>
      <c r="C97"/>
      <c r="D97"/>
      <c r="E97"/>
      <c r="F97"/>
      <c r="G97"/>
      <c r="H97"/>
      <c r="I97"/>
      <c r="J97"/>
      <c r="K97"/>
      <c r="L97"/>
      <c r="M97"/>
      <c r="N97" s="55"/>
      <c r="O97" s="55"/>
      <c r="P97" s="55"/>
      <c r="Q97" s="53"/>
      <c r="R97" s="53"/>
      <c r="S97" s="53"/>
      <c r="T97" s="53"/>
      <c r="U97" s="53"/>
      <c r="V97" s="75"/>
      <c r="W97" s="53"/>
      <c r="X97" s="53"/>
      <c r="Y97" s="53"/>
      <c r="Z97" s="53"/>
      <c r="AA97" s="53"/>
      <c r="AB97" s="53"/>
      <c r="AC97" s="53"/>
      <c r="AD97" s="53"/>
      <c r="AE97" s="53"/>
      <c r="AF97" s="53"/>
      <c r="AG97" s="53"/>
      <c r="AH97" s="53"/>
      <c r="AI97" s="53"/>
      <c r="AJ97" s="53"/>
      <c r="AK97" s="53"/>
      <c r="AL97" s="215">
        <f t="shared" si="1"/>
        <v>0</v>
      </c>
    </row>
    <row r="98" spans="1:38" s="56" customFormat="1">
      <c r="A98" s="53"/>
      <c r="B98"/>
      <c r="C98"/>
      <c r="D98"/>
      <c r="E98"/>
      <c r="F98"/>
      <c r="G98"/>
      <c r="H98"/>
      <c r="I98"/>
      <c r="J98"/>
      <c r="K98"/>
      <c r="L98"/>
      <c r="M98"/>
      <c r="N98" s="55"/>
      <c r="O98" s="55"/>
      <c r="P98" s="55"/>
      <c r="Q98" s="53"/>
      <c r="R98" s="53"/>
      <c r="S98" s="53"/>
      <c r="T98" s="53"/>
      <c r="U98" s="53"/>
      <c r="V98" s="75"/>
      <c r="W98" s="53"/>
      <c r="X98" s="53"/>
      <c r="Y98" s="53"/>
      <c r="Z98" s="53"/>
      <c r="AA98" s="53"/>
      <c r="AB98" s="53"/>
      <c r="AC98" s="53"/>
      <c r="AD98" s="53"/>
      <c r="AE98" s="53"/>
      <c r="AF98" s="53"/>
      <c r="AG98" s="53"/>
      <c r="AH98" s="53"/>
      <c r="AI98" s="53"/>
      <c r="AJ98" s="53"/>
      <c r="AK98" s="53"/>
      <c r="AL98" s="215">
        <f t="shared" si="1"/>
        <v>0</v>
      </c>
    </row>
    <row r="99" spans="1:38" s="56" customFormat="1">
      <c r="A99" s="53"/>
      <c r="B99"/>
      <c r="C99"/>
      <c r="D99"/>
      <c r="E99"/>
      <c r="F99"/>
      <c r="G99"/>
      <c r="H99"/>
      <c r="I99"/>
      <c r="J99"/>
      <c r="K99"/>
      <c r="L99"/>
      <c r="M99"/>
      <c r="N99" s="55"/>
      <c r="O99" s="55"/>
      <c r="P99" s="55"/>
      <c r="Q99" s="53"/>
      <c r="R99" s="53"/>
      <c r="S99" s="53"/>
      <c r="T99" s="53"/>
      <c r="U99" s="53"/>
      <c r="V99" s="75"/>
      <c r="W99" s="53"/>
      <c r="X99" s="53"/>
      <c r="Y99" s="53"/>
      <c r="Z99" s="53"/>
      <c r="AA99" s="53"/>
      <c r="AB99" s="53"/>
      <c r="AC99" s="53"/>
      <c r="AD99" s="53"/>
      <c r="AE99" s="53"/>
      <c r="AF99" s="53"/>
      <c r="AG99" s="53"/>
      <c r="AH99" s="53"/>
      <c r="AI99" s="53"/>
      <c r="AJ99" s="53"/>
      <c r="AK99" s="53"/>
      <c r="AL99" s="215">
        <f t="shared" si="1"/>
        <v>0</v>
      </c>
    </row>
    <row r="100" spans="1:38" s="56" customFormat="1">
      <c r="A100" s="53"/>
      <c r="B100"/>
      <c r="C100"/>
      <c r="D100"/>
      <c r="E100"/>
      <c r="F100"/>
      <c r="G100"/>
      <c r="H100"/>
      <c r="I100"/>
      <c r="J100"/>
      <c r="K100"/>
      <c r="L100"/>
      <c r="M100"/>
      <c r="N100" s="55"/>
      <c r="O100" s="55"/>
      <c r="P100" s="55"/>
      <c r="Q100" s="53"/>
      <c r="R100" s="53"/>
      <c r="S100" s="53"/>
      <c r="T100" s="53"/>
      <c r="U100" s="53"/>
      <c r="V100" s="75"/>
      <c r="W100" s="53"/>
      <c r="X100" s="53"/>
      <c r="Y100" s="53"/>
      <c r="Z100" s="53"/>
      <c r="AA100" s="53"/>
      <c r="AB100" s="53"/>
      <c r="AC100" s="53"/>
      <c r="AD100" s="53"/>
      <c r="AE100" s="53"/>
      <c r="AF100" s="53"/>
      <c r="AG100" s="53"/>
      <c r="AH100" s="53"/>
      <c r="AI100" s="53"/>
      <c r="AJ100" s="53"/>
      <c r="AK100" s="53"/>
      <c r="AL100" s="215">
        <f t="shared" si="1"/>
        <v>0</v>
      </c>
    </row>
    <row r="101" spans="1:38" s="56" customFormat="1">
      <c r="A101" s="53"/>
      <c r="B101"/>
      <c r="C101"/>
      <c r="D101"/>
      <c r="E101"/>
      <c r="F101"/>
      <c r="G101"/>
      <c r="H101"/>
      <c r="I101"/>
      <c r="J101"/>
      <c r="K101"/>
      <c r="L101"/>
      <c r="M101"/>
      <c r="N101" s="55"/>
      <c r="O101" s="55"/>
      <c r="P101" s="55"/>
      <c r="Q101" s="53"/>
      <c r="R101" s="53"/>
      <c r="S101" s="53"/>
      <c r="T101" s="53"/>
      <c r="U101" s="53"/>
      <c r="V101" s="75"/>
      <c r="W101" s="53"/>
      <c r="X101" s="53"/>
      <c r="Y101" s="53"/>
      <c r="Z101" s="53"/>
      <c r="AA101" s="53"/>
      <c r="AB101" s="53"/>
      <c r="AC101" s="53"/>
      <c r="AD101" s="53"/>
      <c r="AE101" s="53"/>
      <c r="AF101" s="53"/>
      <c r="AG101" s="53"/>
      <c r="AH101" s="53"/>
      <c r="AI101" s="53"/>
      <c r="AJ101" s="53"/>
      <c r="AK101" s="53"/>
      <c r="AL101" s="215">
        <f t="shared" si="1"/>
        <v>0</v>
      </c>
    </row>
    <row r="102" spans="1:38" s="56" customFormat="1">
      <c r="A102" s="53"/>
      <c r="B102"/>
      <c r="C102"/>
      <c r="D102"/>
      <c r="E102"/>
      <c r="F102"/>
      <c r="G102"/>
      <c r="H102"/>
      <c r="I102"/>
      <c r="J102"/>
      <c r="K102"/>
      <c r="L102"/>
      <c r="M102"/>
      <c r="N102" s="55"/>
      <c r="O102" s="55"/>
      <c r="P102" s="55"/>
      <c r="Q102" s="53"/>
      <c r="R102" s="53"/>
      <c r="S102" s="53"/>
      <c r="T102" s="53"/>
      <c r="U102" s="53"/>
      <c r="V102" s="75"/>
      <c r="W102" s="53"/>
      <c r="X102" s="53"/>
      <c r="Y102" s="53"/>
      <c r="Z102" s="53"/>
      <c r="AA102" s="53"/>
      <c r="AB102" s="53"/>
      <c r="AC102" s="53"/>
      <c r="AD102" s="53"/>
      <c r="AE102" s="53"/>
      <c r="AF102" s="53"/>
      <c r="AG102" s="53"/>
      <c r="AH102" s="53"/>
      <c r="AI102" s="53"/>
      <c r="AJ102" s="53"/>
      <c r="AK102" s="53"/>
      <c r="AL102" s="215">
        <f t="shared" si="1"/>
        <v>0</v>
      </c>
    </row>
    <row r="103" spans="1:38" s="56" customFormat="1">
      <c r="A103" s="53"/>
      <c r="B103"/>
      <c r="C103"/>
      <c r="D103"/>
      <c r="E103"/>
      <c r="F103"/>
      <c r="G103"/>
      <c r="H103"/>
      <c r="I103"/>
      <c r="J103"/>
      <c r="K103"/>
      <c r="L103"/>
      <c r="M103"/>
      <c r="N103" s="55"/>
      <c r="O103" s="55"/>
      <c r="P103" s="55"/>
      <c r="Q103" s="53"/>
      <c r="R103" s="53"/>
      <c r="S103" s="53"/>
      <c r="T103" s="53"/>
      <c r="U103" s="53"/>
      <c r="V103" s="75"/>
      <c r="W103" s="53"/>
      <c r="X103" s="53"/>
      <c r="Y103" s="53"/>
      <c r="Z103" s="53"/>
      <c r="AA103" s="53"/>
      <c r="AB103" s="53"/>
      <c r="AC103" s="53"/>
      <c r="AD103" s="53"/>
      <c r="AE103" s="53"/>
      <c r="AF103" s="53"/>
      <c r="AG103" s="53"/>
      <c r="AH103" s="53"/>
      <c r="AI103" s="53"/>
      <c r="AJ103" s="53"/>
      <c r="AK103" s="53"/>
      <c r="AL103" s="215">
        <f t="shared" si="1"/>
        <v>0</v>
      </c>
    </row>
    <row r="104" spans="1:38" s="56" customFormat="1">
      <c r="A104" s="53"/>
      <c r="B104"/>
      <c r="C104"/>
      <c r="D104"/>
      <c r="E104"/>
      <c r="F104"/>
      <c r="G104"/>
      <c r="H104"/>
      <c r="I104"/>
      <c r="J104"/>
      <c r="K104"/>
      <c r="L104"/>
      <c r="M104"/>
      <c r="N104" s="55"/>
      <c r="O104" s="55"/>
      <c r="P104" s="55"/>
      <c r="Q104" s="53"/>
      <c r="R104" s="53"/>
      <c r="S104" s="53"/>
      <c r="T104" s="53"/>
      <c r="U104" s="53"/>
      <c r="V104" s="75"/>
      <c r="W104" s="53"/>
      <c r="X104" s="53"/>
      <c r="Y104" s="53"/>
      <c r="Z104" s="53"/>
      <c r="AA104" s="53"/>
      <c r="AB104" s="53"/>
      <c r="AC104" s="53"/>
      <c r="AD104" s="53"/>
      <c r="AE104" s="53"/>
      <c r="AF104" s="53"/>
      <c r="AG104" s="53"/>
      <c r="AH104" s="53"/>
      <c r="AI104" s="53"/>
      <c r="AJ104" s="53"/>
      <c r="AK104" s="53"/>
      <c r="AL104" s="215">
        <f t="shared" si="1"/>
        <v>0</v>
      </c>
    </row>
    <row r="105" spans="1:38" s="56" customFormat="1">
      <c r="A105" s="53"/>
      <c r="B105"/>
      <c r="C105"/>
      <c r="D105"/>
      <c r="E105"/>
      <c r="F105"/>
      <c r="G105"/>
      <c r="H105"/>
      <c r="I105"/>
      <c r="J105"/>
      <c r="K105"/>
      <c r="L105"/>
      <c r="M105"/>
      <c r="N105" s="55"/>
      <c r="O105" s="55"/>
      <c r="P105" s="55"/>
      <c r="Q105" s="53"/>
      <c r="R105" s="53"/>
      <c r="S105" s="53"/>
      <c r="T105" s="53"/>
      <c r="U105" s="53"/>
      <c r="V105" s="75"/>
      <c r="W105" s="53"/>
      <c r="X105" s="53"/>
      <c r="Y105" s="53"/>
      <c r="Z105" s="53"/>
      <c r="AA105" s="53"/>
      <c r="AB105" s="53"/>
      <c r="AC105" s="53"/>
      <c r="AD105" s="53"/>
      <c r="AE105" s="53"/>
      <c r="AF105" s="53"/>
      <c r="AG105" s="53"/>
      <c r="AH105" s="53"/>
      <c r="AI105" s="53"/>
      <c r="AJ105" s="53"/>
      <c r="AK105" s="53"/>
      <c r="AL105" s="215">
        <f t="shared" si="1"/>
        <v>0</v>
      </c>
    </row>
    <row r="106" spans="1:38" s="56" customFormat="1">
      <c r="A106" s="53"/>
      <c r="B106"/>
      <c r="C106"/>
      <c r="D106"/>
      <c r="E106"/>
      <c r="F106"/>
      <c r="G106"/>
      <c r="H106"/>
      <c r="I106"/>
      <c r="J106"/>
      <c r="K106"/>
      <c r="L106"/>
      <c r="M106"/>
      <c r="N106" s="55"/>
      <c r="O106" s="55"/>
      <c r="P106" s="55"/>
      <c r="Q106" s="53"/>
      <c r="R106" s="53"/>
      <c r="S106" s="53"/>
      <c r="T106" s="53"/>
      <c r="U106" s="53"/>
      <c r="V106" s="75"/>
      <c r="W106" s="53"/>
      <c r="X106" s="53"/>
      <c r="Y106" s="53"/>
      <c r="Z106" s="53"/>
      <c r="AA106" s="53"/>
      <c r="AB106" s="53"/>
      <c r="AC106" s="53"/>
      <c r="AD106" s="53"/>
      <c r="AE106" s="53"/>
      <c r="AF106" s="53"/>
      <c r="AG106" s="53"/>
      <c r="AH106" s="53"/>
      <c r="AI106" s="53"/>
      <c r="AJ106" s="53"/>
      <c r="AK106" s="53"/>
      <c r="AL106" s="215">
        <f t="shared" si="1"/>
        <v>0</v>
      </c>
    </row>
    <row r="107" spans="1:38" s="56" customFormat="1">
      <c r="A107" s="53"/>
      <c r="B107"/>
      <c r="C107"/>
      <c r="D107"/>
      <c r="E107"/>
      <c r="F107"/>
      <c r="G107"/>
      <c r="H107"/>
      <c r="I107"/>
      <c r="J107"/>
      <c r="K107"/>
      <c r="L107"/>
      <c r="M107"/>
      <c r="N107" s="55"/>
      <c r="O107" s="55"/>
      <c r="P107" s="55"/>
      <c r="Q107" s="53"/>
      <c r="R107" s="53"/>
      <c r="S107" s="53"/>
      <c r="T107" s="53"/>
      <c r="U107" s="53"/>
      <c r="V107" s="75"/>
      <c r="W107" s="53"/>
      <c r="X107" s="53"/>
      <c r="Y107" s="53"/>
      <c r="Z107" s="53"/>
      <c r="AA107" s="53"/>
      <c r="AB107" s="53"/>
      <c r="AC107" s="53"/>
      <c r="AD107" s="53"/>
      <c r="AE107" s="53"/>
      <c r="AF107" s="53"/>
      <c r="AG107" s="53"/>
      <c r="AH107" s="53"/>
      <c r="AI107" s="53"/>
      <c r="AJ107" s="53"/>
      <c r="AK107" s="53"/>
      <c r="AL107" s="215">
        <f t="shared" si="1"/>
        <v>0</v>
      </c>
    </row>
    <row r="108" spans="1:38" s="56" customFormat="1">
      <c r="A108" s="53"/>
      <c r="B108"/>
      <c r="C108"/>
      <c r="D108"/>
      <c r="E108"/>
      <c r="F108"/>
      <c r="G108"/>
      <c r="H108"/>
      <c r="I108"/>
      <c r="J108"/>
      <c r="K108"/>
      <c r="L108"/>
      <c r="M108"/>
      <c r="N108" s="55"/>
      <c r="O108" s="55"/>
      <c r="P108" s="55"/>
      <c r="Q108" s="53"/>
      <c r="R108" s="53"/>
      <c r="S108" s="53"/>
      <c r="T108" s="53"/>
      <c r="U108" s="53"/>
      <c r="V108" s="75"/>
      <c r="W108" s="53"/>
      <c r="X108" s="53"/>
      <c r="Y108" s="53"/>
      <c r="Z108" s="53"/>
      <c r="AA108" s="53"/>
      <c r="AB108" s="53"/>
      <c r="AC108" s="53"/>
      <c r="AD108" s="53"/>
      <c r="AE108" s="53"/>
      <c r="AF108" s="53"/>
      <c r="AG108" s="53"/>
      <c r="AH108" s="53"/>
      <c r="AI108" s="53"/>
      <c r="AJ108" s="53"/>
      <c r="AK108" s="53"/>
      <c r="AL108" s="215">
        <f t="shared" si="1"/>
        <v>0</v>
      </c>
    </row>
    <row r="109" spans="1:38" s="56" customFormat="1">
      <c r="A109" s="53"/>
      <c r="B109"/>
      <c r="C109"/>
      <c r="D109"/>
      <c r="E109"/>
      <c r="F109"/>
      <c r="G109"/>
      <c r="H109"/>
      <c r="I109"/>
      <c r="J109"/>
      <c r="K109"/>
      <c r="L109"/>
      <c r="M109"/>
      <c r="N109" s="55"/>
      <c r="O109" s="55"/>
      <c r="P109" s="55"/>
      <c r="Q109" s="53"/>
      <c r="R109" s="53"/>
      <c r="S109" s="53"/>
      <c r="T109" s="53"/>
      <c r="U109" s="53"/>
      <c r="V109" s="75"/>
      <c r="W109" s="53"/>
      <c r="X109" s="53"/>
      <c r="Y109" s="53"/>
      <c r="Z109" s="53"/>
      <c r="AA109" s="53"/>
      <c r="AB109" s="53"/>
      <c r="AC109" s="53"/>
      <c r="AD109" s="53"/>
      <c r="AE109" s="53"/>
      <c r="AF109" s="53"/>
      <c r="AG109" s="53"/>
      <c r="AH109" s="53"/>
      <c r="AI109" s="53"/>
      <c r="AJ109" s="53"/>
      <c r="AK109" s="53"/>
      <c r="AL109" s="215">
        <f t="shared" si="1"/>
        <v>0</v>
      </c>
    </row>
    <row r="110" spans="1:38" s="56" customFormat="1">
      <c r="A110" s="53"/>
      <c r="B110"/>
      <c r="C110"/>
      <c r="D110"/>
      <c r="E110"/>
      <c r="F110"/>
      <c r="G110"/>
      <c r="H110"/>
      <c r="I110"/>
      <c r="J110"/>
      <c r="K110"/>
      <c r="L110"/>
      <c r="M110"/>
      <c r="N110" s="55"/>
      <c r="O110" s="55"/>
      <c r="P110" s="55"/>
      <c r="Q110" s="53"/>
      <c r="R110" s="53"/>
      <c r="S110" s="53"/>
      <c r="T110" s="53"/>
      <c r="U110" s="53"/>
      <c r="V110" s="75"/>
      <c r="W110" s="53"/>
      <c r="X110" s="53"/>
      <c r="Y110" s="53"/>
      <c r="Z110" s="53"/>
      <c r="AA110" s="53"/>
      <c r="AB110" s="53"/>
      <c r="AC110" s="53"/>
      <c r="AD110" s="53"/>
      <c r="AE110" s="53"/>
      <c r="AF110" s="53"/>
      <c r="AG110" s="53"/>
      <c r="AH110" s="53"/>
      <c r="AI110" s="53"/>
      <c r="AJ110" s="53"/>
      <c r="AK110" s="53"/>
      <c r="AL110" s="215">
        <f t="shared" si="1"/>
        <v>0</v>
      </c>
    </row>
    <row r="111" spans="1:38" s="56" customFormat="1">
      <c r="A111" s="53"/>
      <c r="B111"/>
      <c r="C111"/>
      <c r="D111"/>
      <c r="E111"/>
      <c r="F111"/>
      <c r="G111"/>
      <c r="H111"/>
      <c r="I111"/>
      <c r="J111"/>
      <c r="K111"/>
      <c r="L111"/>
      <c r="M111"/>
      <c r="N111" s="55"/>
      <c r="O111" s="55"/>
      <c r="P111" s="55"/>
      <c r="Q111" s="53"/>
      <c r="R111" s="53"/>
      <c r="S111" s="53"/>
      <c r="T111" s="53"/>
      <c r="U111" s="53"/>
      <c r="V111" s="75"/>
      <c r="W111" s="53"/>
      <c r="X111" s="53"/>
      <c r="Y111" s="53"/>
      <c r="Z111" s="53"/>
      <c r="AA111" s="53"/>
      <c r="AB111" s="53"/>
      <c r="AC111" s="53"/>
      <c r="AD111" s="53"/>
      <c r="AE111" s="53"/>
      <c r="AF111" s="53"/>
      <c r="AG111" s="53"/>
      <c r="AH111" s="53"/>
      <c r="AI111" s="53"/>
      <c r="AJ111" s="53"/>
      <c r="AK111" s="53"/>
      <c r="AL111" s="215">
        <f t="shared" si="1"/>
        <v>0</v>
      </c>
    </row>
    <row r="112" spans="1:38" s="56" customFormat="1">
      <c r="A112" s="53"/>
      <c r="B112"/>
      <c r="C112"/>
      <c r="D112"/>
      <c r="E112"/>
      <c r="F112"/>
      <c r="G112"/>
      <c r="H112"/>
      <c r="I112"/>
      <c r="J112"/>
      <c r="K112"/>
      <c r="L112"/>
      <c r="M112"/>
      <c r="N112" s="55"/>
      <c r="O112" s="55"/>
      <c r="P112" s="55"/>
      <c r="Q112" s="53"/>
      <c r="R112" s="53"/>
      <c r="S112" s="53"/>
      <c r="T112" s="53"/>
      <c r="U112" s="53"/>
      <c r="V112" s="75"/>
      <c r="W112" s="53"/>
      <c r="X112" s="53"/>
      <c r="Y112" s="53"/>
      <c r="Z112" s="53"/>
      <c r="AA112" s="53"/>
      <c r="AB112" s="53"/>
      <c r="AC112" s="53"/>
      <c r="AD112" s="53"/>
      <c r="AE112" s="53"/>
      <c r="AF112" s="53"/>
      <c r="AG112" s="53"/>
      <c r="AH112" s="53"/>
      <c r="AI112" s="53"/>
      <c r="AJ112" s="53"/>
      <c r="AK112" s="53"/>
      <c r="AL112" s="215">
        <f t="shared" si="1"/>
        <v>0</v>
      </c>
    </row>
    <row r="113" spans="1:38" s="56" customFormat="1">
      <c r="A113" s="53"/>
      <c r="B113"/>
      <c r="C113"/>
      <c r="D113"/>
      <c r="E113"/>
      <c r="F113"/>
      <c r="G113"/>
      <c r="H113"/>
      <c r="I113"/>
      <c r="J113"/>
      <c r="K113"/>
      <c r="L113"/>
      <c r="M113"/>
      <c r="N113" s="55"/>
      <c r="O113" s="55"/>
      <c r="P113" s="55"/>
      <c r="Q113" s="53"/>
      <c r="R113" s="53"/>
      <c r="S113" s="53"/>
      <c r="T113" s="53"/>
      <c r="U113" s="53"/>
      <c r="V113" s="75"/>
      <c r="W113" s="53"/>
      <c r="X113" s="53"/>
      <c r="Y113" s="53"/>
      <c r="Z113" s="53"/>
      <c r="AA113" s="53"/>
      <c r="AB113" s="53"/>
      <c r="AC113" s="53"/>
      <c r="AD113" s="53"/>
      <c r="AE113" s="53"/>
      <c r="AF113" s="53"/>
      <c r="AG113" s="53"/>
      <c r="AH113" s="53"/>
      <c r="AI113" s="53"/>
      <c r="AJ113" s="53"/>
      <c r="AK113" s="53"/>
      <c r="AL113" s="215">
        <f t="shared" si="1"/>
        <v>0</v>
      </c>
    </row>
    <row r="114" spans="1:38" s="56" customFormat="1">
      <c r="A114" s="53"/>
      <c r="B114"/>
      <c r="C114"/>
      <c r="D114"/>
      <c r="E114"/>
      <c r="F114"/>
      <c r="G114"/>
      <c r="H114"/>
      <c r="I114"/>
      <c r="J114"/>
      <c r="K114"/>
      <c r="L114"/>
      <c r="M114"/>
      <c r="N114" s="55"/>
      <c r="O114" s="55"/>
      <c r="P114" s="55"/>
      <c r="Q114" s="53"/>
      <c r="R114" s="53"/>
      <c r="S114" s="53"/>
      <c r="T114" s="53"/>
      <c r="U114" s="53"/>
      <c r="V114" s="75"/>
      <c r="W114" s="53"/>
      <c r="X114" s="53"/>
      <c r="Y114" s="53"/>
      <c r="Z114" s="53"/>
      <c r="AA114" s="53"/>
      <c r="AB114" s="53"/>
      <c r="AC114" s="53"/>
      <c r="AD114" s="53"/>
      <c r="AE114" s="53"/>
      <c r="AF114" s="53"/>
      <c r="AG114" s="53"/>
      <c r="AH114" s="53"/>
      <c r="AI114" s="53"/>
      <c r="AJ114" s="53"/>
      <c r="AK114" s="53"/>
      <c r="AL114" s="215">
        <f t="shared" si="1"/>
        <v>0</v>
      </c>
    </row>
    <row r="115" spans="1:38" s="56" customFormat="1">
      <c r="A115" s="53"/>
      <c r="B115"/>
      <c r="C115"/>
      <c r="D115"/>
      <c r="E115"/>
      <c r="F115"/>
      <c r="G115"/>
      <c r="H115"/>
      <c r="I115"/>
      <c r="J115"/>
      <c r="K115"/>
      <c r="L115"/>
      <c r="M115"/>
      <c r="N115" s="55"/>
      <c r="O115" s="55"/>
      <c r="P115" s="55"/>
      <c r="Q115" s="53"/>
      <c r="R115" s="53"/>
      <c r="S115" s="53"/>
      <c r="T115" s="53"/>
      <c r="U115" s="53"/>
      <c r="V115" s="75"/>
      <c r="W115" s="53"/>
      <c r="X115" s="53"/>
      <c r="Y115" s="53"/>
      <c r="Z115" s="53"/>
      <c r="AA115" s="53"/>
      <c r="AB115" s="53"/>
      <c r="AC115" s="53"/>
      <c r="AD115" s="53"/>
      <c r="AE115" s="53"/>
      <c r="AF115" s="53"/>
      <c r="AG115" s="53"/>
      <c r="AH115" s="53"/>
      <c r="AI115" s="53"/>
      <c r="AJ115" s="53"/>
      <c r="AK115" s="53"/>
      <c r="AL115" s="215">
        <f t="shared" si="1"/>
        <v>0</v>
      </c>
    </row>
    <row r="116" spans="1:38" s="56" customFormat="1">
      <c r="A116" s="53"/>
      <c r="B116"/>
      <c r="C116"/>
      <c r="D116"/>
      <c r="E116"/>
      <c r="F116"/>
      <c r="G116"/>
      <c r="H116"/>
      <c r="I116"/>
      <c r="J116"/>
      <c r="K116"/>
      <c r="L116"/>
      <c r="M116"/>
      <c r="N116" s="55"/>
      <c r="O116" s="55"/>
      <c r="P116" s="55"/>
      <c r="Q116" s="53"/>
      <c r="R116" s="53"/>
      <c r="S116" s="53"/>
      <c r="T116" s="53"/>
      <c r="U116" s="53"/>
      <c r="V116" s="75"/>
      <c r="W116" s="53"/>
      <c r="X116" s="53"/>
      <c r="Y116" s="53"/>
      <c r="Z116" s="53"/>
      <c r="AA116" s="53"/>
      <c r="AB116" s="53"/>
      <c r="AC116" s="53"/>
      <c r="AD116" s="53"/>
      <c r="AE116" s="53"/>
      <c r="AF116" s="53"/>
      <c r="AG116" s="53"/>
      <c r="AH116" s="53"/>
      <c r="AI116" s="53"/>
      <c r="AJ116" s="53"/>
      <c r="AK116" s="53"/>
      <c r="AL116" s="215">
        <f t="shared" si="1"/>
        <v>0</v>
      </c>
    </row>
    <row r="117" spans="1:38" s="56" customFormat="1">
      <c r="A117" s="53"/>
      <c r="B117"/>
      <c r="C117"/>
      <c r="D117"/>
      <c r="E117"/>
      <c r="F117"/>
      <c r="G117"/>
      <c r="H117"/>
      <c r="I117"/>
      <c r="J117"/>
      <c r="K117"/>
      <c r="L117"/>
      <c r="M117"/>
      <c r="N117" s="55"/>
      <c r="O117" s="55"/>
      <c r="P117" s="55"/>
      <c r="Q117" s="53"/>
      <c r="R117" s="53"/>
      <c r="S117" s="53"/>
      <c r="T117" s="53"/>
      <c r="U117" s="53"/>
      <c r="V117" s="75"/>
      <c r="W117" s="53"/>
      <c r="X117" s="53"/>
      <c r="Y117" s="53"/>
      <c r="Z117" s="53"/>
      <c r="AA117" s="53"/>
      <c r="AB117" s="53"/>
      <c r="AC117" s="53"/>
      <c r="AD117" s="53"/>
      <c r="AE117" s="53"/>
      <c r="AF117" s="53"/>
      <c r="AG117" s="53"/>
      <c r="AH117" s="53"/>
      <c r="AI117" s="53"/>
      <c r="AJ117" s="53"/>
      <c r="AK117" s="53"/>
      <c r="AL117" s="215">
        <f t="shared" si="1"/>
        <v>0</v>
      </c>
    </row>
    <row r="118" spans="1:38" s="56" customFormat="1">
      <c r="A118" s="53"/>
      <c r="B118"/>
      <c r="C118"/>
      <c r="D118"/>
      <c r="E118"/>
      <c r="F118"/>
      <c r="G118"/>
      <c r="H118"/>
      <c r="I118"/>
      <c r="J118"/>
      <c r="K118"/>
      <c r="L118"/>
      <c r="M118"/>
      <c r="N118" s="55"/>
      <c r="O118" s="55"/>
      <c r="P118" s="55"/>
      <c r="Q118" s="53"/>
      <c r="R118" s="53"/>
      <c r="S118" s="53"/>
      <c r="T118" s="53"/>
      <c r="U118" s="53"/>
      <c r="V118" s="75"/>
      <c r="W118" s="53"/>
      <c r="X118" s="53"/>
      <c r="Y118" s="53"/>
      <c r="Z118" s="53"/>
      <c r="AA118" s="53"/>
      <c r="AB118" s="53"/>
      <c r="AC118" s="53"/>
      <c r="AD118" s="53"/>
      <c r="AE118" s="53"/>
      <c r="AF118" s="53"/>
      <c r="AG118" s="53"/>
      <c r="AH118" s="53"/>
      <c r="AI118" s="53"/>
      <c r="AJ118" s="53"/>
      <c r="AK118" s="53"/>
      <c r="AL118" s="215">
        <f t="shared" si="1"/>
        <v>0</v>
      </c>
    </row>
    <row r="119" spans="1:38" s="56" customFormat="1">
      <c r="A119" s="53"/>
      <c r="B119"/>
      <c r="C119"/>
      <c r="D119"/>
      <c r="E119"/>
      <c r="F119"/>
      <c r="G119"/>
      <c r="H119"/>
      <c r="I119"/>
      <c r="J119"/>
      <c r="K119"/>
      <c r="L119"/>
      <c r="M119"/>
      <c r="N119" s="55"/>
      <c r="O119" s="55"/>
      <c r="P119" s="55"/>
      <c r="Q119" s="53"/>
      <c r="R119" s="53"/>
      <c r="S119" s="53"/>
      <c r="T119" s="53"/>
      <c r="U119" s="53"/>
      <c r="V119" s="75"/>
      <c r="W119" s="53"/>
      <c r="X119" s="53"/>
      <c r="Y119" s="53"/>
      <c r="Z119" s="53"/>
      <c r="AA119" s="53"/>
      <c r="AB119" s="53"/>
      <c r="AC119" s="53"/>
      <c r="AD119" s="53"/>
      <c r="AE119" s="53"/>
      <c r="AF119" s="53"/>
      <c r="AG119" s="53"/>
      <c r="AH119" s="53"/>
      <c r="AI119" s="53"/>
      <c r="AJ119" s="53"/>
      <c r="AK119" s="53"/>
      <c r="AL119" s="215">
        <f t="shared" si="1"/>
        <v>0</v>
      </c>
    </row>
    <row r="120" spans="1:38" s="56" customFormat="1">
      <c r="A120" s="53"/>
      <c r="B120"/>
      <c r="C120"/>
      <c r="D120"/>
      <c r="E120"/>
      <c r="F120"/>
      <c r="G120"/>
      <c r="H120"/>
      <c r="I120"/>
      <c r="J120"/>
      <c r="K120"/>
      <c r="L120"/>
      <c r="M120"/>
      <c r="N120" s="55"/>
      <c r="O120" s="55"/>
      <c r="P120" s="55"/>
      <c r="Q120" s="53"/>
      <c r="R120" s="53"/>
      <c r="S120" s="53"/>
      <c r="T120" s="53"/>
      <c r="U120" s="53"/>
      <c r="V120" s="75"/>
      <c r="W120" s="53"/>
      <c r="X120" s="53"/>
      <c r="Y120" s="53"/>
      <c r="Z120" s="53"/>
      <c r="AA120" s="53"/>
      <c r="AB120" s="53"/>
      <c r="AC120" s="53"/>
      <c r="AD120" s="53"/>
      <c r="AE120" s="53"/>
      <c r="AF120" s="53"/>
      <c r="AG120" s="53"/>
      <c r="AH120" s="53"/>
      <c r="AI120" s="53"/>
      <c r="AJ120" s="53"/>
      <c r="AK120" s="53"/>
      <c r="AL120" s="215">
        <f t="shared" si="1"/>
        <v>0</v>
      </c>
    </row>
    <row r="121" spans="1:38" s="56" customFormat="1">
      <c r="A121" s="53"/>
      <c r="B121"/>
      <c r="C121"/>
      <c r="D121"/>
      <c r="E121"/>
      <c r="F121"/>
      <c r="G121"/>
      <c r="H121"/>
      <c r="I121"/>
      <c r="J121"/>
      <c r="K121"/>
      <c r="L121"/>
      <c r="M121"/>
      <c r="N121" s="55"/>
      <c r="O121" s="55"/>
      <c r="P121" s="55"/>
      <c r="Q121" s="53"/>
      <c r="R121" s="53"/>
      <c r="S121" s="53"/>
      <c r="T121" s="53"/>
      <c r="U121" s="53"/>
      <c r="V121" s="75"/>
      <c r="W121" s="53"/>
      <c r="X121" s="53"/>
      <c r="Y121" s="53"/>
      <c r="Z121" s="53"/>
      <c r="AA121" s="53"/>
      <c r="AB121" s="53"/>
      <c r="AC121" s="53"/>
      <c r="AD121" s="53"/>
      <c r="AE121" s="53"/>
      <c r="AF121" s="53"/>
      <c r="AG121" s="53"/>
      <c r="AH121" s="53"/>
      <c r="AI121" s="53"/>
      <c r="AJ121" s="53"/>
      <c r="AK121" s="53"/>
      <c r="AL121" s="215">
        <f t="shared" si="1"/>
        <v>0</v>
      </c>
    </row>
    <row r="122" spans="1:38" s="56" customFormat="1">
      <c r="A122" s="53"/>
      <c r="B122"/>
      <c r="C122"/>
      <c r="D122"/>
      <c r="E122"/>
      <c r="F122"/>
      <c r="G122"/>
      <c r="H122"/>
      <c r="I122"/>
      <c r="J122"/>
      <c r="K122"/>
      <c r="L122"/>
      <c r="M122"/>
      <c r="N122" s="55"/>
      <c r="O122" s="55"/>
      <c r="P122" s="55"/>
      <c r="Q122" s="53"/>
      <c r="R122" s="53"/>
      <c r="S122" s="53"/>
      <c r="T122" s="53"/>
      <c r="U122" s="53"/>
      <c r="V122" s="75"/>
      <c r="W122" s="53"/>
      <c r="X122" s="53"/>
      <c r="Y122" s="53"/>
      <c r="Z122" s="53"/>
      <c r="AA122" s="53"/>
      <c r="AB122" s="53"/>
      <c r="AC122" s="53"/>
      <c r="AD122" s="53"/>
      <c r="AE122" s="53"/>
      <c r="AF122" s="53"/>
      <c r="AG122" s="53"/>
      <c r="AH122" s="53"/>
      <c r="AI122" s="53"/>
      <c r="AJ122" s="53"/>
      <c r="AK122" s="53"/>
      <c r="AL122" s="215">
        <f t="shared" si="1"/>
        <v>0</v>
      </c>
    </row>
    <row r="123" spans="1:38" s="56" customFormat="1">
      <c r="A123" s="53"/>
      <c r="B123"/>
      <c r="C123"/>
      <c r="D123"/>
      <c r="E123"/>
      <c r="F123"/>
      <c r="G123"/>
      <c r="H123"/>
      <c r="I123"/>
      <c r="J123"/>
      <c r="K123"/>
      <c r="L123"/>
      <c r="M123"/>
      <c r="N123" s="55"/>
      <c r="O123" s="55"/>
      <c r="P123" s="55"/>
      <c r="Q123" s="53"/>
      <c r="R123" s="53"/>
      <c r="S123" s="53"/>
      <c r="T123" s="53"/>
      <c r="U123" s="53"/>
      <c r="V123" s="75"/>
      <c r="W123" s="53"/>
      <c r="X123" s="53"/>
      <c r="Y123" s="53"/>
      <c r="Z123" s="53"/>
      <c r="AA123" s="53"/>
      <c r="AB123" s="53"/>
      <c r="AC123" s="53"/>
      <c r="AD123" s="53"/>
      <c r="AE123" s="53"/>
      <c r="AF123" s="53"/>
      <c r="AG123" s="53"/>
      <c r="AH123" s="53"/>
      <c r="AI123" s="53"/>
      <c r="AJ123" s="53"/>
      <c r="AK123" s="53"/>
      <c r="AL123" s="215">
        <f t="shared" si="1"/>
        <v>0</v>
      </c>
    </row>
    <row r="124" spans="1:38" s="56" customFormat="1">
      <c r="A124" s="53"/>
      <c r="B124"/>
      <c r="C124"/>
      <c r="D124"/>
      <c r="E124"/>
      <c r="F124"/>
      <c r="G124"/>
      <c r="H124"/>
      <c r="I124"/>
      <c r="J124"/>
      <c r="K124"/>
      <c r="L124"/>
      <c r="M124"/>
      <c r="N124" s="55"/>
      <c r="O124" s="55"/>
      <c r="P124" s="55"/>
      <c r="Q124" s="53"/>
      <c r="R124" s="53"/>
      <c r="S124" s="53"/>
      <c r="T124" s="53"/>
      <c r="U124" s="53"/>
      <c r="V124" s="75"/>
      <c r="W124" s="53"/>
      <c r="X124" s="53"/>
      <c r="Y124" s="53"/>
      <c r="Z124" s="53"/>
      <c r="AA124" s="53"/>
      <c r="AB124" s="53"/>
      <c r="AC124" s="53"/>
      <c r="AD124" s="53"/>
      <c r="AE124" s="53"/>
      <c r="AF124" s="53"/>
      <c r="AG124" s="53"/>
      <c r="AH124" s="53"/>
      <c r="AI124" s="53"/>
      <c r="AJ124" s="53"/>
      <c r="AK124" s="53"/>
      <c r="AL124" s="215">
        <f t="shared" si="1"/>
        <v>0</v>
      </c>
    </row>
    <row r="125" spans="1:38" s="56" customFormat="1">
      <c r="A125" s="53"/>
      <c r="B125"/>
      <c r="C125"/>
      <c r="D125"/>
      <c r="E125"/>
      <c r="F125"/>
      <c r="G125"/>
      <c r="H125"/>
      <c r="I125"/>
      <c r="J125"/>
      <c r="K125"/>
      <c r="L125"/>
      <c r="M125"/>
      <c r="N125" s="55"/>
      <c r="O125" s="55"/>
      <c r="P125" s="55"/>
      <c r="Q125" s="53"/>
      <c r="R125" s="53"/>
      <c r="S125" s="53"/>
      <c r="T125" s="53"/>
      <c r="U125" s="53"/>
      <c r="V125" s="75"/>
      <c r="W125" s="53"/>
      <c r="X125" s="53"/>
      <c r="Y125" s="53"/>
      <c r="Z125" s="53"/>
      <c r="AA125" s="53"/>
      <c r="AB125" s="53"/>
      <c r="AC125" s="53"/>
      <c r="AD125" s="53"/>
      <c r="AE125" s="53"/>
      <c r="AF125" s="53"/>
      <c r="AG125" s="53"/>
      <c r="AH125" s="53"/>
      <c r="AI125" s="53"/>
      <c r="AJ125" s="53"/>
      <c r="AK125" s="53"/>
      <c r="AL125" s="215">
        <f t="shared" si="1"/>
        <v>0</v>
      </c>
    </row>
    <row r="126" spans="1:38" s="56" customFormat="1">
      <c r="A126" s="53"/>
      <c r="B126"/>
      <c r="C126"/>
      <c r="D126"/>
      <c r="E126"/>
      <c r="F126"/>
      <c r="G126"/>
      <c r="H126"/>
      <c r="I126"/>
      <c r="J126"/>
      <c r="K126"/>
      <c r="L126"/>
      <c r="M126"/>
      <c r="N126" s="55"/>
      <c r="O126" s="55"/>
      <c r="P126" s="55"/>
      <c r="Q126" s="53"/>
      <c r="R126" s="53"/>
      <c r="S126" s="53"/>
      <c r="T126" s="53"/>
      <c r="U126" s="53"/>
      <c r="V126" s="75"/>
      <c r="W126" s="53"/>
      <c r="X126" s="53"/>
      <c r="Y126" s="53"/>
      <c r="Z126" s="53"/>
      <c r="AA126" s="53"/>
      <c r="AB126" s="53"/>
      <c r="AC126" s="53"/>
      <c r="AD126" s="53"/>
      <c r="AE126" s="53"/>
      <c r="AF126" s="53"/>
      <c r="AG126" s="53"/>
      <c r="AH126" s="53"/>
      <c r="AI126" s="53"/>
      <c r="AJ126" s="53"/>
      <c r="AK126" s="53"/>
      <c r="AL126" s="215">
        <f t="shared" si="1"/>
        <v>0</v>
      </c>
    </row>
    <row r="127" spans="1:38" s="56" customFormat="1">
      <c r="A127" s="53"/>
      <c r="B127"/>
      <c r="C127"/>
      <c r="D127"/>
      <c r="E127"/>
      <c r="F127"/>
      <c r="G127"/>
      <c r="H127"/>
      <c r="I127"/>
      <c r="J127"/>
      <c r="K127"/>
      <c r="L127"/>
      <c r="M127"/>
      <c r="N127" s="55"/>
      <c r="O127" s="55"/>
      <c r="P127" s="55"/>
      <c r="Q127" s="53"/>
      <c r="R127" s="53"/>
      <c r="S127" s="53"/>
      <c r="T127" s="53"/>
      <c r="U127" s="53"/>
      <c r="V127" s="75"/>
      <c r="W127" s="53"/>
      <c r="X127" s="53"/>
      <c r="Y127" s="53"/>
      <c r="Z127" s="53"/>
      <c r="AA127" s="53"/>
      <c r="AB127" s="53"/>
      <c r="AC127" s="53"/>
      <c r="AD127" s="53"/>
      <c r="AE127" s="53"/>
      <c r="AF127" s="53"/>
      <c r="AG127" s="53"/>
      <c r="AH127" s="53"/>
      <c r="AI127" s="53"/>
      <c r="AJ127" s="53"/>
      <c r="AK127" s="53"/>
      <c r="AL127" s="215">
        <f t="shared" si="1"/>
        <v>0</v>
      </c>
    </row>
    <row r="128" spans="1:38" s="56" customFormat="1">
      <c r="A128" s="53"/>
      <c r="B128"/>
      <c r="C128"/>
      <c r="D128"/>
      <c r="E128"/>
      <c r="F128"/>
      <c r="G128"/>
      <c r="H128"/>
      <c r="I128"/>
      <c r="J128"/>
      <c r="K128"/>
      <c r="L128"/>
      <c r="M128"/>
      <c r="N128" s="55"/>
      <c r="O128" s="55"/>
      <c r="P128" s="55"/>
      <c r="Q128" s="53"/>
      <c r="R128" s="53"/>
      <c r="S128" s="53"/>
      <c r="T128" s="53"/>
      <c r="U128" s="53"/>
      <c r="V128" s="75"/>
      <c r="W128" s="53"/>
      <c r="X128" s="53"/>
      <c r="Y128" s="53"/>
      <c r="Z128" s="53"/>
      <c r="AA128" s="53"/>
      <c r="AB128" s="53"/>
      <c r="AC128" s="53"/>
      <c r="AD128" s="53"/>
      <c r="AE128" s="53"/>
      <c r="AF128" s="53"/>
      <c r="AG128" s="53"/>
      <c r="AH128" s="53"/>
      <c r="AI128" s="53"/>
      <c r="AJ128" s="53"/>
      <c r="AK128" s="53"/>
      <c r="AL128" s="215">
        <f t="shared" si="1"/>
        <v>0</v>
      </c>
    </row>
    <row r="129" spans="1:38" s="56" customFormat="1">
      <c r="A129" s="53"/>
      <c r="B129"/>
      <c r="C129"/>
      <c r="D129"/>
      <c r="E129"/>
      <c r="F129"/>
      <c r="G129"/>
      <c r="H129"/>
      <c r="I129"/>
      <c r="J129"/>
      <c r="K129"/>
      <c r="L129"/>
      <c r="M129"/>
      <c r="N129" s="55"/>
      <c r="O129" s="55"/>
      <c r="P129" s="55"/>
      <c r="Q129" s="53"/>
      <c r="R129" s="53"/>
      <c r="S129" s="53"/>
      <c r="T129" s="53"/>
      <c r="U129" s="53"/>
      <c r="V129" s="75"/>
      <c r="W129" s="53"/>
      <c r="X129" s="53"/>
      <c r="Y129" s="53"/>
      <c r="Z129" s="53"/>
      <c r="AA129" s="53"/>
      <c r="AB129" s="53"/>
      <c r="AC129" s="53"/>
      <c r="AD129" s="53"/>
      <c r="AE129" s="53"/>
      <c r="AF129" s="53"/>
      <c r="AG129" s="53"/>
      <c r="AH129" s="53"/>
      <c r="AI129" s="53"/>
      <c r="AJ129" s="53"/>
      <c r="AK129" s="53"/>
      <c r="AL129" s="215">
        <f t="shared" si="1"/>
        <v>0</v>
      </c>
    </row>
    <row r="130" spans="1:38" s="56" customFormat="1">
      <c r="A130" s="53"/>
      <c r="B130"/>
      <c r="C130"/>
      <c r="D130"/>
      <c r="E130"/>
      <c r="F130"/>
      <c r="G130"/>
      <c r="H130"/>
      <c r="I130"/>
      <c r="J130"/>
      <c r="K130"/>
      <c r="L130"/>
      <c r="M130"/>
      <c r="N130" s="55"/>
      <c r="O130" s="55"/>
      <c r="P130" s="55"/>
      <c r="Q130" s="53"/>
      <c r="R130" s="53"/>
      <c r="S130" s="53"/>
      <c r="T130" s="53"/>
      <c r="U130" s="53"/>
      <c r="V130" s="75"/>
      <c r="W130" s="53"/>
      <c r="X130" s="53"/>
      <c r="Y130" s="53"/>
      <c r="Z130" s="53"/>
      <c r="AA130" s="53"/>
      <c r="AB130" s="53"/>
      <c r="AC130" s="53"/>
      <c r="AD130" s="53"/>
      <c r="AE130" s="53"/>
      <c r="AF130" s="53"/>
      <c r="AG130" s="53"/>
      <c r="AH130" s="53"/>
      <c r="AI130" s="53"/>
      <c r="AJ130" s="53"/>
      <c r="AK130" s="53"/>
      <c r="AL130" s="215">
        <f t="shared" si="1"/>
        <v>0</v>
      </c>
    </row>
    <row r="131" spans="1:38" s="56" customFormat="1">
      <c r="A131" s="53"/>
      <c r="B131"/>
      <c r="C131"/>
      <c r="D131"/>
      <c r="E131"/>
      <c r="F131"/>
      <c r="G131"/>
      <c r="H131"/>
      <c r="I131"/>
      <c r="J131"/>
      <c r="K131"/>
      <c r="L131"/>
      <c r="M131"/>
      <c r="N131" s="55"/>
      <c r="O131" s="55"/>
      <c r="P131" s="55"/>
      <c r="Q131" s="53"/>
      <c r="R131" s="53"/>
      <c r="S131" s="53"/>
      <c r="T131" s="53"/>
      <c r="U131" s="53"/>
      <c r="V131" s="75"/>
      <c r="W131" s="53"/>
      <c r="X131" s="53"/>
      <c r="Y131" s="53"/>
      <c r="Z131" s="53"/>
      <c r="AA131" s="53"/>
      <c r="AB131" s="53"/>
      <c r="AC131" s="53"/>
      <c r="AD131" s="53"/>
      <c r="AE131" s="53"/>
      <c r="AF131" s="53"/>
      <c r="AG131" s="53"/>
      <c r="AH131" s="53"/>
      <c r="AI131" s="53"/>
      <c r="AJ131" s="53"/>
      <c r="AK131" s="53"/>
      <c r="AL131" s="215">
        <f t="shared" ref="AL131:AL174" si="2">+SUMIF(C:C,C131,D:D)/10^7</f>
        <v>0</v>
      </c>
    </row>
    <row r="132" spans="1:38" s="56" customFormat="1">
      <c r="A132" s="53"/>
      <c r="B132"/>
      <c r="C132"/>
      <c r="D132"/>
      <c r="E132"/>
      <c r="F132"/>
      <c r="G132"/>
      <c r="H132"/>
      <c r="I132"/>
      <c r="J132"/>
      <c r="K132"/>
      <c r="L132"/>
      <c r="M132"/>
      <c r="N132" s="55"/>
      <c r="O132" s="55"/>
      <c r="P132" s="55"/>
      <c r="Q132" s="53"/>
      <c r="R132" s="53"/>
      <c r="S132" s="53"/>
      <c r="T132" s="53"/>
      <c r="U132" s="53"/>
      <c r="V132" s="75"/>
      <c r="W132" s="53"/>
      <c r="X132" s="53"/>
      <c r="Y132" s="53"/>
      <c r="Z132" s="53"/>
      <c r="AA132" s="53"/>
      <c r="AB132" s="53"/>
      <c r="AC132" s="53"/>
      <c r="AD132" s="53"/>
      <c r="AE132" s="53"/>
      <c r="AF132" s="53"/>
      <c r="AG132" s="53"/>
      <c r="AH132" s="53"/>
      <c r="AI132" s="53"/>
      <c r="AJ132" s="53"/>
      <c r="AK132" s="53"/>
      <c r="AL132" s="215">
        <f t="shared" si="2"/>
        <v>0</v>
      </c>
    </row>
    <row r="133" spans="1:38" s="56" customFormat="1">
      <c r="A133" s="53"/>
      <c r="B133"/>
      <c r="C133"/>
      <c r="D133"/>
      <c r="E133"/>
      <c r="F133"/>
      <c r="G133"/>
      <c r="H133"/>
      <c r="I133"/>
      <c r="J133"/>
      <c r="K133"/>
      <c r="L133"/>
      <c r="M133"/>
      <c r="N133" s="55"/>
      <c r="O133" s="55"/>
      <c r="P133" s="55"/>
      <c r="Q133" s="53"/>
      <c r="R133" s="53"/>
      <c r="S133" s="53"/>
      <c r="T133" s="53"/>
      <c r="U133" s="53"/>
      <c r="V133" s="75"/>
      <c r="W133" s="53"/>
      <c r="X133" s="53"/>
      <c r="Y133" s="53"/>
      <c r="Z133" s="53"/>
      <c r="AA133" s="53"/>
      <c r="AB133" s="53"/>
      <c r="AC133" s="53"/>
      <c r="AD133" s="53"/>
      <c r="AE133" s="53"/>
      <c r="AF133" s="53"/>
      <c r="AG133" s="53"/>
      <c r="AH133" s="53"/>
      <c r="AI133" s="53"/>
      <c r="AJ133" s="53"/>
      <c r="AK133" s="53"/>
      <c r="AL133" s="215">
        <f t="shared" si="2"/>
        <v>0</v>
      </c>
    </row>
    <row r="134" spans="1:38" s="56" customFormat="1">
      <c r="A134" s="53"/>
      <c r="B134"/>
      <c r="C134"/>
      <c r="D134"/>
      <c r="E134"/>
      <c r="F134"/>
      <c r="G134"/>
      <c r="H134"/>
      <c r="I134"/>
      <c r="J134"/>
      <c r="K134"/>
      <c r="L134"/>
      <c r="M134"/>
      <c r="N134" s="55"/>
      <c r="O134" s="55"/>
      <c r="P134" s="55"/>
      <c r="Q134" s="53"/>
      <c r="R134" s="53"/>
      <c r="S134" s="53"/>
      <c r="T134" s="53"/>
      <c r="U134" s="53"/>
      <c r="V134" s="75"/>
      <c r="W134" s="53"/>
      <c r="X134" s="53"/>
      <c r="Y134" s="53"/>
      <c r="Z134" s="53"/>
      <c r="AA134" s="53"/>
      <c r="AB134" s="53"/>
      <c r="AC134" s="53"/>
      <c r="AD134" s="53"/>
      <c r="AE134" s="53"/>
      <c r="AF134" s="53"/>
      <c r="AG134" s="53"/>
      <c r="AH134" s="53"/>
      <c r="AI134" s="53"/>
      <c r="AJ134" s="53"/>
      <c r="AK134" s="53"/>
      <c r="AL134" s="215">
        <f t="shared" si="2"/>
        <v>0</v>
      </c>
    </row>
    <row r="135" spans="1:38" s="56" customFormat="1">
      <c r="A135" s="53"/>
      <c r="B135"/>
      <c r="C135"/>
      <c r="D135"/>
      <c r="E135"/>
      <c r="F135"/>
      <c r="G135"/>
      <c r="H135"/>
      <c r="I135"/>
      <c r="J135"/>
      <c r="K135"/>
      <c r="L135"/>
      <c r="M135"/>
      <c r="N135" s="55"/>
      <c r="O135" s="55"/>
      <c r="P135" s="55"/>
      <c r="Q135" s="53"/>
      <c r="R135" s="53"/>
      <c r="S135" s="53"/>
      <c r="T135" s="53"/>
      <c r="U135" s="53"/>
      <c r="V135" s="75"/>
      <c r="W135" s="53"/>
      <c r="X135" s="53"/>
      <c r="Y135" s="53"/>
      <c r="Z135" s="53"/>
      <c r="AA135" s="53"/>
      <c r="AB135" s="53"/>
      <c r="AC135" s="53"/>
      <c r="AD135" s="53"/>
      <c r="AE135" s="53"/>
      <c r="AF135" s="53"/>
      <c r="AG135" s="53"/>
      <c r="AH135" s="53"/>
      <c r="AI135" s="53"/>
      <c r="AJ135" s="53"/>
      <c r="AK135" s="53"/>
      <c r="AL135" s="215">
        <f t="shared" si="2"/>
        <v>0</v>
      </c>
    </row>
    <row r="136" spans="1:38" s="56" customFormat="1">
      <c r="A136" s="53"/>
      <c r="B136"/>
      <c r="C136"/>
      <c r="D136"/>
      <c r="E136"/>
      <c r="F136"/>
      <c r="G136"/>
      <c r="H136"/>
      <c r="I136"/>
      <c r="J136"/>
      <c r="K136"/>
      <c r="L136"/>
      <c r="M136"/>
      <c r="N136" s="55"/>
      <c r="O136" s="55"/>
      <c r="P136" s="55"/>
      <c r="Q136" s="53"/>
      <c r="R136" s="53"/>
      <c r="S136" s="53"/>
      <c r="T136" s="53"/>
      <c r="U136" s="53"/>
      <c r="V136" s="75"/>
      <c r="W136" s="53"/>
      <c r="X136" s="53"/>
      <c r="Y136" s="53"/>
      <c r="Z136" s="53"/>
      <c r="AA136" s="53"/>
      <c r="AB136" s="53"/>
      <c r="AC136" s="53"/>
      <c r="AD136" s="53"/>
      <c r="AE136" s="53"/>
      <c r="AF136" s="53"/>
      <c r="AG136" s="53"/>
      <c r="AH136" s="53"/>
      <c r="AI136" s="53"/>
      <c r="AJ136" s="53"/>
      <c r="AK136" s="53"/>
      <c r="AL136" s="215">
        <f t="shared" si="2"/>
        <v>0</v>
      </c>
    </row>
    <row r="137" spans="1:38" s="56" customFormat="1">
      <c r="A137" s="53"/>
      <c r="B137"/>
      <c r="C137"/>
      <c r="D137"/>
      <c r="E137"/>
      <c r="F137"/>
      <c r="G137"/>
      <c r="H137"/>
      <c r="I137"/>
      <c r="J137"/>
      <c r="K137"/>
      <c r="L137"/>
      <c r="M137"/>
      <c r="N137" s="55"/>
      <c r="O137" s="55"/>
      <c r="P137" s="55"/>
      <c r="Q137" s="53"/>
      <c r="R137" s="53"/>
      <c r="S137" s="53"/>
      <c r="T137" s="53"/>
      <c r="U137" s="53"/>
      <c r="V137" s="75"/>
      <c r="W137" s="53"/>
      <c r="X137" s="53"/>
      <c r="Y137" s="53"/>
      <c r="Z137" s="53"/>
      <c r="AA137" s="53"/>
      <c r="AB137" s="53"/>
      <c r="AC137" s="53"/>
      <c r="AD137" s="53"/>
      <c r="AE137" s="53"/>
      <c r="AF137" s="53"/>
      <c r="AG137" s="53"/>
      <c r="AH137" s="53"/>
      <c r="AI137" s="53"/>
      <c r="AJ137" s="53"/>
      <c r="AK137" s="53"/>
      <c r="AL137" s="215">
        <f t="shared" si="2"/>
        <v>0</v>
      </c>
    </row>
    <row r="138" spans="1:38" s="56" customFormat="1">
      <c r="A138" s="53"/>
      <c r="B138"/>
      <c r="C138"/>
      <c r="D138"/>
      <c r="E138"/>
      <c r="F138"/>
      <c r="G138"/>
      <c r="H138"/>
      <c r="I138"/>
      <c r="J138"/>
      <c r="K138"/>
      <c r="L138"/>
      <c r="M138"/>
      <c r="N138" s="55"/>
      <c r="O138" s="55"/>
      <c r="P138" s="55"/>
      <c r="Q138" s="53"/>
      <c r="R138" s="53"/>
      <c r="S138" s="53"/>
      <c r="T138" s="53"/>
      <c r="U138" s="53"/>
      <c r="V138" s="75"/>
      <c r="W138" s="53"/>
      <c r="X138" s="53"/>
      <c r="Y138" s="53"/>
      <c r="Z138" s="53"/>
      <c r="AA138" s="53"/>
      <c r="AB138" s="53"/>
      <c r="AC138" s="53"/>
      <c r="AD138" s="53"/>
      <c r="AE138" s="53"/>
      <c r="AF138" s="53"/>
      <c r="AG138" s="53"/>
      <c r="AH138" s="53"/>
      <c r="AI138" s="53"/>
      <c r="AJ138" s="53"/>
      <c r="AK138" s="53"/>
      <c r="AL138" s="215">
        <f t="shared" si="2"/>
        <v>0</v>
      </c>
    </row>
    <row r="139" spans="1:38" s="56" customFormat="1">
      <c r="A139" s="53"/>
      <c r="B139"/>
      <c r="C139"/>
      <c r="D139"/>
      <c r="E139"/>
      <c r="F139"/>
      <c r="G139"/>
      <c r="H139"/>
      <c r="I139"/>
      <c r="J139"/>
      <c r="K139"/>
      <c r="L139"/>
      <c r="M139"/>
      <c r="N139" s="55"/>
      <c r="O139" s="55"/>
      <c r="P139" s="55"/>
      <c r="Q139" s="53"/>
      <c r="R139" s="53"/>
      <c r="S139" s="53"/>
      <c r="T139" s="53"/>
      <c r="U139" s="53"/>
      <c r="V139" s="75"/>
      <c r="W139" s="53"/>
      <c r="X139" s="53"/>
      <c r="Y139" s="53"/>
      <c r="Z139" s="53"/>
      <c r="AA139" s="53"/>
      <c r="AB139" s="53"/>
      <c r="AC139" s="53"/>
      <c r="AD139" s="53"/>
      <c r="AE139" s="53"/>
      <c r="AF139" s="53"/>
      <c r="AG139" s="53"/>
      <c r="AH139" s="53"/>
      <c r="AI139" s="53"/>
      <c r="AJ139" s="53"/>
      <c r="AK139" s="53"/>
      <c r="AL139" s="215">
        <f t="shared" si="2"/>
        <v>0</v>
      </c>
    </row>
    <row r="140" spans="1:38" s="56" customFormat="1">
      <c r="A140" s="53"/>
      <c r="B140"/>
      <c r="C140"/>
      <c r="D140"/>
      <c r="E140"/>
      <c r="F140"/>
      <c r="G140"/>
      <c r="H140"/>
      <c r="I140"/>
      <c r="J140"/>
      <c r="K140"/>
      <c r="L140"/>
      <c r="M140"/>
      <c r="N140" s="55"/>
      <c r="O140" s="55"/>
      <c r="P140" s="55"/>
      <c r="Q140" s="53"/>
      <c r="R140" s="53"/>
      <c r="S140" s="53"/>
      <c r="T140" s="53"/>
      <c r="U140" s="53"/>
      <c r="V140" s="75"/>
      <c r="W140" s="53"/>
      <c r="X140" s="53"/>
      <c r="Y140" s="53"/>
      <c r="Z140" s="53"/>
      <c r="AA140" s="53"/>
      <c r="AB140" s="53"/>
      <c r="AC140" s="53"/>
      <c r="AD140" s="53"/>
      <c r="AE140" s="53"/>
      <c r="AF140" s="53"/>
      <c r="AG140" s="53"/>
      <c r="AH140" s="53"/>
      <c r="AI140" s="53"/>
      <c r="AJ140" s="53"/>
      <c r="AK140" s="53"/>
      <c r="AL140" s="215">
        <f t="shared" si="2"/>
        <v>0</v>
      </c>
    </row>
    <row r="141" spans="1:38" s="56" customFormat="1">
      <c r="A141" s="53"/>
      <c r="B141"/>
      <c r="C141"/>
      <c r="D141"/>
      <c r="E141"/>
      <c r="F141"/>
      <c r="G141"/>
      <c r="H141"/>
      <c r="I141"/>
      <c r="J141"/>
      <c r="K141"/>
      <c r="L141"/>
      <c r="M141"/>
      <c r="N141" s="55"/>
      <c r="O141" s="55"/>
      <c r="P141" s="55"/>
      <c r="Q141" s="53"/>
      <c r="R141" s="53"/>
      <c r="S141" s="53"/>
      <c r="T141" s="53"/>
      <c r="U141" s="53"/>
      <c r="V141" s="75"/>
      <c r="W141" s="53"/>
      <c r="X141" s="53"/>
      <c r="Y141" s="53"/>
      <c r="Z141" s="53"/>
      <c r="AA141" s="53"/>
      <c r="AB141" s="53"/>
      <c r="AC141" s="53"/>
      <c r="AD141" s="53"/>
      <c r="AE141" s="53"/>
      <c r="AF141" s="53"/>
      <c r="AG141" s="53"/>
      <c r="AH141" s="53"/>
      <c r="AI141" s="53"/>
      <c r="AJ141" s="53"/>
      <c r="AK141" s="53"/>
      <c r="AL141" s="215">
        <f t="shared" si="2"/>
        <v>0</v>
      </c>
    </row>
    <row r="142" spans="1:38" s="56" customFormat="1">
      <c r="A142" s="53"/>
      <c r="B142"/>
      <c r="C142"/>
      <c r="D142"/>
      <c r="E142"/>
      <c r="F142"/>
      <c r="G142"/>
      <c r="H142"/>
      <c r="I142"/>
      <c r="J142"/>
      <c r="K142"/>
      <c r="L142"/>
      <c r="M142"/>
      <c r="N142" s="55"/>
      <c r="O142" s="55"/>
      <c r="P142" s="55"/>
      <c r="Q142" s="53"/>
      <c r="R142" s="53"/>
      <c r="S142" s="53"/>
      <c r="T142" s="53"/>
      <c r="U142" s="53"/>
      <c r="V142" s="75"/>
      <c r="W142" s="53"/>
      <c r="X142" s="53"/>
      <c r="Y142" s="53"/>
      <c r="Z142" s="53"/>
      <c r="AA142" s="53"/>
      <c r="AB142" s="53"/>
      <c r="AC142" s="53"/>
      <c r="AD142" s="53"/>
      <c r="AE142" s="53"/>
      <c r="AF142" s="53"/>
      <c r="AG142" s="53"/>
      <c r="AH142" s="53"/>
      <c r="AI142" s="53"/>
      <c r="AJ142" s="53"/>
      <c r="AK142" s="53"/>
      <c r="AL142" s="215">
        <f t="shared" si="2"/>
        <v>0</v>
      </c>
    </row>
    <row r="143" spans="1:38" s="56" customFormat="1">
      <c r="A143" s="53"/>
      <c r="B143"/>
      <c r="C143"/>
      <c r="D143"/>
      <c r="E143"/>
      <c r="F143"/>
      <c r="G143"/>
      <c r="H143"/>
      <c r="I143"/>
      <c r="J143"/>
      <c r="K143"/>
      <c r="L143"/>
      <c r="M143"/>
      <c r="N143" s="55"/>
      <c r="O143" s="55"/>
      <c r="P143" s="55"/>
      <c r="Q143" s="53"/>
      <c r="R143" s="53"/>
      <c r="S143" s="53"/>
      <c r="T143" s="53"/>
      <c r="U143" s="53"/>
      <c r="V143" s="75"/>
      <c r="W143" s="53"/>
      <c r="X143" s="53"/>
      <c r="Y143" s="53"/>
      <c r="Z143" s="53"/>
      <c r="AA143" s="53"/>
      <c r="AB143" s="53"/>
      <c r="AC143" s="53"/>
      <c r="AD143" s="53"/>
      <c r="AE143" s="53"/>
      <c r="AF143" s="53"/>
      <c r="AG143" s="53"/>
      <c r="AH143" s="53"/>
      <c r="AI143" s="53"/>
      <c r="AJ143" s="53"/>
      <c r="AK143" s="53"/>
      <c r="AL143" s="215">
        <f t="shared" si="2"/>
        <v>0</v>
      </c>
    </row>
    <row r="144" spans="1:38" s="56" customFormat="1">
      <c r="A144" s="53"/>
      <c r="B144"/>
      <c r="C144"/>
      <c r="D144"/>
      <c r="E144"/>
      <c r="F144"/>
      <c r="G144"/>
      <c r="H144"/>
      <c r="I144"/>
      <c r="J144"/>
      <c r="K144"/>
      <c r="L144"/>
      <c r="M144"/>
      <c r="N144" s="55"/>
      <c r="O144" s="55"/>
      <c r="P144" s="55"/>
      <c r="Q144" s="53"/>
      <c r="R144" s="53"/>
      <c r="S144" s="53"/>
      <c r="T144" s="53"/>
      <c r="U144" s="53"/>
      <c r="V144" s="75"/>
      <c r="W144" s="53"/>
      <c r="X144" s="53"/>
      <c r="Y144" s="53"/>
      <c r="Z144" s="53"/>
      <c r="AA144" s="53"/>
      <c r="AB144" s="53"/>
      <c r="AC144" s="53"/>
      <c r="AD144" s="53"/>
      <c r="AE144" s="53"/>
      <c r="AF144" s="53"/>
      <c r="AG144" s="53"/>
      <c r="AH144" s="53"/>
      <c r="AI144" s="53"/>
      <c r="AJ144" s="53"/>
      <c r="AK144" s="53"/>
      <c r="AL144" s="215">
        <f t="shared" si="2"/>
        <v>0</v>
      </c>
    </row>
    <row r="145" spans="1:38" s="56" customFormat="1">
      <c r="A145" s="53"/>
      <c r="B145"/>
      <c r="C145"/>
      <c r="D145"/>
      <c r="E145"/>
      <c r="F145"/>
      <c r="G145"/>
      <c r="H145"/>
      <c r="I145"/>
      <c r="J145"/>
      <c r="K145"/>
      <c r="L145"/>
      <c r="M145"/>
      <c r="N145" s="55"/>
      <c r="O145" s="55"/>
      <c r="P145" s="55"/>
      <c r="Q145" s="53"/>
      <c r="R145" s="53"/>
      <c r="S145" s="53"/>
      <c r="T145" s="53"/>
      <c r="U145" s="53"/>
      <c r="V145" s="75"/>
      <c r="W145" s="53"/>
      <c r="X145" s="53"/>
      <c r="Y145" s="53"/>
      <c r="Z145" s="53"/>
      <c r="AA145" s="53"/>
      <c r="AB145" s="53"/>
      <c r="AC145" s="53"/>
      <c r="AD145" s="53"/>
      <c r="AE145" s="53"/>
      <c r="AF145" s="53"/>
      <c r="AG145" s="53"/>
      <c r="AH145" s="53"/>
      <c r="AI145" s="53"/>
      <c r="AJ145" s="53"/>
      <c r="AK145" s="53"/>
      <c r="AL145" s="215">
        <f t="shared" si="2"/>
        <v>0</v>
      </c>
    </row>
    <row r="146" spans="1:38" s="56" customFormat="1">
      <c r="A146" s="53"/>
      <c r="B146"/>
      <c r="C146"/>
      <c r="D146"/>
      <c r="E146"/>
      <c r="F146"/>
      <c r="G146"/>
      <c r="H146"/>
      <c r="I146"/>
      <c r="J146"/>
      <c r="K146"/>
      <c r="L146"/>
      <c r="M146"/>
      <c r="N146" s="55"/>
      <c r="O146" s="55"/>
      <c r="P146" s="55"/>
      <c r="Q146" s="53"/>
      <c r="R146" s="53"/>
      <c r="S146" s="53"/>
      <c r="T146" s="53"/>
      <c r="U146" s="53"/>
      <c r="V146" s="75"/>
      <c r="W146" s="53"/>
      <c r="X146" s="53"/>
      <c r="Y146" s="53"/>
      <c r="Z146" s="53"/>
      <c r="AA146" s="53"/>
      <c r="AB146" s="53"/>
      <c r="AC146" s="53"/>
      <c r="AD146" s="53"/>
      <c r="AE146" s="53"/>
      <c r="AF146" s="53"/>
      <c r="AG146" s="53"/>
      <c r="AH146" s="53"/>
      <c r="AI146" s="53"/>
      <c r="AJ146" s="53"/>
      <c r="AK146" s="53"/>
      <c r="AL146" s="215">
        <f t="shared" si="2"/>
        <v>0</v>
      </c>
    </row>
    <row r="147" spans="1:38" s="56" customFormat="1">
      <c r="A147" s="53"/>
      <c r="B147"/>
      <c r="C147"/>
      <c r="D147"/>
      <c r="E147"/>
      <c r="F147"/>
      <c r="G147"/>
      <c r="H147"/>
      <c r="I147"/>
      <c r="J147"/>
      <c r="K147"/>
      <c r="L147"/>
      <c r="M147"/>
      <c r="N147" s="55"/>
      <c r="O147" s="55"/>
      <c r="P147" s="55"/>
      <c r="Q147" s="53"/>
      <c r="R147" s="53"/>
      <c r="S147" s="53"/>
      <c r="T147" s="53"/>
      <c r="U147" s="53"/>
      <c r="V147" s="75"/>
      <c r="W147" s="53"/>
      <c r="X147" s="53"/>
      <c r="Y147" s="53"/>
      <c r="Z147" s="53"/>
      <c r="AA147" s="53"/>
      <c r="AB147" s="53"/>
      <c r="AC147" s="53"/>
      <c r="AD147" s="53"/>
      <c r="AE147" s="53"/>
      <c r="AF147" s="53"/>
      <c r="AG147" s="53"/>
      <c r="AH147" s="53"/>
      <c r="AI147" s="53"/>
      <c r="AJ147" s="53"/>
      <c r="AK147" s="53"/>
      <c r="AL147" s="215">
        <f t="shared" si="2"/>
        <v>0</v>
      </c>
    </row>
    <row r="148" spans="1:38" s="56" customFormat="1">
      <c r="A148" s="53"/>
      <c r="B148"/>
      <c r="C148"/>
      <c r="D148"/>
      <c r="E148"/>
      <c r="F148"/>
      <c r="G148"/>
      <c r="H148"/>
      <c r="I148"/>
      <c r="J148"/>
      <c r="K148"/>
      <c r="L148"/>
      <c r="M148"/>
      <c r="N148" s="55"/>
      <c r="O148" s="55"/>
      <c r="P148" s="55"/>
      <c r="Q148" s="53"/>
      <c r="R148" s="53"/>
      <c r="S148" s="53"/>
      <c r="T148" s="53"/>
      <c r="U148" s="53"/>
      <c r="V148" s="75"/>
      <c r="W148" s="53"/>
      <c r="X148" s="53"/>
      <c r="Y148" s="53"/>
      <c r="Z148" s="53"/>
      <c r="AA148" s="53"/>
      <c r="AB148" s="53"/>
      <c r="AC148" s="53"/>
      <c r="AD148" s="53"/>
      <c r="AE148" s="53"/>
      <c r="AF148" s="53"/>
      <c r="AG148" s="53"/>
      <c r="AH148" s="53"/>
      <c r="AI148" s="53"/>
      <c r="AJ148" s="53"/>
      <c r="AK148" s="53"/>
      <c r="AL148" s="215">
        <f t="shared" si="2"/>
        <v>0</v>
      </c>
    </row>
    <row r="149" spans="1:38" s="56" customFormat="1">
      <c r="A149" s="53"/>
      <c r="B149"/>
      <c r="C149"/>
      <c r="D149"/>
      <c r="E149"/>
      <c r="F149"/>
      <c r="G149"/>
      <c r="H149"/>
      <c r="I149"/>
      <c r="J149"/>
      <c r="K149"/>
      <c r="L149"/>
      <c r="M149"/>
      <c r="N149" s="55"/>
      <c r="O149" s="55"/>
      <c r="P149" s="55"/>
      <c r="Q149" s="53"/>
      <c r="R149" s="53"/>
      <c r="S149" s="53"/>
      <c r="T149" s="53"/>
      <c r="U149" s="53"/>
      <c r="V149" s="75"/>
      <c r="W149" s="53"/>
      <c r="X149" s="53"/>
      <c r="Y149" s="53"/>
      <c r="Z149" s="53"/>
      <c r="AA149" s="53"/>
      <c r="AB149" s="53"/>
      <c r="AC149" s="53"/>
      <c r="AD149" s="53"/>
      <c r="AE149" s="53"/>
      <c r="AF149" s="53"/>
      <c r="AG149" s="53"/>
      <c r="AH149" s="53"/>
      <c r="AI149" s="53"/>
      <c r="AJ149" s="53"/>
      <c r="AK149" s="53"/>
      <c r="AL149" s="215">
        <f t="shared" si="2"/>
        <v>0</v>
      </c>
    </row>
    <row r="150" spans="1:38" s="56" customFormat="1">
      <c r="A150" s="53"/>
      <c r="B150"/>
      <c r="C150"/>
      <c r="D150"/>
      <c r="E150"/>
      <c r="F150"/>
      <c r="G150"/>
      <c r="H150"/>
      <c r="I150"/>
      <c r="J150"/>
      <c r="K150"/>
      <c r="L150"/>
      <c r="M150"/>
      <c r="N150" s="55"/>
      <c r="O150" s="55"/>
      <c r="P150" s="55"/>
      <c r="Q150" s="53"/>
      <c r="R150" s="53"/>
      <c r="S150" s="53"/>
      <c r="T150" s="53"/>
      <c r="U150" s="53"/>
      <c r="V150" s="75"/>
      <c r="W150" s="53"/>
      <c r="X150" s="53"/>
      <c r="Y150" s="53"/>
      <c r="Z150" s="53"/>
      <c r="AA150" s="53"/>
      <c r="AB150" s="53"/>
      <c r="AC150" s="53"/>
      <c r="AD150" s="53"/>
      <c r="AE150" s="53"/>
      <c r="AF150" s="53"/>
      <c r="AG150" s="53"/>
      <c r="AH150" s="53"/>
      <c r="AI150" s="53"/>
      <c r="AJ150" s="53"/>
      <c r="AK150" s="53"/>
      <c r="AL150" s="215">
        <f t="shared" si="2"/>
        <v>0</v>
      </c>
    </row>
    <row r="151" spans="1:38" s="56" customFormat="1">
      <c r="A151" s="53"/>
      <c r="B151"/>
      <c r="C151"/>
      <c r="D151"/>
      <c r="E151"/>
      <c r="F151"/>
      <c r="G151"/>
      <c r="H151"/>
      <c r="I151"/>
      <c r="J151"/>
      <c r="K151"/>
      <c r="L151"/>
      <c r="M151"/>
      <c r="N151" s="55"/>
      <c r="O151" s="55"/>
      <c r="P151" s="55"/>
      <c r="Q151" s="53"/>
      <c r="R151" s="53"/>
      <c r="S151" s="53"/>
      <c r="T151" s="53"/>
      <c r="U151" s="53"/>
      <c r="V151" s="75"/>
      <c r="W151" s="53"/>
      <c r="X151" s="53"/>
      <c r="Y151" s="53"/>
      <c r="Z151" s="53"/>
      <c r="AA151" s="53"/>
      <c r="AB151" s="53"/>
      <c r="AC151" s="53"/>
      <c r="AD151" s="53"/>
      <c r="AE151" s="53"/>
      <c r="AF151" s="53"/>
      <c r="AG151" s="53"/>
      <c r="AH151" s="53"/>
      <c r="AI151" s="53"/>
      <c r="AJ151" s="53"/>
      <c r="AK151" s="53"/>
      <c r="AL151" s="215">
        <f t="shared" si="2"/>
        <v>0</v>
      </c>
    </row>
    <row r="152" spans="1:38" s="56" customFormat="1">
      <c r="A152" s="53"/>
      <c r="B152"/>
      <c r="C152"/>
      <c r="D152"/>
      <c r="E152"/>
      <c r="F152"/>
      <c r="G152"/>
      <c r="H152"/>
      <c r="I152"/>
      <c r="J152"/>
      <c r="K152"/>
      <c r="L152"/>
      <c r="M152"/>
      <c r="N152" s="55"/>
      <c r="O152" s="55"/>
      <c r="P152" s="55"/>
      <c r="Q152" s="53"/>
      <c r="R152" s="53"/>
      <c r="S152" s="53"/>
      <c r="T152" s="53"/>
      <c r="U152" s="53"/>
      <c r="V152" s="75"/>
      <c r="W152" s="53"/>
      <c r="X152" s="53"/>
      <c r="Y152" s="53"/>
      <c r="Z152" s="53"/>
      <c r="AA152" s="53"/>
      <c r="AB152" s="53"/>
      <c r="AC152" s="53"/>
      <c r="AD152" s="53"/>
      <c r="AE152" s="53"/>
      <c r="AF152" s="53"/>
      <c r="AG152" s="53"/>
      <c r="AH152" s="53"/>
      <c r="AI152" s="53"/>
      <c r="AJ152" s="53"/>
      <c r="AK152" s="53"/>
      <c r="AL152" s="215">
        <f t="shared" si="2"/>
        <v>0</v>
      </c>
    </row>
    <row r="153" spans="1:38" s="56" customFormat="1">
      <c r="A153" s="53"/>
      <c r="B153"/>
      <c r="C153"/>
      <c r="D153"/>
      <c r="E153"/>
      <c r="F153"/>
      <c r="G153"/>
      <c r="H153"/>
      <c r="I153"/>
      <c r="J153"/>
      <c r="K153"/>
      <c r="L153"/>
      <c r="M153"/>
      <c r="N153" s="55"/>
      <c r="O153" s="55"/>
      <c r="P153" s="55"/>
      <c r="Q153" s="53"/>
      <c r="R153" s="53"/>
      <c r="S153" s="53"/>
      <c r="T153" s="53"/>
      <c r="U153" s="53"/>
      <c r="V153" s="75"/>
      <c r="W153" s="53"/>
      <c r="X153" s="53"/>
      <c r="Y153" s="53"/>
      <c r="Z153" s="53"/>
      <c r="AA153" s="53"/>
      <c r="AB153" s="53"/>
      <c r="AC153" s="53"/>
      <c r="AD153" s="53"/>
      <c r="AE153" s="53"/>
      <c r="AF153" s="53"/>
      <c r="AG153" s="53"/>
      <c r="AH153" s="53"/>
      <c r="AI153" s="53"/>
      <c r="AJ153" s="53"/>
      <c r="AK153" s="53"/>
      <c r="AL153" s="215">
        <f t="shared" si="2"/>
        <v>0</v>
      </c>
    </row>
    <row r="154" spans="1:38" s="56" customFormat="1">
      <c r="A154" s="53"/>
      <c r="B154"/>
      <c r="C154"/>
      <c r="D154"/>
      <c r="E154"/>
      <c r="F154"/>
      <c r="G154"/>
      <c r="H154"/>
      <c r="I154"/>
      <c r="J154"/>
      <c r="K154"/>
      <c r="L154"/>
      <c r="M154"/>
      <c r="N154" s="55"/>
      <c r="O154" s="55"/>
      <c r="P154" s="55"/>
      <c r="Q154" s="53"/>
      <c r="R154" s="53"/>
      <c r="S154" s="53"/>
      <c r="T154" s="53"/>
      <c r="U154" s="53"/>
      <c r="V154" s="75"/>
      <c r="W154" s="53"/>
      <c r="X154" s="53"/>
      <c r="Y154" s="53"/>
      <c r="Z154" s="53"/>
      <c r="AA154" s="53"/>
      <c r="AB154" s="53"/>
      <c r="AC154" s="53"/>
      <c r="AD154" s="53"/>
      <c r="AE154" s="53"/>
      <c r="AF154" s="53"/>
      <c r="AG154" s="53"/>
      <c r="AH154" s="53"/>
      <c r="AI154" s="53"/>
      <c r="AJ154" s="53"/>
      <c r="AK154" s="53"/>
      <c r="AL154" s="215">
        <f t="shared" si="2"/>
        <v>0</v>
      </c>
    </row>
    <row r="155" spans="1:38" s="56" customFormat="1">
      <c r="A155" s="53"/>
      <c r="B155"/>
      <c r="C155"/>
      <c r="D155"/>
      <c r="E155"/>
      <c r="F155"/>
      <c r="G155"/>
      <c r="H155"/>
      <c r="I155"/>
      <c r="J155"/>
      <c r="K155"/>
      <c r="L155"/>
      <c r="M155"/>
      <c r="N155" s="55"/>
      <c r="O155" s="55"/>
      <c r="P155" s="55"/>
      <c r="Q155" s="53"/>
      <c r="R155" s="53"/>
      <c r="S155" s="53"/>
      <c r="T155" s="53"/>
      <c r="U155" s="53"/>
      <c r="V155" s="75"/>
      <c r="W155" s="53"/>
      <c r="X155" s="53"/>
      <c r="Y155" s="53"/>
      <c r="Z155" s="53"/>
      <c r="AA155" s="53"/>
      <c r="AB155" s="53"/>
      <c r="AC155" s="53"/>
      <c r="AD155" s="53"/>
      <c r="AE155" s="53"/>
      <c r="AF155" s="53"/>
      <c r="AG155" s="53"/>
      <c r="AH155" s="53"/>
      <c r="AI155" s="53"/>
      <c r="AJ155" s="53"/>
      <c r="AK155" s="53"/>
      <c r="AL155" s="215">
        <f t="shared" si="2"/>
        <v>0</v>
      </c>
    </row>
    <row r="156" spans="1:38" s="56" customFormat="1">
      <c r="A156" s="53"/>
      <c r="B156"/>
      <c r="C156"/>
      <c r="D156"/>
      <c r="E156"/>
      <c r="F156"/>
      <c r="G156"/>
      <c r="H156"/>
      <c r="I156"/>
      <c r="J156"/>
      <c r="K156"/>
      <c r="L156"/>
      <c r="M156"/>
      <c r="N156" s="55"/>
      <c r="O156" s="55"/>
      <c r="P156" s="55"/>
      <c r="Q156" s="53"/>
      <c r="R156" s="53"/>
      <c r="S156" s="53"/>
      <c r="T156" s="53"/>
      <c r="U156" s="53"/>
      <c r="V156" s="75"/>
      <c r="W156" s="53"/>
      <c r="X156" s="53"/>
      <c r="Y156" s="53"/>
      <c r="Z156" s="53"/>
      <c r="AA156" s="53"/>
      <c r="AB156" s="53"/>
      <c r="AC156" s="53"/>
      <c r="AD156" s="53"/>
      <c r="AE156" s="53"/>
      <c r="AF156" s="53"/>
      <c r="AG156" s="53"/>
      <c r="AH156" s="53"/>
      <c r="AI156" s="53"/>
      <c r="AJ156" s="53"/>
      <c r="AK156" s="53"/>
      <c r="AL156" s="215">
        <f t="shared" si="2"/>
        <v>0</v>
      </c>
    </row>
    <row r="157" spans="1:38" s="56" customFormat="1">
      <c r="A157" s="53"/>
      <c r="B157"/>
      <c r="C157"/>
      <c r="D157"/>
      <c r="E157"/>
      <c r="F157"/>
      <c r="G157"/>
      <c r="H157"/>
      <c r="I157"/>
      <c r="J157"/>
      <c r="K157"/>
      <c r="L157"/>
      <c r="M157"/>
      <c r="N157" s="55"/>
      <c r="O157" s="55"/>
      <c r="P157" s="55"/>
      <c r="Q157" s="53"/>
      <c r="R157" s="53"/>
      <c r="S157" s="53"/>
      <c r="T157" s="53"/>
      <c r="U157" s="53"/>
      <c r="V157" s="75"/>
      <c r="W157" s="53"/>
      <c r="X157" s="53"/>
      <c r="Y157" s="53"/>
      <c r="Z157" s="53"/>
      <c r="AA157" s="53"/>
      <c r="AB157" s="53"/>
      <c r="AC157" s="53"/>
      <c r="AD157" s="53"/>
      <c r="AE157" s="53"/>
      <c r="AF157" s="53"/>
      <c r="AG157" s="53"/>
      <c r="AH157" s="53"/>
      <c r="AI157" s="53"/>
      <c r="AJ157" s="53"/>
      <c r="AK157" s="53"/>
      <c r="AL157" s="215">
        <f t="shared" si="2"/>
        <v>0</v>
      </c>
    </row>
    <row r="158" spans="1:38" s="56" customFormat="1">
      <c r="A158" s="53"/>
      <c r="B158"/>
      <c r="C158"/>
      <c r="D158"/>
      <c r="E158"/>
      <c r="F158"/>
      <c r="G158"/>
      <c r="H158"/>
      <c r="I158"/>
      <c r="J158"/>
      <c r="K158"/>
      <c r="L158"/>
      <c r="M158"/>
      <c r="N158" s="55"/>
      <c r="O158" s="55"/>
      <c r="P158" s="55"/>
      <c r="Q158" s="53"/>
      <c r="R158" s="53"/>
      <c r="S158" s="53"/>
      <c r="T158" s="53"/>
      <c r="U158" s="53"/>
      <c r="V158" s="75"/>
      <c r="W158" s="53"/>
      <c r="X158" s="53"/>
      <c r="Y158" s="53"/>
      <c r="Z158" s="53"/>
      <c r="AA158" s="53"/>
      <c r="AB158" s="53"/>
      <c r="AC158" s="53"/>
      <c r="AD158" s="53"/>
      <c r="AE158" s="53"/>
      <c r="AF158" s="53"/>
      <c r="AG158" s="53"/>
      <c r="AH158" s="53"/>
      <c r="AI158" s="53"/>
      <c r="AJ158" s="53"/>
      <c r="AK158" s="53"/>
      <c r="AL158" s="215">
        <f t="shared" si="2"/>
        <v>0</v>
      </c>
    </row>
    <row r="159" spans="1:38" s="56" customFormat="1">
      <c r="A159" s="53"/>
      <c r="B159"/>
      <c r="C159"/>
      <c r="D159"/>
      <c r="E159"/>
      <c r="F159"/>
      <c r="G159"/>
      <c r="H159"/>
      <c r="I159"/>
      <c r="J159"/>
      <c r="K159"/>
      <c r="L159"/>
      <c r="M159"/>
      <c r="N159" s="55"/>
      <c r="O159" s="55"/>
      <c r="P159" s="55"/>
      <c r="Q159" s="53"/>
      <c r="R159" s="53"/>
      <c r="S159" s="53"/>
      <c r="T159" s="53"/>
      <c r="U159" s="53"/>
      <c r="V159" s="75"/>
      <c r="W159" s="53"/>
      <c r="X159" s="53"/>
      <c r="Y159" s="53"/>
      <c r="Z159" s="53"/>
      <c r="AA159" s="53"/>
      <c r="AB159" s="53"/>
      <c r="AC159" s="53"/>
      <c r="AD159" s="53"/>
      <c r="AE159" s="53"/>
      <c r="AF159" s="53"/>
      <c r="AG159" s="53"/>
      <c r="AH159" s="53"/>
      <c r="AI159" s="53"/>
      <c r="AJ159" s="53"/>
      <c r="AK159" s="53"/>
      <c r="AL159" s="215">
        <f t="shared" si="2"/>
        <v>0</v>
      </c>
    </row>
    <row r="160" spans="1:38" s="56" customFormat="1">
      <c r="A160" s="53"/>
      <c r="B160"/>
      <c r="C160"/>
      <c r="D160"/>
      <c r="E160"/>
      <c r="F160"/>
      <c r="G160"/>
      <c r="H160"/>
      <c r="I160"/>
      <c r="J160"/>
      <c r="K160"/>
      <c r="L160"/>
      <c r="M160"/>
      <c r="N160" s="55"/>
      <c r="O160" s="55"/>
      <c r="P160" s="55"/>
      <c r="Q160" s="53"/>
      <c r="R160" s="53"/>
      <c r="S160" s="53"/>
      <c r="T160" s="53"/>
      <c r="U160" s="53"/>
      <c r="V160" s="75"/>
      <c r="W160" s="53"/>
      <c r="X160" s="53"/>
      <c r="Y160" s="53"/>
      <c r="Z160" s="53"/>
      <c r="AA160" s="53"/>
      <c r="AB160" s="53"/>
      <c r="AC160" s="53"/>
      <c r="AD160" s="53"/>
      <c r="AE160" s="53"/>
      <c r="AF160" s="53"/>
      <c r="AG160" s="53"/>
      <c r="AH160" s="53"/>
      <c r="AI160" s="53"/>
      <c r="AJ160" s="53"/>
      <c r="AK160" s="53"/>
      <c r="AL160" s="215">
        <f t="shared" si="2"/>
        <v>0</v>
      </c>
    </row>
    <row r="161" spans="1:38" s="56" customFormat="1">
      <c r="A161" s="53"/>
      <c r="B161"/>
      <c r="C161"/>
      <c r="D161"/>
      <c r="E161"/>
      <c r="F161"/>
      <c r="G161"/>
      <c r="H161"/>
      <c r="I161"/>
      <c r="J161"/>
      <c r="K161"/>
      <c r="L161"/>
      <c r="M161"/>
      <c r="N161" s="55"/>
      <c r="O161" s="55"/>
      <c r="P161" s="55"/>
      <c r="Q161" s="53"/>
      <c r="R161" s="53"/>
      <c r="S161" s="53"/>
      <c r="T161" s="53"/>
      <c r="U161" s="53"/>
      <c r="V161" s="75"/>
      <c r="W161" s="53"/>
      <c r="X161" s="53"/>
      <c r="Y161" s="53"/>
      <c r="Z161" s="53"/>
      <c r="AA161" s="53"/>
      <c r="AB161" s="53"/>
      <c r="AC161" s="53"/>
      <c r="AD161" s="53"/>
      <c r="AE161" s="53"/>
      <c r="AF161" s="53"/>
      <c r="AG161" s="53"/>
      <c r="AH161" s="53"/>
      <c r="AI161" s="53"/>
      <c r="AJ161" s="53"/>
      <c r="AK161" s="53"/>
      <c r="AL161" s="215">
        <f t="shared" si="2"/>
        <v>0</v>
      </c>
    </row>
    <row r="162" spans="1:38" s="56" customFormat="1">
      <c r="A162" s="53"/>
      <c r="B162"/>
      <c r="C162"/>
      <c r="D162"/>
      <c r="E162"/>
      <c r="F162"/>
      <c r="G162"/>
      <c r="H162"/>
      <c r="I162"/>
      <c r="J162"/>
      <c r="K162"/>
      <c r="L162"/>
      <c r="M162"/>
      <c r="N162" s="55"/>
      <c r="O162" s="55"/>
      <c r="P162" s="55"/>
      <c r="Q162" s="53"/>
      <c r="R162" s="53"/>
      <c r="S162" s="53"/>
      <c r="T162" s="53"/>
      <c r="U162" s="53"/>
      <c r="V162" s="75"/>
      <c r="W162" s="53"/>
      <c r="X162" s="53"/>
      <c r="Y162" s="53"/>
      <c r="Z162" s="53"/>
      <c r="AA162" s="53"/>
      <c r="AB162" s="53"/>
      <c r="AC162" s="53"/>
      <c r="AD162" s="53"/>
      <c r="AE162" s="53"/>
      <c r="AF162" s="53"/>
      <c r="AG162" s="53"/>
      <c r="AH162" s="53"/>
      <c r="AI162" s="53"/>
      <c r="AJ162" s="53"/>
      <c r="AK162" s="53"/>
      <c r="AL162" s="215">
        <f t="shared" si="2"/>
        <v>0</v>
      </c>
    </row>
    <row r="163" spans="1:38" s="56" customFormat="1">
      <c r="A163" s="53"/>
      <c r="B163"/>
      <c r="C163"/>
      <c r="D163"/>
      <c r="E163"/>
      <c r="F163"/>
      <c r="G163"/>
      <c r="H163"/>
      <c r="I163"/>
      <c r="J163"/>
      <c r="K163"/>
      <c r="L163"/>
      <c r="M163"/>
      <c r="N163" s="55"/>
      <c r="O163" s="55"/>
      <c r="P163" s="55"/>
      <c r="Q163" s="53"/>
      <c r="R163" s="53"/>
      <c r="S163" s="53"/>
      <c r="T163" s="53"/>
      <c r="U163" s="53"/>
      <c r="V163" s="75"/>
      <c r="W163" s="53"/>
      <c r="X163" s="53"/>
      <c r="Y163" s="53"/>
      <c r="Z163" s="53"/>
      <c r="AA163" s="53"/>
      <c r="AB163" s="53"/>
      <c r="AC163" s="53"/>
      <c r="AD163" s="53"/>
      <c r="AE163" s="53"/>
      <c r="AF163" s="53"/>
      <c r="AG163" s="53"/>
      <c r="AH163" s="53"/>
      <c r="AI163" s="53"/>
      <c r="AJ163" s="53"/>
      <c r="AK163" s="53"/>
      <c r="AL163" s="215">
        <f t="shared" si="2"/>
        <v>0</v>
      </c>
    </row>
    <row r="164" spans="1:38" s="56" customFormat="1">
      <c r="A164" s="53"/>
      <c r="B164"/>
      <c r="C164"/>
      <c r="D164"/>
      <c r="E164"/>
      <c r="F164"/>
      <c r="G164"/>
      <c r="H164"/>
      <c r="I164"/>
      <c r="J164"/>
      <c r="K164"/>
      <c r="L164"/>
      <c r="M164"/>
      <c r="N164" s="55"/>
      <c r="O164" s="55"/>
      <c r="P164" s="55"/>
      <c r="Q164" s="53"/>
      <c r="R164" s="53"/>
      <c r="S164" s="53"/>
      <c r="T164" s="53"/>
      <c r="U164" s="53"/>
      <c r="V164" s="75"/>
      <c r="W164" s="53"/>
      <c r="X164" s="53"/>
      <c r="Y164" s="53"/>
      <c r="Z164" s="53"/>
      <c r="AA164" s="53"/>
      <c r="AB164" s="53"/>
      <c r="AC164" s="53"/>
      <c r="AD164" s="53"/>
      <c r="AE164" s="53"/>
      <c r="AF164" s="53"/>
      <c r="AG164" s="53"/>
      <c r="AH164" s="53"/>
      <c r="AI164" s="53"/>
      <c r="AJ164" s="53"/>
      <c r="AK164" s="53"/>
      <c r="AL164" s="215">
        <f t="shared" si="2"/>
        <v>0</v>
      </c>
    </row>
    <row r="165" spans="1:38" s="56" customFormat="1">
      <c r="A165" s="53"/>
      <c r="B165"/>
      <c r="C165"/>
      <c r="D165"/>
      <c r="E165"/>
      <c r="F165"/>
      <c r="G165"/>
      <c r="H165"/>
      <c r="I165"/>
      <c r="J165"/>
      <c r="K165"/>
      <c r="L165"/>
      <c r="M165"/>
      <c r="N165" s="55"/>
      <c r="O165" s="55"/>
      <c r="P165" s="55"/>
      <c r="Q165" s="53"/>
      <c r="R165" s="53"/>
      <c r="S165" s="53"/>
      <c r="T165" s="53"/>
      <c r="U165" s="53"/>
      <c r="V165" s="75"/>
      <c r="W165" s="53"/>
      <c r="X165" s="53"/>
      <c r="Y165" s="53"/>
      <c r="Z165" s="53"/>
      <c r="AA165" s="53"/>
      <c r="AB165" s="53"/>
      <c r="AC165" s="53"/>
      <c r="AD165" s="53"/>
      <c r="AE165" s="53"/>
      <c r="AF165" s="53"/>
      <c r="AG165" s="53"/>
      <c r="AH165" s="53"/>
      <c r="AI165" s="53"/>
      <c r="AJ165" s="53"/>
      <c r="AK165" s="53"/>
      <c r="AL165" s="215">
        <f t="shared" si="2"/>
        <v>0</v>
      </c>
    </row>
    <row r="166" spans="1:38" s="56" customFormat="1">
      <c r="A166" s="53"/>
      <c r="B166"/>
      <c r="C166"/>
      <c r="D166"/>
      <c r="E166"/>
      <c r="F166"/>
      <c r="G166"/>
      <c r="H166"/>
      <c r="I166"/>
      <c r="J166"/>
      <c r="K166"/>
      <c r="L166"/>
      <c r="M166"/>
      <c r="N166" s="55"/>
      <c r="O166" s="55"/>
      <c r="P166" s="55"/>
      <c r="Q166" s="53"/>
      <c r="R166" s="53"/>
      <c r="S166" s="53"/>
      <c r="T166" s="53"/>
      <c r="U166" s="53"/>
      <c r="V166" s="75"/>
      <c r="W166" s="53"/>
      <c r="X166" s="53"/>
      <c r="Y166" s="53"/>
      <c r="Z166" s="53"/>
      <c r="AA166" s="53"/>
      <c r="AB166" s="53"/>
      <c r="AC166" s="53"/>
      <c r="AD166" s="53"/>
      <c r="AE166" s="53"/>
      <c r="AF166" s="53"/>
      <c r="AG166" s="53"/>
      <c r="AH166" s="53"/>
      <c r="AI166" s="53"/>
      <c r="AJ166" s="53"/>
      <c r="AK166" s="53"/>
      <c r="AL166" s="215">
        <f t="shared" si="2"/>
        <v>0</v>
      </c>
    </row>
    <row r="167" spans="1:38" s="56" customFormat="1">
      <c r="A167" s="53"/>
      <c r="B167"/>
      <c r="C167"/>
      <c r="D167"/>
      <c r="E167"/>
      <c r="F167"/>
      <c r="G167"/>
      <c r="H167"/>
      <c r="I167"/>
      <c r="J167"/>
      <c r="K167"/>
      <c r="L167"/>
      <c r="M167"/>
      <c r="N167" s="55"/>
      <c r="O167" s="55"/>
      <c r="P167" s="55"/>
      <c r="Q167" s="53"/>
      <c r="R167" s="53"/>
      <c r="S167" s="53"/>
      <c r="T167" s="53"/>
      <c r="U167" s="53"/>
      <c r="V167" s="75"/>
      <c r="W167" s="53"/>
      <c r="X167" s="53"/>
      <c r="Y167" s="53"/>
      <c r="Z167" s="53"/>
      <c r="AA167" s="53"/>
      <c r="AB167" s="53"/>
      <c r="AC167" s="53"/>
      <c r="AD167" s="53"/>
      <c r="AE167" s="53"/>
      <c r="AF167" s="53"/>
      <c r="AG167" s="53"/>
      <c r="AH167" s="53"/>
      <c r="AI167" s="53"/>
      <c r="AJ167" s="53"/>
      <c r="AK167" s="53"/>
      <c r="AL167" s="215">
        <f t="shared" si="2"/>
        <v>0</v>
      </c>
    </row>
    <row r="168" spans="1:38" s="56" customFormat="1">
      <c r="A168" s="53"/>
      <c r="B168"/>
      <c r="C168"/>
      <c r="D168"/>
      <c r="E168"/>
      <c r="F168"/>
      <c r="G168"/>
      <c r="H168"/>
      <c r="I168"/>
      <c r="J168"/>
      <c r="K168"/>
      <c r="L168"/>
      <c r="M168"/>
      <c r="N168" s="55"/>
      <c r="O168" s="55"/>
      <c r="P168" s="55"/>
      <c r="Q168" s="53"/>
      <c r="R168" s="53"/>
      <c r="S168" s="53"/>
      <c r="T168" s="53"/>
      <c r="U168" s="53"/>
      <c r="V168" s="75"/>
      <c r="W168" s="53"/>
      <c r="X168" s="53"/>
      <c r="Y168" s="53"/>
      <c r="Z168" s="53"/>
      <c r="AA168" s="53"/>
      <c r="AB168" s="53"/>
      <c r="AC168" s="53"/>
      <c r="AD168" s="53"/>
      <c r="AE168" s="53"/>
      <c r="AF168" s="53"/>
      <c r="AG168" s="53"/>
      <c r="AH168" s="53"/>
      <c r="AI168" s="53"/>
      <c r="AJ168" s="53"/>
      <c r="AK168" s="53"/>
      <c r="AL168" s="215">
        <f t="shared" si="2"/>
        <v>0</v>
      </c>
    </row>
    <row r="169" spans="1:38" s="56" customFormat="1">
      <c r="A169" s="53"/>
      <c r="B169"/>
      <c r="C169"/>
      <c r="D169"/>
      <c r="E169"/>
      <c r="F169"/>
      <c r="G169"/>
      <c r="H169"/>
      <c r="I169"/>
      <c r="J169"/>
      <c r="K169"/>
      <c r="L169"/>
      <c r="M169"/>
      <c r="N169" s="55"/>
      <c r="O169" s="55"/>
      <c r="P169" s="55"/>
      <c r="Q169" s="53"/>
      <c r="R169" s="53"/>
      <c r="S169" s="53"/>
      <c r="T169" s="53"/>
      <c r="U169" s="53"/>
      <c r="V169" s="75"/>
      <c r="W169" s="53"/>
      <c r="X169" s="53"/>
      <c r="Y169" s="53"/>
      <c r="Z169" s="53"/>
      <c r="AA169" s="53"/>
      <c r="AB169" s="53"/>
      <c r="AC169" s="53"/>
      <c r="AD169" s="53"/>
      <c r="AE169" s="53"/>
      <c r="AF169" s="53"/>
      <c r="AG169" s="53"/>
      <c r="AH169" s="53"/>
      <c r="AI169" s="53"/>
      <c r="AJ169" s="53"/>
      <c r="AK169" s="53"/>
      <c r="AL169" s="215">
        <f t="shared" si="2"/>
        <v>0</v>
      </c>
    </row>
    <row r="170" spans="1:38" s="56" customFormat="1">
      <c r="A170" s="53"/>
      <c r="B170"/>
      <c r="C170"/>
      <c r="D170"/>
      <c r="E170"/>
      <c r="F170"/>
      <c r="G170"/>
      <c r="H170"/>
      <c r="I170"/>
      <c r="J170"/>
      <c r="K170"/>
      <c r="L170"/>
      <c r="M170"/>
      <c r="N170" s="55"/>
      <c r="O170" s="55"/>
      <c r="P170" s="55"/>
      <c r="Q170" s="53"/>
      <c r="R170" s="53"/>
      <c r="S170" s="53"/>
      <c r="T170" s="53"/>
      <c r="U170" s="53"/>
      <c r="V170" s="75"/>
      <c r="W170" s="53"/>
      <c r="X170" s="53"/>
      <c r="Y170" s="53"/>
      <c r="Z170" s="53"/>
      <c r="AA170" s="53"/>
      <c r="AB170" s="53"/>
      <c r="AC170" s="53"/>
      <c r="AD170" s="53"/>
      <c r="AE170" s="53"/>
      <c r="AF170" s="53"/>
      <c r="AG170" s="53"/>
      <c r="AH170" s="53"/>
      <c r="AI170" s="53"/>
      <c r="AJ170" s="53"/>
      <c r="AK170" s="53"/>
      <c r="AL170" s="215">
        <f t="shared" si="2"/>
        <v>0</v>
      </c>
    </row>
    <row r="171" spans="1:38" s="56" customFormat="1">
      <c r="A171" s="53"/>
      <c r="B171"/>
      <c r="C171"/>
      <c r="D171"/>
      <c r="E171"/>
      <c r="F171"/>
      <c r="G171"/>
      <c r="H171"/>
      <c r="I171"/>
      <c r="J171"/>
      <c r="K171"/>
      <c r="L171"/>
      <c r="M171"/>
      <c r="N171" s="55"/>
      <c r="O171" s="55"/>
      <c r="P171" s="55"/>
      <c r="Q171" s="53"/>
      <c r="R171" s="53"/>
      <c r="S171" s="53"/>
      <c r="T171" s="53"/>
      <c r="U171" s="53"/>
      <c r="V171" s="75"/>
      <c r="W171" s="53"/>
      <c r="X171" s="53"/>
      <c r="Y171" s="53"/>
      <c r="Z171" s="53"/>
      <c r="AA171" s="53"/>
      <c r="AB171" s="53"/>
      <c r="AC171" s="53"/>
      <c r="AD171" s="53"/>
      <c r="AE171" s="53"/>
      <c r="AF171" s="53"/>
      <c r="AG171" s="53"/>
      <c r="AH171" s="53"/>
      <c r="AI171" s="53"/>
      <c r="AJ171" s="53"/>
      <c r="AK171" s="53"/>
      <c r="AL171" s="215">
        <f t="shared" si="2"/>
        <v>0</v>
      </c>
    </row>
    <row r="172" spans="1:38" s="56" customFormat="1">
      <c r="A172" s="53"/>
      <c r="B172"/>
      <c r="C172"/>
      <c r="D172"/>
      <c r="E172"/>
      <c r="F172"/>
      <c r="G172"/>
      <c r="H172"/>
      <c r="I172"/>
      <c r="J172"/>
      <c r="K172"/>
      <c r="L172"/>
      <c r="M172"/>
      <c r="N172" s="55"/>
      <c r="O172" s="55"/>
      <c r="P172" s="55"/>
      <c r="Q172" s="53"/>
      <c r="R172" s="53"/>
      <c r="S172" s="53"/>
      <c r="T172" s="53"/>
      <c r="U172" s="53"/>
      <c r="V172" s="75"/>
      <c r="W172" s="53"/>
      <c r="X172" s="53"/>
      <c r="Y172" s="53"/>
      <c r="Z172" s="53"/>
      <c r="AA172" s="53"/>
      <c r="AB172" s="53"/>
      <c r="AC172" s="53"/>
      <c r="AD172" s="53"/>
      <c r="AE172" s="53"/>
      <c r="AF172" s="53"/>
      <c r="AG172" s="53"/>
      <c r="AH172" s="53"/>
      <c r="AI172" s="53"/>
      <c r="AJ172" s="53"/>
      <c r="AK172" s="53"/>
      <c r="AL172" s="215">
        <f t="shared" si="2"/>
        <v>0</v>
      </c>
    </row>
    <row r="173" spans="1:38" s="56" customFormat="1">
      <c r="A173" s="53"/>
      <c r="B173"/>
      <c r="C173"/>
      <c r="D173"/>
      <c r="E173"/>
      <c r="F173"/>
      <c r="G173"/>
      <c r="H173"/>
      <c r="I173"/>
      <c r="J173"/>
      <c r="K173"/>
      <c r="L173"/>
      <c r="M173"/>
      <c r="N173" s="55"/>
      <c r="O173" s="55"/>
      <c r="P173" s="55"/>
      <c r="Q173" s="53"/>
      <c r="R173" s="53"/>
      <c r="S173" s="53"/>
      <c r="T173" s="53"/>
      <c r="U173" s="53"/>
      <c r="V173" s="75"/>
      <c r="W173" s="53"/>
      <c r="X173" s="53"/>
      <c r="Y173" s="53"/>
      <c r="Z173" s="53"/>
      <c r="AA173" s="53"/>
      <c r="AB173" s="53"/>
      <c r="AC173" s="53"/>
      <c r="AD173" s="53"/>
      <c r="AE173" s="53"/>
      <c r="AF173" s="53"/>
      <c r="AG173" s="53"/>
      <c r="AH173" s="53"/>
      <c r="AI173" s="53"/>
      <c r="AJ173" s="53"/>
      <c r="AK173" s="53"/>
      <c r="AL173" s="215">
        <f t="shared" si="2"/>
        <v>0</v>
      </c>
    </row>
    <row r="174" spans="1:38" s="56" customFormat="1">
      <c r="A174" s="53"/>
      <c r="B174"/>
      <c r="C174"/>
      <c r="D174"/>
      <c r="E174"/>
      <c r="F174"/>
      <c r="G174"/>
      <c r="H174"/>
      <c r="I174"/>
      <c r="J174"/>
      <c r="K174"/>
      <c r="L174"/>
      <c r="M174"/>
      <c r="N174" s="55"/>
      <c r="O174" s="55"/>
      <c r="P174" s="55"/>
      <c r="Q174" s="53"/>
      <c r="R174" s="53"/>
      <c r="S174" s="53"/>
      <c r="T174" s="53"/>
      <c r="U174" s="53"/>
      <c r="V174" s="75"/>
      <c r="W174" s="53"/>
      <c r="X174" s="53"/>
      <c r="Y174" s="53"/>
      <c r="Z174" s="53"/>
      <c r="AA174" s="53"/>
      <c r="AB174" s="53"/>
      <c r="AC174" s="53"/>
      <c r="AD174" s="53"/>
      <c r="AE174" s="53"/>
      <c r="AF174" s="53"/>
      <c r="AG174" s="53"/>
      <c r="AH174" s="53"/>
      <c r="AI174" s="53"/>
      <c r="AJ174" s="53"/>
      <c r="AK174" s="53"/>
      <c r="AL174" s="215">
        <f t="shared" si="2"/>
        <v>0</v>
      </c>
    </row>
  </sheetData>
  <autoFilter ref="A1:AM1" xr:uid="{00000000-0001-0000-0000-000000000000}"/>
  <customSheetViews>
    <customSheetView guid="{EE9F80F0-D120-4EB8-900E-6F37F4D124A6}" showAutoFilter="1" state="hidden">
      <pane ySplit="2" topLeftCell="A3" activePane="bottomLeft" state="frozen"/>
      <selection pane="bottomLeft" activeCell="D223" sqref="D223"/>
      <pageMargins left="0.7" right="0.7" top="0.75" bottom="0.75" header="0.3" footer="0.3"/>
      <autoFilter ref="A2:AK183" xr:uid="{4AD638E0-DE73-4422-8044-D653A48E2DBF}"/>
    </customSheetView>
    <customSheetView guid="{ADB689A5-199C-47D5-A330-3295FFA6C434}" filter="1" showAutoFilter="1">
      <pane ySplit="2" topLeftCell="A3" activePane="bottomLeft" state="frozen"/>
      <selection pane="bottomLeft" activeCell="A3" sqref="A3"/>
      <pageMargins left="0.7" right="0.7" top="0.75" bottom="0.75" header="0.3" footer="0.3"/>
      <autoFilter ref="A2:AK175" xr:uid="{B0AA506F-1541-4ACB-AFAE-ADFEC5959D1C}">
        <filterColumn colId="3">
          <filters>
            <filter val="0.00"/>
          </filters>
        </filterColumn>
      </autoFilter>
    </customSheetView>
  </customSheetViews>
  <pageMargins left="0.7" right="0.7" top="0.75" bottom="0.75" header="0.3" footer="0.3"/>
  <pageSetup paperSize="9" orientation="portrait" r:id="rId1"/>
  <headerFooter>
    <oddFooter>&amp;C&amp;1#&amp;"Calibri"&amp;10&amp;K000000RESTRICTED</oddFooter>
    <evenFooter>&amp;LRESTRICTED</evenFooter>
    <firstFooter>&amp;LRESTRICTED</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3E86A-8A1C-4AE5-BD52-241DCFAD8CAF}">
  <dimension ref="A1:T161"/>
  <sheetViews>
    <sheetView workbookViewId="0">
      <selection activeCell="E187" sqref="E187"/>
    </sheetView>
  </sheetViews>
  <sheetFormatPr defaultRowHeight="12.5"/>
  <sheetData>
    <row r="1" spans="1:20" ht="14.5">
      <c r="A1" s="206" t="s">
        <v>1917</v>
      </c>
      <c r="B1" s="206" t="s">
        <v>1918</v>
      </c>
      <c r="C1" s="150" t="s">
        <v>1919</v>
      </c>
      <c r="D1" s="150" t="s">
        <v>1920</v>
      </c>
      <c r="E1" s="150" t="s">
        <v>1921</v>
      </c>
      <c r="F1" s="150" t="s">
        <v>1922</v>
      </c>
      <c r="G1" s="150" t="s">
        <v>1923</v>
      </c>
      <c r="H1" s="150" t="s">
        <v>1924</v>
      </c>
      <c r="I1" s="150" t="s">
        <v>1925</v>
      </c>
      <c r="J1" s="150" t="s">
        <v>1926</v>
      </c>
      <c r="K1" s="150" t="s">
        <v>1927</v>
      </c>
      <c r="L1" s="150" t="s">
        <v>1928</v>
      </c>
      <c r="M1" s="150" t="s">
        <v>1929</v>
      </c>
      <c r="N1" s="150" t="s">
        <v>1930</v>
      </c>
      <c r="O1" s="150" t="s">
        <v>1931</v>
      </c>
      <c r="P1" s="150" t="s">
        <v>1932</v>
      </c>
      <c r="Q1" s="150" t="s">
        <v>1933</v>
      </c>
      <c r="R1" s="150" t="s">
        <v>1934</v>
      </c>
      <c r="S1" s="150" t="s">
        <v>1935</v>
      </c>
      <c r="T1" s="150" t="s">
        <v>1936</v>
      </c>
    </row>
    <row r="2" spans="1:20">
      <c r="A2" s="55" t="str">
        <f>F2&amp;E2</f>
        <v>Y0EJRG</v>
      </c>
      <c r="B2" s="55" t="str">
        <f>L2&amp;S2</f>
        <v>HEIOPFG</v>
      </c>
      <c r="C2" t="s">
        <v>197</v>
      </c>
      <c r="D2" t="s">
        <v>197</v>
      </c>
      <c r="E2" t="s">
        <v>55</v>
      </c>
      <c r="F2" t="s">
        <v>1937</v>
      </c>
      <c r="G2">
        <v>201187</v>
      </c>
      <c r="H2">
        <v>281138</v>
      </c>
      <c r="I2">
        <v>305109</v>
      </c>
      <c r="J2">
        <v>201181</v>
      </c>
      <c r="K2" t="s">
        <v>73</v>
      </c>
      <c r="L2" t="s">
        <v>5</v>
      </c>
      <c r="M2" t="s">
        <v>1546</v>
      </c>
      <c r="N2">
        <v>102252</v>
      </c>
      <c r="O2" t="s">
        <v>411</v>
      </c>
      <c r="P2" t="s">
        <v>168</v>
      </c>
      <c r="Q2" t="s">
        <v>412</v>
      </c>
      <c r="R2" t="s">
        <v>408</v>
      </c>
      <c r="S2" t="s">
        <v>41</v>
      </c>
      <c r="T2" t="s">
        <v>42</v>
      </c>
    </row>
    <row r="3" spans="1:20">
      <c r="A3" s="55" t="str">
        <f t="shared" ref="A3:A66" si="0">F3&amp;E3</f>
        <v>Y0DYRG</v>
      </c>
      <c r="B3" s="55" t="str">
        <f t="shared" ref="B3:B66" si="1">L3&amp;S3</f>
        <v>HDCOBFG</v>
      </c>
      <c r="C3" t="s">
        <v>197</v>
      </c>
      <c r="D3" t="s">
        <v>197</v>
      </c>
      <c r="E3" t="s">
        <v>55</v>
      </c>
      <c r="F3" t="s">
        <v>1938</v>
      </c>
      <c r="G3">
        <v>201187</v>
      </c>
      <c r="H3">
        <v>281138</v>
      </c>
      <c r="I3">
        <v>305109</v>
      </c>
      <c r="J3">
        <v>201181</v>
      </c>
      <c r="K3" t="s">
        <v>73</v>
      </c>
      <c r="L3" t="s">
        <v>1473</v>
      </c>
      <c r="M3" t="s">
        <v>1474</v>
      </c>
      <c r="N3">
        <v>148496</v>
      </c>
      <c r="O3" t="s">
        <v>1485</v>
      </c>
      <c r="P3" t="s">
        <v>1486</v>
      </c>
      <c r="Q3" t="s">
        <v>1487</v>
      </c>
      <c r="R3" t="s">
        <v>1488</v>
      </c>
      <c r="S3" t="s">
        <v>41</v>
      </c>
      <c r="T3" t="s">
        <v>42</v>
      </c>
    </row>
    <row r="4" spans="1:20">
      <c r="A4" s="55" t="str">
        <f t="shared" si="0"/>
        <v>Y0ESDGR</v>
      </c>
      <c r="B4" s="55" t="str">
        <f t="shared" si="1"/>
        <v>HLCASHGDP</v>
      </c>
      <c r="C4" t="s">
        <v>258</v>
      </c>
      <c r="D4" t="s">
        <v>258</v>
      </c>
      <c r="E4" t="s">
        <v>1939</v>
      </c>
      <c r="F4" t="s">
        <v>1940</v>
      </c>
      <c r="G4">
        <v>201351</v>
      </c>
      <c r="H4">
        <v>281292</v>
      </c>
      <c r="I4">
        <v>304751</v>
      </c>
      <c r="J4">
        <v>201366</v>
      </c>
      <c r="K4" t="s">
        <v>73</v>
      </c>
      <c r="L4" t="s">
        <v>1</v>
      </c>
      <c r="M4" t="s">
        <v>181</v>
      </c>
      <c r="N4">
        <v>120038</v>
      </c>
      <c r="O4" t="s">
        <v>481</v>
      </c>
      <c r="P4" t="s">
        <v>165</v>
      </c>
      <c r="Q4" t="s">
        <v>482</v>
      </c>
      <c r="R4" t="s">
        <v>476</v>
      </c>
      <c r="S4" t="s">
        <v>79</v>
      </c>
      <c r="T4" t="s">
        <v>261</v>
      </c>
    </row>
    <row r="5" spans="1:20">
      <c r="A5" s="55" t="str">
        <f t="shared" si="0"/>
        <v>Y0ELRG</v>
      </c>
      <c r="B5" s="55" t="str">
        <f t="shared" si="1"/>
        <v>HEMCPFG</v>
      </c>
      <c r="C5" t="s">
        <v>197</v>
      </c>
      <c r="D5" t="s">
        <v>197</v>
      </c>
      <c r="E5" t="s">
        <v>55</v>
      </c>
      <c r="F5" t="s">
        <v>1941</v>
      </c>
      <c r="G5">
        <v>201187</v>
      </c>
      <c r="H5">
        <v>281138</v>
      </c>
      <c r="I5">
        <v>305109</v>
      </c>
      <c r="J5">
        <v>201181</v>
      </c>
      <c r="K5" t="s">
        <v>73</v>
      </c>
      <c r="L5" t="s">
        <v>1655</v>
      </c>
      <c r="M5" t="s">
        <v>1656</v>
      </c>
      <c r="N5">
        <v>149153</v>
      </c>
      <c r="O5" t="s">
        <v>1716</v>
      </c>
      <c r="P5" t="s">
        <v>1713</v>
      </c>
      <c r="Q5" t="s">
        <v>1519</v>
      </c>
      <c r="R5" t="s">
        <v>1714</v>
      </c>
      <c r="S5" t="s">
        <v>41</v>
      </c>
      <c r="T5" t="s">
        <v>42</v>
      </c>
    </row>
    <row r="6" spans="1:20">
      <c r="A6" s="55" t="str">
        <f t="shared" si="0"/>
        <v>Y0EJDDV</v>
      </c>
      <c r="B6" s="55" t="str">
        <f t="shared" si="1"/>
        <v>HEIOPFDDP</v>
      </c>
      <c r="C6" t="s">
        <v>258</v>
      </c>
      <c r="D6" t="s">
        <v>258</v>
      </c>
      <c r="E6" t="s">
        <v>1942</v>
      </c>
      <c r="F6" t="s">
        <v>1937</v>
      </c>
      <c r="G6">
        <v>201349</v>
      </c>
      <c r="H6">
        <v>281290</v>
      </c>
      <c r="I6">
        <v>304749</v>
      </c>
      <c r="J6">
        <v>201364</v>
      </c>
      <c r="K6">
        <v>401237</v>
      </c>
      <c r="L6" t="s">
        <v>5</v>
      </c>
      <c r="M6" t="s">
        <v>1546</v>
      </c>
      <c r="N6">
        <v>120045</v>
      </c>
      <c r="O6" t="s">
        <v>409</v>
      </c>
      <c r="P6" t="s">
        <v>168</v>
      </c>
      <c r="Q6" t="s">
        <v>410</v>
      </c>
      <c r="R6" t="s">
        <v>408</v>
      </c>
      <c r="S6" t="s">
        <v>81</v>
      </c>
      <c r="T6" t="s">
        <v>1711</v>
      </c>
    </row>
    <row r="7" spans="1:20">
      <c r="A7" s="55" t="str">
        <f t="shared" si="0"/>
        <v>Y0DYRMD</v>
      </c>
      <c r="B7" s="55" t="str">
        <f t="shared" si="1"/>
        <v>HDCOBFMD</v>
      </c>
      <c r="C7" t="s">
        <v>197</v>
      </c>
      <c r="D7" t="s">
        <v>197</v>
      </c>
      <c r="E7" t="s">
        <v>61</v>
      </c>
      <c r="F7" t="s">
        <v>1938</v>
      </c>
      <c r="G7">
        <v>201193</v>
      </c>
      <c r="H7">
        <v>281139</v>
      </c>
      <c r="I7">
        <v>305117</v>
      </c>
      <c r="J7">
        <v>201171</v>
      </c>
      <c r="K7">
        <v>402207</v>
      </c>
      <c r="L7" t="s">
        <v>1473</v>
      </c>
      <c r="M7" t="s">
        <v>1474</v>
      </c>
      <c r="N7">
        <v>148497</v>
      </c>
      <c r="O7" t="s">
        <v>1499</v>
      </c>
      <c r="P7" t="s">
        <v>1486</v>
      </c>
      <c r="Q7" t="s">
        <v>1500</v>
      </c>
      <c r="R7" t="s">
        <v>1488</v>
      </c>
      <c r="S7" t="s">
        <v>49</v>
      </c>
      <c r="T7" t="s">
        <v>1667</v>
      </c>
    </row>
    <row r="8" spans="1:20">
      <c r="A8" s="55" t="str">
        <f t="shared" si="0"/>
        <v>Y0ESDMD</v>
      </c>
      <c r="B8" s="55" t="str">
        <f t="shared" si="1"/>
        <v>HLCASHMDP</v>
      </c>
      <c r="C8" t="s">
        <v>258</v>
      </c>
      <c r="D8" t="s">
        <v>258</v>
      </c>
      <c r="E8" t="s">
        <v>1943</v>
      </c>
      <c r="F8" t="s">
        <v>1940</v>
      </c>
      <c r="G8">
        <v>201352</v>
      </c>
      <c r="H8">
        <v>281293</v>
      </c>
      <c r="I8">
        <v>304752</v>
      </c>
      <c r="J8">
        <v>201367</v>
      </c>
      <c r="K8">
        <v>401240</v>
      </c>
      <c r="L8" t="s">
        <v>1</v>
      </c>
      <c r="M8" t="s">
        <v>181</v>
      </c>
      <c r="N8">
        <v>120039</v>
      </c>
      <c r="O8" t="s">
        <v>489</v>
      </c>
      <c r="P8" t="s">
        <v>165</v>
      </c>
      <c r="Q8" t="s">
        <v>490</v>
      </c>
      <c r="R8" t="s">
        <v>476</v>
      </c>
      <c r="S8" t="s">
        <v>85</v>
      </c>
      <c r="T8" t="s">
        <v>1699</v>
      </c>
    </row>
    <row r="9" spans="1:20">
      <c r="A9" s="55" t="str">
        <f t="shared" si="0"/>
        <v>Y0ELDGR</v>
      </c>
      <c r="B9" s="55" t="str">
        <f t="shared" si="1"/>
        <v>HEMCPFGDP</v>
      </c>
      <c r="C9" t="s">
        <v>258</v>
      </c>
      <c r="D9" t="s">
        <v>258</v>
      </c>
      <c r="E9" t="s">
        <v>1939</v>
      </c>
      <c r="F9" t="s">
        <v>1941</v>
      </c>
      <c r="G9">
        <v>201351</v>
      </c>
      <c r="H9">
        <v>281292</v>
      </c>
      <c r="I9">
        <v>304751</v>
      </c>
      <c r="J9">
        <v>201366</v>
      </c>
      <c r="K9" t="s">
        <v>73</v>
      </c>
      <c r="L9" t="s">
        <v>1655</v>
      </c>
      <c r="M9" t="s">
        <v>1656</v>
      </c>
      <c r="N9">
        <v>149154</v>
      </c>
      <c r="O9" t="s">
        <v>1717</v>
      </c>
      <c r="P9" t="s">
        <v>1713</v>
      </c>
      <c r="Q9" t="s">
        <v>1522</v>
      </c>
      <c r="R9" t="s">
        <v>1714</v>
      </c>
      <c r="S9" t="s">
        <v>79</v>
      </c>
      <c r="T9" t="s">
        <v>261</v>
      </c>
    </row>
    <row r="10" spans="1:20">
      <c r="A10" s="55" t="str">
        <f t="shared" si="0"/>
        <v>Y0EIDGR</v>
      </c>
      <c r="B10" s="55" t="str">
        <f t="shared" si="1"/>
        <v>HEHYBFGDP</v>
      </c>
      <c r="C10" t="s">
        <v>258</v>
      </c>
      <c r="D10" t="s">
        <v>258</v>
      </c>
      <c r="E10" t="s">
        <v>1939</v>
      </c>
      <c r="F10" t="s">
        <v>1944</v>
      </c>
      <c r="G10">
        <v>201351</v>
      </c>
      <c r="H10">
        <v>281292</v>
      </c>
      <c r="I10">
        <v>304751</v>
      </c>
      <c r="J10">
        <v>201366</v>
      </c>
      <c r="K10" t="s">
        <v>73</v>
      </c>
      <c r="L10" t="s">
        <v>1101</v>
      </c>
      <c r="M10" t="s">
        <v>1102</v>
      </c>
      <c r="N10">
        <v>145228</v>
      </c>
      <c r="O10" t="s">
        <v>1122</v>
      </c>
      <c r="P10" t="s">
        <v>1115</v>
      </c>
      <c r="Q10" t="s">
        <v>1123</v>
      </c>
      <c r="R10" t="s">
        <v>1117</v>
      </c>
      <c r="S10" t="s">
        <v>79</v>
      </c>
      <c r="T10" t="s">
        <v>261</v>
      </c>
    </row>
    <row r="11" spans="1:20">
      <c r="A11" s="55" t="str">
        <f t="shared" si="0"/>
        <v>Y0EERWD</v>
      </c>
      <c r="B11" s="55" t="str">
        <f t="shared" si="1"/>
        <v>HDUSDFWD</v>
      </c>
      <c r="C11" t="s">
        <v>197</v>
      </c>
      <c r="D11" t="s">
        <v>197</v>
      </c>
      <c r="E11" t="s">
        <v>59</v>
      </c>
      <c r="F11" t="s">
        <v>1945</v>
      </c>
      <c r="G11">
        <v>201197</v>
      </c>
      <c r="H11">
        <v>281141</v>
      </c>
      <c r="I11">
        <v>305110</v>
      </c>
      <c r="J11">
        <v>201170</v>
      </c>
      <c r="K11">
        <v>402206</v>
      </c>
      <c r="L11" t="s">
        <v>1342</v>
      </c>
      <c r="M11" t="s">
        <v>1347</v>
      </c>
      <c r="N11">
        <v>147911</v>
      </c>
      <c r="O11" t="s">
        <v>1358</v>
      </c>
      <c r="P11" t="s">
        <v>1344</v>
      </c>
      <c r="Q11" t="s">
        <v>1359</v>
      </c>
      <c r="R11" t="s">
        <v>1346</v>
      </c>
      <c r="S11" t="s">
        <v>47</v>
      </c>
      <c r="T11" t="s">
        <v>1707</v>
      </c>
    </row>
    <row r="12" spans="1:20">
      <c r="A12" s="55" t="str">
        <f t="shared" si="0"/>
        <v>Y0EDDWD</v>
      </c>
      <c r="B12" s="55" t="str">
        <f t="shared" si="1"/>
        <v>HDSTIFWDP</v>
      </c>
      <c r="C12" t="s">
        <v>258</v>
      </c>
      <c r="D12" t="s">
        <v>258</v>
      </c>
      <c r="E12" t="s">
        <v>1946</v>
      </c>
      <c r="F12" t="s">
        <v>1947</v>
      </c>
      <c r="G12">
        <v>201354</v>
      </c>
      <c r="H12">
        <v>281295</v>
      </c>
      <c r="I12">
        <v>304754</v>
      </c>
      <c r="J12">
        <v>201369</v>
      </c>
      <c r="K12">
        <v>401227</v>
      </c>
      <c r="L12" t="s">
        <v>3</v>
      </c>
      <c r="M12" t="s">
        <v>1000</v>
      </c>
      <c r="N12">
        <v>120061</v>
      </c>
      <c r="O12" t="s">
        <v>359</v>
      </c>
      <c r="P12" t="s">
        <v>331</v>
      </c>
      <c r="Q12" t="s">
        <v>360</v>
      </c>
      <c r="R12" t="s">
        <v>333</v>
      </c>
      <c r="S12" t="s">
        <v>83</v>
      </c>
      <c r="T12" t="s">
        <v>1708</v>
      </c>
    </row>
    <row r="13" spans="1:20">
      <c r="A13" s="55" t="str">
        <f t="shared" si="0"/>
        <v>Y0DYDHD</v>
      </c>
      <c r="B13" s="55" t="str">
        <f t="shared" si="1"/>
        <v>HDCOBFHYP</v>
      </c>
      <c r="C13" t="s">
        <v>258</v>
      </c>
      <c r="D13" t="s">
        <v>258</v>
      </c>
      <c r="E13" t="s">
        <v>1948</v>
      </c>
      <c r="F13" t="s">
        <v>1938</v>
      </c>
      <c r="G13">
        <v>201356</v>
      </c>
      <c r="H13">
        <v>281297</v>
      </c>
      <c r="I13">
        <v>304756</v>
      </c>
      <c r="J13">
        <v>201371</v>
      </c>
      <c r="K13">
        <v>401244</v>
      </c>
      <c r="L13" t="s">
        <v>1473</v>
      </c>
      <c r="M13" t="s">
        <v>1474</v>
      </c>
      <c r="N13">
        <v>148494</v>
      </c>
      <c r="O13" t="s">
        <v>1496</v>
      </c>
      <c r="P13" t="s">
        <v>1486</v>
      </c>
      <c r="Q13" t="s">
        <v>1497</v>
      </c>
      <c r="R13" t="s">
        <v>1488</v>
      </c>
      <c r="S13" t="s">
        <v>87</v>
      </c>
      <c r="T13" t="s">
        <v>1698</v>
      </c>
    </row>
    <row r="14" spans="1:20">
      <c r="A14" s="55" t="str">
        <f t="shared" si="0"/>
        <v>Y0EHDDV</v>
      </c>
      <c r="B14" s="55" t="str">
        <f t="shared" si="1"/>
        <v>HEFOCFDDP</v>
      </c>
      <c r="C14" t="s">
        <v>258</v>
      </c>
      <c r="D14" t="s">
        <v>258</v>
      </c>
      <c r="E14" t="s">
        <v>1942</v>
      </c>
      <c r="F14" t="s">
        <v>1949</v>
      </c>
      <c r="G14">
        <v>201349</v>
      </c>
      <c r="H14">
        <v>281290</v>
      </c>
      <c r="I14">
        <v>304749</v>
      </c>
      <c r="J14">
        <v>201364</v>
      </c>
      <c r="K14">
        <v>401237</v>
      </c>
      <c r="L14" t="s">
        <v>1476</v>
      </c>
      <c r="M14" t="s">
        <v>1477</v>
      </c>
      <c r="N14">
        <v>148412</v>
      </c>
      <c r="O14" t="s">
        <v>1515</v>
      </c>
      <c r="P14" t="s">
        <v>1512</v>
      </c>
      <c r="Q14" t="s">
        <v>1516</v>
      </c>
      <c r="R14" t="s">
        <v>1287</v>
      </c>
      <c r="S14" t="s">
        <v>81</v>
      </c>
      <c r="T14" t="s">
        <v>1711</v>
      </c>
    </row>
    <row r="15" spans="1:20">
      <c r="A15" s="55" t="str">
        <f t="shared" si="0"/>
        <v>Y0EKDDV</v>
      </c>
      <c r="B15" s="55" t="str">
        <f t="shared" si="1"/>
        <v>HELMCFDDP</v>
      </c>
      <c r="C15" t="s">
        <v>258</v>
      </c>
      <c r="D15" t="s">
        <v>258</v>
      </c>
      <c r="E15" t="s">
        <v>1942</v>
      </c>
      <c r="F15" t="s">
        <v>1950</v>
      </c>
      <c r="G15">
        <v>201349</v>
      </c>
      <c r="H15">
        <v>281290</v>
      </c>
      <c r="I15">
        <v>304749</v>
      </c>
      <c r="J15">
        <v>201364</v>
      </c>
      <c r="K15">
        <v>401237</v>
      </c>
      <c r="L15" t="s">
        <v>1138</v>
      </c>
      <c r="M15" t="s">
        <v>1139</v>
      </c>
      <c r="N15">
        <v>146770</v>
      </c>
      <c r="O15" t="s">
        <v>1147</v>
      </c>
      <c r="P15" t="s">
        <v>1144</v>
      </c>
      <c r="Q15" t="s">
        <v>1148</v>
      </c>
      <c r="R15" t="s">
        <v>1146</v>
      </c>
      <c r="S15" t="s">
        <v>81</v>
      </c>
      <c r="T15" t="s">
        <v>1711</v>
      </c>
    </row>
    <row r="16" spans="1:20">
      <c r="A16" s="55" t="str">
        <f t="shared" si="0"/>
        <v>Y0EMRD</v>
      </c>
      <c r="B16" s="55" t="str">
        <f t="shared" si="1"/>
        <v>HEMIDFD</v>
      </c>
      <c r="C16" t="s">
        <v>197</v>
      </c>
      <c r="D16" t="s">
        <v>197</v>
      </c>
      <c r="E16" t="s">
        <v>57</v>
      </c>
      <c r="F16" t="s">
        <v>1951</v>
      </c>
      <c r="G16">
        <v>201188</v>
      </c>
      <c r="H16">
        <v>281137</v>
      </c>
      <c r="I16">
        <v>305115</v>
      </c>
      <c r="J16">
        <v>201185</v>
      </c>
      <c r="K16">
        <v>402240</v>
      </c>
      <c r="L16" t="s">
        <v>7</v>
      </c>
      <c r="M16" t="s">
        <v>1006</v>
      </c>
      <c r="N16">
        <v>103007</v>
      </c>
      <c r="O16" t="s">
        <v>415</v>
      </c>
      <c r="P16" t="s">
        <v>169</v>
      </c>
      <c r="Q16" t="s">
        <v>416</v>
      </c>
      <c r="R16" t="s">
        <v>417</v>
      </c>
      <c r="S16" t="s">
        <v>43</v>
      </c>
      <c r="T16" t="s">
        <v>1661</v>
      </c>
    </row>
    <row r="17" spans="1:20">
      <c r="A17" s="55" t="str">
        <f t="shared" si="0"/>
        <v>Y0ESUD3</v>
      </c>
      <c r="B17" s="55" t="str">
        <f t="shared" si="1"/>
        <v>HLCASHUDM</v>
      </c>
      <c r="C17" t="s">
        <v>499</v>
      </c>
      <c r="D17" t="s">
        <v>499</v>
      </c>
      <c r="E17" t="s">
        <v>1952</v>
      </c>
      <c r="F17" t="s">
        <v>1940</v>
      </c>
      <c r="G17">
        <v>201499</v>
      </c>
      <c r="H17">
        <v>281355</v>
      </c>
      <c r="I17">
        <v>301283</v>
      </c>
      <c r="J17">
        <v>201503</v>
      </c>
      <c r="K17" t="s">
        <v>73</v>
      </c>
      <c r="L17" t="s">
        <v>1</v>
      </c>
      <c r="M17" t="s">
        <v>181</v>
      </c>
      <c r="N17">
        <v>139238</v>
      </c>
      <c r="O17" t="s">
        <v>500</v>
      </c>
      <c r="P17" t="s">
        <v>165</v>
      </c>
      <c r="Q17" t="s">
        <v>501</v>
      </c>
      <c r="R17" t="s">
        <v>476</v>
      </c>
      <c r="S17" t="s">
        <v>90</v>
      </c>
      <c r="T17" t="s">
        <v>1697</v>
      </c>
    </row>
    <row r="18" spans="1:20">
      <c r="A18" s="55" t="str">
        <f t="shared" si="0"/>
        <v>Y0ECDGR</v>
      </c>
      <c r="B18" s="55" t="str">
        <f t="shared" si="1"/>
        <v>HDONTFGDP</v>
      </c>
      <c r="C18" t="s">
        <v>258</v>
      </c>
      <c r="D18" t="s">
        <v>258</v>
      </c>
      <c r="E18" t="s">
        <v>1939</v>
      </c>
      <c r="F18" t="s">
        <v>1953</v>
      </c>
      <c r="G18">
        <v>201351</v>
      </c>
      <c r="H18">
        <v>281292</v>
      </c>
      <c r="I18">
        <v>304751</v>
      </c>
      <c r="J18">
        <v>201366</v>
      </c>
      <c r="K18" t="s">
        <v>73</v>
      </c>
      <c r="L18" t="s">
        <v>1154</v>
      </c>
      <c r="M18" t="s">
        <v>1156</v>
      </c>
      <c r="N18">
        <v>147287</v>
      </c>
      <c r="O18" t="s">
        <v>1165</v>
      </c>
      <c r="P18" t="s">
        <v>1158</v>
      </c>
      <c r="Q18" t="s">
        <v>1166</v>
      </c>
      <c r="R18" t="s">
        <v>1160</v>
      </c>
      <c r="S18" t="s">
        <v>79</v>
      </c>
      <c r="T18" t="s">
        <v>261</v>
      </c>
    </row>
    <row r="19" spans="1:20">
      <c r="A19" s="55" t="str">
        <f t="shared" si="0"/>
        <v>Y0EIRG</v>
      </c>
      <c r="B19" s="55" t="str">
        <f t="shared" si="1"/>
        <v>HEHYBFG</v>
      </c>
      <c r="C19" t="s">
        <v>197</v>
      </c>
      <c r="D19" t="s">
        <v>197</v>
      </c>
      <c r="E19" t="s">
        <v>55</v>
      </c>
      <c r="F19" t="s">
        <v>1944</v>
      </c>
      <c r="G19">
        <v>201187</v>
      </c>
      <c r="H19">
        <v>281138</v>
      </c>
      <c r="I19">
        <v>305109</v>
      </c>
      <c r="J19">
        <v>201181</v>
      </c>
      <c r="K19" t="s">
        <v>73</v>
      </c>
      <c r="L19" t="s">
        <v>1101</v>
      </c>
      <c r="M19" t="s">
        <v>1102</v>
      </c>
      <c r="N19">
        <v>145227</v>
      </c>
      <c r="O19" t="s">
        <v>1120</v>
      </c>
      <c r="P19" t="s">
        <v>1115</v>
      </c>
      <c r="Q19" t="s">
        <v>1121</v>
      </c>
      <c r="R19" t="s">
        <v>1117</v>
      </c>
      <c r="S19" t="s">
        <v>41</v>
      </c>
      <c r="T19" t="s">
        <v>42</v>
      </c>
    </row>
    <row r="20" spans="1:20">
      <c r="A20" s="55" t="str">
        <f t="shared" si="0"/>
        <v>Y0EEDDD</v>
      </c>
      <c r="B20" s="55" t="str">
        <f t="shared" si="1"/>
        <v>HDUSDFDPD</v>
      </c>
      <c r="C20" t="s">
        <v>258</v>
      </c>
      <c r="D20" t="s">
        <v>258</v>
      </c>
      <c r="E20" t="s">
        <v>1954</v>
      </c>
      <c r="F20" t="s">
        <v>1945</v>
      </c>
      <c r="G20">
        <v>201348</v>
      </c>
      <c r="H20">
        <v>281289</v>
      </c>
      <c r="I20">
        <v>304748</v>
      </c>
      <c r="J20">
        <v>201363</v>
      </c>
      <c r="K20">
        <v>401236</v>
      </c>
      <c r="L20" t="s">
        <v>1342</v>
      </c>
      <c r="M20" t="s">
        <v>1347</v>
      </c>
      <c r="N20">
        <v>147910</v>
      </c>
      <c r="O20" t="s">
        <v>1348</v>
      </c>
      <c r="P20" t="s">
        <v>1344</v>
      </c>
      <c r="Q20" t="s">
        <v>1349</v>
      </c>
      <c r="R20" t="s">
        <v>1346</v>
      </c>
      <c r="S20" t="s">
        <v>82</v>
      </c>
      <c r="T20" t="s">
        <v>1706</v>
      </c>
    </row>
    <row r="21" spans="1:20">
      <c r="A21" s="55" t="str">
        <f t="shared" si="0"/>
        <v>Y0ESIDD</v>
      </c>
      <c r="B21" s="55" t="str">
        <f t="shared" si="1"/>
        <v>HLCASHIDD</v>
      </c>
      <c r="C21" t="s">
        <v>1955</v>
      </c>
      <c r="D21" t="s">
        <v>198</v>
      </c>
      <c r="E21" t="s">
        <v>67</v>
      </c>
      <c r="F21" t="s">
        <v>1940</v>
      </c>
      <c r="G21">
        <v>201201</v>
      </c>
      <c r="H21">
        <v>281134</v>
      </c>
      <c r="I21">
        <v>305112</v>
      </c>
      <c r="J21">
        <v>201172</v>
      </c>
      <c r="K21">
        <v>402208</v>
      </c>
      <c r="L21" t="s">
        <v>1</v>
      </c>
      <c r="M21" t="s">
        <v>181</v>
      </c>
      <c r="N21">
        <v>118909</v>
      </c>
      <c r="O21" t="s">
        <v>483</v>
      </c>
      <c r="P21" t="s">
        <v>165</v>
      </c>
      <c r="Q21" t="s">
        <v>484</v>
      </c>
      <c r="R21" t="s">
        <v>476</v>
      </c>
      <c r="S21" t="s">
        <v>67</v>
      </c>
      <c r="T21" t="s">
        <v>1718</v>
      </c>
    </row>
    <row r="22" spans="1:20">
      <c r="A22" s="55" t="str">
        <f t="shared" si="0"/>
        <v>Y0EDDMD</v>
      </c>
      <c r="B22" s="55" t="str">
        <f t="shared" si="1"/>
        <v>HDSTIFMDP</v>
      </c>
      <c r="C22" t="s">
        <v>258</v>
      </c>
      <c r="D22" t="s">
        <v>258</v>
      </c>
      <c r="E22" t="s">
        <v>1943</v>
      </c>
      <c r="F22" t="s">
        <v>1947</v>
      </c>
      <c r="G22">
        <v>201352</v>
      </c>
      <c r="H22">
        <v>281293</v>
      </c>
      <c r="I22">
        <v>304752</v>
      </c>
      <c r="J22">
        <v>201367</v>
      </c>
      <c r="K22">
        <v>401240</v>
      </c>
      <c r="L22" t="s">
        <v>3</v>
      </c>
      <c r="M22" t="s">
        <v>1000</v>
      </c>
      <c r="N22">
        <v>120060</v>
      </c>
      <c r="O22" t="s">
        <v>345</v>
      </c>
      <c r="P22" t="s">
        <v>331</v>
      </c>
      <c r="Q22" t="s">
        <v>346</v>
      </c>
      <c r="R22" t="s">
        <v>333</v>
      </c>
      <c r="S22" t="s">
        <v>85</v>
      </c>
      <c r="T22" t="s">
        <v>1699</v>
      </c>
    </row>
    <row r="23" spans="1:20">
      <c r="A23" s="55" t="str">
        <f t="shared" si="0"/>
        <v>Y0DYDMD</v>
      </c>
      <c r="B23" s="55" t="str">
        <f t="shared" si="1"/>
        <v>HDCOBFMDP</v>
      </c>
      <c r="C23" t="s">
        <v>258</v>
      </c>
      <c r="D23" t="s">
        <v>258</v>
      </c>
      <c r="E23" t="s">
        <v>1943</v>
      </c>
      <c r="F23" t="s">
        <v>1938</v>
      </c>
      <c r="G23">
        <v>201352</v>
      </c>
      <c r="H23">
        <v>281293</v>
      </c>
      <c r="I23">
        <v>304752</v>
      </c>
      <c r="J23">
        <v>201367</v>
      </c>
      <c r="K23">
        <v>401240</v>
      </c>
      <c r="L23" t="s">
        <v>1473</v>
      </c>
      <c r="M23" t="s">
        <v>1474</v>
      </c>
      <c r="N23">
        <v>148493</v>
      </c>
      <c r="O23" t="s">
        <v>1502</v>
      </c>
      <c r="P23" t="s">
        <v>1486</v>
      </c>
      <c r="Q23" t="s">
        <v>1503</v>
      </c>
      <c r="R23" t="s">
        <v>1488</v>
      </c>
      <c r="S23" t="s">
        <v>85</v>
      </c>
      <c r="T23" t="s">
        <v>1699</v>
      </c>
    </row>
    <row r="24" spans="1:20">
      <c r="A24" s="55" t="str">
        <f t="shared" si="0"/>
        <v>Y0EHDGR</v>
      </c>
      <c r="B24" s="55" t="str">
        <f t="shared" si="1"/>
        <v>HEFOCFGDP</v>
      </c>
      <c r="C24" t="s">
        <v>258</v>
      </c>
      <c r="D24" t="s">
        <v>258</v>
      </c>
      <c r="E24" t="s">
        <v>1939</v>
      </c>
      <c r="F24" t="s">
        <v>1949</v>
      </c>
      <c r="G24">
        <v>201351</v>
      </c>
      <c r="H24">
        <v>281292</v>
      </c>
      <c r="I24">
        <v>304751</v>
      </c>
      <c r="J24">
        <v>201366</v>
      </c>
      <c r="K24" t="s">
        <v>73</v>
      </c>
      <c r="L24" t="s">
        <v>1476</v>
      </c>
      <c r="M24" t="s">
        <v>1477</v>
      </c>
      <c r="N24">
        <v>148411</v>
      </c>
      <c r="O24" t="s">
        <v>1521</v>
      </c>
      <c r="P24" t="s">
        <v>1512</v>
      </c>
      <c r="Q24" t="s">
        <v>1522</v>
      </c>
      <c r="R24" t="s">
        <v>1287</v>
      </c>
      <c r="S24" t="s">
        <v>79</v>
      </c>
      <c r="T24" t="s">
        <v>261</v>
      </c>
    </row>
    <row r="25" spans="1:20">
      <c r="A25" s="55" t="str">
        <f t="shared" si="0"/>
        <v>Y0EFRDD</v>
      </c>
      <c r="B25" s="55" t="str">
        <f t="shared" si="1"/>
        <v>HDUSTFDD</v>
      </c>
      <c r="C25" t="s">
        <v>1955</v>
      </c>
      <c r="D25" t="s">
        <v>197</v>
      </c>
      <c r="E25" t="s">
        <v>58</v>
      </c>
      <c r="F25" t="s">
        <v>1956</v>
      </c>
      <c r="G25">
        <v>201200</v>
      </c>
      <c r="H25">
        <v>281135</v>
      </c>
      <c r="I25">
        <v>305119</v>
      </c>
      <c r="J25">
        <v>201169</v>
      </c>
      <c r="K25">
        <v>402205</v>
      </c>
      <c r="L25" t="s">
        <v>9</v>
      </c>
      <c r="M25" t="s">
        <v>1003</v>
      </c>
      <c r="N25">
        <v>104351</v>
      </c>
      <c r="O25" t="s">
        <v>362</v>
      </c>
      <c r="P25" t="s">
        <v>363</v>
      </c>
      <c r="Q25" t="s">
        <v>364</v>
      </c>
      <c r="R25" t="s">
        <v>365</v>
      </c>
      <c r="S25" t="s">
        <v>46</v>
      </c>
      <c r="T25" t="s">
        <v>1705</v>
      </c>
    </row>
    <row r="26" spans="1:20">
      <c r="A26" s="55" t="str">
        <f t="shared" si="0"/>
        <v>Y0EDRQD</v>
      </c>
      <c r="B26" s="55" t="str">
        <f t="shared" si="1"/>
        <v>HDSTIFQD</v>
      </c>
      <c r="C26" t="s">
        <v>197</v>
      </c>
      <c r="D26" t="s">
        <v>197</v>
      </c>
      <c r="E26" t="s">
        <v>62</v>
      </c>
      <c r="F26" t="s">
        <v>1947</v>
      </c>
      <c r="G26">
        <v>201196</v>
      </c>
      <c r="H26">
        <v>281140</v>
      </c>
      <c r="I26">
        <v>305121</v>
      </c>
      <c r="J26">
        <v>201194</v>
      </c>
      <c r="K26">
        <v>402264</v>
      </c>
      <c r="L26" t="s">
        <v>3</v>
      </c>
      <c r="M26" t="s">
        <v>1000</v>
      </c>
      <c r="N26">
        <v>139768</v>
      </c>
      <c r="O26" t="s">
        <v>353</v>
      </c>
      <c r="P26" t="s">
        <v>331</v>
      </c>
      <c r="Q26" t="s">
        <v>354</v>
      </c>
      <c r="R26" t="s">
        <v>333</v>
      </c>
      <c r="S26" t="s">
        <v>51</v>
      </c>
      <c r="T26" t="s">
        <v>1669</v>
      </c>
    </row>
    <row r="27" spans="1:20">
      <c r="A27" s="55" t="str">
        <f t="shared" si="0"/>
        <v>Y0ESRWD</v>
      </c>
      <c r="B27" s="55" t="str">
        <f t="shared" si="1"/>
        <v>HLCASHWD</v>
      </c>
      <c r="C27" t="s">
        <v>1957</v>
      </c>
      <c r="D27" t="s">
        <v>197</v>
      </c>
      <c r="E27" t="s">
        <v>59</v>
      </c>
      <c r="F27" t="s">
        <v>1940</v>
      </c>
      <c r="G27">
        <v>201197</v>
      </c>
      <c r="H27">
        <v>281141</v>
      </c>
      <c r="I27">
        <v>305110</v>
      </c>
      <c r="J27">
        <v>201170</v>
      </c>
      <c r="K27">
        <v>402206</v>
      </c>
      <c r="L27" t="s">
        <v>1</v>
      </c>
      <c r="M27" t="s">
        <v>181</v>
      </c>
      <c r="N27">
        <v>118904</v>
      </c>
      <c r="O27" t="s">
        <v>506</v>
      </c>
      <c r="P27" t="s">
        <v>165</v>
      </c>
      <c r="Q27" t="s">
        <v>507</v>
      </c>
      <c r="R27" t="s">
        <v>476</v>
      </c>
      <c r="S27" t="s">
        <v>47</v>
      </c>
      <c r="T27" t="s">
        <v>1707</v>
      </c>
    </row>
    <row r="28" spans="1:20">
      <c r="A28" s="55" t="str">
        <f t="shared" si="0"/>
        <v>Y0DXRG</v>
      </c>
      <c r="B28" s="55" t="str">
        <f t="shared" si="1"/>
        <v>HDCGIFG</v>
      </c>
      <c r="C28" t="s">
        <v>197</v>
      </c>
      <c r="D28" t="s">
        <v>197</v>
      </c>
      <c r="E28" t="s">
        <v>55</v>
      </c>
      <c r="F28" t="s">
        <v>1958</v>
      </c>
      <c r="G28">
        <v>201187</v>
      </c>
      <c r="H28">
        <v>281138</v>
      </c>
      <c r="I28">
        <v>305109</v>
      </c>
      <c r="J28">
        <v>201181</v>
      </c>
      <c r="K28" t="s">
        <v>73</v>
      </c>
      <c r="L28" t="s">
        <v>1730</v>
      </c>
      <c r="M28" t="s">
        <v>1731</v>
      </c>
      <c r="N28">
        <v>149963</v>
      </c>
      <c r="O28" t="s">
        <v>1747</v>
      </c>
      <c r="P28" t="s">
        <v>1745</v>
      </c>
      <c r="Q28" t="s">
        <v>1642</v>
      </c>
      <c r="R28" t="s">
        <v>1746</v>
      </c>
      <c r="S28" t="s">
        <v>41</v>
      </c>
      <c r="T28" t="s">
        <v>42</v>
      </c>
    </row>
    <row r="29" spans="1:20">
      <c r="A29" s="55" t="str">
        <f t="shared" si="0"/>
        <v>Y0EGDDV</v>
      </c>
      <c r="B29" s="55" t="str">
        <f t="shared" si="1"/>
        <v>HEEQTFDDP</v>
      </c>
      <c r="C29" t="s">
        <v>258</v>
      </c>
      <c r="D29" t="s">
        <v>258</v>
      </c>
      <c r="E29" t="s">
        <v>1942</v>
      </c>
      <c r="F29" t="s">
        <v>1959</v>
      </c>
      <c r="G29">
        <v>201349</v>
      </c>
      <c r="H29">
        <v>281290</v>
      </c>
      <c r="I29">
        <v>304749</v>
      </c>
      <c r="J29">
        <v>201364</v>
      </c>
      <c r="K29">
        <v>401237</v>
      </c>
      <c r="L29" t="s">
        <v>4</v>
      </c>
      <c r="M29" t="s">
        <v>1004</v>
      </c>
      <c r="N29">
        <v>120029</v>
      </c>
      <c r="O29" t="s">
        <v>400</v>
      </c>
      <c r="P29" t="s">
        <v>151</v>
      </c>
      <c r="Q29" t="s">
        <v>401</v>
      </c>
      <c r="R29" t="s">
        <v>394</v>
      </c>
      <c r="S29" t="s">
        <v>81</v>
      </c>
      <c r="T29" t="s">
        <v>1711</v>
      </c>
    </row>
    <row r="30" spans="1:20">
      <c r="A30" s="55" t="str">
        <f t="shared" si="0"/>
        <v>Y0EFRG</v>
      </c>
      <c r="B30" s="55" t="str">
        <f t="shared" si="1"/>
        <v>HDUSTFG</v>
      </c>
      <c r="C30" t="s">
        <v>1955</v>
      </c>
      <c r="D30" t="s">
        <v>197</v>
      </c>
      <c r="E30" t="s">
        <v>55</v>
      </c>
      <c r="F30" t="s">
        <v>1956</v>
      </c>
      <c r="G30">
        <v>201187</v>
      </c>
      <c r="H30">
        <v>281138</v>
      </c>
      <c r="I30">
        <v>305109</v>
      </c>
      <c r="J30">
        <v>201181</v>
      </c>
      <c r="K30" t="s">
        <v>73</v>
      </c>
      <c r="L30" t="s">
        <v>9</v>
      </c>
      <c r="M30" t="s">
        <v>1003</v>
      </c>
      <c r="N30">
        <v>104344</v>
      </c>
      <c r="O30" t="s">
        <v>370</v>
      </c>
      <c r="P30" t="s">
        <v>363</v>
      </c>
      <c r="Q30" t="s">
        <v>371</v>
      </c>
      <c r="R30" t="s">
        <v>365</v>
      </c>
      <c r="S30" t="s">
        <v>41</v>
      </c>
      <c r="T30" t="s">
        <v>42</v>
      </c>
    </row>
    <row r="31" spans="1:20">
      <c r="A31" s="55" t="str">
        <f t="shared" si="0"/>
        <v>Y0ERRD</v>
      </c>
      <c r="B31" s="55" t="str">
        <f t="shared" si="1"/>
        <v>HFT140D</v>
      </c>
      <c r="C31" t="s">
        <v>197</v>
      </c>
      <c r="D31" t="s">
        <v>197</v>
      </c>
      <c r="E31" t="s">
        <v>57</v>
      </c>
      <c r="F31" t="s">
        <v>1960</v>
      </c>
      <c r="G31">
        <v>201188</v>
      </c>
      <c r="H31">
        <v>281137</v>
      </c>
      <c r="I31">
        <v>305115</v>
      </c>
      <c r="J31">
        <v>201185</v>
      </c>
      <c r="K31">
        <v>402240</v>
      </c>
      <c r="L31" t="s">
        <v>1153</v>
      </c>
      <c r="M31" t="s">
        <v>1155</v>
      </c>
      <c r="N31">
        <v>147151</v>
      </c>
      <c r="O31" t="s">
        <v>1175</v>
      </c>
      <c r="P31" t="s">
        <v>1176</v>
      </c>
      <c r="Q31" t="s">
        <v>1177</v>
      </c>
      <c r="R31" t="s">
        <v>268</v>
      </c>
      <c r="S31" t="s">
        <v>43</v>
      </c>
      <c r="T31" t="s">
        <v>1661</v>
      </c>
    </row>
    <row r="32" spans="1:20">
      <c r="A32" s="55" t="str">
        <f t="shared" si="0"/>
        <v>Y0EBRG</v>
      </c>
      <c r="B32" s="55" t="str">
        <f t="shared" si="1"/>
        <v>HDMIPSG</v>
      </c>
      <c r="C32" t="s">
        <v>197</v>
      </c>
      <c r="D32" t="s">
        <v>197</v>
      </c>
      <c r="E32" t="s">
        <v>55</v>
      </c>
      <c r="F32" t="s">
        <v>1961</v>
      </c>
      <c r="G32">
        <v>201187</v>
      </c>
      <c r="H32">
        <v>281138</v>
      </c>
      <c r="I32">
        <v>305109</v>
      </c>
      <c r="J32">
        <v>201181</v>
      </c>
      <c r="K32" t="s">
        <v>73</v>
      </c>
      <c r="L32" t="s">
        <v>6</v>
      </c>
      <c r="M32" t="s">
        <v>999</v>
      </c>
      <c r="N32">
        <v>102262</v>
      </c>
      <c r="O32" t="s">
        <v>317</v>
      </c>
      <c r="P32" t="s">
        <v>318</v>
      </c>
      <c r="Q32" t="s">
        <v>319</v>
      </c>
      <c r="R32" t="s">
        <v>254</v>
      </c>
      <c r="S32" t="s">
        <v>41</v>
      </c>
      <c r="T32" t="s">
        <v>42</v>
      </c>
    </row>
    <row r="33" spans="1:20">
      <c r="A33" s="55" t="str">
        <f t="shared" si="0"/>
        <v>Y0EFDDD</v>
      </c>
      <c r="B33" s="55" t="str">
        <f t="shared" si="1"/>
        <v>HDUSTFDPD</v>
      </c>
      <c r="C33" t="s">
        <v>258</v>
      </c>
      <c r="D33" t="s">
        <v>258</v>
      </c>
      <c r="E33" t="s">
        <v>1954</v>
      </c>
      <c r="F33" t="s">
        <v>1956</v>
      </c>
      <c r="G33">
        <v>201348</v>
      </c>
      <c r="H33">
        <v>281289</v>
      </c>
      <c r="I33">
        <v>304748</v>
      </c>
      <c r="J33">
        <v>201363</v>
      </c>
      <c r="K33">
        <v>401236</v>
      </c>
      <c r="L33" t="s">
        <v>9</v>
      </c>
      <c r="M33" t="s">
        <v>1003</v>
      </c>
      <c r="N33">
        <v>120065</v>
      </c>
      <c r="O33" t="s">
        <v>367</v>
      </c>
      <c r="P33" t="s">
        <v>363</v>
      </c>
      <c r="Q33" t="s">
        <v>368</v>
      </c>
      <c r="R33" t="s">
        <v>365</v>
      </c>
      <c r="S33" t="s">
        <v>82</v>
      </c>
      <c r="T33" t="s">
        <v>1706</v>
      </c>
    </row>
    <row r="34" spans="1:20">
      <c r="A34" s="55" t="str">
        <f t="shared" si="0"/>
        <v>Y0DZRQD</v>
      </c>
      <c r="B34" s="55" t="str">
        <f t="shared" si="1"/>
        <v>HDFLXIQD</v>
      </c>
      <c r="C34" t="s">
        <v>1955</v>
      </c>
      <c r="D34" t="s">
        <v>197</v>
      </c>
      <c r="E34" t="s">
        <v>62</v>
      </c>
      <c r="F34" t="s">
        <v>1962</v>
      </c>
      <c r="G34">
        <v>201196</v>
      </c>
      <c r="H34">
        <v>281140</v>
      </c>
      <c r="I34">
        <v>305121</v>
      </c>
      <c r="J34">
        <v>201194</v>
      </c>
      <c r="K34">
        <v>402264</v>
      </c>
      <c r="L34" t="s">
        <v>13</v>
      </c>
      <c r="M34" t="s">
        <v>182</v>
      </c>
      <c r="N34">
        <v>110438</v>
      </c>
      <c r="O34" t="s">
        <v>288</v>
      </c>
      <c r="P34" t="s">
        <v>167</v>
      </c>
      <c r="Q34" t="s">
        <v>289</v>
      </c>
      <c r="R34" t="s">
        <v>268</v>
      </c>
      <c r="S34" t="s">
        <v>51</v>
      </c>
      <c r="T34" t="s">
        <v>1669</v>
      </c>
    </row>
    <row r="35" spans="1:20">
      <c r="A35" s="55" t="str">
        <f t="shared" si="0"/>
        <v>Y0EFSG</v>
      </c>
      <c r="B35" s="55" t="str">
        <f t="shared" si="1"/>
        <v>HDUSTFRG</v>
      </c>
      <c r="C35" t="s">
        <v>1963</v>
      </c>
      <c r="D35" t="s">
        <v>1963</v>
      </c>
      <c r="E35" t="s">
        <v>1964</v>
      </c>
      <c r="F35" t="s">
        <v>1956</v>
      </c>
      <c r="G35">
        <v>201218</v>
      </c>
      <c r="H35">
        <v>281305</v>
      </c>
      <c r="I35">
        <v>305127</v>
      </c>
      <c r="J35">
        <v>201231</v>
      </c>
      <c r="K35" t="s">
        <v>73</v>
      </c>
      <c r="L35" t="s">
        <v>9</v>
      </c>
      <c r="M35" t="s">
        <v>1003</v>
      </c>
      <c r="N35">
        <v>104350</v>
      </c>
      <c r="O35" t="s">
        <v>384</v>
      </c>
      <c r="P35" t="s">
        <v>363</v>
      </c>
      <c r="Q35" t="s">
        <v>385</v>
      </c>
      <c r="R35" t="s">
        <v>365</v>
      </c>
      <c r="S35" t="s">
        <v>55</v>
      </c>
      <c r="T35" t="s">
        <v>297</v>
      </c>
    </row>
    <row r="36" spans="1:20">
      <c r="A36" s="55" t="str">
        <f t="shared" si="0"/>
        <v>Y0ESRMD</v>
      </c>
      <c r="B36" s="55" t="str">
        <f t="shared" si="1"/>
        <v>HLCASHMD</v>
      </c>
      <c r="C36" t="s">
        <v>1957</v>
      </c>
      <c r="D36" t="s">
        <v>197</v>
      </c>
      <c r="E36" t="s">
        <v>61</v>
      </c>
      <c r="F36" t="s">
        <v>1940</v>
      </c>
      <c r="G36">
        <v>201193</v>
      </c>
      <c r="H36">
        <v>281139</v>
      </c>
      <c r="I36">
        <v>305117</v>
      </c>
      <c r="J36">
        <v>201171</v>
      </c>
      <c r="K36">
        <v>402207</v>
      </c>
      <c r="L36" t="s">
        <v>1</v>
      </c>
      <c r="M36" t="s">
        <v>181</v>
      </c>
      <c r="N36">
        <v>118903</v>
      </c>
      <c r="O36" t="s">
        <v>487</v>
      </c>
      <c r="P36" t="s">
        <v>165</v>
      </c>
      <c r="Q36" t="s">
        <v>488</v>
      </c>
      <c r="R36" t="s">
        <v>476</v>
      </c>
      <c r="S36" t="s">
        <v>49</v>
      </c>
      <c r="T36" t="s">
        <v>1667</v>
      </c>
    </row>
    <row r="37" spans="1:20">
      <c r="A37" s="55" t="str">
        <f t="shared" si="0"/>
        <v>Y0EDRWD</v>
      </c>
      <c r="B37" s="55" t="str">
        <f t="shared" si="1"/>
        <v>HDSTIFWD</v>
      </c>
      <c r="C37" t="s">
        <v>197</v>
      </c>
      <c r="D37" t="s">
        <v>197</v>
      </c>
      <c r="E37" t="s">
        <v>59</v>
      </c>
      <c r="F37" t="s">
        <v>1947</v>
      </c>
      <c r="G37">
        <v>201197</v>
      </c>
      <c r="H37">
        <v>281141</v>
      </c>
      <c r="I37">
        <v>305110</v>
      </c>
      <c r="J37">
        <v>201170</v>
      </c>
      <c r="K37">
        <v>402206</v>
      </c>
      <c r="L37" t="s">
        <v>3</v>
      </c>
      <c r="M37" t="s">
        <v>1000</v>
      </c>
      <c r="N37">
        <v>104429</v>
      </c>
      <c r="O37" t="s">
        <v>356</v>
      </c>
      <c r="P37" t="s">
        <v>331</v>
      </c>
      <c r="Q37" t="s">
        <v>357</v>
      </c>
      <c r="R37" t="s">
        <v>333</v>
      </c>
      <c r="S37" t="s">
        <v>47</v>
      </c>
      <c r="T37" t="s">
        <v>1707</v>
      </c>
    </row>
    <row r="38" spans="1:20">
      <c r="A38" s="55" t="str">
        <f t="shared" si="0"/>
        <v>Y0DXDDV</v>
      </c>
      <c r="B38" s="55" t="str">
        <f t="shared" si="1"/>
        <v>HDCGIFDDP</v>
      </c>
      <c r="C38" t="s">
        <v>258</v>
      </c>
      <c r="D38" t="s">
        <v>258</v>
      </c>
      <c r="E38" t="s">
        <v>1942</v>
      </c>
      <c r="F38" t="s">
        <v>1958</v>
      </c>
      <c r="G38">
        <v>201349</v>
      </c>
      <c r="H38">
        <v>281290</v>
      </c>
      <c r="I38">
        <v>304749</v>
      </c>
      <c r="J38">
        <v>201364</v>
      </c>
      <c r="K38">
        <v>401237</v>
      </c>
      <c r="L38" t="s">
        <v>1730</v>
      </c>
      <c r="M38" t="s">
        <v>1731</v>
      </c>
      <c r="N38">
        <v>149962</v>
      </c>
      <c r="O38" t="s">
        <v>1748</v>
      </c>
      <c r="P38" t="s">
        <v>1745</v>
      </c>
      <c r="Q38" t="s">
        <v>1646</v>
      </c>
      <c r="R38" t="s">
        <v>1746</v>
      </c>
      <c r="S38" t="s">
        <v>81</v>
      </c>
      <c r="T38" t="s">
        <v>1711</v>
      </c>
    </row>
    <row r="39" spans="1:20">
      <c r="A39" s="55" t="str">
        <f t="shared" si="0"/>
        <v>Y0EGRG</v>
      </c>
      <c r="B39" s="55" t="str">
        <f t="shared" si="1"/>
        <v>HEEQTFG</v>
      </c>
      <c r="C39" t="s">
        <v>197</v>
      </c>
      <c r="D39" t="s">
        <v>197</v>
      </c>
      <c r="E39" t="s">
        <v>55</v>
      </c>
      <c r="F39" t="s">
        <v>1959</v>
      </c>
      <c r="G39">
        <v>201187</v>
      </c>
      <c r="H39">
        <v>281138</v>
      </c>
      <c r="I39">
        <v>305109</v>
      </c>
      <c r="J39">
        <v>201181</v>
      </c>
      <c r="K39" t="s">
        <v>73</v>
      </c>
      <c r="L39" t="s">
        <v>4</v>
      </c>
      <c r="M39" t="s">
        <v>1004</v>
      </c>
      <c r="N39">
        <v>101594</v>
      </c>
      <c r="O39" t="s">
        <v>402</v>
      </c>
      <c r="P39" t="s">
        <v>151</v>
      </c>
      <c r="Q39" t="s">
        <v>403</v>
      </c>
      <c r="R39" t="s">
        <v>394</v>
      </c>
      <c r="S39" t="s">
        <v>41</v>
      </c>
      <c r="T39" t="s">
        <v>42</v>
      </c>
    </row>
    <row r="40" spans="1:20">
      <c r="A40" s="55" t="str">
        <f t="shared" si="0"/>
        <v>Y0DZDGR</v>
      </c>
      <c r="B40" s="55" t="str">
        <f t="shared" si="1"/>
        <v>HDFLXIGDP</v>
      </c>
      <c r="C40" t="s">
        <v>258</v>
      </c>
      <c r="D40" t="s">
        <v>258</v>
      </c>
      <c r="E40" t="s">
        <v>1939</v>
      </c>
      <c r="F40" t="s">
        <v>1962</v>
      </c>
      <c r="G40">
        <v>201351</v>
      </c>
      <c r="H40">
        <v>281292</v>
      </c>
      <c r="I40">
        <v>304751</v>
      </c>
      <c r="J40">
        <v>201366</v>
      </c>
      <c r="K40" t="s">
        <v>73</v>
      </c>
      <c r="L40" t="s">
        <v>13</v>
      </c>
      <c r="M40" t="s">
        <v>182</v>
      </c>
      <c r="N40">
        <v>120048</v>
      </c>
      <c r="O40" t="s">
        <v>276</v>
      </c>
      <c r="P40" t="s">
        <v>167</v>
      </c>
      <c r="Q40" t="s">
        <v>277</v>
      </c>
      <c r="R40" t="s">
        <v>268</v>
      </c>
      <c r="S40" t="s">
        <v>79</v>
      </c>
      <c r="T40" t="s">
        <v>261</v>
      </c>
    </row>
    <row r="41" spans="1:20">
      <c r="A41" s="55" t="str">
        <f t="shared" si="0"/>
        <v>Y0EORG</v>
      </c>
      <c r="B41" s="55" t="str">
        <f t="shared" si="1"/>
        <v>HETAXFG</v>
      </c>
      <c r="C41" t="s">
        <v>197</v>
      </c>
      <c r="D41" t="s">
        <v>197</v>
      </c>
      <c r="E41" t="s">
        <v>55</v>
      </c>
      <c r="F41" t="s">
        <v>1965</v>
      </c>
      <c r="G41">
        <v>201187</v>
      </c>
      <c r="H41">
        <v>281138</v>
      </c>
      <c r="I41">
        <v>305109</v>
      </c>
      <c r="J41">
        <v>201181</v>
      </c>
      <c r="K41" t="s">
        <v>73</v>
      </c>
      <c r="L41" t="s">
        <v>10</v>
      </c>
      <c r="M41" t="s">
        <v>193</v>
      </c>
      <c r="N41">
        <v>104707</v>
      </c>
      <c r="O41" t="s">
        <v>438</v>
      </c>
      <c r="P41" t="s">
        <v>434</v>
      </c>
      <c r="Q41" t="s">
        <v>439</v>
      </c>
      <c r="R41" t="s">
        <v>394</v>
      </c>
      <c r="S41" t="s">
        <v>41</v>
      </c>
      <c r="T41" t="s">
        <v>42</v>
      </c>
    </row>
    <row r="42" spans="1:20">
      <c r="A42" s="55" t="str">
        <f t="shared" si="0"/>
        <v>Y0ENRD</v>
      </c>
      <c r="B42" s="55" t="str">
        <f t="shared" si="1"/>
        <v>HEPROFD</v>
      </c>
      <c r="C42" t="s">
        <v>197</v>
      </c>
      <c r="D42" t="s">
        <v>197</v>
      </c>
      <c r="E42" t="s">
        <v>57</v>
      </c>
      <c r="F42" t="s">
        <v>1966</v>
      </c>
      <c r="G42">
        <v>201188</v>
      </c>
      <c r="H42">
        <v>281137</v>
      </c>
      <c r="I42">
        <v>305115</v>
      </c>
      <c r="J42">
        <v>201185</v>
      </c>
      <c r="K42">
        <v>402240</v>
      </c>
      <c r="L42" t="s">
        <v>8</v>
      </c>
      <c r="M42" t="s">
        <v>194</v>
      </c>
      <c r="N42">
        <v>103406</v>
      </c>
      <c r="O42" t="s">
        <v>424</v>
      </c>
      <c r="P42" t="s">
        <v>425</v>
      </c>
      <c r="Q42" t="s">
        <v>426</v>
      </c>
      <c r="R42" t="s">
        <v>394</v>
      </c>
      <c r="S42" t="s">
        <v>43</v>
      </c>
      <c r="T42" t="s">
        <v>1661</v>
      </c>
    </row>
    <row r="43" spans="1:20">
      <c r="A43" s="55" t="str">
        <f t="shared" si="0"/>
        <v>Y0ECRG</v>
      </c>
      <c r="B43" s="55" t="str">
        <f t="shared" si="1"/>
        <v>HDONTFG</v>
      </c>
      <c r="C43" t="s">
        <v>197</v>
      </c>
      <c r="D43" t="s">
        <v>197</v>
      </c>
      <c r="E43" t="s">
        <v>55</v>
      </c>
      <c r="F43" t="s">
        <v>1953</v>
      </c>
      <c r="G43">
        <v>201187</v>
      </c>
      <c r="H43">
        <v>281138</v>
      </c>
      <c r="I43">
        <v>305109</v>
      </c>
      <c r="J43">
        <v>201181</v>
      </c>
      <c r="K43" t="s">
        <v>73</v>
      </c>
      <c r="L43" t="s">
        <v>1154</v>
      </c>
      <c r="M43" t="s">
        <v>1156</v>
      </c>
      <c r="N43">
        <v>147290</v>
      </c>
      <c r="O43" t="s">
        <v>1163</v>
      </c>
      <c r="P43" t="s">
        <v>1158</v>
      </c>
      <c r="Q43" t="s">
        <v>1164</v>
      </c>
      <c r="R43" t="s">
        <v>1160</v>
      </c>
      <c r="S43" t="s">
        <v>41</v>
      </c>
      <c r="T43" t="s">
        <v>42</v>
      </c>
    </row>
    <row r="44" spans="1:20">
      <c r="A44" s="55" t="str">
        <f t="shared" si="0"/>
        <v>Y0EDDGR</v>
      </c>
      <c r="B44" s="55" t="str">
        <f t="shared" si="1"/>
        <v>HDSTIFGDP</v>
      </c>
      <c r="C44" t="s">
        <v>258</v>
      </c>
      <c r="D44" t="s">
        <v>258</v>
      </c>
      <c r="E44" t="s">
        <v>1939</v>
      </c>
      <c r="F44" t="s">
        <v>1947</v>
      </c>
      <c r="G44">
        <v>201351</v>
      </c>
      <c r="H44">
        <v>281292</v>
      </c>
      <c r="I44">
        <v>304751</v>
      </c>
      <c r="J44">
        <v>201366</v>
      </c>
      <c r="K44" t="s">
        <v>73</v>
      </c>
      <c r="L44" t="s">
        <v>3</v>
      </c>
      <c r="M44" t="s">
        <v>1000</v>
      </c>
      <c r="N44">
        <v>120062</v>
      </c>
      <c r="O44" t="s">
        <v>335</v>
      </c>
      <c r="P44" t="s">
        <v>331</v>
      </c>
      <c r="Q44" t="s">
        <v>336</v>
      </c>
      <c r="R44" t="s">
        <v>333</v>
      </c>
      <c r="S44" t="s">
        <v>79</v>
      </c>
      <c r="T44" t="s">
        <v>261</v>
      </c>
    </row>
    <row r="45" spans="1:20">
      <c r="A45" s="55" t="str">
        <f t="shared" si="0"/>
        <v>Y0ESRG</v>
      </c>
      <c r="B45" s="55" t="str">
        <f t="shared" si="1"/>
        <v>HLCASHG</v>
      </c>
      <c r="C45" t="s">
        <v>1957</v>
      </c>
      <c r="D45" t="s">
        <v>197</v>
      </c>
      <c r="E45" t="s">
        <v>55</v>
      </c>
      <c r="F45" t="s">
        <v>1940</v>
      </c>
      <c r="G45">
        <v>201187</v>
      </c>
      <c r="H45">
        <v>281138</v>
      </c>
      <c r="I45">
        <v>305109</v>
      </c>
      <c r="J45">
        <v>201181</v>
      </c>
      <c r="K45" t="s">
        <v>73</v>
      </c>
      <c r="L45" t="s">
        <v>1</v>
      </c>
      <c r="M45" t="s">
        <v>181</v>
      </c>
      <c r="N45">
        <v>118902</v>
      </c>
      <c r="O45" t="s">
        <v>479</v>
      </c>
      <c r="P45" t="s">
        <v>165</v>
      </c>
      <c r="Q45" t="s">
        <v>480</v>
      </c>
      <c r="R45" t="s">
        <v>476</v>
      </c>
      <c r="S45" t="s">
        <v>41</v>
      </c>
      <c r="T45" t="s">
        <v>42</v>
      </c>
    </row>
    <row r="46" spans="1:20">
      <c r="A46" s="55" t="str">
        <f t="shared" si="0"/>
        <v>Y0EDRMD</v>
      </c>
      <c r="B46" s="55" t="str">
        <f t="shared" si="1"/>
        <v>HDSTIFMD</v>
      </c>
      <c r="C46" t="s">
        <v>197</v>
      </c>
      <c r="D46" t="s">
        <v>197</v>
      </c>
      <c r="E46" t="s">
        <v>61</v>
      </c>
      <c r="F46" t="s">
        <v>1947</v>
      </c>
      <c r="G46">
        <v>201193</v>
      </c>
      <c r="H46">
        <v>281139</v>
      </c>
      <c r="I46">
        <v>305117</v>
      </c>
      <c r="J46">
        <v>201171</v>
      </c>
      <c r="K46">
        <v>402207</v>
      </c>
      <c r="L46" t="s">
        <v>3</v>
      </c>
      <c r="M46" t="s">
        <v>1000</v>
      </c>
      <c r="N46">
        <v>101600</v>
      </c>
      <c r="O46" t="s">
        <v>343</v>
      </c>
      <c r="P46" t="s">
        <v>331</v>
      </c>
      <c r="Q46" t="s">
        <v>344</v>
      </c>
      <c r="R46" t="s">
        <v>333</v>
      </c>
      <c r="S46" t="s">
        <v>49</v>
      </c>
      <c r="T46" t="s">
        <v>1667</v>
      </c>
    </row>
    <row r="47" spans="1:20">
      <c r="A47" s="55" t="str">
        <f t="shared" si="0"/>
        <v>Y0EGRD</v>
      </c>
      <c r="B47" s="55" t="str">
        <f t="shared" si="1"/>
        <v>HEEQTFD</v>
      </c>
      <c r="C47" t="s">
        <v>197</v>
      </c>
      <c r="D47" t="s">
        <v>197</v>
      </c>
      <c r="E47" t="s">
        <v>57</v>
      </c>
      <c r="F47" t="s">
        <v>1959</v>
      </c>
      <c r="G47">
        <v>201188</v>
      </c>
      <c r="H47">
        <v>281137</v>
      </c>
      <c r="I47">
        <v>305115</v>
      </c>
      <c r="J47">
        <v>201185</v>
      </c>
      <c r="K47">
        <v>402240</v>
      </c>
      <c r="L47" t="s">
        <v>4</v>
      </c>
      <c r="M47" t="s">
        <v>1004</v>
      </c>
      <c r="N47">
        <v>101593</v>
      </c>
      <c r="O47" t="s">
        <v>398</v>
      </c>
      <c r="P47" t="s">
        <v>151</v>
      </c>
      <c r="Q47" t="s">
        <v>399</v>
      </c>
      <c r="R47" t="s">
        <v>394</v>
      </c>
      <c r="S47" t="s">
        <v>43</v>
      </c>
      <c r="T47" t="s">
        <v>1661</v>
      </c>
    </row>
    <row r="48" spans="1:20">
      <c r="A48" s="55" t="str">
        <f t="shared" si="0"/>
        <v>Y0EKRG</v>
      </c>
      <c r="B48" s="55" t="str">
        <f t="shared" si="1"/>
        <v>HELMCFG</v>
      </c>
      <c r="C48" t="s">
        <v>197</v>
      </c>
      <c r="D48" t="s">
        <v>197</v>
      </c>
      <c r="E48" t="s">
        <v>55</v>
      </c>
      <c r="F48" t="s">
        <v>1950</v>
      </c>
      <c r="G48">
        <v>201187</v>
      </c>
      <c r="H48">
        <v>281138</v>
      </c>
      <c r="I48">
        <v>305109</v>
      </c>
      <c r="J48">
        <v>201181</v>
      </c>
      <c r="K48" t="s">
        <v>73</v>
      </c>
      <c r="L48" t="s">
        <v>1138</v>
      </c>
      <c r="M48" t="s">
        <v>1139</v>
      </c>
      <c r="N48">
        <v>146771</v>
      </c>
      <c r="O48" t="s">
        <v>1149</v>
      </c>
      <c r="P48" t="s">
        <v>1144</v>
      </c>
      <c r="Q48" t="s">
        <v>1150</v>
      </c>
      <c r="R48" t="s">
        <v>1146</v>
      </c>
      <c r="S48" t="s">
        <v>41</v>
      </c>
      <c r="T48" t="s">
        <v>42</v>
      </c>
    </row>
    <row r="49" spans="1:20">
      <c r="A49" s="55" t="str">
        <f t="shared" si="0"/>
        <v>Y0EMDDV</v>
      </c>
      <c r="B49" s="55" t="str">
        <f t="shared" si="1"/>
        <v>HEMIDFDDP</v>
      </c>
      <c r="C49" t="s">
        <v>258</v>
      </c>
      <c r="D49" t="s">
        <v>258</v>
      </c>
      <c r="E49" t="s">
        <v>1942</v>
      </c>
      <c r="F49" t="s">
        <v>1951</v>
      </c>
      <c r="G49">
        <v>201349</v>
      </c>
      <c r="H49">
        <v>281290</v>
      </c>
      <c r="I49">
        <v>304749</v>
      </c>
      <c r="J49">
        <v>201364</v>
      </c>
      <c r="K49">
        <v>401237</v>
      </c>
      <c r="L49" t="s">
        <v>7</v>
      </c>
      <c r="M49" t="s">
        <v>1006</v>
      </c>
      <c r="N49">
        <v>120068</v>
      </c>
      <c r="O49" t="s">
        <v>418</v>
      </c>
      <c r="P49" t="s">
        <v>169</v>
      </c>
      <c r="Q49" t="s">
        <v>419</v>
      </c>
      <c r="R49" t="s">
        <v>417</v>
      </c>
      <c r="S49" t="s">
        <v>81</v>
      </c>
      <c r="T49" t="s">
        <v>1711</v>
      </c>
    </row>
    <row r="50" spans="1:20">
      <c r="A50" s="55" t="str">
        <f t="shared" si="0"/>
        <v>Y0ESUR3</v>
      </c>
      <c r="B50" s="55" t="str">
        <f t="shared" si="1"/>
        <v>HLCASHURM</v>
      </c>
      <c r="C50" t="s">
        <v>499</v>
      </c>
      <c r="D50" t="s">
        <v>499</v>
      </c>
      <c r="E50" t="s">
        <v>1967</v>
      </c>
      <c r="F50" t="s">
        <v>1940</v>
      </c>
      <c r="G50">
        <v>201497</v>
      </c>
      <c r="H50">
        <v>281353</v>
      </c>
      <c r="I50">
        <v>301281</v>
      </c>
      <c r="J50">
        <v>201501</v>
      </c>
      <c r="K50" t="s">
        <v>73</v>
      </c>
      <c r="L50" t="s">
        <v>1</v>
      </c>
      <c r="M50" t="s">
        <v>181</v>
      </c>
      <c r="N50">
        <v>139239</v>
      </c>
      <c r="O50" t="s">
        <v>504</v>
      </c>
      <c r="P50" t="s">
        <v>165</v>
      </c>
      <c r="Q50" t="s">
        <v>505</v>
      </c>
      <c r="R50" t="s">
        <v>476</v>
      </c>
      <c r="S50" t="s">
        <v>94</v>
      </c>
      <c r="T50" t="s">
        <v>95</v>
      </c>
    </row>
    <row r="51" spans="1:20">
      <c r="A51" s="55" t="str">
        <f t="shared" si="0"/>
        <v>Y0ECRWD</v>
      </c>
      <c r="B51" s="55" t="str">
        <f t="shared" si="1"/>
        <v>HDONTFWD</v>
      </c>
      <c r="C51" t="s">
        <v>197</v>
      </c>
      <c r="D51" t="s">
        <v>197</v>
      </c>
      <c r="E51" t="s">
        <v>59</v>
      </c>
      <c r="F51" t="s">
        <v>1953</v>
      </c>
      <c r="G51">
        <v>201197</v>
      </c>
      <c r="H51">
        <v>281141</v>
      </c>
      <c r="I51">
        <v>305110</v>
      </c>
      <c r="J51">
        <v>201170</v>
      </c>
      <c r="K51">
        <v>402206</v>
      </c>
      <c r="L51" t="s">
        <v>1154</v>
      </c>
      <c r="M51" t="s">
        <v>1156</v>
      </c>
      <c r="N51">
        <v>147288</v>
      </c>
      <c r="O51" t="s">
        <v>1171</v>
      </c>
      <c r="P51" t="s">
        <v>1158</v>
      </c>
      <c r="Q51" t="s">
        <v>1172</v>
      </c>
      <c r="R51" t="s">
        <v>1160</v>
      </c>
      <c r="S51" t="s">
        <v>47</v>
      </c>
      <c r="T51" t="s">
        <v>1707</v>
      </c>
    </row>
    <row r="52" spans="1:20">
      <c r="A52" s="55" t="str">
        <f t="shared" si="0"/>
        <v>Y0EEDWD</v>
      </c>
      <c r="B52" s="55" t="str">
        <f t="shared" si="1"/>
        <v>HDUSDFWDP</v>
      </c>
      <c r="C52" t="s">
        <v>258</v>
      </c>
      <c r="D52" t="s">
        <v>258</v>
      </c>
      <c r="E52" t="s">
        <v>1946</v>
      </c>
      <c r="F52" t="s">
        <v>1945</v>
      </c>
      <c r="G52">
        <v>201354</v>
      </c>
      <c r="H52">
        <v>281295</v>
      </c>
      <c r="I52">
        <v>304754</v>
      </c>
      <c r="J52">
        <v>201369</v>
      </c>
      <c r="K52">
        <v>401227</v>
      </c>
      <c r="L52" t="s">
        <v>1342</v>
      </c>
      <c r="M52" t="s">
        <v>1347</v>
      </c>
      <c r="N52">
        <v>147912</v>
      </c>
      <c r="O52" t="s">
        <v>1360</v>
      </c>
      <c r="P52" t="s">
        <v>1344</v>
      </c>
      <c r="Q52" t="s">
        <v>1361</v>
      </c>
      <c r="R52" t="s">
        <v>1346</v>
      </c>
      <c r="S52" t="s">
        <v>83</v>
      </c>
      <c r="T52" t="s">
        <v>1708</v>
      </c>
    </row>
    <row r="53" spans="1:20">
      <c r="A53" s="55" t="str">
        <f t="shared" si="0"/>
        <v>Y0EQDDV</v>
      </c>
      <c r="B53" s="55" t="str">
        <f t="shared" si="1"/>
        <v>HFT139DDP</v>
      </c>
      <c r="C53" t="s">
        <v>258</v>
      </c>
      <c r="D53" t="s">
        <v>258</v>
      </c>
      <c r="E53" t="s">
        <v>1942</v>
      </c>
      <c r="F53" t="s">
        <v>1968</v>
      </c>
      <c r="G53">
        <v>201349</v>
      </c>
      <c r="H53">
        <v>281290</v>
      </c>
      <c r="I53">
        <v>304749</v>
      </c>
      <c r="J53">
        <v>201364</v>
      </c>
      <c r="K53">
        <v>401237</v>
      </c>
      <c r="L53" t="s">
        <v>1105</v>
      </c>
      <c r="M53" t="s">
        <v>1106</v>
      </c>
      <c r="N53">
        <v>146486</v>
      </c>
      <c r="O53" t="s">
        <v>1131</v>
      </c>
      <c r="P53" t="s">
        <v>1130</v>
      </c>
      <c r="Q53" t="s">
        <v>1132</v>
      </c>
      <c r="R53" t="s">
        <v>268</v>
      </c>
      <c r="S53" t="s">
        <v>81</v>
      </c>
      <c r="T53" t="s">
        <v>1711</v>
      </c>
    </row>
    <row r="54" spans="1:20">
      <c r="A54" s="55" t="str">
        <f t="shared" si="0"/>
        <v>Y0EARQD</v>
      </c>
      <c r="B54" s="55" t="str">
        <f t="shared" si="1"/>
        <v>HDINCFQD</v>
      </c>
      <c r="C54" t="s">
        <v>197</v>
      </c>
      <c r="D54" t="s">
        <v>197</v>
      </c>
      <c r="E54" t="s">
        <v>62</v>
      </c>
      <c r="F54" t="s">
        <v>1969</v>
      </c>
      <c r="G54">
        <v>201196</v>
      </c>
      <c r="H54">
        <v>281140</v>
      </c>
      <c r="I54">
        <v>305121</v>
      </c>
      <c r="J54">
        <v>201194</v>
      </c>
      <c r="K54">
        <v>402264</v>
      </c>
      <c r="L54" t="s">
        <v>2</v>
      </c>
      <c r="M54" t="s">
        <v>998</v>
      </c>
      <c r="N54">
        <v>101686</v>
      </c>
      <c r="O54" t="s">
        <v>313</v>
      </c>
      <c r="P54" t="s">
        <v>308</v>
      </c>
      <c r="Q54" t="s">
        <v>314</v>
      </c>
      <c r="R54" t="s">
        <v>268</v>
      </c>
      <c r="S54" t="s">
        <v>51</v>
      </c>
      <c r="T54" t="s">
        <v>1669</v>
      </c>
    </row>
    <row r="55" spans="1:20">
      <c r="A55" s="55" t="str">
        <f t="shared" si="0"/>
        <v>Y0DZRFD</v>
      </c>
      <c r="B55" s="55" t="str">
        <f t="shared" si="1"/>
        <v>HDFLXIFD</v>
      </c>
      <c r="C55" t="s">
        <v>1955</v>
      </c>
      <c r="D55" t="s">
        <v>197</v>
      </c>
      <c r="E55" t="s">
        <v>60</v>
      </c>
      <c r="F55" t="s">
        <v>1962</v>
      </c>
      <c r="G55">
        <v>201233</v>
      </c>
      <c r="H55">
        <v>281172</v>
      </c>
      <c r="I55">
        <v>305129</v>
      </c>
      <c r="J55">
        <v>201203</v>
      </c>
      <c r="K55">
        <v>402292</v>
      </c>
      <c r="L55" t="s">
        <v>13</v>
      </c>
      <c r="M55" t="s">
        <v>182</v>
      </c>
      <c r="N55">
        <v>106738</v>
      </c>
      <c r="O55" t="s">
        <v>270</v>
      </c>
      <c r="P55" t="s">
        <v>167</v>
      </c>
      <c r="Q55" t="s">
        <v>271</v>
      </c>
      <c r="R55" t="s">
        <v>268</v>
      </c>
      <c r="S55" t="s">
        <v>48</v>
      </c>
      <c r="T55" t="s">
        <v>1701</v>
      </c>
    </row>
    <row r="56" spans="1:20">
      <c r="A56" s="55" t="str">
        <f t="shared" si="0"/>
        <v>Y0EODGR</v>
      </c>
      <c r="B56" s="55" t="str">
        <f t="shared" si="1"/>
        <v>HETAXFGDP</v>
      </c>
      <c r="C56" t="s">
        <v>258</v>
      </c>
      <c r="D56" t="s">
        <v>258</v>
      </c>
      <c r="E56" t="s">
        <v>1939</v>
      </c>
      <c r="F56" t="s">
        <v>1965</v>
      </c>
      <c r="G56">
        <v>201351</v>
      </c>
      <c r="H56">
        <v>281292</v>
      </c>
      <c r="I56">
        <v>304751</v>
      </c>
      <c r="J56">
        <v>201366</v>
      </c>
      <c r="K56" t="s">
        <v>73</v>
      </c>
      <c r="L56" t="s">
        <v>10</v>
      </c>
      <c r="M56" t="s">
        <v>193</v>
      </c>
      <c r="N56">
        <v>120079</v>
      </c>
      <c r="O56" t="s">
        <v>440</v>
      </c>
      <c r="P56" t="s">
        <v>434</v>
      </c>
      <c r="Q56" t="s">
        <v>441</v>
      </c>
      <c r="R56" t="s">
        <v>394</v>
      </c>
      <c r="S56" t="s">
        <v>79</v>
      </c>
      <c r="T56" t="s">
        <v>261</v>
      </c>
    </row>
    <row r="57" spans="1:20">
      <c r="A57" s="55" t="str">
        <f t="shared" si="0"/>
        <v>Y0ENDDV</v>
      </c>
      <c r="B57" s="55" t="str">
        <f t="shared" si="1"/>
        <v>HEPROFDDP</v>
      </c>
      <c r="C57" t="s">
        <v>258</v>
      </c>
      <c r="D57" t="s">
        <v>258</v>
      </c>
      <c r="E57" t="s">
        <v>1942</v>
      </c>
      <c r="F57" t="s">
        <v>1966</v>
      </c>
      <c r="G57">
        <v>201349</v>
      </c>
      <c r="H57">
        <v>281290</v>
      </c>
      <c r="I57">
        <v>304749</v>
      </c>
      <c r="J57">
        <v>201364</v>
      </c>
      <c r="K57">
        <v>401237</v>
      </c>
      <c r="L57" t="s">
        <v>8</v>
      </c>
      <c r="M57" t="s">
        <v>194</v>
      </c>
      <c r="N57">
        <v>120033</v>
      </c>
      <c r="O57" t="s">
        <v>427</v>
      </c>
      <c r="P57" t="s">
        <v>425</v>
      </c>
      <c r="Q57" t="s">
        <v>428</v>
      </c>
      <c r="R57" t="s">
        <v>394</v>
      </c>
      <c r="S57" t="s">
        <v>81</v>
      </c>
      <c r="T57" t="s">
        <v>1711</v>
      </c>
    </row>
    <row r="58" spans="1:20">
      <c r="A58" s="55" t="str">
        <f t="shared" si="0"/>
        <v>Y0ECDWD</v>
      </c>
      <c r="B58" s="55" t="str">
        <f t="shared" si="1"/>
        <v>HDONTFWDP</v>
      </c>
      <c r="C58" t="s">
        <v>258</v>
      </c>
      <c r="D58" t="s">
        <v>258</v>
      </c>
      <c r="E58" t="s">
        <v>1946</v>
      </c>
      <c r="F58" t="s">
        <v>1953</v>
      </c>
      <c r="G58">
        <v>201354</v>
      </c>
      <c r="H58">
        <v>281295</v>
      </c>
      <c r="I58">
        <v>304754</v>
      </c>
      <c r="J58">
        <v>201369</v>
      </c>
      <c r="K58">
        <v>401227</v>
      </c>
      <c r="L58" t="s">
        <v>1154</v>
      </c>
      <c r="M58" t="s">
        <v>1156</v>
      </c>
      <c r="N58">
        <v>147296</v>
      </c>
      <c r="O58" t="s">
        <v>1173</v>
      </c>
      <c r="P58" t="s">
        <v>1158</v>
      </c>
      <c r="Q58" t="s">
        <v>1174</v>
      </c>
      <c r="R58" t="s">
        <v>1160</v>
      </c>
      <c r="S58" t="s">
        <v>83</v>
      </c>
      <c r="T58" t="s">
        <v>1708</v>
      </c>
    </row>
    <row r="59" spans="1:20">
      <c r="A59" s="55" t="str">
        <f t="shared" si="0"/>
        <v>Y0EJRD</v>
      </c>
      <c r="B59" s="55" t="str">
        <f t="shared" si="1"/>
        <v>HEIOPFD</v>
      </c>
      <c r="C59" t="s">
        <v>197</v>
      </c>
      <c r="D59" t="s">
        <v>197</v>
      </c>
      <c r="E59" t="s">
        <v>57</v>
      </c>
      <c r="F59" t="s">
        <v>1937</v>
      </c>
      <c r="G59">
        <v>201188</v>
      </c>
      <c r="H59">
        <v>281137</v>
      </c>
      <c r="I59">
        <v>305115</v>
      </c>
      <c r="J59">
        <v>201185</v>
      </c>
      <c r="K59">
        <v>402240</v>
      </c>
      <c r="L59" t="s">
        <v>5</v>
      </c>
      <c r="M59" t="s">
        <v>1546</v>
      </c>
      <c r="N59">
        <v>102251</v>
      </c>
      <c r="O59" t="s">
        <v>406</v>
      </c>
      <c r="P59" t="s">
        <v>168</v>
      </c>
      <c r="Q59" t="s">
        <v>407</v>
      </c>
      <c r="R59" t="s">
        <v>408</v>
      </c>
      <c r="S59" t="s">
        <v>43</v>
      </c>
      <c r="T59" t="s">
        <v>1661</v>
      </c>
    </row>
    <row r="60" spans="1:20">
      <c r="A60" s="55" t="str">
        <f t="shared" si="0"/>
        <v>Y0DYDQD</v>
      </c>
      <c r="B60" s="55" t="str">
        <f t="shared" si="1"/>
        <v>HDCOBFQDP</v>
      </c>
      <c r="C60" t="s">
        <v>258</v>
      </c>
      <c r="D60" t="s">
        <v>258</v>
      </c>
      <c r="E60" t="s">
        <v>1970</v>
      </c>
      <c r="F60" t="s">
        <v>1938</v>
      </c>
      <c r="G60">
        <v>201353</v>
      </c>
      <c r="H60">
        <v>281294</v>
      </c>
      <c r="I60">
        <v>304753</v>
      </c>
      <c r="J60">
        <v>201368</v>
      </c>
      <c r="K60">
        <v>401241</v>
      </c>
      <c r="L60" t="s">
        <v>1473</v>
      </c>
      <c r="M60" t="s">
        <v>1474</v>
      </c>
      <c r="N60">
        <v>148495</v>
      </c>
      <c r="O60" t="s">
        <v>1508</v>
      </c>
      <c r="P60" t="s">
        <v>1486</v>
      </c>
      <c r="Q60" t="s">
        <v>1509</v>
      </c>
      <c r="R60" t="s">
        <v>1488</v>
      </c>
      <c r="S60" t="s">
        <v>86</v>
      </c>
      <c r="T60" t="s">
        <v>1700</v>
      </c>
    </row>
    <row r="61" spans="1:20">
      <c r="A61" s="55" t="str">
        <f t="shared" si="0"/>
        <v>Y0ESDDD</v>
      </c>
      <c r="B61" s="55" t="str">
        <f t="shared" si="1"/>
        <v>HLCASHDPD</v>
      </c>
      <c r="C61" t="s">
        <v>258</v>
      </c>
      <c r="D61" t="s">
        <v>258</v>
      </c>
      <c r="E61" t="s">
        <v>1954</v>
      </c>
      <c r="F61" t="s">
        <v>1940</v>
      </c>
      <c r="G61">
        <v>201348</v>
      </c>
      <c r="H61">
        <v>281289</v>
      </c>
      <c r="I61">
        <v>304748</v>
      </c>
      <c r="J61">
        <v>201363</v>
      </c>
      <c r="K61">
        <v>401236</v>
      </c>
      <c r="L61" t="s">
        <v>1</v>
      </c>
      <c r="M61" t="s">
        <v>181</v>
      </c>
      <c r="N61">
        <v>120037</v>
      </c>
      <c r="O61" t="s">
        <v>477</v>
      </c>
      <c r="P61" t="s">
        <v>165</v>
      </c>
      <c r="Q61" t="s">
        <v>478</v>
      </c>
      <c r="R61" t="s">
        <v>476</v>
      </c>
      <c r="S61" t="s">
        <v>82</v>
      </c>
      <c r="T61" t="s">
        <v>1706</v>
      </c>
    </row>
    <row r="62" spans="1:20">
      <c r="A62" s="55" t="str">
        <f t="shared" si="0"/>
        <v>Y0ELRD</v>
      </c>
      <c r="B62" s="55" t="str">
        <f t="shared" si="1"/>
        <v>HEMCPFD</v>
      </c>
      <c r="C62" t="s">
        <v>197</v>
      </c>
      <c r="D62" t="s">
        <v>197</v>
      </c>
      <c r="E62" t="s">
        <v>57</v>
      </c>
      <c r="F62" t="s">
        <v>1941</v>
      </c>
      <c r="G62">
        <v>201188</v>
      </c>
      <c r="H62">
        <v>281137</v>
      </c>
      <c r="I62">
        <v>305115</v>
      </c>
      <c r="J62">
        <v>201185</v>
      </c>
      <c r="K62">
        <v>402240</v>
      </c>
      <c r="L62" t="s">
        <v>1655</v>
      </c>
      <c r="M62" t="s">
        <v>1656</v>
      </c>
      <c r="N62">
        <v>149152</v>
      </c>
      <c r="O62" t="s">
        <v>1712</v>
      </c>
      <c r="P62" t="s">
        <v>1713</v>
      </c>
      <c r="Q62" t="s">
        <v>1513</v>
      </c>
      <c r="R62" t="s">
        <v>1714</v>
      </c>
      <c r="S62" t="s">
        <v>43</v>
      </c>
      <c r="T62" t="s">
        <v>1661</v>
      </c>
    </row>
    <row r="63" spans="1:20">
      <c r="A63" s="55" t="str">
        <f t="shared" si="0"/>
        <v>Y0EFRWD</v>
      </c>
      <c r="B63" s="55" t="str">
        <f t="shared" si="1"/>
        <v>HDUSTFWD</v>
      </c>
      <c r="C63" t="s">
        <v>1955</v>
      </c>
      <c r="D63" t="s">
        <v>197</v>
      </c>
      <c r="E63" t="s">
        <v>59</v>
      </c>
      <c r="F63" t="s">
        <v>1956</v>
      </c>
      <c r="G63">
        <v>201197</v>
      </c>
      <c r="H63">
        <v>281141</v>
      </c>
      <c r="I63">
        <v>305110</v>
      </c>
      <c r="J63">
        <v>201170</v>
      </c>
      <c r="K63">
        <v>402206</v>
      </c>
      <c r="L63" t="s">
        <v>9</v>
      </c>
      <c r="M63" t="s">
        <v>1003</v>
      </c>
      <c r="N63">
        <v>104352</v>
      </c>
      <c r="O63" t="s">
        <v>389</v>
      </c>
      <c r="P63" t="s">
        <v>363</v>
      </c>
      <c r="Q63" t="s">
        <v>390</v>
      </c>
      <c r="R63" t="s">
        <v>365</v>
      </c>
      <c r="S63" t="s">
        <v>47</v>
      </c>
      <c r="T63" t="s">
        <v>1707</v>
      </c>
    </row>
    <row r="64" spans="1:20">
      <c r="A64" s="55" t="str">
        <f t="shared" si="0"/>
        <v>Y0EERG</v>
      </c>
      <c r="B64" s="55" t="str">
        <f t="shared" si="1"/>
        <v>HDUSDFG</v>
      </c>
      <c r="C64" t="s">
        <v>197</v>
      </c>
      <c r="D64" t="s">
        <v>197</v>
      </c>
      <c r="E64" t="s">
        <v>55</v>
      </c>
      <c r="F64" t="s">
        <v>1945</v>
      </c>
      <c r="G64">
        <v>201187</v>
      </c>
      <c r="H64">
        <v>281138</v>
      </c>
      <c r="I64">
        <v>305109</v>
      </c>
      <c r="J64">
        <v>201181</v>
      </c>
      <c r="K64" t="s">
        <v>73</v>
      </c>
      <c r="L64" t="s">
        <v>1342</v>
      </c>
      <c r="M64" t="s">
        <v>1347</v>
      </c>
      <c r="N64">
        <v>147907</v>
      </c>
      <c r="O64" t="s">
        <v>1350</v>
      </c>
      <c r="P64" t="s">
        <v>1344</v>
      </c>
      <c r="Q64" t="s">
        <v>1351</v>
      </c>
      <c r="R64" t="s">
        <v>1346</v>
      </c>
      <c r="S64" t="s">
        <v>41</v>
      </c>
      <c r="T64" t="s">
        <v>42</v>
      </c>
    </row>
    <row r="65" spans="1:20">
      <c r="A65" s="55" t="str">
        <f t="shared" si="0"/>
        <v>Y0ESSDD</v>
      </c>
      <c r="B65" s="55" t="str">
        <f t="shared" si="1"/>
        <v>HLCASHRDD</v>
      </c>
      <c r="C65" t="s">
        <v>1963</v>
      </c>
      <c r="D65" t="s">
        <v>1963</v>
      </c>
      <c r="E65" t="s">
        <v>1971</v>
      </c>
      <c r="F65" t="s">
        <v>1940</v>
      </c>
      <c r="G65">
        <v>201217</v>
      </c>
      <c r="H65">
        <v>281150</v>
      </c>
      <c r="I65">
        <v>305124</v>
      </c>
      <c r="J65">
        <v>201230</v>
      </c>
      <c r="K65">
        <v>402284</v>
      </c>
      <c r="L65" t="s">
        <v>1</v>
      </c>
      <c r="M65" t="s">
        <v>181</v>
      </c>
      <c r="N65">
        <v>118906</v>
      </c>
      <c r="O65" t="s">
        <v>491</v>
      </c>
      <c r="P65" t="s">
        <v>165</v>
      </c>
      <c r="Q65" t="s">
        <v>492</v>
      </c>
      <c r="R65" t="s">
        <v>476</v>
      </c>
      <c r="S65" t="s">
        <v>58</v>
      </c>
      <c r="T65" t="s">
        <v>1709</v>
      </c>
    </row>
    <row r="66" spans="1:20">
      <c r="A66" s="55" t="str">
        <f t="shared" si="0"/>
        <v>Y0DXRD</v>
      </c>
      <c r="B66" s="55" t="str">
        <f t="shared" si="1"/>
        <v>HDCGIFD</v>
      </c>
      <c r="C66" t="s">
        <v>197</v>
      </c>
      <c r="D66" t="s">
        <v>197</v>
      </c>
      <c r="E66" t="s">
        <v>57</v>
      </c>
      <c r="F66" t="s">
        <v>1958</v>
      </c>
      <c r="G66">
        <v>201188</v>
      </c>
      <c r="H66">
        <v>281137</v>
      </c>
      <c r="I66">
        <v>305115</v>
      </c>
      <c r="J66">
        <v>201185</v>
      </c>
      <c r="K66">
        <v>402240</v>
      </c>
      <c r="L66" t="s">
        <v>1730</v>
      </c>
      <c r="M66" t="s">
        <v>1731</v>
      </c>
      <c r="N66">
        <v>149964</v>
      </c>
      <c r="O66" t="s">
        <v>1749</v>
      </c>
      <c r="P66" t="s">
        <v>1745</v>
      </c>
      <c r="Q66" t="s">
        <v>1639</v>
      </c>
      <c r="R66" t="s">
        <v>1746</v>
      </c>
      <c r="S66" t="s">
        <v>43</v>
      </c>
      <c r="T66" t="s">
        <v>1661</v>
      </c>
    </row>
    <row r="67" spans="1:20">
      <c r="A67" s="55" t="str">
        <f t="shared" ref="A67:A130" si="2">F67&amp;E67</f>
        <v>Y0EGDGR</v>
      </c>
      <c r="B67" s="55" t="str">
        <f t="shared" ref="B67:B130" si="3">L67&amp;S67</f>
        <v>HEEQTFGDP</v>
      </c>
      <c r="C67" t="s">
        <v>258</v>
      </c>
      <c r="D67" t="s">
        <v>258</v>
      </c>
      <c r="E67" t="s">
        <v>1939</v>
      </c>
      <c r="F67" t="s">
        <v>1959</v>
      </c>
      <c r="G67">
        <v>201351</v>
      </c>
      <c r="H67">
        <v>281292</v>
      </c>
      <c r="I67">
        <v>304751</v>
      </c>
      <c r="J67">
        <v>201366</v>
      </c>
      <c r="K67" t="s">
        <v>73</v>
      </c>
      <c r="L67" t="s">
        <v>4</v>
      </c>
      <c r="M67" t="s">
        <v>1004</v>
      </c>
      <c r="N67">
        <v>120030</v>
      </c>
      <c r="O67" t="s">
        <v>404</v>
      </c>
      <c r="P67" t="s">
        <v>151</v>
      </c>
      <c r="Q67" t="s">
        <v>405</v>
      </c>
      <c r="R67" t="s">
        <v>394</v>
      </c>
      <c r="S67" t="s">
        <v>79</v>
      </c>
      <c r="T67" t="s">
        <v>261</v>
      </c>
    </row>
    <row r="68" spans="1:20">
      <c r="A68" s="55" t="str">
        <f t="shared" si="2"/>
        <v>Y0EPRG</v>
      </c>
      <c r="B68" s="55" t="str">
        <f t="shared" si="3"/>
        <v>HFT137G</v>
      </c>
      <c r="C68" t="s">
        <v>197</v>
      </c>
      <c r="D68" t="s">
        <v>197</v>
      </c>
      <c r="E68" t="s">
        <v>55</v>
      </c>
      <c r="F68" t="s">
        <v>1972</v>
      </c>
      <c r="G68">
        <v>201187</v>
      </c>
      <c r="H68">
        <v>281138</v>
      </c>
      <c r="I68">
        <v>305109</v>
      </c>
      <c r="J68">
        <v>201181</v>
      </c>
      <c r="K68" t="s">
        <v>73</v>
      </c>
      <c r="L68" t="s">
        <v>1103</v>
      </c>
      <c r="M68" t="s">
        <v>1104</v>
      </c>
      <c r="N68">
        <v>146104</v>
      </c>
      <c r="O68" t="s">
        <v>1127</v>
      </c>
      <c r="P68" t="s">
        <v>1125</v>
      </c>
      <c r="Q68" t="s">
        <v>1121</v>
      </c>
      <c r="R68" t="s">
        <v>268</v>
      </c>
      <c r="S68" t="s">
        <v>41</v>
      </c>
      <c r="T68" t="s">
        <v>42</v>
      </c>
    </row>
    <row r="69" spans="1:20">
      <c r="A69" s="55" t="str">
        <f t="shared" si="2"/>
        <v>Y0DZSG</v>
      </c>
      <c r="B69" s="55" t="str">
        <f t="shared" si="3"/>
        <v>HDFLXIRG</v>
      </c>
      <c r="C69" t="s">
        <v>1963</v>
      </c>
      <c r="D69" t="s">
        <v>1963</v>
      </c>
      <c r="E69" t="s">
        <v>1964</v>
      </c>
      <c r="F69" t="s">
        <v>1962</v>
      </c>
      <c r="G69">
        <v>201218</v>
      </c>
      <c r="H69">
        <v>281305</v>
      </c>
      <c r="I69">
        <v>305127</v>
      </c>
      <c r="J69">
        <v>201231</v>
      </c>
      <c r="K69" t="s">
        <v>73</v>
      </c>
      <c r="L69" t="s">
        <v>13</v>
      </c>
      <c r="M69" t="s">
        <v>182</v>
      </c>
      <c r="N69">
        <v>106736</v>
      </c>
      <c r="O69" t="s">
        <v>295</v>
      </c>
      <c r="P69" t="s">
        <v>167</v>
      </c>
      <c r="Q69" t="s">
        <v>296</v>
      </c>
      <c r="R69" t="s">
        <v>268</v>
      </c>
      <c r="S69" t="s">
        <v>55</v>
      </c>
      <c r="T69" t="s">
        <v>297</v>
      </c>
    </row>
    <row r="70" spans="1:20">
      <c r="A70" s="55" t="str">
        <f t="shared" si="2"/>
        <v>Y0DZDQD</v>
      </c>
      <c r="B70" s="55" t="str">
        <f t="shared" si="3"/>
        <v>HDFLXIQDP</v>
      </c>
      <c r="C70" t="s">
        <v>258</v>
      </c>
      <c r="D70" t="s">
        <v>258</v>
      </c>
      <c r="E70" t="s">
        <v>1970</v>
      </c>
      <c r="F70" t="s">
        <v>1962</v>
      </c>
      <c r="G70">
        <v>201353</v>
      </c>
      <c r="H70">
        <v>281294</v>
      </c>
      <c r="I70">
        <v>304753</v>
      </c>
      <c r="J70">
        <v>201368</v>
      </c>
      <c r="K70">
        <v>401241</v>
      </c>
      <c r="L70" t="s">
        <v>13</v>
      </c>
      <c r="M70" t="s">
        <v>182</v>
      </c>
      <c r="N70">
        <v>120051</v>
      </c>
      <c r="O70" t="s">
        <v>290</v>
      </c>
      <c r="P70" t="s">
        <v>167</v>
      </c>
      <c r="Q70" t="s">
        <v>291</v>
      </c>
      <c r="R70" t="s">
        <v>268</v>
      </c>
      <c r="S70" t="s">
        <v>86</v>
      </c>
      <c r="T70" t="s">
        <v>1700</v>
      </c>
    </row>
    <row r="71" spans="1:20">
      <c r="A71" s="55" t="str">
        <f t="shared" si="2"/>
        <v>Y0EFRMD</v>
      </c>
      <c r="B71" s="55" t="str">
        <f t="shared" si="3"/>
        <v>HDUSTFMD</v>
      </c>
      <c r="C71" t="s">
        <v>1955</v>
      </c>
      <c r="D71" t="s">
        <v>197</v>
      </c>
      <c r="E71" t="s">
        <v>61</v>
      </c>
      <c r="F71" t="s">
        <v>1956</v>
      </c>
      <c r="G71">
        <v>201193</v>
      </c>
      <c r="H71">
        <v>281139</v>
      </c>
      <c r="I71">
        <v>305117</v>
      </c>
      <c r="J71">
        <v>201171</v>
      </c>
      <c r="K71">
        <v>402207</v>
      </c>
      <c r="L71" t="s">
        <v>9</v>
      </c>
      <c r="M71" t="s">
        <v>1003</v>
      </c>
      <c r="N71">
        <v>104348</v>
      </c>
      <c r="O71" t="s">
        <v>374</v>
      </c>
      <c r="P71" t="s">
        <v>363</v>
      </c>
      <c r="Q71" t="s">
        <v>375</v>
      </c>
      <c r="R71" t="s">
        <v>365</v>
      </c>
      <c r="S71" t="s">
        <v>49</v>
      </c>
      <c r="T71" t="s">
        <v>1667</v>
      </c>
    </row>
    <row r="72" spans="1:20">
      <c r="A72" s="55" t="str">
        <f t="shared" si="2"/>
        <v>Y0ESRDD</v>
      </c>
      <c r="B72" s="55" t="str">
        <f t="shared" si="3"/>
        <v>HLCASHDD</v>
      </c>
      <c r="C72" t="s">
        <v>1957</v>
      </c>
      <c r="D72" t="s">
        <v>197</v>
      </c>
      <c r="E72" t="s">
        <v>58</v>
      </c>
      <c r="F72" t="s">
        <v>1940</v>
      </c>
      <c r="G72">
        <v>201200</v>
      </c>
      <c r="H72">
        <v>281135</v>
      </c>
      <c r="I72">
        <v>305119</v>
      </c>
      <c r="J72">
        <v>201169</v>
      </c>
      <c r="K72">
        <v>402205</v>
      </c>
      <c r="L72" t="s">
        <v>1</v>
      </c>
      <c r="M72" t="s">
        <v>181</v>
      </c>
      <c r="N72">
        <v>118901</v>
      </c>
      <c r="O72" t="s">
        <v>474</v>
      </c>
      <c r="P72" t="s">
        <v>165</v>
      </c>
      <c r="Q72" t="s">
        <v>475</v>
      </c>
      <c r="R72" t="s">
        <v>476</v>
      </c>
      <c r="S72" t="s">
        <v>46</v>
      </c>
      <c r="T72" t="s">
        <v>1705</v>
      </c>
    </row>
    <row r="73" spans="1:20">
      <c r="A73" s="55" t="str">
        <f t="shared" si="2"/>
        <v>Y0EBDMD</v>
      </c>
      <c r="B73" s="55" t="str">
        <f t="shared" si="3"/>
        <v>HDMIPSMDP</v>
      </c>
      <c r="C73" t="s">
        <v>258</v>
      </c>
      <c r="D73" t="s">
        <v>258</v>
      </c>
      <c r="E73" t="s">
        <v>1943</v>
      </c>
      <c r="F73" t="s">
        <v>1961</v>
      </c>
      <c r="G73">
        <v>201352</v>
      </c>
      <c r="H73">
        <v>281293</v>
      </c>
      <c r="I73">
        <v>304752</v>
      </c>
      <c r="J73">
        <v>201367</v>
      </c>
      <c r="K73">
        <v>401240</v>
      </c>
      <c r="L73" t="s">
        <v>6</v>
      </c>
      <c r="M73" t="s">
        <v>999</v>
      </c>
      <c r="N73">
        <v>120074</v>
      </c>
      <c r="O73" t="s">
        <v>324</v>
      </c>
      <c r="P73" t="s">
        <v>318</v>
      </c>
      <c r="Q73" t="s">
        <v>325</v>
      </c>
      <c r="R73" t="s">
        <v>254</v>
      </c>
      <c r="S73" t="s">
        <v>85</v>
      </c>
      <c r="T73" t="s">
        <v>1699</v>
      </c>
    </row>
    <row r="74" spans="1:20">
      <c r="A74" s="55" t="str">
        <f t="shared" si="2"/>
        <v>Y0EFDMD</v>
      </c>
      <c r="B74" s="55" t="str">
        <f t="shared" si="3"/>
        <v>HDUSTFMDP</v>
      </c>
      <c r="C74" t="s">
        <v>258</v>
      </c>
      <c r="D74" t="s">
        <v>258</v>
      </c>
      <c r="E74" t="s">
        <v>1943</v>
      </c>
      <c r="F74" t="s">
        <v>1956</v>
      </c>
      <c r="G74">
        <v>201352</v>
      </c>
      <c r="H74">
        <v>281293</v>
      </c>
      <c r="I74">
        <v>304752</v>
      </c>
      <c r="J74">
        <v>201367</v>
      </c>
      <c r="K74">
        <v>401240</v>
      </c>
      <c r="L74" t="s">
        <v>9</v>
      </c>
      <c r="M74" t="s">
        <v>1003</v>
      </c>
      <c r="N74">
        <v>120067</v>
      </c>
      <c r="O74" t="s">
        <v>376</v>
      </c>
      <c r="P74" t="s">
        <v>363</v>
      </c>
      <c r="Q74" t="s">
        <v>377</v>
      </c>
      <c r="R74" t="s">
        <v>365</v>
      </c>
      <c r="S74" t="s">
        <v>85</v>
      </c>
      <c r="T74" t="s">
        <v>1699</v>
      </c>
    </row>
    <row r="75" spans="1:20">
      <c r="A75" s="55" t="str">
        <f t="shared" si="2"/>
        <v>Y0DZSHD</v>
      </c>
      <c r="B75" s="55" t="str">
        <f t="shared" si="3"/>
        <v>HDFLXIRHD</v>
      </c>
      <c r="C75" t="s">
        <v>1963</v>
      </c>
      <c r="D75" t="s">
        <v>1963</v>
      </c>
      <c r="E75" t="s">
        <v>1973</v>
      </c>
      <c r="F75" t="s">
        <v>1962</v>
      </c>
      <c r="G75">
        <v>201402</v>
      </c>
      <c r="H75">
        <v>281226</v>
      </c>
      <c r="I75">
        <v>304775</v>
      </c>
      <c r="J75">
        <v>201404</v>
      </c>
      <c r="K75" t="s">
        <v>73</v>
      </c>
      <c r="L75" t="s">
        <v>13</v>
      </c>
      <c r="M75" t="s">
        <v>182</v>
      </c>
      <c r="N75">
        <v>110440</v>
      </c>
      <c r="O75" t="s">
        <v>298</v>
      </c>
      <c r="P75" t="s">
        <v>167</v>
      </c>
      <c r="Q75" t="s">
        <v>299</v>
      </c>
      <c r="R75" t="s">
        <v>268</v>
      </c>
      <c r="S75" t="s">
        <v>63</v>
      </c>
      <c r="T75" t="s">
        <v>1702</v>
      </c>
    </row>
    <row r="76" spans="1:20">
      <c r="A76" s="55" t="str">
        <f t="shared" si="2"/>
        <v>Y0EPDDV</v>
      </c>
      <c r="B76" s="55" t="str">
        <f t="shared" si="3"/>
        <v>HFT137DDP</v>
      </c>
      <c r="C76" t="s">
        <v>258</v>
      </c>
      <c r="D76" t="s">
        <v>258</v>
      </c>
      <c r="E76" t="s">
        <v>1942</v>
      </c>
      <c r="F76" t="s">
        <v>1972</v>
      </c>
      <c r="G76">
        <v>201349</v>
      </c>
      <c r="H76">
        <v>281290</v>
      </c>
      <c r="I76">
        <v>304749</v>
      </c>
      <c r="J76">
        <v>201364</v>
      </c>
      <c r="K76">
        <v>401237</v>
      </c>
      <c r="L76" t="s">
        <v>1103</v>
      </c>
      <c r="M76" t="s">
        <v>1104</v>
      </c>
      <c r="N76">
        <v>146101</v>
      </c>
      <c r="O76" t="s">
        <v>1126</v>
      </c>
      <c r="P76" t="s">
        <v>1125</v>
      </c>
      <c r="Q76" t="s">
        <v>1119</v>
      </c>
      <c r="R76" t="s">
        <v>268</v>
      </c>
      <c r="S76" t="s">
        <v>81</v>
      </c>
      <c r="T76" t="s">
        <v>1711</v>
      </c>
    </row>
    <row r="77" spans="1:20">
      <c r="A77" s="55" t="str">
        <f t="shared" si="2"/>
        <v>Y0ENDGR</v>
      </c>
      <c r="B77" s="55" t="str">
        <f t="shared" si="3"/>
        <v>HEPROFGDP</v>
      </c>
      <c r="C77" t="s">
        <v>258</v>
      </c>
      <c r="D77" t="s">
        <v>258</v>
      </c>
      <c r="E77" t="s">
        <v>1939</v>
      </c>
      <c r="F77" t="s">
        <v>1966</v>
      </c>
      <c r="G77">
        <v>201351</v>
      </c>
      <c r="H77">
        <v>281292</v>
      </c>
      <c r="I77">
        <v>304751</v>
      </c>
      <c r="J77">
        <v>201366</v>
      </c>
      <c r="K77" t="s">
        <v>73</v>
      </c>
      <c r="L77" t="s">
        <v>8</v>
      </c>
      <c r="M77" t="s">
        <v>194</v>
      </c>
      <c r="N77">
        <v>120034</v>
      </c>
      <c r="O77" t="s">
        <v>431</v>
      </c>
      <c r="P77" t="s">
        <v>425</v>
      </c>
      <c r="Q77" t="s">
        <v>432</v>
      </c>
      <c r="R77" t="s">
        <v>394</v>
      </c>
      <c r="S77" t="s">
        <v>79</v>
      </c>
      <c r="T77" t="s">
        <v>261</v>
      </c>
    </row>
    <row r="78" spans="1:20">
      <c r="A78" s="55" t="str">
        <f t="shared" si="2"/>
        <v>Y0ECDMD</v>
      </c>
      <c r="B78" s="55" t="str">
        <f t="shared" si="3"/>
        <v>HDONTFMDP</v>
      </c>
      <c r="C78" t="s">
        <v>258</v>
      </c>
      <c r="D78" t="s">
        <v>258</v>
      </c>
      <c r="E78" t="s">
        <v>1943</v>
      </c>
      <c r="F78" t="s">
        <v>1953</v>
      </c>
      <c r="G78">
        <v>201352</v>
      </c>
      <c r="H78">
        <v>281293</v>
      </c>
      <c r="I78">
        <v>304752</v>
      </c>
      <c r="J78">
        <v>201367</v>
      </c>
      <c r="K78">
        <v>401240</v>
      </c>
      <c r="L78" t="s">
        <v>1154</v>
      </c>
      <c r="M78" t="s">
        <v>1156</v>
      </c>
      <c r="N78">
        <v>147300</v>
      </c>
      <c r="O78" t="s">
        <v>1169</v>
      </c>
      <c r="P78" t="s">
        <v>1158</v>
      </c>
      <c r="Q78" t="s">
        <v>1170</v>
      </c>
      <c r="R78" t="s">
        <v>1160</v>
      </c>
      <c r="S78" t="s">
        <v>85</v>
      </c>
      <c r="T78" t="s">
        <v>1699</v>
      </c>
    </row>
    <row r="79" spans="1:20">
      <c r="A79" s="55" t="str">
        <f t="shared" si="2"/>
        <v>Y0EIRD</v>
      </c>
      <c r="B79" s="55" t="str">
        <f t="shared" si="3"/>
        <v>HEHYBFD</v>
      </c>
      <c r="C79" t="s">
        <v>197</v>
      </c>
      <c r="D79" t="s">
        <v>197</v>
      </c>
      <c r="E79" t="s">
        <v>57</v>
      </c>
      <c r="F79" t="s">
        <v>1944</v>
      </c>
      <c r="G79">
        <v>201188</v>
      </c>
      <c r="H79">
        <v>281137</v>
      </c>
      <c r="I79">
        <v>305115</v>
      </c>
      <c r="J79">
        <v>201185</v>
      </c>
      <c r="K79">
        <v>402240</v>
      </c>
      <c r="L79" t="s">
        <v>1101</v>
      </c>
      <c r="M79" t="s">
        <v>1102</v>
      </c>
      <c r="N79">
        <v>145225</v>
      </c>
      <c r="O79" t="s">
        <v>1114</v>
      </c>
      <c r="P79" t="s">
        <v>1115</v>
      </c>
      <c r="Q79" t="s">
        <v>1116</v>
      </c>
      <c r="R79" t="s">
        <v>1117</v>
      </c>
      <c r="S79" t="s">
        <v>43</v>
      </c>
      <c r="T79" t="s">
        <v>1661</v>
      </c>
    </row>
    <row r="80" spans="1:20">
      <c r="A80" s="55" t="str">
        <f t="shared" si="2"/>
        <v>Y0EEDGR</v>
      </c>
      <c r="B80" s="55" t="str">
        <f t="shared" si="3"/>
        <v>HDUSDFGDP</v>
      </c>
      <c r="C80" t="s">
        <v>258</v>
      </c>
      <c r="D80" t="s">
        <v>258</v>
      </c>
      <c r="E80" t="s">
        <v>1939</v>
      </c>
      <c r="F80" t="s">
        <v>1945</v>
      </c>
      <c r="G80">
        <v>201351</v>
      </c>
      <c r="H80">
        <v>281292</v>
      </c>
      <c r="I80">
        <v>304751</v>
      </c>
      <c r="J80">
        <v>201366</v>
      </c>
      <c r="K80" t="s">
        <v>73</v>
      </c>
      <c r="L80" t="s">
        <v>1342</v>
      </c>
      <c r="M80" t="s">
        <v>1347</v>
      </c>
      <c r="N80">
        <v>147908</v>
      </c>
      <c r="O80" t="s">
        <v>1352</v>
      </c>
      <c r="P80" t="s">
        <v>1344</v>
      </c>
      <c r="Q80" t="s">
        <v>1353</v>
      </c>
      <c r="R80" t="s">
        <v>1346</v>
      </c>
      <c r="S80" t="s">
        <v>79</v>
      </c>
      <c r="T80" t="s">
        <v>261</v>
      </c>
    </row>
    <row r="81" spans="1:20">
      <c r="A81" s="55" t="str">
        <f t="shared" si="2"/>
        <v>Y0ESSG</v>
      </c>
      <c r="B81" s="55" t="str">
        <f t="shared" si="3"/>
        <v>HLCASHRG</v>
      </c>
      <c r="C81" t="s">
        <v>1963</v>
      </c>
      <c r="D81" t="s">
        <v>1963</v>
      </c>
      <c r="E81" t="s">
        <v>1964</v>
      </c>
      <c r="F81" t="s">
        <v>1940</v>
      </c>
      <c r="G81">
        <v>201218</v>
      </c>
      <c r="H81">
        <v>281305</v>
      </c>
      <c r="I81">
        <v>305127</v>
      </c>
      <c r="J81">
        <v>201231</v>
      </c>
      <c r="K81" t="s">
        <v>73</v>
      </c>
      <c r="L81" t="s">
        <v>1</v>
      </c>
      <c r="M81" t="s">
        <v>181</v>
      </c>
      <c r="N81">
        <v>118907</v>
      </c>
      <c r="O81" t="s">
        <v>493</v>
      </c>
      <c r="P81" t="s">
        <v>165</v>
      </c>
      <c r="Q81" t="s">
        <v>494</v>
      </c>
      <c r="R81" t="s">
        <v>476</v>
      </c>
      <c r="S81" t="s">
        <v>55</v>
      </c>
      <c r="T81" t="s">
        <v>297</v>
      </c>
    </row>
    <row r="82" spans="1:20">
      <c r="A82" s="55" t="str">
        <f t="shared" si="2"/>
        <v>Y0DXDGR</v>
      </c>
      <c r="B82" s="55" t="str">
        <f t="shared" si="3"/>
        <v>HDCGIFGDP</v>
      </c>
      <c r="C82" t="s">
        <v>258</v>
      </c>
      <c r="D82" t="s">
        <v>258</v>
      </c>
      <c r="E82" t="s">
        <v>1939</v>
      </c>
      <c r="F82" t="s">
        <v>1958</v>
      </c>
      <c r="G82">
        <v>201351</v>
      </c>
      <c r="H82">
        <v>281292</v>
      </c>
      <c r="I82">
        <v>304751</v>
      </c>
      <c r="J82">
        <v>201366</v>
      </c>
      <c r="K82" t="s">
        <v>73</v>
      </c>
      <c r="L82" t="s">
        <v>1730</v>
      </c>
      <c r="M82" t="s">
        <v>1731</v>
      </c>
      <c r="N82">
        <v>149966</v>
      </c>
      <c r="O82" t="s">
        <v>1744</v>
      </c>
      <c r="P82" t="s">
        <v>1745</v>
      </c>
      <c r="Q82" t="s">
        <v>1644</v>
      </c>
      <c r="R82" t="s">
        <v>1746</v>
      </c>
      <c r="S82" t="s">
        <v>79</v>
      </c>
      <c r="T82" t="s">
        <v>261</v>
      </c>
    </row>
    <row r="83" spans="1:20">
      <c r="A83" s="55" t="str">
        <f t="shared" si="2"/>
        <v>Y0EHRG</v>
      </c>
      <c r="B83" s="55" t="str">
        <f t="shared" si="3"/>
        <v>HEFOCFG</v>
      </c>
      <c r="C83" t="s">
        <v>197</v>
      </c>
      <c r="D83" t="s">
        <v>197</v>
      </c>
      <c r="E83" t="s">
        <v>55</v>
      </c>
      <c r="F83" t="s">
        <v>1949</v>
      </c>
      <c r="G83">
        <v>201187</v>
      </c>
      <c r="H83">
        <v>281138</v>
      </c>
      <c r="I83">
        <v>305109</v>
      </c>
      <c r="J83">
        <v>201181</v>
      </c>
      <c r="K83" t="s">
        <v>73</v>
      </c>
      <c r="L83" t="s">
        <v>1476</v>
      </c>
      <c r="M83" t="s">
        <v>1477</v>
      </c>
      <c r="N83">
        <v>148409</v>
      </c>
      <c r="O83" t="s">
        <v>1518</v>
      </c>
      <c r="P83" t="s">
        <v>1512</v>
      </c>
      <c r="Q83" t="s">
        <v>1519</v>
      </c>
      <c r="R83" t="s">
        <v>1287</v>
      </c>
      <c r="S83" t="s">
        <v>41</v>
      </c>
      <c r="T83" t="s">
        <v>42</v>
      </c>
    </row>
    <row r="84" spans="1:20">
      <c r="A84" s="55" t="str">
        <f t="shared" si="2"/>
        <v>Y0ERDGR</v>
      </c>
      <c r="B84" s="55" t="str">
        <f t="shared" si="3"/>
        <v>HFT140GDP</v>
      </c>
      <c r="C84" t="s">
        <v>258</v>
      </c>
      <c r="D84" t="s">
        <v>258</v>
      </c>
      <c r="E84" t="s">
        <v>1939</v>
      </c>
      <c r="F84" t="s">
        <v>1960</v>
      </c>
      <c r="G84">
        <v>201351</v>
      </c>
      <c r="H84">
        <v>281292</v>
      </c>
      <c r="I84">
        <v>304751</v>
      </c>
      <c r="J84">
        <v>201366</v>
      </c>
      <c r="K84" t="s">
        <v>73</v>
      </c>
      <c r="L84" t="s">
        <v>1153</v>
      </c>
      <c r="M84" t="s">
        <v>1155</v>
      </c>
      <c r="N84">
        <v>147152</v>
      </c>
      <c r="O84" t="s">
        <v>1182</v>
      </c>
      <c r="P84" t="s">
        <v>1176</v>
      </c>
      <c r="Q84" t="s">
        <v>1183</v>
      </c>
      <c r="R84" t="s">
        <v>268</v>
      </c>
      <c r="S84" t="s">
        <v>79</v>
      </c>
      <c r="T84" t="s">
        <v>261</v>
      </c>
    </row>
    <row r="85" spans="1:20">
      <c r="A85" s="55" t="str">
        <f t="shared" si="2"/>
        <v>Y0EBDGR</v>
      </c>
      <c r="B85" s="55" t="str">
        <f t="shared" si="3"/>
        <v>HDMIPSGDP</v>
      </c>
      <c r="C85" t="s">
        <v>258</v>
      </c>
      <c r="D85" t="s">
        <v>258</v>
      </c>
      <c r="E85" t="s">
        <v>1939</v>
      </c>
      <c r="F85" t="s">
        <v>1961</v>
      </c>
      <c r="G85">
        <v>201351</v>
      </c>
      <c r="H85">
        <v>281292</v>
      </c>
      <c r="I85">
        <v>304751</v>
      </c>
      <c r="J85">
        <v>201366</v>
      </c>
      <c r="K85" t="s">
        <v>73</v>
      </c>
      <c r="L85" t="s">
        <v>6</v>
      </c>
      <c r="M85" t="s">
        <v>999</v>
      </c>
      <c r="N85">
        <v>120073</v>
      </c>
      <c r="O85" t="s">
        <v>320</v>
      </c>
      <c r="P85" t="s">
        <v>318</v>
      </c>
      <c r="Q85" t="s">
        <v>321</v>
      </c>
      <c r="R85" t="s">
        <v>254</v>
      </c>
      <c r="S85" t="s">
        <v>79</v>
      </c>
      <c r="T85" t="s">
        <v>261</v>
      </c>
    </row>
    <row r="86" spans="1:20">
      <c r="A86" s="55" t="str">
        <f t="shared" si="2"/>
        <v>Y0EFDGR</v>
      </c>
      <c r="B86" s="55" t="str">
        <f t="shared" si="3"/>
        <v>HDUSTFGDP</v>
      </c>
      <c r="C86" t="s">
        <v>258</v>
      </c>
      <c r="D86" t="s">
        <v>258</v>
      </c>
      <c r="E86" t="s">
        <v>1939</v>
      </c>
      <c r="F86" t="s">
        <v>1956</v>
      </c>
      <c r="G86">
        <v>201351</v>
      </c>
      <c r="H86">
        <v>281292</v>
      </c>
      <c r="I86">
        <v>304751</v>
      </c>
      <c r="J86">
        <v>201366</v>
      </c>
      <c r="K86" t="s">
        <v>73</v>
      </c>
      <c r="L86" t="s">
        <v>9</v>
      </c>
      <c r="M86" t="s">
        <v>1003</v>
      </c>
      <c r="N86">
        <v>120066</v>
      </c>
      <c r="O86" t="s">
        <v>372</v>
      </c>
      <c r="P86" t="s">
        <v>363</v>
      </c>
      <c r="Q86" t="s">
        <v>373</v>
      </c>
      <c r="R86" t="s">
        <v>365</v>
      </c>
      <c r="S86" t="s">
        <v>79</v>
      </c>
      <c r="T86" t="s">
        <v>261</v>
      </c>
    </row>
    <row r="87" spans="1:20">
      <c r="A87" s="55" t="str">
        <f t="shared" si="2"/>
        <v>Y0DZRHD</v>
      </c>
      <c r="B87" s="55" t="str">
        <f t="shared" si="3"/>
        <v>HDFLXIHYD</v>
      </c>
      <c r="C87" t="s">
        <v>1955</v>
      </c>
      <c r="D87" t="s">
        <v>197</v>
      </c>
      <c r="E87" t="s">
        <v>63</v>
      </c>
      <c r="F87" t="s">
        <v>1962</v>
      </c>
      <c r="G87">
        <v>201403</v>
      </c>
      <c r="H87">
        <v>281227</v>
      </c>
      <c r="I87">
        <v>306023</v>
      </c>
      <c r="J87">
        <v>201405</v>
      </c>
      <c r="K87">
        <v>401257</v>
      </c>
      <c r="L87" t="s">
        <v>13</v>
      </c>
      <c r="M87" t="s">
        <v>182</v>
      </c>
      <c r="N87">
        <v>110439</v>
      </c>
      <c r="O87" t="s">
        <v>278</v>
      </c>
      <c r="P87" t="s">
        <v>167</v>
      </c>
      <c r="Q87" t="s">
        <v>279</v>
      </c>
      <c r="R87" t="s">
        <v>268</v>
      </c>
      <c r="S87" t="s">
        <v>53</v>
      </c>
      <c r="T87" t="s">
        <v>1665</v>
      </c>
    </row>
    <row r="88" spans="1:20">
      <c r="A88" s="55" t="str">
        <f t="shared" si="2"/>
        <v>Y0EQRD</v>
      </c>
      <c r="B88" s="55" t="str">
        <f t="shared" si="3"/>
        <v>HFT139D</v>
      </c>
      <c r="C88" t="s">
        <v>197</v>
      </c>
      <c r="D88" t="s">
        <v>197</v>
      </c>
      <c r="E88" t="s">
        <v>57</v>
      </c>
      <c r="F88" t="s">
        <v>1968</v>
      </c>
      <c r="G88">
        <v>201188</v>
      </c>
      <c r="H88">
        <v>281137</v>
      </c>
      <c r="I88">
        <v>305115</v>
      </c>
      <c r="J88">
        <v>201185</v>
      </c>
      <c r="K88">
        <v>402240</v>
      </c>
      <c r="L88" t="s">
        <v>1105</v>
      </c>
      <c r="M88" t="s">
        <v>1106</v>
      </c>
      <c r="N88">
        <v>146485</v>
      </c>
      <c r="O88" t="s">
        <v>1129</v>
      </c>
      <c r="P88" t="s">
        <v>1130</v>
      </c>
      <c r="Q88" t="s">
        <v>1119</v>
      </c>
      <c r="R88" t="s">
        <v>268</v>
      </c>
      <c r="S88" t="s">
        <v>43</v>
      </c>
      <c r="T88" t="s">
        <v>1661</v>
      </c>
    </row>
    <row r="89" spans="1:20">
      <c r="A89" s="55" t="str">
        <f t="shared" si="2"/>
        <v>Y0DZRG</v>
      </c>
      <c r="B89" s="55" t="str">
        <f t="shared" si="3"/>
        <v>HDFLXIG</v>
      </c>
      <c r="C89" t="s">
        <v>1955</v>
      </c>
      <c r="D89" t="s">
        <v>197</v>
      </c>
      <c r="E89" t="s">
        <v>55</v>
      </c>
      <c r="F89" t="s">
        <v>1962</v>
      </c>
      <c r="G89">
        <v>201187</v>
      </c>
      <c r="H89">
        <v>281138</v>
      </c>
      <c r="I89">
        <v>305109</v>
      </c>
      <c r="J89">
        <v>201181</v>
      </c>
      <c r="K89" t="s">
        <v>73</v>
      </c>
      <c r="L89" t="s">
        <v>13</v>
      </c>
      <c r="M89" t="s">
        <v>182</v>
      </c>
      <c r="N89">
        <v>106737</v>
      </c>
      <c r="O89" t="s">
        <v>274</v>
      </c>
      <c r="P89" t="s">
        <v>167</v>
      </c>
      <c r="Q89" t="s">
        <v>275</v>
      </c>
      <c r="R89" t="s">
        <v>268</v>
      </c>
      <c r="S89" t="s">
        <v>41</v>
      </c>
      <c r="T89" t="s">
        <v>42</v>
      </c>
    </row>
    <row r="90" spans="1:20">
      <c r="A90" s="55" t="str">
        <f t="shared" si="2"/>
        <v>Y0EDRG</v>
      </c>
      <c r="B90" s="55" t="str">
        <f t="shared" si="3"/>
        <v>HDSTIFG</v>
      </c>
      <c r="C90" t="s">
        <v>197</v>
      </c>
      <c r="D90" t="s">
        <v>197</v>
      </c>
      <c r="E90" t="s">
        <v>55</v>
      </c>
      <c r="F90" t="s">
        <v>1947</v>
      </c>
      <c r="G90">
        <v>201187</v>
      </c>
      <c r="H90">
        <v>281138</v>
      </c>
      <c r="I90">
        <v>305109</v>
      </c>
      <c r="J90">
        <v>201181</v>
      </c>
      <c r="K90" t="s">
        <v>73</v>
      </c>
      <c r="L90" t="s">
        <v>3</v>
      </c>
      <c r="M90" t="s">
        <v>1000</v>
      </c>
      <c r="N90">
        <v>101599</v>
      </c>
      <c r="O90" t="s">
        <v>330</v>
      </c>
      <c r="P90" t="s">
        <v>331</v>
      </c>
      <c r="Q90" t="s">
        <v>332</v>
      </c>
      <c r="R90" t="s">
        <v>333</v>
      </c>
      <c r="S90" t="s">
        <v>41</v>
      </c>
      <c r="T90" t="s">
        <v>42</v>
      </c>
    </row>
    <row r="91" spans="1:20">
      <c r="A91" s="55" t="str">
        <f t="shared" si="2"/>
        <v>Y0EARG</v>
      </c>
      <c r="B91" s="55" t="str">
        <f t="shared" si="3"/>
        <v>HDINCFG</v>
      </c>
      <c r="C91" t="s">
        <v>197</v>
      </c>
      <c r="D91" t="s">
        <v>197</v>
      </c>
      <c r="E91" t="s">
        <v>55</v>
      </c>
      <c r="F91" t="s">
        <v>1969</v>
      </c>
      <c r="G91">
        <v>201187</v>
      </c>
      <c r="H91">
        <v>281138</v>
      </c>
      <c r="I91">
        <v>305109</v>
      </c>
      <c r="J91">
        <v>201181</v>
      </c>
      <c r="K91" t="s">
        <v>73</v>
      </c>
      <c r="L91" t="s">
        <v>2</v>
      </c>
      <c r="M91" t="s">
        <v>998</v>
      </c>
      <c r="N91">
        <v>101685</v>
      </c>
      <c r="O91" t="s">
        <v>307</v>
      </c>
      <c r="P91" t="s">
        <v>308</v>
      </c>
      <c r="Q91" t="s">
        <v>309</v>
      </c>
      <c r="R91" t="s">
        <v>268</v>
      </c>
      <c r="S91" t="s">
        <v>41</v>
      </c>
      <c r="T91" t="s">
        <v>42</v>
      </c>
    </row>
    <row r="92" spans="1:20">
      <c r="A92" s="55" t="str">
        <f t="shared" si="2"/>
        <v>Y0EFSDD</v>
      </c>
      <c r="B92" s="55" t="str">
        <f t="shared" si="3"/>
        <v>HDUSTFRDD</v>
      </c>
      <c r="C92" t="s">
        <v>1963</v>
      </c>
      <c r="D92" t="s">
        <v>1963</v>
      </c>
      <c r="E92" t="s">
        <v>1971</v>
      </c>
      <c r="F92" t="s">
        <v>1956</v>
      </c>
      <c r="G92">
        <v>201217</v>
      </c>
      <c r="H92">
        <v>281150</v>
      </c>
      <c r="I92">
        <v>305124</v>
      </c>
      <c r="J92">
        <v>201230</v>
      </c>
      <c r="K92">
        <v>402284</v>
      </c>
      <c r="L92" t="s">
        <v>9</v>
      </c>
      <c r="M92" t="s">
        <v>1003</v>
      </c>
      <c r="N92">
        <v>104342</v>
      </c>
      <c r="O92" t="s">
        <v>381</v>
      </c>
      <c r="P92" t="s">
        <v>363</v>
      </c>
      <c r="Q92" t="s">
        <v>382</v>
      </c>
      <c r="R92" t="s">
        <v>365</v>
      </c>
      <c r="S92" t="s">
        <v>58</v>
      </c>
      <c r="T92" t="s">
        <v>1709</v>
      </c>
    </row>
    <row r="93" spans="1:20">
      <c r="A93" s="55" t="str">
        <f t="shared" si="2"/>
        <v>Y0ERRG</v>
      </c>
      <c r="B93" s="55" t="str">
        <f t="shared" si="3"/>
        <v>HFT140G</v>
      </c>
      <c r="C93" t="s">
        <v>197</v>
      </c>
      <c r="D93" t="s">
        <v>197</v>
      </c>
      <c r="E93" t="s">
        <v>55</v>
      </c>
      <c r="F93" t="s">
        <v>1960</v>
      </c>
      <c r="G93">
        <v>201187</v>
      </c>
      <c r="H93">
        <v>281138</v>
      </c>
      <c r="I93">
        <v>305109</v>
      </c>
      <c r="J93">
        <v>201181</v>
      </c>
      <c r="K93" t="s">
        <v>73</v>
      </c>
      <c r="L93" t="s">
        <v>1153</v>
      </c>
      <c r="M93" t="s">
        <v>1155</v>
      </c>
      <c r="N93">
        <v>147149</v>
      </c>
      <c r="O93" t="s">
        <v>1180</v>
      </c>
      <c r="P93" t="s">
        <v>1176</v>
      </c>
      <c r="Q93" t="s">
        <v>1181</v>
      </c>
      <c r="R93" t="s">
        <v>268</v>
      </c>
      <c r="S93" t="s">
        <v>41</v>
      </c>
      <c r="T93" t="s">
        <v>42</v>
      </c>
    </row>
    <row r="94" spans="1:20">
      <c r="A94" s="55" t="str">
        <f t="shared" si="2"/>
        <v>Y0EBRMD</v>
      </c>
      <c r="B94" s="55" t="str">
        <f t="shared" si="3"/>
        <v>HDMIPSMD</v>
      </c>
      <c r="C94" t="s">
        <v>197</v>
      </c>
      <c r="D94" t="s">
        <v>197</v>
      </c>
      <c r="E94" t="s">
        <v>61</v>
      </c>
      <c r="F94" t="s">
        <v>1961</v>
      </c>
      <c r="G94">
        <v>201193</v>
      </c>
      <c r="H94">
        <v>281139</v>
      </c>
      <c r="I94">
        <v>305117</v>
      </c>
      <c r="J94">
        <v>201171</v>
      </c>
      <c r="K94">
        <v>402207</v>
      </c>
      <c r="L94" t="s">
        <v>6</v>
      </c>
      <c r="M94" t="s">
        <v>999</v>
      </c>
      <c r="N94">
        <v>102260</v>
      </c>
      <c r="O94" t="s">
        <v>322</v>
      </c>
      <c r="P94" t="s">
        <v>318</v>
      </c>
      <c r="Q94" t="s">
        <v>323</v>
      </c>
      <c r="R94" t="s">
        <v>254</v>
      </c>
      <c r="S94" t="s">
        <v>49</v>
      </c>
      <c r="T94" t="s">
        <v>1667</v>
      </c>
    </row>
    <row r="95" spans="1:20">
      <c r="A95" s="55" t="str">
        <f t="shared" si="2"/>
        <v>Y0EKRD</v>
      </c>
      <c r="B95" s="55" t="str">
        <f t="shared" si="3"/>
        <v>HELMCFD</v>
      </c>
      <c r="C95" t="s">
        <v>197</v>
      </c>
      <c r="D95" t="s">
        <v>197</v>
      </c>
      <c r="E95" t="s">
        <v>57</v>
      </c>
      <c r="F95" t="s">
        <v>1950</v>
      </c>
      <c r="G95">
        <v>201188</v>
      </c>
      <c r="H95">
        <v>281137</v>
      </c>
      <c r="I95">
        <v>305115</v>
      </c>
      <c r="J95">
        <v>201185</v>
      </c>
      <c r="K95">
        <v>402240</v>
      </c>
      <c r="L95" t="s">
        <v>1138</v>
      </c>
      <c r="M95" t="s">
        <v>1139</v>
      </c>
      <c r="N95">
        <v>146769</v>
      </c>
      <c r="O95" t="s">
        <v>1143</v>
      </c>
      <c r="P95" t="s">
        <v>1144</v>
      </c>
      <c r="Q95" t="s">
        <v>1145</v>
      </c>
      <c r="R95" t="s">
        <v>1146</v>
      </c>
      <c r="S95" t="s">
        <v>43</v>
      </c>
      <c r="T95" t="s">
        <v>1661</v>
      </c>
    </row>
    <row r="96" spans="1:20">
      <c r="A96" s="55" t="str">
        <f t="shared" si="2"/>
        <v>Y0DYRHD</v>
      </c>
      <c r="B96" s="55" t="str">
        <f t="shared" si="3"/>
        <v>HDCOBFHYD</v>
      </c>
      <c r="C96" t="s">
        <v>197</v>
      </c>
      <c r="D96" t="s">
        <v>197</v>
      </c>
      <c r="E96" t="s">
        <v>63</v>
      </c>
      <c r="F96" t="s">
        <v>1938</v>
      </c>
      <c r="G96">
        <v>201403</v>
      </c>
      <c r="H96">
        <v>281227</v>
      </c>
      <c r="I96">
        <v>306023</v>
      </c>
      <c r="J96">
        <v>201405</v>
      </c>
      <c r="K96">
        <v>401257</v>
      </c>
      <c r="L96" t="s">
        <v>1473</v>
      </c>
      <c r="M96" t="s">
        <v>1474</v>
      </c>
      <c r="N96">
        <v>148499</v>
      </c>
      <c r="O96" t="s">
        <v>1493</v>
      </c>
      <c r="P96" t="s">
        <v>1486</v>
      </c>
      <c r="Q96" t="s">
        <v>1494</v>
      </c>
      <c r="R96" t="s">
        <v>1488</v>
      </c>
      <c r="S96" t="s">
        <v>53</v>
      </c>
      <c r="T96" t="s">
        <v>1665</v>
      </c>
    </row>
    <row r="97" spans="1:20">
      <c r="A97" s="55" t="str">
        <f t="shared" si="2"/>
        <v>Y0ESUD</v>
      </c>
      <c r="B97" s="55" t="str">
        <f t="shared" si="3"/>
        <v>HLCASHUDL</v>
      </c>
      <c r="C97" t="s">
        <v>499</v>
      </c>
      <c r="D97" t="s">
        <v>499</v>
      </c>
      <c r="E97" t="s">
        <v>1974</v>
      </c>
      <c r="F97" t="s">
        <v>1940</v>
      </c>
      <c r="G97">
        <v>201498</v>
      </c>
      <c r="H97">
        <v>281354</v>
      </c>
      <c r="I97">
        <v>301282</v>
      </c>
      <c r="J97">
        <v>201502</v>
      </c>
      <c r="K97" t="s">
        <v>73</v>
      </c>
      <c r="L97" t="s">
        <v>1</v>
      </c>
      <c r="M97" t="s">
        <v>181</v>
      </c>
      <c r="N97">
        <v>139237</v>
      </c>
      <c r="O97" t="s">
        <v>497</v>
      </c>
      <c r="P97" t="s">
        <v>165</v>
      </c>
      <c r="Q97" t="s">
        <v>498</v>
      </c>
      <c r="R97" t="s">
        <v>476</v>
      </c>
      <c r="S97" t="s">
        <v>88</v>
      </c>
      <c r="T97" t="s">
        <v>1696</v>
      </c>
    </row>
    <row r="98" spans="1:20">
      <c r="A98" s="55" t="str">
        <f t="shared" si="2"/>
        <v>Y0EBDQD</v>
      </c>
      <c r="B98" s="55" t="str">
        <f t="shared" si="3"/>
        <v>HDMIPSQDP</v>
      </c>
      <c r="C98" t="s">
        <v>258</v>
      </c>
      <c r="D98" t="s">
        <v>258</v>
      </c>
      <c r="E98" t="s">
        <v>1970</v>
      </c>
      <c r="F98" t="s">
        <v>1961</v>
      </c>
      <c r="G98">
        <v>201353</v>
      </c>
      <c r="H98">
        <v>281294</v>
      </c>
      <c r="I98">
        <v>304753</v>
      </c>
      <c r="J98">
        <v>201368</v>
      </c>
      <c r="K98">
        <v>401241</v>
      </c>
      <c r="L98" t="s">
        <v>6</v>
      </c>
      <c r="M98" t="s">
        <v>999</v>
      </c>
      <c r="N98">
        <v>120075</v>
      </c>
      <c r="O98" t="s">
        <v>328</v>
      </c>
      <c r="P98" t="s">
        <v>318</v>
      </c>
      <c r="Q98" t="s">
        <v>329</v>
      </c>
      <c r="R98" t="s">
        <v>254</v>
      </c>
      <c r="S98" t="s">
        <v>86</v>
      </c>
      <c r="T98" t="s">
        <v>1700</v>
      </c>
    </row>
    <row r="99" spans="1:20">
      <c r="A99" s="55" t="str">
        <f t="shared" si="2"/>
        <v>Y0EMRG</v>
      </c>
      <c r="B99" s="55" t="str">
        <f t="shared" si="3"/>
        <v>HEMIDFG</v>
      </c>
      <c r="C99" t="s">
        <v>197</v>
      </c>
      <c r="D99" t="s">
        <v>197</v>
      </c>
      <c r="E99" t="s">
        <v>55</v>
      </c>
      <c r="F99" t="s">
        <v>1951</v>
      </c>
      <c r="G99">
        <v>201187</v>
      </c>
      <c r="H99">
        <v>281138</v>
      </c>
      <c r="I99">
        <v>305109</v>
      </c>
      <c r="J99">
        <v>201181</v>
      </c>
      <c r="K99" t="s">
        <v>73</v>
      </c>
      <c r="L99" t="s">
        <v>7</v>
      </c>
      <c r="M99" t="s">
        <v>1006</v>
      </c>
      <c r="N99">
        <v>103006</v>
      </c>
      <c r="O99" t="s">
        <v>420</v>
      </c>
      <c r="P99" t="s">
        <v>169</v>
      </c>
      <c r="Q99" t="s">
        <v>421</v>
      </c>
      <c r="R99" t="s">
        <v>417</v>
      </c>
      <c r="S99" t="s">
        <v>41</v>
      </c>
      <c r="T99" t="s">
        <v>42</v>
      </c>
    </row>
    <row r="100" spans="1:20">
      <c r="A100" s="55" t="str">
        <f t="shared" si="2"/>
        <v>Y0EEDMD</v>
      </c>
      <c r="B100" s="55" t="str">
        <f t="shared" si="3"/>
        <v>HDUSDFMDP</v>
      </c>
      <c r="C100" t="s">
        <v>258</v>
      </c>
      <c r="D100" t="s">
        <v>258</v>
      </c>
      <c r="E100" t="s">
        <v>1943</v>
      </c>
      <c r="F100" t="s">
        <v>1945</v>
      </c>
      <c r="G100">
        <v>201352</v>
      </c>
      <c r="H100">
        <v>281293</v>
      </c>
      <c r="I100">
        <v>304752</v>
      </c>
      <c r="J100">
        <v>201367</v>
      </c>
      <c r="K100">
        <v>401240</v>
      </c>
      <c r="L100" t="s">
        <v>1342</v>
      </c>
      <c r="M100" t="s">
        <v>1347</v>
      </c>
      <c r="N100">
        <v>147915</v>
      </c>
      <c r="O100" t="s">
        <v>1356</v>
      </c>
      <c r="P100" t="s">
        <v>1344</v>
      </c>
      <c r="Q100" t="s">
        <v>1357</v>
      </c>
      <c r="R100" t="s">
        <v>1346</v>
      </c>
      <c r="S100" t="s">
        <v>85</v>
      </c>
      <c r="T100" t="s">
        <v>1699</v>
      </c>
    </row>
    <row r="101" spans="1:20">
      <c r="A101" s="55" t="str">
        <f t="shared" si="2"/>
        <v>Y0EQDGR</v>
      </c>
      <c r="B101" s="55" t="str">
        <f t="shared" si="3"/>
        <v>HFT139GDP</v>
      </c>
      <c r="C101" t="s">
        <v>258</v>
      </c>
      <c r="D101" t="s">
        <v>258</v>
      </c>
      <c r="E101" t="s">
        <v>1939</v>
      </c>
      <c r="F101" t="s">
        <v>1968</v>
      </c>
      <c r="G101">
        <v>201351</v>
      </c>
      <c r="H101">
        <v>281292</v>
      </c>
      <c r="I101">
        <v>304751</v>
      </c>
      <c r="J101">
        <v>201366</v>
      </c>
      <c r="K101" t="s">
        <v>73</v>
      </c>
      <c r="L101" t="s">
        <v>1105</v>
      </c>
      <c r="M101" t="s">
        <v>1106</v>
      </c>
      <c r="N101">
        <v>146487</v>
      </c>
      <c r="O101" t="s">
        <v>1135</v>
      </c>
      <c r="P101" t="s">
        <v>1130</v>
      </c>
      <c r="Q101" t="s">
        <v>1136</v>
      </c>
      <c r="R101" t="s">
        <v>268</v>
      </c>
      <c r="S101" t="s">
        <v>79</v>
      </c>
      <c r="T101" t="s">
        <v>261</v>
      </c>
    </row>
    <row r="102" spans="1:20">
      <c r="A102" s="55" t="str">
        <f t="shared" si="2"/>
        <v>Y0EADGR</v>
      </c>
      <c r="B102" s="55" t="str">
        <f t="shared" si="3"/>
        <v>HDINCFGDP</v>
      </c>
      <c r="C102" t="s">
        <v>258</v>
      </c>
      <c r="D102" t="s">
        <v>258</v>
      </c>
      <c r="E102" t="s">
        <v>1939</v>
      </c>
      <c r="F102" t="s">
        <v>1969</v>
      </c>
      <c r="G102">
        <v>201351</v>
      </c>
      <c r="H102">
        <v>281292</v>
      </c>
      <c r="I102">
        <v>304751</v>
      </c>
      <c r="J102">
        <v>201366</v>
      </c>
      <c r="K102" t="s">
        <v>73</v>
      </c>
      <c r="L102" t="s">
        <v>2</v>
      </c>
      <c r="M102" t="s">
        <v>998</v>
      </c>
      <c r="N102">
        <v>120059</v>
      </c>
      <c r="O102" t="s">
        <v>311</v>
      </c>
      <c r="P102" t="s">
        <v>308</v>
      </c>
      <c r="Q102" t="s">
        <v>312</v>
      </c>
      <c r="R102" t="s">
        <v>268</v>
      </c>
      <c r="S102" t="s">
        <v>79</v>
      </c>
      <c r="T102" t="s">
        <v>261</v>
      </c>
    </row>
    <row r="103" spans="1:20">
      <c r="A103" s="55" t="str">
        <f t="shared" si="2"/>
        <v>Y0DZRMD</v>
      </c>
      <c r="B103" s="55" t="str">
        <f t="shared" si="3"/>
        <v>HDFLXIMD</v>
      </c>
      <c r="C103" t="s">
        <v>1955</v>
      </c>
      <c r="D103" t="s">
        <v>197</v>
      </c>
      <c r="E103" t="s">
        <v>61</v>
      </c>
      <c r="F103" t="s">
        <v>1962</v>
      </c>
      <c r="G103">
        <v>201193</v>
      </c>
      <c r="H103">
        <v>281139</v>
      </c>
      <c r="I103">
        <v>305117</v>
      </c>
      <c r="J103">
        <v>201171</v>
      </c>
      <c r="K103">
        <v>402207</v>
      </c>
      <c r="L103" t="s">
        <v>13</v>
      </c>
      <c r="M103" t="s">
        <v>182</v>
      </c>
      <c r="N103">
        <v>106739</v>
      </c>
      <c r="O103" t="s">
        <v>283</v>
      </c>
      <c r="P103" t="s">
        <v>167</v>
      </c>
      <c r="Q103" t="s">
        <v>284</v>
      </c>
      <c r="R103" t="s">
        <v>268</v>
      </c>
      <c r="S103" t="s">
        <v>49</v>
      </c>
      <c r="T103" t="s">
        <v>1667</v>
      </c>
    </row>
    <row r="104" spans="1:20">
      <c r="A104" s="55" t="str">
        <f t="shared" si="2"/>
        <v>Y0EODDV</v>
      </c>
      <c r="B104" s="55" t="str">
        <f t="shared" si="3"/>
        <v>HETAXFDDP</v>
      </c>
      <c r="C104" t="s">
        <v>258</v>
      </c>
      <c r="D104" t="s">
        <v>258</v>
      </c>
      <c r="E104" t="s">
        <v>1942</v>
      </c>
      <c r="F104" t="s">
        <v>1965</v>
      </c>
      <c r="G104">
        <v>201349</v>
      </c>
      <c r="H104">
        <v>281290</v>
      </c>
      <c r="I104">
        <v>304749</v>
      </c>
      <c r="J104">
        <v>201364</v>
      </c>
      <c r="K104">
        <v>401237</v>
      </c>
      <c r="L104" t="s">
        <v>10</v>
      </c>
      <c r="M104" t="s">
        <v>193</v>
      </c>
      <c r="N104">
        <v>120078</v>
      </c>
      <c r="O104" t="s">
        <v>436</v>
      </c>
      <c r="P104" t="s">
        <v>434</v>
      </c>
      <c r="Q104" t="s">
        <v>437</v>
      </c>
      <c r="R104" t="s">
        <v>394</v>
      </c>
      <c r="S104" t="s">
        <v>81</v>
      </c>
      <c r="T104" t="s">
        <v>1711</v>
      </c>
    </row>
    <row r="105" spans="1:20">
      <c r="A105" s="55" t="str">
        <f t="shared" si="2"/>
        <v>Y0ENRG</v>
      </c>
      <c r="B105" s="55" t="str">
        <f t="shared" si="3"/>
        <v>HEPROFG</v>
      </c>
      <c r="C105" t="s">
        <v>197</v>
      </c>
      <c r="D105" t="s">
        <v>197</v>
      </c>
      <c r="E105" t="s">
        <v>55</v>
      </c>
      <c r="F105" t="s">
        <v>1966</v>
      </c>
      <c r="G105">
        <v>201187</v>
      </c>
      <c r="H105">
        <v>281138</v>
      </c>
      <c r="I105">
        <v>305109</v>
      </c>
      <c r="J105">
        <v>201181</v>
      </c>
      <c r="K105" t="s">
        <v>73</v>
      </c>
      <c r="L105" t="s">
        <v>8</v>
      </c>
      <c r="M105" t="s">
        <v>194</v>
      </c>
      <c r="N105">
        <v>103407</v>
      </c>
      <c r="O105" t="s">
        <v>429</v>
      </c>
      <c r="P105" t="s">
        <v>425</v>
      </c>
      <c r="Q105" t="s">
        <v>430</v>
      </c>
      <c r="R105" t="s">
        <v>394</v>
      </c>
      <c r="S105" t="s">
        <v>41</v>
      </c>
      <c r="T105" t="s">
        <v>42</v>
      </c>
    </row>
    <row r="106" spans="1:20">
      <c r="A106" s="55" t="str">
        <f t="shared" si="2"/>
        <v>Y0ECDDD</v>
      </c>
      <c r="B106" s="55" t="str">
        <f t="shared" si="3"/>
        <v>HDONTFDPD</v>
      </c>
      <c r="C106" t="s">
        <v>258</v>
      </c>
      <c r="D106" t="s">
        <v>258</v>
      </c>
      <c r="E106" t="s">
        <v>1954</v>
      </c>
      <c r="F106" t="s">
        <v>1953</v>
      </c>
      <c r="G106">
        <v>201348</v>
      </c>
      <c r="H106">
        <v>281289</v>
      </c>
      <c r="I106">
        <v>304748</v>
      </c>
      <c r="J106">
        <v>201363</v>
      </c>
      <c r="K106">
        <v>401236</v>
      </c>
      <c r="L106" t="s">
        <v>1154</v>
      </c>
      <c r="M106" t="s">
        <v>1156</v>
      </c>
      <c r="N106">
        <v>147291</v>
      </c>
      <c r="O106" t="s">
        <v>1161</v>
      </c>
      <c r="P106" t="s">
        <v>1158</v>
      </c>
      <c r="Q106" t="s">
        <v>1162</v>
      </c>
      <c r="R106" t="s">
        <v>1160</v>
      </c>
      <c r="S106" t="s">
        <v>82</v>
      </c>
      <c r="T106" t="s">
        <v>1706</v>
      </c>
    </row>
    <row r="107" spans="1:20">
      <c r="A107" s="55" t="str">
        <f t="shared" si="2"/>
        <v>Y0EIDDV</v>
      </c>
      <c r="B107" s="55" t="str">
        <f t="shared" si="3"/>
        <v>HEHYBFDDP</v>
      </c>
      <c r="C107" t="s">
        <v>258</v>
      </c>
      <c r="D107" t="s">
        <v>258</v>
      </c>
      <c r="E107" t="s">
        <v>1942</v>
      </c>
      <c r="F107" t="s">
        <v>1944</v>
      </c>
      <c r="G107">
        <v>201349</v>
      </c>
      <c r="H107">
        <v>281290</v>
      </c>
      <c r="I107">
        <v>304749</v>
      </c>
      <c r="J107">
        <v>201364</v>
      </c>
      <c r="K107">
        <v>401237</v>
      </c>
      <c r="L107" t="s">
        <v>1101</v>
      </c>
      <c r="M107" t="s">
        <v>1102</v>
      </c>
      <c r="N107">
        <v>145226</v>
      </c>
      <c r="O107" t="s">
        <v>1118</v>
      </c>
      <c r="P107" t="s">
        <v>1115</v>
      </c>
      <c r="Q107" t="s">
        <v>1119</v>
      </c>
      <c r="R107" t="s">
        <v>1117</v>
      </c>
      <c r="S107" t="s">
        <v>81</v>
      </c>
      <c r="T107" t="s">
        <v>1711</v>
      </c>
    </row>
    <row r="108" spans="1:20">
      <c r="A108" s="55" t="str">
        <f t="shared" si="2"/>
        <v>Y0EERDD</v>
      </c>
      <c r="B108" s="55" t="str">
        <f t="shared" si="3"/>
        <v>HDUSDFDD</v>
      </c>
      <c r="C108" t="s">
        <v>197</v>
      </c>
      <c r="D108" t="s">
        <v>197</v>
      </c>
      <c r="E108" t="s">
        <v>58</v>
      </c>
      <c r="F108" t="s">
        <v>1945</v>
      </c>
      <c r="G108">
        <v>201200</v>
      </c>
      <c r="H108">
        <v>281135</v>
      </c>
      <c r="I108">
        <v>305119</v>
      </c>
      <c r="J108">
        <v>201169</v>
      </c>
      <c r="K108">
        <v>402205</v>
      </c>
      <c r="L108" t="s">
        <v>1342</v>
      </c>
      <c r="M108" t="s">
        <v>1347</v>
      </c>
      <c r="N108">
        <v>147909</v>
      </c>
      <c r="O108" t="s">
        <v>1343</v>
      </c>
      <c r="P108" t="s">
        <v>1344</v>
      </c>
      <c r="Q108" t="s">
        <v>1345</v>
      </c>
      <c r="R108" t="s">
        <v>1346</v>
      </c>
      <c r="S108" t="s">
        <v>46</v>
      </c>
      <c r="T108" t="s">
        <v>1705</v>
      </c>
    </row>
    <row r="109" spans="1:20">
      <c r="A109" s="55" t="str">
        <f t="shared" si="2"/>
        <v>Y0ESSWD</v>
      </c>
      <c r="B109" s="55" t="str">
        <f t="shared" si="3"/>
        <v>HLCASHRWD</v>
      </c>
      <c r="C109" t="s">
        <v>1963</v>
      </c>
      <c r="D109" t="s">
        <v>1963</v>
      </c>
      <c r="E109" t="s">
        <v>1975</v>
      </c>
      <c r="F109" t="s">
        <v>1940</v>
      </c>
      <c r="G109">
        <v>201222</v>
      </c>
      <c r="H109">
        <v>281307</v>
      </c>
      <c r="I109">
        <v>305126</v>
      </c>
      <c r="J109">
        <v>281171</v>
      </c>
      <c r="K109">
        <v>402286</v>
      </c>
      <c r="L109" t="s">
        <v>1</v>
      </c>
      <c r="M109" t="s">
        <v>181</v>
      </c>
      <c r="N109">
        <v>118908</v>
      </c>
      <c r="O109" t="s">
        <v>495</v>
      </c>
      <c r="P109" t="s">
        <v>165</v>
      </c>
      <c r="Q109" t="s">
        <v>496</v>
      </c>
      <c r="R109" t="s">
        <v>476</v>
      </c>
      <c r="S109" t="s">
        <v>59</v>
      </c>
      <c r="T109" t="s">
        <v>1710</v>
      </c>
    </row>
    <row r="110" spans="1:20">
      <c r="A110" s="55" t="str">
        <f t="shared" si="2"/>
        <v>Y0DYDGR</v>
      </c>
      <c r="B110" s="55" t="str">
        <f t="shared" si="3"/>
        <v>HDCOBFGDP</v>
      </c>
      <c r="C110" t="s">
        <v>258</v>
      </c>
      <c r="D110" t="s">
        <v>258</v>
      </c>
      <c r="E110" t="s">
        <v>1939</v>
      </c>
      <c r="F110" t="s">
        <v>1938</v>
      </c>
      <c r="G110">
        <v>201351</v>
      </c>
      <c r="H110">
        <v>281292</v>
      </c>
      <c r="I110">
        <v>304751</v>
      </c>
      <c r="J110">
        <v>201366</v>
      </c>
      <c r="K110" t="s">
        <v>73</v>
      </c>
      <c r="L110" t="s">
        <v>1473</v>
      </c>
      <c r="M110" t="s">
        <v>1474</v>
      </c>
      <c r="N110">
        <v>148492</v>
      </c>
      <c r="O110" t="s">
        <v>1490</v>
      </c>
      <c r="P110" t="s">
        <v>1486</v>
      </c>
      <c r="Q110" t="s">
        <v>1491</v>
      </c>
      <c r="R110" t="s">
        <v>1488</v>
      </c>
      <c r="S110" t="s">
        <v>79</v>
      </c>
      <c r="T110" t="s">
        <v>261</v>
      </c>
    </row>
    <row r="111" spans="1:20">
      <c r="A111" s="55" t="str">
        <f t="shared" si="2"/>
        <v>Y0EHRD</v>
      </c>
      <c r="B111" s="55" t="str">
        <f t="shared" si="3"/>
        <v>HEFOCFD</v>
      </c>
      <c r="C111" t="s">
        <v>197</v>
      </c>
      <c r="D111" t="s">
        <v>197</v>
      </c>
      <c r="E111" t="s">
        <v>57</v>
      </c>
      <c r="F111" t="s">
        <v>1949</v>
      </c>
      <c r="G111">
        <v>201188</v>
      </c>
      <c r="H111">
        <v>281137</v>
      </c>
      <c r="I111">
        <v>305115</v>
      </c>
      <c r="J111">
        <v>201185</v>
      </c>
      <c r="K111">
        <v>402240</v>
      </c>
      <c r="L111" t="s">
        <v>1476</v>
      </c>
      <c r="M111" t="s">
        <v>1477</v>
      </c>
      <c r="N111">
        <v>148410</v>
      </c>
      <c r="O111" t="s">
        <v>1511</v>
      </c>
      <c r="P111" t="s">
        <v>1512</v>
      </c>
      <c r="Q111" t="s">
        <v>1513</v>
      </c>
      <c r="R111" t="s">
        <v>1287</v>
      </c>
      <c r="S111" t="s">
        <v>43</v>
      </c>
      <c r="T111" t="s">
        <v>1661</v>
      </c>
    </row>
    <row r="112" spans="1:20">
      <c r="A112" s="55" t="str">
        <f t="shared" si="2"/>
        <v>Y0EERMD</v>
      </c>
      <c r="B112" s="55" t="str">
        <f t="shared" si="3"/>
        <v>HDUSDFMD</v>
      </c>
      <c r="C112" t="s">
        <v>197</v>
      </c>
      <c r="D112" t="s">
        <v>197</v>
      </c>
      <c r="E112" t="s">
        <v>61</v>
      </c>
      <c r="F112" t="s">
        <v>1945</v>
      </c>
      <c r="G112">
        <v>201193</v>
      </c>
      <c r="H112">
        <v>281139</v>
      </c>
      <c r="I112">
        <v>305117</v>
      </c>
      <c r="J112">
        <v>201171</v>
      </c>
      <c r="K112">
        <v>402207</v>
      </c>
      <c r="L112" t="s">
        <v>1342</v>
      </c>
      <c r="M112" t="s">
        <v>1347</v>
      </c>
      <c r="N112">
        <v>147916</v>
      </c>
      <c r="O112" t="s">
        <v>1354</v>
      </c>
      <c r="P112" t="s">
        <v>1344</v>
      </c>
      <c r="Q112" t="s">
        <v>1355</v>
      </c>
      <c r="R112" t="s">
        <v>1346</v>
      </c>
      <c r="S112" t="s">
        <v>49</v>
      </c>
      <c r="T112" t="s">
        <v>1667</v>
      </c>
    </row>
    <row r="113" spans="1:20">
      <c r="A113" s="55" t="str">
        <f t="shared" si="2"/>
        <v>Y0EQRG</v>
      </c>
      <c r="B113" s="55" t="str">
        <f t="shared" si="3"/>
        <v>HFT139G</v>
      </c>
      <c r="C113" t="s">
        <v>197</v>
      </c>
      <c r="D113" t="s">
        <v>197</v>
      </c>
      <c r="E113" t="s">
        <v>55</v>
      </c>
      <c r="F113" t="s">
        <v>1968</v>
      </c>
      <c r="G113">
        <v>201187</v>
      </c>
      <c r="H113">
        <v>281138</v>
      </c>
      <c r="I113">
        <v>305109</v>
      </c>
      <c r="J113">
        <v>201181</v>
      </c>
      <c r="K113" t="s">
        <v>73</v>
      </c>
      <c r="L113" t="s">
        <v>1105</v>
      </c>
      <c r="M113" t="s">
        <v>1106</v>
      </c>
      <c r="N113">
        <v>146488</v>
      </c>
      <c r="O113" t="s">
        <v>1133</v>
      </c>
      <c r="P113" t="s">
        <v>1130</v>
      </c>
      <c r="Q113" t="s">
        <v>1134</v>
      </c>
      <c r="R113" t="s">
        <v>268</v>
      </c>
      <c r="S113" t="s">
        <v>41</v>
      </c>
      <c r="T113" t="s">
        <v>42</v>
      </c>
    </row>
    <row r="114" spans="1:20">
      <c r="A114" s="55" t="str">
        <f t="shared" si="2"/>
        <v>Y0EADQD</v>
      </c>
      <c r="B114" s="55" t="str">
        <f t="shared" si="3"/>
        <v>HDINCFQDP</v>
      </c>
      <c r="C114" t="s">
        <v>258</v>
      </c>
      <c r="D114" t="s">
        <v>258</v>
      </c>
      <c r="E114" t="s">
        <v>1970</v>
      </c>
      <c r="F114" t="s">
        <v>1969</v>
      </c>
      <c r="G114">
        <v>201353</v>
      </c>
      <c r="H114">
        <v>281294</v>
      </c>
      <c r="I114">
        <v>304753</v>
      </c>
      <c r="J114">
        <v>201368</v>
      </c>
      <c r="K114">
        <v>401241</v>
      </c>
      <c r="L114" t="s">
        <v>2</v>
      </c>
      <c r="M114" t="s">
        <v>998</v>
      </c>
      <c r="N114">
        <v>120101</v>
      </c>
      <c r="O114" t="s">
        <v>315</v>
      </c>
      <c r="P114" t="s">
        <v>308</v>
      </c>
      <c r="Q114" t="s">
        <v>316</v>
      </c>
      <c r="R114" t="s">
        <v>268</v>
      </c>
      <c r="S114" t="s">
        <v>86</v>
      </c>
      <c r="T114" t="s">
        <v>1700</v>
      </c>
    </row>
    <row r="115" spans="1:20">
      <c r="A115" s="55" t="str">
        <f t="shared" si="2"/>
        <v>Y0DZSMD</v>
      </c>
      <c r="B115" s="55" t="str">
        <f t="shared" si="3"/>
        <v>HDFLXIRMD</v>
      </c>
      <c r="C115" t="s">
        <v>1963</v>
      </c>
      <c r="D115" t="s">
        <v>1963</v>
      </c>
      <c r="E115" t="s">
        <v>1976</v>
      </c>
      <c r="F115" t="s">
        <v>1962</v>
      </c>
      <c r="G115">
        <v>201221</v>
      </c>
      <c r="H115">
        <v>281306</v>
      </c>
      <c r="I115">
        <v>305125</v>
      </c>
      <c r="J115">
        <v>281170</v>
      </c>
      <c r="K115">
        <v>402285</v>
      </c>
      <c r="L115" t="s">
        <v>13</v>
      </c>
      <c r="M115" t="s">
        <v>182</v>
      </c>
      <c r="N115">
        <v>106741</v>
      </c>
      <c r="O115" t="s">
        <v>301</v>
      </c>
      <c r="P115" t="s">
        <v>167</v>
      </c>
      <c r="Q115" t="s">
        <v>302</v>
      </c>
      <c r="R115" t="s">
        <v>268</v>
      </c>
      <c r="S115" t="s">
        <v>61</v>
      </c>
      <c r="T115" t="s">
        <v>1703</v>
      </c>
    </row>
    <row r="116" spans="1:20">
      <c r="A116" s="55" t="str">
        <f t="shared" si="2"/>
        <v>Y0EKDGR</v>
      </c>
      <c r="B116" s="55" t="str">
        <f t="shared" si="3"/>
        <v>HELMCFGDP</v>
      </c>
      <c r="C116" t="s">
        <v>258</v>
      </c>
      <c r="D116" t="s">
        <v>258</v>
      </c>
      <c r="E116" t="s">
        <v>1939</v>
      </c>
      <c r="F116" t="s">
        <v>1950</v>
      </c>
      <c r="G116">
        <v>201351</v>
      </c>
      <c r="H116">
        <v>281292</v>
      </c>
      <c r="I116">
        <v>304751</v>
      </c>
      <c r="J116">
        <v>201366</v>
      </c>
      <c r="K116" t="s">
        <v>73</v>
      </c>
      <c r="L116" t="s">
        <v>1138</v>
      </c>
      <c r="M116" t="s">
        <v>1139</v>
      </c>
      <c r="N116">
        <v>146772</v>
      </c>
      <c r="O116" t="s">
        <v>1151</v>
      </c>
      <c r="P116" t="s">
        <v>1144</v>
      </c>
      <c r="Q116" t="s">
        <v>1152</v>
      </c>
      <c r="R116" t="s">
        <v>1146</v>
      </c>
      <c r="S116" t="s">
        <v>79</v>
      </c>
      <c r="T116" t="s">
        <v>261</v>
      </c>
    </row>
    <row r="117" spans="1:20">
      <c r="A117" s="55" t="str">
        <f t="shared" si="2"/>
        <v>Y0EMDGR</v>
      </c>
      <c r="B117" s="55" t="str">
        <f t="shared" si="3"/>
        <v>HEMIDFGDP</v>
      </c>
      <c r="C117" t="s">
        <v>258</v>
      </c>
      <c r="D117" t="s">
        <v>258</v>
      </c>
      <c r="E117" t="s">
        <v>1939</v>
      </c>
      <c r="F117" t="s">
        <v>1951</v>
      </c>
      <c r="G117">
        <v>201351</v>
      </c>
      <c r="H117">
        <v>281292</v>
      </c>
      <c r="I117">
        <v>304751</v>
      </c>
      <c r="J117">
        <v>201366</v>
      </c>
      <c r="K117" t="s">
        <v>73</v>
      </c>
      <c r="L117" t="s">
        <v>7</v>
      </c>
      <c r="M117" t="s">
        <v>1006</v>
      </c>
      <c r="N117">
        <v>120069</v>
      </c>
      <c r="O117" t="s">
        <v>422</v>
      </c>
      <c r="P117" t="s">
        <v>169</v>
      </c>
      <c r="Q117" t="s">
        <v>423</v>
      </c>
      <c r="R117" t="s">
        <v>417</v>
      </c>
      <c r="S117" t="s">
        <v>79</v>
      </c>
      <c r="T117" t="s">
        <v>261</v>
      </c>
    </row>
    <row r="118" spans="1:20">
      <c r="A118" s="55" t="str">
        <f t="shared" si="2"/>
        <v>Y0ESUR</v>
      </c>
      <c r="B118" s="55" t="str">
        <f t="shared" si="3"/>
        <v>HLCASHURL</v>
      </c>
      <c r="C118" t="s">
        <v>499</v>
      </c>
      <c r="D118" t="s">
        <v>499</v>
      </c>
      <c r="E118" t="s">
        <v>1977</v>
      </c>
      <c r="F118" t="s">
        <v>1940</v>
      </c>
      <c r="G118">
        <v>201496</v>
      </c>
      <c r="H118">
        <v>281352</v>
      </c>
      <c r="I118">
        <v>301280</v>
      </c>
      <c r="J118">
        <v>201500</v>
      </c>
      <c r="K118" t="s">
        <v>73</v>
      </c>
      <c r="L118" t="s">
        <v>1</v>
      </c>
      <c r="M118" t="s">
        <v>181</v>
      </c>
      <c r="N118">
        <v>139240</v>
      </c>
      <c r="O118" t="s">
        <v>502</v>
      </c>
      <c r="P118" t="s">
        <v>165</v>
      </c>
      <c r="Q118" t="s">
        <v>503</v>
      </c>
      <c r="R118" t="s">
        <v>476</v>
      </c>
      <c r="S118" t="s">
        <v>92</v>
      </c>
      <c r="T118" t="s">
        <v>93</v>
      </c>
    </row>
    <row r="119" spans="1:20">
      <c r="A119" s="55" t="str">
        <f t="shared" si="2"/>
        <v>Y0ECRDD</v>
      </c>
      <c r="B119" s="55" t="str">
        <f t="shared" si="3"/>
        <v>HDONTFDD</v>
      </c>
      <c r="C119" t="s">
        <v>197</v>
      </c>
      <c r="D119" t="s">
        <v>197</v>
      </c>
      <c r="E119" t="s">
        <v>58</v>
      </c>
      <c r="F119" t="s">
        <v>1953</v>
      </c>
      <c r="G119">
        <v>201200</v>
      </c>
      <c r="H119">
        <v>281135</v>
      </c>
      <c r="I119">
        <v>305119</v>
      </c>
      <c r="J119">
        <v>201169</v>
      </c>
      <c r="K119">
        <v>402205</v>
      </c>
      <c r="L119" t="s">
        <v>1154</v>
      </c>
      <c r="M119" t="s">
        <v>1156</v>
      </c>
      <c r="N119">
        <v>147289</v>
      </c>
      <c r="O119" t="s">
        <v>1157</v>
      </c>
      <c r="P119" t="s">
        <v>1158</v>
      </c>
      <c r="Q119" t="s">
        <v>1159</v>
      </c>
      <c r="R119" t="s">
        <v>1160</v>
      </c>
      <c r="S119" t="s">
        <v>46</v>
      </c>
      <c r="T119" t="s">
        <v>1705</v>
      </c>
    </row>
    <row r="120" spans="1:20">
      <c r="A120" s="55" t="str">
        <f t="shared" si="2"/>
        <v>Y0EPDGR</v>
      </c>
      <c r="B120" s="55" t="str">
        <f t="shared" si="3"/>
        <v>HFT137GDP</v>
      </c>
      <c r="C120" t="s">
        <v>258</v>
      </c>
      <c r="D120" t="s">
        <v>258</v>
      </c>
      <c r="E120" t="s">
        <v>1939</v>
      </c>
      <c r="F120" t="s">
        <v>1972</v>
      </c>
      <c r="G120">
        <v>201351</v>
      </c>
      <c r="H120">
        <v>281292</v>
      </c>
      <c r="I120">
        <v>304751</v>
      </c>
      <c r="J120">
        <v>201366</v>
      </c>
      <c r="K120" t="s">
        <v>73</v>
      </c>
      <c r="L120" t="s">
        <v>1103</v>
      </c>
      <c r="M120" t="s">
        <v>1104</v>
      </c>
      <c r="N120">
        <v>146102</v>
      </c>
      <c r="O120" t="s">
        <v>1128</v>
      </c>
      <c r="P120" t="s">
        <v>1125</v>
      </c>
      <c r="Q120" t="s">
        <v>1123</v>
      </c>
      <c r="R120" t="s">
        <v>268</v>
      </c>
      <c r="S120" t="s">
        <v>79</v>
      </c>
      <c r="T120" t="s">
        <v>261</v>
      </c>
    </row>
    <row r="121" spans="1:20">
      <c r="A121" s="55" t="str">
        <f t="shared" si="2"/>
        <v>Y0EORD</v>
      </c>
      <c r="B121" s="55" t="str">
        <f t="shared" si="3"/>
        <v>HETAXFD</v>
      </c>
      <c r="C121" t="s">
        <v>197</v>
      </c>
      <c r="D121" t="s">
        <v>197</v>
      </c>
      <c r="E121" t="s">
        <v>57</v>
      </c>
      <c r="F121" t="s">
        <v>1965</v>
      </c>
      <c r="G121">
        <v>201188</v>
      </c>
      <c r="H121">
        <v>281137</v>
      </c>
      <c r="I121">
        <v>305115</v>
      </c>
      <c r="J121">
        <v>201185</v>
      </c>
      <c r="K121">
        <v>402240</v>
      </c>
      <c r="L121" t="s">
        <v>10</v>
      </c>
      <c r="M121" t="s">
        <v>193</v>
      </c>
      <c r="N121">
        <v>104706</v>
      </c>
      <c r="O121" t="s">
        <v>433</v>
      </c>
      <c r="P121" t="s">
        <v>434</v>
      </c>
      <c r="Q121" t="s">
        <v>435</v>
      </c>
      <c r="R121" t="s">
        <v>394</v>
      </c>
      <c r="S121" t="s">
        <v>43</v>
      </c>
      <c r="T121" t="s">
        <v>1661</v>
      </c>
    </row>
    <row r="122" spans="1:20">
      <c r="A122" s="55" t="str">
        <f t="shared" si="2"/>
        <v>Y0ECRMD</v>
      </c>
      <c r="B122" s="55" t="str">
        <f t="shared" si="3"/>
        <v>HDONTFMD</v>
      </c>
      <c r="C122" t="s">
        <v>197</v>
      </c>
      <c r="D122" t="s">
        <v>197</v>
      </c>
      <c r="E122" t="s">
        <v>61</v>
      </c>
      <c r="F122" t="s">
        <v>1953</v>
      </c>
      <c r="G122">
        <v>201193</v>
      </c>
      <c r="H122">
        <v>281139</v>
      </c>
      <c r="I122">
        <v>305117</v>
      </c>
      <c r="J122">
        <v>201171</v>
      </c>
      <c r="K122">
        <v>402207</v>
      </c>
      <c r="L122" t="s">
        <v>1154</v>
      </c>
      <c r="M122" t="s">
        <v>1156</v>
      </c>
      <c r="N122">
        <v>147301</v>
      </c>
      <c r="O122" t="s">
        <v>1167</v>
      </c>
      <c r="P122" t="s">
        <v>1158</v>
      </c>
      <c r="Q122" t="s">
        <v>1168</v>
      </c>
      <c r="R122" t="s">
        <v>1160</v>
      </c>
      <c r="S122" t="s">
        <v>49</v>
      </c>
      <c r="T122" t="s">
        <v>1667</v>
      </c>
    </row>
    <row r="123" spans="1:20">
      <c r="A123" s="55" t="str">
        <f t="shared" si="2"/>
        <v>Y0DZDHD</v>
      </c>
      <c r="B123" s="55" t="str">
        <f t="shared" si="3"/>
        <v>HDFLXIHYP</v>
      </c>
      <c r="C123" t="s">
        <v>258</v>
      </c>
      <c r="D123" t="s">
        <v>258</v>
      </c>
      <c r="E123" t="s">
        <v>1948</v>
      </c>
      <c r="F123" t="s">
        <v>1962</v>
      </c>
      <c r="G123">
        <v>201356</v>
      </c>
      <c r="H123">
        <v>281297</v>
      </c>
      <c r="I123">
        <v>304756</v>
      </c>
      <c r="J123">
        <v>201371</v>
      </c>
      <c r="K123">
        <v>401244</v>
      </c>
      <c r="L123" t="s">
        <v>13</v>
      </c>
      <c r="M123" t="s">
        <v>182</v>
      </c>
      <c r="N123">
        <v>120049</v>
      </c>
      <c r="O123" t="s">
        <v>280</v>
      </c>
      <c r="P123" t="s">
        <v>167</v>
      </c>
      <c r="Q123" t="s">
        <v>281</v>
      </c>
      <c r="R123" t="s">
        <v>268</v>
      </c>
      <c r="S123" t="s">
        <v>87</v>
      </c>
      <c r="T123" t="s">
        <v>1698</v>
      </c>
    </row>
    <row r="124" spans="1:20">
      <c r="A124" s="55" t="str">
        <f t="shared" si="2"/>
        <v>Y0EPRD</v>
      </c>
      <c r="B124" s="55" t="str">
        <f t="shared" si="3"/>
        <v>HFT137D</v>
      </c>
      <c r="C124" t="s">
        <v>197</v>
      </c>
      <c r="D124" t="s">
        <v>197</v>
      </c>
      <c r="E124" t="s">
        <v>57</v>
      </c>
      <c r="F124" t="s">
        <v>1972</v>
      </c>
      <c r="G124">
        <v>201188</v>
      </c>
      <c r="H124">
        <v>281137</v>
      </c>
      <c r="I124">
        <v>305115</v>
      </c>
      <c r="J124">
        <v>201185</v>
      </c>
      <c r="K124">
        <v>402240</v>
      </c>
      <c r="L124" t="s">
        <v>1103</v>
      </c>
      <c r="M124" t="s">
        <v>1104</v>
      </c>
      <c r="N124">
        <v>146103</v>
      </c>
      <c r="O124" t="s">
        <v>1124</v>
      </c>
      <c r="P124" t="s">
        <v>1125</v>
      </c>
      <c r="Q124" t="s">
        <v>1116</v>
      </c>
      <c r="R124" t="s">
        <v>268</v>
      </c>
      <c r="S124" t="s">
        <v>43</v>
      </c>
      <c r="T124" t="s">
        <v>1661</v>
      </c>
    </row>
    <row r="125" spans="1:20">
      <c r="A125" s="55" t="str">
        <f t="shared" si="2"/>
        <v>Y0DZDMD</v>
      </c>
      <c r="B125" s="55" t="str">
        <f t="shared" si="3"/>
        <v>HDFLXIMDP</v>
      </c>
      <c r="C125" t="s">
        <v>258</v>
      </c>
      <c r="D125" t="s">
        <v>258</v>
      </c>
      <c r="E125" t="s">
        <v>1943</v>
      </c>
      <c r="F125" t="s">
        <v>1962</v>
      </c>
      <c r="G125">
        <v>201352</v>
      </c>
      <c r="H125">
        <v>281293</v>
      </c>
      <c r="I125">
        <v>304752</v>
      </c>
      <c r="J125">
        <v>201367</v>
      </c>
      <c r="K125">
        <v>401240</v>
      </c>
      <c r="L125" t="s">
        <v>13</v>
      </c>
      <c r="M125" t="s">
        <v>182</v>
      </c>
      <c r="N125">
        <v>120050</v>
      </c>
      <c r="O125" t="s">
        <v>285</v>
      </c>
      <c r="P125" t="s">
        <v>167</v>
      </c>
      <c r="Q125" t="s">
        <v>286</v>
      </c>
      <c r="R125" t="s">
        <v>268</v>
      </c>
      <c r="S125" t="s">
        <v>85</v>
      </c>
      <c r="T125" t="s">
        <v>1699</v>
      </c>
    </row>
    <row r="126" spans="1:20">
      <c r="A126" s="55" t="str">
        <f t="shared" si="2"/>
        <v>Y0EJDGR</v>
      </c>
      <c r="B126" s="55" t="str">
        <f t="shared" si="3"/>
        <v>HEIOPFGDP</v>
      </c>
      <c r="C126" t="s">
        <v>258</v>
      </c>
      <c r="D126" t="s">
        <v>258</v>
      </c>
      <c r="E126" t="s">
        <v>1939</v>
      </c>
      <c r="F126" t="s">
        <v>1937</v>
      </c>
      <c r="G126">
        <v>201351</v>
      </c>
      <c r="H126">
        <v>281292</v>
      </c>
      <c r="I126">
        <v>304751</v>
      </c>
      <c r="J126">
        <v>201366</v>
      </c>
      <c r="K126" t="s">
        <v>73</v>
      </c>
      <c r="L126" t="s">
        <v>5</v>
      </c>
      <c r="M126" t="s">
        <v>1546</v>
      </c>
      <c r="N126">
        <v>120046</v>
      </c>
      <c r="O126" t="s">
        <v>413</v>
      </c>
      <c r="P126" t="s">
        <v>168</v>
      </c>
      <c r="Q126" t="s">
        <v>414</v>
      </c>
      <c r="R126" t="s">
        <v>408</v>
      </c>
      <c r="S126" t="s">
        <v>79</v>
      </c>
      <c r="T126" t="s">
        <v>261</v>
      </c>
    </row>
    <row r="127" spans="1:20">
      <c r="A127" s="55" t="str">
        <f t="shared" si="2"/>
        <v>Y0DYRQD</v>
      </c>
      <c r="B127" s="55" t="str">
        <f t="shared" si="3"/>
        <v>HDCOBFQD</v>
      </c>
      <c r="C127" t="s">
        <v>197</v>
      </c>
      <c r="D127" t="s">
        <v>197</v>
      </c>
      <c r="E127" t="s">
        <v>62</v>
      </c>
      <c r="F127" t="s">
        <v>1938</v>
      </c>
      <c r="G127">
        <v>201196</v>
      </c>
      <c r="H127">
        <v>281140</v>
      </c>
      <c r="I127">
        <v>305121</v>
      </c>
      <c r="J127">
        <v>201194</v>
      </c>
      <c r="K127">
        <v>402264</v>
      </c>
      <c r="L127" t="s">
        <v>1473</v>
      </c>
      <c r="M127" t="s">
        <v>1474</v>
      </c>
      <c r="N127">
        <v>148498</v>
      </c>
      <c r="O127" t="s">
        <v>1505</v>
      </c>
      <c r="P127" t="s">
        <v>1486</v>
      </c>
      <c r="Q127" t="s">
        <v>1506</v>
      </c>
      <c r="R127" t="s">
        <v>1488</v>
      </c>
      <c r="S127" t="s">
        <v>51</v>
      </c>
      <c r="T127" t="s">
        <v>1669</v>
      </c>
    </row>
    <row r="128" spans="1:20">
      <c r="A128" s="55" t="str">
        <f t="shared" si="2"/>
        <v>Y0ESDWD</v>
      </c>
      <c r="B128" s="55" t="str">
        <f t="shared" si="3"/>
        <v>HLCASHWDP</v>
      </c>
      <c r="C128" t="s">
        <v>258</v>
      </c>
      <c r="D128" t="s">
        <v>258</v>
      </c>
      <c r="E128" t="s">
        <v>1946</v>
      </c>
      <c r="F128" t="s">
        <v>1940</v>
      </c>
      <c r="G128">
        <v>201354</v>
      </c>
      <c r="H128">
        <v>281295</v>
      </c>
      <c r="I128">
        <v>304754</v>
      </c>
      <c r="J128">
        <v>201369</v>
      </c>
      <c r="K128">
        <v>401227</v>
      </c>
      <c r="L128" t="s">
        <v>1</v>
      </c>
      <c r="M128" t="s">
        <v>181</v>
      </c>
      <c r="N128">
        <v>120040</v>
      </c>
      <c r="O128" t="s">
        <v>508</v>
      </c>
      <c r="P128" t="s">
        <v>165</v>
      </c>
      <c r="Q128" t="s">
        <v>509</v>
      </c>
      <c r="R128" t="s">
        <v>476</v>
      </c>
      <c r="S128" t="s">
        <v>83</v>
      </c>
      <c r="T128" t="s">
        <v>1708</v>
      </c>
    </row>
    <row r="129" spans="1:20">
      <c r="A129" s="55" t="str">
        <f t="shared" si="2"/>
        <v>Y0ELDDV</v>
      </c>
      <c r="B129" s="55" t="str">
        <f t="shared" si="3"/>
        <v>HEMCPFDDP</v>
      </c>
      <c r="C129" t="s">
        <v>258</v>
      </c>
      <c r="D129" t="s">
        <v>258</v>
      </c>
      <c r="E129" t="s">
        <v>1942</v>
      </c>
      <c r="F129" t="s">
        <v>1941</v>
      </c>
      <c r="G129">
        <v>201349</v>
      </c>
      <c r="H129">
        <v>281290</v>
      </c>
      <c r="I129">
        <v>304749</v>
      </c>
      <c r="J129">
        <v>201364</v>
      </c>
      <c r="K129">
        <v>401237</v>
      </c>
      <c r="L129" t="s">
        <v>1655</v>
      </c>
      <c r="M129" t="s">
        <v>1656</v>
      </c>
      <c r="N129">
        <v>149155</v>
      </c>
      <c r="O129" t="s">
        <v>1715</v>
      </c>
      <c r="P129" t="s">
        <v>1713</v>
      </c>
      <c r="Q129" t="s">
        <v>1516</v>
      </c>
      <c r="R129" t="s">
        <v>1714</v>
      </c>
      <c r="S129" t="s">
        <v>81</v>
      </c>
      <c r="T129" t="s">
        <v>1711</v>
      </c>
    </row>
    <row r="130" spans="1:20">
      <c r="A130" s="55" t="str">
        <f t="shared" si="2"/>
        <v>Y0EFSWD</v>
      </c>
      <c r="B130" s="55" t="str">
        <f t="shared" si="3"/>
        <v>HDUSTFRWD</v>
      </c>
      <c r="C130" t="s">
        <v>1963</v>
      </c>
      <c r="D130" t="s">
        <v>1963</v>
      </c>
      <c r="E130" t="s">
        <v>1975</v>
      </c>
      <c r="F130" t="s">
        <v>1956</v>
      </c>
      <c r="G130">
        <v>201222</v>
      </c>
      <c r="H130">
        <v>281307</v>
      </c>
      <c r="I130">
        <v>305126</v>
      </c>
      <c r="J130">
        <v>281171</v>
      </c>
      <c r="K130">
        <v>402286</v>
      </c>
      <c r="L130" t="s">
        <v>9</v>
      </c>
      <c r="M130" t="s">
        <v>1003</v>
      </c>
      <c r="N130">
        <v>104343</v>
      </c>
      <c r="O130" t="s">
        <v>386</v>
      </c>
      <c r="P130" t="s">
        <v>363</v>
      </c>
      <c r="Q130" t="s">
        <v>387</v>
      </c>
      <c r="R130" t="s">
        <v>365</v>
      </c>
      <c r="S130" t="s">
        <v>59</v>
      </c>
      <c r="T130" t="s">
        <v>1710</v>
      </c>
    </row>
    <row r="131" spans="1:20">
      <c r="A131" s="55" t="str">
        <f t="shared" ref="A131:A161" si="4">F131&amp;E131</f>
        <v>Y0ERDDV</v>
      </c>
      <c r="B131" s="55" t="str">
        <f t="shared" ref="B131:B161" si="5">L131&amp;S131</f>
        <v>HFT140DDP</v>
      </c>
      <c r="C131" t="s">
        <v>258</v>
      </c>
      <c r="D131" t="s">
        <v>258</v>
      </c>
      <c r="E131" t="s">
        <v>1942</v>
      </c>
      <c r="F131" t="s">
        <v>1960</v>
      </c>
      <c r="G131">
        <v>201349</v>
      </c>
      <c r="H131">
        <v>281290</v>
      </c>
      <c r="I131">
        <v>304749</v>
      </c>
      <c r="J131">
        <v>201364</v>
      </c>
      <c r="K131">
        <v>401237</v>
      </c>
      <c r="L131" t="s">
        <v>1153</v>
      </c>
      <c r="M131" t="s">
        <v>1155</v>
      </c>
      <c r="N131">
        <v>147150</v>
      </c>
      <c r="O131" t="s">
        <v>1178</v>
      </c>
      <c r="P131" t="s">
        <v>1176</v>
      </c>
      <c r="Q131" t="s">
        <v>1179</v>
      </c>
      <c r="R131" t="s">
        <v>268</v>
      </c>
      <c r="S131" t="s">
        <v>81</v>
      </c>
      <c r="T131" t="s">
        <v>1711</v>
      </c>
    </row>
    <row r="132" spans="1:20">
      <c r="A132" s="55" t="str">
        <f t="shared" si="4"/>
        <v>Y0EBRQD</v>
      </c>
      <c r="B132" s="55" t="str">
        <f t="shared" si="5"/>
        <v>HDMIPSQD</v>
      </c>
      <c r="C132" t="s">
        <v>197</v>
      </c>
      <c r="D132" t="s">
        <v>197</v>
      </c>
      <c r="E132" t="s">
        <v>62</v>
      </c>
      <c r="F132" t="s">
        <v>1961</v>
      </c>
      <c r="G132">
        <v>201196</v>
      </c>
      <c r="H132">
        <v>281140</v>
      </c>
      <c r="I132">
        <v>305121</v>
      </c>
      <c r="J132">
        <v>201194</v>
      </c>
      <c r="K132">
        <v>402264</v>
      </c>
      <c r="L132" t="s">
        <v>6</v>
      </c>
      <c r="M132" t="s">
        <v>999</v>
      </c>
      <c r="N132">
        <v>102261</v>
      </c>
      <c r="O132" t="s">
        <v>326</v>
      </c>
      <c r="P132" t="s">
        <v>318</v>
      </c>
      <c r="Q132" t="s">
        <v>327</v>
      </c>
      <c r="R132" t="s">
        <v>254</v>
      </c>
      <c r="S132" t="s">
        <v>51</v>
      </c>
      <c r="T132" t="s">
        <v>1669</v>
      </c>
    </row>
    <row r="133" spans="1:20">
      <c r="A133" s="55" t="str">
        <f t="shared" si="4"/>
        <v>Y0EFDWD</v>
      </c>
      <c r="B133" s="55" t="str">
        <f t="shared" si="5"/>
        <v>HDUSTFWDP</v>
      </c>
      <c r="C133" t="s">
        <v>258</v>
      </c>
      <c r="D133" t="s">
        <v>258</v>
      </c>
      <c r="E133" t="s">
        <v>1946</v>
      </c>
      <c r="F133" t="s">
        <v>1956</v>
      </c>
      <c r="G133">
        <v>201354</v>
      </c>
      <c r="H133">
        <v>281295</v>
      </c>
      <c r="I133">
        <v>304754</v>
      </c>
      <c r="J133">
        <v>201369</v>
      </c>
      <c r="K133">
        <v>401227</v>
      </c>
      <c r="L133" t="s">
        <v>9</v>
      </c>
      <c r="M133" t="s">
        <v>1003</v>
      </c>
      <c r="N133">
        <v>120063</v>
      </c>
      <c r="O133" t="s">
        <v>391</v>
      </c>
      <c r="P133" t="s">
        <v>363</v>
      </c>
      <c r="Q133" t="s">
        <v>392</v>
      </c>
      <c r="R133" t="s">
        <v>365</v>
      </c>
      <c r="S133" t="s">
        <v>83</v>
      </c>
      <c r="T133" t="s">
        <v>1708</v>
      </c>
    </row>
    <row r="134" spans="1:20">
      <c r="A134" s="55" t="str">
        <f t="shared" si="4"/>
        <v>Y0DZSQD</v>
      </c>
      <c r="B134" s="55" t="str">
        <f t="shared" si="5"/>
        <v>HDFLXIRQD</v>
      </c>
      <c r="C134" t="s">
        <v>1963</v>
      </c>
      <c r="D134" t="s">
        <v>1963</v>
      </c>
      <c r="E134" t="s">
        <v>1978</v>
      </c>
      <c r="F134" t="s">
        <v>1962</v>
      </c>
      <c r="G134">
        <v>201219</v>
      </c>
      <c r="H134">
        <v>281310</v>
      </c>
      <c r="I134">
        <v>305131</v>
      </c>
      <c r="J134">
        <v>281169</v>
      </c>
      <c r="K134">
        <v>402307</v>
      </c>
      <c r="L134" t="s">
        <v>13</v>
      </c>
      <c r="M134" t="s">
        <v>182</v>
      </c>
      <c r="N134">
        <v>108220</v>
      </c>
      <c r="O134" t="s">
        <v>304</v>
      </c>
      <c r="P134" t="s">
        <v>167</v>
      </c>
      <c r="Q134" t="s">
        <v>305</v>
      </c>
      <c r="R134" t="s">
        <v>268</v>
      </c>
      <c r="S134" t="s">
        <v>62</v>
      </c>
      <c r="T134" t="s">
        <v>1704</v>
      </c>
    </row>
    <row r="135" spans="1:20">
      <c r="A135" s="55" t="str">
        <f t="shared" si="4"/>
        <v>Y0ETDDV</v>
      </c>
      <c r="B135" s="55" t="str">
        <f t="shared" si="5"/>
        <v>HOAPDFDDP</v>
      </c>
      <c r="C135" t="s">
        <v>258</v>
      </c>
      <c r="D135" t="s">
        <v>258</v>
      </c>
      <c r="E135" t="s">
        <v>1942</v>
      </c>
      <c r="F135" t="s">
        <v>1979</v>
      </c>
      <c r="G135">
        <v>201349</v>
      </c>
      <c r="H135">
        <v>281290</v>
      </c>
      <c r="I135">
        <v>304749</v>
      </c>
      <c r="J135">
        <v>201364</v>
      </c>
      <c r="K135">
        <v>401237</v>
      </c>
      <c r="L135" t="s">
        <v>22</v>
      </c>
      <c r="M135" t="s">
        <v>513</v>
      </c>
      <c r="N135">
        <v>127072</v>
      </c>
      <c r="O135" t="s">
        <v>514</v>
      </c>
      <c r="P135" t="s">
        <v>163</v>
      </c>
      <c r="Q135" t="s">
        <v>515</v>
      </c>
      <c r="R135" t="s">
        <v>512</v>
      </c>
      <c r="S135" t="s">
        <v>81</v>
      </c>
      <c r="T135" t="s">
        <v>1711</v>
      </c>
    </row>
    <row r="136" spans="1:20">
      <c r="A136" s="55" t="str">
        <f t="shared" si="4"/>
        <v>Y0EUDDV</v>
      </c>
      <c r="B136" s="55" t="str">
        <f t="shared" si="5"/>
        <v>HOBRAZDDP</v>
      </c>
      <c r="C136" t="s">
        <v>258</v>
      </c>
      <c r="D136" t="s">
        <v>258</v>
      </c>
      <c r="E136" t="s">
        <v>1942</v>
      </c>
      <c r="F136" t="s">
        <v>1980</v>
      </c>
      <c r="G136">
        <v>201349</v>
      </c>
      <c r="H136">
        <v>281290</v>
      </c>
      <c r="I136">
        <v>304749</v>
      </c>
      <c r="J136">
        <v>201364</v>
      </c>
      <c r="K136">
        <v>401237</v>
      </c>
      <c r="L136" t="s">
        <v>15</v>
      </c>
      <c r="M136" t="s">
        <v>212</v>
      </c>
      <c r="N136">
        <v>120036</v>
      </c>
      <c r="O136" t="s">
        <v>523</v>
      </c>
      <c r="P136" t="s">
        <v>164</v>
      </c>
      <c r="Q136" t="s">
        <v>524</v>
      </c>
      <c r="R136" t="s">
        <v>522</v>
      </c>
      <c r="S136" t="s">
        <v>81</v>
      </c>
      <c r="T136" t="s">
        <v>1711</v>
      </c>
    </row>
    <row r="137" spans="1:20">
      <c r="A137" s="55" t="str">
        <f t="shared" si="4"/>
        <v>Y0EXRD</v>
      </c>
      <c r="B137" s="55" t="str">
        <f t="shared" si="5"/>
        <v>HOMSCSD</v>
      </c>
      <c r="C137" t="s">
        <v>197</v>
      </c>
      <c r="D137" t="s">
        <v>197</v>
      </c>
      <c r="E137" t="s">
        <v>57</v>
      </c>
      <c r="F137" t="s">
        <v>1981</v>
      </c>
      <c r="G137">
        <v>201188</v>
      </c>
      <c r="H137">
        <v>281137</v>
      </c>
      <c r="I137">
        <v>305115</v>
      </c>
      <c r="J137">
        <v>201185</v>
      </c>
      <c r="K137">
        <v>402240</v>
      </c>
      <c r="L137" t="s">
        <v>23</v>
      </c>
      <c r="M137" t="s">
        <v>546</v>
      </c>
      <c r="N137">
        <v>129196</v>
      </c>
      <c r="O137" t="s">
        <v>542</v>
      </c>
      <c r="P137" t="s">
        <v>543</v>
      </c>
      <c r="Q137" t="s">
        <v>544</v>
      </c>
      <c r="R137" t="s">
        <v>545</v>
      </c>
      <c r="S137" t="s">
        <v>43</v>
      </c>
      <c r="T137" t="s">
        <v>1661</v>
      </c>
    </row>
    <row r="138" spans="1:20">
      <c r="A138" s="55" t="str">
        <f t="shared" si="4"/>
        <v>Y0EUDGR</v>
      </c>
      <c r="B138" s="55" t="str">
        <f t="shared" si="5"/>
        <v>HOBRAZGDP</v>
      </c>
      <c r="C138" t="s">
        <v>258</v>
      </c>
      <c r="D138" t="s">
        <v>258</v>
      </c>
      <c r="E138" t="s">
        <v>1939</v>
      </c>
      <c r="F138" t="s">
        <v>1980</v>
      </c>
      <c r="G138">
        <v>201351</v>
      </c>
      <c r="H138">
        <v>281292</v>
      </c>
      <c r="I138">
        <v>304751</v>
      </c>
      <c r="J138">
        <v>201366</v>
      </c>
      <c r="K138" t="s">
        <v>73</v>
      </c>
      <c r="L138" t="s">
        <v>15</v>
      </c>
      <c r="M138" t="s">
        <v>212</v>
      </c>
      <c r="N138">
        <v>120035</v>
      </c>
      <c r="O138" t="s">
        <v>527</v>
      </c>
      <c r="P138" t="s">
        <v>164</v>
      </c>
      <c r="Q138" t="s">
        <v>528</v>
      </c>
      <c r="R138" t="s">
        <v>522</v>
      </c>
      <c r="S138" t="s">
        <v>79</v>
      </c>
      <c r="T138" t="s">
        <v>261</v>
      </c>
    </row>
    <row r="139" spans="1:20">
      <c r="A139" s="55" t="str">
        <f t="shared" si="4"/>
        <v>Y0EXRG</v>
      </c>
      <c r="B139" s="55" t="str">
        <f t="shared" si="5"/>
        <v>HOMSCSG</v>
      </c>
      <c r="C139" t="s">
        <v>197</v>
      </c>
      <c r="D139" t="s">
        <v>197</v>
      </c>
      <c r="E139" t="s">
        <v>55</v>
      </c>
      <c r="F139" t="s">
        <v>1981</v>
      </c>
      <c r="G139">
        <v>201187</v>
      </c>
      <c r="H139">
        <v>281138</v>
      </c>
      <c r="I139">
        <v>305109</v>
      </c>
      <c r="J139">
        <v>201181</v>
      </c>
      <c r="K139" t="s">
        <v>73</v>
      </c>
      <c r="L139" t="s">
        <v>23</v>
      </c>
      <c r="M139" t="s">
        <v>546</v>
      </c>
      <c r="N139">
        <v>129195</v>
      </c>
      <c r="O139" t="s">
        <v>548</v>
      </c>
      <c r="P139" t="s">
        <v>543</v>
      </c>
      <c r="Q139" t="s">
        <v>549</v>
      </c>
      <c r="R139" t="s">
        <v>545</v>
      </c>
      <c r="S139" t="s">
        <v>41</v>
      </c>
      <c r="T139" t="s">
        <v>42</v>
      </c>
    </row>
    <row r="140" spans="1:20">
      <c r="A140" s="55" t="str">
        <f t="shared" si="4"/>
        <v>Y0EWRD</v>
      </c>
      <c r="B140" s="55" t="str">
        <f t="shared" si="5"/>
        <v>HOEMKFD</v>
      </c>
      <c r="C140" t="s">
        <v>197</v>
      </c>
      <c r="D140" t="s">
        <v>197</v>
      </c>
      <c r="E140" t="s">
        <v>57</v>
      </c>
      <c r="F140" t="s">
        <v>1982</v>
      </c>
      <c r="G140">
        <v>201188</v>
      </c>
      <c r="H140">
        <v>281137</v>
      </c>
      <c r="I140">
        <v>305115</v>
      </c>
      <c r="J140">
        <v>201185</v>
      </c>
      <c r="K140">
        <v>402240</v>
      </c>
      <c r="L140" t="s">
        <v>14</v>
      </c>
      <c r="M140" t="s">
        <v>1011</v>
      </c>
      <c r="N140">
        <v>107989</v>
      </c>
      <c r="O140" t="s">
        <v>529</v>
      </c>
      <c r="P140" t="s">
        <v>166</v>
      </c>
      <c r="Q140" t="s">
        <v>530</v>
      </c>
      <c r="R140" t="s">
        <v>531</v>
      </c>
      <c r="S140" t="s">
        <v>43</v>
      </c>
      <c r="T140" t="s">
        <v>1661</v>
      </c>
    </row>
    <row r="141" spans="1:20">
      <c r="A141" s="55" t="str">
        <f t="shared" si="4"/>
        <v>Y0EYDDV</v>
      </c>
      <c r="B141" s="55" t="str">
        <f t="shared" si="5"/>
        <v>HOMSGSDDP</v>
      </c>
      <c r="C141" t="s">
        <v>258</v>
      </c>
      <c r="D141" t="s">
        <v>258</v>
      </c>
      <c r="E141" t="s">
        <v>1942</v>
      </c>
      <c r="F141" t="s">
        <v>1983</v>
      </c>
      <c r="G141">
        <v>201349</v>
      </c>
      <c r="H141">
        <v>281290</v>
      </c>
      <c r="I141">
        <v>304749</v>
      </c>
      <c r="J141">
        <v>201364</v>
      </c>
      <c r="K141">
        <v>401237</v>
      </c>
      <c r="L141" t="s">
        <v>24</v>
      </c>
      <c r="M141" t="s">
        <v>556</v>
      </c>
      <c r="N141">
        <v>129201</v>
      </c>
      <c r="O141" t="s">
        <v>557</v>
      </c>
      <c r="P141" t="s">
        <v>553</v>
      </c>
      <c r="Q141" t="s">
        <v>558</v>
      </c>
      <c r="R141" t="s">
        <v>555</v>
      </c>
      <c r="S141" t="s">
        <v>81</v>
      </c>
      <c r="T141" t="s">
        <v>1711</v>
      </c>
    </row>
    <row r="142" spans="1:20">
      <c r="A142" s="55" t="str">
        <f t="shared" si="4"/>
        <v>Y0EVDDV</v>
      </c>
      <c r="B142" s="55" t="str">
        <f t="shared" si="5"/>
        <v>HOECCFDDP</v>
      </c>
      <c r="C142" t="s">
        <v>258</v>
      </c>
      <c r="D142" t="s">
        <v>258</v>
      </c>
      <c r="E142" t="s">
        <v>1942</v>
      </c>
      <c r="F142" t="s">
        <v>1984</v>
      </c>
      <c r="G142">
        <v>201349</v>
      </c>
      <c r="H142">
        <v>281290</v>
      </c>
      <c r="I142">
        <v>304749</v>
      </c>
      <c r="J142">
        <v>201364</v>
      </c>
      <c r="K142">
        <v>401237</v>
      </c>
      <c r="L142" t="s">
        <v>1548</v>
      </c>
      <c r="M142" t="s">
        <v>1549</v>
      </c>
      <c r="N142">
        <v>148738</v>
      </c>
      <c r="O142" t="s">
        <v>1641</v>
      </c>
      <c r="P142" t="s">
        <v>1638</v>
      </c>
      <c r="Q142" t="s">
        <v>1642</v>
      </c>
      <c r="R142" t="s">
        <v>1640</v>
      </c>
      <c r="S142" t="s">
        <v>81</v>
      </c>
      <c r="T142" t="s">
        <v>1711</v>
      </c>
    </row>
    <row r="143" spans="1:20">
      <c r="A143" s="55" t="str">
        <f t="shared" si="4"/>
        <v>Y0EYRD</v>
      </c>
      <c r="B143" s="55" t="str">
        <f t="shared" si="5"/>
        <v>HOMSGSD</v>
      </c>
      <c r="C143" t="s">
        <v>197</v>
      </c>
      <c r="D143" t="s">
        <v>197</v>
      </c>
      <c r="E143" t="s">
        <v>57</v>
      </c>
      <c r="F143" t="s">
        <v>1983</v>
      </c>
      <c r="G143">
        <v>201188</v>
      </c>
      <c r="H143">
        <v>281137</v>
      </c>
      <c r="I143">
        <v>305115</v>
      </c>
      <c r="J143">
        <v>201185</v>
      </c>
      <c r="K143">
        <v>402240</v>
      </c>
      <c r="L143" t="s">
        <v>24</v>
      </c>
      <c r="M143" t="s">
        <v>556</v>
      </c>
      <c r="N143">
        <v>129199</v>
      </c>
      <c r="O143" t="s">
        <v>552</v>
      </c>
      <c r="P143" t="s">
        <v>553</v>
      </c>
      <c r="Q143" t="s">
        <v>554</v>
      </c>
      <c r="R143" t="s">
        <v>555</v>
      </c>
      <c r="S143" t="s">
        <v>43</v>
      </c>
      <c r="T143" t="s">
        <v>1661</v>
      </c>
    </row>
    <row r="144" spans="1:20">
      <c r="A144" s="55" t="str">
        <f t="shared" si="4"/>
        <v>Y0EWDGR</v>
      </c>
      <c r="B144" s="55" t="str">
        <f t="shared" si="5"/>
        <v>HOEMKFGDP</v>
      </c>
      <c r="C144" t="s">
        <v>258</v>
      </c>
      <c r="D144" t="s">
        <v>258</v>
      </c>
      <c r="E144" t="s">
        <v>1939</v>
      </c>
      <c r="F144" t="s">
        <v>1982</v>
      </c>
      <c r="G144">
        <v>201351</v>
      </c>
      <c r="H144">
        <v>281292</v>
      </c>
      <c r="I144">
        <v>304751</v>
      </c>
      <c r="J144">
        <v>201366</v>
      </c>
      <c r="K144" t="s">
        <v>73</v>
      </c>
      <c r="L144" t="s">
        <v>14</v>
      </c>
      <c r="M144" t="s">
        <v>1011</v>
      </c>
      <c r="N144">
        <v>120043</v>
      </c>
      <c r="O144" t="s">
        <v>537</v>
      </c>
      <c r="P144" t="s">
        <v>166</v>
      </c>
      <c r="Q144" t="s">
        <v>538</v>
      </c>
      <c r="R144" t="s">
        <v>531</v>
      </c>
      <c r="S144" t="s">
        <v>79</v>
      </c>
      <c r="T144" t="s">
        <v>261</v>
      </c>
    </row>
    <row r="145" spans="1:20">
      <c r="A145" s="55" t="str">
        <f t="shared" si="4"/>
        <v>Y0EZRG</v>
      </c>
      <c r="B145" s="55" t="str">
        <f t="shared" si="5"/>
        <v>HOMSMSG</v>
      </c>
      <c r="C145" t="s">
        <v>197</v>
      </c>
      <c r="D145" t="s">
        <v>197</v>
      </c>
      <c r="E145" t="s">
        <v>55</v>
      </c>
      <c r="F145" t="s">
        <v>1985</v>
      </c>
      <c r="G145">
        <v>201187</v>
      </c>
      <c r="H145">
        <v>281138</v>
      </c>
      <c r="I145">
        <v>305109</v>
      </c>
      <c r="J145">
        <v>201181</v>
      </c>
      <c r="K145" t="s">
        <v>73</v>
      </c>
      <c r="L145" t="s">
        <v>25</v>
      </c>
      <c r="M145" t="s">
        <v>567</v>
      </c>
      <c r="N145">
        <v>129191</v>
      </c>
      <c r="O145" t="s">
        <v>570</v>
      </c>
      <c r="P145" t="s">
        <v>571</v>
      </c>
      <c r="Q145" t="s">
        <v>572</v>
      </c>
      <c r="R145" t="s">
        <v>566</v>
      </c>
      <c r="S145" t="s">
        <v>41</v>
      </c>
      <c r="T145" t="s">
        <v>42</v>
      </c>
    </row>
    <row r="146" spans="1:20">
      <c r="A146" s="55" t="str">
        <f t="shared" si="4"/>
        <v>Y0ETRD</v>
      </c>
      <c r="B146" s="55" t="str">
        <f t="shared" si="5"/>
        <v>HOAPDFD</v>
      </c>
      <c r="C146" t="s">
        <v>197</v>
      </c>
      <c r="D146" t="s">
        <v>197</v>
      </c>
      <c r="E146" t="s">
        <v>57</v>
      </c>
      <c r="F146" t="s">
        <v>1979</v>
      </c>
      <c r="G146">
        <v>201188</v>
      </c>
      <c r="H146">
        <v>281137</v>
      </c>
      <c r="I146">
        <v>305115</v>
      </c>
      <c r="J146">
        <v>201185</v>
      </c>
      <c r="K146">
        <v>402240</v>
      </c>
      <c r="L146" t="s">
        <v>22</v>
      </c>
      <c r="M146" t="s">
        <v>513</v>
      </c>
      <c r="N146">
        <v>127070</v>
      </c>
      <c r="O146" t="s">
        <v>510</v>
      </c>
      <c r="P146" t="s">
        <v>163</v>
      </c>
      <c r="Q146" t="s">
        <v>511</v>
      </c>
      <c r="R146" t="s">
        <v>512</v>
      </c>
      <c r="S146" t="s">
        <v>43</v>
      </c>
      <c r="T146" t="s">
        <v>1661</v>
      </c>
    </row>
    <row r="147" spans="1:20">
      <c r="A147" s="55" t="str">
        <f t="shared" si="4"/>
        <v>Y0EZDDV</v>
      </c>
      <c r="B147" s="55" t="str">
        <f t="shared" si="5"/>
        <v>HOMSMSDDP</v>
      </c>
      <c r="C147" t="s">
        <v>258</v>
      </c>
      <c r="D147" t="s">
        <v>258</v>
      </c>
      <c r="E147" t="s">
        <v>1942</v>
      </c>
      <c r="F147" t="s">
        <v>1985</v>
      </c>
      <c r="G147">
        <v>201349</v>
      </c>
      <c r="H147">
        <v>281290</v>
      </c>
      <c r="I147">
        <v>304749</v>
      </c>
      <c r="J147">
        <v>201364</v>
      </c>
      <c r="K147">
        <v>401237</v>
      </c>
      <c r="L147" t="s">
        <v>25</v>
      </c>
      <c r="M147" t="s">
        <v>567</v>
      </c>
      <c r="N147">
        <v>129194</v>
      </c>
      <c r="O147" t="s">
        <v>568</v>
      </c>
      <c r="P147" t="s">
        <v>564</v>
      </c>
      <c r="Q147" t="s">
        <v>569</v>
      </c>
      <c r="R147" t="s">
        <v>566</v>
      </c>
      <c r="S147" t="s">
        <v>81</v>
      </c>
      <c r="T147" t="s">
        <v>1711</v>
      </c>
    </row>
    <row r="148" spans="1:20">
      <c r="A148" s="55" t="str">
        <f t="shared" si="4"/>
        <v>Y0EVRG</v>
      </c>
      <c r="B148" s="55" t="str">
        <f t="shared" si="5"/>
        <v>HOECCFG</v>
      </c>
      <c r="C148" t="s">
        <v>197</v>
      </c>
      <c r="D148" t="s">
        <v>197</v>
      </c>
      <c r="E148" t="s">
        <v>55</v>
      </c>
      <c r="F148" t="s">
        <v>1984</v>
      </c>
      <c r="G148">
        <v>201187</v>
      </c>
      <c r="H148">
        <v>281138</v>
      </c>
      <c r="I148">
        <v>305109</v>
      </c>
      <c r="J148">
        <v>201181</v>
      </c>
      <c r="K148" t="s">
        <v>73</v>
      </c>
      <c r="L148" t="s">
        <v>1548</v>
      </c>
      <c r="M148" t="s">
        <v>1549</v>
      </c>
      <c r="N148">
        <v>148735</v>
      </c>
      <c r="O148" t="s">
        <v>1643</v>
      </c>
      <c r="P148" t="s">
        <v>1638</v>
      </c>
      <c r="Q148" t="s">
        <v>1644</v>
      </c>
      <c r="R148" t="s">
        <v>1640</v>
      </c>
      <c r="S148" t="s">
        <v>41</v>
      </c>
      <c r="T148" t="s">
        <v>42</v>
      </c>
    </row>
    <row r="149" spans="1:20">
      <c r="A149" s="55" t="str">
        <f t="shared" si="4"/>
        <v>Y0EXDGR</v>
      </c>
      <c r="B149" s="55" t="str">
        <f t="shared" si="5"/>
        <v>HOMSCSGDP</v>
      </c>
      <c r="C149" t="s">
        <v>258</v>
      </c>
      <c r="D149" t="s">
        <v>258</v>
      </c>
      <c r="E149" t="s">
        <v>1939</v>
      </c>
      <c r="F149" t="s">
        <v>1981</v>
      </c>
      <c r="G149">
        <v>201351</v>
      </c>
      <c r="H149">
        <v>281292</v>
      </c>
      <c r="I149">
        <v>304751</v>
      </c>
      <c r="J149">
        <v>201366</v>
      </c>
      <c r="K149" t="s">
        <v>73</v>
      </c>
      <c r="L149" t="s">
        <v>23</v>
      </c>
      <c r="M149" t="s">
        <v>546</v>
      </c>
      <c r="N149">
        <v>129197</v>
      </c>
      <c r="O149" t="s">
        <v>550</v>
      </c>
      <c r="P149" t="s">
        <v>543</v>
      </c>
      <c r="Q149" t="s">
        <v>551</v>
      </c>
      <c r="R149" t="s">
        <v>545</v>
      </c>
      <c r="S149" t="s">
        <v>79</v>
      </c>
      <c r="T149" t="s">
        <v>261</v>
      </c>
    </row>
    <row r="150" spans="1:20">
      <c r="A150" s="55" t="str">
        <f t="shared" si="4"/>
        <v>Y0EZRD</v>
      </c>
      <c r="B150" s="55" t="str">
        <f t="shared" si="5"/>
        <v>HOMSMSD</v>
      </c>
      <c r="C150" t="s">
        <v>197</v>
      </c>
      <c r="D150" t="s">
        <v>197</v>
      </c>
      <c r="E150" t="s">
        <v>57</v>
      </c>
      <c r="F150" t="s">
        <v>1985</v>
      </c>
      <c r="G150">
        <v>201188</v>
      </c>
      <c r="H150">
        <v>281137</v>
      </c>
      <c r="I150">
        <v>305115</v>
      </c>
      <c r="J150">
        <v>201185</v>
      </c>
      <c r="K150">
        <v>402240</v>
      </c>
      <c r="L150" t="s">
        <v>25</v>
      </c>
      <c r="M150" t="s">
        <v>567</v>
      </c>
      <c r="N150">
        <v>129192</v>
      </c>
      <c r="O150" t="s">
        <v>563</v>
      </c>
      <c r="P150" t="s">
        <v>564</v>
      </c>
      <c r="Q150" t="s">
        <v>565</v>
      </c>
      <c r="R150" t="s">
        <v>566</v>
      </c>
      <c r="S150" t="s">
        <v>43</v>
      </c>
      <c r="T150" t="s">
        <v>1661</v>
      </c>
    </row>
    <row r="151" spans="1:20">
      <c r="A151" s="55" t="str">
        <f t="shared" si="4"/>
        <v>Y0EVRD</v>
      </c>
      <c r="B151" s="55" t="str">
        <f t="shared" si="5"/>
        <v>HOECCFD</v>
      </c>
      <c r="C151" t="s">
        <v>197</v>
      </c>
      <c r="D151" t="s">
        <v>197</v>
      </c>
      <c r="E151" t="s">
        <v>57</v>
      </c>
      <c r="F151" t="s">
        <v>1984</v>
      </c>
      <c r="G151">
        <v>201188</v>
      </c>
      <c r="H151">
        <v>281137</v>
      </c>
      <c r="I151">
        <v>305115</v>
      </c>
      <c r="J151">
        <v>201185</v>
      </c>
      <c r="K151">
        <v>402240</v>
      </c>
      <c r="L151" t="s">
        <v>1548</v>
      </c>
      <c r="M151" t="s">
        <v>1549</v>
      </c>
      <c r="N151">
        <v>148736</v>
      </c>
      <c r="O151" t="s">
        <v>1637</v>
      </c>
      <c r="P151" t="s">
        <v>1638</v>
      </c>
      <c r="Q151" t="s">
        <v>1639</v>
      </c>
      <c r="R151" t="s">
        <v>1640</v>
      </c>
      <c r="S151" t="s">
        <v>43</v>
      </c>
      <c r="T151" t="s">
        <v>1661</v>
      </c>
    </row>
    <row r="152" spans="1:20">
      <c r="A152" s="55" t="str">
        <f t="shared" si="4"/>
        <v>Y0EWRG</v>
      </c>
      <c r="B152" s="55" t="str">
        <f t="shared" si="5"/>
        <v>HOEMKFG</v>
      </c>
      <c r="C152" t="s">
        <v>197</v>
      </c>
      <c r="D152" t="s">
        <v>197</v>
      </c>
      <c r="E152" t="s">
        <v>55</v>
      </c>
      <c r="F152" t="s">
        <v>1982</v>
      </c>
      <c r="G152">
        <v>201187</v>
      </c>
      <c r="H152">
        <v>281138</v>
      </c>
      <c r="I152">
        <v>305109</v>
      </c>
      <c r="J152">
        <v>201181</v>
      </c>
      <c r="K152" t="s">
        <v>73</v>
      </c>
      <c r="L152" t="s">
        <v>14</v>
      </c>
      <c r="M152" t="s">
        <v>1011</v>
      </c>
      <c r="N152">
        <v>107988</v>
      </c>
      <c r="O152" t="s">
        <v>535</v>
      </c>
      <c r="P152" t="s">
        <v>166</v>
      </c>
      <c r="Q152" t="s">
        <v>536</v>
      </c>
      <c r="R152" t="s">
        <v>531</v>
      </c>
      <c r="S152" t="s">
        <v>41</v>
      </c>
      <c r="T152" t="s">
        <v>42</v>
      </c>
    </row>
    <row r="153" spans="1:20">
      <c r="A153" s="55" t="str">
        <f t="shared" si="4"/>
        <v>Y0EYDGR</v>
      </c>
      <c r="B153" s="55" t="str">
        <f t="shared" si="5"/>
        <v>HOMSGSGDP</v>
      </c>
      <c r="C153" t="s">
        <v>258</v>
      </c>
      <c r="D153" t="s">
        <v>258</v>
      </c>
      <c r="E153" t="s">
        <v>1939</v>
      </c>
      <c r="F153" t="s">
        <v>1983</v>
      </c>
      <c r="G153">
        <v>201351</v>
      </c>
      <c r="H153">
        <v>281292</v>
      </c>
      <c r="I153">
        <v>304751</v>
      </c>
      <c r="J153">
        <v>201366</v>
      </c>
      <c r="K153" t="s">
        <v>73</v>
      </c>
      <c r="L153" t="s">
        <v>24</v>
      </c>
      <c r="M153" t="s">
        <v>556</v>
      </c>
      <c r="N153">
        <v>129200</v>
      </c>
      <c r="O153" t="s">
        <v>561</v>
      </c>
      <c r="P153" t="s">
        <v>553</v>
      </c>
      <c r="Q153" t="s">
        <v>562</v>
      </c>
      <c r="R153" t="s">
        <v>555</v>
      </c>
      <c r="S153" t="s">
        <v>79</v>
      </c>
      <c r="T153" t="s">
        <v>261</v>
      </c>
    </row>
    <row r="154" spans="1:20">
      <c r="A154" s="55" t="str">
        <f t="shared" si="4"/>
        <v>Y0ETRG</v>
      </c>
      <c r="B154" s="55" t="str">
        <f t="shared" si="5"/>
        <v>HOAPDFG</v>
      </c>
      <c r="C154" t="s">
        <v>197</v>
      </c>
      <c r="D154" t="s">
        <v>197</v>
      </c>
      <c r="E154" t="s">
        <v>55</v>
      </c>
      <c r="F154" t="s">
        <v>1979</v>
      </c>
      <c r="G154">
        <v>201187</v>
      </c>
      <c r="H154">
        <v>281138</v>
      </c>
      <c r="I154">
        <v>305109</v>
      </c>
      <c r="J154">
        <v>201181</v>
      </c>
      <c r="K154" t="s">
        <v>73</v>
      </c>
      <c r="L154" t="s">
        <v>22</v>
      </c>
      <c r="M154" t="s">
        <v>513</v>
      </c>
      <c r="N154">
        <v>127073</v>
      </c>
      <c r="O154" t="s">
        <v>516</v>
      </c>
      <c r="P154" t="s">
        <v>163</v>
      </c>
      <c r="Q154" t="s">
        <v>517</v>
      </c>
      <c r="R154" t="s">
        <v>512</v>
      </c>
      <c r="S154" t="s">
        <v>41</v>
      </c>
      <c r="T154" t="s">
        <v>42</v>
      </c>
    </row>
    <row r="155" spans="1:20">
      <c r="A155" s="55" t="str">
        <f t="shared" si="4"/>
        <v>Y0EURD</v>
      </c>
      <c r="B155" s="55" t="str">
        <f t="shared" si="5"/>
        <v>HOBRAZD</v>
      </c>
      <c r="C155" t="s">
        <v>197</v>
      </c>
      <c r="D155" t="s">
        <v>197</v>
      </c>
      <c r="E155" t="s">
        <v>57</v>
      </c>
      <c r="F155" t="s">
        <v>1980</v>
      </c>
      <c r="G155">
        <v>201188</v>
      </c>
      <c r="H155">
        <v>281137</v>
      </c>
      <c r="I155">
        <v>305115</v>
      </c>
      <c r="J155">
        <v>201185</v>
      </c>
      <c r="K155">
        <v>402240</v>
      </c>
      <c r="L155" t="s">
        <v>15</v>
      </c>
      <c r="M155" t="s">
        <v>212</v>
      </c>
      <c r="N155">
        <v>115117</v>
      </c>
      <c r="O155" t="s">
        <v>520</v>
      </c>
      <c r="P155" t="s">
        <v>164</v>
      </c>
      <c r="Q155" t="s">
        <v>521</v>
      </c>
      <c r="R155" t="s">
        <v>522</v>
      </c>
      <c r="S155" t="s">
        <v>43</v>
      </c>
      <c r="T155" t="s">
        <v>1661</v>
      </c>
    </row>
    <row r="156" spans="1:20">
      <c r="A156" s="55" t="str">
        <f t="shared" si="4"/>
        <v>Y0EWDDV</v>
      </c>
      <c r="B156" s="55" t="str">
        <f t="shared" si="5"/>
        <v>HOEMKFDDP</v>
      </c>
      <c r="C156" t="s">
        <v>258</v>
      </c>
      <c r="D156" t="s">
        <v>258</v>
      </c>
      <c r="E156" t="s">
        <v>1942</v>
      </c>
      <c r="F156" t="s">
        <v>1982</v>
      </c>
      <c r="G156">
        <v>201349</v>
      </c>
      <c r="H156">
        <v>281290</v>
      </c>
      <c r="I156">
        <v>304749</v>
      </c>
      <c r="J156">
        <v>201364</v>
      </c>
      <c r="K156">
        <v>401237</v>
      </c>
      <c r="L156" t="s">
        <v>14</v>
      </c>
      <c r="M156" t="s">
        <v>1011</v>
      </c>
      <c r="N156">
        <v>120044</v>
      </c>
      <c r="O156" t="s">
        <v>533</v>
      </c>
      <c r="P156" t="s">
        <v>166</v>
      </c>
      <c r="Q156" t="s">
        <v>534</v>
      </c>
      <c r="R156" t="s">
        <v>531</v>
      </c>
      <c r="S156" t="s">
        <v>81</v>
      </c>
      <c r="T156" t="s">
        <v>1711</v>
      </c>
    </row>
    <row r="157" spans="1:20">
      <c r="A157" s="55" t="str">
        <f t="shared" si="4"/>
        <v>Y0EVDGR</v>
      </c>
      <c r="B157" s="55" t="str">
        <f t="shared" si="5"/>
        <v>HOECCFGDP</v>
      </c>
      <c r="C157" t="s">
        <v>258</v>
      </c>
      <c r="D157" t="s">
        <v>258</v>
      </c>
      <c r="E157" t="s">
        <v>1939</v>
      </c>
      <c r="F157" t="s">
        <v>1984</v>
      </c>
      <c r="G157">
        <v>201351</v>
      </c>
      <c r="H157">
        <v>281292</v>
      </c>
      <c r="I157">
        <v>304751</v>
      </c>
      <c r="J157">
        <v>201366</v>
      </c>
      <c r="K157" t="s">
        <v>73</v>
      </c>
      <c r="L157" t="s">
        <v>1548</v>
      </c>
      <c r="M157" t="s">
        <v>1549</v>
      </c>
      <c r="N157">
        <v>148737</v>
      </c>
      <c r="O157" t="s">
        <v>1645</v>
      </c>
      <c r="P157" t="s">
        <v>1638</v>
      </c>
      <c r="Q157" t="s">
        <v>1646</v>
      </c>
      <c r="R157" t="s">
        <v>1640</v>
      </c>
      <c r="S157" t="s">
        <v>79</v>
      </c>
      <c r="T157" t="s">
        <v>261</v>
      </c>
    </row>
    <row r="158" spans="1:20">
      <c r="A158" s="55" t="str">
        <f t="shared" si="4"/>
        <v>Y0EYRG</v>
      </c>
      <c r="B158" s="55" t="str">
        <f t="shared" si="5"/>
        <v>HOMSGSG</v>
      </c>
      <c r="C158" t="s">
        <v>197</v>
      </c>
      <c r="D158" t="s">
        <v>197</v>
      </c>
      <c r="E158" t="s">
        <v>55</v>
      </c>
      <c r="F158" t="s">
        <v>1983</v>
      </c>
      <c r="G158">
        <v>201187</v>
      </c>
      <c r="H158">
        <v>281138</v>
      </c>
      <c r="I158">
        <v>305109</v>
      </c>
      <c r="J158">
        <v>201181</v>
      </c>
      <c r="K158" t="s">
        <v>73</v>
      </c>
      <c r="L158" t="s">
        <v>24</v>
      </c>
      <c r="M158" t="s">
        <v>556</v>
      </c>
      <c r="N158">
        <v>129065</v>
      </c>
      <c r="O158" t="s">
        <v>559</v>
      </c>
      <c r="P158" t="s">
        <v>553</v>
      </c>
      <c r="Q158" t="s">
        <v>560</v>
      </c>
      <c r="R158" t="s">
        <v>555</v>
      </c>
      <c r="S158" t="s">
        <v>41</v>
      </c>
      <c r="T158" t="s">
        <v>42</v>
      </c>
    </row>
    <row r="159" spans="1:20">
      <c r="A159" s="55" t="str">
        <f t="shared" si="4"/>
        <v>Y0EURG</v>
      </c>
      <c r="B159" s="55" t="str">
        <f t="shared" si="5"/>
        <v>HOBRAZG</v>
      </c>
      <c r="C159" t="s">
        <v>197</v>
      </c>
      <c r="D159" t="s">
        <v>197</v>
      </c>
      <c r="E159" t="s">
        <v>55</v>
      </c>
      <c r="F159" t="s">
        <v>1980</v>
      </c>
      <c r="G159">
        <v>201187</v>
      </c>
      <c r="H159">
        <v>281138</v>
      </c>
      <c r="I159">
        <v>305109</v>
      </c>
      <c r="J159">
        <v>201181</v>
      </c>
      <c r="K159" t="s">
        <v>73</v>
      </c>
      <c r="L159" t="s">
        <v>15</v>
      </c>
      <c r="M159" t="s">
        <v>212</v>
      </c>
      <c r="N159">
        <v>115116</v>
      </c>
      <c r="O159" t="s">
        <v>525</v>
      </c>
      <c r="P159" t="s">
        <v>164</v>
      </c>
      <c r="Q159" t="s">
        <v>526</v>
      </c>
      <c r="R159" t="s">
        <v>522</v>
      </c>
      <c r="S159" t="s">
        <v>41</v>
      </c>
      <c r="T159" t="s">
        <v>42</v>
      </c>
    </row>
    <row r="160" spans="1:20">
      <c r="A160" s="55" t="str">
        <f t="shared" si="4"/>
        <v>Y0EZDGR</v>
      </c>
      <c r="B160" s="55" t="str">
        <f t="shared" si="5"/>
        <v>HOMSMSGDP</v>
      </c>
      <c r="C160" t="s">
        <v>258</v>
      </c>
      <c r="D160" t="s">
        <v>258</v>
      </c>
      <c r="E160" t="s">
        <v>1939</v>
      </c>
      <c r="F160" t="s">
        <v>1985</v>
      </c>
      <c r="G160">
        <v>201351</v>
      </c>
      <c r="H160">
        <v>281292</v>
      </c>
      <c r="I160">
        <v>304751</v>
      </c>
      <c r="J160">
        <v>201366</v>
      </c>
      <c r="K160" t="s">
        <v>73</v>
      </c>
      <c r="L160" t="s">
        <v>25</v>
      </c>
      <c r="M160" t="s">
        <v>567</v>
      </c>
      <c r="N160">
        <v>129193</v>
      </c>
      <c r="O160" t="s">
        <v>573</v>
      </c>
      <c r="P160" t="s">
        <v>571</v>
      </c>
      <c r="Q160" t="s">
        <v>574</v>
      </c>
      <c r="R160" t="s">
        <v>566</v>
      </c>
      <c r="S160" t="s">
        <v>79</v>
      </c>
      <c r="T160" t="s">
        <v>261</v>
      </c>
    </row>
    <row r="161" spans="1:20">
      <c r="A161" s="55" t="str">
        <f t="shared" si="4"/>
        <v>Y0ETDGR</v>
      </c>
      <c r="B161" s="55" t="str">
        <f t="shared" si="5"/>
        <v>HOAPDFGDP</v>
      </c>
      <c r="C161" t="s">
        <v>258</v>
      </c>
      <c r="D161" t="s">
        <v>258</v>
      </c>
      <c r="E161" t="s">
        <v>1939</v>
      </c>
      <c r="F161" t="s">
        <v>1979</v>
      </c>
      <c r="G161">
        <v>201351</v>
      </c>
      <c r="H161">
        <v>281292</v>
      </c>
      <c r="I161">
        <v>304751</v>
      </c>
      <c r="J161">
        <v>201366</v>
      </c>
      <c r="K161" t="s">
        <v>73</v>
      </c>
      <c r="L161" t="s">
        <v>22</v>
      </c>
      <c r="M161" t="s">
        <v>513</v>
      </c>
      <c r="N161">
        <v>127071</v>
      </c>
      <c r="O161" t="s">
        <v>518</v>
      </c>
      <c r="P161" t="s">
        <v>163</v>
      </c>
      <c r="Q161" t="s">
        <v>519</v>
      </c>
      <c r="R161" t="s">
        <v>512</v>
      </c>
      <c r="S161" t="s">
        <v>79</v>
      </c>
      <c r="T161" t="s">
        <v>261</v>
      </c>
    </row>
  </sheetData>
  <pageMargins left="0.7" right="0.7" top="0.75" bottom="0.75" header="0.3" footer="0.3"/>
  <pageSetup paperSize="9" orientation="portrait" r:id="rId1"/>
  <headerFooter>
    <oddFooter>&amp;C&amp;1#&amp;"Calibri"&amp;10&amp;K000000RESTRICTED</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defaultRowHeight="12.5"/>
  <sheetData/>
  <pageMargins left="0.7" right="0.7" top="0.75" bottom="0.75" header="0.3" footer="0.3"/>
  <pageSetup orientation="portrait" r:id="rId1"/>
  <headerFooter>
    <oddFooter>&amp;C&amp;1#&amp;"Calibri"&amp;10&amp;K000000RESTRICTED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34"/>
  <sheetViews>
    <sheetView workbookViewId="0">
      <selection activeCell="D19" sqref="D19"/>
    </sheetView>
  </sheetViews>
  <sheetFormatPr defaultRowHeight="12.5"/>
  <cols>
    <col min="1" max="2" width="16" bestFit="1" customWidth="1"/>
    <col min="4" max="4" width="50.54296875" bestFit="1" customWidth="1"/>
  </cols>
  <sheetData>
    <row r="1" spans="1:4">
      <c r="A1" t="s">
        <v>575</v>
      </c>
      <c r="B1" t="s">
        <v>576</v>
      </c>
      <c r="D1" t="s">
        <v>580</v>
      </c>
    </row>
    <row r="2" spans="1:4">
      <c r="A2" t="s">
        <v>27</v>
      </c>
      <c r="B2" t="s">
        <v>27</v>
      </c>
      <c r="C2" t="str">
        <f t="shared" ref="C2:C34" si="0">+VLOOKUP(B2,A:A,1,0)</f>
        <v>HDC2P1</v>
      </c>
    </row>
    <row r="3" spans="1:4">
      <c r="A3" t="s">
        <v>28</v>
      </c>
      <c r="B3" t="s">
        <v>28</v>
      </c>
      <c r="C3" t="str">
        <f t="shared" si="0"/>
        <v>HDC2P2</v>
      </c>
    </row>
    <row r="4" spans="1:4">
      <c r="A4" t="s">
        <v>13</v>
      </c>
      <c r="B4" t="s">
        <v>13</v>
      </c>
      <c r="C4" t="str">
        <f t="shared" si="0"/>
        <v>HDFLXI</v>
      </c>
    </row>
    <row r="5" spans="1:4">
      <c r="A5" t="s">
        <v>2</v>
      </c>
      <c r="B5" t="s">
        <v>2</v>
      </c>
      <c r="C5" t="str">
        <f t="shared" si="0"/>
        <v>HDINCF</v>
      </c>
    </row>
    <row r="6" spans="1:4">
      <c r="A6" t="s">
        <v>6</v>
      </c>
      <c r="B6" t="s">
        <v>6</v>
      </c>
      <c r="C6" t="str">
        <f t="shared" si="0"/>
        <v>HDMIPS</v>
      </c>
    </row>
    <row r="7" spans="1:4">
      <c r="A7" t="s">
        <v>3</v>
      </c>
      <c r="B7" t="s">
        <v>3</v>
      </c>
      <c r="C7" t="str">
        <f t="shared" si="0"/>
        <v>HDSTIF</v>
      </c>
    </row>
    <row r="8" spans="1:4">
      <c r="A8" t="s">
        <v>9</v>
      </c>
      <c r="B8" t="s">
        <v>9</v>
      </c>
      <c r="C8" t="str">
        <f t="shared" si="0"/>
        <v>HDUSTF</v>
      </c>
    </row>
    <row r="9" spans="1:4">
      <c r="A9" t="s">
        <v>12</v>
      </c>
      <c r="B9" t="s">
        <v>12</v>
      </c>
      <c r="C9" t="str">
        <f t="shared" si="0"/>
        <v>HEDYNF</v>
      </c>
    </row>
    <row r="10" spans="1:4">
      <c r="A10" t="s">
        <v>4</v>
      </c>
      <c r="B10" t="s">
        <v>4</v>
      </c>
      <c r="C10" t="str">
        <f t="shared" si="0"/>
        <v>HEEQTF</v>
      </c>
    </row>
    <row r="11" spans="1:4">
      <c r="A11" t="s">
        <v>5</v>
      </c>
      <c r="B11" t="s">
        <v>5</v>
      </c>
      <c r="C11" t="str">
        <f t="shared" si="0"/>
        <v>HEIOPF</v>
      </c>
    </row>
    <row r="12" spans="1:4">
      <c r="A12" t="s">
        <v>7</v>
      </c>
      <c r="B12" t="s">
        <v>7</v>
      </c>
      <c r="C12" t="str">
        <f t="shared" si="0"/>
        <v>HEMIDF</v>
      </c>
    </row>
    <row r="13" spans="1:4">
      <c r="A13" t="s">
        <v>8</v>
      </c>
      <c r="B13" t="s">
        <v>8</v>
      </c>
      <c r="C13" t="str">
        <f t="shared" si="0"/>
        <v>HEPROF</v>
      </c>
    </row>
    <row r="14" spans="1:4">
      <c r="A14" t="s">
        <v>10</v>
      </c>
      <c r="B14" t="s">
        <v>10</v>
      </c>
      <c r="C14" t="str">
        <f t="shared" si="0"/>
        <v>HETAXF</v>
      </c>
    </row>
    <row r="15" spans="1:4">
      <c r="A15" t="s">
        <v>29</v>
      </c>
      <c r="B15" s="46" t="s">
        <v>11</v>
      </c>
      <c r="C15" s="46" t="e">
        <f t="shared" si="0"/>
        <v>#N/A</v>
      </c>
      <c r="D15" s="46" t="s">
        <v>578</v>
      </c>
    </row>
    <row r="16" spans="1:4">
      <c r="A16" t="s">
        <v>30</v>
      </c>
      <c r="B16" s="46" t="s">
        <v>19</v>
      </c>
      <c r="C16" s="46" t="e">
        <f t="shared" si="0"/>
        <v>#N/A</v>
      </c>
      <c r="D16" s="46" t="s">
        <v>577</v>
      </c>
    </row>
    <row r="17" spans="1:4">
      <c r="A17" t="s">
        <v>31</v>
      </c>
      <c r="B17" s="46" t="s">
        <v>20</v>
      </c>
      <c r="C17" s="46" t="e">
        <f t="shared" si="0"/>
        <v>#N/A</v>
      </c>
      <c r="D17" s="46" t="s">
        <v>577</v>
      </c>
    </row>
    <row r="18" spans="1:4">
      <c r="A18" t="s">
        <v>32</v>
      </c>
      <c r="B18" s="46" t="s">
        <v>21</v>
      </c>
      <c r="C18" s="46" t="e">
        <f t="shared" si="0"/>
        <v>#N/A</v>
      </c>
      <c r="D18" s="46" t="s">
        <v>577</v>
      </c>
    </row>
    <row r="19" spans="1:4">
      <c r="A19" t="s">
        <v>245</v>
      </c>
      <c r="B19" s="46" t="s">
        <v>245</v>
      </c>
      <c r="C19" s="46" t="str">
        <f t="shared" si="0"/>
        <v>HFT130</v>
      </c>
      <c r="D19" s="46" t="s">
        <v>579</v>
      </c>
    </row>
    <row r="20" spans="1:4">
      <c r="A20" t="s">
        <v>16</v>
      </c>
      <c r="B20" t="s">
        <v>29</v>
      </c>
      <c r="C20" t="str">
        <f t="shared" si="0"/>
        <v>HFT125</v>
      </c>
    </row>
    <row r="21" spans="1:4">
      <c r="A21" t="s">
        <v>17</v>
      </c>
      <c r="B21" t="s">
        <v>30</v>
      </c>
      <c r="C21" t="str">
        <f t="shared" si="0"/>
        <v>HFT126</v>
      </c>
    </row>
    <row r="22" spans="1:4">
      <c r="A22" t="s">
        <v>18</v>
      </c>
      <c r="B22" t="s">
        <v>31</v>
      </c>
      <c r="C22" t="str">
        <f t="shared" si="0"/>
        <v>HFT128</v>
      </c>
    </row>
    <row r="23" spans="1:4">
      <c r="A23" t="s">
        <v>1</v>
      </c>
      <c r="B23" t="s">
        <v>32</v>
      </c>
      <c r="C23" t="str">
        <f t="shared" si="0"/>
        <v>HFT129</v>
      </c>
    </row>
    <row r="24" spans="1:4">
      <c r="A24" t="s">
        <v>22</v>
      </c>
      <c r="B24" t="s">
        <v>16</v>
      </c>
      <c r="C24" t="str">
        <f t="shared" si="0"/>
        <v>HFTS94</v>
      </c>
    </row>
    <row r="25" spans="1:4">
      <c r="A25" t="s">
        <v>15</v>
      </c>
      <c r="B25" t="s">
        <v>17</v>
      </c>
      <c r="C25" t="str">
        <f t="shared" si="0"/>
        <v>HFTS96</v>
      </c>
    </row>
    <row r="26" spans="1:4">
      <c r="A26" t="s">
        <v>14</v>
      </c>
      <c r="B26" t="s">
        <v>18</v>
      </c>
      <c r="C26" t="str">
        <f t="shared" si="0"/>
        <v>HFTS98</v>
      </c>
    </row>
    <row r="27" spans="1:4">
      <c r="A27" t="s">
        <v>26</v>
      </c>
      <c r="B27" t="s">
        <v>1</v>
      </c>
      <c r="C27" t="str">
        <f t="shared" si="0"/>
        <v>HLCASH</v>
      </c>
    </row>
    <row r="28" spans="1:4">
      <c r="A28" t="s">
        <v>23</v>
      </c>
      <c r="B28" t="s">
        <v>22</v>
      </c>
      <c r="C28" t="str">
        <f t="shared" si="0"/>
        <v>HOAPDF</v>
      </c>
    </row>
    <row r="29" spans="1:4">
      <c r="A29" t="s">
        <v>24</v>
      </c>
      <c r="B29" t="s">
        <v>15</v>
      </c>
      <c r="C29" t="str">
        <f t="shared" si="0"/>
        <v>HOBRAZ</v>
      </c>
    </row>
    <row r="30" spans="1:4">
      <c r="A30" t="s">
        <v>25</v>
      </c>
      <c r="B30" t="s">
        <v>14</v>
      </c>
      <c r="C30" t="str">
        <f t="shared" si="0"/>
        <v>HOEMKF</v>
      </c>
    </row>
    <row r="31" spans="1:4">
      <c r="B31" t="s">
        <v>26</v>
      </c>
      <c r="C31" t="str">
        <f t="shared" si="0"/>
        <v>HOGCOP</v>
      </c>
    </row>
    <row r="32" spans="1:4">
      <c r="B32" t="s">
        <v>23</v>
      </c>
      <c r="C32" t="str">
        <f t="shared" si="0"/>
        <v>HOMSCS</v>
      </c>
    </row>
    <row r="33" spans="2:3">
      <c r="B33" t="s">
        <v>24</v>
      </c>
      <c r="C33" t="str">
        <f t="shared" si="0"/>
        <v>HOMSGS</v>
      </c>
    </row>
    <row r="34" spans="2:3">
      <c r="B34" t="s">
        <v>25</v>
      </c>
      <c r="C34" t="str">
        <f t="shared" si="0"/>
        <v>HOMSMS</v>
      </c>
    </row>
  </sheetData>
  <autoFilter ref="A1:D35" xr:uid="{00000000-0009-0000-0000-00000F000000}"/>
  <sortState xmlns:xlrd2="http://schemas.microsoft.com/office/spreadsheetml/2017/richdata2" ref="B3:B34">
    <sortCondition ref="B3:B34"/>
  </sortState>
  <customSheetViews>
    <customSheetView guid="{EE9F80F0-D120-4EB8-900E-6F37F4D124A6}" showAutoFilter="1" state="hidden">
      <selection activeCell="D19" sqref="D19"/>
      <pageMargins left="0.7" right="0.7" top="0.75" bottom="0.75" header="0.3" footer="0.3"/>
      <autoFilter ref="A1:D35" xr:uid="{D99983F1-D3B6-468C-B3DB-0AC6D87CB5E0}"/>
    </customSheetView>
    <customSheetView guid="{ADB689A5-199C-47D5-A330-3295FFA6C434}" showAutoFilter="1" state="hidden">
      <pageMargins left="0.7" right="0.7" top="0.75" bottom="0.75" header="0.3" footer="0.3"/>
      <autoFilter ref="A1:D35" xr:uid="{511758D0-7269-47FC-BDD0-F38297E0CEE4}"/>
    </customSheetView>
  </customSheetViews>
  <pageMargins left="0.7" right="0.7" top="0.75" bottom="0.75" header="0.3" footer="0.3"/>
  <pageSetup orientation="portrait" r:id="rId1"/>
  <headerFooter>
    <oddFooter>&amp;C&amp;1#&amp;"Calibri"&amp;10&amp;K000000RESTRICTED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BD474-9B42-4068-8663-355677DE1AAD}">
  <dimension ref="A1:D223"/>
  <sheetViews>
    <sheetView topLeftCell="A200" workbookViewId="0">
      <selection activeCell="G19" sqref="G19"/>
    </sheetView>
  </sheetViews>
  <sheetFormatPr defaultRowHeight="12.5"/>
  <cols>
    <col min="1" max="1" width="10.1796875" bestFit="1" customWidth="1"/>
    <col min="2" max="2" width="70" bestFit="1" customWidth="1"/>
    <col min="3" max="3" width="12" style="55" bestFit="1" customWidth="1"/>
    <col min="4" max="4" width="33.81640625" style="55" bestFit="1" customWidth="1"/>
  </cols>
  <sheetData>
    <row r="1" spans="1:4" ht="14.5">
      <c r="A1" s="249" t="s">
        <v>248</v>
      </c>
      <c r="B1" s="150" t="s">
        <v>219</v>
      </c>
      <c r="C1" s="206" t="s">
        <v>219</v>
      </c>
      <c r="D1" s="206" t="s">
        <v>1037</v>
      </c>
    </row>
    <row r="2" spans="1:4">
      <c r="A2" s="148">
        <v>151290</v>
      </c>
      <c r="B2" t="s">
        <v>3022</v>
      </c>
      <c r="C2" s="55" t="s">
        <v>2909</v>
      </c>
      <c r="D2" s="55" t="s">
        <v>80</v>
      </c>
    </row>
    <row r="3" spans="1:4">
      <c r="A3" s="148">
        <v>151291</v>
      </c>
      <c r="B3" t="s">
        <v>3023</v>
      </c>
      <c r="C3" s="55" t="s">
        <v>2909</v>
      </c>
      <c r="D3" s="55" t="s">
        <v>1662</v>
      </c>
    </row>
    <row r="4" spans="1:4">
      <c r="A4" s="148">
        <v>151289</v>
      </c>
      <c r="B4" t="s">
        <v>3024</v>
      </c>
      <c r="C4" s="55" t="s">
        <v>2909</v>
      </c>
      <c r="D4" s="55" t="s">
        <v>42</v>
      </c>
    </row>
    <row r="5" spans="1:4">
      <c r="A5" s="148">
        <v>151292</v>
      </c>
      <c r="B5" t="s">
        <v>3025</v>
      </c>
      <c r="C5" s="55" t="s">
        <v>2909</v>
      </c>
      <c r="D5" s="55" t="s">
        <v>1661</v>
      </c>
    </row>
    <row r="6" spans="1:4">
      <c r="A6" s="148">
        <v>120030</v>
      </c>
      <c r="B6" t="s">
        <v>3026</v>
      </c>
      <c r="C6" s="55" t="s">
        <v>1959</v>
      </c>
      <c r="D6" s="55" t="s">
        <v>80</v>
      </c>
    </row>
    <row r="7" spans="1:4">
      <c r="A7" s="148">
        <v>120029</v>
      </c>
      <c r="B7" t="s">
        <v>3027</v>
      </c>
      <c r="C7" s="55" t="s">
        <v>1959</v>
      </c>
      <c r="D7" s="55" t="s">
        <v>1662</v>
      </c>
    </row>
    <row r="8" spans="1:4">
      <c r="A8" s="148">
        <v>101594</v>
      </c>
      <c r="B8" t="s">
        <v>3028</v>
      </c>
      <c r="C8" s="55" t="s">
        <v>1959</v>
      </c>
      <c r="D8" s="55" t="s">
        <v>42</v>
      </c>
    </row>
    <row r="9" spans="1:4">
      <c r="A9" s="148">
        <v>101593</v>
      </c>
      <c r="B9" t="s">
        <v>3029</v>
      </c>
      <c r="C9" s="55" t="s">
        <v>1959</v>
      </c>
      <c r="D9" s="55" t="s">
        <v>1661</v>
      </c>
    </row>
    <row r="10" spans="1:4">
      <c r="A10" s="148">
        <v>146772</v>
      </c>
      <c r="B10" t="s">
        <v>3030</v>
      </c>
      <c r="C10" s="55" t="s">
        <v>1950</v>
      </c>
      <c r="D10" s="55" t="s">
        <v>80</v>
      </c>
    </row>
    <row r="11" spans="1:4">
      <c r="A11" s="148">
        <v>146770</v>
      </c>
      <c r="B11" t="s">
        <v>3031</v>
      </c>
      <c r="C11" s="55" t="s">
        <v>1950</v>
      </c>
      <c r="D11" s="55" t="s">
        <v>1662</v>
      </c>
    </row>
    <row r="12" spans="1:4">
      <c r="A12" s="148">
        <v>146771</v>
      </c>
      <c r="B12" t="s">
        <v>3032</v>
      </c>
      <c r="C12" s="55" t="s">
        <v>1950</v>
      </c>
      <c r="D12" s="55" t="s">
        <v>42</v>
      </c>
    </row>
    <row r="13" spans="1:4">
      <c r="A13" s="148">
        <v>146769</v>
      </c>
      <c r="B13" t="s">
        <v>3033</v>
      </c>
      <c r="C13" s="55" t="s">
        <v>1950</v>
      </c>
      <c r="D13" s="55" t="s">
        <v>1661</v>
      </c>
    </row>
    <row r="14" spans="1:4">
      <c r="A14" s="148">
        <v>151036</v>
      </c>
      <c r="B14" t="s">
        <v>3034</v>
      </c>
      <c r="C14" s="55" t="s">
        <v>2896</v>
      </c>
      <c r="D14" s="55" t="s">
        <v>80</v>
      </c>
    </row>
    <row r="15" spans="1:4">
      <c r="A15" s="148">
        <v>151035</v>
      </c>
      <c r="B15" t="s">
        <v>3035</v>
      </c>
      <c r="C15" s="55" t="s">
        <v>2896</v>
      </c>
      <c r="D15" s="55" t="s">
        <v>1662</v>
      </c>
    </row>
    <row r="16" spans="1:4">
      <c r="A16" s="148">
        <v>151034</v>
      </c>
      <c r="B16" t="s">
        <v>3036</v>
      </c>
      <c r="C16" s="55" t="s">
        <v>2896</v>
      </c>
      <c r="D16" s="55" t="s">
        <v>42</v>
      </c>
    </row>
    <row r="17" spans="1:4">
      <c r="A17" s="148">
        <v>151033</v>
      </c>
      <c r="B17" t="s">
        <v>3037</v>
      </c>
      <c r="C17" s="55" t="s">
        <v>2896</v>
      </c>
      <c r="D17" s="55" t="s">
        <v>1661</v>
      </c>
    </row>
    <row r="18" spans="1:4">
      <c r="A18" s="148">
        <v>151130</v>
      </c>
      <c r="B18" t="s">
        <v>3038</v>
      </c>
      <c r="C18" s="55" t="s">
        <v>2903</v>
      </c>
      <c r="D18" s="55" t="s">
        <v>80</v>
      </c>
    </row>
    <row r="19" spans="1:4">
      <c r="A19" s="148">
        <v>151132</v>
      </c>
      <c r="B19" t="s">
        <v>3039</v>
      </c>
      <c r="C19" s="55" t="s">
        <v>2903</v>
      </c>
      <c r="D19" s="55" t="s">
        <v>1662</v>
      </c>
    </row>
    <row r="20" spans="1:4">
      <c r="A20" s="148">
        <v>151133</v>
      </c>
      <c r="B20" t="s">
        <v>3040</v>
      </c>
      <c r="C20" s="55" t="s">
        <v>2903</v>
      </c>
      <c r="D20" s="55" t="s">
        <v>42</v>
      </c>
    </row>
    <row r="21" spans="1:4">
      <c r="A21" s="148">
        <v>151131</v>
      </c>
      <c r="B21" t="s">
        <v>3041</v>
      </c>
      <c r="C21" s="55" t="s">
        <v>2903</v>
      </c>
      <c r="D21" s="55" t="s">
        <v>1661</v>
      </c>
    </row>
    <row r="22" spans="1:4">
      <c r="A22" s="148">
        <v>151113</v>
      </c>
      <c r="B22" t="s">
        <v>3042</v>
      </c>
      <c r="C22" s="55" t="s">
        <v>2889</v>
      </c>
      <c r="D22" s="55" t="s">
        <v>80</v>
      </c>
    </row>
    <row r="23" spans="1:4">
      <c r="A23" s="148">
        <v>151112</v>
      </c>
      <c r="B23" t="s">
        <v>3043</v>
      </c>
      <c r="C23" s="55" t="s">
        <v>2889</v>
      </c>
      <c r="D23" s="55" t="s">
        <v>1662</v>
      </c>
    </row>
    <row r="24" spans="1:4">
      <c r="A24" s="148">
        <v>151110</v>
      </c>
      <c r="B24" t="s">
        <v>3044</v>
      </c>
      <c r="C24" s="55" t="s">
        <v>2889</v>
      </c>
      <c r="D24" s="55" t="s">
        <v>42</v>
      </c>
    </row>
    <row r="25" spans="1:4">
      <c r="A25" s="148">
        <v>151111</v>
      </c>
      <c r="B25" t="s">
        <v>3045</v>
      </c>
      <c r="C25" s="55" t="s">
        <v>2889</v>
      </c>
      <c r="D25" s="55" t="s">
        <v>1661</v>
      </c>
    </row>
    <row r="26" spans="1:4">
      <c r="A26" s="148">
        <v>148411</v>
      </c>
      <c r="B26" t="s">
        <v>3046</v>
      </c>
      <c r="C26" s="55" t="s">
        <v>1949</v>
      </c>
      <c r="D26" s="55" t="s">
        <v>80</v>
      </c>
    </row>
    <row r="27" spans="1:4">
      <c r="A27" s="148">
        <v>148412</v>
      </c>
      <c r="B27" t="s">
        <v>3047</v>
      </c>
      <c r="C27" s="55" t="s">
        <v>1949</v>
      </c>
      <c r="D27" s="55" t="s">
        <v>1662</v>
      </c>
    </row>
    <row r="28" spans="1:4">
      <c r="A28" s="148">
        <v>148409</v>
      </c>
      <c r="B28" t="s">
        <v>3048</v>
      </c>
      <c r="C28" s="55" t="s">
        <v>1949</v>
      </c>
      <c r="D28" s="55" t="s">
        <v>42</v>
      </c>
    </row>
    <row r="29" spans="1:4">
      <c r="A29" s="148">
        <v>148410</v>
      </c>
      <c r="B29" t="s">
        <v>3049</v>
      </c>
      <c r="C29" s="55" t="s">
        <v>1949</v>
      </c>
      <c r="D29" s="55" t="s">
        <v>1661</v>
      </c>
    </row>
    <row r="30" spans="1:4">
      <c r="A30" s="148">
        <v>151142</v>
      </c>
      <c r="B30" t="s">
        <v>3050</v>
      </c>
      <c r="C30" s="55" t="s">
        <v>2905</v>
      </c>
      <c r="D30" s="55" t="s">
        <v>80</v>
      </c>
    </row>
    <row r="31" spans="1:4">
      <c r="A31" s="148">
        <v>151145</v>
      </c>
      <c r="B31" t="s">
        <v>3051</v>
      </c>
      <c r="C31" s="55" t="s">
        <v>2905</v>
      </c>
      <c r="D31" s="55" t="s">
        <v>1662</v>
      </c>
    </row>
    <row r="32" spans="1:4">
      <c r="A32" s="148">
        <v>151144</v>
      </c>
      <c r="B32" t="s">
        <v>3052</v>
      </c>
      <c r="C32" s="55" t="s">
        <v>2905</v>
      </c>
      <c r="D32" s="55" t="s">
        <v>42</v>
      </c>
    </row>
    <row r="33" spans="1:4">
      <c r="A33" s="148">
        <v>151143</v>
      </c>
      <c r="B33" t="s">
        <v>3053</v>
      </c>
      <c r="C33" s="55" t="s">
        <v>2905</v>
      </c>
      <c r="D33" s="55" t="s">
        <v>1661</v>
      </c>
    </row>
    <row r="34" spans="1:4">
      <c r="A34" s="148">
        <v>151040</v>
      </c>
      <c r="B34" t="s">
        <v>3054</v>
      </c>
      <c r="C34" s="55" t="s">
        <v>2895</v>
      </c>
      <c r="D34" s="55" t="s">
        <v>80</v>
      </c>
    </row>
    <row r="35" spans="1:4">
      <c r="A35" s="148">
        <v>151039</v>
      </c>
      <c r="B35" t="s">
        <v>3055</v>
      </c>
      <c r="C35" s="55" t="s">
        <v>2895</v>
      </c>
      <c r="D35" s="55" t="s">
        <v>1662</v>
      </c>
    </row>
    <row r="36" spans="1:4">
      <c r="A36" s="148">
        <v>151037</v>
      </c>
      <c r="B36" t="s">
        <v>3056</v>
      </c>
      <c r="C36" s="55" t="s">
        <v>2895</v>
      </c>
      <c r="D36" s="55" t="s">
        <v>42</v>
      </c>
    </row>
    <row r="37" spans="1:4">
      <c r="A37" s="148">
        <v>151038</v>
      </c>
      <c r="B37" t="s">
        <v>3057</v>
      </c>
      <c r="C37" s="55" t="s">
        <v>2895</v>
      </c>
      <c r="D37" s="55" t="s">
        <v>1661</v>
      </c>
    </row>
    <row r="38" spans="1:4">
      <c r="A38" s="148">
        <v>151078</v>
      </c>
      <c r="B38" t="s">
        <v>3058</v>
      </c>
      <c r="C38" s="55" t="s">
        <v>2888</v>
      </c>
      <c r="D38" s="55" t="s">
        <v>80</v>
      </c>
    </row>
    <row r="39" spans="1:4">
      <c r="A39" s="148">
        <v>151079</v>
      </c>
      <c r="B39" t="s">
        <v>3059</v>
      </c>
      <c r="C39" s="55" t="s">
        <v>2888</v>
      </c>
      <c r="D39" s="55" t="s">
        <v>1662</v>
      </c>
    </row>
    <row r="40" spans="1:4">
      <c r="A40" s="148">
        <v>151076</v>
      </c>
      <c r="B40" t="s">
        <v>3060</v>
      </c>
      <c r="C40" s="55" t="s">
        <v>2888</v>
      </c>
      <c r="D40" s="55" t="s">
        <v>42</v>
      </c>
    </row>
    <row r="41" spans="1:4">
      <c r="A41" s="148">
        <v>151077</v>
      </c>
      <c r="B41" t="s">
        <v>3061</v>
      </c>
      <c r="C41" s="55" t="s">
        <v>2888</v>
      </c>
      <c r="D41" s="55" t="s">
        <v>1661</v>
      </c>
    </row>
    <row r="42" spans="1:4">
      <c r="A42" s="148">
        <v>104707</v>
      </c>
      <c r="B42" t="s">
        <v>230</v>
      </c>
      <c r="C42" s="55" t="s">
        <v>1965</v>
      </c>
      <c r="D42" s="55" t="s">
        <v>42</v>
      </c>
    </row>
    <row r="43" spans="1:4">
      <c r="A43" s="148">
        <v>120079</v>
      </c>
      <c r="B43" t="s">
        <v>231</v>
      </c>
      <c r="C43" s="55" t="s">
        <v>1965</v>
      </c>
      <c r="D43" s="55" t="s">
        <v>80</v>
      </c>
    </row>
    <row r="44" spans="1:4">
      <c r="A44" s="148">
        <v>104706</v>
      </c>
      <c r="B44" t="s">
        <v>1564</v>
      </c>
      <c r="C44" s="55" t="s">
        <v>1965</v>
      </c>
      <c r="D44" s="55" t="s">
        <v>1661</v>
      </c>
    </row>
    <row r="45" spans="1:4">
      <c r="A45" s="148">
        <v>120078</v>
      </c>
      <c r="B45" t="s">
        <v>1565</v>
      </c>
      <c r="C45" s="55" t="s">
        <v>1965</v>
      </c>
      <c r="D45" s="55" t="s">
        <v>1662</v>
      </c>
    </row>
    <row r="46" spans="1:4">
      <c r="A46" s="148">
        <v>147291</v>
      </c>
      <c r="B46" t="s">
        <v>3062</v>
      </c>
      <c r="C46" s="55" t="s">
        <v>1953</v>
      </c>
      <c r="D46" s="55" t="s">
        <v>1682</v>
      </c>
    </row>
    <row r="47" spans="1:4">
      <c r="A47" s="148">
        <v>147287</v>
      </c>
      <c r="B47" t="s">
        <v>3063</v>
      </c>
      <c r="C47" s="55" t="s">
        <v>1953</v>
      </c>
      <c r="D47" s="55" t="s">
        <v>80</v>
      </c>
    </row>
    <row r="48" spans="1:4">
      <c r="A48" s="148">
        <v>147300</v>
      </c>
      <c r="B48" t="s">
        <v>3064</v>
      </c>
      <c r="C48" s="55" t="s">
        <v>1953</v>
      </c>
      <c r="D48" s="55" t="s">
        <v>1668</v>
      </c>
    </row>
    <row r="49" spans="1:4">
      <c r="A49" s="148">
        <v>147296</v>
      </c>
      <c r="B49" t="s">
        <v>3065</v>
      </c>
      <c r="C49" s="55" t="s">
        <v>1953</v>
      </c>
      <c r="D49" s="55" t="s">
        <v>1680</v>
      </c>
    </row>
    <row r="50" spans="1:4">
      <c r="A50" s="148">
        <v>147289</v>
      </c>
      <c r="B50" t="s">
        <v>3066</v>
      </c>
      <c r="C50" s="55" t="s">
        <v>1953</v>
      </c>
      <c r="D50" s="55" t="s">
        <v>1681</v>
      </c>
    </row>
    <row r="51" spans="1:4">
      <c r="A51" s="148">
        <v>147290</v>
      </c>
      <c r="B51" t="s">
        <v>3067</v>
      </c>
      <c r="C51" s="55" t="s">
        <v>1953</v>
      </c>
      <c r="D51" s="55" t="s">
        <v>42</v>
      </c>
    </row>
    <row r="52" spans="1:4">
      <c r="A52" s="148">
        <v>147301</v>
      </c>
      <c r="B52" t="s">
        <v>3068</v>
      </c>
      <c r="C52" s="55" t="s">
        <v>1953</v>
      </c>
      <c r="D52" s="55" t="s">
        <v>1667</v>
      </c>
    </row>
    <row r="53" spans="1:4">
      <c r="A53" s="148">
        <v>147288</v>
      </c>
      <c r="B53" t="s">
        <v>3069</v>
      </c>
      <c r="C53" s="55" t="s">
        <v>1953</v>
      </c>
      <c r="D53" s="55" t="s">
        <v>1679</v>
      </c>
    </row>
    <row r="54" spans="1:4">
      <c r="A54" s="148">
        <v>150501</v>
      </c>
      <c r="B54" t="s">
        <v>1755</v>
      </c>
      <c r="C54" s="55" t="s">
        <v>1953</v>
      </c>
      <c r="D54" s="55" t="s">
        <v>1697</v>
      </c>
    </row>
    <row r="55" spans="1:4">
      <c r="A55" s="148">
        <v>150499</v>
      </c>
      <c r="B55" t="s">
        <v>1756</v>
      </c>
      <c r="C55" s="55" t="s">
        <v>1953</v>
      </c>
      <c r="D55" s="55" t="s">
        <v>1696</v>
      </c>
    </row>
    <row r="56" spans="1:4">
      <c r="A56" s="148">
        <v>150500</v>
      </c>
      <c r="B56" t="s">
        <v>1757</v>
      </c>
      <c r="C56" s="55" t="s">
        <v>1953</v>
      </c>
      <c r="D56" s="55" t="s">
        <v>95</v>
      </c>
    </row>
    <row r="57" spans="1:4">
      <c r="A57" s="148">
        <v>150502</v>
      </c>
      <c r="B57" t="s">
        <v>1758</v>
      </c>
      <c r="C57" s="55" t="s">
        <v>1953</v>
      </c>
      <c r="D57" s="55" t="s">
        <v>93</v>
      </c>
    </row>
    <row r="58" spans="1:4">
      <c r="A58" s="148">
        <v>120038</v>
      </c>
      <c r="B58" t="s">
        <v>3070</v>
      </c>
      <c r="C58" s="55" t="s">
        <v>1940</v>
      </c>
      <c r="D58" s="55" t="s">
        <v>80</v>
      </c>
    </row>
    <row r="59" spans="1:4">
      <c r="A59" s="148">
        <v>120037</v>
      </c>
      <c r="B59" t="s">
        <v>3071</v>
      </c>
      <c r="C59" s="55" t="s">
        <v>1940</v>
      </c>
      <c r="D59" s="55" t="s">
        <v>1682</v>
      </c>
    </row>
    <row r="60" spans="1:4">
      <c r="A60" s="148">
        <v>120039</v>
      </c>
      <c r="B60" t="s">
        <v>3072</v>
      </c>
      <c r="C60" s="55" t="s">
        <v>1940</v>
      </c>
      <c r="D60" s="55" t="s">
        <v>1668</v>
      </c>
    </row>
    <row r="61" spans="1:4">
      <c r="A61" s="148">
        <v>120040</v>
      </c>
      <c r="B61" t="s">
        <v>3073</v>
      </c>
      <c r="C61" s="55" t="s">
        <v>1940</v>
      </c>
      <c r="D61" s="55" t="s">
        <v>1680</v>
      </c>
    </row>
    <row r="62" spans="1:4">
      <c r="A62" s="148">
        <v>118907</v>
      </c>
      <c r="B62" t="s">
        <v>3074</v>
      </c>
      <c r="C62" s="55" t="s">
        <v>1940</v>
      </c>
      <c r="D62" s="292" t="s">
        <v>42</v>
      </c>
    </row>
    <row r="63" spans="1:4">
      <c r="A63" s="148">
        <v>118906</v>
      </c>
      <c r="B63" t="s">
        <v>3075</v>
      </c>
      <c r="C63" s="55" t="s">
        <v>1940</v>
      </c>
      <c r="D63" t="s">
        <v>1681</v>
      </c>
    </row>
    <row r="64" spans="1:4">
      <c r="A64" s="148">
        <v>118909</v>
      </c>
      <c r="B64" t="s">
        <v>3076</v>
      </c>
      <c r="C64" s="55" t="s">
        <v>1940</v>
      </c>
      <c r="D64" s="55" t="s">
        <v>1686</v>
      </c>
    </row>
    <row r="65" spans="1:4">
      <c r="A65" s="148">
        <v>118901</v>
      </c>
      <c r="B65" t="s">
        <v>3077</v>
      </c>
      <c r="C65" s="55" t="s">
        <v>1940</v>
      </c>
      <c r="D65" s="294" t="s">
        <v>1684</v>
      </c>
    </row>
    <row r="66" spans="1:4">
      <c r="A66" s="148">
        <v>118902</v>
      </c>
      <c r="B66" t="s">
        <v>3078</v>
      </c>
      <c r="C66" s="55" t="s">
        <v>1940</v>
      </c>
      <c r="D66" s="292" t="s">
        <v>56</v>
      </c>
    </row>
    <row r="67" spans="1:4">
      <c r="A67" s="148">
        <v>118903</v>
      </c>
      <c r="B67" t="s">
        <v>3079</v>
      </c>
      <c r="C67" s="55" t="s">
        <v>1940</v>
      </c>
      <c r="D67" s="55" t="s">
        <v>1667</v>
      </c>
    </row>
    <row r="68" spans="1:4">
      <c r="A68" s="148">
        <v>118904</v>
      </c>
      <c r="B68" t="s">
        <v>3080</v>
      </c>
      <c r="C68" s="55" t="s">
        <v>1940</v>
      </c>
      <c r="D68" s="293" t="s">
        <v>1685</v>
      </c>
    </row>
    <row r="69" spans="1:4">
      <c r="A69" s="148">
        <v>118908</v>
      </c>
      <c r="B69" t="s">
        <v>3081</v>
      </c>
      <c r="C69" s="55" t="s">
        <v>1940</v>
      </c>
      <c r="D69" t="s">
        <v>1679</v>
      </c>
    </row>
    <row r="70" spans="1:4">
      <c r="A70" s="148">
        <v>147910</v>
      </c>
      <c r="B70" t="s">
        <v>3082</v>
      </c>
      <c r="C70" s="55" t="s">
        <v>1945</v>
      </c>
      <c r="D70" s="55" t="s">
        <v>1682</v>
      </c>
    </row>
    <row r="71" spans="1:4">
      <c r="A71" s="148">
        <v>147908</v>
      </c>
      <c r="B71" t="s">
        <v>3083</v>
      </c>
      <c r="C71" s="55" t="s">
        <v>1945</v>
      </c>
      <c r="D71" s="55" t="s">
        <v>80</v>
      </c>
    </row>
    <row r="72" spans="1:4">
      <c r="A72" s="148">
        <v>147915</v>
      </c>
      <c r="B72" t="s">
        <v>3084</v>
      </c>
      <c r="C72" s="55" t="s">
        <v>1945</v>
      </c>
      <c r="D72" s="55" t="s">
        <v>1668</v>
      </c>
    </row>
    <row r="73" spans="1:4">
      <c r="A73" s="148">
        <v>147912</v>
      </c>
      <c r="B73" t="s">
        <v>3085</v>
      </c>
      <c r="C73" s="55" t="s">
        <v>1945</v>
      </c>
      <c r="D73" s="55" t="s">
        <v>1680</v>
      </c>
    </row>
    <row r="74" spans="1:4">
      <c r="A74" s="148">
        <v>147909</v>
      </c>
      <c r="B74" t="s">
        <v>3086</v>
      </c>
      <c r="C74" s="55" t="s">
        <v>1945</v>
      </c>
      <c r="D74" s="55" t="s">
        <v>1681</v>
      </c>
    </row>
    <row r="75" spans="1:4">
      <c r="A75" s="148">
        <v>147907</v>
      </c>
      <c r="B75" t="s">
        <v>3087</v>
      </c>
      <c r="C75" s="55" t="s">
        <v>1945</v>
      </c>
      <c r="D75" s="55" t="s">
        <v>42</v>
      </c>
    </row>
    <row r="76" spans="1:4">
      <c r="A76" s="148">
        <v>147916</v>
      </c>
      <c r="B76" t="s">
        <v>3088</v>
      </c>
      <c r="C76" s="55" t="s">
        <v>1945</v>
      </c>
      <c r="D76" s="55" t="s">
        <v>1667</v>
      </c>
    </row>
    <row r="77" spans="1:4">
      <c r="A77" s="148">
        <v>147911</v>
      </c>
      <c r="B77" t="s">
        <v>3089</v>
      </c>
      <c r="C77" s="55" t="s">
        <v>1945</v>
      </c>
      <c r="D77" s="55" t="s">
        <v>1679</v>
      </c>
    </row>
    <row r="78" spans="1:4">
      <c r="A78" s="148">
        <v>151118</v>
      </c>
      <c r="B78" t="s">
        <v>3090</v>
      </c>
      <c r="C78" s="55" t="s">
        <v>2892</v>
      </c>
      <c r="D78" s="55" t="s">
        <v>3018</v>
      </c>
    </row>
    <row r="79" spans="1:4">
      <c r="A79" s="148">
        <v>151117</v>
      </c>
      <c r="B79" t="s">
        <v>3091</v>
      </c>
      <c r="C79" s="55" t="s">
        <v>2892</v>
      </c>
      <c r="D79" s="55" t="s">
        <v>80</v>
      </c>
    </row>
    <row r="80" spans="1:4">
      <c r="A80" s="148">
        <v>151116</v>
      </c>
      <c r="B80" t="s">
        <v>3092</v>
      </c>
      <c r="C80" s="55" t="s">
        <v>2892</v>
      </c>
      <c r="D80" s="55" t="s">
        <v>1668</v>
      </c>
    </row>
    <row r="81" spans="1:4">
      <c r="A81" s="148">
        <v>151119</v>
      </c>
      <c r="B81" t="s">
        <v>3093</v>
      </c>
      <c r="C81" s="55" t="s">
        <v>2892</v>
      </c>
      <c r="D81" s="55" t="s">
        <v>3020</v>
      </c>
    </row>
    <row r="82" spans="1:4">
      <c r="A82" s="148">
        <v>151114</v>
      </c>
      <c r="B82" t="s">
        <v>3094</v>
      </c>
      <c r="C82" s="55" t="s">
        <v>2892</v>
      </c>
      <c r="D82" s="55" t="s">
        <v>42</v>
      </c>
    </row>
    <row r="83" spans="1:4">
      <c r="A83" s="148">
        <v>151115</v>
      </c>
      <c r="B83" t="s">
        <v>3095</v>
      </c>
      <c r="C83" s="55" t="s">
        <v>2892</v>
      </c>
      <c r="D83" s="55" t="s">
        <v>1667</v>
      </c>
    </row>
    <row r="84" spans="1:4">
      <c r="A84" s="148">
        <v>151055</v>
      </c>
      <c r="B84" t="s">
        <v>3096</v>
      </c>
      <c r="C84" s="55" t="s">
        <v>2899</v>
      </c>
      <c r="D84" s="55" t="s">
        <v>1682</v>
      </c>
    </row>
    <row r="85" spans="1:4">
      <c r="A85" s="148">
        <v>151054</v>
      </c>
      <c r="B85" t="s">
        <v>3097</v>
      </c>
      <c r="C85" s="55" t="s">
        <v>2899</v>
      </c>
      <c r="D85" s="55" t="s">
        <v>80</v>
      </c>
    </row>
    <row r="86" spans="1:4">
      <c r="A86" s="148">
        <v>151052</v>
      </c>
      <c r="B86" t="s">
        <v>3098</v>
      </c>
      <c r="C86" s="55" t="s">
        <v>2899</v>
      </c>
      <c r="D86" s="55" t="s">
        <v>1668</v>
      </c>
    </row>
    <row r="87" spans="1:4">
      <c r="A87" s="148">
        <v>151053</v>
      </c>
      <c r="B87" t="s">
        <v>3099</v>
      </c>
      <c r="C87" s="55" t="s">
        <v>2899</v>
      </c>
      <c r="D87" s="55" t="s">
        <v>1680</v>
      </c>
    </row>
    <row r="88" spans="1:4">
      <c r="A88" s="148">
        <v>151049</v>
      </c>
      <c r="B88" t="s">
        <v>3100</v>
      </c>
      <c r="C88" s="55" t="s">
        <v>2899</v>
      </c>
      <c r="D88" s="55" t="s">
        <v>1681</v>
      </c>
    </row>
    <row r="89" spans="1:4">
      <c r="A89" s="148">
        <v>151048</v>
      </c>
      <c r="B89" t="s">
        <v>3101</v>
      </c>
      <c r="C89" s="55" t="s">
        <v>2899</v>
      </c>
      <c r="D89" s="55" t="s">
        <v>42</v>
      </c>
    </row>
    <row r="90" spans="1:4">
      <c r="A90" s="148">
        <v>151051</v>
      </c>
      <c r="B90" t="s">
        <v>3102</v>
      </c>
      <c r="C90" s="55" t="s">
        <v>2899</v>
      </c>
      <c r="D90" s="55" t="s">
        <v>1667</v>
      </c>
    </row>
    <row r="91" spans="1:4">
      <c r="A91" s="148">
        <v>151050</v>
      </c>
      <c r="B91" t="s">
        <v>3103</v>
      </c>
      <c r="C91" s="55" t="s">
        <v>2899</v>
      </c>
      <c r="D91" s="55" t="s">
        <v>1679</v>
      </c>
    </row>
    <row r="92" spans="1:4">
      <c r="A92" s="148">
        <v>151063</v>
      </c>
      <c r="B92" t="s">
        <v>3104</v>
      </c>
      <c r="C92" s="55" t="s">
        <v>2901</v>
      </c>
      <c r="D92" s="55" t="s">
        <v>1667</v>
      </c>
    </row>
    <row r="93" spans="1:4">
      <c r="A93" s="148">
        <v>151062</v>
      </c>
      <c r="B93" t="s">
        <v>3105</v>
      </c>
      <c r="C93" s="55" t="s">
        <v>2901</v>
      </c>
      <c r="D93" s="55" t="s">
        <v>3021</v>
      </c>
    </row>
    <row r="94" spans="1:4">
      <c r="A94" s="148">
        <v>151070</v>
      </c>
      <c r="B94" t="s">
        <v>3106</v>
      </c>
      <c r="C94" s="55" t="s">
        <v>2901</v>
      </c>
      <c r="D94" s="55" t="s">
        <v>3018</v>
      </c>
    </row>
    <row r="95" spans="1:4">
      <c r="A95" s="148">
        <v>151067</v>
      </c>
      <c r="B95" t="s">
        <v>3107</v>
      </c>
      <c r="C95" s="55" t="s">
        <v>2901</v>
      </c>
      <c r="D95" s="55" t="s">
        <v>80</v>
      </c>
    </row>
    <row r="96" spans="1:4">
      <c r="A96" s="148">
        <v>151068</v>
      </c>
      <c r="B96" t="s">
        <v>3108</v>
      </c>
      <c r="C96" s="55" t="s">
        <v>2901</v>
      </c>
      <c r="D96" s="55" t="s">
        <v>1668</v>
      </c>
    </row>
    <row r="97" spans="1:4">
      <c r="A97" s="148">
        <v>151069</v>
      </c>
      <c r="B97" t="s">
        <v>3109</v>
      </c>
      <c r="C97" s="55" t="s">
        <v>2901</v>
      </c>
      <c r="D97" s="55" t="s">
        <v>1670</v>
      </c>
    </row>
    <row r="98" spans="1:4">
      <c r="A98" s="148">
        <v>151071</v>
      </c>
      <c r="B98" t="s">
        <v>3110</v>
      </c>
      <c r="C98" s="55" t="s">
        <v>2901</v>
      </c>
      <c r="D98" s="55" t="s">
        <v>3020</v>
      </c>
    </row>
    <row r="99" spans="1:4">
      <c r="A99" s="148">
        <v>151065</v>
      </c>
      <c r="B99" t="s">
        <v>3111</v>
      </c>
      <c r="C99" s="55" t="s">
        <v>2901</v>
      </c>
      <c r="D99" s="55" t="s">
        <v>42</v>
      </c>
    </row>
    <row r="100" spans="1:4">
      <c r="A100" s="148">
        <v>151064</v>
      </c>
      <c r="B100" t="s">
        <v>3112</v>
      </c>
      <c r="C100" s="55" t="s">
        <v>2901</v>
      </c>
      <c r="D100" s="55" t="s">
        <v>1669</v>
      </c>
    </row>
    <row r="101" spans="1:4">
      <c r="A101" s="148">
        <v>151150</v>
      </c>
      <c r="B101" t="s">
        <v>3113</v>
      </c>
      <c r="C101" s="55" t="s">
        <v>2906</v>
      </c>
      <c r="D101" s="55" t="s">
        <v>3018</v>
      </c>
    </row>
    <row r="102" spans="1:4">
      <c r="A102" s="148">
        <v>151146</v>
      </c>
      <c r="B102" t="s">
        <v>3114</v>
      </c>
      <c r="C102" s="55" t="s">
        <v>2906</v>
      </c>
      <c r="D102" s="55" t="s">
        <v>80</v>
      </c>
    </row>
    <row r="103" spans="1:4">
      <c r="A103" s="148">
        <v>151148</v>
      </c>
      <c r="B103" t="s">
        <v>3115</v>
      </c>
      <c r="C103" s="55" t="s">
        <v>2906</v>
      </c>
      <c r="D103" s="55" t="s">
        <v>1662</v>
      </c>
    </row>
    <row r="104" spans="1:4">
      <c r="A104" s="148">
        <v>151151</v>
      </c>
      <c r="B104" t="s">
        <v>3116</v>
      </c>
      <c r="C104" s="55" t="s">
        <v>2906</v>
      </c>
      <c r="D104" s="55" t="s">
        <v>3020</v>
      </c>
    </row>
    <row r="105" spans="1:4">
      <c r="A105" s="148">
        <v>151149</v>
      </c>
      <c r="B105" t="s">
        <v>3117</v>
      </c>
      <c r="C105" s="55" t="s">
        <v>2906</v>
      </c>
      <c r="D105" s="55" t="s">
        <v>42</v>
      </c>
    </row>
    <row r="106" spans="1:4">
      <c r="A106" s="148">
        <v>151147</v>
      </c>
      <c r="B106" t="s">
        <v>3118</v>
      </c>
      <c r="C106" s="55" t="s">
        <v>2906</v>
      </c>
      <c r="D106" s="55" t="s">
        <v>1661</v>
      </c>
    </row>
    <row r="107" spans="1:4">
      <c r="A107" s="148">
        <v>120059</v>
      </c>
      <c r="B107" t="s">
        <v>3119</v>
      </c>
      <c r="C107" s="55" t="s">
        <v>1969</v>
      </c>
      <c r="D107" s="55" t="s">
        <v>80</v>
      </c>
    </row>
    <row r="108" spans="1:4">
      <c r="A108" s="148">
        <v>120101</v>
      </c>
      <c r="B108" t="s">
        <v>3120</v>
      </c>
      <c r="C108" s="55" t="s">
        <v>1969</v>
      </c>
      <c r="D108" s="55" t="s">
        <v>1670</v>
      </c>
    </row>
    <row r="109" spans="1:4">
      <c r="A109" s="148">
        <v>101685</v>
      </c>
      <c r="B109" t="s">
        <v>3121</v>
      </c>
      <c r="C109" s="55" t="s">
        <v>1969</v>
      </c>
      <c r="D109" s="55" t="s">
        <v>42</v>
      </c>
    </row>
    <row r="110" spans="1:4">
      <c r="A110" s="148">
        <v>101686</v>
      </c>
      <c r="B110" t="s">
        <v>3122</v>
      </c>
      <c r="C110" s="55" t="s">
        <v>1969</v>
      </c>
      <c r="D110" s="55" t="s">
        <v>1669</v>
      </c>
    </row>
    <row r="111" spans="1:4">
      <c r="A111" s="148">
        <v>151088</v>
      </c>
      <c r="B111" t="s">
        <v>3123</v>
      </c>
      <c r="C111" s="55" t="s">
        <v>2890</v>
      </c>
      <c r="D111" s="55" t="s">
        <v>3018</v>
      </c>
    </row>
    <row r="112" spans="1:4">
      <c r="A112" s="148">
        <v>151087</v>
      </c>
      <c r="B112" t="s">
        <v>3124</v>
      </c>
      <c r="C112" s="55" t="s">
        <v>2890</v>
      </c>
      <c r="D112" s="55" t="s">
        <v>80</v>
      </c>
    </row>
    <row r="113" spans="1:4">
      <c r="A113" s="148">
        <v>151086</v>
      </c>
      <c r="B113" t="s">
        <v>3125</v>
      </c>
      <c r="C113" s="55" t="s">
        <v>2890</v>
      </c>
      <c r="D113" s="55" t="s">
        <v>1668</v>
      </c>
    </row>
    <row r="114" spans="1:4">
      <c r="A114" s="148">
        <v>151089</v>
      </c>
      <c r="B114" t="s">
        <v>3126</v>
      </c>
      <c r="C114" s="55" t="s">
        <v>2890</v>
      </c>
      <c r="D114" s="55" t="s">
        <v>3020</v>
      </c>
    </row>
    <row r="115" spans="1:4">
      <c r="A115" s="148">
        <v>151084</v>
      </c>
      <c r="B115" t="s">
        <v>3127</v>
      </c>
      <c r="C115" s="55" t="s">
        <v>2890</v>
      </c>
      <c r="D115" s="55" t="s">
        <v>42</v>
      </c>
    </row>
    <row r="116" spans="1:4">
      <c r="A116" s="148">
        <v>151085</v>
      </c>
      <c r="B116" t="s">
        <v>3128</v>
      </c>
      <c r="C116" s="55" t="s">
        <v>2890</v>
      </c>
      <c r="D116" s="55" t="s">
        <v>1667</v>
      </c>
    </row>
    <row r="117" spans="1:4">
      <c r="A117" s="148">
        <v>151000</v>
      </c>
      <c r="B117" t="s">
        <v>3129</v>
      </c>
      <c r="C117" s="55" t="s">
        <v>2897</v>
      </c>
      <c r="D117" s="55" t="s">
        <v>3018</v>
      </c>
    </row>
    <row r="118" spans="1:4">
      <c r="A118" s="148">
        <v>150996</v>
      </c>
      <c r="B118" t="s">
        <v>3130</v>
      </c>
      <c r="C118" s="55" t="s">
        <v>2897</v>
      </c>
      <c r="D118" s="55" t="s">
        <v>80</v>
      </c>
    </row>
    <row r="119" spans="1:4">
      <c r="A119" s="148">
        <v>150998</v>
      </c>
      <c r="B119" t="s">
        <v>3131</v>
      </c>
      <c r="C119" s="55" t="s">
        <v>2897</v>
      </c>
      <c r="D119" s="55" t="s">
        <v>1670</v>
      </c>
    </row>
    <row r="120" spans="1:4">
      <c r="A120" s="148">
        <v>150997</v>
      </c>
      <c r="B120" t="s">
        <v>3132</v>
      </c>
      <c r="C120" s="55" t="s">
        <v>2897</v>
      </c>
      <c r="D120" s="55" t="s">
        <v>1666</v>
      </c>
    </row>
    <row r="121" spans="1:4">
      <c r="A121" s="148">
        <v>151001</v>
      </c>
      <c r="B121" t="s">
        <v>3133</v>
      </c>
      <c r="C121" s="55" t="s">
        <v>2897</v>
      </c>
      <c r="D121" s="55" t="s">
        <v>3020</v>
      </c>
    </row>
    <row r="122" spans="1:4">
      <c r="A122" s="148">
        <v>150992</v>
      </c>
      <c r="B122" t="s">
        <v>3134</v>
      </c>
      <c r="C122" s="55" t="s">
        <v>2897</v>
      </c>
      <c r="D122" s="55" t="s">
        <v>42</v>
      </c>
    </row>
    <row r="123" spans="1:4">
      <c r="A123" s="148">
        <v>150993</v>
      </c>
      <c r="B123" t="s">
        <v>3135</v>
      </c>
      <c r="C123" s="55" t="s">
        <v>2897</v>
      </c>
      <c r="D123" s="55" t="s">
        <v>1669</v>
      </c>
    </row>
    <row r="124" spans="1:4">
      <c r="A124" s="148">
        <v>150994</v>
      </c>
      <c r="B124" t="s">
        <v>3136</v>
      </c>
      <c r="C124" s="55" t="s">
        <v>2897</v>
      </c>
      <c r="D124" s="55" t="s">
        <v>1665</v>
      </c>
    </row>
    <row r="125" spans="1:4">
      <c r="A125" s="148">
        <v>150995</v>
      </c>
      <c r="B125" t="s">
        <v>3137</v>
      </c>
      <c r="C125" s="55" t="s">
        <v>2897</v>
      </c>
      <c r="D125" s="55" t="s">
        <v>3021</v>
      </c>
    </row>
    <row r="126" spans="1:4">
      <c r="A126" s="148">
        <v>151047</v>
      </c>
      <c r="B126" t="s">
        <v>3138</v>
      </c>
      <c r="C126" s="55" t="s">
        <v>2900</v>
      </c>
      <c r="D126" s="55" t="s">
        <v>3018</v>
      </c>
    </row>
    <row r="127" spans="1:4">
      <c r="A127" s="148">
        <v>151045</v>
      </c>
      <c r="B127" t="s">
        <v>3139</v>
      </c>
      <c r="C127" s="55" t="s">
        <v>2900</v>
      </c>
      <c r="D127" s="55" t="s">
        <v>80</v>
      </c>
    </row>
    <row r="128" spans="1:4">
      <c r="A128" s="148">
        <v>151044</v>
      </c>
      <c r="B128" t="s">
        <v>3140</v>
      </c>
      <c r="C128" s="55" t="s">
        <v>2900</v>
      </c>
      <c r="D128" s="55" t="s">
        <v>1662</v>
      </c>
    </row>
    <row r="129" spans="1:4">
      <c r="A129" s="148">
        <v>151046</v>
      </c>
      <c r="B129" t="s">
        <v>3141</v>
      </c>
      <c r="C129" s="55" t="s">
        <v>2900</v>
      </c>
      <c r="D129" s="55" t="s">
        <v>3020</v>
      </c>
    </row>
    <row r="130" spans="1:4">
      <c r="A130" s="148">
        <v>151043</v>
      </c>
      <c r="B130" t="s">
        <v>3142</v>
      </c>
      <c r="C130" s="55" t="s">
        <v>2900</v>
      </c>
      <c r="D130" s="55" t="s">
        <v>42</v>
      </c>
    </row>
    <row r="131" spans="1:4">
      <c r="A131" s="148">
        <v>151042</v>
      </c>
      <c r="B131" t="s">
        <v>3143</v>
      </c>
      <c r="C131" s="55" t="s">
        <v>2900</v>
      </c>
      <c r="D131" s="55" t="s">
        <v>1661</v>
      </c>
    </row>
    <row r="132" spans="1:4">
      <c r="A132" s="148">
        <v>151041</v>
      </c>
      <c r="B132" t="s">
        <v>3144</v>
      </c>
      <c r="C132" s="55" t="s">
        <v>2900</v>
      </c>
      <c r="D132" s="55" t="s">
        <v>3021</v>
      </c>
    </row>
    <row r="133" spans="1:4">
      <c r="A133" s="148">
        <v>151108</v>
      </c>
      <c r="B133" t="s">
        <v>3145</v>
      </c>
      <c r="C133" s="55" t="s">
        <v>2891</v>
      </c>
      <c r="D133" s="55" t="s">
        <v>1682</v>
      </c>
    </row>
    <row r="134" spans="1:4">
      <c r="A134" s="148">
        <v>151107</v>
      </c>
      <c r="B134" t="s">
        <v>3146</v>
      </c>
      <c r="C134" s="55" t="s">
        <v>2891</v>
      </c>
      <c r="D134" s="55" t="s">
        <v>80</v>
      </c>
    </row>
    <row r="135" spans="1:4">
      <c r="A135" s="148">
        <v>151106</v>
      </c>
      <c r="B135" t="s">
        <v>3147</v>
      </c>
      <c r="C135" s="55" t="s">
        <v>2891</v>
      </c>
      <c r="D135" s="55" t="s">
        <v>1668</v>
      </c>
    </row>
    <row r="136" spans="1:4">
      <c r="A136" s="148">
        <v>151109</v>
      </c>
      <c r="B136" t="s">
        <v>3148</v>
      </c>
      <c r="C136" s="55" t="s">
        <v>2891</v>
      </c>
      <c r="D136" s="55" t="s">
        <v>1680</v>
      </c>
    </row>
    <row r="137" spans="1:4">
      <c r="A137" s="148">
        <v>151102</v>
      </c>
      <c r="B137" t="s">
        <v>3149</v>
      </c>
      <c r="C137" s="55" t="s">
        <v>2891</v>
      </c>
      <c r="D137" s="55" t="s">
        <v>1681</v>
      </c>
    </row>
    <row r="138" spans="1:4">
      <c r="A138" s="148">
        <v>151104</v>
      </c>
      <c r="B138" t="s">
        <v>3150</v>
      </c>
      <c r="C138" s="55" t="s">
        <v>2891</v>
      </c>
      <c r="D138" s="55" t="s">
        <v>42</v>
      </c>
    </row>
    <row r="139" spans="1:4">
      <c r="A139" s="148">
        <v>151105</v>
      </c>
      <c r="B139" t="s">
        <v>3151</v>
      </c>
      <c r="C139" s="55" t="s">
        <v>2891</v>
      </c>
      <c r="D139" s="55" t="s">
        <v>1667</v>
      </c>
    </row>
    <row r="140" spans="1:4">
      <c r="A140" s="148">
        <v>151103</v>
      </c>
      <c r="B140" t="s">
        <v>3152</v>
      </c>
      <c r="C140" s="55" t="s">
        <v>2891</v>
      </c>
      <c r="D140" s="55" t="s">
        <v>1679</v>
      </c>
    </row>
    <row r="141" spans="1:4">
      <c r="A141" s="148">
        <v>151014</v>
      </c>
      <c r="B141" t="s">
        <v>3153</v>
      </c>
      <c r="C141" s="55" t="s">
        <v>2902</v>
      </c>
      <c r="D141" s="55" t="s">
        <v>80</v>
      </c>
    </row>
    <row r="142" spans="1:4">
      <c r="A142" s="148">
        <v>151015</v>
      </c>
      <c r="B142" t="s">
        <v>3154</v>
      </c>
      <c r="C142" s="55" t="s">
        <v>2902</v>
      </c>
      <c r="D142" s="55" t="s">
        <v>1670</v>
      </c>
    </row>
    <row r="143" spans="1:4">
      <c r="A143" s="148">
        <v>151013</v>
      </c>
      <c r="B143" t="s">
        <v>3155</v>
      </c>
      <c r="C143" s="55" t="s">
        <v>2902</v>
      </c>
      <c r="D143" s="55" t="s">
        <v>42</v>
      </c>
    </row>
    <row r="144" spans="1:4">
      <c r="A144" s="148">
        <v>151012</v>
      </c>
      <c r="B144" t="s">
        <v>3156</v>
      </c>
      <c r="C144" s="55" t="s">
        <v>2902</v>
      </c>
      <c r="D144" s="55" t="s">
        <v>1669</v>
      </c>
    </row>
    <row r="145" spans="1:4">
      <c r="A145" s="148">
        <v>120073</v>
      </c>
      <c r="B145" t="s">
        <v>3157</v>
      </c>
      <c r="C145" s="55" t="s">
        <v>1961</v>
      </c>
      <c r="D145" s="55" t="s">
        <v>80</v>
      </c>
    </row>
    <row r="146" spans="1:4">
      <c r="A146" s="148">
        <v>120074</v>
      </c>
      <c r="B146" t="s">
        <v>3158</v>
      </c>
      <c r="C146" s="55" t="s">
        <v>1961</v>
      </c>
      <c r="D146" s="55" t="s">
        <v>1668</v>
      </c>
    </row>
    <row r="147" spans="1:4">
      <c r="A147" s="148">
        <v>120075</v>
      </c>
      <c r="B147" t="s">
        <v>3159</v>
      </c>
      <c r="C147" s="55" t="s">
        <v>1961</v>
      </c>
      <c r="D147" s="55" t="s">
        <v>1670</v>
      </c>
    </row>
    <row r="148" spans="1:4">
      <c r="A148" s="148">
        <v>102262</v>
      </c>
      <c r="B148" t="s">
        <v>3160</v>
      </c>
      <c r="C148" s="55" t="s">
        <v>1961</v>
      </c>
      <c r="D148" s="55" t="s">
        <v>42</v>
      </c>
    </row>
    <row r="149" spans="1:4">
      <c r="A149" s="148">
        <v>102260</v>
      </c>
      <c r="B149" t="s">
        <v>3161</v>
      </c>
      <c r="C149" s="55" t="s">
        <v>1961</v>
      </c>
      <c r="D149" s="55" t="s">
        <v>1667</v>
      </c>
    </row>
    <row r="150" spans="1:4">
      <c r="A150" s="148">
        <v>102261</v>
      </c>
      <c r="B150" t="s">
        <v>3162</v>
      </c>
      <c r="C150" s="55" t="s">
        <v>1961</v>
      </c>
      <c r="D150" s="55" t="s">
        <v>1669</v>
      </c>
    </row>
    <row r="151" spans="1:4">
      <c r="A151" s="148">
        <v>151125</v>
      </c>
      <c r="B151" t="s">
        <v>3163</v>
      </c>
      <c r="C151" s="55" t="s">
        <v>2893</v>
      </c>
      <c r="D151" s="55" t="s">
        <v>3018</v>
      </c>
    </row>
    <row r="152" spans="1:4">
      <c r="A152" s="148">
        <v>151122</v>
      </c>
      <c r="B152" t="s">
        <v>3164</v>
      </c>
      <c r="C152" s="55" t="s">
        <v>2893</v>
      </c>
      <c r="D152" s="55" t="s">
        <v>80</v>
      </c>
    </row>
    <row r="153" spans="1:4">
      <c r="A153" s="148">
        <v>151123</v>
      </c>
      <c r="B153" t="s">
        <v>3165</v>
      </c>
      <c r="C153" s="55" t="s">
        <v>2893</v>
      </c>
      <c r="D153" s="55" t="s">
        <v>1662</v>
      </c>
    </row>
    <row r="154" spans="1:4">
      <c r="A154" s="148">
        <v>151124</v>
      </c>
      <c r="B154" t="s">
        <v>3166</v>
      </c>
      <c r="C154" s="55" t="s">
        <v>2893</v>
      </c>
      <c r="D154" s="55" t="s">
        <v>3020</v>
      </c>
    </row>
    <row r="155" spans="1:4">
      <c r="A155" s="148">
        <v>151120</v>
      </c>
      <c r="B155" t="s">
        <v>3167</v>
      </c>
      <c r="C155" s="55" t="s">
        <v>2893</v>
      </c>
      <c r="D155" s="55" t="s">
        <v>42</v>
      </c>
    </row>
    <row r="156" spans="1:4">
      <c r="A156" s="148">
        <v>151121</v>
      </c>
      <c r="B156" t="s">
        <v>3168</v>
      </c>
      <c r="C156" s="55" t="s">
        <v>2893</v>
      </c>
      <c r="D156" s="55" t="s">
        <v>1661</v>
      </c>
    </row>
    <row r="157" spans="1:4">
      <c r="A157" s="148">
        <v>151129</v>
      </c>
      <c r="B157" t="s">
        <v>3169</v>
      </c>
      <c r="C157" s="55" t="s">
        <v>2894</v>
      </c>
      <c r="D157" s="55" t="s">
        <v>80</v>
      </c>
    </row>
    <row r="158" spans="1:4">
      <c r="A158" s="148">
        <v>151128</v>
      </c>
      <c r="B158" t="s">
        <v>3170</v>
      </c>
      <c r="C158" s="55" t="s">
        <v>2894</v>
      </c>
      <c r="D158" s="55" t="s">
        <v>1662</v>
      </c>
    </row>
    <row r="159" spans="1:4">
      <c r="A159" s="148">
        <v>151127</v>
      </c>
      <c r="B159" t="s">
        <v>3171</v>
      </c>
      <c r="C159" s="55" t="s">
        <v>2894</v>
      </c>
      <c r="D159" s="55" t="s">
        <v>42</v>
      </c>
    </row>
    <row r="160" spans="1:4">
      <c r="A160" s="148">
        <v>151126</v>
      </c>
      <c r="B160" t="s">
        <v>3172</v>
      </c>
      <c r="C160" s="55" t="s">
        <v>2894</v>
      </c>
      <c r="D160" s="55" t="s">
        <v>1661</v>
      </c>
    </row>
    <row r="161" spans="1:4">
      <c r="A161" s="148">
        <v>151138</v>
      </c>
      <c r="B161" t="s">
        <v>3173</v>
      </c>
      <c r="C161" s="55" t="s">
        <v>2904</v>
      </c>
      <c r="D161" s="55" t="s">
        <v>80</v>
      </c>
    </row>
    <row r="162" spans="1:4">
      <c r="A162" s="148">
        <v>151135</v>
      </c>
      <c r="B162" t="s">
        <v>3174</v>
      </c>
      <c r="C162" s="55" t="s">
        <v>2904</v>
      </c>
      <c r="D162" s="55" t="s">
        <v>1668</v>
      </c>
    </row>
    <row r="163" spans="1:4">
      <c r="A163" s="148">
        <v>151136</v>
      </c>
      <c r="B163" t="s">
        <v>3175</v>
      </c>
      <c r="C163" s="55" t="s">
        <v>2904</v>
      </c>
      <c r="D163" s="55" t="s">
        <v>1670</v>
      </c>
    </row>
    <row r="164" spans="1:4">
      <c r="A164" s="148">
        <v>151134</v>
      </c>
      <c r="B164" t="s">
        <v>3176</v>
      </c>
      <c r="C164" s="55" t="s">
        <v>2904</v>
      </c>
      <c r="D164" s="55" t="s">
        <v>42</v>
      </c>
    </row>
    <row r="165" spans="1:4">
      <c r="A165" s="148">
        <v>151140</v>
      </c>
      <c r="B165" t="s">
        <v>3177</v>
      </c>
      <c r="C165" s="55" t="s">
        <v>2904</v>
      </c>
      <c r="D165" s="55" t="s">
        <v>1667</v>
      </c>
    </row>
    <row r="166" spans="1:4">
      <c r="A166" s="148">
        <v>151137</v>
      </c>
      <c r="B166" t="s">
        <v>3178</v>
      </c>
      <c r="C166" s="55" t="s">
        <v>2904</v>
      </c>
      <c r="D166" s="55" t="s">
        <v>1669</v>
      </c>
    </row>
    <row r="167" spans="1:4">
      <c r="A167" s="148">
        <v>151060</v>
      </c>
      <c r="B167" t="s">
        <v>3179</v>
      </c>
      <c r="C167" s="55" t="s">
        <v>2898</v>
      </c>
      <c r="D167" s="55" t="s">
        <v>80</v>
      </c>
    </row>
    <row r="168" spans="1:4">
      <c r="A168" s="148">
        <v>151061</v>
      </c>
      <c r="B168" t="s">
        <v>3180</v>
      </c>
      <c r="C168" s="55" t="s">
        <v>2898</v>
      </c>
      <c r="D168" s="55" t="s">
        <v>1668</v>
      </c>
    </row>
    <row r="169" spans="1:4">
      <c r="A169" s="148">
        <v>151059</v>
      </c>
      <c r="B169" t="s">
        <v>3181</v>
      </c>
      <c r="C169" s="55" t="s">
        <v>2898</v>
      </c>
      <c r="D169" s="55" t="s">
        <v>1670</v>
      </c>
    </row>
    <row r="170" spans="1:4">
      <c r="A170" s="148">
        <v>151058</v>
      </c>
      <c r="B170" t="s">
        <v>3182</v>
      </c>
      <c r="C170" s="55" t="s">
        <v>2898</v>
      </c>
      <c r="D170" s="55" t="s">
        <v>42</v>
      </c>
    </row>
    <row r="171" spans="1:4">
      <c r="A171" s="148">
        <v>151056</v>
      </c>
      <c r="B171" t="s">
        <v>3183</v>
      </c>
      <c r="C171" s="55" t="s">
        <v>2898</v>
      </c>
      <c r="D171" s="55" t="s">
        <v>1667</v>
      </c>
    </row>
    <row r="172" spans="1:4">
      <c r="A172" s="148">
        <v>151057</v>
      </c>
      <c r="B172" t="s">
        <v>3184</v>
      </c>
      <c r="C172" s="55" t="s">
        <v>2898</v>
      </c>
      <c r="D172" s="55" t="s">
        <v>1669</v>
      </c>
    </row>
    <row r="173" spans="1:4">
      <c r="A173" s="148">
        <v>149966</v>
      </c>
      <c r="B173" t="s">
        <v>1760</v>
      </c>
      <c r="C173" s="55" t="s">
        <v>1958</v>
      </c>
      <c r="D173" s="55" t="s">
        <v>80</v>
      </c>
    </row>
    <row r="174" spans="1:4">
      <c r="A174" s="148">
        <v>149962</v>
      </c>
      <c r="B174" t="s">
        <v>1761</v>
      </c>
      <c r="C174" s="55" t="s">
        <v>1958</v>
      </c>
      <c r="D174" s="55" t="s">
        <v>1662</v>
      </c>
    </row>
    <row r="175" spans="1:4">
      <c r="A175" s="148">
        <v>149963</v>
      </c>
      <c r="B175" t="s">
        <v>1762</v>
      </c>
      <c r="C175" s="55" t="s">
        <v>1958</v>
      </c>
      <c r="D175" s="55" t="s">
        <v>42</v>
      </c>
    </row>
    <row r="176" spans="1:4">
      <c r="A176" s="148">
        <v>149964</v>
      </c>
      <c r="B176" t="s">
        <v>1763</v>
      </c>
      <c r="C176" s="55" t="s">
        <v>1958</v>
      </c>
      <c r="D176" s="55" t="s">
        <v>1661</v>
      </c>
    </row>
    <row r="177" spans="1:4">
      <c r="A177" s="148">
        <v>151157</v>
      </c>
      <c r="B177" t="s">
        <v>3185</v>
      </c>
      <c r="C177" s="55" t="s">
        <v>2907</v>
      </c>
      <c r="D177" s="55" t="s">
        <v>80</v>
      </c>
    </row>
    <row r="178" spans="1:4">
      <c r="A178" s="148">
        <v>151156</v>
      </c>
      <c r="B178" t="s">
        <v>3186</v>
      </c>
      <c r="C178" s="55" t="s">
        <v>2907</v>
      </c>
      <c r="D178" s="55" t="s">
        <v>1662</v>
      </c>
    </row>
    <row r="179" spans="1:4">
      <c r="A179" s="148">
        <v>151158</v>
      </c>
      <c r="B179" t="s">
        <v>3187</v>
      </c>
      <c r="C179" s="55" t="s">
        <v>2907</v>
      </c>
      <c r="D179" s="55" t="s">
        <v>42</v>
      </c>
    </row>
    <row r="180" spans="1:4">
      <c r="A180" s="148">
        <v>151159</v>
      </c>
      <c r="B180" t="s">
        <v>3188</v>
      </c>
      <c r="C180" s="55" t="s">
        <v>2907</v>
      </c>
      <c r="D180" s="55" t="s">
        <v>1661</v>
      </c>
    </row>
    <row r="181" spans="1:4">
      <c r="A181" s="148">
        <v>151160</v>
      </c>
      <c r="B181" t="s">
        <v>3189</v>
      </c>
      <c r="C181" s="55" t="s">
        <v>2908</v>
      </c>
      <c r="D181" s="55" t="s">
        <v>80</v>
      </c>
    </row>
    <row r="182" spans="1:4">
      <c r="A182" s="148">
        <v>151163</v>
      </c>
      <c r="B182" t="s">
        <v>3190</v>
      </c>
      <c r="C182" s="55" t="s">
        <v>2908</v>
      </c>
      <c r="D182" s="55" t="s">
        <v>1662</v>
      </c>
    </row>
    <row r="183" spans="1:4">
      <c r="A183" s="148">
        <v>151162</v>
      </c>
      <c r="B183" t="s">
        <v>3191</v>
      </c>
      <c r="C183" s="55" t="s">
        <v>2908</v>
      </c>
      <c r="D183" s="55" t="s">
        <v>42</v>
      </c>
    </row>
    <row r="184" spans="1:4">
      <c r="A184" s="148">
        <v>151161</v>
      </c>
      <c r="B184" t="s">
        <v>3192</v>
      </c>
      <c r="C184" s="55" t="s">
        <v>2908</v>
      </c>
      <c r="D184" s="55" t="s">
        <v>1661</v>
      </c>
    </row>
    <row r="185" spans="1:4">
      <c r="A185" s="148">
        <v>127073</v>
      </c>
      <c r="B185" t="s">
        <v>238</v>
      </c>
      <c r="C185" s="55" t="s">
        <v>1979</v>
      </c>
      <c r="D185" s="55" t="s">
        <v>42</v>
      </c>
    </row>
    <row r="186" spans="1:4">
      <c r="A186" s="148">
        <v>127071</v>
      </c>
      <c r="B186" t="s">
        <v>239</v>
      </c>
      <c r="C186" s="55" t="s">
        <v>1979</v>
      </c>
      <c r="D186" s="55" t="s">
        <v>80</v>
      </c>
    </row>
    <row r="187" spans="1:4">
      <c r="A187" s="148">
        <v>127072</v>
      </c>
      <c r="B187" t="s">
        <v>1622</v>
      </c>
      <c r="C187" s="55" t="s">
        <v>1979</v>
      </c>
      <c r="D187" s="55" t="s">
        <v>1662</v>
      </c>
    </row>
    <row r="188" spans="1:4">
      <c r="A188" s="148">
        <v>127070</v>
      </c>
      <c r="B188" t="s">
        <v>1623</v>
      </c>
      <c r="C188" s="55" t="s">
        <v>1979</v>
      </c>
      <c r="D188" s="55" t="s">
        <v>1661</v>
      </c>
    </row>
    <row r="189" spans="1:4">
      <c r="A189" s="148">
        <v>120035</v>
      </c>
      <c r="B189" t="s">
        <v>240</v>
      </c>
      <c r="C189" s="55" t="s">
        <v>1980</v>
      </c>
      <c r="D189" s="55" t="s">
        <v>80</v>
      </c>
    </row>
    <row r="190" spans="1:4">
      <c r="A190" s="148">
        <v>115117</v>
      </c>
      <c r="B190" t="s">
        <v>1624</v>
      </c>
      <c r="C190" s="55" t="s">
        <v>1980</v>
      </c>
      <c r="D190" s="55" t="s">
        <v>1661</v>
      </c>
    </row>
    <row r="191" spans="1:4">
      <c r="A191" s="148">
        <v>120036</v>
      </c>
      <c r="B191" t="s">
        <v>1625</v>
      </c>
      <c r="C191" s="55" t="s">
        <v>1980</v>
      </c>
      <c r="D191" s="55" t="s">
        <v>1662</v>
      </c>
    </row>
    <row r="192" spans="1:4">
      <c r="A192" s="148">
        <v>115116</v>
      </c>
      <c r="B192" t="s">
        <v>241</v>
      </c>
      <c r="C192" s="55" t="s">
        <v>1980</v>
      </c>
      <c r="D192" s="55" t="s">
        <v>42</v>
      </c>
    </row>
    <row r="193" spans="1:4">
      <c r="A193" s="148">
        <v>120043</v>
      </c>
      <c r="B193" t="s">
        <v>1012</v>
      </c>
      <c r="C193" s="55" t="s">
        <v>1982</v>
      </c>
      <c r="D193" s="55" t="s">
        <v>80</v>
      </c>
    </row>
    <row r="194" spans="1:4">
      <c r="A194" s="148">
        <v>107988</v>
      </c>
      <c r="B194" t="s">
        <v>1013</v>
      </c>
      <c r="C194" s="55" t="s">
        <v>1982</v>
      </c>
      <c r="D194" s="55" t="s">
        <v>42</v>
      </c>
    </row>
    <row r="195" spans="1:4">
      <c r="A195" s="148">
        <v>107989</v>
      </c>
      <c r="B195" t="s">
        <v>1626</v>
      </c>
      <c r="C195" s="55" t="s">
        <v>1982</v>
      </c>
      <c r="D195" s="55" t="s">
        <v>1661</v>
      </c>
    </row>
    <row r="196" spans="1:4">
      <c r="A196" s="148">
        <v>120044</v>
      </c>
      <c r="B196" t="s">
        <v>1627</v>
      </c>
      <c r="C196" s="55" t="s">
        <v>1982</v>
      </c>
      <c r="D196" s="55" t="s">
        <v>1662</v>
      </c>
    </row>
    <row r="197" spans="1:4">
      <c r="A197" s="148">
        <v>148738</v>
      </c>
      <c r="B197" t="s">
        <v>1628</v>
      </c>
      <c r="C197" s="55" t="s">
        <v>1984</v>
      </c>
      <c r="D197" s="55" t="s">
        <v>1662</v>
      </c>
    </row>
    <row r="198" spans="1:4">
      <c r="A198" s="148">
        <v>148737</v>
      </c>
      <c r="B198" t="s">
        <v>1629</v>
      </c>
      <c r="C198" s="55" t="s">
        <v>1984</v>
      </c>
      <c r="D198" s="55" t="s">
        <v>80</v>
      </c>
    </row>
    <row r="199" spans="1:4">
      <c r="A199" s="148">
        <v>148735</v>
      </c>
      <c r="B199" t="s">
        <v>1630</v>
      </c>
      <c r="C199" s="55" t="s">
        <v>1984</v>
      </c>
      <c r="D199" s="55" t="s">
        <v>42</v>
      </c>
    </row>
    <row r="200" spans="1:4">
      <c r="A200" s="148">
        <v>148736</v>
      </c>
      <c r="B200" t="s">
        <v>1631</v>
      </c>
      <c r="C200" s="55" t="s">
        <v>1984</v>
      </c>
      <c r="D200" s="55" t="s">
        <v>1661</v>
      </c>
    </row>
    <row r="201" spans="1:4">
      <c r="A201" s="148">
        <v>129195</v>
      </c>
      <c r="B201" t="s">
        <v>1112</v>
      </c>
      <c r="C201" s="55" t="s">
        <v>1981</v>
      </c>
      <c r="D201" s="55" t="s">
        <v>42</v>
      </c>
    </row>
    <row r="202" spans="1:4">
      <c r="A202" s="148">
        <v>129197</v>
      </c>
      <c r="B202" t="s">
        <v>1113</v>
      </c>
      <c r="C202" s="55" t="s">
        <v>1981</v>
      </c>
      <c r="D202" s="55" t="s">
        <v>80</v>
      </c>
    </row>
    <row r="203" spans="1:4">
      <c r="A203" s="148">
        <v>129196</v>
      </c>
      <c r="B203" t="s">
        <v>1632</v>
      </c>
      <c r="C203" s="55" t="s">
        <v>1981</v>
      </c>
      <c r="D203" s="55" t="s">
        <v>1661</v>
      </c>
    </row>
    <row r="204" spans="1:4">
      <c r="A204" s="148">
        <v>129199</v>
      </c>
      <c r="B204" t="s">
        <v>232</v>
      </c>
      <c r="C204" s="55" t="s">
        <v>1983</v>
      </c>
      <c r="D204" s="55" t="s">
        <v>1661</v>
      </c>
    </row>
    <row r="205" spans="1:4">
      <c r="A205" s="148">
        <v>129201</v>
      </c>
      <c r="B205" t="s">
        <v>233</v>
      </c>
      <c r="C205" s="55" t="s">
        <v>1983</v>
      </c>
      <c r="D205" s="55" t="s">
        <v>1662</v>
      </c>
    </row>
    <row r="206" spans="1:4">
      <c r="A206" s="148">
        <v>129065</v>
      </c>
      <c r="B206" t="s">
        <v>234</v>
      </c>
      <c r="C206" s="55" t="s">
        <v>1983</v>
      </c>
      <c r="D206" s="55" t="s">
        <v>42</v>
      </c>
    </row>
    <row r="207" spans="1:4">
      <c r="A207" s="148">
        <v>129200</v>
      </c>
      <c r="B207" t="s">
        <v>235</v>
      </c>
      <c r="C207" s="55" t="s">
        <v>1983</v>
      </c>
      <c r="D207" s="55" t="s">
        <v>80</v>
      </c>
    </row>
    <row r="208" spans="1:4">
      <c r="A208" s="148">
        <v>129191</v>
      </c>
      <c r="B208" t="s">
        <v>236</v>
      </c>
      <c r="C208" s="55" t="s">
        <v>1985</v>
      </c>
      <c r="D208" s="55" t="s">
        <v>42</v>
      </c>
    </row>
    <row r="209" spans="1:4">
      <c r="A209" s="148">
        <v>129193</v>
      </c>
      <c r="B209" t="s">
        <v>237</v>
      </c>
      <c r="C209" s="55" t="s">
        <v>1985</v>
      </c>
      <c r="D209" s="55" t="s">
        <v>80</v>
      </c>
    </row>
    <row r="210" spans="1:4">
      <c r="A210" s="148">
        <v>129194</v>
      </c>
      <c r="B210" t="s">
        <v>1633</v>
      </c>
      <c r="C210" s="55" t="s">
        <v>1985</v>
      </c>
      <c r="D210" s="55" t="s">
        <v>1662</v>
      </c>
    </row>
    <row r="211" spans="1:4">
      <c r="A211" s="148">
        <v>129192</v>
      </c>
      <c r="B211" t="s">
        <v>1634</v>
      </c>
      <c r="C211" s="55" t="s">
        <v>1985</v>
      </c>
      <c r="D211" s="55" t="s">
        <v>1661</v>
      </c>
    </row>
    <row r="212" spans="1:4">
      <c r="A212" s="148">
        <v>120046</v>
      </c>
      <c r="B212" t="s">
        <v>3193</v>
      </c>
      <c r="C212" s="55" t="s">
        <v>1937</v>
      </c>
      <c r="D212" s="55" t="s">
        <v>80</v>
      </c>
    </row>
    <row r="213" spans="1:4">
      <c r="A213" s="148">
        <v>120045</v>
      </c>
      <c r="B213" t="s">
        <v>3194</v>
      </c>
      <c r="C213" s="55" t="s">
        <v>1937</v>
      </c>
      <c r="D213" s="55" t="s">
        <v>1662</v>
      </c>
    </row>
    <row r="214" spans="1:4">
      <c r="A214" s="148">
        <v>102252</v>
      </c>
      <c r="B214" t="s">
        <v>3195</v>
      </c>
      <c r="C214" s="55" t="s">
        <v>1937</v>
      </c>
      <c r="D214" s="55" t="s">
        <v>42</v>
      </c>
    </row>
    <row r="215" spans="1:4">
      <c r="A215" s="148">
        <v>102251</v>
      </c>
      <c r="B215" t="s">
        <v>3196</v>
      </c>
      <c r="C215" s="55" t="s">
        <v>1937</v>
      </c>
      <c r="D215" s="55" t="s">
        <v>1661</v>
      </c>
    </row>
    <row r="216" spans="1:4">
      <c r="A216">
        <v>151479</v>
      </c>
      <c r="B216" t="s">
        <v>3453</v>
      </c>
      <c r="C216" s="55" t="s">
        <v>3458</v>
      </c>
      <c r="D216" s="55" t="s">
        <v>80</v>
      </c>
    </row>
    <row r="217" spans="1:4">
      <c r="A217">
        <v>151482</v>
      </c>
      <c r="B217" t="s">
        <v>3454</v>
      </c>
      <c r="C217" s="55" t="s">
        <v>3458</v>
      </c>
      <c r="D217" s="55" t="s">
        <v>1662</v>
      </c>
    </row>
    <row r="218" spans="1:4">
      <c r="A218">
        <v>151480</v>
      </c>
      <c r="B218" t="s">
        <v>3455</v>
      </c>
      <c r="C218" s="55" t="s">
        <v>3458</v>
      </c>
      <c r="D218" s="55" t="s">
        <v>42</v>
      </c>
    </row>
    <row r="219" spans="1:4">
      <c r="A219">
        <v>151481</v>
      </c>
      <c r="B219" t="s">
        <v>3456</v>
      </c>
      <c r="C219" s="55" t="s">
        <v>3458</v>
      </c>
      <c r="D219" s="55" t="s">
        <v>1661</v>
      </c>
    </row>
    <row r="220" spans="1:4">
      <c r="A220" s="148">
        <v>152032</v>
      </c>
      <c r="B220" t="s">
        <v>4290</v>
      </c>
      <c r="C220" s="55" t="s">
        <v>4284</v>
      </c>
      <c r="D220" s="55" t="s">
        <v>80</v>
      </c>
    </row>
    <row r="221" spans="1:4">
      <c r="A221" s="148">
        <v>152028</v>
      </c>
      <c r="B221" t="s">
        <v>4291</v>
      </c>
      <c r="C221" s="55" t="s">
        <v>4284</v>
      </c>
      <c r="D221" s="55" t="s">
        <v>1662</v>
      </c>
    </row>
    <row r="222" spans="1:4">
      <c r="A222" s="148">
        <v>152027</v>
      </c>
      <c r="B222" t="s">
        <v>4292</v>
      </c>
      <c r="C222" s="55" t="s">
        <v>4284</v>
      </c>
      <c r="D222" s="55" t="s">
        <v>42</v>
      </c>
    </row>
    <row r="223" spans="1:4">
      <c r="A223" s="148">
        <v>152030</v>
      </c>
      <c r="B223" t="s">
        <v>4293</v>
      </c>
      <c r="C223" s="55" t="s">
        <v>4284</v>
      </c>
      <c r="D223" s="55" t="s">
        <v>1661</v>
      </c>
    </row>
  </sheetData>
  <autoFilter ref="A1:D219" xr:uid="{E51BD474-9B42-4068-8663-355677DE1AAD}"/>
  <conditionalFormatting sqref="A220:A223">
    <cfRule type="duplicateValues" dxfId="31" priority="1"/>
  </conditionalFormatting>
  <pageMargins left="0.7" right="0.7" top="0.75" bottom="0.75" header="0.3" footer="0.3"/>
  <pageSetup paperSize="9" orientation="portrait" r:id="rId1"/>
  <headerFooter>
    <oddFooter>&amp;C&amp;1#&amp;"Calibri"&amp;10&amp;K000000RESTRICTED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7536C-1D58-4FF0-B743-FCB1C43ED30E}">
  <sheetPr filterMode="1"/>
  <dimension ref="A1:H151"/>
  <sheetViews>
    <sheetView workbookViewId="0">
      <selection activeCell="A150" sqref="A150"/>
    </sheetView>
  </sheetViews>
  <sheetFormatPr defaultRowHeight="12.5"/>
  <cols>
    <col min="1" max="1" width="40.90625" bestFit="1" customWidth="1"/>
    <col min="3" max="3" width="33.453125" bestFit="1" customWidth="1"/>
    <col min="4" max="4" width="12.54296875" bestFit="1" customWidth="1"/>
    <col min="5" max="5" width="74.54296875" bestFit="1" customWidth="1"/>
    <col min="6" max="6" width="13.90625" bestFit="1" customWidth="1"/>
    <col min="8" max="8" width="17.81640625" bestFit="1" customWidth="1"/>
  </cols>
  <sheetData>
    <row r="1" spans="1:8">
      <c r="A1" t="s">
        <v>1039</v>
      </c>
      <c r="B1" t="s">
        <v>1038</v>
      </c>
      <c r="C1" t="s">
        <v>1037</v>
      </c>
      <c r="D1" t="s">
        <v>219</v>
      </c>
      <c r="E1" t="s">
        <v>200</v>
      </c>
      <c r="F1" t="s">
        <v>220</v>
      </c>
      <c r="H1" s="55" t="s">
        <v>3545</v>
      </c>
    </row>
    <row r="2" spans="1:8" hidden="1">
      <c r="A2" s="55" t="s">
        <v>3197</v>
      </c>
      <c r="B2" s="55" t="s">
        <v>4</v>
      </c>
      <c r="C2" s="55" t="s">
        <v>42</v>
      </c>
      <c r="D2" s="55">
        <v>101594</v>
      </c>
      <c r="E2" s="55" t="s">
        <v>1014</v>
      </c>
      <c r="F2" s="257">
        <v>308.90260000000001</v>
      </c>
    </row>
    <row r="3" spans="1:8" hidden="1">
      <c r="A3" s="55" t="s">
        <v>3198</v>
      </c>
      <c r="B3" s="55" t="s">
        <v>4</v>
      </c>
      <c r="C3" s="55" t="s">
        <v>80</v>
      </c>
      <c r="D3" s="55">
        <v>120030</v>
      </c>
      <c r="E3" s="55" t="s">
        <v>1015</v>
      </c>
      <c r="F3" s="257">
        <v>334.22660000000002</v>
      </c>
    </row>
    <row r="4" spans="1:8" hidden="1">
      <c r="A4" s="55" t="s">
        <v>3199</v>
      </c>
      <c r="B4" s="55" t="s">
        <v>4</v>
      </c>
      <c r="C4" s="55" t="s">
        <v>1661</v>
      </c>
      <c r="D4" s="55">
        <v>101593</v>
      </c>
      <c r="E4" s="55" t="s">
        <v>1554</v>
      </c>
      <c r="F4" s="257">
        <v>39.262599999999999</v>
      </c>
    </row>
    <row r="5" spans="1:8" hidden="1">
      <c r="A5" s="55" t="s">
        <v>3200</v>
      </c>
      <c r="B5" s="55" t="s">
        <v>4</v>
      </c>
      <c r="C5" s="55" t="s">
        <v>1662</v>
      </c>
      <c r="D5" s="55">
        <v>120029</v>
      </c>
      <c r="E5" s="55" t="s">
        <v>1555</v>
      </c>
      <c r="F5" s="257">
        <v>36.725499999999997</v>
      </c>
    </row>
    <row r="6" spans="1:8" hidden="1">
      <c r="A6" t="s">
        <v>3201</v>
      </c>
      <c r="B6" t="s">
        <v>1138</v>
      </c>
      <c r="C6" t="s">
        <v>42</v>
      </c>
      <c r="D6">
        <v>146771</v>
      </c>
      <c r="E6" s="55" t="s">
        <v>1203</v>
      </c>
      <c r="F6" s="257">
        <v>15.337300000000001</v>
      </c>
    </row>
    <row r="7" spans="1:8" hidden="1">
      <c r="A7" t="s">
        <v>3202</v>
      </c>
      <c r="B7" t="s">
        <v>1138</v>
      </c>
      <c r="C7" t="s">
        <v>80</v>
      </c>
      <c r="D7">
        <v>146772</v>
      </c>
      <c r="E7" s="55" t="s">
        <v>1204</v>
      </c>
      <c r="F7" s="257">
        <v>16.259699999999999</v>
      </c>
    </row>
    <row r="8" spans="1:8" hidden="1">
      <c r="A8" t="s">
        <v>3203</v>
      </c>
      <c r="B8" t="s">
        <v>1138</v>
      </c>
      <c r="C8" t="s">
        <v>1662</v>
      </c>
      <c r="D8">
        <v>146770</v>
      </c>
      <c r="E8" s="55" t="s">
        <v>1556</v>
      </c>
      <c r="F8" s="257">
        <v>16.228000000000002</v>
      </c>
    </row>
    <row r="9" spans="1:8" hidden="1">
      <c r="A9" t="s">
        <v>3204</v>
      </c>
      <c r="B9" t="s">
        <v>1138</v>
      </c>
      <c r="C9" t="s">
        <v>1661</v>
      </c>
      <c r="D9">
        <v>146769</v>
      </c>
      <c r="E9" s="55" t="s">
        <v>1557</v>
      </c>
      <c r="F9" s="257">
        <v>15.337300000000001</v>
      </c>
    </row>
    <row r="10" spans="1:8" hidden="1">
      <c r="A10" t="s">
        <v>3205</v>
      </c>
      <c r="B10" t="s">
        <v>1655</v>
      </c>
      <c r="C10" t="s">
        <v>80</v>
      </c>
      <c r="D10">
        <v>149154</v>
      </c>
      <c r="E10" t="s">
        <v>1657</v>
      </c>
      <c r="F10">
        <v>9.5112000000000005</v>
      </c>
    </row>
    <row r="11" spans="1:8" hidden="1">
      <c r="A11" t="s">
        <v>3206</v>
      </c>
      <c r="B11" t="s">
        <v>1655</v>
      </c>
      <c r="C11" t="s">
        <v>1662</v>
      </c>
      <c r="D11">
        <v>149155</v>
      </c>
      <c r="E11" t="s">
        <v>1658</v>
      </c>
      <c r="F11">
        <v>9.5112000000000005</v>
      </c>
    </row>
    <row r="12" spans="1:8" hidden="1">
      <c r="A12" t="s">
        <v>3207</v>
      </c>
      <c r="B12" t="s">
        <v>1655</v>
      </c>
      <c r="C12" t="s">
        <v>42</v>
      </c>
      <c r="D12">
        <v>149153</v>
      </c>
      <c r="E12" t="s">
        <v>1659</v>
      </c>
      <c r="F12">
        <v>9.3763000000000005</v>
      </c>
    </row>
    <row r="13" spans="1:8" hidden="1">
      <c r="A13" t="s">
        <v>3208</v>
      </c>
      <c r="B13" t="s">
        <v>1655</v>
      </c>
      <c r="C13" t="s">
        <v>1661</v>
      </c>
      <c r="D13">
        <v>149152</v>
      </c>
      <c r="E13" t="s">
        <v>1660</v>
      </c>
      <c r="F13">
        <v>9.3763000000000005</v>
      </c>
    </row>
    <row r="14" spans="1:8" hidden="1">
      <c r="A14" t="s">
        <v>3209</v>
      </c>
      <c r="B14" t="s">
        <v>7</v>
      </c>
      <c r="C14" t="s">
        <v>42</v>
      </c>
      <c r="D14">
        <v>103006</v>
      </c>
      <c r="E14" t="s">
        <v>1017</v>
      </c>
      <c r="F14">
        <v>80.515000000000001</v>
      </c>
    </row>
    <row r="15" spans="1:8" hidden="1">
      <c r="A15" t="s">
        <v>3210</v>
      </c>
      <c r="B15" t="s">
        <v>7</v>
      </c>
      <c r="C15" t="s">
        <v>80</v>
      </c>
      <c r="D15">
        <v>120069</v>
      </c>
      <c r="E15" t="s">
        <v>1018</v>
      </c>
      <c r="F15">
        <v>88.622799999999998</v>
      </c>
    </row>
    <row r="16" spans="1:8" hidden="1">
      <c r="A16" t="s">
        <v>3211</v>
      </c>
      <c r="B16" t="s">
        <v>7</v>
      </c>
      <c r="C16" t="s">
        <v>1661</v>
      </c>
      <c r="D16">
        <v>103007</v>
      </c>
      <c r="E16" t="s">
        <v>1558</v>
      </c>
      <c r="F16">
        <v>29.5</v>
      </c>
    </row>
    <row r="17" spans="1:6" hidden="1">
      <c r="A17" t="s">
        <v>3212</v>
      </c>
      <c r="B17" t="s">
        <v>7</v>
      </c>
      <c r="C17" t="s">
        <v>1662</v>
      </c>
      <c r="D17">
        <v>120068</v>
      </c>
      <c r="E17" t="s">
        <v>1559</v>
      </c>
      <c r="F17">
        <v>33.5901</v>
      </c>
    </row>
    <row r="18" spans="1:6" hidden="1">
      <c r="A18" t="s">
        <v>3213</v>
      </c>
      <c r="B18" t="s">
        <v>1476</v>
      </c>
      <c r="C18" t="s">
        <v>80</v>
      </c>
      <c r="D18" s="55">
        <v>148411</v>
      </c>
      <c r="E18" s="55" t="s">
        <v>1524</v>
      </c>
      <c r="F18" s="257">
        <v>16.046399999999998</v>
      </c>
    </row>
    <row r="19" spans="1:6" hidden="1">
      <c r="A19" t="s">
        <v>3214</v>
      </c>
      <c r="B19" t="s">
        <v>1476</v>
      </c>
      <c r="C19" t="s">
        <v>42</v>
      </c>
      <c r="D19" s="55">
        <v>148409</v>
      </c>
      <c r="E19" s="55" t="s">
        <v>1525</v>
      </c>
      <c r="F19" s="257">
        <v>15.4764</v>
      </c>
    </row>
    <row r="20" spans="1:6" hidden="1">
      <c r="A20" t="s">
        <v>3215</v>
      </c>
      <c r="B20" t="s">
        <v>1476</v>
      </c>
      <c r="C20" t="s">
        <v>1662</v>
      </c>
      <c r="D20" s="55">
        <v>148412</v>
      </c>
      <c r="E20" s="55" t="s">
        <v>1560</v>
      </c>
      <c r="F20" s="257">
        <v>14.238899999999999</v>
      </c>
    </row>
    <row r="21" spans="1:6" hidden="1">
      <c r="A21" t="s">
        <v>3216</v>
      </c>
      <c r="B21" t="s">
        <v>1476</v>
      </c>
      <c r="C21" t="s">
        <v>1661</v>
      </c>
      <c r="D21" s="55">
        <v>148410</v>
      </c>
      <c r="E21" s="55" t="s">
        <v>1561</v>
      </c>
      <c r="F21" s="257">
        <v>13.742800000000001</v>
      </c>
    </row>
    <row r="22" spans="1:6" hidden="1">
      <c r="A22" t="s">
        <v>3217</v>
      </c>
      <c r="B22" t="s">
        <v>8</v>
      </c>
      <c r="C22" t="s">
        <v>42</v>
      </c>
      <c r="D22">
        <v>103407</v>
      </c>
      <c r="E22" t="s">
        <v>225</v>
      </c>
      <c r="F22">
        <v>26.692799999999998</v>
      </c>
    </row>
    <row r="23" spans="1:6" hidden="1">
      <c r="A23" t="s">
        <v>3218</v>
      </c>
      <c r="B23" t="s">
        <v>8</v>
      </c>
      <c r="C23" t="s">
        <v>80</v>
      </c>
      <c r="D23">
        <v>120034</v>
      </c>
      <c r="E23" t="s">
        <v>226</v>
      </c>
      <c r="F23">
        <v>29.270600000000002</v>
      </c>
    </row>
    <row r="24" spans="1:6" hidden="1">
      <c r="A24" t="s">
        <v>3219</v>
      </c>
      <c r="B24" t="s">
        <v>8</v>
      </c>
      <c r="C24" t="s">
        <v>1661</v>
      </c>
      <c r="D24">
        <v>103406</v>
      </c>
      <c r="E24" t="s">
        <v>1562</v>
      </c>
      <c r="F24">
        <v>22.704899999999999</v>
      </c>
    </row>
    <row r="25" spans="1:6" hidden="1">
      <c r="A25" t="s">
        <v>3220</v>
      </c>
      <c r="B25" t="s">
        <v>8</v>
      </c>
      <c r="C25" t="s">
        <v>1662</v>
      </c>
      <c r="D25">
        <v>120033</v>
      </c>
      <c r="E25" t="s">
        <v>1563</v>
      </c>
      <c r="F25">
        <v>24.690999999999999</v>
      </c>
    </row>
    <row r="26" spans="1:6" hidden="1">
      <c r="A26" t="s">
        <v>3221</v>
      </c>
      <c r="B26" t="s">
        <v>10</v>
      </c>
      <c r="C26" t="s">
        <v>42</v>
      </c>
      <c r="D26">
        <v>104707</v>
      </c>
      <c r="E26" s="55" t="s">
        <v>230</v>
      </c>
      <c r="F26" s="257">
        <v>55.025100000000002</v>
      </c>
    </row>
    <row r="27" spans="1:6" hidden="1">
      <c r="A27" t="s">
        <v>3222</v>
      </c>
      <c r="B27" t="s">
        <v>10</v>
      </c>
      <c r="C27" t="s">
        <v>80</v>
      </c>
      <c r="D27">
        <v>120079</v>
      </c>
      <c r="E27" s="55" t="s">
        <v>231</v>
      </c>
      <c r="F27" s="257">
        <v>60.139600000000002</v>
      </c>
    </row>
    <row r="28" spans="1:6" hidden="1">
      <c r="A28" t="s">
        <v>3223</v>
      </c>
      <c r="B28" t="s">
        <v>10</v>
      </c>
      <c r="C28" t="s">
        <v>1661</v>
      </c>
      <c r="D28">
        <v>104706</v>
      </c>
      <c r="E28" s="55" t="s">
        <v>1564</v>
      </c>
      <c r="F28" s="257">
        <v>26.177600000000002</v>
      </c>
    </row>
    <row r="29" spans="1:6" hidden="1">
      <c r="A29" t="s">
        <v>3224</v>
      </c>
      <c r="B29" t="s">
        <v>10</v>
      </c>
      <c r="C29" t="s">
        <v>1662</v>
      </c>
      <c r="D29">
        <v>120078</v>
      </c>
      <c r="E29" s="55" t="s">
        <v>1565</v>
      </c>
      <c r="F29" s="257">
        <v>28.045999999999999</v>
      </c>
    </row>
    <row r="30" spans="1:6" s="55" customFormat="1" hidden="1">
      <c r="A30" s="55" t="s">
        <v>3225</v>
      </c>
      <c r="B30" s="55" t="s">
        <v>1154</v>
      </c>
      <c r="C30" s="55" t="s">
        <v>1681</v>
      </c>
      <c r="D30" s="55">
        <v>147289</v>
      </c>
      <c r="E30" s="55" t="s">
        <v>1566</v>
      </c>
      <c r="F30" s="257">
        <v>1000.0064</v>
      </c>
    </row>
    <row r="31" spans="1:6" s="55" customFormat="1" hidden="1">
      <c r="A31" s="55" t="s">
        <v>3226</v>
      </c>
      <c r="B31" s="55" t="s">
        <v>1154</v>
      </c>
      <c r="C31" s="55" t="s">
        <v>1682</v>
      </c>
      <c r="D31" s="55">
        <v>147291</v>
      </c>
      <c r="E31" s="55" t="s">
        <v>1567</v>
      </c>
      <c r="F31" s="257">
        <v>1000.0067</v>
      </c>
    </row>
    <row r="32" spans="1:6" s="55" customFormat="1" hidden="1">
      <c r="A32" s="55" t="s">
        <v>3227</v>
      </c>
      <c r="B32" s="55" t="s">
        <v>1154</v>
      </c>
      <c r="C32" s="55" t="s">
        <v>42</v>
      </c>
      <c r="D32" s="55">
        <v>147290</v>
      </c>
      <c r="E32" s="55" t="s">
        <v>1205</v>
      </c>
      <c r="F32" s="257">
        <v>1131.9453000000001</v>
      </c>
    </row>
    <row r="33" spans="1:6" s="55" customFormat="1" hidden="1">
      <c r="A33" s="55" t="s">
        <v>3228</v>
      </c>
      <c r="B33" s="55" t="s">
        <v>1154</v>
      </c>
      <c r="C33" s="55" t="s">
        <v>80</v>
      </c>
      <c r="D33" s="55">
        <v>147287</v>
      </c>
      <c r="E33" s="55" t="s">
        <v>1206</v>
      </c>
      <c r="F33" s="257">
        <v>1137.6821</v>
      </c>
    </row>
    <row r="34" spans="1:6" s="55" customFormat="1" hidden="1">
      <c r="A34" s="55" t="s">
        <v>3229</v>
      </c>
      <c r="B34" s="55" t="s">
        <v>1154</v>
      </c>
      <c r="C34" s="55" t="s">
        <v>1667</v>
      </c>
      <c r="D34" s="55">
        <v>147301</v>
      </c>
      <c r="E34" s="55" t="s">
        <v>1568</v>
      </c>
      <c r="F34" s="257">
        <v>1000.6007</v>
      </c>
    </row>
    <row r="35" spans="1:6" s="55" customFormat="1" hidden="1">
      <c r="A35" s="55" t="s">
        <v>3230</v>
      </c>
      <c r="B35" s="55" t="s">
        <v>1154</v>
      </c>
      <c r="C35" s="55" t="s">
        <v>1697</v>
      </c>
      <c r="D35" s="55">
        <v>150501</v>
      </c>
      <c r="E35" s="55" t="s">
        <v>1755</v>
      </c>
      <c r="F35" s="257">
        <v>1000</v>
      </c>
    </row>
    <row r="36" spans="1:6" s="55" customFormat="1" hidden="1">
      <c r="A36" s="55" t="s">
        <v>3231</v>
      </c>
      <c r="B36" s="55" t="s">
        <v>1154</v>
      </c>
      <c r="C36" s="55" t="s">
        <v>1696</v>
      </c>
      <c r="D36" s="55">
        <v>150499</v>
      </c>
      <c r="E36" s="55" t="s">
        <v>1756</v>
      </c>
      <c r="F36" s="257">
        <v>1009.7017</v>
      </c>
    </row>
    <row r="37" spans="1:6" s="55" customFormat="1" hidden="1">
      <c r="A37" s="55" t="s">
        <v>3232</v>
      </c>
      <c r="B37" s="55" t="s">
        <v>1154</v>
      </c>
      <c r="C37" s="55" t="s">
        <v>95</v>
      </c>
      <c r="D37" s="55">
        <v>150500</v>
      </c>
      <c r="E37" s="55" t="s">
        <v>1757</v>
      </c>
      <c r="F37" s="257">
        <v>1000</v>
      </c>
    </row>
    <row r="38" spans="1:6" s="55" customFormat="1" hidden="1">
      <c r="A38" s="55" t="s">
        <v>3233</v>
      </c>
      <c r="B38" s="55" t="s">
        <v>1154</v>
      </c>
      <c r="C38" s="55" t="s">
        <v>93</v>
      </c>
      <c r="D38" s="55">
        <v>150502</v>
      </c>
      <c r="E38" s="55" t="s">
        <v>1758</v>
      </c>
      <c r="F38" s="257">
        <v>1009.7017</v>
      </c>
    </row>
    <row r="39" spans="1:6" s="55" customFormat="1" hidden="1">
      <c r="A39" s="55" t="s">
        <v>3234</v>
      </c>
      <c r="B39" s="55" t="s">
        <v>1154</v>
      </c>
      <c r="C39" s="55" t="s">
        <v>1679</v>
      </c>
      <c r="D39" s="55">
        <v>147288</v>
      </c>
      <c r="E39" s="55" t="s">
        <v>1569</v>
      </c>
      <c r="F39" s="257">
        <v>1000.4932</v>
      </c>
    </row>
    <row r="40" spans="1:6" s="55" customFormat="1" hidden="1">
      <c r="A40" s="55" t="s">
        <v>3235</v>
      </c>
      <c r="B40" s="55" t="s">
        <v>1154</v>
      </c>
      <c r="C40" s="55" t="s">
        <v>1680</v>
      </c>
      <c r="D40" s="55">
        <v>147296</v>
      </c>
      <c r="E40" s="55" t="s">
        <v>1570</v>
      </c>
      <c r="F40" s="257">
        <v>1000.4833</v>
      </c>
    </row>
    <row r="41" spans="1:6" hidden="1">
      <c r="A41" s="247" t="s">
        <v>3247</v>
      </c>
      <c r="B41" t="s">
        <v>1</v>
      </c>
      <c r="C41" t="s">
        <v>42</v>
      </c>
      <c r="D41">
        <v>118902</v>
      </c>
      <c r="E41" s="55" t="s">
        <v>227</v>
      </c>
      <c r="F41" s="257">
        <v>2155.0967000000001</v>
      </c>
    </row>
    <row r="42" spans="1:6" hidden="1">
      <c r="A42" t="s">
        <v>3237</v>
      </c>
      <c r="B42" t="s">
        <v>1</v>
      </c>
      <c r="C42" t="s">
        <v>80</v>
      </c>
      <c r="D42">
        <v>120038</v>
      </c>
      <c r="E42" s="55" t="s">
        <v>228</v>
      </c>
      <c r="F42" s="257">
        <v>2169.2750000000001</v>
      </c>
    </row>
    <row r="43" spans="1:6" hidden="1">
      <c r="A43" s="247" t="s">
        <v>3242</v>
      </c>
      <c r="B43" t="s">
        <v>1</v>
      </c>
      <c r="C43" t="s">
        <v>1681</v>
      </c>
      <c r="D43">
        <v>118901</v>
      </c>
      <c r="E43" s="55" t="s">
        <v>1571</v>
      </c>
      <c r="F43" s="257">
        <v>1001.3789</v>
      </c>
    </row>
    <row r="44" spans="1:6" hidden="1">
      <c r="A44" t="s">
        <v>3239</v>
      </c>
      <c r="B44" t="s">
        <v>1</v>
      </c>
      <c r="C44" t="s">
        <v>1682</v>
      </c>
      <c r="D44">
        <v>120037</v>
      </c>
      <c r="E44" s="55" t="s">
        <v>1572</v>
      </c>
      <c r="F44" s="257">
        <v>1000.9401</v>
      </c>
    </row>
    <row r="45" spans="1:6" hidden="1">
      <c r="A45" t="s">
        <v>3240</v>
      </c>
      <c r="B45" t="s">
        <v>1</v>
      </c>
      <c r="C45" t="s">
        <v>1667</v>
      </c>
      <c r="D45">
        <v>118903</v>
      </c>
      <c r="E45" s="55" t="s">
        <v>1573</v>
      </c>
      <c r="F45" s="257">
        <v>1002.9788</v>
      </c>
    </row>
    <row r="46" spans="1:6" hidden="1">
      <c r="A46" t="s">
        <v>3241</v>
      </c>
      <c r="B46" t="s">
        <v>1</v>
      </c>
      <c r="C46" t="s">
        <v>1668</v>
      </c>
      <c r="D46">
        <v>120039</v>
      </c>
      <c r="E46" s="55" t="s">
        <v>1574</v>
      </c>
      <c r="F46" s="257">
        <v>1038.5983000000001</v>
      </c>
    </row>
    <row r="47" spans="1:6" hidden="1">
      <c r="A47" s="247" t="s">
        <v>3238</v>
      </c>
      <c r="B47" t="s">
        <v>1</v>
      </c>
      <c r="C47" t="s">
        <v>1684</v>
      </c>
      <c r="D47">
        <v>118906</v>
      </c>
      <c r="E47" s="55" t="s">
        <v>1575</v>
      </c>
      <c r="F47" s="257">
        <v>1019.3</v>
      </c>
    </row>
    <row r="48" spans="1:6" hidden="1">
      <c r="A48" s="247" t="s">
        <v>3244</v>
      </c>
      <c r="B48" t="s">
        <v>1</v>
      </c>
      <c r="C48" t="s">
        <v>1685</v>
      </c>
      <c r="D48">
        <v>118908</v>
      </c>
      <c r="E48" s="55" t="s">
        <v>1576</v>
      </c>
      <c r="F48" s="257">
        <v>1000.8641</v>
      </c>
    </row>
    <row r="49" spans="1:6" hidden="1">
      <c r="A49" s="247" t="s">
        <v>3243</v>
      </c>
      <c r="B49" t="s">
        <v>1</v>
      </c>
      <c r="C49" t="s">
        <v>1679</v>
      </c>
      <c r="D49">
        <v>118904</v>
      </c>
      <c r="E49" s="55" t="s">
        <v>1577</v>
      </c>
      <c r="F49" s="257">
        <v>1108.2308</v>
      </c>
    </row>
    <row r="50" spans="1:6" hidden="1">
      <c r="A50" t="s">
        <v>3245</v>
      </c>
      <c r="B50" t="s">
        <v>1</v>
      </c>
      <c r="C50" t="s">
        <v>1680</v>
      </c>
      <c r="D50">
        <v>120040</v>
      </c>
      <c r="E50" s="55" t="s">
        <v>1578</v>
      </c>
      <c r="F50" s="257">
        <v>1195.9894999999999</v>
      </c>
    </row>
    <row r="51" spans="1:6" hidden="1">
      <c r="A51" t="s">
        <v>3246</v>
      </c>
      <c r="B51" t="s">
        <v>1</v>
      </c>
      <c r="C51" t="s">
        <v>1686</v>
      </c>
      <c r="D51">
        <v>118909</v>
      </c>
      <c r="E51" s="55" t="s">
        <v>1579</v>
      </c>
      <c r="F51" s="257">
        <v>1562.8262</v>
      </c>
    </row>
    <row r="52" spans="1:6" hidden="1">
      <c r="A52" t="s">
        <v>3236</v>
      </c>
      <c r="B52" t="s">
        <v>1</v>
      </c>
      <c r="C52" t="s">
        <v>56</v>
      </c>
      <c r="D52">
        <v>118907</v>
      </c>
      <c r="E52" s="55" t="s">
        <v>229</v>
      </c>
      <c r="F52" s="257">
        <v>3112.4294</v>
      </c>
    </row>
    <row r="53" spans="1:6" hidden="1">
      <c r="A53" s="55" t="s">
        <v>3248</v>
      </c>
      <c r="B53" s="55" t="s">
        <v>1342</v>
      </c>
      <c r="C53" s="55" t="s">
        <v>42</v>
      </c>
      <c r="D53" s="55">
        <v>147907</v>
      </c>
      <c r="E53" s="55" t="s">
        <v>1370</v>
      </c>
      <c r="F53" s="257">
        <v>1117.2614000000001</v>
      </c>
    </row>
    <row r="54" spans="1:6" hidden="1">
      <c r="A54" s="55" t="s">
        <v>3249</v>
      </c>
      <c r="B54" s="55" t="s">
        <v>1342</v>
      </c>
      <c r="C54" s="55" t="s">
        <v>80</v>
      </c>
      <c r="D54" s="55">
        <v>147908</v>
      </c>
      <c r="E54" s="55" t="s">
        <v>1371</v>
      </c>
      <c r="F54" s="257">
        <v>1125.0329999999999</v>
      </c>
    </row>
    <row r="55" spans="1:6" hidden="1">
      <c r="A55" s="55" t="s">
        <v>3250</v>
      </c>
      <c r="B55" s="55" t="s">
        <v>1342</v>
      </c>
      <c r="C55" s="55" t="s">
        <v>1681</v>
      </c>
      <c r="D55" s="55">
        <v>147909</v>
      </c>
      <c r="E55" s="55" t="s">
        <v>1580</v>
      </c>
      <c r="F55" s="257">
        <v>1031.7277999999999</v>
      </c>
    </row>
    <row r="56" spans="1:6" hidden="1">
      <c r="A56" s="55" t="s">
        <v>3251</v>
      </c>
      <c r="B56" s="55" t="s">
        <v>1342</v>
      </c>
      <c r="C56" s="55" t="s">
        <v>1668</v>
      </c>
      <c r="D56" s="55">
        <v>147915</v>
      </c>
      <c r="E56" s="55" t="s">
        <v>1581</v>
      </c>
      <c r="F56" s="257">
        <v>1012.0922</v>
      </c>
    </row>
    <row r="57" spans="1:6" hidden="1">
      <c r="A57" s="55" t="s">
        <v>3252</v>
      </c>
      <c r="B57" s="55" t="s">
        <v>1342</v>
      </c>
      <c r="C57" s="55" t="s">
        <v>1682</v>
      </c>
      <c r="D57" s="55">
        <v>147910</v>
      </c>
      <c r="E57" s="55" t="s">
        <v>1582</v>
      </c>
      <c r="F57" s="257">
        <v>1079.9403</v>
      </c>
    </row>
    <row r="58" spans="1:6" hidden="1">
      <c r="A58" s="55" t="s">
        <v>3253</v>
      </c>
      <c r="B58" s="55" t="s">
        <v>1342</v>
      </c>
      <c r="C58" s="55" t="s">
        <v>1680</v>
      </c>
      <c r="D58" s="55">
        <v>147912</v>
      </c>
      <c r="E58" s="55" t="s">
        <v>1583</v>
      </c>
      <c r="F58" s="257">
        <v>1008.2032</v>
      </c>
    </row>
    <row r="59" spans="1:6" hidden="1">
      <c r="A59" s="55" t="s">
        <v>3254</v>
      </c>
      <c r="B59" s="55" t="s">
        <v>1342</v>
      </c>
      <c r="C59" s="55" t="s">
        <v>1667</v>
      </c>
      <c r="D59" s="55">
        <v>147916</v>
      </c>
      <c r="E59" s="55" t="s">
        <v>1584</v>
      </c>
      <c r="F59" s="257">
        <v>1027.6749</v>
      </c>
    </row>
    <row r="60" spans="1:6" hidden="1">
      <c r="A60" s="55" t="s">
        <v>3255</v>
      </c>
      <c r="B60" s="55" t="s">
        <v>1342</v>
      </c>
      <c r="C60" s="55" t="s">
        <v>1679</v>
      </c>
      <c r="D60" s="55">
        <v>147911</v>
      </c>
      <c r="E60" s="55" t="s">
        <v>1585</v>
      </c>
      <c r="F60" s="257">
        <v>1042.2977000000001</v>
      </c>
    </row>
    <row r="61" spans="1:6" hidden="1">
      <c r="A61" t="s">
        <v>3256</v>
      </c>
      <c r="B61" t="s">
        <v>9</v>
      </c>
      <c r="C61" t="s">
        <v>42</v>
      </c>
      <c r="D61">
        <v>104344</v>
      </c>
      <c r="E61" t="s">
        <v>1021</v>
      </c>
      <c r="F61">
        <v>16.995200000000001</v>
      </c>
    </row>
    <row r="62" spans="1:6" hidden="1">
      <c r="A62" t="s">
        <v>3257</v>
      </c>
      <c r="B62" t="s">
        <v>9</v>
      </c>
      <c r="C62" t="s">
        <v>56</v>
      </c>
      <c r="D62">
        <v>104350</v>
      </c>
      <c r="E62" t="s">
        <v>1022</v>
      </c>
      <c r="F62">
        <v>24.204799999999999</v>
      </c>
    </row>
    <row r="63" spans="1:6" hidden="1">
      <c r="A63" t="s">
        <v>3258</v>
      </c>
      <c r="B63" t="s">
        <v>9</v>
      </c>
      <c r="C63" t="s">
        <v>1681</v>
      </c>
      <c r="D63">
        <v>104351</v>
      </c>
      <c r="E63" t="s">
        <v>1586</v>
      </c>
      <c r="F63">
        <v>10.0519</v>
      </c>
    </row>
    <row r="64" spans="1:6" hidden="1">
      <c r="A64" t="s">
        <v>3259</v>
      </c>
      <c r="B64" t="s">
        <v>9</v>
      </c>
      <c r="C64" t="s">
        <v>1682</v>
      </c>
      <c r="D64">
        <v>120065</v>
      </c>
      <c r="E64" t="s">
        <v>1587</v>
      </c>
      <c r="F64">
        <v>10.0846</v>
      </c>
    </row>
    <row r="65" spans="1:6" hidden="1">
      <c r="A65" t="s">
        <v>3260</v>
      </c>
      <c r="B65" t="s">
        <v>9</v>
      </c>
      <c r="C65" t="s">
        <v>80</v>
      </c>
      <c r="D65">
        <v>120066</v>
      </c>
      <c r="E65" t="s">
        <v>1023</v>
      </c>
      <c r="F65">
        <v>18.225300000000001</v>
      </c>
    </row>
    <row r="66" spans="1:6" hidden="1">
      <c r="A66" t="s">
        <v>3261</v>
      </c>
      <c r="B66" t="s">
        <v>9</v>
      </c>
      <c r="C66" t="s">
        <v>1667</v>
      </c>
      <c r="D66">
        <v>104348</v>
      </c>
      <c r="E66" t="s">
        <v>1588</v>
      </c>
      <c r="F66">
        <v>10.3597</v>
      </c>
    </row>
    <row r="67" spans="1:6" hidden="1">
      <c r="A67" t="s">
        <v>3262</v>
      </c>
      <c r="B67" t="s">
        <v>9</v>
      </c>
      <c r="C67" t="s">
        <v>1668</v>
      </c>
      <c r="D67">
        <v>120067</v>
      </c>
      <c r="E67" t="s">
        <v>1589</v>
      </c>
      <c r="F67">
        <v>10.008699999999999</v>
      </c>
    </row>
    <row r="68" spans="1:6" hidden="1">
      <c r="A68" t="s">
        <v>3263</v>
      </c>
      <c r="B68" t="s">
        <v>9</v>
      </c>
      <c r="C68" t="s">
        <v>1684</v>
      </c>
      <c r="D68">
        <v>104342</v>
      </c>
      <c r="E68" t="s">
        <v>1590</v>
      </c>
      <c r="F68">
        <v>10.003299999999999</v>
      </c>
    </row>
    <row r="69" spans="1:6" hidden="1">
      <c r="A69" t="s">
        <v>3264</v>
      </c>
      <c r="B69" t="s">
        <v>9</v>
      </c>
      <c r="C69" t="s">
        <v>1685</v>
      </c>
      <c r="D69">
        <v>104343</v>
      </c>
      <c r="E69" t="s">
        <v>1591</v>
      </c>
      <c r="F69">
        <v>10.004</v>
      </c>
    </row>
    <row r="70" spans="1:6" hidden="1">
      <c r="A70" t="s">
        <v>3265</v>
      </c>
      <c r="B70" t="s">
        <v>9</v>
      </c>
      <c r="C70" t="s">
        <v>1679</v>
      </c>
      <c r="D70">
        <v>104352</v>
      </c>
      <c r="E70" t="s">
        <v>1592</v>
      </c>
      <c r="F70">
        <v>10.2706</v>
      </c>
    </row>
    <row r="71" spans="1:6" hidden="1">
      <c r="A71" t="s">
        <v>3266</v>
      </c>
      <c r="B71" t="s">
        <v>9</v>
      </c>
      <c r="C71" t="s">
        <v>1680</v>
      </c>
      <c r="D71">
        <v>120063</v>
      </c>
      <c r="E71" t="s">
        <v>1593</v>
      </c>
      <c r="F71">
        <v>10.532500000000001</v>
      </c>
    </row>
    <row r="72" spans="1:6" hidden="1">
      <c r="A72" t="s">
        <v>3267</v>
      </c>
      <c r="B72" t="s">
        <v>3</v>
      </c>
      <c r="C72" t="s">
        <v>42</v>
      </c>
      <c r="D72">
        <v>101599</v>
      </c>
      <c r="E72" t="s">
        <v>1024</v>
      </c>
      <c r="F72">
        <v>32.3628</v>
      </c>
    </row>
    <row r="73" spans="1:6" hidden="1">
      <c r="A73" t="s">
        <v>3268</v>
      </c>
      <c r="B73" t="s">
        <v>3</v>
      </c>
      <c r="C73" t="s">
        <v>80</v>
      </c>
      <c r="D73">
        <v>120062</v>
      </c>
      <c r="E73" t="s">
        <v>1025</v>
      </c>
      <c r="F73">
        <v>35.284399999999998</v>
      </c>
    </row>
    <row r="74" spans="1:6" hidden="1">
      <c r="A74" t="s">
        <v>3269</v>
      </c>
      <c r="B74" t="s">
        <v>3</v>
      </c>
      <c r="C74" t="s">
        <v>1667</v>
      </c>
      <c r="D74">
        <v>101600</v>
      </c>
      <c r="E74" t="s">
        <v>1594</v>
      </c>
      <c r="F74">
        <v>11.806100000000001</v>
      </c>
    </row>
    <row r="75" spans="1:6" hidden="1">
      <c r="A75" t="s">
        <v>3270</v>
      </c>
      <c r="B75" t="s">
        <v>3</v>
      </c>
      <c r="C75" t="s">
        <v>1668</v>
      </c>
      <c r="D75">
        <v>120060</v>
      </c>
      <c r="E75" t="s">
        <v>1595</v>
      </c>
      <c r="F75">
        <v>13.5863</v>
      </c>
    </row>
    <row r="76" spans="1:6" hidden="1">
      <c r="A76" t="s">
        <v>3271</v>
      </c>
      <c r="B76" t="s">
        <v>3</v>
      </c>
      <c r="C76" t="s">
        <v>1669</v>
      </c>
      <c r="D76">
        <v>139768</v>
      </c>
      <c r="E76" t="s">
        <v>1596</v>
      </c>
      <c r="F76">
        <v>11.1096</v>
      </c>
    </row>
    <row r="77" spans="1:6" hidden="1">
      <c r="A77" t="s">
        <v>3272</v>
      </c>
      <c r="B77" t="s">
        <v>3</v>
      </c>
      <c r="C77" t="s">
        <v>1679</v>
      </c>
      <c r="D77">
        <v>104429</v>
      </c>
      <c r="E77" t="s">
        <v>1597</v>
      </c>
      <c r="F77">
        <v>10.1746</v>
      </c>
    </row>
    <row r="78" spans="1:6" hidden="1">
      <c r="A78" t="s">
        <v>3273</v>
      </c>
      <c r="B78" t="s">
        <v>3</v>
      </c>
      <c r="C78" t="s">
        <v>1680</v>
      </c>
      <c r="D78">
        <v>120061</v>
      </c>
      <c r="E78" t="s">
        <v>1598</v>
      </c>
      <c r="F78">
        <v>10.1988</v>
      </c>
    </row>
    <row r="79" spans="1:6" s="55" customFormat="1" hidden="1">
      <c r="A79" s="55" t="s">
        <v>3274</v>
      </c>
      <c r="B79" s="55" t="s">
        <v>2</v>
      </c>
      <c r="C79" s="55" t="s">
        <v>42</v>
      </c>
      <c r="D79" s="55">
        <v>101685</v>
      </c>
      <c r="E79" s="55" t="s">
        <v>1019</v>
      </c>
      <c r="F79" s="257">
        <v>35.0261</v>
      </c>
    </row>
    <row r="80" spans="1:6" s="55" customFormat="1" hidden="1">
      <c r="A80" s="55" t="s">
        <v>3275</v>
      </c>
      <c r="B80" s="55" t="s">
        <v>2</v>
      </c>
      <c r="C80" s="55" t="s">
        <v>80</v>
      </c>
      <c r="D80" s="55">
        <v>120059</v>
      </c>
      <c r="E80" s="55" t="s">
        <v>1020</v>
      </c>
      <c r="F80" s="257">
        <v>37.8508</v>
      </c>
    </row>
    <row r="81" spans="1:6" s="55" customFormat="1" hidden="1">
      <c r="A81" s="55" t="s">
        <v>3276</v>
      </c>
      <c r="B81" s="55" t="s">
        <v>2</v>
      </c>
      <c r="C81" s="55" t="s">
        <v>1669</v>
      </c>
      <c r="D81" s="55">
        <v>101686</v>
      </c>
      <c r="E81" s="55" t="s">
        <v>1599</v>
      </c>
      <c r="F81" s="257">
        <v>10.553599999999999</v>
      </c>
    </row>
    <row r="82" spans="1:6" s="55" customFormat="1" hidden="1">
      <c r="A82" s="55" t="s">
        <v>3277</v>
      </c>
      <c r="B82" s="55" t="s">
        <v>2</v>
      </c>
      <c r="C82" s="55" t="s">
        <v>1670</v>
      </c>
      <c r="D82" s="55">
        <v>120101</v>
      </c>
      <c r="E82" s="55" t="s">
        <v>1600</v>
      </c>
      <c r="F82" s="257">
        <v>10.5166</v>
      </c>
    </row>
    <row r="83" spans="1:6" hidden="1">
      <c r="A83" t="s">
        <v>3278</v>
      </c>
      <c r="B83" t="s">
        <v>13</v>
      </c>
      <c r="C83" t="s">
        <v>1664</v>
      </c>
      <c r="D83">
        <v>106738</v>
      </c>
      <c r="E83" t="s">
        <v>1601</v>
      </c>
      <c r="F83">
        <v>10.52</v>
      </c>
    </row>
    <row r="84" spans="1:6" hidden="1">
      <c r="A84" t="s">
        <v>3279</v>
      </c>
      <c r="B84" t="s">
        <v>13</v>
      </c>
      <c r="C84" t="s">
        <v>80</v>
      </c>
      <c r="D84">
        <v>120048</v>
      </c>
      <c r="E84" t="s">
        <v>222</v>
      </c>
      <c r="F84">
        <v>30.975200000000001</v>
      </c>
    </row>
    <row r="85" spans="1:6" hidden="1">
      <c r="A85" t="s">
        <v>3280</v>
      </c>
      <c r="B85" t="s">
        <v>13</v>
      </c>
      <c r="C85" t="s">
        <v>1665</v>
      </c>
      <c r="D85">
        <v>110439</v>
      </c>
      <c r="E85" t="s">
        <v>1602</v>
      </c>
      <c r="F85">
        <v>10.8566</v>
      </c>
    </row>
    <row r="86" spans="1:6" hidden="1">
      <c r="A86" t="s">
        <v>3281</v>
      </c>
      <c r="B86" t="s">
        <v>13</v>
      </c>
      <c r="C86" t="s">
        <v>1666</v>
      </c>
      <c r="D86">
        <v>120049</v>
      </c>
      <c r="E86" t="s">
        <v>1759</v>
      </c>
      <c r="F86">
        <v>9.9841999999999995</v>
      </c>
    </row>
    <row r="87" spans="1:6" hidden="1">
      <c r="A87" t="s">
        <v>3282</v>
      </c>
      <c r="B87" t="s">
        <v>13</v>
      </c>
      <c r="C87" t="s">
        <v>1667</v>
      </c>
      <c r="D87">
        <v>106739</v>
      </c>
      <c r="E87" t="s">
        <v>1603</v>
      </c>
      <c r="F87">
        <v>10.5288</v>
      </c>
    </row>
    <row r="88" spans="1:6" hidden="1">
      <c r="A88" t="s">
        <v>3283</v>
      </c>
      <c r="B88" t="s">
        <v>13</v>
      </c>
      <c r="C88" t="s">
        <v>1668</v>
      </c>
      <c r="D88">
        <v>120050</v>
      </c>
      <c r="E88" t="s">
        <v>1604</v>
      </c>
      <c r="F88">
        <v>10.519299999999999</v>
      </c>
    </row>
    <row r="89" spans="1:6" hidden="1">
      <c r="A89" t="s">
        <v>3284</v>
      </c>
      <c r="B89" t="s">
        <v>13</v>
      </c>
      <c r="C89" t="s">
        <v>1669</v>
      </c>
      <c r="D89">
        <v>110438</v>
      </c>
      <c r="E89" t="s">
        <v>1605</v>
      </c>
      <c r="F89">
        <v>14.2445</v>
      </c>
    </row>
    <row r="90" spans="1:6" hidden="1">
      <c r="A90" t="s">
        <v>3285</v>
      </c>
      <c r="B90" t="s">
        <v>13</v>
      </c>
      <c r="C90" t="s">
        <v>1670</v>
      </c>
      <c r="D90">
        <v>120051</v>
      </c>
      <c r="E90" t="s">
        <v>1606</v>
      </c>
      <c r="F90">
        <v>11.0923</v>
      </c>
    </row>
    <row r="91" spans="1:6" hidden="1">
      <c r="A91" t="s">
        <v>3286</v>
      </c>
      <c r="B91" t="s">
        <v>13</v>
      </c>
      <c r="C91" t="s">
        <v>1672</v>
      </c>
      <c r="D91">
        <v>110440</v>
      </c>
      <c r="E91" t="s">
        <v>1607</v>
      </c>
      <c r="F91">
        <v>19.4803</v>
      </c>
    </row>
    <row r="92" spans="1:6" hidden="1">
      <c r="A92" t="s">
        <v>3287</v>
      </c>
      <c r="B92" t="s">
        <v>13</v>
      </c>
      <c r="C92" t="s">
        <v>1673</v>
      </c>
      <c r="D92">
        <v>106741</v>
      </c>
      <c r="E92" t="s">
        <v>1608</v>
      </c>
      <c r="F92">
        <v>17.295000000000002</v>
      </c>
    </row>
    <row r="93" spans="1:6" hidden="1">
      <c r="A93" t="s">
        <v>3288</v>
      </c>
      <c r="B93" t="s">
        <v>13</v>
      </c>
      <c r="C93" t="s">
        <v>1674</v>
      </c>
      <c r="D93">
        <v>108220</v>
      </c>
      <c r="E93" t="s">
        <v>1609</v>
      </c>
      <c r="F93">
        <v>16.8049</v>
      </c>
    </row>
    <row r="94" spans="1:6" hidden="1">
      <c r="A94" t="s">
        <v>3289</v>
      </c>
      <c r="B94" t="s">
        <v>13</v>
      </c>
      <c r="C94" t="s">
        <v>42</v>
      </c>
      <c r="D94">
        <v>106737</v>
      </c>
      <c r="E94" t="s">
        <v>223</v>
      </c>
      <c r="F94">
        <v>28.738</v>
      </c>
    </row>
    <row r="95" spans="1:6" hidden="1">
      <c r="A95" t="s">
        <v>3290</v>
      </c>
      <c r="B95" t="s">
        <v>13</v>
      </c>
      <c r="C95" t="s">
        <v>56</v>
      </c>
      <c r="D95">
        <v>106736</v>
      </c>
      <c r="E95" t="s">
        <v>224</v>
      </c>
      <c r="F95">
        <v>27.545500000000001</v>
      </c>
    </row>
    <row r="96" spans="1:6" hidden="1">
      <c r="A96" t="s">
        <v>3291</v>
      </c>
      <c r="B96" t="s">
        <v>1473</v>
      </c>
      <c r="C96" t="s">
        <v>80</v>
      </c>
      <c r="D96">
        <v>148492</v>
      </c>
      <c r="E96" t="s">
        <v>1526</v>
      </c>
      <c r="F96">
        <v>10.7059</v>
      </c>
    </row>
    <row r="97" spans="1:6" hidden="1">
      <c r="A97" t="s">
        <v>3292</v>
      </c>
      <c r="B97" t="s">
        <v>1473</v>
      </c>
      <c r="C97" t="s">
        <v>42</v>
      </c>
      <c r="D97">
        <v>148496</v>
      </c>
      <c r="E97" t="s">
        <v>1527</v>
      </c>
      <c r="F97">
        <v>10.6167</v>
      </c>
    </row>
    <row r="98" spans="1:6" hidden="1">
      <c r="A98" t="s">
        <v>3293</v>
      </c>
      <c r="B98" t="s">
        <v>1473</v>
      </c>
      <c r="C98" t="s">
        <v>1666</v>
      </c>
      <c r="D98">
        <v>148494</v>
      </c>
      <c r="E98" t="s">
        <v>1610</v>
      </c>
      <c r="F98">
        <v>10.059699999999999</v>
      </c>
    </row>
    <row r="99" spans="1:6" hidden="1">
      <c r="A99" t="s">
        <v>3294</v>
      </c>
      <c r="B99" t="s">
        <v>1473</v>
      </c>
      <c r="C99" t="s">
        <v>1668</v>
      </c>
      <c r="D99">
        <v>148493</v>
      </c>
      <c r="E99" t="s">
        <v>1611</v>
      </c>
      <c r="F99">
        <v>10.1326</v>
      </c>
    </row>
    <row r="100" spans="1:6" hidden="1">
      <c r="A100" t="s">
        <v>3295</v>
      </c>
      <c r="B100" t="s">
        <v>1473</v>
      </c>
      <c r="C100" t="s">
        <v>1670</v>
      </c>
      <c r="D100">
        <v>148495</v>
      </c>
      <c r="E100" t="s">
        <v>1612</v>
      </c>
      <c r="F100">
        <v>10.0579</v>
      </c>
    </row>
    <row r="101" spans="1:6" hidden="1">
      <c r="A101" t="s">
        <v>3296</v>
      </c>
      <c r="B101" t="s">
        <v>1473</v>
      </c>
      <c r="C101" t="s">
        <v>1665</v>
      </c>
      <c r="D101">
        <v>148499</v>
      </c>
      <c r="E101" t="s">
        <v>1613</v>
      </c>
      <c r="F101">
        <v>10.0227</v>
      </c>
    </row>
    <row r="102" spans="1:6" hidden="1">
      <c r="A102" t="s">
        <v>3297</v>
      </c>
      <c r="B102" t="s">
        <v>1473</v>
      </c>
      <c r="C102" t="s">
        <v>1667</v>
      </c>
      <c r="D102">
        <v>148497</v>
      </c>
      <c r="E102" t="s">
        <v>1614</v>
      </c>
      <c r="F102">
        <v>10.0177</v>
      </c>
    </row>
    <row r="103" spans="1:6" hidden="1">
      <c r="A103" t="s">
        <v>3298</v>
      </c>
      <c r="B103" t="s">
        <v>1473</v>
      </c>
      <c r="C103" t="s">
        <v>1669</v>
      </c>
      <c r="D103">
        <v>148498</v>
      </c>
      <c r="E103" t="s">
        <v>1615</v>
      </c>
      <c r="F103">
        <v>10.029500000000001</v>
      </c>
    </row>
    <row r="104" spans="1:6" s="55" customFormat="1" hidden="1">
      <c r="A104" s="55" t="s">
        <v>3299</v>
      </c>
      <c r="B104" s="55" t="s">
        <v>6</v>
      </c>
      <c r="C104" s="55" t="s">
        <v>42</v>
      </c>
      <c r="D104" s="55">
        <v>102262</v>
      </c>
      <c r="E104" s="55" t="s">
        <v>1072</v>
      </c>
      <c r="F104" s="257">
        <v>45.669800000000002</v>
      </c>
    </row>
    <row r="105" spans="1:6" s="55" customFormat="1" hidden="1">
      <c r="A105" s="55" t="s">
        <v>3300</v>
      </c>
      <c r="B105" s="55" t="s">
        <v>6</v>
      </c>
      <c r="C105" s="55" t="s">
        <v>1667</v>
      </c>
      <c r="D105" s="55">
        <v>102260</v>
      </c>
      <c r="E105" s="55" t="s">
        <v>1616</v>
      </c>
      <c r="F105" s="257">
        <v>12.201599999999999</v>
      </c>
    </row>
    <row r="106" spans="1:6" s="55" customFormat="1" hidden="1">
      <c r="A106" s="55" t="s">
        <v>3301</v>
      </c>
      <c r="B106" s="55" t="s">
        <v>6</v>
      </c>
      <c r="C106" s="55" t="s">
        <v>1668</v>
      </c>
      <c r="D106" s="55">
        <v>120074</v>
      </c>
      <c r="E106" s="55" t="s">
        <v>1617</v>
      </c>
      <c r="F106" s="257">
        <v>15.8803</v>
      </c>
    </row>
    <row r="107" spans="1:6" s="55" customFormat="1" hidden="1">
      <c r="A107" s="55" t="s">
        <v>3302</v>
      </c>
      <c r="B107" s="55" t="s">
        <v>6</v>
      </c>
      <c r="C107" s="55" t="s">
        <v>1669</v>
      </c>
      <c r="D107" s="55">
        <v>102261</v>
      </c>
      <c r="E107" s="55" t="s">
        <v>1618</v>
      </c>
      <c r="F107" s="257">
        <v>16.0763</v>
      </c>
    </row>
    <row r="108" spans="1:6" s="55" customFormat="1" hidden="1">
      <c r="A108" s="55" t="s">
        <v>3303</v>
      </c>
      <c r="B108" s="55" t="s">
        <v>6</v>
      </c>
      <c r="C108" s="55" t="s">
        <v>1670</v>
      </c>
      <c r="D108" s="55">
        <v>120075</v>
      </c>
      <c r="E108" s="55" t="s">
        <v>1619</v>
      </c>
      <c r="F108" s="257">
        <v>13.6577</v>
      </c>
    </row>
    <row r="109" spans="1:6" s="55" customFormat="1" hidden="1">
      <c r="A109" s="55" t="s">
        <v>3304</v>
      </c>
      <c r="B109" s="55" t="s">
        <v>6</v>
      </c>
      <c r="C109" s="55" t="s">
        <v>80</v>
      </c>
      <c r="D109" s="55">
        <v>120073</v>
      </c>
      <c r="E109" s="55" t="s">
        <v>1073</v>
      </c>
      <c r="F109" s="257">
        <v>49.870399999999997</v>
      </c>
    </row>
    <row r="110" spans="1:6" hidden="1">
      <c r="A110" t="s">
        <v>3305</v>
      </c>
      <c r="B110" t="s">
        <v>1101</v>
      </c>
      <c r="C110" t="s">
        <v>42</v>
      </c>
      <c r="D110">
        <v>145227</v>
      </c>
      <c r="E110" t="s">
        <v>1110</v>
      </c>
      <c r="F110">
        <v>15.157500000000001</v>
      </c>
    </row>
    <row r="111" spans="1:6" hidden="1">
      <c r="A111" t="s">
        <v>3306</v>
      </c>
      <c r="B111" t="s">
        <v>1101</v>
      </c>
      <c r="C111" t="s">
        <v>80</v>
      </c>
      <c r="D111">
        <v>145228</v>
      </c>
      <c r="E111" t="s">
        <v>1111</v>
      </c>
      <c r="F111">
        <v>16.042200000000001</v>
      </c>
    </row>
    <row r="112" spans="1:6" hidden="1">
      <c r="A112" t="s">
        <v>3307</v>
      </c>
      <c r="B112" t="s">
        <v>1101</v>
      </c>
      <c r="C112" t="s">
        <v>1662</v>
      </c>
      <c r="D112">
        <v>145226</v>
      </c>
      <c r="E112" t="s">
        <v>1620</v>
      </c>
      <c r="F112">
        <v>15.101699999999999</v>
      </c>
    </row>
    <row r="113" spans="1:6" hidden="1">
      <c r="A113" t="s">
        <v>3308</v>
      </c>
      <c r="B113" t="s">
        <v>1101</v>
      </c>
      <c r="C113" t="s">
        <v>1661</v>
      </c>
      <c r="D113">
        <v>145225</v>
      </c>
      <c r="E113" t="s">
        <v>1621</v>
      </c>
      <c r="F113">
        <v>14.3193</v>
      </c>
    </row>
    <row r="114" spans="1:6" s="55" customFormat="1" hidden="1">
      <c r="A114" s="55" t="s">
        <v>3309</v>
      </c>
      <c r="B114" s="55" t="s">
        <v>1730</v>
      </c>
      <c r="C114" s="55" t="s">
        <v>80</v>
      </c>
      <c r="D114" s="55">
        <v>149966</v>
      </c>
      <c r="E114" s="55" t="s">
        <v>1760</v>
      </c>
      <c r="F114" s="257">
        <v>10.045</v>
      </c>
    </row>
    <row r="115" spans="1:6" s="55" customFormat="1" hidden="1">
      <c r="A115" s="55" t="s">
        <v>3310</v>
      </c>
      <c r="B115" s="55" t="s">
        <v>1730</v>
      </c>
      <c r="C115" s="55" t="s">
        <v>1662</v>
      </c>
      <c r="D115" s="55">
        <v>149962</v>
      </c>
      <c r="E115" s="55" t="s">
        <v>1761</v>
      </c>
      <c r="F115" s="257">
        <v>10.045</v>
      </c>
    </row>
    <row r="116" spans="1:6" s="55" customFormat="1" hidden="1">
      <c r="A116" s="55" t="s">
        <v>3311</v>
      </c>
      <c r="B116" s="55" t="s">
        <v>1730</v>
      </c>
      <c r="C116" s="55" t="s">
        <v>42</v>
      </c>
      <c r="D116" s="55">
        <v>149963</v>
      </c>
      <c r="E116" s="55" t="s">
        <v>1762</v>
      </c>
      <c r="F116" s="257">
        <v>10.034800000000001</v>
      </c>
    </row>
    <row r="117" spans="1:6" s="55" customFormat="1" hidden="1">
      <c r="A117" s="55" t="s">
        <v>3312</v>
      </c>
      <c r="B117" s="55" t="s">
        <v>1730</v>
      </c>
      <c r="C117" s="55" t="s">
        <v>1661</v>
      </c>
      <c r="D117" s="55">
        <v>149964</v>
      </c>
      <c r="E117" s="55" t="s">
        <v>1763</v>
      </c>
      <c r="F117" s="257">
        <v>10.034800000000001</v>
      </c>
    </row>
    <row r="118" spans="1:6" hidden="1">
      <c r="A118" t="s">
        <v>3313</v>
      </c>
      <c r="B118" t="s">
        <v>22</v>
      </c>
      <c r="C118" t="s">
        <v>42</v>
      </c>
      <c r="D118">
        <v>127073</v>
      </c>
      <c r="E118" s="55" t="s">
        <v>238</v>
      </c>
      <c r="F118" s="257">
        <v>15.605399999999999</v>
      </c>
    </row>
    <row r="119" spans="1:6" hidden="1">
      <c r="A119" t="s">
        <v>3314</v>
      </c>
      <c r="B119" t="s">
        <v>22</v>
      </c>
      <c r="C119" t="s">
        <v>80</v>
      </c>
      <c r="D119">
        <v>127071</v>
      </c>
      <c r="E119" s="55" t="s">
        <v>239</v>
      </c>
      <c r="F119" s="257">
        <v>16.6098</v>
      </c>
    </row>
    <row r="120" spans="1:6" hidden="1">
      <c r="A120" t="s">
        <v>3315</v>
      </c>
      <c r="B120" t="s">
        <v>22</v>
      </c>
      <c r="C120" t="s">
        <v>1662</v>
      </c>
      <c r="D120">
        <v>127072</v>
      </c>
      <c r="E120" s="55" t="s">
        <v>1622</v>
      </c>
      <c r="F120" s="257">
        <v>15.352399999999999</v>
      </c>
    </row>
    <row r="121" spans="1:6" hidden="1">
      <c r="A121" t="s">
        <v>3316</v>
      </c>
      <c r="B121" t="s">
        <v>22</v>
      </c>
      <c r="C121" t="s">
        <v>1661</v>
      </c>
      <c r="D121">
        <v>127070</v>
      </c>
      <c r="E121" s="55" t="s">
        <v>1623</v>
      </c>
      <c r="F121" s="257">
        <v>15.605399999999999</v>
      </c>
    </row>
    <row r="122" spans="1:6" hidden="1">
      <c r="A122" t="s">
        <v>3317</v>
      </c>
      <c r="B122" t="s">
        <v>15</v>
      </c>
      <c r="C122" t="s">
        <v>80</v>
      </c>
      <c r="D122">
        <v>120035</v>
      </c>
      <c r="E122" s="55" t="s">
        <v>240</v>
      </c>
      <c r="F122" s="257">
        <v>6.8829000000000002</v>
      </c>
    </row>
    <row r="123" spans="1:6" hidden="1">
      <c r="A123" t="s">
        <v>3318</v>
      </c>
      <c r="B123" t="s">
        <v>15</v>
      </c>
      <c r="C123" t="s">
        <v>1661</v>
      </c>
      <c r="D123">
        <v>115117</v>
      </c>
      <c r="E123" s="55" t="s">
        <v>1624</v>
      </c>
      <c r="F123" s="257">
        <v>6.4021999999999997</v>
      </c>
    </row>
    <row r="124" spans="1:6" hidden="1">
      <c r="A124" t="s">
        <v>3319</v>
      </c>
      <c r="B124" t="s">
        <v>15</v>
      </c>
      <c r="C124" t="s">
        <v>1662</v>
      </c>
      <c r="D124">
        <v>120036</v>
      </c>
      <c r="E124" s="55" t="s">
        <v>1625</v>
      </c>
      <c r="F124" s="257">
        <v>6.8771000000000004</v>
      </c>
    </row>
    <row r="125" spans="1:6" hidden="1">
      <c r="A125" t="s">
        <v>3320</v>
      </c>
      <c r="B125" t="s">
        <v>15</v>
      </c>
      <c r="C125" t="s">
        <v>42</v>
      </c>
      <c r="D125">
        <v>115116</v>
      </c>
      <c r="E125" s="55" t="s">
        <v>241</v>
      </c>
      <c r="F125" s="257">
        <v>6.4021999999999997</v>
      </c>
    </row>
    <row r="126" spans="1:6" hidden="1">
      <c r="A126" t="s">
        <v>3321</v>
      </c>
      <c r="B126" t="s">
        <v>14</v>
      </c>
      <c r="C126" t="s">
        <v>80</v>
      </c>
      <c r="D126">
        <v>120043</v>
      </c>
      <c r="E126" s="55" t="s">
        <v>1012</v>
      </c>
      <c r="F126" s="257">
        <v>16.083400000000001</v>
      </c>
    </row>
    <row r="127" spans="1:6" hidden="1">
      <c r="A127" t="s">
        <v>3322</v>
      </c>
      <c r="B127" t="s">
        <v>14</v>
      </c>
      <c r="C127" t="s">
        <v>42</v>
      </c>
      <c r="D127">
        <v>107988</v>
      </c>
      <c r="E127" s="55" t="s">
        <v>1013</v>
      </c>
      <c r="F127" s="257">
        <v>14.9946</v>
      </c>
    </row>
    <row r="128" spans="1:6" hidden="1">
      <c r="A128" t="s">
        <v>3323</v>
      </c>
      <c r="B128" t="s">
        <v>14</v>
      </c>
      <c r="C128" t="s">
        <v>1661</v>
      </c>
      <c r="D128">
        <v>107989</v>
      </c>
      <c r="E128" s="55" t="s">
        <v>1626</v>
      </c>
      <c r="F128" s="257">
        <v>13.3276</v>
      </c>
    </row>
    <row r="129" spans="1:6" hidden="1">
      <c r="A129" t="s">
        <v>3324</v>
      </c>
      <c r="B129" t="s">
        <v>14</v>
      </c>
      <c r="C129" t="s">
        <v>1662</v>
      </c>
      <c r="D129">
        <v>120044</v>
      </c>
      <c r="E129" s="55" t="s">
        <v>1627</v>
      </c>
      <c r="F129" s="257">
        <v>14.2797</v>
      </c>
    </row>
    <row r="130" spans="1:6" hidden="1">
      <c r="A130" t="s">
        <v>3325</v>
      </c>
      <c r="B130" t="s">
        <v>1548</v>
      </c>
      <c r="C130" t="s">
        <v>1662</v>
      </c>
      <c r="D130">
        <v>148738</v>
      </c>
      <c r="E130" s="55" t="s">
        <v>1628</v>
      </c>
      <c r="F130" s="257">
        <v>7.8460000000000001</v>
      </c>
    </row>
    <row r="131" spans="1:6" hidden="1">
      <c r="A131" t="s">
        <v>3326</v>
      </c>
      <c r="B131" t="s">
        <v>1548</v>
      </c>
      <c r="C131" t="s">
        <v>80</v>
      </c>
      <c r="D131">
        <v>148737</v>
      </c>
      <c r="E131" s="55" t="s">
        <v>1629</v>
      </c>
      <c r="F131" s="257">
        <v>7.8460000000000001</v>
      </c>
    </row>
    <row r="132" spans="1:6" hidden="1">
      <c r="A132" t="s">
        <v>3327</v>
      </c>
      <c r="B132" t="s">
        <v>1548</v>
      </c>
      <c r="C132" t="s">
        <v>42</v>
      </c>
      <c r="D132">
        <v>148735</v>
      </c>
      <c r="E132" s="55" t="s">
        <v>1630</v>
      </c>
      <c r="F132" s="257">
        <v>7.7511999999999999</v>
      </c>
    </row>
    <row r="133" spans="1:6" hidden="1">
      <c r="A133" t="s">
        <v>3328</v>
      </c>
      <c r="B133" t="s">
        <v>1548</v>
      </c>
      <c r="C133" t="s">
        <v>1661</v>
      </c>
      <c r="D133">
        <v>148736</v>
      </c>
      <c r="E133" s="55" t="s">
        <v>1631</v>
      </c>
      <c r="F133" s="257">
        <v>7.7511999999999999</v>
      </c>
    </row>
    <row r="134" spans="1:6">
      <c r="A134" t="s">
        <v>3329</v>
      </c>
      <c r="B134" t="s">
        <v>23</v>
      </c>
      <c r="C134" t="s">
        <v>42</v>
      </c>
      <c r="D134">
        <v>129195</v>
      </c>
      <c r="E134" s="55" t="s">
        <v>1112</v>
      </c>
      <c r="F134" s="257">
        <v>17.456299999999999</v>
      </c>
    </row>
    <row r="135" spans="1:6">
      <c r="A135" t="s">
        <v>3330</v>
      </c>
      <c r="B135" t="s">
        <v>23</v>
      </c>
      <c r="C135" t="s">
        <v>80</v>
      </c>
      <c r="D135">
        <v>129197</v>
      </c>
      <c r="E135" s="55" t="s">
        <v>1113</v>
      </c>
      <c r="F135" s="257">
        <v>18.136500000000002</v>
      </c>
    </row>
    <row r="136" spans="1:6">
      <c r="A136" t="s">
        <v>3331</v>
      </c>
      <c r="B136" t="s">
        <v>23</v>
      </c>
      <c r="C136" t="s">
        <v>1661</v>
      </c>
      <c r="D136">
        <v>129196</v>
      </c>
      <c r="E136" s="55" t="s">
        <v>1632</v>
      </c>
      <c r="F136" s="257">
        <v>17.456299999999999</v>
      </c>
    </row>
    <row r="137" spans="1:6" hidden="1">
      <c r="A137" t="s">
        <v>3332</v>
      </c>
      <c r="B137" t="s">
        <v>24</v>
      </c>
      <c r="C137" t="s">
        <v>1661</v>
      </c>
      <c r="D137">
        <v>129199</v>
      </c>
      <c r="E137" s="55" t="s">
        <v>232</v>
      </c>
      <c r="F137" s="257">
        <v>26.250699999999998</v>
      </c>
    </row>
    <row r="138" spans="1:6" hidden="1">
      <c r="A138" t="s">
        <v>3333</v>
      </c>
      <c r="B138" t="s">
        <v>24</v>
      </c>
      <c r="C138" t="s">
        <v>1662</v>
      </c>
      <c r="D138">
        <v>129201</v>
      </c>
      <c r="E138" s="55" t="s">
        <v>233</v>
      </c>
      <c r="F138" s="257">
        <v>26.931000000000001</v>
      </c>
    </row>
    <row r="139" spans="1:6" hidden="1">
      <c r="A139" t="s">
        <v>3334</v>
      </c>
      <c r="B139" t="s">
        <v>24</v>
      </c>
      <c r="C139" t="s">
        <v>42</v>
      </c>
      <c r="D139">
        <v>129065</v>
      </c>
      <c r="E139" s="55" t="s">
        <v>234</v>
      </c>
      <c r="F139" s="257">
        <v>26.250699999999998</v>
      </c>
    </row>
    <row r="140" spans="1:6" hidden="1">
      <c r="A140" t="s">
        <v>3335</v>
      </c>
      <c r="B140" t="s">
        <v>24</v>
      </c>
      <c r="C140" t="s">
        <v>80</v>
      </c>
      <c r="D140">
        <v>129200</v>
      </c>
      <c r="E140" s="55" t="s">
        <v>235</v>
      </c>
      <c r="F140" s="257">
        <v>26.931000000000001</v>
      </c>
    </row>
    <row r="141" spans="1:6" hidden="1">
      <c r="A141" t="s">
        <v>3336</v>
      </c>
      <c r="B141" t="s">
        <v>25</v>
      </c>
      <c r="C141" t="s">
        <v>42</v>
      </c>
      <c r="D141">
        <v>129191</v>
      </c>
      <c r="E141" s="55" t="s">
        <v>236</v>
      </c>
      <c r="F141" s="257">
        <v>24.058599999999998</v>
      </c>
    </row>
    <row r="142" spans="1:6" hidden="1">
      <c r="A142" t="s">
        <v>3337</v>
      </c>
      <c r="B142" t="s">
        <v>25</v>
      </c>
      <c r="C142" t="s">
        <v>80</v>
      </c>
      <c r="D142">
        <v>129193</v>
      </c>
      <c r="E142" s="55" t="s">
        <v>237</v>
      </c>
      <c r="F142" s="257">
        <v>24.873000000000001</v>
      </c>
    </row>
    <row r="143" spans="1:6" hidden="1">
      <c r="A143" t="s">
        <v>3338</v>
      </c>
      <c r="B143" t="s">
        <v>25</v>
      </c>
      <c r="C143" t="s">
        <v>1662</v>
      </c>
      <c r="D143">
        <v>129194</v>
      </c>
      <c r="E143" s="55" t="s">
        <v>1633</v>
      </c>
      <c r="F143" s="257">
        <v>14.5783</v>
      </c>
    </row>
    <row r="144" spans="1:6" hidden="1">
      <c r="A144" t="s">
        <v>3339</v>
      </c>
      <c r="B144" t="s">
        <v>25</v>
      </c>
      <c r="C144" t="s">
        <v>1661</v>
      </c>
      <c r="D144">
        <v>129192</v>
      </c>
      <c r="E144" s="55" t="s">
        <v>1634</v>
      </c>
      <c r="F144" s="257">
        <v>24.058599999999998</v>
      </c>
    </row>
    <row r="145" spans="1:6" hidden="1">
      <c r="A145" s="55" t="s">
        <v>3340</v>
      </c>
      <c r="B145" s="55" t="s">
        <v>5</v>
      </c>
      <c r="C145" s="55" t="s">
        <v>42</v>
      </c>
      <c r="D145" s="55">
        <v>102252</v>
      </c>
      <c r="E145" s="55" t="s">
        <v>1552</v>
      </c>
      <c r="F145" s="257">
        <v>125.31699999999999</v>
      </c>
    </row>
    <row r="146" spans="1:6" hidden="1">
      <c r="A146" s="55" t="s">
        <v>3341</v>
      </c>
      <c r="B146" s="55" t="s">
        <v>5</v>
      </c>
      <c r="C146" s="55" t="s">
        <v>80</v>
      </c>
      <c r="D146" s="55">
        <v>120046</v>
      </c>
      <c r="E146" s="55" t="s">
        <v>1553</v>
      </c>
      <c r="F146" s="257">
        <v>136.67240000000001</v>
      </c>
    </row>
    <row r="147" spans="1:6" hidden="1">
      <c r="A147" s="55" t="s">
        <v>3342</v>
      </c>
      <c r="B147" s="55" t="s">
        <v>5</v>
      </c>
      <c r="C147" s="55" t="s">
        <v>1661</v>
      </c>
      <c r="D147" s="55">
        <v>102251</v>
      </c>
      <c r="E147" s="55" t="s">
        <v>1635</v>
      </c>
      <c r="F147" s="257">
        <v>33.742600000000003</v>
      </c>
    </row>
    <row r="148" spans="1:6" hidden="1">
      <c r="A148" s="55" t="s">
        <v>3343</v>
      </c>
      <c r="B148" s="55" t="s">
        <v>5</v>
      </c>
      <c r="C148" s="55" t="s">
        <v>1662</v>
      </c>
      <c r="D148" s="55">
        <v>120045</v>
      </c>
      <c r="E148" s="55" t="s">
        <v>1636</v>
      </c>
      <c r="F148" s="257">
        <v>30.379100000000001</v>
      </c>
    </row>
    <row r="149" spans="1:6" s="290" customFormat="1">
      <c r="A149" s="290" t="str">
        <f>B149&amp;C149</f>
        <v>HOMSCSDirect Plan - IDCW Option</v>
      </c>
      <c r="B149" s="290" t="s">
        <v>23</v>
      </c>
      <c r="C149" s="290" t="s">
        <v>1662</v>
      </c>
      <c r="E149" s="362" t="s">
        <v>1632</v>
      </c>
      <c r="F149" s="363" t="s">
        <v>45</v>
      </c>
    </row>
    <row r="151" spans="1:6">
      <c r="A151" s="291"/>
    </row>
  </sheetData>
  <autoFilter ref="A1:F148" xr:uid="{3107536C-1D58-4FF0-B743-FCB1C43ED30E}">
    <filterColumn colId="4">
      <filters>
        <filter val="HSBC Managed Solutions - Conservative - Growth"/>
        <filter val="HSBC Managed Solutions - Conservative - Growth Direct"/>
        <filter val="HSBC Managed Solutions India Conservative Fund IDCW"/>
      </filters>
    </filterColumn>
  </autoFilter>
  <pageMargins left="0.7" right="0.7" top="0.75" bottom="0.75" header="0.3" footer="0.3"/>
  <pageSetup paperSize="9" orientation="portrait" r:id="rId1"/>
  <headerFooter>
    <oddFooter>&amp;C&amp;1#&amp;"Calibri"&amp;10&amp;K000000RESTRICTED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3E40D-91A1-4393-8783-CB7A79B4FF4D}">
  <dimension ref="A1:E43"/>
  <sheetViews>
    <sheetView workbookViewId="0">
      <selection activeCell="C1" sqref="C1"/>
    </sheetView>
  </sheetViews>
  <sheetFormatPr defaultRowHeight="12.5"/>
  <cols>
    <col min="1" max="1" width="10.54296875" bestFit="1" customWidth="1"/>
    <col min="2" max="2" width="12.6328125" bestFit="1" customWidth="1"/>
    <col min="3" max="3" width="39.1796875" bestFit="1" customWidth="1"/>
    <col min="4" max="4" width="11" bestFit="1" customWidth="1"/>
  </cols>
  <sheetData>
    <row r="1" spans="1:4" ht="13">
      <c r="A1" s="57" t="s">
        <v>1990</v>
      </c>
      <c r="B1" s="57" t="s">
        <v>3461</v>
      </c>
      <c r="C1" s="57" t="s">
        <v>200</v>
      </c>
      <c r="D1" s="57" t="s">
        <v>3540</v>
      </c>
    </row>
    <row r="2" spans="1:4">
      <c r="A2" t="s">
        <v>2891</v>
      </c>
      <c r="B2" t="s">
        <v>3452</v>
      </c>
      <c r="C2" t="s">
        <v>2917</v>
      </c>
      <c r="D2" t="s">
        <v>3541</v>
      </c>
    </row>
    <row r="3" spans="1:4">
      <c r="A3" t="s">
        <v>2892</v>
      </c>
      <c r="B3" t="s">
        <v>3452</v>
      </c>
      <c r="C3" t="s">
        <v>1003</v>
      </c>
      <c r="D3" t="s">
        <v>3541</v>
      </c>
    </row>
    <row r="4" spans="1:4">
      <c r="A4" t="s">
        <v>2897</v>
      </c>
      <c r="B4" t="s">
        <v>3452</v>
      </c>
      <c r="C4" t="s">
        <v>1474</v>
      </c>
      <c r="D4" t="s">
        <v>3541</v>
      </c>
    </row>
    <row r="5" spans="1:4">
      <c r="A5" t="s">
        <v>2899</v>
      </c>
      <c r="B5" t="s">
        <v>3452</v>
      </c>
      <c r="C5" t="s">
        <v>2925</v>
      </c>
      <c r="D5" t="s">
        <v>3541</v>
      </c>
    </row>
    <row r="6" spans="1:4">
      <c r="A6" t="s">
        <v>2900</v>
      </c>
      <c r="B6" t="s">
        <v>3452</v>
      </c>
      <c r="C6" t="s">
        <v>2926</v>
      </c>
      <c r="D6" t="s">
        <v>3541</v>
      </c>
    </row>
    <row r="7" spans="1:4">
      <c r="A7" t="s">
        <v>2901</v>
      </c>
      <c r="B7" t="s">
        <v>3452</v>
      </c>
      <c r="C7" t="s">
        <v>1000</v>
      </c>
      <c r="D7" t="s">
        <v>3541</v>
      </c>
    </row>
    <row r="8" spans="1:4">
      <c r="A8" t="s">
        <v>2902</v>
      </c>
      <c r="B8" t="s">
        <v>3452</v>
      </c>
      <c r="C8" t="s">
        <v>2929</v>
      </c>
      <c r="D8" t="s">
        <v>3541</v>
      </c>
    </row>
    <row r="9" spans="1:4">
      <c r="A9" t="s">
        <v>2906</v>
      </c>
      <c r="B9" t="s">
        <v>3452</v>
      </c>
      <c r="C9" t="s">
        <v>2934</v>
      </c>
      <c r="D9" t="s">
        <v>3541</v>
      </c>
    </row>
    <row r="10" spans="1:4">
      <c r="A10" t="s">
        <v>1958</v>
      </c>
      <c r="B10" t="s">
        <v>3452</v>
      </c>
      <c r="C10" t="s">
        <v>1731</v>
      </c>
      <c r="D10" t="s">
        <v>604</v>
      </c>
    </row>
    <row r="11" spans="1:4">
      <c r="A11" t="s">
        <v>1969</v>
      </c>
      <c r="B11" t="s">
        <v>3452</v>
      </c>
      <c r="C11" t="s">
        <v>2937</v>
      </c>
      <c r="D11" t="s">
        <v>604</v>
      </c>
    </row>
    <row r="12" spans="1:4">
      <c r="A12" t="s">
        <v>1953</v>
      </c>
      <c r="B12" t="s">
        <v>3452</v>
      </c>
      <c r="C12" t="s">
        <v>1156</v>
      </c>
      <c r="D12" t="s">
        <v>604</v>
      </c>
    </row>
    <row r="13" spans="1:4">
      <c r="A13" t="s">
        <v>1945</v>
      </c>
      <c r="B13" t="s">
        <v>3452</v>
      </c>
      <c r="C13" t="s">
        <v>1347</v>
      </c>
      <c r="D13" t="s">
        <v>604</v>
      </c>
    </row>
    <row r="14" spans="1:4">
      <c r="A14" t="s">
        <v>1940</v>
      </c>
      <c r="B14" t="s">
        <v>3452</v>
      </c>
      <c r="C14" t="s">
        <v>4596</v>
      </c>
      <c r="D14" t="s">
        <v>604</v>
      </c>
    </row>
    <row r="15" spans="1:4">
      <c r="A15" t="s">
        <v>2890</v>
      </c>
      <c r="B15" t="s">
        <v>3452</v>
      </c>
      <c r="C15" t="s">
        <v>2916</v>
      </c>
      <c r="D15" t="s">
        <v>3541</v>
      </c>
    </row>
    <row r="16" spans="1:4">
      <c r="A16" t="s">
        <v>1961</v>
      </c>
      <c r="B16" t="s">
        <v>3452</v>
      </c>
      <c r="C16" t="s">
        <v>2938</v>
      </c>
      <c r="D16" t="s">
        <v>604</v>
      </c>
    </row>
    <row r="17" spans="1:5">
      <c r="A17" t="s">
        <v>3458</v>
      </c>
      <c r="B17" t="s">
        <v>3452</v>
      </c>
      <c r="C17" t="s">
        <v>3457</v>
      </c>
      <c r="D17" s="55" t="s">
        <v>604</v>
      </c>
      <c r="E17" s="55" t="s">
        <v>3542</v>
      </c>
    </row>
    <row r="18" spans="1:5">
      <c r="A18" t="s">
        <v>2888</v>
      </c>
      <c r="B18" t="s">
        <v>3451</v>
      </c>
      <c r="C18" t="s">
        <v>2910</v>
      </c>
      <c r="D18" t="s">
        <v>3541</v>
      </c>
    </row>
    <row r="19" spans="1:5">
      <c r="A19" t="s">
        <v>2889</v>
      </c>
      <c r="B19" t="s">
        <v>3451</v>
      </c>
      <c r="C19" t="s">
        <v>2915</v>
      </c>
      <c r="D19" t="s">
        <v>3541</v>
      </c>
    </row>
    <row r="20" spans="1:5">
      <c r="A20" t="s">
        <v>2895</v>
      </c>
      <c r="B20" t="s">
        <v>3451</v>
      </c>
      <c r="C20" t="s">
        <v>2922</v>
      </c>
      <c r="D20" t="s">
        <v>3541</v>
      </c>
    </row>
    <row r="21" spans="1:5">
      <c r="A21" t="s">
        <v>2896</v>
      </c>
      <c r="B21" t="s">
        <v>3451</v>
      </c>
      <c r="C21" t="s">
        <v>2923</v>
      </c>
      <c r="D21" t="s">
        <v>3541</v>
      </c>
    </row>
    <row r="22" spans="1:5">
      <c r="A22" t="s">
        <v>2903</v>
      </c>
      <c r="B22" t="s">
        <v>3451</v>
      </c>
      <c r="C22" t="s">
        <v>2930</v>
      </c>
      <c r="D22" t="s">
        <v>3541</v>
      </c>
    </row>
    <row r="23" spans="1:5">
      <c r="A23" t="s">
        <v>2905</v>
      </c>
      <c r="B23" t="s">
        <v>3451</v>
      </c>
      <c r="C23" t="s">
        <v>2933</v>
      </c>
      <c r="D23" t="s">
        <v>3541</v>
      </c>
    </row>
    <row r="24" spans="1:5">
      <c r="A24" t="s">
        <v>2907</v>
      </c>
      <c r="B24" t="s">
        <v>3451</v>
      </c>
      <c r="C24" t="s">
        <v>2935</v>
      </c>
      <c r="D24" t="s">
        <v>3541</v>
      </c>
    </row>
    <row r="25" spans="1:5">
      <c r="A25" t="s">
        <v>2908</v>
      </c>
      <c r="B25" t="s">
        <v>3451</v>
      </c>
      <c r="C25" t="s">
        <v>2936</v>
      </c>
      <c r="D25" t="s">
        <v>3541</v>
      </c>
    </row>
    <row r="26" spans="1:5">
      <c r="A26" t="s">
        <v>1959</v>
      </c>
      <c r="B26" t="s">
        <v>3451</v>
      </c>
      <c r="C26" t="s">
        <v>2939</v>
      </c>
      <c r="D26" t="s">
        <v>604</v>
      </c>
    </row>
    <row r="27" spans="1:5">
      <c r="A27" t="s">
        <v>1949</v>
      </c>
      <c r="B27" t="s">
        <v>3451</v>
      </c>
      <c r="C27" t="s">
        <v>2940</v>
      </c>
      <c r="D27" t="s">
        <v>604</v>
      </c>
    </row>
    <row r="28" spans="1:5">
      <c r="A28" t="s">
        <v>1937</v>
      </c>
      <c r="B28" t="s">
        <v>3451</v>
      </c>
      <c r="C28" t="s">
        <v>1546</v>
      </c>
      <c r="D28" t="s">
        <v>604</v>
      </c>
    </row>
    <row r="29" spans="1:5">
      <c r="A29" t="s">
        <v>1950</v>
      </c>
      <c r="B29" t="s">
        <v>3451</v>
      </c>
      <c r="C29" t="s">
        <v>2941</v>
      </c>
      <c r="D29" t="s">
        <v>604</v>
      </c>
    </row>
    <row r="30" spans="1:5">
      <c r="A30" t="s">
        <v>1965</v>
      </c>
      <c r="B30" t="s">
        <v>3451</v>
      </c>
      <c r="C30" t="s">
        <v>193</v>
      </c>
      <c r="D30" t="s">
        <v>604</v>
      </c>
    </row>
    <row r="31" spans="1:5">
      <c r="A31" t="s">
        <v>2909</v>
      </c>
      <c r="B31" t="s">
        <v>3451</v>
      </c>
      <c r="C31" t="s">
        <v>2943</v>
      </c>
      <c r="D31" s="55" t="s">
        <v>604</v>
      </c>
      <c r="E31" s="55" t="s">
        <v>3542</v>
      </c>
    </row>
    <row r="32" spans="1:5">
      <c r="A32" t="s">
        <v>1979</v>
      </c>
      <c r="B32" t="s">
        <v>3451</v>
      </c>
      <c r="C32" t="s">
        <v>513</v>
      </c>
      <c r="D32" t="s">
        <v>604</v>
      </c>
    </row>
    <row r="33" spans="1:4">
      <c r="A33" t="s">
        <v>1980</v>
      </c>
      <c r="B33" t="s">
        <v>3451</v>
      </c>
      <c r="C33" t="s">
        <v>212</v>
      </c>
      <c r="D33" t="s">
        <v>604</v>
      </c>
    </row>
    <row r="34" spans="1:4">
      <c r="A34" t="s">
        <v>1984</v>
      </c>
      <c r="B34" t="s">
        <v>3451</v>
      </c>
      <c r="C34" t="s">
        <v>1549</v>
      </c>
      <c r="D34" t="s">
        <v>604</v>
      </c>
    </row>
    <row r="35" spans="1:4">
      <c r="A35" t="s">
        <v>1982</v>
      </c>
      <c r="B35" t="s">
        <v>3451</v>
      </c>
      <c r="C35" t="s">
        <v>1011</v>
      </c>
      <c r="D35" t="s">
        <v>604</v>
      </c>
    </row>
    <row r="36" spans="1:4">
      <c r="A36" t="s">
        <v>1981</v>
      </c>
      <c r="B36" t="s">
        <v>3451</v>
      </c>
      <c r="C36" t="s">
        <v>546</v>
      </c>
      <c r="D36" t="s">
        <v>604</v>
      </c>
    </row>
    <row r="37" spans="1:4">
      <c r="A37" t="s">
        <v>1983</v>
      </c>
      <c r="B37" t="s">
        <v>3451</v>
      </c>
      <c r="C37" t="s">
        <v>556</v>
      </c>
      <c r="D37" t="s">
        <v>604</v>
      </c>
    </row>
    <row r="38" spans="1:4">
      <c r="A38" t="s">
        <v>1985</v>
      </c>
      <c r="B38" t="s">
        <v>3451</v>
      </c>
      <c r="C38" t="s">
        <v>567</v>
      </c>
      <c r="D38" t="s">
        <v>604</v>
      </c>
    </row>
    <row r="39" spans="1:4">
      <c r="A39" t="s">
        <v>2893</v>
      </c>
      <c r="B39" t="s">
        <v>3451</v>
      </c>
      <c r="C39" t="s">
        <v>2920</v>
      </c>
      <c r="D39" t="s">
        <v>3541</v>
      </c>
    </row>
    <row r="40" spans="1:4">
      <c r="A40" t="s">
        <v>2894</v>
      </c>
      <c r="B40" t="s">
        <v>3451</v>
      </c>
      <c r="C40" t="s">
        <v>2921</v>
      </c>
      <c r="D40" t="s">
        <v>3541</v>
      </c>
    </row>
    <row r="41" spans="1:4">
      <c r="A41" t="s">
        <v>2898</v>
      </c>
      <c r="B41" t="s">
        <v>3451</v>
      </c>
      <c r="C41" t="s">
        <v>2924</v>
      </c>
      <c r="D41" t="s">
        <v>3541</v>
      </c>
    </row>
    <row r="42" spans="1:4">
      <c r="A42" t="s">
        <v>2904</v>
      </c>
      <c r="B42" t="s">
        <v>3451</v>
      </c>
      <c r="C42" t="s">
        <v>2931</v>
      </c>
      <c r="D42" t="s">
        <v>3541</v>
      </c>
    </row>
    <row r="43" spans="1:4">
      <c r="A43" t="s">
        <v>4284</v>
      </c>
      <c r="B43" t="s">
        <v>3451</v>
      </c>
      <c r="C43" t="s">
        <v>4285</v>
      </c>
      <c r="D43" t="s">
        <v>604</v>
      </c>
    </row>
  </sheetData>
  <pageMargins left="0.7" right="0.7" top="0.75" bottom="0.75" header="0.3" footer="0.3"/>
  <pageSetup paperSize="9" orientation="portrait" r:id="rId1"/>
  <headerFooter>
    <oddFooter>&amp;C&amp;1#&amp;"Calibri"&amp;10&amp;K000000RESTRICTED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42"/>
  <sheetViews>
    <sheetView topLeftCell="C219" workbookViewId="0">
      <selection activeCell="F21" sqref="F21:F242"/>
    </sheetView>
  </sheetViews>
  <sheetFormatPr defaultRowHeight="12.5"/>
  <cols>
    <col min="1" max="1" width="41.6328125" bestFit="1" customWidth="1"/>
    <col min="2" max="2" width="10.08984375" customWidth="1"/>
    <col min="3" max="3" width="35.54296875" customWidth="1"/>
    <col min="4" max="4" width="13.90625" bestFit="1" customWidth="1"/>
    <col min="5" max="5" width="75.453125" bestFit="1" customWidth="1"/>
    <col min="6" max="6" width="15.36328125" bestFit="1" customWidth="1"/>
    <col min="7" max="7" width="18.08984375" bestFit="1" customWidth="1"/>
    <col min="8" max="8" width="11.90625" bestFit="1" customWidth="1"/>
    <col min="9" max="9" width="9.90625" bestFit="1" customWidth="1"/>
  </cols>
  <sheetData>
    <row r="1" spans="1:10" ht="13">
      <c r="A1" s="57" t="s">
        <v>1039</v>
      </c>
      <c r="B1" s="57" t="s">
        <v>1038</v>
      </c>
      <c r="C1" s="57" t="s">
        <v>1037</v>
      </c>
      <c r="D1" s="57" t="s">
        <v>219</v>
      </c>
      <c r="E1" s="57" t="s">
        <v>200</v>
      </c>
      <c r="F1" s="57" t="s">
        <v>220</v>
      </c>
      <c r="G1" s="57"/>
      <c r="H1" s="57"/>
      <c r="I1" s="57" t="s">
        <v>221</v>
      </c>
      <c r="J1" s="57"/>
    </row>
    <row r="2" spans="1:10" s="55" customFormat="1">
      <c r="A2" s="73" t="str">
        <f>B2&amp;C2</f>
        <v>HDFLXIDirect Plan - Fortnightly IDCW Option</v>
      </c>
      <c r="B2" s="44" t="s">
        <v>13</v>
      </c>
      <c r="C2" s="73" t="str">
        <f>+VLOOKUP(D2,'Plan master'!B:H,7,0)</f>
        <v>Direct Plan - Fortnightly IDCW Option</v>
      </c>
      <c r="D2" s="47">
        <v>120047</v>
      </c>
      <c r="E2" s="44" t="s">
        <v>182</v>
      </c>
      <c r="F2" s="55" t="s">
        <v>45</v>
      </c>
    </row>
    <row r="3" spans="1:10" s="55" customFormat="1">
      <c r="A3" s="73" t="str">
        <f t="shared" ref="A3:A16" si="0">B3&amp;C3</f>
        <v>HDFLXIRegular Option - Fortnightly IDCW</v>
      </c>
      <c r="B3" s="44" t="s">
        <v>13</v>
      </c>
      <c r="C3" s="73" t="str">
        <f>+VLOOKUP(D3,'Plan master'!B:H,7,0)</f>
        <v>Regular Option - Fortnightly IDCW</v>
      </c>
      <c r="D3" s="47">
        <v>106770</v>
      </c>
      <c r="E3" s="44" t="s">
        <v>182</v>
      </c>
      <c r="F3" s="55" t="s">
        <v>45</v>
      </c>
    </row>
    <row r="4" spans="1:10" s="55" customFormat="1">
      <c r="A4" s="73" t="str">
        <f t="shared" si="0"/>
        <v>HDSTIFInstitutional Option - Growth</v>
      </c>
      <c r="B4" s="44" t="s">
        <v>3</v>
      </c>
      <c r="C4" s="73" t="str">
        <f>+VLOOKUP(D4,'Plan master'!B:H,7,0)</f>
        <v>Institutional Option - Growth</v>
      </c>
      <c r="D4" s="47">
        <v>101597</v>
      </c>
      <c r="E4" s="44" t="s">
        <v>1000</v>
      </c>
      <c r="F4" s="55" t="s">
        <v>45</v>
      </c>
    </row>
    <row r="5" spans="1:10" s="55" customFormat="1">
      <c r="A5" s="73" t="str">
        <f t="shared" si="0"/>
        <v>HDSTIFInstitutional Option - Monthly IDCW</v>
      </c>
      <c r="B5" s="44" t="s">
        <v>3</v>
      </c>
      <c r="C5" s="73" t="str">
        <f>+VLOOKUP(D5,'Plan master'!B:H,7,0)</f>
        <v>Institutional Option - Monthly IDCW</v>
      </c>
      <c r="D5" s="47">
        <v>101598</v>
      </c>
      <c r="E5" s="44" t="s">
        <v>1000</v>
      </c>
      <c r="F5" s="55" t="s">
        <v>45</v>
      </c>
    </row>
    <row r="6" spans="1:10" s="55" customFormat="1">
      <c r="A6" s="73" t="str">
        <f t="shared" si="0"/>
        <v>HDSTIFInstitutional Option - Weekly IDCW</v>
      </c>
      <c r="B6" s="44" t="s">
        <v>3</v>
      </c>
      <c r="C6" s="73" t="str">
        <f>+VLOOKUP(D6,'Plan master'!B:H,7,0)</f>
        <v>Institutional Option - Weekly IDCW</v>
      </c>
      <c r="D6" s="47">
        <v>104430</v>
      </c>
      <c r="E6" s="44" t="s">
        <v>1000</v>
      </c>
      <c r="F6" s="55" t="s">
        <v>45</v>
      </c>
    </row>
    <row r="7" spans="1:10" s="55" customFormat="1">
      <c r="A7" s="73" t="str">
        <f t="shared" si="0"/>
        <v>HDSTIFInstitutional Plus Option - Growth</v>
      </c>
      <c r="B7" s="44" t="s">
        <v>3</v>
      </c>
      <c r="C7" s="73" t="str">
        <f>+VLOOKUP(D7,'Plan master'!B:H,7,0)</f>
        <v>Institutional Plus Option - Growth</v>
      </c>
      <c r="D7" s="47">
        <v>108363</v>
      </c>
      <c r="E7" s="44" t="s">
        <v>1000</v>
      </c>
      <c r="F7" s="55" t="s">
        <v>45</v>
      </c>
    </row>
    <row r="8" spans="1:10" s="55" customFormat="1">
      <c r="A8" s="73" t="str">
        <f t="shared" si="0"/>
        <v>HDSTIFInstitutional Plus Option - Monthly IDCW</v>
      </c>
      <c r="B8" s="44" t="s">
        <v>3</v>
      </c>
      <c r="C8" s="73" t="str">
        <f>+VLOOKUP(D8,'Plan master'!B:H,7,0)</f>
        <v>Institutional Plus Option - Monthly IDCW</v>
      </c>
      <c r="D8" s="47">
        <v>108253</v>
      </c>
      <c r="E8" s="44" t="s">
        <v>1000</v>
      </c>
      <c r="F8" s="55" t="s">
        <v>45</v>
      </c>
    </row>
    <row r="9" spans="1:10" s="55" customFormat="1">
      <c r="A9" s="73" t="str">
        <f t="shared" si="0"/>
        <v>HDSTIFInstitutional Plus Option - Weekly IDCW</v>
      </c>
      <c r="B9" s="44" t="s">
        <v>3</v>
      </c>
      <c r="C9" s="73" t="str">
        <f>+VLOOKUP(D9,'Plan master'!B:H,7,0)</f>
        <v>Institutional Plus Option - Weekly IDCW</v>
      </c>
      <c r="D9" s="47">
        <v>108254</v>
      </c>
      <c r="E9" s="44" t="s">
        <v>1000</v>
      </c>
      <c r="F9" s="55" t="s">
        <v>45</v>
      </c>
    </row>
    <row r="10" spans="1:10" s="55" customFormat="1">
      <c r="A10" s="73" t="str">
        <f t="shared" si="0"/>
        <v>HDSTIFDirect Plan - Quarterly IDCW Option</v>
      </c>
      <c r="B10" s="44" t="s">
        <v>3</v>
      </c>
      <c r="C10" s="73" t="str">
        <f>+VLOOKUP(D10,'Plan master'!B:H,7,0)</f>
        <v>Direct Plan - Quarterly IDCW Option</v>
      </c>
      <c r="D10" s="47">
        <v>139767</v>
      </c>
      <c r="E10" s="44" t="s">
        <v>1000</v>
      </c>
      <c r="F10" s="55" t="s">
        <v>45</v>
      </c>
    </row>
    <row r="11" spans="1:10" s="55" customFormat="1">
      <c r="A11" s="73" t="str">
        <f t="shared" si="0"/>
        <v>HDUSTFInstitutional Plus Option - Daily IDCW</v>
      </c>
      <c r="B11" s="44" t="s">
        <v>9</v>
      </c>
      <c r="C11" s="73" t="str">
        <f>+VLOOKUP(D11,'Plan master'!B:H,7,0)</f>
        <v>Institutional Plus Option - Daily IDCW</v>
      </c>
      <c r="D11" s="47">
        <v>104349</v>
      </c>
      <c r="E11" s="44" t="s">
        <v>1003</v>
      </c>
      <c r="F11" s="55" t="s">
        <v>45</v>
      </c>
    </row>
    <row r="12" spans="1:10" s="55" customFormat="1">
      <c r="A12" s="73" t="str">
        <f t="shared" si="0"/>
        <v>HDUSTFInstitutional Plus Option - Weekly IDCW</v>
      </c>
      <c r="B12" s="44" t="s">
        <v>9</v>
      </c>
      <c r="C12" s="73" t="str">
        <f>+VLOOKUP(D12,'Plan master'!B:H,7,0)</f>
        <v>Institutional Plus Option - Weekly IDCW</v>
      </c>
      <c r="D12" s="47">
        <v>104345</v>
      </c>
      <c r="E12" s="44" t="s">
        <v>1003</v>
      </c>
      <c r="F12" s="55" t="s">
        <v>45</v>
      </c>
    </row>
    <row r="13" spans="1:10" s="55" customFormat="1">
      <c r="A13" s="73" t="str">
        <f t="shared" si="0"/>
        <v>HLCASHInstitutional Option - Growth</v>
      </c>
      <c r="B13" s="44" t="s">
        <v>1</v>
      </c>
      <c r="C13" s="73" t="str">
        <f>+VLOOKUP(D13,'Plan master'!B:H,7,0)</f>
        <v>Institutional Option - Growth</v>
      </c>
      <c r="D13" s="47">
        <v>118910</v>
      </c>
      <c r="E13" s="44" t="s">
        <v>181</v>
      </c>
      <c r="F13" s="55" t="s">
        <v>45</v>
      </c>
    </row>
    <row r="14" spans="1:10" s="55" customFormat="1">
      <c r="A14" s="73" t="str">
        <f t="shared" si="0"/>
        <v>HLCASHInstitutional Option - Weekly Dividend</v>
      </c>
      <c r="B14" s="44" t="s">
        <v>1</v>
      </c>
      <c r="C14" s="73" t="s">
        <v>69</v>
      </c>
      <c r="D14" s="47"/>
      <c r="E14" s="44" t="s">
        <v>181</v>
      </c>
      <c r="F14" s="55" t="s">
        <v>45</v>
      </c>
    </row>
    <row r="15" spans="1:10" s="55" customFormat="1">
      <c r="A15" s="73" t="str">
        <f t="shared" si="0"/>
        <v>HOMSCSDirect Plan - IDCW Option</v>
      </c>
      <c r="B15" s="44" t="s">
        <v>23</v>
      </c>
      <c r="C15" s="73" t="str">
        <f>+VLOOKUP(D15,'Plan master'!B:H,7,0)</f>
        <v>Direct Plan - IDCW Option</v>
      </c>
      <c r="D15" s="55">
        <v>129198</v>
      </c>
      <c r="E15" s="44" t="s">
        <v>546</v>
      </c>
      <c r="F15" s="55" t="s">
        <v>45</v>
      </c>
    </row>
    <row r="16" spans="1:10" s="55" customFormat="1">
      <c r="A16" s="73" t="str">
        <f t="shared" si="0"/>
        <v>HDONTFDirect Plan - Monthly IDCW Option</v>
      </c>
      <c r="B16" s="44" t="s">
        <v>1154</v>
      </c>
      <c r="C16" s="73" t="s">
        <v>1668</v>
      </c>
      <c r="D16" s="47">
        <v>147300</v>
      </c>
      <c r="F16" s="55" t="s">
        <v>45</v>
      </c>
    </row>
    <row r="19" spans="1:13" ht="13">
      <c r="A19" s="74" t="s">
        <v>1209</v>
      </c>
    </row>
    <row r="20" spans="1:13" s="57" customFormat="1" ht="13">
      <c r="A20" s="43" t="s">
        <v>1039</v>
      </c>
      <c r="B20" s="57" t="s">
        <v>1038</v>
      </c>
      <c r="C20" s="57" t="s">
        <v>1037</v>
      </c>
      <c r="D20" s="249" t="s">
        <v>219</v>
      </c>
      <c r="E20" s="57" t="s">
        <v>200</v>
      </c>
      <c r="F20" s="57" t="s">
        <v>220</v>
      </c>
      <c r="G20" s="57" t="s">
        <v>221</v>
      </c>
      <c r="I20" s="57" t="s">
        <v>221</v>
      </c>
      <c r="K20" s="57" t="s">
        <v>2945</v>
      </c>
      <c r="M20" s="57" t="s">
        <v>4072</v>
      </c>
    </row>
    <row r="21" spans="1:13">
      <c r="A21" s="41" t="str">
        <f t="shared" ref="A21:A61" si="1">+B21&amp;C21</f>
        <v>Y0F1Direct Plan - Growth Option</v>
      </c>
      <c r="B21" s="41" t="str">
        <f>VLOOKUP($D21,'Plan Master New'!$A:$D,3,0)</f>
        <v>Y0F1</v>
      </c>
      <c r="C21" s="41" t="str">
        <f>VLOOKUP($D21,'Plan Master New'!$A:$D,4,0)</f>
        <v>Direct Plan - Growth Option</v>
      </c>
      <c r="D21" s="148">
        <v>151290</v>
      </c>
      <c r="E21" t="s">
        <v>3022</v>
      </c>
      <c r="F21">
        <v>12.826000000000001</v>
      </c>
      <c r="G21" s="42">
        <v>45198</v>
      </c>
      <c r="I21" s="42">
        <v>45016</v>
      </c>
      <c r="J21" t="str">
        <f>_xlfn.XLOOKUP(B21,'HY financials'!$4:$4,'HY financials'!$3:$3)</f>
        <v>HSBC</v>
      </c>
      <c r="K21" t="str">
        <f>VLOOKUP(B21,'Scheme Master'!A:B,2,0)</f>
        <v>Equity</v>
      </c>
      <c r="L21" t="s">
        <v>1520</v>
      </c>
    </row>
    <row r="22" spans="1:13">
      <c r="A22" s="41" t="str">
        <f t="shared" si="1"/>
        <v>Y0F1Direct Plan - IDCW Option</v>
      </c>
      <c r="B22" s="41" t="str">
        <f>VLOOKUP($D22,'Plan Master New'!$A:$D,3,0)</f>
        <v>Y0F1</v>
      </c>
      <c r="C22" s="41" t="str">
        <f>VLOOKUP($D22,'Plan Master New'!$A:$D,4,0)</f>
        <v>Direct Plan - IDCW Option</v>
      </c>
      <c r="D22" s="148">
        <v>151291</v>
      </c>
      <c r="E22" t="s">
        <v>3023</v>
      </c>
      <c r="F22">
        <v>12.826000000000001</v>
      </c>
      <c r="G22" s="42">
        <v>45198</v>
      </c>
      <c r="I22" s="42">
        <v>45016</v>
      </c>
      <c r="J22" t="str">
        <f>_xlfn.XLOOKUP(B22,'HY financials'!$4:$4,'HY financials'!$3:$3)</f>
        <v>HSBC</v>
      </c>
      <c r="K22" t="str">
        <f>VLOOKUP(B22,'Scheme Master'!A:B,2,0)</f>
        <v>Equity</v>
      </c>
      <c r="L22" t="s">
        <v>1514</v>
      </c>
    </row>
    <row r="23" spans="1:13">
      <c r="A23" s="41" t="str">
        <f t="shared" si="1"/>
        <v>Y0F1Growth Option</v>
      </c>
      <c r="B23" s="41" t="str">
        <f>VLOOKUP($D23,'Plan Master New'!$A:$D,3,0)</f>
        <v>Y0F1</v>
      </c>
      <c r="C23" s="41" t="str">
        <f>VLOOKUP($D23,'Plan Master New'!$A:$D,4,0)</f>
        <v>Growth Option</v>
      </c>
      <c r="D23" s="148">
        <v>151289</v>
      </c>
      <c r="E23" t="s">
        <v>3024</v>
      </c>
      <c r="F23">
        <v>12.7103</v>
      </c>
      <c r="G23" s="42">
        <v>45198</v>
      </c>
      <c r="I23" s="42">
        <v>45016</v>
      </c>
      <c r="J23" t="str">
        <f>_xlfn.XLOOKUP(B23,'HY financials'!$4:$4,'HY financials'!$3:$3)</f>
        <v>HSBC</v>
      </c>
      <c r="K23" t="str">
        <f>VLOOKUP(B23,'Scheme Master'!A:B,2,0)</f>
        <v>Equity</v>
      </c>
      <c r="L23" t="s">
        <v>1517</v>
      </c>
    </row>
    <row r="24" spans="1:13">
      <c r="A24" s="41" t="str">
        <f t="shared" si="1"/>
        <v>Y0F1IDCW Option</v>
      </c>
      <c r="B24" s="41" t="str">
        <f>VLOOKUP($D24,'Plan Master New'!$A:$D,3,0)</f>
        <v>Y0F1</v>
      </c>
      <c r="C24" s="41" t="str">
        <f>VLOOKUP($D24,'Plan Master New'!$A:$D,4,0)</f>
        <v>IDCW Option</v>
      </c>
      <c r="D24" s="148">
        <v>151292</v>
      </c>
      <c r="E24" t="s">
        <v>3025</v>
      </c>
      <c r="F24">
        <v>12.7103</v>
      </c>
      <c r="G24" s="42">
        <v>45198</v>
      </c>
      <c r="I24" s="42">
        <v>45016</v>
      </c>
      <c r="J24" t="str">
        <f>_xlfn.XLOOKUP(B24,'HY financials'!$4:$4,'HY financials'!$3:$3)</f>
        <v>HSBC</v>
      </c>
      <c r="K24" t="str">
        <f>VLOOKUP(B24,'Scheme Master'!A:B,2,0)</f>
        <v>Equity</v>
      </c>
      <c r="L24" t="s">
        <v>1510</v>
      </c>
    </row>
    <row r="25" spans="1:13">
      <c r="A25" s="41" t="str">
        <f t="shared" si="1"/>
        <v>Y0EGDirect Plan - Growth Option</v>
      </c>
      <c r="B25" s="41" t="str">
        <f>VLOOKUP($D25,'Plan Master New'!$A:$D,3,0)</f>
        <v>Y0EG</v>
      </c>
      <c r="C25" s="41" t="str">
        <f>VLOOKUP($D25,'Plan Master New'!$A:$D,4,0)</f>
        <v>Direct Plan - Growth Option</v>
      </c>
      <c r="D25" s="148">
        <v>120030</v>
      </c>
      <c r="E25" t="s">
        <v>3026</v>
      </c>
      <c r="F25">
        <v>393.68610000000001</v>
      </c>
      <c r="G25" s="42">
        <v>45198</v>
      </c>
      <c r="I25" s="42">
        <v>45016</v>
      </c>
      <c r="J25" t="str">
        <f>_xlfn.XLOOKUP(B25,'HY financials'!$4:$4,'HY financials'!$3:$3)</f>
        <v>HSBC</v>
      </c>
      <c r="K25" t="str">
        <f>VLOOKUP(B25,'Scheme Master'!A:B,2,0)</f>
        <v>Equity</v>
      </c>
      <c r="L25" t="s">
        <v>4076</v>
      </c>
      <c r="M25" t="s">
        <v>79</v>
      </c>
    </row>
    <row r="26" spans="1:13">
      <c r="A26" s="41" t="str">
        <f t="shared" si="1"/>
        <v>Y0EGDirect Plan - IDCW Option</v>
      </c>
      <c r="B26" s="41" t="str">
        <f>VLOOKUP($D26,'Plan Master New'!$A:$D,3,0)</f>
        <v>Y0EG</v>
      </c>
      <c r="C26" s="41" t="str">
        <f>VLOOKUP($D26,'Plan Master New'!$A:$D,4,0)</f>
        <v>Direct Plan - IDCW Option</v>
      </c>
      <c r="D26" s="148">
        <v>120029</v>
      </c>
      <c r="E26" t="s">
        <v>3027</v>
      </c>
      <c r="F26">
        <v>39.325099999999999</v>
      </c>
      <c r="G26" s="42">
        <v>45198</v>
      </c>
      <c r="I26" s="42">
        <v>45016</v>
      </c>
      <c r="J26" t="str">
        <f>_xlfn.XLOOKUP(B26,'HY financials'!$4:$4,'HY financials'!$3:$3)</f>
        <v>HSBC</v>
      </c>
      <c r="K26" t="str">
        <f>VLOOKUP(B26,'Scheme Master'!A:B,2,0)</f>
        <v>Equity</v>
      </c>
      <c r="L26" t="s">
        <v>4077</v>
      </c>
      <c r="M26" t="s">
        <v>81</v>
      </c>
    </row>
    <row r="27" spans="1:13">
      <c r="A27" s="41" t="str">
        <f t="shared" si="1"/>
        <v>Y0EGGrowth Option</v>
      </c>
      <c r="B27" s="41" t="str">
        <f>VLOOKUP($D27,'Plan Master New'!$A:$D,3,0)</f>
        <v>Y0EG</v>
      </c>
      <c r="C27" s="41" t="str">
        <f>VLOOKUP($D27,'Plan Master New'!$A:$D,4,0)</f>
        <v>Growth Option</v>
      </c>
      <c r="D27" s="148">
        <v>101594</v>
      </c>
      <c r="E27" t="s">
        <v>3028</v>
      </c>
      <c r="F27">
        <v>360.41609999999997</v>
      </c>
      <c r="G27" s="42">
        <v>45198</v>
      </c>
      <c r="I27" s="42">
        <v>45016</v>
      </c>
      <c r="J27" t="str">
        <f>_xlfn.XLOOKUP(B27,'HY financials'!$4:$4,'HY financials'!$3:$3)</f>
        <v>HSBC</v>
      </c>
      <c r="K27" t="str">
        <f>VLOOKUP(B27,'Scheme Master'!A:B,2,0)</f>
        <v>Equity</v>
      </c>
      <c r="L27" t="s">
        <v>4078</v>
      </c>
      <c r="M27" t="s">
        <v>41</v>
      </c>
    </row>
    <row r="28" spans="1:13">
      <c r="A28" s="41" t="str">
        <f t="shared" si="1"/>
        <v>Y0EGIDCW Option</v>
      </c>
      <c r="B28" s="41" t="str">
        <f>VLOOKUP($D28,'Plan Master New'!$A:$D,3,0)</f>
        <v>Y0EG</v>
      </c>
      <c r="C28" s="41" t="str">
        <f>VLOOKUP($D28,'Plan Master New'!$A:$D,4,0)</f>
        <v>IDCW Option</v>
      </c>
      <c r="D28" s="148">
        <v>101593</v>
      </c>
      <c r="E28" t="s">
        <v>3029</v>
      </c>
      <c r="F28">
        <v>41.905200000000001</v>
      </c>
      <c r="G28" s="42">
        <v>45198</v>
      </c>
      <c r="I28" s="42">
        <v>45016</v>
      </c>
      <c r="J28" t="str">
        <f>_xlfn.XLOOKUP(B28,'HY financials'!$4:$4,'HY financials'!$3:$3)</f>
        <v>HSBC</v>
      </c>
      <c r="K28" t="str">
        <f>VLOOKUP(B28,'Scheme Master'!A:B,2,0)</f>
        <v>Equity</v>
      </c>
      <c r="L28" t="s">
        <v>4079</v>
      </c>
      <c r="M28" t="s">
        <v>43</v>
      </c>
    </row>
    <row r="29" spans="1:13">
      <c r="A29" s="41" t="str">
        <f t="shared" si="1"/>
        <v>Y0EKDirect Plan - Growth Option</v>
      </c>
      <c r="B29" s="41" t="str">
        <f>VLOOKUP($D29,'Plan Master New'!$A:$D,3,0)</f>
        <v>Y0EK</v>
      </c>
      <c r="C29" s="41" t="str">
        <f>VLOOKUP($D29,'Plan Master New'!$A:$D,4,0)</f>
        <v>Direct Plan - Growth Option</v>
      </c>
      <c r="D29" s="148">
        <v>146772</v>
      </c>
      <c r="E29" t="s">
        <v>3030</v>
      </c>
      <c r="F29">
        <v>20.181699999999999</v>
      </c>
      <c r="G29" s="42">
        <v>45198</v>
      </c>
      <c r="I29" s="42">
        <v>45016</v>
      </c>
      <c r="J29" t="str">
        <f>_xlfn.XLOOKUP(B29,'HY financials'!$4:$4,'HY financials'!$3:$3)</f>
        <v>HSBC</v>
      </c>
      <c r="K29" t="str">
        <f>VLOOKUP(B29,'Scheme Master'!A:B,2,0)</f>
        <v>Equity</v>
      </c>
      <c r="L29" t="s">
        <v>4080</v>
      </c>
      <c r="M29" t="s">
        <v>79</v>
      </c>
    </row>
    <row r="30" spans="1:13">
      <c r="A30" s="41" t="str">
        <f t="shared" si="1"/>
        <v>Y0EKDirect Plan - IDCW Option</v>
      </c>
      <c r="B30" s="41" t="str">
        <f>VLOOKUP($D30,'Plan Master New'!$A:$D,3,0)</f>
        <v>Y0EK</v>
      </c>
      <c r="C30" s="41" t="str">
        <f>VLOOKUP($D30,'Plan Master New'!$A:$D,4,0)</f>
        <v>Direct Plan - IDCW Option</v>
      </c>
      <c r="D30" s="148">
        <v>146770</v>
      </c>
      <c r="E30" t="s">
        <v>3031</v>
      </c>
      <c r="F30">
        <v>18.4955</v>
      </c>
      <c r="G30" s="42">
        <v>45198</v>
      </c>
      <c r="I30" s="42">
        <v>45016</v>
      </c>
      <c r="J30" t="str">
        <f>_xlfn.XLOOKUP(B30,'HY financials'!$4:$4,'HY financials'!$3:$3)</f>
        <v>HSBC</v>
      </c>
      <c r="K30" t="str">
        <f>VLOOKUP(B30,'Scheme Master'!A:B,2,0)</f>
        <v>Equity</v>
      </c>
      <c r="L30" t="s">
        <v>4081</v>
      </c>
      <c r="M30" t="s">
        <v>81</v>
      </c>
    </row>
    <row r="31" spans="1:13">
      <c r="A31" s="41" t="str">
        <f t="shared" si="1"/>
        <v>Y0EKGrowth Option</v>
      </c>
      <c r="B31" s="41" t="str">
        <f>VLOOKUP($D31,'Plan Master New'!$A:$D,3,0)</f>
        <v>Y0EK</v>
      </c>
      <c r="C31" s="41" t="str">
        <f>VLOOKUP($D31,'Plan Master New'!$A:$D,4,0)</f>
        <v>Growth Option</v>
      </c>
      <c r="D31" s="148">
        <v>146771</v>
      </c>
      <c r="E31" t="s">
        <v>3032</v>
      </c>
      <c r="F31">
        <v>18.814399999999999</v>
      </c>
      <c r="G31" s="42">
        <v>45198</v>
      </c>
      <c r="I31" s="42">
        <v>45016</v>
      </c>
      <c r="J31" t="str">
        <f>_xlfn.XLOOKUP(B31,'HY financials'!$4:$4,'HY financials'!$3:$3)</f>
        <v>HSBC</v>
      </c>
      <c r="K31" t="str">
        <f>VLOOKUP(B31,'Scheme Master'!A:B,2,0)</f>
        <v>Equity</v>
      </c>
      <c r="L31" t="s">
        <v>4082</v>
      </c>
      <c r="M31" t="s">
        <v>41</v>
      </c>
    </row>
    <row r="32" spans="1:13">
      <c r="A32" s="41" t="str">
        <f t="shared" si="1"/>
        <v>Y0EKIDCW Option</v>
      </c>
      <c r="B32" s="41" t="str">
        <f>VLOOKUP($D32,'Plan Master New'!$A:$D,3,0)</f>
        <v>Y0EK</v>
      </c>
      <c r="C32" s="41" t="str">
        <f>VLOOKUP($D32,'Plan Master New'!$A:$D,4,0)</f>
        <v>IDCW Option</v>
      </c>
      <c r="D32" s="148">
        <v>146769</v>
      </c>
      <c r="E32" t="s">
        <v>3033</v>
      </c>
      <c r="F32">
        <v>17.177700000000002</v>
      </c>
      <c r="G32" s="42">
        <v>45198</v>
      </c>
      <c r="I32" s="42">
        <v>45016</v>
      </c>
      <c r="J32" t="str">
        <f>_xlfn.XLOOKUP(B32,'HY financials'!$4:$4,'HY financials'!$3:$3)</f>
        <v>HSBC</v>
      </c>
      <c r="K32" t="str">
        <f>VLOOKUP(B32,'Scheme Master'!A:B,2,0)</f>
        <v>Equity</v>
      </c>
      <c r="L32" t="s">
        <v>4083</v>
      </c>
      <c r="M32" t="s">
        <v>43</v>
      </c>
    </row>
    <row r="33" spans="1:13">
      <c r="A33" s="41" t="str">
        <f t="shared" si="1"/>
        <v>Y0BBDirect Plan - Growth Option</v>
      </c>
      <c r="B33" s="41" t="str">
        <f>VLOOKUP($D33,'Plan Master New'!$A:$D,3,0)</f>
        <v>Y0BB</v>
      </c>
      <c r="C33" s="41" t="str">
        <f>VLOOKUP($D33,'Plan Master New'!$A:$D,4,0)</f>
        <v>Direct Plan - Growth Option</v>
      </c>
      <c r="D33" s="148">
        <v>151036</v>
      </c>
      <c r="E33" t="s">
        <v>3034</v>
      </c>
      <c r="F33">
        <v>283.57729999999998</v>
      </c>
      <c r="G33" s="42">
        <v>45198</v>
      </c>
      <c r="I33" s="42">
        <v>45016</v>
      </c>
      <c r="J33" t="str">
        <f>_xlfn.XLOOKUP(B33,'HY financials'!$4:$4,'HY financials'!$3:$3)</f>
        <v>LT</v>
      </c>
      <c r="K33" t="str">
        <f>VLOOKUP(B33,'Scheme Master'!A:B,2,0)</f>
        <v>Equity</v>
      </c>
      <c r="L33" t="s">
        <v>4084</v>
      </c>
      <c r="M33" t="s">
        <v>79</v>
      </c>
    </row>
    <row r="34" spans="1:13">
      <c r="A34" s="41" t="str">
        <f t="shared" si="1"/>
        <v>Y0BBDirect Plan - IDCW Option</v>
      </c>
      <c r="B34" s="41" t="str">
        <f>VLOOKUP($D34,'Plan Master New'!$A:$D,3,0)</f>
        <v>Y0BB</v>
      </c>
      <c r="C34" s="41" t="str">
        <f>VLOOKUP($D34,'Plan Master New'!$A:$D,4,0)</f>
        <v>Direct Plan - IDCW Option</v>
      </c>
      <c r="D34" s="148">
        <v>151035</v>
      </c>
      <c r="E34" t="s">
        <v>3035</v>
      </c>
      <c r="F34">
        <v>63.4848</v>
      </c>
      <c r="G34" s="42">
        <v>45198</v>
      </c>
      <c r="I34" s="42">
        <v>45016</v>
      </c>
      <c r="J34" t="str">
        <f>_xlfn.XLOOKUP(B34,'HY financials'!$4:$4,'HY financials'!$3:$3)</f>
        <v>LT</v>
      </c>
      <c r="K34" t="str">
        <f>VLOOKUP(B34,'Scheme Master'!A:B,2,0)</f>
        <v>Equity</v>
      </c>
      <c r="L34" t="s">
        <v>4085</v>
      </c>
      <c r="M34" t="s">
        <v>81</v>
      </c>
    </row>
    <row r="35" spans="1:13">
      <c r="A35" s="41" t="str">
        <f t="shared" si="1"/>
        <v>Y0BBGrowth Option</v>
      </c>
      <c r="B35" s="41" t="str">
        <f>VLOOKUP($D35,'Plan Master New'!$A:$D,3,0)</f>
        <v>Y0BB</v>
      </c>
      <c r="C35" s="41" t="str">
        <f>VLOOKUP($D35,'Plan Master New'!$A:$D,4,0)</f>
        <v>Growth Option</v>
      </c>
      <c r="D35" s="148">
        <v>151034</v>
      </c>
      <c r="E35" t="s">
        <v>3036</v>
      </c>
      <c r="F35">
        <v>255.75120000000001</v>
      </c>
      <c r="G35" s="42">
        <v>45198</v>
      </c>
      <c r="I35" s="42">
        <v>45016</v>
      </c>
      <c r="J35" t="str">
        <f>_xlfn.XLOOKUP(B35,'HY financials'!$4:$4,'HY financials'!$3:$3)</f>
        <v>LT</v>
      </c>
      <c r="K35" t="str">
        <f>VLOOKUP(B35,'Scheme Master'!A:B,2,0)</f>
        <v>Equity</v>
      </c>
      <c r="L35" t="s">
        <v>4086</v>
      </c>
      <c r="M35" t="s">
        <v>41</v>
      </c>
    </row>
    <row r="36" spans="1:13">
      <c r="A36" s="41" t="str">
        <f t="shared" si="1"/>
        <v>Y0BBIDCW Option</v>
      </c>
      <c r="B36" s="41" t="str">
        <f>VLOOKUP($D36,'Plan Master New'!$A:$D,3,0)</f>
        <v>Y0BB</v>
      </c>
      <c r="C36" s="41" t="str">
        <f>VLOOKUP($D36,'Plan Master New'!$A:$D,4,0)</f>
        <v>IDCW Option</v>
      </c>
      <c r="D36" s="148">
        <v>151033</v>
      </c>
      <c r="E36" t="s">
        <v>3037</v>
      </c>
      <c r="F36">
        <v>57.181899999999999</v>
      </c>
      <c r="G36" s="42">
        <v>45198</v>
      </c>
      <c r="I36" s="42">
        <v>45016</v>
      </c>
      <c r="J36" t="str">
        <f>_xlfn.XLOOKUP(B36,'HY financials'!$4:$4,'HY financials'!$3:$3)</f>
        <v>LT</v>
      </c>
      <c r="K36" t="str">
        <f>VLOOKUP(B36,'Scheme Master'!A:B,2,0)</f>
        <v>Equity</v>
      </c>
      <c r="L36" t="s">
        <v>4087</v>
      </c>
      <c r="M36" t="s">
        <v>43</v>
      </c>
    </row>
    <row r="37" spans="1:13">
      <c r="A37" s="41" t="str">
        <f t="shared" si="1"/>
        <v>Y0D1Direct Plan - Growth Option</v>
      </c>
      <c r="B37" s="41" t="str">
        <f>VLOOKUP($D37,'Plan Master New'!$A:$D,3,0)</f>
        <v>Y0D1</v>
      </c>
      <c r="C37" s="41" t="str">
        <f>VLOOKUP($D37,'Plan Master New'!$A:$D,4,0)</f>
        <v>Direct Plan - Growth Option</v>
      </c>
      <c r="D37" s="148">
        <v>151130</v>
      </c>
      <c r="E37" t="s">
        <v>3038</v>
      </c>
      <c r="F37">
        <v>67.566999999999993</v>
      </c>
      <c r="G37" s="42">
        <v>45198</v>
      </c>
      <c r="I37" s="42">
        <v>45016</v>
      </c>
      <c r="J37" t="str">
        <f>_xlfn.XLOOKUP(B37,'HY financials'!$4:$4,'HY financials'!$3:$3)</f>
        <v>LT</v>
      </c>
      <c r="K37" t="str">
        <f>VLOOKUP(B37,'Scheme Master'!A:B,2,0)</f>
        <v>Equity</v>
      </c>
      <c r="L37" t="s">
        <v>4088</v>
      </c>
    </row>
    <row r="38" spans="1:13">
      <c r="A38" s="41" t="str">
        <f t="shared" si="1"/>
        <v>Y0D1Direct Plan - IDCW Option</v>
      </c>
      <c r="B38" s="41" t="str">
        <f>VLOOKUP($D38,'Plan Master New'!$A:$D,3,0)</f>
        <v>Y0D1</v>
      </c>
      <c r="C38" s="41" t="str">
        <f>VLOOKUP($D38,'Plan Master New'!$A:$D,4,0)</f>
        <v>Direct Plan - IDCW Option</v>
      </c>
      <c r="D38" s="148">
        <v>151132</v>
      </c>
      <c r="E38" t="s">
        <v>3039</v>
      </c>
      <c r="F38">
        <v>41.092199999999998</v>
      </c>
      <c r="G38" s="42">
        <v>45198</v>
      </c>
      <c r="I38" s="42">
        <v>45016</v>
      </c>
      <c r="J38" t="str">
        <f>_xlfn.XLOOKUP(B38,'HY financials'!$4:$4,'HY financials'!$3:$3)</f>
        <v>LT</v>
      </c>
      <c r="K38" t="str">
        <f>VLOOKUP(B38,'Scheme Master'!A:B,2,0)</f>
        <v>Equity</v>
      </c>
      <c r="L38" t="s">
        <v>4089</v>
      </c>
    </row>
    <row r="39" spans="1:13">
      <c r="A39" s="41" t="str">
        <f t="shared" si="1"/>
        <v>Y0D1Growth Option</v>
      </c>
      <c r="B39" s="41" t="str">
        <f>VLOOKUP($D39,'Plan Master New'!$A:$D,3,0)</f>
        <v>Y0D1</v>
      </c>
      <c r="C39" s="41" t="str">
        <f>VLOOKUP($D39,'Plan Master New'!$A:$D,4,0)</f>
        <v>Growth Option</v>
      </c>
      <c r="D39" s="148">
        <v>151133</v>
      </c>
      <c r="E39" t="s">
        <v>3040</v>
      </c>
      <c r="F39">
        <v>61.937399999999997</v>
      </c>
      <c r="G39" s="42">
        <v>45198</v>
      </c>
      <c r="I39" s="42">
        <v>45016</v>
      </c>
      <c r="J39" t="str">
        <f>_xlfn.XLOOKUP(B39,'HY financials'!$4:$4,'HY financials'!$3:$3)</f>
        <v>LT</v>
      </c>
      <c r="K39" t="str">
        <f>VLOOKUP(B39,'Scheme Master'!A:B,2,0)</f>
        <v>Equity</v>
      </c>
      <c r="L39" t="s">
        <v>4090</v>
      </c>
    </row>
    <row r="40" spans="1:13">
      <c r="A40" s="41" t="str">
        <f t="shared" si="1"/>
        <v>Y0D1IDCW Option</v>
      </c>
      <c r="B40" s="41" t="str">
        <f>VLOOKUP($D40,'Plan Master New'!$A:$D,3,0)</f>
        <v>Y0D1</v>
      </c>
      <c r="C40" s="41" t="str">
        <f>VLOOKUP($D40,'Plan Master New'!$A:$D,4,0)</f>
        <v>IDCW Option</v>
      </c>
      <c r="D40" s="148">
        <v>151131</v>
      </c>
      <c r="E40" t="s">
        <v>3041</v>
      </c>
      <c r="F40">
        <v>36.763599999999997</v>
      </c>
      <c r="G40" s="42">
        <v>45198</v>
      </c>
      <c r="I40" s="42">
        <v>45016</v>
      </c>
      <c r="J40" t="str">
        <f>_xlfn.XLOOKUP(B40,'HY financials'!$4:$4,'HY financials'!$3:$3)</f>
        <v>LT</v>
      </c>
      <c r="K40" t="str">
        <f>VLOOKUP(B40,'Scheme Master'!A:B,2,0)</f>
        <v>Equity</v>
      </c>
      <c r="L40" t="s">
        <v>4091</v>
      </c>
    </row>
    <row r="41" spans="1:13">
      <c r="A41" s="41" t="str">
        <f t="shared" si="1"/>
        <v>Y0ADDirect Plan - Growth Option</v>
      </c>
      <c r="B41" s="41" t="str">
        <f>VLOOKUP($D41,'Plan Master New'!$A:$D,3,0)</f>
        <v>Y0AD</v>
      </c>
      <c r="C41" s="41" t="str">
        <f>VLOOKUP($D41,'Plan Master New'!$A:$D,4,0)</f>
        <v>Direct Plan - Growth Option</v>
      </c>
      <c r="D41" s="148">
        <v>151113</v>
      </c>
      <c r="E41" t="s">
        <v>3042</v>
      </c>
      <c r="F41">
        <v>82.476900000000001</v>
      </c>
      <c r="G41" s="42">
        <v>45198</v>
      </c>
      <c r="I41" s="42">
        <v>45016</v>
      </c>
      <c r="J41" t="str">
        <f>_xlfn.XLOOKUP(B41,'HY financials'!$4:$4,'HY financials'!$3:$3)</f>
        <v>LT</v>
      </c>
      <c r="K41" t="str">
        <f>VLOOKUP(B41,'Scheme Master'!A:B,2,0)</f>
        <v>Equity</v>
      </c>
      <c r="L41" t="s">
        <v>4092</v>
      </c>
    </row>
    <row r="42" spans="1:13">
      <c r="A42" s="41" t="str">
        <f t="shared" si="1"/>
        <v>Y0ADDirect Plan - IDCW Option</v>
      </c>
      <c r="B42" s="41" t="str">
        <f>VLOOKUP($D42,'Plan Master New'!$A:$D,3,0)</f>
        <v>Y0AD</v>
      </c>
      <c r="C42" s="41" t="str">
        <f>VLOOKUP($D42,'Plan Master New'!$A:$D,4,0)</f>
        <v>Direct Plan - IDCW Option</v>
      </c>
      <c r="D42" s="148">
        <v>151112</v>
      </c>
      <c r="E42" t="s">
        <v>3043</v>
      </c>
      <c r="F42">
        <v>51.836399999999998</v>
      </c>
      <c r="G42" s="42">
        <v>45198</v>
      </c>
      <c r="I42" s="42">
        <v>45016</v>
      </c>
      <c r="J42" t="str">
        <f>_xlfn.XLOOKUP(B42,'HY financials'!$4:$4,'HY financials'!$3:$3)</f>
        <v>LT</v>
      </c>
      <c r="K42" t="str">
        <f>VLOOKUP(B42,'Scheme Master'!A:B,2,0)</f>
        <v>Equity</v>
      </c>
      <c r="L42" t="s">
        <v>4093</v>
      </c>
    </row>
    <row r="43" spans="1:13">
      <c r="A43" s="41" t="str">
        <f t="shared" si="1"/>
        <v>Y0ADGrowth Option</v>
      </c>
      <c r="B43" s="41" t="str">
        <f>VLOOKUP($D43,'Plan Master New'!$A:$D,3,0)</f>
        <v>Y0AD</v>
      </c>
      <c r="C43" s="41" t="str">
        <f>VLOOKUP($D43,'Plan Master New'!$A:$D,4,0)</f>
        <v>Growth Option</v>
      </c>
      <c r="D43" s="148">
        <v>151110</v>
      </c>
      <c r="E43" t="s">
        <v>3044</v>
      </c>
      <c r="F43">
        <v>75.167500000000004</v>
      </c>
      <c r="G43" s="42">
        <v>45198</v>
      </c>
      <c r="I43" s="42">
        <v>45016</v>
      </c>
      <c r="J43" t="str">
        <f>_xlfn.XLOOKUP(B43,'HY financials'!$4:$4,'HY financials'!$3:$3)</f>
        <v>LT</v>
      </c>
      <c r="K43" t="str">
        <f>VLOOKUP(B43,'Scheme Master'!A:B,2,0)</f>
        <v>Equity</v>
      </c>
      <c r="L43" t="s">
        <v>4094</v>
      </c>
    </row>
    <row r="44" spans="1:13">
      <c r="A44" s="41" t="str">
        <f t="shared" si="1"/>
        <v>Y0ADIDCW Option</v>
      </c>
      <c r="B44" s="41" t="str">
        <f>VLOOKUP($D44,'Plan Master New'!$A:$D,3,0)</f>
        <v>Y0AD</v>
      </c>
      <c r="C44" s="41" t="str">
        <f>VLOOKUP($D44,'Plan Master New'!$A:$D,4,0)</f>
        <v>IDCW Option</v>
      </c>
      <c r="D44" s="148">
        <v>151111</v>
      </c>
      <c r="E44" t="s">
        <v>3045</v>
      </c>
      <c r="F44">
        <v>43.234900000000003</v>
      </c>
      <c r="G44" s="42">
        <v>45198</v>
      </c>
      <c r="I44" s="42">
        <v>45016</v>
      </c>
      <c r="J44" t="str">
        <f>_xlfn.XLOOKUP(B44,'HY financials'!$4:$4,'HY financials'!$3:$3)</f>
        <v>LT</v>
      </c>
      <c r="K44" t="str">
        <f>VLOOKUP(B44,'Scheme Master'!A:B,2,0)</f>
        <v>Equity</v>
      </c>
      <c r="L44" t="s">
        <v>4095</v>
      </c>
    </row>
    <row r="45" spans="1:13">
      <c r="A45" s="41" t="str">
        <f t="shared" si="1"/>
        <v>Y0EHDirect Plan - Growth Option</v>
      </c>
      <c r="B45" s="41" t="str">
        <f>VLOOKUP($D45,'Plan Master New'!$A:$D,3,0)</f>
        <v>Y0EH</v>
      </c>
      <c r="C45" s="41" t="str">
        <f>VLOOKUP($D45,'Plan Master New'!$A:$D,4,0)</f>
        <v>Direct Plan - Growth Option</v>
      </c>
      <c r="D45" s="148">
        <v>148411</v>
      </c>
      <c r="E45" t="s">
        <v>3046</v>
      </c>
      <c r="F45">
        <v>19.442900000000002</v>
      </c>
      <c r="G45" s="42">
        <v>45198</v>
      </c>
      <c r="I45" s="42">
        <v>45016</v>
      </c>
      <c r="J45" t="str">
        <f>_xlfn.XLOOKUP(B45,'HY financials'!$4:$4,'HY financials'!$3:$3)</f>
        <v>HSBC</v>
      </c>
      <c r="K45" t="str">
        <f>VLOOKUP(B45,'Scheme Master'!A:B,2,0)</f>
        <v>Equity</v>
      </c>
      <c r="L45" t="s">
        <v>4096</v>
      </c>
    </row>
    <row r="46" spans="1:13">
      <c r="A46" s="41" t="str">
        <f t="shared" si="1"/>
        <v>Y0EHDirect Plan - IDCW Option</v>
      </c>
      <c r="B46" s="41" t="str">
        <f>VLOOKUP($D46,'Plan Master New'!$A:$D,3,0)</f>
        <v>Y0EH</v>
      </c>
      <c r="C46" s="41" t="str">
        <f>VLOOKUP($D46,'Plan Master New'!$A:$D,4,0)</f>
        <v>Direct Plan - IDCW Option</v>
      </c>
      <c r="D46" s="148">
        <v>148412</v>
      </c>
      <c r="E46" t="s">
        <v>3047</v>
      </c>
      <c r="F46">
        <v>17.252199999999998</v>
      </c>
      <c r="G46" s="42">
        <v>45198</v>
      </c>
      <c r="I46" s="42">
        <v>45016</v>
      </c>
      <c r="J46" t="str">
        <f>_xlfn.XLOOKUP(B46,'HY financials'!$4:$4,'HY financials'!$3:$3)</f>
        <v>HSBC</v>
      </c>
      <c r="K46" t="str">
        <f>VLOOKUP(B46,'Scheme Master'!A:B,2,0)</f>
        <v>Equity</v>
      </c>
      <c r="L46" t="s">
        <v>4097</v>
      </c>
    </row>
    <row r="47" spans="1:13">
      <c r="A47" s="41" t="str">
        <f t="shared" si="1"/>
        <v>Y0EHGrowth Option</v>
      </c>
      <c r="B47" s="41" t="str">
        <f>VLOOKUP($D47,'Plan Master New'!$A:$D,3,0)</f>
        <v>Y0EH</v>
      </c>
      <c r="C47" s="41" t="str">
        <f>VLOOKUP($D47,'Plan Master New'!$A:$D,4,0)</f>
        <v>Growth Option</v>
      </c>
      <c r="D47" s="148">
        <v>148409</v>
      </c>
      <c r="E47" t="s">
        <v>3048</v>
      </c>
      <c r="F47">
        <v>18.513000000000002</v>
      </c>
      <c r="G47" s="42">
        <v>45198</v>
      </c>
      <c r="I47" s="42">
        <v>45016</v>
      </c>
      <c r="J47" t="str">
        <f>_xlfn.XLOOKUP(B47,'HY financials'!$4:$4,'HY financials'!$3:$3)</f>
        <v>HSBC</v>
      </c>
      <c r="K47" t="str">
        <f>VLOOKUP(B47,'Scheme Master'!A:B,2,0)</f>
        <v>Equity</v>
      </c>
      <c r="L47" t="s">
        <v>4098</v>
      </c>
    </row>
    <row r="48" spans="1:13">
      <c r="A48" s="41" t="str">
        <f t="shared" si="1"/>
        <v>Y0EHIDCW Option</v>
      </c>
      <c r="B48" s="41" t="str">
        <f>VLOOKUP($D48,'Plan Master New'!$A:$D,3,0)</f>
        <v>Y0EH</v>
      </c>
      <c r="C48" s="41" t="str">
        <f>VLOOKUP($D48,'Plan Master New'!$A:$D,4,0)</f>
        <v>IDCW Option</v>
      </c>
      <c r="D48" s="148">
        <v>148410</v>
      </c>
      <c r="E48" t="s">
        <v>3049</v>
      </c>
      <c r="F48">
        <v>15.413500000000001</v>
      </c>
      <c r="G48" s="42">
        <v>45198</v>
      </c>
      <c r="I48" s="42">
        <v>45016</v>
      </c>
      <c r="J48" t="str">
        <f>_xlfn.XLOOKUP(B48,'HY financials'!$4:$4,'HY financials'!$3:$3)</f>
        <v>HSBC</v>
      </c>
      <c r="K48" t="str">
        <f>VLOOKUP(B48,'Scheme Master'!A:B,2,0)</f>
        <v>Equity</v>
      </c>
      <c r="L48" t="s">
        <v>4099</v>
      </c>
    </row>
    <row r="49" spans="1:13">
      <c r="A49" s="41" t="str">
        <f t="shared" si="1"/>
        <v>Y0D5Direct Plan - Growth Option</v>
      </c>
      <c r="B49" s="41" t="str">
        <f>VLOOKUP($D49,'Plan Master New'!$A:$D,3,0)</f>
        <v>Y0D5</v>
      </c>
      <c r="C49" s="41" t="str">
        <f>VLOOKUP($D49,'Plan Master New'!$A:$D,4,0)</f>
        <v>Direct Plan - Growth Option</v>
      </c>
      <c r="D49" s="148">
        <v>151142</v>
      </c>
      <c r="E49" t="s">
        <v>3050</v>
      </c>
      <c r="F49">
        <v>30.905100000000001</v>
      </c>
      <c r="G49" s="42">
        <v>45198</v>
      </c>
      <c r="I49" s="42">
        <v>45016</v>
      </c>
      <c r="J49" t="str">
        <f>_xlfn.XLOOKUP(B49,'HY financials'!$4:$4,'HY financials'!$3:$3)</f>
        <v>LT</v>
      </c>
      <c r="K49" t="str">
        <f>VLOOKUP(B49,'Scheme Master'!A:B,2,0)</f>
        <v>Equity</v>
      </c>
      <c r="L49" t="s">
        <v>4100</v>
      </c>
      <c r="M49" t="s">
        <v>90</v>
      </c>
    </row>
    <row r="50" spans="1:13">
      <c r="A50" s="41" t="str">
        <f t="shared" si="1"/>
        <v>Y0D5Direct Plan - IDCW Option</v>
      </c>
      <c r="B50" s="41" t="str">
        <f>VLOOKUP($D50,'Plan Master New'!$A:$D,3,0)</f>
        <v>Y0D5</v>
      </c>
      <c r="C50" s="41" t="str">
        <f>VLOOKUP($D50,'Plan Master New'!$A:$D,4,0)</f>
        <v>Direct Plan - IDCW Option</v>
      </c>
      <c r="D50" s="148">
        <v>151145</v>
      </c>
      <c r="E50" t="s">
        <v>3051</v>
      </c>
      <c r="F50">
        <v>20.9895</v>
      </c>
      <c r="G50" s="42">
        <v>45198</v>
      </c>
      <c r="I50" s="42">
        <v>45016</v>
      </c>
      <c r="J50" t="str">
        <f>_xlfn.XLOOKUP(B50,'HY financials'!$4:$4,'HY financials'!$3:$3)</f>
        <v>LT</v>
      </c>
      <c r="K50" t="str">
        <f>VLOOKUP(B50,'Scheme Master'!A:B,2,0)</f>
        <v>Equity</v>
      </c>
      <c r="L50" t="s">
        <v>4101</v>
      </c>
      <c r="M50" t="s">
        <v>88</v>
      </c>
    </row>
    <row r="51" spans="1:13">
      <c r="A51" s="41" t="str">
        <f t="shared" si="1"/>
        <v>Y0D5Growth Option</v>
      </c>
      <c r="B51" s="41" t="str">
        <f>VLOOKUP($D51,'Plan Master New'!$A:$D,3,0)</f>
        <v>Y0D5</v>
      </c>
      <c r="C51" s="41" t="str">
        <f>VLOOKUP($D51,'Plan Master New'!$A:$D,4,0)</f>
        <v>Growth Option</v>
      </c>
      <c r="D51" s="148">
        <v>151144</v>
      </c>
      <c r="E51" t="s">
        <v>3052</v>
      </c>
      <c r="F51">
        <v>28.636399999999998</v>
      </c>
      <c r="G51" s="42">
        <v>45198</v>
      </c>
      <c r="I51" s="42">
        <v>45016</v>
      </c>
      <c r="J51" t="str">
        <f>_xlfn.XLOOKUP(B51,'HY financials'!$4:$4,'HY financials'!$3:$3)</f>
        <v>LT</v>
      </c>
      <c r="K51" t="str">
        <f>VLOOKUP(B51,'Scheme Master'!A:B,2,0)</f>
        <v>Equity</v>
      </c>
      <c r="L51" t="s">
        <v>4102</v>
      </c>
      <c r="M51" t="s">
        <v>94</v>
      </c>
    </row>
    <row r="52" spans="1:13">
      <c r="A52" s="41" t="str">
        <f t="shared" si="1"/>
        <v>Y0D5IDCW Option</v>
      </c>
      <c r="B52" s="41" t="str">
        <f>VLOOKUP($D52,'Plan Master New'!$A:$D,3,0)</f>
        <v>Y0D5</v>
      </c>
      <c r="C52" s="41" t="str">
        <f>VLOOKUP($D52,'Plan Master New'!$A:$D,4,0)</f>
        <v>IDCW Option</v>
      </c>
      <c r="D52" s="148">
        <v>151143</v>
      </c>
      <c r="E52" t="s">
        <v>3053</v>
      </c>
      <c r="F52">
        <v>19.753</v>
      </c>
      <c r="G52" s="42">
        <v>45198</v>
      </c>
      <c r="I52" s="42">
        <v>45016</v>
      </c>
      <c r="J52" t="str">
        <f>_xlfn.XLOOKUP(B52,'HY financials'!$4:$4,'HY financials'!$3:$3)</f>
        <v>LT</v>
      </c>
      <c r="K52" t="str">
        <f>VLOOKUP(B52,'Scheme Master'!A:B,2,0)</f>
        <v>Equity</v>
      </c>
      <c r="L52" t="s">
        <v>4103</v>
      </c>
      <c r="M52" t="s">
        <v>92</v>
      </c>
    </row>
    <row r="53" spans="1:13">
      <c r="A53" s="41" t="str">
        <f t="shared" si="1"/>
        <v>Y0F3Direct Plan - Growth Option</v>
      </c>
      <c r="B53" s="41" t="str">
        <f>VLOOKUP($D53,'Plan Master New'!$A:$D,3,0)</f>
        <v>Y0F3</v>
      </c>
      <c r="C53" s="41" t="str">
        <f>VLOOKUP($D53,'Plan Master New'!$A:$D,4,0)</f>
        <v>Direct Plan - Growth Option</v>
      </c>
      <c r="D53" s="148">
        <v>152032</v>
      </c>
      <c r="E53" t="s">
        <v>4290</v>
      </c>
      <c r="F53">
        <v>10.093299999999999</v>
      </c>
      <c r="G53" s="42">
        <v>45198</v>
      </c>
      <c r="I53" s="42">
        <v>45016</v>
      </c>
      <c r="J53" t="str">
        <f>_xlfn.XLOOKUP(B53,'HY financials'!$4:$4,'HY financials'!$3:$3)</f>
        <v>HSBC</v>
      </c>
      <c r="K53" t="str">
        <f>VLOOKUP(B53,'Scheme Master'!A:B,2,0)</f>
        <v>Equity</v>
      </c>
      <c r="L53" t="s">
        <v>4104</v>
      </c>
    </row>
    <row r="54" spans="1:13">
      <c r="A54" s="41" t="str">
        <f t="shared" si="1"/>
        <v>Y0F3Direct Plan - IDCW Option</v>
      </c>
      <c r="B54" s="41" t="str">
        <f>VLOOKUP($D54,'Plan Master New'!$A:$D,3,0)</f>
        <v>Y0F3</v>
      </c>
      <c r="C54" s="41" t="str">
        <f>VLOOKUP($D54,'Plan Master New'!$A:$D,4,0)</f>
        <v>Direct Plan - IDCW Option</v>
      </c>
      <c r="D54" s="148">
        <v>152028</v>
      </c>
      <c r="E54" t="s">
        <v>4291</v>
      </c>
      <c r="F54">
        <v>10.093299999999999</v>
      </c>
      <c r="G54" s="42">
        <v>45198</v>
      </c>
      <c r="I54" s="42">
        <v>45016</v>
      </c>
      <c r="J54" t="str">
        <f>_xlfn.XLOOKUP(B54,'HY financials'!$4:$4,'HY financials'!$3:$3)</f>
        <v>HSBC</v>
      </c>
      <c r="K54" t="str">
        <f>VLOOKUP(B54,'Scheme Master'!A:B,2,0)</f>
        <v>Equity</v>
      </c>
      <c r="L54" t="s">
        <v>4105</v>
      </c>
    </row>
    <row r="55" spans="1:13">
      <c r="A55" s="41" t="str">
        <f t="shared" si="1"/>
        <v>Y0F3Growth Option</v>
      </c>
      <c r="B55" s="41" t="str">
        <f>VLOOKUP($D55,'Plan Master New'!$A:$D,3,0)</f>
        <v>Y0F3</v>
      </c>
      <c r="C55" s="41" t="str">
        <f>VLOOKUP($D55,'Plan Master New'!$A:$D,4,0)</f>
        <v>Growth Option</v>
      </c>
      <c r="D55" s="148">
        <v>152027</v>
      </c>
      <c r="E55" t="s">
        <v>4292</v>
      </c>
      <c r="F55">
        <v>10.081799999999999</v>
      </c>
      <c r="G55" s="42">
        <v>45198</v>
      </c>
      <c r="I55" s="42">
        <v>45016</v>
      </c>
      <c r="J55" t="str">
        <f>_xlfn.XLOOKUP(B55,'HY financials'!$4:$4,'HY financials'!$3:$3)</f>
        <v>HSBC</v>
      </c>
      <c r="K55" t="str">
        <f>VLOOKUP(B55,'Scheme Master'!A:B,2,0)</f>
        <v>Equity</v>
      </c>
      <c r="L55" t="s">
        <v>4106</v>
      </c>
    </row>
    <row r="56" spans="1:13">
      <c r="A56" s="41" t="str">
        <f t="shared" si="1"/>
        <v>Y0F3IDCW Option</v>
      </c>
      <c r="B56" s="41" t="str">
        <f>VLOOKUP($D56,'Plan Master New'!$A:$D,3,0)</f>
        <v>Y0F3</v>
      </c>
      <c r="C56" s="41" t="str">
        <f>VLOOKUP($D56,'Plan Master New'!$A:$D,4,0)</f>
        <v>IDCW Option</v>
      </c>
      <c r="D56" s="148">
        <v>152030</v>
      </c>
      <c r="E56" t="s">
        <v>4293</v>
      </c>
      <c r="F56">
        <v>10.081799999999999</v>
      </c>
      <c r="G56" s="42">
        <v>45198</v>
      </c>
      <c r="I56" s="42">
        <v>45016</v>
      </c>
      <c r="J56" t="str">
        <f>_xlfn.XLOOKUP(B56,'HY financials'!$4:$4,'HY financials'!$3:$3)</f>
        <v>HSBC</v>
      </c>
      <c r="K56" t="str">
        <f>VLOOKUP(B56,'Scheme Master'!A:B,2,0)</f>
        <v>Equity</v>
      </c>
      <c r="L56" t="s">
        <v>4107</v>
      </c>
    </row>
    <row r="57" spans="1:13">
      <c r="A57" s="41" t="str">
        <f t="shared" si="1"/>
        <v>Y0BADirect Plan - Growth Option</v>
      </c>
      <c r="B57" s="41" t="str">
        <f>VLOOKUP($D57,'Plan Master New'!$A:$D,3,0)</f>
        <v>Y0BA</v>
      </c>
      <c r="C57" s="41" t="str">
        <f>VLOOKUP($D57,'Plan Master New'!$A:$D,4,0)</f>
        <v>Direct Plan - Growth Option</v>
      </c>
      <c r="D57" s="148">
        <v>151040</v>
      </c>
      <c r="E57" t="s">
        <v>3054</v>
      </c>
      <c r="F57">
        <v>37.139099999999999</v>
      </c>
      <c r="G57" s="42">
        <v>45198</v>
      </c>
      <c r="I57" s="42">
        <v>45016</v>
      </c>
      <c r="J57" t="str">
        <f>_xlfn.XLOOKUP(B57,'HY financials'!$4:$4,'HY financials'!$3:$3)</f>
        <v>LT</v>
      </c>
      <c r="K57" t="str">
        <f>VLOOKUP(B57,'Scheme Master'!A:B,2,0)</f>
        <v>Equity</v>
      </c>
      <c r="L57" t="s">
        <v>4108</v>
      </c>
    </row>
    <row r="58" spans="1:13">
      <c r="A58" s="41" t="str">
        <f t="shared" si="1"/>
        <v>Y0BADirect Plan - IDCW Option</v>
      </c>
      <c r="B58" s="41" t="str">
        <f>VLOOKUP($D58,'Plan Master New'!$A:$D,3,0)</f>
        <v>Y0BA</v>
      </c>
      <c r="C58" s="41" t="str">
        <f>VLOOKUP($D58,'Plan Master New'!$A:$D,4,0)</f>
        <v>Direct Plan - IDCW Option</v>
      </c>
      <c r="D58" s="148">
        <v>151039</v>
      </c>
      <c r="E58" t="s">
        <v>3055</v>
      </c>
      <c r="F58">
        <v>31.545100000000001</v>
      </c>
      <c r="G58" s="42">
        <v>45198</v>
      </c>
      <c r="I58" s="42">
        <v>45016</v>
      </c>
      <c r="J58" t="str">
        <f>_xlfn.XLOOKUP(B58,'HY financials'!$4:$4,'HY financials'!$3:$3)</f>
        <v>LT</v>
      </c>
      <c r="K58" t="str">
        <f>VLOOKUP(B58,'Scheme Master'!A:B,2,0)</f>
        <v>Equity</v>
      </c>
      <c r="L58" t="s">
        <v>4109</v>
      </c>
    </row>
    <row r="59" spans="1:13">
      <c r="A59" s="41" t="str">
        <f t="shared" si="1"/>
        <v>Y0BAGrowth Option</v>
      </c>
      <c r="B59" s="41" t="str">
        <f>VLOOKUP($D59,'Plan Master New'!$A:$D,3,0)</f>
        <v>Y0BA</v>
      </c>
      <c r="C59" s="41" t="str">
        <f>VLOOKUP($D59,'Plan Master New'!$A:$D,4,0)</f>
        <v>Growth Option</v>
      </c>
      <c r="D59" s="148">
        <v>151037</v>
      </c>
      <c r="E59" t="s">
        <v>3056</v>
      </c>
      <c r="F59">
        <v>33.656500000000001</v>
      </c>
      <c r="G59" s="42">
        <v>45198</v>
      </c>
      <c r="I59" s="42">
        <v>45016</v>
      </c>
      <c r="J59" t="str">
        <f>_xlfn.XLOOKUP(B59,'HY financials'!$4:$4,'HY financials'!$3:$3)</f>
        <v>LT</v>
      </c>
      <c r="K59" t="str">
        <f>VLOOKUP(B59,'Scheme Master'!A:B,2,0)</f>
        <v>Equity</v>
      </c>
      <c r="L59" t="s">
        <v>4110</v>
      </c>
    </row>
    <row r="60" spans="1:13">
      <c r="A60" s="41" t="str">
        <f t="shared" si="1"/>
        <v>Y0BAIDCW Option</v>
      </c>
      <c r="B60" s="41" t="str">
        <f>VLOOKUP($D60,'Plan Master New'!$A:$D,3,0)</f>
        <v>Y0BA</v>
      </c>
      <c r="C60" s="41" t="str">
        <f>VLOOKUP($D60,'Plan Master New'!$A:$D,4,0)</f>
        <v>IDCW Option</v>
      </c>
      <c r="D60" s="148">
        <v>151038</v>
      </c>
      <c r="E60" t="s">
        <v>3057</v>
      </c>
      <c r="F60">
        <v>28.691299999999998</v>
      </c>
      <c r="G60" s="42">
        <v>45198</v>
      </c>
      <c r="I60" s="42">
        <v>45016</v>
      </c>
      <c r="J60" t="str">
        <f>_xlfn.XLOOKUP(B60,'HY financials'!$4:$4,'HY financials'!$3:$3)</f>
        <v>LT</v>
      </c>
      <c r="K60" t="str">
        <f>VLOOKUP(B60,'Scheme Master'!A:B,2,0)</f>
        <v>Equity</v>
      </c>
      <c r="L60" t="s">
        <v>4111</v>
      </c>
    </row>
    <row r="61" spans="1:13">
      <c r="A61" s="41" t="str">
        <f t="shared" si="1"/>
        <v>Y0ABDirect Plan - Growth Option</v>
      </c>
      <c r="B61" s="41" t="str">
        <f>VLOOKUP($D61,'Plan Master New'!$A:$D,3,0)</f>
        <v>Y0AB</v>
      </c>
      <c r="C61" s="41" t="str">
        <f>VLOOKUP($D61,'Plan Master New'!$A:$D,4,0)</f>
        <v>Direct Plan - Growth Option</v>
      </c>
      <c r="D61" s="148">
        <v>151078</v>
      </c>
      <c r="E61" t="s">
        <v>3058</v>
      </c>
      <c r="F61">
        <v>98.882800000000003</v>
      </c>
      <c r="G61" s="42">
        <v>45198</v>
      </c>
      <c r="I61" s="42">
        <v>45016</v>
      </c>
      <c r="J61" t="str">
        <f>_xlfn.XLOOKUP(B61,'HY financials'!$4:$4,'HY financials'!$3:$3)</f>
        <v>LT</v>
      </c>
      <c r="K61" t="str">
        <f>VLOOKUP(B61,'Scheme Master'!A:B,2,0)</f>
        <v>Equity</v>
      </c>
      <c r="L61" t="s">
        <v>4112</v>
      </c>
    </row>
    <row r="62" spans="1:13">
      <c r="A62" s="41" t="str">
        <f t="shared" ref="A62:A125" si="2">+B62&amp;C62</f>
        <v>Y0ABDirect Plan - IDCW Option</v>
      </c>
      <c r="B62" s="41" t="str">
        <f>VLOOKUP($D62,'Plan Master New'!$A:$D,3,0)</f>
        <v>Y0AB</v>
      </c>
      <c r="C62" s="41" t="str">
        <f>VLOOKUP($D62,'Plan Master New'!$A:$D,4,0)</f>
        <v>Direct Plan - IDCW Option</v>
      </c>
      <c r="D62" s="148">
        <v>151079</v>
      </c>
      <c r="E62" t="s">
        <v>3059</v>
      </c>
      <c r="F62">
        <v>34.886699999999998</v>
      </c>
      <c r="G62" s="42">
        <v>45198</v>
      </c>
      <c r="I62" s="42">
        <v>45016</v>
      </c>
      <c r="J62" t="str">
        <f>_xlfn.XLOOKUP(B62,'HY financials'!$4:$4,'HY financials'!$3:$3)</f>
        <v>LT</v>
      </c>
      <c r="K62" t="str">
        <f>VLOOKUP(B62,'Scheme Master'!A:B,2,0)</f>
        <v>Equity</v>
      </c>
      <c r="L62" t="s">
        <v>4113</v>
      </c>
    </row>
    <row r="63" spans="1:13">
      <c r="A63" s="41" t="str">
        <f t="shared" si="2"/>
        <v>Y0ABGrowth Option</v>
      </c>
      <c r="B63" s="41" t="str">
        <f>VLOOKUP($D63,'Plan Master New'!$A:$D,3,0)</f>
        <v>Y0AB</v>
      </c>
      <c r="C63" s="41" t="str">
        <f>VLOOKUP($D63,'Plan Master New'!$A:$D,4,0)</f>
        <v>Growth Option</v>
      </c>
      <c r="D63" s="148">
        <v>151076</v>
      </c>
      <c r="E63" t="s">
        <v>3060</v>
      </c>
      <c r="F63">
        <v>92.005300000000005</v>
      </c>
      <c r="G63" s="42">
        <v>45198</v>
      </c>
      <c r="I63" s="42">
        <v>45016</v>
      </c>
      <c r="J63" t="str">
        <f>_xlfn.XLOOKUP(B63,'HY financials'!$4:$4,'HY financials'!$3:$3)</f>
        <v>LT</v>
      </c>
      <c r="K63" t="str">
        <f>VLOOKUP(B63,'Scheme Master'!A:B,2,0)</f>
        <v>Equity</v>
      </c>
      <c r="L63" t="s">
        <v>4114</v>
      </c>
    </row>
    <row r="64" spans="1:13">
      <c r="A64" s="41" t="str">
        <f t="shared" si="2"/>
        <v>Y0ABIDCW Option</v>
      </c>
      <c r="B64" s="41" t="str">
        <f>VLOOKUP($D64,'Plan Master New'!$A:$D,3,0)</f>
        <v>Y0AB</v>
      </c>
      <c r="C64" s="41" t="str">
        <f>VLOOKUP($D64,'Plan Master New'!$A:$D,4,0)</f>
        <v>IDCW Option</v>
      </c>
      <c r="D64" s="148">
        <v>151077</v>
      </c>
      <c r="E64" t="s">
        <v>3061</v>
      </c>
      <c r="F64">
        <v>25.248799999999999</v>
      </c>
      <c r="G64" s="42">
        <v>45198</v>
      </c>
      <c r="I64" s="42">
        <v>45016</v>
      </c>
      <c r="J64" t="str">
        <f>_xlfn.XLOOKUP(B64,'HY financials'!$4:$4,'HY financials'!$3:$3)</f>
        <v>LT</v>
      </c>
      <c r="K64" t="str">
        <f>VLOOKUP(B64,'Scheme Master'!A:B,2,0)</f>
        <v>Equity</v>
      </c>
      <c r="L64" t="s">
        <v>4115</v>
      </c>
    </row>
    <row r="65" spans="1:13">
      <c r="A65" s="41" t="str">
        <f t="shared" si="2"/>
        <v>Y0EOGrowth Option</v>
      </c>
      <c r="B65" s="41" t="str">
        <f>VLOOKUP($D65,'Plan Master New'!$A:$D,3,0)</f>
        <v>Y0EO</v>
      </c>
      <c r="C65" s="41" t="str">
        <f>VLOOKUP($D65,'Plan Master New'!$A:$D,4,0)</f>
        <v>Growth Option</v>
      </c>
      <c r="D65" s="148">
        <v>104707</v>
      </c>
      <c r="E65" t="s">
        <v>230</v>
      </c>
      <c r="F65">
        <v>64.453500000000005</v>
      </c>
      <c r="G65" s="42">
        <v>45198</v>
      </c>
      <c r="I65" s="42">
        <v>45016</v>
      </c>
      <c r="J65" t="str">
        <f>_xlfn.XLOOKUP(B65,'HY financials'!$4:$4,'HY financials'!$3:$3)</f>
        <v>HSBC</v>
      </c>
      <c r="K65" t="str">
        <f>VLOOKUP(B65,'Scheme Master'!A:B,2,0)</f>
        <v>Equity</v>
      </c>
      <c r="L65" t="s">
        <v>4116</v>
      </c>
    </row>
    <row r="66" spans="1:13">
      <c r="A66" s="41" t="str">
        <f t="shared" si="2"/>
        <v>Y0EODirect Plan - Growth Option</v>
      </c>
      <c r="B66" s="41" t="str">
        <f>VLOOKUP($D66,'Plan Master New'!$A:$D,3,0)</f>
        <v>Y0EO</v>
      </c>
      <c r="C66" s="41" t="str">
        <f>VLOOKUP($D66,'Plan Master New'!$A:$D,4,0)</f>
        <v>Direct Plan - Growth Option</v>
      </c>
      <c r="D66" s="148">
        <v>120079</v>
      </c>
      <c r="E66" t="s">
        <v>231</v>
      </c>
      <c r="F66">
        <v>71.259799999999998</v>
      </c>
      <c r="G66" s="42">
        <v>45198</v>
      </c>
      <c r="I66" s="42">
        <v>45016</v>
      </c>
      <c r="J66" t="str">
        <f>_xlfn.XLOOKUP(B66,'HY financials'!$4:$4,'HY financials'!$3:$3)</f>
        <v>HSBC</v>
      </c>
      <c r="K66" t="str">
        <f>VLOOKUP(B66,'Scheme Master'!A:B,2,0)</f>
        <v>Equity</v>
      </c>
      <c r="L66" t="s">
        <v>4117</v>
      </c>
    </row>
    <row r="67" spans="1:13">
      <c r="A67" s="41" t="str">
        <f t="shared" si="2"/>
        <v>Y0EOIDCW Option</v>
      </c>
      <c r="B67" s="41" t="str">
        <f>VLOOKUP($D67,'Plan Master New'!$A:$D,3,0)</f>
        <v>Y0EO</v>
      </c>
      <c r="C67" s="41" t="str">
        <f>VLOOKUP($D67,'Plan Master New'!$A:$D,4,0)</f>
        <v>IDCW Option</v>
      </c>
      <c r="D67" s="148">
        <v>104706</v>
      </c>
      <c r="E67" t="s">
        <v>1564</v>
      </c>
      <c r="F67">
        <v>28.058599999999998</v>
      </c>
      <c r="G67" s="42">
        <v>45198</v>
      </c>
      <c r="I67" s="42">
        <v>45016</v>
      </c>
      <c r="J67" t="str">
        <f>_xlfn.XLOOKUP(B67,'HY financials'!$4:$4,'HY financials'!$3:$3)</f>
        <v>HSBC</v>
      </c>
      <c r="K67" t="str">
        <f>VLOOKUP(B67,'Scheme Master'!A:B,2,0)</f>
        <v>Equity</v>
      </c>
      <c r="L67" t="s">
        <v>4118</v>
      </c>
    </row>
    <row r="68" spans="1:13">
      <c r="A68" s="41" t="str">
        <f t="shared" si="2"/>
        <v>Y0EODirect Plan - IDCW Option</v>
      </c>
      <c r="B68" s="41" t="str">
        <f>VLOOKUP($D68,'Plan Master New'!$A:$D,3,0)</f>
        <v>Y0EO</v>
      </c>
      <c r="C68" s="41" t="str">
        <f>VLOOKUP($D68,'Plan Master New'!$A:$D,4,0)</f>
        <v>Direct Plan - IDCW Option</v>
      </c>
      <c r="D68" s="148">
        <v>120078</v>
      </c>
      <c r="E68" t="s">
        <v>1565</v>
      </c>
      <c r="F68">
        <v>30.599699999999999</v>
      </c>
      <c r="G68" s="42">
        <v>45198</v>
      </c>
      <c r="I68" s="42">
        <v>45016</v>
      </c>
      <c r="J68" t="str">
        <f>_xlfn.XLOOKUP(B68,'HY financials'!$4:$4,'HY financials'!$3:$3)</f>
        <v>HSBC</v>
      </c>
      <c r="K68" t="str">
        <f>VLOOKUP(B68,'Scheme Master'!A:B,2,0)</f>
        <v>Equity</v>
      </c>
      <c r="L68" t="s">
        <v>4119</v>
      </c>
    </row>
    <row r="69" spans="1:13">
      <c r="A69" s="41" t="str">
        <f t="shared" si="2"/>
        <v>Y0EEDirect Plan - Daily IDCW Option</v>
      </c>
      <c r="B69" s="41" t="str">
        <f>VLOOKUP($D69,'Plan Master New'!$A:$D,3,0)</f>
        <v>Y0EE</v>
      </c>
      <c r="C69" s="41" t="str">
        <f>VLOOKUP($D69,'Plan Master New'!$A:$D,4,0)</f>
        <v>Direct Plan - Daily IDCW Option</v>
      </c>
      <c r="D69" s="148">
        <v>147910</v>
      </c>
      <c r="E69" t="s">
        <v>3082</v>
      </c>
      <c r="F69">
        <v>1079.9409000000001</v>
      </c>
      <c r="G69" s="42">
        <v>45198</v>
      </c>
      <c r="I69" s="42">
        <v>45016</v>
      </c>
      <c r="J69" t="str">
        <f>_xlfn.XLOOKUP(B69,'HY financials'!$4:$4,'HY financials'!$3:$3)</f>
        <v>HSBC</v>
      </c>
      <c r="K69" t="str">
        <f>VLOOKUP(B69,'Scheme Master'!A:B,2,0)</f>
        <v>Debt</v>
      </c>
      <c r="L69" t="s">
        <v>4120</v>
      </c>
    </row>
    <row r="70" spans="1:13">
      <c r="A70" s="41" t="str">
        <f t="shared" si="2"/>
        <v>Y0EEDirect Plan - Growth Option</v>
      </c>
      <c r="B70" s="41" t="str">
        <f>VLOOKUP($D70,'Plan Master New'!$A:$D,3,0)</f>
        <v>Y0EE</v>
      </c>
      <c r="C70" s="41" t="str">
        <f>VLOOKUP($D70,'Plan Master New'!$A:$D,4,0)</f>
        <v>Direct Plan - Growth Option</v>
      </c>
      <c r="D70" s="148">
        <v>147908</v>
      </c>
      <c r="E70" t="s">
        <v>3083</v>
      </c>
      <c r="F70">
        <v>1205.7348999999999</v>
      </c>
      <c r="G70" s="42">
        <v>45198</v>
      </c>
      <c r="I70" s="42">
        <v>45016</v>
      </c>
      <c r="J70" t="str">
        <f>_xlfn.XLOOKUP(B70,'HY financials'!$4:$4,'HY financials'!$3:$3)</f>
        <v>HSBC</v>
      </c>
      <c r="K70" t="str">
        <f>VLOOKUP(B70,'Scheme Master'!A:B,2,0)</f>
        <v>Debt</v>
      </c>
      <c r="L70" t="s">
        <v>4121</v>
      </c>
    </row>
    <row r="71" spans="1:13">
      <c r="A71" s="41" t="str">
        <f t="shared" si="2"/>
        <v>Y0EEDirect Plan - Monthly IDCW Option</v>
      </c>
      <c r="B71" s="41" t="str">
        <f>VLOOKUP($D71,'Plan Master New'!$A:$D,3,0)</f>
        <v>Y0EE</v>
      </c>
      <c r="C71" s="41" t="str">
        <f>VLOOKUP($D71,'Plan Master New'!$A:$D,4,0)</f>
        <v>Direct Plan - Monthly IDCW Option</v>
      </c>
      <c r="D71" s="148">
        <v>147915</v>
      </c>
      <c r="E71" t="s">
        <v>3084</v>
      </c>
      <c r="F71">
        <v>1012.2305</v>
      </c>
      <c r="G71" s="42">
        <v>45198</v>
      </c>
      <c r="I71" s="42">
        <v>45016</v>
      </c>
      <c r="J71" t="str">
        <f>_xlfn.XLOOKUP(B71,'HY financials'!$4:$4,'HY financials'!$3:$3)</f>
        <v>HSBC</v>
      </c>
      <c r="K71" t="str">
        <f>VLOOKUP(B71,'Scheme Master'!A:B,2,0)</f>
        <v>Debt</v>
      </c>
      <c r="L71" t="s">
        <v>4122</v>
      </c>
    </row>
    <row r="72" spans="1:13">
      <c r="A72" s="41" t="str">
        <f t="shared" si="2"/>
        <v>Y0EEDirect Plan - Weekly IDCW Option</v>
      </c>
      <c r="B72" s="41" t="str">
        <f>VLOOKUP($D72,'Plan Master New'!$A:$D,3,0)</f>
        <v>Y0EE</v>
      </c>
      <c r="C72" s="41" t="str">
        <f>VLOOKUP($D72,'Plan Master New'!$A:$D,4,0)</f>
        <v>Direct Plan - Weekly IDCW Option</v>
      </c>
      <c r="D72" s="148">
        <v>147912</v>
      </c>
      <c r="E72" t="s">
        <v>3085</v>
      </c>
      <c r="F72">
        <v>1007.9935</v>
      </c>
      <c r="G72" s="42">
        <v>45198</v>
      </c>
      <c r="I72" s="42">
        <v>45016</v>
      </c>
      <c r="J72" t="str">
        <f>_xlfn.XLOOKUP(B72,'HY financials'!$4:$4,'HY financials'!$3:$3)</f>
        <v>HSBC</v>
      </c>
      <c r="K72" t="str">
        <f>VLOOKUP(B72,'Scheme Master'!A:B,2,0)</f>
        <v>Debt</v>
      </c>
      <c r="L72" t="s">
        <v>4123</v>
      </c>
    </row>
    <row r="73" spans="1:13">
      <c r="A73" s="41" t="str">
        <f t="shared" si="2"/>
        <v>Y0EEDaily IDCW Option</v>
      </c>
      <c r="B73" s="41" t="str">
        <f>VLOOKUP($D73,'Plan Master New'!$A:$D,3,0)</f>
        <v>Y0EE</v>
      </c>
      <c r="C73" s="41" t="str">
        <f>VLOOKUP($D73,'Plan Master New'!$A:$D,4,0)</f>
        <v>Daily IDCW Option</v>
      </c>
      <c r="D73" s="148">
        <v>147909</v>
      </c>
      <c r="E73" t="s">
        <v>3086</v>
      </c>
      <c r="F73">
        <v>1031.7277999999999</v>
      </c>
      <c r="G73" s="42">
        <v>45198</v>
      </c>
      <c r="I73" s="42">
        <v>45016</v>
      </c>
      <c r="J73" t="str">
        <f>_xlfn.XLOOKUP(B73,'HY financials'!$4:$4,'HY financials'!$3:$3)</f>
        <v>HSBC</v>
      </c>
      <c r="K73" t="str">
        <f>VLOOKUP(B73,'Scheme Master'!A:B,2,0)</f>
        <v>Debt</v>
      </c>
      <c r="L73" t="s">
        <v>4124</v>
      </c>
      <c r="M73" t="s">
        <v>3538</v>
      </c>
    </row>
    <row r="74" spans="1:13">
      <c r="A74" s="41" t="str">
        <f t="shared" si="2"/>
        <v>Y0EEGrowth Option</v>
      </c>
      <c r="B74" s="41" t="str">
        <f>VLOOKUP($D74,'Plan Master New'!$A:$D,3,0)</f>
        <v>Y0EE</v>
      </c>
      <c r="C74" s="41" t="str">
        <f>VLOOKUP($D74,'Plan Master New'!$A:$D,4,0)</f>
        <v>Growth Option</v>
      </c>
      <c r="D74" s="148">
        <v>147907</v>
      </c>
      <c r="E74" t="s">
        <v>3087</v>
      </c>
      <c r="F74">
        <v>1194.3122000000001</v>
      </c>
      <c r="G74" s="42">
        <v>45198</v>
      </c>
      <c r="I74" s="42">
        <v>45016</v>
      </c>
      <c r="J74" t="str">
        <f>_xlfn.XLOOKUP(B74,'HY financials'!$4:$4,'HY financials'!$3:$3)</f>
        <v>HSBC</v>
      </c>
      <c r="K74" t="str">
        <f>VLOOKUP(B74,'Scheme Master'!A:B,2,0)</f>
        <v>Debt</v>
      </c>
      <c r="L74" t="s">
        <v>4125</v>
      </c>
      <c r="M74" t="s">
        <v>79</v>
      </c>
    </row>
    <row r="75" spans="1:13">
      <c r="A75" s="41" t="str">
        <f t="shared" si="2"/>
        <v>Y0EEMonthly IDCW Option</v>
      </c>
      <c r="B75" s="41" t="str">
        <f>VLOOKUP($D75,'Plan Master New'!$A:$D,3,0)</f>
        <v>Y0EE</v>
      </c>
      <c r="C75" s="41" t="str">
        <f>VLOOKUP($D75,'Plan Master New'!$A:$D,4,0)</f>
        <v>Monthly IDCW Option</v>
      </c>
      <c r="D75" s="148">
        <v>147916</v>
      </c>
      <c r="E75" t="s">
        <v>3088</v>
      </c>
      <c r="F75">
        <v>1027.8154</v>
      </c>
      <c r="G75" s="42">
        <v>45198</v>
      </c>
      <c r="I75" s="42">
        <v>45016</v>
      </c>
      <c r="J75" t="str">
        <f>_xlfn.XLOOKUP(B75,'HY financials'!$4:$4,'HY financials'!$3:$3)</f>
        <v>HSBC</v>
      </c>
      <c r="K75" t="str">
        <f>VLOOKUP(B75,'Scheme Master'!A:B,2,0)</f>
        <v>Debt</v>
      </c>
      <c r="L75" t="s">
        <v>4126</v>
      </c>
      <c r="M75" t="s">
        <v>1943</v>
      </c>
    </row>
    <row r="76" spans="1:13">
      <c r="A76" s="41" t="str">
        <f t="shared" si="2"/>
        <v>Y0EEWeekly IDCW Option</v>
      </c>
      <c r="B76" s="41" t="str">
        <f>VLOOKUP($D76,'Plan Master New'!$A:$D,3,0)</f>
        <v>Y0EE</v>
      </c>
      <c r="C76" s="41" t="str">
        <f>VLOOKUP($D76,'Plan Master New'!$A:$D,4,0)</f>
        <v>Weekly IDCW Option</v>
      </c>
      <c r="D76" s="148">
        <v>147911</v>
      </c>
      <c r="E76" t="s">
        <v>3089</v>
      </c>
      <c r="F76">
        <v>1042.0953</v>
      </c>
      <c r="G76" s="42">
        <v>45198</v>
      </c>
      <c r="I76" s="42">
        <v>45016</v>
      </c>
      <c r="J76" t="str">
        <f>_xlfn.XLOOKUP(B76,'HY financials'!$4:$4,'HY financials'!$3:$3)</f>
        <v>HSBC</v>
      </c>
      <c r="K76" t="str">
        <f>VLOOKUP(B76,'Scheme Master'!A:B,2,0)</f>
        <v>Debt</v>
      </c>
      <c r="L76" t="s">
        <v>4127</v>
      </c>
      <c r="M76" t="s">
        <v>4073</v>
      </c>
    </row>
    <row r="77" spans="1:13">
      <c r="A77" s="41" t="str">
        <f t="shared" si="2"/>
        <v>Y0AKDirect Plan - Annual IDCW Option</v>
      </c>
      <c r="B77" s="41" t="str">
        <f>VLOOKUP($D77,'Plan Master New'!$A:$D,3,0)</f>
        <v>Y0AK</v>
      </c>
      <c r="C77" s="41" t="str">
        <f>VLOOKUP($D77,'Plan Master New'!$A:$D,4,0)</f>
        <v>Direct Plan - Annual IDCW Option</v>
      </c>
      <c r="D77" s="148">
        <v>151118</v>
      </c>
      <c r="E77" t="s">
        <v>3090</v>
      </c>
      <c r="F77">
        <v>10.9376</v>
      </c>
      <c r="G77" s="42">
        <v>45198</v>
      </c>
      <c r="I77" s="42">
        <v>45016</v>
      </c>
      <c r="J77" t="str">
        <f>_xlfn.XLOOKUP(B77,'HY financials'!$4:$4,'HY financials'!$3:$3)</f>
        <v>LT</v>
      </c>
      <c r="K77" t="str">
        <f>VLOOKUP(B77,'Scheme Master'!A:B,2,0)</f>
        <v>Debt</v>
      </c>
      <c r="L77" t="s">
        <v>4128</v>
      </c>
      <c r="M77" t="s">
        <v>41</v>
      </c>
    </row>
    <row r="78" spans="1:13">
      <c r="A78" s="41" t="str">
        <f t="shared" si="2"/>
        <v>Y0AKDirect Plan - Growth Option</v>
      </c>
      <c r="B78" s="41" t="str">
        <f>VLOOKUP($D78,'Plan Master New'!$A:$D,3,0)</f>
        <v>Y0AK</v>
      </c>
      <c r="C78" s="41" t="str">
        <f>VLOOKUP($D78,'Plan Master New'!$A:$D,4,0)</f>
        <v>Direct Plan - Growth Option</v>
      </c>
      <c r="D78" s="148">
        <v>151117</v>
      </c>
      <c r="E78" t="s">
        <v>3091</v>
      </c>
      <c r="F78">
        <v>26.107199999999999</v>
      </c>
      <c r="G78" s="42">
        <v>45198</v>
      </c>
      <c r="I78" s="42">
        <v>45016</v>
      </c>
      <c r="J78" t="str">
        <f>_xlfn.XLOOKUP(B78,'HY financials'!$4:$4,'HY financials'!$3:$3)</f>
        <v>LT</v>
      </c>
      <c r="K78" t="str">
        <f>VLOOKUP(B78,'Scheme Master'!A:B,2,0)</f>
        <v>Debt</v>
      </c>
      <c r="L78" t="s">
        <v>4129</v>
      </c>
      <c r="M78" t="s">
        <v>49</v>
      </c>
    </row>
    <row r="79" spans="1:13">
      <c r="A79" s="41" t="str">
        <f t="shared" si="2"/>
        <v>Y0AKDirect Plan - Monthly IDCW Option</v>
      </c>
      <c r="B79" s="41" t="str">
        <f>VLOOKUP($D79,'Plan Master New'!$A:$D,3,0)</f>
        <v>Y0AK</v>
      </c>
      <c r="C79" s="41" t="str">
        <f>VLOOKUP($D79,'Plan Master New'!$A:$D,4,0)</f>
        <v>Direct Plan - Monthly IDCW Option</v>
      </c>
      <c r="D79" s="148">
        <v>151116</v>
      </c>
      <c r="E79" t="s">
        <v>3092</v>
      </c>
      <c r="F79">
        <v>11.0571</v>
      </c>
      <c r="G79" s="42">
        <v>45198</v>
      </c>
      <c r="I79" s="42">
        <v>45016</v>
      </c>
      <c r="J79" t="str">
        <f>_xlfn.XLOOKUP(B79,'HY financials'!$4:$4,'HY financials'!$3:$3)</f>
        <v>LT</v>
      </c>
      <c r="K79" t="str">
        <f>VLOOKUP(B79,'Scheme Master'!A:B,2,0)</f>
        <v>Debt</v>
      </c>
      <c r="L79" t="s">
        <v>4130</v>
      </c>
      <c r="M79" t="s">
        <v>1954</v>
      </c>
    </row>
    <row r="80" spans="1:13">
      <c r="A80" s="41" t="str">
        <f t="shared" si="2"/>
        <v>Y0AKAnnual IDCW Option</v>
      </c>
      <c r="B80" s="41" t="str">
        <f>VLOOKUP($D80,'Plan Master New'!$A:$D,3,0)</f>
        <v>Y0AK</v>
      </c>
      <c r="C80" s="41" t="str">
        <f>VLOOKUP($D80,'Plan Master New'!$A:$D,4,0)</f>
        <v>Annual IDCW Option</v>
      </c>
      <c r="D80" s="148">
        <v>151119</v>
      </c>
      <c r="E80" t="s">
        <v>3093</v>
      </c>
      <c r="F80">
        <v>10.567299999999999</v>
      </c>
      <c r="G80" s="42">
        <v>45198</v>
      </c>
      <c r="I80" s="42">
        <v>45016</v>
      </c>
      <c r="J80" t="str">
        <f>_xlfn.XLOOKUP(B80,'HY financials'!$4:$4,'HY financials'!$3:$3)</f>
        <v>LT</v>
      </c>
      <c r="K80" t="str">
        <f>VLOOKUP(B80,'Scheme Master'!A:B,2,0)</f>
        <v>Debt</v>
      </c>
      <c r="L80" t="s">
        <v>4131</v>
      </c>
      <c r="M80" t="s">
        <v>79</v>
      </c>
    </row>
    <row r="81" spans="1:13">
      <c r="A81" s="41" t="str">
        <f t="shared" si="2"/>
        <v>Y0AKGrowth Option</v>
      </c>
      <c r="B81" s="41" t="str">
        <f>VLOOKUP($D81,'Plan Master New'!$A:$D,3,0)</f>
        <v>Y0AK</v>
      </c>
      <c r="C81" s="41" t="str">
        <f>VLOOKUP($D81,'Plan Master New'!$A:$D,4,0)</f>
        <v>Growth Option</v>
      </c>
      <c r="D81" s="148">
        <v>151114</v>
      </c>
      <c r="E81" t="s">
        <v>3094</v>
      </c>
      <c r="F81">
        <v>24.939599999999999</v>
      </c>
      <c r="G81" s="42">
        <v>45198</v>
      </c>
      <c r="I81" s="42">
        <v>45016</v>
      </c>
      <c r="J81" t="str">
        <f>_xlfn.XLOOKUP(B81,'HY financials'!$4:$4,'HY financials'!$3:$3)</f>
        <v>LT</v>
      </c>
      <c r="K81" t="str">
        <f>VLOOKUP(B81,'Scheme Master'!A:B,2,0)</f>
        <v>Debt</v>
      </c>
      <c r="L81" t="s">
        <v>4132</v>
      </c>
      <c r="M81" t="s">
        <v>1943</v>
      </c>
    </row>
    <row r="82" spans="1:13">
      <c r="A82" s="41" t="str">
        <f t="shared" si="2"/>
        <v>Y0AKMonthly IDCW Option</v>
      </c>
      <c r="B82" s="41" t="str">
        <f>VLOOKUP($D82,'Plan Master New'!$A:$D,3,0)</f>
        <v>Y0AK</v>
      </c>
      <c r="C82" s="41" t="str">
        <f>VLOOKUP($D82,'Plan Master New'!$A:$D,4,0)</f>
        <v>Monthly IDCW Option</v>
      </c>
      <c r="D82" s="148">
        <v>151115</v>
      </c>
      <c r="E82" t="s">
        <v>3095</v>
      </c>
      <c r="F82">
        <v>10.3462</v>
      </c>
      <c r="G82" s="42">
        <v>45198</v>
      </c>
      <c r="I82" s="42">
        <v>45016</v>
      </c>
      <c r="J82" t="str">
        <f>_xlfn.XLOOKUP(B82,'HY financials'!$4:$4,'HY financials'!$3:$3)</f>
        <v>LT</v>
      </c>
      <c r="K82" t="str">
        <f>VLOOKUP(B82,'Scheme Master'!A:B,2,0)</f>
        <v>Debt</v>
      </c>
      <c r="L82" t="s">
        <v>4133</v>
      </c>
      <c r="M82" t="s">
        <v>1970</v>
      </c>
    </row>
    <row r="83" spans="1:13">
      <c r="A83" s="41" t="str">
        <f t="shared" si="2"/>
        <v>Y0BLDirect Plan - Daily IDCW Option</v>
      </c>
      <c r="B83" s="41" t="str">
        <f>VLOOKUP($D83,'Plan Master New'!$A:$D,3,0)</f>
        <v>Y0BL</v>
      </c>
      <c r="C83" s="41" t="str">
        <f>VLOOKUP($D83,'Plan Master New'!$A:$D,4,0)</f>
        <v>Direct Plan - Daily IDCW Option</v>
      </c>
      <c r="D83" s="148">
        <v>151055</v>
      </c>
      <c r="E83" t="s">
        <v>3096</v>
      </c>
      <c r="F83">
        <v>10.8591</v>
      </c>
      <c r="G83" s="42">
        <v>45198</v>
      </c>
      <c r="I83" s="42">
        <v>45016</v>
      </c>
      <c r="J83" t="str">
        <f>_xlfn.XLOOKUP(B83,'HY financials'!$4:$4,'HY financials'!$3:$3)</f>
        <v>LT</v>
      </c>
      <c r="K83" t="str">
        <f>VLOOKUP(B83,'Scheme Master'!A:B,2,0)</f>
        <v>Debt</v>
      </c>
      <c r="L83" t="s">
        <v>4134</v>
      </c>
      <c r="M83" t="s">
        <v>46</v>
      </c>
    </row>
    <row r="84" spans="1:13">
      <c r="A84" s="41" t="str">
        <f t="shared" si="2"/>
        <v>Y0BLDirect Plan - Growth Option</v>
      </c>
      <c r="B84" s="41" t="str">
        <f>VLOOKUP($D84,'Plan Master New'!$A:$D,3,0)</f>
        <v>Y0BL</v>
      </c>
      <c r="C84" s="41" t="str">
        <f>VLOOKUP($D84,'Plan Master New'!$A:$D,4,0)</f>
        <v>Direct Plan - Growth Option</v>
      </c>
      <c r="D84" s="148">
        <v>151054</v>
      </c>
      <c r="E84" t="s">
        <v>3097</v>
      </c>
      <c r="F84">
        <v>24.2729</v>
      </c>
      <c r="G84" s="42">
        <v>45198</v>
      </c>
      <c r="I84" s="42">
        <v>45016</v>
      </c>
      <c r="J84" t="str">
        <f>_xlfn.XLOOKUP(B84,'HY financials'!$4:$4,'HY financials'!$3:$3)</f>
        <v>LT</v>
      </c>
      <c r="K84" t="str">
        <f>VLOOKUP(B84,'Scheme Master'!A:B,2,0)</f>
        <v>Debt</v>
      </c>
      <c r="L84" t="s">
        <v>4135</v>
      </c>
      <c r="M84" t="s">
        <v>41</v>
      </c>
    </row>
    <row r="85" spans="1:13">
      <c r="A85" s="41" t="str">
        <f t="shared" si="2"/>
        <v>Y0BLDirect Plan - Monthly IDCW Option</v>
      </c>
      <c r="B85" s="41" t="str">
        <f>VLOOKUP($D85,'Plan Master New'!$A:$D,3,0)</f>
        <v>Y0BL</v>
      </c>
      <c r="C85" s="41" t="str">
        <f>VLOOKUP($D85,'Plan Master New'!$A:$D,4,0)</f>
        <v>Direct Plan - Monthly IDCW Option</v>
      </c>
      <c r="D85" s="148">
        <v>151052</v>
      </c>
      <c r="E85" t="s">
        <v>3098</v>
      </c>
      <c r="F85">
        <v>12.1989</v>
      </c>
      <c r="G85" s="42">
        <v>45198</v>
      </c>
      <c r="I85" s="42">
        <v>45016</v>
      </c>
      <c r="J85" t="str">
        <f>_xlfn.XLOOKUP(B85,'HY financials'!$4:$4,'HY financials'!$3:$3)</f>
        <v>LT</v>
      </c>
      <c r="K85" t="str">
        <f>VLOOKUP(B85,'Scheme Master'!A:B,2,0)</f>
        <v>Debt</v>
      </c>
      <c r="L85" t="s">
        <v>4136</v>
      </c>
      <c r="M85" t="s">
        <v>49</v>
      </c>
    </row>
    <row r="86" spans="1:13">
      <c r="A86" s="41" t="str">
        <f t="shared" si="2"/>
        <v>Y0BLDirect Plan - Weekly IDCW Option</v>
      </c>
      <c r="B86" s="41" t="str">
        <f>VLOOKUP($D86,'Plan Master New'!$A:$D,3,0)</f>
        <v>Y0BL</v>
      </c>
      <c r="C86" s="41" t="str">
        <f>VLOOKUP($D86,'Plan Master New'!$A:$D,4,0)</f>
        <v>Direct Plan - Weekly IDCW Option</v>
      </c>
      <c r="D86" s="148">
        <v>151053</v>
      </c>
      <c r="E86" t="s">
        <v>3099</v>
      </c>
      <c r="F86">
        <v>13.1883</v>
      </c>
      <c r="G86" s="42">
        <v>45198</v>
      </c>
      <c r="I86" s="42">
        <v>45016</v>
      </c>
      <c r="J86" t="str">
        <f>_xlfn.XLOOKUP(B86,'HY financials'!$4:$4,'HY financials'!$3:$3)</f>
        <v>LT</v>
      </c>
      <c r="K86" t="str">
        <f>VLOOKUP(B86,'Scheme Master'!A:B,2,0)</f>
        <v>Debt</v>
      </c>
      <c r="L86" t="s">
        <v>4137</v>
      </c>
      <c r="M86" t="s">
        <v>47</v>
      </c>
    </row>
    <row r="87" spans="1:13">
      <c r="A87" s="41" t="str">
        <f t="shared" si="2"/>
        <v>Y0BLDaily IDCW Option</v>
      </c>
      <c r="B87" s="41" t="str">
        <f>VLOOKUP($D87,'Plan Master New'!$A:$D,3,0)</f>
        <v>Y0BL</v>
      </c>
      <c r="C87" s="41" t="str">
        <f>VLOOKUP($D87,'Plan Master New'!$A:$D,4,0)</f>
        <v>Daily IDCW Option</v>
      </c>
      <c r="D87" s="148">
        <v>151049</v>
      </c>
      <c r="E87" t="s">
        <v>3100</v>
      </c>
      <c r="F87">
        <v>10.8591</v>
      </c>
      <c r="G87" s="42">
        <v>45198</v>
      </c>
      <c r="I87" s="42">
        <v>45016</v>
      </c>
      <c r="J87" t="str">
        <f>_xlfn.XLOOKUP(B87,'HY financials'!$4:$4,'HY financials'!$3:$3)</f>
        <v>LT</v>
      </c>
      <c r="K87" t="str">
        <f>VLOOKUP(B87,'Scheme Master'!A:B,2,0)</f>
        <v>Debt</v>
      </c>
      <c r="L87" t="s">
        <v>4138</v>
      </c>
      <c r="M87" t="s">
        <v>49</v>
      </c>
    </row>
    <row r="88" spans="1:13">
      <c r="A88" s="41" t="str">
        <f t="shared" si="2"/>
        <v>Y0BLGrowth Option</v>
      </c>
      <c r="B88" s="41" t="str">
        <f>VLOOKUP($D88,'Plan Master New'!$A:$D,3,0)</f>
        <v>Y0BL</v>
      </c>
      <c r="C88" s="41" t="str">
        <f>VLOOKUP($D88,'Plan Master New'!$A:$D,4,0)</f>
        <v>Growth Option</v>
      </c>
      <c r="D88" s="148">
        <v>151048</v>
      </c>
      <c r="E88" t="s">
        <v>3101</v>
      </c>
      <c r="F88">
        <v>23.244399999999999</v>
      </c>
      <c r="G88" s="42">
        <v>45198</v>
      </c>
      <c r="I88" s="42">
        <v>45016</v>
      </c>
      <c r="J88" t="str">
        <f>_xlfn.XLOOKUP(B88,'HY financials'!$4:$4,'HY financials'!$3:$3)</f>
        <v>LT</v>
      </c>
      <c r="K88" t="str">
        <f>VLOOKUP(B88,'Scheme Master'!A:B,2,0)</f>
        <v>Debt</v>
      </c>
      <c r="L88" t="s">
        <v>4139</v>
      </c>
      <c r="M88" t="s">
        <v>4074</v>
      </c>
    </row>
    <row r="89" spans="1:13">
      <c r="A89" s="41" t="str">
        <f t="shared" si="2"/>
        <v>Y0BLMonthly IDCW Option</v>
      </c>
      <c r="B89" s="41" t="str">
        <f>VLOOKUP($D89,'Plan Master New'!$A:$D,3,0)</f>
        <v>Y0BL</v>
      </c>
      <c r="C89" s="41" t="str">
        <f>VLOOKUP($D89,'Plan Master New'!$A:$D,4,0)</f>
        <v>Monthly IDCW Option</v>
      </c>
      <c r="D89" s="148">
        <v>151051</v>
      </c>
      <c r="E89" t="s">
        <v>3102</v>
      </c>
      <c r="F89">
        <v>11.5486</v>
      </c>
      <c r="G89" s="42">
        <v>45198</v>
      </c>
      <c r="I89" s="42">
        <v>45016</v>
      </c>
      <c r="J89" t="str">
        <f>_xlfn.XLOOKUP(B89,'HY financials'!$4:$4,'HY financials'!$3:$3)</f>
        <v>LT</v>
      </c>
      <c r="K89" t="str">
        <f>VLOOKUP(B89,'Scheme Master'!A:B,2,0)</f>
        <v>Debt</v>
      </c>
      <c r="L89" t="s">
        <v>4140</v>
      </c>
      <c r="M89" t="s">
        <v>3538</v>
      </c>
    </row>
    <row r="90" spans="1:13">
      <c r="A90" s="41" t="str">
        <f t="shared" si="2"/>
        <v>Y0BLWeekly IDCW Option</v>
      </c>
      <c r="B90" s="41" t="str">
        <f>VLOOKUP($D90,'Plan Master New'!$A:$D,3,0)</f>
        <v>Y0BL</v>
      </c>
      <c r="C90" s="41" t="str">
        <f>VLOOKUP($D90,'Plan Master New'!$A:$D,4,0)</f>
        <v>Weekly IDCW Option</v>
      </c>
      <c r="D90" s="148">
        <v>151050</v>
      </c>
      <c r="E90" t="s">
        <v>3103</v>
      </c>
      <c r="F90">
        <v>13.101100000000001</v>
      </c>
      <c r="G90" s="42">
        <v>45198</v>
      </c>
      <c r="I90" s="42">
        <v>45016</v>
      </c>
      <c r="J90" t="str">
        <f>_xlfn.XLOOKUP(B90,'HY financials'!$4:$4,'HY financials'!$3:$3)</f>
        <v>LT</v>
      </c>
      <c r="K90" t="str">
        <f>VLOOKUP(B90,'Scheme Master'!A:B,2,0)</f>
        <v>Debt</v>
      </c>
      <c r="L90" t="s">
        <v>4141</v>
      </c>
      <c r="M90" t="s">
        <v>79</v>
      </c>
    </row>
    <row r="91" spans="1:13">
      <c r="A91" s="41" t="str">
        <f t="shared" si="2"/>
        <v>Y0BNMonthly IDCW Option</v>
      </c>
      <c r="B91" s="41" t="str">
        <f>VLOOKUP($D91,'Plan Master New'!$A:$D,3,0)</f>
        <v>Y0BN</v>
      </c>
      <c r="C91" s="41" t="str">
        <f>VLOOKUP($D91,'Plan Master New'!$A:$D,4,0)</f>
        <v>Monthly IDCW Option</v>
      </c>
      <c r="D91" s="148">
        <v>151063</v>
      </c>
      <c r="E91" t="s">
        <v>3104</v>
      </c>
      <c r="F91">
        <v>11.0464</v>
      </c>
      <c r="G91" s="42">
        <v>45198</v>
      </c>
      <c r="I91" s="42">
        <v>45016</v>
      </c>
      <c r="J91" t="str">
        <f>_xlfn.XLOOKUP(B91,'HY financials'!$4:$4,'HY financials'!$3:$3)</f>
        <v>LT</v>
      </c>
      <c r="K91" t="str">
        <f>VLOOKUP(B91,'Scheme Master'!A:B,2,0)</f>
        <v>Debt</v>
      </c>
      <c r="L91" t="s">
        <v>4142</v>
      </c>
      <c r="M91" t="s">
        <v>1943</v>
      </c>
    </row>
    <row r="92" spans="1:13">
      <c r="A92" s="41" t="str">
        <f t="shared" si="2"/>
        <v>Y0BNBonus Option</v>
      </c>
      <c r="B92" s="41" t="str">
        <f>VLOOKUP($D92,'Plan Master New'!$A:$D,3,0)</f>
        <v>Y0BN</v>
      </c>
      <c r="C92" s="41" t="str">
        <f>VLOOKUP($D92,'Plan Master New'!$A:$D,4,0)</f>
        <v>Bonus Option</v>
      </c>
      <c r="D92" s="148">
        <v>151062</v>
      </c>
      <c r="E92" t="s">
        <v>3105</v>
      </c>
      <c r="F92">
        <v>23.105899999999998</v>
      </c>
      <c r="G92" s="42">
        <v>45198</v>
      </c>
      <c r="I92" s="42">
        <v>45016</v>
      </c>
      <c r="J92" t="str">
        <f>_xlfn.XLOOKUP(B92,'HY financials'!$4:$4,'HY financials'!$3:$3)</f>
        <v>LT</v>
      </c>
      <c r="K92" t="str">
        <f>VLOOKUP(B92,'Scheme Master'!A:B,2,0)</f>
        <v>Debt</v>
      </c>
      <c r="L92" t="s">
        <v>4143</v>
      </c>
      <c r="M92" t="s">
        <v>1970</v>
      </c>
    </row>
    <row r="93" spans="1:13">
      <c r="A93" s="41" t="str">
        <f t="shared" si="2"/>
        <v>Y0BNDirect Plan - Annual IDCW Option</v>
      </c>
      <c r="B93" s="41" t="str">
        <f>VLOOKUP($D93,'Plan Master New'!$A:$D,3,0)</f>
        <v>Y0BN</v>
      </c>
      <c r="C93" s="41" t="str">
        <f>VLOOKUP($D93,'Plan Master New'!$A:$D,4,0)</f>
        <v>Direct Plan - Annual IDCW Option</v>
      </c>
      <c r="D93" s="148">
        <v>151070</v>
      </c>
      <c r="E93" t="s">
        <v>3106</v>
      </c>
      <c r="F93">
        <v>12.623799999999999</v>
      </c>
      <c r="G93" s="42">
        <v>45198</v>
      </c>
      <c r="I93" s="42">
        <v>45016</v>
      </c>
      <c r="J93" t="str">
        <f>_xlfn.XLOOKUP(B93,'HY financials'!$4:$4,'HY financials'!$3:$3)</f>
        <v>LT</v>
      </c>
      <c r="K93" t="str">
        <f>VLOOKUP(B93,'Scheme Master'!A:B,2,0)</f>
        <v>Debt</v>
      </c>
      <c r="L93" t="s">
        <v>4144</v>
      </c>
      <c r="M93" t="s">
        <v>4073</v>
      </c>
    </row>
    <row r="94" spans="1:13">
      <c r="A94" s="41" t="str">
        <f t="shared" si="2"/>
        <v>Y0BNDirect Plan - Growth Option</v>
      </c>
      <c r="B94" s="41" t="str">
        <f>VLOOKUP($D94,'Plan Master New'!$A:$D,3,0)</f>
        <v>Y0BN</v>
      </c>
      <c r="C94" s="41" t="str">
        <f>VLOOKUP($D94,'Plan Master New'!$A:$D,4,0)</f>
        <v>Direct Plan - Growth Option</v>
      </c>
      <c r="D94" s="148">
        <v>151067</v>
      </c>
      <c r="E94" t="s">
        <v>3107</v>
      </c>
      <c r="F94">
        <v>24.294499999999999</v>
      </c>
      <c r="G94" s="42">
        <v>45198</v>
      </c>
      <c r="I94" s="42">
        <v>45016</v>
      </c>
      <c r="J94" t="str">
        <f>_xlfn.XLOOKUP(B94,'HY financials'!$4:$4,'HY financials'!$3:$3)</f>
        <v>LT</v>
      </c>
      <c r="K94" t="str">
        <f>VLOOKUP(B94,'Scheme Master'!A:B,2,0)</f>
        <v>Debt</v>
      </c>
      <c r="L94" t="s">
        <v>4145</v>
      </c>
      <c r="M94" t="s">
        <v>41</v>
      </c>
    </row>
    <row r="95" spans="1:13">
      <c r="A95" s="41" t="str">
        <f t="shared" si="2"/>
        <v>Y0BNDirect Plan - Monthly IDCW Option</v>
      </c>
      <c r="B95" s="41" t="str">
        <f>VLOOKUP($D95,'Plan Master New'!$A:$D,3,0)</f>
        <v>Y0BN</v>
      </c>
      <c r="C95" s="41" t="str">
        <f>VLOOKUP($D95,'Plan Master New'!$A:$D,4,0)</f>
        <v>Direct Plan - Monthly IDCW Option</v>
      </c>
      <c r="D95" s="148">
        <v>151068</v>
      </c>
      <c r="E95" t="s">
        <v>3108</v>
      </c>
      <c r="F95">
        <v>11.7159</v>
      </c>
      <c r="G95" s="42">
        <v>45198</v>
      </c>
      <c r="I95" s="42">
        <v>45016</v>
      </c>
      <c r="J95" t="str">
        <f>_xlfn.XLOOKUP(B95,'HY financials'!$4:$4,'HY financials'!$3:$3)</f>
        <v>LT</v>
      </c>
      <c r="K95" t="str">
        <f>VLOOKUP(B95,'Scheme Master'!A:B,2,0)</f>
        <v>Debt</v>
      </c>
      <c r="L95" t="s">
        <v>4146</v>
      </c>
      <c r="M95" t="s">
        <v>51</v>
      </c>
    </row>
    <row r="96" spans="1:13">
      <c r="A96" s="41" t="str">
        <f t="shared" si="2"/>
        <v>Y0BNDirect Plan - Quarterly IDCW Option</v>
      </c>
      <c r="B96" s="41" t="str">
        <f>VLOOKUP($D96,'Plan Master New'!$A:$D,3,0)</f>
        <v>Y0BN</v>
      </c>
      <c r="C96" s="41" t="str">
        <f>VLOOKUP($D96,'Plan Master New'!$A:$D,4,0)</f>
        <v>Direct Plan - Quarterly IDCW Option</v>
      </c>
      <c r="D96" s="148">
        <v>151069</v>
      </c>
      <c r="E96" t="s">
        <v>3109</v>
      </c>
      <c r="F96">
        <v>11.283899999999999</v>
      </c>
      <c r="G96" s="42">
        <v>45198</v>
      </c>
      <c r="I96" s="42">
        <v>45016</v>
      </c>
      <c r="J96" t="str">
        <f>_xlfn.XLOOKUP(B96,'HY financials'!$4:$4,'HY financials'!$3:$3)</f>
        <v>LT</v>
      </c>
      <c r="K96" t="str">
        <f>VLOOKUP(B96,'Scheme Master'!A:B,2,0)</f>
        <v>Debt</v>
      </c>
      <c r="L96" t="s">
        <v>4147</v>
      </c>
      <c r="M96" t="s">
        <v>3538</v>
      </c>
    </row>
    <row r="97" spans="1:13">
      <c r="A97" s="41" t="str">
        <f t="shared" si="2"/>
        <v>Y0BNAnnual IDCW Option</v>
      </c>
      <c r="B97" s="41" t="str">
        <f>VLOOKUP($D97,'Plan Master New'!$A:$D,3,0)</f>
        <v>Y0BN</v>
      </c>
      <c r="C97" s="41" t="str">
        <f>VLOOKUP($D97,'Plan Master New'!$A:$D,4,0)</f>
        <v>Annual IDCW Option</v>
      </c>
      <c r="D97" s="148">
        <v>151071</v>
      </c>
      <c r="E97" t="s">
        <v>3110</v>
      </c>
      <c r="F97">
        <v>12.142300000000001</v>
      </c>
      <c r="G97" s="42">
        <v>45198</v>
      </c>
      <c r="I97" s="42">
        <v>45016</v>
      </c>
      <c r="J97" t="str">
        <f>_xlfn.XLOOKUP(B97,'HY financials'!$4:$4,'HY financials'!$3:$3)</f>
        <v>LT</v>
      </c>
      <c r="K97" t="str">
        <f>VLOOKUP(B97,'Scheme Master'!A:B,2,0)</f>
        <v>Debt</v>
      </c>
      <c r="L97" t="s">
        <v>4148</v>
      </c>
      <c r="M97" t="s">
        <v>79</v>
      </c>
    </row>
    <row r="98" spans="1:13">
      <c r="A98" s="41" t="str">
        <f t="shared" si="2"/>
        <v>Y0BNGrowth Option</v>
      </c>
      <c r="B98" s="41" t="str">
        <f>VLOOKUP($D98,'Plan Master New'!$A:$D,3,0)</f>
        <v>Y0BN</v>
      </c>
      <c r="C98" s="41" t="str">
        <f>VLOOKUP($D98,'Plan Master New'!$A:$D,4,0)</f>
        <v>Growth Option</v>
      </c>
      <c r="D98" s="148">
        <v>151065</v>
      </c>
      <c r="E98" t="s">
        <v>3111</v>
      </c>
      <c r="F98">
        <v>23.1067</v>
      </c>
      <c r="G98" s="42">
        <v>45198</v>
      </c>
      <c r="I98" s="42">
        <v>45016</v>
      </c>
      <c r="J98" t="str">
        <f>_xlfn.XLOOKUP(B98,'HY financials'!$4:$4,'HY financials'!$3:$3)</f>
        <v>LT</v>
      </c>
      <c r="K98" t="str">
        <f>VLOOKUP(B98,'Scheme Master'!A:B,2,0)</f>
        <v>Debt</v>
      </c>
      <c r="L98" t="s">
        <v>4149</v>
      </c>
      <c r="M98" t="s">
        <v>81</v>
      </c>
    </row>
    <row r="99" spans="1:13">
      <c r="A99" s="41" t="str">
        <f t="shared" si="2"/>
        <v>Y0BNQuarterly IDCW Option</v>
      </c>
      <c r="B99" s="41" t="str">
        <f>VLOOKUP($D99,'Plan Master New'!$A:$D,3,0)</f>
        <v>Y0BN</v>
      </c>
      <c r="C99" s="41" t="str">
        <f>VLOOKUP($D99,'Plan Master New'!$A:$D,4,0)</f>
        <v>Quarterly IDCW Option</v>
      </c>
      <c r="D99" s="148">
        <v>151064</v>
      </c>
      <c r="E99" t="s">
        <v>3112</v>
      </c>
      <c r="F99">
        <v>10.504899999999999</v>
      </c>
      <c r="G99" s="42">
        <v>45198</v>
      </c>
      <c r="I99" s="42">
        <v>45016</v>
      </c>
      <c r="J99" t="str">
        <f>_xlfn.XLOOKUP(B99,'HY financials'!$4:$4,'HY financials'!$3:$3)</f>
        <v>LT</v>
      </c>
      <c r="K99" t="str">
        <f>VLOOKUP(B99,'Scheme Master'!A:B,2,0)</f>
        <v>Debt</v>
      </c>
      <c r="L99" t="s">
        <v>4150</v>
      </c>
      <c r="M99" t="s">
        <v>4073</v>
      </c>
    </row>
    <row r="100" spans="1:13">
      <c r="A100" s="41" t="str">
        <f t="shared" si="2"/>
        <v>Y0D6Direct Plan - Annual IDCW Option</v>
      </c>
      <c r="B100" s="41" t="str">
        <f>VLOOKUP($D100,'Plan Master New'!$A:$D,3,0)</f>
        <v>Y0D6</v>
      </c>
      <c r="C100" s="41" t="str">
        <f>VLOOKUP($D100,'Plan Master New'!$A:$D,4,0)</f>
        <v>Direct Plan - Annual IDCW Option</v>
      </c>
      <c r="D100" s="148">
        <v>151150</v>
      </c>
      <c r="E100" t="s">
        <v>3113</v>
      </c>
      <c r="F100">
        <v>12.033300000000001</v>
      </c>
      <c r="G100" s="42">
        <v>45198</v>
      </c>
      <c r="I100" s="42">
        <v>45016</v>
      </c>
      <c r="J100" t="str">
        <f>_xlfn.XLOOKUP(B100,'HY financials'!$4:$4,'HY financials'!$3:$3)</f>
        <v>LT</v>
      </c>
      <c r="K100" t="str">
        <f>VLOOKUP(B100,'Scheme Master'!A:B,2,0)</f>
        <v>Debt</v>
      </c>
      <c r="L100" t="s">
        <v>4151</v>
      </c>
      <c r="M100" t="s">
        <v>41</v>
      </c>
    </row>
    <row r="101" spans="1:13">
      <c r="A101" s="41" t="str">
        <f t="shared" si="2"/>
        <v>Y0D6Direct Plan - Growth Option</v>
      </c>
      <c r="B101" s="41" t="str">
        <f>VLOOKUP($D101,'Plan Master New'!$A:$D,3,0)</f>
        <v>Y0D6</v>
      </c>
      <c r="C101" s="41" t="str">
        <f>VLOOKUP($D101,'Plan Master New'!$A:$D,4,0)</f>
        <v>Direct Plan - Growth Option</v>
      </c>
      <c r="D101" s="148">
        <v>151146</v>
      </c>
      <c r="E101" t="s">
        <v>3114</v>
      </c>
      <c r="F101">
        <v>19.111000000000001</v>
      </c>
      <c r="G101" s="42">
        <v>45198</v>
      </c>
      <c r="I101" s="42">
        <v>45016</v>
      </c>
      <c r="J101" t="str">
        <f>_xlfn.XLOOKUP(B101,'HY financials'!$4:$4,'HY financials'!$3:$3)</f>
        <v>LT</v>
      </c>
      <c r="K101" t="str">
        <f>VLOOKUP(B101,'Scheme Master'!A:B,2,0)</f>
        <v>Debt</v>
      </c>
      <c r="L101" t="s">
        <v>4152</v>
      </c>
      <c r="M101" t="s">
        <v>43</v>
      </c>
    </row>
    <row r="102" spans="1:13">
      <c r="A102" s="41" t="str">
        <f t="shared" si="2"/>
        <v>Y0D6Direct Plan - IDCW Option</v>
      </c>
      <c r="B102" s="41" t="str">
        <f>VLOOKUP($D102,'Plan Master New'!$A:$D,3,0)</f>
        <v>Y0D6</v>
      </c>
      <c r="C102" s="41" t="str">
        <f>VLOOKUP($D102,'Plan Master New'!$A:$D,4,0)</f>
        <v>Direct Plan - IDCW Option</v>
      </c>
      <c r="D102" s="148">
        <v>151148</v>
      </c>
      <c r="E102" t="s">
        <v>3115</v>
      </c>
      <c r="F102">
        <v>11.4514</v>
      </c>
      <c r="G102" s="42">
        <v>45198</v>
      </c>
      <c r="I102" s="42">
        <v>45016</v>
      </c>
      <c r="J102" t="str">
        <f>_xlfn.XLOOKUP(B102,'HY financials'!$4:$4,'HY financials'!$3:$3)</f>
        <v>LT</v>
      </c>
      <c r="K102" t="str">
        <f>VLOOKUP(B102,'Scheme Master'!A:B,2,0)</f>
        <v>Debt</v>
      </c>
      <c r="L102" t="s">
        <v>4153</v>
      </c>
    </row>
    <row r="103" spans="1:13">
      <c r="A103" s="41" t="str">
        <f t="shared" si="2"/>
        <v>Y0D6Annual IDCW Option</v>
      </c>
      <c r="B103" s="41" t="str">
        <f>VLOOKUP($D103,'Plan Master New'!$A:$D,3,0)</f>
        <v>Y0D6</v>
      </c>
      <c r="C103" s="41" t="str">
        <f>VLOOKUP($D103,'Plan Master New'!$A:$D,4,0)</f>
        <v>Annual IDCW Option</v>
      </c>
      <c r="D103" s="148">
        <v>151151</v>
      </c>
      <c r="E103" t="s">
        <v>3116</v>
      </c>
      <c r="F103">
        <v>11.1395</v>
      </c>
      <c r="G103" s="42">
        <v>45198</v>
      </c>
      <c r="I103" s="42">
        <v>45016</v>
      </c>
      <c r="J103" t="str">
        <f>_xlfn.XLOOKUP(B103,'HY financials'!$4:$4,'HY financials'!$3:$3)</f>
        <v>LT</v>
      </c>
      <c r="K103" t="str">
        <f>VLOOKUP(B103,'Scheme Master'!A:B,2,0)</f>
        <v>Debt</v>
      </c>
      <c r="L103" t="s">
        <v>4154</v>
      </c>
    </row>
    <row r="104" spans="1:13">
      <c r="A104" s="41" t="str">
        <f t="shared" si="2"/>
        <v>Y0D6Growth Option</v>
      </c>
      <c r="B104" s="41" t="str">
        <f>VLOOKUP($D104,'Plan Master New'!$A:$D,3,0)</f>
        <v>Y0D6</v>
      </c>
      <c r="C104" s="41" t="str">
        <f>VLOOKUP($D104,'Plan Master New'!$A:$D,4,0)</f>
        <v>Growth Option</v>
      </c>
      <c r="D104" s="148">
        <v>151149</v>
      </c>
      <c r="E104" t="s">
        <v>3117</v>
      </c>
      <c r="F104">
        <v>17.727900000000002</v>
      </c>
      <c r="G104" s="42">
        <v>45198</v>
      </c>
      <c r="I104" s="42">
        <v>45016</v>
      </c>
      <c r="J104" t="str">
        <f>_xlfn.XLOOKUP(B104,'HY financials'!$4:$4,'HY financials'!$3:$3)</f>
        <v>LT</v>
      </c>
      <c r="K104" t="str">
        <f>VLOOKUP(B104,'Scheme Master'!A:B,2,0)</f>
        <v>Debt</v>
      </c>
      <c r="L104" t="s">
        <v>4155</v>
      </c>
    </row>
    <row r="105" spans="1:13">
      <c r="A105" s="41" t="str">
        <f t="shared" si="2"/>
        <v>Y0D6IDCW Option</v>
      </c>
      <c r="B105" s="41" t="str">
        <f>VLOOKUP($D105,'Plan Master New'!$A:$D,3,0)</f>
        <v>Y0D6</v>
      </c>
      <c r="C105" s="41" t="str">
        <f>VLOOKUP($D105,'Plan Master New'!$A:$D,4,0)</f>
        <v>IDCW Option</v>
      </c>
      <c r="D105" s="148">
        <v>151147</v>
      </c>
      <c r="E105" t="s">
        <v>3118</v>
      </c>
      <c r="F105">
        <v>10.56</v>
      </c>
      <c r="G105" s="42">
        <v>45198</v>
      </c>
      <c r="I105" s="42">
        <v>45016</v>
      </c>
      <c r="J105" t="str">
        <f>_xlfn.XLOOKUP(B105,'HY financials'!$4:$4,'HY financials'!$3:$3)</f>
        <v>LT</v>
      </c>
      <c r="K105" t="str">
        <f>VLOOKUP(B105,'Scheme Master'!A:B,2,0)</f>
        <v>Debt</v>
      </c>
      <c r="L105" t="s">
        <v>4156</v>
      </c>
    </row>
    <row r="106" spans="1:13">
      <c r="A106" s="41" t="str">
        <f t="shared" si="2"/>
        <v>Y0EADirect Plan - Growth Option</v>
      </c>
      <c r="B106" s="41" t="str">
        <f>VLOOKUP($D106,'Plan Master New'!$A:$D,3,0)</f>
        <v>Y0EA</v>
      </c>
      <c r="C106" s="41" t="str">
        <f>VLOOKUP($D106,'Plan Master New'!$A:$D,4,0)</f>
        <v>Direct Plan - Growth Option</v>
      </c>
      <c r="D106" s="148">
        <v>120059</v>
      </c>
      <c r="E106" t="s">
        <v>3119</v>
      </c>
      <c r="F106">
        <v>40.421399999999998</v>
      </c>
      <c r="G106" s="42">
        <v>45198</v>
      </c>
      <c r="I106" s="42">
        <v>45016</v>
      </c>
      <c r="J106" t="str">
        <f>_xlfn.XLOOKUP(B106,'HY financials'!$4:$4,'HY financials'!$3:$3)</f>
        <v>HSBC</v>
      </c>
      <c r="K106" t="str">
        <f>VLOOKUP(B106,'Scheme Master'!A:B,2,0)</f>
        <v>Debt</v>
      </c>
      <c r="L106" t="s">
        <v>4157</v>
      </c>
      <c r="M106" t="s">
        <v>3538</v>
      </c>
    </row>
    <row r="107" spans="1:13">
      <c r="A107" s="41" t="str">
        <f t="shared" si="2"/>
        <v>Y0EADirect Plan - Quarterly IDCW Option</v>
      </c>
      <c r="B107" s="41" t="str">
        <f>VLOOKUP($D107,'Plan Master New'!$A:$D,3,0)</f>
        <v>Y0EA</v>
      </c>
      <c r="C107" s="41" t="str">
        <f>VLOOKUP($D107,'Plan Master New'!$A:$D,4,0)</f>
        <v>Direct Plan - Quarterly IDCW Option</v>
      </c>
      <c r="D107" s="148">
        <v>120101</v>
      </c>
      <c r="E107" t="s">
        <v>3120</v>
      </c>
      <c r="F107">
        <v>10.484</v>
      </c>
      <c r="G107" s="42">
        <v>45198</v>
      </c>
      <c r="I107" s="42">
        <v>45016</v>
      </c>
      <c r="J107" t="str">
        <f>_xlfn.XLOOKUP(B107,'HY financials'!$4:$4,'HY financials'!$3:$3)</f>
        <v>HSBC</v>
      </c>
      <c r="K107" t="str">
        <f>VLOOKUP(B107,'Scheme Master'!A:B,2,0)</f>
        <v>Debt</v>
      </c>
      <c r="L107" t="s">
        <v>4158</v>
      </c>
      <c r="M107" t="s">
        <v>79</v>
      </c>
    </row>
    <row r="108" spans="1:13">
      <c r="A108" s="41" t="str">
        <f t="shared" si="2"/>
        <v>Y0EAGrowth Option</v>
      </c>
      <c r="B108" s="41" t="str">
        <f>VLOOKUP($D108,'Plan Master New'!$A:$D,3,0)</f>
        <v>Y0EA</v>
      </c>
      <c r="C108" s="41" t="str">
        <f>VLOOKUP($D108,'Plan Master New'!$A:$D,4,0)</f>
        <v>Growth Option</v>
      </c>
      <c r="D108" s="148">
        <v>101685</v>
      </c>
      <c r="E108" t="s">
        <v>3121</v>
      </c>
      <c r="F108">
        <v>36.988300000000002</v>
      </c>
      <c r="G108" s="42">
        <v>45198</v>
      </c>
      <c r="I108" s="42">
        <v>45016</v>
      </c>
      <c r="J108" t="str">
        <f>_xlfn.XLOOKUP(B108,'HY financials'!$4:$4,'HY financials'!$3:$3)</f>
        <v>HSBC</v>
      </c>
      <c r="K108" t="str">
        <f>VLOOKUP(B108,'Scheme Master'!A:B,2,0)</f>
        <v>Debt</v>
      </c>
      <c r="L108" t="s">
        <v>4159</v>
      </c>
      <c r="M108" t="s">
        <v>1943</v>
      </c>
    </row>
    <row r="109" spans="1:13">
      <c r="A109" s="41" t="str">
        <f t="shared" si="2"/>
        <v>Y0EAQuarterly IDCW Option</v>
      </c>
      <c r="B109" s="41" t="str">
        <f>VLOOKUP($D109,'Plan Master New'!$A:$D,3,0)</f>
        <v>Y0EA</v>
      </c>
      <c r="C109" s="41" t="str">
        <f>VLOOKUP($D109,'Plan Master New'!$A:$D,4,0)</f>
        <v>Quarterly IDCW Option</v>
      </c>
      <c r="D109" s="148">
        <v>101686</v>
      </c>
      <c r="E109" t="s">
        <v>3122</v>
      </c>
      <c r="F109">
        <v>10.509600000000001</v>
      </c>
      <c r="G109" s="42">
        <v>45198</v>
      </c>
      <c r="I109" s="42">
        <v>45016</v>
      </c>
      <c r="J109" t="str">
        <f>_xlfn.XLOOKUP(B109,'HY financials'!$4:$4,'HY financials'!$3:$3)</f>
        <v>HSBC</v>
      </c>
      <c r="K109" t="str">
        <f>VLOOKUP(B109,'Scheme Master'!A:B,2,0)</f>
        <v>Debt</v>
      </c>
      <c r="L109" t="s">
        <v>4160</v>
      </c>
      <c r="M109" t="s">
        <v>4073</v>
      </c>
    </row>
    <row r="110" spans="1:13">
      <c r="A110" s="41" t="str">
        <f t="shared" si="2"/>
        <v>Y0AHDirect Plan - Annual IDCW Option</v>
      </c>
      <c r="B110" s="41" t="str">
        <f>VLOOKUP($D110,'Plan Master New'!$A:$D,3,0)</f>
        <v>Y0AH</v>
      </c>
      <c r="C110" s="41" t="str">
        <f>VLOOKUP($D110,'Plan Master New'!$A:$D,4,0)</f>
        <v>Direct Plan - Annual IDCW Option</v>
      </c>
      <c r="D110" s="148">
        <v>151088</v>
      </c>
      <c r="E110" t="s">
        <v>3123</v>
      </c>
      <c r="F110">
        <v>11.211</v>
      </c>
      <c r="G110" s="42">
        <v>45198</v>
      </c>
      <c r="I110" s="42">
        <v>45016</v>
      </c>
      <c r="J110" t="str">
        <f>_xlfn.XLOOKUP(B110,'HY financials'!$4:$4,'HY financials'!$3:$3)</f>
        <v>LT</v>
      </c>
      <c r="K110" t="str">
        <f>VLOOKUP(B110,'Scheme Master'!A:B,2,0)</f>
        <v>Debt</v>
      </c>
      <c r="L110" t="s">
        <v>4161</v>
      </c>
      <c r="M110" t="s">
        <v>41</v>
      </c>
    </row>
    <row r="111" spans="1:13">
      <c r="A111" s="41" t="str">
        <f t="shared" si="2"/>
        <v>Y0AHDirect Plan - Growth Option</v>
      </c>
      <c r="B111" s="41" t="str">
        <f>VLOOKUP($D111,'Plan Master New'!$A:$D,3,0)</f>
        <v>Y0AH</v>
      </c>
      <c r="C111" s="41" t="str">
        <f>VLOOKUP($D111,'Plan Master New'!$A:$D,4,0)</f>
        <v>Direct Plan - Growth Option</v>
      </c>
      <c r="D111" s="148">
        <v>151087</v>
      </c>
      <c r="E111" t="s">
        <v>3124</v>
      </c>
      <c r="F111">
        <v>27.5091</v>
      </c>
      <c r="G111" s="42">
        <v>45198</v>
      </c>
      <c r="I111" s="42">
        <v>45016</v>
      </c>
      <c r="J111" t="str">
        <f>_xlfn.XLOOKUP(B111,'HY financials'!$4:$4,'HY financials'!$3:$3)</f>
        <v>LT</v>
      </c>
      <c r="K111" t="str">
        <f>VLOOKUP(B111,'Scheme Master'!A:B,2,0)</f>
        <v>Debt</v>
      </c>
      <c r="L111" t="s">
        <v>4162</v>
      </c>
      <c r="M111" t="s">
        <v>49</v>
      </c>
    </row>
    <row r="112" spans="1:13">
      <c r="A112" s="41" t="str">
        <f t="shared" si="2"/>
        <v>Y0AHDirect Plan - Monthly IDCW Option</v>
      </c>
      <c r="B112" s="41" t="str">
        <f>VLOOKUP($D112,'Plan Master New'!$A:$D,3,0)</f>
        <v>Y0AH</v>
      </c>
      <c r="C112" s="41" t="str">
        <f>VLOOKUP($D112,'Plan Master New'!$A:$D,4,0)</f>
        <v>Direct Plan - Monthly IDCW Option</v>
      </c>
      <c r="D112" s="148">
        <v>151086</v>
      </c>
      <c r="E112" t="s">
        <v>3125</v>
      </c>
      <c r="F112">
        <v>12.690099999999999</v>
      </c>
      <c r="G112" s="42">
        <v>45198</v>
      </c>
      <c r="I112" s="42">
        <v>45016</v>
      </c>
      <c r="J112" t="str">
        <f>_xlfn.XLOOKUP(B112,'HY financials'!$4:$4,'HY financials'!$3:$3)</f>
        <v>LT</v>
      </c>
      <c r="K112" t="str">
        <f>VLOOKUP(B112,'Scheme Master'!A:B,2,0)</f>
        <v>Debt</v>
      </c>
      <c r="L112" t="s">
        <v>4163</v>
      </c>
      <c r="M112" t="s">
        <v>3538</v>
      </c>
    </row>
    <row r="113" spans="1:13">
      <c r="A113" s="41" t="str">
        <f t="shared" si="2"/>
        <v>Y0AHAnnual IDCW Option</v>
      </c>
      <c r="B113" s="41" t="str">
        <f>VLOOKUP($D113,'Plan Master New'!$A:$D,3,0)</f>
        <v>Y0AH</v>
      </c>
      <c r="C113" s="41" t="str">
        <f>VLOOKUP($D113,'Plan Master New'!$A:$D,4,0)</f>
        <v>Annual IDCW Option</v>
      </c>
      <c r="D113" s="148">
        <v>151089</v>
      </c>
      <c r="E113" t="s">
        <v>3126</v>
      </c>
      <c r="F113">
        <v>10.674899999999999</v>
      </c>
      <c r="G113" s="42">
        <v>45198</v>
      </c>
      <c r="I113" s="42">
        <v>45016</v>
      </c>
      <c r="J113" t="str">
        <f>_xlfn.XLOOKUP(B113,'HY financials'!$4:$4,'HY financials'!$3:$3)</f>
        <v>LT</v>
      </c>
      <c r="K113" t="str">
        <f>VLOOKUP(B113,'Scheme Master'!A:B,2,0)</f>
        <v>Debt</v>
      </c>
      <c r="L113" t="s">
        <v>4164</v>
      </c>
      <c r="M113" t="s">
        <v>79</v>
      </c>
    </row>
    <row r="114" spans="1:13">
      <c r="A114" s="41" t="str">
        <f t="shared" si="2"/>
        <v>Y0AHGrowth Option</v>
      </c>
      <c r="B114" s="41" t="str">
        <f>VLOOKUP($D114,'Plan Master New'!$A:$D,3,0)</f>
        <v>Y0AH</v>
      </c>
      <c r="C114" s="41" t="str">
        <f>VLOOKUP($D114,'Plan Master New'!$A:$D,4,0)</f>
        <v>Growth Option</v>
      </c>
      <c r="D114" s="148">
        <v>151084</v>
      </c>
      <c r="E114" t="s">
        <v>3127</v>
      </c>
      <c r="F114">
        <v>25.645900000000001</v>
      </c>
      <c r="G114" s="42">
        <v>45198</v>
      </c>
      <c r="I114" s="42">
        <v>45016</v>
      </c>
      <c r="J114" t="str">
        <f>_xlfn.XLOOKUP(B114,'HY financials'!$4:$4,'HY financials'!$3:$3)</f>
        <v>LT</v>
      </c>
      <c r="K114" t="str">
        <f>VLOOKUP(B114,'Scheme Master'!A:B,2,0)</f>
        <v>Debt</v>
      </c>
      <c r="L114" t="s">
        <v>4165</v>
      </c>
      <c r="M114" t="s">
        <v>1970</v>
      </c>
    </row>
    <row r="115" spans="1:13">
      <c r="A115" s="41" t="str">
        <f t="shared" si="2"/>
        <v>Y0AHMonthly IDCW Option</v>
      </c>
      <c r="B115" s="41" t="str">
        <f>VLOOKUP($D115,'Plan Master New'!$A:$D,3,0)</f>
        <v>Y0AH</v>
      </c>
      <c r="C115" s="41" t="str">
        <f>VLOOKUP($D115,'Plan Master New'!$A:$D,4,0)</f>
        <v>Monthly IDCW Option</v>
      </c>
      <c r="D115" s="148">
        <v>151085</v>
      </c>
      <c r="E115" t="s">
        <v>3128</v>
      </c>
      <c r="F115">
        <v>10.6553</v>
      </c>
      <c r="G115" s="42">
        <v>45198</v>
      </c>
      <c r="I115" s="42">
        <v>45016</v>
      </c>
      <c r="J115" t="str">
        <f>_xlfn.XLOOKUP(B115,'HY financials'!$4:$4,'HY financials'!$3:$3)</f>
        <v>LT</v>
      </c>
      <c r="K115" t="str">
        <f>VLOOKUP(B115,'Scheme Master'!A:B,2,0)</f>
        <v>Debt</v>
      </c>
      <c r="L115" t="s">
        <v>4166</v>
      </c>
      <c r="M115" t="s">
        <v>1948</v>
      </c>
    </row>
    <row r="116" spans="1:13">
      <c r="A116" s="41" t="str">
        <f t="shared" si="2"/>
        <v>Y0BFDirect Plan - Annual IDCW Option</v>
      </c>
      <c r="B116" s="41" t="str">
        <f>VLOOKUP($D116,'Plan Master New'!$A:$D,3,0)</f>
        <v>Y0BF</v>
      </c>
      <c r="C116" s="41" t="str">
        <f>VLOOKUP($D116,'Plan Master New'!$A:$D,4,0)</f>
        <v>Direct Plan - Annual IDCW Option</v>
      </c>
      <c r="D116" s="148">
        <v>151000</v>
      </c>
      <c r="E116" t="s">
        <v>3129</v>
      </c>
      <c r="F116">
        <v>12.124599999999999</v>
      </c>
      <c r="G116" s="42">
        <v>45198</v>
      </c>
      <c r="I116" s="42">
        <v>45016</v>
      </c>
      <c r="J116" t="str">
        <f>_xlfn.XLOOKUP(B116,'HY financials'!$4:$4,'HY financials'!$3:$3)</f>
        <v>LT</v>
      </c>
      <c r="K116" t="str">
        <f>VLOOKUP(B116,'Scheme Master'!A:B,2,0)</f>
        <v>Debt</v>
      </c>
      <c r="L116" t="s">
        <v>4167</v>
      </c>
      <c r="M116" t="s">
        <v>4073</v>
      </c>
    </row>
    <row r="117" spans="1:13">
      <c r="A117" s="41" t="str">
        <f t="shared" si="2"/>
        <v>Y0BFDirect Plan - Growth Option</v>
      </c>
      <c r="B117" s="41" t="str">
        <f>VLOOKUP($D117,'Plan Master New'!$A:$D,3,0)</f>
        <v>Y0BF</v>
      </c>
      <c r="C117" s="41" t="str">
        <f>VLOOKUP($D117,'Plan Master New'!$A:$D,4,0)</f>
        <v>Direct Plan - Growth Option</v>
      </c>
      <c r="D117" s="148">
        <v>150996</v>
      </c>
      <c r="E117" t="s">
        <v>3130</v>
      </c>
      <c r="F117">
        <v>67.37</v>
      </c>
      <c r="G117" s="42">
        <v>45198</v>
      </c>
      <c r="I117" s="42">
        <v>45016</v>
      </c>
      <c r="J117" t="str">
        <f>_xlfn.XLOOKUP(B117,'HY financials'!$4:$4,'HY financials'!$3:$3)</f>
        <v>LT</v>
      </c>
      <c r="K117" t="str">
        <f>VLOOKUP(B117,'Scheme Master'!A:B,2,0)</f>
        <v>Debt</v>
      </c>
      <c r="L117" t="s">
        <v>4168</v>
      </c>
      <c r="M117" t="s">
        <v>41</v>
      </c>
    </row>
    <row r="118" spans="1:13">
      <c r="A118" s="41" t="str">
        <f t="shared" si="2"/>
        <v>Y0BFDirect Plan - Quarterly IDCW Option</v>
      </c>
      <c r="B118" s="41" t="str">
        <f>VLOOKUP($D118,'Plan Master New'!$A:$D,3,0)</f>
        <v>Y0BF</v>
      </c>
      <c r="C118" s="41" t="str">
        <f>VLOOKUP($D118,'Plan Master New'!$A:$D,4,0)</f>
        <v>Direct Plan - Quarterly IDCW Option</v>
      </c>
      <c r="D118" s="148">
        <v>150998</v>
      </c>
      <c r="E118" t="s">
        <v>3131</v>
      </c>
      <c r="F118">
        <v>11.2921</v>
      </c>
      <c r="G118" s="42">
        <v>45198</v>
      </c>
      <c r="I118" s="42">
        <v>45016</v>
      </c>
      <c r="J118" t="str">
        <f>_xlfn.XLOOKUP(B118,'HY financials'!$4:$4,'HY financials'!$3:$3)</f>
        <v>LT</v>
      </c>
      <c r="K118" t="str">
        <f>VLOOKUP(B118,'Scheme Master'!A:B,2,0)</f>
        <v>Debt</v>
      </c>
      <c r="L118" t="s">
        <v>4169</v>
      </c>
      <c r="M118" t="s">
        <v>51</v>
      </c>
    </row>
    <row r="119" spans="1:13">
      <c r="A119" s="41" t="str">
        <f t="shared" si="2"/>
        <v>Y0BFDirect Plan - Half Yearly IDCW Option</v>
      </c>
      <c r="B119" s="41" t="str">
        <f>VLOOKUP($D119,'Plan Master New'!$A:$D,3,0)</f>
        <v>Y0BF</v>
      </c>
      <c r="C119" s="41" t="str">
        <f>VLOOKUP($D119,'Plan Master New'!$A:$D,4,0)</f>
        <v>Direct Plan - Half Yearly IDCW Option</v>
      </c>
      <c r="D119" s="148">
        <v>150997</v>
      </c>
      <c r="E119" t="s">
        <v>3132</v>
      </c>
      <c r="F119">
        <v>19.764199999999999</v>
      </c>
      <c r="G119" s="42">
        <v>45198</v>
      </c>
      <c r="I119" s="42">
        <v>45016</v>
      </c>
      <c r="J119" t="str">
        <f>_xlfn.XLOOKUP(B119,'HY financials'!$4:$4,'HY financials'!$3:$3)</f>
        <v>LT</v>
      </c>
      <c r="K119" t="str">
        <f>VLOOKUP(B119,'Scheme Master'!A:B,2,0)</f>
        <v>Debt</v>
      </c>
      <c r="L119" t="s">
        <v>4170</v>
      </c>
      <c r="M119" t="s">
        <v>4075</v>
      </c>
    </row>
    <row r="120" spans="1:13">
      <c r="A120" s="41" t="str">
        <f t="shared" si="2"/>
        <v>Y0BFAnnual IDCW Option</v>
      </c>
      <c r="B120" s="41" t="str">
        <f>VLOOKUP($D120,'Plan Master New'!$A:$D,3,0)</f>
        <v>Y0BF</v>
      </c>
      <c r="C120" s="41" t="str">
        <f>VLOOKUP($D120,'Plan Master New'!$A:$D,4,0)</f>
        <v>Annual IDCW Option</v>
      </c>
      <c r="D120" s="148">
        <v>151001</v>
      </c>
      <c r="E120" t="s">
        <v>3133</v>
      </c>
      <c r="F120">
        <v>11.931100000000001</v>
      </c>
      <c r="G120" s="42">
        <v>45198</v>
      </c>
      <c r="I120" s="42">
        <v>45016</v>
      </c>
      <c r="J120" t="str">
        <f>_xlfn.XLOOKUP(B120,'HY financials'!$4:$4,'HY financials'!$3:$3)</f>
        <v>LT</v>
      </c>
      <c r="K120" t="str">
        <f>VLOOKUP(B120,'Scheme Master'!A:B,2,0)</f>
        <v>Debt</v>
      </c>
      <c r="L120" t="s">
        <v>4171</v>
      </c>
      <c r="M120" t="s">
        <v>4074</v>
      </c>
    </row>
    <row r="121" spans="1:13">
      <c r="A121" s="41" t="str">
        <f t="shared" si="2"/>
        <v>Y0BFGrowth Option</v>
      </c>
      <c r="B121" s="41" t="str">
        <f>VLOOKUP($D121,'Plan Master New'!$A:$D,3,0)</f>
        <v>Y0BF</v>
      </c>
      <c r="C121" s="41" t="str">
        <f>VLOOKUP($D121,'Plan Master New'!$A:$D,4,0)</f>
        <v>Growth Option</v>
      </c>
      <c r="D121" s="148">
        <v>150992</v>
      </c>
      <c r="E121" t="s">
        <v>3134</v>
      </c>
      <c r="F121">
        <v>63.622700000000002</v>
      </c>
      <c r="G121" s="42">
        <v>45198</v>
      </c>
      <c r="I121" s="42">
        <v>45016</v>
      </c>
      <c r="J121" t="str">
        <f>_xlfn.XLOOKUP(B121,'HY financials'!$4:$4,'HY financials'!$3:$3)</f>
        <v>LT</v>
      </c>
      <c r="K121" t="str">
        <f>VLOOKUP(B121,'Scheme Master'!A:B,2,0)</f>
        <v>Debt</v>
      </c>
      <c r="L121" t="s">
        <v>4172</v>
      </c>
      <c r="M121" t="s">
        <v>3538</v>
      </c>
    </row>
    <row r="122" spans="1:13">
      <c r="A122" s="41" t="str">
        <f t="shared" si="2"/>
        <v>Y0BFQuarterly IDCW Option</v>
      </c>
      <c r="B122" s="41" t="str">
        <f>VLOOKUP($D122,'Plan Master New'!$A:$D,3,0)</f>
        <v>Y0BF</v>
      </c>
      <c r="C122" s="41" t="str">
        <f>VLOOKUP($D122,'Plan Master New'!$A:$D,4,0)</f>
        <v>Quarterly IDCW Option</v>
      </c>
      <c r="D122" s="148">
        <v>150993</v>
      </c>
      <c r="E122" t="s">
        <v>3135</v>
      </c>
      <c r="F122">
        <v>10.9413</v>
      </c>
      <c r="G122" s="42">
        <v>45198</v>
      </c>
      <c r="I122" s="42">
        <v>45016</v>
      </c>
      <c r="J122" t="str">
        <f>_xlfn.XLOOKUP(B122,'HY financials'!$4:$4,'HY financials'!$3:$3)</f>
        <v>LT</v>
      </c>
      <c r="K122" t="str">
        <f>VLOOKUP(B122,'Scheme Master'!A:B,2,0)</f>
        <v>Debt</v>
      </c>
      <c r="L122" t="s">
        <v>4173</v>
      </c>
      <c r="M122" t="s">
        <v>79</v>
      </c>
    </row>
    <row r="123" spans="1:13">
      <c r="A123" s="41" t="str">
        <f t="shared" si="2"/>
        <v>Y0BFHalf Yearly IDCW Option</v>
      </c>
      <c r="B123" s="41" t="str">
        <f>VLOOKUP($D123,'Plan Master New'!$A:$D,3,0)</f>
        <v>Y0BF</v>
      </c>
      <c r="C123" s="41" t="str">
        <f>VLOOKUP($D123,'Plan Master New'!$A:$D,4,0)</f>
        <v>Half Yearly IDCW Option</v>
      </c>
      <c r="D123" s="148">
        <v>150994</v>
      </c>
      <c r="E123" t="s">
        <v>3136</v>
      </c>
      <c r="F123">
        <v>16.611599999999999</v>
      </c>
      <c r="G123" s="42">
        <v>45198</v>
      </c>
      <c r="I123" s="42">
        <v>45016</v>
      </c>
      <c r="J123" t="str">
        <f>_xlfn.XLOOKUP(B123,'HY financials'!$4:$4,'HY financials'!$3:$3)</f>
        <v>LT</v>
      </c>
      <c r="K123" t="str">
        <f>VLOOKUP(B123,'Scheme Master'!A:B,2,0)</f>
        <v>Debt</v>
      </c>
      <c r="L123" t="s">
        <v>4174</v>
      </c>
      <c r="M123" t="s">
        <v>81</v>
      </c>
    </row>
    <row r="124" spans="1:13">
      <c r="A124" s="41" t="str">
        <f t="shared" si="2"/>
        <v>Y0BFBonus Option</v>
      </c>
      <c r="B124" s="41" t="str">
        <f>VLOOKUP($D124,'Plan Master New'!$A:$D,3,0)</f>
        <v>Y0BF</v>
      </c>
      <c r="C124" s="41" t="str">
        <f>VLOOKUP($D124,'Plan Master New'!$A:$D,4,0)</f>
        <v>Bonus Option</v>
      </c>
      <c r="D124" s="148">
        <v>150995</v>
      </c>
      <c r="E124" t="s">
        <v>3137</v>
      </c>
      <c r="F124">
        <v>24.167400000000001</v>
      </c>
      <c r="G124" s="42">
        <v>45198</v>
      </c>
      <c r="I124" s="42">
        <v>45016</v>
      </c>
      <c r="J124" t="str">
        <f>_xlfn.XLOOKUP(B124,'HY financials'!$4:$4,'HY financials'!$3:$3)</f>
        <v>LT</v>
      </c>
      <c r="K124" t="str">
        <f>VLOOKUP(B124,'Scheme Master'!A:B,2,0)</f>
        <v>Debt</v>
      </c>
      <c r="L124" t="s">
        <v>4175</v>
      </c>
      <c r="M124" t="s">
        <v>4073</v>
      </c>
    </row>
    <row r="125" spans="1:13">
      <c r="A125" s="41" t="str">
        <f t="shared" si="2"/>
        <v>Y0BMDirect Plan - Annual IDCW Option</v>
      </c>
      <c r="B125" s="41" t="str">
        <f>VLOOKUP($D125,'Plan Master New'!$A:$D,3,0)</f>
        <v>Y0BM</v>
      </c>
      <c r="C125" s="41" t="str">
        <f>VLOOKUP($D125,'Plan Master New'!$A:$D,4,0)</f>
        <v>Direct Plan - Annual IDCW Option</v>
      </c>
      <c r="D125" s="148">
        <v>151047</v>
      </c>
      <c r="E125" t="s">
        <v>3138</v>
      </c>
      <c r="F125">
        <v>12.7317</v>
      </c>
      <c r="G125" s="42">
        <v>45198</v>
      </c>
      <c r="I125" s="42">
        <v>45016</v>
      </c>
      <c r="J125" t="str">
        <f>_xlfn.XLOOKUP(B125,'HY financials'!$4:$4,'HY financials'!$3:$3)</f>
        <v>LT</v>
      </c>
      <c r="K125" t="str">
        <f>VLOOKUP(B125,'Scheme Master'!A:B,2,0)</f>
        <v>Debt</v>
      </c>
      <c r="L125" t="s">
        <v>4176</v>
      </c>
      <c r="M125" t="s">
        <v>41</v>
      </c>
    </row>
    <row r="126" spans="1:13">
      <c r="A126" s="41" t="str">
        <f t="shared" ref="A126:A189" si="3">+B126&amp;C126</f>
        <v>Y0BMDirect Plan - Growth Option</v>
      </c>
      <c r="B126" s="41" t="str">
        <f>VLOOKUP($D126,'Plan Master New'!$A:$D,3,0)</f>
        <v>Y0BM</v>
      </c>
      <c r="C126" s="41" t="str">
        <f>VLOOKUP($D126,'Plan Master New'!$A:$D,4,0)</f>
        <v>Direct Plan - Growth Option</v>
      </c>
      <c r="D126" s="148">
        <v>151045</v>
      </c>
      <c r="E126" t="s">
        <v>3139</v>
      </c>
      <c r="F126">
        <v>27.144500000000001</v>
      </c>
      <c r="G126" s="42">
        <v>45198</v>
      </c>
      <c r="I126" s="42">
        <v>45016</v>
      </c>
      <c r="J126" t="str">
        <f>_xlfn.XLOOKUP(B126,'HY financials'!$4:$4,'HY financials'!$3:$3)</f>
        <v>LT</v>
      </c>
      <c r="K126" t="str">
        <f>VLOOKUP(B126,'Scheme Master'!A:B,2,0)</f>
        <v>Debt</v>
      </c>
      <c r="L126" t="s">
        <v>4177</v>
      </c>
      <c r="M126" t="s">
        <v>43</v>
      </c>
    </row>
    <row r="127" spans="1:13">
      <c r="A127" s="41" t="str">
        <f t="shared" si="3"/>
        <v>Y0BMDirect Plan - IDCW Option</v>
      </c>
      <c r="B127" s="41" t="str">
        <f>VLOOKUP($D127,'Plan Master New'!$A:$D,3,0)</f>
        <v>Y0BM</v>
      </c>
      <c r="C127" s="41" t="str">
        <f>VLOOKUP($D127,'Plan Master New'!$A:$D,4,0)</f>
        <v>Direct Plan - IDCW Option</v>
      </c>
      <c r="D127" s="148">
        <v>151044</v>
      </c>
      <c r="E127" t="s">
        <v>3140</v>
      </c>
      <c r="F127">
        <v>11.097099999999999</v>
      </c>
      <c r="G127" s="42">
        <v>45198</v>
      </c>
      <c r="I127" s="42">
        <v>45016</v>
      </c>
      <c r="J127" t="str">
        <f>_xlfn.XLOOKUP(B127,'HY financials'!$4:$4,'HY financials'!$3:$3)</f>
        <v>LT</v>
      </c>
      <c r="K127" t="str">
        <f>VLOOKUP(B127,'Scheme Master'!A:B,2,0)</f>
        <v>Debt</v>
      </c>
      <c r="L127" t="s">
        <v>4178</v>
      </c>
      <c r="M127" t="s">
        <v>4074</v>
      </c>
    </row>
    <row r="128" spans="1:13">
      <c r="A128" s="41" t="str">
        <f t="shared" si="3"/>
        <v>Y0BMAnnual IDCW Option</v>
      </c>
      <c r="B128" s="41" t="str">
        <f>VLOOKUP($D128,'Plan Master New'!$A:$D,3,0)</f>
        <v>Y0BM</v>
      </c>
      <c r="C128" s="41" t="str">
        <f>VLOOKUP($D128,'Plan Master New'!$A:$D,4,0)</f>
        <v>Annual IDCW Option</v>
      </c>
      <c r="D128" s="148">
        <v>151046</v>
      </c>
      <c r="E128" t="s">
        <v>3141</v>
      </c>
      <c r="F128">
        <v>11.9962</v>
      </c>
      <c r="G128" s="42">
        <v>45198</v>
      </c>
      <c r="I128" s="42">
        <v>45016</v>
      </c>
      <c r="J128" t="str">
        <f>_xlfn.XLOOKUP(B128,'HY financials'!$4:$4,'HY financials'!$3:$3)</f>
        <v>LT</v>
      </c>
      <c r="K128" t="str">
        <f>VLOOKUP(B128,'Scheme Master'!A:B,2,0)</f>
        <v>Debt</v>
      </c>
      <c r="L128" t="s">
        <v>4179</v>
      </c>
      <c r="M128" t="s">
        <v>1954</v>
      </c>
    </row>
    <row r="129" spans="1:13">
      <c r="A129" s="41" t="str">
        <f t="shared" si="3"/>
        <v>Y0BMGrowth Option</v>
      </c>
      <c r="B129" s="41" t="str">
        <f>VLOOKUP($D129,'Plan Master New'!$A:$D,3,0)</f>
        <v>Y0BM</v>
      </c>
      <c r="C129" s="41" t="str">
        <f>VLOOKUP($D129,'Plan Master New'!$A:$D,4,0)</f>
        <v>Growth Option</v>
      </c>
      <c r="D129" s="148">
        <v>151043</v>
      </c>
      <c r="E129" t="s">
        <v>3142</v>
      </c>
      <c r="F129">
        <v>25.3918</v>
      </c>
      <c r="G129" s="42">
        <v>45198</v>
      </c>
      <c r="I129" s="42">
        <v>45016</v>
      </c>
      <c r="J129" t="str">
        <f>_xlfn.XLOOKUP(B129,'HY financials'!$4:$4,'HY financials'!$3:$3)</f>
        <v>LT</v>
      </c>
      <c r="K129" t="str">
        <f>VLOOKUP(B129,'Scheme Master'!A:B,2,0)</f>
        <v>Debt</v>
      </c>
      <c r="L129" t="s">
        <v>4180</v>
      </c>
      <c r="M129" t="s">
        <v>79</v>
      </c>
    </row>
    <row r="130" spans="1:13">
      <c r="A130" s="41" t="str">
        <f t="shared" si="3"/>
        <v>Y0BMIDCW Option</v>
      </c>
      <c r="B130" s="41" t="str">
        <f>VLOOKUP($D130,'Plan Master New'!$A:$D,3,0)</f>
        <v>Y0BM</v>
      </c>
      <c r="C130" s="41" t="str">
        <f>VLOOKUP($D130,'Plan Master New'!$A:$D,4,0)</f>
        <v>IDCW Option</v>
      </c>
      <c r="D130" s="148">
        <v>151042</v>
      </c>
      <c r="E130" t="s">
        <v>3143</v>
      </c>
      <c r="F130">
        <v>10.290100000000001</v>
      </c>
      <c r="G130" s="42">
        <v>45198</v>
      </c>
      <c r="I130" s="42">
        <v>45016</v>
      </c>
      <c r="J130" t="str">
        <f>_xlfn.XLOOKUP(B130,'HY financials'!$4:$4,'HY financials'!$3:$3)</f>
        <v>LT</v>
      </c>
      <c r="K130" t="str">
        <f>VLOOKUP(B130,'Scheme Master'!A:B,2,0)</f>
        <v>Debt</v>
      </c>
      <c r="L130" t="s">
        <v>4181</v>
      </c>
      <c r="M130" t="s">
        <v>1943</v>
      </c>
    </row>
    <row r="131" spans="1:13">
      <c r="A131" s="41" t="str">
        <f t="shared" si="3"/>
        <v>Y0BMBonus Option</v>
      </c>
      <c r="B131" s="41" t="str">
        <f>VLOOKUP($D131,'Plan Master New'!$A:$D,3,0)</f>
        <v>Y0BM</v>
      </c>
      <c r="C131" s="41" t="str">
        <f>VLOOKUP($D131,'Plan Master New'!$A:$D,4,0)</f>
        <v>Bonus Option</v>
      </c>
      <c r="D131" s="148">
        <v>151041</v>
      </c>
      <c r="E131" t="s">
        <v>3144</v>
      </c>
      <c r="F131">
        <v>24.985600000000002</v>
      </c>
      <c r="G131" s="42">
        <v>45198</v>
      </c>
      <c r="I131" s="42">
        <v>45016</v>
      </c>
      <c r="J131" t="str">
        <f>_xlfn.XLOOKUP(B131,'HY financials'!$4:$4,'HY financials'!$3:$3)</f>
        <v>LT</v>
      </c>
      <c r="K131" t="str">
        <f>VLOOKUP(B131,'Scheme Master'!A:B,2,0)</f>
        <v>Debt</v>
      </c>
      <c r="L131" t="s">
        <v>4182</v>
      </c>
      <c r="M131" t="s">
        <v>1970</v>
      </c>
    </row>
    <row r="132" spans="1:13">
      <c r="A132" s="41" t="str">
        <f t="shared" si="3"/>
        <v>Y0AIDirect Plan - Daily IDCW Option</v>
      </c>
      <c r="B132" s="41" t="str">
        <f>VLOOKUP($D132,'Plan Master New'!$A:$D,3,0)</f>
        <v>Y0AI</v>
      </c>
      <c r="C132" s="41" t="str">
        <f>VLOOKUP($D132,'Plan Master New'!$A:$D,4,0)</f>
        <v>Direct Plan - Daily IDCW Option</v>
      </c>
      <c r="D132" s="148">
        <v>151108</v>
      </c>
      <c r="E132" t="s">
        <v>3145</v>
      </c>
      <c r="F132">
        <v>11.19</v>
      </c>
      <c r="G132" s="42">
        <v>45198</v>
      </c>
      <c r="I132" s="42">
        <v>45016</v>
      </c>
      <c r="J132" t="str">
        <f>_xlfn.XLOOKUP(B132,'HY financials'!$4:$4,'HY financials'!$3:$3)</f>
        <v>LT</v>
      </c>
      <c r="K132" t="str">
        <f>VLOOKUP(B132,'Scheme Master'!A:B,2,0)</f>
        <v>Debt</v>
      </c>
      <c r="L132" t="s">
        <v>4183</v>
      </c>
      <c r="M132" t="s">
        <v>46</v>
      </c>
    </row>
    <row r="133" spans="1:13">
      <c r="A133" s="41" t="str">
        <f t="shared" si="3"/>
        <v>Y0AIDirect Plan - Growth Option</v>
      </c>
      <c r="B133" s="41" t="str">
        <f>VLOOKUP($D133,'Plan Master New'!$A:$D,3,0)</f>
        <v>Y0AI</v>
      </c>
      <c r="C133" s="41" t="str">
        <f>VLOOKUP($D133,'Plan Master New'!$A:$D,4,0)</f>
        <v>Direct Plan - Growth Option</v>
      </c>
      <c r="D133" s="148">
        <v>151107</v>
      </c>
      <c r="E133" t="s">
        <v>3146</v>
      </c>
      <c r="F133">
        <v>22.272200000000002</v>
      </c>
      <c r="G133" s="42">
        <v>45198</v>
      </c>
      <c r="I133" s="42">
        <v>45016</v>
      </c>
      <c r="J133" t="str">
        <f>_xlfn.XLOOKUP(B133,'HY financials'!$4:$4,'HY financials'!$3:$3)</f>
        <v>LT</v>
      </c>
      <c r="K133" t="str">
        <f>VLOOKUP(B133,'Scheme Master'!A:B,2,0)</f>
        <v>Debt</v>
      </c>
      <c r="L133" t="s">
        <v>4184</v>
      </c>
      <c r="M133" t="s">
        <v>41</v>
      </c>
    </row>
    <row r="134" spans="1:13">
      <c r="A134" s="41" t="str">
        <f t="shared" si="3"/>
        <v>Y0AIDirect Plan - Monthly IDCW Option</v>
      </c>
      <c r="B134" s="41" t="str">
        <f>VLOOKUP($D134,'Plan Master New'!$A:$D,3,0)</f>
        <v>Y0AI</v>
      </c>
      <c r="C134" s="41" t="str">
        <f>VLOOKUP($D134,'Plan Master New'!$A:$D,4,0)</f>
        <v>Direct Plan - Monthly IDCW Option</v>
      </c>
      <c r="D134" s="148">
        <v>151106</v>
      </c>
      <c r="E134" t="s">
        <v>3147</v>
      </c>
      <c r="F134">
        <v>11.237399999999999</v>
      </c>
      <c r="G134" s="42">
        <v>45198</v>
      </c>
      <c r="I134" s="42">
        <v>45016</v>
      </c>
      <c r="J134" t="str">
        <f>_xlfn.XLOOKUP(B134,'HY financials'!$4:$4,'HY financials'!$3:$3)</f>
        <v>LT</v>
      </c>
      <c r="K134" t="str">
        <f>VLOOKUP(B134,'Scheme Master'!A:B,2,0)</f>
        <v>Debt</v>
      </c>
      <c r="L134" t="s">
        <v>4185</v>
      </c>
      <c r="M134" t="s">
        <v>49</v>
      </c>
    </row>
    <row r="135" spans="1:13">
      <c r="A135" s="41" t="str">
        <f t="shared" si="3"/>
        <v>Y0AIDirect Plan - Weekly IDCW Option</v>
      </c>
      <c r="B135" s="41" t="str">
        <f>VLOOKUP($D135,'Plan Master New'!$A:$D,3,0)</f>
        <v>Y0AI</v>
      </c>
      <c r="C135" s="41" t="str">
        <f>VLOOKUP($D135,'Plan Master New'!$A:$D,4,0)</f>
        <v>Direct Plan - Weekly IDCW Option</v>
      </c>
      <c r="D135" s="148">
        <v>151109</v>
      </c>
      <c r="E135" t="s">
        <v>3148</v>
      </c>
      <c r="F135">
        <v>10.3469</v>
      </c>
      <c r="G135" s="42">
        <v>45198</v>
      </c>
      <c r="I135" s="42">
        <v>45016</v>
      </c>
      <c r="J135" t="str">
        <f>_xlfn.XLOOKUP(B135,'HY financials'!$4:$4,'HY financials'!$3:$3)</f>
        <v>LT</v>
      </c>
      <c r="K135" t="str">
        <f>VLOOKUP(B135,'Scheme Master'!A:B,2,0)</f>
        <v>Debt</v>
      </c>
      <c r="L135" t="s">
        <v>4186</v>
      </c>
      <c r="M135" t="s">
        <v>47</v>
      </c>
    </row>
    <row r="136" spans="1:13">
      <c r="A136" s="41" t="str">
        <f t="shared" si="3"/>
        <v>Y0AIDaily IDCW Option</v>
      </c>
      <c r="B136" s="41" t="str">
        <f>VLOOKUP($D136,'Plan Master New'!$A:$D,3,0)</f>
        <v>Y0AI</v>
      </c>
      <c r="C136" s="41" t="str">
        <f>VLOOKUP($D136,'Plan Master New'!$A:$D,4,0)</f>
        <v>Daily IDCW Option</v>
      </c>
      <c r="D136" s="148">
        <v>151102</v>
      </c>
      <c r="E136" t="s">
        <v>3149</v>
      </c>
      <c r="F136">
        <v>11.1151</v>
      </c>
      <c r="G136" s="42">
        <v>45198</v>
      </c>
      <c r="I136" s="42">
        <v>45016</v>
      </c>
      <c r="J136" t="str">
        <f>_xlfn.XLOOKUP(B136,'HY financials'!$4:$4,'HY financials'!$3:$3)</f>
        <v>LT</v>
      </c>
      <c r="K136" t="str">
        <f>VLOOKUP(B136,'Scheme Master'!A:B,2,0)</f>
        <v>Debt</v>
      </c>
      <c r="L136" t="s">
        <v>4187</v>
      </c>
      <c r="M136" t="s">
        <v>79</v>
      </c>
    </row>
    <row r="137" spans="1:13">
      <c r="A137" s="41" t="str">
        <f t="shared" si="3"/>
        <v>Y0AIGrowth Option</v>
      </c>
      <c r="B137" s="41" t="str">
        <f>VLOOKUP($D137,'Plan Master New'!$A:$D,3,0)</f>
        <v>Y0AI</v>
      </c>
      <c r="C137" s="41" t="str">
        <f>VLOOKUP($D137,'Plan Master New'!$A:$D,4,0)</f>
        <v>Growth Option</v>
      </c>
      <c r="D137" s="148">
        <v>151104</v>
      </c>
      <c r="E137" t="s">
        <v>3150</v>
      </c>
      <c r="F137">
        <v>21.285599999999999</v>
      </c>
      <c r="G137" s="42">
        <v>45198</v>
      </c>
      <c r="I137" s="42">
        <v>45016</v>
      </c>
      <c r="J137" t="str">
        <f>_xlfn.XLOOKUP(B137,'HY financials'!$4:$4,'HY financials'!$3:$3)</f>
        <v>LT</v>
      </c>
      <c r="K137" t="str">
        <f>VLOOKUP(B137,'Scheme Master'!A:B,2,0)</f>
        <v>Debt</v>
      </c>
      <c r="L137" t="s">
        <v>4188</v>
      </c>
      <c r="M137" t="s">
        <v>1970</v>
      </c>
    </row>
    <row r="138" spans="1:13">
      <c r="A138" s="41" t="str">
        <f t="shared" si="3"/>
        <v>Y0AIMonthly IDCW Option</v>
      </c>
      <c r="B138" s="41" t="str">
        <f>VLOOKUP($D138,'Plan Master New'!$A:$D,3,0)</f>
        <v>Y0AI</v>
      </c>
      <c r="C138" s="41" t="str">
        <f>VLOOKUP($D138,'Plan Master New'!$A:$D,4,0)</f>
        <v>Monthly IDCW Option</v>
      </c>
      <c r="D138" s="148">
        <v>151105</v>
      </c>
      <c r="E138" t="s">
        <v>3151</v>
      </c>
      <c r="F138">
        <v>10.670299999999999</v>
      </c>
      <c r="G138" s="42">
        <v>45198</v>
      </c>
      <c r="I138" s="42">
        <v>45016</v>
      </c>
      <c r="J138" t="str">
        <f>_xlfn.XLOOKUP(B138,'HY financials'!$4:$4,'HY financials'!$3:$3)</f>
        <v>LT</v>
      </c>
      <c r="K138" t="str">
        <f>VLOOKUP(B138,'Scheme Master'!A:B,2,0)</f>
        <v>Debt</v>
      </c>
      <c r="L138" t="s">
        <v>4189</v>
      </c>
      <c r="M138" t="s">
        <v>41</v>
      </c>
    </row>
    <row r="139" spans="1:13">
      <c r="A139" s="41" t="str">
        <f t="shared" si="3"/>
        <v>Y0AIWeekly IDCW Option</v>
      </c>
      <c r="B139" s="41" t="str">
        <f>VLOOKUP($D139,'Plan Master New'!$A:$D,3,0)</f>
        <v>Y0AI</v>
      </c>
      <c r="C139" s="41" t="str">
        <f>VLOOKUP($D139,'Plan Master New'!$A:$D,4,0)</f>
        <v>Weekly IDCW Option</v>
      </c>
      <c r="D139" s="148">
        <v>151103</v>
      </c>
      <c r="E139" t="s">
        <v>3152</v>
      </c>
      <c r="F139">
        <v>10.319599999999999</v>
      </c>
      <c r="G139" s="42">
        <v>45198</v>
      </c>
      <c r="I139" s="42">
        <v>45016</v>
      </c>
      <c r="J139" t="str">
        <f>_xlfn.XLOOKUP(B139,'HY financials'!$4:$4,'HY financials'!$3:$3)</f>
        <v>LT</v>
      </c>
      <c r="K139" t="str">
        <f>VLOOKUP(B139,'Scheme Master'!A:B,2,0)</f>
        <v>Debt</v>
      </c>
      <c r="L139" t="s">
        <v>4190</v>
      </c>
      <c r="M139" t="s">
        <v>51</v>
      </c>
    </row>
    <row r="140" spans="1:13">
      <c r="A140" s="41" t="str">
        <f t="shared" si="3"/>
        <v>Y0BPDirect Plan - Growth Option</v>
      </c>
      <c r="B140" s="41" t="str">
        <f>VLOOKUP($D140,'Plan Master New'!$A:$D,3,0)</f>
        <v>Y0BP</v>
      </c>
      <c r="C140" s="41" t="str">
        <f>VLOOKUP($D140,'Plan Master New'!$A:$D,4,0)</f>
        <v>Direct Plan - Growth Option</v>
      </c>
      <c r="D140" s="148">
        <v>151014</v>
      </c>
      <c r="E140" t="s">
        <v>3153</v>
      </c>
      <c r="F140">
        <v>64.996300000000005</v>
      </c>
      <c r="G140" s="42">
        <v>45198</v>
      </c>
      <c r="I140" s="42">
        <v>45016</v>
      </c>
      <c r="J140" t="str">
        <f>_xlfn.XLOOKUP(B140,'HY financials'!$4:$4,'HY financials'!$3:$3)</f>
        <v>LT</v>
      </c>
      <c r="K140" t="str">
        <f>VLOOKUP(B140,'Scheme Master'!A:B,2,0)</f>
        <v>Debt</v>
      </c>
      <c r="L140" t="s">
        <v>4191</v>
      </c>
    </row>
    <row r="141" spans="1:13">
      <c r="A141" s="41" t="str">
        <f t="shared" si="3"/>
        <v>Y0BPDirect Plan - Quarterly IDCW Option</v>
      </c>
      <c r="B141" s="41" t="str">
        <f>VLOOKUP($D141,'Plan Master New'!$A:$D,3,0)</f>
        <v>Y0BP</v>
      </c>
      <c r="C141" s="41" t="str">
        <f>VLOOKUP($D141,'Plan Master New'!$A:$D,4,0)</f>
        <v>Direct Plan - Quarterly IDCW Option</v>
      </c>
      <c r="D141" s="148">
        <v>151015</v>
      </c>
      <c r="E141" t="s">
        <v>3154</v>
      </c>
      <c r="F141">
        <v>12.2906</v>
      </c>
      <c r="G141" s="42">
        <v>45198</v>
      </c>
      <c r="I141" s="42">
        <v>45016</v>
      </c>
      <c r="J141" t="str">
        <f>_xlfn.XLOOKUP(B141,'HY financials'!$4:$4,'HY financials'!$3:$3)</f>
        <v>LT</v>
      </c>
      <c r="K141" t="str">
        <f>VLOOKUP(B141,'Scheme Master'!A:B,2,0)</f>
        <v>Debt</v>
      </c>
      <c r="L141" t="s">
        <v>4192</v>
      </c>
    </row>
    <row r="142" spans="1:13">
      <c r="A142" s="41" t="str">
        <f t="shared" si="3"/>
        <v>Y0BPGrowth Option</v>
      </c>
      <c r="B142" s="41" t="str">
        <f>VLOOKUP($D142,'Plan Master New'!$A:$D,3,0)</f>
        <v>Y0BP</v>
      </c>
      <c r="C142" s="41" t="str">
        <f>VLOOKUP($D142,'Plan Master New'!$A:$D,4,0)</f>
        <v>Growth Option</v>
      </c>
      <c r="D142" s="148">
        <v>151013</v>
      </c>
      <c r="E142" t="s">
        <v>3155</v>
      </c>
      <c r="F142">
        <v>57.900300000000001</v>
      </c>
      <c r="G142" s="42">
        <v>45198</v>
      </c>
      <c r="I142" s="42">
        <v>45016</v>
      </c>
      <c r="J142" t="str">
        <f>_xlfn.XLOOKUP(B142,'HY financials'!$4:$4,'HY financials'!$3:$3)</f>
        <v>LT</v>
      </c>
      <c r="K142" t="str">
        <f>VLOOKUP(B142,'Scheme Master'!A:B,2,0)</f>
        <v>Debt</v>
      </c>
      <c r="L142" t="s">
        <v>4193</v>
      </c>
    </row>
    <row r="143" spans="1:13">
      <c r="A143" s="41" t="str">
        <f t="shared" si="3"/>
        <v>Y0BPQuarterly IDCW Option</v>
      </c>
      <c r="B143" s="41" t="str">
        <f>VLOOKUP($D143,'Plan Master New'!$A:$D,3,0)</f>
        <v>Y0BP</v>
      </c>
      <c r="C143" s="41" t="str">
        <f>VLOOKUP($D143,'Plan Master New'!$A:$D,4,0)</f>
        <v>Quarterly IDCW Option</v>
      </c>
      <c r="D143" s="148">
        <v>151012</v>
      </c>
      <c r="E143" t="s">
        <v>3156</v>
      </c>
      <c r="F143">
        <v>10.849600000000001</v>
      </c>
      <c r="G143" s="42">
        <v>45198</v>
      </c>
      <c r="I143" s="42">
        <v>45016</v>
      </c>
      <c r="J143" t="str">
        <f>_xlfn.XLOOKUP(B143,'HY financials'!$4:$4,'HY financials'!$3:$3)</f>
        <v>LT</v>
      </c>
      <c r="K143" t="str">
        <f>VLOOKUP(B143,'Scheme Master'!A:B,2,0)</f>
        <v>Debt</v>
      </c>
      <c r="L143" t="s">
        <v>4194</v>
      </c>
    </row>
    <row r="144" spans="1:13">
      <c r="A144" s="41" t="str">
        <f t="shared" si="3"/>
        <v>Y0EBDirect Plan - Growth Option</v>
      </c>
      <c r="B144" s="41" t="str">
        <f>VLOOKUP($D144,'Plan Master New'!$A:$D,3,0)</f>
        <v>Y0EB</v>
      </c>
      <c r="C144" s="41" t="str">
        <f>VLOOKUP($D144,'Plan Master New'!$A:$D,4,0)</f>
        <v>Direct Plan - Growth Option</v>
      </c>
      <c r="D144" s="148">
        <v>120073</v>
      </c>
      <c r="E144" t="s">
        <v>3157</v>
      </c>
      <c r="F144">
        <v>55.209099999999999</v>
      </c>
      <c r="G144" s="42">
        <v>45198</v>
      </c>
      <c r="I144" s="42">
        <v>45016</v>
      </c>
      <c r="J144" t="str">
        <f>_xlfn.XLOOKUP(B144,'HY financials'!$4:$4,'HY financials'!$3:$3)</f>
        <v>HSBC</v>
      </c>
      <c r="K144" t="str">
        <f>VLOOKUP(B144,'Scheme Master'!A:B,2,0)</f>
        <v>Debt</v>
      </c>
      <c r="L144" t="s">
        <v>4195</v>
      </c>
    </row>
    <row r="145" spans="1:13">
      <c r="A145" s="41" t="str">
        <f t="shared" si="3"/>
        <v>Y0EBDirect Plan - Monthly IDCW Option</v>
      </c>
      <c r="B145" s="41" t="str">
        <f>VLOOKUP($D145,'Plan Master New'!$A:$D,3,0)</f>
        <v>Y0EB</v>
      </c>
      <c r="C145" s="41" t="str">
        <f>VLOOKUP($D145,'Plan Master New'!$A:$D,4,0)</f>
        <v>Direct Plan - Monthly IDCW Option</v>
      </c>
      <c r="D145" s="148">
        <v>120074</v>
      </c>
      <c r="E145" t="s">
        <v>3158</v>
      </c>
      <c r="F145">
        <v>16.368600000000001</v>
      </c>
      <c r="G145" s="42">
        <v>45198</v>
      </c>
      <c r="I145" s="42">
        <v>45016</v>
      </c>
      <c r="J145" t="str">
        <f>_xlfn.XLOOKUP(B145,'HY financials'!$4:$4,'HY financials'!$3:$3)</f>
        <v>HSBC</v>
      </c>
      <c r="K145" t="str">
        <f>VLOOKUP(B145,'Scheme Master'!A:B,2,0)</f>
        <v>Debt</v>
      </c>
      <c r="L145" t="s">
        <v>4196</v>
      </c>
    </row>
    <row r="146" spans="1:13">
      <c r="A146" s="41" t="str">
        <f t="shared" si="3"/>
        <v>Y0EBDirect Plan - Quarterly IDCW Option</v>
      </c>
      <c r="B146" s="41" t="str">
        <f>VLOOKUP($D146,'Plan Master New'!$A:$D,3,0)</f>
        <v>Y0EB</v>
      </c>
      <c r="C146" s="41" t="str">
        <f>VLOOKUP($D146,'Plan Master New'!$A:$D,4,0)</f>
        <v>Direct Plan - Quarterly IDCW Option</v>
      </c>
      <c r="D146" s="148">
        <v>120075</v>
      </c>
      <c r="E146" t="s">
        <v>3159</v>
      </c>
      <c r="F146">
        <v>14.1403</v>
      </c>
      <c r="G146" s="42">
        <v>45198</v>
      </c>
      <c r="I146" s="42">
        <v>45016</v>
      </c>
      <c r="J146" t="str">
        <f>_xlfn.XLOOKUP(B146,'HY financials'!$4:$4,'HY financials'!$3:$3)</f>
        <v>HSBC</v>
      </c>
      <c r="K146" t="str">
        <f>VLOOKUP(B146,'Scheme Master'!A:B,2,0)</f>
        <v>Debt</v>
      </c>
      <c r="L146" t="s">
        <v>4197</v>
      </c>
      <c r="M146" t="s">
        <v>3538</v>
      </c>
    </row>
    <row r="147" spans="1:13">
      <c r="A147" s="41" t="str">
        <f t="shared" si="3"/>
        <v>Y0EBGrowth Option</v>
      </c>
      <c r="B147" s="41" t="str">
        <f>VLOOKUP($D147,'Plan Master New'!$A:$D,3,0)</f>
        <v>Y0EB</v>
      </c>
      <c r="C147" s="41" t="str">
        <f>VLOOKUP($D147,'Plan Master New'!$A:$D,4,0)</f>
        <v>Growth Option</v>
      </c>
      <c r="D147" s="148">
        <v>102262</v>
      </c>
      <c r="E147" t="s">
        <v>3160</v>
      </c>
      <c r="F147">
        <v>50.084699999999998</v>
      </c>
      <c r="G147" s="42">
        <v>45198</v>
      </c>
      <c r="I147" s="42">
        <v>45016</v>
      </c>
      <c r="J147" t="str">
        <f>_xlfn.XLOOKUP(B147,'HY financials'!$4:$4,'HY financials'!$3:$3)</f>
        <v>HSBC</v>
      </c>
      <c r="K147" t="str">
        <f>VLOOKUP(B147,'Scheme Master'!A:B,2,0)</f>
        <v>Debt</v>
      </c>
      <c r="L147" t="s">
        <v>4198</v>
      </c>
      <c r="M147" t="s">
        <v>79</v>
      </c>
    </row>
    <row r="148" spans="1:13">
      <c r="A148" s="41" t="str">
        <f t="shared" si="3"/>
        <v>Y0EBMonthly IDCW Option</v>
      </c>
      <c r="B148" s="41" t="str">
        <f>VLOOKUP($D148,'Plan Master New'!$A:$D,3,0)</f>
        <v>Y0EB</v>
      </c>
      <c r="C148" s="41" t="str">
        <f>VLOOKUP($D148,'Plan Master New'!$A:$D,4,0)</f>
        <v>Monthly IDCW Option</v>
      </c>
      <c r="D148" s="148">
        <v>102260</v>
      </c>
      <c r="E148" t="s">
        <v>3161</v>
      </c>
      <c r="F148">
        <v>12.4945</v>
      </c>
      <c r="G148" s="42">
        <v>45198</v>
      </c>
      <c r="I148" s="42">
        <v>45016</v>
      </c>
      <c r="J148" t="str">
        <f>_xlfn.XLOOKUP(B148,'HY financials'!$4:$4,'HY financials'!$3:$3)</f>
        <v>HSBC</v>
      </c>
      <c r="K148" t="str">
        <f>VLOOKUP(B148,'Scheme Master'!A:B,2,0)</f>
        <v>Debt</v>
      </c>
      <c r="L148" t="s">
        <v>4199</v>
      </c>
      <c r="M148" t="s">
        <v>81</v>
      </c>
    </row>
    <row r="149" spans="1:13">
      <c r="A149" s="41" t="str">
        <f t="shared" si="3"/>
        <v>Y0EBQuarterly IDCW Option</v>
      </c>
      <c r="B149" s="41" t="str">
        <f>VLOOKUP($D149,'Plan Master New'!$A:$D,3,0)</f>
        <v>Y0EB</v>
      </c>
      <c r="C149" s="41" t="str">
        <f>VLOOKUP($D149,'Plan Master New'!$A:$D,4,0)</f>
        <v>Quarterly IDCW Option</v>
      </c>
      <c r="D149" s="148">
        <v>102261</v>
      </c>
      <c r="E149" t="s">
        <v>3162</v>
      </c>
      <c r="F149">
        <v>16.388100000000001</v>
      </c>
      <c r="G149" s="42">
        <v>45198</v>
      </c>
      <c r="I149" s="42">
        <v>45016</v>
      </c>
      <c r="J149" t="str">
        <f>_xlfn.XLOOKUP(B149,'HY financials'!$4:$4,'HY financials'!$3:$3)</f>
        <v>HSBC</v>
      </c>
      <c r="K149" t="str">
        <f>VLOOKUP(B149,'Scheme Master'!A:B,2,0)</f>
        <v>Debt</v>
      </c>
      <c r="L149" t="s">
        <v>4200</v>
      </c>
      <c r="M149" t="s">
        <v>4073</v>
      </c>
    </row>
    <row r="150" spans="1:13">
      <c r="A150" s="41" t="str">
        <f t="shared" si="3"/>
        <v>Y0ASDirect Plan - Annual IDCW Option</v>
      </c>
      <c r="B150" s="41" t="str">
        <f>VLOOKUP($D150,'Plan Master New'!$A:$D,3,0)</f>
        <v>Y0AS</v>
      </c>
      <c r="C150" s="41" t="str">
        <f>VLOOKUP($D150,'Plan Master New'!$A:$D,4,0)</f>
        <v>Direct Plan - Annual IDCW Option</v>
      </c>
      <c r="D150" s="148">
        <v>151125</v>
      </c>
      <c r="E150" t="s">
        <v>3163</v>
      </c>
      <c r="F150">
        <v>17.7957</v>
      </c>
      <c r="G150" s="42">
        <v>45198</v>
      </c>
      <c r="I150" s="42">
        <v>45016</v>
      </c>
      <c r="J150" t="str">
        <f>_xlfn.XLOOKUP(B150,'HY financials'!$4:$4,'HY financials'!$3:$3)</f>
        <v>LT</v>
      </c>
      <c r="K150" t="str">
        <f>VLOOKUP(B150,'Scheme Master'!A:B,2,0)</f>
        <v>Equity</v>
      </c>
      <c r="L150" t="s">
        <v>4201</v>
      </c>
      <c r="M150" t="s">
        <v>41</v>
      </c>
    </row>
    <row r="151" spans="1:13">
      <c r="A151" s="41" t="str">
        <f t="shared" si="3"/>
        <v>Y0ASDirect Plan - Growth Option</v>
      </c>
      <c r="B151" s="41" t="str">
        <f>VLOOKUP($D151,'Plan Master New'!$A:$D,3,0)</f>
        <v>Y0AS</v>
      </c>
      <c r="C151" s="41" t="str">
        <f>VLOOKUP($D151,'Plan Master New'!$A:$D,4,0)</f>
        <v>Direct Plan - Growth Option</v>
      </c>
      <c r="D151" s="148">
        <v>151122</v>
      </c>
      <c r="E151" t="s">
        <v>3164</v>
      </c>
      <c r="F151">
        <v>46.964399999999998</v>
      </c>
      <c r="G151" s="42">
        <v>45198</v>
      </c>
      <c r="I151" s="42">
        <v>45016</v>
      </c>
      <c r="J151" t="str">
        <f>_xlfn.XLOOKUP(B151,'HY financials'!$4:$4,'HY financials'!$3:$3)</f>
        <v>LT</v>
      </c>
      <c r="K151" t="str">
        <f>VLOOKUP(B151,'Scheme Master'!A:B,2,0)</f>
        <v>Equity</v>
      </c>
      <c r="L151" t="s">
        <v>4202</v>
      </c>
      <c r="M151" t="s">
        <v>43</v>
      </c>
    </row>
    <row r="152" spans="1:13">
      <c r="A152" s="41" t="str">
        <f t="shared" si="3"/>
        <v>Y0ASDirect Plan - IDCW Option</v>
      </c>
      <c r="B152" s="41" t="str">
        <f>VLOOKUP($D152,'Plan Master New'!$A:$D,3,0)</f>
        <v>Y0AS</v>
      </c>
      <c r="C152" s="41" t="str">
        <f>VLOOKUP($D152,'Plan Master New'!$A:$D,4,0)</f>
        <v>Direct Plan - IDCW Option</v>
      </c>
      <c r="D152" s="148">
        <v>151123</v>
      </c>
      <c r="E152" t="s">
        <v>3165</v>
      </c>
      <c r="F152">
        <v>29.1648</v>
      </c>
      <c r="G152" s="42">
        <v>45198</v>
      </c>
      <c r="I152" s="42">
        <v>45016</v>
      </c>
      <c r="J152" t="str">
        <f>_xlfn.XLOOKUP(B152,'HY financials'!$4:$4,'HY financials'!$3:$3)</f>
        <v>LT</v>
      </c>
      <c r="K152" t="str">
        <f>VLOOKUP(B152,'Scheme Master'!A:B,2,0)</f>
        <v>Equity</v>
      </c>
      <c r="L152" t="s">
        <v>4203</v>
      </c>
      <c r="M152" t="s">
        <v>79</v>
      </c>
    </row>
    <row r="153" spans="1:13">
      <c r="A153" s="41" t="str">
        <f t="shared" si="3"/>
        <v>Y0ASAnnual IDCW Option</v>
      </c>
      <c r="B153" s="41" t="str">
        <f>VLOOKUP($D153,'Plan Master New'!$A:$D,3,0)</f>
        <v>Y0AS</v>
      </c>
      <c r="C153" s="41" t="str">
        <f>VLOOKUP($D153,'Plan Master New'!$A:$D,4,0)</f>
        <v>Annual IDCW Option</v>
      </c>
      <c r="D153" s="148">
        <v>151124</v>
      </c>
      <c r="E153" t="s">
        <v>3166</v>
      </c>
      <c r="F153">
        <v>16.0989</v>
      </c>
      <c r="G153" s="42">
        <v>45198</v>
      </c>
      <c r="I153" s="42">
        <v>45016</v>
      </c>
      <c r="J153" t="str">
        <f>_xlfn.XLOOKUP(B153,'HY financials'!$4:$4,'HY financials'!$3:$3)</f>
        <v>LT</v>
      </c>
      <c r="K153" t="str">
        <f>VLOOKUP(B153,'Scheme Master'!A:B,2,0)</f>
        <v>Equity</v>
      </c>
      <c r="L153" t="s">
        <v>4204</v>
      </c>
      <c r="M153" t="s">
        <v>81</v>
      </c>
    </row>
    <row r="154" spans="1:13">
      <c r="A154" s="41" t="str">
        <f t="shared" si="3"/>
        <v>Y0ASGrowth Option</v>
      </c>
      <c r="B154" s="41" t="str">
        <f>VLOOKUP($D154,'Plan Master New'!$A:$D,3,0)</f>
        <v>Y0AS</v>
      </c>
      <c r="C154" s="41" t="str">
        <f>VLOOKUP($D154,'Plan Master New'!$A:$D,4,0)</f>
        <v>Growth Option</v>
      </c>
      <c r="D154" s="148">
        <v>151120</v>
      </c>
      <c r="E154" t="s">
        <v>3167</v>
      </c>
      <c r="F154">
        <v>42.115699999999997</v>
      </c>
      <c r="G154" s="42">
        <v>45198</v>
      </c>
      <c r="I154" s="42">
        <v>45016</v>
      </c>
      <c r="J154" t="str">
        <f>_xlfn.XLOOKUP(B154,'HY financials'!$4:$4,'HY financials'!$3:$3)</f>
        <v>LT</v>
      </c>
      <c r="K154" t="str">
        <f>VLOOKUP(B154,'Scheme Master'!A:B,2,0)</f>
        <v>Equity</v>
      </c>
      <c r="L154" t="s">
        <v>4205</v>
      </c>
      <c r="M154" t="s">
        <v>41</v>
      </c>
    </row>
    <row r="155" spans="1:13">
      <c r="A155" s="41" t="str">
        <f t="shared" si="3"/>
        <v>Y0ASIDCW Option</v>
      </c>
      <c r="B155" s="41" t="str">
        <f>VLOOKUP($D155,'Plan Master New'!$A:$D,3,0)</f>
        <v>Y0AS</v>
      </c>
      <c r="C155" s="41" t="str">
        <f>VLOOKUP($D155,'Plan Master New'!$A:$D,4,0)</f>
        <v>IDCW Option</v>
      </c>
      <c r="D155" s="148">
        <v>151121</v>
      </c>
      <c r="E155" t="s">
        <v>3168</v>
      </c>
      <c r="F155">
        <v>25.130500000000001</v>
      </c>
      <c r="G155" s="42">
        <v>45198</v>
      </c>
      <c r="I155" s="42">
        <v>45016</v>
      </c>
      <c r="J155" t="str">
        <f>_xlfn.XLOOKUP(B155,'HY financials'!$4:$4,'HY financials'!$3:$3)</f>
        <v>LT</v>
      </c>
      <c r="K155" t="str">
        <f>VLOOKUP(B155,'Scheme Master'!A:B,2,0)</f>
        <v>Equity</v>
      </c>
      <c r="L155" t="s">
        <v>4206</v>
      </c>
      <c r="M155" t="s">
        <v>43</v>
      </c>
    </row>
    <row r="156" spans="1:13">
      <c r="A156" s="41" t="str">
        <f t="shared" si="3"/>
        <v>Y0ATDirect Plan - Growth Option</v>
      </c>
      <c r="B156" s="41" t="str">
        <f>VLOOKUP($D156,'Plan Master New'!$A:$D,3,0)</f>
        <v>Y0AT</v>
      </c>
      <c r="C156" s="41" t="str">
        <f>VLOOKUP($D156,'Plan Master New'!$A:$D,4,0)</f>
        <v>Direct Plan - Growth Option</v>
      </c>
      <c r="D156" s="148">
        <v>151129</v>
      </c>
      <c r="E156" t="s">
        <v>3169</v>
      </c>
      <c r="F156">
        <v>39.299999999999997</v>
      </c>
      <c r="G156" s="42">
        <v>45198</v>
      </c>
      <c r="I156" s="42">
        <v>45016</v>
      </c>
      <c r="J156" t="str">
        <f>_xlfn.XLOOKUP(B156,'HY financials'!$4:$4,'HY financials'!$3:$3)</f>
        <v>LT</v>
      </c>
      <c r="K156" t="str">
        <f>VLOOKUP(B156,'Scheme Master'!A:B,2,0)</f>
        <v>Equity</v>
      </c>
      <c r="L156" t="s">
        <v>4207</v>
      </c>
      <c r="M156" t="s">
        <v>79</v>
      </c>
    </row>
    <row r="157" spans="1:13">
      <c r="A157" s="41" t="str">
        <f t="shared" si="3"/>
        <v>Y0ATDirect Plan - IDCW Option</v>
      </c>
      <c r="B157" s="41" t="str">
        <f>VLOOKUP($D157,'Plan Master New'!$A:$D,3,0)</f>
        <v>Y0AT</v>
      </c>
      <c r="C157" s="41" t="str">
        <f>VLOOKUP($D157,'Plan Master New'!$A:$D,4,0)</f>
        <v>Direct Plan - IDCW Option</v>
      </c>
      <c r="D157" s="148">
        <v>151128</v>
      </c>
      <c r="E157" t="s">
        <v>3170</v>
      </c>
      <c r="F157">
        <v>20.788599999999999</v>
      </c>
      <c r="G157" s="42">
        <v>45198</v>
      </c>
      <c r="I157" s="42">
        <v>45016</v>
      </c>
      <c r="J157" t="str">
        <f>_xlfn.XLOOKUP(B157,'HY financials'!$4:$4,'HY financials'!$3:$3)</f>
        <v>LT</v>
      </c>
      <c r="K157" t="str">
        <f>VLOOKUP(B157,'Scheme Master'!A:B,2,0)</f>
        <v>Equity</v>
      </c>
      <c r="L157" t="s">
        <v>4208</v>
      </c>
      <c r="M157" t="s">
        <v>1943</v>
      </c>
    </row>
    <row r="158" spans="1:13">
      <c r="A158" s="41" t="str">
        <f t="shared" si="3"/>
        <v>Y0ATGrowth Option</v>
      </c>
      <c r="B158" s="41" t="str">
        <f>VLOOKUP($D158,'Plan Master New'!$A:$D,3,0)</f>
        <v>Y0AT</v>
      </c>
      <c r="C158" s="41" t="str">
        <f>VLOOKUP($D158,'Plan Master New'!$A:$D,4,0)</f>
        <v>Growth Option</v>
      </c>
      <c r="D158" s="148">
        <v>151127</v>
      </c>
      <c r="E158" t="s">
        <v>3171</v>
      </c>
      <c r="F158">
        <v>34.7425</v>
      </c>
      <c r="G158" s="42">
        <v>45198</v>
      </c>
      <c r="I158" s="42">
        <v>45016</v>
      </c>
      <c r="J158" t="str">
        <f>_xlfn.XLOOKUP(B158,'HY financials'!$4:$4,'HY financials'!$3:$3)</f>
        <v>LT</v>
      </c>
      <c r="K158" t="str">
        <f>VLOOKUP(B158,'Scheme Master'!A:B,2,0)</f>
        <v>Equity</v>
      </c>
      <c r="L158" t="s">
        <v>4209</v>
      </c>
      <c r="M158" t="s">
        <v>1970</v>
      </c>
    </row>
    <row r="159" spans="1:13">
      <c r="A159" s="41" t="str">
        <f t="shared" si="3"/>
        <v>Y0ATIDCW Option</v>
      </c>
      <c r="B159" s="41" t="str">
        <f>VLOOKUP($D159,'Plan Master New'!$A:$D,3,0)</f>
        <v>Y0AT</v>
      </c>
      <c r="C159" s="41" t="str">
        <f>VLOOKUP($D159,'Plan Master New'!$A:$D,4,0)</f>
        <v>IDCW Option</v>
      </c>
      <c r="D159" s="148">
        <v>151126</v>
      </c>
      <c r="E159" t="s">
        <v>3172</v>
      </c>
      <c r="F159">
        <v>17.993200000000002</v>
      </c>
      <c r="G159" s="42">
        <v>45198</v>
      </c>
      <c r="I159" s="42">
        <v>45016</v>
      </c>
      <c r="J159" t="str">
        <f>_xlfn.XLOOKUP(B159,'HY financials'!$4:$4,'HY financials'!$3:$3)</f>
        <v>LT</v>
      </c>
      <c r="K159" t="str">
        <f>VLOOKUP(B159,'Scheme Master'!A:B,2,0)</f>
        <v>Equity</v>
      </c>
      <c r="L159" t="s">
        <v>4210</v>
      </c>
      <c r="M159" t="s">
        <v>41</v>
      </c>
    </row>
    <row r="160" spans="1:13">
      <c r="A160" s="41" t="str">
        <f t="shared" si="3"/>
        <v>Y0D3Direct Plan - Growth Option</v>
      </c>
      <c r="B160" s="41" t="str">
        <f>VLOOKUP($D160,'Plan Master New'!$A:$D,3,0)</f>
        <v>Y0D3</v>
      </c>
      <c r="C160" s="41" t="str">
        <f>VLOOKUP($D160,'Plan Master New'!$A:$D,4,0)</f>
        <v>Direct Plan - Growth Option</v>
      </c>
      <c r="D160" s="148">
        <v>151138</v>
      </c>
      <c r="E160" t="s">
        <v>3173</v>
      </c>
      <c r="F160">
        <v>17.8261</v>
      </c>
      <c r="G160" s="42">
        <v>45198</v>
      </c>
      <c r="I160" s="42">
        <v>45016</v>
      </c>
      <c r="J160" t="str">
        <f>_xlfn.XLOOKUP(B160,'HY financials'!$4:$4,'HY financials'!$3:$3)</f>
        <v>LT</v>
      </c>
      <c r="K160" t="str">
        <f>VLOOKUP(B160,'Scheme Master'!A:B,2,0)</f>
        <v>Equity</v>
      </c>
      <c r="L160" t="s">
        <v>4211</v>
      </c>
      <c r="M160" t="s">
        <v>49</v>
      </c>
    </row>
    <row r="161" spans="1:13">
      <c r="A161" s="41" t="str">
        <f t="shared" si="3"/>
        <v>Y0D3Direct Plan - Monthly IDCW Option</v>
      </c>
      <c r="B161" s="41" t="str">
        <f>VLOOKUP($D161,'Plan Master New'!$A:$D,3,0)</f>
        <v>Y0D3</v>
      </c>
      <c r="C161" s="41" t="str">
        <f>VLOOKUP($D161,'Plan Master New'!$A:$D,4,0)</f>
        <v>Direct Plan - Monthly IDCW Option</v>
      </c>
      <c r="D161" s="148">
        <v>151135</v>
      </c>
      <c r="E161" t="s">
        <v>3174</v>
      </c>
      <c r="F161">
        <v>10.5566</v>
      </c>
      <c r="G161" s="42">
        <v>45198</v>
      </c>
      <c r="I161" s="42">
        <v>45016</v>
      </c>
      <c r="J161" t="str">
        <f>_xlfn.XLOOKUP(B161,'HY financials'!$4:$4,'HY financials'!$3:$3)</f>
        <v>LT</v>
      </c>
      <c r="K161" t="str">
        <f>VLOOKUP(B161,'Scheme Master'!A:B,2,0)</f>
        <v>Equity</v>
      </c>
      <c r="L161" t="s">
        <v>4212</v>
      </c>
      <c r="M161" t="s">
        <v>51</v>
      </c>
    </row>
    <row r="162" spans="1:13">
      <c r="A162" s="41" t="str">
        <f t="shared" si="3"/>
        <v>Y0D3Direct Plan - Quarterly IDCW Option</v>
      </c>
      <c r="B162" s="41" t="str">
        <f>VLOOKUP($D162,'Plan Master New'!$A:$D,3,0)</f>
        <v>Y0D3</v>
      </c>
      <c r="C162" s="41" t="str">
        <f>VLOOKUP($D162,'Plan Master New'!$A:$D,4,0)</f>
        <v>Direct Plan - Quarterly IDCW Option</v>
      </c>
      <c r="D162" s="148">
        <v>151136</v>
      </c>
      <c r="E162" t="s">
        <v>3175</v>
      </c>
      <c r="F162">
        <v>11.5014</v>
      </c>
      <c r="G162" s="42">
        <v>45198</v>
      </c>
      <c r="I162" s="42">
        <v>45016</v>
      </c>
      <c r="J162" t="str">
        <f>_xlfn.XLOOKUP(B162,'HY financials'!$4:$4,'HY financials'!$3:$3)</f>
        <v>LT</v>
      </c>
      <c r="K162" t="str">
        <f>VLOOKUP(B162,'Scheme Master'!A:B,2,0)</f>
        <v>Equity</v>
      </c>
      <c r="L162" t="s">
        <v>4213</v>
      </c>
      <c r="M162" t="s">
        <v>79</v>
      </c>
    </row>
    <row r="163" spans="1:13">
      <c r="A163" s="41" t="str">
        <f t="shared" si="3"/>
        <v>Y0D3Growth Option</v>
      </c>
      <c r="B163" s="41" t="str">
        <f>VLOOKUP($D163,'Plan Master New'!$A:$D,3,0)</f>
        <v>Y0D3</v>
      </c>
      <c r="C163" s="41" t="str">
        <f>VLOOKUP($D163,'Plan Master New'!$A:$D,4,0)</f>
        <v>Growth Option</v>
      </c>
      <c r="D163" s="148">
        <v>151134</v>
      </c>
      <c r="E163" t="s">
        <v>3176</v>
      </c>
      <c r="F163">
        <v>16.847200000000001</v>
      </c>
      <c r="G163" s="42">
        <v>45198</v>
      </c>
      <c r="I163" s="42">
        <v>45016</v>
      </c>
      <c r="J163" t="str">
        <f>_xlfn.XLOOKUP(B163,'HY financials'!$4:$4,'HY financials'!$3:$3)</f>
        <v>LT</v>
      </c>
      <c r="K163" t="str">
        <f>VLOOKUP(B163,'Scheme Master'!A:B,2,0)</f>
        <v>Equity</v>
      </c>
      <c r="L163" t="s">
        <v>4214</v>
      </c>
      <c r="M163" t="s">
        <v>1943</v>
      </c>
    </row>
    <row r="164" spans="1:13">
      <c r="A164" s="41" t="str">
        <f t="shared" si="3"/>
        <v>Y0D3Monthly IDCW Option</v>
      </c>
      <c r="B164" s="41" t="str">
        <f>VLOOKUP($D164,'Plan Master New'!$A:$D,3,0)</f>
        <v>Y0D3</v>
      </c>
      <c r="C164" s="41" t="str">
        <f>VLOOKUP($D164,'Plan Master New'!$A:$D,4,0)</f>
        <v>Monthly IDCW Option</v>
      </c>
      <c r="D164" s="148">
        <v>151140</v>
      </c>
      <c r="E164" t="s">
        <v>3177</v>
      </c>
      <c r="F164">
        <v>10.465</v>
      </c>
      <c r="G164" s="42">
        <v>45198</v>
      </c>
      <c r="I164" s="42">
        <v>45016</v>
      </c>
      <c r="J164" t="str">
        <f>_xlfn.XLOOKUP(B164,'HY financials'!$4:$4,'HY financials'!$3:$3)</f>
        <v>LT</v>
      </c>
      <c r="K164" t="str">
        <f>VLOOKUP(B164,'Scheme Master'!A:B,2,0)</f>
        <v>Equity</v>
      </c>
      <c r="L164" t="s">
        <v>4215</v>
      </c>
      <c r="M164" t="s">
        <v>1970</v>
      </c>
    </row>
    <row r="165" spans="1:13">
      <c r="A165" s="41" t="str">
        <f t="shared" si="3"/>
        <v>Y0D3Quarterly IDCW Option</v>
      </c>
      <c r="B165" s="41" t="str">
        <f>VLOOKUP($D165,'Plan Master New'!$A:$D,3,0)</f>
        <v>Y0D3</v>
      </c>
      <c r="C165" s="41" t="str">
        <f>VLOOKUP($D165,'Plan Master New'!$A:$D,4,0)</f>
        <v>Quarterly IDCW Option</v>
      </c>
      <c r="D165" s="148">
        <v>151137</v>
      </c>
      <c r="E165" t="s">
        <v>3178</v>
      </c>
      <c r="F165">
        <v>11.2386</v>
      </c>
      <c r="G165" s="42">
        <v>45198</v>
      </c>
      <c r="I165" s="42">
        <v>45016</v>
      </c>
      <c r="J165" t="str">
        <f>_xlfn.XLOOKUP(B165,'HY financials'!$4:$4,'HY financials'!$3:$3)</f>
        <v>LT</v>
      </c>
      <c r="K165" t="str">
        <f>VLOOKUP(B165,'Scheme Master'!A:B,2,0)</f>
        <v>Equity</v>
      </c>
      <c r="L165" t="s">
        <v>4216</v>
      </c>
      <c r="M165" t="s">
        <v>41</v>
      </c>
    </row>
    <row r="166" spans="1:13">
      <c r="A166" s="41" t="str">
        <f t="shared" si="3"/>
        <v>Y0BJDirect Plan - Growth Option</v>
      </c>
      <c r="B166" s="41" t="str">
        <f>VLOOKUP($D166,'Plan Master New'!$A:$D,3,0)</f>
        <v>Y0BJ</v>
      </c>
      <c r="C166" s="41" t="str">
        <f>VLOOKUP($D166,'Plan Master New'!$A:$D,4,0)</f>
        <v>Direct Plan - Growth Option</v>
      </c>
      <c r="D166" s="148">
        <v>151060</v>
      </c>
      <c r="E166" t="s">
        <v>3179</v>
      </c>
      <c r="F166">
        <v>28.638300000000001</v>
      </c>
      <c r="G166" s="42">
        <v>45198</v>
      </c>
      <c r="I166" s="42">
        <v>45016</v>
      </c>
      <c r="J166" t="str">
        <f>_xlfn.XLOOKUP(B166,'HY financials'!$4:$4,'HY financials'!$3:$3)</f>
        <v>LT</v>
      </c>
      <c r="K166" t="str">
        <f>VLOOKUP(B166,'Scheme Master'!A:B,2,0)</f>
        <v>Equity</v>
      </c>
      <c r="L166" t="s">
        <v>4217</v>
      </c>
      <c r="M166" t="s">
        <v>49</v>
      </c>
    </row>
    <row r="167" spans="1:13">
      <c r="A167" s="41" t="str">
        <f t="shared" si="3"/>
        <v>Y0BJDirect Plan - Monthly IDCW Option</v>
      </c>
      <c r="B167" s="41" t="str">
        <f>VLOOKUP($D167,'Plan Master New'!$A:$D,3,0)</f>
        <v>Y0BJ</v>
      </c>
      <c r="C167" s="41" t="str">
        <f>VLOOKUP($D167,'Plan Master New'!$A:$D,4,0)</f>
        <v>Direct Plan - Monthly IDCW Option</v>
      </c>
      <c r="D167" s="148">
        <v>151061</v>
      </c>
      <c r="E167" t="s">
        <v>3180</v>
      </c>
      <c r="F167">
        <v>15.1972</v>
      </c>
      <c r="G167" s="42">
        <v>45198</v>
      </c>
      <c r="I167" s="42">
        <v>45016</v>
      </c>
      <c r="J167" t="str">
        <f>_xlfn.XLOOKUP(B167,'HY financials'!$4:$4,'HY financials'!$3:$3)</f>
        <v>LT</v>
      </c>
      <c r="K167" t="str">
        <f>VLOOKUP(B167,'Scheme Master'!A:B,2,0)</f>
        <v>Equity</v>
      </c>
      <c r="L167" t="s">
        <v>4218</v>
      </c>
      <c r="M167" t="s">
        <v>51</v>
      </c>
    </row>
    <row r="168" spans="1:13">
      <c r="A168" s="41" t="str">
        <f t="shared" si="3"/>
        <v>Y0BJDirect Plan - Quarterly IDCW Option</v>
      </c>
      <c r="B168" s="41" t="str">
        <f>VLOOKUP($D168,'Plan Master New'!$A:$D,3,0)</f>
        <v>Y0BJ</v>
      </c>
      <c r="C168" s="41" t="str">
        <f>VLOOKUP($D168,'Plan Master New'!$A:$D,4,0)</f>
        <v>Direct Plan - Quarterly IDCW Option</v>
      </c>
      <c r="D168" s="148">
        <v>151059</v>
      </c>
      <c r="E168" t="s">
        <v>3181</v>
      </c>
      <c r="F168">
        <v>15.735099999999999</v>
      </c>
      <c r="G168" s="42">
        <v>45198</v>
      </c>
      <c r="I168" s="42">
        <v>45016</v>
      </c>
      <c r="J168" t="str">
        <f>_xlfn.XLOOKUP(B168,'HY financials'!$4:$4,'HY financials'!$3:$3)</f>
        <v>LT</v>
      </c>
      <c r="K168" t="str">
        <f>VLOOKUP(B168,'Scheme Master'!A:B,2,0)</f>
        <v>Equity</v>
      </c>
      <c r="L168" t="s">
        <v>4219</v>
      </c>
    </row>
    <row r="169" spans="1:13">
      <c r="A169" s="41" t="str">
        <f t="shared" si="3"/>
        <v>Y0BJGrowth Option</v>
      </c>
      <c r="B169" s="41" t="str">
        <f>VLOOKUP($D169,'Plan Master New'!$A:$D,3,0)</f>
        <v>Y0BJ</v>
      </c>
      <c r="C169" s="41" t="str">
        <f>VLOOKUP($D169,'Plan Master New'!$A:$D,4,0)</f>
        <v>Growth Option</v>
      </c>
      <c r="D169" s="148">
        <v>151058</v>
      </c>
      <c r="E169" t="s">
        <v>3182</v>
      </c>
      <c r="F169">
        <v>26.233899999999998</v>
      </c>
      <c r="G169" s="42">
        <v>45198</v>
      </c>
      <c r="I169" s="42">
        <v>45016</v>
      </c>
      <c r="J169" t="str">
        <f>_xlfn.XLOOKUP(B169,'HY financials'!$4:$4,'HY financials'!$3:$3)</f>
        <v>LT</v>
      </c>
      <c r="K169" t="str">
        <f>VLOOKUP(B169,'Scheme Master'!A:B,2,0)</f>
        <v>Equity</v>
      </c>
      <c r="L169" t="s">
        <v>4220</v>
      </c>
    </row>
    <row r="170" spans="1:13">
      <c r="A170" s="41" t="str">
        <f t="shared" si="3"/>
        <v>Y0BJMonthly IDCW Option</v>
      </c>
      <c r="B170" s="41" t="str">
        <f>VLOOKUP($D170,'Plan Master New'!$A:$D,3,0)</f>
        <v>Y0BJ</v>
      </c>
      <c r="C170" s="41" t="str">
        <f>VLOOKUP($D170,'Plan Master New'!$A:$D,4,0)</f>
        <v>Monthly IDCW Option</v>
      </c>
      <c r="D170" s="148">
        <v>151056</v>
      </c>
      <c r="E170" t="s">
        <v>3183</v>
      </c>
      <c r="F170">
        <v>13.605399999999999</v>
      </c>
      <c r="G170" s="42">
        <v>45198</v>
      </c>
      <c r="I170" s="42">
        <v>45016</v>
      </c>
      <c r="J170" t="str">
        <f>_xlfn.XLOOKUP(B170,'HY financials'!$4:$4,'HY financials'!$3:$3)</f>
        <v>LT</v>
      </c>
      <c r="K170" t="str">
        <f>VLOOKUP(B170,'Scheme Master'!A:B,2,0)</f>
        <v>Equity</v>
      </c>
      <c r="L170" t="s">
        <v>4221</v>
      </c>
    </row>
    <row r="171" spans="1:13">
      <c r="A171" s="41" t="str">
        <f t="shared" si="3"/>
        <v>Y0BJQuarterly IDCW Option</v>
      </c>
      <c r="B171" s="41" t="str">
        <f>VLOOKUP($D171,'Plan Master New'!$A:$D,3,0)</f>
        <v>Y0BJ</v>
      </c>
      <c r="C171" s="41" t="str">
        <f>VLOOKUP($D171,'Plan Master New'!$A:$D,4,0)</f>
        <v>Quarterly IDCW Option</v>
      </c>
      <c r="D171" s="148">
        <v>151057</v>
      </c>
      <c r="E171" t="s">
        <v>3184</v>
      </c>
      <c r="F171">
        <v>14.4877</v>
      </c>
      <c r="G171" s="42">
        <v>45198</v>
      </c>
      <c r="I171" s="42">
        <v>45016</v>
      </c>
      <c r="J171" t="str">
        <f>_xlfn.XLOOKUP(B171,'HY financials'!$4:$4,'HY financials'!$3:$3)</f>
        <v>LT</v>
      </c>
      <c r="K171" t="str">
        <f>VLOOKUP(B171,'Scheme Master'!A:B,2,0)</f>
        <v>Equity</v>
      </c>
      <c r="L171" t="s">
        <v>4222</v>
      </c>
    </row>
    <row r="172" spans="1:13">
      <c r="A172" s="41" t="str">
        <f t="shared" si="3"/>
        <v>Y0DXDirect Plan - Growth Option</v>
      </c>
      <c r="B172" s="41" t="str">
        <f>VLOOKUP($D172,'Plan Master New'!$A:$D,3,0)</f>
        <v>Y0DX</v>
      </c>
      <c r="C172" s="41" t="str">
        <f>VLOOKUP($D172,'Plan Master New'!$A:$D,4,0)</f>
        <v>Direct Plan - Growth Option</v>
      </c>
      <c r="D172" s="148">
        <v>149966</v>
      </c>
      <c r="E172" t="s">
        <v>1760</v>
      </c>
      <c r="F172">
        <v>10.789899999999999</v>
      </c>
      <c r="G172" s="42">
        <v>45198</v>
      </c>
      <c r="I172" s="42">
        <v>45016</v>
      </c>
      <c r="J172" t="str">
        <f>_xlfn.XLOOKUP(B172,'HY financials'!$4:$4,'HY financials'!$3:$3)</f>
        <v>HSBC</v>
      </c>
      <c r="K172" t="str">
        <f>VLOOKUP(B172,'Scheme Master'!A:B,2,0)</f>
        <v>Debt</v>
      </c>
      <c r="L172" t="s">
        <v>4223</v>
      </c>
      <c r="M172" t="s">
        <v>79</v>
      </c>
    </row>
    <row r="173" spans="1:13">
      <c r="A173" s="41" t="str">
        <f t="shared" si="3"/>
        <v>Y0DXDirect Plan - IDCW Option</v>
      </c>
      <c r="B173" s="41" t="str">
        <f>VLOOKUP($D173,'Plan Master New'!$A:$D,3,0)</f>
        <v>Y0DX</v>
      </c>
      <c r="C173" s="41" t="str">
        <f>VLOOKUP($D173,'Plan Master New'!$A:$D,4,0)</f>
        <v>Direct Plan - IDCW Option</v>
      </c>
      <c r="D173" s="148">
        <v>149962</v>
      </c>
      <c r="E173" t="s">
        <v>1761</v>
      </c>
      <c r="F173">
        <v>10.789899999999999</v>
      </c>
      <c r="G173" s="42">
        <v>45198</v>
      </c>
      <c r="I173" s="42">
        <v>45016</v>
      </c>
      <c r="J173" t="str">
        <f>_xlfn.XLOOKUP(B173,'HY financials'!$4:$4,'HY financials'!$3:$3)</f>
        <v>HSBC</v>
      </c>
      <c r="K173" t="str">
        <f>VLOOKUP(B173,'Scheme Master'!A:B,2,0)</f>
        <v>Debt</v>
      </c>
      <c r="L173" t="s">
        <v>4224</v>
      </c>
      <c r="M173" t="s">
        <v>81</v>
      </c>
    </row>
    <row r="174" spans="1:13">
      <c r="A174" s="41" t="str">
        <f t="shared" si="3"/>
        <v>Y0DXGrowth Option</v>
      </c>
      <c r="B174" s="41" t="str">
        <f>VLOOKUP($D174,'Plan Master New'!$A:$D,3,0)</f>
        <v>Y0DX</v>
      </c>
      <c r="C174" s="41" t="str">
        <f>VLOOKUP($D174,'Plan Master New'!$A:$D,4,0)</f>
        <v>Growth Option</v>
      </c>
      <c r="D174" s="148">
        <v>149963</v>
      </c>
      <c r="E174" t="s">
        <v>1762</v>
      </c>
      <c r="F174">
        <v>10.757300000000001</v>
      </c>
      <c r="G174" s="42">
        <v>45198</v>
      </c>
      <c r="I174" s="42">
        <v>45016</v>
      </c>
      <c r="J174" t="str">
        <f>_xlfn.XLOOKUP(B174,'HY financials'!$4:$4,'HY financials'!$3:$3)</f>
        <v>HSBC</v>
      </c>
      <c r="K174" t="str">
        <f>VLOOKUP(B174,'Scheme Master'!A:B,2,0)</f>
        <v>Debt</v>
      </c>
      <c r="L174" t="s">
        <v>4225</v>
      </c>
      <c r="M174" t="s">
        <v>41</v>
      </c>
    </row>
    <row r="175" spans="1:13">
      <c r="A175" s="41" t="str">
        <f t="shared" si="3"/>
        <v>Y0DXIDCW Option</v>
      </c>
      <c r="B175" s="41" t="str">
        <f>VLOOKUP($D175,'Plan Master New'!$A:$D,3,0)</f>
        <v>Y0DX</v>
      </c>
      <c r="C175" s="41" t="str">
        <f>VLOOKUP($D175,'Plan Master New'!$A:$D,4,0)</f>
        <v>IDCW Option</v>
      </c>
      <c r="D175" s="148">
        <v>149964</v>
      </c>
      <c r="E175" t="s">
        <v>1763</v>
      </c>
      <c r="F175">
        <v>10.757300000000001</v>
      </c>
      <c r="G175" s="42">
        <v>45198</v>
      </c>
      <c r="I175" s="42">
        <v>45016</v>
      </c>
      <c r="J175" t="str">
        <f>_xlfn.XLOOKUP(B175,'HY financials'!$4:$4,'HY financials'!$3:$3)</f>
        <v>HSBC</v>
      </c>
      <c r="K175" t="str">
        <f>VLOOKUP(B175,'Scheme Master'!A:B,2,0)</f>
        <v>Debt</v>
      </c>
      <c r="L175" t="s">
        <v>4226</v>
      </c>
      <c r="M175" t="s">
        <v>43</v>
      </c>
    </row>
    <row r="176" spans="1:13">
      <c r="A176" s="41" t="str">
        <f t="shared" si="3"/>
        <v>Y0F2Direct Plan - Growth Option</v>
      </c>
      <c r="B176" s="41" t="str">
        <f>VLOOKUP($D176,'Plan Master New'!$A:$D,3,0)</f>
        <v>Y0F2</v>
      </c>
      <c r="C176" s="41" t="str">
        <f>VLOOKUP($D176,'Plan Master New'!$A:$D,4,0)</f>
        <v>Direct Plan - Growth Option</v>
      </c>
      <c r="D176" s="148">
        <v>151479</v>
      </c>
      <c r="E176" t="s">
        <v>3453</v>
      </c>
      <c r="F176">
        <v>10.363</v>
      </c>
      <c r="G176" s="42">
        <v>45198</v>
      </c>
      <c r="I176" s="42">
        <v>45016</v>
      </c>
      <c r="J176" t="str">
        <f>_xlfn.XLOOKUP(B176,'HY financials'!$4:$4,'HY financials'!$3:$3)</f>
        <v>HSBC</v>
      </c>
      <c r="K176" t="str">
        <f>VLOOKUP(B176,'Scheme Master'!A:B,2,0)</f>
        <v>Debt</v>
      </c>
      <c r="L176" t="s">
        <v>4227</v>
      </c>
      <c r="M176" t="s">
        <v>79</v>
      </c>
    </row>
    <row r="177" spans="1:13">
      <c r="A177" s="41" t="str">
        <f t="shared" si="3"/>
        <v>Y0F2Direct Plan - IDCW Option</v>
      </c>
      <c r="B177" s="41" t="str">
        <f>VLOOKUP($D177,'Plan Master New'!$A:$D,3,0)</f>
        <v>Y0F2</v>
      </c>
      <c r="C177" s="41" t="str">
        <f>VLOOKUP($D177,'Plan Master New'!$A:$D,4,0)</f>
        <v>Direct Plan - IDCW Option</v>
      </c>
      <c r="D177" s="148">
        <v>151482</v>
      </c>
      <c r="E177" t="s">
        <v>3454</v>
      </c>
      <c r="F177">
        <v>10.363</v>
      </c>
      <c r="G177" s="42">
        <v>45198</v>
      </c>
      <c r="I177" s="42">
        <v>45016</v>
      </c>
      <c r="J177" t="str">
        <f>_xlfn.XLOOKUP(B177,'HY financials'!$4:$4,'HY financials'!$3:$3)</f>
        <v>HSBC</v>
      </c>
      <c r="K177" t="str">
        <f>VLOOKUP(B177,'Scheme Master'!A:B,2,0)</f>
        <v>Debt</v>
      </c>
      <c r="L177" t="s">
        <v>4228</v>
      </c>
      <c r="M177" t="s">
        <v>81</v>
      </c>
    </row>
    <row r="178" spans="1:13">
      <c r="A178" s="41" t="str">
        <f t="shared" si="3"/>
        <v>Y0F2Growth Option</v>
      </c>
      <c r="B178" s="41" t="str">
        <f>VLOOKUP($D178,'Plan Master New'!$A:$D,3,0)</f>
        <v>Y0F2</v>
      </c>
      <c r="C178" s="41" t="str">
        <f>VLOOKUP($D178,'Plan Master New'!$A:$D,4,0)</f>
        <v>Growth Option</v>
      </c>
      <c r="D178" s="148">
        <v>151480</v>
      </c>
      <c r="E178" t="s">
        <v>3455</v>
      </c>
      <c r="F178">
        <v>10.347899999999999</v>
      </c>
      <c r="G178" s="42">
        <v>45198</v>
      </c>
      <c r="I178" s="42">
        <v>45016</v>
      </c>
      <c r="J178" t="str">
        <f>_xlfn.XLOOKUP(B178,'HY financials'!$4:$4,'HY financials'!$3:$3)</f>
        <v>HSBC</v>
      </c>
      <c r="K178" t="str">
        <f>VLOOKUP(B178,'Scheme Master'!A:B,2,0)</f>
        <v>Debt</v>
      </c>
      <c r="L178" t="s">
        <v>4229</v>
      </c>
      <c r="M178" t="s">
        <v>41</v>
      </c>
    </row>
    <row r="179" spans="1:13">
      <c r="A179" s="41" t="str">
        <f t="shared" si="3"/>
        <v>Y0F2IDCW Option</v>
      </c>
      <c r="B179" s="41" t="str">
        <f>VLOOKUP($D179,'Plan Master New'!$A:$D,3,0)</f>
        <v>Y0F2</v>
      </c>
      <c r="C179" s="41" t="str">
        <f>VLOOKUP($D179,'Plan Master New'!$A:$D,4,0)</f>
        <v>IDCW Option</v>
      </c>
      <c r="D179" s="148">
        <v>151481</v>
      </c>
      <c r="E179" t="s">
        <v>3456</v>
      </c>
      <c r="F179">
        <v>10.348000000000001</v>
      </c>
      <c r="G179" s="42">
        <v>45198</v>
      </c>
      <c r="I179" s="42">
        <v>45016</v>
      </c>
      <c r="J179" t="str">
        <f>_xlfn.XLOOKUP(B179,'HY financials'!$4:$4,'HY financials'!$3:$3)</f>
        <v>HSBC</v>
      </c>
      <c r="K179" t="str">
        <f>VLOOKUP(B179,'Scheme Master'!A:B,2,0)</f>
        <v>Debt</v>
      </c>
      <c r="L179" t="s">
        <v>4230</v>
      </c>
      <c r="M179" t="s">
        <v>43</v>
      </c>
    </row>
    <row r="180" spans="1:13">
      <c r="A180" s="41" t="str">
        <f t="shared" si="3"/>
        <v>Y0DLDirect Plan - Growth Option</v>
      </c>
      <c r="B180" s="41" t="str">
        <f>VLOOKUP($D180,'Plan Master New'!$A:$D,3,0)</f>
        <v>Y0DL</v>
      </c>
      <c r="C180" s="41" t="str">
        <f>VLOOKUP($D180,'Plan Master New'!$A:$D,4,0)</f>
        <v>Direct Plan - Growth Option</v>
      </c>
      <c r="D180" s="148">
        <v>151157</v>
      </c>
      <c r="E180" t="s">
        <v>3185</v>
      </c>
      <c r="F180">
        <v>22.626100000000001</v>
      </c>
      <c r="G180" s="42">
        <v>45198</v>
      </c>
      <c r="I180" s="42">
        <v>45016</v>
      </c>
      <c r="J180" t="str">
        <f>_xlfn.XLOOKUP(B180,'HY financials'!$4:$4,'HY financials'!$3:$3)</f>
        <v>LT</v>
      </c>
      <c r="K180" t="str">
        <f>VLOOKUP(B180,'Scheme Master'!A:B,2,0)</f>
        <v>Equity</v>
      </c>
      <c r="L180" t="s">
        <v>4231</v>
      </c>
      <c r="M180" t="s">
        <v>79</v>
      </c>
    </row>
    <row r="181" spans="1:13">
      <c r="A181" s="41" t="str">
        <f t="shared" si="3"/>
        <v>Y0DLDirect Plan - IDCW Option</v>
      </c>
      <c r="B181" s="41" t="str">
        <f>VLOOKUP($D181,'Plan Master New'!$A:$D,3,0)</f>
        <v>Y0DL</v>
      </c>
      <c r="C181" s="41" t="str">
        <f>VLOOKUP($D181,'Plan Master New'!$A:$D,4,0)</f>
        <v>Direct Plan - IDCW Option</v>
      </c>
      <c r="D181" s="148">
        <v>151156</v>
      </c>
      <c r="E181" t="s">
        <v>3186</v>
      </c>
      <c r="F181">
        <v>22.626000000000001</v>
      </c>
      <c r="G181" s="42">
        <v>45198</v>
      </c>
      <c r="I181" s="42">
        <v>45016</v>
      </c>
      <c r="J181" t="str">
        <f>_xlfn.XLOOKUP(B181,'HY financials'!$4:$4,'HY financials'!$3:$3)</f>
        <v>LT</v>
      </c>
      <c r="K181" t="str">
        <f>VLOOKUP(B181,'Scheme Master'!A:B,2,0)</f>
        <v>Equity</v>
      </c>
      <c r="L181" t="s">
        <v>4232</v>
      </c>
      <c r="M181" t="s">
        <v>81</v>
      </c>
    </row>
    <row r="182" spans="1:13">
      <c r="A182" s="41" t="str">
        <f t="shared" si="3"/>
        <v>Y0DLGrowth Option</v>
      </c>
      <c r="B182" s="41" t="str">
        <f>VLOOKUP($D182,'Plan Master New'!$A:$D,3,0)</f>
        <v>Y0DL</v>
      </c>
      <c r="C182" s="41" t="str">
        <f>VLOOKUP($D182,'Plan Master New'!$A:$D,4,0)</f>
        <v>Growth Option</v>
      </c>
      <c r="D182" s="148">
        <v>151158</v>
      </c>
      <c r="E182" t="s">
        <v>3187</v>
      </c>
      <c r="F182">
        <v>22.340800000000002</v>
      </c>
      <c r="G182" s="42">
        <v>45198</v>
      </c>
      <c r="I182" s="42">
        <v>45016</v>
      </c>
      <c r="J182" t="str">
        <f>_xlfn.XLOOKUP(B182,'HY financials'!$4:$4,'HY financials'!$3:$3)</f>
        <v>LT</v>
      </c>
      <c r="K182" t="str">
        <f>VLOOKUP(B182,'Scheme Master'!A:B,2,0)</f>
        <v>Equity</v>
      </c>
      <c r="L182" t="s">
        <v>4233</v>
      </c>
      <c r="M182" t="s">
        <v>41</v>
      </c>
    </row>
    <row r="183" spans="1:13">
      <c r="A183" s="41" t="str">
        <f t="shared" si="3"/>
        <v>Y0DLIDCW Option</v>
      </c>
      <c r="B183" s="41" t="str">
        <f>VLOOKUP($D183,'Plan Master New'!$A:$D,3,0)</f>
        <v>Y0DL</v>
      </c>
      <c r="C183" s="41" t="str">
        <f>VLOOKUP($D183,'Plan Master New'!$A:$D,4,0)</f>
        <v>IDCW Option</v>
      </c>
      <c r="D183" s="148">
        <v>151159</v>
      </c>
      <c r="E183" t="s">
        <v>3188</v>
      </c>
      <c r="F183">
        <v>22.340800000000002</v>
      </c>
      <c r="G183" s="42">
        <v>45198</v>
      </c>
      <c r="I183" s="42">
        <v>45016</v>
      </c>
      <c r="J183" t="str">
        <f>_xlfn.XLOOKUP(B183,'HY financials'!$4:$4,'HY financials'!$3:$3)</f>
        <v>LT</v>
      </c>
      <c r="K183" t="str">
        <f>VLOOKUP(B183,'Scheme Master'!A:B,2,0)</f>
        <v>Equity</v>
      </c>
      <c r="L183" t="s">
        <v>4234</v>
      </c>
      <c r="M183" t="s">
        <v>43</v>
      </c>
    </row>
    <row r="184" spans="1:13">
      <c r="A184" s="41" t="str">
        <f t="shared" si="3"/>
        <v>Y0DMDirect Plan - Growth Option</v>
      </c>
      <c r="B184" s="41" t="str">
        <f>VLOOKUP($D184,'Plan Master New'!$A:$D,3,0)</f>
        <v>Y0DM</v>
      </c>
      <c r="C184" s="41" t="str">
        <f>VLOOKUP($D184,'Plan Master New'!$A:$D,4,0)</f>
        <v>Direct Plan - Growth Option</v>
      </c>
      <c r="D184" s="148">
        <v>151160</v>
      </c>
      <c r="E184" t="s">
        <v>3189</v>
      </c>
      <c r="F184">
        <v>19.6554</v>
      </c>
      <c r="G184" s="42">
        <v>45198</v>
      </c>
      <c r="I184" s="42">
        <v>45016</v>
      </c>
      <c r="J184" t="str">
        <f>_xlfn.XLOOKUP(B184,'HY financials'!$4:$4,'HY financials'!$3:$3)</f>
        <v>LT</v>
      </c>
      <c r="K184" t="str">
        <f>VLOOKUP(B184,'Scheme Master'!A:B,2,0)</f>
        <v>Equity</v>
      </c>
      <c r="L184" t="s">
        <v>4235</v>
      </c>
    </row>
    <row r="185" spans="1:13">
      <c r="A185" s="41" t="str">
        <f t="shared" si="3"/>
        <v>Y0DMDirect Plan - IDCW Option</v>
      </c>
      <c r="B185" s="41" t="str">
        <f>VLOOKUP($D185,'Plan Master New'!$A:$D,3,0)</f>
        <v>Y0DM</v>
      </c>
      <c r="C185" s="41" t="str">
        <f>VLOOKUP($D185,'Plan Master New'!$A:$D,4,0)</f>
        <v>Direct Plan - IDCW Option</v>
      </c>
      <c r="D185" s="148">
        <v>151163</v>
      </c>
      <c r="E185" t="s">
        <v>3190</v>
      </c>
      <c r="F185">
        <v>19.6553</v>
      </c>
      <c r="G185" s="42">
        <v>45198</v>
      </c>
      <c r="I185" s="42">
        <v>45016</v>
      </c>
      <c r="J185" t="str">
        <f>_xlfn.XLOOKUP(B185,'HY financials'!$4:$4,'HY financials'!$3:$3)</f>
        <v>LT</v>
      </c>
      <c r="K185" t="str">
        <f>VLOOKUP(B185,'Scheme Master'!A:B,2,0)</f>
        <v>Equity</v>
      </c>
      <c r="L185" t="s">
        <v>4236</v>
      </c>
    </row>
    <row r="186" spans="1:13">
      <c r="A186" s="41" t="str">
        <f t="shared" si="3"/>
        <v>Y0DMGrowth Option</v>
      </c>
      <c r="B186" s="41" t="str">
        <f>VLOOKUP($D186,'Plan Master New'!$A:$D,3,0)</f>
        <v>Y0DM</v>
      </c>
      <c r="C186" s="41" t="str">
        <f>VLOOKUP($D186,'Plan Master New'!$A:$D,4,0)</f>
        <v>Growth Option</v>
      </c>
      <c r="D186" s="148">
        <v>151162</v>
      </c>
      <c r="E186" t="s">
        <v>3191</v>
      </c>
      <c r="F186">
        <v>19.351700000000001</v>
      </c>
      <c r="G186" s="42">
        <v>45198</v>
      </c>
      <c r="I186" s="42">
        <v>45016</v>
      </c>
      <c r="J186" t="str">
        <f>_xlfn.XLOOKUP(B186,'HY financials'!$4:$4,'HY financials'!$3:$3)</f>
        <v>LT</v>
      </c>
      <c r="K186" t="str">
        <f>VLOOKUP(B186,'Scheme Master'!A:B,2,0)</f>
        <v>Equity</v>
      </c>
      <c r="L186" t="s">
        <v>4237</v>
      </c>
    </row>
    <row r="187" spans="1:13">
      <c r="A187" s="41" t="str">
        <f t="shared" si="3"/>
        <v>Y0DMIDCW Option</v>
      </c>
      <c r="B187" s="41" t="str">
        <f>VLOOKUP($D187,'Plan Master New'!$A:$D,3,0)</f>
        <v>Y0DM</v>
      </c>
      <c r="C187" s="41" t="str">
        <f>VLOOKUP($D187,'Plan Master New'!$A:$D,4,0)</f>
        <v>IDCW Option</v>
      </c>
      <c r="D187" s="148">
        <v>151161</v>
      </c>
      <c r="E187" t="s">
        <v>3192</v>
      </c>
      <c r="F187">
        <v>19.351800000000001</v>
      </c>
      <c r="G187" s="42">
        <v>45198</v>
      </c>
      <c r="I187" s="42">
        <v>45016</v>
      </c>
      <c r="J187" t="str">
        <f>_xlfn.XLOOKUP(B187,'HY financials'!$4:$4,'HY financials'!$3:$3)</f>
        <v>LT</v>
      </c>
      <c r="K187" t="str">
        <f>VLOOKUP(B187,'Scheme Master'!A:B,2,0)</f>
        <v>Equity</v>
      </c>
      <c r="L187" t="s">
        <v>4238</v>
      </c>
    </row>
    <row r="188" spans="1:13">
      <c r="A188" s="41" t="str">
        <f t="shared" si="3"/>
        <v>Y0ETGrowth Option</v>
      </c>
      <c r="B188" s="41" t="str">
        <f>VLOOKUP($D188,'Plan Master New'!$A:$D,3,0)</f>
        <v>Y0ET</v>
      </c>
      <c r="C188" s="41" t="str">
        <f>VLOOKUP($D188,'Plan Master New'!$A:$D,4,0)</f>
        <v>Growth Option</v>
      </c>
      <c r="D188" s="148">
        <v>127073</v>
      </c>
      <c r="E188" t="s">
        <v>238</v>
      </c>
      <c r="F188">
        <v>17.690999999999999</v>
      </c>
      <c r="G188" s="42">
        <v>45198</v>
      </c>
      <c r="I188" s="42">
        <v>45016</v>
      </c>
      <c r="J188" t="str">
        <f>_xlfn.XLOOKUP(B188,'HY financials'!$4:$4,'HY financials'!$3:$3)</f>
        <v>HSBC</v>
      </c>
      <c r="K188" t="str">
        <f>VLOOKUP(B188,'Scheme Master'!A:B,2,0)</f>
        <v>Equity</v>
      </c>
      <c r="L188" t="s">
        <v>4239</v>
      </c>
    </row>
    <row r="189" spans="1:13">
      <c r="A189" s="41" t="str">
        <f t="shared" si="3"/>
        <v>Y0ETDirect Plan - Growth Option</v>
      </c>
      <c r="B189" s="41" t="str">
        <f>VLOOKUP($D189,'Plan Master New'!$A:$D,3,0)</f>
        <v>Y0ET</v>
      </c>
      <c r="C189" s="41" t="str">
        <f>VLOOKUP($D189,'Plan Master New'!$A:$D,4,0)</f>
        <v>Direct Plan - Growth Option</v>
      </c>
      <c r="D189" s="148">
        <v>127071</v>
      </c>
      <c r="E189" t="s">
        <v>239</v>
      </c>
      <c r="F189">
        <v>18.967400000000001</v>
      </c>
      <c r="G189" s="42">
        <v>45198</v>
      </c>
      <c r="I189" s="42">
        <v>45016</v>
      </c>
      <c r="J189" t="str">
        <f>_xlfn.XLOOKUP(B189,'HY financials'!$4:$4,'HY financials'!$3:$3)</f>
        <v>HSBC</v>
      </c>
      <c r="K189" t="str">
        <f>VLOOKUP(B189,'Scheme Master'!A:B,2,0)</f>
        <v>Equity</v>
      </c>
      <c r="L189" t="s">
        <v>4240</v>
      </c>
    </row>
    <row r="190" spans="1:13">
      <c r="A190" s="41" t="str">
        <f t="shared" ref="A190:A210" si="4">+B190&amp;C190</f>
        <v>Y0ETDirect Plan - IDCW Option</v>
      </c>
      <c r="B190" s="41" t="str">
        <f>VLOOKUP($D190,'Plan Master New'!$A:$D,3,0)</f>
        <v>Y0ET</v>
      </c>
      <c r="C190" s="41" t="str">
        <f>VLOOKUP($D190,'Plan Master New'!$A:$D,4,0)</f>
        <v>Direct Plan - IDCW Option</v>
      </c>
      <c r="D190" s="148">
        <v>127072</v>
      </c>
      <c r="E190" t="s">
        <v>1622</v>
      </c>
      <c r="F190">
        <v>16.026800000000001</v>
      </c>
      <c r="G190" s="42">
        <v>45198</v>
      </c>
      <c r="I190" s="42">
        <v>45016</v>
      </c>
      <c r="J190" t="str">
        <f>_xlfn.XLOOKUP(B190,'HY financials'!$4:$4,'HY financials'!$3:$3)</f>
        <v>HSBC</v>
      </c>
      <c r="K190" t="str">
        <f>VLOOKUP(B190,'Scheme Master'!A:B,2,0)</f>
        <v>Equity</v>
      </c>
      <c r="L190" t="s">
        <v>4241</v>
      </c>
    </row>
    <row r="191" spans="1:13">
      <c r="A191" s="41" t="str">
        <f t="shared" si="4"/>
        <v>Y0ETIDCW Option</v>
      </c>
      <c r="B191" s="41" t="str">
        <f>VLOOKUP($D191,'Plan Master New'!$A:$D,3,0)</f>
        <v>Y0ET</v>
      </c>
      <c r="C191" s="41" t="str">
        <f>VLOOKUP($D191,'Plan Master New'!$A:$D,4,0)</f>
        <v>IDCW Option</v>
      </c>
      <c r="D191" s="148">
        <v>127070</v>
      </c>
      <c r="E191" t="s">
        <v>1623</v>
      </c>
      <c r="F191">
        <v>16.194199999999999</v>
      </c>
      <c r="G191" s="42">
        <v>45198</v>
      </c>
      <c r="I191" s="42">
        <v>45016</v>
      </c>
      <c r="J191" t="str">
        <f>_xlfn.XLOOKUP(B191,'HY financials'!$4:$4,'HY financials'!$3:$3)</f>
        <v>HSBC</v>
      </c>
      <c r="K191" t="str">
        <f>VLOOKUP(B191,'Scheme Master'!A:B,2,0)</f>
        <v>Equity</v>
      </c>
      <c r="L191" t="s">
        <v>4242</v>
      </c>
    </row>
    <row r="192" spans="1:13">
      <c r="A192" s="41" t="str">
        <f t="shared" si="4"/>
        <v>Y0EUDirect Plan - Growth Option</v>
      </c>
      <c r="B192" s="41" t="str">
        <f>VLOOKUP($D192,'Plan Master New'!$A:$D,3,0)</f>
        <v>Y0EU</v>
      </c>
      <c r="C192" s="41" t="str">
        <f>VLOOKUP($D192,'Plan Master New'!$A:$D,4,0)</f>
        <v>Direct Plan - Growth Option</v>
      </c>
      <c r="D192" s="148">
        <v>120035</v>
      </c>
      <c r="E192" t="s">
        <v>240</v>
      </c>
      <c r="F192">
        <v>7.4729000000000001</v>
      </c>
      <c r="G192" s="42">
        <v>45198</v>
      </c>
      <c r="I192" s="42">
        <v>45016</v>
      </c>
      <c r="J192" t="str">
        <f>_xlfn.XLOOKUP(B192,'HY financials'!$4:$4,'HY financials'!$3:$3)</f>
        <v>HSBC</v>
      </c>
      <c r="K192" t="str">
        <f>VLOOKUP(B192,'Scheme Master'!A:B,2,0)</f>
        <v>Equity</v>
      </c>
      <c r="L192" t="s">
        <v>4243</v>
      </c>
    </row>
    <row r="193" spans="1:12">
      <c r="A193" s="41" t="str">
        <f t="shared" si="4"/>
        <v>Y0EUIDCW Option</v>
      </c>
      <c r="B193" s="41" t="str">
        <f>VLOOKUP($D193,'Plan Master New'!$A:$D,3,0)</f>
        <v>Y0EU</v>
      </c>
      <c r="C193" s="41" t="str">
        <f>VLOOKUP($D193,'Plan Master New'!$A:$D,4,0)</f>
        <v>IDCW Option</v>
      </c>
      <c r="D193" s="148">
        <v>115117</v>
      </c>
      <c r="E193" t="s">
        <v>1624</v>
      </c>
      <c r="F193">
        <v>6.9004000000000003</v>
      </c>
      <c r="G193" s="42">
        <v>45198</v>
      </c>
      <c r="I193" s="42">
        <v>45016</v>
      </c>
      <c r="J193" t="str">
        <f>_xlfn.XLOOKUP(B193,'HY financials'!$4:$4,'HY financials'!$3:$3)</f>
        <v>HSBC</v>
      </c>
      <c r="K193" t="str">
        <f>VLOOKUP(B193,'Scheme Master'!A:B,2,0)</f>
        <v>Equity</v>
      </c>
      <c r="L193" t="s">
        <v>4244</v>
      </c>
    </row>
    <row r="194" spans="1:12">
      <c r="A194" s="41" t="str">
        <f t="shared" si="4"/>
        <v>Y0EUDirect Plan - IDCW Option</v>
      </c>
      <c r="B194" s="41" t="str">
        <f>VLOOKUP($D194,'Plan Master New'!$A:$D,3,0)</f>
        <v>Y0EU</v>
      </c>
      <c r="C194" s="41" t="str">
        <f>VLOOKUP($D194,'Plan Master New'!$A:$D,4,0)</f>
        <v>Direct Plan - IDCW Option</v>
      </c>
      <c r="D194" s="148">
        <v>120036</v>
      </c>
      <c r="E194" t="s">
        <v>1625</v>
      </c>
      <c r="F194">
        <v>7.4664999999999999</v>
      </c>
      <c r="G194" s="42">
        <v>45198</v>
      </c>
      <c r="I194" s="42">
        <v>45016</v>
      </c>
      <c r="J194" t="str">
        <f>_xlfn.XLOOKUP(B194,'HY financials'!$4:$4,'HY financials'!$3:$3)</f>
        <v>HSBC</v>
      </c>
      <c r="K194" t="str">
        <f>VLOOKUP(B194,'Scheme Master'!A:B,2,0)</f>
        <v>Equity</v>
      </c>
      <c r="L194" t="s">
        <v>4245</v>
      </c>
    </row>
    <row r="195" spans="1:12">
      <c r="A195" s="41" t="str">
        <f t="shared" si="4"/>
        <v>Y0EUGrowth Option</v>
      </c>
      <c r="B195" s="41" t="str">
        <f>VLOOKUP($D195,'Plan Master New'!$A:$D,3,0)</f>
        <v>Y0EU</v>
      </c>
      <c r="C195" s="41" t="str">
        <f>VLOOKUP($D195,'Plan Master New'!$A:$D,4,0)</f>
        <v>Growth Option</v>
      </c>
      <c r="D195" s="148">
        <v>115116</v>
      </c>
      <c r="E195" t="s">
        <v>241</v>
      </c>
      <c r="F195">
        <v>6.9004000000000003</v>
      </c>
      <c r="G195" s="42">
        <v>45198</v>
      </c>
      <c r="I195" s="42">
        <v>45016</v>
      </c>
      <c r="J195" t="str">
        <f>_xlfn.XLOOKUP(B195,'HY financials'!$4:$4,'HY financials'!$3:$3)</f>
        <v>HSBC</v>
      </c>
      <c r="K195" t="str">
        <f>VLOOKUP(B195,'Scheme Master'!A:B,2,0)</f>
        <v>Equity</v>
      </c>
      <c r="L195" t="s">
        <v>4246</v>
      </c>
    </row>
    <row r="196" spans="1:12">
      <c r="A196" s="41" t="str">
        <f t="shared" si="4"/>
        <v>Y0EWDirect Plan - Growth Option</v>
      </c>
      <c r="B196" s="41" t="str">
        <f>VLOOKUP($D196,'Plan Master New'!$A:$D,3,0)</f>
        <v>Y0EW</v>
      </c>
      <c r="C196" s="41" t="str">
        <f>VLOOKUP($D196,'Plan Master New'!$A:$D,4,0)</f>
        <v>Direct Plan - Growth Option</v>
      </c>
      <c r="D196" s="148">
        <v>120043</v>
      </c>
      <c r="E196" t="s">
        <v>1012</v>
      </c>
      <c r="F196">
        <v>17.4361</v>
      </c>
      <c r="G196" s="42">
        <v>45198</v>
      </c>
      <c r="I196" s="42">
        <v>45016</v>
      </c>
      <c r="J196" t="str">
        <f>_xlfn.XLOOKUP(B196,'HY financials'!$4:$4,'HY financials'!$3:$3)</f>
        <v>HSBC</v>
      </c>
      <c r="K196" t="str">
        <f>VLOOKUP(B196,'Scheme Master'!A:B,2,0)</f>
        <v>Equity</v>
      </c>
      <c r="L196" t="s">
        <v>4247</v>
      </c>
    </row>
    <row r="197" spans="1:12">
      <c r="A197" s="41" t="str">
        <f t="shared" si="4"/>
        <v>Y0EWGrowth Option</v>
      </c>
      <c r="B197" s="41" t="str">
        <f>VLOOKUP($D197,'Plan Master New'!$A:$D,3,0)</f>
        <v>Y0EW</v>
      </c>
      <c r="C197" s="41" t="str">
        <f>VLOOKUP($D197,'Plan Master New'!$A:$D,4,0)</f>
        <v>Growth Option</v>
      </c>
      <c r="D197" s="148">
        <v>107988</v>
      </c>
      <c r="E197" t="s">
        <v>1013</v>
      </c>
      <c r="F197">
        <v>16.142499999999998</v>
      </c>
      <c r="G197" s="42">
        <v>45198</v>
      </c>
      <c r="I197" s="42">
        <v>45016</v>
      </c>
      <c r="J197" t="str">
        <f>_xlfn.XLOOKUP(B197,'HY financials'!$4:$4,'HY financials'!$3:$3)</f>
        <v>HSBC</v>
      </c>
      <c r="K197" t="str">
        <f>VLOOKUP(B197,'Scheme Master'!A:B,2,0)</f>
        <v>Equity</v>
      </c>
      <c r="L197" t="s">
        <v>4248</v>
      </c>
    </row>
    <row r="198" spans="1:12">
      <c r="A198" s="41" t="str">
        <f t="shared" si="4"/>
        <v>Y0EWIDCW Option</v>
      </c>
      <c r="B198" s="41" t="str">
        <f>VLOOKUP($D198,'Plan Master New'!$A:$D,3,0)</f>
        <v>Y0EW</v>
      </c>
      <c r="C198" s="41" t="str">
        <f>VLOOKUP($D198,'Plan Master New'!$A:$D,4,0)</f>
        <v>IDCW Option</v>
      </c>
      <c r="D198" s="148">
        <v>107989</v>
      </c>
      <c r="E198" t="s">
        <v>1626</v>
      </c>
      <c r="F198">
        <v>14.347899999999999</v>
      </c>
      <c r="G198" s="42">
        <v>45198</v>
      </c>
      <c r="I198" s="42">
        <v>45016</v>
      </c>
      <c r="J198" t="str">
        <f>_xlfn.XLOOKUP(B198,'HY financials'!$4:$4,'HY financials'!$3:$3)</f>
        <v>HSBC</v>
      </c>
      <c r="K198" t="str">
        <f>VLOOKUP(B198,'Scheme Master'!A:B,2,0)</f>
        <v>Equity</v>
      </c>
      <c r="L198" t="s">
        <v>4249</v>
      </c>
    </row>
    <row r="199" spans="1:12">
      <c r="A199" s="41" t="str">
        <f t="shared" si="4"/>
        <v>Y0EWDirect Plan - IDCW Option</v>
      </c>
      <c r="B199" s="41" t="str">
        <f>VLOOKUP($D199,'Plan Master New'!$A:$D,3,0)</f>
        <v>Y0EW</v>
      </c>
      <c r="C199" s="41" t="str">
        <f>VLOOKUP($D199,'Plan Master New'!$A:$D,4,0)</f>
        <v>Direct Plan - IDCW Option</v>
      </c>
      <c r="D199" s="148">
        <v>120044</v>
      </c>
      <c r="E199" t="s">
        <v>1627</v>
      </c>
      <c r="F199">
        <v>15.4794</v>
      </c>
      <c r="G199" s="42">
        <v>45198</v>
      </c>
      <c r="I199" s="42">
        <v>45016</v>
      </c>
      <c r="J199" t="str">
        <f>_xlfn.XLOOKUP(B199,'HY financials'!$4:$4,'HY financials'!$3:$3)</f>
        <v>HSBC</v>
      </c>
      <c r="K199" t="str">
        <f>VLOOKUP(B199,'Scheme Master'!A:B,2,0)</f>
        <v>Equity</v>
      </c>
      <c r="L199" t="s">
        <v>4250</v>
      </c>
    </row>
    <row r="200" spans="1:12">
      <c r="A200" s="41" t="str">
        <f t="shared" si="4"/>
        <v>Y0EVDirect Plan - IDCW Option</v>
      </c>
      <c r="B200" s="41" t="str">
        <f>VLOOKUP($D200,'Plan Master New'!$A:$D,3,0)</f>
        <v>Y0EV</v>
      </c>
      <c r="C200" s="41" t="str">
        <f>VLOOKUP($D200,'Plan Master New'!$A:$D,4,0)</f>
        <v>Direct Plan - IDCW Option</v>
      </c>
      <c r="D200" s="148">
        <v>148738</v>
      </c>
      <c r="E200" t="s">
        <v>1628</v>
      </c>
      <c r="F200">
        <v>8.7913999999999994</v>
      </c>
      <c r="G200" s="42">
        <v>45198</v>
      </c>
      <c r="I200" s="42">
        <v>45016</v>
      </c>
      <c r="J200" t="str">
        <f>_xlfn.XLOOKUP(B200,'HY financials'!$4:$4,'HY financials'!$3:$3)</f>
        <v>HSBC</v>
      </c>
      <c r="K200" t="str">
        <f>VLOOKUP(B200,'Scheme Master'!A:B,2,0)</f>
        <v>Equity</v>
      </c>
      <c r="L200" t="s">
        <v>4251</v>
      </c>
    </row>
    <row r="201" spans="1:12">
      <c r="A201" s="41" t="str">
        <f t="shared" si="4"/>
        <v>Y0EVDirect Plan - Growth Option</v>
      </c>
      <c r="B201" s="41" t="str">
        <f>VLOOKUP($D201,'Plan Master New'!$A:$D,3,0)</f>
        <v>Y0EV</v>
      </c>
      <c r="C201" s="41" t="str">
        <f>VLOOKUP($D201,'Plan Master New'!$A:$D,4,0)</f>
        <v>Direct Plan - Growth Option</v>
      </c>
      <c r="D201" s="148">
        <v>148737</v>
      </c>
      <c r="E201" t="s">
        <v>1629</v>
      </c>
      <c r="F201">
        <v>8.7913999999999994</v>
      </c>
      <c r="G201" s="42">
        <v>45198</v>
      </c>
      <c r="I201" s="42">
        <v>45016</v>
      </c>
      <c r="J201" t="str">
        <f>_xlfn.XLOOKUP(B201,'HY financials'!$4:$4,'HY financials'!$3:$3)</f>
        <v>HSBC</v>
      </c>
      <c r="K201" t="str">
        <f>VLOOKUP(B201,'Scheme Master'!A:B,2,0)</f>
        <v>Equity</v>
      </c>
      <c r="L201" t="s">
        <v>4252</v>
      </c>
    </row>
    <row r="202" spans="1:12">
      <c r="A202" s="41" t="str">
        <f t="shared" si="4"/>
        <v>Y0EVGrowth Option</v>
      </c>
      <c r="B202" s="41" t="str">
        <f>VLOOKUP($D202,'Plan Master New'!$A:$D,3,0)</f>
        <v>Y0EV</v>
      </c>
      <c r="C202" s="41" t="str">
        <f>VLOOKUP($D202,'Plan Master New'!$A:$D,4,0)</f>
        <v>Growth Option</v>
      </c>
      <c r="D202" s="148">
        <v>148735</v>
      </c>
      <c r="E202" t="s">
        <v>1630</v>
      </c>
      <c r="F202">
        <v>8.6191999999999993</v>
      </c>
      <c r="G202" s="42">
        <v>45198</v>
      </c>
      <c r="I202" s="42">
        <v>45016</v>
      </c>
      <c r="J202" t="str">
        <f>_xlfn.XLOOKUP(B202,'HY financials'!$4:$4,'HY financials'!$3:$3)</f>
        <v>HSBC</v>
      </c>
      <c r="K202" t="str">
        <f>VLOOKUP(B202,'Scheme Master'!A:B,2,0)</f>
        <v>Equity</v>
      </c>
      <c r="L202" t="s">
        <v>4253</v>
      </c>
    </row>
    <row r="203" spans="1:12">
      <c r="A203" s="41" t="str">
        <f t="shared" si="4"/>
        <v>Y0EVIDCW Option</v>
      </c>
      <c r="B203" s="41" t="str">
        <f>VLOOKUP($D203,'Plan Master New'!$A:$D,3,0)</f>
        <v>Y0EV</v>
      </c>
      <c r="C203" s="41" t="str">
        <f>VLOOKUP($D203,'Plan Master New'!$A:$D,4,0)</f>
        <v>IDCW Option</v>
      </c>
      <c r="D203" s="148">
        <v>148736</v>
      </c>
      <c r="E203" t="s">
        <v>1631</v>
      </c>
      <c r="F203">
        <v>8.6191999999999993</v>
      </c>
      <c r="G203" s="42">
        <v>45198</v>
      </c>
      <c r="I203" s="42">
        <v>45016</v>
      </c>
      <c r="J203" t="str">
        <f>_xlfn.XLOOKUP(B203,'HY financials'!$4:$4,'HY financials'!$3:$3)</f>
        <v>HSBC</v>
      </c>
      <c r="K203" t="str">
        <f>VLOOKUP(B203,'Scheme Master'!A:B,2,0)</f>
        <v>Equity</v>
      </c>
      <c r="L203" t="s">
        <v>4254</v>
      </c>
    </row>
    <row r="204" spans="1:12">
      <c r="A204" s="41" t="str">
        <f t="shared" si="4"/>
        <v>Y0EXGrowth Option</v>
      </c>
      <c r="B204" s="41" t="str">
        <f>VLOOKUP($D204,'Plan Master New'!$A:$D,3,0)</f>
        <v>Y0EX</v>
      </c>
      <c r="C204" s="41" t="str">
        <f>VLOOKUP($D204,'Plan Master New'!$A:$D,4,0)</f>
        <v>Growth Option</v>
      </c>
      <c r="D204" s="148">
        <v>129195</v>
      </c>
      <c r="E204" t="s">
        <v>1112</v>
      </c>
      <c r="F204">
        <v>18.679200000000002</v>
      </c>
      <c r="G204" s="42">
        <v>45198</v>
      </c>
      <c r="I204" s="42">
        <v>45016</v>
      </c>
      <c r="J204" t="str">
        <f>_xlfn.XLOOKUP(B204,'HY financials'!$4:$4,'HY financials'!$3:$3)</f>
        <v>HSBC</v>
      </c>
      <c r="K204" t="str">
        <f>VLOOKUP(B204,'Scheme Master'!A:B,2,0)</f>
        <v>Equity</v>
      </c>
      <c r="L204" t="s">
        <v>4255</v>
      </c>
    </row>
    <row r="205" spans="1:12">
      <c r="A205" s="41" t="str">
        <f t="shared" si="4"/>
        <v>Y0EXDirect Plan - Growth Option</v>
      </c>
      <c r="B205" s="41" t="str">
        <f>VLOOKUP($D205,'Plan Master New'!$A:$D,3,0)</f>
        <v>Y0EX</v>
      </c>
      <c r="C205" s="41" t="str">
        <f>VLOOKUP($D205,'Plan Master New'!$A:$D,4,0)</f>
        <v>Direct Plan - Growth Option</v>
      </c>
      <c r="D205" s="148">
        <v>129197</v>
      </c>
      <c r="E205" t="s">
        <v>1113</v>
      </c>
      <c r="F205">
        <v>19.555499999999999</v>
      </c>
      <c r="G205" s="42">
        <v>45198</v>
      </c>
      <c r="I205" s="42">
        <v>45016</v>
      </c>
      <c r="J205" t="str">
        <f>_xlfn.XLOOKUP(B205,'HY financials'!$4:$4,'HY financials'!$3:$3)</f>
        <v>HSBC</v>
      </c>
      <c r="K205" t="str">
        <f>VLOOKUP(B205,'Scheme Master'!A:B,2,0)</f>
        <v>Equity</v>
      </c>
      <c r="L205" t="s">
        <v>4256</v>
      </c>
    </row>
    <row r="206" spans="1:12">
      <c r="A206" s="41" t="str">
        <f t="shared" si="4"/>
        <v>Y0EXIDCW Option</v>
      </c>
      <c r="B206" s="41" t="str">
        <f>VLOOKUP($D206,'Plan Master New'!$A:$D,3,0)</f>
        <v>Y0EX</v>
      </c>
      <c r="C206" s="41" t="str">
        <f>VLOOKUP($D206,'Plan Master New'!$A:$D,4,0)</f>
        <v>IDCW Option</v>
      </c>
      <c r="D206" s="148">
        <v>129196</v>
      </c>
      <c r="E206" t="s">
        <v>1632</v>
      </c>
      <c r="F206">
        <v>17.339200000000002</v>
      </c>
      <c r="G206" s="42">
        <v>45198</v>
      </c>
      <c r="I206" s="42">
        <v>45016</v>
      </c>
      <c r="J206" t="str">
        <f>_xlfn.XLOOKUP(B206,'HY financials'!$4:$4,'HY financials'!$3:$3)</f>
        <v>HSBC</v>
      </c>
      <c r="K206" t="str">
        <f>VLOOKUP(B206,'Scheme Master'!A:B,2,0)</f>
        <v>Equity</v>
      </c>
      <c r="L206" t="s">
        <v>4257</v>
      </c>
    </row>
    <row r="207" spans="1:12">
      <c r="A207" s="41" t="str">
        <f t="shared" si="4"/>
        <v>Y0EYIDCW Option</v>
      </c>
      <c r="B207" s="41" t="str">
        <f>VLOOKUP($D207,'Plan Master New'!$A:$D,3,0)</f>
        <v>Y0EY</v>
      </c>
      <c r="C207" s="41" t="str">
        <f>VLOOKUP($D207,'Plan Master New'!$A:$D,4,0)</f>
        <v>IDCW Option</v>
      </c>
      <c r="D207" s="148">
        <v>129199</v>
      </c>
      <c r="E207" t="s">
        <v>232</v>
      </c>
      <c r="F207">
        <v>28.370100000000001</v>
      </c>
      <c r="G207" s="42">
        <v>45198</v>
      </c>
      <c r="I207" s="42">
        <v>45016</v>
      </c>
      <c r="J207" t="str">
        <f>_xlfn.XLOOKUP(B207,'HY financials'!$4:$4,'HY financials'!$3:$3)</f>
        <v>HSBC</v>
      </c>
      <c r="K207" t="str">
        <f>VLOOKUP(B207,'Scheme Master'!A:B,2,0)</f>
        <v>Equity</v>
      </c>
      <c r="L207" t="s">
        <v>4258</v>
      </c>
    </row>
    <row r="208" spans="1:12">
      <c r="A208" s="41" t="str">
        <f t="shared" si="4"/>
        <v>Y0EYDirect Plan - IDCW Option</v>
      </c>
      <c r="B208" s="41" t="str">
        <f>VLOOKUP($D208,'Plan Master New'!$A:$D,3,0)</f>
        <v>Y0EY</v>
      </c>
      <c r="C208" s="41" t="str">
        <f>VLOOKUP($D208,'Plan Master New'!$A:$D,4,0)</f>
        <v>Direct Plan - IDCW Option</v>
      </c>
      <c r="D208" s="148">
        <v>129201</v>
      </c>
      <c r="E208" t="s">
        <v>233</v>
      </c>
      <c r="F208">
        <v>29.389099999999999</v>
      </c>
      <c r="G208" s="42">
        <v>45198</v>
      </c>
      <c r="I208" s="42">
        <v>45016</v>
      </c>
      <c r="J208" t="str">
        <f>_xlfn.XLOOKUP(B208,'HY financials'!$4:$4,'HY financials'!$3:$3)</f>
        <v>HSBC</v>
      </c>
      <c r="K208" t="str">
        <f>VLOOKUP(B208,'Scheme Master'!A:B,2,0)</f>
        <v>Equity</v>
      </c>
      <c r="L208" t="s">
        <v>4259</v>
      </c>
    </row>
    <row r="209" spans="1:12">
      <c r="A209" s="41" t="str">
        <f t="shared" si="4"/>
        <v>Y0EYGrowth Option</v>
      </c>
      <c r="B209" s="41" t="str">
        <f>VLOOKUP($D209,'Plan Master New'!$A:$D,3,0)</f>
        <v>Y0EY</v>
      </c>
      <c r="C209" s="41" t="str">
        <f>VLOOKUP($D209,'Plan Master New'!$A:$D,4,0)</f>
        <v>Growth Option</v>
      </c>
      <c r="D209" s="148">
        <v>129065</v>
      </c>
      <c r="E209" t="s">
        <v>234</v>
      </c>
      <c r="F209">
        <v>30.931999999999999</v>
      </c>
      <c r="G209" s="42">
        <v>45198</v>
      </c>
      <c r="I209" s="42">
        <v>45016</v>
      </c>
      <c r="J209" t="str">
        <f>_xlfn.XLOOKUP(B209,'HY financials'!$4:$4,'HY financials'!$3:$3)</f>
        <v>HSBC</v>
      </c>
      <c r="K209" t="str">
        <f>VLOOKUP(B209,'Scheme Master'!A:B,2,0)</f>
        <v>Equity</v>
      </c>
      <c r="L209" t="s">
        <v>4260</v>
      </c>
    </row>
    <row r="210" spans="1:12">
      <c r="A210" s="41" t="str">
        <f t="shared" si="4"/>
        <v>Y0EYDirect Plan - Growth Option</v>
      </c>
      <c r="B210" s="41" t="str">
        <f>VLOOKUP($D210,'Plan Master New'!$A:$D,3,0)</f>
        <v>Y0EY</v>
      </c>
      <c r="C210" s="41" t="str">
        <f>VLOOKUP($D210,'Plan Master New'!$A:$D,4,0)</f>
        <v>Direct Plan - Growth Option</v>
      </c>
      <c r="D210" s="148">
        <v>129200</v>
      </c>
      <c r="E210" t="s">
        <v>235</v>
      </c>
      <c r="F210">
        <v>31.961200000000002</v>
      </c>
      <c r="G210" s="42">
        <v>45198</v>
      </c>
      <c r="I210" s="42">
        <v>45016</v>
      </c>
      <c r="J210" t="str">
        <f>_xlfn.XLOOKUP(B210,'HY financials'!$4:$4,'HY financials'!$3:$3)</f>
        <v>HSBC</v>
      </c>
      <c r="K210" t="str">
        <f>VLOOKUP(B210,'Scheme Master'!A:B,2,0)</f>
        <v>Equity</v>
      </c>
      <c r="L210" t="s">
        <v>4261</v>
      </c>
    </row>
    <row r="211" spans="1:12">
      <c r="A211" s="41" t="str">
        <f>+B211&amp;C211</f>
        <v>Y0EZGrowth Option</v>
      </c>
      <c r="B211" s="41" t="str">
        <f>VLOOKUP($D211,'Plan Master New'!$A:$D,3,0)</f>
        <v>Y0EZ</v>
      </c>
      <c r="C211" s="41" t="str">
        <f>VLOOKUP($D211,'Plan Master New'!$A:$D,4,0)</f>
        <v>Growth Option</v>
      </c>
      <c r="D211" s="148">
        <v>129191</v>
      </c>
      <c r="E211" t="s">
        <v>236</v>
      </c>
      <c r="F211">
        <v>27.766100000000002</v>
      </c>
      <c r="G211" s="42">
        <v>45198</v>
      </c>
      <c r="I211" s="42">
        <v>45016</v>
      </c>
      <c r="J211" t="str">
        <f>_xlfn.XLOOKUP(B211,'HY financials'!$4:$4,'HY financials'!$3:$3)</f>
        <v>HSBC</v>
      </c>
      <c r="K211" t="str">
        <f>VLOOKUP(B211,'Scheme Master'!A:B,2,0)</f>
        <v>Equity</v>
      </c>
      <c r="L211" t="s">
        <v>4262</v>
      </c>
    </row>
    <row r="212" spans="1:12">
      <c r="A212" s="41" t="str">
        <f>+B212&amp;C212</f>
        <v>Y0EZDirect Plan - Growth Option</v>
      </c>
      <c r="B212" s="41" t="str">
        <f>VLOOKUP($D212,'Plan Master New'!$A:$D,3,0)</f>
        <v>Y0EZ</v>
      </c>
      <c r="C212" s="41" t="str">
        <f>VLOOKUP($D212,'Plan Master New'!$A:$D,4,0)</f>
        <v>Direct Plan - Growth Option</v>
      </c>
      <c r="D212" s="148">
        <v>129193</v>
      </c>
      <c r="E212" t="s">
        <v>237</v>
      </c>
      <c r="F212">
        <v>28.958600000000001</v>
      </c>
      <c r="G212" s="42">
        <v>45198</v>
      </c>
      <c r="I212" s="42">
        <v>45016</v>
      </c>
      <c r="J212" t="str">
        <f>_xlfn.XLOOKUP(B212,'HY financials'!$4:$4,'HY financials'!$3:$3)</f>
        <v>HSBC</v>
      </c>
      <c r="K212" t="str">
        <f>VLOOKUP(B212,'Scheme Master'!A:B,2,0)</f>
        <v>Equity</v>
      </c>
      <c r="L212" t="s">
        <v>4263</v>
      </c>
    </row>
    <row r="213" spans="1:12">
      <c r="A213" s="41" t="str">
        <f>+B213&amp;C213</f>
        <v>Y0EZDirect Plan - IDCW Option</v>
      </c>
      <c r="B213" s="41" t="str">
        <f>VLOOKUP($D213,'Plan Master New'!$A:$D,3,0)</f>
        <v>Y0EZ</v>
      </c>
      <c r="C213" s="41" t="str">
        <f>VLOOKUP($D213,'Plan Master New'!$A:$D,4,0)</f>
        <v>Direct Plan - IDCW Option</v>
      </c>
      <c r="D213" s="148">
        <v>129194</v>
      </c>
      <c r="E213" t="s">
        <v>1633</v>
      </c>
      <c r="F213">
        <v>16.244399999999999</v>
      </c>
      <c r="G213" s="42">
        <v>45198</v>
      </c>
      <c r="I213" s="42">
        <v>45016</v>
      </c>
      <c r="J213" t="str">
        <f>_xlfn.XLOOKUP(B213,'HY financials'!$4:$4,'HY financials'!$3:$3)</f>
        <v>HSBC</v>
      </c>
      <c r="K213" t="str">
        <f>VLOOKUP(B213,'Scheme Master'!A:B,2,0)</f>
        <v>Equity</v>
      </c>
      <c r="L213" t="s">
        <v>4264</v>
      </c>
    </row>
    <row r="214" spans="1:12">
      <c r="A214" s="41" t="str">
        <f>+B214&amp;C214</f>
        <v>Y0EZIDCW Option</v>
      </c>
      <c r="B214" s="41" t="str">
        <f>VLOOKUP($D214,'Plan Master New'!$A:$D,3,0)</f>
        <v>Y0EZ</v>
      </c>
      <c r="C214" s="41" t="str">
        <f>VLOOKUP($D214,'Plan Master New'!$A:$D,4,0)</f>
        <v>IDCW Option</v>
      </c>
      <c r="D214" s="148">
        <v>129192</v>
      </c>
      <c r="E214" t="s">
        <v>1634</v>
      </c>
      <c r="F214">
        <v>26.093699999999998</v>
      </c>
      <c r="G214" s="42">
        <v>45198</v>
      </c>
      <c r="I214" s="42">
        <v>45016</v>
      </c>
      <c r="J214" t="str">
        <f>_xlfn.XLOOKUP(B214,'HY financials'!$4:$4,'HY financials'!$3:$3)</f>
        <v>HSBC</v>
      </c>
      <c r="K214" t="str">
        <f>VLOOKUP(B214,'Scheme Master'!A:B,2,0)</f>
        <v>Equity</v>
      </c>
      <c r="L214" t="s">
        <v>4265</v>
      </c>
    </row>
    <row r="215" spans="1:12">
      <c r="A215" s="41" t="str">
        <f t="shared" ref="A215:A218" si="5">+B215&amp;C215</f>
        <v>Y0EJDirect Plan - Growth Option</v>
      </c>
      <c r="B215" s="41" t="str">
        <f>VLOOKUP($D215,'Plan Master New'!$A:$D,3,0)</f>
        <v>Y0EJ</v>
      </c>
      <c r="C215" s="41" t="str">
        <f>VLOOKUP($D215,'Plan Master New'!$A:$D,4,0)</f>
        <v>Direct Plan - Growth Option</v>
      </c>
      <c r="D215" s="148">
        <v>120046</v>
      </c>
      <c r="E215" t="s">
        <v>3193</v>
      </c>
      <c r="F215">
        <v>168.9126</v>
      </c>
      <c r="G215" s="42">
        <v>45198</v>
      </c>
      <c r="I215" s="42">
        <v>45016</v>
      </c>
      <c r="J215" t="str">
        <f>_xlfn.XLOOKUP(B215,'HY financials'!$4:$4,'HY financials'!$3:$3)</f>
        <v>HSBC</v>
      </c>
      <c r="K215" t="str">
        <f>VLOOKUP(B215,'Scheme Master'!A:B,2,0)</f>
        <v>Equity</v>
      </c>
    </row>
    <row r="216" spans="1:12">
      <c r="A216" s="41" t="str">
        <f t="shared" si="5"/>
        <v>Y0EJDirect Plan - IDCW Option</v>
      </c>
      <c r="B216" s="41" t="str">
        <f>VLOOKUP($D216,'Plan Master New'!$A:$D,3,0)</f>
        <v>Y0EJ</v>
      </c>
      <c r="C216" s="41" t="str">
        <f>VLOOKUP($D216,'Plan Master New'!$A:$D,4,0)</f>
        <v>Direct Plan - IDCW Option</v>
      </c>
      <c r="D216" s="148">
        <v>120045</v>
      </c>
      <c r="E216" t="s">
        <v>3194</v>
      </c>
      <c r="F216">
        <v>36.814599999999999</v>
      </c>
      <c r="G216" s="42">
        <v>45198</v>
      </c>
      <c r="I216" s="42">
        <v>45016</v>
      </c>
      <c r="J216" t="str">
        <f>_xlfn.XLOOKUP(B216,'HY financials'!$4:$4,'HY financials'!$3:$3)</f>
        <v>HSBC</v>
      </c>
      <c r="K216" t="str">
        <f>VLOOKUP(B216,'Scheme Master'!A:B,2,0)</f>
        <v>Equity</v>
      </c>
    </row>
    <row r="217" spans="1:12">
      <c r="A217" s="41" t="str">
        <f t="shared" si="5"/>
        <v>Y0EJGrowth Option</v>
      </c>
      <c r="B217" s="41" t="str">
        <f>VLOOKUP($D217,'Plan Master New'!$A:$D,3,0)</f>
        <v>Y0EJ</v>
      </c>
      <c r="C217" s="41" t="str">
        <f>VLOOKUP($D217,'Plan Master New'!$A:$D,4,0)</f>
        <v>Growth Option</v>
      </c>
      <c r="D217" s="148">
        <v>102252</v>
      </c>
      <c r="E217" t="s">
        <v>3195</v>
      </c>
      <c r="F217">
        <v>153.50790000000001</v>
      </c>
      <c r="G217" s="42">
        <v>45198</v>
      </c>
      <c r="I217" s="42">
        <v>45016</v>
      </c>
      <c r="J217" t="str">
        <f>_xlfn.XLOOKUP(B217,'HY financials'!$4:$4,'HY financials'!$3:$3)</f>
        <v>HSBC</v>
      </c>
      <c r="K217" t="str">
        <f>VLOOKUP(B217,'Scheme Master'!A:B,2,0)</f>
        <v>Equity</v>
      </c>
    </row>
    <row r="218" spans="1:12">
      <c r="A218" s="41" t="str">
        <f t="shared" si="5"/>
        <v>Y0EJIDCW Option</v>
      </c>
      <c r="B218" s="41" t="str">
        <f>VLOOKUP($D218,'Plan Master New'!$A:$D,3,0)</f>
        <v>Y0EJ</v>
      </c>
      <c r="C218" s="41" t="str">
        <f>VLOOKUP($D218,'Plan Master New'!$A:$D,4,0)</f>
        <v>IDCW Option</v>
      </c>
      <c r="D218" s="148">
        <v>102251</v>
      </c>
      <c r="E218" t="s">
        <v>3196</v>
      </c>
      <c r="F218">
        <v>37.7136</v>
      </c>
      <c r="G218" s="42">
        <v>45198</v>
      </c>
    </row>
    <row r="219" spans="1:12">
      <c r="A219" s="41" t="str">
        <f t="shared" ref="A219:A242" si="6">+B219&amp;C219</f>
        <v>Y0ECDirect Plan - Daily IDCW Option</v>
      </c>
      <c r="B219" s="41" t="str">
        <f>VLOOKUP($D219,'Plan Master New'!$A:$D,3,0)</f>
        <v>Y0EC</v>
      </c>
      <c r="C219" s="41" t="str">
        <f>VLOOKUP($D219,'Plan Master New'!$A:$D,4,0)</f>
        <v>Direct Plan - Daily IDCW Option</v>
      </c>
      <c r="D219" s="148">
        <v>147291</v>
      </c>
      <c r="E219" t="s">
        <v>3062</v>
      </c>
      <c r="F219">
        <v>1000.2091</v>
      </c>
      <c r="G219" s="42">
        <v>45199</v>
      </c>
    </row>
    <row r="220" spans="1:12">
      <c r="A220" s="41" t="str">
        <f t="shared" si="6"/>
        <v>Y0ECDirect Plan - Growth Option</v>
      </c>
      <c r="B220" s="41" t="str">
        <f>VLOOKUP($D220,'Plan Master New'!$A:$D,3,0)</f>
        <v>Y0EC</v>
      </c>
      <c r="C220" s="41" t="str">
        <f>VLOOKUP($D220,'Plan Master New'!$A:$D,4,0)</f>
        <v>Direct Plan - Growth Option</v>
      </c>
      <c r="D220" s="148">
        <v>147287</v>
      </c>
      <c r="E220" t="s">
        <v>3063</v>
      </c>
      <c r="F220">
        <v>1211.7589</v>
      </c>
      <c r="G220" s="42">
        <v>45199</v>
      </c>
    </row>
    <row r="221" spans="1:12">
      <c r="A221" s="41" t="str">
        <f t="shared" si="6"/>
        <v>Y0ECDirect Plan - Monthly IDCW Option</v>
      </c>
      <c r="B221" s="41" t="str">
        <f>VLOOKUP($D221,'Plan Master New'!$A:$D,3,0)</f>
        <v>Y0EC</v>
      </c>
      <c r="C221" s="41" t="str">
        <f>VLOOKUP($D221,'Plan Master New'!$A:$D,4,0)</f>
        <v>Direct Plan - Monthly IDCW Option</v>
      </c>
      <c r="D221" s="148">
        <v>147300</v>
      </c>
      <c r="E221" t="s">
        <v>3064</v>
      </c>
      <c r="F221">
        <v>1000.9171</v>
      </c>
      <c r="G221" s="42">
        <v>45199</v>
      </c>
    </row>
    <row r="222" spans="1:12">
      <c r="A222" s="41" t="str">
        <f t="shared" si="6"/>
        <v>Y0ECDirect Plan - Weekly IDCW Option</v>
      </c>
      <c r="B222" s="41" t="str">
        <f>VLOOKUP($D222,'Plan Master New'!$A:$D,3,0)</f>
        <v>Y0EC</v>
      </c>
      <c r="C222" s="41" t="str">
        <f>VLOOKUP($D222,'Plan Master New'!$A:$D,4,0)</f>
        <v>Direct Plan - Weekly IDCW Option</v>
      </c>
      <c r="D222" s="148">
        <v>147296</v>
      </c>
      <c r="E222" t="s">
        <v>3065</v>
      </c>
      <c r="F222">
        <v>1000.7443</v>
      </c>
      <c r="G222" s="42">
        <v>45199</v>
      </c>
    </row>
    <row r="223" spans="1:12">
      <c r="A223" s="41" t="str">
        <f t="shared" si="6"/>
        <v>Y0ECDaily IDCW Option</v>
      </c>
      <c r="B223" s="41" t="str">
        <f>VLOOKUP($D223,'Plan Master New'!$A:$D,3,0)</f>
        <v>Y0EC</v>
      </c>
      <c r="C223" s="41" t="str">
        <f>VLOOKUP($D223,'Plan Master New'!$A:$D,4,0)</f>
        <v>Daily IDCW Option</v>
      </c>
      <c r="D223" s="148">
        <v>147289</v>
      </c>
      <c r="E223" t="s">
        <v>3066</v>
      </c>
      <c r="F223">
        <v>1000.1888</v>
      </c>
      <c r="G223" s="42">
        <v>45199</v>
      </c>
    </row>
    <row r="224" spans="1:12">
      <c r="A224" s="41" t="str">
        <f t="shared" si="6"/>
        <v>Y0ECGrowth Option</v>
      </c>
      <c r="B224" s="41" t="str">
        <f>VLOOKUP($D224,'Plan Master New'!$A:$D,3,0)</f>
        <v>Y0EC</v>
      </c>
      <c r="C224" s="41" t="str">
        <f>VLOOKUP($D224,'Plan Master New'!$A:$D,4,0)</f>
        <v>Growth Option</v>
      </c>
      <c r="D224" s="148">
        <v>147290</v>
      </c>
      <c r="E224" t="s">
        <v>3067</v>
      </c>
      <c r="F224">
        <v>1204.2886000000001</v>
      </c>
      <c r="G224" s="42">
        <v>45199</v>
      </c>
    </row>
    <row r="225" spans="1:7">
      <c r="A225" s="41" t="str">
        <f t="shared" si="6"/>
        <v>Y0ECMonthly IDCW Option</v>
      </c>
      <c r="B225" s="41" t="str">
        <f>VLOOKUP($D225,'Plan Master New'!$A:$D,3,0)</f>
        <v>Y0EC</v>
      </c>
      <c r="C225" s="41" t="str">
        <f>VLOOKUP($D225,'Plan Master New'!$A:$D,4,0)</f>
        <v>Monthly IDCW Option</v>
      </c>
      <c r="D225" s="148">
        <v>147301</v>
      </c>
      <c r="E225" t="s">
        <v>3068</v>
      </c>
      <c r="F225">
        <v>1000.9035</v>
      </c>
      <c r="G225" s="42">
        <v>45199</v>
      </c>
    </row>
    <row r="226" spans="1:7">
      <c r="A226" s="41" t="str">
        <f t="shared" si="6"/>
        <v>Y0ECWeekly IDCW Option</v>
      </c>
      <c r="B226" s="41" t="str">
        <f>VLOOKUP($D226,'Plan Master New'!$A:$D,3,0)</f>
        <v>Y0EC</v>
      </c>
      <c r="C226" s="41" t="str">
        <f>VLOOKUP($D226,'Plan Master New'!$A:$D,4,0)</f>
        <v>Weekly IDCW Option</v>
      </c>
      <c r="D226" s="148">
        <v>147288</v>
      </c>
      <c r="E226" t="s">
        <v>3069</v>
      </c>
      <c r="F226">
        <v>1000.764</v>
      </c>
      <c r="G226" s="42">
        <v>45199</v>
      </c>
    </row>
    <row r="227" spans="1:7">
      <c r="A227" s="41" t="str">
        <f t="shared" si="6"/>
        <v>Y0ECUnclaimed IDCW more than 3 yrs</v>
      </c>
      <c r="B227" s="41" t="str">
        <f>VLOOKUP($D227,'Plan Master New'!$A:$D,3,0)</f>
        <v>Y0EC</v>
      </c>
      <c r="C227" s="41" t="str">
        <f>VLOOKUP($D227,'Plan Master New'!$A:$D,4,0)</f>
        <v>Unclaimed IDCW more than 3 yrs</v>
      </c>
      <c r="D227" s="148">
        <v>150501</v>
      </c>
      <c r="E227" t="s">
        <v>1755</v>
      </c>
      <c r="F227">
        <v>1000</v>
      </c>
      <c r="G227" s="42">
        <v>45199</v>
      </c>
    </row>
    <row r="228" spans="1:7">
      <c r="A228" s="41" t="str">
        <f t="shared" si="6"/>
        <v>Y0ECUnclaimed IDCW less than 3 yrs</v>
      </c>
      <c r="B228" s="41" t="str">
        <f>VLOOKUP($D228,'Plan Master New'!$A:$D,3,0)</f>
        <v>Y0EC</v>
      </c>
      <c r="C228" s="41" t="str">
        <f>VLOOKUP($D228,'Plan Master New'!$A:$D,4,0)</f>
        <v>Unclaimed IDCW less than 3 yrs</v>
      </c>
      <c r="D228" s="148">
        <v>150499</v>
      </c>
      <c r="E228" t="s">
        <v>1756</v>
      </c>
      <c r="F228">
        <v>1075.4423999999999</v>
      </c>
      <c r="G228" s="42">
        <v>45199</v>
      </c>
    </row>
    <row r="229" spans="1:7">
      <c r="A229" s="41" t="str">
        <f t="shared" si="6"/>
        <v>Y0ECUnclaimed Redemption more than 3 yrs</v>
      </c>
      <c r="B229" s="41" t="str">
        <f>VLOOKUP($D229,'Plan Master New'!$A:$D,3,0)</f>
        <v>Y0EC</v>
      </c>
      <c r="C229" s="41" t="str">
        <f>VLOOKUP($D229,'Plan Master New'!$A:$D,4,0)</f>
        <v>Unclaimed Redemption more than 3 yrs</v>
      </c>
      <c r="D229" s="148">
        <v>150500</v>
      </c>
      <c r="E229" t="s">
        <v>1757</v>
      </c>
      <c r="F229">
        <v>1000</v>
      </c>
      <c r="G229" s="42">
        <v>45199</v>
      </c>
    </row>
    <row r="230" spans="1:7">
      <c r="A230" s="41" t="str">
        <f t="shared" si="6"/>
        <v>Y0ECUnclaimed Redemption less than 3 yrs</v>
      </c>
      <c r="B230" s="41" t="str">
        <f>VLOOKUP($D230,'Plan Master New'!$A:$D,3,0)</f>
        <v>Y0EC</v>
      </c>
      <c r="C230" s="41" t="str">
        <f>VLOOKUP($D230,'Plan Master New'!$A:$D,4,0)</f>
        <v>Unclaimed Redemption less than 3 yrs</v>
      </c>
      <c r="D230" s="148">
        <v>150502</v>
      </c>
      <c r="E230" t="s">
        <v>1758</v>
      </c>
      <c r="F230">
        <v>1075.4459999999999</v>
      </c>
      <c r="G230" s="42">
        <v>45199</v>
      </c>
    </row>
    <row r="231" spans="1:7">
      <c r="A231" s="41" t="str">
        <f t="shared" si="6"/>
        <v>Y0ESDirect Plan - Growth Option</v>
      </c>
      <c r="B231" s="41" t="str">
        <f>VLOOKUP($D231,'Plan Master New'!$A:$D,3,0)</f>
        <v>Y0ES</v>
      </c>
      <c r="C231" s="41" t="str">
        <f>VLOOKUP($D231,'Plan Master New'!$A:$D,4,0)</f>
        <v>Direct Plan - Growth Option</v>
      </c>
      <c r="D231" s="148">
        <v>120038</v>
      </c>
      <c r="E231" t="s">
        <v>3070</v>
      </c>
      <c r="F231">
        <v>2320.4776999999999</v>
      </c>
      <c r="G231" s="42">
        <v>45199</v>
      </c>
    </row>
    <row r="232" spans="1:7">
      <c r="A232" s="41" t="str">
        <f t="shared" si="6"/>
        <v>Y0ESDirect Plan - Daily IDCW Option</v>
      </c>
      <c r="B232" s="41" t="str">
        <f>VLOOKUP($D232,'Plan Master New'!$A:$D,3,0)</f>
        <v>Y0ES</v>
      </c>
      <c r="C232" s="41" t="str">
        <f>VLOOKUP($D232,'Plan Master New'!$A:$D,4,0)</f>
        <v>Direct Plan - Daily IDCW Option</v>
      </c>
      <c r="D232" s="148">
        <v>120037</v>
      </c>
      <c r="E232" t="s">
        <v>3071</v>
      </c>
      <c r="F232">
        <v>1001.1926</v>
      </c>
      <c r="G232" s="42">
        <v>45199</v>
      </c>
    </row>
    <row r="233" spans="1:7">
      <c r="A233" s="41" t="str">
        <f t="shared" si="6"/>
        <v>Y0ESDirect Plan - Monthly IDCW Option</v>
      </c>
      <c r="B233" s="41" t="str">
        <f>VLOOKUP($D233,'Plan Master New'!$A:$D,3,0)</f>
        <v>Y0ES</v>
      </c>
      <c r="C233" s="41" t="str">
        <f>VLOOKUP($D233,'Plan Master New'!$A:$D,4,0)</f>
        <v>Direct Plan - Monthly IDCW Option</v>
      </c>
      <c r="D233" s="148">
        <v>120039</v>
      </c>
      <c r="E233" t="s">
        <v>3072</v>
      </c>
      <c r="F233">
        <v>1038.9366</v>
      </c>
      <c r="G233" s="42">
        <v>45199</v>
      </c>
    </row>
    <row r="234" spans="1:7">
      <c r="A234" s="41" t="str">
        <f t="shared" si="6"/>
        <v>Y0ESDirect Plan - Weekly IDCW Option</v>
      </c>
      <c r="B234" s="41" t="str">
        <f>VLOOKUP($D234,'Plan Master New'!$A:$D,3,0)</f>
        <v>Y0ES</v>
      </c>
      <c r="C234" s="41" t="str">
        <f>VLOOKUP($D234,'Plan Master New'!$A:$D,4,0)</f>
        <v>Direct Plan - Weekly IDCW Option</v>
      </c>
      <c r="D234" s="148">
        <v>120040</v>
      </c>
      <c r="E234" t="s">
        <v>3073</v>
      </c>
      <c r="F234">
        <v>1196.191</v>
      </c>
      <c r="G234" s="42">
        <v>45199</v>
      </c>
    </row>
    <row r="235" spans="1:7">
      <c r="A235" s="41" t="str">
        <f t="shared" si="6"/>
        <v>Y0ESGrowth Option</v>
      </c>
      <c r="B235" s="41" t="str">
        <f>VLOOKUP($D235,'Plan Master New'!$A:$D,3,0)</f>
        <v>Y0ES</v>
      </c>
      <c r="C235" s="41" t="str">
        <f>VLOOKUP($D235,'Plan Master New'!$A:$D,4,0)</f>
        <v>Growth Option</v>
      </c>
      <c r="D235" s="148">
        <v>118907</v>
      </c>
      <c r="E235" t="s">
        <v>3074</v>
      </c>
      <c r="F235">
        <v>3322.8211999999999</v>
      </c>
      <c r="G235" s="42">
        <v>45199</v>
      </c>
    </row>
    <row r="236" spans="1:7">
      <c r="A236" s="41" t="str">
        <f t="shared" si="6"/>
        <v>Y0ESDaily IDCW Option</v>
      </c>
      <c r="B236" s="41" t="str">
        <f>VLOOKUP($D236,'Plan Master New'!$A:$D,3,0)</f>
        <v>Y0ES</v>
      </c>
      <c r="C236" s="41" t="str">
        <f>VLOOKUP($D236,'Plan Master New'!$A:$D,4,0)</f>
        <v>Daily IDCW Option</v>
      </c>
      <c r="D236" s="148">
        <v>118906</v>
      </c>
      <c r="E236" t="s">
        <v>3075</v>
      </c>
      <c r="F236">
        <v>1019.49</v>
      </c>
      <c r="G236" s="42">
        <v>45199</v>
      </c>
    </row>
    <row r="237" spans="1:7">
      <c r="A237" s="41" t="str">
        <f t="shared" si="6"/>
        <v>Y0ESInstitutional Option - Daily IDCW</v>
      </c>
      <c r="B237" s="41" t="str">
        <f>VLOOKUP($D237,'Plan Master New'!$A:$D,3,0)</f>
        <v>Y0ES</v>
      </c>
      <c r="C237" s="41" t="str">
        <f>VLOOKUP($D237,'Plan Master New'!$A:$D,4,0)</f>
        <v>Institutional Option - Daily IDCW</v>
      </c>
      <c r="D237" s="148">
        <v>118909</v>
      </c>
      <c r="E237" t="s">
        <v>3076</v>
      </c>
      <c r="F237">
        <v>1563.1174000000001</v>
      </c>
      <c r="G237" s="42">
        <v>45199</v>
      </c>
    </row>
    <row r="238" spans="1:7">
      <c r="A238" s="41" t="str">
        <f t="shared" si="6"/>
        <v>Y0ESRegular Option - Daily IDCW</v>
      </c>
      <c r="B238" s="41" t="str">
        <f>VLOOKUP($D238,'Plan Master New'!$A:$D,3,0)</f>
        <v>Y0ES</v>
      </c>
      <c r="C238" s="41" t="str">
        <f>VLOOKUP($D238,'Plan Master New'!$A:$D,4,0)</f>
        <v>Regular Option - Daily IDCW</v>
      </c>
      <c r="D238" s="148">
        <v>118901</v>
      </c>
      <c r="E238" t="s">
        <v>3077</v>
      </c>
      <c r="F238">
        <v>1001.5655</v>
      </c>
      <c r="G238" s="42">
        <v>45199</v>
      </c>
    </row>
    <row r="239" spans="1:7">
      <c r="A239" s="41" t="str">
        <f t="shared" si="6"/>
        <v>Y0ESRegular Option - Growth</v>
      </c>
      <c r="B239" s="41" t="str">
        <f>VLOOKUP($D239,'Plan Master New'!$A:$D,3,0)</f>
        <v>Y0ES</v>
      </c>
      <c r="C239" s="41" t="str">
        <f>VLOOKUP($D239,'Plan Master New'!$A:$D,4,0)</f>
        <v>Regular Option - Growth</v>
      </c>
      <c r="D239" s="148">
        <v>118902</v>
      </c>
      <c r="E239" t="s">
        <v>3078</v>
      </c>
      <c r="F239">
        <v>2303.0302999999999</v>
      </c>
      <c r="G239" s="42">
        <v>45199</v>
      </c>
    </row>
    <row r="240" spans="1:7">
      <c r="A240" s="41" t="str">
        <f t="shared" si="6"/>
        <v>Y0ESMonthly IDCW Option</v>
      </c>
      <c r="B240" s="41" t="str">
        <f>VLOOKUP($D240,'Plan Master New'!$A:$D,3,0)</f>
        <v>Y0ES</v>
      </c>
      <c r="C240" s="41" t="str">
        <f>VLOOKUP($D240,'Plan Master New'!$A:$D,4,0)</f>
        <v>Monthly IDCW Option</v>
      </c>
      <c r="D240" s="148">
        <v>118903</v>
      </c>
      <c r="E240" t="s">
        <v>3079</v>
      </c>
      <c r="F240">
        <v>1003.3025</v>
      </c>
      <c r="G240" s="42">
        <v>45199</v>
      </c>
    </row>
    <row r="241" spans="1:7">
      <c r="A241" s="41" t="str">
        <f t="shared" si="6"/>
        <v>Y0ESRegular Option - Weekly IDCW</v>
      </c>
      <c r="B241" s="41" t="str">
        <f>VLOOKUP($D241,'Plan Master New'!$A:$D,3,0)</f>
        <v>Y0ES</v>
      </c>
      <c r="C241" s="41" t="str">
        <f>VLOOKUP($D241,'Plan Master New'!$A:$D,4,0)</f>
        <v>Regular Option - Weekly IDCW</v>
      </c>
      <c r="D241" s="148">
        <v>118904</v>
      </c>
      <c r="E241" t="s">
        <v>3080</v>
      </c>
      <c r="F241">
        <v>1108.414</v>
      </c>
      <c r="G241" s="42">
        <v>45199</v>
      </c>
    </row>
    <row r="242" spans="1:7">
      <c r="A242" s="41" t="str">
        <f t="shared" si="6"/>
        <v>Y0ESWeekly IDCW Option</v>
      </c>
      <c r="B242" s="41" t="str">
        <f>VLOOKUP($D242,'Plan Master New'!$A:$D,3,0)</f>
        <v>Y0ES</v>
      </c>
      <c r="C242" s="41" t="str">
        <f>VLOOKUP($D242,'Plan Master New'!$A:$D,4,0)</f>
        <v>Weekly IDCW Option</v>
      </c>
      <c r="D242" s="148">
        <v>118908</v>
      </c>
      <c r="E242" t="s">
        <v>3081</v>
      </c>
      <c r="F242">
        <v>1001.6361000000001</v>
      </c>
      <c r="G242" s="42">
        <v>45199</v>
      </c>
    </row>
  </sheetData>
  <autoFilter ref="A20:G242" xr:uid="{00000000-0001-0000-0200-000000000000}"/>
  <customSheetViews>
    <customSheetView guid="{EE9F80F0-D120-4EB8-900E-6F37F4D124A6}" showAutoFilter="1">
      <pane ySplit="1" topLeftCell="A2" activePane="bottomLeft" state="frozen"/>
      <selection pane="bottomLeft" activeCell="B1" sqref="B1"/>
      <pageMargins left="0.7" right="0.7" top="0.75" bottom="0.75" header="0.3" footer="0.3"/>
      <pageSetup paperSize="9" orientation="portrait" r:id="rId1"/>
      <autoFilter ref="A1:I160" xr:uid="{3D65A61F-E1D3-42CE-8F92-850F5A6A0E07}"/>
    </customSheetView>
    <customSheetView guid="{ADB689A5-199C-47D5-A330-3295FFA6C434}" showAutoFilter="1" topLeftCell="B1">
      <selection activeCell="I1" sqref="I1"/>
      <pageMargins left="0.7" right="0.7" top="0.75" bottom="0.75" header="0.3" footer="0.3"/>
      <pageSetup paperSize="9" orientation="portrait" r:id="rId2"/>
      <autoFilter ref="A1:I146" xr:uid="{4BFBB7CF-24FA-4A7F-BE32-1173990F988F}"/>
    </customSheetView>
  </customSheetViews>
  <conditionalFormatting sqref="D21:D143">
    <cfRule type="duplicateValues" dxfId="30" priority="325"/>
  </conditionalFormatting>
  <pageMargins left="0.7" right="0.7" top="0.75" bottom="0.75" header="0.3" footer="0.3"/>
  <pageSetup paperSize="9" orientation="portrait" r:id="rId3"/>
  <headerFooter>
    <oddFooter>&amp;C&amp;1#&amp;"Calibri"&amp;10&amp;K000000RESTRICTED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CEF0B-F764-4FB0-8880-9D05A729A6B7}">
  <sheetPr filterMode="1"/>
  <dimension ref="A1:W7688"/>
  <sheetViews>
    <sheetView workbookViewId="0">
      <pane ySplit="1" topLeftCell="A141" activePane="bottomLeft" state="frozen"/>
      <selection activeCell="D261" sqref="D261:L261"/>
      <selection pane="bottomLeft" activeCell="D261" sqref="D261:L261"/>
    </sheetView>
  </sheetViews>
  <sheetFormatPr defaultRowHeight="12.5"/>
  <cols>
    <col min="1" max="2" width="8.81640625" style="55"/>
    <col min="4" max="5" width="9.6328125" bestFit="1" customWidth="1"/>
    <col min="6" max="6" width="9.54296875" bestFit="1" customWidth="1"/>
    <col min="7" max="7" width="36.81640625" bestFit="1" customWidth="1"/>
    <col min="8" max="8" width="10.6328125" bestFit="1" customWidth="1"/>
    <col min="9" max="9" width="25.90625" bestFit="1" customWidth="1"/>
    <col min="10" max="10" width="12.36328125" bestFit="1" customWidth="1"/>
    <col min="11" max="11" width="32.08984375" bestFit="1" customWidth="1"/>
    <col min="12" max="12" width="16.08984375" bestFit="1" customWidth="1"/>
    <col min="13" max="13" width="22" bestFit="1" customWidth="1"/>
    <col min="14" max="14" width="22.54296875" bestFit="1" customWidth="1"/>
    <col min="15" max="15" width="13.81640625" bestFit="1" customWidth="1"/>
    <col min="16" max="16" width="8.1796875" bestFit="1" customWidth="1"/>
    <col min="17" max="17" width="23.08984375" bestFit="1" customWidth="1"/>
    <col min="18" max="18" width="16.6328125" bestFit="1" customWidth="1"/>
    <col min="19" max="19" width="17.36328125" bestFit="1" customWidth="1"/>
    <col min="20" max="20" width="10.36328125" bestFit="1" customWidth="1"/>
    <col min="21" max="21" width="16" style="221" bestFit="1" customWidth="1"/>
    <col min="22" max="22" width="13.81640625" bestFit="1" customWidth="1"/>
    <col min="23" max="23" width="11.453125" bestFit="1" customWidth="1"/>
  </cols>
  <sheetData>
    <row r="1" spans="1:21" s="57" customFormat="1" ht="13">
      <c r="A1" s="220" t="s">
        <v>1039</v>
      </c>
      <c r="B1" s="220" t="s">
        <v>2003</v>
      </c>
      <c r="C1" s="220"/>
      <c r="D1" s="57" t="s">
        <v>2754</v>
      </c>
      <c r="E1" s="57" t="s">
        <v>2755</v>
      </c>
      <c r="F1" s="57" t="s">
        <v>1990</v>
      </c>
      <c r="G1" s="57" t="s">
        <v>1317</v>
      </c>
      <c r="H1" s="57" t="s">
        <v>2756</v>
      </c>
      <c r="I1" s="57" t="s">
        <v>2757</v>
      </c>
      <c r="J1" s="57" t="s">
        <v>2758</v>
      </c>
      <c r="K1" s="57" t="s">
        <v>2001</v>
      </c>
      <c r="L1" s="57" t="s">
        <v>2759</v>
      </c>
      <c r="M1" s="57" t="s">
        <v>2760</v>
      </c>
      <c r="N1" s="57" t="s">
        <v>2761</v>
      </c>
      <c r="O1" s="57" t="s">
        <v>2762</v>
      </c>
      <c r="P1" s="57" t="s">
        <v>2763</v>
      </c>
      <c r="Q1" s="57" t="s">
        <v>2764</v>
      </c>
      <c r="R1" s="57" t="s">
        <v>2765</v>
      </c>
      <c r="S1" s="57" t="s">
        <v>2766</v>
      </c>
      <c r="T1" s="57" t="s">
        <v>1764</v>
      </c>
      <c r="U1" s="278" t="s">
        <v>2874</v>
      </c>
    </row>
    <row r="2" spans="1:21" hidden="1">
      <c r="A2" s="55" t="str">
        <f>F2&amp;B2</f>
        <v>Y0AB0</v>
      </c>
      <c r="B2" s="55">
        <f>VLOOKUP(J2,'Mapping-CITI'!A:E,5,0)</f>
        <v>0</v>
      </c>
      <c r="D2" s="42">
        <v>45016</v>
      </c>
      <c r="E2" s="42">
        <v>45199</v>
      </c>
      <c r="F2" t="s">
        <v>2888</v>
      </c>
      <c r="G2" t="s">
        <v>2910</v>
      </c>
      <c r="H2">
        <v>1210</v>
      </c>
      <c r="I2" t="s">
        <v>2767</v>
      </c>
      <c r="J2">
        <v>101101</v>
      </c>
      <c r="K2" t="s">
        <v>2004</v>
      </c>
      <c r="L2" s="191">
        <v>25526113187.209999</v>
      </c>
      <c r="M2">
        <v>8379494922.9099998</v>
      </c>
      <c r="N2">
        <v>8717841017.9400005</v>
      </c>
      <c r="O2">
        <v>25187767092.18</v>
      </c>
      <c r="P2" t="s">
        <v>607</v>
      </c>
      <c r="Q2">
        <v>25187767092.18</v>
      </c>
      <c r="R2">
        <v>0</v>
      </c>
      <c r="S2">
        <v>0</v>
      </c>
      <c r="T2" t="s">
        <v>2888</v>
      </c>
      <c r="U2" s="221">
        <f>(M2-N2)/10^7</f>
        <v>-33.834609503000067</v>
      </c>
    </row>
    <row r="3" spans="1:21" hidden="1">
      <c r="A3" s="55" t="str">
        <f t="shared" ref="A3:A66" si="0">F3&amp;B3</f>
        <v>Y0AB0</v>
      </c>
      <c r="B3" s="55">
        <f>VLOOKUP(J3,'Mapping-CITI'!A:E,5,0)</f>
        <v>0</v>
      </c>
      <c r="D3" s="42">
        <v>45016</v>
      </c>
      <c r="E3" s="42">
        <v>45199</v>
      </c>
      <c r="F3" t="s">
        <v>2888</v>
      </c>
      <c r="G3" t="s">
        <v>2910</v>
      </c>
      <c r="H3">
        <v>1210</v>
      </c>
      <c r="I3" t="s">
        <v>2767</v>
      </c>
      <c r="J3">
        <v>102104</v>
      </c>
      <c r="K3" t="s">
        <v>2007</v>
      </c>
      <c r="L3">
        <v>790725025.5</v>
      </c>
      <c r="M3">
        <v>68865351348.979996</v>
      </c>
      <c r="N3">
        <v>69096528651.449997</v>
      </c>
      <c r="O3">
        <v>559547723.02999997</v>
      </c>
      <c r="P3" t="s">
        <v>607</v>
      </c>
      <c r="Q3">
        <v>559547723.02999997</v>
      </c>
      <c r="R3">
        <v>0</v>
      </c>
      <c r="S3">
        <v>0</v>
      </c>
      <c r="T3" t="s">
        <v>2888</v>
      </c>
      <c r="U3" s="221">
        <f t="shared" ref="U3:U66" si="1">(M3-N3)/10^7</f>
        <v>-23.117730247000122</v>
      </c>
    </row>
    <row r="4" spans="1:21" hidden="1">
      <c r="A4" s="55" t="str">
        <f t="shared" si="0"/>
        <v>Y0AB0</v>
      </c>
      <c r="B4" s="55">
        <f>VLOOKUP(J4,'Mapping-CITI'!A:E,5,0)</f>
        <v>0</v>
      </c>
      <c r="D4" s="42">
        <v>45016</v>
      </c>
      <c r="E4" s="42">
        <v>45199</v>
      </c>
      <c r="F4" t="s">
        <v>2888</v>
      </c>
      <c r="G4" t="s">
        <v>2910</v>
      </c>
      <c r="H4">
        <v>1700</v>
      </c>
      <c r="I4" t="s">
        <v>2768</v>
      </c>
      <c r="J4">
        <v>106103</v>
      </c>
      <c r="K4" t="s">
        <v>2783</v>
      </c>
      <c r="L4">
        <v>3975515.58</v>
      </c>
      <c r="M4">
        <v>13259832.58</v>
      </c>
      <c r="N4">
        <v>12385827.869999999</v>
      </c>
      <c r="O4">
        <v>4849520.29</v>
      </c>
      <c r="P4" t="s">
        <v>607</v>
      </c>
      <c r="Q4">
        <v>4849520.29</v>
      </c>
      <c r="R4">
        <v>13259832.58</v>
      </c>
      <c r="S4">
        <v>12385827.869999999</v>
      </c>
      <c r="T4" t="s">
        <v>2888</v>
      </c>
      <c r="U4" s="221">
        <f t="shared" si="1"/>
        <v>8.7400471000000091E-2</v>
      </c>
    </row>
    <row r="5" spans="1:21" hidden="1">
      <c r="A5" s="55" t="str">
        <f t="shared" si="0"/>
        <v>Y0ABIgnore</v>
      </c>
      <c r="B5" s="55" t="str">
        <f>VLOOKUP(J5,'Mapping-CITI'!A:E,5,0)</f>
        <v>Ignore</v>
      </c>
      <c r="D5" s="42">
        <v>45016</v>
      </c>
      <c r="E5" s="42">
        <v>45199</v>
      </c>
      <c r="F5" t="s">
        <v>2888</v>
      </c>
      <c r="G5" t="s">
        <v>2910</v>
      </c>
      <c r="H5">
        <v>1700</v>
      </c>
      <c r="I5" t="s">
        <v>2768</v>
      </c>
      <c r="J5">
        <v>106106</v>
      </c>
      <c r="K5" t="s">
        <v>2784</v>
      </c>
      <c r="L5">
        <v>152758.07999999999</v>
      </c>
      <c r="M5">
        <v>286649.37</v>
      </c>
      <c r="N5">
        <v>227967.67</v>
      </c>
      <c r="O5">
        <v>211439.78</v>
      </c>
      <c r="P5" t="s">
        <v>607</v>
      </c>
      <c r="Q5">
        <v>211439.78</v>
      </c>
      <c r="R5">
        <v>286649.37</v>
      </c>
      <c r="S5">
        <v>227967.67</v>
      </c>
      <c r="T5" t="s">
        <v>2888</v>
      </c>
      <c r="U5" s="221">
        <f t="shared" si="1"/>
        <v>5.8681699999999981E-3</v>
      </c>
    </row>
    <row r="6" spans="1:21" hidden="1">
      <c r="A6" s="55" t="str">
        <f t="shared" si="0"/>
        <v>Y0AB0</v>
      </c>
      <c r="B6" s="55">
        <f>VLOOKUP(J6,'Mapping-CITI'!A:E,5,0)</f>
        <v>0</v>
      </c>
      <c r="D6" s="42">
        <v>45016</v>
      </c>
      <c r="E6" s="42">
        <v>45199</v>
      </c>
      <c r="F6" t="s">
        <v>2888</v>
      </c>
      <c r="G6" t="s">
        <v>2910</v>
      </c>
      <c r="H6">
        <v>1400</v>
      </c>
      <c r="I6" t="s">
        <v>2773</v>
      </c>
      <c r="J6">
        <v>107111</v>
      </c>
      <c r="K6" t="s">
        <v>2016</v>
      </c>
      <c r="L6">
        <v>0</v>
      </c>
      <c r="M6">
        <v>226308753.5</v>
      </c>
      <c r="N6">
        <v>224860234.5</v>
      </c>
      <c r="O6">
        <v>1448519</v>
      </c>
      <c r="P6" t="s">
        <v>607</v>
      </c>
      <c r="Q6">
        <v>1448519</v>
      </c>
      <c r="R6">
        <v>0</v>
      </c>
      <c r="S6">
        <v>0</v>
      </c>
      <c r="T6" t="s">
        <v>2888</v>
      </c>
      <c r="U6" s="221">
        <f t="shared" si="1"/>
        <v>0.14485190000000001</v>
      </c>
    </row>
    <row r="7" spans="1:21" hidden="1">
      <c r="A7" s="55" t="str">
        <f t="shared" si="0"/>
        <v>Y0AB0</v>
      </c>
      <c r="B7" s="55">
        <f>VLOOKUP(J7,'Mapping-CITI'!A:E,5,0)</f>
        <v>0</v>
      </c>
      <c r="D7" s="42">
        <v>45016</v>
      </c>
      <c r="E7" s="42">
        <v>45199</v>
      </c>
      <c r="F7" t="s">
        <v>2888</v>
      </c>
      <c r="G7" t="s">
        <v>2910</v>
      </c>
      <c r="H7">
        <v>1230</v>
      </c>
      <c r="I7" t="s">
        <v>2772</v>
      </c>
      <c r="J7">
        <v>111126</v>
      </c>
      <c r="K7" t="s">
        <v>2022</v>
      </c>
      <c r="L7">
        <v>152008.76</v>
      </c>
      <c r="M7">
        <v>56063.53</v>
      </c>
      <c r="N7">
        <v>0</v>
      </c>
      <c r="O7">
        <v>208072.29</v>
      </c>
      <c r="P7" t="s">
        <v>607</v>
      </c>
      <c r="Q7">
        <v>208072.29</v>
      </c>
      <c r="R7">
        <v>0</v>
      </c>
      <c r="S7">
        <v>0</v>
      </c>
      <c r="T7" t="s">
        <v>2888</v>
      </c>
      <c r="U7" s="221">
        <f t="shared" si="1"/>
        <v>5.6063529999999997E-3</v>
      </c>
    </row>
    <row r="8" spans="1:21" hidden="1">
      <c r="A8" s="55" t="str">
        <f t="shared" si="0"/>
        <v>Y0AB0</v>
      </c>
      <c r="B8" s="55">
        <f>VLOOKUP(J8,'Mapping-CITI'!A:E,5,0)</f>
        <v>0</v>
      </c>
      <c r="D8" s="42">
        <v>45016</v>
      </c>
      <c r="E8" s="42">
        <v>45199</v>
      </c>
      <c r="F8" t="s">
        <v>2888</v>
      </c>
      <c r="G8" t="s">
        <v>2910</v>
      </c>
      <c r="H8">
        <v>1400</v>
      </c>
      <c r="I8" t="s">
        <v>2773</v>
      </c>
      <c r="J8">
        <v>111137</v>
      </c>
      <c r="K8" t="s">
        <v>2027</v>
      </c>
      <c r="L8">
        <v>0</v>
      </c>
      <c r="M8">
        <v>5353.15</v>
      </c>
      <c r="N8">
        <v>5353.15</v>
      </c>
      <c r="O8">
        <v>0</v>
      </c>
      <c r="P8" t="s">
        <v>607</v>
      </c>
      <c r="Q8">
        <v>0</v>
      </c>
      <c r="R8">
        <v>5353.15</v>
      </c>
      <c r="S8">
        <v>5353.15</v>
      </c>
      <c r="T8" t="s">
        <v>2888</v>
      </c>
      <c r="U8" s="221">
        <f t="shared" si="1"/>
        <v>0</v>
      </c>
    </row>
    <row r="9" spans="1:21" hidden="1">
      <c r="A9" s="55" t="str">
        <f t="shared" si="0"/>
        <v>Y0AB0</v>
      </c>
      <c r="B9" s="55">
        <f>VLOOKUP(J9,'Mapping-CITI'!A:E,5,0)</f>
        <v>0</v>
      </c>
      <c r="D9" s="42">
        <v>45016</v>
      </c>
      <c r="E9" s="42">
        <v>45199</v>
      </c>
      <c r="F9" t="s">
        <v>2888</v>
      </c>
      <c r="G9" t="s">
        <v>2910</v>
      </c>
      <c r="H9">
        <v>1400</v>
      </c>
      <c r="I9" t="s">
        <v>2773</v>
      </c>
      <c r="J9">
        <v>111181</v>
      </c>
      <c r="K9" t="s">
        <v>2028</v>
      </c>
      <c r="L9">
        <v>8903962.8300000001</v>
      </c>
      <c r="M9">
        <v>0</v>
      </c>
      <c r="N9">
        <v>0</v>
      </c>
      <c r="O9">
        <v>8903962.8300000001</v>
      </c>
      <c r="P9" t="s">
        <v>607</v>
      </c>
      <c r="Q9">
        <v>8903962.8300000001</v>
      </c>
      <c r="R9">
        <v>0</v>
      </c>
      <c r="S9">
        <v>0</v>
      </c>
      <c r="T9" t="s">
        <v>2888</v>
      </c>
      <c r="U9" s="221">
        <f t="shared" si="1"/>
        <v>0</v>
      </c>
    </row>
    <row r="10" spans="1:21" hidden="1">
      <c r="A10" s="55" t="str">
        <f t="shared" si="0"/>
        <v>Y0AB0</v>
      </c>
      <c r="B10" s="55">
        <f>VLOOKUP(J10,'Mapping-CITI'!A:E,5,0)</f>
        <v>0</v>
      </c>
      <c r="D10" s="42">
        <v>45016</v>
      </c>
      <c r="E10" s="42">
        <v>45199</v>
      </c>
      <c r="F10" t="s">
        <v>2888</v>
      </c>
      <c r="G10" t="s">
        <v>2910</v>
      </c>
      <c r="H10">
        <v>1400</v>
      </c>
      <c r="I10" t="s">
        <v>2773</v>
      </c>
      <c r="J10">
        <v>111182</v>
      </c>
      <c r="K10" t="s">
        <v>2029</v>
      </c>
      <c r="L10">
        <v>15034729.199999999</v>
      </c>
      <c r="M10">
        <v>0</v>
      </c>
      <c r="N10">
        <v>0</v>
      </c>
      <c r="O10">
        <v>15034729.199999999</v>
      </c>
      <c r="P10" t="s">
        <v>607</v>
      </c>
      <c r="Q10">
        <v>15034729.199999999</v>
      </c>
      <c r="R10">
        <v>0</v>
      </c>
      <c r="S10">
        <v>0</v>
      </c>
      <c r="T10" t="s">
        <v>2888</v>
      </c>
      <c r="U10" s="221">
        <f t="shared" si="1"/>
        <v>0</v>
      </c>
    </row>
    <row r="11" spans="1:21" hidden="1">
      <c r="A11" s="55" t="str">
        <f t="shared" si="0"/>
        <v>Y0AB0</v>
      </c>
      <c r="B11" s="55">
        <f>VLOOKUP(J11,'Mapping-CITI'!A:E,5,0)</f>
        <v>0</v>
      </c>
      <c r="D11" s="42">
        <v>45016</v>
      </c>
      <c r="E11" s="42">
        <v>45199</v>
      </c>
      <c r="F11" t="s">
        <v>2888</v>
      </c>
      <c r="G11" t="s">
        <v>2910</v>
      </c>
      <c r="H11">
        <v>1400</v>
      </c>
      <c r="I11" t="s">
        <v>2773</v>
      </c>
      <c r="J11">
        <v>111183</v>
      </c>
      <c r="K11" t="s">
        <v>2030</v>
      </c>
      <c r="L11">
        <v>30724945.800000001</v>
      </c>
      <c r="M11">
        <v>0</v>
      </c>
      <c r="N11">
        <v>0</v>
      </c>
      <c r="O11">
        <v>30724945.800000001</v>
      </c>
      <c r="P11" t="s">
        <v>607</v>
      </c>
      <c r="Q11">
        <v>30724945.800000001</v>
      </c>
      <c r="R11">
        <v>0</v>
      </c>
      <c r="S11">
        <v>0</v>
      </c>
      <c r="T11" t="s">
        <v>2888</v>
      </c>
      <c r="U11" s="221">
        <f t="shared" si="1"/>
        <v>0</v>
      </c>
    </row>
    <row r="12" spans="1:21" hidden="1">
      <c r="A12" s="55" t="str">
        <f t="shared" si="0"/>
        <v>Y0AB0</v>
      </c>
      <c r="B12" s="55">
        <f>VLOOKUP(J12,'Mapping-CITI'!A:E,5,0)</f>
        <v>0</v>
      </c>
      <c r="D12" s="42">
        <v>45016</v>
      </c>
      <c r="E12" s="42">
        <v>45199</v>
      </c>
      <c r="F12" t="s">
        <v>2888</v>
      </c>
      <c r="G12" t="s">
        <v>2910</v>
      </c>
      <c r="H12">
        <v>1400</v>
      </c>
      <c r="I12" t="s">
        <v>2773</v>
      </c>
      <c r="J12">
        <v>111184</v>
      </c>
      <c r="K12" t="s">
        <v>2031</v>
      </c>
      <c r="L12">
        <v>59550676.869999997</v>
      </c>
      <c r="M12">
        <v>0</v>
      </c>
      <c r="N12">
        <v>0</v>
      </c>
      <c r="O12">
        <v>59550676.869999997</v>
      </c>
      <c r="P12" t="s">
        <v>607</v>
      </c>
      <c r="Q12">
        <v>59550676.869999997</v>
      </c>
      <c r="R12">
        <v>0</v>
      </c>
      <c r="S12">
        <v>0</v>
      </c>
      <c r="T12" t="s">
        <v>2888</v>
      </c>
      <c r="U12" s="221">
        <f t="shared" si="1"/>
        <v>0</v>
      </c>
    </row>
    <row r="13" spans="1:21" hidden="1">
      <c r="A13" s="55" t="str">
        <f t="shared" si="0"/>
        <v>Y0AB0</v>
      </c>
      <c r="B13" s="55">
        <f>VLOOKUP(J13,'Mapping-CITI'!A:E,5,0)</f>
        <v>0</v>
      </c>
      <c r="D13" s="42">
        <v>45016</v>
      </c>
      <c r="E13" s="42">
        <v>45199</v>
      </c>
      <c r="F13" t="s">
        <v>2888</v>
      </c>
      <c r="G13" t="s">
        <v>2910</v>
      </c>
      <c r="H13">
        <v>1400</v>
      </c>
      <c r="I13" t="s">
        <v>2773</v>
      </c>
      <c r="J13">
        <v>111220</v>
      </c>
      <c r="K13" t="s">
        <v>2655</v>
      </c>
      <c r="L13">
        <v>45093750.890000001</v>
      </c>
      <c r="M13">
        <v>7890447876.6400003</v>
      </c>
      <c r="N13">
        <v>7881315456.54</v>
      </c>
      <c r="O13">
        <v>54226170.990000002</v>
      </c>
      <c r="P13" t="s">
        <v>607</v>
      </c>
      <c r="Q13">
        <v>54226170.990000002</v>
      </c>
      <c r="R13">
        <v>7890447876.6400003</v>
      </c>
      <c r="S13">
        <v>7881315456.54</v>
      </c>
      <c r="T13" t="s">
        <v>2888</v>
      </c>
      <c r="U13" s="221">
        <f t="shared" si="1"/>
        <v>0.91324201000003813</v>
      </c>
    </row>
    <row r="14" spans="1:21" hidden="1">
      <c r="A14" s="55" t="str">
        <f t="shared" si="0"/>
        <v>Y0AB0</v>
      </c>
      <c r="B14" s="55">
        <f>VLOOKUP(J14,'Mapping-CITI'!A:E,5,0)</f>
        <v>0</v>
      </c>
      <c r="D14" s="42">
        <v>45016</v>
      </c>
      <c r="E14" s="42">
        <v>45199</v>
      </c>
      <c r="F14" t="s">
        <v>2888</v>
      </c>
      <c r="G14" t="s">
        <v>2910</v>
      </c>
      <c r="H14">
        <v>1400</v>
      </c>
      <c r="I14" t="s">
        <v>2773</v>
      </c>
      <c r="J14">
        <v>111221</v>
      </c>
      <c r="K14" t="s">
        <v>2656</v>
      </c>
      <c r="L14">
        <v>-45093750.890000001</v>
      </c>
      <c r="M14">
        <v>7881315456.54</v>
      </c>
      <c r="N14">
        <v>7890447876.6400003</v>
      </c>
      <c r="O14">
        <v>-54226170.990000002</v>
      </c>
      <c r="P14" t="s">
        <v>607</v>
      </c>
      <c r="Q14">
        <v>-54226170.990000002</v>
      </c>
      <c r="R14">
        <v>7881315456.54</v>
      </c>
      <c r="S14">
        <v>7890447876.6400003</v>
      </c>
      <c r="T14" t="s">
        <v>2888</v>
      </c>
      <c r="U14" s="221">
        <f t="shared" si="1"/>
        <v>-0.91324201000003813</v>
      </c>
    </row>
    <row r="15" spans="1:21" hidden="1">
      <c r="A15" s="55" t="str">
        <f t="shared" si="0"/>
        <v>Y0AB0</v>
      </c>
      <c r="B15" s="55">
        <f>VLOOKUP(J15,'Mapping-CITI'!A:E,5,0)</f>
        <v>0</v>
      </c>
      <c r="D15" s="42">
        <v>45016</v>
      </c>
      <c r="E15" s="42">
        <v>45199</v>
      </c>
      <c r="F15" t="s">
        <v>2888</v>
      </c>
      <c r="G15" t="s">
        <v>2910</v>
      </c>
      <c r="H15">
        <v>1700</v>
      </c>
      <c r="I15" t="s">
        <v>2768</v>
      </c>
      <c r="J15">
        <v>141017</v>
      </c>
      <c r="K15" t="s">
        <v>2035</v>
      </c>
      <c r="L15">
        <v>0</v>
      </c>
      <c r="M15">
        <v>2112804</v>
      </c>
      <c r="N15">
        <v>2112804</v>
      </c>
      <c r="O15">
        <v>0</v>
      </c>
      <c r="P15" t="s">
        <v>607</v>
      </c>
      <c r="Q15">
        <v>0</v>
      </c>
      <c r="R15">
        <v>2112804</v>
      </c>
      <c r="S15">
        <v>2112804</v>
      </c>
      <c r="T15" t="s">
        <v>2888</v>
      </c>
      <c r="U15" s="221">
        <f t="shared" si="1"/>
        <v>0</v>
      </c>
    </row>
    <row r="16" spans="1:21" hidden="1">
      <c r="A16" s="55" t="str">
        <f t="shared" si="0"/>
        <v>Y0ABIgnore</v>
      </c>
      <c r="B16" s="55" t="str">
        <f>VLOOKUP(J16,'Mapping-CITI'!A:E,5,0)</f>
        <v>Ignore</v>
      </c>
      <c r="D16" s="42">
        <v>45016</v>
      </c>
      <c r="E16" s="42">
        <v>45199</v>
      </c>
      <c r="F16" t="s">
        <v>2888</v>
      </c>
      <c r="G16" t="s">
        <v>2910</v>
      </c>
      <c r="H16">
        <v>1700</v>
      </c>
      <c r="I16" t="s">
        <v>2768</v>
      </c>
      <c r="J16">
        <v>141258</v>
      </c>
      <c r="K16" t="s">
        <v>3364</v>
      </c>
      <c r="L16">
        <v>0</v>
      </c>
      <c r="M16">
        <v>1509500</v>
      </c>
      <c r="N16">
        <v>1509500</v>
      </c>
      <c r="O16">
        <v>0</v>
      </c>
      <c r="P16" t="s">
        <v>607</v>
      </c>
      <c r="Q16">
        <v>0</v>
      </c>
      <c r="R16">
        <v>1509500</v>
      </c>
      <c r="S16">
        <v>1509500</v>
      </c>
      <c r="T16" t="s">
        <v>2888</v>
      </c>
      <c r="U16" s="221">
        <f t="shared" si="1"/>
        <v>0</v>
      </c>
    </row>
    <row r="17" spans="1:21" hidden="1">
      <c r="A17" s="55" t="str">
        <f t="shared" si="0"/>
        <v>Y0AB0</v>
      </c>
      <c r="B17" s="55">
        <f>VLOOKUP(J17,'Mapping-CITI'!A:E,5,0)</f>
        <v>0</v>
      </c>
      <c r="D17" s="42">
        <v>45016</v>
      </c>
      <c r="E17" s="42">
        <v>45199</v>
      </c>
      <c r="F17" t="s">
        <v>2888</v>
      </c>
      <c r="G17" t="s">
        <v>2910</v>
      </c>
      <c r="H17">
        <v>1700</v>
      </c>
      <c r="I17" t="s">
        <v>2768</v>
      </c>
      <c r="J17">
        <v>141280</v>
      </c>
      <c r="K17" t="s">
        <v>2036</v>
      </c>
      <c r="L17">
        <v>4041145.22</v>
      </c>
      <c r="M17">
        <v>79656204586.720001</v>
      </c>
      <c r="N17">
        <v>79658677995.279999</v>
      </c>
      <c r="O17">
        <v>1567736.66</v>
      </c>
      <c r="P17" t="s">
        <v>607</v>
      </c>
      <c r="Q17">
        <v>1567736.66</v>
      </c>
      <c r="R17">
        <v>647962042.20000005</v>
      </c>
      <c r="S17">
        <v>2880792460.3499999</v>
      </c>
      <c r="T17" t="s">
        <v>2888</v>
      </c>
      <c r="U17" s="221">
        <f t="shared" si="1"/>
        <v>-0.24734085599975586</v>
      </c>
    </row>
    <row r="18" spans="1:21" hidden="1">
      <c r="A18" s="55" t="str">
        <f t="shared" si="0"/>
        <v>Y0AB0</v>
      </c>
      <c r="B18" s="55">
        <f>VLOOKUP(J18,'Mapping-CITI'!A:E,5,0)</f>
        <v>0</v>
      </c>
      <c r="D18" s="42">
        <v>45016</v>
      </c>
      <c r="E18" s="42">
        <v>45199</v>
      </c>
      <c r="F18" t="s">
        <v>2888</v>
      </c>
      <c r="G18" t="s">
        <v>2910</v>
      </c>
      <c r="H18">
        <v>1700</v>
      </c>
      <c r="I18" t="s">
        <v>2768</v>
      </c>
      <c r="J18">
        <v>141294</v>
      </c>
      <c r="K18" t="s">
        <v>2039</v>
      </c>
      <c r="L18">
        <v>0</v>
      </c>
      <c r="M18">
        <v>1248000</v>
      </c>
      <c r="N18">
        <v>1248000</v>
      </c>
      <c r="O18">
        <v>0</v>
      </c>
      <c r="P18" t="s">
        <v>607</v>
      </c>
      <c r="Q18">
        <v>0</v>
      </c>
      <c r="R18">
        <v>1248000</v>
      </c>
      <c r="S18">
        <v>1248000</v>
      </c>
      <c r="T18" t="s">
        <v>2888</v>
      </c>
      <c r="U18" s="221">
        <f t="shared" si="1"/>
        <v>0</v>
      </c>
    </row>
    <row r="19" spans="1:21" hidden="1">
      <c r="A19" s="55" t="str">
        <f t="shared" si="0"/>
        <v>Y0AB0</v>
      </c>
      <c r="B19" s="55">
        <f>VLOOKUP(J19,'Mapping-CITI'!A:E,5,0)</f>
        <v>0</v>
      </c>
      <c r="D19" s="42">
        <v>45016</v>
      </c>
      <c r="E19" s="42">
        <v>45199</v>
      </c>
      <c r="F19" t="s">
        <v>2888</v>
      </c>
      <c r="G19" t="s">
        <v>2910</v>
      </c>
      <c r="H19">
        <v>1700</v>
      </c>
      <c r="I19" t="s">
        <v>2768</v>
      </c>
      <c r="J19">
        <v>141366</v>
      </c>
      <c r="K19" t="s">
        <v>2857</v>
      </c>
      <c r="L19">
        <v>0</v>
      </c>
      <c r="M19">
        <v>1499836.88</v>
      </c>
      <c r="N19">
        <v>1499836.88</v>
      </c>
      <c r="O19">
        <v>0</v>
      </c>
      <c r="P19" t="s">
        <v>607</v>
      </c>
      <c r="Q19">
        <v>0</v>
      </c>
      <c r="R19">
        <v>1499836.88</v>
      </c>
      <c r="S19">
        <v>1499836.88</v>
      </c>
      <c r="T19" t="s">
        <v>2888</v>
      </c>
      <c r="U19" s="221">
        <f t="shared" si="1"/>
        <v>0</v>
      </c>
    </row>
    <row r="20" spans="1:21" hidden="1">
      <c r="A20" s="55" t="str">
        <f t="shared" si="0"/>
        <v>Y0AB0</v>
      </c>
      <c r="B20" s="55">
        <f>VLOOKUP(J20,'Mapping-CITI'!A:E,5,0)</f>
        <v>0</v>
      </c>
      <c r="D20" s="42">
        <v>45016</v>
      </c>
      <c r="E20" s="42">
        <v>45199</v>
      </c>
      <c r="F20" t="s">
        <v>2888</v>
      </c>
      <c r="G20" t="s">
        <v>2910</v>
      </c>
      <c r="H20">
        <v>1700</v>
      </c>
      <c r="I20" t="s">
        <v>2768</v>
      </c>
      <c r="J20">
        <v>141382</v>
      </c>
      <c r="K20" t="s">
        <v>2052</v>
      </c>
      <c r="L20">
        <v>0</v>
      </c>
      <c r="M20">
        <v>1932995596.28</v>
      </c>
      <c r="N20">
        <v>1932995596.28</v>
      </c>
      <c r="O20">
        <v>0</v>
      </c>
      <c r="P20" t="s">
        <v>607</v>
      </c>
      <c r="Q20">
        <v>0</v>
      </c>
      <c r="R20">
        <v>1932995596.28</v>
      </c>
      <c r="S20">
        <v>1932995596.28</v>
      </c>
      <c r="T20" t="s">
        <v>2888</v>
      </c>
      <c r="U20" s="221">
        <f t="shared" si="1"/>
        <v>0</v>
      </c>
    </row>
    <row r="21" spans="1:21" hidden="1">
      <c r="A21" s="55" t="str">
        <f t="shared" si="0"/>
        <v>Y0AB0</v>
      </c>
      <c r="B21" s="55">
        <f>VLOOKUP(J21,'Mapping-CITI'!A:E,5,0)</f>
        <v>0</v>
      </c>
      <c r="D21" s="42">
        <v>45016</v>
      </c>
      <c r="E21" s="42">
        <v>45199</v>
      </c>
      <c r="F21" t="s">
        <v>2888</v>
      </c>
      <c r="G21" t="s">
        <v>2910</v>
      </c>
      <c r="H21">
        <v>1700</v>
      </c>
      <c r="I21" t="s">
        <v>2768</v>
      </c>
      <c r="J21">
        <v>141398</v>
      </c>
      <c r="K21" t="s">
        <v>2911</v>
      </c>
      <c r="L21">
        <v>0</v>
      </c>
      <c r="M21">
        <v>5353.15</v>
      </c>
      <c r="N21">
        <v>5353.15</v>
      </c>
      <c r="O21">
        <v>0</v>
      </c>
      <c r="P21" t="s">
        <v>607</v>
      </c>
      <c r="Q21">
        <v>0</v>
      </c>
      <c r="R21">
        <v>5353.15</v>
      </c>
      <c r="S21">
        <v>5353.15</v>
      </c>
      <c r="T21" t="s">
        <v>2888</v>
      </c>
      <c r="U21" s="221">
        <f t="shared" si="1"/>
        <v>0</v>
      </c>
    </row>
    <row r="22" spans="1:21" hidden="1">
      <c r="A22" s="55" t="str">
        <f t="shared" si="0"/>
        <v>Y0AB0</v>
      </c>
      <c r="B22" s="55">
        <f>VLOOKUP(J22,'Mapping-CITI'!A:E,5,0)</f>
        <v>0</v>
      </c>
      <c r="D22" s="42">
        <v>45016</v>
      </c>
      <c r="E22" s="42">
        <v>45199</v>
      </c>
      <c r="F22" t="s">
        <v>2888</v>
      </c>
      <c r="G22" t="s">
        <v>2910</v>
      </c>
      <c r="H22">
        <v>1700</v>
      </c>
      <c r="I22" t="s">
        <v>2768</v>
      </c>
      <c r="J22">
        <v>141399</v>
      </c>
      <c r="K22" t="s">
        <v>2912</v>
      </c>
      <c r="L22">
        <v>-287000</v>
      </c>
      <c r="M22">
        <v>18907500</v>
      </c>
      <c r="N22">
        <v>18703000</v>
      </c>
      <c r="O22">
        <v>-82500</v>
      </c>
      <c r="P22" t="s">
        <v>607</v>
      </c>
      <c r="Q22">
        <v>-82500</v>
      </c>
      <c r="R22">
        <v>18907500</v>
      </c>
      <c r="S22">
        <v>18703000</v>
      </c>
      <c r="T22" t="s">
        <v>2888</v>
      </c>
      <c r="U22" s="221">
        <f t="shared" si="1"/>
        <v>2.0449999999999999E-2</v>
      </c>
    </row>
    <row r="23" spans="1:21" hidden="1">
      <c r="A23" s="55" t="str">
        <f t="shared" si="0"/>
        <v>Y0AB0</v>
      </c>
      <c r="B23" s="55">
        <f>VLOOKUP(J23,'Mapping-CITI'!A:E,5,0)</f>
        <v>0</v>
      </c>
      <c r="D23" s="42">
        <v>45016</v>
      </c>
      <c r="E23" s="42">
        <v>45199</v>
      </c>
      <c r="F23" t="s">
        <v>2888</v>
      </c>
      <c r="G23" t="s">
        <v>2910</v>
      </c>
      <c r="H23">
        <v>1700</v>
      </c>
      <c r="I23" t="s">
        <v>2768</v>
      </c>
      <c r="J23">
        <v>141524</v>
      </c>
      <c r="K23" t="s">
        <v>2061</v>
      </c>
      <c r="L23">
        <v>0</v>
      </c>
      <c r="M23">
        <v>1722169</v>
      </c>
      <c r="N23">
        <v>1722169</v>
      </c>
      <c r="O23">
        <v>0</v>
      </c>
      <c r="P23" t="s">
        <v>607</v>
      </c>
      <c r="Q23">
        <v>0</v>
      </c>
      <c r="R23">
        <v>1722169</v>
      </c>
      <c r="S23">
        <v>1722169</v>
      </c>
      <c r="T23" t="s">
        <v>2888</v>
      </c>
      <c r="U23" s="221">
        <f t="shared" si="1"/>
        <v>0</v>
      </c>
    </row>
    <row r="24" spans="1:21" hidden="1">
      <c r="A24" s="55" t="str">
        <f t="shared" si="0"/>
        <v>Y0AB0</v>
      </c>
      <c r="B24" s="55">
        <f>VLOOKUP(J24,'Mapping-CITI'!A:E,5,0)</f>
        <v>0</v>
      </c>
      <c r="D24" s="42">
        <v>45016</v>
      </c>
      <c r="E24" s="42">
        <v>45199</v>
      </c>
      <c r="F24" t="s">
        <v>2888</v>
      </c>
      <c r="G24" t="s">
        <v>2910</v>
      </c>
      <c r="H24">
        <v>1700</v>
      </c>
      <c r="I24" t="s">
        <v>2768</v>
      </c>
      <c r="J24">
        <v>141536</v>
      </c>
      <c r="K24" t="s">
        <v>2067</v>
      </c>
      <c r="L24">
        <v>0</v>
      </c>
      <c r="M24">
        <v>20000</v>
      </c>
      <c r="N24">
        <v>20000</v>
      </c>
      <c r="O24">
        <v>0</v>
      </c>
      <c r="P24" t="s">
        <v>607</v>
      </c>
      <c r="Q24">
        <v>0</v>
      </c>
      <c r="R24">
        <v>20000</v>
      </c>
      <c r="S24">
        <v>20000</v>
      </c>
      <c r="T24" t="s">
        <v>2888</v>
      </c>
      <c r="U24" s="221">
        <f t="shared" si="1"/>
        <v>0</v>
      </c>
    </row>
    <row r="25" spans="1:21" hidden="1">
      <c r="A25" s="55" t="str">
        <f t="shared" si="0"/>
        <v>Y0AB0</v>
      </c>
      <c r="B25" s="55">
        <f>VLOOKUP(J25,'Mapping-CITI'!A:E,5,0)</f>
        <v>0</v>
      </c>
      <c r="D25" s="42">
        <v>45016</v>
      </c>
      <c r="E25" s="42">
        <v>45199</v>
      </c>
      <c r="F25" t="s">
        <v>2888</v>
      </c>
      <c r="G25" t="s">
        <v>2910</v>
      </c>
      <c r="H25">
        <v>1700</v>
      </c>
      <c r="I25" t="s">
        <v>2768</v>
      </c>
      <c r="J25">
        <v>141647</v>
      </c>
      <c r="K25" t="s">
        <v>2073</v>
      </c>
      <c r="L25">
        <v>-2026000</v>
      </c>
      <c r="M25">
        <v>19351000</v>
      </c>
      <c r="N25">
        <v>17334000</v>
      </c>
      <c r="O25">
        <v>-9000</v>
      </c>
      <c r="P25" t="s">
        <v>607</v>
      </c>
      <c r="Q25">
        <v>-9000</v>
      </c>
      <c r="R25">
        <v>19351000</v>
      </c>
      <c r="S25">
        <v>17334000</v>
      </c>
      <c r="T25" t="s">
        <v>2888</v>
      </c>
      <c r="U25" s="221">
        <f t="shared" si="1"/>
        <v>0.20169999999999999</v>
      </c>
    </row>
    <row r="26" spans="1:21" hidden="1">
      <c r="A26" s="55" t="str">
        <f t="shared" si="0"/>
        <v>Y0AB0</v>
      </c>
      <c r="B26" s="55">
        <f>VLOOKUP(J26,'Mapping-CITI'!A:E,5,0)</f>
        <v>0</v>
      </c>
      <c r="D26" s="42">
        <v>45016</v>
      </c>
      <c r="E26" s="42">
        <v>45199</v>
      </c>
      <c r="F26" t="s">
        <v>2888</v>
      </c>
      <c r="G26" t="s">
        <v>2910</v>
      </c>
      <c r="H26">
        <v>1700</v>
      </c>
      <c r="I26" t="s">
        <v>2768</v>
      </c>
      <c r="J26">
        <v>141653</v>
      </c>
      <c r="K26" t="s">
        <v>2074</v>
      </c>
      <c r="L26">
        <v>-43500</v>
      </c>
      <c r="M26">
        <v>19327000</v>
      </c>
      <c r="N26">
        <v>19325500</v>
      </c>
      <c r="O26">
        <v>-42000</v>
      </c>
      <c r="P26" t="s">
        <v>607</v>
      </c>
      <c r="Q26">
        <v>-42000</v>
      </c>
      <c r="R26">
        <v>19327000</v>
      </c>
      <c r="S26">
        <v>19325500</v>
      </c>
      <c r="T26" t="s">
        <v>2888</v>
      </c>
      <c r="U26" s="221">
        <f t="shared" si="1"/>
        <v>1.4999999999999999E-4</v>
      </c>
    </row>
    <row r="27" spans="1:21" hidden="1">
      <c r="A27" s="55" t="str">
        <f t="shared" si="0"/>
        <v>Y0AB0</v>
      </c>
      <c r="B27" s="55">
        <f>VLOOKUP(J27,'Mapping-CITI'!A:E,5,0)</f>
        <v>0</v>
      </c>
      <c r="D27" s="42">
        <v>45016</v>
      </c>
      <c r="E27" s="42">
        <v>45199</v>
      </c>
      <c r="F27" t="s">
        <v>2888</v>
      </c>
      <c r="G27" t="s">
        <v>2910</v>
      </c>
      <c r="H27">
        <v>1700</v>
      </c>
      <c r="I27" t="s">
        <v>2768</v>
      </c>
      <c r="J27">
        <v>141724</v>
      </c>
      <c r="K27" t="s">
        <v>2076</v>
      </c>
      <c r="L27">
        <v>-240500</v>
      </c>
      <c r="M27">
        <v>30970500</v>
      </c>
      <c r="N27">
        <v>30774000</v>
      </c>
      <c r="O27">
        <v>-44000</v>
      </c>
      <c r="P27" t="s">
        <v>607</v>
      </c>
      <c r="Q27">
        <v>-44000</v>
      </c>
      <c r="R27">
        <v>30970500</v>
      </c>
      <c r="S27">
        <v>30774000</v>
      </c>
      <c r="T27" t="s">
        <v>2888</v>
      </c>
      <c r="U27" s="221">
        <f t="shared" si="1"/>
        <v>1.9650000000000001E-2</v>
      </c>
    </row>
    <row r="28" spans="1:21" hidden="1">
      <c r="A28" s="55" t="str">
        <f t="shared" si="0"/>
        <v>Y0AB0</v>
      </c>
      <c r="B28" s="55">
        <f>VLOOKUP(J28,'Mapping-CITI'!A:E,5,0)</f>
        <v>0</v>
      </c>
      <c r="D28" s="42">
        <v>45016</v>
      </c>
      <c r="E28" s="42">
        <v>45199</v>
      </c>
      <c r="F28" t="s">
        <v>2888</v>
      </c>
      <c r="G28" t="s">
        <v>2910</v>
      </c>
      <c r="H28">
        <v>1700</v>
      </c>
      <c r="I28" t="s">
        <v>2768</v>
      </c>
      <c r="J28">
        <v>141744</v>
      </c>
      <c r="K28" t="s">
        <v>2087</v>
      </c>
      <c r="L28">
        <v>0</v>
      </c>
      <c r="M28">
        <v>2916541350.0799999</v>
      </c>
      <c r="N28">
        <v>2916541350.0799999</v>
      </c>
      <c r="O28">
        <v>0</v>
      </c>
      <c r="P28" t="s">
        <v>607</v>
      </c>
      <c r="Q28">
        <v>0</v>
      </c>
      <c r="R28">
        <v>2916541350.0799999</v>
      </c>
      <c r="S28">
        <v>2916541350.0799999</v>
      </c>
      <c r="T28" t="s">
        <v>2888</v>
      </c>
      <c r="U28" s="221">
        <f t="shared" si="1"/>
        <v>0</v>
      </c>
    </row>
    <row r="29" spans="1:21" hidden="1">
      <c r="A29" s="55" t="str">
        <f t="shared" si="0"/>
        <v>Y0AB0</v>
      </c>
      <c r="B29" s="55">
        <f>VLOOKUP(J29,'Mapping-CITI'!A:E,5,0)</f>
        <v>0</v>
      </c>
      <c r="D29" s="42">
        <v>45016</v>
      </c>
      <c r="E29" s="42">
        <v>45199</v>
      </c>
      <c r="F29" t="s">
        <v>2888</v>
      </c>
      <c r="G29" t="s">
        <v>2910</v>
      </c>
      <c r="H29">
        <v>1700</v>
      </c>
      <c r="I29" t="s">
        <v>2768</v>
      </c>
      <c r="J29">
        <v>141749</v>
      </c>
      <c r="K29" t="s">
        <v>2092</v>
      </c>
      <c r="L29">
        <v>0</v>
      </c>
      <c r="M29">
        <v>102500</v>
      </c>
      <c r="N29">
        <v>102500</v>
      </c>
      <c r="O29">
        <v>0</v>
      </c>
      <c r="P29" t="s">
        <v>607</v>
      </c>
      <c r="Q29">
        <v>0</v>
      </c>
      <c r="R29">
        <v>102500</v>
      </c>
      <c r="S29">
        <v>102500</v>
      </c>
      <c r="T29" t="s">
        <v>2888</v>
      </c>
      <c r="U29" s="221">
        <f t="shared" si="1"/>
        <v>0</v>
      </c>
    </row>
    <row r="30" spans="1:21" hidden="1">
      <c r="A30" s="55" t="str">
        <f t="shared" si="0"/>
        <v>Y0AB0</v>
      </c>
      <c r="B30" s="55">
        <f>VLOOKUP(J30,'Mapping-CITI'!A:E,5,0)</f>
        <v>0</v>
      </c>
      <c r="D30" s="42">
        <v>45016</v>
      </c>
      <c r="E30" s="42">
        <v>45199</v>
      </c>
      <c r="F30" t="s">
        <v>2888</v>
      </c>
      <c r="G30" t="s">
        <v>2910</v>
      </c>
      <c r="H30">
        <v>1700</v>
      </c>
      <c r="I30" t="s">
        <v>2768</v>
      </c>
      <c r="J30">
        <v>141754</v>
      </c>
      <c r="K30" t="s">
        <v>2096</v>
      </c>
      <c r="L30">
        <v>0</v>
      </c>
      <c r="M30">
        <v>2063500</v>
      </c>
      <c r="N30">
        <v>2063500</v>
      </c>
      <c r="O30">
        <v>0</v>
      </c>
      <c r="P30" t="s">
        <v>607</v>
      </c>
      <c r="Q30">
        <v>0</v>
      </c>
      <c r="R30">
        <v>2063500</v>
      </c>
      <c r="S30">
        <v>2063500</v>
      </c>
      <c r="T30" t="s">
        <v>2888</v>
      </c>
      <c r="U30" s="221">
        <f t="shared" si="1"/>
        <v>0</v>
      </c>
    </row>
    <row r="31" spans="1:21" hidden="1">
      <c r="A31" s="55" t="str">
        <f t="shared" si="0"/>
        <v>Y0AB0</v>
      </c>
      <c r="B31" s="55">
        <f>VLOOKUP(J31,'Mapping-CITI'!A:E,5,0)</f>
        <v>0</v>
      </c>
      <c r="D31" s="42">
        <v>45016</v>
      </c>
      <c r="E31" s="42">
        <v>45199</v>
      </c>
      <c r="F31" t="s">
        <v>2888</v>
      </c>
      <c r="G31" t="s">
        <v>2910</v>
      </c>
      <c r="H31">
        <v>1700</v>
      </c>
      <c r="I31" t="s">
        <v>2768</v>
      </c>
      <c r="J31">
        <v>141769</v>
      </c>
      <c r="K31" t="s">
        <v>2105</v>
      </c>
      <c r="L31">
        <v>0</v>
      </c>
      <c r="M31">
        <v>19857000</v>
      </c>
      <c r="N31">
        <v>19860500</v>
      </c>
      <c r="O31">
        <v>-3500</v>
      </c>
      <c r="P31" t="s">
        <v>607</v>
      </c>
      <c r="Q31">
        <v>-3500</v>
      </c>
      <c r="R31">
        <v>19857000</v>
      </c>
      <c r="S31">
        <v>19860500</v>
      </c>
      <c r="T31" t="s">
        <v>2888</v>
      </c>
      <c r="U31" s="221">
        <f t="shared" si="1"/>
        <v>-3.5E-4</v>
      </c>
    </row>
    <row r="32" spans="1:21" hidden="1">
      <c r="A32" s="55" t="str">
        <f t="shared" si="0"/>
        <v>Y0AB0</v>
      </c>
      <c r="B32" s="55">
        <f>VLOOKUP(J32,'Mapping-CITI'!A:E,5,0)</f>
        <v>0</v>
      </c>
      <c r="D32" s="42">
        <v>45016</v>
      </c>
      <c r="E32" s="42">
        <v>45199</v>
      </c>
      <c r="F32" t="s">
        <v>2888</v>
      </c>
      <c r="G32" t="s">
        <v>2910</v>
      </c>
      <c r="H32">
        <v>1700</v>
      </c>
      <c r="I32" t="s">
        <v>2768</v>
      </c>
      <c r="J32">
        <v>141779</v>
      </c>
      <c r="K32" t="s">
        <v>2114</v>
      </c>
      <c r="L32">
        <v>-1663000</v>
      </c>
      <c r="M32">
        <v>262444000</v>
      </c>
      <c r="N32">
        <v>261581500</v>
      </c>
      <c r="O32">
        <v>-800500</v>
      </c>
      <c r="P32" t="s">
        <v>607</v>
      </c>
      <c r="Q32">
        <v>-800500</v>
      </c>
      <c r="R32">
        <v>262444000</v>
      </c>
      <c r="S32">
        <v>261581500</v>
      </c>
      <c r="T32" t="s">
        <v>2888</v>
      </c>
      <c r="U32" s="221">
        <f t="shared" si="1"/>
        <v>8.6249999999999993E-2</v>
      </c>
    </row>
    <row r="33" spans="1:21" hidden="1">
      <c r="A33" s="55" t="str">
        <f t="shared" si="0"/>
        <v>Y0AB0</v>
      </c>
      <c r="B33" s="55">
        <f>VLOOKUP(J33,'Mapping-CITI'!A:E,5,0)</f>
        <v>0</v>
      </c>
      <c r="D33" s="42">
        <v>45016</v>
      </c>
      <c r="E33" s="42">
        <v>45199</v>
      </c>
      <c r="F33" t="s">
        <v>2888</v>
      </c>
      <c r="G33" t="s">
        <v>2910</v>
      </c>
      <c r="H33">
        <v>1700</v>
      </c>
      <c r="I33" t="s">
        <v>2768</v>
      </c>
      <c r="J33">
        <v>141785</v>
      </c>
      <c r="K33" t="s">
        <v>2918</v>
      </c>
      <c r="L33">
        <v>-295000</v>
      </c>
      <c r="M33">
        <v>2062500</v>
      </c>
      <c r="N33">
        <v>1767500</v>
      </c>
      <c r="O33">
        <v>0</v>
      </c>
      <c r="P33" t="s">
        <v>607</v>
      </c>
      <c r="Q33">
        <v>0</v>
      </c>
      <c r="R33">
        <v>2062500</v>
      </c>
      <c r="S33">
        <v>1767500</v>
      </c>
      <c r="T33" t="s">
        <v>2888</v>
      </c>
      <c r="U33" s="221">
        <f t="shared" si="1"/>
        <v>2.9499999999999998E-2</v>
      </c>
    </row>
    <row r="34" spans="1:21" hidden="1">
      <c r="A34" s="55" t="str">
        <f t="shared" si="0"/>
        <v>Y0AB0</v>
      </c>
      <c r="B34" s="55">
        <f>VLOOKUP(J34,'Mapping-CITI'!A:E,5,0)</f>
        <v>0</v>
      </c>
      <c r="D34" s="42">
        <v>45016</v>
      </c>
      <c r="E34" s="42">
        <v>45199</v>
      </c>
      <c r="F34" t="s">
        <v>2888</v>
      </c>
      <c r="G34" t="s">
        <v>2910</v>
      </c>
      <c r="H34">
        <v>1700</v>
      </c>
      <c r="I34" t="s">
        <v>2768</v>
      </c>
      <c r="J34">
        <v>141789</v>
      </c>
      <c r="K34" t="s">
        <v>2122</v>
      </c>
      <c r="L34">
        <v>-1000</v>
      </c>
      <c r="M34">
        <v>10467220</v>
      </c>
      <c r="N34">
        <v>10559720</v>
      </c>
      <c r="O34">
        <v>-93500</v>
      </c>
      <c r="P34" t="s">
        <v>607</v>
      </c>
      <c r="Q34">
        <v>-93500</v>
      </c>
      <c r="R34">
        <v>10467220</v>
      </c>
      <c r="S34">
        <v>10559720</v>
      </c>
      <c r="T34" t="s">
        <v>2888</v>
      </c>
      <c r="U34" s="221">
        <f t="shared" si="1"/>
        <v>-9.2499999999999995E-3</v>
      </c>
    </row>
    <row r="35" spans="1:21" hidden="1">
      <c r="A35" s="55" t="str">
        <f t="shared" si="0"/>
        <v>Y0ABIgnore</v>
      </c>
      <c r="B35" s="55" t="str">
        <f>VLOOKUP(J35,'Mapping-CITI'!A:E,5,0)</f>
        <v>Ignore</v>
      </c>
      <c r="D35" s="42">
        <v>45016</v>
      </c>
      <c r="E35" s="42">
        <v>45199</v>
      </c>
      <c r="F35" t="s">
        <v>2888</v>
      </c>
      <c r="G35" t="s">
        <v>2910</v>
      </c>
      <c r="H35">
        <v>1700</v>
      </c>
      <c r="I35" t="s">
        <v>2768</v>
      </c>
      <c r="J35">
        <v>141794</v>
      </c>
      <c r="K35" t="s">
        <v>3365</v>
      </c>
      <c r="L35">
        <v>0</v>
      </c>
      <c r="M35">
        <v>3050500</v>
      </c>
      <c r="N35">
        <v>3050500</v>
      </c>
      <c r="O35">
        <v>0</v>
      </c>
      <c r="P35" t="s">
        <v>607</v>
      </c>
      <c r="Q35">
        <v>0</v>
      </c>
      <c r="R35">
        <v>3050500</v>
      </c>
      <c r="S35">
        <v>3050500</v>
      </c>
      <c r="T35" t="s">
        <v>2888</v>
      </c>
      <c r="U35" s="221">
        <f t="shared" si="1"/>
        <v>0</v>
      </c>
    </row>
    <row r="36" spans="1:21" hidden="1">
      <c r="A36" s="55" t="str">
        <f t="shared" si="0"/>
        <v>Y0ABIgnore</v>
      </c>
      <c r="B36" s="55" t="str">
        <f>VLOOKUP(J36,'Mapping-CITI'!A:E,5,0)</f>
        <v>Ignore</v>
      </c>
      <c r="D36" s="42">
        <v>45016</v>
      </c>
      <c r="E36" s="42">
        <v>45199</v>
      </c>
      <c r="F36" t="s">
        <v>2888</v>
      </c>
      <c r="G36" t="s">
        <v>2910</v>
      </c>
      <c r="H36">
        <v>1700</v>
      </c>
      <c r="I36" t="s">
        <v>2768</v>
      </c>
      <c r="J36">
        <v>141865</v>
      </c>
      <c r="K36" t="s">
        <v>3366</v>
      </c>
      <c r="L36">
        <v>0</v>
      </c>
      <c r="M36">
        <v>2693390</v>
      </c>
      <c r="N36">
        <v>2693390</v>
      </c>
      <c r="O36">
        <v>0</v>
      </c>
      <c r="P36" t="s">
        <v>607</v>
      </c>
      <c r="Q36">
        <v>0</v>
      </c>
      <c r="R36">
        <v>2693390</v>
      </c>
      <c r="S36">
        <v>2693390</v>
      </c>
      <c r="T36" t="s">
        <v>2888</v>
      </c>
      <c r="U36" s="221">
        <f t="shared" si="1"/>
        <v>0</v>
      </c>
    </row>
    <row r="37" spans="1:21" hidden="1">
      <c r="A37" s="55" t="str">
        <f t="shared" si="0"/>
        <v>Y0AB0</v>
      </c>
      <c r="B37" s="55">
        <f>VLOOKUP(J37,'Mapping-CITI'!A:E,5,0)</f>
        <v>0</v>
      </c>
      <c r="D37" s="42">
        <v>45016</v>
      </c>
      <c r="E37" s="42">
        <v>45199</v>
      </c>
      <c r="F37" t="s">
        <v>2888</v>
      </c>
      <c r="G37" t="s">
        <v>2910</v>
      </c>
      <c r="H37">
        <v>1700</v>
      </c>
      <c r="I37" t="s">
        <v>2768</v>
      </c>
      <c r="J37">
        <v>142038</v>
      </c>
      <c r="K37" t="s">
        <v>2128</v>
      </c>
      <c r="L37">
        <v>0</v>
      </c>
      <c r="M37">
        <v>280000</v>
      </c>
      <c r="N37">
        <v>280000</v>
      </c>
      <c r="O37">
        <v>0</v>
      </c>
      <c r="P37" t="s">
        <v>607</v>
      </c>
      <c r="Q37">
        <v>0</v>
      </c>
      <c r="R37">
        <v>280000</v>
      </c>
      <c r="S37">
        <v>280000</v>
      </c>
      <c r="T37" t="s">
        <v>2888</v>
      </c>
      <c r="U37" s="221">
        <f t="shared" si="1"/>
        <v>0</v>
      </c>
    </row>
    <row r="38" spans="1:21" hidden="1">
      <c r="A38" s="55" t="str">
        <f t="shared" si="0"/>
        <v>Y0AB0</v>
      </c>
      <c r="B38" s="55">
        <f>VLOOKUP(J38,'Mapping-CITI'!A:E,5,0)</f>
        <v>0</v>
      </c>
      <c r="D38" s="42">
        <v>45016</v>
      </c>
      <c r="E38" s="42">
        <v>45199</v>
      </c>
      <c r="F38" t="s">
        <v>2888</v>
      </c>
      <c r="G38" t="s">
        <v>2910</v>
      </c>
      <c r="H38">
        <v>1700</v>
      </c>
      <c r="I38" t="s">
        <v>2768</v>
      </c>
      <c r="J38">
        <v>142041</v>
      </c>
      <c r="K38" t="s">
        <v>2130</v>
      </c>
      <c r="L38">
        <v>0</v>
      </c>
      <c r="M38">
        <v>208500</v>
      </c>
      <c r="N38">
        <v>208500</v>
      </c>
      <c r="O38">
        <v>0</v>
      </c>
      <c r="P38" t="s">
        <v>607</v>
      </c>
      <c r="Q38">
        <v>0</v>
      </c>
      <c r="R38">
        <v>208500</v>
      </c>
      <c r="S38">
        <v>208500</v>
      </c>
      <c r="T38" t="s">
        <v>2888</v>
      </c>
      <c r="U38" s="221">
        <f t="shared" si="1"/>
        <v>0</v>
      </c>
    </row>
    <row r="39" spans="1:21" hidden="1">
      <c r="A39" s="55" t="str">
        <f t="shared" si="0"/>
        <v>Y0AB0</v>
      </c>
      <c r="B39" s="55">
        <f>VLOOKUP(J39,'Mapping-CITI'!A:E,5,0)</f>
        <v>0</v>
      </c>
      <c r="D39" s="42">
        <v>45016</v>
      </c>
      <c r="E39" s="42">
        <v>45199</v>
      </c>
      <c r="F39" t="s">
        <v>2888</v>
      </c>
      <c r="G39" t="s">
        <v>2910</v>
      </c>
      <c r="H39">
        <v>1700</v>
      </c>
      <c r="I39" t="s">
        <v>2768</v>
      </c>
      <c r="J39">
        <v>142042</v>
      </c>
      <c r="K39" t="s">
        <v>2131</v>
      </c>
      <c r="L39">
        <v>0</v>
      </c>
      <c r="M39">
        <v>1971702</v>
      </c>
      <c r="N39">
        <v>1971702</v>
      </c>
      <c r="O39">
        <v>0</v>
      </c>
      <c r="P39" t="s">
        <v>607</v>
      </c>
      <c r="Q39">
        <v>0</v>
      </c>
      <c r="R39">
        <v>1971702</v>
      </c>
      <c r="S39">
        <v>1971702</v>
      </c>
      <c r="T39" t="s">
        <v>2888</v>
      </c>
      <c r="U39" s="221">
        <f t="shared" si="1"/>
        <v>0</v>
      </c>
    </row>
    <row r="40" spans="1:21" hidden="1">
      <c r="A40" s="55" t="str">
        <f t="shared" si="0"/>
        <v>Y0AB0</v>
      </c>
      <c r="B40" s="55">
        <f>VLOOKUP(J40,'Mapping-CITI'!A:E,5,0)</f>
        <v>0</v>
      </c>
      <c r="D40" s="42">
        <v>45016</v>
      </c>
      <c r="E40" s="42">
        <v>45199</v>
      </c>
      <c r="F40" t="s">
        <v>2888</v>
      </c>
      <c r="G40" t="s">
        <v>2910</v>
      </c>
      <c r="H40">
        <v>1700</v>
      </c>
      <c r="I40" t="s">
        <v>2768</v>
      </c>
      <c r="J40">
        <v>142043</v>
      </c>
      <c r="K40" t="s">
        <v>2657</v>
      </c>
      <c r="L40">
        <v>0</v>
      </c>
      <c r="M40">
        <v>709700</v>
      </c>
      <c r="N40">
        <v>718200</v>
      </c>
      <c r="O40">
        <v>-8500</v>
      </c>
      <c r="P40" t="s">
        <v>607</v>
      </c>
      <c r="Q40">
        <v>-8500</v>
      </c>
      <c r="R40">
        <v>709700</v>
      </c>
      <c r="S40">
        <v>718200</v>
      </c>
      <c r="T40" t="s">
        <v>2888</v>
      </c>
      <c r="U40" s="221">
        <f t="shared" si="1"/>
        <v>-8.4999999999999995E-4</v>
      </c>
    </row>
    <row r="41" spans="1:21" hidden="1">
      <c r="A41" s="55" t="str">
        <f t="shared" si="0"/>
        <v>Y0AB0</v>
      </c>
      <c r="B41" s="55">
        <f>VLOOKUP(J41,'Mapping-CITI'!A:E,5,0)</f>
        <v>0</v>
      </c>
      <c r="D41" s="42">
        <v>45016</v>
      </c>
      <c r="E41" s="42">
        <v>45199</v>
      </c>
      <c r="F41" t="s">
        <v>2888</v>
      </c>
      <c r="G41" t="s">
        <v>2910</v>
      </c>
      <c r="H41">
        <v>1700</v>
      </c>
      <c r="I41" t="s">
        <v>2768</v>
      </c>
      <c r="J41">
        <v>142044</v>
      </c>
      <c r="K41" t="s">
        <v>2132</v>
      </c>
      <c r="L41">
        <v>0</v>
      </c>
      <c r="M41">
        <v>7150000</v>
      </c>
      <c r="N41">
        <v>7186000</v>
      </c>
      <c r="O41">
        <v>-36000</v>
      </c>
      <c r="P41" t="s">
        <v>607</v>
      </c>
      <c r="Q41">
        <v>-36000</v>
      </c>
      <c r="R41">
        <v>7150000</v>
      </c>
      <c r="S41">
        <v>7186000</v>
      </c>
      <c r="T41" t="s">
        <v>2888</v>
      </c>
      <c r="U41" s="221">
        <f t="shared" si="1"/>
        <v>-3.5999999999999999E-3</v>
      </c>
    </row>
    <row r="42" spans="1:21" hidden="1">
      <c r="A42" s="55" t="str">
        <f t="shared" si="0"/>
        <v>Y0AB0</v>
      </c>
      <c r="B42" s="55">
        <f>VLOOKUP(J42,'Mapping-CITI'!A:E,5,0)</f>
        <v>0</v>
      </c>
      <c r="D42" s="42">
        <v>45016</v>
      </c>
      <c r="E42" s="42">
        <v>45199</v>
      </c>
      <c r="F42" t="s">
        <v>2888</v>
      </c>
      <c r="G42" t="s">
        <v>2910</v>
      </c>
      <c r="H42">
        <v>1700</v>
      </c>
      <c r="I42" t="s">
        <v>2768</v>
      </c>
      <c r="J42">
        <v>142075</v>
      </c>
      <c r="K42" t="s">
        <v>2545</v>
      </c>
      <c r="L42">
        <v>14902086.880000001</v>
      </c>
      <c r="M42">
        <v>0</v>
      </c>
      <c r="N42">
        <v>5549757.04</v>
      </c>
      <c r="O42">
        <v>9352329.8399999999</v>
      </c>
      <c r="P42" t="s">
        <v>607</v>
      </c>
      <c r="Q42">
        <v>9352329.8399999999</v>
      </c>
      <c r="R42">
        <v>0</v>
      </c>
      <c r="S42">
        <v>5549757.04</v>
      </c>
      <c r="T42" t="s">
        <v>2888</v>
      </c>
      <c r="U42" s="221">
        <f t="shared" si="1"/>
        <v>-0.55497570399999996</v>
      </c>
    </row>
    <row r="43" spans="1:21" hidden="1">
      <c r="A43" s="55" t="str">
        <f t="shared" si="0"/>
        <v>Y0ABIgnore</v>
      </c>
      <c r="B43" s="55" t="str">
        <f>VLOOKUP(J43,'Mapping-CITI'!A:E,5,0)</f>
        <v>Ignore</v>
      </c>
      <c r="D43" s="42">
        <v>45016</v>
      </c>
      <c r="E43" s="42">
        <v>45199</v>
      </c>
      <c r="F43" t="s">
        <v>2888</v>
      </c>
      <c r="G43" t="s">
        <v>2910</v>
      </c>
      <c r="H43">
        <v>1700</v>
      </c>
      <c r="I43" t="s">
        <v>2768</v>
      </c>
      <c r="J43">
        <v>142077</v>
      </c>
      <c r="K43" t="s">
        <v>2913</v>
      </c>
      <c r="L43">
        <v>38446629.5</v>
      </c>
      <c r="M43">
        <v>4815158.3499999996</v>
      </c>
      <c r="N43">
        <v>4018131.73</v>
      </c>
      <c r="O43">
        <v>39243656.119999997</v>
      </c>
      <c r="P43" t="s">
        <v>607</v>
      </c>
      <c r="Q43">
        <v>39243656.119999997</v>
      </c>
      <c r="R43">
        <v>4815158.3499999996</v>
      </c>
      <c r="S43">
        <v>4018131.73</v>
      </c>
      <c r="T43" t="s">
        <v>2888</v>
      </c>
      <c r="U43" s="221">
        <f t="shared" si="1"/>
        <v>7.9702661999999966E-2</v>
      </c>
    </row>
    <row r="44" spans="1:21" hidden="1">
      <c r="A44" s="55" t="str">
        <f t="shared" si="0"/>
        <v>Y0AB0</v>
      </c>
      <c r="B44" s="55">
        <f>VLOOKUP(J44,'Mapping-CITI'!A:E,5,0)</f>
        <v>0</v>
      </c>
      <c r="D44" s="42">
        <v>45016</v>
      </c>
      <c r="E44" s="42">
        <v>45199</v>
      </c>
      <c r="F44" t="s">
        <v>2888</v>
      </c>
      <c r="G44" t="s">
        <v>2910</v>
      </c>
      <c r="H44">
        <v>1700</v>
      </c>
      <c r="I44" t="s">
        <v>2768</v>
      </c>
      <c r="J44">
        <v>142186</v>
      </c>
      <c r="K44" t="s">
        <v>2585</v>
      </c>
      <c r="L44">
        <v>20000</v>
      </c>
      <c r="M44">
        <v>0</v>
      </c>
      <c r="N44">
        <v>0</v>
      </c>
      <c r="O44">
        <v>20000</v>
      </c>
      <c r="P44" t="s">
        <v>607</v>
      </c>
      <c r="Q44">
        <v>20000</v>
      </c>
      <c r="R44">
        <v>0</v>
      </c>
      <c r="S44">
        <v>0</v>
      </c>
      <c r="T44" t="s">
        <v>2888</v>
      </c>
      <c r="U44" s="221">
        <f t="shared" si="1"/>
        <v>0</v>
      </c>
    </row>
    <row r="45" spans="1:21" hidden="1">
      <c r="A45" s="55" t="str">
        <f t="shared" si="0"/>
        <v>Y0ABIgnore</v>
      </c>
      <c r="B45" s="55" t="str">
        <f>VLOOKUP(J45,'Mapping-CITI'!A:E,5,0)</f>
        <v>Ignore</v>
      </c>
      <c r="D45" s="42">
        <v>45016</v>
      </c>
      <c r="E45" s="42">
        <v>45199</v>
      </c>
      <c r="F45" t="s">
        <v>2888</v>
      </c>
      <c r="G45" t="s">
        <v>2910</v>
      </c>
      <c r="H45">
        <v>1700</v>
      </c>
      <c r="I45" t="s">
        <v>2768</v>
      </c>
      <c r="J45">
        <v>142243</v>
      </c>
      <c r="K45" t="s">
        <v>3367</v>
      </c>
      <c r="L45">
        <v>0</v>
      </c>
      <c r="M45">
        <v>227246805.69999999</v>
      </c>
      <c r="N45">
        <v>227246805.69999999</v>
      </c>
      <c r="O45">
        <v>0</v>
      </c>
      <c r="P45" t="s">
        <v>607</v>
      </c>
      <c r="Q45">
        <v>0</v>
      </c>
      <c r="R45">
        <v>227246805.69999999</v>
      </c>
      <c r="S45">
        <v>227246805.69999999</v>
      </c>
      <c r="T45" t="s">
        <v>2888</v>
      </c>
      <c r="U45" s="221">
        <f t="shared" si="1"/>
        <v>0</v>
      </c>
    </row>
    <row r="46" spans="1:21" hidden="1">
      <c r="A46" s="55" t="str">
        <f t="shared" si="0"/>
        <v>Y0ABIgnore</v>
      </c>
      <c r="B46" s="55" t="str">
        <f>VLOOKUP(J46,'Mapping-CITI'!A:E,5,0)</f>
        <v>Ignore</v>
      </c>
      <c r="D46" s="42">
        <v>45016</v>
      </c>
      <c r="E46" s="42">
        <v>45199</v>
      </c>
      <c r="F46" t="s">
        <v>2888</v>
      </c>
      <c r="G46" t="s">
        <v>2910</v>
      </c>
      <c r="H46">
        <v>1700</v>
      </c>
      <c r="I46" t="s">
        <v>2768</v>
      </c>
      <c r="J46">
        <v>142247</v>
      </c>
      <c r="K46" t="s">
        <v>3414</v>
      </c>
      <c r="L46">
        <v>0</v>
      </c>
      <c r="M46">
        <v>203000</v>
      </c>
      <c r="N46">
        <v>203000</v>
      </c>
      <c r="O46">
        <v>0</v>
      </c>
      <c r="P46" t="s">
        <v>607</v>
      </c>
      <c r="Q46">
        <v>0</v>
      </c>
      <c r="R46">
        <v>203000</v>
      </c>
      <c r="S46">
        <v>203000</v>
      </c>
      <c r="T46" t="s">
        <v>2888</v>
      </c>
      <c r="U46" s="221">
        <f t="shared" si="1"/>
        <v>0</v>
      </c>
    </row>
    <row r="47" spans="1:21" hidden="1">
      <c r="A47" s="55" t="str">
        <f t="shared" si="0"/>
        <v>Y0ABIgnore</v>
      </c>
      <c r="B47" s="55" t="str">
        <f>VLOOKUP(J47,'Mapping-CITI'!A:E,5,0)</f>
        <v>Ignore</v>
      </c>
      <c r="D47" s="42">
        <v>45016</v>
      </c>
      <c r="E47" s="42">
        <v>45199</v>
      </c>
      <c r="F47" t="s">
        <v>2888</v>
      </c>
      <c r="G47" t="s">
        <v>2910</v>
      </c>
      <c r="H47">
        <v>1700</v>
      </c>
      <c r="I47" t="s">
        <v>2768</v>
      </c>
      <c r="J47">
        <v>142251</v>
      </c>
      <c r="K47" t="s">
        <v>3368</v>
      </c>
      <c r="L47">
        <v>-144000</v>
      </c>
      <c r="M47">
        <v>2430000</v>
      </c>
      <c r="N47">
        <v>2342500</v>
      </c>
      <c r="O47">
        <v>-56500</v>
      </c>
      <c r="P47" t="s">
        <v>607</v>
      </c>
      <c r="Q47">
        <v>-56500</v>
      </c>
      <c r="R47">
        <v>2430000</v>
      </c>
      <c r="S47">
        <v>2342500</v>
      </c>
      <c r="T47" t="s">
        <v>2888</v>
      </c>
      <c r="U47" s="221">
        <f t="shared" si="1"/>
        <v>8.7500000000000008E-3</v>
      </c>
    </row>
    <row r="48" spans="1:21" hidden="1">
      <c r="A48" s="55" t="str">
        <f t="shared" si="0"/>
        <v>Y0ABIgnore</v>
      </c>
      <c r="B48" s="55" t="str">
        <f>VLOOKUP(J48,'Mapping-CITI'!A:E,5,0)</f>
        <v>Ignore</v>
      </c>
      <c r="D48" s="42">
        <v>45016</v>
      </c>
      <c r="E48" s="42">
        <v>45199</v>
      </c>
      <c r="F48" t="s">
        <v>2888</v>
      </c>
      <c r="G48" t="s">
        <v>2910</v>
      </c>
      <c r="H48">
        <v>1700</v>
      </c>
      <c r="I48" t="s">
        <v>2768</v>
      </c>
      <c r="J48">
        <v>142254</v>
      </c>
      <c r="K48" t="s">
        <v>3417</v>
      </c>
      <c r="L48">
        <v>0</v>
      </c>
      <c r="M48">
        <v>150000</v>
      </c>
      <c r="N48">
        <v>150000</v>
      </c>
      <c r="O48">
        <v>0</v>
      </c>
      <c r="P48" t="s">
        <v>607</v>
      </c>
      <c r="Q48">
        <v>0</v>
      </c>
      <c r="R48">
        <v>150000</v>
      </c>
      <c r="S48">
        <v>150000</v>
      </c>
      <c r="T48" t="s">
        <v>2888</v>
      </c>
      <c r="U48" s="221">
        <f t="shared" si="1"/>
        <v>0</v>
      </c>
    </row>
    <row r="49" spans="1:21" hidden="1">
      <c r="A49" s="55" t="str">
        <f t="shared" si="0"/>
        <v>Y0ABIgnore</v>
      </c>
      <c r="B49" s="55" t="str">
        <f>VLOOKUP(J49,'Mapping-CITI'!A:E,5,0)</f>
        <v>Ignore</v>
      </c>
      <c r="D49" s="42">
        <v>45016</v>
      </c>
      <c r="E49" s="42">
        <v>45199</v>
      </c>
      <c r="F49" t="s">
        <v>2888</v>
      </c>
      <c r="G49" t="s">
        <v>2910</v>
      </c>
      <c r="H49">
        <v>1700</v>
      </c>
      <c r="I49" t="s">
        <v>2768</v>
      </c>
      <c r="J49">
        <v>142256</v>
      </c>
      <c r="K49" t="s">
        <v>3370</v>
      </c>
      <c r="L49">
        <v>-85000</v>
      </c>
      <c r="M49">
        <v>764500</v>
      </c>
      <c r="N49">
        <v>679500</v>
      </c>
      <c r="O49">
        <v>0</v>
      </c>
      <c r="P49" t="s">
        <v>607</v>
      </c>
      <c r="Q49">
        <v>0</v>
      </c>
      <c r="R49">
        <v>764500</v>
      </c>
      <c r="S49">
        <v>679500</v>
      </c>
      <c r="T49" t="s">
        <v>2888</v>
      </c>
      <c r="U49" s="221">
        <f t="shared" si="1"/>
        <v>8.5000000000000006E-3</v>
      </c>
    </row>
    <row r="50" spans="1:21" hidden="1">
      <c r="A50" s="55" t="str">
        <f t="shared" si="0"/>
        <v>Y0ABIgnore</v>
      </c>
      <c r="B50" s="55" t="str">
        <f>VLOOKUP(J50,'Mapping-CITI'!A:E,5,0)</f>
        <v>Ignore</v>
      </c>
      <c r="D50" s="42">
        <v>45016</v>
      </c>
      <c r="E50" s="42">
        <v>45199</v>
      </c>
      <c r="F50" t="s">
        <v>2888</v>
      </c>
      <c r="G50" t="s">
        <v>2910</v>
      </c>
      <c r="H50">
        <v>1700</v>
      </c>
      <c r="I50" t="s">
        <v>2768</v>
      </c>
      <c r="J50">
        <v>142258</v>
      </c>
      <c r="K50" t="s">
        <v>3371</v>
      </c>
      <c r="L50">
        <v>-785000</v>
      </c>
      <c r="M50">
        <v>8355505</v>
      </c>
      <c r="N50">
        <v>7608505</v>
      </c>
      <c r="O50">
        <v>-38000</v>
      </c>
      <c r="P50" t="s">
        <v>607</v>
      </c>
      <c r="Q50">
        <v>-38000</v>
      </c>
      <c r="R50">
        <v>8355505</v>
      </c>
      <c r="S50">
        <v>7608505</v>
      </c>
      <c r="T50" t="s">
        <v>2888</v>
      </c>
      <c r="U50" s="221">
        <f t="shared" si="1"/>
        <v>7.4700000000000003E-2</v>
      </c>
    </row>
    <row r="51" spans="1:21" hidden="1">
      <c r="A51" s="55" t="str">
        <f t="shared" si="0"/>
        <v>Y0ABIgnore</v>
      </c>
      <c r="B51" s="55" t="str">
        <f>VLOOKUP(J51,'Mapping-CITI'!A:E,5,0)</f>
        <v>Ignore</v>
      </c>
      <c r="D51" s="42">
        <v>45016</v>
      </c>
      <c r="E51" s="42">
        <v>45199</v>
      </c>
      <c r="F51" t="s">
        <v>2888</v>
      </c>
      <c r="G51" t="s">
        <v>2910</v>
      </c>
      <c r="H51">
        <v>1700</v>
      </c>
      <c r="I51" t="s">
        <v>2768</v>
      </c>
      <c r="J51">
        <v>142262</v>
      </c>
      <c r="K51" t="s">
        <v>3372</v>
      </c>
      <c r="L51">
        <v>-87500</v>
      </c>
      <c r="M51">
        <v>19647000</v>
      </c>
      <c r="N51">
        <v>19661500</v>
      </c>
      <c r="O51">
        <v>-102000</v>
      </c>
      <c r="P51" t="s">
        <v>607</v>
      </c>
      <c r="Q51">
        <v>-102000</v>
      </c>
      <c r="R51">
        <v>19647000</v>
      </c>
      <c r="S51">
        <v>19661500</v>
      </c>
      <c r="T51" t="s">
        <v>2888</v>
      </c>
      <c r="U51" s="221">
        <f t="shared" si="1"/>
        <v>-1.4499999999999999E-3</v>
      </c>
    </row>
    <row r="52" spans="1:21" hidden="1">
      <c r="A52" s="55" t="str">
        <f t="shared" si="0"/>
        <v>Y0ABIgnore</v>
      </c>
      <c r="B52" s="55" t="str">
        <f>VLOOKUP(J52,'Mapping-CITI'!A:E,5,0)</f>
        <v>Ignore</v>
      </c>
      <c r="D52" s="42">
        <v>45016</v>
      </c>
      <c r="E52" s="42">
        <v>45199</v>
      </c>
      <c r="F52" t="s">
        <v>2888</v>
      </c>
      <c r="G52" t="s">
        <v>2910</v>
      </c>
      <c r="H52">
        <v>1700</v>
      </c>
      <c r="I52" t="s">
        <v>2768</v>
      </c>
      <c r="J52">
        <v>142263</v>
      </c>
      <c r="K52" t="s">
        <v>3373</v>
      </c>
      <c r="L52">
        <v>0</v>
      </c>
      <c r="M52">
        <v>54000</v>
      </c>
      <c r="N52">
        <v>54000</v>
      </c>
      <c r="O52">
        <v>0</v>
      </c>
      <c r="P52" t="s">
        <v>607</v>
      </c>
      <c r="Q52">
        <v>0</v>
      </c>
      <c r="R52">
        <v>54000</v>
      </c>
      <c r="S52">
        <v>54000</v>
      </c>
      <c r="T52" t="s">
        <v>2888</v>
      </c>
      <c r="U52" s="221">
        <f t="shared" si="1"/>
        <v>0</v>
      </c>
    </row>
    <row r="53" spans="1:21" hidden="1">
      <c r="A53" s="55" t="str">
        <f t="shared" si="0"/>
        <v>Y0ABIgnore</v>
      </c>
      <c r="B53" s="55" t="str">
        <f>VLOOKUP(J53,'Mapping-CITI'!A:E,5,0)</f>
        <v>Ignore</v>
      </c>
      <c r="D53" s="42">
        <v>45016</v>
      </c>
      <c r="E53" s="42">
        <v>45199</v>
      </c>
      <c r="F53" t="s">
        <v>2888</v>
      </c>
      <c r="G53" t="s">
        <v>2910</v>
      </c>
      <c r="H53">
        <v>1700</v>
      </c>
      <c r="I53" t="s">
        <v>2768</v>
      </c>
      <c r="J53">
        <v>142265</v>
      </c>
      <c r="K53" t="s">
        <v>3374</v>
      </c>
      <c r="L53">
        <v>0</v>
      </c>
      <c r="M53">
        <v>36000</v>
      </c>
      <c r="N53">
        <v>36000</v>
      </c>
      <c r="O53">
        <v>0</v>
      </c>
      <c r="P53" t="s">
        <v>607</v>
      </c>
      <c r="Q53">
        <v>0</v>
      </c>
      <c r="R53">
        <v>36000</v>
      </c>
      <c r="S53">
        <v>36000</v>
      </c>
      <c r="T53" t="s">
        <v>2888</v>
      </c>
      <c r="U53" s="221">
        <f t="shared" si="1"/>
        <v>0</v>
      </c>
    </row>
    <row r="54" spans="1:21" hidden="1">
      <c r="A54" s="55" t="str">
        <f t="shared" si="0"/>
        <v>Y0ABIgnore</v>
      </c>
      <c r="B54" s="55" t="str">
        <f>VLOOKUP(J54,'Mapping-CITI'!A:E,5,0)</f>
        <v>Ignore</v>
      </c>
      <c r="D54" s="42">
        <v>45016</v>
      </c>
      <c r="E54" s="42">
        <v>45199</v>
      </c>
      <c r="F54" t="s">
        <v>2888</v>
      </c>
      <c r="G54" t="s">
        <v>2910</v>
      </c>
      <c r="H54">
        <v>1700</v>
      </c>
      <c r="I54" t="s">
        <v>2768</v>
      </c>
      <c r="J54">
        <v>142271</v>
      </c>
      <c r="K54" t="s">
        <v>3375</v>
      </c>
      <c r="L54">
        <v>-1697000</v>
      </c>
      <c r="M54">
        <v>159101100</v>
      </c>
      <c r="N54">
        <v>158567100</v>
      </c>
      <c r="O54">
        <v>-1163000</v>
      </c>
      <c r="P54" t="s">
        <v>607</v>
      </c>
      <c r="Q54">
        <v>-1163000</v>
      </c>
      <c r="R54">
        <v>159101100</v>
      </c>
      <c r="S54">
        <v>158567100</v>
      </c>
      <c r="T54" t="s">
        <v>2888</v>
      </c>
      <c r="U54" s="221">
        <f t="shared" si="1"/>
        <v>5.3400000000000003E-2</v>
      </c>
    </row>
    <row r="55" spans="1:21" hidden="1">
      <c r="A55" s="55" t="str">
        <f t="shared" si="0"/>
        <v>Y0ABIgnore</v>
      </c>
      <c r="B55" s="55" t="str">
        <f>VLOOKUP(J55,'Mapping-CITI'!A:E,5,0)</f>
        <v>Ignore</v>
      </c>
      <c r="D55" s="42">
        <v>45016</v>
      </c>
      <c r="E55" s="42">
        <v>45199</v>
      </c>
      <c r="F55" t="s">
        <v>2888</v>
      </c>
      <c r="G55" t="s">
        <v>2910</v>
      </c>
      <c r="H55">
        <v>1700</v>
      </c>
      <c r="I55" t="s">
        <v>2768</v>
      </c>
      <c r="J55">
        <v>142274</v>
      </c>
      <c r="K55" t="s">
        <v>3376</v>
      </c>
      <c r="L55">
        <v>-273000</v>
      </c>
      <c r="M55">
        <v>3112500</v>
      </c>
      <c r="N55">
        <v>2840000</v>
      </c>
      <c r="O55">
        <v>-500</v>
      </c>
      <c r="P55" t="s">
        <v>607</v>
      </c>
      <c r="Q55">
        <v>-500</v>
      </c>
      <c r="R55">
        <v>3112500</v>
      </c>
      <c r="S55">
        <v>2840000</v>
      </c>
      <c r="T55" t="s">
        <v>2888</v>
      </c>
      <c r="U55" s="221">
        <f t="shared" si="1"/>
        <v>2.725E-2</v>
      </c>
    </row>
    <row r="56" spans="1:21" hidden="1">
      <c r="A56" s="55" t="str">
        <f t="shared" si="0"/>
        <v>Y0ABIgnore</v>
      </c>
      <c r="B56" s="55" t="str">
        <f>VLOOKUP(J56,'Mapping-CITI'!A:E,5,0)</f>
        <v>Ignore</v>
      </c>
      <c r="D56" s="42">
        <v>45016</v>
      </c>
      <c r="E56" s="42">
        <v>45199</v>
      </c>
      <c r="F56" t="s">
        <v>2888</v>
      </c>
      <c r="G56" t="s">
        <v>2910</v>
      </c>
      <c r="H56">
        <v>1700</v>
      </c>
      <c r="I56" t="s">
        <v>2768</v>
      </c>
      <c r="J56">
        <v>142276</v>
      </c>
      <c r="K56" t="s">
        <v>3377</v>
      </c>
      <c r="L56">
        <v>0</v>
      </c>
      <c r="M56">
        <v>26584054.260000002</v>
      </c>
      <c r="N56">
        <v>26584054.260000002</v>
      </c>
      <c r="O56">
        <v>0</v>
      </c>
      <c r="P56" t="s">
        <v>607</v>
      </c>
      <c r="Q56">
        <v>0</v>
      </c>
      <c r="R56">
        <v>26584054.260000002</v>
      </c>
      <c r="S56">
        <v>26584054.260000002</v>
      </c>
      <c r="T56" t="s">
        <v>2888</v>
      </c>
      <c r="U56" s="221">
        <f t="shared" si="1"/>
        <v>0</v>
      </c>
    </row>
    <row r="57" spans="1:21" hidden="1">
      <c r="A57" s="55" t="str">
        <f t="shared" si="0"/>
        <v>Y0AB0</v>
      </c>
      <c r="B57" s="55">
        <f>VLOOKUP(J57,'Mapping-CITI'!A:E,5,0)</f>
        <v>0</v>
      </c>
      <c r="D57" s="42">
        <v>45016</v>
      </c>
      <c r="E57" s="42">
        <v>45199</v>
      </c>
      <c r="F57" t="s">
        <v>2888</v>
      </c>
      <c r="G57" t="s">
        <v>2910</v>
      </c>
      <c r="H57">
        <v>1400</v>
      </c>
      <c r="I57" t="s">
        <v>2773</v>
      </c>
      <c r="J57">
        <v>160101</v>
      </c>
      <c r="K57" t="s">
        <v>2149</v>
      </c>
      <c r="L57">
        <v>0</v>
      </c>
      <c r="M57">
        <v>9668214104.0699997</v>
      </c>
      <c r="N57">
        <v>9668214104.0699997</v>
      </c>
      <c r="O57">
        <v>0</v>
      </c>
      <c r="P57" t="s">
        <v>607</v>
      </c>
      <c r="Q57">
        <v>0</v>
      </c>
      <c r="R57">
        <v>0</v>
      </c>
      <c r="S57">
        <v>0</v>
      </c>
      <c r="T57" t="s">
        <v>2888</v>
      </c>
      <c r="U57" s="221">
        <f t="shared" si="1"/>
        <v>0</v>
      </c>
    </row>
    <row r="58" spans="1:21" hidden="1">
      <c r="A58" s="55" t="str">
        <f t="shared" si="0"/>
        <v>Y0AB0</v>
      </c>
      <c r="B58" s="55">
        <f>VLOOKUP(J58,'Mapping-CITI'!A:E,5,0)</f>
        <v>0</v>
      </c>
      <c r="D58" s="42">
        <v>45016</v>
      </c>
      <c r="E58" s="42">
        <v>45199</v>
      </c>
      <c r="F58" t="s">
        <v>2888</v>
      </c>
      <c r="G58" t="s">
        <v>2910</v>
      </c>
      <c r="H58">
        <v>1400</v>
      </c>
      <c r="I58" t="s">
        <v>2773</v>
      </c>
      <c r="J58">
        <v>160118</v>
      </c>
      <c r="K58" t="s">
        <v>2152</v>
      </c>
      <c r="L58">
        <v>0</v>
      </c>
      <c r="M58">
        <v>69115168205.949997</v>
      </c>
      <c r="N58">
        <v>69115168205.949997</v>
      </c>
      <c r="O58">
        <v>0</v>
      </c>
      <c r="P58" t="s">
        <v>607</v>
      </c>
      <c r="Q58">
        <v>0</v>
      </c>
      <c r="R58">
        <v>0</v>
      </c>
      <c r="S58">
        <v>0</v>
      </c>
      <c r="T58" t="s">
        <v>2888</v>
      </c>
      <c r="U58" s="221">
        <f t="shared" si="1"/>
        <v>0</v>
      </c>
    </row>
    <row r="59" spans="1:21" hidden="1">
      <c r="A59" s="55" t="str">
        <f t="shared" si="0"/>
        <v>Y0AB0</v>
      </c>
      <c r="B59" s="55">
        <f>VLOOKUP(J59,'Mapping-CITI'!A:E,5,0)</f>
        <v>0</v>
      </c>
      <c r="D59" s="42">
        <v>45016</v>
      </c>
      <c r="E59" s="42">
        <v>45199</v>
      </c>
      <c r="F59" t="s">
        <v>2888</v>
      </c>
      <c r="G59" t="s">
        <v>2910</v>
      </c>
      <c r="H59">
        <v>1600</v>
      </c>
      <c r="I59" t="s">
        <v>2789</v>
      </c>
      <c r="J59">
        <v>160202</v>
      </c>
      <c r="K59" t="s">
        <v>2158</v>
      </c>
      <c r="L59">
        <v>0</v>
      </c>
      <c r="M59">
        <v>710407867.63</v>
      </c>
      <c r="N59">
        <v>710407867.63</v>
      </c>
      <c r="O59">
        <v>0</v>
      </c>
      <c r="P59" t="s">
        <v>607</v>
      </c>
      <c r="Q59">
        <v>0</v>
      </c>
      <c r="R59">
        <v>0</v>
      </c>
      <c r="S59">
        <v>0</v>
      </c>
      <c r="T59" t="s">
        <v>2888</v>
      </c>
      <c r="U59" s="221">
        <f t="shared" si="1"/>
        <v>0</v>
      </c>
    </row>
    <row r="60" spans="1:21" hidden="1">
      <c r="A60" s="55" t="str">
        <f t="shared" si="0"/>
        <v>Y0AB0</v>
      </c>
      <c r="B60" s="55">
        <f>VLOOKUP(J60,'Mapping-CITI'!A:E,5,0)</f>
        <v>0</v>
      </c>
      <c r="D60" s="42">
        <v>45016</v>
      </c>
      <c r="E60" s="42">
        <v>45199</v>
      </c>
      <c r="F60" t="s">
        <v>2888</v>
      </c>
      <c r="G60" t="s">
        <v>2910</v>
      </c>
      <c r="H60">
        <v>1600</v>
      </c>
      <c r="I60" t="s">
        <v>2789</v>
      </c>
      <c r="J60">
        <v>160206</v>
      </c>
      <c r="K60" t="s">
        <v>2159</v>
      </c>
      <c r="L60">
        <v>-1556272.22</v>
      </c>
      <c r="M60">
        <v>56261442.270000003</v>
      </c>
      <c r="N60">
        <v>54469929.240000002</v>
      </c>
      <c r="O60">
        <v>235240.81</v>
      </c>
      <c r="P60" t="s">
        <v>607</v>
      </c>
      <c r="Q60">
        <v>235240.81</v>
      </c>
      <c r="R60">
        <v>35285.769999999997</v>
      </c>
      <c r="S60">
        <v>54469929.240000002</v>
      </c>
      <c r="T60" t="s">
        <v>2888</v>
      </c>
      <c r="U60" s="221">
        <f t="shared" si="1"/>
        <v>0.17915130300000012</v>
      </c>
    </row>
    <row r="61" spans="1:21" hidden="1">
      <c r="A61" s="55" t="str">
        <f t="shared" si="0"/>
        <v>Y0AB0</v>
      </c>
      <c r="B61" s="55">
        <f>VLOOKUP(J61,'Mapping-CITI'!A:E,5,0)</f>
        <v>0</v>
      </c>
      <c r="D61" s="42">
        <v>45016</v>
      </c>
      <c r="E61" s="42">
        <v>45199</v>
      </c>
      <c r="F61" t="s">
        <v>2888</v>
      </c>
      <c r="G61" t="s">
        <v>2910</v>
      </c>
      <c r="H61">
        <v>1600</v>
      </c>
      <c r="I61" t="s">
        <v>2789</v>
      </c>
      <c r="J61">
        <v>160207</v>
      </c>
      <c r="K61" t="s">
        <v>2160</v>
      </c>
      <c r="L61">
        <v>0</v>
      </c>
      <c r="M61">
        <v>609518702</v>
      </c>
      <c r="N61">
        <v>606447202</v>
      </c>
      <c r="O61">
        <v>3071500</v>
      </c>
      <c r="P61" t="s">
        <v>607</v>
      </c>
      <c r="Q61">
        <v>3071500</v>
      </c>
      <c r="R61">
        <v>11000</v>
      </c>
      <c r="S61">
        <v>596650202</v>
      </c>
      <c r="T61" t="s">
        <v>2888</v>
      </c>
      <c r="U61" s="221">
        <f t="shared" si="1"/>
        <v>0.30714999999999998</v>
      </c>
    </row>
    <row r="62" spans="1:21" hidden="1">
      <c r="A62" s="55" t="str">
        <f t="shared" si="0"/>
        <v>Y0AB0</v>
      </c>
      <c r="B62" s="55">
        <f>VLOOKUP(J62,'Mapping-CITI'!A:E,5,0)</f>
        <v>0</v>
      </c>
      <c r="D62" s="42">
        <v>45016</v>
      </c>
      <c r="E62" s="42">
        <v>45199</v>
      </c>
      <c r="F62" t="s">
        <v>2888</v>
      </c>
      <c r="G62" t="s">
        <v>2910</v>
      </c>
      <c r="H62">
        <v>1230</v>
      </c>
      <c r="I62" t="s">
        <v>2772</v>
      </c>
      <c r="J62">
        <v>170101</v>
      </c>
      <c r="K62" t="s">
        <v>2163</v>
      </c>
      <c r="L62">
        <v>3651607074.3899999</v>
      </c>
      <c r="M62">
        <v>3880298761.5799999</v>
      </c>
      <c r="N62">
        <v>0</v>
      </c>
      <c r="O62">
        <v>7531905835.9700003</v>
      </c>
      <c r="P62" t="s">
        <v>607</v>
      </c>
      <c r="Q62">
        <v>7531905835.9700003</v>
      </c>
      <c r="R62">
        <v>0</v>
      </c>
      <c r="S62">
        <v>0</v>
      </c>
      <c r="T62" t="s">
        <v>2888</v>
      </c>
      <c r="U62" s="221">
        <f t="shared" si="1"/>
        <v>388.02987615799998</v>
      </c>
    </row>
    <row r="63" spans="1:21" hidden="1">
      <c r="A63" s="55" t="str">
        <f t="shared" si="0"/>
        <v>Y0AB0</v>
      </c>
      <c r="B63" s="55">
        <f>VLOOKUP(J63,'Mapping-CITI'!A:E,5,0)</f>
        <v>0</v>
      </c>
      <c r="D63" s="42">
        <v>45016</v>
      </c>
      <c r="E63" s="42">
        <v>45199</v>
      </c>
      <c r="F63" t="s">
        <v>2888</v>
      </c>
      <c r="G63" t="s">
        <v>2910</v>
      </c>
      <c r="H63">
        <v>2110</v>
      </c>
      <c r="I63" t="s">
        <v>2790</v>
      </c>
      <c r="J63">
        <v>201276</v>
      </c>
      <c r="K63" t="s">
        <v>2209</v>
      </c>
      <c r="L63">
        <v>578325526.28999996</v>
      </c>
      <c r="M63">
        <v>2133129613.1099999</v>
      </c>
      <c r="N63">
        <v>1898335616.5</v>
      </c>
      <c r="O63">
        <v>813119522.89999998</v>
      </c>
      <c r="P63" t="s">
        <v>607</v>
      </c>
      <c r="Q63">
        <v>813119522.89999998</v>
      </c>
      <c r="R63">
        <v>0</v>
      </c>
      <c r="S63">
        <v>0</v>
      </c>
      <c r="T63" t="s">
        <v>2888</v>
      </c>
      <c r="U63" s="221">
        <f t="shared" si="1"/>
        <v>23.479399660999988</v>
      </c>
    </row>
    <row r="64" spans="1:21" hidden="1">
      <c r="A64" s="55" t="str">
        <f t="shared" si="0"/>
        <v>Y0AB1.2</v>
      </c>
      <c r="B64" s="55">
        <f>VLOOKUP(J64,'Mapping-CITI'!A:E,5,0)</f>
        <v>1.2</v>
      </c>
      <c r="D64" s="42">
        <v>45016</v>
      </c>
      <c r="E64" s="42">
        <v>45199</v>
      </c>
      <c r="F64" t="s">
        <v>2888</v>
      </c>
      <c r="G64" t="s">
        <v>2910</v>
      </c>
      <c r="H64">
        <v>2110</v>
      </c>
      <c r="I64" t="s">
        <v>2790</v>
      </c>
      <c r="J64">
        <v>201277</v>
      </c>
      <c r="K64" t="s">
        <v>2210</v>
      </c>
      <c r="L64">
        <v>-3000846946.4099998</v>
      </c>
      <c r="M64">
        <v>226911543.94999999</v>
      </c>
      <c r="N64">
        <v>65031088.219999999</v>
      </c>
      <c r="O64">
        <v>-2838966490.6799998</v>
      </c>
      <c r="P64" t="s">
        <v>607</v>
      </c>
      <c r="Q64" s="191">
        <v>-2838966490.6799998</v>
      </c>
      <c r="R64">
        <v>0</v>
      </c>
      <c r="S64">
        <v>0</v>
      </c>
      <c r="T64" t="s">
        <v>2888</v>
      </c>
      <c r="U64" s="221">
        <f t="shared" si="1"/>
        <v>16.188045573</v>
      </c>
    </row>
    <row r="65" spans="1:21" hidden="1">
      <c r="A65" s="55" t="str">
        <f t="shared" si="0"/>
        <v>Y0AB0</v>
      </c>
      <c r="B65" s="55">
        <f>VLOOKUP(J65,'Mapping-CITI'!A:E,5,0)</f>
        <v>0</v>
      </c>
      <c r="D65" s="42">
        <v>45016</v>
      </c>
      <c r="E65" s="42">
        <v>45199</v>
      </c>
      <c r="F65" t="s">
        <v>2888</v>
      </c>
      <c r="G65" t="s">
        <v>2910</v>
      </c>
      <c r="H65">
        <v>2110</v>
      </c>
      <c r="I65" t="s">
        <v>2790</v>
      </c>
      <c r="J65">
        <v>201297</v>
      </c>
      <c r="K65" t="s">
        <v>2211</v>
      </c>
      <c r="L65">
        <v>713798540.86000001</v>
      </c>
      <c r="M65">
        <v>215069535.25999999</v>
      </c>
      <c r="N65">
        <v>218947242.16999999</v>
      </c>
      <c r="O65">
        <v>709920833.95000005</v>
      </c>
      <c r="P65" t="s">
        <v>607</v>
      </c>
      <c r="Q65">
        <v>709920833.95000005</v>
      </c>
      <c r="R65">
        <v>0</v>
      </c>
      <c r="S65">
        <v>0</v>
      </c>
      <c r="T65" t="s">
        <v>2888</v>
      </c>
      <c r="U65" s="221">
        <f t="shared" si="1"/>
        <v>-0.38777069099999967</v>
      </c>
    </row>
    <row r="66" spans="1:21" hidden="1">
      <c r="A66" s="55" t="str">
        <f t="shared" si="0"/>
        <v>Y0AB1.2</v>
      </c>
      <c r="B66" s="55">
        <f>VLOOKUP(J66,'Mapping-CITI'!A:E,5,0)</f>
        <v>1.2</v>
      </c>
      <c r="D66" s="42">
        <v>45016</v>
      </c>
      <c r="E66" s="42">
        <v>45199</v>
      </c>
      <c r="F66" t="s">
        <v>2888</v>
      </c>
      <c r="G66" t="s">
        <v>2910</v>
      </c>
      <c r="H66">
        <v>2110</v>
      </c>
      <c r="I66" t="s">
        <v>2790</v>
      </c>
      <c r="J66">
        <v>201298</v>
      </c>
      <c r="K66" t="s">
        <v>2212</v>
      </c>
      <c r="L66">
        <v>-1493288727.3</v>
      </c>
      <c r="M66">
        <v>148040474.28</v>
      </c>
      <c r="N66">
        <v>7699030.3099999996</v>
      </c>
      <c r="O66">
        <v>-1352947283.3299999</v>
      </c>
      <c r="P66" t="s">
        <v>607</v>
      </c>
      <c r="Q66" s="191">
        <v>-1352947283.3299999</v>
      </c>
      <c r="R66">
        <v>0</v>
      </c>
      <c r="S66">
        <v>0</v>
      </c>
      <c r="T66" t="s">
        <v>2888</v>
      </c>
      <c r="U66" s="221">
        <f t="shared" si="1"/>
        <v>14.034144397</v>
      </c>
    </row>
    <row r="67" spans="1:21" hidden="1">
      <c r="A67" s="55" t="str">
        <f t="shared" ref="A67:A130" si="2">F67&amp;B67</f>
        <v>Y0AB0</v>
      </c>
      <c r="B67" s="55">
        <f>VLOOKUP(J67,'Mapping-CITI'!A:E,5,0)</f>
        <v>0</v>
      </c>
      <c r="D67" s="42">
        <v>45016</v>
      </c>
      <c r="E67" s="42">
        <v>45199</v>
      </c>
      <c r="F67" t="s">
        <v>2888</v>
      </c>
      <c r="G67" t="s">
        <v>2910</v>
      </c>
      <c r="H67">
        <v>2110</v>
      </c>
      <c r="I67" t="s">
        <v>2790</v>
      </c>
      <c r="J67">
        <v>201349</v>
      </c>
      <c r="K67" t="s">
        <v>2224</v>
      </c>
      <c r="L67">
        <v>-70785189.909999996</v>
      </c>
      <c r="M67">
        <v>12316475.140000001</v>
      </c>
      <c r="N67">
        <v>7866345.6500000004</v>
      </c>
      <c r="O67">
        <v>-66335060.420000002</v>
      </c>
      <c r="P67" t="s">
        <v>607</v>
      </c>
      <c r="Q67">
        <v>-66335060.420000002</v>
      </c>
      <c r="R67">
        <v>0</v>
      </c>
      <c r="S67">
        <v>0</v>
      </c>
      <c r="T67" t="s">
        <v>2888</v>
      </c>
      <c r="U67" s="221">
        <f t="shared" ref="U67:U130" si="3">(M67-N67)/10^7</f>
        <v>0.44501294900000005</v>
      </c>
    </row>
    <row r="68" spans="1:21" hidden="1">
      <c r="A68" s="55" t="str">
        <f t="shared" si="2"/>
        <v>Y0AB0</v>
      </c>
      <c r="B68" s="55">
        <f>VLOOKUP(J68,'Mapping-CITI'!A:E,5,0)</f>
        <v>0</v>
      </c>
      <c r="D68" s="42">
        <v>45016</v>
      </c>
      <c r="E68" s="42">
        <v>45199</v>
      </c>
      <c r="F68" t="s">
        <v>2888</v>
      </c>
      <c r="G68" t="s">
        <v>2910</v>
      </c>
      <c r="H68">
        <v>2110</v>
      </c>
      <c r="I68" t="s">
        <v>2790</v>
      </c>
      <c r="J68">
        <v>201351</v>
      </c>
      <c r="K68" t="s">
        <v>2225</v>
      </c>
      <c r="L68">
        <v>-552084372.46000004</v>
      </c>
      <c r="M68">
        <v>340412966.13</v>
      </c>
      <c r="N68">
        <v>278092911.91000003</v>
      </c>
      <c r="O68">
        <v>-489764318.24000001</v>
      </c>
      <c r="P68" t="s">
        <v>607</v>
      </c>
      <c r="Q68">
        <v>-489764318.24000001</v>
      </c>
      <c r="R68">
        <v>0</v>
      </c>
      <c r="S68">
        <v>0</v>
      </c>
      <c r="T68" t="s">
        <v>2888</v>
      </c>
      <c r="U68" s="221">
        <f t="shared" si="3"/>
        <v>6.2320054219999967</v>
      </c>
    </row>
    <row r="69" spans="1:21" hidden="1">
      <c r="A69" s="55" t="str">
        <f t="shared" si="2"/>
        <v>Y0AB1.2</v>
      </c>
      <c r="B69" s="55">
        <f>VLOOKUP(J69,'Mapping-CITI'!A:E,5,0)</f>
        <v>1.2</v>
      </c>
      <c r="D69" s="42">
        <v>45016</v>
      </c>
      <c r="E69" s="42">
        <v>45199</v>
      </c>
      <c r="F69" t="s">
        <v>2888</v>
      </c>
      <c r="G69" t="s">
        <v>2910</v>
      </c>
      <c r="H69">
        <v>2110</v>
      </c>
      <c r="I69" t="s">
        <v>2790</v>
      </c>
      <c r="J69">
        <v>201364</v>
      </c>
      <c r="K69" t="s">
        <v>2232</v>
      </c>
      <c r="L69">
        <v>-63566597.079999998</v>
      </c>
      <c r="M69">
        <v>4993159.3600000003</v>
      </c>
      <c r="N69">
        <v>2421856.44</v>
      </c>
      <c r="O69">
        <v>-60995294.159999996</v>
      </c>
      <c r="P69" t="s">
        <v>607</v>
      </c>
      <c r="Q69" s="191">
        <v>-60995294.159999996</v>
      </c>
      <c r="R69">
        <v>0</v>
      </c>
      <c r="S69">
        <v>0</v>
      </c>
      <c r="T69" t="s">
        <v>2888</v>
      </c>
      <c r="U69" s="221">
        <f t="shared" si="3"/>
        <v>0.25713029200000004</v>
      </c>
    </row>
    <row r="70" spans="1:21" hidden="1">
      <c r="A70" s="55" t="str">
        <f t="shared" si="2"/>
        <v>Y0AB1.2</v>
      </c>
      <c r="B70" s="55">
        <f>VLOOKUP(J70,'Mapping-CITI'!A:E,5,0)</f>
        <v>1.2</v>
      </c>
      <c r="D70" s="42">
        <v>45016</v>
      </c>
      <c r="E70" s="42">
        <v>45199</v>
      </c>
      <c r="F70" t="s">
        <v>2888</v>
      </c>
      <c r="G70" t="s">
        <v>2910</v>
      </c>
      <c r="H70">
        <v>2110</v>
      </c>
      <c r="I70" t="s">
        <v>2790</v>
      </c>
      <c r="J70">
        <v>201366</v>
      </c>
      <c r="K70" t="s">
        <v>2233</v>
      </c>
      <c r="L70">
        <v>-364945997.19999999</v>
      </c>
      <c r="M70">
        <v>33098579.289999999</v>
      </c>
      <c r="N70">
        <v>13778002.960000001</v>
      </c>
      <c r="O70">
        <v>-345625420.87</v>
      </c>
      <c r="P70" t="s">
        <v>607</v>
      </c>
      <c r="Q70" s="191">
        <v>-345625420.87</v>
      </c>
      <c r="R70">
        <v>0</v>
      </c>
      <c r="S70">
        <v>0</v>
      </c>
      <c r="T70" t="s">
        <v>2888</v>
      </c>
      <c r="U70" s="221">
        <f t="shared" si="3"/>
        <v>1.9320576329999999</v>
      </c>
    </row>
    <row r="71" spans="1:21" hidden="1">
      <c r="A71" s="55" t="str">
        <f t="shared" si="2"/>
        <v>Y0AB0</v>
      </c>
      <c r="B71" s="55">
        <f>VLOOKUP(J71,'Mapping-CITI'!A:E,5,0)</f>
        <v>0</v>
      </c>
      <c r="D71" s="42">
        <v>45016</v>
      </c>
      <c r="E71" s="42">
        <v>45199</v>
      </c>
      <c r="F71" t="s">
        <v>2888</v>
      </c>
      <c r="G71" t="s">
        <v>2910</v>
      </c>
      <c r="H71">
        <v>2250</v>
      </c>
      <c r="I71" t="s">
        <v>2774</v>
      </c>
      <c r="J71">
        <v>210103</v>
      </c>
      <c r="K71" t="s">
        <v>2240</v>
      </c>
      <c r="L71">
        <v>0</v>
      </c>
      <c r="M71">
        <v>38201.79</v>
      </c>
      <c r="N71">
        <v>38201.79</v>
      </c>
      <c r="O71">
        <v>0</v>
      </c>
      <c r="P71" t="s">
        <v>607</v>
      </c>
      <c r="Q71">
        <v>0</v>
      </c>
      <c r="R71">
        <v>38201.79</v>
      </c>
      <c r="S71">
        <v>38201.79</v>
      </c>
      <c r="T71" t="s">
        <v>2888</v>
      </c>
      <c r="U71" s="221">
        <f t="shared" si="3"/>
        <v>0</v>
      </c>
    </row>
    <row r="72" spans="1:21" hidden="1">
      <c r="A72" s="55" t="str">
        <f t="shared" si="2"/>
        <v>Y0AB0</v>
      </c>
      <c r="B72" s="55">
        <f>VLOOKUP(J72,'Mapping-CITI'!A:E,5,0)</f>
        <v>0</v>
      </c>
      <c r="D72" s="42">
        <v>45016</v>
      </c>
      <c r="E72" s="42">
        <v>45199</v>
      </c>
      <c r="F72" t="s">
        <v>2888</v>
      </c>
      <c r="G72" t="s">
        <v>2910</v>
      </c>
      <c r="H72">
        <v>2250</v>
      </c>
      <c r="I72" t="s">
        <v>2774</v>
      </c>
      <c r="J72">
        <v>210117</v>
      </c>
      <c r="K72" t="s">
        <v>2242</v>
      </c>
      <c r="L72">
        <v>-26713392.989999998</v>
      </c>
      <c r="M72">
        <v>149476649.53</v>
      </c>
      <c r="N72">
        <v>144721467.08000001</v>
      </c>
      <c r="O72">
        <v>-21958210.539999999</v>
      </c>
      <c r="P72" t="s">
        <v>607</v>
      </c>
      <c r="Q72">
        <v>-21958210.539999999</v>
      </c>
      <c r="R72">
        <v>149154078.16</v>
      </c>
      <c r="S72">
        <v>14704346.810000001</v>
      </c>
      <c r="T72" t="s">
        <v>2888</v>
      </c>
      <c r="U72" s="221">
        <f t="shared" si="3"/>
        <v>0.47551824499999878</v>
      </c>
    </row>
    <row r="73" spans="1:21" hidden="1">
      <c r="A73" s="55" t="str">
        <f t="shared" si="2"/>
        <v>Y0AB0</v>
      </c>
      <c r="B73" s="55">
        <f>VLOOKUP(J73,'Mapping-CITI'!A:E,5,0)</f>
        <v>0</v>
      </c>
      <c r="D73" s="42">
        <v>45016</v>
      </c>
      <c r="E73" s="42">
        <v>45199</v>
      </c>
      <c r="F73" t="s">
        <v>2888</v>
      </c>
      <c r="G73" t="s">
        <v>2910</v>
      </c>
      <c r="H73">
        <v>2250</v>
      </c>
      <c r="I73" t="s">
        <v>2774</v>
      </c>
      <c r="J73">
        <v>210132</v>
      </c>
      <c r="K73" t="s">
        <v>2244</v>
      </c>
      <c r="L73">
        <v>-24442.06</v>
      </c>
      <c r="M73">
        <v>24442.06</v>
      </c>
      <c r="N73">
        <v>0</v>
      </c>
      <c r="O73">
        <v>0</v>
      </c>
      <c r="P73" t="s">
        <v>607</v>
      </c>
      <c r="Q73">
        <v>0</v>
      </c>
      <c r="R73">
        <v>24442.06</v>
      </c>
      <c r="S73">
        <v>0</v>
      </c>
      <c r="T73" t="s">
        <v>2888</v>
      </c>
      <c r="U73" s="221">
        <f t="shared" si="3"/>
        <v>2.444206E-3</v>
      </c>
    </row>
    <row r="74" spans="1:21" hidden="1">
      <c r="A74" s="55" t="str">
        <f t="shared" si="2"/>
        <v>Y0AB0</v>
      </c>
      <c r="B74" s="55">
        <f>VLOOKUP(J74,'Mapping-CITI'!A:E,5,0)</f>
        <v>0</v>
      </c>
      <c r="D74" s="42">
        <v>45016</v>
      </c>
      <c r="E74" s="42">
        <v>45199</v>
      </c>
      <c r="F74" t="s">
        <v>2888</v>
      </c>
      <c r="G74" t="s">
        <v>2910</v>
      </c>
      <c r="H74">
        <v>2250</v>
      </c>
      <c r="I74" t="s">
        <v>2774</v>
      </c>
      <c r="J74">
        <v>210138</v>
      </c>
      <c r="K74" t="s">
        <v>2791</v>
      </c>
      <c r="L74">
        <v>-8098.64</v>
      </c>
      <c r="M74">
        <v>518914.63</v>
      </c>
      <c r="N74">
        <v>370118.43</v>
      </c>
      <c r="O74">
        <v>140697.56</v>
      </c>
      <c r="P74" t="s">
        <v>607</v>
      </c>
      <c r="Q74">
        <v>140697.56</v>
      </c>
      <c r="R74">
        <v>518914.63</v>
      </c>
      <c r="S74">
        <v>370118.43</v>
      </c>
      <c r="T74" t="s">
        <v>2888</v>
      </c>
      <c r="U74" s="221">
        <f t="shared" si="3"/>
        <v>1.4879620000000001E-2</v>
      </c>
    </row>
    <row r="75" spans="1:21" hidden="1">
      <c r="A75" s="55" t="str">
        <f t="shared" si="2"/>
        <v>Y0AB0</v>
      </c>
      <c r="B75" s="55">
        <f>VLOOKUP(J75,'Mapping-CITI'!A:E,5,0)</f>
        <v>0</v>
      </c>
      <c r="D75" s="42">
        <v>45016</v>
      </c>
      <c r="E75" s="42">
        <v>45199</v>
      </c>
      <c r="F75" t="s">
        <v>2888</v>
      </c>
      <c r="G75" t="s">
        <v>2910</v>
      </c>
      <c r="H75">
        <v>2250</v>
      </c>
      <c r="I75" t="s">
        <v>2774</v>
      </c>
      <c r="J75">
        <v>210140</v>
      </c>
      <c r="K75" t="s">
        <v>2245</v>
      </c>
      <c r="L75">
        <v>-669613.59</v>
      </c>
      <c r="M75">
        <v>2922330.05</v>
      </c>
      <c r="N75">
        <v>1728308.61</v>
      </c>
      <c r="O75">
        <v>524407.85</v>
      </c>
      <c r="P75" t="s">
        <v>607</v>
      </c>
      <c r="Q75">
        <v>524407.85</v>
      </c>
      <c r="R75">
        <v>2922330.05</v>
      </c>
      <c r="S75">
        <v>1728308.61</v>
      </c>
      <c r="T75" t="s">
        <v>2888</v>
      </c>
      <c r="U75" s="221">
        <f t="shared" si="3"/>
        <v>0.11940214399999997</v>
      </c>
    </row>
    <row r="76" spans="1:21" hidden="1">
      <c r="A76" s="55" t="str">
        <f t="shared" si="2"/>
        <v>Y0AB0</v>
      </c>
      <c r="B76" s="55">
        <f>VLOOKUP(J76,'Mapping-CITI'!A:E,5,0)</f>
        <v>0</v>
      </c>
      <c r="D76" s="42">
        <v>45016</v>
      </c>
      <c r="E76" s="42">
        <v>45199</v>
      </c>
      <c r="F76" t="s">
        <v>2888</v>
      </c>
      <c r="G76" t="s">
        <v>2910</v>
      </c>
      <c r="H76">
        <v>2250</v>
      </c>
      <c r="I76" t="s">
        <v>2774</v>
      </c>
      <c r="J76">
        <v>210210</v>
      </c>
      <c r="K76" t="s">
        <v>2246</v>
      </c>
      <c r="L76">
        <v>-58243092.880000003</v>
      </c>
      <c r="M76">
        <v>117833548.2</v>
      </c>
      <c r="N76">
        <v>126862884.73999999</v>
      </c>
      <c r="O76">
        <v>-67272429.420000002</v>
      </c>
      <c r="P76" t="s">
        <v>607</v>
      </c>
      <c r="Q76">
        <v>-67272429.420000002</v>
      </c>
      <c r="R76">
        <v>117833548.2</v>
      </c>
      <c r="S76">
        <v>11126412.210000001</v>
      </c>
      <c r="T76" t="s">
        <v>2888</v>
      </c>
      <c r="U76" s="221">
        <f t="shared" si="3"/>
        <v>-0.90293365399999914</v>
      </c>
    </row>
    <row r="77" spans="1:21" hidden="1">
      <c r="A77" s="55" t="str">
        <f t="shared" si="2"/>
        <v>Y0AB0</v>
      </c>
      <c r="B77" s="55">
        <f>VLOOKUP(J77,'Mapping-CITI'!A:E,5,0)</f>
        <v>0</v>
      </c>
      <c r="D77" s="42">
        <v>45016</v>
      </c>
      <c r="E77" s="42">
        <v>45199</v>
      </c>
      <c r="F77" t="s">
        <v>2888</v>
      </c>
      <c r="G77" t="s">
        <v>2910</v>
      </c>
      <c r="H77">
        <v>2250</v>
      </c>
      <c r="I77" t="s">
        <v>2774</v>
      </c>
      <c r="J77">
        <v>210667</v>
      </c>
      <c r="K77" t="s">
        <v>2862</v>
      </c>
      <c r="L77">
        <v>-474.33</v>
      </c>
      <c r="M77">
        <v>1841.24</v>
      </c>
      <c r="N77">
        <v>121046</v>
      </c>
      <c r="O77">
        <v>-119679.09</v>
      </c>
      <c r="P77" t="s">
        <v>607</v>
      </c>
      <c r="Q77">
        <v>-119679.09</v>
      </c>
      <c r="R77">
        <v>1841.24</v>
      </c>
      <c r="S77">
        <v>121046</v>
      </c>
      <c r="T77" t="s">
        <v>2888</v>
      </c>
      <c r="U77" s="221">
        <f t="shared" si="3"/>
        <v>-1.1920475999999999E-2</v>
      </c>
    </row>
    <row r="78" spans="1:21" hidden="1">
      <c r="A78" s="55" t="str">
        <f t="shared" si="2"/>
        <v>Y0AB0</v>
      </c>
      <c r="B78" s="55">
        <f>VLOOKUP(J78,'Mapping-CITI'!A:E,5,0)</f>
        <v>0</v>
      </c>
      <c r="D78" s="42">
        <v>45016</v>
      </c>
      <c r="E78" s="42">
        <v>45199</v>
      </c>
      <c r="F78" t="s">
        <v>2888</v>
      </c>
      <c r="G78" t="s">
        <v>2910</v>
      </c>
      <c r="H78">
        <v>2250</v>
      </c>
      <c r="I78" t="s">
        <v>2774</v>
      </c>
      <c r="J78">
        <v>210766</v>
      </c>
      <c r="K78" t="s">
        <v>2748</v>
      </c>
      <c r="L78">
        <v>6680.82</v>
      </c>
      <c r="M78">
        <v>35652.67</v>
      </c>
      <c r="N78">
        <v>32979.629999999997</v>
      </c>
      <c r="O78">
        <v>9353.86</v>
      </c>
      <c r="P78" t="s">
        <v>607</v>
      </c>
      <c r="Q78">
        <v>9353.86</v>
      </c>
      <c r="R78">
        <v>35165.949999999997</v>
      </c>
      <c r="S78">
        <v>0</v>
      </c>
      <c r="T78" t="s">
        <v>2888</v>
      </c>
      <c r="U78" s="221">
        <f t="shared" si="3"/>
        <v>2.6730400000000011E-4</v>
      </c>
    </row>
    <row r="79" spans="1:21" hidden="1">
      <c r="A79" s="55" t="str">
        <f t="shared" si="2"/>
        <v>Y0ABIgnore</v>
      </c>
      <c r="B79" s="55" t="str">
        <f>VLOOKUP(J79,'Mapping-CITI'!A:E,5,0)</f>
        <v>Ignore</v>
      </c>
      <c r="D79" s="42">
        <v>45016</v>
      </c>
      <c r="E79" s="42">
        <v>45199</v>
      </c>
      <c r="F79" t="s">
        <v>2888</v>
      </c>
      <c r="G79" t="s">
        <v>2910</v>
      </c>
      <c r="H79">
        <v>2250</v>
      </c>
      <c r="I79" t="s">
        <v>2774</v>
      </c>
      <c r="J79">
        <v>210854</v>
      </c>
      <c r="K79" t="s">
        <v>3378</v>
      </c>
      <c r="L79">
        <v>1429712.69</v>
      </c>
      <c r="M79">
        <v>0</v>
      </c>
      <c r="N79">
        <v>0</v>
      </c>
      <c r="O79">
        <v>1429712.69</v>
      </c>
      <c r="P79" t="s">
        <v>607</v>
      </c>
      <c r="Q79">
        <v>1429712.69</v>
      </c>
      <c r="R79">
        <v>0</v>
      </c>
      <c r="S79">
        <v>0</v>
      </c>
      <c r="T79" t="s">
        <v>2888</v>
      </c>
      <c r="U79" s="221">
        <f t="shared" si="3"/>
        <v>0</v>
      </c>
    </row>
    <row r="80" spans="1:21" hidden="1">
      <c r="A80" s="55" t="str">
        <f t="shared" si="2"/>
        <v>Y0AB0</v>
      </c>
      <c r="B80" s="55">
        <f>VLOOKUP(J80,'Mapping-CITI'!A:E,5,0)</f>
        <v>0</v>
      </c>
      <c r="D80" s="42">
        <v>45016</v>
      </c>
      <c r="E80" s="42">
        <v>45199</v>
      </c>
      <c r="F80" t="s">
        <v>2888</v>
      </c>
      <c r="G80" t="s">
        <v>2910</v>
      </c>
      <c r="H80">
        <v>2250</v>
      </c>
      <c r="I80" t="s">
        <v>2774</v>
      </c>
      <c r="J80">
        <v>211103</v>
      </c>
      <c r="K80" t="s">
        <v>2249</v>
      </c>
      <c r="L80">
        <v>-2679.38</v>
      </c>
      <c r="M80">
        <v>18516.009999999998</v>
      </c>
      <c r="N80">
        <v>18875.830000000002</v>
      </c>
      <c r="O80">
        <v>-3039.2</v>
      </c>
      <c r="P80" t="s">
        <v>607</v>
      </c>
      <c r="Q80">
        <v>-3039.2</v>
      </c>
      <c r="R80">
        <v>18516.009999999998</v>
      </c>
      <c r="S80">
        <v>38.81</v>
      </c>
      <c r="T80" t="s">
        <v>2888</v>
      </c>
      <c r="U80" s="221">
        <f t="shared" si="3"/>
        <v>-3.5982000000000334E-5</v>
      </c>
    </row>
    <row r="81" spans="1:21" hidden="1">
      <c r="A81" s="55" t="str">
        <f t="shared" si="2"/>
        <v>Y0AB0</v>
      </c>
      <c r="B81" s="55">
        <f>VLOOKUP(J81,'Mapping-CITI'!A:E,5,0)</f>
        <v>0</v>
      </c>
      <c r="D81" s="42">
        <v>45016</v>
      </c>
      <c r="E81" s="42">
        <v>45199</v>
      </c>
      <c r="F81" t="s">
        <v>2888</v>
      </c>
      <c r="G81" t="s">
        <v>2910</v>
      </c>
      <c r="H81">
        <v>2250</v>
      </c>
      <c r="I81" t="s">
        <v>2774</v>
      </c>
      <c r="J81">
        <v>211106</v>
      </c>
      <c r="K81" t="s">
        <v>2250</v>
      </c>
      <c r="L81">
        <v>-6206.17</v>
      </c>
      <c r="M81">
        <v>14281901.66</v>
      </c>
      <c r="N81">
        <v>14690372.949999999</v>
      </c>
      <c r="O81">
        <v>-414677.46</v>
      </c>
      <c r="P81" t="s">
        <v>607</v>
      </c>
      <c r="Q81">
        <v>-414677.46</v>
      </c>
      <c r="R81">
        <v>14281901.66</v>
      </c>
      <c r="S81">
        <v>14690372.949999999</v>
      </c>
      <c r="T81" t="s">
        <v>2888</v>
      </c>
      <c r="U81" s="221">
        <f t="shared" si="3"/>
        <v>-4.0847128999999913E-2</v>
      </c>
    </row>
    <row r="82" spans="1:21" hidden="1">
      <c r="A82" s="55" t="str">
        <f t="shared" si="2"/>
        <v>Y0AB0</v>
      </c>
      <c r="B82" s="55">
        <f>VLOOKUP(J82,'Mapping-CITI'!A:E,5,0)</f>
        <v>0</v>
      </c>
      <c r="D82" s="42">
        <v>45016</v>
      </c>
      <c r="E82" s="42">
        <v>45199</v>
      </c>
      <c r="F82" t="s">
        <v>2888</v>
      </c>
      <c r="G82" t="s">
        <v>2910</v>
      </c>
      <c r="H82">
        <v>2250</v>
      </c>
      <c r="I82" t="s">
        <v>2774</v>
      </c>
      <c r="J82">
        <v>211120</v>
      </c>
      <c r="K82" t="s">
        <v>852</v>
      </c>
      <c r="L82">
        <v>-4154781.67</v>
      </c>
      <c r="M82">
        <v>171682.23</v>
      </c>
      <c r="N82">
        <v>0</v>
      </c>
      <c r="O82">
        <v>-3983099.44</v>
      </c>
      <c r="P82" t="s">
        <v>607</v>
      </c>
      <c r="Q82">
        <v>-3983099.44</v>
      </c>
      <c r="R82">
        <v>171682.23</v>
      </c>
      <c r="S82">
        <v>0</v>
      </c>
      <c r="T82" t="s">
        <v>2888</v>
      </c>
      <c r="U82" s="221">
        <f t="shared" si="3"/>
        <v>1.7168223E-2</v>
      </c>
    </row>
    <row r="83" spans="1:21" hidden="1">
      <c r="A83" s="55" t="str">
        <f t="shared" si="2"/>
        <v>Y0AB0</v>
      </c>
      <c r="B83" s="55">
        <f>VLOOKUP(J83,'Mapping-CITI'!A:E,5,0)</f>
        <v>0</v>
      </c>
      <c r="D83" s="42">
        <v>45016</v>
      </c>
      <c r="E83" s="42">
        <v>45199</v>
      </c>
      <c r="F83" t="s">
        <v>2888</v>
      </c>
      <c r="G83" t="s">
        <v>2910</v>
      </c>
      <c r="H83">
        <v>2250</v>
      </c>
      <c r="I83" t="s">
        <v>2774</v>
      </c>
      <c r="J83">
        <v>211121</v>
      </c>
      <c r="K83" t="s">
        <v>2252</v>
      </c>
      <c r="L83">
        <v>-392850.48</v>
      </c>
      <c r="M83">
        <v>2944612</v>
      </c>
      <c r="N83">
        <v>3201239</v>
      </c>
      <c r="O83">
        <v>-649477.48</v>
      </c>
      <c r="P83" t="s">
        <v>607</v>
      </c>
      <c r="Q83">
        <v>-649477.48</v>
      </c>
      <c r="R83">
        <v>2588945</v>
      </c>
      <c r="S83">
        <v>0</v>
      </c>
      <c r="T83" t="s">
        <v>2888</v>
      </c>
      <c r="U83" s="221">
        <f t="shared" si="3"/>
        <v>-2.56627E-2</v>
      </c>
    </row>
    <row r="84" spans="1:21" hidden="1">
      <c r="A84" s="55" t="str">
        <f t="shared" si="2"/>
        <v>Y0AB0</v>
      </c>
      <c r="B84" s="55">
        <f>VLOOKUP(J84,'Mapping-CITI'!A:E,5,0)</f>
        <v>0</v>
      </c>
      <c r="D84" s="42">
        <v>45016</v>
      </c>
      <c r="E84" s="42">
        <v>45199</v>
      </c>
      <c r="F84" t="s">
        <v>2888</v>
      </c>
      <c r="G84" t="s">
        <v>2910</v>
      </c>
      <c r="H84">
        <v>2250</v>
      </c>
      <c r="I84" t="s">
        <v>2774</v>
      </c>
      <c r="J84">
        <v>211122</v>
      </c>
      <c r="K84" t="s">
        <v>2253</v>
      </c>
      <c r="L84">
        <v>-3509.84</v>
      </c>
      <c r="M84">
        <v>25724.78</v>
      </c>
      <c r="N84">
        <v>26224.35</v>
      </c>
      <c r="O84">
        <v>-4009.41</v>
      </c>
      <c r="P84" t="s">
        <v>607</v>
      </c>
      <c r="Q84">
        <v>-4009.41</v>
      </c>
      <c r="R84">
        <v>25274.47</v>
      </c>
      <c r="S84">
        <v>0</v>
      </c>
      <c r="T84" t="s">
        <v>2888</v>
      </c>
      <c r="U84" s="221">
        <f t="shared" si="3"/>
        <v>-4.9956999999999969E-5</v>
      </c>
    </row>
    <row r="85" spans="1:21" hidden="1">
      <c r="A85" s="55" t="str">
        <f t="shared" si="2"/>
        <v>Y0AB0</v>
      </c>
      <c r="B85" s="55">
        <f>VLOOKUP(J85,'Mapping-CITI'!A:E,5,0)</f>
        <v>0</v>
      </c>
      <c r="D85" s="42">
        <v>45016</v>
      </c>
      <c r="E85" s="42">
        <v>45199</v>
      </c>
      <c r="F85" t="s">
        <v>2888</v>
      </c>
      <c r="G85" t="s">
        <v>2910</v>
      </c>
      <c r="H85">
        <v>2250</v>
      </c>
      <c r="I85" t="s">
        <v>2774</v>
      </c>
      <c r="J85">
        <v>211146</v>
      </c>
      <c r="K85" t="s">
        <v>2749</v>
      </c>
      <c r="L85">
        <v>-35402554.18</v>
      </c>
      <c r="M85">
        <v>37306919</v>
      </c>
      <c r="N85">
        <v>0</v>
      </c>
      <c r="O85">
        <v>1904364.82</v>
      </c>
      <c r="P85" t="s">
        <v>607</v>
      </c>
      <c r="Q85">
        <v>1904364.82</v>
      </c>
      <c r="R85">
        <v>37306919</v>
      </c>
      <c r="S85">
        <v>0</v>
      </c>
      <c r="T85" t="s">
        <v>2888</v>
      </c>
      <c r="U85" s="221">
        <f t="shared" si="3"/>
        <v>3.7306919000000001</v>
      </c>
    </row>
    <row r="86" spans="1:21" hidden="1">
      <c r="A86" s="55" t="str">
        <f t="shared" si="2"/>
        <v>Y0AB0</v>
      </c>
      <c r="B86" s="55">
        <f>VLOOKUP(J86,'Mapping-CITI'!A:E,5,0)</f>
        <v>0</v>
      </c>
      <c r="D86" s="42">
        <v>45016</v>
      </c>
      <c r="E86" s="42">
        <v>45199</v>
      </c>
      <c r="F86" t="s">
        <v>2888</v>
      </c>
      <c r="G86" t="s">
        <v>2910</v>
      </c>
      <c r="H86">
        <v>2250</v>
      </c>
      <c r="I86" t="s">
        <v>2774</v>
      </c>
      <c r="J86">
        <v>211162</v>
      </c>
      <c r="K86" t="s">
        <v>2255</v>
      </c>
      <c r="L86">
        <v>-10770006.1</v>
      </c>
      <c r="M86">
        <v>5400775.7000000002</v>
      </c>
      <c r="N86">
        <v>0</v>
      </c>
      <c r="O86">
        <v>-5369230.4000000004</v>
      </c>
      <c r="P86" t="s">
        <v>607</v>
      </c>
      <c r="Q86">
        <v>-5369230.4000000004</v>
      </c>
      <c r="R86">
        <v>5400775.7000000002</v>
      </c>
      <c r="S86">
        <v>0</v>
      </c>
      <c r="T86" t="s">
        <v>2888</v>
      </c>
      <c r="U86" s="221">
        <f t="shared" si="3"/>
        <v>0.54007757000000001</v>
      </c>
    </row>
    <row r="87" spans="1:21" hidden="1">
      <c r="A87" s="55" t="str">
        <f t="shared" si="2"/>
        <v>Y0AB0</v>
      </c>
      <c r="B87" s="55">
        <f>VLOOKUP(J87,'Mapping-CITI'!A:E,5,0)</f>
        <v>0</v>
      </c>
      <c r="D87" s="42">
        <v>45016</v>
      </c>
      <c r="E87" s="42">
        <v>45199</v>
      </c>
      <c r="F87" t="s">
        <v>2888</v>
      </c>
      <c r="G87" t="s">
        <v>2910</v>
      </c>
      <c r="H87">
        <v>2250</v>
      </c>
      <c r="I87" t="s">
        <v>2774</v>
      </c>
      <c r="J87">
        <v>211165</v>
      </c>
      <c r="K87" t="s">
        <v>2256</v>
      </c>
      <c r="L87">
        <v>-662760</v>
      </c>
      <c r="M87">
        <v>0</v>
      </c>
      <c r="N87">
        <v>0</v>
      </c>
      <c r="O87">
        <v>-662760</v>
      </c>
      <c r="P87" t="s">
        <v>607</v>
      </c>
      <c r="Q87">
        <v>-662760</v>
      </c>
      <c r="R87">
        <v>0</v>
      </c>
      <c r="S87">
        <v>0</v>
      </c>
      <c r="T87" t="s">
        <v>2888</v>
      </c>
      <c r="U87" s="221">
        <f t="shared" si="3"/>
        <v>0</v>
      </c>
    </row>
    <row r="88" spans="1:21" hidden="1">
      <c r="A88" s="55" t="str">
        <f t="shared" si="2"/>
        <v>Y0AB0</v>
      </c>
      <c r="B88" s="55">
        <f>VLOOKUP(J88,'Mapping-CITI'!A:E,5,0)</f>
        <v>0</v>
      </c>
      <c r="D88" s="42">
        <v>45016</v>
      </c>
      <c r="E88" s="42">
        <v>45199</v>
      </c>
      <c r="F88" t="s">
        <v>2888</v>
      </c>
      <c r="G88" t="s">
        <v>2910</v>
      </c>
      <c r="H88">
        <v>2250</v>
      </c>
      <c r="I88" t="s">
        <v>2774</v>
      </c>
      <c r="J88">
        <v>211172</v>
      </c>
      <c r="K88" t="s">
        <v>2262</v>
      </c>
      <c r="L88">
        <v>-3461589.94</v>
      </c>
      <c r="M88">
        <v>13033895.470000001</v>
      </c>
      <c r="N88">
        <v>24469707.399999999</v>
      </c>
      <c r="O88">
        <v>-14897401.869999999</v>
      </c>
      <c r="P88" t="s">
        <v>607</v>
      </c>
      <c r="Q88">
        <v>-14897401.869999999</v>
      </c>
      <c r="R88">
        <v>13033895.470000001</v>
      </c>
      <c r="S88">
        <v>422723.26</v>
      </c>
      <c r="T88" t="s">
        <v>2888</v>
      </c>
      <c r="U88" s="221">
        <f t="shared" si="3"/>
        <v>-1.1435811929999997</v>
      </c>
    </row>
    <row r="89" spans="1:21" hidden="1">
      <c r="A89" s="55" t="str">
        <f t="shared" si="2"/>
        <v>Y0AB0</v>
      </c>
      <c r="B89" s="55">
        <f>VLOOKUP(J89,'Mapping-CITI'!A:E,5,0)</f>
        <v>0</v>
      </c>
      <c r="D89" s="42">
        <v>45016</v>
      </c>
      <c r="E89" s="42">
        <v>45199</v>
      </c>
      <c r="F89" t="s">
        <v>2888</v>
      </c>
      <c r="G89" t="s">
        <v>2910</v>
      </c>
      <c r="H89">
        <v>2250</v>
      </c>
      <c r="I89" t="s">
        <v>2774</v>
      </c>
      <c r="J89">
        <v>211176</v>
      </c>
      <c r="K89" t="s">
        <v>2266</v>
      </c>
      <c r="L89">
        <v>-15034729.23</v>
      </c>
      <c r="M89">
        <v>0</v>
      </c>
      <c r="N89">
        <v>0</v>
      </c>
      <c r="O89">
        <v>-15034729.23</v>
      </c>
      <c r="P89" t="s">
        <v>607</v>
      </c>
      <c r="Q89">
        <v>-15034729.23</v>
      </c>
      <c r="R89">
        <v>0</v>
      </c>
      <c r="S89">
        <v>0</v>
      </c>
      <c r="T89" t="s">
        <v>2888</v>
      </c>
      <c r="U89" s="221">
        <f t="shared" si="3"/>
        <v>0</v>
      </c>
    </row>
    <row r="90" spans="1:21" hidden="1">
      <c r="A90" s="55" t="str">
        <f t="shared" si="2"/>
        <v>Y0AB0</v>
      </c>
      <c r="B90" s="55">
        <f>VLOOKUP(J90,'Mapping-CITI'!A:E,5,0)</f>
        <v>0</v>
      </c>
      <c r="D90" s="42">
        <v>45016</v>
      </c>
      <c r="E90" s="42">
        <v>45199</v>
      </c>
      <c r="F90" t="s">
        <v>2888</v>
      </c>
      <c r="G90" t="s">
        <v>2910</v>
      </c>
      <c r="H90">
        <v>2250</v>
      </c>
      <c r="I90" t="s">
        <v>2774</v>
      </c>
      <c r="J90">
        <v>211177</v>
      </c>
      <c r="K90" t="s">
        <v>2267</v>
      </c>
      <c r="L90">
        <v>-59550676.869999997</v>
      </c>
      <c r="M90">
        <v>0</v>
      </c>
      <c r="N90">
        <v>0</v>
      </c>
      <c r="O90">
        <v>-59550676.869999997</v>
      </c>
      <c r="P90" t="s">
        <v>607</v>
      </c>
      <c r="Q90">
        <v>-59550676.869999997</v>
      </c>
      <c r="R90">
        <v>0</v>
      </c>
      <c r="S90">
        <v>0</v>
      </c>
      <c r="T90" t="s">
        <v>2888</v>
      </c>
      <c r="U90" s="221">
        <f t="shared" si="3"/>
        <v>0</v>
      </c>
    </row>
    <row r="91" spans="1:21" hidden="1">
      <c r="A91" s="55" t="str">
        <f t="shared" si="2"/>
        <v>Y0AB0</v>
      </c>
      <c r="B91" s="55">
        <f>VLOOKUP(J91,'Mapping-CITI'!A:E,5,0)</f>
        <v>0</v>
      </c>
      <c r="D91" s="42">
        <v>45016</v>
      </c>
      <c r="E91" s="42">
        <v>45199</v>
      </c>
      <c r="F91" t="s">
        <v>2888</v>
      </c>
      <c r="G91" t="s">
        <v>2910</v>
      </c>
      <c r="H91">
        <v>2250</v>
      </c>
      <c r="I91" t="s">
        <v>2774</v>
      </c>
      <c r="J91">
        <v>211632</v>
      </c>
      <c r="K91" t="s">
        <v>2543</v>
      </c>
      <c r="L91">
        <v>-167984.06</v>
      </c>
      <c r="M91">
        <v>993441.66</v>
      </c>
      <c r="N91">
        <v>661287.86</v>
      </c>
      <c r="O91">
        <v>164169.74</v>
      </c>
      <c r="P91" t="s">
        <v>607</v>
      </c>
      <c r="Q91">
        <v>164169.74</v>
      </c>
      <c r="R91">
        <v>993441.66</v>
      </c>
      <c r="S91">
        <v>661287.86</v>
      </c>
      <c r="T91" t="s">
        <v>2888</v>
      </c>
      <c r="U91" s="221">
        <f t="shared" si="3"/>
        <v>3.3215380000000003E-2</v>
      </c>
    </row>
    <row r="92" spans="1:21" hidden="1">
      <c r="A92" s="55" t="str">
        <f t="shared" si="2"/>
        <v>Y0AB0</v>
      </c>
      <c r="B92" s="55">
        <f>VLOOKUP(J92,'Mapping-CITI'!A:E,5,0)</f>
        <v>0</v>
      </c>
      <c r="D92" s="42">
        <v>45016</v>
      </c>
      <c r="E92" s="42">
        <v>45199</v>
      </c>
      <c r="F92" t="s">
        <v>2888</v>
      </c>
      <c r="G92" t="s">
        <v>2910</v>
      </c>
      <c r="H92">
        <v>2220</v>
      </c>
      <c r="I92" t="s">
        <v>2775</v>
      </c>
      <c r="J92">
        <v>260101</v>
      </c>
      <c r="K92" t="s">
        <v>2271</v>
      </c>
      <c r="L92">
        <v>0</v>
      </c>
      <c r="M92">
        <v>7912534185.9499998</v>
      </c>
      <c r="N92">
        <v>7912534185.9499998</v>
      </c>
      <c r="O92">
        <v>0</v>
      </c>
      <c r="P92" t="s">
        <v>607</v>
      </c>
      <c r="Q92">
        <v>0</v>
      </c>
      <c r="R92">
        <v>0</v>
      </c>
      <c r="S92">
        <v>0</v>
      </c>
      <c r="T92" t="s">
        <v>2888</v>
      </c>
      <c r="U92" s="221">
        <f t="shared" si="3"/>
        <v>0</v>
      </c>
    </row>
    <row r="93" spans="1:21" hidden="1">
      <c r="A93" s="55" t="str">
        <f t="shared" si="2"/>
        <v>Y0AB0</v>
      </c>
      <c r="B93" s="55">
        <f>VLOOKUP(J93,'Mapping-CITI'!A:E,5,0)</f>
        <v>0</v>
      </c>
      <c r="D93" s="42">
        <v>45016</v>
      </c>
      <c r="E93" s="42">
        <v>45199</v>
      </c>
      <c r="F93" t="s">
        <v>2888</v>
      </c>
      <c r="G93" t="s">
        <v>2910</v>
      </c>
      <c r="H93">
        <v>2220</v>
      </c>
      <c r="I93" t="s">
        <v>2775</v>
      </c>
      <c r="J93">
        <v>260118</v>
      </c>
      <c r="K93" t="s">
        <v>2275</v>
      </c>
      <c r="L93">
        <v>0</v>
      </c>
      <c r="M93">
        <v>68865351348.979996</v>
      </c>
      <c r="N93">
        <v>68865351348.979996</v>
      </c>
      <c r="O93">
        <v>0</v>
      </c>
      <c r="P93" t="s">
        <v>607</v>
      </c>
      <c r="Q93">
        <v>0</v>
      </c>
      <c r="R93">
        <v>0</v>
      </c>
      <c r="S93">
        <v>0</v>
      </c>
      <c r="T93" t="s">
        <v>2888</v>
      </c>
      <c r="U93" s="221">
        <f t="shared" si="3"/>
        <v>0</v>
      </c>
    </row>
    <row r="94" spans="1:21" hidden="1">
      <c r="A94" s="55" t="str">
        <f t="shared" si="2"/>
        <v>Y0AB0</v>
      </c>
      <c r="B94" s="55">
        <f>VLOOKUP(J94,'Mapping-CITI'!A:E,5,0)</f>
        <v>0</v>
      </c>
      <c r="D94" s="42">
        <v>45016</v>
      </c>
      <c r="E94" s="42">
        <v>45199</v>
      </c>
      <c r="F94" t="s">
        <v>2888</v>
      </c>
      <c r="G94" t="s">
        <v>2910</v>
      </c>
      <c r="H94">
        <v>2240</v>
      </c>
      <c r="I94" t="s">
        <v>2795</v>
      </c>
      <c r="J94">
        <v>260202</v>
      </c>
      <c r="K94" t="s">
        <v>2281</v>
      </c>
      <c r="L94">
        <v>0</v>
      </c>
      <c r="M94">
        <v>2627595115.0100002</v>
      </c>
      <c r="N94">
        <v>2627595115.0100002</v>
      </c>
      <c r="O94">
        <v>0</v>
      </c>
      <c r="P94" t="s">
        <v>607</v>
      </c>
      <c r="Q94">
        <v>0</v>
      </c>
      <c r="R94">
        <v>0</v>
      </c>
      <c r="S94">
        <v>0</v>
      </c>
      <c r="T94" t="s">
        <v>2888</v>
      </c>
      <c r="U94" s="221">
        <f t="shared" si="3"/>
        <v>0</v>
      </c>
    </row>
    <row r="95" spans="1:21" hidden="1">
      <c r="A95" s="55" t="str">
        <f t="shared" si="2"/>
        <v>Y0AB0</v>
      </c>
      <c r="B95" s="55">
        <f>VLOOKUP(J95,'Mapping-CITI'!A:E,5,0)</f>
        <v>0</v>
      </c>
      <c r="D95" s="42">
        <v>45016</v>
      </c>
      <c r="E95" s="42">
        <v>45199</v>
      </c>
      <c r="F95" t="s">
        <v>2888</v>
      </c>
      <c r="G95" t="s">
        <v>2910</v>
      </c>
      <c r="H95">
        <v>2240</v>
      </c>
      <c r="I95" t="s">
        <v>2795</v>
      </c>
      <c r="J95">
        <v>260221</v>
      </c>
      <c r="K95" t="s">
        <v>2282</v>
      </c>
      <c r="L95">
        <v>-4594490.1100000003</v>
      </c>
      <c r="M95">
        <v>233547891.78</v>
      </c>
      <c r="N95">
        <v>231626235.66</v>
      </c>
      <c r="O95">
        <v>-2672833.9900000002</v>
      </c>
      <c r="P95" t="s">
        <v>607</v>
      </c>
      <c r="Q95">
        <v>-2672833.9900000002</v>
      </c>
      <c r="R95">
        <v>230848281.31</v>
      </c>
      <c r="S95">
        <v>35285.769999999997</v>
      </c>
      <c r="T95" t="s">
        <v>2888</v>
      </c>
      <c r="U95" s="221">
        <f t="shared" si="3"/>
        <v>0.19216561200000049</v>
      </c>
    </row>
    <row r="96" spans="1:21" hidden="1">
      <c r="A96" s="55" t="str">
        <f t="shared" si="2"/>
        <v>Y0AB0</v>
      </c>
      <c r="B96" s="55">
        <f>VLOOKUP(J96,'Mapping-CITI'!A:E,5,0)</f>
        <v>0</v>
      </c>
      <c r="D96" s="42">
        <v>45016</v>
      </c>
      <c r="E96" s="42">
        <v>45199</v>
      </c>
      <c r="F96" t="s">
        <v>2888</v>
      </c>
      <c r="G96" t="s">
        <v>2910</v>
      </c>
      <c r="H96">
        <v>2240</v>
      </c>
      <c r="I96" t="s">
        <v>2795</v>
      </c>
      <c r="J96">
        <v>260222</v>
      </c>
      <c r="K96" t="s">
        <v>2283</v>
      </c>
      <c r="L96">
        <v>-16346419.869999999</v>
      </c>
      <c r="M96">
        <v>2364491650.6500001</v>
      </c>
      <c r="N96">
        <v>2386207165.1199999</v>
      </c>
      <c r="O96">
        <v>-38061934.340000004</v>
      </c>
      <c r="P96" t="s">
        <v>607</v>
      </c>
      <c r="Q96">
        <v>-38061934.340000004</v>
      </c>
      <c r="R96">
        <v>2322524772.0799999</v>
      </c>
      <c r="S96">
        <v>0</v>
      </c>
      <c r="T96" t="s">
        <v>2888</v>
      </c>
      <c r="U96" s="221">
        <f t="shared" si="3"/>
        <v>-2.1715514469999788</v>
      </c>
    </row>
    <row r="97" spans="1:21" hidden="1">
      <c r="A97" s="55" t="str">
        <f t="shared" si="2"/>
        <v>Y0AB0</v>
      </c>
      <c r="B97" s="55">
        <f>VLOOKUP(J97,'Mapping-CITI'!A:E,5,0)</f>
        <v>0</v>
      </c>
      <c r="D97" s="42">
        <v>45016</v>
      </c>
      <c r="E97" s="42">
        <v>45199</v>
      </c>
      <c r="F97" t="s">
        <v>2888</v>
      </c>
      <c r="G97" t="s">
        <v>2910</v>
      </c>
      <c r="H97">
        <v>2140</v>
      </c>
      <c r="I97" t="s">
        <v>2806</v>
      </c>
      <c r="J97">
        <v>260802</v>
      </c>
      <c r="K97" t="s">
        <v>2284</v>
      </c>
      <c r="L97">
        <v>19.25</v>
      </c>
      <c r="M97">
        <v>7520.09</v>
      </c>
      <c r="N97">
        <v>7520.09</v>
      </c>
      <c r="O97">
        <v>19.25</v>
      </c>
      <c r="P97" t="s">
        <v>607</v>
      </c>
      <c r="Q97">
        <v>19.25</v>
      </c>
      <c r="R97">
        <v>0</v>
      </c>
      <c r="S97">
        <v>7520.09</v>
      </c>
      <c r="T97" t="s">
        <v>2888</v>
      </c>
      <c r="U97" s="221">
        <f t="shared" si="3"/>
        <v>0</v>
      </c>
    </row>
    <row r="98" spans="1:21" hidden="1">
      <c r="A98" s="55" t="str">
        <f t="shared" si="2"/>
        <v>Y0AB0</v>
      </c>
      <c r="B98" s="55">
        <f>VLOOKUP(J98,'Mapping-CITI'!A:E,5,0)</f>
        <v>0</v>
      </c>
      <c r="D98" s="42">
        <v>45016</v>
      </c>
      <c r="E98" s="42">
        <v>45199</v>
      </c>
      <c r="F98" t="s">
        <v>2888</v>
      </c>
      <c r="G98" t="s">
        <v>2910</v>
      </c>
      <c r="H98">
        <v>2140</v>
      </c>
      <c r="I98" t="s">
        <v>2806</v>
      </c>
      <c r="J98">
        <v>260815</v>
      </c>
      <c r="K98" t="s">
        <v>2286</v>
      </c>
      <c r="L98">
        <v>-8902896.7899999991</v>
      </c>
      <c r="M98">
        <v>0</v>
      </c>
      <c r="N98">
        <v>0</v>
      </c>
      <c r="O98">
        <v>-8902896.7899999991</v>
      </c>
      <c r="P98" t="s">
        <v>607</v>
      </c>
      <c r="Q98">
        <v>-8902896.7899999991</v>
      </c>
      <c r="R98">
        <v>0</v>
      </c>
      <c r="S98">
        <v>0</v>
      </c>
      <c r="T98" t="s">
        <v>2888</v>
      </c>
      <c r="U98" s="221">
        <f t="shared" si="3"/>
        <v>0</v>
      </c>
    </row>
    <row r="99" spans="1:21" hidden="1">
      <c r="A99" s="55" t="str">
        <f t="shared" si="2"/>
        <v>Y0AB0</v>
      </c>
      <c r="B99" s="55">
        <f>VLOOKUP(J99,'Mapping-CITI'!A:E,5,0)</f>
        <v>0</v>
      </c>
      <c r="D99" s="42">
        <v>45016</v>
      </c>
      <c r="E99" s="42">
        <v>45199</v>
      </c>
      <c r="F99" t="s">
        <v>2888</v>
      </c>
      <c r="G99" t="s">
        <v>2910</v>
      </c>
      <c r="H99">
        <v>2250</v>
      </c>
      <c r="I99" t="s">
        <v>2774</v>
      </c>
      <c r="J99">
        <v>260836</v>
      </c>
      <c r="K99" t="s">
        <v>2705</v>
      </c>
      <c r="L99">
        <v>-2404155.7200000002</v>
      </c>
      <c r="M99">
        <v>13452904.24</v>
      </c>
      <c r="N99">
        <v>13024949.970000001</v>
      </c>
      <c r="O99">
        <v>-1976201.45</v>
      </c>
      <c r="P99" t="s">
        <v>607</v>
      </c>
      <c r="Q99">
        <v>-1976201.45</v>
      </c>
      <c r="R99">
        <v>13423872.84</v>
      </c>
      <c r="S99">
        <v>1323390.6499999999</v>
      </c>
      <c r="T99" t="s">
        <v>2888</v>
      </c>
      <c r="U99" s="221">
        <f t="shared" si="3"/>
        <v>4.2795426999999955E-2</v>
      </c>
    </row>
    <row r="100" spans="1:21" hidden="1">
      <c r="A100" s="55" t="str">
        <f t="shared" si="2"/>
        <v>Y0AB0</v>
      </c>
      <c r="B100" s="55">
        <f>VLOOKUP(J100,'Mapping-CITI'!A:E,5,0)</f>
        <v>0</v>
      </c>
      <c r="D100" s="42">
        <v>45016</v>
      </c>
      <c r="E100" s="42">
        <v>45199</v>
      </c>
      <c r="F100" t="s">
        <v>2888</v>
      </c>
      <c r="G100" t="s">
        <v>2910</v>
      </c>
      <c r="H100">
        <v>2250</v>
      </c>
      <c r="I100" t="s">
        <v>2774</v>
      </c>
      <c r="J100">
        <v>260837</v>
      </c>
      <c r="K100" t="s">
        <v>2706</v>
      </c>
      <c r="L100">
        <v>-2404155.7200000002</v>
      </c>
      <c r="M100">
        <v>13452904.24</v>
      </c>
      <c r="N100">
        <v>13024949.970000001</v>
      </c>
      <c r="O100">
        <v>-1976201.45</v>
      </c>
      <c r="P100" t="s">
        <v>607</v>
      </c>
      <c r="Q100">
        <v>-1976201.45</v>
      </c>
      <c r="R100">
        <v>13423872.84</v>
      </c>
      <c r="S100">
        <v>1323390.6499999999</v>
      </c>
      <c r="T100" t="s">
        <v>2888</v>
      </c>
      <c r="U100" s="221">
        <f t="shared" si="3"/>
        <v>4.2795426999999955E-2</v>
      </c>
    </row>
    <row r="101" spans="1:21" hidden="1">
      <c r="A101" s="55" t="str">
        <f t="shared" si="2"/>
        <v>Y0AB0</v>
      </c>
      <c r="B101" s="55">
        <f>VLOOKUP(J101,'Mapping-CITI'!A:E,5,0)</f>
        <v>0</v>
      </c>
      <c r="D101" s="42">
        <v>45016</v>
      </c>
      <c r="E101" s="42">
        <v>45199</v>
      </c>
      <c r="F101" t="s">
        <v>2888</v>
      </c>
      <c r="G101" t="s">
        <v>2910</v>
      </c>
      <c r="H101">
        <v>2140</v>
      </c>
      <c r="I101" t="s">
        <v>2806</v>
      </c>
      <c r="J101">
        <v>260905</v>
      </c>
      <c r="K101" t="s">
        <v>2288</v>
      </c>
      <c r="L101">
        <v>-30724945.579999998</v>
      </c>
      <c r="M101">
        <v>0</v>
      </c>
      <c r="N101">
        <v>0</v>
      </c>
      <c r="O101">
        <v>-30724945.579999998</v>
      </c>
      <c r="P101" t="s">
        <v>607</v>
      </c>
      <c r="Q101">
        <v>-30724945.579999998</v>
      </c>
      <c r="R101">
        <v>0</v>
      </c>
      <c r="S101">
        <v>0</v>
      </c>
      <c r="T101" t="s">
        <v>2888</v>
      </c>
      <c r="U101" s="221">
        <f t="shared" si="3"/>
        <v>0</v>
      </c>
    </row>
    <row r="102" spans="1:21" hidden="1">
      <c r="A102" s="55" t="str">
        <f t="shared" si="2"/>
        <v>Y0ABIgnore</v>
      </c>
      <c r="B102" s="55" t="str">
        <f>VLOOKUP(J102,'Mapping-CITI'!A:E,5,0)</f>
        <v>Ignore</v>
      </c>
      <c r="D102" s="42">
        <v>45016</v>
      </c>
      <c r="E102" s="42">
        <v>45199</v>
      </c>
      <c r="F102" t="s">
        <v>2888</v>
      </c>
      <c r="G102" t="s">
        <v>2910</v>
      </c>
      <c r="H102">
        <v>2250</v>
      </c>
      <c r="I102" t="s">
        <v>2774</v>
      </c>
      <c r="J102">
        <v>260911</v>
      </c>
      <c r="K102" t="s">
        <v>4267</v>
      </c>
      <c r="L102">
        <v>0</v>
      </c>
      <c r="M102">
        <v>870138.35</v>
      </c>
      <c r="N102">
        <v>870138.35</v>
      </c>
      <c r="O102">
        <v>0</v>
      </c>
      <c r="P102" t="s">
        <v>607</v>
      </c>
      <c r="Q102">
        <v>0</v>
      </c>
      <c r="R102">
        <v>870138.35</v>
      </c>
      <c r="S102">
        <v>870138.35</v>
      </c>
      <c r="T102" t="s">
        <v>2888</v>
      </c>
      <c r="U102" s="221">
        <f t="shared" si="3"/>
        <v>0</v>
      </c>
    </row>
    <row r="103" spans="1:21" hidden="1">
      <c r="A103" s="55" t="str">
        <f t="shared" si="2"/>
        <v>Y0AB0</v>
      </c>
      <c r="B103" s="55">
        <f>VLOOKUP(J103,'Mapping-CITI'!A:E,5,0)</f>
        <v>0</v>
      </c>
      <c r="D103" s="42">
        <v>45016</v>
      </c>
      <c r="E103" s="42">
        <v>45199</v>
      </c>
      <c r="F103" t="s">
        <v>2888</v>
      </c>
      <c r="G103" t="s">
        <v>2910</v>
      </c>
      <c r="H103">
        <v>2250</v>
      </c>
      <c r="I103" t="s">
        <v>2774</v>
      </c>
      <c r="J103">
        <v>260930</v>
      </c>
      <c r="K103" t="s">
        <v>2291</v>
      </c>
      <c r="L103">
        <v>0</v>
      </c>
      <c r="M103">
        <v>0</v>
      </c>
      <c r="N103">
        <v>0</v>
      </c>
      <c r="O103">
        <v>0</v>
      </c>
      <c r="P103" t="s">
        <v>607</v>
      </c>
      <c r="Q103">
        <v>0</v>
      </c>
      <c r="R103">
        <v>0</v>
      </c>
      <c r="S103">
        <v>0</v>
      </c>
      <c r="T103" t="s">
        <v>2888</v>
      </c>
      <c r="U103" s="221">
        <f t="shared" si="3"/>
        <v>0</v>
      </c>
    </row>
    <row r="104" spans="1:21" hidden="1">
      <c r="A104" s="55" t="str">
        <f t="shared" si="2"/>
        <v>Y0AB0</v>
      </c>
      <c r="B104" s="55">
        <f>VLOOKUP(J104,'Mapping-CITI'!A:E,5,0)</f>
        <v>0</v>
      </c>
      <c r="D104" s="42">
        <v>45016</v>
      </c>
      <c r="E104" s="42">
        <v>45199</v>
      </c>
      <c r="F104" t="s">
        <v>2888</v>
      </c>
      <c r="G104" t="s">
        <v>2910</v>
      </c>
      <c r="H104">
        <v>2250</v>
      </c>
      <c r="I104" t="s">
        <v>2774</v>
      </c>
      <c r="J104">
        <v>260942</v>
      </c>
      <c r="K104" t="s">
        <v>2292</v>
      </c>
      <c r="L104">
        <v>-7791.62</v>
      </c>
      <c r="M104">
        <v>6914</v>
      </c>
      <c r="N104">
        <v>5625</v>
      </c>
      <c r="O104">
        <v>-6502.62</v>
      </c>
      <c r="P104" t="s">
        <v>607</v>
      </c>
      <c r="Q104">
        <v>-6502.62</v>
      </c>
      <c r="R104">
        <v>6714</v>
      </c>
      <c r="S104">
        <v>0</v>
      </c>
      <c r="T104" t="s">
        <v>2888</v>
      </c>
      <c r="U104" s="221">
        <f t="shared" si="3"/>
        <v>1.2889999999999999E-4</v>
      </c>
    </row>
    <row r="105" spans="1:21" hidden="1">
      <c r="A105" s="55" t="str">
        <f t="shared" si="2"/>
        <v>Y0AB0</v>
      </c>
      <c r="B105" s="55">
        <f>VLOOKUP(J105,'Mapping-CITI'!A:E,5,0)</f>
        <v>0</v>
      </c>
      <c r="D105" s="42">
        <v>45016</v>
      </c>
      <c r="E105" s="42">
        <v>45199</v>
      </c>
      <c r="F105" t="s">
        <v>2888</v>
      </c>
      <c r="G105" t="s">
        <v>2910</v>
      </c>
      <c r="H105">
        <v>2220</v>
      </c>
      <c r="I105" t="s">
        <v>2775</v>
      </c>
      <c r="J105">
        <v>261026</v>
      </c>
      <c r="K105" t="s">
        <v>2549</v>
      </c>
      <c r="L105">
        <v>-18057313.969999999</v>
      </c>
      <c r="M105">
        <v>3061132.73</v>
      </c>
      <c r="N105">
        <v>669562.16</v>
      </c>
      <c r="O105">
        <v>-15665743.4</v>
      </c>
      <c r="P105" t="s">
        <v>607</v>
      </c>
      <c r="Q105">
        <v>-15665743.4</v>
      </c>
      <c r="R105">
        <v>3061132.73</v>
      </c>
      <c r="S105">
        <v>669562.16</v>
      </c>
      <c r="T105" t="s">
        <v>2888</v>
      </c>
      <c r="U105" s="221">
        <f t="shared" si="3"/>
        <v>0.23915705699999998</v>
      </c>
    </row>
    <row r="106" spans="1:21" hidden="1">
      <c r="A106" s="55" t="str">
        <f t="shared" si="2"/>
        <v>Y0AB0</v>
      </c>
      <c r="B106" s="55">
        <f>VLOOKUP(J106,'Mapping-CITI'!A:E,5,0)</f>
        <v>0</v>
      </c>
      <c r="D106" s="42">
        <v>45016</v>
      </c>
      <c r="E106" s="42">
        <v>45199</v>
      </c>
      <c r="F106" t="s">
        <v>2888</v>
      </c>
      <c r="G106" t="s">
        <v>2910</v>
      </c>
      <c r="H106">
        <v>2220</v>
      </c>
      <c r="I106" t="s">
        <v>2775</v>
      </c>
      <c r="J106">
        <v>261262</v>
      </c>
      <c r="K106" t="s">
        <v>2709</v>
      </c>
      <c r="L106">
        <v>291.37</v>
      </c>
      <c r="M106">
        <v>0</v>
      </c>
      <c r="N106">
        <v>0</v>
      </c>
      <c r="O106">
        <v>291.37</v>
      </c>
      <c r="P106" t="s">
        <v>607</v>
      </c>
      <c r="Q106">
        <v>291.37</v>
      </c>
      <c r="R106">
        <v>0</v>
      </c>
      <c r="S106">
        <v>0</v>
      </c>
      <c r="T106" t="s">
        <v>2888</v>
      </c>
      <c r="U106" s="221">
        <f t="shared" si="3"/>
        <v>0</v>
      </c>
    </row>
    <row r="107" spans="1:21" hidden="1">
      <c r="A107" s="55" t="str">
        <f t="shared" si="2"/>
        <v>Y0AB0</v>
      </c>
      <c r="B107" s="55">
        <f>VLOOKUP(J107,'Mapping-CITI'!A:E,5,0)</f>
        <v>0</v>
      </c>
      <c r="D107" s="42">
        <v>45016</v>
      </c>
      <c r="E107" s="42">
        <v>45199</v>
      </c>
      <c r="F107" t="s">
        <v>2888</v>
      </c>
      <c r="G107" t="s">
        <v>2910</v>
      </c>
      <c r="H107">
        <v>2150</v>
      </c>
      <c r="I107" t="s">
        <v>2797</v>
      </c>
      <c r="J107">
        <v>281101</v>
      </c>
      <c r="K107" t="s">
        <v>2296</v>
      </c>
      <c r="L107">
        <v>-23507959873.110001</v>
      </c>
      <c r="M107">
        <v>0</v>
      </c>
      <c r="N107">
        <v>0</v>
      </c>
      <c r="O107">
        <v>-23438264088.330002</v>
      </c>
      <c r="P107" t="s">
        <v>607</v>
      </c>
      <c r="Q107">
        <v>-23438264088.330002</v>
      </c>
      <c r="R107">
        <v>0</v>
      </c>
      <c r="S107">
        <v>0</v>
      </c>
      <c r="T107" t="s">
        <v>2888</v>
      </c>
      <c r="U107" s="221">
        <f t="shared" si="3"/>
        <v>0</v>
      </c>
    </row>
    <row r="108" spans="1:21" hidden="1">
      <c r="A108" s="55" t="str">
        <f t="shared" si="2"/>
        <v>Y0AB0</v>
      </c>
      <c r="B108" s="55">
        <f>VLOOKUP(J108,'Mapping-CITI'!A:E,5,0)</f>
        <v>0</v>
      </c>
      <c r="D108" s="42">
        <v>45016</v>
      </c>
      <c r="E108" s="42">
        <v>45199</v>
      </c>
      <c r="F108" t="s">
        <v>2888</v>
      </c>
      <c r="G108" t="s">
        <v>2910</v>
      </c>
      <c r="H108">
        <v>2150</v>
      </c>
      <c r="I108" t="s">
        <v>2797</v>
      </c>
      <c r="J108">
        <v>281102</v>
      </c>
      <c r="K108" t="s">
        <v>2544</v>
      </c>
      <c r="L108">
        <v>-4571968545.0799999</v>
      </c>
      <c r="M108">
        <v>0</v>
      </c>
      <c r="N108">
        <v>0</v>
      </c>
      <c r="O108">
        <v>-3651607074.3899999</v>
      </c>
      <c r="P108" t="s">
        <v>607</v>
      </c>
      <c r="Q108">
        <v>-3651607074.3899999</v>
      </c>
      <c r="R108">
        <v>0</v>
      </c>
      <c r="S108">
        <v>0</v>
      </c>
      <c r="T108" t="s">
        <v>2888</v>
      </c>
      <c r="U108" s="221">
        <f t="shared" si="3"/>
        <v>0</v>
      </c>
    </row>
    <row r="109" spans="1:21" hidden="1">
      <c r="A109" s="55" t="str">
        <f t="shared" si="2"/>
        <v>Y0AB0</v>
      </c>
      <c r="B109" s="55">
        <f>VLOOKUP(J109,'Mapping-CITI'!A:E,5,0)</f>
        <v>0</v>
      </c>
      <c r="D109" s="42">
        <v>45016</v>
      </c>
      <c r="E109" s="42">
        <v>45199</v>
      </c>
      <c r="F109" t="s">
        <v>2888</v>
      </c>
      <c r="G109" t="s">
        <v>2910</v>
      </c>
      <c r="H109">
        <v>2110</v>
      </c>
      <c r="I109" t="s">
        <v>2790</v>
      </c>
      <c r="J109">
        <v>281114</v>
      </c>
      <c r="K109" t="s">
        <v>2611</v>
      </c>
      <c r="L109">
        <v>0</v>
      </c>
      <c r="M109">
        <v>151000</v>
      </c>
      <c r="N109">
        <v>151000</v>
      </c>
      <c r="O109">
        <v>0</v>
      </c>
      <c r="P109" t="s">
        <v>607</v>
      </c>
      <c r="Q109">
        <v>0</v>
      </c>
      <c r="R109">
        <v>151000</v>
      </c>
      <c r="S109">
        <v>151000</v>
      </c>
      <c r="T109" t="s">
        <v>2888</v>
      </c>
      <c r="U109" s="221">
        <f t="shared" si="3"/>
        <v>0</v>
      </c>
    </row>
    <row r="110" spans="1:21" hidden="1">
      <c r="A110" s="55" t="str">
        <f t="shared" si="2"/>
        <v>Y0AB0</v>
      </c>
      <c r="B110" s="55">
        <f>VLOOKUP(J110,'Mapping-CITI'!A:E,5,0)</f>
        <v>0</v>
      </c>
      <c r="D110" s="42">
        <v>45016</v>
      </c>
      <c r="E110" s="42">
        <v>45199</v>
      </c>
      <c r="F110" t="s">
        <v>2888</v>
      </c>
      <c r="G110" t="s">
        <v>2910</v>
      </c>
      <c r="H110">
        <v>2150</v>
      </c>
      <c r="I110" t="s">
        <v>2797</v>
      </c>
      <c r="J110">
        <v>281166</v>
      </c>
      <c r="K110" t="s">
        <v>2309</v>
      </c>
      <c r="L110">
        <v>2181992761.73</v>
      </c>
      <c r="M110">
        <v>1405204880.49</v>
      </c>
      <c r="N110">
        <v>402435489.57999998</v>
      </c>
      <c r="O110">
        <v>3184762152.6399999</v>
      </c>
      <c r="P110" t="s">
        <v>607</v>
      </c>
      <c r="Q110">
        <v>3184762152.6399999</v>
      </c>
      <c r="R110">
        <v>0</v>
      </c>
      <c r="S110">
        <v>0</v>
      </c>
      <c r="T110" t="s">
        <v>2888</v>
      </c>
      <c r="U110" s="221">
        <f t="shared" si="3"/>
        <v>100.276939091</v>
      </c>
    </row>
    <row r="111" spans="1:21" hidden="1">
      <c r="A111" s="55" t="str">
        <f t="shared" si="2"/>
        <v>Y0AB0</v>
      </c>
      <c r="B111" s="55">
        <f>VLOOKUP(J111,'Mapping-CITI'!A:E,5,0)</f>
        <v>0</v>
      </c>
      <c r="D111" s="42">
        <v>45016</v>
      </c>
      <c r="E111" s="42">
        <v>45199</v>
      </c>
      <c r="F111" t="s">
        <v>2888</v>
      </c>
      <c r="G111" t="s">
        <v>2910</v>
      </c>
      <c r="H111">
        <v>2150</v>
      </c>
      <c r="I111" t="s">
        <v>2797</v>
      </c>
      <c r="J111">
        <v>281167</v>
      </c>
      <c r="K111" t="s">
        <v>2835</v>
      </c>
      <c r="L111">
        <v>105594271.68000001</v>
      </c>
      <c r="M111">
        <v>208687024.80000001</v>
      </c>
      <c r="N111">
        <v>10769940.09</v>
      </c>
      <c r="O111">
        <v>303511356.38999999</v>
      </c>
      <c r="P111" t="s">
        <v>607</v>
      </c>
      <c r="Q111">
        <v>303511356.38999999</v>
      </c>
      <c r="R111">
        <v>0</v>
      </c>
      <c r="S111">
        <v>0</v>
      </c>
      <c r="T111" t="s">
        <v>2888</v>
      </c>
      <c r="U111" s="221">
        <f t="shared" si="3"/>
        <v>19.791708471</v>
      </c>
    </row>
    <row r="112" spans="1:21" hidden="1">
      <c r="A112" s="55" t="str">
        <f t="shared" si="2"/>
        <v>Y0AB0</v>
      </c>
      <c r="B112" s="55">
        <f>VLOOKUP(J112,'Mapping-CITI'!A:E,5,0)</f>
        <v>0</v>
      </c>
      <c r="D112" s="42">
        <v>45016</v>
      </c>
      <c r="E112" s="42">
        <v>45199</v>
      </c>
      <c r="F112" t="s">
        <v>2888</v>
      </c>
      <c r="G112" t="s">
        <v>2910</v>
      </c>
      <c r="H112">
        <v>2250</v>
      </c>
      <c r="I112" t="s">
        <v>2774</v>
      </c>
      <c r="J112">
        <v>281212</v>
      </c>
      <c r="K112" t="s">
        <v>2314</v>
      </c>
      <c r="L112">
        <v>-506469.78</v>
      </c>
      <c r="M112">
        <v>3164519.35</v>
      </c>
      <c r="N112">
        <v>3206264.48</v>
      </c>
      <c r="O112">
        <v>-548214.91</v>
      </c>
      <c r="P112" t="s">
        <v>607</v>
      </c>
      <c r="Q112">
        <v>-548214.91</v>
      </c>
      <c r="R112">
        <v>3164519.35</v>
      </c>
      <c r="S112">
        <v>0</v>
      </c>
      <c r="T112" t="s">
        <v>2888</v>
      </c>
      <c r="U112" s="221">
        <f t="shared" si="3"/>
        <v>-4.1745129999999891E-3</v>
      </c>
    </row>
    <row r="113" spans="1:21" hidden="1">
      <c r="A113" s="55" t="str">
        <f t="shared" si="2"/>
        <v>Y0AB0</v>
      </c>
      <c r="B113" s="55">
        <f>VLOOKUP(J113,'Mapping-CITI'!A:E,5,0)</f>
        <v>0</v>
      </c>
      <c r="D113" s="42">
        <v>45016</v>
      </c>
      <c r="E113" s="42">
        <v>45199</v>
      </c>
      <c r="F113" t="s">
        <v>2888</v>
      </c>
      <c r="G113" t="s">
        <v>2910</v>
      </c>
      <c r="H113">
        <v>2150</v>
      </c>
      <c r="I113" t="s">
        <v>2797</v>
      </c>
      <c r="J113">
        <v>281290</v>
      </c>
      <c r="K113" t="s">
        <v>2550</v>
      </c>
      <c r="L113">
        <v>-9086093.2100000009</v>
      </c>
      <c r="M113">
        <v>2601827.7000000002</v>
      </c>
      <c r="N113">
        <v>1245028.05</v>
      </c>
      <c r="O113">
        <v>-7729293.5599999996</v>
      </c>
      <c r="P113" t="s">
        <v>607</v>
      </c>
      <c r="Q113">
        <v>-7729293.5599999996</v>
      </c>
      <c r="R113">
        <v>0</v>
      </c>
      <c r="S113">
        <v>0</v>
      </c>
      <c r="T113" t="s">
        <v>2888</v>
      </c>
      <c r="U113" s="221">
        <f t="shared" si="3"/>
        <v>0.13567996500000001</v>
      </c>
    </row>
    <row r="114" spans="1:21" hidden="1">
      <c r="A114" s="55" t="str">
        <f t="shared" si="2"/>
        <v>Y0AB0</v>
      </c>
      <c r="B114" s="55">
        <f>VLOOKUP(J114,'Mapping-CITI'!A:E,5,0)</f>
        <v>0</v>
      </c>
      <c r="D114" s="42">
        <v>45016</v>
      </c>
      <c r="E114" s="42">
        <v>45199</v>
      </c>
      <c r="F114" t="s">
        <v>2888</v>
      </c>
      <c r="G114" t="s">
        <v>2910</v>
      </c>
      <c r="H114">
        <v>2150</v>
      </c>
      <c r="I114" t="s">
        <v>2797</v>
      </c>
      <c r="J114">
        <v>281292</v>
      </c>
      <c r="K114" t="s">
        <v>2551</v>
      </c>
      <c r="L114">
        <v>-772620610.42999995</v>
      </c>
      <c r="M114">
        <v>164952980.86000001</v>
      </c>
      <c r="N114">
        <v>68699997.159999996</v>
      </c>
      <c r="O114">
        <v>-676367626.73000002</v>
      </c>
      <c r="P114" t="s">
        <v>607</v>
      </c>
      <c r="Q114">
        <v>-676367626.73000002</v>
      </c>
      <c r="R114">
        <v>0</v>
      </c>
      <c r="S114">
        <v>0</v>
      </c>
      <c r="T114" t="s">
        <v>2888</v>
      </c>
      <c r="U114" s="221">
        <f t="shared" si="3"/>
        <v>9.6252983700000012</v>
      </c>
    </row>
    <row r="115" spans="1:21" hidden="1">
      <c r="A115" s="55" t="str">
        <f t="shared" si="2"/>
        <v>Y0AB5.3</v>
      </c>
      <c r="B115" s="55">
        <f>VLOOKUP(J115,'Mapping-CITI'!A:E,5,0)</f>
        <v>5.3</v>
      </c>
      <c r="D115" s="42">
        <v>45016</v>
      </c>
      <c r="E115" s="42">
        <v>45199</v>
      </c>
      <c r="F115" t="s">
        <v>2888</v>
      </c>
      <c r="G115" t="s">
        <v>2910</v>
      </c>
      <c r="H115">
        <v>5140</v>
      </c>
      <c r="I115" t="s">
        <v>2798</v>
      </c>
      <c r="J115">
        <v>301101</v>
      </c>
      <c r="K115" t="s">
        <v>2333</v>
      </c>
      <c r="L115">
        <v>-2760065224.5799999</v>
      </c>
      <c r="M115">
        <v>0</v>
      </c>
      <c r="N115">
        <v>1581130666.76</v>
      </c>
      <c r="O115">
        <v>-1581130666.76</v>
      </c>
      <c r="P115" t="s">
        <v>607</v>
      </c>
      <c r="Q115">
        <v>-1581130666.76</v>
      </c>
      <c r="R115">
        <v>0</v>
      </c>
      <c r="S115">
        <v>0</v>
      </c>
      <c r="T115" t="s">
        <v>2888</v>
      </c>
      <c r="U115" s="221">
        <f t="shared" si="3"/>
        <v>-158.11306667599999</v>
      </c>
    </row>
    <row r="116" spans="1:21" hidden="1">
      <c r="A116" s="55" t="str">
        <f t="shared" si="2"/>
        <v>Y0AB5.1</v>
      </c>
      <c r="B116" s="55">
        <f>VLOOKUP(J116,'Mapping-CITI'!A:E,5,0)</f>
        <v>5.0999999999999996</v>
      </c>
      <c r="D116" s="42">
        <v>45016</v>
      </c>
      <c r="E116" s="42">
        <v>45199</v>
      </c>
      <c r="F116" t="s">
        <v>2888</v>
      </c>
      <c r="G116" t="s">
        <v>2910</v>
      </c>
      <c r="H116">
        <v>5110</v>
      </c>
      <c r="I116" t="s">
        <v>2776</v>
      </c>
      <c r="J116">
        <v>304101</v>
      </c>
      <c r="K116" t="s">
        <v>2344</v>
      </c>
      <c r="L116">
        <v>-255953667.34999999</v>
      </c>
      <c r="M116">
        <v>0</v>
      </c>
      <c r="N116">
        <v>226308753.5</v>
      </c>
      <c r="O116">
        <v>-226308753.5</v>
      </c>
      <c r="P116" t="s">
        <v>607</v>
      </c>
      <c r="Q116">
        <v>-226308753.5</v>
      </c>
      <c r="R116">
        <v>0</v>
      </c>
      <c r="S116">
        <v>0</v>
      </c>
      <c r="T116" t="s">
        <v>2888</v>
      </c>
      <c r="U116" s="221">
        <f t="shared" si="3"/>
        <v>-22.63087535</v>
      </c>
    </row>
    <row r="117" spans="1:21" hidden="1">
      <c r="A117" s="55" t="str">
        <f t="shared" si="2"/>
        <v>Y0AB5.2</v>
      </c>
      <c r="B117" s="55">
        <f>VLOOKUP(J117,'Mapping-CITI'!A:E,5,0)</f>
        <v>5.2</v>
      </c>
      <c r="D117" s="42">
        <v>45016</v>
      </c>
      <c r="E117" s="42">
        <v>45199</v>
      </c>
      <c r="F117" t="s">
        <v>2888</v>
      </c>
      <c r="G117" t="s">
        <v>2910</v>
      </c>
      <c r="H117">
        <v>5110</v>
      </c>
      <c r="I117" t="s">
        <v>2776</v>
      </c>
      <c r="J117">
        <v>304213</v>
      </c>
      <c r="K117" t="s">
        <v>2351</v>
      </c>
      <c r="L117">
        <v>-27191985.800000001</v>
      </c>
      <c r="M117">
        <v>0</v>
      </c>
      <c r="N117">
        <v>18695618.030000001</v>
      </c>
      <c r="O117">
        <v>-18695618.030000001</v>
      </c>
      <c r="P117" t="s">
        <v>607</v>
      </c>
      <c r="Q117">
        <v>-18695618.030000001</v>
      </c>
      <c r="R117">
        <v>0</v>
      </c>
      <c r="S117">
        <v>0</v>
      </c>
      <c r="T117" t="s">
        <v>2888</v>
      </c>
      <c r="U117" s="221">
        <f t="shared" si="3"/>
        <v>-1.8695618030000001</v>
      </c>
    </row>
    <row r="118" spans="1:21" hidden="1">
      <c r="A118" s="55" t="str">
        <f t="shared" si="2"/>
        <v>Y0ABIgnore</v>
      </c>
      <c r="B118" s="55" t="str">
        <f>VLOOKUP(J118,'Mapping-CITI'!A:E,5,0)</f>
        <v>Ignore</v>
      </c>
      <c r="D118" s="42">
        <v>45016</v>
      </c>
      <c r="E118" s="42">
        <v>45199</v>
      </c>
      <c r="F118" t="s">
        <v>2888</v>
      </c>
      <c r="G118" t="s">
        <v>2910</v>
      </c>
      <c r="H118">
        <v>5110</v>
      </c>
      <c r="I118" t="s">
        <v>2776</v>
      </c>
      <c r="J118">
        <v>304221</v>
      </c>
      <c r="K118" t="s">
        <v>2633</v>
      </c>
      <c r="L118">
        <v>0</v>
      </c>
      <c r="M118">
        <v>50953309</v>
      </c>
      <c r="N118">
        <v>0</v>
      </c>
      <c r="O118">
        <v>50953309</v>
      </c>
      <c r="P118" t="s">
        <v>607</v>
      </c>
      <c r="Q118">
        <v>50953309</v>
      </c>
      <c r="R118">
        <v>0</v>
      </c>
      <c r="S118">
        <v>0</v>
      </c>
      <c r="T118" t="s">
        <v>2888</v>
      </c>
      <c r="U118" s="221">
        <f t="shared" si="3"/>
        <v>5.0953309000000004</v>
      </c>
    </row>
    <row r="119" spans="1:21" hidden="1">
      <c r="A119" s="55" t="str">
        <f t="shared" si="2"/>
        <v>Y0AB5.2</v>
      </c>
      <c r="B119" s="55">
        <f>VLOOKUP(J119,'Mapping-CITI'!A:E,5,0)</f>
        <v>5.2</v>
      </c>
      <c r="D119" s="42">
        <v>45016</v>
      </c>
      <c r="E119" s="42">
        <v>45199</v>
      </c>
      <c r="F119" t="s">
        <v>2888</v>
      </c>
      <c r="G119" t="s">
        <v>2910</v>
      </c>
      <c r="H119">
        <v>5110</v>
      </c>
      <c r="I119" t="s">
        <v>2776</v>
      </c>
      <c r="J119">
        <v>304232</v>
      </c>
      <c r="K119" t="s">
        <v>2358</v>
      </c>
      <c r="L119">
        <v>-177356.85</v>
      </c>
      <c r="M119">
        <v>0</v>
      </c>
      <c r="N119">
        <v>134437.46</v>
      </c>
      <c r="O119">
        <v>-134437.46</v>
      </c>
      <c r="P119" t="s">
        <v>607</v>
      </c>
      <c r="Q119">
        <v>-134437.46</v>
      </c>
      <c r="R119">
        <v>0</v>
      </c>
      <c r="S119">
        <v>134437.46</v>
      </c>
      <c r="T119" t="s">
        <v>2888</v>
      </c>
      <c r="U119" s="221">
        <f t="shared" si="3"/>
        <v>-1.3443745999999999E-2</v>
      </c>
    </row>
    <row r="120" spans="1:21" hidden="1">
      <c r="A120" s="55" t="str">
        <f t="shared" si="2"/>
        <v>Y0AB5.5</v>
      </c>
      <c r="B120" s="55">
        <f>VLOOKUP(J120,'Mapping-CITI'!A:E,5,0)</f>
        <v>5.5</v>
      </c>
      <c r="D120" s="42">
        <v>45016</v>
      </c>
      <c r="E120" s="42">
        <v>45199</v>
      </c>
      <c r="F120" t="s">
        <v>2888</v>
      </c>
      <c r="G120" t="s">
        <v>2910</v>
      </c>
      <c r="H120">
        <v>5200</v>
      </c>
      <c r="I120" t="s">
        <v>2777</v>
      </c>
      <c r="J120">
        <v>304749</v>
      </c>
      <c r="K120" t="s">
        <v>2368</v>
      </c>
      <c r="L120">
        <v>36.79</v>
      </c>
      <c r="M120">
        <v>393.77</v>
      </c>
      <c r="N120">
        <v>246.8</v>
      </c>
      <c r="O120">
        <v>146.97</v>
      </c>
      <c r="P120" t="s">
        <v>607</v>
      </c>
      <c r="Q120">
        <v>146.97</v>
      </c>
      <c r="R120">
        <v>393.77</v>
      </c>
      <c r="S120">
        <v>246.8</v>
      </c>
      <c r="T120" t="s">
        <v>2888</v>
      </c>
      <c r="U120" s="221">
        <f t="shared" si="3"/>
        <v>1.4696999999999997E-5</v>
      </c>
    </row>
    <row r="121" spans="1:21" hidden="1">
      <c r="A121" s="55" t="str">
        <f t="shared" si="2"/>
        <v>Y0AB5.5</v>
      </c>
      <c r="B121" s="55">
        <f>VLOOKUP(J121,'Mapping-CITI'!A:E,5,0)</f>
        <v>5.5</v>
      </c>
      <c r="D121" s="42">
        <v>45016</v>
      </c>
      <c r="E121" s="42">
        <v>45199</v>
      </c>
      <c r="F121" t="s">
        <v>2888</v>
      </c>
      <c r="G121" t="s">
        <v>2910</v>
      </c>
      <c r="H121">
        <v>5200</v>
      </c>
      <c r="I121" t="s">
        <v>2777</v>
      </c>
      <c r="J121">
        <v>304751</v>
      </c>
      <c r="K121" t="s">
        <v>2369</v>
      </c>
      <c r="L121">
        <v>-62190.03</v>
      </c>
      <c r="M121">
        <v>4345.32</v>
      </c>
      <c r="N121">
        <v>800.68</v>
      </c>
      <c r="O121">
        <v>3544.64</v>
      </c>
      <c r="P121" t="s">
        <v>607</v>
      </c>
      <c r="Q121">
        <v>3544.64</v>
      </c>
      <c r="R121">
        <v>4345.32</v>
      </c>
      <c r="S121">
        <v>800.68</v>
      </c>
      <c r="T121" t="s">
        <v>2888</v>
      </c>
      <c r="U121" s="221">
        <f t="shared" si="3"/>
        <v>3.5446399999999997E-4</v>
      </c>
    </row>
    <row r="122" spans="1:21" hidden="1">
      <c r="A122" s="55" t="str">
        <f t="shared" si="2"/>
        <v>Y0AB5.5</v>
      </c>
      <c r="B122" s="55">
        <f>VLOOKUP(J122,'Mapping-CITI'!A:E,5,0)</f>
        <v>5.5</v>
      </c>
      <c r="D122" s="42">
        <v>45016</v>
      </c>
      <c r="E122" s="42">
        <v>45199</v>
      </c>
      <c r="F122" t="s">
        <v>2888</v>
      </c>
      <c r="G122" t="s">
        <v>2910</v>
      </c>
      <c r="H122">
        <v>5200</v>
      </c>
      <c r="I122" t="s">
        <v>2777</v>
      </c>
      <c r="J122">
        <v>305101</v>
      </c>
      <c r="K122" t="s">
        <v>2374</v>
      </c>
      <c r="L122">
        <v>-207181.1</v>
      </c>
      <c r="M122">
        <v>0</v>
      </c>
      <c r="N122">
        <v>870317.25</v>
      </c>
      <c r="O122">
        <v>-870317.25</v>
      </c>
      <c r="P122" t="s">
        <v>607</v>
      </c>
      <c r="Q122">
        <v>-870317.25</v>
      </c>
      <c r="R122">
        <v>0</v>
      </c>
      <c r="S122">
        <v>870317.25</v>
      </c>
      <c r="T122" t="s">
        <v>2888</v>
      </c>
      <c r="U122" s="221">
        <f t="shared" si="3"/>
        <v>-8.7031725000000004E-2</v>
      </c>
    </row>
    <row r="123" spans="1:21" hidden="1">
      <c r="A123" s="55" t="str">
        <f t="shared" si="2"/>
        <v>Y0AB5.5</v>
      </c>
      <c r="B123" s="55">
        <f>VLOOKUP(J123,'Mapping-CITI'!A:E,5,0)</f>
        <v>5.5</v>
      </c>
      <c r="D123" s="42">
        <v>45016</v>
      </c>
      <c r="E123" s="42">
        <v>45199</v>
      </c>
      <c r="F123" t="s">
        <v>2888</v>
      </c>
      <c r="G123" t="s">
        <v>2910</v>
      </c>
      <c r="H123">
        <v>5200</v>
      </c>
      <c r="I123" t="s">
        <v>2777</v>
      </c>
      <c r="J123">
        <v>305144</v>
      </c>
      <c r="K123" t="s">
        <v>2391</v>
      </c>
      <c r="L123">
        <v>-2602.9</v>
      </c>
      <c r="M123">
        <v>288.2</v>
      </c>
      <c r="N123">
        <v>833.81</v>
      </c>
      <c r="O123">
        <v>-545.61</v>
      </c>
      <c r="P123" t="s">
        <v>607</v>
      </c>
      <c r="Q123">
        <v>-545.61</v>
      </c>
      <c r="R123">
        <v>288.2</v>
      </c>
      <c r="S123">
        <v>833.81</v>
      </c>
      <c r="T123" t="s">
        <v>2888</v>
      </c>
      <c r="U123" s="221">
        <f t="shared" si="3"/>
        <v>-5.4560999999999988E-5</v>
      </c>
    </row>
    <row r="124" spans="1:21" hidden="1">
      <c r="A124" s="55" t="str">
        <f t="shared" si="2"/>
        <v>Y0AB5.5</v>
      </c>
      <c r="B124" s="55">
        <f>VLOOKUP(J124,'Mapping-CITI'!A:E,5,0)</f>
        <v>5.5</v>
      </c>
      <c r="D124" s="42">
        <v>45016</v>
      </c>
      <c r="E124" s="42">
        <v>45199</v>
      </c>
      <c r="F124" t="s">
        <v>2888</v>
      </c>
      <c r="G124" t="s">
        <v>2910</v>
      </c>
      <c r="H124">
        <v>5200</v>
      </c>
      <c r="I124" t="s">
        <v>2777</v>
      </c>
      <c r="J124">
        <v>310115</v>
      </c>
      <c r="K124" t="s">
        <v>2398</v>
      </c>
      <c r="L124">
        <v>84240.49</v>
      </c>
      <c r="M124">
        <v>3529.46</v>
      </c>
      <c r="N124">
        <v>7239.5</v>
      </c>
      <c r="O124">
        <v>-3710.04</v>
      </c>
      <c r="P124" t="s">
        <v>607</v>
      </c>
      <c r="Q124">
        <v>-3710.04</v>
      </c>
      <c r="R124">
        <v>3529.46</v>
      </c>
      <c r="S124">
        <v>7239.5</v>
      </c>
      <c r="T124" t="s">
        <v>2888</v>
      </c>
      <c r="U124" s="221">
        <f t="shared" si="3"/>
        <v>-3.7100399999999997E-4</v>
      </c>
    </row>
    <row r="125" spans="1:21" hidden="1">
      <c r="A125" s="55" t="str">
        <f t="shared" si="2"/>
        <v>Y0ABIgnore</v>
      </c>
      <c r="B125" s="55" t="str">
        <f>VLOOKUP(J125,'Mapping-CITI'!A:E,5,0)</f>
        <v>Ignore</v>
      </c>
      <c r="D125" s="42">
        <v>45016</v>
      </c>
      <c r="E125" s="42">
        <v>45199</v>
      </c>
      <c r="F125" t="s">
        <v>2888</v>
      </c>
      <c r="G125" t="s">
        <v>2910</v>
      </c>
      <c r="H125">
        <v>5170</v>
      </c>
      <c r="I125" t="s">
        <v>2800</v>
      </c>
      <c r="J125">
        <v>311501</v>
      </c>
      <c r="K125" t="s">
        <v>2402</v>
      </c>
      <c r="L125">
        <v>920361470.69000006</v>
      </c>
      <c r="M125">
        <v>0</v>
      </c>
      <c r="N125">
        <v>3880298761.5799999</v>
      </c>
      <c r="O125">
        <v>-3880298761.5799999</v>
      </c>
      <c r="P125" t="s">
        <v>607</v>
      </c>
      <c r="Q125">
        <v>-3880298761.5799999</v>
      </c>
      <c r="R125">
        <v>0</v>
      </c>
      <c r="S125">
        <v>0</v>
      </c>
      <c r="T125" t="s">
        <v>2888</v>
      </c>
      <c r="U125" s="221">
        <f t="shared" si="3"/>
        <v>-388.02987615799998</v>
      </c>
    </row>
    <row r="126" spans="1:21" hidden="1">
      <c r="A126" s="55" t="str">
        <f t="shared" si="2"/>
        <v>Y0AB6.4</v>
      </c>
      <c r="B126" s="55">
        <f>VLOOKUP(J126,'Mapping-CITI'!A:E,5,0)</f>
        <v>6.4</v>
      </c>
      <c r="D126" s="42">
        <v>45016</v>
      </c>
      <c r="E126" s="42">
        <v>45199</v>
      </c>
      <c r="F126" t="s">
        <v>2888</v>
      </c>
      <c r="G126" t="s">
        <v>2910</v>
      </c>
      <c r="H126">
        <v>4160</v>
      </c>
      <c r="I126" t="s">
        <v>2778</v>
      </c>
      <c r="J126">
        <v>401201</v>
      </c>
      <c r="K126" t="s">
        <v>2419</v>
      </c>
      <c r="L126">
        <v>724795.89</v>
      </c>
      <c r="M126">
        <v>0</v>
      </c>
      <c r="N126">
        <v>0</v>
      </c>
      <c r="O126">
        <v>0</v>
      </c>
      <c r="P126" t="s">
        <v>607</v>
      </c>
      <c r="Q126">
        <v>0</v>
      </c>
      <c r="R126">
        <v>0</v>
      </c>
      <c r="S126">
        <v>0</v>
      </c>
      <c r="T126" t="s">
        <v>2888</v>
      </c>
      <c r="U126" s="221">
        <f t="shared" si="3"/>
        <v>0</v>
      </c>
    </row>
    <row r="127" spans="1:21" hidden="1">
      <c r="A127" s="55" t="str">
        <f t="shared" si="2"/>
        <v>Y0ABIgnore</v>
      </c>
      <c r="B127" s="55" t="str">
        <f>VLOOKUP(J127,'Mapping-CITI'!A:E,5,0)</f>
        <v>Ignore</v>
      </c>
      <c r="D127" s="42">
        <v>45016</v>
      </c>
      <c r="E127" s="42">
        <v>45199</v>
      </c>
      <c r="F127" t="s">
        <v>2888</v>
      </c>
      <c r="G127" t="s">
        <v>2910</v>
      </c>
      <c r="H127">
        <v>4160</v>
      </c>
      <c r="I127" t="s">
        <v>2778</v>
      </c>
      <c r="J127">
        <v>401237</v>
      </c>
      <c r="K127" t="s">
        <v>2428</v>
      </c>
      <c r="L127">
        <v>21239943</v>
      </c>
      <c r="M127">
        <v>0</v>
      </c>
      <c r="N127">
        <v>0</v>
      </c>
      <c r="O127">
        <v>0</v>
      </c>
      <c r="P127" t="s">
        <v>607</v>
      </c>
      <c r="Q127">
        <v>0</v>
      </c>
      <c r="R127">
        <v>0</v>
      </c>
      <c r="S127">
        <v>0</v>
      </c>
      <c r="T127" t="s">
        <v>2888</v>
      </c>
      <c r="U127" s="221">
        <f t="shared" si="3"/>
        <v>0</v>
      </c>
    </row>
    <row r="128" spans="1:21" hidden="1">
      <c r="A128" s="55" t="str">
        <f t="shared" si="2"/>
        <v>Y0AB6.4</v>
      </c>
      <c r="B128" s="55">
        <f>VLOOKUP(J128,'Mapping-CITI'!A:E,5,0)</f>
        <v>6.4</v>
      </c>
      <c r="D128" s="42">
        <v>45016</v>
      </c>
      <c r="E128" s="42">
        <v>45199</v>
      </c>
      <c r="F128" t="s">
        <v>2888</v>
      </c>
      <c r="G128" t="s">
        <v>2910</v>
      </c>
      <c r="H128">
        <v>4160</v>
      </c>
      <c r="I128" t="s">
        <v>2778</v>
      </c>
      <c r="J128">
        <v>401301</v>
      </c>
      <c r="K128" t="s">
        <v>2432</v>
      </c>
      <c r="L128">
        <v>24795.31</v>
      </c>
      <c r="M128">
        <v>24590.2</v>
      </c>
      <c r="N128">
        <v>21001.14</v>
      </c>
      <c r="O128">
        <v>3589.06</v>
      </c>
      <c r="P128" t="s">
        <v>607</v>
      </c>
      <c r="Q128">
        <v>3589.06</v>
      </c>
      <c r="R128">
        <v>24590.2</v>
      </c>
      <c r="S128">
        <v>21001.14</v>
      </c>
      <c r="T128" t="s">
        <v>2888</v>
      </c>
      <c r="U128" s="221">
        <f t="shared" si="3"/>
        <v>3.5890600000000014E-4</v>
      </c>
    </row>
    <row r="129" spans="1:21" hidden="1">
      <c r="A129" s="55" t="str">
        <f t="shared" si="2"/>
        <v>Y0AB6.2</v>
      </c>
      <c r="B129" s="55">
        <f>VLOOKUP(J129,'Mapping-CITI'!A:E,5,0)</f>
        <v>6.2</v>
      </c>
      <c r="D129" s="42">
        <v>45016</v>
      </c>
      <c r="E129" s="42">
        <v>45199</v>
      </c>
      <c r="F129" t="s">
        <v>2888</v>
      </c>
      <c r="G129" t="s">
        <v>2910</v>
      </c>
      <c r="H129">
        <v>4160</v>
      </c>
      <c r="I129" t="s">
        <v>2778</v>
      </c>
      <c r="J129">
        <v>401501</v>
      </c>
      <c r="K129" t="s">
        <v>676</v>
      </c>
      <c r="L129">
        <v>282690059.50999999</v>
      </c>
      <c r="M129">
        <v>130017120.27</v>
      </c>
      <c r="N129">
        <v>322571.37</v>
      </c>
      <c r="O129">
        <v>129694548.90000001</v>
      </c>
      <c r="P129" t="s">
        <v>607</v>
      </c>
      <c r="Q129">
        <v>129694548.90000001</v>
      </c>
      <c r="R129">
        <v>0</v>
      </c>
      <c r="S129">
        <v>0</v>
      </c>
      <c r="T129" t="s">
        <v>2888</v>
      </c>
      <c r="U129" s="221">
        <f t="shared" si="3"/>
        <v>12.96945489</v>
      </c>
    </row>
    <row r="130" spans="1:21" hidden="1">
      <c r="A130" s="55" t="str">
        <f t="shared" si="2"/>
        <v>Y0AB6.1</v>
      </c>
      <c r="B130" s="55">
        <f>VLOOKUP(J130,'Mapping-CITI'!A:E,5,0)</f>
        <v>6.1</v>
      </c>
      <c r="D130" s="42">
        <v>45016</v>
      </c>
      <c r="E130" s="42">
        <v>45199</v>
      </c>
      <c r="F130" t="s">
        <v>2888</v>
      </c>
      <c r="G130" t="s">
        <v>2910</v>
      </c>
      <c r="H130">
        <v>4160</v>
      </c>
      <c r="I130" t="s">
        <v>2778</v>
      </c>
      <c r="J130">
        <v>401508</v>
      </c>
      <c r="K130" t="s">
        <v>2554</v>
      </c>
      <c r="L130">
        <v>6791426.6799999997</v>
      </c>
      <c r="M130">
        <v>0</v>
      </c>
      <c r="N130">
        <v>0</v>
      </c>
      <c r="O130">
        <v>0</v>
      </c>
      <c r="P130" t="s">
        <v>607</v>
      </c>
      <c r="Q130">
        <v>0</v>
      </c>
      <c r="R130">
        <v>0</v>
      </c>
      <c r="S130">
        <v>0</v>
      </c>
      <c r="T130" t="s">
        <v>2888</v>
      </c>
      <c r="U130" s="221">
        <f t="shared" si="3"/>
        <v>0</v>
      </c>
    </row>
    <row r="131" spans="1:21" hidden="1">
      <c r="A131" s="55" t="str">
        <f t="shared" ref="A131:A194" si="4">F131&amp;B131</f>
        <v>Y0AB6.4</v>
      </c>
      <c r="B131" s="55">
        <f>VLOOKUP(J131,'Mapping-CITI'!A:E,5,0)</f>
        <v>6.4</v>
      </c>
      <c r="D131" s="42">
        <v>45016</v>
      </c>
      <c r="E131" s="42">
        <v>45199</v>
      </c>
      <c r="F131" t="s">
        <v>2888</v>
      </c>
      <c r="G131" t="s">
        <v>2910</v>
      </c>
      <c r="H131">
        <v>4160</v>
      </c>
      <c r="I131" t="s">
        <v>2778</v>
      </c>
      <c r="J131">
        <v>401702</v>
      </c>
      <c r="K131" t="s">
        <v>2686</v>
      </c>
      <c r="L131">
        <v>-52064.14</v>
      </c>
      <c r="M131">
        <v>0</v>
      </c>
      <c r="N131">
        <v>29031.4</v>
      </c>
      <c r="O131">
        <v>-29031.4</v>
      </c>
      <c r="P131" t="s">
        <v>607</v>
      </c>
      <c r="Q131">
        <v>-29031.4</v>
      </c>
      <c r="R131">
        <v>0</v>
      </c>
      <c r="S131">
        <v>0</v>
      </c>
      <c r="T131" t="s">
        <v>2888</v>
      </c>
      <c r="U131" s="221">
        <f t="shared" ref="U131:U194" si="5">(M131-N131)/10^7</f>
        <v>-2.9031400000000002E-3</v>
      </c>
    </row>
    <row r="132" spans="1:21" hidden="1">
      <c r="A132" s="55" t="str">
        <f t="shared" si="4"/>
        <v>Y0AB6.4</v>
      </c>
      <c r="B132" s="55">
        <f>VLOOKUP(J132,'Mapping-CITI'!A:E,5,0)</f>
        <v>6.4</v>
      </c>
      <c r="D132" s="42">
        <v>45016</v>
      </c>
      <c r="E132" s="42">
        <v>45199</v>
      </c>
      <c r="F132" t="s">
        <v>2888</v>
      </c>
      <c r="G132" t="s">
        <v>2910</v>
      </c>
      <c r="H132">
        <v>4160</v>
      </c>
      <c r="I132" t="s">
        <v>2778</v>
      </c>
      <c r="J132">
        <v>401703</v>
      </c>
      <c r="K132" t="s">
        <v>2687</v>
      </c>
      <c r="L132">
        <v>-52064.14</v>
      </c>
      <c r="M132">
        <v>0</v>
      </c>
      <c r="N132">
        <v>29031.4</v>
      </c>
      <c r="O132">
        <v>-29031.4</v>
      </c>
      <c r="P132" t="s">
        <v>607</v>
      </c>
      <c r="Q132">
        <v>-29031.4</v>
      </c>
      <c r="R132">
        <v>0</v>
      </c>
      <c r="S132">
        <v>0</v>
      </c>
      <c r="T132" t="s">
        <v>2888</v>
      </c>
      <c r="U132" s="221">
        <f t="shared" si="5"/>
        <v>-2.9031400000000002E-3</v>
      </c>
    </row>
    <row r="133" spans="1:21" hidden="1">
      <c r="A133" s="55" t="str">
        <f t="shared" si="4"/>
        <v>Y0AB6.4</v>
      </c>
      <c r="B133" s="55">
        <f>VLOOKUP(J133,'Mapping-CITI'!A:E,5,0)</f>
        <v>6.4</v>
      </c>
      <c r="D133" s="42">
        <v>45016</v>
      </c>
      <c r="E133" s="42">
        <v>45199</v>
      </c>
      <c r="F133" t="s">
        <v>2888</v>
      </c>
      <c r="G133" t="s">
        <v>2910</v>
      </c>
      <c r="H133">
        <v>4160</v>
      </c>
      <c r="I133" t="s">
        <v>2778</v>
      </c>
      <c r="J133">
        <v>401707</v>
      </c>
      <c r="K133" t="s">
        <v>2680</v>
      </c>
      <c r="L133">
        <v>329264.87</v>
      </c>
      <c r="M133">
        <v>0</v>
      </c>
      <c r="N133">
        <v>0</v>
      </c>
      <c r="O133">
        <v>0</v>
      </c>
      <c r="P133" t="s">
        <v>607</v>
      </c>
      <c r="Q133">
        <v>0</v>
      </c>
      <c r="R133">
        <v>0</v>
      </c>
      <c r="S133">
        <v>0</v>
      </c>
      <c r="T133" t="s">
        <v>2888</v>
      </c>
      <c r="U133" s="221">
        <f t="shared" si="5"/>
        <v>0</v>
      </c>
    </row>
    <row r="134" spans="1:21" hidden="1">
      <c r="A134" s="55" t="str">
        <f t="shared" si="4"/>
        <v>Y0AB6.4</v>
      </c>
      <c r="B134" s="55">
        <f>VLOOKUP(J134,'Mapping-CITI'!A:E,5,0)</f>
        <v>6.4</v>
      </c>
      <c r="D134" s="42">
        <v>45016</v>
      </c>
      <c r="E134" s="42">
        <v>45199</v>
      </c>
      <c r="F134" t="s">
        <v>2888</v>
      </c>
      <c r="G134" t="s">
        <v>2910</v>
      </c>
      <c r="H134">
        <v>4160</v>
      </c>
      <c r="I134" t="s">
        <v>2778</v>
      </c>
      <c r="J134">
        <v>401708</v>
      </c>
      <c r="K134" t="s">
        <v>2681</v>
      </c>
      <c r="L134">
        <v>329264.87</v>
      </c>
      <c r="M134">
        <v>0</v>
      </c>
      <c r="N134">
        <v>0</v>
      </c>
      <c r="O134">
        <v>0</v>
      </c>
      <c r="P134" t="s">
        <v>607</v>
      </c>
      <c r="Q134">
        <v>0</v>
      </c>
      <c r="R134">
        <v>0</v>
      </c>
      <c r="S134">
        <v>0</v>
      </c>
      <c r="T134" t="s">
        <v>2888</v>
      </c>
      <c r="U134" s="221">
        <f t="shared" si="5"/>
        <v>0</v>
      </c>
    </row>
    <row r="135" spans="1:21" hidden="1">
      <c r="A135" s="55" t="str">
        <f t="shared" si="4"/>
        <v>Y0AB6.4</v>
      </c>
      <c r="B135" s="55">
        <f>VLOOKUP(J135,'Mapping-CITI'!A:E,5,0)</f>
        <v>6.4</v>
      </c>
      <c r="D135" s="42">
        <v>45016</v>
      </c>
      <c r="E135" s="42">
        <v>45199</v>
      </c>
      <c r="F135" t="s">
        <v>2888</v>
      </c>
      <c r="G135" t="s">
        <v>2910</v>
      </c>
      <c r="H135">
        <v>4160</v>
      </c>
      <c r="I135" t="s">
        <v>2778</v>
      </c>
      <c r="J135">
        <v>402084</v>
      </c>
      <c r="K135" t="s">
        <v>4268</v>
      </c>
      <c r="L135">
        <v>0</v>
      </c>
      <c r="M135">
        <v>17059123.350000001</v>
      </c>
      <c r="N135">
        <v>0</v>
      </c>
      <c r="O135">
        <v>17059123.350000001</v>
      </c>
      <c r="P135" t="s">
        <v>607</v>
      </c>
      <c r="Q135">
        <v>17059123.350000001</v>
      </c>
      <c r="R135">
        <v>0</v>
      </c>
      <c r="S135">
        <v>0</v>
      </c>
      <c r="T135" t="s">
        <v>2888</v>
      </c>
      <c r="U135" s="221">
        <f t="shared" si="5"/>
        <v>1.7059123350000001</v>
      </c>
    </row>
    <row r="136" spans="1:21" hidden="1">
      <c r="A136" s="55" t="str">
        <f t="shared" si="4"/>
        <v>Y0AB6.4</v>
      </c>
      <c r="B136" s="55">
        <f>VLOOKUP(J136,'Mapping-CITI'!A:E,5,0)</f>
        <v>6.4</v>
      </c>
      <c r="D136" s="42">
        <v>45016</v>
      </c>
      <c r="E136" s="42">
        <v>45199</v>
      </c>
      <c r="F136" t="s">
        <v>2888</v>
      </c>
      <c r="G136" t="s">
        <v>2910</v>
      </c>
      <c r="H136">
        <v>4160</v>
      </c>
      <c r="I136" t="s">
        <v>2778</v>
      </c>
      <c r="J136">
        <v>402103</v>
      </c>
      <c r="K136" t="s">
        <v>2436</v>
      </c>
      <c r="L136">
        <v>244343.69</v>
      </c>
      <c r="M136">
        <v>704057.6</v>
      </c>
      <c r="N136">
        <v>52586.58</v>
      </c>
      <c r="O136">
        <v>651471.02</v>
      </c>
      <c r="P136" t="s">
        <v>607</v>
      </c>
      <c r="Q136">
        <v>651471.02</v>
      </c>
      <c r="R136">
        <v>704057.6</v>
      </c>
      <c r="S136">
        <v>52586.58</v>
      </c>
      <c r="T136" t="s">
        <v>2888</v>
      </c>
      <c r="U136" s="221">
        <f t="shared" si="5"/>
        <v>6.5147101999999998E-2</v>
      </c>
    </row>
    <row r="137" spans="1:21" hidden="1">
      <c r="A137" s="55" t="str">
        <f t="shared" si="4"/>
        <v>Y0AB6.3</v>
      </c>
      <c r="B137" s="55">
        <f>VLOOKUP(J137,'Mapping-CITI'!A:E,5,0)</f>
        <v>6.3</v>
      </c>
      <c r="D137" s="42">
        <v>45016</v>
      </c>
      <c r="E137" s="42">
        <v>45199</v>
      </c>
      <c r="F137" t="s">
        <v>2888</v>
      </c>
      <c r="G137" t="s">
        <v>2910</v>
      </c>
      <c r="H137">
        <v>4160</v>
      </c>
      <c r="I137" t="s">
        <v>2778</v>
      </c>
      <c r="J137">
        <v>402106</v>
      </c>
      <c r="K137" t="s">
        <v>2437</v>
      </c>
      <c r="L137">
        <v>198833.86</v>
      </c>
      <c r="M137">
        <v>98755.92</v>
      </c>
      <c r="N137">
        <v>0</v>
      </c>
      <c r="O137">
        <v>98755.92</v>
      </c>
      <c r="P137" t="s">
        <v>607</v>
      </c>
      <c r="Q137">
        <v>98755.92</v>
      </c>
      <c r="R137">
        <v>98755.92</v>
      </c>
      <c r="S137">
        <v>0</v>
      </c>
      <c r="T137" t="s">
        <v>2888</v>
      </c>
      <c r="U137" s="221">
        <f t="shared" si="5"/>
        <v>9.875591999999999E-3</v>
      </c>
    </row>
    <row r="138" spans="1:21" hidden="1">
      <c r="A138" s="55" t="str">
        <f t="shared" si="4"/>
        <v>Y0AB6.4</v>
      </c>
      <c r="B138" s="55">
        <f>VLOOKUP(J138,'Mapping-CITI'!A:E,5,0)</f>
        <v>6.4</v>
      </c>
      <c r="D138" s="42">
        <v>45016</v>
      </c>
      <c r="E138" s="42">
        <v>45199</v>
      </c>
      <c r="F138" t="s">
        <v>2888</v>
      </c>
      <c r="G138" t="s">
        <v>2910</v>
      </c>
      <c r="H138">
        <v>4160</v>
      </c>
      <c r="I138" t="s">
        <v>2778</v>
      </c>
      <c r="J138">
        <v>402113</v>
      </c>
      <c r="K138" t="s">
        <v>2438</v>
      </c>
      <c r="L138">
        <v>21437609.550000001</v>
      </c>
      <c r="M138">
        <v>7140064.7800000003</v>
      </c>
      <c r="N138">
        <v>51039.48</v>
      </c>
      <c r="O138">
        <v>7089025.2999999998</v>
      </c>
      <c r="P138" t="s">
        <v>607</v>
      </c>
      <c r="Q138">
        <v>7089025.2999999998</v>
      </c>
      <c r="R138">
        <v>7140064.7800000003</v>
      </c>
      <c r="S138">
        <v>51039.48</v>
      </c>
      <c r="T138" t="s">
        <v>2888</v>
      </c>
      <c r="U138" s="221">
        <f t="shared" si="5"/>
        <v>0.70890253000000003</v>
      </c>
    </row>
    <row r="139" spans="1:21" hidden="1">
      <c r="A139" s="55" t="str">
        <f t="shared" si="4"/>
        <v>Y0AB6.4</v>
      </c>
      <c r="B139" s="55">
        <f>VLOOKUP(J139,'Mapping-CITI'!A:E,5,0)</f>
        <v>6.4</v>
      </c>
      <c r="D139" s="42">
        <v>45016</v>
      </c>
      <c r="E139" s="42">
        <v>45199</v>
      </c>
      <c r="F139" t="s">
        <v>2888</v>
      </c>
      <c r="G139" t="s">
        <v>2910</v>
      </c>
      <c r="H139">
        <v>4160</v>
      </c>
      <c r="I139" t="s">
        <v>2778</v>
      </c>
      <c r="J139">
        <v>402125</v>
      </c>
      <c r="K139" t="s">
        <v>2914</v>
      </c>
      <c r="L139">
        <v>2766860.9</v>
      </c>
      <c r="M139">
        <v>381285.76</v>
      </c>
      <c r="N139">
        <v>0</v>
      </c>
      <c r="O139">
        <v>381285.76</v>
      </c>
      <c r="P139" t="s">
        <v>607</v>
      </c>
      <c r="Q139">
        <v>381285.76</v>
      </c>
      <c r="R139">
        <v>381285.76</v>
      </c>
      <c r="S139">
        <v>0</v>
      </c>
      <c r="T139" t="s">
        <v>2888</v>
      </c>
      <c r="U139" s="221">
        <f t="shared" si="5"/>
        <v>3.8128576000000004E-2</v>
      </c>
    </row>
    <row r="140" spans="1:21" hidden="1">
      <c r="A140" s="55" t="str">
        <f t="shared" si="4"/>
        <v>Y0AB6.1</v>
      </c>
      <c r="B140" s="55">
        <f>VLOOKUP(J140,'Mapping-CITI'!A:E,5,0)</f>
        <v>6.1</v>
      </c>
      <c r="D140" s="42">
        <v>45016</v>
      </c>
      <c r="E140" s="42">
        <v>45199</v>
      </c>
      <c r="F140" t="s">
        <v>2888</v>
      </c>
      <c r="G140" t="s">
        <v>2910</v>
      </c>
      <c r="H140">
        <v>4170</v>
      </c>
      <c r="I140" t="s">
        <v>2780</v>
      </c>
      <c r="J140">
        <v>402128</v>
      </c>
      <c r="K140" t="s">
        <v>2440</v>
      </c>
      <c r="L140">
        <v>211890017.31</v>
      </c>
      <c r="M140">
        <v>115736472.53</v>
      </c>
      <c r="N140">
        <v>0</v>
      </c>
      <c r="O140">
        <v>115736472.53</v>
      </c>
      <c r="P140" t="s">
        <v>607</v>
      </c>
      <c r="Q140">
        <v>115736472.53</v>
      </c>
      <c r="R140">
        <v>0</v>
      </c>
      <c r="S140">
        <v>0</v>
      </c>
      <c r="T140" t="s">
        <v>2888</v>
      </c>
      <c r="U140" s="221">
        <f t="shared" si="5"/>
        <v>11.573647253000001</v>
      </c>
    </row>
    <row r="141" spans="1:21">
      <c r="A141" s="55" t="str">
        <f t="shared" si="4"/>
        <v>Y0AB6.4</v>
      </c>
      <c r="B141" s="55">
        <f>VLOOKUP(J141,'Mapping-CITI'!A:E,5,0)</f>
        <v>6.4</v>
      </c>
      <c r="D141" s="42">
        <v>45016</v>
      </c>
      <c r="E141" s="42">
        <v>45199</v>
      </c>
      <c r="F141" t="s">
        <v>2888</v>
      </c>
      <c r="G141" t="s">
        <v>2910</v>
      </c>
      <c r="H141">
        <v>4170</v>
      </c>
      <c r="I141" t="s">
        <v>2780</v>
      </c>
      <c r="J141">
        <v>402129</v>
      </c>
      <c r="K141" t="s">
        <v>2871</v>
      </c>
      <c r="L141">
        <v>170.51</v>
      </c>
      <c r="M141">
        <v>17293830</v>
      </c>
      <c r="N141">
        <v>0</v>
      </c>
      <c r="O141">
        <v>17293830</v>
      </c>
      <c r="P141" t="s">
        <v>607</v>
      </c>
      <c r="Q141">
        <v>17293830</v>
      </c>
      <c r="R141">
        <v>0</v>
      </c>
      <c r="S141">
        <v>0</v>
      </c>
      <c r="T141" t="s">
        <v>2888</v>
      </c>
      <c r="U141" s="221">
        <f t="shared" si="5"/>
        <v>1.7293829999999999</v>
      </c>
    </row>
    <row r="142" spans="1:21" hidden="1">
      <c r="A142" s="55" t="str">
        <f t="shared" si="4"/>
        <v>Y0AB6.4</v>
      </c>
      <c r="B142" s="55">
        <f>VLOOKUP(J142,'Mapping-CITI'!A:E,5,0)</f>
        <v>6.4</v>
      </c>
      <c r="D142" s="42">
        <v>45016</v>
      </c>
      <c r="E142" s="42">
        <v>45199</v>
      </c>
      <c r="F142" t="s">
        <v>2888</v>
      </c>
      <c r="G142" t="s">
        <v>2910</v>
      </c>
      <c r="H142">
        <v>4160</v>
      </c>
      <c r="I142" t="s">
        <v>2778</v>
      </c>
      <c r="J142">
        <v>402132</v>
      </c>
      <c r="K142" t="s">
        <v>2441</v>
      </c>
      <c r="L142">
        <v>0</v>
      </c>
      <c r="M142">
        <v>0</v>
      </c>
      <c r="N142">
        <v>0</v>
      </c>
      <c r="O142">
        <v>0</v>
      </c>
      <c r="P142" t="s">
        <v>607</v>
      </c>
      <c r="Q142">
        <v>0</v>
      </c>
      <c r="R142">
        <v>0</v>
      </c>
      <c r="S142">
        <v>0</v>
      </c>
      <c r="T142" t="s">
        <v>2888</v>
      </c>
      <c r="U142" s="221">
        <f t="shared" si="5"/>
        <v>0</v>
      </c>
    </row>
    <row r="143" spans="1:21" hidden="1">
      <c r="A143" s="55" t="str">
        <f t="shared" si="4"/>
        <v>Y0AB6.4</v>
      </c>
      <c r="B143" s="55">
        <f>VLOOKUP(J143,'Mapping-CITI'!A:E,5,0)</f>
        <v>6.4</v>
      </c>
      <c r="D143" s="42">
        <v>45016</v>
      </c>
      <c r="E143" s="42">
        <v>45199</v>
      </c>
      <c r="F143" t="s">
        <v>2888</v>
      </c>
      <c r="G143" t="s">
        <v>2910</v>
      </c>
      <c r="H143">
        <v>4160</v>
      </c>
      <c r="I143" t="s">
        <v>2778</v>
      </c>
      <c r="J143">
        <v>402233</v>
      </c>
      <c r="K143" t="s">
        <v>2458</v>
      </c>
      <c r="L143">
        <v>764542.74</v>
      </c>
      <c r="M143">
        <v>324287.25</v>
      </c>
      <c r="N143">
        <v>0</v>
      </c>
      <c r="O143">
        <v>324287.25</v>
      </c>
      <c r="P143" t="s">
        <v>607</v>
      </c>
      <c r="Q143">
        <v>324287.25</v>
      </c>
      <c r="R143">
        <v>324287.25</v>
      </c>
      <c r="S143">
        <v>0</v>
      </c>
      <c r="T143" t="s">
        <v>2888</v>
      </c>
      <c r="U143" s="221">
        <f t="shared" si="5"/>
        <v>3.2428724999999999E-2</v>
      </c>
    </row>
    <row r="144" spans="1:21" hidden="1">
      <c r="A144" s="55" t="str">
        <f t="shared" si="4"/>
        <v>Y0AB6.4</v>
      </c>
      <c r="B144" s="55">
        <f>VLOOKUP(J144,'Mapping-CITI'!A:E,5,0)</f>
        <v>6.4</v>
      </c>
      <c r="D144" s="42">
        <v>45016</v>
      </c>
      <c r="E144" s="42">
        <v>45199</v>
      </c>
      <c r="F144" t="s">
        <v>2888</v>
      </c>
      <c r="G144" t="s">
        <v>2910</v>
      </c>
      <c r="H144">
        <v>4160</v>
      </c>
      <c r="I144" t="s">
        <v>2778</v>
      </c>
      <c r="J144">
        <v>402235</v>
      </c>
      <c r="K144" t="s">
        <v>2459</v>
      </c>
      <c r="L144">
        <v>771259.03</v>
      </c>
      <c r="M144">
        <v>585383.02</v>
      </c>
      <c r="N144">
        <v>0</v>
      </c>
      <c r="O144">
        <v>585383.02</v>
      </c>
      <c r="P144" t="s">
        <v>607</v>
      </c>
      <c r="Q144">
        <v>585383.02</v>
      </c>
      <c r="R144">
        <v>585383.02</v>
      </c>
      <c r="S144">
        <v>0</v>
      </c>
      <c r="T144" t="s">
        <v>2888</v>
      </c>
      <c r="U144" s="221">
        <f t="shared" si="5"/>
        <v>5.8538302E-2</v>
      </c>
    </row>
    <row r="145" spans="1:22" hidden="1">
      <c r="A145" s="55" t="str">
        <f t="shared" si="4"/>
        <v>Y0AB6.2</v>
      </c>
      <c r="B145" s="55">
        <f>VLOOKUP(J145,'Mapping-CITI'!A:E,5,0)</f>
        <v>6.2</v>
      </c>
      <c r="D145" s="42">
        <v>45016</v>
      </c>
      <c r="E145" s="42">
        <v>45199</v>
      </c>
      <c r="F145" t="s">
        <v>2888</v>
      </c>
      <c r="G145" t="s">
        <v>2910</v>
      </c>
      <c r="H145">
        <v>4160</v>
      </c>
      <c r="I145" t="s">
        <v>2778</v>
      </c>
      <c r="J145">
        <v>402257</v>
      </c>
      <c r="K145" t="s">
        <v>2465</v>
      </c>
      <c r="L145">
        <v>3658484.03</v>
      </c>
      <c r="M145">
        <v>0</v>
      </c>
      <c r="N145">
        <v>0</v>
      </c>
      <c r="O145">
        <v>0</v>
      </c>
      <c r="P145" t="s">
        <v>607</v>
      </c>
      <c r="Q145">
        <v>0</v>
      </c>
      <c r="R145">
        <v>0</v>
      </c>
      <c r="S145">
        <v>0</v>
      </c>
      <c r="T145" t="s">
        <v>2888</v>
      </c>
      <c r="U145" s="221">
        <f t="shared" si="5"/>
        <v>0</v>
      </c>
    </row>
    <row r="146" spans="1:22" hidden="1">
      <c r="A146" s="55" t="str">
        <f t="shared" si="4"/>
        <v>Y0ABIgnore</v>
      </c>
      <c r="B146" s="55" t="str">
        <f>VLOOKUP(J146,'Mapping-CITI'!A:E,5,0)</f>
        <v>Ignore</v>
      </c>
      <c r="D146" s="42">
        <v>45016</v>
      </c>
      <c r="E146" s="42">
        <v>45199</v>
      </c>
      <c r="F146" t="s">
        <v>2888</v>
      </c>
      <c r="G146" t="s">
        <v>2910</v>
      </c>
      <c r="H146">
        <v>4160</v>
      </c>
      <c r="I146" t="s">
        <v>2778</v>
      </c>
      <c r="J146">
        <v>402328</v>
      </c>
      <c r="K146" t="s">
        <v>2478</v>
      </c>
      <c r="L146">
        <v>458598144.44999999</v>
      </c>
      <c r="M146">
        <v>0</v>
      </c>
      <c r="N146">
        <v>0</v>
      </c>
      <c r="O146">
        <v>0</v>
      </c>
      <c r="P146" t="s">
        <v>607</v>
      </c>
      <c r="Q146">
        <v>0</v>
      </c>
      <c r="R146">
        <v>0</v>
      </c>
      <c r="S146">
        <v>0</v>
      </c>
      <c r="T146" t="s">
        <v>2888</v>
      </c>
      <c r="U146" s="221">
        <f t="shared" si="5"/>
        <v>0</v>
      </c>
    </row>
    <row r="147" spans="1:22" hidden="1">
      <c r="A147" s="55" t="str">
        <f t="shared" si="4"/>
        <v>Y0AB6.4</v>
      </c>
      <c r="B147" s="55">
        <f>VLOOKUP(J147,'Mapping-CITI'!A:E,5,0)</f>
        <v>6.4</v>
      </c>
      <c r="D147" s="42">
        <v>45016</v>
      </c>
      <c r="E147" s="42">
        <v>45199</v>
      </c>
      <c r="F147" t="s">
        <v>2888</v>
      </c>
      <c r="G147" t="s">
        <v>2910</v>
      </c>
      <c r="H147">
        <v>4160</v>
      </c>
      <c r="I147" t="s">
        <v>2778</v>
      </c>
      <c r="J147">
        <v>402404</v>
      </c>
      <c r="K147" t="s">
        <v>2492</v>
      </c>
      <c r="L147">
        <v>234249.13</v>
      </c>
      <c r="M147">
        <v>15821</v>
      </c>
      <c r="N147">
        <v>0</v>
      </c>
      <c r="O147">
        <v>15821</v>
      </c>
      <c r="P147" t="s">
        <v>607</v>
      </c>
      <c r="Q147">
        <v>15821</v>
      </c>
      <c r="R147">
        <v>15821</v>
      </c>
      <c r="S147">
        <v>0</v>
      </c>
      <c r="T147" t="s">
        <v>2888</v>
      </c>
      <c r="U147" s="221">
        <f t="shared" si="5"/>
        <v>1.5820999999999999E-3</v>
      </c>
    </row>
    <row r="148" spans="1:22" hidden="1">
      <c r="A148" s="55" t="str">
        <f t="shared" si="4"/>
        <v>Y0AB5.2</v>
      </c>
      <c r="B148" s="55">
        <f>VLOOKUP(J148,'Mapping-CITI'!A:E,5,0)</f>
        <v>5.2</v>
      </c>
      <c r="D148" s="42">
        <v>45016</v>
      </c>
      <c r="E148" s="42">
        <v>45199</v>
      </c>
      <c r="F148" t="s">
        <v>2888</v>
      </c>
      <c r="G148" t="s">
        <v>2910</v>
      </c>
      <c r="H148">
        <v>4170</v>
      </c>
      <c r="I148" t="s">
        <v>2780</v>
      </c>
      <c r="J148">
        <v>413523</v>
      </c>
      <c r="K148" t="s">
        <v>2502</v>
      </c>
      <c r="L148">
        <v>0</v>
      </c>
      <c r="M148">
        <v>18875.830000000002</v>
      </c>
      <c r="N148">
        <v>8.85</v>
      </c>
      <c r="O148">
        <v>18866.98</v>
      </c>
      <c r="P148" t="s">
        <v>607</v>
      </c>
      <c r="Q148">
        <v>18866.98</v>
      </c>
      <c r="R148">
        <v>38.81</v>
      </c>
      <c r="S148">
        <v>8.85</v>
      </c>
      <c r="T148" t="s">
        <v>2888</v>
      </c>
      <c r="U148" s="221">
        <f t="shared" si="5"/>
        <v>1.8866980000000002E-3</v>
      </c>
    </row>
    <row r="149" spans="1:22" hidden="1">
      <c r="A149" s="55" t="str">
        <f t="shared" si="4"/>
        <v>Y0AB5.3</v>
      </c>
      <c r="B149" s="55">
        <f>VLOOKUP(J149,'Mapping-CITI'!A:E,5,0)</f>
        <v>5.3</v>
      </c>
      <c r="D149" s="42">
        <v>45016</v>
      </c>
      <c r="E149" s="42">
        <v>45199</v>
      </c>
      <c r="F149" t="s">
        <v>2888</v>
      </c>
      <c r="G149" t="s">
        <v>2910</v>
      </c>
      <c r="H149">
        <v>4120</v>
      </c>
      <c r="I149" t="s">
        <v>2781</v>
      </c>
      <c r="J149">
        <v>440101</v>
      </c>
      <c r="K149" t="s">
        <v>2503</v>
      </c>
      <c r="L149">
        <v>2039894717.55</v>
      </c>
      <c r="M149">
        <v>78490581.319999993</v>
      </c>
      <c r="N149">
        <v>0</v>
      </c>
      <c r="O149">
        <v>78490581.319999993</v>
      </c>
      <c r="P149" t="s">
        <v>607</v>
      </c>
      <c r="Q149">
        <v>78490581.319999993</v>
      </c>
      <c r="R149">
        <v>0</v>
      </c>
      <c r="S149">
        <v>0</v>
      </c>
      <c r="T149" t="s">
        <v>2888</v>
      </c>
      <c r="U149" s="221">
        <f t="shared" si="5"/>
        <v>7.8490581319999997</v>
      </c>
    </row>
    <row r="150" spans="1:22" hidden="1">
      <c r="A150" s="55" t="str">
        <f t="shared" si="4"/>
        <v>Y0AB5.5</v>
      </c>
      <c r="B150" s="55">
        <f>VLOOKUP(J150,'Mapping-CITI'!A:E,5,0)</f>
        <v>5.5</v>
      </c>
      <c r="D150" s="42">
        <v>45016</v>
      </c>
      <c r="E150" s="42">
        <v>45199</v>
      </c>
      <c r="F150" t="s">
        <v>2888</v>
      </c>
      <c r="G150" t="s">
        <v>2910</v>
      </c>
      <c r="H150">
        <v>5110</v>
      </c>
      <c r="I150" t="s">
        <v>2776</v>
      </c>
      <c r="J150">
        <v>440225</v>
      </c>
      <c r="K150" t="s">
        <v>2515</v>
      </c>
      <c r="L150">
        <v>-19484.349999999999</v>
      </c>
      <c r="M150">
        <v>9120.7900000000009</v>
      </c>
      <c r="N150">
        <v>8556.75</v>
      </c>
      <c r="O150">
        <v>564.04</v>
      </c>
      <c r="P150" t="s">
        <v>607</v>
      </c>
      <c r="Q150">
        <v>564.04</v>
      </c>
      <c r="R150">
        <v>9120.7900000000009</v>
      </c>
      <c r="S150">
        <v>8556.75</v>
      </c>
      <c r="T150" t="s">
        <v>2888</v>
      </c>
      <c r="U150" s="221">
        <f t="shared" si="5"/>
        <v>5.6404000000000085E-5</v>
      </c>
      <c r="V150" s="191"/>
    </row>
    <row r="151" spans="1:22" hidden="1">
      <c r="A151" s="55" t="str">
        <f t="shared" si="4"/>
        <v>Y0AB6.4</v>
      </c>
      <c r="B151" s="55">
        <f>VLOOKUP(J151,'Mapping-CITI'!A:E,5,0)</f>
        <v>6.4</v>
      </c>
      <c r="D151" s="42">
        <v>45016</v>
      </c>
      <c r="E151" s="42">
        <v>45199</v>
      </c>
      <c r="F151" t="s">
        <v>2888</v>
      </c>
      <c r="G151" t="s">
        <v>2910</v>
      </c>
      <c r="H151">
        <v>4160</v>
      </c>
      <c r="I151" t="s">
        <v>2778</v>
      </c>
      <c r="J151">
        <v>440325</v>
      </c>
      <c r="K151" t="s">
        <v>2517</v>
      </c>
      <c r="L151">
        <v>0</v>
      </c>
      <c r="M151">
        <v>0</v>
      </c>
      <c r="N151">
        <v>0</v>
      </c>
      <c r="O151">
        <v>0</v>
      </c>
      <c r="P151" t="s">
        <v>607</v>
      </c>
      <c r="Q151">
        <v>0</v>
      </c>
      <c r="R151">
        <v>0</v>
      </c>
      <c r="S151">
        <v>0</v>
      </c>
      <c r="T151" t="s">
        <v>2888</v>
      </c>
      <c r="U151" s="221">
        <f t="shared" si="5"/>
        <v>0</v>
      </c>
    </row>
    <row r="152" spans="1:22" hidden="1">
      <c r="A152" s="55" t="str">
        <f t="shared" si="4"/>
        <v>Y0AB6.4</v>
      </c>
      <c r="B152" s="55">
        <f>VLOOKUP(J152,'Mapping-CITI'!A:E,5,0)</f>
        <v>6.4</v>
      </c>
      <c r="D152" s="42">
        <v>45016</v>
      </c>
      <c r="E152" s="42">
        <v>45199</v>
      </c>
      <c r="F152" t="s">
        <v>2888</v>
      </c>
      <c r="G152" t="s">
        <v>2910</v>
      </c>
      <c r="H152">
        <v>4160</v>
      </c>
      <c r="I152" t="s">
        <v>2778</v>
      </c>
      <c r="J152">
        <v>440341</v>
      </c>
      <c r="K152" t="s">
        <v>2682</v>
      </c>
      <c r="L152">
        <v>25494169.440000001</v>
      </c>
      <c r="M152">
        <v>11701559.32</v>
      </c>
      <c r="N152">
        <v>0</v>
      </c>
      <c r="O152">
        <v>11701559.32</v>
      </c>
      <c r="P152" t="s">
        <v>607</v>
      </c>
      <c r="Q152">
        <v>11701559.32</v>
      </c>
      <c r="R152">
        <v>0</v>
      </c>
      <c r="S152">
        <v>0</v>
      </c>
      <c r="T152" t="s">
        <v>2888</v>
      </c>
      <c r="U152" s="221">
        <f t="shared" si="5"/>
        <v>1.1701559320000001</v>
      </c>
    </row>
    <row r="153" spans="1:22" hidden="1">
      <c r="A153" s="55" t="str">
        <f t="shared" si="4"/>
        <v>Y0AB6.4</v>
      </c>
      <c r="B153" s="55">
        <f>VLOOKUP(J153,'Mapping-CITI'!A:E,5,0)</f>
        <v>6.4</v>
      </c>
      <c r="D153" s="42">
        <v>45016</v>
      </c>
      <c r="E153" s="42">
        <v>45199</v>
      </c>
      <c r="F153" t="s">
        <v>2888</v>
      </c>
      <c r="G153" t="s">
        <v>2910</v>
      </c>
      <c r="H153">
        <v>4160</v>
      </c>
      <c r="I153" t="s">
        <v>2778</v>
      </c>
      <c r="J153">
        <v>440342</v>
      </c>
      <c r="K153" t="s">
        <v>2683</v>
      </c>
      <c r="L153">
        <v>25494169.440000001</v>
      </c>
      <c r="M153">
        <v>11701559.32</v>
      </c>
      <c r="N153">
        <v>0</v>
      </c>
      <c r="O153">
        <v>11701559.32</v>
      </c>
      <c r="P153" t="s">
        <v>607</v>
      </c>
      <c r="Q153">
        <v>11701559.32</v>
      </c>
      <c r="R153">
        <v>0</v>
      </c>
      <c r="S153">
        <v>0</v>
      </c>
      <c r="T153" t="s">
        <v>2888</v>
      </c>
      <c r="U153" s="221">
        <f t="shared" si="5"/>
        <v>1.1701559320000001</v>
      </c>
    </row>
    <row r="154" spans="1:22" hidden="1">
      <c r="A154" s="55" t="str">
        <f t="shared" si="4"/>
        <v>Y0AB6.4</v>
      </c>
      <c r="B154" s="55">
        <f>VLOOKUP(J154,'Mapping-CITI'!A:E,5,0)</f>
        <v>6.4</v>
      </c>
      <c r="D154" s="42">
        <v>45016</v>
      </c>
      <c r="E154" s="42">
        <v>45199</v>
      </c>
      <c r="F154" t="s">
        <v>2888</v>
      </c>
      <c r="G154" t="s">
        <v>2910</v>
      </c>
      <c r="H154">
        <v>4160</v>
      </c>
      <c r="I154" t="s">
        <v>2778</v>
      </c>
      <c r="J154">
        <v>440416</v>
      </c>
      <c r="K154" t="s">
        <v>664</v>
      </c>
      <c r="L154">
        <v>3461554.07</v>
      </c>
      <c r="M154">
        <v>24469707.399999999</v>
      </c>
      <c r="N154">
        <v>9572341.5899999999</v>
      </c>
      <c r="O154">
        <v>14897365.810000001</v>
      </c>
      <c r="P154" t="s">
        <v>607</v>
      </c>
      <c r="Q154">
        <v>14897365.810000001</v>
      </c>
      <c r="R154">
        <v>422723.26</v>
      </c>
      <c r="S154">
        <v>9572341.5899999999</v>
      </c>
      <c r="T154" t="s">
        <v>2888</v>
      </c>
      <c r="U154" s="221">
        <f t="shared" si="5"/>
        <v>1.4897365809999998</v>
      </c>
    </row>
    <row r="155" spans="1:22" hidden="1">
      <c r="A155" s="55" t="str">
        <f t="shared" si="4"/>
        <v>Y0AB6.4</v>
      </c>
      <c r="B155" s="55">
        <f>VLOOKUP(J155,'Mapping-CITI'!A:E,5,0)</f>
        <v>6.4</v>
      </c>
      <c r="D155" s="42">
        <v>45016</v>
      </c>
      <c r="E155" s="42">
        <v>45199</v>
      </c>
      <c r="F155" t="s">
        <v>2888</v>
      </c>
      <c r="G155" t="s">
        <v>2910</v>
      </c>
      <c r="H155">
        <v>4160</v>
      </c>
      <c r="I155" t="s">
        <v>2778</v>
      </c>
      <c r="J155">
        <v>440445</v>
      </c>
      <c r="K155" t="s">
        <v>2596</v>
      </c>
      <c r="L155">
        <v>103389.02</v>
      </c>
      <c r="M155">
        <v>370118.68</v>
      </c>
      <c r="N155">
        <v>370118.68</v>
      </c>
      <c r="O155">
        <v>0</v>
      </c>
      <c r="P155" t="s">
        <v>607</v>
      </c>
      <c r="Q155">
        <v>0</v>
      </c>
      <c r="R155">
        <v>370118.68</v>
      </c>
      <c r="S155">
        <v>370118.68</v>
      </c>
      <c r="T155" t="s">
        <v>2888</v>
      </c>
      <c r="U155" s="221">
        <f t="shared" si="5"/>
        <v>0</v>
      </c>
    </row>
    <row r="156" spans="1:22" hidden="1">
      <c r="A156" s="55" t="str">
        <f t="shared" si="4"/>
        <v>Y0AB6.4</v>
      </c>
      <c r="B156" s="55">
        <f>VLOOKUP(J156,'Mapping-CITI'!A:E,5,0)</f>
        <v>6.4</v>
      </c>
      <c r="D156" s="42">
        <v>45016</v>
      </c>
      <c r="E156" s="42">
        <v>45199</v>
      </c>
      <c r="F156" t="s">
        <v>2888</v>
      </c>
      <c r="G156" t="s">
        <v>2910</v>
      </c>
      <c r="H156">
        <v>4160</v>
      </c>
      <c r="I156" t="s">
        <v>2778</v>
      </c>
      <c r="J156">
        <v>440485</v>
      </c>
      <c r="K156" t="s">
        <v>2517</v>
      </c>
      <c r="L156">
        <v>0</v>
      </c>
      <c r="M156">
        <v>0</v>
      </c>
      <c r="N156">
        <v>0</v>
      </c>
      <c r="O156">
        <v>0</v>
      </c>
      <c r="P156" t="s">
        <v>607</v>
      </c>
      <c r="Q156">
        <v>0</v>
      </c>
      <c r="R156">
        <v>0</v>
      </c>
      <c r="S156">
        <v>0</v>
      </c>
      <c r="T156" t="s">
        <v>2888</v>
      </c>
      <c r="U156" s="221">
        <f t="shared" si="5"/>
        <v>0</v>
      </c>
    </row>
    <row r="157" spans="1:22" hidden="1">
      <c r="A157" s="55" t="str">
        <f t="shared" si="4"/>
        <v>Y0AB6.4</v>
      </c>
      <c r="B157" s="55">
        <f>VLOOKUP(J157,'Mapping-CITI'!A:E,5,0)</f>
        <v>6.4</v>
      </c>
      <c r="D157" s="42">
        <v>45016</v>
      </c>
      <c r="E157" s="42">
        <v>45199</v>
      </c>
      <c r="F157" t="s">
        <v>2888</v>
      </c>
      <c r="G157" t="s">
        <v>2910</v>
      </c>
      <c r="H157">
        <v>4160</v>
      </c>
      <c r="I157" t="s">
        <v>2778</v>
      </c>
      <c r="J157">
        <v>440509</v>
      </c>
      <c r="K157" t="s">
        <v>2524</v>
      </c>
      <c r="L157">
        <v>6253263.8899999997</v>
      </c>
      <c r="M157">
        <v>3206264.48</v>
      </c>
      <c r="N157">
        <v>0</v>
      </c>
      <c r="O157">
        <v>3206264.48</v>
      </c>
      <c r="P157" t="s">
        <v>607</v>
      </c>
      <c r="Q157">
        <v>3206264.48</v>
      </c>
      <c r="R157">
        <v>0</v>
      </c>
      <c r="S157">
        <v>0</v>
      </c>
      <c r="T157" t="s">
        <v>2888</v>
      </c>
      <c r="U157" s="221">
        <f t="shared" si="5"/>
        <v>0.32062644800000001</v>
      </c>
    </row>
    <row r="158" spans="1:22" hidden="1">
      <c r="A158" s="55" t="str">
        <f t="shared" si="4"/>
        <v>Y0AD0</v>
      </c>
      <c r="B158" s="55">
        <f>VLOOKUP(J158,'Mapping-CITI'!A:E,5,0)</f>
        <v>0</v>
      </c>
      <c r="D158" s="42">
        <v>45016</v>
      </c>
      <c r="E158" s="42">
        <v>45199</v>
      </c>
      <c r="F158" t="s">
        <v>2889</v>
      </c>
      <c r="G158" t="s">
        <v>2915</v>
      </c>
      <c r="H158">
        <v>1210</v>
      </c>
      <c r="I158" t="s">
        <v>2767</v>
      </c>
      <c r="J158">
        <v>101101</v>
      </c>
      <c r="K158" t="s">
        <v>2004</v>
      </c>
      <c r="L158">
        <v>53873669810.269997</v>
      </c>
      <c r="M158">
        <v>12398047673.1</v>
      </c>
      <c r="N158">
        <v>9336861280.3600006</v>
      </c>
      <c r="O158">
        <v>56934856203.010002</v>
      </c>
      <c r="P158" t="s">
        <v>607</v>
      </c>
      <c r="Q158">
        <v>56934856203.010002</v>
      </c>
      <c r="R158">
        <v>0</v>
      </c>
      <c r="S158">
        <v>0</v>
      </c>
      <c r="T158" t="s">
        <v>2889</v>
      </c>
      <c r="U158" s="221">
        <f t="shared" si="5"/>
        <v>306.11863927399997</v>
      </c>
    </row>
    <row r="159" spans="1:22" hidden="1">
      <c r="A159" s="55" t="str">
        <f t="shared" si="4"/>
        <v>Y0AD0</v>
      </c>
      <c r="B159" s="55">
        <f>VLOOKUP(J159,'Mapping-CITI'!A:E,5,0)</f>
        <v>0</v>
      </c>
      <c r="D159" s="42">
        <v>45016</v>
      </c>
      <c r="E159" s="42">
        <v>45199</v>
      </c>
      <c r="F159" t="s">
        <v>2889</v>
      </c>
      <c r="G159" t="s">
        <v>2915</v>
      </c>
      <c r="H159">
        <v>1210</v>
      </c>
      <c r="I159" t="s">
        <v>2767</v>
      </c>
      <c r="J159">
        <v>102104</v>
      </c>
      <c r="K159" t="s">
        <v>2007</v>
      </c>
      <c r="L159">
        <v>420739674.67000002</v>
      </c>
      <c r="M159">
        <v>105095915102.22</v>
      </c>
      <c r="N159">
        <v>104204756707.50999</v>
      </c>
      <c r="O159">
        <v>1311898069.3800001</v>
      </c>
      <c r="P159" t="s">
        <v>607</v>
      </c>
      <c r="Q159">
        <v>1311898069.3800001</v>
      </c>
      <c r="R159">
        <v>0</v>
      </c>
      <c r="S159">
        <v>0</v>
      </c>
      <c r="T159" t="s">
        <v>2889</v>
      </c>
      <c r="U159" s="221">
        <f t="shared" si="5"/>
        <v>89.115839471000669</v>
      </c>
    </row>
    <row r="160" spans="1:22" hidden="1">
      <c r="A160" s="55" t="str">
        <f t="shared" si="4"/>
        <v>Y0AD0</v>
      </c>
      <c r="B160" s="55">
        <f>VLOOKUP(J160,'Mapping-CITI'!A:E,5,0)</f>
        <v>0</v>
      </c>
      <c r="D160" s="42">
        <v>45016</v>
      </c>
      <c r="E160" s="42">
        <v>45199</v>
      </c>
      <c r="F160" t="s">
        <v>2889</v>
      </c>
      <c r="G160" t="s">
        <v>2915</v>
      </c>
      <c r="H160">
        <v>1700</v>
      </c>
      <c r="I160" t="s">
        <v>2768</v>
      </c>
      <c r="J160">
        <v>106103</v>
      </c>
      <c r="K160" t="s">
        <v>2783</v>
      </c>
      <c r="L160">
        <v>4034539.27</v>
      </c>
      <c r="M160">
        <v>26018703.739999998</v>
      </c>
      <c r="N160">
        <v>21255860.91</v>
      </c>
      <c r="O160">
        <v>8797382.0999999996</v>
      </c>
      <c r="P160" t="s">
        <v>607</v>
      </c>
      <c r="Q160">
        <v>8797382.0999999996</v>
      </c>
      <c r="R160">
        <v>26018703.739999998</v>
      </c>
      <c r="S160">
        <v>21255860.91</v>
      </c>
      <c r="T160" t="s">
        <v>2889</v>
      </c>
      <c r="U160" s="221">
        <f t="shared" si="5"/>
        <v>0.47628428299999981</v>
      </c>
    </row>
    <row r="161" spans="1:21" hidden="1">
      <c r="A161" s="55" t="str">
        <f t="shared" si="4"/>
        <v>Y0ADIgnore</v>
      </c>
      <c r="B161" s="55" t="str">
        <f>VLOOKUP(J161,'Mapping-CITI'!A:E,5,0)</f>
        <v>Ignore</v>
      </c>
      <c r="D161" s="42">
        <v>45016</v>
      </c>
      <c r="E161" s="42">
        <v>45199</v>
      </c>
      <c r="F161" t="s">
        <v>2889</v>
      </c>
      <c r="G161" t="s">
        <v>2915</v>
      </c>
      <c r="H161">
        <v>1700</v>
      </c>
      <c r="I161" t="s">
        <v>2768</v>
      </c>
      <c r="J161">
        <v>106106</v>
      </c>
      <c r="K161" t="s">
        <v>2784</v>
      </c>
      <c r="L161">
        <v>262018.52</v>
      </c>
      <c r="M161">
        <v>574272.96</v>
      </c>
      <c r="N161">
        <v>451761.12</v>
      </c>
      <c r="O161">
        <v>384530.36</v>
      </c>
      <c r="P161" t="s">
        <v>607</v>
      </c>
      <c r="Q161">
        <v>384530.36</v>
      </c>
      <c r="R161">
        <v>574272.96</v>
      </c>
      <c r="S161">
        <v>451761.12</v>
      </c>
      <c r="T161" t="s">
        <v>2889</v>
      </c>
      <c r="U161" s="221">
        <f t="shared" si="5"/>
        <v>1.2251183999999997E-2</v>
      </c>
    </row>
    <row r="162" spans="1:21" hidden="1">
      <c r="A162" s="55" t="str">
        <f t="shared" si="4"/>
        <v>Y0AD0</v>
      </c>
      <c r="B162" s="55">
        <f>VLOOKUP(J162,'Mapping-CITI'!A:E,5,0)</f>
        <v>0</v>
      </c>
      <c r="D162" s="42">
        <v>45016</v>
      </c>
      <c r="E162" s="42">
        <v>45199</v>
      </c>
      <c r="F162" t="s">
        <v>2889</v>
      </c>
      <c r="G162" t="s">
        <v>2915</v>
      </c>
      <c r="H162">
        <v>1400</v>
      </c>
      <c r="I162" t="s">
        <v>2773</v>
      </c>
      <c r="J162">
        <v>107106</v>
      </c>
      <c r="K162" t="s">
        <v>2753</v>
      </c>
      <c r="L162">
        <v>-0.02</v>
      </c>
      <c r="M162">
        <v>0</v>
      </c>
      <c r="N162">
        <v>0</v>
      </c>
      <c r="O162">
        <v>-0.02</v>
      </c>
      <c r="P162" t="s">
        <v>607</v>
      </c>
      <c r="Q162">
        <v>-0.02</v>
      </c>
      <c r="R162">
        <v>0</v>
      </c>
      <c r="S162">
        <v>0</v>
      </c>
      <c r="T162" t="s">
        <v>2889</v>
      </c>
      <c r="U162" s="221">
        <f t="shared" si="5"/>
        <v>0</v>
      </c>
    </row>
    <row r="163" spans="1:21" hidden="1">
      <c r="A163" s="55" t="str">
        <f t="shared" si="4"/>
        <v>Y0AD0</v>
      </c>
      <c r="B163" s="55">
        <f>VLOOKUP(J163,'Mapping-CITI'!A:E,5,0)</f>
        <v>0</v>
      </c>
      <c r="D163" s="42">
        <v>45016</v>
      </c>
      <c r="E163" s="42">
        <v>45199</v>
      </c>
      <c r="F163" t="s">
        <v>2889</v>
      </c>
      <c r="G163" t="s">
        <v>2915</v>
      </c>
      <c r="H163">
        <v>1400</v>
      </c>
      <c r="I163" t="s">
        <v>2773</v>
      </c>
      <c r="J163">
        <v>107111</v>
      </c>
      <c r="K163" t="s">
        <v>2016</v>
      </c>
      <c r="L163">
        <v>0</v>
      </c>
      <c r="M163">
        <v>805968121.04999995</v>
      </c>
      <c r="N163">
        <v>762964235.04999995</v>
      </c>
      <c r="O163">
        <v>43003886</v>
      </c>
      <c r="P163" t="s">
        <v>607</v>
      </c>
      <c r="Q163">
        <v>43003886</v>
      </c>
      <c r="R163">
        <v>0</v>
      </c>
      <c r="S163">
        <v>0</v>
      </c>
      <c r="T163" t="s">
        <v>2889</v>
      </c>
      <c r="U163" s="221">
        <f t="shared" si="5"/>
        <v>4.3003885999999998</v>
      </c>
    </row>
    <row r="164" spans="1:21" hidden="1">
      <c r="A164" s="55" t="str">
        <f t="shared" si="4"/>
        <v>Y0AD0</v>
      </c>
      <c r="B164" s="55">
        <f>VLOOKUP(J164,'Mapping-CITI'!A:E,5,0)</f>
        <v>0</v>
      </c>
      <c r="D164" s="42">
        <v>45016</v>
      </c>
      <c r="E164" s="42">
        <v>45199</v>
      </c>
      <c r="F164" t="s">
        <v>2889</v>
      </c>
      <c r="G164" t="s">
        <v>2915</v>
      </c>
      <c r="H164">
        <v>1400</v>
      </c>
      <c r="I164" t="s">
        <v>2773</v>
      </c>
      <c r="J164">
        <v>111108</v>
      </c>
      <c r="K164" t="s">
        <v>2021</v>
      </c>
      <c r="L164">
        <v>28.3</v>
      </c>
      <c r="M164">
        <v>0</v>
      </c>
      <c r="N164">
        <v>0</v>
      </c>
      <c r="O164">
        <v>28.3</v>
      </c>
      <c r="P164" t="s">
        <v>607</v>
      </c>
      <c r="Q164">
        <v>28.3</v>
      </c>
      <c r="R164">
        <v>0</v>
      </c>
      <c r="S164">
        <v>0</v>
      </c>
      <c r="T164" t="s">
        <v>2889</v>
      </c>
      <c r="U164" s="221">
        <f t="shared" si="5"/>
        <v>0</v>
      </c>
    </row>
    <row r="165" spans="1:21" hidden="1">
      <c r="A165" s="55" t="str">
        <f t="shared" si="4"/>
        <v>Y0AD0</v>
      </c>
      <c r="B165" s="55">
        <f>VLOOKUP(J165,'Mapping-CITI'!A:E,5,0)</f>
        <v>0</v>
      </c>
      <c r="D165" s="42">
        <v>45016</v>
      </c>
      <c r="E165" s="42">
        <v>45199</v>
      </c>
      <c r="F165" t="s">
        <v>2889</v>
      </c>
      <c r="G165" t="s">
        <v>2915</v>
      </c>
      <c r="H165">
        <v>1230</v>
      </c>
      <c r="I165" t="s">
        <v>2772</v>
      </c>
      <c r="J165">
        <v>111126</v>
      </c>
      <c r="K165" t="s">
        <v>2022</v>
      </c>
      <c r="L165">
        <v>80882.78</v>
      </c>
      <c r="M165">
        <v>406956.57</v>
      </c>
      <c r="N165">
        <v>0</v>
      </c>
      <c r="O165">
        <v>487839.35</v>
      </c>
      <c r="P165" t="s">
        <v>607</v>
      </c>
      <c r="Q165">
        <v>487839.35</v>
      </c>
      <c r="R165">
        <v>0</v>
      </c>
      <c r="S165">
        <v>0</v>
      </c>
      <c r="T165" t="s">
        <v>2889</v>
      </c>
      <c r="U165" s="221">
        <f t="shared" si="5"/>
        <v>4.0695657000000003E-2</v>
      </c>
    </row>
    <row r="166" spans="1:21" hidden="1">
      <c r="A166" s="55" t="str">
        <f t="shared" si="4"/>
        <v>Y0AD0</v>
      </c>
      <c r="B166" s="55">
        <f>VLOOKUP(J166,'Mapping-CITI'!A:E,5,0)</f>
        <v>0</v>
      </c>
      <c r="D166" s="42">
        <v>45016</v>
      </c>
      <c r="E166" s="42">
        <v>45199</v>
      </c>
      <c r="F166" t="s">
        <v>2889</v>
      </c>
      <c r="G166" t="s">
        <v>2915</v>
      </c>
      <c r="H166">
        <v>1400</v>
      </c>
      <c r="I166" t="s">
        <v>2773</v>
      </c>
      <c r="J166">
        <v>111137</v>
      </c>
      <c r="K166" t="s">
        <v>2027</v>
      </c>
      <c r="L166">
        <v>0.02</v>
      </c>
      <c r="M166">
        <v>147379.82</v>
      </c>
      <c r="N166">
        <v>146499.82999999999</v>
      </c>
      <c r="O166">
        <v>880.01</v>
      </c>
      <c r="P166" t="s">
        <v>607</v>
      </c>
      <c r="Q166">
        <v>880.01</v>
      </c>
      <c r="R166">
        <v>147379.82</v>
      </c>
      <c r="S166">
        <v>146499.82999999999</v>
      </c>
      <c r="T166" t="s">
        <v>2889</v>
      </c>
      <c r="U166" s="221">
        <f t="shared" si="5"/>
        <v>8.7999000000001974E-5</v>
      </c>
    </row>
    <row r="167" spans="1:21" hidden="1">
      <c r="A167" s="55" t="str">
        <f t="shared" si="4"/>
        <v>Y0AD0</v>
      </c>
      <c r="B167" s="55">
        <f>VLOOKUP(J167,'Mapping-CITI'!A:E,5,0)</f>
        <v>0</v>
      </c>
      <c r="D167" s="42">
        <v>45016</v>
      </c>
      <c r="E167" s="42">
        <v>45199</v>
      </c>
      <c r="F167" t="s">
        <v>2889</v>
      </c>
      <c r="G167" t="s">
        <v>2915</v>
      </c>
      <c r="H167">
        <v>1400</v>
      </c>
      <c r="I167" t="s">
        <v>2773</v>
      </c>
      <c r="J167">
        <v>111181</v>
      </c>
      <c r="K167" t="s">
        <v>2028</v>
      </c>
      <c r="L167">
        <v>5622671.3399999999</v>
      </c>
      <c r="M167">
        <v>0</v>
      </c>
      <c r="N167">
        <v>0</v>
      </c>
      <c r="O167">
        <v>5622671.3399999999</v>
      </c>
      <c r="P167" t="s">
        <v>607</v>
      </c>
      <c r="Q167">
        <v>5622671.3399999999</v>
      </c>
      <c r="R167">
        <v>0</v>
      </c>
      <c r="S167">
        <v>0</v>
      </c>
      <c r="T167" t="s">
        <v>2889</v>
      </c>
      <c r="U167" s="221">
        <f t="shared" si="5"/>
        <v>0</v>
      </c>
    </row>
    <row r="168" spans="1:21" hidden="1">
      <c r="A168" s="55" t="str">
        <f t="shared" si="4"/>
        <v>Y0AD0</v>
      </c>
      <c r="B168" s="55">
        <f>VLOOKUP(J168,'Mapping-CITI'!A:E,5,0)</f>
        <v>0</v>
      </c>
      <c r="D168" s="42">
        <v>45016</v>
      </c>
      <c r="E168" s="42">
        <v>45199</v>
      </c>
      <c r="F168" t="s">
        <v>2889</v>
      </c>
      <c r="G168" t="s">
        <v>2915</v>
      </c>
      <c r="H168">
        <v>1400</v>
      </c>
      <c r="I168" t="s">
        <v>2773</v>
      </c>
      <c r="J168">
        <v>111182</v>
      </c>
      <c r="K168" t="s">
        <v>2029</v>
      </c>
      <c r="L168">
        <v>12425211.85</v>
      </c>
      <c r="M168">
        <v>0</v>
      </c>
      <c r="N168">
        <v>0</v>
      </c>
      <c r="O168">
        <v>12425211.85</v>
      </c>
      <c r="P168" t="s">
        <v>607</v>
      </c>
      <c r="Q168">
        <v>12425211.85</v>
      </c>
      <c r="R168">
        <v>0</v>
      </c>
      <c r="S168">
        <v>0</v>
      </c>
      <c r="T168" t="s">
        <v>2889</v>
      </c>
      <c r="U168" s="221">
        <f t="shared" si="5"/>
        <v>0</v>
      </c>
    </row>
    <row r="169" spans="1:21" hidden="1">
      <c r="A169" s="55" t="str">
        <f t="shared" si="4"/>
        <v>Y0AD0</v>
      </c>
      <c r="B169" s="55">
        <f>VLOOKUP(J169,'Mapping-CITI'!A:E,5,0)</f>
        <v>0</v>
      </c>
      <c r="D169" s="42">
        <v>45016</v>
      </c>
      <c r="E169" s="42">
        <v>45199</v>
      </c>
      <c r="F169" t="s">
        <v>2889</v>
      </c>
      <c r="G169" t="s">
        <v>2915</v>
      </c>
      <c r="H169">
        <v>1400</v>
      </c>
      <c r="I169" t="s">
        <v>2773</v>
      </c>
      <c r="J169">
        <v>111183</v>
      </c>
      <c r="K169" t="s">
        <v>2030</v>
      </c>
      <c r="L169">
        <v>5750842.5899999999</v>
      </c>
      <c r="M169">
        <v>0</v>
      </c>
      <c r="N169">
        <v>0</v>
      </c>
      <c r="O169">
        <v>5750842.5899999999</v>
      </c>
      <c r="P169" t="s">
        <v>607</v>
      </c>
      <c r="Q169">
        <v>5750842.5899999999</v>
      </c>
      <c r="R169">
        <v>0</v>
      </c>
      <c r="S169">
        <v>0</v>
      </c>
      <c r="T169" t="s">
        <v>2889</v>
      </c>
      <c r="U169" s="221">
        <f t="shared" si="5"/>
        <v>0</v>
      </c>
    </row>
    <row r="170" spans="1:21" hidden="1">
      <c r="A170" s="55" t="str">
        <f t="shared" si="4"/>
        <v>Y0AD0</v>
      </c>
      <c r="B170" s="55">
        <f>VLOOKUP(J170,'Mapping-CITI'!A:E,5,0)</f>
        <v>0</v>
      </c>
      <c r="D170" s="42">
        <v>45016</v>
      </c>
      <c r="E170" s="42">
        <v>45199</v>
      </c>
      <c r="F170" t="s">
        <v>2889</v>
      </c>
      <c r="G170" t="s">
        <v>2915</v>
      </c>
      <c r="H170">
        <v>1400</v>
      </c>
      <c r="I170" t="s">
        <v>2773</v>
      </c>
      <c r="J170">
        <v>111184</v>
      </c>
      <c r="K170" t="s">
        <v>2031</v>
      </c>
      <c r="L170">
        <v>7457868.7000000002</v>
      </c>
      <c r="M170">
        <v>0</v>
      </c>
      <c r="N170">
        <v>0</v>
      </c>
      <c r="O170">
        <v>7457868.7000000002</v>
      </c>
      <c r="P170" t="s">
        <v>607</v>
      </c>
      <c r="Q170">
        <v>7457868.7000000002</v>
      </c>
      <c r="R170">
        <v>0</v>
      </c>
      <c r="S170">
        <v>0</v>
      </c>
      <c r="T170" t="s">
        <v>2889</v>
      </c>
      <c r="U170" s="221">
        <f t="shared" si="5"/>
        <v>0</v>
      </c>
    </row>
    <row r="171" spans="1:21" hidden="1">
      <c r="A171" s="55" t="str">
        <f t="shared" si="4"/>
        <v>Y0AD0</v>
      </c>
      <c r="B171" s="55">
        <f>VLOOKUP(J171,'Mapping-CITI'!A:E,5,0)</f>
        <v>0</v>
      </c>
      <c r="D171" s="42">
        <v>45016</v>
      </c>
      <c r="E171" s="42">
        <v>45199</v>
      </c>
      <c r="F171" t="s">
        <v>2889</v>
      </c>
      <c r="G171" t="s">
        <v>2915</v>
      </c>
      <c r="H171">
        <v>1400</v>
      </c>
      <c r="I171" t="s">
        <v>2773</v>
      </c>
      <c r="J171">
        <v>111220</v>
      </c>
      <c r="K171" t="s">
        <v>2655</v>
      </c>
      <c r="L171">
        <v>101152818.08</v>
      </c>
      <c r="M171">
        <v>17884392178.360001</v>
      </c>
      <c r="N171">
        <v>17856860056.169998</v>
      </c>
      <c r="O171">
        <v>128684940.27</v>
      </c>
      <c r="P171" t="s">
        <v>607</v>
      </c>
      <c r="Q171">
        <v>128684940.27</v>
      </c>
      <c r="R171">
        <v>17884392178.360001</v>
      </c>
      <c r="S171">
        <v>17856860056.169998</v>
      </c>
      <c r="T171" t="s">
        <v>2889</v>
      </c>
      <c r="U171" s="221">
        <f t="shared" si="5"/>
        <v>2.7532122190002442</v>
      </c>
    </row>
    <row r="172" spans="1:21" hidden="1">
      <c r="A172" s="55" t="str">
        <f t="shared" si="4"/>
        <v>Y0AD0</v>
      </c>
      <c r="B172" s="55">
        <f>VLOOKUP(J172,'Mapping-CITI'!A:E,5,0)</f>
        <v>0</v>
      </c>
      <c r="D172" s="42">
        <v>45016</v>
      </c>
      <c r="E172" s="42">
        <v>45199</v>
      </c>
      <c r="F172" t="s">
        <v>2889</v>
      </c>
      <c r="G172" t="s">
        <v>2915</v>
      </c>
      <c r="H172">
        <v>1400</v>
      </c>
      <c r="I172" t="s">
        <v>2773</v>
      </c>
      <c r="J172">
        <v>111221</v>
      </c>
      <c r="K172" t="s">
        <v>2656</v>
      </c>
      <c r="L172">
        <v>-101152818.08</v>
      </c>
      <c r="M172">
        <v>17856860056.169998</v>
      </c>
      <c r="N172">
        <v>17884392178.360001</v>
      </c>
      <c r="O172">
        <v>-128684940.27</v>
      </c>
      <c r="P172" t="s">
        <v>607</v>
      </c>
      <c r="Q172">
        <v>-128684940.27</v>
      </c>
      <c r="R172">
        <v>17856860056.169998</v>
      </c>
      <c r="S172">
        <v>17884392178.360001</v>
      </c>
      <c r="T172" t="s">
        <v>2889</v>
      </c>
      <c r="U172" s="221">
        <f t="shared" si="5"/>
        <v>-2.7532122190002442</v>
      </c>
    </row>
    <row r="173" spans="1:21" hidden="1">
      <c r="A173" s="55" t="str">
        <f t="shared" si="4"/>
        <v>Y0AD0</v>
      </c>
      <c r="B173" s="55">
        <f>VLOOKUP(J173,'Mapping-CITI'!A:E,5,0)</f>
        <v>0</v>
      </c>
      <c r="D173" s="42">
        <v>45016</v>
      </c>
      <c r="E173" s="42">
        <v>45199</v>
      </c>
      <c r="F173" t="s">
        <v>2889</v>
      </c>
      <c r="G173" t="s">
        <v>2915</v>
      </c>
      <c r="H173">
        <v>1700</v>
      </c>
      <c r="I173" t="s">
        <v>2768</v>
      </c>
      <c r="J173">
        <v>141017</v>
      </c>
      <c r="K173" t="s">
        <v>2035</v>
      </c>
      <c r="L173">
        <v>-5000</v>
      </c>
      <c r="M173">
        <v>13479671</v>
      </c>
      <c r="N173">
        <v>13475671</v>
      </c>
      <c r="O173">
        <v>-1000</v>
      </c>
      <c r="P173" t="s">
        <v>607</v>
      </c>
      <c r="Q173">
        <v>-1000</v>
      </c>
      <c r="R173">
        <v>13479671</v>
      </c>
      <c r="S173">
        <v>13475671</v>
      </c>
      <c r="T173" t="s">
        <v>2889</v>
      </c>
      <c r="U173" s="221">
        <f t="shared" si="5"/>
        <v>4.0000000000000002E-4</v>
      </c>
    </row>
    <row r="174" spans="1:21" hidden="1">
      <c r="A174" s="55" t="str">
        <f t="shared" si="4"/>
        <v>Y0ADIgnore</v>
      </c>
      <c r="B174" s="55" t="str">
        <f>VLOOKUP(J174,'Mapping-CITI'!A:E,5,0)</f>
        <v>Ignore</v>
      </c>
      <c r="D174" s="42">
        <v>45016</v>
      </c>
      <c r="E174" s="42">
        <v>45199</v>
      </c>
      <c r="F174" t="s">
        <v>2889</v>
      </c>
      <c r="G174" t="s">
        <v>2915</v>
      </c>
      <c r="H174">
        <v>1700</v>
      </c>
      <c r="I174" t="s">
        <v>2768</v>
      </c>
      <c r="J174">
        <v>141258</v>
      </c>
      <c r="K174" t="s">
        <v>3364</v>
      </c>
      <c r="L174">
        <v>0</v>
      </c>
      <c r="M174">
        <v>19907596</v>
      </c>
      <c r="N174">
        <v>19907596</v>
      </c>
      <c r="O174">
        <v>0</v>
      </c>
      <c r="P174" t="s">
        <v>607</v>
      </c>
      <c r="Q174">
        <v>0</v>
      </c>
      <c r="R174">
        <v>19907596</v>
      </c>
      <c r="S174">
        <v>19907596</v>
      </c>
      <c r="T174" t="s">
        <v>2889</v>
      </c>
      <c r="U174" s="221">
        <f t="shared" si="5"/>
        <v>0</v>
      </c>
    </row>
    <row r="175" spans="1:21" hidden="1">
      <c r="A175" s="55" t="str">
        <f t="shared" si="4"/>
        <v>Y0AD0</v>
      </c>
      <c r="B175" s="55">
        <f>VLOOKUP(J175,'Mapping-CITI'!A:E,5,0)</f>
        <v>0</v>
      </c>
      <c r="D175" s="42">
        <v>45016</v>
      </c>
      <c r="E175" s="42">
        <v>45199</v>
      </c>
      <c r="F175" t="s">
        <v>2889</v>
      </c>
      <c r="G175" t="s">
        <v>2915</v>
      </c>
      <c r="H175">
        <v>1700</v>
      </c>
      <c r="I175" t="s">
        <v>2768</v>
      </c>
      <c r="J175">
        <v>141280</v>
      </c>
      <c r="K175" t="s">
        <v>2036</v>
      </c>
      <c r="L175">
        <v>215173.05</v>
      </c>
      <c r="M175">
        <v>120975623173.52</v>
      </c>
      <c r="N175">
        <v>120962979411.62</v>
      </c>
      <c r="O175">
        <v>12858934.949999999</v>
      </c>
      <c r="P175" t="s">
        <v>607</v>
      </c>
      <c r="Q175">
        <v>12858934.949999999</v>
      </c>
      <c r="R175">
        <v>2691402405.4000001</v>
      </c>
      <c r="S175">
        <v>5801760674.0100002</v>
      </c>
      <c r="T175" t="s">
        <v>2889</v>
      </c>
      <c r="U175" s="221">
        <f t="shared" si="5"/>
        <v>1.2643761900009156</v>
      </c>
    </row>
    <row r="176" spans="1:21" hidden="1">
      <c r="A176" s="55" t="str">
        <f t="shared" si="4"/>
        <v>Y0AD0</v>
      </c>
      <c r="B176" s="55">
        <f>VLOOKUP(J176,'Mapping-CITI'!A:E,5,0)</f>
        <v>0</v>
      </c>
      <c r="D176" s="42">
        <v>45016</v>
      </c>
      <c r="E176" s="42">
        <v>45199</v>
      </c>
      <c r="F176" t="s">
        <v>2889</v>
      </c>
      <c r="G176" t="s">
        <v>2915</v>
      </c>
      <c r="H176">
        <v>1700</v>
      </c>
      <c r="I176" t="s">
        <v>2768</v>
      </c>
      <c r="J176">
        <v>141294</v>
      </c>
      <c r="K176" t="s">
        <v>2039</v>
      </c>
      <c r="L176">
        <v>0</v>
      </c>
      <c r="M176">
        <v>12207693</v>
      </c>
      <c r="N176">
        <v>12223193</v>
      </c>
      <c r="O176">
        <v>-15500</v>
      </c>
      <c r="P176" t="s">
        <v>607</v>
      </c>
      <c r="Q176">
        <v>-15500</v>
      </c>
      <c r="R176">
        <v>12207693</v>
      </c>
      <c r="S176">
        <v>12223193</v>
      </c>
      <c r="T176" t="s">
        <v>2889</v>
      </c>
      <c r="U176" s="221">
        <f t="shared" si="5"/>
        <v>-1.5499999999999999E-3</v>
      </c>
    </row>
    <row r="177" spans="1:21" hidden="1">
      <c r="A177" s="55" t="str">
        <f t="shared" si="4"/>
        <v>Y0AD0</v>
      </c>
      <c r="B177" s="55">
        <f>VLOOKUP(J177,'Mapping-CITI'!A:E,5,0)</f>
        <v>0</v>
      </c>
      <c r="D177" s="42">
        <v>45016</v>
      </c>
      <c r="E177" s="42">
        <v>45199</v>
      </c>
      <c r="F177" t="s">
        <v>2889</v>
      </c>
      <c r="G177" t="s">
        <v>2915</v>
      </c>
      <c r="H177">
        <v>1700</v>
      </c>
      <c r="I177" t="s">
        <v>2768</v>
      </c>
      <c r="J177">
        <v>141349</v>
      </c>
      <c r="K177" t="s">
        <v>2046</v>
      </c>
      <c r="L177">
        <v>0</v>
      </c>
      <c r="M177">
        <v>16350000</v>
      </c>
      <c r="N177">
        <v>16350000</v>
      </c>
      <c r="O177">
        <v>0</v>
      </c>
      <c r="P177" t="s">
        <v>607</v>
      </c>
      <c r="Q177">
        <v>0</v>
      </c>
      <c r="R177">
        <v>16350000</v>
      </c>
      <c r="S177">
        <v>16350000</v>
      </c>
      <c r="T177" t="s">
        <v>2889</v>
      </c>
      <c r="U177" s="221">
        <f t="shared" si="5"/>
        <v>0</v>
      </c>
    </row>
    <row r="178" spans="1:21" hidden="1">
      <c r="A178" s="55" t="str">
        <f t="shared" si="4"/>
        <v>Y0AD0</v>
      </c>
      <c r="B178" s="55">
        <f>VLOOKUP(J178,'Mapping-CITI'!A:E,5,0)</f>
        <v>0</v>
      </c>
      <c r="D178" s="42">
        <v>45016</v>
      </c>
      <c r="E178" s="42">
        <v>45199</v>
      </c>
      <c r="F178" t="s">
        <v>2889</v>
      </c>
      <c r="G178" t="s">
        <v>2915</v>
      </c>
      <c r="H178">
        <v>1700</v>
      </c>
      <c r="I178" t="s">
        <v>2768</v>
      </c>
      <c r="J178">
        <v>141382</v>
      </c>
      <c r="K178" t="s">
        <v>2052</v>
      </c>
      <c r="L178">
        <v>0</v>
      </c>
      <c r="M178">
        <v>4129490270.0700002</v>
      </c>
      <c r="N178">
        <v>4129490270.0700002</v>
      </c>
      <c r="O178">
        <v>0</v>
      </c>
      <c r="P178" t="s">
        <v>607</v>
      </c>
      <c r="Q178">
        <v>0</v>
      </c>
      <c r="R178">
        <v>4129490270.0700002</v>
      </c>
      <c r="S178">
        <v>4129490270.0700002</v>
      </c>
      <c r="T178" t="s">
        <v>2889</v>
      </c>
      <c r="U178" s="221">
        <f t="shared" si="5"/>
        <v>0</v>
      </c>
    </row>
    <row r="179" spans="1:21" hidden="1">
      <c r="A179" s="55" t="str">
        <f t="shared" si="4"/>
        <v>Y0AD0</v>
      </c>
      <c r="B179" s="55">
        <f>VLOOKUP(J179,'Mapping-CITI'!A:E,5,0)</f>
        <v>0</v>
      </c>
      <c r="D179" s="42">
        <v>45016</v>
      </c>
      <c r="E179" s="42">
        <v>45199</v>
      </c>
      <c r="F179" t="s">
        <v>2889</v>
      </c>
      <c r="G179" t="s">
        <v>2915</v>
      </c>
      <c r="H179">
        <v>1700</v>
      </c>
      <c r="I179" t="s">
        <v>2768</v>
      </c>
      <c r="J179">
        <v>141399</v>
      </c>
      <c r="K179" t="s">
        <v>2912</v>
      </c>
      <c r="L179">
        <v>-2500</v>
      </c>
      <c r="M179">
        <v>103105710</v>
      </c>
      <c r="N179">
        <v>103963962</v>
      </c>
      <c r="O179">
        <v>-860752</v>
      </c>
      <c r="P179" t="s">
        <v>607</v>
      </c>
      <c r="Q179">
        <v>-860752</v>
      </c>
      <c r="R179">
        <v>103105710</v>
      </c>
      <c r="S179">
        <v>103963962</v>
      </c>
      <c r="T179" t="s">
        <v>2889</v>
      </c>
      <c r="U179" s="221">
        <f t="shared" si="5"/>
        <v>-8.5825200000000004E-2</v>
      </c>
    </row>
    <row r="180" spans="1:21" hidden="1">
      <c r="A180" s="55" t="str">
        <f t="shared" si="4"/>
        <v>Y0AD0</v>
      </c>
      <c r="B180" s="55">
        <f>VLOOKUP(J180,'Mapping-CITI'!A:E,5,0)</f>
        <v>0</v>
      </c>
      <c r="D180" s="42">
        <v>45016</v>
      </c>
      <c r="E180" s="42">
        <v>45199</v>
      </c>
      <c r="F180" t="s">
        <v>2889</v>
      </c>
      <c r="G180" t="s">
        <v>2915</v>
      </c>
      <c r="H180">
        <v>1700</v>
      </c>
      <c r="I180" t="s">
        <v>2768</v>
      </c>
      <c r="J180">
        <v>141524</v>
      </c>
      <c r="K180" t="s">
        <v>2061</v>
      </c>
      <c r="L180">
        <v>0</v>
      </c>
      <c r="M180">
        <v>23725300</v>
      </c>
      <c r="N180">
        <v>23977800</v>
      </c>
      <c r="O180">
        <v>-252500</v>
      </c>
      <c r="P180" t="s">
        <v>607</v>
      </c>
      <c r="Q180">
        <v>-252500</v>
      </c>
      <c r="R180">
        <v>23725300</v>
      </c>
      <c r="S180">
        <v>23977800</v>
      </c>
      <c r="T180" t="s">
        <v>2889</v>
      </c>
      <c r="U180" s="221">
        <f t="shared" si="5"/>
        <v>-2.5250000000000002E-2</v>
      </c>
    </row>
    <row r="181" spans="1:21" hidden="1">
      <c r="A181" s="55" t="str">
        <f t="shared" si="4"/>
        <v>Y0AD0</v>
      </c>
      <c r="B181" s="55">
        <f>VLOOKUP(J181,'Mapping-CITI'!A:E,5,0)</f>
        <v>0</v>
      </c>
      <c r="D181" s="42">
        <v>45016</v>
      </c>
      <c r="E181" s="42">
        <v>45199</v>
      </c>
      <c r="F181" t="s">
        <v>2889</v>
      </c>
      <c r="G181" t="s">
        <v>2915</v>
      </c>
      <c r="H181">
        <v>1700</v>
      </c>
      <c r="I181" t="s">
        <v>2768</v>
      </c>
      <c r="J181">
        <v>141527</v>
      </c>
      <c r="K181" t="s">
        <v>2063</v>
      </c>
      <c r="L181">
        <v>0</v>
      </c>
      <c r="M181">
        <v>25500</v>
      </c>
      <c r="N181">
        <v>25500</v>
      </c>
      <c r="O181">
        <v>0</v>
      </c>
      <c r="P181" t="s">
        <v>607</v>
      </c>
      <c r="Q181">
        <v>0</v>
      </c>
      <c r="R181">
        <v>25500</v>
      </c>
      <c r="S181">
        <v>25500</v>
      </c>
      <c r="T181" t="s">
        <v>2889</v>
      </c>
      <c r="U181" s="221">
        <f t="shared" si="5"/>
        <v>0</v>
      </c>
    </row>
    <row r="182" spans="1:21" hidden="1">
      <c r="A182" s="55" t="str">
        <f t="shared" si="4"/>
        <v>Y0AD0</v>
      </c>
      <c r="B182" s="55">
        <f>VLOOKUP(J182,'Mapping-CITI'!A:E,5,0)</f>
        <v>0</v>
      </c>
      <c r="D182" s="42">
        <v>45016</v>
      </c>
      <c r="E182" s="42">
        <v>45199</v>
      </c>
      <c r="F182" t="s">
        <v>2889</v>
      </c>
      <c r="G182" t="s">
        <v>2915</v>
      </c>
      <c r="H182">
        <v>1700</v>
      </c>
      <c r="I182" t="s">
        <v>2768</v>
      </c>
      <c r="J182">
        <v>141536</v>
      </c>
      <c r="K182" t="s">
        <v>2067</v>
      </c>
      <c r="L182">
        <v>0</v>
      </c>
      <c r="M182">
        <v>63000</v>
      </c>
      <c r="N182">
        <v>63000</v>
      </c>
      <c r="O182">
        <v>0</v>
      </c>
      <c r="P182" t="s">
        <v>607</v>
      </c>
      <c r="Q182">
        <v>0</v>
      </c>
      <c r="R182">
        <v>63000</v>
      </c>
      <c r="S182">
        <v>63000</v>
      </c>
      <c r="T182" t="s">
        <v>2889</v>
      </c>
      <c r="U182" s="221">
        <f t="shared" si="5"/>
        <v>0</v>
      </c>
    </row>
    <row r="183" spans="1:21" hidden="1">
      <c r="A183" s="55" t="str">
        <f t="shared" si="4"/>
        <v>Y0AD0</v>
      </c>
      <c r="B183" s="55">
        <f>VLOOKUP(J183,'Mapping-CITI'!A:E,5,0)</f>
        <v>0</v>
      </c>
      <c r="D183" s="42">
        <v>45016</v>
      </c>
      <c r="E183" s="42">
        <v>45199</v>
      </c>
      <c r="F183" t="s">
        <v>2889</v>
      </c>
      <c r="G183" t="s">
        <v>2915</v>
      </c>
      <c r="H183">
        <v>1700</v>
      </c>
      <c r="I183" t="s">
        <v>2768</v>
      </c>
      <c r="J183">
        <v>141647</v>
      </c>
      <c r="K183" t="s">
        <v>2073</v>
      </c>
      <c r="L183">
        <v>-341000</v>
      </c>
      <c r="M183">
        <v>45218881</v>
      </c>
      <c r="N183">
        <v>45993381</v>
      </c>
      <c r="O183">
        <v>-1115500</v>
      </c>
      <c r="P183" t="s">
        <v>607</v>
      </c>
      <c r="Q183">
        <v>-1115500</v>
      </c>
      <c r="R183">
        <v>45218881</v>
      </c>
      <c r="S183">
        <v>45993381</v>
      </c>
      <c r="T183" t="s">
        <v>2889</v>
      </c>
      <c r="U183" s="221">
        <f t="shared" si="5"/>
        <v>-7.7450000000000005E-2</v>
      </c>
    </row>
    <row r="184" spans="1:21" hidden="1">
      <c r="A184" s="55" t="str">
        <f t="shared" si="4"/>
        <v>Y0AD0</v>
      </c>
      <c r="B184" s="55">
        <f>VLOOKUP(J184,'Mapping-CITI'!A:E,5,0)</f>
        <v>0</v>
      </c>
      <c r="D184" s="42">
        <v>45016</v>
      </c>
      <c r="E184" s="42">
        <v>45199</v>
      </c>
      <c r="F184" t="s">
        <v>2889</v>
      </c>
      <c r="G184" t="s">
        <v>2915</v>
      </c>
      <c r="H184">
        <v>1700</v>
      </c>
      <c r="I184" t="s">
        <v>2768</v>
      </c>
      <c r="J184">
        <v>141653</v>
      </c>
      <c r="K184" t="s">
        <v>2074</v>
      </c>
      <c r="L184">
        <v>-260750</v>
      </c>
      <c r="M184">
        <v>69872861</v>
      </c>
      <c r="N184">
        <v>69826861</v>
      </c>
      <c r="O184">
        <v>-214750</v>
      </c>
      <c r="P184" t="s">
        <v>607</v>
      </c>
      <c r="Q184">
        <v>-214750</v>
      </c>
      <c r="R184">
        <v>69872861</v>
      </c>
      <c r="S184">
        <v>69826861</v>
      </c>
      <c r="T184" t="s">
        <v>2889</v>
      </c>
      <c r="U184" s="221">
        <f t="shared" si="5"/>
        <v>4.5999999999999999E-3</v>
      </c>
    </row>
    <row r="185" spans="1:21" hidden="1">
      <c r="A185" s="55" t="str">
        <f t="shared" si="4"/>
        <v>Y0AD0</v>
      </c>
      <c r="B185" s="55">
        <f>VLOOKUP(J185,'Mapping-CITI'!A:E,5,0)</f>
        <v>0</v>
      </c>
      <c r="D185" s="42">
        <v>45016</v>
      </c>
      <c r="E185" s="42">
        <v>45199</v>
      </c>
      <c r="F185" t="s">
        <v>2889</v>
      </c>
      <c r="G185" t="s">
        <v>2915</v>
      </c>
      <c r="H185">
        <v>1700</v>
      </c>
      <c r="I185" t="s">
        <v>2768</v>
      </c>
      <c r="J185">
        <v>141724</v>
      </c>
      <c r="K185" t="s">
        <v>2076</v>
      </c>
      <c r="L185">
        <v>-78500</v>
      </c>
      <c r="M185">
        <v>69436703</v>
      </c>
      <c r="N185">
        <v>69432154</v>
      </c>
      <c r="O185">
        <v>-73951</v>
      </c>
      <c r="P185" t="s">
        <v>607</v>
      </c>
      <c r="Q185">
        <v>-73951</v>
      </c>
      <c r="R185">
        <v>69436703</v>
      </c>
      <c r="S185">
        <v>69432154</v>
      </c>
      <c r="T185" t="s">
        <v>2889</v>
      </c>
      <c r="U185" s="221">
        <f t="shared" si="5"/>
        <v>4.549E-4</v>
      </c>
    </row>
    <row r="186" spans="1:21" hidden="1">
      <c r="A186" s="55" t="str">
        <f t="shared" si="4"/>
        <v>Y0AD0</v>
      </c>
      <c r="B186" s="55">
        <f>VLOOKUP(J186,'Mapping-CITI'!A:E,5,0)</f>
        <v>0</v>
      </c>
      <c r="D186" s="42">
        <v>45016</v>
      </c>
      <c r="E186" s="42">
        <v>45199</v>
      </c>
      <c r="F186" t="s">
        <v>2889</v>
      </c>
      <c r="G186" t="s">
        <v>2915</v>
      </c>
      <c r="H186">
        <v>1700</v>
      </c>
      <c r="I186" t="s">
        <v>2768</v>
      </c>
      <c r="J186">
        <v>141744</v>
      </c>
      <c r="K186" t="s">
        <v>2087</v>
      </c>
      <c r="L186">
        <v>0</v>
      </c>
      <c r="M186">
        <v>7020509302.3900003</v>
      </c>
      <c r="N186">
        <v>7020509302.3900003</v>
      </c>
      <c r="O186">
        <v>0</v>
      </c>
      <c r="P186" t="s">
        <v>607</v>
      </c>
      <c r="Q186">
        <v>0</v>
      </c>
      <c r="R186">
        <v>7020509302.3900003</v>
      </c>
      <c r="S186">
        <v>7020509302.3900003</v>
      </c>
      <c r="T186" t="s">
        <v>2889</v>
      </c>
      <c r="U186" s="221">
        <f t="shared" si="5"/>
        <v>0</v>
      </c>
    </row>
    <row r="187" spans="1:21" hidden="1">
      <c r="A187" s="55" t="str">
        <f t="shared" si="4"/>
        <v>Y0AD0</v>
      </c>
      <c r="B187" s="55">
        <f>VLOOKUP(J187,'Mapping-CITI'!A:E,5,0)</f>
        <v>0</v>
      </c>
      <c r="D187" s="42">
        <v>45016</v>
      </c>
      <c r="E187" s="42">
        <v>45199</v>
      </c>
      <c r="F187" t="s">
        <v>2889</v>
      </c>
      <c r="G187" t="s">
        <v>2915</v>
      </c>
      <c r="H187">
        <v>1700</v>
      </c>
      <c r="I187" t="s">
        <v>2768</v>
      </c>
      <c r="J187">
        <v>141754</v>
      </c>
      <c r="K187" t="s">
        <v>2096</v>
      </c>
      <c r="L187">
        <v>0</v>
      </c>
      <c r="M187">
        <v>6869102</v>
      </c>
      <c r="N187">
        <v>6869102</v>
      </c>
      <c r="O187">
        <v>0</v>
      </c>
      <c r="P187" t="s">
        <v>607</v>
      </c>
      <c r="Q187">
        <v>0</v>
      </c>
      <c r="R187">
        <v>6869102</v>
      </c>
      <c r="S187">
        <v>6869102</v>
      </c>
      <c r="T187" t="s">
        <v>2889</v>
      </c>
      <c r="U187" s="221">
        <f t="shared" si="5"/>
        <v>0</v>
      </c>
    </row>
    <row r="188" spans="1:21" hidden="1">
      <c r="A188" s="55" t="str">
        <f t="shared" si="4"/>
        <v>Y0AD0</v>
      </c>
      <c r="B188" s="55">
        <f>VLOOKUP(J188,'Mapping-CITI'!A:E,5,0)</f>
        <v>0</v>
      </c>
      <c r="D188" s="42">
        <v>45016</v>
      </c>
      <c r="E188" s="42">
        <v>45199</v>
      </c>
      <c r="F188" t="s">
        <v>2889</v>
      </c>
      <c r="G188" t="s">
        <v>2915</v>
      </c>
      <c r="H188">
        <v>1700</v>
      </c>
      <c r="I188" t="s">
        <v>2768</v>
      </c>
      <c r="J188">
        <v>141769</v>
      </c>
      <c r="K188" t="s">
        <v>2105</v>
      </c>
      <c r="L188">
        <v>-16000</v>
      </c>
      <c r="M188">
        <v>39693611</v>
      </c>
      <c r="N188">
        <v>39677611</v>
      </c>
      <c r="O188">
        <v>0</v>
      </c>
      <c r="P188" t="s">
        <v>607</v>
      </c>
      <c r="Q188">
        <v>0</v>
      </c>
      <c r="R188">
        <v>39693611</v>
      </c>
      <c r="S188">
        <v>39677611</v>
      </c>
      <c r="T188" t="s">
        <v>2889</v>
      </c>
      <c r="U188" s="221">
        <f t="shared" si="5"/>
        <v>1.6000000000000001E-3</v>
      </c>
    </row>
    <row r="189" spans="1:21" hidden="1">
      <c r="A189" s="55" t="str">
        <f t="shared" si="4"/>
        <v>Y0AD0</v>
      </c>
      <c r="B189" s="55">
        <f>VLOOKUP(J189,'Mapping-CITI'!A:E,5,0)</f>
        <v>0</v>
      </c>
      <c r="D189" s="42">
        <v>45016</v>
      </c>
      <c r="E189" s="42">
        <v>45199</v>
      </c>
      <c r="F189" t="s">
        <v>2889</v>
      </c>
      <c r="G189" t="s">
        <v>2915</v>
      </c>
      <c r="H189">
        <v>1700</v>
      </c>
      <c r="I189" t="s">
        <v>2768</v>
      </c>
      <c r="J189">
        <v>141779</v>
      </c>
      <c r="K189" t="s">
        <v>2114</v>
      </c>
      <c r="L189">
        <v>-3336016</v>
      </c>
      <c r="M189">
        <v>947641266</v>
      </c>
      <c r="N189">
        <v>945901366</v>
      </c>
      <c r="O189">
        <v>-1596116</v>
      </c>
      <c r="P189" t="s">
        <v>607</v>
      </c>
      <c r="Q189">
        <v>-1596116</v>
      </c>
      <c r="R189">
        <v>947641266</v>
      </c>
      <c r="S189">
        <v>945901366</v>
      </c>
      <c r="T189" t="s">
        <v>2889</v>
      </c>
      <c r="U189" s="221">
        <f t="shared" si="5"/>
        <v>0.17399000000000001</v>
      </c>
    </row>
    <row r="190" spans="1:21" hidden="1">
      <c r="A190" s="55" t="str">
        <f t="shared" si="4"/>
        <v>Y0AD0</v>
      </c>
      <c r="B190" s="55">
        <f>VLOOKUP(J190,'Mapping-CITI'!A:E,5,0)</f>
        <v>0</v>
      </c>
      <c r="D190" s="42">
        <v>45016</v>
      </c>
      <c r="E190" s="42">
        <v>45199</v>
      </c>
      <c r="F190" t="s">
        <v>2889</v>
      </c>
      <c r="G190" t="s">
        <v>2915</v>
      </c>
      <c r="H190">
        <v>1700</v>
      </c>
      <c r="I190" t="s">
        <v>2768</v>
      </c>
      <c r="J190">
        <v>141785</v>
      </c>
      <c r="K190" t="s">
        <v>2918</v>
      </c>
      <c r="L190">
        <v>-2500</v>
      </c>
      <c r="M190">
        <v>65130500.030000001</v>
      </c>
      <c r="N190">
        <v>65128000.030000001</v>
      </c>
      <c r="O190">
        <v>0</v>
      </c>
      <c r="P190" t="s">
        <v>607</v>
      </c>
      <c r="Q190">
        <v>0</v>
      </c>
      <c r="R190">
        <v>65130500.030000001</v>
      </c>
      <c r="S190">
        <v>65128000.030000001</v>
      </c>
      <c r="T190" t="s">
        <v>2889</v>
      </c>
      <c r="U190" s="221">
        <f t="shared" si="5"/>
        <v>2.5000000000000001E-4</v>
      </c>
    </row>
    <row r="191" spans="1:21" hidden="1">
      <c r="A191" s="55" t="str">
        <f t="shared" si="4"/>
        <v>Y0AD0</v>
      </c>
      <c r="B191" s="55">
        <f>VLOOKUP(J191,'Mapping-CITI'!A:E,5,0)</f>
        <v>0</v>
      </c>
      <c r="D191" s="42">
        <v>45016</v>
      </c>
      <c r="E191" s="42">
        <v>45199</v>
      </c>
      <c r="F191" t="s">
        <v>2889</v>
      </c>
      <c r="G191" t="s">
        <v>2915</v>
      </c>
      <c r="H191">
        <v>1700</v>
      </c>
      <c r="I191" t="s">
        <v>2768</v>
      </c>
      <c r="J191">
        <v>141789</v>
      </c>
      <c r="K191" t="s">
        <v>2122</v>
      </c>
      <c r="L191">
        <v>0</v>
      </c>
      <c r="M191">
        <v>864500</v>
      </c>
      <c r="N191">
        <v>869000</v>
      </c>
      <c r="O191">
        <v>-4500</v>
      </c>
      <c r="P191" t="s">
        <v>607</v>
      </c>
      <c r="Q191">
        <v>-4500</v>
      </c>
      <c r="R191">
        <v>864500</v>
      </c>
      <c r="S191">
        <v>869000</v>
      </c>
      <c r="T191" t="s">
        <v>2889</v>
      </c>
      <c r="U191" s="221">
        <f t="shared" si="5"/>
        <v>-4.4999999999999999E-4</v>
      </c>
    </row>
    <row r="192" spans="1:21" hidden="1">
      <c r="A192" s="55" t="str">
        <f t="shared" si="4"/>
        <v>Y0ADIgnore</v>
      </c>
      <c r="B192" s="55" t="str">
        <f>VLOOKUP(J192,'Mapping-CITI'!A:E,5,0)</f>
        <v>Ignore</v>
      </c>
      <c r="D192" s="42">
        <v>45016</v>
      </c>
      <c r="E192" s="42">
        <v>45199</v>
      </c>
      <c r="F192" t="s">
        <v>2889</v>
      </c>
      <c r="G192" t="s">
        <v>2915</v>
      </c>
      <c r="H192">
        <v>1700</v>
      </c>
      <c r="I192" t="s">
        <v>2768</v>
      </c>
      <c r="J192">
        <v>141794</v>
      </c>
      <c r="K192" t="s">
        <v>3365</v>
      </c>
      <c r="L192">
        <v>0</v>
      </c>
      <c r="M192">
        <v>3934509</v>
      </c>
      <c r="N192">
        <v>3934509</v>
      </c>
      <c r="O192">
        <v>0</v>
      </c>
      <c r="P192" t="s">
        <v>607</v>
      </c>
      <c r="Q192">
        <v>0</v>
      </c>
      <c r="R192">
        <v>3934509</v>
      </c>
      <c r="S192">
        <v>3934509</v>
      </c>
      <c r="T192" t="s">
        <v>2889</v>
      </c>
      <c r="U192" s="221">
        <f t="shared" si="5"/>
        <v>0</v>
      </c>
    </row>
    <row r="193" spans="1:21" hidden="1">
      <c r="A193" s="55" t="str">
        <f t="shared" si="4"/>
        <v>Y0ADIgnore</v>
      </c>
      <c r="B193" s="55" t="str">
        <f>VLOOKUP(J193,'Mapping-CITI'!A:E,5,0)</f>
        <v>Ignore</v>
      </c>
      <c r="D193" s="42">
        <v>45016</v>
      </c>
      <c r="E193" s="42">
        <v>45199</v>
      </c>
      <c r="F193" t="s">
        <v>2889</v>
      </c>
      <c r="G193" t="s">
        <v>2915</v>
      </c>
      <c r="H193">
        <v>1700</v>
      </c>
      <c r="I193" t="s">
        <v>2768</v>
      </c>
      <c r="J193">
        <v>141865</v>
      </c>
      <c r="K193" t="s">
        <v>3366</v>
      </c>
      <c r="L193">
        <v>0</v>
      </c>
      <c r="M193">
        <v>13032428.029999999</v>
      </c>
      <c r="N193">
        <v>13032428.029999999</v>
      </c>
      <c r="O193">
        <v>0</v>
      </c>
      <c r="P193" t="s">
        <v>607</v>
      </c>
      <c r="Q193">
        <v>0</v>
      </c>
      <c r="R193">
        <v>13032428.029999999</v>
      </c>
      <c r="S193">
        <v>13032428.029999999</v>
      </c>
      <c r="T193" t="s">
        <v>2889</v>
      </c>
      <c r="U193" s="221">
        <f t="shared" si="5"/>
        <v>0</v>
      </c>
    </row>
    <row r="194" spans="1:21" hidden="1">
      <c r="A194" s="55" t="str">
        <f t="shared" si="4"/>
        <v>Y0AD0</v>
      </c>
      <c r="B194" s="55">
        <f>VLOOKUP(J194,'Mapping-CITI'!A:E,5,0)</f>
        <v>0</v>
      </c>
      <c r="D194" s="42">
        <v>45016</v>
      </c>
      <c r="E194" s="42">
        <v>45199</v>
      </c>
      <c r="F194" t="s">
        <v>2889</v>
      </c>
      <c r="G194" t="s">
        <v>2915</v>
      </c>
      <c r="H194">
        <v>1700</v>
      </c>
      <c r="I194" t="s">
        <v>2768</v>
      </c>
      <c r="J194">
        <v>142038</v>
      </c>
      <c r="K194" t="s">
        <v>2128</v>
      </c>
      <c r="L194">
        <v>0</v>
      </c>
      <c r="M194">
        <v>11832000</v>
      </c>
      <c r="N194">
        <v>11832000</v>
      </c>
      <c r="O194">
        <v>0</v>
      </c>
      <c r="P194" t="s">
        <v>607</v>
      </c>
      <c r="Q194">
        <v>0</v>
      </c>
      <c r="R194">
        <v>11832000</v>
      </c>
      <c r="S194">
        <v>11832000</v>
      </c>
      <c r="T194" t="s">
        <v>2889</v>
      </c>
      <c r="U194" s="221">
        <f t="shared" si="5"/>
        <v>0</v>
      </c>
    </row>
    <row r="195" spans="1:21" hidden="1">
      <c r="A195" s="55" t="str">
        <f t="shared" ref="A195:A258" si="6">F195&amp;B195</f>
        <v>Y0AD0</v>
      </c>
      <c r="B195" s="55">
        <f>VLOOKUP(J195,'Mapping-CITI'!A:E,5,0)</f>
        <v>0</v>
      </c>
      <c r="D195" s="42">
        <v>45016</v>
      </c>
      <c r="E195" s="42">
        <v>45199</v>
      </c>
      <c r="F195" t="s">
        <v>2889</v>
      </c>
      <c r="G195" t="s">
        <v>2915</v>
      </c>
      <c r="H195">
        <v>1700</v>
      </c>
      <c r="I195" t="s">
        <v>2768</v>
      </c>
      <c r="J195">
        <v>142041</v>
      </c>
      <c r="K195" t="s">
        <v>2130</v>
      </c>
      <c r="L195">
        <v>0</v>
      </c>
      <c r="M195">
        <v>650000</v>
      </c>
      <c r="N195">
        <v>650000</v>
      </c>
      <c r="O195">
        <v>0</v>
      </c>
      <c r="P195" t="s">
        <v>607</v>
      </c>
      <c r="Q195">
        <v>0</v>
      </c>
      <c r="R195">
        <v>650000</v>
      </c>
      <c r="S195">
        <v>650000</v>
      </c>
      <c r="T195" t="s">
        <v>2889</v>
      </c>
      <c r="U195" s="221">
        <f t="shared" ref="U195:U258" si="7">(M195-N195)/10^7</f>
        <v>0</v>
      </c>
    </row>
    <row r="196" spans="1:21" hidden="1">
      <c r="A196" s="55" t="str">
        <f t="shared" si="6"/>
        <v>Y0AD0</v>
      </c>
      <c r="B196" s="55">
        <f>VLOOKUP(J196,'Mapping-CITI'!A:E,5,0)</f>
        <v>0</v>
      </c>
      <c r="D196" s="42">
        <v>45016</v>
      </c>
      <c r="E196" s="42">
        <v>45199</v>
      </c>
      <c r="F196" t="s">
        <v>2889</v>
      </c>
      <c r="G196" t="s">
        <v>2915</v>
      </c>
      <c r="H196">
        <v>1700</v>
      </c>
      <c r="I196" t="s">
        <v>2768</v>
      </c>
      <c r="J196">
        <v>142042</v>
      </c>
      <c r="K196" t="s">
        <v>2131</v>
      </c>
      <c r="L196">
        <v>0</v>
      </c>
      <c r="M196">
        <v>9213571</v>
      </c>
      <c r="N196">
        <v>9213571</v>
      </c>
      <c r="O196">
        <v>0</v>
      </c>
      <c r="P196" t="s">
        <v>607</v>
      </c>
      <c r="Q196">
        <v>0</v>
      </c>
      <c r="R196">
        <v>9213571</v>
      </c>
      <c r="S196">
        <v>9213571</v>
      </c>
      <c r="T196" t="s">
        <v>2889</v>
      </c>
      <c r="U196" s="221">
        <f t="shared" si="7"/>
        <v>0</v>
      </c>
    </row>
    <row r="197" spans="1:21" hidden="1">
      <c r="A197" s="55" t="str">
        <f t="shared" si="6"/>
        <v>Y0AD0</v>
      </c>
      <c r="B197" s="55">
        <f>VLOOKUP(J197,'Mapping-CITI'!A:E,5,0)</f>
        <v>0</v>
      </c>
      <c r="D197" s="42">
        <v>45016</v>
      </c>
      <c r="E197" s="42">
        <v>45199</v>
      </c>
      <c r="F197" t="s">
        <v>2889</v>
      </c>
      <c r="G197" t="s">
        <v>2915</v>
      </c>
      <c r="H197">
        <v>1700</v>
      </c>
      <c r="I197" t="s">
        <v>2768</v>
      </c>
      <c r="J197">
        <v>142043</v>
      </c>
      <c r="K197" t="s">
        <v>2657</v>
      </c>
      <c r="L197">
        <v>0</v>
      </c>
      <c r="M197">
        <v>1630504</v>
      </c>
      <c r="N197">
        <v>1649504</v>
      </c>
      <c r="O197">
        <v>-19000</v>
      </c>
      <c r="P197" t="s">
        <v>607</v>
      </c>
      <c r="Q197">
        <v>-19000</v>
      </c>
      <c r="R197">
        <v>1630504</v>
      </c>
      <c r="S197">
        <v>1649504</v>
      </c>
      <c r="T197" t="s">
        <v>2889</v>
      </c>
      <c r="U197" s="221">
        <f t="shared" si="7"/>
        <v>-1.9E-3</v>
      </c>
    </row>
    <row r="198" spans="1:21" hidden="1">
      <c r="A198" s="55" t="str">
        <f t="shared" si="6"/>
        <v>Y0AD0</v>
      </c>
      <c r="B198" s="55">
        <f>VLOOKUP(J198,'Mapping-CITI'!A:E,5,0)</f>
        <v>0</v>
      </c>
      <c r="D198" s="42">
        <v>45016</v>
      </c>
      <c r="E198" s="42">
        <v>45199</v>
      </c>
      <c r="F198" t="s">
        <v>2889</v>
      </c>
      <c r="G198" t="s">
        <v>2915</v>
      </c>
      <c r="H198">
        <v>1700</v>
      </c>
      <c r="I198" t="s">
        <v>2768</v>
      </c>
      <c r="J198">
        <v>142044</v>
      </c>
      <c r="K198" t="s">
        <v>2132</v>
      </c>
      <c r="L198">
        <v>-5000</v>
      </c>
      <c r="M198">
        <v>45023487</v>
      </c>
      <c r="N198">
        <v>45255398</v>
      </c>
      <c r="O198">
        <v>-236911</v>
      </c>
      <c r="P198" t="s">
        <v>607</v>
      </c>
      <c r="Q198">
        <v>-236911</v>
      </c>
      <c r="R198">
        <v>45023487</v>
      </c>
      <c r="S198">
        <v>45255398</v>
      </c>
      <c r="T198" t="s">
        <v>2889</v>
      </c>
      <c r="U198" s="221">
        <f t="shared" si="7"/>
        <v>-2.3191099999999999E-2</v>
      </c>
    </row>
    <row r="199" spans="1:21" hidden="1">
      <c r="A199" s="55" t="str">
        <f t="shared" si="6"/>
        <v>Y0AD0</v>
      </c>
      <c r="B199" s="55">
        <f>VLOOKUP(J199,'Mapping-CITI'!A:E,5,0)</f>
        <v>0</v>
      </c>
      <c r="D199" s="42">
        <v>45016</v>
      </c>
      <c r="E199" s="42">
        <v>45199</v>
      </c>
      <c r="F199" t="s">
        <v>2889</v>
      </c>
      <c r="G199" t="s">
        <v>2915</v>
      </c>
      <c r="H199">
        <v>1700</v>
      </c>
      <c r="I199" t="s">
        <v>2768</v>
      </c>
      <c r="J199">
        <v>142048</v>
      </c>
      <c r="K199" t="s">
        <v>2640</v>
      </c>
      <c r="L199">
        <v>0</v>
      </c>
      <c r="M199">
        <v>1520003</v>
      </c>
      <c r="N199">
        <v>1540003</v>
      </c>
      <c r="O199">
        <v>-20000</v>
      </c>
      <c r="P199" t="s">
        <v>607</v>
      </c>
      <c r="Q199">
        <v>-20000</v>
      </c>
      <c r="R199">
        <v>1520003</v>
      </c>
      <c r="S199">
        <v>1540003</v>
      </c>
      <c r="T199" t="s">
        <v>2889</v>
      </c>
      <c r="U199" s="221">
        <f t="shared" si="7"/>
        <v>-2E-3</v>
      </c>
    </row>
    <row r="200" spans="1:21" hidden="1">
      <c r="A200" s="55" t="str">
        <f t="shared" si="6"/>
        <v>Y0AD0</v>
      </c>
      <c r="B200" s="55">
        <f>VLOOKUP(J200,'Mapping-CITI'!A:E,5,0)</f>
        <v>0</v>
      </c>
      <c r="D200" s="42">
        <v>45016</v>
      </c>
      <c r="E200" s="42">
        <v>45199</v>
      </c>
      <c r="F200" t="s">
        <v>2889</v>
      </c>
      <c r="G200" t="s">
        <v>2915</v>
      </c>
      <c r="H200">
        <v>1700</v>
      </c>
      <c r="I200" t="s">
        <v>2768</v>
      </c>
      <c r="J200">
        <v>142075</v>
      </c>
      <c r="K200" t="s">
        <v>2545</v>
      </c>
      <c r="L200">
        <v>3583448.55</v>
      </c>
      <c r="M200">
        <v>0</v>
      </c>
      <c r="N200">
        <v>128494.59</v>
      </c>
      <c r="O200">
        <v>3454953.96</v>
      </c>
      <c r="P200" t="s">
        <v>607</v>
      </c>
      <c r="Q200">
        <v>3454953.96</v>
      </c>
      <c r="R200">
        <v>0</v>
      </c>
      <c r="S200">
        <v>128494.59</v>
      </c>
      <c r="T200" t="s">
        <v>2889</v>
      </c>
      <c r="U200" s="221">
        <f t="shared" si="7"/>
        <v>-1.2849458999999999E-2</v>
      </c>
    </row>
    <row r="201" spans="1:21" hidden="1">
      <c r="A201" s="55" t="str">
        <f t="shared" si="6"/>
        <v>Y0ADIgnore</v>
      </c>
      <c r="B201" s="55" t="str">
        <f>VLOOKUP(J201,'Mapping-CITI'!A:E,5,0)</f>
        <v>Ignore</v>
      </c>
      <c r="D201" s="42">
        <v>45016</v>
      </c>
      <c r="E201" s="42">
        <v>45199</v>
      </c>
      <c r="F201" t="s">
        <v>2889</v>
      </c>
      <c r="G201" t="s">
        <v>2915</v>
      </c>
      <c r="H201">
        <v>1700</v>
      </c>
      <c r="I201" t="s">
        <v>2768</v>
      </c>
      <c r="J201">
        <v>142077</v>
      </c>
      <c r="K201" t="s">
        <v>2913</v>
      </c>
      <c r="L201">
        <v>17207323.149999999</v>
      </c>
      <c r="M201">
        <v>3893340.7</v>
      </c>
      <c r="N201">
        <v>2489486.1</v>
      </c>
      <c r="O201">
        <v>18611177.75</v>
      </c>
      <c r="P201" t="s">
        <v>607</v>
      </c>
      <c r="Q201">
        <v>18611177.75</v>
      </c>
      <c r="R201">
        <v>3893340.7</v>
      </c>
      <c r="S201">
        <v>2489486.1</v>
      </c>
      <c r="T201" t="s">
        <v>2889</v>
      </c>
      <c r="U201" s="221">
        <f t="shared" si="7"/>
        <v>0.14038546000000002</v>
      </c>
    </row>
    <row r="202" spans="1:21" hidden="1">
      <c r="A202" s="55" t="str">
        <f t="shared" si="6"/>
        <v>Y0ADIgnore</v>
      </c>
      <c r="B202" s="55" t="str">
        <f>VLOOKUP(J202,'Mapping-CITI'!A:E,5,0)</f>
        <v>Ignore</v>
      </c>
      <c r="D202" s="42">
        <v>45016</v>
      </c>
      <c r="E202" s="42">
        <v>45199</v>
      </c>
      <c r="F202" t="s">
        <v>2889</v>
      </c>
      <c r="G202" t="s">
        <v>2915</v>
      </c>
      <c r="H202">
        <v>1700</v>
      </c>
      <c r="I202" t="s">
        <v>2768</v>
      </c>
      <c r="J202">
        <v>142243</v>
      </c>
      <c r="K202" t="s">
        <v>3367</v>
      </c>
      <c r="L202">
        <v>0</v>
      </c>
      <c r="M202">
        <v>364243615.89999998</v>
      </c>
      <c r="N202">
        <v>364243615.89999998</v>
      </c>
      <c r="O202">
        <v>0</v>
      </c>
      <c r="P202" t="s">
        <v>607</v>
      </c>
      <c r="Q202">
        <v>0</v>
      </c>
      <c r="R202">
        <v>364243615.89999998</v>
      </c>
      <c r="S202">
        <v>364243615.89999998</v>
      </c>
      <c r="T202" t="s">
        <v>2889</v>
      </c>
      <c r="U202" s="221">
        <f t="shared" si="7"/>
        <v>0</v>
      </c>
    </row>
    <row r="203" spans="1:21" hidden="1">
      <c r="A203" s="55" t="str">
        <f t="shared" si="6"/>
        <v>Y0ADIgnore</v>
      </c>
      <c r="B203" s="55" t="str">
        <f>VLOOKUP(J203,'Mapping-CITI'!A:E,5,0)</f>
        <v>Ignore</v>
      </c>
      <c r="D203" s="42">
        <v>45016</v>
      </c>
      <c r="E203" s="42">
        <v>45199</v>
      </c>
      <c r="F203" t="s">
        <v>2889</v>
      </c>
      <c r="G203" t="s">
        <v>2915</v>
      </c>
      <c r="H203">
        <v>1700</v>
      </c>
      <c r="I203" t="s">
        <v>2768</v>
      </c>
      <c r="J203">
        <v>142247</v>
      </c>
      <c r="K203" t="s">
        <v>3414</v>
      </c>
      <c r="L203">
        <v>0</v>
      </c>
      <c r="M203">
        <v>8000</v>
      </c>
      <c r="N203">
        <v>8000</v>
      </c>
      <c r="O203">
        <v>0</v>
      </c>
      <c r="P203" t="s">
        <v>607</v>
      </c>
      <c r="Q203">
        <v>0</v>
      </c>
      <c r="R203">
        <v>8000</v>
      </c>
      <c r="S203">
        <v>8000</v>
      </c>
      <c r="T203" t="s">
        <v>2889</v>
      </c>
      <c r="U203" s="221">
        <f t="shared" si="7"/>
        <v>0</v>
      </c>
    </row>
    <row r="204" spans="1:21" hidden="1">
      <c r="A204" s="55" t="str">
        <f t="shared" si="6"/>
        <v>Y0ADIgnore</v>
      </c>
      <c r="B204" s="55" t="str">
        <f>VLOOKUP(J204,'Mapping-CITI'!A:E,5,0)</f>
        <v>Ignore</v>
      </c>
      <c r="D204" s="42">
        <v>45016</v>
      </c>
      <c r="E204" s="42">
        <v>45199</v>
      </c>
      <c r="F204" t="s">
        <v>2889</v>
      </c>
      <c r="G204" t="s">
        <v>2915</v>
      </c>
      <c r="H204">
        <v>1700</v>
      </c>
      <c r="I204" t="s">
        <v>2768</v>
      </c>
      <c r="J204">
        <v>142251</v>
      </c>
      <c r="K204" t="s">
        <v>3368</v>
      </c>
      <c r="L204">
        <v>-201000</v>
      </c>
      <c r="M204">
        <v>13664506</v>
      </c>
      <c r="N204">
        <v>13489506</v>
      </c>
      <c r="O204">
        <v>-26000</v>
      </c>
      <c r="P204" t="s">
        <v>607</v>
      </c>
      <c r="Q204">
        <v>-26000</v>
      </c>
      <c r="R204">
        <v>13664506</v>
      </c>
      <c r="S204">
        <v>13489506</v>
      </c>
      <c r="T204" t="s">
        <v>2889</v>
      </c>
      <c r="U204" s="221">
        <f t="shared" si="7"/>
        <v>1.7500000000000002E-2</v>
      </c>
    </row>
    <row r="205" spans="1:21" hidden="1">
      <c r="A205" s="55" t="str">
        <f t="shared" si="6"/>
        <v>Y0ADIgnore</v>
      </c>
      <c r="B205" s="55" t="str">
        <f>VLOOKUP(J205,'Mapping-CITI'!A:E,5,0)</f>
        <v>Ignore</v>
      </c>
      <c r="D205" s="42">
        <v>45016</v>
      </c>
      <c r="E205" s="42">
        <v>45199</v>
      </c>
      <c r="F205" t="s">
        <v>2889</v>
      </c>
      <c r="G205" t="s">
        <v>2915</v>
      </c>
      <c r="H205">
        <v>1700</v>
      </c>
      <c r="I205" t="s">
        <v>2768</v>
      </c>
      <c r="J205">
        <v>142256</v>
      </c>
      <c r="K205" t="s">
        <v>3370</v>
      </c>
      <c r="L205">
        <v>0</v>
      </c>
      <c r="M205">
        <v>2820106</v>
      </c>
      <c r="N205">
        <v>2820106</v>
      </c>
      <c r="O205">
        <v>0</v>
      </c>
      <c r="P205" t="s">
        <v>607</v>
      </c>
      <c r="Q205">
        <v>0</v>
      </c>
      <c r="R205">
        <v>2820106</v>
      </c>
      <c r="S205">
        <v>2820106</v>
      </c>
      <c r="T205" t="s">
        <v>2889</v>
      </c>
      <c r="U205" s="221">
        <f t="shared" si="7"/>
        <v>0</v>
      </c>
    </row>
    <row r="206" spans="1:21" hidden="1">
      <c r="A206" s="55" t="str">
        <f t="shared" si="6"/>
        <v>Y0ADIgnore</v>
      </c>
      <c r="B206" s="55" t="str">
        <f>VLOOKUP(J206,'Mapping-CITI'!A:E,5,0)</f>
        <v>Ignore</v>
      </c>
      <c r="D206" s="42">
        <v>45016</v>
      </c>
      <c r="E206" s="42">
        <v>45199</v>
      </c>
      <c r="F206" t="s">
        <v>2889</v>
      </c>
      <c r="G206" t="s">
        <v>2915</v>
      </c>
      <c r="H206">
        <v>1700</v>
      </c>
      <c r="I206" t="s">
        <v>2768</v>
      </c>
      <c r="J206">
        <v>142258</v>
      </c>
      <c r="K206" t="s">
        <v>3371</v>
      </c>
      <c r="L206">
        <v>-9000</v>
      </c>
      <c r="M206">
        <v>36044151</v>
      </c>
      <c r="N206">
        <v>36599151</v>
      </c>
      <c r="O206">
        <v>-564000</v>
      </c>
      <c r="P206" t="s">
        <v>607</v>
      </c>
      <c r="Q206">
        <v>-564000</v>
      </c>
      <c r="R206">
        <v>36044151</v>
      </c>
      <c r="S206">
        <v>36599151</v>
      </c>
      <c r="T206" t="s">
        <v>2889</v>
      </c>
      <c r="U206" s="221">
        <f t="shared" si="7"/>
        <v>-5.5500000000000001E-2</v>
      </c>
    </row>
    <row r="207" spans="1:21" hidden="1">
      <c r="A207" s="55" t="str">
        <f t="shared" si="6"/>
        <v>Y0ADIgnore</v>
      </c>
      <c r="B207" s="55" t="str">
        <f>VLOOKUP(J207,'Mapping-CITI'!A:E,5,0)</f>
        <v>Ignore</v>
      </c>
      <c r="D207" s="42">
        <v>45016</v>
      </c>
      <c r="E207" s="42">
        <v>45199</v>
      </c>
      <c r="F207" t="s">
        <v>2889</v>
      </c>
      <c r="G207" t="s">
        <v>2915</v>
      </c>
      <c r="H207">
        <v>1700</v>
      </c>
      <c r="I207" t="s">
        <v>2768</v>
      </c>
      <c r="J207">
        <v>142262</v>
      </c>
      <c r="K207" t="s">
        <v>3372</v>
      </c>
      <c r="L207">
        <v>-47000</v>
      </c>
      <c r="M207">
        <v>64036871</v>
      </c>
      <c r="N207">
        <v>64442321</v>
      </c>
      <c r="O207">
        <v>-452450</v>
      </c>
      <c r="P207" t="s">
        <v>607</v>
      </c>
      <c r="Q207">
        <v>-452450</v>
      </c>
      <c r="R207">
        <v>64036871</v>
      </c>
      <c r="S207">
        <v>64442321</v>
      </c>
      <c r="T207" t="s">
        <v>2889</v>
      </c>
      <c r="U207" s="221">
        <f t="shared" si="7"/>
        <v>-4.0544999999999998E-2</v>
      </c>
    </row>
    <row r="208" spans="1:21" hidden="1">
      <c r="A208" s="55" t="str">
        <f t="shared" si="6"/>
        <v>Y0ADIgnore</v>
      </c>
      <c r="B208" s="55" t="str">
        <f>VLOOKUP(J208,'Mapping-CITI'!A:E,5,0)</f>
        <v>Ignore</v>
      </c>
      <c r="D208" s="42">
        <v>45016</v>
      </c>
      <c r="E208" s="42">
        <v>45199</v>
      </c>
      <c r="F208" t="s">
        <v>2889</v>
      </c>
      <c r="G208" t="s">
        <v>2915</v>
      </c>
      <c r="H208">
        <v>1700</v>
      </c>
      <c r="I208" t="s">
        <v>2768</v>
      </c>
      <c r="J208">
        <v>142263</v>
      </c>
      <c r="K208" t="s">
        <v>3373</v>
      </c>
      <c r="L208">
        <v>0</v>
      </c>
      <c r="M208">
        <v>582500</v>
      </c>
      <c r="N208">
        <v>582500</v>
      </c>
      <c r="O208">
        <v>0</v>
      </c>
      <c r="P208" t="s">
        <v>607</v>
      </c>
      <c r="Q208">
        <v>0</v>
      </c>
      <c r="R208">
        <v>582500</v>
      </c>
      <c r="S208">
        <v>582500</v>
      </c>
      <c r="T208" t="s">
        <v>2889</v>
      </c>
      <c r="U208" s="221">
        <f t="shared" si="7"/>
        <v>0</v>
      </c>
    </row>
    <row r="209" spans="1:21" hidden="1">
      <c r="A209" s="55" t="str">
        <f t="shared" si="6"/>
        <v>Y0ADIgnore</v>
      </c>
      <c r="B209" s="55" t="str">
        <f>VLOOKUP(J209,'Mapping-CITI'!A:E,5,0)</f>
        <v>Ignore</v>
      </c>
      <c r="D209" s="42">
        <v>45016</v>
      </c>
      <c r="E209" s="42">
        <v>45199</v>
      </c>
      <c r="F209" t="s">
        <v>2889</v>
      </c>
      <c r="G209" t="s">
        <v>2915</v>
      </c>
      <c r="H209">
        <v>1700</v>
      </c>
      <c r="I209" t="s">
        <v>2768</v>
      </c>
      <c r="J209">
        <v>142265</v>
      </c>
      <c r="K209" t="s">
        <v>3374</v>
      </c>
      <c r="L209">
        <v>-1601000</v>
      </c>
      <c r="M209">
        <v>2187100</v>
      </c>
      <c r="N209">
        <v>586100</v>
      </c>
      <c r="O209">
        <v>0</v>
      </c>
      <c r="P209" t="s">
        <v>607</v>
      </c>
      <c r="Q209">
        <v>0</v>
      </c>
      <c r="R209">
        <v>2187100</v>
      </c>
      <c r="S209">
        <v>586100</v>
      </c>
      <c r="T209" t="s">
        <v>2889</v>
      </c>
      <c r="U209" s="221">
        <f t="shared" si="7"/>
        <v>0.16009999999999999</v>
      </c>
    </row>
    <row r="210" spans="1:21" hidden="1">
      <c r="A210" s="55" t="str">
        <f t="shared" si="6"/>
        <v>Y0ADIgnore</v>
      </c>
      <c r="B210" s="55" t="str">
        <f>VLOOKUP(J210,'Mapping-CITI'!A:E,5,0)</f>
        <v>Ignore</v>
      </c>
      <c r="D210" s="42">
        <v>45016</v>
      </c>
      <c r="E210" s="42">
        <v>45199</v>
      </c>
      <c r="F210" t="s">
        <v>2889</v>
      </c>
      <c r="G210" t="s">
        <v>2915</v>
      </c>
      <c r="H210">
        <v>1700</v>
      </c>
      <c r="I210" t="s">
        <v>2768</v>
      </c>
      <c r="J210">
        <v>142271</v>
      </c>
      <c r="K210" t="s">
        <v>3375</v>
      </c>
      <c r="L210">
        <v>-689705</v>
      </c>
      <c r="M210">
        <v>597559168</v>
      </c>
      <c r="N210">
        <v>602602920</v>
      </c>
      <c r="O210">
        <v>-5733457</v>
      </c>
      <c r="P210" t="s">
        <v>607</v>
      </c>
      <c r="Q210">
        <v>-5733457</v>
      </c>
      <c r="R210">
        <v>597559168</v>
      </c>
      <c r="S210">
        <v>602602920</v>
      </c>
      <c r="T210" t="s">
        <v>2889</v>
      </c>
      <c r="U210" s="221">
        <f t="shared" si="7"/>
        <v>-0.50437520000000002</v>
      </c>
    </row>
    <row r="211" spans="1:21" hidden="1">
      <c r="A211" s="55" t="str">
        <f t="shared" si="6"/>
        <v>Y0ADIgnore</v>
      </c>
      <c r="B211" s="55" t="str">
        <f>VLOOKUP(J211,'Mapping-CITI'!A:E,5,0)</f>
        <v>Ignore</v>
      </c>
      <c r="D211" s="42">
        <v>45016</v>
      </c>
      <c r="E211" s="42">
        <v>45199</v>
      </c>
      <c r="F211" t="s">
        <v>2889</v>
      </c>
      <c r="G211" t="s">
        <v>2915</v>
      </c>
      <c r="H211">
        <v>1700</v>
      </c>
      <c r="I211" t="s">
        <v>2768</v>
      </c>
      <c r="J211">
        <v>142274</v>
      </c>
      <c r="K211" t="s">
        <v>3376</v>
      </c>
      <c r="L211">
        <v>-8000</v>
      </c>
      <c r="M211">
        <v>17928767</v>
      </c>
      <c r="N211">
        <v>17920767</v>
      </c>
      <c r="O211">
        <v>0</v>
      </c>
      <c r="P211" t="s">
        <v>607</v>
      </c>
      <c r="Q211">
        <v>0</v>
      </c>
      <c r="R211">
        <v>17928767</v>
      </c>
      <c r="S211">
        <v>17920767</v>
      </c>
      <c r="T211" t="s">
        <v>2889</v>
      </c>
      <c r="U211" s="221">
        <f t="shared" si="7"/>
        <v>8.0000000000000004E-4</v>
      </c>
    </row>
    <row r="212" spans="1:21" hidden="1">
      <c r="A212" s="55" t="str">
        <f t="shared" si="6"/>
        <v>Y0ADIgnore</v>
      </c>
      <c r="B212" s="55" t="str">
        <f>VLOOKUP(J212,'Mapping-CITI'!A:E,5,0)</f>
        <v>Ignore</v>
      </c>
      <c r="D212" s="42">
        <v>45016</v>
      </c>
      <c r="E212" s="42">
        <v>45199</v>
      </c>
      <c r="F212" t="s">
        <v>2889</v>
      </c>
      <c r="G212" t="s">
        <v>2915</v>
      </c>
      <c r="H212">
        <v>1700</v>
      </c>
      <c r="I212" t="s">
        <v>2768</v>
      </c>
      <c r="J212">
        <v>142276</v>
      </c>
      <c r="K212" t="s">
        <v>3377</v>
      </c>
      <c r="L212">
        <v>0</v>
      </c>
      <c r="M212">
        <v>20951342.579999998</v>
      </c>
      <c r="N212">
        <v>20951342.579999998</v>
      </c>
      <c r="O212">
        <v>0</v>
      </c>
      <c r="P212" t="s">
        <v>607</v>
      </c>
      <c r="Q212">
        <v>0</v>
      </c>
      <c r="R212">
        <v>20951342.579999998</v>
      </c>
      <c r="S212">
        <v>20951342.579999998</v>
      </c>
      <c r="T212" t="s">
        <v>2889</v>
      </c>
      <c r="U212" s="221">
        <f t="shared" si="7"/>
        <v>0</v>
      </c>
    </row>
    <row r="213" spans="1:21" hidden="1">
      <c r="A213" s="55" t="str">
        <f t="shared" si="6"/>
        <v>Y0AD0</v>
      </c>
      <c r="B213" s="55">
        <f>VLOOKUP(J213,'Mapping-CITI'!A:E,5,0)</f>
        <v>0</v>
      </c>
      <c r="D213" s="42">
        <v>45016</v>
      </c>
      <c r="E213" s="42">
        <v>45199</v>
      </c>
      <c r="F213" t="s">
        <v>2889</v>
      </c>
      <c r="G213" t="s">
        <v>2915</v>
      </c>
      <c r="H213">
        <v>1400</v>
      </c>
      <c r="I213" t="s">
        <v>2773</v>
      </c>
      <c r="J213">
        <v>160101</v>
      </c>
      <c r="K213" t="s">
        <v>2149</v>
      </c>
      <c r="L213">
        <v>-0.13</v>
      </c>
      <c r="M213">
        <v>13288684543.889999</v>
      </c>
      <c r="N213">
        <v>13288684543.889999</v>
      </c>
      <c r="O213">
        <v>-0.13</v>
      </c>
      <c r="P213" t="s">
        <v>607</v>
      </c>
      <c r="Q213">
        <v>-0.13</v>
      </c>
      <c r="R213">
        <v>0</v>
      </c>
      <c r="S213">
        <v>0</v>
      </c>
      <c r="T213" t="s">
        <v>2889</v>
      </c>
      <c r="U213" s="221">
        <f t="shared" si="7"/>
        <v>0</v>
      </c>
    </row>
    <row r="214" spans="1:21" hidden="1">
      <c r="A214" s="55" t="str">
        <f t="shared" si="6"/>
        <v>Y0AD0</v>
      </c>
      <c r="B214" s="55">
        <f>VLOOKUP(J214,'Mapping-CITI'!A:E,5,0)</f>
        <v>0</v>
      </c>
      <c r="D214" s="42">
        <v>45016</v>
      </c>
      <c r="E214" s="42">
        <v>45199</v>
      </c>
      <c r="F214" t="s">
        <v>2889</v>
      </c>
      <c r="G214" t="s">
        <v>2915</v>
      </c>
      <c r="H214">
        <v>1400</v>
      </c>
      <c r="I214" t="s">
        <v>2773</v>
      </c>
      <c r="J214">
        <v>160118</v>
      </c>
      <c r="K214" t="s">
        <v>2152</v>
      </c>
      <c r="L214">
        <v>0</v>
      </c>
      <c r="M214">
        <v>104232571989.17999</v>
      </c>
      <c r="N214">
        <v>104232571989.17999</v>
      </c>
      <c r="O214">
        <v>0</v>
      </c>
      <c r="P214" t="s">
        <v>607</v>
      </c>
      <c r="Q214">
        <v>0</v>
      </c>
      <c r="R214">
        <v>0</v>
      </c>
      <c r="S214">
        <v>0</v>
      </c>
      <c r="T214" t="s">
        <v>2889</v>
      </c>
      <c r="U214" s="221">
        <f t="shared" si="7"/>
        <v>0</v>
      </c>
    </row>
    <row r="215" spans="1:21" hidden="1">
      <c r="A215" s="55" t="str">
        <f t="shared" si="6"/>
        <v>Y0AD0</v>
      </c>
      <c r="B215" s="55">
        <f>VLOOKUP(J215,'Mapping-CITI'!A:E,5,0)</f>
        <v>0</v>
      </c>
      <c r="D215" s="42">
        <v>45016</v>
      </c>
      <c r="E215" s="42">
        <v>45199</v>
      </c>
      <c r="F215" t="s">
        <v>2889</v>
      </c>
      <c r="G215" t="s">
        <v>2915</v>
      </c>
      <c r="H215">
        <v>1600</v>
      </c>
      <c r="I215" t="s">
        <v>2789</v>
      </c>
      <c r="J215">
        <v>160202</v>
      </c>
      <c r="K215" t="s">
        <v>2158</v>
      </c>
      <c r="L215">
        <v>0</v>
      </c>
      <c r="M215">
        <v>2850792979.0799999</v>
      </c>
      <c r="N215">
        <v>2850792979.0799999</v>
      </c>
      <c r="O215">
        <v>0</v>
      </c>
      <c r="P215" t="s">
        <v>607</v>
      </c>
      <c r="Q215">
        <v>0</v>
      </c>
      <c r="R215">
        <v>0</v>
      </c>
      <c r="S215">
        <v>0</v>
      </c>
      <c r="T215" t="s">
        <v>2889</v>
      </c>
      <c r="U215" s="221">
        <f t="shared" si="7"/>
        <v>0</v>
      </c>
    </row>
    <row r="216" spans="1:21" hidden="1">
      <c r="A216" s="55" t="str">
        <f t="shared" si="6"/>
        <v>Y0AD0</v>
      </c>
      <c r="B216" s="55">
        <f>VLOOKUP(J216,'Mapping-CITI'!A:E,5,0)</f>
        <v>0</v>
      </c>
      <c r="D216" s="42">
        <v>45016</v>
      </c>
      <c r="E216" s="42">
        <v>45199</v>
      </c>
      <c r="F216" t="s">
        <v>2889</v>
      </c>
      <c r="G216" t="s">
        <v>2915</v>
      </c>
      <c r="H216">
        <v>1600</v>
      </c>
      <c r="I216" t="s">
        <v>2789</v>
      </c>
      <c r="J216">
        <v>160206</v>
      </c>
      <c r="K216" t="s">
        <v>2159</v>
      </c>
      <c r="L216">
        <v>-2026979.35</v>
      </c>
      <c r="M216">
        <v>544667221.16999996</v>
      </c>
      <c r="N216">
        <v>541545046.13</v>
      </c>
      <c r="O216">
        <v>1095195.69</v>
      </c>
      <c r="P216" t="s">
        <v>607</v>
      </c>
      <c r="Q216">
        <v>1095195.69</v>
      </c>
      <c r="R216">
        <v>13394.16</v>
      </c>
      <c r="S216">
        <v>541325670.39999998</v>
      </c>
      <c r="T216" t="s">
        <v>2889</v>
      </c>
      <c r="U216" s="221">
        <f t="shared" si="7"/>
        <v>0.3122175039999962</v>
      </c>
    </row>
    <row r="217" spans="1:21" hidden="1">
      <c r="A217" s="55" t="str">
        <f t="shared" si="6"/>
        <v>Y0AD0</v>
      </c>
      <c r="B217" s="55">
        <f>VLOOKUP(J217,'Mapping-CITI'!A:E,5,0)</f>
        <v>0</v>
      </c>
      <c r="D217" s="42">
        <v>45016</v>
      </c>
      <c r="E217" s="42">
        <v>45199</v>
      </c>
      <c r="F217" t="s">
        <v>2889</v>
      </c>
      <c r="G217" t="s">
        <v>2915</v>
      </c>
      <c r="H217">
        <v>1600</v>
      </c>
      <c r="I217" t="s">
        <v>2789</v>
      </c>
      <c r="J217">
        <v>160207</v>
      </c>
      <c r="K217" t="s">
        <v>2160</v>
      </c>
      <c r="L217">
        <v>0</v>
      </c>
      <c r="M217">
        <v>2268106675</v>
      </c>
      <c r="N217">
        <v>2255128477</v>
      </c>
      <c r="O217">
        <v>12978198</v>
      </c>
      <c r="P217" t="s">
        <v>607</v>
      </c>
      <c r="Q217">
        <v>12978198</v>
      </c>
      <c r="R217">
        <v>11000</v>
      </c>
      <c r="S217">
        <v>2227506377</v>
      </c>
      <c r="T217" t="s">
        <v>2889</v>
      </c>
      <c r="U217" s="221">
        <f t="shared" si="7"/>
        <v>1.2978198000000001</v>
      </c>
    </row>
    <row r="218" spans="1:21" hidden="1">
      <c r="A218" s="55" t="str">
        <f t="shared" si="6"/>
        <v>Y0AD0</v>
      </c>
      <c r="B218" s="55">
        <f>VLOOKUP(J218,'Mapping-CITI'!A:E,5,0)</f>
        <v>0</v>
      </c>
      <c r="D218" s="42">
        <v>45016</v>
      </c>
      <c r="E218" s="42">
        <v>45199</v>
      </c>
      <c r="F218" t="s">
        <v>2889</v>
      </c>
      <c r="G218" t="s">
        <v>2915</v>
      </c>
      <c r="H218">
        <v>1230</v>
      </c>
      <c r="I218" t="s">
        <v>2772</v>
      </c>
      <c r="J218">
        <v>170101</v>
      </c>
      <c r="K218" t="s">
        <v>2163</v>
      </c>
      <c r="L218">
        <v>24722756084.080002</v>
      </c>
      <c r="M218">
        <v>13085050888.01</v>
      </c>
      <c r="N218">
        <v>0</v>
      </c>
      <c r="O218">
        <v>37807806972.089996</v>
      </c>
      <c r="P218" t="s">
        <v>607</v>
      </c>
      <c r="Q218">
        <v>37807806972.089996</v>
      </c>
      <c r="R218">
        <v>0</v>
      </c>
      <c r="S218">
        <v>0</v>
      </c>
      <c r="T218" t="s">
        <v>2889</v>
      </c>
      <c r="U218" s="221">
        <f t="shared" si="7"/>
        <v>1308.5050888010001</v>
      </c>
    </row>
    <row r="219" spans="1:21" hidden="1">
      <c r="A219" s="55" t="str">
        <f t="shared" si="6"/>
        <v>Y0AD0</v>
      </c>
      <c r="B219" s="55">
        <f>VLOOKUP(J219,'Mapping-CITI'!A:E,5,0)</f>
        <v>0</v>
      </c>
      <c r="D219" s="42">
        <v>45016</v>
      </c>
      <c r="E219" s="42">
        <v>45199</v>
      </c>
      <c r="F219" t="s">
        <v>2889</v>
      </c>
      <c r="G219" t="s">
        <v>2915</v>
      </c>
      <c r="H219">
        <v>2110</v>
      </c>
      <c r="I219" t="s">
        <v>2790</v>
      </c>
      <c r="J219">
        <v>201276</v>
      </c>
      <c r="K219" t="s">
        <v>2209</v>
      </c>
      <c r="L219">
        <v>-6806739581.4200001</v>
      </c>
      <c r="M219">
        <v>4263449533.1799998</v>
      </c>
      <c r="N219">
        <v>3563064828.0100002</v>
      </c>
      <c r="O219">
        <v>-6106354876.25</v>
      </c>
      <c r="P219" t="s">
        <v>607</v>
      </c>
      <c r="Q219">
        <v>-6106354876.25</v>
      </c>
      <c r="R219">
        <v>0</v>
      </c>
      <c r="S219">
        <v>0</v>
      </c>
      <c r="T219" t="s">
        <v>2889</v>
      </c>
      <c r="U219" s="221">
        <f t="shared" si="7"/>
        <v>70.038470516999965</v>
      </c>
    </row>
    <row r="220" spans="1:21" hidden="1">
      <c r="A220" s="55" t="str">
        <f t="shared" si="6"/>
        <v>Y0AD1.2</v>
      </c>
      <c r="B220" s="55">
        <f>VLOOKUP(J220,'Mapping-CITI'!A:E,5,0)</f>
        <v>1.2</v>
      </c>
      <c r="D220" s="42">
        <v>45016</v>
      </c>
      <c r="E220" s="42">
        <v>45199</v>
      </c>
      <c r="F220" t="s">
        <v>2889</v>
      </c>
      <c r="G220" t="s">
        <v>2915</v>
      </c>
      <c r="H220">
        <v>2110</v>
      </c>
      <c r="I220" t="s">
        <v>2790</v>
      </c>
      <c r="J220">
        <v>201277</v>
      </c>
      <c r="K220" t="s">
        <v>2210</v>
      </c>
      <c r="L220">
        <v>-9758526250.7700005</v>
      </c>
      <c r="M220">
        <v>582164724.62</v>
      </c>
      <c r="N220">
        <v>353823276.31999999</v>
      </c>
      <c r="O220">
        <v>-9530184802.4699993</v>
      </c>
      <c r="P220" t="s">
        <v>607</v>
      </c>
      <c r="Q220" s="191">
        <v>-9530184802.4699993</v>
      </c>
      <c r="R220">
        <v>0</v>
      </c>
      <c r="S220">
        <v>0</v>
      </c>
      <c r="T220" t="s">
        <v>2889</v>
      </c>
      <c r="U220" s="221">
        <f t="shared" si="7"/>
        <v>22.83414483</v>
      </c>
    </row>
    <row r="221" spans="1:21" hidden="1">
      <c r="A221" s="55" t="str">
        <f t="shared" si="6"/>
        <v>Y0AD0</v>
      </c>
      <c r="B221" s="55">
        <f>VLOOKUP(J221,'Mapping-CITI'!A:E,5,0)</f>
        <v>0</v>
      </c>
      <c r="D221" s="42">
        <v>45016</v>
      </c>
      <c r="E221" s="42">
        <v>45199</v>
      </c>
      <c r="F221" t="s">
        <v>2889</v>
      </c>
      <c r="G221" t="s">
        <v>2915</v>
      </c>
      <c r="H221">
        <v>2110</v>
      </c>
      <c r="I221" t="s">
        <v>2790</v>
      </c>
      <c r="J221">
        <v>201297</v>
      </c>
      <c r="K221" t="s">
        <v>2211</v>
      </c>
      <c r="L221">
        <v>1009308678.46</v>
      </c>
      <c r="M221">
        <v>248889157.72999999</v>
      </c>
      <c r="N221">
        <v>239590839.99000001</v>
      </c>
      <c r="O221">
        <v>1018606996.2</v>
      </c>
      <c r="P221" t="s">
        <v>607</v>
      </c>
      <c r="Q221">
        <v>1018606996.2</v>
      </c>
      <c r="R221">
        <v>0</v>
      </c>
      <c r="S221">
        <v>0</v>
      </c>
      <c r="T221" t="s">
        <v>2889</v>
      </c>
      <c r="U221" s="221">
        <f t="shared" si="7"/>
        <v>0.92983177399999795</v>
      </c>
    </row>
    <row r="222" spans="1:21" hidden="1">
      <c r="A222" s="55" t="str">
        <f t="shared" si="6"/>
        <v>Y0AD1.2</v>
      </c>
      <c r="B222" s="55">
        <f>VLOOKUP(J222,'Mapping-CITI'!A:E,5,0)</f>
        <v>1.2</v>
      </c>
      <c r="D222" s="42">
        <v>45016</v>
      </c>
      <c r="E222" s="42">
        <v>45199</v>
      </c>
      <c r="F222" t="s">
        <v>2889</v>
      </c>
      <c r="G222" t="s">
        <v>2915</v>
      </c>
      <c r="H222">
        <v>2110</v>
      </c>
      <c r="I222" t="s">
        <v>2790</v>
      </c>
      <c r="J222">
        <v>201298</v>
      </c>
      <c r="K222" t="s">
        <v>2212</v>
      </c>
      <c r="L222">
        <v>-830386015.51999998</v>
      </c>
      <c r="M222">
        <v>80610423.379999995</v>
      </c>
      <c r="N222">
        <v>6218868.9299999997</v>
      </c>
      <c r="O222">
        <v>-755994461.07000005</v>
      </c>
      <c r="P222" t="s">
        <v>607</v>
      </c>
      <c r="Q222" s="191">
        <v>-755994461.07000005</v>
      </c>
      <c r="R222">
        <v>0</v>
      </c>
      <c r="S222">
        <v>0</v>
      </c>
      <c r="T222" t="s">
        <v>2889</v>
      </c>
      <c r="U222" s="221">
        <f t="shared" si="7"/>
        <v>7.439155444999999</v>
      </c>
    </row>
    <row r="223" spans="1:21" hidden="1">
      <c r="A223" s="55" t="str">
        <f t="shared" si="6"/>
        <v>Y0AD0</v>
      </c>
      <c r="B223" s="55">
        <f>VLOOKUP(J223,'Mapping-CITI'!A:E,5,0)</f>
        <v>0</v>
      </c>
      <c r="D223" s="42">
        <v>45016</v>
      </c>
      <c r="E223" s="42">
        <v>45199</v>
      </c>
      <c r="F223" t="s">
        <v>2889</v>
      </c>
      <c r="G223" t="s">
        <v>2915</v>
      </c>
      <c r="H223">
        <v>2110</v>
      </c>
      <c r="I223" t="s">
        <v>2790</v>
      </c>
      <c r="J223">
        <v>201349</v>
      </c>
      <c r="K223" t="s">
        <v>2224</v>
      </c>
      <c r="L223">
        <v>-5698282.2699999996</v>
      </c>
      <c r="M223">
        <v>13725308.369999999</v>
      </c>
      <c r="N223">
        <v>9476471.4199999999</v>
      </c>
      <c r="O223">
        <v>-1449445.32</v>
      </c>
      <c r="P223" t="s">
        <v>607</v>
      </c>
      <c r="Q223">
        <v>-1449445.32</v>
      </c>
      <c r="R223">
        <v>0</v>
      </c>
      <c r="S223">
        <v>0</v>
      </c>
      <c r="T223" t="s">
        <v>2889</v>
      </c>
      <c r="U223" s="221">
        <f t="shared" si="7"/>
        <v>0.42488369499999995</v>
      </c>
    </row>
    <row r="224" spans="1:21" hidden="1">
      <c r="A224" s="55" t="str">
        <f t="shared" si="6"/>
        <v>Y0AD0</v>
      </c>
      <c r="B224" s="55">
        <f>VLOOKUP(J224,'Mapping-CITI'!A:E,5,0)</f>
        <v>0</v>
      </c>
      <c r="D224" s="42">
        <v>45016</v>
      </c>
      <c r="E224" s="42">
        <v>45199</v>
      </c>
      <c r="F224" t="s">
        <v>2889</v>
      </c>
      <c r="G224" t="s">
        <v>2915</v>
      </c>
      <c r="H224">
        <v>2110</v>
      </c>
      <c r="I224" t="s">
        <v>2790</v>
      </c>
      <c r="J224">
        <v>201351</v>
      </c>
      <c r="K224" t="s">
        <v>2225</v>
      </c>
      <c r="L224">
        <v>-4249814640.6300001</v>
      </c>
      <c r="M224">
        <v>1043686177.91</v>
      </c>
      <c r="N224">
        <v>687259636.13999999</v>
      </c>
      <c r="O224">
        <v>-3893388098.8600001</v>
      </c>
      <c r="P224" t="s">
        <v>607</v>
      </c>
      <c r="Q224">
        <v>-3893388098.8600001</v>
      </c>
      <c r="R224">
        <v>0</v>
      </c>
      <c r="S224">
        <v>0</v>
      </c>
      <c r="T224" t="s">
        <v>2889</v>
      </c>
      <c r="U224" s="221">
        <f t="shared" si="7"/>
        <v>35.642654176999997</v>
      </c>
    </row>
    <row r="225" spans="1:21" hidden="1">
      <c r="A225" s="55" t="str">
        <f t="shared" si="6"/>
        <v>Y0AD1.2</v>
      </c>
      <c r="B225" s="55">
        <f>VLOOKUP(J225,'Mapping-CITI'!A:E,5,0)</f>
        <v>1.2</v>
      </c>
      <c r="D225" s="42">
        <v>45016</v>
      </c>
      <c r="E225" s="42">
        <v>45199</v>
      </c>
      <c r="F225" t="s">
        <v>2889</v>
      </c>
      <c r="G225" t="s">
        <v>2915</v>
      </c>
      <c r="H225">
        <v>2110</v>
      </c>
      <c r="I225" t="s">
        <v>2790</v>
      </c>
      <c r="J225">
        <v>201364</v>
      </c>
      <c r="K225" t="s">
        <v>2232</v>
      </c>
      <c r="L225">
        <v>-43625486.289999999</v>
      </c>
      <c r="M225">
        <v>3357711.4</v>
      </c>
      <c r="N225">
        <v>862604.05</v>
      </c>
      <c r="O225">
        <v>-41130378.939999998</v>
      </c>
      <c r="P225" t="s">
        <v>607</v>
      </c>
      <c r="Q225" s="191">
        <v>-41130378.939999998</v>
      </c>
      <c r="R225">
        <v>0</v>
      </c>
      <c r="S225">
        <v>0</v>
      </c>
      <c r="T225" t="s">
        <v>2889</v>
      </c>
      <c r="U225" s="221">
        <f t="shared" si="7"/>
        <v>0.24951073499999996</v>
      </c>
    </row>
    <row r="226" spans="1:21" hidden="1">
      <c r="A226" s="55" t="str">
        <f t="shared" si="6"/>
        <v>Y0AD1.2</v>
      </c>
      <c r="B226" s="55">
        <f>VLOOKUP(J226,'Mapping-CITI'!A:E,5,0)</f>
        <v>1.2</v>
      </c>
      <c r="D226" s="42">
        <v>45016</v>
      </c>
      <c r="E226" s="42">
        <v>45199</v>
      </c>
      <c r="F226" t="s">
        <v>2889</v>
      </c>
      <c r="G226" t="s">
        <v>2915</v>
      </c>
      <c r="H226">
        <v>2110</v>
      </c>
      <c r="I226" t="s">
        <v>2790</v>
      </c>
      <c r="J226">
        <v>201366</v>
      </c>
      <c r="K226" t="s">
        <v>2233</v>
      </c>
      <c r="L226">
        <v>-2524970288.4899998</v>
      </c>
      <c r="M226">
        <v>149796621.47999999</v>
      </c>
      <c r="N226">
        <v>59490721.789999999</v>
      </c>
      <c r="O226">
        <v>-2434664388.8000002</v>
      </c>
      <c r="P226" t="s">
        <v>607</v>
      </c>
      <c r="Q226" s="191">
        <v>-2434664388.8000002</v>
      </c>
      <c r="R226">
        <v>0</v>
      </c>
      <c r="S226">
        <v>0</v>
      </c>
      <c r="T226" t="s">
        <v>2889</v>
      </c>
      <c r="U226" s="221">
        <f t="shared" si="7"/>
        <v>9.0305899689999993</v>
      </c>
    </row>
    <row r="227" spans="1:21" hidden="1">
      <c r="A227" s="55" t="str">
        <f t="shared" si="6"/>
        <v>Y0AD0</v>
      </c>
      <c r="B227" s="55">
        <f>VLOOKUP(J227,'Mapping-CITI'!A:E,5,0)</f>
        <v>0</v>
      </c>
      <c r="D227" s="42">
        <v>45016</v>
      </c>
      <c r="E227" s="42">
        <v>45199</v>
      </c>
      <c r="F227" t="s">
        <v>2889</v>
      </c>
      <c r="G227" t="s">
        <v>2915</v>
      </c>
      <c r="H227">
        <v>2250</v>
      </c>
      <c r="I227" t="s">
        <v>2774</v>
      </c>
      <c r="J227">
        <v>210103</v>
      </c>
      <c r="K227" t="s">
        <v>2240</v>
      </c>
      <c r="L227">
        <v>0</v>
      </c>
      <c r="M227">
        <v>101581.34</v>
      </c>
      <c r="N227">
        <v>101581.34</v>
      </c>
      <c r="O227">
        <v>0</v>
      </c>
      <c r="P227" t="s">
        <v>607</v>
      </c>
      <c r="Q227">
        <v>0</v>
      </c>
      <c r="R227">
        <v>101581.34</v>
      </c>
      <c r="S227">
        <v>101581.34</v>
      </c>
      <c r="T227" t="s">
        <v>2889</v>
      </c>
      <c r="U227" s="221">
        <f t="shared" si="7"/>
        <v>0</v>
      </c>
    </row>
    <row r="228" spans="1:21" hidden="1">
      <c r="A228" s="55" t="str">
        <f t="shared" si="6"/>
        <v>Y0AD0</v>
      </c>
      <c r="B228" s="55">
        <f>VLOOKUP(J228,'Mapping-CITI'!A:E,5,0)</f>
        <v>0</v>
      </c>
      <c r="D228" s="42">
        <v>45016</v>
      </c>
      <c r="E228" s="42">
        <v>45199</v>
      </c>
      <c r="F228" t="s">
        <v>2889</v>
      </c>
      <c r="G228" t="s">
        <v>2915</v>
      </c>
      <c r="H228">
        <v>2250</v>
      </c>
      <c r="I228" t="s">
        <v>2774</v>
      </c>
      <c r="J228">
        <v>210117</v>
      </c>
      <c r="K228" t="s">
        <v>2242</v>
      </c>
      <c r="L228">
        <v>-49431588.100000001</v>
      </c>
      <c r="M228">
        <v>246005107.18000001</v>
      </c>
      <c r="N228">
        <v>237466967.03</v>
      </c>
      <c r="O228">
        <v>-40893447.950000003</v>
      </c>
      <c r="P228" t="s">
        <v>607</v>
      </c>
      <c r="Q228">
        <v>-40893447.950000003</v>
      </c>
      <c r="R228">
        <v>245308633.22999999</v>
      </c>
      <c r="S228">
        <v>4609745.79</v>
      </c>
      <c r="T228" t="s">
        <v>2889</v>
      </c>
      <c r="U228" s="221">
        <f t="shared" si="7"/>
        <v>0.85381401500000065</v>
      </c>
    </row>
    <row r="229" spans="1:21" hidden="1">
      <c r="A229" s="55" t="str">
        <f t="shared" si="6"/>
        <v>Y0AD0</v>
      </c>
      <c r="B229" s="55">
        <f>VLOOKUP(J229,'Mapping-CITI'!A:E,5,0)</f>
        <v>0</v>
      </c>
      <c r="D229" s="42">
        <v>45016</v>
      </c>
      <c r="E229" s="42">
        <v>45199</v>
      </c>
      <c r="F229" t="s">
        <v>2889</v>
      </c>
      <c r="G229" t="s">
        <v>2915</v>
      </c>
      <c r="H229">
        <v>2250</v>
      </c>
      <c r="I229" t="s">
        <v>2774</v>
      </c>
      <c r="J229">
        <v>210132</v>
      </c>
      <c r="K229" t="s">
        <v>2244</v>
      </c>
      <c r="L229">
        <v>-61658.1</v>
      </c>
      <c r="M229">
        <v>61658.1</v>
      </c>
      <c r="N229">
        <v>0</v>
      </c>
      <c r="O229">
        <v>0</v>
      </c>
      <c r="P229" t="s">
        <v>607</v>
      </c>
      <c r="Q229">
        <v>0</v>
      </c>
      <c r="R229">
        <v>61658.1</v>
      </c>
      <c r="S229">
        <v>0</v>
      </c>
      <c r="T229" t="s">
        <v>2889</v>
      </c>
      <c r="U229" s="221">
        <f t="shared" si="7"/>
        <v>6.1658099999999999E-3</v>
      </c>
    </row>
    <row r="230" spans="1:21" hidden="1">
      <c r="A230" s="55" t="str">
        <f t="shared" si="6"/>
        <v>Y0AD0</v>
      </c>
      <c r="B230" s="55">
        <f>VLOOKUP(J230,'Mapping-CITI'!A:E,5,0)</f>
        <v>0</v>
      </c>
      <c r="D230" s="42">
        <v>45016</v>
      </c>
      <c r="E230" s="42">
        <v>45199</v>
      </c>
      <c r="F230" t="s">
        <v>2889</v>
      </c>
      <c r="G230" t="s">
        <v>2915</v>
      </c>
      <c r="H230">
        <v>2250</v>
      </c>
      <c r="I230" t="s">
        <v>2774</v>
      </c>
      <c r="J230">
        <v>210138</v>
      </c>
      <c r="K230" t="s">
        <v>2791</v>
      </c>
      <c r="L230">
        <v>-11428.21</v>
      </c>
      <c r="M230">
        <v>1290286.24</v>
      </c>
      <c r="N230">
        <v>913475.27</v>
      </c>
      <c r="O230">
        <v>365382.76</v>
      </c>
      <c r="P230" t="s">
        <v>607</v>
      </c>
      <c r="Q230">
        <v>365382.76</v>
      </c>
      <c r="R230">
        <v>1290286.24</v>
      </c>
      <c r="S230">
        <v>913475.27</v>
      </c>
      <c r="T230" t="s">
        <v>2889</v>
      </c>
      <c r="U230" s="221">
        <f t="shared" si="7"/>
        <v>3.7681096999999997E-2</v>
      </c>
    </row>
    <row r="231" spans="1:21" hidden="1">
      <c r="A231" s="55" t="str">
        <f t="shared" si="6"/>
        <v>Y0AD0</v>
      </c>
      <c r="B231" s="55">
        <f>VLOOKUP(J231,'Mapping-CITI'!A:E,5,0)</f>
        <v>0</v>
      </c>
      <c r="D231" s="42">
        <v>45016</v>
      </c>
      <c r="E231" s="42">
        <v>45199</v>
      </c>
      <c r="F231" t="s">
        <v>2889</v>
      </c>
      <c r="G231" t="s">
        <v>2915</v>
      </c>
      <c r="H231">
        <v>2250</v>
      </c>
      <c r="I231" t="s">
        <v>2774</v>
      </c>
      <c r="J231">
        <v>210140</v>
      </c>
      <c r="K231" t="s">
        <v>2245</v>
      </c>
      <c r="L231">
        <v>-1797261.03</v>
      </c>
      <c r="M231">
        <v>7380733.7999999998</v>
      </c>
      <c r="N231">
        <v>4553165.59</v>
      </c>
      <c r="O231">
        <v>1030307.18</v>
      </c>
      <c r="P231" t="s">
        <v>607</v>
      </c>
      <c r="Q231">
        <v>1030307.18</v>
      </c>
      <c r="R231">
        <v>7380733.7999999998</v>
      </c>
      <c r="S231">
        <v>4553165.59</v>
      </c>
      <c r="T231" t="s">
        <v>2889</v>
      </c>
      <c r="U231" s="221">
        <f t="shared" si="7"/>
        <v>0.28275682099999999</v>
      </c>
    </row>
    <row r="232" spans="1:21" hidden="1">
      <c r="A232" s="55" t="str">
        <f t="shared" si="6"/>
        <v>Y0AD0</v>
      </c>
      <c r="B232" s="55">
        <f>VLOOKUP(J232,'Mapping-CITI'!A:E,5,0)</f>
        <v>0</v>
      </c>
      <c r="D232" s="42">
        <v>45016</v>
      </c>
      <c r="E232" s="42">
        <v>45199</v>
      </c>
      <c r="F232" t="s">
        <v>2889</v>
      </c>
      <c r="G232" t="s">
        <v>2915</v>
      </c>
      <c r="H232">
        <v>2250</v>
      </c>
      <c r="I232" t="s">
        <v>2774</v>
      </c>
      <c r="J232">
        <v>210210</v>
      </c>
      <c r="K232" t="s">
        <v>2246</v>
      </c>
      <c r="L232">
        <v>-71176058.329999998</v>
      </c>
      <c r="M232">
        <v>305387939.81</v>
      </c>
      <c r="N232">
        <v>330504284.35000002</v>
      </c>
      <c r="O232">
        <v>-96292402.870000005</v>
      </c>
      <c r="P232" t="s">
        <v>607</v>
      </c>
      <c r="Q232">
        <v>-96292402.870000005</v>
      </c>
      <c r="R232">
        <v>305387939.81</v>
      </c>
      <c r="S232">
        <v>263464.18</v>
      </c>
      <c r="T232" t="s">
        <v>2889</v>
      </c>
      <c r="U232" s="221">
        <f t="shared" si="7"/>
        <v>-2.511634454000002</v>
      </c>
    </row>
    <row r="233" spans="1:21" hidden="1">
      <c r="A233" s="55" t="str">
        <f t="shared" si="6"/>
        <v>Y0AD0</v>
      </c>
      <c r="B233" s="55">
        <f>VLOOKUP(J233,'Mapping-CITI'!A:E,5,0)</f>
        <v>0</v>
      </c>
      <c r="D233" s="42">
        <v>45016</v>
      </c>
      <c r="E233" s="42">
        <v>45199</v>
      </c>
      <c r="F233" t="s">
        <v>2889</v>
      </c>
      <c r="G233" t="s">
        <v>2915</v>
      </c>
      <c r="H233">
        <v>2250</v>
      </c>
      <c r="I233" t="s">
        <v>2774</v>
      </c>
      <c r="J233">
        <v>210367</v>
      </c>
      <c r="K233" t="s">
        <v>2710</v>
      </c>
      <c r="L233">
        <v>0</v>
      </c>
      <c r="M233">
        <v>1.56</v>
      </c>
      <c r="N233">
        <v>0</v>
      </c>
      <c r="O233">
        <v>1.56</v>
      </c>
      <c r="P233" t="s">
        <v>607</v>
      </c>
      <c r="Q233">
        <v>1.56</v>
      </c>
      <c r="R233">
        <v>1.56</v>
      </c>
      <c r="S233">
        <v>0</v>
      </c>
      <c r="T233" t="s">
        <v>2889</v>
      </c>
      <c r="U233" s="221">
        <f t="shared" si="7"/>
        <v>1.5599999999999999E-7</v>
      </c>
    </row>
    <row r="234" spans="1:21" hidden="1">
      <c r="A234" s="55" t="str">
        <f t="shared" si="6"/>
        <v>Y0AD0</v>
      </c>
      <c r="B234" s="55">
        <f>VLOOKUP(J234,'Mapping-CITI'!A:E,5,0)</f>
        <v>0</v>
      </c>
      <c r="D234" s="42">
        <v>45016</v>
      </c>
      <c r="E234" s="42">
        <v>45199</v>
      </c>
      <c r="F234" t="s">
        <v>2889</v>
      </c>
      <c r="G234" t="s">
        <v>2915</v>
      </c>
      <c r="H234">
        <v>2250</v>
      </c>
      <c r="I234" t="s">
        <v>2774</v>
      </c>
      <c r="J234">
        <v>210667</v>
      </c>
      <c r="K234" t="s">
        <v>2862</v>
      </c>
      <c r="L234">
        <v>6629.94</v>
      </c>
      <c r="M234">
        <v>4952.8</v>
      </c>
      <c r="N234">
        <v>304176</v>
      </c>
      <c r="O234">
        <v>-292593.26</v>
      </c>
      <c r="P234" t="s">
        <v>607</v>
      </c>
      <c r="Q234">
        <v>-292593.26</v>
      </c>
      <c r="R234">
        <v>4952.8</v>
      </c>
      <c r="S234">
        <v>304176</v>
      </c>
      <c r="T234" t="s">
        <v>2889</v>
      </c>
      <c r="U234" s="221">
        <f t="shared" si="7"/>
        <v>-2.9922320000000002E-2</v>
      </c>
    </row>
    <row r="235" spans="1:21" hidden="1">
      <c r="A235" s="55" t="str">
        <f t="shared" si="6"/>
        <v>Y0AD0</v>
      </c>
      <c r="B235" s="55">
        <f>VLOOKUP(J235,'Mapping-CITI'!A:E,5,0)</f>
        <v>0</v>
      </c>
      <c r="D235" s="42">
        <v>45016</v>
      </c>
      <c r="E235" s="42">
        <v>45199</v>
      </c>
      <c r="F235" t="s">
        <v>2889</v>
      </c>
      <c r="G235" t="s">
        <v>2915</v>
      </c>
      <c r="H235">
        <v>2250</v>
      </c>
      <c r="I235" t="s">
        <v>2774</v>
      </c>
      <c r="J235">
        <v>210766</v>
      </c>
      <c r="K235" t="s">
        <v>2748</v>
      </c>
      <c r="L235">
        <v>-10945.46</v>
      </c>
      <c r="M235">
        <v>138706.14000000001</v>
      </c>
      <c r="N235">
        <v>140039</v>
      </c>
      <c r="O235">
        <v>-12278.32</v>
      </c>
      <c r="P235" t="s">
        <v>607</v>
      </c>
      <c r="Q235">
        <v>-12278.32</v>
      </c>
      <c r="R235">
        <v>137316.82</v>
      </c>
      <c r="S235">
        <v>0</v>
      </c>
      <c r="T235" t="s">
        <v>2889</v>
      </c>
      <c r="U235" s="221">
        <f t="shared" si="7"/>
        <v>-1.332859999999986E-4</v>
      </c>
    </row>
    <row r="236" spans="1:21" hidden="1">
      <c r="A236" s="55" t="str">
        <f t="shared" si="6"/>
        <v>Y0ADIgnore</v>
      </c>
      <c r="B236" s="55" t="str">
        <f>VLOOKUP(J236,'Mapping-CITI'!A:E,5,0)</f>
        <v>Ignore</v>
      </c>
      <c r="D236" s="42">
        <v>45016</v>
      </c>
      <c r="E236" s="42">
        <v>45199</v>
      </c>
      <c r="F236" t="s">
        <v>2889</v>
      </c>
      <c r="G236" t="s">
        <v>2915</v>
      </c>
      <c r="H236">
        <v>2250</v>
      </c>
      <c r="I236" t="s">
        <v>2774</v>
      </c>
      <c r="J236">
        <v>210854</v>
      </c>
      <c r="K236" t="s">
        <v>3378</v>
      </c>
      <c r="L236">
        <v>3837548.51</v>
      </c>
      <c r="M236">
        <v>0</v>
      </c>
      <c r="N236">
        <v>0</v>
      </c>
      <c r="O236">
        <v>3837548.51</v>
      </c>
      <c r="P236" t="s">
        <v>607</v>
      </c>
      <c r="Q236">
        <v>3837548.51</v>
      </c>
      <c r="R236">
        <v>0</v>
      </c>
      <c r="S236">
        <v>0</v>
      </c>
      <c r="T236" t="s">
        <v>2889</v>
      </c>
      <c r="U236" s="221">
        <f t="shared" si="7"/>
        <v>0</v>
      </c>
    </row>
    <row r="237" spans="1:21" hidden="1">
      <c r="A237" s="55" t="str">
        <f t="shared" si="6"/>
        <v>Y0AD0</v>
      </c>
      <c r="B237" s="55">
        <f>VLOOKUP(J237,'Mapping-CITI'!A:E,5,0)</f>
        <v>0</v>
      </c>
      <c r="D237" s="42">
        <v>45016</v>
      </c>
      <c r="E237" s="42">
        <v>45199</v>
      </c>
      <c r="F237" t="s">
        <v>2889</v>
      </c>
      <c r="G237" t="s">
        <v>2915</v>
      </c>
      <c r="H237">
        <v>2250</v>
      </c>
      <c r="I237" t="s">
        <v>2774</v>
      </c>
      <c r="J237">
        <v>211103</v>
      </c>
      <c r="K237" t="s">
        <v>2249</v>
      </c>
      <c r="L237">
        <v>-2626.09</v>
      </c>
      <c r="M237">
        <v>27484.83</v>
      </c>
      <c r="N237">
        <v>29147.09</v>
      </c>
      <c r="O237">
        <v>-4288.3500000000004</v>
      </c>
      <c r="P237" t="s">
        <v>607</v>
      </c>
      <c r="Q237">
        <v>-4288.3500000000004</v>
      </c>
      <c r="R237">
        <v>27484.83</v>
      </c>
      <c r="S237">
        <v>52.71</v>
      </c>
      <c r="T237" t="s">
        <v>2889</v>
      </c>
      <c r="U237" s="221">
        <f t="shared" si="7"/>
        <v>-1.6622599999999984E-4</v>
      </c>
    </row>
    <row r="238" spans="1:21" hidden="1">
      <c r="A238" s="55" t="str">
        <f t="shared" si="6"/>
        <v>Y0AD0</v>
      </c>
      <c r="B238" s="55">
        <f>VLOOKUP(J238,'Mapping-CITI'!A:E,5,0)</f>
        <v>0</v>
      </c>
      <c r="D238" s="42">
        <v>45016</v>
      </c>
      <c r="E238" s="42">
        <v>45199</v>
      </c>
      <c r="F238" t="s">
        <v>2889</v>
      </c>
      <c r="G238" t="s">
        <v>2915</v>
      </c>
      <c r="H238">
        <v>2250</v>
      </c>
      <c r="I238" t="s">
        <v>2774</v>
      </c>
      <c r="J238">
        <v>211106</v>
      </c>
      <c r="K238" t="s">
        <v>2250</v>
      </c>
      <c r="L238">
        <v>-179153.41</v>
      </c>
      <c r="M238">
        <v>26934014.309999999</v>
      </c>
      <c r="N238">
        <v>26795667.579999998</v>
      </c>
      <c r="O238">
        <v>-40806.68</v>
      </c>
      <c r="P238" t="s">
        <v>607</v>
      </c>
      <c r="Q238">
        <v>-40806.68</v>
      </c>
      <c r="R238">
        <v>26934014.309999999</v>
      </c>
      <c r="S238">
        <v>26795667.579999998</v>
      </c>
      <c r="T238" t="s">
        <v>2889</v>
      </c>
      <c r="U238" s="221">
        <f t="shared" si="7"/>
        <v>1.3834673000000046E-2</v>
      </c>
    </row>
    <row r="239" spans="1:21" hidden="1">
      <c r="A239" s="55" t="str">
        <f t="shared" si="6"/>
        <v>Y0AD0</v>
      </c>
      <c r="B239" s="55">
        <f>VLOOKUP(J239,'Mapping-CITI'!A:E,5,0)</f>
        <v>0</v>
      </c>
      <c r="D239" s="42">
        <v>45016</v>
      </c>
      <c r="E239" s="42">
        <v>45199</v>
      </c>
      <c r="F239" t="s">
        <v>2889</v>
      </c>
      <c r="G239" t="s">
        <v>2915</v>
      </c>
      <c r="H239">
        <v>2250</v>
      </c>
      <c r="I239" t="s">
        <v>2774</v>
      </c>
      <c r="J239">
        <v>211120</v>
      </c>
      <c r="K239" t="s">
        <v>852</v>
      </c>
      <c r="L239">
        <v>-3585747.9</v>
      </c>
      <c r="M239">
        <v>130793.94</v>
      </c>
      <c r="N239">
        <v>0</v>
      </c>
      <c r="O239">
        <v>-3454953.96</v>
      </c>
      <c r="P239" t="s">
        <v>607</v>
      </c>
      <c r="Q239">
        <v>-3454953.96</v>
      </c>
      <c r="R239">
        <v>130793.94</v>
      </c>
      <c r="S239">
        <v>0</v>
      </c>
      <c r="T239" t="s">
        <v>2889</v>
      </c>
      <c r="U239" s="221">
        <f t="shared" si="7"/>
        <v>1.3079393999999999E-2</v>
      </c>
    </row>
    <row r="240" spans="1:21" hidden="1">
      <c r="A240" s="55" t="str">
        <f t="shared" si="6"/>
        <v>Y0AD0</v>
      </c>
      <c r="B240" s="55">
        <f>VLOOKUP(J240,'Mapping-CITI'!A:E,5,0)</f>
        <v>0</v>
      </c>
      <c r="D240" s="42">
        <v>45016</v>
      </c>
      <c r="E240" s="42">
        <v>45199</v>
      </c>
      <c r="F240" t="s">
        <v>2889</v>
      </c>
      <c r="G240" t="s">
        <v>2915</v>
      </c>
      <c r="H240">
        <v>2250</v>
      </c>
      <c r="I240" t="s">
        <v>2774</v>
      </c>
      <c r="J240">
        <v>211121</v>
      </c>
      <c r="K240" t="s">
        <v>2252</v>
      </c>
      <c r="L240">
        <v>-1977149.88</v>
      </c>
      <c r="M240">
        <v>16694478</v>
      </c>
      <c r="N240">
        <v>16683912</v>
      </c>
      <c r="O240">
        <v>-1966583.88</v>
      </c>
      <c r="P240" t="s">
        <v>607</v>
      </c>
      <c r="Q240">
        <v>-1966583.88</v>
      </c>
      <c r="R240">
        <v>16618683</v>
      </c>
      <c r="S240">
        <v>0</v>
      </c>
      <c r="T240" t="s">
        <v>2889</v>
      </c>
      <c r="U240" s="221">
        <f t="shared" si="7"/>
        <v>1.0566E-3</v>
      </c>
    </row>
    <row r="241" spans="1:21" hidden="1">
      <c r="A241" s="55" t="str">
        <f t="shared" si="6"/>
        <v>Y0AD0</v>
      </c>
      <c r="B241" s="55">
        <f>VLOOKUP(J241,'Mapping-CITI'!A:E,5,0)</f>
        <v>0</v>
      </c>
      <c r="D241" s="42">
        <v>45016</v>
      </c>
      <c r="E241" s="42">
        <v>45199</v>
      </c>
      <c r="F241" t="s">
        <v>2889</v>
      </c>
      <c r="G241" t="s">
        <v>2915</v>
      </c>
      <c r="H241">
        <v>2250</v>
      </c>
      <c r="I241" t="s">
        <v>2774</v>
      </c>
      <c r="J241">
        <v>211122</v>
      </c>
      <c r="K241" t="s">
        <v>2253</v>
      </c>
      <c r="L241">
        <v>-7016.7</v>
      </c>
      <c r="M241">
        <v>52436.97</v>
      </c>
      <c r="N241">
        <v>52758.87</v>
      </c>
      <c r="O241">
        <v>-7338.6</v>
      </c>
      <c r="P241" t="s">
        <v>607</v>
      </c>
      <c r="Q241">
        <v>-7338.6</v>
      </c>
      <c r="R241">
        <v>52061.21</v>
      </c>
      <c r="S241">
        <v>0</v>
      </c>
      <c r="T241" t="s">
        <v>2889</v>
      </c>
      <c r="U241" s="221">
        <f t="shared" si="7"/>
        <v>-3.2190000000000144E-5</v>
      </c>
    </row>
    <row r="242" spans="1:21" hidden="1">
      <c r="A242" s="55" t="str">
        <f t="shared" si="6"/>
        <v>Y0AD0</v>
      </c>
      <c r="B242" s="55">
        <f>VLOOKUP(J242,'Mapping-CITI'!A:E,5,0)</f>
        <v>0</v>
      </c>
      <c r="D242" s="42">
        <v>45016</v>
      </c>
      <c r="E242" s="42">
        <v>45199</v>
      </c>
      <c r="F242" t="s">
        <v>2889</v>
      </c>
      <c r="G242" t="s">
        <v>2915</v>
      </c>
      <c r="H242">
        <v>2250</v>
      </c>
      <c r="I242" t="s">
        <v>2774</v>
      </c>
      <c r="J242">
        <v>211146</v>
      </c>
      <c r="K242" t="s">
        <v>2749</v>
      </c>
      <c r="L242">
        <v>0</v>
      </c>
      <c r="M242">
        <v>14578</v>
      </c>
      <c r="N242">
        <v>14578</v>
      </c>
      <c r="O242">
        <v>0</v>
      </c>
      <c r="P242" t="s">
        <v>607</v>
      </c>
      <c r="Q242">
        <v>0</v>
      </c>
      <c r="R242">
        <v>14578</v>
      </c>
      <c r="S242">
        <v>14578</v>
      </c>
      <c r="T242" t="s">
        <v>2889</v>
      </c>
      <c r="U242" s="221">
        <f t="shared" si="7"/>
        <v>0</v>
      </c>
    </row>
    <row r="243" spans="1:21" hidden="1">
      <c r="A243" s="55" t="str">
        <f t="shared" si="6"/>
        <v>Y0AD0</v>
      </c>
      <c r="B243" s="55">
        <f>VLOOKUP(J243,'Mapping-CITI'!A:E,5,0)</f>
        <v>0</v>
      </c>
      <c r="D243" s="42">
        <v>45016</v>
      </c>
      <c r="E243" s="42">
        <v>45199</v>
      </c>
      <c r="F243" t="s">
        <v>2889</v>
      </c>
      <c r="G243" t="s">
        <v>2915</v>
      </c>
      <c r="H243">
        <v>2250</v>
      </c>
      <c r="I243" t="s">
        <v>2774</v>
      </c>
      <c r="J243">
        <v>211165</v>
      </c>
      <c r="K243" t="s">
        <v>2256</v>
      </c>
      <c r="L243">
        <v>-3000</v>
      </c>
      <c r="M243">
        <v>0</v>
      </c>
      <c r="N243">
        <v>0</v>
      </c>
      <c r="O243">
        <v>-3000</v>
      </c>
      <c r="P243" t="s">
        <v>607</v>
      </c>
      <c r="Q243">
        <v>-3000</v>
      </c>
      <c r="R243">
        <v>0</v>
      </c>
      <c r="S243">
        <v>0</v>
      </c>
      <c r="T243" t="s">
        <v>2889</v>
      </c>
      <c r="U243" s="221">
        <f t="shared" si="7"/>
        <v>0</v>
      </c>
    </row>
    <row r="244" spans="1:21" hidden="1">
      <c r="A244" s="55" t="str">
        <f t="shared" si="6"/>
        <v>Y0AD0</v>
      </c>
      <c r="B244" s="55">
        <f>VLOOKUP(J244,'Mapping-CITI'!A:E,5,0)</f>
        <v>0</v>
      </c>
      <c r="D244" s="42">
        <v>45016</v>
      </c>
      <c r="E244" s="42">
        <v>45199</v>
      </c>
      <c r="F244" t="s">
        <v>2889</v>
      </c>
      <c r="G244" t="s">
        <v>2915</v>
      </c>
      <c r="H244">
        <v>2250</v>
      </c>
      <c r="I244" t="s">
        <v>2774</v>
      </c>
      <c r="J244">
        <v>211172</v>
      </c>
      <c r="K244" t="s">
        <v>2262</v>
      </c>
      <c r="L244">
        <v>-2588399.7000000002</v>
      </c>
      <c r="M244">
        <v>32236726.43</v>
      </c>
      <c r="N244">
        <v>48877274.649999999</v>
      </c>
      <c r="O244">
        <v>-19228947.920000002</v>
      </c>
      <c r="P244" t="s">
        <v>607</v>
      </c>
      <c r="Q244">
        <v>-19228947.920000002</v>
      </c>
      <c r="R244">
        <v>32236726.43</v>
      </c>
      <c r="S244">
        <v>5648935.4500000002</v>
      </c>
      <c r="T244" t="s">
        <v>2889</v>
      </c>
      <c r="U244" s="221">
        <f t="shared" si="7"/>
        <v>-1.664054822</v>
      </c>
    </row>
    <row r="245" spans="1:21" hidden="1">
      <c r="A245" s="55" t="str">
        <f t="shared" si="6"/>
        <v>Y0AD0</v>
      </c>
      <c r="B245" s="55">
        <f>VLOOKUP(J245,'Mapping-CITI'!A:E,5,0)</f>
        <v>0</v>
      </c>
      <c r="D245" s="42">
        <v>45016</v>
      </c>
      <c r="E245" s="42">
        <v>45199</v>
      </c>
      <c r="F245" t="s">
        <v>2889</v>
      </c>
      <c r="G245" t="s">
        <v>2915</v>
      </c>
      <c r="H245">
        <v>2250</v>
      </c>
      <c r="I245" t="s">
        <v>2774</v>
      </c>
      <c r="J245">
        <v>211173</v>
      </c>
      <c r="K245" t="s">
        <v>2263</v>
      </c>
      <c r="L245">
        <v>0</v>
      </c>
      <c r="M245">
        <v>0</v>
      </c>
      <c r="N245">
        <v>0</v>
      </c>
      <c r="O245">
        <v>0</v>
      </c>
      <c r="P245" t="s">
        <v>607</v>
      </c>
      <c r="Q245">
        <v>0</v>
      </c>
      <c r="R245">
        <v>0</v>
      </c>
      <c r="S245">
        <v>0</v>
      </c>
      <c r="T245" t="s">
        <v>2889</v>
      </c>
      <c r="U245" s="221">
        <f t="shared" si="7"/>
        <v>0</v>
      </c>
    </row>
    <row r="246" spans="1:21" hidden="1">
      <c r="A246" s="55" t="str">
        <f t="shared" si="6"/>
        <v>Y0AD0</v>
      </c>
      <c r="B246" s="55">
        <f>VLOOKUP(J246,'Mapping-CITI'!A:E,5,0)</f>
        <v>0</v>
      </c>
      <c r="D246" s="42">
        <v>45016</v>
      </c>
      <c r="E246" s="42">
        <v>45199</v>
      </c>
      <c r="F246" t="s">
        <v>2889</v>
      </c>
      <c r="G246" t="s">
        <v>2915</v>
      </c>
      <c r="H246">
        <v>2250</v>
      </c>
      <c r="I246" t="s">
        <v>2774</v>
      </c>
      <c r="J246">
        <v>211176</v>
      </c>
      <c r="K246" t="s">
        <v>2266</v>
      </c>
      <c r="L246">
        <v>-12425211.82</v>
      </c>
      <c r="M246">
        <v>0</v>
      </c>
      <c r="N246">
        <v>0</v>
      </c>
      <c r="O246">
        <v>-12425211.82</v>
      </c>
      <c r="P246" t="s">
        <v>607</v>
      </c>
      <c r="Q246">
        <v>-12425211.82</v>
      </c>
      <c r="R246">
        <v>0</v>
      </c>
      <c r="S246">
        <v>0</v>
      </c>
      <c r="T246" t="s">
        <v>2889</v>
      </c>
      <c r="U246" s="221">
        <f t="shared" si="7"/>
        <v>0</v>
      </c>
    </row>
    <row r="247" spans="1:21" hidden="1">
      <c r="A247" s="55" t="str">
        <f t="shared" si="6"/>
        <v>Y0AD0</v>
      </c>
      <c r="B247" s="55">
        <f>VLOOKUP(J247,'Mapping-CITI'!A:E,5,0)</f>
        <v>0</v>
      </c>
      <c r="D247" s="42">
        <v>45016</v>
      </c>
      <c r="E247" s="42">
        <v>45199</v>
      </c>
      <c r="F247" t="s">
        <v>2889</v>
      </c>
      <c r="G247" t="s">
        <v>2915</v>
      </c>
      <c r="H247">
        <v>2250</v>
      </c>
      <c r="I247" t="s">
        <v>2774</v>
      </c>
      <c r="J247">
        <v>211177</v>
      </c>
      <c r="K247" t="s">
        <v>2267</v>
      </c>
      <c r="L247">
        <v>-7457868.7000000002</v>
      </c>
      <c r="M247">
        <v>0</v>
      </c>
      <c r="N247">
        <v>0</v>
      </c>
      <c r="O247">
        <v>-7457868.7000000002</v>
      </c>
      <c r="P247" t="s">
        <v>607</v>
      </c>
      <c r="Q247">
        <v>-7457868.7000000002</v>
      </c>
      <c r="R247">
        <v>0</v>
      </c>
      <c r="S247">
        <v>0</v>
      </c>
      <c r="T247" t="s">
        <v>2889</v>
      </c>
      <c r="U247" s="221">
        <f t="shared" si="7"/>
        <v>0</v>
      </c>
    </row>
    <row r="248" spans="1:21" hidden="1">
      <c r="A248" s="55" t="str">
        <f t="shared" si="6"/>
        <v>Y0AD0</v>
      </c>
      <c r="B248" s="55">
        <f>VLOOKUP(J248,'Mapping-CITI'!A:E,5,0)</f>
        <v>0</v>
      </c>
      <c r="D248" s="42">
        <v>45016</v>
      </c>
      <c r="E248" s="42">
        <v>45199</v>
      </c>
      <c r="F248" t="s">
        <v>2889</v>
      </c>
      <c r="G248" t="s">
        <v>2915</v>
      </c>
      <c r="H248">
        <v>2250</v>
      </c>
      <c r="I248" t="s">
        <v>2774</v>
      </c>
      <c r="J248">
        <v>211632</v>
      </c>
      <c r="K248" t="s">
        <v>2543</v>
      </c>
      <c r="L248">
        <v>-1046834.12</v>
      </c>
      <c r="M248">
        <v>3077809.17</v>
      </c>
      <c r="N248">
        <v>1724097.49</v>
      </c>
      <c r="O248">
        <v>306877.56</v>
      </c>
      <c r="P248" t="s">
        <v>607</v>
      </c>
      <c r="Q248">
        <v>306877.56</v>
      </c>
      <c r="R248">
        <v>3077809.17</v>
      </c>
      <c r="S248">
        <v>1724097.49</v>
      </c>
      <c r="T248" t="s">
        <v>2889</v>
      </c>
      <c r="U248" s="221">
        <f t="shared" si="7"/>
        <v>0.13537116799999999</v>
      </c>
    </row>
    <row r="249" spans="1:21" hidden="1">
      <c r="A249" s="55" t="str">
        <f t="shared" si="6"/>
        <v>Y0AD0</v>
      </c>
      <c r="B249" s="55">
        <f>VLOOKUP(J249,'Mapping-CITI'!A:E,5,0)</f>
        <v>0</v>
      </c>
      <c r="D249" s="42">
        <v>45016</v>
      </c>
      <c r="E249" s="42">
        <v>45199</v>
      </c>
      <c r="F249" t="s">
        <v>2889</v>
      </c>
      <c r="G249" t="s">
        <v>2915</v>
      </c>
      <c r="H249">
        <v>2220</v>
      </c>
      <c r="I249" t="s">
        <v>2775</v>
      </c>
      <c r="J249">
        <v>260101</v>
      </c>
      <c r="K249" t="s">
        <v>2271</v>
      </c>
      <c r="L249">
        <v>0.5</v>
      </c>
      <c r="M249">
        <v>10065303635.389999</v>
      </c>
      <c r="N249">
        <v>10780692225.83</v>
      </c>
      <c r="O249">
        <v>-715388589.94000006</v>
      </c>
      <c r="P249" t="s">
        <v>607</v>
      </c>
      <c r="Q249">
        <v>-715388589.94000006</v>
      </c>
      <c r="R249">
        <v>0</v>
      </c>
      <c r="S249">
        <v>0</v>
      </c>
      <c r="T249" t="s">
        <v>2889</v>
      </c>
      <c r="U249" s="221">
        <f t="shared" si="7"/>
        <v>-71.538859044000048</v>
      </c>
    </row>
    <row r="250" spans="1:21" hidden="1">
      <c r="A250" s="55" t="str">
        <f t="shared" si="6"/>
        <v>Y0AD0</v>
      </c>
      <c r="B250" s="55">
        <f>VLOOKUP(J250,'Mapping-CITI'!A:E,5,0)</f>
        <v>0</v>
      </c>
      <c r="D250" s="42">
        <v>45016</v>
      </c>
      <c r="E250" s="42">
        <v>45199</v>
      </c>
      <c r="F250" t="s">
        <v>2889</v>
      </c>
      <c r="G250" t="s">
        <v>2915</v>
      </c>
      <c r="H250">
        <v>2220</v>
      </c>
      <c r="I250" t="s">
        <v>2775</v>
      </c>
      <c r="J250">
        <v>260118</v>
      </c>
      <c r="K250" t="s">
        <v>2275</v>
      </c>
      <c r="L250">
        <v>0</v>
      </c>
      <c r="M250">
        <v>105095915102.22</v>
      </c>
      <c r="N250">
        <v>105095915102.22</v>
      </c>
      <c r="O250">
        <v>0</v>
      </c>
      <c r="P250" t="s">
        <v>607</v>
      </c>
      <c r="Q250">
        <v>0</v>
      </c>
      <c r="R250">
        <v>0</v>
      </c>
      <c r="S250">
        <v>0</v>
      </c>
      <c r="T250" t="s">
        <v>2889</v>
      </c>
      <c r="U250" s="221">
        <f t="shared" si="7"/>
        <v>0</v>
      </c>
    </row>
    <row r="251" spans="1:21" hidden="1">
      <c r="A251" s="55" t="str">
        <f t="shared" si="6"/>
        <v>Y0AD0</v>
      </c>
      <c r="B251" s="55">
        <f>VLOOKUP(J251,'Mapping-CITI'!A:E,5,0)</f>
        <v>0</v>
      </c>
      <c r="D251" s="42">
        <v>45016</v>
      </c>
      <c r="E251" s="42">
        <v>45199</v>
      </c>
      <c r="F251" t="s">
        <v>2889</v>
      </c>
      <c r="G251" t="s">
        <v>2915</v>
      </c>
      <c r="H251">
        <v>2240</v>
      </c>
      <c r="I251" t="s">
        <v>2795</v>
      </c>
      <c r="J251">
        <v>260190</v>
      </c>
      <c r="K251" t="s">
        <v>2671</v>
      </c>
      <c r="L251">
        <v>-0.01</v>
      </c>
      <c r="M251">
        <v>0</v>
      </c>
      <c r="N251">
        <v>0</v>
      </c>
      <c r="O251">
        <v>-0.01</v>
      </c>
      <c r="P251" t="s">
        <v>607</v>
      </c>
      <c r="Q251">
        <v>-0.01</v>
      </c>
      <c r="R251">
        <v>0</v>
      </c>
      <c r="S251">
        <v>0</v>
      </c>
      <c r="T251" t="s">
        <v>2889</v>
      </c>
      <c r="U251" s="221">
        <f t="shared" si="7"/>
        <v>0</v>
      </c>
    </row>
    <row r="252" spans="1:21" hidden="1">
      <c r="A252" s="55" t="str">
        <f t="shared" si="6"/>
        <v>Y0AD0</v>
      </c>
      <c r="B252" s="55">
        <f>VLOOKUP(J252,'Mapping-CITI'!A:E,5,0)</f>
        <v>0</v>
      </c>
      <c r="D252" s="42">
        <v>45016</v>
      </c>
      <c r="E252" s="42">
        <v>45199</v>
      </c>
      <c r="F252" t="s">
        <v>2889</v>
      </c>
      <c r="G252" t="s">
        <v>2915</v>
      </c>
      <c r="H252">
        <v>2240</v>
      </c>
      <c r="I252" t="s">
        <v>2795</v>
      </c>
      <c r="J252">
        <v>260202</v>
      </c>
      <c r="K252" t="s">
        <v>2281</v>
      </c>
      <c r="L252">
        <v>0</v>
      </c>
      <c r="M252">
        <v>5286762782.4399996</v>
      </c>
      <c r="N252">
        <v>5286762782.4399996</v>
      </c>
      <c r="O252">
        <v>0</v>
      </c>
      <c r="P252" t="s">
        <v>607</v>
      </c>
      <c r="Q252">
        <v>0</v>
      </c>
      <c r="R252">
        <v>0</v>
      </c>
      <c r="S252">
        <v>0</v>
      </c>
      <c r="T252" t="s">
        <v>2889</v>
      </c>
      <c r="U252" s="221">
        <f t="shared" si="7"/>
        <v>0</v>
      </c>
    </row>
    <row r="253" spans="1:21" hidden="1">
      <c r="A253" s="55" t="str">
        <f t="shared" si="6"/>
        <v>Y0AD0</v>
      </c>
      <c r="B253" s="55">
        <f>VLOOKUP(J253,'Mapping-CITI'!A:E,5,0)</f>
        <v>0</v>
      </c>
      <c r="D253" s="42">
        <v>45016</v>
      </c>
      <c r="E253" s="42">
        <v>45199</v>
      </c>
      <c r="F253" t="s">
        <v>2889</v>
      </c>
      <c r="G253" t="s">
        <v>2915</v>
      </c>
      <c r="H253">
        <v>2240</v>
      </c>
      <c r="I253" t="s">
        <v>2795</v>
      </c>
      <c r="J253">
        <v>260221</v>
      </c>
      <c r="K253" t="s">
        <v>2282</v>
      </c>
      <c r="L253">
        <v>-5009899.9800000004</v>
      </c>
      <c r="M253">
        <v>429340255.61000001</v>
      </c>
      <c r="N253">
        <v>428116035.42000002</v>
      </c>
      <c r="O253">
        <v>-3785679.79</v>
      </c>
      <c r="P253" t="s">
        <v>607</v>
      </c>
      <c r="Q253">
        <v>-3785679.79</v>
      </c>
      <c r="R253">
        <v>429250771.63999999</v>
      </c>
      <c r="S253">
        <v>13394.16</v>
      </c>
      <c r="T253" t="s">
        <v>2889</v>
      </c>
      <c r="U253" s="221">
        <f t="shared" si="7"/>
        <v>0.12242201899999976</v>
      </c>
    </row>
    <row r="254" spans="1:21" hidden="1">
      <c r="A254" s="55" t="str">
        <f t="shared" si="6"/>
        <v>Y0AD0</v>
      </c>
      <c r="B254" s="55">
        <f>VLOOKUP(J254,'Mapping-CITI'!A:E,5,0)</f>
        <v>0</v>
      </c>
      <c r="D254" s="42">
        <v>45016</v>
      </c>
      <c r="E254" s="42">
        <v>45199</v>
      </c>
      <c r="F254" t="s">
        <v>2889</v>
      </c>
      <c r="G254" t="s">
        <v>2915</v>
      </c>
      <c r="H254">
        <v>2240</v>
      </c>
      <c r="I254" t="s">
        <v>2795</v>
      </c>
      <c r="J254">
        <v>260222</v>
      </c>
      <c r="K254" t="s">
        <v>2283</v>
      </c>
      <c r="L254">
        <v>-41702720.670000002</v>
      </c>
      <c r="M254">
        <v>4813139362.3800001</v>
      </c>
      <c r="N254">
        <v>4830920209.0799999</v>
      </c>
      <c r="O254">
        <v>-59483567.369999997</v>
      </c>
      <c r="P254" t="s">
        <v>607</v>
      </c>
      <c r="Q254">
        <v>-59483567.369999997</v>
      </c>
      <c r="R254">
        <v>4775697581.1899996</v>
      </c>
      <c r="S254">
        <v>227754.61</v>
      </c>
      <c r="T254" t="s">
        <v>2889</v>
      </c>
      <c r="U254" s="221">
        <f t="shared" si="7"/>
        <v>-1.7780846699999808</v>
      </c>
    </row>
    <row r="255" spans="1:21" hidden="1">
      <c r="A255" s="55" t="str">
        <f t="shared" si="6"/>
        <v>Y0AD0</v>
      </c>
      <c r="B255" s="55">
        <f>VLOOKUP(J255,'Mapping-CITI'!A:E,5,0)</f>
        <v>0</v>
      </c>
      <c r="D255" s="42">
        <v>45016</v>
      </c>
      <c r="E255" s="42">
        <v>45199</v>
      </c>
      <c r="F255" t="s">
        <v>2889</v>
      </c>
      <c r="G255" t="s">
        <v>2915</v>
      </c>
      <c r="H255">
        <v>2140</v>
      </c>
      <c r="I255" t="s">
        <v>2806</v>
      </c>
      <c r="J255">
        <v>260802</v>
      </c>
      <c r="K255" t="s">
        <v>2284</v>
      </c>
      <c r="L255">
        <v>-78.39</v>
      </c>
      <c r="M255">
        <v>526789.91</v>
      </c>
      <c r="N255">
        <v>526789.91</v>
      </c>
      <c r="O255">
        <v>-78.39</v>
      </c>
      <c r="P255" t="s">
        <v>607</v>
      </c>
      <c r="Q255">
        <v>-78.39</v>
      </c>
      <c r="R255">
        <v>14578</v>
      </c>
      <c r="S255">
        <v>400578.93</v>
      </c>
      <c r="T255" t="s">
        <v>2889</v>
      </c>
      <c r="U255" s="221">
        <f t="shared" si="7"/>
        <v>0</v>
      </c>
    </row>
    <row r="256" spans="1:21" hidden="1">
      <c r="A256" s="55" t="str">
        <f t="shared" si="6"/>
        <v>Y0AD0</v>
      </c>
      <c r="B256" s="55">
        <f>VLOOKUP(J256,'Mapping-CITI'!A:E,5,0)</f>
        <v>0</v>
      </c>
      <c r="D256" s="42">
        <v>45016</v>
      </c>
      <c r="E256" s="42">
        <v>45199</v>
      </c>
      <c r="F256" t="s">
        <v>2889</v>
      </c>
      <c r="G256" t="s">
        <v>2915</v>
      </c>
      <c r="H256">
        <v>2140</v>
      </c>
      <c r="I256" t="s">
        <v>2806</v>
      </c>
      <c r="J256">
        <v>260815</v>
      </c>
      <c r="K256" t="s">
        <v>2286</v>
      </c>
      <c r="L256">
        <v>-5622671.4000000004</v>
      </c>
      <c r="M256">
        <v>0</v>
      </c>
      <c r="N256">
        <v>0</v>
      </c>
      <c r="O256">
        <v>-5622671.4000000004</v>
      </c>
      <c r="P256" t="s">
        <v>607</v>
      </c>
      <c r="Q256">
        <v>-5622671.4000000004</v>
      </c>
      <c r="R256">
        <v>0</v>
      </c>
      <c r="S256">
        <v>0</v>
      </c>
      <c r="T256" t="s">
        <v>2889</v>
      </c>
      <c r="U256" s="221">
        <f t="shared" si="7"/>
        <v>0</v>
      </c>
    </row>
    <row r="257" spans="1:21" hidden="1">
      <c r="A257" s="55" t="str">
        <f t="shared" si="6"/>
        <v>Y0AD0</v>
      </c>
      <c r="B257" s="55">
        <f>VLOOKUP(J257,'Mapping-CITI'!A:E,5,0)</f>
        <v>0</v>
      </c>
      <c r="D257" s="42">
        <v>45016</v>
      </c>
      <c r="E257" s="42">
        <v>45199</v>
      </c>
      <c r="F257" t="s">
        <v>2889</v>
      </c>
      <c r="G257" t="s">
        <v>2915</v>
      </c>
      <c r="H257">
        <v>2250</v>
      </c>
      <c r="I257" t="s">
        <v>2774</v>
      </c>
      <c r="J257">
        <v>260836</v>
      </c>
      <c r="K257" t="s">
        <v>2705</v>
      </c>
      <c r="L257">
        <v>-4748536.42</v>
      </c>
      <c r="M257">
        <v>24033077.960000001</v>
      </c>
      <c r="N257">
        <v>23317288.879999999</v>
      </c>
      <c r="O257">
        <v>-4032747.34</v>
      </c>
      <c r="P257" t="s">
        <v>607</v>
      </c>
      <c r="Q257">
        <v>-4032747.34</v>
      </c>
      <c r="R257">
        <v>23970395.210000001</v>
      </c>
      <c r="S257">
        <v>414877.36</v>
      </c>
      <c r="T257" t="s">
        <v>2889</v>
      </c>
      <c r="U257" s="221">
        <f t="shared" si="7"/>
        <v>7.1578908000000191E-2</v>
      </c>
    </row>
    <row r="258" spans="1:21" hidden="1">
      <c r="A258" s="55" t="str">
        <f t="shared" si="6"/>
        <v>Y0AD0</v>
      </c>
      <c r="B258" s="55">
        <f>VLOOKUP(J258,'Mapping-CITI'!A:E,5,0)</f>
        <v>0</v>
      </c>
      <c r="D258" s="42">
        <v>45016</v>
      </c>
      <c r="E258" s="42">
        <v>45199</v>
      </c>
      <c r="F258" t="s">
        <v>2889</v>
      </c>
      <c r="G258" t="s">
        <v>2915</v>
      </c>
      <c r="H258">
        <v>2250</v>
      </c>
      <c r="I258" t="s">
        <v>2774</v>
      </c>
      <c r="J258">
        <v>260837</v>
      </c>
      <c r="K258" t="s">
        <v>2706</v>
      </c>
      <c r="L258">
        <v>-4748536.42</v>
      </c>
      <c r="M258">
        <v>24033077.960000001</v>
      </c>
      <c r="N258">
        <v>23317288.879999999</v>
      </c>
      <c r="O258">
        <v>-4032747.34</v>
      </c>
      <c r="P258" t="s">
        <v>607</v>
      </c>
      <c r="Q258">
        <v>-4032747.34</v>
      </c>
      <c r="R258">
        <v>23970395.210000001</v>
      </c>
      <c r="S258">
        <v>414877.36</v>
      </c>
      <c r="T258" t="s">
        <v>2889</v>
      </c>
      <c r="U258" s="221">
        <f t="shared" si="7"/>
        <v>7.1578908000000191E-2</v>
      </c>
    </row>
    <row r="259" spans="1:21" hidden="1">
      <c r="A259" s="55" t="str">
        <f t="shared" ref="A259:A322" si="8">F259&amp;B259</f>
        <v>Y0AD0</v>
      </c>
      <c r="B259" s="55">
        <f>VLOOKUP(J259,'Mapping-CITI'!A:E,5,0)</f>
        <v>0</v>
      </c>
      <c r="D259" s="42">
        <v>45016</v>
      </c>
      <c r="E259" s="42">
        <v>45199</v>
      </c>
      <c r="F259" t="s">
        <v>2889</v>
      </c>
      <c r="G259" t="s">
        <v>2915</v>
      </c>
      <c r="H259">
        <v>2220</v>
      </c>
      <c r="I259" t="s">
        <v>2775</v>
      </c>
      <c r="J259">
        <v>260902</v>
      </c>
      <c r="K259" t="s">
        <v>2287</v>
      </c>
      <c r="L259">
        <v>-187.76</v>
      </c>
      <c r="M259">
        <v>0</v>
      </c>
      <c r="N259">
        <v>0</v>
      </c>
      <c r="O259">
        <v>-187.76</v>
      </c>
      <c r="P259" t="s">
        <v>607</v>
      </c>
      <c r="Q259">
        <v>-187.76</v>
      </c>
      <c r="R259">
        <v>0</v>
      </c>
      <c r="S259">
        <v>0</v>
      </c>
      <c r="T259" t="s">
        <v>2889</v>
      </c>
      <c r="U259" s="221">
        <f t="shared" ref="U259:U322" si="9">(M259-N259)/10^7</f>
        <v>0</v>
      </c>
    </row>
    <row r="260" spans="1:21" hidden="1">
      <c r="A260" s="55" t="str">
        <f t="shared" si="8"/>
        <v>Y0AD0</v>
      </c>
      <c r="B260" s="55">
        <f>VLOOKUP(J260,'Mapping-CITI'!A:E,5,0)</f>
        <v>0</v>
      </c>
      <c r="D260" s="42">
        <v>45016</v>
      </c>
      <c r="E260" s="42">
        <v>45199</v>
      </c>
      <c r="F260" t="s">
        <v>2889</v>
      </c>
      <c r="G260" t="s">
        <v>2915</v>
      </c>
      <c r="H260">
        <v>2140</v>
      </c>
      <c r="I260" t="s">
        <v>2806</v>
      </c>
      <c r="J260">
        <v>260905</v>
      </c>
      <c r="K260" t="s">
        <v>2288</v>
      </c>
      <c r="L260">
        <v>-5750842.5899999999</v>
      </c>
      <c r="M260">
        <v>0</v>
      </c>
      <c r="N260">
        <v>0</v>
      </c>
      <c r="O260">
        <v>-5750842.5899999999</v>
      </c>
      <c r="P260" t="s">
        <v>607</v>
      </c>
      <c r="Q260">
        <v>-5750842.5899999999</v>
      </c>
      <c r="R260">
        <v>0</v>
      </c>
      <c r="S260">
        <v>0</v>
      </c>
      <c r="T260" t="s">
        <v>2889</v>
      </c>
      <c r="U260" s="221">
        <f t="shared" si="9"/>
        <v>0</v>
      </c>
    </row>
    <row r="261" spans="1:21" hidden="1">
      <c r="A261" s="55" t="str">
        <f t="shared" si="8"/>
        <v>Y0ADIgnore</v>
      </c>
      <c r="B261" s="55" t="str">
        <f>VLOOKUP(J261,'Mapping-CITI'!A:E,5,0)</f>
        <v>Ignore</v>
      </c>
      <c r="D261" s="42">
        <v>45016</v>
      </c>
      <c r="E261" s="42">
        <v>45199</v>
      </c>
      <c r="F261" t="s">
        <v>2889</v>
      </c>
      <c r="G261" t="s">
        <v>2915</v>
      </c>
      <c r="H261">
        <v>2250</v>
      </c>
      <c r="I261" t="s">
        <v>2774</v>
      </c>
      <c r="J261">
        <v>260911</v>
      </c>
      <c r="K261" t="s">
        <v>4267</v>
      </c>
      <c r="L261">
        <v>0</v>
      </c>
      <c r="M261">
        <v>2917181.46</v>
      </c>
      <c r="N261">
        <v>2917181.46</v>
      </c>
      <c r="O261">
        <v>0</v>
      </c>
      <c r="P261" t="s">
        <v>607</v>
      </c>
      <c r="Q261">
        <v>0</v>
      </c>
      <c r="R261">
        <v>2917181.46</v>
      </c>
      <c r="S261">
        <v>2917181.46</v>
      </c>
      <c r="T261" t="s">
        <v>2889</v>
      </c>
      <c r="U261" s="221">
        <f t="shared" si="9"/>
        <v>0</v>
      </c>
    </row>
    <row r="262" spans="1:21" hidden="1">
      <c r="A262" s="55" t="str">
        <f t="shared" si="8"/>
        <v>Y0AD0</v>
      </c>
      <c r="B262" s="55">
        <f>VLOOKUP(J262,'Mapping-CITI'!A:E,5,0)</f>
        <v>0</v>
      </c>
      <c r="D262" s="42">
        <v>45016</v>
      </c>
      <c r="E262" s="42">
        <v>45199</v>
      </c>
      <c r="F262" t="s">
        <v>2889</v>
      </c>
      <c r="G262" t="s">
        <v>2915</v>
      </c>
      <c r="H262">
        <v>2250</v>
      </c>
      <c r="I262" t="s">
        <v>2774</v>
      </c>
      <c r="J262">
        <v>260930</v>
      </c>
      <c r="K262" t="s">
        <v>2291</v>
      </c>
      <c r="L262">
        <v>0</v>
      </c>
      <c r="M262">
        <v>0</v>
      </c>
      <c r="N262">
        <v>0</v>
      </c>
      <c r="O262">
        <v>0</v>
      </c>
      <c r="P262" t="s">
        <v>607</v>
      </c>
      <c r="Q262">
        <v>0</v>
      </c>
      <c r="R262">
        <v>0</v>
      </c>
      <c r="S262">
        <v>0</v>
      </c>
      <c r="T262" t="s">
        <v>2889</v>
      </c>
      <c r="U262" s="221">
        <f t="shared" si="9"/>
        <v>0</v>
      </c>
    </row>
    <row r="263" spans="1:21" hidden="1">
      <c r="A263" s="55" t="str">
        <f t="shared" si="8"/>
        <v>Y0AD0</v>
      </c>
      <c r="B263" s="55">
        <f>VLOOKUP(J263,'Mapping-CITI'!A:E,5,0)</f>
        <v>0</v>
      </c>
      <c r="D263" s="42">
        <v>45016</v>
      </c>
      <c r="E263" s="42">
        <v>45199</v>
      </c>
      <c r="F263" t="s">
        <v>2889</v>
      </c>
      <c r="G263" t="s">
        <v>2915</v>
      </c>
      <c r="H263">
        <v>2250</v>
      </c>
      <c r="I263" t="s">
        <v>2774</v>
      </c>
      <c r="J263">
        <v>260942</v>
      </c>
      <c r="K263" t="s">
        <v>2292</v>
      </c>
      <c r="L263">
        <v>-8558.4699999999993</v>
      </c>
      <c r="M263">
        <v>11775</v>
      </c>
      <c r="N263">
        <v>12249</v>
      </c>
      <c r="O263">
        <v>-9032.4699999999993</v>
      </c>
      <c r="P263" t="s">
        <v>607</v>
      </c>
      <c r="Q263">
        <v>-9032.4699999999993</v>
      </c>
      <c r="R263">
        <v>11374</v>
      </c>
      <c r="S263">
        <v>0</v>
      </c>
      <c r="T263" t="s">
        <v>2889</v>
      </c>
      <c r="U263" s="221">
        <f t="shared" si="9"/>
        <v>-4.74E-5</v>
      </c>
    </row>
    <row r="264" spans="1:21" hidden="1">
      <c r="A264" s="55" t="str">
        <f t="shared" si="8"/>
        <v>Y0AD0</v>
      </c>
      <c r="B264" s="55">
        <f>VLOOKUP(J264,'Mapping-CITI'!A:E,5,0)</f>
        <v>0</v>
      </c>
      <c r="D264" s="42">
        <v>45016</v>
      </c>
      <c r="E264" s="42">
        <v>45199</v>
      </c>
      <c r="F264" t="s">
        <v>2889</v>
      </c>
      <c r="G264" t="s">
        <v>2915</v>
      </c>
      <c r="H264">
        <v>2220</v>
      </c>
      <c r="I264" t="s">
        <v>2775</v>
      </c>
      <c r="J264">
        <v>261026</v>
      </c>
      <c r="K264" t="s">
        <v>2549</v>
      </c>
      <c r="L264">
        <v>-8602695.2599999998</v>
      </c>
      <c r="M264">
        <v>7756247.3200000003</v>
      </c>
      <c r="N264">
        <v>1028514.56</v>
      </c>
      <c r="O264">
        <v>-1874962.5</v>
      </c>
      <c r="P264" t="s">
        <v>607</v>
      </c>
      <c r="Q264">
        <v>-1874962.5</v>
      </c>
      <c r="R264">
        <v>7756247.3200000003</v>
      </c>
      <c r="S264">
        <v>1028514.56</v>
      </c>
      <c r="T264" t="s">
        <v>2889</v>
      </c>
      <c r="U264" s="221">
        <f t="shared" si="9"/>
        <v>0.67277327600000003</v>
      </c>
    </row>
    <row r="265" spans="1:21" hidden="1">
      <c r="A265" s="55" t="str">
        <f t="shared" si="8"/>
        <v>Y0AD0</v>
      </c>
      <c r="B265" s="55">
        <f>VLOOKUP(J265,'Mapping-CITI'!A:E,5,0)</f>
        <v>0</v>
      </c>
      <c r="D265" s="42">
        <v>45016</v>
      </c>
      <c r="E265" s="42">
        <v>45199</v>
      </c>
      <c r="F265" t="s">
        <v>2889</v>
      </c>
      <c r="G265" t="s">
        <v>2915</v>
      </c>
      <c r="H265">
        <v>2220</v>
      </c>
      <c r="I265" t="s">
        <v>2775</v>
      </c>
      <c r="J265">
        <v>261027</v>
      </c>
      <c r="K265" t="s">
        <v>2855</v>
      </c>
      <c r="L265">
        <v>-3332843.67</v>
      </c>
      <c r="M265">
        <v>21008406.690000001</v>
      </c>
      <c r="N265">
        <v>21561620.920000002</v>
      </c>
      <c r="O265">
        <v>-3886057.9</v>
      </c>
      <c r="P265" t="s">
        <v>607</v>
      </c>
      <c r="Q265">
        <v>-3886057.9</v>
      </c>
      <c r="R265">
        <v>21008406.690000001</v>
      </c>
      <c r="S265">
        <v>0</v>
      </c>
      <c r="T265" t="s">
        <v>2889</v>
      </c>
      <c r="U265" s="221">
        <f t="shared" si="9"/>
        <v>-5.5321423000000043E-2</v>
      </c>
    </row>
    <row r="266" spans="1:21" hidden="1">
      <c r="A266" s="55" t="str">
        <f t="shared" si="8"/>
        <v>Y0AD0</v>
      </c>
      <c r="B266" s="55">
        <f>VLOOKUP(J266,'Mapping-CITI'!A:E,5,0)</f>
        <v>0</v>
      </c>
      <c r="D266" s="42">
        <v>45016</v>
      </c>
      <c r="E266" s="42">
        <v>45199</v>
      </c>
      <c r="F266" t="s">
        <v>2889</v>
      </c>
      <c r="G266" t="s">
        <v>2915</v>
      </c>
      <c r="H266">
        <v>2220</v>
      </c>
      <c r="I266" t="s">
        <v>2775</v>
      </c>
      <c r="J266">
        <v>261259</v>
      </c>
      <c r="K266" t="s">
        <v>2707</v>
      </c>
      <c r="L266">
        <v>-9194.57</v>
      </c>
      <c r="M266">
        <v>73923.179999999993</v>
      </c>
      <c r="N266">
        <v>74715.91</v>
      </c>
      <c r="O266">
        <v>-9987.2999999999993</v>
      </c>
      <c r="P266" t="s">
        <v>607</v>
      </c>
      <c r="Q266">
        <v>-9987.2999999999993</v>
      </c>
      <c r="R266">
        <v>73427.039999999994</v>
      </c>
      <c r="S266">
        <v>0</v>
      </c>
      <c r="T266" t="s">
        <v>2889</v>
      </c>
      <c r="U266" s="221">
        <f t="shared" si="9"/>
        <v>-7.9273000000001042E-5</v>
      </c>
    </row>
    <row r="267" spans="1:21" hidden="1">
      <c r="A267" s="55" t="str">
        <f t="shared" si="8"/>
        <v>Y0AD0</v>
      </c>
      <c r="B267" s="55">
        <f>VLOOKUP(J267,'Mapping-CITI'!A:E,5,0)</f>
        <v>0</v>
      </c>
      <c r="D267" s="42">
        <v>45016</v>
      </c>
      <c r="E267" s="42">
        <v>45199</v>
      </c>
      <c r="F267" t="s">
        <v>2889</v>
      </c>
      <c r="G267" t="s">
        <v>2915</v>
      </c>
      <c r="H267">
        <v>2220</v>
      </c>
      <c r="I267" t="s">
        <v>2775</v>
      </c>
      <c r="J267">
        <v>261260</v>
      </c>
      <c r="K267" t="s">
        <v>2708</v>
      </c>
      <c r="L267">
        <v>-9194.57</v>
      </c>
      <c r="M267">
        <v>73923.179999999993</v>
      </c>
      <c r="N267">
        <v>74715.91</v>
      </c>
      <c r="O267">
        <v>-9987.2999999999993</v>
      </c>
      <c r="P267" t="s">
        <v>607</v>
      </c>
      <c r="Q267">
        <v>-9987.2999999999993</v>
      </c>
      <c r="R267">
        <v>73427.039999999994</v>
      </c>
      <c r="S267">
        <v>0</v>
      </c>
      <c r="T267" t="s">
        <v>2889</v>
      </c>
      <c r="U267" s="221">
        <f t="shared" si="9"/>
        <v>-7.9273000000001042E-5</v>
      </c>
    </row>
    <row r="268" spans="1:21" hidden="1">
      <c r="A268" s="55" t="str">
        <f t="shared" si="8"/>
        <v>Y0AD0</v>
      </c>
      <c r="B268" s="55">
        <f>VLOOKUP(J268,'Mapping-CITI'!A:E,5,0)</f>
        <v>0</v>
      </c>
      <c r="D268" s="42">
        <v>45016</v>
      </c>
      <c r="E268" s="42">
        <v>45199</v>
      </c>
      <c r="F268" t="s">
        <v>2889</v>
      </c>
      <c r="G268" t="s">
        <v>2915</v>
      </c>
      <c r="H268">
        <v>2220</v>
      </c>
      <c r="I268" t="s">
        <v>2775</v>
      </c>
      <c r="J268">
        <v>261262</v>
      </c>
      <c r="K268" t="s">
        <v>2709</v>
      </c>
      <c r="L268">
        <v>-37254.980000000003</v>
      </c>
      <c r="M268">
        <v>273012.68</v>
      </c>
      <c r="N268">
        <v>285724.23</v>
      </c>
      <c r="O268">
        <v>-49966.53</v>
      </c>
      <c r="P268" t="s">
        <v>607</v>
      </c>
      <c r="Q268">
        <v>-49966.53</v>
      </c>
      <c r="R268">
        <v>272143.65000000002</v>
      </c>
      <c r="S268">
        <v>0</v>
      </c>
      <c r="T268" t="s">
        <v>2889</v>
      </c>
      <c r="U268" s="221">
        <f t="shared" si="9"/>
        <v>-1.2711549999999989E-3</v>
      </c>
    </row>
    <row r="269" spans="1:21" hidden="1">
      <c r="A269" s="55" t="str">
        <f t="shared" si="8"/>
        <v>Y0AD0</v>
      </c>
      <c r="B269" s="55">
        <f>VLOOKUP(J269,'Mapping-CITI'!A:E,5,0)</f>
        <v>0</v>
      </c>
      <c r="D269" s="42">
        <v>45016</v>
      </c>
      <c r="E269" s="42">
        <v>45199</v>
      </c>
      <c r="F269" t="s">
        <v>2889</v>
      </c>
      <c r="G269" t="s">
        <v>2915</v>
      </c>
      <c r="H269">
        <v>2150</v>
      </c>
      <c r="I269" t="s">
        <v>2797</v>
      </c>
      <c r="J269">
        <v>281101</v>
      </c>
      <c r="K269" t="s">
        <v>2296</v>
      </c>
      <c r="L269">
        <v>-12735199805.450001</v>
      </c>
      <c r="M269">
        <v>0</v>
      </c>
      <c r="N269">
        <v>0</v>
      </c>
      <c r="O269">
        <v>-19651262182.610001</v>
      </c>
      <c r="P269" t="s">
        <v>607</v>
      </c>
      <c r="Q269">
        <v>-19651262182.610001</v>
      </c>
      <c r="R269">
        <v>0</v>
      </c>
      <c r="S269">
        <v>0</v>
      </c>
      <c r="T269" t="s">
        <v>2889</v>
      </c>
      <c r="U269" s="221">
        <f t="shared" si="9"/>
        <v>0</v>
      </c>
    </row>
    <row r="270" spans="1:21" hidden="1">
      <c r="A270" s="55" t="str">
        <f t="shared" si="8"/>
        <v>Y0AD0</v>
      </c>
      <c r="B270" s="55">
        <f>VLOOKUP(J270,'Mapping-CITI'!A:E,5,0)</f>
        <v>0</v>
      </c>
      <c r="D270" s="42">
        <v>45016</v>
      </c>
      <c r="E270" s="42">
        <v>45199</v>
      </c>
      <c r="F270" t="s">
        <v>2889</v>
      </c>
      <c r="G270" t="s">
        <v>2915</v>
      </c>
      <c r="H270">
        <v>2150</v>
      </c>
      <c r="I270" t="s">
        <v>2797</v>
      </c>
      <c r="J270">
        <v>281102</v>
      </c>
      <c r="K270" t="s">
        <v>2544</v>
      </c>
      <c r="L270">
        <v>-28123551237.150002</v>
      </c>
      <c r="M270">
        <v>0</v>
      </c>
      <c r="N270">
        <v>0</v>
      </c>
      <c r="O270">
        <v>-24722756084.080002</v>
      </c>
      <c r="P270" t="s">
        <v>607</v>
      </c>
      <c r="Q270">
        <v>-24722756084.080002</v>
      </c>
      <c r="R270">
        <v>0</v>
      </c>
      <c r="S270">
        <v>0</v>
      </c>
      <c r="T270" t="s">
        <v>2889</v>
      </c>
      <c r="U270" s="221">
        <f t="shared" si="9"/>
        <v>0</v>
      </c>
    </row>
    <row r="271" spans="1:21" hidden="1">
      <c r="A271" s="55" t="str">
        <f t="shared" si="8"/>
        <v>Y0AD0</v>
      </c>
      <c r="B271" s="55">
        <f>VLOOKUP(J271,'Mapping-CITI'!A:E,5,0)</f>
        <v>0</v>
      </c>
      <c r="D271" s="42">
        <v>45016</v>
      </c>
      <c r="E271" s="42">
        <v>45199</v>
      </c>
      <c r="F271" t="s">
        <v>2889</v>
      </c>
      <c r="G271" t="s">
        <v>2915</v>
      </c>
      <c r="H271">
        <v>2150</v>
      </c>
      <c r="I271" t="s">
        <v>2797</v>
      </c>
      <c r="J271">
        <v>281166</v>
      </c>
      <c r="K271" t="s">
        <v>2309</v>
      </c>
      <c r="L271">
        <v>-8440131517.8100004</v>
      </c>
      <c r="M271">
        <v>1536279130.1600001</v>
      </c>
      <c r="N271">
        <v>934709736.60000002</v>
      </c>
      <c r="O271">
        <v>-7838562124.25</v>
      </c>
      <c r="P271" t="s">
        <v>607</v>
      </c>
      <c r="Q271">
        <v>-7838562124.25</v>
      </c>
      <c r="R271">
        <v>0</v>
      </c>
      <c r="S271">
        <v>0</v>
      </c>
      <c r="T271" t="s">
        <v>2889</v>
      </c>
      <c r="U271" s="221">
        <f t="shared" si="9"/>
        <v>60.156939356000009</v>
      </c>
    </row>
    <row r="272" spans="1:21" hidden="1">
      <c r="A272" s="55" t="str">
        <f t="shared" si="8"/>
        <v>Y0AD0</v>
      </c>
      <c r="B272" s="55">
        <f>VLOOKUP(J272,'Mapping-CITI'!A:E,5,0)</f>
        <v>0</v>
      </c>
      <c r="D272" s="42">
        <v>45016</v>
      </c>
      <c r="E272" s="42">
        <v>45199</v>
      </c>
      <c r="F272" t="s">
        <v>2889</v>
      </c>
      <c r="G272" t="s">
        <v>2915</v>
      </c>
      <c r="H272">
        <v>2150</v>
      </c>
      <c r="I272" t="s">
        <v>2797</v>
      </c>
      <c r="J272">
        <v>281167</v>
      </c>
      <c r="K272" t="s">
        <v>2835</v>
      </c>
      <c r="L272">
        <v>-1128812197.72</v>
      </c>
      <c r="M272">
        <v>222013412.19</v>
      </c>
      <c r="N272">
        <v>17033451.809999999</v>
      </c>
      <c r="O272">
        <v>-923832237.34000003</v>
      </c>
      <c r="P272" t="s">
        <v>607</v>
      </c>
      <c r="Q272">
        <v>-923832237.34000003</v>
      </c>
      <c r="R272">
        <v>0</v>
      </c>
      <c r="S272">
        <v>0</v>
      </c>
      <c r="T272" t="s">
        <v>2889</v>
      </c>
      <c r="U272" s="221">
        <f t="shared" si="9"/>
        <v>20.497996038</v>
      </c>
    </row>
    <row r="273" spans="1:21" hidden="1">
      <c r="A273" s="55" t="str">
        <f t="shared" si="8"/>
        <v>Y0AD0</v>
      </c>
      <c r="B273" s="55">
        <f>VLOOKUP(J273,'Mapping-CITI'!A:E,5,0)</f>
        <v>0</v>
      </c>
      <c r="D273" s="42">
        <v>45016</v>
      </c>
      <c r="E273" s="42">
        <v>45199</v>
      </c>
      <c r="F273" t="s">
        <v>2889</v>
      </c>
      <c r="G273" t="s">
        <v>2915</v>
      </c>
      <c r="H273">
        <v>2250</v>
      </c>
      <c r="I273" t="s">
        <v>2774</v>
      </c>
      <c r="J273">
        <v>281212</v>
      </c>
      <c r="K273" t="s">
        <v>2314</v>
      </c>
      <c r="L273">
        <v>-1333154.23</v>
      </c>
      <c r="M273">
        <v>8422749.8800000008</v>
      </c>
      <c r="N273">
        <v>8645652.2400000002</v>
      </c>
      <c r="O273">
        <v>-1556056.59</v>
      </c>
      <c r="P273" t="s">
        <v>607</v>
      </c>
      <c r="Q273">
        <v>-1556056.59</v>
      </c>
      <c r="R273">
        <v>8422749.8800000008</v>
      </c>
      <c r="S273">
        <v>0</v>
      </c>
      <c r="T273" t="s">
        <v>2889</v>
      </c>
      <c r="U273" s="221">
        <f t="shared" si="9"/>
        <v>-2.2290235999999939E-2</v>
      </c>
    </row>
    <row r="274" spans="1:21" hidden="1">
      <c r="A274" s="55" t="str">
        <f t="shared" si="8"/>
        <v>Y0AD0</v>
      </c>
      <c r="B274" s="55">
        <f>VLOOKUP(J274,'Mapping-CITI'!A:E,5,0)</f>
        <v>0</v>
      </c>
      <c r="D274" s="42">
        <v>45016</v>
      </c>
      <c r="E274" s="42">
        <v>45199</v>
      </c>
      <c r="F274" t="s">
        <v>2889</v>
      </c>
      <c r="G274" t="s">
        <v>2915</v>
      </c>
      <c r="H274">
        <v>2250</v>
      </c>
      <c r="I274" t="s">
        <v>2774</v>
      </c>
      <c r="J274">
        <v>281276</v>
      </c>
      <c r="K274" t="s">
        <v>2330</v>
      </c>
      <c r="L274">
        <v>0</v>
      </c>
      <c r="M274">
        <v>0</v>
      </c>
      <c r="N274">
        <v>8074.34</v>
      </c>
      <c r="O274">
        <v>-8074.34</v>
      </c>
      <c r="P274" t="s">
        <v>607</v>
      </c>
      <c r="Q274">
        <v>-8074.34</v>
      </c>
      <c r="R274">
        <v>0</v>
      </c>
      <c r="S274">
        <v>8074.34</v>
      </c>
      <c r="T274" t="s">
        <v>2889</v>
      </c>
      <c r="U274" s="221">
        <f t="shared" si="9"/>
        <v>-8.0743399999999999E-4</v>
      </c>
    </row>
    <row r="275" spans="1:21" hidden="1">
      <c r="A275" s="55" t="str">
        <f t="shared" si="8"/>
        <v>Y0AD0</v>
      </c>
      <c r="B275" s="55">
        <f>VLOOKUP(J275,'Mapping-CITI'!A:E,5,0)</f>
        <v>0</v>
      </c>
      <c r="D275" s="42">
        <v>45016</v>
      </c>
      <c r="E275" s="42">
        <v>45199</v>
      </c>
      <c r="F275" t="s">
        <v>2889</v>
      </c>
      <c r="G275" t="s">
        <v>2915</v>
      </c>
      <c r="H275">
        <v>2150</v>
      </c>
      <c r="I275" t="s">
        <v>2797</v>
      </c>
      <c r="J275">
        <v>281290</v>
      </c>
      <c r="K275" t="s">
        <v>2550</v>
      </c>
      <c r="L275">
        <v>-45824187.950000003</v>
      </c>
      <c r="M275">
        <v>6287944.6500000004</v>
      </c>
      <c r="N275">
        <v>1642341.24</v>
      </c>
      <c r="O275">
        <v>-41178584.539999999</v>
      </c>
      <c r="P275" t="s">
        <v>607</v>
      </c>
      <c r="Q275">
        <v>-41178584.539999999</v>
      </c>
      <c r="R275">
        <v>0</v>
      </c>
      <c r="S275">
        <v>0</v>
      </c>
      <c r="T275" t="s">
        <v>2889</v>
      </c>
      <c r="U275" s="221">
        <f t="shared" si="9"/>
        <v>0.46456034099999999</v>
      </c>
    </row>
    <row r="276" spans="1:21" hidden="1">
      <c r="A276" s="55" t="str">
        <f t="shared" si="8"/>
        <v>Y0AD0</v>
      </c>
      <c r="B276" s="55">
        <f>VLOOKUP(J276,'Mapping-CITI'!A:E,5,0)</f>
        <v>0</v>
      </c>
      <c r="D276" s="42">
        <v>45016</v>
      </c>
      <c r="E276" s="42">
        <v>45199</v>
      </c>
      <c r="F276" t="s">
        <v>2889</v>
      </c>
      <c r="G276" t="s">
        <v>2915</v>
      </c>
      <c r="H276">
        <v>2150</v>
      </c>
      <c r="I276" t="s">
        <v>2797</v>
      </c>
      <c r="J276">
        <v>281292</v>
      </c>
      <c r="K276" t="s">
        <v>2551</v>
      </c>
      <c r="L276">
        <v>-1637103451.52</v>
      </c>
      <c r="M276">
        <v>304477695.26999998</v>
      </c>
      <c r="N276">
        <v>125943789.56</v>
      </c>
      <c r="O276">
        <v>-1458569545.8099999</v>
      </c>
      <c r="P276" t="s">
        <v>607</v>
      </c>
      <c r="Q276">
        <v>-1458569545.8099999</v>
      </c>
      <c r="R276">
        <v>0</v>
      </c>
      <c r="S276">
        <v>0</v>
      </c>
      <c r="T276" t="s">
        <v>2889</v>
      </c>
      <c r="U276" s="221">
        <f t="shared" si="9"/>
        <v>17.853390570999998</v>
      </c>
    </row>
    <row r="277" spans="1:21" hidden="1">
      <c r="A277" s="55" t="str">
        <f t="shared" si="8"/>
        <v>Y0AD5.3</v>
      </c>
      <c r="B277" s="55">
        <f>VLOOKUP(J277,'Mapping-CITI'!A:E,5,0)</f>
        <v>5.3</v>
      </c>
      <c r="D277" s="42">
        <v>45016</v>
      </c>
      <c r="E277" s="42">
        <v>45199</v>
      </c>
      <c r="F277" t="s">
        <v>2889</v>
      </c>
      <c r="G277" t="s">
        <v>2915</v>
      </c>
      <c r="H277">
        <v>5140</v>
      </c>
      <c r="I277" t="s">
        <v>2798</v>
      </c>
      <c r="J277">
        <v>301101</v>
      </c>
      <c r="K277" t="s">
        <v>2333</v>
      </c>
      <c r="L277">
        <v>-9023513209.7700005</v>
      </c>
      <c r="M277">
        <v>0</v>
      </c>
      <c r="N277">
        <v>5847959117.4300003</v>
      </c>
      <c r="O277">
        <v>-5847959117.4300003</v>
      </c>
      <c r="P277" t="s">
        <v>607</v>
      </c>
      <c r="Q277">
        <v>-5847959117.4300003</v>
      </c>
      <c r="R277">
        <v>0</v>
      </c>
      <c r="S277">
        <v>0</v>
      </c>
      <c r="T277" t="s">
        <v>2889</v>
      </c>
      <c r="U277" s="221">
        <f t="shared" si="9"/>
        <v>-584.79591174300003</v>
      </c>
    </row>
    <row r="278" spans="1:21" hidden="1">
      <c r="A278" s="55" t="str">
        <f t="shared" si="8"/>
        <v>Y0AD5.1</v>
      </c>
      <c r="B278" s="55">
        <f>VLOOKUP(J278,'Mapping-CITI'!A:E,5,0)</f>
        <v>5.0999999999999996</v>
      </c>
      <c r="D278" s="42">
        <v>45016</v>
      </c>
      <c r="E278" s="42">
        <v>45199</v>
      </c>
      <c r="F278" t="s">
        <v>2889</v>
      </c>
      <c r="G278" t="s">
        <v>2915</v>
      </c>
      <c r="H278">
        <v>5110</v>
      </c>
      <c r="I278" t="s">
        <v>2776</v>
      </c>
      <c r="J278">
        <v>304101</v>
      </c>
      <c r="K278" t="s">
        <v>2344</v>
      </c>
      <c r="L278">
        <v>-960092936.12</v>
      </c>
      <c r="M278">
        <v>0</v>
      </c>
      <c r="N278">
        <v>805968121.04999995</v>
      </c>
      <c r="O278">
        <v>-805968121.04999995</v>
      </c>
      <c r="P278" t="s">
        <v>607</v>
      </c>
      <c r="Q278">
        <v>-805968121.04999995</v>
      </c>
      <c r="R278">
        <v>0</v>
      </c>
      <c r="S278">
        <v>0</v>
      </c>
      <c r="T278" t="s">
        <v>2889</v>
      </c>
      <c r="U278" s="221">
        <f t="shared" si="9"/>
        <v>-80.596812104999998</v>
      </c>
    </row>
    <row r="279" spans="1:21" hidden="1">
      <c r="A279" s="55" t="str">
        <f t="shared" si="8"/>
        <v>Y0AD5.2</v>
      </c>
      <c r="B279" s="55">
        <f>VLOOKUP(J279,'Mapping-CITI'!A:E,5,0)</f>
        <v>5.2</v>
      </c>
      <c r="D279" s="42">
        <v>45016</v>
      </c>
      <c r="E279" s="42">
        <v>45199</v>
      </c>
      <c r="F279" t="s">
        <v>2889</v>
      </c>
      <c r="G279" t="s">
        <v>2915</v>
      </c>
      <c r="H279">
        <v>5110</v>
      </c>
      <c r="I279" t="s">
        <v>2776</v>
      </c>
      <c r="J279">
        <v>304213</v>
      </c>
      <c r="K279" t="s">
        <v>2351</v>
      </c>
      <c r="L279">
        <v>-74269896.680000007</v>
      </c>
      <c r="M279">
        <v>0</v>
      </c>
      <c r="N279">
        <v>28222238.239999998</v>
      </c>
      <c r="O279">
        <v>-28222238.239999998</v>
      </c>
      <c r="P279" t="s">
        <v>607</v>
      </c>
      <c r="Q279">
        <v>-28222238.239999998</v>
      </c>
      <c r="R279">
        <v>0</v>
      </c>
      <c r="S279">
        <v>0</v>
      </c>
      <c r="T279" t="s">
        <v>2889</v>
      </c>
      <c r="U279" s="221">
        <f t="shared" si="9"/>
        <v>-2.8222238239999999</v>
      </c>
    </row>
    <row r="280" spans="1:21" hidden="1">
      <c r="A280" s="55" t="str">
        <f t="shared" si="8"/>
        <v>Y0ADIgnore</v>
      </c>
      <c r="B280" s="55" t="str">
        <f>VLOOKUP(J280,'Mapping-CITI'!A:E,5,0)</f>
        <v>Ignore</v>
      </c>
      <c r="D280" s="42">
        <v>45016</v>
      </c>
      <c r="E280" s="42">
        <v>45199</v>
      </c>
      <c r="F280" t="s">
        <v>2889</v>
      </c>
      <c r="G280" t="s">
        <v>2915</v>
      </c>
      <c r="H280">
        <v>5110</v>
      </c>
      <c r="I280" t="s">
        <v>2776</v>
      </c>
      <c r="J280">
        <v>304221</v>
      </c>
      <c r="K280" t="s">
        <v>2633</v>
      </c>
      <c r="L280">
        <v>0</v>
      </c>
      <c r="M280">
        <v>107084997</v>
      </c>
      <c r="N280">
        <v>0</v>
      </c>
      <c r="O280">
        <v>107084997</v>
      </c>
      <c r="P280" t="s">
        <v>607</v>
      </c>
      <c r="Q280">
        <v>107084997</v>
      </c>
      <c r="R280">
        <v>0</v>
      </c>
      <c r="S280">
        <v>0</v>
      </c>
      <c r="T280" t="s">
        <v>2889</v>
      </c>
      <c r="U280" s="221">
        <f t="shared" si="9"/>
        <v>10.708499700000001</v>
      </c>
    </row>
    <row r="281" spans="1:21" hidden="1">
      <c r="A281" s="55" t="str">
        <f t="shared" si="8"/>
        <v>Y0AD5.2</v>
      </c>
      <c r="B281" s="55">
        <f>VLOOKUP(J281,'Mapping-CITI'!A:E,5,0)</f>
        <v>5.2</v>
      </c>
      <c r="D281" s="42">
        <v>45016</v>
      </c>
      <c r="E281" s="42">
        <v>45199</v>
      </c>
      <c r="F281" t="s">
        <v>2889</v>
      </c>
      <c r="G281" t="s">
        <v>2915</v>
      </c>
      <c r="H281">
        <v>5110</v>
      </c>
      <c r="I281" t="s">
        <v>2776</v>
      </c>
      <c r="J281">
        <v>304232</v>
      </c>
      <c r="K281" t="s">
        <v>2358</v>
      </c>
      <c r="L281">
        <v>-513209.17</v>
      </c>
      <c r="M281">
        <v>0</v>
      </c>
      <c r="N281">
        <v>247523.56</v>
      </c>
      <c r="O281">
        <v>-247523.56</v>
      </c>
      <c r="P281" t="s">
        <v>607</v>
      </c>
      <c r="Q281">
        <v>-247523.56</v>
      </c>
      <c r="R281">
        <v>0</v>
      </c>
      <c r="S281">
        <v>247523.56</v>
      </c>
      <c r="T281" t="s">
        <v>2889</v>
      </c>
      <c r="U281" s="221">
        <f t="shared" si="9"/>
        <v>-2.4752356E-2</v>
      </c>
    </row>
    <row r="282" spans="1:21" hidden="1">
      <c r="A282" s="55" t="str">
        <f t="shared" si="8"/>
        <v>Y0AD5.5</v>
      </c>
      <c r="B282" s="55">
        <f>VLOOKUP(J282,'Mapping-CITI'!A:E,5,0)</f>
        <v>5.5</v>
      </c>
      <c r="D282" s="42">
        <v>45016</v>
      </c>
      <c r="E282" s="42">
        <v>45199</v>
      </c>
      <c r="F282" t="s">
        <v>2889</v>
      </c>
      <c r="G282" t="s">
        <v>2915</v>
      </c>
      <c r="H282">
        <v>5110</v>
      </c>
      <c r="I282" t="s">
        <v>2776</v>
      </c>
      <c r="J282">
        <v>304302</v>
      </c>
      <c r="K282" t="s">
        <v>810</v>
      </c>
      <c r="L282">
        <v>-4911149.3099999996</v>
      </c>
      <c r="M282">
        <v>10341.23</v>
      </c>
      <c r="N282">
        <v>2417519.8199999998</v>
      </c>
      <c r="O282">
        <v>-2407178.59</v>
      </c>
      <c r="P282" t="s">
        <v>607</v>
      </c>
      <c r="Q282">
        <v>-2407178.59</v>
      </c>
      <c r="R282">
        <v>0</v>
      </c>
      <c r="S282">
        <v>0</v>
      </c>
      <c r="T282" t="s">
        <v>2889</v>
      </c>
      <c r="U282" s="221">
        <f t="shared" si="9"/>
        <v>-0.24071785899999998</v>
      </c>
    </row>
    <row r="283" spans="1:21" hidden="1">
      <c r="A283" s="55" t="str">
        <f t="shared" si="8"/>
        <v>Y0AD5.5</v>
      </c>
      <c r="B283" s="55">
        <f>VLOOKUP(J283,'Mapping-CITI'!A:E,5,0)</f>
        <v>5.5</v>
      </c>
      <c r="D283" s="42">
        <v>45016</v>
      </c>
      <c r="E283" s="42">
        <v>45199</v>
      </c>
      <c r="F283" t="s">
        <v>2889</v>
      </c>
      <c r="G283" t="s">
        <v>2915</v>
      </c>
      <c r="H283">
        <v>5200</v>
      </c>
      <c r="I283" t="s">
        <v>2777</v>
      </c>
      <c r="J283">
        <v>304749</v>
      </c>
      <c r="K283" t="s">
        <v>2368</v>
      </c>
      <c r="L283">
        <v>-93.6</v>
      </c>
      <c r="M283">
        <v>1.31</v>
      </c>
      <c r="N283">
        <v>73.930000000000007</v>
      </c>
      <c r="O283">
        <v>-72.62</v>
      </c>
      <c r="P283" t="s">
        <v>607</v>
      </c>
      <c r="Q283">
        <v>-72.62</v>
      </c>
      <c r="R283">
        <v>1.31</v>
      </c>
      <c r="S283">
        <v>73.930000000000007</v>
      </c>
      <c r="T283" t="s">
        <v>2889</v>
      </c>
      <c r="U283" s="221">
        <f t="shared" si="9"/>
        <v>-7.2620000000000001E-6</v>
      </c>
    </row>
    <row r="284" spans="1:21" hidden="1">
      <c r="A284" s="55" t="str">
        <f t="shared" si="8"/>
        <v>Y0AD5.5</v>
      </c>
      <c r="B284" s="55">
        <f>VLOOKUP(J284,'Mapping-CITI'!A:E,5,0)</f>
        <v>5.5</v>
      </c>
      <c r="D284" s="42">
        <v>45016</v>
      </c>
      <c r="E284" s="42">
        <v>45199</v>
      </c>
      <c r="F284" t="s">
        <v>2889</v>
      </c>
      <c r="G284" t="s">
        <v>2915</v>
      </c>
      <c r="H284">
        <v>5200</v>
      </c>
      <c r="I284" t="s">
        <v>2777</v>
      </c>
      <c r="J284">
        <v>304751</v>
      </c>
      <c r="K284" t="s">
        <v>2369</v>
      </c>
      <c r="L284">
        <v>-92851.4</v>
      </c>
      <c r="M284">
        <v>4429.83</v>
      </c>
      <c r="N284">
        <v>3400.13</v>
      </c>
      <c r="O284">
        <v>1029.7</v>
      </c>
      <c r="P284" t="s">
        <v>607</v>
      </c>
      <c r="Q284">
        <v>1029.7</v>
      </c>
      <c r="R284">
        <v>4429.83</v>
      </c>
      <c r="S284">
        <v>3400.13</v>
      </c>
      <c r="T284" t="s">
        <v>2889</v>
      </c>
      <c r="U284" s="221">
        <f t="shared" si="9"/>
        <v>1.0296999999999998E-4</v>
      </c>
    </row>
    <row r="285" spans="1:21" hidden="1">
      <c r="A285" s="55" t="str">
        <f t="shared" si="8"/>
        <v>Y0AD5.5</v>
      </c>
      <c r="B285" s="55">
        <f>VLOOKUP(J285,'Mapping-CITI'!A:E,5,0)</f>
        <v>5.5</v>
      </c>
      <c r="D285" s="42">
        <v>45016</v>
      </c>
      <c r="E285" s="42">
        <v>45199</v>
      </c>
      <c r="F285" t="s">
        <v>2889</v>
      </c>
      <c r="G285" t="s">
        <v>2915</v>
      </c>
      <c r="H285">
        <v>5200</v>
      </c>
      <c r="I285" t="s">
        <v>2777</v>
      </c>
      <c r="J285">
        <v>305101</v>
      </c>
      <c r="K285" t="s">
        <v>2374</v>
      </c>
      <c r="L285">
        <v>-609154.12</v>
      </c>
      <c r="M285">
        <v>0</v>
      </c>
      <c r="N285">
        <v>3746036.3</v>
      </c>
      <c r="O285">
        <v>-3746036.3</v>
      </c>
      <c r="P285" t="s">
        <v>607</v>
      </c>
      <c r="Q285">
        <v>-3746036.3</v>
      </c>
      <c r="R285">
        <v>0</v>
      </c>
      <c r="S285">
        <v>3746036.3</v>
      </c>
      <c r="T285" t="s">
        <v>2889</v>
      </c>
      <c r="U285" s="221">
        <f t="shared" si="9"/>
        <v>-0.37460362999999997</v>
      </c>
    </row>
    <row r="286" spans="1:21" hidden="1">
      <c r="A286" s="55" t="str">
        <f t="shared" si="8"/>
        <v>Y0AD5.5</v>
      </c>
      <c r="B286" s="55">
        <f>VLOOKUP(J286,'Mapping-CITI'!A:E,5,0)</f>
        <v>5.5</v>
      </c>
      <c r="D286" s="42">
        <v>45016</v>
      </c>
      <c r="E286" s="42">
        <v>45199</v>
      </c>
      <c r="F286" t="s">
        <v>2889</v>
      </c>
      <c r="G286" t="s">
        <v>2915</v>
      </c>
      <c r="H286">
        <v>5200</v>
      </c>
      <c r="I286" t="s">
        <v>2777</v>
      </c>
      <c r="J286">
        <v>305144</v>
      </c>
      <c r="K286" t="s">
        <v>2391</v>
      </c>
      <c r="L286">
        <v>6402.57</v>
      </c>
      <c r="M286">
        <v>26.43</v>
      </c>
      <c r="N286">
        <v>8236.25</v>
      </c>
      <c r="O286">
        <v>-8209.82</v>
      </c>
      <c r="P286" t="s">
        <v>607</v>
      </c>
      <c r="Q286">
        <v>-8209.82</v>
      </c>
      <c r="R286">
        <v>26.43</v>
      </c>
      <c r="S286">
        <v>8236.25</v>
      </c>
      <c r="T286" t="s">
        <v>2889</v>
      </c>
      <c r="U286" s="221">
        <f t="shared" si="9"/>
        <v>-8.2098199999999994E-4</v>
      </c>
    </row>
    <row r="287" spans="1:21" hidden="1">
      <c r="A287" s="55" t="str">
        <f t="shared" si="8"/>
        <v>Y0AD5.5</v>
      </c>
      <c r="B287" s="55">
        <f>VLOOKUP(J287,'Mapping-CITI'!A:E,5,0)</f>
        <v>5.5</v>
      </c>
      <c r="D287" s="42">
        <v>45016</v>
      </c>
      <c r="E287" s="42">
        <v>45199</v>
      </c>
      <c r="F287" t="s">
        <v>2889</v>
      </c>
      <c r="G287" t="s">
        <v>2915</v>
      </c>
      <c r="H287">
        <v>5200</v>
      </c>
      <c r="I287" t="s">
        <v>2777</v>
      </c>
      <c r="J287">
        <v>310115</v>
      </c>
      <c r="K287" t="s">
        <v>2398</v>
      </c>
      <c r="L287">
        <v>56325.54</v>
      </c>
      <c r="M287">
        <v>5726.32</v>
      </c>
      <c r="N287">
        <v>71814.83</v>
      </c>
      <c r="O287">
        <v>-66088.509999999995</v>
      </c>
      <c r="P287" t="s">
        <v>607</v>
      </c>
      <c r="Q287">
        <v>-66088.509999999995</v>
      </c>
      <c r="R287">
        <v>5726.32</v>
      </c>
      <c r="S287">
        <v>71814.83</v>
      </c>
      <c r="T287" t="s">
        <v>2889</v>
      </c>
      <c r="U287" s="221">
        <f t="shared" si="9"/>
        <v>-6.6088510000000007E-3</v>
      </c>
    </row>
    <row r="288" spans="1:21" hidden="1">
      <c r="A288" s="55" t="str">
        <f t="shared" si="8"/>
        <v>Y0ADIgnore</v>
      </c>
      <c r="B288" s="55" t="str">
        <f>VLOOKUP(J288,'Mapping-CITI'!A:E,5,0)</f>
        <v>Ignore</v>
      </c>
      <c r="D288" s="42">
        <v>45016</v>
      </c>
      <c r="E288" s="42">
        <v>45199</v>
      </c>
      <c r="F288" t="s">
        <v>2889</v>
      </c>
      <c r="G288" t="s">
        <v>2915</v>
      </c>
      <c r="H288">
        <v>5170</v>
      </c>
      <c r="I288" t="s">
        <v>2800</v>
      </c>
      <c r="J288">
        <v>311501</v>
      </c>
      <c r="K288" t="s">
        <v>2402</v>
      </c>
      <c r="L288">
        <v>3400795153.0700002</v>
      </c>
      <c r="M288">
        <v>0</v>
      </c>
      <c r="N288">
        <v>13085050888.01</v>
      </c>
      <c r="O288">
        <v>-13085050888.01</v>
      </c>
      <c r="P288" t="s">
        <v>607</v>
      </c>
      <c r="Q288">
        <v>-13085050888.01</v>
      </c>
      <c r="R288">
        <v>0</v>
      </c>
      <c r="S288">
        <v>0</v>
      </c>
      <c r="T288" t="s">
        <v>2889</v>
      </c>
      <c r="U288" s="221">
        <f t="shared" si="9"/>
        <v>-1308.5050888010001</v>
      </c>
    </row>
    <row r="289" spans="1:21" hidden="1">
      <c r="A289" s="55" t="str">
        <f t="shared" si="8"/>
        <v>Y0AD6.4</v>
      </c>
      <c r="B289" s="55">
        <f>VLOOKUP(J289,'Mapping-CITI'!A:E,5,0)</f>
        <v>6.4</v>
      </c>
      <c r="D289" s="42">
        <v>45016</v>
      </c>
      <c r="E289" s="42">
        <v>45199</v>
      </c>
      <c r="F289" t="s">
        <v>2889</v>
      </c>
      <c r="G289" t="s">
        <v>2915</v>
      </c>
      <c r="H289">
        <v>4160</v>
      </c>
      <c r="I289" t="s">
        <v>2778</v>
      </c>
      <c r="J289">
        <v>401201</v>
      </c>
      <c r="K289" t="s">
        <v>2419</v>
      </c>
      <c r="L289">
        <v>1708437.34</v>
      </c>
      <c r="M289">
        <v>0</v>
      </c>
      <c r="N289">
        <v>0</v>
      </c>
      <c r="O289">
        <v>0</v>
      </c>
      <c r="P289" t="s">
        <v>607</v>
      </c>
      <c r="Q289">
        <v>0</v>
      </c>
      <c r="R289">
        <v>0</v>
      </c>
      <c r="S289">
        <v>0</v>
      </c>
      <c r="T289" t="s">
        <v>2889</v>
      </c>
      <c r="U289" s="221">
        <f t="shared" si="9"/>
        <v>0</v>
      </c>
    </row>
    <row r="290" spans="1:21" hidden="1">
      <c r="A290" s="55" t="str">
        <f t="shared" si="8"/>
        <v>Y0ADIgnore</v>
      </c>
      <c r="B290" s="55" t="str">
        <f>VLOOKUP(J290,'Mapping-CITI'!A:E,5,0)</f>
        <v>Ignore</v>
      </c>
      <c r="D290" s="42">
        <v>45016</v>
      </c>
      <c r="E290" s="42">
        <v>45199</v>
      </c>
      <c r="F290" t="s">
        <v>2889</v>
      </c>
      <c r="G290" t="s">
        <v>2915</v>
      </c>
      <c r="H290">
        <v>4160</v>
      </c>
      <c r="I290" t="s">
        <v>2778</v>
      </c>
      <c r="J290">
        <v>401237</v>
      </c>
      <c r="K290" t="s">
        <v>2428</v>
      </c>
      <c r="L290">
        <v>24512176.260000002</v>
      </c>
      <c r="M290">
        <v>0</v>
      </c>
      <c r="N290">
        <v>0</v>
      </c>
      <c r="O290">
        <v>0</v>
      </c>
      <c r="P290" t="s">
        <v>607</v>
      </c>
      <c r="Q290">
        <v>0</v>
      </c>
      <c r="R290">
        <v>0</v>
      </c>
      <c r="S290">
        <v>0</v>
      </c>
      <c r="T290" t="s">
        <v>2889</v>
      </c>
      <c r="U290" s="221">
        <f t="shared" si="9"/>
        <v>0</v>
      </c>
    </row>
    <row r="291" spans="1:21" hidden="1">
      <c r="A291" s="55" t="str">
        <f t="shared" si="8"/>
        <v>Y0AD6.4</v>
      </c>
      <c r="B291" s="55">
        <f>VLOOKUP(J291,'Mapping-CITI'!A:E,5,0)</f>
        <v>6.4</v>
      </c>
      <c r="D291" s="42">
        <v>45016</v>
      </c>
      <c r="E291" s="42">
        <v>45199</v>
      </c>
      <c r="F291" t="s">
        <v>2889</v>
      </c>
      <c r="G291" t="s">
        <v>2915</v>
      </c>
      <c r="H291">
        <v>4160</v>
      </c>
      <c r="I291" t="s">
        <v>2778</v>
      </c>
      <c r="J291">
        <v>401301</v>
      </c>
      <c r="K291" t="s">
        <v>2432</v>
      </c>
      <c r="L291">
        <v>39955.370000000003</v>
      </c>
      <c r="M291">
        <v>21551.61</v>
      </c>
      <c r="N291">
        <v>18705.02</v>
      </c>
      <c r="O291">
        <v>2846.59</v>
      </c>
      <c r="P291" t="s">
        <v>607</v>
      </c>
      <c r="Q291">
        <v>2846.59</v>
      </c>
      <c r="R291">
        <v>21551.61</v>
      </c>
      <c r="S291">
        <v>18705.02</v>
      </c>
      <c r="T291" t="s">
        <v>2889</v>
      </c>
      <c r="U291" s="221">
        <f t="shared" si="9"/>
        <v>2.8465900000000004E-4</v>
      </c>
    </row>
    <row r="292" spans="1:21" hidden="1">
      <c r="A292" s="55" t="str">
        <f t="shared" si="8"/>
        <v>Y0AD6.2</v>
      </c>
      <c r="B292" s="55">
        <f>VLOOKUP(J292,'Mapping-CITI'!A:E,5,0)</f>
        <v>6.2</v>
      </c>
      <c r="D292" s="42">
        <v>45016</v>
      </c>
      <c r="E292" s="42">
        <v>45199</v>
      </c>
      <c r="F292" t="s">
        <v>2889</v>
      </c>
      <c r="G292" t="s">
        <v>2915</v>
      </c>
      <c r="H292">
        <v>4160</v>
      </c>
      <c r="I292" t="s">
        <v>2778</v>
      </c>
      <c r="J292">
        <v>401501</v>
      </c>
      <c r="K292" t="s">
        <v>676</v>
      </c>
      <c r="L292">
        <v>460306007.52999997</v>
      </c>
      <c r="M292">
        <v>232857221.24000001</v>
      </c>
      <c r="N292">
        <v>696473.95</v>
      </c>
      <c r="O292">
        <v>232160747.28999999</v>
      </c>
      <c r="P292" t="s">
        <v>607</v>
      </c>
      <c r="Q292">
        <v>232160747.28999999</v>
      </c>
      <c r="R292">
        <v>0</v>
      </c>
      <c r="S292">
        <v>0</v>
      </c>
      <c r="T292" t="s">
        <v>2889</v>
      </c>
      <c r="U292" s="221">
        <f t="shared" si="9"/>
        <v>23.216074729000002</v>
      </c>
    </row>
    <row r="293" spans="1:21" hidden="1">
      <c r="A293" s="55" t="str">
        <f t="shared" si="8"/>
        <v>Y0AD6.1</v>
      </c>
      <c r="B293" s="55">
        <f>VLOOKUP(J293,'Mapping-CITI'!A:E,5,0)</f>
        <v>6.1</v>
      </c>
      <c r="D293" s="42">
        <v>45016</v>
      </c>
      <c r="E293" s="42">
        <v>45199</v>
      </c>
      <c r="F293" t="s">
        <v>2889</v>
      </c>
      <c r="G293" t="s">
        <v>2915</v>
      </c>
      <c r="H293">
        <v>4160</v>
      </c>
      <c r="I293" t="s">
        <v>2778</v>
      </c>
      <c r="J293">
        <v>401508</v>
      </c>
      <c r="K293" t="s">
        <v>2554</v>
      </c>
      <c r="L293">
        <v>18094533.98</v>
      </c>
      <c r="M293">
        <v>0</v>
      </c>
      <c r="N293">
        <v>207896.21</v>
      </c>
      <c r="O293">
        <v>-207896.21</v>
      </c>
      <c r="P293" t="s">
        <v>607</v>
      </c>
      <c r="Q293">
        <v>-207896.21</v>
      </c>
      <c r="R293">
        <v>0</v>
      </c>
      <c r="S293">
        <v>207896.21</v>
      </c>
      <c r="T293" t="s">
        <v>2889</v>
      </c>
      <c r="U293" s="221">
        <f t="shared" si="9"/>
        <v>-2.0789620999999998E-2</v>
      </c>
    </row>
    <row r="294" spans="1:21" hidden="1">
      <c r="A294" s="55" t="str">
        <f t="shared" si="8"/>
        <v>Y0AD6.2</v>
      </c>
      <c r="B294" s="55">
        <f>VLOOKUP(J294,'Mapping-CITI'!A:E,5,0)</f>
        <v>6.2</v>
      </c>
      <c r="D294" s="42">
        <v>45016</v>
      </c>
      <c r="E294" s="42">
        <v>45199</v>
      </c>
      <c r="F294" t="s">
        <v>2889</v>
      </c>
      <c r="G294" t="s">
        <v>2915</v>
      </c>
      <c r="H294">
        <v>4160</v>
      </c>
      <c r="I294" t="s">
        <v>2778</v>
      </c>
      <c r="J294">
        <v>401509</v>
      </c>
      <c r="K294" t="s">
        <v>2695</v>
      </c>
      <c r="L294">
        <v>38582173.700000003</v>
      </c>
      <c r="M294">
        <v>21561620.920000002</v>
      </c>
      <c r="N294">
        <v>0</v>
      </c>
      <c r="O294">
        <v>21561620.920000002</v>
      </c>
      <c r="P294" t="s">
        <v>607</v>
      </c>
      <c r="Q294">
        <v>21561620.920000002</v>
      </c>
      <c r="R294">
        <v>0</v>
      </c>
      <c r="S294">
        <v>0</v>
      </c>
      <c r="T294" t="s">
        <v>2889</v>
      </c>
      <c r="U294" s="221">
        <f t="shared" si="9"/>
        <v>2.1561620920000002</v>
      </c>
    </row>
    <row r="295" spans="1:21" hidden="1">
      <c r="A295" s="55" t="str">
        <f t="shared" si="8"/>
        <v>Y0AD6.4</v>
      </c>
      <c r="B295" s="55">
        <f>VLOOKUP(J295,'Mapping-CITI'!A:E,5,0)</f>
        <v>6.4</v>
      </c>
      <c r="D295" s="42">
        <v>45016</v>
      </c>
      <c r="E295" s="42">
        <v>45199</v>
      </c>
      <c r="F295" t="s">
        <v>2889</v>
      </c>
      <c r="G295" t="s">
        <v>2915</v>
      </c>
      <c r="H295">
        <v>4160</v>
      </c>
      <c r="I295" t="s">
        <v>2778</v>
      </c>
      <c r="J295">
        <v>401702</v>
      </c>
      <c r="K295" t="s">
        <v>2686</v>
      </c>
      <c r="L295">
        <v>-111317.16</v>
      </c>
      <c r="M295">
        <v>0</v>
      </c>
      <c r="N295">
        <v>62682.75</v>
      </c>
      <c r="O295">
        <v>-62682.75</v>
      </c>
      <c r="P295" t="s">
        <v>607</v>
      </c>
      <c r="Q295">
        <v>-62682.75</v>
      </c>
      <c r="R295">
        <v>0</v>
      </c>
      <c r="S295">
        <v>0</v>
      </c>
      <c r="T295" t="s">
        <v>2889</v>
      </c>
      <c r="U295" s="221">
        <f t="shared" si="9"/>
        <v>-6.2682750000000002E-3</v>
      </c>
    </row>
    <row r="296" spans="1:21" hidden="1">
      <c r="A296" s="55" t="str">
        <f t="shared" si="8"/>
        <v>Y0AD6.4</v>
      </c>
      <c r="B296" s="55">
        <f>VLOOKUP(J296,'Mapping-CITI'!A:E,5,0)</f>
        <v>6.4</v>
      </c>
      <c r="D296" s="42">
        <v>45016</v>
      </c>
      <c r="E296" s="42">
        <v>45199</v>
      </c>
      <c r="F296" t="s">
        <v>2889</v>
      </c>
      <c r="G296" t="s">
        <v>2915</v>
      </c>
      <c r="H296">
        <v>4160</v>
      </c>
      <c r="I296" t="s">
        <v>2778</v>
      </c>
      <c r="J296">
        <v>401703</v>
      </c>
      <c r="K296" t="s">
        <v>2687</v>
      </c>
      <c r="L296">
        <v>-111317.16</v>
      </c>
      <c r="M296">
        <v>0</v>
      </c>
      <c r="N296">
        <v>62682.75</v>
      </c>
      <c r="O296">
        <v>-62682.75</v>
      </c>
      <c r="P296" t="s">
        <v>607</v>
      </c>
      <c r="Q296">
        <v>-62682.75</v>
      </c>
      <c r="R296">
        <v>0</v>
      </c>
      <c r="S296">
        <v>0</v>
      </c>
      <c r="T296" t="s">
        <v>2889</v>
      </c>
      <c r="U296" s="221">
        <f t="shared" si="9"/>
        <v>-6.2682750000000002E-3</v>
      </c>
    </row>
    <row r="297" spans="1:21" hidden="1">
      <c r="A297" s="55" t="str">
        <f t="shared" si="8"/>
        <v>Y0AD6.4</v>
      </c>
      <c r="B297" s="55">
        <f>VLOOKUP(J297,'Mapping-CITI'!A:E,5,0)</f>
        <v>6.4</v>
      </c>
      <c r="D297" s="42">
        <v>45016</v>
      </c>
      <c r="E297" s="42">
        <v>45199</v>
      </c>
      <c r="F297" t="s">
        <v>2889</v>
      </c>
      <c r="G297" t="s">
        <v>2915</v>
      </c>
      <c r="H297">
        <v>4160</v>
      </c>
      <c r="I297" t="s">
        <v>2778</v>
      </c>
      <c r="J297">
        <v>401707</v>
      </c>
      <c r="K297" t="s">
        <v>2680</v>
      </c>
      <c r="L297">
        <v>710935.84</v>
      </c>
      <c r="M297">
        <v>0</v>
      </c>
      <c r="N297">
        <v>0</v>
      </c>
      <c r="O297">
        <v>0</v>
      </c>
      <c r="P297" t="s">
        <v>607</v>
      </c>
      <c r="Q297">
        <v>0</v>
      </c>
      <c r="R297">
        <v>0</v>
      </c>
      <c r="S297">
        <v>0</v>
      </c>
      <c r="T297" t="s">
        <v>2889</v>
      </c>
      <c r="U297" s="221">
        <f t="shared" si="9"/>
        <v>0</v>
      </c>
    </row>
    <row r="298" spans="1:21" hidden="1">
      <c r="A298" s="55" t="str">
        <f t="shared" si="8"/>
        <v>Y0AD6.4</v>
      </c>
      <c r="B298" s="55">
        <f>VLOOKUP(J298,'Mapping-CITI'!A:E,5,0)</f>
        <v>6.4</v>
      </c>
      <c r="D298" s="42">
        <v>45016</v>
      </c>
      <c r="E298" s="42">
        <v>45199</v>
      </c>
      <c r="F298" t="s">
        <v>2889</v>
      </c>
      <c r="G298" t="s">
        <v>2915</v>
      </c>
      <c r="H298">
        <v>4160</v>
      </c>
      <c r="I298" t="s">
        <v>2778</v>
      </c>
      <c r="J298">
        <v>401708</v>
      </c>
      <c r="K298" t="s">
        <v>2681</v>
      </c>
      <c r="L298">
        <v>710935.84</v>
      </c>
      <c r="M298">
        <v>0</v>
      </c>
      <c r="N298">
        <v>0</v>
      </c>
      <c r="O298">
        <v>0</v>
      </c>
      <c r="P298" t="s">
        <v>607</v>
      </c>
      <c r="Q298">
        <v>0</v>
      </c>
      <c r="R298">
        <v>0</v>
      </c>
      <c r="S298">
        <v>0</v>
      </c>
      <c r="T298" t="s">
        <v>2889</v>
      </c>
      <c r="U298" s="221">
        <f t="shared" si="9"/>
        <v>0</v>
      </c>
    </row>
    <row r="299" spans="1:21" hidden="1">
      <c r="A299" s="55" t="str">
        <f t="shared" si="8"/>
        <v>Y0AD6.4</v>
      </c>
      <c r="B299" s="55">
        <f>VLOOKUP(J299,'Mapping-CITI'!A:E,5,0)</f>
        <v>6.4</v>
      </c>
      <c r="D299" s="42">
        <v>45016</v>
      </c>
      <c r="E299" s="42">
        <v>45199</v>
      </c>
      <c r="F299" t="s">
        <v>2889</v>
      </c>
      <c r="G299" t="s">
        <v>2915</v>
      </c>
      <c r="H299">
        <v>4160</v>
      </c>
      <c r="I299" t="s">
        <v>2778</v>
      </c>
      <c r="J299">
        <v>402084</v>
      </c>
      <c r="K299" t="s">
        <v>4268</v>
      </c>
      <c r="L299">
        <v>0</v>
      </c>
      <c r="M299">
        <v>21708442.41</v>
      </c>
      <c r="N299">
        <v>0</v>
      </c>
      <c r="O299">
        <v>21708442.41</v>
      </c>
      <c r="P299" t="s">
        <v>607</v>
      </c>
      <c r="Q299">
        <v>21708442.41</v>
      </c>
      <c r="R299">
        <v>0</v>
      </c>
      <c r="S299">
        <v>0</v>
      </c>
      <c r="T299" t="s">
        <v>2889</v>
      </c>
      <c r="U299" s="221">
        <f t="shared" si="9"/>
        <v>2.1708442410000002</v>
      </c>
    </row>
    <row r="300" spans="1:21" hidden="1">
      <c r="A300" s="55" t="str">
        <f t="shared" si="8"/>
        <v>Y0AD6.4</v>
      </c>
      <c r="B300" s="55">
        <f>VLOOKUP(J300,'Mapping-CITI'!A:E,5,0)</f>
        <v>6.4</v>
      </c>
      <c r="D300" s="42">
        <v>45016</v>
      </c>
      <c r="E300" s="42">
        <v>45199</v>
      </c>
      <c r="F300" t="s">
        <v>2889</v>
      </c>
      <c r="G300" t="s">
        <v>2915</v>
      </c>
      <c r="H300">
        <v>4160</v>
      </c>
      <c r="I300" t="s">
        <v>2778</v>
      </c>
      <c r="J300">
        <v>402103</v>
      </c>
      <c r="K300" t="s">
        <v>2436</v>
      </c>
      <c r="L300">
        <v>608893.37</v>
      </c>
      <c r="M300">
        <v>1844061.32</v>
      </c>
      <c r="N300">
        <v>133084.87</v>
      </c>
      <c r="O300">
        <v>1710976.45</v>
      </c>
      <c r="P300" t="s">
        <v>607</v>
      </c>
      <c r="Q300">
        <v>1710976.45</v>
      </c>
      <c r="R300">
        <v>1844061.32</v>
      </c>
      <c r="S300">
        <v>133084.87</v>
      </c>
      <c r="T300" t="s">
        <v>2889</v>
      </c>
      <c r="U300" s="221">
        <f t="shared" si="9"/>
        <v>0.17109764500000002</v>
      </c>
    </row>
    <row r="301" spans="1:21" hidden="1">
      <c r="A301" s="55" t="str">
        <f t="shared" si="8"/>
        <v>Y0AD6.3</v>
      </c>
      <c r="B301" s="55">
        <f>VLOOKUP(J301,'Mapping-CITI'!A:E,5,0)</f>
        <v>6.3</v>
      </c>
      <c r="D301" s="42">
        <v>45016</v>
      </c>
      <c r="E301" s="42">
        <v>45199</v>
      </c>
      <c r="F301" t="s">
        <v>2889</v>
      </c>
      <c r="G301" t="s">
        <v>2915</v>
      </c>
      <c r="H301">
        <v>4160</v>
      </c>
      <c r="I301" t="s">
        <v>2778</v>
      </c>
      <c r="J301">
        <v>402106</v>
      </c>
      <c r="K301" t="s">
        <v>2437</v>
      </c>
      <c r="L301">
        <v>490265.35</v>
      </c>
      <c r="M301">
        <v>261217.18</v>
      </c>
      <c r="N301">
        <v>0</v>
      </c>
      <c r="O301">
        <v>261217.18</v>
      </c>
      <c r="P301" t="s">
        <v>607</v>
      </c>
      <c r="Q301">
        <v>261217.18</v>
      </c>
      <c r="R301">
        <v>261217.18</v>
      </c>
      <c r="S301">
        <v>0</v>
      </c>
      <c r="T301" t="s">
        <v>2889</v>
      </c>
      <c r="U301" s="221">
        <f t="shared" si="9"/>
        <v>2.6121717999999999E-2</v>
      </c>
    </row>
    <row r="302" spans="1:21" hidden="1">
      <c r="A302" s="55" t="str">
        <f t="shared" si="8"/>
        <v>Y0AD6.4</v>
      </c>
      <c r="B302" s="55">
        <f>VLOOKUP(J302,'Mapping-CITI'!A:E,5,0)</f>
        <v>6.4</v>
      </c>
      <c r="D302" s="42">
        <v>45016</v>
      </c>
      <c r="E302" s="42">
        <v>45199</v>
      </c>
      <c r="F302" t="s">
        <v>2889</v>
      </c>
      <c r="G302" t="s">
        <v>2915</v>
      </c>
      <c r="H302">
        <v>4160</v>
      </c>
      <c r="I302" t="s">
        <v>2778</v>
      </c>
      <c r="J302">
        <v>402113</v>
      </c>
      <c r="K302" t="s">
        <v>2438</v>
      </c>
      <c r="L302">
        <v>52820621</v>
      </c>
      <c r="M302">
        <v>18834070</v>
      </c>
      <c r="N302">
        <v>135240.35999999999</v>
      </c>
      <c r="O302">
        <v>18698829.640000001</v>
      </c>
      <c r="P302" t="s">
        <v>607</v>
      </c>
      <c r="Q302">
        <v>18698829.640000001</v>
      </c>
      <c r="R302">
        <v>18834070</v>
      </c>
      <c r="S302">
        <v>135240.35999999999</v>
      </c>
      <c r="T302" t="s">
        <v>2889</v>
      </c>
      <c r="U302" s="221">
        <f t="shared" si="9"/>
        <v>1.8698829640000001</v>
      </c>
    </row>
    <row r="303" spans="1:21" hidden="1">
      <c r="A303" s="55" t="str">
        <f t="shared" si="8"/>
        <v>Y0AD6.4</v>
      </c>
      <c r="B303" s="55">
        <f>VLOOKUP(J303,'Mapping-CITI'!A:E,5,0)</f>
        <v>6.4</v>
      </c>
      <c r="D303" s="42">
        <v>45016</v>
      </c>
      <c r="E303" s="42">
        <v>45199</v>
      </c>
      <c r="F303" t="s">
        <v>2889</v>
      </c>
      <c r="G303" t="s">
        <v>2915</v>
      </c>
      <c r="H303">
        <v>4160</v>
      </c>
      <c r="I303" t="s">
        <v>2778</v>
      </c>
      <c r="J303">
        <v>402125</v>
      </c>
      <c r="K303" t="s">
        <v>2914</v>
      </c>
      <c r="L303">
        <v>5282282.13</v>
      </c>
      <c r="M303">
        <v>914285.93</v>
      </c>
      <c r="N303">
        <v>0</v>
      </c>
      <c r="O303">
        <v>914285.93</v>
      </c>
      <c r="P303" t="s">
        <v>607</v>
      </c>
      <c r="Q303">
        <v>914285.93</v>
      </c>
      <c r="R303">
        <v>914285.93</v>
      </c>
      <c r="S303">
        <v>0</v>
      </c>
      <c r="T303" t="s">
        <v>2889</v>
      </c>
      <c r="U303" s="221">
        <f t="shared" si="9"/>
        <v>9.1428593000000002E-2</v>
      </c>
    </row>
    <row r="304" spans="1:21" hidden="1">
      <c r="A304" s="55" t="str">
        <f t="shared" si="8"/>
        <v>Y0AD6.1</v>
      </c>
      <c r="B304" s="55">
        <f>VLOOKUP(J304,'Mapping-CITI'!A:E,5,0)</f>
        <v>6.1</v>
      </c>
      <c r="D304" s="42">
        <v>45016</v>
      </c>
      <c r="E304" s="42">
        <v>45199</v>
      </c>
      <c r="F304" t="s">
        <v>2889</v>
      </c>
      <c r="G304" t="s">
        <v>2915</v>
      </c>
      <c r="H304">
        <v>4170</v>
      </c>
      <c r="I304" t="s">
        <v>2780</v>
      </c>
      <c r="J304">
        <v>402128</v>
      </c>
      <c r="K304" t="s">
        <v>2440</v>
      </c>
      <c r="L304">
        <v>564953308.61000001</v>
      </c>
      <c r="M304">
        <v>330240820.17000002</v>
      </c>
      <c r="N304">
        <v>0</v>
      </c>
      <c r="O304">
        <v>330240820.17000002</v>
      </c>
      <c r="P304" t="s">
        <v>607</v>
      </c>
      <c r="Q304">
        <v>330240820.17000002</v>
      </c>
      <c r="R304">
        <v>0</v>
      </c>
      <c r="S304">
        <v>0</v>
      </c>
      <c r="T304" t="s">
        <v>2889</v>
      </c>
      <c r="U304" s="221">
        <f t="shared" si="9"/>
        <v>33.024082017000005</v>
      </c>
    </row>
    <row r="305" spans="1:21">
      <c r="A305" s="55" t="str">
        <f t="shared" si="8"/>
        <v>Y0AD6.4</v>
      </c>
      <c r="B305" s="55">
        <f>VLOOKUP(J305,'Mapping-CITI'!A:E,5,0)</f>
        <v>6.4</v>
      </c>
      <c r="D305" s="42">
        <v>45016</v>
      </c>
      <c r="E305" s="42">
        <v>45199</v>
      </c>
      <c r="F305" t="s">
        <v>2889</v>
      </c>
      <c r="G305" t="s">
        <v>2915</v>
      </c>
      <c r="H305">
        <v>4170</v>
      </c>
      <c r="I305" t="s">
        <v>2780</v>
      </c>
      <c r="J305">
        <v>402129</v>
      </c>
      <c r="K305" t="s">
        <v>2871</v>
      </c>
      <c r="L305">
        <v>90.73</v>
      </c>
      <c r="M305">
        <v>24074141</v>
      </c>
      <c r="N305">
        <v>0</v>
      </c>
      <c r="O305">
        <v>24074141</v>
      </c>
      <c r="P305" t="s">
        <v>607</v>
      </c>
      <c r="Q305">
        <v>24074141</v>
      </c>
      <c r="R305">
        <v>0</v>
      </c>
      <c r="S305">
        <v>0</v>
      </c>
      <c r="T305" t="s">
        <v>2889</v>
      </c>
      <c r="U305" s="221">
        <f t="shared" si="9"/>
        <v>2.4074141</v>
      </c>
    </row>
    <row r="306" spans="1:21" hidden="1">
      <c r="A306" s="55" t="str">
        <f t="shared" si="8"/>
        <v>Y0AD6.4</v>
      </c>
      <c r="B306" s="55">
        <f>VLOOKUP(J306,'Mapping-CITI'!A:E,5,0)</f>
        <v>6.4</v>
      </c>
      <c r="D306" s="42">
        <v>45016</v>
      </c>
      <c r="E306" s="42">
        <v>45199</v>
      </c>
      <c r="F306" t="s">
        <v>2889</v>
      </c>
      <c r="G306" t="s">
        <v>2915</v>
      </c>
      <c r="H306">
        <v>4160</v>
      </c>
      <c r="I306" t="s">
        <v>2778</v>
      </c>
      <c r="J306">
        <v>402132</v>
      </c>
      <c r="K306" t="s">
        <v>2441</v>
      </c>
      <c r="L306">
        <v>0</v>
      </c>
      <c r="M306">
        <v>0</v>
      </c>
      <c r="N306">
        <v>0</v>
      </c>
      <c r="O306">
        <v>0</v>
      </c>
      <c r="P306" t="s">
        <v>607</v>
      </c>
      <c r="Q306">
        <v>0</v>
      </c>
      <c r="R306">
        <v>0</v>
      </c>
      <c r="S306">
        <v>0</v>
      </c>
      <c r="T306" t="s">
        <v>2889</v>
      </c>
      <c r="U306" s="221">
        <f t="shared" si="9"/>
        <v>0</v>
      </c>
    </row>
    <row r="307" spans="1:21" hidden="1">
      <c r="A307" s="55" t="str">
        <f t="shared" si="8"/>
        <v>Y0AD6.4</v>
      </c>
      <c r="B307" s="55">
        <f>VLOOKUP(J307,'Mapping-CITI'!A:E,5,0)</f>
        <v>6.4</v>
      </c>
      <c r="D307" s="42">
        <v>45016</v>
      </c>
      <c r="E307" s="42">
        <v>45199</v>
      </c>
      <c r="F307" t="s">
        <v>2889</v>
      </c>
      <c r="G307" t="s">
        <v>2915</v>
      </c>
      <c r="H307">
        <v>4160</v>
      </c>
      <c r="I307" t="s">
        <v>2778</v>
      </c>
      <c r="J307">
        <v>402201</v>
      </c>
      <c r="K307" t="s">
        <v>2445</v>
      </c>
      <c r="L307">
        <v>0.01</v>
      </c>
      <c r="M307">
        <v>0</v>
      </c>
      <c r="N307">
        <v>0</v>
      </c>
      <c r="O307">
        <v>0</v>
      </c>
      <c r="P307" t="s">
        <v>607</v>
      </c>
      <c r="Q307">
        <v>0</v>
      </c>
      <c r="R307">
        <v>0</v>
      </c>
      <c r="S307">
        <v>0</v>
      </c>
      <c r="T307" t="s">
        <v>2889</v>
      </c>
      <c r="U307" s="221">
        <f t="shared" si="9"/>
        <v>0</v>
      </c>
    </row>
    <row r="308" spans="1:21" hidden="1">
      <c r="A308" s="55" t="str">
        <f t="shared" si="8"/>
        <v>Y0AD6.4</v>
      </c>
      <c r="B308" s="55">
        <f>VLOOKUP(J308,'Mapping-CITI'!A:E,5,0)</f>
        <v>6.4</v>
      </c>
      <c r="D308" s="42">
        <v>45016</v>
      </c>
      <c r="E308" s="42">
        <v>45199</v>
      </c>
      <c r="F308" t="s">
        <v>2889</v>
      </c>
      <c r="G308" t="s">
        <v>2915</v>
      </c>
      <c r="H308">
        <v>4160</v>
      </c>
      <c r="I308" t="s">
        <v>2778</v>
      </c>
      <c r="J308">
        <v>402233</v>
      </c>
      <c r="K308" t="s">
        <v>2458</v>
      </c>
      <c r="L308">
        <v>284477.76</v>
      </c>
      <c r="M308">
        <v>744969.34</v>
      </c>
      <c r="N308">
        <v>0</v>
      </c>
      <c r="O308">
        <v>744969.34</v>
      </c>
      <c r="P308" t="s">
        <v>607</v>
      </c>
      <c r="Q308">
        <v>744969.34</v>
      </c>
      <c r="R308">
        <v>744969.34</v>
      </c>
      <c r="S308">
        <v>0</v>
      </c>
      <c r="T308" t="s">
        <v>2889</v>
      </c>
      <c r="U308" s="221">
        <f t="shared" si="9"/>
        <v>7.4496934000000001E-2</v>
      </c>
    </row>
    <row r="309" spans="1:21" hidden="1">
      <c r="A309" s="55" t="str">
        <f t="shared" si="8"/>
        <v>Y0AD6.4</v>
      </c>
      <c r="B309" s="55">
        <f>VLOOKUP(J309,'Mapping-CITI'!A:E,5,0)</f>
        <v>6.4</v>
      </c>
      <c r="D309" s="42">
        <v>45016</v>
      </c>
      <c r="E309" s="42">
        <v>45199</v>
      </c>
      <c r="F309" t="s">
        <v>2889</v>
      </c>
      <c r="G309" t="s">
        <v>2915</v>
      </c>
      <c r="H309">
        <v>4160</v>
      </c>
      <c r="I309" t="s">
        <v>2778</v>
      </c>
      <c r="J309">
        <v>402235</v>
      </c>
      <c r="K309" t="s">
        <v>2459</v>
      </c>
      <c r="L309">
        <v>1862432.16</v>
      </c>
      <c r="M309">
        <v>1539383.29</v>
      </c>
      <c r="N309">
        <v>0</v>
      </c>
      <c r="O309">
        <v>1539383.29</v>
      </c>
      <c r="P309" t="s">
        <v>607</v>
      </c>
      <c r="Q309">
        <v>1539383.29</v>
      </c>
      <c r="R309">
        <v>1539383.29</v>
      </c>
      <c r="S309">
        <v>0</v>
      </c>
      <c r="T309" t="s">
        <v>2889</v>
      </c>
      <c r="U309" s="221">
        <f t="shared" si="9"/>
        <v>0.15393832900000001</v>
      </c>
    </row>
    <row r="310" spans="1:21" hidden="1">
      <c r="A310" s="55" t="str">
        <f t="shared" si="8"/>
        <v>Y0AD6.2</v>
      </c>
      <c r="B310" s="55">
        <f>VLOOKUP(J310,'Mapping-CITI'!A:E,5,0)</f>
        <v>6.2</v>
      </c>
      <c r="D310" s="42">
        <v>45016</v>
      </c>
      <c r="E310" s="42">
        <v>45199</v>
      </c>
      <c r="F310" t="s">
        <v>2889</v>
      </c>
      <c r="G310" t="s">
        <v>2915</v>
      </c>
      <c r="H310">
        <v>4160</v>
      </c>
      <c r="I310" t="s">
        <v>2778</v>
      </c>
      <c r="J310">
        <v>402257</v>
      </c>
      <c r="K310" t="s">
        <v>2465</v>
      </c>
      <c r="L310">
        <v>7899467.6399999997</v>
      </c>
      <c r="M310">
        <v>0</v>
      </c>
      <c r="N310">
        <v>0</v>
      </c>
      <c r="O310">
        <v>0</v>
      </c>
      <c r="P310" t="s">
        <v>607</v>
      </c>
      <c r="Q310">
        <v>0</v>
      </c>
      <c r="R310">
        <v>0</v>
      </c>
      <c r="S310">
        <v>0</v>
      </c>
      <c r="T310" t="s">
        <v>2889</v>
      </c>
      <c r="U310" s="221">
        <f t="shared" si="9"/>
        <v>0</v>
      </c>
    </row>
    <row r="311" spans="1:21" hidden="1">
      <c r="A311" s="55" t="str">
        <f t="shared" si="8"/>
        <v>Y0ADIgnore</v>
      </c>
      <c r="B311" s="55" t="str">
        <f>VLOOKUP(J311,'Mapping-CITI'!A:E,5,0)</f>
        <v>Ignore</v>
      </c>
      <c r="D311" s="42">
        <v>45016</v>
      </c>
      <c r="E311" s="42">
        <v>45199</v>
      </c>
      <c r="F311" t="s">
        <v>2889</v>
      </c>
      <c r="G311" t="s">
        <v>2915</v>
      </c>
      <c r="H311">
        <v>4160</v>
      </c>
      <c r="I311" t="s">
        <v>2778</v>
      </c>
      <c r="J311">
        <v>402328</v>
      </c>
      <c r="K311" t="s">
        <v>2478</v>
      </c>
      <c r="L311">
        <v>450183890.16000003</v>
      </c>
      <c r="M311">
        <v>5541.7</v>
      </c>
      <c r="N311">
        <v>0</v>
      </c>
      <c r="O311">
        <v>5541.7</v>
      </c>
      <c r="P311" t="s">
        <v>607</v>
      </c>
      <c r="Q311">
        <v>5541.7</v>
      </c>
      <c r="R311">
        <v>5541.7</v>
      </c>
      <c r="S311">
        <v>0</v>
      </c>
      <c r="T311" t="s">
        <v>2889</v>
      </c>
      <c r="U311" s="221">
        <f t="shared" si="9"/>
        <v>5.5416999999999999E-4</v>
      </c>
    </row>
    <row r="312" spans="1:21" hidden="1">
      <c r="A312" s="55" t="str">
        <f t="shared" si="8"/>
        <v>Y0AD6.4</v>
      </c>
      <c r="B312" s="55">
        <f>VLOOKUP(J312,'Mapping-CITI'!A:E,5,0)</f>
        <v>6.4</v>
      </c>
      <c r="D312" s="42">
        <v>45016</v>
      </c>
      <c r="E312" s="42">
        <v>45199</v>
      </c>
      <c r="F312" t="s">
        <v>2889</v>
      </c>
      <c r="G312" t="s">
        <v>2915</v>
      </c>
      <c r="H312">
        <v>4170</v>
      </c>
      <c r="I312" t="s">
        <v>2780</v>
      </c>
      <c r="J312">
        <v>402364</v>
      </c>
      <c r="K312" t="s">
        <v>2483</v>
      </c>
      <c r="L312">
        <v>0</v>
      </c>
      <c r="M312">
        <v>0</v>
      </c>
      <c r="N312">
        <v>0</v>
      </c>
      <c r="O312">
        <v>0</v>
      </c>
      <c r="P312" t="s">
        <v>607</v>
      </c>
      <c r="Q312">
        <v>0</v>
      </c>
      <c r="R312">
        <v>0</v>
      </c>
      <c r="S312">
        <v>0</v>
      </c>
      <c r="T312" t="s">
        <v>2889</v>
      </c>
      <c r="U312" s="221">
        <f t="shared" si="9"/>
        <v>0</v>
      </c>
    </row>
    <row r="313" spans="1:21" hidden="1">
      <c r="A313" s="55" t="str">
        <f t="shared" si="8"/>
        <v>Y0AD6.4</v>
      </c>
      <c r="B313" s="55">
        <f>VLOOKUP(J313,'Mapping-CITI'!A:E,5,0)</f>
        <v>6.4</v>
      </c>
      <c r="D313" s="42">
        <v>45016</v>
      </c>
      <c r="E313" s="42">
        <v>45199</v>
      </c>
      <c r="F313" t="s">
        <v>2889</v>
      </c>
      <c r="G313" t="s">
        <v>2915</v>
      </c>
      <c r="H313">
        <v>4160</v>
      </c>
      <c r="I313" t="s">
        <v>2778</v>
      </c>
      <c r="J313">
        <v>402404</v>
      </c>
      <c r="K313" t="s">
        <v>2492</v>
      </c>
      <c r="L313">
        <v>609248.54</v>
      </c>
      <c r="M313">
        <v>126919.2</v>
      </c>
      <c r="N313">
        <v>0</v>
      </c>
      <c r="O313">
        <v>126919.2</v>
      </c>
      <c r="P313" t="s">
        <v>607</v>
      </c>
      <c r="Q313">
        <v>126919.2</v>
      </c>
      <c r="R313">
        <v>126919.2</v>
      </c>
      <c r="S313">
        <v>0</v>
      </c>
      <c r="T313" t="s">
        <v>2889</v>
      </c>
      <c r="U313" s="221">
        <f t="shared" si="9"/>
        <v>1.2691919999999999E-2</v>
      </c>
    </row>
    <row r="314" spans="1:21" hidden="1">
      <c r="A314" s="55" t="str">
        <f t="shared" si="8"/>
        <v>Y0AD5.2</v>
      </c>
      <c r="B314" s="55">
        <f>VLOOKUP(J314,'Mapping-CITI'!A:E,5,0)</f>
        <v>5.2</v>
      </c>
      <c r="D314" s="42">
        <v>45016</v>
      </c>
      <c r="E314" s="42">
        <v>45199</v>
      </c>
      <c r="F314" t="s">
        <v>2889</v>
      </c>
      <c r="G314" t="s">
        <v>2915</v>
      </c>
      <c r="H314">
        <v>4170</v>
      </c>
      <c r="I314" t="s">
        <v>2780</v>
      </c>
      <c r="J314">
        <v>413523</v>
      </c>
      <c r="K314" t="s">
        <v>2502</v>
      </c>
      <c r="L314">
        <v>0</v>
      </c>
      <c r="M314">
        <v>29147.09</v>
      </c>
      <c r="N314">
        <v>10.86</v>
      </c>
      <c r="O314">
        <v>29136.23</v>
      </c>
      <c r="P314" t="s">
        <v>607</v>
      </c>
      <c r="Q314">
        <v>29136.23</v>
      </c>
      <c r="R314">
        <v>52.71</v>
      </c>
      <c r="S314">
        <v>10.86</v>
      </c>
      <c r="T314" t="s">
        <v>2889</v>
      </c>
      <c r="U314" s="221">
        <f t="shared" si="9"/>
        <v>2.9136230000000002E-3</v>
      </c>
    </row>
    <row r="315" spans="1:21" hidden="1">
      <c r="A315" s="55" t="str">
        <f t="shared" si="8"/>
        <v>Y0AD5.3</v>
      </c>
      <c r="B315" s="55">
        <f>VLOOKUP(J315,'Mapping-CITI'!A:E,5,0)</f>
        <v>5.3</v>
      </c>
      <c r="D315" s="42">
        <v>45016</v>
      </c>
      <c r="E315" s="42">
        <v>45199</v>
      </c>
      <c r="F315" t="s">
        <v>2889</v>
      </c>
      <c r="G315" t="s">
        <v>2915</v>
      </c>
      <c r="H315">
        <v>4120</v>
      </c>
      <c r="I315" t="s">
        <v>2781</v>
      </c>
      <c r="J315">
        <v>440101</v>
      </c>
      <c r="K315" t="s">
        <v>2503</v>
      </c>
      <c r="L315">
        <v>1410129959.22</v>
      </c>
      <c r="M315">
        <v>125912826.22</v>
      </c>
      <c r="N315">
        <v>0</v>
      </c>
      <c r="O315">
        <v>125912826.22</v>
      </c>
      <c r="P315" t="s">
        <v>607</v>
      </c>
      <c r="Q315">
        <v>125912826.22</v>
      </c>
      <c r="R315">
        <v>0</v>
      </c>
      <c r="S315">
        <v>0</v>
      </c>
      <c r="T315" t="s">
        <v>2889</v>
      </c>
      <c r="U315" s="221">
        <f t="shared" si="9"/>
        <v>12.591282622</v>
      </c>
    </row>
    <row r="316" spans="1:21" hidden="1">
      <c r="A316" s="55" t="str">
        <f t="shared" si="8"/>
        <v>Y0AD5.5</v>
      </c>
      <c r="B316" s="55">
        <f>VLOOKUP(J316,'Mapping-CITI'!A:E,5,0)</f>
        <v>5.5</v>
      </c>
      <c r="D316" s="42">
        <v>45016</v>
      </c>
      <c r="E316" s="42">
        <v>45199</v>
      </c>
      <c r="F316" t="s">
        <v>2889</v>
      </c>
      <c r="G316" t="s">
        <v>2915</v>
      </c>
      <c r="H316">
        <v>5110</v>
      </c>
      <c r="I316" t="s">
        <v>2776</v>
      </c>
      <c r="J316">
        <v>440225</v>
      </c>
      <c r="K316" t="s">
        <v>2515</v>
      </c>
      <c r="L316">
        <v>16772.7</v>
      </c>
      <c r="M316">
        <v>17400.099999999999</v>
      </c>
      <c r="N316">
        <v>10183.89</v>
      </c>
      <c r="O316">
        <v>7216.21</v>
      </c>
      <c r="P316" t="s">
        <v>607</v>
      </c>
      <c r="Q316">
        <v>7216.21</v>
      </c>
      <c r="R316">
        <v>17400.099999999999</v>
      </c>
      <c r="S316">
        <v>10183.89</v>
      </c>
      <c r="T316" t="s">
        <v>2889</v>
      </c>
      <c r="U316" s="221">
        <f t="shared" si="9"/>
        <v>7.2162099999999987E-4</v>
      </c>
    </row>
    <row r="317" spans="1:21" hidden="1">
      <c r="A317" s="55" t="str">
        <f t="shared" si="8"/>
        <v>Y0AD6.4</v>
      </c>
      <c r="B317" s="55">
        <f>VLOOKUP(J317,'Mapping-CITI'!A:E,5,0)</f>
        <v>6.4</v>
      </c>
      <c r="D317" s="42">
        <v>45016</v>
      </c>
      <c r="E317" s="42">
        <v>45199</v>
      </c>
      <c r="F317" t="s">
        <v>2889</v>
      </c>
      <c r="G317" t="s">
        <v>2915</v>
      </c>
      <c r="H317">
        <v>4160</v>
      </c>
      <c r="I317" t="s">
        <v>2778</v>
      </c>
      <c r="J317">
        <v>440325</v>
      </c>
      <c r="K317" t="s">
        <v>2517</v>
      </c>
      <c r="L317">
        <v>0</v>
      </c>
      <c r="M317">
        <v>0</v>
      </c>
      <c r="N317">
        <v>0</v>
      </c>
      <c r="O317">
        <v>0</v>
      </c>
      <c r="P317" t="s">
        <v>607</v>
      </c>
      <c r="Q317">
        <v>0</v>
      </c>
      <c r="R317">
        <v>0</v>
      </c>
      <c r="S317">
        <v>0</v>
      </c>
      <c r="T317" t="s">
        <v>2889</v>
      </c>
      <c r="U317" s="221">
        <f t="shared" si="9"/>
        <v>0</v>
      </c>
    </row>
    <row r="318" spans="1:21" hidden="1">
      <c r="A318" s="55" t="str">
        <f t="shared" si="8"/>
        <v>Y0AD6.4</v>
      </c>
      <c r="B318" s="55">
        <f>VLOOKUP(J318,'Mapping-CITI'!A:E,5,0)</f>
        <v>6.4</v>
      </c>
      <c r="D318" s="42">
        <v>45016</v>
      </c>
      <c r="E318" s="42">
        <v>45199</v>
      </c>
      <c r="F318" t="s">
        <v>2889</v>
      </c>
      <c r="G318" t="s">
        <v>2915</v>
      </c>
      <c r="H318">
        <v>4160</v>
      </c>
      <c r="I318" t="s">
        <v>2778</v>
      </c>
      <c r="J318">
        <v>440341</v>
      </c>
      <c r="K318" t="s">
        <v>2682</v>
      </c>
      <c r="L318">
        <v>45011179.009999998</v>
      </c>
      <c r="M318">
        <v>23316625.52</v>
      </c>
      <c r="N318">
        <v>414214</v>
      </c>
      <c r="O318">
        <v>22902411.52</v>
      </c>
      <c r="P318" t="s">
        <v>607</v>
      </c>
      <c r="Q318">
        <v>22902411.52</v>
      </c>
      <c r="R318">
        <v>414214</v>
      </c>
      <c r="S318">
        <v>414214</v>
      </c>
      <c r="T318" t="s">
        <v>2889</v>
      </c>
      <c r="U318" s="221">
        <f t="shared" si="9"/>
        <v>2.2902411520000001</v>
      </c>
    </row>
    <row r="319" spans="1:21" hidden="1">
      <c r="A319" s="55" t="str">
        <f t="shared" si="8"/>
        <v>Y0AD6.4</v>
      </c>
      <c r="B319" s="55">
        <f>VLOOKUP(J319,'Mapping-CITI'!A:E,5,0)</f>
        <v>6.4</v>
      </c>
      <c r="D319" s="42">
        <v>45016</v>
      </c>
      <c r="E319" s="42">
        <v>45199</v>
      </c>
      <c r="F319" t="s">
        <v>2889</v>
      </c>
      <c r="G319" t="s">
        <v>2915</v>
      </c>
      <c r="H319">
        <v>4160</v>
      </c>
      <c r="I319" t="s">
        <v>2778</v>
      </c>
      <c r="J319">
        <v>440342</v>
      </c>
      <c r="K319" t="s">
        <v>2683</v>
      </c>
      <c r="L319">
        <v>45011179.009999998</v>
      </c>
      <c r="M319">
        <v>23316625.52</v>
      </c>
      <c r="N319">
        <v>414214</v>
      </c>
      <c r="O319">
        <v>22902411.52</v>
      </c>
      <c r="P319" t="s">
        <v>607</v>
      </c>
      <c r="Q319">
        <v>22902411.52</v>
      </c>
      <c r="R319">
        <v>414214</v>
      </c>
      <c r="S319">
        <v>414214</v>
      </c>
      <c r="T319" t="s">
        <v>2889</v>
      </c>
      <c r="U319" s="221">
        <f t="shared" si="9"/>
        <v>2.2902411520000001</v>
      </c>
    </row>
    <row r="320" spans="1:21" hidden="1">
      <c r="A320" s="55" t="str">
        <f t="shared" si="8"/>
        <v>Y0AD6.4</v>
      </c>
      <c r="B320" s="55">
        <f>VLOOKUP(J320,'Mapping-CITI'!A:E,5,0)</f>
        <v>6.4</v>
      </c>
      <c r="D320" s="42">
        <v>45016</v>
      </c>
      <c r="E320" s="42">
        <v>45199</v>
      </c>
      <c r="F320" t="s">
        <v>2889</v>
      </c>
      <c r="G320" t="s">
        <v>2915</v>
      </c>
      <c r="H320">
        <v>4160</v>
      </c>
      <c r="I320" t="s">
        <v>2778</v>
      </c>
      <c r="J320">
        <v>440416</v>
      </c>
      <c r="K320" t="s">
        <v>664</v>
      </c>
      <c r="L320">
        <v>2588363.5099999998</v>
      </c>
      <c r="M320">
        <v>44274899.649999999</v>
      </c>
      <c r="N320">
        <v>25045988.07</v>
      </c>
      <c r="O320">
        <v>19228911.579999998</v>
      </c>
      <c r="P320" t="s">
        <v>607</v>
      </c>
      <c r="Q320">
        <v>19228911.579999998</v>
      </c>
      <c r="R320">
        <v>1046560.45</v>
      </c>
      <c r="S320">
        <v>25045988.07</v>
      </c>
      <c r="T320" t="s">
        <v>2889</v>
      </c>
      <c r="U320" s="221">
        <f t="shared" si="9"/>
        <v>1.9228911579999999</v>
      </c>
    </row>
    <row r="321" spans="1:21" hidden="1">
      <c r="A321" s="55" t="str">
        <f t="shared" si="8"/>
        <v>Y0AD6.4</v>
      </c>
      <c r="B321" s="55">
        <f>VLOOKUP(J321,'Mapping-CITI'!A:E,5,0)</f>
        <v>6.4</v>
      </c>
      <c r="D321" s="42">
        <v>45016</v>
      </c>
      <c r="E321" s="42">
        <v>45199</v>
      </c>
      <c r="F321" t="s">
        <v>2889</v>
      </c>
      <c r="G321" t="s">
        <v>2915</v>
      </c>
      <c r="H321">
        <v>4160</v>
      </c>
      <c r="I321" t="s">
        <v>2778</v>
      </c>
      <c r="J321">
        <v>440445</v>
      </c>
      <c r="K321" t="s">
        <v>2596</v>
      </c>
      <c r="L321">
        <v>249511.28</v>
      </c>
      <c r="M321">
        <v>913475.58</v>
      </c>
      <c r="N321">
        <v>913475.58</v>
      </c>
      <c r="O321">
        <v>0</v>
      </c>
      <c r="P321" t="s">
        <v>607</v>
      </c>
      <c r="Q321">
        <v>0</v>
      </c>
      <c r="R321">
        <v>913475.58</v>
      </c>
      <c r="S321">
        <v>913475.58</v>
      </c>
      <c r="T321" t="s">
        <v>2889</v>
      </c>
      <c r="U321" s="221">
        <f t="shared" si="9"/>
        <v>0</v>
      </c>
    </row>
    <row r="322" spans="1:21" hidden="1">
      <c r="A322" s="55" t="str">
        <f t="shared" si="8"/>
        <v>Y0AD6.4</v>
      </c>
      <c r="B322" s="55">
        <f>VLOOKUP(J322,'Mapping-CITI'!A:E,5,0)</f>
        <v>6.4</v>
      </c>
      <c r="D322" s="42">
        <v>45016</v>
      </c>
      <c r="E322" s="42">
        <v>45199</v>
      </c>
      <c r="F322" t="s">
        <v>2889</v>
      </c>
      <c r="G322" t="s">
        <v>2915</v>
      </c>
      <c r="H322">
        <v>4160</v>
      </c>
      <c r="I322" t="s">
        <v>2778</v>
      </c>
      <c r="J322">
        <v>440485</v>
      </c>
      <c r="K322" t="s">
        <v>2517</v>
      </c>
      <c r="L322">
        <v>0</v>
      </c>
      <c r="M322">
        <v>0</v>
      </c>
      <c r="N322">
        <v>0</v>
      </c>
      <c r="O322">
        <v>0</v>
      </c>
      <c r="P322" t="s">
        <v>607</v>
      </c>
      <c r="Q322">
        <v>0</v>
      </c>
      <c r="R322">
        <v>0</v>
      </c>
      <c r="S322">
        <v>0</v>
      </c>
      <c r="T322" t="s">
        <v>2889</v>
      </c>
      <c r="U322" s="221">
        <f t="shared" si="9"/>
        <v>0</v>
      </c>
    </row>
    <row r="323" spans="1:21" hidden="1">
      <c r="A323" s="55" t="str">
        <f t="shared" ref="A323:A386" si="10">F323&amp;B323</f>
        <v>Y0AD6.4</v>
      </c>
      <c r="B323" s="55">
        <f>VLOOKUP(J323,'Mapping-CITI'!A:E,5,0)</f>
        <v>6.4</v>
      </c>
      <c r="D323" s="42">
        <v>45016</v>
      </c>
      <c r="E323" s="42">
        <v>45199</v>
      </c>
      <c r="F323" t="s">
        <v>2889</v>
      </c>
      <c r="G323" t="s">
        <v>2915</v>
      </c>
      <c r="H323">
        <v>4160</v>
      </c>
      <c r="I323" t="s">
        <v>2778</v>
      </c>
      <c r="J323">
        <v>440509</v>
      </c>
      <c r="K323" t="s">
        <v>2524</v>
      </c>
      <c r="L323">
        <v>15432931.17</v>
      </c>
      <c r="M323">
        <v>8645652.2400000002</v>
      </c>
      <c r="N323">
        <v>0</v>
      </c>
      <c r="O323">
        <v>8645652.2400000002</v>
      </c>
      <c r="P323" t="s">
        <v>607</v>
      </c>
      <c r="Q323">
        <v>8645652.2400000002</v>
      </c>
      <c r="R323">
        <v>0</v>
      </c>
      <c r="S323">
        <v>0</v>
      </c>
      <c r="T323" t="s">
        <v>2889</v>
      </c>
      <c r="U323" s="221">
        <f t="shared" ref="U323:U386" si="11">(M323-N323)/10^7</f>
        <v>0.86456522400000002</v>
      </c>
    </row>
    <row r="324" spans="1:21" hidden="1">
      <c r="A324" s="55" t="str">
        <f t="shared" si="10"/>
        <v>Y0AH0</v>
      </c>
      <c r="B324" s="55">
        <f>VLOOKUP(J324,'Mapping-CITI'!A:E,5,0)</f>
        <v>0</v>
      </c>
      <c r="D324" s="42">
        <v>45016</v>
      </c>
      <c r="E324" s="42">
        <v>45199</v>
      </c>
      <c r="F324" t="s">
        <v>2890</v>
      </c>
      <c r="G324" t="s">
        <v>2916</v>
      </c>
      <c r="H324">
        <v>1210</v>
      </c>
      <c r="I324" t="s">
        <v>2767</v>
      </c>
      <c r="J324">
        <v>102101</v>
      </c>
      <c r="K324" t="s">
        <v>2612</v>
      </c>
      <c r="L324">
        <v>0</v>
      </c>
      <c r="M324">
        <v>9441</v>
      </c>
      <c r="N324">
        <v>9441</v>
      </c>
      <c r="O324">
        <v>0</v>
      </c>
      <c r="P324" t="s">
        <v>607</v>
      </c>
      <c r="Q324">
        <v>0</v>
      </c>
      <c r="R324">
        <v>9441</v>
      </c>
      <c r="S324">
        <v>0</v>
      </c>
      <c r="T324" t="s">
        <v>2890</v>
      </c>
      <c r="U324" s="221">
        <f t="shared" si="11"/>
        <v>0</v>
      </c>
    </row>
    <row r="325" spans="1:21" hidden="1">
      <c r="A325" s="55" t="str">
        <f t="shared" si="10"/>
        <v>Y0AH0</v>
      </c>
      <c r="B325" s="55">
        <f>VLOOKUP(J325,'Mapping-CITI'!A:E,5,0)</f>
        <v>0</v>
      </c>
      <c r="D325" s="42">
        <v>45016</v>
      </c>
      <c r="E325" s="42">
        <v>45199</v>
      </c>
      <c r="F325" t="s">
        <v>2890</v>
      </c>
      <c r="G325" t="s">
        <v>2916</v>
      </c>
      <c r="H325">
        <v>1210</v>
      </c>
      <c r="I325" t="s">
        <v>2767</v>
      </c>
      <c r="J325">
        <v>102103</v>
      </c>
      <c r="K325" t="s">
        <v>2006</v>
      </c>
      <c r="L325">
        <v>842088896.66999996</v>
      </c>
      <c r="M325">
        <v>1204312500</v>
      </c>
      <c r="N325">
        <v>939584749.26999998</v>
      </c>
      <c r="O325">
        <v>1106816647.4000001</v>
      </c>
      <c r="P325" t="s">
        <v>607</v>
      </c>
      <c r="Q325">
        <v>1106816647.4000001</v>
      </c>
      <c r="R325">
        <v>0</v>
      </c>
      <c r="S325">
        <v>9441</v>
      </c>
      <c r="T325" t="s">
        <v>2890</v>
      </c>
      <c r="U325" s="221">
        <f t="shared" si="11"/>
        <v>26.472775073000001</v>
      </c>
    </row>
    <row r="326" spans="1:21" hidden="1">
      <c r="A326" s="55" t="str">
        <f t="shared" si="10"/>
        <v>Y0AH0</v>
      </c>
      <c r="B326" s="55">
        <f>VLOOKUP(J326,'Mapping-CITI'!A:E,5,0)</f>
        <v>0</v>
      </c>
      <c r="D326" s="42">
        <v>45016</v>
      </c>
      <c r="E326" s="42">
        <v>45199</v>
      </c>
      <c r="F326" t="s">
        <v>2890</v>
      </c>
      <c r="G326" t="s">
        <v>2916</v>
      </c>
      <c r="H326">
        <v>1210</v>
      </c>
      <c r="I326" t="s">
        <v>2767</v>
      </c>
      <c r="J326">
        <v>102104</v>
      </c>
      <c r="K326" t="s">
        <v>2007</v>
      </c>
      <c r="L326">
        <v>24054469.25</v>
      </c>
      <c r="M326">
        <v>20935136078.939999</v>
      </c>
      <c r="N326">
        <v>20912933058.169998</v>
      </c>
      <c r="O326">
        <v>46257490.020000003</v>
      </c>
      <c r="P326" t="s">
        <v>607</v>
      </c>
      <c r="Q326">
        <v>46257490.020000003</v>
      </c>
      <c r="R326">
        <v>0</v>
      </c>
      <c r="S326">
        <v>0</v>
      </c>
      <c r="T326" t="s">
        <v>2890</v>
      </c>
      <c r="U326" s="221">
        <f t="shared" si="11"/>
        <v>2.2203020770000457</v>
      </c>
    </row>
    <row r="327" spans="1:21" hidden="1">
      <c r="A327" s="55" t="str">
        <f t="shared" si="10"/>
        <v>Y0AH0</v>
      </c>
      <c r="B327" s="55">
        <f>VLOOKUP(J327,'Mapping-CITI'!A:E,5,0)</f>
        <v>0</v>
      </c>
      <c r="D327" s="42">
        <v>45016</v>
      </c>
      <c r="E327" s="42">
        <v>45199</v>
      </c>
      <c r="F327" t="s">
        <v>2890</v>
      </c>
      <c r="G327" t="s">
        <v>2916</v>
      </c>
      <c r="H327">
        <v>1210</v>
      </c>
      <c r="I327" t="s">
        <v>2767</v>
      </c>
      <c r="J327">
        <v>102109</v>
      </c>
      <c r="K327" t="s">
        <v>2012</v>
      </c>
      <c r="L327">
        <v>1084565052</v>
      </c>
      <c r="M327">
        <v>778865500</v>
      </c>
      <c r="N327">
        <v>1186408302</v>
      </c>
      <c r="O327">
        <v>677022250</v>
      </c>
      <c r="P327" t="s">
        <v>607</v>
      </c>
      <c r="Q327">
        <v>677022250</v>
      </c>
      <c r="R327">
        <v>0</v>
      </c>
      <c r="S327">
        <v>0</v>
      </c>
      <c r="T327" t="s">
        <v>2890</v>
      </c>
      <c r="U327" s="221">
        <f t="shared" si="11"/>
        <v>-40.754280199999997</v>
      </c>
    </row>
    <row r="328" spans="1:21" hidden="1">
      <c r="A328" s="55" t="str">
        <f t="shared" si="10"/>
        <v>Y0AHIgnore</v>
      </c>
      <c r="B328" s="55" t="str">
        <f>VLOOKUP(J328,'Mapping-CITI'!A:E,5,0)</f>
        <v>Ignore</v>
      </c>
      <c r="D328" s="42">
        <v>45016</v>
      </c>
      <c r="E328" s="42">
        <v>45199</v>
      </c>
      <c r="F328" t="s">
        <v>2890</v>
      </c>
      <c r="G328" t="s">
        <v>2916</v>
      </c>
      <c r="H328">
        <v>1700</v>
      </c>
      <c r="I328" t="s">
        <v>2768</v>
      </c>
      <c r="J328">
        <v>106100</v>
      </c>
      <c r="K328" t="s">
        <v>3380</v>
      </c>
      <c r="L328">
        <v>-0.01</v>
      </c>
      <c r="M328">
        <v>0</v>
      </c>
      <c r="N328">
        <v>0</v>
      </c>
      <c r="O328">
        <v>-0.01</v>
      </c>
      <c r="P328" t="s">
        <v>607</v>
      </c>
      <c r="Q328">
        <v>-0.01</v>
      </c>
      <c r="R328">
        <v>0</v>
      </c>
      <c r="S328">
        <v>0</v>
      </c>
      <c r="T328" t="s">
        <v>2890</v>
      </c>
      <c r="U328" s="221">
        <f t="shared" si="11"/>
        <v>0</v>
      </c>
    </row>
    <row r="329" spans="1:21" hidden="1">
      <c r="A329" s="55" t="str">
        <f t="shared" si="10"/>
        <v>Y0AHIgnore</v>
      </c>
      <c r="B329" s="55" t="str">
        <f>VLOOKUP(J329,'Mapping-CITI'!A:E,5,0)</f>
        <v>Ignore</v>
      </c>
      <c r="D329" s="42">
        <v>45016</v>
      </c>
      <c r="E329" s="42">
        <v>45199</v>
      </c>
      <c r="F329" t="s">
        <v>2890</v>
      </c>
      <c r="G329" t="s">
        <v>2916</v>
      </c>
      <c r="H329">
        <v>1700</v>
      </c>
      <c r="I329" t="s">
        <v>2768</v>
      </c>
      <c r="J329">
        <v>106101</v>
      </c>
      <c r="K329" t="s">
        <v>2769</v>
      </c>
      <c r="L329">
        <v>53073.47</v>
      </c>
      <c r="M329">
        <v>3140912.29</v>
      </c>
      <c r="N329">
        <v>2698402.95</v>
      </c>
      <c r="O329">
        <v>495582.81</v>
      </c>
      <c r="P329" t="s">
        <v>607</v>
      </c>
      <c r="Q329">
        <v>495582.81</v>
      </c>
      <c r="R329">
        <v>3140912.29</v>
      </c>
      <c r="S329">
        <v>2698402.95</v>
      </c>
      <c r="T329" t="s">
        <v>2890</v>
      </c>
      <c r="U329" s="221">
        <f t="shared" si="11"/>
        <v>4.4250933999999985E-2</v>
      </c>
    </row>
    <row r="330" spans="1:21" hidden="1">
      <c r="A330" s="55" t="str">
        <f t="shared" si="10"/>
        <v>Y0AH0</v>
      </c>
      <c r="B330" s="55">
        <f>VLOOKUP(J330,'Mapping-CITI'!A:E,5,0)</f>
        <v>0</v>
      </c>
      <c r="D330" s="42">
        <v>45016</v>
      </c>
      <c r="E330" s="42">
        <v>45199</v>
      </c>
      <c r="F330" t="s">
        <v>2890</v>
      </c>
      <c r="G330" t="s">
        <v>2916</v>
      </c>
      <c r="H330">
        <v>1700</v>
      </c>
      <c r="I330" t="s">
        <v>2768</v>
      </c>
      <c r="J330">
        <v>106103</v>
      </c>
      <c r="K330" t="s">
        <v>2783</v>
      </c>
      <c r="L330">
        <v>0</v>
      </c>
      <c r="M330">
        <v>4.91</v>
      </c>
      <c r="N330">
        <v>4.91</v>
      </c>
      <c r="O330">
        <v>0</v>
      </c>
      <c r="P330" t="s">
        <v>607</v>
      </c>
      <c r="Q330">
        <v>0</v>
      </c>
      <c r="R330">
        <v>4.91</v>
      </c>
      <c r="S330">
        <v>4.91</v>
      </c>
      <c r="T330" t="s">
        <v>2890</v>
      </c>
      <c r="U330" s="221">
        <f t="shared" si="11"/>
        <v>0</v>
      </c>
    </row>
    <row r="331" spans="1:21" hidden="1">
      <c r="A331" s="55" t="str">
        <f t="shared" si="10"/>
        <v>Y0AHIgnore</v>
      </c>
      <c r="B331" s="55" t="str">
        <f>VLOOKUP(J331,'Mapping-CITI'!A:E,5,0)</f>
        <v>Ignore</v>
      </c>
      <c r="D331" s="42">
        <v>45016</v>
      </c>
      <c r="E331" s="42">
        <v>45199</v>
      </c>
      <c r="F331" t="s">
        <v>2890</v>
      </c>
      <c r="G331" t="s">
        <v>2916</v>
      </c>
      <c r="H331">
        <v>1700</v>
      </c>
      <c r="I331" t="s">
        <v>2768</v>
      </c>
      <c r="J331">
        <v>106106</v>
      </c>
      <c r="K331" t="s">
        <v>2784</v>
      </c>
      <c r="L331">
        <v>15850.97</v>
      </c>
      <c r="M331">
        <v>421654.03</v>
      </c>
      <c r="N331">
        <v>214702.44</v>
      </c>
      <c r="O331">
        <v>222802.56</v>
      </c>
      <c r="P331" t="s">
        <v>607</v>
      </c>
      <c r="Q331">
        <v>222802.56</v>
      </c>
      <c r="R331">
        <v>421654.03</v>
      </c>
      <c r="S331">
        <v>214702.44</v>
      </c>
      <c r="T331" t="s">
        <v>2890</v>
      </c>
      <c r="U331" s="221">
        <f t="shared" si="11"/>
        <v>2.0695159000000001E-2</v>
      </c>
    </row>
    <row r="332" spans="1:21" hidden="1">
      <c r="A332" s="55" t="str">
        <f t="shared" si="10"/>
        <v>Y0AH0</v>
      </c>
      <c r="B332" s="55">
        <f>VLOOKUP(J332,'Mapping-CITI'!A:E,5,0)</f>
        <v>0</v>
      </c>
      <c r="D332" s="42">
        <v>45016</v>
      </c>
      <c r="E332" s="42">
        <v>45199</v>
      </c>
      <c r="F332" t="s">
        <v>2890</v>
      </c>
      <c r="G332" t="s">
        <v>2916</v>
      </c>
      <c r="H332">
        <v>1400</v>
      </c>
      <c r="I332" t="s">
        <v>2773</v>
      </c>
      <c r="J332">
        <v>107102</v>
      </c>
      <c r="K332" t="s">
        <v>2015</v>
      </c>
      <c r="L332">
        <v>0</v>
      </c>
      <c r="M332">
        <v>33237000</v>
      </c>
      <c r="N332">
        <v>33237000</v>
      </c>
      <c r="O332">
        <v>0</v>
      </c>
      <c r="P332" t="s">
        <v>607</v>
      </c>
      <c r="Q332">
        <v>0</v>
      </c>
      <c r="R332">
        <v>0</v>
      </c>
      <c r="S332">
        <v>0</v>
      </c>
      <c r="T332" t="s">
        <v>2890</v>
      </c>
      <c r="U332" s="221">
        <f t="shared" si="11"/>
        <v>0</v>
      </c>
    </row>
    <row r="333" spans="1:21" hidden="1">
      <c r="A333" s="55" t="str">
        <f t="shared" si="10"/>
        <v>Y0AH0</v>
      </c>
      <c r="B333" s="55">
        <f>VLOOKUP(J333,'Mapping-CITI'!A:E,5,0)</f>
        <v>0</v>
      </c>
      <c r="D333" s="42">
        <v>45016</v>
      </c>
      <c r="E333" s="42">
        <v>45199</v>
      </c>
      <c r="F333" t="s">
        <v>2890</v>
      </c>
      <c r="G333" t="s">
        <v>2916</v>
      </c>
      <c r="H333">
        <v>1400</v>
      </c>
      <c r="I333" t="s">
        <v>2773</v>
      </c>
      <c r="J333">
        <v>107106</v>
      </c>
      <c r="K333" t="s">
        <v>2753</v>
      </c>
      <c r="L333">
        <v>0.01</v>
      </c>
      <c r="M333">
        <v>0</v>
      </c>
      <c r="N333">
        <v>0</v>
      </c>
      <c r="O333">
        <v>0.01</v>
      </c>
      <c r="P333" t="s">
        <v>607</v>
      </c>
      <c r="Q333">
        <v>0.01</v>
      </c>
      <c r="R333">
        <v>0</v>
      </c>
      <c r="S333">
        <v>0</v>
      </c>
      <c r="T333" t="s">
        <v>2890</v>
      </c>
      <c r="U333" s="221">
        <f t="shared" si="11"/>
        <v>0</v>
      </c>
    </row>
    <row r="334" spans="1:21" hidden="1">
      <c r="A334" s="55" t="str">
        <f t="shared" si="10"/>
        <v>Y0AH0</v>
      </c>
      <c r="B334" s="55">
        <f>VLOOKUP(J334,'Mapping-CITI'!A:E,5,0)</f>
        <v>0</v>
      </c>
      <c r="D334" s="42">
        <v>45016</v>
      </c>
      <c r="E334" s="42">
        <v>45199</v>
      </c>
      <c r="F334" t="s">
        <v>2890</v>
      </c>
      <c r="G334" t="s">
        <v>2916</v>
      </c>
      <c r="H334">
        <v>1400</v>
      </c>
      <c r="I334" t="s">
        <v>2773</v>
      </c>
      <c r="J334">
        <v>109314</v>
      </c>
      <c r="K334" t="s">
        <v>2837</v>
      </c>
      <c r="L334">
        <v>3514.57</v>
      </c>
      <c r="M334">
        <v>0</v>
      </c>
      <c r="N334">
        <v>0</v>
      </c>
      <c r="O334">
        <v>3514.57</v>
      </c>
      <c r="P334" t="s">
        <v>607</v>
      </c>
      <c r="Q334">
        <v>3514.57</v>
      </c>
      <c r="R334">
        <v>0</v>
      </c>
      <c r="S334">
        <v>0</v>
      </c>
      <c r="T334" t="s">
        <v>2890</v>
      </c>
      <c r="U334" s="221">
        <f t="shared" si="11"/>
        <v>0</v>
      </c>
    </row>
    <row r="335" spans="1:21" hidden="1">
      <c r="A335" s="55" t="str">
        <f t="shared" si="10"/>
        <v>Y0AH0</v>
      </c>
      <c r="B335" s="55">
        <f>VLOOKUP(J335,'Mapping-CITI'!A:E,5,0)</f>
        <v>0</v>
      </c>
      <c r="D335" s="42">
        <v>45016</v>
      </c>
      <c r="E335" s="42">
        <v>45199</v>
      </c>
      <c r="F335" t="s">
        <v>2890</v>
      </c>
      <c r="G335" t="s">
        <v>2916</v>
      </c>
      <c r="H335">
        <v>1230</v>
      </c>
      <c r="I335" t="s">
        <v>2772</v>
      </c>
      <c r="J335">
        <v>111126</v>
      </c>
      <c r="K335" t="s">
        <v>2022</v>
      </c>
      <c r="L335">
        <v>4642.3100000000004</v>
      </c>
      <c r="M335">
        <v>12576.98</v>
      </c>
      <c r="N335">
        <v>0</v>
      </c>
      <c r="O335">
        <v>17219.29</v>
      </c>
      <c r="P335" t="s">
        <v>607</v>
      </c>
      <c r="Q335">
        <v>17219.29</v>
      </c>
      <c r="R335">
        <v>0</v>
      </c>
      <c r="S335">
        <v>0</v>
      </c>
      <c r="T335" t="s">
        <v>2890</v>
      </c>
      <c r="U335" s="221">
        <f t="shared" si="11"/>
        <v>1.257698E-3</v>
      </c>
    </row>
    <row r="336" spans="1:21" hidden="1">
      <c r="A336" s="55" t="str">
        <f t="shared" si="10"/>
        <v>Y0AH0</v>
      </c>
      <c r="B336" s="55">
        <f>VLOOKUP(J336,'Mapping-CITI'!A:E,5,0)</f>
        <v>0</v>
      </c>
      <c r="D336" s="42">
        <v>45016</v>
      </c>
      <c r="E336" s="42">
        <v>45199</v>
      </c>
      <c r="F336" t="s">
        <v>2890</v>
      </c>
      <c r="G336" t="s">
        <v>2916</v>
      </c>
      <c r="H336">
        <v>1400</v>
      </c>
      <c r="I336" t="s">
        <v>2773</v>
      </c>
      <c r="J336">
        <v>111137</v>
      </c>
      <c r="K336" t="s">
        <v>2027</v>
      </c>
      <c r="L336">
        <v>2388.12</v>
      </c>
      <c r="M336">
        <v>6315.99</v>
      </c>
      <c r="N336">
        <v>8704.11</v>
      </c>
      <c r="O336">
        <v>0</v>
      </c>
      <c r="P336" t="s">
        <v>607</v>
      </c>
      <c r="Q336">
        <v>0</v>
      </c>
      <c r="R336">
        <v>6315.99</v>
      </c>
      <c r="S336">
        <v>8704.11</v>
      </c>
      <c r="T336" t="s">
        <v>2890</v>
      </c>
      <c r="U336" s="221">
        <f t="shared" si="11"/>
        <v>-2.3881200000000008E-4</v>
      </c>
    </row>
    <row r="337" spans="1:21" hidden="1">
      <c r="A337" s="55" t="str">
        <f t="shared" si="10"/>
        <v>Y0AH0</v>
      </c>
      <c r="B337" s="55">
        <f>VLOOKUP(J337,'Mapping-CITI'!A:E,5,0)</f>
        <v>0</v>
      </c>
      <c r="D337" s="42">
        <v>45016</v>
      </c>
      <c r="E337" s="42">
        <v>45199</v>
      </c>
      <c r="F337" t="s">
        <v>2890</v>
      </c>
      <c r="G337" t="s">
        <v>2916</v>
      </c>
      <c r="H337">
        <v>1400</v>
      </c>
      <c r="I337" t="s">
        <v>2773</v>
      </c>
      <c r="J337">
        <v>111181</v>
      </c>
      <c r="K337" t="s">
        <v>2028</v>
      </c>
      <c r="L337">
        <v>147306.32999999999</v>
      </c>
      <c r="M337">
        <v>0</v>
      </c>
      <c r="N337">
        <v>0</v>
      </c>
      <c r="O337">
        <v>147306.32999999999</v>
      </c>
      <c r="P337" t="s">
        <v>607</v>
      </c>
      <c r="Q337">
        <v>147306.32999999999</v>
      </c>
      <c r="R337">
        <v>0</v>
      </c>
      <c r="S337">
        <v>0</v>
      </c>
      <c r="T337" t="s">
        <v>2890</v>
      </c>
      <c r="U337" s="221">
        <f t="shared" si="11"/>
        <v>0</v>
      </c>
    </row>
    <row r="338" spans="1:21" hidden="1">
      <c r="A338" s="55" t="str">
        <f t="shared" si="10"/>
        <v>Y0AH0</v>
      </c>
      <c r="B338" s="55">
        <f>VLOOKUP(J338,'Mapping-CITI'!A:E,5,0)</f>
        <v>0</v>
      </c>
      <c r="D338" s="42">
        <v>45016</v>
      </c>
      <c r="E338" s="42">
        <v>45199</v>
      </c>
      <c r="F338" t="s">
        <v>2890</v>
      </c>
      <c r="G338" t="s">
        <v>2916</v>
      </c>
      <c r="H338">
        <v>1400</v>
      </c>
      <c r="I338" t="s">
        <v>2773</v>
      </c>
      <c r="J338">
        <v>111182</v>
      </c>
      <c r="K338" t="s">
        <v>2029</v>
      </c>
      <c r="L338">
        <v>68474.039999999994</v>
      </c>
      <c r="M338">
        <v>0</v>
      </c>
      <c r="N338">
        <v>0</v>
      </c>
      <c r="O338">
        <v>68474.039999999994</v>
      </c>
      <c r="P338" t="s">
        <v>607</v>
      </c>
      <c r="Q338">
        <v>68474.039999999994</v>
      </c>
      <c r="R338">
        <v>0</v>
      </c>
      <c r="S338">
        <v>0</v>
      </c>
      <c r="T338" t="s">
        <v>2890</v>
      </c>
      <c r="U338" s="221">
        <f t="shared" si="11"/>
        <v>0</v>
      </c>
    </row>
    <row r="339" spans="1:21" hidden="1">
      <c r="A339" s="55" t="str">
        <f t="shared" si="10"/>
        <v>Y0AH0</v>
      </c>
      <c r="B339" s="55">
        <f>VLOOKUP(J339,'Mapping-CITI'!A:E,5,0)</f>
        <v>0</v>
      </c>
      <c r="D339" s="42">
        <v>45016</v>
      </c>
      <c r="E339" s="42">
        <v>45199</v>
      </c>
      <c r="F339" t="s">
        <v>2890</v>
      </c>
      <c r="G339" t="s">
        <v>2916</v>
      </c>
      <c r="H339">
        <v>1400</v>
      </c>
      <c r="I339" t="s">
        <v>2773</v>
      </c>
      <c r="J339">
        <v>111183</v>
      </c>
      <c r="K339" t="s">
        <v>2030</v>
      </c>
      <c r="L339">
        <v>11511.86</v>
      </c>
      <c r="M339">
        <v>0</v>
      </c>
      <c r="N339">
        <v>0</v>
      </c>
      <c r="O339">
        <v>11511.86</v>
      </c>
      <c r="P339" t="s">
        <v>607</v>
      </c>
      <c r="Q339">
        <v>11511.86</v>
      </c>
      <c r="R339">
        <v>0</v>
      </c>
      <c r="S339">
        <v>0</v>
      </c>
      <c r="T339" t="s">
        <v>2890</v>
      </c>
      <c r="U339" s="221">
        <f t="shared" si="11"/>
        <v>0</v>
      </c>
    </row>
    <row r="340" spans="1:21" hidden="1">
      <c r="A340" s="55" t="str">
        <f t="shared" si="10"/>
        <v>Y0AH0</v>
      </c>
      <c r="B340" s="55">
        <f>VLOOKUP(J340,'Mapping-CITI'!A:E,5,0)</f>
        <v>0</v>
      </c>
      <c r="D340" s="42">
        <v>45016</v>
      </c>
      <c r="E340" s="42">
        <v>45199</v>
      </c>
      <c r="F340" t="s">
        <v>2890</v>
      </c>
      <c r="G340" t="s">
        <v>2916</v>
      </c>
      <c r="H340">
        <v>1400</v>
      </c>
      <c r="I340" t="s">
        <v>2773</v>
      </c>
      <c r="J340">
        <v>111184</v>
      </c>
      <c r="K340" t="s">
        <v>2031</v>
      </c>
      <c r="L340">
        <v>82464.990000000005</v>
      </c>
      <c r="M340">
        <v>0</v>
      </c>
      <c r="N340">
        <v>0</v>
      </c>
      <c r="O340">
        <v>82464.990000000005</v>
      </c>
      <c r="P340" t="s">
        <v>607</v>
      </c>
      <c r="Q340">
        <v>82464.990000000005</v>
      </c>
      <c r="R340">
        <v>0</v>
      </c>
      <c r="S340">
        <v>0</v>
      </c>
      <c r="T340" t="s">
        <v>2890</v>
      </c>
      <c r="U340" s="221">
        <f t="shared" si="11"/>
        <v>0</v>
      </c>
    </row>
    <row r="341" spans="1:21" hidden="1">
      <c r="A341" s="55" t="str">
        <f t="shared" si="10"/>
        <v>Y0AH0</v>
      </c>
      <c r="B341" s="55">
        <f>VLOOKUP(J341,'Mapping-CITI'!A:E,5,0)</f>
        <v>0</v>
      </c>
      <c r="D341" s="42">
        <v>45016</v>
      </c>
      <c r="E341" s="42">
        <v>45199</v>
      </c>
      <c r="F341" t="s">
        <v>2890</v>
      </c>
      <c r="G341" t="s">
        <v>2916</v>
      </c>
      <c r="H341">
        <v>1400</v>
      </c>
      <c r="I341" t="s">
        <v>2773</v>
      </c>
      <c r="J341">
        <v>111220</v>
      </c>
      <c r="K341" t="s">
        <v>2655</v>
      </c>
      <c r="L341">
        <v>22507301.23</v>
      </c>
      <c r="M341">
        <v>3561405250.1900001</v>
      </c>
      <c r="N341">
        <v>3560664080.5799999</v>
      </c>
      <c r="O341">
        <v>23248470.84</v>
      </c>
      <c r="P341" t="s">
        <v>607</v>
      </c>
      <c r="Q341">
        <v>23248470.84</v>
      </c>
      <c r="R341">
        <v>3561405250.1900001</v>
      </c>
      <c r="S341">
        <v>3560664080.5799999</v>
      </c>
      <c r="T341" t="s">
        <v>2890</v>
      </c>
      <c r="U341" s="221">
        <f t="shared" si="11"/>
        <v>7.4116961000013346E-2</v>
      </c>
    </row>
    <row r="342" spans="1:21" hidden="1">
      <c r="A342" s="55" t="str">
        <f t="shared" si="10"/>
        <v>Y0AH0</v>
      </c>
      <c r="B342" s="55">
        <f>VLOOKUP(J342,'Mapping-CITI'!A:E,5,0)</f>
        <v>0</v>
      </c>
      <c r="D342" s="42">
        <v>45016</v>
      </c>
      <c r="E342" s="42">
        <v>45199</v>
      </c>
      <c r="F342" t="s">
        <v>2890</v>
      </c>
      <c r="G342" t="s">
        <v>2916</v>
      </c>
      <c r="H342">
        <v>1400</v>
      </c>
      <c r="I342" t="s">
        <v>2773</v>
      </c>
      <c r="J342">
        <v>111221</v>
      </c>
      <c r="K342" t="s">
        <v>2656</v>
      </c>
      <c r="L342">
        <v>-22507301.23</v>
      </c>
      <c r="M342">
        <v>3560664080.5799999</v>
      </c>
      <c r="N342">
        <v>3561405250.1900001</v>
      </c>
      <c r="O342">
        <v>-23248470.84</v>
      </c>
      <c r="P342" t="s">
        <v>607</v>
      </c>
      <c r="Q342">
        <v>-23248470.84</v>
      </c>
      <c r="R342">
        <v>3560664080.5799999</v>
      </c>
      <c r="S342">
        <v>3561405250.1900001</v>
      </c>
      <c r="T342" t="s">
        <v>2890</v>
      </c>
      <c r="U342" s="221">
        <f t="shared" si="11"/>
        <v>-7.4116961000013346E-2</v>
      </c>
    </row>
    <row r="343" spans="1:21" hidden="1">
      <c r="A343" s="55" t="str">
        <f t="shared" si="10"/>
        <v>Y0AH0</v>
      </c>
      <c r="B343" s="55">
        <f>VLOOKUP(J343,'Mapping-CITI'!A:E,5,0)</f>
        <v>0</v>
      </c>
      <c r="D343" s="42">
        <v>45016</v>
      </c>
      <c r="E343" s="42">
        <v>45199</v>
      </c>
      <c r="F343" t="s">
        <v>2890</v>
      </c>
      <c r="G343" t="s">
        <v>2916</v>
      </c>
      <c r="H343">
        <v>1220</v>
      </c>
      <c r="I343" t="s">
        <v>2785</v>
      </c>
      <c r="J343">
        <v>121116</v>
      </c>
      <c r="K343" t="s">
        <v>2033</v>
      </c>
      <c r="L343">
        <v>8885449.6300000008</v>
      </c>
      <c r="M343">
        <v>15403733.34</v>
      </c>
      <c r="N343">
        <v>0</v>
      </c>
      <c r="O343">
        <v>24289182.969999999</v>
      </c>
      <c r="P343" t="s">
        <v>607</v>
      </c>
      <c r="Q343">
        <v>24289182.969999999</v>
      </c>
      <c r="R343">
        <v>0</v>
      </c>
      <c r="S343">
        <v>0</v>
      </c>
      <c r="T343" t="s">
        <v>2890</v>
      </c>
      <c r="U343" s="221">
        <f t="shared" si="11"/>
        <v>1.5403733340000001</v>
      </c>
    </row>
    <row r="344" spans="1:21" hidden="1">
      <c r="A344" s="55" t="str">
        <f t="shared" si="10"/>
        <v>Y0AH0</v>
      </c>
      <c r="B344" s="55">
        <f>VLOOKUP(J344,'Mapping-CITI'!A:E,5,0)</f>
        <v>0</v>
      </c>
      <c r="D344" s="42">
        <v>45016</v>
      </c>
      <c r="E344" s="42">
        <v>45199</v>
      </c>
      <c r="F344" t="s">
        <v>2890</v>
      </c>
      <c r="G344" t="s">
        <v>2916</v>
      </c>
      <c r="H344">
        <v>1220</v>
      </c>
      <c r="I344" t="s">
        <v>2785</v>
      </c>
      <c r="J344">
        <v>121117</v>
      </c>
      <c r="K344" t="s">
        <v>2034</v>
      </c>
      <c r="L344">
        <v>35260874.259999998</v>
      </c>
      <c r="M344">
        <v>-10704339.039999999</v>
      </c>
      <c r="N344">
        <v>0</v>
      </c>
      <c r="O344">
        <v>24556535.219999999</v>
      </c>
      <c r="P344" t="s">
        <v>607</v>
      </c>
      <c r="Q344">
        <v>24556535.219999999</v>
      </c>
      <c r="R344">
        <v>0</v>
      </c>
      <c r="S344">
        <v>0</v>
      </c>
      <c r="T344" t="s">
        <v>2890</v>
      </c>
      <c r="U344" s="221">
        <f t="shared" si="11"/>
        <v>-1.0704339039999999</v>
      </c>
    </row>
    <row r="345" spans="1:21" hidden="1">
      <c r="A345" s="55" t="str">
        <f t="shared" si="10"/>
        <v>Y0AH0</v>
      </c>
      <c r="B345" s="55">
        <f>VLOOKUP(J345,'Mapping-CITI'!A:E,5,0)</f>
        <v>0</v>
      </c>
      <c r="D345" s="42">
        <v>45016</v>
      </c>
      <c r="E345" s="42">
        <v>45199</v>
      </c>
      <c r="F345" t="s">
        <v>2890</v>
      </c>
      <c r="G345" t="s">
        <v>2916</v>
      </c>
      <c r="H345">
        <v>1700</v>
      </c>
      <c r="I345" t="s">
        <v>2768</v>
      </c>
      <c r="J345">
        <v>141017</v>
      </c>
      <c r="K345" t="s">
        <v>2035</v>
      </c>
      <c r="L345">
        <v>0</v>
      </c>
      <c r="M345">
        <v>18000</v>
      </c>
      <c r="N345">
        <v>18000</v>
      </c>
      <c r="O345">
        <v>0</v>
      </c>
      <c r="P345" t="s">
        <v>607</v>
      </c>
      <c r="Q345">
        <v>0</v>
      </c>
      <c r="R345">
        <v>18000</v>
      </c>
      <c r="S345">
        <v>18000</v>
      </c>
      <c r="T345" t="s">
        <v>2890</v>
      </c>
      <c r="U345" s="221">
        <f t="shared" si="11"/>
        <v>0</v>
      </c>
    </row>
    <row r="346" spans="1:21" hidden="1">
      <c r="A346" s="55" t="str">
        <f t="shared" si="10"/>
        <v>Y0AHIgnore</v>
      </c>
      <c r="B346" s="55" t="str">
        <f>VLOOKUP(J346,'Mapping-CITI'!A:E,5,0)</f>
        <v>Ignore</v>
      </c>
      <c r="D346" s="42">
        <v>45016</v>
      </c>
      <c r="E346" s="42">
        <v>45199</v>
      </c>
      <c r="F346" t="s">
        <v>2890</v>
      </c>
      <c r="G346" t="s">
        <v>2916</v>
      </c>
      <c r="H346">
        <v>1700</v>
      </c>
      <c r="I346" t="s">
        <v>2768</v>
      </c>
      <c r="J346">
        <v>141258</v>
      </c>
      <c r="K346" t="s">
        <v>3364</v>
      </c>
      <c r="L346">
        <v>0</v>
      </c>
      <c r="M346">
        <v>11000</v>
      </c>
      <c r="N346">
        <v>11000</v>
      </c>
      <c r="O346">
        <v>0</v>
      </c>
      <c r="P346" t="s">
        <v>607</v>
      </c>
      <c r="Q346">
        <v>0</v>
      </c>
      <c r="R346">
        <v>11000</v>
      </c>
      <c r="S346">
        <v>11000</v>
      </c>
      <c r="T346" t="s">
        <v>2890</v>
      </c>
      <c r="U346" s="221">
        <f t="shared" si="11"/>
        <v>0</v>
      </c>
    </row>
    <row r="347" spans="1:21" hidden="1">
      <c r="A347" s="55" t="str">
        <f t="shared" si="10"/>
        <v>Y0AH0</v>
      </c>
      <c r="B347" s="55">
        <f>VLOOKUP(J347,'Mapping-CITI'!A:E,5,0)</f>
        <v>0</v>
      </c>
      <c r="D347" s="42">
        <v>45016</v>
      </c>
      <c r="E347" s="42">
        <v>45199</v>
      </c>
      <c r="F347" t="s">
        <v>2890</v>
      </c>
      <c r="G347" t="s">
        <v>2916</v>
      </c>
      <c r="H347">
        <v>1700</v>
      </c>
      <c r="I347" t="s">
        <v>2768</v>
      </c>
      <c r="J347">
        <v>141280</v>
      </c>
      <c r="K347" t="s">
        <v>2036</v>
      </c>
      <c r="L347">
        <v>53429.15</v>
      </c>
      <c r="M347">
        <v>23167929537.049999</v>
      </c>
      <c r="N347">
        <v>23167842199</v>
      </c>
      <c r="O347">
        <v>140767.20000000001</v>
      </c>
      <c r="P347" t="s">
        <v>607</v>
      </c>
      <c r="Q347">
        <v>140767.20000000001</v>
      </c>
      <c r="R347">
        <v>35751654.909999996</v>
      </c>
      <c r="S347">
        <v>219762010.69999999</v>
      </c>
      <c r="T347" t="s">
        <v>2890</v>
      </c>
      <c r="U347" s="221">
        <f t="shared" si="11"/>
        <v>8.7338049999237059E-3</v>
      </c>
    </row>
    <row r="348" spans="1:21" hidden="1">
      <c r="A348" s="55" t="str">
        <f t="shared" si="10"/>
        <v>Y0AH0</v>
      </c>
      <c r="B348" s="55">
        <f>VLOOKUP(J348,'Mapping-CITI'!A:E,5,0)</f>
        <v>0</v>
      </c>
      <c r="D348" s="42">
        <v>45016</v>
      </c>
      <c r="E348" s="42">
        <v>45199</v>
      </c>
      <c r="F348" t="s">
        <v>2890</v>
      </c>
      <c r="G348" t="s">
        <v>2916</v>
      </c>
      <c r="H348">
        <v>1700</v>
      </c>
      <c r="I348" t="s">
        <v>2768</v>
      </c>
      <c r="J348">
        <v>141287</v>
      </c>
      <c r="K348" t="s">
        <v>604</v>
      </c>
      <c r="L348">
        <v>-3.67</v>
      </c>
      <c r="M348">
        <v>3.67</v>
      </c>
      <c r="N348">
        <v>0</v>
      </c>
      <c r="O348">
        <v>0</v>
      </c>
      <c r="P348" t="s">
        <v>607</v>
      </c>
      <c r="Q348">
        <v>0</v>
      </c>
      <c r="R348">
        <v>3.67</v>
      </c>
      <c r="S348">
        <v>0</v>
      </c>
      <c r="T348" t="s">
        <v>2890</v>
      </c>
      <c r="U348" s="221">
        <f t="shared" si="11"/>
        <v>3.6699999999999999E-7</v>
      </c>
    </row>
    <row r="349" spans="1:21" hidden="1">
      <c r="A349" s="55" t="str">
        <f t="shared" si="10"/>
        <v>Y0AH0</v>
      </c>
      <c r="B349" s="55">
        <f>VLOOKUP(J349,'Mapping-CITI'!A:E,5,0)</f>
        <v>0</v>
      </c>
      <c r="D349" s="42">
        <v>45016</v>
      </c>
      <c r="E349" s="42">
        <v>45199</v>
      </c>
      <c r="F349" t="s">
        <v>2890</v>
      </c>
      <c r="G349" t="s">
        <v>2916</v>
      </c>
      <c r="H349">
        <v>1700</v>
      </c>
      <c r="I349" t="s">
        <v>2768</v>
      </c>
      <c r="J349">
        <v>141288</v>
      </c>
      <c r="K349" t="s">
        <v>2786</v>
      </c>
      <c r="L349">
        <v>300</v>
      </c>
      <c r="M349">
        <v>0</v>
      </c>
      <c r="N349">
        <v>300</v>
      </c>
      <c r="O349">
        <v>0</v>
      </c>
      <c r="P349" t="s">
        <v>607</v>
      </c>
      <c r="Q349">
        <v>0</v>
      </c>
      <c r="R349">
        <v>0</v>
      </c>
      <c r="S349">
        <v>300</v>
      </c>
      <c r="T349" t="s">
        <v>2890</v>
      </c>
      <c r="U349" s="221">
        <f t="shared" si="11"/>
        <v>-3.0000000000000001E-5</v>
      </c>
    </row>
    <row r="350" spans="1:21" hidden="1">
      <c r="A350" s="55" t="str">
        <f t="shared" si="10"/>
        <v>Y0AH0</v>
      </c>
      <c r="B350" s="55">
        <f>VLOOKUP(J350,'Mapping-CITI'!A:E,5,0)</f>
        <v>0</v>
      </c>
      <c r="D350" s="42">
        <v>45016</v>
      </c>
      <c r="E350" s="42">
        <v>45199</v>
      </c>
      <c r="F350" t="s">
        <v>2890</v>
      </c>
      <c r="G350" t="s">
        <v>2916</v>
      </c>
      <c r="H350">
        <v>1700</v>
      </c>
      <c r="I350" t="s">
        <v>2768</v>
      </c>
      <c r="J350">
        <v>141289</v>
      </c>
      <c r="K350" t="s">
        <v>2809</v>
      </c>
      <c r="L350">
        <v>44.85</v>
      </c>
      <c r="M350">
        <v>0</v>
      </c>
      <c r="N350">
        <v>44.85</v>
      </c>
      <c r="O350">
        <v>0</v>
      </c>
      <c r="P350" t="s">
        <v>607</v>
      </c>
      <c r="Q350">
        <v>0</v>
      </c>
      <c r="R350">
        <v>0</v>
      </c>
      <c r="S350">
        <v>44.85</v>
      </c>
      <c r="T350" t="s">
        <v>2890</v>
      </c>
      <c r="U350" s="221">
        <f t="shared" si="11"/>
        <v>-4.4850000000000003E-6</v>
      </c>
    </row>
    <row r="351" spans="1:21" hidden="1">
      <c r="A351" s="55" t="str">
        <f t="shared" si="10"/>
        <v>Y0AH0</v>
      </c>
      <c r="B351" s="55">
        <f>VLOOKUP(J351,'Mapping-CITI'!A:E,5,0)</f>
        <v>0</v>
      </c>
      <c r="D351" s="42">
        <v>45016</v>
      </c>
      <c r="E351" s="42">
        <v>45199</v>
      </c>
      <c r="F351" t="s">
        <v>2890</v>
      </c>
      <c r="G351" t="s">
        <v>2916</v>
      </c>
      <c r="H351">
        <v>1700</v>
      </c>
      <c r="I351" t="s">
        <v>2768</v>
      </c>
      <c r="J351">
        <v>141294</v>
      </c>
      <c r="K351" t="s">
        <v>2039</v>
      </c>
      <c r="L351">
        <v>0</v>
      </c>
      <c r="M351">
        <v>25000</v>
      </c>
      <c r="N351">
        <v>25000</v>
      </c>
      <c r="O351">
        <v>0</v>
      </c>
      <c r="P351" t="s">
        <v>607</v>
      </c>
      <c r="Q351">
        <v>0</v>
      </c>
      <c r="R351">
        <v>25000</v>
      </c>
      <c r="S351">
        <v>25000</v>
      </c>
      <c r="T351" t="s">
        <v>2890</v>
      </c>
      <c r="U351" s="221">
        <f t="shared" si="11"/>
        <v>0</v>
      </c>
    </row>
    <row r="352" spans="1:21" hidden="1">
      <c r="A352" s="55" t="str">
        <f t="shared" si="10"/>
        <v>Y0AH0</v>
      </c>
      <c r="B352" s="55">
        <f>VLOOKUP(J352,'Mapping-CITI'!A:E,5,0)</f>
        <v>0</v>
      </c>
      <c r="D352" s="42">
        <v>45016</v>
      </c>
      <c r="E352" s="42">
        <v>45199</v>
      </c>
      <c r="F352" t="s">
        <v>2890</v>
      </c>
      <c r="G352" t="s">
        <v>2916</v>
      </c>
      <c r="H352">
        <v>1700</v>
      </c>
      <c r="I352" t="s">
        <v>2768</v>
      </c>
      <c r="J352">
        <v>141382</v>
      </c>
      <c r="K352" t="s">
        <v>2052</v>
      </c>
      <c r="L352">
        <v>0</v>
      </c>
      <c r="M352">
        <v>125065550.04000001</v>
      </c>
      <c r="N352">
        <v>125065550.04000001</v>
      </c>
      <c r="O352">
        <v>0</v>
      </c>
      <c r="P352" t="s">
        <v>607</v>
      </c>
      <c r="Q352">
        <v>0</v>
      </c>
      <c r="R352">
        <v>125065550.04000001</v>
      </c>
      <c r="S352">
        <v>125065550.04000001</v>
      </c>
      <c r="T352" t="s">
        <v>2890</v>
      </c>
      <c r="U352" s="221">
        <f t="shared" si="11"/>
        <v>0</v>
      </c>
    </row>
    <row r="353" spans="1:21" hidden="1">
      <c r="A353" s="55" t="str">
        <f t="shared" si="10"/>
        <v>Y0AH0</v>
      </c>
      <c r="B353" s="55">
        <f>VLOOKUP(J353,'Mapping-CITI'!A:E,5,0)</f>
        <v>0</v>
      </c>
      <c r="D353" s="42">
        <v>45016</v>
      </c>
      <c r="E353" s="42">
        <v>45199</v>
      </c>
      <c r="F353" t="s">
        <v>2890</v>
      </c>
      <c r="G353" t="s">
        <v>2916</v>
      </c>
      <c r="H353">
        <v>1700</v>
      </c>
      <c r="I353" t="s">
        <v>2768</v>
      </c>
      <c r="J353">
        <v>141398</v>
      </c>
      <c r="K353" t="s">
        <v>2911</v>
      </c>
      <c r="L353">
        <v>0</v>
      </c>
      <c r="M353">
        <v>6315.99</v>
      </c>
      <c r="N353">
        <v>6315.99</v>
      </c>
      <c r="O353">
        <v>0</v>
      </c>
      <c r="P353" t="s">
        <v>607</v>
      </c>
      <c r="Q353">
        <v>0</v>
      </c>
      <c r="R353">
        <v>6315.99</v>
      </c>
      <c r="S353">
        <v>6315.99</v>
      </c>
      <c r="T353" t="s">
        <v>2890</v>
      </c>
      <c r="U353" s="221">
        <f t="shared" si="11"/>
        <v>0</v>
      </c>
    </row>
    <row r="354" spans="1:21" hidden="1">
      <c r="A354" s="55" t="str">
        <f t="shared" si="10"/>
        <v>Y0AH0</v>
      </c>
      <c r="B354" s="55">
        <f>VLOOKUP(J354,'Mapping-CITI'!A:E,5,0)</f>
        <v>0</v>
      </c>
      <c r="D354" s="42">
        <v>45016</v>
      </c>
      <c r="E354" s="42">
        <v>45199</v>
      </c>
      <c r="F354" t="s">
        <v>2890</v>
      </c>
      <c r="G354" t="s">
        <v>2916</v>
      </c>
      <c r="H354">
        <v>1700</v>
      </c>
      <c r="I354" t="s">
        <v>2768</v>
      </c>
      <c r="J354">
        <v>141399</v>
      </c>
      <c r="K354" t="s">
        <v>2912</v>
      </c>
      <c r="L354">
        <v>0</v>
      </c>
      <c r="M354">
        <v>301000</v>
      </c>
      <c r="N354">
        <v>301000</v>
      </c>
      <c r="O354">
        <v>0</v>
      </c>
      <c r="P354" t="s">
        <v>607</v>
      </c>
      <c r="Q354">
        <v>0</v>
      </c>
      <c r="R354">
        <v>301000</v>
      </c>
      <c r="S354">
        <v>301000</v>
      </c>
      <c r="T354" t="s">
        <v>2890</v>
      </c>
      <c r="U354" s="221">
        <f t="shared" si="11"/>
        <v>0</v>
      </c>
    </row>
    <row r="355" spans="1:21" hidden="1">
      <c r="A355" s="55" t="str">
        <f t="shared" si="10"/>
        <v>Y0AH0</v>
      </c>
      <c r="B355" s="55">
        <f>VLOOKUP(J355,'Mapping-CITI'!A:E,5,0)</f>
        <v>0</v>
      </c>
      <c r="D355" s="42">
        <v>45016</v>
      </c>
      <c r="E355" s="42">
        <v>45199</v>
      </c>
      <c r="F355" t="s">
        <v>2890</v>
      </c>
      <c r="G355" t="s">
        <v>2916</v>
      </c>
      <c r="H355">
        <v>1700</v>
      </c>
      <c r="I355" t="s">
        <v>2768</v>
      </c>
      <c r="J355">
        <v>141524</v>
      </c>
      <c r="K355" t="s">
        <v>2061</v>
      </c>
      <c r="L355">
        <v>0</v>
      </c>
      <c r="M355">
        <v>67000</v>
      </c>
      <c r="N355">
        <v>67000</v>
      </c>
      <c r="O355">
        <v>0</v>
      </c>
      <c r="P355" t="s">
        <v>607</v>
      </c>
      <c r="Q355">
        <v>0</v>
      </c>
      <c r="R355">
        <v>67000</v>
      </c>
      <c r="S355">
        <v>67000</v>
      </c>
      <c r="T355" t="s">
        <v>2890</v>
      </c>
      <c r="U355" s="221">
        <f t="shared" si="11"/>
        <v>0</v>
      </c>
    </row>
    <row r="356" spans="1:21" hidden="1">
      <c r="A356" s="55" t="str">
        <f t="shared" si="10"/>
        <v>Y0AH0</v>
      </c>
      <c r="B356" s="55">
        <f>VLOOKUP(J356,'Mapping-CITI'!A:E,5,0)</f>
        <v>0</v>
      </c>
      <c r="D356" s="42">
        <v>45016</v>
      </c>
      <c r="E356" s="42">
        <v>45199</v>
      </c>
      <c r="F356" t="s">
        <v>2890</v>
      </c>
      <c r="G356" t="s">
        <v>2916</v>
      </c>
      <c r="H356">
        <v>1700</v>
      </c>
      <c r="I356" t="s">
        <v>2768</v>
      </c>
      <c r="J356">
        <v>141526</v>
      </c>
      <c r="K356" t="s">
        <v>2062</v>
      </c>
      <c r="L356">
        <v>0</v>
      </c>
      <c r="M356">
        <v>764408.42</v>
      </c>
      <c r="N356">
        <v>764408.42</v>
      </c>
      <c r="O356">
        <v>0</v>
      </c>
      <c r="P356" t="s">
        <v>607</v>
      </c>
      <c r="Q356">
        <v>0</v>
      </c>
      <c r="R356">
        <v>764408.42</v>
      </c>
      <c r="S356">
        <v>764408.42</v>
      </c>
      <c r="T356" t="s">
        <v>2890</v>
      </c>
      <c r="U356" s="221">
        <f t="shared" si="11"/>
        <v>0</v>
      </c>
    </row>
    <row r="357" spans="1:21" hidden="1">
      <c r="A357" s="55" t="str">
        <f t="shared" si="10"/>
        <v>Y0AH0</v>
      </c>
      <c r="B357" s="55">
        <f>VLOOKUP(J357,'Mapping-CITI'!A:E,5,0)</f>
        <v>0</v>
      </c>
      <c r="D357" s="42">
        <v>45016</v>
      </c>
      <c r="E357" s="42">
        <v>45199</v>
      </c>
      <c r="F357" t="s">
        <v>2890</v>
      </c>
      <c r="G357" t="s">
        <v>2916</v>
      </c>
      <c r="H357">
        <v>1700</v>
      </c>
      <c r="I357" t="s">
        <v>2768</v>
      </c>
      <c r="J357">
        <v>141647</v>
      </c>
      <c r="K357" t="s">
        <v>2073</v>
      </c>
      <c r="L357">
        <v>0</v>
      </c>
      <c r="M357">
        <v>413000</v>
      </c>
      <c r="N357">
        <v>413000</v>
      </c>
      <c r="O357">
        <v>0</v>
      </c>
      <c r="P357" t="s">
        <v>607</v>
      </c>
      <c r="Q357">
        <v>0</v>
      </c>
      <c r="R357">
        <v>413000</v>
      </c>
      <c r="S357">
        <v>413000</v>
      </c>
      <c r="T357" t="s">
        <v>2890</v>
      </c>
      <c r="U357" s="221">
        <f t="shared" si="11"/>
        <v>0</v>
      </c>
    </row>
    <row r="358" spans="1:21" hidden="1">
      <c r="A358" s="55" t="str">
        <f t="shared" si="10"/>
        <v>Y0AH0</v>
      </c>
      <c r="B358" s="55">
        <f>VLOOKUP(J358,'Mapping-CITI'!A:E,5,0)</f>
        <v>0</v>
      </c>
      <c r="D358" s="42">
        <v>45016</v>
      </c>
      <c r="E358" s="42">
        <v>45199</v>
      </c>
      <c r="F358" t="s">
        <v>2890</v>
      </c>
      <c r="G358" t="s">
        <v>2916</v>
      </c>
      <c r="H358">
        <v>1700</v>
      </c>
      <c r="I358" t="s">
        <v>2768</v>
      </c>
      <c r="J358">
        <v>141653</v>
      </c>
      <c r="K358" t="s">
        <v>2074</v>
      </c>
      <c r="L358">
        <v>0</v>
      </c>
      <c r="M358">
        <v>149000</v>
      </c>
      <c r="N358">
        <v>149000</v>
      </c>
      <c r="O358">
        <v>0</v>
      </c>
      <c r="P358" t="s">
        <v>607</v>
      </c>
      <c r="Q358">
        <v>0</v>
      </c>
      <c r="R358">
        <v>149000</v>
      </c>
      <c r="S358">
        <v>149000</v>
      </c>
      <c r="T358" t="s">
        <v>2890</v>
      </c>
      <c r="U358" s="221">
        <f t="shared" si="11"/>
        <v>0</v>
      </c>
    </row>
    <row r="359" spans="1:21" hidden="1">
      <c r="A359" s="55" t="str">
        <f t="shared" si="10"/>
        <v>Y0AH0</v>
      </c>
      <c r="B359" s="55">
        <f>VLOOKUP(J359,'Mapping-CITI'!A:E,5,0)</f>
        <v>0</v>
      </c>
      <c r="D359" s="42">
        <v>45016</v>
      </c>
      <c r="E359" s="42">
        <v>45199</v>
      </c>
      <c r="F359" t="s">
        <v>2890</v>
      </c>
      <c r="G359" t="s">
        <v>2916</v>
      </c>
      <c r="H359">
        <v>1700</v>
      </c>
      <c r="I359" t="s">
        <v>2768</v>
      </c>
      <c r="J359">
        <v>141724</v>
      </c>
      <c r="K359" t="s">
        <v>2076</v>
      </c>
      <c r="L359">
        <v>0</v>
      </c>
      <c r="M359">
        <v>1129500</v>
      </c>
      <c r="N359">
        <v>1129500</v>
      </c>
      <c r="O359">
        <v>0</v>
      </c>
      <c r="P359" t="s">
        <v>607</v>
      </c>
      <c r="Q359">
        <v>0</v>
      </c>
      <c r="R359">
        <v>1129500</v>
      </c>
      <c r="S359">
        <v>1129500</v>
      </c>
      <c r="T359" t="s">
        <v>2890</v>
      </c>
      <c r="U359" s="221">
        <f t="shared" si="11"/>
        <v>0</v>
      </c>
    </row>
    <row r="360" spans="1:21" hidden="1">
      <c r="A360" s="55" t="str">
        <f t="shared" si="10"/>
        <v>Y0AH0</v>
      </c>
      <c r="B360" s="55">
        <f>VLOOKUP(J360,'Mapping-CITI'!A:E,5,0)</f>
        <v>0</v>
      </c>
      <c r="D360" s="42">
        <v>45016</v>
      </c>
      <c r="E360" s="42">
        <v>45199</v>
      </c>
      <c r="F360" t="s">
        <v>2890</v>
      </c>
      <c r="G360" t="s">
        <v>2916</v>
      </c>
      <c r="H360">
        <v>1700</v>
      </c>
      <c r="I360" t="s">
        <v>2768</v>
      </c>
      <c r="J360">
        <v>141744</v>
      </c>
      <c r="K360" t="s">
        <v>2087</v>
      </c>
      <c r="L360">
        <v>0</v>
      </c>
      <c r="M360">
        <v>154364693.80000001</v>
      </c>
      <c r="N360">
        <v>154364693.80000001</v>
      </c>
      <c r="O360">
        <v>0</v>
      </c>
      <c r="P360" t="s">
        <v>607</v>
      </c>
      <c r="Q360">
        <v>0</v>
      </c>
      <c r="R360">
        <v>154364693.80000001</v>
      </c>
      <c r="S360">
        <v>154364693.80000001</v>
      </c>
      <c r="T360" t="s">
        <v>2890</v>
      </c>
      <c r="U360" s="221">
        <f t="shared" si="11"/>
        <v>0</v>
      </c>
    </row>
    <row r="361" spans="1:21" hidden="1">
      <c r="A361" s="55" t="str">
        <f t="shared" si="10"/>
        <v>Y0AH0</v>
      </c>
      <c r="B361" s="55">
        <f>VLOOKUP(J361,'Mapping-CITI'!A:E,5,0)</f>
        <v>0</v>
      </c>
      <c r="D361" s="42">
        <v>45016</v>
      </c>
      <c r="E361" s="42">
        <v>45199</v>
      </c>
      <c r="F361" t="s">
        <v>2890</v>
      </c>
      <c r="G361" t="s">
        <v>2916</v>
      </c>
      <c r="H361">
        <v>1700</v>
      </c>
      <c r="I361" t="s">
        <v>2768</v>
      </c>
      <c r="J361">
        <v>141754</v>
      </c>
      <c r="K361" t="s">
        <v>2096</v>
      </c>
      <c r="L361">
        <v>0</v>
      </c>
      <c r="M361">
        <v>111000</v>
      </c>
      <c r="N361">
        <v>111000</v>
      </c>
      <c r="O361">
        <v>0</v>
      </c>
      <c r="P361" t="s">
        <v>607</v>
      </c>
      <c r="Q361">
        <v>0</v>
      </c>
      <c r="R361">
        <v>111000</v>
      </c>
      <c r="S361">
        <v>111000</v>
      </c>
      <c r="T361" t="s">
        <v>2890</v>
      </c>
      <c r="U361" s="221">
        <f t="shared" si="11"/>
        <v>0</v>
      </c>
    </row>
    <row r="362" spans="1:21" hidden="1">
      <c r="A362" s="55" t="str">
        <f t="shared" si="10"/>
        <v>Y0AH0</v>
      </c>
      <c r="B362" s="55">
        <f>VLOOKUP(J362,'Mapping-CITI'!A:E,5,0)</f>
        <v>0</v>
      </c>
      <c r="D362" s="42">
        <v>45016</v>
      </c>
      <c r="E362" s="42">
        <v>45199</v>
      </c>
      <c r="F362" t="s">
        <v>2890</v>
      </c>
      <c r="G362" t="s">
        <v>2916</v>
      </c>
      <c r="H362">
        <v>1700</v>
      </c>
      <c r="I362" t="s">
        <v>2768</v>
      </c>
      <c r="J362">
        <v>141769</v>
      </c>
      <c r="K362" t="s">
        <v>2105</v>
      </c>
      <c r="L362">
        <v>0</v>
      </c>
      <c r="M362">
        <v>17000</v>
      </c>
      <c r="N362">
        <v>17000</v>
      </c>
      <c r="O362">
        <v>0</v>
      </c>
      <c r="P362" t="s">
        <v>607</v>
      </c>
      <c r="Q362">
        <v>0</v>
      </c>
      <c r="R362">
        <v>17000</v>
      </c>
      <c r="S362">
        <v>17000</v>
      </c>
      <c r="T362" t="s">
        <v>2890</v>
      </c>
      <c r="U362" s="221">
        <f t="shared" si="11"/>
        <v>0</v>
      </c>
    </row>
    <row r="363" spans="1:21" hidden="1">
      <c r="A363" s="55" t="str">
        <f t="shared" si="10"/>
        <v>Y0AH0</v>
      </c>
      <c r="B363" s="55">
        <f>VLOOKUP(J363,'Mapping-CITI'!A:E,5,0)</f>
        <v>0</v>
      </c>
      <c r="D363" s="42">
        <v>45016</v>
      </c>
      <c r="E363" s="42">
        <v>45199</v>
      </c>
      <c r="F363" t="s">
        <v>2890</v>
      </c>
      <c r="G363" t="s">
        <v>2916</v>
      </c>
      <c r="H363">
        <v>1700</v>
      </c>
      <c r="I363" t="s">
        <v>2768</v>
      </c>
      <c r="J363">
        <v>141779</v>
      </c>
      <c r="K363" t="s">
        <v>2114</v>
      </c>
      <c r="L363">
        <v>0</v>
      </c>
      <c r="M363">
        <v>334000</v>
      </c>
      <c r="N363">
        <v>334000</v>
      </c>
      <c r="O363">
        <v>0</v>
      </c>
      <c r="P363" t="s">
        <v>607</v>
      </c>
      <c r="Q363">
        <v>0</v>
      </c>
      <c r="R363">
        <v>334000</v>
      </c>
      <c r="S363">
        <v>334000</v>
      </c>
      <c r="T363" t="s">
        <v>2890</v>
      </c>
      <c r="U363" s="221">
        <f t="shared" si="11"/>
        <v>0</v>
      </c>
    </row>
    <row r="364" spans="1:21" hidden="1">
      <c r="A364" s="55" t="str">
        <f t="shared" si="10"/>
        <v>Y0AH0</v>
      </c>
      <c r="B364" s="55">
        <f>VLOOKUP(J364,'Mapping-CITI'!A:E,5,0)</f>
        <v>0</v>
      </c>
      <c r="D364" s="42">
        <v>45016</v>
      </c>
      <c r="E364" s="42">
        <v>45199</v>
      </c>
      <c r="F364" t="s">
        <v>2890</v>
      </c>
      <c r="G364" t="s">
        <v>2916</v>
      </c>
      <c r="H364">
        <v>1700</v>
      </c>
      <c r="I364" t="s">
        <v>2768</v>
      </c>
      <c r="J364">
        <v>141789</v>
      </c>
      <c r="K364" t="s">
        <v>2122</v>
      </c>
      <c r="L364">
        <v>0</v>
      </c>
      <c r="M364">
        <v>6000</v>
      </c>
      <c r="N364">
        <v>6000</v>
      </c>
      <c r="O364">
        <v>0</v>
      </c>
      <c r="P364" t="s">
        <v>607</v>
      </c>
      <c r="Q364">
        <v>0</v>
      </c>
      <c r="R364">
        <v>6000</v>
      </c>
      <c r="S364">
        <v>6000</v>
      </c>
      <c r="T364" t="s">
        <v>2890</v>
      </c>
      <c r="U364" s="221">
        <f t="shared" si="11"/>
        <v>0</v>
      </c>
    </row>
    <row r="365" spans="1:21" hidden="1">
      <c r="A365" s="55" t="str">
        <f t="shared" si="10"/>
        <v>Y0AHIgnore</v>
      </c>
      <c r="B365" s="55" t="str">
        <f>VLOOKUP(J365,'Mapping-CITI'!A:E,5,0)</f>
        <v>Ignore</v>
      </c>
      <c r="D365" s="42">
        <v>45016</v>
      </c>
      <c r="E365" s="42">
        <v>45199</v>
      </c>
      <c r="F365" t="s">
        <v>2890</v>
      </c>
      <c r="G365" t="s">
        <v>2916</v>
      </c>
      <c r="H365">
        <v>1700</v>
      </c>
      <c r="I365" t="s">
        <v>2768</v>
      </c>
      <c r="J365">
        <v>141794</v>
      </c>
      <c r="K365" t="s">
        <v>3365</v>
      </c>
      <c r="L365">
        <v>0</v>
      </c>
      <c r="M365">
        <v>68000</v>
      </c>
      <c r="N365">
        <v>68000</v>
      </c>
      <c r="O365">
        <v>0</v>
      </c>
      <c r="P365" t="s">
        <v>607</v>
      </c>
      <c r="Q365">
        <v>0</v>
      </c>
      <c r="R365">
        <v>68000</v>
      </c>
      <c r="S365">
        <v>68000</v>
      </c>
      <c r="T365" t="s">
        <v>2890</v>
      </c>
      <c r="U365" s="221">
        <f t="shared" si="11"/>
        <v>0</v>
      </c>
    </row>
    <row r="366" spans="1:21" hidden="1">
      <c r="A366" s="55" t="str">
        <f t="shared" si="10"/>
        <v>Y0AHIgnore</v>
      </c>
      <c r="B366" s="55" t="str">
        <f>VLOOKUP(J366,'Mapping-CITI'!A:E,5,0)</f>
        <v>Ignore</v>
      </c>
      <c r="D366" s="42">
        <v>45016</v>
      </c>
      <c r="E366" s="42">
        <v>45199</v>
      </c>
      <c r="F366" t="s">
        <v>2890</v>
      </c>
      <c r="G366" t="s">
        <v>2916</v>
      </c>
      <c r="H366">
        <v>1700</v>
      </c>
      <c r="I366" t="s">
        <v>2768</v>
      </c>
      <c r="J366">
        <v>141865</v>
      </c>
      <c r="K366" t="s">
        <v>3366</v>
      </c>
      <c r="L366">
        <v>0</v>
      </c>
      <c r="M366">
        <v>29500</v>
      </c>
      <c r="N366">
        <v>29500</v>
      </c>
      <c r="O366">
        <v>0</v>
      </c>
      <c r="P366" t="s">
        <v>607</v>
      </c>
      <c r="Q366">
        <v>0</v>
      </c>
      <c r="R366">
        <v>29500</v>
      </c>
      <c r="S366">
        <v>29500</v>
      </c>
      <c r="T366" t="s">
        <v>2890</v>
      </c>
      <c r="U366" s="221">
        <f t="shared" si="11"/>
        <v>0</v>
      </c>
    </row>
    <row r="367" spans="1:21" hidden="1">
      <c r="A367" s="55" t="str">
        <f t="shared" si="10"/>
        <v>Y0AH0</v>
      </c>
      <c r="B367" s="55">
        <f>VLOOKUP(J367,'Mapping-CITI'!A:E,5,0)</f>
        <v>0</v>
      </c>
      <c r="D367" s="42">
        <v>45016</v>
      </c>
      <c r="E367" s="42">
        <v>45199</v>
      </c>
      <c r="F367" t="s">
        <v>2890</v>
      </c>
      <c r="G367" t="s">
        <v>2916</v>
      </c>
      <c r="H367">
        <v>1700</v>
      </c>
      <c r="I367" t="s">
        <v>2768</v>
      </c>
      <c r="J367">
        <v>142042</v>
      </c>
      <c r="K367" t="s">
        <v>2131</v>
      </c>
      <c r="L367">
        <v>0</v>
      </c>
      <c r="M367">
        <v>58111</v>
      </c>
      <c r="N367">
        <v>58111</v>
      </c>
      <c r="O367">
        <v>0</v>
      </c>
      <c r="P367" t="s">
        <v>607</v>
      </c>
      <c r="Q367">
        <v>0</v>
      </c>
      <c r="R367">
        <v>58111</v>
      </c>
      <c r="S367">
        <v>58111</v>
      </c>
      <c r="T367" t="s">
        <v>2890</v>
      </c>
      <c r="U367" s="221">
        <f t="shared" si="11"/>
        <v>0</v>
      </c>
    </row>
    <row r="368" spans="1:21" hidden="1">
      <c r="A368" s="55" t="str">
        <f t="shared" si="10"/>
        <v>Y0AH0</v>
      </c>
      <c r="B368" s="55">
        <f>VLOOKUP(J368,'Mapping-CITI'!A:E,5,0)</f>
        <v>0</v>
      </c>
      <c r="D368" s="42">
        <v>45016</v>
      </c>
      <c r="E368" s="42">
        <v>45199</v>
      </c>
      <c r="F368" t="s">
        <v>2890</v>
      </c>
      <c r="G368" t="s">
        <v>2916</v>
      </c>
      <c r="H368">
        <v>1700</v>
      </c>
      <c r="I368" t="s">
        <v>2768</v>
      </c>
      <c r="J368">
        <v>142043</v>
      </c>
      <c r="K368" t="s">
        <v>2657</v>
      </c>
      <c r="L368">
        <v>0</v>
      </c>
      <c r="M368">
        <v>46000</v>
      </c>
      <c r="N368">
        <v>53000</v>
      </c>
      <c r="O368">
        <v>-7000</v>
      </c>
      <c r="P368" t="s">
        <v>607</v>
      </c>
      <c r="Q368">
        <v>-7000</v>
      </c>
      <c r="R368">
        <v>46000</v>
      </c>
      <c r="S368">
        <v>53000</v>
      </c>
      <c r="T368" t="s">
        <v>2890</v>
      </c>
      <c r="U368" s="221">
        <f t="shared" si="11"/>
        <v>-6.9999999999999999E-4</v>
      </c>
    </row>
    <row r="369" spans="1:21" hidden="1">
      <c r="A369" s="55" t="str">
        <f t="shared" si="10"/>
        <v>Y0AH0</v>
      </c>
      <c r="B369" s="55">
        <f>VLOOKUP(J369,'Mapping-CITI'!A:E,5,0)</f>
        <v>0</v>
      </c>
      <c r="D369" s="42">
        <v>45016</v>
      </c>
      <c r="E369" s="42">
        <v>45199</v>
      </c>
      <c r="F369" t="s">
        <v>2890</v>
      </c>
      <c r="G369" t="s">
        <v>2916</v>
      </c>
      <c r="H369">
        <v>1700</v>
      </c>
      <c r="I369" t="s">
        <v>2768</v>
      </c>
      <c r="J369">
        <v>142044</v>
      </c>
      <c r="K369" t="s">
        <v>2132</v>
      </c>
      <c r="L369">
        <v>0</v>
      </c>
      <c r="M369">
        <v>5500</v>
      </c>
      <c r="N369">
        <v>5500</v>
      </c>
      <c r="O369">
        <v>0</v>
      </c>
      <c r="P369" t="s">
        <v>607</v>
      </c>
      <c r="Q369">
        <v>0</v>
      </c>
      <c r="R369">
        <v>5500</v>
      </c>
      <c r="S369">
        <v>5500</v>
      </c>
      <c r="T369" t="s">
        <v>2890</v>
      </c>
      <c r="U369" s="221">
        <f t="shared" si="11"/>
        <v>0</v>
      </c>
    </row>
    <row r="370" spans="1:21" hidden="1">
      <c r="A370" s="55" t="str">
        <f t="shared" si="10"/>
        <v>Y0AH0</v>
      </c>
      <c r="B370" s="55">
        <f>VLOOKUP(J370,'Mapping-CITI'!A:E,5,0)</f>
        <v>0</v>
      </c>
      <c r="D370" s="42">
        <v>45016</v>
      </c>
      <c r="E370" s="42">
        <v>45199</v>
      </c>
      <c r="F370" t="s">
        <v>2890</v>
      </c>
      <c r="G370" t="s">
        <v>2916</v>
      </c>
      <c r="H370">
        <v>1700</v>
      </c>
      <c r="I370" t="s">
        <v>2768</v>
      </c>
      <c r="J370">
        <v>142048</v>
      </c>
      <c r="K370" t="s">
        <v>2640</v>
      </c>
      <c r="L370">
        <v>0</v>
      </c>
      <c r="M370">
        <v>9000</v>
      </c>
      <c r="N370">
        <v>9000</v>
      </c>
      <c r="O370">
        <v>0</v>
      </c>
      <c r="P370" t="s">
        <v>607</v>
      </c>
      <c r="Q370">
        <v>0</v>
      </c>
      <c r="R370">
        <v>9000</v>
      </c>
      <c r="S370">
        <v>9000</v>
      </c>
      <c r="T370" t="s">
        <v>2890</v>
      </c>
      <c r="U370" s="221">
        <f t="shared" si="11"/>
        <v>0</v>
      </c>
    </row>
    <row r="371" spans="1:21" hidden="1">
      <c r="A371" s="55" t="str">
        <f t="shared" si="10"/>
        <v>Y0AH0</v>
      </c>
      <c r="B371" s="55">
        <f>VLOOKUP(J371,'Mapping-CITI'!A:E,5,0)</f>
        <v>0</v>
      </c>
      <c r="D371" s="42">
        <v>45016</v>
      </c>
      <c r="E371" s="42">
        <v>45199</v>
      </c>
      <c r="F371" t="s">
        <v>2890</v>
      </c>
      <c r="G371" t="s">
        <v>2916</v>
      </c>
      <c r="H371">
        <v>1700</v>
      </c>
      <c r="I371" t="s">
        <v>2768</v>
      </c>
      <c r="J371">
        <v>142075</v>
      </c>
      <c r="K371" t="s">
        <v>2545</v>
      </c>
      <c r="L371">
        <v>4452255.2699999996</v>
      </c>
      <c r="M371">
        <v>0</v>
      </c>
      <c r="N371">
        <v>159648.09</v>
      </c>
      <c r="O371">
        <v>4292607.18</v>
      </c>
      <c r="P371" t="s">
        <v>607</v>
      </c>
      <c r="Q371">
        <v>4292607.18</v>
      </c>
      <c r="R371">
        <v>0</v>
      </c>
      <c r="S371">
        <v>159648.09</v>
      </c>
      <c r="T371" t="s">
        <v>2890</v>
      </c>
      <c r="U371" s="221">
        <f t="shared" si="11"/>
        <v>-1.5964809E-2</v>
      </c>
    </row>
    <row r="372" spans="1:21" hidden="1">
      <c r="A372" s="55" t="str">
        <f t="shared" si="10"/>
        <v>Y0AHIgnore</v>
      </c>
      <c r="B372" s="55" t="str">
        <f>VLOOKUP(J372,'Mapping-CITI'!A:E,5,0)</f>
        <v>Ignore</v>
      </c>
      <c r="D372" s="42">
        <v>45016</v>
      </c>
      <c r="E372" s="42">
        <v>45199</v>
      </c>
      <c r="F372" t="s">
        <v>2890</v>
      </c>
      <c r="G372" t="s">
        <v>2916</v>
      </c>
      <c r="H372">
        <v>1700</v>
      </c>
      <c r="I372" t="s">
        <v>2768</v>
      </c>
      <c r="J372">
        <v>142077</v>
      </c>
      <c r="K372" t="s">
        <v>2913</v>
      </c>
      <c r="L372">
        <v>329720.87</v>
      </c>
      <c r="M372">
        <v>140008.68</v>
      </c>
      <c r="N372">
        <v>103302.94</v>
      </c>
      <c r="O372">
        <v>366426.61</v>
      </c>
      <c r="P372" t="s">
        <v>607</v>
      </c>
      <c r="Q372">
        <v>366426.61</v>
      </c>
      <c r="R372">
        <v>140008.68</v>
      </c>
      <c r="S372">
        <v>103302.94</v>
      </c>
      <c r="T372" t="s">
        <v>2890</v>
      </c>
      <c r="U372" s="221">
        <f t="shared" si="11"/>
        <v>3.6705739999999989E-3</v>
      </c>
    </row>
    <row r="373" spans="1:21" hidden="1">
      <c r="A373" s="55" t="str">
        <f t="shared" si="10"/>
        <v>Y0AHIgnore</v>
      </c>
      <c r="B373" s="55" t="str">
        <f>VLOOKUP(J373,'Mapping-CITI'!A:E,5,0)</f>
        <v>Ignore</v>
      </c>
      <c r="D373" s="42">
        <v>45016</v>
      </c>
      <c r="E373" s="42">
        <v>45199</v>
      </c>
      <c r="F373" t="s">
        <v>2890</v>
      </c>
      <c r="G373" t="s">
        <v>2916</v>
      </c>
      <c r="H373">
        <v>1700</v>
      </c>
      <c r="I373" t="s">
        <v>2768</v>
      </c>
      <c r="J373">
        <v>142096</v>
      </c>
      <c r="K373" t="s">
        <v>3421</v>
      </c>
      <c r="L373">
        <v>0</v>
      </c>
      <c r="M373">
        <v>42711.86</v>
      </c>
      <c r="N373">
        <v>42711.86</v>
      </c>
      <c r="O373">
        <v>0</v>
      </c>
      <c r="P373" t="s">
        <v>607</v>
      </c>
      <c r="Q373">
        <v>0</v>
      </c>
      <c r="R373">
        <v>42711.86</v>
      </c>
      <c r="S373">
        <v>42711.86</v>
      </c>
      <c r="T373" t="s">
        <v>2890</v>
      </c>
      <c r="U373" s="221">
        <f t="shared" si="11"/>
        <v>0</v>
      </c>
    </row>
    <row r="374" spans="1:21" hidden="1">
      <c r="A374" s="55" t="str">
        <f t="shared" si="10"/>
        <v>Y0AHIgnore</v>
      </c>
      <c r="B374" s="55" t="str">
        <f>VLOOKUP(J374,'Mapping-CITI'!A:E,5,0)</f>
        <v>Ignore</v>
      </c>
      <c r="D374" s="42">
        <v>45016</v>
      </c>
      <c r="E374" s="42">
        <v>45199</v>
      </c>
      <c r="F374" t="s">
        <v>2890</v>
      </c>
      <c r="G374" t="s">
        <v>2916</v>
      </c>
      <c r="H374">
        <v>1700</v>
      </c>
      <c r="I374" t="s">
        <v>2768</v>
      </c>
      <c r="J374">
        <v>142243</v>
      </c>
      <c r="K374" t="s">
        <v>3367</v>
      </c>
      <c r="L374">
        <v>0</v>
      </c>
      <c r="M374">
        <v>7984890.5800000001</v>
      </c>
      <c r="N374">
        <v>7984890.5800000001</v>
      </c>
      <c r="O374">
        <v>0</v>
      </c>
      <c r="P374" t="s">
        <v>607</v>
      </c>
      <c r="Q374">
        <v>0</v>
      </c>
      <c r="R374">
        <v>7984890.5800000001</v>
      </c>
      <c r="S374">
        <v>7984890.5800000001</v>
      </c>
      <c r="T374" t="s">
        <v>2890</v>
      </c>
      <c r="U374" s="221">
        <f t="shared" si="11"/>
        <v>0</v>
      </c>
    </row>
    <row r="375" spans="1:21" hidden="1">
      <c r="A375" s="55" t="str">
        <f t="shared" si="10"/>
        <v>Y0AHIgnore</v>
      </c>
      <c r="B375" s="55" t="str">
        <f>VLOOKUP(J375,'Mapping-CITI'!A:E,5,0)</f>
        <v>Ignore</v>
      </c>
      <c r="D375" s="42">
        <v>45016</v>
      </c>
      <c r="E375" s="42">
        <v>45199</v>
      </c>
      <c r="F375" t="s">
        <v>2890</v>
      </c>
      <c r="G375" t="s">
        <v>2916</v>
      </c>
      <c r="H375">
        <v>1700</v>
      </c>
      <c r="I375" t="s">
        <v>2768</v>
      </c>
      <c r="J375">
        <v>142258</v>
      </c>
      <c r="K375" t="s">
        <v>3371</v>
      </c>
      <c r="L375">
        <v>-7000</v>
      </c>
      <c r="M375">
        <v>18945756</v>
      </c>
      <c r="N375">
        <v>18941256</v>
      </c>
      <c r="O375">
        <v>-2500</v>
      </c>
      <c r="P375" t="s">
        <v>607</v>
      </c>
      <c r="Q375">
        <v>-2500</v>
      </c>
      <c r="R375">
        <v>18945756</v>
      </c>
      <c r="S375">
        <v>18941256</v>
      </c>
      <c r="T375" t="s">
        <v>2890</v>
      </c>
      <c r="U375" s="221">
        <f t="shared" si="11"/>
        <v>4.4999999999999999E-4</v>
      </c>
    </row>
    <row r="376" spans="1:21" hidden="1">
      <c r="A376" s="55" t="str">
        <f t="shared" si="10"/>
        <v>Y0AHIgnore</v>
      </c>
      <c r="B376" s="55" t="str">
        <f>VLOOKUP(J376,'Mapping-CITI'!A:E,5,0)</f>
        <v>Ignore</v>
      </c>
      <c r="D376" s="42">
        <v>45016</v>
      </c>
      <c r="E376" s="42">
        <v>45199</v>
      </c>
      <c r="F376" t="s">
        <v>2890</v>
      </c>
      <c r="G376" t="s">
        <v>2916</v>
      </c>
      <c r="H376">
        <v>1700</v>
      </c>
      <c r="I376" t="s">
        <v>2768</v>
      </c>
      <c r="J376">
        <v>142262</v>
      </c>
      <c r="K376" t="s">
        <v>3372</v>
      </c>
      <c r="L376">
        <v>0</v>
      </c>
      <c r="M376">
        <v>186000</v>
      </c>
      <c r="N376">
        <v>186000</v>
      </c>
      <c r="O376">
        <v>0</v>
      </c>
      <c r="P376" t="s">
        <v>607</v>
      </c>
      <c r="Q376">
        <v>0</v>
      </c>
      <c r="R376">
        <v>186000</v>
      </c>
      <c r="S376">
        <v>186000</v>
      </c>
      <c r="T376" t="s">
        <v>2890</v>
      </c>
      <c r="U376" s="221">
        <f t="shared" si="11"/>
        <v>0</v>
      </c>
    </row>
    <row r="377" spans="1:21" hidden="1">
      <c r="A377" s="55" t="str">
        <f t="shared" si="10"/>
        <v>Y0AHIgnore</v>
      </c>
      <c r="B377" s="55" t="str">
        <f>VLOOKUP(J377,'Mapping-CITI'!A:E,5,0)</f>
        <v>Ignore</v>
      </c>
      <c r="D377" s="42">
        <v>45016</v>
      </c>
      <c r="E377" s="42">
        <v>45199</v>
      </c>
      <c r="F377" t="s">
        <v>2890</v>
      </c>
      <c r="G377" t="s">
        <v>2916</v>
      </c>
      <c r="H377">
        <v>1700</v>
      </c>
      <c r="I377" t="s">
        <v>2768</v>
      </c>
      <c r="J377">
        <v>142263</v>
      </c>
      <c r="K377" t="s">
        <v>3373</v>
      </c>
      <c r="L377">
        <v>0</v>
      </c>
      <c r="M377">
        <v>50000</v>
      </c>
      <c r="N377">
        <v>50000</v>
      </c>
      <c r="O377">
        <v>0</v>
      </c>
      <c r="P377" t="s">
        <v>607</v>
      </c>
      <c r="Q377">
        <v>0</v>
      </c>
      <c r="R377">
        <v>50000</v>
      </c>
      <c r="S377">
        <v>50000</v>
      </c>
      <c r="T377" t="s">
        <v>2890</v>
      </c>
      <c r="U377" s="221">
        <f t="shared" si="11"/>
        <v>0</v>
      </c>
    </row>
    <row r="378" spans="1:21" hidden="1">
      <c r="A378" s="55" t="str">
        <f t="shared" si="10"/>
        <v>Y0AHIgnore</v>
      </c>
      <c r="B378" s="55" t="str">
        <f>VLOOKUP(J378,'Mapping-CITI'!A:E,5,0)</f>
        <v>Ignore</v>
      </c>
      <c r="D378" s="42">
        <v>45016</v>
      </c>
      <c r="E378" s="42">
        <v>45199</v>
      </c>
      <c r="F378" t="s">
        <v>2890</v>
      </c>
      <c r="G378" t="s">
        <v>2916</v>
      </c>
      <c r="H378">
        <v>1700</v>
      </c>
      <c r="I378" t="s">
        <v>2768</v>
      </c>
      <c r="J378">
        <v>142265</v>
      </c>
      <c r="K378" t="s">
        <v>3374</v>
      </c>
      <c r="L378">
        <v>0</v>
      </c>
      <c r="M378">
        <v>50000</v>
      </c>
      <c r="N378">
        <v>50000</v>
      </c>
      <c r="O378">
        <v>0</v>
      </c>
      <c r="P378" t="s">
        <v>607</v>
      </c>
      <c r="Q378">
        <v>0</v>
      </c>
      <c r="R378">
        <v>50000</v>
      </c>
      <c r="S378">
        <v>50000</v>
      </c>
      <c r="T378" t="s">
        <v>2890</v>
      </c>
      <c r="U378" s="221">
        <f t="shared" si="11"/>
        <v>0</v>
      </c>
    </row>
    <row r="379" spans="1:21" hidden="1">
      <c r="A379" s="55" t="str">
        <f t="shared" si="10"/>
        <v>Y0AHIgnore</v>
      </c>
      <c r="B379" s="55" t="str">
        <f>VLOOKUP(J379,'Mapping-CITI'!A:E,5,0)</f>
        <v>Ignore</v>
      </c>
      <c r="D379" s="42">
        <v>45016</v>
      </c>
      <c r="E379" s="42">
        <v>45199</v>
      </c>
      <c r="F379" t="s">
        <v>2890</v>
      </c>
      <c r="G379" t="s">
        <v>2916</v>
      </c>
      <c r="H379">
        <v>1700</v>
      </c>
      <c r="I379" t="s">
        <v>2768</v>
      </c>
      <c r="J379">
        <v>142269</v>
      </c>
      <c r="K379" t="s">
        <v>3381</v>
      </c>
      <c r="L379">
        <v>4500</v>
      </c>
      <c r="M379">
        <v>0</v>
      </c>
      <c r="N379">
        <v>0</v>
      </c>
      <c r="O379">
        <v>4500</v>
      </c>
      <c r="P379" t="s">
        <v>607</v>
      </c>
      <c r="Q379">
        <v>4500</v>
      </c>
      <c r="R379">
        <v>0</v>
      </c>
      <c r="S379">
        <v>0</v>
      </c>
      <c r="T379" t="s">
        <v>2890</v>
      </c>
      <c r="U379" s="221">
        <f t="shared" si="11"/>
        <v>0</v>
      </c>
    </row>
    <row r="380" spans="1:21" hidden="1">
      <c r="A380" s="55" t="str">
        <f t="shared" si="10"/>
        <v>Y0AHIgnore</v>
      </c>
      <c r="B380" s="55" t="str">
        <f>VLOOKUP(J380,'Mapping-CITI'!A:E,5,0)</f>
        <v>Ignore</v>
      </c>
      <c r="D380" s="42">
        <v>45016</v>
      </c>
      <c r="E380" s="42">
        <v>45199</v>
      </c>
      <c r="F380" t="s">
        <v>2890</v>
      </c>
      <c r="G380" t="s">
        <v>2916</v>
      </c>
      <c r="H380">
        <v>1700</v>
      </c>
      <c r="I380" t="s">
        <v>2768</v>
      </c>
      <c r="J380">
        <v>142271</v>
      </c>
      <c r="K380" t="s">
        <v>3375</v>
      </c>
      <c r="L380">
        <v>-750000</v>
      </c>
      <c r="M380">
        <v>2693100</v>
      </c>
      <c r="N380">
        <v>1946100</v>
      </c>
      <c r="O380">
        <v>-3000</v>
      </c>
      <c r="P380" t="s">
        <v>607</v>
      </c>
      <c r="Q380">
        <v>-3000</v>
      </c>
      <c r="R380">
        <v>2693100</v>
      </c>
      <c r="S380">
        <v>1946100</v>
      </c>
      <c r="T380" t="s">
        <v>2890</v>
      </c>
      <c r="U380" s="221">
        <f t="shared" si="11"/>
        <v>7.4700000000000003E-2</v>
      </c>
    </row>
    <row r="381" spans="1:21" hidden="1">
      <c r="A381" s="55" t="str">
        <f t="shared" si="10"/>
        <v>Y0AHIgnore</v>
      </c>
      <c r="B381" s="55" t="str">
        <f>VLOOKUP(J381,'Mapping-CITI'!A:E,5,0)</f>
        <v>Ignore</v>
      </c>
      <c r="D381" s="42">
        <v>45016</v>
      </c>
      <c r="E381" s="42">
        <v>45199</v>
      </c>
      <c r="F381" t="s">
        <v>2890</v>
      </c>
      <c r="G381" t="s">
        <v>2916</v>
      </c>
      <c r="H381">
        <v>1700</v>
      </c>
      <c r="I381" t="s">
        <v>2768</v>
      </c>
      <c r="J381">
        <v>142274</v>
      </c>
      <c r="K381" t="s">
        <v>3376</v>
      </c>
      <c r="L381">
        <v>0</v>
      </c>
      <c r="M381">
        <v>500000</v>
      </c>
      <c r="N381">
        <v>500000</v>
      </c>
      <c r="O381">
        <v>0</v>
      </c>
      <c r="P381" t="s">
        <v>607</v>
      </c>
      <c r="Q381">
        <v>0</v>
      </c>
      <c r="R381">
        <v>500000</v>
      </c>
      <c r="S381">
        <v>500000</v>
      </c>
      <c r="T381" t="s">
        <v>2890</v>
      </c>
      <c r="U381" s="221">
        <f t="shared" si="11"/>
        <v>0</v>
      </c>
    </row>
    <row r="382" spans="1:21" hidden="1">
      <c r="A382" s="55" t="str">
        <f t="shared" si="10"/>
        <v>Y0AHIgnore</v>
      </c>
      <c r="B382" s="55" t="str">
        <f>VLOOKUP(J382,'Mapping-CITI'!A:E,5,0)</f>
        <v>Ignore</v>
      </c>
      <c r="D382" s="42">
        <v>45016</v>
      </c>
      <c r="E382" s="42">
        <v>45199</v>
      </c>
      <c r="F382" t="s">
        <v>2890</v>
      </c>
      <c r="G382" t="s">
        <v>2916</v>
      </c>
      <c r="H382">
        <v>1700</v>
      </c>
      <c r="I382" t="s">
        <v>2768</v>
      </c>
      <c r="J382">
        <v>142276</v>
      </c>
      <c r="K382" t="s">
        <v>3377</v>
      </c>
      <c r="L382">
        <v>0</v>
      </c>
      <c r="M382">
        <v>3.21</v>
      </c>
      <c r="N382">
        <v>3.21</v>
      </c>
      <c r="O382">
        <v>0</v>
      </c>
      <c r="P382" t="s">
        <v>607</v>
      </c>
      <c r="Q382">
        <v>0</v>
      </c>
      <c r="R382">
        <v>3.21</v>
      </c>
      <c r="S382">
        <v>3.21</v>
      </c>
      <c r="T382" t="s">
        <v>2890</v>
      </c>
      <c r="U382" s="221">
        <f t="shared" si="11"/>
        <v>0</v>
      </c>
    </row>
    <row r="383" spans="1:21" hidden="1">
      <c r="A383" s="55" t="str">
        <f t="shared" si="10"/>
        <v>Y0AH0</v>
      </c>
      <c r="B383" s="55">
        <f>VLOOKUP(J383,'Mapping-CITI'!A:E,5,0)</f>
        <v>0</v>
      </c>
      <c r="D383" s="42">
        <v>45016</v>
      </c>
      <c r="E383" s="42">
        <v>45199</v>
      </c>
      <c r="F383" t="s">
        <v>2890</v>
      </c>
      <c r="G383" t="s">
        <v>2916</v>
      </c>
      <c r="H383">
        <v>1400</v>
      </c>
      <c r="I383" t="s">
        <v>2773</v>
      </c>
      <c r="J383">
        <v>160118</v>
      </c>
      <c r="K383" t="s">
        <v>2152</v>
      </c>
      <c r="L383">
        <v>0</v>
      </c>
      <c r="M383">
        <v>20918702741.43</v>
      </c>
      <c r="N383">
        <v>20918702741.43</v>
      </c>
      <c r="O383">
        <v>0</v>
      </c>
      <c r="P383" t="s">
        <v>607</v>
      </c>
      <c r="Q383">
        <v>0</v>
      </c>
      <c r="R383">
        <v>0</v>
      </c>
      <c r="S383">
        <v>0</v>
      </c>
      <c r="T383" t="s">
        <v>2890</v>
      </c>
      <c r="U383" s="221">
        <f t="shared" si="11"/>
        <v>0</v>
      </c>
    </row>
    <row r="384" spans="1:21" hidden="1">
      <c r="A384" s="55" t="str">
        <f t="shared" si="10"/>
        <v>Y0AH0</v>
      </c>
      <c r="B384" s="55">
        <f>VLOOKUP(J384,'Mapping-CITI'!A:E,5,0)</f>
        <v>0</v>
      </c>
      <c r="D384" s="42">
        <v>45016</v>
      </c>
      <c r="E384" s="42">
        <v>45199</v>
      </c>
      <c r="F384" t="s">
        <v>2890</v>
      </c>
      <c r="G384" t="s">
        <v>2916</v>
      </c>
      <c r="H384">
        <v>1400</v>
      </c>
      <c r="I384" t="s">
        <v>2773</v>
      </c>
      <c r="J384">
        <v>160123</v>
      </c>
      <c r="K384" t="s">
        <v>2156</v>
      </c>
      <c r="L384">
        <v>0</v>
      </c>
      <c r="M384">
        <v>957751283.34000003</v>
      </c>
      <c r="N384">
        <v>957751283.34000003</v>
      </c>
      <c r="O384">
        <v>0</v>
      </c>
      <c r="P384" t="s">
        <v>607</v>
      </c>
      <c r="Q384">
        <v>0</v>
      </c>
      <c r="R384">
        <v>0</v>
      </c>
      <c r="S384">
        <v>0</v>
      </c>
      <c r="T384" t="s">
        <v>2890</v>
      </c>
      <c r="U384" s="221">
        <f t="shared" si="11"/>
        <v>0</v>
      </c>
    </row>
    <row r="385" spans="1:21" hidden="1">
      <c r="A385" s="55" t="str">
        <f t="shared" si="10"/>
        <v>Y0AH0</v>
      </c>
      <c r="B385" s="55">
        <f>VLOOKUP(J385,'Mapping-CITI'!A:E,5,0)</f>
        <v>0</v>
      </c>
      <c r="D385" s="42">
        <v>45016</v>
      </c>
      <c r="E385" s="42">
        <v>45199</v>
      </c>
      <c r="F385" t="s">
        <v>2890</v>
      </c>
      <c r="G385" t="s">
        <v>2916</v>
      </c>
      <c r="H385">
        <v>1400</v>
      </c>
      <c r="I385" t="s">
        <v>2773</v>
      </c>
      <c r="J385">
        <v>160125</v>
      </c>
      <c r="K385" t="s">
        <v>2157</v>
      </c>
      <c r="L385">
        <v>0</v>
      </c>
      <c r="M385">
        <v>1222486857.3699999</v>
      </c>
      <c r="N385">
        <v>1222486857.3699999</v>
      </c>
      <c r="O385">
        <v>0</v>
      </c>
      <c r="P385" t="s">
        <v>607</v>
      </c>
      <c r="Q385">
        <v>0</v>
      </c>
      <c r="R385">
        <v>0</v>
      </c>
      <c r="S385">
        <v>0</v>
      </c>
      <c r="T385" t="s">
        <v>2890</v>
      </c>
      <c r="U385" s="221">
        <f t="shared" si="11"/>
        <v>0</v>
      </c>
    </row>
    <row r="386" spans="1:21" hidden="1">
      <c r="A386" s="55" t="str">
        <f t="shared" si="10"/>
        <v>Y0AHIgnore</v>
      </c>
      <c r="B386" s="55" t="str">
        <f>VLOOKUP(J386,'Mapping-CITI'!A:E,5,0)</f>
        <v>Ignore</v>
      </c>
      <c r="D386" s="42">
        <v>45016</v>
      </c>
      <c r="E386" s="42">
        <v>45199</v>
      </c>
      <c r="F386" t="s">
        <v>2890</v>
      </c>
      <c r="G386" t="s">
        <v>2916</v>
      </c>
      <c r="H386">
        <v>1400</v>
      </c>
      <c r="I386" t="s">
        <v>2773</v>
      </c>
      <c r="J386">
        <v>160157</v>
      </c>
      <c r="K386" t="s">
        <v>3382</v>
      </c>
      <c r="L386">
        <v>3730.36</v>
      </c>
      <c r="M386">
        <v>0</v>
      </c>
      <c r="N386">
        <v>0</v>
      </c>
      <c r="O386">
        <v>3730.36</v>
      </c>
      <c r="P386" t="s">
        <v>607</v>
      </c>
      <c r="Q386">
        <v>3730.36</v>
      </c>
      <c r="R386">
        <v>0</v>
      </c>
      <c r="S386">
        <v>0</v>
      </c>
      <c r="T386" t="s">
        <v>2890</v>
      </c>
      <c r="U386" s="221">
        <f t="shared" si="11"/>
        <v>0</v>
      </c>
    </row>
    <row r="387" spans="1:21" hidden="1">
      <c r="A387" s="55" t="str">
        <f t="shared" ref="A387:A450" si="12">F387&amp;B387</f>
        <v>Y0AH0</v>
      </c>
      <c r="B387" s="55">
        <f>VLOOKUP(J387,'Mapping-CITI'!A:E,5,0)</f>
        <v>0</v>
      </c>
      <c r="D387" s="42">
        <v>45016</v>
      </c>
      <c r="E387" s="42">
        <v>45199</v>
      </c>
      <c r="F387" t="s">
        <v>2890</v>
      </c>
      <c r="G387" t="s">
        <v>2916</v>
      </c>
      <c r="H387">
        <v>1600</v>
      </c>
      <c r="I387" t="s">
        <v>2789</v>
      </c>
      <c r="J387">
        <v>160202</v>
      </c>
      <c r="K387" t="s">
        <v>2158</v>
      </c>
      <c r="L387">
        <v>0</v>
      </c>
      <c r="M387">
        <v>33905077.990000002</v>
      </c>
      <c r="N387">
        <v>33905077.990000002</v>
      </c>
      <c r="O387">
        <v>0</v>
      </c>
      <c r="P387" t="s">
        <v>607</v>
      </c>
      <c r="Q387">
        <v>0</v>
      </c>
      <c r="R387">
        <v>0</v>
      </c>
      <c r="S387">
        <v>0</v>
      </c>
      <c r="T387" t="s">
        <v>2890</v>
      </c>
      <c r="U387" s="221">
        <f t="shared" ref="U387:U450" si="13">(M387-N387)/10^7</f>
        <v>0</v>
      </c>
    </row>
    <row r="388" spans="1:21" hidden="1">
      <c r="A388" s="55" t="str">
        <f t="shared" si="12"/>
        <v>Y0AH0</v>
      </c>
      <c r="B388" s="55">
        <f>VLOOKUP(J388,'Mapping-CITI'!A:E,5,0)</f>
        <v>0</v>
      </c>
      <c r="D388" s="42">
        <v>45016</v>
      </c>
      <c r="E388" s="42">
        <v>45199</v>
      </c>
      <c r="F388" t="s">
        <v>2890</v>
      </c>
      <c r="G388" t="s">
        <v>2916</v>
      </c>
      <c r="H388">
        <v>1600</v>
      </c>
      <c r="I388" t="s">
        <v>2789</v>
      </c>
      <c r="J388">
        <v>160206</v>
      </c>
      <c r="K388" t="s">
        <v>2159</v>
      </c>
      <c r="L388">
        <v>-97285.37</v>
      </c>
      <c r="M388">
        <v>7795738.5800000001</v>
      </c>
      <c r="N388">
        <v>7585908.5999999996</v>
      </c>
      <c r="O388">
        <v>112544.61</v>
      </c>
      <c r="P388" t="s">
        <v>607</v>
      </c>
      <c r="Q388">
        <v>112544.61</v>
      </c>
      <c r="R388">
        <v>0</v>
      </c>
      <c r="S388">
        <v>7159660.7199999997</v>
      </c>
      <c r="T388" t="s">
        <v>2890</v>
      </c>
      <c r="U388" s="221">
        <f t="shared" si="13"/>
        <v>2.0982998000000044E-2</v>
      </c>
    </row>
    <row r="389" spans="1:21" hidden="1">
      <c r="A389" s="55" t="str">
        <f t="shared" si="12"/>
        <v>Y0AH0</v>
      </c>
      <c r="B389" s="55">
        <f>VLOOKUP(J389,'Mapping-CITI'!A:E,5,0)</f>
        <v>0</v>
      </c>
      <c r="D389" s="42">
        <v>45016</v>
      </c>
      <c r="E389" s="42">
        <v>45199</v>
      </c>
      <c r="F389" t="s">
        <v>2890</v>
      </c>
      <c r="G389" t="s">
        <v>2916</v>
      </c>
      <c r="H389">
        <v>1600</v>
      </c>
      <c r="I389" t="s">
        <v>2789</v>
      </c>
      <c r="J389">
        <v>160207</v>
      </c>
      <c r="K389" t="s">
        <v>2160</v>
      </c>
      <c r="L389">
        <v>6794.33</v>
      </c>
      <c r="M389">
        <v>25391467</v>
      </c>
      <c r="N389">
        <v>25381261.329999998</v>
      </c>
      <c r="O389">
        <v>17000</v>
      </c>
      <c r="P389" t="s">
        <v>607</v>
      </c>
      <c r="Q389">
        <v>17000</v>
      </c>
      <c r="R389">
        <v>0</v>
      </c>
      <c r="S389">
        <v>25170261.329999998</v>
      </c>
      <c r="T389" t="s">
        <v>2890</v>
      </c>
      <c r="U389" s="221">
        <f t="shared" si="13"/>
        <v>1.0205670000001789E-3</v>
      </c>
    </row>
    <row r="390" spans="1:21" hidden="1">
      <c r="A390" s="55" t="str">
        <f t="shared" si="12"/>
        <v>Y0AH0</v>
      </c>
      <c r="B390" s="55">
        <f>VLOOKUP(J390,'Mapping-CITI'!A:E,5,0)</f>
        <v>0</v>
      </c>
      <c r="D390" s="42">
        <v>45016</v>
      </c>
      <c r="E390" s="42">
        <v>45199</v>
      </c>
      <c r="F390" t="s">
        <v>2890</v>
      </c>
      <c r="G390" t="s">
        <v>2916</v>
      </c>
      <c r="H390">
        <v>1230</v>
      </c>
      <c r="I390" t="s">
        <v>2772</v>
      </c>
      <c r="J390">
        <v>170125</v>
      </c>
      <c r="K390" t="s">
        <v>2168</v>
      </c>
      <c r="L390">
        <v>-277602</v>
      </c>
      <c r="M390">
        <v>0</v>
      </c>
      <c r="N390">
        <v>30698</v>
      </c>
      <c r="O390">
        <v>-308300</v>
      </c>
      <c r="P390" t="s">
        <v>607</v>
      </c>
      <c r="Q390">
        <v>-308300</v>
      </c>
      <c r="R390">
        <v>0</v>
      </c>
      <c r="S390">
        <v>0</v>
      </c>
      <c r="T390" t="s">
        <v>2890</v>
      </c>
      <c r="U390" s="221">
        <f t="shared" si="13"/>
        <v>-3.0698000000000001E-3</v>
      </c>
    </row>
    <row r="391" spans="1:21" hidden="1">
      <c r="A391" s="55" t="str">
        <f t="shared" si="12"/>
        <v>Y0AH0</v>
      </c>
      <c r="B391" s="55">
        <f>VLOOKUP(J391,'Mapping-CITI'!A:E,5,0)</f>
        <v>0</v>
      </c>
      <c r="D391" s="42">
        <v>45016</v>
      </c>
      <c r="E391" s="42">
        <v>45199</v>
      </c>
      <c r="F391" t="s">
        <v>2890</v>
      </c>
      <c r="G391" t="s">
        <v>2916</v>
      </c>
      <c r="H391">
        <v>1230</v>
      </c>
      <c r="I391" t="s">
        <v>2772</v>
      </c>
      <c r="J391">
        <v>170129</v>
      </c>
      <c r="K391" t="s">
        <v>2170</v>
      </c>
      <c r="L391">
        <v>-3410701.67</v>
      </c>
      <c r="M391">
        <v>0</v>
      </c>
      <c r="N391">
        <v>2277910.73</v>
      </c>
      <c r="O391">
        <v>-5688612.4000000004</v>
      </c>
      <c r="P391" t="s">
        <v>607</v>
      </c>
      <c r="Q391">
        <v>-5688612.4000000004</v>
      </c>
      <c r="R391">
        <v>0</v>
      </c>
      <c r="S391">
        <v>0</v>
      </c>
      <c r="T391" t="s">
        <v>2890</v>
      </c>
      <c r="U391" s="221">
        <f t="shared" si="13"/>
        <v>-0.22779107300000001</v>
      </c>
    </row>
    <row r="392" spans="1:21" hidden="1">
      <c r="A392" s="55" t="str">
        <f t="shared" si="12"/>
        <v>Y0AH1.2</v>
      </c>
      <c r="B392" s="55">
        <f>VLOOKUP(J392,'Mapping-CITI'!A:E,5,0)</f>
        <v>1.2</v>
      </c>
      <c r="D392" s="42">
        <v>45016</v>
      </c>
      <c r="E392" s="42">
        <v>45199</v>
      </c>
      <c r="F392" t="s">
        <v>2890</v>
      </c>
      <c r="G392" t="s">
        <v>2916</v>
      </c>
      <c r="H392">
        <v>2110</v>
      </c>
      <c r="I392" t="s">
        <v>2790</v>
      </c>
      <c r="J392">
        <v>201181</v>
      </c>
      <c r="K392" t="s">
        <v>2181</v>
      </c>
      <c r="L392">
        <v>0.56000000000000005</v>
      </c>
      <c r="M392">
        <v>0</v>
      </c>
      <c r="N392">
        <v>0</v>
      </c>
      <c r="O392">
        <v>0.56000000000000005</v>
      </c>
      <c r="P392" t="s">
        <v>607</v>
      </c>
      <c r="Q392" s="191">
        <v>0.56000000000000005</v>
      </c>
      <c r="R392">
        <v>0</v>
      </c>
      <c r="S392">
        <v>0</v>
      </c>
      <c r="T392" t="s">
        <v>2890</v>
      </c>
      <c r="U392" s="221">
        <f t="shared" si="13"/>
        <v>0</v>
      </c>
    </row>
    <row r="393" spans="1:21" hidden="1">
      <c r="A393" s="55" t="str">
        <f t="shared" si="12"/>
        <v>Y0AH1.2</v>
      </c>
      <c r="B393" s="55">
        <f>VLOOKUP(J393,'Mapping-CITI'!A:E,5,0)</f>
        <v>1.2</v>
      </c>
      <c r="D393" s="42">
        <v>45016</v>
      </c>
      <c r="E393" s="42">
        <v>45199</v>
      </c>
      <c r="F393" t="s">
        <v>2890</v>
      </c>
      <c r="G393" t="s">
        <v>2916</v>
      </c>
      <c r="H393">
        <v>2110</v>
      </c>
      <c r="I393" t="s">
        <v>2790</v>
      </c>
      <c r="J393">
        <v>201182</v>
      </c>
      <c r="K393" t="s">
        <v>2182</v>
      </c>
      <c r="L393">
        <v>-648466074.20000005</v>
      </c>
      <c r="M393">
        <v>58636814.350000001</v>
      </c>
      <c r="N393">
        <v>11280358.07</v>
      </c>
      <c r="O393">
        <v>-601109617.91999996</v>
      </c>
      <c r="P393" t="s">
        <v>607</v>
      </c>
      <c r="Q393" s="191">
        <v>-601109617.91999996</v>
      </c>
      <c r="R393">
        <v>0</v>
      </c>
      <c r="S393">
        <v>0</v>
      </c>
      <c r="T393" t="s">
        <v>2890</v>
      </c>
      <c r="U393" s="221">
        <f t="shared" si="13"/>
        <v>4.7356456280000003</v>
      </c>
    </row>
    <row r="394" spans="1:21" hidden="1">
      <c r="A394" s="55" t="str">
        <f t="shared" si="12"/>
        <v>Y0AH1.2</v>
      </c>
      <c r="B394" s="55">
        <f>VLOOKUP(J394,'Mapping-CITI'!A:E,5,0)</f>
        <v>1.2</v>
      </c>
      <c r="D394" s="42">
        <v>45016</v>
      </c>
      <c r="E394" s="42">
        <v>45199</v>
      </c>
      <c r="F394" t="s">
        <v>2890</v>
      </c>
      <c r="G394" t="s">
        <v>2916</v>
      </c>
      <c r="H394">
        <v>2110</v>
      </c>
      <c r="I394" t="s">
        <v>2790</v>
      </c>
      <c r="J394">
        <v>201185</v>
      </c>
      <c r="K394" t="s">
        <v>2183</v>
      </c>
      <c r="L394">
        <v>0.86</v>
      </c>
      <c r="M394">
        <v>0</v>
      </c>
      <c r="N394">
        <v>0</v>
      </c>
      <c r="O394">
        <v>0.86</v>
      </c>
      <c r="P394" t="s">
        <v>607</v>
      </c>
      <c r="Q394" s="191">
        <v>0.86</v>
      </c>
      <c r="R394">
        <v>0</v>
      </c>
      <c r="S394">
        <v>0</v>
      </c>
      <c r="T394" t="s">
        <v>2890</v>
      </c>
      <c r="U394" s="221">
        <f t="shared" si="13"/>
        <v>0</v>
      </c>
    </row>
    <row r="395" spans="1:21" hidden="1">
      <c r="A395" s="55" t="str">
        <f t="shared" si="12"/>
        <v>Y0AH0</v>
      </c>
      <c r="B395" s="55">
        <f>VLOOKUP(J395,'Mapping-CITI'!A:E,5,0)</f>
        <v>0</v>
      </c>
      <c r="D395" s="42">
        <v>45016</v>
      </c>
      <c r="E395" s="42">
        <v>45199</v>
      </c>
      <c r="F395" t="s">
        <v>2890</v>
      </c>
      <c r="G395" t="s">
        <v>2916</v>
      </c>
      <c r="H395">
        <v>2110</v>
      </c>
      <c r="I395" t="s">
        <v>2790</v>
      </c>
      <c r="J395">
        <v>201187</v>
      </c>
      <c r="K395" t="s">
        <v>2184</v>
      </c>
      <c r="L395">
        <v>2389015.75</v>
      </c>
      <c r="M395">
        <v>0</v>
      </c>
      <c r="N395">
        <v>0</v>
      </c>
      <c r="O395">
        <v>2389015.75</v>
      </c>
      <c r="P395" t="s">
        <v>607</v>
      </c>
      <c r="Q395">
        <v>2389015.75</v>
      </c>
      <c r="R395">
        <v>0</v>
      </c>
      <c r="S395">
        <v>0</v>
      </c>
      <c r="T395" t="s">
        <v>2890</v>
      </c>
      <c r="U395" s="221">
        <f t="shared" si="13"/>
        <v>0</v>
      </c>
    </row>
    <row r="396" spans="1:21" hidden="1">
      <c r="A396" s="55" t="str">
        <f t="shared" si="12"/>
        <v>Y0AH0</v>
      </c>
      <c r="B396" s="55">
        <f>VLOOKUP(J396,'Mapping-CITI'!A:E,5,0)</f>
        <v>0</v>
      </c>
      <c r="D396" s="42">
        <v>45016</v>
      </c>
      <c r="E396" s="42">
        <v>45199</v>
      </c>
      <c r="F396" t="s">
        <v>2890</v>
      </c>
      <c r="G396" t="s">
        <v>2916</v>
      </c>
      <c r="H396">
        <v>2110</v>
      </c>
      <c r="I396" t="s">
        <v>2790</v>
      </c>
      <c r="J396">
        <v>201188</v>
      </c>
      <c r="K396" t="s">
        <v>2185</v>
      </c>
      <c r="L396">
        <v>577580.59</v>
      </c>
      <c r="M396">
        <v>0</v>
      </c>
      <c r="N396">
        <v>0</v>
      </c>
      <c r="O396">
        <v>577580.59</v>
      </c>
      <c r="P396" t="s">
        <v>607</v>
      </c>
      <c r="Q396">
        <v>577580.59</v>
      </c>
      <c r="R396">
        <v>0</v>
      </c>
      <c r="S396">
        <v>0</v>
      </c>
      <c r="T396" t="s">
        <v>2890</v>
      </c>
      <c r="U396" s="221">
        <f t="shared" si="13"/>
        <v>0</v>
      </c>
    </row>
    <row r="397" spans="1:21" hidden="1">
      <c r="A397" s="55" t="str">
        <f t="shared" si="12"/>
        <v>Y0AH1.2</v>
      </c>
      <c r="B397" s="55">
        <f>VLOOKUP(J397,'Mapping-CITI'!A:E,5,0)</f>
        <v>1.2</v>
      </c>
      <c r="D397" s="42">
        <v>45016</v>
      </c>
      <c r="E397" s="42">
        <v>45199</v>
      </c>
      <c r="F397" t="s">
        <v>2890</v>
      </c>
      <c r="G397" t="s">
        <v>2916</v>
      </c>
      <c r="H397">
        <v>2110</v>
      </c>
      <c r="I397" t="s">
        <v>2790</v>
      </c>
      <c r="J397">
        <v>201189</v>
      </c>
      <c r="K397" t="s">
        <v>2186</v>
      </c>
      <c r="L397">
        <v>-45999784.719999999</v>
      </c>
      <c r="M397">
        <v>3295548.28</v>
      </c>
      <c r="N397">
        <v>871239.72</v>
      </c>
      <c r="O397">
        <v>-43575476.159999996</v>
      </c>
      <c r="P397" t="s">
        <v>607</v>
      </c>
      <c r="Q397" s="191">
        <v>-43575476.159999996</v>
      </c>
      <c r="R397">
        <v>0</v>
      </c>
      <c r="S397">
        <v>0</v>
      </c>
      <c r="T397" t="s">
        <v>2890</v>
      </c>
      <c r="U397" s="221">
        <f t="shared" si="13"/>
        <v>0.24243085599999997</v>
      </c>
    </row>
    <row r="398" spans="1:21" hidden="1">
      <c r="A398" s="55" t="str">
        <f t="shared" si="12"/>
        <v>Y0AH0</v>
      </c>
      <c r="B398" s="55">
        <f>VLOOKUP(J398,'Mapping-CITI'!A:E,5,0)</f>
        <v>0</v>
      </c>
      <c r="D398" s="42">
        <v>45016</v>
      </c>
      <c r="E398" s="42">
        <v>45199</v>
      </c>
      <c r="F398" t="s">
        <v>2890</v>
      </c>
      <c r="G398" t="s">
        <v>2916</v>
      </c>
      <c r="H398">
        <v>2110</v>
      </c>
      <c r="I398" t="s">
        <v>2790</v>
      </c>
      <c r="J398">
        <v>201191</v>
      </c>
      <c r="K398" t="s">
        <v>2187</v>
      </c>
      <c r="L398">
        <v>2299315.2799999998</v>
      </c>
      <c r="M398">
        <v>343896.43</v>
      </c>
      <c r="N398">
        <v>458248.75</v>
      </c>
      <c r="O398">
        <v>2184962.96</v>
      </c>
      <c r="P398" t="s">
        <v>607</v>
      </c>
      <c r="Q398">
        <v>2184962.96</v>
      </c>
      <c r="R398">
        <v>0</v>
      </c>
      <c r="S398">
        <v>0</v>
      </c>
      <c r="T398" t="s">
        <v>2890</v>
      </c>
      <c r="U398" s="221">
        <f t="shared" si="13"/>
        <v>-1.1435232E-2</v>
      </c>
    </row>
    <row r="399" spans="1:21" hidden="1">
      <c r="A399" s="55" t="str">
        <f t="shared" si="12"/>
        <v>Y0AH0</v>
      </c>
      <c r="B399" s="55">
        <f>VLOOKUP(J399,'Mapping-CITI'!A:E,5,0)</f>
        <v>0</v>
      </c>
      <c r="D399" s="42">
        <v>45016</v>
      </c>
      <c r="E399" s="42">
        <v>45199</v>
      </c>
      <c r="F399" t="s">
        <v>2890</v>
      </c>
      <c r="G399" t="s">
        <v>2916</v>
      </c>
      <c r="H399">
        <v>2110</v>
      </c>
      <c r="I399" t="s">
        <v>2790</v>
      </c>
      <c r="J399">
        <v>201192</v>
      </c>
      <c r="K399" t="s">
        <v>2188</v>
      </c>
      <c r="L399">
        <v>-18505145.420000002</v>
      </c>
      <c r="M399">
        <v>107078254.31</v>
      </c>
      <c r="N399">
        <v>105468900.88</v>
      </c>
      <c r="O399">
        <v>-16895791.989999998</v>
      </c>
      <c r="P399" t="s">
        <v>607</v>
      </c>
      <c r="Q399">
        <v>-16895791.989999998</v>
      </c>
      <c r="R399">
        <v>0</v>
      </c>
      <c r="S399">
        <v>0</v>
      </c>
      <c r="T399" t="s">
        <v>2890</v>
      </c>
      <c r="U399" s="221">
        <f t="shared" si="13"/>
        <v>0.1609353430000007</v>
      </c>
    </row>
    <row r="400" spans="1:21" hidden="1">
      <c r="A400" s="55" t="str">
        <f t="shared" si="12"/>
        <v>Y0AH0</v>
      </c>
      <c r="B400" s="55">
        <f>VLOOKUP(J400,'Mapping-CITI'!A:E,5,0)</f>
        <v>0</v>
      </c>
      <c r="D400" s="42">
        <v>45016</v>
      </c>
      <c r="E400" s="42">
        <v>45199</v>
      </c>
      <c r="F400" t="s">
        <v>2890</v>
      </c>
      <c r="G400" t="s">
        <v>2916</v>
      </c>
      <c r="H400">
        <v>2110</v>
      </c>
      <c r="I400" t="s">
        <v>2790</v>
      </c>
      <c r="J400">
        <v>201246</v>
      </c>
      <c r="K400" t="s">
        <v>2634</v>
      </c>
      <c r="L400">
        <v>10767.12</v>
      </c>
      <c r="M400">
        <v>7876.71</v>
      </c>
      <c r="N400">
        <v>8331.0300000000007</v>
      </c>
      <c r="O400">
        <v>10312.799999999999</v>
      </c>
      <c r="P400" t="s">
        <v>607</v>
      </c>
      <c r="Q400">
        <v>10312.799999999999</v>
      </c>
      <c r="R400">
        <v>0</v>
      </c>
      <c r="S400">
        <v>0</v>
      </c>
      <c r="T400" t="s">
        <v>2890</v>
      </c>
      <c r="U400" s="221">
        <f t="shared" si="13"/>
        <v>-4.5432000000000062E-5</v>
      </c>
    </row>
    <row r="401" spans="1:21" hidden="1">
      <c r="A401" s="55" t="str">
        <f t="shared" si="12"/>
        <v>Y0AH0</v>
      </c>
      <c r="B401" s="55">
        <f>VLOOKUP(J401,'Mapping-CITI'!A:E,5,0)</f>
        <v>0</v>
      </c>
      <c r="D401" s="42">
        <v>45016</v>
      </c>
      <c r="E401" s="42">
        <v>45199</v>
      </c>
      <c r="F401" t="s">
        <v>2890</v>
      </c>
      <c r="G401" t="s">
        <v>2916</v>
      </c>
      <c r="H401">
        <v>2110</v>
      </c>
      <c r="I401" t="s">
        <v>2790</v>
      </c>
      <c r="J401">
        <v>201342</v>
      </c>
      <c r="K401" t="s">
        <v>2635</v>
      </c>
      <c r="L401">
        <v>63.48</v>
      </c>
      <c r="M401">
        <v>3003.8</v>
      </c>
      <c r="N401">
        <v>2992.34</v>
      </c>
      <c r="O401">
        <v>74.94</v>
      </c>
      <c r="P401" t="s">
        <v>607</v>
      </c>
      <c r="Q401">
        <v>74.94</v>
      </c>
      <c r="R401">
        <v>0</v>
      </c>
      <c r="S401">
        <v>0</v>
      </c>
      <c r="T401" t="s">
        <v>2890</v>
      </c>
      <c r="U401" s="221">
        <f t="shared" si="13"/>
        <v>1.1460000000000037E-6</v>
      </c>
    </row>
    <row r="402" spans="1:21" hidden="1">
      <c r="A402" s="55" t="str">
        <f t="shared" si="12"/>
        <v>Y0AH0</v>
      </c>
      <c r="B402" s="55">
        <f>VLOOKUP(J402,'Mapping-CITI'!A:E,5,0)</f>
        <v>0</v>
      </c>
      <c r="D402" s="42">
        <v>45016</v>
      </c>
      <c r="E402" s="42">
        <v>45199</v>
      </c>
      <c r="F402" t="s">
        <v>2890</v>
      </c>
      <c r="G402" t="s">
        <v>2916</v>
      </c>
      <c r="H402">
        <v>2110</v>
      </c>
      <c r="I402" t="s">
        <v>2790</v>
      </c>
      <c r="J402">
        <v>201349</v>
      </c>
      <c r="K402" t="s">
        <v>2224</v>
      </c>
      <c r="L402">
        <v>10509539.449999999</v>
      </c>
      <c r="M402">
        <v>658396.14</v>
      </c>
      <c r="N402">
        <v>1482816.09</v>
      </c>
      <c r="O402">
        <v>9685119.5</v>
      </c>
      <c r="P402" t="s">
        <v>607</v>
      </c>
      <c r="Q402">
        <v>9685119.5</v>
      </c>
      <c r="R402">
        <v>0</v>
      </c>
      <c r="S402">
        <v>0</v>
      </c>
      <c r="T402" t="s">
        <v>2890</v>
      </c>
      <c r="U402" s="221">
        <f t="shared" si="13"/>
        <v>-8.2441995000000004E-2</v>
      </c>
    </row>
    <row r="403" spans="1:21" hidden="1">
      <c r="A403" s="55" t="str">
        <f t="shared" si="12"/>
        <v>Y0AH0</v>
      </c>
      <c r="B403" s="55">
        <f>VLOOKUP(J403,'Mapping-CITI'!A:E,5,0)</f>
        <v>0</v>
      </c>
      <c r="D403" s="42">
        <v>45016</v>
      </c>
      <c r="E403" s="42">
        <v>45199</v>
      </c>
      <c r="F403" t="s">
        <v>2890</v>
      </c>
      <c r="G403" t="s">
        <v>2916</v>
      </c>
      <c r="H403">
        <v>2110</v>
      </c>
      <c r="I403" t="s">
        <v>2790</v>
      </c>
      <c r="J403">
        <v>201351</v>
      </c>
      <c r="K403" t="s">
        <v>2225</v>
      </c>
      <c r="L403">
        <v>-7259495.1299999999</v>
      </c>
      <c r="M403">
        <v>36487486.530000001</v>
      </c>
      <c r="N403">
        <v>35319063.020000003</v>
      </c>
      <c r="O403">
        <v>-6091071.6200000001</v>
      </c>
      <c r="P403" t="s">
        <v>607</v>
      </c>
      <c r="Q403">
        <v>-6091071.6200000001</v>
      </c>
      <c r="R403">
        <v>0</v>
      </c>
      <c r="S403">
        <v>0</v>
      </c>
      <c r="T403" t="s">
        <v>2890</v>
      </c>
      <c r="U403" s="221">
        <f t="shared" si="13"/>
        <v>0.11684235099999979</v>
      </c>
    </row>
    <row r="404" spans="1:21" hidden="1">
      <c r="A404" s="55" t="str">
        <f t="shared" si="12"/>
        <v>Y0AH1.2</v>
      </c>
      <c r="B404" s="55">
        <f>VLOOKUP(J404,'Mapping-CITI'!A:E,5,0)</f>
        <v>1.2</v>
      </c>
      <c r="D404" s="42">
        <v>45016</v>
      </c>
      <c r="E404" s="42">
        <v>45199</v>
      </c>
      <c r="F404" t="s">
        <v>2890</v>
      </c>
      <c r="G404" t="s">
        <v>2916</v>
      </c>
      <c r="H404">
        <v>2110</v>
      </c>
      <c r="I404" t="s">
        <v>2790</v>
      </c>
      <c r="J404">
        <v>201357</v>
      </c>
      <c r="K404" t="s">
        <v>2636</v>
      </c>
      <c r="L404">
        <v>-556348.49</v>
      </c>
      <c r="M404">
        <v>18053.080000000002</v>
      </c>
      <c r="N404">
        <v>9725.7800000000007</v>
      </c>
      <c r="O404">
        <v>-548021.18999999994</v>
      </c>
      <c r="P404" t="s">
        <v>607</v>
      </c>
      <c r="Q404" s="191">
        <v>-548021.18999999994</v>
      </c>
      <c r="R404">
        <v>0</v>
      </c>
      <c r="S404">
        <v>0</v>
      </c>
      <c r="T404" t="s">
        <v>2890</v>
      </c>
      <c r="U404" s="221">
        <f t="shared" si="13"/>
        <v>8.3273000000000006E-4</v>
      </c>
    </row>
    <row r="405" spans="1:21" hidden="1">
      <c r="A405" s="55" t="str">
        <f t="shared" si="12"/>
        <v>Y0AH1.2</v>
      </c>
      <c r="B405" s="55">
        <f>VLOOKUP(J405,'Mapping-CITI'!A:E,5,0)</f>
        <v>1.2</v>
      </c>
      <c r="D405" s="42">
        <v>45016</v>
      </c>
      <c r="E405" s="42">
        <v>45199</v>
      </c>
      <c r="F405" t="s">
        <v>2890</v>
      </c>
      <c r="G405" t="s">
        <v>2916</v>
      </c>
      <c r="H405">
        <v>2110</v>
      </c>
      <c r="I405" t="s">
        <v>2790</v>
      </c>
      <c r="J405">
        <v>201364</v>
      </c>
      <c r="K405" t="s">
        <v>2232</v>
      </c>
      <c r="L405">
        <v>-4419538.92</v>
      </c>
      <c r="M405">
        <v>539493.18999999994</v>
      </c>
      <c r="N405">
        <v>192387.9</v>
      </c>
      <c r="O405">
        <v>-4072433.63</v>
      </c>
      <c r="P405" t="s">
        <v>607</v>
      </c>
      <c r="Q405" s="191">
        <v>-4072433.63</v>
      </c>
      <c r="R405">
        <v>0</v>
      </c>
      <c r="S405">
        <v>0</v>
      </c>
      <c r="T405" t="s">
        <v>2890</v>
      </c>
      <c r="U405" s="221">
        <f t="shared" si="13"/>
        <v>3.471052899999999E-2</v>
      </c>
    </row>
    <row r="406" spans="1:21" hidden="1">
      <c r="A406" s="55" t="str">
        <f t="shared" si="12"/>
        <v>Y0AH1.2</v>
      </c>
      <c r="B406" s="55">
        <f>VLOOKUP(J406,'Mapping-CITI'!A:E,5,0)</f>
        <v>1.2</v>
      </c>
      <c r="D406" s="42">
        <v>45016</v>
      </c>
      <c r="E406" s="42">
        <v>45199</v>
      </c>
      <c r="F406" t="s">
        <v>2890</v>
      </c>
      <c r="G406" t="s">
        <v>2916</v>
      </c>
      <c r="H406">
        <v>2110</v>
      </c>
      <c r="I406" t="s">
        <v>2790</v>
      </c>
      <c r="J406">
        <v>201366</v>
      </c>
      <c r="K406" t="s">
        <v>2233</v>
      </c>
      <c r="L406">
        <v>-118320455.26000001</v>
      </c>
      <c r="M406">
        <v>19691141.809999999</v>
      </c>
      <c r="N406">
        <v>1522450.16</v>
      </c>
      <c r="O406">
        <v>-100151763.61</v>
      </c>
      <c r="P406" t="s">
        <v>607</v>
      </c>
      <c r="Q406" s="191">
        <v>-100151763.61</v>
      </c>
      <c r="R406">
        <v>0</v>
      </c>
      <c r="S406">
        <v>0</v>
      </c>
      <c r="T406" t="s">
        <v>2890</v>
      </c>
      <c r="U406" s="221">
        <f t="shared" si="13"/>
        <v>1.816869165</v>
      </c>
    </row>
    <row r="407" spans="1:21" hidden="1">
      <c r="A407" s="55" t="str">
        <f t="shared" si="12"/>
        <v>Y0AH1.2</v>
      </c>
      <c r="B407" s="55">
        <f>VLOOKUP(J407,'Mapping-CITI'!A:E,5,0)</f>
        <v>1.2</v>
      </c>
      <c r="D407" s="42">
        <v>45016</v>
      </c>
      <c r="E407" s="42">
        <v>45199</v>
      </c>
      <c r="F407" t="s">
        <v>2890</v>
      </c>
      <c r="G407" t="s">
        <v>2916</v>
      </c>
      <c r="H407">
        <v>2110</v>
      </c>
      <c r="I407" t="s">
        <v>2790</v>
      </c>
      <c r="J407">
        <v>201412</v>
      </c>
      <c r="K407" t="s">
        <v>2637</v>
      </c>
      <c r="L407">
        <v>-2344206.9900000002</v>
      </c>
      <c r="M407">
        <v>118395.47</v>
      </c>
      <c r="N407">
        <v>24756.26</v>
      </c>
      <c r="O407">
        <v>-2250567.7799999998</v>
      </c>
      <c r="P407" t="s">
        <v>607</v>
      </c>
      <c r="Q407" s="191">
        <v>-2250567.7799999998</v>
      </c>
      <c r="R407">
        <v>0</v>
      </c>
      <c r="S407">
        <v>0</v>
      </c>
      <c r="T407" t="s">
        <v>2890</v>
      </c>
      <c r="U407" s="221">
        <f t="shared" si="13"/>
        <v>9.3639210000000007E-3</v>
      </c>
    </row>
    <row r="408" spans="1:21" hidden="1">
      <c r="A408" s="55" t="str">
        <f t="shared" si="12"/>
        <v>Y0AH0</v>
      </c>
      <c r="B408" s="55">
        <f>VLOOKUP(J408,'Mapping-CITI'!A:E,5,0)</f>
        <v>0</v>
      </c>
      <c r="D408" s="42">
        <v>45016</v>
      </c>
      <c r="E408" s="42">
        <v>45199</v>
      </c>
      <c r="F408" t="s">
        <v>2890</v>
      </c>
      <c r="G408" t="s">
        <v>2916</v>
      </c>
      <c r="H408">
        <v>2250</v>
      </c>
      <c r="I408" t="s">
        <v>2774</v>
      </c>
      <c r="J408">
        <v>210103</v>
      </c>
      <c r="K408" t="s">
        <v>2240</v>
      </c>
      <c r="L408">
        <v>0</v>
      </c>
      <c r="M408">
        <v>2392.25</v>
      </c>
      <c r="N408">
        <v>2392.25</v>
      </c>
      <c r="O408">
        <v>0</v>
      </c>
      <c r="P408" t="s">
        <v>607</v>
      </c>
      <c r="Q408">
        <v>0</v>
      </c>
      <c r="R408">
        <v>2392.25</v>
      </c>
      <c r="S408">
        <v>2392.25</v>
      </c>
      <c r="T408" t="s">
        <v>2890</v>
      </c>
      <c r="U408" s="221">
        <f t="shared" si="13"/>
        <v>0</v>
      </c>
    </row>
    <row r="409" spans="1:21" hidden="1">
      <c r="A409" s="55" t="str">
        <f t="shared" si="12"/>
        <v>Y0AH0</v>
      </c>
      <c r="B409" s="55">
        <f>VLOOKUP(J409,'Mapping-CITI'!A:E,5,0)</f>
        <v>0</v>
      </c>
      <c r="D409" s="42">
        <v>45016</v>
      </c>
      <c r="E409" s="42">
        <v>45199</v>
      </c>
      <c r="F409" t="s">
        <v>2890</v>
      </c>
      <c r="G409" t="s">
        <v>2916</v>
      </c>
      <c r="H409">
        <v>2250</v>
      </c>
      <c r="I409" t="s">
        <v>2774</v>
      </c>
      <c r="J409">
        <v>210106</v>
      </c>
      <c r="K409" t="s">
        <v>2241</v>
      </c>
      <c r="L409">
        <v>-1197186.95</v>
      </c>
      <c r="M409">
        <v>0</v>
      </c>
      <c r="N409">
        <v>186000.73</v>
      </c>
      <c r="O409">
        <v>-1383187.68</v>
      </c>
      <c r="P409" t="s">
        <v>607</v>
      </c>
      <c r="Q409">
        <v>-1383187.68</v>
      </c>
      <c r="R409">
        <v>0</v>
      </c>
      <c r="S409">
        <v>0</v>
      </c>
      <c r="T409" t="s">
        <v>2890</v>
      </c>
      <c r="U409" s="221">
        <f t="shared" si="13"/>
        <v>-1.8600073000000002E-2</v>
      </c>
    </row>
    <row r="410" spans="1:21" hidden="1">
      <c r="A410" s="55" t="str">
        <f t="shared" si="12"/>
        <v>Y0AH0</v>
      </c>
      <c r="B410" s="55">
        <f>VLOOKUP(J410,'Mapping-CITI'!A:E,5,0)</f>
        <v>0</v>
      </c>
      <c r="D410" s="42">
        <v>45016</v>
      </c>
      <c r="E410" s="42">
        <v>45199</v>
      </c>
      <c r="F410" t="s">
        <v>2890</v>
      </c>
      <c r="G410" t="s">
        <v>2916</v>
      </c>
      <c r="H410">
        <v>2250</v>
      </c>
      <c r="I410" t="s">
        <v>2774</v>
      </c>
      <c r="J410">
        <v>210117</v>
      </c>
      <c r="K410" t="s">
        <v>2242</v>
      </c>
      <c r="L410">
        <v>-217752.22</v>
      </c>
      <c r="M410">
        <v>4896145.22</v>
      </c>
      <c r="N410">
        <v>4876155.13</v>
      </c>
      <c r="O410">
        <v>-197762.13</v>
      </c>
      <c r="P410" t="s">
        <v>607</v>
      </c>
      <c r="Q410">
        <v>-197762.13</v>
      </c>
      <c r="R410">
        <v>4881215.87</v>
      </c>
      <c r="S410">
        <v>3611984.2</v>
      </c>
      <c r="T410" t="s">
        <v>2890</v>
      </c>
      <c r="U410" s="221">
        <f t="shared" si="13"/>
        <v>1.9990089999999852E-3</v>
      </c>
    </row>
    <row r="411" spans="1:21" hidden="1">
      <c r="A411" s="55" t="str">
        <f t="shared" si="12"/>
        <v>Y0AH0</v>
      </c>
      <c r="B411" s="55">
        <f>VLOOKUP(J411,'Mapping-CITI'!A:E,5,0)</f>
        <v>0</v>
      </c>
      <c r="D411" s="42">
        <v>45016</v>
      </c>
      <c r="E411" s="42">
        <v>45199</v>
      </c>
      <c r="F411" t="s">
        <v>2890</v>
      </c>
      <c r="G411" t="s">
        <v>2916</v>
      </c>
      <c r="H411">
        <v>2250</v>
      </c>
      <c r="I411" t="s">
        <v>2774</v>
      </c>
      <c r="J411">
        <v>210120</v>
      </c>
      <c r="K411" t="s">
        <v>2243</v>
      </c>
      <c r="L411">
        <v>0</v>
      </c>
      <c r="M411">
        <v>0</v>
      </c>
      <c r="N411">
        <v>0</v>
      </c>
      <c r="O411">
        <v>0</v>
      </c>
      <c r="P411" t="s">
        <v>607</v>
      </c>
      <c r="Q411">
        <v>0</v>
      </c>
      <c r="R411">
        <v>0</v>
      </c>
      <c r="S411">
        <v>0</v>
      </c>
      <c r="T411" t="s">
        <v>2890</v>
      </c>
      <c r="U411" s="221">
        <f t="shared" si="13"/>
        <v>0</v>
      </c>
    </row>
    <row r="412" spans="1:21" hidden="1">
      <c r="A412" s="55" t="str">
        <f t="shared" si="12"/>
        <v>Y0AH0</v>
      </c>
      <c r="B412" s="55">
        <f>VLOOKUP(J412,'Mapping-CITI'!A:E,5,0)</f>
        <v>0</v>
      </c>
      <c r="D412" s="42">
        <v>45016</v>
      </c>
      <c r="E412" s="42">
        <v>45199</v>
      </c>
      <c r="F412" t="s">
        <v>2890</v>
      </c>
      <c r="G412" t="s">
        <v>2916</v>
      </c>
      <c r="H412">
        <v>2250</v>
      </c>
      <c r="I412" t="s">
        <v>2774</v>
      </c>
      <c r="J412">
        <v>210138</v>
      </c>
      <c r="K412" t="s">
        <v>2791</v>
      </c>
      <c r="L412">
        <v>-87.85</v>
      </c>
      <c r="M412">
        <v>13623.03</v>
      </c>
      <c r="N412">
        <v>12585.54</v>
      </c>
      <c r="O412">
        <v>949.64</v>
      </c>
      <c r="P412" t="s">
        <v>607</v>
      </c>
      <c r="Q412">
        <v>949.64</v>
      </c>
      <c r="R412">
        <v>13623.03</v>
      </c>
      <c r="S412">
        <v>12585.54</v>
      </c>
      <c r="T412" t="s">
        <v>2890</v>
      </c>
      <c r="U412" s="221">
        <f t="shared" si="13"/>
        <v>1.0374899999999997E-4</v>
      </c>
    </row>
    <row r="413" spans="1:21" hidden="1">
      <c r="A413" s="55" t="str">
        <f t="shared" si="12"/>
        <v>Y0AH0</v>
      </c>
      <c r="B413" s="55">
        <f>VLOOKUP(J413,'Mapping-CITI'!A:E,5,0)</f>
        <v>0</v>
      </c>
      <c r="D413" s="42">
        <v>45016</v>
      </c>
      <c r="E413" s="42">
        <v>45199</v>
      </c>
      <c r="F413" t="s">
        <v>2890</v>
      </c>
      <c r="G413" t="s">
        <v>2916</v>
      </c>
      <c r="H413">
        <v>2250</v>
      </c>
      <c r="I413" t="s">
        <v>2774</v>
      </c>
      <c r="J413">
        <v>210140</v>
      </c>
      <c r="K413" t="s">
        <v>2245</v>
      </c>
      <c r="L413">
        <v>-4135.91</v>
      </c>
      <c r="M413">
        <v>131020.73</v>
      </c>
      <c r="N413">
        <v>70324.14</v>
      </c>
      <c r="O413">
        <v>56560.68</v>
      </c>
      <c r="P413" t="s">
        <v>607</v>
      </c>
      <c r="Q413">
        <v>56560.68</v>
      </c>
      <c r="R413">
        <v>131020.73</v>
      </c>
      <c r="S413">
        <v>70324.14</v>
      </c>
      <c r="T413" t="s">
        <v>2890</v>
      </c>
      <c r="U413" s="221">
        <f t="shared" si="13"/>
        <v>6.0696589999999998E-3</v>
      </c>
    </row>
    <row r="414" spans="1:21" hidden="1">
      <c r="A414" s="55" t="str">
        <f t="shared" si="12"/>
        <v>Y0AH0</v>
      </c>
      <c r="B414" s="55">
        <f>VLOOKUP(J414,'Mapping-CITI'!A:E,5,0)</f>
        <v>0</v>
      </c>
      <c r="D414" s="42">
        <v>45016</v>
      </c>
      <c r="E414" s="42">
        <v>45199</v>
      </c>
      <c r="F414" t="s">
        <v>2890</v>
      </c>
      <c r="G414" t="s">
        <v>2916</v>
      </c>
      <c r="H414">
        <v>2250</v>
      </c>
      <c r="I414" t="s">
        <v>2774</v>
      </c>
      <c r="J414">
        <v>210210</v>
      </c>
      <c r="K414" t="s">
        <v>2246</v>
      </c>
      <c r="L414">
        <v>-1084757.8600000001</v>
      </c>
      <c r="M414">
        <v>6229887.4800000004</v>
      </c>
      <c r="N414">
        <v>5181626.51</v>
      </c>
      <c r="O414">
        <v>-36496.89</v>
      </c>
      <c r="P414" t="s">
        <v>607</v>
      </c>
      <c r="Q414">
        <v>-36496.89</v>
      </c>
      <c r="R414">
        <v>6229887.4800000004</v>
      </c>
      <c r="S414">
        <v>1339659.3999999999</v>
      </c>
      <c r="T414" t="s">
        <v>2890</v>
      </c>
      <c r="U414" s="221">
        <f t="shared" si="13"/>
        <v>0.10482609700000006</v>
      </c>
    </row>
    <row r="415" spans="1:21" hidden="1">
      <c r="A415" s="55" t="str">
        <f t="shared" si="12"/>
        <v>Y0AHIgnore</v>
      </c>
      <c r="B415" s="55" t="str">
        <f>VLOOKUP(J415,'Mapping-CITI'!A:E,5,0)</f>
        <v>Ignore</v>
      </c>
      <c r="D415" s="42">
        <v>45016</v>
      </c>
      <c r="E415" s="42">
        <v>45199</v>
      </c>
      <c r="F415" t="s">
        <v>2890</v>
      </c>
      <c r="G415" t="s">
        <v>2916</v>
      </c>
      <c r="H415">
        <v>2250</v>
      </c>
      <c r="I415" t="s">
        <v>2774</v>
      </c>
      <c r="J415">
        <v>210221</v>
      </c>
      <c r="K415" t="s">
        <v>3383</v>
      </c>
      <c r="L415">
        <v>-64.5</v>
      </c>
      <c r="M415">
        <v>0</v>
      </c>
      <c r="N415">
        <v>0</v>
      </c>
      <c r="O415">
        <v>-64.5</v>
      </c>
      <c r="P415" t="s">
        <v>607</v>
      </c>
      <c r="Q415">
        <v>-64.5</v>
      </c>
      <c r="R415">
        <v>0</v>
      </c>
      <c r="S415">
        <v>0</v>
      </c>
      <c r="T415" t="s">
        <v>2890</v>
      </c>
      <c r="U415" s="221">
        <f t="shared" si="13"/>
        <v>0</v>
      </c>
    </row>
    <row r="416" spans="1:21" hidden="1">
      <c r="A416" s="55" t="str">
        <f t="shared" si="12"/>
        <v>Y0AHIgnore</v>
      </c>
      <c r="B416" s="55" t="str">
        <f>VLOOKUP(J416,'Mapping-CITI'!A:E,5,0)</f>
        <v>Ignore</v>
      </c>
      <c r="D416" s="42">
        <v>45016</v>
      </c>
      <c r="E416" s="42">
        <v>45199</v>
      </c>
      <c r="F416" t="s">
        <v>2890</v>
      </c>
      <c r="G416" t="s">
        <v>2916</v>
      </c>
      <c r="H416">
        <v>2250</v>
      </c>
      <c r="I416" t="s">
        <v>2774</v>
      </c>
      <c r="J416">
        <v>210362</v>
      </c>
      <c r="K416" t="s">
        <v>3384</v>
      </c>
      <c r="L416">
        <v>5130266.3899999997</v>
      </c>
      <c r="M416">
        <v>0</v>
      </c>
      <c r="N416">
        <v>0</v>
      </c>
      <c r="O416">
        <v>5130266.3899999997</v>
      </c>
      <c r="P416" t="s">
        <v>607</v>
      </c>
      <c r="Q416">
        <v>5130266.3899999997</v>
      </c>
      <c r="R416">
        <v>0</v>
      </c>
      <c r="S416">
        <v>0</v>
      </c>
      <c r="T416" t="s">
        <v>2890</v>
      </c>
      <c r="U416" s="221">
        <f t="shared" si="13"/>
        <v>0</v>
      </c>
    </row>
    <row r="417" spans="1:21" hidden="1">
      <c r="A417" s="55" t="str">
        <f t="shared" si="12"/>
        <v>Y0AHIgnore</v>
      </c>
      <c r="B417" s="55" t="str">
        <f>VLOOKUP(J417,'Mapping-CITI'!A:E,5,0)</f>
        <v>Ignore</v>
      </c>
      <c r="D417" s="42">
        <v>45016</v>
      </c>
      <c r="E417" s="42">
        <v>45199</v>
      </c>
      <c r="F417" t="s">
        <v>2890</v>
      </c>
      <c r="G417" t="s">
        <v>2916</v>
      </c>
      <c r="H417">
        <v>2250</v>
      </c>
      <c r="I417" t="s">
        <v>2774</v>
      </c>
      <c r="J417">
        <v>210382</v>
      </c>
      <c r="K417" t="s">
        <v>3385</v>
      </c>
      <c r="L417">
        <v>-64.5</v>
      </c>
      <c r="M417">
        <v>0</v>
      </c>
      <c r="N417">
        <v>0</v>
      </c>
      <c r="O417">
        <v>-64.5</v>
      </c>
      <c r="P417" t="s">
        <v>607</v>
      </c>
      <c r="Q417">
        <v>-64.5</v>
      </c>
      <c r="R417">
        <v>0</v>
      </c>
      <c r="S417">
        <v>0</v>
      </c>
      <c r="T417" t="s">
        <v>2890</v>
      </c>
      <c r="U417" s="221">
        <f t="shared" si="13"/>
        <v>0</v>
      </c>
    </row>
    <row r="418" spans="1:21" hidden="1">
      <c r="A418" s="55" t="str">
        <f t="shared" si="12"/>
        <v>Y0AHIgnore</v>
      </c>
      <c r="B418" s="55" t="str">
        <f>VLOOKUP(J418,'Mapping-CITI'!A:E,5,0)</f>
        <v>Ignore</v>
      </c>
      <c r="D418" s="42">
        <v>45016</v>
      </c>
      <c r="E418" s="42">
        <v>45199</v>
      </c>
      <c r="F418" t="s">
        <v>2890</v>
      </c>
      <c r="G418" t="s">
        <v>2916</v>
      </c>
      <c r="H418">
        <v>2250</v>
      </c>
      <c r="I418" t="s">
        <v>2774</v>
      </c>
      <c r="J418">
        <v>210384</v>
      </c>
      <c r="K418" t="s">
        <v>3386</v>
      </c>
      <c r="L418">
        <v>-39612.78</v>
      </c>
      <c r="M418">
        <v>0</v>
      </c>
      <c r="N418">
        <v>0</v>
      </c>
      <c r="O418">
        <v>-39612.78</v>
      </c>
      <c r="P418" t="s">
        <v>607</v>
      </c>
      <c r="Q418">
        <v>-39612.78</v>
      </c>
      <c r="R418">
        <v>0</v>
      </c>
      <c r="S418">
        <v>0</v>
      </c>
      <c r="T418" t="s">
        <v>2890</v>
      </c>
      <c r="U418" s="221">
        <f t="shared" si="13"/>
        <v>0</v>
      </c>
    </row>
    <row r="419" spans="1:21" hidden="1">
      <c r="A419" s="55" t="str">
        <f t="shared" si="12"/>
        <v>Y0AH0</v>
      </c>
      <c r="B419" s="55">
        <f>VLOOKUP(J419,'Mapping-CITI'!A:E,5,0)</f>
        <v>0</v>
      </c>
      <c r="D419" s="42">
        <v>45016</v>
      </c>
      <c r="E419" s="42">
        <v>45199</v>
      </c>
      <c r="F419" t="s">
        <v>2890</v>
      </c>
      <c r="G419" t="s">
        <v>2916</v>
      </c>
      <c r="H419">
        <v>2250</v>
      </c>
      <c r="I419" t="s">
        <v>2774</v>
      </c>
      <c r="J419">
        <v>210667</v>
      </c>
      <c r="K419" t="s">
        <v>2862</v>
      </c>
      <c r="L419">
        <v>419.58</v>
      </c>
      <c r="M419">
        <v>42</v>
      </c>
      <c r="N419">
        <v>4668</v>
      </c>
      <c r="O419">
        <v>-4206.42</v>
      </c>
      <c r="P419" t="s">
        <v>607</v>
      </c>
      <c r="Q419">
        <v>-4206.42</v>
      </c>
      <c r="R419">
        <v>42</v>
      </c>
      <c r="S419">
        <v>4668</v>
      </c>
      <c r="T419" t="s">
        <v>2890</v>
      </c>
      <c r="U419" s="221">
        <f t="shared" si="13"/>
        <v>-4.6260000000000002E-4</v>
      </c>
    </row>
    <row r="420" spans="1:21" hidden="1">
      <c r="A420" s="55" t="str">
        <f t="shared" si="12"/>
        <v>Y0AH0</v>
      </c>
      <c r="B420" s="55">
        <f>VLOOKUP(J420,'Mapping-CITI'!A:E,5,0)</f>
        <v>0</v>
      </c>
      <c r="D420" s="42">
        <v>45016</v>
      </c>
      <c r="E420" s="42">
        <v>45199</v>
      </c>
      <c r="F420" t="s">
        <v>2890</v>
      </c>
      <c r="G420" t="s">
        <v>2916</v>
      </c>
      <c r="H420">
        <v>2250</v>
      </c>
      <c r="I420" t="s">
        <v>2774</v>
      </c>
      <c r="J420">
        <v>210766</v>
      </c>
      <c r="K420" t="s">
        <v>2748</v>
      </c>
      <c r="L420">
        <v>14840.66</v>
      </c>
      <c r="M420">
        <v>2058.19</v>
      </c>
      <c r="N420">
        <v>1689.74</v>
      </c>
      <c r="O420">
        <v>15209.11</v>
      </c>
      <c r="P420" t="s">
        <v>607</v>
      </c>
      <c r="Q420">
        <v>15209.11</v>
      </c>
      <c r="R420">
        <v>2026.36</v>
      </c>
      <c r="S420">
        <v>0</v>
      </c>
      <c r="T420" t="s">
        <v>2890</v>
      </c>
      <c r="U420" s="221">
        <f t="shared" si="13"/>
        <v>3.6845000000000004E-5</v>
      </c>
    </row>
    <row r="421" spans="1:21" hidden="1">
      <c r="A421" s="55" t="str">
        <f t="shared" si="12"/>
        <v>Y0AH0</v>
      </c>
      <c r="B421" s="55">
        <f>VLOOKUP(J421,'Mapping-CITI'!A:E,5,0)</f>
        <v>0</v>
      </c>
      <c r="D421" s="42">
        <v>45016</v>
      </c>
      <c r="E421" s="42">
        <v>45199</v>
      </c>
      <c r="F421" t="s">
        <v>2890</v>
      </c>
      <c r="G421" t="s">
        <v>2916</v>
      </c>
      <c r="H421">
        <v>2250</v>
      </c>
      <c r="I421" t="s">
        <v>2774</v>
      </c>
      <c r="J421">
        <v>211103</v>
      </c>
      <c r="K421" t="s">
        <v>2249</v>
      </c>
      <c r="L421">
        <v>830.65</v>
      </c>
      <c r="M421">
        <v>29899.93</v>
      </c>
      <c r="N421">
        <v>30707.72</v>
      </c>
      <c r="O421">
        <v>22.86</v>
      </c>
      <c r="P421" t="s">
        <v>607</v>
      </c>
      <c r="Q421">
        <v>22.86</v>
      </c>
      <c r="R421">
        <v>29899.93</v>
      </c>
      <c r="S421">
        <v>12.23</v>
      </c>
      <c r="T421" t="s">
        <v>2890</v>
      </c>
      <c r="U421" s="221">
        <f t="shared" si="13"/>
        <v>-8.0779000000000088E-5</v>
      </c>
    </row>
    <row r="422" spans="1:21" hidden="1">
      <c r="A422" s="55" t="str">
        <f t="shared" si="12"/>
        <v>Y0AH0</v>
      </c>
      <c r="B422" s="55">
        <f>VLOOKUP(J422,'Mapping-CITI'!A:E,5,0)</f>
        <v>0</v>
      </c>
      <c r="D422" s="42">
        <v>45016</v>
      </c>
      <c r="E422" s="42">
        <v>45199</v>
      </c>
      <c r="F422" t="s">
        <v>2890</v>
      </c>
      <c r="G422" t="s">
        <v>2916</v>
      </c>
      <c r="H422">
        <v>2250</v>
      </c>
      <c r="I422" t="s">
        <v>2774</v>
      </c>
      <c r="J422">
        <v>211106</v>
      </c>
      <c r="K422" t="s">
        <v>2250</v>
      </c>
      <c r="L422">
        <v>212.26</v>
      </c>
      <c r="M422">
        <v>320653.53000000003</v>
      </c>
      <c r="N422">
        <v>414562.76</v>
      </c>
      <c r="O422">
        <v>-93696.97</v>
      </c>
      <c r="P422" t="s">
        <v>607</v>
      </c>
      <c r="Q422">
        <v>-93696.97</v>
      </c>
      <c r="R422">
        <v>320653.53000000003</v>
      </c>
      <c r="S422">
        <v>414562.76</v>
      </c>
      <c r="T422" t="s">
        <v>2890</v>
      </c>
      <c r="U422" s="221">
        <f t="shared" si="13"/>
        <v>-9.3909229999999989E-3</v>
      </c>
    </row>
    <row r="423" spans="1:21" hidden="1">
      <c r="A423" s="55" t="str">
        <f t="shared" si="12"/>
        <v>Y0AH0</v>
      </c>
      <c r="B423" s="55">
        <f>VLOOKUP(J423,'Mapping-CITI'!A:E,5,0)</f>
        <v>0</v>
      </c>
      <c r="D423" s="42">
        <v>45016</v>
      </c>
      <c r="E423" s="42">
        <v>45199</v>
      </c>
      <c r="F423" t="s">
        <v>2890</v>
      </c>
      <c r="G423" t="s">
        <v>2916</v>
      </c>
      <c r="H423">
        <v>2250</v>
      </c>
      <c r="I423" t="s">
        <v>2774</v>
      </c>
      <c r="J423">
        <v>211120</v>
      </c>
      <c r="K423" t="s">
        <v>852</v>
      </c>
      <c r="L423">
        <v>-4452255.2699999996</v>
      </c>
      <c r="M423">
        <v>159648.09</v>
      </c>
      <c r="N423">
        <v>0</v>
      </c>
      <c r="O423">
        <v>-4292607.18</v>
      </c>
      <c r="P423" t="s">
        <v>607</v>
      </c>
      <c r="Q423">
        <v>-4292607.18</v>
      </c>
      <c r="R423">
        <v>159648.09</v>
      </c>
      <c r="S423">
        <v>0</v>
      </c>
      <c r="T423" t="s">
        <v>2890</v>
      </c>
      <c r="U423" s="221">
        <f t="shared" si="13"/>
        <v>1.5964809E-2</v>
      </c>
    </row>
    <row r="424" spans="1:21" hidden="1">
      <c r="A424" s="55" t="str">
        <f t="shared" si="12"/>
        <v>Y0AH0</v>
      </c>
      <c r="B424" s="55">
        <f>VLOOKUP(J424,'Mapping-CITI'!A:E,5,0)</f>
        <v>0</v>
      </c>
      <c r="D424" s="42">
        <v>45016</v>
      </c>
      <c r="E424" s="42">
        <v>45199</v>
      </c>
      <c r="F424" t="s">
        <v>2890</v>
      </c>
      <c r="G424" t="s">
        <v>2916</v>
      </c>
      <c r="H424">
        <v>2250</v>
      </c>
      <c r="I424" t="s">
        <v>2774</v>
      </c>
      <c r="J424">
        <v>211121</v>
      </c>
      <c r="K424" t="s">
        <v>2252</v>
      </c>
      <c r="L424">
        <v>-254057.19</v>
      </c>
      <c r="M424">
        <v>1555256</v>
      </c>
      <c r="N424">
        <v>1477420</v>
      </c>
      <c r="O424">
        <v>-176221.19</v>
      </c>
      <c r="P424" t="s">
        <v>607</v>
      </c>
      <c r="Q424">
        <v>-176221.19</v>
      </c>
      <c r="R424">
        <v>1555256</v>
      </c>
      <c r="S424">
        <v>0</v>
      </c>
      <c r="T424" t="s">
        <v>2890</v>
      </c>
      <c r="U424" s="221">
        <f t="shared" si="13"/>
        <v>7.7835999999999999E-3</v>
      </c>
    </row>
    <row r="425" spans="1:21" hidden="1">
      <c r="A425" s="55" t="str">
        <f t="shared" si="12"/>
        <v>Y0AHIgnore</v>
      </c>
      <c r="B425" s="55" t="str">
        <f>VLOOKUP(J425,'Mapping-CITI'!A:E,5,0)</f>
        <v>Ignore</v>
      </c>
      <c r="D425" s="42">
        <v>45016</v>
      </c>
      <c r="E425" s="42">
        <v>45199</v>
      </c>
      <c r="F425" t="s">
        <v>2890</v>
      </c>
      <c r="G425" t="s">
        <v>2916</v>
      </c>
      <c r="H425">
        <v>2220</v>
      </c>
      <c r="I425" t="s">
        <v>2775</v>
      </c>
      <c r="J425">
        <v>211128</v>
      </c>
      <c r="K425" t="s">
        <v>3388</v>
      </c>
      <c r="L425">
        <v>-1241874.3</v>
      </c>
      <c r="M425">
        <v>0</v>
      </c>
      <c r="N425">
        <v>0</v>
      </c>
      <c r="O425">
        <v>-1241874.3</v>
      </c>
      <c r="P425" t="s">
        <v>607</v>
      </c>
      <c r="Q425">
        <v>-1241874.3</v>
      </c>
      <c r="R425">
        <v>0</v>
      </c>
      <c r="S425">
        <v>0</v>
      </c>
      <c r="T425" t="s">
        <v>2890</v>
      </c>
      <c r="U425" s="221">
        <f t="shared" si="13"/>
        <v>0</v>
      </c>
    </row>
    <row r="426" spans="1:21" hidden="1">
      <c r="A426" s="55" t="str">
        <f t="shared" si="12"/>
        <v>Y0AHIgnore</v>
      </c>
      <c r="B426" s="55" t="str">
        <f>VLOOKUP(J426,'Mapping-CITI'!A:E,5,0)</f>
        <v>Ignore</v>
      </c>
      <c r="D426" s="42">
        <v>45016</v>
      </c>
      <c r="E426" s="42">
        <v>45199</v>
      </c>
      <c r="F426" t="s">
        <v>2890</v>
      </c>
      <c r="G426" t="s">
        <v>2916</v>
      </c>
      <c r="H426">
        <v>2250</v>
      </c>
      <c r="I426" t="s">
        <v>2774</v>
      </c>
      <c r="J426">
        <v>211140</v>
      </c>
      <c r="K426" t="s">
        <v>3389</v>
      </c>
      <c r="L426">
        <v>7099.68</v>
      </c>
      <c r="M426">
        <v>0</v>
      </c>
      <c r="N426">
        <v>7099.68</v>
      </c>
      <c r="O426">
        <v>0</v>
      </c>
      <c r="P426" t="s">
        <v>607</v>
      </c>
      <c r="Q426">
        <v>0</v>
      </c>
      <c r="R426">
        <v>0</v>
      </c>
      <c r="S426">
        <v>7099.68</v>
      </c>
      <c r="T426" t="s">
        <v>2890</v>
      </c>
      <c r="U426" s="221">
        <f t="shared" si="13"/>
        <v>-7.0996800000000006E-4</v>
      </c>
    </row>
    <row r="427" spans="1:21" hidden="1">
      <c r="A427" s="55" t="str">
        <f t="shared" si="12"/>
        <v>Y0AH0</v>
      </c>
      <c r="B427" s="55">
        <f>VLOOKUP(J427,'Mapping-CITI'!A:E,5,0)</f>
        <v>0</v>
      </c>
      <c r="D427" s="42">
        <v>45016</v>
      </c>
      <c r="E427" s="42">
        <v>45199</v>
      </c>
      <c r="F427" t="s">
        <v>2890</v>
      </c>
      <c r="G427" t="s">
        <v>2916</v>
      </c>
      <c r="H427">
        <v>2250</v>
      </c>
      <c r="I427" t="s">
        <v>2774</v>
      </c>
      <c r="J427">
        <v>211146</v>
      </c>
      <c r="K427" t="s">
        <v>2749</v>
      </c>
      <c r="L427">
        <v>-470984.86</v>
      </c>
      <c r="M427">
        <v>311211</v>
      </c>
      <c r="N427">
        <v>238859</v>
      </c>
      <c r="O427">
        <v>-398632.86</v>
      </c>
      <c r="P427" t="s">
        <v>607</v>
      </c>
      <c r="Q427">
        <v>-398632.86</v>
      </c>
      <c r="R427">
        <v>311211</v>
      </c>
      <c r="S427">
        <v>238859</v>
      </c>
      <c r="T427" t="s">
        <v>2890</v>
      </c>
      <c r="U427" s="221">
        <f t="shared" si="13"/>
        <v>7.2351999999999998E-3</v>
      </c>
    </row>
    <row r="428" spans="1:21" hidden="1">
      <c r="A428" s="55" t="str">
        <f t="shared" si="12"/>
        <v>Y0AH0</v>
      </c>
      <c r="B428" s="55">
        <f>VLOOKUP(J428,'Mapping-CITI'!A:E,5,0)</f>
        <v>0</v>
      </c>
      <c r="D428" s="42">
        <v>45016</v>
      </c>
      <c r="E428" s="42">
        <v>45199</v>
      </c>
      <c r="F428" t="s">
        <v>2890</v>
      </c>
      <c r="G428" t="s">
        <v>2916</v>
      </c>
      <c r="H428">
        <v>2250</v>
      </c>
      <c r="I428" t="s">
        <v>2774</v>
      </c>
      <c r="J428">
        <v>211172</v>
      </c>
      <c r="K428" t="s">
        <v>2262</v>
      </c>
      <c r="L428">
        <v>425207.78</v>
      </c>
      <c r="M428">
        <v>1424325.97</v>
      </c>
      <c r="N428">
        <v>1205748.93</v>
      </c>
      <c r="O428">
        <v>643784.81999999995</v>
      </c>
      <c r="P428" t="s">
        <v>607</v>
      </c>
      <c r="Q428">
        <v>643784.81999999995</v>
      </c>
      <c r="R428">
        <v>1424325.97</v>
      </c>
      <c r="S428">
        <v>224817.99</v>
      </c>
      <c r="T428" t="s">
        <v>2890</v>
      </c>
      <c r="U428" s="221">
        <f t="shared" si="13"/>
        <v>2.1857704000000002E-2</v>
      </c>
    </row>
    <row r="429" spans="1:21" hidden="1">
      <c r="A429" s="55" t="str">
        <f t="shared" si="12"/>
        <v>Y0AH0</v>
      </c>
      <c r="B429" s="55">
        <f>VLOOKUP(J429,'Mapping-CITI'!A:E,5,0)</f>
        <v>0</v>
      </c>
      <c r="D429" s="42">
        <v>45016</v>
      </c>
      <c r="E429" s="42">
        <v>45199</v>
      </c>
      <c r="F429" t="s">
        <v>2890</v>
      </c>
      <c r="G429" t="s">
        <v>2916</v>
      </c>
      <c r="H429">
        <v>2250</v>
      </c>
      <c r="I429" t="s">
        <v>2774</v>
      </c>
      <c r="J429">
        <v>211176</v>
      </c>
      <c r="K429" t="s">
        <v>2266</v>
      </c>
      <c r="L429">
        <v>-68474.039999999994</v>
      </c>
      <c r="M429">
        <v>0</v>
      </c>
      <c r="N429">
        <v>0</v>
      </c>
      <c r="O429">
        <v>-68474.039999999994</v>
      </c>
      <c r="P429" t="s">
        <v>607</v>
      </c>
      <c r="Q429">
        <v>-68474.039999999994</v>
      </c>
      <c r="R429">
        <v>0</v>
      </c>
      <c r="S429">
        <v>0</v>
      </c>
      <c r="T429" t="s">
        <v>2890</v>
      </c>
      <c r="U429" s="221">
        <f t="shared" si="13"/>
        <v>0</v>
      </c>
    </row>
    <row r="430" spans="1:21" hidden="1">
      <c r="A430" s="55" t="str">
        <f t="shared" si="12"/>
        <v>Y0AH0</v>
      </c>
      <c r="B430" s="55">
        <f>VLOOKUP(J430,'Mapping-CITI'!A:E,5,0)</f>
        <v>0</v>
      </c>
      <c r="D430" s="42">
        <v>45016</v>
      </c>
      <c r="E430" s="42">
        <v>45199</v>
      </c>
      <c r="F430" t="s">
        <v>2890</v>
      </c>
      <c r="G430" t="s">
        <v>2916</v>
      </c>
      <c r="H430">
        <v>2250</v>
      </c>
      <c r="I430" t="s">
        <v>2774</v>
      </c>
      <c r="J430">
        <v>211177</v>
      </c>
      <c r="K430" t="s">
        <v>2267</v>
      </c>
      <c r="L430">
        <v>-82464.78</v>
      </c>
      <c r="M430">
        <v>0</v>
      </c>
      <c r="N430">
        <v>0</v>
      </c>
      <c r="O430">
        <v>-82464.78</v>
      </c>
      <c r="P430" t="s">
        <v>607</v>
      </c>
      <c r="Q430">
        <v>-82464.78</v>
      </c>
      <c r="R430">
        <v>0</v>
      </c>
      <c r="S430">
        <v>0</v>
      </c>
      <c r="T430" t="s">
        <v>2890</v>
      </c>
      <c r="U430" s="221">
        <f t="shared" si="13"/>
        <v>0</v>
      </c>
    </row>
    <row r="431" spans="1:21" hidden="1">
      <c r="A431" s="55" t="str">
        <f t="shared" si="12"/>
        <v>Y0AHIgnore</v>
      </c>
      <c r="B431" s="55" t="str">
        <f>VLOOKUP(J431,'Mapping-CITI'!A:E,5,0)</f>
        <v>Ignore</v>
      </c>
      <c r="D431" s="42">
        <v>45016</v>
      </c>
      <c r="E431" s="42">
        <v>45199</v>
      </c>
      <c r="F431" t="s">
        <v>2890</v>
      </c>
      <c r="G431" t="s">
        <v>2916</v>
      </c>
      <c r="H431">
        <v>2250</v>
      </c>
      <c r="I431" t="s">
        <v>2774</v>
      </c>
      <c r="J431">
        <v>211211</v>
      </c>
      <c r="K431" t="s">
        <v>3390</v>
      </c>
      <c r="L431">
        <v>-67440</v>
      </c>
      <c r="M431">
        <v>0</v>
      </c>
      <c r="N431">
        <v>0</v>
      </c>
      <c r="O431">
        <v>-67440</v>
      </c>
      <c r="P431" t="s">
        <v>607</v>
      </c>
      <c r="Q431">
        <v>-67440</v>
      </c>
      <c r="R431">
        <v>0</v>
      </c>
      <c r="S431">
        <v>0</v>
      </c>
      <c r="T431" t="s">
        <v>2890</v>
      </c>
      <c r="U431" s="221">
        <f t="shared" si="13"/>
        <v>0</v>
      </c>
    </row>
    <row r="432" spans="1:21" hidden="1">
      <c r="A432" s="55" t="str">
        <f t="shared" si="12"/>
        <v>Y0AH0</v>
      </c>
      <c r="B432" s="55">
        <f>VLOOKUP(J432,'Mapping-CITI'!A:E,5,0)</f>
        <v>0</v>
      </c>
      <c r="D432" s="42">
        <v>45016</v>
      </c>
      <c r="E432" s="42">
        <v>45199</v>
      </c>
      <c r="F432" t="s">
        <v>2890</v>
      </c>
      <c r="G432" t="s">
        <v>2916</v>
      </c>
      <c r="H432">
        <v>2250</v>
      </c>
      <c r="I432" t="s">
        <v>2774</v>
      </c>
      <c r="J432">
        <v>211632</v>
      </c>
      <c r="K432" t="s">
        <v>2543</v>
      </c>
      <c r="L432">
        <v>63096.61</v>
      </c>
      <c r="M432">
        <v>43536.78</v>
      </c>
      <c r="N432">
        <v>72208.009999999995</v>
      </c>
      <c r="O432">
        <v>34425.379999999997</v>
      </c>
      <c r="P432" t="s">
        <v>607</v>
      </c>
      <c r="Q432">
        <v>34425.379999999997</v>
      </c>
      <c r="R432">
        <v>43536.78</v>
      </c>
      <c r="S432">
        <v>72208.009999999995</v>
      </c>
      <c r="T432" t="s">
        <v>2890</v>
      </c>
      <c r="U432" s="221">
        <f t="shared" si="13"/>
        <v>-2.8671229999999996E-3</v>
      </c>
    </row>
    <row r="433" spans="1:21" hidden="1">
      <c r="A433" s="55" t="str">
        <f t="shared" si="12"/>
        <v>Y0AHIgnore</v>
      </c>
      <c r="B433" s="55" t="str">
        <f>VLOOKUP(J433,'Mapping-CITI'!A:E,5,0)</f>
        <v>Ignore</v>
      </c>
      <c r="D433" s="42">
        <v>45016</v>
      </c>
      <c r="E433" s="42">
        <v>45199</v>
      </c>
      <c r="F433" t="s">
        <v>2890</v>
      </c>
      <c r="G433" t="s">
        <v>2916</v>
      </c>
      <c r="H433">
        <v>2250</v>
      </c>
      <c r="I433" t="s">
        <v>2774</v>
      </c>
      <c r="J433">
        <v>211745</v>
      </c>
      <c r="K433" t="s">
        <v>3391</v>
      </c>
      <c r="L433">
        <v>5.9</v>
      </c>
      <c r="M433">
        <v>0</v>
      </c>
      <c r="N433">
        <v>0</v>
      </c>
      <c r="O433">
        <v>5.9</v>
      </c>
      <c r="P433" t="s">
        <v>607</v>
      </c>
      <c r="Q433">
        <v>5.9</v>
      </c>
      <c r="R433">
        <v>0</v>
      </c>
      <c r="S433">
        <v>0</v>
      </c>
      <c r="T433" t="s">
        <v>2890</v>
      </c>
      <c r="U433" s="221">
        <f t="shared" si="13"/>
        <v>0</v>
      </c>
    </row>
    <row r="434" spans="1:21" hidden="1">
      <c r="A434" s="55" t="str">
        <f t="shared" si="12"/>
        <v>Y0AHIgnore</v>
      </c>
      <c r="B434" s="55" t="str">
        <f>VLOOKUP(J434,'Mapping-CITI'!A:E,5,0)</f>
        <v>Ignore</v>
      </c>
      <c r="D434" s="42">
        <v>45016</v>
      </c>
      <c r="E434" s="42">
        <v>45199</v>
      </c>
      <c r="F434" t="s">
        <v>2890</v>
      </c>
      <c r="G434" t="s">
        <v>2916</v>
      </c>
      <c r="H434">
        <v>2250</v>
      </c>
      <c r="I434" t="s">
        <v>2774</v>
      </c>
      <c r="J434">
        <v>232330</v>
      </c>
      <c r="K434" t="s">
        <v>3392</v>
      </c>
      <c r="L434">
        <v>0.01</v>
      </c>
      <c r="M434">
        <v>0</v>
      </c>
      <c r="N434">
        <v>0</v>
      </c>
      <c r="O434">
        <v>0.01</v>
      </c>
      <c r="P434" t="s">
        <v>607</v>
      </c>
      <c r="Q434">
        <v>0.01</v>
      </c>
      <c r="R434">
        <v>0</v>
      </c>
      <c r="S434">
        <v>0</v>
      </c>
      <c r="T434" t="s">
        <v>2890</v>
      </c>
      <c r="U434" s="221">
        <f t="shared" si="13"/>
        <v>0</v>
      </c>
    </row>
    <row r="435" spans="1:21" hidden="1">
      <c r="A435" s="55" t="str">
        <f t="shared" si="12"/>
        <v>Y0AH0</v>
      </c>
      <c r="B435" s="55">
        <f>VLOOKUP(J435,'Mapping-CITI'!A:E,5,0)</f>
        <v>0</v>
      </c>
      <c r="D435" s="42">
        <v>45016</v>
      </c>
      <c r="E435" s="42">
        <v>45199</v>
      </c>
      <c r="F435" t="s">
        <v>2890</v>
      </c>
      <c r="G435" t="s">
        <v>2916</v>
      </c>
      <c r="H435">
        <v>2220</v>
      </c>
      <c r="I435" t="s">
        <v>2775</v>
      </c>
      <c r="J435">
        <v>260118</v>
      </c>
      <c r="K435" t="s">
        <v>2275</v>
      </c>
      <c r="L435">
        <v>0</v>
      </c>
      <c r="M435">
        <v>20935136078.939999</v>
      </c>
      <c r="N435">
        <v>20935136078.939999</v>
      </c>
      <c r="O435">
        <v>0</v>
      </c>
      <c r="P435" t="s">
        <v>607</v>
      </c>
      <c r="Q435">
        <v>0</v>
      </c>
      <c r="R435">
        <v>0</v>
      </c>
      <c r="S435">
        <v>0</v>
      </c>
      <c r="T435" t="s">
        <v>2890</v>
      </c>
      <c r="U435" s="221">
        <f t="shared" si="13"/>
        <v>0</v>
      </c>
    </row>
    <row r="436" spans="1:21" hidden="1">
      <c r="A436" s="55" t="str">
        <f t="shared" si="12"/>
        <v>Y0AH0</v>
      </c>
      <c r="B436" s="55">
        <f>VLOOKUP(J436,'Mapping-CITI'!A:E,5,0)</f>
        <v>0</v>
      </c>
      <c r="D436" s="42">
        <v>45016</v>
      </c>
      <c r="E436" s="42">
        <v>45199</v>
      </c>
      <c r="F436" t="s">
        <v>2890</v>
      </c>
      <c r="G436" t="s">
        <v>2916</v>
      </c>
      <c r="H436">
        <v>2220</v>
      </c>
      <c r="I436" t="s">
        <v>2775</v>
      </c>
      <c r="J436">
        <v>260124</v>
      </c>
      <c r="K436" t="s">
        <v>2279</v>
      </c>
      <c r="L436">
        <v>0</v>
      </c>
      <c r="M436">
        <v>1226089652.79</v>
      </c>
      <c r="N436">
        <v>1226089652.79</v>
      </c>
      <c r="O436">
        <v>0</v>
      </c>
      <c r="P436" t="s">
        <v>607</v>
      </c>
      <c r="Q436">
        <v>0</v>
      </c>
      <c r="R436">
        <v>0</v>
      </c>
      <c r="S436">
        <v>0</v>
      </c>
      <c r="T436" t="s">
        <v>2890</v>
      </c>
      <c r="U436" s="221">
        <f t="shared" si="13"/>
        <v>0</v>
      </c>
    </row>
    <row r="437" spans="1:21" hidden="1">
      <c r="A437" s="55" t="str">
        <f t="shared" si="12"/>
        <v>Y0AH0</v>
      </c>
      <c r="B437" s="55">
        <f>VLOOKUP(J437,'Mapping-CITI'!A:E,5,0)</f>
        <v>0</v>
      </c>
      <c r="D437" s="42">
        <v>45016</v>
      </c>
      <c r="E437" s="42">
        <v>45199</v>
      </c>
      <c r="F437" t="s">
        <v>2890</v>
      </c>
      <c r="G437" t="s">
        <v>2916</v>
      </c>
      <c r="H437">
        <v>2220</v>
      </c>
      <c r="I437" t="s">
        <v>2775</v>
      </c>
      <c r="J437">
        <v>260126</v>
      </c>
      <c r="K437" t="s">
        <v>2280</v>
      </c>
      <c r="L437">
        <v>0</v>
      </c>
      <c r="M437">
        <v>786854456.57000005</v>
      </c>
      <c r="N437">
        <v>786854456.57000005</v>
      </c>
      <c r="O437">
        <v>0</v>
      </c>
      <c r="P437" t="s">
        <v>607</v>
      </c>
      <c r="Q437">
        <v>0</v>
      </c>
      <c r="R437">
        <v>0</v>
      </c>
      <c r="S437">
        <v>0</v>
      </c>
      <c r="T437" t="s">
        <v>2890</v>
      </c>
      <c r="U437" s="221">
        <f t="shared" si="13"/>
        <v>0</v>
      </c>
    </row>
    <row r="438" spans="1:21" hidden="1">
      <c r="A438" s="55" t="str">
        <f t="shared" si="12"/>
        <v>Y0AHIgnore</v>
      </c>
      <c r="B438" s="55" t="str">
        <f>VLOOKUP(J438,'Mapping-CITI'!A:E,5,0)</f>
        <v>Ignore</v>
      </c>
      <c r="D438" s="42">
        <v>45016</v>
      </c>
      <c r="E438" s="42">
        <v>45199</v>
      </c>
      <c r="F438" t="s">
        <v>2890</v>
      </c>
      <c r="G438" t="s">
        <v>2916</v>
      </c>
      <c r="H438">
        <v>2220</v>
      </c>
      <c r="I438" t="s">
        <v>2775</v>
      </c>
      <c r="J438">
        <v>260180</v>
      </c>
      <c r="K438" t="s">
        <v>3393</v>
      </c>
      <c r="L438">
        <v>3759.77</v>
      </c>
      <c r="M438">
        <v>0</v>
      </c>
      <c r="N438">
        <v>0</v>
      </c>
      <c r="O438">
        <v>3759.77</v>
      </c>
      <c r="P438" t="s">
        <v>607</v>
      </c>
      <c r="Q438">
        <v>3759.77</v>
      </c>
      <c r="R438">
        <v>0</v>
      </c>
      <c r="S438">
        <v>0</v>
      </c>
      <c r="T438" t="s">
        <v>2890</v>
      </c>
      <c r="U438" s="221">
        <f t="shared" si="13"/>
        <v>0</v>
      </c>
    </row>
    <row r="439" spans="1:21" hidden="1">
      <c r="A439" s="55" t="str">
        <f t="shared" si="12"/>
        <v>Y0AH0</v>
      </c>
      <c r="B439" s="55">
        <f>VLOOKUP(J439,'Mapping-CITI'!A:E,5,0)</f>
        <v>0</v>
      </c>
      <c r="D439" s="42">
        <v>45016</v>
      </c>
      <c r="E439" s="42">
        <v>45199</v>
      </c>
      <c r="F439" t="s">
        <v>2890</v>
      </c>
      <c r="G439" t="s">
        <v>2916</v>
      </c>
      <c r="H439">
        <v>2240</v>
      </c>
      <c r="I439" t="s">
        <v>2795</v>
      </c>
      <c r="J439">
        <v>260202</v>
      </c>
      <c r="K439" t="s">
        <v>2281</v>
      </c>
      <c r="L439">
        <v>0</v>
      </c>
      <c r="M439">
        <v>205334537.09</v>
      </c>
      <c r="N439">
        <v>205334537.09</v>
      </c>
      <c r="O439">
        <v>0</v>
      </c>
      <c r="P439" t="s">
        <v>607</v>
      </c>
      <c r="Q439">
        <v>0</v>
      </c>
      <c r="R439">
        <v>0</v>
      </c>
      <c r="S439">
        <v>0</v>
      </c>
      <c r="T439" t="s">
        <v>2890</v>
      </c>
      <c r="U439" s="221">
        <f t="shared" si="13"/>
        <v>0</v>
      </c>
    </row>
    <row r="440" spans="1:21" hidden="1">
      <c r="A440" s="55" t="str">
        <f t="shared" si="12"/>
        <v>Y0AH0</v>
      </c>
      <c r="B440" s="55">
        <f>VLOOKUP(J440,'Mapping-CITI'!A:E,5,0)</f>
        <v>0</v>
      </c>
      <c r="D440" s="42">
        <v>45016</v>
      </c>
      <c r="E440" s="42">
        <v>45199</v>
      </c>
      <c r="F440" t="s">
        <v>2890</v>
      </c>
      <c r="G440" t="s">
        <v>2916</v>
      </c>
      <c r="H440">
        <v>2240</v>
      </c>
      <c r="I440" t="s">
        <v>2795</v>
      </c>
      <c r="J440">
        <v>260221</v>
      </c>
      <c r="K440" t="s">
        <v>2282</v>
      </c>
      <c r="L440">
        <v>0.64</v>
      </c>
      <c r="M440">
        <v>74365814.260000005</v>
      </c>
      <c r="N440">
        <v>74488358.909999996</v>
      </c>
      <c r="O440">
        <v>-122544.01</v>
      </c>
      <c r="P440" t="s">
        <v>607</v>
      </c>
      <c r="Q440">
        <v>-122544.01</v>
      </c>
      <c r="R440">
        <v>74365814.260000005</v>
      </c>
      <c r="S440">
        <v>0</v>
      </c>
      <c r="T440" t="s">
        <v>2890</v>
      </c>
      <c r="U440" s="221">
        <f t="shared" si="13"/>
        <v>-1.2254464999999106E-2</v>
      </c>
    </row>
    <row r="441" spans="1:21" hidden="1">
      <c r="A441" s="55" t="str">
        <f t="shared" si="12"/>
        <v>Y0AH0</v>
      </c>
      <c r="B441" s="55">
        <f>VLOOKUP(J441,'Mapping-CITI'!A:E,5,0)</f>
        <v>0</v>
      </c>
      <c r="D441" s="42">
        <v>45016</v>
      </c>
      <c r="E441" s="42">
        <v>45199</v>
      </c>
      <c r="F441" t="s">
        <v>2890</v>
      </c>
      <c r="G441" t="s">
        <v>2916</v>
      </c>
      <c r="H441">
        <v>2240</v>
      </c>
      <c r="I441" t="s">
        <v>2795</v>
      </c>
      <c r="J441">
        <v>260222</v>
      </c>
      <c r="K441" t="s">
        <v>2283</v>
      </c>
      <c r="L441">
        <v>-0.02</v>
      </c>
      <c r="M441">
        <v>129983498.51000001</v>
      </c>
      <c r="N441">
        <v>130208930.3</v>
      </c>
      <c r="O441">
        <v>-225431.81</v>
      </c>
      <c r="P441" t="s">
        <v>607</v>
      </c>
      <c r="Q441">
        <v>-225431.81</v>
      </c>
      <c r="R441">
        <v>129916226.8</v>
      </c>
      <c r="S441">
        <v>0</v>
      </c>
      <c r="T441" t="s">
        <v>2890</v>
      </c>
      <c r="U441" s="221">
        <f t="shared" si="13"/>
        <v>-2.2543178999999164E-2</v>
      </c>
    </row>
    <row r="442" spans="1:21" hidden="1">
      <c r="A442" s="55" t="str">
        <f t="shared" si="12"/>
        <v>Y0AH0</v>
      </c>
      <c r="B442" s="55">
        <f>VLOOKUP(J442,'Mapping-CITI'!A:E,5,0)</f>
        <v>0</v>
      </c>
      <c r="D442" s="42">
        <v>45016</v>
      </c>
      <c r="E442" s="42">
        <v>45199</v>
      </c>
      <c r="F442" t="s">
        <v>2890</v>
      </c>
      <c r="G442" t="s">
        <v>2916</v>
      </c>
      <c r="H442">
        <v>2140</v>
      </c>
      <c r="I442" t="s">
        <v>2806</v>
      </c>
      <c r="J442">
        <v>260802</v>
      </c>
      <c r="K442" t="s">
        <v>2284</v>
      </c>
      <c r="L442">
        <v>-19.14</v>
      </c>
      <c r="M442">
        <v>1696579.98</v>
      </c>
      <c r="N442">
        <v>1696599.39</v>
      </c>
      <c r="O442">
        <v>-38.549999999999997</v>
      </c>
      <c r="P442" t="s">
        <v>607</v>
      </c>
      <c r="Q442">
        <v>-38.549999999999997</v>
      </c>
      <c r="R442">
        <v>1045979.28</v>
      </c>
      <c r="S442">
        <v>1696599.39</v>
      </c>
      <c r="T442" t="s">
        <v>2890</v>
      </c>
      <c r="U442" s="221">
        <f t="shared" si="13"/>
        <v>-1.9409999999916179E-6</v>
      </c>
    </row>
    <row r="443" spans="1:21" hidden="1">
      <c r="A443" s="55" t="str">
        <f t="shared" si="12"/>
        <v>Y0AHIgnore</v>
      </c>
      <c r="B443" s="55" t="str">
        <f>VLOOKUP(J443,'Mapping-CITI'!A:E,5,0)</f>
        <v>Ignore</v>
      </c>
      <c r="D443" s="42">
        <v>45016</v>
      </c>
      <c r="E443" s="42">
        <v>45199</v>
      </c>
      <c r="F443" t="s">
        <v>2890</v>
      </c>
      <c r="G443" t="s">
        <v>2916</v>
      </c>
      <c r="H443">
        <v>2140</v>
      </c>
      <c r="I443" t="s">
        <v>2806</v>
      </c>
      <c r="J443">
        <v>260811</v>
      </c>
      <c r="K443" t="s">
        <v>3394</v>
      </c>
      <c r="L443">
        <v>0.01</v>
      </c>
      <c r="M443">
        <v>0</v>
      </c>
      <c r="N443">
        <v>0</v>
      </c>
      <c r="O443">
        <v>0.01</v>
      </c>
      <c r="P443" t="s">
        <v>607</v>
      </c>
      <c r="Q443">
        <v>0.01</v>
      </c>
      <c r="R443">
        <v>0</v>
      </c>
      <c r="S443">
        <v>0</v>
      </c>
      <c r="T443" t="s">
        <v>2890</v>
      </c>
      <c r="U443" s="221">
        <f t="shared" si="13"/>
        <v>0</v>
      </c>
    </row>
    <row r="444" spans="1:21" hidden="1">
      <c r="A444" s="55" t="str">
        <f t="shared" si="12"/>
        <v>Y0AH0</v>
      </c>
      <c r="B444" s="55">
        <f>VLOOKUP(J444,'Mapping-CITI'!A:E,5,0)</f>
        <v>0</v>
      </c>
      <c r="D444" s="42">
        <v>45016</v>
      </c>
      <c r="E444" s="42">
        <v>45199</v>
      </c>
      <c r="F444" t="s">
        <v>2890</v>
      </c>
      <c r="G444" t="s">
        <v>2916</v>
      </c>
      <c r="H444">
        <v>2140</v>
      </c>
      <c r="I444" t="s">
        <v>2806</v>
      </c>
      <c r="J444">
        <v>260815</v>
      </c>
      <c r="K444" t="s">
        <v>2286</v>
      </c>
      <c r="L444">
        <v>-147306.32999999999</v>
      </c>
      <c r="M444">
        <v>0</v>
      </c>
      <c r="N444">
        <v>0</v>
      </c>
      <c r="O444">
        <v>-147306.32999999999</v>
      </c>
      <c r="P444" t="s">
        <v>607</v>
      </c>
      <c r="Q444">
        <v>-147306.32999999999</v>
      </c>
      <c r="R444">
        <v>0</v>
      </c>
      <c r="S444">
        <v>0</v>
      </c>
      <c r="T444" t="s">
        <v>2890</v>
      </c>
      <c r="U444" s="221">
        <f t="shared" si="13"/>
        <v>0</v>
      </c>
    </row>
    <row r="445" spans="1:21" hidden="1">
      <c r="A445" s="55" t="str">
        <f t="shared" si="12"/>
        <v>Y0AH0</v>
      </c>
      <c r="B445" s="55">
        <f>VLOOKUP(J445,'Mapping-CITI'!A:E,5,0)</f>
        <v>0</v>
      </c>
      <c r="D445" s="42">
        <v>45016</v>
      </c>
      <c r="E445" s="42">
        <v>45199</v>
      </c>
      <c r="F445" t="s">
        <v>2890</v>
      </c>
      <c r="G445" t="s">
        <v>2916</v>
      </c>
      <c r="H445">
        <v>2250</v>
      </c>
      <c r="I445" t="s">
        <v>2774</v>
      </c>
      <c r="J445">
        <v>260836</v>
      </c>
      <c r="K445" t="s">
        <v>2705</v>
      </c>
      <c r="L445">
        <v>-19597.91</v>
      </c>
      <c r="M445">
        <v>440654.11</v>
      </c>
      <c r="N445">
        <v>438856.28</v>
      </c>
      <c r="O445">
        <v>-17800.080000000002</v>
      </c>
      <c r="P445" t="s">
        <v>607</v>
      </c>
      <c r="Q445">
        <v>-17800.080000000002</v>
      </c>
      <c r="R445">
        <v>439310.49</v>
      </c>
      <c r="S445">
        <v>325078.75</v>
      </c>
      <c r="T445" t="s">
        <v>2890</v>
      </c>
      <c r="U445" s="221">
        <f t="shared" si="13"/>
        <v>1.7978299999999581E-4</v>
      </c>
    </row>
    <row r="446" spans="1:21" hidden="1">
      <c r="A446" s="55" t="str">
        <f t="shared" si="12"/>
        <v>Y0AH0</v>
      </c>
      <c r="B446" s="55">
        <f>VLOOKUP(J446,'Mapping-CITI'!A:E,5,0)</f>
        <v>0</v>
      </c>
      <c r="D446" s="42">
        <v>45016</v>
      </c>
      <c r="E446" s="42">
        <v>45199</v>
      </c>
      <c r="F446" t="s">
        <v>2890</v>
      </c>
      <c r="G446" t="s">
        <v>2916</v>
      </c>
      <c r="H446">
        <v>2250</v>
      </c>
      <c r="I446" t="s">
        <v>2774</v>
      </c>
      <c r="J446">
        <v>260837</v>
      </c>
      <c r="K446" t="s">
        <v>2706</v>
      </c>
      <c r="L446">
        <v>-19597.91</v>
      </c>
      <c r="M446">
        <v>440654.11</v>
      </c>
      <c r="N446">
        <v>438856.28</v>
      </c>
      <c r="O446">
        <v>-17800.080000000002</v>
      </c>
      <c r="P446" t="s">
        <v>607</v>
      </c>
      <c r="Q446">
        <v>-17800.080000000002</v>
      </c>
      <c r="R446">
        <v>439310.49</v>
      </c>
      <c r="S446">
        <v>325078.75</v>
      </c>
      <c r="T446" t="s">
        <v>2890</v>
      </c>
      <c r="U446" s="221">
        <f t="shared" si="13"/>
        <v>1.7978299999999581E-4</v>
      </c>
    </row>
    <row r="447" spans="1:21" hidden="1">
      <c r="A447" s="55" t="str">
        <f t="shared" si="12"/>
        <v>Y0AHIgnore</v>
      </c>
      <c r="B447" s="55" t="str">
        <f>VLOOKUP(J447,'Mapping-CITI'!A:E,5,0)</f>
        <v>Ignore</v>
      </c>
      <c r="D447" s="42">
        <v>45016</v>
      </c>
      <c r="E447" s="42">
        <v>45199</v>
      </c>
      <c r="F447" t="s">
        <v>2890</v>
      </c>
      <c r="G447" t="s">
        <v>2916</v>
      </c>
      <c r="H447">
        <v>2250</v>
      </c>
      <c r="I447" t="s">
        <v>2774</v>
      </c>
      <c r="J447">
        <v>260852</v>
      </c>
      <c r="K447" t="s">
        <v>3396</v>
      </c>
      <c r="L447">
        <v>0.85</v>
      </c>
      <c r="M447">
        <v>0</v>
      </c>
      <c r="N447">
        <v>0</v>
      </c>
      <c r="O447">
        <v>0.85</v>
      </c>
      <c r="P447" t="s">
        <v>607</v>
      </c>
      <c r="Q447">
        <v>0.85</v>
      </c>
      <c r="R447">
        <v>0</v>
      </c>
      <c r="S447">
        <v>0</v>
      </c>
      <c r="T447" t="s">
        <v>2890</v>
      </c>
      <c r="U447" s="221">
        <f t="shared" si="13"/>
        <v>0</v>
      </c>
    </row>
    <row r="448" spans="1:21" hidden="1">
      <c r="A448" s="55" t="str">
        <f t="shared" si="12"/>
        <v>Y0AH0</v>
      </c>
      <c r="B448" s="55">
        <f>VLOOKUP(J448,'Mapping-CITI'!A:E,5,0)</f>
        <v>0</v>
      </c>
      <c r="D448" s="42">
        <v>45016</v>
      </c>
      <c r="E448" s="42">
        <v>45199</v>
      </c>
      <c r="F448" t="s">
        <v>2890</v>
      </c>
      <c r="G448" t="s">
        <v>2916</v>
      </c>
      <c r="H448">
        <v>2220</v>
      </c>
      <c r="I448" t="s">
        <v>2775</v>
      </c>
      <c r="J448">
        <v>260902</v>
      </c>
      <c r="K448" t="s">
        <v>2287</v>
      </c>
      <c r="L448">
        <v>34966.74</v>
      </c>
      <c r="M448">
        <v>0</v>
      </c>
      <c r="N448">
        <v>0</v>
      </c>
      <c r="O448">
        <v>34966.74</v>
      </c>
      <c r="P448" t="s">
        <v>607</v>
      </c>
      <c r="Q448">
        <v>34966.74</v>
      </c>
      <c r="R448">
        <v>0</v>
      </c>
      <c r="S448">
        <v>0</v>
      </c>
      <c r="T448" t="s">
        <v>2890</v>
      </c>
      <c r="U448" s="221">
        <f t="shared" si="13"/>
        <v>0</v>
      </c>
    </row>
    <row r="449" spans="1:21" hidden="1">
      <c r="A449" s="55" t="str">
        <f t="shared" si="12"/>
        <v>Y0AH0</v>
      </c>
      <c r="B449" s="55">
        <f>VLOOKUP(J449,'Mapping-CITI'!A:E,5,0)</f>
        <v>0</v>
      </c>
      <c r="D449" s="42">
        <v>45016</v>
      </c>
      <c r="E449" s="42">
        <v>45199</v>
      </c>
      <c r="F449" t="s">
        <v>2890</v>
      </c>
      <c r="G449" t="s">
        <v>2916</v>
      </c>
      <c r="H449">
        <v>2140</v>
      </c>
      <c r="I449" t="s">
        <v>2806</v>
      </c>
      <c r="J449">
        <v>260905</v>
      </c>
      <c r="K449" t="s">
        <v>2288</v>
      </c>
      <c r="L449">
        <v>-11512.08</v>
      </c>
      <c r="M449">
        <v>0</v>
      </c>
      <c r="N449">
        <v>0</v>
      </c>
      <c r="O449">
        <v>-11512.08</v>
      </c>
      <c r="P449" t="s">
        <v>607</v>
      </c>
      <c r="Q449">
        <v>-11512.08</v>
      </c>
      <c r="R449">
        <v>0</v>
      </c>
      <c r="S449">
        <v>0</v>
      </c>
      <c r="T449" t="s">
        <v>2890</v>
      </c>
      <c r="U449" s="221">
        <f t="shared" si="13"/>
        <v>0</v>
      </c>
    </row>
    <row r="450" spans="1:21" hidden="1">
      <c r="A450" s="55" t="str">
        <f t="shared" si="12"/>
        <v>Y0AHIgnore</v>
      </c>
      <c r="B450" s="55" t="str">
        <f>VLOOKUP(J450,'Mapping-CITI'!A:E,5,0)</f>
        <v>Ignore</v>
      </c>
      <c r="D450" s="42">
        <v>45016</v>
      </c>
      <c r="E450" s="42">
        <v>45199</v>
      </c>
      <c r="F450" t="s">
        <v>2890</v>
      </c>
      <c r="G450" t="s">
        <v>2916</v>
      </c>
      <c r="H450">
        <v>2250</v>
      </c>
      <c r="I450" t="s">
        <v>2774</v>
      </c>
      <c r="J450">
        <v>260911</v>
      </c>
      <c r="K450" t="s">
        <v>4267</v>
      </c>
      <c r="L450">
        <v>0</v>
      </c>
      <c r="M450">
        <v>70196.289999999994</v>
      </c>
      <c r="N450">
        <v>70196.289999999994</v>
      </c>
      <c r="O450">
        <v>0</v>
      </c>
      <c r="P450" t="s">
        <v>607</v>
      </c>
      <c r="Q450">
        <v>0</v>
      </c>
      <c r="R450">
        <v>70196.289999999994</v>
      </c>
      <c r="S450">
        <v>70196.289999999994</v>
      </c>
      <c r="T450" t="s">
        <v>2890</v>
      </c>
      <c r="U450" s="221">
        <f t="shared" si="13"/>
        <v>0</v>
      </c>
    </row>
    <row r="451" spans="1:21" hidden="1">
      <c r="A451" s="55" t="str">
        <f t="shared" ref="A451:A514" si="14">F451&amp;B451</f>
        <v>Y0AHIgnore</v>
      </c>
      <c r="B451" s="55" t="str">
        <f>VLOOKUP(J451,'Mapping-CITI'!A:E,5,0)</f>
        <v>Ignore</v>
      </c>
      <c r="D451" s="42">
        <v>45016</v>
      </c>
      <c r="E451" s="42">
        <v>45199</v>
      </c>
      <c r="F451" t="s">
        <v>2890</v>
      </c>
      <c r="G451" t="s">
        <v>2916</v>
      </c>
      <c r="H451">
        <v>2250</v>
      </c>
      <c r="I451" t="s">
        <v>2774</v>
      </c>
      <c r="J451">
        <v>260918</v>
      </c>
      <c r="K451" t="s">
        <v>3397</v>
      </c>
      <c r="L451">
        <v>388264</v>
      </c>
      <c r="M451">
        <v>0</v>
      </c>
      <c r="N451">
        <v>0</v>
      </c>
      <c r="O451">
        <v>388264</v>
      </c>
      <c r="P451" t="s">
        <v>607</v>
      </c>
      <c r="Q451">
        <v>388264</v>
      </c>
      <c r="R451">
        <v>0</v>
      </c>
      <c r="S451">
        <v>0</v>
      </c>
      <c r="T451" t="s">
        <v>2890</v>
      </c>
      <c r="U451" s="221">
        <f t="shared" ref="U451:U514" si="15">(M451-N451)/10^7</f>
        <v>0</v>
      </c>
    </row>
    <row r="452" spans="1:21" hidden="1">
      <c r="A452" s="55" t="str">
        <f t="shared" si="14"/>
        <v>Y0AH0</v>
      </c>
      <c r="B452" s="55">
        <f>VLOOKUP(J452,'Mapping-CITI'!A:E,5,0)</f>
        <v>0</v>
      </c>
      <c r="D452" s="42">
        <v>45016</v>
      </c>
      <c r="E452" s="42">
        <v>45199</v>
      </c>
      <c r="F452" t="s">
        <v>2890</v>
      </c>
      <c r="G452" t="s">
        <v>2916</v>
      </c>
      <c r="H452">
        <v>2250</v>
      </c>
      <c r="I452" t="s">
        <v>2774</v>
      </c>
      <c r="J452">
        <v>260930</v>
      </c>
      <c r="K452" t="s">
        <v>2291</v>
      </c>
      <c r="L452">
        <v>0</v>
      </c>
      <c r="M452">
        <v>0</v>
      </c>
      <c r="N452">
        <v>0</v>
      </c>
      <c r="O452">
        <v>0</v>
      </c>
      <c r="P452" t="s">
        <v>607</v>
      </c>
      <c r="Q452">
        <v>0</v>
      </c>
      <c r="R452">
        <v>0</v>
      </c>
      <c r="S452">
        <v>0</v>
      </c>
      <c r="T452" t="s">
        <v>2890</v>
      </c>
      <c r="U452" s="221">
        <f t="shared" si="15"/>
        <v>0</v>
      </c>
    </row>
    <row r="453" spans="1:21" hidden="1">
      <c r="A453" s="55" t="str">
        <f t="shared" si="14"/>
        <v>Y0AH0</v>
      </c>
      <c r="B453" s="55">
        <f>VLOOKUP(J453,'Mapping-CITI'!A:E,5,0)</f>
        <v>0</v>
      </c>
      <c r="D453" s="42">
        <v>45016</v>
      </c>
      <c r="E453" s="42">
        <v>45199</v>
      </c>
      <c r="F453" t="s">
        <v>2890</v>
      </c>
      <c r="G453" t="s">
        <v>2916</v>
      </c>
      <c r="H453">
        <v>2220</v>
      </c>
      <c r="I453" t="s">
        <v>2775</v>
      </c>
      <c r="J453">
        <v>261026</v>
      </c>
      <c r="K453" t="s">
        <v>2549</v>
      </c>
      <c r="L453">
        <v>0</v>
      </c>
      <c r="M453">
        <v>13619.13</v>
      </c>
      <c r="N453">
        <v>13619.13</v>
      </c>
      <c r="O453">
        <v>0</v>
      </c>
      <c r="P453" t="s">
        <v>607</v>
      </c>
      <c r="Q453">
        <v>0</v>
      </c>
      <c r="R453">
        <v>13619.13</v>
      </c>
      <c r="S453">
        <v>13619.13</v>
      </c>
      <c r="T453" t="s">
        <v>2890</v>
      </c>
      <c r="U453" s="221">
        <f t="shared" si="15"/>
        <v>0</v>
      </c>
    </row>
    <row r="454" spans="1:21" hidden="1">
      <c r="A454" s="55" t="str">
        <f t="shared" si="14"/>
        <v>Y0AH0</v>
      </c>
      <c r="B454" s="55">
        <f>VLOOKUP(J454,'Mapping-CITI'!A:E,5,0)</f>
        <v>0</v>
      </c>
      <c r="D454" s="42">
        <v>45016</v>
      </c>
      <c r="E454" s="42">
        <v>45199</v>
      </c>
      <c r="F454" t="s">
        <v>2890</v>
      </c>
      <c r="G454" t="s">
        <v>2916</v>
      </c>
      <c r="H454">
        <v>2220</v>
      </c>
      <c r="I454" t="s">
        <v>2775</v>
      </c>
      <c r="J454">
        <v>261259</v>
      </c>
      <c r="K454" t="s">
        <v>2707</v>
      </c>
      <c r="L454">
        <v>-1.54</v>
      </c>
      <c r="M454">
        <v>1127.8599999999999</v>
      </c>
      <c r="N454">
        <v>1162.52</v>
      </c>
      <c r="O454">
        <v>-36.200000000000003</v>
      </c>
      <c r="P454" t="s">
        <v>607</v>
      </c>
      <c r="Q454">
        <v>-36.200000000000003</v>
      </c>
      <c r="R454">
        <v>1127.8599999999999</v>
      </c>
      <c r="S454">
        <v>0</v>
      </c>
      <c r="T454" t="s">
        <v>2890</v>
      </c>
      <c r="U454" s="221">
        <f t="shared" si="15"/>
        <v>-3.466000000000008E-6</v>
      </c>
    </row>
    <row r="455" spans="1:21" hidden="1">
      <c r="A455" s="55" t="str">
        <f t="shared" si="14"/>
        <v>Y0AH0</v>
      </c>
      <c r="B455" s="55">
        <f>VLOOKUP(J455,'Mapping-CITI'!A:E,5,0)</f>
        <v>0</v>
      </c>
      <c r="D455" s="42">
        <v>45016</v>
      </c>
      <c r="E455" s="42">
        <v>45199</v>
      </c>
      <c r="F455" t="s">
        <v>2890</v>
      </c>
      <c r="G455" t="s">
        <v>2916</v>
      </c>
      <c r="H455">
        <v>2220</v>
      </c>
      <c r="I455" t="s">
        <v>2775</v>
      </c>
      <c r="J455">
        <v>261260</v>
      </c>
      <c r="K455" t="s">
        <v>2708</v>
      </c>
      <c r="L455">
        <v>-1.54</v>
      </c>
      <c r="M455">
        <v>1127.8599999999999</v>
      </c>
      <c r="N455">
        <v>1162.52</v>
      </c>
      <c r="O455">
        <v>-36.200000000000003</v>
      </c>
      <c r="P455" t="s">
        <v>607</v>
      </c>
      <c r="Q455">
        <v>-36.200000000000003</v>
      </c>
      <c r="R455">
        <v>1127.8599999999999</v>
      </c>
      <c r="S455">
        <v>0</v>
      </c>
      <c r="T455" t="s">
        <v>2890</v>
      </c>
      <c r="U455" s="221">
        <f t="shared" si="15"/>
        <v>-3.466000000000008E-6</v>
      </c>
    </row>
    <row r="456" spans="1:21" hidden="1">
      <c r="A456" s="55" t="str">
        <f t="shared" si="14"/>
        <v>Y0AH0</v>
      </c>
      <c r="B456" s="55">
        <f>VLOOKUP(J456,'Mapping-CITI'!A:E,5,0)</f>
        <v>0</v>
      </c>
      <c r="D456" s="42">
        <v>45016</v>
      </c>
      <c r="E456" s="42">
        <v>45199</v>
      </c>
      <c r="F456" t="s">
        <v>2890</v>
      </c>
      <c r="G456" t="s">
        <v>2916</v>
      </c>
      <c r="H456">
        <v>2220</v>
      </c>
      <c r="I456" t="s">
        <v>2775</v>
      </c>
      <c r="J456">
        <v>261262</v>
      </c>
      <c r="K456" t="s">
        <v>2709</v>
      </c>
      <c r="L456">
        <v>-2206.34</v>
      </c>
      <c r="M456">
        <v>2685.12</v>
      </c>
      <c r="N456">
        <v>480.43</v>
      </c>
      <c r="O456">
        <v>-1.65</v>
      </c>
      <c r="P456" t="s">
        <v>607</v>
      </c>
      <c r="Q456">
        <v>-1.65</v>
      </c>
      <c r="R456">
        <v>2685.12</v>
      </c>
      <c r="S456">
        <v>0</v>
      </c>
      <c r="T456" t="s">
        <v>2890</v>
      </c>
      <c r="U456" s="221">
        <f t="shared" si="15"/>
        <v>2.2046899999999999E-4</v>
      </c>
    </row>
    <row r="457" spans="1:21" hidden="1">
      <c r="A457" s="55" t="str">
        <f t="shared" si="14"/>
        <v>Y0AH0</v>
      </c>
      <c r="B457" s="55">
        <f>VLOOKUP(J457,'Mapping-CITI'!A:E,5,0)</f>
        <v>0</v>
      </c>
      <c r="D457" s="42">
        <v>45016</v>
      </c>
      <c r="E457" s="42">
        <v>45199</v>
      </c>
      <c r="F457" t="s">
        <v>2890</v>
      </c>
      <c r="G457" t="s">
        <v>2916</v>
      </c>
      <c r="H457">
        <v>2150</v>
      </c>
      <c r="I457" t="s">
        <v>2797</v>
      </c>
      <c r="J457">
        <v>281101</v>
      </c>
      <c r="K457" t="s">
        <v>2296</v>
      </c>
      <c r="L457">
        <v>-611325388.14999998</v>
      </c>
      <c r="M457">
        <v>0</v>
      </c>
      <c r="N457">
        <v>0</v>
      </c>
      <c r="O457">
        <v>-664683108.58000004</v>
      </c>
      <c r="P457" t="s">
        <v>607</v>
      </c>
      <c r="Q457">
        <v>-664683108.58000004</v>
      </c>
      <c r="R457">
        <v>0</v>
      </c>
      <c r="S457">
        <v>0</v>
      </c>
      <c r="T457" t="s">
        <v>2890</v>
      </c>
      <c r="U457" s="221">
        <f t="shared" si="15"/>
        <v>0</v>
      </c>
    </row>
    <row r="458" spans="1:21" hidden="1">
      <c r="A458" s="55" t="str">
        <f t="shared" si="14"/>
        <v>Y0AH0</v>
      </c>
      <c r="B458" s="55">
        <f>VLOOKUP(J458,'Mapping-CITI'!A:E,5,0)</f>
        <v>0</v>
      </c>
      <c r="D458" s="42">
        <v>45016</v>
      </c>
      <c r="E458" s="42">
        <v>45199</v>
      </c>
      <c r="F458" t="s">
        <v>2890</v>
      </c>
      <c r="G458" t="s">
        <v>2916</v>
      </c>
      <c r="H458">
        <v>2150</v>
      </c>
      <c r="I458" t="s">
        <v>2797</v>
      </c>
      <c r="J458">
        <v>281102</v>
      </c>
      <c r="K458" t="s">
        <v>2544</v>
      </c>
      <c r="L458">
        <v>600211.85</v>
      </c>
      <c r="M458">
        <v>0</v>
      </c>
      <c r="N458">
        <v>0</v>
      </c>
      <c r="O458">
        <v>3688303.67</v>
      </c>
      <c r="P458" t="s">
        <v>607</v>
      </c>
      <c r="Q458">
        <v>3688303.67</v>
      </c>
      <c r="R458">
        <v>0</v>
      </c>
      <c r="S458">
        <v>0</v>
      </c>
      <c r="T458" t="s">
        <v>2890</v>
      </c>
      <c r="U458" s="221">
        <f t="shared" si="15"/>
        <v>0</v>
      </c>
    </row>
    <row r="459" spans="1:21" hidden="1">
      <c r="A459" s="55" t="str">
        <f t="shared" si="14"/>
        <v>Y0AH0</v>
      </c>
      <c r="B459" s="55">
        <f>VLOOKUP(J459,'Mapping-CITI'!A:E,5,0)</f>
        <v>0</v>
      </c>
      <c r="D459" s="42">
        <v>45016</v>
      </c>
      <c r="E459" s="42">
        <v>45199</v>
      </c>
      <c r="F459" t="s">
        <v>2890</v>
      </c>
      <c r="G459" t="s">
        <v>2916</v>
      </c>
      <c r="H459">
        <v>2150</v>
      </c>
      <c r="I459" t="s">
        <v>2797</v>
      </c>
      <c r="J459">
        <v>281128</v>
      </c>
      <c r="K459" t="s">
        <v>2297</v>
      </c>
      <c r="L459">
        <v>-520545998.64999998</v>
      </c>
      <c r="M459">
        <v>88165897.700000003</v>
      </c>
      <c r="N459">
        <v>16941144.469999999</v>
      </c>
      <c r="O459">
        <v>-449321245.42000002</v>
      </c>
      <c r="P459" t="s">
        <v>607</v>
      </c>
      <c r="Q459">
        <v>-449321245.42000002</v>
      </c>
      <c r="R459">
        <v>0</v>
      </c>
      <c r="S459">
        <v>0</v>
      </c>
      <c r="T459" t="s">
        <v>2890</v>
      </c>
      <c r="U459" s="221">
        <f t="shared" si="15"/>
        <v>7.1224753230000006</v>
      </c>
    </row>
    <row r="460" spans="1:21" hidden="1">
      <c r="A460" s="55" t="str">
        <f t="shared" si="14"/>
        <v>Y0AH0</v>
      </c>
      <c r="B460" s="55">
        <f>VLOOKUP(J460,'Mapping-CITI'!A:E,5,0)</f>
        <v>0</v>
      </c>
      <c r="D460" s="42">
        <v>45016</v>
      </c>
      <c r="E460" s="42">
        <v>45199</v>
      </c>
      <c r="F460" t="s">
        <v>2890</v>
      </c>
      <c r="G460" t="s">
        <v>2916</v>
      </c>
      <c r="H460">
        <v>2150</v>
      </c>
      <c r="I460" t="s">
        <v>2797</v>
      </c>
      <c r="J460">
        <v>281134</v>
      </c>
      <c r="K460" t="s">
        <v>2300</v>
      </c>
      <c r="L460">
        <v>2112670.1800000002</v>
      </c>
      <c r="M460">
        <v>399019.13</v>
      </c>
      <c r="N460">
        <v>105069.64</v>
      </c>
      <c r="O460">
        <v>2406619.67</v>
      </c>
      <c r="P460" t="s">
        <v>607</v>
      </c>
      <c r="Q460">
        <v>2406619.67</v>
      </c>
      <c r="R460">
        <v>0</v>
      </c>
      <c r="S460">
        <v>0</v>
      </c>
      <c r="T460" t="s">
        <v>2890</v>
      </c>
      <c r="U460" s="221">
        <f t="shared" si="15"/>
        <v>2.9394949E-2</v>
      </c>
    </row>
    <row r="461" spans="1:21" hidden="1">
      <c r="A461" s="55" t="str">
        <f t="shared" si="14"/>
        <v>Y0AH0</v>
      </c>
      <c r="B461" s="55">
        <f>VLOOKUP(J461,'Mapping-CITI'!A:E,5,0)</f>
        <v>0</v>
      </c>
      <c r="D461" s="42">
        <v>45016</v>
      </c>
      <c r="E461" s="42">
        <v>45199</v>
      </c>
      <c r="F461" t="s">
        <v>2890</v>
      </c>
      <c r="G461" t="s">
        <v>2916</v>
      </c>
      <c r="H461">
        <v>2150</v>
      </c>
      <c r="I461" t="s">
        <v>2797</v>
      </c>
      <c r="J461">
        <v>281137</v>
      </c>
      <c r="K461" t="s">
        <v>2302</v>
      </c>
      <c r="L461">
        <v>1391143</v>
      </c>
      <c r="M461">
        <v>0</v>
      </c>
      <c r="N461">
        <v>0</v>
      </c>
      <c r="O461">
        <v>1391143</v>
      </c>
      <c r="P461" t="s">
        <v>607</v>
      </c>
      <c r="Q461">
        <v>1391143</v>
      </c>
      <c r="R461">
        <v>0</v>
      </c>
      <c r="S461">
        <v>0</v>
      </c>
      <c r="T461" t="s">
        <v>2890</v>
      </c>
      <c r="U461" s="221">
        <f t="shared" si="15"/>
        <v>0</v>
      </c>
    </row>
    <row r="462" spans="1:21" hidden="1">
      <c r="A462" s="55" t="str">
        <f t="shared" si="14"/>
        <v>Y0AH0</v>
      </c>
      <c r="B462" s="55">
        <f>VLOOKUP(J462,'Mapping-CITI'!A:E,5,0)</f>
        <v>0</v>
      </c>
      <c r="D462" s="42">
        <v>45016</v>
      </c>
      <c r="E462" s="42">
        <v>45199</v>
      </c>
      <c r="F462" t="s">
        <v>2890</v>
      </c>
      <c r="G462" t="s">
        <v>2916</v>
      </c>
      <c r="H462">
        <v>2150</v>
      </c>
      <c r="I462" t="s">
        <v>2797</v>
      </c>
      <c r="J462">
        <v>281138</v>
      </c>
      <c r="K462" t="s">
        <v>2303</v>
      </c>
      <c r="L462">
        <v>39914300</v>
      </c>
      <c r="M462">
        <v>0</v>
      </c>
      <c r="N462">
        <v>0</v>
      </c>
      <c r="O462">
        <v>39914300</v>
      </c>
      <c r="P462" t="s">
        <v>607</v>
      </c>
      <c r="Q462">
        <v>39914300</v>
      </c>
      <c r="R462">
        <v>0</v>
      </c>
      <c r="S462">
        <v>0</v>
      </c>
      <c r="T462" t="s">
        <v>2890</v>
      </c>
      <c r="U462" s="221">
        <f t="shared" si="15"/>
        <v>0</v>
      </c>
    </row>
    <row r="463" spans="1:21" hidden="1">
      <c r="A463" s="55" t="str">
        <f t="shared" si="14"/>
        <v>Y0AH0</v>
      </c>
      <c r="B463" s="55">
        <f>VLOOKUP(J463,'Mapping-CITI'!A:E,5,0)</f>
        <v>0</v>
      </c>
      <c r="D463" s="42">
        <v>45016</v>
      </c>
      <c r="E463" s="42">
        <v>45199</v>
      </c>
      <c r="F463" t="s">
        <v>2890</v>
      </c>
      <c r="G463" t="s">
        <v>2916</v>
      </c>
      <c r="H463">
        <v>2250</v>
      </c>
      <c r="I463" t="s">
        <v>2774</v>
      </c>
      <c r="J463">
        <v>281212</v>
      </c>
      <c r="K463" t="s">
        <v>2314</v>
      </c>
      <c r="L463">
        <v>-33880.76</v>
      </c>
      <c r="M463">
        <v>197563.96</v>
      </c>
      <c r="N463">
        <v>194488.57</v>
      </c>
      <c r="O463">
        <v>-30805.37</v>
      </c>
      <c r="P463" t="s">
        <v>607</v>
      </c>
      <c r="Q463">
        <v>-30805.37</v>
      </c>
      <c r="R463">
        <v>197563.96</v>
      </c>
      <c r="S463">
        <v>0</v>
      </c>
      <c r="T463" t="s">
        <v>2890</v>
      </c>
      <c r="U463" s="221">
        <f t="shared" si="15"/>
        <v>3.0753899999999849E-4</v>
      </c>
    </row>
    <row r="464" spans="1:21" hidden="1">
      <c r="A464" s="55" t="str">
        <f t="shared" si="14"/>
        <v>Y0AH0</v>
      </c>
      <c r="B464" s="55">
        <f>VLOOKUP(J464,'Mapping-CITI'!A:E,5,0)</f>
        <v>0</v>
      </c>
      <c r="D464" s="42">
        <v>45016</v>
      </c>
      <c r="E464" s="42">
        <v>45199</v>
      </c>
      <c r="F464" t="s">
        <v>2890</v>
      </c>
      <c r="G464" t="s">
        <v>2916</v>
      </c>
      <c r="H464">
        <v>2150</v>
      </c>
      <c r="I464" t="s">
        <v>2797</v>
      </c>
      <c r="J464">
        <v>281228</v>
      </c>
      <c r="K464" t="s">
        <v>2858</v>
      </c>
      <c r="L464">
        <v>-270153.19</v>
      </c>
      <c r="M464">
        <v>7088.59</v>
      </c>
      <c r="N464">
        <v>1302.3599999999999</v>
      </c>
      <c r="O464">
        <v>-264366.96000000002</v>
      </c>
      <c r="P464" t="s">
        <v>607</v>
      </c>
      <c r="Q464">
        <v>-264366.96000000002</v>
      </c>
      <c r="R464">
        <v>0</v>
      </c>
      <c r="S464">
        <v>0</v>
      </c>
      <c r="T464" t="s">
        <v>2890</v>
      </c>
      <c r="U464" s="221">
        <f t="shared" si="15"/>
        <v>5.7862300000000001E-4</v>
      </c>
    </row>
    <row r="465" spans="1:21" hidden="1">
      <c r="A465" s="55" t="str">
        <f t="shared" si="14"/>
        <v>Y0AH0</v>
      </c>
      <c r="B465" s="55">
        <f>VLOOKUP(J465,'Mapping-CITI'!A:E,5,0)</f>
        <v>0</v>
      </c>
      <c r="D465" s="42">
        <v>45016</v>
      </c>
      <c r="E465" s="42">
        <v>45199</v>
      </c>
      <c r="F465" t="s">
        <v>2890</v>
      </c>
      <c r="G465" t="s">
        <v>2916</v>
      </c>
      <c r="H465">
        <v>2250</v>
      </c>
      <c r="I465" t="s">
        <v>2774</v>
      </c>
      <c r="J465">
        <v>281260</v>
      </c>
      <c r="K465" t="s">
        <v>2315</v>
      </c>
      <c r="L465">
        <v>9830.33</v>
      </c>
      <c r="M465">
        <v>0</v>
      </c>
      <c r="N465">
        <v>0</v>
      </c>
      <c r="O465">
        <v>9830.33</v>
      </c>
      <c r="P465" t="s">
        <v>607</v>
      </c>
      <c r="Q465">
        <v>9830.33</v>
      </c>
      <c r="R465">
        <v>0</v>
      </c>
      <c r="S465">
        <v>0</v>
      </c>
      <c r="T465" t="s">
        <v>2890</v>
      </c>
      <c r="U465" s="221">
        <f t="shared" si="15"/>
        <v>0</v>
      </c>
    </row>
    <row r="466" spans="1:21" hidden="1">
      <c r="A466" s="55" t="str">
        <f t="shared" si="14"/>
        <v>Y0AH0</v>
      </c>
      <c r="B466" s="55">
        <f>VLOOKUP(J466,'Mapping-CITI'!A:E,5,0)</f>
        <v>0</v>
      </c>
      <c r="D466" s="42">
        <v>45016</v>
      </c>
      <c r="E466" s="42">
        <v>45199</v>
      </c>
      <c r="F466" t="s">
        <v>2890</v>
      </c>
      <c r="G466" t="s">
        <v>2916</v>
      </c>
      <c r="H466">
        <v>2250</v>
      </c>
      <c r="I466" t="s">
        <v>2774</v>
      </c>
      <c r="J466">
        <v>281263</v>
      </c>
      <c r="K466" t="s">
        <v>2318</v>
      </c>
      <c r="L466">
        <v>-3288.05</v>
      </c>
      <c r="M466">
        <v>3288.05</v>
      </c>
      <c r="N466">
        <v>0</v>
      </c>
      <c r="O466">
        <v>0</v>
      </c>
      <c r="P466" t="s">
        <v>607</v>
      </c>
      <c r="Q466">
        <v>0</v>
      </c>
      <c r="R466">
        <v>3288.05</v>
      </c>
      <c r="S466">
        <v>0</v>
      </c>
      <c r="T466" t="s">
        <v>2890</v>
      </c>
      <c r="U466" s="221">
        <f t="shared" si="15"/>
        <v>3.2880499999999999E-4</v>
      </c>
    </row>
    <row r="467" spans="1:21" hidden="1">
      <c r="A467" s="55" t="str">
        <f t="shared" si="14"/>
        <v>Y0AH0</v>
      </c>
      <c r="B467" s="55">
        <f>VLOOKUP(J467,'Mapping-CITI'!A:E,5,0)</f>
        <v>0</v>
      </c>
      <c r="D467" s="42">
        <v>45016</v>
      </c>
      <c r="E467" s="42">
        <v>45199</v>
      </c>
      <c r="F467" t="s">
        <v>2890</v>
      </c>
      <c r="G467" t="s">
        <v>2916</v>
      </c>
      <c r="H467">
        <v>2250</v>
      </c>
      <c r="I467" t="s">
        <v>2774</v>
      </c>
      <c r="J467">
        <v>281264</v>
      </c>
      <c r="K467" t="s">
        <v>2319</v>
      </c>
      <c r="L467">
        <v>-4514302.32</v>
      </c>
      <c r="M467">
        <v>0</v>
      </c>
      <c r="N467">
        <v>0</v>
      </c>
      <c r="O467">
        <v>-4514302.32</v>
      </c>
      <c r="P467" t="s">
        <v>607</v>
      </c>
      <c r="Q467">
        <v>-4514302.32</v>
      </c>
      <c r="R467">
        <v>0</v>
      </c>
      <c r="S467">
        <v>0</v>
      </c>
      <c r="T467" t="s">
        <v>2890</v>
      </c>
      <c r="U467" s="221">
        <f t="shared" si="15"/>
        <v>0</v>
      </c>
    </row>
    <row r="468" spans="1:21" hidden="1">
      <c r="A468" s="55" t="str">
        <f t="shared" si="14"/>
        <v>Y0AH0</v>
      </c>
      <c r="B468" s="55">
        <f>VLOOKUP(J468,'Mapping-CITI'!A:E,5,0)</f>
        <v>0</v>
      </c>
      <c r="D468" s="42">
        <v>45016</v>
      </c>
      <c r="E468" s="42">
        <v>45199</v>
      </c>
      <c r="F468" t="s">
        <v>2890</v>
      </c>
      <c r="G468" t="s">
        <v>2916</v>
      </c>
      <c r="H468">
        <v>2250</v>
      </c>
      <c r="I468" t="s">
        <v>2774</v>
      </c>
      <c r="J468">
        <v>281266</v>
      </c>
      <c r="K468" t="s">
        <v>2321</v>
      </c>
      <c r="L468">
        <v>-3514.57</v>
      </c>
      <c r="M468">
        <v>0</v>
      </c>
      <c r="N468">
        <v>0</v>
      </c>
      <c r="O468">
        <v>-3514.57</v>
      </c>
      <c r="P468" t="s">
        <v>607</v>
      </c>
      <c r="Q468">
        <v>-3514.57</v>
      </c>
      <c r="R468">
        <v>0</v>
      </c>
      <c r="S468">
        <v>0</v>
      </c>
      <c r="T468" t="s">
        <v>2890</v>
      </c>
      <c r="U468" s="221">
        <f t="shared" si="15"/>
        <v>0</v>
      </c>
    </row>
    <row r="469" spans="1:21" hidden="1">
      <c r="A469" s="55" t="str">
        <f t="shared" si="14"/>
        <v>Y0AH0</v>
      </c>
      <c r="B469" s="55">
        <f>VLOOKUP(J469,'Mapping-CITI'!A:E,5,0)</f>
        <v>0</v>
      </c>
      <c r="D469" s="42">
        <v>45016</v>
      </c>
      <c r="E469" s="42">
        <v>45199</v>
      </c>
      <c r="F469" t="s">
        <v>2890</v>
      </c>
      <c r="G469" t="s">
        <v>2916</v>
      </c>
      <c r="H469">
        <v>2250</v>
      </c>
      <c r="I469" t="s">
        <v>2774</v>
      </c>
      <c r="J469">
        <v>281271</v>
      </c>
      <c r="K469" t="s">
        <v>2325</v>
      </c>
      <c r="L469">
        <v>-211218.16</v>
      </c>
      <c r="M469">
        <v>211218</v>
      </c>
      <c r="N469">
        <v>0</v>
      </c>
      <c r="O469">
        <v>-0.16</v>
      </c>
      <c r="P469" t="s">
        <v>607</v>
      </c>
      <c r="Q469">
        <v>-0.16</v>
      </c>
      <c r="R469">
        <v>211218</v>
      </c>
      <c r="S469">
        <v>0</v>
      </c>
      <c r="T469" t="s">
        <v>2890</v>
      </c>
      <c r="U469" s="221">
        <f t="shared" si="15"/>
        <v>2.11218E-2</v>
      </c>
    </row>
    <row r="470" spans="1:21" hidden="1">
      <c r="A470" s="55" t="str">
        <f t="shared" si="14"/>
        <v>Y0AH0</v>
      </c>
      <c r="B470" s="55">
        <f>VLOOKUP(J470,'Mapping-CITI'!A:E,5,0)</f>
        <v>0</v>
      </c>
      <c r="D470" s="42">
        <v>45016</v>
      </c>
      <c r="E470" s="42">
        <v>45199</v>
      </c>
      <c r="F470" t="s">
        <v>2890</v>
      </c>
      <c r="G470" t="s">
        <v>2916</v>
      </c>
      <c r="H470">
        <v>2250</v>
      </c>
      <c r="I470" t="s">
        <v>2774</v>
      </c>
      <c r="J470">
        <v>281275</v>
      </c>
      <c r="K470" t="s">
        <v>2329</v>
      </c>
      <c r="L470">
        <v>-100</v>
      </c>
      <c r="M470">
        <v>0</v>
      </c>
      <c r="N470">
        <v>0</v>
      </c>
      <c r="O470">
        <v>-100</v>
      </c>
      <c r="P470" t="s">
        <v>607</v>
      </c>
      <c r="Q470">
        <v>-100</v>
      </c>
      <c r="R470">
        <v>0</v>
      </c>
      <c r="S470">
        <v>0</v>
      </c>
      <c r="T470" t="s">
        <v>2890</v>
      </c>
      <c r="U470" s="221">
        <f t="shared" si="15"/>
        <v>0</v>
      </c>
    </row>
    <row r="471" spans="1:21" hidden="1">
      <c r="A471" s="55" t="str">
        <f t="shared" si="14"/>
        <v>Y0AH0</v>
      </c>
      <c r="B471" s="55">
        <f>VLOOKUP(J471,'Mapping-CITI'!A:E,5,0)</f>
        <v>0</v>
      </c>
      <c r="D471" s="42">
        <v>45016</v>
      </c>
      <c r="E471" s="42">
        <v>45199</v>
      </c>
      <c r="F471" t="s">
        <v>2890</v>
      </c>
      <c r="G471" t="s">
        <v>2916</v>
      </c>
      <c r="H471">
        <v>2250</v>
      </c>
      <c r="I471" t="s">
        <v>2774</v>
      </c>
      <c r="J471">
        <v>281276</v>
      </c>
      <c r="K471" t="s">
        <v>2330</v>
      </c>
      <c r="L471">
        <v>0</v>
      </c>
      <c r="M471">
        <v>0</v>
      </c>
      <c r="N471">
        <v>408.76</v>
      </c>
      <c r="O471">
        <v>-408.76</v>
      </c>
      <c r="P471" t="s">
        <v>607</v>
      </c>
      <c r="Q471">
        <v>-408.76</v>
      </c>
      <c r="R471">
        <v>0</v>
      </c>
      <c r="S471">
        <v>408.76</v>
      </c>
      <c r="T471" t="s">
        <v>2890</v>
      </c>
      <c r="U471" s="221">
        <f t="shared" si="15"/>
        <v>-4.0876E-5</v>
      </c>
    </row>
    <row r="472" spans="1:21" hidden="1">
      <c r="A472" s="55" t="str">
        <f t="shared" si="14"/>
        <v>Y0AH0</v>
      </c>
      <c r="B472" s="55">
        <f>VLOOKUP(J472,'Mapping-CITI'!A:E,5,0)</f>
        <v>0</v>
      </c>
      <c r="D472" s="42">
        <v>45016</v>
      </c>
      <c r="E472" s="42">
        <v>45199</v>
      </c>
      <c r="F472" t="s">
        <v>2890</v>
      </c>
      <c r="G472" t="s">
        <v>2916</v>
      </c>
      <c r="H472">
        <v>2150</v>
      </c>
      <c r="I472" t="s">
        <v>2797</v>
      </c>
      <c r="J472">
        <v>281283</v>
      </c>
      <c r="K472" t="s">
        <v>2662</v>
      </c>
      <c r="L472">
        <v>-59036.4</v>
      </c>
      <c r="M472">
        <v>1918.66</v>
      </c>
      <c r="N472">
        <v>1056.8800000000001</v>
      </c>
      <c r="O472">
        <v>-58174.62</v>
      </c>
      <c r="P472" t="s">
        <v>607</v>
      </c>
      <c r="Q472">
        <v>-58174.62</v>
      </c>
      <c r="R472">
        <v>0</v>
      </c>
      <c r="S472">
        <v>0</v>
      </c>
      <c r="T472" t="s">
        <v>2890</v>
      </c>
      <c r="U472" s="221">
        <f t="shared" si="15"/>
        <v>8.6178000000000001E-5</v>
      </c>
    </row>
    <row r="473" spans="1:21" hidden="1">
      <c r="A473" s="55" t="str">
        <f t="shared" si="14"/>
        <v>Y0AH0</v>
      </c>
      <c r="B473" s="55">
        <f>VLOOKUP(J473,'Mapping-CITI'!A:E,5,0)</f>
        <v>0</v>
      </c>
      <c r="D473" s="42">
        <v>45016</v>
      </c>
      <c r="E473" s="42">
        <v>45199</v>
      </c>
      <c r="F473" t="s">
        <v>2890</v>
      </c>
      <c r="G473" t="s">
        <v>2916</v>
      </c>
      <c r="H473">
        <v>2150</v>
      </c>
      <c r="I473" t="s">
        <v>2797</v>
      </c>
      <c r="J473">
        <v>281290</v>
      </c>
      <c r="K473" t="s">
        <v>2550</v>
      </c>
      <c r="L473">
        <v>-7001969.4800000004</v>
      </c>
      <c r="M473">
        <v>1429763.69</v>
      </c>
      <c r="N473">
        <v>510163.18</v>
      </c>
      <c r="O473">
        <v>-6082368.9699999997</v>
      </c>
      <c r="P473" t="s">
        <v>607</v>
      </c>
      <c r="Q473">
        <v>-6082368.9699999997</v>
      </c>
      <c r="R473">
        <v>0</v>
      </c>
      <c r="S473">
        <v>0</v>
      </c>
      <c r="T473" t="s">
        <v>2890</v>
      </c>
      <c r="U473" s="221">
        <f t="shared" si="15"/>
        <v>9.1960051000000001E-2</v>
      </c>
    </row>
    <row r="474" spans="1:21" hidden="1">
      <c r="A474" s="55" t="str">
        <f t="shared" si="14"/>
        <v>Y0AH0</v>
      </c>
      <c r="B474" s="55">
        <f>VLOOKUP(J474,'Mapping-CITI'!A:E,5,0)</f>
        <v>0</v>
      </c>
      <c r="D474" s="42">
        <v>45016</v>
      </c>
      <c r="E474" s="42">
        <v>45199</v>
      </c>
      <c r="F474" t="s">
        <v>2890</v>
      </c>
      <c r="G474" t="s">
        <v>2916</v>
      </c>
      <c r="H474">
        <v>2150</v>
      </c>
      <c r="I474" t="s">
        <v>2797</v>
      </c>
      <c r="J474">
        <v>281292</v>
      </c>
      <c r="K474" t="s">
        <v>2551</v>
      </c>
      <c r="L474">
        <v>-11944578.17</v>
      </c>
      <c r="M474">
        <v>32734193.98</v>
      </c>
      <c r="N474">
        <v>2489306.66</v>
      </c>
      <c r="O474">
        <v>18300309.149999999</v>
      </c>
      <c r="P474" t="s">
        <v>607</v>
      </c>
      <c r="Q474">
        <v>18300309.149999999</v>
      </c>
      <c r="R474">
        <v>0</v>
      </c>
      <c r="S474">
        <v>0</v>
      </c>
      <c r="T474" t="s">
        <v>2890</v>
      </c>
      <c r="U474" s="221">
        <f t="shared" si="15"/>
        <v>3.024488732</v>
      </c>
    </row>
    <row r="475" spans="1:21" hidden="1">
      <c r="A475" s="55" t="str">
        <f t="shared" si="14"/>
        <v>Y0AH5.3</v>
      </c>
      <c r="B475" s="55">
        <f>VLOOKUP(J475,'Mapping-CITI'!A:E,5,0)</f>
        <v>5.3</v>
      </c>
      <c r="D475" s="42">
        <v>45016</v>
      </c>
      <c r="E475" s="42">
        <v>45199</v>
      </c>
      <c r="F475" t="s">
        <v>2890</v>
      </c>
      <c r="G475" t="s">
        <v>2916</v>
      </c>
      <c r="H475">
        <v>5140</v>
      </c>
      <c r="I475" t="s">
        <v>2798</v>
      </c>
      <c r="J475">
        <v>301232</v>
      </c>
      <c r="K475" t="s">
        <v>2341</v>
      </c>
      <c r="L475">
        <v>-3491530</v>
      </c>
      <c r="M475">
        <v>0</v>
      </c>
      <c r="N475">
        <v>2074000</v>
      </c>
      <c r="O475">
        <v>-2074000</v>
      </c>
      <c r="P475" t="s">
        <v>607</v>
      </c>
      <c r="Q475">
        <v>-2074000</v>
      </c>
      <c r="R475">
        <v>0</v>
      </c>
      <c r="S475">
        <v>0</v>
      </c>
      <c r="T475" t="s">
        <v>2890</v>
      </c>
      <c r="U475" s="221">
        <f t="shared" si="15"/>
        <v>-0.2074</v>
      </c>
    </row>
    <row r="476" spans="1:21" hidden="1">
      <c r="A476" s="55" t="str">
        <f t="shared" si="14"/>
        <v>Y0AH5.3</v>
      </c>
      <c r="B476" s="55">
        <f>VLOOKUP(J476,'Mapping-CITI'!A:E,5,0)</f>
        <v>5.3</v>
      </c>
      <c r="D476" s="42">
        <v>45016</v>
      </c>
      <c r="E476" s="42">
        <v>45199</v>
      </c>
      <c r="F476" t="s">
        <v>2890</v>
      </c>
      <c r="G476" t="s">
        <v>2916</v>
      </c>
      <c r="H476">
        <v>5140</v>
      </c>
      <c r="I476" t="s">
        <v>2798</v>
      </c>
      <c r="J476">
        <v>301234</v>
      </c>
      <c r="K476" t="s">
        <v>2342</v>
      </c>
      <c r="L476">
        <v>-568400</v>
      </c>
      <c r="M476">
        <v>0</v>
      </c>
      <c r="N476">
        <v>3344000</v>
      </c>
      <c r="O476">
        <v>-3344000</v>
      </c>
      <c r="P476" t="s">
        <v>607</v>
      </c>
      <c r="Q476">
        <v>-3344000</v>
      </c>
      <c r="R476">
        <v>0</v>
      </c>
      <c r="S476">
        <v>0</v>
      </c>
      <c r="T476" t="s">
        <v>2890</v>
      </c>
      <c r="U476" s="221">
        <f t="shared" si="15"/>
        <v>-0.33439999999999998</v>
      </c>
    </row>
    <row r="477" spans="1:21" hidden="1">
      <c r="A477" s="55" t="str">
        <f t="shared" si="14"/>
        <v>Y0AH5.2</v>
      </c>
      <c r="B477" s="55">
        <f>VLOOKUP(J477,'Mapping-CITI'!A:E,5,0)</f>
        <v>5.2</v>
      </c>
      <c r="D477" s="42">
        <v>45016</v>
      </c>
      <c r="E477" s="42">
        <v>45199</v>
      </c>
      <c r="F477" t="s">
        <v>2890</v>
      </c>
      <c r="G477" t="s">
        <v>2916</v>
      </c>
      <c r="H477">
        <v>5110</v>
      </c>
      <c r="I477" t="s">
        <v>2776</v>
      </c>
      <c r="J477">
        <v>304209</v>
      </c>
      <c r="K477" t="s">
        <v>2350</v>
      </c>
      <c r="L477">
        <v>-31173833.34</v>
      </c>
      <c r="M477">
        <v>21769652.789999999</v>
      </c>
      <c r="N477">
        <v>46283266.68</v>
      </c>
      <c r="O477">
        <v>-24513613.890000001</v>
      </c>
      <c r="P477" t="s">
        <v>607</v>
      </c>
      <c r="Q477">
        <v>-24513613.890000001</v>
      </c>
      <c r="R477">
        <v>0</v>
      </c>
      <c r="S477">
        <v>0</v>
      </c>
      <c r="T477" t="s">
        <v>2890</v>
      </c>
      <c r="U477" s="221">
        <f t="shared" si="15"/>
        <v>-2.4513613890000001</v>
      </c>
    </row>
    <row r="478" spans="1:21" hidden="1">
      <c r="A478" s="55" t="str">
        <f t="shared" si="14"/>
        <v>Y0AH5.2</v>
      </c>
      <c r="B478" s="55">
        <f>VLOOKUP(J478,'Mapping-CITI'!A:E,5,0)</f>
        <v>5.2</v>
      </c>
      <c r="D478" s="42">
        <v>45016</v>
      </c>
      <c r="E478" s="42">
        <v>45199</v>
      </c>
      <c r="F478" t="s">
        <v>2890</v>
      </c>
      <c r="G478" t="s">
        <v>2916</v>
      </c>
      <c r="H478">
        <v>5110</v>
      </c>
      <c r="I478" t="s">
        <v>2776</v>
      </c>
      <c r="J478">
        <v>304213</v>
      </c>
      <c r="K478" t="s">
        <v>2351</v>
      </c>
      <c r="L478">
        <v>-9654699.0099999998</v>
      </c>
      <c r="M478">
        <v>0</v>
      </c>
      <c r="N478">
        <v>5782260.2400000002</v>
      </c>
      <c r="O478">
        <v>-5782260.2400000002</v>
      </c>
      <c r="P478" t="s">
        <v>607</v>
      </c>
      <c r="Q478">
        <v>-5782260.2400000002</v>
      </c>
      <c r="R478">
        <v>0</v>
      </c>
      <c r="S478">
        <v>0</v>
      </c>
      <c r="T478" t="s">
        <v>2890</v>
      </c>
      <c r="U478" s="221">
        <f t="shared" si="15"/>
        <v>-0.57822602400000001</v>
      </c>
    </row>
    <row r="479" spans="1:21" hidden="1">
      <c r="A479" s="55" t="str">
        <f t="shared" si="14"/>
        <v>Y0AH5.2</v>
      </c>
      <c r="B479" s="55">
        <f>VLOOKUP(J479,'Mapping-CITI'!A:E,5,0)</f>
        <v>5.2</v>
      </c>
      <c r="D479" s="42">
        <v>45016</v>
      </c>
      <c r="E479" s="42">
        <v>45199</v>
      </c>
      <c r="F479" t="s">
        <v>2890</v>
      </c>
      <c r="G479" t="s">
        <v>2916</v>
      </c>
      <c r="H479">
        <v>5110</v>
      </c>
      <c r="I479" t="s">
        <v>2776</v>
      </c>
      <c r="J479">
        <v>304214</v>
      </c>
      <c r="K479" t="s">
        <v>2352</v>
      </c>
      <c r="L479">
        <v>-1879824</v>
      </c>
      <c r="M479">
        <v>0</v>
      </c>
      <c r="N479">
        <v>0</v>
      </c>
      <c r="O479">
        <v>0</v>
      </c>
      <c r="P479" t="s">
        <v>607</v>
      </c>
      <c r="Q479">
        <v>0</v>
      </c>
      <c r="R479">
        <v>0</v>
      </c>
      <c r="S479">
        <v>0</v>
      </c>
      <c r="T479" t="s">
        <v>2890</v>
      </c>
      <c r="U479" s="221">
        <f t="shared" si="15"/>
        <v>0</v>
      </c>
    </row>
    <row r="480" spans="1:21" hidden="1">
      <c r="A480" s="55" t="str">
        <f t="shared" si="14"/>
        <v>Y0AH5.2</v>
      </c>
      <c r="B480" s="55">
        <f>VLOOKUP(J480,'Mapping-CITI'!A:E,5,0)</f>
        <v>5.2</v>
      </c>
      <c r="D480" s="42">
        <v>45016</v>
      </c>
      <c r="E480" s="42">
        <v>45199</v>
      </c>
      <c r="F480" t="s">
        <v>2890</v>
      </c>
      <c r="G480" t="s">
        <v>2916</v>
      </c>
      <c r="H480">
        <v>5110</v>
      </c>
      <c r="I480" t="s">
        <v>2776</v>
      </c>
      <c r="J480">
        <v>304217</v>
      </c>
      <c r="K480" t="s">
        <v>2355</v>
      </c>
      <c r="L480">
        <v>-24764737.27</v>
      </c>
      <c r="M480">
        <v>7976170.5700000003</v>
      </c>
      <c r="N480">
        <v>46245568.329999998</v>
      </c>
      <c r="O480">
        <v>-38269397.759999998</v>
      </c>
      <c r="P480" t="s">
        <v>607</v>
      </c>
      <c r="Q480">
        <v>-38269397.759999998</v>
      </c>
      <c r="R480">
        <v>0</v>
      </c>
      <c r="S480">
        <v>0</v>
      </c>
      <c r="T480" t="s">
        <v>2890</v>
      </c>
      <c r="U480" s="221">
        <f t="shared" si="15"/>
        <v>-3.8269397759999997</v>
      </c>
    </row>
    <row r="481" spans="1:21" hidden="1">
      <c r="A481" s="55" t="str">
        <f t="shared" si="14"/>
        <v>Y0AHIgnore</v>
      </c>
      <c r="B481" s="55" t="str">
        <f>VLOOKUP(J481,'Mapping-CITI'!A:E,5,0)</f>
        <v>Ignore</v>
      </c>
      <c r="D481" s="42">
        <v>45016</v>
      </c>
      <c r="E481" s="42">
        <v>45199</v>
      </c>
      <c r="F481" t="s">
        <v>2890</v>
      </c>
      <c r="G481" t="s">
        <v>2916</v>
      </c>
      <c r="H481">
        <v>5110</v>
      </c>
      <c r="I481" t="s">
        <v>2776</v>
      </c>
      <c r="J481">
        <v>304221</v>
      </c>
      <c r="K481" t="s">
        <v>2633</v>
      </c>
      <c r="L481">
        <v>0</v>
      </c>
      <c r="M481">
        <v>32493</v>
      </c>
      <c r="N481">
        <v>0</v>
      </c>
      <c r="O481">
        <v>32493</v>
      </c>
      <c r="P481" t="s">
        <v>607</v>
      </c>
      <c r="Q481">
        <v>32493</v>
      </c>
      <c r="R481">
        <v>0</v>
      </c>
      <c r="S481">
        <v>0</v>
      </c>
      <c r="T481" t="s">
        <v>2890</v>
      </c>
      <c r="U481" s="221">
        <f t="shared" si="15"/>
        <v>3.2493000000000001E-3</v>
      </c>
    </row>
    <row r="482" spans="1:21" hidden="1">
      <c r="A482" s="55" t="str">
        <f t="shared" si="14"/>
        <v>Y0AH5.2</v>
      </c>
      <c r="B482" s="55">
        <f>VLOOKUP(J482,'Mapping-CITI'!A:E,5,0)</f>
        <v>5.2</v>
      </c>
      <c r="D482" s="42">
        <v>45016</v>
      </c>
      <c r="E482" s="42">
        <v>45199</v>
      </c>
      <c r="F482" t="s">
        <v>2890</v>
      </c>
      <c r="G482" t="s">
        <v>2916</v>
      </c>
      <c r="H482">
        <v>5110</v>
      </c>
      <c r="I482" t="s">
        <v>2776</v>
      </c>
      <c r="J482">
        <v>304232</v>
      </c>
      <c r="K482" t="s">
        <v>2358</v>
      </c>
      <c r="L482">
        <v>-12186.07</v>
      </c>
      <c r="M482">
        <v>0</v>
      </c>
      <c r="N482">
        <v>4401.8999999999996</v>
      </c>
      <c r="O482">
        <v>-4401.8999999999996</v>
      </c>
      <c r="P482" t="s">
        <v>607</v>
      </c>
      <c r="Q482">
        <v>-4401.8999999999996</v>
      </c>
      <c r="R482">
        <v>0</v>
      </c>
      <c r="S482">
        <v>4401.8999999999996</v>
      </c>
      <c r="T482" t="s">
        <v>2890</v>
      </c>
      <c r="U482" s="221">
        <f t="shared" si="15"/>
        <v>-4.4018999999999997E-4</v>
      </c>
    </row>
    <row r="483" spans="1:21" hidden="1">
      <c r="A483" s="55" t="str">
        <f t="shared" si="14"/>
        <v>Y0AH5.2</v>
      </c>
      <c r="B483" s="55">
        <f>VLOOKUP(J483,'Mapping-CITI'!A:E,5,0)</f>
        <v>5.2</v>
      </c>
      <c r="D483" s="42">
        <v>45016</v>
      </c>
      <c r="E483" s="42">
        <v>45199</v>
      </c>
      <c r="F483" t="s">
        <v>2890</v>
      </c>
      <c r="G483" t="s">
        <v>2916</v>
      </c>
      <c r="H483">
        <v>5110</v>
      </c>
      <c r="I483" t="s">
        <v>2776</v>
      </c>
      <c r="J483">
        <v>304300</v>
      </c>
      <c r="K483" t="s">
        <v>2362</v>
      </c>
      <c r="L483">
        <v>-3670.78</v>
      </c>
      <c r="M483">
        <v>0</v>
      </c>
      <c r="N483">
        <v>0</v>
      </c>
      <c r="O483">
        <v>0</v>
      </c>
      <c r="P483" t="s">
        <v>607</v>
      </c>
      <c r="Q483">
        <v>0</v>
      </c>
      <c r="R483">
        <v>0</v>
      </c>
      <c r="S483">
        <v>0</v>
      </c>
      <c r="T483" t="s">
        <v>2890</v>
      </c>
      <c r="U483" s="221">
        <f t="shared" si="15"/>
        <v>0</v>
      </c>
    </row>
    <row r="484" spans="1:21" hidden="1">
      <c r="A484" s="55" t="str">
        <f t="shared" si="14"/>
        <v>Y0AH5.5</v>
      </c>
      <c r="B484" s="55">
        <f>VLOOKUP(J484,'Mapping-CITI'!A:E,5,0)</f>
        <v>5.5</v>
      </c>
      <c r="D484" s="42">
        <v>45016</v>
      </c>
      <c r="E484" s="42">
        <v>45199</v>
      </c>
      <c r="F484" t="s">
        <v>2890</v>
      </c>
      <c r="G484" t="s">
        <v>2916</v>
      </c>
      <c r="H484">
        <v>5110</v>
      </c>
      <c r="I484" t="s">
        <v>2776</v>
      </c>
      <c r="J484">
        <v>304302</v>
      </c>
      <c r="K484" t="s">
        <v>810</v>
      </c>
      <c r="L484">
        <v>-72287.009999999995</v>
      </c>
      <c r="M484">
        <v>0</v>
      </c>
      <c r="N484">
        <v>15586.18</v>
      </c>
      <c r="O484">
        <v>-15586.18</v>
      </c>
      <c r="P484" t="s">
        <v>607</v>
      </c>
      <c r="Q484">
        <v>-15586.18</v>
      </c>
      <c r="R484">
        <v>0</v>
      </c>
      <c r="S484">
        <v>0</v>
      </c>
      <c r="T484" t="s">
        <v>2890</v>
      </c>
      <c r="U484" s="221">
        <f t="shared" si="15"/>
        <v>-1.5586180000000001E-3</v>
      </c>
    </row>
    <row r="485" spans="1:21" hidden="1">
      <c r="A485" s="55" t="str">
        <f t="shared" si="14"/>
        <v>Y0AH5.5</v>
      </c>
      <c r="B485" s="55">
        <f>VLOOKUP(J485,'Mapping-CITI'!A:E,5,0)</f>
        <v>5.5</v>
      </c>
      <c r="D485" s="42">
        <v>45016</v>
      </c>
      <c r="E485" s="42">
        <v>45199</v>
      </c>
      <c r="F485" t="s">
        <v>2890</v>
      </c>
      <c r="G485" t="s">
        <v>2916</v>
      </c>
      <c r="H485">
        <v>5200</v>
      </c>
      <c r="I485" t="s">
        <v>2777</v>
      </c>
      <c r="J485">
        <v>304751</v>
      </c>
      <c r="K485" t="s">
        <v>2369</v>
      </c>
      <c r="L485">
        <v>-22.15</v>
      </c>
      <c r="M485">
        <v>0</v>
      </c>
      <c r="N485">
        <v>0</v>
      </c>
      <c r="O485">
        <v>0</v>
      </c>
      <c r="P485" t="s">
        <v>607</v>
      </c>
      <c r="Q485">
        <v>0</v>
      </c>
      <c r="R485">
        <v>0</v>
      </c>
      <c r="S485">
        <v>0</v>
      </c>
      <c r="T485" t="s">
        <v>2890</v>
      </c>
      <c r="U485" s="221">
        <f t="shared" si="15"/>
        <v>0</v>
      </c>
    </row>
    <row r="486" spans="1:21" hidden="1">
      <c r="A486" s="55" t="str">
        <f t="shared" si="14"/>
        <v>Y0AH5.5</v>
      </c>
      <c r="B486" s="55">
        <f>VLOOKUP(J486,'Mapping-CITI'!A:E,5,0)</f>
        <v>5.5</v>
      </c>
      <c r="D486" s="42">
        <v>45016</v>
      </c>
      <c r="E486" s="42">
        <v>45199</v>
      </c>
      <c r="F486" t="s">
        <v>2890</v>
      </c>
      <c r="G486" t="s">
        <v>2916</v>
      </c>
      <c r="H486">
        <v>5200</v>
      </c>
      <c r="I486" t="s">
        <v>2777</v>
      </c>
      <c r="J486">
        <v>305101</v>
      </c>
      <c r="K486" t="s">
        <v>2374</v>
      </c>
      <c r="L486">
        <v>-14979.7</v>
      </c>
      <c r="M486">
        <v>0</v>
      </c>
      <c r="N486">
        <v>2272.89</v>
      </c>
      <c r="O486">
        <v>-2272.89</v>
      </c>
      <c r="P486" t="s">
        <v>607</v>
      </c>
      <c r="Q486">
        <v>-2272.89</v>
      </c>
      <c r="R486">
        <v>0</v>
      </c>
      <c r="S486">
        <v>2272.89</v>
      </c>
      <c r="T486" t="s">
        <v>2890</v>
      </c>
      <c r="U486" s="221">
        <f t="shared" si="15"/>
        <v>-2.2728899999999998E-4</v>
      </c>
    </row>
    <row r="487" spans="1:21" hidden="1">
      <c r="A487" s="55" t="str">
        <f t="shared" si="14"/>
        <v>Y0AH5.5</v>
      </c>
      <c r="B487" s="55">
        <f>VLOOKUP(J487,'Mapping-CITI'!A:E,5,0)</f>
        <v>5.5</v>
      </c>
      <c r="D487" s="42">
        <v>45016</v>
      </c>
      <c r="E487" s="42">
        <v>45199</v>
      </c>
      <c r="F487" t="s">
        <v>2890</v>
      </c>
      <c r="G487" t="s">
        <v>2916</v>
      </c>
      <c r="H487">
        <v>5200</v>
      </c>
      <c r="I487" t="s">
        <v>2777</v>
      </c>
      <c r="J487">
        <v>305111</v>
      </c>
      <c r="K487" t="s">
        <v>2377</v>
      </c>
      <c r="L487">
        <v>-44.99</v>
      </c>
      <c r="M487">
        <v>0</v>
      </c>
      <c r="N487">
        <v>0</v>
      </c>
      <c r="O487">
        <v>0</v>
      </c>
      <c r="P487" t="s">
        <v>607</v>
      </c>
      <c r="Q487">
        <v>0</v>
      </c>
      <c r="R487">
        <v>0</v>
      </c>
      <c r="S487">
        <v>0</v>
      </c>
      <c r="T487" t="s">
        <v>2890</v>
      </c>
      <c r="U487" s="221">
        <f t="shared" si="15"/>
        <v>0</v>
      </c>
    </row>
    <row r="488" spans="1:21" hidden="1">
      <c r="A488" s="55" t="str">
        <f t="shared" si="14"/>
        <v>Y0AHIgnore</v>
      </c>
      <c r="B488" s="55" t="str">
        <f>VLOOKUP(J488,'Mapping-CITI'!A:E,5,0)</f>
        <v>Ignore</v>
      </c>
      <c r="D488" s="42">
        <v>45016</v>
      </c>
      <c r="E488" s="42">
        <v>45199</v>
      </c>
      <c r="F488" t="s">
        <v>2890</v>
      </c>
      <c r="G488" t="s">
        <v>2916</v>
      </c>
      <c r="H488">
        <v>5170</v>
      </c>
      <c r="I488" t="s">
        <v>2800</v>
      </c>
      <c r="J488">
        <v>311608</v>
      </c>
      <c r="K488" t="s">
        <v>2405</v>
      </c>
      <c r="L488">
        <v>2789701.82</v>
      </c>
      <c r="M488">
        <v>2277910.73</v>
      </c>
      <c r="N488">
        <v>0</v>
      </c>
      <c r="O488">
        <v>2277910.73</v>
      </c>
      <c r="P488" t="s">
        <v>607</v>
      </c>
      <c r="Q488">
        <v>2277910.73</v>
      </c>
      <c r="R488">
        <v>0</v>
      </c>
      <c r="S488">
        <v>0</v>
      </c>
      <c r="T488" t="s">
        <v>2890</v>
      </c>
      <c r="U488" s="221">
        <f t="shared" si="15"/>
        <v>0.22779107300000001</v>
      </c>
    </row>
    <row r="489" spans="1:21" hidden="1">
      <c r="A489" s="55" t="str">
        <f t="shared" si="14"/>
        <v>Y0AHIgnore</v>
      </c>
      <c r="B489" s="55" t="str">
        <f>VLOOKUP(J489,'Mapping-CITI'!A:E,5,0)</f>
        <v>Ignore</v>
      </c>
      <c r="D489" s="42">
        <v>45016</v>
      </c>
      <c r="E489" s="42">
        <v>45199</v>
      </c>
      <c r="F489" t="s">
        <v>2890</v>
      </c>
      <c r="G489" t="s">
        <v>2916</v>
      </c>
      <c r="H489">
        <v>5170</v>
      </c>
      <c r="I489" t="s">
        <v>2800</v>
      </c>
      <c r="J489">
        <v>311617</v>
      </c>
      <c r="K489" t="s">
        <v>2407</v>
      </c>
      <c r="L489">
        <v>20788</v>
      </c>
      <c r="M489">
        <v>0</v>
      </c>
      <c r="N489">
        <v>0</v>
      </c>
      <c r="O489">
        <v>0</v>
      </c>
      <c r="P489" t="s">
        <v>607</v>
      </c>
      <c r="Q489">
        <v>0</v>
      </c>
      <c r="R489">
        <v>0</v>
      </c>
      <c r="S489">
        <v>0</v>
      </c>
      <c r="T489" t="s">
        <v>2890</v>
      </c>
      <c r="U489" s="221">
        <f t="shared" si="15"/>
        <v>0</v>
      </c>
    </row>
    <row r="490" spans="1:21" hidden="1">
      <c r="A490" s="55" t="str">
        <f t="shared" si="14"/>
        <v>Y0AHIgnore</v>
      </c>
      <c r="B490" s="55" t="str">
        <f>VLOOKUP(J490,'Mapping-CITI'!A:E,5,0)</f>
        <v>Ignore</v>
      </c>
      <c r="D490" s="42">
        <v>45016</v>
      </c>
      <c r="E490" s="42">
        <v>45199</v>
      </c>
      <c r="F490" t="s">
        <v>2890</v>
      </c>
      <c r="G490" t="s">
        <v>2916</v>
      </c>
      <c r="H490">
        <v>5170</v>
      </c>
      <c r="I490" t="s">
        <v>2800</v>
      </c>
      <c r="J490">
        <v>311621</v>
      </c>
      <c r="K490" t="s">
        <v>2410</v>
      </c>
      <c r="L490">
        <v>277602</v>
      </c>
      <c r="M490">
        <v>30698</v>
      </c>
      <c r="N490">
        <v>0</v>
      </c>
      <c r="O490">
        <v>30698</v>
      </c>
      <c r="P490" t="s">
        <v>607</v>
      </c>
      <c r="Q490">
        <v>30698</v>
      </c>
      <c r="R490">
        <v>0</v>
      </c>
      <c r="S490">
        <v>0</v>
      </c>
      <c r="T490" t="s">
        <v>2890</v>
      </c>
      <c r="U490" s="221">
        <f t="shared" si="15"/>
        <v>3.0698000000000001E-3</v>
      </c>
    </row>
    <row r="491" spans="1:21" hidden="1">
      <c r="A491" s="55" t="str">
        <f t="shared" si="14"/>
        <v>Y0AH6.4</v>
      </c>
      <c r="B491" s="55">
        <f>VLOOKUP(J491,'Mapping-CITI'!A:E,5,0)</f>
        <v>6.4</v>
      </c>
      <c r="D491" s="42">
        <v>45016</v>
      </c>
      <c r="E491" s="42">
        <v>45199</v>
      </c>
      <c r="F491" t="s">
        <v>2890</v>
      </c>
      <c r="G491" t="s">
        <v>2916</v>
      </c>
      <c r="H491">
        <v>4160</v>
      </c>
      <c r="I491" t="s">
        <v>2778</v>
      </c>
      <c r="J491">
        <v>401201</v>
      </c>
      <c r="K491" t="s">
        <v>2419</v>
      </c>
      <c r="L491">
        <v>6713.96</v>
      </c>
      <c r="M491">
        <v>0</v>
      </c>
      <c r="N491">
        <v>0</v>
      </c>
      <c r="O491">
        <v>0</v>
      </c>
      <c r="P491" t="s">
        <v>607</v>
      </c>
      <c r="Q491">
        <v>0</v>
      </c>
      <c r="R491">
        <v>0</v>
      </c>
      <c r="S491">
        <v>0</v>
      </c>
      <c r="T491" t="s">
        <v>2890</v>
      </c>
      <c r="U491" s="221">
        <f t="shared" si="15"/>
        <v>0</v>
      </c>
    </row>
    <row r="492" spans="1:21" hidden="1">
      <c r="A492" s="55" t="str">
        <f t="shared" si="14"/>
        <v>Y0AHIgnore</v>
      </c>
      <c r="B492" s="55" t="str">
        <f>VLOOKUP(J492,'Mapping-CITI'!A:E,5,0)</f>
        <v>Ignore</v>
      </c>
      <c r="D492" s="42">
        <v>45016</v>
      </c>
      <c r="E492" s="42">
        <v>45199</v>
      </c>
      <c r="F492" t="s">
        <v>2890</v>
      </c>
      <c r="G492" t="s">
        <v>2916</v>
      </c>
      <c r="H492">
        <v>4160</v>
      </c>
      <c r="I492" t="s">
        <v>2778</v>
      </c>
      <c r="J492">
        <v>401237</v>
      </c>
      <c r="K492" t="s">
        <v>2428</v>
      </c>
      <c r="L492">
        <v>230898.68</v>
      </c>
      <c r="M492">
        <v>189476.59</v>
      </c>
      <c r="N492">
        <v>0</v>
      </c>
      <c r="O492">
        <v>189476.59</v>
      </c>
      <c r="P492" t="s">
        <v>607</v>
      </c>
      <c r="Q492">
        <v>189476.59</v>
      </c>
      <c r="R492">
        <v>189476.59</v>
      </c>
      <c r="S492">
        <v>0</v>
      </c>
      <c r="T492" t="s">
        <v>2890</v>
      </c>
      <c r="U492" s="221">
        <f t="shared" si="15"/>
        <v>1.8947658999999999E-2</v>
      </c>
    </row>
    <row r="493" spans="1:21" hidden="1">
      <c r="A493" s="55" t="str">
        <f t="shared" si="14"/>
        <v>Y0AH6.4</v>
      </c>
      <c r="B493" s="55">
        <f>VLOOKUP(J493,'Mapping-CITI'!A:E,5,0)</f>
        <v>6.4</v>
      </c>
      <c r="D493" s="42">
        <v>45016</v>
      </c>
      <c r="E493" s="42">
        <v>45199</v>
      </c>
      <c r="F493" t="s">
        <v>2890</v>
      </c>
      <c r="G493" t="s">
        <v>2916</v>
      </c>
      <c r="H493">
        <v>4160</v>
      </c>
      <c r="I493" t="s">
        <v>2778</v>
      </c>
      <c r="J493">
        <v>401263</v>
      </c>
      <c r="K493" t="s">
        <v>2605</v>
      </c>
      <c r="L493">
        <v>0</v>
      </c>
      <c r="M493">
        <v>0</v>
      </c>
      <c r="N493">
        <v>0</v>
      </c>
      <c r="O493">
        <v>0</v>
      </c>
      <c r="P493" t="s">
        <v>607</v>
      </c>
      <c r="Q493">
        <v>0</v>
      </c>
      <c r="R493">
        <v>0</v>
      </c>
      <c r="S493">
        <v>0</v>
      </c>
      <c r="T493" t="s">
        <v>2890</v>
      </c>
      <c r="U493" s="221">
        <f t="shared" si="15"/>
        <v>0</v>
      </c>
    </row>
    <row r="494" spans="1:21" hidden="1">
      <c r="A494" s="55" t="str">
        <f t="shared" si="14"/>
        <v>Y0AH6.4</v>
      </c>
      <c r="B494" s="55">
        <f>VLOOKUP(J494,'Mapping-CITI'!A:E,5,0)</f>
        <v>6.4</v>
      </c>
      <c r="D494" s="42">
        <v>45016</v>
      </c>
      <c r="E494" s="42">
        <v>45199</v>
      </c>
      <c r="F494" t="s">
        <v>2890</v>
      </c>
      <c r="G494" t="s">
        <v>2916</v>
      </c>
      <c r="H494">
        <v>4160</v>
      </c>
      <c r="I494" t="s">
        <v>2778</v>
      </c>
      <c r="J494">
        <v>401301</v>
      </c>
      <c r="K494" t="s">
        <v>2432</v>
      </c>
      <c r="L494">
        <v>4139.91</v>
      </c>
      <c r="M494">
        <v>17245</v>
      </c>
      <c r="N494">
        <v>16910.04</v>
      </c>
      <c r="O494">
        <v>334.96</v>
      </c>
      <c r="P494" t="s">
        <v>607</v>
      </c>
      <c r="Q494">
        <v>334.96</v>
      </c>
      <c r="R494">
        <v>17245</v>
      </c>
      <c r="S494">
        <v>16910.04</v>
      </c>
      <c r="T494" t="s">
        <v>2890</v>
      </c>
      <c r="U494" s="221">
        <f t="shared" si="15"/>
        <v>3.3495999999999911E-5</v>
      </c>
    </row>
    <row r="495" spans="1:21" hidden="1">
      <c r="A495" s="55" t="str">
        <f t="shared" si="14"/>
        <v>Y0AH6.2</v>
      </c>
      <c r="B495" s="55">
        <f>VLOOKUP(J495,'Mapping-CITI'!A:E,5,0)</f>
        <v>6.2</v>
      </c>
      <c r="D495" s="42">
        <v>45016</v>
      </c>
      <c r="E495" s="42">
        <v>45199</v>
      </c>
      <c r="F495" t="s">
        <v>2890</v>
      </c>
      <c r="G495" t="s">
        <v>2916</v>
      </c>
      <c r="H495">
        <v>4160</v>
      </c>
      <c r="I495" t="s">
        <v>2778</v>
      </c>
      <c r="J495">
        <v>401501</v>
      </c>
      <c r="K495" t="s">
        <v>676</v>
      </c>
      <c r="L495">
        <v>4051785.59</v>
      </c>
      <c r="M495">
        <v>1264170.93</v>
      </c>
      <c r="N495">
        <v>14929.35</v>
      </c>
      <c r="O495">
        <v>1249241.58</v>
      </c>
      <c r="P495" t="s">
        <v>607</v>
      </c>
      <c r="Q495">
        <v>1249241.58</v>
      </c>
      <c r="R495">
        <v>0</v>
      </c>
      <c r="S495">
        <v>0</v>
      </c>
      <c r="T495" t="s">
        <v>2890</v>
      </c>
      <c r="U495" s="221">
        <f t="shared" si="15"/>
        <v>0.12492415799999998</v>
      </c>
    </row>
    <row r="496" spans="1:21" hidden="1">
      <c r="A496" s="55" t="str">
        <f t="shared" si="14"/>
        <v>Y0AH6.2</v>
      </c>
      <c r="B496" s="55">
        <f>VLOOKUP(J496,'Mapping-CITI'!A:E,5,0)</f>
        <v>6.2</v>
      </c>
      <c r="D496" s="42">
        <v>45016</v>
      </c>
      <c r="E496" s="42">
        <v>45199</v>
      </c>
      <c r="F496" t="s">
        <v>2890</v>
      </c>
      <c r="G496" t="s">
        <v>2916</v>
      </c>
      <c r="H496">
        <v>4160</v>
      </c>
      <c r="I496" t="s">
        <v>2778</v>
      </c>
      <c r="J496">
        <v>401518</v>
      </c>
      <c r="K496" t="s">
        <v>3398</v>
      </c>
      <c r="L496">
        <v>10312.58</v>
      </c>
      <c r="M496">
        <v>0</v>
      </c>
      <c r="N496">
        <v>0</v>
      </c>
      <c r="O496">
        <v>0</v>
      </c>
      <c r="P496" t="s">
        <v>607</v>
      </c>
      <c r="Q496">
        <v>0</v>
      </c>
      <c r="R496">
        <v>0</v>
      </c>
      <c r="S496">
        <v>0</v>
      </c>
      <c r="T496" t="s">
        <v>2890</v>
      </c>
      <c r="U496" s="221">
        <f t="shared" si="15"/>
        <v>0</v>
      </c>
    </row>
    <row r="497" spans="1:21" hidden="1">
      <c r="A497" s="55" t="str">
        <f t="shared" si="14"/>
        <v>Y0AH6.4</v>
      </c>
      <c r="B497" s="55">
        <f>VLOOKUP(J497,'Mapping-CITI'!A:E,5,0)</f>
        <v>6.4</v>
      </c>
      <c r="D497" s="42">
        <v>45016</v>
      </c>
      <c r="E497" s="42">
        <v>45199</v>
      </c>
      <c r="F497" t="s">
        <v>2890</v>
      </c>
      <c r="G497" t="s">
        <v>2916</v>
      </c>
      <c r="H497">
        <v>4160</v>
      </c>
      <c r="I497" t="s">
        <v>2778</v>
      </c>
      <c r="J497">
        <v>401702</v>
      </c>
      <c r="K497" t="s">
        <v>2686</v>
      </c>
      <c r="L497">
        <v>-5217.04</v>
      </c>
      <c r="M497">
        <v>0</v>
      </c>
      <c r="N497">
        <v>1343.62</v>
      </c>
      <c r="O497">
        <v>-1343.62</v>
      </c>
      <c r="P497" t="s">
        <v>607</v>
      </c>
      <c r="Q497">
        <v>-1343.62</v>
      </c>
      <c r="R497">
        <v>0</v>
      </c>
      <c r="S497">
        <v>0</v>
      </c>
      <c r="T497" t="s">
        <v>2890</v>
      </c>
      <c r="U497" s="221">
        <f t="shared" si="15"/>
        <v>-1.3436199999999999E-4</v>
      </c>
    </row>
    <row r="498" spans="1:21" hidden="1">
      <c r="A498" s="55" t="str">
        <f t="shared" si="14"/>
        <v>Y0AH6.4</v>
      </c>
      <c r="B498" s="55">
        <f>VLOOKUP(J498,'Mapping-CITI'!A:E,5,0)</f>
        <v>6.4</v>
      </c>
      <c r="D498" s="42">
        <v>45016</v>
      </c>
      <c r="E498" s="42">
        <v>45199</v>
      </c>
      <c r="F498" t="s">
        <v>2890</v>
      </c>
      <c r="G498" t="s">
        <v>2916</v>
      </c>
      <c r="H498">
        <v>4160</v>
      </c>
      <c r="I498" t="s">
        <v>2778</v>
      </c>
      <c r="J498">
        <v>401703</v>
      </c>
      <c r="K498" t="s">
        <v>2687</v>
      </c>
      <c r="L498">
        <v>-5217.04</v>
      </c>
      <c r="M498">
        <v>0</v>
      </c>
      <c r="N498">
        <v>1343.62</v>
      </c>
      <c r="O498">
        <v>-1343.62</v>
      </c>
      <c r="P498" t="s">
        <v>607</v>
      </c>
      <c r="Q498">
        <v>-1343.62</v>
      </c>
      <c r="R498">
        <v>0</v>
      </c>
      <c r="S498">
        <v>0</v>
      </c>
      <c r="T498" t="s">
        <v>2890</v>
      </c>
      <c r="U498" s="221">
        <f t="shared" si="15"/>
        <v>-1.3436199999999999E-4</v>
      </c>
    </row>
    <row r="499" spans="1:21" hidden="1">
      <c r="A499" s="55" t="str">
        <f t="shared" si="14"/>
        <v>Y0AH6.4</v>
      </c>
      <c r="B499" s="55">
        <f>VLOOKUP(J499,'Mapping-CITI'!A:E,5,0)</f>
        <v>6.4</v>
      </c>
      <c r="D499" s="42">
        <v>45016</v>
      </c>
      <c r="E499" s="42">
        <v>45199</v>
      </c>
      <c r="F499" t="s">
        <v>2890</v>
      </c>
      <c r="G499" t="s">
        <v>2916</v>
      </c>
      <c r="H499">
        <v>4160</v>
      </c>
      <c r="I499" t="s">
        <v>2778</v>
      </c>
      <c r="J499">
        <v>401707</v>
      </c>
      <c r="K499" t="s">
        <v>2680</v>
      </c>
      <c r="L499">
        <v>928.13</v>
      </c>
      <c r="M499">
        <v>75129.7</v>
      </c>
      <c r="N499">
        <v>75129.7</v>
      </c>
      <c r="O499">
        <v>0</v>
      </c>
      <c r="P499" t="s">
        <v>607</v>
      </c>
      <c r="Q499">
        <v>0</v>
      </c>
      <c r="R499">
        <v>75129.7</v>
      </c>
      <c r="S499">
        <v>75129.7</v>
      </c>
      <c r="T499" t="s">
        <v>2890</v>
      </c>
      <c r="U499" s="221">
        <f t="shared" si="15"/>
        <v>0</v>
      </c>
    </row>
    <row r="500" spans="1:21" hidden="1">
      <c r="A500" s="55" t="str">
        <f t="shared" si="14"/>
        <v>Y0AH6.4</v>
      </c>
      <c r="B500" s="55">
        <f>VLOOKUP(J500,'Mapping-CITI'!A:E,5,0)</f>
        <v>6.4</v>
      </c>
      <c r="D500" s="42">
        <v>45016</v>
      </c>
      <c r="E500" s="42">
        <v>45199</v>
      </c>
      <c r="F500" t="s">
        <v>2890</v>
      </c>
      <c r="G500" t="s">
        <v>2916</v>
      </c>
      <c r="H500">
        <v>4160</v>
      </c>
      <c r="I500" t="s">
        <v>2778</v>
      </c>
      <c r="J500">
        <v>401708</v>
      </c>
      <c r="K500" t="s">
        <v>2681</v>
      </c>
      <c r="L500">
        <v>928.13</v>
      </c>
      <c r="M500">
        <v>75129.7</v>
      </c>
      <c r="N500">
        <v>75129.7</v>
      </c>
      <c r="O500">
        <v>0</v>
      </c>
      <c r="P500" t="s">
        <v>607</v>
      </c>
      <c r="Q500">
        <v>0</v>
      </c>
      <c r="R500">
        <v>75129.7</v>
      </c>
      <c r="S500">
        <v>75129.7</v>
      </c>
      <c r="T500" t="s">
        <v>2890</v>
      </c>
      <c r="U500" s="221">
        <f t="shared" si="15"/>
        <v>0</v>
      </c>
    </row>
    <row r="501" spans="1:21" hidden="1">
      <c r="A501" s="55" t="str">
        <f t="shared" si="14"/>
        <v>Y0AH6.4</v>
      </c>
      <c r="B501" s="55">
        <f>VLOOKUP(J501,'Mapping-CITI'!A:E,5,0)</f>
        <v>6.4</v>
      </c>
      <c r="D501" s="42">
        <v>45016</v>
      </c>
      <c r="E501" s="42">
        <v>45199</v>
      </c>
      <c r="F501" t="s">
        <v>2890</v>
      </c>
      <c r="G501" t="s">
        <v>2916</v>
      </c>
      <c r="H501">
        <v>4160</v>
      </c>
      <c r="I501" t="s">
        <v>2778</v>
      </c>
      <c r="J501">
        <v>402084</v>
      </c>
      <c r="K501" t="s">
        <v>4268</v>
      </c>
      <c r="L501">
        <v>0</v>
      </c>
      <c r="M501">
        <v>83000</v>
      </c>
      <c r="N501">
        <v>0</v>
      </c>
      <c r="O501">
        <v>83000</v>
      </c>
      <c r="P501" t="s">
        <v>607</v>
      </c>
      <c r="Q501">
        <v>83000</v>
      </c>
      <c r="R501">
        <v>0</v>
      </c>
      <c r="S501">
        <v>0</v>
      </c>
      <c r="T501" t="s">
        <v>2890</v>
      </c>
      <c r="U501" s="221">
        <f t="shared" si="15"/>
        <v>8.3000000000000001E-3</v>
      </c>
    </row>
    <row r="502" spans="1:21" hidden="1">
      <c r="A502" s="55" t="str">
        <f t="shared" si="14"/>
        <v>Y0AH6.4</v>
      </c>
      <c r="B502" s="55">
        <f>VLOOKUP(J502,'Mapping-CITI'!A:E,5,0)</f>
        <v>6.4</v>
      </c>
      <c r="D502" s="42">
        <v>45016</v>
      </c>
      <c r="E502" s="42">
        <v>45199</v>
      </c>
      <c r="F502" t="s">
        <v>2890</v>
      </c>
      <c r="G502" t="s">
        <v>2916</v>
      </c>
      <c r="H502">
        <v>4160</v>
      </c>
      <c r="I502" t="s">
        <v>2778</v>
      </c>
      <c r="J502">
        <v>402103</v>
      </c>
      <c r="K502" t="s">
        <v>2436</v>
      </c>
      <c r="L502">
        <v>13467.24</v>
      </c>
      <c r="M502">
        <v>122915.54</v>
      </c>
      <c r="N502">
        <v>1014.28</v>
      </c>
      <c r="O502">
        <v>121901.26</v>
      </c>
      <c r="P502" t="s">
        <v>607</v>
      </c>
      <c r="Q502">
        <v>121901.26</v>
      </c>
      <c r="R502">
        <v>122915.54</v>
      </c>
      <c r="S502">
        <v>1014.28</v>
      </c>
      <c r="T502" t="s">
        <v>2890</v>
      </c>
      <c r="U502" s="221">
        <f t="shared" si="15"/>
        <v>1.2190125999999999E-2</v>
      </c>
    </row>
    <row r="503" spans="1:21" hidden="1">
      <c r="A503" s="55" t="str">
        <f t="shared" si="14"/>
        <v>Y0AH6.3</v>
      </c>
      <c r="B503" s="55">
        <f>VLOOKUP(J503,'Mapping-CITI'!A:E,5,0)</f>
        <v>6.3</v>
      </c>
      <c r="D503" s="42">
        <v>45016</v>
      </c>
      <c r="E503" s="42">
        <v>45199</v>
      </c>
      <c r="F503" t="s">
        <v>2890</v>
      </c>
      <c r="G503" t="s">
        <v>2916</v>
      </c>
      <c r="H503">
        <v>4160</v>
      </c>
      <c r="I503" t="s">
        <v>2778</v>
      </c>
      <c r="J503">
        <v>402106</v>
      </c>
      <c r="K503" t="s">
        <v>2437</v>
      </c>
      <c r="L503">
        <v>11587.65</v>
      </c>
      <c r="M503">
        <v>3219.39</v>
      </c>
      <c r="N503">
        <v>0</v>
      </c>
      <c r="O503">
        <v>3219.39</v>
      </c>
      <c r="P503" t="s">
        <v>607</v>
      </c>
      <c r="Q503">
        <v>3219.39</v>
      </c>
      <c r="R503">
        <v>3219.39</v>
      </c>
      <c r="S503">
        <v>0</v>
      </c>
      <c r="T503" t="s">
        <v>2890</v>
      </c>
      <c r="U503" s="221">
        <f t="shared" si="15"/>
        <v>3.2193899999999998E-4</v>
      </c>
    </row>
    <row r="504" spans="1:21" hidden="1">
      <c r="A504" s="55" t="str">
        <f t="shared" si="14"/>
        <v>Y0AH6.4</v>
      </c>
      <c r="B504" s="55">
        <f>VLOOKUP(J504,'Mapping-CITI'!A:E,5,0)</f>
        <v>6.4</v>
      </c>
      <c r="D504" s="42">
        <v>45016</v>
      </c>
      <c r="E504" s="42">
        <v>45199</v>
      </c>
      <c r="F504" t="s">
        <v>2890</v>
      </c>
      <c r="G504" t="s">
        <v>2916</v>
      </c>
      <c r="H504">
        <v>4160</v>
      </c>
      <c r="I504" t="s">
        <v>2778</v>
      </c>
      <c r="J504">
        <v>402113</v>
      </c>
      <c r="K504" t="s">
        <v>2438</v>
      </c>
      <c r="L504">
        <v>401151.15</v>
      </c>
      <c r="M504">
        <v>274471.90999999997</v>
      </c>
      <c r="N504">
        <v>446.75</v>
      </c>
      <c r="O504">
        <v>274025.15999999997</v>
      </c>
      <c r="P504" t="s">
        <v>607</v>
      </c>
      <c r="Q504">
        <v>274025.15999999997</v>
      </c>
      <c r="R504">
        <v>274471.90999999997</v>
      </c>
      <c r="S504">
        <v>446.75</v>
      </c>
      <c r="T504" t="s">
        <v>2890</v>
      </c>
      <c r="U504" s="221">
        <f t="shared" si="15"/>
        <v>2.7402515999999998E-2</v>
      </c>
    </row>
    <row r="505" spans="1:21" hidden="1">
      <c r="A505" s="55" t="str">
        <f t="shared" si="14"/>
        <v>Y0AH6.4</v>
      </c>
      <c r="B505" s="55">
        <f>VLOOKUP(J505,'Mapping-CITI'!A:E,5,0)</f>
        <v>6.4</v>
      </c>
      <c r="D505" s="42">
        <v>45016</v>
      </c>
      <c r="E505" s="42">
        <v>45199</v>
      </c>
      <c r="F505" t="s">
        <v>2890</v>
      </c>
      <c r="G505" t="s">
        <v>2916</v>
      </c>
      <c r="H505">
        <v>4160</v>
      </c>
      <c r="I505" t="s">
        <v>2778</v>
      </c>
      <c r="J505">
        <v>402121</v>
      </c>
      <c r="K505" t="s">
        <v>2439</v>
      </c>
      <c r="L505">
        <v>0</v>
      </c>
      <c r="M505">
        <v>0</v>
      </c>
      <c r="N505">
        <v>0</v>
      </c>
      <c r="O505">
        <v>0</v>
      </c>
      <c r="P505" t="s">
        <v>607</v>
      </c>
      <c r="Q505">
        <v>0</v>
      </c>
      <c r="R505">
        <v>0</v>
      </c>
      <c r="S505">
        <v>0</v>
      </c>
      <c r="T505" t="s">
        <v>2890</v>
      </c>
      <c r="U505" s="221">
        <f t="shared" si="15"/>
        <v>0</v>
      </c>
    </row>
    <row r="506" spans="1:21" hidden="1">
      <c r="A506" s="55" t="str">
        <f t="shared" si="14"/>
        <v>Y0AH6.4</v>
      </c>
      <c r="B506" s="55">
        <f>VLOOKUP(J506,'Mapping-CITI'!A:E,5,0)</f>
        <v>6.4</v>
      </c>
      <c r="D506" s="42">
        <v>45016</v>
      </c>
      <c r="E506" s="42">
        <v>45199</v>
      </c>
      <c r="F506" t="s">
        <v>2890</v>
      </c>
      <c r="G506" t="s">
        <v>2916</v>
      </c>
      <c r="H506">
        <v>4160</v>
      </c>
      <c r="I506" t="s">
        <v>2778</v>
      </c>
      <c r="J506">
        <v>402125</v>
      </c>
      <c r="K506" t="s">
        <v>2914</v>
      </c>
      <c r="L506">
        <v>116450.09</v>
      </c>
      <c r="M506">
        <v>22268.27</v>
      </c>
      <c r="N506">
        <v>0</v>
      </c>
      <c r="O506">
        <v>22268.27</v>
      </c>
      <c r="P506" t="s">
        <v>607</v>
      </c>
      <c r="Q506">
        <v>22268.27</v>
      </c>
      <c r="R506">
        <v>22268.27</v>
      </c>
      <c r="S506">
        <v>0</v>
      </c>
      <c r="T506" t="s">
        <v>2890</v>
      </c>
      <c r="U506" s="221">
        <f t="shared" si="15"/>
        <v>2.2268270000000002E-3</v>
      </c>
    </row>
    <row r="507" spans="1:21" hidden="1">
      <c r="A507" s="55" t="str">
        <f t="shared" si="14"/>
        <v>Y0AH6.1</v>
      </c>
      <c r="B507" s="55">
        <f>VLOOKUP(J507,'Mapping-CITI'!A:E,5,0)</f>
        <v>6.1</v>
      </c>
      <c r="D507" s="42">
        <v>45016</v>
      </c>
      <c r="E507" s="42">
        <v>45199</v>
      </c>
      <c r="F507" t="s">
        <v>2890</v>
      </c>
      <c r="G507" t="s">
        <v>2916</v>
      </c>
      <c r="H507">
        <v>4170</v>
      </c>
      <c r="I507" t="s">
        <v>2780</v>
      </c>
      <c r="J507">
        <v>402128</v>
      </c>
      <c r="K507" t="s">
        <v>2440</v>
      </c>
      <c r="L507">
        <v>-12168.84</v>
      </c>
      <c r="M507">
        <v>985033.81</v>
      </c>
      <c r="N507">
        <v>985033.81</v>
      </c>
      <c r="O507">
        <v>0</v>
      </c>
      <c r="P507" t="s">
        <v>607</v>
      </c>
      <c r="Q507">
        <v>0</v>
      </c>
      <c r="R507">
        <v>985033.81</v>
      </c>
      <c r="S507">
        <v>985033.81</v>
      </c>
      <c r="T507" t="s">
        <v>2890</v>
      </c>
      <c r="U507" s="221">
        <f t="shared" si="15"/>
        <v>0</v>
      </c>
    </row>
    <row r="508" spans="1:21">
      <c r="A508" s="55" t="str">
        <f t="shared" si="14"/>
        <v>Y0AH6.4</v>
      </c>
      <c r="B508" s="55">
        <f>VLOOKUP(J508,'Mapping-CITI'!A:E,5,0)</f>
        <v>6.4</v>
      </c>
      <c r="D508" s="42">
        <v>45016</v>
      </c>
      <c r="E508" s="42">
        <v>45199</v>
      </c>
      <c r="F508" t="s">
        <v>2890</v>
      </c>
      <c r="G508" t="s">
        <v>2916</v>
      </c>
      <c r="H508">
        <v>4170</v>
      </c>
      <c r="I508" t="s">
        <v>2780</v>
      </c>
      <c r="J508">
        <v>402129</v>
      </c>
      <c r="K508" t="s">
        <v>2871</v>
      </c>
      <c r="L508">
        <v>5.19</v>
      </c>
      <c r="M508">
        <v>786</v>
      </c>
      <c r="N508">
        <v>0</v>
      </c>
      <c r="O508">
        <v>786</v>
      </c>
      <c r="P508" t="s">
        <v>607</v>
      </c>
      <c r="Q508">
        <v>786</v>
      </c>
      <c r="R508">
        <v>0</v>
      </c>
      <c r="S508">
        <v>0</v>
      </c>
      <c r="T508" t="s">
        <v>2890</v>
      </c>
      <c r="U508" s="221">
        <f t="shared" si="15"/>
        <v>7.86E-5</v>
      </c>
    </row>
    <row r="509" spans="1:21" hidden="1">
      <c r="A509" s="55" t="str">
        <f t="shared" si="14"/>
        <v>Y0AH6.4</v>
      </c>
      <c r="B509" s="55">
        <f>VLOOKUP(J509,'Mapping-CITI'!A:E,5,0)</f>
        <v>6.4</v>
      </c>
      <c r="D509" s="42">
        <v>45016</v>
      </c>
      <c r="E509" s="42">
        <v>45199</v>
      </c>
      <c r="F509" t="s">
        <v>2890</v>
      </c>
      <c r="G509" t="s">
        <v>2916</v>
      </c>
      <c r="H509">
        <v>4160</v>
      </c>
      <c r="I509" t="s">
        <v>2778</v>
      </c>
      <c r="J509">
        <v>402132</v>
      </c>
      <c r="K509" t="s">
        <v>2441</v>
      </c>
      <c r="L509">
        <v>-17017.14</v>
      </c>
      <c r="M509">
        <v>0</v>
      </c>
      <c r="N509">
        <v>0</v>
      </c>
      <c r="O509">
        <v>0</v>
      </c>
      <c r="P509" t="s">
        <v>607</v>
      </c>
      <c r="Q509">
        <v>0</v>
      </c>
      <c r="R509">
        <v>0</v>
      </c>
      <c r="S509">
        <v>0</v>
      </c>
      <c r="T509" t="s">
        <v>2890</v>
      </c>
      <c r="U509" s="221">
        <f t="shared" si="15"/>
        <v>0</v>
      </c>
    </row>
    <row r="510" spans="1:21" hidden="1">
      <c r="A510" s="55" t="str">
        <f t="shared" si="14"/>
        <v>Y0AH6.4</v>
      </c>
      <c r="B510" s="55">
        <f>VLOOKUP(J510,'Mapping-CITI'!A:E,5,0)</f>
        <v>6.4</v>
      </c>
      <c r="D510" s="42">
        <v>45016</v>
      </c>
      <c r="E510" s="42">
        <v>45199</v>
      </c>
      <c r="F510" t="s">
        <v>2890</v>
      </c>
      <c r="G510" t="s">
        <v>2916</v>
      </c>
      <c r="H510">
        <v>4160</v>
      </c>
      <c r="I510" t="s">
        <v>2778</v>
      </c>
      <c r="J510">
        <v>402133</v>
      </c>
      <c r="K510" t="s">
        <v>2442</v>
      </c>
      <c r="L510">
        <v>1047450.96</v>
      </c>
      <c r="M510">
        <v>980930.94</v>
      </c>
      <c r="N510">
        <v>0</v>
      </c>
      <c r="O510">
        <v>980930.94</v>
      </c>
      <c r="P510" t="s">
        <v>607</v>
      </c>
      <c r="Q510">
        <v>980930.94</v>
      </c>
      <c r="R510">
        <v>0</v>
      </c>
      <c r="S510">
        <v>0</v>
      </c>
      <c r="T510" t="s">
        <v>2890</v>
      </c>
      <c r="U510" s="221">
        <f t="shared" si="15"/>
        <v>9.8093093999999992E-2</v>
      </c>
    </row>
    <row r="511" spans="1:21" hidden="1">
      <c r="A511" s="55" t="str">
        <f t="shared" si="14"/>
        <v>Y0AH6.4</v>
      </c>
      <c r="B511" s="55">
        <f>VLOOKUP(J511,'Mapping-CITI'!A:E,5,0)</f>
        <v>6.4</v>
      </c>
      <c r="D511" s="42">
        <v>45016</v>
      </c>
      <c r="E511" s="42">
        <v>45199</v>
      </c>
      <c r="F511" t="s">
        <v>2890</v>
      </c>
      <c r="G511" t="s">
        <v>2916</v>
      </c>
      <c r="H511">
        <v>4160</v>
      </c>
      <c r="I511" t="s">
        <v>2778</v>
      </c>
      <c r="J511">
        <v>402233</v>
      </c>
      <c r="K511" t="s">
        <v>2458</v>
      </c>
      <c r="L511">
        <v>102494.45</v>
      </c>
      <c r="M511">
        <v>1697.24</v>
      </c>
      <c r="N511">
        <v>0</v>
      </c>
      <c r="O511">
        <v>1697.24</v>
      </c>
      <c r="P511" t="s">
        <v>607</v>
      </c>
      <c r="Q511">
        <v>1697.24</v>
      </c>
      <c r="R511">
        <v>1697.24</v>
      </c>
      <c r="S511">
        <v>0</v>
      </c>
      <c r="T511" t="s">
        <v>2890</v>
      </c>
      <c r="U511" s="221">
        <f t="shared" si="15"/>
        <v>1.69724E-4</v>
      </c>
    </row>
    <row r="512" spans="1:21" hidden="1">
      <c r="A512" s="55" t="str">
        <f t="shared" si="14"/>
        <v>Y0AH6.4</v>
      </c>
      <c r="B512" s="55">
        <f>VLOOKUP(J512,'Mapping-CITI'!A:E,5,0)</f>
        <v>6.4</v>
      </c>
      <c r="D512" s="42">
        <v>45016</v>
      </c>
      <c r="E512" s="42">
        <v>45199</v>
      </c>
      <c r="F512" t="s">
        <v>2890</v>
      </c>
      <c r="G512" t="s">
        <v>2916</v>
      </c>
      <c r="H512">
        <v>4160</v>
      </c>
      <c r="I512" t="s">
        <v>2778</v>
      </c>
      <c r="J512">
        <v>402235</v>
      </c>
      <c r="K512" t="s">
        <v>2459</v>
      </c>
      <c r="L512">
        <v>58251.41</v>
      </c>
      <c r="M512">
        <v>4391.1400000000003</v>
      </c>
      <c r="N512">
        <v>0</v>
      </c>
      <c r="O512">
        <v>4391.1400000000003</v>
      </c>
      <c r="P512" t="s">
        <v>607</v>
      </c>
      <c r="Q512">
        <v>4391.1400000000003</v>
      </c>
      <c r="R512">
        <v>4391.1400000000003</v>
      </c>
      <c r="S512">
        <v>0</v>
      </c>
      <c r="T512" t="s">
        <v>2890</v>
      </c>
      <c r="U512" s="221">
        <f t="shared" si="15"/>
        <v>4.3911400000000005E-4</v>
      </c>
    </row>
    <row r="513" spans="1:21" hidden="1">
      <c r="A513" s="55" t="str">
        <f t="shared" si="14"/>
        <v>Y0AHIgnore</v>
      </c>
      <c r="B513" s="55" t="str">
        <f>VLOOKUP(J513,'Mapping-CITI'!A:E,5,0)</f>
        <v>Ignore</v>
      </c>
      <c r="D513" s="42">
        <v>45016</v>
      </c>
      <c r="E513" s="42">
        <v>45199</v>
      </c>
      <c r="F513" t="s">
        <v>2890</v>
      </c>
      <c r="G513" t="s">
        <v>2916</v>
      </c>
      <c r="H513">
        <v>4160</v>
      </c>
      <c r="I513" t="s">
        <v>2778</v>
      </c>
      <c r="J513">
        <v>402252</v>
      </c>
      <c r="K513" t="s">
        <v>2462</v>
      </c>
      <c r="L513">
        <v>1229017.1000000001</v>
      </c>
      <c r="M513">
        <v>1507122.8</v>
      </c>
      <c r="N513">
        <v>0</v>
      </c>
      <c r="O513">
        <v>1507122.8</v>
      </c>
      <c r="P513" t="s">
        <v>607</v>
      </c>
      <c r="Q513">
        <v>1507122.8</v>
      </c>
      <c r="R513">
        <v>1507122.8</v>
      </c>
      <c r="S513">
        <v>0</v>
      </c>
      <c r="T513" t="s">
        <v>2890</v>
      </c>
      <c r="U513" s="221">
        <f t="shared" si="15"/>
        <v>0.15071228</v>
      </c>
    </row>
    <row r="514" spans="1:21" hidden="1">
      <c r="A514" s="55" t="str">
        <f t="shared" si="14"/>
        <v>Y0AH6.2</v>
      </c>
      <c r="B514" s="55">
        <f>VLOOKUP(J514,'Mapping-CITI'!A:E,5,0)</f>
        <v>6.2</v>
      </c>
      <c r="D514" s="42">
        <v>45016</v>
      </c>
      <c r="E514" s="42">
        <v>45199</v>
      </c>
      <c r="F514" t="s">
        <v>2890</v>
      </c>
      <c r="G514" t="s">
        <v>2916</v>
      </c>
      <c r="H514">
        <v>4160</v>
      </c>
      <c r="I514" t="s">
        <v>2778</v>
      </c>
      <c r="J514">
        <v>402257</v>
      </c>
      <c r="K514" t="s">
        <v>2465</v>
      </c>
      <c r="L514">
        <v>0</v>
      </c>
      <c r="M514">
        <v>834774.41</v>
      </c>
      <c r="N514">
        <v>834774.41</v>
      </c>
      <c r="O514">
        <v>0</v>
      </c>
      <c r="P514" t="s">
        <v>607</v>
      </c>
      <c r="Q514">
        <v>0</v>
      </c>
      <c r="R514">
        <v>834774.41</v>
      </c>
      <c r="S514">
        <v>834774.41</v>
      </c>
      <c r="T514" t="s">
        <v>2890</v>
      </c>
      <c r="U514" s="221">
        <f t="shared" si="15"/>
        <v>0</v>
      </c>
    </row>
    <row r="515" spans="1:21" hidden="1">
      <c r="A515" s="55" t="str">
        <f t="shared" ref="A515:A578" si="16">F515&amp;B515</f>
        <v>Y0AH6.2</v>
      </c>
      <c r="B515" s="55">
        <f>VLOOKUP(J515,'Mapping-CITI'!A:E,5,0)</f>
        <v>6.2</v>
      </c>
      <c r="D515" s="42">
        <v>45016</v>
      </c>
      <c r="E515" s="42">
        <v>45199</v>
      </c>
      <c r="F515" t="s">
        <v>2890</v>
      </c>
      <c r="G515" t="s">
        <v>2916</v>
      </c>
      <c r="H515">
        <v>4160</v>
      </c>
      <c r="I515" t="s">
        <v>2778</v>
      </c>
      <c r="J515">
        <v>402258</v>
      </c>
      <c r="K515" t="s">
        <v>2466</v>
      </c>
      <c r="L515">
        <v>0</v>
      </c>
      <c r="M515">
        <v>0</v>
      </c>
      <c r="N515">
        <v>0</v>
      </c>
      <c r="O515">
        <v>0</v>
      </c>
      <c r="P515" t="s">
        <v>607</v>
      </c>
      <c r="Q515">
        <v>0</v>
      </c>
      <c r="R515">
        <v>0</v>
      </c>
      <c r="S515">
        <v>0</v>
      </c>
      <c r="T515" t="s">
        <v>2890</v>
      </c>
      <c r="U515" s="221">
        <f t="shared" ref="U515:U578" si="17">(M515-N515)/10^7</f>
        <v>0</v>
      </c>
    </row>
    <row r="516" spans="1:21" hidden="1">
      <c r="A516" s="55" t="str">
        <f t="shared" si="16"/>
        <v>Y0AH6.4</v>
      </c>
      <c r="B516" s="55">
        <f>VLOOKUP(J516,'Mapping-CITI'!A:E,5,0)</f>
        <v>6.4</v>
      </c>
      <c r="D516" s="42">
        <v>45016</v>
      </c>
      <c r="E516" s="42">
        <v>45199</v>
      </c>
      <c r="F516" t="s">
        <v>2890</v>
      </c>
      <c r="G516" t="s">
        <v>2916</v>
      </c>
      <c r="H516">
        <v>4160</v>
      </c>
      <c r="I516" t="s">
        <v>2778</v>
      </c>
      <c r="J516">
        <v>402278</v>
      </c>
      <c r="K516" t="s">
        <v>2468</v>
      </c>
      <c r="L516">
        <v>0</v>
      </c>
      <c r="M516">
        <v>0</v>
      </c>
      <c r="N516">
        <v>0</v>
      </c>
      <c r="O516">
        <v>0</v>
      </c>
      <c r="P516" t="s">
        <v>607</v>
      </c>
      <c r="Q516">
        <v>0</v>
      </c>
      <c r="R516">
        <v>0</v>
      </c>
      <c r="S516">
        <v>0</v>
      </c>
      <c r="T516" t="s">
        <v>2890</v>
      </c>
      <c r="U516" s="221">
        <f t="shared" si="17"/>
        <v>0</v>
      </c>
    </row>
    <row r="517" spans="1:21" hidden="1">
      <c r="A517" s="55" t="str">
        <f t="shared" si="16"/>
        <v>Y0AH6.1</v>
      </c>
      <c r="B517" s="55">
        <f>VLOOKUP(J517,'Mapping-CITI'!A:E,5,0)</f>
        <v>6.1</v>
      </c>
      <c r="D517" s="42">
        <v>45016</v>
      </c>
      <c r="E517" s="42">
        <v>45199</v>
      </c>
      <c r="F517" t="s">
        <v>2890</v>
      </c>
      <c r="G517" t="s">
        <v>2916</v>
      </c>
      <c r="H517">
        <v>4170</v>
      </c>
      <c r="I517" t="s">
        <v>2780</v>
      </c>
      <c r="J517">
        <v>402361</v>
      </c>
      <c r="K517" t="s">
        <v>2480</v>
      </c>
      <c r="L517">
        <v>0</v>
      </c>
      <c r="M517">
        <v>0</v>
      </c>
      <c r="N517">
        <v>0</v>
      </c>
      <c r="O517">
        <v>0</v>
      </c>
      <c r="P517" t="s">
        <v>607</v>
      </c>
      <c r="Q517">
        <v>0</v>
      </c>
      <c r="R517">
        <v>0</v>
      </c>
      <c r="S517">
        <v>0</v>
      </c>
      <c r="T517" t="s">
        <v>2890</v>
      </c>
      <c r="U517" s="221">
        <f t="shared" si="17"/>
        <v>0</v>
      </c>
    </row>
    <row r="518" spans="1:21" hidden="1">
      <c r="A518" s="55" t="str">
        <f t="shared" si="16"/>
        <v>Y0AH6.1</v>
      </c>
      <c r="B518" s="55">
        <f>VLOOKUP(J518,'Mapping-CITI'!A:E,5,0)</f>
        <v>6.1</v>
      </c>
      <c r="D518" s="42">
        <v>45016</v>
      </c>
      <c r="E518" s="42">
        <v>45199</v>
      </c>
      <c r="F518" t="s">
        <v>2890</v>
      </c>
      <c r="G518" t="s">
        <v>2916</v>
      </c>
      <c r="H518">
        <v>4170</v>
      </c>
      <c r="I518" t="s">
        <v>2780</v>
      </c>
      <c r="J518">
        <v>402362</v>
      </c>
      <c r="K518" t="s">
        <v>2481</v>
      </c>
      <c r="L518">
        <v>4678882.2</v>
      </c>
      <c r="M518">
        <v>3841967.11</v>
      </c>
      <c r="N518">
        <v>0</v>
      </c>
      <c r="O518">
        <v>3841967.11</v>
      </c>
      <c r="P518" t="s">
        <v>607</v>
      </c>
      <c r="Q518">
        <v>3841967.11</v>
      </c>
      <c r="R518">
        <v>0</v>
      </c>
      <c r="S518">
        <v>0</v>
      </c>
      <c r="T518" t="s">
        <v>2890</v>
      </c>
      <c r="U518" s="221">
        <f t="shared" si="17"/>
        <v>0.38419671099999997</v>
      </c>
    </row>
    <row r="519" spans="1:21" hidden="1">
      <c r="A519" s="55" t="str">
        <f t="shared" si="16"/>
        <v>Y0AH6.4</v>
      </c>
      <c r="B519" s="55">
        <f>VLOOKUP(J519,'Mapping-CITI'!A:E,5,0)</f>
        <v>6.4</v>
      </c>
      <c r="D519" s="42">
        <v>45016</v>
      </c>
      <c r="E519" s="42">
        <v>45199</v>
      </c>
      <c r="F519" t="s">
        <v>2890</v>
      </c>
      <c r="G519" t="s">
        <v>2916</v>
      </c>
      <c r="H519">
        <v>4160</v>
      </c>
      <c r="I519" t="s">
        <v>2778</v>
      </c>
      <c r="J519">
        <v>402381</v>
      </c>
      <c r="K519" t="s">
        <v>2491</v>
      </c>
      <c r="L519">
        <v>343128.79</v>
      </c>
      <c r="M519">
        <v>186000.73</v>
      </c>
      <c r="N519">
        <v>0</v>
      </c>
      <c r="O519">
        <v>186000.73</v>
      </c>
      <c r="P519" t="s">
        <v>607</v>
      </c>
      <c r="Q519">
        <v>186000.73</v>
      </c>
      <c r="R519">
        <v>0</v>
      </c>
      <c r="S519">
        <v>0</v>
      </c>
      <c r="T519" t="s">
        <v>2890</v>
      </c>
      <c r="U519" s="221">
        <f t="shared" si="17"/>
        <v>1.8600073000000002E-2</v>
      </c>
    </row>
    <row r="520" spans="1:21" hidden="1">
      <c r="A520" s="55" t="str">
        <f t="shared" si="16"/>
        <v>Y0AHIgnore</v>
      </c>
      <c r="B520" s="55" t="str">
        <f>VLOOKUP(J520,'Mapping-CITI'!A:E,5,0)</f>
        <v>Ignore</v>
      </c>
      <c r="D520" s="42">
        <v>45016</v>
      </c>
      <c r="E520" s="42">
        <v>45199</v>
      </c>
      <c r="F520" t="s">
        <v>2890</v>
      </c>
      <c r="G520" t="s">
        <v>2916</v>
      </c>
      <c r="H520">
        <v>4160</v>
      </c>
      <c r="I520" t="s">
        <v>2778</v>
      </c>
      <c r="J520">
        <v>402387</v>
      </c>
      <c r="K520" t="s">
        <v>2676</v>
      </c>
      <c r="L520">
        <v>185548.31</v>
      </c>
      <c r="M520">
        <v>0</v>
      </c>
      <c r="N520">
        <v>0</v>
      </c>
      <c r="O520">
        <v>0</v>
      </c>
      <c r="P520" t="s">
        <v>607</v>
      </c>
      <c r="Q520">
        <v>0</v>
      </c>
      <c r="R520">
        <v>0</v>
      </c>
      <c r="S520">
        <v>0</v>
      </c>
      <c r="T520" t="s">
        <v>2890</v>
      </c>
      <c r="U520" s="221">
        <f t="shared" si="17"/>
        <v>0</v>
      </c>
    </row>
    <row r="521" spans="1:21" hidden="1">
      <c r="A521" s="55" t="str">
        <f t="shared" si="16"/>
        <v>Y0AHIgnore</v>
      </c>
      <c r="B521" s="55" t="str">
        <f>VLOOKUP(J521,'Mapping-CITI'!A:E,5,0)</f>
        <v>Ignore</v>
      </c>
      <c r="D521" s="42">
        <v>45016</v>
      </c>
      <c r="E521" s="42">
        <v>45199</v>
      </c>
      <c r="F521" t="s">
        <v>2890</v>
      </c>
      <c r="G521" t="s">
        <v>2916</v>
      </c>
      <c r="H521">
        <v>4160</v>
      </c>
      <c r="I521" t="s">
        <v>2778</v>
      </c>
      <c r="J521">
        <v>402388</v>
      </c>
      <c r="K521" t="s">
        <v>2678</v>
      </c>
      <c r="L521">
        <v>45294.400000000001</v>
      </c>
      <c r="M521">
        <v>0</v>
      </c>
      <c r="N521">
        <v>0</v>
      </c>
      <c r="O521">
        <v>0</v>
      </c>
      <c r="P521" t="s">
        <v>607</v>
      </c>
      <c r="Q521">
        <v>0</v>
      </c>
      <c r="R521">
        <v>0</v>
      </c>
      <c r="S521">
        <v>0</v>
      </c>
      <c r="T521" t="s">
        <v>2890</v>
      </c>
      <c r="U521" s="221">
        <f t="shared" si="17"/>
        <v>0</v>
      </c>
    </row>
    <row r="522" spans="1:21" hidden="1">
      <c r="A522" s="55" t="str">
        <f t="shared" si="16"/>
        <v>Y0AH6.4</v>
      </c>
      <c r="B522" s="55">
        <f>VLOOKUP(J522,'Mapping-CITI'!A:E,5,0)</f>
        <v>6.4</v>
      </c>
      <c r="D522" s="42">
        <v>45016</v>
      </c>
      <c r="E522" s="42">
        <v>45199</v>
      </c>
      <c r="F522" t="s">
        <v>2890</v>
      </c>
      <c r="G522" t="s">
        <v>2916</v>
      </c>
      <c r="H522">
        <v>4160</v>
      </c>
      <c r="I522" t="s">
        <v>2778</v>
      </c>
      <c r="J522">
        <v>402404</v>
      </c>
      <c r="K522" t="s">
        <v>2492</v>
      </c>
      <c r="L522">
        <v>39555.599999999999</v>
      </c>
      <c r="M522">
        <v>87</v>
      </c>
      <c r="N522">
        <v>0</v>
      </c>
      <c r="O522">
        <v>87</v>
      </c>
      <c r="P522" t="s">
        <v>607</v>
      </c>
      <c r="Q522">
        <v>87</v>
      </c>
      <c r="R522">
        <v>87</v>
      </c>
      <c r="S522">
        <v>0</v>
      </c>
      <c r="T522" t="s">
        <v>2890</v>
      </c>
      <c r="U522" s="221">
        <f t="shared" si="17"/>
        <v>8.6999999999999997E-6</v>
      </c>
    </row>
    <row r="523" spans="1:21" hidden="1">
      <c r="A523" s="55" t="str">
        <f t="shared" si="16"/>
        <v>Y0AH6.4</v>
      </c>
      <c r="B523" s="55">
        <f>VLOOKUP(J523,'Mapping-CITI'!A:E,5,0)</f>
        <v>6.4</v>
      </c>
      <c r="D523" s="42">
        <v>45016</v>
      </c>
      <c r="E523" s="42">
        <v>45199</v>
      </c>
      <c r="F523" t="s">
        <v>2890</v>
      </c>
      <c r="G523" t="s">
        <v>2916</v>
      </c>
      <c r="H523">
        <v>4160</v>
      </c>
      <c r="I523" t="s">
        <v>2778</v>
      </c>
      <c r="J523">
        <v>403303</v>
      </c>
      <c r="K523" t="s">
        <v>2745</v>
      </c>
      <c r="L523">
        <v>30151.64</v>
      </c>
      <c r="M523">
        <v>0</v>
      </c>
      <c r="N523">
        <v>0</v>
      </c>
      <c r="O523">
        <v>0</v>
      </c>
      <c r="P523" t="s">
        <v>607</v>
      </c>
      <c r="Q523">
        <v>0</v>
      </c>
      <c r="R523">
        <v>0</v>
      </c>
      <c r="S523">
        <v>0</v>
      </c>
      <c r="T523" t="s">
        <v>2890</v>
      </c>
      <c r="U523" s="221">
        <f t="shared" si="17"/>
        <v>0</v>
      </c>
    </row>
    <row r="524" spans="1:21" hidden="1">
      <c r="A524" s="55" t="str">
        <f t="shared" si="16"/>
        <v>Y0AH5.2</v>
      </c>
      <c r="B524" s="55">
        <f>VLOOKUP(J524,'Mapping-CITI'!A:E,5,0)</f>
        <v>5.2</v>
      </c>
      <c r="D524" s="42">
        <v>45016</v>
      </c>
      <c r="E524" s="42">
        <v>45199</v>
      </c>
      <c r="F524" t="s">
        <v>2890</v>
      </c>
      <c r="G524" t="s">
        <v>2916</v>
      </c>
      <c r="H524">
        <v>4170</v>
      </c>
      <c r="I524" t="s">
        <v>2780</v>
      </c>
      <c r="J524">
        <v>413523</v>
      </c>
      <c r="K524" t="s">
        <v>2502</v>
      </c>
      <c r="L524">
        <v>0</v>
      </c>
      <c r="M524">
        <v>30707.72</v>
      </c>
      <c r="N524">
        <v>0.61</v>
      </c>
      <c r="O524">
        <v>30707.11</v>
      </c>
      <c r="P524" t="s">
        <v>607</v>
      </c>
      <c r="Q524">
        <v>30707.11</v>
      </c>
      <c r="R524">
        <v>12.23</v>
      </c>
      <c r="S524">
        <v>0.61</v>
      </c>
      <c r="T524" t="s">
        <v>2890</v>
      </c>
      <c r="U524" s="221">
        <f t="shared" si="17"/>
        <v>3.0707110000000003E-3</v>
      </c>
    </row>
    <row r="525" spans="1:21" hidden="1">
      <c r="A525" s="55" t="str">
        <f t="shared" si="16"/>
        <v>Y0AH5.3</v>
      </c>
      <c r="B525" s="55">
        <f>VLOOKUP(J525,'Mapping-CITI'!A:E,5,0)</f>
        <v>5.3</v>
      </c>
      <c r="D525" s="42">
        <v>45016</v>
      </c>
      <c r="E525" s="42">
        <v>45199</v>
      </c>
      <c r="F525" t="s">
        <v>2890</v>
      </c>
      <c r="G525" t="s">
        <v>2916</v>
      </c>
      <c r="H525">
        <v>4120</v>
      </c>
      <c r="I525" t="s">
        <v>2781</v>
      </c>
      <c r="J525">
        <v>440156</v>
      </c>
      <c r="K525" t="s">
        <v>2578</v>
      </c>
      <c r="L525">
        <v>3059596</v>
      </c>
      <c r="M525">
        <v>0</v>
      </c>
      <c r="N525">
        <v>0</v>
      </c>
      <c r="O525">
        <v>0</v>
      </c>
      <c r="P525" t="s">
        <v>607</v>
      </c>
      <c r="Q525">
        <v>0</v>
      </c>
      <c r="R525">
        <v>0</v>
      </c>
      <c r="S525">
        <v>0</v>
      </c>
      <c r="T525" t="s">
        <v>2890</v>
      </c>
      <c r="U525" s="221">
        <f t="shared" si="17"/>
        <v>0</v>
      </c>
    </row>
    <row r="526" spans="1:21" hidden="1">
      <c r="A526" s="55" t="str">
        <f t="shared" si="16"/>
        <v>Y0AH5.3</v>
      </c>
      <c r="B526" s="55">
        <f>VLOOKUP(J526,'Mapping-CITI'!A:E,5,0)</f>
        <v>5.3</v>
      </c>
      <c r="D526" s="42">
        <v>45016</v>
      </c>
      <c r="E526" s="42">
        <v>45199</v>
      </c>
      <c r="F526" t="s">
        <v>2890</v>
      </c>
      <c r="G526" t="s">
        <v>2916</v>
      </c>
      <c r="H526">
        <v>4120</v>
      </c>
      <c r="I526" t="s">
        <v>2781</v>
      </c>
      <c r="J526">
        <v>440159</v>
      </c>
      <c r="K526" t="s">
        <v>2509</v>
      </c>
      <c r="L526">
        <v>2200458.1800000002</v>
      </c>
      <c r="M526">
        <v>3503058.27</v>
      </c>
      <c r="N526">
        <v>0</v>
      </c>
      <c r="O526">
        <v>3503058.27</v>
      </c>
      <c r="P526" t="s">
        <v>607</v>
      </c>
      <c r="Q526">
        <v>3503058.27</v>
      </c>
      <c r="R526">
        <v>0</v>
      </c>
      <c r="S526">
        <v>0</v>
      </c>
      <c r="T526" t="s">
        <v>2890</v>
      </c>
      <c r="U526" s="221">
        <f t="shared" si="17"/>
        <v>0.35030582700000001</v>
      </c>
    </row>
    <row r="527" spans="1:21" hidden="1">
      <c r="A527" s="55" t="str">
        <f t="shared" si="16"/>
        <v>Y0AH5.3</v>
      </c>
      <c r="B527" s="55">
        <f>VLOOKUP(J527,'Mapping-CITI'!A:E,5,0)</f>
        <v>5.3</v>
      </c>
      <c r="D527" s="42">
        <v>45016</v>
      </c>
      <c r="E527" s="42">
        <v>45199</v>
      </c>
      <c r="F527" t="s">
        <v>2890</v>
      </c>
      <c r="G527" t="s">
        <v>2916</v>
      </c>
      <c r="H527">
        <v>4120</v>
      </c>
      <c r="I527" t="s">
        <v>2781</v>
      </c>
      <c r="J527">
        <v>440161</v>
      </c>
      <c r="K527" t="s">
        <v>2511</v>
      </c>
      <c r="L527">
        <v>98150</v>
      </c>
      <c r="M527">
        <v>2166300</v>
      </c>
      <c r="N527">
        <v>0</v>
      </c>
      <c r="O527">
        <v>2166300</v>
      </c>
      <c r="P527" t="s">
        <v>607</v>
      </c>
      <c r="Q527">
        <v>2166300</v>
      </c>
      <c r="R527">
        <v>0</v>
      </c>
      <c r="S527">
        <v>0</v>
      </c>
      <c r="T527" t="s">
        <v>2890</v>
      </c>
      <c r="U527" s="221">
        <f t="shared" si="17"/>
        <v>0.21662999999999999</v>
      </c>
    </row>
    <row r="528" spans="1:21" hidden="1">
      <c r="A528" s="55" t="str">
        <f t="shared" si="16"/>
        <v>Y0AH5.5</v>
      </c>
      <c r="B528" s="55">
        <f>VLOOKUP(J528,'Mapping-CITI'!A:E,5,0)</f>
        <v>5.5</v>
      </c>
      <c r="D528" s="42">
        <v>45016</v>
      </c>
      <c r="E528" s="42">
        <v>45199</v>
      </c>
      <c r="F528" t="s">
        <v>2890</v>
      </c>
      <c r="G528" t="s">
        <v>2916</v>
      </c>
      <c r="H528">
        <v>5110</v>
      </c>
      <c r="I528" t="s">
        <v>2776</v>
      </c>
      <c r="J528">
        <v>440225</v>
      </c>
      <c r="K528" t="s">
        <v>2515</v>
      </c>
      <c r="L528">
        <v>67.14</v>
      </c>
      <c r="M528">
        <v>0</v>
      </c>
      <c r="N528">
        <v>0</v>
      </c>
      <c r="O528">
        <v>0</v>
      </c>
      <c r="P528" t="s">
        <v>607</v>
      </c>
      <c r="Q528">
        <v>0</v>
      </c>
      <c r="R528">
        <v>0</v>
      </c>
      <c r="S528">
        <v>0</v>
      </c>
      <c r="T528" t="s">
        <v>2890</v>
      </c>
      <c r="U528" s="221">
        <f t="shared" si="17"/>
        <v>0</v>
      </c>
    </row>
    <row r="529" spans="1:21" hidden="1">
      <c r="A529" s="55" t="str">
        <f t="shared" si="16"/>
        <v>Y0AH6.4</v>
      </c>
      <c r="B529" s="55">
        <f>VLOOKUP(J529,'Mapping-CITI'!A:E,5,0)</f>
        <v>6.4</v>
      </c>
      <c r="D529" s="42">
        <v>45016</v>
      </c>
      <c r="E529" s="42">
        <v>45199</v>
      </c>
      <c r="F529" t="s">
        <v>2890</v>
      </c>
      <c r="G529" t="s">
        <v>2916</v>
      </c>
      <c r="H529">
        <v>4160</v>
      </c>
      <c r="I529" t="s">
        <v>2778</v>
      </c>
      <c r="J529">
        <v>440325</v>
      </c>
      <c r="K529" t="s">
        <v>2517</v>
      </c>
      <c r="L529">
        <v>0</v>
      </c>
      <c r="M529">
        <v>0</v>
      </c>
      <c r="N529">
        <v>0</v>
      </c>
      <c r="O529">
        <v>0</v>
      </c>
      <c r="P529" t="s">
        <v>607</v>
      </c>
      <c r="Q529">
        <v>0</v>
      </c>
      <c r="R529">
        <v>0</v>
      </c>
      <c r="S529">
        <v>0</v>
      </c>
      <c r="T529" t="s">
        <v>2890</v>
      </c>
      <c r="U529" s="221">
        <f t="shared" si="17"/>
        <v>0</v>
      </c>
    </row>
    <row r="530" spans="1:21" hidden="1">
      <c r="A530" s="55" t="str">
        <f t="shared" si="16"/>
        <v>Y0AH6.4</v>
      </c>
      <c r="B530" s="55">
        <f>VLOOKUP(J530,'Mapping-CITI'!A:E,5,0)</f>
        <v>6.4</v>
      </c>
      <c r="D530" s="42">
        <v>45016</v>
      </c>
      <c r="E530" s="42">
        <v>45199</v>
      </c>
      <c r="F530" t="s">
        <v>2890</v>
      </c>
      <c r="G530" t="s">
        <v>2916</v>
      </c>
      <c r="H530">
        <v>4160</v>
      </c>
      <c r="I530" t="s">
        <v>2778</v>
      </c>
      <c r="J530">
        <v>440341</v>
      </c>
      <c r="K530" t="s">
        <v>2682</v>
      </c>
      <c r="L530">
        <v>369878.6</v>
      </c>
      <c r="M530">
        <v>113777.53</v>
      </c>
      <c r="N530">
        <v>0</v>
      </c>
      <c r="O530">
        <v>113777.53</v>
      </c>
      <c r="P530" t="s">
        <v>607</v>
      </c>
      <c r="Q530">
        <v>113777.53</v>
      </c>
      <c r="R530">
        <v>0</v>
      </c>
      <c r="S530">
        <v>0</v>
      </c>
      <c r="T530" t="s">
        <v>2890</v>
      </c>
      <c r="U530" s="221">
        <f t="shared" si="17"/>
        <v>1.1377752999999999E-2</v>
      </c>
    </row>
    <row r="531" spans="1:21" hidden="1">
      <c r="A531" s="55" t="str">
        <f t="shared" si="16"/>
        <v>Y0AH6.4</v>
      </c>
      <c r="B531" s="55">
        <f>VLOOKUP(J531,'Mapping-CITI'!A:E,5,0)</f>
        <v>6.4</v>
      </c>
      <c r="D531" s="42">
        <v>45016</v>
      </c>
      <c r="E531" s="42">
        <v>45199</v>
      </c>
      <c r="F531" t="s">
        <v>2890</v>
      </c>
      <c r="G531" t="s">
        <v>2916</v>
      </c>
      <c r="H531">
        <v>4160</v>
      </c>
      <c r="I531" t="s">
        <v>2778</v>
      </c>
      <c r="J531">
        <v>440342</v>
      </c>
      <c r="K531" t="s">
        <v>2683</v>
      </c>
      <c r="L531">
        <v>369878.6</v>
      </c>
      <c r="M531">
        <v>113777.53</v>
      </c>
      <c r="N531">
        <v>0</v>
      </c>
      <c r="O531">
        <v>113777.53</v>
      </c>
      <c r="P531" t="s">
        <v>607</v>
      </c>
      <c r="Q531">
        <v>113777.53</v>
      </c>
      <c r="R531">
        <v>0</v>
      </c>
      <c r="S531">
        <v>0</v>
      </c>
      <c r="T531" t="s">
        <v>2890</v>
      </c>
      <c r="U531" s="221">
        <f t="shared" si="17"/>
        <v>1.1377752999999999E-2</v>
      </c>
    </row>
    <row r="532" spans="1:21" hidden="1">
      <c r="A532" s="55" t="str">
        <f t="shared" si="16"/>
        <v>Y0AH6.4</v>
      </c>
      <c r="B532" s="55">
        <f>VLOOKUP(J532,'Mapping-CITI'!A:E,5,0)</f>
        <v>6.4</v>
      </c>
      <c r="D532" s="42">
        <v>45016</v>
      </c>
      <c r="E532" s="42">
        <v>45199</v>
      </c>
      <c r="F532" t="s">
        <v>2890</v>
      </c>
      <c r="G532" t="s">
        <v>2916</v>
      </c>
      <c r="H532">
        <v>4160</v>
      </c>
      <c r="I532" t="s">
        <v>2778</v>
      </c>
      <c r="J532">
        <v>440350</v>
      </c>
      <c r="K532" t="s">
        <v>2684</v>
      </c>
      <c r="L532">
        <v>0</v>
      </c>
      <c r="M532">
        <v>0</v>
      </c>
      <c r="N532">
        <v>0</v>
      </c>
      <c r="O532">
        <v>0</v>
      </c>
      <c r="P532" t="s">
        <v>607</v>
      </c>
      <c r="Q532">
        <v>0</v>
      </c>
      <c r="R532">
        <v>0</v>
      </c>
      <c r="S532">
        <v>0</v>
      </c>
      <c r="T532" t="s">
        <v>2890</v>
      </c>
      <c r="U532" s="221">
        <f t="shared" si="17"/>
        <v>0</v>
      </c>
    </row>
    <row r="533" spans="1:21" hidden="1">
      <c r="A533" s="55" t="str">
        <f t="shared" si="16"/>
        <v>Y0AH6.4</v>
      </c>
      <c r="B533" s="55">
        <f>VLOOKUP(J533,'Mapping-CITI'!A:E,5,0)</f>
        <v>6.4</v>
      </c>
      <c r="D533" s="42">
        <v>45016</v>
      </c>
      <c r="E533" s="42">
        <v>45199</v>
      </c>
      <c r="F533" t="s">
        <v>2890</v>
      </c>
      <c r="G533" t="s">
        <v>2916</v>
      </c>
      <c r="H533">
        <v>4160</v>
      </c>
      <c r="I533" t="s">
        <v>2778</v>
      </c>
      <c r="J533">
        <v>440351</v>
      </c>
      <c r="K533" t="s">
        <v>2685</v>
      </c>
      <c r="L533">
        <v>0</v>
      </c>
      <c r="M533">
        <v>0</v>
      </c>
      <c r="N533">
        <v>0</v>
      </c>
      <c r="O533">
        <v>0</v>
      </c>
      <c r="P533" t="s">
        <v>607</v>
      </c>
      <c r="Q533">
        <v>0</v>
      </c>
      <c r="R533">
        <v>0</v>
      </c>
      <c r="S533">
        <v>0</v>
      </c>
      <c r="T533" t="s">
        <v>2890</v>
      </c>
      <c r="U533" s="221">
        <f t="shared" si="17"/>
        <v>0</v>
      </c>
    </row>
    <row r="534" spans="1:21" hidden="1">
      <c r="A534" s="55" t="str">
        <f t="shared" si="16"/>
        <v>Y0AH6.4</v>
      </c>
      <c r="B534" s="55">
        <f>VLOOKUP(J534,'Mapping-CITI'!A:E,5,0)</f>
        <v>6.4</v>
      </c>
      <c r="D534" s="42">
        <v>45016</v>
      </c>
      <c r="E534" s="42">
        <v>45199</v>
      </c>
      <c r="F534" t="s">
        <v>2890</v>
      </c>
      <c r="G534" t="s">
        <v>2916</v>
      </c>
      <c r="H534">
        <v>4160</v>
      </c>
      <c r="I534" t="s">
        <v>2778</v>
      </c>
      <c r="J534">
        <v>440416</v>
      </c>
      <c r="K534" t="s">
        <v>664</v>
      </c>
      <c r="L534">
        <v>-601979.37</v>
      </c>
      <c r="M534">
        <v>13599.99</v>
      </c>
      <c r="N534">
        <v>441524.41</v>
      </c>
      <c r="O534">
        <v>-427924.42</v>
      </c>
      <c r="P534" t="s">
        <v>607</v>
      </c>
      <c r="Q534">
        <v>-427924.42</v>
      </c>
      <c r="R534">
        <v>13599.99</v>
      </c>
      <c r="S534">
        <v>441524.41</v>
      </c>
      <c r="T534" t="s">
        <v>2890</v>
      </c>
      <c r="U534" s="221">
        <f t="shared" si="17"/>
        <v>-4.2792442E-2</v>
      </c>
    </row>
    <row r="535" spans="1:21" hidden="1">
      <c r="A535" s="55" t="str">
        <f t="shared" si="16"/>
        <v>Y0AH6.4</v>
      </c>
      <c r="B535" s="55">
        <f>VLOOKUP(J535,'Mapping-CITI'!A:E,5,0)</f>
        <v>6.4</v>
      </c>
      <c r="D535" s="42">
        <v>45016</v>
      </c>
      <c r="E535" s="42">
        <v>45199</v>
      </c>
      <c r="F535" t="s">
        <v>2890</v>
      </c>
      <c r="G535" t="s">
        <v>2916</v>
      </c>
      <c r="H535">
        <v>4160</v>
      </c>
      <c r="I535" t="s">
        <v>2778</v>
      </c>
      <c r="J535">
        <v>440445</v>
      </c>
      <c r="K535" t="s">
        <v>2596</v>
      </c>
      <c r="L535">
        <v>1296.95</v>
      </c>
      <c r="M535">
        <v>12585.71</v>
      </c>
      <c r="N535">
        <v>12585.71</v>
      </c>
      <c r="O535">
        <v>0</v>
      </c>
      <c r="P535" t="s">
        <v>607</v>
      </c>
      <c r="Q535">
        <v>0</v>
      </c>
      <c r="R535">
        <v>12585.71</v>
      </c>
      <c r="S535">
        <v>12585.71</v>
      </c>
      <c r="T535" t="s">
        <v>2890</v>
      </c>
      <c r="U535" s="221">
        <f t="shared" si="17"/>
        <v>0</v>
      </c>
    </row>
    <row r="536" spans="1:21" hidden="1">
      <c r="A536" s="55" t="str">
        <f t="shared" si="16"/>
        <v>Y0AH6.4</v>
      </c>
      <c r="B536" s="55">
        <f>VLOOKUP(J536,'Mapping-CITI'!A:E,5,0)</f>
        <v>6.4</v>
      </c>
      <c r="D536" s="42">
        <v>45016</v>
      </c>
      <c r="E536" s="42">
        <v>45199</v>
      </c>
      <c r="F536" t="s">
        <v>2890</v>
      </c>
      <c r="G536" t="s">
        <v>2916</v>
      </c>
      <c r="H536">
        <v>4160</v>
      </c>
      <c r="I536" t="s">
        <v>2778</v>
      </c>
      <c r="J536">
        <v>440509</v>
      </c>
      <c r="K536" t="s">
        <v>2524</v>
      </c>
      <c r="L536">
        <v>212624.69</v>
      </c>
      <c r="M536">
        <v>194488.57</v>
      </c>
      <c r="N536">
        <v>0</v>
      </c>
      <c r="O536">
        <v>194488.57</v>
      </c>
      <c r="P536" t="s">
        <v>607</v>
      </c>
      <c r="Q536">
        <v>194488.57</v>
      </c>
      <c r="R536">
        <v>0</v>
      </c>
      <c r="S536">
        <v>0</v>
      </c>
      <c r="T536" t="s">
        <v>2890</v>
      </c>
      <c r="U536" s="221">
        <f t="shared" si="17"/>
        <v>1.9448857E-2</v>
      </c>
    </row>
    <row r="537" spans="1:21" hidden="1">
      <c r="A537" s="55" t="str">
        <f t="shared" si="16"/>
        <v>Y0AH6.2</v>
      </c>
      <c r="B537" s="55">
        <f>VLOOKUP(J537,'Mapping-CITI'!A:E,5,0)</f>
        <v>6.2</v>
      </c>
      <c r="D537" s="42">
        <v>45016</v>
      </c>
      <c r="E537" s="42">
        <v>45199</v>
      </c>
      <c r="F537" t="s">
        <v>2890</v>
      </c>
      <c r="G537" t="s">
        <v>2916</v>
      </c>
      <c r="H537">
        <v>4160</v>
      </c>
      <c r="I537" t="s">
        <v>2778</v>
      </c>
      <c r="J537">
        <v>440512</v>
      </c>
      <c r="K537" t="s">
        <v>2525</v>
      </c>
      <c r="L537">
        <v>0</v>
      </c>
      <c r="M537">
        <v>0</v>
      </c>
      <c r="N537">
        <v>0</v>
      </c>
      <c r="O537">
        <v>0</v>
      </c>
      <c r="P537" t="s">
        <v>607</v>
      </c>
      <c r="Q537">
        <v>0</v>
      </c>
      <c r="R537">
        <v>0</v>
      </c>
      <c r="S537">
        <v>0</v>
      </c>
      <c r="T537" t="s">
        <v>2890</v>
      </c>
      <c r="U537" s="221">
        <f t="shared" si="17"/>
        <v>0</v>
      </c>
    </row>
    <row r="538" spans="1:21" hidden="1">
      <c r="A538" s="55" t="str">
        <f t="shared" si="16"/>
        <v>Y0AH6.4</v>
      </c>
      <c r="B538" s="55">
        <f>VLOOKUP(J538,'Mapping-CITI'!A:E,5,0)</f>
        <v>6.4</v>
      </c>
      <c r="D538" s="42">
        <v>45016</v>
      </c>
      <c r="E538" s="42">
        <v>45199</v>
      </c>
      <c r="F538" t="s">
        <v>2890</v>
      </c>
      <c r="G538" t="s">
        <v>2916</v>
      </c>
      <c r="H538">
        <v>4160</v>
      </c>
      <c r="I538" t="s">
        <v>2778</v>
      </c>
      <c r="J538">
        <v>440515</v>
      </c>
      <c r="K538" t="s">
        <v>2526</v>
      </c>
      <c r="L538">
        <v>0</v>
      </c>
      <c r="M538">
        <v>0</v>
      </c>
      <c r="N538">
        <v>0</v>
      </c>
      <c r="O538">
        <v>0</v>
      </c>
      <c r="P538" t="s">
        <v>607</v>
      </c>
      <c r="Q538">
        <v>0</v>
      </c>
      <c r="R538">
        <v>0</v>
      </c>
      <c r="S538">
        <v>0</v>
      </c>
      <c r="T538" t="s">
        <v>2890</v>
      </c>
      <c r="U538" s="221">
        <f t="shared" si="17"/>
        <v>0</v>
      </c>
    </row>
    <row r="539" spans="1:21" hidden="1">
      <c r="A539" s="55" t="str">
        <f t="shared" si="16"/>
        <v>Y0AI0</v>
      </c>
      <c r="B539" s="55">
        <f>VLOOKUP(J539,'Mapping-CITI'!A:E,5,0)</f>
        <v>0</v>
      </c>
      <c r="D539" s="42">
        <v>45016</v>
      </c>
      <c r="E539" s="42">
        <v>45199</v>
      </c>
      <c r="F539" t="s">
        <v>2891</v>
      </c>
      <c r="G539" t="s">
        <v>2917</v>
      </c>
      <c r="H539">
        <v>1210</v>
      </c>
      <c r="I539" t="s">
        <v>2767</v>
      </c>
      <c r="J539">
        <v>102101</v>
      </c>
      <c r="K539" t="s">
        <v>2612</v>
      </c>
      <c r="L539">
        <v>0</v>
      </c>
      <c r="M539">
        <v>131888</v>
      </c>
      <c r="N539">
        <v>131888</v>
      </c>
      <c r="O539">
        <v>0</v>
      </c>
      <c r="P539" t="s">
        <v>607</v>
      </c>
      <c r="Q539">
        <v>0</v>
      </c>
      <c r="R539">
        <v>131888</v>
      </c>
      <c r="S539">
        <v>0</v>
      </c>
      <c r="T539" t="s">
        <v>2891</v>
      </c>
      <c r="U539" s="221">
        <f t="shared" si="17"/>
        <v>0</v>
      </c>
    </row>
    <row r="540" spans="1:21" hidden="1">
      <c r="A540" s="55" t="str">
        <f t="shared" si="16"/>
        <v>Y0AI0</v>
      </c>
      <c r="B540" s="55">
        <f>VLOOKUP(J540,'Mapping-CITI'!A:E,5,0)</f>
        <v>0</v>
      </c>
      <c r="D540" s="42">
        <v>45016</v>
      </c>
      <c r="E540" s="42">
        <v>45199</v>
      </c>
      <c r="F540" t="s">
        <v>2891</v>
      </c>
      <c r="G540" t="s">
        <v>2917</v>
      </c>
      <c r="H540">
        <v>1210</v>
      </c>
      <c r="I540" t="s">
        <v>2767</v>
      </c>
      <c r="J540">
        <v>102103</v>
      </c>
      <c r="K540" t="s">
        <v>2006</v>
      </c>
      <c r="L540">
        <v>13852177684.139999</v>
      </c>
      <c r="M540">
        <v>0</v>
      </c>
      <c r="N540">
        <v>3678487825.5</v>
      </c>
      <c r="O540">
        <v>10173689858.639999</v>
      </c>
      <c r="P540" t="s">
        <v>607</v>
      </c>
      <c r="Q540">
        <v>10173689858.639999</v>
      </c>
      <c r="R540">
        <v>0</v>
      </c>
      <c r="S540">
        <v>131888</v>
      </c>
      <c r="T540" t="s">
        <v>2891</v>
      </c>
      <c r="U540" s="221">
        <f t="shared" si="17"/>
        <v>-367.84878255000001</v>
      </c>
    </row>
    <row r="541" spans="1:21" hidden="1">
      <c r="A541" s="55" t="str">
        <f t="shared" si="16"/>
        <v>Y0AI0</v>
      </c>
      <c r="B541" s="55">
        <f>VLOOKUP(J541,'Mapping-CITI'!A:E,5,0)</f>
        <v>0</v>
      </c>
      <c r="D541" s="42">
        <v>45016</v>
      </c>
      <c r="E541" s="42">
        <v>45199</v>
      </c>
      <c r="F541" t="s">
        <v>2891</v>
      </c>
      <c r="G541" t="s">
        <v>2917</v>
      </c>
      <c r="H541">
        <v>1210</v>
      </c>
      <c r="I541" t="s">
        <v>2767</v>
      </c>
      <c r="J541">
        <v>102104</v>
      </c>
      <c r="K541" t="s">
        <v>2007</v>
      </c>
      <c r="L541">
        <v>10957489793.5</v>
      </c>
      <c r="M541">
        <v>77730813882.949997</v>
      </c>
      <c r="N541">
        <v>88166971502.570007</v>
      </c>
      <c r="O541">
        <v>521332173.88</v>
      </c>
      <c r="P541" t="s">
        <v>607</v>
      </c>
      <c r="Q541">
        <v>521332173.88</v>
      </c>
      <c r="R541">
        <v>0</v>
      </c>
      <c r="S541">
        <v>0</v>
      </c>
      <c r="T541" t="s">
        <v>2891</v>
      </c>
      <c r="U541" s="221">
        <f t="shared" si="17"/>
        <v>-1043.615761962001</v>
      </c>
    </row>
    <row r="542" spans="1:21" hidden="1">
      <c r="A542" s="55" t="str">
        <f t="shared" si="16"/>
        <v>Y0AI0</v>
      </c>
      <c r="B542" s="55">
        <f>VLOOKUP(J542,'Mapping-CITI'!A:E,5,0)</f>
        <v>0</v>
      </c>
      <c r="D542" s="42">
        <v>45016</v>
      </c>
      <c r="E542" s="42">
        <v>45199</v>
      </c>
      <c r="F542" t="s">
        <v>2891</v>
      </c>
      <c r="G542" t="s">
        <v>2917</v>
      </c>
      <c r="H542">
        <v>1210</v>
      </c>
      <c r="I542" t="s">
        <v>2767</v>
      </c>
      <c r="J542">
        <v>102109</v>
      </c>
      <c r="K542" t="s">
        <v>2012</v>
      </c>
      <c r="L542">
        <v>31197734044.57</v>
      </c>
      <c r="M542">
        <v>11012789900</v>
      </c>
      <c r="N542">
        <v>8603704021.8899994</v>
      </c>
      <c r="O542">
        <v>33606819922.68</v>
      </c>
      <c r="P542" t="s">
        <v>607</v>
      </c>
      <c r="Q542">
        <v>33606819922.68</v>
      </c>
      <c r="R542">
        <v>0</v>
      </c>
      <c r="S542">
        <v>0</v>
      </c>
      <c r="T542" t="s">
        <v>2891</v>
      </c>
      <c r="U542" s="221">
        <f t="shared" si="17"/>
        <v>240.90858781100007</v>
      </c>
    </row>
    <row r="543" spans="1:21" hidden="1">
      <c r="A543" s="55" t="str">
        <f t="shared" si="16"/>
        <v>Y0AIIgnore</v>
      </c>
      <c r="B543" s="55" t="str">
        <f>VLOOKUP(J543,'Mapping-CITI'!A:E,5,0)</f>
        <v>Ignore</v>
      </c>
      <c r="D543" s="42">
        <v>45016</v>
      </c>
      <c r="E543" s="42">
        <v>45199</v>
      </c>
      <c r="F543" t="s">
        <v>2891</v>
      </c>
      <c r="G543" t="s">
        <v>2917</v>
      </c>
      <c r="H543">
        <v>1700</v>
      </c>
      <c r="I543" t="s">
        <v>2768</v>
      </c>
      <c r="J543">
        <v>106101</v>
      </c>
      <c r="K543" t="s">
        <v>2769</v>
      </c>
      <c r="L543">
        <v>14779268.140000001</v>
      </c>
      <c r="M543">
        <v>3667104.95</v>
      </c>
      <c r="N543">
        <v>18250799.920000002</v>
      </c>
      <c r="O543">
        <v>195573.17</v>
      </c>
      <c r="P543" t="s">
        <v>607</v>
      </c>
      <c r="Q543">
        <v>195573.17</v>
      </c>
      <c r="R543">
        <v>3667104.95</v>
      </c>
      <c r="S543">
        <v>18250799.920000002</v>
      </c>
      <c r="T543" t="s">
        <v>2891</v>
      </c>
      <c r="U543" s="221">
        <f t="shared" si="17"/>
        <v>-1.4583694970000003</v>
      </c>
    </row>
    <row r="544" spans="1:21" hidden="1">
      <c r="A544" s="55" t="str">
        <f t="shared" si="16"/>
        <v>Y0AI0</v>
      </c>
      <c r="B544" s="55">
        <f>VLOOKUP(J544,'Mapping-CITI'!A:E,5,0)</f>
        <v>0</v>
      </c>
      <c r="D544" s="42">
        <v>45016</v>
      </c>
      <c r="E544" s="42">
        <v>45199</v>
      </c>
      <c r="F544" t="s">
        <v>2891</v>
      </c>
      <c r="G544" t="s">
        <v>2917</v>
      </c>
      <c r="H544">
        <v>1700</v>
      </c>
      <c r="I544" t="s">
        <v>2768</v>
      </c>
      <c r="J544">
        <v>106103</v>
      </c>
      <c r="K544" t="s">
        <v>2783</v>
      </c>
      <c r="L544">
        <v>34990292.420000002</v>
      </c>
      <c r="M544">
        <v>0</v>
      </c>
      <c r="N544">
        <v>34990292.420000002</v>
      </c>
      <c r="O544">
        <v>0</v>
      </c>
      <c r="P544" t="s">
        <v>607</v>
      </c>
      <c r="Q544">
        <v>0</v>
      </c>
      <c r="R544">
        <v>0</v>
      </c>
      <c r="S544">
        <v>34990292.420000002</v>
      </c>
      <c r="T544" t="s">
        <v>2891</v>
      </c>
      <c r="U544" s="221">
        <f t="shared" si="17"/>
        <v>-3.4990292420000002</v>
      </c>
    </row>
    <row r="545" spans="1:21" hidden="1">
      <c r="A545" s="55" t="str">
        <f t="shared" si="16"/>
        <v>Y0AIIgnore</v>
      </c>
      <c r="B545" s="55" t="str">
        <f>VLOOKUP(J545,'Mapping-CITI'!A:E,5,0)</f>
        <v>Ignore</v>
      </c>
      <c r="D545" s="42">
        <v>45016</v>
      </c>
      <c r="E545" s="42">
        <v>45199</v>
      </c>
      <c r="F545" t="s">
        <v>2891</v>
      </c>
      <c r="G545" t="s">
        <v>2917</v>
      </c>
      <c r="H545">
        <v>1700</v>
      </c>
      <c r="I545" t="s">
        <v>2768</v>
      </c>
      <c r="J545">
        <v>106106</v>
      </c>
      <c r="K545" t="s">
        <v>2784</v>
      </c>
      <c r="L545">
        <v>91492.23</v>
      </c>
      <c r="M545">
        <v>1749228.59</v>
      </c>
      <c r="N545">
        <v>1494841.3</v>
      </c>
      <c r="O545">
        <v>345879.52</v>
      </c>
      <c r="P545" t="s">
        <v>607</v>
      </c>
      <c r="Q545">
        <v>345879.52</v>
      </c>
      <c r="R545">
        <v>1749228.59</v>
      </c>
      <c r="S545">
        <v>1494841.3</v>
      </c>
      <c r="T545" t="s">
        <v>2891</v>
      </c>
      <c r="U545" s="221">
        <f t="shared" si="17"/>
        <v>2.5438729000000004E-2</v>
      </c>
    </row>
    <row r="546" spans="1:21" hidden="1">
      <c r="A546" s="55" t="str">
        <f t="shared" si="16"/>
        <v>Y0AI0</v>
      </c>
      <c r="B546" s="55">
        <f>VLOOKUP(J546,'Mapping-CITI'!A:E,5,0)</f>
        <v>0</v>
      </c>
      <c r="D546" s="42">
        <v>45016</v>
      </c>
      <c r="E546" s="42">
        <v>45199</v>
      </c>
      <c r="F546" t="s">
        <v>2891</v>
      </c>
      <c r="G546" t="s">
        <v>2917</v>
      </c>
      <c r="H546">
        <v>1400</v>
      </c>
      <c r="I546" t="s">
        <v>2773</v>
      </c>
      <c r="J546">
        <v>107102</v>
      </c>
      <c r="K546" t="s">
        <v>2015</v>
      </c>
      <c r="L546">
        <v>0</v>
      </c>
      <c r="M546">
        <v>1198567191.78</v>
      </c>
      <c r="N546">
        <v>1198567191.78</v>
      </c>
      <c r="O546">
        <v>0</v>
      </c>
      <c r="P546" t="s">
        <v>607</v>
      </c>
      <c r="Q546">
        <v>0</v>
      </c>
      <c r="R546">
        <v>0</v>
      </c>
      <c r="S546">
        <v>0</v>
      </c>
      <c r="T546" t="s">
        <v>2891</v>
      </c>
      <c r="U546" s="221">
        <f t="shared" si="17"/>
        <v>0</v>
      </c>
    </row>
    <row r="547" spans="1:21" hidden="1">
      <c r="A547" s="55" t="str">
        <f t="shared" si="16"/>
        <v>Y0AI0</v>
      </c>
      <c r="B547" s="55">
        <f>VLOOKUP(J547,'Mapping-CITI'!A:E,5,0)</f>
        <v>0</v>
      </c>
      <c r="D547" s="42">
        <v>45016</v>
      </c>
      <c r="E547" s="42">
        <v>45199</v>
      </c>
      <c r="F547" t="s">
        <v>2891</v>
      </c>
      <c r="G547" t="s">
        <v>2917</v>
      </c>
      <c r="H547">
        <v>1400</v>
      </c>
      <c r="I547" t="s">
        <v>2773</v>
      </c>
      <c r="J547">
        <v>107106</v>
      </c>
      <c r="K547" t="s">
        <v>2753</v>
      </c>
      <c r="L547">
        <v>-0.03</v>
      </c>
      <c r="M547">
        <v>0</v>
      </c>
      <c r="N547">
        <v>0</v>
      </c>
      <c r="O547">
        <v>-0.03</v>
      </c>
      <c r="P547" t="s">
        <v>607</v>
      </c>
      <c r="Q547">
        <v>-0.03</v>
      </c>
      <c r="R547">
        <v>0</v>
      </c>
      <c r="S547">
        <v>0</v>
      </c>
      <c r="T547" t="s">
        <v>2891</v>
      </c>
      <c r="U547" s="221">
        <f t="shared" si="17"/>
        <v>0</v>
      </c>
    </row>
    <row r="548" spans="1:21" hidden="1">
      <c r="A548" s="55" t="str">
        <f t="shared" si="16"/>
        <v>Y0AI0</v>
      </c>
      <c r="B548" s="55">
        <f>VLOOKUP(J548,'Mapping-CITI'!A:E,5,0)</f>
        <v>0</v>
      </c>
      <c r="D548" s="42">
        <v>45016</v>
      </c>
      <c r="E548" s="42">
        <v>45199</v>
      </c>
      <c r="F548" t="s">
        <v>2891</v>
      </c>
      <c r="G548" t="s">
        <v>2917</v>
      </c>
      <c r="H548">
        <v>1230</v>
      </c>
      <c r="I548" t="s">
        <v>2772</v>
      </c>
      <c r="J548">
        <v>111126</v>
      </c>
      <c r="K548" t="s">
        <v>2022</v>
      </c>
      <c r="L548">
        <v>2106493.0499999998</v>
      </c>
      <c r="M548">
        <v>-1912600.96</v>
      </c>
      <c r="N548">
        <v>0</v>
      </c>
      <c r="O548">
        <v>193892.09</v>
      </c>
      <c r="P548" t="s">
        <v>607</v>
      </c>
      <c r="Q548">
        <v>193892.09</v>
      </c>
      <c r="R548">
        <v>0</v>
      </c>
      <c r="S548">
        <v>0</v>
      </c>
      <c r="T548" t="s">
        <v>2891</v>
      </c>
      <c r="U548" s="221">
        <f t="shared" si="17"/>
        <v>-0.19126009599999999</v>
      </c>
    </row>
    <row r="549" spans="1:21" hidden="1">
      <c r="A549" s="55" t="str">
        <f t="shared" si="16"/>
        <v>Y0AI0</v>
      </c>
      <c r="B549" s="55">
        <f>VLOOKUP(J549,'Mapping-CITI'!A:E,5,0)</f>
        <v>0</v>
      </c>
      <c r="D549" s="42">
        <v>45016</v>
      </c>
      <c r="E549" s="42">
        <v>45199</v>
      </c>
      <c r="F549" t="s">
        <v>2891</v>
      </c>
      <c r="G549" t="s">
        <v>2917</v>
      </c>
      <c r="H549">
        <v>1400</v>
      </c>
      <c r="I549" t="s">
        <v>2773</v>
      </c>
      <c r="J549">
        <v>111137</v>
      </c>
      <c r="K549" t="s">
        <v>2027</v>
      </c>
      <c r="L549">
        <v>0.02</v>
      </c>
      <c r="M549">
        <v>0</v>
      </c>
      <c r="N549">
        <v>0</v>
      </c>
      <c r="O549">
        <v>0.02</v>
      </c>
      <c r="P549" t="s">
        <v>607</v>
      </c>
      <c r="Q549">
        <v>0.02</v>
      </c>
      <c r="R549">
        <v>0</v>
      </c>
      <c r="S549">
        <v>0</v>
      </c>
      <c r="T549" t="s">
        <v>2891</v>
      </c>
      <c r="U549" s="221">
        <f t="shared" si="17"/>
        <v>0</v>
      </c>
    </row>
    <row r="550" spans="1:21" hidden="1">
      <c r="A550" s="55" t="str">
        <f t="shared" si="16"/>
        <v>Y0AI0</v>
      </c>
      <c r="B550" s="55">
        <f>VLOOKUP(J550,'Mapping-CITI'!A:E,5,0)</f>
        <v>0</v>
      </c>
      <c r="D550" s="42">
        <v>45016</v>
      </c>
      <c r="E550" s="42">
        <v>45199</v>
      </c>
      <c r="F550" t="s">
        <v>2891</v>
      </c>
      <c r="G550" t="s">
        <v>2917</v>
      </c>
      <c r="H550">
        <v>1400</v>
      </c>
      <c r="I550" t="s">
        <v>2773</v>
      </c>
      <c r="J550">
        <v>111181</v>
      </c>
      <c r="K550" t="s">
        <v>2028</v>
      </c>
      <c r="L550">
        <v>107359.36</v>
      </c>
      <c r="M550">
        <v>0</v>
      </c>
      <c r="N550">
        <v>0</v>
      </c>
      <c r="O550">
        <v>107359.36</v>
      </c>
      <c r="P550" t="s">
        <v>607</v>
      </c>
      <c r="Q550">
        <v>107359.36</v>
      </c>
      <c r="R550">
        <v>0</v>
      </c>
      <c r="S550">
        <v>0</v>
      </c>
      <c r="T550" t="s">
        <v>2891</v>
      </c>
      <c r="U550" s="221">
        <f t="shared" si="17"/>
        <v>0</v>
      </c>
    </row>
    <row r="551" spans="1:21" hidden="1">
      <c r="A551" s="55" t="str">
        <f t="shared" si="16"/>
        <v>Y0AI0</v>
      </c>
      <c r="B551" s="55">
        <f>VLOOKUP(J551,'Mapping-CITI'!A:E,5,0)</f>
        <v>0</v>
      </c>
      <c r="D551" s="42">
        <v>45016</v>
      </c>
      <c r="E551" s="42">
        <v>45199</v>
      </c>
      <c r="F551" t="s">
        <v>2891</v>
      </c>
      <c r="G551" t="s">
        <v>2917</v>
      </c>
      <c r="H551">
        <v>1400</v>
      </c>
      <c r="I551" t="s">
        <v>2773</v>
      </c>
      <c r="J551">
        <v>111182</v>
      </c>
      <c r="K551" t="s">
        <v>2029</v>
      </c>
      <c r="L551">
        <v>40330.79</v>
      </c>
      <c r="M551">
        <v>0</v>
      </c>
      <c r="N551">
        <v>0</v>
      </c>
      <c r="O551">
        <v>40330.79</v>
      </c>
      <c r="P551" t="s">
        <v>607</v>
      </c>
      <c r="Q551">
        <v>40330.79</v>
      </c>
      <c r="R551">
        <v>0</v>
      </c>
      <c r="S551">
        <v>0</v>
      </c>
      <c r="T551" t="s">
        <v>2891</v>
      </c>
      <c r="U551" s="221">
        <f t="shared" si="17"/>
        <v>0</v>
      </c>
    </row>
    <row r="552" spans="1:21" hidden="1">
      <c r="A552" s="55" t="str">
        <f t="shared" si="16"/>
        <v>Y0AI0</v>
      </c>
      <c r="B552" s="55">
        <f>VLOOKUP(J552,'Mapping-CITI'!A:E,5,0)</f>
        <v>0</v>
      </c>
      <c r="D552" s="42">
        <v>45016</v>
      </c>
      <c r="E552" s="42">
        <v>45199</v>
      </c>
      <c r="F552" t="s">
        <v>2891</v>
      </c>
      <c r="G552" t="s">
        <v>2917</v>
      </c>
      <c r="H552">
        <v>1400</v>
      </c>
      <c r="I552" t="s">
        <v>2773</v>
      </c>
      <c r="J552">
        <v>111183</v>
      </c>
      <c r="K552" t="s">
        <v>2030</v>
      </c>
      <c r="L552">
        <v>2385.36</v>
      </c>
      <c r="M552">
        <v>0</v>
      </c>
      <c r="N552">
        <v>0</v>
      </c>
      <c r="O552">
        <v>2385.36</v>
      </c>
      <c r="P552" t="s">
        <v>607</v>
      </c>
      <c r="Q552">
        <v>2385.36</v>
      </c>
      <c r="R552">
        <v>0</v>
      </c>
      <c r="S552">
        <v>0</v>
      </c>
      <c r="T552" t="s">
        <v>2891</v>
      </c>
      <c r="U552" s="221">
        <f t="shared" si="17"/>
        <v>0</v>
      </c>
    </row>
    <row r="553" spans="1:21" hidden="1">
      <c r="A553" s="55" t="str">
        <f t="shared" si="16"/>
        <v>Y0AI0</v>
      </c>
      <c r="B553" s="55">
        <f>VLOOKUP(J553,'Mapping-CITI'!A:E,5,0)</f>
        <v>0</v>
      </c>
      <c r="D553" s="42">
        <v>45016</v>
      </c>
      <c r="E553" s="42">
        <v>45199</v>
      </c>
      <c r="F553" t="s">
        <v>2891</v>
      </c>
      <c r="G553" t="s">
        <v>2917</v>
      </c>
      <c r="H553">
        <v>1400</v>
      </c>
      <c r="I553" t="s">
        <v>2773</v>
      </c>
      <c r="J553">
        <v>111184</v>
      </c>
      <c r="K553" t="s">
        <v>2031</v>
      </c>
      <c r="L553">
        <v>36652.47</v>
      </c>
      <c r="M553">
        <v>0</v>
      </c>
      <c r="N553">
        <v>0</v>
      </c>
      <c r="O553">
        <v>36652.47</v>
      </c>
      <c r="P553" t="s">
        <v>607</v>
      </c>
      <c r="Q553">
        <v>36652.47</v>
      </c>
      <c r="R553">
        <v>0</v>
      </c>
      <c r="S553">
        <v>0</v>
      </c>
      <c r="T553" t="s">
        <v>2891</v>
      </c>
      <c r="U553" s="221">
        <f t="shared" si="17"/>
        <v>0</v>
      </c>
    </row>
    <row r="554" spans="1:21" hidden="1">
      <c r="A554" s="55" t="str">
        <f t="shared" si="16"/>
        <v>Y0AI0</v>
      </c>
      <c r="B554" s="55">
        <f>VLOOKUP(J554,'Mapping-CITI'!A:E,5,0)</f>
        <v>0</v>
      </c>
      <c r="D554" s="42">
        <v>45016</v>
      </c>
      <c r="E554" s="42">
        <v>45199</v>
      </c>
      <c r="F554" t="s">
        <v>2891</v>
      </c>
      <c r="G554" t="s">
        <v>2917</v>
      </c>
      <c r="H554">
        <v>1400</v>
      </c>
      <c r="I554" t="s">
        <v>2773</v>
      </c>
      <c r="J554">
        <v>111220</v>
      </c>
      <c r="K554" t="s">
        <v>2655</v>
      </c>
      <c r="L554">
        <v>32755814.52</v>
      </c>
      <c r="M554">
        <v>5185219371.8299999</v>
      </c>
      <c r="N554">
        <v>5184065616.3900003</v>
      </c>
      <c r="O554">
        <v>33909569.960000001</v>
      </c>
      <c r="P554" t="s">
        <v>607</v>
      </c>
      <c r="Q554">
        <v>33909569.960000001</v>
      </c>
      <c r="R554">
        <v>5185219371.8299999</v>
      </c>
      <c r="S554">
        <v>5184065616.3900003</v>
      </c>
      <c r="T554" t="s">
        <v>2891</v>
      </c>
      <c r="U554" s="221">
        <f t="shared" si="17"/>
        <v>0.11537554399995804</v>
      </c>
    </row>
    <row r="555" spans="1:21" hidden="1">
      <c r="A555" s="55" t="str">
        <f t="shared" si="16"/>
        <v>Y0AI0</v>
      </c>
      <c r="B555" s="55">
        <f>VLOOKUP(J555,'Mapping-CITI'!A:E,5,0)</f>
        <v>0</v>
      </c>
      <c r="D555" s="42">
        <v>45016</v>
      </c>
      <c r="E555" s="42">
        <v>45199</v>
      </c>
      <c r="F555" t="s">
        <v>2891</v>
      </c>
      <c r="G555" t="s">
        <v>2917</v>
      </c>
      <c r="H555">
        <v>1400</v>
      </c>
      <c r="I555" t="s">
        <v>2773</v>
      </c>
      <c r="J555">
        <v>111221</v>
      </c>
      <c r="K555" t="s">
        <v>2656</v>
      </c>
      <c r="L555">
        <v>-32755814.52</v>
      </c>
      <c r="M555">
        <v>5184065616.3900003</v>
      </c>
      <c r="N555">
        <v>5185219371.8299999</v>
      </c>
      <c r="O555">
        <v>-33909569.960000001</v>
      </c>
      <c r="P555" t="s">
        <v>607</v>
      </c>
      <c r="Q555">
        <v>-33909569.960000001</v>
      </c>
      <c r="R555">
        <v>5184065616.3900003</v>
      </c>
      <c r="S555">
        <v>5185219371.8299999</v>
      </c>
      <c r="T555" t="s">
        <v>2891</v>
      </c>
      <c r="U555" s="221">
        <f t="shared" si="17"/>
        <v>-0.11537554399995804</v>
      </c>
    </row>
    <row r="556" spans="1:21" hidden="1">
      <c r="A556" s="55" t="str">
        <f t="shared" si="16"/>
        <v>Y0AI0</v>
      </c>
      <c r="B556" s="55">
        <f>VLOOKUP(J556,'Mapping-CITI'!A:E,5,0)</f>
        <v>0</v>
      </c>
      <c r="D556" s="42">
        <v>45016</v>
      </c>
      <c r="E556" s="42">
        <v>45199</v>
      </c>
      <c r="F556" t="s">
        <v>2891</v>
      </c>
      <c r="G556" t="s">
        <v>2917</v>
      </c>
      <c r="H556">
        <v>1220</v>
      </c>
      <c r="I556" t="s">
        <v>2785</v>
      </c>
      <c r="J556">
        <v>121116</v>
      </c>
      <c r="K556" t="s">
        <v>2033</v>
      </c>
      <c r="L556">
        <v>309900361.11000001</v>
      </c>
      <c r="M556">
        <v>-78743777.769999996</v>
      </c>
      <c r="N556">
        <v>0</v>
      </c>
      <c r="O556">
        <v>231156583.34</v>
      </c>
      <c r="P556" t="s">
        <v>607</v>
      </c>
      <c r="Q556">
        <v>231156583.34</v>
      </c>
      <c r="R556">
        <v>0</v>
      </c>
      <c r="S556">
        <v>0</v>
      </c>
      <c r="T556" t="s">
        <v>2891</v>
      </c>
      <c r="U556" s="221">
        <f t="shared" si="17"/>
        <v>-7.8743777769999994</v>
      </c>
    </row>
    <row r="557" spans="1:21" hidden="1">
      <c r="A557" s="55" t="str">
        <f t="shared" si="16"/>
        <v>Y0AI0</v>
      </c>
      <c r="B557" s="55">
        <f>VLOOKUP(J557,'Mapping-CITI'!A:E,5,0)</f>
        <v>0</v>
      </c>
      <c r="D557" s="42">
        <v>45016</v>
      </c>
      <c r="E557" s="42">
        <v>45199</v>
      </c>
      <c r="F557" t="s">
        <v>2891</v>
      </c>
      <c r="G557" t="s">
        <v>2917</v>
      </c>
      <c r="H557">
        <v>1220</v>
      </c>
      <c r="I557" t="s">
        <v>2785</v>
      </c>
      <c r="J557">
        <v>121117</v>
      </c>
      <c r="K557" t="s">
        <v>2034</v>
      </c>
      <c r="L557">
        <v>820961624.70000005</v>
      </c>
      <c r="M557">
        <v>333984923.79000002</v>
      </c>
      <c r="N557">
        <v>16250000</v>
      </c>
      <c r="O557">
        <v>1138696548.49</v>
      </c>
      <c r="P557" t="s">
        <v>607</v>
      </c>
      <c r="Q557">
        <v>1138696548.49</v>
      </c>
      <c r="R557">
        <v>16250000</v>
      </c>
      <c r="S557">
        <v>16250000</v>
      </c>
      <c r="T557" t="s">
        <v>2891</v>
      </c>
      <c r="U557" s="221">
        <f t="shared" si="17"/>
        <v>31.773492379000004</v>
      </c>
    </row>
    <row r="558" spans="1:21" hidden="1">
      <c r="A558" s="55" t="str">
        <f t="shared" si="16"/>
        <v>Y0AI0</v>
      </c>
      <c r="B558" s="55">
        <f>VLOOKUP(J558,'Mapping-CITI'!A:E,5,0)</f>
        <v>0</v>
      </c>
      <c r="D558" s="42">
        <v>45016</v>
      </c>
      <c r="E558" s="42">
        <v>45199</v>
      </c>
      <c r="F558" t="s">
        <v>2891</v>
      </c>
      <c r="G558" t="s">
        <v>2917</v>
      </c>
      <c r="H558">
        <v>1700</v>
      </c>
      <c r="I558" t="s">
        <v>2768</v>
      </c>
      <c r="J558">
        <v>141017</v>
      </c>
      <c r="K558" t="s">
        <v>2035</v>
      </c>
      <c r="L558">
        <v>0</v>
      </c>
      <c r="M558">
        <v>122500</v>
      </c>
      <c r="N558">
        <v>122500</v>
      </c>
      <c r="O558">
        <v>0</v>
      </c>
      <c r="P558" t="s">
        <v>607</v>
      </c>
      <c r="Q558">
        <v>0</v>
      </c>
      <c r="R558">
        <v>122500</v>
      </c>
      <c r="S558">
        <v>122500</v>
      </c>
      <c r="T558" t="s">
        <v>2891</v>
      </c>
      <c r="U558" s="221">
        <f t="shared" si="17"/>
        <v>0</v>
      </c>
    </row>
    <row r="559" spans="1:21" hidden="1">
      <c r="A559" s="55" t="str">
        <f t="shared" si="16"/>
        <v>Y0AI0</v>
      </c>
      <c r="B559" s="55">
        <f>VLOOKUP(J559,'Mapping-CITI'!A:E,5,0)</f>
        <v>0</v>
      </c>
      <c r="D559" s="42">
        <v>45016</v>
      </c>
      <c r="E559" s="42">
        <v>45199</v>
      </c>
      <c r="F559" t="s">
        <v>2891</v>
      </c>
      <c r="G559" t="s">
        <v>2917</v>
      </c>
      <c r="H559">
        <v>1700</v>
      </c>
      <c r="I559" t="s">
        <v>2768</v>
      </c>
      <c r="J559">
        <v>141280</v>
      </c>
      <c r="K559" t="s">
        <v>2036</v>
      </c>
      <c r="L559">
        <v>5579408.7599999998</v>
      </c>
      <c r="M559">
        <v>103182143679.74001</v>
      </c>
      <c r="N559">
        <v>103187609100.59</v>
      </c>
      <c r="O559">
        <v>113987.91</v>
      </c>
      <c r="P559" t="s">
        <v>607</v>
      </c>
      <c r="Q559">
        <v>113987.91</v>
      </c>
      <c r="R559">
        <v>1061561381.03</v>
      </c>
      <c r="S559">
        <v>5299547270</v>
      </c>
      <c r="T559" t="s">
        <v>2891</v>
      </c>
      <c r="U559" s="221">
        <f t="shared" si="17"/>
        <v>-0.54654208499908452</v>
      </c>
    </row>
    <row r="560" spans="1:21" hidden="1">
      <c r="A560" s="55" t="str">
        <f t="shared" si="16"/>
        <v>Y0AI0</v>
      </c>
      <c r="B560" s="55">
        <f>VLOOKUP(J560,'Mapping-CITI'!A:E,5,0)</f>
        <v>0</v>
      </c>
      <c r="D560" s="42">
        <v>45016</v>
      </c>
      <c r="E560" s="42">
        <v>45199</v>
      </c>
      <c r="F560" t="s">
        <v>2891</v>
      </c>
      <c r="G560" t="s">
        <v>2917</v>
      </c>
      <c r="H560">
        <v>1700</v>
      </c>
      <c r="I560" t="s">
        <v>2768</v>
      </c>
      <c r="J560">
        <v>141287</v>
      </c>
      <c r="K560" t="s">
        <v>604</v>
      </c>
      <c r="L560">
        <v>-0.04</v>
      </c>
      <c r="M560">
        <v>0.04</v>
      </c>
      <c r="N560">
        <v>0</v>
      </c>
      <c r="O560">
        <v>0</v>
      </c>
      <c r="P560" t="s">
        <v>607</v>
      </c>
      <c r="Q560">
        <v>0</v>
      </c>
      <c r="R560">
        <v>0.04</v>
      </c>
      <c r="S560">
        <v>0</v>
      </c>
      <c r="T560" t="s">
        <v>2891</v>
      </c>
      <c r="U560" s="221">
        <f t="shared" si="17"/>
        <v>4.0000000000000002E-9</v>
      </c>
    </row>
    <row r="561" spans="1:21" hidden="1">
      <c r="A561" s="55" t="str">
        <f t="shared" si="16"/>
        <v>Y0AI0</v>
      </c>
      <c r="B561" s="55">
        <f>VLOOKUP(J561,'Mapping-CITI'!A:E,5,0)</f>
        <v>0</v>
      </c>
      <c r="D561" s="42">
        <v>45016</v>
      </c>
      <c r="E561" s="42">
        <v>45199</v>
      </c>
      <c r="F561" t="s">
        <v>2891</v>
      </c>
      <c r="G561" t="s">
        <v>2917</v>
      </c>
      <c r="H561">
        <v>1700</v>
      </c>
      <c r="I561" t="s">
        <v>2768</v>
      </c>
      <c r="J561">
        <v>141294</v>
      </c>
      <c r="K561" t="s">
        <v>2039</v>
      </c>
      <c r="L561">
        <v>0</v>
      </c>
      <c r="M561">
        <v>12000</v>
      </c>
      <c r="N561">
        <v>12000</v>
      </c>
      <c r="O561">
        <v>0</v>
      </c>
      <c r="P561" t="s">
        <v>607</v>
      </c>
      <c r="Q561">
        <v>0</v>
      </c>
      <c r="R561">
        <v>12000</v>
      </c>
      <c r="S561">
        <v>12000</v>
      </c>
      <c r="T561" t="s">
        <v>2891</v>
      </c>
      <c r="U561" s="221">
        <f t="shared" si="17"/>
        <v>0</v>
      </c>
    </row>
    <row r="562" spans="1:21" hidden="1">
      <c r="A562" s="55" t="str">
        <f t="shared" si="16"/>
        <v>Y0AI0</v>
      </c>
      <c r="B562" s="55">
        <f>VLOOKUP(J562,'Mapping-CITI'!A:E,5,0)</f>
        <v>0</v>
      </c>
      <c r="D562" s="42">
        <v>45016</v>
      </c>
      <c r="E562" s="42">
        <v>45199</v>
      </c>
      <c r="F562" t="s">
        <v>2891</v>
      </c>
      <c r="G562" t="s">
        <v>2917</v>
      </c>
      <c r="H562">
        <v>1700</v>
      </c>
      <c r="I562" t="s">
        <v>2768</v>
      </c>
      <c r="J562">
        <v>141349</v>
      </c>
      <c r="K562" t="s">
        <v>2046</v>
      </c>
      <c r="L562">
        <v>-350000000</v>
      </c>
      <c r="M562">
        <v>350000000</v>
      </c>
      <c r="N562">
        <v>0</v>
      </c>
      <c r="O562">
        <v>0</v>
      </c>
      <c r="P562" t="s">
        <v>607</v>
      </c>
      <c r="Q562">
        <v>0</v>
      </c>
      <c r="R562">
        <v>350000000</v>
      </c>
      <c r="S562">
        <v>0</v>
      </c>
      <c r="T562" t="s">
        <v>2891</v>
      </c>
      <c r="U562" s="221">
        <f t="shared" si="17"/>
        <v>35</v>
      </c>
    </row>
    <row r="563" spans="1:21" hidden="1">
      <c r="A563" s="55" t="str">
        <f t="shared" si="16"/>
        <v>Y0AI0</v>
      </c>
      <c r="B563" s="55">
        <f>VLOOKUP(J563,'Mapping-CITI'!A:E,5,0)</f>
        <v>0</v>
      </c>
      <c r="D563" s="42">
        <v>45016</v>
      </c>
      <c r="E563" s="42">
        <v>45199</v>
      </c>
      <c r="F563" t="s">
        <v>2891</v>
      </c>
      <c r="G563" t="s">
        <v>2917</v>
      </c>
      <c r="H563">
        <v>1700</v>
      </c>
      <c r="I563" t="s">
        <v>2768</v>
      </c>
      <c r="J563">
        <v>141366</v>
      </c>
      <c r="K563" t="s">
        <v>2857</v>
      </c>
      <c r="L563">
        <v>0</v>
      </c>
      <c r="M563">
        <v>199994.83</v>
      </c>
      <c r="N563">
        <v>199994.83</v>
      </c>
      <c r="O563">
        <v>0</v>
      </c>
      <c r="P563" t="s">
        <v>607</v>
      </c>
      <c r="Q563">
        <v>0</v>
      </c>
      <c r="R563">
        <v>199994.83</v>
      </c>
      <c r="S563">
        <v>199994.83</v>
      </c>
      <c r="T563" t="s">
        <v>2891</v>
      </c>
      <c r="U563" s="221">
        <f t="shared" si="17"/>
        <v>0</v>
      </c>
    </row>
    <row r="564" spans="1:21" hidden="1">
      <c r="A564" s="55" t="str">
        <f t="shared" si="16"/>
        <v>Y0AI0</v>
      </c>
      <c r="B564" s="55">
        <f>VLOOKUP(J564,'Mapping-CITI'!A:E,5,0)</f>
        <v>0</v>
      </c>
      <c r="D564" s="42">
        <v>45016</v>
      </c>
      <c r="E564" s="42">
        <v>45199</v>
      </c>
      <c r="F564" t="s">
        <v>2891</v>
      </c>
      <c r="G564" t="s">
        <v>2917</v>
      </c>
      <c r="H564">
        <v>1700</v>
      </c>
      <c r="I564" t="s">
        <v>2768</v>
      </c>
      <c r="J564">
        <v>141382</v>
      </c>
      <c r="K564" t="s">
        <v>2052</v>
      </c>
      <c r="L564">
        <v>0</v>
      </c>
      <c r="M564">
        <v>4853887820</v>
      </c>
      <c r="N564">
        <v>4853887820</v>
      </c>
      <c r="O564">
        <v>0</v>
      </c>
      <c r="P564" t="s">
        <v>607</v>
      </c>
      <c r="Q564">
        <v>0</v>
      </c>
      <c r="R564">
        <v>4853887820</v>
      </c>
      <c r="S564">
        <v>4853887820</v>
      </c>
      <c r="T564" t="s">
        <v>2891</v>
      </c>
      <c r="U564" s="221">
        <f t="shared" si="17"/>
        <v>0</v>
      </c>
    </row>
    <row r="565" spans="1:21" hidden="1">
      <c r="A565" s="55" t="str">
        <f t="shared" si="16"/>
        <v>Y0AI0</v>
      </c>
      <c r="B565" s="55">
        <f>VLOOKUP(J565,'Mapping-CITI'!A:E,5,0)</f>
        <v>0</v>
      </c>
      <c r="D565" s="42">
        <v>45016</v>
      </c>
      <c r="E565" s="42">
        <v>45199</v>
      </c>
      <c r="F565" t="s">
        <v>2891</v>
      </c>
      <c r="G565" t="s">
        <v>2917</v>
      </c>
      <c r="H565">
        <v>1700</v>
      </c>
      <c r="I565" t="s">
        <v>2768</v>
      </c>
      <c r="J565">
        <v>141399</v>
      </c>
      <c r="K565" t="s">
        <v>2912</v>
      </c>
      <c r="L565">
        <v>0</v>
      </c>
      <c r="M565">
        <v>33928200</v>
      </c>
      <c r="N565">
        <v>33928200</v>
      </c>
      <c r="O565">
        <v>0</v>
      </c>
      <c r="P565" t="s">
        <v>607</v>
      </c>
      <c r="Q565">
        <v>0</v>
      </c>
      <c r="R565">
        <v>33928200</v>
      </c>
      <c r="S565">
        <v>33928200</v>
      </c>
      <c r="T565" t="s">
        <v>2891</v>
      </c>
      <c r="U565" s="221">
        <f t="shared" si="17"/>
        <v>0</v>
      </c>
    </row>
    <row r="566" spans="1:21" hidden="1">
      <c r="A566" s="55" t="str">
        <f t="shared" si="16"/>
        <v>Y0AI0</v>
      </c>
      <c r="B566" s="55">
        <f>VLOOKUP(J566,'Mapping-CITI'!A:E,5,0)</f>
        <v>0</v>
      </c>
      <c r="D566" s="42">
        <v>45016</v>
      </c>
      <c r="E566" s="42">
        <v>45199</v>
      </c>
      <c r="F566" t="s">
        <v>2891</v>
      </c>
      <c r="G566" t="s">
        <v>2917</v>
      </c>
      <c r="H566">
        <v>1700</v>
      </c>
      <c r="I566" t="s">
        <v>2768</v>
      </c>
      <c r="J566">
        <v>141524</v>
      </c>
      <c r="K566" t="s">
        <v>2061</v>
      </c>
      <c r="L566">
        <v>0</v>
      </c>
      <c r="M566">
        <v>50699000</v>
      </c>
      <c r="N566">
        <v>50703500</v>
      </c>
      <c r="O566">
        <v>-4500</v>
      </c>
      <c r="P566" t="s">
        <v>607</v>
      </c>
      <c r="Q566">
        <v>-4500</v>
      </c>
      <c r="R566">
        <v>50699000</v>
      </c>
      <c r="S566">
        <v>50703500</v>
      </c>
      <c r="T566" t="s">
        <v>2891</v>
      </c>
      <c r="U566" s="221">
        <f t="shared" si="17"/>
        <v>-4.4999999999999999E-4</v>
      </c>
    </row>
    <row r="567" spans="1:21" hidden="1">
      <c r="A567" s="55" t="str">
        <f t="shared" si="16"/>
        <v>Y0AI0</v>
      </c>
      <c r="B567" s="55">
        <f>VLOOKUP(J567,'Mapping-CITI'!A:E,5,0)</f>
        <v>0</v>
      </c>
      <c r="D567" s="42">
        <v>45016</v>
      </c>
      <c r="E567" s="42">
        <v>45199</v>
      </c>
      <c r="F567" t="s">
        <v>2891</v>
      </c>
      <c r="G567" t="s">
        <v>2917</v>
      </c>
      <c r="H567">
        <v>1700</v>
      </c>
      <c r="I567" t="s">
        <v>2768</v>
      </c>
      <c r="J567">
        <v>141526</v>
      </c>
      <c r="K567" t="s">
        <v>2062</v>
      </c>
      <c r="L567">
        <v>0</v>
      </c>
      <c r="M567">
        <v>2043771.46</v>
      </c>
      <c r="N567">
        <v>2043771.46</v>
      </c>
      <c r="O567">
        <v>0</v>
      </c>
      <c r="P567" t="s">
        <v>607</v>
      </c>
      <c r="Q567">
        <v>0</v>
      </c>
      <c r="R567">
        <v>2043771.46</v>
      </c>
      <c r="S567">
        <v>2043771.46</v>
      </c>
      <c r="T567" t="s">
        <v>2891</v>
      </c>
      <c r="U567" s="221">
        <f t="shared" si="17"/>
        <v>0</v>
      </c>
    </row>
    <row r="568" spans="1:21" hidden="1">
      <c r="A568" s="55" t="str">
        <f t="shared" si="16"/>
        <v>Y0AI0</v>
      </c>
      <c r="B568" s="55">
        <f>VLOOKUP(J568,'Mapping-CITI'!A:E,5,0)</f>
        <v>0</v>
      </c>
      <c r="D568" s="42">
        <v>45016</v>
      </c>
      <c r="E568" s="42">
        <v>45199</v>
      </c>
      <c r="F568" t="s">
        <v>2891</v>
      </c>
      <c r="G568" t="s">
        <v>2917</v>
      </c>
      <c r="H568">
        <v>1700</v>
      </c>
      <c r="I568" t="s">
        <v>2768</v>
      </c>
      <c r="J568">
        <v>141536</v>
      </c>
      <c r="K568" t="s">
        <v>2067</v>
      </c>
      <c r="L568">
        <v>-300000</v>
      </c>
      <c r="M568">
        <v>300000</v>
      </c>
      <c r="N568">
        <v>0</v>
      </c>
      <c r="O568">
        <v>0</v>
      </c>
      <c r="P568" t="s">
        <v>607</v>
      </c>
      <c r="Q568">
        <v>0</v>
      </c>
      <c r="R568">
        <v>300000</v>
      </c>
      <c r="S568">
        <v>0</v>
      </c>
      <c r="T568" t="s">
        <v>2891</v>
      </c>
      <c r="U568" s="221">
        <f t="shared" si="17"/>
        <v>0.03</v>
      </c>
    </row>
    <row r="569" spans="1:21" hidden="1">
      <c r="A569" s="55" t="str">
        <f t="shared" si="16"/>
        <v>Y0AI0</v>
      </c>
      <c r="B569" s="55">
        <f>VLOOKUP(J569,'Mapping-CITI'!A:E,5,0)</f>
        <v>0</v>
      </c>
      <c r="D569" s="42">
        <v>45016</v>
      </c>
      <c r="E569" s="42">
        <v>45199</v>
      </c>
      <c r="F569" t="s">
        <v>2891</v>
      </c>
      <c r="G569" t="s">
        <v>2917</v>
      </c>
      <c r="H569">
        <v>1700</v>
      </c>
      <c r="I569" t="s">
        <v>2768</v>
      </c>
      <c r="J569">
        <v>141627</v>
      </c>
      <c r="K569" t="s">
        <v>2072</v>
      </c>
      <c r="L569">
        <v>0</v>
      </c>
      <c r="M569">
        <v>10000000</v>
      </c>
      <c r="N569">
        <v>10000000</v>
      </c>
      <c r="O569">
        <v>0</v>
      </c>
      <c r="P569" t="s">
        <v>607</v>
      </c>
      <c r="Q569">
        <v>0</v>
      </c>
      <c r="R569">
        <v>10000000</v>
      </c>
      <c r="S569">
        <v>10000000</v>
      </c>
      <c r="T569" t="s">
        <v>2891</v>
      </c>
      <c r="U569" s="221">
        <f t="shared" si="17"/>
        <v>0</v>
      </c>
    </row>
    <row r="570" spans="1:21" hidden="1">
      <c r="A570" s="55" t="str">
        <f t="shared" si="16"/>
        <v>Y0AI0</v>
      </c>
      <c r="B570" s="55">
        <f>VLOOKUP(J570,'Mapping-CITI'!A:E,5,0)</f>
        <v>0</v>
      </c>
      <c r="D570" s="42">
        <v>45016</v>
      </c>
      <c r="E570" s="42">
        <v>45199</v>
      </c>
      <c r="F570" t="s">
        <v>2891</v>
      </c>
      <c r="G570" t="s">
        <v>2917</v>
      </c>
      <c r="H570">
        <v>1700</v>
      </c>
      <c r="I570" t="s">
        <v>2768</v>
      </c>
      <c r="J570">
        <v>141647</v>
      </c>
      <c r="K570" t="s">
        <v>2073</v>
      </c>
      <c r="L570">
        <v>0</v>
      </c>
      <c r="M570">
        <v>1400000</v>
      </c>
      <c r="N570">
        <v>1400000</v>
      </c>
      <c r="O570">
        <v>0</v>
      </c>
      <c r="P570" t="s">
        <v>607</v>
      </c>
      <c r="Q570">
        <v>0</v>
      </c>
      <c r="R570">
        <v>1400000</v>
      </c>
      <c r="S570">
        <v>1400000</v>
      </c>
      <c r="T570" t="s">
        <v>2891</v>
      </c>
      <c r="U570" s="221">
        <f t="shared" si="17"/>
        <v>0</v>
      </c>
    </row>
    <row r="571" spans="1:21" hidden="1">
      <c r="A571" s="55" t="str">
        <f t="shared" si="16"/>
        <v>Y0AI0</v>
      </c>
      <c r="B571" s="55">
        <f>VLOOKUP(J571,'Mapping-CITI'!A:E,5,0)</f>
        <v>0</v>
      </c>
      <c r="D571" s="42">
        <v>45016</v>
      </c>
      <c r="E571" s="42">
        <v>45199</v>
      </c>
      <c r="F571" t="s">
        <v>2891</v>
      </c>
      <c r="G571" t="s">
        <v>2917</v>
      </c>
      <c r="H571">
        <v>1700</v>
      </c>
      <c r="I571" t="s">
        <v>2768</v>
      </c>
      <c r="J571">
        <v>141653</v>
      </c>
      <c r="K571" t="s">
        <v>2074</v>
      </c>
      <c r="L571">
        <v>0</v>
      </c>
      <c r="M571">
        <v>1644000</v>
      </c>
      <c r="N571">
        <v>1644000</v>
      </c>
      <c r="O571">
        <v>0</v>
      </c>
      <c r="P571" t="s">
        <v>607</v>
      </c>
      <c r="Q571">
        <v>0</v>
      </c>
      <c r="R571">
        <v>1644000</v>
      </c>
      <c r="S571">
        <v>1644000</v>
      </c>
      <c r="T571" t="s">
        <v>2891</v>
      </c>
      <c r="U571" s="221">
        <f t="shared" si="17"/>
        <v>0</v>
      </c>
    </row>
    <row r="572" spans="1:21" hidden="1">
      <c r="A572" s="55" t="str">
        <f t="shared" si="16"/>
        <v>Y0AI0</v>
      </c>
      <c r="B572" s="55">
        <f>VLOOKUP(J572,'Mapping-CITI'!A:E,5,0)</f>
        <v>0</v>
      </c>
      <c r="D572" s="42">
        <v>45016</v>
      </c>
      <c r="E572" s="42">
        <v>45199</v>
      </c>
      <c r="F572" t="s">
        <v>2891</v>
      </c>
      <c r="G572" t="s">
        <v>2917</v>
      </c>
      <c r="H572">
        <v>1700</v>
      </c>
      <c r="I572" t="s">
        <v>2768</v>
      </c>
      <c r="J572">
        <v>141724</v>
      </c>
      <c r="K572" t="s">
        <v>2076</v>
      </c>
      <c r="L572">
        <v>0</v>
      </c>
      <c r="M572">
        <v>1065000</v>
      </c>
      <c r="N572">
        <v>1065000</v>
      </c>
      <c r="O572">
        <v>0</v>
      </c>
      <c r="P572" t="s">
        <v>607</v>
      </c>
      <c r="Q572">
        <v>0</v>
      </c>
      <c r="R572">
        <v>1065000</v>
      </c>
      <c r="S572">
        <v>1065000</v>
      </c>
      <c r="T572" t="s">
        <v>2891</v>
      </c>
      <c r="U572" s="221">
        <f t="shared" si="17"/>
        <v>0</v>
      </c>
    </row>
    <row r="573" spans="1:21" hidden="1">
      <c r="A573" s="55" t="str">
        <f t="shared" si="16"/>
        <v>Y0AI0</v>
      </c>
      <c r="B573" s="55">
        <f>VLOOKUP(J573,'Mapping-CITI'!A:E,5,0)</f>
        <v>0</v>
      </c>
      <c r="D573" s="42">
        <v>45016</v>
      </c>
      <c r="E573" s="42">
        <v>45199</v>
      </c>
      <c r="F573" t="s">
        <v>2891</v>
      </c>
      <c r="G573" t="s">
        <v>2917</v>
      </c>
      <c r="H573">
        <v>1700</v>
      </c>
      <c r="I573" t="s">
        <v>2768</v>
      </c>
      <c r="J573">
        <v>141744</v>
      </c>
      <c r="K573" t="s">
        <v>2087</v>
      </c>
      <c r="L573">
        <v>0</v>
      </c>
      <c r="M573">
        <v>5784656534.0299997</v>
      </c>
      <c r="N573">
        <v>5784656534.0299997</v>
      </c>
      <c r="O573">
        <v>0</v>
      </c>
      <c r="P573" t="s">
        <v>607</v>
      </c>
      <c r="Q573">
        <v>0</v>
      </c>
      <c r="R573">
        <v>5784656534.0299997</v>
      </c>
      <c r="S573">
        <v>5784656534.0299997</v>
      </c>
      <c r="T573" t="s">
        <v>2891</v>
      </c>
      <c r="U573" s="221">
        <f t="shared" si="17"/>
        <v>0</v>
      </c>
    </row>
    <row r="574" spans="1:21" hidden="1">
      <c r="A574" s="55" t="str">
        <f t="shared" si="16"/>
        <v>Y0AI0</v>
      </c>
      <c r="B574" s="55">
        <f>VLOOKUP(J574,'Mapping-CITI'!A:E,5,0)</f>
        <v>0</v>
      </c>
      <c r="D574" s="42">
        <v>45016</v>
      </c>
      <c r="E574" s="42">
        <v>45199</v>
      </c>
      <c r="F574" t="s">
        <v>2891</v>
      </c>
      <c r="G574" t="s">
        <v>2917</v>
      </c>
      <c r="H574">
        <v>1700</v>
      </c>
      <c r="I574" t="s">
        <v>2768</v>
      </c>
      <c r="J574">
        <v>141754</v>
      </c>
      <c r="K574" t="s">
        <v>2096</v>
      </c>
      <c r="L574">
        <v>0</v>
      </c>
      <c r="M574">
        <v>451000</v>
      </c>
      <c r="N574">
        <v>451000</v>
      </c>
      <c r="O574">
        <v>0</v>
      </c>
      <c r="P574" t="s">
        <v>607</v>
      </c>
      <c r="Q574">
        <v>0</v>
      </c>
      <c r="R574">
        <v>451000</v>
      </c>
      <c r="S574">
        <v>451000</v>
      </c>
      <c r="T574" t="s">
        <v>2891</v>
      </c>
      <c r="U574" s="221">
        <f t="shared" si="17"/>
        <v>0</v>
      </c>
    </row>
    <row r="575" spans="1:21" hidden="1">
      <c r="A575" s="55" t="str">
        <f t="shared" si="16"/>
        <v>Y0AI0</v>
      </c>
      <c r="B575" s="55">
        <f>VLOOKUP(J575,'Mapping-CITI'!A:E,5,0)</f>
        <v>0</v>
      </c>
      <c r="D575" s="42">
        <v>45016</v>
      </c>
      <c r="E575" s="42">
        <v>45199</v>
      </c>
      <c r="F575" t="s">
        <v>2891</v>
      </c>
      <c r="G575" t="s">
        <v>2917</v>
      </c>
      <c r="H575">
        <v>1700</v>
      </c>
      <c r="I575" t="s">
        <v>2768</v>
      </c>
      <c r="J575">
        <v>141769</v>
      </c>
      <c r="K575" t="s">
        <v>2105</v>
      </c>
      <c r="L575">
        <v>0</v>
      </c>
      <c r="M575">
        <v>112500</v>
      </c>
      <c r="N575">
        <v>112500</v>
      </c>
      <c r="O575">
        <v>0</v>
      </c>
      <c r="P575" t="s">
        <v>607</v>
      </c>
      <c r="Q575">
        <v>0</v>
      </c>
      <c r="R575">
        <v>112500</v>
      </c>
      <c r="S575">
        <v>112500</v>
      </c>
      <c r="T575" t="s">
        <v>2891</v>
      </c>
      <c r="U575" s="221">
        <f t="shared" si="17"/>
        <v>0</v>
      </c>
    </row>
    <row r="576" spans="1:21" hidden="1">
      <c r="A576" s="55" t="str">
        <f t="shared" si="16"/>
        <v>Y0AI0</v>
      </c>
      <c r="B576" s="55">
        <f>VLOOKUP(J576,'Mapping-CITI'!A:E,5,0)</f>
        <v>0</v>
      </c>
      <c r="D576" s="42">
        <v>45016</v>
      </c>
      <c r="E576" s="42">
        <v>45199</v>
      </c>
      <c r="F576" t="s">
        <v>2891</v>
      </c>
      <c r="G576" t="s">
        <v>2917</v>
      </c>
      <c r="H576">
        <v>1700</v>
      </c>
      <c r="I576" t="s">
        <v>2768</v>
      </c>
      <c r="J576">
        <v>141779</v>
      </c>
      <c r="K576" t="s">
        <v>2114</v>
      </c>
      <c r="L576">
        <v>-9000</v>
      </c>
      <c r="M576">
        <v>1198006</v>
      </c>
      <c r="N576">
        <v>1192006</v>
      </c>
      <c r="O576">
        <v>-3000</v>
      </c>
      <c r="P576" t="s">
        <v>607</v>
      </c>
      <c r="Q576">
        <v>-3000</v>
      </c>
      <c r="R576">
        <v>1198006</v>
      </c>
      <c r="S576">
        <v>1192006</v>
      </c>
      <c r="T576" t="s">
        <v>2891</v>
      </c>
      <c r="U576" s="221">
        <f t="shared" si="17"/>
        <v>5.9999999999999995E-4</v>
      </c>
    </row>
    <row r="577" spans="1:21" hidden="1">
      <c r="A577" s="55" t="str">
        <f t="shared" si="16"/>
        <v>Y0AI0</v>
      </c>
      <c r="B577" s="55">
        <f>VLOOKUP(J577,'Mapping-CITI'!A:E,5,0)</f>
        <v>0</v>
      </c>
      <c r="D577" s="42">
        <v>45016</v>
      </c>
      <c r="E577" s="42">
        <v>45199</v>
      </c>
      <c r="F577" t="s">
        <v>2891</v>
      </c>
      <c r="G577" t="s">
        <v>2917</v>
      </c>
      <c r="H577">
        <v>1700</v>
      </c>
      <c r="I577" t="s">
        <v>2768</v>
      </c>
      <c r="J577">
        <v>141785</v>
      </c>
      <c r="K577" t="s">
        <v>2918</v>
      </c>
      <c r="L577">
        <v>0</v>
      </c>
      <c r="M577">
        <v>201500000</v>
      </c>
      <c r="N577">
        <v>201500000</v>
      </c>
      <c r="O577">
        <v>0</v>
      </c>
      <c r="P577" t="s">
        <v>607</v>
      </c>
      <c r="Q577">
        <v>0</v>
      </c>
      <c r="R577">
        <v>201500000</v>
      </c>
      <c r="S577">
        <v>201500000</v>
      </c>
      <c r="T577" t="s">
        <v>2891</v>
      </c>
      <c r="U577" s="221">
        <f t="shared" si="17"/>
        <v>0</v>
      </c>
    </row>
    <row r="578" spans="1:21" hidden="1">
      <c r="A578" s="55" t="str">
        <f t="shared" si="16"/>
        <v>Y0AIIgnore</v>
      </c>
      <c r="B578" s="55" t="str">
        <f>VLOOKUP(J578,'Mapping-CITI'!A:E,5,0)</f>
        <v>Ignore</v>
      </c>
      <c r="D578" s="42">
        <v>45016</v>
      </c>
      <c r="E578" s="42">
        <v>45199</v>
      </c>
      <c r="F578" t="s">
        <v>2891</v>
      </c>
      <c r="G578" t="s">
        <v>2917</v>
      </c>
      <c r="H578">
        <v>1700</v>
      </c>
      <c r="I578" t="s">
        <v>2768</v>
      </c>
      <c r="J578">
        <v>141794</v>
      </c>
      <c r="K578" t="s">
        <v>3365</v>
      </c>
      <c r="L578">
        <v>0</v>
      </c>
      <c r="M578">
        <v>116500</v>
      </c>
      <c r="N578">
        <v>116500</v>
      </c>
      <c r="O578">
        <v>0</v>
      </c>
      <c r="P578" t="s">
        <v>607</v>
      </c>
      <c r="Q578">
        <v>0</v>
      </c>
      <c r="R578">
        <v>116500</v>
      </c>
      <c r="S578">
        <v>116500</v>
      </c>
      <c r="T578" t="s">
        <v>2891</v>
      </c>
      <c r="U578" s="221">
        <f t="shared" si="17"/>
        <v>0</v>
      </c>
    </row>
    <row r="579" spans="1:21" hidden="1">
      <c r="A579" s="55" t="str">
        <f t="shared" ref="A579:A642" si="18">F579&amp;B579</f>
        <v>Y0AIIgnore</v>
      </c>
      <c r="B579" s="55" t="str">
        <f>VLOOKUP(J579,'Mapping-CITI'!A:E,5,0)</f>
        <v>Ignore</v>
      </c>
      <c r="D579" s="42">
        <v>45016</v>
      </c>
      <c r="E579" s="42">
        <v>45199</v>
      </c>
      <c r="F579" t="s">
        <v>2891</v>
      </c>
      <c r="G579" t="s">
        <v>2917</v>
      </c>
      <c r="H579">
        <v>1700</v>
      </c>
      <c r="I579" t="s">
        <v>2768</v>
      </c>
      <c r="J579">
        <v>141865</v>
      </c>
      <c r="K579" t="s">
        <v>3366</v>
      </c>
      <c r="L579">
        <v>0</v>
      </c>
      <c r="M579">
        <v>1318025</v>
      </c>
      <c r="N579">
        <v>1318025</v>
      </c>
      <c r="O579">
        <v>0</v>
      </c>
      <c r="P579" t="s">
        <v>607</v>
      </c>
      <c r="Q579">
        <v>0</v>
      </c>
      <c r="R579">
        <v>1318025</v>
      </c>
      <c r="S579">
        <v>1318025</v>
      </c>
      <c r="T579" t="s">
        <v>2891</v>
      </c>
      <c r="U579" s="221">
        <f t="shared" ref="U579:U642" si="19">(M579-N579)/10^7</f>
        <v>0</v>
      </c>
    </row>
    <row r="580" spans="1:21" hidden="1">
      <c r="A580" s="55" t="str">
        <f t="shared" si="18"/>
        <v>Y0AI0</v>
      </c>
      <c r="B580" s="55">
        <f>VLOOKUP(J580,'Mapping-CITI'!A:E,5,0)</f>
        <v>0</v>
      </c>
      <c r="D580" s="42">
        <v>45016</v>
      </c>
      <c r="E580" s="42">
        <v>45199</v>
      </c>
      <c r="F580" t="s">
        <v>2891</v>
      </c>
      <c r="G580" t="s">
        <v>2917</v>
      </c>
      <c r="H580">
        <v>1700</v>
      </c>
      <c r="I580" t="s">
        <v>2768</v>
      </c>
      <c r="J580">
        <v>142038</v>
      </c>
      <c r="K580" t="s">
        <v>2128</v>
      </c>
      <c r="L580">
        <v>0</v>
      </c>
      <c r="M580">
        <v>500200000</v>
      </c>
      <c r="N580">
        <v>500200000</v>
      </c>
      <c r="O580">
        <v>0</v>
      </c>
      <c r="P580" t="s">
        <v>607</v>
      </c>
      <c r="Q580">
        <v>0</v>
      </c>
      <c r="R580">
        <v>500200000</v>
      </c>
      <c r="S580">
        <v>500200000</v>
      </c>
      <c r="T580" t="s">
        <v>2891</v>
      </c>
      <c r="U580" s="221">
        <f t="shared" si="19"/>
        <v>0</v>
      </c>
    </row>
    <row r="581" spans="1:21" hidden="1">
      <c r="A581" s="55" t="str">
        <f t="shared" si="18"/>
        <v>Y0AI0</v>
      </c>
      <c r="B581" s="55">
        <f>VLOOKUP(J581,'Mapping-CITI'!A:E,5,0)</f>
        <v>0</v>
      </c>
      <c r="D581" s="42">
        <v>45016</v>
      </c>
      <c r="E581" s="42">
        <v>45199</v>
      </c>
      <c r="F581" t="s">
        <v>2891</v>
      </c>
      <c r="G581" t="s">
        <v>2917</v>
      </c>
      <c r="H581">
        <v>1700</v>
      </c>
      <c r="I581" t="s">
        <v>2768</v>
      </c>
      <c r="J581">
        <v>142042</v>
      </c>
      <c r="K581" t="s">
        <v>2131</v>
      </c>
      <c r="L581">
        <v>0</v>
      </c>
      <c r="M581">
        <v>1546839</v>
      </c>
      <c r="N581">
        <v>1546839</v>
      </c>
      <c r="O581">
        <v>0</v>
      </c>
      <c r="P581" t="s">
        <v>607</v>
      </c>
      <c r="Q581">
        <v>0</v>
      </c>
      <c r="R581">
        <v>1546839</v>
      </c>
      <c r="S581">
        <v>1546839</v>
      </c>
      <c r="T581" t="s">
        <v>2891</v>
      </c>
      <c r="U581" s="221">
        <f t="shared" si="19"/>
        <v>0</v>
      </c>
    </row>
    <row r="582" spans="1:21" hidden="1">
      <c r="A582" s="55" t="str">
        <f t="shared" si="18"/>
        <v>Y0AI0</v>
      </c>
      <c r="B582" s="55">
        <f>VLOOKUP(J582,'Mapping-CITI'!A:E,5,0)</f>
        <v>0</v>
      </c>
      <c r="D582" s="42">
        <v>45016</v>
      </c>
      <c r="E582" s="42">
        <v>45199</v>
      </c>
      <c r="F582" t="s">
        <v>2891</v>
      </c>
      <c r="G582" t="s">
        <v>2917</v>
      </c>
      <c r="H582">
        <v>1700</v>
      </c>
      <c r="I582" t="s">
        <v>2768</v>
      </c>
      <c r="J582">
        <v>142043</v>
      </c>
      <c r="K582" t="s">
        <v>2657</v>
      </c>
      <c r="L582">
        <v>0</v>
      </c>
      <c r="M582">
        <v>656000</v>
      </c>
      <c r="N582">
        <v>656000</v>
      </c>
      <c r="O582">
        <v>0</v>
      </c>
      <c r="P582" t="s">
        <v>607</v>
      </c>
      <c r="Q582">
        <v>0</v>
      </c>
      <c r="R582">
        <v>656000</v>
      </c>
      <c r="S582">
        <v>656000</v>
      </c>
      <c r="T582" t="s">
        <v>2891</v>
      </c>
      <c r="U582" s="221">
        <f t="shared" si="19"/>
        <v>0</v>
      </c>
    </row>
    <row r="583" spans="1:21" hidden="1">
      <c r="A583" s="55" t="str">
        <f t="shared" si="18"/>
        <v>Y0AI0</v>
      </c>
      <c r="B583" s="55">
        <f>VLOOKUP(J583,'Mapping-CITI'!A:E,5,0)</f>
        <v>0</v>
      </c>
      <c r="D583" s="42">
        <v>45016</v>
      </c>
      <c r="E583" s="42">
        <v>45199</v>
      </c>
      <c r="F583" t="s">
        <v>2891</v>
      </c>
      <c r="G583" t="s">
        <v>2917</v>
      </c>
      <c r="H583">
        <v>1700</v>
      </c>
      <c r="I583" t="s">
        <v>2768</v>
      </c>
      <c r="J583">
        <v>142044</v>
      </c>
      <c r="K583" t="s">
        <v>2132</v>
      </c>
      <c r="L583">
        <v>0</v>
      </c>
      <c r="M583">
        <v>155000</v>
      </c>
      <c r="N583">
        <v>155000</v>
      </c>
      <c r="O583">
        <v>0</v>
      </c>
      <c r="P583" t="s">
        <v>607</v>
      </c>
      <c r="Q583">
        <v>0</v>
      </c>
      <c r="R583">
        <v>155000</v>
      </c>
      <c r="S583">
        <v>155000</v>
      </c>
      <c r="T583" t="s">
        <v>2891</v>
      </c>
      <c r="U583" s="221">
        <f t="shared" si="19"/>
        <v>0</v>
      </c>
    </row>
    <row r="584" spans="1:21" hidden="1">
      <c r="A584" s="55" t="str">
        <f t="shared" si="18"/>
        <v>Y0AI0</v>
      </c>
      <c r="B584" s="55">
        <f>VLOOKUP(J584,'Mapping-CITI'!A:E,5,0)</f>
        <v>0</v>
      </c>
      <c r="D584" s="42">
        <v>45016</v>
      </c>
      <c r="E584" s="42">
        <v>45199</v>
      </c>
      <c r="F584" t="s">
        <v>2891</v>
      </c>
      <c r="G584" t="s">
        <v>2917</v>
      </c>
      <c r="H584">
        <v>1700</v>
      </c>
      <c r="I584" t="s">
        <v>2768</v>
      </c>
      <c r="J584">
        <v>142075</v>
      </c>
      <c r="K584" t="s">
        <v>2545</v>
      </c>
      <c r="L584">
        <v>310277.17</v>
      </c>
      <c r="M584">
        <v>0</v>
      </c>
      <c r="N584">
        <v>11125.86</v>
      </c>
      <c r="O584">
        <v>299151.31</v>
      </c>
      <c r="P584" t="s">
        <v>607</v>
      </c>
      <c r="Q584">
        <v>299151.31</v>
      </c>
      <c r="R584">
        <v>0</v>
      </c>
      <c r="S584">
        <v>11125.86</v>
      </c>
      <c r="T584" t="s">
        <v>2891</v>
      </c>
      <c r="U584" s="221">
        <f t="shared" si="19"/>
        <v>-1.112586E-3</v>
      </c>
    </row>
    <row r="585" spans="1:21" hidden="1">
      <c r="A585" s="55" t="str">
        <f t="shared" si="18"/>
        <v>Y0AIIgnore</v>
      </c>
      <c r="B585" s="55" t="str">
        <f>VLOOKUP(J585,'Mapping-CITI'!A:E,5,0)</f>
        <v>Ignore</v>
      </c>
      <c r="D585" s="42">
        <v>45016</v>
      </c>
      <c r="E585" s="42">
        <v>45199</v>
      </c>
      <c r="F585" t="s">
        <v>2891</v>
      </c>
      <c r="G585" t="s">
        <v>2917</v>
      </c>
      <c r="H585">
        <v>1700</v>
      </c>
      <c r="I585" t="s">
        <v>2768</v>
      </c>
      <c r="J585">
        <v>142077</v>
      </c>
      <c r="K585" t="s">
        <v>2913</v>
      </c>
      <c r="L585">
        <v>59637.34</v>
      </c>
      <c r="M585">
        <v>42041.91</v>
      </c>
      <c r="N585">
        <v>28483.46</v>
      </c>
      <c r="O585">
        <v>73195.789999999994</v>
      </c>
      <c r="P585" t="s">
        <v>607</v>
      </c>
      <c r="Q585">
        <v>73195.789999999994</v>
      </c>
      <c r="R585">
        <v>42041.91</v>
      </c>
      <c r="S585">
        <v>28483.46</v>
      </c>
      <c r="T585" t="s">
        <v>2891</v>
      </c>
      <c r="U585" s="221">
        <f t="shared" si="19"/>
        <v>1.3558450000000005E-3</v>
      </c>
    </row>
    <row r="586" spans="1:21" hidden="1">
      <c r="A586" s="55" t="str">
        <f t="shared" si="18"/>
        <v>Y0AIIgnore</v>
      </c>
      <c r="B586" s="55" t="str">
        <f>VLOOKUP(J586,'Mapping-CITI'!A:E,5,0)</f>
        <v>Ignore</v>
      </c>
      <c r="D586" s="42">
        <v>45016</v>
      </c>
      <c r="E586" s="42">
        <v>45199</v>
      </c>
      <c r="F586" t="s">
        <v>2891</v>
      </c>
      <c r="G586" t="s">
        <v>2917</v>
      </c>
      <c r="H586">
        <v>1700</v>
      </c>
      <c r="I586" t="s">
        <v>2768</v>
      </c>
      <c r="J586">
        <v>142096</v>
      </c>
      <c r="K586" t="s">
        <v>3421</v>
      </c>
      <c r="L586">
        <v>0</v>
      </c>
      <c r="M586">
        <v>3106.24</v>
      </c>
      <c r="N586">
        <v>3106.24</v>
      </c>
      <c r="O586">
        <v>0</v>
      </c>
      <c r="P586" t="s">
        <v>607</v>
      </c>
      <c r="Q586">
        <v>0</v>
      </c>
      <c r="R586">
        <v>3106.24</v>
      </c>
      <c r="S586">
        <v>3106.24</v>
      </c>
      <c r="T586" t="s">
        <v>2891</v>
      </c>
      <c r="U586" s="221">
        <f t="shared" si="19"/>
        <v>0</v>
      </c>
    </row>
    <row r="587" spans="1:21" hidden="1">
      <c r="A587" s="55" t="str">
        <f t="shared" si="18"/>
        <v>Y0AIIgnore</v>
      </c>
      <c r="B587" s="55" t="str">
        <f>VLOOKUP(J587,'Mapping-CITI'!A:E,5,0)</f>
        <v>Ignore</v>
      </c>
      <c r="D587" s="42">
        <v>45016</v>
      </c>
      <c r="E587" s="42">
        <v>45199</v>
      </c>
      <c r="F587" t="s">
        <v>2891</v>
      </c>
      <c r="G587" t="s">
        <v>2917</v>
      </c>
      <c r="H587">
        <v>1700</v>
      </c>
      <c r="I587" t="s">
        <v>2768</v>
      </c>
      <c r="J587">
        <v>142243</v>
      </c>
      <c r="K587" t="s">
        <v>3367</v>
      </c>
      <c r="L587">
        <v>0</v>
      </c>
      <c r="M587">
        <v>53443212.5</v>
      </c>
      <c r="N587">
        <v>53443212.5</v>
      </c>
      <c r="O587">
        <v>0</v>
      </c>
      <c r="P587" t="s">
        <v>607</v>
      </c>
      <c r="Q587">
        <v>0</v>
      </c>
      <c r="R587">
        <v>53443212.5</v>
      </c>
      <c r="S587">
        <v>53443212.5</v>
      </c>
      <c r="T587" t="s">
        <v>2891</v>
      </c>
      <c r="U587" s="221">
        <f t="shared" si="19"/>
        <v>0</v>
      </c>
    </row>
    <row r="588" spans="1:21" hidden="1">
      <c r="A588" s="55" t="str">
        <f t="shared" si="18"/>
        <v>Y0AIIgnore</v>
      </c>
      <c r="B588" s="55" t="str">
        <f>VLOOKUP(J588,'Mapping-CITI'!A:E,5,0)</f>
        <v>Ignore</v>
      </c>
      <c r="D588" s="42">
        <v>45016</v>
      </c>
      <c r="E588" s="42">
        <v>45199</v>
      </c>
      <c r="F588" t="s">
        <v>2891</v>
      </c>
      <c r="G588" t="s">
        <v>2917</v>
      </c>
      <c r="H588">
        <v>1700</v>
      </c>
      <c r="I588" t="s">
        <v>2768</v>
      </c>
      <c r="J588">
        <v>142251</v>
      </c>
      <c r="K588" t="s">
        <v>3368</v>
      </c>
      <c r="L588">
        <v>0</v>
      </c>
      <c r="M588">
        <v>350000</v>
      </c>
      <c r="N588">
        <v>350000</v>
      </c>
      <c r="O588">
        <v>0</v>
      </c>
      <c r="P588" t="s">
        <v>607</v>
      </c>
      <c r="Q588">
        <v>0</v>
      </c>
      <c r="R588">
        <v>350000</v>
      </c>
      <c r="S588">
        <v>350000</v>
      </c>
      <c r="T588" t="s">
        <v>2891</v>
      </c>
      <c r="U588" s="221">
        <f t="shared" si="19"/>
        <v>0</v>
      </c>
    </row>
    <row r="589" spans="1:21" hidden="1">
      <c r="A589" s="55" t="str">
        <f t="shared" si="18"/>
        <v>Y0AIIgnore</v>
      </c>
      <c r="B589" s="55" t="str">
        <f>VLOOKUP(J589,'Mapping-CITI'!A:E,5,0)</f>
        <v>Ignore</v>
      </c>
      <c r="D589" s="42">
        <v>45016</v>
      </c>
      <c r="E589" s="42">
        <v>45199</v>
      </c>
      <c r="F589" t="s">
        <v>2891</v>
      </c>
      <c r="G589" t="s">
        <v>2917</v>
      </c>
      <c r="H589">
        <v>1700</v>
      </c>
      <c r="I589" t="s">
        <v>2768</v>
      </c>
      <c r="J589">
        <v>142258</v>
      </c>
      <c r="K589" t="s">
        <v>3371</v>
      </c>
      <c r="L589">
        <v>0</v>
      </c>
      <c r="M589">
        <v>4647225</v>
      </c>
      <c r="N589">
        <v>4647225</v>
      </c>
      <c r="O589">
        <v>0</v>
      </c>
      <c r="P589" t="s">
        <v>607</v>
      </c>
      <c r="Q589">
        <v>0</v>
      </c>
      <c r="R589">
        <v>4647225</v>
      </c>
      <c r="S589">
        <v>4647225</v>
      </c>
      <c r="T589" t="s">
        <v>2891</v>
      </c>
      <c r="U589" s="221">
        <f t="shared" si="19"/>
        <v>0</v>
      </c>
    </row>
    <row r="590" spans="1:21" hidden="1">
      <c r="A590" s="55" t="str">
        <f t="shared" si="18"/>
        <v>Y0AIIgnore</v>
      </c>
      <c r="B590" s="55" t="str">
        <f>VLOOKUP(J590,'Mapping-CITI'!A:E,5,0)</f>
        <v>Ignore</v>
      </c>
      <c r="D590" s="42">
        <v>45016</v>
      </c>
      <c r="E590" s="42">
        <v>45199</v>
      </c>
      <c r="F590" t="s">
        <v>2891</v>
      </c>
      <c r="G590" t="s">
        <v>2917</v>
      </c>
      <c r="H590">
        <v>1700</v>
      </c>
      <c r="I590" t="s">
        <v>2768</v>
      </c>
      <c r="J590">
        <v>142262</v>
      </c>
      <c r="K590" t="s">
        <v>3372</v>
      </c>
      <c r="L590">
        <v>0</v>
      </c>
      <c r="M590">
        <v>1347000</v>
      </c>
      <c r="N590">
        <v>1347000</v>
      </c>
      <c r="O590">
        <v>0</v>
      </c>
      <c r="P590" t="s">
        <v>607</v>
      </c>
      <c r="Q590">
        <v>0</v>
      </c>
      <c r="R590">
        <v>1347000</v>
      </c>
      <c r="S590">
        <v>1347000</v>
      </c>
      <c r="T590" t="s">
        <v>2891</v>
      </c>
      <c r="U590" s="221">
        <f t="shared" si="19"/>
        <v>0</v>
      </c>
    </row>
    <row r="591" spans="1:21" hidden="1">
      <c r="A591" s="55" t="str">
        <f t="shared" si="18"/>
        <v>Y0AIIgnore</v>
      </c>
      <c r="B591" s="55" t="str">
        <f>VLOOKUP(J591,'Mapping-CITI'!A:E,5,0)</f>
        <v>Ignore</v>
      </c>
      <c r="D591" s="42">
        <v>45016</v>
      </c>
      <c r="E591" s="42">
        <v>45199</v>
      </c>
      <c r="F591" t="s">
        <v>2891</v>
      </c>
      <c r="G591" t="s">
        <v>2917</v>
      </c>
      <c r="H591">
        <v>1700</v>
      </c>
      <c r="I591" t="s">
        <v>2768</v>
      </c>
      <c r="J591">
        <v>142263</v>
      </c>
      <c r="K591" t="s">
        <v>3373</v>
      </c>
      <c r="L591">
        <v>0</v>
      </c>
      <c r="M591">
        <v>300000</v>
      </c>
      <c r="N591">
        <v>300000</v>
      </c>
      <c r="O591">
        <v>0</v>
      </c>
      <c r="P591" t="s">
        <v>607</v>
      </c>
      <c r="Q591">
        <v>0</v>
      </c>
      <c r="R591">
        <v>300000</v>
      </c>
      <c r="S591">
        <v>300000</v>
      </c>
      <c r="T591" t="s">
        <v>2891</v>
      </c>
      <c r="U591" s="221">
        <f t="shared" si="19"/>
        <v>0</v>
      </c>
    </row>
    <row r="592" spans="1:21" hidden="1">
      <c r="A592" s="55" t="str">
        <f t="shared" si="18"/>
        <v>Y0AIIgnore</v>
      </c>
      <c r="B592" s="55" t="str">
        <f>VLOOKUP(J592,'Mapping-CITI'!A:E,5,0)</f>
        <v>Ignore</v>
      </c>
      <c r="D592" s="42">
        <v>45016</v>
      </c>
      <c r="E592" s="42">
        <v>45199</v>
      </c>
      <c r="F592" t="s">
        <v>2891</v>
      </c>
      <c r="G592" t="s">
        <v>2917</v>
      </c>
      <c r="H592">
        <v>1700</v>
      </c>
      <c r="I592" t="s">
        <v>2768</v>
      </c>
      <c r="J592">
        <v>142271</v>
      </c>
      <c r="K592" t="s">
        <v>3375</v>
      </c>
      <c r="L592">
        <v>-8026000</v>
      </c>
      <c r="M592">
        <v>11000475</v>
      </c>
      <c r="N592">
        <v>2982475</v>
      </c>
      <c r="O592">
        <v>-8000</v>
      </c>
      <c r="P592" t="s">
        <v>607</v>
      </c>
      <c r="Q592">
        <v>-8000</v>
      </c>
      <c r="R592">
        <v>11000475</v>
      </c>
      <c r="S592">
        <v>2982475</v>
      </c>
      <c r="T592" t="s">
        <v>2891</v>
      </c>
      <c r="U592" s="221">
        <f t="shared" si="19"/>
        <v>0.80179999999999996</v>
      </c>
    </row>
    <row r="593" spans="1:21" hidden="1">
      <c r="A593" s="55" t="str">
        <f t="shared" si="18"/>
        <v>Y0AIIgnore</v>
      </c>
      <c r="B593" s="55" t="str">
        <f>VLOOKUP(J593,'Mapping-CITI'!A:E,5,0)</f>
        <v>Ignore</v>
      </c>
      <c r="D593" s="42">
        <v>45016</v>
      </c>
      <c r="E593" s="42">
        <v>45199</v>
      </c>
      <c r="F593" t="s">
        <v>2891</v>
      </c>
      <c r="G593" t="s">
        <v>2917</v>
      </c>
      <c r="H593">
        <v>1700</v>
      </c>
      <c r="I593" t="s">
        <v>2768</v>
      </c>
      <c r="J593">
        <v>142274</v>
      </c>
      <c r="K593" t="s">
        <v>3376</v>
      </c>
      <c r="L593">
        <v>-25000</v>
      </c>
      <c r="M593">
        <v>855000</v>
      </c>
      <c r="N593">
        <v>830000</v>
      </c>
      <c r="O593">
        <v>0</v>
      </c>
      <c r="P593" t="s">
        <v>607</v>
      </c>
      <c r="Q593">
        <v>0</v>
      </c>
      <c r="R593">
        <v>855000</v>
      </c>
      <c r="S593">
        <v>830000</v>
      </c>
      <c r="T593" t="s">
        <v>2891</v>
      </c>
      <c r="U593" s="221">
        <f t="shared" si="19"/>
        <v>2.5000000000000001E-3</v>
      </c>
    </row>
    <row r="594" spans="1:21" hidden="1">
      <c r="A594" s="55" t="str">
        <f t="shared" si="18"/>
        <v>Y0AIIgnore</v>
      </c>
      <c r="B594" s="55" t="str">
        <f>VLOOKUP(J594,'Mapping-CITI'!A:E,5,0)</f>
        <v>Ignore</v>
      </c>
      <c r="D594" s="42">
        <v>45016</v>
      </c>
      <c r="E594" s="42">
        <v>45199</v>
      </c>
      <c r="F594" t="s">
        <v>2891</v>
      </c>
      <c r="G594" t="s">
        <v>2917</v>
      </c>
      <c r="H594">
        <v>1700</v>
      </c>
      <c r="I594" t="s">
        <v>2768</v>
      </c>
      <c r="J594">
        <v>142276</v>
      </c>
      <c r="K594" t="s">
        <v>3377</v>
      </c>
      <c r="L594">
        <v>0</v>
      </c>
      <c r="M594">
        <v>91790.28</v>
      </c>
      <c r="N594">
        <v>91790.28</v>
      </c>
      <c r="O594">
        <v>0</v>
      </c>
      <c r="P594" t="s">
        <v>607</v>
      </c>
      <c r="Q594">
        <v>0</v>
      </c>
      <c r="R594">
        <v>91790.28</v>
      </c>
      <c r="S594">
        <v>91790.28</v>
      </c>
      <c r="T594" t="s">
        <v>2891</v>
      </c>
      <c r="U594" s="221">
        <f t="shared" si="19"/>
        <v>0</v>
      </c>
    </row>
    <row r="595" spans="1:21" hidden="1">
      <c r="A595" s="55" t="str">
        <f t="shared" si="18"/>
        <v>Y0AI0</v>
      </c>
      <c r="B595" s="55">
        <f>VLOOKUP(J595,'Mapping-CITI'!A:E,5,0)</f>
        <v>0</v>
      </c>
      <c r="D595" s="42">
        <v>45016</v>
      </c>
      <c r="E595" s="42">
        <v>45199</v>
      </c>
      <c r="F595" t="s">
        <v>2891</v>
      </c>
      <c r="G595" t="s">
        <v>2917</v>
      </c>
      <c r="H595">
        <v>1400</v>
      </c>
      <c r="I595" t="s">
        <v>2773</v>
      </c>
      <c r="J595">
        <v>160112</v>
      </c>
      <c r="K595" t="s">
        <v>2622</v>
      </c>
      <c r="L595">
        <v>0</v>
      </c>
      <c r="M595">
        <v>856.66</v>
      </c>
      <c r="N595">
        <v>856.66</v>
      </c>
      <c r="O595">
        <v>0</v>
      </c>
      <c r="P595" t="s">
        <v>607</v>
      </c>
      <c r="Q595">
        <v>0</v>
      </c>
      <c r="R595">
        <v>0</v>
      </c>
      <c r="S595">
        <v>856.66</v>
      </c>
      <c r="T595" t="s">
        <v>2891</v>
      </c>
      <c r="U595" s="221">
        <f t="shared" si="19"/>
        <v>0</v>
      </c>
    </row>
    <row r="596" spans="1:21" hidden="1">
      <c r="A596" s="55" t="str">
        <f t="shared" si="18"/>
        <v>Y0AI0</v>
      </c>
      <c r="B596" s="55">
        <f>VLOOKUP(J596,'Mapping-CITI'!A:E,5,0)</f>
        <v>0</v>
      </c>
      <c r="D596" s="42">
        <v>45016</v>
      </c>
      <c r="E596" s="42">
        <v>45199</v>
      </c>
      <c r="F596" t="s">
        <v>2891</v>
      </c>
      <c r="G596" t="s">
        <v>2917</v>
      </c>
      <c r="H596">
        <v>1400</v>
      </c>
      <c r="I596" t="s">
        <v>2773</v>
      </c>
      <c r="J596">
        <v>160118</v>
      </c>
      <c r="K596" t="s">
        <v>2152</v>
      </c>
      <c r="L596">
        <v>0</v>
      </c>
      <c r="M596">
        <v>88195422631.710007</v>
      </c>
      <c r="N596">
        <v>88195422631.710007</v>
      </c>
      <c r="O596">
        <v>0</v>
      </c>
      <c r="P596" t="s">
        <v>607</v>
      </c>
      <c r="Q596">
        <v>0</v>
      </c>
      <c r="R596">
        <v>0</v>
      </c>
      <c r="S596">
        <v>0</v>
      </c>
      <c r="T596" t="s">
        <v>2891</v>
      </c>
      <c r="U596" s="221">
        <f t="shared" si="19"/>
        <v>0</v>
      </c>
    </row>
    <row r="597" spans="1:21" hidden="1">
      <c r="A597" s="55" t="str">
        <f t="shared" si="18"/>
        <v>Y0AI0</v>
      </c>
      <c r="B597" s="55">
        <f>VLOOKUP(J597,'Mapping-CITI'!A:E,5,0)</f>
        <v>0</v>
      </c>
      <c r="D597" s="42">
        <v>45016</v>
      </c>
      <c r="E597" s="42">
        <v>45199</v>
      </c>
      <c r="F597" t="s">
        <v>2891</v>
      </c>
      <c r="G597" t="s">
        <v>2917</v>
      </c>
      <c r="H597">
        <v>1400</v>
      </c>
      <c r="I597" t="s">
        <v>2773</v>
      </c>
      <c r="J597">
        <v>160123</v>
      </c>
      <c r="K597" t="s">
        <v>2156</v>
      </c>
      <c r="L597">
        <v>345072375</v>
      </c>
      <c r="M597">
        <v>3757763250</v>
      </c>
      <c r="N597">
        <v>4102835625</v>
      </c>
      <c r="O597">
        <v>0</v>
      </c>
      <c r="P597" t="s">
        <v>607</v>
      </c>
      <c r="Q597">
        <v>0</v>
      </c>
      <c r="R597">
        <v>0</v>
      </c>
      <c r="S597">
        <v>0</v>
      </c>
      <c r="T597" t="s">
        <v>2891</v>
      </c>
      <c r="U597" s="221">
        <f t="shared" si="19"/>
        <v>-34.507237500000002</v>
      </c>
    </row>
    <row r="598" spans="1:21" hidden="1">
      <c r="A598" s="55" t="str">
        <f t="shared" si="18"/>
        <v>Y0AI0</v>
      </c>
      <c r="B598" s="55">
        <f>VLOOKUP(J598,'Mapping-CITI'!A:E,5,0)</f>
        <v>0</v>
      </c>
      <c r="D598" s="42">
        <v>45016</v>
      </c>
      <c r="E598" s="42">
        <v>45199</v>
      </c>
      <c r="F598" t="s">
        <v>2891</v>
      </c>
      <c r="G598" t="s">
        <v>2917</v>
      </c>
      <c r="H598">
        <v>1400</v>
      </c>
      <c r="I598" t="s">
        <v>2773</v>
      </c>
      <c r="J598">
        <v>160125</v>
      </c>
      <c r="K598" t="s">
        <v>2157</v>
      </c>
      <c r="L598">
        <v>0</v>
      </c>
      <c r="M598">
        <v>8623756850.2199993</v>
      </c>
      <c r="N598">
        <v>8623756850.2199993</v>
      </c>
      <c r="O598">
        <v>0</v>
      </c>
      <c r="P598" t="s">
        <v>607</v>
      </c>
      <c r="Q598">
        <v>0</v>
      </c>
      <c r="R598">
        <v>0</v>
      </c>
      <c r="S598">
        <v>0</v>
      </c>
      <c r="T598" t="s">
        <v>2891</v>
      </c>
      <c r="U598" s="221">
        <f t="shared" si="19"/>
        <v>0</v>
      </c>
    </row>
    <row r="599" spans="1:21" hidden="1">
      <c r="A599" s="55" t="str">
        <f t="shared" si="18"/>
        <v>Y0AI0</v>
      </c>
      <c r="B599" s="55">
        <f>VLOOKUP(J599,'Mapping-CITI'!A:E,5,0)</f>
        <v>0</v>
      </c>
      <c r="D599" s="42">
        <v>45016</v>
      </c>
      <c r="E599" s="42">
        <v>45199</v>
      </c>
      <c r="F599" t="s">
        <v>2891</v>
      </c>
      <c r="G599" t="s">
        <v>2917</v>
      </c>
      <c r="H599">
        <v>1600</v>
      </c>
      <c r="I599" t="s">
        <v>2789</v>
      </c>
      <c r="J599">
        <v>160202</v>
      </c>
      <c r="K599" t="s">
        <v>2158</v>
      </c>
      <c r="L599">
        <v>0</v>
      </c>
      <c r="M599">
        <v>1638867361.26</v>
      </c>
      <c r="N599">
        <v>1638867361.26</v>
      </c>
      <c r="O599">
        <v>0</v>
      </c>
      <c r="P599" t="s">
        <v>607</v>
      </c>
      <c r="Q599">
        <v>0</v>
      </c>
      <c r="R599">
        <v>0</v>
      </c>
      <c r="S599">
        <v>0</v>
      </c>
      <c r="T599" t="s">
        <v>2891</v>
      </c>
      <c r="U599" s="221">
        <f t="shared" si="19"/>
        <v>0</v>
      </c>
    </row>
    <row r="600" spans="1:21" hidden="1">
      <c r="A600" s="55" t="str">
        <f t="shared" si="18"/>
        <v>Y0AI0</v>
      </c>
      <c r="B600" s="55">
        <f>VLOOKUP(J600,'Mapping-CITI'!A:E,5,0)</f>
        <v>0</v>
      </c>
      <c r="D600" s="42">
        <v>45016</v>
      </c>
      <c r="E600" s="42">
        <v>45199</v>
      </c>
      <c r="F600" t="s">
        <v>2891</v>
      </c>
      <c r="G600" t="s">
        <v>2917</v>
      </c>
      <c r="H600">
        <v>1600</v>
      </c>
      <c r="I600" t="s">
        <v>2789</v>
      </c>
      <c r="J600">
        <v>160206</v>
      </c>
      <c r="K600" t="s">
        <v>2159</v>
      </c>
      <c r="L600">
        <v>-212055083.34999999</v>
      </c>
      <c r="M600">
        <v>392794594.32999998</v>
      </c>
      <c r="N600">
        <v>180739510.97999999</v>
      </c>
      <c r="O600">
        <v>0</v>
      </c>
      <c r="P600" t="s">
        <v>607</v>
      </c>
      <c r="Q600">
        <v>0</v>
      </c>
      <c r="R600">
        <v>0</v>
      </c>
      <c r="S600">
        <v>180739510.97999999</v>
      </c>
      <c r="T600" t="s">
        <v>2891</v>
      </c>
      <c r="U600" s="221">
        <f t="shared" si="19"/>
        <v>21.205508335000001</v>
      </c>
    </row>
    <row r="601" spans="1:21" hidden="1">
      <c r="A601" s="55" t="str">
        <f t="shared" si="18"/>
        <v>Y0AI0</v>
      </c>
      <c r="B601" s="55">
        <f>VLOOKUP(J601,'Mapping-CITI'!A:E,5,0)</f>
        <v>0</v>
      </c>
      <c r="D601" s="42">
        <v>45016</v>
      </c>
      <c r="E601" s="42">
        <v>45199</v>
      </c>
      <c r="F601" t="s">
        <v>2891</v>
      </c>
      <c r="G601" t="s">
        <v>2917</v>
      </c>
      <c r="H601">
        <v>1600</v>
      </c>
      <c r="I601" t="s">
        <v>2789</v>
      </c>
      <c r="J601">
        <v>160207</v>
      </c>
      <c r="K601" t="s">
        <v>2160</v>
      </c>
      <c r="L601">
        <v>-0.03</v>
      </c>
      <c r="M601">
        <v>1174574920</v>
      </c>
      <c r="N601">
        <v>1174057220</v>
      </c>
      <c r="O601">
        <v>517699.97</v>
      </c>
      <c r="P601" t="s">
        <v>607</v>
      </c>
      <c r="Q601">
        <v>517699.97</v>
      </c>
      <c r="R601">
        <v>7000</v>
      </c>
      <c r="S601">
        <v>1172287220</v>
      </c>
      <c r="T601" t="s">
        <v>2891</v>
      </c>
      <c r="U601" s="221">
        <f t="shared" si="19"/>
        <v>5.1769999999999997E-2</v>
      </c>
    </row>
    <row r="602" spans="1:21" hidden="1">
      <c r="A602" s="55" t="str">
        <f t="shared" si="18"/>
        <v>Y0AI0</v>
      </c>
      <c r="B602" s="55">
        <f>VLOOKUP(J602,'Mapping-CITI'!A:E,5,0)</f>
        <v>0</v>
      </c>
      <c r="D602" s="42">
        <v>45016</v>
      </c>
      <c r="E602" s="42">
        <v>45199</v>
      </c>
      <c r="F602" t="s">
        <v>2891</v>
      </c>
      <c r="G602" t="s">
        <v>2917</v>
      </c>
      <c r="H602">
        <v>1230</v>
      </c>
      <c r="I602" t="s">
        <v>2772</v>
      </c>
      <c r="J602">
        <v>170125</v>
      </c>
      <c r="K602" t="s">
        <v>2168</v>
      </c>
      <c r="L602">
        <v>-776311189.57000005</v>
      </c>
      <c r="M602">
        <v>0</v>
      </c>
      <c r="N602">
        <v>-261802766.88999999</v>
      </c>
      <c r="O602">
        <v>-514508422.68000001</v>
      </c>
      <c r="P602" t="s">
        <v>607</v>
      </c>
      <c r="Q602">
        <v>-514508422.68000001</v>
      </c>
      <c r="R602">
        <v>0</v>
      </c>
      <c r="S602">
        <v>0</v>
      </c>
      <c r="T602" t="s">
        <v>2891</v>
      </c>
      <c r="U602" s="221">
        <f t="shared" si="19"/>
        <v>26.180276688999999</v>
      </c>
    </row>
    <row r="603" spans="1:21" hidden="1">
      <c r="A603" s="55" t="str">
        <f t="shared" si="18"/>
        <v>Y0AI0</v>
      </c>
      <c r="B603" s="55">
        <f>VLOOKUP(J603,'Mapping-CITI'!A:E,5,0)</f>
        <v>0</v>
      </c>
      <c r="D603" s="42">
        <v>45016</v>
      </c>
      <c r="E603" s="42">
        <v>45199</v>
      </c>
      <c r="F603" t="s">
        <v>2891</v>
      </c>
      <c r="G603" t="s">
        <v>2917</v>
      </c>
      <c r="H603">
        <v>1230</v>
      </c>
      <c r="I603" t="s">
        <v>2772</v>
      </c>
      <c r="J603">
        <v>170129</v>
      </c>
      <c r="K603" t="s">
        <v>2170</v>
      </c>
      <c r="L603">
        <v>-197882584.13999999</v>
      </c>
      <c r="M603">
        <v>0</v>
      </c>
      <c r="N603">
        <v>-12228475.5</v>
      </c>
      <c r="O603">
        <v>-185654108.63999999</v>
      </c>
      <c r="P603" t="s">
        <v>607</v>
      </c>
      <c r="Q603">
        <v>-185654108.63999999</v>
      </c>
      <c r="R603">
        <v>0</v>
      </c>
      <c r="S603">
        <v>0</v>
      </c>
      <c r="T603" t="s">
        <v>2891</v>
      </c>
      <c r="U603" s="221">
        <f t="shared" si="19"/>
        <v>1.22284755</v>
      </c>
    </row>
    <row r="604" spans="1:21" hidden="1">
      <c r="A604" s="55" t="str">
        <f t="shared" si="18"/>
        <v>Y0AI1.2</v>
      </c>
      <c r="B604" s="55">
        <f>VLOOKUP(J604,'Mapping-CITI'!A:E,5,0)</f>
        <v>1.2</v>
      </c>
      <c r="D604" s="42">
        <v>45016</v>
      </c>
      <c r="E604" s="42">
        <v>45199</v>
      </c>
      <c r="F604" t="s">
        <v>2891</v>
      </c>
      <c r="G604" t="s">
        <v>2917</v>
      </c>
      <c r="H604">
        <v>2110</v>
      </c>
      <c r="I604" t="s">
        <v>2790</v>
      </c>
      <c r="J604">
        <v>201171</v>
      </c>
      <c r="K604" t="s">
        <v>2177</v>
      </c>
      <c r="L604">
        <v>0.4</v>
      </c>
      <c r="M604">
        <v>0</v>
      </c>
      <c r="N604">
        <v>0</v>
      </c>
      <c r="O604">
        <v>0.4</v>
      </c>
      <c r="P604" t="s">
        <v>607</v>
      </c>
      <c r="Q604" s="191">
        <v>0.4</v>
      </c>
      <c r="R604">
        <v>0</v>
      </c>
      <c r="S604">
        <v>0</v>
      </c>
      <c r="T604" t="s">
        <v>2891</v>
      </c>
      <c r="U604" s="221">
        <f t="shared" si="19"/>
        <v>0</v>
      </c>
    </row>
    <row r="605" spans="1:21" hidden="1">
      <c r="A605" s="55" t="str">
        <f t="shared" si="18"/>
        <v>Y0AI1.2</v>
      </c>
      <c r="B605" s="55">
        <f>VLOOKUP(J605,'Mapping-CITI'!A:E,5,0)</f>
        <v>1.2</v>
      </c>
      <c r="D605" s="42">
        <v>45016</v>
      </c>
      <c r="E605" s="42">
        <v>45199</v>
      </c>
      <c r="F605" t="s">
        <v>2891</v>
      </c>
      <c r="G605" t="s">
        <v>2917</v>
      </c>
      <c r="H605">
        <v>2110</v>
      </c>
      <c r="I605" t="s">
        <v>2790</v>
      </c>
      <c r="J605">
        <v>201181</v>
      </c>
      <c r="K605" t="s">
        <v>2181</v>
      </c>
      <c r="L605">
        <v>0.71</v>
      </c>
      <c r="M605">
        <v>0</v>
      </c>
      <c r="N605">
        <v>0</v>
      </c>
      <c r="O605">
        <v>0.71</v>
      </c>
      <c r="P605" t="s">
        <v>607</v>
      </c>
      <c r="Q605" s="191">
        <v>0.71</v>
      </c>
      <c r="R605">
        <v>0</v>
      </c>
      <c r="S605">
        <v>0</v>
      </c>
      <c r="T605" t="s">
        <v>2891</v>
      </c>
      <c r="U605" s="221">
        <f t="shared" si="19"/>
        <v>0</v>
      </c>
    </row>
    <row r="606" spans="1:21" hidden="1">
      <c r="A606" s="55" t="str">
        <f t="shared" si="18"/>
        <v>Y0AI1.2</v>
      </c>
      <c r="B606" s="55">
        <f>VLOOKUP(J606,'Mapping-CITI'!A:E,5,0)</f>
        <v>1.2</v>
      </c>
      <c r="D606" s="42">
        <v>45016</v>
      </c>
      <c r="E606" s="42">
        <v>45199</v>
      </c>
      <c r="F606" t="s">
        <v>2891</v>
      </c>
      <c r="G606" t="s">
        <v>2917</v>
      </c>
      <c r="H606">
        <v>2110</v>
      </c>
      <c r="I606" t="s">
        <v>2790</v>
      </c>
      <c r="J606">
        <v>201182</v>
      </c>
      <c r="K606" t="s">
        <v>2182</v>
      </c>
      <c r="L606">
        <v>0.01</v>
      </c>
      <c r="M606">
        <v>0</v>
      </c>
      <c r="N606">
        <v>0</v>
      </c>
      <c r="O606">
        <v>0.01</v>
      </c>
      <c r="P606" t="s">
        <v>607</v>
      </c>
      <c r="Q606" s="191">
        <v>0.01</v>
      </c>
      <c r="R606">
        <v>0</v>
      </c>
      <c r="S606">
        <v>0</v>
      </c>
      <c r="T606" t="s">
        <v>2891</v>
      </c>
      <c r="U606" s="221">
        <f t="shared" si="19"/>
        <v>0</v>
      </c>
    </row>
    <row r="607" spans="1:21" hidden="1">
      <c r="A607" s="55" t="str">
        <f t="shared" si="18"/>
        <v>Y0AI0</v>
      </c>
      <c r="B607" s="55">
        <f>VLOOKUP(J607,'Mapping-CITI'!A:E,5,0)</f>
        <v>0</v>
      </c>
      <c r="D607" s="42">
        <v>45016</v>
      </c>
      <c r="E607" s="42">
        <v>45199</v>
      </c>
      <c r="F607" t="s">
        <v>2891</v>
      </c>
      <c r="G607" t="s">
        <v>2917</v>
      </c>
      <c r="H607">
        <v>2110</v>
      </c>
      <c r="I607" t="s">
        <v>2790</v>
      </c>
      <c r="J607">
        <v>201187</v>
      </c>
      <c r="K607" t="s">
        <v>2184</v>
      </c>
      <c r="L607">
        <v>228947.25</v>
      </c>
      <c r="M607">
        <v>0</v>
      </c>
      <c r="N607">
        <v>0</v>
      </c>
      <c r="O607">
        <v>228947.25</v>
      </c>
      <c r="P607" t="s">
        <v>607</v>
      </c>
      <c r="Q607">
        <v>228947.25</v>
      </c>
      <c r="R607">
        <v>0</v>
      </c>
      <c r="S607">
        <v>0</v>
      </c>
      <c r="T607" t="s">
        <v>2891</v>
      </c>
      <c r="U607" s="221">
        <f t="shared" si="19"/>
        <v>0</v>
      </c>
    </row>
    <row r="608" spans="1:21" hidden="1">
      <c r="A608" s="55" t="str">
        <f t="shared" si="18"/>
        <v>Y0AI0</v>
      </c>
      <c r="B608" s="55">
        <f>VLOOKUP(J608,'Mapping-CITI'!A:E,5,0)</f>
        <v>0</v>
      </c>
      <c r="D608" s="42">
        <v>45016</v>
      </c>
      <c r="E608" s="42">
        <v>45199</v>
      </c>
      <c r="F608" t="s">
        <v>2891</v>
      </c>
      <c r="G608" t="s">
        <v>2917</v>
      </c>
      <c r="H608">
        <v>2110</v>
      </c>
      <c r="I608" t="s">
        <v>2790</v>
      </c>
      <c r="J608">
        <v>201192</v>
      </c>
      <c r="K608" t="s">
        <v>2188</v>
      </c>
      <c r="L608">
        <v>327377.65000000002</v>
      </c>
      <c r="M608">
        <v>0</v>
      </c>
      <c r="N608">
        <v>0</v>
      </c>
      <c r="O608">
        <v>327377.65000000002</v>
      </c>
      <c r="P608" t="s">
        <v>607</v>
      </c>
      <c r="Q608">
        <v>327377.65000000002</v>
      </c>
      <c r="R608">
        <v>0</v>
      </c>
      <c r="S608">
        <v>0</v>
      </c>
      <c r="T608" t="s">
        <v>2891</v>
      </c>
      <c r="U608" s="221">
        <f t="shared" si="19"/>
        <v>0</v>
      </c>
    </row>
    <row r="609" spans="1:21" hidden="1">
      <c r="A609" s="55" t="str">
        <f t="shared" si="18"/>
        <v>Y0AI0</v>
      </c>
      <c r="B609" s="55">
        <f>VLOOKUP(J609,'Mapping-CITI'!A:E,5,0)</f>
        <v>0</v>
      </c>
      <c r="D609" s="42">
        <v>45016</v>
      </c>
      <c r="E609" s="42">
        <v>45199</v>
      </c>
      <c r="F609" t="s">
        <v>2891</v>
      </c>
      <c r="G609" t="s">
        <v>2917</v>
      </c>
      <c r="H609">
        <v>2110</v>
      </c>
      <c r="I609" t="s">
        <v>2790</v>
      </c>
      <c r="J609">
        <v>201193</v>
      </c>
      <c r="K609" t="s">
        <v>2189</v>
      </c>
      <c r="L609">
        <v>126499.2</v>
      </c>
      <c r="M609">
        <v>0</v>
      </c>
      <c r="N609">
        <v>0</v>
      </c>
      <c r="O609">
        <v>126499.2</v>
      </c>
      <c r="P609" t="s">
        <v>607</v>
      </c>
      <c r="Q609">
        <v>126499.2</v>
      </c>
      <c r="R609">
        <v>0</v>
      </c>
      <c r="S609">
        <v>0</v>
      </c>
      <c r="T609" t="s">
        <v>2891</v>
      </c>
      <c r="U609" s="221">
        <f t="shared" si="19"/>
        <v>0</v>
      </c>
    </row>
    <row r="610" spans="1:21" hidden="1">
      <c r="A610" s="55" t="str">
        <f t="shared" si="18"/>
        <v>Y0AI0</v>
      </c>
      <c r="B610" s="55">
        <f>VLOOKUP(J610,'Mapping-CITI'!A:E,5,0)</f>
        <v>0</v>
      </c>
      <c r="D610" s="42">
        <v>45016</v>
      </c>
      <c r="E610" s="42">
        <v>45199</v>
      </c>
      <c r="F610" t="s">
        <v>2891</v>
      </c>
      <c r="G610" t="s">
        <v>2917</v>
      </c>
      <c r="H610">
        <v>2110</v>
      </c>
      <c r="I610" t="s">
        <v>2790</v>
      </c>
      <c r="J610">
        <v>201197</v>
      </c>
      <c r="K610" t="s">
        <v>2192</v>
      </c>
      <c r="L610">
        <v>82786.05</v>
      </c>
      <c r="M610">
        <v>0</v>
      </c>
      <c r="N610">
        <v>0</v>
      </c>
      <c r="O610">
        <v>82786.05</v>
      </c>
      <c r="P610" t="s">
        <v>607</v>
      </c>
      <c r="Q610">
        <v>82786.05</v>
      </c>
      <c r="R610">
        <v>0</v>
      </c>
      <c r="S610">
        <v>0</v>
      </c>
      <c r="T610" t="s">
        <v>2891</v>
      </c>
      <c r="U610" s="221">
        <f t="shared" si="19"/>
        <v>0</v>
      </c>
    </row>
    <row r="611" spans="1:21" hidden="1">
      <c r="A611" s="55" t="str">
        <f t="shared" si="18"/>
        <v>Y0AI0</v>
      </c>
      <c r="B611" s="55">
        <f>VLOOKUP(J611,'Mapping-CITI'!A:E,5,0)</f>
        <v>0</v>
      </c>
      <c r="D611" s="42">
        <v>45016</v>
      </c>
      <c r="E611" s="42">
        <v>45199</v>
      </c>
      <c r="F611" t="s">
        <v>2891</v>
      </c>
      <c r="G611" t="s">
        <v>2917</v>
      </c>
      <c r="H611">
        <v>2110</v>
      </c>
      <c r="I611" t="s">
        <v>2790</v>
      </c>
      <c r="J611">
        <v>201198</v>
      </c>
      <c r="K611" t="s">
        <v>2193</v>
      </c>
      <c r="L611">
        <v>236.1</v>
      </c>
      <c r="M611">
        <v>0</v>
      </c>
      <c r="N611">
        <v>0</v>
      </c>
      <c r="O611">
        <v>236.1</v>
      </c>
      <c r="P611" t="s">
        <v>607</v>
      </c>
      <c r="Q611">
        <v>236.1</v>
      </c>
      <c r="R611">
        <v>0</v>
      </c>
      <c r="S611">
        <v>0</v>
      </c>
      <c r="T611" t="s">
        <v>2891</v>
      </c>
      <c r="U611" s="221">
        <f t="shared" si="19"/>
        <v>0</v>
      </c>
    </row>
    <row r="612" spans="1:21" hidden="1">
      <c r="A612" s="55" t="str">
        <f t="shared" si="18"/>
        <v>Y0AI0</v>
      </c>
      <c r="B612" s="55">
        <f>VLOOKUP(J612,'Mapping-CITI'!A:E,5,0)</f>
        <v>0</v>
      </c>
      <c r="D612" s="42">
        <v>45016</v>
      </c>
      <c r="E612" s="42">
        <v>45199</v>
      </c>
      <c r="F612" t="s">
        <v>2891</v>
      </c>
      <c r="G612" t="s">
        <v>2917</v>
      </c>
      <c r="H612">
        <v>2110</v>
      </c>
      <c r="I612" t="s">
        <v>2790</v>
      </c>
      <c r="J612">
        <v>201199</v>
      </c>
      <c r="K612" t="s">
        <v>2194</v>
      </c>
      <c r="L612">
        <v>85584.73</v>
      </c>
      <c r="M612">
        <v>0</v>
      </c>
      <c r="N612">
        <v>0</v>
      </c>
      <c r="O612">
        <v>85584.73</v>
      </c>
      <c r="P612" t="s">
        <v>607</v>
      </c>
      <c r="Q612">
        <v>85584.73</v>
      </c>
      <c r="R612">
        <v>0</v>
      </c>
      <c r="S612">
        <v>0</v>
      </c>
      <c r="T612" t="s">
        <v>2891</v>
      </c>
      <c r="U612" s="221">
        <f t="shared" si="19"/>
        <v>0</v>
      </c>
    </row>
    <row r="613" spans="1:21" hidden="1">
      <c r="A613" s="55" t="str">
        <f t="shared" si="18"/>
        <v>Y0AI0</v>
      </c>
      <c r="B613" s="55">
        <f>VLOOKUP(J613,'Mapping-CITI'!A:E,5,0)</f>
        <v>0</v>
      </c>
      <c r="D613" s="42">
        <v>45016</v>
      </c>
      <c r="E613" s="42">
        <v>45199</v>
      </c>
      <c r="F613" t="s">
        <v>2891</v>
      </c>
      <c r="G613" t="s">
        <v>2917</v>
      </c>
      <c r="H613">
        <v>2110</v>
      </c>
      <c r="I613" t="s">
        <v>2790</v>
      </c>
      <c r="J613">
        <v>201201</v>
      </c>
      <c r="K613" t="s">
        <v>2196</v>
      </c>
      <c r="L613">
        <v>-1283.8900000000001</v>
      </c>
      <c r="M613">
        <v>0</v>
      </c>
      <c r="N613">
        <v>0</v>
      </c>
      <c r="O613">
        <v>-1283.8900000000001</v>
      </c>
      <c r="P613" t="s">
        <v>607</v>
      </c>
      <c r="Q613">
        <v>-1283.8900000000001</v>
      </c>
      <c r="R613">
        <v>0</v>
      </c>
      <c r="S613">
        <v>0</v>
      </c>
      <c r="T613" t="s">
        <v>2891</v>
      </c>
      <c r="U613" s="221">
        <f t="shared" si="19"/>
        <v>0</v>
      </c>
    </row>
    <row r="614" spans="1:21" hidden="1">
      <c r="A614" s="55" t="str">
        <f t="shared" si="18"/>
        <v>Y0AI0</v>
      </c>
      <c r="B614" s="55">
        <f>VLOOKUP(J614,'Mapping-CITI'!A:E,5,0)</f>
        <v>0</v>
      </c>
      <c r="D614" s="42">
        <v>45016</v>
      </c>
      <c r="E614" s="42">
        <v>45199</v>
      </c>
      <c r="F614" t="s">
        <v>2891</v>
      </c>
      <c r="G614" t="s">
        <v>2917</v>
      </c>
      <c r="H614">
        <v>2110</v>
      </c>
      <c r="I614" t="s">
        <v>2790</v>
      </c>
      <c r="J614">
        <v>201217</v>
      </c>
      <c r="K614" t="s">
        <v>2197</v>
      </c>
      <c r="L614">
        <v>795674.76</v>
      </c>
      <c r="M614">
        <v>173003.51999999999</v>
      </c>
      <c r="N614">
        <v>58202.57</v>
      </c>
      <c r="O614">
        <v>910475.71</v>
      </c>
      <c r="P614" t="s">
        <v>607</v>
      </c>
      <c r="Q614">
        <v>910475.71</v>
      </c>
      <c r="R614">
        <v>0</v>
      </c>
      <c r="S614">
        <v>0</v>
      </c>
      <c r="T614" t="s">
        <v>2891</v>
      </c>
      <c r="U614" s="221">
        <f t="shared" si="19"/>
        <v>1.1480094999999997E-2</v>
      </c>
    </row>
    <row r="615" spans="1:21" hidden="1">
      <c r="A615" s="55" t="str">
        <f t="shared" si="18"/>
        <v>Y0AI0</v>
      </c>
      <c r="B615" s="55">
        <f>VLOOKUP(J615,'Mapping-CITI'!A:E,5,0)</f>
        <v>0</v>
      </c>
      <c r="D615" s="42">
        <v>45016</v>
      </c>
      <c r="E615" s="42">
        <v>45199</v>
      </c>
      <c r="F615" t="s">
        <v>2891</v>
      </c>
      <c r="G615" t="s">
        <v>2917</v>
      </c>
      <c r="H615">
        <v>2110</v>
      </c>
      <c r="I615" t="s">
        <v>2790</v>
      </c>
      <c r="J615">
        <v>201218</v>
      </c>
      <c r="K615" t="s">
        <v>2198</v>
      </c>
      <c r="L615">
        <v>-407941552.63</v>
      </c>
      <c r="M615">
        <v>975942732.78999996</v>
      </c>
      <c r="N615">
        <v>935132405.39999998</v>
      </c>
      <c r="O615">
        <v>-367131225.24000001</v>
      </c>
      <c r="P615" t="s">
        <v>607</v>
      </c>
      <c r="Q615">
        <v>-367131225.24000001</v>
      </c>
      <c r="R615">
        <v>0</v>
      </c>
      <c r="S615">
        <v>0</v>
      </c>
      <c r="T615" t="s">
        <v>2891</v>
      </c>
      <c r="U615" s="221">
        <f t="shared" si="19"/>
        <v>4.0810327389999985</v>
      </c>
    </row>
    <row r="616" spans="1:21" hidden="1">
      <c r="A616" s="55" t="str">
        <f t="shared" si="18"/>
        <v>Y0AI0</v>
      </c>
      <c r="B616" s="55">
        <f>VLOOKUP(J616,'Mapping-CITI'!A:E,5,0)</f>
        <v>0</v>
      </c>
      <c r="D616" s="42">
        <v>45016</v>
      </c>
      <c r="E616" s="42">
        <v>45199</v>
      </c>
      <c r="F616" t="s">
        <v>2891</v>
      </c>
      <c r="G616" t="s">
        <v>2917</v>
      </c>
      <c r="H616">
        <v>2110</v>
      </c>
      <c r="I616" t="s">
        <v>2790</v>
      </c>
      <c r="J616">
        <v>201221</v>
      </c>
      <c r="K616" t="s">
        <v>2199</v>
      </c>
      <c r="L616">
        <v>3924452.69</v>
      </c>
      <c r="M616">
        <v>507662.83</v>
      </c>
      <c r="N616">
        <v>2316811.73</v>
      </c>
      <c r="O616">
        <v>2115303.79</v>
      </c>
      <c r="P616" t="s">
        <v>607</v>
      </c>
      <c r="Q616">
        <v>2115303.79</v>
      </c>
      <c r="R616">
        <v>0</v>
      </c>
      <c r="S616">
        <v>0</v>
      </c>
      <c r="T616" t="s">
        <v>2891</v>
      </c>
      <c r="U616" s="221">
        <f t="shared" si="19"/>
        <v>-0.18091488999999999</v>
      </c>
    </row>
    <row r="617" spans="1:21" hidden="1">
      <c r="A617" s="55" t="str">
        <f t="shared" si="18"/>
        <v>Y0AI0</v>
      </c>
      <c r="B617" s="55">
        <f>VLOOKUP(J617,'Mapping-CITI'!A:E,5,0)</f>
        <v>0</v>
      </c>
      <c r="D617" s="42">
        <v>45016</v>
      </c>
      <c r="E617" s="42">
        <v>45199</v>
      </c>
      <c r="F617" t="s">
        <v>2891</v>
      </c>
      <c r="G617" t="s">
        <v>2917</v>
      </c>
      <c r="H617">
        <v>2110</v>
      </c>
      <c r="I617" t="s">
        <v>2790</v>
      </c>
      <c r="J617">
        <v>201222</v>
      </c>
      <c r="K617" t="s">
        <v>2200</v>
      </c>
      <c r="L617">
        <v>680751.02</v>
      </c>
      <c r="M617">
        <v>53310.8</v>
      </c>
      <c r="N617">
        <v>13384.69</v>
      </c>
      <c r="O617">
        <v>720677.13</v>
      </c>
      <c r="P617" t="s">
        <v>607</v>
      </c>
      <c r="Q617">
        <v>720677.13</v>
      </c>
      <c r="R617">
        <v>0</v>
      </c>
      <c r="S617">
        <v>0</v>
      </c>
      <c r="T617" t="s">
        <v>2891</v>
      </c>
      <c r="U617" s="221">
        <f t="shared" si="19"/>
        <v>3.9926110000000001E-3</v>
      </c>
    </row>
    <row r="618" spans="1:21" hidden="1">
      <c r="A618" s="55" t="str">
        <f t="shared" si="18"/>
        <v>Y0AI1.2</v>
      </c>
      <c r="B618" s="55">
        <f>VLOOKUP(J618,'Mapping-CITI'!A:E,5,0)</f>
        <v>1.2</v>
      </c>
      <c r="D618" s="42">
        <v>45016</v>
      </c>
      <c r="E618" s="42">
        <v>45199</v>
      </c>
      <c r="F618" t="s">
        <v>2891</v>
      </c>
      <c r="G618" t="s">
        <v>2917</v>
      </c>
      <c r="H618">
        <v>2110</v>
      </c>
      <c r="I618" t="s">
        <v>2790</v>
      </c>
      <c r="J618">
        <v>201230</v>
      </c>
      <c r="K618" t="s">
        <v>2203</v>
      </c>
      <c r="L618">
        <v>-712242.09</v>
      </c>
      <c r="M618">
        <v>34877.730000000003</v>
      </c>
      <c r="N618">
        <v>137640.17000000001</v>
      </c>
      <c r="O618">
        <v>-815004.53</v>
      </c>
      <c r="P618" t="s">
        <v>607</v>
      </c>
      <c r="Q618" s="191">
        <v>-815004.53</v>
      </c>
      <c r="R618">
        <v>0</v>
      </c>
      <c r="S618">
        <v>0</v>
      </c>
      <c r="T618" t="s">
        <v>2891</v>
      </c>
      <c r="U618" s="221">
        <f t="shared" si="19"/>
        <v>-1.0276244E-2</v>
      </c>
    </row>
    <row r="619" spans="1:21" hidden="1">
      <c r="A619" s="55" t="str">
        <f t="shared" si="18"/>
        <v>Y0AI1.2</v>
      </c>
      <c r="B619" s="55">
        <f>VLOOKUP(J619,'Mapping-CITI'!A:E,5,0)</f>
        <v>1.2</v>
      </c>
      <c r="D619" s="42">
        <v>45016</v>
      </c>
      <c r="E619" s="42">
        <v>45199</v>
      </c>
      <c r="F619" t="s">
        <v>2891</v>
      </c>
      <c r="G619" t="s">
        <v>2917</v>
      </c>
      <c r="H619">
        <v>2110</v>
      </c>
      <c r="I619" t="s">
        <v>2790</v>
      </c>
      <c r="J619">
        <v>201231</v>
      </c>
      <c r="K619" t="s">
        <v>2204</v>
      </c>
      <c r="L619">
        <v>-5115797588.46</v>
      </c>
      <c r="M619">
        <v>708729855.21000004</v>
      </c>
      <c r="N619">
        <v>196942342.46000001</v>
      </c>
      <c r="O619">
        <v>-4604010075.71</v>
      </c>
      <c r="P619" t="s">
        <v>607</v>
      </c>
      <c r="Q619" s="191">
        <v>-4604010075.71</v>
      </c>
      <c r="R619">
        <v>0</v>
      </c>
      <c r="S619">
        <v>0</v>
      </c>
      <c r="T619" t="s">
        <v>2891</v>
      </c>
      <c r="U619" s="221">
        <f t="shared" si="19"/>
        <v>51.178751275000003</v>
      </c>
    </row>
    <row r="620" spans="1:21" hidden="1">
      <c r="A620" s="55" t="str">
        <f t="shared" si="18"/>
        <v>Y0AI0</v>
      </c>
      <c r="B620" s="55">
        <f>VLOOKUP(J620,'Mapping-CITI'!A:E,5,0)</f>
        <v>0</v>
      </c>
      <c r="D620" s="42">
        <v>45016</v>
      </c>
      <c r="E620" s="42">
        <v>45199</v>
      </c>
      <c r="F620" t="s">
        <v>2891</v>
      </c>
      <c r="G620" t="s">
        <v>2917</v>
      </c>
      <c r="H620">
        <v>2110</v>
      </c>
      <c r="I620" t="s">
        <v>2790</v>
      </c>
      <c r="J620">
        <v>201348</v>
      </c>
      <c r="K620" t="s">
        <v>2223</v>
      </c>
      <c r="L620">
        <v>-23036.09</v>
      </c>
      <c r="M620">
        <v>1059.07</v>
      </c>
      <c r="N620">
        <v>1779.07</v>
      </c>
      <c r="O620">
        <v>-23756.09</v>
      </c>
      <c r="P620" t="s">
        <v>607</v>
      </c>
      <c r="Q620">
        <v>-23756.09</v>
      </c>
      <c r="R620">
        <v>0</v>
      </c>
      <c r="S620">
        <v>0</v>
      </c>
      <c r="T620" t="s">
        <v>2891</v>
      </c>
      <c r="U620" s="221">
        <f t="shared" si="19"/>
        <v>-7.2000000000000002E-5</v>
      </c>
    </row>
    <row r="621" spans="1:21" hidden="1">
      <c r="A621" s="55" t="str">
        <f t="shared" si="18"/>
        <v>Y0AI0</v>
      </c>
      <c r="B621" s="55">
        <f>VLOOKUP(J621,'Mapping-CITI'!A:E,5,0)</f>
        <v>0</v>
      </c>
      <c r="D621" s="42">
        <v>45016</v>
      </c>
      <c r="E621" s="42">
        <v>45199</v>
      </c>
      <c r="F621" t="s">
        <v>2891</v>
      </c>
      <c r="G621" t="s">
        <v>2917</v>
      </c>
      <c r="H621">
        <v>2110</v>
      </c>
      <c r="I621" t="s">
        <v>2790</v>
      </c>
      <c r="J621">
        <v>201351</v>
      </c>
      <c r="K621" t="s">
        <v>2225</v>
      </c>
      <c r="L621">
        <v>-1052169882.39</v>
      </c>
      <c r="M621">
        <v>2710051991.1599998</v>
      </c>
      <c r="N621">
        <v>2637503693.1900001</v>
      </c>
      <c r="O621">
        <v>-979621584.41999996</v>
      </c>
      <c r="P621" t="s">
        <v>607</v>
      </c>
      <c r="Q621">
        <v>-979621584.41999996</v>
      </c>
      <c r="R621">
        <v>0</v>
      </c>
      <c r="S621">
        <v>0</v>
      </c>
      <c r="T621" t="s">
        <v>2891</v>
      </c>
      <c r="U621" s="221">
        <f t="shared" si="19"/>
        <v>7.2548297969999789</v>
      </c>
    </row>
    <row r="622" spans="1:21" hidden="1">
      <c r="A622" s="55" t="str">
        <f t="shared" si="18"/>
        <v>Y0AI0</v>
      </c>
      <c r="B622" s="55">
        <f>VLOOKUP(J622,'Mapping-CITI'!A:E,5,0)</f>
        <v>0</v>
      </c>
      <c r="D622" s="42">
        <v>45016</v>
      </c>
      <c r="E622" s="42">
        <v>45199</v>
      </c>
      <c r="F622" t="s">
        <v>2891</v>
      </c>
      <c r="G622" t="s">
        <v>2917</v>
      </c>
      <c r="H622">
        <v>2110</v>
      </c>
      <c r="I622" t="s">
        <v>2790</v>
      </c>
      <c r="J622">
        <v>201352</v>
      </c>
      <c r="K622" t="s">
        <v>2226</v>
      </c>
      <c r="L622">
        <v>-3500217.26</v>
      </c>
      <c r="M622">
        <v>53912.99</v>
      </c>
      <c r="N622">
        <v>78587.759999999995</v>
      </c>
      <c r="O622">
        <v>-3524892.03</v>
      </c>
      <c r="P622" t="s">
        <v>607</v>
      </c>
      <c r="Q622">
        <v>-3524892.03</v>
      </c>
      <c r="R622">
        <v>0</v>
      </c>
      <c r="S622">
        <v>0</v>
      </c>
      <c r="T622" t="s">
        <v>2891</v>
      </c>
      <c r="U622" s="221">
        <f t="shared" si="19"/>
        <v>-2.4674769999999996E-3</v>
      </c>
    </row>
    <row r="623" spans="1:21" hidden="1">
      <c r="A623" s="55" t="str">
        <f t="shared" si="18"/>
        <v>Y0AI0</v>
      </c>
      <c r="B623" s="55">
        <f>VLOOKUP(J623,'Mapping-CITI'!A:E,5,0)</f>
        <v>0</v>
      </c>
      <c r="D623" s="42">
        <v>45016</v>
      </c>
      <c r="E623" s="42">
        <v>45199</v>
      </c>
      <c r="F623" t="s">
        <v>2891</v>
      </c>
      <c r="G623" t="s">
        <v>2917</v>
      </c>
      <c r="H623">
        <v>2110</v>
      </c>
      <c r="I623" t="s">
        <v>2790</v>
      </c>
      <c r="J623">
        <v>201354</v>
      </c>
      <c r="K623" t="s">
        <v>2228</v>
      </c>
      <c r="L623">
        <v>118505.32</v>
      </c>
      <c r="M623">
        <v>11420.96</v>
      </c>
      <c r="N623">
        <v>584.79999999999995</v>
      </c>
      <c r="O623">
        <v>129341.48</v>
      </c>
      <c r="P623" t="s">
        <v>607</v>
      </c>
      <c r="Q623">
        <v>129341.48</v>
      </c>
      <c r="R623">
        <v>0</v>
      </c>
      <c r="S623">
        <v>0</v>
      </c>
      <c r="T623" t="s">
        <v>2891</v>
      </c>
      <c r="U623" s="221">
        <f t="shared" si="19"/>
        <v>1.0836159999999999E-3</v>
      </c>
    </row>
    <row r="624" spans="1:21" hidden="1">
      <c r="A624" s="55" t="str">
        <f t="shared" si="18"/>
        <v>Y0AI1.2</v>
      </c>
      <c r="B624" s="55">
        <f>VLOOKUP(J624,'Mapping-CITI'!A:E,5,0)</f>
        <v>1.2</v>
      </c>
      <c r="D624" s="42">
        <v>45016</v>
      </c>
      <c r="E624" s="42">
        <v>45199</v>
      </c>
      <c r="F624" t="s">
        <v>2891</v>
      </c>
      <c r="G624" t="s">
        <v>2917</v>
      </c>
      <c r="H624">
        <v>2110</v>
      </c>
      <c r="I624" t="s">
        <v>2790</v>
      </c>
      <c r="J624">
        <v>201363</v>
      </c>
      <c r="K624" t="s">
        <v>2231</v>
      </c>
      <c r="L624">
        <v>-250737.9</v>
      </c>
      <c r="M624">
        <v>5783.21</v>
      </c>
      <c r="N624">
        <v>13620.58</v>
      </c>
      <c r="O624">
        <v>-258575.27</v>
      </c>
      <c r="P624" t="s">
        <v>607</v>
      </c>
      <c r="Q624" s="191">
        <v>-258575.27</v>
      </c>
      <c r="R624">
        <v>0</v>
      </c>
      <c r="S624">
        <v>0</v>
      </c>
      <c r="T624" t="s">
        <v>2891</v>
      </c>
      <c r="U624" s="221">
        <f t="shared" si="19"/>
        <v>-7.8373699999999995E-4</v>
      </c>
    </row>
    <row r="625" spans="1:21" hidden="1">
      <c r="A625" s="55" t="str">
        <f t="shared" si="18"/>
        <v>Y0AI1.2</v>
      </c>
      <c r="B625" s="55">
        <f>VLOOKUP(J625,'Mapping-CITI'!A:E,5,0)</f>
        <v>1.2</v>
      </c>
      <c r="D625" s="42">
        <v>45016</v>
      </c>
      <c r="E625" s="42">
        <v>45199</v>
      </c>
      <c r="F625" t="s">
        <v>2891</v>
      </c>
      <c r="G625" t="s">
        <v>2917</v>
      </c>
      <c r="H625">
        <v>2110</v>
      </c>
      <c r="I625" t="s">
        <v>2790</v>
      </c>
      <c r="J625">
        <v>201366</v>
      </c>
      <c r="K625" t="s">
        <v>2233</v>
      </c>
      <c r="L625">
        <v>-16906792953.200001</v>
      </c>
      <c r="M625">
        <v>1731682294.79</v>
      </c>
      <c r="N625">
        <v>565879091.53999996</v>
      </c>
      <c r="O625">
        <v>-15740989749.950001</v>
      </c>
      <c r="P625" t="s">
        <v>607</v>
      </c>
      <c r="Q625" s="191">
        <v>-15740989749.950001</v>
      </c>
      <c r="R625">
        <v>0</v>
      </c>
      <c r="S625">
        <v>0</v>
      </c>
      <c r="T625" t="s">
        <v>2891</v>
      </c>
      <c r="U625" s="221">
        <f t="shared" si="19"/>
        <v>116.580320325</v>
      </c>
    </row>
    <row r="626" spans="1:21" hidden="1">
      <c r="A626" s="55" t="str">
        <f t="shared" si="18"/>
        <v>Y0AI1.2</v>
      </c>
      <c r="B626" s="55">
        <f>VLOOKUP(J626,'Mapping-CITI'!A:E,5,0)</f>
        <v>1.2</v>
      </c>
      <c r="D626" s="42">
        <v>45016</v>
      </c>
      <c r="E626" s="42">
        <v>45199</v>
      </c>
      <c r="F626" t="s">
        <v>2891</v>
      </c>
      <c r="G626" t="s">
        <v>2917</v>
      </c>
      <c r="H626">
        <v>2110</v>
      </c>
      <c r="I626" t="s">
        <v>2790</v>
      </c>
      <c r="J626">
        <v>201367</v>
      </c>
      <c r="K626" t="s">
        <v>2234</v>
      </c>
      <c r="L626">
        <v>-57844792.130000003</v>
      </c>
      <c r="M626">
        <v>113278.9</v>
      </c>
      <c r="N626">
        <v>528218.14</v>
      </c>
      <c r="O626">
        <v>-58259731.369999997</v>
      </c>
      <c r="P626" t="s">
        <v>607</v>
      </c>
      <c r="Q626" s="191">
        <v>-58259731.369999997</v>
      </c>
      <c r="R626">
        <v>0</v>
      </c>
      <c r="S626">
        <v>0</v>
      </c>
      <c r="T626" t="s">
        <v>2891</v>
      </c>
      <c r="U626" s="221">
        <f t="shared" si="19"/>
        <v>-4.1493924000000001E-2</v>
      </c>
    </row>
    <row r="627" spans="1:21" hidden="1">
      <c r="A627" s="55" t="str">
        <f t="shared" si="18"/>
        <v>Y0AI1.2</v>
      </c>
      <c r="B627" s="55">
        <f>VLOOKUP(J627,'Mapping-CITI'!A:E,5,0)</f>
        <v>1.2</v>
      </c>
      <c r="D627" s="42">
        <v>45016</v>
      </c>
      <c r="E627" s="42">
        <v>45199</v>
      </c>
      <c r="F627" t="s">
        <v>2891</v>
      </c>
      <c r="G627" t="s">
        <v>2917</v>
      </c>
      <c r="H627">
        <v>2110</v>
      </c>
      <c r="I627" t="s">
        <v>2790</v>
      </c>
      <c r="J627">
        <v>201369</v>
      </c>
      <c r="K627" t="s">
        <v>2236</v>
      </c>
      <c r="L627">
        <v>-182994.3</v>
      </c>
      <c r="M627">
        <v>0</v>
      </c>
      <c r="N627">
        <v>16710.509999999998</v>
      </c>
      <c r="O627">
        <v>-199704.81</v>
      </c>
      <c r="P627" t="s">
        <v>607</v>
      </c>
      <c r="Q627" s="191">
        <v>-199704.81</v>
      </c>
      <c r="R627">
        <v>0</v>
      </c>
      <c r="S627">
        <v>0</v>
      </c>
      <c r="T627" t="s">
        <v>2891</v>
      </c>
      <c r="U627" s="221">
        <f t="shared" si="19"/>
        <v>-1.6710509999999998E-3</v>
      </c>
    </row>
    <row r="628" spans="1:21" hidden="1">
      <c r="A628" s="55" t="str">
        <f t="shared" si="18"/>
        <v>Y0AI0</v>
      </c>
      <c r="B628" s="55">
        <f>VLOOKUP(J628,'Mapping-CITI'!A:E,5,0)</f>
        <v>0</v>
      </c>
      <c r="D628" s="42">
        <v>45016</v>
      </c>
      <c r="E628" s="42">
        <v>45199</v>
      </c>
      <c r="F628" t="s">
        <v>2891</v>
      </c>
      <c r="G628" t="s">
        <v>2917</v>
      </c>
      <c r="H628">
        <v>2250</v>
      </c>
      <c r="I628" t="s">
        <v>2774</v>
      </c>
      <c r="J628">
        <v>210103</v>
      </c>
      <c r="K628" t="s">
        <v>2240</v>
      </c>
      <c r="L628">
        <v>0</v>
      </c>
      <c r="M628">
        <v>55458.41</v>
      </c>
      <c r="N628">
        <v>55458.41</v>
      </c>
      <c r="O628">
        <v>0</v>
      </c>
      <c r="P628" t="s">
        <v>607</v>
      </c>
      <c r="Q628">
        <v>0</v>
      </c>
      <c r="R628">
        <v>55458.41</v>
      </c>
      <c r="S628">
        <v>55458.41</v>
      </c>
      <c r="T628" t="s">
        <v>2891</v>
      </c>
      <c r="U628" s="221">
        <f t="shared" si="19"/>
        <v>0</v>
      </c>
    </row>
    <row r="629" spans="1:21" hidden="1">
      <c r="A629" s="55" t="str">
        <f t="shared" si="18"/>
        <v>Y0AI0</v>
      </c>
      <c r="B629" s="55">
        <f>VLOOKUP(J629,'Mapping-CITI'!A:E,5,0)</f>
        <v>0</v>
      </c>
      <c r="D629" s="42">
        <v>45016</v>
      </c>
      <c r="E629" s="42">
        <v>45199</v>
      </c>
      <c r="F629" t="s">
        <v>2891</v>
      </c>
      <c r="G629" t="s">
        <v>2917</v>
      </c>
      <c r="H629">
        <v>2250</v>
      </c>
      <c r="I629" t="s">
        <v>2774</v>
      </c>
      <c r="J629">
        <v>210117</v>
      </c>
      <c r="K629" t="s">
        <v>2242</v>
      </c>
      <c r="L629">
        <v>-4492114.68</v>
      </c>
      <c r="M629">
        <v>33951519.75</v>
      </c>
      <c r="N629">
        <v>34635859.020000003</v>
      </c>
      <c r="O629">
        <v>-5176453.95</v>
      </c>
      <c r="P629" t="s">
        <v>607</v>
      </c>
      <c r="Q629">
        <v>-5176453.95</v>
      </c>
      <c r="R629">
        <v>33928111.060000002</v>
      </c>
      <c r="S629">
        <v>1805632.25</v>
      </c>
      <c r="T629" t="s">
        <v>2891</v>
      </c>
      <c r="U629" s="221">
        <f t="shared" si="19"/>
        <v>-6.8433927000000325E-2</v>
      </c>
    </row>
    <row r="630" spans="1:21" hidden="1">
      <c r="A630" s="55" t="str">
        <f t="shared" si="18"/>
        <v>Y0AI0</v>
      </c>
      <c r="B630" s="55">
        <f>VLOOKUP(J630,'Mapping-CITI'!A:E,5,0)</f>
        <v>0</v>
      </c>
      <c r="D630" s="42">
        <v>45016</v>
      </c>
      <c r="E630" s="42">
        <v>45199</v>
      </c>
      <c r="F630" t="s">
        <v>2891</v>
      </c>
      <c r="G630" t="s">
        <v>2917</v>
      </c>
      <c r="H630">
        <v>2250</v>
      </c>
      <c r="I630" t="s">
        <v>2774</v>
      </c>
      <c r="J630">
        <v>210132</v>
      </c>
      <c r="K630" t="s">
        <v>2244</v>
      </c>
      <c r="L630">
        <v>-19302.84</v>
      </c>
      <c r="M630">
        <v>19302.84</v>
      </c>
      <c r="N630">
        <v>0</v>
      </c>
      <c r="O630">
        <v>0</v>
      </c>
      <c r="P630" t="s">
        <v>607</v>
      </c>
      <c r="Q630">
        <v>0</v>
      </c>
      <c r="R630">
        <v>19302.84</v>
      </c>
      <c r="S630">
        <v>0</v>
      </c>
      <c r="T630" t="s">
        <v>2891</v>
      </c>
      <c r="U630" s="221">
        <f t="shared" si="19"/>
        <v>1.930284E-3</v>
      </c>
    </row>
    <row r="631" spans="1:21" hidden="1">
      <c r="A631" s="55" t="str">
        <f t="shared" si="18"/>
        <v>Y0AI0</v>
      </c>
      <c r="B631" s="55">
        <f>VLOOKUP(J631,'Mapping-CITI'!A:E,5,0)</f>
        <v>0</v>
      </c>
      <c r="D631" s="42">
        <v>45016</v>
      </c>
      <c r="E631" s="42">
        <v>45199</v>
      </c>
      <c r="F631" t="s">
        <v>2891</v>
      </c>
      <c r="G631" t="s">
        <v>2917</v>
      </c>
      <c r="H631">
        <v>2250</v>
      </c>
      <c r="I631" t="s">
        <v>2774</v>
      </c>
      <c r="J631">
        <v>210138</v>
      </c>
      <c r="K631" t="s">
        <v>2791</v>
      </c>
      <c r="L631">
        <v>-8996.4</v>
      </c>
      <c r="M631">
        <v>586168.5</v>
      </c>
      <c r="N631">
        <v>518386.54</v>
      </c>
      <c r="O631">
        <v>58785.56</v>
      </c>
      <c r="P631" t="s">
        <v>607</v>
      </c>
      <c r="Q631">
        <v>58785.56</v>
      </c>
      <c r="R631">
        <v>586168.5</v>
      </c>
      <c r="S631">
        <v>518386.54</v>
      </c>
      <c r="T631" t="s">
        <v>2891</v>
      </c>
      <c r="U631" s="221">
        <f t="shared" si="19"/>
        <v>6.778196000000002E-3</v>
      </c>
    </row>
    <row r="632" spans="1:21" hidden="1">
      <c r="A632" s="55" t="str">
        <f t="shared" si="18"/>
        <v>Y0AI0</v>
      </c>
      <c r="B632" s="55">
        <f>VLOOKUP(J632,'Mapping-CITI'!A:E,5,0)</f>
        <v>0</v>
      </c>
      <c r="D632" s="42">
        <v>45016</v>
      </c>
      <c r="E632" s="42">
        <v>45199</v>
      </c>
      <c r="F632" t="s">
        <v>2891</v>
      </c>
      <c r="G632" t="s">
        <v>2917</v>
      </c>
      <c r="H632">
        <v>2250</v>
      </c>
      <c r="I632" t="s">
        <v>2774</v>
      </c>
      <c r="J632">
        <v>210140</v>
      </c>
      <c r="K632" t="s">
        <v>2245</v>
      </c>
      <c r="L632">
        <v>-225050.55</v>
      </c>
      <c r="M632">
        <v>1234989.8799999999</v>
      </c>
      <c r="N632">
        <v>968545.31</v>
      </c>
      <c r="O632">
        <v>41394.019999999997</v>
      </c>
      <c r="P632" t="s">
        <v>607</v>
      </c>
      <c r="Q632">
        <v>41394.019999999997</v>
      </c>
      <c r="R632">
        <v>1234989.8799999999</v>
      </c>
      <c r="S632">
        <v>968545.31</v>
      </c>
      <c r="T632" t="s">
        <v>2891</v>
      </c>
      <c r="U632" s="221">
        <f t="shared" si="19"/>
        <v>2.6644456999999983E-2</v>
      </c>
    </row>
    <row r="633" spans="1:21" hidden="1">
      <c r="A633" s="55" t="str">
        <f t="shared" si="18"/>
        <v>Y0AI0</v>
      </c>
      <c r="B633" s="55">
        <f>VLOOKUP(J633,'Mapping-CITI'!A:E,5,0)</f>
        <v>0</v>
      </c>
      <c r="D633" s="42">
        <v>45016</v>
      </c>
      <c r="E633" s="42">
        <v>45199</v>
      </c>
      <c r="F633" t="s">
        <v>2891</v>
      </c>
      <c r="G633" t="s">
        <v>2917</v>
      </c>
      <c r="H633">
        <v>2250</v>
      </c>
      <c r="I633" t="s">
        <v>2774</v>
      </c>
      <c r="J633">
        <v>210210</v>
      </c>
      <c r="K633" t="s">
        <v>2246</v>
      </c>
      <c r="L633">
        <v>-15002468.609999999</v>
      </c>
      <c r="M633">
        <v>20150763.84</v>
      </c>
      <c r="N633">
        <v>20410450.989999998</v>
      </c>
      <c r="O633">
        <v>-15262155.76</v>
      </c>
      <c r="P633" t="s">
        <v>607</v>
      </c>
      <c r="Q633">
        <v>-15262155.76</v>
      </c>
      <c r="R633">
        <v>20150763.84</v>
      </c>
      <c r="S633">
        <v>617395.80000000005</v>
      </c>
      <c r="T633" t="s">
        <v>2891</v>
      </c>
      <c r="U633" s="221">
        <f t="shared" si="19"/>
        <v>-2.5968714999999851E-2</v>
      </c>
    </row>
    <row r="634" spans="1:21" hidden="1">
      <c r="A634" s="55" t="str">
        <f t="shared" si="18"/>
        <v>Y0AI0</v>
      </c>
      <c r="B634" s="55">
        <f>VLOOKUP(J634,'Mapping-CITI'!A:E,5,0)</f>
        <v>0</v>
      </c>
      <c r="D634" s="42">
        <v>45016</v>
      </c>
      <c r="E634" s="42">
        <v>45199</v>
      </c>
      <c r="F634" t="s">
        <v>2891</v>
      </c>
      <c r="G634" t="s">
        <v>2917</v>
      </c>
      <c r="H634">
        <v>2250</v>
      </c>
      <c r="I634" t="s">
        <v>2774</v>
      </c>
      <c r="J634">
        <v>210315</v>
      </c>
      <c r="K634" t="s">
        <v>2247</v>
      </c>
      <c r="L634">
        <v>-41601450.640000001</v>
      </c>
      <c r="M634">
        <v>0</v>
      </c>
      <c r="N634">
        <v>7296585.2999999998</v>
      </c>
      <c r="O634">
        <v>-48898035.939999998</v>
      </c>
      <c r="P634" t="s">
        <v>607</v>
      </c>
      <c r="Q634">
        <v>-48898035.939999998</v>
      </c>
      <c r="R634">
        <v>0</v>
      </c>
      <c r="S634">
        <v>0</v>
      </c>
      <c r="T634" t="s">
        <v>2891</v>
      </c>
      <c r="U634" s="221">
        <f t="shared" si="19"/>
        <v>-0.72965853000000003</v>
      </c>
    </row>
    <row r="635" spans="1:21" hidden="1">
      <c r="A635" s="55" t="str">
        <f t="shared" si="18"/>
        <v>Y0AI0</v>
      </c>
      <c r="B635" s="55">
        <f>VLOOKUP(J635,'Mapping-CITI'!A:E,5,0)</f>
        <v>0</v>
      </c>
      <c r="D635" s="42">
        <v>45016</v>
      </c>
      <c r="E635" s="42">
        <v>45199</v>
      </c>
      <c r="F635" t="s">
        <v>2891</v>
      </c>
      <c r="G635" t="s">
        <v>2917</v>
      </c>
      <c r="H635">
        <v>2250</v>
      </c>
      <c r="I635" t="s">
        <v>2774</v>
      </c>
      <c r="J635">
        <v>210419</v>
      </c>
      <c r="K635" t="s">
        <v>2652</v>
      </c>
      <c r="L635">
        <v>-4481.05</v>
      </c>
      <c r="M635">
        <v>0</v>
      </c>
      <c r="N635">
        <v>0</v>
      </c>
      <c r="O635">
        <v>-4481.05</v>
      </c>
      <c r="P635" t="s">
        <v>607</v>
      </c>
      <c r="Q635">
        <v>-4481.05</v>
      </c>
      <c r="R635">
        <v>0</v>
      </c>
      <c r="S635">
        <v>0</v>
      </c>
      <c r="T635" t="s">
        <v>2891</v>
      </c>
      <c r="U635" s="221">
        <f t="shared" si="19"/>
        <v>0</v>
      </c>
    </row>
    <row r="636" spans="1:21" hidden="1">
      <c r="A636" s="55" t="str">
        <f t="shared" si="18"/>
        <v>Y0AI0</v>
      </c>
      <c r="B636" s="55">
        <f>VLOOKUP(J636,'Mapping-CITI'!A:E,5,0)</f>
        <v>0</v>
      </c>
      <c r="D636" s="42">
        <v>45016</v>
      </c>
      <c r="E636" s="42">
        <v>45199</v>
      </c>
      <c r="F636" t="s">
        <v>2891</v>
      </c>
      <c r="G636" t="s">
        <v>2917</v>
      </c>
      <c r="H636">
        <v>2250</v>
      </c>
      <c r="I636" t="s">
        <v>2774</v>
      </c>
      <c r="J636">
        <v>210667</v>
      </c>
      <c r="K636" t="s">
        <v>2862</v>
      </c>
      <c r="L636">
        <v>5236.62</v>
      </c>
      <c r="M636">
        <v>199</v>
      </c>
      <c r="N636">
        <v>71288</v>
      </c>
      <c r="O636">
        <v>-65852.38</v>
      </c>
      <c r="P636" t="s">
        <v>607</v>
      </c>
      <c r="Q636">
        <v>-65852.38</v>
      </c>
      <c r="R636">
        <v>199</v>
      </c>
      <c r="S636">
        <v>71288</v>
      </c>
      <c r="T636" t="s">
        <v>2891</v>
      </c>
      <c r="U636" s="221">
        <f t="shared" si="19"/>
        <v>-7.1088999999999996E-3</v>
      </c>
    </row>
    <row r="637" spans="1:21" hidden="1">
      <c r="A637" s="55" t="str">
        <f t="shared" si="18"/>
        <v>Y0AI0</v>
      </c>
      <c r="B637" s="55">
        <f>VLOOKUP(J637,'Mapping-CITI'!A:E,5,0)</f>
        <v>0</v>
      </c>
      <c r="D637" s="42">
        <v>45016</v>
      </c>
      <c r="E637" s="42">
        <v>45199</v>
      </c>
      <c r="F637" t="s">
        <v>2891</v>
      </c>
      <c r="G637" t="s">
        <v>2917</v>
      </c>
      <c r="H637">
        <v>2250</v>
      </c>
      <c r="I637" t="s">
        <v>2774</v>
      </c>
      <c r="J637">
        <v>210766</v>
      </c>
      <c r="K637" t="s">
        <v>2748</v>
      </c>
      <c r="L637">
        <v>-563216.81000000006</v>
      </c>
      <c r="M637">
        <v>640503.48</v>
      </c>
      <c r="N637">
        <v>78374.13</v>
      </c>
      <c r="O637">
        <v>-1087.46</v>
      </c>
      <c r="P637" t="s">
        <v>607</v>
      </c>
      <c r="Q637">
        <v>-1087.46</v>
      </c>
      <c r="R637">
        <v>640415</v>
      </c>
      <c r="S637">
        <v>0</v>
      </c>
      <c r="T637" t="s">
        <v>2891</v>
      </c>
      <c r="U637" s="221">
        <f t="shared" si="19"/>
        <v>5.6212934999999999E-2</v>
      </c>
    </row>
    <row r="638" spans="1:21" hidden="1">
      <c r="A638" s="55" t="str">
        <f t="shared" si="18"/>
        <v>Y0AI0</v>
      </c>
      <c r="B638" s="55">
        <f>VLOOKUP(J638,'Mapping-CITI'!A:E,5,0)</f>
        <v>0</v>
      </c>
      <c r="D638" s="42">
        <v>45016</v>
      </c>
      <c r="E638" s="42">
        <v>45199</v>
      </c>
      <c r="F638" t="s">
        <v>2891</v>
      </c>
      <c r="G638" t="s">
        <v>2917</v>
      </c>
      <c r="H638">
        <v>2250</v>
      </c>
      <c r="I638" t="s">
        <v>2774</v>
      </c>
      <c r="J638">
        <v>211103</v>
      </c>
      <c r="K638" t="s">
        <v>2249</v>
      </c>
      <c r="L638">
        <v>-105522.8</v>
      </c>
      <c r="M638">
        <v>180910.7</v>
      </c>
      <c r="N638">
        <v>63516.89</v>
      </c>
      <c r="O638">
        <v>11871.01</v>
      </c>
      <c r="P638" t="s">
        <v>607</v>
      </c>
      <c r="Q638">
        <v>11871.01</v>
      </c>
      <c r="R638">
        <v>180910.7</v>
      </c>
      <c r="S638">
        <v>25.39</v>
      </c>
      <c r="T638" t="s">
        <v>2891</v>
      </c>
      <c r="U638" s="221">
        <f t="shared" si="19"/>
        <v>1.1739381000000002E-2</v>
      </c>
    </row>
    <row r="639" spans="1:21" hidden="1">
      <c r="A639" s="55" t="str">
        <f t="shared" si="18"/>
        <v>Y0AI0</v>
      </c>
      <c r="B639" s="55">
        <f>VLOOKUP(J639,'Mapping-CITI'!A:E,5,0)</f>
        <v>0</v>
      </c>
      <c r="D639" s="42">
        <v>45016</v>
      </c>
      <c r="E639" s="42">
        <v>45199</v>
      </c>
      <c r="F639" t="s">
        <v>2891</v>
      </c>
      <c r="G639" t="s">
        <v>2917</v>
      </c>
      <c r="H639">
        <v>2250</v>
      </c>
      <c r="I639" t="s">
        <v>2774</v>
      </c>
      <c r="J639">
        <v>211106</v>
      </c>
      <c r="K639" t="s">
        <v>2250</v>
      </c>
      <c r="L639">
        <v>-26639.85</v>
      </c>
      <c r="M639">
        <v>3449792.69</v>
      </c>
      <c r="N639">
        <v>3475357.89</v>
      </c>
      <c r="O639">
        <v>-52205.05</v>
      </c>
      <c r="P639" t="s">
        <v>607</v>
      </c>
      <c r="Q639">
        <v>-52205.05</v>
      </c>
      <c r="R639">
        <v>3449792.69</v>
      </c>
      <c r="S639">
        <v>3475357.89</v>
      </c>
      <c r="T639" t="s">
        <v>2891</v>
      </c>
      <c r="U639" s="221">
        <f t="shared" si="19"/>
        <v>-2.5565200000000187E-3</v>
      </c>
    </row>
    <row r="640" spans="1:21" hidden="1">
      <c r="A640" s="55" t="str">
        <f t="shared" si="18"/>
        <v>Y0AI0</v>
      </c>
      <c r="B640" s="55">
        <f>VLOOKUP(J640,'Mapping-CITI'!A:E,5,0)</f>
        <v>0</v>
      </c>
      <c r="D640" s="42">
        <v>45016</v>
      </c>
      <c r="E640" s="42">
        <v>45199</v>
      </c>
      <c r="F640" t="s">
        <v>2891</v>
      </c>
      <c r="G640" t="s">
        <v>2917</v>
      </c>
      <c r="H640">
        <v>2250</v>
      </c>
      <c r="I640" t="s">
        <v>2774</v>
      </c>
      <c r="J640">
        <v>211120</v>
      </c>
      <c r="K640" t="s">
        <v>852</v>
      </c>
      <c r="L640">
        <v>-310277.17</v>
      </c>
      <c r="M640">
        <v>11125.86</v>
      </c>
      <c r="N640">
        <v>0</v>
      </c>
      <c r="O640">
        <v>-299151.31</v>
      </c>
      <c r="P640" t="s">
        <v>607</v>
      </c>
      <c r="Q640">
        <v>-299151.31</v>
      </c>
      <c r="R640">
        <v>11125.86</v>
      </c>
      <c r="S640">
        <v>0</v>
      </c>
      <c r="T640" t="s">
        <v>2891</v>
      </c>
      <c r="U640" s="221">
        <f t="shared" si="19"/>
        <v>1.112586E-3</v>
      </c>
    </row>
    <row r="641" spans="1:21" hidden="1">
      <c r="A641" s="55" t="str">
        <f t="shared" si="18"/>
        <v>Y0AI0</v>
      </c>
      <c r="B641" s="55">
        <f>VLOOKUP(J641,'Mapping-CITI'!A:E,5,0)</f>
        <v>0</v>
      </c>
      <c r="D641" s="42">
        <v>45016</v>
      </c>
      <c r="E641" s="42">
        <v>45199</v>
      </c>
      <c r="F641" t="s">
        <v>2891</v>
      </c>
      <c r="G641" t="s">
        <v>2917</v>
      </c>
      <c r="H641">
        <v>2250</v>
      </c>
      <c r="I641" t="s">
        <v>2774</v>
      </c>
      <c r="J641">
        <v>211121</v>
      </c>
      <c r="K641" t="s">
        <v>2252</v>
      </c>
      <c r="L641">
        <v>-279600.8</v>
      </c>
      <c r="M641">
        <v>7564127</v>
      </c>
      <c r="N641">
        <v>7541573</v>
      </c>
      <c r="O641">
        <v>-257046.8</v>
      </c>
      <c r="P641" t="s">
        <v>607</v>
      </c>
      <c r="Q641">
        <v>-257046.8</v>
      </c>
      <c r="R641">
        <v>5321834</v>
      </c>
      <c r="S641">
        <v>0</v>
      </c>
      <c r="T641" t="s">
        <v>2891</v>
      </c>
      <c r="U641" s="221">
        <f t="shared" si="19"/>
        <v>2.2553999999999999E-3</v>
      </c>
    </row>
    <row r="642" spans="1:21" hidden="1">
      <c r="A642" s="55" t="str">
        <f t="shared" si="18"/>
        <v>Y0AI0</v>
      </c>
      <c r="B642" s="55">
        <f>VLOOKUP(J642,'Mapping-CITI'!A:E,5,0)</f>
        <v>0</v>
      </c>
      <c r="D642" s="42">
        <v>45016</v>
      </c>
      <c r="E642" s="42">
        <v>45199</v>
      </c>
      <c r="F642" t="s">
        <v>2891</v>
      </c>
      <c r="G642" t="s">
        <v>2917</v>
      </c>
      <c r="H642">
        <v>2250</v>
      </c>
      <c r="I642" t="s">
        <v>2774</v>
      </c>
      <c r="J642">
        <v>211146</v>
      </c>
      <c r="K642" t="s">
        <v>2749</v>
      </c>
      <c r="L642">
        <v>-72583.27</v>
      </c>
      <c r="M642">
        <v>537153</v>
      </c>
      <c r="N642">
        <v>522552</v>
      </c>
      <c r="O642">
        <v>-57982.27</v>
      </c>
      <c r="P642" t="s">
        <v>607</v>
      </c>
      <c r="Q642">
        <v>-57982.27</v>
      </c>
      <c r="R642">
        <v>537153</v>
      </c>
      <c r="S642">
        <v>522552</v>
      </c>
      <c r="T642" t="s">
        <v>2891</v>
      </c>
      <c r="U642" s="221">
        <f t="shared" si="19"/>
        <v>1.4601E-3</v>
      </c>
    </row>
    <row r="643" spans="1:21" hidden="1">
      <c r="A643" s="55" t="str">
        <f t="shared" ref="A643:A706" si="20">F643&amp;B643</f>
        <v>Y0AI0</v>
      </c>
      <c r="B643" s="55">
        <f>VLOOKUP(J643,'Mapping-CITI'!A:E,5,0)</f>
        <v>0</v>
      </c>
      <c r="D643" s="42">
        <v>45016</v>
      </c>
      <c r="E643" s="42">
        <v>45199</v>
      </c>
      <c r="F643" t="s">
        <v>2891</v>
      </c>
      <c r="G643" t="s">
        <v>2917</v>
      </c>
      <c r="H643">
        <v>2250</v>
      </c>
      <c r="I643" t="s">
        <v>2774</v>
      </c>
      <c r="J643">
        <v>211172</v>
      </c>
      <c r="K643" t="s">
        <v>2262</v>
      </c>
      <c r="L643">
        <v>40105324.350000001</v>
      </c>
      <c r="M643">
        <v>7541975.4400000004</v>
      </c>
      <c r="N643">
        <v>2902916.44</v>
      </c>
      <c r="O643">
        <v>44744383.350000001</v>
      </c>
      <c r="P643" t="s">
        <v>607</v>
      </c>
      <c r="Q643">
        <v>44744383.350000001</v>
      </c>
      <c r="R643">
        <v>7541975.4400000004</v>
      </c>
      <c r="S643">
        <v>819436.98</v>
      </c>
      <c r="T643" t="s">
        <v>2891</v>
      </c>
      <c r="U643" s="221">
        <f t="shared" ref="U643:U706" si="21">(M643-N643)/10^7</f>
        <v>0.46390589999999998</v>
      </c>
    </row>
    <row r="644" spans="1:21" hidden="1">
      <c r="A644" s="55" t="str">
        <f t="shared" si="20"/>
        <v>Y0AI0</v>
      </c>
      <c r="B644" s="55">
        <f>VLOOKUP(J644,'Mapping-CITI'!A:E,5,0)</f>
        <v>0</v>
      </c>
      <c r="D644" s="42">
        <v>45016</v>
      </c>
      <c r="E644" s="42">
        <v>45199</v>
      </c>
      <c r="F644" t="s">
        <v>2891</v>
      </c>
      <c r="G644" t="s">
        <v>2917</v>
      </c>
      <c r="H644">
        <v>2250</v>
      </c>
      <c r="I644" t="s">
        <v>2774</v>
      </c>
      <c r="J644">
        <v>211176</v>
      </c>
      <c r="K644" t="s">
        <v>2266</v>
      </c>
      <c r="L644">
        <v>-40330.79</v>
      </c>
      <c r="M644">
        <v>0</v>
      </c>
      <c r="N644">
        <v>0</v>
      </c>
      <c r="O644">
        <v>-40330.79</v>
      </c>
      <c r="P644" t="s">
        <v>607</v>
      </c>
      <c r="Q644">
        <v>-40330.79</v>
      </c>
      <c r="R644">
        <v>0</v>
      </c>
      <c r="S644">
        <v>0</v>
      </c>
      <c r="T644" t="s">
        <v>2891</v>
      </c>
      <c r="U644" s="221">
        <f t="shared" si="21"/>
        <v>0</v>
      </c>
    </row>
    <row r="645" spans="1:21" hidden="1">
      <c r="A645" s="55" t="str">
        <f t="shared" si="20"/>
        <v>Y0AI0</v>
      </c>
      <c r="B645" s="55">
        <f>VLOOKUP(J645,'Mapping-CITI'!A:E,5,0)</f>
        <v>0</v>
      </c>
      <c r="D645" s="42">
        <v>45016</v>
      </c>
      <c r="E645" s="42">
        <v>45199</v>
      </c>
      <c r="F645" t="s">
        <v>2891</v>
      </c>
      <c r="G645" t="s">
        <v>2917</v>
      </c>
      <c r="H645">
        <v>2250</v>
      </c>
      <c r="I645" t="s">
        <v>2774</v>
      </c>
      <c r="J645">
        <v>211177</v>
      </c>
      <c r="K645" t="s">
        <v>2267</v>
      </c>
      <c r="L645">
        <v>-36652.47</v>
      </c>
      <c r="M645">
        <v>0</v>
      </c>
      <c r="N645">
        <v>0</v>
      </c>
      <c r="O645">
        <v>-36652.47</v>
      </c>
      <c r="P645" t="s">
        <v>607</v>
      </c>
      <c r="Q645">
        <v>-36652.47</v>
      </c>
      <c r="R645">
        <v>0</v>
      </c>
      <c r="S645">
        <v>0</v>
      </c>
      <c r="T645" t="s">
        <v>2891</v>
      </c>
      <c r="U645" s="221">
        <f t="shared" si="21"/>
        <v>0</v>
      </c>
    </row>
    <row r="646" spans="1:21" hidden="1">
      <c r="A646" s="55" t="str">
        <f t="shared" si="20"/>
        <v>Y0AI0</v>
      </c>
      <c r="B646" s="55">
        <f>VLOOKUP(J646,'Mapping-CITI'!A:E,5,0)</f>
        <v>0</v>
      </c>
      <c r="D646" s="42">
        <v>45016</v>
      </c>
      <c r="E646" s="42">
        <v>45199</v>
      </c>
      <c r="F646" t="s">
        <v>2891</v>
      </c>
      <c r="G646" t="s">
        <v>2917</v>
      </c>
      <c r="H646">
        <v>2250</v>
      </c>
      <c r="I646" t="s">
        <v>2774</v>
      </c>
      <c r="J646">
        <v>211632</v>
      </c>
      <c r="K646" t="s">
        <v>2543</v>
      </c>
      <c r="L646">
        <v>-1192.07</v>
      </c>
      <c r="M646">
        <v>114832.57</v>
      </c>
      <c r="N646">
        <v>273425.96999999997</v>
      </c>
      <c r="O646">
        <v>-159785.47</v>
      </c>
      <c r="P646" t="s">
        <v>607</v>
      </c>
      <c r="Q646">
        <v>-159785.47</v>
      </c>
      <c r="R646">
        <v>114832.57</v>
      </c>
      <c r="S646">
        <v>273425.96999999997</v>
      </c>
      <c r="T646" t="s">
        <v>2891</v>
      </c>
      <c r="U646" s="221">
        <f t="shared" si="21"/>
        <v>-1.5859339999999996E-2</v>
      </c>
    </row>
    <row r="647" spans="1:21" hidden="1">
      <c r="A647" s="55" t="str">
        <f t="shared" si="20"/>
        <v>Y0AI0</v>
      </c>
      <c r="B647" s="55">
        <f>VLOOKUP(J647,'Mapping-CITI'!A:E,5,0)</f>
        <v>0</v>
      </c>
      <c r="D647" s="42">
        <v>45016</v>
      </c>
      <c r="E647" s="42">
        <v>45199</v>
      </c>
      <c r="F647" t="s">
        <v>2891</v>
      </c>
      <c r="G647" t="s">
        <v>2917</v>
      </c>
      <c r="H647">
        <v>2220</v>
      </c>
      <c r="I647" t="s">
        <v>2775</v>
      </c>
      <c r="J647">
        <v>260118</v>
      </c>
      <c r="K647" t="s">
        <v>2275</v>
      </c>
      <c r="L647">
        <v>0</v>
      </c>
      <c r="M647">
        <v>77730813882.949997</v>
      </c>
      <c r="N647">
        <v>77730813882.949997</v>
      </c>
      <c r="O647">
        <v>0</v>
      </c>
      <c r="P647" t="s">
        <v>607</v>
      </c>
      <c r="Q647">
        <v>0</v>
      </c>
      <c r="R647">
        <v>0</v>
      </c>
      <c r="S647">
        <v>0</v>
      </c>
      <c r="T647" t="s">
        <v>2891</v>
      </c>
      <c r="U647" s="221">
        <f t="shared" si="21"/>
        <v>0</v>
      </c>
    </row>
    <row r="648" spans="1:21" hidden="1">
      <c r="A648" s="55" t="str">
        <f t="shared" si="20"/>
        <v>Y0AI0</v>
      </c>
      <c r="B648" s="55">
        <f>VLOOKUP(J648,'Mapping-CITI'!A:E,5,0)</f>
        <v>0</v>
      </c>
      <c r="D648" s="42">
        <v>45016</v>
      </c>
      <c r="E648" s="42">
        <v>45199</v>
      </c>
      <c r="F648" t="s">
        <v>2891</v>
      </c>
      <c r="G648" t="s">
        <v>2917</v>
      </c>
      <c r="H648">
        <v>2220</v>
      </c>
      <c r="I648" t="s">
        <v>2775</v>
      </c>
      <c r="J648">
        <v>260124</v>
      </c>
      <c r="K648" t="s">
        <v>2279</v>
      </c>
      <c r="L648">
        <v>-8231070000</v>
      </c>
      <c r="M648">
        <v>8231070000</v>
      </c>
      <c r="N648">
        <v>0</v>
      </c>
      <c r="O648">
        <v>0</v>
      </c>
      <c r="P648" t="s">
        <v>607</v>
      </c>
      <c r="Q648">
        <v>0</v>
      </c>
      <c r="R648">
        <v>0</v>
      </c>
      <c r="S648">
        <v>0</v>
      </c>
      <c r="T648" t="s">
        <v>2891</v>
      </c>
      <c r="U648" s="221">
        <f t="shared" si="21"/>
        <v>823.10699999999997</v>
      </c>
    </row>
    <row r="649" spans="1:21" hidden="1">
      <c r="A649" s="55" t="str">
        <f t="shared" si="20"/>
        <v>Y0AI0</v>
      </c>
      <c r="B649" s="55">
        <f>VLOOKUP(J649,'Mapping-CITI'!A:E,5,0)</f>
        <v>0</v>
      </c>
      <c r="D649" s="42">
        <v>45016</v>
      </c>
      <c r="E649" s="42">
        <v>45199</v>
      </c>
      <c r="F649" t="s">
        <v>2891</v>
      </c>
      <c r="G649" t="s">
        <v>2917</v>
      </c>
      <c r="H649">
        <v>2220</v>
      </c>
      <c r="I649" t="s">
        <v>2775</v>
      </c>
      <c r="J649">
        <v>260126</v>
      </c>
      <c r="K649" t="s">
        <v>2280</v>
      </c>
      <c r="L649">
        <v>-716083350.25</v>
      </c>
      <c r="M649">
        <v>11926177947.639999</v>
      </c>
      <c r="N649">
        <v>11210094597.389999</v>
      </c>
      <c r="O649">
        <v>0</v>
      </c>
      <c r="P649" t="s">
        <v>607</v>
      </c>
      <c r="Q649">
        <v>0</v>
      </c>
      <c r="R649">
        <v>0</v>
      </c>
      <c r="S649">
        <v>0</v>
      </c>
      <c r="T649" t="s">
        <v>2891</v>
      </c>
      <c r="U649" s="221">
        <f t="shared" si="21"/>
        <v>71.608335025000002</v>
      </c>
    </row>
    <row r="650" spans="1:21" hidden="1">
      <c r="A650" s="55" t="str">
        <f t="shared" si="20"/>
        <v>Y0AI0</v>
      </c>
      <c r="B650" s="55">
        <f>VLOOKUP(J650,'Mapping-CITI'!A:E,5,0)</f>
        <v>0</v>
      </c>
      <c r="D650" s="42">
        <v>45016</v>
      </c>
      <c r="E650" s="42">
        <v>45199</v>
      </c>
      <c r="F650" t="s">
        <v>2891</v>
      </c>
      <c r="G650" t="s">
        <v>2917</v>
      </c>
      <c r="H650">
        <v>2240</v>
      </c>
      <c r="I650" t="s">
        <v>2795</v>
      </c>
      <c r="J650">
        <v>260202</v>
      </c>
      <c r="K650" t="s">
        <v>2281</v>
      </c>
      <c r="L650">
        <v>0</v>
      </c>
      <c r="M650">
        <v>5297905542.1499996</v>
      </c>
      <c r="N650">
        <v>5297905542.1499996</v>
      </c>
      <c r="O650">
        <v>0</v>
      </c>
      <c r="P650" t="s">
        <v>607</v>
      </c>
      <c r="Q650">
        <v>0</v>
      </c>
      <c r="R650">
        <v>0</v>
      </c>
      <c r="S650">
        <v>0</v>
      </c>
      <c r="T650" t="s">
        <v>2891</v>
      </c>
      <c r="U650" s="221">
        <f t="shared" si="21"/>
        <v>0</v>
      </c>
    </row>
    <row r="651" spans="1:21" hidden="1">
      <c r="A651" s="55" t="str">
        <f t="shared" si="20"/>
        <v>Y0AI0</v>
      </c>
      <c r="B651" s="55">
        <f>VLOOKUP(J651,'Mapping-CITI'!A:E,5,0)</f>
        <v>0</v>
      </c>
      <c r="D651" s="42">
        <v>45016</v>
      </c>
      <c r="E651" s="42">
        <v>45199</v>
      </c>
      <c r="F651" t="s">
        <v>2891</v>
      </c>
      <c r="G651" t="s">
        <v>2917</v>
      </c>
      <c r="H651">
        <v>2240</v>
      </c>
      <c r="I651" t="s">
        <v>2795</v>
      </c>
      <c r="J651">
        <v>260221</v>
      </c>
      <c r="K651" t="s">
        <v>2282</v>
      </c>
      <c r="L651">
        <v>0.47</v>
      </c>
      <c r="M651">
        <v>251573388.50999999</v>
      </c>
      <c r="N651">
        <v>254489424.09999999</v>
      </c>
      <c r="O651">
        <v>-2916035.12</v>
      </c>
      <c r="P651" t="s">
        <v>607</v>
      </c>
      <c r="Q651">
        <v>-2916035.12</v>
      </c>
      <c r="R651">
        <v>251573388.50999999</v>
      </c>
      <c r="S651">
        <v>0</v>
      </c>
      <c r="T651" t="s">
        <v>2891</v>
      </c>
      <c r="U651" s="221">
        <f t="shared" si="21"/>
        <v>-0.29160355900000035</v>
      </c>
    </row>
    <row r="652" spans="1:21" hidden="1">
      <c r="A652" s="55" t="str">
        <f t="shared" si="20"/>
        <v>Y0AI0</v>
      </c>
      <c r="B652" s="55">
        <f>VLOOKUP(J652,'Mapping-CITI'!A:E,5,0)</f>
        <v>0</v>
      </c>
      <c r="D652" s="42">
        <v>45016</v>
      </c>
      <c r="E652" s="42">
        <v>45199</v>
      </c>
      <c r="F652" t="s">
        <v>2891</v>
      </c>
      <c r="G652" t="s">
        <v>2917</v>
      </c>
      <c r="H652">
        <v>2240</v>
      </c>
      <c r="I652" t="s">
        <v>2795</v>
      </c>
      <c r="J652">
        <v>260222</v>
      </c>
      <c r="K652" t="s">
        <v>2283</v>
      </c>
      <c r="L652">
        <v>-0.02</v>
      </c>
      <c r="M652">
        <v>5040653460.6300001</v>
      </c>
      <c r="N652">
        <v>5041646118.0500002</v>
      </c>
      <c r="O652">
        <v>-992657.44</v>
      </c>
      <c r="P652" t="s">
        <v>607</v>
      </c>
      <c r="Q652">
        <v>-992657.44</v>
      </c>
      <c r="R652">
        <v>4969414989.0299997</v>
      </c>
      <c r="S652">
        <v>0</v>
      </c>
      <c r="T652" t="s">
        <v>2891</v>
      </c>
      <c r="U652" s="221">
        <f t="shared" si="21"/>
        <v>-9.9265742000007623E-2</v>
      </c>
    </row>
    <row r="653" spans="1:21" hidden="1">
      <c r="A653" s="55" t="str">
        <f t="shared" si="20"/>
        <v>Y0AI0</v>
      </c>
      <c r="B653" s="55">
        <f>VLOOKUP(J653,'Mapping-CITI'!A:E,5,0)</f>
        <v>0</v>
      </c>
      <c r="D653" s="42">
        <v>45016</v>
      </c>
      <c r="E653" s="42">
        <v>45199</v>
      </c>
      <c r="F653" t="s">
        <v>2891</v>
      </c>
      <c r="G653" t="s">
        <v>2917</v>
      </c>
      <c r="H653">
        <v>2140</v>
      </c>
      <c r="I653" t="s">
        <v>2806</v>
      </c>
      <c r="J653">
        <v>260802</v>
      </c>
      <c r="K653" t="s">
        <v>2284</v>
      </c>
      <c r="L653">
        <v>-759.65</v>
      </c>
      <c r="M653">
        <v>2835805.03</v>
      </c>
      <c r="N653">
        <v>2835072.58</v>
      </c>
      <c r="O653">
        <v>-27.2</v>
      </c>
      <c r="P653" t="s">
        <v>607</v>
      </c>
      <c r="Q653">
        <v>-27.2</v>
      </c>
      <c r="R653">
        <v>2569429.7000000002</v>
      </c>
      <c r="S653">
        <v>2834239.28</v>
      </c>
      <c r="T653" t="s">
        <v>2891</v>
      </c>
      <c r="U653" s="221">
        <f t="shared" si="21"/>
        <v>7.3244999999972062E-5</v>
      </c>
    </row>
    <row r="654" spans="1:21" hidden="1">
      <c r="A654" s="55" t="str">
        <f t="shared" si="20"/>
        <v>Y0AI0</v>
      </c>
      <c r="B654" s="55">
        <f>VLOOKUP(J654,'Mapping-CITI'!A:E,5,0)</f>
        <v>0</v>
      </c>
      <c r="D654" s="42">
        <v>45016</v>
      </c>
      <c r="E654" s="42">
        <v>45199</v>
      </c>
      <c r="F654" t="s">
        <v>2891</v>
      </c>
      <c r="G654" t="s">
        <v>2917</v>
      </c>
      <c r="H654">
        <v>2140</v>
      </c>
      <c r="I654" t="s">
        <v>2806</v>
      </c>
      <c r="J654">
        <v>260815</v>
      </c>
      <c r="K654" t="s">
        <v>2286</v>
      </c>
      <c r="L654">
        <v>-107359.36</v>
      </c>
      <c r="M654">
        <v>0</v>
      </c>
      <c r="N654">
        <v>0</v>
      </c>
      <c r="O654">
        <v>-107359.36</v>
      </c>
      <c r="P654" t="s">
        <v>607</v>
      </c>
      <c r="Q654">
        <v>-107359.36</v>
      </c>
      <c r="R654">
        <v>0</v>
      </c>
      <c r="S654">
        <v>0</v>
      </c>
      <c r="T654" t="s">
        <v>2891</v>
      </c>
      <c r="U654" s="221">
        <f t="shared" si="21"/>
        <v>0</v>
      </c>
    </row>
    <row r="655" spans="1:21" hidden="1">
      <c r="A655" s="55" t="str">
        <f t="shared" si="20"/>
        <v>Y0AI0</v>
      </c>
      <c r="B655" s="55">
        <f>VLOOKUP(J655,'Mapping-CITI'!A:E,5,0)</f>
        <v>0</v>
      </c>
      <c r="D655" s="42">
        <v>45016</v>
      </c>
      <c r="E655" s="42">
        <v>45199</v>
      </c>
      <c r="F655" t="s">
        <v>2891</v>
      </c>
      <c r="G655" t="s">
        <v>2917</v>
      </c>
      <c r="H655">
        <v>2250</v>
      </c>
      <c r="I655" t="s">
        <v>2774</v>
      </c>
      <c r="J655">
        <v>260836</v>
      </c>
      <c r="K655" t="s">
        <v>2705</v>
      </c>
      <c r="L655">
        <v>-404290.74</v>
      </c>
      <c r="M655">
        <v>3055609.1</v>
      </c>
      <c r="N655">
        <v>3117144.95</v>
      </c>
      <c r="O655">
        <v>-465826.59</v>
      </c>
      <c r="P655" t="s">
        <v>607</v>
      </c>
      <c r="Q655">
        <v>-465826.59</v>
      </c>
      <c r="R655">
        <v>3053502.33</v>
      </c>
      <c r="S655">
        <v>162506.79</v>
      </c>
      <c r="T655" t="s">
        <v>2891</v>
      </c>
      <c r="U655" s="221">
        <f t="shared" si="21"/>
        <v>-6.1535850000000092E-3</v>
      </c>
    </row>
    <row r="656" spans="1:21" hidden="1">
      <c r="A656" s="55" t="str">
        <f t="shared" si="20"/>
        <v>Y0AI0</v>
      </c>
      <c r="B656" s="55">
        <f>VLOOKUP(J656,'Mapping-CITI'!A:E,5,0)</f>
        <v>0</v>
      </c>
      <c r="D656" s="42">
        <v>45016</v>
      </c>
      <c r="E656" s="42">
        <v>45199</v>
      </c>
      <c r="F656" t="s">
        <v>2891</v>
      </c>
      <c r="G656" t="s">
        <v>2917</v>
      </c>
      <c r="H656">
        <v>2250</v>
      </c>
      <c r="I656" t="s">
        <v>2774</v>
      </c>
      <c r="J656">
        <v>260837</v>
      </c>
      <c r="K656" t="s">
        <v>2706</v>
      </c>
      <c r="L656">
        <v>-404290.74</v>
      </c>
      <c r="M656">
        <v>3055609.1</v>
      </c>
      <c r="N656">
        <v>3117144.95</v>
      </c>
      <c r="O656">
        <v>-465826.59</v>
      </c>
      <c r="P656" t="s">
        <v>607</v>
      </c>
      <c r="Q656">
        <v>-465826.59</v>
      </c>
      <c r="R656">
        <v>3053502.33</v>
      </c>
      <c r="S656">
        <v>162506.79</v>
      </c>
      <c r="T656" t="s">
        <v>2891</v>
      </c>
      <c r="U656" s="221">
        <f t="shared" si="21"/>
        <v>-6.1535850000000092E-3</v>
      </c>
    </row>
    <row r="657" spans="1:21" hidden="1">
      <c r="A657" s="55" t="str">
        <f t="shared" si="20"/>
        <v>Y0AI0</v>
      </c>
      <c r="B657" s="55">
        <f>VLOOKUP(J657,'Mapping-CITI'!A:E,5,0)</f>
        <v>0</v>
      </c>
      <c r="D657" s="42">
        <v>45016</v>
      </c>
      <c r="E657" s="42">
        <v>45199</v>
      </c>
      <c r="F657" t="s">
        <v>2891</v>
      </c>
      <c r="G657" t="s">
        <v>2917</v>
      </c>
      <c r="H657">
        <v>2220</v>
      </c>
      <c r="I657" t="s">
        <v>2775</v>
      </c>
      <c r="J657">
        <v>260902</v>
      </c>
      <c r="K657" t="s">
        <v>2287</v>
      </c>
      <c r="L657">
        <v>523.61</v>
      </c>
      <c r="M657">
        <v>0</v>
      </c>
      <c r="N657">
        <v>0</v>
      </c>
      <c r="O657">
        <v>523.61</v>
      </c>
      <c r="P657" t="s">
        <v>607</v>
      </c>
      <c r="Q657">
        <v>523.61</v>
      </c>
      <c r="R657">
        <v>0</v>
      </c>
      <c r="S657">
        <v>0</v>
      </c>
      <c r="T657" t="s">
        <v>2891</v>
      </c>
      <c r="U657" s="221">
        <f t="shared" si="21"/>
        <v>0</v>
      </c>
    </row>
    <row r="658" spans="1:21" hidden="1">
      <c r="A658" s="55" t="str">
        <f t="shared" si="20"/>
        <v>Y0AI0</v>
      </c>
      <c r="B658" s="55">
        <f>VLOOKUP(J658,'Mapping-CITI'!A:E,5,0)</f>
        <v>0</v>
      </c>
      <c r="D658" s="42">
        <v>45016</v>
      </c>
      <c r="E658" s="42">
        <v>45199</v>
      </c>
      <c r="F658" t="s">
        <v>2891</v>
      </c>
      <c r="G658" t="s">
        <v>2917</v>
      </c>
      <c r="H658">
        <v>2140</v>
      </c>
      <c r="I658" t="s">
        <v>2806</v>
      </c>
      <c r="J658">
        <v>260905</v>
      </c>
      <c r="K658" t="s">
        <v>2288</v>
      </c>
      <c r="L658">
        <v>-2385.36</v>
      </c>
      <c r="M658">
        <v>0</v>
      </c>
      <c r="N658">
        <v>0</v>
      </c>
      <c r="O658">
        <v>-2385.36</v>
      </c>
      <c r="P658" t="s">
        <v>607</v>
      </c>
      <c r="Q658">
        <v>-2385.36</v>
      </c>
      <c r="R658">
        <v>0</v>
      </c>
      <c r="S658">
        <v>0</v>
      </c>
      <c r="T658" t="s">
        <v>2891</v>
      </c>
      <c r="U658" s="221">
        <f t="shared" si="21"/>
        <v>0</v>
      </c>
    </row>
    <row r="659" spans="1:21" hidden="1">
      <c r="A659" s="55" t="str">
        <f t="shared" si="20"/>
        <v>Y0AIIgnore</v>
      </c>
      <c r="B659" s="55" t="str">
        <f>VLOOKUP(J659,'Mapping-CITI'!A:E,5,0)</f>
        <v>Ignore</v>
      </c>
      <c r="D659" s="42">
        <v>45016</v>
      </c>
      <c r="E659" s="42">
        <v>45199</v>
      </c>
      <c r="F659" t="s">
        <v>2891</v>
      </c>
      <c r="G659" t="s">
        <v>2917</v>
      </c>
      <c r="H659">
        <v>2250</v>
      </c>
      <c r="I659" t="s">
        <v>2774</v>
      </c>
      <c r="J659">
        <v>260911</v>
      </c>
      <c r="K659" t="s">
        <v>4267</v>
      </c>
      <c r="L659">
        <v>0</v>
      </c>
      <c r="M659">
        <v>254541.86</v>
      </c>
      <c r="N659">
        <v>254541.86</v>
      </c>
      <c r="O659">
        <v>0</v>
      </c>
      <c r="P659" t="s">
        <v>607</v>
      </c>
      <c r="Q659">
        <v>0</v>
      </c>
      <c r="R659">
        <v>254541.86</v>
      </c>
      <c r="S659">
        <v>254541.86</v>
      </c>
      <c r="T659" t="s">
        <v>2891</v>
      </c>
      <c r="U659" s="221">
        <f t="shared" si="21"/>
        <v>0</v>
      </c>
    </row>
    <row r="660" spans="1:21" hidden="1">
      <c r="A660" s="55" t="str">
        <f t="shared" si="20"/>
        <v>Y0AI0</v>
      </c>
      <c r="B660" s="55">
        <f>VLOOKUP(J660,'Mapping-CITI'!A:E,5,0)</f>
        <v>0</v>
      </c>
      <c r="D660" s="42">
        <v>45016</v>
      </c>
      <c r="E660" s="42">
        <v>45199</v>
      </c>
      <c r="F660" t="s">
        <v>2891</v>
      </c>
      <c r="G660" t="s">
        <v>2917</v>
      </c>
      <c r="H660">
        <v>2250</v>
      </c>
      <c r="I660" t="s">
        <v>2774</v>
      </c>
      <c r="J660">
        <v>260930</v>
      </c>
      <c r="K660" t="s">
        <v>2291</v>
      </c>
      <c r="L660">
        <v>0</v>
      </c>
      <c r="M660">
        <v>0</v>
      </c>
      <c r="N660">
        <v>0</v>
      </c>
      <c r="O660">
        <v>0</v>
      </c>
      <c r="P660" t="s">
        <v>607</v>
      </c>
      <c r="Q660">
        <v>0</v>
      </c>
      <c r="R660">
        <v>0</v>
      </c>
      <c r="S660">
        <v>0</v>
      </c>
      <c r="T660" t="s">
        <v>2891</v>
      </c>
      <c r="U660" s="221">
        <f t="shared" si="21"/>
        <v>0</v>
      </c>
    </row>
    <row r="661" spans="1:21" hidden="1">
      <c r="A661" s="55" t="str">
        <f t="shared" si="20"/>
        <v>Y0AI0</v>
      </c>
      <c r="B661" s="55">
        <f>VLOOKUP(J661,'Mapping-CITI'!A:E,5,0)</f>
        <v>0</v>
      </c>
      <c r="D661" s="42">
        <v>45016</v>
      </c>
      <c r="E661" s="42">
        <v>45199</v>
      </c>
      <c r="F661" t="s">
        <v>2891</v>
      </c>
      <c r="G661" t="s">
        <v>2917</v>
      </c>
      <c r="H661">
        <v>2250</v>
      </c>
      <c r="I661" t="s">
        <v>2774</v>
      </c>
      <c r="J661">
        <v>260942</v>
      </c>
      <c r="K661" t="s">
        <v>2292</v>
      </c>
      <c r="L661">
        <v>-405.15</v>
      </c>
      <c r="M661">
        <v>250</v>
      </c>
      <c r="N661">
        <v>125</v>
      </c>
      <c r="O661">
        <v>-280.14999999999998</v>
      </c>
      <c r="P661" t="s">
        <v>607</v>
      </c>
      <c r="Q661">
        <v>-280.14999999999998</v>
      </c>
      <c r="R661">
        <v>250</v>
      </c>
      <c r="S661">
        <v>0</v>
      </c>
      <c r="T661" t="s">
        <v>2891</v>
      </c>
      <c r="U661" s="221">
        <f t="shared" si="21"/>
        <v>1.2500000000000001E-5</v>
      </c>
    </row>
    <row r="662" spans="1:21" hidden="1">
      <c r="A662" s="55" t="str">
        <f t="shared" si="20"/>
        <v>Y0AI0</v>
      </c>
      <c r="B662" s="55">
        <f>VLOOKUP(J662,'Mapping-CITI'!A:E,5,0)</f>
        <v>0</v>
      </c>
      <c r="D662" s="42">
        <v>45016</v>
      </c>
      <c r="E662" s="42">
        <v>45199</v>
      </c>
      <c r="F662" t="s">
        <v>2891</v>
      </c>
      <c r="G662" t="s">
        <v>2917</v>
      </c>
      <c r="H662">
        <v>2220</v>
      </c>
      <c r="I662" t="s">
        <v>2775</v>
      </c>
      <c r="J662">
        <v>261026</v>
      </c>
      <c r="K662" t="s">
        <v>2549</v>
      </c>
      <c r="L662">
        <v>0</v>
      </c>
      <c r="M662">
        <v>8009.26</v>
      </c>
      <c r="N662">
        <v>8009.26</v>
      </c>
      <c r="O662">
        <v>0</v>
      </c>
      <c r="P662" t="s">
        <v>607</v>
      </c>
      <c r="Q662">
        <v>0</v>
      </c>
      <c r="R662">
        <v>8009.26</v>
      </c>
      <c r="S662">
        <v>8009.26</v>
      </c>
      <c r="T662" t="s">
        <v>2891</v>
      </c>
      <c r="U662" s="221">
        <f t="shared" si="21"/>
        <v>0</v>
      </c>
    </row>
    <row r="663" spans="1:21" hidden="1">
      <c r="A663" s="55" t="str">
        <f t="shared" si="20"/>
        <v>Y0AI0</v>
      </c>
      <c r="B663" s="55">
        <f>VLOOKUP(J663,'Mapping-CITI'!A:E,5,0)</f>
        <v>0</v>
      </c>
      <c r="D663" s="42">
        <v>45016</v>
      </c>
      <c r="E663" s="42">
        <v>45199</v>
      </c>
      <c r="F663" t="s">
        <v>2891</v>
      </c>
      <c r="G663" t="s">
        <v>2917</v>
      </c>
      <c r="H663">
        <v>2220</v>
      </c>
      <c r="I663" t="s">
        <v>2775</v>
      </c>
      <c r="J663">
        <v>261262</v>
      </c>
      <c r="K663" t="s">
        <v>2709</v>
      </c>
      <c r="L663">
        <v>304.06</v>
      </c>
      <c r="M663">
        <v>0</v>
      </c>
      <c r="N663">
        <v>0</v>
      </c>
      <c r="O663">
        <v>304.06</v>
      </c>
      <c r="P663" t="s">
        <v>607</v>
      </c>
      <c r="Q663">
        <v>304.06</v>
      </c>
      <c r="R663">
        <v>0</v>
      </c>
      <c r="S663">
        <v>0</v>
      </c>
      <c r="T663" t="s">
        <v>2891</v>
      </c>
      <c r="U663" s="221">
        <f t="shared" si="21"/>
        <v>0</v>
      </c>
    </row>
    <row r="664" spans="1:21" hidden="1">
      <c r="A664" s="55" t="str">
        <f t="shared" si="20"/>
        <v>Y0AI0</v>
      </c>
      <c r="B664" s="55">
        <f>VLOOKUP(J664,'Mapping-CITI'!A:E,5,0)</f>
        <v>0</v>
      </c>
      <c r="D664" s="42">
        <v>45016</v>
      </c>
      <c r="E664" s="42">
        <v>45199</v>
      </c>
      <c r="F664" t="s">
        <v>2891</v>
      </c>
      <c r="G664" t="s">
        <v>2917</v>
      </c>
      <c r="H664">
        <v>2150</v>
      </c>
      <c r="I664" t="s">
        <v>2797</v>
      </c>
      <c r="J664">
        <v>281101</v>
      </c>
      <c r="K664" t="s">
        <v>2296</v>
      </c>
      <c r="L664">
        <v>-7883981370.5</v>
      </c>
      <c r="M664">
        <v>0</v>
      </c>
      <c r="N664">
        <v>0</v>
      </c>
      <c r="O664">
        <v>-9775620808.9500008</v>
      </c>
      <c r="P664" t="s">
        <v>607</v>
      </c>
      <c r="Q664">
        <v>-9775620808.9500008</v>
      </c>
      <c r="R664">
        <v>0</v>
      </c>
      <c r="S664">
        <v>0</v>
      </c>
      <c r="T664" t="s">
        <v>2891</v>
      </c>
      <c r="U664" s="221">
        <f t="shared" si="21"/>
        <v>0</v>
      </c>
    </row>
    <row r="665" spans="1:21" hidden="1">
      <c r="A665" s="55" t="str">
        <f t="shared" si="20"/>
        <v>Y0AI0</v>
      </c>
      <c r="B665" s="55">
        <f>VLOOKUP(J665,'Mapping-CITI'!A:E,5,0)</f>
        <v>0</v>
      </c>
      <c r="D665" s="42">
        <v>45016</v>
      </c>
      <c r="E665" s="42">
        <v>45199</v>
      </c>
      <c r="F665" t="s">
        <v>2891</v>
      </c>
      <c r="G665" t="s">
        <v>2917</v>
      </c>
      <c r="H665">
        <v>2150</v>
      </c>
      <c r="I665" t="s">
        <v>2797</v>
      </c>
      <c r="J665">
        <v>281102</v>
      </c>
      <c r="K665" t="s">
        <v>2544</v>
      </c>
      <c r="L665">
        <v>93960162.150000006</v>
      </c>
      <c r="M665">
        <v>0</v>
      </c>
      <c r="N665">
        <v>0</v>
      </c>
      <c r="O665">
        <v>974193773.71000004</v>
      </c>
      <c r="P665" t="s">
        <v>607</v>
      </c>
      <c r="Q665">
        <v>974193773.71000004</v>
      </c>
      <c r="R665">
        <v>0</v>
      </c>
      <c r="S665">
        <v>0</v>
      </c>
      <c r="T665" t="s">
        <v>2891</v>
      </c>
      <c r="U665" s="221">
        <f t="shared" si="21"/>
        <v>0</v>
      </c>
    </row>
    <row r="666" spans="1:21" hidden="1">
      <c r="A666" s="55" t="str">
        <f t="shared" si="20"/>
        <v>Y0AI0</v>
      </c>
      <c r="B666" s="55">
        <f>VLOOKUP(J666,'Mapping-CITI'!A:E,5,0)</f>
        <v>0</v>
      </c>
      <c r="D666" s="42">
        <v>45016</v>
      </c>
      <c r="E666" s="42">
        <v>45199</v>
      </c>
      <c r="F666" t="s">
        <v>2891</v>
      </c>
      <c r="G666" t="s">
        <v>2917</v>
      </c>
      <c r="H666">
        <v>2110</v>
      </c>
      <c r="I666" t="s">
        <v>2790</v>
      </c>
      <c r="J666">
        <v>281114</v>
      </c>
      <c r="K666" t="s">
        <v>2611</v>
      </c>
      <c r="L666">
        <v>0</v>
      </c>
      <c r="M666">
        <v>6200</v>
      </c>
      <c r="N666">
        <v>6200</v>
      </c>
      <c r="O666">
        <v>0</v>
      </c>
      <c r="P666" t="s">
        <v>607</v>
      </c>
      <c r="Q666">
        <v>0</v>
      </c>
      <c r="R666">
        <v>6200</v>
      </c>
      <c r="S666">
        <v>6200</v>
      </c>
      <c r="T666" t="s">
        <v>2891</v>
      </c>
      <c r="U666" s="221">
        <f t="shared" si="21"/>
        <v>0</v>
      </c>
    </row>
    <row r="667" spans="1:21" hidden="1">
      <c r="A667" s="55" t="str">
        <f t="shared" si="20"/>
        <v>Y0AI0</v>
      </c>
      <c r="B667" s="55">
        <f>VLOOKUP(J667,'Mapping-CITI'!A:E,5,0)</f>
        <v>0</v>
      </c>
      <c r="D667" s="42">
        <v>45016</v>
      </c>
      <c r="E667" s="42">
        <v>45199</v>
      </c>
      <c r="F667" t="s">
        <v>2891</v>
      </c>
      <c r="G667" t="s">
        <v>2917</v>
      </c>
      <c r="H667">
        <v>2150</v>
      </c>
      <c r="I667" t="s">
        <v>2797</v>
      </c>
      <c r="J667">
        <v>281128</v>
      </c>
      <c r="K667" t="s">
        <v>2297</v>
      </c>
      <c r="L667">
        <v>41349197.399999999</v>
      </c>
      <c r="M667">
        <v>0</v>
      </c>
      <c r="N667">
        <v>0</v>
      </c>
      <c r="O667">
        <v>41349197.399999999</v>
      </c>
      <c r="P667" t="s">
        <v>607</v>
      </c>
      <c r="Q667">
        <v>41349197.399999999</v>
      </c>
      <c r="R667">
        <v>0</v>
      </c>
      <c r="S667">
        <v>0</v>
      </c>
      <c r="T667" t="s">
        <v>2891</v>
      </c>
      <c r="U667" s="221">
        <f t="shared" si="21"/>
        <v>0</v>
      </c>
    </row>
    <row r="668" spans="1:21" hidden="1">
      <c r="A668" s="55" t="str">
        <f t="shared" si="20"/>
        <v>Y0AI0</v>
      </c>
      <c r="B668" s="55">
        <f>VLOOKUP(J668,'Mapping-CITI'!A:E,5,0)</f>
        <v>0</v>
      </c>
      <c r="D668" s="42">
        <v>45016</v>
      </c>
      <c r="E668" s="42">
        <v>45199</v>
      </c>
      <c r="F668" t="s">
        <v>2891</v>
      </c>
      <c r="G668" t="s">
        <v>2917</v>
      </c>
      <c r="H668">
        <v>2150</v>
      </c>
      <c r="I668" t="s">
        <v>2797</v>
      </c>
      <c r="J668">
        <v>281129</v>
      </c>
      <c r="K668" t="s">
        <v>2298</v>
      </c>
      <c r="L668">
        <v>-39406.97</v>
      </c>
      <c r="M668">
        <v>0</v>
      </c>
      <c r="N668">
        <v>0</v>
      </c>
      <c r="O668">
        <v>-39406.97</v>
      </c>
      <c r="P668" t="s">
        <v>607</v>
      </c>
      <c r="Q668">
        <v>-39406.97</v>
      </c>
      <c r="R668">
        <v>0</v>
      </c>
      <c r="S668">
        <v>0</v>
      </c>
      <c r="T668" t="s">
        <v>2891</v>
      </c>
      <c r="U668" s="221">
        <f t="shared" si="21"/>
        <v>0</v>
      </c>
    </row>
    <row r="669" spans="1:21" hidden="1">
      <c r="A669" s="55" t="str">
        <f t="shared" si="20"/>
        <v>Y0AI0</v>
      </c>
      <c r="B669" s="55">
        <f>VLOOKUP(J669,'Mapping-CITI'!A:E,5,0)</f>
        <v>0</v>
      </c>
      <c r="D669" s="42">
        <v>45016</v>
      </c>
      <c r="E669" s="42">
        <v>45199</v>
      </c>
      <c r="F669" t="s">
        <v>2891</v>
      </c>
      <c r="G669" t="s">
        <v>2917</v>
      </c>
      <c r="H669">
        <v>2150</v>
      </c>
      <c r="I669" t="s">
        <v>2797</v>
      </c>
      <c r="J669">
        <v>281131</v>
      </c>
      <c r="K669" t="s">
        <v>2299</v>
      </c>
      <c r="L669">
        <v>286474.03000000003</v>
      </c>
      <c r="M669">
        <v>0</v>
      </c>
      <c r="N669">
        <v>0</v>
      </c>
      <c r="O669">
        <v>286474.03000000003</v>
      </c>
      <c r="P669" t="s">
        <v>607</v>
      </c>
      <c r="Q669">
        <v>286474.03000000003</v>
      </c>
      <c r="R669">
        <v>0</v>
      </c>
      <c r="S669">
        <v>0</v>
      </c>
      <c r="T669" t="s">
        <v>2891</v>
      </c>
      <c r="U669" s="221">
        <f t="shared" si="21"/>
        <v>0</v>
      </c>
    </row>
    <row r="670" spans="1:21" hidden="1">
      <c r="A670" s="55" t="str">
        <f t="shared" si="20"/>
        <v>Y0AI0</v>
      </c>
      <c r="B670" s="55">
        <f>VLOOKUP(J670,'Mapping-CITI'!A:E,5,0)</f>
        <v>0</v>
      </c>
      <c r="D670" s="42">
        <v>45016</v>
      </c>
      <c r="E670" s="42">
        <v>45199</v>
      </c>
      <c r="F670" t="s">
        <v>2891</v>
      </c>
      <c r="G670" t="s">
        <v>2917</v>
      </c>
      <c r="H670">
        <v>2150</v>
      </c>
      <c r="I670" t="s">
        <v>2797</v>
      </c>
      <c r="J670">
        <v>281134</v>
      </c>
      <c r="K670" t="s">
        <v>2300</v>
      </c>
      <c r="L670">
        <v>464035.91</v>
      </c>
      <c r="M670">
        <v>0</v>
      </c>
      <c r="N670">
        <v>0</v>
      </c>
      <c r="O670">
        <v>464035.91</v>
      </c>
      <c r="P670" t="s">
        <v>607</v>
      </c>
      <c r="Q670">
        <v>464035.91</v>
      </c>
      <c r="R670">
        <v>0</v>
      </c>
      <c r="S670">
        <v>0</v>
      </c>
      <c r="T670" t="s">
        <v>2891</v>
      </c>
      <c r="U670" s="221">
        <f t="shared" si="21"/>
        <v>0</v>
      </c>
    </row>
    <row r="671" spans="1:21" hidden="1">
      <c r="A671" s="55" t="str">
        <f t="shared" si="20"/>
        <v>Y0AI0</v>
      </c>
      <c r="B671" s="55">
        <f>VLOOKUP(J671,'Mapping-CITI'!A:E,5,0)</f>
        <v>0</v>
      </c>
      <c r="D671" s="42">
        <v>45016</v>
      </c>
      <c r="E671" s="42">
        <v>45199</v>
      </c>
      <c r="F671" t="s">
        <v>2891</v>
      </c>
      <c r="G671" t="s">
        <v>2917</v>
      </c>
      <c r="H671">
        <v>2150</v>
      </c>
      <c r="I671" t="s">
        <v>2797</v>
      </c>
      <c r="J671">
        <v>281138</v>
      </c>
      <c r="K671" t="s">
        <v>2303</v>
      </c>
      <c r="L671">
        <v>115032650.26000001</v>
      </c>
      <c r="M671">
        <v>0</v>
      </c>
      <c r="N671">
        <v>0</v>
      </c>
      <c r="O671">
        <v>115032650.26000001</v>
      </c>
      <c r="P671" t="s">
        <v>607</v>
      </c>
      <c r="Q671">
        <v>115032650.26000001</v>
      </c>
      <c r="R671">
        <v>0</v>
      </c>
      <c r="S671">
        <v>0</v>
      </c>
      <c r="T671" t="s">
        <v>2891</v>
      </c>
      <c r="U671" s="221">
        <f t="shared" si="21"/>
        <v>0</v>
      </c>
    </row>
    <row r="672" spans="1:21" hidden="1">
      <c r="A672" s="55" t="str">
        <f t="shared" si="20"/>
        <v>Y0AI0</v>
      </c>
      <c r="B672" s="55">
        <f>VLOOKUP(J672,'Mapping-CITI'!A:E,5,0)</f>
        <v>0</v>
      </c>
      <c r="D672" s="42">
        <v>45016</v>
      </c>
      <c r="E672" s="42">
        <v>45199</v>
      </c>
      <c r="F672" t="s">
        <v>2891</v>
      </c>
      <c r="G672" t="s">
        <v>2917</v>
      </c>
      <c r="H672">
        <v>2150</v>
      </c>
      <c r="I672" t="s">
        <v>2797</v>
      </c>
      <c r="J672">
        <v>281139</v>
      </c>
      <c r="K672" t="s">
        <v>2304</v>
      </c>
      <c r="L672">
        <v>1469767.01</v>
      </c>
      <c r="M672">
        <v>0</v>
      </c>
      <c r="N672">
        <v>0</v>
      </c>
      <c r="O672">
        <v>1469767.01</v>
      </c>
      <c r="P672" t="s">
        <v>607</v>
      </c>
      <c r="Q672">
        <v>1469767.01</v>
      </c>
      <c r="R672">
        <v>0</v>
      </c>
      <c r="S672">
        <v>0</v>
      </c>
      <c r="T672" t="s">
        <v>2891</v>
      </c>
      <c r="U672" s="221">
        <f t="shared" si="21"/>
        <v>0</v>
      </c>
    </row>
    <row r="673" spans="1:21" hidden="1">
      <c r="A673" s="55" t="str">
        <f t="shared" si="20"/>
        <v>Y0AI0</v>
      </c>
      <c r="B673" s="55">
        <f>VLOOKUP(J673,'Mapping-CITI'!A:E,5,0)</f>
        <v>0</v>
      </c>
      <c r="D673" s="42">
        <v>45016</v>
      </c>
      <c r="E673" s="42">
        <v>45199</v>
      </c>
      <c r="F673" t="s">
        <v>2891</v>
      </c>
      <c r="G673" t="s">
        <v>2917</v>
      </c>
      <c r="H673">
        <v>2150</v>
      </c>
      <c r="I673" t="s">
        <v>2797</v>
      </c>
      <c r="J673">
        <v>281141</v>
      </c>
      <c r="K673" t="s">
        <v>2305</v>
      </c>
      <c r="L673">
        <v>903299.56</v>
      </c>
      <c r="M673">
        <v>0</v>
      </c>
      <c r="N673">
        <v>0</v>
      </c>
      <c r="O673">
        <v>903299.56</v>
      </c>
      <c r="P673" t="s">
        <v>607</v>
      </c>
      <c r="Q673">
        <v>903299.56</v>
      </c>
      <c r="R673">
        <v>0</v>
      </c>
      <c r="S673">
        <v>0</v>
      </c>
      <c r="T673" t="s">
        <v>2891</v>
      </c>
      <c r="U673" s="221">
        <f t="shared" si="21"/>
        <v>0</v>
      </c>
    </row>
    <row r="674" spans="1:21" hidden="1">
      <c r="A674" s="55" t="str">
        <f t="shared" si="20"/>
        <v>Y0AI0</v>
      </c>
      <c r="B674" s="55">
        <f>VLOOKUP(J674,'Mapping-CITI'!A:E,5,0)</f>
        <v>0</v>
      </c>
      <c r="D674" s="42">
        <v>45016</v>
      </c>
      <c r="E674" s="42">
        <v>45199</v>
      </c>
      <c r="F674" t="s">
        <v>2891</v>
      </c>
      <c r="G674" t="s">
        <v>2917</v>
      </c>
      <c r="H674">
        <v>2150</v>
      </c>
      <c r="I674" t="s">
        <v>2797</v>
      </c>
      <c r="J674">
        <v>281145</v>
      </c>
      <c r="K674" t="s">
        <v>2560</v>
      </c>
      <c r="L674">
        <v>3695454.76</v>
      </c>
      <c r="M674">
        <v>2298503.59</v>
      </c>
      <c r="N674">
        <v>114575.17</v>
      </c>
      <c r="O674">
        <v>5879383.1799999997</v>
      </c>
      <c r="P674" t="s">
        <v>607</v>
      </c>
      <c r="Q674">
        <v>5879383.1799999997</v>
      </c>
      <c r="R674">
        <v>0</v>
      </c>
      <c r="S674">
        <v>0</v>
      </c>
      <c r="T674" t="s">
        <v>2891</v>
      </c>
      <c r="U674" s="221">
        <f t="shared" si="21"/>
        <v>0.218392842</v>
      </c>
    </row>
    <row r="675" spans="1:21" hidden="1">
      <c r="A675" s="55" t="str">
        <f t="shared" si="20"/>
        <v>Y0AI0</v>
      </c>
      <c r="B675" s="55">
        <f>VLOOKUP(J675,'Mapping-CITI'!A:E,5,0)</f>
        <v>0</v>
      </c>
      <c r="D675" s="42">
        <v>45016</v>
      </c>
      <c r="E675" s="42">
        <v>45199</v>
      </c>
      <c r="F675" t="s">
        <v>2891</v>
      </c>
      <c r="G675" t="s">
        <v>2917</v>
      </c>
      <c r="H675">
        <v>2150</v>
      </c>
      <c r="I675" t="s">
        <v>2797</v>
      </c>
      <c r="J675">
        <v>281147</v>
      </c>
      <c r="K675" t="s">
        <v>2306</v>
      </c>
      <c r="L675">
        <v>2636382.37</v>
      </c>
      <c r="M675">
        <v>8358.43</v>
      </c>
      <c r="N675">
        <v>52492.61</v>
      </c>
      <c r="O675">
        <v>2592248.19</v>
      </c>
      <c r="P675" t="s">
        <v>607</v>
      </c>
      <c r="Q675">
        <v>2592248.19</v>
      </c>
      <c r="R675">
        <v>0</v>
      </c>
      <c r="S675">
        <v>0</v>
      </c>
      <c r="T675" t="s">
        <v>2891</v>
      </c>
      <c r="U675" s="221">
        <f t="shared" si="21"/>
        <v>-4.4134179999999997E-3</v>
      </c>
    </row>
    <row r="676" spans="1:21" hidden="1">
      <c r="A676" s="55" t="str">
        <f t="shared" si="20"/>
        <v>Y0AI0</v>
      </c>
      <c r="B676" s="55">
        <f>VLOOKUP(J676,'Mapping-CITI'!A:E,5,0)</f>
        <v>0</v>
      </c>
      <c r="D676" s="42">
        <v>45016</v>
      </c>
      <c r="E676" s="42">
        <v>45199</v>
      </c>
      <c r="F676" t="s">
        <v>2891</v>
      </c>
      <c r="G676" t="s">
        <v>2917</v>
      </c>
      <c r="H676">
        <v>2150</v>
      </c>
      <c r="I676" t="s">
        <v>2797</v>
      </c>
      <c r="J676">
        <v>281149</v>
      </c>
      <c r="K676" t="s">
        <v>2307</v>
      </c>
      <c r="L676">
        <v>-2696575426.0700002</v>
      </c>
      <c r="M676">
        <v>724862238.97000003</v>
      </c>
      <c r="N676">
        <v>194620788.74000001</v>
      </c>
      <c r="O676">
        <v>-2166333975.8400002</v>
      </c>
      <c r="P676" t="s">
        <v>607</v>
      </c>
      <c r="Q676">
        <v>-2166333975.8400002</v>
      </c>
      <c r="R676">
        <v>0</v>
      </c>
      <c r="S676">
        <v>0</v>
      </c>
      <c r="T676" t="s">
        <v>2891</v>
      </c>
      <c r="U676" s="221">
        <f t="shared" si="21"/>
        <v>53.024145023000003</v>
      </c>
    </row>
    <row r="677" spans="1:21" hidden="1">
      <c r="A677" s="55" t="str">
        <f t="shared" si="20"/>
        <v>Y0AI0</v>
      </c>
      <c r="B677" s="55">
        <f>VLOOKUP(J677,'Mapping-CITI'!A:E,5,0)</f>
        <v>0</v>
      </c>
      <c r="D677" s="42">
        <v>45016</v>
      </c>
      <c r="E677" s="42">
        <v>45199</v>
      </c>
      <c r="F677" t="s">
        <v>2891</v>
      </c>
      <c r="G677" t="s">
        <v>2917</v>
      </c>
      <c r="H677">
        <v>2150</v>
      </c>
      <c r="I677" t="s">
        <v>2797</v>
      </c>
      <c r="J677">
        <v>281150</v>
      </c>
      <c r="K677" t="s">
        <v>2308</v>
      </c>
      <c r="L677">
        <v>550341.97</v>
      </c>
      <c r="M677">
        <v>42855.73</v>
      </c>
      <c r="N677">
        <v>169111.29</v>
      </c>
      <c r="O677">
        <v>424086.41</v>
      </c>
      <c r="P677" t="s">
        <v>607</v>
      </c>
      <c r="Q677">
        <v>424086.41</v>
      </c>
      <c r="R677">
        <v>0</v>
      </c>
      <c r="S677">
        <v>0</v>
      </c>
      <c r="T677" t="s">
        <v>2891</v>
      </c>
      <c r="U677" s="221">
        <f t="shared" si="21"/>
        <v>-1.2625556E-2</v>
      </c>
    </row>
    <row r="678" spans="1:21" hidden="1">
      <c r="A678" s="55" t="str">
        <f t="shared" si="20"/>
        <v>Y0AI1.2</v>
      </c>
      <c r="B678" s="55">
        <f>VLOOKUP(J678,'Mapping-CITI'!A:E,5,0)</f>
        <v>1.2</v>
      </c>
      <c r="D678" s="42">
        <v>45016</v>
      </c>
      <c r="E678" s="42">
        <v>45199</v>
      </c>
      <c r="F678" t="s">
        <v>2891</v>
      </c>
      <c r="G678" t="s">
        <v>2917</v>
      </c>
      <c r="H678">
        <v>2110</v>
      </c>
      <c r="I678" t="s">
        <v>2790</v>
      </c>
      <c r="J678">
        <v>281170</v>
      </c>
      <c r="K678" t="s">
        <v>2311</v>
      </c>
      <c r="L678">
        <v>-10073617.74</v>
      </c>
      <c r="M678">
        <v>4890712.6100000003</v>
      </c>
      <c r="N678">
        <v>245694.63</v>
      </c>
      <c r="O678">
        <v>-5428599.7599999998</v>
      </c>
      <c r="P678" t="s">
        <v>607</v>
      </c>
      <c r="Q678" s="191">
        <v>-5428599.7599999998</v>
      </c>
      <c r="R678">
        <v>0</v>
      </c>
      <c r="S678">
        <v>0</v>
      </c>
      <c r="T678" t="s">
        <v>2891</v>
      </c>
      <c r="U678" s="221">
        <f t="shared" si="21"/>
        <v>0.46450179800000002</v>
      </c>
    </row>
    <row r="679" spans="1:21" hidden="1">
      <c r="A679" s="55" t="str">
        <f t="shared" si="20"/>
        <v>Y0AI1.2</v>
      </c>
      <c r="B679" s="55">
        <f>VLOOKUP(J679,'Mapping-CITI'!A:E,5,0)</f>
        <v>1.2</v>
      </c>
      <c r="D679" s="42">
        <v>45016</v>
      </c>
      <c r="E679" s="42">
        <v>45199</v>
      </c>
      <c r="F679" t="s">
        <v>2891</v>
      </c>
      <c r="G679" t="s">
        <v>2917</v>
      </c>
      <c r="H679">
        <v>2110</v>
      </c>
      <c r="I679" t="s">
        <v>2790</v>
      </c>
      <c r="J679">
        <v>281171</v>
      </c>
      <c r="K679" t="s">
        <v>2312</v>
      </c>
      <c r="L679">
        <v>-2265825.4300000002</v>
      </c>
      <c r="M679">
        <v>25092.22</v>
      </c>
      <c r="N679">
        <v>157422.84</v>
      </c>
      <c r="O679">
        <v>-2398156.0499999998</v>
      </c>
      <c r="P679" t="s">
        <v>607</v>
      </c>
      <c r="Q679" s="191">
        <v>-2398156.0499999998</v>
      </c>
      <c r="R679">
        <v>0</v>
      </c>
      <c r="S679">
        <v>0</v>
      </c>
      <c r="T679" t="s">
        <v>2891</v>
      </c>
      <c r="U679" s="221">
        <f t="shared" si="21"/>
        <v>-1.3233062E-2</v>
      </c>
    </row>
    <row r="680" spans="1:21" hidden="1">
      <c r="A680" s="55" t="str">
        <f t="shared" si="20"/>
        <v>Y0AI0</v>
      </c>
      <c r="B680" s="55">
        <f>VLOOKUP(J680,'Mapping-CITI'!A:E,5,0)</f>
        <v>0</v>
      </c>
      <c r="D680" s="42">
        <v>45016</v>
      </c>
      <c r="E680" s="42">
        <v>45199</v>
      </c>
      <c r="F680" t="s">
        <v>2891</v>
      </c>
      <c r="G680" t="s">
        <v>2917</v>
      </c>
      <c r="H680">
        <v>2250</v>
      </c>
      <c r="I680" t="s">
        <v>2774</v>
      </c>
      <c r="J680">
        <v>281212</v>
      </c>
      <c r="K680" t="s">
        <v>2314</v>
      </c>
      <c r="L680">
        <v>-642284.68999999994</v>
      </c>
      <c r="M680">
        <v>4592277.47</v>
      </c>
      <c r="N680">
        <v>4690032.3499999996</v>
      </c>
      <c r="O680">
        <v>-740039.57</v>
      </c>
      <c r="P680" t="s">
        <v>607</v>
      </c>
      <c r="Q680">
        <v>-740039.57</v>
      </c>
      <c r="R680">
        <v>4592277.47</v>
      </c>
      <c r="S680">
        <v>0</v>
      </c>
      <c r="T680" t="s">
        <v>2891</v>
      </c>
      <c r="U680" s="221">
        <f t="shared" si="21"/>
        <v>-9.7754879999999884E-3</v>
      </c>
    </row>
    <row r="681" spans="1:21" hidden="1">
      <c r="A681" s="55" t="str">
        <f t="shared" si="20"/>
        <v>Y0AI0</v>
      </c>
      <c r="B681" s="55">
        <f>VLOOKUP(J681,'Mapping-CITI'!A:E,5,0)</f>
        <v>0</v>
      </c>
      <c r="D681" s="42">
        <v>45016</v>
      </c>
      <c r="E681" s="42">
        <v>45199</v>
      </c>
      <c r="F681" t="s">
        <v>2891</v>
      </c>
      <c r="G681" t="s">
        <v>2917</v>
      </c>
      <c r="H681">
        <v>2250</v>
      </c>
      <c r="I681" t="s">
        <v>2774</v>
      </c>
      <c r="J681">
        <v>281276</v>
      </c>
      <c r="K681" t="s">
        <v>2330</v>
      </c>
      <c r="L681">
        <v>0</v>
      </c>
      <c r="M681">
        <v>0.71</v>
      </c>
      <c r="N681">
        <v>0</v>
      </c>
      <c r="O681">
        <v>0.71</v>
      </c>
      <c r="P681" t="s">
        <v>607</v>
      </c>
      <c r="Q681">
        <v>0.71</v>
      </c>
      <c r="R681">
        <v>0.71</v>
      </c>
      <c r="S681">
        <v>0</v>
      </c>
      <c r="T681" t="s">
        <v>2891</v>
      </c>
      <c r="U681" s="221">
        <f t="shared" si="21"/>
        <v>7.1E-8</v>
      </c>
    </row>
    <row r="682" spans="1:21" hidden="1">
      <c r="A682" s="55" t="str">
        <f t="shared" si="20"/>
        <v>Y0AI0</v>
      </c>
      <c r="B682" s="55">
        <f>VLOOKUP(J682,'Mapping-CITI'!A:E,5,0)</f>
        <v>0</v>
      </c>
      <c r="D682" s="42">
        <v>45016</v>
      </c>
      <c r="E682" s="42">
        <v>45199</v>
      </c>
      <c r="F682" t="s">
        <v>2891</v>
      </c>
      <c r="G682" t="s">
        <v>2917</v>
      </c>
      <c r="H682">
        <v>2150</v>
      </c>
      <c r="I682" t="s">
        <v>2797</v>
      </c>
      <c r="J682">
        <v>281290</v>
      </c>
      <c r="K682" t="s">
        <v>2550</v>
      </c>
      <c r="L682">
        <v>8052309.3200000003</v>
      </c>
      <c r="M682">
        <v>157.29</v>
      </c>
      <c r="N682">
        <v>370.46</v>
      </c>
      <c r="O682">
        <v>8052096.1500000004</v>
      </c>
      <c r="P682" t="s">
        <v>607</v>
      </c>
      <c r="Q682">
        <v>8052096.1500000004</v>
      </c>
      <c r="R682">
        <v>0</v>
      </c>
      <c r="S682">
        <v>0</v>
      </c>
      <c r="T682" t="s">
        <v>2891</v>
      </c>
      <c r="U682" s="221">
        <f t="shared" si="21"/>
        <v>-2.1316999999999999E-5</v>
      </c>
    </row>
    <row r="683" spans="1:21" hidden="1">
      <c r="A683" s="55" t="str">
        <f t="shared" si="20"/>
        <v>Y0AI0</v>
      </c>
      <c r="B683" s="55">
        <f>VLOOKUP(J683,'Mapping-CITI'!A:E,5,0)</f>
        <v>0</v>
      </c>
      <c r="D683" s="42">
        <v>45016</v>
      </c>
      <c r="E683" s="42">
        <v>45199</v>
      </c>
      <c r="F683" t="s">
        <v>2891</v>
      </c>
      <c r="G683" t="s">
        <v>2917</v>
      </c>
      <c r="H683">
        <v>2150</v>
      </c>
      <c r="I683" t="s">
        <v>2797</v>
      </c>
      <c r="J683">
        <v>281292</v>
      </c>
      <c r="K683" t="s">
        <v>2551</v>
      </c>
      <c r="L683">
        <v>-12144937179.440001</v>
      </c>
      <c r="M683">
        <v>1970775060.2</v>
      </c>
      <c r="N683">
        <v>631822004.80999994</v>
      </c>
      <c r="O683">
        <v>-10805984124.049999</v>
      </c>
      <c r="P683" t="s">
        <v>607</v>
      </c>
      <c r="Q683">
        <v>-10805984124.049999</v>
      </c>
      <c r="R683">
        <v>0</v>
      </c>
      <c r="S683">
        <v>0</v>
      </c>
      <c r="T683" t="s">
        <v>2891</v>
      </c>
      <c r="U683" s="221">
        <f t="shared" si="21"/>
        <v>133.89530553900002</v>
      </c>
    </row>
    <row r="684" spans="1:21" hidden="1">
      <c r="A684" s="55" t="str">
        <f t="shared" si="20"/>
        <v>Y0AI0</v>
      </c>
      <c r="B684" s="55">
        <f>VLOOKUP(J684,'Mapping-CITI'!A:E,5,0)</f>
        <v>0</v>
      </c>
      <c r="D684" s="42">
        <v>45016</v>
      </c>
      <c r="E684" s="42">
        <v>45199</v>
      </c>
      <c r="F684" t="s">
        <v>2891</v>
      </c>
      <c r="G684" t="s">
        <v>2917</v>
      </c>
      <c r="H684">
        <v>2150</v>
      </c>
      <c r="I684" t="s">
        <v>2797</v>
      </c>
      <c r="J684">
        <v>281293</v>
      </c>
      <c r="K684" t="s">
        <v>2561</v>
      </c>
      <c r="L684">
        <v>-5649750.4500000002</v>
      </c>
      <c r="M684">
        <v>7860.74</v>
      </c>
      <c r="N684">
        <v>39198.080000000002</v>
      </c>
      <c r="O684">
        <v>-5681087.79</v>
      </c>
      <c r="P684" t="s">
        <v>607</v>
      </c>
      <c r="Q684">
        <v>-5681087.79</v>
      </c>
      <c r="R684">
        <v>0</v>
      </c>
      <c r="S684">
        <v>0</v>
      </c>
      <c r="T684" t="s">
        <v>2891</v>
      </c>
      <c r="U684" s="221">
        <f t="shared" si="21"/>
        <v>-3.1337340000000004E-3</v>
      </c>
    </row>
    <row r="685" spans="1:21" hidden="1">
      <c r="A685" s="55" t="str">
        <f t="shared" si="20"/>
        <v>Y0AI0</v>
      </c>
      <c r="B685" s="55">
        <f>VLOOKUP(J685,'Mapping-CITI'!A:E,5,0)</f>
        <v>0</v>
      </c>
      <c r="D685" s="42">
        <v>45016</v>
      </c>
      <c r="E685" s="42">
        <v>45199</v>
      </c>
      <c r="F685" t="s">
        <v>2891</v>
      </c>
      <c r="G685" t="s">
        <v>2917</v>
      </c>
      <c r="H685">
        <v>2150</v>
      </c>
      <c r="I685" t="s">
        <v>2797</v>
      </c>
      <c r="J685">
        <v>281295</v>
      </c>
      <c r="K685" t="s">
        <v>2562</v>
      </c>
      <c r="L685">
        <v>-62212.94</v>
      </c>
      <c r="M685">
        <v>0</v>
      </c>
      <c r="N685">
        <v>11420.96</v>
      </c>
      <c r="O685">
        <v>-73633.899999999994</v>
      </c>
      <c r="P685" t="s">
        <v>607</v>
      </c>
      <c r="Q685">
        <v>-73633.899999999994</v>
      </c>
      <c r="R685">
        <v>0</v>
      </c>
      <c r="S685">
        <v>0</v>
      </c>
      <c r="T685" t="s">
        <v>2891</v>
      </c>
      <c r="U685" s="221">
        <f t="shared" si="21"/>
        <v>-1.142096E-3</v>
      </c>
    </row>
    <row r="686" spans="1:21" hidden="1">
      <c r="A686" s="55" t="str">
        <f t="shared" si="20"/>
        <v>Y0AI5.3</v>
      </c>
      <c r="B686" s="55">
        <f>VLOOKUP(J686,'Mapping-CITI'!A:E,5,0)</f>
        <v>5.3</v>
      </c>
      <c r="D686" s="42">
        <v>45016</v>
      </c>
      <c r="E686" s="42">
        <v>45199</v>
      </c>
      <c r="F686" t="s">
        <v>2891</v>
      </c>
      <c r="G686" t="s">
        <v>2917</v>
      </c>
      <c r="H686">
        <v>5140</v>
      </c>
      <c r="I686" t="s">
        <v>2798</v>
      </c>
      <c r="J686">
        <v>301229</v>
      </c>
      <c r="K686" t="s">
        <v>2570</v>
      </c>
      <c r="L686">
        <v>-219080</v>
      </c>
      <c r="M686">
        <v>0</v>
      </c>
      <c r="N686">
        <v>0</v>
      </c>
      <c r="O686">
        <v>0</v>
      </c>
      <c r="P686" t="s">
        <v>607</v>
      </c>
      <c r="Q686">
        <v>0</v>
      </c>
      <c r="R686">
        <v>0</v>
      </c>
      <c r="S686">
        <v>0</v>
      </c>
      <c r="T686" t="s">
        <v>2891</v>
      </c>
      <c r="U686" s="221">
        <f t="shared" si="21"/>
        <v>0</v>
      </c>
    </row>
    <row r="687" spans="1:21" hidden="1">
      <c r="A687" s="55" t="str">
        <f t="shared" si="20"/>
        <v>Y0AI5.3</v>
      </c>
      <c r="B687" s="55">
        <f>VLOOKUP(J687,'Mapping-CITI'!A:E,5,0)</f>
        <v>5.3</v>
      </c>
      <c r="D687" s="42">
        <v>45016</v>
      </c>
      <c r="E687" s="42">
        <v>45199</v>
      </c>
      <c r="F687" t="s">
        <v>2891</v>
      </c>
      <c r="G687" t="s">
        <v>2917</v>
      </c>
      <c r="H687">
        <v>5140</v>
      </c>
      <c r="I687" t="s">
        <v>2798</v>
      </c>
      <c r="J687">
        <v>301232</v>
      </c>
      <c r="K687" t="s">
        <v>2341</v>
      </c>
      <c r="L687">
        <v>0</v>
      </c>
      <c r="M687">
        <v>0</v>
      </c>
      <c r="N687">
        <v>11070000</v>
      </c>
      <c r="O687">
        <v>-11070000</v>
      </c>
      <c r="P687" t="s">
        <v>607</v>
      </c>
      <c r="Q687">
        <v>-11070000</v>
      </c>
      <c r="R687">
        <v>0</v>
      </c>
      <c r="S687">
        <v>0</v>
      </c>
      <c r="T687" t="s">
        <v>2891</v>
      </c>
      <c r="U687" s="221">
        <f t="shared" si="21"/>
        <v>-1.107</v>
      </c>
    </row>
    <row r="688" spans="1:21" hidden="1">
      <c r="A688" s="55" t="str">
        <f t="shared" si="20"/>
        <v>Y0AI5.3</v>
      </c>
      <c r="B688" s="55">
        <f>VLOOKUP(J688,'Mapping-CITI'!A:E,5,0)</f>
        <v>5.3</v>
      </c>
      <c r="D688" s="42">
        <v>45016</v>
      </c>
      <c r="E688" s="42">
        <v>45199</v>
      </c>
      <c r="F688" t="s">
        <v>2891</v>
      </c>
      <c r="G688" t="s">
        <v>2917</v>
      </c>
      <c r="H688">
        <v>5140</v>
      </c>
      <c r="I688" t="s">
        <v>2798</v>
      </c>
      <c r="J688">
        <v>301234</v>
      </c>
      <c r="K688" t="s">
        <v>2342</v>
      </c>
      <c r="L688">
        <v>0</v>
      </c>
      <c r="M688">
        <v>0</v>
      </c>
      <c r="N688">
        <v>6964450.5</v>
      </c>
      <c r="O688">
        <v>-6964450.5</v>
      </c>
      <c r="P688" t="s">
        <v>607</v>
      </c>
      <c r="Q688">
        <v>-6964450.5</v>
      </c>
      <c r="R688">
        <v>0</v>
      </c>
      <c r="S688">
        <v>0</v>
      </c>
      <c r="T688" t="s">
        <v>2891</v>
      </c>
      <c r="U688" s="221">
        <f t="shared" si="21"/>
        <v>-0.69644505000000001</v>
      </c>
    </row>
    <row r="689" spans="1:21" hidden="1">
      <c r="A689" s="55" t="str">
        <f t="shared" si="20"/>
        <v>Y0AI5.2</v>
      </c>
      <c r="B689" s="55">
        <f>VLOOKUP(J689,'Mapping-CITI'!A:E,5,0)</f>
        <v>5.2</v>
      </c>
      <c r="D689" s="42">
        <v>45016</v>
      </c>
      <c r="E689" s="42">
        <v>45199</v>
      </c>
      <c r="F689" t="s">
        <v>2891</v>
      </c>
      <c r="G689" t="s">
        <v>2917</v>
      </c>
      <c r="H689">
        <v>5110</v>
      </c>
      <c r="I689" t="s">
        <v>2776</v>
      </c>
      <c r="J689">
        <v>304209</v>
      </c>
      <c r="K689" t="s">
        <v>2350</v>
      </c>
      <c r="L689">
        <v>-715201527.75999999</v>
      </c>
      <c r="M689">
        <v>0</v>
      </c>
      <c r="N689">
        <v>359823222.23000002</v>
      </c>
      <c r="O689">
        <v>-359823222.23000002</v>
      </c>
      <c r="P689" t="s">
        <v>607</v>
      </c>
      <c r="Q689">
        <v>-359823222.23000002</v>
      </c>
      <c r="R689">
        <v>0</v>
      </c>
      <c r="S689">
        <v>0</v>
      </c>
      <c r="T689" t="s">
        <v>2891</v>
      </c>
      <c r="U689" s="221">
        <f t="shared" si="21"/>
        <v>-35.982322223000004</v>
      </c>
    </row>
    <row r="690" spans="1:21" hidden="1">
      <c r="A690" s="55" t="str">
        <f t="shared" si="20"/>
        <v>Y0AI5.2</v>
      </c>
      <c r="B690" s="55">
        <f>VLOOKUP(J690,'Mapping-CITI'!A:E,5,0)</f>
        <v>5.2</v>
      </c>
      <c r="D690" s="42">
        <v>45016</v>
      </c>
      <c r="E690" s="42">
        <v>45199</v>
      </c>
      <c r="F690" t="s">
        <v>2891</v>
      </c>
      <c r="G690" t="s">
        <v>2917</v>
      </c>
      <c r="H690">
        <v>5110</v>
      </c>
      <c r="I690" t="s">
        <v>2776</v>
      </c>
      <c r="J690">
        <v>304213</v>
      </c>
      <c r="K690" t="s">
        <v>2351</v>
      </c>
      <c r="L690">
        <v>-48681786.399999999</v>
      </c>
      <c r="M690">
        <v>0</v>
      </c>
      <c r="N690">
        <v>26538528.18</v>
      </c>
      <c r="O690">
        <v>-26538528.18</v>
      </c>
      <c r="P690" t="s">
        <v>607</v>
      </c>
      <c r="Q690">
        <v>-26538528.18</v>
      </c>
      <c r="R690">
        <v>0</v>
      </c>
      <c r="S690">
        <v>0</v>
      </c>
      <c r="T690" t="s">
        <v>2891</v>
      </c>
      <c r="U690" s="221">
        <f t="shared" si="21"/>
        <v>-2.6538528179999998</v>
      </c>
    </row>
    <row r="691" spans="1:21" hidden="1">
      <c r="A691" s="55" t="str">
        <f t="shared" si="20"/>
        <v>Y0AI5.2</v>
      </c>
      <c r="B691" s="55">
        <f>VLOOKUP(J691,'Mapping-CITI'!A:E,5,0)</f>
        <v>5.2</v>
      </c>
      <c r="D691" s="42">
        <v>45016</v>
      </c>
      <c r="E691" s="42">
        <v>45199</v>
      </c>
      <c r="F691" t="s">
        <v>2891</v>
      </c>
      <c r="G691" t="s">
        <v>2917</v>
      </c>
      <c r="H691">
        <v>5110</v>
      </c>
      <c r="I691" t="s">
        <v>2776</v>
      </c>
      <c r="J691">
        <v>304214</v>
      </c>
      <c r="K691" t="s">
        <v>2352</v>
      </c>
      <c r="L691">
        <v>-4343915</v>
      </c>
      <c r="M691">
        <v>0</v>
      </c>
      <c r="N691">
        <v>0</v>
      </c>
      <c r="O691">
        <v>0</v>
      </c>
      <c r="P691" t="s">
        <v>607</v>
      </c>
      <c r="Q691">
        <v>0</v>
      </c>
      <c r="R691">
        <v>0</v>
      </c>
      <c r="S691">
        <v>0</v>
      </c>
      <c r="T691" t="s">
        <v>2891</v>
      </c>
      <c r="U691" s="221">
        <f t="shared" si="21"/>
        <v>0</v>
      </c>
    </row>
    <row r="692" spans="1:21" hidden="1">
      <c r="A692" s="55" t="str">
        <f t="shared" si="20"/>
        <v>Y0AI5.2</v>
      </c>
      <c r="B692" s="55">
        <f>VLOOKUP(J692,'Mapping-CITI'!A:E,5,0)</f>
        <v>5.2</v>
      </c>
      <c r="D692" s="42">
        <v>45016</v>
      </c>
      <c r="E692" s="42">
        <v>45199</v>
      </c>
      <c r="F692" t="s">
        <v>2891</v>
      </c>
      <c r="G692" t="s">
        <v>2917</v>
      </c>
      <c r="H692">
        <v>5110</v>
      </c>
      <c r="I692" t="s">
        <v>2776</v>
      </c>
      <c r="J692">
        <v>304217</v>
      </c>
      <c r="K692" t="s">
        <v>2355</v>
      </c>
      <c r="L692">
        <v>-2002305484</v>
      </c>
      <c r="M692">
        <v>197220358.68000001</v>
      </c>
      <c r="N692">
        <v>1384037674.0799999</v>
      </c>
      <c r="O692">
        <v>-1186817315.4000001</v>
      </c>
      <c r="P692" t="s">
        <v>607</v>
      </c>
      <c r="Q692">
        <v>-1186817315.4000001</v>
      </c>
      <c r="R692">
        <v>0</v>
      </c>
      <c r="S692">
        <v>16250000</v>
      </c>
      <c r="T692" t="s">
        <v>2891</v>
      </c>
      <c r="U692" s="221">
        <f t="shared" si="21"/>
        <v>-118.68173153999999</v>
      </c>
    </row>
    <row r="693" spans="1:21" hidden="1">
      <c r="A693" s="55" t="str">
        <f t="shared" si="20"/>
        <v>Y0AIIgnore</v>
      </c>
      <c r="B693" s="55" t="str">
        <f>VLOOKUP(J693,'Mapping-CITI'!A:E,5,0)</f>
        <v>Ignore</v>
      </c>
      <c r="D693" s="42">
        <v>45016</v>
      </c>
      <c r="E693" s="42">
        <v>45199</v>
      </c>
      <c r="F693" t="s">
        <v>2891</v>
      </c>
      <c r="G693" t="s">
        <v>2917</v>
      </c>
      <c r="H693">
        <v>5110</v>
      </c>
      <c r="I693" t="s">
        <v>2776</v>
      </c>
      <c r="J693">
        <v>304221</v>
      </c>
      <c r="K693" t="s">
        <v>2633</v>
      </c>
      <c r="L693">
        <v>0</v>
      </c>
      <c r="M693">
        <v>1409286</v>
      </c>
      <c r="N693">
        <v>0</v>
      </c>
      <c r="O693">
        <v>1409286</v>
      </c>
      <c r="P693" t="s">
        <v>607</v>
      </c>
      <c r="Q693">
        <v>1409286</v>
      </c>
      <c r="R693">
        <v>0</v>
      </c>
      <c r="S693">
        <v>0</v>
      </c>
      <c r="T693" t="s">
        <v>2891</v>
      </c>
      <c r="U693" s="221">
        <f t="shared" si="21"/>
        <v>0.14092859999999999</v>
      </c>
    </row>
    <row r="694" spans="1:21" hidden="1">
      <c r="A694" s="55" t="str">
        <f t="shared" si="20"/>
        <v>Y0AI5.2</v>
      </c>
      <c r="B694" s="55">
        <f>VLOOKUP(J694,'Mapping-CITI'!A:E,5,0)</f>
        <v>5.2</v>
      </c>
      <c r="D694" s="42">
        <v>45016</v>
      </c>
      <c r="E694" s="42">
        <v>45199</v>
      </c>
      <c r="F694" t="s">
        <v>2891</v>
      </c>
      <c r="G694" t="s">
        <v>2917</v>
      </c>
      <c r="H694">
        <v>5110</v>
      </c>
      <c r="I694" t="s">
        <v>2776</v>
      </c>
      <c r="J694">
        <v>304232</v>
      </c>
      <c r="K694" t="s">
        <v>2358</v>
      </c>
      <c r="L694">
        <v>-63458.13</v>
      </c>
      <c r="M694">
        <v>0</v>
      </c>
      <c r="N694">
        <v>47218.8</v>
      </c>
      <c r="O694">
        <v>-47218.8</v>
      </c>
      <c r="P694" t="s">
        <v>607</v>
      </c>
      <c r="Q694">
        <v>-47218.8</v>
      </c>
      <c r="R694">
        <v>0</v>
      </c>
      <c r="S694">
        <v>47218.8</v>
      </c>
      <c r="T694" t="s">
        <v>2891</v>
      </c>
      <c r="U694" s="221">
        <f t="shared" si="21"/>
        <v>-4.7218800000000003E-3</v>
      </c>
    </row>
    <row r="695" spans="1:21" hidden="1">
      <c r="A695" s="55" t="str">
        <f t="shared" si="20"/>
        <v>Y0AI5.5</v>
      </c>
      <c r="B695" s="55">
        <f>VLOOKUP(J695,'Mapping-CITI'!A:E,5,0)</f>
        <v>5.5</v>
      </c>
      <c r="D695" s="42">
        <v>45016</v>
      </c>
      <c r="E695" s="42">
        <v>45199</v>
      </c>
      <c r="F695" t="s">
        <v>2891</v>
      </c>
      <c r="G695" t="s">
        <v>2917</v>
      </c>
      <c r="H695">
        <v>5200</v>
      </c>
      <c r="I695" t="s">
        <v>2777</v>
      </c>
      <c r="J695">
        <v>304751</v>
      </c>
      <c r="K695" t="s">
        <v>2369</v>
      </c>
      <c r="L695">
        <v>-274.93</v>
      </c>
      <c r="M695">
        <v>14.2</v>
      </c>
      <c r="N695">
        <v>0</v>
      </c>
      <c r="O695">
        <v>14.2</v>
      </c>
      <c r="P695" t="s">
        <v>607</v>
      </c>
      <c r="Q695">
        <v>14.2</v>
      </c>
      <c r="R695">
        <v>14.2</v>
      </c>
      <c r="S695">
        <v>0</v>
      </c>
      <c r="T695" t="s">
        <v>2891</v>
      </c>
      <c r="U695" s="221">
        <f t="shared" si="21"/>
        <v>1.42E-6</v>
      </c>
    </row>
    <row r="696" spans="1:21" hidden="1">
      <c r="A696" s="55" t="str">
        <f t="shared" si="20"/>
        <v>Y0AI5.5</v>
      </c>
      <c r="B696" s="55">
        <f>VLOOKUP(J696,'Mapping-CITI'!A:E,5,0)</f>
        <v>5.5</v>
      </c>
      <c r="D696" s="42">
        <v>45016</v>
      </c>
      <c r="E696" s="42">
        <v>45199</v>
      </c>
      <c r="F696" t="s">
        <v>2891</v>
      </c>
      <c r="G696" t="s">
        <v>2917</v>
      </c>
      <c r="H696">
        <v>5200</v>
      </c>
      <c r="I696" t="s">
        <v>2777</v>
      </c>
      <c r="J696">
        <v>304752</v>
      </c>
      <c r="K696" t="s">
        <v>2370</v>
      </c>
      <c r="L696">
        <v>-2.68</v>
      </c>
      <c r="M696">
        <v>0</v>
      </c>
      <c r="N696">
        <v>0</v>
      </c>
      <c r="O696">
        <v>0</v>
      </c>
      <c r="P696" t="s">
        <v>607</v>
      </c>
      <c r="Q696">
        <v>0</v>
      </c>
      <c r="R696">
        <v>0</v>
      </c>
      <c r="S696">
        <v>0</v>
      </c>
      <c r="T696" t="s">
        <v>2891</v>
      </c>
      <c r="U696" s="221">
        <f t="shared" si="21"/>
        <v>0</v>
      </c>
    </row>
    <row r="697" spans="1:21" hidden="1">
      <c r="A697" s="55" t="str">
        <f t="shared" si="20"/>
        <v>Y0AI5.5</v>
      </c>
      <c r="B697" s="55">
        <f>VLOOKUP(J697,'Mapping-CITI'!A:E,5,0)</f>
        <v>5.5</v>
      </c>
      <c r="D697" s="42">
        <v>45016</v>
      </c>
      <c r="E697" s="42">
        <v>45199</v>
      </c>
      <c r="F697" t="s">
        <v>2891</v>
      </c>
      <c r="G697" t="s">
        <v>2917</v>
      </c>
      <c r="H697">
        <v>5200</v>
      </c>
      <c r="I697" t="s">
        <v>2777</v>
      </c>
      <c r="J697">
        <v>305101</v>
      </c>
      <c r="K697" t="s">
        <v>2374</v>
      </c>
      <c r="L697">
        <v>-130962.63</v>
      </c>
      <c r="M697">
        <v>0</v>
      </c>
      <c r="N697">
        <v>302369.24</v>
      </c>
      <c r="O697">
        <v>-302369.24</v>
      </c>
      <c r="P697" t="s">
        <v>607</v>
      </c>
      <c r="Q697">
        <v>-302369.24</v>
      </c>
      <c r="R697">
        <v>0</v>
      </c>
      <c r="S697">
        <v>302369.24</v>
      </c>
      <c r="T697" t="s">
        <v>2891</v>
      </c>
      <c r="U697" s="221">
        <f t="shared" si="21"/>
        <v>-3.0236923999999998E-2</v>
      </c>
    </row>
    <row r="698" spans="1:21" hidden="1">
      <c r="A698" s="55" t="str">
        <f t="shared" si="20"/>
        <v>Y0AI5.5</v>
      </c>
      <c r="B698" s="55">
        <f>VLOOKUP(J698,'Mapping-CITI'!A:E,5,0)</f>
        <v>5.5</v>
      </c>
      <c r="D698" s="42">
        <v>45016</v>
      </c>
      <c r="E698" s="42">
        <v>45199</v>
      </c>
      <c r="F698" t="s">
        <v>2891</v>
      </c>
      <c r="G698" t="s">
        <v>2917</v>
      </c>
      <c r="H698">
        <v>5200</v>
      </c>
      <c r="I698" t="s">
        <v>2777</v>
      </c>
      <c r="J698">
        <v>305127</v>
      </c>
      <c r="K698" t="s">
        <v>2390</v>
      </c>
      <c r="L698">
        <v>32317.81</v>
      </c>
      <c r="M698">
        <v>0</v>
      </c>
      <c r="N698">
        <v>0</v>
      </c>
      <c r="O698">
        <v>0</v>
      </c>
      <c r="P698" t="s">
        <v>607</v>
      </c>
      <c r="Q698">
        <v>0</v>
      </c>
      <c r="R698">
        <v>0</v>
      </c>
      <c r="S698">
        <v>0</v>
      </c>
      <c r="T698" t="s">
        <v>2891</v>
      </c>
      <c r="U698" s="221">
        <f t="shared" si="21"/>
        <v>0</v>
      </c>
    </row>
    <row r="699" spans="1:21" hidden="1">
      <c r="A699" s="55" t="str">
        <f t="shared" si="20"/>
        <v>Y0AIIgnore</v>
      </c>
      <c r="B699" s="55" t="str">
        <f>VLOOKUP(J699,'Mapping-CITI'!A:E,5,0)</f>
        <v>Ignore</v>
      </c>
      <c r="D699" s="42">
        <v>45016</v>
      </c>
      <c r="E699" s="42">
        <v>45199</v>
      </c>
      <c r="F699" t="s">
        <v>2891</v>
      </c>
      <c r="G699" t="s">
        <v>2917</v>
      </c>
      <c r="H699">
        <v>5170</v>
      </c>
      <c r="I699" t="s">
        <v>2800</v>
      </c>
      <c r="J699">
        <v>311608</v>
      </c>
      <c r="K699" t="s">
        <v>2405</v>
      </c>
      <c r="L699">
        <v>151218946.68000001</v>
      </c>
      <c r="M699">
        <v>-12228475.5</v>
      </c>
      <c r="N699">
        <v>0</v>
      </c>
      <c r="O699">
        <v>-12228475.5</v>
      </c>
      <c r="P699" t="s">
        <v>607</v>
      </c>
      <c r="Q699">
        <v>-12228475.5</v>
      </c>
      <c r="R699">
        <v>0</v>
      </c>
      <c r="S699">
        <v>0</v>
      </c>
      <c r="T699" t="s">
        <v>2891</v>
      </c>
      <c r="U699" s="221">
        <f t="shared" si="21"/>
        <v>-1.22284755</v>
      </c>
    </row>
    <row r="700" spans="1:21" hidden="1">
      <c r="A700" s="55" t="str">
        <f t="shared" si="20"/>
        <v>Y0AIIgnore</v>
      </c>
      <c r="B700" s="55" t="str">
        <f>VLOOKUP(J700,'Mapping-CITI'!A:E,5,0)</f>
        <v>Ignore</v>
      </c>
      <c r="D700" s="42">
        <v>45016</v>
      </c>
      <c r="E700" s="42">
        <v>45199</v>
      </c>
      <c r="F700" t="s">
        <v>2891</v>
      </c>
      <c r="G700" t="s">
        <v>2917</v>
      </c>
      <c r="H700">
        <v>5170</v>
      </c>
      <c r="I700" t="s">
        <v>2800</v>
      </c>
      <c r="J700">
        <v>311621</v>
      </c>
      <c r="K700" t="s">
        <v>2410</v>
      </c>
      <c r="L700">
        <v>729014664.88</v>
      </c>
      <c r="M700">
        <v>-261802766.88999999</v>
      </c>
      <c r="N700">
        <v>0</v>
      </c>
      <c r="O700">
        <v>-261802766.88999999</v>
      </c>
      <c r="P700" t="s">
        <v>607</v>
      </c>
      <c r="Q700">
        <v>-261802766.88999999</v>
      </c>
      <c r="R700">
        <v>0</v>
      </c>
      <c r="S700">
        <v>0</v>
      </c>
      <c r="T700" t="s">
        <v>2891</v>
      </c>
      <c r="U700" s="221">
        <f t="shared" si="21"/>
        <v>-26.180276688999999</v>
      </c>
    </row>
    <row r="701" spans="1:21" hidden="1">
      <c r="A701" s="55" t="str">
        <f t="shared" si="20"/>
        <v>Y0AI6.4</v>
      </c>
      <c r="B701" s="55">
        <f>VLOOKUP(J701,'Mapping-CITI'!A:E,5,0)</f>
        <v>6.4</v>
      </c>
      <c r="D701" s="42">
        <v>45016</v>
      </c>
      <c r="E701" s="42">
        <v>45199</v>
      </c>
      <c r="F701" t="s">
        <v>2891</v>
      </c>
      <c r="G701" t="s">
        <v>2917</v>
      </c>
      <c r="H701">
        <v>4160</v>
      </c>
      <c r="I701" t="s">
        <v>2778</v>
      </c>
      <c r="J701">
        <v>401201</v>
      </c>
      <c r="K701" t="s">
        <v>2419</v>
      </c>
      <c r="L701">
        <v>568857.54</v>
      </c>
      <c r="M701">
        <v>0</v>
      </c>
      <c r="N701">
        <v>0</v>
      </c>
      <c r="O701">
        <v>0</v>
      </c>
      <c r="P701" t="s">
        <v>607</v>
      </c>
      <c r="Q701">
        <v>0</v>
      </c>
      <c r="R701">
        <v>0</v>
      </c>
      <c r="S701">
        <v>0</v>
      </c>
      <c r="T701" t="s">
        <v>2891</v>
      </c>
      <c r="U701" s="221">
        <f t="shared" si="21"/>
        <v>0</v>
      </c>
    </row>
    <row r="702" spans="1:21" hidden="1">
      <c r="A702" s="55" t="str">
        <f t="shared" si="20"/>
        <v>Y0AIIgnore</v>
      </c>
      <c r="B702" s="55" t="str">
        <f>VLOOKUP(J702,'Mapping-CITI'!A:E,5,0)</f>
        <v>Ignore</v>
      </c>
      <c r="D702" s="42">
        <v>45016</v>
      </c>
      <c r="E702" s="42">
        <v>45199</v>
      </c>
      <c r="F702" t="s">
        <v>2891</v>
      </c>
      <c r="G702" t="s">
        <v>2917</v>
      </c>
      <c r="H702">
        <v>4160</v>
      </c>
      <c r="I702" t="s">
        <v>2778</v>
      </c>
      <c r="J702">
        <v>401236</v>
      </c>
      <c r="K702" t="s">
        <v>2427</v>
      </c>
      <c r="L702">
        <v>6706.51</v>
      </c>
      <c r="M702">
        <v>9654.44</v>
      </c>
      <c r="N702">
        <v>0</v>
      </c>
      <c r="O702">
        <v>9654.44</v>
      </c>
      <c r="P702" t="s">
        <v>607</v>
      </c>
      <c r="Q702">
        <v>9654.44</v>
      </c>
      <c r="R702">
        <v>9677.7999999999993</v>
      </c>
      <c r="S702">
        <v>0</v>
      </c>
      <c r="T702" t="s">
        <v>2891</v>
      </c>
      <c r="U702" s="221">
        <f t="shared" si="21"/>
        <v>9.6544400000000009E-4</v>
      </c>
    </row>
    <row r="703" spans="1:21" hidden="1">
      <c r="A703" s="55" t="str">
        <f t="shared" si="20"/>
        <v>Y0AIIgnore</v>
      </c>
      <c r="B703" s="55" t="str">
        <f>VLOOKUP(J703,'Mapping-CITI'!A:E,5,0)</f>
        <v>Ignore</v>
      </c>
      <c r="D703" s="42">
        <v>45016</v>
      </c>
      <c r="E703" s="42">
        <v>45199</v>
      </c>
      <c r="F703" t="s">
        <v>2891</v>
      </c>
      <c r="G703" t="s">
        <v>2917</v>
      </c>
      <c r="H703">
        <v>4160</v>
      </c>
      <c r="I703" t="s">
        <v>2778</v>
      </c>
      <c r="J703">
        <v>401240</v>
      </c>
      <c r="K703" t="s">
        <v>2429</v>
      </c>
      <c r="L703">
        <v>5569635.7599999998</v>
      </c>
      <c r="M703">
        <v>2441050.37</v>
      </c>
      <c r="N703">
        <v>0</v>
      </c>
      <c r="O703">
        <v>2441050.37</v>
      </c>
      <c r="P703" t="s">
        <v>607</v>
      </c>
      <c r="Q703">
        <v>2441050.37</v>
      </c>
      <c r="R703">
        <v>2441050.37</v>
      </c>
      <c r="S703">
        <v>0</v>
      </c>
      <c r="T703" t="s">
        <v>2891</v>
      </c>
      <c r="U703" s="221">
        <f t="shared" si="21"/>
        <v>0.24410503700000002</v>
      </c>
    </row>
    <row r="704" spans="1:21" hidden="1">
      <c r="A704" s="55" t="str">
        <f t="shared" si="20"/>
        <v>Y0AIIgnore</v>
      </c>
      <c r="B704" s="55" t="str">
        <f>VLOOKUP(J704,'Mapping-CITI'!A:E,5,0)</f>
        <v>Ignore</v>
      </c>
      <c r="D704" s="42">
        <v>45016</v>
      </c>
      <c r="E704" s="42">
        <v>45199</v>
      </c>
      <c r="F704" t="s">
        <v>2891</v>
      </c>
      <c r="G704" t="s">
        <v>2917</v>
      </c>
      <c r="H704">
        <v>4160</v>
      </c>
      <c r="I704" t="s">
        <v>2778</v>
      </c>
      <c r="J704">
        <v>401242</v>
      </c>
      <c r="K704" t="s">
        <v>2431</v>
      </c>
      <c r="L704">
        <v>20608.57</v>
      </c>
      <c r="M704">
        <v>7016.12</v>
      </c>
      <c r="N704">
        <v>0</v>
      </c>
      <c r="O704">
        <v>7016.12</v>
      </c>
      <c r="P704" t="s">
        <v>607</v>
      </c>
      <c r="Q704">
        <v>7016.12</v>
      </c>
      <c r="R704">
        <v>7016.12</v>
      </c>
      <c r="S704">
        <v>0</v>
      </c>
      <c r="T704" t="s">
        <v>2891</v>
      </c>
      <c r="U704" s="221">
        <f t="shared" si="21"/>
        <v>7.01612E-4</v>
      </c>
    </row>
    <row r="705" spans="1:21" hidden="1">
      <c r="A705" s="55" t="str">
        <f t="shared" si="20"/>
        <v>Y0AI6.4</v>
      </c>
      <c r="B705" s="55">
        <f>VLOOKUP(J705,'Mapping-CITI'!A:E,5,0)</f>
        <v>6.4</v>
      </c>
      <c r="D705" s="42">
        <v>45016</v>
      </c>
      <c r="E705" s="42">
        <v>45199</v>
      </c>
      <c r="F705" t="s">
        <v>2891</v>
      </c>
      <c r="G705" t="s">
        <v>2917</v>
      </c>
      <c r="H705">
        <v>4160</v>
      </c>
      <c r="I705" t="s">
        <v>2778</v>
      </c>
      <c r="J705">
        <v>401263</v>
      </c>
      <c r="K705" t="s">
        <v>2605</v>
      </c>
      <c r="L705">
        <v>0</v>
      </c>
      <c r="M705">
        <v>0</v>
      </c>
      <c r="N705">
        <v>0</v>
      </c>
      <c r="O705">
        <v>0</v>
      </c>
      <c r="P705" t="s">
        <v>607</v>
      </c>
      <c r="Q705">
        <v>0</v>
      </c>
      <c r="R705">
        <v>0</v>
      </c>
      <c r="S705">
        <v>0</v>
      </c>
      <c r="T705" t="s">
        <v>2891</v>
      </c>
      <c r="U705" s="221">
        <f t="shared" si="21"/>
        <v>0</v>
      </c>
    </row>
    <row r="706" spans="1:21" hidden="1">
      <c r="A706" s="55" t="str">
        <f t="shared" si="20"/>
        <v>Y0AI6.4</v>
      </c>
      <c r="B706" s="55">
        <f>VLOOKUP(J706,'Mapping-CITI'!A:E,5,0)</f>
        <v>6.4</v>
      </c>
      <c r="D706" s="42">
        <v>45016</v>
      </c>
      <c r="E706" s="42">
        <v>45199</v>
      </c>
      <c r="F706" t="s">
        <v>2891</v>
      </c>
      <c r="G706" t="s">
        <v>2917</v>
      </c>
      <c r="H706">
        <v>4160</v>
      </c>
      <c r="I706" t="s">
        <v>2778</v>
      </c>
      <c r="J706">
        <v>401301</v>
      </c>
      <c r="K706" t="s">
        <v>2432</v>
      </c>
      <c r="L706">
        <v>24544.18</v>
      </c>
      <c r="M706">
        <v>328.99</v>
      </c>
      <c r="N706">
        <v>0</v>
      </c>
      <c r="O706">
        <v>328.99</v>
      </c>
      <c r="P706" t="s">
        <v>607</v>
      </c>
      <c r="Q706">
        <v>328.99</v>
      </c>
      <c r="R706">
        <v>328.99</v>
      </c>
      <c r="S706">
        <v>0</v>
      </c>
      <c r="T706" t="s">
        <v>2891</v>
      </c>
      <c r="U706" s="221">
        <f t="shared" si="21"/>
        <v>3.2898999999999998E-5</v>
      </c>
    </row>
    <row r="707" spans="1:21" hidden="1">
      <c r="A707" s="55" t="str">
        <f t="shared" ref="A707:A770" si="22">F707&amp;B707</f>
        <v>Y0AI6.2</v>
      </c>
      <c r="B707" s="55">
        <f>VLOOKUP(J707,'Mapping-CITI'!A:E,5,0)</f>
        <v>6.2</v>
      </c>
      <c r="D707" s="42">
        <v>45016</v>
      </c>
      <c r="E707" s="42">
        <v>45199</v>
      </c>
      <c r="F707" t="s">
        <v>2891</v>
      </c>
      <c r="G707" t="s">
        <v>2917</v>
      </c>
      <c r="H707">
        <v>4160</v>
      </c>
      <c r="I707" t="s">
        <v>2778</v>
      </c>
      <c r="J707">
        <v>401501</v>
      </c>
      <c r="K707" t="s">
        <v>676</v>
      </c>
      <c r="L707">
        <v>1247146.33</v>
      </c>
      <c r="M707">
        <v>0</v>
      </c>
      <c r="N707">
        <v>23408.69</v>
      </c>
      <c r="O707">
        <v>-23408.69</v>
      </c>
      <c r="P707" t="s">
        <v>607</v>
      </c>
      <c r="Q707">
        <v>-23408.69</v>
      </c>
      <c r="R707">
        <v>0</v>
      </c>
      <c r="S707">
        <v>0</v>
      </c>
      <c r="T707" t="s">
        <v>2891</v>
      </c>
      <c r="U707" s="221">
        <f t="shared" ref="U707:U770" si="23">(M707-N707)/10^7</f>
        <v>-2.3408689999999998E-3</v>
      </c>
    </row>
    <row r="708" spans="1:21" hidden="1">
      <c r="A708" s="55" t="str">
        <f t="shared" si="22"/>
        <v>Y0AI6.4</v>
      </c>
      <c r="B708" s="55">
        <f>VLOOKUP(J708,'Mapping-CITI'!A:E,5,0)</f>
        <v>6.4</v>
      </c>
      <c r="D708" s="42">
        <v>45016</v>
      </c>
      <c r="E708" s="42">
        <v>45199</v>
      </c>
      <c r="F708" t="s">
        <v>2891</v>
      </c>
      <c r="G708" t="s">
        <v>2917</v>
      </c>
      <c r="H708">
        <v>4160</v>
      </c>
      <c r="I708" t="s">
        <v>2778</v>
      </c>
      <c r="J708">
        <v>401702</v>
      </c>
      <c r="K708" t="s">
        <v>2686</v>
      </c>
      <c r="L708">
        <v>-3831.84</v>
      </c>
      <c r="M708">
        <v>0</v>
      </c>
      <c r="N708">
        <v>2106.77</v>
      </c>
      <c r="O708">
        <v>-2106.77</v>
      </c>
      <c r="P708" t="s">
        <v>607</v>
      </c>
      <c r="Q708">
        <v>-2106.77</v>
      </c>
      <c r="R708">
        <v>0</v>
      </c>
      <c r="S708">
        <v>0</v>
      </c>
      <c r="T708" t="s">
        <v>2891</v>
      </c>
      <c r="U708" s="221">
        <f t="shared" si="23"/>
        <v>-2.1067699999999999E-4</v>
      </c>
    </row>
    <row r="709" spans="1:21" hidden="1">
      <c r="A709" s="55" t="str">
        <f t="shared" si="22"/>
        <v>Y0AI6.4</v>
      </c>
      <c r="B709" s="55">
        <f>VLOOKUP(J709,'Mapping-CITI'!A:E,5,0)</f>
        <v>6.4</v>
      </c>
      <c r="D709" s="42">
        <v>45016</v>
      </c>
      <c r="E709" s="42">
        <v>45199</v>
      </c>
      <c r="F709" t="s">
        <v>2891</v>
      </c>
      <c r="G709" t="s">
        <v>2917</v>
      </c>
      <c r="H709">
        <v>4160</v>
      </c>
      <c r="I709" t="s">
        <v>2778</v>
      </c>
      <c r="J709">
        <v>401703</v>
      </c>
      <c r="K709" t="s">
        <v>2687</v>
      </c>
      <c r="L709">
        <v>-3831.84</v>
      </c>
      <c r="M709">
        <v>0</v>
      </c>
      <c r="N709">
        <v>2106.77</v>
      </c>
      <c r="O709">
        <v>-2106.77</v>
      </c>
      <c r="P709" t="s">
        <v>607</v>
      </c>
      <c r="Q709">
        <v>-2106.77</v>
      </c>
      <c r="R709">
        <v>0</v>
      </c>
      <c r="S709">
        <v>0</v>
      </c>
      <c r="T709" t="s">
        <v>2891</v>
      </c>
      <c r="U709" s="221">
        <f t="shared" si="23"/>
        <v>-2.1067699999999999E-4</v>
      </c>
    </row>
    <row r="710" spans="1:21" hidden="1">
      <c r="A710" s="55" t="str">
        <f t="shared" si="22"/>
        <v>Y0AI6.4</v>
      </c>
      <c r="B710" s="55">
        <f>VLOOKUP(J710,'Mapping-CITI'!A:E,5,0)</f>
        <v>6.4</v>
      </c>
      <c r="D710" s="42">
        <v>45016</v>
      </c>
      <c r="E710" s="42">
        <v>45199</v>
      </c>
      <c r="F710" t="s">
        <v>2891</v>
      </c>
      <c r="G710" t="s">
        <v>2917</v>
      </c>
      <c r="H710">
        <v>4160</v>
      </c>
      <c r="I710" t="s">
        <v>2778</v>
      </c>
      <c r="J710">
        <v>401707</v>
      </c>
      <c r="K710" t="s">
        <v>2680</v>
      </c>
      <c r="L710">
        <v>1448683.96</v>
      </c>
      <c r="M710">
        <v>701670.14</v>
      </c>
      <c r="N710">
        <v>45392.35</v>
      </c>
      <c r="O710">
        <v>656277.79</v>
      </c>
      <c r="P710" t="s">
        <v>607</v>
      </c>
      <c r="Q710">
        <v>656277.79</v>
      </c>
      <c r="R710">
        <v>45392.35</v>
      </c>
      <c r="S710">
        <v>45392.35</v>
      </c>
      <c r="T710" t="s">
        <v>2891</v>
      </c>
      <c r="U710" s="221">
        <f t="shared" si="23"/>
        <v>6.5627778999999997E-2</v>
      </c>
    </row>
    <row r="711" spans="1:21" hidden="1">
      <c r="A711" s="55" t="str">
        <f t="shared" si="22"/>
        <v>Y0AI6.4</v>
      </c>
      <c r="B711" s="55">
        <f>VLOOKUP(J711,'Mapping-CITI'!A:E,5,0)</f>
        <v>6.4</v>
      </c>
      <c r="D711" s="42">
        <v>45016</v>
      </c>
      <c r="E711" s="42">
        <v>45199</v>
      </c>
      <c r="F711" t="s">
        <v>2891</v>
      </c>
      <c r="G711" t="s">
        <v>2917</v>
      </c>
      <c r="H711">
        <v>4160</v>
      </c>
      <c r="I711" t="s">
        <v>2778</v>
      </c>
      <c r="J711">
        <v>401708</v>
      </c>
      <c r="K711" t="s">
        <v>2681</v>
      </c>
      <c r="L711">
        <v>1448683.96</v>
      </c>
      <c r="M711">
        <v>701670.14</v>
      </c>
      <c r="N711">
        <v>45392.35</v>
      </c>
      <c r="O711">
        <v>656277.79</v>
      </c>
      <c r="P711" t="s">
        <v>607</v>
      </c>
      <c r="Q711">
        <v>656277.79</v>
      </c>
      <c r="R711">
        <v>45392.35</v>
      </c>
      <c r="S711">
        <v>45392.35</v>
      </c>
      <c r="T711" t="s">
        <v>2891</v>
      </c>
      <c r="U711" s="221">
        <f t="shared" si="23"/>
        <v>6.5627778999999997E-2</v>
      </c>
    </row>
    <row r="712" spans="1:21" hidden="1">
      <c r="A712" s="55" t="str">
        <f t="shared" si="22"/>
        <v>Y0AI6.2</v>
      </c>
      <c r="B712" s="55">
        <f>VLOOKUP(J712,'Mapping-CITI'!A:E,5,0)</f>
        <v>6.2</v>
      </c>
      <c r="D712" s="42">
        <v>45016</v>
      </c>
      <c r="E712" s="42">
        <v>45199</v>
      </c>
      <c r="F712" t="s">
        <v>2891</v>
      </c>
      <c r="G712" t="s">
        <v>2917</v>
      </c>
      <c r="H712">
        <v>4160</v>
      </c>
      <c r="I712" t="s">
        <v>2778</v>
      </c>
      <c r="J712">
        <v>402007</v>
      </c>
      <c r="K712" t="s">
        <v>2435</v>
      </c>
      <c r="L712">
        <v>16096435.76</v>
      </c>
      <c r="M712">
        <v>7292178.1500000004</v>
      </c>
      <c r="N712">
        <v>0</v>
      </c>
      <c r="O712">
        <v>7292178.1500000004</v>
      </c>
      <c r="P712" t="s">
        <v>607</v>
      </c>
      <c r="Q712">
        <v>7292178.1500000004</v>
      </c>
      <c r="R712">
        <v>0</v>
      </c>
      <c r="S712">
        <v>0</v>
      </c>
      <c r="T712" t="s">
        <v>2891</v>
      </c>
      <c r="U712" s="221">
        <f t="shared" si="23"/>
        <v>0.72921781500000005</v>
      </c>
    </row>
    <row r="713" spans="1:21" hidden="1">
      <c r="A713" s="55" t="str">
        <f t="shared" si="22"/>
        <v>Y0AI6.4</v>
      </c>
      <c r="B713" s="55">
        <f>VLOOKUP(J713,'Mapping-CITI'!A:E,5,0)</f>
        <v>6.4</v>
      </c>
      <c r="D713" s="42">
        <v>45016</v>
      </c>
      <c r="E713" s="42">
        <v>45199</v>
      </c>
      <c r="F713" t="s">
        <v>2891</v>
      </c>
      <c r="G713" t="s">
        <v>2917</v>
      </c>
      <c r="H713">
        <v>4160</v>
      </c>
      <c r="I713" t="s">
        <v>2778</v>
      </c>
      <c r="J713">
        <v>402084</v>
      </c>
      <c r="K713" t="s">
        <v>4268</v>
      </c>
      <c r="L713">
        <v>0</v>
      </c>
      <c r="M713">
        <v>690000</v>
      </c>
      <c r="N713">
        <v>0</v>
      </c>
      <c r="O713">
        <v>690000</v>
      </c>
      <c r="P713" t="s">
        <v>607</v>
      </c>
      <c r="Q713">
        <v>690000</v>
      </c>
      <c r="R713">
        <v>0</v>
      </c>
      <c r="S713">
        <v>0</v>
      </c>
      <c r="T713" t="s">
        <v>2891</v>
      </c>
      <c r="U713" s="221">
        <f t="shared" si="23"/>
        <v>6.9000000000000006E-2</v>
      </c>
    </row>
    <row r="714" spans="1:21" hidden="1">
      <c r="A714" s="55" t="str">
        <f t="shared" si="22"/>
        <v>Y0AI6.4</v>
      </c>
      <c r="B714" s="55">
        <f>VLOOKUP(J714,'Mapping-CITI'!A:E,5,0)</f>
        <v>6.4</v>
      </c>
      <c r="D714" s="42">
        <v>45016</v>
      </c>
      <c r="E714" s="42">
        <v>45199</v>
      </c>
      <c r="F714" t="s">
        <v>2891</v>
      </c>
      <c r="G714" t="s">
        <v>2917</v>
      </c>
      <c r="H714">
        <v>4160</v>
      </c>
      <c r="I714" t="s">
        <v>2778</v>
      </c>
      <c r="J714">
        <v>402103</v>
      </c>
      <c r="K714" t="s">
        <v>2436</v>
      </c>
      <c r="L714">
        <v>96753.14</v>
      </c>
      <c r="M714">
        <v>236909.67</v>
      </c>
      <c r="N714">
        <v>36782.36</v>
      </c>
      <c r="O714">
        <v>200127.31</v>
      </c>
      <c r="P714" t="s">
        <v>607</v>
      </c>
      <c r="Q714">
        <v>200127.31</v>
      </c>
      <c r="R714">
        <v>236909.67</v>
      </c>
      <c r="S714">
        <v>36782.36</v>
      </c>
      <c r="T714" t="s">
        <v>2891</v>
      </c>
      <c r="U714" s="221">
        <f t="shared" si="23"/>
        <v>2.0012730999999999E-2</v>
      </c>
    </row>
    <row r="715" spans="1:21" hidden="1">
      <c r="A715" s="55" t="str">
        <f t="shared" si="22"/>
        <v>Y0AI6.3</v>
      </c>
      <c r="B715" s="55">
        <f>VLOOKUP(J715,'Mapping-CITI'!A:E,5,0)</f>
        <v>6.3</v>
      </c>
      <c r="D715" s="42">
        <v>45016</v>
      </c>
      <c r="E715" s="42">
        <v>45199</v>
      </c>
      <c r="F715" t="s">
        <v>2891</v>
      </c>
      <c r="G715" t="s">
        <v>2917</v>
      </c>
      <c r="H715">
        <v>4160</v>
      </c>
      <c r="I715" t="s">
        <v>2778</v>
      </c>
      <c r="J715">
        <v>402106</v>
      </c>
      <c r="K715" t="s">
        <v>2437</v>
      </c>
      <c r="L715">
        <v>241559.75</v>
      </c>
      <c r="M715">
        <v>75268.03</v>
      </c>
      <c r="N715">
        <v>0</v>
      </c>
      <c r="O715">
        <v>75268.03</v>
      </c>
      <c r="P715" t="s">
        <v>607</v>
      </c>
      <c r="Q715">
        <v>75268.03</v>
      </c>
      <c r="R715">
        <v>75268.03</v>
      </c>
      <c r="S715">
        <v>0</v>
      </c>
      <c r="T715" t="s">
        <v>2891</v>
      </c>
      <c r="U715" s="221">
        <f t="shared" si="23"/>
        <v>7.5268030000000003E-3</v>
      </c>
    </row>
    <row r="716" spans="1:21" hidden="1">
      <c r="A716" s="55" t="str">
        <f t="shared" si="22"/>
        <v>Y0AI6.4</v>
      </c>
      <c r="B716" s="55">
        <f>VLOOKUP(J716,'Mapping-CITI'!A:E,5,0)</f>
        <v>6.4</v>
      </c>
      <c r="D716" s="42">
        <v>45016</v>
      </c>
      <c r="E716" s="42">
        <v>45199</v>
      </c>
      <c r="F716" t="s">
        <v>2891</v>
      </c>
      <c r="G716" t="s">
        <v>2917</v>
      </c>
      <c r="H716">
        <v>4160</v>
      </c>
      <c r="I716" t="s">
        <v>2778</v>
      </c>
      <c r="J716">
        <v>402113</v>
      </c>
      <c r="K716" t="s">
        <v>2438</v>
      </c>
      <c r="L716">
        <v>12296593.710000001</v>
      </c>
      <c r="M716">
        <v>4772547.5199999996</v>
      </c>
      <c r="N716">
        <v>10904.55</v>
      </c>
      <c r="O716">
        <v>4761642.97</v>
      </c>
      <c r="P716" t="s">
        <v>607</v>
      </c>
      <c r="Q716">
        <v>4761642.97</v>
      </c>
      <c r="R716">
        <v>4772547.5199999996</v>
      </c>
      <c r="S716">
        <v>10904.55</v>
      </c>
      <c r="T716" t="s">
        <v>2891</v>
      </c>
      <c r="U716" s="221">
        <f t="shared" si="23"/>
        <v>0.47616429699999996</v>
      </c>
    </row>
    <row r="717" spans="1:21" hidden="1">
      <c r="A717" s="55" t="str">
        <f t="shared" si="22"/>
        <v>Y0AI6.4</v>
      </c>
      <c r="B717" s="55">
        <f>VLOOKUP(J717,'Mapping-CITI'!A:E,5,0)</f>
        <v>6.4</v>
      </c>
      <c r="D717" s="42">
        <v>45016</v>
      </c>
      <c r="E717" s="42">
        <v>45199</v>
      </c>
      <c r="F717" t="s">
        <v>2891</v>
      </c>
      <c r="G717" t="s">
        <v>2917</v>
      </c>
      <c r="H717">
        <v>4160</v>
      </c>
      <c r="I717" t="s">
        <v>2778</v>
      </c>
      <c r="J717">
        <v>402125</v>
      </c>
      <c r="K717" t="s">
        <v>2914</v>
      </c>
      <c r="L717">
        <v>586265.24</v>
      </c>
      <c r="M717">
        <v>41407.660000000003</v>
      </c>
      <c r="N717">
        <v>0</v>
      </c>
      <c r="O717">
        <v>41407.660000000003</v>
      </c>
      <c r="P717" t="s">
        <v>607</v>
      </c>
      <c r="Q717">
        <v>41407.660000000003</v>
      </c>
      <c r="R717">
        <v>41407.660000000003</v>
      </c>
      <c r="S717">
        <v>0</v>
      </c>
      <c r="T717" t="s">
        <v>2891</v>
      </c>
      <c r="U717" s="221">
        <f t="shared" si="23"/>
        <v>4.1407660000000006E-3</v>
      </c>
    </row>
    <row r="718" spans="1:21" hidden="1">
      <c r="A718" s="55" t="str">
        <f t="shared" si="22"/>
        <v>Y0AI6.1</v>
      </c>
      <c r="B718" s="55">
        <f>VLOOKUP(J718,'Mapping-CITI'!A:E,5,0)</f>
        <v>6.1</v>
      </c>
      <c r="D718" s="42">
        <v>45016</v>
      </c>
      <c r="E718" s="42">
        <v>45199</v>
      </c>
      <c r="F718" t="s">
        <v>2891</v>
      </c>
      <c r="G718" t="s">
        <v>2917</v>
      </c>
      <c r="H718">
        <v>4170</v>
      </c>
      <c r="I718" t="s">
        <v>2780</v>
      </c>
      <c r="J718">
        <v>402128</v>
      </c>
      <c r="K718" t="s">
        <v>2440</v>
      </c>
      <c r="L718">
        <v>-367268.32</v>
      </c>
      <c r="M718">
        <v>595144.09</v>
      </c>
      <c r="N718">
        <v>595144.09</v>
      </c>
      <c r="O718">
        <v>0</v>
      </c>
      <c r="P718" t="s">
        <v>607</v>
      </c>
      <c r="Q718">
        <v>0</v>
      </c>
      <c r="R718">
        <v>595144.09</v>
      </c>
      <c r="S718">
        <v>595144.09</v>
      </c>
      <c r="T718" t="s">
        <v>2891</v>
      </c>
      <c r="U718" s="221">
        <f t="shared" si="23"/>
        <v>0</v>
      </c>
    </row>
    <row r="719" spans="1:21">
      <c r="A719" s="55" t="str">
        <f t="shared" si="22"/>
        <v>Y0AI6.4</v>
      </c>
      <c r="B719" s="55">
        <f>VLOOKUP(J719,'Mapping-CITI'!A:E,5,0)</f>
        <v>6.4</v>
      </c>
      <c r="D719" s="42">
        <v>45016</v>
      </c>
      <c r="E719" s="42">
        <v>45199</v>
      </c>
      <c r="F719" t="s">
        <v>2891</v>
      </c>
      <c r="G719" t="s">
        <v>2917</v>
      </c>
      <c r="H719">
        <v>4170</v>
      </c>
      <c r="I719" t="s">
        <v>2780</v>
      </c>
      <c r="J719">
        <v>402129</v>
      </c>
      <c r="K719" t="s">
        <v>2871</v>
      </c>
      <c r="L719">
        <v>2362.89</v>
      </c>
      <c r="M719">
        <v>7462</v>
      </c>
      <c r="N719">
        <v>0</v>
      </c>
      <c r="O719">
        <v>7462</v>
      </c>
      <c r="P719" t="s">
        <v>607</v>
      </c>
      <c r="Q719">
        <v>7462</v>
      </c>
      <c r="R719">
        <v>0</v>
      </c>
      <c r="S719">
        <v>0</v>
      </c>
      <c r="T719" t="s">
        <v>2891</v>
      </c>
      <c r="U719" s="221">
        <f t="shared" si="23"/>
        <v>7.4620000000000003E-4</v>
      </c>
    </row>
    <row r="720" spans="1:21" hidden="1">
      <c r="A720" s="55" t="str">
        <f t="shared" si="22"/>
        <v>Y0AI6.4</v>
      </c>
      <c r="B720" s="55">
        <f>VLOOKUP(J720,'Mapping-CITI'!A:E,5,0)</f>
        <v>6.4</v>
      </c>
      <c r="D720" s="42">
        <v>45016</v>
      </c>
      <c r="E720" s="42">
        <v>45199</v>
      </c>
      <c r="F720" t="s">
        <v>2891</v>
      </c>
      <c r="G720" t="s">
        <v>2917</v>
      </c>
      <c r="H720">
        <v>4160</v>
      </c>
      <c r="I720" t="s">
        <v>2778</v>
      </c>
      <c r="J720">
        <v>402132</v>
      </c>
      <c r="K720" t="s">
        <v>2441</v>
      </c>
      <c r="L720">
        <v>0</v>
      </c>
      <c r="M720">
        <v>0</v>
      </c>
      <c r="N720">
        <v>0</v>
      </c>
      <c r="O720">
        <v>0</v>
      </c>
      <c r="P720" t="s">
        <v>607</v>
      </c>
      <c r="Q720">
        <v>0</v>
      </c>
      <c r="R720">
        <v>0</v>
      </c>
      <c r="S720">
        <v>0</v>
      </c>
      <c r="T720" t="s">
        <v>2891</v>
      </c>
      <c r="U720" s="221">
        <f t="shared" si="23"/>
        <v>0</v>
      </c>
    </row>
    <row r="721" spans="1:21" hidden="1">
      <c r="A721" s="55" t="str">
        <f t="shared" si="22"/>
        <v>Y0AI6.4</v>
      </c>
      <c r="B721" s="55">
        <f>VLOOKUP(J721,'Mapping-CITI'!A:E,5,0)</f>
        <v>6.4</v>
      </c>
      <c r="D721" s="42">
        <v>45016</v>
      </c>
      <c r="E721" s="42">
        <v>45199</v>
      </c>
      <c r="F721" t="s">
        <v>2891</v>
      </c>
      <c r="G721" t="s">
        <v>2917</v>
      </c>
      <c r="H721">
        <v>4160</v>
      </c>
      <c r="I721" t="s">
        <v>2778</v>
      </c>
      <c r="J721">
        <v>402133</v>
      </c>
      <c r="K721" t="s">
        <v>2442</v>
      </c>
      <c r="L721">
        <v>0</v>
      </c>
      <c r="M721">
        <v>0</v>
      </c>
      <c r="N721">
        <v>0</v>
      </c>
      <c r="O721">
        <v>0</v>
      </c>
      <c r="P721" t="s">
        <v>607</v>
      </c>
      <c r="Q721">
        <v>0</v>
      </c>
      <c r="R721">
        <v>0</v>
      </c>
      <c r="S721">
        <v>0</v>
      </c>
      <c r="T721" t="s">
        <v>2891</v>
      </c>
      <c r="U721" s="221">
        <f t="shared" si="23"/>
        <v>0</v>
      </c>
    </row>
    <row r="722" spans="1:21" hidden="1">
      <c r="A722" s="55" t="str">
        <f t="shared" si="22"/>
        <v>Y0AI6.4</v>
      </c>
      <c r="B722" s="55">
        <f>VLOOKUP(J722,'Mapping-CITI'!A:E,5,0)</f>
        <v>6.4</v>
      </c>
      <c r="D722" s="42">
        <v>45016</v>
      </c>
      <c r="E722" s="42">
        <v>45199</v>
      </c>
      <c r="F722" t="s">
        <v>2891</v>
      </c>
      <c r="G722" t="s">
        <v>2917</v>
      </c>
      <c r="H722">
        <v>4160</v>
      </c>
      <c r="I722" t="s">
        <v>2778</v>
      </c>
      <c r="J722">
        <v>402134</v>
      </c>
      <c r="K722" t="s">
        <v>2443</v>
      </c>
      <c r="L722">
        <v>4411842.87</v>
      </c>
      <c r="M722">
        <v>2083479.46</v>
      </c>
      <c r="N722">
        <v>0</v>
      </c>
      <c r="O722">
        <v>2083479.46</v>
      </c>
      <c r="P722" t="s">
        <v>607</v>
      </c>
      <c r="Q722">
        <v>2083479.46</v>
      </c>
      <c r="R722">
        <v>0</v>
      </c>
      <c r="S722">
        <v>0</v>
      </c>
      <c r="T722" t="s">
        <v>2891</v>
      </c>
      <c r="U722" s="221">
        <f t="shared" si="23"/>
        <v>0.20834794600000001</v>
      </c>
    </row>
    <row r="723" spans="1:21" hidden="1">
      <c r="A723" s="55" t="str">
        <f t="shared" si="22"/>
        <v>Y0AI6.4</v>
      </c>
      <c r="B723" s="55">
        <f>VLOOKUP(J723,'Mapping-CITI'!A:E,5,0)</f>
        <v>6.4</v>
      </c>
      <c r="D723" s="42">
        <v>45016</v>
      </c>
      <c r="E723" s="42">
        <v>45199</v>
      </c>
      <c r="F723" t="s">
        <v>2891</v>
      </c>
      <c r="G723" t="s">
        <v>2917</v>
      </c>
      <c r="H723">
        <v>4160</v>
      </c>
      <c r="I723" t="s">
        <v>2778</v>
      </c>
      <c r="J723">
        <v>402233</v>
      </c>
      <c r="K723" t="s">
        <v>2458</v>
      </c>
      <c r="L723">
        <v>10436.02</v>
      </c>
      <c r="M723">
        <v>41682.92</v>
      </c>
      <c r="N723">
        <v>0</v>
      </c>
      <c r="O723">
        <v>41682.92</v>
      </c>
      <c r="P723" t="s">
        <v>607</v>
      </c>
      <c r="Q723">
        <v>41682.92</v>
      </c>
      <c r="R723">
        <v>41682.92</v>
      </c>
      <c r="S723">
        <v>0</v>
      </c>
      <c r="T723" t="s">
        <v>2891</v>
      </c>
      <c r="U723" s="221">
        <f t="shared" si="23"/>
        <v>4.1682919999999997E-3</v>
      </c>
    </row>
    <row r="724" spans="1:21" hidden="1">
      <c r="A724" s="55" t="str">
        <f t="shared" si="22"/>
        <v>Y0AI6.4</v>
      </c>
      <c r="B724" s="55">
        <f>VLOOKUP(J724,'Mapping-CITI'!A:E,5,0)</f>
        <v>6.4</v>
      </c>
      <c r="D724" s="42">
        <v>45016</v>
      </c>
      <c r="E724" s="42">
        <v>45199</v>
      </c>
      <c r="F724" t="s">
        <v>2891</v>
      </c>
      <c r="G724" t="s">
        <v>2917</v>
      </c>
      <c r="H724">
        <v>4160</v>
      </c>
      <c r="I724" t="s">
        <v>2778</v>
      </c>
      <c r="J724">
        <v>402235</v>
      </c>
      <c r="K724" t="s">
        <v>2459</v>
      </c>
      <c r="L724">
        <v>126059.53</v>
      </c>
      <c r="M724">
        <v>103844.63</v>
      </c>
      <c r="N724">
        <v>0</v>
      </c>
      <c r="O724">
        <v>103844.63</v>
      </c>
      <c r="P724" t="s">
        <v>607</v>
      </c>
      <c r="Q724">
        <v>103844.63</v>
      </c>
      <c r="R724">
        <v>103844.63</v>
      </c>
      <c r="S724">
        <v>0</v>
      </c>
      <c r="T724" t="s">
        <v>2891</v>
      </c>
      <c r="U724" s="221">
        <f t="shared" si="23"/>
        <v>1.0384463E-2</v>
      </c>
    </row>
    <row r="725" spans="1:21" hidden="1">
      <c r="A725" s="55" t="str">
        <f t="shared" si="22"/>
        <v>Y0AI6.2</v>
      </c>
      <c r="B725" s="55">
        <f>VLOOKUP(J725,'Mapping-CITI'!A:E,5,0)</f>
        <v>6.2</v>
      </c>
      <c r="D725" s="42">
        <v>45016</v>
      </c>
      <c r="E725" s="42">
        <v>45199</v>
      </c>
      <c r="F725" t="s">
        <v>2891</v>
      </c>
      <c r="G725" t="s">
        <v>2917</v>
      </c>
      <c r="H725">
        <v>4160</v>
      </c>
      <c r="I725" t="s">
        <v>2778</v>
      </c>
      <c r="J725">
        <v>402257</v>
      </c>
      <c r="K725" t="s">
        <v>2465</v>
      </c>
      <c r="L725">
        <v>0</v>
      </c>
      <c r="M725">
        <v>504359.39</v>
      </c>
      <c r="N725">
        <v>504359.39</v>
      </c>
      <c r="O725">
        <v>0</v>
      </c>
      <c r="P725" t="s">
        <v>607</v>
      </c>
      <c r="Q725">
        <v>0</v>
      </c>
      <c r="R725">
        <v>504359.39</v>
      </c>
      <c r="S725">
        <v>504359.39</v>
      </c>
      <c r="T725" t="s">
        <v>2891</v>
      </c>
      <c r="U725" s="221">
        <f t="shared" si="23"/>
        <v>0</v>
      </c>
    </row>
    <row r="726" spans="1:21" hidden="1">
      <c r="A726" s="55" t="str">
        <f t="shared" si="22"/>
        <v>Y0AI6.2</v>
      </c>
      <c r="B726" s="55">
        <f>VLOOKUP(J726,'Mapping-CITI'!A:E,5,0)</f>
        <v>6.2</v>
      </c>
      <c r="D726" s="42">
        <v>45016</v>
      </c>
      <c r="E726" s="42">
        <v>45199</v>
      </c>
      <c r="F726" t="s">
        <v>2891</v>
      </c>
      <c r="G726" t="s">
        <v>2917</v>
      </c>
      <c r="H726">
        <v>4160</v>
      </c>
      <c r="I726" t="s">
        <v>2778</v>
      </c>
      <c r="J726">
        <v>402258</v>
      </c>
      <c r="K726" t="s">
        <v>2466</v>
      </c>
      <c r="L726">
        <v>0</v>
      </c>
      <c r="M726">
        <v>0</v>
      </c>
      <c r="N726">
        <v>0</v>
      </c>
      <c r="O726">
        <v>0</v>
      </c>
      <c r="P726" t="s">
        <v>607</v>
      </c>
      <c r="Q726">
        <v>0</v>
      </c>
      <c r="R726">
        <v>0</v>
      </c>
      <c r="S726">
        <v>0</v>
      </c>
      <c r="T726" t="s">
        <v>2891</v>
      </c>
      <c r="U726" s="221">
        <f t="shared" si="23"/>
        <v>0</v>
      </c>
    </row>
    <row r="727" spans="1:21" hidden="1">
      <c r="A727" s="55" t="str">
        <f t="shared" si="22"/>
        <v>Y0AI6.4</v>
      </c>
      <c r="B727" s="55">
        <f>VLOOKUP(J727,'Mapping-CITI'!A:E,5,0)</f>
        <v>6.4</v>
      </c>
      <c r="D727" s="42">
        <v>45016</v>
      </c>
      <c r="E727" s="42">
        <v>45199</v>
      </c>
      <c r="F727" t="s">
        <v>2891</v>
      </c>
      <c r="G727" t="s">
        <v>2917</v>
      </c>
      <c r="H727">
        <v>4160</v>
      </c>
      <c r="I727" t="s">
        <v>2778</v>
      </c>
      <c r="J727">
        <v>402278</v>
      </c>
      <c r="K727" t="s">
        <v>2468</v>
      </c>
      <c r="L727">
        <v>0</v>
      </c>
      <c r="M727">
        <v>0</v>
      </c>
      <c r="N727">
        <v>0</v>
      </c>
      <c r="O727">
        <v>0</v>
      </c>
      <c r="P727" t="s">
        <v>607</v>
      </c>
      <c r="Q727">
        <v>0</v>
      </c>
      <c r="R727">
        <v>0</v>
      </c>
      <c r="S727">
        <v>0</v>
      </c>
      <c r="T727" t="s">
        <v>2891</v>
      </c>
      <c r="U727" s="221">
        <f t="shared" si="23"/>
        <v>0</v>
      </c>
    </row>
    <row r="728" spans="1:21" hidden="1">
      <c r="A728" s="55" t="str">
        <f t="shared" si="22"/>
        <v>Y0AIIgnore</v>
      </c>
      <c r="B728" s="55" t="str">
        <f>VLOOKUP(J728,'Mapping-CITI'!A:E,5,0)</f>
        <v>Ignore</v>
      </c>
      <c r="D728" s="42">
        <v>45016</v>
      </c>
      <c r="E728" s="42">
        <v>45199</v>
      </c>
      <c r="F728" t="s">
        <v>2891</v>
      </c>
      <c r="G728" t="s">
        <v>2917</v>
      </c>
      <c r="H728">
        <v>4160</v>
      </c>
      <c r="I728" t="s">
        <v>2778</v>
      </c>
      <c r="J728">
        <v>402284</v>
      </c>
      <c r="K728" t="s">
        <v>2469</v>
      </c>
      <c r="L728">
        <v>15686.75</v>
      </c>
      <c r="M728">
        <v>27459.599999999999</v>
      </c>
      <c r="N728">
        <v>0</v>
      </c>
      <c r="O728">
        <v>27459.599999999999</v>
      </c>
      <c r="P728" t="s">
        <v>607</v>
      </c>
      <c r="Q728">
        <v>27459.599999999999</v>
      </c>
      <c r="R728">
        <v>27459.599999999999</v>
      </c>
      <c r="S728">
        <v>0</v>
      </c>
      <c r="T728" t="s">
        <v>2891</v>
      </c>
      <c r="U728" s="221">
        <f t="shared" si="23"/>
        <v>2.74596E-3</v>
      </c>
    </row>
    <row r="729" spans="1:21" hidden="1">
      <c r="A729" s="55" t="str">
        <f t="shared" si="22"/>
        <v>Y0AIIgnore</v>
      </c>
      <c r="B729" s="55" t="str">
        <f>VLOOKUP(J729,'Mapping-CITI'!A:E,5,0)</f>
        <v>Ignore</v>
      </c>
      <c r="D729" s="42">
        <v>45016</v>
      </c>
      <c r="E729" s="42">
        <v>45199</v>
      </c>
      <c r="F729" t="s">
        <v>2891</v>
      </c>
      <c r="G729" t="s">
        <v>2917</v>
      </c>
      <c r="H729">
        <v>4160</v>
      </c>
      <c r="I729" t="s">
        <v>2778</v>
      </c>
      <c r="J729">
        <v>402285</v>
      </c>
      <c r="K729" t="s">
        <v>2470</v>
      </c>
      <c r="L729">
        <v>662511.65</v>
      </c>
      <c r="M729">
        <v>268510.28999999998</v>
      </c>
      <c r="N729">
        <v>0</v>
      </c>
      <c r="O729">
        <v>268510.28999999998</v>
      </c>
      <c r="P729" t="s">
        <v>607</v>
      </c>
      <c r="Q729">
        <v>268510.28999999998</v>
      </c>
      <c r="R729">
        <v>268510.28999999998</v>
      </c>
      <c r="S729">
        <v>0</v>
      </c>
      <c r="T729" t="s">
        <v>2891</v>
      </c>
      <c r="U729" s="221">
        <f t="shared" si="23"/>
        <v>2.6851028999999998E-2</v>
      </c>
    </row>
    <row r="730" spans="1:21" hidden="1">
      <c r="A730" s="55" t="str">
        <f t="shared" si="22"/>
        <v>Y0AIIgnore</v>
      </c>
      <c r="B730" s="55" t="str">
        <f>VLOOKUP(J730,'Mapping-CITI'!A:E,5,0)</f>
        <v>Ignore</v>
      </c>
      <c r="D730" s="42">
        <v>45016</v>
      </c>
      <c r="E730" s="42">
        <v>45199</v>
      </c>
      <c r="F730" t="s">
        <v>2891</v>
      </c>
      <c r="G730" t="s">
        <v>2917</v>
      </c>
      <c r="H730">
        <v>4160</v>
      </c>
      <c r="I730" t="s">
        <v>2778</v>
      </c>
      <c r="J730">
        <v>402286</v>
      </c>
      <c r="K730" t="s">
        <v>2471</v>
      </c>
      <c r="L730">
        <v>142520.78</v>
      </c>
      <c r="M730">
        <v>81381.759999999995</v>
      </c>
      <c r="N730">
        <v>0</v>
      </c>
      <c r="O730">
        <v>81381.759999999995</v>
      </c>
      <c r="P730" t="s">
        <v>607</v>
      </c>
      <c r="Q730">
        <v>81381.759999999995</v>
      </c>
      <c r="R730">
        <v>81381.759999999995</v>
      </c>
      <c r="S730">
        <v>0</v>
      </c>
      <c r="T730" t="s">
        <v>2891</v>
      </c>
      <c r="U730" s="221">
        <f t="shared" si="23"/>
        <v>8.1381759999999987E-3</v>
      </c>
    </row>
    <row r="731" spans="1:21" hidden="1">
      <c r="A731" s="55" t="str">
        <f t="shared" si="22"/>
        <v>Y0AI6.1</v>
      </c>
      <c r="B731" s="55">
        <f>VLOOKUP(J731,'Mapping-CITI'!A:E,5,0)</f>
        <v>6.1</v>
      </c>
      <c r="D731" s="42">
        <v>45016</v>
      </c>
      <c r="E731" s="42">
        <v>45199</v>
      </c>
      <c r="F731" t="s">
        <v>2891</v>
      </c>
      <c r="G731" t="s">
        <v>2917</v>
      </c>
      <c r="H731">
        <v>4170</v>
      </c>
      <c r="I731" t="s">
        <v>2780</v>
      </c>
      <c r="J731">
        <v>402361</v>
      </c>
      <c r="K731" t="s">
        <v>2480</v>
      </c>
      <c r="L731">
        <v>0</v>
      </c>
      <c r="M731">
        <v>0</v>
      </c>
      <c r="N731">
        <v>0</v>
      </c>
      <c r="O731">
        <v>0</v>
      </c>
      <c r="P731" t="s">
        <v>607</v>
      </c>
      <c r="Q731">
        <v>0</v>
      </c>
      <c r="R731">
        <v>0</v>
      </c>
      <c r="S731">
        <v>0</v>
      </c>
      <c r="T731" t="s">
        <v>2891</v>
      </c>
      <c r="U731" s="221">
        <f t="shared" si="23"/>
        <v>0</v>
      </c>
    </row>
    <row r="732" spans="1:21" hidden="1">
      <c r="A732" s="55" t="str">
        <f t="shared" si="22"/>
        <v>Y0AI6.1</v>
      </c>
      <c r="B732" s="55">
        <f>VLOOKUP(J732,'Mapping-CITI'!A:E,5,0)</f>
        <v>6.1</v>
      </c>
      <c r="D732" s="42">
        <v>45016</v>
      </c>
      <c r="E732" s="42">
        <v>45199</v>
      </c>
      <c r="F732" t="s">
        <v>2891</v>
      </c>
      <c r="G732" t="s">
        <v>2917</v>
      </c>
      <c r="H732">
        <v>4170</v>
      </c>
      <c r="I732" t="s">
        <v>2780</v>
      </c>
      <c r="J732">
        <v>402362</v>
      </c>
      <c r="K732" t="s">
        <v>2481</v>
      </c>
      <c r="L732">
        <v>0</v>
      </c>
      <c r="M732">
        <v>0</v>
      </c>
      <c r="N732">
        <v>0</v>
      </c>
      <c r="O732">
        <v>0</v>
      </c>
      <c r="P732" t="s">
        <v>607</v>
      </c>
      <c r="Q732">
        <v>0</v>
      </c>
      <c r="R732">
        <v>0</v>
      </c>
      <c r="S732">
        <v>0</v>
      </c>
      <c r="T732" t="s">
        <v>2891</v>
      </c>
      <c r="U732" s="221">
        <f t="shared" si="23"/>
        <v>0</v>
      </c>
    </row>
    <row r="733" spans="1:21" hidden="1">
      <c r="A733" s="55" t="str">
        <f t="shared" si="22"/>
        <v>Y0AI6.1</v>
      </c>
      <c r="B733" s="55">
        <f>VLOOKUP(J733,'Mapping-CITI'!A:E,5,0)</f>
        <v>6.1</v>
      </c>
      <c r="D733" s="42">
        <v>45016</v>
      </c>
      <c r="E733" s="42">
        <v>45199</v>
      </c>
      <c r="F733" t="s">
        <v>2891</v>
      </c>
      <c r="G733" t="s">
        <v>2917</v>
      </c>
      <c r="H733">
        <v>4170</v>
      </c>
      <c r="I733" t="s">
        <v>2780</v>
      </c>
      <c r="J733">
        <v>402363</v>
      </c>
      <c r="K733" t="s">
        <v>2482</v>
      </c>
      <c r="L733">
        <v>41912366.170000002</v>
      </c>
      <c r="M733">
        <v>19793055.190000001</v>
      </c>
      <c r="N733">
        <v>0</v>
      </c>
      <c r="O733">
        <v>19793055.190000001</v>
      </c>
      <c r="P733" t="s">
        <v>607</v>
      </c>
      <c r="Q733">
        <v>19793055.190000001</v>
      </c>
      <c r="R733">
        <v>0</v>
      </c>
      <c r="S733">
        <v>0</v>
      </c>
      <c r="T733" t="s">
        <v>2891</v>
      </c>
      <c r="U733" s="221">
        <f t="shared" si="23"/>
        <v>1.9793055190000002</v>
      </c>
    </row>
    <row r="734" spans="1:21" hidden="1">
      <c r="A734" s="55" t="str">
        <f t="shared" si="22"/>
        <v>Y0AI6.4</v>
      </c>
      <c r="B734" s="55">
        <f>VLOOKUP(J734,'Mapping-CITI'!A:E,5,0)</f>
        <v>6.4</v>
      </c>
      <c r="D734" s="42">
        <v>45016</v>
      </c>
      <c r="E734" s="42">
        <v>45199</v>
      </c>
      <c r="F734" t="s">
        <v>2891</v>
      </c>
      <c r="G734" t="s">
        <v>2917</v>
      </c>
      <c r="H734">
        <v>4160</v>
      </c>
      <c r="I734" t="s">
        <v>2778</v>
      </c>
      <c r="J734">
        <v>402381</v>
      </c>
      <c r="K734" t="s">
        <v>2491</v>
      </c>
      <c r="L734">
        <v>13103431.369999999</v>
      </c>
      <c r="M734">
        <v>7296585.2999999998</v>
      </c>
      <c r="N734">
        <v>0</v>
      </c>
      <c r="O734">
        <v>7296585.2999999998</v>
      </c>
      <c r="P734" t="s">
        <v>607</v>
      </c>
      <c r="Q734">
        <v>7296585.2999999998</v>
      </c>
      <c r="R734">
        <v>0</v>
      </c>
      <c r="S734">
        <v>0</v>
      </c>
      <c r="T734" t="s">
        <v>2891</v>
      </c>
      <c r="U734" s="221">
        <f t="shared" si="23"/>
        <v>0.72965853000000003</v>
      </c>
    </row>
    <row r="735" spans="1:21" hidden="1">
      <c r="A735" s="55" t="str">
        <f t="shared" si="22"/>
        <v>Y0AI6.4</v>
      </c>
      <c r="B735" s="55">
        <f>VLOOKUP(J735,'Mapping-CITI'!A:E,5,0)</f>
        <v>6.4</v>
      </c>
      <c r="D735" s="42">
        <v>45016</v>
      </c>
      <c r="E735" s="42">
        <v>45199</v>
      </c>
      <c r="F735" t="s">
        <v>2891</v>
      </c>
      <c r="G735" t="s">
        <v>2917</v>
      </c>
      <c r="H735">
        <v>4160</v>
      </c>
      <c r="I735" t="s">
        <v>2778</v>
      </c>
      <c r="J735">
        <v>402404</v>
      </c>
      <c r="K735" t="s">
        <v>2492</v>
      </c>
      <c r="L735">
        <v>297184.15000000002</v>
      </c>
      <c r="M735">
        <v>2146.12</v>
      </c>
      <c r="N735">
        <v>0</v>
      </c>
      <c r="O735">
        <v>2146.12</v>
      </c>
      <c r="P735" t="s">
        <v>607</v>
      </c>
      <c r="Q735">
        <v>2146.12</v>
      </c>
      <c r="R735">
        <v>2146.12</v>
      </c>
      <c r="S735">
        <v>0</v>
      </c>
      <c r="T735" t="s">
        <v>2891</v>
      </c>
      <c r="U735" s="221">
        <f t="shared" si="23"/>
        <v>2.1461199999999998E-4</v>
      </c>
    </row>
    <row r="736" spans="1:21" hidden="1">
      <c r="A736" s="55" t="str">
        <f t="shared" si="22"/>
        <v>Y0AI6.4</v>
      </c>
      <c r="B736" s="55">
        <f>VLOOKUP(J736,'Mapping-CITI'!A:E,5,0)</f>
        <v>6.4</v>
      </c>
      <c r="D736" s="42">
        <v>45016</v>
      </c>
      <c r="E736" s="42">
        <v>45199</v>
      </c>
      <c r="F736" t="s">
        <v>2891</v>
      </c>
      <c r="G736" t="s">
        <v>2917</v>
      </c>
      <c r="H736">
        <v>4160</v>
      </c>
      <c r="I736" t="s">
        <v>2778</v>
      </c>
      <c r="J736">
        <v>403303</v>
      </c>
      <c r="K736" t="s">
        <v>2745</v>
      </c>
      <c r="L736">
        <v>102456.55</v>
      </c>
      <c r="M736">
        <v>0</v>
      </c>
      <c r="N736">
        <v>0</v>
      </c>
      <c r="O736">
        <v>0</v>
      </c>
      <c r="P736" t="s">
        <v>607</v>
      </c>
      <c r="Q736">
        <v>0</v>
      </c>
      <c r="R736">
        <v>0</v>
      </c>
      <c r="S736">
        <v>0</v>
      </c>
      <c r="T736" t="s">
        <v>2891</v>
      </c>
      <c r="U736" s="221">
        <f t="shared" si="23"/>
        <v>0</v>
      </c>
    </row>
    <row r="737" spans="1:21" hidden="1">
      <c r="A737" s="55" t="str">
        <f t="shared" si="22"/>
        <v>Y0AI5.2</v>
      </c>
      <c r="B737" s="55">
        <f>VLOOKUP(J737,'Mapping-CITI'!A:E,5,0)</f>
        <v>5.2</v>
      </c>
      <c r="D737" s="42">
        <v>45016</v>
      </c>
      <c r="E737" s="42">
        <v>45199</v>
      </c>
      <c r="F737" t="s">
        <v>2891</v>
      </c>
      <c r="G737" t="s">
        <v>2917</v>
      </c>
      <c r="H737">
        <v>4170</v>
      </c>
      <c r="I737" t="s">
        <v>2780</v>
      </c>
      <c r="J737">
        <v>413523</v>
      </c>
      <c r="K737" t="s">
        <v>2502</v>
      </c>
      <c r="L737">
        <v>0</v>
      </c>
      <c r="M737">
        <v>63516.89</v>
      </c>
      <c r="N737">
        <v>4.68</v>
      </c>
      <c r="O737">
        <v>63512.21</v>
      </c>
      <c r="P737" t="s">
        <v>607</v>
      </c>
      <c r="Q737">
        <v>63512.21</v>
      </c>
      <c r="R737">
        <v>25.39</v>
      </c>
      <c r="S737">
        <v>4.68</v>
      </c>
      <c r="T737" t="s">
        <v>2891</v>
      </c>
      <c r="U737" s="221">
        <f t="shared" si="23"/>
        <v>6.3512209999999998E-3</v>
      </c>
    </row>
    <row r="738" spans="1:21" hidden="1">
      <c r="A738" s="55" t="str">
        <f t="shared" si="22"/>
        <v>Y0AI5.3</v>
      </c>
      <c r="B738" s="55">
        <f>VLOOKUP(J738,'Mapping-CITI'!A:E,5,0)</f>
        <v>5.3</v>
      </c>
      <c r="D738" s="42">
        <v>45016</v>
      </c>
      <c r="E738" s="42">
        <v>45199</v>
      </c>
      <c r="F738" t="s">
        <v>2891</v>
      </c>
      <c r="G738" t="s">
        <v>2917</v>
      </c>
      <c r="H738">
        <v>4120</v>
      </c>
      <c r="I738" t="s">
        <v>2781</v>
      </c>
      <c r="J738">
        <v>440159</v>
      </c>
      <c r="K738" t="s">
        <v>2509</v>
      </c>
      <c r="L738">
        <v>240735883.31999999</v>
      </c>
      <c r="M738">
        <v>1034687.5</v>
      </c>
      <c r="N738">
        <v>0</v>
      </c>
      <c r="O738">
        <v>1034687.5</v>
      </c>
      <c r="P738" t="s">
        <v>607</v>
      </c>
      <c r="Q738">
        <v>1034687.5</v>
      </c>
      <c r="R738">
        <v>0</v>
      </c>
      <c r="S738">
        <v>0</v>
      </c>
      <c r="T738" t="s">
        <v>2891</v>
      </c>
      <c r="U738" s="221">
        <f t="shared" si="23"/>
        <v>0.10346875</v>
      </c>
    </row>
    <row r="739" spans="1:21" hidden="1">
      <c r="A739" s="55" t="str">
        <f t="shared" si="22"/>
        <v>Y0AI5.3</v>
      </c>
      <c r="B739" s="55">
        <f>VLOOKUP(J739,'Mapping-CITI'!A:E,5,0)</f>
        <v>5.3</v>
      </c>
      <c r="D739" s="42">
        <v>45016</v>
      </c>
      <c r="E739" s="42">
        <v>45199</v>
      </c>
      <c r="F739" t="s">
        <v>2891</v>
      </c>
      <c r="G739" t="s">
        <v>2917</v>
      </c>
      <c r="H739">
        <v>4120</v>
      </c>
      <c r="I739" t="s">
        <v>2781</v>
      </c>
      <c r="J739">
        <v>440161</v>
      </c>
      <c r="K739" t="s">
        <v>2511</v>
      </c>
      <c r="L739">
        <v>490036355.17000002</v>
      </c>
      <c r="M739">
        <v>205701659.38999999</v>
      </c>
      <c r="N739">
        <v>0</v>
      </c>
      <c r="O739">
        <v>205701659.38999999</v>
      </c>
      <c r="P739" t="s">
        <v>607</v>
      </c>
      <c r="Q739">
        <v>205701659.38999999</v>
      </c>
      <c r="R739">
        <v>0</v>
      </c>
      <c r="S739">
        <v>0</v>
      </c>
      <c r="T739" t="s">
        <v>2891</v>
      </c>
      <c r="U739" s="221">
        <f t="shared" si="23"/>
        <v>20.570165938999999</v>
      </c>
    </row>
    <row r="740" spans="1:21" hidden="1">
      <c r="A740" s="55" t="str">
        <f t="shared" si="22"/>
        <v>Y0AI5.5</v>
      </c>
      <c r="B740" s="55">
        <f>VLOOKUP(J740,'Mapping-CITI'!A:E,5,0)</f>
        <v>5.5</v>
      </c>
      <c r="D740" s="42">
        <v>45016</v>
      </c>
      <c r="E740" s="42">
        <v>45199</v>
      </c>
      <c r="F740" t="s">
        <v>2891</v>
      </c>
      <c r="G740" t="s">
        <v>2917</v>
      </c>
      <c r="H740">
        <v>5110</v>
      </c>
      <c r="I740" t="s">
        <v>2776</v>
      </c>
      <c r="J740">
        <v>440225</v>
      </c>
      <c r="K740" t="s">
        <v>2515</v>
      </c>
      <c r="L740">
        <v>-32040.2</v>
      </c>
      <c r="M740">
        <v>0</v>
      </c>
      <c r="N740">
        <v>14.2</v>
      </c>
      <c r="O740">
        <v>-14.2</v>
      </c>
      <c r="P740" t="s">
        <v>607</v>
      </c>
      <c r="Q740">
        <v>-14.2</v>
      </c>
      <c r="R740">
        <v>0</v>
      </c>
      <c r="S740">
        <v>14.2</v>
      </c>
      <c r="T740" t="s">
        <v>2891</v>
      </c>
      <c r="U740" s="221">
        <f t="shared" si="23"/>
        <v>-1.42E-6</v>
      </c>
    </row>
    <row r="741" spans="1:21" hidden="1">
      <c r="A741" s="55" t="str">
        <f t="shared" si="22"/>
        <v>Y0AI6.4</v>
      </c>
      <c r="B741" s="55">
        <f>VLOOKUP(J741,'Mapping-CITI'!A:E,5,0)</f>
        <v>6.4</v>
      </c>
      <c r="D741" s="42">
        <v>45016</v>
      </c>
      <c r="E741" s="42">
        <v>45199</v>
      </c>
      <c r="F741" t="s">
        <v>2891</v>
      </c>
      <c r="G741" t="s">
        <v>2917</v>
      </c>
      <c r="H741">
        <v>4160</v>
      </c>
      <c r="I741" t="s">
        <v>2778</v>
      </c>
      <c r="J741">
        <v>440325</v>
      </c>
      <c r="K741" t="s">
        <v>2517</v>
      </c>
      <c r="L741">
        <v>0</v>
      </c>
      <c r="M741">
        <v>0</v>
      </c>
      <c r="N741">
        <v>0</v>
      </c>
      <c r="O741">
        <v>0</v>
      </c>
      <c r="P741" t="s">
        <v>607</v>
      </c>
      <c r="Q741">
        <v>0</v>
      </c>
      <c r="R741">
        <v>0</v>
      </c>
      <c r="S741">
        <v>0</v>
      </c>
      <c r="T741" t="s">
        <v>2891</v>
      </c>
      <c r="U741" s="221">
        <f t="shared" si="23"/>
        <v>0</v>
      </c>
    </row>
    <row r="742" spans="1:21" hidden="1">
      <c r="A742" s="55" t="str">
        <f t="shared" si="22"/>
        <v>Y0AI6.4</v>
      </c>
      <c r="B742" s="55">
        <f>VLOOKUP(J742,'Mapping-CITI'!A:E,5,0)</f>
        <v>6.4</v>
      </c>
      <c r="D742" s="42">
        <v>45016</v>
      </c>
      <c r="E742" s="42">
        <v>45199</v>
      </c>
      <c r="F742" t="s">
        <v>2891</v>
      </c>
      <c r="G742" t="s">
        <v>2917</v>
      </c>
      <c r="H742">
        <v>4160</v>
      </c>
      <c r="I742" t="s">
        <v>2778</v>
      </c>
      <c r="J742">
        <v>440341</v>
      </c>
      <c r="K742" t="s">
        <v>2682</v>
      </c>
      <c r="L742">
        <v>116075.08</v>
      </c>
      <c r="M742">
        <v>23784</v>
      </c>
      <c r="N742">
        <v>23784</v>
      </c>
      <c r="O742">
        <v>0</v>
      </c>
      <c r="P742" t="s">
        <v>607</v>
      </c>
      <c r="Q742">
        <v>0</v>
      </c>
      <c r="R742">
        <v>23784</v>
      </c>
      <c r="S742">
        <v>23784</v>
      </c>
      <c r="T742" t="s">
        <v>2891</v>
      </c>
      <c r="U742" s="221">
        <f t="shared" si="23"/>
        <v>0</v>
      </c>
    </row>
    <row r="743" spans="1:21" hidden="1">
      <c r="A743" s="55" t="str">
        <f t="shared" si="22"/>
        <v>Y0AI6.4</v>
      </c>
      <c r="B743" s="55">
        <f>VLOOKUP(J743,'Mapping-CITI'!A:E,5,0)</f>
        <v>6.4</v>
      </c>
      <c r="D743" s="42">
        <v>45016</v>
      </c>
      <c r="E743" s="42">
        <v>45199</v>
      </c>
      <c r="F743" t="s">
        <v>2891</v>
      </c>
      <c r="G743" t="s">
        <v>2917</v>
      </c>
      <c r="H743">
        <v>4160</v>
      </c>
      <c r="I743" t="s">
        <v>2778</v>
      </c>
      <c r="J743">
        <v>440342</v>
      </c>
      <c r="K743" t="s">
        <v>2683</v>
      </c>
      <c r="L743">
        <v>116075.08</v>
      </c>
      <c r="M743">
        <v>23784</v>
      </c>
      <c r="N743">
        <v>23784</v>
      </c>
      <c r="O743">
        <v>0</v>
      </c>
      <c r="P743" t="s">
        <v>607</v>
      </c>
      <c r="Q743">
        <v>0</v>
      </c>
      <c r="R743">
        <v>23784</v>
      </c>
      <c r="S743">
        <v>23784</v>
      </c>
      <c r="T743" t="s">
        <v>2891</v>
      </c>
      <c r="U743" s="221">
        <f t="shared" si="23"/>
        <v>0</v>
      </c>
    </row>
    <row r="744" spans="1:21" hidden="1">
      <c r="A744" s="55" t="str">
        <f t="shared" si="22"/>
        <v>Y0AI6.4</v>
      </c>
      <c r="B744" s="55">
        <f>VLOOKUP(J744,'Mapping-CITI'!A:E,5,0)</f>
        <v>6.4</v>
      </c>
      <c r="D744" s="42">
        <v>45016</v>
      </c>
      <c r="E744" s="42">
        <v>45199</v>
      </c>
      <c r="F744" t="s">
        <v>2891</v>
      </c>
      <c r="G744" t="s">
        <v>2917</v>
      </c>
      <c r="H744">
        <v>4160</v>
      </c>
      <c r="I744" t="s">
        <v>2778</v>
      </c>
      <c r="J744">
        <v>440350</v>
      </c>
      <c r="K744" t="s">
        <v>2684</v>
      </c>
      <c r="L744">
        <v>4221838.71</v>
      </c>
      <c r="M744">
        <v>2298360.37</v>
      </c>
      <c r="N744">
        <v>0</v>
      </c>
      <c r="O744">
        <v>2298360.37</v>
      </c>
      <c r="P744" t="s">
        <v>607</v>
      </c>
      <c r="Q744">
        <v>2298360.37</v>
      </c>
      <c r="R744">
        <v>0</v>
      </c>
      <c r="S744">
        <v>0</v>
      </c>
      <c r="T744" t="s">
        <v>2891</v>
      </c>
      <c r="U744" s="221">
        <f t="shared" si="23"/>
        <v>0.22983603700000002</v>
      </c>
    </row>
    <row r="745" spans="1:21" hidden="1">
      <c r="A745" s="55" t="str">
        <f t="shared" si="22"/>
        <v>Y0AI6.4</v>
      </c>
      <c r="B745" s="55">
        <f>VLOOKUP(J745,'Mapping-CITI'!A:E,5,0)</f>
        <v>6.4</v>
      </c>
      <c r="D745" s="42">
        <v>45016</v>
      </c>
      <c r="E745" s="42">
        <v>45199</v>
      </c>
      <c r="F745" t="s">
        <v>2891</v>
      </c>
      <c r="G745" t="s">
        <v>2917</v>
      </c>
      <c r="H745">
        <v>4160</v>
      </c>
      <c r="I745" t="s">
        <v>2778</v>
      </c>
      <c r="J745">
        <v>440351</v>
      </c>
      <c r="K745" t="s">
        <v>2685</v>
      </c>
      <c r="L745">
        <v>4221838.71</v>
      </c>
      <c r="M745">
        <v>2298360.37</v>
      </c>
      <c r="N745">
        <v>0</v>
      </c>
      <c r="O745">
        <v>2298360.37</v>
      </c>
      <c r="P745" t="s">
        <v>607</v>
      </c>
      <c r="Q745">
        <v>2298360.37</v>
      </c>
      <c r="R745">
        <v>0</v>
      </c>
      <c r="S745">
        <v>0</v>
      </c>
      <c r="T745" t="s">
        <v>2891</v>
      </c>
      <c r="U745" s="221">
        <f t="shared" si="23"/>
        <v>0.22983603700000002</v>
      </c>
    </row>
    <row r="746" spans="1:21" hidden="1">
      <c r="A746" s="55" t="str">
        <f t="shared" si="22"/>
        <v>Y0AI6.4</v>
      </c>
      <c r="B746" s="55">
        <f>VLOOKUP(J746,'Mapping-CITI'!A:E,5,0)</f>
        <v>6.4</v>
      </c>
      <c r="D746" s="42">
        <v>45016</v>
      </c>
      <c r="E746" s="42">
        <v>45199</v>
      </c>
      <c r="F746" t="s">
        <v>2891</v>
      </c>
      <c r="G746" t="s">
        <v>2917</v>
      </c>
      <c r="H746">
        <v>4160</v>
      </c>
      <c r="I746" t="s">
        <v>2778</v>
      </c>
      <c r="J746">
        <v>440416</v>
      </c>
      <c r="K746" t="s">
        <v>664</v>
      </c>
      <c r="L746">
        <v>-16019183.77</v>
      </c>
      <c r="M746">
        <v>555168.98</v>
      </c>
      <c r="N746">
        <v>5781617.6100000003</v>
      </c>
      <c r="O746">
        <v>-5226448.63</v>
      </c>
      <c r="P746" t="s">
        <v>607</v>
      </c>
      <c r="Q746">
        <v>-5226448.63</v>
      </c>
      <c r="R746">
        <v>555168.98</v>
      </c>
      <c r="S746">
        <v>5781617.6100000003</v>
      </c>
      <c r="T746" t="s">
        <v>2891</v>
      </c>
      <c r="U746" s="221">
        <f t="shared" si="23"/>
        <v>-0.52264486300000013</v>
      </c>
    </row>
    <row r="747" spans="1:21" hidden="1">
      <c r="A747" s="55" t="str">
        <f t="shared" si="22"/>
        <v>Y0AI6.4</v>
      </c>
      <c r="B747" s="55">
        <f>VLOOKUP(J747,'Mapping-CITI'!A:E,5,0)</f>
        <v>6.4</v>
      </c>
      <c r="D747" s="42">
        <v>45016</v>
      </c>
      <c r="E747" s="42">
        <v>45199</v>
      </c>
      <c r="F747" t="s">
        <v>2891</v>
      </c>
      <c r="G747" t="s">
        <v>2917</v>
      </c>
      <c r="H747">
        <v>4160</v>
      </c>
      <c r="I747" t="s">
        <v>2778</v>
      </c>
      <c r="J747">
        <v>440445</v>
      </c>
      <c r="K747" t="s">
        <v>2596</v>
      </c>
      <c r="L747">
        <v>146600.72</v>
      </c>
      <c r="M747">
        <v>518386.62</v>
      </c>
      <c r="N747">
        <v>518386.62</v>
      </c>
      <c r="O747">
        <v>0</v>
      </c>
      <c r="P747" t="s">
        <v>607</v>
      </c>
      <c r="Q747">
        <v>0</v>
      </c>
      <c r="R747">
        <v>518386.62</v>
      </c>
      <c r="S747">
        <v>518386.62</v>
      </c>
      <c r="T747" t="s">
        <v>2891</v>
      </c>
      <c r="U747" s="221">
        <f t="shared" si="23"/>
        <v>0</v>
      </c>
    </row>
    <row r="748" spans="1:21" hidden="1">
      <c r="A748" s="55" t="str">
        <f t="shared" si="22"/>
        <v>Y0AI6.4</v>
      </c>
      <c r="B748" s="55">
        <f>VLOOKUP(J748,'Mapping-CITI'!A:E,5,0)</f>
        <v>6.4</v>
      </c>
      <c r="D748" s="42">
        <v>45016</v>
      </c>
      <c r="E748" s="42">
        <v>45199</v>
      </c>
      <c r="F748" t="s">
        <v>2891</v>
      </c>
      <c r="G748" t="s">
        <v>2917</v>
      </c>
      <c r="H748">
        <v>4160</v>
      </c>
      <c r="I748" t="s">
        <v>2778</v>
      </c>
      <c r="J748">
        <v>440485</v>
      </c>
      <c r="K748" t="s">
        <v>2517</v>
      </c>
      <c r="L748">
        <v>0</v>
      </c>
      <c r="M748">
        <v>0</v>
      </c>
      <c r="N748">
        <v>0</v>
      </c>
      <c r="O748">
        <v>0</v>
      </c>
      <c r="P748" t="s">
        <v>607</v>
      </c>
      <c r="Q748">
        <v>0</v>
      </c>
      <c r="R748">
        <v>0</v>
      </c>
      <c r="S748">
        <v>0</v>
      </c>
      <c r="T748" t="s">
        <v>2891</v>
      </c>
      <c r="U748" s="221">
        <f t="shared" si="23"/>
        <v>0</v>
      </c>
    </row>
    <row r="749" spans="1:21" hidden="1">
      <c r="A749" s="55" t="str">
        <f t="shared" si="22"/>
        <v>Y0AI6.4</v>
      </c>
      <c r="B749" s="55">
        <f>VLOOKUP(J749,'Mapping-CITI'!A:E,5,0)</f>
        <v>6.4</v>
      </c>
      <c r="D749" s="42">
        <v>45016</v>
      </c>
      <c r="E749" s="42">
        <v>45199</v>
      </c>
      <c r="F749" t="s">
        <v>2891</v>
      </c>
      <c r="G749" t="s">
        <v>2917</v>
      </c>
      <c r="H749">
        <v>4160</v>
      </c>
      <c r="I749" t="s">
        <v>2778</v>
      </c>
      <c r="J749">
        <v>440509</v>
      </c>
      <c r="K749" t="s">
        <v>2524</v>
      </c>
      <c r="L749">
        <v>8757714.2200000007</v>
      </c>
      <c r="M749">
        <v>4690032.3499999996</v>
      </c>
      <c r="N749">
        <v>0</v>
      </c>
      <c r="O749">
        <v>4690032.3499999996</v>
      </c>
      <c r="P749" t="s">
        <v>607</v>
      </c>
      <c r="Q749">
        <v>4690032.3499999996</v>
      </c>
      <c r="R749">
        <v>0</v>
      </c>
      <c r="S749">
        <v>0</v>
      </c>
      <c r="T749" t="s">
        <v>2891</v>
      </c>
      <c r="U749" s="221">
        <f t="shared" si="23"/>
        <v>0.46900323499999996</v>
      </c>
    </row>
    <row r="750" spans="1:21" hidden="1">
      <c r="A750" s="55" t="str">
        <f t="shared" si="22"/>
        <v>Y0AI6.2</v>
      </c>
      <c r="B750" s="55">
        <f>VLOOKUP(J750,'Mapping-CITI'!A:E,5,0)</f>
        <v>6.2</v>
      </c>
      <c r="D750" s="42">
        <v>45016</v>
      </c>
      <c r="E750" s="42">
        <v>45199</v>
      </c>
      <c r="F750" t="s">
        <v>2891</v>
      </c>
      <c r="G750" t="s">
        <v>2917</v>
      </c>
      <c r="H750">
        <v>4160</v>
      </c>
      <c r="I750" t="s">
        <v>2778</v>
      </c>
      <c r="J750">
        <v>440512</v>
      </c>
      <c r="K750" t="s">
        <v>2525</v>
      </c>
      <c r="L750">
        <v>46909177.090000004</v>
      </c>
      <c r="M750">
        <v>25538048.620000001</v>
      </c>
      <c r="N750">
        <v>0</v>
      </c>
      <c r="O750">
        <v>25538048.620000001</v>
      </c>
      <c r="P750" t="s">
        <v>607</v>
      </c>
      <c r="Q750">
        <v>25538048.620000001</v>
      </c>
      <c r="R750">
        <v>0</v>
      </c>
      <c r="S750">
        <v>0</v>
      </c>
      <c r="T750" t="s">
        <v>2891</v>
      </c>
      <c r="U750" s="221">
        <f t="shared" si="23"/>
        <v>2.5538048620000002</v>
      </c>
    </row>
    <row r="751" spans="1:21" hidden="1">
      <c r="A751" s="55" t="str">
        <f t="shared" si="22"/>
        <v>Y0AI6.4</v>
      </c>
      <c r="B751" s="55">
        <f>VLOOKUP(J751,'Mapping-CITI'!A:E,5,0)</f>
        <v>6.4</v>
      </c>
      <c r="D751" s="42">
        <v>45016</v>
      </c>
      <c r="E751" s="42">
        <v>45199</v>
      </c>
      <c r="F751" t="s">
        <v>2891</v>
      </c>
      <c r="G751" t="s">
        <v>2917</v>
      </c>
      <c r="H751">
        <v>4160</v>
      </c>
      <c r="I751" t="s">
        <v>2778</v>
      </c>
      <c r="J751">
        <v>440515</v>
      </c>
      <c r="K751" t="s">
        <v>2526</v>
      </c>
      <c r="L751">
        <v>0</v>
      </c>
      <c r="M751">
        <v>0</v>
      </c>
      <c r="N751">
        <v>0</v>
      </c>
      <c r="O751">
        <v>0</v>
      </c>
      <c r="P751" t="s">
        <v>607</v>
      </c>
      <c r="Q751">
        <v>0</v>
      </c>
      <c r="R751">
        <v>0</v>
      </c>
      <c r="S751">
        <v>0</v>
      </c>
      <c r="T751" t="s">
        <v>2891</v>
      </c>
      <c r="U751" s="221">
        <f t="shared" si="23"/>
        <v>0</v>
      </c>
    </row>
    <row r="752" spans="1:21" hidden="1">
      <c r="A752" s="55" t="str">
        <f t="shared" si="22"/>
        <v>Y0AIIgnore</v>
      </c>
      <c r="B752" s="55" t="str">
        <f>VLOOKUP(J752,'Mapping-CITI'!A:E,5,0)</f>
        <v>Ignore</v>
      </c>
      <c r="D752" s="42">
        <v>45016</v>
      </c>
      <c r="E752" s="42">
        <v>45199</v>
      </c>
      <c r="F752" t="s">
        <v>2891</v>
      </c>
      <c r="G752" t="s">
        <v>2917</v>
      </c>
      <c r="H752">
        <v>5190</v>
      </c>
      <c r="I752" t="s">
        <v>2854</v>
      </c>
      <c r="J752">
        <v>999998</v>
      </c>
      <c r="K752" t="s">
        <v>2532</v>
      </c>
      <c r="L752">
        <v>0.45</v>
      </c>
      <c r="M752">
        <v>0</v>
      </c>
      <c r="N752">
        <v>0</v>
      </c>
      <c r="O752">
        <v>0.45</v>
      </c>
      <c r="P752" t="s">
        <v>607</v>
      </c>
      <c r="Q752">
        <v>0.45</v>
      </c>
      <c r="R752">
        <v>0</v>
      </c>
      <c r="S752">
        <v>0</v>
      </c>
      <c r="T752" t="s">
        <v>2891</v>
      </c>
      <c r="U752" s="221">
        <f t="shared" si="23"/>
        <v>0</v>
      </c>
    </row>
    <row r="753" spans="1:21" hidden="1">
      <c r="A753" s="55" t="str">
        <f t="shared" si="22"/>
        <v>Y0AK0</v>
      </c>
      <c r="B753" s="55">
        <f>VLOOKUP(J753,'Mapping-CITI'!A:E,5,0)</f>
        <v>0</v>
      </c>
      <c r="D753" s="42">
        <v>45016</v>
      </c>
      <c r="E753" s="42">
        <v>45199</v>
      </c>
      <c r="F753" t="s">
        <v>2892</v>
      </c>
      <c r="G753" t="s">
        <v>1003</v>
      </c>
      <c r="H753">
        <v>1210</v>
      </c>
      <c r="I753" t="s">
        <v>2767</v>
      </c>
      <c r="J753">
        <v>102101</v>
      </c>
      <c r="K753" t="s">
        <v>2612</v>
      </c>
      <c r="L753">
        <v>0</v>
      </c>
      <c r="M753">
        <v>3540</v>
      </c>
      <c r="N753">
        <v>3540</v>
      </c>
      <c r="O753">
        <v>0</v>
      </c>
      <c r="P753" t="s">
        <v>607</v>
      </c>
      <c r="Q753">
        <v>0</v>
      </c>
      <c r="R753">
        <v>3540</v>
      </c>
      <c r="S753">
        <v>0</v>
      </c>
      <c r="T753" t="s">
        <v>2892</v>
      </c>
      <c r="U753" s="221">
        <f t="shared" si="23"/>
        <v>0</v>
      </c>
    </row>
    <row r="754" spans="1:21" hidden="1">
      <c r="A754" s="55" t="str">
        <f t="shared" si="22"/>
        <v>Y0AK0</v>
      </c>
      <c r="B754" s="55">
        <f>VLOOKUP(J754,'Mapping-CITI'!A:E,5,0)</f>
        <v>0</v>
      </c>
      <c r="D754" s="42">
        <v>45016</v>
      </c>
      <c r="E754" s="42">
        <v>45199</v>
      </c>
      <c r="F754" t="s">
        <v>2892</v>
      </c>
      <c r="G754" t="s">
        <v>1003</v>
      </c>
      <c r="H754">
        <v>1210</v>
      </c>
      <c r="I754" t="s">
        <v>2767</v>
      </c>
      <c r="J754">
        <v>102103</v>
      </c>
      <c r="K754" t="s">
        <v>2006</v>
      </c>
      <c r="L754">
        <v>296698187.05000001</v>
      </c>
      <c r="M754">
        <v>1302527500</v>
      </c>
      <c r="N754">
        <v>1097940467.0799999</v>
      </c>
      <c r="O754">
        <v>501285219.97000003</v>
      </c>
      <c r="P754" t="s">
        <v>607</v>
      </c>
      <c r="Q754">
        <v>501285219.97000003</v>
      </c>
      <c r="R754">
        <v>0</v>
      </c>
      <c r="S754">
        <v>3540</v>
      </c>
      <c r="T754" t="s">
        <v>2892</v>
      </c>
      <c r="U754" s="221">
        <f t="shared" si="23"/>
        <v>20.458703292000006</v>
      </c>
    </row>
    <row r="755" spans="1:21" hidden="1">
      <c r="A755" s="55" t="str">
        <f t="shared" si="22"/>
        <v>Y0AK0</v>
      </c>
      <c r="B755" s="55">
        <f>VLOOKUP(J755,'Mapping-CITI'!A:E,5,0)</f>
        <v>0</v>
      </c>
      <c r="D755" s="42">
        <v>45016</v>
      </c>
      <c r="E755" s="42">
        <v>45199</v>
      </c>
      <c r="F755" t="s">
        <v>2892</v>
      </c>
      <c r="G755" t="s">
        <v>1003</v>
      </c>
      <c r="H755">
        <v>1210</v>
      </c>
      <c r="I755" t="s">
        <v>2767</v>
      </c>
      <c r="J755">
        <v>102104</v>
      </c>
      <c r="K755" t="s">
        <v>2007</v>
      </c>
      <c r="L755">
        <v>117778865.67</v>
      </c>
      <c r="M755">
        <v>26201496424.650002</v>
      </c>
      <c r="N755">
        <v>26188895175.84</v>
      </c>
      <c r="O755">
        <v>130380114.48</v>
      </c>
      <c r="P755" t="s">
        <v>607</v>
      </c>
      <c r="Q755">
        <v>130380114.48</v>
      </c>
      <c r="R755">
        <v>0</v>
      </c>
      <c r="S755">
        <v>0</v>
      </c>
      <c r="T755" t="s">
        <v>2892</v>
      </c>
      <c r="U755" s="221">
        <f t="shared" si="23"/>
        <v>1.2601248810001373</v>
      </c>
    </row>
    <row r="756" spans="1:21" hidden="1">
      <c r="A756" s="55" t="str">
        <f t="shared" si="22"/>
        <v>Y0AK0</v>
      </c>
      <c r="B756" s="55">
        <f>VLOOKUP(J756,'Mapping-CITI'!A:E,5,0)</f>
        <v>0</v>
      </c>
      <c r="D756" s="42">
        <v>45016</v>
      </c>
      <c r="E756" s="42">
        <v>45199</v>
      </c>
      <c r="F756" t="s">
        <v>2892</v>
      </c>
      <c r="G756" t="s">
        <v>1003</v>
      </c>
      <c r="H756">
        <v>1210</v>
      </c>
      <c r="I756" t="s">
        <v>2767</v>
      </c>
      <c r="J756">
        <v>102105</v>
      </c>
      <c r="K756" t="s">
        <v>2008</v>
      </c>
      <c r="L756">
        <v>241838225</v>
      </c>
      <c r="M756">
        <v>245380129.63999999</v>
      </c>
      <c r="N756">
        <v>487218354.63999999</v>
      </c>
      <c r="O756">
        <v>0</v>
      </c>
      <c r="P756" t="s">
        <v>607</v>
      </c>
      <c r="Q756">
        <v>0</v>
      </c>
      <c r="R756">
        <v>0</v>
      </c>
      <c r="S756">
        <v>0</v>
      </c>
      <c r="T756" t="s">
        <v>2892</v>
      </c>
      <c r="U756" s="221">
        <f t="shared" si="23"/>
        <v>-24.183822500000002</v>
      </c>
    </row>
    <row r="757" spans="1:21" hidden="1">
      <c r="A757" s="55" t="str">
        <f t="shared" si="22"/>
        <v>Y0AK0</v>
      </c>
      <c r="B757" s="55">
        <f>VLOOKUP(J757,'Mapping-CITI'!A:E,5,0)</f>
        <v>0</v>
      </c>
      <c r="D757" s="42">
        <v>45016</v>
      </c>
      <c r="E757" s="42">
        <v>45199</v>
      </c>
      <c r="F757" t="s">
        <v>2892</v>
      </c>
      <c r="G757" t="s">
        <v>1003</v>
      </c>
      <c r="H757">
        <v>1210</v>
      </c>
      <c r="I757" t="s">
        <v>2767</v>
      </c>
      <c r="J757">
        <v>102106</v>
      </c>
      <c r="K757" t="s">
        <v>2009</v>
      </c>
      <c r="L757">
        <v>234285689.09</v>
      </c>
      <c r="M757">
        <v>612285481.40999997</v>
      </c>
      <c r="N757">
        <v>614624170.5</v>
      </c>
      <c r="O757">
        <v>231947000</v>
      </c>
      <c r="P757" t="s">
        <v>607</v>
      </c>
      <c r="Q757">
        <v>231947000</v>
      </c>
      <c r="R757">
        <v>0</v>
      </c>
      <c r="S757">
        <v>0</v>
      </c>
      <c r="T757" t="s">
        <v>2892</v>
      </c>
      <c r="U757" s="221">
        <f t="shared" si="23"/>
        <v>-0.23386890900000334</v>
      </c>
    </row>
    <row r="758" spans="1:21" hidden="1">
      <c r="A758" s="55" t="str">
        <f t="shared" si="22"/>
        <v>Y0AK0</v>
      </c>
      <c r="B758" s="55">
        <f>VLOOKUP(J758,'Mapping-CITI'!A:E,5,0)</f>
        <v>0</v>
      </c>
      <c r="D758" s="42">
        <v>45016</v>
      </c>
      <c r="E758" s="42">
        <v>45199</v>
      </c>
      <c r="F758" t="s">
        <v>2892</v>
      </c>
      <c r="G758" t="s">
        <v>1003</v>
      </c>
      <c r="H758">
        <v>1210</v>
      </c>
      <c r="I758" t="s">
        <v>2767</v>
      </c>
      <c r="J758">
        <v>102107</v>
      </c>
      <c r="K758" t="s">
        <v>2010</v>
      </c>
      <c r="L758">
        <v>1964245425</v>
      </c>
      <c r="M758">
        <v>2431227333.3400002</v>
      </c>
      <c r="N758">
        <v>3208777208.2800002</v>
      </c>
      <c r="O758">
        <v>1186695550.0599999</v>
      </c>
      <c r="P758" t="s">
        <v>607</v>
      </c>
      <c r="Q758">
        <v>1186695550.0599999</v>
      </c>
      <c r="R758">
        <v>0</v>
      </c>
      <c r="S758">
        <v>0</v>
      </c>
      <c r="T758" t="s">
        <v>2892</v>
      </c>
      <c r="U758" s="221">
        <f t="shared" si="23"/>
        <v>-77.754987494000005</v>
      </c>
    </row>
    <row r="759" spans="1:21" hidden="1">
      <c r="A759" s="55" t="str">
        <f t="shared" si="22"/>
        <v>Y0AK0</v>
      </c>
      <c r="B759" s="55">
        <f>VLOOKUP(J759,'Mapping-CITI'!A:E,5,0)</f>
        <v>0</v>
      </c>
      <c r="D759" s="42">
        <v>45016</v>
      </c>
      <c r="E759" s="42">
        <v>45199</v>
      </c>
      <c r="F759" t="s">
        <v>2892</v>
      </c>
      <c r="G759" t="s">
        <v>1003</v>
      </c>
      <c r="H759">
        <v>1210</v>
      </c>
      <c r="I759" t="s">
        <v>2767</v>
      </c>
      <c r="J759">
        <v>102108</v>
      </c>
      <c r="K759" t="s">
        <v>2011</v>
      </c>
      <c r="L759">
        <v>0</v>
      </c>
      <c r="M759">
        <v>62492910</v>
      </c>
      <c r="N759">
        <v>0</v>
      </c>
      <c r="O759">
        <v>62492910</v>
      </c>
      <c r="P759" t="s">
        <v>607</v>
      </c>
      <c r="Q759">
        <v>62492910</v>
      </c>
      <c r="R759">
        <v>0</v>
      </c>
      <c r="S759">
        <v>0</v>
      </c>
      <c r="T759" t="s">
        <v>2892</v>
      </c>
      <c r="U759" s="221">
        <f t="shared" si="23"/>
        <v>6.2492910000000004</v>
      </c>
    </row>
    <row r="760" spans="1:21" hidden="1">
      <c r="A760" s="55" t="str">
        <f t="shared" si="22"/>
        <v>Y0AK0</v>
      </c>
      <c r="B760" s="55">
        <f>VLOOKUP(J760,'Mapping-CITI'!A:E,5,0)</f>
        <v>0</v>
      </c>
      <c r="D760" s="42">
        <v>45016</v>
      </c>
      <c r="E760" s="42">
        <v>45199</v>
      </c>
      <c r="F760" t="s">
        <v>2892</v>
      </c>
      <c r="G760" t="s">
        <v>1003</v>
      </c>
      <c r="H760">
        <v>1210</v>
      </c>
      <c r="I760" t="s">
        <v>2767</v>
      </c>
      <c r="J760">
        <v>102109</v>
      </c>
      <c r="K760" t="s">
        <v>2012</v>
      </c>
      <c r="L760">
        <v>1544468137.5999999</v>
      </c>
      <c r="M760">
        <v>2981863659.9299998</v>
      </c>
      <c r="N760">
        <v>2104540078</v>
      </c>
      <c r="O760">
        <v>2421791719.5300002</v>
      </c>
      <c r="P760" t="s">
        <v>607</v>
      </c>
      <c r="Q760">
        <v>2421791719.5300002</v>
      </c>
      <c r="R760">
        <v>0</v>
      </c>
      <c r="S760">
        <v>0</v>
      </c>
      <c r="T760" t="s">
        <v>2892</v>
      </c>
      <c r="U760" s="221">
        <f t="shared" si="23"/>
        <v>87.732358192999982</v>
      </c>
    </row>
    <row r="761" spans="1:21" hidden="1">
      <c r="A761" s="55" t="str">
        <f t="shared" si="22"/>
        <v>Y0AKIgnore</v>
      </c>
      <c r="B761" s="55" t="str">
        <f>VLOOKUP(J761,'Mapping-CITI'!A:E,5,0)</f>
        <v>Ignore</v>
      </c>
      <c r="D761" s="42">
        <v>45016</v>
      </c>
      <c r="E761" s="42">
        <v>45199</v>
      </c>
      <c r="F761" t="s">
        <v>2892</v>
      </c>
      <c r="G761" t="s">
        <v>1003</v>
      </c>
      <c r="H761">
        <v>1700</v>
      </c>
      <c r="I761" t="s">
        <v>2768</v>
      </c>
      <c r="J761">
        <v>106100</v>
      </c>
      <c r="K761" t="s">
        <v>3380</v>
      </c>
      <c r="L761">
        <v>-0.01</v>
      </c>
      <c r="M761">
        <v>0</v>
      </c>
      <c r="N761">
        <v>0</v>
      </c>
      <c r="O761">
        <v>-0.01</v>
      </c>
      <c r="P761" t="s">
        <v>607</v>
      </c>
      <c r="Q761">
        <v>-0.01</v>
      </c>
      <c r="R761">
        <v>0</v>
      </c>
      <c r="S761">
        <v>0</v>
      </c>
      <c r="T761" t="s">
        <v>2892</v>
      </c>
      <c r="U761" s="221">
        <f t="shared" si="23"/>
        <v>0</v>
      </c>
    </row>
    <row r="762" spans="1:21" hidden="1">
      <c r="A762" s="55" t="str">
        <f t="shared" si="22"/>
        <v>Y0AKIgnore</v>
      </c>
      <c r="B762" s="55" t="str">
        <f>VLOOKUP(J762,'Mapping-CITI'!A:E,5,0)</f>
        <v>Ignore</v>
      </c>
      <c r="D762" s="42">
        <v>45016</v>
      </c>
      <c r="E762" s="42">
        <v>45199</v>
      </c>
      <c r="F762" t="s">
        <v>2892</v>
      </c>
      <c r="G762" t="s">
        <v>1003</v>
      </c>
      <c r="H762">
        <v>1700</v>
      </c>
      <c r="I762" t="s">
        <v>2768</v>
      </c>
      <c r="J762">
        <v>106101</v>
      </c>
      <c r="K762" t="s">
        <v>2769</v>
      </c>
      <c r="L762">
        <v>39039.64</v>
      </c>
      <c r="M762">
        <v>3066287.29</v>
      </c>
      <c r="N762">
        <v>2408589.64</v>
      </c>
      <c r="O762">
        <v>696737.29</v>
      </c>
      <c r="P762" t="s">
        <v>607</v>
      </c>
      <c r="Q762">
        <v>696737.29</v>
      </c>
      <c r="R762">
        <v>3066287.29</v>
      </c>
      <c r="S762">
        <v>2408589.64</v>
      </c>
      <c r="T762" t="s">
        <v>2892</v>
      </c>
      <c r="U762" s="221">
        <f t="shared" si="23"/>
        <v>6.5769764999999994E-2</v>
      </c>
    </row>
    <row r="763" spans="1:21" hidden="1">
      <c r="A763" s="55" t="str">
        <f t="shared" si="22"/>
        <v>Y0AK0</v>
      </c>
      <c r="B763" s="55">
        <f>VLOOKUP(J763,'Mapping-CITI'!A:E,5,0)</f>
        <v>0</v>
      </c>
      <c r="D763" s="42">
        <v>45016</v>
      </c>
      <c r="E763" s="42">
        <v>45199</v>
      </c>
      <c r="F763" t="s">
        <v>2892</v>
      </c>
      <c r="G763" t="s">
        <v>1003</v>
      </c>
      <c r="H763">
        <v>1700</v>
      </c>
      <c r="I763" t="s">
        <v>2768</v>
      </c>
      <c r="J763">
        <v>106103</v>
      </c>
      <c r="K763" t="s">
        <v>2783</v>
      </c>
      <c r="L763">
        <v>0.01</v>
      </c>
      <c r="M763">
        <v>0</v>
      </c>
      <c r="N763">
        <v>0</v>
      </c>
      <c r="O763">
        <v>0.01</v>
      </c>
      <c r="P763" t="s">
        <v>607</v>
      </c>
      <c r="Q763">
        <v>0.01</v>
      </c>
      <c r="R763">
        <v>0</v>
      </c>
      <c r="S763">
        <v>0</v>
      </c>
      <c r="T763" t="s">
        <v>2892</v>
      </c>
      <c r="U763" s="221">
        <f t="shared" si="23"/>
        <v>0</v>
      </c>
    </row>
    <row r="764" spans="1:21" hidden="1">
      <c r="A764" s="55" t="str">
        <f t="shared" si="22"/>
        <v>Y0AKIgnore</v>
      </c>
      <c r="B764" s="55" t="str">
        <f>VLOOKUP(J764,'Mapping-CITI'!A:E,5,0)</f>
        <v>Ignore</v>
      </c>
      <c r="D764" s="42">
        <v>45016</v>
      </c>
      <c r="E764" s="42">
        <v>45199</v>
      </c>
      <c r="F764" t="s">
        <v>2892</v>
      </c>
      <c r="G764" t="s">
        <v>1003</v>
      </c>
      <c r="H764">
        <v>1700</v>
      </c>
      <c r="I764" t="s">
        <v>2768</v>
      </c>
      <c r="J764">
        <v>106106</v>
      </c>
      <c r="K764" t="s">
        <v>2784</v>
      </c>
      <c r="L764">
        <v>212766.45</v>
      </c>
      <c r="M764">
        <v>389375.96</v>
      </c>
      <c r="N764">
        <v>355040.85</v>
      </c>
      <c r="O764">
        <v>247101.56</v>
      </c>
      <c r="P764" t="s">
        <v>607</v>
      </c>
      <c r="Q764">
        <v>247101.56</v>
      </c>
      <c r="R764">
        <v>389375.96</v>
      </c>
      <c r="S764">
        <v>355040.85</v>
      </c>
      <c r="T764" t="s">
        <v>2892</v>
      </c>
      <c r="U764" s="221">
        <f t="shared" si="23"/>
        <v>3.4335110000000045E-3</v>
      </c>
    </row>
    <row r="765" spans="1:21" hidden="1">
      <c r="A765" s="55" t="str">
        <f t="shared" si="22"/>
        <v>Y0AK0</v>
      </c>
      <c r="B765" s="55">
        <f>VLOOKUP(J765,'Mapping-CITI'!A:E,5,0)</f>
        <v>0</v>
      </c>
      <c r="D765" s="42">
        <v>45016</v>
      </c>
      <c r="E765" s="42">
        <v>45199</v>
      </c>
      <c r="F765" t="s">
        <v>2892</v>
      </c>
      <c r="G765" t="s">
        <v>1003</v>
      </c>
      <c r="H765">
        <v>1400</v>
      </c>
      <c r="I765" t="s">
        <v>2773</v>
      </c>
      <c r="J765">
        <v>107102</v>
      </c>
      <c r="K765" t="s">
        <v>2015</v>
      </c>
      <c r="L765">
        <v>0</v>
      </c>
      <c r="M765">
        <v>104066678.08</v>
      </c>
      <c r="N765">
        <v>104066678.08</v>
      </c>
      <c r="O765">
        <v>0</v>
      </c>
      <c r="P765" t="s">
        <v>607</v>
      </c>
      <c r="Q765">
        <v>0</v>
      </c>
      <c r="R765">
        <v>0</v>
      </c>
      <c r="S765">
        <v>0</v>
      </c>
      <c r="T765" t="s">
        <v>2892</v>
      </c>
      <c r="U765" s="221">
        <f t="shared" si="23"/>
        <v>0</v>
      </c>
    </row>
    <row r="766" spans="1:21" hidden="1">
      <c r="A766" s="55" t="str">
        <f t="shared" si="22"/>
        <v>Y0AK0</v>
      </c>
      <c r="B766" s="55">
        <f>VLOOKUP(J766,'Mapping-CITI'!A:E,5,0)</f>
        <v>0</v>
      </c>
      <c r="D766" s="42">
        <v>45016</v>
      </c>
      <c r="E766" s="42">
        <v>45199</v>
      </c>
      <c r="F766" t="s">
        <v>2892</v>
      </c>
      <c r="G766" t="s">
        <v>1003</v>
      </c>
      <c r="H766">
        <v>1400</v>
      </c>
      <c r="I766" t="s">
        <v>2773</v>
      </c>
      <c r="J766">
        <v>107106</v>
      </c>
      <c r="K766" t="s">
        <v>2753</v>
      </c>
      <c r="L766">
        <v>-0.03</v>
      </c>
      <c r="M766">
        <v>0</v>
      </c>
      <c r="N766">
        <v>0</v>
      </c>
      <c r="O766">
        <v>-0.03</v>
      </c>
      <c r="P766" t="s">
        <v>607</v>
      </c>
      <c r="Q766">
        <v>-0.03</v>
      </c>
      <c r="R766">
        <v>0</v>
      </c>
      <c r="S766">
        <v>0</v>
      </c>
      <c r="T766" t="s">
        <v>2892</v>
      </c>
      <c r="U766" s="221">
        <f t="shared" si="23"/>
        <v>0</v>
      </c>
    </row>
    <row r="767" spans="1:21" hidden="1">
      <c r="A767" s="55" t="str">
        <f t="shared" si="22"/>
        <v>Y0AK0</v>
      </c>
      <c r="B767" s="55">
        <f>VLOOKUP(J767,'Mapping-CITI'!A:E,5,0)</f>
        <v>0</v>
      </c>
      <c r="D767" s="42">
        <v>45016</v>
      </c>
      <c r="E767" s="42">
        <v>45199</v>
      </c>
      <c r="F767" t="s">
        <v>2892</v>
      </c>
      <c r="G767" t="s">
        <v>1003</v>
      </c>
      <c r="H767">
        <v>1400</v>
      </c>
      <c r="I767" t="s">
        <v>2773</v>
      </c>
      <c r="J767">
        <v>109314</v>
      </c>
      <c r="K767" t="s">
        <v>2837</v>
      </c>
      <c r="L767">
        <v>3224.55</v>
      </c>
      <c r="M767">
        <v>0</v>
      </c>
      <c r="N767">
        <v>0</v>
      </c>
      <c r="O767">
        <v>3224.55</v>
      </c>
      <c r="P767" t="s">
        <v>607</v>
      </c>
      <c r="Q767">
        <v>3224.55</v>
      </c>
      <c r="R767">
        <v>0</v>
      </c>
      <c r="S767">
        <v>0</v>
      </c>
      <c r="T767" t="s">
        <v>2892</v>
      </c>
      <c r="U767" s="221">
        <f t="shared" si="23"/>
        <v>0</v>
      </c>
    </row>
    <row r="768" spans="1:21" hidden="1">
      <c r="A768" s="55" t="str">
        <f t="shared" si="22"/>
        <v>Y0AK0</v>
      </c>
      <c r="B768" s="55">
        <f>VLOOKUP(J768,'Mapping-CITI'!A:E,5,0)</f>
        <v>0</v>
      </c>
      <c r="D768" s="42">
        <v>45016</v>
      </c>
      <c r="E768" s="42">
        <v>45199</v>
      </c>
      <c r="F768" t="s">
        <v>2892</v>
      </c>
      <c r="G768" t="s">
        <v>1003</v>
      </c>
      <c r="H768">
        <v>1400</v>
      </c>
      <c r="I768" t="s">
        <v>2773</v>
      </c>
      <c r="J768">
        <v>111108</v>
      </c>
      <c r="K768" t="s">
        <v>2021</v>
      </c>
      <c r="L768">
        <v>0</v>
      </c>
      <c r="M768">
        <v>1514.26</v>
      </c>
      <c r="N768">
        <v>1514.26</v>
      </c>
      <c r="O768">
        <v>0</v>
      </c>
      <c r="P768" t="s">
        <v>607</v>
      </c>
      <c r="Q768">
        <v>0</v>
      </c>
      <c r="R768">
        <v>1514.26</v>
      </c>
      <c r="S768">
        <v>0</v>
      </c>
      <c r="T768" t="s">
        <v>2892</v>
      </c>
      <c r="U768" s="221">
        <f t="shared" si="23"/>
        <v>0</v>
      </c>
    </row>
    <row r="769" spans="1:21" hidden="1">
      <c r="A769" s="55" t="str">
        <f t="shared" si="22"/>
        <v>Y0AK0</v>
      </c>
      <c r="B769" s="55">
        <f>VLOOKUP(J769,'Mapping-CITI'!A:E,5,0)</f>
        <v>0</v>
      </c>
      <c r="D769" s="42">
        <v>45016</v>
      </c>
      <c r="E769" s="42">
        <v>45199</v>
      </c>
      <c r="F769" t="s">
        <v>2892</v>
      </c>
      <c r="G769" t="s">
        <v>1003</v>
      </c>
      <c r="H769">
        <v>1230</v>
      </c>
      <c r="I769" t="s">
        <v>2772</v>
      </c>
      <c r="J769">
        <v>111126</v>
      </c>
      <c r="K769" t="s">
        <v>2022</v>
      </c>
      <c r="L769">
        <v>22641.75</v>
      </c>
      <c r="M769">
        <v>25841.1</v>
      </c>
      <c r="N769">
        <v>0</v>
      </c>
      <c r="O769">
        <v>48482.85</v>
      </c>
      <c r="P769" t="s">
        <v>607</v>
      </c>
      <c r="Q769">
        <v>48482.85</v>
      </c>
      <c r="R769">
        <v>0</v>
      </c>
      <c r="S769">
        <v>0</v>
      </c>
      <c r="T769" t="s">
        <v>2892</v>
      </c>
      <c r="U769" s="221">
        <f t="shared" si="23"/>
        <v>2.5841099999999997E-3</v>
      </c>
    </row>
    <row r="770" spans="1:21" hidden="1">
      <c r="A770" s="55" t="str">
        <f t="shared" si="22"/>
        <v>Y0AK0</v>
      </c>
      <c r="B770" s="55">
        <f>VLOOKUP(J770,'Mapping-CITI'!A:E,5,0)</f>
        <v>0</v>
      </c>
      <c r="D770" s="42">
        <v>45016</v>
      </c>
      <c r="E770" s="42">
        <v>45199</v>
      </c>
      <c r="F770" t="s">
        <v>2892</v>
      </c>
      <c r="G770" t="s">
        <v>1003</v>
      </c>
      <c r="H770">
        <v>1230</v>
      </c>
      <c r="I770" t="s">
        <v>2772</v>
      </c>
      <c r="J770">
        <v>111127</v>
      </c>
      <c r="K770" t="s">
        <v>2023</v>
      </c>
      <c r="L770">
        <v>3542747.5</v>
      </c>
      <c r="M770">
        <v>-3542747.5</v>
      </c>
      <c r="N770">
        <v>0</v>
      </c>
      <c r="O770">
        <v>0</v>
      </c>
      <c r="P770" t="s">
        <v>607</v>
      </c>
      <c r="Q770">
        <v>0</v>
      </c>
      <c r="R770">
        <v>0</v>
      </c>
      <c r="S770">
        <v>0</v>
      </c>
      <c r="T770" t="s">
        <v>2892</v>
      </c>
      <c r="U770" s="221">
        <f t="shared" si="23"/>
        <v>-0.35427475000000003</v>
      </c>
    </row>
    <row r="771" spans="1:21" hidden="1">
      <c r="A771" s="55" t="str">
        <f t="shared" ref="A771:A834" si="24">F771&amp;B771</f>
        <v>Y0AK0</v>
      </c>
      <c r="B771" s="55">
        <f>VLOOKUP(J771,'Mapping-CITI'!A:E,5,0)</f>
        <v>0</v>
      </c>
      <c r="D771" s="42">
        <v>45016</v>
      </c>
      <c r="E771" s="42">
        <v>45199</v>
      </c>
      <c r="F771" t="s">
        <v>2892</v>
      </c>
      <c r="G771" t="s">
        <v>1003</v>
      </c>
      <c r="H771">
        <v>1230</v>
      </c>
      <c r="I771" t="s">
        <v>2772</v>
      </c>
      <c r="J771">
        <v>111128</v>
      </c>
      <c r="K771" t="s">
        <v>2024</v>
      </c>
      <c r="L771">
        <v>5741693.4100000001</v>
      </c>
      <c r="M771">
        <v>39324.089999999997</v>
      </c>
      <c r="N771">
        <v>0</v>
      </c>
      <c r="O771">
        <v>5781017.5</v>
      </c>
      <c r="P771" t="s">
        <v>607</v>
      </c>
      <c r="Q771">
        <v>5781017.5</v>
      </c>
      <c r="R771">
        <v>0</v>
      </c>
      <c r="S771">
        <v>0</v>
      </c>
      <c r="T771" t="s">
        <v>2892</v>
      </c>
      <c r="U771" s="221">
        <f t="shared" ref="U771:U834" si="25">(M771-N771)/10^7</f>
        <v>3.9324089999999996E-3</v>
      </c>
    </row>
    <row r="772" spans="1:21" hidden="1">
      <c r="A772" s="55" t="str">
        <f t="shared" si="24"/>
        <v>Y0AK0</v>
      </c>
      <c r="B772" s="55">
        <f>VLOOKUP(J772,'Mapping-CITI'!A:E,5,0)</f>
        <v>0</v>
      </c>
      <c r="D772" s="42">
        <v>45016</v>
      </c>
      <c r="E772" s="42">
        <v>45199</v>
      </c>
      <c r="F772" t="s">
        <v>2892</v>
      </c>
      <c r="G772" t="s">
        <v>1003</v>
      </c>
      <c r="H772">
        <v>1230</v>
      </c>
      <c r="I772" t="s">
        <v>2772</v>
      </c>
      <c r="J772">
        <v>111129</v>
      </c>
      <c r="K772" t="s">
        <v>2025</v>
      </c>
      <c r="L772">
        <v>15782829</v>
      </c>
      <c r="M772">
        <v>14642645.939999999</v>
      </c>
      <c r="N772">
        <v>0</v>
      </c>
      <c r="O772">
        <v>30425474.940000001</v>
      </c>
      <c r="P772" t="s">
        <v>607</v>
      </c>
      <c r="Q772">
        <v>30425474.940000001</v>
      </c>
      <c r="R772">
        <v>0</v>
      </c>
      <c r="S772">
        <v>0</v>
      </c>
      <c r="T772" t="s">
        <v>2892</v>
      </c>
      <c r="U772" s="221">
        <f t="shared" si="25"/>
        <v>1.4642645939999999</v>
      </c>
    </row>
    <row r="773" spans="1:21" hidden="1">
      <c r="A773" s="55" t="str">
        <f t="shared" si="24"/>
        <v>Y0AK0</v>
      </c>
      <c r="B773" s="55">
        <f>VLOOKUP(J773,'Mapping-CITI'!A:E,5,0)</f>
        <v>0</v>
      </c>
      <c r="D773" s="42">
        <v>45016</v>
      </c>
      <c r="E773" s="42">
        <v>45199</v>
      </c>
      <c r="F773" t="s">
        <v>2892</v>
      </c>
      <c r="G773" t="s">
        <v>1003</v>
      </c>
      <c r="H773">
        <v>1230</v>
      </c>
      <c r="I773" t="s">
        <v>2772</v>
      </c>
      <c r="J773">
        <v>111131</v>
      </c>
      <c r="K773" t="s">
        <v>2026</v>
      </c>
      <c r="L773">
        <v>0</v>
      </c>
      <c r="M773">
        <v>37856.1</v>
      </c>
      <c r="N773">
        <v>0</v>
      </c>
      <c r="O773">
        <v>37856.1</v>
      </c>
      <c r="P773" t="s">
        <v>607</v>
      </c>
      <c r="Q773">
        <v>37856.1</v>
      </c>
      <c r="R773">
        <v>0</v>
      </c>
      <c r="S773">
        <v>0</v>
      </c>
      <c r="T773" t="s">
        <v>2892</v>
      </c>
      <c r="U773" s="221">
        <f t="shared" si="25"/>
        <v>3.78561E-3</v>
      </c>
    </row>
    <row r="774" spans="1:21" hidden="1">
      <c r="A774" s="55" t="str">
        <f t="shared" si="24"/>
        <v>Y0AK0</v>
      </c>
      <c r="B774" s="55">
        <f>VLOOKUP(J774,'Mapping-CITI'!A:E,5,0)</f>
        <v>0</v>
      </c>
      <c r="D774" s="42">
        <v>45016</v>
      </c>
      <c r="E774" s="42">
        <v>45199</v>
      </c>
      <c r="F774" t="s">
        <v>2892</v>
      </c>
      <c r="G774" t="s">
        <v>1003</v>
      </c>
      <c r="H774">
        <v>1400</v>
      </c>
      <c r="I774" t="s">
        <v>2773</v>
      </c>
      <c r="J774">
        <v>111137</v>
      </c>
      <c r="K774" t="s">
        <v>2027</v>
      </c>
      <c r="L774">
        <v>25080.84</v>
      </c>
      <c r="M774">
        <v>22764.03</v>
      </c>
      <c r="N774">
        <v>47844.87</v>
      </c>
      <c r="O774">
        <v>0</v>
      </c>
      <c r="P774" t="s">
        <v>607</v>
      </c>
      <c r="Q774">
        <v>0</v>
      </c>
      <c r="R774">
        <v>22764.03</v>
      </c>
      <c r="S774">
        <v>47844.87</v>
      </c>
      <c r="T774" t="s">
        <v>2892</v>
      </c>
      <c r="U774" s="221">
        <f t="shared" si="25"/>
        <v>-2.5080840000000003E-3</v>
      </c>
    </row>
    <row r="775" spans="1:21" hidden="1">
      <c r="A775" s="55" t="str">
        <f t="shared" si="24"/>
        <v>Y0AK0</v>
      </c>
      <c r="B775" s="55">
        <f>VLOOKUP(J775,'Mapping-CITI'!A:E,5,0)</f>
        <v>0</v>
      </c>
      <c r="D775" s="42">
        <v>45016</v>
      </c>
      <c r="E775" s="42">
        <v>45199</v>
      </c>
      <c r="F775" t="s">
        <v>2892</v>
      </c>
      <c r="G775" t="s">
        <v>1003</v>
      </c>
      <c r="H775">
        <v>1400</v>
      </c>
      <c r="I775" t="s">
        <v>2773</v>
      </c>
      <c r="J775">
        <v>111139</v>
      </c>
      <c r="K775" t="s">
        <v>2865</v>
      </c>
      <c r="L775">
        <v>-0.02</v>
      </c>
      <c r="M775">
        <v>0</v>
      </c>
      <c r="N775">
        <v>0</v>
      </c>
      <c r="O775">
        <v>-0.02</v>
      </c>
      <c r="P775" t="s">
        <v>607</v>
      </c>
      <c r="Q775">
        <v>-0.02</v>
      </c>
      <c r="R775">
        <v>0</v>
      </c>
      <c r="S775">
        <v>0</v>
      </c>
      <c r="T775" t="s">
        <v>2892</v>
      </c>
      <c r="U775" s="221">
        <f t="shared" si="25"/>
        <v>0</v>
      </c>
    </row>
    <row r="776" spans="1:21" hidden="1">
      <c r="A776" s="55" t="str">
        <f t="shared" si="24"/>
        <v>Y0AK0</v>
      </c>
      <c r="B776" s="55">
        <f>VLOOKUP(J776,'Mapping-CITI'!A:E,5,0)</f>
        <v>0</v>
      </c>
      <c r="D776" s="42">
        <v>45016</v>
      </c>
      <c r="E776" s="42">
        <v>45199</v>
      </c>
      <c r="F776" t="s">
        <v>2892</v>
      </c>
      <c r="G776" t="s">
        <v>1003</v>
      </c>
      <c r="H776">
        <v>1400</v>
      </c>
      <c r="I776" t="s">
        <v>2773</v>
      </c>
      <c r="J776">
        <v>111181</v>
      </c>
      <c r="K776" t="s">
        <v>2028</v>
      </c>
      <c r="L776">
        <v>154006.32999999999</v>
      </c>
      <c r="M776">
        <v>0</v>
      </c>
      <c r="N776">
        <v>0</v>
      </c>
      <c r="O776">
        <v>154006.32999999999</v>
      </c>
      <c r="P776" t="s">
        <v>607</v>
      </c>
      <c r="Q776">
        <v>154006.32999999999</v>
      </c>
      <c r="R776">
        <v>0</v>
      </c>
      <c r="S776">
        <v>0</v>
      </c>
      <c r="T776" t="s">
        <v>2892</v>
      </c>
      <c r="U776" s="221">
        <f t="shared" si="25"/>
        <v>0</v>
      </c>
    </row>
    <row r="777" spans="1:21" hidden="1">
      <c r="A777" s="55" t="str">
        <f t="shared" si="24"/>
        <v>Y0AK0</v>
      </c>
      <c r="B777" s="55">
        <f>VLOOKUP(J777,'Mapping-CITI'!A:E,5,0)</f>
        <v>0</v>
      </c>
      <c r="D777" s="42">
        <v>45016</v>
      </c>
      <c r="E777" s="42">
        <v>45199</v>
      </c>
      <c r="F777" t="s">
        <v>2892</v>
      </c>
      <c r="G777" t="s">
        <v>1003</v>
      </c>
      <c r="H777">
        <v>1400</v>
      </c>
      <c r="I777" t="s">
        <v>2773</v>
      </c>
      <c r="J777">
        <v>111182</v>
      </c>
      <c r="K777" t="s">
        <v>2029</v>
      </c>
      <c r="L777">
        <v>345921.19</v>
      </c>
      <c r="M777">
        <v>0</v>
      </c>
      <c r="N777">
        <v>0</v>
      </c>
      <c r="O777">
        <v>345921.19</v>
      </c>
      <c r="P777" t="s">
        <v>607</v>
      </c>
      <c r="Q777">
        <v>345921.19</v>
      </c>
      <c r="R777">
        <v>0</v>
      </c>
      <c r="S777">
        <v>0</v>
      </c>
      <c r="T777" t="s">
        <v>2892</v>
      </c>
      <c r="U777" s="221">
        <f t="shared" si="25"/>
        <v>0</v>
      </c>
    </row>
    <row r="778" spans="1:21" hidden="1">
      <c r="A778" s="55" t="str">
        <f t="shared" si="24"/>
        <v>Y0AK0</v>
      </c>
      <c r="B778" s="55">
        <f>VLOOKUP(J778,'Mapping-CITI'!A:E,5,0)</f>
        <v>0</v>
      </c>
      <c r="D778" s="42">
        <v>45016</v>
      </c>
      <c r="E778" s="42">
        <v>45199</v>
      </c>
      <c r="F778" t="s">
        <v>2892</v>
      </c>
      <c r="G778" t="s">
        <v>1003</v>
      </c>
      <c r="H778">
        <v>1400</v>
      </c>
      <c r="I778" t="s">
        <v>2773</v>
      </c>
      <c r="J778">
        <v>111183</v>
      </c>
      <c r="K778" t="s">
        <v>2030</v>
      </c>
      <c r="L778">
        <v>130.18</v>
      </c>
      <c r="M778">
        <v>0</v>
      </c>
      <c r="N778">
        <v>0</v>
      </c>
      <c r="O778">
        <v>130.18</v>
      </c>
      <c r="P778" t="s">
        <v>607</v>
      </c>
      <c r="Q778">
        <v>130.18</v>
      </c>
      <c r="R778">
        <v>0</v>
      </c>
      <c r="S778">
        <v>0</v>
      </c>
      <c r="T778" t="s">
        <v>2892</v>
      </c>
      <c r="U778" s="221">
        <f t="shared" si="25"/>
        <v>0</v>
      </c>
    </row>
    <row r="779" spans="1:21" hidden="1">
      <c r="A779" s="55" t="str">
        <f t="shared" si="24"/>
        <v>Y0AK0</v>
      </c>
      <c r="B779" s="55">
        <f>VLOOKUP(J779,'Mapping-CITI'!A:E,5,0)</f>
        <v>0</v>
      </c>
      <c r="D779" s="42">
        <v>45016</v>
      </c>
      <c r="E779" s="42">
        <v>45199</v>
      </c>
      <c r="F779" t="s">
        <v>2892</v>
      </c>
      <c r="G779" t="s">
        <v>1003</v>
      </c>
      <c r="H779">
        <v>1400</v>
      </c>
      <c r="I779" t="s">
        <v>2773</v>
      </c>
      <c r="J779">
        <v>111184</v>
      </c>
      <c r="K779" t="s">
        <v>2031</v>
      </c>
      <c r="L779">
        <v>685884.83</v>
      </c>
      <c r="M779">
        <v>0</v>
      </c>
      <c r="N779">
        <v>0</v>
      </c>
      <c r="O779">
        <v>685884.83</v>
      </c>
      <c r="P779" t="s">
        <v>607</v>
      </c>
      <c r="Q779">
        <v>685884.83</v>
      </c>
      <c r="R779">
        <v>0</v>
      </c>
      <c r="S779">
        <v>0</v>
      </c>
      <c r="T779" t="s">
        <v>2892</v>
      </c>
      <c r="U779" s="221">
        <f t="shared" si="25"/>
        <v>0</v>
      </c>
    </row>
    <row r="780" spans="1:21" hidden="1">
      <c r="A780" s="55" t="str">
        <f t="shared" si="24"/>
        <v>Y0AK0</v>
      </c>
      <c r="B780" s="55">
        <f>VLOOKUP(J780,'Mapping-CITI'!A:E,5,0)</f>
        <v>0</v>
      </c>
      <c r="D780" s="42">
        <v>45016</v>
      </c>
      <c r="E780" s="42">
        <v>45199</v>
      </c>
      <c r="F780" t="s">
        <v>2892</v>
      </c>
      <c r="G780" t="s">
        <v>1003</v>
      </c>
      <c r="H780">
        <v>1400</v>
      </c>
      <c r="I780" t="s">
        <v>2773</v>
      </c>
      <c r="J780">
        <v>111220</v>
      </c>
      <c r="K780" t="s">
        <v>2655</v>
      </c>
      <c r="L780">
        <v>139746471.25999999</v>
      </c>
      <c r="M780">
        <v>22125877579.959999</v>
      </c>
      <c r="N780">
        <v>22120251371.259998</v>
      </c>
      <c r="O780">
        <v>145372679.96000001</v>
      </c>
      <c r="P780" t="s">
        <v>607</v>
      </c>
      <c r="Q780">
        <v>145372679.96000001</v>
      </c>
      <c r="R780">
        <v>22125877579.959999</v>
      </c>
      <c r="S780">
        <v>22120251371.259998</v>
      </c>
      <c r="T780" t="s">
        <v>2892</v>
      </c>
      <c r="U780" s="221">
        <f t="shared" si="25"/>
        <v>0.56262087000007632</v>
      </c>
    </row>
    <row r="781" spans="1:21" hidden="1">
      <c r="A781" s="55" t="str">
        <f t="shared" si="24"/>
        <v>Y0AK0</v>
      </c>
      <c r="B781" s="55">
        <f>VLOOKUP(J781,'Mapping-CITI'!A:E,5,0)</f>
        <v>0</v>
      </c>
      <c r="D781" s="42">
        <v>45016</v>
      </c>
      <c r="E781" s="42">
        <v>45199</v>
      </c>
      <c r="F781" t="s">
        <v>2892</v>
      </c>
      <c r="G781" t="s">
        <v>1003</v>
      </c>
      <c r="H781">
        <v>1400</v>
      </c>
      <c r="I781" t="s">
        <v>2773</v>
      </c>
      <c r="J781">
        <v>111221</v>
      </c>
      <c r="K781" t="s">
        <v>2656</v>
      </c>
      <c r="L781">
        <v>-139746471.25999999</v>
      </c>
      <c r="M781">
        <v>22120251371.259998</v>
      </c>
      <c r="N781">
        <v>22125877579.959999</v>
      </c>
      <c r="O781">
        <v>-145372679.96000001</v>
      </c>
      <c r="P781" t="s">
        <v>607</v>
      </c>
      <c r="Q781">
        <v>-145372679.96000001</v>
      </c>
      <c r="R781">
        <v>22120251371.259998</v>
      </c>
      <c r="S781">
        <v>22125877579.959999</v>
      </c>
      <c r="T781" t="s">
        <v>2892</v>
      </c>
      <c r="U781" s="221">
        <f t="shared" si="25"/>
        <v>-0.56262087000007632</v>
      </c>
    </row>
    <row r="782" spans="1:21" hidden="1">
      <c r="A782" s="55" t="str">
        <f t="shared" si="24"/>
        <v>Y0AKIgnore</v>
      </c>
      <c r="B782" s="55" t="str">
        <f>VLOOKUP(J782,'Mapping-CITI'!A:E,5,0)</f>
        <v>Ignore</v>
      </c>
      <c r="D782" s="42">
        <v>45016</v>
      </c>
      <c r="E782" s="42">
        <v>45199</v>
      </c>
      <c r="F782" t="s">
        <v>2892</v>
      </c>
      <c r="G782" t="s">
        <v>1003</v>
      </c>
      <c r="H782">
        <v>1400</v>
      </c>
      <c r="I782" t="s">
        <v>2773</v>
      </c>
      <c r="J782">
        <v>111258</v>
      </c>
      <c r="K782" t="s">
        <v>3399</v>
      </c>
      <c r="L782">
        <v>-0.03</v>
      </c>
      <c r="M782">
        <v>0</v>
      </c>
      <c r="N782">
        <v>0</v>
      </c>
      <c r="O782">
        <v>-0.03</v>
      </c>
      <c r="P782" t="s">
        <v>607</v>
      </c>
      <c r="Q782">
        <v>-0.03</v>
      </c>
      <c r="R782">
        <v>0</v>
      </c>
      <c r="S782">
        <v>0</v>
      </c>
      <c r="T782" t="s">
        <v>2892</v>
      </c>
      <c r="U782" s="221">
        <f t="shared" si="25"/>
        <v>0</v>
      </c>
    </row>
    <row r="783" spans="1:21" hidden="1">
      <c r="A783" s="55" t="str">
        <f t="shared" si="24"/>
        <v>Y0AKIgnore</v>
      </c>
      <c r="B783" s="55" t="str">
        <f>VLOOKUP(J783,'Mapping-CITI'!A:E,5,0)</f>
        <v>Ignore</v>
      </c>
      <c r="D783" s="42">
        <v>45016</v>
      </c>
      <c r="E783" s="42">
        <v>45199</v>
      </c>
      <c r="F783" t="s">
        <v>2892</v>
      </c>
      <c r="G783" t="s">
        <v>1003</v>
      </c>
      <c r="H783">
        <v>1400</v>
      </c>
      <c r="I783" t="s">
        <v>2773</v>
      </c>
      <c r="J783">
        <v>111259</v>
      </c>
      <c r="K783" t="s">
        <v>3400</v>
      </c>
      <c r="L783">
        <v>0.03</v>
      </c>
      <c r="M783">
        <v>0</v>
      </c>
      <c r="N783">
        <v>0</v>
      </c>
      <c r="O783">
        <v>0.03</v>
      </c>
      <c r="P783" t="s">
        <v>607</v>
      </c>
      <c r="Q783">
        <v>0.03</v>
      </c>
      <c r="R783">
        <v>0</v>
      </c>
      <c r="S783">
        <v>0</v>
      </c>
      <c r="T783" t="s">
        <v>2892</v>
      </c>
      <c r="U783" s="221">
        <f t="shared" si="25"/>
        <v>0</v>
      </c>
    </row>
    <row r="784" spans="1:21" hidden="1">
      <c r="A784" s="55" t="str">
        <f t="shared" si="24"/>
        <v>Y0AK0</v>
      </c>
      <c r="B784" s="55">
        <f>VLOOKUP(J784,'Mapping-CITI'!A:E,5,0)</f>
        <v>0</v>
      </c>
      <c r="D784" s="42">
        <v>45016</v>
      </c>
      <c r="E784" s="42">
        <v>45199</v>
      </c>
      <c r="F784" t="s">
        <v>2892</v>
      </c>
      <c r="G784" t="s">
        <v>1003</v>
      </c>
      <c r="H784">
        <v>1220</v>
      </c>
      <c r="I784" t="s">
        <v>2785</v>
      </c>
      <c r="J784">
        <v>121116</v>
      </c>
      <c r="K784" t="s">
        <v>2033</v>
      </c>
      <c r="L784">
        <v>9489875</v>
      </c>
      <c r="M784">
        <v>-3673597.22</v>
      </c>
      <c r="N784">
        <v>0</v>
      </c>
      <c r="O784">
        <v>5816277.7800000003</v>
      </c>
      <c r="P784" t="s">
        <v>607</v>
      </c>
      <c r="Q784">
        <v>5816277.7800000003</v>
      </c>
      <c r="R784">
        <v>0</v>
      </c>
      <c r="S784">
        <v>0</v>
      </c>
      <c r="T784" t="s">
        <v>2892</v>
      </c>
      <c r="U784" s="221">
        <f t="shared" si="25"/>
        <v>-0.367359722</v>
      </c>
    </row>
    <row r="785" spans="1:21" hidden="1">
      <c r="A785" s="55" t="str">
        <f t="shared" si="24"/>
        <v>Y0AK0</v>
      </c>
      <c r="B785" s="55">
        <f>VLOOKUP(J785,'Mapping-CITI'!A:E,5,0)</f>
        <v>0</v>
      </c>
      <c r="D785" s="42">
        <v>45016</v>
      </c>
      <c r="E785" s="42">
        <v>45199</v>
      </c>
      <c r="F785" t="s">
        <v>2892</v>
      </c>
      <c r="G785" t="s">
        <v>1003</v>
      </c>
      <c r="H785">
        <v>1220</v>
      </c>
      <c r="I785" t="s">
        <v>2785</v>
      </c>
      <c r="J785">
        <v>121117</v>
      </c>
      <c r="K785" t="s">
        <v>2034</v>
      </c>
      <c r="L785">
        <v>51791603.57</v>
      </c>
      <c r="M785">
        <v>62121426.18</v>
      </c>
      <c r="N785">
        <v>25005000</v>
      </c>
      <c r="O785">
        <v>88908029.75</v>
      </c>
      <c r="P785" t="s">
        <v>607</v>
      </c>
      <c r="Q785">
        <v>88908029.75</v>
      </c>
      <c r="R785">
        <v>25005000</v>
      </c>
      <c r="S785">
        <v>60755000</v>
      </c>
      <c r="T785" t="s">
        <v>2892</v>
      </c>
      <c r="U785" s="221">
        <f t="shared" si="25"/>
        <v>3.7116426179999999</v>
      </c>
    </row>
    <row r="786" spans="1:21" hidden="1">
      <c r="A786" s="55" t="str">
        <f t="shared" si="24"/>
        <v>Y0AKIgnore</v>
      </c>
      <c r="B786" s="55" t="str">
        <f>VLOOKUP(J786,'Mapping-CITI'!A:E,5,0)</f>
        <v>Ignore</v>
      </c>
      <c r="D786" s="42">
        <v>45016</v>
      </c>
      <c r="E786" s="42">
        <v>45199</v>
      </c>
      <c r="F786" t="s">
        <v>2892</v>
      </c>
      <c r="G786" t="s">
        <v>1003</v>
      </c>
      <c r="H786">
        <v>1320</v>
      </c>
      <c r="I786" t="s">
        <v>3408</v>
      </c>
      <c r="J786">
        <v>121137</v>
      </c>
      <c r="K786" t="s">
        <v>4269</v>
      </c>
      <c r="L786">
        <v>0</v>
      </c>
      <c r="M786">
        <v>894253.99</v>
      </c>
      <c r="N786">
        <v>897489.97</v>
      </c>
      <c r="O786">
        <v>-3235.98</v>
      </c>
      <c r="P786" t="s">
        <v>607</v>
      </c>
      <c r="Q786">
        <v>-3235.98</v>
      </c>
      <c r="R786">
        <v>1514.26</v>
      </c>
      <c r="S786">
        <v>4542.78</v>
      </c>
      <c r="T786" t="s">
        <v>2892</v>
      </c>
      <c r="U786" s="221">
        <f t="shared" si="25"/>
        <v>-3.2359799999999813E-4</v>
      </c>
    </row>
    <row r="787" spans="1:21" hidden="1">
      <c r="A787" s="55" t="str">
        <f t="shared" si="24"/>
        <v>Y0AK0</v>
      </c>
      <c r="B787" s="55">
        <f>VLOOKUP(J787,'Mapping-CITI'!A:E,5,0)</f>
        <v>0</v>
      </c>
      <c r="D787" s="42">
        <v>45016</v>
      </c>
      <c r="E787" s="42">
        <v>45199</v>
      </c>
      <c r="F787" t="s">
        <v>2892</v>
      </c>
      <c r="G787" t="s">
        <v>1003</v>
      </c>
      <c r="H787">
        <v>1700</v>
      </c>
      <c r="I787" t="s">
        <v>2768</v>
      </c>
      <c r="J787">
        <v>141017</v>
      </c>
      <c r="K787" t="s">
        <v>2035</v>
      </c>
      <c r="L787">
        <v>0</v>
      </c>
      <c r="M787">
        <v>14921000</v>
      </c>
      <c r="N787">
        <v>14921000</v>
      </c>
      <c r="O787">
        <v>0</v>
      </c>
      <c r="P787" t="s">
        <v>607</v>
      </c>
      <c r="Q787">
        <v>0</v>
      </c>
      <c r="R787">
        <v>14921000</v>
      </c>
      <c r="S787">
        <v>14921000</v>
      </c>
      <c r="T787" t="s">
        <v>2892</v>
      </c>
      <c r="U787" s="221">
        <f t="shared" si="25"/>
        <v>0</v>
      </c>
    </row>
    <row r="788" spans="1:21" hidden="1">
      <c r="A788" s="55" t="str">
        <f t="shared" si="24"/>
        <v>Y0AKIgnore</v>
      </c>
      <c r="B788" s="55" t="str">
        <f>VLOOKUP(J788,'Mapping-CITI'!A:E,5,0)</f>
        <v>Ignore</v>
      </c>
      <c r="D788" s="42">
        <v>45016</v>
      </c>
      <c r="E788" s="42">
        <v>45199</v>
      </c>
      <c r="F788" t="s">
        <v>2892</v>
      </c>
      <c r="G788" t="s">
        <v>1003</v>
      </c>
      <c r="H788">
        <v>1700</v>
      </c>
      <c r="I788" t="s">
        <v>2768</v>
      </c>
      <c r="J788">
        <v>141258</v>
      </c>
      <c r="K788" t="s">
        <v>3364</v>
      </c>
      <c r="L788">
        <v>0</v>
      </c>
      <c r="M788">
        <v>20000</v>
      </c>
      <c r="N788">
        <v>20000</v>
      </c>
      <c r="O788">
        <v>0</v>
      </c>
      <c r="P788" t="s">
        <v>607</v>
      </c>
      <c r="Q788">
        <v>0</v>
      </c>
      <c r="R788">
        <v>20000</v>
      </c>
      <c r="S788">
        <v>20000</v>
      </c>
      <c r="T788" t="s">
        <v>2892</v>
      </c>
      <c r="U788" s="221">
        <f t="shared" si="25"/>
        <v>0</v>
      </c>
    </row>
    <row r="789" spans="1:21" hidden="1">
      <c r="A789" s="55" t="str">
        <f t="shared" si="24"/>
        <v>Y0AK0</v>
      </c>
      <c r="B789" s="55">
        <f>VLOOKUP(J789,'Mapping-CITI'!A:E,5,0)</f>
        <v>0</v>
      </c>
      <c r="D789" s="42">
        <v>45016</v>
      </c>
      <c r="E789" s="42">
        <v>45199</v>
      </c>
      <c r="F789" t="s">
        <v>2892</v>
      </c>
      <c r="G789" t="s">
        <v>1003</v>
      </c>
      <c r="H789">
        <v>1700</v>
      </c>
      <c r="I789" t="s">
        <v>2768</v>
      </c>
      <c r="J789">
        <v>141280</v>
      </c>
      <c r="K789" t="s">
        <v>2036</v>
      </c>
      <c r="L789">
        <v>60954.5</v>
      </c>
      <c r="M789">
        <v>36634384542.040001</v>
      </c>
      <c r="N789">
        <v>36631084575.370003</v>
      </c>
      <c r="O789">
        <v>3360921.17</v>
      </c>
      <c r="P789" t="s">
        <v>607</v>
      </c>
      <c r="Q789">
        <v>3360921.17</v>
      </c>
      <c r="R789">
        <v>2673740237.8499999</v>
      </c>
      <c r="S789">
        <v>2666964998.27</v>
      </c>
      <c r="T789" t="s">
        <v>2892</v>
      </c>
      <c r="U789" s="221">
        <f t="shared" si="25"/>
        <v>0.32999666699981689</v>
      </c>
    </row>
    <row r="790" spans="1:21" hidden="1">
      <c r="A790" s="55" t="str">
        <f t="shared" si="24"/>
        <v>Y0AK0</v>
      </c>
      <c r="B790" s="55">
        <f>VLOOKUP(J790,'Mapping-CITI'!A:E,5,0)</f>
        <v>0</v>
      </c>
      <c r="D790" s="42">
        <v>45016</v>
      </c>
      <c r="E790" s="42">
        <v>45199</v>
      </c>
      <c r="F790" t="s">
        <v>2892</v>
      </c>
      <c r="G790" t="s">
        <v>1003</v>
      </c>
      <c r="H790">
        <v>1700</v>
      </c>
      <c r="I790" t="s">
        <v>2768</v>
      </c>
      <c r="J790">
        <v>141287</v>
      </c>
      <c r="K790" t="s">
        <v>604</v>
      </c>
      <c r="L790">
        <v>84.38</v>
      </c>
      <c r="M790">
        <v>0</v>
      </c>
      <c r="N790">
        <v>84.38</v>
      </c>
      <c r="O790">
        <v>0</v>
      </c>
      <c r="P790" t="s">
        <v>607</v>
      </c>
      <c r="Q790">
        <v>0</v>
      </c>
      <c r="R790">
        <v>0</v>
      </c>
      <c r="S790">
        <v>84.38</v>
      </c>
      <c r="T790" t="s">
        <v>2892</v>
      </c>
      <c r="U790" s="221">
        <f t="shared" si="25"/>
        <v>-8.4379999999999995E-6</v>
      </c>
    </row>
    <row r="791" spans="1:21" hidden="1">
      <c r="A791" s="55" t="str">
        <f t="shared" si="24"/>
        <v>Y0AK0</v>
      </c>
      <c r="B791" s="55">
        <f>VLOOKUP(J791,'Mapping-CITI'!A:E,5,0)</f>
        <v>0</v>
      </c>
      <c r="D791" s="42">
        <v>45016</v>
      </c>
      <c r="E791" s="42">
        <v>45199</v>
      </c>
      <c r="F791" t="s">
        <v>2892</v>
      </c>
      <c r="G791" t="s">
        <v>1003</v>
      </c>
      <c r="H791">
        <v>1700</v>
      </c>
      <c r="I791" t="s">
        <v>2768</v>
      </c>
      <c r="J791">
        <v>141288</v>
      </c>
      <c r="K791" t="s">
        <v>2786</v>
      </c>
      <c r="L791">
        <v>1772.4</v>
      </c>
      <c r="M791">
        <v>0</v>
      </c>
      <c r="N791">
        <v>1772.4</v>
      </c>
      <c r="O791">
        <v>0</v>
      </c>
      <c r="P791" t="s">
        <v>607</v>
      </c>
      <c r="Q791">
        <v>0</v>
      </c>
      <c r="R791">
        <v>0</v>
      </c>
      <c r="S791">
        <v>1772.4</v>
      </c>
      <c r="T791" t="s">
        <v>2892</v>
      </c>
      <c r="U791" s="221">
        <f t="shared" si="25"/>
        <v>-1.7724E-4</v>
      </c>
    </row>
    <row r="792" spans="1:21" hidden="1">
      <c r="A792" s="55" t="str">
        <f t="shared" si="24"/>
        <v>Y0AK0</v>
      </c>
      <c r="B792" s="55">
        <f>VLOOKUP(J792,'Mapping-CITI'!A:E,5,0)</f>
        <v>0</v>
      </c>
      <c r="D792" s="42">
        <v>45016</v>
      </c>
      <c r="E792" s="42">
        <v>45199</v>
      </c>
      <c r="F792" t="s">
        <v>2892</v>
      </c>
      <c r="G792" t="s">
        <v>1003</v>
      </c>
      <c r="H792">
        <v>1700</v>
      </c>
      <c r="I792" t="s">
        <v>2768</v>
      </c>
      <c r="J792">
        <v>141289</v>
      </c>
      <c r="K792" t="s">
        <v>2809</v>
      </c>
      <c r="L792">
        <v>4541.67</v>
      </c>
      <c r="M792">
        <v>0</v>
      </c>
      <c r="N792">
        <v>4541.67</v>
      </c>
      <c r="O792">
        <v>0</v>
      </c>
      <c r="P792" t="s">
        <v>607</v>
      </c>
      <c r="Q792">
        <v>0</v>
      </c>
      <c r="R792">
        <v>0</v>
      </c>
      <c r="S792">
        <v>4541.67</v>
      </c>
      <c r="T792" t="s">
        <v>2892</v>
      </c>
      <c r="U792" s="221">
        <f t="shared" si="25"/>
        <v>-4.54167E-4</v>
      </c>
    </row>
    <row r="793" spans="1:21" hidden="1">
      <c r="A793" s="55" t="str">
        <f t="shared" si="24"/>
        <v>Y0AK0</v>
      </c>
      <c r="B793" s="55">
        <f>VLOOKUP(J793,'Mapping-CITI'!A:E,5,0)</f>
        <v>0</v>
      </c>
      <c r="D793" s="42">
        <v>45016</v>
      </c>
      <c r="E793" s="42">
        <v>45199</v>
      </c>
      <c r="F793" t="s">
        <v>2892</v>
      </c>
      <c r="G793" t="s">
        <v>1003</v>
      </c>
      <c r="H793">
        <v>1700</v>
      </c>
      <c r="I793" t="s">
        <v>2768</v>
      </c>
      <c r="J793">
        <v>141294</v>
      </c>
      <c r="K793" t="s">
        <v>2039</v>
      </c>
      <c r="L793">
        <v>0</v>
      </c>
      <c r="M793">
        <v>500000</v>
      </c>
      <c r="N793">
        <v>500000</v>
      </c>
      <c r="O793">
        <v>0</v>
      </c>
      <c r="P793" t="s">
        <v>607</v>
      </c>
      <c r="Q793">
        <v>0</v>
      </c>
      <c r="R793">
        <v>500000</v>
      </c>
      <c r="S793">
        <v>500000</v>
      </c>
      <c r="T793" t="s">
        <v>2892</v>
      </c>
      <c r="U793" s="221">
        <f t="shared" si="25"/>
        <v>0</v>
      </c>
    </row>
    <row r="794" spans="1:21" hidden="1">
      <c r="A794" s="55" t="str">
        <f t="shared" si="24"/>
        <v>Y0AK0</v>
      </c>
      <c r="B794" s="55">
        <f>VLOOKUP(J794,'Mapping-CITI'!A:E,5,0)</f>
        <v>0</v>
      </c>
      <c r="D794" s="42">
        <v>45016</v>
      </c>
      <c r="E794" s="42">
        <v>45199</v>
      </c>
      <c r="F794" t="s">
        <v>2892</v>
      </c>
      <c r="G794" t="s">
        <v>1003</v>
      </c>
      <c r="H794">
        <v>1700</v>
      </c>
      <c r="I794" t="s">
        <v>2768</v>
      </c>
      <c r="J794">
        <v>141366</v>
      </c>
      <c r="K794" t="s">
        <v>2857</v>
      </c>
      <c r="L794">
        <v>0</v>
      </c>
      <c r="M794">
        <v>299872</v>
      </c>
      <c r="N794">
        <v>299872</v>
      </c>
      <c r="O794">
        <v>0</v>
      </c>
      <c r="P794" t="s">
        <v>607</v>
      </c>
      <c r="Q794">
        <v>0</v>
      </c>
      <c r="R794">
        <v>299872</v>
      </c>
      <c r="S794">
        <v>299872</v>
      </c>
      <c r="T794" t="s">
        <v>2892</v>
      </c>
      <c r="U794" s="221">
        <f t="shared" si="25"/>
        <v>0</v>
      </c>
    </row>
    <row r="795" spans="1:21" hidden="1">
      <c r="A795" s="55" t="str">
        <f t="shared" si="24"/>
        <v>Y0AK0</v>
      </c>
      <c r="B795" s="55">
        <f>VLOOKUP(J795,'Mapping-CITI'!A:E,5,0)</f>
        <v>0</v>
      </c>
      <c r="D795" s="42">
        <v>45016</v>
      </c>
      <c r="E795" s="42">
        <v>45199</v>
      </c>
      <c r="F795" t="s">
        <v>2892</v>
      </c>
      <c r="G795" t="s">
        <v>1003</v>
      </c>
      <c r="H795">
        <v>1700</v>
      </c>
      <c r="I795" t="s">
        <v>2768</v>
      </c>
      <c r="J795">
        <v>141382</v>
      </c>
      <c r="K795" t="s">
        <v>2052</v>
      </c>
      <c r="L795">
        <v>0</v>
      </c>
      <c r="M795">
        <v>1481154542.05</v>
      </c>
      <c r="N795">
        <v>1481154542.05</v>
      </c>
      <c r="O795">
        <v>0</v>
      </c>
      <c r="P795" t="s">
        <v>607</v>
      </c>
      <c r="Q795">
        <v>0</v>
      </c>
      <c r="R795">
        <v>1481154542.05</v>
      </c>
      <c r="S795">
        <v>1481154542.05</v>
      </c>
      <c r="T795" t="s">
        <v>2892</v>
      </c>
      <c r="U795" s="221">
        <f t="shared" si="25"/>
        <v>0</v>
      </c>
    </row>
    <row r="796" spans="1:21" hidden="1">
      <c r="A796" s="55" t="str">
        <f t="shared" si="24"/>
        <v>Y0AK0</v>
      </c>
      <c r="B796" s="55">
        <f>VLOOKUP(J796,'Mapping-CITI'!A:E,5,0)</f>
        <v>0</v>
      </c>
      <c r="D796" s="42">
        <v>45016</v>
      </c>
      <c r="E796" s="42">
        <v>45199</v>
      </c>
      <c r="F796" t="s">
        <v>2892</v>
      </c>
      <c r="G796" t="s">
        <v>1003</v>
      </c>
      <c r="H796">
        <v>1700</v>
      </c>
      <c r="I796" t="s">
        <v>2768</v>
      </c>
      <c r="J796">
        <v>141398</v>
      </c>
      <c r="K796" t="s">
        <v>2911</v>
      </c>
      <c r="L796">
        <v>223657</v>
      </c>
      <c r="M796">
        <v>12764.03</v>
      </c>
      <c r="N796">
        <v>236421.03</v>
      </c>
      <c r="O796">
        <v>0</v>
      </c>
      <c r="P796" t="s">
        <v>607</v>
      </c>
      <c r="Q796">
        <v>0</v>
      </c>
      <c r="R796">
        <v>12764.03</v>
      </c>
      <c r="S796">
        <v>236421.03</v>
      </c>
      <c r="T796" t="s">
        <v>2892</v>
      </c>
      <c r="U796" s="221">
        <f t="shared" si="25"/>
        <v>-2.2365699999999999E-2</v>
      </c>
    </row>
    <row r="797" spans="1:21" hidden="1">
      <c r="A797" s="55" t="str">
        <f t="shared" si="24"/>
        <v>Y0AK0</v>
      </c>
      <c r="B797" s="55">
        <f>VLOOKUP(J797,'Mapping-CITI'!A:E,5,0)</f>
        <v>0</v>
      </c>
      <c r="D797" s="42">
        <v>45016</v>
      </c>
      <c r="E797" s="42">
        <v>45199</v>
      </c>
      <c r="F797" t="s">
        <v>2892</v>
      </c>
      <c r="G797" t="s">
        <v>1003</v>
      </c>
      <c r="H797">
        <v>1700</v>
      </c>
      <c r="I797" t="s">
        <v>2768</v>
      </c>
      <c r="J797">
        <v>141399</v>
      </c>
      <c r="K797" t="s">
        <v>2912</v>
      </c>
      <c r="L797">
        <v>0</v>
      </c>
      <c r="M797">
        <v>224383400</v>
      </c>
      <c r="N797">
        <v>224697700</v>
      </c>
      <c r="O797">
        <v>-314300</v>
      </c>
      <c r="P797" t="s">
        <v>607</v>
      </c>
      <c r="Q797">
        <v>-314300</v>
      </c>
      <c r="R797">
        <v>224383400</v>
      </c>
      <c r="S797">
        <v>224697700</v>
      </c>
      <c r="T797" t="s">
        <v>2892</v>
      </c>
      <c r="U797" s="221">
        <f t="shared" si="25"/>
        <v>-3.143E-2</v>
      </c>
    </row>
    <row r="798" spans="1:21" hidden="1">
      <c r="A798" s="55" t="str">
        <f t="shared" si="24"/>
        <v>Y0AK0</v>
      </c>
      <c r="B798" s="55">
        <f>VLOOKUP(J798,'Mapping-CITI'!A:E,5,0)</f>
        <v>0</v>
      </c>
      <c r="D798" s="42">
        <v>45016</v>
      </c>
      <c r="E798" s="42">
        <v>45199</v>
      </c>
      <c r="F798" t="s">
        <v>2892</v>
      </c>
      <c r="G798" t="s">
        <v>1003</v>
      </c>
      <c r="H798">
        <v>1700</v>
      </c>
      <c r="I798" t="s">
        <v>2768</v>
      </c>
      <c r="J798">
        <v>141524</v>
      </c>
      <c r="K798" t="s">
        <v>2061</v>
      </c>
      <c r="L798">
        <v>0</v>
      </c>
      <c r="M798">
        <v>32751000</v>
      </c>
      <c r="N798">
        <v>32751000</v>
      </c>
      <c r="O798">
        <v>0</v>
      </c>
      <c r="P798" t="s">
        <v>607</v>
      </c>
      <c r="Q798">
        <v>0</v>
      </c>
      <c r="R798">
        <v>32751000</v>
      </c>
      <c r="S798">
        <v>32751000</v>
      </c>
      <c r="T798" t="s">
        <v>2892</v>
      </c>
      <c r="U798" s="221">
        <f t="shared" si="25"/>
        <v>0</v>
      </c>
    </row>
    <row r="799" spans="1:21" hidden="1">
      <c r="A799" s="55" t="str">
        <f t="shared" si="24"/>
        <v>Y0AK0</v>
      </c>
      <c r="B799" s="55">
        <f>VLOOKUP(J799,'Mapping-CITI'!A:E,5,0)</f>
        <v>0</v>
      </c>
      <c r="D799" s="42">
        <v>45016</v>
      </c>
      <c r="E799" s="42">
        <v>45199</v>
      </c>
      <c r="F799" t="s">
        <v>2892</v>
      </c>
      <c r="G799" t="s">
        <v>1003</v>
      </c>
      <c r="H799">
        <v>1700</v>
      </c>
      <c r="I799" t="s">
        <v>2768</v>
      </c>
      <c r="J799">
        <v>141526</v>
      </c>
      <c r="K799" t="s">
        <v>2062</v>
      </c>
      <c r="L799">
        <v>0</v>
      </c>
      <c r="M799">
        <v>885163.87</v>
      </c>
      <c r="N799">
        <v>885163.87</v>
      </c>
      <c r="O799">
        <v>0</v>
      </c>
      <c r="P799" t="s">
        <v>607</v>
      </c>
      <c r="Q799">
        <v>0</v>
      </c>
      <c r="R799">
        <v>885163.87</v>
      </c>
      <c r="S799">
        <v>885163.87</v>
      </c>
      <c r="T799" t="s">
        <v>2892</v>
      </c>
      <c r="U799" s="221">
        <f t="shared" si="25"/>
        <v>0</v>
      </c>
    </row>
    <row r="800" spans="1:21" hidden="1">
      <c r="A800" s="55" t="str">
        <f t="shared" si="24"/>
        <v>Y0AK0</v>
      </c>
      <c r="B800" s="55">
        <f>VLOOKUP(J800,'Mapping-CITI'!A:E,5,0)</f>
        <v>0</v>
      </c>
      <c r="D800" s="42">
        <v>45016</v>
      </c>
      <c r="E800" s="42">
        <v>45199</v>
      </c>
      <c r="F800" t="s">
        <v>2892</v>
      </c>
      <c r="G800" t="s">
        <v>1003</v>
      </c>
      <c r="H800">
        <v>1700</v>
      </c>
      <c r="I800" t="s">
        <v>2768</v>
      </c>
      <c r="J800">
        <v>141536</v>
      </c>
      <c r="K800" t="s">
        <v>2067</v>
      </c>
      <c r="L800">
        <v>0</v>
      </c>
      <c r="M800">
        <v>50000</v>
      </c>
      <c r="N800">
        <v>50000</v>
      </c>
      <c r="O800">
        <v>0</v>
      </c>
      <c r="P800" t="s">
        <v>607</v>
      </c>
      <c r="Q800">
        <v>0</v>
      </c>
      <c r="R800">
        <v>50000</v>
      </c>
      <c r="S800">
        <v>50000</v>
      </c>
      <c r="T800" t="s">
        <v>2892</v>
      </c>
      <c r="U800" s="221">
        <f t="shared" si="25"/>
        <v>0</v>
      </c>
    </row>
    <row r="801" spans="1:21" hidden="1">
      <c r="A801" s="55" t="str">
        <f t="shared" si="24"/>
        <v>Y0AK0</v>
      </c>
      <c r="B801" s="55">
        <f>VLOOKUP(J801,'Mapping-CITI'!A:E,5,0)</f>
        <v>0</v>
      </c>
      <c r="D801" s="42">
        <v>45016</v>
      </c>
      <c r="E801" s="42">
        <v>45199</v>
      </c>
      <c r="F801" t="s">
        <v>2892</v>
      </c>
      <c r="G801" t="s">
        <v>1003</v>
      </c>
      <c r="H801">
        <v>1700</v>
      </c>
      <c r="I801" t="s">
        <v>2768</v>
      </c>
      <c r="J801">
        <v>141627</v>
      </c>
      <c r="K801" t="s">
        <v>2072</v>
      </c>
      <c r="L801">
        <v>0</v>
      </c>
      <c r="M801">
        <v>5050000</v>
      </c>
      <c r="N801">
        <v>11050000</v>
      </c>
      <c r="O801">
        <v>-6000000</v>
      </c>
      <c r="P801" t="s">
        <v>607</v>
      </c>
      <c r="Q801">
        <v>-6000000</v>
      </c>
      <c r="R801">
        <v>5050000</v>
      </c>
      <c r="S801">
        <v>11050000</v>
      </c>
      <c r="T801" t="s">
        <v>2892</v>
      </c>
      <c r="U801" s="221">
        <f t="shared" si="25"/>
        <v>-0.6</v>
      </c>
    </row>
    <row r="802" spans="1:21" hidden="1">
      <c r="A802" s="55" t="str">
        <f t="shared" si="24"/>
        <v>Y0AK0</v>
      </c>
      <c r="B802" s="55">
        <f>VLOOKUP(J802,'Mapping-CITI'!A:E,5,0)</f>
        <v>0</v>
      </c>
      <c r="D802" s="42">
        <v>45016</v>
      </c>
      <c r="E802" s="42">
        <v>45199</v>
      </c>
      <c r="F802" t="s">
        <v>2892</v>
      </c>
      <c r="G802" t="s">
        <v>1003</v>
      </c>
      <c r="H802">
        <v>1700</v>
      </c>
      <c r="I802" t="s">
        <v>2768</v>
      </c>
      <c r="J802">
        <v>141647</v>
      </c>
      <c r="K802" t="s">
        <v>2073</v>
      </c>
      <c r="L802">
        <v>-255000</v>
      </c>
      <c r="M802">
        <v>96273500</v>
      </c>
      <c r="N802">
        <v>97198500</v>
      </c>
      <c r="O802">
        <v>-1180000</v>
      </c>
      <c r="P802" t="s">
        <v>607</v>
      </c>
      <c r="Q802">
        <v>-1180000</v>
      </c>
      <c r="R802">
        <v>96273500</v>
      </c>
      <c r="S802">
        <v>97198500</v>
      </c>
      <c r="T802" t="s">
        <v>2892</v>
      </c>
      <c r="U802" s="221">
        <f t="shared" si="25"/>
        <v>-9.2499999999999999E-2</v>
      </c>
    </row>
    <row r="803" spans="1:21" hidden="1">
      <c r="A803" s="55" t="str">
        <f t="shared" si="24"/>
        <v>Y0AK0</v>
      </c>
      <c r="B803" s="55">
        <f>VLOOKUP(J803,'Mapping-CITI'!A:E,5,0)</f>
        <v>0</v>
      </c>
      <c r="D803" s="42">
        <v>45016</v>
      </c>
      <c r="E803" s="42">
        <v>45199</v>
      </c>
      <c r="F803" t="s">
        <v>2892</v>
      </c>
      <c r="G803" t="s">
        <v>1003</v>
      </c>
      <c r="H803">
        <v>1700</v>
      </c>
      <c r="I803" t="s">
        <v>2768</v>
      </c>
      <c r="J803">
        <v>141653</v>
      </c>
      <c r="K803" t="s">
        <v>2074</v>
      </c>
      <c r="L803">
        <v>-35300</v>
      </c>
      <c r="M803">
        <v>10215800</v>
      </c>
      <c r="N803">
        <v>10230500</v>
      </c>
      <c r="O803">
        <v>-50000</v>
      </c>
      <c r="P803" t="s">
        <v>607</v>
      </c>
      <c r="Q803">
        <v>-50000</v>
      </c>
      <c r="R803">
        <v>10215800</v>
      </c>
      <c r="S803">
        <v>10230500</v>
      </c>
      <c r="T803" t="s">
        <v>2892</v>
      </c>
      <c r="U803" s="221">
        <f t="shared" si="25"/>
        <v>-1.47E-3</v>
      </c>
    </row>
    <row r="804" spans="1:21" hidden="1">
      <c r="A804" s="55" t="str">
        <f t="shared" si="24"/>
        <v>Y0AK0</v>
      </c>
      <c r="B804" s="55">
        <f>VLOOKUP(J804,'Mapping-CITI'!A:E,5,0)</f>
        <v>0</v>
      </c>
      <c r="D804" s="42">
        <v>45016</v>
      </c>
      <c r="E804" s="42">
        <v>45199</v>
      </c>
      <c r="F804" t="s">
        <v>2892</v>
      </c>
      <c r="G804" t="s">
        <v>1003</v>
      </c>
      <c r="H804">
        <v>1700</v>
      </c>
      <c r="I804" t="s">
        <v>2768</v>
      </c>
      <c r="J804">
        <v>141724</v>
      </c>
      <c r="K804" t="s">
        <v>2076</v>
      </c>
      <c r="L804">
        <v>0</v>
      </c>
      <c r="M804">
        <v>16243034</v>
      </c>
      <c r="N804">
        <v>16243034</v>
      </c>
      <c r="O804">
        <v>0</v>
      </c>
      <c r="P804" t="s">
        <v>607</v>
      </c>
      <c r="Q804">
        <v>0</v>
      </c>
      <c r="R804">
        <v>16243034</v>
      </c>
      <c r="S804">
        <v>16243034</v>
      </c>
      <c r="T804" t="s">
        <v>2892</v>
      </c>
      <c r="U804" s="221">
        <f t="shared" si="25"/>
        <v>0</v>
      </c>
    </row>
    <row r="805" spans="1:21" hidden="1">
      <c r="A805" s="55" t="str">
        <f t="shared" si="24"/>
        <v>Y0AK0</v>
      </c>
      <c r="B805" s="55">
        <f>VLOOKUP(J805,'Mapping-CITI'!A:E,5,0)</f>
        <v>0</v>
      </c>
      <c r="D805" s="42">
        <v>45016</v>
      </c>
      <c r="E805" s="42">
        <v>45199</v>
      </c>
      <c r="F805" t="s">
        <v>2892</v>
      </c>
      <c r="G805" t="s">
        <v>1003</v>
      </c>
      <c r="H805">
        <v>1700</v>
      </c>
      <c r="I805" t="s">
        <v>2768</v>
      </c>
      <c r="J805">
        <v>141744</v>
      </c>
      <c r="K805" t="s">
        <v>2087</v>
      </c>
      <c r="L805">
        <v>0</v>
      </c>
      <c r="M805">
        <v>3477166343.7199998</v>
      </c>
      <c r="N805">
        <v>3477166343.7199998</v>
      </c>
      <c r="O805">
        <v>0</v>
      </c>
      <c r="P805" t="s">
        <v>607</v>
      </c>
      <c r="Q805">
        <v>0</v>
      </c>
      <c r="R805">
        <v>3477166343.7199998</v>
      </c>
      <c r="S805">
        <v>3477166343.7199998</v>
      </c>
      <c r="T805" t="s">
        <v>2892</v>
      </c>
      <c r="U805" s="221">
        <f t="shared" si="25"/>
        <v>0</v>
      </c>
    </row>
    <row r="806" spans="1:21" hidden="1">
      <c r="A806" s="55" t="str">
        <f t="shared" si="24"/>
        <v>Y0AK0</v>
      </c>
      <c r="B806" s="55">
        <f>VLOOKUP(J806,'Mapping-CITI'!A:E,5,0)</f>
        <v>0</v>
      </c>
      <c r="D806" s="42">
        <v>45016</v>
      </c>
      <c r="E806" s="42">
        <v>45199</v>
      </c>
      <c r="F806" t="s">
        <v>2892</v>
      </c>
      <c r="G806" t="s">
        <v>1003</v>
      </c>
      <c r="H806">
        <v>1700</v>
      </c>
      <c r="I806" t="s">
        <v>2768</v>
      </c>
      <c r="J806">
        <v>141754</v>
      </c>
      <c r="K806" t="s">
        <v>2096</v>
      </c>
      <c r="L806">
        <v>0</v>
      </c>
      <c r="M806">
        <v>91000</v>
      </c>
      <c r="N806">
        <v>91000</v>
      </c>
      <c r="O806">
        <v>0</v>
      </c>
      <c r="P806" t="s">
        <v>607</v>
      </c>
      <c r="Q806">
        <v>0</v>
      </c>
      <c r="R806">
        <v>91000</v>
      </c>
      <c r="S806">
        <v>91000</v>
      </c>
      <c r="T806" t="s">
        <v>2892</v>
      </c>
      <c r="U806" s="221">
        <f t="shared" si="25"/>
        <v>0</v>
      </c>
    </row>
    <row r="807" spans="1:21" hidden="1">
      <c r="A807" s="55" t="str">
        <f t="shared" si="24"/>
        <v>Y0AK0</v>
      </c>
      <c r="B807" s="55">
        <f>VLOOKUP(J807,'Mapping-CITI'!A:E,5,0)</f>
        <v>0</v>
      </c>
      <c r="D807" s="42">
        <v>45016</v>
      </c>
      <c r="E807" s="42">
        <v>45199</v>
      </c>
      <c r="F807" t="s">
        <v>2892</v>
      </c>
      <c r="G807" t="s">
        <v>1003</v>
      </c>
      <c r="H807">
        <v>1700</v>
      </c>
      <c r="I807" t="s">
        <v>2768</v>
      </c>
      <c r="J807">
        <v>141769</v>
      </c>
      <c r="K807" t="s">
        <v>2105</v>
      </c>
      <c r="L807">
        <v>0</v>
      </c>
      <c r="M807">
        <v>683000</v>
      </c>
      <c r="N807">
        <v>683000</v>
      </c>
      <c r="O807">
        <v>0</v>
      </c>
      <c r="P807" t="s">
        <v>607</v>
      </c>
      <c r="Q807">
        <v>0</v>
      </c>
      <c r="R807">
        <v>683000</v>
      </c>
      <c r="S807">
        <v>683000</v>
      </c>
      <c r="T807" t="s">
        <v>2892</v>
      </c>
      <c r="U807" s="221">
        <f t="shared" si="25"/>
        <v>0</v>
      </c>
    </row>
    <row r="808" spans="1:21" hidden="1">
      <c r="A808" s="55" t="str">
        <f t="shared" si="24"/>
        <v>Y0AK0</v>
      </c>
      <c r="B808" s="55">
        <f>VLOOKUP(J808,'Mapping-CITI'!A:E,5,0)</f>
        <v>0</v>
      </c>
      <c r="D808" s="42">
        <v>45016</v>
      </c>
      <c r="E808" s="42">
        <v>45199</v>
      </c>
      <c r="F808" t="s">
        <v>2892</v>
      </c>
      <c r="G808" t="s">
        <v>1003</v>
      </c>
      <c r="H808">
        <v>1700</v>
      </c>
      <c r="I808" t="s">
        <v>2768</v>
      </c>
      <c r="J808">
        <v>141779</v>
      </c>
      <c r="K808" t="s">
        <v>2114</v>
      </c>
      <c r="L808">
        <v>-46400</v>
      </c>
      <c r="M808">
        <v>8754000</v>
      </c>
      <c r="N808">
        <v>8751000</v>
      </c>
      <c r="O808">
        <v>-43400</v>
      </c>
      <c r="P808" t="s">
        <v>607</v>
      </c>
      <c r="Q808">
        <v>-43400</v>
      </c>
      <c r="R808">
        <v>8754000</v>
      </c>
      <c r="S808">
        <v>8751000</v>
      </c>
      <c r="T808" t="s">
        <v>2892</v>
      </c>
      <c r="U808" s="221">
        <f t="shared" si="25"/>
        <v>2.9999999999999997E-4</v>
      </c>
    </row>
    <row r="809" spans="1:21" hidden="1">
      <c r="A809" s="55" t="str">
        <f t="shared" si="24"/>
        <v>Y0AK0</v>
      </c>
      <c r="B809" s="55">
        <f>VLOOKUP(J809,'Mapping-CITI'!A:E,5,0)</f>
        <v>0</v>
      </c>
      <c r="D809" s="42">
        <v>45016</v>
      </c>
      <c r="E809" s="42">
        <v>45199</v>
      </c>
      <c r="F809" t="s">
        <v>2892</v>
      </c>
      <c r="G809" t="s">
        <v>1003</v>
      </c>
      <c r="H809">
        <v>1700</v>
      </c>
      <c r="I809" t="s">
        <v>2768</v>
      </c>
      <c r="J809">
        <v>141785</v>
      </c>
      <c r="K809" t="s">
        <v>2918</v>
      </c>
      <c r="L809">
        <v>0</v>
      </c>
      <c r="M809">
        <v>426662952.80000001</v>
      </c>
      <c r="N809">
        <v>426662952.80000001</v>
      </c>
      <c r="O809">
        <v>0</v>
      </c>
      <c r="P809" t="s">
        <v>607</v>
      </c>
      <c r="Q809">
        <v>0</v>
      </c>
      <c r="R809">
        <v>426662952.80000001</v>
      </c>
      <c r="S809">
        <v>426662952.80000001</v>
      </c>
      <c r="T809" t="s">
        <v>2892</v>
      </c>
      <c r="U809" s="221">
        <f t="shared" si="25"/>
        <v>0</v>
      </c>
    </row>
    <row r="810" spans="1:21" hidden="1">
      <c r="A810" s="55" t="str">
        <f t="shared" si="24"/>
        <v>Y0AK0</v>
      </c>
      <c r="B810" s="55">
        <f>VLOOKUP(J810,'Mapping-CITI'!A:E,5,0)</f>
        <v>0</v>
      </c>
      <c r="D810" s="42">
        <v>45016</v>
      </c>
      <c r="E810" s="42">
        <v>45199</v>
      </c>
      <c r="F810" t="s">
        <v>2892</v>
      </c>
      <c r="G810" t="s">
        <v>1003</v>
      </c>
      <c r="H810">
        <v>1700</v>
      </c>
      <c r="I810" t="s">
        <v>2768</v>
      </c>
      <c r="J810">
        <v>141789</v>
      </c>
      <c r="K810" t="s">
        <v>2122</v>
      </c>
      <c r="L810">
        <v>0</v>
      </c>
      <c r="M810">
        <v>40000</v>
      </c>
      <c r="N810">
        <v>40000</v>
      </c>
      <c r="O810">
        <v>0</v>
      </c>
      <c r="P810" t="s">
        <v>607</v>
      </c>
      <c r="Q810">
        <v>0</v>
      </c>
      <c r="R810">
        <v>40000</v>
      </c>
      <c r="S810">
        <v>40000</v>
      </c>
      <c r="T810" t="s">
        <v>2892</v>
      </c>
      <c r="U810" s="221">
        <f t="shared" si="25"/>
        <v>0</v>
      </c>
    </row>
    <row r="811" spans="1:21" hidden="1">
      <c r="A811" s="55" t="str">
        <f t="shared" si="24"/>
        <v>Y0AKIgnore</v>
      </c>
      <c r="B811" s="55" t="str">
        <f>VLOOKUP(J811,'Mapping-CITI'!A:E,5,0)</f>
        <v>Ignore</v>
      </c>
      <c r="D811" s="42">
        <v>45016</v>
      </c>
      <c r="E811" s="42">
        <v>45199</v>
      </c>
      <c r="F811" t="s">
        <v>2892</v>
      </c>
      <c r="G811" t="s">
        <v>1003</v>
      </c>
      <c r="H811">
        <v>1700</v>
      </c>
      <c r="I811" t="s">
        <v>2768</v>
      </c>
      <c r="J811">
        <v>141794</v>
      </c>
      <c r="K811" t="s">
        <v>3365</v>
      </c>
      <c r="L811">
        <v>0</v>
      </c>
      <c r="M811">
        <v>17000</v>
      </c>
      <c r="N811">
        <v>17000</v>
      </c>
      <c r="O811">
        <v>0</v>
      </c>
      <c r="P811" t="s">
        <v>607</v>
      </c>
      <c r="Q811">
        <v>0</v>
      </c>
      <c r="R811">
        <v>17000</v>
      </c>
      <c r="S811">
        <v>17000</v>
      </c>
      <c r="T811" t="s">
        <v>2892</v>
      </c>
      <c r="U811" s="221">
        <f t="shared" si="25"/>
        <v>0</v>
      </c>
    </row>
    <row r="812" spans="1:21" hidden="1">
      <c r="A812" s="55" t="str">
        <f t="shared" si="24"/>
        <v>Y0AKIgnore</v>
      </c>
      <c r="B812" s="55" t="str">
        <f>VLOOKUP(J812,'Mapping-CITI'!A:E,5,0)</f>
        <v>Ignore</v>
      </c>
      <c r="D812" s="42">
        <v>45016</v>
      </c>
      <c r="E812" s="42">
        <v>45199</v>
      </c>
      <c r="F812" t="s">
        <v>2892</v>
      </c>
      <c r="G812" t="s">
        <v>1003</v>
      </c>
      <c r="H812">
        <v>1700</v>
      </c>
      <c r="I812" t="s">
        <v>2768</v>
      </c>
      <c r="J812">
        <v>141865</v>
      </c>
      <c r="K812" t="s">
        <v>3366</v>
      </c>
      <c r="L812">
        <v>0</v>
      </c>
      <c r="M812">
        <v>23289400.800000001</v>
      </c>
      <c r="N812">
        <v>23289400.800000001</v>
      </c>
      <c r="O812">
        <v>0</v>
      </c>
      <c r="P812" t="s">
        <v>607</v>
      </c>
      <c r="Q812">
        <v>0</v>
      </c>
      <c r="R812">
        <v>23289400.800000001</v>
      </c>
      <c r="S812">
        <v>23289400.800000001</v>
      </c>
      <c r="T812" t="s">
        <v>2892</v>
      </c>
      <c r="U812" s="221">
        <f t="shared" si="25"/>
        <v>0</v>
      </c>
    </row>
    <row r="813" spans="1:21" hidden="1">
      <c r="A813" s="55" t="str">
        <f t="shared" si="24"/>
        <v>Y0AK0</v>
      </c>
      <c r="B813" s="55">
        <f>VLOOKUP(J813,'Mapping-CITI'!A:E,5,0)</f>
        <v>0</v>
      </c>
      <c r="D813" s="42">
        <v>45016</v>
      </c>
      <c r="E813" s="42">
        <v>45199</v>
      </c>
      <c r="F813" t="s">
        <v>2892</v>
      </c>
      <c r="G813" t="s">
        <v>1003</v>
      </c>
      <c r="H813">
        <v>1700</v>
      </c>
      <c r="I813" t="s">
        <v>2768</v>
      </c>
      <c r="J813">
        <v>142036</v>
      </c>
      <c r="K813" t="s">
        <v>2127</v>
      </c>
      <c r="L813">
        <v>0</v>
      </c>
      <c r="M813">
        <v>10000</v>
      </c>
      <c r="N813">
        <v>10000</v>
      </c>
      <c r="O813">
        <v>0</v>
      </c>
      <c r="P813" t="s">
        <v>607</v>
      </c>
      <c r="Q813">
        <v>0</v>
      </c>
      <c r="R813">
        <v>10000</v>
      </c>
      <c r="S813">
        <v>10000</v>
      </c>
      <c r="T813" t="s">
        <v>2892</v>
      </c>
      <c r="U813" s="221">
        <f t="shared" si="25"/>
        <v>0</v>
      </c>
    </row>
    <row r="814" spans="1:21" hidden="1">
      <c r="A814" s="55" t="str">
        <f t="shared" si="24"/>
        <v>Y0AK0</v>
      </c>
      <c r="B814" s="55">
        <f>VLOOKUP(J814,'Mapping-CITI'!A:E,5,0)</f>
        <v>0</v>
      </c>
      <c r="D814" s="42">
        <v>45016</v>
      </c>
      <c r="E814" s="42">
        <v>45199</v>
      </c>
      <c r="F814" t="s">
        <v>2892</v>
      </c>
      <c r="G814" t="s">
        <v>1003</v>
      </c>
      <c r="H814">
        <v>1700</v>
      </c>
      <c r="I814" t="s">
        <v>2768</v>
      </c>
      <c r="J814">
        <v>142038</v>
      </c>
      <c r="K814" t="s">
        <v>2128</v>
      </c>
      <c r="L814">
        <v>0</v>
      </c>
      <c r="M814">
        <v>38464000</v>
      </c>
      <c r="N814">
        <v>38464000</v>
      </c>
      <c r="O814">
        <v>0</v>
      </c>
      <c r="P814" t="s">
        <v>607</v>
      </c>
      <c r="Q814">
        <v>0</v>
      </c>
      <c r="R814">
        <v>38464000</v>
      </c>
      <c r="S814">
        <v>38464000</v>
      </c>
      <c r="T814" t="s">
        <v>2892</v>
      </c>
      <c r="U814" s="221">
        <f t="shared" si="25"/>
        <v>0</v>
      </c>
    </row>
    <row r="815" spans="1:21" hidden="1">
      <c r="A815" s="55" t="str">
        <f t="shared" si="24"/>
        <v>Y0AK0</v>
      </c>
      <c r="B815" s="55">
        <f>VLOOKUP(J815,'Mapping-CITI'!A:E,5,0)</f>
        <v>0</v>
      </c>
      <c r="D815" s="42">
        <v>45016</v>
      </c>
      <c r="E815" s="42">
        <v>45199</v>
      </c>
      <c r="F815" t="s">
        <v>2892</v>
      </c>
      <c r="G815" t="s">
        <v>1003</v>
      </c>
      <c r="H815">
        <v>1700</v>
      </c>
      <c r="I815" t="s">
        <v>2768</v>
      </c>
      <c r="J815">
        <v>142040</v>
      </c>
      <c r="K815" t="s">
        <v>2129</v>
      </c>
      <c r="L815">
        <v>0</v>
      </c>
      <c r="M815">
        <v>900000</v>
      </c>
      <c r="N815">
        <v>900000</v>
      </c>
      <c r="O815">
        <v>0</v>
      </c>
      <c r="P815" t="s">
        <v>607</v>
      </c>
      <c r="Q815">
        <v>0</v>
      </c>
      <c r="R815">
        <v>900000</v>
      </c>
      <c r="S815">
        <v>900000</v>
      </c>
      <c r="T815" t="s">
        <v>2892</v>
      </c>
      <c r="U815" s="221">
        <f t="shared" si="25"/>
        <v>0</v>
      </c>
    </row>
    <row r="816" spans="1:21" hidden="1">
      <c r="A816" s="55" t="str">
        <f t="shared" si="24"/>
        <v>Y0AK0</v>
      </c>
      <c r="B816" s="55">
        <f>VLOOKUP(J816,'Mapping-CITI'!A:E,5,0)</f>
        <v>0</v>
      </c>
      <c r="D816" s="42">
        <v>45016</v>
      </c>
      <c r="E816" s="42">
        <v>45199</v>
      </c>
      <c r="F816" t="s">
        <v>2892</v>
      </c>
      <c r="G816" t="s">
        <v>1003</v>
      </c>
      <c r="H816">
        <v>1700</v>
      </c>
      <c r="I816" t="s">
        <v>2768</v>
      </c>
      <c r="J816">
        <v>142041</v>
      </c>
      <c r="K816" t="s">
        <v>2130</v>
      </c>
      <c r="L816">
        <v>0</v>
      </c>
      <c r="M816">
        <v>5000000</v>
      </c>
      <c r="N816">
        <v>5000000</v>
      </c>
      <c r="O816">
        <v>0</v>
      </c>
      <c r="P816" t="s">
        <v>607</v>
      </c>
      <c r="Q816">
        <v>0</v>
      </c>
      <c r="R816">
        <v>5000000</v>
      </c>
      <c r="S816">
        <v>5000000</v>
      </c>
      <c r="T816" t="s">
        <v>2892</v>
      </c>
      <c r="U816" s="221">
        <f t="shared" si="25"/>
        <v>0</v>
      </c>
    </row>
    <row r="817" spans="1:21" hidden="1">
      <c r="A817" s="55" t="str">
        <f t="shared" si="24"/>
        <v>Y0AK0</v>
      </c>
      <c r="B817" s="55">
        <f>VLOOKUP(J817,'Mapping-CITI'!A:E,5,0)</f>
        <v>0</v>
      </c>
      <c r="D817" s="42">
        <v>45016</v>
      </c>
      <c r="E817" s="42">
        <v>45199</v>
      </c>
      <c r="F817" t="s">
        <v>2892</v>
      </c>
      <c r="G817" t="s">
        <v>1003</v>
      </c>
      <c r="H817">
        <v>1700</v>
      </c>
      <c r="I817" t="s">
        <v>2768</v>
      </c>
      <c r="J817">
        <v>142042</v>
      </c>
      <c r="K817" t="s">
        <v>2131</v>
      </c>
      <c r="L817">
        <v>0</v>
      </c>
      <c r="M817">
        <v>17627766</v>
      </c>
      <c r="N817">
        <v>17627766</v>
      </c>
      <c r="O817">
        <v>0</v>
      </c>
      <c r="P817" t="s">
        <v>607</v>
      </c>
      <c r="Q817">
        <v>0</v>
      </c>
      <c r="R817">
        <v>17627766</v>
      </c>
      <c r="S817">
        <v>17627766</v>
      </c>
      <c r="T817" t="s">
        <v>2892</v>
      </c>
      <c r="U817" s="221">
        <f t="shared" si="25"/>
        <v>0</v>
      </c>
    </row>
    <row r="818" spans="1:21" hidden="1">
      <c r="A818" s="55" t="str">
        <f t="shared" si="24"/>
        <v>Y0AK0</v>
      </c>
      <c r="B818" s="55">
        <f>VLOOKUP(J818,'Mapping-CITI'!A:E,5,0)</f>
        <v>0</v>
      </c>
      <c r="D818" s="42">
        <v>45016</v>
      </c>
      <c r="E818" s="42">
        <v>45199</v>
      </c>
      <c r="F818" t="s">
        <v>2892</v>
      </c>
      <c r="G818" t="s">
        <v>1003</v>
      </c>
      <c r="H818">
        <v>1700</v>
      </c>
      <c r="I818" t="s">
        <v>2768</v>
      </c>
      <c r="J818">
        <v>142043</v>
      </c>
      <c r="K818" t="s">
        <v>2657</v>
      </c>
      <c r="L818">
        <v>0</v>
      </c>
      <c r="M818">
        <v>12000</v>
      </c>
      <c r="N818">
        <v>12000</v>
      </c>
      <c r="O818">
        <v>0</v>
      </c>
      <c r="P818" t="s">
        <v>607</v>
      </c>
      <c r="Q818">
        <v>0</v>
      </c>
      <c r="R818">
        <v>12000</v>
      </c>
      <c r="S818">
        <v>12000</v>
      </c>
      <c r="T818" t="s">
        <v>2892</v>
      </c>
      <c r="U818" s="221">
        <f t="shared" si="25"/>
        <v>0</v>
      </c>
    </row>
    <row r="819" spans="1:21" hidden="1">
      <c r="A819" s="55" t="str">
        <f t="shared" si="24"/>
        <v>Y0AK0</v>
      </c>
      <c r="B819" s="55">
        <f>VLOOKUP(J819,'Mapping-CITI'!A:E,5,0)</f>
        <v>0</v>
      </c>
      <c r="D819" s="42">
        <v>45016</v>
      </c>
      <c r="E819" s="42">
        <v>45199</v>
      </c>
      <c r="F819" t="s">
        <v>2892</v>
      </c>
      <c r="G819" t="s">
        <v>1003</v>
      </c>
      <c r="H819">
        <v>1700</v>
      </c>
      <c r="I819" t="s">
        <v>2768</v>
      </c>
      <c r="J819">
        <v>142044</v>
      </c>
      <c r="K819" t="s">
        <v>2132</v>
      </c>
      <c r="L819">
        <v>0</v>
      </c>
      <c r="M819">
        <v>22381000</v>
      </c>
      <c r="N819">
        <v>22381000</v>
      </c>
      <c r="O819">
        <v>0</v>
      </c>
      <c r="P819" t="s">
        <v>607</v>
      </c>
      <c r="Q819">
        <v>0</v>
      </c>
      <c r="R819">
        <v>22381000</v>
      </c>
      <c r="S819">
        <v>22381000</v>
      </c>
      <c r="T819" t="s">
        <v>2892</v>
      </c>
      <c r="U819" s="221">
        <f t="shared" si="25"/>
        <v>0</v>
      </c>
    </row>
    <row r="820" spans="1:21" hidden="1">
      <c r="A820" s="55" t="str">
        <f t="shared" si="24"/>
        <v>Y0AK0</v>
      </c>
      <c r="B820" s="55">
        <f>VLOOKUP(J820,'Mapping-CITI'!A:E,5,0)</f>
        <v>0</v>
      </c>
      <c r="D820" s="42">
        <v>45016</v>
      </c>
      <c r="E820" s="42">
        <v>45199</v>
      </c>
      <c r="F820" t="s">
        <v>2892</v>
      </c>
      <c r="G820" t="s">
        <v>1003</v>
      </c>
      <c r="H820">
        <v>1700</v>
      </c>
      <c r="I820" t="s">
        <v>2768</v>
      </c>
      <c r="J820">
        <v>142075</v>
      </c>
      <c r="K820" t="s">
        <v>2545</v>
      </c>
      <c r="L820">
        <v>34948.559999999998</v>
      </c>
      <c r="M820">
        <v>175666.11</v>
      </c>
      <c r="N820">
        <v>1253.18</v>
      </c>
      <c r="O820">
        <v>209361.49</v>
      </c>
      <c r="P820" t="s">
        <v>607</v>
      </c>
      <c r="Q820">
        <v>209361.49</v>
      </c>
      <c r="R820">
        <v>175666.11</v>
      </c>
      <c r="S820">
        <v>1253.18</v>
      </c>
      <c r="T820" t="s">
        <v>2892</v>
      </c>
      <c r="U820" s="221">
        <f t="shared" si="25"/>
        <v>1.7441293E-2</v>
      </c>
    </row>
    <row r="821" spans="1:21" hidden="1">
      <c r="A821" s="55" t="str">
        <f t="shared" si="24"/>
        <v>Y0AKIgnore</v>
      </c>
      <c r="B821" s="55" t="str">
        <f>VLOOKUP(J821,'Mapping-CITI'!A:E,5,0)</f>
        <v>Ignore</v>
      </c>
      <c r="D821" s="42">
        <v>45016</v>
      </c>
      <c r="E821" s="42">
        <v>45199</v>
      </c>
      <c r="F821" t="s">
        <v>2892</v>
      </c>
      <c r="G821" t="s">
        <v>1003</v>
      </c>
      <c r="H821">
        <v>1700</v>
      </c>
      <c r="I821" t="s">
        <v>2768</v>
      </c>
      <c r="J821">
        <v>142077</v>
      </c>
      <c r="K821" t="s">
        <v>2913</v>
      </c>
      <c r="L821">
        <v>274055.09000000003</v>
      </c>
      <c r="M821">
        <v>258690.33</v>
      </c>
      <c r="N821">
        <v>154028.06</v>
      </c>
      <c r="O821">
        <v>378717.36</v>
      </c>
      <c r="P821" t="s">
        <v>607</v>
      </c>
      <c r="Q821">
        <v>378717.36</v>
      </c>
      <c r="R821">
        <v>258690.33</v>
      </c>
      <c r="S821">
        <v>154028.06</v>
      </c>
      <c r="T821" t="s">
        <v>2892</v>
      </c>
      <c r="U821" s="221">
        <f t="shared" si="25"/>
        <v>1.0466226999999998E-2</v>
      </c>
    </row>
    <row r="822" spans="1:21" hidden="1">
      <c r="A822" s="55" t="str">
        <f t="shared" si="24"/>
        <v>Y0AKIgnore</v>
      </c>
      <c r="B822" s="55" t="str">
        <f>VLOOKUP(J822,'Mapping-CITI'!A:E,5,0)</f>
        <v>Ignore</v>
      </c>
      <c r="D822" s="42">
        <v>45016</v>
      </c>
      <c r="E822" s="42">
        <v>45199</v>
      </c>
      <c r="F822" t="s">
        <v>2892</v>
      </c>
      <c r="G822" t="s">
        <v>1003</v>
      </c>
      <c r="H822">
        <v>1700</v>
      </c>
      <c r="I822" t="s">
        <v>2768</v>
      </c>
      <c r="J822">
        <v>142096</v>
      </c>
      <c r="K822" t="s">
        <v>3421</v>
      </c>
      <c r="L822">
        <v>0</v>
      </c>
      <c r="M822">
        <v>207399.86</v>
      </c>
      <c r="N822">
        <v>207399.86</v>
      </c>
      <c r="O822">
        <v>0</v>
      </c>
      <c r="P822" t="s">
        <v>607</v>
      </c>
      <c r="Q822">
        <v>0</v>
      </c>
      <c r="R822">
        <v>207399.86</v>
      </c>
      <c r="S822">
        <v>207399.86</v>
      </c>
      <c r="T822" t="s">
        <v>2892</v>
      </c>
      <c r="U822" s="221">
        <f t="shared" si="25"/>
        <v>0</v>
      </c>
    </row>
    <row r="823" spans="1:21" hidden="1">
      <c r="A823" s="55" t="str">
        <f t="shared" si="24"/>
        <v>Y0AKIgnore</v>
      </c>
      <c r="B823" s="55" t="str">
        <f>VLOOKUP(J823,'Mapping-CITI'!A:E,5,0)</f>
        <v>Ignore</v>
      </c>
      <c r="D823" s="42">
        <v>45016</v>
      </c>
      <c r="E823" s="42">
        <v>45199</v>
      </c>
      <c r="F823" t="s">
        <v>2892</v>
      </c>
      <c r="G823" t="s">
        <v>1003</v>
      </c>
      <c r="H823">
        <v>1700</v>
      </c>
      <c r="I823" t="s">
        <v>2768</v>
      </c>
      <c r="J823">
        <v>142243</v>
      </c>
      <c r="K823" t="s">
        <v>3367</v>
      </c>
      <c r="L823">
        <v>0</v>
      </c>
      <c r="M823">
        <v>14208987.939999999</v>
      </c>
      <c r="N823">
        <v>14208987.939999999</v>
      </c>
      <c r="O823">
        <v>0</v>
      </c>
      <c r="P823" t="s">
        <v>607</v>
      </c>
      <c r="Q823">
        <v>0</v>
      </c>
      <c r="R823">
        <v>14208987.939999999</v>
      </c>
      <c r="S823">
        <v>14208987.939999999</v>
      </c>
      <c r="T823" t="s">
        <v>2892</v>
      </c>
      <c r="U823" s="221">
        <f t="shared" si="25"/>
        <v>0</v>
      </c>
    </row>
    <row r="824" spans="1:21" hidden="1">
      <c r="A824" s="55" t="str">
        <f t="shared" si="24"/>
        <v>Y0AKIgnore</v>
      </c>
      <c r="B824" s="55" t="str">
        <f>VLOOKUP(J824,'Mapping-CITI'!A:E,5,0)</f>
        <v>Ignore</v>
      </c>
      <c r="D824" s="42">
        <v>45016</v>
      </c>
      <c r="E824" s="42">
        <v>45199</v>
      </c>
      <c r="F824" t="s">
        <v>2892</v>
      </c>
      <c r="G824" t="s">
        <v>1003</v>
      </c>
      <c r="H824">
        <v>1700</v>
      </c>
      <c r="I824" t="s">
        <v>2768</v>
      </c>
      <c r="J824">
        <v>142251</v>
      </c>
      <c r="K824" t="s">
        <v>3368</v>
      </c>
      <c r="L824">
        <v>0</v>
      </c>
      <c r="M824">
        <v>23994500</v>
      </c>
      <c r="N824">
        <v>23994500</v>
      </c>
      <c r="O824">
        <v>0</v>
      </c>
      <c r="P824" t="s">
        <v>607</v>
      </c>
      <c r="Q824">
        <v>0</v>
      </c>
      <c r="R824">
        <v>23994500</v>
      </c>
      <c r="S824">
        <v>23994500</v>
      </c>
      <c r="T824" t="s">
        <v>2892</v>
      </c>
      <c r="U824" s="221">
        <f t="shared" si="25"/>
        <v>0</v>
      </c>
    </row>
    <row r="825" spans="1:21" hidden="1">
      <c r="A825" s="55" t="str">
        <f t="shared" si="24"/>
        <v>Y0AKIgnore</v>
      </c>
      <c r="B825" s="55" t="str">
        <f>VLOOKUP(J825,'Mapping-CITI'!A:E,5,0)</f>
        <v>Ignore</v>
      </c>
      <c r="D825" s="42">
        <v>45016</v>
      </c>
      <c r="E825" s="42">
        <v>45199</v>
      </c>
      <c r="F825" t="s">
        <v>2892</v>
      </c>
      <c r="G825" t="s">
        <v>1003</v>
      </c>
      <c r="H825">
        <v>1700</v>
      </c>
      <c r="I825" t="s">
        <v>2768</v>
      </c>
      <c r="J825">
        <v>142256</v>
      </c>
      <c r="K825" t="s">
        <v>3370</v>
      </c>
      <c r="L825">
        <v>0</v>
      </c>
      <c r="M825">
        <v>647000</v>
      </c>
      <c r="N825">
        <v>647000</v>
      </c>
      <c r="O825">
        <v>0</v>
      </c>
      <c r="P825" t="s">
        <v>607</v>
      </c>
      <c r="Q825">
        <v>0</v>
      </c>
      <c r="R825">
        <v>647000</v>
      </c>
      <c r="S825">
        <v>647000</v>
      </c>
      <c r="T825" t="s">
        <v>2892</v>
      </c>
      <c r="U825" s="221">
        <f t="shared" si="25"/>
        <v>0</v>
      </c>
    </row>
    <row r="826" spans="1:21" hidden="1">
      <c r="A826" s="55" t="str">
        <f t="shared" si="24"/>
        <v>Y0AKIgnore</v>
      </c>
      <c r="B826" s="55" t="str">
        <f>VLOOKUP(J826,'Mapping-CITI'!A:E,5,0)</f>
        <v>Ignore</v>
      </c>
      <c r="D826" s="42">
        <v>45016</v>
      </c>
      <c r="E826" s="42">
        <v>45199</v>
      </c>
      <c r="F826" t="s">
        <v>2892</v>
      </c>
      <c r="G826" t="s">
        <v>1003</v>
      </c>
      <c r="H826">
        <v>1700</v>
      </c>
      <c r="I826" t="s">
        <v>2768</v>
      </c>
      <c r="J826">
        <v>142258</v>
      </c>
      <c r="K826" t="s">
        <v>3371</v>
      </c>
      <c r="L826">
        <v>-15000082.17</v>
      </c>
      <c r="M826">
        <v>858565101</v>
      </c>
      <c r="N826">
        <v>858765019.83000004</v>
      </c>
      <c r="O826">
        <v>-15200001</v>
      </c>
      <c r="P826" t="s">
        <v>607</v>
      </c>
      <c r="Q826">
        <v>-15200001</v>
      </c>
      <c r="R826">
        <v>858565101</v>
      </c>
      <c r="S826">
        <v>858765019.83000004</v>
      </c>
      <c r="T826" t="s">
        <v>2892</v>
      </c>
      <c r="U826" s="221">
        <f t="shared" si="25"/>
        <v>-1.999188300000429E-2</v>
      </c>
    </row>
    <row r="827" spans="1:21" hidden="1">
      <c r="A827" s="55" t="str">
        <f t="shared" si="24"/>
        <v>Y0AKIgnore</v>
      </c>
      <c r="B827" s="55" t="str">
        <f>VLOOKUP(J827,'Mapping-CITI'!A:E,5,0)</f>
        <v>Ignore</v>
      </c>
      <c r="D827" s="42">
        <v>45016</v>
      </c>
      <c r="E827" s="42">
        <v>45199</v>
      </c>
      <c r="F827" t="s">
        <v>2892</v>
      </c>
      <c r="G827" t="s">
        <v>1003</v>
      </c>
      <c r="H827">
        <v>1700</v>
      </c>
      <c r="I827" t="s">
        <v>2768</v>
      </c>
      <c r="J827">
        <v>142261</v>
      </c>
      <c r="K827" t="s">
        <v>3415</v>
      </c>
      <c r="L827">
        <v>0</v>
      </c>
      <c r="M827">
        <v>6000</v>
      </c>
      <c r="N827">
        <v>6000</v>
      </c>
      <c r="O827">
        <v>0</v>
      </c>
      <c r="P827" t="s">
        <v>607</v>
      </c>
      <c r="Q827">
        <v>0</v>
      </c>
      <c r="R827">
        <v>6000</v>
      </c>
      <c r="S827">
        <v>6000</v>
      </c>
      <c r="T827" t="s">
        <v>2892</v>
      </c>
      <c r="U827" s="221">
        <f t="shared" si="25"/>
        <v>0</v>
      </c>
    </row>
    <row r="828" spans="1:21" hidden="1">
      <c r="A828" s="55" t="str">
        <f t="shared" si="24"/>
        <v>Y0AKIgnore</v>
      </c>
      <c r="B828" s="55" t="str">
        <f>VLOOKUP(J828,'Mapping-CITI'!A:E,5,0)</f>
        <v>Ignore</v>
      </c>
      <c r="D828" s="42">
        <v>45016</v>
      </c>
      <c r="E828" s="42">
        <v>45199</v>
      </c>
      <c r="F828" t="s">
        <v>2892</v>
      </c>
      <c r="G828" t="s">
        <v>1003</v>
      </c>
      <c r="H828">
        <v>1700</v>
      </c>
      <c r="I828" t="s">
        <v>2768</v>
      </c>
      <c r="J828">
        <v>142262</v>
      </c>
      <c r="K828" t="s">
        <v>3372</v>
      </c>
      <c r="L828">
        <v>0</v>
      </c>
      <c r="M828">
        <v>9421400</v>
      </c>
      <c r="N828">
        <v>9423900</v>
      </c>
      <c r="O828">
        <v>-2500</v>
      </c>
      <c r="P828" t="s">
        <v>607</v>
      </c>
      <c r="Q828">
        <v>-2500</v>
      </c>
      <c r="R828">
        <v>9421400</v>
      </c>
      <c r="S828">
        <v>9423900</v>
      </c>
      <c r="T828" t="s">
        <v>2892</v>
      </c>
      <c r="U828" s="221">
        <f t="shared" si="25"/>
        <v>-2.5000000000000001E-4</v>
      </c>
    </row>
    <row r="829" spans="1:21" hidden="1">
      <c r="A829" s="55" t="str">
        <f t="shared" si="24"/>
        <v>Y0AKIgnore</v>
      </c>
      <c r="B829" s="55" t="str">
        <f>VLOOKUP(J829,'Mapping-CITI'!A:E,5,0)</f>
        <v>Ignore</v>
      </c>
      <c r="D829" s="42">
        <v>45016</v>
      </c>
      <c r="E829" s="42">
        <v>45199</v>
      </c>
      <c r="F829" t="s">
        <v>2892</v>
      </c>
      <c r="G829" t="s">
        <v>1003</v>
      </c>
      <c r="H829">
        <v>1700</v>
      </c>
      <c r="I829" t="s">
        <v>2768</v>
      </c>
      <c r="J829">
        <v>142265</v>
      </c>
      <c r="K829" t="s">
        <v>3374</v>
      </c>
      <c r="L829">
        <v>0</v>
      </c>
      <c r="M829">
        <v>1000000</v>
      </c>
      <c r="N829">
        <v>1000000</v>
      </c>
      <c r="O829">
        <v>0</v>
      </c>
      <c r="P829" t="s">
        <v>607</v>
      </c>
      <c r="Q829">
        <v>0</v>
      </c>
      <c r="R829">
        <v>1000000</v>
      </c>
      <c r="S829">
        <v>1000000</v>
      </c>
      <c r="T829" t="s">
        <v>2892</v>
      </c>
      <c r="U829" s="221">
        <f t="shared" si="25"/>
        <v>0</v>
      </c>
    </row>
    <row r="830" spans="1:21" hidden="1">
      <c r="A830" s="55" t="str">
        <f t="shared" si="24"/>
        <v>Y0AKIgnore</v>
      </c>
      <c r="B830" s="55" t="str">
        <f>VLOOKUP(J830,'Mapping-CITI'!A:E,5,0)</f>
        <v>Ignore</v>
      </c>
      <c r="D830" s="42">
        <v>45016</v>
      </c>
      <c r="E830" s="42">
        <v>45199</v>
      </c>
      <c r="F830" t="s">
        <v>2892</v>
      </c>
      <c r="G830" t="s">
        <v>1003</v>
      </c>
      <c r="H830">
        <v>1700</v>
      </c>
      <c r="I830" t="s">
        <v>2768</v>
      </c>
      <c r="J830">
        <v>142271</v>
      </c>
      <c r="K830" t="s">
        <v>3375</v>
      </c>
      <c r="L830">
        <v>-275000</v>
      </c>
      <c r="M830">
        <v>125381190</v>
      </c>
      <c r="N830">
        <v>125906190</v>
      </c>
      <c r="O830">
        <v>-800000</v>
      </c>
      <c r="P830" t="s">
        <v>607</v>
      </c>
      <c r="Q830">
        <v>-800000</v>
      </c>
      <c r="R830">
        <v>125381190</v>
      </c>
      <c r="S830">
        <v>125906190</v>
      </c>
      <c r="T830" t="s">
        <v>2892</v>
      </c>
      <c r="U830" s="221">
        <f t="shared" si="25"/>
        <v>-5.2499999999999998E-2</v>
      </c>
    </row>
    <row r="831" spans="1:21" hidden="1">
      <c r="A831" s="55" t="str">
        <f t="shared" si="24"/>
        <v>Y0AKIgnore</v>
      </c>
      <c r="B831" s="55" t="str">
        <f>VLOOKUP(J831,'Mapping-CITI'!A:E,5,0)</f>
        <v>Ignore</v>
      </c>
      <c r="D831" s="42">
        <v>45016</v>
      </c>
      <c r="E831" s="42">
        <v>45199</v>
      </c>
      <c r="F831" t="s">
        <v>2892</v>
      </c>
      <c r="G831" t="s">
        <v>1003</v>
      </c>
      <c r="H831">
        <v>1700</v>
      </c>
      <c r="I831" t="s">
        <v>2768</v>
      </c>
      <c r="J831">
        <v>142274</v>
      </c>
      <c r="K831" t="s">
        <v>3376</v>
      </c>
      <c r="L831">
        <v>0</v>
      </c>
      <c r="M831">
        <v>5321001</v>
      </c>
      <c r="N831">
        <v>5321001</v>
      </c>
      <c r="O831">
        <v>0</v>
      </c>
      <c r="P831" t="s">
        <v>607</v>
      </c>
      <c r="Q831">
        <v>0</v>
      </c>
      <c r="R831">
        <v>5321001</v>
      </c>
      <c r="S831">
        <v>5321001</v>
      </c>
      <c r="T831" t="s">
        <v>2892</v>
      </c>
      <c r="U831" s="221">
        <f t="shared" si="25"/>
        <v>0</v>
      </c>
    </row>
    <row r="832" spans="1:21" hidden="1">
      <c r="A832" s="55" t="str">
        <f t="shared" si="24"/>
        <v>Y0AKIgnore</v>
      </c>
      <c r="B832" s="55" t="str">
        <f>VLOOKUP(J832,'Mapping-CITI'!A:E,5,0)</f>
        <v>Ignore</v>
      </c>
      <c r="D832" s="42">
        <v>45016</v>
      </c>
      <c r="E832" s="42">
        <v>45199</v>
      </c>
      <c r="F832" t="s">
        <v>2892</v>
      </c>
      <c r="G832" t="s">
        <v>1003</v>
      </c>
      <c r="H832">
        <v>1700</v>
      </c>
      <c r="I832" t="s">
        <v>2768</v>
      </c>
      <c r="J832">
        <v>142276</v>
      </c>
      <c r="K832" t="s">
        <v>3377</v>
      </c>
      <c r="L832">
        <v>0</v>
      </c>
      <c r="M832">
        <v>793769.33</v>
      </c>
      <c r="N832">
        <v>793769.33</v>
      </c>
      <c r="O832">
        <v>0</v>
      </c>
      <c r="P832" t="s">
        <v>607</v>
      </c>
      <c r="Q832">
        <v>0</v>
      </c>
      <c r="R832">
        <v>793769.33</v>
      </c>
      <c r="S832">
        <v>793769.33</v>
      </c>
      <c r="T832" t="s">
        <v>2892</v>
      </c>
      <c r="U832" s="221">
        <f t="shared" si="25"/>
        <v>0</v>
      </c>
    </row>
    <row r="833" spans="1:21" hidden="1">
      <c r="A833" s="55" t="str">
        <f t="shared" si="24"/>
        <v>Y0AK0</v>
      </c>
      <c r="B833" s="55">
        <f>VLOOKUP(J833,'Mapping-CITI'!A:E,5,0)</f>
        <v>0</v>
      </c>
      <c r="D833" s="42">
        <v>45016</v>
      </c>
      <c r="E833" s="42">
        <v>45199</v>
      </c>
      <c r="F833" t="s">
        <v>2892</v>
      </c>
      <c r="G833" t="s">
        <v>1003</v>
      </c>
      <c r="H833">
        <v>1400</v>
      </c>
      <c r="I833" t="s">
        <v>2773</v>
      </c>
      <c r="J833">
        <v>160112</v>
      </c>
      <c r="K833" t="s">
        <v>2622</v>
      </c>
      <c r="L833">
        <v>0</v>
      </c>
      <c r="M833">
        <v>17876514.260000002</v>
      </c>
      <c r="N833">
        <v>17876514.260000002</v>
      </c>
      <c r="O833">
        <v>0</v>
      </c>
      <c r="P833" t="s">
        <v>607</v>
      </c>
      <c r="Q833">
        <v>0</v>
      </c>
      <c r="R833">
        <v>17875000</v>
      </c>
      <c r="S833">
        <v>1514.26</v>
      </c>
      <c r="T833" t="s">
        <v>2892</v>
      </c>
      <c r="U833" s="221">
        <f t="shared" si="25"/>
        <v>0</v>
      </c>
    </row>
    <row r="834" spans="1:21" hidden="1">
      <c r="A834" s="55" t="str">
        <f t="shared" si="24"/>
        <v>Y0AK0</v>
      </c>
      <c r="B834" s="55">
        <f>VLOOKUP(J834,'Mapping-CITI'!A:E,5,0)</f>
        <v>0</v>
      </c>
      <c r="D834" s="42">
        <v>45016</v>
      </c>
      <c r="E834" s="42">
        <v>45199</v>
      </c>
      <c r="F834" t="s">
        <v>2892</v>
      </c>
      <c r="G834" t="s">
        <v>1003</v>
      </c>
      <c r="H834">
        <v>1400</v>
      </c>
      <c r="I834" t="s">
        <v>2773</v>
      </c>
      <c r="J834">
        <v>160118</v>
      </c>
      <c r="K834" t="s">
        <v>2152</v>
      </c>
      <c r="L834">
        <v>0</v>
      </c>
      <c r="M834">
        <v>26195945422.279999</v>
      </c>
      <c r="N834">
        <v>26195945422.279999</v>
      </c>
      <c r="O834">
        <v>0</v>
      </c>
      <c r="P834" t="s">
        <v>607</v>
      </c>
      <c r="Q834">
        <v>0</v>
      </c>
      <c r="R834">
        <v>0</v>
      </c>
      <c r="S834">
        <v>0</v>
      </c>
      <c r="T834" t="s">
        <v>2892</v>
      </c>
      <c r="U834" s="221">
        <f t="shared" si="25"/>
        <v>0</v>
      </c>
    </row>
    <row r="835" spans="1:21" hidden="1">
      <c r="A835" s="55" t="str">
        <f t="shared" ref="A835:A898" si="26">F835&amp;B835</f>
        <v>Y0AK0</v>
      </c>
      <c r="B835" s="55">
        <f>VLOOKUP(J835,'Mapping-CITI'!A:E,5,0)</f>
        <v>0</v>
      </c>
      <c r="D835" s="42">
        <v>45016</v>
      </c>
      <c r="E835" s="42">
        <v>45199</v>
      </c>
      <c r="F835" t="s">
        <v>2892</v>
      </c>
      <c r="G835" t="s">
        <v>1003</v>
      </c>
      <c r="H835">
        <v>1400</v>
      </c>
      <c r="I835" t="s">
        <v>2773</v>
      </c>
      <c r="J835">
        <v>160119</v>
      </c>
      <c r="K835" t="s">
        <v>2627</v>
      </c>
      <c r="L835">
        <v>0</v>
      </c>
      <c r="M835">
        <v>495380972.5</v>
      </c>
      <c r="N835">
        <v>495380972.5</v>
      </c>
      <c r="O835">
        <v>0</v>
      </c>
      <c r="P835" t="s">
        <v>607</v>
      </c>
      <c r="Q835">
        <v>0</v>
      </c>
      <c r="R835">
        <v>0</v>
      </c>
      <c r="S835">
        <v>0</v>
      </c>
      <c r="T835" t="s">
        <v>2892</v>
      </c>
      <c r="U835" s="221">
        <f t="shared" ref="U835:U898" si="27">(M835-N835)/10^7</f>
        <v>0</v>
      </c>
    </row>
    <row r="836" spans="1:21" hidden="1">
      <c r="A836" s="55" t="str">
        <f t="shared" si="26"/>
        <v>Y0AK0</v>
      </c>
      <c r="B836" s="55">
        <f>VLOOKUP(J836,'Mapping-CITI'!A:E,5,0)</f>
        <v>0</v>
      </c>
      <c r="D836" s="42">
        <v>45016</v>
      </c>
      <c r="E836" s="42">
        <v>45199</v>
      </c>
      <c r="F836" t="s">
        <v>2892</v>
      </c>
      <c r="G836" t="s">
        <v>1003</v>
      </c>
      <c r="H836">
        <v>1400</v>
      </c>
      <c r="I836" t="s">
        <v>2773</v>
      </c>
      <c r="J836">
        <v>160120</v>
      </c>
      <c r="K836" t="s">
        <v>2153</v>
      </c>
      <c r="L836">
        <v>0</v>
      </c>
      <c r="M836">
        <v>624575132.5</v>
      </c>
      <c r="N836">
        <v>624575132.5</v>
      </c>
      <c r="O836">
        <v>0</v>
      </c>
      <c r="P836" t="s">
        <v>607</v>
      </c>
      <c r="Q836">
        <v>0</v>
      </c>
      <c r="R836">
        <v>0</v>
      </c>
      <c r="S836">
        <v>0</v>
      </c>
      <c r="T836" t="s">
        <v>2892</v>
      </c>
      <c r="U836" s="221">
        <f t="shared" si="27"/>
        <v>0</v>
      </c>
    </row>
    <row r="837" spans="1:21" hidden="1">
      <c r="A837" s="55" t="str">
        <f t="shared" si="26"/>
        <v>Y0AK0</v>
      </c>
      <c r="B837" s="55">
        <f>VLOOKUP(J837,'Mapping-CITI'!A:E,5,0)</f>
        <v>0</v>
      </c>
      <c r="D837" s="42">
        <v>45016</v>
      </c>
      <c r="E837" s="42">
        <v>45199</v>
      </c>
      <c r="F837" t="s">
        <v>2892</v>
      </c>
      <c r="G837" t="s">
        <v>1003</v>
      </c>
      <c r="H837">
        <v>1400</v>
      </c>
      <c r="I837" t="s">
        <v>2773</v>
      </c>
      <c r="J837">
        <v>160122</v>
      </c>
      <c r="K837" t="s">
        <v>2155</v>
      </c>
      <c r="L837">
        <v>0</v>
      </c>
      <c r="M837">
        <v>3250504162.5</v>
      </c>
      <c r="N837">
        <v>3250504162.5</v>
      </c>
      <c r="O837">
        <v>0</v>
      </c>
      <c r="P837" t="s">
        <v>607</v>
      </c>
      <c r="Q837">
        <v>0</v>
      </c>
      <c r="R837">
        <v>0</v>
      </c>
      <c r="S837">
        <v>0</v>
      </c>
      <c r="T837" t="s">
        <v>2892</v>
      </c>
      <c r="U837" s="221">
        <f t="shared" si="27"/>
        <v>0</v>
      </c>
    </row>
    <row r="838" spans="1:21" hidden="1">
      <c r="A838" s="55" t="str">
        <f t="shared" si="26"/>
        <v>Y0AK0</v>
      </c>
      <c r="B838" s="55">
        <f>VLOOKUP(J838,'Mapping-CITI'!A:E,5,0)</f>
        <v>0</v>
      </c>
      <c r="D838" s="42">
        <v>45016</v>
      </c>
      <c r="E838" s="42">
        <v>45199</v>
      </c>
      <c r="F838" t="s">
        <v>2892</v>
      </c>
      <c r="G838" t="s">
        <v>1003</v>
      </c>
      <c r="H838">
        <v>1400</v>
      </c>
      <c r="I838" t="s">
        <v>2773</v>
      </c>
      <c r="J838">
        <v>160123</v>
      </c>
      <c r="K838" t="s">
        <v>2156</v>
      </c>
      <c r="L838">
        <v>0</v>
      </c>
      <c r="M838">
        <v>1141373000.02</v>
      </c>
      <c r="N838">
        <v>1141373000.02</v>
      </c>
      <c r="O838">
        <v>0</v>
      </c>
      <c r="P838" t="s">
        <v>607</v>
      </c>
      <c r="Q838">
        <v>0</v>
      </c>
      <c r="R838">
        <v>0</v>
      </c>
      <c r="S838">
        <v>0</v>
      </c>
      <c r="T838" t="s">
        <v>2892</v>
      </c>
      <c r="U838" s="221">
        <f t="shared" si="27"/>
        <v>0</v>
      </c>
    </row>
    <row r="839" spans="1:21" hidden="1">
      <c r="A839" s="55" t="str">
        <f t="shared" si="26"/>
        <v>Y0AK0</v>
      </c>
      <c r="B839" s="55">
        <f>VLOOKUP(J839,'Mapping-CITI'!A:E,5,0)</f>
        <v>0</v>
      </c>
      <c r="D839" s="42">
        <v>45016</v>
      </c>
      <c r="E839" s="42">
        <v>45199</v>
      </c>
      <c r="F839" t="s">
        <v>2892</v>
      </c>
      <c r="G839" t="s">
        <v>1003</v>
      </c>
      <c r="H839">
        <v>1400</v>
      </c>
      <c r="I839" t="s">
        <v>2773</v>
      </c>
      <c r="J839">
        <v>160125</v>
      </c>
      <c r="K839" t="s">
        <v>2157</v>
      </c>
      <c r="L839">
        <v>0</v>
      </c>
      <c r="M839">
        <v>2129485408.9100001</v>
      </c>
      <c r="N839">
        <v>2129485408.9100001</v>
      </c>
      <c r="O839">
        <v>0</v>
      </c>
      <c r="P839" t="s">
        <v>607</v>
      </c>
      <c r="Q839">
        <v>0</v>
      </c>
      <c r="R839">
        <v>0</v>
      </c>
      <c r="S839">
        <v>0</v>
      </c>
      <c r="T839" t="s">
        <v>2892</v>
      </c>
      <c r="U839" s="221">
        <f t="shared" si="27"/>
        <v>0</v>
      </c>
    </row>
    <row r="840" spans="1:21" hidden="1">
      <c r="A840" s="55" t="str">
        <f t="shared" si="26"/>
        <v>Y0AKIgnore</v>
      </c>
      <c r="B840" s="55" t="str">
        <f>VLOOKUP(J840,'Mapping-CITI'!A:E,5,0)</f>
        <v>Ignore</v>
      </c>
      <c r="D840" s="42">
        <v>45016</v>
      </c>
      <c r="E840" s="42">
        <v>45199</v>
      </c>
      <c r="F840" t="s">
        <v>2892</v>
      </c>
      <c r="G840" t="s">
        <v>1003</v>
      </c>
      <c r="H840">
        <v>1500</v>
      </c>
      <c r="I840" t="s">
        <v>3422</v>
      </c>
      <c r="J840">
        <v>160145</v>
      </c>
      <c r="K840" t="s">
        <v>4270</v>
      </c>
      <c r="L840">
        <v>0</v>
      </c>
      <c r="M840">
        <v>1438527.4</v>
      </c>
      <c r="N840">
        <v>1438527.4</v>
      </c>
      <c r="O840">
        <v>0</v>
      </c>
      <c r="P840" t="s">
        <v>607</v>
      </c>
      <c r="Q840">
        <v>0</v>
      </c>
      <c r="R840">
        <v>0</v>
      </c>
      <c r="S840">
        <v>0</v>
      </c>
      <c r="T840" t="s">
        <v>2892</v>
      </c>
      <c r="U840" s="221">
        <f t="shared" si="27"/>
        <v>0</v>
      </c>
    </row>
    <row r="841" spans="1:21" hidden="1">
      <c r="A841" s="55" t="str">
        <f t="shared" si="26"/>
        <v>Y0AK0</v>
      </c>
      <c r="B841" s="55">
        <f>VLOOKUP(J841,'Mapping-CITI'!A:E,5,0)</f>
        <v>0</v>
      </c>
      <c r="D841" s="42">
        <v>45016</v>
      </c>
      <c r="E841" s="42">
        <v>45199</v>
      </c>
      <c r="F841" t="s">
        <v>2892</v>
      </c>
      <c r="G841" t="s">
        <v>1003</v>
      </c>
      <c r="H841">
        <v>1600</v>
      </c>
      <c r="I841" t="s">
        <v>2789</v>
      </c>
      <c r="J841">
        <v>160202</v>
      </c>
      <c r="K841" t="s">
        <v>2158</v>
      </c>
      <c r="L841">
        <v>0</v>
      </c>
      <c r="M841">
        <v>2695840989.6199999</v>
      </c>
      <c r="N841">
        <v>2695840989.6199999</v>
      </c>
      <c r="O841">
        <v>0</v>
      </c>
      <c r="P841" t="s">
        <v>607</v>
      </c>
      <c r="Q841">
        <v>0</v>
      </c>
      <c r="R841">
        <v>0</v>
      </c>
      <c r="S841">
        <v>0</v>
      </c>
      <c r="T841" t="s">
        <v>2892</v>
      </c>
      <c r="U841" s="221">
        <f t="shared" si="27"/>
        <v>0</v>
      </c>
    </row>
    <row r="842" spans="1:21" hidden="1">
      <c r="A842" s="55" t="str">
        <f t="shared" si="26"/>
        <v>Y0AK0</v>
      </c>
      <c r="B842" s="55">
        <f>VLOOKUP(J842,'Mapping-CITI'!A:E,5,0)</f>
        <v>0</v>
      </c>
      <c r="D842" s="42">
        <v>45016</v>
      </c>
      <c r="E842" s="42">
        <v>45199</v>
      </c>
      <c r="F842" t="s">
        <v>2892</v>
      </c>
      <c r="G842" t="s">
        <v>1003</v>
      </c>
      <c r="H842">
        <v>1600</v>
      </c>
      <c r="I842" t="s">
        <v>2789</v>
      </c>
      <c r="J842">
        <v>160206</v>
      </c>
      <c r="K842" t="s">
        <v>2159</v>
      </c>
      <c r="L842">
        <v>-6329230.5300000003</v>
      </c>
      <c r="M842">
        <v>726583483.84000003</v>
      </c>
      <c r="N842">
        <v>720254256.26999998</v>
      </c>
      <c r="O842">
        <v>-2.96</v>
      </c>
      <c r="P842" t="s">
        <v>607</v>
      </c>
      <c r="Q842">
        <v>-2.96</v>
      </c>
      <c r="R842">
        <v>722340.15</v>
      </c>
      <c r="S842">
        <v>719484855.82000005</v>
      </c>
      <c r="T842" t="s">
        <v>2892</v>
      </c>
      <c r="U842" s="221">
        <f t="shared" si="27"/>
        <v>0.63292275700000522</v>
      </c>
    </row>
    <row r="843" spans="1:21" hidden="1">
      <c r="A843" s="55" t="str">
        <f t="shared" si="26"/>
        <v>Y0AK0</v>
      </c>
      <c r="B843" s="55">
        <f>VLOOKUP(J843,'Mapping-CITI'!A:E,5,0)</f>
        <v>0</v>
      </c>
      <c r="D843" s="42">
        <v>45016</v>
      </c>
      <c r="E843" s="42">
        <v>45199</v>
      </c>
      <c r="F843" t="s">
        <v>2892</v>
      </c>
      <c r="G843" t="s">
        <v>1003</v>
      </c>
      <c r="H843">
        <v>1600</v>
      </c>
      <c r="I843" t="s">
        <v>2789</v>
      </c>
      <c r="J843">
        <v>160207</v>
      </c>
      <c r="K843" t="s">
        <v>2160</v>
      </c>
      <c r="L843">
        <v>6598.76</v>
      </c>
      <c r="M843">
        <v>1959513244</v>
      </c>
      <c r="N843">
        <v>1932852142.76</v>
      </c>
      <c r="O843">
        <v>26667700</v>
      </c>
      <c r="P843" t="s">
        <v>607</v>
      </c>
      <c r="Q843">
        <v>26667700</v>
      </c>
      <c r="R843">
        <v>709600</v>
      </c>
      <c r="S843">
        <v>1922087642.76</v>
      </c>
      <c r="T843" t="s">
        <v>2892</v>
      </c>
      <c r="U843" s="221">
        <f t="shared" si="27"/>
        <v>2.6661101240000011</v>
      </c>
    </row>
    <row r="844" spans="1:21" hidden="1">
      <c r="A844" s="55" t="str">
        <f t="shared" si="26"/>
        <v>Y0AK0</v>
      </c>
      <c r="B844" s="55">
        <f>VLOOKUP(J844,'Mapping-CITI'!A:E,5,0)</f>
        <v>0</v>
      </c>
      <c r="D844" s="42">
        <v>45016</v>
      </c>
      <c r="E844" s="42">
        <v>45199</v>
      </c>
      <c r="F844" t="s">
        <v>2892</v>
      </c>
      <c r="G844" t="s">
        <v>1003</v>
      </c>
      <c r="H844">
        <v>1230</v>
      </c>
      <c r="I844" t="s">
        <v>2772</v>
      </c>
      <c r="J844">
        <v>170120</v>
      </c>
      <c r="K844" t="s">
        <v>2165</v>
      </c>
      <c r="L844">
        <v>-158972.5</v>
      </c>
      <c r="M844">
        <v>0</v>
      </c>
      <c r="N844">
        <v>-158972.5</v>
      </c>
      <c r="O844">
        <v>0</v>
      </c>
      <c r="P844" t="s">
        <v>607</v>
      </c>
      <c r="Q844">
        <v>0</v>
      </c>
      <c r="R844">
        <v>0</v>
      </c>
      <c r="S844">
        <v>0</v>
      </c>
      <c r="T844" t="s">
        <v>2892</v>
      </c>
      <c r="U844" s="221">
        <f t="shared" si="27"/>
        <v>1.5897250000000002E-2</v>
      </c>
    </row>
    <row r="845" spans="1:21" hidden="1">
      <c r="A845" s="55" t="str">
        <f t="shared" si="26"/>
        <v>Y0AK0</v>
      </c>
      <c r="B845" s="55">
        <f>VLOOKUP(J845,'Mapping-CITI'!A:E,5,0)</f>
        <v>0</v>
      </c>
      <c r="D845" s="42">
        <v>45016</v>
      </c>
      <c r="E845" s="42">
        <v>45199</v>
      </c>
      <c r="F845" t="s">
        <v>2892</v>
      </c>
      <c r="G845" t="s">
        <v>1003</v>
      </c>
      <c r="H845">
        <v>1230</v>
      </c>
      <c r="I845" t="s">
        <v>2772</v>
      </c>
      <c r="J845">
        <v>170121</v>
      </c>
      <c r="K845" t="s">
        <v>2166</v>
      </c>
      <c r="L845">
        <v>-107132.5</v>
      </c>
      <c r="M845">
        <v>0</v>
      </c>
      <c r="N845">
        <v>261885</v>
      </c>
      <c r="O845">
        <v>-369017.5</v>
      </c>
      <c r="P845" t="s">
        <v>607</v>
      </c>
      <c r="Q845">
        <v>-369017.5</v>
      </c>
      <c r="R845">
        <v>0</v>
      </c>
      <c r="S845">
        <v>0</v>
      </c>
      <c r="T845" t="s">
        <v>2892</v>
      </c>
      <c r="U845" s="221">
        <f t="shared" si="27"/>
        <v>-2.61885E-2</v>
      </c>
    </row>
    <row r="846" spans="1:21" hidden="1">
      <c r="A846" s="55" t="str">
        <f t="shared" si="26"/>
        <v>Y0AK0</v>
      </c>
      <c r="B846" s="55">
        <f>VLOOKUP(J846,'Mapping-CITI'!A:E,5,0)</f>
        <v>0</v>
      </c>
      <c r="D846" s="42">
        <v>45016</v>
      </c>
      <c r="E846" s="42">
        <v>45199</v>
      </c>
      <c r="F846" t="s">
        <v>2892</v>
      </c>
      <c r="G846" t="s">
        <v>1003</v>
      </c>
      <c r="H846">
        <v>1230</v>
      </c>
      <c r="I846" t="s">
        <v>2772</v>
      </c>
      <c r="J846">
        <v>170123</v>
      </c>
      <c r="K846" t="s">
        <v>2167</v>
      </c>
      <c r="L846">
        <v>2198996</v>
      </c>
      <c r="M846">
        <v>-1800521</v>
      </c>
      <c r="N846">
        <v>0</v>
      </c>
      <c r="O846">
        <v>398475</v>
      </c>
      <c r="P846" t="s">
        <v>607</v>
      </c>
      <c r="Q846">
        <v>398475</v>
      </c>
      <c r="R846">
        <v>0</v>
      </c>
      <c r="S846">
        <v>0</v>
      </c>
      <c r="T846" t="s">
        <v>2892</v>
      </c>
      <c r="U846" s="221">
        <f t="shared" si="27"/>
        <v>-0.18005209999999999</v>
      </c>
    </row>
    <row r="847" spans="1:21" hidden="1">
      <c r="A847" s="55" t="str">
        <f t="shared" si="26"/>
        <v>Y0AK0</v>
      </c>
      <c r="B847" s="55">
        <f>VLOOKUP(J847,'Mapping-CITI'!A:E,5,0)</f>
        <v>0</v>
      </c>
      <c r="D847" s="42">
        <v>45016</v>
      </c>
      <c r="E847" s="42">
        <v>45199</v>
      </c>
      <c r="F847" t="s">
        <v>2892</v>
      </c>
      <c r="G847" t="s">
        <v>1003</v>
      </c>
      <c r="H847">
        <v>1230</v>
      </c>
      <c r="I847" t="s">
        <v>2772</v>
      </c>
      <c r="J847">
        <v>170125</v>
      </c>
      <c r="K847" t="s">
        <v>2168</v>
      </c>
      <c r="L847">
        <v>-9531287.5999999996</v>
      </c>
      <c r="M847">
        <v>3864630.47</v>
      </c>
      <c r="N847">
        <v>-9531287.5999999996</v>
      </c>
      <c r="O847">
        <v>3864630.47</v>
      </c>
      <c r="P847" t="s">
        <v>607</v>
      </c>
      <c r="Q847">
        <v>3864630.47</v>
      </c>
      <c r="R847">
        <v>0</v>
      </c>
      <c r="S847">
        <v>0</v>
      </c>
      <c r="T847" t="s">
        <v>2892</v>
      </c>
      <c r="U847" s="221">
        <f t="shared" si="27"/>
        <v>1.3395918070000001</v>
      </c>
    </row>
    <row r="848" spans="1:21" hidden="1">
      <c r="A848" s="55" t="str">
        <f t="shared" si="26"/>
        <v>Y0AK0</v>
      </c>
      <c r="B848" s="55">
        <f>VLOOKUP(J848,'Mapping-CITI'!A:E,5,0)</f>
        <v>0</v>
      </c>
      <c r="D848" s="42">
        <v>45016</v>
      </c>
      <c r="E848" s="42">
        <v>45199</v>
      </c>
      <c r="F848" t="s">
        <v>2892</v>
      </c>
      <c r="G848" t="s">
        <v>1003</v>
      </c>
      <c r="H848">
        <v>1230</v>
      </c>
      <c r="I848" t="s">
        <v>2772</v>
      </c>
      <c r="J848">
        <v>170128</v>
      </c>
      <c r="K848" t="s">
        <v>2169</v>
      </c>
      <c r="L848">
        <v>0</v>
      </c>
      <c r="M848">
        <v>15573.9</v>
      </c>
      <c r="N848">
        <v>0</v>
      </c>
      <c r="O848">
        <v>15573.9</v>
      </c>
      <c r="P848" t="s">
        <v>607</v>
      </c>
      <c r="Q848">
        <v>15573.9</v>
      </c>
      <c r="R848">
        <v>0</v>
      </c>
      <c r="S848">
        <v>0</v>
      </c>
      <c r="T848" t="s">
        <v>2892</v>
      </c>
      <c r="U848" s="221">
        <f t="shared" si="27"/>
        <v>1.5573899999999999E-3</v>
      </c>
    </row>
    <row r="849" spans="1:21" hidden="1">
      <c r="A849" s="55" t="str">
        <f t="shared" si="26"/>
        <v>Y0AK0</v>
      </c>
      <c r="B849" s="55">
        <f>VLOOKUP(J849,'Mapping-CITI'!A:E,5,0)</f>
        <v>0</v>
      </c>
      <c r="D849" s="42">
        <v>45016</v>
      </c>
      <c r="E849" s="42">
        <v>45199</v>
      </c>
      <c r="F849" t="s">
        <v>2892</v>
      </c>
      <c r="G849" t="s">
        <v>1003</v>
      </c>
      <c r="H849">
        <v>1230</v>
      </c>
      <c r="I849" t="s">
        <v>2772</v>
      </c>
      <c r="J849">
        <v>170129</v>
      </c>
      <c r="K849" t="s">
        <v>2170</v>
      </c>
      <c r="L849">
        <v>-279087.05</v>
      </c>
      <c r="M849">
        <v>2246830.0299999998</v>
      </c>
      <c r="N849">
        <v>-279087.05</v>
      </c>
      <c r="O849">
        <v>2246830.0299999998</v>
      </c>
      <c r="P849" t="s">
        <v>607</v>
      </c>
      <c r="Q849">
        <v>2246830.0299999998</v>
      </c>
      <c r="R849">
        <v>0</v>
      </c>
      <c r="S849">
        <v>0</v>
      </c>
      <c r="T849" t="s">
        <v>2892</v>
      </c>
      <c r="U849" s="221">
        <f t="shared" si="27"/>
        <v>0.25259170799999997</v>
      </c>
    </row>
    <row r="850" spans="1:21" hidden="1">
      <c r="A850" s="55" t="str">
        <f t="shared" si="26"/>
        <v>Y0AKIgnore</v>
      </c>
      <c r="B850" s="55" t="str">
        <f>VLOOKUP(J850,'Mapping-CITI'!A:E,5,0)</f>
        <v>Ignore</v>
      </c>
      <c r="D850" s="42">
        <v>45016</v>
      </c>
      <c r="E850" s="42">
        <v>45199</v>
      </c>
      <c r="F850" t="s">
        <v>2892</v>
      </c>
      <c r="G850" t="s">
        <v>1003</v>
      </c>
      <c r="H850">
        <v>1320</v>
      </c>
      <c r="I850" t="s">
        <v>3408</v>
      </c>
      <c r="J850">
        <v>170401</v>
      </c>
      <c r="K850" t="s">
        <v>4271</v>
      </c>
      <c r="L850">
        <v>0</v>
      </c>
      <c r="M850">
        <v>6250</v>
      </c>
      <c r="N850">
        <v>0</v>
      </c>
      <c r="O850">
        <v>6250</v>
      </c>
      <c r="P850" t="s">
        <v>607</v>
      </c>
      <c r="Q850">
        <v>6250</v>
      </c>
      <c r="R850">
        <v>0</v>
      </c>
      <c r="S850">
        <v>0</v>
      </c>
      <c r="T850" t="s">
        <v>2892</v>
      </c>
      <c r="U850" s="221">
        <f t="shared" si="27"/>
        <v>6.2500000000000001E-4</v>
      </c>
    </row>
    <row r="851" spans="1:21" hidden="1">
      <c r="A851" s="55" t="str">
        <f t="shared" si="26"/>
        <v>Y0AK0</v>
      </c>
      <c r="B851" s="55">
        <f>VLOOKUP(J851,'Mapping-CITI'!A:E,5,0)</f>
        <v>0</v>
      </c>
      <c r="D851" s="42">
        <v>45016</v>
      </c>
      <c r="E851" s="42">
        <v>45199</v>
      </c>
      <c r="F851" t="s">
        <v>2892</v>
      </c>
      <c r="G851" t="s">
        <v>1003</v>
      </c>
      <c r="H851">
        <v>2110</v>
      </c>
      <c r="I851" t="s">
        <v>2790</v>
      </c>
      <c r="J851">
        <v>201246</v>
      </c>
      <c r="K851" t="s">
        <v>2634</v>
      </c>
      <c r="L851">
        <v>5719.6</v>
      </c>
      <c r="M851">
        <v>14395.34</v>
      </c>
      <c r="N851">
        <v>15289.43</v>
      </c>
      <c r="O851">
        <v>4825.51</v>
      </c>
      <c r="P851" t="s">
        <v>607</v>
      </c>
      <c r="Q851">
        <v>4825.51</v>
      </c>
      <c r="R851">
        <v>0</v>
      </c>
      <c r="S851">
        <v>0</v>
      </c>
      <c r="T851" t="s">
        <v>2892</v>
      </c>
      <c r="U851" s="221">
        <f t="shared" si="27"/>
        <v>-8.9409000000000011E-5</v>
      </c>
    </row>
    <row r="852" spans="1:21" hidden="1">
      <c r="A852" s="55" t="str">
        <f t="shared" si="26"/>
        <v>Y0AK0</v>
      </c>
      <c r="B852" s="55">
        <f>VLOOKUP(J852,'Mapping-CITI'!A:E,5,0)</f>
        <v>0</v>
      </c>
      <c r="D852" s="42">
        <v>45016</v>
      </c>
      <c r="E852" s="42">
        <v>45199</v>
      </c>
      <c r="F852" t="s">
        <v>2892</v>
      </c>
      <c r="G852" t="s">
        <v>1003</v>
      </c>
      <c r="H852">
        <v>2110</v>
      </c>
      <c r="I852" t="s">
        <v>2790</v>
      </c>
      <c r="J852">
        <v>201276</v>
      </c>
      <c r="K852" t="s">
        <v>2209</v>
      </c>
      <c r="L852">
        <v>-25555821.109999999</v>
      </c>
      <c r="M852">
        <v>2690684560.8299999</v>
      </c>
      <c r="N852">
        <v>2690003134.98</v>
      </c>
      <c r="O852">
        <v>-24874395.260000002</v>
      </c>
      <c r="P852" t="s">
        <v>607</v>
      </c>
      <c r="Q852">
        <v>-24874395.260000002</v>
      </c>
      <c r="R852">
        <v>0</v>
      </c>
      <c r="S852">
        <v>0</v>
      </c>
      <c r="T852" t="s">
        <v>2892</v>
      </c>
      <c r="U852" s="221">
        <f t="shared" si="27"/>
        <v>6.8142584999990458E-2</v>
      </c>
    </row>
    <row r="853" spans="1:21" hidden="1">
      <c r="A853" s="55" t="str">
        <f t="shared" si="26"/>
        <v>Y0AK1.2</v>
      </c>
      <c r="B853" s="55">
        <f>VLOOKUP(J853,'Mapping-CITI'!A:E,5,0)</f>
        <v>1.2</v>
      </c>
      <c r="D853" s="42">
        <v>45016</v>
      </c>
      <c r="E853" s="42">
        <v>45199</v>
      </c>
      <c r="F853" t="s">
        <v>2892</v>
      </c>
      <c r="G853" t="s">
        <v>1003</v>
      </c>
      <c r="H853">
        <v>2110</v>
      </c>
      <c r="I853" t="s">
        <v>2790</v>
      </c>
      <c r="J853">
        <v>201277</v>
      </c>
      <c r="K853" t="s">
        <v>2210</v>
      </c>
      <c r="L853">
        <v>-1539592418.8800001</v>
      </c>
      <c r="M853">
        <v>947366318.92999995</v>
      </c>
      <c r="N853">
        <v>909131949.42999995</v>
      </c>
      <c r="O853">
        <v>-1501358049.3800001</v>
      </c>
      <c r="P853" t="s">
        <v>607</v>
      </c>
      <c r="Q853" s="191">
        <v>-1501358049.3800001</v>
      </c>
      <c r="R853">
        <v>0</v>
      </c>
      <c r="S853">
        <v>0</v>
      </c>
      <c r="T853" t="s">
        <v>2892</v>
      </c>
      <c r="U853" s="221">
        <f t="shared" si="27"/>
        <v>3.8234369500000001</v>
      </c>
    </row>
    <row r="854" spans="1:21" hidden="1">
      <c r="A854" s="55" t="str">
        <f t="shared" si="26"/>
        <v>Y0AK0</v>
      </c>
      <c r="B854" s="55">
        <f>VLOOKUP(J854,'Mapping-CITI'!A:E,5,0)</f>
        <v>0</v>
      </c>
      <c r="D854" s="42">
        <v>45016</v>
      </c>
      <c r="E854" s="42">
        <v>45199</v>
      </c>
      <c r="F854" t="s">
        <v>2892</v>
      </c>
      <c r="G854" t="s">
        <v>1003</v>
      </c>
      <c r="H854">
        <v>2110</v>
      </c>
      <c r="I854" t="s">
        <v>2790</v>
      </c>
      <c r="J854">
        <v>201297</v>
      </c>
      <c r="K854" t="s">
        <v>2211</v>
      </c>
      <c r="L854">
        <v>8254364.9500000002</v>
      </c>
      <c r="M854">
        <v>3902334.86</v>
      </c>
      <c r="N854">
        <v>4035258.8</v>
      </c>
      <c r="O854">
        <v>8121441.0099999998</v>
      </c>
      <c r="P854" t="s">
        <v>607</v>
      </c>
      <c r="Q854">
        <v>8121441.0099999998</v>
      </c>
      <c r="R854">
        <v>0</v>
      </c>
      <c r="S854">
        <v>0</v>
      </c>
      <c r="T854" t="s">
        <v>2892</v>
      </c>
      <c r="U854" s="221">
        <f t="shared" si="27"/>
        <v>-1.3292393999999994E-2</v>
      </c>
    </row>
    <row r="855" spans="1:21" hidden="1">
      <c r="A855" s="55" t="str">
        <f t="shared" si="26"/>
        <v>Y0AK1.2</v>
      </c>
      <c r="B855" s="55">
        <f>VLOOKUP(J855,'Mapping-CITI'!A:E,5,0)</f>
        <v>1.2</v>
      </c>
      <c r="D855" s="42">
        <v>45016</v>
      </c>
      <c r="E855" s="42">
        <v>45199</v>
      </c>
      <c r="F855" t="s">
        <v>2892</v>
      </c>
      <c r="G855" t="s">
        <v>1003</v>
      </c>
      <c r="H855">
        <v>2110</v>
      </c>
      <c r="I855" t="s">
        <v>2790</v>
      </c>
      <c r="J855">
        <v>201298</v>
      </c>
      <c r="K855" t="s">
        <v>2212</v>
      </c>
      <c r="L855">
        <v>-96698628.969999999</v>
      </c>
      <c r="M855">
        <v>25519540.149999999</v>
      </c>
      <c r="N855">
        <v>23823667.190000001</v>
      </c>
      <c r="O855">
        <v>-95002756.010000005</v>
      </c>
      <c r="P855" t="s">
        <v>607</v>
      </c>
      <c r="Q855" s="191">
        <v>-95002756.010000005</v>
      </c>
      <c r="R855">
        <v>0</v>
      </c>
      <c r="S855">
        <v>0</v>
      </c>
      <c r="T855" t="s">
        <v>2892</v>
      </c>
      <c r="U855" s="221">
        <f t="shared" si="27"/>
        <v>0.16958729599999972</v>
      </c>
    </row>
    <row r="856" spans="1:21" hidden="1">
      <c r="A856" s="55" t="str">
        <f t="shared" si="26"/>
        <v>Y0AK0</v>
      </c>
      <c r="B856" s="55">
        <f>VLOOKUP(J856,'Mapping-CITI'!A:E,5,0)</f>
        <v>0</v>
      </c>
      <c r="D856" s="42">
        <v>45016</v>
      </c>
      <c r="E856" s="42">
        <v>45199</v>
      </c>
      <c r="F856" t="s">
        <v>2892</v>
      </c>
      <c r="G856" t="s">
        <v>1003</v>
      </c>
      <c r="H856">
        <v>2110</v>
      </c>
      <c r="I856" t="s">
        <v>2790</v>
      </c>
      <c r="J856">
        <v>201342</v>
      </c>
      <c r="K856" t="s">
        <v>2635</v>
      </c>
      <c r="L856">
        <v>19857.439999999999</v>
      </c>
      <c r="M856">
        <v>0</v>
      </c>
      <c r="N856">
        <v>0</v>
      </c>
      <c r="O856">
        <v>19857.439999999999</v>
      </c>
      <c r="P856" t="s">
        <v>607</v>
      </c>
      <c r="Q856">
        <v>19857.439999999999</v>
      </c>
      <c r="R856">
        <v>0</v>
      </c>
      <c r="S856">
        <v>0</v>
      </c>
      <c r="T856" t="s">
        <v>2892</v>
      </c>
      <c r="U856" s="221">
        <f t="shared" si="27"/>
        <v>0</v>
      </c>
    </row>
    <row r="857" spans="1:21" hidden="1">
      <c r="A857" s="55" t="str">
        <f t="shared" si="26"/>
        <v>Y0AK0</v>
      </c>
      <c r="B857" s="55">
        <f>VLOOKUP(J857,'Mapping-CITI'!A:E,5,0)</f>
        <v>0</v>
      </c>
      <c r="D857" s="42">
        <v>45016</v>
      </c>
      <c r="E857" s="42">
        <v>45199</v>
      </c>
      <c r="F857" t="s">
        <v>2892</v>
      </c>
      <c r="G857" t="s">
        <v>1003</v>
      </c>
      <c r="H857">
        <v>2110</v>
      </c>
      <c r="I857" t="s">
        <v>2790</v>
      </c>
      <c r="J857">
        <v>201349</v>
      </c>
      <c r="K857" t="s">
        <v>2224</v>
      </c>
      <c r="L857">
        <v>3395716.99</v>
      </c>
      <c r="M857">
        <v>355695.35</v>
      </c>
      <c r="N857">
        <v>1281250.75</v>
      </c>
      <c r="O857">
        <v>2470161.59</v>
      </c>
      <c r="P857" t="s">
        <v>607</v>
      </c>
      <c r="Q857">
        <v>2470161.59</v>
      </c>
      <c r="R857">
        <v>0</v>
      </c>
      <c r="S857">
        <v>0</v>
      </c>
      <c r="T857" t="s">
        <v>2892</v>
      </c>
      <c r="U857" s="221">
        <f t="shared" si="27"/>
        <v>-9.2555540000000006E-2</v>
      </c>
    </row>
    <row r="858" spans="1:21" hidden="1">
      <c r="A858" s="55" t="str">
        <f t="shared" si="26"/>
        <v>Y0AK0</v>
      </c>
      <c r="B858" s="55">
        <f>VLOOKUP(J858,'Mapping-CITI'!A:E,5,0)</f>
        <v>0</v>
      </c>
      <c r="D858" s="42">
        <v>45016</v>
      </c>
      <c r="E858" s="42">
        <v>45199</v>
      </c>
      <c r="F858" t="s">
        <v>2892</v>
      </c>
      <c r="G858" t="s">
        <v>1003</v>
      </c>
      <c r="H858">
        <v>2110</v>
      </c>
      <c r="I858" t="s">
        <v>2790</v>
      </c>
      <c r="J858">
        <v>201351</v>
      </c>
      <c r="K858" t="s">
        <v>2225</v>
      </c>
      <c r="L858">
        <v>-10861698.25</v>
      </c>
      <c r="M858">
        <v>440043000.18000001</v>
      </c>
      <c r="N858">
        <v>442647617.69999999</v>
      </c>
      <c r="O858">
        <v>-13466315.77</v>
      </c>
      <c r="P858" t="s">
        <v>607</v>
      </c>
      <c r="Q858">
        <v>-13466315.77</v>
      </c>
      <c r="R858">
        <v>0</v>
      </c>
      <c r="S858">
        <v>0</v>
      </c>
      <c r="T858" t="s">
        <v>2892</v>
      </c>
      <c r="U858" s="221">
        <f t="shared" si="27"/>
        <v>-0.2604617519999981</v>
      </c>
    </row>
    <row r="859" spans="1:21" hidden="1">
      <c r="A859" s="55" t="str">
        <f t="shared" si="26"/>
        <v>Y0AK1.2</v>
      </c>
      <c r="B859" s="55">
        <f>VLOOKUP(J859,'Mapping-CITI'!A:E,5,0)</f>
        <v>1.2</v>
      </c>
      <c r="D859" s="42">
        <v>45016</v>
      </c>
      <c r="E859" s="42">
        <v>45199</v>
      </c>
      <c r="F859" t="s">
        <v>2892</v>
      </c>
      <c r="G859" t="s">
        <v>1003</v>
      </c>
      <c r="H859">
        <v>2110</v>
      </c>
      <c r="I859" t="s">
        <v>2790</v>
      </c>
      <c r="J859">
        <v>201357</v>
      </c>
      <c r="K859" t="s">
        <v>2636</v>
      </c>
      <c r="L859">
        <v>-381629.87</v>
      </c>
      <c r="M859">
        <v>0</v>
      </c>
      <c r="N859">
        <v>0</v>
      </c>
      <c r="O859">
        <v>-381629.87</v>
      </c>
      <c r="P859" t="s">
        <v>607</v>
      </c>
      <c r="Q859" s="191">
        <v>-381629.87</v>
      </c>
      <c r="R859">
        <v>0</v>
      </c>
      <c r="S859">
        <v>0</v>
      </c>
      <c r="T859" t="s">
        <v>2892</v>
      </c>
      <c r="U859" s="221">
        <f t="shared" si="27"/>
        <v>0</v>
      </c>
    </row>
    <row r="860" spans="1:21" hidden="1">
      <c r="A860" s="55" t="str">
        <f t="shared" si="26"/>
        <v>Y0AK1.2</v>
      </c>
      <c r="B860" s="55">
        <f>VLOOKUP(J860,'Mapping-CITI'!A:E,5,0)</f>
        <v>1.2</v>
      </c>
      <c r="D860" s="42">
        <v>45016</v>
      </c>
      <c r="E860" s="42">
        <v>45199</v>
      </c>
      <c r="F860" t="s">
        <v>2892</v>
      </c>
      <c r="G860" t="s">
        <v>1003</v>
      </c>
      <c r="H860">
        <v>2110</v>
      </c>
      <c r="I860" t="s">
        <v>2790</v>
      </c>
      <c r="J860">
        <v>201364</v>
      </c>
      <c r="K860" t="s">
        <v>2232</v>
      </c>
      <c r="L860">
        <v>-7047405.3099999996</v>
      </c>
      <c r="M860">
        <v>2131762.71</v>
      </c>
      <c r="N860">
        <v>201951.23</v>
      </c>
      <c r="O860">
        <v>-5117593.83</v>
      </c>
      <c r="P860" t="s">
        <v>607</v>
      </c>
      <c r="Q860" s="191">
        <v>-5117593.83</v>
      </c>
      <c r="R860">
        <v>0</v>
      </c>
      <c r="S860">
        <v>0</v>
      </c>
      <c r="T860" t="s">
        <v>2892</v>
      </c>
      <c r="U860" s="221">
        <f t="shared" si="27"/>
        <v>0.19298114799999999</v>
      </c>
    </row>
    <row r="861" spans="1:21" hidden="1">
      <c r="A861" s="55" t="str">
        <f t="shared" si="26"/>
        <v>Y0AK1.2</v>
      </c>
      <c r="B861" s="55">
        <f>VLOOKUP(J861,'Mapping-CITI'!A:E,5,0)</f>
        <v>1.2</v>
      </c>
      <c r="D861" s="42">
        <v>45016</v>
      </c>
      <c r="E861" s="42">
        <v>45199</v>
      </c>
      <c r="F861" t="s">
        <v>2892</v>
      </c>
      <c r="G861" t="s">
        <v>1003</v>
      </c>
      <c r="H861">
        <v>2110</v>
      </c>
      <c r="I861" t="s">
        <v>2790</v>
      </c>
      <c r="J861">
        <v>201366</v>
      </c>
      <c r="K861" t="s">
        <v>2233</v>
      </c>
      <c r="L861">
        <v>-253753237.25</v>
      </c>
      <c r="M861">
        <v>113660040.09</v>
      </c>
      <c r="N861">
        <v>168555239.91</v>
      </c>
      <c r="O861">
        <v>-308648437.06999999</v>
      </c>
      <c r="P861" t="s">
        <v>607</v>
      </c>
      <c r="Q861" s="191">
        <v>-308648437.06999999</v>
      </c>
      <c r="R861">
        <v>0</v>
      </c>
      <c r="S861">
        <v>0</v>
      </c>
      <c r="T861" t="s">
        <v>2892</v>
      </c>
      <c r="U861" s="221">
        <f t="shared" si="27"/>
        <v>-5.4895199819999991</v>
      </c>
    </row>
    <row r="862" spans="1:21" hidden="1">
      <c r="A862" s="55" t="str">
        <f t="shared" si="26"/>
        <v>Y0AK1.2</v>
      </c>
      <c r="B862" s="55">
        <f>VLOOKUP(J862,'Mapping-CITI'!A:E,5,0)</f>
        <v>1.2</v>
      </c>
      <c r="D862" s="42">
        <v>45016</v>
      </c>
      <c r="E862" s="42">
        <v>45199</v>
      </c>
      <c r="F862" t="s">
        <v>2892</v>
      </c>
      <c r="G862" t="s">
        <v>1003</v>
      </c>
      <c r="H862">
        <v>2110</v>
      </c>
      <c r="I862" t="s">
        <v>2790</v>
      </c>
      <c r="J862">
        <v>201412</v>
      </c>
      <c r="K862" t="s">
        <v>2637</v>
      </c>
      <c r="L862">
        <v>-1138520.8</v>
      </c>
      <c r="M862">
        <v>301763.63</v>
      </c>
      <c r="N862">
        <v>117348.42</v>
      </c>
      <c r="O862">
        <v>-954105.59</v>
      </c>
      <c r="P862" t="s">
        <v>607</v>
      </c>
      <c r="Q862" s="191">
        <v>-954105.59</v>
      </c>
      <c r="R862">
        <v>0</v>
      </c>
      <c r="S862">
        <v>0</v>
      </c>
      <c r="T862" t="s">
        <v>2892</v>
      </c>
      <c r="U862" s="221">
        <f t="shared" si="27"/>
        <v>1.8441521000000002E-2</v>
      </c>
    </row>
    <row r="863" spans="1:21" hidden="1">
      <c r="A863" s="55" t="str">
        <f t="shared" si="26"/>
        <v>Y0AK0</v>
      </c>
      <c r="B863" s="55">
        <f>VLOOKUP(J863,'Mapping-CITI'!A:E,5,0)</f>
        <v>0</v>
      </c>
      <c r="D863" s="42">
        <v>45016</v>
      </c>
      <c r="E863" s="42">
        <v>45199</v>
      </c>
      <c r="F863" t="s">
        <v>2892</v>
      </c>
      <c r="G863" t="s">
        <v>1003</v>
      </c>
      <c r="H863">
        <v>2250</v>
      </c>
      <c r="I863" t="s">
        <v>2774</v>
      </c>
      <c r="J863">
        <v>210103</v>
      </c>
      <c r="K863" t="s">
        <v>2240</v>
      </c>
      <c r="L863">
        <v>0</v>
      </c>
      <c r="M863">
        <v>5570.29</v>
      </c>
      <c r="N863">
        <v>5570.29</v>
      </c>
      <c r="O863">
        <v>0</v>
      </c>
      <c r="P863" t="s">
        <v>607</v>
      </c>
      <c r="Q863">
        <v>0</v>
      </c>
      <c r="R863">
        <v>5570.29</v>
      </c>
      <c r="S863">
        <v>5570.29</v>
      </c>
      <c r="T863" t="s">
        <v>2892</v>
      </c>
      <c r="U863" s="221">
        <f t="shared" si="27"/>
        <v>0</v>
      </c>
    </row>
    <row r="864" spans="1:21" hidden="1">
      <c r="A864" s="55" t="str">
        <f t="shared" si="26"/>
        <v>Y0AK0</v>
      </c>
      <c r="B864" s="55">
        <f>VLOOKUP(J864,'Mapping-CITI'!A:E,5,0)</f>
        <v>0</v>
      </c>
      <c r="D864" s="42">
        <v>45016</v>
      </c>
      <c r="E864" s="42">
        <v>45199</v>
      </c>
      <c r="F864" t="s">
        <v>2892</v>
      </c>
      <c r="G864" t="s">
        <v>1003</v>
      </c>
      <c r="H864">
        <v>2250</v>
      </c>
      <c r="I864" t="s">
        <v>2774</v>
      </c>
      <c r="J864">
        <v>210117</v>
      </c>
      <c r="K864" t="s">
        <v>2242</v>
      </c>
      <c r="L864">
        <v>-602207.66</v>
      </c>
      <c r="M864">
        <v>5110697.26</v>
      </c>
      <c r="N864">
        <v>5111562.05</v>
      </c>
      <c r="O864">
        <v>-603072.44999999995</v>
      </c>
      <c r="P864" t="s">
        <v>607</v>
      </c>
      <c r="Q864">
        <v>-603072.44999999995</v>
      </c>
      <c r="R864">
        <v>4996544.8</v>
      </c>
      <c r="S864">
        <v>1421412.05</v>
      </c>
      <c r="T864" t="s">
        <v>2892</v>
      </c>
      <c r="U864" s="221">
        <f t="shared" si="27"/>
        <v>-8.6479000000003723E-5</v>
      </c>
    </row>
    <row r="865" spans="1:21" hidden="1">
      <c r="A865" s="55" t="str">
        <f t="shared" si="26"/>
        <v>Y0AK0</v>
      </c>
      <c r="B865" s="55">
        <f>VLOOKUP(J865,'Mapping-CITI'!A:E,5,0)</f>
        <v>0</v>
      </c>
      <c r="D865" s="42">
        <v>45016</v>
      </c>
      <c r="E865" s="42">
        <v>45199</v>
      </c>
      <c r="F865" t="s">
        <v>2892</v>
      </c>
      <c r="G865" t="s">
        <v>1003</v>
      </c>
      <c r="H865">
        <v>2250</v>
      </c>
      <c r="I865" t="s">
        <v>2774</v>
      </c>
      <c r="J865">
        <v>210132</v>
      </c>
      <c r="K865" t="s">
        <v>2244</v>
      </c>
      <c r="L865">
        <v>-2384.67</v>
      </c>
      <c r="M865">
        <v>2384.67</v>
      </c>
      <c r="N865">
        <v>0</v>
      </c>
      <c r="O865">
        <v>0</v>
      </c>
      <c r="P865" t="s">
        <v>607</v>
      </c>
      <c r="Q865">
        <v>0</v>
      </c>
      <c r="R865">
        <v>2384.67</v>
      </c>
      <c r="S865">
        <v>0</v>
      </c>
      <c r="T865" t="s">
        <v>2892</v>
      </c>
      <c r="U865" s="221">
        <f t="shared" si="27"/>
        <v>2.3846700000000002E-4</v>
      </c>
    </row>
    <row r="866" spans="1:21" hidden="1">
      <c r="A866" s="55" t="str">
        <f t="shared" si="26"/>
        <v>Y0AK0</v>
      </c>
      <c r="B866" s="55">
        <f>VLOOKUP(J866,'Mapping-CITI'!A:E,5,0)</f>
        <v>0</v>
      </c>
      <c r="D866" s="42">
        <v>45016</v>
      </c>
      <c r="E866" s="42">
        <v>45199</v>
      </c>
      <c r="F866" t="s">
        <v>2892</v>
      </c>
      <c r="G866" t="s">
        <v>1003</v>
      </c>
      <c r="H866">
        <v>2250</v>
      </c>
      <c r="I866" t="s">
        <v>2774</v>
      </c>
      <c r="J866">
        <v>210138</v>
      </c>
      <c r="K866" t="s">
        <v>2791</v>
      </c>
      <c r="L866">
        <v>-2348.88</v>
      </c>
      <c r="M866">
        <v>93909.21</v>
      </c>
      <c r="N866">
        <v>84371.88</v>
      </c>
      <c r="O866">
        <v>7188.45</v>
      </c>
      <c r="P866" t="s">
        <v>607</v>
      </c>
      <c r="Q866">
        <v>7188.45</v>
      </c>
      <c r="R866">
        <v>93909.21</v>
      </c>
      <c r="S866">
        <v>84371.88</v>
      </c>
      <c r="T866" t="s">
        <v>2892</v>
      </c>
      <c r="U866" s="221">
        <f t="shared" si="27"/>
        <v>9.5373300000000023E-4</v>
      </c>
    </row>
    <row r="867" spans="1:21" hidden="1">
      <c r="A867" s="55" t="str">
        <f t="shared" si="26"/>
        <v>Y0AK0</v>
      </c>
      <c r="B867" s="55">
        <f>VLOOKUP(J867,'Mapping-CITI'!A:E,5,0)</f>
        <v>0</v>
      </c>
      <c r="D867" s="42">
        <v>45016</v>
      </c>
      <c r="E867" s="42">
        <v>45199</v>
      </c>
      <c r="F867" t="s">
        <v>2892</v>
      </c>
      <c r="G867" t="s">
        <v>1003</v>
      </c>
      <c r="H867">
        <v>2250</v>
      </c>
      <c r="I867" t="s">
        <v>2774</v>
      </c>
      <c r="J867">
        <v>210140</v>
      </c>
      <c r="K867" t="s">
        <v>2245</v>
      </c>
      <c r="L867">
        <v>-75569.509999999995</v>
      </c>
      <c r="M867">
        <v>308505.65000000002</v>
      </c>
      <c r="N867">
        <v>115867.92</v>
      </c>
      <c r="O867">
        <v>117068.22</v>
      </c>
      <c r="P867" t="s">
        <v>607</v>
      </c>
      <c r="Q867">
        <v>117068.22</v>
      </c>
      <c r="R867">
        <v>308505.65000000002</v>
      </c>
      <c r="S867">
        <v>115867.92</v>
      </c>
      <c r="T867" t="s">
        <v>2892</v>
      </c>
      <c r="U867" s="221">
        <f t="shared" si="27"/>
        <v>1.9263773000000005E-2</v>
      </c>
    </row>
    <row r="868" spans="1:21" hidden="1">
      <c r="A868" s="55" t="str">
        <f t="shared" si="26"/>
        <v>Y0AK0</v>
      </c>
      <c r="B868" s="55">
        <f>VLOOKUP(J868,'Mapping-CITI'!A:E,5,0)</f>
        <v>0</v>
      </c>
      <c r="D868" s="42">
        <v>45016</v>
      </c>
      <c r="E868" s="42">
        <v>45199</v>
      </c>
      <c r="F868" t="s">
        <v>2892</v>
      </c>
      <c r="G868" t="s">
        <v>1003</v>
      </c>
      <c r="H868">
        <v>2250</v>
      </c>
      <c r="I868" t="s">
        <v>2774</v>
      </c>
      <c r="J868">
        <v>210210</v>
      </c>
      <c r="K868" t="s">
        <v>2246</v>
      </c>
      <c r="L868">
        <v>-1569989.54</v>
      </c>
      <c r="M868">
        <v>7787021.5199999996</v>
      </c>
      <c r="N868">
        <v>7597343.8499999996</v>
      </c>
      <c r="O868">
        <v>-1380311.87</v>
      </c>
      <c r="P868" t="s">
        <v>607</v>
      </c>
      <c r="Q868">
        <v>-1380311.87</v>
      </c>
      <c r="R868">
        <v>7787021.5199999996</v>
      </c>
      <c r="S868">
        <v>2506.36</v>
      </c>
      <c r="T868" t="s">
        <v>2892</v>
      </c>
      <c r="U868" s="221">
        <f t="shared" si="27"/>
        <v>1.8967766999999993E-2</v>
      </c>
    </row>
    <row r="869" spans="1:21" hidden="1">
      <c r="A869" s="55" t="str">
        <f t="shared" si="26"/>
        <v>Y0AKIgnore</v>
      </c>
      <c r="B869" s="55" t="str">
        <f>VLOOKUP(J869,'Mapping-CITI'!A:E,5,0)</f>
        <v>Ignore</v>
      </c>
      <c r="D869" s="42">
        <v>45016</v>
      </c>
      <c r="E869" s="42">
        <v>45199</v>
      </c>
      <c r="F869" t="s">
        <v>2892</v>
      </c>
      <c r="G869" t="s">
        <v>1003</v>
      </c>
      <c r="H869">
        <v>2250</v>
      </c>
      <c r="I869" t="s">
        <v>2774</v>
      </c>
      <c r="J869">
        <v>210221</v>
      </c>
      <c r="K869" t="s">
        <v>3383</v>
      </c>
      <c r="L869">
        <v>-57</v>
      </c>
      <c r="M869">
        <v>0</v>
      </c>
      <c r="N869">
        <v>0</v>
      </c>
      <c r="O869">
        <v>-57</v>
      </c>
      <c r="P869" t="s">
        <v>607</v>
      </c>
      <c r="Q869">
        <v>-57</v>
      </c>
      <c r="R869">
        <v>0</v>
      </c>
      <c r="S869">
        <v>0</v>
      </c>
      <c r="T869" t="s">
        <v>2892</v>
      </c>
      <c r="U869" s="221">
        <f t="shared" si="27"/>
        <v>0</v>
      </c>
    </row>
    <row r="870" spans="1:21" hidden="1">
      <c r="A870" s="55" t="str">
        <f t="shared" si="26"/>
        <v>Y0AKIgnore</v>
      </c>
      <c r="B870" s="55" t="str">
        <f>VLOOKUP(J870,'Mapping-CITI'!A:E,5,0)</f>
        <v>Ignore</v>
      </c>
      <c r="D870" s="42">
        <v>45016</v>
      </c>
      <c r="E870" s="42">
        <v>45199</v>
      </c>
      <c r="F870" t="s">
        <v>2892</v>
      </c>
      <c r="G870" t="s">
        <v>1003</v>
      </c>
      <c r="H870">
        <v>2250</v>
      </c>
      <c r="I870" t="s">
        <v>2774</v>
      </c>
      <c r="J870">
        <v>210362</v>
      </c>
      <c r="K870" t="s">
        <v>3384</v>
      </c>
      <c r="L870">
        <v>3275261.36</v>
      </c>
      <c r="M870">
        <v>0</v>
      </c>
      <c r="N870">
        <v>0</v>
      </c>
      <c r="O870">
        <v>3275261.36</v>
      </c>
      <c r="P870" t="s">
        <v>607</v>
      </c>
      <c r="Q870">
        <v>3275261.36</v>
      </c>
      <c r="R870">
        <v>0</v>
      </c>
      <c r="S870">
        <v>0</v>
      </c>
      <c r="T870" t="s">
        <v>2892</v>
      </c>
      <c r="U870" s="221">
        <f t="shared" si="27"/>
        <v>0</v>
      </c>
    </row>
    <row r="871" spans="1:21" hidden="1">
      <c r="A871" s="55" t="str">
        <f t="shared" si="26"/>
        <v>Y0AKIgnore</v>
      </c>
      <c r="B871" s="55" t="str">
        <f>VLOOKUP(J871,'Mapping-CITI'!A:E,5,0)</f>
        <v>Ignore</v>
      </c>
      <c r="D871" s="42">
        <v>45016</v>
      </c>
      <c r="E871" s="42">
        <v>45199</v>
      </c>
      <c r="F871" t="s">
        <v>2892</v>
      </c>
      <c r="G871" t="s">
        <v>1003</v>
      </c>
      <c r="H871">
        <v>2250</v>
      </c>
      <c r="I871" t="s">
        <v>2774</v>
      </c>
      <c r="J871">
        <v>210382</v>
      </c>
      <c r="K871" t="s">
        <v>3385</v>
      </c>
      <c r="L871">
        <v>-57</v>
      </c>
      <c r="M871">
        <v>0</v>
      </c>
      <c r="N871">
        <v>0</v>
      </c>
      <c r="O871">
        <v>-57</v>
      </c>
      <c r="P871" t="s">
        <v>607</v>
      </c>
      <c r="Q871">
        <v>-57</v>
      </c>
      <c r="R871">
        <v>0</v>
      </c>
      <c r="S871">
        <v>0</v>
      </c>
      <c r="T871" t="s">
        <v>2892</v>
      </c>
      <c r="U871" s="221">
        <f t="shared" si="27"/>
        <v>0</v>
      </c>
    </row>
    <row r="872" spans="1:21" hidden="1">
      <c r="A872" s="55" t="str">
        <f t="shared" si="26"/>
        <v>Y0AKIgnore</v>
      </c>
      <c r="B872" s="55" t="str">
        <f>VLOOKUP(J872,'Mapping-CITI'!A:E,5,0)</f>
        <v>Ignore</v>
      </c>
      <c r="D872" s="42">
        <v>45016</v>
      </c>
      <c r="E872" s="42">
        <v>45199</v>
      </c>
      <c r="F872" t="s">
        <v>2892</v>
      </c>
      <c r="G872" t="s">
        <v>1003</v>
      </c>
      <c r="H872">
        <v>2250</v>
      </c>
      <c r="I872" t="s">
        <v>2774</v>
      </c>
      <c r="J872">
        <v>210384</v>
      </c>
      <c r="K872" t="s">
        <v>3386</v>
      </c>
      <c r="L872">
        <v>-21639.16</v>
      </c>
      <c r="M872">
        <v>0</v>
      </c>
      <c r="N872">
        <v>0</v>
      </c>
      <c r="O872">
        <v>-21639.16</v>
      </c>
      <c r="P872" t="s">
        <v>607</v>
      </c>
      <c r="Q872">
        <v>-21639.16</v>
      </c>
      <c r="R872">
        <v>0</v>
      </c>
      <c r="S872">
        <v>0</v>
      </c>
      <c r="T872" t="s">
        <v>2892</v>
      </c>
      <c r="U872" s="221">
        <f t="shared" si="27"/>
        <v>0</v>
      </c>
    </row>
    <row r="873" spans="1:21" hidden="1">
      <c r="A873" s="55" t="str">
        <f t="shared" si="26"/>
        <v>Y0AK0</v>
      </c>
      <c r="B873" s="55">
        <f>VLOOKUP(J873,'Mapping-CITI'!A:E,5,0)</f>
        <v>0</v>
      </c>
      <c r="D873" s="42">
        <v>45016</v>
      </c>
      <c r="E873" s="42">
        <v>45199</v>
      </c>
      <c r="F873" t="s">
        <v>2892</v>
      </c>
      <c r="G873" t="s">
        <v>1003</v>
      </c>
      <c r="H873">
        <v>2250</v>
      </c>
      <c r="I873" t="s">
        <v>2774</v>
      </c>
      <c r="J873">
        <v>210419</v>
      </c>
      <c r="K873" t="s">
        <v>2652</v>
      </c>
      <c r="L873">
        <v>-7695.08</v>
      </c>
      <c r="M873">
        <v>0</v>
      </c>
      <c r="N873">
        <v>0</v>
      </c>
      <c r="O873">
        <v>-7695.08</v>
      </c>
      <c r="P873" t="s">
        <v>607</v>
      </c>
      <c r="Q873">
        <v>-7695.08</v>
      </c>
      <c r="R873">
        <v>0</v>
      </c>
      <c r="S873">
        <v>0</v>
      </c>
      <c r="T873" t="s">
        <v>2892</v>
      </c>
      <c r="U873" s="221">
        <f t="shared" si="27"/>
        <v>0</v>
      </c>
    </row>
    <row r="874" spans="1:21" hidden="1">
      <c r="A874" s="55" t="str">
        <f t="shared" si="26"/>
        <v>Y0AK0</v>
      </c>
      <c r="B874" s="55">
        <f>VLOOKUP(J874,'Mapping-CITI'!A:E,5,0)</f>
        <v>0</v>
      </c>
      <c r="D874" s="42">
        <v>45016</v>
      </c>
      <c r="E874" s="42">
        <v>45199</v>
      </c>
      <c r="F874" t="s">
        <v>2892</v>
      </c>
      <c r="G874" t="s">
        <v>1003</v>
      </c>
      <c r="H874">
        <v>2250</v>
      </c>
      <c r="I874" t="s">
        <v>2774</v>
      </c>
      <c r="J874">
        <v>210489</v>
      </c>
      <c r="K874" t="s">
        <v>2845</v>
      </c>
      <c r="L874">
        <v>-30967.98</v>
      </c>
      <c r="M874">
        <v>0</v>
      </c>
      <c r="N874">
        <v>0</v>
      </c>
      <c r="O874">
        <v>-30967.98</v>
      </c>
      <c r="P874" t="s">
        <v>607</v>
      </c>
      <c r="Q874">
        <v>-30967.98</v>
      </c>
      <c r="R874">
        <v>0</v>
      </c>
      <c r="S874">
        <v>0</v>
      </c>
      <c r="T874" t="s">
        <v>2892</v>
      </c>
      <c r="U874" s="221">
        <f t="shared" si="27"/>
        <v>0</v>
      </c>
    </row>
    <row r="875" spans="1:21" hidden="1">
      <c r="A875" s="55" t="str">
        <f t="shared" si="26"/>
        <v>Y0AK0</v>
      </c>
      <c r="B875" s="55">
        <f>VLOOKUP(J875,'Mapping-CITI'!A:E,5,0)</f>
        <v>0</v>
      </c>
      <c r="D875" s="42">
        <v>45016</v>
      </c>
      <c r="E875" s="42">
        <v>45199</v>
      </c>
      <c r="F875" t="s">
        <v>2892</v>
      </c>
      <c r="G875" t="s">
        <v>1003</v>
      </c>
      <c r="H875">
        <v>2250</v>
      </c>
      <c r="I875" t="s">
        <v>2774</v>
      </c>
      <c r="J875">
        <v>210667</v>
      </c>
      <c r="K875" t="s">
        <v>2862</v>
      </c>
      <c r="L875">
        <v>454.62</v>
      </c>
      <c r="M875">
        <v>332.66</v>
      </c>
      <c r="N875">
        <v>13900</v>
      </c>
      <c r="O875">
        <v>-13112.72</v>
      </c>
      <c r="P875" t="s">
        <v>607</v>
      </c>
      <c r="Q875">
        <v>-13112.72</v>
      </c>
      <c r="R875">
        <v>332.66</v>
      </c>
      <c r="S875">
        <v>13900</v>
      </c>
      <c r="T875" t="s">
        <v>2892</v>
      </c>
      <c r="U875" s="221">
        <f t="shared" si="27"/>
        <v>-1.3567340000000001E-3</v>
      </c>
    </row>
    <row r="876" spans="1:21" hidden="1">
      <c r="A876" s="55" t="str">
        <f t="shared" si="26"/>
        <v>Y0AKIgnore</v>
      </c>
      <c r="B876" s="55" t="str">
        <f>VLOOKUP(J876,'Mapping-CITI'!A:E,5,0)</f>
        <v>Ignore</v>
      </c>
      <c r="D876" s="42">
        <v>45016</v>
      </c>
      <c r="E876" s="42">
        <v>45199</v>
      </c>
      <c r="F876" t="s">
        <v>2892</v>
      </c>
      <c r="G876" t="s">
        <v>1003</v>
      </c>
      <c r="H876">
        <v>2250</v>
      </c>
      <c r="I876" t="s">
        <v>2774</v>
      </c>
      <c r="J876">
        <v>210673</v>
      </c>
      <c r="K876" t="s">
        <v>3387</v>
      </c>
      <c r="L876">
        <v>-0.01</v>
      </c>
      <c r="M876">
        <v>0</v>
      </c>
      <c r="N876">
        <v>0</v>
      </c>
      <c r="O876">
        <v>-0.01</v>
      </c>
      <c r="P876" t="s">
        <v>607</v>
      </c>
      <c r="Q876">
        <v>-0.01</v>
      </c>
      <c r="R876">
        <v>0</v>
      </c>
      <c r="S876">
        <v>0</v>
      </c>
      <c r="T876" t="s">
        <v>2892</v>
      </c>
      <c r="U876" s="221">
        <f t="shared" si="27"/>
        <v>0</v>
      </c>
    </row>
    <row r="877" spans="1:21" hidden="1">
      <c r="A877" s="55" t="str">
        <f t="shared" si="26"/>
        <v>Y0AK0</v>
      </c>
      <c r="B877" s="55">
        <f>VLOOKUP(J877,'Mapping-CITI'!A:E,5,0)</f>
        <v>0</v>
      </c>
      <c r="D877" s="42">
        <v>45016</v>
      </c>
      <c r="E877" s="42">
        <v>45199</v>
      </c>
      <c r="F877" t="s">
        <v>2892</v>
      </c>
      <c r="G877" t="s">
        <v>1003</v>
      </c>
      <c r="H877">
        <v>2250</v>
      </c>
      <c r="I877" t="s">
        <v>2774</v>
      </c>
      <c r="J877">
        <v>210766</v>
      </c>
      <c r="K877" t="s">
        <v>2748</v>
      </c>
      <c r="L877">
        <v>3574.2</v>
      </c>
      <c r="M877">
        <v>121923.6</v>
      </c>
      <c r="N877">
        <v>134350.18</v>
      </c>
      <c r="O877">
        <v>-8852.3799999999992</v>
      </c>
      <c r="P877" t="s">
        <v>607</v>
      </c>
      <c r="Q877">
        <v>-8852.3799999999992</v>
      </c>
      <c r="R877">
        <v>121346.93</v>
      </c>
      <c r="S877">
        <v>0</v>
      </c>
      <c r="T877" t="s">
        <v>2892</v>
      </c>
      <c r="U877" s="221">
        <f t="shared" si="27"/>
        <v>-1.2426579999999987E-3</v>
      </c>
    </row>
    <row r="878" spans="1:21" hidden="1">
      <c r="A878" s="55" t="str">
        <f t="shared" si="26"/>
        <v>Y0AKIgnore</v>
      </c>
      <c r="B878" s="55" t="str">
        <f>VLOOKUP(J878,'Mapping-CITI'!A:E,5,0)</f>
        <v>Ignore</v>
      </c>
      <c r="D878" s="42">
        <v>45016</v>
      </c>
      <c r="E878" s="42">
        <v>45199</v>
      </c>
      <c r="F878" t="s">
        <v>2892</v>
      </c>
      <c r="G878" t="s">
        <v>1003</v>
      </c>
      <c r="H878">
        <v>2250</v>
      </c>
      <c r="I878" t="s">
        <v>2774</v>
      </c>
      <c r="J878">
        <v>210853</v>
      </c>
      <c r="K878" t="s">
        <v>3401</v>
      </c>
      <c r="L878">
        <v>-2000</v>
      </c>
      <c r="M878">
        <v>0</v>
      </c>
      <c r="N878">
        <v>0</v>
      </c>
      <c r="O878">
        <v>-2000</v>
      </c>
      <c r="P878" t="s">
        <v>607</v>
      </c>
      <c r="Q878">
        <v>-2000</v>
      </c>
      <c r="R878">
        <v>0</v>
      </c>
      <c r="S878">
        <v>0</v>
      </c>
      <c r="T878" t="s">
        <v>2892</v>
      </c>
      <c r="U878" s="221">
        <f t="shared" si="27"/>
        <v>0</v>
      </c>
    </row>
    <row r="879" spans="1:21" hidden="1">
      <c r="A879" s="55" t="str">
        <f t="shared" si="26"/>
        <v>Y0AK0</v>
      </c>
      <c r="B879" s="55">
        <f>VLOOKUP(J879,'Mapping-CITI'!A:E,5,0)</f>
        <v>0</v>
      </c>
      <c r="D879" s="42">
        <v>45016</v>
      </c>
      <c r="E879" s="42">
        <v>45199</v>
      </c>
      <c r="F879" t="s">
        <v>2892</v>
      </c>
      <c r="G879" t="s">
        <v>1003</v>
      </c>
      <c r="H879">
        <v>2250</v>
      </c>
      <c r="I879" t="s">
        <v>2774</v>
      </c>
      <c r="J879">
        <v>211103</v>
      </c>
      <c r="K879" t="s">
        <v>2249</v>
      </c>
      <c r="L879">
        <v>5394</v>
      </c>
      <c r="M879">
        <v>32289.9</v>
      </c>
      <c r="N879">
        <v>35482.019999999997</v>
      </c>
      <c r="O879">
        <v>2201.88</v>
      </c>
      <c r="P879" t="s">
        <v>607</v>
      </c>
      <c r="Q879">
        <v>2201.88</v>
      </c>
      <c r="R879">
        <v>32289.9</v>
      </c>
      <c r="S879">
        <v>27.47</v>
      </c>
      <c r="T879" t="s">
        <v>2892</v>
      </c>
      <c r="U879" s="221">
        <f t="shared" si="27"/>
        <v>-3.1921199999999955E-4</v>
      </c>
    </row>
    <row r="880" spans="1:21" hidden="1">
      <c r="A880" s="55" t="str">
        <f t="shared" si="26"/>
        <v>Y0AK0</v>
      </c>
      <c r="B880" s="55">
        <f>VLOOKUP(J880,'Mapping-CITI'!A:E,5,0)</f>
        <v>0</v>
      </c>
      <c r="D880" s="42">
        <v>45016</v>
      </c>
      <c r="E880" s="42">
        <v>45199</v>
      </c>
      <c r="F880" t="s">
        <v>2892</v>
      </c>
      <c r="G880" t="s">
        <v>1003</v>
      </c>
      <c r="H880">
        <v>2250</v>
      </c>
      <c r="I880" t="s">
        <v>2774</v>
      </c>
      <c r="J880">
        <v>211106</v>
      </c>
      <c r="K880" t="s">
        <v>2250</v>
      </c>
      <c r="L880">
        <v>2079.77</v>
      </c>
      <c r="M880">
        <v>545306.89</v>
      </c>
      <c r="N880">
        <v>540396.63</v>
      </c>
      <c r="O880">
        <v>6990.03</v>
      </c>
      <c r="P880" t="s">
        <v>607</v>
      </c>
      <c r="Q880">
        <v>6990.03</v>
      </c>
      <c r="R880">
        <v>545306.89</v>
      </c>
      <c r="S880">
        <v>540396.63</v>
      </c>
      <c r="T880" t="s">
        <v>2892</v>
      </c>
      <c r="U880" s="221">
        <f t="shared" si="27"/>
        <v>4.9102600000000096E-4</v>
      </c>
    </row>
    <row r="881" spans="1:21" hidden="1">
      <c r="A881" s="55" t="str">
        <f t="shared" si="26"/>
        <v>Y0AK0</v>
      </c>
      <c r="B881" s="55">
        <f>VLOOKUP(J881,'Mapping-CITI'!A:E,5,0)</f>
        <v>0</v>
      </c>
      <c r="D881" s="42">
        <v>45016</v>
      </c>
      <c r="E881" s="42">
        <v>45199</v>
      </c>
      <c r="F881" t="s">
        <v>2892</v>
      </c>
      <c r="G881" t="s">
        <v>1003</v>
      </c>
      <c r="H881">
        <v>2250</v>
      </c>
      <c r="I881" t="s">
        <v>2774</v>
      </c>
      <c r="J881">
        <v>211120</v>
      </c>
      <c r="K881" t="s">
        <v>852</v>
      </c>
      <c r="L881">
        <v>-34948.559999999998</v>
      </c>
      <c r="M881">
        <v>1253.18</v>
      </c>
      <c r="N881">
        <v>0</v>
      </c>
      <c r="O881">
        <v>-33695.379999999997</v>
      </c>
      <c r="P881" t="s">
        <v>607</v>
      </c>
      <c r="Q881">
        <v>-33695.379999999997</v>
      </c>
      <c r="R881">
        <v>1253.18</v>
      </c>
      <c r="S881">
        <v>0</v>
      </c>
      <c r="T881" t="s">
        <v>2892</v>
      </c>
      <c r="U881" s="221">
        <f t="shared" si="27"/>
        <v>1.25318E-4</v>
      </c>
    </row>
    <row r="882" spans="1:21" hidden="1">
      <c r="A882" s="55" t="str">
        <f t="shared" si="26"/>
        <v>Y0AK0</v>
      </c>
      <c r="B882" s="55">
        <f>VLOOKUP(J882,'Mapping-CITI'!A:E,5,0)</f>
        <v>0</v>
      </c>
      <c r="D882" s="42">
        <v>45016</v>
      </c>
      <c r="E882" s="42">
        <v>45199</v>
      </c>
      <c r="F882" t="s">
        <v>2892</v>
      </c>
      <c r="G882" t="s">
        <v>1003</v>
      </c>
      <c r="H882">
        <v>2250</v>
      </c>
      <c r="I882" t="s">
        <v>2774</v>
      </c>
      <c r="J882">
        <v>211121</v>
      </c>
      <c r="K882" t="s">
        <v>2252</v>
      </c>
      <c r="L882">
        <v>-1121883.81</v>
      </c>
      <c r="M882">
        <v>6596689</v>
      </c>
      <c r="N882">
        <v>6499307</v>
      </c>
      <c r="O882">
        <v>-1024501.81</v>
      </c>
      <c r="P882" t="s">
        <v>607</v>
      </c>
      <c r="Q882">
        <v>-1024501.81</v>
      </c>
      <c r="R882">
        <v>6573320</v>
      </c>
      <c r="S882">
        <v>0</v>
      </c>
      <c r="T882" t="s">
        <v>2892</v>
      </c>
      <c r="U882" s="221">
        <f t="shared" si="27"/>
        <v>9.7382000000000007E-3</v>
      </c>
    </row>
    <row r="883" spans="1:21" hidden="1">
      <c r="A883" s="55" t="str">
        <f t="shared" si="26"/>
        <v>Y0AKIgnore</v>
      </c>
      <c r="B883" s="55" t="str">
        <f>VLOOKUP(J883,'Mapping-CITI'!A:E,5,0)</f>
        <v>Ignore</v>
      </c>
      <c r="D883" s="42">
        <v>45016</v>
      </c>
      <c r="E883" s="42">
        <v>45199</v>
      </c>
      <c r="F883" t="s">
        <v>2892</v>
      </c>
      <c r="G883" t="s">
        <v>1003</v>
      </c>
      <c r="H883">
        <v>2220</v>
      </c>
      <c r="I883" t="s">
        <v>2775</v>
      </c>
      <c r="J883">
        <v>211128</v>
      </c>
      <c r="K883" t="s">
        <v>3388</v>
      </c>
      <c r="L883">
        <v>-687745.46</v>
      </c>
      <c r="M883">
        <v>0</v>
      </c>
      <c r="N883">
        <v>0</v>
      </c>
      <c r="O883">
        <v>-687745.46</v>
      </c>
      <c r="P883" t="s">
        <v>607</v>
      </c>
      <c r="Q883">
        <v>-687745.46</v>
      </c>
      <c r="R883">
        <v>0</v>
      </c>
      <c r="S883">
        <v>0</v>
      </c>
      <c r="T883" t="s">
        <v>2892</v>
      </c>
      <c r="U883" s="221">
        <f t="shared" si="27"/>
        <v>0</v>
      </c>
    </row>
    <row r="884" spans="1:21" hidden="1">
      <c r="A884" s="55" t="str">
        <f t="shared" si="26"/>
        <v>Y0AKIgnore</v>
      </c>
      <c r="B884" s="55" t="str">
        <f>VLOOKUP(J884,'Mapping-CITI'!A:E,5,0)</f>
        <v>Ignore</v>
      </c>
      <c r="D884" s="42">
        <v>45016</v>
      </c>
      <c r="E884" s="42">
        <v>45199</v>
      </c>
      <c r="F884" t="s">
        <v>2892</v>
      </c>
      <c r="G884" t="s">
        <v>1003</v>
      </c>
      <c r="H884">
        <v>2250</v>
      </c>
      <c r="I884" t="s">
        <v>2774</v>
      </c>
      <c r="J884">
        <v>211140</v>
      </c>
      <c r="K884" t="s">
        <v>3389</v>
      </c>
      <c r="L884">
        <v>3511.35</v>
      </c>
      <c r="M884">
        <v>0</v>
      </c>
      <c r="N884">
        <v>3511.35</v>
      </c>
      <c r="O884">
        <v>0</v>
      </c>
      <c r="P884" t="s">
        <v>607</v>
      </c>
      <c r="Q884">
        <v>0</v>
      </c>
      <c r="R884">
        <v>0</v>
      </c>
      <c r="S884">
        <v>3511.35</v>
      </c>
      <c r="T884" t="s">
        <v>2892</v>
      </c>
      <c r="U884" s="221">
        <f t="shared" si="27"/>
        <v>-3.5113499999999998E-4</v>
      </c>
    </row>
    <row r="885" spans="1:21" hidden="1">
      <c r="A885" s="55" t="str">
        <f t="shared" si="26"/>
        <v>Y0AK0</v>
      </c>
      <c r="B885" s="55">
        <f>VLOOKUP(J885,'Mapping-CITI'!A:E,5,0)</f>
        <v>0</v>
      </c>
      <c r="D885" s="42">
        <v>45016</v>
      </c>
      <c r="E885" s="42">
        <v>45199</v>
      </c>
      <c r="F885" t="s">
        <v>2892</v>
      </c>
      <c r="G885" t="s">
        <v>1003</v>
      </c>
      <c r="H885">
        <v>2250</v>
      </c>
      <c r="I885" t="s">
        <v>2774</v>
      </c>
      <c r="J885">
        <v>211146</v>
      </c>
      <c r="K885" t="s">
        <v>2749</v>
      </c>
      <c r="L885">
        <v>-84655.5</v>
      </c>
      <c r="M885">
        <v>464835</v>
      </c>
      <c r="N885">
        <v>455787</v>
      </c>
      <c r="O885">
        <v>-75607.5</v>
      </c>
      <c r="P885" t="s">
        <v>607</v>
      </c>
      <c r="Q885">
        <v>-75607.5</v>
      </c>
      <c r="R885">
        <v>464835</v>
      </c>
      <c r="S885">
        <v>455787</v>
      </c>
      <c r="T885" t="s">
        <v>2892</v>
      </c>
      <c r="U885" s="221">
        <f t="shared" si="27"/>
        <v>9.0479999999999998E-4</v>
      </c>
    </row>
    <row r="886" spans="1:21" hidden="1">
      <c r="A886" s="55" t="str">
        <f t="shared" si="26"/>
        <v>Y0AK0</v>
      </c>
      <c r="B886" s="55">
        <f>VLOOKUP(J886,'Mapping-CITI'!A:E,5,0)</f>
        <v>0</v>
      </c>
      <c r="D886" s="42">
        <v>45016</v>
      </c>
      <c r="E886" s="42">
        <v>45199</v>
      </c>
      <c r="F886" t="s">
        <v>2892</v>
      </c>
      <c r="G886" t="s">
        <v>1003</v>
      </c>
      <c r="H886">
        <v>2250</v>
      </c>
      <c r="I886" t="s">
        <v>2774</v>
      </c>
      <c r="J886">
        <v>211172</v>
      </c>
      <c r="K886" t="s">
        <v>2262</v>
      </c>
      <c r="L886">
        <v>-1100924.8999999999</v>
      </c>
      <c r="M886">
        <v>2638404.67</v>
      </c>
      <c r="N886">
        <v>2055093.9</v>
      </c>
      <c r="O886">
        <v>-517614.13</v>
      </c>
      <c r="P886" t="s">
        <v>607</v>
      </c>
      <c r="Q886">
        <v>-517614.13</v>
      </c>
      <c r="R886">
        <v>2638404.67</v>
      </c>
      <c r="S886">
        <v>901664.62</v>
      </c>
      <c r="T886" t="s">
        <v>2892</v>
      </c>
      <c r="U886" s="221">
        <f t="shared" si="27"/>
        <v>5.8331077000000002E-2</v>
      </c>
    </row>
    <row r="887" spans="1:21" hidden="1">
      <c r="A887" s="55" t="str">
        <f t="shared" si="26"/>
        <v>Y0AK0</v>
      </c>
      <c r="B887" s="55">
        <f>VLOOKUP(J887,'Mapping-CITI'!A:E,5,0)</f>
        <v>0</v>
      </c>
      <c r="D887" s="42">
        <v>45016</v>
      </c>
      <c r="E887" s="42">
        <v>45199</v>
      </c>
      <c r="F887" t="s">
        <v>2892</v>
      </c>
      <c r="G887" t="s">
        <v>1003</v>
      </c>
      <c r="H887">
        <v>2250</v>
      </c>
      <c r="I887" t="s">
        <v>2774</v>
      </c>
      <c r="J887">
        <v>211176</v>
      </c>
      <c r="K887" t="s">
        <v>2266</v>
      </c>
      <c r="L887">
        <v>-345921.19</v>
      </c>
      <c r="M887">
        <v>0</v>
      </c>
      <c r="N887">
        <v>0</v>
      </c>
      <c r="O887">
        <v>-345921.19</v>
      </c>
      <c r="P887" t="s">
        <v>607</v>
      </c>
      <c r="Q887">
        <v>-345921.19</v>
      </c>
      <c r="R887">
        <v>0</v>
      </c>
      <c r="S887">
        <v>0</v>
      </c>
      <c r="T887" t="s">
        <v>2892</v>
      </c>
      <c r="U887" s="221">
        <f t="shared" si="27"/>
        <v>0</v>
      </c>
    </row>
    <row r="888" spans="1:21" hidden="1">
      <c r="A888" s="55" t="str">
        <f t="shared" si="26"/>
        <v>Y0AK0</v>
      </c>
      <c r="B888" s="55">
        <f>VLOOKUP(J888,'Mapping-CITI'!A:E,5,0)</f>
        <v>0</v>
      </c>
      <c r="D888" s="42">
        <v>45016</v>
      </c>
      <c r="E888" s="42">
        <v>45199</v>
      </c>
      <c r="F888" t="s">
        <v>2892</v>
      </c>
      <c r="G888" t="s">
        <v>1003</v>
      </c>
      <c r="H888">
        <v>2250</v>
      </c>
      <c r="I888" t="s">
        <v>2774</v>
      </c>
      <c r="J888">
        <v>211177</v>
      </c>
      <c r="K888" t="s">
        <v>2267</v>
      </c>
      <c r="L888">
        <v>-685884.83</v>
      </c>
      <c r="M888">
        <v>0</v>
      </c>
      <c r="N888">
        <v>0</v>
      </c>
      <c r="O888">
        <v>-685884.83</v>
      </c>
      <c r="P888" t="s">
        <v>607</v>
      </c>
      <c r="Q888">
        <v>-685884.83</v>
      </c>
      <c r="R888">
        <v>0</v>
      </c>
      <c r="S888">
        <v>0</v>
      </c>
      <c r="T888" t="s">
        <v>2892</v>
      </c>
      <c r="U888" s="221">
        <f t="shared" si="27"/>
        <v>0</v>
      </c>
    </row>
    <row r="889" spans="1:21" hidden="1">
      <c r="A889" s="55" t="str">
        <f t="shared" si="26"/>
        <v>Y0AKIgnore</v>
      </c>
      <c r="B889" s="55" t="str">
        <f>VLOOKUP(J889,'Mapping-CITI'!A:E,5,0)</f>
        <v>Ignore</v>
      </c>
      <c r="D889" s="42">
        <v>45016</v>
      </c>
      <c r="E889" s="42">
        <v>45199</v>
      </c>
      <c r="F889" t="s">
        <v>2892</v>
      </c>
      <c r="G889" t="s">
        <v>1003</v>
      </c>
      <c r="H889">
        <v>2250</v>
      </c>
      <c r="I889" t="s">
        <v>2774</v>
      </c>
      <c r="J889">
        <v>211211</v>
      </c>
      <c r="K889" t="s">
        <v>3390</v>
      </c>
      <c r="L889">
        <v>-181767</v>
      </c>
      <c r="M889">
        <v>0</v>
      </c>
      <c r="N889">
        <v>0</v>
      </c>
      <c r="O889">
        <v>-181767</v>
      </c>
      <c r="P889" t="s">
        <v>607</v>
      </c>
      <c r="Q889">
        <v>-181767</v>
      </c>
      <c r="R889">
        <v>0</v>
      </c>
      <c r="S889">
        <v>0</v>
      </c>
      <c r="T889" t="s">
        <v>2892</v>
      </c>
      <c r="U889" s="221">
        <f t="shared" si="27"/>
        <v>0</v>
      </c>
    </row>
    <row r="890" spans="1:21" hidden="1">
      <c r="A890" s="55" t="str">
        <f t="shared" si="26"/>
        <v>Y0AK0</v>
      </c>
      <c r="B890" s="55">
        <f>VLOOKUP(J890,'Mapping-CITI'!A:E,5,0)</f>
        <v>0</v>
      </c>
      <c r="D890" s="42">
        <v>45016</v>
      </c>
      <c r="E890" s="42">
        <v>45199</v>
      </c>
      <c r="F890" t="s">
        <v>2892</v>
      </c>
      <c r="G890" t="s">
        <v>1003</v>
      </c>
      <c r="H890">
        <v>2250</v>
      </c>
      <c r="I890" t="s">
        <v>2774</v>
      </c>
      <c r="J890">
        <v>211632</v>
      </c>
      <c r="K890" t="s">
        <v>2543</v>
      </c>
      <c r="L890">
        <v>-8845.81</v>
      </c>
      <c r="M890">
        <v>75327.600000000006</v>
      </c>
      <c r="N890">
        <v>38537.4</v>
      </c>
      <c r="O890">
        <v>27944.39</v>
      </c>
      <c r="P890" t="s">
        <v>607</v>
      </c>
      <c r="Q890">
        <v>27944.39</v>
      </c>
      <c r="R890">
        <v>75327.600000000006</v>
      </c>
      <c r="S890">
        <v>38537.4</v>
      </c>
      <c r="T890" t="s">
        <v>2892</v>
      </c>
      <c r="U890" s="221">
        <f t="shared" si="27"/>
        <v>3.6790200000000003E-3</v>
      </c>
    </row>
    <row r="891" spans="1:21" hidden="1">
      <c r="A891" s="55" t="str">
        <f t="shared" si="26"/>
        <v>Y0AK0</v>
      </c>
      <c r="B891" s="55">
        <f>VLOOKUP(J891,'Mapping-CITI'!A:E,5,0)</f>
        <v>0</v>
      </c>
      <c r="D891" s="42">
        <v>45016</v>
      </c>
      <c r="E891" s="42">
        <v>45199</v>
      </c>
      <c r="F891" t="s">
        <v>2892</v>
      </c>
      <c r="G891" t="s">
        <v>1003</v>
      </c>
      <c r="H891">
        <v>2250</v>
      </c>
      <c r="I891" t="s">
        <v>2774</v>
      </c>
      <c r="J891">
        <v>211658</v>
      </c>
      <c r="K891" t="s">
        <v>2747</v>
      </c>
      <c r="L891">
        <v>0</v>
      </c>
      <c r="M891">
        <v>80190</v>
      </c>
      <c r="N891">
        <v>80190</v>
      </c>
      <c r="O891">
        <v>0</v>
      </c>
      <c r="P891" t="s">
        <v>607</v>
      </c>
      <c r="Q891">
        <v>0</v>
      </c>
      <c r="R891">
        <v>80190</v>
      </c>
      <c r="S891">
        <v>80190</v>
      </c>
      <c r="T891" t="s">
        <v>2892</v>
      </c>
      <c r="U891" s="221">
        <f t="shared" si="27"/>
        <v>0</v>
      </c>
    </row>
    <row r="892" spans="1:21" hidden="1">
      <c r="A892" s="55" t="str">
        <f t="shared" si="26"/>
        <v>Y0AKIgnore</v>
      </c>
      <c r="B892" s="55" t="str">
        <f>VLOOKUP(J892,'Mapping-CITI'!A:E,5,0)</f>
        <v>Ignore</v>
      </c>
      <c r="D892" s="42">
        <v>45016</v>
      </c>
      <c r="E892" s="42">
        <v>45199</v>
      </c>
      <c r="F892" t="s">
        <v>2892</v>
      </c>
      <c r="G892" t="s">
        <v>1003</v>
      </c>
      <c r="H892">
        <v>2220</v>
      </c>
      <c r="I892" t="s">
        <v>2775</v>
      </c>
      <c r="J892">
        <v>260104</v>
      </c>
      <c r="K892" t="s">
        <v>3402</v>
      </c>
      <c r="L892">
        <v>-592.86</v>
      </c>
      <c r="M892">
        <v>0</v>
      </c>
      <c r="N892">
        <v>0</v>
      </c>
      <c r="O892">
        <v>-592.86</v>
      </c>
      <c r="P892" t="s">
        <v>607</v>
      </c>
      <c r="Q892">
        <v>-592.86</v>
      </c>
      <c r="R892">
        <v>0</v>
      </c>
      <c r="S892">
        <v>0</v>
      </c>
      <c r="T892" t="s">
        <v>2892</v>
      </c>
      <c r="U892" s="221">
        <f t="shared" si="27"/>
        <v>0</v>
      </c>
    </row>
    <row r="893" spans="1:21" hidden="1">
      <c r="A893" s="55" t="str">
        <f t="shared" si="26"/>
        <v>Y0AK0</v>
      </c>
      <c r="B893" s="55">
        <f>VLOOKUP(J893,'Mapping-CITI'!A:E,5,0)</f>
        <v>0</v>
      </c>
      <c r="D893" s="42">
        <v>45016</v>
      </c>
      <c r="E893" s="42">
        <v>45199</v>
      </c>
      <c r="F893" t="s">
        <v>2892</v>
      </c>
      <c r="G893" t="s">
        <v>1003</v>
      </c>
      <c r="H893">
        <v>2220</v>
      </c>
      <c r="I893" t="s">
        <v>2775</v>
      </c>
      <c r="J893">
        <v>260118</v>
      </c>
      <c r="K893" t="s">
        <v>2275</v>
      </c>
      <c r="L893">
        <v>0</v>
      </c>
      <c r="M893">
        <v>26201496424.650002</v>
      </c>
      <c r="N893">
        <v>26201496424.650002</v>
      </c>
      <c r="O893">
        <v>0</v>
      </c>
      <c r="P893" t="s">
        <v>607</v>
      </c>
      <c r="Q893">
        <v>0</v>
      </c>
      <c r="R893">
        <v>0</v>
      </c>
      <c r="S893">
        <v>0</v>
      </c>
      <c r="T893" t="s">
        <v>2892</v>
      </c>
      <c r="U893" s="221">
        <f t="shared" si="27"/>
        <v>0</v>
      </c>
    </row>
    <row r="894" spans="1:21" hidden="1">
      <c r="A894" s="55" t="str">
        <f t="shared" si="26"/>
        <v>Y0AK0</v>
      </c>
      <c r="B894" s="55">
        <f>VLOOKUP(J894,'Mapping-CITI'!A:E,5,0)</f>
        <v>0</v>
      </c>
      <c r="D894" s="42">
        <v>45016</v>
      </c>
      <c r="E894" s="42">
        <v>45199</v>
      </c>
      <c r="F894" t="s">
        <v>2892</v>
      </c>
      <c r="G894" t="s">
        <v>1003</v>
      </c>
      <c r="H894">
        <v>2220</v>
      </c>
      <c r="I894" t="s">
        <v>2775</v>
      </c>
      <c r="J894">
        <v>260119</v>
      </c>
      <c r="K894" t="s">
        <v>2559</v>
      </c>
      <c r="L894">
        <v>0</v>
      </c>
      <c r="M894">
        <v>245380129.63999999</v>
      </c>
      <c r="N894">
        <v>245380129.63999999</v>
      </c>
      <c r="O894">
        <v>0</v>
      </c>
      <c r="P894" t="s">
        <v>607</v>
      </c>
      <c r="Q894">
        <v>0</v>
      </c>
      <c r="R894">
        <v>0</v>
      </c>
      <c r="S894">
        <v>0</v>
      </c>
      <c r="T894" t="s">
        <v>2892</v>
      </c>
      <c r="U894" s="221">
        <f t="shared" si="27"/>
        <v>0</v>
      </c>
    </row>
    <row r="895" spans="1:21" hidden="1">
      <c r="A895" s="55" t="str">
        <f t="shared" si="26"/>
        <v>Y0AK0</v>
      </c>
      <c r="B895" s="55">
        <f>VLOOKUP(J895,'Mapping-CITI'!A:E,5,0)</f>
        <v>0</v>
      </c>
      <c r="D895" s="42">
        <v>45016</v>
      </c>
      <c r="E895" s="42">
        <v>45199</v>
      </c>
      <c r="F895" t="s">
        <v>2892</v>
      </c>
      <c r="G895" t="s">
        <v>1003</v>
      </c>
      <c r="H895">
        <v>2220</v>
      </c>
      <c r="I895" t="s">
        <v>2775</v>
      </c>
      <c r="J895">
        <v>260120</v>
      </c>
      <c r="K895" t="s">
        <v>2276</v>
      </c>
      <c r="L895">
        <v>0</v>
      </c>
      <c r="M895">
        <v>612285481.40999997</v>
      </c>
      <c r="N895">
        <v>612285481.40999997</v>
      </c>
      <c r="O895">
        <v>0</v>
      </c>
      <c r="P895" t="s">
        <v>607</v>
      </c>
      <c r="Q895">
        <v>0</v>
      </c>
      <c r="R895">
        <v>0</v>
      </c>
      <c r="S895">
        <v>0</v>
      </c>
      <c r="T895" t="s">
        <v>2892</v>
      </c>
      <c r="U895" s="221">
        <f t="shared" si="27"/>
        <v>0</v>
      </c>
    </row>
    <row r="896" spans="1:21" hidden="1">
      <c r="A896" s="55" t="str">
        <f t="shared" si="26"/>
        <v>Y0AK0</v>
      </c>
      <c r="B896" s="55">
        <f>VLOOKUP(J896,'Mapping-CITI'!A:E,5,0)</f>
        <v>0</v>
      </c>
      <c r="D896" s="42">
        <v>45016</v>
      </c>
      <c r="E896" s="42">
        <v>45199</v>
      </c>
      <c r="F896" t="s">
        <v>2892</v>
      </c>
      <c r="G896" t="s">
        <v>1003</v>
      </c>
      <c r="H896">
        <v>2220</v>
      </c>
      <c r="I896" t="s">
        <v>2775</v>
      </c>
      <c r="J896">
        <v>260123</v>
      </c>
      <c r="K896" t="s">
        <v>2278</v>
      </c>
      <c r="L896">
        <v>0</v>
      </c>
      <c r="M896">
        <v>2431253837.3400002</v>
      </c>
      <c r="N896">
        <v>2431253837.3400002</v>
      </c>
      <c r="O896">
        <v>0</v>
      </c>
      <c r="P896" t="s">
        <v>607</v>
      </c>
      <c r="Q896">
        <v>0</v>
      </c>
      <c r="R896">
        <v>0</v>
      </c>
      <c r="S896">
        <v>0</v>
      </c>
      <c r="T896" t="s">
        <v>2892</v>
      </c>
      <c r="U896" s="221">
        <f t="shared" si="27"/>
        <v>0</v>
      </c>
    </row>
    <row r="897" spans="1:21" hidden="1">
      <c r="A897" s="55" t="str">
        <f t="shared" si="26"/>
        <v>Y0AK0</v>
      </c>
      <c r="B897" s="55">
        <f>VLOOKUP(J897,'Mapping-CITI'!A:E,5,0)</f>
        <v>0</v>
      </c>
      <c r="D897" s="42">
        <v>45016</v>
      </c>
      <c r="E897" s="42">
        <v>45199</v>
      </c>
      <c r="F897" t="s">
        <v>2892</v>
      </c>
      <c r="G897" t="s">
        <v>1003</v>
      </c>
      <c r="H897">
        <v>2220</v>
      </c>
      <c r="I897" t="s">
        <v>2775</v>
      </c>
      <c r="J897">
        <v>260124</v>
      </c>
      <c r="K897" t="s">
        <v>2279</v>
      </c>
      <c r="L897">
        <v>0</v>
      </c>
      <c r="M897">
        <v>1338969722.22</v>
      </c>
      <c r="N897">
        <v>1338969722.22</v>
      </c>
      <c r="O897">
        <v>0</v>
      </c>
      <c r="P897" t="s">
        <v>607</v>
      </c>
      <c r="Q897">
        <v>0</v>
      </c>
      <c r="R897">
        <v>0</v>
      </c>
      <c r="S897">
        <v>0</v>
      </c>
      <c r="T897" t="s">
        <v>2892</v>
      </c>
      <c r="U897" s="221">
        <f t="shared" si="27"/>
        <v>0</v>
      </c>
    </row>
    <row r="898" spans="1:21" hidden="1">
      <c r="A898" s="55" t="str">
        <f t="shared" si="26"/>
        <v>Y0AK0</v>
      </c>
      <c r="B898" s="55">
        <f>VLOOKUP(J898,'Mapping-CITI'!A:E,5,0)</f>
        <v>0</v>
      </c>
      <c r="D898" s="42">
        <v>45016</v>
      </c>
      <c r="E898" s="42">
        <v>45199</v>
      </c>
      <c r="F898" t="s">
        <v>2892</v>
      </c>
      <c r="G898" t="s">
        <v>1003</v>
      </c>
      <c r="H898">
        <v>2220</v>
      </c>
      <c r="I898" t="s">
        <v>2775</v>
      </c>
      <c r="J898">
        <v>260125</v>
      </c>
      <c r="K898" t="s">
        <v>2599</v>
      </c>
      <c r="L898">
        <v>0</v>
      </c>
      <c r="M898">
        <v>62495972</v>
      </c>
      <c r="N898">
        <v>62495972</v>
      </c>
      <c r="O898">
        <v>0</v>
      </c>
      <c r="P898" t="s">
        <v>607</v>
      </c>
      <c r="Q898">
        <v>0</v>
      </c>
      <c r="R898">
        <v>0</v>
      </c>
      <c r="S898">
        <v>0</v>
      </c>
      <c r="T898" t="s">
        <v>2892</v>
      </c>
      <c r="U898" s="221">
        <f t="shared" si="27"/>
        <v>0</v>
      </c>
    </row>
    <row r="899" spans="1:21" hidden="1">
      <c r="A899" s="55" t="str">
        <f t="shared" ref="A899:A962" si="28">F899&amp;B899</f>
        <v>Y0AK0</v>
      </c>
      <c r="B899" s="55">
        <f>VLOOKUP(J899,'Mapping-CITI'!A:E,5,0)</f>
        <v>0</v>
      </c>
      <c r="D899" s="42">
        <v>45016</v>
      </c>
      <c r="E899" s="42">
        <v>45199</v>
      </c>
      <c r="F899" t="s">
        <v>2892</v>
      </c>
      <c r="G899" t="s">
        <v>1003</v>
      </c>
      <c r="H899">
        <v>2220</v>
      </c>
      <c r="I899" t="s">
        <v>2775</v>
      </c>
      <c r="J899">
        <v>260126</v>
      </c>
      <c r="K899" t="s">
        <v>2280</v>
      </c>
      <c r="L899">
        <v>0</v>
      </c>
      <c r="M899">
        <v>3070505482.4400001</v>
      </c>
      <c r="N899">
        <v>3070505482.4400001</v>
      </c>
      <c r="O899">
        <v>0</v>
      </c>
      <c r="P899" t="s">
        <v>607</v>
      </c>
      <c r="Q899">
        <v>0</v>
      </c>
      <c r="R899">
        <v>0</v>
      </c>
      <c r="S899">
        <v>0</v>
      </c>
      <c r="T899" t="s">
        <v>2892</v>
      </c>
      <c r="U899" s="221">
        <f t="shared" ref="U899:U962" si="29">(M899-N899)/10^7</f>
        <v>0</v>
      </c>
    </row>
    <row r="900" spans="1:21" hidden="1">
      <c r="A900" s="55" t="str">
        <f t="shared" si="28"/>
        <v>Y0AK0</v>
      </c>
      <c r="B900" s="55">
        <f>VLOOKUP(J900,'Mapping-CITI'!A:E,5,0)</f>
        <v>0</v>
      </c>
      <c r="D900" s="42">
        <v>45016</v>
      </c>
      <c r="E900" s="42">
        <v>45199</v>
      </c>
      <c r="F900" t="s">
        <v>2892</v>
      </c>
      <c r="G900" t="s">
        <v>1003</v>
      </c>
      <c r="H900">
        <v>2240</v>
      </c>
      <c r="I900" t="s">
        <v>2795</v>
      </c>
      <c r="J900">
        <v>260202</v>
      </c>
      <c r="K900" t="s">
        <v>2281</v>
      </c>
      <c r="L900">
        <v>0</v>
      </c>
      <c r="M900">
        <v>2648387060.29</v>
      </c>
      <c r="N900">
        <v>2648387060.29</v>
      </c>
      <c r="O900">
        <v>0</v>
      </c>
      <c r="P900" t="s">
        <v>607</v>
      </c>
      <c r="Q900">
        <v>0</v>
      </c>
      <c r="R900">
        <v>0</v>
      </c>
      <c r="S900">
        <v>0</v>
      </c>
      <c r="T900" t="s">
        <v>2892</v>
      </c>
      <c r="U900" s="221">
        <f t="shared" si="29"/>
        <v>0</v>
      </c>
    </row>
    <row r="901" spans="1:21" hidden="1">
      <c r="A901" s="55" t="str">
        <f t="shared" si="28"/>
        <v>Y0AK0</v>
      </c>
      <c r="B901" s="55">
        <f>VLOOKUP(J901,'Mapping-CITI'!A:E,5,0)</f>
        <v>0</v>
      </c>
      <c r="D901" s="42">
        <v>45016</v>
      </c>
      <c r="E901" s="42">
        <v>45199</v>
      </c>
      <c r="F901" t="s">
        <v>2892</v>
      </c>
      <c r="G901" t="s">
        <v>1003</v>
      </c>
      <c r="H901">
        <v>2240</v>
      </c>
      <c r="I901" t="s">
        <v>2795</v>
      </c>
      <c r="J901">
        <v>260221</v>
      </c>
      <c r="K901" t="s">
        <v>2282</v>
      </c>
      <c r="L901">
        <v>2.85</v>
      </c>
      <c r="M901">
        <v>1089616815.8199999</v>
      </c>
      <c r="N901">
        <v>1095495698.6500001</v>
      </c>
      <c r="O901">
        <v>-5878879.9800000004</v>
      </c>
      <c r="P901" t="s">
        <v>607</v>
      </c>
      <c r="Q901">
        <v>-5878879.9800000004</v>
      </c>
      <c r="R901">
        <v>1086105940.78</v>
      </c>
      <c r="S901">
        <v>722340.15</v>
      </c>
      <c r="T901" t="s">
        <v>2892</v>
      </c>
      <c r="U901" s="221">
        <f t="shared" si="29"/>
        <v>-0.58788828300001617</v>
      </c>
    </row>
    <row r="902" spans="1:21" hidden="1">
      <c r="A902" s="55" t="str">
        <f t="shared" si="28"/>
        <v>Y0AK0</v>
      </c>
      <c r="B902" s="55">
        <f>VLOOKUP(J902,'Mapping-CITI'!A:E,5,0)</f>
        <v>0</v>
      </c>
      <c r="D902" s="42">
        <v>45016</v>
      </c>
      <c r="E902" s="42">
        <v>45199</v>
      </c>
      <c r="F902" t="s">
        <v>2892</v>
      </c>
      <c r="G902" t="s">
        <v>1003</v>
      </c>
      <c r="H902">
        <v>2240</v>
      </c>
      <c r="I902" t="s">
        <v>2795</v>
      </c>
      <c r="J902">
        <v>260222</v>
      </c>
      <c r="K902" t="s">
        <v>2283</v>
      </c>
      <c r="L902">
        <v>-0.08</v>
      </c>
      <c r="M902">
        <v>1529899950.8800001</v>
      </c>
      <c r="N902">
        <v>1542079801.3399999</v>
      </c>
      <c r="O902">
        <v>-12179850.539999999</v>
      </c>
      <c r="P902" t="s">
        <v>607</v>
      </c>
      <c r="Q902">
        <v>-12179850.539999999</v>
      </c>
      <c r="R902">
        <v>1524750880.0899999</v>
      </c>
      <c r="S902">
        <v>0</v>
      </c>
      <c r="T902" t="s">
        <v>2892</v>
      </c>
      <c r="U902" s="221">
        <f t="shared" si="29"/>
        <v>-1.2179850459999799</v>
      </c>
    </row>
    <row r="903" spans="1:21" hidden="1">
      <c r="A903" s="55" t="str">
        <f t="shared" si="28"/>
        <v>Y0AK0</v>
      </c>
      <c r="B903" s="55">
        <f>VLOOKUP(J903,'Mapping-CITI'!A:E,5,0)</f>
        <v>0</v>
      </c>
      <c r="D903" s="42">
        <v>45016</v>
      </c>
      <c r="E903" s="42">
        <v>45199</v>
      </c>
      <c r="F903" t="s">
        <v>2892</v>
      </c>
      <c r="G903" t="s">
        <v>1003</v>
      </c>
      <c r="H903">
        <v>2140</v>
      </c>
      <c r="I903" t="s">
        <v>2806</v>
      </c>
      <c r="J903">
        <v>260802</v>
      </c>
      <c r="K903" t="s">
        <v>2284</v>
      </c>
      <c r="L903">
        <v>-15.51</v>
      </c>
      <c r="M903">
        <v>4064606.83</v>
      </c>
      <c r="N903">
        <v>4064725.55</v>
      </c>
      <c r="O903">
        <v>-134.22999999999999</v>
      </c>
      <c r="P903" t="s">
        <v>607</v>
      </c>
      <c r="Q903">
        <v>-134.22999999999999</v>
      </c>
      <c r="R903">
        <v>1548350.73</v>
      </c>
      <c r="S903">
        <v>4064725.55</v>
      </c>
      <c r="T903" t="s">
        <v>2892</v>
      </c>
      <c r="U903" s="221">
        <f t="shared" si="29"/>
        <v>-1.1871999999973922E-5</v>
      </c>
    </row>
    <row r="904" spans="1:21" hidden="1">
      <c r="A904" s="55" t="str">
        <f t="shared" si="28"/>
        <v>Y0AKIgnore</v>
      </c>
      <c r="B904" s="55" t="str">
        <f>VLOOKUP(J904,'Mapping-CITI'!A:E,5,0)</f>
        <v>Ignore</v>
      </c>
      <c r="D904" s="42">
        <v>45016</v>
      </c>
      <c r="E904" s="42">
        <v>45199</v>
      </c>
      <c r="F904" t="s">
        <v>2892</v>
      </c>
      <c r="G904" t="s">
        <v>1003</v>
      </c>
      <c r="H904">
        <v>2140</v>
      </c>
      <c r="I904" t="s">
        <v>2806</v>
      </c>
      <c r="J904">
        <v>260811</v>
      </c>
      <c r="K904" t="s">
        <v>3394</v>
      </c>
      <c r="L904">
        <v>-1286.3</v>
      </c>
      <c r="M904">
        <v>0</v>
      </c>
      <c r="N904">
        <v>0</v>
      </c>
      <c r="O904">
        <v>-1286.3</v>
      </c>
      <c r="P904" t="s">
        <v>607</v>
      </c>
      <c r="Q904">
        <v>-1286.3</v>
      </c>
      <c r="R904">
        <v>0</v>
      </c>
      <c r="S904">
        <v>0</v>
      </c>
      <c r="T904" t="s">
        <v>2892</v>
      </c>
      <c r="U904" s="221">
        <f t="shared" si="29"/>
        <v>0</v>
      </c>
    </row>
    <row r="905" spans="1:21" hidden="1">
      <c r="A905" s="55" t="str">
        <f t="shared" si="28"/>
        <v>Y0AK0</v>
      </c>
      <c r="B905" s="55">
        <f>VLOOKUP(J905,'Mapping-CITI'!A:E,5,0)</f>
        <v>0</v>
      </c>
      <c r="D905" s="42">
        <v>45016</v>
      </c>
      <c r="E905" s="42">
        <v>45199</v>
      </c>
      <c r="F905" t="s">
        <v>2892</v>
      </c>
      <c r="G905" t="s">
        <v>1003</v>
      </c>
      <c r="H905">
        <v>2140</v>
      </c>
      <c r="I905" t="s">
        <v>2806</v>
      </c>
      <c r="J905">
        <v>260815</v>
      </c>
      <c r="K905" t="s">
        <v>2286</v>
      </c>
      <c r="L905">
        <v>-154006.32999999999</v>
      </c>
      <c r="M905">
        <v>0</v>
      </c>
      <c r="N905">
        <v>0</v>
      </c>
      <c r="O905">
        <v>-154006.32999999999</v>
      </c>
      <c r="P905" t="s">
        <v>607</v>
      </c>
      <c r="Q905">
        <v>-154006.32999999999</v>
      </c>
      <c r="R905">
        <v>0</v>
      </c>
      <c r="S905">
        <v>0</v>
      </c>
      <c r="T905" t="s">
        <v>2892</v>
      </c>
      <c r="U905" s="221">
        <f t="shared" si="29"/>
        <v>0</v>
      </c>
    </row>
    <row r="906" spans="1:21" hidden="1">
      <c r="A906" s="55" t="str">
        <f t="shared" si="28"/>
        <v>Y0AK0</v>
      </c>
      <c r="B906" s="55">
        <f>VLOOKUP(J906,'Mapping-CITI'!A:E,5,0)</f>
        <v>0</v>
      </c>
      <c r="D906" s="42">
        <v>45016</v>
      </c>
      <c r="E906" s="42">
        <v>45199</v>
      </c>
      <c r="F906" t="s">
        <v>2892</v>
      </c>
      <c r="G906" t="s">
        <v>1003</v>
      </c>
      <c r="H906">
        <v>2250</v>
      </c>
      <c r="I906" t="s">
        <v>2774</v>
      </c>
      <c r="J906">
        <v>260836</v>
      </c>
      <c r="K906" t="s">
        <v>2705</v>
      </c>
      <c r="L906">
        <v>-54196.12</v>
      </c>
      <c r="M906">
        <v>459958.73</v>
      </c>
      <c r="N906">
        <v>460030.95</v>
      </c>
      <c r="O906">
        <v>-54268.34</v>
      </c>
      <c r="P906" t="s">
        <v>607</v>
      </c>
      <c r="Q906">
        <v>-54268.34</v>
      </c>
      <c r="R906">
        <v>449685.4</v>
      </c>
      <c r="S906">
        <v>127926.74</v>
      </c>
      <c r="T906" t="s">
        <v>2892</v>
      </c>
      <c r="U906" s="221">
        <f t="shared" si="29"/>
        <v>-7.2220000000030269E-6</v>
      </c>
    </row>
    <row r="907" spans="1:21" hidden="1">
      <c r="A907" s="55" t="str">
        <f t="shared" si="28"/>
        <v>Y0AK0</v>
      </c>
      <c r="B907" s="55">
        <f>VLOOKUP(J907,'Mapping-CITI'!A:E,5,0)</f>
        <v>0</v>
      </c>
      <c r="D907" s="42">
        <v>45016</v>
      </c>
      <c r="E907" s="42">
        <v>45199</v>
      </c>
      <c r="F907" t="s">
        <v>2892</v>
      </c>
      <c r="G907" t="s">
        <v>1003</v>
      </c>
      <c r="H907">
        <v>2250</v>
      </c>
      <c r="I907" t="s">
        <v>2774</v>
      </c>
      <c r="J907">
        <v>260837</v>
      </c>
      <c r="K907" t="s">
        <v>2706</v>
      </c>
      <c r="L907">
        <v>-54196.12</v>
      </c>
      <c r="M907">
        <v>459958.73</v>
      </c>
      <c r="N907">
        <v>460030.95</v>
      </c>
      <c r="O907">
        <v>-54268.34</v>
      </c>
      <c r="P907" t="s">
        <v>607</v>
      </c>
      <c r="Q907">
        <v>-54268.34</v>
      </c>
      <c r="R907">
        <v>449685.4</v>
      </c>
      <c r="S907">
        <v>127926.74</v>
      </c>
      <c r="T907" t="s">
        <v>2892</v>
      </c>
      <c r="U907" s="221">
        <f t="shared" si="29"/>
        <v>-7.2220000000030269E-6</v>
      </c>
    </row>
    <row r="908" spans="1:21" hidden="1">
      <c r="A908" s="55" t="str">
        <f t="shared" si="28"/>
        <v>Y0AKIgnore</v>
      </c>
      <c r="B908" s="55" t="str">
        <f>VLOOKUP(J908,'Mapping-CITI'!A:E,5,0)</f>
        <v>Ignore</v>
      </c>
      <c r="D908" s="42">
        <v>45016</v>
      </c>
      <c r="E908" s="42">
        <v>45199</v>
      </c>
      <c r="F908" t="s">
        <v>2892</v>
      </c>
      <c r="G908" t="s">
        <v>1003</v>
      </c>
      <c r="H908">
        <v>2250</v>
      </c>
      <c r="I908" t="s">
        <v>2774</v>
      </c>
      <c r="J908">
        <v>260852</v>
      </c>
      <c r="K908" t="s">
        <v>3396</v>
      </c>
      <c r="L908">
        <v>0.55000000000000004</v>
      </c>
      <c r="M908">
        <v>0</v>
      </c>
      <c r="N908">
        <v>0</v>
      </c>
      <c r="O908">
        <v>0.55000000000000004</v>
      </c>
      <c r="P908" t="s">
        <v>607</v>
      </c>
      <c r="Q908">
        <v>0.55000000000000004</v>
      </c>
      <c r="R908">
        <v>0</v>
      </c>
      <c r="S908">
        <v>0</v>
      </c>
      <c r="T908" t="s">
        <v>2892</v>
      </c>
      <c r="U908" s="221">
        <f t="shared" si="29"/>
        <v>0</v>
      </c>
    </row>
    <row r="909" spans="1:21" hidden="1">
      <c r="A909" s="55" t="str">
        <f t="shared" si="28"/>
        <v>Y0AK0</v>
      </c>
      <c r="B909" s="55">
        <f>VLOOKUP(J909,'Mapping-CITI'!A:E,5,0)</f>
        <v>0</v>
      </c>
      <c r="D909" s="42">
        <v>45016</v>
      </c>
      <c r="E909" s="42">
        <v>45199</v>
      </c>
      <c r="F909" t="s">
        <v>2892</v>
      </c>
      <c r="G909" t="s">
        <v>1003</v>
      </c>
      <c r="H909">
        <v>2220</v>
      </c>
      <c r="I909" t="s">
        <v>2775</v>
      </c>
      <c r="J909">
        <v>260902</v>
      </c>
      <c r="K909" t="s">
        <v>2287</v>
      </c>
      <c r="L909">
        <v>48078</v>
      </c>
      <c r="M909">
        <v>0</v>
      </c>
      <c r="N909">
        <v>0</v>
      </c>
      <c r="O909">
        <v>48078</v>
      </c>
      <c r="P909" t="s">
        <v>607</v>
      </c>
      <c r="Q909">
        <v>48078</v>
      </c>
      <c r="R909">
        <v>0</v>
      </c>
      <c r="S909">
        <v>0</v>
      </c>
      <c r="T909" t="s">
        <v>2892</v>
      </c>
      <c r="U909" s="221">
        <f t="shared" si="29"/>
        <v>0</v>
      </c>
    </row>
    <row r="910" spans="1:21" hidden="1">
      <c r="A910" s="55" t="str">
        <f t="shared" si="28"/>
        <v>Y0AK0</v>
      </c>
      <c r="B910" s="55">
        <f>VLOOKUP(J910,'Mapping-CITI'!A:E,5,0)</f>
        <v>0</v>
      </c>
      <c r="D910" s="42">
        <v>45016</v>
      </c>
      <c r="E910" s="42">
        <v>45199</v>
      </c>
      <c r="F910" t="s">
        <v>2892</v>
      </c>
      <c r="G910" t="s">
        <v>1003</v>
      </c>
      <c r="H910">
        <v>2140</v>
      </c>
      <c r="I910" t="s">
        <v>2806</v>
      </c>
      <c r="J910">
        <v>260905</v>
      </c>
      <c r="K910" t="s">
        <v>2288</v>
      </c>
      <c r="L910">
        <v>-130.16999999999999</v>
      </c>
      <c r="M910">
        <v>0</v>
      </c>
      <c r="N910">
        <v>0</v>
      </c>
      <c r="O910">
        <v>-130.16999999999999</v>
      </c>
      <c r="P910" t="s">
        <v>607</v>
      </c>
      <c r="Q910">
        <v>-130.16999999999999</v>
      </c>
      <c r="R910">
        <v>0</v>
      </c>
      <c r="S910">
        <v>0</v>
      </c>
      <c r="T910" t="s">
        <v>2892</v>
      </c>
      <c r="U910" s="221">
        <f t="shared" si="29"/>
        <v>0</v>
      </c>
    </row>
    <row r="911" spans="1:21" hidden="1">
      <c r="A911" s="55" t="str">
        <f t="shared" si="28"/>
        <v>Y0AKIgnore</v>
      </c>
      <c r="B911" s="55" t="str">
        <f>VLOOKUP(J911,'Mapping-CITI'!A:E,5,0)</f>
        <v>Ignore</v>
      </c>
      <c r="D911" s="42">
        <v>45016</v>
      </c>
      <c r="E911" s="42">
        <v>45199</v>
      </c>
      <c r="F911" t="s">
        <v>2892</v>
      </c>
      <c r="G911" t="s">
        <v>1003</v>
      </c>
      <c r="H911">
        <v>2250</v>
      </c>
      <c r="I911" t="s">
        <v>2774</v>
      </c>
      <c r="J911">
        <v>260911</v>
      </c>
      <c r="K911" t="s">
        <v>4267</v>
      </c>
      <c r="L911">
        <v>0</v>
      </c>
      <c r="M911">
        <v>92054.59</v>
      </c>
      <c r="N911">
        <v>92054.59</v>
      </c>
      <c r="O911">
        <v>0</v>
      </c>
      <c r="P911" t="s">
        <v>607</v>
      </c>
      <c r="Q911">
        <v>0</v>
      </c>
      <c r="R911">
        <v>92054.59</v>
      </c>
      <c r="S911">
        <v>92054.59</v>
      </c>
      <c r="T911" t="s">
        <v>2892</v>
      </c>
      <c r="U911" s="221">
        <f t="shared" si="29"/>
        <v>0</v>
      </c>
    </row>
    <row r="912" spans="1:21" hidden="1">
      <c r="A912" s="55" t="str">
        <f t="shared" si="28"/>
        <v>Y0AKIgnore</v>
      </c>
      <c r="B912" s="55" t="str">
        <f>VLOOKUP(J912,'Mapping-CITI'!A:E,5,0)</f>
        <v>Ignore</v>
      </c>
      <c r="D912" s="42">
        <v>45016</v>
      </c>
      <c r="E912" s="42">
        <v>45199</v>
      </c>
      <c r="F912" t="s">
        <v>2892</v>
      </c>
      <c r="G912" t="s">
        <v>1003</v>
      </c>
      <c r="H912">
        <v>2250</v>
      </c>
      <c r="I912" t="s">
        <v>2774</v>
      </c>
      <c r="J912">
        <v>260918</v>
      </c>
      <c r="K912" t="s">
        <v>3397</v>
      </c>
      <c r="L912">
        <v>141461</v>
      </c>
      <c r="M912">
        <v>0</v>
      </c>
      <c r="N912">
        <v>0</v>
      </c>
      <c r="O912">
        <v>141461</v>
      </c>
      <c r="P912" t="s">
        <v>607</v>
      </c>
      <c r="Q912">
        <v>141461</v>
      </c>
      <c r="R912">
        <v>0</v>
      </c>
      <c r="S912">
        <v>0</v>
      </c>
      <c r="T912" t="s">
        <v>2892</v>
      </c>
      <c r="U912" s="221">
        <f t="shared" si="29"/>
        <v>0</v>
      </c>
    </row>
    <row r="913" spans="1:21" hidden="1">
      <c r="A913" s="55" t="str">
        <f t="shared" si="28"/>
        <v>Y0AK0</v>
      </c>
      <c r="B913" s="55">
        <f>VLOOKUP(J913,'Mapping-CITI'!A:E,5,0)</f>
        <v>0</v>
      </c>
      <c r="D913" s="42">
        <v>45016</v>
      </c>
      <c r="E913" s="42">
        <v>45199</v>
      </c>
      <c r="F913" t="s">
        <v>2892</v>
      </c>
      <c r="G913" t="s">
        <v>1003</v>
      </c>
      <c r="H913">
        <v>2250</v>
      </c>
      <c r="I913" t="s">
        <v>2774</v>
      </c>
      <c r="J913">
        <v>260930</v>
      </c>
      <c r="K913" t="s">
        <v>2291</v>
      </c>
      <c r="L913">
        <v>0</v>
      </c>
      <c r="M913">
        <v>0</v>
      </c>
      <c r="N913">
        <v>0</v>
      </c>
      <c r="O913">
        <v>0</v>
      </c>
      <c r="P913" t="s">
        <v>607</v>
      </c>
      <c r="Q913">
        <v>0</v>
      </c>
      <c r="R913">
        <v>0</v>
      </c>
      <c r="S913">
        <v>0</v>
      </c>
      <c r="T913" t="s">
        <v>2892</v>
      </c>
      <c r="U913" s="221">
        <f t="shared" si="29"/>
        <v>0</v>
      </c>
    </row>
    <row r="914" spans="1:21" hidden="1">
      <c r="A914" s="55" t="str">
        <f t="shared" si="28"/>
        <v>Y0AK0</v>
      </c>
      <c r="B914" s="55">
        <f>VLOOKUP(J914,'Mapping-CITI'!A:E,5,0)</f>
        <v>0</v>
      </c>
      <c r="D914" s="42">
        <v>45016</v>
      </c>
      <c r="E914" s="42">
        <v>45199</v>
      </c>
      <c r="F914" t="s">
        <v>2892</v>
      </c>
      <c r="G914" t="s">
        <v>1003</v>
      </c>
      <c r="H914">
        <v>2250</v>
      </c>
      <c r="I914" t="s">
        <v>2774</v>
      </c>
      <c r="J914">
        <v>260942</v>
      </c>
      <c r="K914" t="s">
        <v>2292</v>
      </c>
      <c r="L914">
        <v>-903.63</v>
      </c>
      <c r="M914">
        <v>4400</v>
      </c>
      <c r="N914">
        <v>7900</v>
      </c>
      <c r="O914">
        <v>-4403.63</v>
      </c>
      <c r="P914" t="s">
        <v>607</v>
      </c>
      <c r="Q914">
        <v>-4403.63</v>
      </c>
      <c r="R914">
        <v>4400</v>
      </c>
      <c r="S914">
        <v>0</v>
      </c>
      <c r="T914" t="s">
        <v>2892</v>
      </c>
      <c r="U914" s="221">
        <f t="shared" si="29"/>
        <v>-3.5E-4</v>
      </c>
    </row>
    <row r="915" spans="1:21" hidden="1">
      <c r="A915" s="55" t="str">
        <f t="shared" si="28"/>
        <v>Y0AK0</v>
      </c>
      <c r="B915" s="55">
        <f>VLOOKUP(J915,'Mapping-CITI'!A:E,5,0)</f>
        <v>0</v>
      </c>
      <c r="D915" s="42">
        <v>45016</v>
      </c>
      <c r="E915" s="42">
        <v>45199</v>
      </c>
      <c r="F915" t="s">
        <v>2892</v>
      </c>
      <c r="G915" t="s">
        <v>1003</v>
      </c>
      <c r="H915">
        <v>2220</v>
      </c>
      <c r="I915" t="s">
        <v>2775</v>
      </c>
      <c r="J915">
        <v>261026</v>
      </c>
      <c r="K915" t="s">
        <v>2549</v>
      </c>
      <c r="L915">
        <v>0</v>
      </c>
      <c r="M915">
        <v>27060.74</v>
      </c>
      <c r="N915">
        <v>27060.74</v>
      </c>
      <c r="O915">
        <v>0</v>
      </c>
      <c r="P915" t="s">
        <v>607</v>
      </c>
      <c r="Q915">
        <v>0</v>
      </c>
      <c r="R915">
        <v>27060.74</v>
      </c>
      <c r="S915">
        <v>27060.74</v>
      </c>
      <c r="T915" t="s">
        <v>2892</v>
      </c>
      <c r="U915" s="221">
        <f t="shared" si="29"/>
        <v>0</v>
      </c>
    </row>
    <row r="916" spans="1:21" hidden="1">
      <c r="A916" s="55" t="str">
        <f t="shared" si="28"/>
        <v>Y0AK0</v>
      </c>
      <c r="B916" s="55">
        <f>VLOOKUP(J916,'Mapping-CITI'!A:E,5,0)</f>
        <v>0</v>
      </c>
      <c r="D916" s="42">
        <v>45016</v>
      </c>
      <c r="E916" s="42">
        <v>45199</v>
      </c>
      <c r="F916" t="s">
        <v>2892</v>
      </c>
      <c r="G916" t="s">
        <v>1003</v>
      </c>
      <c r="H916">
        <v>2220</v>
      </c>
      <c r="I916" t="s">
        <v>2775</v>
      </c>
      <c r="J916">
        <v>261259</v>
      </c>
      <c r="K916" t="s">
        <v>2707</v>
      </c>
      <c r="L916">
        <v>-12.32</v>
      </c>
      <c r="M916">
        <v>85.66</v>
      </c>
      <c r="N916">
        <v>113.52</v>
      </c>
      <c r="O916">
        <v>-40.18</v>
      </c>
      <c r="P916" t="s">
        <v>607</v>
      </c>
      <c r="Q916">
        <v>-40.18</v>
      </c>
      <c r="R916">
        <v>85.66</v>
      </c>
      <c r="S916">
        <v>0</v>
      </c>
      <c r="T916" t="s">
        <v>2892</v>
      </c>
      <c r="U916" s="221">
        <f t="shared" si="29"/>
        <v>-2.7860000000000001E-6</v>
      </c>
    </row>
    <row r="917" spans="1:21" hidden="1">
      <c r="A917" s="55" t="str">
        <f t="shared" si="28"/>
        <v>Y0AK0</v>
      </c>
      <c r="B917" s="55">
        <f>VLOOKUP(J917,'Mapping-CITI'!A:E,5,0)</f>
        <v>0</v>
      </c>
      <c r="D917" s="42">
        <v>45016</v>
      </c>
      <c r="E917" s="42">
        <v>45199</v>
      </c>
      <c r="F917" t="s">
        <v>2892</v>
      </c>
      <c r="G917" t="s">
        <v>1003</v>
      </c>
      <c r="H917">
        <v>2220</v>
      </c>
      <c r="I917" t="s">
        <v>2775</v>
      </c>
      <c r="J917">
        <v>261260</v>
      </c>
      <c r="K917" t="s">
        <v>2708</v>
      </c>
      <c r="L917">
        <v>-12.32</v>
      </c>
      <c r="M917">
        <v>85.66</v>
      </c>
      <c r="N917">
        <v>113.52</v>
      </c>
      <c r="O917">
        <v>-40.18</v>
      </c>
      <c r="P917" t="s">
        <v>607</v>
      </c>
      <c r="Q917">
        <v>-40.18</v>
      </c>
      <c r="R917">
        <v>85.66</v>
      </c>
      <c r="S917">
        <v>0</v>
      </c>
      <c r="T917" t="s">
        <v>2892</v>
      </c>
      <c r="U917" s="221">
        <f t="shared" si="29"/>
        <v>-2.7860000000000001E-6</v>
      </c>
    </row>
    <row r="918" spans="1:21" hidden="1">
      <c r="A918" s="55" t="str">
        <f t="shared" si="28"/>
        <v>Y0AK0</v>
      </c>
      <c r="B918" s="55">
        <f>VLOOKUP(J918,'Mapping-CITI'!A:E,5,0)</f>
        <v>0</v>
      </c>
      <c r="D918" s="42">
        <v>45016</v>
      </c>
      <c r="E918" s="42">
        <v>45199</v>
      </c>
      <c r="F918" t="s">
        <v>2892</v>
      </c>
      <c r="G918" t="s">
        <v>1003</v>
      </c>
      <c r="H918">
        <v>2220</v>
      </c>
      <c r="I918" t="s">
        <v>2775</v>
      </c>
      <c r="J918">
        <v>261262</v>
      </c>
      <c r="K918" t="s">
        <v>2709</v>
      </c>
      <c r="L918">
        <v>-234.24</v>
      </c>
      <c r="M918">
        <v>1128.08</v>
      </c>
      <c r="N918">
        <v>1013.47</v>
      </c>
      <c r="O918">
        <v>-119.63</v>
      </c>
      <c r="P918" t="s">
        <v>607</v>
      </c>
      <c r="Q918">
        <v>-119.63</v>
      </c>
      <c r="R918">
        <v>1128.08</v>
      </c>
      <c r="S918">
        <v>0</v>
      </c>
      <c r="T918" t="s">
        <v>2892</v>
      </c>
      <c r="U918" s="221">
        <f t="shared" si="29"/>
        <v>1.1460999999999991E-5</v>
      </c>
    </row>
    <row r="919" spans="1:21" hidden="1">
      <c r="A919" s="55" t="str">
        <f t="shared" si="28"/>
        <v>Y0AK0</v>
      </c>
      <c r="B919" s="55">
        <f>VLOOKUP(J919,'Mapping-CITI'!A:E,5,0)</f>
        <v>0</v>
      </c>
      <c r="D919" s="42">
        <v>45016</v>
      </c>
      <c r="E919" s="42">
        <v>45199</v>
      </c>
      <c r="F919" t="s">
        <v>2892</v>
      </c>
      <c r="G919" t="s">
        <v>1003</v>
      </c>
      <c r="H919">
        <v>2150</v>
      </c>
      <c r="I919" t="s">
        <v>2797</v>
      </c>
      <c r="J919">
        <v>281101</v>
      </c>
      <c r="K919" t="s">
        <v>2296</v>
      </c>
      <c r="L919">
        <v>-3882827408.9000001</v>
      </c>
      <c r="M919">
        <v>43423.1</v>
      </c>
      <c r="N919">
        <v>0</v>
      </c>
      <c r="O919">
        <v>-4161896087.48</v>
      </c>
      <c r="P919" t="s">
        <v>607</v>
      </c>
      <c r="Q919">
        <v>-4161896087.48</v>
      </c>
      <c r="R919">
        <v>43423.1</v>
      </c>
      <c r="S919">
        <v>0</v>
      </c>
      <c r="T919" t="s">
        <v>2892</v>
      </c>
      <c r="U919" s="221">
        <f t="shared" si="29"/>
        <v>4.3423100000000003E-3</v>
      </c>
    </row>
    <row r="920" spans="1:21" hidden="1">
      <c r="A920" s="55" t="str">
        <f t="shared" si="28"/>
        <v>Y0AK0</v>
      </c>
      <c r="B920" s="55">
        <f>VLOOKUP(J920,'Mapping-CITI'!A:E,5,0)</f>
        <v>0</v>
      </c>
      <c r="D920" s="42">
        <v>45016</v>
      </c>
      <c r="E920" s="42">
        <v>45199</v>
      </c>
      <c r="F920" t="s">
        <v>2892</v>
      </c>
      <c r="G920" t="s">
        <v>1003</v>
      </c>
      <c r="H920">
        <v>2150</v>
      </c>
      <c r="I920" t="s">
        <v>2797</v>
      </c>
      <c r="J920">
        <v>281102</v>
      </c>
      <c r="K920" t="s">
        <v>2544</v>
      </c>
      <c r="L920">
        <v>48991074.380000003</v>
      </c>
      <c r="M920">
        <v>0</v>
      </c>
      <c r="N920">
        <v>0</v>
      </c>
      <c r="O920">
        <v>7877483.6500000004</v>
      </c>
      <c r="P920" t="s">
        <v>607</v>
      </c>
      <c r="Q920">
        <v>7877483.6500000004</v>
      </c>
      <c r="R920">
        <v>0</v>
      </c>
      <c r="S920">
        <v>0</v>
      </c>
      <c r="T920" t="s">
        <v>2892</v>
      </c>
      <c r="U920" s="221">
        <f t="shared" si="29"/>
        <v>0</v>
      </c>
    </row>
    <row r="921" spans="1:21" hidden="1">
      <c r="A921" s="55" t="str">
        <f t="shared" si="28"/>
        <v>Y0AK0</v>
      </c>
      <c r="B921" s="55">
        <f>VLOOKUP(J921,'Mapping-CITI'!A:E,5,0)</f>
        <v>0</v>
      </c>
      <c r="D921" s="42">
        <v>45016</v>
      </c>
      <c r="E921" s="42">
        <v>45199</v>
      </c>
      <c r="F921" t="s">
        <v>2892</v>
      </c>
      <c r="G921" t="s">
        <v>1003</v>
      </c>
      <c r="H921">
        <v>2110</v>
      </c>
      <c r="I921" t="s">
        <v>2790</v>
      </c>
      <c r="J921">
        <v>281114</v>
      </c>
      <c r="K921" t="s">
        <v>2611</v>
      </c>
      <c r="L921">
        <v>0</v>
      </c>
      <c r="M921">
        <v>6200</v>
      </c>
      <c r="N921">
        <v>6200</v>
      </c>
      <c r="O921">
        <v>0</v>
      </c>
      <c r="P921" t="s">
        <v>607</v>
      </c>
      <c r="Q921">
        <v>0</v>
      </c>
      <c r="R921">
        <v>6200</v>
      </c>
      <c r="S921">
        <v>6200</v>
      </c>
      <c r="T921" t="s">
        <v>2892</v>
      </c>
      <c r="U921" s="221">
        <f t="shared" si="29"/>
        <v>0</v>
      </c>
    </row>
    <row r="922" spans="1:21" hidden="1">
      <c r="A922" s="55" t="str">
        <f t="shared" si="28"/>
        <v>Y0AK0</v>
      </c>
      <c r="B922" s="55">
        <f>VLOOKUP(J922,'Mapping-CITI'!A:E,5,0)</f>
        <v>0</v>
      </c>
      <c r="D922" s="42">
        <v>45016</v>
      </c>
      <c r="E922" s="42">
        <v>45199</v>
      </c>
      <c r="F922" t="s">
        <v>2892</v>
      </c>
      <c r="G922" t="s">
        <v>1003</v>
      </c>
      <c r="H922">
        <v>2150</v>
      </c>
      <c r="I922" t="s">
        <v>2797</v>
      </c>
      <c r="J922">
        <v>281166</v>
      </c>
      <c r="K922" t="s">
        <v>2309</v>
      </c>
      <c r="L922">
        <v>828389840.90999997</v>
      </c>
      <c r="M922">
        <v>1364162032.3599999</v>
      </c>
      <c r="N922">
        <v>1306974011.7</v>
      </c>
      <c r="O922">
        <v>885577861.57000005</v>
      </c>
      <c r="P922" t="s">
        <v>607</v>
      </c>
      <c r="Q922">
        <v>885577861.57000005</v>
      </c>
      <c r="R922">
        <v>0</v>
      </c>
      <c r="S922">
        <v>0</v>
      </c>
      <c r="T922" t="s">
        <v>2892</v>
      </c>
      <c r="U922" s="221">
        <f t="shared" si="29"/>
        <v>5.7188020659999843</v>
      </c>
    </row>
    <row r="923" spans="1:21" hidden="1">
      <c r="A923" s="55" t="str">
        <f t="shared" si="28"/>
        <v>Y0AK0</v>
      </c>
      <c r="B923" s="55">
        <f>VLOOKUP(J923,'Mapping-CITI'!A:E,5,0)</f>
        <v>0</v>
      </c>
      <c r="D923" s="42">
        <v>45016</v>
      </c>
      <c r="E923" s="42">
        <v>45199</v>
      </c>
      <c r="F923" t="s">
        <v>2892</v>
      </c>
      <c r="G923" t="s">
        <v>1003</v>
      </c>
      <c r="H923">
        <v>2150</v>
      </c>
      <c r="I923" t="s">
        <v>2797</v>
      </c>
      <c r="J923">
        <v>281167</v>
      </c>
      <c r="K923" t="s">
        <v>2835</v>
      </c>
      <c r="L923">
        <v>21579884.43</v>
      </c>
      <c r="M923">
        <v>3119131.96</v>
      </c>
      <c r="N923">
        <v>2931719.73</v>
      </c>
      <c r="O923">
        <v>21767296.66</v>
      </c>
      <c r="P923" t="s">
        <v>607</v>
      </c>
      <c r="Q923">
        <v>21767296.66</v>
      </c>
      <c r="R923">
        <v>0</v>
      </c>
      <c r="S923">
        <v>0</v>
      </c>
      <c r="T923" t="s">
        <v>2892</v>
      </c>
      <c r="U923" s="221">
        <f t="shared" si="29"/>
        <v>1.8741222999999998E-2</v>
      </c>
    </row>
    <row r="924" spans="1:21" hidden="1">
      <c r="A924" s="55" t="str">
        <f t="shared" si="28"/>
        <v>Y0AK0</v>
      </c>
      <c r="B924" s="55">
        <f>VLOOKUP(J924,'Mapping-CITI'!A:E,5,0)</f>
        <v>0</v>
      </c>
      <c r="D924" s="42">
        <v>45016</v>
      </c>
      <c r="E924" s="42">
        <v>45199</v>
      </c>
      <c r="F924" t="s">
        <v>2892</v>
      </c>
      <c r="G924" t="s">
        <v>1003</v>
      </c>
      <c r="H924">
        <v>2250</v>
      </c>
      <c r="I924" t="s">
        <v>2774</v>
      </c>
      <c r="J924">
        <v>281212</v>
      </c>
      <c r="K924" t="s">
        <v>2314</v>
      </c>
      <c r="L924">
        <v>-77637.679999999993</v>
      </c>
      <c r="M924">
        <v>461249.39</v>
      </c>
      <c r="N924">
        <v>461367.17</v>
      </c>
      <c r="O924">
        <v>-77755.460000000006</v>
      </c>
      <c r="P924" t="s">
        <v>607</v>
      </c>
      <c r="Q924">
        <v>-77755.460000000006</v>
      </c>
      <c r="R924">
        <v>461249.39</v>
      </c>
      <c r="S924">
        <v>0</v>
      </c>
      <c r="T924" t="s">
        <v>2892</v>
      </c>
      <c r="U924" s="221">
        <f t="shared" si="29"/>
        <v>-1.1777999999996972E-5</v>
      </c>
    </row>
    <row r="925" spans="1:21" hidden="1">
      <c r="A925" s="55" t="str">
        <f t="shared" si="28"/>
        <v>Y0AK0</v>
      </c>
      <c r="B925" s="55">
        <f>VLOOKUP(J925,'Mapping-CITI'!A:E,5,0)</f>
        <v>0</v>
      </c>
      <c r="D925" s="42">
        <v>45016</v>
      </c>
      <c r="E925" s="42">
        <v>45199</v>
      </c>
      <c r="F925" t="s">
        <v>2892</v>
      </c>
      <c r="G925" t="s">
        <v>1003</v>
      </c>
      <c r="H925">
        <v>2150</v>
      </c>
      <c r="I925" t="s">
        <v>2797</v>
      </c>
      <c r="J925">
        <v>281228</v>
      </c>
      <c r="K925" t="s">
        <v>2858</v>
      </c>
      <c r="L925">
        <v>140447.35</v>
      </c>
      <c r="M925">
        <v>10158.91</v>
      </c>
      <c r="N925">
        <v>5538.38</v>
      </c>
      <c r="O925">
        <v>145067.88</v>
      </c>
      <c r="P925" t="s">
        <v>607</v>
      </c>
      <c r="Q925">
        <v>145067.88</v>
      </c>
      <c r="R925">
        <v>0</v>
      </c>
      <c r="S925">
        <v>0</v>
      </c>
      <c r="T925" t="s">
        <v>2892</v>
      </c>
      <c r="U925" s="221">
        <f t="shared" si="29"/>
        <v>4.6205299999999998E-4</v>
      </c>
    </row>
    <row r="926" spans="1:21" hidden="1">
      <c r="A926" s="55" t="str">
        <f t="shared" si="28"/>
        <v>Y0AK0</v>
      </c>
      <c r="B926" s="55">
        <f>VLOOKUP(J926,'Mapping-CITI'!A:E,5,0)</f>
        <v>0</v>
      </c>
      <c r="D926" s="42">
        <v>45016</v>
      </c>
      <c r="E926" s="42">
        <v>45199</v>
      </c>
      <c r="F926" t="s">
        <v>2892</v>
      </c>
      <c r="G926" t="s">
        <v>1003</v>
      </c>
      <c r="H926">
        <v>2250</v>
      </c>
      <c r="I926" t="s">
        <v>2774</v>
      </c>
      <c r="J926">
        <v>281260</v>
      </c>
      <c r="K926" t="s">
        <v>2315</v>
      </c>
      <c r="L926">
        <v>9250.75</v>
      </c>
      <c r="M926">
        <v>0</v>
      </c>
      <c r="N926">
        <v>0</v>
      </c>
      <c r="O926">
        <v>9250.75</v>
      </c>
      <c r="P926" t="s">
        <v>607</v>
      </c>
      <c r="Q926">
        <v>9250.75</v>
      </c>
      <c r="R926">
        <v>0</v>
      </c>
      <c r="S926">
        <v>0</v>
      </c>
      <c r="T926" t="s">
        <v>2892</v>
      </c>
      <c r="U926" s="221">
        <f t="shared" si="29"/>
        <v>0</v>
      </c>
    </row>
    <row r="927" spans="1:21" hidden="1">
      <c r="A927" s="55" t="str">
        <f t="shared" si="28"/>
        <v>Y0AK0</v>
      </c>
      <c r="B927" s="55">
        <f>VLOOKUP(J927,'Mapping-CITI'!A:E,5,0)</f>
        <v>0</v>
      </c>
      <c r="D927" s="42">
        <v>45016</v>
      </c>
      <c r="E927" s="42">
        <v>45199</v>
      </c>
      <c r="F927" t="s">
        <v>2892</v>
      </c>
      <c r="G927" t="s">
        <v>1003</v>
      </c>
      <c r="H927">
        <v>2250</v>
      </c>
      <c r="I927" t="s">
        <v>2774</v>
      </c>
      <c r="J927">
        <v>281263</v>
      </c>
      <c r="K927" t="s">
        <v>2318</v>
      </c>
      <c r="L927">
        <v>-2905.72</v>
      </c>
      <c r="M927">
        <v>2905.72</v>
      </c>
      <c r="N927">
        <v>0</v>
      </c>
      <c r="O927">
        <v>0</v>
      </c>
      <c r="P927" t="s">
        <v>607</v>
      </c>
      <c r="Q927">
        <v>0</v>
      </c>
      <c r="R927">
        <v>2905.72</v>
      </c>
      <c r="S927">
        <v>0</v>
      </c>
      <c r="T927" t="s">
        <v>2892</v>
      </c>
      <c r="U927" s="221">
        <f t="shared" si="29"/>
        <v>2.9057199999999995E-4</v>
      </c>
    </row>
    <row r="928" spans="1:21" hidden="1">
      <c r="A928" s="55" t="str">
        <f t="shared" si="28"/>
        <v>Y0AK0</v>
      </c>
      <c r="B928" s="55">
        <f>VLOOKUP(J928,'Mapping-CITI'!A:E,5,0)</f>
        <v>0</v>
      </c>
      <c r="D928" s="42">
        <v>45016</v>
      </c>
      <c r="E928" s="42">
        <v>45199</v>
      </c>
      <c r="F928" t="s">
        <v>2892</v>
      </c>
      <c r="G928" t="s">
        <v>1003</v>
      </c>
      <c r="H928">
        <v>2250</v>
      </c>
      <c r="I928" t="s">
        <v>2774</v>
      </c>
      <c r="J928">
        <v>281264</v>
      </c>
      <c r="K928" t="s">
        <v>2319</v>
      </c>
      <c r="L928">
        <v>-3985251.39</v>
      </c>
      <c r="M928">
        <v>0</v>
      </c>
      <c r="N928">
        <v>0</v>
      </c>
      <c r="O928">
        <v>-3985251.39</v>
      </c>
      <c r="P928" t="s">
        <v>607</v>
      </c>
      <c r="Q928">
        <v>-3985251.39</v>
      </c>
      <c r="R928">
        <v>0</v>
      </c>
      <c r="S928">
        <v>0</v>
      </c>
      <c r="T928" t="s">
        <v>2892</v>
      </c>
      <c r="U928" s="221">
        <f t="shared" si="29"/>
        <v>0</v>
      </c>
    </row>
    <row r="929" spans="1:21" hidden="1">
      <c r="A929" s="55" t="str">
        <f t="shared" si="28"/>
        <v>Y0AK0</v>
      </c>
      <c r="B929" s="55">
        <f>VLOOKUP(J929,'Mapping-CITI'!A:E,5,0)</f>
        <v>0</v>
      </c>
      <c r="D929" s="42">
        <v>45016</v>
      </c>
      <c r="E929" s="42">
        <v>45199</v>
      </c>
      <c r="F929" t="s">
        <v>2892</v>
      </c>
      <c r="G929" t="s">
        <v>1003</v>
      </c>
      <c r="H929">
        <v>2250</v>
      </c>
      <c r="I929" t="s">
        <v>2774</v>
      </c>
      <c r="J929">
        <v>281266</v>
      </c>
      <c r="K929" t="s">
        <v>2321</v>
      </c>
      <c r="L929">
        <v>-3224.55</v>
      </c>
      <c r="M929">
        <v>0</v>
      </c>
      <c r="N929">
        <v>0</v>
      </c>
      <c r="O929">
        <v>-3224.55</v>
      </c>
      <c r="P929" t="s">
        <v>607</v>
      </c>
      <c r="Q929">
        <v>-3224.55</v>
      </c>
      <c r="R929">
        <v>0</v>
      </c>
      <c r="S929">
        <v>0</v>
      </c>
      <c r="T929" t="s">
        <v>2892</v>
      </c>
      <c r="U929" s="221">
        <f t="shared" si="29"/>
        <v>0</v>
      </c>
    </row>
    <row r="930" spans="1:21" hidden="1">
      <c r="A930" s="55" t="str">
        <f t="shared" si="28"/>
        <v>Y0AK0</v>
      </c>
      <c r="B930" s="55">
        <f>VLOOKUP(J930,'Mapping-CITI'!A:E,5,0)</f>
        <v>0</v>
      </c>
      <c r="D930" s="42">
        <v>45016</v>
      </c>
      <c r="E930" s="42">
        <v>45199</v>
      </c>
      <c r="F930" t="s">
        <v>2892</v>
      </c>
      <c r="G930" t="s">
        <v>1003</v>
      </c>
      <c r="H930">
        <v>2250</v>
      </c>
      <c r="I930" t="s">
        <v>2774</v>
      </c>
      <c r="J930">
        <v>281267</v>
      </c>
      <c r="K930" t="s">
        <v>2322</v>
      </c>
      <c r="L930">
        <v>-175666.11</v>
      </c>
      <c r="M930">
        <v>0</v>
      </c>
      <c r="N930">
        <v>0</v>
      </c>
      <c r="O930">
        <v>-175666.11</v>
      </c>
      <c r="P930" t="s">
        <v>607</v>
      </c>
      <c r="Q930">
        <v>-175666.11</v>
      </c>
      <c r="R930">
        <v>0</v>
      </c>
      <c r="S930">
        <v>0</v>
      </c>
      <c r="T930" t="s">
        <v>2892</v>
      </c>
      <c r="U930" s="221">
        <f t="shared" si="29"/>
        <v>0</v>
      </c>
    </row>
    <row r="931" spans="1:21" hidden="1">
      <c r="A931" s="55" t="str">
        <f t="shared" si="28"/>
        <v>Y0AK0</v>
      </c>
      <c r="B931" s="55">
        <f>VLOOKUP(J931,'Mapping-CITI'!A:E,5,0)</f>
        <v>0</v>
      </c>
      <c r="D931" s="42">
        <v>45016</v>
      </c>
      <c r="E931" s="42">
        <v>45199</v>
      </c>
      <c r="F931" t="s">
        <v>2892</v>
      </c>
      <c r="G931" t="s">
        <v>1003</v>
      </c>
      <c r="H931">
        <v>2250</v>
      </c>
      <c r="I931" t="s">
        <v>2774</v>
      </c>
      <c r="J931">
        <v>281271</v>
      </c>
      <c r="K931" t="s">
        <v>2325</v>
      </c>
      <c r="L931">
        <v>-811394.66</v>
      </c>
      <c r="M931">
        <v>811395</v>
      </c>
      <c r="N931">
        <v>0</v>
      </c>
      <c r="O931">
        <v>0.34</v>
      </c>
      <c r="P931" t="s">
        <v>607</v>
      </c>
      <c r="Q931">
        <v>0.34</v>
      </c>
      <c r="R931">
        <v>811395</v>
      </c>
      <c r="S931">
        <v>0</v>
      </c>
      <c r="T931" t="s">
        <v>2892</v>
      </c>
      <c r="U931" s="221">
        <f t="shared" si="29"/>
        <v>8.1139500000000003E-2</v>
      </c>
    </row>
    <row r="932" spans="1:21" hidden="1">
      <c r="A932" s="55" t="str">
        <f t="shared" si="28"/>
        <v>Y0AK0</v>
      </c>
      <c r="B932" s="55">
        <f>VLOOKUP(J932,'Mapping-CITI'!A:E,5,0)</f>
        <v>0</v>
      </c>
      <c r="D932" s="42">
        <v>45016</v>
      </c>
      <c r="E932" s="42">
        <v>45199</v>
      </c>
      <c r="F932" t="s">
        <v>2892</v>
      </c>
      <c r="G932" t="s">
        <v>1003</v>
      </c>
      <c r="H932">
        <v>2250</v>
      </c>
      <c r="I932" t="s">
        <v>2774</v>
      </c>
      <c r="J932">
        <v>281275</v>
      </c>
      <c r="K932" t="s">
        <v>2329</v>
      </c>
      <c r="L932">
        <v>-300</v>
      </c>
      <c r="M932">
        <v>0</v>
      </c>
      <c r="N932">
        <v>0</v>
      </c>
      <c r="O932">
        <v>-300</v>
      </c>
      <c r="P932" t="s">
        <v>607</v>
      </c>
      <c r="Q932">
        <v>-300</v>
      </c>
      <c r="R932">
        <v>0</v>
      </c>
      <c r="S932">
        <v>0</v>
      </c>
      <c r="T932" t="s">
        <v>2892</v>
      </c>
      <c r="U932" s="221">
        <f t="shared" si="29"/>
        <v>0</v>
      </c>
    </row>
    <row r="933" spans="1:21" hidden="1">
      <c r="A933" s="55" t="str">
        <f t="shared" si="28"/>
        <v>Y0AK0</v>
      </c>
      <c r="B933" s="55">
        <f>VLOOKUP(J933,'Mapping-CITI'!A:E,5,0)</f>
        <v>0</v>
      </c>
      <c r="D933" s="42">
        <v>45016</v>
      </c>
      <c r="E933" s="42">
        <v>45199</v>
      </c>
      <c r="F933" t="s">
        <v>2892</v>
      </c>
      <c r="G933" t="s">
        <v>1003</v>
      </c>
      <c r="H933">
        <v>2250</v>
      </c>
      <c r="I933" t="s">
        <v>2774</v>
      </c>
      <c r="J933">
        <v>281276</v>
      </c>
      <c r="K933" t="s">
        <v>2330</v>
      </c>
      <c r="L933">
        <v>0</v>
      </c>
      <c r="M933">
        <v>3066.65</v>
      </c>
      <c r="N933">
        <v>0</v>
      </c>
      <c r="O933">
        <v>3066.65</v>
      </c>
      <c r="P933" t="s">
        <v>607</v>
      </c>
      <c r="Q933">
        <v>3066.65</v>
      </c>
      <c r="R933">
        <v>3066.65</v>
      </c>
      <c r="S933">
        <v>0</v>
      </c>
      <c r="T933" t="s">
        <v>2892</v>
      </c>
      <c r="U933" s="221">
        <f t="shared" si="29"/>
        <v>3.0666500000000002E-4</v>
      </c>
    </row>
    <row r="934" spans="1:21" hidden="1">
      <c r="A934" s="55" t="str">
        <f t="shared" si="28"/>
        <v>Y0AK0</v>
      </c>
      <c r="B934" s="55">
        <f>VLOOKUP(J934,'Mapping-CITI'!A:E,5,0)</f>
        <v>0</v>
      </c>
      <c r="D934" s="42">
        <v>45016</v>
      </c>
      <c r="E934" s="42">
        <v>45199</v>
      </c>
      <c r="F934" t="s">
        <v>2892</v>
      </c>
      <c r="G934" t="s">
        <v>1003</v>
      </c>
      <c r="H934">
        <v>2150</v>
      </c>
      <c r="I934" t="s">
        <v>2797</v>
      </c>
      <c r="J934">
        <v>281283</v>
      </c>
      <c r="K934" t="s">
        <v>2662</v>
      </c>
      <c r="L934">
        <v>-196820.68</v>
      </c>
      <c r="M934">
        <v>0</v>
      </c>
      <c r="N934">
        <v>0</v>
      </c>
      <c r="O934">
        <v>-196820.68</v>
      </c>
      <c r="P934" t="s">
        <v>607</v>
      </c>
      <c r="Q934">
        <v>-196820.68</v>
      </c>
      <c r="R934">
        <v>0</v>
      </c>
      <c r="S934">
        <v>0</v>
      </c>
      <c r="T934" t="s">
        <v>2892</v>
      </c>
      <c r="U934" s="221">
        <f t="shared" si="29"/>
        <v>0</v>
      </c>
    </row>
    <row r="935" spans="1:21" hidden="1">
      <c r="A935" s="55" t="str">
        <f t="shared" si="28"/>
        <v>Y0AK0</v>
      </c>
      <c r="B935" s="55">
        <f>VLOOKUP(J935,'Mapping-CITI'!A:E,5,0)</f>
        <v>0</v>
      </c>
      <c r="D935" s="42">
        <v>45016</v>
      </c>
      <c r="E935" s="42">
        <v>45199</v>
      </c>
      <c r="F935" t="s">
        <v>2892</v>
      </c>
      <c r="G935" t="s">
        <v>1003</v>
      </c>
      <c r="H935">
        <v>2150</v>
      </c>
      <c r="I935" t="s">
        <v>2797</v>
      </c>
      <c r="J935">
        <v>281290</v>
      </c>
      <c r="K935" t="s">
        <v>2550</v>
      </c>
      <c r="L935">
        <v>-1500063.84</v>
      </c>
      <c r="M935">
        <v>1259962.77</v>
      </c>
      <c r="N935">
        <v>119700.64</v>
      </c>
      <c r="O935">
        <v>-359801.71</v>
      </c>
      <c r="P935" t="s">
        <v>607</v>
      </c>
      <c r="Q935">
        <v>-359801.71</v>
      </c>
      <c r="R935">
        <v>0</v>
      </c>
      <c r="S935">
        <v>0</v>
      </c>
      <c r="T935" t="s">
        <v>2892</v>
      </c>
      <c r="U935" s="221">
        <f t="shared" si="29"/>
        <v>0.11402621300000002</v>
      </c>
    </row>
    <row r="936" spans="1:21" hidden="1">
      <c r="A936" s="55" t="str">
        <f t="shared" si="28"/>
        <v>Y0AK0</v>
      </c>
      <c r="B936" s="55">
        <f>VLOOKUP(J936,'Mapping-CITI'!A:E,5,0)</f>
        <v>0</v>
      </c>
      <c r="D936" s="42">
        <v>45016</v>
      </c>
      <c r="E936" s="42">
        <v>45199</v>
      </c>
      <c r="F936" t="s">
        <v>2892</v>
      </c>
      <c r="G936" t="s">
        <v>1003</v>
      </c>
      <c r="H936">
        <v>2150</v>
      </c>
      <c r="I936" t="s">
        <v>2797</v>
      </c>
      <c r="J936">
        <v>281292</v>
      </c>
      <c r="K936" t="s">
        <v>2551</v>
      </c>
      <c r="L936">
        <v>779462741.79999995</v>
      </c>
      <c r="M936">
        <v>175539313.40000001</v>
      </c>
      <c r="N936">
        <v>259054518.69</v>
      </c>
      <c r="O936">
        <v>695947536.50999999</v>
      </c>
      <c r="P936" t="s">
        <v>607</v>
      </c>
      <c r="Q936">
        <v>695947536.50999999</v>
      </c>
      <c r="R936">
        <v>0</v>
      </c>
      <c r="S936">
        <v>0</v>
      </c>
      <c r="T936" t="s">
        <v>2892</v>
      </c>
      <c r="U936" s="221">
        <f t="shared" si="29"/>
        <v>-8.3515205289999983</v>
      </c>
    </row>
    <row r="937" spans="1:21" hidden="1">
      <c r="A937" s="55" t="str">
        <f t="shared" si="28"/>
        <v>Y0AK5.3</v>
      </c>
      <c r="B937" s="55">
        <f>VLOOKUP(J937,'Mapping-CITI'!A:E,5,0)</f>
        <v>5.3</v>
      </c>
      <c r="D937" s="42">
        <v>45016</v>
      </c>
      <c r="E937" s="42">
        <v>45199</v>
      </c>
      <c r="F937" t="s">
        <v>2892</v>
      </c>
      <c r="G937" t="s">
        <v>1003</v>
      </c>
      <c r="H937">
        <v>5140</v>
      </c>
      <c r="I937" t="s">
        <v>2798</v>
      </c>
      <c r="J937">
        <v>301229</v>
      </c>
      <c r="K937" t="s">
        <v>2570</v>
      </c>
      <c r="L937">
        <v>-655</v>
      </c>
      <c r="M937">
        <v>0</v>
      </c>
      <c r="N937">
        <v>0</v>
      </c>
      <c r="O937">
        <v>0</v>
      </c>
      <c r="P937" t="s">
        <v>607</v>
      </c>
      <c r="Q937">
        <v>0</v>
      </c>
      <c r="R937">
        <v>0</v>
      </c>
      <c r="S937">
        <v>0</v>
      </c>
      <c r="T937" t="s">
        <v>2892</v>
      </c>
      <c r="U937" s="221">
        <f t="shared" si="29"/>
        <v>0</v>
      </c>
    </row>
    <row r="938" spans="1:21" hidden="1">
      <c r="A938" s="55" t="str">
        <f t="shared" si="28"/>
        <v>Y0AK5.3</v>
      </c>
      <c r="B938" s="55">
        <f>VLOOKUP(J938,'Mapping-CITI'!A:E,5,0)</f>
        <v>5.3</v>
      </c>
      <c r="D938" s="42">
        <v>45016</v>
      </c>
      <c r="E938" s="42">
        <v>45199</v>
      </c>
      <c r="F938" t="s">
        <v>2892</v>
      </c>
      <c r="G938" t="s">
        <v>1003</v>
      </c>
      <c r="H938">
        <v>5140</v>
      </c>
      <c r="I938" t="s">
        <v>2798</v>
      </c>
      <c r="J938">
        <v>301230</v>
      </c>
      <c r="K938" t="s">
        <v>2339</v>
      </c>
      <c r="L938">
        <v>-102000</v>
      </c>
      <c r="M938">
        <v>0</v>
      </c>
      <c r="N938">
        <v>136402.5</v>
      </c>
      <c r="O938">
        <v>-136402.5</v>
      </c>
      <c r="P938" t="s">
        <v>607</v>
      </c>
      <c r="Q938">
        <v>-136402.5</v>
      </c>
      <c r="R938">
        <v>0</v>
      </c>
      <c r="S938">
        <v>0</v>
      </c>
      <c r="T938" t="s">
        <v>2892</v>
      </c>
      <c r="U938" s="221">
        <f t="shared" si="29"/>
        <v>-1.364025E-2</v>
      </c>
    </row>
    <row r="939" spans="1:21" hidden="1">
      <c r="A939" s="55" t="str">
        <f t="shared" si="28"/>
        <v>Y0AK5.3</v>
      </c>
      <c r="B939" s="55">
        <f>VLOOKUP(J939,'Mapping-CITI'!A:E,5,0)</f>
        <v>5.3</v>
      </c>
      <c r="D939" s="42">
        <v>45016</v>
      </c>
      <c r="E939" s="42">
        <v>45199</v>
      </c>
      <c r="F939" t="s">
        <v>2892</v>
      </c>
      <c r="G939" t="s">
        <v>1003</v>
      </c>
      <c r="H939">
        <v>5140</v>
      </c>
      <c r="I939" t="s">
        <v>2798</v>
      </c>
      <c r="J939">
        <v>301231</v>
      </c>
      <c r="K939" t="s">
        <v>2340</v>
      </c>
      <c r="L939">
        <v>-190022.75</v>
      </c>
      <c r="M939">
        <v>0</v>
      </c>
      <c r="N939">
        <v>2369908</v>
      </c>
      <c r="O939">
        <v>-2369908</v>
      </c>
      <c r="P939" t="s">
        <v>607</v>
      </c>
      <c r="Q939">
        <v>-2369908</v>
      </c>
      <c r="R939">
        <v>0</v>
      </c>
      <c r="S939">
        <v>0</v>
      </c>
      <c r="T939" t="s">
        <v>2892</v>
      </c>
      <c r="U939" s="221">
        <f t="shared" si="29"/>
        <v>-0.2369908</v>
      </c>
    </row>
    <row r="940" spans="1:21" hidden="1">
      <c r="A940" s="55" t="str">
        <f t="shared" si="28"/>
        <v>Y0AK5.3</v>
      </c>
      <c r="B940" s="55">
        <f>VLOOKUP(J940,'Mapping-CITI'!A:E,5,0)</f>
        <v>5.3</v>
      </c>
      <c r="D940" s="42">
        <v>45016</v>
      </c>
      <c r="E940" s="42">
        <v>45199</v>
      </c>
      <c r="F940" t="s">
        <v>2892</v>
      </c>
      <c r="G940" t="s">
        <v>1003</v>
      </c>
      <c r="H940">
        <v>5140</v>
      </c>
      <c r="I940" t="s">
        <v>2798</v>
      </c>
      <c r="J940">
        <v>301232</v>
      </c>
      <c r="K940" t="s">
        <v>2341</v>
      </c>
      <c r="L940">
        <v>-4172.9399999999996</v>
      </c>
      <c r="M940">
        <v>0</v>
      </c>
      <c r="N940">
        <v>7915572.9199999999</v>
      </c>
      <c r="O940">
        <v>-7915572.9199999999</v>
      </c>
      <c r="P940" t="s">
        <v>607</v>
      </c>
      <c r="Q940">
        <v>-7915572.9199999999</v>
      </c>
      <c r="R940">
        <v>0</v>
      </c>
      <c r="S940">
        <v>0</v>
      </c>
      <c r="T940" t="s">
        <v>2892</v>
      </c>
      <c r="U940" s="221">
        <f t="shared" si="29"/>
        <v>-0.79155729200000002</v>
      </c>
    </row>
    <row r="941" spans="1:21" hidden="1">
      <c r="A941" s="55" t="str">
        <f t="shared" si="28"/>
        <v>Y0AK5.3</v>
      </c>
      <c r="B941" s="55">
        <f>VLOOKUP(J941,'Mapping-CITI'!A:E,5,0)</f>
        <v>5.3</v>
      </c>
      <c r="D941" s="42">
        <v>45016</v>
      </c>
      <c r="E941" s="42">
        <v>45199</v>
      </c>
      <c r="F941" t="s">
        <v>2892</v>
      </c>
      <c r="G941" t="s">
        <v>1003</v>
      </c>
      <c r="H941">
        <v>5140</v>
      </c>
      <c r="I941" t="s">
        <v>2798</v>
      </c>
      <c r="J941">
        <v>301233</v>
      </c>
      <c r="K941" t="s">
        <v>2556</v>
      </c>
      <c r="L941">
        <v>-636828</v>
      </c>
      <c r="M941">
        <v>0</v>
      </c>
      <c r="N941">
        <v>0</v>
      </c>
      <c r="O941">
        <v>0</v>
      </c>
      <c r="P941" t="s">
        <v>607</v>
      </c>
      <c r="Q941">
        <v>0</v>
      </c>
      <c r="R941">
        <v>0</v>
      </c>
      <c r="S941">
        <v>0</v>
      </c>
      <c r="T941" t="s">
        <v>2892</v>
      </c>
      <c r="U941" s="221">
        <f t="shared" si="29"/>
        <v>0</v>
      </c>
    </row>
    <row r="942" spans="1:21" hidden="1">
      <c r="A942" s="55" t="str">
        <f t="shared" si="28"/>
        <v>Y0AK5.3</v>
      </c>
      <c r="B942" s="55">
        <f>VLOOKUP(J942,'Mapping-CITI'!A:E,5,0)</f>
        <v>5.3</v>
      </c>
      <c r="D942" s="42">
        <v>45016</v>
      </c>
      <c r="E942" s="42">
        <v>45199</v>
      </c>
      <c r="F942" t="s">
        <v>2892</v>
      </c>
      <c r="G942" t="s">
        <v>1003</v>
      </c>
      <c r="H942">
        <v>5140</v>
      </c>
      <c r="I942" t="s">
        <v>2798</v>
      </c>
      <c r="J942">
        <v>301234</v>
      </c>
      <c r="K942" t="s">
        <v>2342</v>
      </c>
      <c r="L942">
        <v>-25297608.109999999</v>
      </c>
      <c r="M942">
        <v>0</v>
      </c>
      <c r="N942">
        <v>4280500.5</v>
      </c>
      <c r="O942">
        <v>-4280500.5</v>
      </c>
      <c r="P942" t="s">
        <v>607</v>
      </c>
      <c r="Q942">
        <v>-4280500.5</v>
      </c>
      <c r="R942">
        <v>0</v>
      </c>
      <c r="S942">
        <v>0</v>
      </c>
      <c r="T942" t="s">
        <v>2892</v>
      </c>
      <c r="U942" s="221">
        <f t="shared" si="29"/>
        <v>-0.42805005000000002</v>
      </c>
    </row>
    <row r="943" spans="1:21" hidden="1">
      <c r="A943" s="55" t="str">
        <f t="shared" si="28"/>
        <v>Y0AK5.2</v>
      </c>
      <c r="B943" s="55">
        <f>VLOOKUP(J943,'Mapping-CITI'!A:E,5,0)</f>
        <v>5.2</v>
      </c>
      <c r="D943" s="42">
        <v>45016</v>
      </c>
      <c r="E943" s="42">
        <v>45199</v>
      </c>
      <c r="F943" t="s">
        <v>2892</v>
      </c>
      <c r="G943" t="s">
        <v>1003</v>
      </c>
      <c r="H943">
        <v>5110</v>
      </c>
      <c r="I943" t="s">
        <v>2776</v>
      </c>
      <c r="J943">
        <v>304118</v>
      </c>
      <c r="K943" t="s">
        <v>2732</v>
      </c>
      <c r="L943">
        <v>-3518032</v>
      </c>
      <c r="M943">
        <v>0</v>
      </c>
      <c r="N943">
        <v>0</v>
      </c>
      <c r="O943">
        <v>0</v>
      </c>
      <c r="P943" t="s">
        <v>607</v>
      </c>
      <c r="Q943">
        <v>0</v>
      </c>
      <c r="R943">
        <v>0</v>
      </c>
      <c r="S943">
        <v>0</v>
      </c>
      <c r="T943" t="s">
        <v>2892</v>
      </c>
      <c r="U943" s="221">
        <f t="shared" si="29"/>
        <v>0</v>
      </c>
    </row>
    <row r="944" spans="1:21" hidden="1">
      <c r="A944" s="55" t="str">
        <f t="shared" si="28"/>
        <v>Y0AK5.2</v>
      </c>
      <c r="B944" s="55">
        <f>VLOOKUP(J944,'Mapping-CITI'!A:E,5,0)</f>
        <v>5.2</v>
      </c>
      <c r="D944" s="42">
        <v>45016</v>
      </c>
      <c r="E944" s="42">
        <v>45199</v>
      </c>
      <c r="F944" t="s">
        <v>2892</v>
      </c>
      <c r="G944" t="s">
        <v>1003</v>
      </c>
      <c r="H944">
        <v>5110</v>
      </c>
      <c r="I944" t="s">
        <v>2776</v>
      </c>
      <c r="J944">
        <v>304209</v>
      </c>
      <c r="K944" t="s">
        <v>2350</v>
      </c>
      <c r="L944">
        <v>-74361569.420000002</v>
      </c>
      <c r="M944">
        <v>36432222.219999999</v>
      </c>
      <c r="N944">
        <v>53118152.799999997</v>
      </c>
      <c r="O944">
        <v>-16685930.58</v>
      </c>
      <c r="P944" t="s">
        <v>607</v>
      </c>
      <c r="Q944">
        <v>-16685930.58</v>
      </c>
      <c r="R944">
        <v>0</v>
      </c>
      <c r="S944">
        <v>0</v>
      </c>
      <c r="T944" t="s">
        <v>2892</v>
      </c>
      <c r="U944" s="221">
        <f t="shared" si="29"/>
        <v>-1.6685930579999999</v>
      </c>
    </row>
    <row r="945" spans="1:21" hidden="1">
      <c r="A945" s="55" t="str">
        <f t="shared" si="28"/>
        <v>Y0AK5.2</v>
      </c>
      <c r="B945" s="55">
        <f>VLOOKUP(J945,'Mapping-CITI'!A:E,5,0)</f>
        <v>5.2</v>
      </c>
      <c r="D945" s="42">
        <v>45016</v>
      </c>
      <c r="E945" s="42">
        <v>45199</v>
      </c>
      <c r="F945" t="s">
        <v>2892</v>
      </c>
      <c r="G945" t="s">
        <v>1003</v>
      </c>
      <c r="H945">
        <v>5110</v>
      </c>
      <c r="I945" t="s">
        <v>2776</v>
      </c>
      <c r="J945">
        <v>304213</v>
      </c>
      <c r="K945" t="s">
        <v>2351</v>
      </c>
      <c r="L945">
        <v>-30064936.309999999</v>
      </c>
      <c r="M945">
        <v>0</v>
      </c>
      <c r="N945">
        <v>7076087.54</v>
      </c>
      <c r="O945">
        <v>-7076087.54</v>
      </c>
      <c r="P945" t="s">
        <v>607</v>
      </c>
      <c r="Q945">
        <v>-7076087.54</v>
      </c>
      <c r="R945">
        <v>0</v>
      </c>
      <c r="S945">
        <v>0</v>
      </c>
      <c r="T945" t="s">
        <v>2892</v>
      </c>
      <c r="U945" s="221">
        <f t="shared" si="29"/>
        <v>-0.70760875400000001</v>
      </c>
    </row>
    <row r="946" spans="1:21" hidden="1">
      <c r="A946" s="55" t="str">
        <f t="shared" si="28"/>
        <v>Y0AK5.2</v>
      </c>
      <c r="B946" s="55">
        <f>VLOOKUP(J946,'Mapping-CITI'!A:E,5,0)</f>
        <v>5.2</v>
      </c>
      <c r="D946" s="42">
        <v>45016</v>
      </c>
      <c r="E946" s="42">
        <v>45199</v>
      </c>
      <c r="F946" t="s">
        <v>2892</v>
      </c>
      <c r="G946" t="s">
        <v>1003</v>
      </c>
      <c r="H946">
        <v>5110</v>
      </c>
      <c r="I946" t="s">
        <v>2776</v>
      </c>
      <c r="J946">
        <v>304214</v>
      </c>
      <c r="K946" t="s">
        <v>2352</v>
      </c>
      <c r="L946">
        <v>-24010279</v>
      </c>
      <c r="M946">
        <v>0</v>
      </c>
      <c r="N946">
        <v>4619870.3600000003</v>
      </c>
      <c r="O946">
        <v>-4619870.3600000003</v>
      </c>
      <c r="P946" t="s">
        <v>607</v>
      </c>
      <c r="Q946">
        <v>-4619870.3600000003</v>
      </c>
      <c r="R946">
        <v>0</v>
      </c>
      <c r="S946">
        <v>0</v>
      </c>
      <c r="T946" t="s">
        <v>2892</v>
      </c>
      <c r="U946" s="221">
        <f t="shared" si="29"/>
        <v>-0.46198703600000002</v>
      </c>
    </row>
    <row r="947" spans="1:21" hidden="1">
      <c r="A947" s="55" t="str">
        <f t="shared" si="28"/>
        <v>Y0AK5.2</v>
      </c>
      <c r="B947" s="55">
        <f>VLOOKUP(J947,'Mapping-CITI'!A:E,5,0)</f>
        <v>5.2</v>
      </c>
      <c r="D947" s="42">
        <v>45016</v>
      </c>
      <c r="E947" s="42">
        <v>45199</v>
      </c>
      <c r="F947" t="s">
        <v>2892</v>
      </c>
      <c r="G947" t="s">
        <v>1003</v>
      </c>
      <c r="H947">
        <v>5110</v>
      </c>
      <c r="I947" t="s">
        <v>2776</v>
      </c>
      <c r="J947">
        <v>304215</v>
      </c>
      <c r="K947" t="s">
        <v>2353</v>
      </c>
      <c r="L947">
        <v>-13750497</v>
      </c>
      <c r="M947">
        <v>0</v>
      </c>
      <c r="N947">
        <v>9864633.5899999999</v>
      </c>
      <c r="O947">
        <v>-9864633.5899999999</v>
      </c>
      <c r="P947" t="s">
        <v>607</v>
      </c>
      <c r="Q947">
        <v>-9864633.5899999999</v>
      </c>
      <c r="R947">
        <v>0</v>
      </c>
      <c r="S947">
        <v>0</v>
      </c>
      <c r="T947" t="s">
        <v>2892</v>
      </c>
      <c r="U947" s="221">
        <f t="shared" si="29"/>
        <v>-0.98646335900000004</v>
      </c>
    </row>
    <row r="948" spans="1:21" hidden="1">
      <c r="A948" s="55" t="str">
        <f t="shared" si="28"/>
        <v>Y0AK5.2</v>
      </c>
      <c r="B948" s="55">
        <f>VLOOKUP(J948,'Mapping-CITI'!A:E,5,0)</f>
        <v>5.2</v>
      </c>
      <c r="D948" s="42">
        <v>45016</v>
      </c>
      <c r="E948" s="42">
        <v>45199</v>
      </c>
      <c r="F948" t="s">
        <v>2892</v>
      </c>
      <c r="G948" t="s">
        <v>1003</v>
      </c>
      <c r="H948">
        <v>5110</v>
      </c>
      <c r="I948" t="s">
        <v>2776</v>
      </c>
      <c r="J948">
        <v>304216</v>
      </c>
      <c r="K948" t="s">
        <v>2354</v>
      </c>
      <c r="L948">
        <v>-103285648.05</v>
      </c>
      <c r="M948">
        <v>0</v>
      </c>
      <c r="N948">
        <v>54327774.659999996</v>
      </c>
      <c r="O948">
        <v>-54327774.659999996</v>
      </c>
      <c r="P948" t="s">
        <v>607</v>
      </c>
      <c r="Q948">
        <v>-54327774.659999996</v>
      </c>
      <c r="R948">
        <v>0</v>
      </c>
      <c r="S948">
        <v>0</v>
      </c>
      <c r="T948" t="s">
        <v>2892</v>
      </c>
      <c r="U948" s="221">
        <f t="shared" si="29"/>
        <v>-5.4327774659999992</v>
      </c>
    </row>
    <row r="949" spans="1:21" hidden="1">
      <c r="A949" s="55" t="str">
        <f t="shared" si="28"/>
        <v>Y0AK5.2</v>
      </c>
      <c r="B949" s="55">
        <f>VLOOKUP(J949,'Mapping-CITI'!A:E,5,0)</f>
        <v>5.2</v>
      </c>
      <c r="D949" s="42">
        <v>45016</v>
      </c>
      <c r="E949" s="42">
        <v>45199</v>
      </c>
      <c r="F949" t="s">
        <v>2892</v>
      </c>
      <c r="G949" t="s">
        <v>1003</v>
      </c>
      <c r="H949">
        <v>5110</v>
      </c>
      <c r="I949" t="s">
        <v>2776</v>
      </c>
      <c r="J949">
        <v>304217</v>
      </c>
      <c r="K949" t="s">
        <v>2355</v>
      </c>
      <c r="L949">
        <v>-201949922.50999999</v>
      </c>
      <c r="M949">
        <v>96243661.549999997</v>
      </c>
      <c r="N949">
        <v>168538379.06</v>
      </c>
      <c r="O949">
        <v>-72294717.510000005</v>
      </c>
      <c r="P949" t="s">
        <v>607</v>
      </c>
      <c r="Q949">
        <v>-72294717.510000005</v>
      </c>
      <c r="R949">
        <v>42880000</v>
      </c>
      <c r="S949">
        <v>17896506.850000001</v>
      </c>
      <c r="T949" t="s">
        <v>2892</v>
      </c>
      <c r="U949" s="221">
        <f t="shared" si="29"/>
        <v>-7.2294717510000002</v>
      </c>
    </row>
    <row r="950" spans="1:21" hidden="1">
      <c r="A950" s="55" t="str">
        <f t="shared" si="28"/>
        <v>Y0AKIgnore</v>
      </c>
      <c r="B950" s="55" t="str">
        <f>VLOOKUP(J950,'Mapping-CITI'!A:E,5,0)</f>
        <v>Ignore</v>
      </c>
      <c r="D950" s="42">
        <v>45016</v>
      </c>
      <c r="E950" s="42">
        <v>45199</v>
      </c>
      <c r="F950" t="s">
        <v>2892</v>
      </c>
      <c r="G950" t="s">
        <v>1003</v>
      </c>
      <c r="H950">
        <v>5110</v>
      </c>
      <c r="I950" t="s">
        <v>2776</v>
      </c>
      <c r="J950">
        <v>304221</v>
      </c>
      <c r="K950" t="s">
        <v>2633</v>
      </c>
      <c r="L950">
        <v>0</v>
      </c>
      <c r="M950">
        <v>52329</v>
      </c>
      <c r="N950">
        <v>0</v>
      </c>
      <c r="O950">
        <v>52329</v>
      </c>
      <c r="P950" t="s">
        <v>607</v>
      </c>
      <c r="Q950">
        <v>52329</v>
      </c>
      <c r="R950">
        <v>0</v>
      </c>
      <c r="S950">
        <v>0</v>
      </c>
      <c r="T950" t="s">
        <v>2892</v>
      </c>
      <c r="U950" s="221">
        <f t="shared" si="29"/>
        <v>5.2329000000000004E-3</v>
      </c>
    </row>
    <row r="951" spans="1:21" hidden="1">
      <c r="A951" s="55" t="str">
        <f t="shared" si="28"/>
        <v>Y0AK5.2</v>
      </c>
      <c r="B951" s="55">
        <f>VLOOKUP(J951,'Mapping-CITI'!A:E,5,0)</f>
        <v>5.2</v>
      </c>
      <c r="D951" s="42">
        <v>45016</v>
      </c>
      <c r="E951" s="42">
        <v>45199</v>
      </c>
      <c r="F951" t="s">
        <v>2892</v>
      </c>
      <c r="G951" t="s">
        <v>1003</v>
      </c>
      <c r="H951">
        <v>5110</v>
      </c>
      <c r="I951" t="s">
        <v>2776</v>
      </c>
      <c r="J951">
        <v>304232</v>
      </c>
      <c r="K951" t="s">
        <v>2358</v>
      </c>
      <c r="L951">
        <v>-26936.83</v>
      </c>
      <c r="M951">
        <v>0</v>
      </c>
      <c r="N951">
        <v>31642.400000000001</v>
      </c>
      <c r="O951">
        <v>-31642.400000000001</v>
      </c>
      <c r="P951" t="s">
        <v>607</v>
      </c>
      <c r="Q951">
        <v>-31642.400000000001</v>
      </c>
      <c r="R951">
        <v>0</v>
      </c>
      <c r="S951">
        <v>31642.400000000001</v>
      </c>
      <c r="T951" t="s">
        <v>2892</v>
      </c>
      <c r="U951" s="221">
        <f t="shared" si="29"/>
        <v>-3.16424E-3</v>
      </c>
    </row>
    <row r="952" spans="1:21" hidden="1">
      <c r="A952" s="55" t="str">
        <f t="shared" si="28"/>
        <v>Y0AK5.2</v>
      </c>
      <c r="B952" s="55">
        <f>VLOOKUP(J952,'Mapping-CITI'!A:E,5,0)</f>
        <v>5.2</v>
      </c>
      <c r="D952" s="42">
        <v>45016</v>
      </c>
      <c r="E952" s="42">
        <v>45199</v>
      </c>
      <c r="F952" t="s">
        <v>2892</v>
      </c>
      <c r="G952" t="s">
        <v>1003</v>
      </c>
      <c r="H952">
        <v>5110</v>
      </c>
      <c r="I952" t="s">
        <v>2776</v>
      </c>
      <c r="J952">
        <v>304233</v>
      </c>
      <c r="K952" t="s">
        <v>2359</v>
      </c>
      <c r="L952">
        <v>-11299582</v>
      </c>
      <c r="M952">
        <v>0</v>
      </c>
      <c r="N952">
        <v>37856.1</v>
      </c>
      <c r="O952">
        <v>-37856.1</v>
      </c>
      <c r="P952" t="s">
        <v>607</v>
      </c>
      <c r="Q952">
        <v>-37856.1</v>
      </c>
      <c r="R952">
        <v>0</v>
      </c>
      <c r="S952">
        <v>0</v>
      </c>
      <c r="T952" t="s">
        <v>2892</v>
      </c>
      <c r="U952" s="221">
        <f t="shared" si="29"/>
        <v>-3.78561E-3</v>
      </c>
    </row>
    <row r="953" spans="1:21" hidden="1">
      <c r="A953" s="55" t="str">
        <f t="shared" si="28"/>
        <v>Y0AK5.2</v>
      </c>
      <c r="B953" s="55">
        <f>VLOOKUP(J953,'Mapping-CITI'!A:E,5,0)</f>
        <v>5.2</v>
      </c>
      <c r="D953" s="42">
        <v>45016</v>
      </c>
      <c r="E953" s="42">
        <v>45199</v>
      </c>
      <c r="F953" t="s">
        <v>2892</v>
      </c>
      <c r="G953" t="s">
        <v>1003</v>
      </c>
      <c r="H953">
        <v>5110</v>
      </c>
      <c r="I953" t="s">
        <v>2776</v>
      </c>
      <c r="J953">
        <v>304246</v>
      </c>
      <c r="K953" t="s">
        <v>4272</v>
      </c>
      <c r="L953">
        <v>0</v>
      </c>
      <c r="M953">
        <v>1514.26</v>
      </c>
      <c r="N953">
        <v>2332781.39</v>
      </c>
      <c r="O953">
        <v>-2331267.13</v>
      </c>
      <c r="P953" t="s">
        <v>607</v>
      </c>
      <c r="Q953">
        <v>-2331267.13</v>
      </c>
      <c r="R953">
        <v>4542.78</v>
      </c>
      <c r="S953">
        <v>1514.26</v>
      </c>
      <c r="T953" t="s">
        <v>2892</v>
      </c>
      <c r="U953" s="221">
        <f t="shared" si="29"/>
        <v>-0.23312671300000004</v>
      </c>
    </row>
    <row r="954" spans="1:21" hidden="1">
      <c r="A954" s="55" t="str">
        <f t="shared" si="28"/>
        <v>Y0AK5.2</v>
      </c>
      <c r="B954" s="55">
        <f>VLOOKUP(J954,'Mapping-CITI'!A:E,5,0)</f>
        <v>5.2</v>
      </c>
      <c r="D954" s="42">
        <v>45016</v>
      </c>
      <c r="E954" s="42">
        <v>45199</v>
      </c>
      <c r="F954" t="s">
        <v>2892</v>
      </c>
      <c r="G954" t="s">
        <v>1003</v>
      </c>
      <c r="H954">
        <v>5110</v>
      </c>
      <c r="I954" t="s">
        <v>2776</v>
      </c>
      <c r="J954">
        <v>304300</v>
      </c>
      <c r="K954" t="s">
        <v>2362</v>
      </c>
      <c r="L954">
        <v>-1653.23</v>
      </c>
      <c r="M954">
        <v>0</v>
      </c>
      <c r="N954">
        <v>0</v>
      </c>
      <c r="O954">
        <v>0</v>
      </c>
      <c r="P954" t="s">
        <v>607</v>
      </c>
      <c r="Q954">
        <v>0</v>
      </c>
      <c r="R954">
        <v>0</v>
      </c>
      <c r="S954">
        <v>0</v>
      </c>
      <c r="T954" t="s">
        <v>2892</v>
      </c>
      <c r="U954" s="221">
        <f t="shared" si="29"/>
        <v>0</v>
      </c>
    </row>
    <row r="955" spans="1:21" hidden="1">
      <c r="A955" s="55" t="str">
        <f t="shared" si="28"/>
        <v>Y0AK5.5</v>
      </c>
      <c r="B955" s="55">
        <f>VLOOKUP(J955,'Mapping-CITI'!A:E,5,0)</f>
        <v>5.5</v>
      </c>
      <c r="D955" s="42">
        <v>45016</v>
      </c>
      <c r="E955" s="42">
        <v>45199</v>
      </c>
      <c r="F955" t="s">
        <v>2892</v>
      </c>
      <c r="G955" t="s">
        <v>1003</v>
      </c>
      <c r="H955">
        <v>5110</v>
      </c>
      <c r="I955" t="s">
        <v>2776</v>
      </c>
      <c r="J955">
        <v>304302</v>
      </c>
      <c r="K955" t="s">
        <v>810</v>
      </c>
      <c r="L955">
        <v>-12076.74</v>
      </c>
      <c r="M955">
        <v>0</v>
      </c>
      <c r="N955">
        <v>6891.8</v>
      </c>
      <c r="O955">
        <v>-6891.8</v>
      </c>
      <c r="P955" t="s">
        <v>607</v>
      </c>
      <c r="Q955">
        <v>-6891.8</v>
      </c>
      <c r="R955">
        <v>0</v>
      </c>
      <c r="S955">
        <v>0</v>
      </c>
      <c r="T955" t="s">
        <v>2892</v>
      </c>
      <c r="U955" s="221">
        <f t="shared" si="29"/>
        <v>-6.8918000000000007E-4</v>
      </c>
    </row>
    <row r="956" spans="1:21" hidden="1">
      <c r="A956" s="55" t="str">
        <f t="shared" si="28"/>
        <v>Y0AK5.5</v>
      </c>
      <c r="B956" s="55">
        <f>VLOOKUP(J956,'Mapping-CITI'!A:E,5,0)</f>
        <v>5.5</v>
      </c>
      <c r="D956" s="42">
        <v>45016</v>
      </c>
      <c r="E956" s="42">
        <v>45199</v>
      </c>
      <c r="F956" t="s">
        <v>2892</v>
      </c>
      <c r="G956" t="s">
        <v>1003</v>
      </c>
      <c r="H956">
        <v>5200</v>
      </c>
      <c r="I956" t="s">
        <v>2777</v>
      </c>
      <c r="J956">
        <v>304751</v>
      </c>
      <c r="K956" t="s">
        <v>2369</v>
      </c>
      <c r="L956">
        <v>3006.74</v>
      </c>
      <c r="M956">
        <v>0</v>
      </c>
      <c r="N956">
        <v>602.96</v>
      </c>
      <c r="O956">
        <v>-602.96</v>
      </c>
      <c r="P956" t="s">
        <v>607</v>
      </c>
      <c r="Q956">
        <v>-602.96</v>
      </c>
      <c r="R956">
        <v>0</v>
      </c>
      <c r="S956">
        <v>602.96</v>
      </c>
      <c r="T956" t="s">
        <v>2892</v>
      </c>
      <c r="U956" s="221">
        <f t="shared" si="29"/>
        <v>-6.0296000000000007E-5</v>
      </c>
    </row>
    <row r="957" spans="1:21" hidden="1">
      <c r="A957" s="55" t="str">
        <f t="shared" si="28"/>
        <v>Y0AK5.5</v>
      </c>
      <c r="B957" s="55">
        <f>VLOOKUP(J957,'Mapping-CITI'!A:E,5,0)</f>
        <v>5.5</v>
      </c>
      <c r="D957" s="42">
        <v>45016</v>
      </c>
      <c r="E957" s="42">
        <v>45199</v>
      </c>
      <c r="F957" t="s">
        <v>2892</v>
      </c>
      <c r="G957" t="s">
        <v>1003</v>
      </c>
      <c r="H957">
        <v>5200</v>
      </c>
      <c r="I957" t="s">
        <v>2777</v>
      </c>
      <c r="J957">
        <v>305101</v>
      </c>
      <c r="K957" t="s">
        <v>2374</v>
      </c>
      <c r="L957">
        <v>-220947.13</v>
      </c>
      <c r="M957">
        <v>3.21</v>
      </c>
      <c r="N957">
        <v>102267.38</v>
      </c>
      <c r="O957">
        <v>-102264.17</v>
      </c>
      <c r="P957" t="s">
        <v>607</v>
      </c>
      <c r="Q957">
        <v>-102264.17</v>
      </c>
      <c r="R957">
        <v>3.21</v>
      </c>
      <c r="S957">
        <v>102267.38</v>
      </c>
      <c r="T957" t="s">
        <v>2892</v>
      </c>
      <c r="U957" s="221">
        <f t="shared" si="29"/>
        <v>-1.0226417E-2</v>
      </c>
    </row>
    <row r="958" spans="1:21" hidden="1">
      <c r="A958" s="55" t="str">
        <f t="shared" si="28"/>
        <v>Y0AK5.5</v>
      </c>
      <c r="B958" s="55">
        <f>VLOOKUP(J958,'Mapping-CITI'!A:E,5,0)</f>
        <v>5.5</v>
      </c>
      <c r="D958" s="42">
        <v>45016</v>
      </c>
      <c r="E958" s="42">
        <v>45199</v>
      </c>
      <c r="F958" t="s">
        <v>2892</v>
      </c>
      <c r="G958" t="s">
        <v>1003</v>
      </c>
      <c r="H958">
        <v>5200</v>
      </c>
      <c r="I958" t="s">
        <v>2777</v>
      </c>
      <c r="J958">
        <v>310115</v>
      </c>
      <c r="K958" t="s">
        <v>2398</v>
      </c>
      <c r="L958">
        <v>-517.51</v>
      </c>
      <c r="M958">
        <v>1119.6500000000001</v>
      </c>
      <c r="N958">
        <v>2384.2199999999998</v>
      </c>
      <c r="O958">
        <v>-1264.57</v>
      </c>
      <c r="P958" t="s">
        <v>607</v>
      </c>
      <c r="Q958">
        <v>-1264.57</v>
      </c>
      <c r="R958">
        <v>1119.6500000000001</v>
      </c>
      <c r="S958">
        <v>2384.2199999999998</v>
      </c>
      <c r="T958" t="s">
        <v>2892</v>
      </c>
      <c r="U958" s="221">
        <f t="shared" si="29"/>
        <v>-1.2645699999999996E-4</v>
      </c>
    </row>
    <row r="959" spans="1:21" hidden="1">
      <c r="A959" s="55" t="str">
        <f t="shared" si="28"/>
        <v>Y0AKIgnore</v>
      </c>
      <c r="B959" s="55" t="str">
        <f>VLOOKUP(J959,'Mapping-CITI'!A:E,5,0)</f>
        <v>Ignore</v>
      </c>
      <c r="D959" s="42">
        <v>45016</v>
      </c>
      <c r="E959" s="42">
        <v>45199</v>
      </c>
      <c r="F959" t="s">
        <v>2892</v>
      </c>
      <c r="G959" t="s">
        <v>1003</v>
      </c>
      <c r="H959">
        <v>5170</v>
      </c>
      <c r="I959" t="s">
        <v>2800</v>
      </c>
      <c r="J959">
        <v>311241</v>
      </c>
      <c r="K959" t="s">
        <v>2733</v>
      </c>
      <c r="L959">
        <v>-281648</v>
      </c>
      <c r="M959">
        <v>0</v>
      </c>
      <c r="N959">
        <v>0</v>
      </c>
      <c r="O959">
        <v>0</v>
      </c>
      <c r="P959" t="s">
        <v>607</v>
      </c>
      <c r="Q959">
        <v>0</v>
      </c>
      <c r="R959">
        <v>0</v>
      </c>
      <c r="S959">
        <v>0</v>
      </c>
      <c r="T959" t="s">
        <v>2892</v>
      </c>
      <c r="U959" s="221">
        <f t="shared" si="29"/>
        <v>0</v>
      </c>
    </row>
    <row r="960" spans="1:21" hidden="1">
      <c r="A960" s="55" t="str">
        <f t="shared" si="28"/>
        <v>Y0AKIgnore</v>
      </c>
      <c r="B960" s="55" t="str">
        <f>VLOOKUP(J960,'Mapping-CITI'!A:E,5,0)</f>
        <v>Ignore</v>
      </c>
      <c r="D960" s="42">
        <v>45016</v>
      </c>
      <c r="E960" s="42">
        <v>45199</v>
      </c>
      <c r="F960" t="s">
        <v>2892</v>
      </c>
      <c r="G960" t="s">
        <v>1003</v>
      </c>
      <c r="H960">
        <v>5170</v>
      </c>
      <c r="I960" t="s">
        <v>2800</v>
      </c>
      <c r="J960">
        <v>311608</v>
      </c>
      <c r="K960" t="s">
        <v>2405</v>
      </c>
      <c r="L960">
        <v>-22097527.949999999</v>
      </c>
      <c r="M960">
        <v>-279087.05</v>
      </c>
      <c r="N960">
        <v>2246830.0299999998</v>
      </c>
      <c r="O960">
        <v>-2525917.08</v>
      </c>
      <c r="P960" t="s">
        <v>607</v>
      </c>
      <c r="Q960">
        <v>-2525917.08</v>
      </c>
      <c r="R960">
        <v>0</v>
      </c>
      <c r="S960">
        <v>0</v>
      </c>
      <c r="T960" t="s">
        <v>2892</v>
      </c>
      <c r="U960" s="221">
        <f t="shared" si="29"/>
        <v>-0.25259170799999997</v>
      </c>
    </row>
    <row r="961" spans="1:21" hidden="1">
      <c r="A961" s="55" t="str">
        <f t="shared" si="28"/>
        <v>Y0AKIgnore</v>
      </c>
      <c r="B961" s="55" t="str">
        <f>VLOOKUP(J961,'Mapping-CITI'!A:E,5,0)</f>
        <v>Ignore</v>
      </c>
      <c r="D961" s="42">
        <v>45016</v>
      </c>
      <c r="E961" s="42">
        <v>45199</v>
      </c>
      <c r="F961" t="s">
        <v>2892</v>
      </c>
      <c r="G961" t="s">
        <v>1003</v>
      </c>
      <c r="H961">
        <v>5170</v>
      </c>
      <c r="I961" t="s">
        <v>2800</v>
      </c>
      <c r="J961">
        <v>311617</v>
      </c>
      <c r="K961" t="s">
        <v>2407</v>
      </c>
      <c r="L961">
        <v>158972.5</v>
      </c>
      <c r="M961">
        <v>-158972.5</v>
      </c>
      <c r="N961">
        <v>0</v>
      </c>
      <c r="O961">
        <v>-158972.5</v>
      </c>
      <c r="P961" t="s">
        <v>607</v>
      </c>
      <c r="Q961">
        <v>-158972.5</v>
      </c>
      <c r="R961">
        <v>0</v>
      </c>
      <c r="S961">
        <v>0</v>
      </c>
      <c r="T961" t="s">
        <v>2892</v>
      </c>
      <c r="U961" s="221">
        <f t="shared" si="29"/>
        <v>-1.5897250000000002E-2</v>
      </c>
    </row>
    <row r="962" spans="1:21" hidden="1">
      <c r="A962" s="55" t="str">
        <f t="shared" si="28"/>
        <v>Y0AKIgnore</v>
      </c>
      <c r="B962" s="55" t="str">
        <f>VLOOKUP(J962,'Mapping-CITI'!A:E,5,0)</f>
        <v>Ignore</v>
      </c>
      <c r="D962" s="42">
        <v>45016</v>
      </c>
      <c r="E962" s="42">
        <v>45199</v>
      </c>
      <c r="F962" t="s">
        <v>2892</v>
      </c>
      <c r="G962" t="s">
        <v>1003</v>
      </c>
      <c r="H962">
        <v>5170</v>
      </c>
      <c r="I962" t="s">
        <v>2800</v>
      </c>
      <c r="J962">
        <v>311618</v>
      </c>
      <c r="K962" t="s">
        <v>2408</v>
      </c>
      <c r="L962">
        <v>107132.5</v>
      </c>
      <c r="M962">
        <v>261885</v>
      </c>
      <c r="N962">
        <v>0</v>
      </c>
      <c r="O962">
        <v>261885</v>
      </c>
      <c r="P962" t="s">
        <v>607</v>
      </c>
      <c r="Q962">
        <v>261885</v>
      </c>
      <c r="R962">
        <v>0</v>
      </c>
      <c r="S962">
        <v>0</v>
      </c>
      <c r="T962" t="s">
        <v>2892</v>
      </c>
      <c r="U962" s="221">
        <f t="shared" si="29"/>
        <v>2.61885E-2</v>
      </c>
    </row>
    <row r="963" spans="1:21" hidden="1">
      <c r="A963" s="55" t="str">
        <f t="shared" ref="A963:A1026" si="30">F963&amp;B963</f>
        <v>Y0AKIgnore</v>
      </c>
      <c r="B963" s="55" t="str">
        <f>VLOOKUP(J963,'Mapping-CITI'!A:E,5,0)</f>
        <v>Ignore</v>
      </c>
      <c r="D963" s="42">
        <v>45016</v>
      </c>
      <c r="E963" s="42">
        <v>45199</v>
      </c>
      <c r="F963" t="s">
        <v>2892</v>
      </c>
      <c r="G963" t="s">
        <v>1003</v>
      </c>
      <c r="H963">
        <v>5170</v>
      </c>
      <c r="I963" t="s">
        <v>2800</v>
      </c>
      <c r="J963">
        <v>311619</v>
      </c>
      <c r="K963" t="s">
        <v>2409</v>
      </c>
      <c r="L963">
        <v>-2046358.5</v>
      </c>
      <c r="M963">
        <v>0</v>
      </c>
      <c r="N963">
        <v>-1800521</v>
      </c>
      <c r="O963">
        <v>1800521</v>
      </c>
      <c r="P963" t="s">
        <v>607</v>
      </c>
      <c r="Q963">
        <v>1800521</v>
      </c>
      <c r="R963">
        <v>0</v>
      </c>
      <c r="S963">
        <v>0</v>
      </c>
      <c r="T963" t="s">
        <v>2892</v>
      </c>
      <c r="U963" s="221">
        <f t="shared" ref="U963:U1026" si="31">(M963-N963)/10^7</f>
        <v>0.18005209999999999</v>
      </c>
    </row>
    <row r="964" spans="1:21" hidden="1">
      <c r="A964" s="55" t="str">
        <f t="shared" si="30"/>
        <v>Y0AKIgnore</v>
      </c>
      <c r="B964" s="55" t="str">
        <f>VLOOKUP(J964,'Mapping-CITI'!A:E,5,0)</f>
        <v>Ignore</v>
      </c>
      <c r="D964" s="42">
        <v>45016</v>
      </c>
      <c r="E964" s="42">
        <v>45199</v>
      </c>
      <c r="F964" t="s">
        <v>2892</v>
      </c>
      <c r="G964" t="s">
        <v>1003</v>
      </c>
      <c r="H964">
        <v>5170</v>
      </c>
      <c r="I964" t="s">
        <v>2800</v>
      </c>
      <c r="J964">
        <v>311621</v>
      </c>
      <c r="K964" t="s">
        <v>2410</v>
      </c>
      <c r="L964">
        <v>-21677571.280000001</v>
      </c>
      <c r="M964">
        <v>-9531287.5999999996</v>
      </c>
      <c r="N964">
        <v>3864630.47</v>
      </c>
      <c r="O964">
        <v>-13395918.07</v>
      </c>
      <c r="P964" t="s">
        <v>607</v>
      </c>
      <c r="Q964">
        <v>-13395918.07</v>
      </c>
      <c r="R964">
        <v>0</v>
      </c>
      <c r="S964">
        <v>0</v>
      </c>
      <c r="T964" t="s">
        <v>2892</v>
      </c>
      <c r="U964" s="221">
        <f t="shared" si="31"/>
        <v>-1.3395918070000001</v>
      </c>
    </row>
    <row r="965" spans="1:21" hidden="1">
      <c r="A965" s="55" t="str">
        <f t="shared" si="30"/>
        <v>Y0AKIgnore</v>
      </c>
      <c r="B965" s="55" t="str">
        <f>VLOOKUP(J965,'Mapping-CITI'!A:E,5,0)</f>
        <v>Ignore</v>
      </c>
      <c r="D965" s="42">
        <v>45016</v>
      </c>
      <c r="E965" s="42">
        <v>45199</v>
      </c>
      <c r="F965" t="s">
        <v>2892</v>
      </c>
      <c r="G965" t="s">
        <v>1003</v>
      </c>
      <c r="H965">
        <v>5170</v>
      </c>
      <c r="I965" t="s">
        <v>2800</v>
      </c>
      <c r="J965">
        <v>311624</v>
      </c>
      <c r="K965" t="s">
        <v>2919</v>
      </c>
      <c r="L965">
        <v>4723410</v>
      </c>
      <c r="M965">
        <v>0</v>
      </c>
      <c r="N965">
        <v>15573.9</v>
      </c>
      <c r="O965">
        <v>-15573.9</v>
      </c>
      <c r="P965" t="s">
        <v>607</v>
      </c>
      <c r="Q965">
        <v>-15573.9</v>
      </c>
      <c r="R965">
        <v>0</v>
      </c>
      <c r="S965">
        <v>0</v>
      </c>
      <c r="T965" t="s">
        <v>2892</v>
      </c>
      <c r="U965" s="221">
        <f t="shared" si="31"/>
        <v>-1.5573899999999999E-3</v>
      </c>
    </row>
    <row r="966" spans="1:21" hidden="1">
      <c r="A966" s="55" t="str">
        <f t="shared" si="30"/>
        <v>Y0AKIgnore</v>
      </c>
      <c r="B966" s="55" t="str">
        <f>VLOOKUP(J966,'Mapping-CITI'!A:E,5,0)</f>
        <v>Ignore</v>
      </c>
      <c r="D966" s="42">
        <v>45016</v>
      </c>
      <c r="E966" s="42">
        <v>45199</v>
      </c>
      <c r="F966" t="s">
        <v>2892</v>
      </c>
      <c r="G966" t="s">
        <v>1003</v>
      </c>
      <c r="H966">
        <v>5180</v>
      </c>
      <c r="I966" t="s">
        <v>3409</v>
      </c>
      <c r="J966">
        <v>311631</v>
      </c>
      <c r="K966" t="s">
        <v>4273</v>
      </c>
      <c r="L966">
        <v>0</v>
      </c>
      <c r="M966">
        <v>0</v>
      </c>
      <c r="N966">
        <v>6250</v>
      </c>
      <c r="O966">
        <v>-6250</v>
      </c>
      <c r="P966" t="s">
        <v>607</v>
      </c>
      <c r="Q966">
        <v>-6250</v>
      </c>
      <c r="R966">
        <v>0</v>
      </c>
      <c r="S966">
        <v>0</v>
      </c>
      <c r="T966" t="s">
        <v>2892</v>
      </c>
      <c r="U966" s="221">
        <f t="shared" si="31"/>
        <v>-6.2500000000000001E-4</v>
      </c>
    </row>
    <row r="967" spans="1:21" hidden="1">
      <c r="A967" s="55" t="str">
        <f t="shared" si="30"/>
        <v>Y0AK6.4</v>
      </c>
      <c r="B967" s="55">
        <f>VLOOKUP(J967,'Mapping-CITI'!A:E,5,0)</f>
        <v>6.4</v>
      </c>
      <c r="D967" s="42">
        <v>45016</v>
      </c>
      <c r="E967" s="42">
        <v>45199</v>
      </c>
      <c r="F967" t="s">
        <v>2892</v>
      </c>
      <c r="G967" t="s">
        <v>1003</v>
      </c>
      <c r="H967">
        <v>4160</v>
      </c>
      <c r="I967" t="s">
        <v>2778</v>
      </c>
      <c r="J967">
        <v>401201</v>
      </c>
      <c r="K967" t="s">
        <v>2419</v>
      </c>
      <c r="L967">
        <v>113477.69</v>
      </c>
      <c r="M967">
        <v>0</v>
      </c>
      <c r="N967">
        <v>0</v>
      </c>
      <c r="O967">
        <v>0</v>
      </c>
      <c r="P967" t="s">
        <v>607</v>
      </c>
      <c r="Q967">
        <v>0</v>
      </c>
      <c r="R967">
        <v>0</v>
      </c>
      <c r="S967">
        <v>0</v>
      </c>
      <c r="T967" t="s">
        <v>2892</v>
      </c>
      <c r="U967" s="221">
        <f t="shared" si="31"/>
        <v>0</v>
      </c>
    </row>
    <row r="968" spans="1:21" hidden="1">
      <c r="A968" s="55" t="str">
        <f t="shared" si="30"/>
        <v>Y0AKIgnore</v>
      </c>
      <c r="B968" s="55" t="str">
        <f>VLOOKUP(J968,'Mapping-CITI'!A:E,5,0)</f>
        <v>Ignore</v>
      </c>
      <c r="D968" s="42">
        <v>45016</v>
      </c>
      <c r="E968" s="42">
        <v>45199</v>
      </c>
      <c r="F968" t="s">
        <v>2892</v>
      </c>
      <c r="G968" t="s">
        <v>1003</v>
      </c>
      <c r="H968">
        <v>4160</v>
      </c>
      <c r="I968" t="s">
        <v>2778</v>
      </c>
      <c r="J968">
        <v>401237</v>
      </c>
      <c r="K968" t="s">
        <v>2428</v>
      </c>
      <c r="L968">
        <v>254294.22</v>
      </c>
      <c r="M968">
        <v>247231.86</v>
      </c>
      <c r="N968">
        <v>0</v>
      </c>
      <c r="O968">
        <v>247231.86</v>
      </c>
      <c r="P968" t="s">
        <v>607</v>
      </c>
      <c r="Q968">
        <v>247231.86</v>
      </c>
      <c r="R968">
        <v>247231.86</v>
      </c>
      <c r="S968">
        <v>0</v>
      </c>
      <c r="T968" t="s">
        <v>2892</v>
      </c>
      <c r="U968" s="221">
        <f t="shared" si="31"/>
        <v>2.4723185999999998E-2</v>
      </c>
    </row>
    <row r="969" spans="1:21" hidden="1">
      <c r="A969" s="55" t="str">
        <f t="shared" si="30"/>
        <v>Y0AK6.4</v>
      </c>
      <c r="B969" s="55">
        <f>VLOOKUP(J969,'Mapping-CITI'!A:E,5,0)</f>
        <v>6.4</v>
      </c>
      <c r="D969" s="42">
        <v>45016</v>
      </c>
      <c r="E969" s="42">
        <v>45199</v>
      </c>
      <c r="F969" t="s">
        <v>2892</v>
      </c>
      <c r="G969" t="s">
        <v>1003</v>
      </c>
      <c r="H969">
        <v>4160</v>
      </c>
      <c r="I969" t="s">
        <v>2778</v>
      </c>
      <c r="J969">
        <v>401301</v>
      </c>
      <c r="K969" t="s">
        <v>2432</v>
      </c>
      <c r="L969">
        <v>5500.6</v>
      </c>
      <c r="M969">
        <v>18856.09</v>
      </c>
      <c r="N969">
        <v>17634.46</v>
      </c>
      <c r="O969">
        <v>1221.6300000000001</v>
      </c>
      <c r="P969" t="s">
        <v>607</v>
      </c>
      <c r="Q969">
        <v>1221.6300000000001</v>
      </c>
      <c r="R969">
        <v>18856.09</v>
      </c>
      <c r="S969">
        <v>17634.46</v>
      </c>
      <c r="T969" t="s">
        <v>2892</v>
      </c>
      <c r="U969" s="221">
        <f t="shared" si="31"/>
        <v>1.2216300000000011E-4</v>
      </c>
    </row>
    <row r="970" spans="1:21" hidden="1">
      <c r="A970" s="55" t="str">
        <f t="shared" si="30"/>
        <v>Y0AK6.2</v>
      </c>
      <c r="B970" s="55">
        <f>VLOOKUP(J970,'Mapping-CITI'!A:E,5,0)</f>
        <v>6.2</v>
      </c>
      <c r="D970" s="42">
        <v>45016</v>
      </c>
      <c r="E970" s="42">
        <v>45199</v>
      </c>
      <c r="F970" t="s">
        <v>2892</v>
      </c>
      <c r="G970" t="s">
        <v>1003</v>
      </c>
      <c r="H970">
        <v>4160</v>
      </c>
      <c r="I970" t="s">
        <v>2778</v>
      </c>
      <c r="J970">
        <v>401501</v>
      </c>
      <c r="K970" t="s">
        <v>676</v>
      </c>
      <c r="L970">
        <v>11149906.83</v>
      </c>
      <c r="M970">
        <v>3690150</v>
      </c>
      <c r="N970">
        <v>114152.46</v>
      </c>
      <c r="O970">
        <v>3575997.54</v>
      </c>
      <c r="P970" t="s">
        <v>607</v>
      </c>
      <c r="Q970">
        <v>3575997.54</v>
      </c>
      <c r="R970">
        <v>0</v>
      </c>
      <c r="S970">
        <v>0</v>
      </c>
      <c r="T970" t="s">
        <v>2892</v>
      </c>
      <c r="U970" s="221">
        <f t="shared" si="31"/>
        <v>0.35759975399999999</v>
      </c>
    </row>
    <row r="971" spans="1:21" hidden="1">
      <c r="A971" s="55" t="str">
        <f t="shared" si="30"/>
        <v>Y0AK6.4</v>
      </c>
      <c r="B971" s="55">
        <f>VLOOKUP(J971,'Mapping-CITI'!A:E,5,0)</f>
        <v>6.4</v>
      </c>
      <c r="D971" s="42">
        <v>45016</v>
      </c>
      <c r="E971" s="42">
        <v>45199</v>
      </c>
      <c r="F971" t="s">
        <v>2892</v>
      </c>
      <c r="G971" t="s">
        <v>1003</v>
      </c>
      <c r="H971">
        <v>4160</v>
      </c>
      <c r="I971" t="s">
        <v>2778</v>
      </c>
      <c r="J971">
        <v>401702</v>
      </c>
      <c r="K971" t="s">
        <v>2686</v>
      </c>
      <c r="L971">
        <v>-105563.78</v>
      </c>
      <c r="M971">
        <v>0</v>
      </c>
      <c r="N971">
        <v>10273.33</v>
      </c>
      <c r="O971">
        <v>-10273.33</v>
      </c>
      <c r="P971" t="s">
        <v>607</v>
      </c>
      <c r="Q971">
        <v>-10273.33</v>
      </c>
      <c r="R971">
        <v>0</v>
      </c>
      <c r="S971">
        <v>0</v>
      </c>
      <c r="T971" t="s">
        <v>2892</v>
      </c>
      <c r="U971" s="221">
        <f t="shared" si="31"/>
        <v>-1.0273330000000001E-3</v>
      </c>
    </row>
    <row r="972" spans="1:21" hidden="1">
      <c r="A972" s="55" t="str">
        <f t="shared" si="30"/>
        <v>Y0AK6.4</v>
      </c>
      <c r="B972" s="55">
        <f>VLOOKUP(J972,'Mapping-CITI'!A:E,5,0)</f>
        <v>6.4</v>
      </c>
      <c r="D972" s="42">
        <v>45016</v>
      </c>
      <c r="E972" s="42">
        <v>45199</v>
      </c>
      <c r="F972" t="s">
        <v>2892</v>
      </c>
      <c r="G972" t="s">
        <v>1003</v>
      </c>
      <c r="H972">
        <v>4160</v>
      </c>
      <c r="I972" t="s">
        <v>2778</v>
      </c>
      <c r="J972">
        <v>401703</v>
      </c>
      <c r="K972" t="s">
        <v>2687</v>
      </c>
      <c r="L972">
        <v>-105563.78</v>
      </c>
      <c r="M972">
        <v>0</v>
      </c>
      <c r="N972">
        <v>10273.33</v>
      </c>
      <c r="O972">
        <v>-10273.33</v>
      </c>
      <c r="P972" t="s">
        <v>607</v>
      </c>
      <c r="Q972">
        <v>-10273.33</v>
      </c>
      <c r="R972">
        <v>0</v>
      </c>
      <c r="S972">
        <v>0</v>
      </c>
      <c r="T972" t="s">
        <v>2892</v>
      </c>
      <c r="U972" s="221">
        <f t="shared" si="31"/>
        <v>-1.0273330000000001E-3</v>
      </c>
    </row>
    <row r="973" spans="1:21" hidden="1">
      <c r="A973" s="55" t="str">
        <f t="shared" si="30"/>
        <v>Y0AK6.4</v>
      </c>
      <c r="B973" s="55">
        <f>VLOOKUP(J973,'Mapping-CITI'!A:E,5,0)</f>
        <v>6.4</v>
      </c>
      <c r="D973" s="42">
        <v>45016</v>
      </c>
      <c r="E973" s="42">
        <v>45199</v>
      </c>
      <c r="F973" t="s">
        <v>2892</v>
      </c>
      <c r="G973" t="s">
        <v>1003</v>
      </c>
      <c r="H973">
        <v>4160</v>
      </c>
      <c r="I973" t="s">
        <v>2778</v>
      </c>
      <c r="J973">
        <v>401707</v>
      </c>
      <c r="K973" t="s">
        <v>2680</v>
      </c>
      <c r="L973">
        <v>284930.39</v>
      </c>
      <c r="M973">
        <v>0</v>
      </c>
      <c r="N973">
        <v>0</v>
      </c>
      <c r="O973">
        <v>0</v>
      </c>
      <c r="P973" t="s">
        <v>607</v>
      </c>
      <c r="Q973">
        <v>0</v>
      </c>
      <c r="R973">
        <v>0</v>
      </c>
      <c r="S973">
        <v>0</v>
      </c>
      <c r="T973" t="s">
        <v>2892</v>
      </c>
      <c r="U973" s="221">
        <f t="shared" si="31"/>
        <v>0</v>
      </c>
    </row>
    <row r="974" spans="1:21" hidden="1">
      <c r="A974" s="55" t="str">
        <f t="shared" si="30"/>
        <v>Y0AK6.4</v>
      </c>
      <c r="B974" s="55">
        <f>VLOOKUP(J974,'Mapping-CITI'!A:E,5,0)</f>
        <v>6.4</v>
      </c>
      <c r="D974" s="42">
        <v>45016</v>
      </c>
      <c r="E974" s="42">
        <v>45199</v>
      </c>
      <c r="F974" t="s">
        <v>2892</v>
      </c>
      <c r="G974" t="s">
        <v>1003</v>
      </c>
      <c r="H974">
        <v>4160</v>
      </c>
      <c r="I974" t="s">
        <v>2778</v>
      </c>
      <c r="J974">
        <v>401708</v>
      </c>
      <c r="K974" t="s">
        <v>2681</v>
      </c>
      <c r="L974">
        <v>284930.39</v>
      </c>
      <c r="M974">
        <v>0</v>
      </c>
      <c r="N974">
        <v>0</v>
      </c>
      <c r="O974">
        <v>0</v>
      </c>
      <c r="P974" t="s">
        <v>607</v>
      </c>
      <c r="Q974">
        <v>0</v>
      </c>
      <c r="R974">
        <v>0</v>
      </c>
      <c r="S974">
        <v>0</v>
      </c>
      <c r="T974" t="s">
        <v>2892</v>
      </c>
      <c r="U974" s="221">
        <f t="shared" si="31"/>
        <v>0</v>
      </c>
    </row>
    <row r="975" spans="1:21" hidden="1">
      <c r="A975" s="55" t="str">
        <f t="shared" si="30"/>
        <v>Y0AK6.4</v>
      </c>
      <c r="B975" s="55">
        <f>VLOOKUP(J975,'Mapping-CITI'!A:E,5,0)</f>
        <v>6.4</v>
      </c>
      <c r="D975" s="42">
        <v>45016</v>
      </c>
      <c r="E975" s="42">
        <v>45199</v>
      </c>
      <c r="F975" t="s">
        <v>2892</v>
      </c>
      <c r="G975" t="s">
        <v>1003</v>
      </c>
      <c r="H975">
        <v>4160</v>
      </c>
      <c r="I975" t="s">
        <v>2778</v>
      </c>
      <c r="J975">
        <v>402084</v>
      </c>
      <c r="K975" t="s">
        <v>4268</v>
      </c>
      <c r="L975">
        <v>0</v>
      </c>
      <c r="M975">
        <v>244750</v>
      </c>
      <c r="N975">
        <v>0</v>
      </c>
      <c r="O975">
        <v>244750</v>
      </c>
      <c r="P975" t="s">
        <v>607</v>
      </c>
      <c r="Q975">
        <v>244750</v>
      </c>
      <c r="R975">
        <v>0</v>
      </c>
      <c r="S975">
        <v>0</v>
      </c>
      <c r="T975" t="s">
        <v>2892</v>
      </c>
      <c r="U975" s="221">
        <f t="shared" si="31"/>
        <v>2.4475E-2</v>
      </c>
    </row>
    <row r="976" spans="1:21" hidden="1">
      <c r="A976" s="55" t="str">
        <f t="shared" si="30"/>
        <v>Y0AK6.4</v>
      </c>
      <c r="B976" s="55">
        <f>VLOOKUP(J976,'Mapping-CITI'!A:E,5,0)</f>
        <v>6.4</v>
      </c>
      <c r="D976" s="42">
        <v>45016</v>
      </c>
      <c r="E976" s="42">
        <v>45199</v>
      </c>
      <c r="F976" t="s">
        <v>2892</v>
      </c>
      <c r="G976" t="s">
        <v>1003</v>
      </c>
      <c r="H976">
        <v>4160</v>
      </c>
      <c r="I976" t="s">
        <v>2778</v>
      </c>
      <c r="J976">
        <v>402103</v>
      </c>
      <c r="K976" t="s">
        <v>2436</v>
      </c>
      <c r="L976">
        <v>29465.51</v>
      </c>
      <c r="M976">
        <v>132649.54999999999</v>
      </c>
      <c r="N976">
        <v>5898.03</v>
      </c>
      <c r="O976">
        <v>126751.52</v>
      </c>
      <c r="P976" t="s">
        <v>607</v>
      </c>
      <c r="Q976">
        <v>126751.52</v>
      </c>
      <c r="R976">
        <v>132649.54999999999</v>
      </c>
      <c r="S976">
        <v>5898.03</v>
      </c>
      <c r="T976" t="s">
        <v>2892</v>
      </c>
      <c r="U976" s="221">
        <f t="shared" si="31"/>
        <v>1.2675151999999999E-2</v>
      </c>
    </row>
    <row r="977" spans="1:21" hidden="1">
      <c r="A977" s="55" t="str">
        <f t="shared" si="30"/>
        <v>Y0AK6.3</v>
      </c>
      <c r="B977" s="55">
        <f>VLOOKUP(J977,'Mapping-CITI'!A:E,5,0)</f>
        <v>6.3</v>
      </c>
      <c r="D977" s="42">
        <v>45016</v>
      </c>
      <c r="E977" s="42">
        <v>45199</v>
      </c>
      <c r="F977" t="s">
        <v>2892</v>
      </c>
      <c r="G977" t="s">
        <v>1003</v>
      </c>
      <c r="H977">
        <v>4160</v>
      </c>
      <c r="I977" t="s">
        <v>2778</v>
      </c>
      <c r="J977">
        <v>402106</v>
      </c>
      <c r="K977" t="s">
        <v>2437</v>
      </c>
      <c r="L977">
        <v>44937.18</v>
      </c>
      <c r="M977">
        <v>7497.53</v>
      </c>
      <c r="N977">
        <v>0</v>
      </c>
      <c r="O977">
        <v>7497.53</v>
      </c>
      <c r="P977" t="s">
        <v>607</v>
      </c>
      <c r="Q977">
        <v>7497.53</v>
      </c>
      <c r="R977">
        <v>7497.53</v>
      </c>
      <c r="S977">
        <v>0</v>
      </c>
      <c r="T977" t="s">
        <v>2892</v>
      </c>
      <c r="U977" s="221">
        <f t="shared" si="31"/>
        <v>7.4975299999999992E-4</v>
      </c>
    </row>
    <row r="978" spans="1:21" hidden="1">
      <c r="A978" s="55" t="str">
        <f t="shared" si="30"/>
        <v>Y0AK6.4</v>
      </c>
      <c r="B978" s="55">
        <f>VLOOKUP(J978,'Mapping-CITI'!A:E,5,0)</f>
        <v>6.4</v>
      </c>
      <c r="D978" s="42">
        <v>45016</v>
      </c>
      <c r="E978" s="42">
        <v>45199</v>
      </c>
      <c r="F978" t="s">
        <v>2892</v>
      </c>
      <c r="G978" t="s">
        <v>1003</v>
      </c>
      <c r="H978">
        <v>4160</v>
      </c>
      <c r="I978" t="s">
        <v>2778</v>
      </c>
      <c r="J978">
        <v>402113</v>
      </c>
      <c r="K978" t="s">
        <v>2438</v>
      </c>
      <c r="L978">
        <v>2234057.04</v>
      </c>
      <c r="M978">
        <v>452111.17</v>
      </c>
      <c r="N978">
        <v>983.25</v>
      </c>
      <c r="O978">
        <v>451127.92</v>
      </c>
      <c r="P978" t="s">
        <v>607</v>
      </c>
      <c r="Q978">
        <v>451127.92</v>
      </c>
      <c r="R978">
        <v>452111.17</v>
      </c>
      <c r="S978">
        <v>983.25</v>
      </c>
      <c r="T978" t="s">
        <v>2892</v>
      </c>
      <c r="U978" s="221">
        <f t="shared" si="31"/>
        <v>4.5112791999999999E-2</v>
      </c>
    </row>
    <row r="979" spans="1:21" hidden="1">
      <c r="A979" s="55" t="str">
        <f t="shared" si="30"/>
        <v>Y0AK6.4</v>
      </c>
      <c r="B979" s="55">
        <f>VLOOKUP(J979,'Mapping-CITI'!A:E,5,0)</f>
        <v>6.4</v>
      </c>
      <c r="D979" s="42">
        <v>45016</v>
      </c>
      <c r="E979" s="42">
        <v>45199</v>
      </c>
      <c r="F979" t="s">
        <v>2892</v>
      </c>
      <c r="G979" t="s">
        <v>1003</v>
      </c>
      <c r="H979">
        <v>4160</v>
      </c>
      <c r="I979" t="s">
        <v>2778</v>
      </c>
      <c r="J979">
        <v>402125</v>
      </c>
      <c r="K979" t="s">
        <v>2914</v>
      </c>
      <c r="L979">
        <v>278399.98</v>
      </c>
      <c r="M979">
        <v>33171.35</v>
      </c>
      <c r="N979">
        <v>0</v>
      </c>
      <c r="O979">
        <v>33171.35</v>
      </c>
      <c r="P979" t="s">
        <v>607</v>
      </c>
      <c r="Q979">
        <v>33171.35</v>
      </c>
      <c r="R979">
        <v>33171.35</v>
      </c>
      <c r="S979">
        <v>0</v>
      </c>
      <c r="T979" t="s">
        <v>2892</v>
      </c>
      <c r="U979" s="221">
        <f t="shared" si="31"/>
        <v>3.3171349999999997E-3</v>
      </c>
    </row>
    <row r="980" spans="1:21" hidden="1">
      <c r="A980" s="55" t="str">
        <f t="shared" si="30"/>
        <v>Y0AK6.1</v>
      </c>
      <c r="B980" s="55">
        <f>VLOOKUP(J980,'Mapping-CITI'!A:E,5,0)</f>
        <v>6.1</v>
      </c>
      <c r="D980" s="42">
        <v>45016</v>
      </c>
      <c r="E980" s="42">
        <v>45199</v>
      </c>
      <c r="F980" t="s">
        <v>2892</v>
      </c>
      <c r="G980" t="s">
        <v>1003</v>
      </c>
      <c r="H980">
        <v>4170</v>
      </c>
      <c r="I980" t="s">
        <v>2780</v>
      </c>
      <c r="J980">
        <v>402128</v>
      </c>
      <c r="K980" t="s">
        <v>2440</v>
      </c>
      <c r="L980">
        <v>15985395.960000001</v>
      </c>
      <c r="M980">
        <v>7594837.4900000002</v>
      </c>
      <c r="N980">
        <v>0</v>
      </c>
      <c r="O980">
        <v>7594837.4900000002</v>
      </c>
      <c r="P980" t="s">
        <v>607</v>
      </c>
      <c r="Q980">
        <v>7594837.4900000002</v>
      </c>
      <c r="R980">
        <v>0</v>
      </c>
      <c r="S980">
        <v>0</v>
      </c>
      <c r="T980" t="s">
        <v>2892</v>
      </c>
      <c r="U980" s="221">
        <f t="shared" si="31"/>
        <v>0.75948374900000004</v>
      </c>
    </row>
    <row r="981" spans="1:21">
      <c r="A981" s="55" t="str">
        <f t="shared" si="30"/>
        <v>Y0AK6.4</v>
      </c>
      <c r="B981" s="55">
        <f>VLOOKUP(J981,'Mapping-CITI'!A:E,5,0)</f>
        <v>6.4</v>
      </c>
      <c r="D981" s="42">
        <v>45016</v>
      </c>
      <c r="E981" s="42">
        <v>45199</v>
      </c>
      <c r="F981" t="s">
        <v>2892</v>
      </c>
      <c r="G981" t="s">
        <v>1003</v>
      </c>
      <c r="H981">
        <v>4170</v>
      </c>
      <c r="I981" t="s">
        <v>2780</v>
      </c>
      <c r="J981">
        <v>402129</v>
      </c>
      <c r="K981" t="s">
        <v>2871</v>
      </c>
      <c r="L981">
        <v>25.4</v>
      </c>
      <c r="M981">
        <v>4016</v>
      </c>
      <c r="N981">
        <v>0</v>
      </c>
      <c r="O981">
        <v>4016</v>
      </c>
      <c r="P981" t="s">
        <v>607</v>
      </c>
      <c r="Q981">
        <v>4016</v>
      </c>
      <c r="R981">
        <v>0</v>
      </c>
      <c r="S981">
        <v>0</v>
      </c>
      <c r="T981" t="s">
        <v>2892</v>
      </c>
      <c r="U981" s="221">
        <f t="shared" si="31"/>
        <v>4.016E-4</v>
      </c>
    </row>
    <row r="982" spans="1:21" hidden="1">
      <c r="A982" s="55" t="str">
        <f t="shared" si="30"/>
        <v>Y0AK6.4</v>
      </c>
      <c r="B982" s="55">
        <f>VLOOKUP(J982,'Mapping-CITI'!A:E,5,0)</f>
        <v>6.4</v>
      </c>
      <c r="D982" s="42">
        <v>45016</v>
      </c>
      <c r="E982" s="42">
        <v>45199</v>
      </c>
      <c r="F982" t="s">
        <v>2892</v>
      </c>
      <c r="G982" t="s">
        <v>1003</v>
      </c>
      <c r="H982">
        <v>4160</v>
      </c>
      <c r="I982" t="s">
        <v>2778</v>
      </c>
      <c r="J982">
        <v>402132</v>
      </c>
      <c r="K982" t="s">
        <v>2441</v>
      </c>
      <c r="L982">
        <v>-339793.7</v>
      </c>
      <c r="M982">
        <v>0</v>
      </c>
      <c r="N982">
        <v>2555.62</v>
      </c>
      <c r="O982">
        <v>-2555.62</v>
      </c>
      <c r="P982" t="s">
        <v>607</v>
      </c>
      <c r="Q982">
        <v>-2555.62</v>
      </c>
      <c r="R982">
        <v>0</v>
      </c>
      <c r="S982">
        <v>2555.62</v>
      </c>
      <c r="T982" t="s">
        <v>2892</v>
      </c>
      <c r="U982" s="221">
        <f t="shared" si="31"/>
        <v>-2.5556199999999998E-4</v>
      </c>
    </row>
    <row r="983" spans="1:21" hidden="1">
      <c r="A983" s="55" t="str">
        <f t="shared" si="30"/>
        <v>Y0AK6.4</v>
      </c>
      <c r="B983" s="55">
        <f>VLOOKUP(J983,'Mapping-CITI'!A:E,5,0)</f>
        <v>6.4</v>
      </c>
      <c r="D983" s="42">
        <v>45016</v>
      </c>
      <c r="E983" s="42">
        <v>45199</v>
      </c>
      <c r="F983" t="s">
        <v>2892</v>
      </c>
      <c r="G983" t="s">
        <v>1003</v>
      </c>
      <c r="H983">
        <v>4160</v>
      </c>
      <c r="I983" t="s">
        <v>2778</v>
      </c>
      <c r="J983">
        <v>402233</v>
      </c>
      <c r="K983" t="s">
        <v>2458</v>
      </c>
      <c r="L983">
        <v>58749.98</v>
      </c>
      <c r="M983">
        <v>3957.02</v>
      </c>
      <c r="N983">
        <v>0</v>
      </c>
      <c r="O983">
        <v>3957.02</v>
      </c>
      <c r="P983" t="s">
        <v>607</v>
      </c>
      <c r="Q983">
        <v>3957.02</v>
      </c>
      <c r="R983">
        <v>3957.02</v>
      </c>
      <c r="S983">
        <v>0</v>
      </c>
      <c r="T983" t="s">
        <v>2892</v>
      </c>
      <c r="U983" s="221">
        <f t="shared" si="31"/>
        <v>3.95702E-4</v>
      </c>
    </row>
    <row r="984" spans="1:21" hidden="1">
      <c r="A984" s="55" t="str">
        <f t="shared" si="30"/>
        <v>Y0AK6.4</v>
      </c>
      <c r="B984" s="55">
        <f>VLOOKUP(J984,'Mapping-CITI'!A:E,5,0)</f>
        <v>6.4</v>
      </c>
      <c r="D984" s="42">
        <v>45016</v>
      </c>
      <c r="E984" s="42">
        <v>45199</v>
      </c>
      <c r="F984" t="s">
        <v>2892</v>
      </c>
      <c r="G984" t="s">
        <v>1003</v>
      </c>
      <c r="H984">
        <v>4160</v>
      </c>
      <c r="I984" t="s">
        <v>2778</v>
      </c>
      <c r="J984">
        <v>402235</v>
      </c>
      <c r="K984" t="s">
        <v>2459</v>
      </c>
      <c r="L984">
        <v>85721.79</v>
      </c>
      <c r="M984">
        <v>8937.8700000000008</v>
      </c>
      <c r="N984">
        <v>0</v>
      </c>
      <c r="O984">
        <v>8937.8700000000008</v>
      </c>
      <c r="P984" t="s">
        <v>607</v>
      </c>
      <c r="Q984">
        <v>8937.8700000000008</v>
      </c>
      <c r="R984">
        <v>8937.8700000000008</v>
      </c>
      <c r="S984">
        <v>0</v>
      </c>
      <c r="T984" t="s">
        <v>2892</v>
      </c>
      <c r="U984" s="221">
        <f t="shared" si="31"/>
        <v>8.9378700000000005E-4</v>
      </c>
    </row>
    <row r="985" spans="1:21" hidden="1">
      <c r="A985" s="55" t="str">
        <f t="shared" si="30"/>
        <v>Y0AK6.2</v>
      </c>
      <c r="B985" s="55">
        <f>VLOOKUP(J985,'Mapping-CITI'!A:E,5,0)</f>
        <v>6.2</v>
      </c>
      <c r="D985" s="42">
        <v>45016</v>
      </c>
      <c r="E985" s="42">
        <v>45199</v>
      </c>
      <c r="F985" t="s">
        <v>2892</v>
      </c>
      <c r="G985" t="s">
        <v>1003</v>
      </c>
      <c r="H985">
        <v>4160</v>
      </c>
      <c r="I985" t="s">
        <v>2778</v>
      </c>
      <c r="J985">
        <v>402257</v>
      </c>
      <c r="K985" t="s">
        <v>2465</v>
      </c>
      <c r="L985">
        <v>3165831.35</v>
      </c>
      <c r="M985">
        <v>0</v>
      </c>
      <c r="N985">
        <v>0</v>
      </c>
      <c r="O985">
        <v>0</v>
      </c>
      <c r="P985" t="s">
        <v>607</v>
      </c>
      <c r="Q985">
        <v>0</v>
      </c>
      <c r="R985">
        <v>0</v>
      </c>
      <c r="S985">
        <v>0</v>
      </c>
      <c r="T985" t="s">
        <v>2892</v>
      </c>
      <c r="U985" s="221">
        <f t="shared" si="31"/>
        <v>0</v>
      </c>
    </row>
    <row r="986" spans="1:21" hidden="1">
      <c r="A986" s="55" t="str">
        <f t="shared" si="30"/>
        <v>Y0AKIgnore</v>
      </c>
      <c r="B986" s="55" t="str">
        <f>VLOOKUP(J986,'Mapping-CITI'!A:E,5,0)</f>
        <v>Ignore</v>
      </c>
      <c r="D986" s="42">
        <v>45016</v>
      </c>
      <c r="E986" s="42">
        <v>45199</v>
      </c>
      <c r="F986" t="s">
        <v>2892</v>
      </c>
      <c r="G986" t="s">
        <v>1003</v>
      </c>
      <c r="H986">
        <v>4160</v>
      </c>
      <c r="I986" t="s">
        <v>2778</v>
      </c>
      <c r="J986">
        <v>402328</v>
      </c>
      <c r="K986" t="s">
        <v>2478</v>
      </c>
      <c r="L986">
        <v>4151019.56</v>
      </c>
      <c r="M986">
        <v>3756749.31</v>
      </c>
      <c r="N986">
        <v>0</v>
      </c>
      <c r="O986">
        <v>3756749.31</v>
      </c>
      <c r="P986" t="s">
        <v>607</v>
      </c>
      <c r="Q986">
        <v>3756749.31</v>
      </c>
      <c r="R986">
        <v>3756749.31</v>
      </c>
      <c r="S986">
        <v>0</v>
      </c>
      <c r="T986" t="s">
        <v>2892</v>
      </c>
      <c r="U986" s="221">
        <f t="shared" si="31"/>
        <v>0.37567493099999999</v>
      </c>
    </row>
    <row r="987" spans="1:21" hidden="1">
      <c r="A987" s="55" t="str">
        <f t="shared" si="30"/>
        <v>Y0AK6.4</v>
      </c>
      <c r="B987" s="55">
        <f>VLOOKUP(J987,'Mapping-CITI'!A:E,5,0)</f>
        <v>6.4</v>
      </c>
      <c r="D987" s="42">
        <v>45016</v>
      </c>
      <c r="E987" s="42">
        <v>45199</v>
      </c>
      <c r="F987" t="s">
        <v>2892</v>
      </c>
      <c r="G987" t="s">
        <v>1003</v>
      </c>
      <c r="H987">
        <v>4160</v>
      </c>
      <c r="I987" t="s">
        <v>2778</v>
      </c>
      <c r="J987">
        <v>402381</v>
      </c>
      <c r="K987" t="s">
        <v>2491</v>
      </c>
      <c r="L987">
        <v>-420960.94</v>
      </c>
      <c r="M987">
        <v>0</v>
      </c>
      <c r="N987">
        <v>435.26</v>
      </c>
      <c r="O987">
        <v>-435.26</v>
      </c>
      <c r="P987" t="s">
        <v>607</v>
      </c>
      <c r="Q987">
        <v>-435.26</v>
      </c>
      <c r="R987">
        <v>0</v>
      </c>
      <c r="S987">
        <v>435.26</v>
      </c>
      <c r="T987" t="s">
        <v>2892</v>
      </c>
      <c r="U987" s="221">
        <f t="shared" si="31"/>
        <v>-4.3525999999999996E-5</v>
      </c>
    </row>
    <row r="988" spans="1:21" hidden="1">
      <c r="A988" s="55" t="str">
        <f t="shared" si="30"/>
        <v>Y0AKIgnore</v>
      </c>
      <c r="B988" s="55" t="str">
        <f>VLOOKUP(J988,'Mapping-CITI'!A:E,5,0)</f>
        <v>Ignore</v>
      </c>
      <c r="D988" s="42">
        <v>45016</v>
      </c>
      <c r="E988" s="42">
        <v>45199</v>
      </c>
      <c r="F988" t="s">
        <v>2892</v>
      </c>
      <c r="G988" t="s">
        <v>1003</v>
      </c>
      <c r="H988">
        <v>4160</v>
      </c>
      <c r="I988" t="s">
        <v>2778</v>
      </c>
      <c r="J988">
        <v>402387</v>
      </c>
      <c r="K988" t="s">
        <v>2676</v>
      </c>
      <c r="L988">
        <v>76940.509999999995</v>
      </c>
      <c r="M988">
        <v>0</v>
      </c>
      <c r="N988">
        <v>0</v>
      </c>
      <c r="O988">
        <v>0</v>
      </c>
      <c r="P988" t="s">
        <v>607</v>
      </c>
      <c r="Q988">
        <v>0</v>
      </c>
      <c r="R988">
        <v>0</v>
      </c>
      <c r="S988">
        <v>0</v>
      </c>
      <c r="T988" t="s">
        <v>2892</v>
      </c>
      <c r="U988" s="221">
        <f t="shared" si="31"/>
        <v>0</v>
      </c>
    </row>
    <row r="989" spans="1:21" hidden="1">
      <c r="A989" s="55" t="str">
        <f t="shared" si="30"/>
        <v>Y0AKIgnore</v>
      </c>
      <c r="B989" s="55" t="str">
        <f>VLOOKUP(J989,'Mapping-CITI'!A:E,5,0)</f>
        <v>Ignore</v>
      </c>
      <c r="D989" s="42">
        <v>45016</v>
      </c>
      <c r="E989" s="42">
        <v>45199</v>
      </c>
      <c r="F989" t="s">
        <v>2892</v>
      </c>
      <c r="G989" t="s">
        <v>1003</v>
      </c>
      <c r="H989">
        <v>4160</v>
      </c>
      <c r="I989" t="s">
        <v>2778</v>
      </c>
      <c r="J989">
        <v>402388</v>
      </c>
      <c r="K989" t="s">
        <v>2678</v>
      </c>
      <c r="L989">
        <v>28426.92</v>
      </c>
      <c r="M989">
        <v>0</v>
      </c>
      <c r="N989">
        <v>0</v>
      </c>
      <c r="O989">
        <v>0</v>
      </c>
      <c r="P989" t="s">
        <v>607</v>
      </c>
      <c r="Q989">
        <v>0</v>
      </c>
      <c r="R989">
        <v>0</v>
      </c>
      <c r="S989">
        <v>0</v>
      </c>
      <c r="T989" t="s">
        <v>2892</v>
      </c>
      <c r="U989" s="221">
        <f t="shared" si="31"/>
        <v>0</v>
      </c>
    </row>
    <row r="990" spans="1:21" hidden="1">
      <c r="A990" s="55" t="str">
        <f t="shared" si="30"/>
        <v>Y0AK6.4</v>
      </c>
      <c r="B990" s="55">
        <f>VLOOKUP(J990,'Mapping-CITI'!A:E,5,0)</f>
        <v>6.4</v>
      </c>
      <c r="D990" s="42">
        <v>45016</v>
      </c>
      <c r="E990" s="42">
        <v>45199</v>
      </c>
      <c r="F990" t="s">
        <v>2892</v>
      </c>
      <c r="G990" t="s">
        <v>1003</v>
      </c>
      <c r="H990">
        <v>4160</v>
      </c>
      <c r="I990" t="s">
        <v>2778</v>
      </c>
      <c r="J990">
        <v>402404</v>
      </c>
      <c r="K990" t="s">
        <v>2492</v>
      </c>
      <c r="L990">
        <v>45517.56</v>
      </c>
      <c r="M990">
        <v>196.14</v>
      </c>
      <c r="N990">
        <v>0</v>
      </c>
      <c r="O990">
        <v>196.14</v>
      </c>
      <c r="P990" t="s">
        <v>607</v>
      </c>
      <c r="Q990">
        <v>196.14</v>
      </c>
      <c r="R990">
        <v>196.14</v>
      </c>
      <c r="S990">
        <v>0</v>
      </c>
      <c r="T990" t="s">
        <v>2892</v>
      </c>
      <c r="U990" s="221">
        <f t="shared" si="31"/>
        <v>1.9613999999999999E-5</v>
      </c>
    </row>
    <row r="991" spans="1:21" hidden="1">
      <c r="A991" s="55" t="str">
        <f t="shared" si="30"/>
        <v>Y0AK5.2</v>
      </c>
      <c r="B991" s="55">
        <f>VLOOKUP(J991,'Mapping-CITI'!A:E,5,0)</f>
        <v>5.2</v>
      </c>
      <c r="D991" s="42">
        <v>45016</v>
      </c>
      <c r="E991" s="42">
        <v>45199</v>
      </c>
      <c r="F991" t="s">
        <v>2892</v>
      </c>
      <c r="G991" t="s">
        <v>1003</v>
      </c>
      <c r="H991">
        <v>4170</v>
      </c>
      <c r="I991" t="s">
        <v>2780</v>
      </c>
      <c r="J991">
        <v>413523</v>
      </c>
      <c r="K991" t="s">
        <v>2502</v>
      </c>
      <c r="L991">
        <v>0</v>
      </c>
      <c r="M991">
        <v>35482.019999999997</v>
      </c>
      <c r="N991">
        <v>0.81</v>
      </c>
      <c r="O991">
        <v>35481.21</v>
      </c>
      <c r="P991" t="s">
        <v>607</v>
      </c>
      <c r="Q991">
        <v>35481.21</v>
      </c>
      <c r="R991">
        <v>27.47</v>
      </c>
      <c r="S991">
        <v>0.81</v>
      </c>
      <c r="T991" t="s">
        <v>2892</v>
      </c>
      <c r="U991" s="221">
        <f t="shared" si="31"/>
        <v>3.548121E-3</v>
      </c>
    </row>
    <row r="992" spans="1:21" hidden="1">
      <c r="A992" s="55" t="str">
        <f t="shared" si="30"/>
        <v>Y0AK5.3</v>
      </c>
      <c r="B992" s="55">
        <f>VLOOKUP(J992,'Mapping-CITI'!A:E,5,0)</f>
        <v>5.3</v>
      </c>
      <c r="D992" s="42">
        <v>45016</v>
      </c>
      <c r="E992" s="42">
        <v>45199</v>
      </c>
      <c r="F992" t="s">
        <v>2892</v>
      </c>
      <c r="G992" t="s">
        <v>1003</v>
      </c>
      <c r="H992">
        <v>4120</v>
      </c>
      <c r="I992" t="s">
        <v>2781</v>
      </c>
      <c r="J992">
        <v>440156</v>
      </c>
      <c r="K992" t="s">
        <v>2578</v>
      </c>
      <c r="L992">
        <v>817649</v>
      </c>
      <c r="M992">
        <v>0</v>
      </c>
      <c r="N992">
        <v>0</v>
      </c>
      <c r="O992">
        <v>0</v>
      </c>
      <c r="P992" t="s">
        <v>607</v>
      </c>
      <c r="Q992">
        <v>0</v>
      </c>
      <c r="R992">
        <v>0</v>
      </c>
      <c r="S992">
        <v>0</v>
      </c>
      <c r="T992" t="s">
        <v>2892</v>
      </c>
      <c r="U992" s="221">
        <f t="shared" si="31"/>
        <v>0</v>
      </c>
    </row>
    <row r="993" spans="1:21" hidden="1">
      <c r="A993" s="55" t="str">
        <f t="shared" si="30"/>
        <v>Y0AK5.3</v>
      </c>
      <c r="B993" s="55">
        <f>VLOOKUP(J993,'Mapping-CITI'!A:E,5,0)</f>
        <v>5.3</v>
      </c>
      <c r="D993" s="42">
        <v>45016</v>
      </c>
      <c r="E993" s="42">
        <v>45199</v>
      </c>
      <c r="F993" t="s">
        <v>2892</v>
      </c>
      <c r="G993" t="s">
        <v>1003</v>
      </c>
      <c r="H993">
        <v>4120</v>
      </c>
      <c r="I993" t="s">
        <v>2781</v>
      </c>
      <c r="J993">
        <v>440157</v>
      </c>
      <c r="K993" t="s">
        <v>2507</v>
      </c>
      <c r="L993">
        <v>297318</v>
      </c>
      <c r="M993">
        <v>0</v>
      </c>
      <c r="N993">
        <v>0</v>
      </c>
      <c r="O993">
        <v>0</v>
      </c>
      <c r="P993" t="s">
        <v>607</v>
      </c>
      <c r="Q993">
        <v>0</v>
      </c>
      <c r="R993">
        <v>0</v>
      </c>
      <c r="S993">
        <v>0</v>
      </c>
      <c r="T993" t="s">
        <v>2892</v>
      </c>
      <c r="U993" s="221">
        <f t="shared" si="31"/>
        <v>0</v>
      </c>
    </row>
    <row r="994" spans="1:21" hidden="1">
      <c r="A994" s="55" t="str">
        <f t="shared" si="30"/>
        <v>Y0AK5.3</v>
      </c>
      <c r="B994" s="55">
        <f>VLOOKUP(J994,'Mapping-CITI'!A:E,5,0)</f>
        <v>5.3</v>
      </c>
      <c r="D994" s="42">
        <v>45016</v>
      </c>
      <c r="E994" s="42">
        <v>45199</v>
      </c>
      <c r="F994" t="s">
        <v>2892</v>
      </c>
      <c r="G994" t="s">
        <v>1003</v>
      </c>
      <c r="H994">
        <v>4120</v>
      </c>
      <c r="I994" t="s">
        <v>2781</v>
      </c>
      <c r="J994">
        <v>440158</v>
      </c>
      <c r="K994" t="s">
        <v>2508</v>
      </c>
      <c r="L994">
        <v>11588488.68</v>
      </c>
      <c r="M994">
        <v>273582.5</v>
      </c>
      <c r="N994">
        <v>0</v>
      </c>
      <c r="O994">
        <v>273582.5</v>
      </c>
      <c r="P994" t="s">
        <v>607</v>
      </c>
      <c r="Q994">
        <v>273582.5</v>
      </c>
      <c r="R994">
        <v>0</v>
      </c>
      <c r="S994">
        <v>0</v>
      </c>
      <c r="T994" t="s">
        <v>2892</v>
      </c>
      <c r="U994" s="221">
        <f t="shared" si="31"/>
        <v>2.7358250000000001E-2</v>
      </c>
    </row>
    <row r="995" spans="1:21" hidden="1">
      <c r="A995" s="55" t="str">
        <f t="shared" si="30"/>
        <v>Y0AK5.3</v>
      </c>
      <c r="B995" s="55">
        <f>VLOOKUP(J995,'Mapping-CITI'!A:E,5,0)</f>
        <v>5.3</v>
      </c>
      <c r="D995" s="42">
        <v>45016</v>
      </c>
      <c r="E995" s="42">
        <v>45199</v>
      </c>
      <c r="F995" t="s">
        <v>2892</v>
      </c>
      <c r="G995" t="s">
        <v>1003</v>
      </c>
      <c r="H995">
        <v>4120</v>
      </c>
      <c r="I995" t="s">
        <v>2781</v>
      </c>
      <c r="J995">
        <v>440159</v>
      </c>
      <c r="K995" t="s">
        <v>2509</v>
      </c>
      <c r="L995">
        <v>57030370.890000001</v>
      </c>
      <c r="M995">
        <v>188750</v>
      </c>
      <c r="N995">
        <v>0</v>
      </c>
      <c r="O995">
        <v>188750</v>
      </c>
      <c r="P995" t="s">
        <v>607</v>
      </c>
      <c r="Q995">
        <v>188750</v>
      </c>
      <c r="R995">
        <v>0</v>
      </c>
      <c r="S995">
        <v>0</v>
      </c>
      <c r="T995" t="s">
        <v>2892</v>
      </c>
      <c r="U995" s="221">
        <f t="shared" si="31"/>
        <v>1.8874999999999999E-2</v>
      </c>
    </row>
    <row r="996" spans="1:21" hidden="1">
      <c r="A996" s="55" t="str">
        <f t="shared" si="30"/>
        <v>Y0AK5.3</v>
      </c>
      <c r="B996" s="55">
        <f>VLOOKUP(J996,'Mapping-CITI'!A:E,5,0)</f>
        <v>5.3</v>
      </c>
      <c r="D996" s="42">
        <v>45016</v>
      </c>
      <c r="E996" s="42">
        <v>45199</v>
      </c>
      <c r="F996" t="s">
        <v>2892</v>
      </c>
      <c r="G996" t="s">
        <v>1003</v>
      </c>
      <c r="H996">
        <v>4120</v>
      </c>
      <c r="I996" t="s">
        <v>2781</v>
      </c>
      <c r="J996">
        <v>440161</v>
      </c>
      <c r="K996" t="s">
        <v>2511</v>
      </c>
      <c r="L996">
        <v>97055502.590000004</v>
      </c>
      <c r="M996">
        <v>9211859.5</v>
      </c>
      <c r="N996">
        <v>0</v>
      </c>
      <c r="O996">
        <v>9211859.5</v>
      </c>
      <c r="P996" t="s">
        <v>607</v>
      </c>
      <c r="Q996">
        <v>9211859.5</v>
      </c>
      <c r="R996">
        <v>0</v>
      </c>
      <c r="S996">
        <v>0</v>
      </c>
      <c r="T996" t="s">
        <v>2892</v>
      </c>
      <c r="U996" s="221">
        <f t="shared" si="31"/>
        <v>0.92118595000000003</v>
      </c>
    </row>
    <row r="997" spans="1:21" hidden="1">
      <c r="A997" s="55" t="str">
        <f t="shared" si="30"/>
        <v>Y0AK5.2</v>
      </c>
      <c r="B997" s="55">
        <f>VLOOKUP(J997,'Mapping-CITI'!A:E,5,0)</f>
        <v>5.2</v>
      </c>
      <c r="D997" s="42">
        <v>45016</v>
      </c>
      <c r="E997" s="42">
        <v>45199</v>
      </c>
      <c r="F997" t="s">
        <v>2892</v>
      </c>
      <c r="G997" t="s">
        <v>1003</v>
      </c>
      <c r="H997">
        <v>5110</v>
      </c>
      <c r="I997" t="s">
        <v>2776</v>
      </c>
      <c r="J997">
        <v>440209</v>
      </c>
      <c r="K997" t="s">
        <v>4274</v>
      </c>
      <c r="L997">
        <v>0</v>
      </c>
      <c r="M997">
        <v>2334562.5099999998</v>
      </c>
      <c r="N997">
        <v>0</v>
      </c>
      <c r="O997">
        <v>2334562.5099999998</v>
      </c>
      <c r="P997" t="s">
        <v>607</v>
      </c>
      <c r="Q997">
        <v>2334562.5099999998</v>
      </c>
      <c r="R997">
        <v>0</v>
      </c>
      <c r="S997">
        <v>0</v>
      </c>
      <c r="T997" t="s">
        <v>2892</v>
      </c>
      <c r="U997" s="221">
        <f t="shared" si="31"/>
        <v>0.23345625099999998</v>
      </c>
    </row>
    <row r="998" spans="1:21" hidden="1">
      <c r="A998" s="55" t="str">
        <f t="shared" si="30"/>
        <v>Y0AK5.3</v>
      </c>
      <c r="B998" s="55">
        <f>VLOOKUP(J998,'Mapping-CITI'!A:E,5,0)</f>
        <v>5.3</v>
      </c>
      <c r="D998" s="42">
        <v>45016</v>
      </c>
      <c r="E998" s="42">
        <v>45199</v>
      </c>
      <c r="F998" t="s">
        <v>2892</v>
      </c>
      <c r="G998" t="s">
        <v>1003</v>
      </c>
      <c r="H998">
        <v>4130</v>
      </c>
      <c r="I998" t="s">
        <v>3411</v>
      </c>
      <c r="J998">
        <v>440212</v>
      </c>
      <c r="K998" t="s">
        <v>4275</v>
      </c>
      <c r="L998">
        <v>0</v>
      </c>
      <c r="M998">
        <v>293940.59999999998</v>
      </c>
      <c r="N998">
        <v>0</v>
      </c>
      <c r="O998">
        <v>293940.59999999998</v>
      </c>
      <c r="P998" t="s">
        <v>607</v>
      </c>
      <c r="Q998">
        <v>293940.59999999998</v>
      </c>
      <c r="R998">
        <v>0</v>
      </c>
      <c r="S998">
        <v>0</v>
      </c>
      <c r="T998" t="s">
        <v>2892</v>
      </c>
      <c r="U998" s="221">
        <f t="shared" si="31"/>
        <v>2.9394059999999996E-2</v>
      </c>
    </row>
    <row r="999" spans="1:21" hidden="1">
      <c r="A999" s="55" t="str">
        <f t="shared" si="30"/>
        <v>Y0AK5.5</v>
      </c>
      <c r="B999" s="55">
        <f>VLOOKUP(J999,'Mapping-CITI'!A:E,5,0)</f>
        <v>5.5</v>
      </c>
      <c r="D999" s="42">
        <v>45016</v>
      </c>
      <c r="E999" s="42">
        <v>45199</v>
      </c>
      <c r="F999" t="s">
        <v>2892</v>
      </c>
      <c r="G999" t="s">
        <v>1003</v>
      </c>
      <c r="H999">
        <v>5110</v>
      </c>
      <c r="I999" t="s">
        <v>2776</v>
      </c>
      <c r="J999">
        <v>440225</v>
      </c>
      <c r="K999" t="s">
        <v>2515</v>
      </c>
      <c r="L999">
        <v>-2489.23</v>
      </c>
      <c r="M999">
        <v>2987.18</v>
      </c>
      <c r="N999">
        <v>1119.6500000000001</v>
      </c>
      <c r="O999">
        <v>1867.53</v>
      </c>
      <c r="P999" t="s">
        <v>607</v>
      </c>
      <c r="Q999">
        <v>1867.53</v>
      </c>
      <c r="R999">
        <v>2987.18</v>
      </c>
      <c r="S999">
        <v>1119.6500000000001</v>
      </c>
      <c r="T999" t="s">
        <v>2892</v>
      </c>
      <c r="U999" s="221">
        <f t="shared" si="31"/>
        <v>1.8675299999999998E-4</v>
      </c>
    </row>
    <row r="1000" spans="1:21" hidden="1">
      <c r="A1000" s="55" t="str">
        <f t="shared" si="30"/>
        <v>Y0AK6.4</v>
      </c>
      <c r="B1000" s="55">
        <f>VLOOKUP(J1000,'Mapping-CITI'!A:E,5,0)</f>
        <v>6.4</v>
      </c>
      <c r="D1000" s="42">
        <v>45016</v>
      </c>
      <c r="E1000" s="42">
        <v>45199</v>
      </c>
      <c r="F1000" t="s">
        <v>2892</v>
      </c>
      <c r="G1000" t="s">
        <v>1003</v>
      </c>
      <c r="H1000">
        <v>4160</v>
      </c>
      <c r="I1000" t="s">
        <v>2778</v>
      </c>
      <c r="J1000">
        <v>440325</v>
      </c>
      <c r="K1000" t="s">
        <v>2517</v>
      </c>
      <c r="L1000">
        <v>0</v>
      </c>
      <c r="M1000">
        <v>0</v>
      </c>
      <c r="N1000">
        <v>0</v>
      </c>
      <c r="O1000">
        <v>0</v>
      </c>
      <c r="P1000" t="s">
        <v>607</v>
      </c>
      <c r="Q1000">
        <v>0</v>
      </c>
      <c r="R1000">
        <v>0</v>
      </c>
      <c r="S1000">
        <v>0</v>
      </c>
      <c r="T1000" t="s">
        <v>2892</v>
      </c>
      <c r="U1000" s="221">
        <f t="shared" si="31"/>
        <v>0</v>
      </c>
    </row>
    <row r="1001" spans="1:21" hidden="1">
      <c r="A1001" s="55" t="str">
        <f t="shared" si="30"/>
        <v>Y0AK6.4</v>
      </c>
      <c r="B1001" s="55">
        <f>VLOOKUP(J1001,'Mapping-CITI'!A:E,5,0)</f>
        <v>6.4</v>
      </c>
      <c r="D1001" s="42">
        <v>45016</v>
      </c>
      <c r="E1001" s="42">
        <v>45199</v>
      </c>
      <c r="F1001" t="s">
        <v>2892</v>
      </c>
      <c r="G1001" t="s">
        <v>1003</v>
      </c>
      <c r="H1001">
        <v>4160</v>
      </c>
      <c r="I1001" t="s">
        <v>2778</v>
      </c>
      <c r="J1001">
        <v>440341</v>
      </c>
      <c r="K1001" t="s">
        <v>2682</v>
      </c>
      <c r="L1001">
        <v>1109039.43</v>
      </c>
      <c r="M1001">
        <v>332104.21000000002</v>
      </c>
      <c r="N1001">
        <v>0</v>
      </c>
      <c r="O1001">
        <v>332104.21000000002</v>
      </c>
      <c r="P1001" t="s">
        <v>607</v>
      </c>
      <c r="Q1001">
        <v>332104.21000000002</v>
      </c>
      <c r="R1001">
        <v>0</v>
      </c>
      <c r="S1001">
        <v>0</v>
      </c>
      <c r="T1001" t="s">
        <v>2892</v>
      </c>
      <c r="U1001" s="221">
        <f t="shared" si="31"/>
        <v>3.3210421000000004E-2</v>
      </c>
    </row>
    <row r="1002" spans="1:21" hidden="1">
      <c r="A1002" s="55" t="str">
        <f t="shared" si="30"/>
        <v>Y0AK6.4</v>
      </c>
      <c r="B1002" s="55">
        <f>VLOOKUP(J1002,'Mapping-CITI'!A:E,5,0)</f>
        <v>6.4</v>
      </c>
      <c r="D1002" s="42">
        <v>45016</v>
      </c>
      <c r="E1002" s="42">
        <v>45199</v>
      </c>
      <c r="F1002" t="s">
        <v>2892</v>
      </c>
      <c r="G1002" t="s">
        <v>1003</v>
      </c>
      <c r="H1002">
        <v>4160</v>
      </c>
      <c r="I1002" t="s">
        <v>2778</v>
      </c>
      <c r="J1002">
        <v>440342</v>
      </c>
      <c r="K1002" t="s">
        <v>2683</v>
      </c>
      <c r="L1002">
        <v>1109039.43</v>
      </c>
      <c r="M1002">
        <v>332104.21000000002</v>
      </c>
      <c r="N1002">
        <v>0</v>
      </c>
      <c r="O1002">
        <v>332104.21000000002</v>
      </c>
      <c r="P1002" t="s">
        <v>607</v>
      </c>
      <c r="Q1002">
        <v>332104.21000000002</v>
      </c>
      <c r="R1002">
        <v>0</v>
      </c>
      <c r="S1002">
        <v>0</v>
      </c>
      <c r="T1002" t="s">
        <v>2892</v>
      </c>
      <c r="U1002" s="221">
        <f t="shared" si="31"/>
        <v>3.3210421000000004E-2</v>
      </c>
    </row>
    <row r="1003" spans="1:21" hidden="1">
      <c r="A1003" s="55" t="str">
        <f t="shared" si="30"/>
        <v>Y0AK6.4</v>
      </c>
      <c r="B1003" s="55">
        <f>VLOOKUP(J1003,'Mapping-CITI'!A:E,5,0)</f>
        <v>6.4</v>
      </c>
      <c r="D1003" s="42">
        <v>45016</v>
      </c>
      <c r="E1003" s="42">
        <v>45199</v>
      </c>
      <c r="F1003" t="s">
        <v>2892</v>
      </c>
      <c r="G1003" t="s">
        <v>1003</v>
      </c>
      <c r="H1003">
        <v>4160</v>
      </c>
      <c r="I1003" t="s">
        <v>2778</v>
      </c>
      <c r="J1003">
        <v>440416</v>
      </c>
      <c r="K1003" t="s">
        <v>664</v>
      </c>
      <c r="L1003">
        <v>1861642.88</v>
      </c>
      <c r="M1003">
        <v>1243698.8999999999</v>
      </c>
      <c r="N1003">
        <v>723130.6</v>
      </c>
      <c r="O1003">
        <v>520568.3</v>
      </c>
      <c r="P1003" t="s">
        <v>607</v>
      </c>
      <c r="Q1003">
        <v>520568.3</v>
      </c>
      <c r="R1003">
        <v>90269.62</v>
      </c>
      <c r="S1003">
        <v>723130.6</v>
      </c>
      <c r="T1003" t="s">
        <v>2892</v>
      </c>
      <c r="U1003" s="221">
        <f t="shared" si="31"/>
        <v>5.2056829999999991E-2</v>
      </c>
    </row>
    <row r="1004" spans="1:21" hidden="1">
      <c r="A1004" s="55" t="str">
        <f t="shared" si="30"/>
        <v>Y0AK6.4</v>
      </c>
      <c r="B1004" s="55">
        <f>VLOOKUP(J1004,'Mapping-CITI'!A:E,5,0)</f>
        <v>6.4</v>
      </c>
      <c r="D1004" s="42">
        <v>45016</v>
      </c>
      <c r="E1004" s="42">
        <v>45199</v>
      </c>
      <c r="F1004" t="s">
        <v>2892</v>
      </c>
      <c r="G1004" t="s">
        <v>1003</v>
      </c>
      <c r="H1004">
        <v>4160</v>
      </c>
      <c r="I1004" t="s">
        <v>2778</v>
      </c>
      <c r="J1004">
        <v>440445</v>
      </c>
      <c r="K1004" t="s">
        <v>2596</v>
      </c>
      <c r="L1004">
        <v>21174.52</v>
      </c>
      <c r="M1004">
        <v>84371.59</v>
      </c>
      <c r="N1004">
        <v>84371.59</v>
      </c>
      <c r="O1004">
        <v>0</v>
      </c>
      <c r="P1004" t="s">
        <v>607</v>
      </c>
      <c r="Q1004">
        <v>0</v>
      </c>
      <c r="R1004">
        <v>84371.59</v>
      </c>
      <c r="S1004">
        <v>84371.59</v>
      </c>
      <c r="T1004" t="s">
        <v>2892</v>
      </c>
      <c r="U1004" s="221">
        <f t="shared" si="31"/>
        <v>0</v>
      </c>
    </row>
    <row r="1005" spans="1:21" hidden="1">
      <c r="A1005" s="55" t="str">
        <f t="shared" si="30"/>
        <v>Y0AK6.4</v>
      </c>
      <c r="B1005" s="55">
        <f>VLOOKUP(J1005,'Mapping-CITI'!A:E,5,0)</f>
        <v>6.4</v>
      </c>
      <c r="D1005" s="42">
        <v>45016</v>
      </c>
      <c r="E1005" s="42">
        <v>45199</v>
      </c>
      <c r="F1005" t="s">
        <v>2892</v>
      </c>
      <c r="G1005" t="s">
        <v>1003</v>
      </c>
      <c r="H1005">
        <v>4160</v>
      </c>
      <c r="I1005" t="s">
        <v>2778</v>
      </c>
      <c r="J1005">
        <v>440485</v>
      </c>
      <c r="K1005" t="s">
        <v>2517</v>
      </c>
      <c r="L1005">
        <v>0</v>
      </c>
      <c r="M1005">
        <v>0</v>
      </c>
      <c r="N1005">
        <v>0</v>
      </c>
      <c r="O1005">
        <v>0</v>
      </c>
      <c r="P1005" t="s">
        <v>607</v>
      </c>
      <c r="Q1005">
        <v>0</v>
      </c>
      <c r="R1005">
        <v>0</v>
      </c>
      <c r="S1005">
        <v>0</v>
      </c>
      <c r="T1005" t="s">
        <v>2892</v>
      </c>
      <c r="U1005" s="221">
        <f t="shared" si="31"/>
        <v>0</v>
      </c>
    </row>
    <row r="1006" spans="1:21" hidden="1">
      <c r="A1006" s="55" t="str">
        <f t="shared" si="30"/>
        <v>Y0AK6.4</v>
      </c>
      <c r="B1006" s="55">
        <f>VLOOKUP(J1006,'Mapping-CITI'!A:E,5,0)</f>
        <v>6.4</v>
      </c>
      <c r="D1006" s="42">
        <v>45016</v>
      </c>
      <c r="E1006" s="42">
        <v>45199</v>
      </c>
      <c r="F1006" t="s">
        <v>2892</v>
      </c>
      <c r="G1006" t="s">
        <v>1003</v>
      </c>
      <c r="H1006">
        <v>4160</v>
      </c>
      <c r="I1006" t="s">
        <v>2778</v>
      </c>
      <c r="J1006">
        <v>440509</v>
      </c>
      <c r="K1006" t="s">
        <v>2524</v>
      </c>
      <c r="L1006">
        <v>1425393.26</v>
      </c>
      <c r="M1006">
        <v>461367.17</v>
      </c>
      <c r="N1006">
        <v>0</v>
      </c>
      <c r="O1006">
        <v>461367.17</v>
      </c>
      <c r="P1006" t="s">
        <v>607</v>
      </c>
      <c r="Q1006">
        <v>461367.17</v>
      </c>
      <c r="R1006">
        <v>0</v>
      </c>
      <c r="S1006">
        <v>0</v>
      </c>
      <c r="T1006" t="s">
        <v>2892</v>
      </c>
      <c r="U1006" s="221">
        <f t="shared" si="31"/>
        <v>4.6136717000000001E-2</v>
      </c>
    </row>
    <row r="1007" spans="1:21" hidden="1">
      <c r="A1007" s="55" t="str">
        <f t="shared" si="30"/>
        <v>Y0AKIgnore</v>
      </c>
      <c r="B1007" s="55" t="str">
        <f>VLOOKUP(J1007,'Mapping-CITI'!A:E,5,0)</f>
        <v>Ignore</v>
      </c>
      <c r="D1007" s="42">
        <v>45016</v>
      </c>
      <c r="E1007" s="42">
        <v>45199</v>
      </c>
      <c r="F1007" t="s">
        <v>2892</v>
      </c>
      <c r="G1007" t="s">
        <v>1003</v>
      </c>
      <c r="H1007">
        <v>9100</v>
      </c>
      <c r="I1007" t="s">
        <v>4276</v>
      </c>
      <c r="J1007">
        <v>501303</v>
      </c>
      <c r="K1007" t="s">
        <v>4277</v>
      </c>
      <c r="L1007">
        <v>0</v>
      </c>
      <c r="M1007">
        <v>250000000</v>
      </c>
      <c r="N1007">
        <v>500000000</v>
      </c>
      <c r="O1007">
        <v>-250000000</v>
      </c>
      <c r="P1007" t="s">
        <v>607</v>
      </c>
      <c r="Q1007">
        <v>-250000000</v>
      </c>
      <c r="R1007">
        <v>0</v>
      </c>
      <c r="S1007">
        <v>0</v>
      </c>
      <c r="T1007" t="s">
        <v>2892</v>
      </c>
      <c r="U1007" s="221">
        <f t="shared" si="31"/>
        <v>-25</v>
      </c>
    </row>
    <row r="1008" spans="1:21" hidden="1">
      <c r="A1008" s="55" t="str">
        <f t="shared" si="30"/>
        <v>Y0AKIgnore</v>
      </c>
      <c r="B1008" s="55" t="str">
        <f>VLOOKUP(J1008,'Mapping-CITI'!A:E,5,0)</f>
        <v>Ignore</v>
      </c>
      <c r="D1008" s="42">
        <v>45016</v>
      </c>
      <c r="E1008" s="42">
        <v>45199</v>
      </c>
      <c r="F1008" t="s">
        <v>2892</v>
      </c>
      <c r="G1008" t="s">
        <v>1003</v>
      </c>
      <c r="H1008">
        <v>9100</v>
      </c>
      <c r="I1008" t="s">
        <v>4276</v>
      </c>
      <c r="J1008">
        <v>601303</v>
      </c>
      <c r="K1008" t="s">
        <v>4278</v>
      </c>
      <c r="L1008">
        <v>0</v>
      </c>
      <c r="M1008">
        <v>500000000</v>
      </c>
      <c r="N1008">
        <v>250000000</v>
      </c>
      <c r="O1008">
        <v>250000000</v>
      </c>
      <c r="P1008" t="s">
        <v>607</v>
      </c>
      <c r="Q1008">
        <v>250000000</v>
      </c>
      <c r="R1008">
        <v>0</v>
      </c>
      <c r="S1008">
        <v>0</v>
      </c>
      <c r="T1008" t="s">
        <v>2892</v>
      </c>
      <c r="U1008" s="221">
        <f t="shared" si="31"/>
        <v>25</v>
      </c>
    </row>
    <row r="1009" spans="1:21" hidden="1">
      <c r="A1009" s="55" t="str">
        <f t="shared" si="30"/>
        <v>Y0AS0</v>
      </c>
      <c r="B1009" s="55">
        <f>VLOOKUP(J1009,'Mapping-CITI'!A:E,5,0)</f>
        <v>0</v>
      </c>
      <c r="D1009" s="42">
        <v>45016</v>
      </c>
      <c r="E1009" s="42">
        <v>45199</v>
      </c>
      <c r="F1009" t="s">
        <v>2893</v>
      </c>
      <c r="G1009" t="s">
        <v>2920</v>
      </c>
      <c r="H1009">
        <v>1210</v>
      </c>
      <c r="I1009" t="s">
        <v>2767</v>
      </c>
      <c r="J1009">
        <v>101101</v>
      </c>
      <c r="K1009" t="s">
        <v>2004</v>
      </c>
      <c r="L1009">
        <v>31988120092.450001</v>
      </c>
      <c r="M1009">
        <v>14450013468.139999</v>
      </c>
      <c r="N1009">
        <v>15754790645.48</v>
      </c>
      <c r="O1009">
        <v>30683342915.110001</v>
      </c>
      <c r="P1009" t="s">
        <v>607</v>
      </c>
      <c r="Q1009">
        <v>30683342915.110001</v>
      </c>
      <c r="R1009">
        <v>0</v>
      </c>
      <c r="S1009">
        <v>0</v>
      </c>
      <c r="T1009" t="s">
        <v>2893</v>
      </c>
      <c r="U1009" s="221">
        <f t="shared" si="31"/>
        <v>-130.47771773400001</v>
      </c>
    </row>
    <row r="1010" spans="1:21" hidden="1">
      <c r="A1010" s="55" t="str">
        <f t="shared" si="30"/>
        <v>Y0AS0</v>
      </c>
      <c r="B1010" s="55">
        <f>VLOOKUP(J1010,'Mapping-CITI'!A:E,5,0)</f>
        <v>0</v>
      </c>
      <c r="D1010" s="42">
        <v>45016</v>
      </c>
      <c r="E1010" s="42">
        <v>45199</v>
      </c>
      <c r="F1010" t="s">
        <v>2893</v>
      </c>
      <c r="G1010" t="s">
        <v>2920</v>
      </c>
      <c r="H1010">
        <v>1210</v>
      </c>
      <c r="I1010" t="s">
        <v>2767</v>
      </c>
      <c r="J1010">
        <v>101104</v>
      </c>
      <c r="K1010" t="s">
        <v>4279</v>
      </c>
      <c r="L1010">
        <v>0</v>
      </c>
      <c r="M1010">
        <v>2499875.0099999998</v>
      </c>
      <c r="N1010">
        <v>2499875.0099999998</v>
      </c>
      <c r="O1010">
        <v>0</v>
      </c>
      <c r="P1010" t="s">
        <v>607</v>
      </c>
      <c r="Q1010">
        <v>0</v>
      </c>
      <c r="R1010">
        <v>0</v>
      </c>
      <c r="S1010">
        <v>0</v>
      </c>
      <c r="T1010" t="s">
        <v>2893</v>
      </c>
      <c r="U1010" s="221">
        <f t="shared" si="31"/>
        <v>0</v>
      </c>
    </row>
    <row r="1011" spans="1:21" hidden="1">
      <c r="A1011" s="55" t="str">
        <f t="shared" si="30"/>
        <v>Y0AS0</v>
      </c>
      <c r="B1011" s="55">
        <f>VLOOKUP(J1011,'Mapping-CITI'!A:E,5,0)</f>
        <v>0</v>
      </c>
      <c r="D1011" s="42">
        <v>45016</v>
      </c>
      <c r="E1011" s="42">
        <v>45199</v>
      </c>
      <c r="F1011" t="s">
        <v>2893</v>
      </c>
      <c r="G1011" t="s">
        <v>2920</v>
      </c>
      <c r="H1011">
        <v>1210</v>
      </c>
      <c r="I1011" t="s">
        <v>2767</v>
      </c>
      <c r="J1011">
        <v>102101</v>
      </c>
      <c r="K1011" t="s">
        <v>2612</v>
      </c>
      <c r="L1011">
        <v>0</v>
      </c>
      <c r="M1011">
        <v>130416</v>
      </c>
      <c r="N1011">
        <v>130416</v>
      </c>
      <c r="O1011">
        <v>0</v>
      </c>
      <c r="P1011" t="s">
        <v>607</v>
      </c>
      <c r="Q1011">
        <v>0</v>
      </c>
      <c r="R1011">
        <v>130416</v>
      </c>
      <c r="S1011">
        <v>0</v>
      </c>
      <c r="T1011" t="s">
        <v>2893</v>
      </c>
      <c r="U1011" s="221">
        <f t="shared" si="31"/>
        <v>0</v>
      </c>
    </row>
    <row r="1012" spans="1:21" hidden="1">
      <c r="A1012" s="55" t="str">
        <f t="shared" si="30"/>
        <v>Y0AS0</v>
      </c>
      <c r="B1012" s="55">
        <f>VLOOKUP(J1012,'Mapping-CITI'!A:E,5,0)</f>
        <v>0</v>
      </c>
      <c r="D1012" s="42">
        <v>45016</v>
      </c>
      <c r="E1012" s="42">
        <v>45199</v>
      </c>
      <c r="F1012" t="s">
        <v>2893</v>
      </c>
      <c r="G1012" t="s">
        <v>2920</v>
      </c>
      <c r="H1012">
        <v>1210</v>
      </c>
      <c r="I1012" t="s">
        <v>2767</v>
      </c>
      <c r="J1012">
        <v>102103</v>
      </c>
      <c r="K1012" t="s">
        <v>2006</v>
      </c>
      <c r="L1012">
        <v>7689526221.4499998</v>
      </c>
      <c r="M1012">
        <v>1104656250</v>
      </c>
      <c r="N1012">
        <v>2230686386.7199998</v>
      </c>
      <c r="O1012">
        <v>6563496084.7299995</v>
      </c>
      <c r="P1012" t="s">
        <v>607</v>
      </c>
      <c r="Q1012">
        <v>6563496084.7299995</v>
      </c>
      <c r="R1012">
        <v>0</v>
      </c>
      <c r="S1012">
        <v>130416</v>
      </c>
      <c r="T1012" t="s">
        <v>2893</v>
      </c>
      <c r="U1012" s="221">
        <f t="shared" si="31"/>
        <v>-112.60301367199997</v>
      </c>
    </row>
    <row r="1013" spans="1:21" hidden="1">
      <c r="A1013" s="55" t="str">
        <f t="shared" si="30"/>
        <v>Y0AS0</v>
      </c>
      <c r="B1013" s="55">
        <f>VLOOKUP(J1013,'Mapping-CITI'!A:E,5,0)</f>
        <v>0</v>
      </c>
      <c r="D1013" s="42">
        <v>45016</v>
      </c>
      <c r="E1013" s="42">
        <v>45199</v>
      </c>
      <c r="F1013" t="s">
        <v>2893</v>
      </c>
      <c r="G1013" t="s">
        <v>2920</v>
      </c>
      <c r="H1013">
        <v>1210</v>
      </c>
      <c r="I1013" t="s">
        <v>2767</v>
      </c>
      <c r="J1013">
        <v>102104</v>
      </c>
      <c r="K1013" t="s">
        <v>2007</v>
      </c>
      <c r="L1013">
        <v>1175752841.7</v>
      </c>
      <c r="M1013">
        <v>137267736397.02</v>
      </c>
      <c r="N1013">
        <v>137288581578.74001</v>
      </c>
      <c r="O1013">
        <v>1154907659.98</v>
      </c>
      <c r="P1013" t="s">
        <v>607</v>
      </c>
      <c r="Q1013">
        <v>1154907659.98</v>
      </c>
      <c r="R1013">
        <v>0</v>
      </c>
      <c r="S1013">
        <v>0</v>
      </c>
      <c r="T1013" t="s">
        <v>2893</v>
      </c>
      <c r="U1013" s="221">
        <f t="shared" si="31"/>
        <v>-2.0845181720001222</v>
      </c>
    </row>
    <row r="1014" spans="1:21" hidden="1">
      <c r="A1014" s="55" t="str">
        <f t="shared" si="30"/>
        <v>Y0AS0</v>
      </c>
      <c r="B1014" s="55">
        <f>VLOOKUP(J1014,'Mapping-CITI'!A:E,5,0)</f>
        <v>0</v>
      </c>
      <c r="D1014" s="42">
        <v>45016</v>
      </c>
      <c r="E1014" s="42">
        <v>45199</v>
      </c>
      <c r="F1014" t="s">
        <v>2893</v>
      </c>
      <c r="G1014" t="s">
        <v>2920</v>
      </c>
      <c r="H1014">
        <v>1210</v>
      </c>
      <c r="I1014" t="s">
        <v>2767</v>
      </c>
      <c r="J1014">
        <v>102106</v>
      </c>
      <c r="K1014" t="s">
        <v>2009</v>
      </c>
      <c r="L1014">
        <v>278445693</v>
      </c>
      <c r="M1014">
        <v>93622029.75</v>
      </c>
      <c r="N1014">
        <v>185904493</v>
      </c>
      <c r="O1014">
        <v>186163229.75</v>
      </c>
      <c r="P1014" t="s">
        <v>607</v>
      </c>
      <c r="Q1014">
        <v>186163229.75</v>
      </c>
      <c r="R1014">
        <v>0</v>
      </c>
      <c r="S1014">
        <v>0</v>
      </c>
      <c r="T1014" t="s">
        <v>2893</v>
      </c>
      <c r="U1014" s="221">
        <f t="shared" si="31"/>
        <v>-9.2282463250000006</v>
      </c>
    </row>
    <row r="1015" spans="1:21" hidden="1">
      <c r="A1015" s="55" t="str">
        <f t="shared" si="30"/>
        <v>Y0AS0</v>
      </c>
      <c r="B1015" s="55">
        <f>VLOOKUP(J1015,'Mapping-CITI'!A:E,5,0)</f>
        <v>0</v>
      </c>
      <c r="D1015" s="42">
        <v>45016</v>
      </c>
      <c r="E1015" s="42">
        <v>45199</v>
      </c>
      <c r="F1015" t="s">
        <v>2893</v>
      </c>
      <c r="G1015" t="s">
        <v>2920</v>
      </c>
      <c r="H1015">
        <v>1210</v>
      </c>
      <c r="I1015" t="s">
        <v>2767</v>
      </c>
      <c r="J1015">
        <v>102107</v>
      </c>
      <c r="K1015" t="s">
        <v>2010</v>
      </c>
      <c r="L1015">
        <v>87841317.5</v>
      </c>
      <c r="M1015">
        <v>192913724.46000001</v>
      </c>
      <c r="N1015">
        <v>280755041.95999998</v>
      </c>
      <c r="O1015">
        <v>0</v>
      </c>
      <c r="P1015" t="s">
        <v>607</v>
      </c>
      <c r="Q1015">
        <v>0</v>
      </c>
      <c r="R1015">
        <v>0</v>
      </c>
      <c r="S1015">
        <v>0</v>
      </c>
      <c r="T1015" t="s">
        <v>2893</v>
      </c>
      <c r="U1015" s="221">
        <f t="shared" si="31"/>
        <v>-8.7841317499999967</v>
      </c>
    </row>
    <row r="1016" spans="1:21" hidden="1">
      <c r="A1016" s="55" t="str">
        <f t="shared" si="30"/>
        <v>Y0AS0</v>
      </c>
      <c r="B1016" s="55">
        <f>VLOOKUP(J1016,'Mapping-CITI'!A:E,5,0)</f>
        <v>0</v>
      </c>
      <c r="D1016" s="42">
        <v>45016</v>
      </c>
      <c r="E1016" s="42">
        <v>45199</v>
      </c>
      <c r="F1016" t="s">
        <v>2893</v>
      </c>
      <c r="G1016" t="s">
        <v>2920</v>
      </c>
      <c r="H1016">
        <v>1210</v>
      </c>
      <c r="I1016" t="s">
        <v>2767</v>
      </c>
      <c r="J1016">
        <v>102109</v>
      </c>
      <c r="K1016" t="s">
        <v>2012</v>
      </c>
      <c r="L1016">
        <v>1353766454.9000001</v>
      </c>
      <c r="M1016">
        <v>3211718600</v>
      </c>
      <c r="N1016">
        <v>1452537379.4000001</v>
      </c>
      <c r="O1016">
        <v>3112947675.5</v>
      </c>
      <c r="P1016" t="s">
        <v>607</v>
      </c>
      <c r="Q1016">
        <v>3112947675.5</v>
      </c>
      <c r="R1016">
        <v>0</v>
      </c>
      <c r="S1016">
        <v>0</v>
      </c>
      <c r="T1016" t="s">
        <v>2893</v>
      </c>
      <c r="U1016" s="221">
        <f t="shared" si="31"/>
        <v>175.91812206</v>
      </c>
    </row>
    <row r="1017" spans="1:21" hidden="1">
      <c r="A1017" s="55" t="str">
        <f t="shared" si="30"/>
        <v>Y0ASIgnore</v>
      </c>
      <c r="B1017" s="55" t="str">
        <f>VLOOKUP(J1017,'Mapping-CITI'!A:E,5,0)</f>
        <v>Ignore</v>
      </c>
      <c r="D1017" s="42">
        <v>45016</v>
      </c>
      <c r="E1017" s="42">
        <v>45199</v>
      </c>
      <c r="F1017" t="s">
        <v>2893</v>
      </c>
      <c r="G1017" t="s">
        <v>2920</v>
      </c>
      <c r="H1017">
        <v>1700</v>
      </c>
      <c r="I1017" t="s">
        <v>2768</v>
      </c>
      <c r="J1017">
        <v>106101</v>
      </c>
      <c r="K1017" t="s">
        <v>2769</v>
      </c>
      <c r="L1017">
        <v>3029.99</v>
      </c>
      <c r="M1017">
        <v>4299659.07</v>
      </c>
      <c r="N1017">
        <v>2962346.61</v>
      </c>
      <c r="O1017">
        <v>1340342.45</v>
      </c>
      <c r="P1017" t="s">
        <v>607</v>
      </c>
      <c r="Q1017">
        <v>1340342.45</v>
      </c>
      <c r="R1017">
        <v>4299659.07</v>
      </c>
      <c r="S1017">
        <v>2962346.61</v>
      </c>
      <c r="T1017" t="s">
        <v>2893</v>
      </c>
      <c r="U1017" s="221">
        <f t="shared" si="31"/>
        <v>0.13373124600000005</v>
      </c>
    </row>
    <row r="1018" spans="1:21" hidden="1">
      <c r="A1018" s="55" t="str">
        <f t="shared" si="30"/>
        <v>Y0AS0</v>
      </c>
      <c r="B1018" s="55">
        <f>VLOOKUP(J1018,'Mapping-CITI'!A:E,5,0)</f>
        <v>0</v>
      </c>
      <c r="D1018" s="42">
        <v>45016</v>
      </c>
      <c r="E1018" s="42">
        <v>45199</v>
      </c>
      <c r="F1018" t="s">
        <v>2893</v>
      </c>
      <c r="G1018" t="s">
        <v>2920</v>
      </c>
      <c r="H1018">
        <v>1700</v>
      </c>
      <c r="I1018" t="s">
        <v>2768</v>
      </c>
      <c r="J1018">
        <v>106103</v>
      </c>
      <c r="K1018" t="s">
        <v>2783</v>
      </c>
      <c r="L1018">
        <v>0</v>
      </c>
      <c r="M1018">
        <v>91.85</v>
      </c>
      <c r="N1018">
        <v>91.85</v>
      </c>
      <c r="O1018">
        <v>0</v>
      </c>
      <c r="P1018" t="s">
        <v>607</v>
      </c>
      <c r="Q1018">
        <v>0</v>
      </c>
      <c r="R1018">
        <v>91.85</v>
      </c>
      <c r="S1018">
        <v>91.85</v>
      </c>
      <c r="T1018" t="s">
        <v>2893</v>
      </c>
      <c r="U1018" s="221">
        <f t="shared" si="31"/>
        <v>0</v>
      </c>
    </row>
    <row r="1019" spans="1:21" hidden="1">
      <c r="A1019" s="55" t="str">
        <f t="shared" si="30"/>
        <v>Y0ASIgnore</v>
      </c>
      <c r="B1019" s="55" t="str">
        <f>VLOOKUP(J1019,'Mapping-CITI'!A:E,5,0)</f>
        <v>Ignore</v>
      </c>
      <c r="D1019" s="42">
        <v>45016</v>
      </c>
      <c r="E1019" s="42">
        <v>45199</v>
      </c>
      <c r="F1019" t="s">
        <v>2893</v>
      </c>
      <c r="G1019" t="s">
        <v>2920</v>
      </c>
      <c r="H1019">
        <v>1700</v>
      </c>
      <c r="I1019" t="s">
        <v>2768</v>
      </c>
      <c r="J1019">
        <v>106106</v>
      </c>
      <c r="K1019" t="s">
        <v>2784</v>
      </c>
      <c r="L1019">
        <v>298770.37</v>
      </c>
      <c r="M1019">
        <v>810021.96</v>
      </c>
      <c r="N1019">
        <v>557053.17000000004</v>
      </c>
      <c r="O1019">
        <v>551739.16</v>
      </c>
      <c r="P1019" t="s">
        <v>607</v>
      </c>
      <c r="Q1019">
        <v>551739.16</v>
      </c>
      <c r="R1019">
        <v>810021.96</v>
      </c>
      <c r="S1019">
        <v>557053.17000000004</v>
      </c>
      <c r="T1019" t="s">
        <v>2893</v>
      </c>
      <c r="U1019" s="221">
        <f t="shared" si="31"/>
        <v>2.5296878999999991E-2</v>
      </c>
    </row>
    <row r="1020" spans="1:21" hidden="1">
      <c r="A1020" s="55" t="str">
        <f t="shared" si="30"/>
        <v>Y0AS0</v>
      </c>
      <c r="B1020" s="55">
        <f>VLOOKUP(J1020,'Mapping-CITI'!A:E,5,0)</f>
        <v>0</v>
      </c>
      <c r="D1020" s="42">
        <v>45016</v>
      </c>
      <c r="E1020" s="42">
        <v>45199</v>
      </c>
      <c r="F1020" t="s">
        <v>2893</v>
      </c>
      <c r="G1020" t="s">
        <v>2920</v>
      </c>
      <c r="H1020">
        <v>1400</v>
      </c>
      <c r="I1020" t="s">
        <v>2773</v>
      </c>
      <c r="J1020">
        <v>107102</v>
      </c>
      <c r="K1020" t="s">
        <v>2015</v>
      </c>
      <c r="L1020">
        <v>0</v>
      </c>
      <c r="M1020">
        <v>369048214.95999998</v>
      </c>
      <c r="N1020">
        <v>369048214.95999998</v>
      </c>
      <c r="O1020">
        <v>0</v>
      </c>
      <c r="P1020" t="s">
        <v>607</v>
      </c>
      <c r="Q1020">
        <v>0</v>
      </c>
      <c r="R1020">
        <v>0</v>
      </c>
      <c r="S1020">
        <v>0</v>
      </c>
      <c r="T1020" t="s">
        <v>2893</v>
      </c>
      <c r="U1020" s="221">
        <f t="shared" si="31"/>
        <v>0</v>
      </c>
    </row>
    <row r="1021" spans="1:21" hidden="1">
      <c r="A1021" s="55" t="str">
        <f t="shared" si="30"/>
        <v>Y0AS0</v>
      </c>
      <c r="B1021" s="55">
        <f>VLOOKUP(J1021,'Mapping-CITI'!A:E,5,0)</f>
        <v>0</v>
      </c>
      <c r="D1021" s="42">
        <v>45016</v>
      </c>
      <c r="E1021" s="42">
        <v>45199</v>
      </c>
      <c r="F1021" t="s">
        <v>2893</v>
      </c>
      <c r="G1021" t="s">
        <v>2920</v>
      </c>
      <c r="H1021">
        <v>1400</v>
      </c>
      <c r="I1021" t="s">
        <v>2773</v>
      </c>
      <c r="J1021">
        <v>107106</v>
      </c>
      <c r="K1021" t="s">
        <v>2753</v>
      </c>
      <c r="L1021">
        <v>-0.01</v>
      </c>
      <c r="M1021">
        <v>0</v>
      </c>
      <c r="N1021">
        <v>0</v>
      </c>
      <c r="O1021">
        <v>-0.01</v>
      </c>
      <c r="P1021" t="s">
        <v>607</v>
      </c>
      <c r="Q1021">
        <v>-0.01</v>
      </c>
      <c r="R1021">
        <v>0</v>
      </c>
      <c r="S1021">
        <v>0</v>
      </c>
      <c r="T1021" t="s">
        <v>2893</v>
      </c>
      <c r="U1021" s="221">
        <f t="shared" si="31"/>
        <v>0</v>
      </c>
    </row>
    <row r="1022" spans="1:21" hidden="1">
      <c r="A1022" s="55" t="str">
        <f t="shared" si="30"/>
        <v>Y0AS0</v>
      </c>
      <c r="B1022" s="55">
        <f>VLOOKUP(J1022,'Mapping-CITI'!A:E,5,0)</f>
        <v>0</v>
      </c>
      <c r="D1022" s="42">
        <v>45016</v>
      </c>
      <c r="E1022" s="42">
        <v>45199</v>
      </c>
      <c r="F1022" t="s">
        <v>2893</v>
      </c>
      <c r="G1022" t="s">
        <v>2920</v>
      </c>
      <c r="H1022">
        <v>1400</v>
      </c>
      <c r="I1022" t="s">
        <v>2773</v>
      </c>
      <c r="J1022">
        <v>107111</v>
      </c>
      <c r="K1022" t="s">
        <v>2016</v>
      </c>
      <c r="L1022">
        <v>0</v>
      </c>
      <c r="M1022">
        <v>284848839.5</v>
      </c>
      <c r="N1022">
        <v>282460298.5</v>
      </c>
      <c r="O1022">
        <v>2388541</v>
      </c>
      <c r="P1022" t="s">
        <v>607</v>
      </c>
      <c r="Q1022">
        <v>2388541</v>
      </c>
      <c r="R1022">
        <v>0</v>
      </c>
      <c r="S1022">
        <v>0</v>
      </c>
      <c r="T1022" t="s">
        <v>2893</v>
      </c>
      <c r="U1022" s="221">
        <f t="shared" si="31"/>
        <v>0.23885410000000001</v>
      </c>
    </row>
    <row r="1023" spans="1:21" hidden="1">
      <c r="A1023" s="55" t="str">
        <f t="shared" si="30"/>
        <v>Y0AS0</v>
      </c>
      <c r="B1023" s="55">
        <f>VLOOKUP(J1023,'Mapping-CITI'!A:E,5,0)</f>
        <v>0</v>
      </c>
      <c r="D1023" s="42">
        <v>45016</v>
      </c>
      <c r="E1023" s="42">
        <v>45199</v>
      </c>
      <c r="F1023" t="s">
        <v>2893</v>
      </c>
      <c r="G1023" t="s">
        <v>2920</v>
      </c>
      <c r="H1023">
        <v>1700</v>
      </c>
      <c r="I1023" t="s">
        <v>2768</v>
      </c>
      <c r="J1023">
        <v>109127</v>
      </c>
      <c r="K1023" t="s">
        <v>2770</v>
      </c>
      <c r="L1023">
        <v>-0.1</v>
      </c>
      <c r="M1023">
        <v>0</v>
      </c>
      <c r="N1023">
        <v>0</v>
      </c>
      <c r="O1023">
        <v>-0.1</v>
      </c>
      <c r="P1023" t="s">
        <v>607</v>
      </c>
      <c r="Q1023">
        <v>-0.1</v>
      </c>
      <c r="R1023">
        <v>0</v>
      </c>
      <c r="S1023">
        <v>0</v>
      </c>
      <c r="T1023" t="s">
        <v>2893</v>
      </c>
      <c r="U1023" s="221">
        <f t="shared" si="31"/>
        <v>0</v>
      </c>
    </row>
    <row r="1024" spans="1:21" hidden="1">
      <c r="A1024" s="55" t="str">
        <f t="shared" si="30"/>
        <v>Y0AS0</v>
      </c>
      <c r="B1024" s="55">
        <f>VLOOKUP(J1024,'Mapping-CITI'!A:E,5,0)</f>
        <v>0</v>
      </c>
      <c r="D1024" s="42">
        <v>45016</v>
      </c>
      <c r="E1024" s="42">
        <v>45199</v>
      </c>
      <c r="F1024" t="s">
        <v>2893</v>
      </c>
      <c r="G1024" t="s">
        <v>2920</v>
      </c>
      <c r="H1024">
        <v>1400</v>
      </c>
      <c r="I1024" t="s">
        <v>2773</v>
      </c>
      <c r="J1024">
        <v>109314</v>
      </c>
      <c r="K1024" t="s">
        <v>2837</v>
      </c>
      <c r="L1024">
        <v>13891.6</v>
      </c>
      <c r="M1024">
        <v>0</v>
      </c>
      <c r="N1024">
        <v>0</v>
      </c>
      <c r="O1024">
        <v>13891.6</v>
      </c>
      <c r="P1024" t="s">
        <v>607</v>
      </c>
      <c r="Q1024">
        <v>13891.6</v>
      </c>
      <c r="R1024">
        <v>0</v>
      </c>
      <c r="S1024">
        <v>0</v>
      </c>
      <c r="T1024" t="s">
        <v>2893</v>
      </c>
      <c r="U1024" s="221">
        <f t="shared" si="31"/>
        <v>0</v>
      </c>
    </row>
    <row r="1025" spans="1:21" hidden="1">
      <c r="A1025" s="55" t="str">
        <f t="shared" si="30"/>
        <v>Y0AS0</v>
      </c>
      <c r="B1025" s="55">
        <f>VLOOKUP(J1025,'Mapping-CITI'!A:E,5,0)</f>
        <v>0</v>
      </c>
      <c r="D1025" s="42">
        <v>45016</v>
      </c>
      <c r="E1025" s="42">
        <v>45199</v>
      </c>
      <c r="F1025" t="s">
        <v>2893</v>
      </c>
      <c r="G1025" t="s">
        <v>2920</v>
      </c>
      <c r="H1025">
        <v>1230</v>
      </c>
      <c r="I1025" t="s">
        <v>2772</v>
      </c>
      <c r="J1025">
        <v>111126</v>
      </c>
      <c r="K1025" t="s">
        <v>2022</v>
      </c>
      <c r="L1025">
        <v>226026.13</v>
      </c>
      <c r="M1025">
        <v>203435.13</v>
      </c>
      <c r="N1025">
        <v>0</v>
      </c>
      <c r="O1025">
        <v>429461.26</v>
      </c>
      <c r="P1025" t="s">
        <v>607</v>
      </c>
      <c r="Q1025">
        <v>429461.26</v>
      </c>
      <c r="R1025">
        <v>0</v>
      </c>
      <c r="S1025">
        <v>0</v>
      </c>
      <c r="T1025" t="s">
        <v>2893</v>
      </c>
      <c r="U1025" s="221">
        <f t="shared" si="31"/>
        <v>2.0343513000000001E-2</v>
      </c>
    </row>
    <row r="1026" spans="1:21" hidden="1">
      <c r="A1026" s="55" t="str">
        <f t="shared" si="30"/>
        <v>Y0AS0</v>
      </c>
      <c r="B1026" s="55">
        <f>VLOOKUP(J1026,'Mapping-CITI'!A:E,5,0)</f>
        <v>0</v>
      </c>
      <c r="D1026" s="42">
        <v>45016</v>
      </c>
      <c r="E1026" s="42">
        <v>45199</v>
      </c>
      <c r="F1026" t="s">
        <v>2893</v>
      </c>
      <c r="G1026" t="s">
        <v>2920</v>
      </c>
      <c r="H1026">
        <v>1230</v>
      </c>
      <c r="I1026" t="s">
        <v>2772</v>
      </c>
      <c r="J1026">
        <v>111128</v>
      </c>
      <c r="K1026" t="s">
        <v>2024</v>
      </c>
      <c r="L1026">
        <v>2226543</v>
      </c>
      <c r="M1026">
        <v>6083430.25</v>
      </c>
      <c r="N1026">
        <v>0</v>
      </c>
      <c r="O1026">
        <v>8309973.25</v>
      </c>
      <c r="P1026" t="s">
        <v>607</v>
      </c>
      <c r="Q1026">
        <v>8309973.25</v>
      </c>
      <c r="R1026">
        <v>0</v>
      </c>
      <c r="S1026">
        <v>0</v>
      </c>
      <c r="T1026" t="s">
        <v>2893</v>
      </c>
      <c r="U1026" s="221">
        <f t="shared" si="31"/>
        <v>0.60834302500000004</v>
      </c>
    </row>
    <row r="1027" spans="1:21" hidden="1">
      <c r="A1027" s="55" t="str">
        <f t="shared" ref="A1027:A1090" si="32">F1027&amp;B1027</f>
        <v>Y0AS0</v>
      </c>
      <c r="B1027" s="55">
        <f>VLOOKUP(J1027,'Mapping-CITI'!A:E,5,0)</f>
        <v>0</v>
      </c>
      <c r="D1027" s="42">
        <v>45016</v>
      </c>
      <c r="E1027" s="42">
        <v>45199</v>
      </c>
      <c r="F1027" t="s">
        <v>2893</v>
      </c>
      <c r="G1027" t="s">
        <v>2920</v>
      </c>
      <c r="H1027">
        <v>1230</v>
      </c>
      <c r="I1027" t="s">
        <v>2772</v>
      </c>
      <c r="J1027">
        <v>111129</v>
      </c>
      <c r="K1027" t="s">
        <v>2025</v>
      </c>
      <c r="L1027">
        <v>11597512.5</v>
      </c>
      <c r="M1027">
        <v>-11597512.5</v>
      </c>
      <c r="N1027">
        <v>0</v>
      </c>
      <c r="O1027">
        <v>0</v>
      </c>
      <c r="P1027" t="s">
        <v>607</v>
      </c>
      <c r="Q1027">
        <v>0</v>
      </c>
      <c r="R1027">
        <v>0</v>
      </c>
      <c r="S1027">
        <v>0</v>
      </c>
      <c r="T1027" t="s">
        <v>2893</v>
      </c>
      <c r="U1027" s="221">
        <f t="shared" ref="U1027:U1090" si="33">(M1027-N1027)/10^7</f>
        <v>-1.15975125</v>
      </c>
    </row>
    <row r="1028" spans="1:21" hidden="1">
      <c r="A1028" s="55" t="str">
        <f t="shared" si="32"/>
        <v>Y0AS0</v>
      </c>
      <c r="B1028" s="55">
        <f>VLOOKUP(J1028,'Mapping-CITI'!A:E,5,0)</f>
        <v>0</v>
      </c>
      <c r="D1028" s="42">
        <v>45016</v>
      </c>
      <c r="E1028" s="42">
        <v>45199</v>
      </c>
      <c r="F1028" t="s">
        <v>2893</v>
      </c>
      <c r="G1028" t="s">
        <v>2920</v>
      </c>
      <c r="H1028">
        <v>1400</v>
      </c>
      <c r="I1028" t="s">
        <v>2773</v>
      </c>
      <c r="J1028">
        <v>111137</v>
      </c>
      <c r="K1028" t="s">
        <v>2027</v>
      </c>
      <c r="L1028">
        <v>1085.45</v>
      </c>
      <c r="M1028">
        <v>304.62</v>
      </c>
      <c r="N1028">
        <v>1390.07</v>
      </c>
      <c r="O1028">
        <v>0</v>
      </c>
      <c r="P1028" t="s">
        <v>607</v>
      </c>
      <c r="Q1028">
        <v>0</v>
      </c>
      <c r="R1028">
        <v>304.62</v>
      </c>
      <c r="S1028">
        <v>1390.07</v>
      </c>
      <c r="T1028" t="s">
        <v>2893</v>
      </c>
      <c r="U1028" s="221">
        <f t="shared" si="33"/>
        <v>-1.0854499999999998E-4</v>
      </c>
    </row>
    <row r="1029" spans="1:21" hidden="1">
      <c r="A1029" s="55" t="str">
        <f t="shared" si="32"/>
        <v>Y0AS0</v>
      </c>
      <c r="B1029" s="55">
        <f>VLOOKUP(J1029,'Mapping-CITI'!A:E,5,0)</f>
        <v>0</v>
      </c>
      <c r="D1029" s="42">
        <v>45016</v>
      </c>
      <c r="E1029" s="42">
        <v>45199</v>
      </c>
      <c r="F1029" t="s">
        <v>2893</v>
      </c>
      <c r="G1029" t="s">
        <v>2920</v>
      </c>
      <c r="H1029">
        <v>1400</v>
      </c>
      <c r="I1029" t="s">
        <v>2773</v>
      </c>
      <c r="J1029">
        <v>111181</v>
      </c>
      <c r="K1029" t="s">
        <v>2028</v>
      </c>
      <c r="L1029">
        <v>7064500.46</v>
      </c>
      <c r="M1029">
        <v>0</v>
      </c>
      <c r="N1029">
        <v>0</v>
      </c>
      <c r="O1029">
        <v>7064500.46</v>
      </c>
      <c r="P1029" t="s">
        <v>607</v>
      </c>
      <c r="Q1029">
        <v>7064500.46</v>
      </c>
      <c r="R1029">
        <v>0</v>
      </c>
      <c r="S1029">
        <v>0</v>
      </c>
      <c r="T1029" t="s">
        <v>2893</v>
      </c>
      <c r="U1029" s="221">
        <f t="shared" si="33"/>
        <v>0</v>
      </c>
    </row>
    <row r="1030" spans="1:21" hidden="1">
      <c r="A1030" s="55" t="str">
        <f t="shared" si="32"/>
        <v>Y0AS0</v>
      </c>
      <c r="B1030" s="55">
        <f>VLOOKUP(J1030,'Mapping-CITI'!A:E,5,0)</f>
        <v>0</v>
      </c>
      <c r="D1030" s="42">
        <v>45016</v>
      </c>
      <c r="E1030" s="42">
        <v>45199</v>
      </c>
      <c r="F1030" t="s">
        <v>2893</v>
      </c>
      <c r="G1030" t="s">
        <v>2920</v>
      </c>
      <c r="H1030">
        <v>1400</v>
      </c>
      <c r="I1030" t="s">
        <v>2773</v>
      </c>
      <c r="J1030">
        <v>111182</v>
      </c>
      <c r="K1030" t="s">
        <v>2029</v>
      </c>
      <c r="L1030">
        <v>1386410.35</v>
      </c>
      <c r="M1030">
        <v>0</v>
      </c>
      <c r="N1030">
        <v>0</v>
      </c>
      <c r="O1030">
        <v>1386410.35</v>
      </c>
      <c r="P1030" t="s">
        <v>607</v>
      </c>
      <c r="Q1030">
        <v>1386410.35</v>
      </c>
      <c r="R1030">
        <v>0</v>
      </c>
      <c r="S1030">
        <v>0</v>
      </c>
      <c r="T1030" t="s">
        <v>2893</v>
      </c>
      <c r="U1030" s="221">
        <f t="shared" si="33"/>
        <v>0</v>
      </c>
    </row>
    <row r="1031" spans="1:21" hidden="1">
      <c r="A1031" s="55" t="str">
        <f t="shared" si="32"/>
        <v>Y0AS0</v>
      </c>
      <c r="B1031" s="55">
        <f>VLOOKUP(J1031,'Mapping-CITI'!A:E,5,0)</f>
        <v>0</v>
      </c>
      <c r="D1031" s="42">
        <v>45016</v>
      </c>
      <c r="E1031" s="42">
        <v>45199</v>
      </c>
      <c r="F1031" t="s">
        <v>2893</v>
      </c>
      <c r="G1031" t="s">
        <v>2920</v>
      </c>
      <c r="H1031">
        <v>1400</v>
      </c>
      <c r="I1031" t="s">
        <v>2773</v>
      </c>
      <c r="J1031">
        <v>111183</v>
      </c>
      <c r="K1031" t="s">
        <v>2030</v>
      </c>
      <c r="L1031">
        <v>1741698.01</v>
      </c>
      <c r="M1031">
        <v>0</v>
      </c>
      <c r="N1031">
        <v>0</v>
      </c>
      <c r="O1031">
        <v>1741698.01</v>
      </c>
      <c r="P1031" t="s">
        <v>607</v>
      </c>
      <c r="Q1031">
        <v>1741698.01</v>
      </c>
      <c r="R1031">
        <v>0</v>
      </c>
      <c r="S1031">
        <v>0</v>
      </c>
      <c r="T1031" t="s">
        <v>2893</v>
      </c>
      <c r="U1031" s="221">
        <f t="shared" si="33"/>
        <v>0</v>
      </c>
    </row>
    <row r="1032" spans="1:21" hidden="1">
      <c r="A1032" s="55" t="str">
        <f t="shared" si="32"/>
        <v>Y0AS0</v>
      </c>
      <c r="B1032" s="55">
        <f>VLOOKUP(J1032,'Mapping-CITI'!A:E,5,0)</f>
        <v>0</v>
      </c>
      <c r="D1032" s="42">
        <v>45016</v>
      </c>
      <c r="E1032" s="42">
        <v>45199</v>
      </c>
      <c r="F1032" t="s">
        <v>2893</v>
      </c>
      <c r="G1032" t="s">
        <v>2920</v>
      </c>
      <c r="H1032">
        <v>1400</v>
      </c>
      <c r="I1032" t="s">
        <v>2773</v>
      </c>
      <c r="J1032">
        <v>111184</v>
      </c>
      <c r="K1032" t="s">
        <v>2031</v>
      </c>
      <c r="L1032">
        <v>1283980.32</v>
      </c>
      <c r="M1032">
        <v>0</v>
      </c>
      <c r="N1032">
        <v>0</v>
      </c>
      <c r="O1032">
        <v>1283980.32</v>
      </c>
      <c r="P1032" t="s">
        <v>607</v>
      </c>
      <c r="Q1032">
        <v>1283980.32</v>
      </c>
      <c r="R1032">
        <v>0</v>
      </c>
      <c r="S1032">
        <v>0</v>
      </c>
      <c r="T1032" t="s">
        <v>2893</v>
      </c>
      <c r="U1032" s="221">
        <f t="shared" si="33"/>
        <v>0</v>
      </c>
    </row>
    <row r="1033" spans="1:21" hidden="1">
      <c r="A1033" s="55" t="str">
        <f t="shared" si="32"/>
        <v>Y0AS0</v>
      </c>
      <c r="B1033" s="55">
        <f>VLOOKUP(J1033,'Mapping-CITI'!A:E,5,0)</f>
        <v>0</v>
      </c>
      <c r="D1033" s="42">
        <v>45016</v>
      </c>
      <c r="E1033" s="42">
        <v>45199</v>
      </c>
      <c r="F1033" t="s">
        <v>2893</v>
      </c>
      <c r="G1033" t="s">
        <v>2920</v>
      </c>
      <c r="H1033">
        <v>1400</v>
      </c>
      <c r="I1033" t="s">
        <v>2773</v>
      </c>
      <c r="J1033">
        <v>111220</v>
      </c>
      <c r="K1033" t="s">
        <v>2655</v>
      </c>
      <c r="L1033">
        <v>67956260.079999998</v>
      </c>
      <c r="M1033">
        <v>11713377292.49</v>
      </c>
      <c r="N1033">
        <v>11700744778.58</v>
      </c>
      <c r="O1033">
        <v>80588773.989999995</v>
      </c>
      <c r="P1033" t="s">
        <v>607</v>
      </c>
      <c r="Q1033">
        <v>80588773.989999995</v>
      </c>
      <c r="R1033">
        <v>11713377292.49</v>
      </c>
      <c r="S1033">
        <v>11700744778.58</v>
      </c>
      <c r="T1033" t="s">
        <v>2893</v>
      </c>
      <c r="U1033" s="221">
        <f t="shared" si="33"/>
        <v>1.2632513909999847</v>
      </c>
    </row>
    <row r="1034" spans="1:21" hidden="1">
      <c r="A1034" s="55" t="str">
        <f t="shared" si="32"/>
        <v>Y0AS0</v>
      </c>
      <c r="B1034" s="55">
        <f>VLOOKUP(J1034,'Mapping-CITI'!A:E,5,0)</f>
        <v>0</v>
      </c>
      <c r="D1034" s="42">
        <v>45016</v>
      </c>
      <c r="E1034" s="42">
        <v>45199</v>
      </c>
      <c r="F1034" t="s">
        <v>2893</v>
      </c>
      <c r="G1034" t="s">
        <v>2920</v>
      </c>
      <c r="H1034">
        <v>1400</v>
      </c>
      <c r="I1034" t="s">
        <v>2773</v>
      </c>
      <c r="J1034">
        <v>111221</v>
      </c>
      <c r="K1034" t="s">
        <v>2656</v>
      </c>
      <c r="L1034">
        <v>-67956260.079999998</v>
      </c>
      <c r="M1034">
        <v>11700744778.58</v>
      </c>
      <c r="N1034">
        <v>11713377292.49</v>
      </c>
      <c r="O1034">
        <v>-80588773.989999995</v>
      </c>
      <c r="P1034" t="s">
        <v>607</v>
      </c>
      <c r="Q1034">
        <v>-80588773.989999995</v>
      </c>
      <c r="R1034">
        <v>11700744778.58</v>
      </c>
      <c r="S1034">
        <v>11713377292.49</v>
      </c>
      <c r="T1034" t="s">
        <v>2893</v>
      </c>
      <c r="U1034" s="221">
        <f t="shared" si="33"/>
        <v>-1.2632513909999847</v>
      </c>
    </row>
    <row r="1035" spans="1:21" hidden="1">
      <c r="A1035" s="55" t="str">
        <f t="shared" si="32"/>
        <v>Y0AS0</v>
      </c>
      <c r="B1035" s="55">
        <f>VLOOKUP(J1035,'Mapping-CITI'!A:E,5,0)</f>
        <v>0</v>
      </c>
      <c r="D1035" s="42">
        <v>45016</v>
      </c>
      <c r="E1035" s="42">
        <v>45199</v>
      </c>
      <c r="F1035" t="s">
        <v>2893</v>
      </c>
      <c r="G1035" t="s">
        <v>2920</v>
      </c>
      <c r="H1035">
        <v>1220</v>
      </c>
      <c r="I1035" t="s">
        <v>2785</v>
      </c>
      <c r="J1035">
        <v>121116</v>
      </c>
      <c r="K1035" t="s">
        <v>2033</v>
      </c>
      <c r="L1035">
        <v>146500681.78999999</v>
      </c>
      <c r="M1035">
        <v>-22279372.23</v>
      </c>
      <c r="N1035">
        <v>0</v>
      </c>
      <c r="O1035">
        <v>124221309.56</v>
      </c>
      <c r="P1035" t="s">
        <v>607</v>
      </c>
      <c r="Q1035">
        <v>124221309.56</v>
      </c>
      <c r="R1035">
        <v>0</v>
      </c>
      <c r="S1035">
        <v>0</v>
      </c>
      <c r="T1035" t="s">
        <v>2893</v>
      </c>
      <c r="U1035" s="221">
        <f t="shared" si="33"/>
        <v>-2.2279372230000001</v>
      </c>
    </row>
    <row r="1036" spans="1:21" hidden="1">
      <c r="A1036" s="55" t="str">
        <f t="shared" si="32"/>
        <v>Y0AS0</v>
      </c>
      <c r="B1036" s="55">
        <f>VLOOKUP(J1036,'Mapping-CITI'!A:E,5,0)</f>
        <v>0</v>
      </c>
      <c r="D1036" s="42">
        <v>45016</v>
      </c>
      <c r="E1036" s="42">
        <v>45199</v>
      </c>
      <c r="F1036" t="s">
        <v>2893</v>
      </c>
      <c r="G1036" t="s">
        <v>2920</v>
      </c>
      <c r="H1036">
        <v>1220</v>
      </c>
      <c r="I1036" t="s">
        <v>2785</v>
      </c>
      <c r="J1036">
        <v>121117</v>
      </c>
      <c r="K1036" t="s">
        <v>2034</v>
      </c>
      <c r="L1036">
        <v>49451643.850000001</v>
      </c>
      <c r="M1036">
        <v>3433630.68</v>
      </c>
      <c r="N1036">
        <v>0</v>
      </c>
      <c r="O1036">
        <v>52885274.530000001</v>
      </c>
      <c r="P1036" t="s">
        <v>607</v>
      </c>
      <c r="Q1036">
        <v>52885274.530000001</v>
      </c>
      <c r="R1036">
        <v>0</v>
      </c>
      <c r="S1036">
        <v>0</v>
      </c>
      <c r="T1036" t="s">
        <v>2893</v>
      </c>
      <c r="U1036" s="221">
        <f t="shared" si="33"/>
        <v>0.34336306799999999</v>
      </c>
    </row>
    <row r="1037" spans="1:21" hidden="1">
      <c r="A1037" s="55" t="str">
        <f t="shared" si="32"/>
        <v>Y0AS0</v>
      </c>
      <c r="B1037" s="55">
        <f>VLOOKUP(J1037,'Mapping-CITI'!A:E,5,0)</f>
        <v>0</v>
      </c>
      <c r="D1037" s="42">
        <v>45016</v>
      </c>
      <c r="E1037" s="42">
        <v>45199</v>
      </c>
      <c r="F1037" t="s">
        <v>2893</v>
      </c>
      <c r="G1037" t="s">
        <v>2920</v>
      </c>
      <c r="H1037">
        <v>1700</v>
      </c>
      <c r="I1037" t="s">
        <v>2768</v>
      </c>
      <c r="J1037">
        <v>141017</v>
      </c>
      <c r="K1037" t="s">
        <v>2035</v>
      </c>
      <c r="L1037">
        <v>0</v>
      </c>
      <c r="M1037">
        <v>2919200</v>
      </c>
      <c r="N1037">
        <v>2924200</v>
      </c>
      <c r="O1037">
        <v>-5000</v>
      </c>
      <c r="P1037" t="s">
        <v>607</v>
      </c>
      <c r="Q1037">
        <v>-5000</v>
      </c>
      <c r="R1037">
        <v>2919200</v>
      </c>
      <c r="S1037">
        <v>2924200</v>
      </c>
      <c r="T1037" t="s">
        <v>2893</v>
      </c>
      <c r="U1037" s="221">
        <f t="shared" si="33"/>
        <v>-5.0000000000000001E-4</v>
      </c>
    </row>
    <row r="1038" spans="1:21" hidden="1">
      <c r="A1038" s="55" t="str">
        <f t="shared" si="32"/>
        <v>Y0ASIgnore</v>
      </c>
      <c r="B1038" s="55" t="str">
        <f>VLOOKUP(J1038,'Mapping-CITI'!A:E,5,0)</f>
        <v>Ignore</v>
      </c>
      <c r="D1038" s="42">
        <v>45016</v>
      </c>
      <c r="E1038" s="42">
        <v>45199</v>
      </c>
      <c r="F1038" t="s">
        <v>2893</v>
      </c>
      <c r="G1038" t="s">
        <v>2920</v>
      </c>
      <c r="H1038">
        <v>1700</v>
      </c>
      <c r="I1038" t="s">
        <v>2768</v>
      </c>
      <c r="J1038">
        <v>141258</v>
      </c>
      <c r="K1038" t="s">
        <v>3364</v>
      </c>
      <c r="L1038">
        <v>0</v>
      </c>
      <c r="M1038">
        <v>2556600</v>
      </c>
      <c r="N1038">
        <v>2556600</v>
      </c>
      <c r="O1038">
        <v>0</v>
      </c>
      <c r="P1038" t="s">
        <v>607</v>
      </c>
      <c r="Q1038">
        <v>0</v>
      </c>
      <c r="R1038">
        <v>2556600</v>
      </c>
      <c r="S1038">
        <v>2556600</v>
      </c>
      <c r="T1038" t="s">
        <v>2893</v>
      </c>
      <c r="U1038" s="221">
        <f t="shared" si="33"/>
        <v>0</v>
      </c>
    </row>
    <row r="1039" spans="1:21" hidden="1">
      <c r="A1039" s="55" t="str">
        <f t="shared" si="32"/>
        <v>Y0AS0</v>
      </c>
      <c r="B1039" s="55">
        <f>VLOOKUP(J1039,'Mapping-CITI'!A:E,5,0)</f>
        <v>0</v>
      </c>
      <c r="D1039" s="42">
        <v>45016</v>
      </c>
      <c r="E1039" s="42">
        <v>45199</v>
      </c>
      <c r="F1039" t="s">
        <v>2893</v>
      </c>
      <c r="G1039" t="s">
        <v>2920</v>
      </c>
      <c r="H1039">
        <v>1700</v>
      </c>
      <c r="I1039" t="s">
        <v>2768</v>
      </c>
      <c r="J1039">
        <v>141280</v>
      </c>
      <c r="K1039" t="s">
        <v>2036</v>
      </c>
      <c r="L1039">
        <v>4757791.3499999996</v>
      </c>
      <c r="M1039">
        <v>161938328945.54001</v>
      </c>
      <c r="N1039">
        <v>161909365363.04001</v>
      </c>
      <c r="O1039">
        <v>33721373.850000001</v>
      </c>
      <c r="P1039" t="s">
        <v>607</v>
      </c>
      <c r="Q1039">
        <v>33721373.850000001</v>
      </c>
      <c r="R1039">
        <v>1130549936.3599999</v>
      </c>
      <c r="S1039">
        <v>5492087772.7799997</v>
      </c>
      <c r="T1039" t="s">
        <v>2893</v>
      </c>
      <c r="U1039" s="221">
        <f t="shared" si="33"/>
        <v>2.89635825</v>
      </c>
    </row>
    <row r="1040" spans="1:21" hidden="1">
      <c r="A1040" s="55" t="str">
        <f t="shared" si="32"/>
        <v>Y0AS0</v>
      </c>
      <c r="B1040" s="55">
        <f>VLOOKUP(J1040,'Mapping-CITI'!A:E,5,0)</f>
        <v>0</v>
      </c>
      <c r="D1040" s="42">
        <v>45016</v>
      </c>
      <c r="E1040" s="42">
        <v>45199</v>
      </c>
      <c r="F1040" t="s">
        <v>2893</v>
      </c>
      <c r="G1040" t="s">
        <v>2920</v>
      </c>
      <c r="H1040">
        <v>1700</v>
      </c>
      <c r="I1040" t="s">
        <v>2768</v>
      </c>
      <c r="J1040">
        <v>141287</v>
      </c>
      <c r="K1040" t="s">
        <v>604</v>
      </c>
      <c r="L1040">
        <v>0.47</v>
      </c>
      <c r="M1040">
        <v>0</v>
      </c>
      <c r="N1040">
        <v>0.47</v>
      </c>
      <c r="O1040">
        <v>0</v>
      </c>
      <c r="P1040" t="s">
        <v>607</v>
      </c>
      <c r="Q1040">
        <v>0</v>
      </c>
      <c r="R1040">
        <v>0</v>
      </c>
      <c r="S1040">
        <v>0.47</v>
      </c>
      <c r="T1040" t="s">
        <v>2893</v>
      </c>
      <c r="U1040" s="221">
        <f t="shared" si="33"/>
        <v>-4.6999999999999997E-8</v>
      </c>
    </row>
    <row r="1041" spans="1:21" hidden="1">
      <c r="A1041" s="55" t="str">
        <f t="shared" si="32"/>
        <v>Y0AS0</v>
      </c>
      <c r="B1041" s="55">
        <f>VLOOKUP(J1041,'Mapping-CITI'!A:E,5,0)</f>
        <v>0</v>
      </c>
      <c r="D1041" s="42">
        <v>45016</v>
      </c>
      <c r="E1041" s="42">
        <v>45199</v>
      </c>
      <c r="F1041" t="s">
        <v>2893</v>
      </c>
      <c r="G1041" t="s">
        <v>2920</v>
      </c>
      <c r="H1041">
        <v>1700</v>
      </c>
      <c r="I1041" t="s">
        <v>2768</v>
      </c>
      <c r="J1041">
        <v>141294</v>
      </c>
      <c r="K1041" t="s">
        <v>2039</v>
      </c>
      <c r="L1041">
        <v>0</v>
      </c>
      <c r="M1041">
        <v>1681500</v>
      </c>
      <c r="N1041">
        <v>1686500</v>
      </c>
      <c r="O1041">
        <v>-5000</v>
      </c>
      <c r="P1041" t="s">
        <v>607</v>
      </c>
      <c r="Q1041">
        <v>-5000</v>
      </c>
      <c r="R1041">
        <v>1681500</v>
      </c>
      <c r="S1041">
        <v>1686500</v>
      </c>
      <c r="T1041" t="s">
        <v>2893</v>
      </c>
      <c r="U1041" s="221">
        <f t="shared" si="33"/>
        <v>-5.0000000000000001E-4</v>
      </c>
    </row>
    <row r="1042" spans="1:21" hidden="1">
      <c r="A1042" s="55" t="str">
        <f t="shared" si="32"/>
        <v>Y0AS0</v>
      </c>
      <c r="B1042" s="55">
        <f>VLOOKUP(J1042,'Mapping-CITI'!A:E,5,0)</f>
        <v>0</v>
      </c>
      <c r="D1042" s="42">
        <v>45016</v>
      </c>
      <c r="E1042" s="42">
        <v>45199</v>
      </c>
      <c r="F1042" t="s">
        <v>2893</v>
      </c>
      <c r="G1042" t="s">
        <v>2920</v>
      </c>
      <c r="H1042">
        <v>1700</v>
      </c>
      <c r="I1042" t="s">
        <v>2768</v>
      </c>
      <c r="J1042">
        <v>141350</v>
      </c>
      <c r="K1042" t="s">
        <v>2047</v>
      </c>
      <c r="L1042">
        <v>0</v>
      </c>
      <c r="M1042">
        <v>3143459.52</v>
      </c>
      <c r="N1042">
        <v>3143459.52</v>
      </c>
      <c r="O1042">
        <v>0</v>
      </c>
      <c r="P1042" t="s">
        <v>607</v>
      </c>
      <c r="Q1042">
        <v>0</v>
      </c>
      <c r="R1042">
        <v>3007439.46</v>
      </c>
      <c r="S1042">
        <v>3250060.06</v>
      </c>
      <c r="T1042" t="s">
        <v>2893</v>
      </c>
      <c r="U1042" s="221">
        <f t="shared" si="33"/>
        <v>0</v>
      </c>
    </row>
    <row r="1043" spans="1:21" hidden="1">
      <c r="A1043" s="55" t="str">
        <f t="shared" si="32"/>
        <v>Y0AS0</v>
      </c>
      <c r="B1043" s="55">
        <f>VLOOKUP(J1043,'Mapping-CITI'!A:E,5,0)</f>
        <v>0</v>
      </c>
      <c r="D1043" s="42">
        <v>45016</v>
      </c>
      <c r="E1043" s="42">
        <v>45199</v>
      </c>
      <c r="F1043" t="s">
        <v>2893</v>
      </c>
      <c r="G1043" t="s">
        <v>2920</v>
      </c>
      <c r="H1043">
        <v>1700</v>
      </c>
      <c r="I1043" t="s">
        <v>2768</v>
      </c>
      <c r="J1043">
        <v>141366</v>
      </c>
      <c r="K1043" t="s">
        <v>2857</v>
      </c>
      <c r="L1043">
        <v>0</v>
      </c>
      <c r="M1043">
        <v>1498900.07</v>
      </c>
      <c r="N1043">
        <v>1498900.07</v>
      </c>
      <c r="O1043">
        <v>0</v>
      </c>
      <c r="P1043" t="s">
        <v>607</v>
      </c>
      <c r="Q1043">
        <v>0</v>
      </c>
      <c r="R1043">
        <v>1498900.07</v>
      </c>
      <c r="S1043">
        <v>1498900.07</v>
      </c>
      <c r="T1043" t="s">
        <v>2893</v>
      </c>
      <c r="U1043" s="221">
        <f t="shared" si="33"/>
        <v>0</v>
      </c>
    </row>
    <row r="1044" spans="1:21" hidden="1">
      <c r="A1044" s="55" t="str">
        <f t="shared" si="32"/>
        <v>Y0AS0</v>
      </c>
      <c r="B1044" s="55">
        <f>VLOOKUP(J1044,'Mapping-CITI'!A:E,5,0)</f>
        <v>0</v>
      </c>
      <c r="D1044" s="42">
        <v>45016</v>
      </c>
      <c r="E1044" s="42">
        <v>45199</v>
      </c>
      <c r="F1044" t="s">
        <v>2893</v>
      </c>
      <c r="G1044" t="s">
        <v>2920</v>
      </c>
      <c r="H1044">
        <v>1700</v>
      </c>
      <c r="I1044" t="s">
        <v>2768</v>
      </c>
      <c r="J1044">
        <v>141382</v>
      </c>
      <c r="K1044" t="s">
        <v>2052</v>
      </c>
      <c r="L1044">
        <v>0</v>
      </c>
      <c r="M1044">
        <v>3538515898.5300002</v>
      </c>
      <c r="N1044">
        <v>3538515898.5300002</v>
      </c>
      <c r="O1044">
        <v>0</v>
      </c>
      <c r="P1044" t="s">
        <v>607</v>
      </c>
      <c r="Q1044">
        <v>0</v>
      </c>
      <c r="R1044">
        <v>3538515898.5300002</v>
      </c>
      <c r="S1044">
        <v>3538515898.5300002</v>
      </c>
      <c r="T1044" t="s">
        <v>2893</v>
      </c>
      <c r="U1044" s="221">
        <f t="shared" si="33"/>
        <v>0</v>
      </c>
    </row>
    <row r="1045" spans="1:21" hidden="1">
      <c r="A1045" s="55" t="str">
        <f t="shared" si="32"/>
        <v>Y0AS0</v>
      </c>
      <c r="B1045" s="55">
        <f>VLOOKUP(J1045,'Mapping-CITI'!A:E,5,0)</f>
        <v>0</v>
      </c>
      <c r="D1045" s="42">
        <v>45016</v>
      </c>
      <c r="E1045" s="42">
        <v>45199</v>
      </c>
      <c r="F1045" t="s">
        <v>2893</v>
      </c>
      <c r="G1045" t="s">
        <v>2920</v>
      </c>
      <c r="H1045">
        <v>1700</v>
      </c>
      <c r="I1045" t="s">
        <v>2768</v>
      </c>
      <c r="J1045">
        <v>141398</v>
      </c>
      <c r="K1045" t="s">
        <v>2911</v>
      </c>
      <c r="L1045">
        <v>0</v>
      </c>
      <c r="M1045">
        <v>304.62</v>
      </c>
      <c r="N1045">
        <v>304.62</v>
      </c>
      <c r="O1045">
        <v>0</v>
      </c>
      <c r="P1045" t="s">
        <v>607</v>
      </c>
      <c r="Q1045">
        <v>0</v>
      </c>
      <c r="R1045">
        <v>304.62</v>
      </c>
      <c r="S1045">
        <v>304.62</v>
      </c>
      <c r="T1045" t="s">
        <v>2893</v>
      </c>
      <c r="U1045" s="221">
        <f t="shared" si="33"/>
        <v>0</v>
      </c>
    </row>
    <row r="1046" spans="1:21" hidden="1">
      <c r="A1046" s="55" t="str">
        <f t="shared" si="32"/>
        <v>Y0AS0</v>
      </c>
      <c r="B1046" s="55">
        <f>VLOOKUP(J1046,'Mapping-CITI'!A:E,5,0)</f>
        <v>0</v>
      </c>
      <c r="D1046" s="42">
        <v>45016</v>
      </c>
      <c r="E1046" s="42">
        <v>45199</v>
      </c>
      <c r="F1046" t="s">
        <v>2893</v>
      </c>
      <c r="G1046" t="s">
        <v>2920</v>
      </c>
      <c r="H1046">
        <v>1700</v>
      </c>
      <c r="I1046" t="s">
        <v>2768</v>
      </c>
      <c r="J1046">
        <v>141399</v>
      </c>
      <c r="K1046" t="s">
        <v>2912</v>
      </c>
      <c r="L1046">
        <v>0</v>
      </c>
      <c r="M1046">
        <v>35884500</v>
      </c>
      <c r="N1046">
        <v>35980000</v>
      </c>
      <c r="O1046">
        <v>-95500</v>
      </c>
      <c r="P1046" t="s">
        <v>607</v>
      </c>
      <c r="Q1046">
        <v>-95500</v>
      </c>
      <c r="R1046">
        <v>35884500</v>
      </c>
      <c r="S1046">
        <v>35980000</v>
      </c>
      <c r="T1046" t="s">
        <v>2893</v>
      </c>
      <c r="U1046" s="221">
        <f t="shared" si="33"/>
        <v>-9.5499999999999995E-3</v>
      </c>
    </row>
    <row r="1047" spans="1:21" hidden="1">
      <c r="A1047" s="55" t="str">
        <f t="shared" si="32"/>
        <v>Y0ASIgnore</v>
      </c>
      <c r="B1047" s="55" t="str">
        <f>VLOOKUP(J1047,'Mapping-CITI'!A:E,5,0)</f>
        <v>Ignore</v>
      </c>
      <c r="D1047" s="42">
        <v>45016</v>
      </c>
      <c r="E1047" s="42">
        <v>45199</v>
      </c>
      <c r="F1047" t="s">
        <v>2893</v>
      </c>
      <c r="G1047" t="s">
        <v>2920</v>
      </c>
      <c r="H1047">
        <v>1700</v>
      </c>
      <c r="I1047" t="s">
        <v>2768</v>
      </c>
      <c r="J1047">
        <v>141408</v>
      </c>
      <c r="K1047" t="s">
        <v>3404</v>
      </c>
      <c r="L1047">
        <v>2.0299999999999998</v>
      </c>
      <c r="M1047">
        <v>0</v>
      </c>
      <c r="N1047">
        <v>0</v>
      </c>
      <c r="O1047">
        <v>2.0299999999999998</v>
      </c>
      <c r="P1047" t="s">
        <v>607</v>
      </c>
      <c r="Q1047">
        <v>2.0299999999999998</v>
      </c>
      <c r="R1047">
        <v>0</v>
      </c>
      <c r="S1047">
        <v>0</v>
      </c>
      <c r="T1047" t="s">
        <v>2893</v>
      </c>
      <c r="U1047" s="221">
        <f t="shared" si="33"/>
        <v>0</v>
      </c>
    </row>
    <row r="1048" spans="1:21" hidden="1">
      <c r="A1048" s="55" t="str">
        <f t="shared" si="32"/>
        <v>Y0AS0</v>
      </c>
      <c r="B1048" s="55">
        <f>VLOOKUP(J1048,'Mapping-CITI'!A:E,5,0)</f>
        <v>0</v>
      </c>
      <c r="D1048" s="42">
        <v>45016</v>
      </c>
      <c r="E1048" s="42">
        <v>45199</v>
      </c>
      <c r="F1048" t="s">
        <v>2893</v>
      </c>
      <c r="G1048" t="s">
        <v>2920</v>
      </c>
      <c r="H1048">
        <v>1700</v>
      </c>
      <c r="I1048" t="s">
        <v>2768</v>
      </c>
      <c r="J1048">
        <v>141524</v>
      </c>
      <c r="K1048" t="s">
        <v>2061</v>
      </c>
      <c r="L1048">
        <v>0</v>
      </c>
      <c r="M1048">
        <v>1543550</v>
      </c>
      <c r="N1048">
        <v>1560550</v>
      </c>
      <c r="O1048">
        <v>-17000</v>
      </c>
      <c r="P1048" t="s">
        <v>607</v>
      </c>
      <c r="Q1048">
        <v>-17000</v>
      </c>
      <c r="R1048">
        <v>1543550</v>
      </c>
      <c r="S1048">
        <v>1560550</v>
      </c>
      <c r="T1048" t="s">
        <v>2893</v>
      </c>
      <c r="U1048" s="221">
        <f t="shared" si="33"/>
        <v>-1.6999999999999999E-3</v>
      </c>
    </row>
    <row r="1049" spans="1:21" hidden="1">
      <c r="A1049" s="55" t="str">
        <f t="shared" si="32"/>
        <v>Y0AS0</v>
      </c>
      <c r="B1049" s="55">
        <f>VLOOKUP(J1049,'Mapping-CITI'!A:E,5,0)</f>
        <v>0</v>
      </c>
      <c r="D1049" s="42">
        <v>45016</v>
      </c>
      <c r="E1049" s="42">
        <v>45199</v>
      </c>
      <c r="F1049" t="s">
        <v>2893</v>
      </c>
      <c r="G1049" t="s">
        <v>2920</v>
      </c>
      <c r="H1049">
        <v>1700</v>
      </c>
      <c r="I1049" t="s">
        <v>2768</v>
      </c>
      <c r="J1049">
        <v>141526</v>
      </c>
      <c r="K1049" t="s">
        <v>2062</v>
      </c>
      <c r="L1049">
        <v>0</v>
      </c>
      <c r="M1049">
        <v>137189913.83000001</v>
      </c>
      <c r="N1049">
        <v>137189913.83000001</v>
      </c>
      <c r="O1049">
        <v>0</v>
      </c>
      <c r="P1049" t="s">
        <v>607</v>
      </c>
      <c r="Q1049">
        <v>0</v>
      </c>
      <c r="R1049">
        <v>137189913.83000001</v>
      </c>
      <c r="S1049">
        <v>137189913.83000001</v>
      </c>
      <c r="T1049" t="s">
        <v>2893</v>
      </c>
      <c r="U1049" s="221">
        <f t="shared" si="33"/>
        <v>0</v>
      </c>
    </row>
    <row r="1050" spans="1:21" hidden="1">
      <c r="A1050" s="55" t="str">
        <f t="shared" si="32"/>
        <v>Y0AS0</v>
      </c>
      <c r="B1050" s="55">
        <f>VLOOKUP(J1050,'Mapping-CITI'!A:E,5,0)</f>
        <v>0</v>
      </c>
      <c r="D1050" s="42">
        <v>45016</v>
      </c>
      <c r="E1050" s="42">
        <v>45199</v>
      </c>
      <c r="F1050" t="s">
        <v>2893</v>
      </c>
      <c r="G1050" t="s">
        <v>2920</v>
      </c>
      <c r="H1050">
        <v>1700</v>
      </c>
      <c r="I1050" t="s">
        <v>2768</v>
      </c>
      <c r="J1050">
        <v>141536</v>
      </c>
      <c r="K1050" t="s">
        <v>2067</v>
      </c>
      <c r="L1050">
        <v>0</v>
      </c>
      <c r="M1050">
        <v>3000000</v>
      </c>
      <c r="N1050">
        <v>3000000</v>
      </c>
      <c r="O1050">
        <v>0</v>
      </c>
      <c r="P1050" t="s">
        <v>607</v>
      </c>
      <c r="Q1050">
        <v>0</v>
      </c>
      <c r="R1050">
        <v>3000000</v>
      </c>
      <c r="S1050">
        <v>3000000</v>
      </c>
      <c r="T1050" t="s">
        <v>2893</v>
      </c>
      <c r="U1050" s="221">
        <f t="shared" si="33"/>
        <v>0</v>
      </c>
    </row>
    <row r="1051" spans="1:21" hidden="1">
      <c r="A1051" s="55" t="str">
        <f t="shared" si="32"/>
        <v>Y0AS0</v>
      </c>
      <c r="B1051" s="55">
        <f>VLOOKUP(J1051,'Mapping-CITI'!A:E,5,0)</f>
        <v>0</v>
      </c>
      <c r="D1051" s="42">
        <v>45016</v>
      </c>
      <c r="E1051" s="42">
        <v>45199</v>
      </c>
      <c r="F1051" t="s">
        <v>2893</v>
      </c>
      <c r="G1051" t="s">
        <v>2920</v>
      </c>
      <c r="H1051">
        <v>1700</v>
      </c>
      <c r="I1051" t="s">
        <v>2768</v>
      </c>
      <c r="J1051">
        <v>141627</v>
      </c>
      <c r="K1051" t="s">
        <v>2072</v>
      </c>
      <c r="L1051">
        <v>0</v>
      </c>
      <c r="M1051">
        <v>400000</v>
      </c>
      <c r="N1051">
        <v>400000</v>
      </c>
      <c r="O1051">
        <v>0</v>
      </c>
      <c r="P1051" t="s">
        <v>607</v>
      </c>
      <c r="Q1051">
        <v>0</v>
      </c>
      <c r="R1051">
        <v>400000</v>
      </c>
      <c r="S1051">
        <v>400000</v>
      </c>
      <c r="T1051" t="s">
        <v>2893</v>
      </c>
      <c r="U1051" s="221">
        <f t="shared" si="33"/>
        <v>0</v>
      </c>
    </row>
    <row r="1052" spans="1:21" hidden="1">
      <c r="A1052" s="55" t="str">
        <f t="shared" si="32"/>
        <v>Y0AS0</v>
      </c>
      <c r="B1052" s="55">
        <f>VLOOKUP(J1052,'Mapping-CITI'!A:E,5,0)</f>
        <v>0</v>
      </c>
      <c r="D1052" s="42">
        <v>45016</v>
      </c>
      <c r="E1052" s="42">
        <v>45199</v>
      </c>
      <c r="F1052" t="s">
        <v>2893</v>
      </c>
      <c r="G1052" t="s">
        <v>2920</v>
      </c>
      <c r="H1052">
        <v>1700</v>
      </c>
      <c r="I1052" t="s">
        <v>2768</v>
      </c>
      <c r="J1052">
        <v>141647</v>
      </c>
      <c r="K1052" t="s">
        <v>2073</v>
      </c>
      <c r="L1052">
        <v>0</v>
      </c>
      <c r="M1052">
        <v>57237411</v>
      </c>
      <c r="N1052">
        <v>60140411</v>
      </c>
      <c r="O1052">
        <v>-2903000</v>
      </c>
      <c r="P1052" t="s">
        <v>607</v>
      </c>
      <c r="Q1052">
        <v>-2903000</v>
      </c>
      <c r="R1052">
        <v>57237411</v>
      </c>
      <c r="S1052">
        <v>60140411</v>
      </c>
      <c r="T1052" t="s">
        <v>2893</v>
      </c>
      <c r="U1052" s="221">
        <f t="shared" si="33"/>
        <v>-0.2903</v>
      </c>
    </row>
    <row r="1053" spans="1:21" hidden="1">
      <c r="A1053" s="55" t="str">
        <f t="shared" si="32"/>
        <v>Y0AS0</v>
      </c>
      <c r="B1053" s="55">
        <f>VLOOKUP(J1053,'Mapping-CITI'!A:E,5,0)</f>
        <v>0</v>
      </c>
      <c r="D1053" s="42">
        <v>45016</v>
      </c>
      <c r="E1053" s="42">
        <v>45199</v>
      </c>
      <c r="F1053" t="s">
        <v>2893</v>
      </c>
      <c r="G1053" t="s">
        <v>2920</v>
      </c>
      <c r="H1053">
        <v>1700</v>
      </c>
      <c r="I1053" t="s">
        <v>2768</v>
      </c>
      <c r="J1053">
        <v>141653</v>
      </c>
      <c r="K1053" t="s">
        <v>2074</v>
      </c>
      <c r="L1053">
        <v>-59500</v>
      </c>
      <c r="M1053">
        <v>13837054</v>
      </c>
      <c r="N1053">
        <v>13819554</v>
      </c>
      <c r="O1053">
        <v>-42000</v>
      </c>
      <c r="P1053" t="s">
        <v>607</v>
      </c>
      <c r="Q1053">
        <v>-42000</v>
      </c>
      <c r="R1053">
        <v>13837054</v>
      </c>
      <c r="S1053">
        <v>13819554</v>
      </c>
      <c r="T1053" t="s">
        <v>2893</v>
      </c>
      <c r="U1053" s="221">
        <f t="shared" si="33"/>
        <v>1.75E-3</v>
      </c>
    </row>
    <row r="1054" spans="1:21" hidden="1">
      <c r="A1054" s="55" t="str">
        <f t="shared" si="32"/>
        <v>Y0AS0</v>
      </c>
      <c r="B1054" s="55">
        <f>VLOOKUP(J1054,'Mapping-CITI'!A:E,5,0)</f>
        <v>0</v>
      </c>
      <c r="D1054" s="42">
        <v>45016</v>
      </c>
      <c r="E1054" s="42">
        <v>45199</v>
      </c>
      <c r="F1054" t="s">
        <v>2893</v>
      </c>
      <c r="G1054" t="s">
        <v>2920</v>
      </c>
      <c r="H1054">
        <v>1700</v>
      </c>
      <c r="I1054" t="s">
        <v>2768</v>
      </c>
      <c r="J1054">
        <v>141724</v>
      </c>
      <c r="K1054" t="s">
        <v>2076</v>
      </c>
      <c r="L1054">
        <v>-2000</v>
      </c>
      <c r="M1054">
        <v>13753237</v>
      </c>
      <c r="N1054">
        <v>13753737</v>
      </c>
      <c r="O1054">
        <v>-2500</v>
      </c>
      <c r="P1054" t="s">
        <v>607</v>
      </c>
      <c r="Q1054">
        <v>-2500</v>
      </c>
      <c r="R1054">
        <v>13753237</v>
      </c>
      <c r="S1054">
        <v>13753737</v>
      </c>
      <c r="T1054" t="s">
        <v>2893</v>
      </c>
      <c r="U1054" s="221">
        <f t="shared" si="33"/>
        <v>-5.0000000000000002E-5</v>
      </c>
    </row>
    <row r="1055" spans="1:21" hidden="1">
      <c r="A1055" s="55" t="str">
        <f t="shared" si="32"/>
        <v>Y0AS0</v>
      </c>
      <c r="B1055" s="55">
        <f>VLOOKUP(J1055,'Mapping-CITI'!A:E,5,0)</f>
        <v>0</v>
      </c>
      <c r="D1055" s="42">
        <v>45016</v>
      </c>
      <c r="E1055" s="42">
        <v>45199</v>
      </c>
      <c r="F1055" t="s">
        <v>2893</v>
      </c>
      <c r="G1055" t="s">
        <v>2920</v>
      </c>
      <c r="H1055">
        <v>1700</v>
      </c>
      <c r="I1055" t="s">
        <v>2768</v>
      </c>
      <c r="J1055">
        <v>141744</v>
      </c>
      <c r="K1055" t="s">
        <v>2087</v>
      </c>
      <c r="L1055">
        <v>0</v>
      </c>
      <c r="M1055">
        <v>4950918498.9499998</v>
      </c>
      <c r="N1055">
        <v>4950918498.9499998</v>
      </c>
      <c r="O1055">
        <v>0</v>
      </c>
      <c r="P1055" t="s">
        <v>607</v>
      </c>
      <c r="Q1055">
        <v>0</v>
      </c>
      <c r="R1055">
        <v>4950918498.9499998</v>
      </c>
      <c r="S1055">
        <v>4950918498.9499998</v>
      </c>
      <c r="T1055" t="s">
        <v>2893</v>
      </c>
      <c r="U1055" s="221">
        <f t="shared" si="33"/>
        <v>0</v>
      </c>
    </row>
    <row r="1056" spans="1:21" hidden="1">
      <c r="A1056" s="55" t="str">
        <f t="shared" si="32"/>
        <v>Y0AS0</v>
      </c>
      <c r="B1056" s="55">
        <f>VLOOKUP(J1056,'Mapping-CITI'!A:E,5,0)</f>
        <v>0</v>
      </c>
      <c r="D1056" s="42">
        <v>45016</v>
      </c>
      <c r="E1056" s="42">
        <v>45199</v>
      </c>
      <c r="F1056" t="s">
        <v>2893</v>
      </c>
      <c r="G1056" t="s">
        <v>2920</v>
      </c>
      <c r="H1056">
        <v>1700</v>
      </c>
      <c r="I1056" t="s">
        <v>2768</v>
      </c>
      <c r="J1056">
        <v>141749</v>
      </c>
      <c r="K1056" t="s">
        <v>2092</v>
      </c>
      <c r="L1056">
        <v>0</v>
      </c>
      <c r="M1056">
        <v>248400</v>
      </c>
      <c r="N1056">
        <v>248400</v>
      </c>
      <c r="O1056">
        <v>0</v>
      </c>
      <c r="P1056" t="s">
        <v>607</v>
      </c>
      <c r="Q1056">
        <v>0</v>
      </c>
      <c r="R1056">
        <v>248400</v>
      </c>
      <c r="S1056">
        <v>248400</v>
      </c>
      <c r="T1056" t="s">
        <v>2893</v>
      </c>
      <c r="U1056" s="221">
        <f t="shared" si="33"/>
        <v>0</v>
      </c>
    </row>
    <row r="1057" spans="1:21" hidden="1">
      <c r="A1057" s="55" t="str">
        <f t="shared" si="32"/>
        <v>Y0AS0</v>
      </c>
      <c r="B1057" s="55">
        <f>VLOOKUP(J1057,'Mapping-CITI'!A:E,5,0)</f>
        <v>0</v>
      </c>
      <c r="D1057" s="42">
        <v>45016</v>
      </c>
      <c r="E1057" s="42">
        <v>45199</v>
      </c>
      <c r="F1057" t="s">
        <v>2893</v>
      </c>
      <c r="G1057" t="s">
        <v>2920</v>
      </c>
      <c r="H1057">
        <v>1700</v>
      </c>
      <c r="I1057" t="s">
        <v>2768</v>
      </c>
      <c r="J1057">
        <v>141754</v>
      </c>
      <c r="K1057" t="s">
        <v>2096</v>
      </c>
      <c r="L1057">
        <v>0</v>
      </c>
      <c r="M1057">
        <v>2164100</v>
      </c>
      <c r="N1057">
        <v>2164100</v>
      </c>
      <c r="O1057">
        <v>0</v>
      </c>
      <c r="P1057" t="s">
        <v>607</v>
      </c>
      <c r="Q1057">
        <v>0</v>
      </c>
      <c r="R1057">
        <v>2164100</v>
      </c>
      <c r="S1057">
        <v>2164100</v>
      </c>
      <c r="T1057" t="s">
        <v>2893</v>
      </c>
      <c r="U1057" s="221">
        <f t="shared" si="33"/>
        <v>0</v>
      </c>
    </row>
    <row r="1058" spans="1:21" hidden="1">
      <c r="A1058" s="55" t="str">
        <f t="shared" si="32"/>
        <v>Y0AS0</v>
      </c>
      <c r="B1058" s="55">
        <f>VLOOKUP(J1058,'Mapping-CITI'!A:E,5,0)</f>
        <v>0</v>
      </c>
      <c r="D1058" s="42">
        <v>45016</v>
      </c>
      <c r="E1058" s="42">
        <v>45199</v>
      </c>
      <c r="F1058" t="s">
        <v>2893</v>
      </c>
      <c r="G1058" t="s">
        <v>2920</v>
      </c>
      <c r="H1058">
        <v>1700</v>
      </c>
      <c r="I1058" t="s">
        <v>2768</v>
      </c>
      <c r="J1058">
        <v>141769</v>
      </c>
      <c r="K1058" t="s">
        <v>2105</v>
      </c>
      <c r="L1058">
        <v>-2500</v>
      </c>
      <c r="M1058">
        <v>13086609</v>
      </c>
      <c r="N1058">
        <v>13084109</v>
      </c>
      <c r="O1058">
        <v>0</v>
      </c>
      <c r="P1058" t="s">
        <v>607</v>
      </c>
      <c r="Q1058">
        <v>0</v>
      </c>
      <c r="R1058">
        <v>13086609</v>
      </c>
      <c r="S1058">
        <v>13084109</v>
      </c>
      <c r="T1058" t="s">
        <v>2893</v>
      </c>
      <c r="U1058" s="221">
        <f t="shared" si="33"/>
        <v>2.5000000000000001E-4</v>
      </c>
    </row>
    <row r="1059" spans="1:21" hidden="1">
      <c r="A1059" s="55" t="str">
        <f t="shared" si="32"/>
        <v>Y0AS0</v>
      </c>
      <c r="B1059" s="55">
        <f>VLOOKUP(J1059,'Mapping-CITI'!A:E,5,0)</f>
        <v>0</v>
      </c>
      <c r="D1059" s="42">
        <v>45016</v>
      </c>
      <c r="E1059" s="42">
        <v>45199</v>
      </c>
      <c r="F1059" t="s">
        <v>2893</v>
      </c>
      <c r="G1059" t="s">
        <v>2920</v>
      </c>
      <c r="H1059">
        <v>1700</v>
      </c>
      <c r="I1059" t="s">
        <v>2768</v>
      </c>
      <c r="J1059">
        <v>141779</v>
      </c>
      <c r="K1059" t="s">
        <v>2114</v>
      </c>
      <c r="L1059">
        <v>-966000</v>
      </c>
      <c r="M1059">
        <v>193995203</v>
      </c>
      <c r="N1059">
        <v>193394703</v>
      </c>
      <c r="O1059">
        <v>-365500</v>
      </c>
      <c r="P1059" t="s">
        <v>607</v>
      </c>
      <c r="Q1059">
        <v>-365500</v>
      </c>
      <c r="R1059">
        <v>193995203</v>
      </c>
      <c r="S1059">
        <v>193394703</v>
      </c>
      <c r="T1059" t="s">
        <v>2893</v>
      </c>
      <c r="U1059" s="221">
        <f t="shared" si="33"/>
        <v>6.0049999999999999E-2</v>
      </c>
    </row>
    <row r="1060" spans="1:21" hidden="1">
      <c r="A1060" s="55" t="str">
        <f t="shared" si="32"/>
        <v>Y0AS0</v>
      </c>
      <c r="B1060" s="55">
        <f>VLOOKUP(J1060,'Mapping-CITI'!A:E,5,0)</f>
        <v>0</v>
      </c>
      <c r="D1060" s="42">
        <v>45016</v>
      </c>
      <c r="E1060" s="42">
        <v>45199</v>
      </c>
      <c r="F1060" t="s">
        <v>2893</v>
      </c>
      <c r="G1060" t="s">
        <v>2920</v>
      </c>
      <c r="H1060">
        <v>1700</v>
      </c>
      <c r="I1060" t="s">
        <v>2768</v>
      </c>
      <c r="J1060">
        <v>141785</v>
      </c>
      <c r="K1060" t="s">
        <v>2918</v>
      </c>
      <c r="L1060">
        <v>0</v>
      </c>
      <c r="M1060">
        <v>257161787.5</v>
      </c>
      <c r="N1060">
        <v>257161787.5</v>
      </c>
      <c r="O1060">
        <v>0</v>
      </c>
      <c r="P1060" t="s">
        <v>607</v>
      </c>
      <c r="Q1060">
        <v>0</v>
      </c>
      <c r="R1060">
        <v>257161787.5</v>
      </c>
      <c r="S1060">
        <v>257161787.5</v>
      </c>
      <c r="T1060" t="s">
        <v>2893</v>
      </c>
      <c r="U1060" s="221">
        <f t="shared" si="33"/>
        <v>0</v>
      </c>
    </row>
    <row r="1061" spans="1:21" hidden="1">
      <c r="A1061" s="55" t="str">
        <f t="shared" si="32"/>
        <v>Y0AS0</v>
      </c>
      <c r="B1061" s="55">
        <f>VLOOKUP(J1061,'Mapping-CITI'!A:E,5,0)</f>
        <v>0</v>
      </c>
      <c r="D1061" s="42">
        <v>45016</v>
      </c>
      <c r="E1061" s="42">
        <v>45199</v>
      </c>
      <c r="F1061" t="s">
        <v>2893</v>
      </c>
      <c r="G1061" t="s">
        <v>2920</v>
      </c>
      <c r="H1061">
        <v>1700</v>
      </c>
      <c r="I1061" t="s">
        <v>2768</v>
      </c>
      <c r="J1061">
        <v>141789</v>
      </c>
      <c r="K1061" t="s">
        <v>2122</v>
      </c>
      <c r="L1061">
        <v>0</v>
      </c>
      <c r="M1061">
        <v>372000</v>
      </c>
      <c r="N1061">
        <v>382000</v>
      </c>
      <c r="O1061">
        <v>-10000</v>
      </c>
      <c r="P1061" t="s">
        <v>607</v>
      </c>
      <c r="Q1061">
        <v>-10000</v>
      </c>
      <c r="R1061">
        <v>372000</v>
      </c>
      <c r="S1061">
        <v>382000</v>
      </c>
      <c r="T1061" t="s">
        <v>2893</v>
      </c>
      <c r="U1061" s="221">
        <f t="shared" si="33"/>
        <v>-1E-3</v>
      </c>
    </row>
    <row r="1062" spans="1:21" hidden="1">
      <c r="A1062" s="55" t="str">
        <f t="shared" si="32"/>
        <v>Y0ASIgnore</v>
      </c>
      <c r="B1062" s="55" t="str">
        <f>VLOOKUP(J1062,'Mapping-CITI'!A:E,5,0)</f>
        <v>Ignore</v>
      </c>
      <c r="D1062" s="42">
        <v>45016</v>
      </c>
      <c r="E1062" s="42">
        <v>45199</v>
      </c>
      <c r="F1062" t="s">
        <v>2893</v>
      </c>
      <c r="G1062" t="s">
        <v>2920</v>
      </c>
      <c r="H1062">
        <v>1700</v>
      </c>
      <c r="I1062" t="s">
        <v>2768</v>
      </c>
      <c r="J1062">
        <v>141794</v>
      </c>
      <c r="K1062" t="s">
        <v>3365</v>
      </c>
      <c r="L1062">
        <v>0</v>
      </c>
      <c r="M1062">
        <v>820620</v>
      </c>
      <c r="N1062">
        <v>820620</v>
      </c>
      <c r="O1062">
        <v>0</v>
      </c>
      <c r="P1062" t="s">
        <v>607</v>
      </c>
      <c r="Q1062">
        <v>0</v>
      </c>
      <c r="R1062">
        <v>820620</v>
      </c>
      <c r="S1062">
        <v>820620</v>
      </c>
      <c r="T1062" t="s">
        <v>2893</v>
      </c>
      <c r="U1062" s="221">
        <f t="shared" si="33"/>
        <v>0</v>
      </c>
    </row>
    <row r="1063" spans="1:21" hidden="1">
      <c r="A1063" s="55" t="str">
        <f t="shared" si="32"/>
        <v>Y0ASIgnore</v>
      </c>
      <c r="B1063" s="55" t="str">
        <f>VLOOKUP(J1063,'Mapping-CITI'!A:E,5,0)</f>
        <v>Ignore</v>
      </c>
      <c r="D1063" s="42">
        <v>45016</v>
      </c>
      <c r="E1063" s="42">
        <v>45199</v>
      </c>
      <c r="F1063" t="s">
        <v>2893</v>
      </c>
      <c r="G1063" t="s">
        <v>2920</v>
      </c>
      <c r="H1063">
        <v>1700</v>
      </c>
      <c r="I1063" t="s">
        <v>2768</v>
      </c>
      <c r="J1063">
        <v>141865</v>
      </c>
      <c r="K1063" t="s">
        <v>3366</v>
      </c>
      <c r="L1063">
        <v>0</v>
      </c>
      <c r="M1063">
        <v>3747945.3</v>
      </c>
      <c r="N1063">
        <v>3747945.3</v>
      </c>
      <c r="O1063">
        <v>0</v>
      </c>
      <c r="P1063" t="s">
        <v>607</v>
      </c>
      <c r="Q1063">
        <v>0</v>
      </c>
      <c r="R1063">
        <v>3747945.3</v>
      </c>
      <c r="S1063">
        <v>3747945.3</v>
      </c>
      <c r="T1063" t="s">
        <v>2893</v>
      </c>
      <c r="U1063" s="221">
        <f t="shared" si="33"/>
        <v>0</v>
      </c>
    </row>
    <row r="1064" spans="1:21" hidden="1">
      <c r="A1064" s="55" t="str">
        <f t="shared" si="32"/>
        <v>Y0AS0</v>
      </c>
      <c r="B1064" s="55">
        <f>VLOOKUP(J1064,'Mapping-CITI'!A:E,5,0)</f>
        <v>0</v>
      </c>
      <c r="D1064" s="42">
        <v>45016</v>
      </c>
      <c r="E1064" s="42">
        <v>45199</v>
      </c>
      <c r="F1064" t="s">
        <v>2893</v>
      </c>
      <c r="G1064" t="s">
        <v>2920</v>
      </c>
      <c r="H1064">
        <v>1700</v>
      </c>
      <c r="I1064" t="s">
        <v>2768</v>
      </c>
      <c r="J1064">
        <v>141871</v>
      </c>
      <c r="K1064" t="s">
        <v>2603</v>
      </c>
      <c r="L1064">
        <v>1.75</v>
      </c>
      <c r="M1064">
        <v>0</v>
      </c>
      <c r="N1064">
        <v>1.75</v>
      </c>
      <c r="O1064">
        <v>0</v>
      </c>
      <c r="P1064" t="s">
        <v>607</v>
      </c>
      <c r="Q1064">
        <v>0</v>
      </c>
      <c r="R1064">
        <v>0</v>
      </c>
      <c r="S1064">
        <v>1.75</v>
      </c>
      <c r="T1064" t="s">
        <v>2893</v>
      </c>
      <c r="U1064" s="221">
        <f t="shared" si="33"/>
        <v>-1.7499999999999999E-7</v>
      </c>
    </row>
    <row r="1065" spans="1:21" hidden="1">
      <c r="A1065" s="55" t="str">
        <f t="shared" si="32"/>
        <v>Y0AS0</v>
      </c>
      <c r="B1065" s="55">
        <f>VLOOKUP(J1065,'Mapping-CITI'!A:E,5,0)</f>
        <v>0</v>
      </c>
      <c r="D1065" s="42">
        <v>45016</v>
      </c>
      <c r="E1065" s="42">
        <v>45199</v>
      </c>
      <c r="F1065" t="s">
        <v>2893</v>
      </c>
      <c r="G1065" t="s">
        <v>2920</v>
      </c>
      <c r="H1065">
        <v>1700</v>
      </c>
      <c r="I1065" t="s">
        <v>2768</v>
      </c>
      <c r="J1065">
        <v>142038</v>
      </c>
      <c r="K1065" t="s">
        <v>2128</v>
      </c>
      <c r="L1065">
        <v>0</v>
      </c>
      <c r="M1065">
        <v>4000000</v>
      </c>
      <c r="N1065">
        <v>4000000</v>
      </c>
      <c r="O1065">
        <v>0</v>
      </c>
      <c r="P1065" t="s">
        <v>607</v>
      </c>
      <c r="Q1065">
        <v>0</v>
      </c>
      <c r="R1065">
        <v>4000000</v>
      </c>
      <c r="S1065">
        <v>4000000</v>
      </c>
      <c r="T1065" t="s">
        <v>2893</v>
      </c>
      <c r="U1065" s="221">
        <f t="shared" si="33"/>
        <v>0</v>
      </c>
    </row>
    <row r="1066" spans="1:21" hidden="1">
      <c r="A1066" s="55" t="str">
        <f t="shared" si="32"/>
        <v>Y0AS0</v>
      </c>
      <c r="B1066" s="55">
        <f>VLOOKUP(J1066,'Mapping-CITI'!A:E,5,0)</f>
        <v>0</v>
      </c>
      <c r="D1066" s="42">
        <v>45016</v>
      </c>
      <c r="E1066" s="42">
        <v>45199</v>
      </c>
      <c r="F1066" t="s">
        <v>2893</v>
      </c>
      <c r="G1066" t="s">
        <v>2920</v>
      </c>
      <c r="H1066">
        <v>1700</v>
      </c>
      <c r="I1066" t="s">
        <v>2768</v>
      </c>
      <c r="J1066">
        <v>142041</v>
      </c>
      <c r="K1066" t="s">
        <v>2130</v>
      </c>
      <c r="L1066">
        <v>0</v>
      </c>
      <c r="M1066">
        <v>218500</v>
      </c>
      <c r="N1066">
        <v>218500</v>
      </c>
      <c r="O1066">
        <v>0</v>
      </c>
      <c r="P1066" t="s">
        <v>607</v>
      </c>
      <c r="Q1066">
        <v>0</v>
      </c>
      <c r="R1066">
        <v>218500</v>
      </c>
      <c r="S1066">
        <v>218500</v>
      </c>
      <c r="T1066" t="s">
        <v>2893</v>
      </c>
      <c r="U1066" s="221">
        <f t="shared" si="33"/>
        <v>0</v>
      </c>
    </row>
    <row r="1067" spans="1:21" hidden="1">
      <c r="A1067" s="55" t="str">
        <f t="shared" si="32"/>
        <v>Y0AS0</v>
      </c>
      <c r="B1067" s="55">
        <f>VLOOKUP(J1067,'Mapping-CITI'!A:E,5,0)</f>
        <v>0</v>
      </c>
      <c r="D1067" s="42">
        <v>45016</v>
      </c>
      <c r="E1067" s="42">
        <v>45199</v>
      </c>
      <c r="F1067" t="s">
        <v>2893</v>
      </c>
      <c r="G1067" t="s">
        <v>2920</v>
      </c>
      <c r="H1067">
        <v>1700</v>
      </c>
      <c r="I1067" t="s">
        <v>2768</v>
      </c>
      <c r="J1067">
        <v>142042</v>
      </c>
      <c r="K1067" t="s">
        <v>2131</v>
      </c>
      <c r="L1067">
        <v>0</v>
      </c>
      <c r="M1067">
        <v>8248875</v>
      </c>
      <c r="N1067">
        <v>8248875</v>
      </c>
      <c r="O1067">
        <v>0</v>
      </c>
      <c r="P1067" t="s">
        <v>607</v>
      </c>
      <c r="Q1067">
        <v>0</v>
      </c>
      <c r="R1067">
        <v>8248875</v>
      </c>
      <c r="S1067">
        <v>8248875</v>
      </c>
      <c r="T1067" t="s">
        <v>2893</v>
      </c>
      <c r="U1067" s="221">
        <f t="shared" si="33"/>
        <v>0</v>
      </c>
    </row>
    <row r="1068" spans="1:21" hidden="1">
      <c r="A1068" s="55" t="str">
        <f t="shared" si="32"/>
        <v>Y0AS0</v>
      </c>
      <c r="B1068" s="55">
        <f>VLOOKUP(J1068,'Mapping-CITI'!A:E,5,0)</f>
        <v>0</v>
      </c>
      <c r="D1068" s="42">
        <v>45016</v>
      </c>
      <c r="E1068" s="42">
        <v>45199</v>
      </c>
      <c r="F1068" t="s">
        <v>2893</v>
      </c>
      <c r="G1068" t="s">
        <v>2920</v>
      </c>
      <c r="H1068">
        <v>1700</v>
      </c>
      <c r="I1068" t="s">
        <v>2768</v>
      </c>
      <c r="J1068">
        <v>142043</v>
      </c>
      <c r="K1068" t="s">
        <v>2657</v>
      </c>
      <c r="L1068">
        <v>0</v>
      </c>
      <c r="M1068">
        <v>255500</v>
      </c>
      <c r="N1068">
        <v>263500</v>
      </c>
      <c r="O1068">
        <v>-8000</v>
      </c>
      <c r="P1068" t="s">
        <v>607</v>
      </c>
      <c r="Q1068">
        <v>-8000</v>
      </c>
      <c r="R1068">
        <v>255500</v>
      </c>
      <c r="S1068">
        <v>263500</v>
      </c>
      <c r="T1068" t="s">
        <v>2893</v>
      </c>
      <c r="U1068" s="221">
        <f t="shared" si="33"/>
        <v>-8.0000000000000004E-4</v>
      </c>
    </row>
    <row r="1069" spans="1:21" hidden="1">
      <c r="A1069" s="55" t="str">
        <f t="shared" si="32"/>
        <v>Y0AS0</v>
      </c>
      <c r="B1069" s="55">
        <f>VLOOKUP(J1069,'Mapping-CITI'!A:E,5,0)</f>
        <v>0</v>
      </c>
      <c r="D1069" s="42">
        <v>45016</v>
      </c>
      <c r="E1069" s="42">
        <v>45199</v>
      </c>
      <c r="F1069" t="s">
        <v>2893</v>
      </c>
      <c r="G1069" t="s">
        <v>2920</v>
      </c>
      <c r="H1069">
        <v>1700</v>
      </c>
      <c r="I1069" t="s">
        <v>2768</v>
      </c>
      <c r="J1069">
        <v>142044</v>
      </c>
      <c r="K1069" t="s">
        <v>2132</v>
      </c>
      <c r="L1069">
        <v>0</v>
      </c>
      <c r="M1069">
        <v>8514076</v>
      </c>
      <c r="N1069">
        <v>8515076</v>
      </c>
      <c r="O1069">
        <v>-1000</v>
      </c>
      <c r="P1069" t="s">
        <v>607</v>
      </c>
      <c r="Q1069">
        <v>-1000</v>
      </c>
      <c r="R1069">
        <v>8514076</v>
      </c>
      <c r="S1069">
        <v>8515076</v>
      </c>
      <c r="T1069" t="s">
        <v>2893</v>
      </c>
      <c r="U1069" s="221">
        <f t="shared" si="33"/>
        <v>-1E-4</v>
      </c>
    </row>
    <row r="1070" spans="1:21" hidden="1">
      <c r="A1070" s="55" t="str">
        <f t="shared" si="32"/>
        <v>Y0ASIgnore</v>
      </c>
      <c r="B1070" s="55" t="str">
        <f>VLOOKUP(J1070,'Mapping-CITI'!A:E,5,0)</f>
        <v>Ignore</v>
      </c>
      <c r="D1070" s="42">
        <v>45016</v>
      </c>
      <c r="E1070" s="42">
        <v>45199</v>
      </c>
      <c r="F1070" t="s">
        <v>2893</v>
      </c>
      <c r="G1070" t="s">
        <v>2920</v>
      </c>
      <c r="H1070">
        <v>1700</v>
      </c>
      <c r="I1070" t="s">
        <v>2768</v>
      </c>
      <c r="J1070">
        <v>142077</v>
      </c>
      <c r="K1070" t="s">
        <v>2913</v>
      </c>
      <c r="L1070">
        <v>2417131.67</v>
      </c>
      <c r="M1070">
        <v>1574098.64</v>
      </c>
      <c r="N1070">
        <v>1198224.5</v>
      </c>
      <c r="O1070">
        <v>2793005.81</v>
      </c>
      <c r="P1070" t="s">
        <v>607</v>
      </c>
      <c r="Q1070">
        <v>2793005.81</v>
      </c>
      <c r="R1070">
        <v>1574098.64</v>
      </c>
      <c r="S1070">
        <v>1198224.5</v>
      </c>
      <c r="T1070" t="s">
        <v>2893</v>
      </c>
      <c r="U1070" s="221">
        <f t="shared" si="33"/>
        <v>3.7587413999999993E-2</v>
      </c>
    </row>
    <row r="1071" spans="1:21" hidden="1">
      <c r="A1071" s="55" t="str">
        <f t="shared" si="32"/>
        <v>Y0ASIgnore</v>
      </c>
      <c r="B1071" s="55" t="str">
        <f>VLOOKUP(J1071,'Mapping-CITI'!A:E,5,0)</f>
        <v>Ignore</v>
      </c>
      <c r="D1071" s="42">
        <v>45016</v>
      </c>
      <c r="E1071" s="42">
        <v>45199</v>
      </c>
      <c r="F1071" t="s">
        <v>2893</v>
      </c>
      <c r="G1071" t="s">
        <v>2920</v>
      </c>
      <c r="H1071">
        <v>1700</v>
      </c>
      <c r="I1071" t="s">
        <v>2768</v>
      </c>
      <c r="J1071">
        <v>142096</v>
      </c>
      <c r="K1071" t="s">
        <v>3421</v>
      </c>
      <c r="L1071">
        <v>0</v>
      </c>
      <c r="M1071">
        <v>1482387.15</v>
      </c>
      <c r="N1071">
        <v>1482387.15</v>
      </c>
      <c r="O1071">
        <v>0</v>
      </c>
      <c r="P1071" t="s">
        <v>607</v>
      </c>
      <c r="Q1071">
        <v>0</v>
      </c>
      <c r="R1071">
        <v>1482387.15</v>
      </c>
      <c r="S1071">
        <v>1482387.15</v>
      </c>
      <c r="T1071" t="s">
        <v>2893</v>
      </c>
      <c r="U1071" s="221">
        <f t="shared" si="33"/>
        <v>0</v>
      </c>
    </row>
    <row r="1072" spans="1:21" hidden="1">
      <c r="A1072" s="55" t="str">
        <f t="shared" si="32"/>
        <v>Y0ASIgnore</v>
      </c>
      <c r="B1072" s="55" t="str">
        <f>VLOOKUP(J1072,'Mapping-CITI'!A:E,5,0)</f>
        <v>Ignore</v>
      </c>
      <c r="D1072" s="42">
        <v>45016</v>
      </c>
      <c r="E1072" s="42">
        <v>45199</v>
      </c>
      <c r="F1072" t="s">
        <v>2893</v>
      </c>
      <c r="G1072" t="s">
        <v>2920</v>
      </c>
      <c r="H1072">
        <v>1700</v>
      </c>
      <c r="I1072" t="s">
        <v>2768</v>
      </c>
      <c r="J1072">
        <v>142243</v>
      </c>
      <c r="K1072" t="s">
        <v>3367</v>
      </c>
      <c r="L1072">
        <v>0</v>
      </c>
      <c r="M1072">
        <v>231647539.80000001</v>
      </c>
      <c r="N1072">
        <v>231647539.80000001</v>
      </c>
      <c r="O1072">
        <v>0</v>
      </c>
      <c r="P1072" t="s">
        <v>607</v>
      </c>
      <c r="Q1072">
        <v>0</v>
      </c>
      <c r="R1072">
        <v>231647539.80000001</v>
      </c>
      <c r="S1072">
        <v>231647539.80000001</v>
      </c>
      <c r="T1072" t="s">
        <v>2893</v>
      </c>
      <c r="U1072" s="221">
        <f t="shared" si="33"/>
        <v>0</v>
      </c>
    </row>
    <row r="1073" spans="1:21" hidden="1">
      <c r="A1073" s="55" t="str">
        <f t="shared" si="32"/>
        <v>Y0ASIgnore</v>
      </c>
      <c r="B1073" s="55" t="str">
        <f>VLOOKUP(J1073,'Mapping-CITI'!A:E,5,0)</f>
        <v>Ignore</v>
      </c>
      <c r="D1073" s="42">
        <v>45016</v>
      </c>
      <c r="E1073" s="42">
        <v>45199</v>
      </c>
      <c r="F1073" t="s">
        <v>2893</v>
      </c>
      <c r="G1073" t="s">
        <v>2920</v>
      </c>
      <c r="H1073">
        <v>1700</v>
      </c>
      <c r="I1073" t="s">
        <v>2768</v>
      </c>
      <c r="J1073">
        <v>142251</v>
      </c>
      <c r="K1073" t="s">
        <v>3368</v>
      </c>
      <c r="L1073">
        <v>0</v>
      </c>
      <c r="M1073">
        <v>2259266</v>
      </c>
      <c r="N1073">
        <v>2287266</v>
      </c>
      <c r="O1073">
        <v>-28000</v>
      </c>
      <c r="P1073" t="s">
        <v>607</v>
      </c>
      <c r="Q1073">
        <v>-28000</v>
      </c>
      <c r="R1073">
        <v>2259266</v>
      </c>
      <c r="S1073">
        <v>2287266</v>
      </c>
      <c r="T1073" t="s">
        <v>2893</v>
      </c>
      <c r="U1073" s="221">
        <f t="shared" si="33"/>
        <v>-2.8E-3</v>
      </c>
    </row>
    <row r="1074" spans="1:21" hidden="1">
      <c r="A1074" s="55" t="str">
        <f t="shared" si="32"/>
        <v>Y0ASIgnore</v>
      </c>
      <c r="B1074" s="55" t="str">
        <f>VLOOKUP(J1074,'Mapping-CITI'!A:E,5,0)</f>
        <v>Ignore</v>
      </c>
      <c r="D1074" s="42">
        <v>45016</v>
      </c>
      <c r="E1074" s="42">
        <v>45199</v>
      </c>
      <c r="F1074" t="s">
        <v>2893</v>
      </c>
      <c r="G1074" t="s">
        <v>2920</v>
      </c>
      <c r="H1074">
        <v>1700</v>
      </c>
      <c r="I1074" t="s">
        <v>2768</v>
      </c>
      <c r="J1074">
        <v>142256</v>
      </c>
      <c r="K1074" t="s">
        <v>3370</v>
      </c>
      <c r="L1074">
        <v>0</v>
      </c>
      <c r="M1074">
        <v>364688</v>
      </c>
      <c r="N1074">
        <v>364688</v>
      </c>
      <c r="O1074">
        <v>0</v>
      </c>
      <c r="P1074" t="s">
        <v>607</v>
      </c>
      <c r="Q1074">
        <v>0</v>
      </c>
      <c r="R1074">
        <v>364688</v>
      </c>
      <c r="S1074">
        <v>364688</v>
      </c>
      <c r="T1074" t="s">
        <v>2893</v>
      </c>
      <c r="U1074" s="221">
        <f t="shared" si="33"/>
        <v>0</v>
      </c>
    </row>
    <row r="1075" spans="1:21" hidden="1">
      <c r="A1075" s="55" t="str">
        <f t="shared" si="32"/>
        <v>Y0ASIgnore</v>
      </c>
      <c r="B1075" s="55" t="str">
        <f>VLOOKUP(J1075,'Mapping-CITI'!A:E,5,0)</f>
        <v>Ignore</v>
      </c>
      <c r="D1075" s="42">
        <v>45016</v>
      </c>
      <c r="E1075" s="42">
        <v>45199</v>
      </c>
      <c r="F1075" t="s">
        <v>2893</v>
      </c>
      <c r="G1075" t="s">
        <v>2920</v>
      </c>
      <c r="H1075">
        <v>1700</v>
      </c>
      <c r="I1075" t="s">
        <v>2768</v>
      </c>
      <c r="J1075">
        <v>142258</v>
      </c>
      <c r="K1075" t="s">
        <v>3371</v>
      </c>
      <c r="L1075">
        <v>-669000</v>
      </c>
      <c r="M1075">
        <v>47797106.799999997</v>
      </c>
      <c r="N1075">
        <v>48119106.799999997</v>
      </c>
      <c r="O1075">
        <v>-991000</v>
      </c>
      <c r="P1075" t="s">
        <v>607</v>
      </c>
      <c r="Q1075">
        <v>-991000</v>
      </c>
      <c r="R1075">
        <v>47797106.799999997</v>
      </c>
      <c r="S1075">
        <v>48119106.799999997</v>
      </c>
      <c r="T1075" t="s">
        <v>2893</v>
      </c>
      <c r="U1075" s="221">
        <f t="shared" si="33"/>
        <v>-3.2199999999999999E-2</v>
      </c>
    </row>
    <row r="1076" spans="1:21" hidden="1">
      <c r="A1076" s="55" t="str">
        <f t="shared" si="32"/>
        <v>Y0ASIgnore</v>
      </c>
      <c r="B1076" s="55" t="str">
        <f>VLOOKUP(J1076,'Mapping-CITI'!A:E,5,0)</f>
        <v>Ignore</v>
      </c>
      <c r="D1076" s="42">
        <v>45016</v>
      </c>
      <c r="E1076" s="42">
        <v>45199</v>
      </c>
      <c r="F1076" t="s">
        <v>2893</v>
      </c>
      <c r="G1076" t="s">
        <v>2920</v>
      </c>
      <c r="H1076">
        <v>1700</v>
      </c>
      <c r="I1076" t="s">
        <v>2768</v>
      </c>
      <c r="J1076">
        <v>142262</v>
      </c>
      <c r="K1076" t="s">
        <v>3372</v>
      </c>
      <c r="L1076">
        <v>0</v>
      </c>
      <c r="M1076">
        <v>16688951</v>
      </c>
      <c r="N1076">
        <v>16774451</v>
      </c>
      <c r="O1076">
        <v>-85500</v>
      </c>
      <c r="P1076" t="s">
        <v>607</v>
      </c>
      <c r="Q1076">
        <v>-85500</v>
      </c>
      <c r="R1076">
        <v>16688951</v>
      </c>
      <c r="S1076">
        <v>16774451</v>
      </c>
      <c r="T1076" t="s">
        <v>2893</v>
      </c>
      <c r="U1076" s="221">
        <f t="shared" si="33"/>
        <v>-8.5500000000000003E-3</v>
      </c>
    </row>
    <row r="1077" spans="1:21" hidden="1">
      <c r="A1077" s="55" t="str">
        <f t="shared" si="32"/>
        <v>Y0ASIgnore</v>
      </c>
      <c r="B1077" s="55" t="str">
        <f>VLOOKUP(J1077,'Mapping-CITI'!A:E,5,0)</f>
        <v>Ignore</v>
      </c>
      <c r="D1077" s="42">
        <v>45016</v>
      </c>
      <c r="E1077" s="42">
        <v>45199</v>
      </c>
      <c r="F1077" t="s">
        <v>2893</v>
      </c>
      <c r="G1077" t="s">
        <v>2920</v>
      </c>
      <c r="H1077">
        <v>1700</v>
      </c>
      <c r="I1077" t="s">
        <v>2768</v>
      </c>
      <c r="J1077">
        <v>142263</v>
      </c>
      <c r="K1077" t="s">
        <v>3373</v>
      </c>
      <c r="L1077">
        <v>0</v>
      </c>
      <c r="M1077">
        <v>133200</v>
      </c>
      <c r="N1077">
        <v>133200</v>
      </c>
      <c r="O1077">
        <v>0</v>
      </c>
      <c r="P1077" t="s">
        <v>607</v>
      </c>
      <c r="Q1077">
        <v>0</v>
      </c>
      <c r="R1077">
        <v>133200</v>
      </c>
      <c r="S1077">
        <v>133200</v>
      </c>
      <c r="T1077" t="s">
        <v>2893</v>
      </c>
      <c r="U1077" s="221">
        <f t="shared" si="33"/>
        <v>0</v>
      </c>
    </row>
    <row r="1078" spans="1:21" hidden="1">
      <c r="A1078" s="55" t="str">
        <f t="shared" si="32"/>
        <v>Y0ASIgnore</v>
      </c>
      <c r="B1078" s="55" t="str">
        <f>VLOOKUP(J1078,'Mapping-CITI'!A:E,5,0)</f>
        <v>Ignore</v>
      </c>
      <c r="D1078" s="42">
        <v>45016</v>
      </c>
      <c r="E1078" s="42">
        <v>45199</v>
      </c>
      <c r="F1078" t="s">
        <v>2893</v>
      </c>
      <c r="G1078" t="s">
        <v>2920</v>
      </c>
      <c r="H1078">
        <v>1700</v>
      </c>
      <c r="I1078" t="s">
        <v>2768</v>
      </c>
      <c r="J1078">
        <v>142265</v>
      </c>
      <c r="K1078" t="s">
        <v>3374</v>
      </c>
      <c r="L1078">
        <v>0</v>
      </c>
      <c r="M1078">
        <v>94000</v>
      </c>
      <c r="N1078">
        <v>94000</v>
      </c>
      <c r="O1078">
        <v>0</v>
      </c>
      <c r="P1078" t="s">
        <v>607</v>
      </c>
      <c r="Q1078">
        <v>0</v>
      </c>
      <c r="R1078">
        <v>94000</v>
      </c>
      <c r="S1078">
        <v>94000</v>
      </c>
      <c r="T1078" t="s">
        <v>2893</v>
      </c>
      <c r="U1078" s="221">
        <f t="shared" si="33"/>
        <v>0</v>
      </c>
    </row>
    <row r="1079" spans="1:21" hidden="1">
      <c r="A1079" s="55" t="str">
        <f t="shared" si="32"/>
        <v>Y0ASIgnore</v>
      </c>
      <c r="B1079" s="55" t="str">
        <f>VLOOKUP(J1079,'Mapping-CITI'!A:E,5,0)</f>
        <v>Ignore</v>
      </c>
      <c r="D1079" s="42">
        <v>45016</v>
      </c>
      <c r="E1079" s="42">
        <v>45199</v>
      </c>
      <c r="F1079" t="s">
        <v>2893</v>
      </c>
      <c r="G1079" t="s">
        <v>2920</v>
      </c>
      <c r="H1079">
        <v>1700</v>
      </c>
      <c r="I1079" t="s">
        <v>2768</v>
      </c>
      <c r="J1079">
        <v>142271</v>
      </c>
      <c r="K1079" t="s">
        <v>3375</v>
      </c>
      <c r="L1079">
        <v>-114550</v>
      </c>
      <c r="M1079">
        <v>145839993</v>
      </c>
      <c r="N1079">
        <v>148035312</v>
      </c>
      <c r="O1079">
        <v>-2309869</v>
      </c>
      <c r="P1079" t="s">
        <v>607</v>
      </c>
      <c r="Q1079">
        <v>-2309869</v>
      </c>
      <c r="R1079">
        <v>145839993</v>
      </c>
      <c r="S1079">
        <v>148035312</v>
      </c>
      <c r="T1079" t="s">
        <v>2893</v>
      </c>
      <c r="U1079" s="221">
        <f t="shared" si="33"/>
        <v>-0.2195319</v>
      </c>
    </row>
    <row r="1080" spans="1:21" hidden="1">
      <c r="A1080" s="55" t="str">
        <f t="shared" si="32"/>
        <v>Y0ASIgnore</v>
      </c>
      <c r="B1080" s="55" t="str">
        <f>VLOOKUP(J1080,'Mapping-CITI'!A:E,5,0)</f>
        <v>Ignore</v>
      </c>
      <c r="D1080" s="42">
        <v>45016</v>
      </c>
      <c r="E1080" s="42">
        <v>45199</v>
      </c>
      <c r="F1080" t="s">
        <v>2893</v>
      </c>
      <c r="G1080" t="s">
        <v>2920</v>
      </c>
      <c r="H1080">
        <v>1700</v>
      </c>
      <c r="I1080" t="s">
        <v>2768</v>
      </c>
      <c r="J1080">
        <v>142274</v>
      </c>
      <c r="K1080" t="s">
        <v>3376</v>
      </c>
      <c r="L1080">
        <v>0</v>
      </c>
      <c r="M1080">
        <v>2226500</v>
      </c>
      <c r="N1080">
        <v>2226500</v>
      </c>
      <c r="O1080">
        <v>0</v>
      </c>
      <c r="P1080" t="s">
        <v>607</v>
      </c>
      <c r="Q1080">
        <v>0</v>
      </c>
      <c r="R1080">
        <v>2226500</v>
      </c>
      <c r="S1080">
        <v>2226500</v>
      </c>
      <c r="T1080" t="s">
        <v>2893</v>
      </c>
      <c r="U1080" s="221">
        <f t="shared" si="33"/>
        <v>0</v>
      </c>
    </row>
    <row r="1081" spans="1:21" hidden="1">
      <c r="A1081" s="55" t="str">
        <f t="shared" si="32"/>
        <v>Y0ASIgnore</v>
      </c>
      <c r="B1081" s="55" t="str">
        <f>VLOOKUP(J1081,'Mapping-CITI'!A:E,5,0)</f>
        <v>Ignore</v>
      </c>
      <c r="D1081" s="42">
        <v>45016</v>
      </c>
      <c r="E1081" s="42">
        <v>45199</v>
      </c>
      <c r="F1081" t="s">
        <v>2893</v>
      </c>
      <c r="G1081" t="s">
        <v>2920</v>
      </c>
      <c r="H1081">
        <v>1700</v>
      </c>
      <c r="I1081" t="s">
        <v>2768</v>
      </c>
      <c r="J1081">
        <v>142276</v>
      </c>
      <c r="K1081" t="s">
        <v>3377</v>
      </c>
      <c r="L1081">
        <v>0</v>
      </c>
      <c r="M1081">
        <v>12665103.4</v>
      </c>
      <c r="N1081">
        <v>12665103.4</v>
      </c>
      <c r="O1081">
        <v>0</v>
      </c>
      <c r="P1081" t="s">
        <v>607</v>
      </c>
      <c r="Q1081">
        <v>0</v>
      </c>
      <c r="R1081">
        <v>12665103.4</v>
      </c>
      <c r="S1081">
        <v>12665103.4</v>
      </c>
      <c r="T1081" t="s">
        <v>2893</v>
      </c>
      <c r="U1081" s="221">
        <f t="shared" si="33"/>
        <v>0</v>
      </c>
    </row>
    <row r="1082" spans="1:21" hidden="1">
      <c r="A1082" s="55" t="str">
        <f t="shared" si="32"/>
        <v>Y0AS0</v>
      </c>
      <c r="B1082" s="55">
        <f>VLOOKUP(J1082,'Mapping-CITI'!A:E,5,0)</f>
        <v>0</v>
      </c>
      <c r="D1082" s="42">
        <v>45016</v>
      </c>
      <c r="E1082" s="42">
        <v>45199</v>
      </c>
      <c r="F1082" t="s">
        <v>2893</v>
      </c>
      <c r="G1082" t="s">
        <v>2920</v>
      </c>
      <c r="H1082">
        <v>1400</v>
      </c>
      <c r="I1082" t="s">
        <v>2773</v>
      </c>
      <c r="J1082">
        <v>160101</v>
      </c>
      <c r="K1082" t="s">
        <v>2149</v>
      </c>
      <c r="L1082">
        <v>364541667.95999998</v>
      </c>
      <c r="M1082">
        <v>18277150888.220001</v>
      </c>
      <c r="N1082">
        <v>18641692556.18</v>
      </c>
      <c r="O1082">
        <v>0</v>
      </c>
      <c r="P1082" t="s">
        <v>607</v>
      </c>
      <c r="Q1082">
        <v>0</v>
      </c>
      <c r="R1082">
        <v>0</v>
      </c>
      <c r="S1082">
        <v>0</v>
      </c>
      <c r="T1082" t="s">
        <v>2893</v>
      </c>
      <c r="U1082" s="221">
        <f t="shared" si="33"/>
        <v>-36.45416679599991</v>
      </c>
    </row>
    <row r="1083" spans="1:21" hidden="1">
      <c r="A1083" s="55" t="str">
        <f t="shared" si="32"/>
        <v>Y0AS0</v>
      </c>
      <c r="B1083" s="55">
        <f>VLOOKUP(J1083,'Mapping-CITI'!A:E,5,0)</f>
        <v>0</v>
      </c>
      <c r="D1083" s="42">
        <v>45016</v>
      </c>
      <c r="E1083" s="42">
        <v>45199</v>
      </c>
      <c r="F1083" t="s">
        <v>2893</v>
      </c>
      <c r="G1083" t="s">
        <v>2920</v>
      </c>
      <c r="H1083">
        <v>1500</v>
      </c>
      <c r="I1083" t="s">
        <v>3422</v>
      </c>
      <c r="J1083">
        <v>160108</v>
      </c>
      <c r="K1083" t="s">
        <v>2621</v>
      </c>
      <c r="L1083">
        <v>0</v>
      </c>
      <c r="M1083">
        <v>81450.06</v>
      </c>
      <c r="N1083">
        <v>81450.06</v>
      </c>
      <c r="O1083">
        <v>0</v>
      </c>
      <c r="P1083" t="s">
        <v>607</v>
      </c>
      <c r="Q1083">
        <v>0</v>
      </c>
      <c r="R1083">
        <v>0</v>
      </c>
      <c r="S1083">
        <v>0</v>
      </c>
      <c r="T1083" t="s">
        <v>2893</v>
      </c>
      <c r="U1083" s="221">
        <f t="shared" si="33"/>
        <v>0</v>
      </c>
    </row>
    <row r="1084" spans="1:21" hidden="1">
      <c r="A1084" s="55" t="str">
        <f t="shared" si="32"/>
        <v>Y0AS0</v>
      </c>
      <c r="B1084" s="55">
        <f>VLOOKUP(J1084,'Mapping-CITI'!A:E,5,0)</f>
        <v>0</v>
      </c>
      <c r="D1084" s="42">
        <v>45016</v>
      </c>
      <c r="E1084" s="42">
        <v>45199</v>
      </c>
      <c r="F1084" t="s">
        <v>2893</v>
      </c>
      <c r="G1084" t="s">
        <v>2920</v>
      </c>
      <c r="H1084">
        <v>1400</v>
      </c>
      <c r="I1084" t="s">
        <v>2773</v>
      </c>
      <c r="J1084">
        <v>160112</v>
      </c>
      <c r="K1084" t="s">
        <v>2622</v>
      </c>
      <c r="L1084">
        <v>0</v>
      </c>
      <c r="M1084">
        <v>109140</v>
      </c>
      <c r="N1084">
        <v>109140</v>
      </c>
      <c r="O1084">
        <v>0</v>
      </c>
      <c r="P1084" t="s">
        <v>607</v>
      </c>
      <c r="Q1084">
        <v>0</v>
      </c>
      <c r="R1084">
        <v>54570</v>
      </c>
      <c r="S1084">
        <v>54570</v>
      </c>
      <c r="T1084" t="s">
        <v>2893</v>
      </c>
      <c r="U1084" s="221">
        <f t="shared" si="33"/>
        <v>0</v>
      </c>
    </row>
    <row r="1085" spans="1:21" hidden="1">
      <c r="A1085" s="55" t="str">
        <f t="shared" si="32"/>
        <v>Y0AS0</v>
      </c>
      <c r="B1085" s="55">
        <f>VLOOKUP(J1085,'Mapping-CITI'!A:E,5,0)</f>
        <v>0</v>
      </c>
      <c r="D1085" s="42">
        <v>45016</v>
      </c>
      <c r="E1085" s="42">
        <v>45199</v>
      </c>
      <c r="F1085" t="s">
        <v>2893</v>
      </c>
      <c r="G1085" t="s">
        <v>2920</v>
      </c>
      <c r="H1085">
        <v>1400</v>
      </c>
      <c r="I1085" t="s">
        <v>2773</v>
      </c>
      <c r="J1085">
        <v>160118</v>
      </c>
      <c r="K1085" t="s">
        <v>2152</v>
      </c>
      <c r="L1085">
        <v>0</v>
      </c>
      <c r="M1085">
        <v>137325621504.87</v>
      </c>
      <c r="N1085">
        <v>137325621504.87</v>
      </c>
      <c r="O1085">
        <v>0</v>
      </c>
      <c r="P1085" t="s">
        <v>607</v>
      </c>
      <c r="Q1085">
        <v>0</v>
      </c>
      <c r="R1085">
        <v>0</v>
      </c>
      <c r="S1085">
        <v>0</v>
      </c>
      <c r="T1085" t="s">
        <v>2893</v>
      </c>
      <c r="U1085" s="221">
        <f t="shared" si="33"/>
        <v>0</v>
      </c>
    </row>
    <row r="1086" spans="1:21" hidden="1">
      <c r="A1086" s="55" t="str">
        <f t="shared" si="32"/>
        <v>Y0AS0</v>
      </c>
      <c r="B1086" s="55">
        <f>VLOOKUP(J1086,'Mapping-CITI'!A:E,5,0)</f>
        <v>0</v>
      </c>
      <c r="D1086" s="42">
        <v>45016</v>
      </c>
      <c r="E1086" s="42">
        <v>45199</v>
      </c>
      <c r="F1086" t="s">
        <v>2893</v>
      </c>
      <c r="G1086" t="s">
        <v>2920</v>
      </c>
      <c r="H1086">
        <v>1400</v>
      </c>
      <c r="I1086" t="s">
        <v>2773</v>
      </c>
      <c r="J1086">
        <v>160120</v>
      </c>
      <c r="K1086" t="s">
        <v>2153</v>
      </c>
      <c r="L1086">
        <v>0</v>
      </c>
      <c r="M1086">
        <v>190139176</v>
      </c>
      <c r="N1086">
        <v>190139176</v>
      </c>
      <c r="O1086">
        <v>0</v>
      </c>
      <c r="P1086" t="s">
        <v>607</v>
      </c>
      <c r="Q1086">
        <v>0</v>
      </c>
      <c r="R1086">
        <v>0</v>
      </c>
      <c r="S1086">
        <v>0</v>
      </c>
      <c r="T1086" t="s">
        <v>2893</v>
      </c>
      <c r="U1086" s="221">
        <f t="shared" si="33"/>
        <v>0</v>
      </c>
    </row>
    <row r="1087" spans="1:21" hidden="1">
      <c r="A1087" s="55" t="str">
        <f t="shared" si="32"/>
        <v>Y0AS0</v>
      </c>
      <c r="B1087" s="55">
        <f>VLOOKUP(J1087,'Mapping-CITI'!A:E,5,0)</f>
        <v>0</v>
      </c>
      <c r="D1087" s="42">
        <v>45016</v>
      </c>
      <c r="E1087" s="42">
        <v>45199</v>
      </c>
      <c r="F1087" t="s">
        <v>2893</v>
      </c>
      <c r="G1087" t="s">
        <v>2920</v>
      </c>
      <c r="H1087">
        <v>1400</v>
      </c>
      <c r="I1087" t="s">
        <v>2773</v>
      </c>
      <c r="J1087">
        <v>160121</v>
      </c>
      <c r="K1087" t="s">
        <v>2154</v>
      </c>
      <c r="L1087">
        <v>0</v>
      </c>
      <c r="M1087">
        <v>2509356.56</v>
      </c>
      <c r="N1087">
        <v>2509356.56</v>
      </c>
      <c r="O1087">
        <v>0</v>
      </c>
      <c r="P1087" t="s">
        <v>607</v>
      </c>
      <c r="Q1087">
        <v>0</v>
      </c>
      <c r="R1087">
        <v>0</v>
      </c>
      <c r="S1087">
        <v>0</v>
      </c>
      <c r="T1087" t="s">
        <v>2893</v>
      </c>
      <c r="U1087" s="221">
        <f t="shared" si="33"/>
        <v>0</v>
      </c>
    </row>
    <row r="1088" spans="1:21" hidden="1">
      <c r="A1088" s="55" t="str">
        <f t="shared" si="32"/>
        <v>Y0AS0</v>
      </c>
      <c r="B1088" s="55">
        <f>VLOOKUP(J1088,'Mapping-CITI'!A:E,5,0)</f>
        <v>0</v>
      </c>
      <c r="D1088" s="42">
        <v>45016</v>
      </c>
      <c r="E1088" s="42">
        <v>45199</v>
      </c>
      <c r="F1088" t="s">
        <v>2893</v>
      </c>
      <c r="G1088" t="s">
        <v>2920</v>
      </c>
      <c r="H1088">
        <v>1400</v>
      </c>
      <c r="I1088" t="s">
        <v>2773</v>
      </c>
      <c r="J1088">
        <v>160122</v>
      </c>
      <c r="K1088" t="s">
        <v>2155</v>
      </c>
      <c r="L1088">
        <v>0</v>
      </c>
      <c r="M1088">
        <v>293203630</v>
      </c>
      <c r="N1088">
        <v>293203630</v>
      </c>
      <c r="O1088">
        <v>0</v>
      </c>
      <c r="P1088" t="s">
        <v>607</v>
      </c>
      <c r="Q1088">
        <v>0</v>
      </c>
      <c r="R1088">
        <v>0</v>
      </c>
      <c r="S1088">
        <v>0</v>
      </c>
      <c r="T1088" t="s">
        <v>2893</v>
      </c>
      <c r="U1088" s="221">
        <f t="shared" si="33"/>
        <v>0</v>
      </c>
    </row>
    <row r="1089" spans="1:21" hidden="1">
      <c r="A1089" s="55" t="str">
        <f t="shared" si="32"/>
        <v>Y0AS0</v>
      </c>
      <c r="B1089" s="55">
        <f>VLOOKUP(J1089,'Mapping-CITI'!A:E,5,0)</f>
        <v>0</v>
      </c>
      <c r="D1089" s="42">
        <v>45016</v>
      </c>
      <c r="E1089" s="42">
        <v>45199</v>
      </c>
      <c r="F1089" t="s">
        <v>2893</v>
      </c>
      <c r="G1089" t="s">
        <v>2920</v>
      </c>
      <c r="H1089">
        <v>1400</v>
      </c>
      <c r="I1089" t="s">
        <v>2773</v>
      </c>
      <c r="J1089">
        <v>160123</v>
      </c>
      <c r="K1089" t="s">
        <v>2156</v>
      </c>
      <c r="L1089">
        <v>0</v>
      </c>
      <c r="M1089">
        <v>2226365805.5700002</v>
      </c>
      <c r="N1089">
        <v>2226365805.5700002</v>
      </c>
      <c r="O1089">
        <v>0</v>
      </c>
      <c r="P1089" t="s">
        <v>607</v>
      </c>
      <c r="Q1089">
        <v>0</v>
      </c>
      <c r="R1089">
        <v>0</v>
      </c>
      <c r="S1089">
        <v>0</v>
      </c>
      <c r="T1089" t="s">
        <v>2893</v>
      </c>
      <c r="U1089" s="221">
        <f t="shared" si="33"/>
        <v>0</v>
      </c>
    </row>
    <row r="1090" spans="1:21" hidden="1">
      <c r="A1090" s="55" t="str">
        <f t="shared" si="32"/>
        <v>Y0AS0</v>
      </c>
      <c r="B1090" s="55">
        <f>VLOOKUP(J1090,'Mapping-CITI'!A:E,5,0)</f>
        <v>0</v>
      </c>
      <c r="D1090" s="42">
        <v>45016</v>
      </c>
      <c r="E1090" s="42">
        <v>45199</v>
      </c>
      <c r="F1090" t="s">
        <v>2893</v>
      </c>
      <c r="G1090" t="s">
        <v>2920</v>
      </c>
      <c r="H1090">
        <v>1400</v>
      </c>
      <c r="I1090" t="s">
        <v>2773</v>
      </c>
      <c r="J1090">
        <v>160125</v>
      </c>
      <c r="K1090" t="s">
        <v>2157</v>
      </c>
      <c r="L1090">
        <v>0</v>
      </c>
      <c r="M1090">
        <v>1476847606.54</v>
      </c>
      <c r="N1090">
        <v>1476847606.54</v>
      </c>
      <c r="O1090">
        <v>0</v>
      </c>
      <c r="P1090" t="s">
        <v>607</v>
      </c>
      <c r="Q1090">
        <v>0</v>
      </c>
      <c r="R1090">
        <v>0</v>
      </c>
      <c r="S1090">
        <v>0</v>
      </c>
      <c r="T1090" t="s">
        <v>2893</v>
      </c>
      <c r="U1090" s="221">
        <f t="shared" si="33"/>
        <v>0</v>
      </c>
    </row>
    <row r="1091" spans="1:21" hidden="1">
      <c r="A1091" s="55" t="str">
        <f t="shared" ref="A1091:A1154" si="34">F1091&amp;B1091</f>
        <v>Y0AS0</v>
      </c>
      <c r="B1091" s="55">
        <f>VLOOKUP(J1091,'Mapping-CITI'!A:E,5,0)</f>
        <v>0</v>
      </c>
      <c r="D1091" s="42">
        <v>45016</v>
      </c>
      <c r="E1091" s="42">
        <v>45199</v>
      </c>
      <c r="F1091" t="s">
        <v>2893</v>
      </c>
      <c r="G1091" t="s">
        <v>2920</v>
      </c>
      <c r="H1091">
        <v>1600</v>
      </c>
      <c r="I1091" t="s">
        <v>2789</v>
      </c>
      <c r="J1091">
        <v>160202</v>
      </c>
      <c r="K1091" t="s">
        <v>2158</v>
      </c>
      <c r="L1091">
        <v>0</v>
      </c>
      <c r="M1091">
        <v>1251333683.8</v>
      </c>
      <c r="N1091">
        <v>1251333683.8</v>
      </c>
      <c r="O1091">
        <v>0</v>
      </c>
      <c r="P1091" t="s">
        <v>607</v>
      </c>
      <c r="Q1091">
        <v>0</v>
      </c>
      <c r="R1091">
        <v>0</v>
      </c>
      <c r="S1091">
        <v>0</v>
      </c>
      <c r="T1091" t="s">
        <v>2893</v>
      </c>
      <c r="U1091" s="221">
        <f t="shared" ref="U1091:U1154" si="35">(M1091-N1091)/10^7</f>
        <v>0</v>
      </c>
    </row>
    <row r="1092" spans="1:21" hidden="1">
      <c r="A1092" s="55" t="str">
        <f t="shared" si="34"/>
        <v>Y0AS0</v>
      </c>
      <c r="B1092" s="55">
        <f>VLOOKUP(J1092,'Mapping-CITI'!A:E,5,0)</f>
        <v>0</v>
      </c>
      <c r="D1092" s="42">
        <v>45016</v>
      </c>
      <c r="E1092" s="42">
        <v>45199</v>
      </c>
      <c r="F1092" t="s">
        <v>2893</v>
      </c>
      <c r="G1092" t="s">
        <v>2920</v>
      </c>
      <c r="H1092">
        <v>1600</v>
      </c>
      <c r="I1092" t="s">
        <v>2789</v>
      </c>
      <c r="J1092">
        <v>160206</v>
      </c>
      <c r="K1092" t="s">
        <v>2159</v>
      </c>
      <c r="L1092">
        <v>-147356.94</v>
      </c>
      <c r="M1092">
        <v>349377917.32999998</v>
      </c>
      <c r="N1092">
        <v>348385080.06999999</v>
      </c>
      <c r="O1092">
        <v>845480.32</v>
      </c>
      <c r="P1092" t="s">
        <v>607</v>
      </c>
      <c r="Q1092">
        <v>845480.32</v>
      </c>
      <c r="R1092">
        <v>0</v>
      </c>
      <c r="S1092">
        <v>347712418.47000003</v>
      </c>
      <c r="T1092" t="s">
        <v>2893</v>
      </c>
      <c r="U1092" s="221">
        <f t="shared" si="35"/>
        <v>9.9283725999999045E-2</v>
      </c>
    </row>
    <row r="1093" spans="1:21" hidden="1">
      <c r="A1093" s="55" t="str">
        <f t="shared" si="34"/>
        <v>Y0AS0</v>
      </c>
      <c r="B1093" s="55">
        <f>VLOOKUP(J1093,'Mapping-CITI'!A:E,5,0)</f>
        <v>0</v>
      </c>
      <c r="D1093" s="42">
        <v>45016</v>
      </c>
      <c r="E1093" s="42">
        <v>45199</v>
      </c>
      <c r="F1093" t="s">
        <v>2893</v>
      </c>
      <c r="G1093" t="s">
        <v>2920</v>
      </c>
      <c r="H1093">
        <v>1600</v>
      </c>
      <c r="I1093" t="s">
        <v>2789</v>
      </c>
      <c r="J1093">
        <v>160207</v>
      </c>
      <c r="K1093" t="s">
        <v>2160</v>
      </c>
      <c r="L1093">
        <v>1.72</v>
      </c>
      <c r="M1093">
        <v>850882652</v>
      </c>
      <c r="N1093">
        <v>843721984.72000003</v>
      </c>
      <c r="O1093">
        <v>7160669</v>
      </c>
      <c r="P1093" t="s">
        <v>607</v>
      </c>
      <c r="Q1093">
        <v>7160669</v>
      </c>
      <c r="R1093">
        <v>20000</v>
      </c>
      <c r="S1093">
        <v>833500483.72000003</v>
      </c>
      <c r="T1093" t="s">
        <v>2893</v>
      </c>
      <c r="U1093" s="221">
        <f t="shared" si="35"/>
        <v>0.71606672799999715</v>
      </c>
    </row>
    <row r="1094" spans="1:21" hidden="1">
      <c r="A1094" s="55" t="str">
        <f t="shared" si="34"/>
        <v>Y0AS0</v>
      </c>
      <c r="B1094" s="55">
        <f>VLOOKUP(J1094,'Mapping-CITI'!A:E,5,0)</f>
        <v>0</v>
      </c>
      <c r="D1094" s="42">
        <v>45016</v>
      </c>
      <c r="E1094" s="42">
        <v>45199</v>
      </c>
      <c r="F1094" t="s">
        <v>2893</v>
      </c>
      <c r="G1094" t="s">
        <v>2920</v>
      </c>
      <c r="H1094">
        <v>1230</v>
      </c>
      <c r="I1094" t="s">
        <v>2772</v>
      </c>
      <c r="J1094">
        <v>170101</v>
      </c>
      <c r="K1094" t="s">
        <v>2163</v>
      </c>
      <c r="L1094">
        <v>3449632541.3699999</v>
      </c>
      <c r="M1094">
        <v>4378337684.6899996</v>
      </c>
      <c r="N1094">
        <v>0</v>
      </c>
      <c r="O1094">
        <v>7827970226.0600004</v>
      </c>
      <c r="P1094" t="s">
        <v>607</v>
      </c>
      <c r="Q1094">
        <v>7827970226.0600004</v>
      </c>
      <c r="R1094">
        <v>0</v>
      </c>
      <c r="S1094">
        <v>0</v>
      </c>
      <c r="T1094" t="s">
        <v>2893</v>
      </c>
      <c r="U1094" s="221">
        <f t="shared" si="35"/>
        <v>437.83376846899995</v>
      </c>
    </row>
    <row r="1095" spans="1:21" hidden="1">
      <c r="A1095" s="55" t="str">
        <f t="shared" si="34"/>
        <v>Y0AS0</v>
      </c>
      <c r="B1095" s="55">
        <f>VLOOKUP(J1095,'Mapping-CITI'!A:E,5,0)</f>
        <v>0</v>
      </c>
      <c r="D1095" s="42">
        <v>45016</v>
      </c>
      <c r="E1095" s="42">
        <v>45199</v>
      </c>
      <c r="F1095" t="s">
        <v>2893</v>
      </c>
      <c r="G1095" t="s">
        <v>2920</v>
      </c>
      <c r="H1095">
        <v>1230</v>
      </c>
      <c r="I1095" t="s">
        <v>2772</v>
      </c>
      <c r="J1095">
        <v>170108</v>
      </c>
      <c r="K1095" t="s">
        <v>2164</v>
      </c>
      <c r="L1095">
        <v>0</v>
      </c>
      <c r="M1095">
        <v>0</v>
      </c>
      <c r="N1095">
        <v>0</v>
      </c>
      <c r="O1095">
        <v>0</v>
      </c>
      <c r="P1095" t="s">
        <v>607</v>
      </c>
      <c r="Q1095">
        <v>0</v>
      </c>
      <c r="R1095">
        <v>0</v>
      </c>
      <c r="S1095">
        <v>0</v>
      </c>
      <c r="T1095" t="s">
        <v>2893</v>
      </c>
      <c r="U1095" s="221">
        <f t="shared" si="35"/>
        <v>0</v>
      </c>
    </row>
    <row r="1096" spans="1:21" hidden="1">
      <c r="A1096" s="55" t="str">
        <f t="shared" si="34"/>
        <v>Y0AS0</v>
      </c>
      <c r="B1096" s="55">
        <f>VLOOKUP(J1096,'Mapping-CITI'!A:E,5,0)</f>
        <v>0</v>
      </c>
      <c r="D1096" s="42">
        <v>45016</v>
      </c>
      <c r="E1096" s="42">
        <v>45199</v>
      </c>
      <c r="F1096" t="s">
        <v>2893</v>
      </c>
      <c r="G1096" t="s">
        <v>2920</v>
      </c>
      <c r="H1096">
        <v>1230</v>
      </c>
      <c r="I1096" t="s">
        <v>2772</v>
      </c>
      <c r="J1096">
        <v>170121</v>
      </c>
      <c r="K1096" t="s">
        <v>2166</v>
      </c>
      <c r="L1096">
        <v>314664</v>
      </c>
      <c r="M1096">
        <v>-295567</v>
      </c>
      <c r="N1096">
        <v>0</v>
      </c>
      <c r="O1096">
        <v>19097</v>
      </c>
      <c r="P1096" t="s">
        <v>607</v>
      </c>
      <c r="Q1096">
        <v>19097</v>
      </c>
      <c r="R1096">
        <v>0</v>
      </c>
      <c r="S1096">
        <v>0</v>
      </c>
      <c r="T1096" t="s">
        <v>2893</v>
      </c>
      <c r="U1096" s="221">
        <f t="shared" si="35"/>
        <v>-2.9556700000000002E-2</v>
      </c>
    </row>
    <row r="1097" spans="1:21" hidden="1">
      <c r="A1097" s="55" t="str">
        <f t="shared" si="34"/>
        <v>Y0AS0</v>
      </c>
      <c r="B1097" s="55">
        <f>VLOOKUP(J1097,'Mapping-CITI'!A:E,5,0)</f>
        <v>0</v>
      </c>
      <c r="D1097" s="42">
        <v>45016</v>
      </c>
      <c r="E1097" s="42">
        <v>45199</v>
      </c>
      <c r="F1097" t="s">
        <v>2893</v>
      </c>
      <c r="G1097" t="s">
        <v>2920</v>
      </c>
      <c r="H1097">
        <v>1230</v>
      </c>
      <c r="I1097" t="s">
        <v>2772</v>
      </c>
      <c r="J1097">
        <v>170123</v>
      </c>
      <c r="K1097" t="s">
        <v>2167</v>
      </c>
      <c r="L1097">
        <v>-363830</v>
      </c>
      <c r="M1097">
        <v>0</v>
      </c>
      <c r="N1097">
        <v>-363830</v>
      </c>
      <c r="O1097">
        <v>0</v>
      </c>
      <c r="P1097" t="s">
        <v>607</v>
      </c>
      <c r="Q1097">
        <v>0</v>
      </c>
      <c r="R1097">
        <v>0</v>
      </c>
      <c r="S1097">
        <v>0</v>
      </c>
      <c r="T1097" t="s">
        <v>2893</v>
      </c>
      <c r="U1097" s="221">
        <f t="shared" si="35"/>
        <v>3.6382999999999999E-2</v>
      </c>
    </row>
    <row r="1098" spans="1:21" hidden="1">
      <c r="A1098" s="55" t="str">
        <f t="shared" si="34"/>
        <v>Y0AS0</v>
      </c>
      <c r="B1098" s="55">
        <f>VLOOKUP(J1098,'Mapping-CITI'!A:E,5,0)</f>
        <v>0</v>
      </c>
      <c r="D1098" s="42">
        <v>45016</v>
      </c>
      <c r="E1098" s="42">
        <v>45199</v>
      </c>
      <c r="F1098" t="s">
        <v>2893</v>
      </c>
      <c r="G1098" t="s">
        <v>2920</v>
      </c>
      <c r="H1098">
        <v>1230</v>
      </c>
      <c r="I1098" t="s">
        <v>2772</v>
      </c>
      <c r="J1098">
        <v>170125</v>
      </c>
      <c r="K1098" t="s">
        <v>2168</v>
      </c>
      <c r="L1098">
        <v>-32484904.899999999</v>
      </c>
      <c r="M1098">
        <v>0</v>
      </c>
      <c r="N1098">
        <v>-13195579.4</v>
      </c>
      <c r="O1098">
        <v>-19289325.5</v>
      </c>
      <c r="P1098" t="s">
        <v>607</v>
      </c>
      <c r="Q1098">
        <v>-19289325.5</v>
      </c>
      <c r="R1098">
        <v>0</v>
      </c>
      <c r="S1098">
        <v>0</v>
      </c>
      <c r="T1098" t="s">
        <v>2893</v>
      </c>
      <c r="U1098" s="221">
        <f t="shared" si="35"/>
        <v>1.3195579399999999</v>
      </c>
    </row>
    <row r="1099" spans="1:21" hidden="1">
      <c r="A1099" s="55" t="str">
        <f t="shared" si="34"/>
        <v>Y0AS0</v>
      </c>
      <c r="B1099" s="55">
        <f>VLOOKUP(J1099,'Mapping-CITI'!A:E,5,0)</f>
        <v>0</v>
      </c>
      <c r="D1099" s="42">
        <v>45016</v>
      </c>
      <c r="E1099" s="42">
        <v>45199</v>
      </c>
      <c r="F1099" t="s">
        <v>2893</v>
      </c>
      <c r="G1099" t="s">
        <v>2920</v>
      </c>
      <c r="H1099">
        <v>1230</v>
      </c>
      <c r="I1099" t="s">
        <v>2772</v>
      </c>
      <c r="J1099">
        <v>170129</v>
      </c>
      <c r="K1099" t="s">
        <v>2170</v>
      </c>
      <c r="L1099">
        <v>-192341188.41</v>
      </c>
      <c r="M1099">
        <v>0</v>
      </c>
      <c r="N1099">
        <v>-52911892</v>
      </c>
      <c r="O1099">
        <v>-139429296.41</v>
      </c>
      <c r="P1099" t="s">
        <v>607</v>
      </c>
      <c r="Q1099">
        <v>-139429296.41</v>
      </c>
      <c r="R1099">
        <v>0</v>
      </c>
      <c r="S1099">
        <v>0</v>
      </c>
      <c r="T1099" t="s">
        <v>2893</v>
      </c>
      <c r="U1099" s="221">
        <f t="shared" si="35"/>
        <v>5.2911891999999998</v>
      </c>
    </row>
    <row r="1100" spans="1:21" hidden="1">
      <c r="A1100" s="55" t="str">
        <f t="shared" si="34"/>
        <v>Y0AS0</v>
      </c>
      <c r="B1100" s="55">
        <f>VLOOKUP(J1100,'Mapping-CITI'!A:E,5,0)</f>
        <v>0</v>
      </c>
      <c r="D1100" s="42">
        <v>45016</v>
      </c>
      <c r="E1100" s="42">
        <v>45199</v>
      </c>
      <c r="F1100" t="s">
        <v>2893</v>
      </c>
      <c r="G1100" t="s">
        <v>2920</v>
      </c>
      <c r="H1100">
        <v>1320</v>
      </c>
      <c r="I1100" t="s">
        <v>3408</v>
      </c>
      <c r="J1100">
        <v>170201</v>
      </c>
      <c r="K1100" t="s">
        <v>2623</v>
      </c>
      <c r="L1100">
        <v>0</v>
      </c>
      <c r="M1100">
        <v>0</v>
      </c>
      <c r="N1100">
        <v>0</v>
      </c>
      <c r="O1100">
        <v>0</v>
      </c>
      <c r="P1100" t="s">
        <v>607</v>
      </c>
      <c r="Q1100">
        <v>0</v>
      </c>
      <c r="R1100">
        <v>0</v>
      </c>
      <c r="S1100">
        <v>0</v>
      </c>
      <c r="T1100" t="s">
        <v>2893</v>
      </c>
      <c r="U1100" s="221">
        <f t="shared" si="35"/>
        <v>0</v>
      </c>
    </row>
    <row r="1101" spans="1:21" hidden="1">
      <c r="A1101" s="55" t="str">
        <f t="shared" si="34"/>
        <v>Y0AS0</v>
      </c>
      <c r="B1101" s="55">
        <f>VLOOKUP(J1101,'Mapping-CITI'!A:E,5,0)</f>
        <v>0</v>
      </c>
      <c r="D1101" s="42">
        <v>45016</v>
      </c>
      <c r="E1101" s="42">
        <v>45199</v>
      </c>
      <c r="F1101" t="s">
        <v>2893</v>
      </c>
      <c r="G1101" t="s">
        <v>2920</v>
      </c>
      <c r="H1101">
        <v>2110</v>
      </c>
      <c r="I1101" t="s">
        <v>2790</v>
      </c>
      <c r="J1101">
        <v>201246</v>
      </c>
      <c r="K1101" t="s">
        <v>2634</v>
      </c>
      <c r="L1101">
        <v>82839602.730000004</v>
      </c>
      <c r="M1101">
        <v>37845184.710000001</v>
      </c>
      <c r="N1101">
        <v>35884287.590000004</v>
      </c>
      <c r="O1101">
        <v>84800499.849999994</v>
      </c>
      <c r="P1101" t="s">
        <v>607</v>
      </c>
      <c r="Q1101">
        <v>84800499.849999994</v>
      </c>
      <c r="R1101">
        <v>0</v>
      </c>
      <c r="S1101">
        <v>0</v>
      </c>
      <c r="T1101" t="s">
        <v>2893</v>
      </c>
      <c r="U1101" s="221">
        <f t="shared" si="35"/>
        <v>0.19608971199999972</v>
      </c>
    </row>
    <row r="1102" spans="1:21" hidden="1">
      <c r="A1102" s="55" t="str">
        <f t="shared" si="34"/>
        <v>Y0AS0</v>
      </c>
      <c r="B1102" s="55">
        <f>VLOOKUP(J1102,'Mapping-CITI'!A:E,5,0)</f>
        <v>0</v>
      </c>
      <c r="D1102" s="42">
        <v>45016</v>
      </c>
      <c r="E1102" s="42">
        <v>45199</v>
      </c>
      <c r="F1102" t="s">
        <v>2893</v>
      </c>
      <c r="G1102" t="s">
        <v>2920</v>
      </c>
      <c r="H1102">
        <v>2110</v>
      </c>
      <c r="I1102" t="s">
        <v>2790</v>
      </c>
      <c r="J1102">
        <v>201276</v>
      </c>
      <c r="K1102" t="s">
        <v>2209</v>
      </c>
      <c r="L1102">
        <v>-6564809424.4799995</v>
      </c>
      <c r="M1102">
        <v>3265694488.9000001</v>
      </c>
      <c r="N1102">
        <v>2402369383.8099999</v>
      </c>
      <c r="O1102">
        <v>-5701484319.3900003</v>
      </c>
      <c r="P1102" t="s">
        <v>607</v>
      </c>
      <c r="Q1102">
        <v>-5701484319.3900003</v>
      </c>
      <c r="R1102">
        <v>0</v>
      </c>
      <c r="S1102">
        <v>0</v>
      </c>
      <c r="T1102" t="s">
        <v>2893</v>
      </c>
      <c r="U1102" s="221">
        <f t="shared" si="35"/>
        <v>86.332510509000016</v>
      </c>
    </row>
    <row r="1103" spans="1:21" hidden="1">
      <c r="A1103" s="55" t="str">
        <f t="shared" si="34"/>
        <v>Y0AS1.2</v>
      </c>
      <c r="B1103" s="55">
        <f>VLOOKUP(J1103,'Mapping-CITI'!A:E,5,0)</f>
        <v>1.2</v>
      </c>
      <c r="D1103" s="42">
        <v>45016</v>
      </c>
      <c r="E1103" s="42">
        <v>45199</v>
      </c>
      <c r="F1103" t="s">
        <v>2893</v>
      </c>
      <c r="G1103" t="s">
        <v>2920</v>
      </c>
      <c r="H1103">
        <v>2110</v>
      </c>
      <c r="I1103" t="s">
        <v>2790</v>
      </c>
      <c r="J1103">
        <v>201277</v>
      </c>
      <c r="K1103" t="s">
        <v>2210</v>
      </c>
      <c r="L1103">
        <v>-10448202856.74</v>
      </c>
      <c r="M1103">
        <v>984701786.21000004</v>
      </c>
      <c r="N1103">
        <v>198533394.34999999</v>
      </c>
      <c r="O1103">
        <v>-9662034464.8799992</v>
      </c>
      <c r="P1103" t="s">
        <v>607</v>
      </c>
      <c r="Q1103" s="191">
        <v>-9662034464.8799992</v>
      </c>
      <c r="R1103">
        <v>0</v>
      </c>
      <c r="S1103">
        <v>0</v>
      </c>
      <c r="T1103" t="s">
        <v>2893</v>
      </c>
      <c r="U1103" s="221">
        <f t="shared" si="35"/>
        <v>78.616839186000007</v>
      </c>
    </row>
    <row r="1104" spans="1:21" hidden="1">
      <c r="A1104" s="55" t="str">
        <f t="shared" si="34"/>
        <v>Y0AS0</v>
      </c>
      <c r="B1104" s="55">
        <f>VLOOKUP(J1104,'Mapping-CITI'!A:E,5,0)</f>
        <v>0</v>
      </c>
      <c r="D1104" s="42">
        <v>45016</v>
      </c>
      <c r="E1104" s="42">
        <v>45199</v>
      </c>
      <c r="F1104" t="s">
        <v>2893</v>
      </c>
      <c r="G1104" t="s">
        <v>2920</v>
      </c>
      <c r="H1104">
        <v>2110</v>
      </c>
      <c r="I1104" t="s">
        <v>2790</v>
      </c>
      <c r="J1104">
        <v>201297</v>
      </c>
      <c r="K1104" t="s">
        <v>2211</v>
      </c>
      <c r="L1104">
        <v>-705372034.75</v>
      </c>
      <c r="M1104">
        <v>254891423.16999999</v>
      </c>
      <c r="N1104">
        <v>151557285.63</v>
      </c>
      <c r="O1104">
        <v>-602037897.21000004</v>
      </c>
      <c r="P1104" t="s">
        <v>607</v>
      </c>
      <c r="Q1104">
        <v>-602037897.21000004</v>
      </c>
      <c r="R1104">
        <v>0</v>
      </c>
      <c r="S1104">
        <v>0</v>
      </c>
      <c r="T1104" t="s">
        <v>2893</v>
      </c>
      <c r="U1104" s="221">
        <f t="shared" si="35"/>
        <v>10.333413753999999</v>
      </c>
    </row>
    <row r="1105" spans="1:21" hidden="1">
      <c r="A1105" s="55" t="str">
        <f t="shared" si="34"/>
        <v>Y0AS1.2</v>
      </c>
      <c r="B1105" s="55">
        <f>VLOOKUP(J1105,'Mapping-CITI'!A:E,5,0)</f>
        <v>1.2</v>
      </c>
      <c r="D1105" s="42">
        <v>45016</v>
      </c>
      <c r="E1105" s="42">
        <v>45199</v>
      </c>
      <c r="F1105" t="s">
        <v>2893</v>
      </c>
      <c r="G1105" t="s">
        <v>2920</v>
      </c>
      <c r="H1105">
        <v>2110</v>
      </c>
      <c r="I1105" t="s">
        <v>2790</v>
      </c>
      <c r="J1105">
        <v>201298</v>
      </c>
      <c r="K1105" t="s">
        <v>2212</v>
      </c>
      <c r="L1105">
        <v>-1974718035.3499999</v>
      </c>
      <c r="M1105">
        <v>173613030.75</v>
      </c>
      <c r="N1105">
        <v>14027912.93</v>
      </c>
      <c r="O1105">
        <v>-1815132917.53</v>
      </c>
      <c r="P1105" t="s">
        <v>607</v>
      </c>
      <c r="Q1105" s="191">
        <v>-1815132917.53</v>
      </c>
      <c r="R1105">
        <v>0</v>
      </c>
      <c r="S1105">
        <v>0</v>
      </c>
      <c r="T1105" t="s">
        <v>2893</v>
      </c>
      <c r="U1105" s="221">
        <f t="shared" si="35"/>
        <v>15.958511781999999</v>
      </c>
    </row>
    <row r="1106" spans="1:21" hidden="1">
      <c r="A1106" s="55" t="str">
        <f t="shared" si="34"/>
        <v>Y0AS0</v>
      </c>
      <c r="B1106" s="55">
        <f>VLOOKUP(J1106,'Mapping-CITI'!A:E,5,0)</f>
        <v>0</v>
      </c>
      <c r="D1106" s="42">
        <v>45016</v>
      </c>
      <c r="E1106" s="42">
        <v>45199</v>
      </c>
      <c r="F1106" t="s">
        <v>2893</v>
      </c>
      <c r="G1106" t="s">
        <v>2920</v>
      </c>
      <c r="H1106">
        <v>2110</v>
      </c>
      <c r="I1106" t="s">
        <v>2790</v>
      </c>
      <c r="J1106">
        <v>201342</v>
      </c>
      <c r="K1106" t="s">
        <v>2635</v>
      </c>
      <c r="L1106">
        <v>-2561116.0099999998</v>
      </c>
      <c r="M1106">
        <v>3962035.24</v>
      </c>
      <c r="N1106">
        <v>2589369.13</v>
      </c>
      <c r="O1106">
        <v>-1188449.8999999999</v>
      </c>
      <c r="P1106" t="s">
        <v>607</v>
      </c>
      <c r="Q1106">
        <v>-1188449.8999999999</v>
      </c>
      <c r="R1106">
        <v>0</v>
      </c>
      <c r="S1106">
        <v>0</v>
      </c>
      <c r="T1106" t="s">
        <v>2893</v>
      </c>
      <c r="U1106" s="221">
        <f t="shared" si="35"/>
        <v>0.13726661100000004</v>
      </c>
    </row>
    <row r="1107" spans="1:21" hidden="1">
      <c r="A1107" s="55" t="str">
        <f t="shared" si="34"/>
        <v>Y0AS0</v>
      </c>
      <c r="B1107" s="55">
        <f>VLOOKUP(J1107,'Mapping-CITI'!A:E,5,0)</f>
        <v>0</v>
      </c>
      <c r="D1107" s="42">
        <v>45016</v>
      </c>
      <c r="E1107" s="42">
        <v>45199</v>
      </c>
      <c r="F1107" t="s">
        <v>2893</v>
      </c>
      <c r="G1107" t="s">
        <v>2920</v>
      </c>
      <c r="H1107">
        <v>2110</v>
      </c>
      <c r="I1107" t="s">
        <v>2790</v>
      </c>
      <c r="J1107">
        <v>201349</v>
      </c>
      <c r="K1107" t="s">
        <v>2224</v>
      </c>
      <c r="L1107">
        <v>-39290860.869999997</v>
      </c>
      <c r="M1107">
        <v>8784071.9499999993</v>
      </c>
      <c r="N1107">
        <v>5761753.6699999999</v>
      </c>
      <c r="O1107">
        <v>-36268542.590000004</v>
      </c>
      <c r="P1107" t="s">
        <v>607</v>
      </c>
      <c r="Q1107">
        <v>-36268542.590000004</v>
      </c>
      <c r="R1107">
        <v>0</v>
      </c>
      <c r="S1107">
        <v>0</v>
      </c>
      <c r="T1107" t="s">
        <v>2893</v>
      </c>
      <c r="U1107" s="221">
        <f t="shared" si="35"/>
        <v>0.30223182799999992</v>
      </c>
    </row>
    <row r="1108" spans="1:21" hidden="1">
      <c r="A1108" s="55" t="str">
        <f t="shared" si="34"/>
        <v>Y0AS0</v>
      </c>
      <c r="B1108" s="55">
        <f>VLOOKUP(J1108,'Mapping-CITI'!A:E,5,0)</f>
        <v>0</v>
      </c>
      <c r="D1108" s="42">
        <v>45016</v>
      </c>
      <c r="E1108" s="42">
        <v>45199</v>
      </c>
      <c r="F1108" t="s">
        <v>2893</v>
      </c>
      <c r="G1108" t="s">
        <v>2920</v>
      </c>
      <c r="H1108">
        <v>2110</v>
      </c>
      <c r="I1108" t="s">
        <v>2790</v>
      </c>
      <c r="J1108">
        <v>201351</v>
      </c>
      <c r="K1108" t="s">
        <v>2225</v>
      </c>
      <c r="L1108">
        <v>-512090404.80000001</v>
      </c>
      <c r="M1108">
        <v>668436777.38999999</v>
      </c>
      <c r="N1108">
        <v>619221861.74000001</v>
      </c>
      <c r="O1108">
        <v>-462875489.14999998</v>
      </c>
      <c r="P1108" t="s">
        <v>607</v>
      </c>
      <c r="Q1108">
        <v>-462875489.14999998</v>
      </c>
      <c r="R1108">
        <v>0</v>
      </c>
      <c r="S1108">
        <v>0</v>
      </c>
      <c r="T1108" t="s">
        <v>2893</v>
      </c>
      <c r="U1108" s="221">
        <f t="shared" si="35"/>
        <v>4.9214915649999975</v>
      </c>
    </row>
    <row r="1109" spans="1:21" hidden="1">
      <c r="A1109" s="55" t="str">
        <f t="shared" si="34"/>
        <v>Y0AS1.2</v>
      </c>
      <c r="B1109" s="55">
        <f>VLOOKUP(J1109,'Mapping-CITI'!A:E,5,0)</f>
        <v>1.2</v>
      </c>
      <c r="D1109" s="42">
        <v>45016</v>
      </c>
      <c r="E1109" s="42">
        <v>45199</v>
      </c>
      <c r="F1109" t="s">
        <v>2893</v>
      </c>
      <c r="G1109" t="s">
        <v>2920</v>
      </c>
      <c r="H1109">
        <v>2110</v>
      </c>
      <c r="I1109" t="s">
        <v>2790</v>
      </c>
      <c r="J1109">
        <v>201357</v>
      </c>
      <c r="K1109" t="s">
        <v>2636</v>
      </c>
      <c r="L1109">
        <v>-26532697.280000001</v>
      </c>
      <c r="M1109">
        <v>5468217.46</v>
      </c>
      <c r="N1109">
        <v>869252.17</v>
      </c>
      <c r="O1109">
        <v>-21933731.989999998</v>
      </c>
      <c r="P1109" t="s">
        <v>607</v>
      </c>
      <c r="Q1109" s="191">
        <v>-21933731.989999998</v>
      </c>
      <c r="R1109">
        <v>0</v>
      </c>
      <c r="S1109">
        <v>0</v>
      </c>
      <c r="T1109" t="s">
        <v>2893</v>
      </c>
      <c r="U1109" s="221">
        <f t="shared" si="35"/>
        <v>0.459896529</v>
      </c>
    </row>
    <row r="1110" spans="1:21" hidden="1">
      <c r="A1110" s="55" t="str">
        <f t="shared" si="34"/>
        <v>Y0AS1.2</v>
      </c>
      <c r="B1110" s="55">
        <f>VLOOKUP(J1110,'Mapping-CITI'!A:E,5,0)</f>
        <v>1.2</v>
      </c>
      <c r="D1110" s="42">
        <v>45016</v>
      </c>
      <c r="E1110" s="42">
        <v>45199</v>
      </c>
      <c r="F1110" t="s">
        <v>2893</v>
      </c>
      <c r="G1110" t="s">
        <v>2920</v>
      </c>
      <c r="H1110">
        <v>2110</v>
      </c>
      <c r="I1110" t="s">
        <v>2790</v>
      </c>
      <c r="J1110">
        <v>201364</v>
      </c>
      <c r="K1110" t="s">
        <v>2232</v>
      </c>
      <c r="L1110">
        <v>-67508568.680000007</v>
      </c>
      <c r="M1110">
        <v>4340294.7699999996</v>
      </c>
      <c r="N1110">
        <v>1121285.73</v>
      </c>
      <c r="O1110">
        <v>-64289559.640000001</v>
      </c>
      <c r="P1110" t="s">
        <v>607</v>
      </c>
      <c r="Q1110" s="191">
        <v>-64289559.640000001</v>
      </c>
      <c r="R1110">
        <v>0</v>
      </c>
      <c r="S1110">
        <v>0</v>
      </c>
      <c r="T1110" t="s">
        <v>2893</v>
      </c>
      <c r="U1110" s="221">
        <f t="shared" si="35"/>
        <v>0.32190090399999993</v>
      </c>
    </row>
    <row r="1111" spans="1:21" hidden="1">
      <c r="A1111" s="55" t="str">
        <f t="shared" si="34"/>
        <v>Y0AS1.2</v>
      </c>
      <c r="B1111" s="55">
        <f>VLOOKUP(J1111,'Mapping-CITI'!A:E,5,0)</f>
        <v>1.2</v>
      </c>
      <c r="D1111" s="42">
        <v>45016</v>
      </c>
      <c r="E1111" s="42">
        <v>45199</v>
      </c>
      <c r="F1111" t="s">
        <v>2893</v>
      </c>
      <c r="G1111" t="s">
        <v>2920</v>
      </c>
      <c r="H1111">
        <v>2110</v>
      </c>
      <c r="I1111" t="s">
        <v>2790</v>
      </c>
      <c r="J1111">
        <v>201366</v>
      </c>
      <c r="K1111" t="s">
        <v>2233</v>
      </c>
      <c r="L1111">
        <v>-728395751.33000004</v>
      </c>
      <c r="M1111">
        <v>133430190.40000001</v>
      </c>
      <c r="N1111">
        <v>94328501.439999998</v>
      </c>
      <c r="O1111">
        <v>-689294062.37</v>
      </c>
      <c r="P1111" t="s">
        <v>607</v>
      </c>
      <c r="Q1111" s="191">
        <v>-689294062.37</v>
      </c>
      <c r="R1111">
        <v>0</v>
      </c>
      <c r="S1111">
        <v>0</v>
      </c>
      <c r="T1111" t="s">
        <v>2893</v>
      </c>
      <c r="U1111" s="221">
        <f t="shared" si="35"/>
        <v>3.9101688960000009</v>
      </c>
    </row>
    <row r="1112" spans="1:21" hidden="1">
      <c r="A1112" s="55" t="str">
        <f t="shared" si="34"/>
        <v>Y0AS1.2</v>
      </c>
      <c r="B1112" s="55">
        <f>VLOOKUP(J1112,'Mapping-CITI'!A:E,5,0)</f>
        <v>1.2</v>
      </c>
      <c r="D1112" s="42">
        <v>45016</v>
      </c>
      <c r="E1112" s="42">
        <v>45199</v>
      </c>
      <c r="F1112" t="s">
        <v>2893</v>
      </c>
      <c r="G1112" t="s">
        <v>2920</v>
      </c>
      <c r="H1112">
        <v>2110</v>
      </c>
      <c r="I1112" t="s">
        <v>2790</v>
      </c>
      <c r="J1112">
        <v>201412</v>
      </c>
      <c r="K1112" t="s">
        <v>2637</v>
      </c>
      <c r="L1112">
        <v>-517178744.49000001</v>
      </c>
      <c r="M1112">
        <v>68607108.599999994</v>
      </c>
      <c r="N1112">
        <v>2836270.09</v>
      </c>
      <c r="O1112">
        <v>-451407905.98000002</v>
      </c>
      <c r="P1112" t="s">
        <v>607</v>
      </c>
      <c r="Q1112" s="191">
        <v>-451407905.98000002</v>
      </c>
      <c r="R1112">
        <v>0</v>
      </c>
      <c r="S1112">
        <v>0</v>
      </c>
      <c r="T1112" t="s">
        <v>2893</v>
      </c>
      <c r="U1112" s="221">
        <f t="shared" si="35"/>
        <v>6.5770838509999994</v>
      </c>
    </row>
    <row r="1113" spans="1:21" hidden="1">
      <c r="A1113" s="55" t="str">
        <f t="shared" si="34"/>
        <v>Y0AS0</v>
      </c>
      <c r="B1113" s="55">
        <f>VLOOKUP(J1113,'Mapping-CITI'!A:E,5,0)</f>
        <v>0</v>
      </c>
      <c r="D1113" s="42">
        <v>45016</v>
      </c>
      <c r="E1113" s="42">
        <v>45199</v>
      </c>
      <c r="F1113" t="s">
        <v>2893</v>
      </c>
      <c r="G1113" t="s">
        <v>2920</v>
      </c>
      <c r="H1113">
        <v>2250</v>
      </c>
      <c r="I1113" t="s">
        <v>2774</v>
      </c>
      <c r="J1113">
        <v>210103</v>
      </c>
      <c r="K1113" t="s">
        <v>2240</v>
      </c>
      <c r="L1113">
        <v>0</v>
      </c>
      <c r="M1113">
        <v>57900.46</v>
      </c>
      <c r="N1113">
        <v>57900.46</v>
      </c>
      <c r="O1113">
        <v>0</v>
      </c>
      <c r="P1113" t="s">
        <v>607</v>
      </c>
      <c r="Q1113">
        <v>0</v>
      </c>
      <c r="R1113">
        <v>57900.46</v>
      </c>
      <c r="S1113">
        <v>57900.46</v>
      </c>
      <c r="T1113" t="s">
        <v>2893</v>
      </c>
      <c r="U1113" s="221">
        <f t="shared" si="35"/>
        <v>0</v>
      </c>
    </row>
    <row r="1114" spans="1:21" hidden="1">
      <c r="A1114" s="55" t="str">
        <f t="shared" si="34"/>
        <v>Y0AS0</v>
      </c>
      <c r="B1114" s="55">
        <f>VLOOKUP(J1114,'Mapping-CITI'!A:E,5,0)</f>
        <v>0</v>
      </c>
      <c r="D1114" s="42">
        <v>45016</v>
      </c>
      <c r="E1114" s="42">
        <v>45199</v>
      </c>
      <c r="F1114" t="s">
        <v>2893</v>
      </c>
      <c r="G1114" t="s">
        <v>2920</v>
      </c>
      <c r="H1114">
        <v>2250</v>
      </c>
      <c r="I1114" t="s">
        <v>2774</v>
      </c>
      <c r="J1114">
        <v>210110</v>
      </c>
      <c r="K1114" t="s">
        <v>3800</v>
      </c>
      <c r="L1114">
        <v>-1800000</v>
      </c>
      <c r="M1114">
        <v>0</v>
      </c>
      <c r="N1114">
        <v>0</v>
      </c>
      <c r="O1114">
        <v>-1800000</v>
      </c>
      <c r="P1114" t="s">
        <v>607</v>
      </c>
      <c r="Q1114">
        <v>-1800000</v>
      </c>
      <c r="R1114">
        <v>0</v>
      </c>
      <c r="S1114">
        <v>0</v>
      </c>
      <c r="T1114" t="s">
        <v>2893</v>
      </c>
      <c r="U1114" s="221">
        <f t="shared" si="35"/>
        <v>0</v>
      </c>
    </row>
    <row r="1115" spans="1:21" hidden="1">
      <c r="A1115" s="55" t="str">
        <f t="shared" si="34"/>
        <v>Y0AS0</v>
      </c>
      <c r="B1115" s="55">
        <f>VLOOKUP(J1115,'Mapping-CITI'!A:E,5,0)</f>
        <v>0</v>
      </c>
      <c r="D1115" s="42">
        <v>45016</v>
      </c>
      <c r="E1115" s="42">
        <v>45199</v>
      </c>
      <c r="F1115" t="s">
        <v>2893</v>
      </c>
      <c r="G1115" t="s">
        <v>2920</v>
      </c>
      <c r="H1115">
        <v>2250</v>
      </c>
      <c r="I1115" t="s">
        <v>2774</v>
      </c>
      <c r="J1115">
        <v>210117</v>
      </c>
      <c r="K1115" t="s">
        <v>2242</v>
      </c>
      <c r="L1115">
        <v>-23594468.16</v>
      </c>
      <c r="M1115">
        <v>137609134.65000001</v>
      </c>
      <c r="N1115">
        <v>136874149.52000001</v>
      </c>
      <c r="O1115">
        <v>-22859483.030000001</v>
      </c>
      <c r="P1115" t="s">
        <v>607</v>
      </c>
      <c r="Q1115">
        <v>-22859483.030000001</v>
      </c>
      <c r="R1115">
        <v>137177635.47999999</v>
      </c>
      <c r="S1115">
        <v>33847</v>
      </c>
      <c r="T1115" t="s">
        <v>2893</v>
      </c>
      <c r="U1115" s="221">
        <f t="shared" si="35"/>
        <v>7.349851299999953E-2</v>
      </c>
    </row>
    <row r="1116" spans="1:21" hidden="1">
      <c r="A1116" s="55" t="str">
        <f t="shared" si="34"/>
        <v>Y0AS0</v>
      </c>
      <c r="B1116" s="55">
        <f>VLOOKUP(J1116,'Mapping-CITI'!A:E,5,0)</f>
        <v>0</v>
      </c>
      <c r="D1116" s="42">
        <v>45016</v>
      </c>
      <c r="E1116" s="42">
        <v>45199</v>
      </c>
      <c r="F1116" t="s">
        <v>2893</v>
      </c>
      <c r="G1116" t="s">
        <v>2920</v>
      </c>
      <c r="H1116">
        <v>2250</v>
      </c>
      <c r="I1116" t="s">
        <v>2774</v>
      </c>
      <c r="J1116">
        <v>210132</v>
      </c>
      <c r="K1116" t="s">
        <v>2244</v>
      </c>
      <c r="L1116">
        <v>-27582.11</v>
      </c>
      <c r="M1116">
        <v>27582.11</v>
      </c>
      <c r="N1116">
        <v>0</v>
      </c>
      <c r="O1116">
        <v>0</v>
      </c>
      <c r="P1116" t="s">
        <v>607</v>
      </c>
      <c r="Q1116">
        <v>0</v>
      </c>
      <c r="R1116">
        <v>27582.11</v>
      </c>
      <c r="S1116">
        <v>0</v>
      </c>
      <c r="T1116" t="s">
        <v>2893</v>
      </c>
      <c r="U1116" s="221">
        <f t="shared" si="35"/>
        <v>2.758211E-3</v>
      </c>
    </row>
    <row r="1117" spans="1:21" hidden="1">
      <c r="A1117" s="55" t="str">
        <f t="shared" si="34"/>
        <v>Y0AS0</v>
      </c>
      <c r="B1117" s="55">
        <f>VLOOKUP(J1117,'Mapping-CITI'!A:E,5,0)</f>
        <v>0</v>
      </c>
      <c r="D1117" s="42">
        <v>45016</v>
      </c>
      <c r="E1117" s="42">
        <v>45199</v>
      </c>
      <c r="F1117" t="s">
        <v>2893</v>
      </c>
      <c r="G1117" t="s">
        <v>2920</v>
      </c>
      <c r="H1117">
        <v>2250</v>
      </c>
      <c r="I1117" t="s">
        <v>2774</v>
      </c>
      <c r="J1117">
        <v>210138</v>
      </c>
      <c r="K1117" t="s">
        <v>2791</v>
      </c>
      <c r="L1117">
        <v>-12346.84</v>
      </c>
      <c r="M1117">
        <v>774960.21</v>
      </c>
      <c r="N1117">
        <v>552482.22</v>
      </c>
      <c r="O1117">
        <v>210131.15</v>
      </c>
      <c r="P1117" t="s">
        <v>607</v>
      </c>
      <c r="Q1117">
        <v>210131.15</v>
      </c>
      <c r="R1117">
        <v>774960.21</v>
      </c>
      <c r="S1117">
        <v>552482.22</v>
      </c>
      <c r="T1117" t="s">
        <v>2893</v>
      </c>
      <c r="U1117" s="221">
        <f t="shared" si="35"/>
        <v>2.2247798999999999E-2</v>
      </c>
    </row>
    <row r="1118" spans="1:21" hidden="1">
      <c r="A1118" s="55" t="str">
        <f t="shared" si="34"/>
        <v>Y0AS0</v>
      </c>
      <c r="B1118" s="55">
        <f>VLOOKUP(J1118,'Mapping-CITI'!A:E,5,0)</f>
        <v>0</v>
      </c>
      <c r="D1118" s="42">
        <v>45016</v>
      </c>
      <c r="E1118" s="42">
        <v>45199</v>
      </c>
      <c r="F1118" t="s">
        <v>2893</v>
      </c>
      <c r="G1118" t="s">
        <v>2920</v>
      </c>
      <c r="H1118">
        <v>2250</v>
      </c>
      <c r="I1118" t="s">
        <v>2774</v>
      </c>
      <c r="J1118">
        <v>210140</v>
      </c>
      <c r="K1118" t="s">
        <v>2245</v>
      </c>
      <c r="L1118">
        <v>-954171.51</v>
      </c>
      <c r="M1118">
        <v>4574421.21</v>
      </c>
      <c r="N1118">
        <v>2660518.73</v>
      </c>
      <c r="O1118">
        <v>959730.97</v>
      </c>
      <c r="P1118" t="s">
        <v>607</v>
      </c>
      <c r="Q1118">
        <v>959730.97</v>
      </c>
      <c r="R1118">
        <v>4574421.21</v>
      </c>
      <c r="S1118">
        <v>2660518.73</v>
      </c>
      <c r="T1118" t="s">
        <v>2893</v>
      </c>
      <c r="U1118" s="221">
        <f t="shared" si="35"/>
        <v>0.19139024799999999</v>
      </c>
    </row>
    <row r="1119" spans="1:21" hidden="1">
      <c r="A1119" s="55" t="str">
        <f t="shared" si="34"/>
        <v>Y0AS0</v>
      </c>
      <c r="B1119" s="55">
        <f>VLOOKUP(J1119,'Mapping-CITI'!A:E,5,0)</f>
        <v>0</v>
      </c>
      <c r="D1119" s="42">
        <v>45016</v>
      </c>
      <c r="E1119" s="42">
        <v>45199</v>
      </c>
      <c r="F1119" t="s">
        <v>2893</v>
      </c>
      <c r="G1119" t="s">
        <v>2920</v>
      </c>
      <c r="H1119">
        <v>2250</v>
      </c>
      <c r="I1119" t="s">
        <v>2774</v>
      </c>
      <c r="J1119">
        <v>210210</v>
      </c>
      <c r="K1119" t="s">
        <v>2246</v>
      </c>
      <c r="L1119">
        <v>-44846349.75</v>
      </c>
      <c r="M1119">
        <v>227678720.63999999</v>
      </c>
      <c r="N1119">
        <v>233750514.78999999</v>
      </c>
      <c r="O1119">
        <v>-50918143.899999999</v>
      </c>
      <c r="P1119" t="s">
        <v>607</v>
      </c>
      <c r="Q1119">
        <v>-50918143.899999999</v>
      </c>
      <c r="R1119">
        <v>227678720.63999999</v>
      </c>
      <c r="S1119">
        <v>19422.099999999999</v>
      </c>
      <c r="T1119" t="s">
        <v>2893</v>
      </c>
      <c r="U1119" s="221">
        <f t="shared" si="35"/>
        <v>-0.60717941500000061</v>
      </c>
    </row>
    <row r="1120" spans="1:21" hidden="1">
      <c r="A1120" s="55" t="str">
        <f t="shared" si="34"/>
        <v>Y0ASIgnore</v>
      </c>
      <c r="B1120" s="55" t="str">
        <f>VLOOKUP(J1120,'Mapping-CITI'!A:E,5,0)</f>
        <v>Ignore</v>
      </c>
      <c r="D1120" s="42">
        <v>45016</v>
      </c>
      <c r="E1120" s="42">
        <v>45199</v>
      </c>
      <c r="F1120" t="s">
        <v>2893</v>
      </c>
      <c r="G1120" t="s">
        <v>2920</v>
      </c>
      <c r="H1120">
        <v>2250</v>
      </c>
      <c r="I1120" t="s">
        <v>2774</v>
      </c>
      <c r="J1120">
        <v>210221</v>
      </c>
      <c r="K1120" t="s">
        <v>3383</v>
      </c>
      <c r="L1120">
        <v>-351</v>
      </c>
      <c r="M1120">
        <v>0</v>
      </c>
      <c r="N1120">
        <v>0</v>
      </c>
      <c r="O1120">
        <v>-351</v>
      </c>
      <c r="P1120" t="s">
        <v>607</v>
      </c>
      <c r="Q1120">
        <v>-351</v>
      </c>
      <c r="R1120">
        <v>0</v>
      </c>
      <c r="S1120">
        <v>0</v>
      </c>
      <c r="T1120" t="s">
        <v>2893</v>
      </c>
      <c r="U1120" s="221">
        <f t="shared" si="35"/>
        <v>0</v>
      </c>
    </row>
    <row r="1121" spans="1:21" hidden="1">
      <c r="A1121" s="55" t="str">
        <f t="shared" si="34"/>
        <v>Y0ASIgnore</v>
      </c>
      <c r="B1121" s="55" t="str">
        <f>VLOOKUP(J1121,'Mapping-CITI'!A:E,5,0)</f>
        <v>Ignore</v>
      </c>
      <c r="D1121" s="42">
        <v>45016</v>
      </c>
      <c r="E1121" s="42">
        <v>45199</v>
      </c>
      <c r="F1121" t="s">
        <v>2893</v>
      </c>
      <c r="G1121" t="s">
        <v>2920</v>
      </c>
      <c r="H1121">
        <v>2250</v>
      </c>
      <c r="I1121" t="s">
        <v>2774</v>
      </c>
      <c r="J1121">
        <v>210362</v>
      </c>
      <c r="K1121" t="s">
        <v>3384</v>
      </c>
      <c r="L1121">
        <v>40096864.219999999</v>
      </c>
      <c r="M1121">
        <v>0</v>
      </c>
      <c r="N1121">
        <v>0</v>
      </c>
      <c r="O1121">
        <v>40096864.219999999</v>
      </c>
      <c r="P1121" t="s">
        <v>607</v>
      </c>
      <c r="Q1121">
        <v>40096864.219999999</v>
      </c>
      <c r="R1121">
        <v>0</v>
      </c>
      <c r="S1121">
        <v>0</v>
      </c>
      <c r="T1121" t="s">
        <v>2893</v>
      </c>
      <c r="U1121" s="221">
        <f t="shared" si="35"/>
        <v>0</v>
      </c>
    </row>
    <row r="1122" spans="1:21" hidden="1">
      <c r="A1122" s="55" t="str">
        <f t="shared" si="34"/>
        <v>Y0ASIgnore</v>
      </c>
      <c r="B1122" s="55" t="str">
        <f>VLOOKUP(J1122,'Mapping-CITI'!A:E,5,0)</f>
        <v>Ignore</v>
      </c>
      <c r="D1122" s="42">
        <v>45016</v>
      </c>
      <c r="E1122" s="42">
        <v>45199</v>
      </c>
      <c r="F1122" t="s">
        <v>2893</v>
      </c>
      <c r="G1122" t="s">
        <v>2920</v>
      </c>
      <c r="H1122">
        <v>2250</v>
      </c>
      <c r="I1122" t="s">
        <v>2774</v>
      </c>
      <c r="J1122">
        <v>210382</v>
      </c>
      <c r="K1122" t="s">
        <v>3385</v>
      </c>
      <c r="L1122">
        <v>-351</v>
      </c>
      <c r="M1122">
        <v>0</v>
      </c>
      <c r="N1122">
        <v>0</v>
      </c>
      <c r="O1122">
        <v>-351</v>
      </c>
      <c r="P1122" t="s">
        <v>607</v>
      </c>
      <c r="Q1122">
        <v>-351</v>
      </c>
      <c r="R1122">
        <v>0</v>
      </c>
      <c r="S1122">
        <v>0</v>
      </c>
      <c r="T1122" t="s">
        <v>2893</v>
      </c>
      <c r="U1122" s="221">
        <f t="shared" si="35"/>
        <v>0</v>
      </c>
    </row>
    <row r="1123" spans="1:21" hidden="1">
      <c r="A1123" s="55" t="str">
        <f t="shared" si="34"/>
        <v>Y0ASIgnore</v>
      </c>
      <c r="B1123" s="55" t="str">
        <f>VLOOKUP(J1123,'Mapping-CITI'!A:E,5,0)</f>
        <v>Ignore</v>
      </c>
      <c r="D1123" s="42">
        <v>45016</v>
      </c>
      <c r="E1123" s="42">
        <v>45199</v>
      </c>
      <c r="F1123" t="s">
        <v>2893</v>
      </c>
      <c r="G1123" t="s">
        <v>2920</v>
      </c>
      <c r="H1123">
        <v>2250</v>
      </c>
      <c r="I1123" t="s">
        <v>2774</v>
      </c>
      <c r="J1123">
        <v>210384</v>
      </c>
      <c r="K1123" t="s">
        <v>3386</v>
      </c>
      <c r="L1123">
        <v>-57773.760000000002</v>
      </c>
      <c r="M1123">
        <v>0</v>
      </c>
      <c r="N1123">
        <v>0</v>
      </c>
      <c r="O1123">
        <v>-57773.760000000002</v>
      </c>
      <c r="P1123" t="s">
        <v>607</v>
      </c>
      <c r="Q1123">
        <v>-57773.760000000002</v>
      </c>
      <c r="R1123">
        <v>0</v>
      </c>
      <c r="S1123">
        <v>0</v>
      </c>
      <c r="T1123" t="s">
        <v>2893</v>
      </c>
      <c r="U1123" s="221">
        <f t="shared" si="35"/>
        <v>0</v>
      </c>
    </row>
    <row r="1124" spans="1:21" hidden="1">
      <c r="A1124" s="55" t="str">
        <f t="shared" si="34"/>
        <v>Y0AS0</v>
      </c>
      <c r="B1124" s="55">
        <f>VLOOKUP(J1124,'Mapping-CITI'!A:E,5,0)</f>
        <v>0</v>
      </c>
      <c r="D1124" s="42">
        <v>45016</v>
      </c>
      <c r="E1124" s="42">
        <v>45199</v>
      </c>
      <c r="F1124" t="s">
        <v>2893</v>
      </c>
      <c r="G1124" t="s">
        <v>2920</v>
      </c>
      <c r="H1124">
        <v>2250</v>
      </c>
      <c r="I1124" t="s">
        <v>2774</v>
      </c>
      <c r="J1124">
        <v>210419</v>
      </c>
      <c r="K1124" t="s">
        <v>2652</v>
      </c>
      <c r="L1124">
        <v>-1534</v>
      </c>
      <c r="M1124">
        <v>0</v>
      </c>
      <c r="N1124">
        <v>0</v>
      </c>
      <c r="O1124">
        <v>-1534</v>
      </c>
      <c r="P1124" t="s">
        <v>607</v>
      </c>
      <c r="Q1124">
        <v>-1534</v>
      </c>
      <c r="R1124">
        <v>0</v>
      </c>
      <c r="S1124">
        <v>0</v>
      </c>
      <c r="T1124" t="s">
        <v>2893</v>
      </c>
      <c r="U1124" s="221">
        <f t="shared" si="35"/>
        <v>0</v>
      </c>
    </row>
    <row r="1125" spans="1:21" hidden="1">
      <c r="A1125" s="55" t="str">
        <f t="shared" si="34"/>
        <v>Y0AS0</v>
      </c>
      <c r="B1125" s="55">
        <f>VLOOKUP(J1125,'Mapping-CITI'!A:E,5,0)</f>
        <v>0</v>
      </c>
      <c r="D1125" s="42">
        <v>45016</v>
      </c>
      <c r="E1125" s="42">
        <v>45199</v>
      </c>
      <c r="F1125" t="s">
        <v>2893</v>
      </c>
      <c r="G1125" t="s">
        <v>2920</v>
      </c>
      <c r="H1125">
        <v>2250</v>
      </c>
      <c r="I1125" t="s">
        <v>2774</v>
      </c>
      <c r="J1125">
        <v>210667</v>
      </c>
      <c r="K1125" t="s">
        <v>2862</v>
      </c>
      <c r="L1125">
        <v>-1046444.26</v>
      </c>
      <c r="M1125">
        <v>1733597</v>
      </c>
      <c r="N1125">
        <v>164081</v>
      </c>
      <c r="O1125">
        <v>523071.74</v>
      </c>
      <c r="P1125" t="s">
        <v>607</v>
      </c>
      <c r="Q1125">
        <v>523071.74</v>
      </c>
      <c r="R1125">
        <v>1733597</v>
      </c>
      <c r="S1125">
        <v>164081</v>
      </c>
      <c r="T1125" t="s">
        <v>2893</v>
      </c>
      <c r="U1125" s="221">
        <f t="shared" si="35"/>
        <v>0.1569516</v>
      </c>
    </row>
    <row r="1126" spans="1:21" hidden="1">
      <c r="A1126" s="55" t="str">
        <f t="shared" si="34"/>
        <v>Y0AS0</v>
      </c>
      <c r="B1126" s="55">
        <f>VLOOKUP(J1126,'Mapping-CITI'!A:E,5,0)</f>
        <v>0</v>
      </c>
      <c r="D1126" s="42">
        <v>45016</v>
      </c>
      <c r="E1126" s="42">
        <v>45199</v>
      </c>
      <c r="F1126" t="s">
        <v>2893</v>
      </c>
      <c r="G1126" t="s">
        <v>2920</v>
      </c>
      <c r="H1126">
        <v>2250</v>
      </c>
      <c r="I1126" t="s">
        <v>2774</v>
      </c>
      <c r="J1126">
        <v>210766</v>
      </c>
      <c r="K1126" t="s">
        <v>2748</v>
      </c>
      <c r="L1126">
        <v>3598.73</v>
      </c>
      <c r="M1126">
        <v>54978.42</v>
      </c>
      <c r="N1126">
        <v>60501.8</v>
      </c>
      <c r="O1126">
        <v>-1924.65</v>
      </c>
      <c r="P1126" t="s">
        <v>607</v>
      </c>
      <c r="Q1126">
        <v>-1924.65</v>
      </c>
      <c r="R1126">
        <v>54435.54</v>
      </c>
      <c r="S1126">
        <v>0</v>
      </c>
      <c r="T1126" t="s">
        <v>2893</v>
      </c>
      <c r="U1126" s="221">
        <f t="shared" si="35"/>
        <v>-5.5233800000000042E-4</v>
      </c>
    </row>
    <row r="1127" spans="1:21" hidden="1">
      <c r="A1127" s="55" t="str">
        <f t="shared" si="34"/>
        <v>Y0ASIgnore</v>
      </c>
      <c r="B1127" s="55" t="str">
        <f>VLOOKUP(J1127,'Mapping-CITI'!A:E,5,0)</f>
        <v>Ignore</v>
      </c>
      <c r="D1127" s="42">
        <v>45016</v>
      </c>
      <c r="E1127" s="42">
        <v>45199</v>
      </c>
      <c r="F1127" t="s">
        <v>2893</v>
      </c>
      <c r="G1127" t="s">
        <v>2920</v>
      </c>
      <c r="H1127">
        <v>2250</v>
      </c>
      <c r="I1127" t="s">
        <v>2774</v>
      </c>
      <c r="J1127">
        <v>210854</v>
      </c>
      <c r="K1127" t="s">
        <v>3378</v>
      </c>
      <c r="L1127">
        <v>900428.96</v>
      </c>
      <c r="M1127">
        <v>0</v>
      </c>
      <c r="N1127">
        <v>0</v>
      </c>
      <c r="O1127">
        <v>900428.96</v>
      </c>
      <c r="P1127" t="s">
        <v>607</v>
      </c>
      <c r="Q1127">
        <v>900428.96</v>
      </c>
      <c r="R1127">
        <v>0</v>
      </c>
      <c r="S1127">
        <v>0</v>
      </c>
      <c r="T1127" t="s">
        <v>2893</v>
      </c>
      <c r="U1127" s="221">
        <f t="shared" si="35"/>
        <v>0</v>
      </c>
    </row>
    <row r="1128" spans="1:21" hidden="1">
      <c r="A1128" s="55" t="str">
        <f t="shared" si="34"/>
        <v>Y0AS0</v>
      </c>
      <c r="B1128" s="55">
        <f>VLOOKUP(J1128,'Mapping-CITI'!A:E,5,0)</f>
        <v>0</v>
      </c>
      <c r="D1128" s="42">
        <v>45016</v>
      </c>
      <c r="E1128" s="42">
        <v>45199</v>
      </c>
      <c r="F1128" t="s">
        <v>2893</v>
      </c>
      <c r="G1128" t="s">
        <v>2920</v>
      </c>
      <c r="H1128">
        <v>2250</v>
      </c>
      <c r="I1128" t="s">
        <v>2774</v>
      </c>
      <c r="J1128">
        <v>211103</v>
      </c>
      <c r="K1128" t="s">
        <v>2249</v>
      </c>
      <c r="L1128">
        <v>-81897.17</v>
      </c>
      <c r="M1128">
        <v>61480.83</v>
      </c>
      <c r="N1128">
        <v>76614.12</v>
      </c>
      <c r="O1128">
        <v>-97030.46</v>
      </c>
      <c r="P1128" t="s">
        <v>607</v>
      </c>
      <c r="Q1128">
        <v>-97030.46</v>
      </c>
      <c r="R1128">
        <v>61480.83</v>
      </c>
      <c r="S1128">
        <v>59.06</v>
      </c>
      <c r="T1128" t="s">
        <v>2893</v>
      </c>
      <c r="U1128" s="221">
        <f t="shared" si="35"/>
        <v>-1.5133289999999995E-3</v>
      </c>
    </row>
    <row r="1129" spans="1:21" hidden="1">
      <c r="A1129" s="55" t="str">
        <f t="shared" si="34"/>
        <v>Y0AS0</v>
      </c>
      <c r="B1129" s="55">
        <f>VLOOKUP(J1129,'Mapping-CITI'!A:E,5,0)</f>
        <v>0</v>
      </c>
      <c r="D1129" s="42">
        <v>45016</v>
      </c>
      <c r="E1129" s="42">
        <v>45199</v>
      </c>
      <c r="F1129" t="s">
        <v>2893</v>
      </c>
      <c r="G1129" t="s">
        <v>2920</v>
      </c>
      <c r="H1129">
        <v>2250</v>
      </c>
      <c r="I1129" t="s">
        <v>2774</v>
      </c>
      <c r="J1129">
        <v>211106</v>
      </c>
      <c r="K1129" t="s">
        <v>2250</v>
      </c>
      <c r="L1129">
        <v>1856746.36</v>
      </c>
      <c r="M1129">
        <v>15365620.880000001</v>
      </c>
      <c r="N1129">
        <v>15275166.310000001</v>
      </c>
      <c r="O1129">
        <v>1947200.93</v>
      </c>
      <c r="P1129" t="s">
        <v>607</v>
      </c>
      <c r="Q1129">
        <v>1947200.93</v>
      </c>
      <c r="R1129">
        <v>15365620.880000001</v>
      </c>
      <c r="S1129">
        <v>15275166.310000001</v>
      </c>
      <c r="T1129" t="s">
        <v>2893</v>
      </c>
      <c r="U1129" s="221">
        <f t="shared" si="35"/>
        <v>9.0454570000000293E-3</v>
      </c>
    </row>
    <row r="1130" spans="1:21" hidden="1">
      <c r="A1130" s="55" t="str">
        <f t="shared" si="34"/>
        <v>Y0AS0</v>
      </c>
      <c r="B1130" s="55">
        <f>VLOOKUP(J1130,'Mapping-CITI'!A:E,5,0)</f>
        <v>0</v>
      </c>
      <c r="D1130" s="42">
        <v>45016</v>
      </c>
      <c r="E1130" s="42">
        <v>45199</v>
      </c>
      <c r="F1130" t="s">
        <v>2893</v>
      </c>
      <c r="G1130" t="s">
        <v>2920</v>
      </c>
      <c r="H1130">
        <v>2250</v>
      </c>
      <c r="I1130" t="s">
        <v>2774</v>
      </c>
      <c r="J1130">
        <v>211119</v>
      </c>
      <c r="K1130" t="s">
        <v>2251</v>
      </c>
      <c r="L1130">
        <v>3.06</v>
      </c>
      <c r="M1130">
        <v>360.5</v>
      </c>
      <c r="N1130">
        <v>0</v>
      </c>
      <c r="O1130">
        <v>363.56</v>
      </c>
      <c r="P1130" t="s">
        <v>607</v>
      </c>
      <c r="Q1130">
        <v>363.56</v>
      </c>
      <c r="R1130">
        <v>360.5</v>
      </c>
      <c r="S1130">
        <v>0</v>
      </c>
      <c r="T1130" t="s">
        <v>2893</v>
      </c>
      <c r="U1130" s="221">
        <f t="shared" si="35"/>
        <v>3.6050000000000002E-5</v>
      </c>
    </row>
    <row r="1131" spans="1:21" hidden="1">
      <c r="A1131" s="55" t="str">
        <f t="shared" si="34"/>
        <v>Y0AS0</v>
      </c>
      <c r="B1131" s="55">
        <f>VLOOKUP(J1131,'Mapping-CITI'!A:E,5,0)</f>
        <v>0</v>
      </c>
      <c r="D1131" s="42">
        <v>45016</v>
      </c>
      <c r="E1131" s="42">
        <v>45199</v>
      </c>
      <c r="F1131" t="s">
        <v>2893</v>
      </c>
      <c r="G1131" t="s">
        <v>2920</v>
      </c>
      <c r="H1131">
        <v>2250</v>
      </c>
      <c r="I1131" t="s">
        <v>2774</v>
      </c>
      <c r="J1131">
        <v>211121</v>
      </c>
      <c r="K1131" t="s">
        <v>2252</v>
      </c>
      <c r="L1131">
        <v>-1695509.82</v>
      </c>
      <c r="M1131">
        <v>16729921</v>
      </c>
      <c r="N1131">
        <v>17600300</v>
      </c>
      <c r="O1131">
        <v>-2565888.8199999998</v>
      </c>
      <c r="P1131" t="s">
        <v>607</v>
      </c>
      <c r="Q1131">
        <v>-2565888.8199999998</v>
      </c>
      <c r="R1131">
        <v>16473215</v>
      </c>
      <c r="S1131">
        <v>0</v>
      </c>
      <c r="T1131" t="s">
        <v>2893</v>
      </c>
      <c r="U1131" s="221">
        <f t="shared" si="35"/>
        <v>-8.7037900000000001E-2</v>
      </c>
    </row>
    <row r="1132" spans="1:21" hidden="1">
      <c r="A1132" s="55" t="str">
        <f t="shared" si="34"/>
        <v>Y0AS0</v>
      </c>
      <c r="B1132" s="55">
        <f>VLOOKUP(J1132,'Mapping-CITI'!A:E,5,0)</f>
        <v>0</v>
      </c>
      <c r="D1132" s="42">
        <v>45016</v>
      </c>
      <c r="E1132" s="42">
        <v>45199</v>
      </c>
      <c r="F1132" t="s">
        <v>2893</v>
      </c>
      <c r="G1132" t="s">
        <v>2920</v>
      </c>
      <c r="H1132">
        <v>2250</v>
      </c>
      <c r="I1132" t="s">
        <v>2774</v>
      </c>
      <c r="J1132">
        <v>211122</v>
      </c>
      <c r="K1132" t="s">
        <v>2253</v>
      </c>
      <c r="L1132">
        <v>-7385.27</v>
      </c>
      <c r="M1132">
        <v>51297.85</v>
      </c>
      <c r="N1132">
        <v>50115.75</v>
      </c>
      <c r="O1132">
        <v>-6203.17</v>
      </c>
      <c r="P1132" t="s">
        <v>607</v>
      </c>
      <c r="Q1132">
        <v>-6203.17</v>
      </c>
      <c r="R1132">
        <v>50924.56</v>
      </c>
      <c r="S1132">
        <v>0</v>
      </c>
      <c r="T1132" t="s">
        <v>2893</v>
      </c>
      <c r="U1132" s="221">
        <f t="shared" si="35"/>
        <v>1.1820999999999986E-4</v>
      </c>
    </row>
    <row r="1133" spans="1:21" hidden="1">
      <c r="A1133" s="55" t="str">
        <f t="shared" si="34"/>
        <v>Y0ASIgnore</v>
      </c>
      <c r="B1133" s="55" t="str">
        <f>VLOOKUP(J1133,'Mapping-CITI'!A:E,5,0)</f>
        <v>Ignore</v>
      </c>
      <c r="D1133" s="42">
        <v>45016</v>
      </c>
      <c r="E1133" s="42">
        <v>45199</v>
      </c>
      <c r="F1133" t="s">
        <v>2893</v>
      </c>
      <c r="G1133" t="s">
        <v>2920</v>
      </c>
      <c r="H1133">
        <v>2220</v>
      </c>
      <c r="I1133" t="s">
        <v>2775</v>
      </c>
      <c r="J1133">
        <v>211128</v>
      </c>
      <c r="K1133" t="s">
        <v>3388</v>
      </c>
      <c r="L1133">
        <v>-7560113.4299999997</v>
      </c>
      <c r="M1133">
        <v>0</v>
      </c>
      <c r="N1133">
        <v>0</v>
      </c>
      <c r="O1133">
        <v>-7560113.4299999997</v>
      </c>
      <c r="P1133" t="s">
        <v>607</v>
      </c>
      <c r="Q1133">
        <v>-7560113.4299999997</v>
      </c>
      <c r="R1133">
        <v>0</v>
      </c>
      <c r="S1133">
        <v>0</v>
      </c>
      <c r="T1133" t="s">
        <v>2893</v>
      </c>
      <c r="U1133" s="221">
        <f t="shared" si="35"/>
        <v>0</v>
      </c>
    </row>
    <row r="1134" spans="1:21" hidden="1">
      <c r="A1134" s="55" t="str">
        <f t="shared" si="34"/>
        <v>Y0ASIgnore</v>
      </c>
      <c r="B1134" s="55" t="str">
        <f>VLOOKUP(J1134,'Mapping-CITI'!A:E,5,0)</f>
        <v>Ignore</v>
      </c>
      <c r="D1134" s="42">
        <v>45016</v>
      </c>
      <c r="E1134" s="42">
        <v>45199</v>
      </c>
      <c r="F1134" t="s">
        <v>2893</v>
      </c>
      <c r="G1134" t="s">
        <v>2920</v>
      </c>
      <c r="H1134">
        <v>2250</v>
      </c>
      <c r="I1134" t="s">
        <v>2774</v>
      </c>
      <c r="J1134">
        <v>211140</v>
      </c>
      <c r="K1134" t="s">
        <v>3389</v>
      </c>
      <c r="L1134">
        <v>18351.849999999999</v>
      </c>
      <c r="M1134">
        <v>0</v>
      </c>
      <c r="N1134">
        <v>18351.849999999999</v>
      </c>
      <c r="O1134">
        <v>0</v>
      </c>
      <c r="P1134" t="s">
        <v>607</v>
      </c>
      <c r="Q1134">
        <v>0</v>
      </c>
      <c r="R1134">
        <v>0</v>
      </c>
      <c r="S1134">
        <v>18351.849999999999</v>
      </c>
      <c r="T1134" t="s">
        <v>2893</v>
      </c>
      <c r="U1134" s="221">
        <f t="shared" si="35"/>
        <v>-1.8351849999999998E-3</v>
      </c>
    </row>
    <row r="1135" spans="1:21" hidden="1">
      <c r="A1135" s="55" t="str">
        <f t="shared" si="34"/>
        <v>Y0AS0</v>
      </c>
      <c r="B1135" s="55">
        <f>VLOOKUP(J1135,'Mapping-CITI'!A:E,5,0)</f>
        <v>0</v>
      </c>
      <c r="D1135" s="42">
        <v>45016</v>
      </c>
      <c r="E1135" s="42">
        <v>45199</v>
      </c>
      <c r="F1135" t="s">
        <v>2893</v>
      </c>
      <c r="G1135" t="s">
        <v>2920</v>
      </c>
      <c r="H1135">
        <v>2250</v>
      </c>
      <c r="I1135" t="s">
        <v>2774</v>
      </c>
      <c r="J1135">
        <v>211146</v>
      </c>
      <c r="K1135" t="s">
        <v>2749</v>
      </c>
      <c r="L1135">
        <v>-2761915.09</v>
      </c>
      <c r="M1135">
        <v>18025184</v>
      </c>
      <c r="N1135">
        <v>18416289</v>
      </c>
      <c r="O1135">
        <v>-3153020.09</v>
      </c>
      <c r="P1135" t="s">
        <v>607</v>
      </c>
      <c r="Q1135">
        <v>-3153020.09</v>
      </c>
      <c r="R1135">
        <v>18025184</v>
      </c>
      <c r="S1135">
        <v>18416289</v>
      </c>
      <c r="T1135" t="s">
        <v>2893</v>
      </c>
      <c r="U1135" s="221">
        <f t="shared" si="35"/>
        <v>-3.9110499999999999E-2</v>
      </c>
    </row>
    <row r="1136" spans="1:21" hidden="1">
      <c r="A1136" s="55" t="str">
        <f t="shared" si="34"/>
        <v>Y0AS0</v>
      </c>
      <c r="B1136" s="55">
        <f>VLOOKUP(J1136,'Mapping-CITI'!A:E,5,0)</f>
        <v>0</v>
      </c>
      <c r="D1136" s="42">
        <v>45016</v>
      </c>
      <c r="E1136" s="42">
        <v>45199</v>
      </c>
      <c r="F1136" t="s">
        <v>2893</v>
      </c>
      <c r="G1136" t="s">
        <v>2920</v>
      </c>
      <c r="H1136">
        <v>2250</v>
      </c>
      <c r="I1136" t="s">
        <v>2774</v>
      </c>
      <c r="J1136">
        <v>211165</v>
      </c>
      <c r="K1136" t="s">
        <v>2256</v>
      </c>
      <c r="L1136">
        <v>-1000</v>
      </c>
      <c r="M1136">
        <v>0</v>
      </c>
      <c r="N1136">
        <v>0</v>
      </c>
      <c r="O1136">
        <v>-1000</v>
      </c>
      <c r="P1136" t="s">
        <v>607</v>
      </c>
      <c r="Q1136">
        <v>-1000</v>
      </c>
      <c r="R1136">
        <v>0</v>
      </c>
      <c r="S1136">
        <v>0</v>
      </c>
      <c r="T1136" t="s">
        <v>2893</v>
      </c>
      <c r="U1136" s="221">
        <f t="shared" si="35"/>
        <v>0</v>
      </c>
    </row>
    <row r="1137" spans="1:21" hidden="1">
      <c r="A1137" s="55" t="str">
        <f t="shared" si="34"/>
        <v>Y0AS0</v>
      </c>
      <c r="B1137" s="55">
        <f>VLOOKUP(J1137,'Mapping-CITI'!A:E,5,0)</f>
        <v>0</v>
      </c>
      <c r="D1137" s="42">
        <v>45016</v>
      </c>
      <c r="E1137" s="42">
        <v>45199</v>
      </c>
      <c r="F1137" t="s">
        <v>2893</v>
      </c>
      <c r="G1137" t="s">
        <v>2920</v>
      </c>
      <c r="H1137">
        <v>2250</v>
      </c>
      <c r="I1137" t="s">
        <v>2774</v>
      </c>
      <c r="J1137">
        <v>211172</v>
      </c>
      <c r="K1137" t="s">
        <v>2262</v>
      </c>
      <c r="L1137">
        <v>-3094791.24</v>
      </c>
      <c r="M1137">
        <v>18664069.760000002</v>
      </c>
      <c r="N1137">
        <v>25943389.579999998</v>
      </c>
      <c r="O1137">
        <v>-10374111.060000001</v>
      </c>
      <c r="P1137" t="s">
        <v>607</v>
      </c>
      <c r="Q1137">
        <v>-10374111.060000001</v>
      </c>
      <c r="R1137">
        <v>18664069.760000002</v>
      </c>
      <c r="S1137">
        <v>1801924.59</v>
      </c>
      <c r="T1137" t="s">
        <v>2893</v>
      </c>
      <c r="U1137" s="221">
        <f t="shared" si="35"/>
        <v>-0.72793198199999964</v>
      </c>
    </row>
    <row r="1138" spans="1:21" hidden="1">
      <c r="A1138" s="55" t="str">
        <f t="shared" si="34"/>
        <v>Y0AS0</v>
      </c>
      <c r="B1138" s="55">
        <f>VLOOKUP(J1138,'Mapping-CITI'!A:E,5,0)</f>
        <v>0</v>
      </c>
      <c r="D1138" s="42">
        <v>45016</v>
      </c>
      <c r="E1138" s="42">
        <v>45199</v>
      </c>
      <c r="F1138" t="s">
        <v>2893</v>
      </c>
      <c r="G1138" t="s">
        <v>2920</v>
      </c>
      <c r="H1138">
        <v>2250</v>
      </c>
      <c r="I1138" t="s">
        <v>2774</v>
      </c>
      <c r="J1138">
        <v>211176</v>
      </c>
      <c r="K1138" t="s">
        <v>2266</v>
      </c>
      <c r="L1138">
        <v>-1386410.35</v>
      </c>
      <c r="M1138">
        <v>0</v>
      </c>
      <c r="N1138">
        <v>0</v>
      </c>
      <c r="O1138">
        <v>-1386410.35</v>
      </c>
      <c r="P1138" t="s">
        <v>607</v>
      </c>
      <c r="Q1138">
        <v>-1386410.35</v>
      </c>
      <c r="R1138">
        <v>0</v>
      </c>
      <c r="S1138">
        <v>0</v>
      </c>
      <c r="T1138" t="s">
        <v>2893</v>
      </c>
      <c r="U1138" s="221">
        <f t="shared" si="35"/>
        <v>0</v>
      </c>
    </row>
    <row r="1139" spans="1:21" hidden="1">
      <c r="A1139" s="55" t="str">
        <f t="shared" si="34"/>
        <v>Y0AS0</v>
      </c>
      <c r="B1139" s="55">
        <f>VLOOKUP(J1139,'Mapping-CITI'!A:E,5,0)</f>
        <v>0</v>
      </c>
      <c r="D1139" s="42">
        <v>45016</v>
      </c>
      <c r="E1139" s="42">
        <v>45199</v>
      </c>
      <c r="F1139" t="s">
        <v>2893</v>
      </c>
      <c r="G1139" t="s">
        <v>2920</v>
      </c>
      <c r="H1139">
        <v>2250</v>
      </c>
      <c r="I1139" t="s">
        <v>2774</v>
      </c>
      <c r="J1139">
        <v>211177</v>
      </c>
      <c r="K1139" t="s">
        <v>2267</v>
      </c>
      <c r="L1139">
        <v>-1283980.32</v>
      </c>
      <c r="M1139">
        <v>0</v>
      </c>
      <c r="N1139">
        <v>0</v>
      </c>
      <c r="O1139">
        <v>-1283980.32</v>
      </c>
      <c r="P1139" t="s">
        <v>607</v>
      </c>
      <c r="Q1139">
        <v>-1283980.32</v>
      </c>
      <c r="R1139">
        <v>0</v>
      </c>
      <c r="S1139">
        <v>0</v>
      </c>
      <c r="T1139" t="s">
        <v>2893</v>
      </c>
      <c r="U1139" s="221">
        <f t="shared" si="35"/>
        <v>0</v>
      </c>
    </row>
    <row r="1140" spans="1:21" hidden="1">
      <c r="A1140" s="55" t="str">
        <f t="shared" si="34"/>
        <v>Y0ASIgnore</v>
      </c>
      <c r="B1140" s="55" t="str">
        <f>VLOOKUP(J1140,'Mapping-CITI'!A:E,5,0)</f>
        <v>Ignore</v>
      </c>
      <c r="D1140" s="42">
        <v>45016</v>
      </c>
      <c r="E1140" s="42">
        <v>45199</v>
      </c>
      <c r="F1140" t="s">
        <v>2893</v>
      </c>
      <c r="G1140" t="s">
        <v>2920</v>
      </c>
      <c r="H1140">
        <v>2250</v>
      </c>
      <c r="I1140" t="s">
        <v>2774</v>
      </c>
      <c r="J1140">
        <v>211211</v>
      </c>
      <c r="K1140" t="s">
        <v>3390</v>
      </c>
      <c r="L1140">
        <v>-814044</v>
      </c>
      <c r="M1140">
        <v>0</v>
      </c>
      <c r="N1140">
        <v>0</v>
      </c>
      <c r="O1140">
        <v>-814044</v>
      </c>
      <c r="P1140" t="s">
        <v>607</v>
      </c>
      <c r="Q1140">
        <v>-814044</v>
      </c>
      <c r="R1140">
        <v>0</v>
      </c>
      <c r="S1140">
        <v>0</v>
      </c>
      <c r="T1140" t="s">
        <v>2893</v>
      </c>
      <c r="U1140" s="221">
        <f t="shared" si="35"/>
        <v>0</v>
      </c>
    </row>
    <row r="1141" spans="1:21" hidden="1">
      <c r="A1141" s="55" t="str">
        <f t="shared" si="34"/>
        <v>Y0AS0</v>
      </c>
      <c r="B1141" s="55">
        <f>VLOOKUP(J1141,'Mapping-CITI'!A:E,5,0)</f>
        <v>0</v>
      </c>
      <c r="D1141" s="42">
        <v>45016</v>
      </c>
      <c r="E1141" s="42">
        <v>45199</v>
      </c>
      <c r="F1141" t="s">
        <v>2893</v>
      </c>
      <c r="G1141" t="s">
        <v>2920</v>
      </c>
      <c r="H1141">
        <v>2250</v>
      </c>
      <c r="I1141" t="s">
        <v>2774</v>
      </c>
      <c r="J1141">
        <v>211632</v>
      </c>
      <c r="K1141" t="s">
        <v>2543</v>
      </c>
      <c r="L1141">
        <v>-426419.71</v>
      </c>
      <c r="M1141">
        <v>1364416.74</v>
      </c>
      <c r="N1141">
        <v>1010987.82</v>
      </c>
      <c r="O1141">
        <v>-72990.789999999994</v>
      </c>
      <c r="P1141" t="s">
        <v>607</v>
      </c>
      <c r="Q1141">
        <v>-72990.789999999994</v>
      </c>
      <c r="R1141">
        <v>1364416.74</v>
      </c>
      <c r="S1141">
        <v>1010987.82</v>
      </c>
      <c r="T1141" t="s">
        <v>2893</v>
      </c>
      <c r="U1141" s="221">
        <f t="shared" si="35"/>
        <v>3.5342892000000001E-2</v>
      </c>
    </row>
    <row r="1142" spans="1:21" hidden="1">
      <c r="A1142" s="55" t="str">
        <f t="shared" si="34"/>
        <v>Y0AS0</v>
      </c>
      <c r="B1142" s="55">
        <f>VLOOKUP(J1142,'Mapping-CITI'!A:E,5,0)</f>
        <v>0</v>
      </c>
      <c r="D1142" s="42">
        <v>45016</v>
      </c>
      <c r="E1142" s="42">
        <v>45199</v>
      </c>
      <c r="F1142" t="s">
        <v>2893</v>
      </c>
      <c r="G1142" t="s">
        <v>2920</v>
      </c>
      <c r="H1142">
        <v>2220</v>
      </c>
      <c r="I1142" t="s">
        <v>2775</v>
      </c>
      <c r="J1142">
        <v>260101</v>
      </c>
      <c r="K1142" t="s">
        <v>2271</v>
      </c>
      <c r="L1142">
        <v>-236714162.80000001</v>
      </c>
      <c r="M1142">
        <v>14436455167.52</v>
      </c>
      <c r="N1142">
        <v>14199741004.719999</v>
      </c>
      <c r="O1142">
        <v>0</v>
      </c>
      <c r="P1142" t="s">
        <v>607</v>
      </c>
      <c r="Q1142">
        <v>0</v>
      </c>
      <c r="R1142">
        <v>0</v>
      </c>
      <c r="S1142">
        <v>0</v>
      </c>
      <c r="T1142" t="s">
        <v>2893</v>
      </c>
      <c r="U1142" s="221">
        <f t="shared" si="35"/>
        <v>23.671416280000116</v>
      </c>
    </row>
    <row r="1143" spans="1:21" hidden="1">
      <c r="A1143" s="55" t="str">
        <f t="shared" si="34"/>
        <v>Y0AS0</v>
      </c>
      <c r="B1143" s="55">
        <f>VLOOKUP(J1143,'Mapping-CITI'!A:E,5,0)</f>
        <v>0</v>
      </c>
      <c r="D1143" s="42">
        <v>45016</v>
      </c>
      <c r="E1143" s="42">
        <v>45199</v>
      </c>
      <c r="F1143" t="s">
        <v>2893</v>
      </c>
      <c r="G1143" t="s">
        <v>2920</v>
      </c>
      <c r="H1143">
        <v>2220</v>
      </c>
      <c r="I1143" t="s">
        <v>2775</v>
      </c>
      <c r="J1143">
        <v>260105</v>
      </c>
      <c r="K1143" t="s">
        <v>2273</v>
      </c>
      <c r="L1143">
        <v>0</v>
      </c>
      <c r="M1143">
        <v>2500000</v>
      </c>
      <c r="N1143">
        <v>2500000</v>
      </c>
      <c r="O1143">
        <v>0</v>
      </c>
      <c r="P1143" t="s">
        <v>607</v>
      </c>
      <c r="Q1143">
        <v>0</v>
      </c>
      <c r="R1143">
        <v>0</v>
      </c>
      <c r="S1143">
        <v>0</v>
      </c>
      <c r="T1143" t="s">
        <v>2893</v>
      </c>
      <c r="U1143" s="221">
        <f t="shared" si="35"/>
        <v>0</v>
      </c>
    </row>
    <row r="1144" spans="1:21" hidden="1">
      <c r="A1144" s="55" t="str">
        <f t="shared" si="34"/>
        <v>Y0AS0</v>
      </c>
      <c r="B1144" s="55">
        <f>VLOOKUP(J1144,'Mapping-CITI'!A:E,5,0)</f>
        <v>0</v>
      </c>
      <c r="D1144" s="42">
        <v>45016</v>
      </c>
      <c r="E1144" s="42">
        <v>45199</v>
      </c>
      <c r="F1144" t="s">
        <v>2893</v>
      </c>
      <c r="G1144" t="s">
        <v>2920</v>
      </c>
      <c r="H1144">
        <v>2220</v>
      </c>
      <c r="I1144" t="s">
        <v>2775</v>
      </c>
      <c r="J1144">
        <v>260118</v>
      </c>
      <c r="K1144" t="s">
        <v>2275</v>
      </c>
      <c r="L1144">
        <v>0</v>
      </c>
      <c r="M1144">
        <v>137267736397.02</v>
      </c>
      <c r="N1144">
        <v>137267736397.02</v>
      </c>
      <c r="O1144">
        <v>0</v>
      </c>
      <c r="P1144" t="s">
        <v>607</v>
      </c>
      <c r="Q1144">
        <v>0</v>
      </c>
      <c r="R1144">
        <v>0</v>
      </c>
      <c r="S1144">
        <v>0</v>
      </c>
      <c r="T1144" t="s">
        <v>2893</v>
      </c>
      <c r="U1144" s="221">
        <f t="shared" si="35"/>
        <v>0</v>
      </c>
    </row>
    <row r="1145" spans="1:21" hidden="1">
      <c r="A1145" s="55" t="str">
        <f t="shared" si="34"/>
        <v>Y0AS0</v>
      </c>
      <c r="B1145" s="55">
        <f>VLOOKUP(J1145,'Mapping-CITI'!A:E,5,0)</f>
        <v>0</v>
      </c>
      <c r="D1145" s="42">
        <v>45016</v>
      </c>
      <c r="E1145" s="42">
        <v>45199</v>
      </c>
      <c r="F1145" t="s">
        <v>2893</v>
      </c>
      <c r="G1145" t="s">
        <v>2920</v>
      </c>
      <c r="H1145">
        <v>2220</v>
      </c>
      <c r="I1145" t="s">
        <v>2775</v>
      </c>
      <c r="J1145">
        <v>260120</v>
      </c>
      <c r="K1145" t="s">
        <v>2276</v>
      </c>
      <c r="L1145">
        <v>0</v>
      </c>
      <c r="M1145">
        <v>93622029.75</v>
      </c>
      <c r="N1145">
        <v>93622029.75</v>
      </c>
      <c r="O1145">
        <v>0</v>
      </c>
      <c r="P1145" t="s">
        <v>607</v>
      </c>
      <c r="Q1145">
        <v>0</v>
      </c>
      <c r="R1145">
        <v>0</v>
      </c>
      <c r="S1145">
        <v>0</v>
      </c>
      <c r="T1145" t="s">
        <v>2893</v>
      </c>
      <c r="U1145" s="221">
        <f t="shared" si="35"/>
        <v>0</v>
      </c>
    </row>
    <row r="1146" spans="1:21" hidden="1">
      <c r="A1146" s="55" t="str">
        <f t="shared" si="34"/>
        <v>Y0AS0</v>
      </c>
      <c r="B1146" s="55">
        <f>VLOOKUP(J1146,'Mapping-CITI'!A:E,5,0)</f>
        <v>0</v>
      </c>
      <c r="D1146" s="42">
        <v>45016</v>
      </c>
      <c r="E1146" s="42">
        <v>45199</v>
      </c>
      <c r="F1146" t="s">
        <v>2893</v>
      </c>
      <c r="G1146" t="s">
        <v>2920</v>
      </c>
      <c r="H1146">
        <v>2220</v>
      </c>
      <c r="I1146" t="s">
        <v>2775</v>
      </c>
      <c r="J1146">
        <v>260123</v>
      </c>
      <c r="K1146" t="s">
        <v>2278</v>
      </c>
      <c r="L1146">
        <v>0</v>
      </c>
      <c r="M1146">
        <v>192917818.46000001</v>
      </c>
      <c r="N1146">
        <v>192917818.46000001</v>
      </c>
      <c r="O1146">
        <v>0</v>
      </c>
      <c r="P1146" t="s">
        <v>607</v>
      </c>
      <c r="Q1146">
        <v>0</v>
      </c>
      <c r="R1146">
        <v>0</v>
      </c>
      <c r="S1146">
        <v>0</v>
      </c>
      <c r="T1146" t="s">
        <v>2893</v>
      </c>
      <c r="U1146" s="221">
        <f t="shared" si="35"/>
        <v>0</v>
      </c>
    </row>
    <row r="1147" spans="1:21" hidden="1">
      <c r="A1147" s="55" t="str">
        <f t="shared" si="34"/>
        <v>Y0AS0</v>
      </c>
      <c r="B1147" s="55">
        <f>VLOOKUP(J1147,'Mapping-CITI'!A:E,5,0)</f>
        <v>0</v>
      </c>
      <c r="D1147" s="42">
        <v>45016</v>
      </c>
      <c r="E1147" s="42">
        <v>45199</v>
      </c>
      <c r="F1147" t="s">
        <v>2893</v>
      </c>
      <c r="G1147" t="s">
        <v>2920</v>
      </c>
      <c r="H1147">
        <v>2220</v>
      </c>
      <c r="I1147" t="s">
        <v>2775</v>
      </c>
      <c r="J1147">
        <v>260124</v>
      </c>
      <c r="K1147" t="s">
        <v>2279</v>
      </c>
      <c r="L1147">
        <v>0</v>
      </c>
      <c r="M1147">
        <v>1129843805.55</v>
      </c>
      <c r="N1147">
        <v>1129843805.55</v>
      </c>
      <c r="O1147">
        <v>0</v>
      </c>
      <c r="P1147" t="s">
        <v>607</v>
      </c>
      <c r="Q1147">
        <v>0</v>
      </c>
      <c r="R1147">
        <v>0</v>
      </c>
      <c r="S1147">
        <v>0</v>
      </c>
      <c r="T1147" t="s">
        <v>2893</v>
      </c>
      <c r="U1147" s="221">
        <f t="shared" si="35"/>
        <v>0</v>
      </c>
    </row>
    <row r="1148" spans="1:21" hidden="1">
      <c r="A1148" s="55" t="str">
        <f t="shared" si="34"/>
        <v>Y0AS0</v>
      </c>
      <c r="B1148" s="55">
        <f>VLOOKUP(J1148,'Mapping-CITI'!A:E,5,0)</f>
        <v>0</v>
      </c>
      <c r="D1148" s="42">
        <v>45016</v>
      </c>
      <c r="E1148" s="42">
        <v>45199</v>
      </c>
      <c r="F1148" t="s">
        <v>2893</v>
      </c>
      <c r="G1148" t="s">
        <v>2920</v>
      </c>
      <c r="H1148">
        <v>2220</v>
      </c>
      <c r="I1148" t="s">
        <v>2775</v>
      </c>
      <c r="J1148">
        <v>260126</v>
      </c>
      <c r="K1148" t="s">
        <v>2280</v>
      </c>
      <c r="L1148">
        <v>0</v>
      </c>
      <c r="M1148">
        <v>3294147801.96</v>
      </c>
      <c r="N1148">
        <v>3294147801.96</v>
      </c>
      <c r="O1148">
        <v>0</v>
      </c>
      <c r="P1148" t="s">
        <v>607</v>
      </c>
      <c r="Q1148">
        <v>0</v>
      </c>
      <c r="R1148">
        <v>0</v>
      </c>
      <c r="S1148">
        <v>0</v>
      </c>
      <c r="T1148" t="s">
        <v>2893</v>
      </c>
      <c r="U1148" s="221">
        <f t="shared" si="35"/>
        <v>0</v>
      </c>
    </row>
    <row r="1149" spans="1:21" hidden="1">
      <c r="A1149" s="55" t="str">
        <f t="shared" si="34"/>
        <v>Y0AS0</v>
      </c>
      <c r="B1149" s="55">
        <f>VLOOKUP(J1149,'Mapping-CITI'!A:E,5,0)</f>
        <v>0</v>
      </c>
      <c r="D1149" s="42">
        <v>45016</v>
      </c>
      <c r="E1149" s="42">
        <v>45199</v>
      </c>
      <c r="F1149" t="s">
        <v>2893</v>
      </c>
      <c r="G1149" t="s">
        <v>2920</v>
      </c>
      <c r="H1149">
        <v>2240</v>
      </c>
      <c r="I1149" t="s">
        <v>2795</v>
      </c>
      <c r="J1149">
        <v>260202</v>
      </c>
      <c r="K1149" t="s">
        <v>2281</v>
      </c>
      <c r="L1149">
        <v>0</v>
      </c>
      <c r="M1149">
        <v>5002518437.1099997</v>
      </c>
      <c r="N1149">
        <v>5002518437.1099997</v>
      </c>
      <c r="O1149">
        <v>0</v>
      </c>
      <c r="P1149" t="s">
        <v>607</v>
      </c>
      <c r="Q1149">
        <v>0</v>
      </c>
      <c r="R1149">
        <v>0</v>
      </c>
      <c r="S1149">
        <v>0</v>
      </c>
      <c r="T1149" t="s">
        <v>2893</v>
      </c>
      <c r="U1149" s="221">
        <f t="shared" si="35"/>
        <v>0</v>
      </c>
    </row>
    <row r="1150" spans="1:21" hidden="1">
      <c r="A1150" s="55" t="str">
        <f t="shared" si="34"/>
        <v>Y0AS0</v>
      </c>
      <c r="B1150" s="55">
        <f>VLOOKUP(J1150,'Mapping-CITI'!A:E,5,0)</f>
        <v>0</v>
      </c>
      <c r="D1150" s="42">
        <v>45016</v>
      </c>
      <c r="E1150" s="42">
        <v>45199</v>
      </c>
      <c r="F1150" t="s">
        <v>2893</v>
      </c>
      <c r="G1150" t="s">
        <v>2920</v>
      </c>
      <c r="H1150">
        <v>2240</v>
      </c>
      <c r="I1150" t="s">
        <v>2795</v>
      </c>
      <c r="J1150">
        <v>260221</v>
      </c>
      <c r="K1150" t="s">
        <v>2282</v>
      </c>
      <c r="L1150">
        <v>-1509904.47</v>
      </c>
      <c r="M1150">
        <v>833028604.59000003</v>
      </c>
      <c r="N1150">
        <v>841406717.86000001</v>
      </c>
      <c r="O1150">
        <v>-9888017.7400000002</v>
      </c>
      <c r="P1150" t="s">
        <v>607</v>
      </c>
      <c r="Q1150">
        <v>-9888017.7400000002</v>
      </c>
      <c r="R1150">
        <v>832167610.87</v>
      </c>
      <c r="S1150">
        <v>0</v>
      </c>
      <c r="T1150" t="s">
        <v>2893</v>
      </c>
      <c r="U1150" s="221">
        <f t="shared" si="35"/>
        <v>-0.83781132699999805</v>
      </c>
    </row>
    <row r="1151" spans="1:21" hidden="1">
      <c r="A1151" s="55" t="str">
        <f t="shared" si="34"/>
        <v>Y0AS0</v>
      </c>
      <c r="B1151" s="55">
        <f>VLOOKUP(J1151,'Mapping-CITI'!A:E,5,0)</f>
        <v>0</v>
      </c>
      <c r="D1151" s="42">
        <v>45016</v>
      </c>
      <c r="E1151" s="42">
        <v>45199</v>
      </c>
      <c r="F1151" t="s">
        <v>2893</v>
      </c>
      <c r="G1151" t="s">
        <v>2920</v>
      </c>
      <c r="H1151">
        <v>2240</v>
      </c>
      <c r="I1151" t="s">
        <v>2795</v>
      </c>
      <c r="J1151">
        <v>260222</v>
      </c>
      <c r="K1151" t="s">
        <v>2283</v>
      </c>
      <c r="L1151">
        <v>-40491848.039999999</v>
      </c>
      <c r="M1151">
        <v>4144888186.3200002</v>
      </c>
      <c r="N1151">
        <v>4150217430.5599999</v>
      </c>
      <c r="O1151">
        <v>-45821092.280000001</v>
      </c>
      <c r="P1151" t="s">
        <v>607</v>
      </c>
      <c r="Q1151">
        <v>-45821092.280000001</v>
      </c>
      <c r="R1151">
        <v>4108688752.6500001</v>
      </c>
      <c r="S1151">
        <v>0</v>
      </c>
      <c r="T1151" t="s">
        <v>2893</v>
      </c>
      <c r="U1151" s="221">
        <f t="shared" si="35"/>
        <v>-0.53292442399997708</v>
      </c>
    </row>
    <row r="1152" spans="1:21" hidden="1">
      <c r="A1152" s="55" t="str">
        <f t="shared" si="34"/>
        <v>Y0AS0</v>
      </c>
      <c r="B1152" s="55">
        <f>VLOOKUP(J1152,'Mapping-CITI'!A:E,5,0)</f>
        <v>0</v>
      </c>
      <c r="D1152" s="42">
        <v>45016</v>
      </c>
      <c r="E1152" s="42">
        <v>45199</v>
      </c>
      <c r="F1152" t="s">
        <v>2893</v>
      </c>
      <c r="G1152" t="s">
        <v>2920</v>
      </c>
      <c r="H1152">
        <v>2140</v>
      </c>
      <c r="I1152" t="s">
        <v>2806</v>
      </c>
      <c r="J1152">
        <v>260802</v>
      </c>
      <c r="K1152" t="s">
        <v>2284</v>
      </c>
      <c r="L1152">
        <v>-9090.26</v>
      </c>
      <c r="M1152">
        <v>172194405.34</v>
      </c>
      <c r="N1152">
        <v>172194428.24000001</v>
      </c>
      <c r="O1152">
        <v>-9113.16</v>
      </c>
      <c r="P1152" t="s">
        <v>607</v>
      </c>
      <c r="Q1152">
        <v>-9113.16</v>
      </c>
      <c r="R1152">
        <v>158161718.25999999</v>
      </c>
      <c r="S1152">
        <v>172194302.15000001</v>
      </c>
      <c r="T1152" t="s">
        <v>2893</v>
      </c>
      <c r="U1152" s="221">
        <f t="shared" si="35"/>
        <v>-2.2900000005960466E-6</v>
      </c>
    </row>
    <row r="1153" spans="1:21" hidden="1">
      <c r="A1153" s="55" t="str">
        <f t="shared" si="34"/>
        <v>Y0ASIgnore</v>
      </c>
      <c r="B1153" s="55" t="str">
        <f>VLOOKUP(J1153,'Mapping-CITI'!A:E,5,0)</f>
        <v>Ignore</v>
      </c>
      <c r="D1153" s="42">
        <v>45016</v>
      </c>
      <c r="E1153" s="42">
        <v>45199</v>
      </c>
      <c r="F1153" t="s">
        <v>2893</v>
      </c>
      <c r="G1153" t="s">
        <v>2920</v>
      </c>
      <c r="H1153">
        <v>2140</v>
      </c>
      <c r="I1153" t="s">
        <v>2806</v>
      </c>
      <c r="J1153">
        <v>260811</v>
      </c>
      <c r="K1153" t="s">
        <v>3394</v>
      </c>
      <c r="L1153">
        <v>0.06</v>
      </c>
      <c r="M1153">
        <v>0</v>
      </c>
      <c r="N1153">
        <v>0</v>
      </c>
      <c r="O1153">
        <v>0.06</v>
      </c>
      <c r="P1153" t="s">
        <v>607</v>
      </c>
      <c r="Q1153">
        <v>0.06</v>
      </c>
      <c r="R1153">
        <v>0</v>
      </c>
      <c r="S1153">
        <v>0</v>
      </c>
      <c r="T1153" t="s">
        <v>2893</v>
      </c>
      <c r="U1153" s="221">
        <f t="shared" si="35"/>
        <v>0</v>
      </c>
    </row>
    <row r="1154" spans="1:21" hidden="1">
      <c r="A1154" s="55" t="str">
        <f t="shared" si="34"/>
        <v>Y0AS0</v>
      </c>
      <c r="B1154" s="55">
        <f>VLOOKUP(J1154,'Mapping-CITI'!A:E,5,0)</f>
        <v>0</v>
      </c>
      <c r="D1154" s="42">
        <v>45016</v>
      </c>
      <c r="E1154" s="42">
        <v>45199</v>
      </c>
      <c r="F1154" t="s">
        <v>2893</v>
      </c>
      <c r="G1154" t="s">
        <v>2920</v>
      </c>
      <c r="H1154">
        <v>2140</v>
      </c>
      <c r="I1154" t="s">
        <v>2806</v>
      </c>
      <c r="J1154">
        <v>260815</v>
      </c>
      <c r="K1154" t="s">
        <v>2286</v>
      </c>
      <c r="L1154">
        <v>-7064500.46</v>
      </c>
      <c r="M1154">
        <v>0</v>
      </c>
      <c r="N1154">
        <v>0</v>
      </c>
      <c r="O1154">
        <v>-7064500.46</v>
      </c>
      <c r="P1154" t="s">
        <v>607</v>
      </c>
      <c r="Q1154">
        <v>-7064500.46</v>
      </c>
      <c r="R1154">
        <v>0</v>
      </c>
      <c r="S1154">
        <v>0</v>
      </c>
      <c r="T1154" t="s">
        <v>2893</v>
      </c>
      <c r="U1154" s="221">
        <f t="shared" si="35"/>
        <v>0</v>
      </c>
    </row>
    <row r="1155" spans="1:21" hidden="1">
      <c r="A1155" s="55" t="str">
        <f t="shared" ref="A1155:A1218" si="36">F1155&amp;B1155</f>
        <v>Y0AS0</v>
      </c>
      <c r="B1155" s="55">
        <f>VLOOKUP(J1155,'Mapping-CITI'!A:E,5,0)</f>
        <v>0</v>
      </c>
      <c r="D1155" s="42">
        <v>45016</v>
      </c>
      <c r="E1155" s="42">
        <v>45199</v>
      </c>
      <c r="F1155" t="s">
        <v>2893</v>
      </c>
      <c r="G1155" t="s">
        <v>2920</v>
      </c>
      <c r="H1155">
        <v>2250</v>
      </c>
      <c r="I1155" t="s">
        <v>2774</v>
      </c>
      <c r="J1155">
        <v>260836</v>
      </c>
      <c r="K1155" t="s">
        <v>2705</v>
      </c>
      <c r="L1155">
        <v>-2298713.66</v>
      </c>
      <c r="M1155">
        <v>13461812.15</v>
      </c>
      <c r="N1155">
        <v>13404995.76</v>
      </c>
      <c r="O1155">
        <v>-2241897.27</v>
      </c>
      <c r="P1155" t="s">
        <v>607</v>
      </c>
      <c r="Q1155">
        <v>-2241897.27</v>
      </c>
      <c r="R1155">
        <v>13422977.050000001</v>
      </c>
      <c r="S1155">
        <v>3046</v>
      </c>
      <c r="T1155" t="s">
        <v>2893</v>
      </c>
      <c r="U1155" s="221">
        <f t="shared" ref="U1155:U1218" si="37">(M1155-N1155)/10^7</f>
        <v>5.6816390000000595E-3</v>
      </c>
    </row>
    <row r="1156" spans="1:21" hidden="1">
      <c r="A1156" s="55" t="str">
        <f t="shared" si="36"/>
        <v>Y0AS0</v>
      </c>
      <c r="B1156" s="55">
        <f>VLOOKUP(J1156,'Mapping-CITI'!A:E,5,0)</f>
        <v>0</v>
      </c>
      <c r="D1156" s="42">
        <v>45016</v>
      </c>
      <c r="E1156" s="42">
        <v>45199</v>
      </c>
      <c r="F1156" t="s">
        <v>2893</v>
      </c>
      <c r="G1156" t="s">
        <v>2920</v>
      </c>
      <c r="H1156">
        <v>2250</v>
      </c>
      <c r="I1156" t="s">
        <v>2774</v>
      </c>
      <c r="J1156">
        <v>260837</v>
      </c>
      <c r="K1156" t="s">
        <v>2706</v>
      </c>
      <c r="L1156">
        <v>-2298713.66</v>
      </c>
      <c r="M1156">
        <v>13461812.15</v>
      </c>
      <c r="N1156">
        <v>13404995.76</v>
      </c>
      <c r="O1156">
        <v>-2241897.27</v>
      </c>
      <c r="P1156" t="s">
        <v>607</v>
      </c>
      <c r="Q1156">
        <v>-2241897.27</v>
      </c>
      <c r="R1156">
        <v>13422977.050000001</v>
      </c>
      <c r="S1156">
        <v>3046</v>
      </c>
      <c r="T1156" t="s">
        <v>2893</v>
      </c>
      <c r="U1156" s="221">
        <f t="shared" si="37"/>
        <v>5.6816390000000595E-3</v>
      </c>
    </row>
    <row r="1157" spans="1:21" hidden="1">
      <c r="A1157" s="55" t="str">
        <f t="shared" si="36"/>
        <v>Y0ASIgnore</v>
      </c>
      <c r="B1157" s="55" t="str">
        <f>VLOOKUP(J1157,'Mapping-CITI'!A:E,5,0)</f>
        <v>Ignore</v>
      </c>
      <c r="D1157" s="42">
        <v>45016</v>
      </c>
      <c r="E1157" s="42">
        <v>45199</v>
      </c>
      <c r="F1157" t="s">
        <v>2893</v>
      </c>
      <c r="G1157" t="s">
        <v>2920</v>
      </c>
      <c r="H1157">
        <v>2250</v>
      </c>
      <c r="I1157" t="s">
        <v>2774</v>
      </c>
      <c r="J1157">
        <v>260852</v>
      </c>
      <c r="K1157" t="s">
        <v>3396</v>
      </c>
      <c r="L1157">
        <v>0.47</v>
      </c>
      <c r="M1157">
        <v>0</v>
      </c>
      <c r="N1157">
        <v>0</v>
      </c>
      <c r="O1157">
        <v>0.47</v>
      </c>
      <c r="P1157" t="s">
        <v>607</v>
      </c>
      <c r="Q1157">
        <v>0.47</v>
      </c>
      <c r="R1157">
        <v>0</v>
      </c>
      <c r="S1157">
        <v>0</v>
      </c>
      <c r="T1157" t="s">
        <v>2893</v>
      </c>
      <c r="U1157" s="221">
        <f t="shared" si="37"/>
        <v>0</v>
      </c>
    </row>
    <row r="1158" spans="1:21" hidden="1">
      <c r="A1158" s="55" t="str">
        <f t="shared" si="36"/>
        <v>Y0AS0</v>
      </c>
      <c r="B1158" s="55">
        <f>VLOOKUP(J1158,'Mapping-CITI'!A:E,5,0)</f>
        <v>0</v>
      </c>
      <c r="D1158" s="42">
        <v>45016</v>
      </c>
      <c r="E1158" s="42">
        <v>45199</v>
      </c>
      <c r="F1158" t="s">
        <v>2893</v>
      </c>
      <c r="G1158" t="s">
        <v>2920</v>
      </c>
      <c r="H1158">
        <v>2220</v>
      </c>
      <c r="I1158" t="s">
        <v>2775</v>
      </c>
      <c r="J1158">
        <v>260902</v>
      </c>
      <c r="K1158" t="s">
        <v>2287</v>
      </c>
      <c r="L1158">
        <v>-0.25</v>
      </c>
      <c r="M1158">
        <v>0</v>
      </c>
      <c r="N1158">
        <v>0</v>
      </c>
      <c r="O1158">
        <v>-0.25</v>
      </c>
      <c r="P1158" t="s">
        <v>607</v>
      </c>
      <c r="Q1158">
        <v>-0.25</v>
      </c>
      <c r="R1158">
        <v>0</v>
      </c>
      <c r="S1158">
        <v>0</v>
      </c>
      <c r="T1158" t="s">
        <v>2893</v>
      </c>
      <c r="U1158" s="221">
        <f t="shared" si="37"/>
        <v>0</v>
      </c>
    </row>
    <row r="1159" spans="1:21" hidden="1">
      <c r="A1159" s="55" t="str">
        <f t="shared" si="36"/>
        <v>Y0AS0</v>
      </c>
      <c r="B1159" s="55">
        <f>VLOOKUP(J1159,'Mapping-CITI'!A:E,5,0)</f>
        <v>0</v>
      </c>
      <c r="D1159" s="42">
        <v>45016</v>
      </c>
      <c r="E1159" s="42">
        <v>45199</v>
      </c>
      <c r="F1159" t="s">
        <v>2893</v>
      </c>
      <c r="G1159" t="s">
        <v>2920</v>
      </c>
      <c r="H1159">
        <v>2140</v>
      </c>
      <c r="I1159" t="s">
        <v>2806</v>
      </c>
      <c r="J1159">
        <v>260905</v>
      </c>
      <c r="K1159" t="s">
        <v>2288</v>
      </c>
      <c r="L1159">
        <v>-1741698.01</v>
      </c>
      <c r="M1159">
        <v>0</v>
      </c>
      <c r="N1159">
        <v>0</v>
      </c>
      <c r="O1159">
        <v>-1741698.01</v>
      </c>
      <c r="P1159" t="s">
        <v>607</v>
      </c>
      <c r="Q1159">
        <v>-1741698.01</v>
      </c>
      <c r="R1159">
        <v>0</v>
      </c>
      <c r="S1159">
        <v>0</v>
      </c>
      <c r="T1159" t="s">
        <v>2893</v>
      </c>
      <c r="U1159" s="221">
        <f t="shared" si="37"/>
        <v>0</v>
      </c>
    </row>
    <row r="1160" spans="1:21" hidden="1">
      <c r="A1160" s="55" t="str">
        <f t="shared" si="36"/>
        <v>Y0ASIgnore</v>
      </c>
      <c r="B1160" s="55" t="str">
        <f>VLOOKUP(J1160,'Mapping-CITI'!A:E,5,0)</f>
        <v>Ignore</v>
      </c>
      <c r="D1160" s="42">
        <v>45016</v>
      </c>
      <c r="E1160" s="42">
        <v>45199</v>
      </c>
      <c r="F1160" t="s">
        <v>2893</v>
      </c>
      <c r="G1160" t="s">
        <v>2920</v>
      </c>
      <c r="H1160">
        <v>2250</v>
      </c>
      <c r="I1160" t="s">
        <v>2774</v>
      </c>
      <c r="J1160">
        <v>260911</v>
      </c>
      <c r="K1160" t="s">
        <v>4267</v>
      </c>
      <c r="L1160">
        <v>0</v>
      </c>
      <c r="M1160">
        <v>1438413.29</v>
      </c>
      <c r="N1160">
        <v>1438413.29</v>
      </c>
      <c r="O1160">
        <v>0</v>
      </c>
      <c r="P1160" t="s">
        <v>607</v>
      </c>
      <c r="Q1160">
        <v>0</v>
      </c>
      <c r="R1160">
        <v>1438413.29</v>
      </c>
      <c r="S1160">
        <v>1438413.29</v>
      </c>
      <c r="T1160" t="s">
        <v>2893</v>
      </c>
      <c r="U1160" s="221">
        <f t="shared" si="37"/>
        <v>0</v>
      </c>
    </row>
    <row r="1161" spans="1:21" hidden="1">
      <c r="A1161" s="55" t="str">
        <f t="shared" si="36"/>
        <v>Y0ASIgnore</v>
      </c>
      <c r="B1161" s="55" t="str">
        <f>VLOOKUP(J1161,'Mapping-CITI'!A:E,5,0)</f>
        <v>Ignore</v>
      </c>
      <c r="D1161" s="42">
        <v>45016</v>
      </c>
      <c r="E1161" s="42">
        <v>45199</v>
      </c>
      <c r="F1161" t="s">
        <v>2893</v>
      </c>
      <c r="G1161" t="s">
        <v>2920</v>
      </c>
      <c r="H1161">
        <v>2250</v>
      </c>
      <c r="I1161" t="s">
        <v>2774</v>
      </c>
      <c r="J1161">
        <v>260918</v>
      </c>
      <c r="K1161" t="s">
        <v>3397</v>
      </c>
      <c r="L1161">
        <v>1851244</v>
      </c>
      <c r="M1161">
        <v>0</v>
      </c>
      <c r="N1161">
        <v>0</v>
      </c>
      <c r="O1161">
        <v>1851244</v>
      </c>
      <c r="P1161" t="s">
        <v>607</v>
      </c>
      <c r="Q1161">
        <v>1851244</v>
      </c>
      <c r="R1161">
        <v>0</v>
      </c>
      <c r="S1161">
        <v>0</v>
      </c>
      <c r="T1161" t="s">
        <v>2893</v>
      </c>
      <c r="U1161" s="221">
        <f t="shared" si="37"/>
        <v>0</v>
      </c>
    </row>
    <row r="1162" spans="1:21" hidden="1">
      <c r="A1162" s="55" t="str">
        <f t="shared" si="36"/>
        <v>Y0AS0</v>
      </c>
      <c r="B1162" s="55">
        <f>VLOOKUP(J1162,'Mapping-CITI'!A:E,5,0)</f>
        <v>0</v>
      </c>
      <c r="D1162" s="42">
        <v>45016</v>
      </c>
      <c r="E1162" s="42">
        <v>45199</v>
      </c>
      <c r="F1162" t="s">
        <v>2893</v>
      </c>
      <c r="G1162" t="s">
        <v>2920</v>
      </c>
      <c r="H1162">
        <v>2220</v>
      </c>
      <c r="I1162" t="s">
        <v>2775</v>
      </c>
      <c r="J1162">
        <v>260921</v>
      </c>
      <c r="K1162" t="s">
        <v>2290</v>
      </c>
      <c r="L1162">
        <v>0</v>
      </c>
      <c r="M1162">
        <v>2539.46</v>
      </c>
      <c r="N1162">
        <v>2539.46</v>
      </c>
      <c r="O1162">
        <v>0</v>
      </c>
      <c r="P1162" t="s">
        <v>607</v>
      </c>
      <c r="Q1162">
        <v>0</v>
      </c>
      <c r="R1162">
        <v>0</v>
      </c>
      <c r="S1162">
        <v>0</v>
      </c>
      <c r="T1162" t="s">
        <v>2893</v>
      </c>
      <c r="U1162" s="221">
        <f t="shared" si="37"/>
        <v>0</v>
      </c>
    </row>
    <row r="1163" spans="1:21" hidden="1">
      <c r="A1163" s="55" t="str">
        <f t="shared" si="36"/>
        <v>Y0AS0</v>
      </c>
      <c r="B1163" s="55">
        <f>VLOOKUP(J1163,'Mapping-CITI'!A:E,5,0)</f>
        <v>0</v>
      </c>
      <c r="D1163" s="42">
        <v>45016</v>
      </c>
      <c r="E1163" s="42">
        <v>45199</v>
      </c>
      <c r="F1163" t="s">
        <v>2893</v>
      </c>
      <c r="G1163" t="s">
        <v>2920</v>
      </c>
      <c r="H1163">
        <v>2250</v>
      </c>
      <c r="I1163" t="s">
        <v>2774</v>
      </c>
      <c r="J1163">
        <v>260930</v>
      </c>
      <c r="K1163" t="s">
        <v>2291</v>
      </c>
      <c r="L1163">
        <v>0</v>
      </c>
      <c r="M1163">
        <v>0</v>
      </c>
      <c r="N1163">
        <v>0</v>
      </c>
      <c r="O1163">
        <v>0</v>
      </c>
      <c r="P1163" t="s">
        <v>607</v>
      </c>
      <c r="Q1163">
        <v>0</v>
      </c>
      <c r="R1163">
        <v>0</v>
      </c>
      <c r="S1163">
        <v>0</v>
      </c>
      <c r="T1163" t="s">
        <v>2893</v>
      </c>
      <c r="U1163" s="221">
        <f t="shared" si="37"/>
        <v>0</v>
      </c>
    </row>
    <row r="1164" spans="1:21" hidden="1">
      <c r="A1164" s="55" t="str">
        <f t="shared" si="36"/>
        <v>Y0AS0</v>
      </c>
      <c r="B1164" s="55">
        <f>VLOOKUP(J1164,'Mapping-CITI'!A:E,5,0)</f>
        <v>0</v>
      </c>
      <c r="D1164" s="42">
        <v>45016</v>
      </c>
      <c r="E1164" s="42">
        <v>45199</v>
      </c>
      <c r="F1164" t="s">
        <v>2893</v>
      </c>
      <c r="G1164" t="s">
        <v>2920</v>
      </c>
      <c r="H1164">
        <v>2250</v>
      </c>
      <c r="I1164" t="s">
        <v>2774</v>
      </c>
      <c r="J1164">
        <v>260942</v>
      </c>
      <c r="K1164" t="s">
        <v>2292</v>
      </c>
      <c r="L1164">
        <v>-8112.11</v>
      </c>
      <c r="M1164">
        <v>3725</v>
      </c>
      <c r="N1164">
        <v>4311</v>
      </c>
      <c r="O1164">
        <v>-8698.11</v>
      </c>
      <c r="P1164" t="s">
        <v>607</v>
      </c>
      <c r="Q1164">
        <v>-8698.11</v>
      </c>
      <c r="R1164">
        <v>3525</v>
      </c>
      <c r="S1164">
        <v>0</v>
      </c>
      <c r="T1164" t="s">
        <v>2893</v>
      </c>
      <c r="U1164" s="221">
        <f t="shared" si="37"/>
        <v>-5.8600000000000001E-5</v>
      </c>
    </row>
    <row r="1165" spans="1:21" hidden="1">
      <c r="A1165" s="55" t="str">
        <f t="shared" si="36"/>
        <v>Y0AS0</v>
      </c>
      <c r="B1165" s="55">
        <f>VLOOKUP(J1165,'Mapping-CITI'!A:E,5,0)</f>
        <v>0</v>
      </c>
      <c r="D1165" s="42">
        <v>45016</v>
      </c>
      <c r="E1165" s="42">
        <v>45199</v>
      </c>
      <c r="F1165" t="s">
        <v>2893</v>
      </c>
      <c r="G1165" t="s">
        <v>2920</v>
      </c>
      <c r="H1165">
        <v>2220</v>
      </c>
      <c r="I1165" t="s">
        <v>2775</v>
      </c>
      <c r="J1165">
        <v>260944</v>
      </c>
      <c r="K1165" t="s">
        <v>2712</v>
      </c>
      <c r="L1165">
        <v>0</v>
      </c>
      <c r="M1165">
        <v>2539.46</v>
      </c>
      <c r="N1165">
        <v>2539.46</v>
      </c>
      <c r="O1165">
        <v>0</v>
      </c>
      <c r="P1165" t="s">
        <v>607</v>
      </c>
      <c r="Q1165">
        <v>0</v>
      </c>
      <c r="R1165">
        <v>2539.46</v>
      </c>
      <c r="S1165">
        <v>2539.46</v>
      </c>
      <c r="T1165" t="s">
        <v>2893</v>
      </c>
      <c r="U1165" s="221">
        <f t="shared" si="37"/>
        <v>0</v>
      </c>
    </row>
    <row r="1166" spans="1:21" hidden="1">
      <c r="A1166" s="55" t="str">
        <f t="shared" si="36"/>
        <v>Y0AS0</v>
      </c>
      <c r="B1166" s="55">
        <f>VLOOKUP(J1166,'Mapping-CITI'!A:E,5,0)</f>
        <v>0</v>
      </c>
      <c r="D1166" s="42">
        <v>45016</v>
      </c>
      <c r="E1166" s="42">
        <v>45199</v>
      </c>
      <c r="F1166" t="s">
        <v>2893</v>
      </c>
      <c r="G1166" t="s">
        <v>2920</v>
      </c>
      <c r="H1166">
        <v>2220</v>
      </c>
      <c r="I1166" t="s">
        <v>2775</v>
      </c>
      <c r="J1166">
        <v>261026</v>
      </c>
      <c r="K1166" t="s">
        <v>2549</v>
      </c>
      <c r="L1166">
        <v>-2373957</v>
      </c>
      <c r="M1166">
        <v>2181732.4300000002</v>
      </c>
      <c r="N1166">
        <v>691087.52</v>
      </c>
      <c r="O1166">
        <v>-883312.09</v>
      </c>
      <c r="P1166" t="s">
        <v>607</v>
      </c>
      <c r="Q1166">
        <v>-883312.09</v>
      </c>
      <c r="R1166">
        <v>2181732.4300000002</v>
      </c>
      <c r="S1166">
        <v>691087.52</v>
      </c>
      <c r="T1166" t="s">
        <v>2893</v>
      </c>
      <c r="U1166" s="221">
        <f t="shared" si="37"/>
        <v>0.14906449100000002</v>
      </c>
    </row>
    <row r="1167" spans="1:21" hidden="1">
      <c r="A1167" s="55" t="str">
        <f t="shared" si="36"/>
        <v>Y0AS0</v>
      </c>
      <c r="B1167" s="55">
        <f>VLOOKUP(J1167,'Mapping-CITI'!A:E,5,0)</f>
        <v>0</v>
      </c>
      <c r="D1167" s="42">
        <v>45016</v>
      </c>
      <c r="E1167" s="42">
        <v>45199</v>
      </c>
      <c r="F1167" t="s">
        <v>2893</v>
      </c>
      <c r="G1167" t="s">
        <v>2920</v>
      </c>
      <c r="H1167">
        <v>2220</v>
      </c>
      <c r="I1167" t="s">
        <v>2775</v>
      </c>
      <c r="J1167">
        <v>261027</v>
      </c>
      <c r="K1167" t="s">
        <v>2855</v>
      </c>
      <c r="L1167">
        <v>-1948270.67</v>
      </c>
      <c r="M1167">
        <v>11955371.779999999</v>
      </c>
      <c r="N1167">
        <v>12039637.529999999</v>
      </c>
      <c r="O1167">
        <v>-2032536.42</v>
      </c>
      <c r="P1167" t="s">
        <v>607</v>
      </c>
      <c r="Q1167">
        <v>-2032536.42</v>
      </c>
      <c r="R1167">
        <v>11955371.779999999</v>
      </c>
      <c r="S1167">
        <v>0</v>
      </c>
      <c r="T1167" t="s">
        <v>2893</v>
      </c>
      <c r="U1167" s="221">
        <f t="shared" si="37"/>
        <v>-8.4265750000000004E-3</v>
      </c>
    </row>
    <row r="1168" spans="1:21" hidden="1">
      <c r="A1168" s="55" t="str">
        <f t="shared" si="36"/>
        <v>Y0AS0</v>
      </c>
      <c r="B1168" s="55">
        <f>VLOOKUP(J1168,'Mapping-CITI'!A:E,5,0)</f>
        <v>0</v>
      </c>
      <c r="D1168" s="42">
        <v>45016</v>
      </c>
      <c r="E1168" s="42">
        <v>45199</v>
      </c>
      <c r="F1168" t="s">
        <v>2893</v>
      </c>
      <c r="G1168" t="s">
        <v>2920</v>
      </c>
      <c r="H1168">
        <v>2220</v>
      </c>
      <c r="I1168" t="s">
        <v>2775</v>
      </c>
      <c r="J1168">
        <v>261028</v>
      </c>
      <c r="K1168" t="s">
        <v>2293</v>
      </c>
      <c r="L1168">
        <v>0.1</v>
      </c>
      <c r="M1168">
        <v>0</v>
      </c>
      <c r="N1168">
        <v>0</v>
      </c>
      <c r="O1168">
        <v>0.1</v>
      </c>
      <c r="P1168" t="s">
        <v>607</v>
      </c>
      <c r="Q1168">
        <v>0.1</v>
      </c>
      <c r="R1168">
        <v>0</v>
      </c>
      <c r="S1168">
        <v>0</v>
      </c>
      <c r="T1168" t="s">
        <v>2893</v>
      </c>
      <c r="U1168" s="221">
        <f t="shared" si="37"/>
        <v>0</v>
      </c>
    </row>
    <row r="1169" spans="1:21" hidden="1">
      <c r="A1169" s="55" t="str">
        <f t="shared" si="36"/>
        <v>Y0AS0</v>
      </c>
      <c r="B1169" s="55">
        <f>VLOOKUP(J1169,'Mapping-CITI'!A:E,5,0)</f>
        <v>0</v>
      </c>
      <c r="D1169" s="42">
        <v>45016</v>
      </c>
      <c r="E1169" s="42">
        <v>45199</v>
      </c>
      <c r="F1169" t="s">
        <v>2893</v>
      </c>
      <c r="G1169" t="s">
        <v>2920</v>
      </c>
      <c r="H1169">
        <v>2220</v>
      </c>
      <c r="I1169" t="s">
        <v>2775</v>
      </c>
      <c r="J1169">
        <v>261038</v>
      </c>
      <c r="K1169" t="s">
        <v>2672</v>
      </c>
      <c r="L1169">
        <v>-375877.65</v>
      </c>
      <c r="M1169">
        <v>0</v>
      </c>
      <c r="N1169">
        <v>0</v>
      </c>
      <c r="O1169">
        <v>-375877.65</v>
      </c>
      <c r="P1169" t="s">
        <v>607</v>
      </c>
      <c r="Q1169">
        <v>-375877.65</v>
      </c>
      <c r="R1169">
        <v>0</v>
      </c>
      <c r="S1169">
        <v>0</v>
      </c>
      <c r="T1169" t="s">
        <v>2893</v>
      </c>
      <c r="U1169" s="221">
        <f t="shared" si="37"/>
        <v>0</v>
      </c>
    </row>
    <row r="1170" spans="1:21" hidden="1">
      <c r="A1170" s="55" t="str">
        <f t="shared" si="36"/>
        <v>Y0AS0</v>
      </c>
      <c r="B1170" s="55">
        <f>VLOOKUP(J1170,'Mapping-CITI'!A:E,5,0)</f>
        <v>0</v>
      </c>
      <c r="D1170" s="42">
        <v>45016</v>
      </c>
      <c r="E1170" s="42">
        <v>45199</v>
      </c>
      <c r="F1170" t="s">
        <v>2893</v>
      </c>
      <c r="G1170" t="s">
        <v>2920</v>
      </c>
      <c r="H1170">
        <v>2220</v>
      </c>
      <c r="I1170" t="s">
        <v>2775</v>
      </c>
      <c r="J1170">
        <v>261259</v>
      </c>
      <c r="K1170" t="s">
        <v>2707</v>
      </c>
      <c r="L1170">
        <v>-5381.57</v>
      </c>
      <c r="M1170">
        <v>24156.86</v>
      </c>
      <c r="N1170">
        <v>20927.939999999999</v>
      </c>
      <c r="O1170">
        <v>-2152.65</v>
      </c>
      <c r="P1170" t="s">
        <v>607</v>
      </c>
      <c r="Q1170">
        <v>-2152.65</v>
      </c>
      <c r="R1170">
        <v>24045.06</v>
      </c>
      <c r="S1170">
        <v>0</v>
      </c>
      <c r="T1170" t="s">
        <v>2893</v>
      </c>
      <c r="U1170" s="221">
        <f t="shared" si="37"/>
        <v>3.2289200000000019E-4</v>
      </c>
    </row>
    <row r="1171" spans="1:21" hidden="1">
      <c r="A1171" s="55" t="str">
        <f t="shared" si="36"/>
        <v>Y0AS0</v>
      </c>
      <c r="B1171" s="55">
        <f>VLOOKUP(J1171,'Mapping-CITI'!A:E,5,0)</f>
        <v>0</v>
      </c>
      <c r="D1171" s="42">
        <v>45016</v>
      </c>
      <c r="E1171" s="42">
        <v>45199</v>
      </c>
      <c r="F1171" t="s">
        <v>2893</v>
      </c>
      <c r="G1171" t="s">
        <v>2920</v>
      </c>
      <c r="H1171">
        <v>2220</v>
      </c>
      <c r="I1171" t="s">
        <v>2775</v>
      </c>
      <c r="J1171">
        <v>261260</v>
      </c>
      <c r="K1171" t="s">
        <v>2708</v>
      </c>
      <c r="L1171">
        <v>-5381.57</v>
      </c>
      <c r="M1171">
        <v>24156.86</v>
      </c>
      <c r="N1171">
        <v>20927.939999999999</v>
      </c>
      <c r="O1171">
        <v>-2152.65</v>
      </c>
      <c r="P1171" t="s">
        <v>607</v>
      </c>
      <c r="Q1171">
        <v>-2152.65</v>
      </c>
      <c r="R1171">
        <v>24045.06</v>
      </c>
      <c r="S1171">
        <v>0</v>
      </c>
      <c r="T1171" t="s">
        <v>2893</v>
      </c>
      <c r="U1171" s="221">
        <f t="shared" si="37"/>
        <v>3.2289200000000019E-4</v>
      </c>
    </row>
    <row r="1172" spans="1:21" hidden="1">
      <c r="A1172" s="55" t="str">
        <f t="shared" si="36"/>
        <v>Y0AS0</v>
      </c>
      <c r="B1172" s="55">
        <f>VLOOKUP(J1172,'Mapping-CITI'!A:E,5,0)</f>
        <v>0</v>
      </c>
      <c r="D1172" s="42">
        <v>45016</v>
      </c>
      <c r="E1172" s="42">
        <v>45199</v>
      </c>
      <c r="F1172" t="s">
        <v>2893</v>
      </c>
      <c r="G1172" t="s">
        <v>2920</v>
      </c>
      <c r="H1172">
        <v>2220</v>
      </c>
      <c r="I1172" t="s">
        <v>2775</v>
      </c>
      <c r="J1172">
        <v>261262</v>
      </c>
      <c r="K1172" t="s">
        <v>2709</v>
      </c>
      <c r="L1172">
        <v>-12934.53</v>
      </c>
      <c r="M1172">
        <v>205661.06</v>
      </c>
      <c r="N1172">
        <v>322136.39</v>
      </c>
      <c r="O1172">
        <v>-129409.86</v>
      </c>
      <c r="P1172" t="s">
        <v>607</v>
      </c>
      <c r="Q1172">
        <v>-129409.86</v>
      </c>
      <c r="R1172">
        <v>205359.86</v>
      </c>
      <c r="S1172">
        <v>0</v>
      </c>
      <c r="T1172" t="s">
        <v>2893</v>
      </c>
      <c r="U1172" s="221">
        <f t="shared" si="37"/>
        <v>-1.1647533000000002E-2</v>
      </c>
    </row>
    <row r="1173" spans="1:21" hidden="1">
      <c r="A1173" s="55" t="str">
        <f t="shared" si="36"/>
        <v>Y0AS0</v>
      </c>
      <c r="B1173" s="55">
        <f>VLOOKUP(J1173,'Mapping-CITI'!A:E,5,0)</f>
        <v>0</v>
      </c>
      <c r="D1173" s="42">
        <v>45016</v>
      </c>
      <c r="E1173" s="42">
        <v>45199</v>
      </c>
      <c r="F1173" t="s">
        <v>2893</v>
      </c>
      <c r="G1173" t="s">
        <v>2920</v>
      </c>
      <c r="H1173">
        <v>2150</v>
      </c>
      <c r="I1173" t="s">
        <v>2797</v>
      </c>
      <c r="J1173">
        <v>281101</v>
      </c>
      <c r="K1173" t="s">
        <v>2296</v>
      </c>
      <c r="L1173">
        <v>-17804457613.73</v>
      </c>
      <c r="M1173">
        <v>4651.78</v>
      </c>
      <c r="N1173">
        <v>0</v>
      </c>
      <c r="O1173">
        <v>-21121482115.939999</v>
      </c>
      <c r="P1173" t="s">
        <v>607</v>
      </c>
      <c r="Q1173">
        <v>-21121482115.939999</v>
      </c>
      <c r="R1173">
        <v>4651.78</v>
      </c>
      <c r="S1173">
        <v>0</v>
      </c>
      <c r="T1173" t="s">
        <v>2893</v>
      </c>
      <c r="U1173" s="221">
        <f t="shared" si="37"/>
        <v>4.6517799999999996E-4</v>
      </c>
    </row>
    <row r="1174" spans="1:21" hidden="1">
      <c r="A1174" s="55" t="str">
        <f t="shared" si="36"/>
        <v>Y0AS0</v>
      </c>
      <c r="B1174" s="55">
        <f>VLOOKUP(J1174,'Mapping-CITI'!A:E,5,0)</f>
        <v>0</v>
      </c>
      <c r="D1174" s="42">
        <v>45016</v>
      </c>
      <c r="E1174" s="42">
        <v>45199</v>
      </c>
      <c r="F1174" t="s">
        <v>2893</v>
      </c>
      <c r="G1174" t="s">
        <v>2920</v>
      </c>
      <c r="H1174">
        <v>2150</v>
      </c>
      <c r="I1174" t="s">
        <v>2797</v>
      </c>
      <c r="J1174">
        <v>281102</v>
      </c>
      <c r="K1174" t="s">
        <v>2544</v>
      </c>
      <c r="L1174">
        <v>-8129632755.2200003</v>
      </c>
      <c r="M1174">
        <v>0</v>
      </c>
      <c r="N1174">
        <v>0</v>
      </c>
      <c r="O1174">
        <v>-3224757282.0599999</v>
      </c>
      <c r="P1174" t="s">
        <v>607</v>
      </c>
      <c r="Q1174">
        <v>-3224757282.0599999</v>
      </c>
      <c r="R1174">
        <v>0</v>
      </c>
      <c r="S1174">
        <v>0</v>
      </c>
      <c r="T1174" t="s">
        <v>2893</v>
      </c>
      <c r="U1174" s="221">
        <f t="shared" si="37"/>
        <v>0</v>
      </c>
    </row>
    <row r="1175" spans="1:21" hidden="1">
      <c r="A1175" s="55" t="str">
        <f t="shared" si="36"/>
        <v>Y0AS0</v>
      </c>
      <c r="B1175" s="55">
        <f>VLOOKUP(J1175,'Mapping-CITI'!A:E,5,0)</f>
        <v>0</v>
      </c>
      <c r="D1175" s="42">
        <v>45016</v>
      </c>
      <c r="E1175" s="42">
        <v>45199</v>
      </c>
      <c r="F1175" t="s">
        <v>2893</v>
      </c>
      <c r="G1175" t="s">
        <v>2920</v>
      </c>
      <c r="H1175">
        <v>2150</v>
      </c>
      <c r="I1175" t="s">
        <v>2797</v>
      </c>
      <c r="J1175">
        <v>281155</v>
      </c>
      <c r="K1175" t="s">
        <v>2661</v>
      </c>
      <c r="L1175">
        <v>-37877570.829999998</v>
      </c>
      <c r="M1175">
        <v>34360656.880000003</v>
      </c>
      <c r="N1175">
        <v>1430280.23</v>
      </c>
      <c r="O1175">
        <v>-4947194.18</v>
      </c>
      <c r="P1175" t="s">
        <v>607</v>
      </c>
      <c r="Q1175">
        <v>-4947194.18</v>
      </c>
      <c r="R1175">
        <v>0</v>
      </c>
      <c r="S1175">
        <v>0</v>
      </c>
      <c r="T1175" t="s">
        <v>2893</v>
      </c>
      <c r="U1175" s="221">
        <f t="shared" si="37"/>
        <v>3.2930376650000004</v>
      </c>
    </row>
    <row r="1176" spans="1:21" hidden="1">
      <c r="A1176" s="55" t="str">
        <f t="shared" si="36"/>
        <v>Y0AS0</v>
      </c>
      <c r="B1176" s="55">
        <f>VLOOKUP(J1176,'Mapping-CITI'!A:E,5,0)</f>
        <v>0</v>
      </c>
      <c r="D1176" s="42">
        <v>45016</v>
      </c>
      <c r="E1176" s="42">
        <v>45199</v>
      </c>
      <c r="F1176" t="s">
        <v>2893</v>
      </c>
      <c r="G1176" t="s">
        <v>2920</v>
      </c>
      <c r="H1176">
        <v>2150</v>
      </c>
      <c r="I1176" t="s">
        <v>2797</v>
      </c>
      <c r="J1176">
        <v>281166</v>
      </c>
      <c r="K1176" t="s">
        <v>2309</v>
      </c>
      <c r="L1176">
        <v>18328448.32</v>
      </c>
      <c r="M1176">
        <v>1814827533.48</v>
      </c>
      <c r="N1176">
        <v>367116411.60000002</v>
      </c>
      <c r="O1176">
        <v>1466039570.2</v>
      </c>
      <c r="P1176" t="s">
        <v>607</v>
      </c>
      <c r="Q1176">
        <v>1466039570.2</v>
      </c>
      <c r="R1176">
        <v>0</v>
      </c>
      <c r="S1176">
        <v>0</v>
      </c>
      <c r="T1176" t="s">
        <v>2893</v>
      </c>
      <c r="U1176" s="221">
        <f t="shared" si="37"/>
        <v>144.77111218800002</v>
      </c>
    </row>
    <row r="1177" spans="1:21" hidden="1">
      <c r="A1177" s="55" t="str">
        <f t="shared" si="36"/>
        <v>Y0AS0</v>
      </c>
      <c r="B1177" s="55">
        <f>VLOOKUP(J1177,'Mapping-CITI'!A:E,5,0)</f>
        <v>0</v>
      </c>
      <c r="D1177" s="42">
        <v>45016</v>
      </c>
      <c r="E1177" s="42">
        <v>45199</v>
      </c>
      <c r="F1177" t="s">
        <v>2893</v>
      </c>
      <c r="G1177" t="s">
        <v>2920</v>
      </c>
      <c r="H1177">
        <v>2150</v>
      </c>
      <c r="I1177" t="s">
        <v>2797</v>
      </c>
      <c r="J1177">
        <v>281167</v>
      </c>
      <c r="K1177" t="s">
        <v>2835</v>
      </c>
      <c r="L1177">
        <v>-494057739.31</v>
      </c>
      <c r="M1177">
        <v>131943152.25</v>
      </c>
      <c r="N1177">
        <v>10698242.359999999</v>
      </c>
      <c r="O1177">
        <v>-372812829.42000002</v>
      </c>
      <c r="P1177" t="s">
        <v>607</v>
      </c>
      <c r="Q1177">
        <v>-372812829.42000002</v>
      </c>
      <c r="R1177">
        <v>0</v>
      </c>
      <c r="S1177">
        <v>0</v>
      </c>
      <c r="T1177" t="s">
        <v>2893</v>
      </c>
      <c r="U1177" s="221">
        <f t="shared" si="37"/>
        <v>12.124490989</v>
      </c>
    </row>
    <row r="1178" spans="1:21" hidden="1">
      <c r="A1178" s="55" t="str">
        <f t="shared" si="36"/>
        <v>Y0AS0</v>
      </c>
      <c r="B1178" s="55">
        <f>VLOOKUP(J1178,'Mapping-CITI'!A:E,5,0)</f>
        <v>0</v>
      </c>
      <c r="D1178" s="42">
        <v>45016</v>
      </c>
      <c r="E1178" s="42">
        <v>45199</v>
      </c>
      <c r="F1178" t="s">
        <v>2893</v>
      </c>
      <c r="G1178" t="s">
        <v>2920</v>
      </c>
      <c r="H1178">
        <v>2250</v>
      </c>
      <c r="I1178" t="s">
        <v>2774</v>
      </c>
      <c r="J1178">
        <v>281212</v>
      </c>
      <c r="K1178" t="s">
        <v>2314</v>
      </c>
      <c r="L1178">
        <v>-779316.06</v>
      </c>
      <c r="M1178">
        <v>4793123.16</v>
      </c>
      <c r="N1178">
        <v>4828293</v>
      </c>
      <c r="O1178">
        <v>-814485.9</v>
      </c>
      <c r="P1178" t="s">
        <v>607</v>
      </c>
      <c r="Q1178">
        <v>-814485.9</v>
      </c>
      <c r="R1178">
        <v>4793123.16</v>
      </c>
      <c r="S1178">
        <v>0</v>
      </c>
      <c r="T1178" t="s">
        <v>2893</v>
      </c>
      <c r="U1178" s="221">
        <f t="shared" si="37"/>
        <v>-3.5169839999999852E-3</v>
      </c>
    </row>
    <row r="1179" spans="1:21" hidden="1">
      <c r="A1179" s="55" t="str">
        <f t="shared" si="36"/>
        <v>Y0AS0</v>
      </c>
      <c r="B1179" s="55">
        <f>VLOOKUP(J1179,'Mapping-CITI'!A:E,5,0)</f>
        <v>0</v>
      </c>
      <c r="D1179" s="42">
        <v>45016</v>
      </c>
      <c r="E1179" s="42">
        <v>45199</v>
      </c>
      <c r="F1179" t="s">
        <v>2893</v>
      </c>
      <c r="G1179" t="s">
        <v>2920</v>
      </c>
      <c r="H1179">
        <v>2250</v>
      </c>
      <c r="I1179" t="s">
        <v>2774</v>
      </c>
      <c r="J1179">
        <v>281260</v>
      </c>
      <c r="K1179" t="s">
        <v>2315</v>
      </c>
      <c r="L1179">
        <v>46224.46</v>
      </c>
      <c r="M1179">
        <v>0</v>
      </c>
      <c r="N1179">
        <v>0</v>
      </c>
      <c r="O1179">
        <v>46224.46</v>
      </c>
      <c r="P1179" t="s">
        <v>607</v>
      </c>
      <c r="Q1179">
        <v>46224.46</v>
      </c>
      <c r="R1179">
        <v>0</v>
      </c>
      <c r="S1179">
        <v>0</v>
      </c>
      <c r="T1179" t="s">
        <v>2893</v>
      </c>
      <c r="U1179" s="221">
        <f t="shared" si="37"/>
        <v>0</v>
      </c>
    </row>
    <row r="1180" spans="1:21" hidden="1">
      <c r="A1180" s="55" t="str">
        <f t="shared" si="36"/>
        <v>Y0AS0</v>
      </c>
      <c r="B1180" s="55">
        <f>VLOOKUP(J1180,'Mapping-CITI'!A:E,5,0)</f>
        <v>0</v>
      </c>
      <c r="D1180" s="42">
        <v>45016</v>
      </c>
      <c r="E1180" s="42">
        <v>45199</v>
      </c>
      <c r="F1180" t="s">
        <v>2893</v>
      </c>
      <c r="G1180" t="s">
        <v>2920</v>
      </c>
      <c r="H1180">
        <v>2250</v>
      </c>
      <c r="I1180" t="s">
        <v>2774</v>
      </c>
      <c r="J1180">
        <v>281263</v>
      </c>
      <c r="K1180" t="s">
        <v>2318</v>
      </c>
      <c r="L1180">
        <v>-17893.12</v>
      </c>
      <c r="M1180">
        <v>17893.12</v>
      </c>
      <c r="N1180">
        <v>0</v>
      </c>
      <c r="O1180">
        <v>0</v>
      </c>
      <c r="P1180" t="s">
        <v>607</v>
      </c>
      <c r="Q1180">
        <v>0</v>
      </c>
      <c r="R1180">
        <v>17893.12</v>
      </c>
      <c r="S1180">
        <v>0</v>
      </c>
      <c r="T1180" t="s">
        <v>2893</v>
      </c>
      <c r="U1180" s="221">
        <f t="shared" si="37"/>
        <v>1.7893119999999999E-3</v>
      </c>
    </row>
    <row r="1181" spans="1:21" hidden="1">
      <c r="A1181" s="55" t="str">
        <f t="shared" si="36"/>
        <v>Y0AS0</v>
      </c>
      <c r="B1181" s="55">
        <f>VLOOKUP(J1181,'Mapping-CITI'!A:E,5,0)</f>
        <v>0</v>
      </c>
      <c r="D1181" s="42">
        <v>45016</v>
      </c>
      <c r="E1181" s="42">
        <v>45199</v>
      </c>
      <c r="F1181" t="s">
        <v>2893</v>
      </c>
      <c r="G1181" t="s">
        <v>2920</v>
      </c>
      <c r="H1181">
        <v>2250</v>
      </c>
      <c r="I1181" t="s">
        <v>2774</v>
      </c>
      <c r="J1181">
        <v>281264</v>
      </c>
      <c r="K1181" t="s">
        <v>2319</v>
      </c>
      <c r="L1181">
        <v>-35664706.920000002</v>
      </c>
      <c r="M1181">
        <v>0</v>
      </c>
      <c r="N1181">
        <v>0</v>
      </c>
      <c r="O1181">
        <v>-35664706.920000002</v>
      </c>
      <c r="P1181" t="s">
        <v>607</v>
      </c>
      <c r="Q1181">
        <v>-35664706.920000002</v>
      </c>
      <c r="R1181">
        <v>0</v>
      </c>
      <c r="S1181">
        <v>0</v>
      </c>
      <c r="T1181" t="s">
        <v>2893</v>
      </c>
      <c r="U1181" s="221">
        <f t="shared" si="37"/>
        <v>0</v>
      </c>
    </row>
    <row r="1182" spans="1:21" hidden="1">
      <c r="A1182" s="55" t="str">
        <f t="shared" si="36"/>
        <v>Y0AS0</v>
      </c>
      <c r="B1182" s="55">
        <f>VLOOKUP(J1182,'Mapping-CITI'!A:E,5,0)</f>
        <v>0</v>
      </c>
      <c r="D1182" s="42">
        <v>45016</v>
      </c>
      <c r="E1182" s="42">
        <v>45199</v>
      </c>
      <c r="F1182" t="s">
        <v>2893</v>
      </c>
      <c r="G1182" t="s">
        <v>2920</v>
      </c>
      <c r="H1182">
        <v>2250</v>
      </c>
      <c r="I1182" t="s">
        <v>2774</v>
      </c>
      <c r="J1182">
        <v>281266</v>
      </c>
      <c r="K1182" t="s">
        <v>2321</v>
      </c>
      <c r="L1182">
        <v>-13891.6</v>
      </c>
      <c r="M1182">
        <v>0</v>
      </c>
      <c r="N1182">
        <v>0</v>
      </c>
      <c r="O1182">
        <v>-13891.6</v>
      </c>
      <c r="P1182" t="s">
        <v>607</v>
      </c>
      <c r="Q1182">
        <v>-13891.6</v>
      </c>
      <c r="R1182">
        <v>0</v>
      </c>
      <c r="S1182">
        <v>0</v>
      </c>
      <c r="T1182" t="s">
        <v>2893</v>
      </c>
      <c r="U1182" s="221">
        <f t="shared" si="37"/>
        <v>0</v>
      </c>
    </row>
    <row r="1183" spans="1:21" hidden="1">
      <c r="A1183" s="55" t="str">
        <f t="shared" si="36"/>
        <v>Y0AS0</v>
      </c>
      <c r="B1183" s="55">
        <f>VLOOKUP(J1183,'Mapping-CITI'!A:E,5,0)</f>
        <v>0</v>
      </c>
      <c r="D1183" s="42">
        <v>45016</v>
      </c>
      <c r="E1183" s="42">
        <v>45199</v>
      </c>
      <c r="F1183" t="s">
        <v>2893</v>
      </c>
      <c r="G1183" t="s">
        <v>2920</v>
      </c>
      <c r="H1183">
        <v>2250</v>
      </c>
      <c r="I1183" t="s">
        <v>2774</v>
      </c>
      <c r="J1183">
        <v>281271</v>
      </c>
      <c r="K1183" t="s">
        <v>2325</v>
      </c>
      <c r="L1183">
        <v>-1169037.1299999999</v>
      </c>
      <c r="M1183">
        <v>1169037</v>
      </c>
      <c r="N1183">
        <v>0</v>
      </c>
      <c r="O1183">
        <v>-0.13</v>
      </c>
      <c r="P1183" t="s">
        <v>607</v>
      </c>
      <c r="Q1183">
        <v>-0.13</v>
      </c>
      <c r="R1183">
        <v>1169037</v>
      </c>
      <c r="S1183">
        <v>0</v>
      </c>
      <c r="T1183" t="s">
        <v>2893</v>
      </c>
      <c r="U1183" s="221">
        <f t="shared" si="37"/>
        <v>0.1169037</v>
      </c>
    </row>
    <row r="1184" spans="1:21" hidden="1">
      <c r="A1184" s="55" t="str">
        <f t="shared" si="36"/>
        <v>Y0AS0</v>
      </c>
      <c r="B1184" s="55">
        <f>VLOOKUP(J1184,'Mapping-CITI'!A:E,5,0)</f>
        <v>0</v>
      </c>
      <c r="D1184" s="42">
        <v>45016</v>
      </c>
      <c r="E1184" s="42">
        <v>45199</v>
      </c>
      <c r="F1184" t="s">
        <v>2893</v>
      </c>
      <c r="G1184" t="s">
        <v>2920</v>
      </c>
      <c r="H1184">
        <v>2250</v>
      </c>
      <c r="I1184" t="s">
        <v>2774</v>
      </c>
      <c r="J1184">
        <v>281275</v>
      </c>
      <c r="K1184" t="s">
        <v>2329</v>
      </c>
      <c r="L1184">
        <v>-25</v>
      </c>
      <c r="M1184">
        <v>0</v>
      </c>
      <c r="N1184">
        <v>0</v>
      </c>
      <c r="O1184">
        <v>-25</v>
      </c>
      <c r="P1184" t="s">
        <v>607</v>
      </c>
      <c r="Q1184">
        <v>-25</v>
      </c>
      <c r="R1184">
        <v>0</v>
      </c>
      <c r="S1184">
        <v>0</v>
      </c>
      <c r="T1184" t="s">
        <v>2893</v>
      </c>
      <c r="U1184" s="221">
        <f t="shared" si="37"/>
        <v>0</v>
      </c>
    </row>
    <row r="1185" spans="1:21" hidden="1">
      <c r="A1185" s="55" t="str">
        <f t="shared" si="36"/>
        <v>Y0AS0</v>
      </c>
      <c r="B1185" s="55">
        <f>VLOOKUP(J1185,'Mapping-CITI'!A:E,5,0)</f>
        <v>0</v>
      </c>
      <c r="D1185" s="42">
        <v>45016</v>
      </c>
      <c r="E1185" s="42">
        <v>45199</v>
      </c>
      <c r="F1185" t="s">
        <v>2893</v>
      </c>
      <c r="G1185" t="s">
        <v>2920</v>
      </c>
      <c r="H1185">
        <v>2250</v>
      </c>
      <c r="I1185" t="s">
        <v>2774</v>
      </c>
      <c r="J1185">
        <v>281276</v>
      </c>
      <c r="K1185" t="s">
        <v>2330</v>
      </c>
      <c r="L1185">
        <v>0</v>
      </c>
      <c r="M1185">
        <v>0</v>
      </c>
      <c r="N1185">
        <v>8756.59</v>
      </c>
      <c r="O1185">
        <v>-8756.59</v>
      </c>
      <c r="P1185" t="s">
        <v>607</v>
      </c>
      <c r="Q1185">
        <v>-8756.59</v>
      </c>
      <c r="R1185">
        <v>0</v>
      </c>
      <c r="S1185">
        <v>8756.59</v>
      </c>
      <c r="T1185" t="s">
        <v>2893</v>
      </c>
      <c r="U1185" s="221">
        <f t="shared" si="37"/>
        <v>-8.7565899999999999E-4</v>
      </c>
    </row>
    <row r="1186" spans="1:21" hidden="1">
      <c r="A1186" s="55" t="str">
        <f t="shared" si="36"/>
        <v>Y0AS0</v>
      </c>
      <c r="B1186" s="55">
        <f>VLOOKUP(J1186,'Mapping-CITI'!A:E,5,0)</f>
        <v>0</v>
      </c>
      <c r="D1186" s="42">
        <v>45016</v>
      </c>
      <c r="E1186" s="42">
        <v>45199</v>
      </c>
      <c r="F1186" t="s">
        <v>2893</v>
      </c>
      <c r="G1186" t="s">
        <v>2920</v>
      </c>
      <c r="H1186">
        <v>2150</v>
      </c>
      <c r="I1186" t="s">
        <v>2797</v>
      </c>
      <c r="J1186">
        <v>281283</v>
      </c>
      <c r="K1186" t="s">
        <v>2662</v>
      </c>
      <c r="L1186">
        <v>1157985.31</v>
      </c>
      <c r="M1186">
        <v>2035551.32</v>
      </c>
      <c r="N1186">
        <v>312839.17</v>
      </c>
      <c r="O1186">
        <v>2880697.46</v>
      </c>
      <c r="P1186" t="s">
        <v>607</v>
      </c>
      <c r="Q1186">
        <v>2880697.46</v>
      </c>
      <c r="R1186">
        <v>0</v>
      </c>
      <c r="S1186">
        <v>0</v>
      </c>
      <c r="T1186" t="s">
        <v>2893</v>
      </c>
      <c r="U1186" s="221">
        <f t="shared" si="37"/>
        <v>0.17227121500000001</v>
      </c>
    </row>
    <row r="1187" spans="1:21" hidden="1">
      <c r="A1187" s="55" t="str">
        <f t="shared" si="36"/>
        <v>Y0AS0</v>
      </c>
      <c r="B1187" s="55">
        <f>VLOOKUP(J1187,'Mapping-CITI'!A:E,5,0)</f>
        <v>0</v>
      </c>
      <c r="D1187" s="42">
        <v>45016</v>
      </c>
      <c r="E1187" s="42">
        <v>45199</v>
      </c>
      <c r="F1187" t="s">
        <v>2893</v>
      </c>
      <c r="G1187" t="s">
        <v>2920</v>
      </c>
      <c r="H1187">
        <v>2150</v>
      </c>
      <c r="I1187" t="s">
        <v>2797</v>
      </c>
      <c r="J1187">
        <v>281290</v>
      </c>
      <c r="K1187" t="s">
        <v>2550</v>
      </c>
      <c r="L1187">
        <v>-7461538.5099999998</v>
      </c>
      <c r="M1187">
        <v>3744562.76</v>
      </c>
      <c r="N1187">
        <v>979286.47</v>
      </c>
      <c r="O1187">
        <v>-4696262.22</v>
      </c>
      <c r="P1187" t="s">
        <v>607</v>
      </c>
      <c r="Q1187">
        <v>-4696262.22</v>
      </c>
      <c r="R1187">
        <v>0</v>
      </c>
      <c r="S1187">
        <v>0</v>
      </c>
      <c r="T1187" t="s">
        <v>2893</v>
      </c>
      <c r="U1187" s="221">
        <f t="shared" si="37"/>
        <v>0.276527629</v>
      </c>
    </row>
    <row r="1188" spans="1:21" hidden="1">
      <c r="A1188" s="55" t="str">
        <f t="shared" si="36"/>
        <v>Y0AS0</v>
      </c>
      <c r="B1188" s="55">
        <f>VLOOKUP(J1188,'Mapping-CITI'!A:E,5,0)</f>
        <v>0</v>
      </c>
      <c r="D1188" s="42">
        <v>45016</v>
      </c>
      <c r="E1188" s="42">
        <v>45199</v>
      </c>
      <c r="F1188" t="s">
        <v>2893</v>
      </c>
      <c r="G1188" t="s">
        <v>2920</v>
      </c>
      <c r="H1188">
        <v>2150</v>
      </c>
      <c r="I1188" t="s">
        <v>2797</v>
      </c>
      <c r="J1188">
        <v>281292</v>
      </c>
      <c r="K1188" t="s">
        <v>2551</v>
      </c>
      <c r="L1188">
        <v>361398783.13</v>
      </c>
      <c r="M1188">
        <v>290659711.16000003</v>
      </c>
      <c r="N1188">
        <v>206683273.50999999</v>
      </c>
      <c r="O1188">
        <v>445375220.77999997</v>
      </c>
      <c r="P1188" t="s">
        <v>607</v>
      </c>
      <c r="Q1188">
        <v>445375220.77999997</v>
      </c>
      <c r="R1188">
        <v>0</v>
      </c>
      <c r="S1188">
        <v>0</v>
      </c>
      <c r="T1188" t="s">
        <v>2893</v>
      </c>
      <c r="U1188" s="221">
        <f t="shared" si="37"/>
        <v>8.3976437650000033</v>
      </c>
    </row>
    <row r="1189" spans="1:21" hidden="1">
      <c r="A1189" s="55" t="str">
        <f t="shared" si="36"/>
        <v>Y0AS5.3</v>
      </c>
      <c r="B1189" s="55">
        <f>VLOOKUP(J1189,'Mapping-CITI'!A:E,5,0)</f>
        <v>5.3</v>
      </c>
      <c r="D1189" s="42">
        <v>45016</v>
      </c>
      <c r="E1189" s="42">
        <v>45199</v>
      </c>
      <c r="F1189" t="s">
        <v>2893</v>
      </c>
      <c r="G1189" t="s">
        <v>2920</v>
      </c>
      <c r="H1189">
        <v>5140</v>
      </c>
      <c r="I1189" t="s">
        <v>2798</v>
      </c>
      <c r="J1189">
        <v>301101</v>
      </c>
      <c r="K1189" t="s">
        <v>2333</v>
      </c>
      <c r="L1189">
        <v>-5775711522.3599997</v>
      </c>
      <c r="M1189">
        <v>0</v>
      </c>
      <c r="N1189">
        <v>3051491064.3200002</v>
      </c>
      <c r="O1189">
        <v>-3051491064.3200002</v>
      </c>
      <c r="P1189" t="s">
        <v>607</v>
      </c>
      <c r="Q1189">
        <v>-3051491064.3200002</v>
      </c>
      <c r="R1189">
        <v>0</v>
      </c>
      <c r="S1189">
        <v>0</v>
      </c>
      <c r="T1189" t="s">
        <v>2893</v>
      </c>
      <c r="U1189" s="221">
        <f t="shared" si="37"/>
        <v>-305.149106432</v>
      </c>
    </row>
    <row r="1190" spans="1:21" hidden="1">
      <c r="A1190" s="55" t="str">
        <f t="shared" si="36"/>
        <v>Y0AS5.3</v>
      </c>
      <c r="B1190" s="55">
        <f>VLOOKUP(J1190,'Mapping-CITI'!A:E,5,0)</f>
        <v>5.3</v>
      </c>
      <c r="D1190" s="42">
        <v>45016</v>
      </c>
      <c r="E1190" s="42">
        <v>45199</v>
      </c>
      <c r="F1190" t="s">
        <v>2893</v>
      </c>
      <c r="G1190" t="s">
        <v>2920</v>
      </c>
      <c r="H1190">
        <v>5140</v>
      </c>
      <c r="I1190" t="s">
        <v>2798</v>
      </c>
      <c r="J1190">
        <v>301105</v>
      </c>
      <c r="K1190" t="s">
        <v>2336</v>
      </c>
      <c r="L1190">
        <v>0</v>
      </c>
      <c r="M1190">
        <v>0</v>
      </c>
      <c r="N1190">
        <v>9481.5499999999993</v>
      </c>
      <c r="O1190">
        <v>-9481.5499999999993</v>
      </c>
      <c r="P1190" t="s">
        <v>607</v>
      </c>
      <c r="Q1190">
        <v>-9481.5499999999993</v>
      </c>
      <c r="R1190">
        <v>0</v>
      </c>
      <c r="S1190">
        <v>0</v>
      </c>
      <c r="T1190" t="s">
        <v>2893</v>
      </c>
      <c r="U1190" s="221">
        <f t="shared" si="37"/>
        <v>-9.481549999999999E-4</v>
      </c>
    </row>
    <row r="1191" spans="1:21" hidden="1">
      <c r="A1191" s="55" t="str">
        <f t="shared" si="36"/>
        <v>Y0AS5.3</v>
      </c>
      <c r="B1191" s="55">
        <f>VLOOKUP(J1191,'Mapping-CITI'!A:E,5,0)</f>
        <v>5.3</v>
      </c>
      <c r="D1191" s="42">
        <v>45016</v>
      </c>
      <c r="E1191" s="42">
        <v>45199</v>
      </c>
      <c r="F1191" t="s">
        <v>2893</v>
      </c>
      <c r="G1191" t="s">
        <v>2920</v>
      </c>
      <c r="H1191">
        <v>5140</v>
      </c>
      <c r="I1191" t="s">
        <v>2798</v>
      </c>
      <c r="J1191">
        <v>301230</v>
      </c>
      <c r="K1191" t="s">
        <v>2339</v>
      </c>
      <c r="L1191">
        <v>0</v>
      </c>
      <c r="M1191">
        <v>0</v>
      </c>
      <c r="N1191">
        <v>79315</v>
      </c>
      <c r="O1191">
        <v>-79315</v>
      </c>
      <c r="P1191" t="s">
        <v>607</v>
      </c>
      <c r="Q1191">
        <v>-79315</v>
      </c>
      <c r="R1191">
        <v>0</v>
      </c>
      <c r="S1191">
        <v>0</v>
      </c>
      <c r="T1191" t="s">
        <v>2893</v>
      </c>
      <c r="U1191" s="221">
        <f t="shared" si="37"/>
        <v>-7.9314999999999993E-3</v>
      </c>
    </row>
    <row r="1192" spans="1:21" hidden="1">
      <c r="A1192" s="55" t="str">
        <f t="shared" si="36"/>
        <v>Y0AS5.3</v>
      </c>
      <c r="B1192" s="55">
        <f>VLOOKUP(J1192,'Mapping-CITI'!A:E,5,0)</f>
        <v>5.3</v>
      </c>
      <c r="D1192" s="42">
        <v>45016</v>
      </c>
      <c r="E1192" s="42">
        <v>45199</v>
      </c>
      <c r="F1192" t="s">
        <v>2893</v>
      </c>
      <c r="G1192" t="s">
        <v>2920</v>
      </c>
      <c r="H1192">
        <v>5140</v>
      </c>
      <c r="I1192" t="s">
        <v>2798</v>
      </c>
      <c r="J1192">
        <v>301231</v>
      </c>
      <c r="K1192" t="s">
        <v>2340</v>
      </c>
      <c r="L1192">
        <v>0</v>
      </c>
      <c r="M1192">
        <v>0</v>
      </c>
      <c r="N1192">
        <v>22791</v>
      </c>
      <c r="O1192">
        <v>-22791</v>
      </c>
      <c r="P1192" t="s">
        <v>607</v>
      </c>
      <c r="Q1192">
        <v>-22791</v>
      </c>
      <c r="R1192">
        <v>0</v>
      </c>
      <c r="S1192">
        <v>0</v>
      </c>
      <c r="T1192" t="s">
        <v>2893</v>
      </c>
      <c r="U1192" s="221">
        <f t="shared" si="37"/>
        <v>-2.2791E-3</v>
      </c>
    </row>
    <row r="1193" spans="1:21" hidden="1">
      <c r="A1193" s="55" t="str">
        <f t="shared" si="36"/>
        <v>Y0AS5.3</v>
      </c>
      <c r="B1193" s="55">
        <f>VLOOKUP(J1193,'Mapping-CITI'!A:E,5,0)</f>
        <v>5.3</v>
      </c>
      <c r="D1193" s="42">
        <v>45016</v>
      </c>
      <c r="E1193" s="42">
        <v>45199</v>
      </c>
      <c r="F1193" t="s">
        <v>2893</v>
      </c>
      <c r="G1193" t="s">
        <v>2920</v>
      </c>
      <c r="H1193">
        <v>5140</v>
      </c>
      <c r="I1193" t="s">
        <v>2798</v>
      </c>
      <c r="J1193">
        <v>301232</v>
      </c>
      <c r="K1193" t="s">
        <v>2341</v>
      </c>
      <c r="L1193">
        <v>-5366163.6399999997</v>
      </c>
      <c r="M1193">
        <v>0</v>
      </c>
      <c r="N1193">
        <v>6621600</v>
      </c>
      <c r="O1193">
        <v>-6621600</v>
      </c>
      <c r="P1193" t="s">
        <v>607</v>
      </c>
      <c r="Q1193">
        <v>-6621600</v>
      </c>
      <c r="R1193">
        <v>0</v>
      </c>
      <c r="S1193">
        <v>0</v>
      </c>
      <c r="T1193" t="s">
        <v>2893</v>
      </c>
      <c r="U1193" s="221">
        <f t="shared" si="37"/>
        <v>-0.66215999999999997</v>
      </c>
    </row>
    <row r="1194" spans="1:21" hidden="1">
      <c r="A1194" s="55" t="str">
        <f t="shared" si="36"/>
        <v>Y0AS5.3</v>
      </c>
      <c r="B1194" s="55">
        <f>VLOOKUP(J1194,'Mapping-CITI'!A:E,5,0)</f>
        <v>5.3</v>
      </c>
      <c r="D1194" s="42">
        <v>45016</v>
      </c>
      <c r="E1194" s="42">
        <v>45199</v>
      </c>
      <c r="F1194" t="s">
        <v>2893</v>
      </c>
      <c r="G1194" t="s">
        <v>2920</v>
      </c>
      <c r="H1194">
        <v>5140</v>
      </c>
      <c r="I1194" t="s">
        <v>2798</v>
      </c>
      <c r="J1194">
        <v>301234</v>
      </c>
      <c r="K1194" t="s">
        <v>2342</v>
      </c>
      <c r="L1194">
        <v>-3455538.96</v>
      </c>
      <c r="M1194">
        <v>0</v>
      </c>
      <c r="N1194">
        <v>5991554</v>
      </c>
      <c r="O1194">
        <v>-5991554</v>
      </c>
      <c r="P1194" t="s">
        <v>607</v>
      </c>
      <c r="Q1194">
        <v>-5991554</v>
      </c>
      <c r="R1194">
        <v>0</v>
      </c>
      <c r="S1194">
        <v>0</v>
      </c>
      <c r="T1194" t="s">
        <v>2893</v>
      </c>
      <c r="U1194" s="221">
        <f t="shared" si="37"/>
        <v>-0.5991554</v>
      </c>
    </row>
    <row r="1195" spans="1:21" hidden="1">
      <c r="A1195" s="55" t="str">
        <f t="shared" si="36"/>
        <v>Y0AS5.1</v>
      </c>
      <c r="B1195" s="55">
        <f>VLOOKUP(J1195,'Mapping-CITI'!A:E,5,0)</f>
        <v>5.0999999999999996</v>
      </c>
      <c r="D1195" s="42">
        <v>45016</v>
      </c>
      <c r="E1195" s="42">
        <v>45199</v>
      </c>
      <c r="F1195" t="s">
        <v>2893</v>
      </c>
      <c r="G1195" t="s">
        <v>2920</v>
      </c>
      <c r="H1195">
        <v>5110</v>
      </c>
      <c r="I1195" t="s">
        <v>2776</v>
      </c>
      <c r="J1195">
        <v>304101</v>
      </c>
      <c r="K1195" t="s">
        <v>2344</v>
      </c>
      <c r="L1195">
        <v>-283541508.44999999</v>
      </c>
      <c r="M1195">
        <v>0</v>
      </c>
      <c r="N1195">
        <v>284848839.5</v>
      </c>
      <c r="O1195">
        <v>-284848839.5</v>
      </c>
      <c r="P1195" t="s">
        <v>607</v>
      </c>
      <c r="Q1195">
        <v>-284848839.5</v>
      </c>
      <c r="R1195">
        <v>0</v>
      </c>
      <c r="S1195">
        <v>0</v>
      </c>
      <c r="T1195" t="s">
        <v>2893</v>
      </c>
      <c r="U1195" s="221">
        <f t="shared" si="37"/>
        <v>-28.48488395</v>
      </c>
    </row>
    <row r="1196" spans="1:21" hidden="1">
      <c r="A1196" s="55" t="str">
        <f t="shared" si="36"/>
        <v>Y0AS5.2</v>
      </c>
      <c r="B1196" s="55">
        <f>VLOOKUP(J1196,'Mapping-CITI'!A:E,5,0)</f>
        <v>5.2</v>
      </c>
      <c r="D1196" s="42">
        <v>45016</v>
      </c>
      <c r="E1196" s="42">
        <v>45199</v>
      </c>
      <c r="F1196" t="s">
        <v>2893</v>
      </c>
      <c r="G1196" t="s">
        <v>2920</v>
      </c>
      <c r="H1196">
        <v>5110</v>
      </c>
      <c r="I1196" t="s">
        <v>2776</v>
      </c>
      <c r="J1196">
        <v>304209</v>
      </c>
      <c r="K1196" t="s">
        <v>2350</v>
      </c>
      <c r="L1196">
        <v>-444839455.24000001</v>
      </c>
      <c r="M1196">
        <v>25187555.550000001</v>
      </c>
      <c r="N1196">
        <v>256432487.34</v>
      </c>
      <c r="O1196">
        <v>-231244931.78999999</v>
      </c>
      <c r="P1196" t="s">
        <v>607</v>
      </c>
      <c r="Q1196">
        <v>-231244931.78999999</v>
      </c>
      <c r="R1196">
        <v>0</v>
      </c>
      <c r="S1196">
        <v>0</v>
      </c>
      <c r="T1196" t="s">
        <v>2893</v>
      </c>
      <c r="U1196" s="221">
        <f t="shared" si="37"/>
        <v>-23.124493178999998</v>
      </c>
    </row>
    <row r="1197" spans="1:21" hidden="1">
      <c r="A1197" s="55" t="str">
        <f t="shared" si="36"/>
        <v>Y0AS5.2</v>
      </c>
      <c r="B1197" s="55">
        <f>VLOOKUP(J1197,'Mapping-CITI'!A:E,5,0)</f>
        <v>5.2</v>
      </c>
      <c r="D1197" s="42">
        <v>45016</v>
      </c>
      <c r="E1197" s="42">
        <v>45199</v>
      </c>
      <c r="F1197" t="s">
        <v>2893</v>
      </c>
      <c r="G1197" t="s">
        <v>2920</v>
      </c>
      <c r="H1197">
        <v>5110</v>
      </c>
      <c r="I1197" t="s">
        <v>2776</v>
      </c>
      <c r="J1197">
        <v>304213</v>
      </c>
      <c r="K1197" t="s">
        <v>2351</v>
      </c>
      <c r="L1197">
        <v>-76755527.620000005</v>
      </c>
      <c r="M1197">
        <v>0</v>
      </c>
      <c r="N1197">
        <v>37243361.259999998</v>
      </c>
      <c r="O1197">
        <v>-37243361.259999998</v>
      </c>
      <c r="P1197" t="s">
        <v>607</v>
      </c>
      <c r="Q1197">
        <v>-37243361.259999998</v>
      </c>
      <c r="R1197">
        <v>0</v>
      </c>
      <c r="S1197">
        <v>0</v>
      </c>
      <c r="T1197" t="s">
        <v>2893</v>
      </c>
      <c r="U1197" s="221">
        <f t="shared" si="37"/>
        <v>-3.7243361259999999</v>
      </c>
    </row>
    <row r="1198" spans="1:21" hidden="1">
      <c r="A1198" s="55" t="str">
        <f t="shared" si="36"/>
        <v>Y0AS5.2</v>
      </c>
      <c r="B1198" s="55">
        <f>VLOOKUP(J1198,'Mapping-CITI'!A:E,5,0)</f>
        <v>5.2</v>
      </c>
      <c r="D1198" s="42">
        <v>45016</v>
      </c>
      <c r="E1198" s="42">
        <v>45199</v>
      </c>
      <c r="F1198" t="s">
        <v>2893</v>
      </c>
      <c r="G1198" t="s">
        <v>2920</v>
      </c>
      <c r="H1198">
        <v>5110</v>
      </c>
      <c r="I1198" t="s">
        <v>2776</v>
      </c>
      <c r="J1198">
        <v>304215</v>
      </c>
      <c r="K1198" t="s">
        <v>2353</v>
      </c>
      <c r="L1198">
        <v>-9369278</v>
      </c>
      <c r="M1198">
        <v>0</v>
      </c>
      <c r="N1198">
        <v>10241798.25</v>
      </c>
      <c r="O1198">
        <v>-10241798.25</v>
      </c>
      <c r="P1198" t="s">
        <v>607</v>
      </c>
      <c r="Q1198">
        <v>-10241798.25</v>
      </c>
      <c r="R1198">
        <v>0</v>
      </c>
      <c r="S1198">
        <v>0</v>
      </c>
      <c r="T1198" t="s">
        <v>2893</v>
      </c>
      <c r="U1198" s="221">
        <f t="shared" si="37"/>
        <v>-1.024179825</v>
      </c>
    </row>
    <row r="1199" spans="1:21" hidden="1">
      <c r="A1199" s="55" t="str">
        <f t="shared" si="36"/>
        <v>Y0AS5.2</v>
      </c>
      <c r="B1199" s="55">
        <f>VLOOKUP(J1199,'Mapping-CITI'!A:E,5,0)</f>
        <v>5.2</v>
      </c>
      <c r="D1199" s="42">
        <v>45016</v>
      </c>
      <c r="E1199" s="42">
        <v>45199</v>
      </c>
      <c r="F1199" t="s">
        <v>2893</v>
      </c>
      <c r="G1199" t="s">
        <v>2920</v>
      </c>
      <c r="H1199">
        <v>5110</v>
      </c>
      <c r="I1199" t="s">
        <v>2776</v>
      </c>
      <c r="J1199">
        <v>304216</v>
      </c>
      <c r="K1199" t="s">
        <v>2354</v>
      </c>
      <c r="L1199">
        <v>-23697908.5</v>
      </c>
      <c r="M1199">
        <v>0</v>
      </c>
      <c r="N1199">
        <v>828284.54</v>
      </c>
      <c r="O1199">
        <v>-828284.54</v>
      </c>
      <c r="P1199" t="s">
        <v>607</v>
      </c>
      <c r="Q1199">
        <v>-828284.54</v>
      </c>
      <c r="R1199">
        <v>0</v>
      </c>
      <c r="S1199">
        <v>0</v>
      </c>
      <c r="T1199" t="s">
        <v>2893</v>
      </c>
      <c r="U1199" s="221">
        <f t="shared" si="37"/>
        <v>-8.282845400000001E-2</v>
      </c>
    </row>
    <row r="1200" spans="1:21" hidden="1">
      <c r="A1200" s="55" t="str">
        <f t="shared" si="36"/>
        <v>Y0AS5.2</v>
      </c>
      <c r="B1200" s="55">
        <f>VLOOKUP(J1200,'Mapping-CITI'!A:E,5,0)</f>
        <v>5.2</v>
      </c>
      <c r="D1200" s="42">
        <v>45016</v>
      </c>
      <c r="E1200" s="42">
        <v>45199</v>
      </c>
      <c r="F1200" t="s">
        <v>2893</v>
      </c>
      <c r="G1200" t="s">
        <v>2920</v>
      </c>
      <c r="H1200">
        <v>5110</v>
      </c>
      <c r="I1200" t="s">
        <v>2776</v>
      </c>
      <c r="J1200">
        <v>304217</v>
      </c>
      <c r="K1200" t="s">
        <v>2355</v>
      </c>
      <c r="L1200">
        <v>-184670224.66999999</v>
      </c>
      <c r="M1200">
        <v>82332908.959999993</v>
      </c>
      <c r="N1200">
        <v>161162987.22</v>
      </c>
      <c r="O1200">
        <v>-78830078.260000005</v>
      </c>
      <c r="P1200" t="s">
        <v>607</v>
      </c>
      <c r="Q1200">
        <v>-78830078.260000005</v>
      </c>
      <c r="R1200">
        <v>0</v>
      </c>
      <c r="S1200">
        <v>89.04</v>
      </c>
      <c r="T1200" t="s">
        <v>2893</v>
      </c>
      <c r="U1200" s="221">
        <f t="shared" si="37"/>
        <v>-7.8830078260000009</v>
      </c>
    </row>
    <row r="1201" spans="1:21" hidden="1">
      <c r="A1201" s="55" t="str">
        <f t="shared" si="36"/>
        <v>Y0ASIgnore</v>
      </c>
      <c r="B1201" s="55" t="str">
        <f>VLOOKUP(J1201,'Mapping-CITI'!A:E,5,0)</f>
        <v>Ignore</v>
      </c>
      <c r="D1201" s="42">
        <v>45016</v>
      </c>
      <c r="E1201" s="42">
        <v>45199</v>
      </c>
      <c r="F1201" t="s">
        <v>2893</v>
      </c>
      <c r="G1201" t="s">
        <v>2920</v>
      </c>
      <c r="H1201">
        <v>5110</v>
      </c>
      <c r="I1201" t="s">
        <v>2776</v>
      </c>
      <c r="J1201">
        <v>304221</v>
      </c>
      <c r="K1201" t="s">
        <v>2633</v>
      </c>
      <c r="L1201">
        <v>0</v>
      </c>
      <c r="M1201">
        <v>58991532</v>
      </c>
      <c r="N1201">
        <v>0</v>
      </c>
      <c r="O1201">
        <v>58991532</v>
      </c>
      <c r="P1201" t="s">
        <v>607</v>
      </c>
      <c r="Q1201">
        <v>58991532</v>
      </c>
      <c r="R1201">
        <v>0</v>
      </c>
      <c r="S1201">
        <v>0</v>
      </c>
      <c r="T1201" t="s">
        <v>2893</v>
      </c>
      <c r="U1201" s="221">
        <f t="shared" si="37"/>
        <v>5.8991531999999998</v>
      </c>
    </row>
    <row r="1202" spans="1:21" hidden="1">
      <c r="A1202" s="55" t="str">
        <f t="shared" si="36"/>
        <v>Y0AS5.2</v>
      </c>
      <c r="B1202" s="55">
        <f>VLOOKUP(J1202,'Mapping-CITI'!A:E,5,0)</f>
        <v>5.2</v>
      </c>
      <c r="D1202" s="42">
        <v>45016</v>
      </c>
      <c r="E1202" s="42">
        <v>45199</v>
      </c>
      <c r="F1202" t="s">
        <v>2893</v>
      </c>
      <c r="G1202" t="s">
        <v>2920</v>
      </c>
      <c r="H1202">
        <v>5110</v>
      </c>
      <c r="I1202" t="s">
        <v>2776</v>
      </c>
      <c r="J1202">
        <v>304232</v>
      </c>
      <c r="K1202" t="s">
        <v>2358</v>
      </c>
      <c r="L1202">
        <v>-50711.12</v>
      </c>
      <c r="M1202">
        <v>0</v>
      </c>
      <c r="N1202">
        <v>12598.6</v>
      </c>
      <c r="O1202">
        <v>-12598.6</v>
      </c>
      <c r="P1202" t="s">
        <v>607</v>
      </c>
      <c r="Q1202">
        <v>-12598.6</v>
      </c>
      <c r="R1202">
        <v>0</v>
      </c>
      <c r="S1202">
        <v>12598.6</v>
      </c>
      <c r="T1202" t="s">
        <v>2893</v>
      </c>
      <c r="U1202" s="221">
        <f t="shared" si="37"/>
        <v>-1.25986E-3</v>
      </c>
    </row>
    <row r="1203" spans="1:21" hidden="1">
      <c r="A1203" s="55" t="str">
        <f t="shared" si="36"/>
        <v>Y0AS5.2</v>
      </c>
      <c r="B1203" s="55">
        <f>VLOOKUP(J1203,'Mapping-CITI'!A:E,5,0)</f>
        <v>5.2</v>
      </c>
      <c r="D1203" s="42">
        <v>45016</v>
      </c>
      <c r="E1203" s="42">
        <v>45199</v>
      </c>
      <c r="F1203" t="s">
        <v>2893</v>
      </c>
      <c r="G1203" t="s">
        <v>2920</v>
      </c>
      <c r="H1203">
        <v>5110</v>
      </c>
      <c r="I1203" t="s">
        <v>2776</v>
      </c>
      <c r="J1203">
        <v>304300</v>
      </c>
      <c r="K1203" t="s">
        <v>2362</v>
      </c>
      <c r="L1203">
        <v>-6911.53</v>
      </c>
      <c r="M1203">
        <v>0</v>
      </c>
      <c r="N1203">
        <v>0</v>
      </c>
      <c r="O1203">
        <v>0</v>
      </c>
      <c r="P1203" t="s">
        <v>607</v>
      </c>
      <c r="Q1203">
        <v>0</v>
      </c>
      <c r="R1203">
        <v>0</v>
      </c>
      <c r="S1203">
        <v>0</v>
      </c>
      <c r="T1203" t="s">
        <v>2893</v>
      </c>
      <c r="U1203" s="221">
        <f t="shared" si="37"/>
        <v>0</v>
      </c>
    </row>
    <row r="1204" spans="1:21" hidden="1">
      <c r="A1204" s="55" t="str">
        <f t="shared" si="36"/>
        <v>Y0AS5.5</v>
      </c>
      <c r="B1204" s="55">
        <f>VLOOKUP(J1204,'Mapping-CITI'!A:E,5,0)</f>
        <v>5.5</v>
      </c>
      <c r="D1204" s="42">
        <v>45016</v>
      </c>
      <c r="E1204" s="42">
        <v>45199</v>
      </c>
      <c r="F1204" t="s">
        <v>2893</v>
      </c>
      <c r="G1204" t="s">
        <v>2920</v>
      </c>
      <c r="H1204">
        <v>5110</v>
      </c>
      <c r="I1204" t="s">
        <v>2776</v>
      </c>
      <c r="J1204">
        <v>304302</v>
      </c>
      <c r="K1204" t="s">
        <v>810</v>
      </c>
      <c r="L1204">
        <v>-1443572.6</v>
      </c>
      <c r="M1204">
        <v>2915.34</v>
      </c>
      <c r="N1204">
        <v>2022173.96</v>
      </c>
      <c r="O1204">
        <v>-2019258.62</v>
      </c>
      <c r="P1204" t="s">
        <v>607</v>
      </c>
      <c r="Q1204">
        <v>-2019258.62</v>
      </c>
      <c r="R1204">
        <v>0</v>
      </c>
      <c r="S1204">
        <v>0</v>
      </c>
      <c r="T1204" t="s">
        <v>2893</v>
      </c>
      <c r="U1204" s="221">
        <f t="shared" si="37"/>
        <v>-0.20192586199999998</v>
      </c>
    </row>
    <row r="1205" spans="1:21" hidden="1">
      <c r="A1205" s="55" t="str">
        <f t="shared" si="36"/>
        <v>Y0AS5.5</v>
      </c>
      <c r="B1205" s="55">
        <f>VLOOKUP(J1205,'Mapping-CITI'!A:E,5,0)</f>
        <v>5.5</v>
      </c>
      <c r="D1205" s="42">
        <v>45016</v>
      </c>
      <c r="E1205" s="42">
        <v>45199</v>
      </c>
      <c r="F1205" t="s">
        <v>2893</v>
      </c>
      <c r="G1205" t="s">
        <v>2920</v>
      </c>
      <c r="H1205">
        <v>5200</v>
      </c>
      <c r="I1205" t="s">
        <v>2777</v>
      </c>
      <c r="J1205">
        <v>304742</v>
      </c>
      <c r="K1205" t="s">
        <v>2663</v>
      </c>
      <c r="L1205">
        <v>-18.170000000000002</v>
      </c>
      <c r="M1205">
        <v>0</v>
      </c>
      <c r="N1205">
        <v>9.8800000000000008</v>
      </c>
      <c r="O1205">
        <v>-9.8800000000000008</v>
      </c>
      <c r="P1205" t="s">
        <v>607</v>
      </c>
      <c r="Q1205">
        <v>-9.8800000000000008</v>
      </c>
      <c r="R1205">
        <v>0</v>
      </c>
      <c r="S1205">
        <v>9.8800000000000008</v>
      </c>
      <c r="T1205" t="s">
        <v>2893</v>
      </c>
      <c r="U1205" s="221">
        <f t="shared" si="37"/>
        <v>-9.8800000000000011E-7</v>
      </c>
    </row>
    <row r="1206" spans="1:21" hidden="1">
      <c r="A1206" s="55" t="str">
        <f t="shared" si="36"/>
        <v>Y0AS5.5</v>
      </c>
      <c r="B1206" s="55">
        <f>VLOOKUP(J1206,'Mapping-CITI'!A:E,5,0)</f>
        <v>5.5</v>
      </c>
      <c r="D1206" s="42">
        <v>45016</v>
      </c>
      <c r="E1206" s="42">
        <v>45199</v>
      </c>
      <c r="F1206" t="s">
        <v>2893</v>
      </c>
      <c r="G1206" t="s">
        <v>2920</v>
      </c>
      <c r="H1206">
        <v>5200</v>
      </c>
      <c r="I1206" t="s">
        <v>2777</v>
      </c>
      <c r="J1206">
        <v>304749</v>
      </c>
      <c r="K1206" t="s">
        <v>2368</v>
      </c>
      <c r="L1206">
        <v>0</v>
      </c>
      <c r="M1206">
        <v>0</v>
      </c>
      <c r="N1206">
        <v>3.93</v>
      </c>
      <c r="O1206">
        <v>-3.93</v>
      </c>
      <c r="P1206" t="s">
        <v>607</v>
      </c>
      <c r="Q1206">
        <v>-3.93</v>
      </c>
      <c r="R1206">
        <v>0</v>
      </c>
      <c r="S1206">
        <v>3.93</v>
      </c>
      <c r="T1206" t="s">
        <v>2893</v>
      </c>
      <c r="U1206" s="221">
        <f t="shared" si="37"/>
        <v>-3.9300000000000004E-7</v>
      </c>
    </row>
    <row r="1207" spans="1:21" hidden="1">
      <c r="A1207" s="55" t="str">
        <f t="shared" si="36"/>
        <v>Y0AS5.5</v>
      </c>
      <c r="B1207" s="55">
        <f>VLOOKUP(J1207,'Mapping-CITI'!A:E,5,0)</f>
        <v>5.5</v>
      </c>
      <c r="D1207" s="42">
        <v>45016</v>
      </c>
      <c r="E1207" s="42">
        <v>45199</v>
      </c>
      <c r="F1207" t="s">
        <v>2893</v>
      </c>
      <c r="G1207" t="s">
        <v>2920</v>
      </c>
      <c r="H1207">
        <v>5200</v>
      </c>
      <c r="I1207" t="s">
        <v>2777</v>
      </c>
      <c r="J1207">
        <v>304751</v>
      </c>
      <c r="K1207" t="s">
        <v>2369</v>
      </c>
      <c r="L1207">
        <v>-2781.35</v>
      </c>
      <c r="M1207">
        <v>986.79</v>
      </c>
      <c r="N1207">
        <v>687.88</v>
      </c>
      <c r="O1207">
        <v>298.91000000000003</v>
      </c>
      <c r="P1207" t="s">
        <v>607</v>
      </c>
      <c r="Q1207">
        <v>298.91000000000003</v>
      </c>
      <c r="R1207">
        <v>986.79</v>
      </c>
      <c r="S1207">
        <v>687.88</v>
      </c>
      <c r="T1207" t="s">
        <v>2893</v>
      </c>
      <c r="U1207" s="221">
        <f t="shared" si="37"/>
        <v>2.9890999999999996E-5</v>
      </c>
    </row>
    <row r="1208" spans="1:21" hidden="1">
      <c r="A1208" s="55" t="str">
        <f t="shared" si="36"/>
        <v>Y0AS5.5</v>
      </c>
      <c r="B1208" s="55">
        <f>VLOOKUP(J1208,'Mapping-CITI'!A:E,5,0)</f>
        <v>5.5</v>
      </c>
      <c r="D1208" s="42">
        <v>45016</v>
      </c>
      <c r="E1208" s="42">
        <v>45199</v>
      </c>
      <c r="F1208" t="s">
        <v>2893</v>
      </c>
      <c r="G1208" t="s">
        <v>2920</v>
      </c>
      <c r="H1208">
        <v>5200</v>
      </c>
      <c r="I1208" t="s">
        <v>2777</v>
      </c>
      <c r="J1208">
        <v>305101</v>
      </c>
      <c r="K1208" t="s">
        <v>2374</v>
      </c>
      <c r="L1208">
        <v>-372374.95</v>
      </c>
      <c r="M1208">
        <v>0.53</v>
      </c>
      <c r="N1208">
        <v>1420310.08</v>
      </c>
      <c r="O1208">
        <v>-1420309.55</v>
      </c>
      <c r="P1208" t="s">
        <v>607</v>
      </c>
      <c r="Q1208">
        <v>-1420309.55</v>
      </c>
      <c r="R1208">
        <v>0.53</v>
      </c>
      <c r="S1208">
        <v>1420310.08</v>
      </c>
      <c r="T1208" t="s">
        <v>2893</v>
      </c>
      <c r="U1208" s="221">
        <f t="shared" si="37"/>
        <v>-0.14203095500000001</v>
      </c>
    </row>
    <row r="1209" spans="1:21" hidden="1">
      <c r="A1209" s="55" t="str">
        <f t="shared" si="36"/>
        <v>Y0AS5.5</v>
      </c>
      <c r="B1209" s="55">
        <f>VLOOKUP(J1209,'Mapping-CITI'!A:E,5,0)</f>
        <v>5.5</v>
      </c>
      <c r="D1209" s="42">
        <v>45016</v>
      </c>
      <c r="E1209" s="42">
        <v>45199</v>
      </c>
      <c r="F1209" t="s">
        <v>2893</v>
      </c>
      <c r="G1209" t="s">
        <v>2920</v>
      </c>
      <c r="H1209">
        <v>5200</v>
      </c>
      <c r="I1209" t="s">
        <v>2777</v>
      </c>
      <c r="J1209">
        <v>305138</v>
      </c>
      <c r="K1209" t="s">
        <v>2639</v>
      </c>
      <c r="L1209">
        <v>150.13999999999999</v>
      </c>
      <c r="M1209">
        <v>0</v>
      </c>
      <c r="N1209">
        <v>0</v>
      </c>
      <c r="O1209">
        <v>0</v>
      </c>
      <c r="P1209" t="s">
        <v>607</v>
      </c>
      <c r="Q1209">
        <v>0</v>
      </c>
      <c r="R1209">
        <v>0</v>
      </c>
      <c r="S1209">
        <v>0</v>
      </c>
      <c r="T1209" t="s">
        <v>2893</v>
      </c>
      <c r="U1209" s="221">
        <f t="shared" si="37"/>
        <v>0</v>
      </c>
    </row>
    <row r="1210" spans="1:21" hidden="1">
      <c r="A1210" s="55" t="str">
        <f t="shared" si="36"/>
        <v>Y0AS5.5</v>
      </c>
      <c r="B1210" s="55">
        <f>VLOOKUP(J1210,'Mapping-CITI'!A:E,5,0)</f>
        <v>5.5</v>
      </c>
      <c r="D1210" s="42">
        <v>45016</v>
      </c>
      <c r="E1210" s="42">
        <v>45199</v>
      </c>
      <c r="F1210" t="s">
        <v>2893</v>
      </c>
      <c r="G1210" t="s">
        <v>2920</v>
      </c>
      <c r="H1210">
        <v>5200</v>
      </c>
      <c r="I1210" t="s">
        <v>2777</v>
      </c>
      <c r="J1210">
        <v>305144</v>
      </c>
      <c r="K1210" t="s">
        <v>2391</v>
      </c>
      <c r="L1210">
        <v>17277.34</v>
      </c>
      <c r="M1210">
        <v>32.08</v>
      </c>
      <c r="N1210">
        <v>46.65</v>
      </c>
      <c r="O1210">
        <v>-14.57</v>
      </c>
      <c r="P1210" t="s">
        <v>607</v>
      </c>
      <c r="Q1210">
        <v>-14.57</v>
      </c>
      <c r="R1210">
        <v>32.08</v>
      </c>
      <c r="S1210">
        <v>46.65</v>
      </c>
      <c r="T1210" t="s">
        <v>2893</v>
      </c>
      <c r="U1210" s="221">
        <f t="shared" si="37"/>
        <v>-1.457E-6</v>
      </c>
    </row>
    <row r="1211" spans="1:21" hidden="1">
      <c r="A1211" s="55" t="str">
        <f t="shared" si="36"/>
        <v>Y0AS5.5</v>
      </c>
      <c r="B1211" s="55">
        <f>VLOOKUP(J1211,'Mapping-CITI'!A:E,5,0)</f>
        <v>5.5</v>
      </c>
      <c r="D1211" s="42">
        <v>45016</v>
      </c>
      <c r="E1211" s="42">
        <v>45199</v>
      </c>
      <c r="F1211" t="s">
        <v>2893</v>
      </c>
      <c r="G1211" t="s">
        <v>2920</v>
      </c>
      <c r="H1211">
        <v>5200</v>
      </c>
      <c r="I1211" t="s">
        <v>2777</v>
      </c>
      <c r="J1211">
        <v>310115</v>
      </c>
      <c r="K1211" t="s">
        <v>2398</v>
      </c>
      <c r="L1211">
        <v>12617.14</v>
      </c>
      <c r="M1211">
        <v>3699.75</v>
      </c>
      <c r="N1211">
        <v>57182.400000000001</v>
      </c>
      <c r="O1211">
        <v>-53482.65</v>
      </c>
      <c r="P1211" t="s">
        <v>607</v>
      </c>
      <c r="Q1211">
        <v>-53482.65</v>
      </c>
      <c r="R1211">
        <v>3699.75</v>
      </c>
      <c r="S1211">
        <v>57182.400000000001</v>
      </c>
      <c r="T1211" t="s">
        <v>2893</v>
      </c>
      <c r="U1211" s="221">
        <f t="shared" si="37"/>
        <v>-5.3482650000000005E-3</v>
      </c>
    </row>
    <row r="1212" spans="1:21" hidden="1">
      <c r="A1212" s="55" t="str">
        <f t="shared" si="36"/>
        <v>Y0ASIgnore</v>
      </c>
      <c r="B1212" s="55" t="str">
        <f>VLOOKUP(J1212,'Mapping-CITI'!A:E,5,0)</f>
        <v>Ignore</v>
      </c>
      <c r="D1212" s="42">
        <v>45016</v>
      </c>
      <c r="E1212" s="42">
        <v>45199</v>
      </c>
      <c r="F1212" t="s">
        <v>2893</v>
      </c>
      <c r="G1212" t="s">
        <v>2920</v>
      </c>
      <c r="H1212">
        <v>5180</v>
      </c>
      <c r="I1212" t="s">
        <v>3409</v>
      </c>
      <c r="J1212">
        <v>311301</v>
      </c>
      <c r="K1212" t="s">
        <v>2624</v>
      </c>
      <c r="L1212">
        <v>0</v>
      </c>
      <c r="M1212">
        <v>0</v>
      </c>
      <c r="N1212">
        <v>0</v>
      </c>
      <c r="O1212">
        <v>0</v>
      </c>
      <c r="P1212" t="s">
        <v>607</v>
      </c>
      <c r="Q1212">
        <v>0</v>
      </c>
      <c r="R1212">
        <v>0</v>
      </c>
      <c r="S1212">
        <v>0</v>
      </c>
      <c r="T1212" t="s">
        <v>2893</v>
      </c>
      <c r="U1212" s="221">
        <f t="shared" si="37"/>
        <v>0</v>
      </c>
    </row>
    <row r="1213" spans="1:21" hidden="1">
      <c r="A1213" s="55" t="str">
        <f t="shared" si="36"/>
        <v>Y0ASIgnore</v>
      </c>
      <c r="B1213" s="55" t="str">
        <f>VLOOKUP(J1213,'Mapping-CITI'!A:E,5,0)</f>
        <v>Ignore</v>
      </c>
      <c r="D1213" s="42">
        <v>45016</v>
      </c>
      <c r="E1213" s="42">
        <v>45199</v>
      </c>
      <c r="F1213" t="s">
        <v>2893</v>
      </c>
      <c r="G1213" t="s">
        <v>2920</v>
      </c>
      <c r="H1213">
        <v>5170</v>
      </c>
      <c r="I1213" t="s">
        <v>2800</v>
      </c>
      <c r="J1213">
        <v>311501</v>
      </c>
      <c r="K1213" t="s">
        <v>2402</v>
      </c>
      <c r="L1213">
        <v>4811135425.1099997</v>
      </c>
      <c r="M1213">
        <v>0</v>
      </c>
      <c r="N1213">
        <v>4378337684.6899996</v>
      </c>
      <c r="O1213">
        <v>-4378337684.6899996</v>
      </c>
      <c r="P1213" t="s">
        <v>607</v>
      </c>
      <c r="Q1213">
        <v>-4378337684.6899996</v>
      </c>
      <c r="R1213">
        <v>0</v>
      </c>
      <c r="S1213">
        <v>0</v>
      </c>
      <c r="T1213" t="s">
        <v>2893</v>
      </c>
      <c r="U1213" s="221">
        <f t="shared" si="37"/>
        <v>-437.83376846899995</v>
      </c>
    </row>
    <row r="1214" spans="1:21" hidden="1">
      <c r="A1214" s="55" t="str">
        <f t="shared" si="36"/>
        <v>Y0ASIgnore</v>
      </c>
      <c r="B1214" s="55" t="str">
        <f>VLOOKUP(J1214,'Mapping-CITI'!A:E,5,0)</f>
        <v>Ignore</v>
      </c>
      <c r="D1214" s="42">
        <v>45016</v>
      </c>
      <c r="E1214" s="42">
        <v>45199</v>
      </c>
      <c r="F1214" t="s">
        <v>2893</v>
      </c>
      <c r="G1214" t="s">
        <v>2920</v>
      </c>
      <c r="H1214">
        <v>5170</v>
      </c>
      <c r="I1214" t="s">
        <v>2800</v>
      </c>
      <c r="J1214">
        <v>311506</v>
      </c>
      <c r="K1214" t="s">
        <v>2404</v>
      </c>
      <c r="L1214">
        <v>0</v>
      </c>
      <c r="M1214">
        <v>0</v>
      </c>
      <c r="N1214">
        <v>0</v>
      </c>
      <c r="O1214">
        <v>0</v>
      </c>
      <c r="P1214" t="s">
        <v>607</v>
      </c>
      <c r="Q1214">
        <v>0</v>
      </c>
      <c r="R1214">
        <v>0</v>
      </c>
      <c r="S1214">
        <v>0</v>
      </c>
      <c r="T1214" t="s">
        <v>2893</v>
      </c>
      <c r="U1214" s="221">
        <f t="shared" si="37"/>
        <v>0</v>
      </c>
    </row>
    <row r="1215" spans="1:21" hidden="1">
      <c r="A1215" s="55" t="str">
        <f t="shared" si="36"/>
        <v>Y0ASIgnore</v>
      </c>
      <c r="B1215" s="55" t="str">
        <f>VLOOKUP(J1215,'Mapping-CITI'!A:E,5,0)</f>
        <v>Ignore</v>
      </c>
      <c r="D1215" s="42">
        <v>45016</v>
      </c>
      <c r="E1215" s="42">
        <v>45199</v>
      </c>
      <c r="F1215" t="s">
        <v>2893</v>
      </c>
      <c r="G1215" t="s">
        <v>2920</v>
      </c>
      <c r="H1215">
        <v>5170</v>
      </c>
      <c r="I1215" t="s">
        <v>2800</v>
      </c>
      <c r="J1215">
        <v>311608</v>
      </c>
      <c r="K1215" t="s">
        <v>2405</v>
      </c>
      <c r="L1215">
        <v>107515522.54000001</v>
      </c>
      <c r="M1215">
        <v>-52911892</v>
      </c>
      <c r="N1215">
        <v>0</v>
      </c>
      <c r="O1215">
        <v>-52911892</v>
      </c>
      <c r="P1215" t="s">
        <v>607</v>
      </c>
      <c r="Q1215">
        <v>-52911892</v>
      </c>
      <c r="R1215">
        <v>0</v>
      </c>
      <c r="S1215">
        <v>0</v>
      </c>
      <c r="T1215" t="s">
        <v>2893</v>
      </c>
      <c r="U1215" s="221">
        <f t="shared" si="37"/>
        <v>-5.2911891999999998</v>
      </c>
    </row>
    <row r="1216" spans="1:21" hidden="1">
      <c r="A1216" s="55" t="str">
        <f t="shared" si="36"/>
        <v>Y0ASIgnore</v>
      </c>
      <c r="B1216" s="55" t="str">
        <f>VLOOKUP(J1216,'Mapping-CITI'!A:E,5,0)</f>
        <v>Ignore</v>
      </c>
      <c r="D1216" s="42">
        <v>45016</v>
      </c>
      <c r="E1216" s="42">
        <v>45199</v>
      </c>
      <c r="F1216" t="s">
        <v>2893</v>
      </c>
      <c r="G1216" t="s">
        <v>2920</v>
      </c>
      <c r="H1216">
        <v>5170</v>
      </c>
      <c r="I1216" t="s">
        <v>2800</v>
      </c>
      <c r="J1216">
        <v>311618</v>
      </c>
      <c r="K1216" t="s">
        <v>2408</v>
      </c>
      <c r="L1216">
        <v>-314664</v>
      </c>
      <c r="M1216">
        <v>0</v>
      </c>
      <c r="N1216">
        <v>-295567</v>
      </c>
      <c r="O1216">
        <v>295567</v>
      </c>
      <c r="P1216" t="s">
        <v>607</v>
      </c>
      <c r="Q1216">
        <v>295567</v>
      </c>
      <c r="R1216">
        <v>0</v>
      </c>
      <c r="S1216">
        <v>0</v>
      </c>
      <c r="T1216" t="s">
        <v>2893</v>
      </c>
      <c r="U1216" s="221">
        <f t="shared" si="37"/>
        <v>2.9556700000000002E-2</v>
      </c>
    </row>
    <row r="1217" spans="1:21" hidden="1">
      <c r="A1217" s="55" t="str">
        <f t="shared" si="36"/>
        <v>Y0ASIgnore</v>
      </c>
      <c r="B1217" s="55" t="str">
        <f>VLOOKUP(J1217,'Mapping-CITI'!A:E,5,0)</f>
        <v>Ignore</v>
      </c>
      <c r="D1217" s="42">
        <v>45016</v>
      </c>
      <c r="E1217" s="42">
        <v>45199</v>
      </c>
      <c r="F1217" t="s">
        <v>2893</v>
      </c>
      <c r="G1217" t="s">
        <v>2920</v>
      </c>
      <c r="H1217">
        <v>5170</v>
      </c>
      <c r="I1217" t="s">
        <v>2800</v>
      </c>
      <c r="J1217">
        <v>311619</v>
      </c>
      <c r="K1217" t="s">
        <v>2409</v>
      </c>
      <c r="L1217">
        <v>-212770</v>
      </c>
      <c r="M1217">
        <v>-363830</v>
      </c>
      <c r="N1217">
        <v>0</v>
      </c>
      <c r="O1217">
        <v>-363830</v>
      </c>
      <c r="P1217" t="s">
        <v>607</v>
      </c>
      <c r="Q1217">
        <v>-363830</v>
      </c>
      <c r="R1217">
        <v>0</v>
      </c>
      <c r="S1217">
        <v>0</v>
      </c>
      <c r="T1217" t="s">
        <v>2893</v>
      </c>
      <c r="U1217" s="221">
        <f t="shared" si="37"/>
        <v>-3.6382999999999999E-2</v>
      </c>
    </row>
    <row r="1218" spans="1:21" hidden="1">
      <c r="A1218" s="55" t="str">
        <f t="shared" si="36"/>
        <v>Y0ASIgnore</v>
      </c>
      <c r="B1218" s="55" t="str">
        <f>VLOOKUP(J1218,'Mapping-CITI'!A:E,5,0)</f>
        <v>Ignore</v>
      </c>
      <c r="D1218" s="42">
        <v>45016</v>
      </c>
      <c r="E1218" s="42">
        <v>45199</v>
      </c>
      <c r="F1218" t="s">
        <v>2893</v>
      </c>
      <c r="G1218" t="s">
        <v>2920</v>
      </c>
      <c r="H1218">
        <v>5170</v>
      </c>
      <c r="I1218" t="s">
        <v>2800</v>
      </c>
      <c r="J1218">
        <v>311621</v>
      </c>
      <c r="K1218" t="s">
        <v>2410</v>
      </c>
      <c r="L1218">
        <v>-13248040.49</v>
      </c>
      <c r="M1218">
        <v>-13195579.4</v>
      </c>
      <c r="N1218">
        <v>0</v>
      </c>
      <c r="O1218">
        <v>-13195579.4</v>
      </c>
      <c r="P1218" t="s">
        <v>607</v>
      </c>
      <c r="Q1218">
        <v>-13195579.4</v>
      </c>
      <c r="R1218">
        <v>0</v>
      </c>
      <c r="S1218">
        <v>0</v>
      </c>
      <c r="T1218" t="s">
        <v>2893</v>
      </c>
      <c r="U1218" s="221">
        <f t="shared" si="37"/>
        <v>-1.3195579399999999</v>
      </c>
    </row>
    <row r="1219" spans="1:21" hidden="1">
      <c r="A1219" s="55" t="str">
        <f t="shared" ref="A1219:A1282" si="38">F1219&amp;B1219</f>
        <v>Y0AS5.3</v>
      </c>
      <c r="B1219" s="55">
        <f>VLOOKUP(J1219,'Mapping-CITI'!A:E,5,0)</f>
        <v>5.3</v>
      </c>
      <c r="D1219" s="42">
        <v>45016</v>
      </c>
      <c r="E1219" s="42">
        <v>45199</v>
      </c>
      <c r="F1219" t="s">
        <v>2893</v>
      </c>
      <c r="G1219" t="s">
        <v>2920</v>
      </c>
      <c r="H1219">
        <v>5150</v>
      </c>
      <c r="I1219" t="s">
        <v>3410</v>
      </c>
      <c r="J1219">
        <v>315111</v>
      </c>
      <c r="K1219" t="s">
        <v>2628</v>
      </c>
      <c r="L1219">
        <v>0</v>
      </c>
      <c r="M1219">
        <v>0</v>
      </c>
      <c r="N1219">
        <v>81450.06</v>
      </c>
      <c r="O1219">
        <v>-81450.06</v>
      </c>
      <c r="P1219" t="s">
        <v>607</v>
      </c>
      <c r="Q1219">
        <v>-81450.06</v>
      </c>
      <c r="R1219">
        <v>0</v>
      </c>
      <c r="S1219">
        <v>0</v>
      </c>
      <c r="T1219" t="s">
        <v>2893</v>
      </c>
      <c r="U1219" s="221">
        <f t="shared" ref="U1219:U1282" si="39">(M1219-N1219)/10^7</f>
        <v>-8.1450059999999998E-3</v>
      </c>
    </row>
    <row r="1220" spans="1:21" hidden="1">
      <c r="A1220" s="55" t="str">
        <f t="shared" si="38"/>
        <v>Y0AS6.4</v>
      </c>
      <c r="B1220" s="55">
        <f>VLOOKUP(J1220,'Mapping-CITI'!A:E,5,0)</f>
        <v>6.4</v>
      </c>
      <c r="D1220" s="42">
        <v>45016</v>
      </c>
      <c r="E1220" s="42">
        <v>45199</v>
      </c>
      <c r="F1220" t="s">
        <v>2893</v>
      </c>
      <c r="G1220" t="s">
        <v>2920</v>
      </c>
      <c r="H1220">
        <v>4160</v>
      </c>
      <c r="I1220" t="s">
        <v>2778</v>
      </c>
      <c r="J1220">
        <v>401201</v>
      </c>
      <c r="K1220" t="s">
        <v>2419</v>
      </c>
      <c r="L1220">
        <v>883227.41</v>
      </c>
      <c r="M1220">
        <v>0</v>
      </c>
      <c r="N1220">
        <v>0</v>
      </c>
      <c r="O1220">
        <v>0</v>
      </c>
      <c r="P1220" t="s">
        <v>607</v>
      </c>
      <c r="Q1220">
        <v>0</v>
      </c>
      <c r="R1220">
        <v>0</v>
      </c>
      <c r="S1220">
        <v>0</v>
      </c>
      <c r="T1220" t="s">
        <v>2893</v>
      </c>
      <c r="U1220" s="221">
        <f t="shared" si="39"/>
        <v>0</v>
      </c>
    </row>
    <row r="1221" spans="1:21" hidden="1">
      <c r="A1221" s="55" t="str">
        <f t="shared" si="38"/>
        <v>Y0ASIgnore</v>
      </c>
      <c r="B1221" s="55" t="str">
        <f>VLOOKUP(J1221,'Mapping-CITI'!A:E,5,0)</f>
        <v>Ignore</v>
      </c>
      <c r="D1221" s="42">
        <v>45016</v>
      </c>
      <c r="E1221" s="42">
        <v>45199</v>
      </c>
      <c r="F1221" t="s">
        <v>2893</v>
      </c>
      <c r="G1221" t="s">
        <v>2920</v>
      </c>
      <c r="H1221">
        <v>4160</v>
      </c>
      <c r="I1221" t="s">
        <v>2778</v>
      </c>
      <c r="J1221">
        <v>401237</v>
      </c>
      <c r="K1221" t="s">
        <v>2428</v>
      </c>
      <c r="L1221">
        <v>13496243.619999999</v>
      </c>
      <c r="M1221">
        <v>6595344.6600000001</v>
      </c>
      <c r="N1221">
        <v>0</v>
      </c>
      <c r="O1221">
        <v>6595344.6600000001</v>
      </c>
      <c r="P1221" t="s">
        <v>607</v>
      </c>
      <c r="Q1221">
        <v>6595344.6600000001</v>
      </c>
      <c r="R1221">
        <v>6595344.6600000001</v>
      </c>
      <c r="S1221">
        <v>0</v>
      </c>
      <c r="T1221" t="s">
        <v>2893</v>
      </c>
      <c r="U1221" s="221">
        <f t="shared" si="39"/>
        <v>0.65953446599999999</v>
      </c>
    </row>
    <row r="1222" spans="1:21" hidden="1">
      <c r="A1222" s="55" t="str">
        <f t="shared" si="38"/>
        <v>Y0AS6.4</v>
      </c>
      <c r="B1222" s="55">
        <f>VLOOKUP(J1222,'Mapping-CITI'!A:E,5,0)</f>
        <v>6.4</v>
      </c>
      <c r="D1222" s="42">
        <v>45016</v>
      </c>
      <c r="E1222" s="42">
        <v>45199</v>
      </c>
      <c r="F1222" t="s">
        <v>2893</v>
      </c>
      <c r="G1222" t="s">
        <v>2920</v>
      </c>
      <c r="H1222">
        <v>4160</v>
      </c>
      <c r="I1222" t="s">
        <v>2778</v>
      </c>
      <c r="J1222">
        <v>401301</v>
      </c>
      <c r="K1222" t="s">
        <v>2432</v>
      </c>
      <c r="L1222">
        <v>39980.65</v>
      </c>
      <c r="M1222">
        <v>28275.87</v>
      </c>
      <c r="N1222">
        <v>23398.880000000001</v>
      </c>
      <c r="O1222">
        <v>4876.99</v>
      </c>
      <c r="P1222" t="s">
        <v>607</v>
      </c>
      <c r="Q1222">
        <v>4876.99</v>
      </c>
      <c r="R1222">
        <v>28275.87</v>
      </c>
      <c r="S1222">
        <v>23398.880000000001</v>
      </c>
      <c r="T1222" t="s">
        <v>2893</v>
      </c>
      <c r="U1222" s="221">
        <f t="shared" si="39"/>
        <v>4.876989999999998E-4</v>
      </c>
    </row>
    <row r="1223" spans="1:21" hidden="1">
      <c r="A1223" s="55" t="str">
        <f t="shared" si="38"/>
        <v>Y0AS6.2</v>
      </c>
      <c r="B1223" s="55">
        <f>VLOOKUP(J1223,'Mapping-CITI'!A:E,5,0)</f>
        <v>6.2</v>
      </c>
      <c r="D1223" s="42">
        <v>45016</v>
      </c>
      <c r="E1223" s="42">
        <v>45199</v>
      </c>
      <c r="F1223" t="s">
        <v>2893</v>
      </c>
      <c r="G1223" t="s">
        <v>2920</v>
      </c>
      <c r="H1223">
        <v>4160</v>
      </c>
      <c r="I1223" t="s">
        <v>2778</v>
      </c>
      <c r="J1223">
        <v>401501</v>
      </c>
      <c r="K1223" t="s">
        <v>676</v>
      </c>
      <c r="L1223">
        <v>283044966.36000001</v>
      </c>
      <c r="M1223">
        <v>136840302.52000001</v>
      </c>
      <c r="N1223">
        <v>431499.17</v>
      </c>
      <c r="O1223">
        <v>136408803.34999999</v>
      </c>
      <c r="P1223" t="s">
        <v>607</v>
      </c>
      <c r="Q1223">
        <v>136408803.34999999</v>
      </c>
      <c r="R1223">
        <v>0</v>
      </c>
      <c r="S1223">
        <v>0</v>
      </c>
      <c r="T1223" t="s">
        <v>2893</v>
      </c>
      <c r="U1223" s="221">
        <f t="shared" si="39"/>
        <v>13.640880335000002</v>
      </c>
    </row>
    <row r="1224" spans="1:21" hidden="1">
      <c r="A1224" s="55" t="str">
        <f t="shared" si="38"/>
        <v>Y0AS6.1</v>
      </c>
      <c r="B1224" s="55">
        <f>VLOOKUP(J1224,'Mapping-CITI'!A:E,5,0)</f>
        <v>6.1</v>
      </c>
      <c r="D1224" s="42">
        <v>45016</v>
      </c>
      <c r="E1224" s="42">
        <v>45199</v>
      </c>
      <c r="F1224" t="s">
        <v>2893</v>
      </c>
      <c r="G1224" t="s">
        <v>2920</v>
      </c>
      <c r="H1224">
        <v>4160</v>
      </c>
      <c r="I1224" t="s">
        <v>2778</v>
      </c>
      <c r="J1224">
        <v>401508</v>
      </c>
      <c r="K1224" t="s">
        <v>2554</v>
      </c>
      <c r="L1224">
        <v>4345261.75</v>
      </c>
      <c r="M1224">
        <v>0</v>
      </c>
      <c r="N1224">
        <v>67665.09</v>
      </c>
      <c r="O1224">
        <v>-67665.09</v>
      </c>
      <c r="P1224" t="s">
        <v>607</v>
      </c>
      <c r="Q1224">
        <v>-67665.09</v>
      </c>
      <c r="R1224">
        <v>0</v>
      </c>
      <c r="S1224">
        <v>67665.09</v>
      </c>
      <c r="T1224" t="s">
        <v>2893</v>
      </c>
      <c r="U1224" s="221">
        <f t="shared" si="39"/>
        <v>-6.7665089999999995E-3</v>
      </c>
    </row>
    <row r="1225" spans="1:21" hidden="1">
      <c r="A1225" s="55" t="str">
        <f t="shared" si="38"/>
        <v>Y0AS6.2</v>
      </c>
      <c r="B1225" s="55">
        <f>VLOOKUP(J1225,'Mapping-CITI'!A:E,5,0)</f>
        <v>6.2</v>
      </c>
      <c r="D1225" s="42">
        <v>45016</v>
      </c>
      <c r="E1225" s="42">
        <v>45199</v>
      </c>
      <c r="F1225" t="s">
        <v>2893</v>
      </c>
      <c r="G1225" t="s">
        <v>2920</v>
      </c>
      <c r="H1225">
        <v>4160</v>
      </c>
      <c r="I1225" t="s">
        <v>2778</v>
      </c>
      <c r="J1225">
        <v>401509</v>
      </c>
      <c r="K1225" t="s">
        <v>2695</v>
      </c>
      <c r="L1225">
        <v>23335366.219999999</v>
      </c>
      <c r="M1225">
        <v>12039637.529999999</v>
      </c>
      <c r="N1225">
        <v>0</v>
      </c>
      <c r="O1225">
        <v>12039637.529999999</v>
      </c>
      <c r="P1225" t="s">
        <v>607</v>
      </c>
      <c r="Q1225">
        <v>12039637.529999999</v>
      </c>
      <c r="R1225">
        <v>0</v>
      </c>
      <c r="S1225">
        <v>0</v>
      </c>
      <c r="T1225" t="s">
        <v>2893</v>
      </c>
      <c r="U1225" s="221">
        <f t="shared" si="39"/>
        <v>1.203963753</v>
      </c>
    </row>
    <row r="1226" spans="1:21" hidden="1">
      <c r="A1226" s="55" t="str">
        <f t="shared" si="38"/>
        <v>Y0AS6.4</v>
      </c>
      <c r="B1226" s="55">
        <f>VLOOKUP(J1226,'Mapping-CITI'!A:E,5,0)</f>
        <v>6.4</v>
      </c>
      <c r="D1226" s="42">
        <v>45016</v>
      </c>
      <c r="E1226" s="42">
        <v>45199</v>
      </c>
      <c r="F1226" t="s">
        <v>2893</v>
      </c>
      <c r="G1226" t="s">
        <v>2920</v>
      </c>
      <c r="H1226">
        <v>4160</v>
      </c>
      <c r="I1226" t="s">
        <v>2778</v>
      </c>
      <c r="J1226">
        <v>401702</v>
      </c>
      <c r="K1226" t="s">
        <v>2686</v>
      </c>
      <c r="L1226">
        <v>-65836.41</v>
      </c>
      <c r="M1226">
        <v>0</v>
      </c>
      <c r="N1226">
        <v>38835.1</v>
      </c>
      <c r="O1226">
        <v>-38835.1</v>
      </c>
      <c r="P1226" t="s">
        <v>607</v>
      </c>
      <c r="Q1226">
        <v>-38835.1</v>
      </c>
      <c r="R1226">
        <v>0</v>
      </c>
      <c r="S1226">
        <v>0</v>
      </c>
      <c r="T1226" t="s">
        <v>2893</v>
      </c>
      <c r="U1226" s="221">
        <f t="shared" si="39"/>
        <v>-3.8835099999999997E-3</v>
      </c>
    </row>
    <row r="1227" spans="1:21" hidden="1">
      <c r="A1227" s="55" t="str">
        <f t="shared" si="38"/>
        <v>Y0AS6.4</v>
      </c>
      <c r="B1227" s="55">
        <f>VLOOKUP(J1227,'Mapping-CITI'!A:E,5,0)</f>
        <v>6.4</v>
      </c>
      <c r="D1227" s="42">
        <v>45016</v>
      </c>
      <c r="E1227" s="42">
        <v>45199</v>
      </c>
      <c r="F1227" t="s">
        <v>2893</v>
      </c>
      <c r="G1227" t="s">
        <v>2920</v>
      </c>
      <c r="H1227">
        <v>4160</v>
      </c>
      <c r="I1227" t="s">
        <v>2778</v>
      </c>
      <c r="J1227">
        <v>401703</v>
      </c>
      <c r="K1227" t="s">
        <v>2687</v>
      </c>
      <c r="L1227">
        <v>-65836.41</v>
      </c>
      <c r="M1227">
        <v>0</v>
      </c>
      <c r="N1227">
        <v>38835.1</v>
      </c>
      <c r="O1227">
        <v>-38835.1</v>
      </c>
      <c r="P1227" t="s">
        <v>607</v>
      </c>
      <c r="Q1227">
        <v>-38835.1</v>
      </c>
      <c r="R1227">
        <v>0</v>
      </c>
      <c r="S1227">
        <v>0</v>
      </c>
      <c r="T1227" t="s">
        <v>2893</v>
      </c>
      <c r="U1227" s="221">
        <f t="shared" si="39"/>
        <v>-3.8835099999999997E-3</v>
      </c>
    </row>
    <row r="1228" spans="1:21" hidden="1">
      <c r="A1228" s="55" t="str">
        <f t="shared" si="38"/>
        <v>Y0AS6.4</v>
      </c>
      <c r="B1228" s="55">
        <f>VLOOKUP(J1228,'Mapping-CITI'!A:E,5,0)</f>
        <v>6.4</v>
      </c>
      <c r="D1228" s="42">
        <v>45016</v>
      </c>
      <c r="E1228" s="42">
        <v>45199</v>
      </c>
      <c r="F1228" t="s">
        <v>2893</v>
      </c>
      <c r="G1228" t="s">
        <v>2920</v>
      </c>
      <c r="H1228">
        <v>4160</v>
      </c>
      <c r="I1228" t="s">
        <v>2778</v>
      </c>
      <c r="J1228">
        <v>401707</v>
      </c>
      <c r="K1228" t="s">
        <v>2680</v>
      </c>
      <c r="L1228">
        <v>-111959.84</v>
      </c>
      <c r="M1228">
        <v>0</v>
      </c>
      <c r="N1228">
        <v>0</v>
      </c>
      <c r="O1228">
        <v>0</v>
      </c>
      <c r="P1228" t="s">
        <v>607</v>
      </c>
      <c r="Q1228">
        <v>0</v>
      </c>
      <c r="R1228">
        <v>0</v>
      </c>
      <c r="S1228">
        <v>0</v>
      </c>
      <c r="T1228" t="s">
        <v>2893</v>
      </c>
      <c r="U1228" s="221">
        <f t="shared" si="39"/>
        <v>0</v>
      </c>
    </row>
    <row r="1229" spans="1:21" hidden="1">
      <c r="A1229" s="55" t="str">
        <f t="shared" si="38"/>
        <v>Y0AS6.4</v>
      </c>
      <c r="B1229" s="55">
        <f>VLOOKUP(J1229,'Mapping-CITI'!A:E,5,0)</f>
        <v>6.4</v>
      </c>
      <c r="D1229" s="42">
        <v>45016</v>
      </c>
      <c r="E1229" s="42">
        <v>45199</v>
      </c>
      <c r="F1229" t="s">
        <v>2893</v>
      </c>
      <c r="G1229" t="s">
        <v>2920</v>
      </c>
      <c r="H1229">
        <v>4160</v>
      </c>
      <c r="I1229" t="s">
        <v>2778</v>
      </c>
      <c r="J1229">
        <v>401708</v>
      </c>
      <c r="K1229" t="s">
        <v>2681</v>
      </c>
      <c r="L1229">
        <v>-111959.84</v>
      </c>
      <c r="M1229">
        <v>0</v>
      </c>
      <c r="N1229">
        <v>0</v>
      </c>
      <c r="O1229">
        <v>0</v>
      </c>
      <c r="P1229" t="s">
        <v>607</v>
      </c>
      <c r="Q1229">
        <v>0</v>
      </c>
      <c r="R1229">
        <v>0</v>
      </c>
      <c r="S1229">
        <v>0</v>
      </c>
      <c r="T1229" t="s">
        <v>2893</v>
      </c>
      <c r="U1229" s="221">
        <f t="shared" si="39"/>
        <v>0</v>
      </c>
    </row>
    <row r="1230" spans="1:21" hidden="1">
      <c r="A1230" s="55" t="str">
        <f t="shared" si="38"/>
        <v>Y0AS6.4</v>
      </c>
      <c r="B1230" s="55">
        <f>VLOOKUP(J1230,'Mapping-CITI'!A:E,5,0)</f>
        <v>6.4</v>
      </c>
      <c r="D1230" s="42">
        <v>45016</v>
      </c>
      <c r="E1230" s="42">
        <v>45199</v>
      </c>
      <c r="F1230" t="s">
        <v>2893</v>
      </c>
      <c r="G1230" t="s">
        <v>2920</v>
      </c>
      <c r="H1230">
        <v>4160</v>
      </c>
      <c r="I1230" t="s">
        <v>2778</v>
      </c>
      <c r="J1230">
        <v>402084</v>
      </c>
      <c r="K1230" t="s">
        <v>4268</v>
      </c>
      <c r="L1230">
        <v>0</v>
      </c>
      <c r="M1230">
        <v>31445316.91</v>
      </c>
      <c r="N1230">
        <v>0</v>
      </c>
      <c r="O1230">
        <v>31445316.91</v>
      </c>
      <c r="P1230" t="s">
        <v>607</v>
      </c>
      <c r="Q1230">
        <v>31445316.91</v>
      </c>
      <c r="R1230">
        <v>0</v>
      </c>
      <c r="S1230">
        <v>0</v>
      </c>
      <c r="T1230" t="s">
        <v>2893</v>
      </c>
      <c r="U1230" s="221">
        <f t="shared" si="39"/>
        <v>3.1445316910000001</v>
      </c>
    </row>
    <row r="1231" spans="1:21" hidden="1">
      <c r="A1231" s="55" t="str">
        <f t="shared" si="38"/>
        <v>Y0AS6.4</v>
      </c>
      <c r="B1231" s="55">
        <f>VLOOKUP(J1231,'Mapping-CITI'!A:E,5,0)</f>
        <v>6.4</v>
      </c>
      <c r="D1231" s="42">
        <v>45016</v>
      </c>
      <c r="E1231" s="42">
        <v>45199</v>
      </c>
      <c r="F1231" t="s">
        <v>2893</v>
      </c>
      <c r="G1231" t="s">
        <v>2920</v>
      </c>
      <c r="H1231">
        <v>4160</v>
      </c>
      <c r="I1231" t="s">
        <v>2778</v>
      </c>
      <c r="J1231">
        <v>402103</v>
      </c>
      <c r="K1231" t="s">
        <v>2436</v>
      </c>
      <c r="L1231">
        <v>442055.11</v>
      </c>
      <c r="M1231">
        <v>1069330.8999999999</v>
      </c>
      <c r="N1231">
        <v>80338.320000000007</v>
      </c>
      <c r="O1231">
        <v>988992.58</v>
      </c>
      <c r="P1231" t="s">
        <v>607</v>
      </c>
      <c r="Q1231">
        <v>988992.58</v>
      </c>
      <c r="R1231">
        <v>1069330.8999999999</v>
      </c>
      <c r="S1231">
        <v>80338.320000000007</v>
      </c>
      <c r="T1231" t="s">
        <v>2893</v>
      </c>
      <c r="U1231" s="221">
        <f t="shared" si="39"/>
        <v>9.889925799999999E-2</v>
      </c>
    </row>
    <row r="1232" spans="1:21" hidden="1">
      <c r="A1232" s="55" t="str">
        <f t="shared" si="38"/>
        <v>Y0AS6.3</v>
      </c>
      <c r="B1232" s="55">
        <f>VLOOKUP(J1232,'Mapping-CITI'!A:E,5,0)</f>
        <v>6.3</v>
      </c>
      <c r="D1232" s="42">
        <v>45016</v>
      </c>
      <c r="E1232" s="42">
        <v>45199</v>
      </c>
      <c r="F1232" t="s">
        <v>2893</v>
      </c>
      <c r="G1232" t="s">
        <v>2920</v>
      </c>
      <c r="H1232">
        <v>4160</v>
      </c>
      <c r="I1232" t="s">
        <v>2778</v>
      </c>
      <c r="J1232">
        <v>402106</v>
      </c>
      <c r="K1232" t="s">
        <v>2437</v>
      </c>
      <c r="L1232">
        <v>306946.84999999998</v>
      </c>
      <c r="M1232">
        <v>150123.98000000001</v>
      </c>
      <c r="N1232">
        <v>0</v>
      </c>
      <c r="O1232">
        <v>150123.98000000001</v>
      </c>
      <c r="P1232" t="s">
        <v>607</v>
      </c>
      <c r="Q1232">
        <v>150123.98000000001</v>
      </c>
      <c r="R1232">
        <v>150123.98000000001</v>
      </c>
      <c r="S1232">
        <v>0</v>
      </c>
      <c r="T1232" t="s">
        <v>2893</v>
      </c>
      <c r="U1232" s="221">
        <f t="shared" si="39"/>
        <v>1.5012398000000001E-2</v>
      </c>
    </row>
    <row r="1233" spans="1:21" hidden="1">
      <c r="A1233" s="55" t="str">
        <f t="shared" si="38"/>
        <v>Y0AS6.4</v>
      </c>
      <c r="B1233" s="55">
        <f>VLOOKUP(J1233,'Mapping-CITI'!A:E,5,0)</f>
        <v>6.4</v>
      </c>
      <c r="D1233" s="42">
        <v>45016</v>
      </c>
      <c r="E1233" s="42">
        <v>45199</v>
      </c>
      <c r="F1233" t="s">
        <v>2893</v>
      </c>
      <c r="G1233" t="s">
        <v>2920</v>
      </c>
      <c r="H1233">
        <v>4160</v>
      </c>
      <c r="I1233" t="s">
        <v>2778</v>
      </c>
      <c r="J1233">
        <v>402113</v>
      </c>
      <c r="K1233" t="s">
        <v>2438</v>
      </c>
      <c r="L1233">
        <v>31578601.66</v>
      </c>
      <c r="M1233">
        <v>10798476.890000001</v>
      </c>
      <c r="N1233">
        <v>78391.100000000006</v>
      </c>
      <c r="O1233">
        <v>10720085.789999999</v>
      </c>
      <c r="P1233" t="s">
        <v>607</v>
      </c>
      <c r="Q1233">
        <v>10720085.789999999</v>
      </c>
      <c r="R1233">
        <v>10798476.890000001</v>
      </c>
      <c r="S1233">
        <v>78391.100000000006</v>
      </c>
      <c r="T1233" t="s">
        <v>2893</v>
      </c>
      <c r="U1233" s="221">
        <f t="shared" si="39"/>
        <v>1.072008579</v>
      </c>
    </row>
    <row r="1234" spans="1:21" hidden="1">
      <c r="A1234" s="55" t="str">
        <f t="shared" si="38"/>
        <v>Y0AS6.4</v>
      </c>
      <c r="B1234" s="55">
        <f>VLOOKUP(J1234,'Mapping-CITI'!A:E,5,0)</f>
        <v>6.4</v>
      </c>
      <c r="D1234" s="42">
        <v>45016</v>
      </c>
      <c r="E1234" s="42">
        <v>45199</v>
      </c>
      <c r="F1234" t="s">
        <v>2893</v>
      </c>
      <c r="G1234" t="s">
        <v>2920</v>
      </c>
      <c r="H1234">
        <v>4160</v>
      </c>
      <c r="I1234" t="s">
        <v>2778</v>
      </c>
      <c r="J1234">
        <v>402125</v>
      </c>
      <c r="K1234" t="s">
        <v>2914</v>
      </c>
      <c r="L1234">
        <v>2448635.7999999998</v>
      </c>
      <c r="M1234">
        <v>494730.11</v>
      </c>
      <c r="N1234">
        <v>0</v>
      </c>
      <c r="O1234">
        <v>494730.11</v>
      </c>
      <c r="P1234" t="s">
        <v>607</v>
      </c>
      <c r="Q1234">
        <v>494730.11</v>
      </c>
      <c r="R1234">
        <v>494730.11</v>
      </c>
      <c r="S1234">
        <v>0</v>
      </c>
      <c r="T1234" t="s">
        <v>2893</v>
      </c>
      <c r="U1234" s="221">
        <f t="shared" si="39"/>
        <v>4.9473010999999997E-2</v>
      </c>
    </row>
    <row r="1235" spans="1:21" hidden="1">
      <c r="A1235" s="55" t="str">
        <f t="shared" si="38"/>
        <v>Y0AS6.1</v>
      </c>
      <c r="B1235" s="55">
        <f>VLOOKUP(J1235,'Mapping-CITI'!A:E,5,0)</f>
        <v>6.1</v>
      </c>
      <c r="D1235" s="42">
        <v>45016</v>
      </c>
      <c r="E1235" s="42">
        <v>45199</v>
      </c>
      <c r="F1235" t="s">
        <v>2893</v>
      </c>
      <c r="G1235" t="s">
        <v>2920</v>
      </c>
      <c r="H1235">
        <v>4170</v>
      </c>
      <c r="I1235" t="s">
        <v>2780</v>
      </c>
      <c r="J1235">
        <v>402128</v>
      </c>
      <c r="K1235" t="s">
        <v>2440</v>
      </c>
      <c r="L1235">
        <v>439368518.67000002</v>
      </c>
      <c r="M1235">
        <v>233731092.69</v>
      </c>
      <c r="N1235">
        <v>0</v>
      </c>
      <c r="O1235">
        <v>233731092.69</v>
      </c>
      <c r="P1235" t="s">
        <v>607</v>
      </c>
      <c r="Q1235">
        <v>233731092.69</v>
      </c>
      <c r="R1235">
        <v>0</v>
      </c>
      <c r="S1235">
        <v>0</v>
      </c>
      <c r="T1235" t="s">
        <v>2893</v>
      </c>
      <c r="U1235" s="221">
        <f t="shared" si="39"/>
        <v>23.373109269</v>
      </c>
    </row>
    <row r="1236" spans="1:21">
      <c r="A1236" s="55" t="str">
        <f t="shared" si="38"/>
        <v>Y0AS6.4</v>
      </c>
      <c r="B1236" s="55">
        <f>VLOOKUP(J1236,'Mapping-CITI'!A:E,5,0)</f>
        <v>6.4</v>
      </c>
      <c r="D1236" s="42">
        <v>45016</v>
      </c>
      <c r="E1236" s="42">
        <v>45199</v>
      </c>
      <c r="F1236" t="s">
        <v>2893</v>
      </c>
      <c r="G1236" t="s">
        <v>2920</v>
      </c>
      <c r="H1236">
        <v>4170</v>
      </c>
      <c r="I1236" t="s">
        <v>2780</v>
      </c>
      <c r="J1236">
        <v>402129</v>
      </c>
      <c r="K1236" t="s">
        <v>2871</v>
      </c>
      <c r="L1236">
        <v>253.54</v>
      </c>
      <c r="M1236">
        <v>32156548.989999998</v>
      </c>
      <c r="N1236">
        <v>0</v>
      </c>
      <c r="O1236">
        <v>32156548.989999998</v>
      </c>
      <c r="P1236" t="s">
        <v>607</v>
      </c>
      <c r="Q1236">
        <v>32156548.989999998</v>
      </c>
      <c r="R1236">
        <v>0</v>
      </c>
      <c r="S1236">
        <v>0</v>
      </c>
      <c r="T1236" t="s">
        <v>2893</v>
      </c>
      <c r="U1236" s="221">
        <f t="shared" si="39"/>
        <v>3.215654899</v>
      </c>
    </row>
    <row r="1237" spans="1:21" hidden="1">
      <c r="A1237" s="55" t="str">
        <f t="shared" si="38"/>
        <v>Y0AS6.4</v>
      </c>
      <c r="B1237" s="55">
        <f>VLOOKUP(J1237,'Mapping-CITI'!A:E,5,0)</f>
        <v>6.4</v>
      </c>
      <c r="D1237" s="42">
        <v>45016</v>
      </c>
      <c r="E1237" s="42">
        <v>45199</v>
      </c>
      <c r="F1237" t="s">
        <v>2893</v>
      </c>
      <c r="G1237" t="s">
        <v>2920</v>
      </c>
      <c r="H1237">
        <v>4160</v>
      </c>
      <c r="I1237" t="s">
        <v>2778</v>
      </c>
      <c r="J1237">
        <v>402132</v>
      </c>
      <c r="K1237" t="s">
        <v>2441</v>
      </c>
      <c r="L1237">
        <v>0</v>
      </c>
      <c r="M1237">
        <v>0</v>
      </c>
      <c r="N1237">
        <v>0</v>
      </c>
      <c r="O1237">
        <v>0</v>
      </c>
      <c r="P1237" t="s">
        <v>607</v>
      </c>
      <c r="Q1237">
        <v>0</v>
      </c>
      <c r="R1237">
        <v>0</v>
      </c>
      <c r="S1237">
        <v>0</v>
      </c>
      <c r="T1237" t="s">
        <v>2893</v>
      </c>
      <c r="U1237" s="221">
        <f t="shared" si="39"/>
        <v>0</v>
      </c>
    </row>
    <row r="1238" spans="1:21" hidden="1">
      <c r="A1238" s="55" t="str">
        <f t="shared" si="38"/>
        <v>Y0AS6.4</v>
      </c>
      <c r="B1238" s="55">
        <f>VLOOKUP(J1238,'Mapping-CITI'!A:E,5,0)</f>
        <v>6.4</v>
      </c>
      <c r="D1238" s="42">
        <v>45016</v>
      </c>
      <c r="E1238" s="42">
        <v>45199</v>
      </c>
      <c r="F1238" t="s">
        <v>2893</v>
      </c>
      <c r="G1238" t="s">
        <v>2920</v>
      </c>
      <c r="H1238">
        <v>4160</v>
      </c>
      <c r="I1238" t="s">
        <v>2778</v>
      </c>
      <c r="J1238">
        <v>402233</v>
      </c>
      <c r="K1238" t="s">
        <v>2458</v>
      </c>
      <c r="L1238">
        <v>340564.64</v>
      </c>
      <c r="M1238">
        <v>459949.77</v>
      </c>
      <c r="N1238">
        <v>0</v>
      </c>
      <c r="O1238">
        <v>459949.77</v>
      </c>
      <c r="P1238" t="s">
        <v>607</v>
      </c>
      <c r="Q1238">
        <v>459949.77</v>
      </c>
      <c r="R1238">
        <v>459949.77</v>
      </c>
      <c r="S1238">
        <v>0</v>
      </c>
      <c r="T1238" t="s">
        <v>2893</v>
      </c>
      <c r="U1238" s="221">
        <f t="shared" si="39"/>
        <v>4.5994976999999999E-2</v>
      </c>
    </row>
    <row r="1239" spans="1:21" hidden="1">
      <c r="A1239" s="55" t="str">
        <f t="shared" si="38"/>
        <v>Y0AS6.4</v>
      </c>
      <c r="B1239" s="55">
        <f>VLOOKUP(J1239,'Mapping-CITI'!A:E,5,0)</f>
        <v>6.4</v>
      </c>
      <c r="D1239" s="42">
        <v>45016</v>
      </c>
      <c r="E1239" s="42">
        <v>45199</v>
      </c>
      <c r="F1239" t="s">
        <v>2893</v>
      </c>
      <c r="G1239" t="s">
        <v>2920</v>
      </c>
      <c r="H1239">
        <v>4160</v>
      </c>
      <c r="I1239" t="s">
        <v>2778</v>
      </c>
      <c r="J1239">
        <v>402235</v>
      </c>
      <c r="K1239" t="s">
        <v>2459</v>
      </c>
      <c r="L1239">
        <v>1214105.3899999999</v>
      </c>
      <c r="M1239">
        <v>902033.53</v>
      </c>
      <c r="N1239">
        <v>0</v>
      </c>
      <c r="O1239">
        <v>902033.53</v>
      </c>
      <c r="P1239" t="s">
        <v>607</v>
      </c>
      <c r="Q1239">
        <v>902033.53</v>
      </c>
      <c r="R1239">
        <v>902033.53</v>
      </c>
      <c r="S1239">
        <v>0</v>
      </c>
      <c r="T1239" t="s">
        <v>2893</v>
      </c>
      <c r="U1239" s="221">
        <f t="shared" si="39"/>
        <v>9.0203353E-2</v>
      </c>
    </row>
    <row r="1240" spans="1:21" hidden="1">
      <c r="A1240" s="55" t="str">
        <f t="shared" si="38"/>
        <v>Y0AS6.2</v>
      </c>
      <c r="B1240" s="55">
        <f>VLOOKUP(J1240,'Mapping-CITI'!A:E,5,0)</f>
        <v>6.2</v>
      </c>
      <c r="D1240" s="42">
        <v>45016</v>
      </c>
      <c r="E1240" s="42">
        <v>45199</v>
      </c>
      <c r="F1240" t="s">
        <v>2893</v>
      </c>
      <c r="G1240" t="s">
        <v>2920</v>
      </c>
      <c r="H1240">
        <v>4160</v>
      </c>
      <c r="I1240" t="s">
        <v>2778</v>
      </c>
      <c r="J1240">
        <v>402257</v>
      </c>
      <c r="K1240" t="s">
        <v>2465</v>
      </c>
      <c r="L1240">
        <v>-1243998.21</v>
      </c>
      <c r="M1240">
        <v>0</v>
      </c>
      <c r="N1240">
        <v>0</v>
      </c>
      <c r="O1240">
        <v>0</v>
      </c>
      <c r="P1240" t="s">
        <v>607</v>
      </c>
      <c r="Q1240">
        <v>0</v>
      </c>
      <c r="R1240">
        <v>0</v>
      </c>
      <c r="S1240">
        <v>0</v>
      </c>
      <c r="T1240" t="s">
        <v>2893</v>
      </c>
      <c r="U1240" s="221">
        <f t="shared" si="39"/>
        <v>0</v>
      </c>
    </row>
    <row r="1241" spans="1:21" hidden="1">
      <c r="A1241" s="55" t="str">
        <f t="shared" si="38"/>
        <v>Y0ASIgnore</v>
      </c>
      <c r="B1241" s="55" t="str">
        <f>VLOOKUP(J1241,'Mapping-CITI'!A:E,5,0)</f>
        <v>Ignore</v>
      </c>
      <c r="D1241" s="42">
        <v>45016</v>
      </c>
      <c r="E1241" s="42">
        <v>45199</v>
      </c>
      <c r="F1241" t="s">
        <v>2893</v>
      </c>
      <c r="G1241" t="s">
        <v>2920</v>
      </c>
      <c r="H1241">
        <v>4160</v>
      </c>
      <c r="I1241" t="s">
        <v>2778</v>
      </c>
      <c r="J1241">
        <v>402328</v>
      </c>
      <c r="K1241" t="s">
        <v>2478</v>
      </c>
      <c r="L1241">
        <v>360971189.31999999</v>
      </c>
      <c r="M1241">
        <v>165552928.97999999</v>
      </c>
      <c r="N1241">
        <v>126.09</v>
      </c>
      <c r="O1241">
        <v>165552802.88999999</v>
      </c>
      <c r="P1241" t="s">
        <v>607</v>
      </c>
      <c r="Q1241">
        <v>165552802.88999999</v>
      </c>
      <c r="R1241">
        <v>165552928.97999999</v>
      </c>
      <c r="S1241">
        <v>126.09</v>
      </c>
      <c r="T1241" t="s">
        <v>2893</v>
      </c>
      <c r="U1241" s="221">
        <f t="shared" si="39"/>
        <v>16.555280288999999</v>
      </c>
    </row>
    <row r="1242" spans="1:21" hidden="1">
      <c r="A1242" s="55" t="str">
        <f t="shared" si="38"/>
        <v>Y0ASIgnore</v>
      </c>
      <c r="B1242" s="55" t="str">
        <f>VLOOKUP(J1242,'Mapping-CITI'!A:E,5,0)</f>
        <v>Ignore</v>
      </c>
      <c r="D1242" s="42">
        <v>45016</v>
      </c>
      <c r="E1242" s="42">
        <v>45199</v>
      </c>
      <c r="F1242" t="s">
        <v>2893</v>
      </c>
      <c r="G1242" t="s">
        <v>2920</v>
      </c>
      <c r="H1242">
        <v>4160</v>
      </c>
      <c r="I1242" t="s">
        <v>2778</v>
      </c>
      <c r="J1242">
        <v>402387</v>
      </c>
      <c r="K1242" t="s">
        <v>2676</v>
      </c>
      <c r="L1242">
        <v>61871143.68</v>
      </c>
      <c r="M1242">
        <v>0</v>
      </c>
      <c r="N1242">
        <v>0</v>
      </c>
      <c r="O1242">
        <v>0</v>
      </c>
      <c r="P1242" t="s">
        <v>607</v>
      </c>
      <c r="Q1242">
        <v>0</v>
      </c>
      <c r="R1242">
        <v>0</v>
      </c>
      <c r="S1242">
        <v>0</v>
      </c>
      <c r="T1242" t="s">
        <v>2893</v>
      </c>
      <c r="U1242" s="221">
        <f t="shared" si="39"/>
        <v>0</v>
      </c>
    </row>
    <row r="1243" spans="1:21" hidden="1">
      <c r="A1243" s="55" t="str">
        <f t="shared" si="38"/>
        <v>Y0ASIgnore</v>
      </c>
      <c r="B1243" s="55" t="str">
        <f>VLOOKUP(J1243,'Mapping-CITI'!A:E,5,0)</f>
        <v>Ignore</v>
      </c>
      <c r="D1243" s="42">
        <v>45016</v>
      </c>
      <c r="E1243" s="42">
        <v>45199</v>
      </c>
      <c r="F1243" t="s">
        <v>2893</v>
      </c>
      <c r="G1243" t="s">
        <v>2920</v>
      </c>
      <c r="H1243">
        <v>4160</v>
      </c>
      <c r="I1243" t="s">
        <v>2778</v>
      </c>
      <c r="J1243">
        <v>402388</v>
      </c>
      <c r="K1243" t="s">
        <v>2678</v>
      </c>
      <c r="L1243">
        <v>3169077.95</v>
      </c>
      <c r="M1243">
        <v>0</v>
      </c>
      <c r="N1243">
        <v>0</v>
      </c>
      <c r="O1243">
        <v>0</v>
      </c>
      <c r="P1243" t="s">
        <v>607</v>
      </c>
      <c r="Q1243">
        <v>0</v>
      </c>
      <c r="R1243">
        <v>0</v>
      </c>
      <c r="S1243">
        <v>0</v>
      </c>
      <c r="T1243" t="s">
        <v>2893</v>
      </c>
      <c r="U1243" s="221">
        <f t="shared" si="39"/>
        <v>0</v>
      </c>
    </row>
    <row r="1244" spans="1:21" hidden="1">
      <c r="A1244" s="55" t="str">
        <f t="shared" si="38"/>
        <v>Y0AS6.4</v>
      </c>
      <c r="B1244" s="55">
        <f>VLOOKUP(J1244,'Mapping-CITI'!A:E,5,0)</f>
        <v>6.4</v>
      </c>
      <c r="D1244" s="42">
        <v>45016</v>
      </c>
      <c r="E1244" s="42">
        <v>45199</v>
      </c>
      <c r="F1244" t="s">
        <v>2893</v>
      </c>
      <c r="G1244" t="s">
        <v>2920</v>
      </c>
      <c r="H1244">
        <v>4160</v>
      </c>
      <c r="I1244" t="s">
        <v>2778</v>
      </c>
      <c r="J1244">
        <v>402404</v>
      </c>
      <c r="K1244" t="s">
        <v>2492</v>
      </c>
      <c r="L1244">
        <v>430872.46</v>
      </c>
      <c r="M1244">
        <v>46596.66</v>
      </c>
      <c r="N1244">
        <v>0</v>
      </c>
      <c r="O1244">
        <v>46596.66</v>
      </c>
      <c r="P1244" t="s">
        <v>607</v>
      </c>
      <c r="Q1244">
        <v>46596.66</v>
      </c>
      <c r="R1244">
        <v>46596.66</v>
      </c>
      <c r="S1244">
        <v>0</v>
      </c>
      <c r="T1244" t="s">
        <v>2893</v>
      </c>
      <c r="U1244" s="221">
        <f t="shared" si="39"/>
        <v>4.6596660000000007E-3</v>
      </c>
    </row>
    <row r="1245" spans="1:21" hidden="1">
      <c r="A1245" s="55" t="str">
        <f t="shared" si="38"/>
        <v>Y0AS6.4</v>
      </c>
      <c r="B1245" s="55">
        <f>VLOOKUP(J1245,'Mapping-CITI'!A:E,5,0)</f>
        <v>6.4</v>
      </c>
      <c r="D1245" s="42">
        <v>45016</v>
      </c>
      <c r="E1245" s="42">
        <v>45199</v>
      </c>
      <c r="F1245" t="s">
        <v>2893</v>
      </c>
      <c r="G1245" t="s">
        <v>2920</v>
      </c>
      <c r="H1245">
        <v>4170</v>
      </c>
      <c r="I1245" t="s">
        <v>2780</v>
      </c>
      <c r="J1245">
        <v>412511</v>
      </c>
      <c r="K1245" t="s">
        <v>2500</v>
      </c>
      <c r="L1245">
        <v>0</v>
      </c>
      <c r="M1245">
        <v>2539.46</v>
      </c>
      <c r="N1245">
        <v>0</v>
      </c>
      <c r="O1245">
        <v>2539.46</v>
      </c>
      <c r="P1245" t="s">
        <v>607</v>
      </c>
      <c r="Q1245">
        <v>2539.46</v>
      </c>
      <c r="R1245">
        <v>0</v>
      </c>
      <c r="S1245">
        <v>0</v>
      </c>
      <c r="T1245" t="s">
        <v>2893</v>
      </c>
      <c r="U1245" s="221">
        <f t="shared" si="39"/>
        <v>2.5394600000000001E-4</v>
      </c>
    </row>
    <row r="1246" spans="1:21" hidden="1">
      <c r="A1246" s="55" t="str">
        <f t="shared" si="38"/>
        <v>Y0AS5.2</v>
      </c>
      <c r="B1246" s="55">
        <f>VLOOKUP(J1246,'Mapping-CITI'!A:E,5,0)</f>
        <v>5.2</v>
      </c>
      <c r="D1246" s="42">
        <v>45016</v>
      </c>
      <c r="E1246" s="42">
        <v>45199</v>
      </c>
      <c r="F1246" t="s">
        <v>2893</v>
      </c>
      <c r="G1246" t="s">
        <v>2920</v>
      </c>
      <c r="H1246">
        <v>4170</v>
      </c>
      <c r="I1246" t="s">
        <v>2780</v>
      </c>
      <c r="J1246">
        <v>413523</v>
      </c>
      <c r="K1246" t="s">
        <v>2502</v>
      </c>
      <c r="L1246">
        <v>-16.09</v>
      </c>
      <c r="M1246">
        <v>76614.12</v>
      </c>
      <c r="N1246">
        <v>10.49</v>
      </c>
      <c r="O1246">
        <v>76603.63</v>
      </c>
      <c r="P1246" t="s">
        <v>607</v>
      </c>
      <c r="Q1246">
        <v>76603.63</v>
      </c>
      <c r="R1246">
        <v>59.06</v>
      </c>
      <c r="S1246">
        <v>10.49</v>
      </c>
      <c r="T1246" t="s">
        <v>2893</v>
      </c>
      <c r="U1246" s="221">
        <f t="shared" si="39"/>
        <v>7.660362999999999E-3</v>
      </c>
    </row>
    <row r="1247" spans="1:21" hidden="1">
      <c r="A1247" s="55" t="str">
        <f t="shared" si="38"/>
        <v>Y0AS5.3</v>
      </c>
      <c r="B1247" s="55">
        <f>VLOOKUP(J1247,'Mapping-CITI'!A:E,5,0)</f>
        <v>5.3</v>
      </c>
      <c r="D1247" s="42">
        <v>45016</v>
      </c>
      <c r="E1247" s="42">
        <v>45199</v>
      </c>
      <c r="F1247" t="s">
        <v>2893</v>
      </c>
      <c r="G1247" t="s">
        <v>2920</v>
      </c>
      <c r="H1247">
        <v>4120</v>
      </c>
      <c r="I1247" t="s">
        <v>2781</v>
      </c>
      <c r="J1247">
        <v>440101</v>
      </c>
      <c r="K1247" t="s">
        <v>2503</v>
      </c>
      <c r="L1247">
        <v>2038773304.3800001</v>
      </c>
      <c r="M1247">
        <v>156553954.25</v>
      </c>
      <c r="N1247">
        <v>0</v>
      </c>
      <c r="O1247">
        <v>156553954.25</v>
      </c>
      <c r="P1247" t="s">
        <v>607</v>
      </c>
      <c r="Q1247">
        <v>156553954.25</v>
      </c>
      <c r="R1247">
        <v>0</v>
      </c>
      <c r="S1247">
        <v>0</v>
      </c>
      <c r="T1247" t="s">
        <v>2893</v>
      </c>
      <c r="U1247" s="221">
        <f t="shared" si="39"/>
        <v>15.655395425</v>
      </c>
    </row>
    <row r="1248" spans="1:21" hidden="1">
      <c r="A1248" s="55" t="str">
        <f t="shared" si="38"/>
        <v>Y0AS5.3</v>
      </c>
      <c r="B1248" s="55">
        <f>VLOOKUP(J1248,'Mapping-CITI'!A:E,5,0)</f>
        <v>5.3</v>
      </c>
      <c r="D1248" s="42">
        <v>45016</v>
      </c>
      <c r="E1248" s="42">
        <v>45199</v>
      </c>
      <c r="F1248" t="s">
        <v>2893</v>
      </c>
      <c r="G1248" t="s">
        <v>2920</v>
      </c>
      <c r="H1248">
        <v>4120</v>
      </c>
      <c r="I1248" t="s">
        <v>2781</v>
      </c>
      <c r="J1248">
        <v>440157</v>
      </c>
      <c r="K1248" t="s">
        <v>2507</v>
      </c>
      <c r="L1248">
        <v>117485</v>
      </c>
      <c r="M1248">
        <v>0</v>
      </c>
      <c r="N1248">
        <v>0</v>
      </c>
      <c r="O1248">
        <v>0</v>
      </c>
      <c r="P1248" t="s">
        <v>607</v>
      </c>
      <c r="Q1248">
        <v>0</v>
      </c>
      <c r="R1248">
        <v>0</v>
      </c>
      <c r="S1248">
        <v>0</v>
      </c>
      <c r="T1248" t="s">
        <v>2893</v>
      </c>
      <c r="U1248" s="221">
        <f t="shared" si="39"/>
        <v>0</v>
      </c>
    </row>
    <row r="1249" spans="1:21" hidden="1">
      <c r="A1249" s="55" t="str">
        <f t="shared" si="38"/>
        <v>Y0AS5.3</v>
      </c>
      <c r="B1249" s="55">
        <f>VLOOKUP(J1249,'Mapping-CITI'!A:E,5,0)</f>
        <v>5.3</v>
      </c>
      <c r="D1249" s="42">
        <v>45016</v>
      </c>
      <c r="E1249" s="42">
        <v>45199</v>
      </c>
      <c r="F1249" t="s">
        <v>2893</v>
      </c>
      <c r="G1249" t="s">
        <v>2920</v>
      </c>
      <c r="H1249">
        <v>4120</v>
      </c>
      <c r="I1249" t="s">
        <v>2781</v>
      </c>
      <c r="J1249">
        <v>440158</v>
      </c>
      <c r="K1249" t="s">
        <v>2508</v>
      </c>
      <c r="L1249">
        <v>823704</v>
      </c>
      <c r="M1249">
        <v>0</v>
      </c>
      <c r="N1249">
        <v>0</v>
      </c>
      <c r="O1249">
        <v>0</v>
      </c>
      <c r="P1249" t="s">
        <v>607</v>
      </c>
      <c r="Q1249">
        <v>0</v>
      </c>
      <c r="R1249">
        <v>0</v>
      </c>
      <c r="S1249">
        <v>0</v>
      </c>
      <c r="T1249" t="s">
        <v>2893</v>
      </c>
      <c r="U1249" s="221">
        <f t="shared" si="39"/>
        <v>0</v>
      </c>
    </row>
    <row r="1250" spans="1:21" hidden="1">
      <c r="A1250" s="55" t="str">
        <f t="shared" si="38"/>
        <v>Y0AS5.3</v>
      </c>
      <c r="B1250" s="55">
        <f>VLOOKUP(J1250,'Mapping-CITI'!A:E,5,0)</f>
        <v>5.3</v>
      </c>
      <c r="D1250" s="42">
        <v>45016</v>
      </c>
      <c r="E1250" s="42">
        <v>45199</v>
      </c>
      <c r="F1250" t="s">
        <v>2893</v>
      </c>
      <c r="G1250" t="s">
        <v>2920</v>
      </c>
      <c r="H1250">
        <v>4120</v>
      </c>
      <c r="I1250" t="s">
        <v>2781</v>
      </c>
      <c r="J1250">
        <v>440159</v>
      </c>
      <c r="K1250" t="s">
        <v>2509</v>
      </c>
      <c r="L1250">
        <v>63167086.619999997</v>
      </c>
      <c r="M1250">
        <v>48028320.719999999</v>
      </c>
      <c r="N1250">
        <v>0</v>
      </c>
      <c r="O1250">
        <v>48028320.719999999</v>
      </c>
      <c r="P1250" t="s">
        <v>607</v>
      </c>
      <c r="Q1250">
        <v>48028320.719999999</v>
      </c>
      <c r="R1250">
        <v>0</v>
      </c>
      <c r="S1250">
        <v>0</v>
      </c>
      <c r="T1250" t="s">
        <v>2893</v>
      </c>
      <c r="U1250" s="221">
        <f t="shared" si="39"/>
        <v>4.8028320720000002</v>
      </c>
    </row>
    <row r="1251" spans="1:21" hidden="1">
      <c r="A1251" s="55" t="str">
        <f t="shared" si="38"/>
        <v>Y0AS5.3</v>
      </c>
      <c r="B1251" s="55">
        <f>VLOOKUP(J1251,'Mapping-CITI'!A:E,5,0)</f>
        <v>5.3</v>
      </c>
      <c r="D1251" s="42">
        <v>45016</v>
      </c>
      <c r="E1251" s="42">
        <v>45199</v>
      </c>
      <c r="F1251" t="s">
        <v>2893</v>
      </c>
      <c r="G1251" t="s">
        <v>2920</v>
      </c>
      <c r="H1251">
        <v>4120</v>
      </c>
      <c r="I1251" t="s">
        <v>2781</v>
      </c>
      <c r="J1251">
        <v>440161</v>
      </c>
      <c r="K1251" t="s">
        <v>2511</v>
      </c>
      <c r="L1251">
        <v>95841113.950000003</v>
      </c>
      <c r="M1251">
        <v>11802617.4</v>
      </c>
      <c r="N1251">
        <v>0</v>
      </c>
      <c r="O1251">
        <v>11802617.4</v>
      </c>
      <c r="P1251" t="s">
        <v>607</v>
      </c>
      <c r="Q1251">
        <v>11802617.4</v>
      </c>
      <c r="R1251">
        <v>0</v>
      </c>
      <c r="S1251">
        <v>0</v>
      </c>
      <c r="T1251" t="s">
        <v>2893</v>
      </c>
      <c r="U1251" s="221">
        <f t="shared" si="39"/>
        <v>1.1802617399999999</v>
      </c>
    </row>
    <row r="1252" spans="1:21" hidden="1">
      <c r="A1252" s="55" t="str">
        <f t="shared" si="38"/>
        <v>Y0AS5.5</v>
      </c>
      <c r="B1252" s="55">
        <f>VLOOKUP(J1252,'Mapping-CITI'!A:E,5,0)</f>
        <v>5.5</v>
      </c>
      <c r="D1252" s="42">
        <v>45016</v>
      </c>
      <c r="E1252" s="42">
        <v>45199</v>
      </c>
      <c r="F1252" t="s">
        <v>2893</v>
      </c>
      <c r="G1252" t="s">
        <v>2920</v>
      </c>
      <c r="H1252">
        <v>5110</v>
      </c>
      <c r="I1252" t="s">
        <v>2776</v>
      </c>
      <c r="J1252">
        <v>440225</v>
      </c>
      <c r="K1252" t="s">
        <v>2515</v>
      </c>
      <c r="L1252">
        <v>-41851.08</v>
      </c>
      <c r="M1252">
        <v>57930.74</v>
      </c>
      <c r="N1252">
        <v>4718.62</v>
      </c>
      <c r="O1252">
        <v>53212.12</v>
      </c>
      <c r="P1252" t="s">
        <v>607</v>
      </c>
      <c r="Q1252">
        <v>53212.12</v>
      </c>
      <c r="R1252">
        <v>57930.74</v>
      </c>
      <c r="S1252">
        <v>4718.62</v>
      </c>
      <c r="T1252" t="s">
        <v>2893</v>
      </c>
      <c r="U1252" s="221">
        <f t="shared" si="39"/>
        <v>5.3212119999999996E-3</v>
      </c>
    </row>
    <row r="1253" spans="1:21" hidden="1">
      <c r="A1253" s="55" t="str">
        <f t="shared" si="38"/>
        <v>Y0AS6.4</v>
      </c>
      <c r="B1253" s="55">
        <f>VLOOKUP(J1253,'Mapping-CITI'!A:E,5,0)</f>
        <v>6.4</v>
      </c>
      <c r="D1253" s="42">
        <v>45016</v>
      </c>
      <c r="E1253" s="42">
        <v>45199</v>
      </c>
      <c r="F1253" t="s">
        <v>2893</v>
      </c>
      <c r="G1253" t="s">
        <v>2920</v>
      </c>
      <c r="H1253">
        <v>4160</v>
      </c>
      <c r="I1253" t="s">
        <v>2778</v>
      </c>
      <c r="J1253">
        <v>440325</v>
      </c>
      <c r="K1253" t="s">
        <v>2517</v>
      </c>
      <c r="L1253">
        <v>0</v>
      </c>
      <c r="M1253">
        <v>0</v>
      </c>
      <c r="N1253">
        <v>0</v>
      </c>
      <c r="O1253">
        <v>0</v>
      </c>
      <c r="P1253" t="s">
        <v>607</v>
      </c>
      <c r="Q1253">
        <v>0</v>
      </c>
      <c r="R1253">
        <v>0</v>
      </c>
      <c r="S1253">
        <v>0</v>
      </c>
      <c r="T1253" t="s">
        <v>2893</v>
      </c>
      <c r="U1253" s="221">
        <f t="shared" si="39"/>
        <v>0</v>
      </c>
    </row>
    <row r="1254" spans="1:21" hidden="1">
      <c r="A1254" s="55" t="str">
        <f t="shared" si="38"/>
        <v>Y0AS6.4</v>
      </c>
      <c r="B1254" s="55">
        <f>VLOOKUP(J1254,'Mapping-CITI'!A:E,5,0)</f>
        <v>6.4</v>
      </c>
      <c r="D1254" s="42">
        <v>45016</v>
      </c>
      <c r="E1254" s="42">
        <v>45199</v>
      </c>
      <c r="F1254" t="s">
        <v>2893</v>
      </c>
      <c r="G1254" t="s">
        <v>2920</v>
      </c>
      <c r="H1254">
        <v>4160</v>
      </c>
      <c r="I1254" t="s">
        <v>2778</v>
      </c>
      <c r="J1254">
        <v>440341</v>
      </c>
      <c r="K1254" t="s">
        <v>2682</v>
      </c>
      <c r="L1254">
        <v>27640009.5</v>
      </c>
      <c r="M1254">
        <v>13401949.76</v>
      </c>
      <c r="N1254">
        <v>0</v>
      </c>
      <c r="O1254">
        <v>13401949.76</v>
      </c>
      <c r="P1254" t="s">
        <v>607</v>
      </c>
      <c r="Q1254">
        <v>13401949.76</v>
      </c>
      <c r="R1254">
        <v>0</v>
      </c>
      <c r="S1254">
        <v>0</v>
      </c>
      <c r="T1254" t="s">
        <v>2893</v>
      </c>
      <c r="U1254" s="221">
        <f t="shared" si="39"/>
        <v>1.340194976</v>
      </c>
    </row>
    <row r="1255" spans="1:21" hidden="1">
      <c r="A1255" s="55" t="str">
        <f t="shared" si="38"/>
        <v>Y0AS6.4</v>
      </c>
      <c r="B1255" s="55">
        <f>VLOOKUP(J1255,'Mapping-CITI'!A:E,5,0)</f>
        <v>6.4</v>
      </c>
      <c r="D1255" s="42">
        <v>45016</v>
      </c>
      <c r="E1255" s="42">
        <v>45199</v>
      </c>
      <c r="F1255" t="s">
        <v>2893</v>
      </c>
      <c r="G1255" t="s">
        <v>2920</v>
      </c>
      <c r="H1255">
        <v>4160</v>
      </c>
      <c r="I1255" t="s">
        <v>2778</v>
      </c>
      <c r="J1255">
        <v>440342</v>
      </c>
      <c r="K1255" t="s">
        <v>2683</v>
      </c>
      <c r="L1255">
        <v>27640009.5</v>
      </c>
      <c r="M1255">
        <v>13401949.76</v>
      </c>
      <c r="N1255">
        <v>0</v>
      </c>
      <c r="O1255">
        <v>13401949.76</v>
      </c>
      <c r="P1255" t="s">
        <v>607</v>
      </c>
      <c r="Q1255">
        <v>13401949.76</v>
      </c>
      <c r="R1255">
        <v>0</v>
      </c>
      <c r="S1255">
        <v>0</v>
      </c>
      <c r="T1255" t="s">
        <v>2893</v>
      </c>
      <c r="U1255" s="221">
        <f t="shared" si="39"/>
        <v>1.340194976</v>
      </c>
    </row>
    <row r="1256" spans="1:21" hidden="1">
      <c r="A1256" s="55" t="str">
        <f t="shared" si="38"/>
        <v>Y0AS6.4</v>
      </c>
      <c r="B1256" s="55">
        <f>VLOOKUP(J1256,'Mapping-CITI'!A:E,5,0)</f>
        <v>6.4</v>
      </c>
      <c r="D1256" s="42">
        <v>45016</v>
      </c>
      <c r="E1256" s="42">
        <v>45199</v>
      </c>
      <c r="F1256" t="s">
        <v>2893</v>
      </c>
      <c r="G1256" t="s">
        <v>2920</v>
      </c>
      <c r="H1256">
        <v>4160</v>
      </c>
      <c r="I1256" t="s">
        <v>2778</v>
      </c>
      <c r="J1256">
        <v>440416</v>
      </c>
      <c r="K1256" t="s">
        <v>664</v>
      </c>
      <c r="L1256">
        <v>3094755.69</v>
      </c>
      <c r="M1256">
        <v>24774352.579999998</v>
      </c>
      <c r="N1256">
        <v>14400277</v>
      </c>
      <c r="O1256">
        <v>10374075.58</v>
      </c>
      <c r="P1256" t="s">
        <v>607</v>
      </c>
      <c r="Q1256">
        <v>10374075.58</v>
      </c>
      <c r="R1256">
        <v>632887.59</v>
      </c>
      <c r="S1256">
        <v>14400277</v>
      </c>
      <c r="T1256" t="s">
        <v>2893</v>
      </c>
      <c r="U1256" s="221">
        <f t="shared" si="39"/>
        <v>1.0374075579999997</v>
      </c>
    </row>
    <row r="1257" spans="1:21" hidden="1">
      <c r="A1257" s="55" t="str">
        <f t="shared" si="38"/>
        <v>Y0AS6.4</v>
      </c>
      <c r="B1257" s="55">
        <f>VLOOKUP(J1257,'Mapping-CITI'!A:E,5,0)</f>
        <v>6.4</v>
      </c>
      <c r="D1257" s="42">
        <v>45016</v>
      </c>
      <c r="E1257" s="42">
        <v>45199</v>
      </c>
      <c r="F1257" t="s">
        <v>2893</v>
      </c>
      <c r="G1257" t="s">
        <v>2920</v>
      </c>
      <c r="H1257">
        <v>4160</v>
      </c>
      <c r="I1257" t="s">
        <v>2778</v>
      </c>
      <c r="J1257">
        <v>440445</v>
      </c>
      <c r="K1257" t="s">
        <v>2596</v>
      </c>
      <c r="L1257">
        <v>147095.45000000001</v>
      </c>
      <c r="M1257">
        <v>552482.27</v>
      </c>
      <c r="N1257">
        <v>552482.27</v>
      </c>
      <c r="O1257">
        <v>0</v>
      </c>
      <c r="P1257" t="s">
        <v>607</v>
      </c>
      <c r="Q1257">
        <v>0</v>
      </c>
      <c r="R1257">
        <v>552482.27</v>
      </c>
      <c r="S1257">
        <v>552482.27</v>
      </c>
      <c r="T1257" t="s">
        <v>2893</v>
      </c>
      <c r="U1257" s="221">
        <f t="shared" si="39"/>
        <v>0</v>
      </c>
    </row>
    <row r="1258" spans="1:21" hidden="1">
      <c r="A1258" s="55" t="str">
        <f t="shared" si="38"/>
        <v>Y0AS6.4</v>
      </c>
      <c r="B1258" s="55">
        <f>VLOOKUP(J1258,'Mapping-CITI'!A:E,5,0)</f>
        <v>6.4</v>
      </c>
      <c r="D1258" s="42">
        <v>45016</v>
      </c>
      <c r="E1258" s="42">
        <v>45199</v>
      </c>
      <c r="F1258" t="s">
        <v>2893</v>
      </c>
      <c r="G1258" t="s">
        <v>2920</v>
      </c>
      <c r="H1258">
        <v>4160</v>
      </c>
      <c r="I1258" t="s">
        <v>2778</v>
      </c>
      <c r="J1258">
        <v>440485</v>
      </c>
      <c r="K1258" t="s">
        <v>2517</v>
      </c>
      <c r="L1258">
        <v>0</v>
      </c>
      <c r="M1258">
        <v>0</v>
      </c>
      <c r="N1258">
        <v>0</v>
      </c>
      <c r="O1258">
        <v>0</v>
      </c>
      <c r="P1258" t="s">
        <v>607</v>
      </c>
      <c r="Q1258">
        <v>0</v>
      </c>
      <c r="R1258">
        <v>0</v>
      </c>
      <c r="S1258">
        <v>0</v>
      </c>
      <c r="T1258" t="s">
        <v>2893</v>
      </c>
      <c r="U1258" s="221">
        <f t="shared" si="39"/>
        <v>0</v>
      </c>
    </row>
    <row r="1259" spans="1:21" hidden="1">
      <c r="A1259" s="55" t="str">
        <f t="shared" si="38"/>
        <v>Y0AS6.4</v>
      </c>
      <c r="B1259" s="55">
        <f>VLOOKUP(J1259,'Mapping-CITI'!A:E,5,0)</f>
        <v>6.4</v>
      </c>
      <c r="D1259" s="42">
        <v>45016</v>
      </c>
      <c r="E1259" s="42">
        <v>45199</v>
      </c>
      <c r="F1259" t="s">
        <v>2893</v>
      </c>
      <c r="G1259" t="s">
        <v>2920</v>
      </c>
      <c r="H1259">
        <v>4160</v>
      </c>
      <c r="I1259" t="s">
        <v>2778</v>
      </c>
      <c r="J1259">
        <v>440509</v>
      </c>
      <c r="K1259" t="s">
        <v>2524</v>
      </c>
      <c r="L1259">
        <v>9334181.2599999998</v>
      </c>
      <c r="M1259">
        <v>4828293</v>
      </c>
      <c r="N1259">
        <v>0</v>
      </c>
      <c r="O1259">
        <v>4828293</v>
      </c>
      <c r="P1259" t="s">
        <v>607</v>
      </c>
      <c r="Q1259">
        <v>4828293</v>
      </c>
      <c r="R1259">
        <v>0</v>
      </c>
      <c r="S1259">
        <v>0</v>
      </c>
      <c r="T1259" t="s">
        <v>2893</v>
      </c>
      <c r="U1259" s="221">
        <f t="shared" si="39"/>
        <v>0.48282930000000002</v>
      </c>
    </row>
    <row r="1260" spans="1:21" hidden="1">
      <c r="A1260" s="55" t="str">
        <f t="shared" si="38"/>
        <v>Y0ASIgnore</v>
      </c>
      <c r="B1260" s="55" t="str">
        <f>VLOOKUP(J1260,'Mapping-CITI'!A:E,5,0)</f>
        <v>Ignore</v>
      </c>
      <c r="D1260" s="42">
        <v>45016</v>
      </c>
      <c r="E1260" s="42">
        <v>45199</v>
      </c>
      <c r="F1260" t="s">
        <v>2893</v>
      </c>
      <c r="G1260" t="s">
        <v>2920</v>
      </c>
      <c r="H1260">
        <v>9300</v>
      </c>
      <c r="I1260" t="s">
        <v>3412</v>
      </c>
      <c r="J1260">
        <v>501201</v>
      </c>
      <c r="K1260" t="s">
        <v>2699</v>
      </c>
      <c r="L1260">
        <v>0</v>
      </c>
      <c r="M1260">
        <v>16931639.940000001</v>
      </c>
      <c r="N1260">
        <v>16931639.940000001</v>
      </c>
      <c r="O1260">
        <v>0</v>
      </c>
      <c r="P1260" t="s">
        <v>607</v>
      </c>
      <c r="Q1260">
        <v>0</v>
      </c>
      <c r="R1260">
        <v>0</v>
      </c>
      <c r="S1260">
        <v>0</v>
      </c>
      <c r="T1260" t="s">
        <v>2893</v>
      </c>
      <c r="U1260" s="221">
        <f t="shared" si="39"/>
        <v>0</v>
      </c>
    </row>
    <row r="1261" spans="1:21" hidden="1">
      <c r="A1261" s="55" t="str">
        <f t="shared" si="38"/>
        <v>Y0ASIgnore</v>
      </c>
      <c r="B1261" s="55" t="str">
        <f>VLOOKUP(J1261,'Mapping-CITI'!A:E,5,0)</f>
        <v>Ignore</v>
      </c>
      <c r="D1261" s="42">
        <v>45016</v>
      </c>
      <c r="E1261" s="42">
        <v>45199</v>
      </c>
      <c r="F1261" t="s">
        <v>2893</v>
      </c>
      <c r="G1261" t="s">
        <v>2920</v>
      </c>
      <c r="H1261">
        <v>9300</v>
      </c>
      <c r="I1261" t="s">
        <v>3412</v>
      </c>
      <c r="J1261">
        <v>501202</v>
      </c>
      <c r="K1261" t="s">
        <v>2700</v>
      </c>
      <c r="L1261">
        <v>0</v>
      </c>
      <c r="M1261">
        <v>16931639.940000001</v>
      </c>
      <c r="N1261">
        <v>16931639.940000001</v>
      </c>
      <c r="O1261">
        <v>0</v>
      </c>
      <c r="P1261" t="s">
        <v>607</v>
      </c>
      <c r="Q1261">
        <v>0</v>
      </c>
      <c r="R1261">
        <v>0</v>
      </c>
      <c r="S1261">
        <v>0</v>
      </c>
      <c r="T1261" t="s">
        <v>2893</v>
      </c>
      <c r="U1261" s="221">
        <f t="shared" si="39"/>
        <v>0</v>
      </c>
    </row>
    <row r="1262" spans="1:21" hidden="1">
      <c r="A1262" s="55" t="str">
        <f t="shared" si="38"/>
        <v>Y0AT0</v>
      </c>
      <c r="B1262" s="55">
        <f>VLOOKUP(J1262,'Mapping-CITI'!A:E,5,0)</f>
        <v>0</v>
      </c>
      <c r="D1262" s="42">
        <v>45016</v>
      </c>
      <c r="E1262" s="42">
        <v>45199</v>
      </c>
      <c r="F1262" t="s">
        <v>2894</v>
      </c>
      <c r="G1262" t="s">
        <v>2921</v>
      </c>
      <c r="H1262">
        <v>1210</v>
      </c>
      <c r="I1262" t="s">
        <v>2767</v>
      </c>
      <c r="J1262">
        <v>101101</v>
      </c>
      <c r="K1262" t="s">
        <v>2004</v>
      </c>
      <c r="L1262">
        <v>9138517329.6800003</v>
      </c>
      <c r="M1262">
        <v>3724898479.3099999</v>
      </c>
      <c r="N1262">
        <v>5482225442.7799997</v>
      </c>
      <c r="O1262">
        <v>7381190366.21</v>
      </c>
      <c r="P1262" t="s">
        <v>607</v>
      </c>
      <c r="Q1262">
        <v>7381190366.21</v>
      </c>
      <c r="R1262">
        <v>0</v>
      </c>
      <c r="S1262">
        <v>0</v>
      </c>
      <c r="T1262" t="s">
        <v>2894</v>
      </c>
      <c r="U1262" s="221">
        <f t="shared" si="39"/>
        <v>-175.73269634699997</v>
      </c>
    </row>
    <row r="1263" spans="1:21" hidden="1">
      <c r="A1263" s="55" t="str">
        <f t="shared" si="38"/>
        <v>Y0AT0</v>
      </c>
      <c r="B1263" s="55">
        <f>VLOOKUP(J1263,'Mapping-CITI'!A:E,5,0)</f>
        <v>0</v>
      </c>
      <c r="D1263" s="42">
        <v>45016</v>
      </c>
      <c r="E1263" s="42">
        <v>45199</v>
      </c>
      <c r="F1263" t="s">
        <v>2894</v>
      </c>
      <c r="G1263" t="s">
        <v>2921</v>
      </c>
      <c r="H1263">
        <v>1210</v>
      </c>
      <c r="I1263" t="s">
        <v>2767</v>
      </c>
      <c r="J1263">
        <v>102101</v>
      </c>
      <c r="K1263" t="s">
        <v>2612</v>
      </c>
      <c r="L1263">
        <v>0</v>
      </c>
      <c r="M1263">
        <v>28265</v>
      </c>
      <c r="N1263">
        <v>28265</v>
      </c>
      <c r="O1263">
        <v>0</v>
      </c>
      <c r="P1263" t="s">
        <v>607</v>
      </c>
      <c r="Q1263">
        <v>0</v>
      </c>
      <c r="R1263">
        <v>28265</v>
      </c>
      <c r="S1263">
        <v>0</v>
      </c>
      <c r="T1263" t="s">
        <v>2894</v>
      </c>
      <c r="U1263" s="221">
        <f t="shared" si="39"/>
        <v>0</v>
      </c>
    </row>
    <row r="1264" spans="1:21" hidden="1">
      <c r="A1264" s="55" t="str">
        <f t="shared" si="38"/>
        <v>Y0AT0</v>
      </c>
      <c r="B1264" s="55">
        <f>VLOOKUP(J1264,'Mapping-CITI'!A:E,5,0)</f>
        <v>0</v>
      </c>
      <c r="D1264" s="42">
        <v>45016</v>
      </c>
      <c r="E1264" s="42">
        <v>45199</v>
      </c>
      <c r="F1264" t="s">
        <v>2894</v>
      </c>
      <c r="G1264" t="s">
        <v>2921</v>
      </c>
      <c r="H1264">
        <v>1210</v>
      </c>
      <c r="I1264" t="s">
        <v>2767</v>
      </c>
      <c r="J1264">
        <v>102103</v>
      </c>
      <c r="K1264" t="s">
        <v>2006</v>
      </c>
      <c r="L1264">
        <v>1988142740</v>
      </c>
      <c r="M1264">
        <v>703747500</v>
      </c>
      <c r="N1264">
        <v>950834202.87</v>
      </c>
      <c r="O1264">
        <v>1741056037.1300001</v>
      </c>
      <c r="P1264" t="s">
        <v>607</v>
      </c>
      <c r="Q1264">
        <v>1741056037.1300001</v>
      </c>
      <c r="R1264">
        <v>0</v>
      </c>
      <c r="S1264">
        <v>28265</v>
      </c>
      <c r="T1264" t="s">
        <v>2894</v>
      </c>
      <c r="U1264" s="221">
        <f t="shared" si="39"/>
        <v>-24.708670287</v>
      </c>
    </row>
    <row r="1265" spans="1:21" hidden="1">
      <c r="A1265" s="55" t="str">
        <f t="shared" si="38"/>
        <v>Y0AT0</v>
      </c>
      <c r="B1265" s="55">
        <f>VLOOKUP(J1265,'Mapping-CITI'!A:E,5,0)</f>
        <v>0</v>
      </c>
      <c r="D1265" s="42">
        <v>45016</v>
      </c>
      <c r="E1265" s="42">
        <v>45199</v>
      </c>
      <c r="F1265" t="s">
        <v>2894</v>
      </c>
      <c r="G1265" t="s">
        <v>2921</v>
      </c>
      <c r="H1265">
        <v>1210</v>
      </c>
      <c r="I1265" t="s">
        <v>2767</v>
      </c>
      <c r="J1265">
        <v>102104</v>
      </c>
      <c r="K1265" t="s">
        <v>2007</v>
      </c>
      <c r="L1265">
        <v>363660907.37</v>
      </c>
      <c r="M1265">
        <v>36415772454.029999</v>
      </c>
      <c r="N1265">
        <v>36546602470.980003</v>
      </c>
      <c r="O1265">
        <v>232830890.41999999</v>
      </c>
      <c r="P1265" t="s">
        <v>607</v>
      </c>
      <c r="Q1265">
        <v>232830890.41999999</v>
      </c>
      <c r="R1265">
        <v>0</v>
      </c>
      <c r="S1265">
        <v>0</v>
      </c>
      <c r="T1265" t="s">
        <v>2894</v>
      </c>
      <c r="U1265" s="221">
        <f t="shared" si="39"/>
        <v>-13.083001695000458</v>
      </c>
    </row>
    <row r="1266" spans="1:21" hidden="1">
      <c r="A1266" s="55" t="str">
        <f t="shared" si="38"/>
        <v>Y0AT0</v>
      </c>
      <c r="B1266" s="55">
        <f>VLOOKUP(J1266,'Mapping-CITI'!A:E,5,0)</f>
        <v>0</v>
      </c>
      <c r="D1266" s="42">
        <v>45016</v>
      </c>
      <c r="E1266" s="42">
        <v>45199</v>
      </c>
      <c r="F1266" t="s">
        <v>2894</v>
      </c>
      <c r="G1266" t="s">
        <v>2921</v>
      </c>
      <c r="H1266">
        <v>1210</v>
      </c>
      <c r="I1266" t="s">
        <v>2767</v>
      </c>
      <c r="J1266">
        <v>102107</v>
      </c>
      <c r="K1266" t="s">
        <v>2010</v>
      </c>
      <c r="L1266">
        <v>278583600</v>
      </c>
      <c r="M1266">
        <v>0</v>
      </c>
      <c r="N1266">
        <v>0</v>
      </c>
      <c r="O1266">
        <v>278583600</v>
      </c>
      <c r="P1266" t="s">
        <v>607</v>
      </c>
      <c r="Q1266">
        <v>278583600</v>
      </c>
      <c r="R1266">
        <v>0</v>
      </c>
      <c r="S1266">
        <v>0</v>
      </c>
      <c r="T1266" t="s">
        <v>2894</v>
      </c>
      <c r="U1266" s="221">
        <f t="shared" si="39"/>
        <v>0</v>
      </c>
    </row>
    <row r="1267" spans="1:21" hidden="1">
      <c r="A1267" s="55" t="str">
        <f t="shared" si="38"/>
        <v>Y0AT0</v>
      </c>
      <c r="B1267" s="55">
        <f>VLOOKUP(J1267,'Mapping-CITI'!A:E,5,0)</f>
        <v>0</v>
      </c>
      <c r="D1267" s="42">
        <v>45016</v>
      </c>
      <c r="E1267" s="42">
        <v>45199</v>
      </c>
      <c r="F1267" t="s">
        <v>2894</v>
      </c>
      <c r="G1267" t="s">
        <v>2921</v>
      </c>
      <c r="H1267">
        <v>1210</v>
      </c>
      <c r="I1267" t="s">
        <v>2767</v>
      </c>
      <c r="J1267">
        <v>102109</v>
      </c>
      <c r="K1267" t="s">
        <v>2012</v>
      </c>
      <c r="L1267">
        <v>2201121495</v>
      </c>
      <c r="M1267">
        <v>350276500</v>
      </c>
      <c r="N1267">
        <v>547314495</v>
      </c>
      <c r="O1267">
        <v>2004083500</v>
      </c>
      <c r="P1267" t="s">
        <v>607</v>
      </c>
      <c r="Q1267">
        <v>2004083500</v>
      </c>
      <c r="R1267">
        <v>0</v>
      </c>
      <c r="S1267">
        <v>0</v>
      </c>
      <c r="T1267" t="s">
        <v>2894</v>
      </c>
      <c r="U1267" s="221">
        <f t="shared" si="39"/>
        <v>-19.703799499999999</v>
      </c>
    </row>
    <row r="1268" spans="1:21" hidden="1">
      <c r="A1268" s="55" t="str">
        <f t="shared" si="38"/>
        <v>Y0ATIgnore</v>
      </c>
      <c r="B1268" s="55" t="str">
        <f>VLOOKUP(J1268,'Mapping-CITI'!A:E,5,0)</f>
        <v>Ignore</v>
      </c>
      <c r="D1268" s="42">
        <v>45016</v>
      </c>
      <c r="E1268" s="42">
        <v>45199</v>
      </c>
      <c r="F1268" t="s">
        <v>2894</v>
      </c>
      <c r="G1268" t="s">
        <v>2921</v>
      </c>
      <c r="H1268">
        <v>1700</v>
      </c>
      <c r="I1268" t="s">
        <v>2768</v>
      </c>
      <c r="J1268">
        <v>106101</v>
      </c>
      <c r="K1268" t="s">
        <v>2769</v>
      </c>
      <c r="L1268">
        <v>1072346.54</v>
      </c>
      <c r="M1268">
        <v>2736913.96</v>
      </c>
      <c r="N1268">
        <v>3413168.28</v>
      </c>
      <c r="O1268">
        <v>396092.22</v>
      </c>
      <c r="P1268" t="s">
        <v>607</v>
      </c>
      <c r="Q1268">
        <v>396092.22</v>
      </c>
      <c r="R1268">
        <v>2736913.96</v>
      </c>
      <c r="S1268">
        <v>3413168.28</v>
      </c>
      <c r="T1268" t="s">
        <v>2894</v>
      </c>
      <c r="U1268" s="221">
        <f t="shared" si="39"/>
        <v>-6.7625431999999985E-2</v>
      </c>
    </row>
    <row r="1269" spans="1:21" hidden="1">
      <c r="A1269" s="55" t="str">
        <f t="shared" si="38"/>
        <v>Y0AT0</v>
      </c>
      <c r="B1269" s="55">
        <f>VLOOKUP(J1269,'Mapping-CITI'!A:E,5,0)</f>
        <v>0</v>
      </c>
      <c r="D1269" s="42">
        <v>45016</v>
      </c>
      <c r="E1269" s="42">
        <v>45199</v>
      </c>
      <c r="F1269" t="s">
        <v>2894</v>
      </c>
      <c r="G1269" t="s">
        <v>2921</v>
      </c>
      <c r="H1269">
        <v>1700</v>
      </c>
      <c r="I1269" t="s">
        <v>2768</v>
      </c>
      <c r="J1269">
        <v>106103</v>
      </c>
      <c r="K1269" t="s">
        <v>2783</v>
      </c>
      <c r="L1269">
        <v>0</v>
      </c>
      <c r="M1269">
        <v>2308223.5099999998</v>
      </c>
      <c r="N1269">
        <v>2308223.52</v>
      </c>
      <c r="O1269">
        <v>-0.01</v>
      </c>
      <c r="P1269" t="s">
        <v>607</v>
      </c>
      <c r="Q1269">
        <v>-0.01</v>
      </c>
      <c r="R1269">
        <v>2308223.5099999998</v>
      </c>
      <c r="S1269">
        <v>2308223.52</v>
      </c>
      <c r="T1269" t="s">
        <v>2894</v>
      </c>
      <c r="U1269" s="221">
        <f t="shared" si="39"/>
        <v>-1.0000000242143869E-9</v>
      </c>
    </row>
    <row r="1270" spans="1:21" hidden="1">
      <c r="A1270" s="55" t="str">
        <f t="shared" si="38"/>
        <v>Y0ATIgnore</v>
      </c>
      <c r="B1270" s="55" t="str">
        <f>VLOOKUP(J1270,'Mapping-CITI'!A:E,5,0)</f>
        <v>Ignore</v>
      </c>
      <c r="D1270" s="42">
        <v>45016</v>
      </c>
      <c r="E1270" s="42">
        <v>45199</v>
      </c>
      <c r="F1270" t="s">
        <v>2894</v>
      </c>
      <c r="G1270" t="s">
        <v>2921</v>
      </c>
      <c r="H1270">
        <v>1700</v>
      </c>
      <c r="I1270" t="s">
        <v>2768</v>
      </c>
      <c r="J1270">
        <v>106106</v>
      </c>
      <c r="K1270" t="s">
        <v>2784</v>
      </c>
      <c r="L1270">
        <v>97202.65</v>
      </c>
      <c r="M1270">
        <v>323711.13</v>
      </c>
      <c r="N1270">
        <v>304246.06</v>
      </c>
      <c r="O1270">
        <v>116667.72</v>
      </c>
      <c r="P1270" t="s">
        <v>607</v>
      </c>
      <c r="Q1270">
        <v>116667.72</v>
      </c>
      <c r="R1270">
        <v>323711.13</v>
      </c>
      <c r="S1270">
        <v>304246.06</v>
      </c>
      <c r="T1270" t="s">
        <v>2894</v>
      </c>
      <c r="U1270" s="221">
        <f t="shared" si="39"/>
        <v>1.9465070000000007E-3</v>
      </c>
    </row>
    <row r="1271" spans="1:21" hidden="1">
      <c r="A1271" s="55" t="str">
        <f t="shared" si="38"/>
        <v>Y0AT0</v>
      </c>
      <c r="B1271" s="55">
        <f>VLOOKUP(J1271,'Mapping-CITI'!A:E,5,0)</f>
        <v>0</v>
      </c>
      <c r="D1271" s="42">
        <v>45016</v>
      </c>
      <c r="E1271" s="42">
        <v>45199</v>
      </c>
      <c r="F1271" t="s">
        <v>2894</v>
      </c>
      <c r="G1271" t="s">
        <v>2921</v>
      </c>
      <c r="H1271">
        <v>1400</v>
      </c>
      <c r="I1271" t="s">
        <v>2773</v>
      </c>
      <c r="J1271">
        <v>107102</v>
      </c>
      <c r="K1271" t="s">
        <v>2015</v>
      </c>
      <c r="L1271">
        <v>0</v>
      </c>
      <c r="M1271">
        <v>88755110</v>
      </c>
      <c r="N1271">
        <v>88755110</v>
      </c>
      <c r="O1271">
        <v>0</v>
      </c>
      <c r="P1271" t="s">
        <v>607</v>
      </c>
      <c r="Q1271">
        <v>0</v>
      </c>
      <c r="R1271">
        <v>0</v>
      </c>
      <c r="S1271">
        <v>0</v>
      </c>
      <c r="T1271" t="s">
        <v>2894</v>
      </c>
      <c r="U1271" s="221">
        <f t="shared" si="39"/>
        <v>0</v>
      </c>
    </row>
    <row r="1272" spans="1:21" hidden="1">
      <c r="A1272" s="55" t="str">
        <f t="shared" si="38"/>
        <v>Y0AT0</v>
      </c>
      <c r="B1272" s="55">
        <f>VLOOKUP(J1272,'Mapping-CITI'!A:E,5,0)</f>
        <v>0</v>
      </c>
      <c r="D1272" s="42">
        <v>45016</v>
      </c>
      <c r="E1272" s="42">
        <v>45199</v>
      </c>
      <c r="F1272" t="s">
        <v>2894</v>
      </c>
      <c r="G1272" t="s">
        <v>2921</v>
      </c>
      <c r="H1272">
        <v>1400</v>
      </c>
      <c r="I1272" t="s">
        <v>2773</v>
      </c>
      <c r="J1272">
        <v>107106</v>
      </c>
      <c r="K1272" t="s">
        <v>2753</v>
      </c>
      <c r="L1272">
        <v>0.03</v>
      </c>
      <c r="M1272">
        <v>0</v>
      </c>
      <c r="N1272">
        <v>0</v>
      </c>
      <c r="O1272">
        <v>0.03</v>
      </c>
      <c r="P1272" t="s">
        <v>607</v>
      </c>
      <c r="Q1272">
        <v>0.03</v>
      </c>
      <c r="R1272">
        <v>0</v>
      </c>
      <c r="S1272">
        <v>0</v>
      </c>
      <c r="T1272" t="s">
        <v>2894</v>
      </c>
      <c r="U1272" s="221">
        <f t="shared" si="39"/>
        <v>0</v>
      </c>
    </row>
    <row r="1273" spans="1:21" hidden="1">
      <c r="A1273" s="55" t="str">
        <f t="shared" si="38"/>
        <v>Y0AT0</v>
      </c>
      <c r="B1273" s="55">
        <f>VLOOKUP(J1273,'Mapping-CITI'!A:E,5,0)</f>
        <v>0</v>
      </c>
      <c r="D1273" s="42">
        <v>45016</v>
      </c>
      <c r="E1273" s="42">
        <v>45199</v>
      </c>
      <c r="F1273" t="s">
        <v>2894</v>
      </c>
      <c r="G1273" t="s">
        <v>2921</v>
      </c>
      <c r="H1273">
        <v>1400</v>
      </c>
      <c r="I1273" t="s">
        <v>2773</v>
      </c>
      <c r="J1273">
        <v>107111</v>
      </c>
      <c r="K1273" t="s">
        <v>2016</v>
      </c>
      <c r="L1273">
        <v>1761340</v>
      </c>
      <c r="M1273">
        <v>73961796.700000003</v>
      </c>
      <c r="N1273">
        <v>71729336.700000003</v>
      </c>
      <c r="O1273">
        <v>3993800</v>
      </c>
      <c r="P1273" t="s">
        <v>607</v>
      </c>
      <c r="Q1273">
        <v>3993800</v>
      </c>
      <c r="R1273">
        <v>0</v>
      </c>
      <c r="S1273">
        <v>0</v>
      </c>
      <c r="T1273" t="s">
        <v>2894</v>
      </c>
      <c r="U1273" s="221">
        <f t="shared" si="39"/>
        <v>0.223246</v>
      </c>
    </row>
    <row r="1274" spans="1:21" hidden="1">
      <c r="A1274" s="55" t="str">
        <f t="shared" si="38"/>
        <v>Y0AT0</v>
      </c>
      <c r="B1274" s="55">
        <f>VLOOKUP(J1274,'Mapping-CITI'!A:E,5,0)</f>
        <v>0</v>
      </c>
      <c r="D1274" s="42">
        <v>45016</v>
      </c>
      <c r="E1274" s="42">
        <v>45199</v>
      </c>
      <c r="F1274" t="s">
        <v>2894</v>
      </c>
      <c r="G1274" t="s">
        <v>2921</v>
      </c>
      <c r="H1274">
        <v>1230</v>
      </c>
      <c r="I1274" t="s">
        <v>2772</v>
      </c>
      <c r="J1274">
        <v>111126</v>
      </c>
      <c r="K1274" t="s">
        <v>2022</v>
      </c>
      <c r="L1274">
        <v>69909.990000000005</v>
      </c>
      <c r="M1274">
        <v>16669.97</v>
      </c>
      <c r="N1274">
        <v>0</v>
      </c>
      <c r="O1274">
        <v>86579.96</v>
      </c>
      <c r="P1274" t="s">
        <v>607</v>
      </c>
      <c r="Q1274">
        <v>86579.96</v>
      </c>
      <c r="R1274">
        <v>0</v>
      </c>
      <c r="S1274">
        <v>0</v>
      </c>
      <c r="T1274" t="s">
        <v>2894</v>
      </c>
      <c r="U1274" s="221">
        <f t="shared" si="39"/>
        <v>1.6669970000000001E-3</v>
      </c>
    </row>
    <row r="1275" spans="1:21" hidden="1">
      <c r="A1275" s="55" t="str">
        <f t="shared" si="38"/>
        <v>Y0AT0</v>
      </c>
      <c r="B1275" s="55">
        <f>VLOOKUP(J1275,'Mapping-CITI'!A:E,5,0)</f>
        <v>0</v>
      </c>
      <c r="D1275" s="42">
        <v>45016</v>
      </c>
      <c r="E1275" s="42">
        <v>45199</v>
      </c>
      <c r="F1275" t="s">
        <v>2894</v>
      </c>
      <c r="G1275" t="s">
        <v>2921</v>
      </c>
      <c r="H1275">
        <v>1230</v>
      </c>
      <c r="I1275" t="s">
        <v>2772</v>
      </c>
      <c r="J1275">
        <v>111129</v>
      </c>
      <c r="K1275" t="s">
        <v>2025</v>
      </c>
      <c r="L1275">
        <v>530985</v>
      </c>
      <c r="M1275">
        <v>10796697</v>
      </c>
      <c r="N1275">
        <v>0</v>
      </c>
      <c r="O1275">
        <v>11327682</v>
      </c>
      <c r="P1275" t="s">
        <v>607</v>
      </c>
      <c r="Q1275">
        <v>11327682</v>
      </c>
      <c r="R1275">
        <v>0</v>
      </c>
      <c r="S1275">
        <v>0</v>
      </c>
      <c r="T1275" t="s">
        <v>2894</v>
      </c>
      <c r="U1275" s="221">
        <f t="shared" si="39"/>
        <v>1.0796697</v>
      </c>
    </row>
    <row r="1276" spans="1:21" hidden="1">
      <c r="A1276" s="55" t="str">
        <f t="shared" si="38"/>
        <v>Y0AT0</v>
      </c>
      <c r="B1276" s="55">
        <f>VLOOKUP(J1276,'Mapping-CITI'!A:E,5,0)</f>
        <v>0</v>
      </c>
      <c r="D1276" s="42">
        <v>45016</v>
      </c>
      <c r="E1276" s="42">
        <v>45199</v>
      </c>
      <c r="F1276" t="s">
        <v>2894</v>
      </c>
      <c r="G1276" t="s">
        <v>2921</v>
      </c>
      <c r="H1276">
        <v>1400</v>
      </c>
      <c r="I1276" t="s">
        <v>2773</v>
      </c>
      <c r="J1276">
        <v>111181</v>
      </c>
      <c r="K1276" t="s">
        <v>2028</v>
      </c>
      <c r="L1276">
        <v>580862.26</v>
      </c>
      <c r="M1276">
        <v>0</v>
      </c>
      <c r="N1276">
        <v>0</v>
      </c>
      <c r="O1276">
        <v>580862.26</v>
      </c>
      <c r="P1276" t="s">
        <v>607</v>
      </c>
      <c r="Q1276">
        <v>580862.26</v>
      </c>
      <c r="R1276">
        <v>0</v>
      </c>
      <c r="S1276">
        <v>0</v>
      </c>
      <c r="T1276" t="s">
        <v>2894</v>
      </c>
      <c r="U1276" s="221">
        <f t="shared" si="39"/>
        <v>0</v>
      </c>
    </row>
    <row r="1277" spans="1:21" hidden="1">
      <c r="A1277" s="55" t="str">
        <f t="shared" si="38"/>
        <v>Y0AT0</v>
      </c>
      <c r="B1277" s="55">
        <f>VLOOKUP(J1277,'Mapping-CITI'!A:E,5,0)</f>
        <v>0</v>
      </c>
      <c r="D1277" s="42">
        <v>45016</v>
      </c>
      <c r="E1277" s="42">
        <v>45199</v>
      </c>
      <c r="F1277" t="s">
        <v>2894</v>
      </c>
      <c r="G1277" t="s">
        <v>2921</v>
      </c>
      <c r="H1277">
        <v>1400</v>
      </c>
      <c r="I1277" t="s">
        <v>2773</v>
      </c>
      <c r="J1277">
        <v>111182</v>
      </c>
      <c r="K1277" t="s">
        <v>2029</v>
      </c>
      <c r="L1277">
        <v>429197.05</v>
      </c>
      <c r="M1277">
        <v>0</v>
      </c>
      <c r="N1277">
        <v>0</v>
      </c>
      <c r="O1277">
        <v>429197.05</v>
      </c>
      <c r="P1277" t="s">
        <v>607</v>
      </c>
      <c r="Q1277">
        <v>429197.05</v>
      </c>
      <c r="R1277">
        <v>0</v>
      </c>
      <c r="S1277">
        <v>0</v>
      </c>
      <c r="T1277" t="s">
        <v>2894</v>
      </c>
      <c r="U1277" s="221">
        <f t="shared" si="39"/>
        <v>0</v>
      </c>
    </row>
    <row r="1278" spans="1:21" hidden="1">
      <c r="A1278" s="55" t="str">
        <f t="shared" si="38"/>
        <v>Y0AT0</v>
      </c>
      <c r="B1278" s="55">
        <f>VLOOKUP(J1278,'Mapping-CITI'!A:E,5,0)</f>
        <v>0</v>
      </c>
      <c r="D1278" s="42">
        <v>45016</v>
      </c>
      <c r="E1278" s="42">
        <v>45199</v>
      </c>
      <c r="F1278" t="s">
        <v>2894</v>
      </c>
      <c r="G1278" t="s">
        <v>2921</v>
      </c>
      <c r="H1278">
        <v>1400</v>
      </c>
      <c r="I1278" t="s">
        <v>2773</v>
      </c>
      <c r="J1278">
        <v>111183</v>
      </c>
      <c r="K1278" t="s">
        <v>2030</v>
      </c>
      <c r="L1278">
        <v>85551.39</v>
      </c>
      <c r="M1278">
        <v>0</v>
      </c>
      <c r="N1278">
        <v>0</v>
      </c>
      <c r="O1278">
        <v>85551.39</v>
      </c>
      <c r="P1278" t="s">
        <v>607</v>
      </c>
      <c r="Q1278">
        <v>85551.39</v>
      </c>
      <c r="R1278">
        <v>0</v>
      </c>
      <c r="S1278">
        <v>0</v>
      </c>
      <c r="T1278" t="s">
        <v>2894</v>
      </c>
      <c r="U1278" s="221">
        <f t="shared" si="39"/>
        <v>0</v>
      </c>
    </row>
    <row r="1279" spans="1:21" hidden="1">
      <c r="A1279" s="55" t="str">
        <f t="shared" si="38"/>
        <v>Y0AT0</v>
      </c>
      <c r="B1279" s="55">
        <f>VLOOKUP(J1279,'Mapping-CITI'!A:E,5,0)</f>
        <v>0</v>
      </c>
      <c r="D1279" s="42">
        <v>45016</v>
      </c>
      <c r="E1279" s="42">
        <v>45199</v>
      </c>
      <c r="F1279" t="s">
        <v>2894</v>
      </c>
      <c r="G1279" t="s">
        <v>2921</v>
      </c>
      <c r="H1279">
        <v>1400</v>
      </c>
      <c r="I1279" t="s">
        <v>2773</v>
      </c>
      <c r="J1279">
        <v>111184</v>
      </c>
      <c r="K1279" t="s">
        <v>2031</v>
      </c>
      <c r="L1279">
        <v>39366.89</v>
      </c>
      <c r="M1279">
        <v>0</v>
      </c>
      <c r="N1279">
        <v>0</v>
      </c>
      <c r="O1279">
        <v>39366.89</v>
      </c>
      <c r="P1279" t="s">
        <v>607</v>
      </c>
      <c r="Q1279">
        <v>39366.89</v>
      </c>
      <c r="R1279">
        <v>0</v>
      </c>
      <c r="S1279">
        <v>0</v>
      </c>
      <c r="T1279" t="s">
        <v>2894</v>
      </c>
      <c r="U1279" s="221">
        <f t="shared" si="39"/>
        <v>0</v>
      </c>
    </row>
    <row r="1280" spans="1:21" hidden="1">
      <c r="A1280" s="55" t="str">
        <f t="shared" si="38"/>
        <v>Y0AT0</v>
      </c>
      <c r="B1280" s="55">
        <f>VLOOKUP(J1280,'Mapping-CITI'!A:E,5,0)</f>
        <v>0</v>
      </c>
      <c r="D1280" s="42">
        <v>45016</v>
      </c>
      <c r="E1280" s="42">
        <v>45199</v>
      </c>
      <c r="F1280" t="s">
        <v>2894</v>
      </c>
      <c r="G1280" t="s">
        <v>2921</v>
      </c>
      <c r="H1280">
        <v>1400</v>
      </c>
      <c r="I1280" t="s">
        <v>2773</v>
      </c>
      <c r="J1280">
        <v>111220</v>
      </c>
      <c r="K1280" t="s">
        <v>2655</v>
      </c>
      <c r="L1280">
        <v>17786840.59</v>
      </c>
      <c r="M1280">
        <v>2962014517.75</v>
      </c>
      <c r="N1280">
        <v>2959834012.4499998</v>
      </c>
      <c r="O1280">
        <v>19967345.890000001</v>
      </c>
      <c r="P1280" t="s">
        <v>607</v>
      </c>
      <c r="Q1280">
        <v>19967345.890000001</v>
      </c>
      <c r="R1280">
        <v>2962014517.75</v>
      </c>
      <c r="S1280">
        <v>2959834012.4499998</v>
      </c>
      <c r="T1280" t="s">
        <v>2894</v>
      </c>
      <c r="U1280" s="221">
        <f t="shared" si="39"/>
        <v>0.21805053000001906</v>
      </c>
    </row>
    <row r="1281" spans="1:21" hidden="1">
      <c r="A1281" s="55" t="str">
        <f t="shared" si="38"/>
        <v>Y0AT0</v>
      </c>
      <c r="B1281" s="55">
        <f>VLOOKUP(J1281,'Mapping-CITI'!A:E,5,0)</f>
        <v>0</v>
      </c>
      <c r="D1281" s="42">
        <v>45016</v>
      </c>
      <c r="E1281" s="42">
        <v>45199</v>
      </c>
      <c r="F1281" t="s">
        <v>2894</v>
      </c>
      <c r="G1281" t="s">
        <v>2921</v>
      </c>
      <c r="H1281">
        <v>1400</v>
      </c>
      <c r="I1281" t="s">
        <v>2773</v>
      </c>
      <c r="J1281">
        <v>111221</v>
      </c>
      <c r="K1281" t="s">
        <v>2656</v>
      </c>
      <c r="L1281">
        <v>-17786840.59</v>
      </c>
      <c r="M1281">
        <v>2959834012.4499998</v>
      </c>
      <c r="N1281">
        <v>2962014517.75</v>
      </c>
      <c r="O1281">
        <v>-19967345.890000001</v>
      </c>
      <c r="P1281" t="s">
        <v>607</v>
      </c>
      <c r="Q1281">
        <v>-19967345.890000001</v>
      </c>
      <c r="R1281">
        <v>2959834012.4499998</v>
      </c>
      <c r="S1281">
        <v>2962014517.75</v>
      </c>
      <c r="T1281" t="s">
        <v>2894</v>
      </c>
      <c r="U1281" s="221">
        <f t="shared" si="39"/>
        <v>-0.21805053000001906</v>
      </c>
    </row>
    <row r="1282" spans="1:21" hidden="1">
      <c r="A1282" s="55" t="str">
        <f t="shared" si="38"/>
        <v>Y0AT0</v>
      </c>
      <c r="B1282" s="55">
        <f>VLOOKUP(J1282,'Mapping-CITI'!A:E,5,0)</f>
        <v>0</v>
      </c>
      <c r="D1282" s="42">
        <v>45016</v>
      </c>
      <c r="E1282" s="42">
        <v>45199</v>
      </c>
      <c r="F1282" t="s">
        <v>2894</v>
      </c>
      <c r="G1282" t="s">
        <v>2921</v>
      </c>
      <c r="H1282">
        <v>1700</v>
      </c>
      <c r="I1282" t="s">
        <v>2768</v>
      </c>
      <c r="J1282">
        <v>121105</v>
      </c>
      <c r="K1282" t="s">
        <v>2032</v>
      </c>
      <c r="L1282">
        <v>0.1</v>
      </c>
      <c r="M1282">
        <v>0</v>
      </c>
      <c r="N1282">
        <v>0</v>
      </c>
      <c r="O1282">
        <v>0.1</v>
      </c>
      <c r="P1282" t="s">
        <v>607</v>
      </c>
      <c r="Q1282">
        <v>0.1</v>
      </c>
      <c r="R1282">
        <v>0</v>
      </c>
      <c r="S1282">
        <v>0</v>
      </c>
      <c r="T1282" t="s">
        <v>2894</v>
      </c>
      <c r="U1282" s="221">
        <f t="shared" si="39"/>
        <v>0</v>
      </c>
    </row>
    <row r="1283" spans="1:21" hidden="1">
      <c r="A1283" s="55" t="str">
        <f t="shared" ref="A1283:A1346" si="40">F1283&amp;B1283</f>
        <v>Y0AT0</v>
      </c>
      <c r="B1283" s="55">
        <f>VLOOKUP(J1283,'Mapping-CITI'!A:E,5,0)</f>
        <v>0</v>
      </c>
      <c r="D1283" s="42">
        <v>45016</v>
      </c>
      <c r="E1283" s="42">
        <v>45199</v>
      </c>
      <c r="F1283" t="s">
        <v>2894</v>
      </c>
      <c r="G1283" t="s">
        <v>2921</v>
      </c>
      <c r="H1283">
        <v>1220</v>
      </c>
      <c r="I1283" t="s">
        <v>2785</v>
      </c>
      <c r="J1283">
        <v>121116</v>
      </c>
      <c r="K1283" t="s">
        <v>2033</v>
      </c>
      <c r="L1283">
        <v>36915703.670000002</v>
      </c>
      <c r="M1283">
        <v>1963277.77</v>
      </c>
      <c r="N1283">
        <v>0</v>
      </c>
      <c r="O1283">
        <v>38878981.439999998</v>
      </c>
      <c r="P1283" t="s">
        <v>607</v>
      </c>
      <c r="Q1283">
        <v>38878981.439999998</v>
      </c>
      <c r="R1283">
        <v>0</v>
      </c>
      <c r="S1283">
        <v>0</v>
      </c>
      <c r="T1283" t="s">
        <v>2894</v>
      </c>
      <c r="U1283" s="221">
        <f t="shared" ref="U1283:U1346" si="41">(M1283-N1283)/10^7</f>
        <v>0.19632777700000001</v>
      </c>
    </row>
    <row r="1284" spans="1:21" hidden="1">
      <c r="A1284" s="55" t="str">
        <f t="shared" si="40"/>
        <v>Y0AT0</v>
      </c>
      <c r="B1284" s="55">
        <f>VLOOKUP(J1284,'Mapping-CITI'!A:E,5,0)</f>
        <v>0</v>
      </c>
      <c r="D1284" s="42">
        <v>45016</v>
      </c>
      <c r="E1284" s="42">
        <v>45199</v>
      </c>
      <c r="F1284" t="s">
        <v>2894</v>
      </c>
      <c r="G1284" t="s">
        <v>2921</v>
      </c>
      <c r="H1284">
        <v>1220</v>
      </c>
      <c r="I1284" t="s">
        <v>2785</v>
      </c>
      <c r="J1284">
        <v>121117</v>
      </c>
      <c r="K1284" t="s">
        <v>2034</v>
      </c>
      <c r="L1284">
        <v>46542579.840000004</v>
      </c>
      <c r="M1284">
        <v>20750097.379999999</v>
      </c>
      <c r="N1284">
        <v>0</v>
      </c>
      <c r="O1284">
        <v>67292677.219999999</v>
      </c>
      <c r="P1284" t="s">
        <v>607</v>
      </c>
      <c r="Q1284">
        <v>67292677.219999999</v>
      </c>
      <c r="R1284">
        <v>0</v>
      </c>
      <c r="S1284">
        <v>0</v>
      </c>
      <c r="T1284" t="s">
        <v>2894</v>
      </c>
      <c r="U1284" s="221">
        <f t="shared" si="41"/>
        <v>2.0750097379999999</v>
      </c>
    </row>
    <row r="1285" spans="1:21" hidden="1">
      <c r="A1285" s="55" t="str">
        <f t="shared" si="40"/>
        <v>Y0AT0</v>
      </c>
      <c r="B1285" s="55">
        <f>VLOOKUP(J1285,'Mapping-CITI'!A:E,5,0)</f>
        <v>0</v>
      </c>
      <c r="D1285" s="42">
        <v>45016</v>
      </c>
      <c r="E1285" s="42">
        <v>45199</v>
      </c>
      <c r="F1285" t="s">
        <v>2894</v>
      </c>
      <c r="G1285" t="s">
        <v>2921</v>
      </c>
      <c r="H1285">
        <v>1700</v>
      </c>
      <c r="I1285" t="s">
        <v>2768</v>
      </c>
      <c r="J1285">
        <v>141017</v>
      </c>
      <c r="K1285" t="s">
        <v>2035</v>
      </c>
      <c r="L1285">
        <v>0</v>
      </c>
      <c r="M1285">
        <v>3862650</v>
      </c>
      <c r="N1285">
        <v>3896650</v>
      </c>
      <c r="O1285">
        <v>-34000</v>
      </c>
      <c r="P1285" t="s">
        <v>607</v>
      </c>
      <c r="Q1285">
        <v>-34000</v>
      </c>
      <c r="R1285">
        <v>3862650</v>
      </c>
      <c r="S1285">
        <v>3896650</v>
      </c>
      <c r="T1285" t="s">
        <v>2894</v>
      </c>
      <c r="U1285" s="221">
        <f t="shared" si="41"/>
        <v>-3.3999999999999998E-3</v>
      </c>
    </row>
    <row r="1286" spans="1:21" hidden="1">
      <c r="A1286" s="55" t="str">
        <f t="shared" si="40"/>
        <v>Y0ATIgnore</v>
      </c>
      <c r="B1286" s="55" t="str">
        <f>VLOOKUP(J1286,'Mapping-CITI'!A:E,5,0)</f>
        <v>Ignore</v>
      </c>
      <c r="D1286" s="42">
        <v>45016</v>
      </c>
      <c r="E1286" s="42">
        <v>45199</v>
      </c>
      <c r="F1286" t="s">
        <v>2894</v>
      </c>
      <c r="G1286" t="s">
        <v>2921</v>
      </c>
      <c r="H1286">
        <v>1700</v>
      </c>
      <c r="I1286" t="s">
        <v>2768</v>
      </c>
      <c r="J1286">
        <v>141258</v>
      </c>
      <c r="K1286" t="s">
        <v>3364</v>
      </c>
      <c r="L1286">
        <v>0</v>
      </c>
      <c r="M1286">
        <v>907500</v>
      </c>
      <c r="N1286">
        <v>907500</v>
      </c>
      <c r="O1286">
        <v>0</v>
      </c>
      <c r="P1286" t="s">
        <v>607</v>
      </c>
      <c r="Q1286">
        <v>0</v>
      </c>
      <c r="R1286">
        <v>907500</v>
      </c>
      <c r="S1286">
        <v>907500</v>
      </c>
      <c r="T1286" t="s">
        <v>2894</v>
      </c>
      <c r="U1286" s="221">
        <f t="shared" si="41"/>
        <v>0</v>
      </c>
    </row>
    <row r="1287" spans="1:21" hidden="1">
      <c r="A1287" s="55" t="str">
        <f t="shared" si="40"/>
        <v>Y0AT0</v>
      </c>
      <c r="B1287" s="55">
        <f>VLOOKUP(J1287,'Mapping-CITI'!A:E,5,0)</f>
        <v>0</v>
      </c>
      <c r="D1287" s="42">
        <v>45016</v>
      </c>
      <c r="E1287" s="42">
        <v>45199</v>
      </c>
      <c r="F1287" t="s">
        <v>2894</v>
      </c>
      <c r="G1287" t="s">
        <v>2921</v>
      </c>
      <c r="H1287">
        <v>1700</v>
      </c>
      <c r="I1287" t="s">
        <v>2768</v>
      </c>
      <c r="J1287">
        <v>141280</v>
      </c>
      <c r="K1287" t="s">
        <v>2036</v>
      </c>
      <c r="L1287">
        <v>260217.79</v>
      </c>
      <c r="M1287">
        <v>45740122829.419998</v>
      </c>
      <c r="N1287">
        <v>45739890023.800003</v>
      </c>
      <c r="O1287">
        <v>493023.41</v>
      </c>
      <c r="P1287" t="s">
        <v>607</v>
      </c>
      <c r="Q1287">
        <v>493023.41</v>
      </c>
      <c r="R1287">
        <v>1358461112.74</v>
      </c>
      <c r="S1287">
        <v>4812248925.3100004</v>
      </c>
      <c r="T1287" t="s">
        <v>2894</v>
      </c>
      <c r="U1287" s="221">
        <f t="shared" si="41"/>
        <v>2.3280561999511718E-2</v>
      </c>
    </row>
    <row r="1288" spans="1:21" hidden="1">
      <c r="A1288" s="55" t="str">
        <f t="shared" si="40"/>
        <v>Y0AT0</v>
      </c>
      <c r="B1288" s="55">
        <f>VLOOKUP(J1288,'Mapping-CITI'!A:E,5,0)</f>
        <v>0</v>
      </c>
      <c r="D1288" s="42">
        <v>45016</v>
      </c>
      <c r="E1288" s="42">
        <v>45199</v>
      </c>
      <c r="F1288" t="s">
        <v>2894</v>
      </c>
      <c r="G1288" t="s">
        <v>2921</v>
      </c>
      <c r="H1288">
        <v>1700</v>
      </c>
      <c r="I1288" t="s">
        <v>2768</v>
      </c>
      <c r="J1288">
        <v>141287</v>
      </c>
      <c r="K1288" t="s">
        <v>604</v>
      </c>
      <c r="L1288">
        <v>-0.03</v>
      </c>
      <c r="M1288">
        <v>0.06</v>
      </c>
      <c r="N1288">
        <v>0.03</v>
      </c>
      <c r="O1288">
        <v>0</v>
      </c>
      <c r="P1288" t="s">
        <v>607</v>
      </c>
      <c r="Q1288">
        <v>0</v>
      </c>
      <c r="R1288">
        <v>0.06</v>
      </c>
      <c r="S1288">
        <v>0.03</v>
      </c>
      <c r="T1288" t="s">
        <v>2894</v>
      </c>
      <c r="U1288" s="221">
        <f t="shared" si="41"/>
        <v>3E-9</v>
      </c>
    </row>
    <row r="1289" spans="1:21" hidden="1">
      <c r="A1289" s="55" t="str">
        <f t="shared" si="40"/>
        <v>Y0AT0</v>
      </c>
      <c r="B1289" s="55">
        <f>VLOOKUP(J1289,'Mapping-CITI'!A:E,5,0)</f>
        <v>0</v>
      </c>
      <c r="D1289" s="42">
        <v>45016</v>
      </c>
      <c r="E1289" s="42">
        <v>45199</v>
      </c>
      <c r="F1289" t="s">
        <v>2894</v>
      </c>
      <c r="G1289" t="s">
        <v>2921</v>
      </c>
      <c r="H1289">
        <v>1700</v>
      </c>
      <c r="I1289" t="s">
        <v>2768</v>
      </c>
      <c r="J1289">
        <v>141294</v>
      </c>
      <c r="K1289" t="s">
        <v>2039</v>
      </c>
      <c r="L1289">
        <v>0</v>
      </c>
      <c r="M1289">
        <v>4032500</v>
      </c>
      <c r="N1289">
        <v>4059500</v>
      </c>
      <c r="O1289">
        <v>-27000</v>
      </c>
      <c r="P1289" t="s">
        <v>607</v>
      </c>
      <c r="Q1289">
        <v>-27000</v>
      </c>
      <c r="R1289">
        <v>4032500</v>
      </c>
      <c r="S1289">
        <v>4059500</v>
      </c>
      <c r="T1289" t="s">
        <v>2894</v>
      </c>
      <c r="U1289" s="221">
        <f t="shared" si="41"/>
        <v>-2.7000000000000001E-3</v>
      </c>
    </row>
    <row r="1290" spans="1:21" hidden="1">
      <c r="A1290" s="55" t="str">
        <f t="shared" si="40"/>
        <v>Y0AT0</v>
      </c>
      <c r="B1290" s="55">
        <f>VLOOKUP(J1290,'Mapping-CITI'!A:E,5,0)</f>
        <v>0</v>
      </c>
      <c r="D1290" s="42">
        <v>45016</v>
      </c>
      <c r="E1290" s="42">
        <v>45199</v>
      </c>
      <c r="F1290" t="s">
        <v>2894</v>
      </c>
      <c r="G1290" t="s">
        <v>2921</v>
      </c>
      <c r="H1290">
        <v>1700</v>
      </c>
      <c r="I1290" t="s">
        <v>2768</v>
      </c>
      <c r="J1290">
        <v>141349</v>
      </c>
      <c r="K1290" t="s">
        <v>2046</v>
      </c>
      <c r="L1290">
        <v>0</v>
      </c>
      <c r="M1290">
        <v>500000</v>
      </c>
      <c r="N1290">
        <v>500000</v>
      </c>
      <c r="O1290">
        <v>0</v>
      </c>
      <c r="P1290" t="s">
        <v>607</v>
      </c>
      <c r="Q1290">
        <v>0</v>
      </c>
      <c r="R1290">
        <v>500000</v>
      </c>
      <c r="S1290">
        <v>500000</v>
      </c>
      <c r="T1290" t="s">
        <v>2894</v>
      </c>
      <c r="U1290" s="221">
        <f t="shared" si="41"/>
        <v>0</v>
      </c>
    </row>
    <row r="1291" spans="1:21" hidden="1">
      <c r="A1291" s="55" t="str">
        <f t="shared" si="40"/>
        <v>Y0AT0</v>
      </c>
      <c r="B1291" s="55">
        <f>VLOOKUP(J1291,'Mapping-CITI'!A:E,5,0)</f>
        <v>0</v>
      </c>
      <c r="D1291" s="42">
        <v>45016</v>
      </c>
      <c r="E1291" s="42">
        <v>45199</v>
      </c>
      <c r="F1291" t="s">
        <v>2894</v>
      </c>
      <c r="G1291" t="s">
        <v>2921</v>
      </c>
      <c r="H1291">
        <v>1700</v>
      </c>
      <c r="I1291" t="s">
        <v>2768</v>
      </c>
      <c r="J1291">
        <v>141350</v>
      </c>
      <c r="K1291" t="s">
        <v>2047</v>
      </c>
      <c r="L1291">
        <v>25425955.16</v>
      </c>
      <c r="M1291">
        <v>1550461679.6700001</v>
      </c>
      <c r="N1291">
        <v>1541896307.6400001</v>
      </c>
      <c r="O1291">
        <v>33991327.189999998</v>
      </c>
      <c r="P1291" t="s">
        <v>607</v>
      </c>
      <c r="Q1291">
        <v>33991327.189999998</v>
      </c>
      <c r="R1291">
        <v>1403972294.9300001</v>
      </c>
      <c r="S1291">
        <v>758298010.97000003</v>
      </c>
      <c r="T1291" t="s">
        <v>2894</v>
      </c>
      <c r="U1291" s="221">
        <f t="shared" si="41"/>
        <v>0.85653720299999714</v>
      </c>
    </row>
    <row r="1292" spans="1:21" hidden="1">
      <c r="A1292" s="55" t="str">
        <f t="shared" si="40"/>
        <v>Y0AT0</v>
      </c>
      <c r="B1292" s="55">
        <f>VLOOKUP(J1292,'Mapping-CITI'!A:E,5,0)</f>
        <v>0</v>
      </c>
      <c r="D1292" s="42">
        <v>45016</v>
      </c>
      <c r="E1292" s="42">
        <v>45199</v>
      </c>
      <c r="F1292" t="s">
        <v>2894</v>
      </c>
      <c r="G1292" t="s">
        <v>2921</v>
      </c>
      <c r="H1292">
        <v>1700</v>
      </c>
      <c r="I1292" t="s">
        <v>2768</v>
      </c>
      <c r="J1292">
        <v>141366</v>
      </c>
      <c r="K1292" t="s">
        <v>2857</v>
      </c>
      <c r="L1292">
        <v>0</v>
      </c>
      <c r="M1292">
        <v>799434.71</v>
      </c>
      <c r="N1292">
        <v>799434.71</v>
      </c>
      <c r="O1292">
        <v>0</v>
      </c>
      <c r="P1292" t="s">
        <v>607</v>
      </c>
      <c r="Q1292">
        <v>0</v>
      </c>
      <c r="R1292">
        <v>799434.71</v>
      </c>
      <c r="S1292">
        <v>799434.71</v>
      </c>
      <c r="T1292" t="s">
        <v>2894</v>
      </c>
      <c r="U1292" s="221">
        <f t="shared" si="41"/>
        <v>0</v>
      </c>
    </row>
    <row r="1293" spans="1:21" hidden="1">
      <c r="A1293" s="55" t="str">
        <f t="shared" si="40"/>
        <v>Y0AT0</v>
      </c>
      <c r="B1293" s="55">
        <f>VLOOKUP(J1293,'Mapping-CITI'!A:E,5,0)</f>
        <v>0</v>
      </c>
      <c r="D1293" s="42">
        <v>45016</v>
      </c>
      <c r="E1293" s="42">
        <v>45199</v>
      </c>
      <c r="F1293" t="s">
        <v>2894</v>
      </c>
      <c r="G1293" t="s">
        <v>2921</v>
      </c>
      <c r="H1293">
        <v>1700</v>
      </c>
      <c r="I1293" t="s">
        <v>2768</v>
      </c>
      <c r="J1293">
        <v>141382</v>
      </c>
      <c r="K1293" t="s">
        <v>2052</v>
      </c>
      <c r="L1293">
        <v>0</v>
      </c>
      <c r="M1293">
        <v>2388440475.3600001</v>
      </c>
      <c r="N1293">
        <v>2388440475.3600001</v>
      </c>
      <c r="O1293">
        <v>0</v>
      </c>
      <c r="P1293" t="s">
        <v>607</v>
      </c>
      <c r="Q1293">
        <v>0</v>
      </c>
      <c r="R1293">
        <v>2388440475.3600001</v>
      </c>
      <c r="S1293">
        <v>2388440475.3600001</v>
      </c>
      <c r="T1293" t="s">
        <v>2894</v>
      </c>
      <c r="U1293" s="221">
        <f t="shared" si="41"/>
        <v>0</v>
      </c>
    </row>
    <row r="1294" spans="1:21" hidden="1">
      <c r="A1294" s="55" t="str">
        <f t="shared" si="40"/>
        <v>Y0AT0</v>
      </c>
      <c r="B1294" s="55">
        <f>VLOOKUP(J1294,'Mapping-CITI'!A:E,5,0)</f>
        <v>0</v>
      </c>
      <c r="D1294" s="42">
        <v>45016</v>
      </c>
      <c r="E1294" s="42">
        <v>45199</v>
      </c>
      <c r="F1294" t="s">
        <v>2894</v>
      </c>
      <c r="G1294" t="s">
        <v>2921</v>
      </c>
      <c r="H1294">
        <v>1700</v>
      </c>
      <c r="I1294" t="s">
        <v>2768</v>
      </c>
      <c r="J1294">
        <v>141399</v>
      </c>
      <c r="K1294" t="s">
        <v>2912</v>
      </c>
      <c r="L1294">
        <v>0</v>
      </c>
      <c r="M1294">
        <v>15999700</v>
      </c>
      <c r="N1294">
        <v>16019200</v>
      </c>
      <c r="O1294">
        <v>-19500</v>
      </c>
      <c r="P1294" t="s">
        <v>607</v>
      </c>
      <c r="Q1294">
        <v>-19500</v>
      </c>
      <c r="R1294">
        <v>15999700</v>
      </c>
      <c r="S1294">
        <v>16019200</v>
      </c>
      <c r="T1294" t="s">
        <v>2894</v>
      </c>
      <c r="U1294" s="221">
        <f t="shared" si="41"/>
        <v>-1.9499999999999999E-3</v>
      </c>
    </row>
    <row r="1295" spans="1:21" hidden="1">
      <c r="A1295" s="55" t="str">
        <f t="shared" si="40"/>
        <v>Y0AT0</v>
      </c>
      <c r="B1295" s="55">
        <f>VLOOKUP(J1295,'Mapping-CITI'!A:E,5,0)</f>
        <v>0</v>
      </c>
      <c r="D1295" s="42">
        <v>45016</v>
      </c>
      <c r="E1295" s="42">
        <v>45199</v>
      </c>
      <c r="F1295" t="s">
        <v>2894</v>
      </c>
      <c r="G1295" t="s">
        <v>2921</v>
      </c>
      <c r="H1295">
        <v>1700</v>
      </c>
      <c r="I1295" t="s">
        <v>2768</v>
      </c>
      <c r="J1295">
        <v>141524</v>
      </c>
      <c r="K1295" t="s">
        <v>2061</v>
      </c>
      <c r="L1295">
        <v>0</v>
      </c>
      <c r="M1295">
        <v>3930600</v>
      </c>
      <c r="N1295">
        <v>3941600</v>
      </c>
      <c r="O1295">
        <v>-11000</v>
      </c>
      <c r="P1295" t="s">
        <v>607</v>
      </c>
      <c r="Q1295">
        <v>-11000</v>
      </c>
      <c r="R1295">
        <v>3930600</v>
      </c>
      <c r="S1295">
        <v>3941600</v>
      </c>
      <c r="T1295" t="s">
        <v>2894</v>
      </c>
      <c r="U1295" s="221">
        <f t="shared" si="41"/>
        <v>-1.1000000000000001E-3</v>
      </c>
    </row>
    <row r="1296" spans="1:21" hidden="1">
      <c r="A1296" s="55" t="str">
        <f t="shared" si="40"/>
        <v>Y0AT0</v>
      </c>
      <c r="B1296" s="55">
        <f>VLOOKUP(J1296,'Mapping-CITI'!A:E,5,0)</f>
        <v>0</v>
      </c>
      <c r="D1296" s="42">
        <v>45016</v>
      </c>
      <c r="E1296" s="42">
        <v>45199</v>
      </c>
      <c r="F1296" t="s">
        <v>2894</v>
      </c>
      <c r="G1296" t="s">
        <v>2921</v>
      </c>
      <c r="H1296">
        <v>1700</v>
      </c>
      <c r="I1296" t="s">
        <v>2768</v>
      </c>
      <c r="J1296">
        <v>141526</v>
      </c>
      <c r="K1296" t="s">
        <v>2062</v>
      </c>
      <c r="L1296">
        <v>0</v>
      </c>
      <c r="M1296">
        <v>23480979.030000001</v>
      </c>
      <c r="N1296">
        <v>23480979.030000001</v>
      </c>
      <c r="O1296">
        <v>0</v>
      </c>
      <c r="P1296" t="s">
        <v>607</v>
      </c>
      <c r="Q1296">
        <v>0</v>
      </c>
      <c r="R1296">
        <v>23480979.030000001</v>
      </c>
      <c r="S1296">
        <v>23480979.030000001</v>
      </c>
      <c r="T1296" t="s">
        <v>2894</v>
      </c>
      <c r="U1296" s="221">
        <f t="shared" si="41"/>
        <v>0</v>
      </c>
    </row>
    <row r="1297" spans="1:21" hidden="1">
      <c r="A1297" s="55" t="str">
        <f t="shared" si="40"/>
        <v>Y0AT0</v>
      </c>
      <c r="B1297" s="55">
        <f>VLOOKUP(J1297,'Mapping-CITI'!A:E,5,0)</f>
        <v>0</v>
      </c>
      <c r="D1297" s="42">
        <v>45016</v>
      </c>
      <c r="E1297" s="42">
        <v>45199</v>
      </c>
      <c r="F1297" t="s">
        <v>2894</v>
      </c>
      <c r="G1297" t="s">
        <v>2921</v>
      </c>
      <c r="H1297">
        <v>1700</v>
      </c>
      <c r="I1297" t="s">
        <v>2768</v>
      </c>
      <c r="J1297">
        <v>141627</v>
      </c>
      <c r="K1297" t="s">
        <v>2072</v>
      </c>
      <c r="L1297">
        <v>0</v>
      </c>
      <c r="M1297">
        <v>200000</v>
      </c>
      <c r="N1297">
        <v>200000</v>
      </c>
      <c r="O1297">
        <v>0</v>
      </c>
      <c r="P1297" t="s">
        <v>607</v>
      </c>
      <c r="Q1297">
        <v>0</v>
      </c>
      <c r="R1297">
        <v>200000</v>
      </c>
      <c r="S1297">
        <v>200000</v>
      </c>
      <c r="T1297" t="s">
        <v>2894</v>
      </c>
      <c r="U1297" s="221">
        <f t="shared" si="41"/>
        <v>0</v>
      </c>
    </row>
    <row r="1298" spans="1:21" hidden="1">
      <c r="A1298" s="55" t="str">
        <f t="shared" si="40"/>
        <v>Y0AT0</v>
      </c>
      <c r="B1298" s="55">
        <f>VLOOKUP(J1298,'Mapping-CITI'!A:E,5,0)</f>
        <v>0</v>
      </c>
      <c r="D1298" s="42">
        <v>45016</v>
      </c>
      <c r="E1298" s="42">
        <v>45199</v>
      </c>
      <c r="F1298" t="s">
        <v>2894</v>
      </c>
      <c r="G1298" t="s">
        <v>2921</v>
      </c>
      <c r="H1298">
        <v>1700</v>
      </c>
      <c r="I1298" t="s">
        <v>2768</v>
      </c>
      <c r="J1298">
        <v>141647</v>
      </c>
      <c r="K1298" t="s">
        <v>2073</v>
      </c>
      <c r="L1298">
        <v>-2500000</v>
      </c>
      <c r="M1298">
        <v>35279000</v>
      </c>
      <c r="N1298">
        <v>33079000</v>
      </c>
      <c r="O1298">
        <v>-300000</v>
      </c>
      <c r="P1298" t="s">
        <v>607</v>
      </c>
      <c r="Q1298">
        <v>-300000</v>
      </c>
      <c r="R1298">
        <v>35279000</v>
      </c>
      <c r="S1298">
        <v>33079000</v>
      </c>
      <c r="T1298" t="s">
        <v>2894</v>
      </c>
      <c r="U1298" s="221">
        <f t="shared" si="41"/>
        <v>0.22</v>
      </c>
    </row>
    <row r="1299" spans="1:21" hidden="1">
      <c r="A1299" s="55" t="str">
        <f t="shared" si="40"/>
        <v>Y0AT0</v>
      </c>
      <c r="B1299" s="55">
        <f>VLOOKUP(J1299,'Mapping-CITI'!A:E,5,0)</f>
        <v>0</v>
      </c>
      <c r="D1299" s="42">
        <v>45016</v>
      </c>
      <c r="E1299" s="42">
        <v>45199</v>
      </c>
      <c r="F1299" t="s">
        <v>2894</v>
      </c>
      <c r="G1299" t="s">
        <v>2921</v>
      </c>
      <c r="H1299">
        <v>1700</v>
      </c>
      <c r="I1299" t="s">
        <v>2768</v>
      </c>
      <c r="J1299">
        <v>141653</v>
      </c>
      <c r="K1299" t="s">
        <v>2074</v>
      </c>
      <c r="L1299">
        <v>-26000</v>
      </c>
      <c r="M1299">
        <v>11486320</v>
      </c>
      <c r="N1299">
        <v>11483320</v>
      </c>
      <c r="O1299">
        <v>-23000</v>
      </c>
      <c r="P1299" t="s">
        <v>607</v>
      </c>
      <c r="Q1299">
        <v>-23000</v>
      </c>
      <c r="R1299">
        <v>11486320</v>
      </c>
      <c r="S1299">
        <v>11483320</v>
      </c>
      <c r="T1299" t="s">
        <v>2894</v>
      </c>
      <c r="U1299" s="221">
        <f t="shared" si="41"/>
        <v>2.9999999999999997E-4</v>
      </c>
    </row>
    <row r="1300" spans="1:21" hidden="1">
      <c r="A1300" s="55" t="str">
        <f t="shared" si="40"/>
        <v>Y0AT0</v>
      </c>
      <c r="B1300" s="55">
        <f>VLOOKUP(J1300,'Mapping-CITI'!A:E,5,0)</f>
        <v>0</v>
      </c>
      <c r="D1300" s="42">
        <v>45016</v>
      </c>
      <c r="E1300" s="42">
        <v>45199</v>
      </c>
      <c r="F1300" t="s">
        <v>2894</v>
      </c>
      <c r="G1300" t="s">
        <v>2921</v>
      </c>
      <c r="H1300">
        <v>1700</v>
      </c>
      <c r="I1300" t="s">
        <v>2768</v>
      </c>
      <c r="J1300">
        <v>141679</v>
      </c>
      <c r="K1300" t="s">
        <v>2075</v>
      </c>
      <c r="L1300">
        <v>0</v>
      </c>
      <c r="M1300">
        <v>2000000</v>
      </c>
      <c r="N1300">
        <v>2000000</v>
      </c>
      <c r="O1300">
        <v>0</v>
      </c>
      <c r="P1300" t="s">
        <v>607</v>
      </c>
      <c r="Q1300">
        <v>0</v>
      </c>
      <c r="R1300">
        <v>2000000</v>
      </c>
      <c r="S1300">
        <v>2000000</v>
      </c>
      <c r="T1300" t="s">
        <v>2894</v>
      </c>
      <c r="U1300" s="221">
        <f t="shared" si="41"/>
        <v>0</v>
      </c>
    </row>
    <row r="1301" spans="1:21" hidden="1">
      <c r="A1301" s="55" t="str">
        <f t="shared" si="40"/>
        <v>Y0AT0</v>
      </c>
      <c r="B1301" s="55">
        <f>VLOOKUP(J1301,'Mapping-CITI'!A:E,5,0)</f>
        <v>0</v>
      </c>
      <c r="D1301" s="42">
        <v>45016</v>
      </c>
      <c r="E1301" s="42">
        <v>45199</v>
      </c>
      <c r="F1301" t="s">
        <v>2894</v>
      </c>
      <c r="G1301" t="s">
        <v>2921</v>
      </c>
      <c r="H1301">
        <v>1700</v>
      </c>
      <c r="I1301" t="s">
        <v>2768</v>
      </c>
      <c r="J1301">
        <v>141724</v>
      </c>
      <c r="K1301" t="s">
        <v>2076</v>
      </c>
      <c r="L1301">
        <v>0</v>
      </c>
      <c r="M1301">
        <v>6190318</v>
      </c>
      <c r="N1301">
        <v>6190818</v>
      </c>
      <c r="O1301">
        <v>-500</v>
      </c>
      <c r="P1301" t="s">
        <v>607</v>
      </c>
      <c r="Q1301">
        <v>-500</v>
      </c>
      <c r="R1301">
        <v>6190318</v>
      </c>
      <c r="S1301">
        <v>6190818</v>
      </c>
      <c r="T1301" t="s">
        <v>2894</v>
      </c>
      <c r="U1301" s="221">
        <f t="shared" si="41"/>
        <v>-5.0000000000000002E-5</v>
      </c>
    </row>
    <row r="1302" spans="1:21" hidden="1">
      <c r="A1302" s="55" t="str">
        <f t="shared" si="40"/>
        <v>Y0AT0</v>
      </c>
      <c r="B1302" s="55">
        <f>VLOOKUP(J1302,'Mapping-CITI'!A:E,5,0)</f>
        <v>0</v>
      </c>
      <c r="D1302" s="42">
        <v>45016</v>
      </c>
      <c r="E1302" s="42">
        <v>45199</v>
      </c>
      <c r="F1302" t="s">
        <v>2894</v>
      </c>
      <c r="G1302" t="s">
        <v>2921</v>
      </c>
      <c r="H1302">
        <v>1700</v>
      </c>
      <c r="I1302" t="s">
        <v>2768</v>
      </c>
      <c r="J1302">
        <v>141744</v>
      </c>
      <c r="K1302" t="s">
        <v>2087</v>
      </c>
      <c r="L1302">
        <v>0</v>
      </c>
      <c r="M1302">
        <v>2849893208.0700002</v>
      </c>
      <c r="N1302">
        <v>2849893208.0700002</v>
      </c>
      <c r="O1302">
        <v>0</v>
      </c>
      <c r="P1302" t="s">
        <v>607</v>
      </c>
      <c r="Q1302">
        <v>0</v>
      </c>
      <c r="R1302">
        <v>2849893208.0700002</v>
      </c>
      <c r="S1302">
        <v>2849893208.0700002</v>
      </c>
      <c r="T1302" t="s">
        <v>2894</v>
      </c>
      <c r="U1302" s="221">
        <f t="shared" si="41"/>
        <v>0</v>
      </c>
    </row>
    <row r="1303" spans="1:21" hidden="1">
      <c r="A1303" s="55" t="str">
        <f t="shared" si="40"/>
        <v>Y0AT0</v>
      </c>
      <c r="B1303" s="55">
        <f>VLOOKUP(J1303,'Mapping-CITI'!A:E,5,0)</f>
        <v>0</v>
      </c>
      <c r="D1303" s="42">
        <v>45016</v>
      </c>
      <c r="E1303" s="42">
        <v>45199</v>
      </c>
      <c r="F1303" t="s">
        <v>2894</v>
      </c>
      <c r="G1303" t="s">
        <v>2921</v>
      </c>
      <c r="H1303">
        <v>1700</v>
      </c>
      <c r="I1303" t="s">
        <v>2768</v>
      </c>
      <c r="J1303">
        <v>141749</v>
      </c>
      <c r="K1303" t="s">
        <v>2092</v>
      </c>
      <c r="L1303">
        <v>100000</v>
      </c>
      <c r="M1303">
        <v>291984</v>
      </c>
      <c r="N1303">
        <v>391984</v>
      </c>
      <c r="O1303">
        <v>0</v>
      </c>
      <c r="P1303" t="s">
        <v>607</v>
      </c>
      <c r="Q1303">
        <v>0</v>
      </c>
      <c r="R1303">
        <v>291984</v>
      </c>
      <c r="S1303">
        <v>391984</v>
      </c>
      <c r="T1303" t="s">
        <v>2894</v>
      </c>
      <c r="U1303" s="221">
        <f t="shared" si="41"/>
        <v>-0.01</v>
      </c>
    </row>
    <row r="1304" spans="1:21" hidden="1">
      <c r="A1304" s="55" t="str">
        <f t="shared" si="40"/>
        <v>Y0AT0</v>
      </c>
      <c r="B1304" s="55">
        <f>VLOOKUP(J1304,'Mapping-CITI'!A:E,5,0)</f>
        <v>0</v>
      </c>
      <c r="D1304" s="42">
        <v>45016</v>
      </c>
      <c r="E1304" s="42">
        <v>45199</v>
      </c>
      <c r="F1304" t="s">
        <v>2894</v>
      </c>
      <c r="G1304" t="s">
        <v>2921</v>
      </c>
      <c r="H1304">
        <v>1700</v>
      </c>
      <c r="I1304" t="s">
        <v>2768</v>
      </c>
      <c r="J1304">
        <v>141754</v>
      </c>
      <c r="K1304" t="s">
        <v>2096</v>
      </c>
      <c r="L1304">
        <v>0</v>
      </c>
      <c r="M1304">
        <v>2288000</v>
      </c>
      <c r="N1304">
        <v>2288000</v>
      </c>
      <c r="O1304">
        <v>0</v>
      </c>
      <c r="P1304" t="s">
        <v>607</v>
      </c>
      <c r="Q1304">
        <v>0</v>
      </c>
      <c r="R1304">
        <v>2288000</v>
      </c>
      <c r="S1304">
        <v>2288000</v>
      </c>
      <c r="T1304" t="s">
        <v>2894</v>
      </c>
      <c r="U1304" s="221">
        <f t="shared" si="41"/>
        <v>0</v>
      </c>
    </row>
    <row r="1305" spans="1:21" hidden="1">
      <c r="A1305" s="55" t="str">
        <f t="shared" si="40"/>
        <v>Y0AT0</v>
      </c>
      <c r="B1305" s="55">
        <f>VLOOKUP(J1305,'Mapping-CITI'!A:E,5,0)</f>
        <v>0</v>
      </c>
      <c r="D1305" s="42">
        <v>45016</v>
      </c>
      <c r="E1305" s="42">
        <v>45199</v>
      </c>
      <c r="F1305" t="s">
        <v>2894</v>
      </c>
      <c r="G1305" t="s">
        <v>2921</v>
      </c>
      <c r="H1305">
        <v>1700</v>
      </c>
      <c r="I1305" t="s">
        <v>2768</v>
      </c>
      <c r="J1305">
        <v>141769</v>
      </c>
      <c r="K1305" t="s">
        <v>2105</v>
      </c>
      <c r="L1305">
        <v>0</v>
      </c>
      <c r="M1305">
        <v>5610950</v>
      </c>
      <c r="N1305">
        <v>5610950</v>
      </c>
      <c r="O1305">
        <v>0</v>
      </c>
      <c r="P1305" t="s">
        <v>607</v>
      </c>
      <c r="Q1305">
        <v>0</v>
      </c>
      <c r="R1305">
        <v>5610950</v>
      </c>
      <c r="S1305">
        <v>5610950</v>
      </c>
      <c r="T1305" t="s">
        <v>2894</v>
      </c>
      <c r="U1305" s="221">
        <f t="shared" si="41"/>
        <v>0</v>
      </c>
    </row>
    <row r="1306" spans="1:21" hidden="1">
      <c r="A1306" s="55" t="str">
        <f t="shared" si="40"/>
        <v>Y0AT0</v>
      </c>
      <c r="B1306" s="55">
        <f>VLOOKUP(J1306,'Mapping-CITI'!A:E,5,0)</f>
        <v>0</v>
      </c>
      <c r="D1306" s="42">
        <v>45016</v>
      </c>
      <c r="E1306" s="42">
        <v>45199</v>
      </c>
      <c r="F1306" t="s">
        <v>2894</v>
      </c>
      <c r="G1306" t="s">
        <v>2921</v>
      </c>
      <c r="H1306">
        <v>1700</v>
      </c>
      <c r="I1306" t="s">
        <v>2768</v>
      </c>
      <c r="J1306">
        <v>141779</v>
      </c>
      <c r="K1306" t="s">
        <v>2114</v>
      </c>
      <c r="L1306">
        <v>-152800</v>
      </c>
      <c r="M1306">
        <v>25424141</v>
      </c>
      <c r="N1306">
        <v>25400341</v>
      </c>
      <c r="O1306">
        <v>-129000</v>
      </c>
      <c r="P1306" t="s">
        <v>607</v>
      </c>
      <c r="Q1306">
        <v>-129000</v>
      </c>
      <c r="R1306">
        <v>25424141</v>
      </c>
      <c r="S1306">
        <v>25400341</v>
      </c>
      <c r="T1306" t="s">
        <v>2894</v>
      </c>
      <c r="U1306" s="221">
        <f t="shared" si="41"/>
        <v>2.3800000000000002E-3</v>
      </c>
    </row>
    <row r="1307" spans="1:21" hidden="1">
      <c r="A1307" s="55" t="str">
        <f t="shared" si="40"/>
        <v>Y0AT0</v>
      </c>
      <c r="B1307" s="55">
        <f>VLOOKUP(J1307,'Mapping-CITI'!A:E,5,0)</f>
        <v>0</v>
      </c>
      <c r="D1307" s="42">
        <v>45016</v>
      </c>
      <c r="E1307" s="42">
        <v>45199</v>
      </c>
      <c r="F1307" t="s">
        <v>2894</v>
      </c>
      <c r="G1307" t="s">
        <v>2921</v>
      </c>
      <c r="H1307">
        <v>1700</v>
      </c>
      <c r="I1307" t="s">
        <v>2768</v>
      </c>
      <c r="J1307">
        <v>141785</v>
      </c>
      <c r="K1307" t="s">
        <v>2918</v>
      </c>
      <c r="L1307">
        <v>0</v>
      </c>
      <c r="M1307">
        <v>62987501</v>
      </c>
      <c r="N1307">
        <v>62987501</v>
      </c>
      <c r="O1307">
        <v>0</v>
      </c>
      <c r="P1307" t="s">
        <v>607</v>
      </c>
      <c r="Q1307">
        <v>0</v>
      </c>
      <c r="R1307">
        <v>62987501</v>
      </c>
      <c r="S1307">
        <v>62987501</v>
      </c>
      <c r="T1307" t="s">
        <v>2894</v>
      </c>
      <c r="U1307" s="221">
        <f t="shared" si="41"/>
        <v>0</v>
      </c>
    </row>
    <row r="1308" spans="1:21" hidden="1">
      <c r="A1308" s="55" t="str">
        <f t="shared" si="40"/>
        <v>Y0AT0</v>
      </c>
      <c r="B1308" s="55">
        <f>VLOOKUP(J1308,'Mapping-CITI'!A:E,5,0)</f>
        <v>0</v>
      </c>
      <c r="D1308" s="42">
        <v>45016</v>
      </c>
      <c r="E1308" s="42">
        <v>45199</v>
      </c>
      <c r="F1308" t="s">
        <v>2894</v>
      </c>
      <c r="G1308" t="s">
        <v>2921</v>
      </c>
      <c r="H1308">
        <v>1700</v>
      </c>
      <c r="I1308" t="s">
        <v>2768</v>
      </c>
      <c r="J1308">
        <v>141789</v>
      </c>
      <c r="K1308" t="s">
        <v>2122</v>
      </c>
      <c r="L1308">
        <v>0</v>
      </c>
      <c r="M1308">
        <v>51500</v>
      </c>
      <c r="N1308">
        <v>53000</v>
      </c>
      <c r="O1308">
        <v>-1500</v>
      </c>
      <c r="P1308" t="s">
        <v>607</v>
      </c>
      <c r="Q1308">
        <v>-1500</v>
      </c>
      <c r="R1308">
        <v>51500</v>
      </c>
      <c r="S1308">
        <v>53000</v>
      </c>
      <c r="T1308" t="s">
        <v>2894</v>
      </c>
      <c r="U1308" s="221">
        <f t="shared" si="41"/>
        <v>-1.4999999999999999E-4</v>
      </c>
    </row>
    <row r="1309" spans="1:21" hidden="1">
      <c r="A1309" s="55" t="str">
        <f t="shared" si="40"/>
        <v>Y0ATIgnore</v>
      </c>
      <c r="B1309" s="55" t="str">
        <f>VLOOKUP(J1309,'Mapping-CITI'!A:E,5,0)</f>
        <v>Ignore</v>
      </c>
      <c r="D1309" s="42">
        <v>45016</v>
      </c>
      <c r="E1309" s="42">
        <v>45199</v>
      </c>
      <c r="F1309" t="s">
        <v>2894</v>
      </c>
      <c r="G1309" t="s">
        <v>2921</v>
      </c>
      <c r="H1309">
        <v>1700</v>
      </c>
      <c r="I1309" t="s">
        <v>2768</v>
      </c>
      <c r="J1309">
        <v>141794</v>
      </c>
      <c r="K1309" t="s">
        <v>3365</v>
      </c>
      <c r="L1309">
        <v>0</v>
      </c>
      <c r="M1309">
        <v>1017600</v>
      </c>
      <c r="N1309">
        <v>1017600</v>
      </c>
      <c r="O1309">
        <v>0</v>
      </c>
      <c r="P1309" t="s">
        <v>607</v>
      </c>
      <c r="Q1309">
        <v>0</v>
      </c>
      <c r="R1309">
        <v>1017600</v>
      </c>
      <c r="S1309">
        <v>1017600</v>
      </c>
      <c r="T1309" t="s">
        <v>2894</v>
      </c>
      <c r="U1309" s="221">
        <f t="shared" si="41"/>
        <v>0</v>
      </c>
    </row>
    <row r="1310" spans="1:21" hidden="1">
      <c r="A1310" s="55" t="str">
        <f t="shared" si="40"/>
        <v>Y0ATIgnore</v>
      </c>
      <c r="B1310" s="55" t="str">
        <f>VLOOKUP(J1310,'Mapping-CITI'!A:E,5,0)</f>
        <v>Ignore</v>
      </c>
      <c r="D1310" s="42">
        <v>45016</v>
      </c>
      <c r="E1310" s="42">
        <v>45199</v>
      </c>
      <c r="F1310" t="s">
        <v>2894</v>
      </c>
      <c r="G1310" t="s">
        <v>2921</v>
      </c>
      <c r="H1310">
        <v>1700</v>
      </c>
      <c r="I1310" t="s">
        <v>2768</v>
      </c>
      <c r="J1310">
        <v>141865</v>
      </c>
      <c r="K1310" t="s">
        <v>3366</v>
      </c>
      <c r="L1310">
        <v>0</v>
      </c>
      <c r="M1310">
        <v>6644137</v>
      </c>
      <c r="N1310">
        <v>6644137</v>
      </c>
      <c r="O1310">
        <v>0</v>
      </c>
      <c r="P1310" t="s">
        <v>607</v>
      </c>
      <c r="Q1310">
        <v>0</v>
      </c>
      <c r="R1310">
        <v>6644137</v>
      </c>
      <c r="S1310">
        <v>6644137</v>
      </c>
      <c r="T1310" t="s">
        <v>2894</v>
      </c>
      <c r="U1310" s="221">
        <f t="shared" si="41"/>
        <v>0</v>
      </c>
    </row>
    <row r="1311" spans="1:21" hidden="1">
      <c r="A1311" s="55" t="str">
        <f t="shared" si="40"/>
        <v>Y0AT0</v>
      </c>
      <c r="B1311" s="55">
        <f>VLOOKUP(J1311,'Mapping-CITI'!A:E,5,0)</f>
        <v>0</v>
      </c>
      <c r="D1311" s="42">
        <v>45016</v>
      </c>
      <c r="E1311" s="42">
        <v>45199</v>
      </c>
      <c r="F1311" t="s">
        <v>2894</v>
      </c>
      <c r="G1311" t="s">
        <v>2921</v>
      </c>
      <c r="H1311">
        <v>1700</v>
      </c>
      <c r="I1311" t="s">
        <v>2768</v>
      </c>
      <c r="J1311">
        <v>142038</v>
      </c>
      <c r="K1311" t="s">
        <v>2128</v>
      </c>
      <c r="L1311">
        <v>0</v>
      </c>
      <c r="M1311">
        <v>3250000</v>
      </c>
      <c r="N1311">
        <v>3250000</v>
      </c>
      <c r="O1311">
        <v>0</v>
      </c>
      <c r="P1311" t="s">
        <v>607</v>
      </c>
      <c r="Q1311">
        <v>0</v>
      </c>
      <c r="R1311">
        <v>3250000</v>
      </c>
      <c r="S1311">
        <v>3250000</v>
      </c>
      <c r="T1311" t="s">
        <v>2894</v>
      </c>
      <c r="U1311" s="221">
        <f t="shared" si="41"/>
        <v>0</v>
      </c>
    </row>
    <row r="1312" spans="1:21" hidden="1">
      <c r="A1312" s="55" t="str">
        <f t="shared" si="40"/>
        <v>Y0AT0</v>
      </c>
      <c r="B1312" s="55">
        <f>VLOOKUP(J1312,'Mapping-CITI'!A:E,5,0)</f>
        <v>0</v>
      </c>
      <c r="D1312" s="42">
        <v>45016</v>
      </c>
      <c r="E1312" s="42">
        <v>45199</v>
      </c>
      <c r="F1312" t="s">
        <v>2894</v>
      </c>
      <c r="G1312" t="s">
        <v>2921</v>
      </c>
      <c r="H1312">
        <v>1700</v>
      </c>
      <c r="I1312" t="s">
        <v>2768</v>
      </c>
      <c r="J1312">
        <v>142041</v>
      </c>
      <c r="K1312" t="s">
        <v>2130</v>
      </c>
      <c r="L1312">
        <v>0</v>
      </c>
      <c r="M1312">
        <v>1248000</v>
      </c>
      <c r="N1312">
        <v>1248000</v>
      </c>
      <c r="O1312">
        <v>0</v>
      </c>
      <c r="P1312" t="s">
        <v>607</v>
      </c>
      <c r="Q1312">
        <v>0</v>
      </c>
      <c r="R1312">
        <v>1248000</v>
      </c>
      <c r="S1312">
        <v>1248000</v>
      </c>
      <c r="T1312" t="s">
        <v>2894</v>
      </c>
      <c r="U1312" s="221">
        <f t="shared" si="41"/>
        <v>0</v>
      </c>
    </row>
    <row r="1313" spans="1:21" hidden="1">
      <c r="A1313" s="55" t="str">
        <f t="shared" si="40"/>
        <v>Y0AT0</v>
      </c>
      <c r="B1313" s="55">
        <f>VLOOKUP(J1313,'Mapping-CITI'!A:E,5,0)</f>
        <v>0</v>
      </c>
      <c r="D1313" s="42">
        <v>45016</v>
      </c>
      <c r="E1313" s="42">
        <v>45199</v>
      </c>
      <c r="F1313" t="s">
        <v>2894</v>
      </c>
      <c r="G1313" t="s">
        <v>2921</v>
      </c>
      <c r="H1313">
        <v>1700</v>
      </c>
      <c r="I1313" t="s">
        <v>2768</v>
      </c>
      <c r="J1313">
        <v>142042</v>
      </c>
      <c r="K1313" t="s">
        <v>2131</v>
      </c>
      <c r="L1313">
        <v>0</v>
      </c>
      <c r="M1313">
        <v>5310148</v>
      </c>
      <c r="N1313">
        <v>5310148</v>
      </c>
      <c r="O1313">
        <v>0</v>
      </c>
      <c r="P1313" t="s">
        <v>607</v>
      </c>
      <c r="Q1313">
        <v>0</v>
      </c>
      <c r="R1313">
        <v>5310148</v>
      </c>
      <c r="S1313">
        <v>5310148</v>
      </c>
      <c r="T1313" t="s">
        <v>2894</v>
      </c>
      <c r="U1313" s="221">
        <f t="shared" si="41"/>
        <v>0</v>
      </c>
    </row>
    <row r="1314" spans="1:21" hidden="1">
      <c r="A1314" s="55" t="str">
        <f t="shared" si="40"/>
        <v>Y0AT0</v>
      </c>
      <c r="B1314" s="55">
        <f>VLOOKUP(J1314,'Mapping-CITI'!A:E,5,0)</f>
        <v>0</v>
      </c>
      <c r="D1314" s="42">
        <v>45016</v>
      </c>
      <c r="E1314" s="42">
        <v>45199</v>
      </c>
      <c r="F1314" t="s">
        <v>2894</v>
      </c>
      <c r="G1314" t="s">
        <v>2921</v>
      </c>
      <c r="H1314">
        <v>1700</v>
      </c>
      <c r="I1314" t="s">
        <v>2768</v>
      </c>
      <c r="J1314">
        <v>142043</v>
      </c>
      <c r="K1314" t="s">
        <v>2657</v>
      </c>
      <c r="L1314">
        <v>0</v>
      </c>
      <c r="M1314">
        <v>4504001</v>
      </c>
      <c r="N1314">
        <v>4527501</v>
      </c>
      <c r="O1314">
        <v>-23500</v>
      </c>
      <c r="P1314" t="s">
        <v>607</v>
      </c>
      <c r="Q1314">
        <v>-23500</v>
      </c>
      <c r="R1314">
        <v>4504001</v>
      </c>
      <c r="S1314">
        <v>4527501</v>
      </c>
      <c r="T1314" t="s">
        <v>2894</v>
      </c>
      <c r="U1314" s="221">
        <f t="shared" si="41"/>
        <v>-2.3500000000000001E-3</v>
      </c>
    </row>
    <row r="1315" spans="1:21" hidden="1">
      <c r="A1315" s="55" t="str">
        <f t="shared" si="40"/>
        <v>Y0AT0</v>
      </c>
      <c r="B1315" s="55">
        <f>VLOOKUP(J1315,'Mapping-CITI'!A:E,5,0)</f>
        <v>0</v>
      </c>
      <c r="D1315" s="42">
        <v>45016</v>
      </c>
      <c r="E1315" s="42">
        <v>45199</v>
      </c>
      <c r="F1315" t="s">
        <v>2894</v>
      </c>
      <c r="G1315" t="s">
        <v>2921</v>
      </c>
      <c r="H1315">
        <v>1700</v>
      </c>
      <c r="I1315" t="s">
        <v>2768</v>
      </c>
      <c r="J1315">
        <v>142044</v>
      </c>
      <c r="K1315" t="s">
        <v>2132</v>
      </c>
      <c r="L1315">
        <v>0</v>
      </c>
      <c r="M1315">
        <v>5354790</v>
      </c>
      <c r="N1315">
        <v>5354790</v>
      </c>
      <c r="O1315">
        <v>0</v>
      </c>
      <c r="P1315" t="s">
        <v>607</v>
      </c>
      <c r="Q1315">
        <v>0</v>
      </c>
      <c r="R1315">
        <v>5354790</v>
      </c>
      <c r="S1315">
        <v>5354790</v>
      </c>
      <c r="T1315" t="s">
        <v>2894</v>
      </c>
      <c r="U1315" s="221">
        <f t="shared" si="41"/>
        <v>0</v>
      </c>
    </row>
    <row r="1316" spans="1:21" hidden="1">
      <c r="A1316" s="55" t="str">
        <f t="shared" si="40"/>
        <v>Y0ATIgnore</v>
      </c>
      <c r="B1316" s="55" t="str">
        <f>VLOOKUP(J1316,'Mapping-CITI'!A:E,5,0)</f>
        <v>Ignore</v>
      </c>
      <c r="D1316" s="42">
        <v>45016</v>
      </c>
      <c r="E1316" s="42">
        <v>45199</v>
      </c>
      <c r="F1316" t="s">
        <v>2894</v>
      </c>
      <c r="G1316" t="s">
        <v>2921</v>
      </c>
      <c r="H1316">
        <v>1700</v>
      </c>
      <c r="I1316" t="s">
        <v>2768</v>
      </c>
      <c r="J1316">
        <v>142077</v>
      </c>
      <c r="K1316" t="s">
        <v>2913</v>
      </c>
      <c r="L1316">
        <v>1603150.64</v>
      </c>
      <c r="M1316">
        <v>663539.28</v>
      </c>
      <c r="N1316">
        <v>461890.57</v>
      </c>
      <c r="O1316">
        <v>1804799.35</v>
      </c>
      <c r="P1316" t="s">
        <v>607</v>
      </c>
      <c r="Q1316">
        <v>1804799.35</v>
      </c>
      <c r="R1316">
        <v>663539.28</v>
      </c>
      <c r="S1316">
        <v>461890.57</v>
      </c>
      <c r="T1316" t="s">
        <v>2894</v>
      </c>
      <c r="U1316" s="221">
        <f t="shared" si="41"/>
        <v>2.0164871000000001E-2</v>
      </c>
    </row>
    <row r="1317" spans="1:21" hidden="1">
      <c r="A1317" s="55" t="str">
        <f t="shared" si="40"/>
        <v>Y0ATIgnore</v>
      </c>
      <c r="B1317" s="55" t="str">
        <f>VLOOKUP(J1317,'Mapping-CITI'!A:E,5,0)</f>
        <v>Ignore</v>
      </c>
      <c r="D1317" s="42">
        <v>45016</v>
      </c>
      <c r="E1317" s="42">
        <v>45199</v>
      </c>
      <c r="F1317" t="s">
        <v>2894</v>
      </c>
      <c r="G1317" t="s">
        <v>2921</v>
      </c>
      <c r="H1317">
        <v>1700</v>
      </c>
      <c r="I1317" t="s">
        <v>2768</v>
      </c>
      <c r="J1317">
        <v>142096</v>
      </c>
      <c r="K1317" t="s">
        <v>3421</v>
      </c>
      <c r="L1317">
        <v>0</v>
      </c>
      <c r="M1317">
        <v>947448.39</v>
      </c>
      <c r="N1317">
        <v>947448.39</v>
      </c>
      <c r="O1317">
        <v>0</v>
      </c>
      <c r="P1317" t="s">
        <v>607</v>
      </c>
      <c r="Q1317">
        <v>0</v>
      </c>
      <c r="R1317">
        <v>947448.39</v>
      </c>
      <c r="S1317">
        <v>947448.39</v>
      </c>
      <c r="T1317" t="s">
        <v>2894</v>
      </c>
      <c r="U1317" s="221">
        <f t="shared" si="41"/>
        <v>0</v>
      </c>
    </row>
    <row r="1318" spans="1:21" hidden="1">
      <c r="A1318" s="55" t="str">
        <f t="shared" si="40"/>
        <v>Y0ATIgnore</v>
      </c>
      <c r="B1318" s="55" t="str">
        <f>VLOOKUP(J1318,'Mapping-CITI'!A:E,5,0)</f>
        <v>Ignore</v>
      </c>
      <c r="D1318" s="42">
        <v>45016</v>
      </c>
      <c r="E1318" s="42">
        <v>45199</v>
      </c>
      <c r="F1318" t="s">
        <v>2894</v>
      </c>
      <c r="G1318" t="s">
        <v>2921</v>
      </c>
      <c r="H1318">
        <v>1700</v>
      </c>
      <c r="I1318" t="s">
        <v>2768</v>
      </c>
      <c r="J1318">
        <v>142243</v>
      </c>
      <c r="K1318" t="s">
        <v>3367</v>
      </c>
      <c r="L1318">
        <v>0</v>
      </c>
      <c r="M1318">
        <v>72598239.170000002</v>
      </c>
      <c r="N1318">
        <v>72598239.170000002</v>
      </c>
      <c r="O1318">
        <v>0</v>
      </c>
      <c r="P1318" t="s">
        <v>607</v>
      </c>
      <c r="Q1318">
        <v>0</v>
      </c>
      <c r="R1318">
        <v>72598239.170000002</v>
      </c>
      <c r="S1318">
        <v>72598239.170000002</v>
      </c>
      <c r="T1318" t="s">
        <v>2894</v>
      </c>
      <c r="U1318" s="221">
        <f t="shared" si="41"/>
        <v>0</v>
      </c>
    </row>
    <row r="1319" spans="1:21" hidden="1">
      <c r="A1319" s="55" t="str">
        <f t="shared" si="40"/>
        <v>Y0ATIgnore</v>
      </c>
      <c r="B1319" s="55" t="str">
        <f>VLOOKUP(J1319,'Mapping-CITI'!A:E,5,0)</f>
        <v>Ignore</v>
      </c>
      <c r="D1319" s="42">
        <v>45016</v>
      </c>
      <c r="E1319" s="42">
        <v>45199</v>
      </c>
      <c r="F1319" t="s">
        <v>2894</v>
      </c>
      <c r="G1319" t="s">
        <v>2921</v>
      </c>
      <c r="H1319">
        <v>1700</v>
      </c>
      <c r="I1319" t="s">
        <v>2768</v>
      </c>
      <c r="J1319">
        <v>142251</v>
      </c>
      <c r="K1319" t="s">
        <v>3368</v>
      </c>
      <c r="L1319">
        <v>-150000</v>
      </c>
      <c r="M1319">
        <v>16555628</v>
      </c>
      <c r="N1319">
        <v>16405628</v>
      </c>
      <c r="O1319">
        <v>0</v>
      </c>
      <c r="P1319" t="s">
        <v>607</v>
      </c>
      <c r="Q1319">
        <v>0</v>
      </c>
      <c r="R1319">
        <v>16555628</v>
      </c>
      <c r="S1319">
        <v>16405628</v>
      </c>
      <c r="T1319" t="s">
        <v>2894</v>
      </c>
      <c r="U1319" s="221">
        <f t="shared" si="41"/>
        <v>1.4999999999999999E-2</v>
      </c>
    </row>
    <row r="1320" spans="1:21" hidden="1">
      <c r="A1320" s="55" t="str">
        <f t="shared" si="40"/>
        <v>Y0ATIgnore</v>
      </c>
      <c r="B1320" s="55" t="str">
        <f>VLOOKUP(J1320,'Mapping-CITI'!A:E,5,0)</f>
        <v>Ignore</v>
      </c>
      <c r="D1320" s="42">
        <v>45016</v>
      </c>
      <c r="E1320" s="42">
        <v>45199</v>
      </c>
      <c r="F1320" t="s">
        <v>2894</v>
      </c>
      <c r="G1320" t="s">
        <v>2921</v>
      </c>
      <c r="H1320">
        <v>1700</v>
      </c>
      <c r="I1320" t="s">
        <v>2768</v>
      </c>
      <c r="J1320">
        <v>142256</v>
      </c>
      <c r="K1320" t="s">
        <v>3370</v>
      </c>
      <c r="L1320">
        <v>0</v>
      </c>
      <c r="M1320">
        <v>469500</v>
      </c>
      <c r="N1320">
        <v>469500</v>
      </c>
      <c r="O1320">
        <v>0</v>
      </c>
      <c r="P1320" t="s">
        <v>607</v>
      </c>
      <c r="Q1320">
        <v>0</v>
      </c>
      <c r="R1320">
        <v>469500</v>
      </c>
      <c r="S1320">
        <v>469500</v>
      </c>
      <c r="T1320" t="s">
        <v>2894</v>
      </c>
      <c r="U1320" s="221">
        <f t="shared" si="41"/>
        <v>0</v>
      </c>
    </row>
    <row r="1321" spans="1:21" hidden="1">
      <c r="A1321" s="55" t="str">
        <f t="shared" si="40"/>
        <v>Y0ATIgnore</v>
      </c>
      <c r="B1321" s="55" t="str">
        <f>VLOOKUP(J1321,'Mapping-CITI'!A:E,5,0)</f>
        <v>Ignore</v>
      </c>
      <c r="D1321" s="42">
        <v>45016</v>
      </c>
      <c r="E1321" s="42">
        <v>45199</v>
      </c>
      <c r="F1321" t="s">
        <v>2894</v>
      </c>
      <c r="G1321" t="s">
        <v>2921</v>
      </c>
      <c r="H1321">
        <v>1700</v>
      </c>
      <c r="I1321" t="s">
        <v>2768</v>
      </c>
      <c r="J1321">
        <v>142258</v>
      </c>
      <c r="K1321" t="s">
        <v>3371</v>
      </c>
      <c r="L1321">
        <v>-170500</v>
      </c>
      <c r="M1321">
        <v>35498085</v>
      </c>
      <c r="N1321">
        <v>35350085</v>
      </c>
      <c r="O1321">
        <v>-22500</v>
      </c>
      <c r="P1321" t="s">
        <v>607</v>
      </c>
      <c r="Q1321">
        <v>-22500</v>
      </c>
      <c r="R1321">
        <v>35498085</v>
      </c>
      <c r="S1321">
        <v>35350085</v>
      </c>
      <c r="T1321" t="s">
        <v>2894</v>
      </c>
      <c r="U1321" s="221">
        <f t="shared" si="41"/>
        <v>1.4800000000000001E-2</v>
      </c>
    </row>
    <row r="1322" spans="1:21" hidden="1">
      <c r="A1322" s="55" t="str">
        <f t="shared" si="40"/>
        <v>Y0ATIgnore</v>
      </c>
      <c r="B1322" s="55" t="str">
        <f>VLOOKUP(J1322,'Mapping-CITI'!A:E,5,0)</f>
        <v>Ignore</v>
      </c>
      <c r="D1322" s="42">
        <v>45016</v>
      </c>
      <c r="E1322" s="42">
        <v>45199</v>
      </c>
      <c r="F1322" t="s">
        <v>2894</v>
      </c>
      <c r="G1322" t="s">
        <v>2921</v>
      </c>
      <c r="H1322">
        <v>1700</v>
      </c>
      <c r="I1322" t="s">
        <v>2768</v>
      </c>
      <c r="J1322">
        <v>142262</v>
      </c>
      <c r="K1322" t="s">
        <v>3372</v>
      </c>
      <c r="L1322">
        <v>0</v>
      </c>
      <c r="M1322">
        <v>7155510</v>
      </c>
      <c r="N1322">
        <v>7173510</v>
      </c>
      <c r="O1322">
        <v>-18000</v>
      </c>
      <c r="P1322" t="s">
        <v>607</v>
      </c>
      <c r="Q1322">
        <v>-18000</v>
      </c>
      <c r="R1322">
        <v>7155510</v>
      </c>
      <c r="S1322">
        <v>7173510</v>
      </c>
      <c r="T1322" t="s">
        <v>2894</v>
      </c>
      <c r="U1322" s="221">
        <f t="shared" si="41"/>
        <v>-1.8E-3</v>
      </c>
    </row>
    <row r="1323" spans="1:21" hidden="1">
      <c r="A1323" s="55" t="str">
        <f t="shared" si="40"/>
        <v>Y0ATIgnore</v>
      </c>
      <c r="B1323" s="55" t="str">
        <f>VLOOKUP(J1323,'Mapping-CITI'!A:E,5,0)</f>
        <v>Ignore</v>
      </c>
      <c r="D1323" s="42">
        <v>45016</v>
      </c>
      <c r="E1323" s="42">
        <v>45199</v>
      </c>
      <c r="F1323" t="s">
        <v>2894</v>
      </c>
      <c r="G1323" t="s">
        <v>2921</v>
      </c>
      <c r="H1323">
        <v>1700</v>
      </c>
      <c r="I1323" t="s">
        <v>2768</v>
      </c>
      <c r="J1323">
        <v>142263</v>
      </c>
      <c r="K1323" t="s">
        <v>3373</v>
      </c>
      <c r="L1323">
        <v>0</v>
      </c>
      <c r="M1323">
        <v>18000</v>
      </c>
      <c r="N1323">
        <v>18000</v>
      </c>
      <c r="O1323">
        <v>0</v>
      </c>
      <c r="P1323" t="s">
        <v>607</v>
      </c>
      <c r="Q1323">
        <v>0</v>
      </c>
      <c r="R1323">
        <v>18000</v>
      </c>
      <c r="S1323">
        <v>18000</v>
      </c>
      <c r="T1323" t="s">
        <v>2894</v>
      </c>
      <c r="U1323" s="221">
        <f t="shared" si="41"/>
        <v>0</v>
      </c>
    </row>
    <row r="1324" spans="1:21" hidden="1">
      <c r="A1324" s="55" t="str">
        <f t="shared" si="40"/>
        <v>Y0ATIgnore</v>
      </c>
      <c r="B1324" s="55" t="str">
        <f>VLOOKUP(J1324,'Mapping-CITI'!A:E,5,0)</f>
        <v>Ignore</v>
      </c>
      <c r="D1324" s="42">
        <v>45016</v>
      </c>
      <c r="E1324" s="42">
        <v>45199</v>
      </c>
      <c r="F1324" t="s">
        <v>2894</v>
      </c>
      <c r="G1324" t="s">
        <v>2921</v>
      </c>
      <c r="H1324">
        <v>1700</v>
      </c>
      <c r="I1324" t="s">
        <v>2768</v>
      </c>
      <c r="J1324">
        <v>142265</v>
      </c>
      <c r="K1324" t="s">
        <v>3374</v>
      </c>
      <c r="L1324">
        <v>0</v>
      </c>
      <c r="M1324">
        <v>5733</v>
      </c>
      <c r="N1324">
        <v>5733</v>
      </c>
      <c r="O1324">
        <v>0</v>
      </c>
      <c r="P1324" t="s">
        <v>607</v>
      </c>
      <c r="Q1324">
        <v>0</v>
      </c>
      <c r="R1324">
        <v>5733</v>
      </c>
      <c r="S1324">
        <v>5733</v>
      </c>
      <c r="T1324" t="s">
        <v>2894</v>
      </c>
      <c r="U1324" s="221">
        <f t="shared" si="41"/>
        <v>0</v>
      </c>
    </row>
    <row r="1325" spans="1:21" hidden="1">
      <c r="A1325" s="55" t="str">
        <f t="shared" si="40"/>
        <v>Y0ATIgnore</v>
      </c>
      <c r="B1325" s="55" t="str">
        <f>VLOOKUP(J1325,'Mapping-CITI'!A:E,5,0)</f>
        <v>Ignore</v>
      </c>
      <c r="D1325" s="42">
        <v>45016</v>
      </c>
      <c r="E1325" s="42">
        <v>45199</v>
      </c>
      <c r="F1325" t="s">
        <v>2894</v>
      </c>
      <c r="G1325" t="s">
        <v>2921</v>
      </c>
      <c r="H1325">
        <v>1700</v>
      </c>
      <c r="I1325" t="s">
        <v>2768</v>
      </c>
      <c r="J1325">
        <v>142271</v>
      </c>
      <c r="K1325" t="s">
        <v>3375</v>
      </c>
      <c r="L1325">
        <v>-2500</v>
      </c>
      <c r="M1325">
        <v>71004848</v>
      </c>
      <c r="N1325">
        <v>71401748</v>
      </c>
      <c r="O1325">
        <v>-399400</v>
      </c>
      <c r="P1325" t="s">
        <v>607</v>
      </c>
      <c r="Q1325">
        <v>-399400</v>
      </c>
      <c r="R1325">
        <v>71004848</v>
      </c>
      <c r="S1325">
        <v>71401748</v>
      </c>
      <c r="T1325" t="s">
        <v>2894</v>
      </c>
      <c r="U1325" s="221">
        <f t="shared" si="41"/>
        <v>-3.9690000000000003E-2</v>
      </c>
    </row>
    <row r="1326" spans="1:21" hidden="1">
      <c r="A1326" s="55" t="str">
        <f t="shared" si="40"/>
        <v>Y0ATIgnore</v>
      </c>
      <c r="B1326" s="55" t="str">
        <f>VLOOKUP(J1326,'Mapping-CITI'!A:E,5,0)</f>
        <v>Ignore</v>
      </c>
      <c r="D1326" s="42">
        <v>45016</v>
      </c>
      <c r="E1326" s="42">
        <v>45199</v>
      </c>
      <c r="F1326" t="s">
        <v>2894</v>
      </c>
      <c r="G1326" t="s">
        <v>2921</v>
      </c>
      <c r="H1326">
        <v>1700</v>
      </c>
      <c r="I1326" t="s">
        <v>2768</v>
      </c>
      <c r="J1326">
        <v>142274</v>
      </c>
      <c r="K1326" t="s">
        <v>3376</v>
      </c>
      <c r="L1326">
        <v>0</v>
      </c>
      <c r="M1326">
        <v>3487801</v>
      </c>
      <c r="N1326">
        <v>3487801</v>
      </c>
      <c r="O1326">
        <v>0</v>
      </c>
      <c r="P1326" t="s">
        <v>607</v>
      </c>
      <c r="Q1326">
        <v>0</v>
      </c>
      <c r="R1326">
        <v>3487801</v>
      </c>
      <c r="S1326">
        <v>3487801</v>
      </c>
      <c r="T1326" t="s">
        <v>2894</v>
      </c>
      <c r="U1326" s="221">
        <f t="shared" si="41"/>
        <v>0</v>
      </c>
    </row>
    <row r="1327" spans="1:21" hidden="1">
      <c r="A1327" s="55" t="str">
        <f t="shared" si="40"/>
        <v>Y0ATIgnore</v>
      </c>
      <c r="B1327" s="55" t="str">
        <f>VLOOKUP(J1327,'Mapping-CITI'!A:E,5,0)</f>
        <v>Ignore</v>
      </c>
      <c r="D1327" s="42">
        <v>45016</v>
      </c>
      <c r="E1327" s="42">
        <v>45199</v>
      </c>
      <c r="F1327" t="s">
        <v>2894</v>
      </c>
      <c r="G1327" t="s">
        <v>2921</v>
      </c>
      <c r="H1327">
        <v>1700</v>
      </c>
      <c r="I1327" t="s">
        <v>2768</v>
      </c>
      <c r="J1327">
        <v>142276</v>
      </c>
      <c r="K1327" t="s">
        <v>3377</v>
      </c>
      <c r="L1327">
        <v>0</v>
      </c>
      <c r="M1327">
        <v>7531649.1699999999</v>
      </c>
      <c r="N1327">
        <v>7531649.1699999999</v>
      </c>
      <c r="O1327">
        <v>0</v>
      </c>
      <c r="P1327" t="s">
        <v>607</v>
      </c>
      <c r="Q1327">
        <v>0</v>
      </c>
      <c r="R1327">
        <v>7531649.1699999999</v>
      </c>
      <c r="S1327">
        <v>7531649.1699999999</v>
      </c>
      <c r="T1327" t="s">
        <v>2894</v>
      </c>
      <c r="U1327" s="221">
        <f t="shared" si="41"/>
        <v>0</v>
      </c>
    </row>
    <row r="1328" spans="1:21" hidden="1">
      <c r="A1328" s="55" t="str">
        <f t="shared" si="40"/>
        <v>Y0AT0</v>
      </c>
      <c r="B1328" s="55">
        <f>VLOOKUP(J1328,'Mapping-CITI'!A:E,5,0)</f>
        <v>0</v>
      </c>
      <c r="D1328" s="42">
        <v>45016</v>
      </c>
      <c r="E1328" s="42">
        <v>45199</v>
      </c>
      <c r="F1328" t="s">
        <v>2894</v>
      </c>
      <c r="G1328" t="s">
        <v>2921</v>
      </c>
      <c r="H1328">
        <v>1400</v>
      </c>
      <c r="I1328" t="s">
        <v>2773</v>
      </c>
      <c r="J1328">
        <v>160101</v>
      </c>
      <c r="K1328" t="s">
        <v>2149</v>
      </c>
      <c r="L1328">
        <v>44189692.810000002</v>
      </c>
      <c r="M1328">
        <v>6115920452.9700003</v>
      </c>
      <c r="N1328">
        <v>6160110145.7799997</v>
      </c>
      <c r="O1328">
        <v>0</v>
      </c>
      <c r="P1328" t="s">
        <v>607</v>
      </c>
      <c r="Q1328">
        <v>0</v>
      </c>
      <c r="R1328">
        <v>0</v>
      </c>
      <c r="S1328">
        <v>0</v>
      </c>
      <c r="T1328" t="s">
        <v>2894</v>
      </c>
      <c r="U1328" s="221">
        <f t="shared" si="41"/>
        <v>-4.4189692809999466</v>
      </c>
    </row>
    <row r="1329" spans="1:21" hidden="1">
      <c r="A1329" s="55" t="str">
        <f t="shared" si="40"/>
        <v>Y0AT0</v>
      </c>
      <c r="B1329" s="55">
        <f>VLOOKUP(J1329,'Mapping-CITI'!A:E,5,0)</f>
        <v>0</v>
      </c>
      <c r="D1329" s="42">
        <v>45016</v>
      </c>
      <c r="E1329" s="42">
        <v>45199</v>
      </c>
      <c r="F1329" t="s">
        <v>2894</v>
      </c>
      <c r="G1329" t="s">
        <v>2921</v>
      </c>
      <c r="H1329">
        <v>1500</v>
      </c>
      <c r="I1329" t="s">
        <v>3422</v>
      </c>
      <c r="J1329">
        <v>160108</v>
      </c>
      <c r="K1329" t="s">
        <v>2621</v>
      </c>
      <c r="L1329">
        <v>0</v>
      </c>
      <c r="M1329">
        <v>150509379.81</v>
      </c>
      <c r="N1329">
        <v>150509379.81</v>
      </c>
      <c r="O1329">
        <v>0</v>
      </c>
      <c r="P1329" t="s">
        <v>607</v>
      </c>
      <c r="Q1329">
        <v>0</v>
      </c>
      <c r="R1329">
        <v>0</v>
      </c>
      <c r="S1329">
        <v>0</v>
      </c>
      <c r="T1329" t="s">
        <v>2894</v>
      </c>
      <c r="U1329" s="221">
        <f t="shared" si="41"/>
        <v>0</v>
      </c>
    </row>
    <row r="1330" spans="1:21" hidden="1">
      <c r="A1330" s="55" t="str">
        <f t="shared" si="40"/>
        <v>Y0AT0</v>
      </c>
      <c r="B1330" s="55">
        <f>VLOOKUP(J1330,'Mapping-CITI'!A:E,5,0)</f>
        <v>0</v>
      </c>
      <c r="D1330" s="42">
        <v>45016</v>
      </c>
      <c r="E1330" s="42">
        <v>45199</v>
      </c>
      <c r="F1330" t="s">
        <v>2894</v>
      </c>
      <c r="G1330" t="s">
        <v>2921</v>
      </c>
      <c r="H1330">
        <v>1400</v>
      </c>
      <c r="I1330" t="s">
        <v>2773</v>
      </c>
      <c r="J1330">
        <v>160118</v>
      </c>
      <c r="K1330" t="s">
        <v>2152</v>
      </c>
      <c r="L1330">
        <v>0</v>
      </c>
      <c r="M1330">
        <v>36556810361.980003</v>
      </c>
      <c r="N1330">
        <v>36556810361.980003</v>
      </c>
      <c r="O1330">
        <v>0</v>
      </c>
      <c r="P1330" t="s">
        <v>607</v>
      </c>
      <c r="Q1330">
        <v>0</v>
      </c>
      <c r="R1330">
        <v>0</v>
      </c>
      <c r="S1330">
        <v>0</v>
      </c>
      <c r="T1330" t="s">
        <v>2894</v>
      </c>
      <c r="U1330" s="221">
        <f t="shared" si="41"/>
        <v>0</v>
      </c>
    </row>
    <row r="1331" spans="1:21" hidden="1">
      <c r="A1331" s="55" t="str">
        <f t="shared" si="40"/>
        <v>Y0AT0</v>
      </c>
      <c r="B1331" s="55">
        <f>VLOOKUP(J1331,'Mapping-CITI'!A:E,5,0)</f>
        <v>0</v>
      </c>
      <c r="D1331" s="42">
        <v>45016</v>
      </c>
      <c r="E1331" s="42">
        <v>45199</v>
      </c>
      <c r="F1331" t="s">
        <v>2894</v>
      </c>
      <c r="G1331" t="s">
        <v>2921</v>
      </c>
      <c r="H1331">
        <v>1400</v>
      </c>
      <c r="I1331" t="s">
        <v>2773</v>
      </c>
      <c r="J1331">
        <v>160123</v>
      </c>
      <c r="K1331" t="s">
        <v>2156</v>
      </c>
      <c r="L1331">
        <v>0</v>
      </c>
      <c r="M1331">
        <v>939966791.66999996</v>
      </c>
      <c r="N1331">
        <v>939966791.66999996</v>
      </c>
      <c r="O1331">
        <v>0</v>
      </c>
      <c r="P1331" t="s">
        <v>607</v>
      </c>
      <c r="Q1331">
        <v>0</v>
      </c>
      <c r="R1331">
        <v>0</v>
      </c>
      <c r="S1331">
        <v>0</v>
      </c>
      <c r="T1331" t="s">
        <v>2894</v>
      </c>
      <c r="U1331" s="221">
        <f t="shared" si="41"/>
        <v>0</v>
      </c>
    </row>
    <row r="1332" spans="1:21" hidden="1">
      <c r="A1332" s="55" t="str">
        <f t="shared" si="40"/>
        <v>Y0AT0</v>
      </c>
      <c r="B1332" s="55">
        <f>VLOOKUP(J1332,'Mapping-CITI'!A:E,5,0)</f>
        <v>0</v>
      </c>
      <c r="D1332" s="42">
        <v>45016</v>
      </c>
      <c r="E1332" s="42">
        <v>45199</v>
      </c>
      <c r="F1332" t="s">
        <v>2894</v>
      </c>
      <c r="G1332" t="s">
        <v>2921</v>
      </c>
      <c r="H1332">
        <v>1400</v>
      </c>
      <c r="I1332" t="s">
        <v>2773</v>
      </c>
      <c r="J1332">
        <v>160125</v>
      </c>
      <c r="K1332" t="s">
        <v>2157</v>
      </c>
      <c r="L1332">
        <v>0</v>
      </c>
      <c r="M1332">
        <v>564289970.54999995</v>
      </c>
      <c r="N1332">
        <v>564289970.54999995</v>
      </c>
      <c r="O1332">
        <v>0</v>
      </c>
      <c r="P1332" t="s">
        <v>607</v>
      </c>
      <c r="Q1332">
        <v>0</v>
      </c>
      <c r="R1332">
        <v>0</v>
      </c>
      <c r="S1332">
        <v>0</v>
      </c>
      <c r="T1332" t="s">
        <v>2894</v>
      </c>
      <c r="U1332" s="221">
        <f t="shared" si="41"/>
        <v>0</v>
      </c>
    </row>
    <row r="1333" spans="1:21" hidden="1">
      <c r="A1333" s="55" t="str">
        <f t="shared" si="40"/>
        <v>Y0AT0</v>
      </c>
      <c r="B1333" s="55">
        <f>VLOOKUP(J1333,'Mapping-CITI'!A:E,5,0)</f>
        <v>0</v>
      </c>
      <c r="D1333" s="42">
        <v>45016</v>
      </c>
      <c r="E1333" s="42">
        <v>45199</v>
      </c>
      <c r="F1333" t="s">
        <v>2894</v>
      </c>
      <c r="G1333" t="s">
        <v>2921</v>
      </c>
      <c r="H1333">
        <v>1600</v>
      </c>
      <c r="I1333" t="s">
        <v>2789</v>
      </c>
      <c r="J1333">
        <v>160202</v>
      </c>
      <c r="K1333" t="s">
        <v>2158</v>
      </c>
      <c r="L1333">
        <v>0</v>
      </c>
      <c r="M1333">
        <v>653948832.12</v>
      </c>
      <c r="N1333">
        <v>653948832.12</v>
      </c>
      <c r="O1333">
        <v>0</v>
      </c>
      <c r="P1333" t="s">
        <v>607</v>
      </c>
      <c r="Q1333">
        <v>0</v>
      </c>
      <c r="R1333">
        <v>0</v>
      </c>
      <c r="S1333">
        <v>0</v>
      </c>
      <c r="T1333" t="s">
        <v>2894</v>
      </c>
      <c r="U1333" s="221">
        <f t="shared" si="41"/>
        <v>0</v>
      </c>
    </row>
    <row r="1334" spans="1:21" hidden="1">
      <c r="A1334" s="55" t="str">
        <f t="shared" si="40"/>
        <v>Y0AT0</v>
      </c>
      <c r="B1334" s="55">
        <f>VLOOKUP(J1334,'Mapping-CITI'!A:E,5,0)</f>
        <v>0</v>
      </c>
      <c r="D1334" s="42">
        <v>45016</v>
      </c>
      <c r="E1334" s="42">
        <v>45199</v>
      </c>
      <c r="F1334" t="s">
        <v>2894</v>
      </c>
      <c r="G1334" t="s">
        <v>2921</v>
      </c>
      <c r="H1334">
        <v>1600</v>
      </c>
      <c r="I1334" t="s">
        <v>2789</v>
      </c>
      <c r="J1334">
        <v>160206</v>
      </c>
      <c r="K1334" t="s">
        <v>2159</v>
      </c>
      <c r="L1334">
        <v>-296150.23</v>
      </c>
      <c r="M1334">
        <v>261755769.03</v>
      </c>
      <c r="N1334">
        <v>261333856.90000001</v>
      </c>
      <c r="O1334">
        <v>125761.9</v>
      </c>
      <c r="P1334" t="s">
        <v>607</v>
      </c>
      <c r="Q1334">
        <v>125761.9</v>
      </c>
      <c r="R1334">
        <v>12499.18</v>
      </c>
      <c r="S1334">
        <v>260399747.68000001</v>
      </c>
      <c r="T1334" t="s">
        <v>2894</v>
      </c>
      <c r="U1334" s="221">
        <f t="shared" si="41"/>
        <v>4.2191212999999526E-2</v>
      </c>
    </row>
    <row r="1335" spans="1:21" hidden="1">
      <c r="A1335" s="55" t="str">
        <f t="shared" si="40"/>
        <v>Y0AT0</v>
      </c>
      <c r="B1335" s="55">
        <f>VLOOKUP(J1335,'Mapping-CITI'!A:E,5,0)</f>
        <v>0</v>
      </c>
      <c r="D1335" s="42">
        <v>45016</v>
      </c>
      <c r="E1335" s="42">
        <v>45199</v>
      </c>
      <c r="F1335" t="s">
        <v>2894</v>
      </c>
      <c r="G1335" t="s">
        <v>2921</v>
      </c>
      <c r="H1335">
        <v>1600</v>
      </c>
      <c r="I1335" t="s">
        <v>2789</v>
      </c>
      <c r="J1335">
        <v>160207</v>
      </c>
      <c r="K1335" t="s">
        <v>2160</v>
      </c>
      <c r="L1335">
        <v>0</v>
      </c>
      <c r="M1335">
        <v>338703085</v>
      </c>
      <c r="N1335">
        <v>337913835</v>
      </c>
      <c r="O1335">
        <v>789250</v>
      </c>
      <c r="P1335" t="s">
        <v>607</v>
      </c>
      <c r="Q1335">
        <v>789250</v>
      </c>
      <c r="R1335">
        <v>95500</v>
      </c>
      <c r="S1335">
        <v>329272371</v>
      </c>
      <c r="T1335" t="s">
        <v>2894</v>
      </c>
      <c r="U1335" s="221">
        <f t="shared" si="41"/>
        <v>7.8924999999999995E-2</v>
      </c>
    </row>
    <row r="1336" spans="1:21" hidden="1">
      <c r="A1336" s="55" t="str">
        <f t="shared" si="40"/>
        <v>Y0AT0</v>
      </c>
      <c r="B1336" s="55">
        <f>VLOOKUP(J1336,'Mapping-CITI'!A:E,5,0)</f>
        <v>0</v>
      </c>
      <c r="D1336" s="42">
        <v>45016</v>
      </c>
      <c r="E1336" s="42">
        <v>45199</v>
      </c>
      <c r="F1336" t="s">
        <v>2894</v>
      </c>
      <c r="G1336" t="s">
        <v>2921</v>
      </c>
      <c r="H1336">
        <v>1230</v>
      </c>
      <c r="I1336" t="s">
        <v>2772</v>
      </c>
      <c r="J1336">
        <v>170101</v>
      </c>
      <c r="K1336" t="s">
        <v>2163</v>
      </c>
      <c r="L1336">
        <v>849932832.96000004</v>
      </c>
      <c r="M1336">
        <v>1154569498.02</v>
      </c>
      <c r="N1336">
        <v>0</v>
      </c>
      <c r="O1336">
        <v>2004502330.98</v>
      </c>
      <c r="P1336" t="s">
        <v>607</v>
      </c>
      <c r="Q1336">
        <v>2004502330.98</v>
      </c>
      <c r="R1336">
        <v>0</v>
      </c>
      <c r="S1336">
        <v>0</v>
      </c>
      <c r="T1336" t="s">
        <v>2894</v>
      </c>
      <c r="U1336" s="221">
        <f t="shared" si="41"/>
        <v>115.456949802</v>
      </c>
    </row>
    <row r="1337" spans="1:21" hidden="1">
      <c r="A1337" s="55" t="str">
        <f t="shared" si="40"/>
        <v>Y0AT0</v>
      </c>
      <c r="B1337" s="55">
        <f>VLOOKUP(J1337,'Mapping-CITI'!A:E,5,0)</f>
        <v>0</v>
      </c>
      <c r="D1337" s="42">
        <v>45016</v>
      </c>
      <c r="E1337" s="42">
        <v>45199</v>
      </c>
      <c r="F1337" t="s">
        <v>2894</v>
      </c>
      <c r="G1337" t="s">
        <v>2921</v>
      </c>
      <c r="H1337">
        <v>1230</v>
      </c>
      <c r="I1337" t="s">
        <v>2772</v>
      </c>
      <c r="J1337">
        <v>170123</v>
      </c>
      <c r="K1337" t="s">
        <v>2167</v>
      </c>
      <c r="L1337">
        <v>315915</v>
      </c>
      <c r="M1337">
        <v>-82197</v>
      </c>
      <c r="N1337">
        <v>0</v>
      </c>
      <c r="O1337">
        <v>233718</v>
      </c>
      <c r="P1337" t="s">
        <v>607</v>
      </c>
      <c r="Q1337">
        <v>233718</v>
      </c>
      <c r="R1337">
        <v>0</v>
      </c>
      <c r="S1337">
        <v>0</v>
      </c>
      <c r="T1337" t="s">
        <v>2894</v>
      </c>
      <c r="U1337" s="221">
        <f t="shared" si="41"/>
        <v>-8.2196999999999999E-3</v>
      </c>
    </row>
    <row r="1338" spans="1:21" hidden="1">
      <c r="A1338" s="55" t="str">
        <f t="shared" si="40"/>
        <v>Y0AT0</v>
      </c>
      <c r="B1338" s="55">
        <f>VLOOKUP(J1338,'Mapping-CITI'!A:E,5,0)</f>
        <v>0</v>
      </c>
      <c r="D1338" s="42">
        <v>45016</v>
      </c>
      <c r="E1338" s="42">
        <v>45199</v>
      </c>
      <c r="F1338" t="s">
        <v>2894</v>
      </c>
      <c r="G1338" t="s">
        <v>2921</v>
      </c>
      <c r="H1338">
        <v>1230</v>
      </c>
      <c r="I1338" t="s">
        <v>2772</v>
      </c>
      <c r="J1338">
        <v>170125</v>
      </c>
      <c r="K1338" t="s">
        <v>2168</v>
      </c>
      <c r="L1338">
        <v>3444255</v>
      </c>
      <c r="M1338">
        <v>8503495</v>
      </c>
      <c r="N1338">
        <v>0</v>
      </c>
      <c r="O1338">
        <v>11947750</v>
      </c>
      <c r="P1338" t="s">
        <v>607</v>
      </c>
      <c r="Q1338">
        <v>11947750</v>
      </c>
      <c r="R1338">
        <v>0</v>
      </c>
      <c r="S1338">
        <v>0</v>
      </c>
      <c r="T1338" t="s">
        <v>2894</v>
      </c>
      <c r="U1338" s="221">
        <f t="shared" si="41"/>
        <v>0.85034949999999998</v>
      </c>
    </row>
    <row r="1339" spans="1:21" hidden="1">
      <c r="A1339" s="55" t="str">
        <f t="shared" si="40"/>
        <v>Y0AT0</v>
      </c>
      <c r="B1339" s="55">
        <f>VLOOKUP(J1339,'Mapping-CITI'!A:E,5,0)</f>
        <v>0</v>
      </c>
      <c r="D1339" s="42">
        <v>45016</v>
      </c>
      <c r="E1339" s="42">
        <v>45199</v>
      </c>
      <c r="F1339" t="s">
        <v>2894</v>
      </c>
      <c r="G1339" t="s">
        <v>2921</v>
      </c>
      <c r="H1339">
        <v>1230</v>
      </c>
      <c r="I1339" t="s">
        <v>2772</v>
      </c>
      <c r="J1339">
        <v>170129</v>
      </c>
      <c r="K1339" t="s">
        <v>2170</v>
      </c>
      <c r="L1339">
        <v>-63506770.5</v>
      </c>
      <c r="M1339">
        <v>0</v>
      </c>
      <c r="N1339">
        <v>-33067593.57</v>
      </c>
      <c r="O1339">
        <v>-30439176.93</v>
      </c>
      <c r="P1339" t="s">
        <v>607</v>
      </c>
      <c r="Q1339">
        <v>-30439176.93</v>
      </c>
      <c r="R1339">
        <v>0</v>
      </c>
      <c r="S1339">
        <v>0</v>
      </c>
      <c r="T1339" t="s">
        <v>2894</v>
      </c>
      <c r="U1339" s="221">
        <f t="shared" si="41"/>
        <v>3.3067593570000002</v>
      </c>
    </row>
    <row r="1340" spans="1:21" hidden="1">
      <c r="A1340" s="55" t="str">
        <f t="shared" si="40"/>
        <v>Y0AT0</v>
      </c>
      <c r="B1340" s="55">
        <f>VLOOKUP(J1340,'Mapping-CITI'!A:E,5,0)</f>
        <v>0</v>
      </c>
      <c r="D1340" s="42">
        <v>45016</v>
      </c>
      <c r="E1340" s="42">
        <v>45199</v>
      </c>
      <c r="F1340" t="s">
        <v>2894</v>
      </c>
      <c r="G1340" t="s">
        <v>2921</v>
      </c>
      <c r="H1340">
        <v>1320</v>
      </c>
      <c r="I1340" t="s">
        <v>3408</v>
      </c>
      <c r="J1340">
        <v>170201</v>
      </c>
      <c r="K1340" t="s">
        <v>2623</v>
      </c>
      <c r="L1340">
        <v>-12642326.720000001</v>
      </c>
      <c r="M1340">
        <v>0</v>
      </c>
      <c r="N1340">
        <v>16012081.720000001</v>
      </c>
      <c r="O1340">
        <v>-28654408.440000001</v>
      </c>
      <c r="P1340" t="s">
        <v>607</v>
      </c>
      <c r="Q1340">
        <v>-28654408.440000001</v>
      </c>
      <c r="R1340">
        <v>0</v>
      </c>
      <c r="S1340">
        <v>0</v>
      </c>
      <c r="T1340" t="s">
        <v>2894</v>
      </c>
      <c r="U1340" s="221">
        <f t="shared" si="41"/>
        <v>-1.601208172</v>
      </c>
    </row>
    <row r="1341" spans="1:21" hidden="1">
      <c r="A1341" s="55" t="str">
        <f t="shared" si="40"/>
        <v>Y0AT0</v>
      </c>
      <c r="B1341" s="55">
        <f>VLOOKUP(J1341,'Mapping-CITI'!A:E,5,0)</f>
        <v>0</v>
      </c>
      <c r="D1341" s="42">
        <v>45016</v>
      </c>
      <c r="E1341" s="42">
        <v>45199</v>
      </c>
      <c r="F1341" t="s">
        <v>2894</v>
      </c>
      <c r="G1341" t="s">
        <v>2921</v>
      </c>
      <c r="H1341">
        <v>2110</v>
      </c>
      <c r="I1341" t="s">
        <v>2790</v>
      </c>
      <c r="J1341">
        <v>201276</v>
      </c>
      <c r="K1341" t="s">
        <v>2209</v>
      </c>
      <c r="L1341">
        <v>-2691166735.9699998</v>
      </c>
      <c r="M1341">
        <v>2251481819.4699998</v>
      </c>
      <c r="N1341">
        <v>1567919137.6199999</v>
      </c>
      <c r="O1341">
        <v>-2007604054.1199999</v>
      </c>
      <c r="P1341" t="s">
        <v>607</v>
      </c>
      <c r="Q1341">
        <v>-2007604054.1199999</v>
      </c>
      <c r="R1341">
        <v>0</v>
      </c>
      <c r="S1341">
        <v>0</v>
      </c>
      <c r="T1341" t="s">
        <v>2894</v>
      </c>
      <c r="U1341" s="221">
        <f t="shared" si="41"/>
        <v>68.35626818499999</v>
      </c>
    </row>
    <row r="1342" spans="1:21" hidden="1">
      <c r="A1342" s="55" t="str">
        <f t="shared" si="40"/>
        <v>Y0AT1.2</v>
      </c>
      <c r="B1342" s="55">
        <f>VLOOKUP(J1342,'Mapping-CITI'!A:E,5,0)</f>
        <v>1.2</v>
      </c>
      <c r="D1342" s="42">
        <v>45016</v>
      </c>
      <c r="E1342" s="42">
        <v>45199</v>
      </c>
      <c r="F1342" t="s">
        <v>2894</v>
      </c>
      <c r="G1342" t="s">
        <v>2921</v>
      </c>
      <c r="H1342">
        <v>2110</v>
      </c>
      <c r="I1342" t="s">
        <v>2790</v>
      </c>
      <c r="J1342">
        <v>201277</v>
      </c>
      <c r="K1342" t="s">
        <v>2210</v>
      </c>
      <c r="L1342">
        <v>-4225310045.7199998</v>
      </c>
      <c r="M1342">
        <v>875184206.32000005</v>
      </c>
      <c r="N1342">
        <v>160771264.78</v>
      </c>
      <c r="O1342">
        <v>-3510897104.1799998</v>
      </c>
      <c r="P1342" t="s">
        <v>607</v>
      </c>
      <c r="Q1342" s="191">
        <v>-3510897104.1799998</v>
      </c>
      <c r="R1342">
        <v>0</v>
      </c>
      <c r="S1342">
        <v>0</v>
      </c>
      <c r="T1342" t="s">
        <v>2894</v>
      </c>
      <c r="U1342" s="221">
        <f t="shared" si="41"/>
        <v>71.441294154000005</v>
      </c>
    </row>
    <row r="1343" spans="1:21" hidden="1">
      <c r="A1343" s="55" t="str">
        <f t="shared" si="40"/>
        <v>Y0AT0</v>
      </c>
      <c r="B1343" s="55">
        <f>VLOOKUP(J1343,'Mapping-CITI'!A:E,5,0)</f>
        <v>0</v>
      </c>
      <c r="D1343" s="42">
        <v>45016</v>
      </c>
      <c r="E1343" s="42">
        <v>45199</v>
      </c>
      <c r="F1343" t="s">
        <v>2894</v>
      </c>
      <c r="G1343" t="s">
        <v>2921</v>
      </c>
      <c r="H1343">
        <v>2110</v>
      </c>
      <c r="I1343" t="s">
        <v>2790</v>
      </c>
      <c r="J1343">
        <v>201297</v>
      </c>
      <c r="K1343" t="s">
        <v>2211</v>
      </c>
      <c r="L1343">
        <v>-169936473.30000001</v>
      </c>
      <c r="M1343">
        <v>97501421.129999995</v>
      </c>
      <c r="N1343">
        <v>46474824.880000003</v>
      </c>
      <c r="O1343">
        <v>-118909877.05</v>
      </c>
      <c r="P1343" t="s">
        <v>607</v>
      </c>
      <c r="Q1343">
        <v>-118909877.05</v>
      </c>
      <c r="R1343">
        <v>0</v>
      </c>
      <c r="S1343">
        <v>0</v>
      </c>
      <c r="T1343" t="s">
        <v>2894</v>
      </c>
      <c r="U1343" s="221">
        <f t="shared" si="41"/>
        <v>5.1026596249999994</v>
      </c>
    </row>
    <row r="1344" spans="1:21" hidden="1">
      <c r="A1344" s="55" t="str">
        <f t="shared" si="40"/>
        <v>Y0AT1.2</v>
      </c>
      <c r="B1344" s="55">
        <f>VLOOKUP(J1344,'Mapping-CITI'!A:E,5,0)</f>
        <v>1.2</v>
      </c>
      <c r="D1344" s="42">
        <v>45016</v>
      </c>
      <c r="E1344" s="42">
        <v>45199</v>
      </c>
      <c r="F1344" t="s">
        <v>2894</v>
      </c>
      <c r="G1344" t="s">
        <v>2921</v>
      </c>
      <c r="H1344">
        <v>2110</v>
      </c>
      <c r="I1344" t="s">
        <v>2790</v>
      </c>
      <c r="J1344">
        <v>201298</v>
      </c>
      <c r="K1344" t="s">
        <v>2212</v>
      </c>
      <c r="L1344">
        <v>-508151305.29000002</v>
      </c>
      <c r="M1344">
        <v>122163127.28</v>
      </c>
      <c r="N1344">
        <v>20391164.489999998</v>
      </c>
      <c r="O1344">
        <v>-406379342.5</v>
      </c>
      <c r="P1344" t="s">
        <v>607</v>
      </c>
      <c r="Q1344" s="191">
        <v>-406379342.5</v>
      </c>
      <c r="R1344">
        <v>0</v>
      </c>
      <c r="S1344">
        <v>0</v>
      </c>
      <c r="T1344" t="s">
        <v>2894</v>
      </c>
      <c r="U1344" s="221">
        <f t="shared" si="41"/>
        <v>10.177196279</v>
      </c>
    </row>
    <row r="1345" spans="1:21" hidden="1">
      <c r="A1345" s="55" t="str">
        <f t="shared" si="40"/>
        <v>Y0AT0</v>
      </c>
      <c r="B1345" s="55">
        <f>VLOOKUP(J1345,'Mapping-CITI'!A:E,5,0)</f>
        <v>0</v>
      </c>
      <c r="D1345" s="42">
        <v>45016</v>
      </c>
      <c r="E1345" s="42">
        <v>45199</v>
      </c>
      <c r="F1345" t="s">
        <v>2894</v>
      </c>
      <c r="G1345" t="s">
        <v>2921</v>
      </c>
      <c r="H1345">
        <v>2110</v>
      </c>
      <c r="I1345" t="s">
        <v>2790</v>
      </c>
      <c r="J1345">
        <v>201349</v>
      </c>
      <c r="K1345" t="s">
        <v>2224</v>
      </c>
      <c r="L1345">
        <v>-4848282.68</v>
      </c>
      <c r="M1345">
        <v>1223310.57</v>
      </c>
      <c r="N1345">
        <v>1298859.1000000001</v>
      </c>
      <c r="O1345">
        <v>-4923831.21</v>
      </c>
      <c r="P1345" t="s">
        <v>607</v>
      </c>
      <c r="Q1345">
        <v>-4923831.21</v>
      </c>
      <c r="R1345">
        <v>0</v>
      </c>
      <c r="S1345">
        <v>0</v>
      </c>
      <c r="T1345" t="s">
        <v>2894</v>
      </c>
      <c r="U1345" s="221">
        <f t="shared" si="41"/>
        <v>-7.5548530000000029E-3</v>
      </c>
    </row>
    <row r="1346" spans="1:21" hidden="1">
      <c r="A1346" s="55" t="str">
        <f t="shared" si="40"/>
        <v>Y0AT0</v>
      </c>
      <c r="B1346" s="55">
        <f>VLOOKUP(J1346,'Mapping-CITI'!A:E,5,0)</f>
        <v>0</v>
      </c>
      <c r="D1346" s="42">
        <v>45016</v>
      </c>
      <c r="E1346" s="42">
        <v>45199</v>
      </c>
      <c r="F1346" t="s">
        <v>2894</v>
      </c>
      <c r="G1346" t="s">
        <v>2921</v>
      </c>
      <c r="H1346">
        <v>2110</v>
      </c>
      <c r="I1346" t="s">
        <v>2790</v>
      </c>
      <c r="J1346">
        <v>201351</v>
      </c>
      <c r="K1346" t="s">
        <v>2225</v>
      </c>
      <c r="L1346">
        <v>-154489226.81</v>
      </c>
      <c r="M1346">
        <v>160526589.13999999</v>
      </c>
      <c r="N1346">
        <v>130358041</v>
      </c>
      <c r="O1346">
        <v>-124320678.67</v>
      </c>
      <c r="P1346" t="s">
        <v>607</v>
      </c>
      <c r="Q1346">
        <v>-124320678.67</v>
      </c>
      <c r="R1346">
        <v>0</v>
      </c>
      <c r="S1346">
        <v>0</v>
      </c>
      <c r="T1346" t="s">
        <v>2894</v>
      </c>
      <c r="U1346" s="221">
        <f t="shared" si="41"/>
        <v>3.0168548139999984</v>
      </c>
    </row>
    <row r="1347" spans="1:21" hidden="1">
      <c r="A1347" s="55" t="str">
        <f t="shared" ref="A1347:A1410" si="42">F1347&amp;B1347</f>
        <v>Y0AT1.2</v>
      </c>
      <c r="B1347" s="55">
        <f>VLOOKUP(J1347,'Mapping-CITI'!A:E,5,0)</f>
        <v>1.2</v>
      </c>
      <c r="D1347" s="42">
        <v>45016</v>
      </c>
      <c r="E1347" s="42">
        <v>45199</v>
      </c>
      <c r="F1347" t="s">
        <v>2894</v>
      </c>
      <c r="G1347" t="s">
        <v>2921</v>
      </c>
      <c r="H1347">
        <v>2110</v>
      </c>
      <c r="I1347" t="s">
        <v>2790</v>
      </c>
      <c r="J1347">
        <v>201364</v>
      </c>
      <c r="K1347" t="s">
        <v>2232</v>
      </c>
      <c r="L1347">
        <v>-10836700.49</v>
      </c>
      <c r="M1347">
        <v>859452.83</v>
      </c>
      <c r="N1347">
        <v>972317.85</v>
      </c>
      <c r="O1347">
        <v>-10949565.51</v>
      </c>
      <c r="P1347" t="s">
        <v>607</v>
      </c>
      <c r="Q1347" s="191">
        <v>-10949565.51</v>
      </c>
      <c r="R1347">
        <v>0</v>
      </c>
      <c r="S1347">
        <v>0</v>
      </c>
      <c r="T1347" t="s">
        <v>2894</v>
      </c>
      <c r="U1347" s="221">
        <f t="shared" ref="U1347:U1410" si="43">(M1347-N1347)/10^7</f>
        <v>-1.1286502000000002E-2</v>
      </c>
    </row>
    <row r="1348" spans="1:21" hidden="1">
      <c r="A1348" s="55" t="str">
        <f t="shared" si="42"/>
        <v>Y0AT1.2</v>
      </c>
      <c r="B1348" s="55">
        <f>VLOOKUP(J1348,'Mapping-CITI'!A:E,5,0)</f>
        <v>1.2</v>
      </c>
      <c r="D1348" s="42">
        <v>45016</v>
      </c>
      <c r="E1348" s="42">
        <v>45199</v>
      </c>
      <c r="F1348" t="s">
        <v>2894</v>
      </c>
      <c r="G1348" t="s">
        <v>2921</v>
      </c>
      <c r="H1348">
        <v>2110</v>
      </c>
      <c r="I1348" t="s">
        <v>2790</v>
      </c>
      <c r="J1348">
        <v>201366</v>
      </c>
      <c r="K1348" t="s">
        <v>2233</v>
      </c>
      <c r="L1348">
        <v>-198616700.12</v>
      </c>
      <c r="M1348">
        <v>46150371.619999997</v>
      </c>
      <c r="N1348">
        <v>21733293.82</v>
      </c>
      <c r="O1348">
        <v>-174199622.31999999</v>
      </c>
      <c r="P1348" t="s">
        <v>607</v>
      </c>
      <c r="Q1348" s="191">
        <v>-174199622.31999999</v>
      </c>
      <c r="R1348">
        <v>0</v>
      </c>
      <c r="S1348">
        <v>0</v>
      </c>
      <c r="T1348" t="s">
        <v>2894</v>
      </c>
      <c r="U1348" s="221">
        <f t="shared" si="43"/>
        <v>2.4417077799999998</v>
      </c>
    </row>
    <row r="1349" spans="1:21" hidden="1">
      <c r="A1349" s="55" t="str">
        <f t="shared" si="42"/>
        <v>Y0AT0</v>
      </c>
      <c r="B1349" s="55">
        <f>VLOOKUP(J1349,'Mapping-CITI'!A:E,5,0)</f>
        <v>0</v>
      </c>
      <c r="D1349" s="42">
        <v>45016</v>
      </c>
      <c r="E1349" s="42">
        <v>45199</v>
      </c>
      <c r="F1349" t="s">
        <v>2894</v>
      </c>
      <c r="G1349" t="s">
        <v>2921</v>
      </c>
      <c r="H1349">
        <v>2250</v>
      </c>
      <c r="I1349" t="s">
        <v>2774</v>
      </c>
      <c r="J1349">
        <v>210103</v>
      </c>
      <c r="K1349" t="s">
        <v>2240</v>
      </c>
      <c r="L1349">
        <v>0</v>
      </c>
      <c r="M1349">
        <v>17650.650000000001</v>
      </c>
      <c r="N1349">
        <v>17650.650000000001</v>
      </c>
      <c r="O1349">
        <v>0</v>
      </c>
      <c r="P1349" t="s">
        <v>607</v>
      </c>
      <c r="Q1349">
        <v>0</v>
      </c>
      <c r="R1349">
        <v>17650.650000000001</v>
      </c>
      <c r="S1349">
        <v>17650.650000000001</v>
      </c>
      <c r="T1349" t="s">
        <v>2894</v>
      </c>
      <c r="U1349" s="221">
        <f t="shared" si="43"/>
        <v>0</v>
      </c>
    </row>
    <row r="1350" spans="1:21" hidden="1">
      <c r="A1350" s="55" t="str">
        <f t="shared" si="42"/>
        <v>Y0AT0</v>
      </c>
      <c r="B1350" s="55">
        <f>VLOOKUP(J1350,'Mapping-CITI'!A:E,5,0)</f>
        <v>0</v>
      </c>
      <c r="D1350" s="42">
        <v>45016</v>
      </c>
      <c r="E1350" s="42">
        <v>45199</v>
      </c>
      <c r="F1350" t="s">
        <v>2894</v>
      </c>
      <c r="G1350" t="s">
        <v>2921</v>
      </c>
      <c r="H1350">
        <v>2250</v>
      </c>
      <c r="I1350" t="s">
        <v>2774</v>
      </c>
      <c r="J1350">
        <v>210117</v>
      </c>
      <c r="K1350" t="s">
        <v>2242</v>
      </c>
      <c r="L1350">
        <v>-12494501.16</v>
      </c>
      <c r="M1350">
        <v>44104583.649999999</v>
      </c>
      <c r="N1350">
        <v>37423428.960000001</v>
      </c>
      <c r="O1350">
        <v>-5813346.4699999997</v>
      </c>
      <c r="P1350" t="s">
        <v>607</v>
      </c>
      <c r="Q1350">
        <v>-5813346.4699999997</v>
      </c>
      <c r="R1350">
        <v>44024413.82</v>
      </c>
      <c r="S1350">
        <v>1094229</v>
      </c>
      <c r="T1350" t="s">
        <v>2894</v>
      </c>
      <c r="U1350" s="221">
        <f t="shared" si="43"/>
        <v>0.66811546899999974</v>
      </c>
    </row>
    <row r="1351" spans="1:21" hidden="1">
      <c r="A1351" s="55" t="str">
        <f t="shared" si="42"/>
        <v>Y0AT0</v>
      </c>
      <c r="B1351" s="55">
        <f>VLOOKUP(J1351,'Mapping-CITI'!A:E,5,0)</f>
        <v>0</v>
      </c>
      <c r="D1351" s="42">
        <v>45016</v>
      </c>
      <c r="E1351" s="42">
        <v>45199</v>
      </c>
      <c r="F1351" t="s">
        <v>2894</v>
      </c>
      <c r="G1351" t="s">
        <v>2921</v>
      </c>
      <c r="H1351">
        <v>2250</v>
      </c>
      <c r="I1351" t="s">
        <v>2774</v>
      </c>
      <c r="J1351">
        <v>210132</v>
      </c>
      <c r="K1351" t="s">
        <v>2244</v>
      </c>
      <c r="L1351">
        <v>-8322.7099999999991</v>
      </c>
      <c r="M1351">
        <v>8322.7099999999991</v>
      </c>
      <c r="N1351">
        <v>0</v>
      </c>
      <c r="O1351">
        <v>0</v>
      </c>
      <c r="P1351" t="s">
        <v>607</v>
      </c>
      <c r="Q1351">
        <v>0</v>
      </c>
      <c r="R1351">
        <v>8322.7099999999991</v>
      </c>
      <c r="S1351">
        <v>0</v>
      </c>
      <c r="T1351" t="s">
        <v>2894</v>
      </c>
      <c r="U1351" s="221">
        <f t="shared" si="43"/>
        <v>8.3227099999999988E-4</v>
      </c>
    </row>
    <row r="1352" spans="1:21" hidden="1">
      <c r="A1352" s="55" t="str">
        <f t="shared" si="42"/>
        <v>Y0AT0</v>
      </c>
      <c r="B1352" s="55">
        <f>VLOOKUP(J1352,'Mapping-CITI'!A:E,5,0)</f>
        <v>0</v>
      </c>
      <c r="D1352" s="42">
        <v>45016</v>
      </c>
      <c r="E1352" s="42">
        <v>45199</v>
      </c>
      <c r="F1352" t="s">
        <v>2894</v>
      </c>
      <c r="G1352" t="s">
        <v>2921</v>
      </c>
      <c r="H1352">
        <v>2250</v>
      </c>
      <c r="I1352" t="s">
        <v>2774</v>
      </c>
      <c r="J1352">
        <v>210138</v>
      </c>
      <c r="K1352" t="s">
        <v>2791</v>
      </c>
      <c r="L1352">
        <v>-6780.33</v>
      </c>
      <c r="M1352">
        <v>286188.68</v>
      </c>
      <c r="N1352">
        <v>211439.99</v>
      </c>
      <c r="O1352">
        <v>67968.36</v>
      </c>
      <c r="P1352" t="s">
        <v>607</v>
      </c>
      <c r="Q1352">
        <v>67968.36</v>
      </c>
      <c r="R1352">
        <v>286188.68</v>
      </c>
      <c r="S1352">
        <v>211439.99</v>
      </c>
      <c r="T1352" t="s">
        <v>2894</v>
      </c>
      <c r="U1352" s="221">
        <f t="shared" si="43"/>
        <v>7.4748690000000003E-3</v>
      </c>
    </row>
    <row r="1353" spans="1:21" hidden="1">
      <c r="A1353" s="55" t="str">
        <f t="shared" si="42"/>
        <v>Y0AT0</v>
      </c>
      <c r="B1353" s="55">
        <f>VLOOKUP(J1353,'Mapping-CITI'!A:E,5,0)</f>
        <v>0</v>
      </c>
      <c r="D1353" s="42">
        <v>45016</v>
      </c>
      <c r="E1353" s="42">
        <v>45199</v>
      </c>
      <c r="F1353" t="s">
        <v>2894</v>
      </c>
      <c r="G1353" t="s">
        <v>2921</v>
      </c>
      <c r="H1353">
        <v>2250</v>
      </c>
      <c r="I1353" t="s">
        <v>2774</v>
      </c>
      <c r="J1353">
        <v>210140</v>
      </c>
      <c r="K1353" t="s">
        <v>2245</v>
      </c>
      <c r="L1353">
        <v>-382048.17</v>
      </c>
      <c r="M1353">
        <v>1443277.52</v>
      </c>
      <c r="N1353">
        <v>866405.53</v>
      </c>
      <c r="O1353">
        <v>194823.82</v>
      </c>
      <c r="P1353" t="s">
        <v>607</v>
      </c>
      <c r="Q1353">
        <v>194823.82</v>
      </c>
      <c r="R1353">
        <v>1443277.52</v>
      </c>
      <c r="S1353">
        <v>866405.53</v>
      </c>
      <c r="T1353" t="s">
        <v>2894</v>
      </c>
      <c r="U1353" s="221">
        <f t="shared" si="43"/>
        <v>5.7687199000000002E-2</v>
      </c>
    </row>
    <row r="1354" spans="1:21" hidden="1">
      <c r="A1354" s="55" t="str">
        <f t="shared" si="42"/>
        <v>Y0AT0</v>
      </c>
      <c r="B1354" s="55">
        <f>VLOOKUP(J1354,'Mapping-CITI'!A:E,5,0)</f>
        <v>0</v>
      </c>
      <c r="D1354" s="42">
        <v>45016</v>
      </c>
      <c r="E1354" s="42">
        <v>45199</v>
      </c>
      <c r="F1354" t="s">
        <v>2894</v>
      </c>
      <c r="G1354" t="s">
        <v>2921</v>
      </c>
      <c r="H1354">
        <v>2250</v>
      </c>
      <c r="I1354" t="s">
        <v>2774</v>
      </c>
      <c r="J1354">
        <v>210210</v>
      </c>
      <c r="K1354" t="s">
        <v>2246</v>
      </c>
      <c r="L1354">
        <v>-16425253.02</v>
      </c>
      <c r="M1354">
        <v>87515130.849999994</v>
      </c>
      <c r="N1354">
        <v>90805237.549999997</v>
      </c>
      <c r="O1354">
        <v>-19715359.719999999</v>
      </c>
      <c r="P1354" t="s">
        <v>607</v>
      </c>
      <c r="Q1354">
        <v>-19715359.719999999</v>
      </c>
      <c r="R1354">
        <v>87515130.849999994</v>
      </c>
      <c r="S1354">
        <v>1098.44</v>
      </c>
      <c r="T1354" t="s">
        <v>2894</v>
      </c>
      <c r="U1354" s="221">
        <f t="shared" si="43"/>
        <v>-0.32901067000000028</v>
      </c>
    </row>
    <row r="1355" spans="1:21" hidden="1">
      <c r="A1355" s="55" t="str">
        <f t="shared" si="42"/>
        <v>Y0AT0</v>
      </c>
      <c r="B1355" s="55">
        <f>VLOOKUP(J1355,'Mapping-CITI'!A:E,5,0)</f>
        <v>0</v>
      </c>
      <c r="D1355" s="42">
        <v>45016</v>
      </c>
      <c r="E1355" s="42">
        <v>45199</v>
      </c>
      <c r="F1355" t="s">
        <v>2894</v>
      </c>
      <c r="G1355" t="s">
        <v>2921</v>
      </c>
      <c r="H1355">
        <v>2250</v>
      </c>
      <c r="I1355" t="s">
        <v>2774</v>
      </c>
      <c r="J1355">
        <v>210419</v>
      </c>
      <c r="K1355" t="s">
        <v>2652</v>
      </c>
      <c r="L1355">
        <v>-368.75</v>
      </c>
      <c r="M1355">
        <v>0</v>
      </c>
      <c r="N1355">
        <v>0</v>
      </c>
      <c r="O1355">
        <v>-368.75</v>
      </c>
      <c r="P1355" t="s">
        <v>607</v>
      </c>
      <c r="Q1355">
        <v>-368.75</v>
      </c>
      <c r="R1355">
        <v>0</v>
      </c>
      <c r="S1355">
        <v>0</v>
      </c>
      <c r="T1355" t="s">
        <v>2894</v>
      </c>
      <c r="U1355" s="221">
        <f t="shared" si="43"/>
        <v>0</v>
      </c>
    </row>
    <row r="1356" spans="1:21" hidden="1">
      <c r="A1356" s="55" t="str">
        <f t="shared" si="42"/>
        <v>Y0AT0</v>
      </c>
      <c r="B1356" s="55">
        <f>VLOOKUP(J1356,'Mapping-CITI'!A:E,5,0)</f>
        <v>0</v>
      </c>
      <c r="D1356" s="42">
        <v>45016</v>
      </c>
      <c r="E1356" s="42">
        <v>45199</v>
      </c>
      <c r="F1356" t="s">
        <v>2894</v>
      </c>
      <c r="G1356" t="s">
        <v>2921</v>
      </c>
      <c r="H1356">
        <v>2250</v>
      </c>
      <c r="I1356" t="s">
        <v>2774</v>
      </c>
      <c r="J1356">
        <v>210667</v>
      </c>
      <c r="K1356" t="s">
        <v>2862</v>
      </c>
      <c r="L1356">
        <v>3802.26</v>
      </c>
      <c r="M1356">
        <v>2265.0300000000002</v>
      </c>
      <c r="N1356">
        <v>50604</v>
      </c>
      <c r="O1356">
        <v>-44536.71</v>
      </c>
      <c r="P1356" t="s">
        <v>607</v>
      </c>
      <c r="Q1356">
        <v>-44536.71</v>
      </c>
      <c r="R1356">
        <v>2265.0300000000002</v>
      </c>
      <c r="S1356">
        <v>50604</v>
      </c>
      <c r="T1356" t="s">
        <v>2894</v>
      </c>
      <c r="U1356" s="221">
        <f t="shared" si="43"/>
        <v>-4.8338970000000002E-3</v>
      </c>
    </row>
    <row r="1357" spans="1:21" hidden="1">
      <c r="A1357" s="55" t="str">
        <f t="shared" si="42"/>
        <v>Y0AT0</v>
      </c>
      <c r="B1357" s="55">
        <f>VLOOKUP(J1357,'Mapping-CITI'!A:E,5,0)</f>
        <v>0</v>
      </c>
      <c r="D1357" s="42">
        <v>45016</v>
      </c>
      <c r="E1357" s="42">
        <v>45199</v>
      </c>
      <c r="F1357" t="s">
        <v>2894</v>
      </c>
      <c r="G1357" t="s">
        <v>2921</v>
      </c>
      <c r="H1357">
        <v>2250</v>
      </c>
      <c r="I1357" t="s">
        <v>2774</v>
      </c>
      <c r="J1357">
        <v>210766</v>
      </c>
      <c r="K1357" t="s">
        <v>2748</v>
      </c>
      <c r="L1357">
        <v>5578.07</v>
      </c>
      <c r="M1357">
        <v>27922.09</v>
      </c>
      <c r="N1357">
        <v>30078.61</v>
      </c>
      <c r="O1357">
        <v>3421.55</v>
      </c>
      <c r="P1357" t="s">
        <v>607</v>
      </c>
      <c r="Q1357">
        <v>3421.55</v>
      </c>
      <c r="R1357">
        <v>27443.46</v>
      </c>
      <c r="S1357">
        <v>0</v>
      </c>
      <c r="T1357" t="s">
        <v>2894</v>
      </c>
      <c r="U1357" s="221">
        <f t="shared" si="43"/>
        <v>-2.1565200000000004E-4</v>
      </c>
    </row>
    <row r="1358" spans="1:21" hidden="1">
      <c r="A1358" s="55" t="str">
        <f t="shared" si="42"/>
        <v>Y0ATIgnore</v>
      </c>
      <c r="B1358" s="55" t="str">
        <f>VLOOKUP(J1358,'Mapping-CITI'!A:E,5,0)</f>
        <v>Ignore</v>
      </c>
      <c r="D1358" s="42">
        <v>45016</v>
      </c>
      <c r="E1358" s="42">
        <v>45199</v>
      </c>
      <c r="F1358" t="s">
        <v>2894</v>
      </c>
      <c r="G1358" t="s">
        <v>2921</v>
      </c>
      <c r="H1358">
        <v>2250</v>
      </c>
      <c r="I1358" t="s">
        <v>2774</v>
      </c>
      <c r="J1358">
        <v>210854</v>
      </c>
      <c r="K1358" t="s">
        <v>3378</v>
      </c>
      <c r="L1358">
        <v>539067.12</v>
      </c>
      <c r="M1358">
        <v>0</v>
      </c>
      <c r="N1358">
        <v>0</v>
      </c>
      <c r="O1358">
        <v>539067.12</v>
      </c>
      <c r="P1358" t="s">
        <v>607</v>
      </c>
      <c r="Q1358">
        <v>539067.12</v>
      </c>
      <c r="R1358">
        <v>0</v>
      </c>
      <c r="S1358">
        <v>0</v>
      </c>
      <c r="T1358" t="s">
        <v>2894</v>
      </c>
      <c r="U1358" s="221">
        <f t="shared" si="43"/>
        <v>0</v>
      </c>
    </row>
    <row r="1359" spans="1:21" hidden="1">
      <c r="A1359" s="55" t="str">
        <f t="shared" si="42"/>
        <v>Y0AT0</v>
      </c>
      <c r="B1359" s="55">
        <f>VLOOKUP(J1359,'Mapping-CITI'!A:E,5,0)</f>
        <v>0</v>
      </c>
      <c r="D1359" s="42">
        <v>45016</v>
      </c>
      <c r="E1359" s="42">
        <v>45199</v>
      </c>
      <c r="F1359" t="s">
        <v>2894</v>
      </c>
      <c r="G1359" t="s">
        <v>2921</v>
      </c>
      <c r="H1359">
        <v>2250</v>
      </c>
      <c r="I1359" t="s">
        <v>2774</v>
      </c>
      <c r="J1359">
        <v>211103</v>
      </c>
      <c r="K1359" t="s">
        <v>2249</v>
      </c>
      <c r="L1359">
        <v>-25368.37</v>
      </c>
      <c r="M1359">
        <v>45935.63</v>
      </c>
      <c r="N1359">
        <v>29699.54</v>
      </c>
      <c r="O1359">
        <v>-9132.2800000000007</v>
      </c>
      <c r="P1359" t="s">
        <v>607</v>
      </c>
      <c r="Q1359">
        <v>-9132.2800000000007</v>
      </c>
      <c r="R1359">
        <v>45935.63</v>
      </c>
      <c r="S1359">
        <v>14.67</v>
      </c>
      <c r="T1359" t="s">
        <v>2894</v>
      </c>
      <c r="U1359" s="221">
        <f t="shared" si="43"/>
        <v>1.6236089999999996E-3</v>
      </c>
    </row>
    <row r="1360" spans="1:21" hidden="1">
      <c r="A1360" s="55" t="str">
        <f t="shared" si="42"/>
        <v>Y0AT0</v>
      </c>
      <c r="B1360" s="55">
        <f>VLOOKUP(J1360,'Mapping-CITI'!A:E,5,0)</f>
        <v>0</v>
      </c>
      <c r="D1360" s="42">
        <v>45016</v>
      </c>
      <c r="E1360" s="42">
        <v>45199</v>
      </c>
      <c r="F1360" t="s">
        <v>2894</v>
      </c>
      <c r="G1360" t="s">
        <v>2921</v>
      </c>
      <c r="H1360">
        <v>2250</v>
      </c>
      <c r="I1360" t="s">
        <v>2774</v>
      </c>
      <c r="J1360">
        <v>211106</v>
      </c>
      <c r="K1360" t="s">
        <v>2250</v>
      </c>
      <c r="L1360">
        <v>-27813.77</v>
      </c>
      <c r="M1360">
        <v>4799567.25</v>
      </c>
      <c r="N1360">
        <v>4771453.93</v>
      </c>
      <c r="O1360">
        <v>299.55</v>
      </c>
      <c r="P1360" t="s">
        <v>607</v>
      </c>
      <c r="Q1360">
        <v>299.55</v>
      </c>
      <c r="R1360">
        <v>4799567.25</v>
      </c>
      <c r="S1360">
        <v>4771453.93</v>
      </c>
      <c r="T1360" t="s">
        <v>2894</v>
      </c>
      <c r="U1360" s="221">
        <f t="shared" si="43"/>
        <v>2.8113320000000296E-3</v>
      </c>
    </row>
    <row r="1361" spans="1:21" hidden="1">
      <c r="A1361" s="55" t="str">
        <f t="shared" si="42"/>
        <v>Y0AT0</v>
      </c>
      <c r="B1361" s="55">
        <f>VLOOKUP(J1361,'Mapping-CITI'!A:E,5,0)</f>
        <v>0</v>
      </c>
      <c r="D1361" s="42">
        <v>45016</v>
      </c>
      <c r="E1361" s="42">
        <v>45199</v>
      </c>
      <c r="F1361" t="s">
        <v>2894</v>
      </c>
      <c r="G1361" t="s">
        <v>2921</v>
      </c>
      <c r="H1361">
        <v>2250</v>
      </c>
      <c r="I1361" t="s">
        <v>2774</v>
      </c>
      <c r="J1361">
        <v>211119</v>
      </c>
      <c r="K1361" t="s">
        <v>2251</v>
      </c>
      <c r="L1361">
        <v>-239.21</v>
      </c>
      <c r="M1361">
        <v>355089.05</v>
      </c>
      <c r="N1361">
        <v>347560.09</v>
      </c>
      <c r="O1361">
        <v>7289.75</v>
      </c>
      <c r="P1361" t="s">
        <v>607</v>
      </c>
      <c r="Q1361">
        <v>7289.75</v>
      </c>
      <c r="R1361">
        <v>355089.05</v>
      </c>
      <c r="S1361">
        <v>348589.37</v>
      </c>
      <c r="T1361" t="s">
        <v>2894</v>
      </c>
      <c r="U1361" s="221">
        <f t="shared" si="43"/>
        <v>7.5289599999999628E-4</v>
      </c>
    </row>
    <row r="1362" spans="1:21" hidden="1">
      <c r="A1362" s="55" t="str">
        <f t="shared" si="42"/>
        <v>Y0AT0</v>
      </c>
      <c r="B1362" s="55">
        <f>VLOOKUP(J1362,'Mapping-CITI'!A:E,5,0)</f>
        <v>0</v>
      </c>
      <c r="D1362" s="42">
        <v>45016</v>
      </c>
      <c r="E1362" s="42">
        <v>45199</v>
      </c>
      <c r="F1362" t="s">
        <v>2894</v>
      </c>
      <c r="G1362" t="s">
        <v>2921</v>
      </c>
      <c r="H1362">
        <v>2250</v>
      </c>
      <c r="I1362" t="s">
        <v>2774</v>
      </c>
      <c r="J1362">
        <v>211121</v>
      </c>
      <c r="K1362" t="s">
        <v>2252</v>
      </c>
      <c r="L1362">
        <v>-422487.46</v>
      </c>
      <c r="M1362">
        <v>6306290</v>
      </c>
      <c r="N1362">
        <v>6791361</v>
      </c>
      <c r="O1362">
        <v>-907558.46</v>
      </c>
      <c r="P1362" t="s">
        <v>607</v>
      </c>
      <c r="Q1362">
        <v>-907558.46</v>
      </c>
      <c r="R1362">
        <v>6267488</v>
      </c>
      <c r="S1362">
        <v>0</v>
      </c>
      <c r="T1362" t="s">
        <v>2894</v>
      </c>
      <c r="U1362" s="221">
        <f t="shared" si="43"/>
        <v>-4.8507099999999997E-2</v>
      </c>
    </row>
    <row r="1363" spans="1:21" hidden="1">
      <c r="A1363" s="55" t="str">
        <f t="shared" si="42"/>
        <v>Y0AT0</v>
      </c>
      <c r="B1363" s="55">
        <f>VLOOKUP(J1363,'Mapping-CITI'!A:E,5,0)</f>
        <v>0</v>
      </c>
      <c r="D1363" s="42">
        <v>45016</v>
      </c>
      <c r="E1363" s="42">
        <v>45199</v>
      </c>
      <c r="F1363" t="s">
        <v>2894</v>
      </c>
      <c r="G1363" t="s">
        <v>2921</v>
      </c>
      <c r="H1363">
        <v>2250</v>
      </c>
      <c r="I1363" t="s">
        <v>2774</v>
      </c>
      <c r="J1363">
        <v>211122</v>
      </c>
      <c r="K1363" t="s">
        <v>2253</v>
      </c>
      <c r="L1363">
        <v>-3591.37</v>
      </c>
      <c r="M1363">
        <v>33238.660000000003</v>
      </c>
      <c r="N1363">
        <v>32849.81</v>
      </c>
      <c r="O1363">
        <v>-3202.52</v>
      </c>
      <c r="P1363" t="s">
        <v>607</v>
      </c>
      <c r="Q1363">
        <v>-3202.52</v>
      </c>
      <c r="R1363">
        <v>32725.48</v>
      </c>
      <c r="S1363">
        <v>0</v>
      </c>
      <c r="T1363" t="s">
        <v>2894</v>
      </c>
      <c r="U1363" s="221">
        <f t="shared" si="43"/>
        <v>3.8885000000000581E-5</v>
      </c>
    </row>
    <row r="1364" spans="1:21" hidden="1">
      <c r="A1364" s="55" t="str">
        <f t="shared" si="42"/>
        <v>Y0AT0</v>
      </c>
      <c r="B1364" s="55">
        <f>VLOOKUP(J1364,'Mapping-CITI'!A:E,5,0)</f>
        <v>0</v>
      </c>
      <c r="D1364" s="42">
        <v>45016</v>
      </c>
      <c r="E1364" s="42">
        <v>45199</v>
      </c>
      <c r="F1364" t="s">
        <v>2894</v>
      </c>
      <c r="G1364" t="s">
        <v>2921</v>
      </c>
      <c r="H1364">
        <v>2250</v>
      </c>
      <c r="I1364" t="s">
        <v>2774</v>
      </c>
      <c r="J1364">
        <v>211146</v>
      </c>
      <c r="K1364" t="s">
        <v>2749</v>
      </c>
      <c r="L1364">
        <v>-581337.44999999995</v>
      </c>
      <c r="M1364">
        <v>3524974</v>
      </c>
      <c r="N1364">
        <v>3360235</v>
      </c>
      <c r="O1364">
        <v>-416598.45</v>
      </c>
      <c r="P1364" t="s">
        <v>607</v>
      </c>
      <c r="Q1364">
        <v>-416598.45</v>
      </c>
      <c r="R1364">
        <v>3524974</v>
      </c>
      <c r="S1364">
        <v>3360235</v>
      </c>
      <c r="T1364" t="s">
        <v>2894</v>
      </c>
      <c r="U1364" s="221">
        <f t="shared" si="43"/>
        <v>1.64739E-2</v>
      </c>
    </row>
    <row r="1365" spans="1:21" hidden="1">
      <c r="A1365" s="55" t="str">
        <f t="shared" si="42"/>
        <v>Y0AT0</v>
      </c>
      <c r="B1365" s="55">
        <f>VLOOKUP(J1365,'Mapping-CITI'!A:E,5,0)</f>
        <v>0</v>
      </c>
      <c r="D1365" s="42">
        <v>45016</v>
      </c>
      <c r="E1365" s="42">
        <v>45199</v>
      </c>
      <c r="F1365" t="s">
        <v>2894</v>
      </c>
      <c r="G1365" t="s">
        <v>2921</v>
      </c>
      <c r="H1365">
        <v>2250</v>
      </c>
      <c r="I1365" t="s">
        <v>2774</v>
      </c>
      <c r="J1365">
        <v>211172</v>
      </c>
      <c r="K1365" t="s">
        <v>2262</v>
      </c>
      <c r="L1365">
        <v>-322198.82</v>
      </c>
      <c r="M1365">
        <v>5882099.29</v>
      </c>
      <c r="N1365">
        <v>8474084.9499999993</v>
      </c>
      <c r="O1365">
        <v>-2914184.48</v>
      </c>
      <c r="P1365" t="s">
        <v>607</v>
      </c>
      <c r="Q1365">
        <v>-2914184.48</v>
      </c>
      <c r="R1365">
        <v>5882099.29</v>
      </c>
      <c r="S1365">
        <v>1334352.58</v>
      </c>
      <c r="T1365" t="s">
        <v>2894</v>
      </c>
      <c r="U1365" s="221">
        <f t="shared" si="43"/>
        <v>-0.25919856599999991</v>
      </c>
    </row>
    <row r="1366" spans="1:21" hidden="1">
      <c r="A1366" s="55" t="str">
        <f t="shared" si="42"/>
        <v>Y0AT0</v>
      </c>
      <c r="B1366" s="55">
        <f>VLOOKUP(J1366,'Mapping-CITI'!A:E,5,0)</f>
        <v>0</v>
      </c>
      <c r="D1366" s="42">
        <v>45016</v>
      </c>
      <c r="E1366" s="42">
        <v>45199</v>
      </c>
      <c r="F1366" t="s">
        <v>2894</v>
      </c>
      <c r="G1366" t="s">
        <v>2921</v>
      </c>
      <c r="H1366">
        <v>2250</v>
      </c>
      <c r="I1366" t="s">
        <v>2774</v>
      </c>
      <c r="J1366">
        <v>211176</v>
      </c>
      <c r="K1366" t="s">
        <v>2266</v>
      </c>
      <c r="L1366">
        <v>-429197.05</v>
      </c>
      <c r="M1366">
        <v>0</v>
      </c>
      <c r="N1366">
        <v>0</v>
      </c>
      <c r="O1366">
        <v>-429197.05</v>
      </c>
      <c r="P1366" t="s">
        <v>607</v>
      </c>
      <c r="Q1366">
        <v>-429197.05</v>
      </c>
      <c r="R1366">
        <v>0</v>
      </c>
      <c r="S1366">
        <v>0</v>
      </c>
      <c r="T1366" t="s">
        <v>2894</v>
      </c>
      <c r="U1366" s="221">
        <f t="shared" si="43"/>
        <v>0</v>
      </c>
    </row>
    <row r="1367" spans="1:21" hidden="1">
      <c r="A1367" s="55" t="str">
        <f t="shared" si="42"/>
        <v>Y0AT0</v>
      </c>
      <c r="B1367" s="55">
        <f>VLOOKUP(J1367,'Mapping-CITI'!A:E,5,0)</f>
        <v>0</v>
      </c>
      <c r="D1367" s="42">
        <v>45016</v>
      </c>
      <c r="E1367" s="42">
        <v>45199</v>
      </c>
      <c r="F1367" t="s">
        <v>2894</v>
      </c>
      <c r="G1367" t="s">
        <v>2921</v>
      </c>
      <c r="H1367">
        <v>2250</v>
      </c>
      <c r="I1367" t="s">
        <v>2774</v>
      </c>
      <c r="J1367">
        <v>211177</v>
      </c>
      <c r="K1367" t="s">
        <v>2267</v>
      </c>
      <c r="L1367">
        <v>-39366.89</v>
      </c>
      <c r="M1367">
        <v>0</v>
      </c>
      <c r="N1367">
        <v>0</v>
      </c>
      <c r="O1367">
        <v>-39366.89</v>
      </c>
      <c r="P1367" t="s">
        <v>607</v>
      </c>
      <c r="Q1367">
        <v>-39366.89</v>
      </c>
      <c r="R1367">
        <v>0</v>
      </c>
      <c r="S1367">
        <v>0</v>
      </c>
      <c r="T1367" t="s">
        <v>2894</v>
      </c>
      <c r="U1367" s="221">
        <f t="shared" si="43"/>
        <v>0</v>
      </c>
    </row>
    <row r="1368" spans="1:21" hidden="1">
      <c r="A1368" s="55" t="str">
        <f t="shared" si="42"/>
        <v>Y0AT0</v>
      </c>
      <c r="B1368" s="55">
        <f>VLOOKUP(J1368,'Mapping-CITI'!A:E,5,0)</f>
        <v>0</v>
      </c>
      <c r="D1368" s="42">
        <v>45016</v>
      </c>
      <c r="E1368" s="42">
        <v>45199</v>
      </c>
      <c r="F1368" t="s">
        <v>2894</v>
      </c>
      <c r="G1368" t="s">
        <v>2921</v>
      </c>
      <c r="H1368">
        <v>2250</v>
      </c>
      <c r="I1368" t="s">
        <v>2774</v>
      </c>
      <c r="J1368">
        <v>211632</v>
      </c>
      <c r="K1368" t="s">
        <v>2543</v>
      </c>
      <c r="L1368">
        <v>-80360.070000000007</v>
      </c>
      <c r="M1368">
        <v>338926.95</v>
      </c>
      <c r="N1368">
        <v>338587.85</v>
      </c>
      <c r="O1368">
        <v>-80020.97</v>
      </c>
      <c r="P1368" t="s">
        <v>607</v>
      </c>
      <c r="Q1368">
        <v>-80020.97</v>
      </c>
      <c r="R1368">
        <v>338926.95</v>
      </c>
      <c r="S1368">
        <v>338587.85</v>
      </c>
      <c r="T1368" t="s">
        <v>2894</v>
      </c>
      <c r="U1368" s="221">
        <f t="shared" si="43"/>
        <v>3.3910000000003495E-5</v>
      </c>
    </row>
    <row r="1369" spans="1:21" hidden="1">
      <c r="A1369" s="55" t="str">
        <f t="shared" si="42"/>
        <v>Y0AT0</v>
      </c>
      <c r="B1369" s="55">
        <f>VLOOKUP(J1369,'Mapping-CITI'!A:E,5,0)</f>
        <v>0</v>
      </c>
      <c r="D1369" s="42">
        <v>45016</v>
      </c>
      <c r="E1369" s="42">
        <v>45199</v>
      </c>
      <c r="F1369" t="s">
        <v>2894</v>
      </c>
      <c r="G1369" t="s">
        <v>2921</v>
      </c>
      <c r="H1369">
        <v>2220</v>
      </c>
      <c r="I1369" t="s">
        <v>2775</v>
      </c>
      <c r="J1369">
        <v>260101</v>
      </c>
      <c r="K1369" t="s">
        <v>2271</v>
      </c>
      <c r="L1369">
        <v>0</v>
      </c>
      <c r="M1369">
        <v>3440721474.25</v>
      </c>
      <c r="N1369">
        <v>3505860418.75</v>
      </c>
      <c r="O1369">
        <v>-65138944.5</v>
      </c>
      <c r="P1369" t="s">
        <v>607</v>
      </c>
      <c r="Q1369">
        <v>-65138944.5</v>
      </c>
      <c r="R1369">
        <v>0</v>
      </c>
      <c r="S1369">
        <v>0</v>
      </c>
      <c r="T1369" t="s">
        <v>2894</v>
      </c>
      <c r="U1369" s="221">
        <f t="shared" si="43"/>
        <v>-6.5138944499999996</v>
      </c>
    </row>
    <row r="1370" spans="1:21" hidden="1">
      <c r="A1370" s="55" t="str">
        <f t="shared" si="42"/>
        <v>Y0AT0</v>
      </c>
      <c r="B1370" s="55">
        <f>VLOOKUP(J1370,'Mapping-CITI'!A:E,5,0)</f>
        <v>0</v>
      </c>
      <c r="D1370" s="42">
        <v>45016</v>
      </c>
      <c r="E1370" s="42">
        <v>45199</v>
      </c>
      <c r="F1370" t="s">
        <v>2894</v>
      </c>
      <c r="G1370" t="s">
        <v>2921</v>
      </c>
      <c r="H1370">
        <v>2230</v>
      </c>
      <c r="I1370" t="s">
        <v>3423</v>
      </c>
      <c r="J1370">
        <v>260108</v>
      </c>
      <c r="K1370" t="s">
        <v>2647</v>
      </c>
      <c r="L1370">
        <v>0</v>
      </c>
      <c r="M1370">
        <v>779578301.60000002</v>
      </c>
      <c r="N1370">
        <v>779578301.60000002</v>
      </c>
      <c r="O1370">
        <v>0</v>
      </c>
      <c r="P1370" t="s">
        <v>607</v>
      </c>
      <c r="Q1370">
        <v>0</v>
      </c>
      <c r="R1370">
        <v>0</v>
      </c>
      <c r="S1370">
        <v>0</v>
      </c>
      <c r="T1370" t="s">
        <v>2894</v>
      </c>
      <c r="U1370" s="221">
        <f t="shared" si="43"/>
        <v>0</v>
      </c>
    </row>
    <row r="1371" spans="1:21" hidden="1">
      <c r="A1371" s="55" t="str">
        <f t="shared" si="42"/>
        <v>Y0AT0</v>
      </c>
      <c r="B1371" s="55">
        <f>VLOOKUP(J1371,'Mapping-CITI'!A:E,5,0)</f>
        <v>0</v>
      </c>
      <c r="D1371" s="42">
        <v>45016</v>
      </c>
      <c r="E1371" s="42">
        <v>45199</v>
      </c>
      <c r="F1371" t="s">
        <v>2894</v>
      </c>
      <c r="G1371" t="s">
        <v>2921</v>
      </c>
      <c r="H1371">
        <v>2220</v>
      </c>
      <c r="I1371" t="s">
        <v>2775</v>
      </c>
      <c r="J1371">
        <v>260118</v>
      </c>
      <c r="K1371" t="s">
        <v>2275</v>
      </c>
      <c r="L1371">
        <v>0</v>
      </c>
      <c r="M1371">
        <v>36415772454.029999</v>
      </c>
      <c r="N1371">
        <v>36415772454.029999</v>
      </c>
      <c r="O1371">
        <v>0</v>
      </c>
      <c r="P1371" t="s">
        <v>607</v>
      </c>
      <c r="Q1371">
        <v>0</v>
      </c>
      <c r="R1371">
        <v>0</v>
      </c>
      <c r="S1371">
        <v>0</v>
      </c>
      <c r="T1371" t="s">
        <v>2894</v>
      </c>
      <c r="U1371" s="221">
        <f t="shared" si="43"/>
        <v>0</v>
      </c>
    </row>
    <row r="1372" spans="1:21" hidden="1">
      <c r="A1372" s="55" t="str">
        <f t="shared" si="42"/>
        <v>Y0AT0</v>
      </c>
      <c r="B1372" s="55">
        <f>VLOOKUP(J1372,'Mapping-CITI'!A:E,5,0)</f>
        <v>0</v>
      </c>
      <c r="D1372" s="42">
        <v>45016</v>
      </c>
      <c r="E1372" s="42">
        <v>45199</v>
      </c>
      <c r="F1372" t="s">
        <v>2894</v>
      </c>
      <c r="G1372" t="s">
        <v>2921</v>
      </c>
      <c r="H1372">
        <v>2220</v>
      </c>
      <c r="I1372" t="s">
        <v>2775</v>
      </c>
      <c r="J1372">
        <v>260124</v>
      </c>
      <c r="K1372" t="s">
        <v>2279</v>
      </c>
      <c r="L1372">
        <v>0</v>
      </c>
      <c r="M1372">
        <v>709863000</v>
      </c>
      <c r="N1372">
        <v>709863000</v>
      </c>
      <c r="O1372">
        <v>0</v>
      </c>
      <c r="P1372" t="s">
        <v>607</v>
      </c>
      <c r="Q1372">
        <v>0</v>
      </c>
      <c r="R1372">
        <v>0</v>
      </c>
      <c r="S1372">
        <v>0</v>
      </c>
      <c r="T1372" t="s">
        <v>2894</v>
      </c>
      <c r="U1372" s="221">
        <f t="shared" si="43"/>
        <v>0</v>
      </c>
    </row>
    <row r="1373" spans="1:21" hidden="1">
      <c r="A1373" s="55" t="str">
        <f t="shared" si="42"/>
        <v>Y0AT0</v>
      </c>
      <c r="B1373" s="55">
        <f>VLOOKUP(J1373,'Mapping-CITI'!A:E,5,0)</f>
        <v>0</v>
      </c>
      <c r="D1373" s="42">
        <v>45016</v>
      </c>
      <c r="E1373" s="42">
        <v>45199</v>
      </c>
      <c r="F1373" t="s">
        <v>2894</v>
      </c>
      <c r="G1373" t="s">
        <v>2921</v>
      </c>
      <c r="H1373">
        <v>2220</v>
      </c>
      <c r="I1373" t="s">
        <v>2775</v>
      </c>
      <c r="J1373">
        <v>260126</v>
      </c>
      <c r="K1373" t="s">
        <v>2280</v>
      </c>
      <c r="L1373">
        <v>0</v>
      </c>
      <c r="M1373">
        <v>361284170.20999998</v>
      </c>
      <c r="N1373">
        <v>361284170.20999998</v>
      </c>
      <c r="O1373">
        <v>0</v>
      </c>
      <c r="P1373" t="s">
        <v>607</v>
      </c>
      <c r="Q1373">
        <v>0</v>
      </c>
      <c r="R1373">
        <v>0</v>
      </c>
      <c r="S1373">
        <v>0</v>
      </c>
      <c r="T1373" t="s">
        <v>2894</v>
      </c>
      <c r="U1373" s="221">
        <f t="shared" si="43"/>
        <v>0</v>
      </c>
    </row>
    <row r="1374" spans="1:21" hidden="1">
      <c r="A1374" s="55" t="str">
        <f t="shared" si="42"/>
        <v>Y0AT0</v>
      </c>
      <c r="B1374" s="55">
        <f>VLOOKUP(J1374,'Mapping-CITI'!A:E,5,0)</f>
        <v>0</v>
      </c>
      <c r="D1374" s="42">
        <v>45016</v>
      </c>
      <c r="E1374" s="42">
        <v>45199</v>
      </c>
      <c r="F1374" t="s">
        <v>2894</v>
      </c>
      <c r="G1374" t="s">
        <v>2921</v>
      </c>
      <c r="H1374">
        <v>2240</v>
      </c>
      <c r="I1374" t="s">
        <v>2795</v>
      </c>
      <c r="J1374">
        <v>260202</v>
      </c>
      <c r="K1374" t="s">
        <v>2281</v>
      </c>
      <c r="L1374">
        <v>0</v>
      </c>
      <c r="M1374">
        <v>3286659983.2399998</v>
      </c>
      <c r="N1374">
        <v>3286659983.2399998</v>
      </c>
      <c r="O1374">
        <v>0</v>
      </c>
      <c r="P1374" t="s">
        <v>607</v>
      </c>
      <c r="Q1374">
        <v>0</v>
      </c>
      <c r="R1374">
        <v>0</v>
      </c>
      <c r="S1374">
        <v>0</v>
      </c>
      <c r="T1374" t="s">
        <v>2894</v>
      </c>
      <c r="U1374" s="221">
        <f t="shared" si="43"/>
        <v>0</v>
      </c>
    </row>
    <row r="1375" spans="1:21" hidden="1">
      <c r="A1375" s="55" t="str">
        <f t="shared" si="42"/>
        <v>Y0AT0</v>
      </c>
      <c r="B1375" s="55">
        <f>VLOOKUP(J1375,'Mapping-CITI'!A:E,5,0)</f>
        <v>0</v>
      </c>
      <c r="D1375" s="42">
        <v>45016</v>
      </c>
      <c r="E1375" s="42">
        <v>45199</v>
      </c>
      <c r="F1375" t="s">
        <v>2894</v>
      </c>
      <c r="G1375" t="s">
        <v>2921</v>
      </c>
      <c r="H1375">
        <v>2240</v>
      </c>
      <c r="I1375" t="s">
        <v>2795</v>
      </c>
      <c r="J1375">
        <v>260221</v>
      </c>
      <c r="K1375" t="s">
        <v>2282</v>
      </c>
      <c r="L1375">
        <v>-2289985.1</v>
      </c>
      <c r="M1375">
        <v>702736607.59000003</v>
      </c>
      <c r="N1375">
        <v>705999158.41999996</v>
      </c>
      <c r="O1375">
        <v>-5552535.9299999997</v>
      </c>
      <c r="P1375" t="s">
        <v>607</v>
      </c>
      <c r="Q1375">
        <v>-5552535.9299999997</v>
      </c>
      <c r="R1375">
        <v>701765505.29999995</v>
      </c>
      <c r="S1375">
        <v>12499.18</v>
      </c>
      <c r="T1375" t="s">
        <v>2894</v>
      </c>
      <c r="U1375" s="221">
        <f t="shared" si="43"/>
        <v>-0.3262550829999924</v>
      </c>
    </row>
    <row r="1376" spans="1:21" hidden="1">
      <c r="A1376" s="55" t="str">
        <f t="shared" si="42"/>
        <v>Y0AT0</v>
      </c>
      <c r="B1376" s="55">
        <f>VLOOKUP(J1376,'Mapping-CITI'!A:E,5,0)</f>
        <v>0</v>
      </c>
      <c r="D1376" s="42">
        <v>45016</v>
      </c>
      <c r="E1376" s="42">
        <v>45199</v>
      </c>
      <c r="F1376" t="s">
        <v>2894</v>
      </c>
      <c r="G1376" t="s">
        <v>2921</v>
      </c>
      <c r="H1376">
        <v>2240</v>
      </c>
      <c r="I1376" t="s">
        <v>2795</v>
      </c>
      <c r="J1376">
        <v>260222</v>
      </c>
      <c r="K1376" t="s">
        <v>2283</v>
      </c>
      <c r="L1376">
        <v>-10144816.51</v>
      </c>
      <c r="M1376">
        <v>2566285161.77</v>
      </c>
      <c r="N1376">
        <v>2571091008.6799998</v>
      </c>
      <c r="O1376">
        <v>-14950663.42</v>
      </c>
      <c r="P1376" t="s">
        <v>607</v>
      </c>
      <c r="Q1376">
        <v>-14950663.42</v>
      </c>
      <c r="R1376">
        <v>2515976800.0700002</v>
      </c>
      <c r="S1376">
        <v>0</v>
      </c>
      <c r="T1376" t="s">
        <v>2894</v>
      </c>
      <c r="U1376" s="221">
        <f t="shared" si="43"/>
        <v>-0.48058469099998474</v>
      </c>
    </row>
    <row r="1377" spans="1:21" hidden="1">
      <c r="A1377" s="55" t="str">
        <f t="shared" si="42"/>
        <v>Y0AT0</v>
      </c>
      <c r="B1377" s="55">
        <f>VLOOKUP(J1377,'Mapping-CITI'!A:E,5,0)</f>
        <v>0</v>
      </c>
      <c r="D1377" s="42">
        <v>45016</v>
      </c>
      <c r="E1377" s="42">
        <v>45199</v>
      </c>
      <c r="F1377" t="s">
        <v>2894</v>
      </c>
      <c r="G1377" t="s">
        <v>2921</v>
      </c>
      <c r="H1377">
        <v>2140</v>
      </c>
      <c r="I1377" t="s">
        <v>2806</v>
      </c>
      <c r="J1377">
        <v>260802</v>
      </c>
      <c r="K1377" t="s">
        <v>2284</v>
      </c>
      <c r="L1377">
        <v>-97.74</v>
      </c>
      <c r="M1377">
        <v>30120329.079999998</v>
      </c>
      <c r="N1377">
        <v>30120341.800000001</v>
      </c>
      <c r="O1377">
        <v>-110.46</v>
      </c>
      <c r="P1377" t="s">
        <v>607</v>
      </c>
      <c r="Q1377">
        <v>-110.46</v>
      </c>
      <c r="R1377">
        <v>27801815.800000001</v>
      </c>
      <c r="S1377">
        <v>30113599.699999999</v>
      </c>
      <c r="T1377" t="s">
        <v>2894</v>
      </c>
      <c r="U1377" s="221">
        <f t="shared" si="43"/>
        <v>-1.2720000002533197E-6</v>
      </c>
    </row>
    <row r="1378" spans="1:21" hidden="1">
      <c r="A1378" s="55" t="str">
        <f t="shared" si="42"/>
        <v>Y0AT0</v>
      </c>
      <c r="B1378" s="55">
        <f>VLOOKUP(J1378,'Mapping-CITI'!A:E,5,0)</f>
        <v>0</v>
      </c>
      <c r="D1378" s="42">
        <v>45016</v>
      </c>
      <c r="E1378" s="42">
        <v>45199</v>
      </c>
      <c r="F1378" t="s">
        <v>2894</v>
      </c>
      <c r="G1378" t="s">
        <v>2921</v>
      </c>
      <c r="H1378">
        <v>2140</v>
      </c>
      <c r="I1378" t="s">
        <v>2806</v>
      </c>
      <c r="J1378">
        <v>260815</v>
      </c>
      <c r="K1378" t="s">
        <v>2286</v>
      </c>
      <c r="L1378">
        <v>-580861.78</v>
      </c>
      <c r="M1378">
        <v>0</v>
      </c>
      <c r="N1378">
        <v>0</v>
      </c>
      <c r="O1378">
        <v>-580861.78</v>
      </c>
      <c r="P1378" t="s">
        <v>607</v>
      </c>
      <c r="Q1378">
        <v>-580861.78</v>
      </c>
      <c r="R1378">
        <v>0</v>
      </c>
      <c r="S1378">
        <v>0</v>
      </c>
      <c r="T1378" t="s">
        <v>2894</v>
      </c>
      <c r="U1378" s="221">
        <f t="shared" si="43"/>
        <v>0</v>
      </c>
    </row>
    <row r="1379" spans="1:21" hidden="1">
      <c r="A1379" s="55" t="str">
        <f t="shared" si="42"/>
        <v>Y0AT0</v>
      </c>
      <c r="B1379" s="55">
        <f>VLOOKUP(J1379,'Mapping-CITI'!A:E,5,0)</f>
        <v>0</v>
      </c>
      <c r="D1379" s="42">
        <v>45016</v>
      </c>
      <c r="E1379" s="42">
        <v>45199</v>
      </c>
      <c r="F1379" t="s">
        <v>2894</v>
      </c>
      <c r="G1379" t="s">
        <v>2921</v>
      </c>
      <c r="H1379">
        <v>2250</v>
      </c>
      <c r="I1379" t="s">
        <v>2774</v>
      </c>
      <c r="J1379">
        <v>260836</v>
      </c>
      <c r="K1379" t="s">
        <v>2705</v>
      </c>
      <c r="L1379">
        <v>-1181599.96</v>
      </c>
      <c r="M1379">
        <v>4296693.71</v>
      </c>
      <c r="N1379">
        <v>3689370.64</v>
      </c>
      <c r="O1379">
        <v>-574276.89</v>
      </c>
      <c r="P1379" t="s">
        <v>607</v>
      </c>
      <c r="Q1379">
        <v>-574276.89</v>
      </c>
      <c r="R1379">
        <v>4289478.49</v>
      </c>
      <c r="S1379">
        <v>98481</v>
      </c>
      <c r="T1379" t="s">
        <v>2894</v>
      </c>
      <c r="U1379" s="221">
        <f t="shared" si="43"/>
        <v>6.0732306999999985E-2</v>
      </c>
    </row>
    <row r="1380" spans="1:21" hidden="1">
      <c r="A1380" s="55" t="str">
        <f t="shared" si="42"/>
        <v>Y0AT0</v>
      </c>
      <c r="B1380" s="55">
        <f>VLOOKUP(J1380,'Mapping-CITI'!A:E,5,0)</f>
        <v>0</v>
      </c>
      <c r="D1380" s="42">
        <v>45016</v>
      </c>
      <c r="E1380" s="42">
        <v>45199</v>
      </c>
      <c r="F1380" t="s">
        <v>2894</v>
      </c>
      <c r="G1380" t="s">
        <v>2921</v>
      </c>
      <c r="H1380">
        <v>2250</v>
      </c>
      <c r="I1380" t="s">
        <v>2774</v>
      </c>
      <c r="J1380">
        <v>260837</v>
      </c>
      <c r="K1380" t="s">
        <v>2706</v>
      </c>
      <c r="L1380">
        <v>-1181599.96</v>
      </c>
      <c r="M1380">
        <v>4296693.71</v>
      </c>
      <c r="N1380">
        <v>3689370.64</v>
      </c>
      <c r="O1380">
        <v>-574276.89</v>
      </c>
      <c r="P1380" t="s">
        <v>607</v>
      </c>
      <c r="Q1380">
        <v>-574276.89</v>
      </c>
      <c r="R1380">
        <v>4289478.49</v>
      </c>
      <c r="S1380">
        <v>98481</v>
      </c>
      <c r="T1380" t="s">
        <v>2894</v>
      </c>
      <c r="U1380" s="221">
        <f t="shared" si="43"/>
        <v>6.0732306999999985E-2</v>
      </c>
    </row>
    <row r="1381" spans="1:21" hidden="1">
      <c r="A1381" s="55" t="str">
        <f t="shared" si="42"/>
        <v>Y0AT0</v>
      </c>
      <c r="B1381" s="55">
        <f>VLOOKUP(J1381,'Mapping-CITI'!A:E,5,0)</f>
        <v>0</v>
      </c>
      <c r="D1381" s="42">
        <v>45016</v>
      </c>
      <c r="E1381" s="42">
        <v>45199</v>
      </c>
      <c r="F1381" t="s">
        <v>2894</v>
      </c>
      <c r="G1381" t="s">
        <v>2921</v>
      </c>
      <c r="H1381">
        <v>2220</v>
      </c>
      <c r="I1381" t="s">
        <v>2775</v>
      </c>
      <c r="J1381">
        <v>260902</v>
      </c>
      <c r="K1381" t="s">
        <v>2287</v>
      </c>
      <c r="L1381">
        <v>-0.49</v>
      </c>
      <c r="M1381">
        <v>0</v>
      </c>
      <c r="N1381">
        <v>0</v>
      </c>
      <c r="O1381">
        <v>-0.49</v>
      </c>
      <c r="P1381" t="s">
        <v>607</v>
      </c>
      <c r="Q1381">
        <v>-0.49</v>
      </c>
      <c r="R1381">
        <v>0</v>
      </c>
      <c r="S1381">
        <v>0</v>
      </c>
      <c r="T1381" t="s">
        <v>2894</v>
      </c>
      <c r="U1381" s="221">
        <f t="shared" si="43"/>
        <v>0</v>
      </c>
    </row>
    <row r="1382" spans="1:21" hidden="1">
      <c r="A1382" s="55" t="str">
        <f t="shared" si="42"/>
        <v>Y0AT0</v>
      </c>
      <c r="B1382" s="55">
        <f>VLOOKUP(J1382,'Mapping-CITI'!A:E,5,0)</f>
        <v>0</v>
      </c>
      <c r="D1382" s="42">
        <v>45016</v>
      </c>
      <c r="E1382" s="42">
        <v>45199</v>
      </c>
      <c r="F1382" t="s">
        <v>2894</v>
      </c>
      <c r="G1382" t="s">
        <v>2921</v>
      </c>
      <c r="H1382">
        <v>2140</v>
      </c>
      <c r="I1382" t="s">
        <v>2806</v>
      </c>
      <c r="J1382">
        <v>260905</v>
      </c>
      <c r="K1382" t="s">
        <v>2288</v>
      </c>
      <c r="L1382">
        <v>-85551.87</v>
      </c>
      <c r="M1382">
        <v>0</v>
      </c>
      <c r="N1382">
        <v>0</v>
      </c>
      <c r="O1382">
        <v>-85551.87</v>
      </c>
      <c r="P1382" t="s">
        <v>607</v>
      </c>
      <c r="Q1382">
        <v>-85551.87</v>
      </c>
      <c r="R1382">
        <v>0</v>
      </c>
      <c r="S1382">
        <v>0</v>
      </c>
      <c r="T1382" t="s">
        <v>2894</v>
      </c>
      <c r="U1382" s="221">
        <f t="shared" si="43"/>
        <v>0</v>
      </c>
    </row>
    <row r="1383" spans="1:21" hidden="1">
      <c r="A1383" s="55" t="str">
        <f t="shared" si="42"/>
        <v>Y0ATIgnore</v>
      </c>
      <c r="B1383" s="55" t="str">
        <f>VLOOKUP(J1383,'Mapping-CITI'!A:E,5,0)</f>
        <v>Ignore</v>
      </c>
      <c r="D1383" s="42">
        <v>45016</v>
      </c>
      <c r="E1383" s="42">
        <v>45199</v>
      </c>
      <c r="F1383" t="s">
        <v>2894</v>
      </c>
      <c r="G1383" t="s">
        <v>2921</v>
      </c>
      <c r="H1383">
        <v>2250</v>
      </c>
      <c r="I1383" t="s">
        <v>2774</v>
      </c>
      <c r="J1383">
        <v>260911</v>
      </c>
      <c r="K1383" t="s">
        <v>4267</v>
      </c>
      <c r="L1383">
        <v>0</v>
      </c>
      <c r="M1383">
        <v>477511.28</v>
      </c>
      <c r="N1383">
        <v>477511.28</v>
      </c>
      <c r="O1383">
        <v>0</v>
      </c>
      <c r="P1383" t="s">
        <v>607</v>
      </c>
      <c r="Q1383">
        <v>0</v>
      </c>
      <c r="R1383">
        <v>477511.28</v>
      </c>
      <c r="S1383">
        <v>477511.28</v>
      </c>
      <c r="T1383" t="s">
        <v>2894</v>
      </c>
      <c r="U1383" s="221">
        <f t="shared" si="43"/>
        <v>0</v>
      </c>
    </row>
    <row r="1384" spans="1:21" hidden="1">
      <c r="A1384" s="55" t="str">
        <f t="shared" si="42"/>
        <v>Y0AT0</v>
      </c>
      <c r="B1384" s="55">
        <f>VLOOKUP(J1384,'Mapping-CITI'!A:E,5,0)</f>
        <v>0</v>
      </c>
      <c r="D1384" s="42">
        <v>45016</v>
      </c>
      <c r="E1384" s="42">
        <v>45199</v>
      </c>
      <c r="F1384" t="s">
        <v>2894</v>
      </c>
      <c r="G1384" t="s">
        <v>2921</v>
      </c>
      <c r="H1384">
        <v>2250</v>
      </c>
      <c r="I1384" t="s">
        <v>2774</v>
      </c>
      <c r="J1384">
        <v>260930</v>
      </c>
      <c r="K1384" t="s">
        <v>2291</v>
      </c>
      <c r="L1384">
        <v>0</v>
      </c>
      <c r="M1384">
        <v>0</v>
      </c>
      <c r="N1384">
        <v>0</v>
      </c>
      <c r="O1384">
        <v>0</v>
      </c>
      <c r="P1384" t="s">
        <v>607</v>
      </c>
      <c r="Q1384">
        <v>0</v>
      </c>
      <c r="R1384">
        <v>0</v>
      </c>
      <c r="S1384">
        <v>0</v>
      </c>
      <c r="T1384" t="s">
        <v>2894</v>
      </c>
      <c r="U1384" s="221">
        <f t="shared" si="43"/>
        <v>0</v>
      </c>
    </row>
    <row r="1385" spans="1:21" hidden="1">
      <c r="A1385" s="55" t="str">
        <f t="shared" si="42"/>
        <v>Y0AT0</v>
      </c>
      <c r="B1385" s="55">
        <f>VLOOKUP(J1385,'Mapping-CITI'!A:E,5,0)</f>
        <v>0</v>
      </c>
      <c r="D1385" s="42">
        <v>45016</v>
      </c>
      <c r="E1385" s="42">
        <v>45199</v>
      </c>
      <c r="F1385" t="s">
        <v>2894</v>
      </c>
      <c r="G1385" t="s">
        <v>2921</v>
      </c>
      <c r="H1385">
        <v>2250</v>
      </c>
      <c r="I1385" t="s">
        <v>2774</v>
      </c>
      <c r="J1385">
        <v>260942</v>
      </c>
      <c r="K1385" t="s">
        <v>2292</v>
      </c>
      <c r="L1385">
        <v>-1356.75</v>
      </c>
      <c r="M1385">
        <v>825</v>
      </c>
      <c r="N1385">
        <v>1025</v>
      </c>
      <c r="O1385">
        <v>-1556.75</v>
      </c>
      <c r="P1385" t="s">
        <v>607</v>
      </c>
      <c r="Q1385">
        <v>-1556.75</v>
      </c>
      <c r="R1385">
        <v>725</v>
      </c>
      <c r="S1385">
        <v>0</v>
      </c>
      <c r="T1385" t="s">
        <v>2894</v>
      </c>
      <c r="U1385" s="221">
        <f t="shared" si="43"/>
        <v>-2.0000000000000002E-5</v>
      </c>
    </row>
    <row r="1386" spans="1:21" hidden="1">
      <c r="A1386" s="55" t="str">
        <f t="shared" si="42"/>
        <v>Y0AT0</v>
      </c>
      <c r="B1386" s="55">
        <f>VLOOKUP(J1386,'Mapping-CITI'!A:E,5,0)</f>
        <v>0</v>
      </c>
      <c r="D1386" s="42">
        <v>45016</v>
      </c>
      <c r="E1386" s="42">
        <v>45199</v>
      </c>
      <c r="F1386" t="s">
        <v>2894</v>
      </c>
      <c r="G1386" t="s">
        <v>2921</v>
      </c>
      <c r="H1386">
        <v>2220</v>
      </c>
      <c r="I1386" t="s">
        <v>2775</v>
      </c>
      <c r="J1386">
        <v>260944</v>
      </c>
      <c r="K1386" t="s">
        <v>2712</v>
      </c>
      <c r="L1386">
        <v>-973402.34</v>
      </c>
      <c r="M1386">
        <v>6195280</v>
      </c>
      <c r="N1386">
        <v>6217040.2800000003</v>
      </c>
      <c r="O1386">
        <v>-995162.62</v>
      </c>
      <c r="P1386" t="s">
        <v>607</v>
      </c>
      <c r="Q1386">
        <v>-995162.62</v>
      </c>
      <c r="R1386">
        <v>6195280</v>
      </c>
      <c r="S1386">
        <v>6217040.2800000003</v>
      </c>
      <c r="T1386" t="s">
        <v>2894</v>
      </c>
      <c r="U1386" s="221">
        <f t="shared" si="43"/>
        <v>-2.176028000000026E-3</v>
      </c>
    </row>
    <row r="1387" spans="1:21" hidden="1">
      <c r="A1387" s="55" t="str">
        <f t="shared" si="42"/>
        <v>Y0AT0</v>
      </c>
      <c r="B1387" s="55">
        <f>VLOOKUP(J1387,'Mapping-CITI'!A:E,5,0)</f>
        <v>0</v>
      </c>
      <c r="D1387" s="42">
        <v>45016</v>
      </c>
      <c r="E1387" s="42">
        <v>45199</v>
      </c>
      <c r="F1387" t="s">
        <v>2894</v>
      </c>
      <c r="G1387" t="s">
        <v>2921</v>
      </c>
      <c r="H1387">
        <v>2220</v>
      </c>
      <c r="I1387" t="s">
        <v>2775</v>
      </c>
      <c r="J1387">
        <v>261026</v>
      </c>
      <c r="K1387" t="s">
        <v>2549</v>
      </c>
      <c r="L1387">
        <v>-143643.48000000001</v>
      </c>
      <c r="M1387">
        <v>885477.46</v>
      </c>
      <c r="N1387">
        <v>263093.67</v>
      </c>
      <c r="O1387">
        <v>478740.31</v>
      </c>
      <c r="P1387" t="s">
        <v>607</v>
      </c>
      <c r="Q1387">
        <v>478740.31</v>
      </c>
      <c r="R1387">
        <v>885477.46</v>
      </c>
      <c r="S1387">
        <v>263093.67</v>
      </c>
      <c r="T1387" t="s">
        <v>2894</v>
      </c>
      <c r="U1387" s="221">
        <f t="shared" si="43"/>
        <v>6.2238379000000003E-2</v>
      </c>
    </row>
    <row r="1388" spans="1:21" hidden="1">
      <c r="A1388" s="55" t="str">
        <f t="shared" si="42"/>
        <v>Y0AT0</v>
      </c>
      <c r="B1388" s="55">
        <f>VLOOKUP(J1388,'Mapping-CITI'!A:E,5,0)</f>
        <v>0</v>
      </c>
      <c r="D1388" s="42">
        <v>45016</v>
      </c>
      <c r="E1388" s="42">
        <v>45199</v>
      </c>
      <c r="F1388" t="s">
        <v>2894</v>
      </c>
      <c r="G1388" t="s">
        <v>2921</v>
      </c>
      <c r="H1388">
        <v>2220</v>
      </c>
      <c r="I1388" t="s">
        <v>2775</v>
      </c>
      <c r="J1388">
        <v>261027</v>
      </c>
      <c r="K1388" t="s">
        <v>2855</v>
      </c>
      <c r="L1388">
        <v>-634675.57999999996</v>
      </c>
      <c r="M1388">
        <v>3633302.11</v>
      </c>
      <c r="N1388">
        <v>3560632.56</v>
      </c>
      <c r="O1388">
        <v>-562006.03</v>
      </c>
      <c r="P1388" t="s">
        <v>607</v>
      </c>
      <c r="Q1388">
        <v>-562006.03</v>
      </c>
      <c r="R1388">
        <v>3633302.11</v>
      </c>
      <c r="S1388">
        <v>0</v>
      </c>
      <c r="T1388" t="s">
        <v>2894</v>
      </c>
      <c r="U1388" s="221">
        <f t="shared" si="43"/>
        <v>7.2669549999999812E-3</v>
      </c>
    </row>
    <row r="1389" spans="1:21" hidden="1">
      <c r="A1389" s="55" t="str">
        <f t="shared" si="42"/>
        <v>Y0AT0</v>
      </c>
      <c r="B1389" s="55">
        <f>VLOOKUP(J1389,'Mapping-CITI'!A:E,5,0)</f>
        <v>0</v>
      </c>
      <c r="D1389" s="42">
        <v>45016</v>
      </c>
      <c r="E1389" s="42">
        <v>45199</v>
      </c>
      <c r="F1389" t="s">
        <v>2894</v>
      </c>
      <c r="G1389" t="s">
        <v>2921</v>
      </c>
      <c r="H1389">
        <v>2220</v>
      </c>
      <c r="I1389" t="s">
        <v>2775</v>
      </c>
      <c r="J1389">
        <v>261259</v>
      </c>
      <c r="K1389" t="s">
        <v>2707</v>
      </c>
      <c r="L1389">
        <v>-7546.45</v>
      </c>
      <c r="M1389">
        <v>94526.66</v>
      </c>
      <c r="N1389">
        <v>88573.97</v>
      </c>
      <c r="O1389">
        <v>-1593.76</v>
      </c>
      <c r="P1389" t="s">
        <v>607</v>
      </c>
      <c r="Q1389">
        <v>-1593.76</v>
      </c>
      <c r="R1389">
        <v>94503.19</v>
      </c>
      <c r="S1389">
        <v>0</v>
      </c>
      <c r="T1389" t="s">
        <v>2894</v>
      </c>
      <c r="U1389" s="221">
        <f t="shared" si="43"/>
        <v>5.9526900000000027E-4</v>
      </c>
    </row>
    <row r="1390" spans="1:21" hidden="1">
      <c r="A1390" s="55" t="str">
        <f t="shared" si="42"/>
        <v>Y0AT0</v>
      </c>
      <c r="B1390" s="55">
        <f>VLOOKUP(J1390,'Mapping-CITI'!A:E,5,0)</f>
        <v>0</v>
      </c>
      <c r="D1390" s="42">
        <v>45016</v>
      </c>
      <c r="E1390" s="42">
        <v>45199</v>
      </c>
      <c r="F1390" t="s">
        <v>2894</v>
      </c>
      <c r="G1390" t="s">
        <v>2921</v>
      </c>
      <c r="H1390">
        <v>2220</v>
      </c>
      <c r="I1390" t="s">
        <v>2775</v>
      </c>
      <c r="J1390">
        <v>261260</v>
      </c>
      <c r="K1390" t="s">
        <v>2708</v>
      </c>
      <c r="L1390">
        <v>-7546.45</v>
      </c>
      <c r="M1390">
        <v>94526.66</v>
      </c>
      <c r="N1390">
        <v>88573.97</v>
      </c>
      <c r="O1390">
        <v>-1593.76</v>
      </c>
      <c r="P1390" t="s">
        <v>607</v>
      </c>
      <c r="Q1390">
        <v>-1593.76</v>
      </c>
      <c r="R1390">
        <v>94503.19</v>
      </c>
      <c r="S1390">
        <v>0</v>
      </c>
      <c r="T1390" t="s">
        <v>2894</v>
      </c>
      <c r="U1390" s="221">
        <f t="shared" si="43"/>
        <v>5.9526900000000027E-4</v>
      </c>
    </row>
    <row r="1391" spans="1:21" hidden="1">
      <c r="A1391" s="55" t="str">
        <f t="shared" si="42"/>
        <v>Y0AT0</v>
      </c>
      <c r="B1391" s="55">
        <f>VLOOKUP(J1391,'Mapping-CITI'!A:E,5,0)</f>
        <v>0</v>
      </c>
      <c r="D1391" s="42">
        <v>45016</v>
      </c>
      <c r="E1391" s="42">
        <v>45199</v>
      </c>
      <c r="F1391" t="s">
        <v>2894</v>
      </c>
      <c r="G1391" t="s">
        <v>2921</v>
      </c>
      <c r="H1391">
        <v>2220</v>
      </c>
      <c r="I1391" t="s">
        <v>2775</v>
      </c>
      <c r="J1391">
        <v>261262</v>
      </c>
      <c r="K1391" t="s">
        <v>2709</v>
      </c>
      <c r="L1391">
        <v>-10904.89</v>
      </c>
      <c r="M1391">
        <v>117053.4</v>
      </c>
      <c r="N1391">
        <v>114952.1</v>
      </c>
      <c r="O1391">
        <v>-8803.59</v>
      </c>
      <c r="P1391" t="s">
        <v>607</v>
      </c>
      <c r="Q1391">
        <v>-8803.59</v>
      </c>
      <c r="R1391">
        <v>116358.99</v>
      </c>
      <c r="S1391">
        <v>0</v>
      </c>
      <c r="T1391" t="s">
        <v>2894</v>
      </c>
      <c r="U1391" s="221">
        <f t="shared" si="43"/>
        <v>2.1012999999999883E-4</v>
      </c>
    </row>
    <row r="1392" spans="1:21" hidden="1">
      <c r="A1392" s="55" t="str">
        <f t="shared" si="42"/>
        <v>Y0AT0</v>
      </c>
      <c r="B1392" s="55">
        <f>VLOOKUP(J1392,'Mapping-CITI'!A:E,5,0)</f>
        <v>0</v>
      </c>
      <c r="D1392" s="42">
        <v>45016</v>
      </c>
      <c r="E1392" s="42">
        <v>45199</v>
      </c>
      <c r="F1392" t="s">
        <v>2894</v>
      </c>
      <c r="G1392" t="s">
        <v>2921</v>
      </c>
      <c r="H1392">
        <v>2150</v>
      </c>
      <c r="I1392" t="s">
        <v>2797</v>
      </c>
      <c r="J1392">
        <v>281101</v>
      </c>
      <c r="K1392" t="s">
        <v>2296</v>
      </c>
      <c r="L1392">
        <v>-1944878183.6700001</v>
      </c>
      <c r="M1392">
        <v>0</v>
      </c>
      <c r="N1392">
        <v>0</v>
      </c>
      <c r="O1392">
        <v>-2762684308.3600001</v>
      </c>
      <c r="P1392" t="s">
        <v>607</v>
      </c>
      <c r="Q1392">
        <v>-2762684308.3600001</v>
      </c>
      <c r="R1392">
        <v>0</v>
      </c>
      <c r="S1392">
        <v>0</v>
      </c>
      <c r="T1392" t="s">
        <v>2894</v>
      </c>
      <c r="U1392" s="221">
        <f t="shared" si="43"/>
        <v>0</v>
      </c>
    </row>
    <row r="1393" spans="1:21" hidden="1">
      <c r="A1393" s="55" t="str">
        <f t="shared" si="42"/>
        <v>Y0AT0</v>
      </c>
      <c r="B1393" s="55">
        <f>VLOOKUP(J1393,'Mapping-CITI'!A:E,5,0)</f>
        <v>0</v>
      </c>
      <c r="D1393" s="42">
        <v>45016</v>
      </c>
      <c r="E1393" s="42">
        <v>45199</v>
      </c>
      <c r="F1393" t="s">
        <v>2894</v>
      </c>
      <c r="G1393" t="s">
        <v>2921</v>
      </c>
      <c r="H1393">
        <v>2150</v>
      </c>
      <c r="I1393" t="s">
        <v>2797</v>
      </c>
      <c r="J1393">
        <v>281102</v>
      </c>
      <c r="K1393" t="s">
        <v>2544</v>
      </c>
      <c r="L1393">
        <v>-1236976476.0699999</v>
      </c>
      <c r="M1393">
        <v>0</v>
      </c>
      <c r="N1393">
        <v>0</v>
      </c>
      <c r="O1393">
        <v>-777543905.74000001</v>
      </c>
      <c r="P1393" t="s">
        <v>607</v>
      </c>
      <c r="Q1393">
        <v>-777543905.74000001</v>
      </c>
      <c r="R1393">
        <v>0</v>
      </c>
      <c r="S1393">
        <v>0</v>
      </c>
      <c r="T1393" t="s">
        <v>2894</v>
      </c>
      <c r="U1393" s="221">
        <f t="shared" si="43"/>
        <v>0</v>
      </c>
    </row>
    <row r="1394" spans="1:21" hidden="1">
      <c r="A1394" s="55" t="str">
        <f t="shared" si="42"/>
        <v>Y0AT0</v>
      </c>
      <c r="B1394" s="55">
        <f>VLOOKUP(J1394,'Mapping-CITI'!A:E,5,0)</f>
        <v>0</v>
      </c>
      <c r="D1394" s="42">
        <v>45016</v>
      </c>
      <c r="E1394" s="42">
        <v>45199</v>
      </c>
      <c r="F1394" t="s">
        <v>2894</v>
      </c>
      <c r="G1394" t="s">
        <v>2921</v>
      </c>
      <c r="H1394">
        <v>2150</v>
      </c>
      <c r="I1394" t="s">
        <v>2797</v>
      </c>
      <c r="J1394">
        <v>281166</v>
      </c>
      <c r="K1394" t="s">
        <v>2309</v>
      </c>
      <c r="L1394">
        <v>-2966700245.6199999</v>
      </c>
      <c r="M1394">
        <v>1191724003.0899999</v>
      </c>
      <c r="N1394">
        <v>219476169.37</v>
      </c>
      <c r="O1394">
        <v>-1994452411.9000001</v>
      </c>
      <c r="P1394" t="s">
        <v>607</v>
      </c>
      <c r="Q1394">
        <v>-1994452411.9000001</v>
      </c>
      <c r="R1394">
        <v>0</v>
      </c>
      <c r="S1394">
        <v>0</v>
      </c>
      <c r="T1394" t="s">
        <v>2894</v>
      </c>
      <c r="U1394" s="221">
        <f t="shared" si="43"/>
        <v>97.22478337199999</v>
      </c>
    </row>
    <row r="1395" spans="1:21" hidden="1">
      <c r="A1395" s="55" t="str">
        <f t="shared" si="42"/>
        <v>Y0AT0</v>
      </c>
      <c r="B1395" s="55">
        <f>VLOOKUP(J1395,'Mapping-CITI'!A:E,5,0)</f>
        <v>0</v>
      </c>
      <c r="D1395" s="42">
        <v>45016</v>
      </c>
      <c r="E1395" s="42">
        <v>45199</v>
      </c>
      <c r="F1395" t="s">
        <v>2894</v>
      </c>
      <c r="G1395" t="s">
        <v>2921</v>
      </c>
      <c r="H1395">
        <v>2150</v>
      </c>
      <c r="I1395" t="s">
        <v>2797</v>
      </c>
      <c r="J1395">
        <v>281167</v>
      </c>
      <c r="K1395" t="s">
        <v>2835</v>
      </c>
      <c r="L1395">
        <v>-223322548.06999999</v>
      </c>
      <c r="M1395">
        <v>31337261.359999999</v>
      </c>
      <c r="N1395">
        <v>5389267.21</v>
      </c>
      <c r="O1395">
        <v>-197374553.91999999</v>
      </c>
      <c r="P1395" t="s">
        <v>607</v>
      </c>
      <c r="Q1395">
        <v>-197374553.91999999</v>
      </c>
      <c r="R1395">
        <v>0</v>
      </c>
      <c r="S1395">
        <v>0</v>
      </c>
      <c r="T1395" t="s">
        <v>2894</v>
      </c>
      <c r="U1395" s="221">
        <f t="shared" si="43"/>
        <v>2.5947994149999998</v>
      </c>
    </row>
    <row r="1396" spans="1:21" hidden="1">
      <c r="A1396" s="55" t="str">
        <f t="shared" si="42"/>
        <v>Y0AT0</v>
      </c>
      <c r="B1396" s="55">
        <f>VLOOKUP(J1396,'Mapping-CITI'!A:E,5,0)</f>
        <v>0</v>
      </c>
      <c r="D1396" s="42">
        <v>45016</v>
      </c>
      <c r="E1396" s="42">
        <v>45199</v>
      </c>
      <c r="F1396" t="s">
        <v>2894</v>
      </c>
      <c r="G1396" t="s">
        <v>2921</v>
      </c>
      <c r="H1396">
        <v>2250</v>
      </c>
      <c r="I1396" t="s">
        <v>2774</v>
      </c>
      <c r="J1396">
        <v>281212</v>
      </c>
      <c r="K1396" t="s">
        <v>2314</v>
      </c>
      <c r="L1396">
        <v>-253873.42</v>
      </c>
      <c r="M1396">
        <v>1456610.21</v>
      </c>
      <c r="N1396">
        <v>1427946.48</v>
      </c>
      <c r="O1396">
        <v>-225209.69</v>
      </c>
      <c r="P1396" t="s">
        <v>607</v>
      </c>
      <c r="Q1396">
        <v>-225209.69</v>
      </c>
      <c r="R1396">
        <v>1456610.21</v>
      </c>
      <c r="S1396">
        <v>0</v>
      </c>
      <c r="T1396" t="s">
        <v>2894</v>
      </c>
      <c r="U1396" s="221">
        <f t="shared" si="43"/>
        <v>2.866372999999998E-3</v>
      </c>
    </row>
    <row r="1397" spans="1:21" hidden="1">
      <c r="A1397" s="55" t="str">
        <f t="shared" si="42"/>
        <v>Y0AT0</v>
      </c>
      <c r="B1397" s="55">
        <f>VLOOKUP(J1397,'Mapping-CITI'!A:E,5,0)</f>
        <v>0</v>
      </c>
      <c r="D1397" s="42">
        <v>45016</v>
      </c>
      <c r="E1397" s="42">
        <v>45199</v>
      </c>
      <c r="F1397" t="s">
        <v>2894</v>
      </c>
      <c r="G1397" t="s">
        <v>2921</v>
      </c>
      <c r="H1397">
        <v>2150</v>
      </c>
      <c r="I1397" t="s">
        <v>2797</v>
      </c>
      <c r="J1397">
        <v>281290</v>
      </c>
      <c r="K1397" t="s">
        <v>2550</v>
      </c>
      <c r="L1397">
        <v>-2777404.41</v>
      </c>
      <c r="M1397">
        <v>313479.90999999997</v>
      </c>
      <c r="N1397">
        <v>353437.37</v>
      </c>
      <c r="O1397">
        <v>-2817361.87</v>
      </c>
      <c r="P1397" t="s">
        <v>607</v>
      </c>
      <c r="Q1397">
        <v>-2817361.87</v>
      </c>
      <c r="R1397">
        <v>0</v>
      </c>
      <c r="S1397">
        <v>0</v>
      </c>
      <c r="T1397" t="s">
        <v>2894</v>
      </c>
      <c r="U1397" s="221">
        <f t="shared" si="43"/>
        <v>-3.9957460000000023E-3</v>
      </c>
    </row>
    <row r="1398" spans="1:21" hidden="1">
      <c r="A1398" s="55" t="str">
        <f t="shared" si="42"/>
        <v>Y0AT0</v>
      </c>
      <c r="B1398" s="55">
        <f>VLOOKUP(J1398,'Mapping-CITI'!A:E,5,0)</f>
        <v>0</v>
      </c>
      <c r="D1398" s="42">
        <v>45016</v>
      </c>
      <c r="E1398" s="42">
        <v>45199</v>
      </c>
      <c r="F1398" t="s">
        <v>2894</v>
      </c>
      <c r="G1398" t="s">
        <v>2921</v>
      </c>
      <c r="H1398">
        <v>2150</v>
      </c>
      <c r="I1398" t="s">
        <v>2797</v>
      </c>
      <c r="J1398">
        <v>281292</v>
      </c>
      <c r="K1398" t="s">
        <v>2551</v>
      </c>
      <c r="L1398">
        <v>-159393956.84</v>
      </c>
      <c r="M1398">
        <v>72582255.790000007</v>
      </c>
      <c r="N1398">
        <v>34472935.549999997</v>
      </c>
      <c r="O1398">
        <v>-121284636.59999999</v>
      </c>
      <c r="P1398" t="s">
        <v>607</v>
      </c>
      <c r="Q1398">
        <v>-121284636.59999999</v>
      </c>
      <c r="R1398">
        <v>0</v>
      </c>
      <c r="S1398">
        <v>0</v>
      </c>
      <c r="T1398" t="s">
        <v>2894</v>
      </c>
      <c r="U1398" s="221">
        <f t="shared" si="43"/>
        <v>3.8109320240000009</v>
      </c>
    </row>
    <row r="1399" spans="1:21" hidden="1">
      <c r="A1399" s="55" t="str">
        <f t="shared" si="42"/>
        <v>Y0AT5.3</v>
      </c>
      <c r="B1399" s="55">
        <f>VLOOKUP(J1399,'Mapping-CITI'!A:E,5,0)</f>
        <v>5.3</v>
      </c>
      <c r="D1399" s="42">
        <v>45016</v>
      </c>
      <c r="E1399" s="42">
        <v>45199</v>
      </c>
      <c r="F1399" t="s">
        <v>2894</v>
      </c>
      <c r="G1399" t="s">
        <v>2921</v>
      </c>
      <c r="H1399">
        <v>5140</v>
      </c>
      <c r="I1399" t="s">
        <v>2798</v>
      </c>
      <c r="J1399">
        <v>301101</v>
      </c>
      <c r="K1399" t="s">
        <v>2333</v>
      </c>
      <c r="L1399">
        <v>-1088167204.49</v>
      </c>
      <c r="M1399">
        <v>0</v>
      </c>
      <c r="N1399">
        <v>1054668710.62</v>
      </c>
      <c r="O1399">
        <v>-1054668710.62</v>
      </c>
      <c r="P1399" t="s">
        <v>607</v>
      </c>
      <c r="Q1399">
        <v>-1054668710.62</v>
      </c>
      <c r="R1399">
        <v>0</v>
      </c>
      <c r="S1399">
        <v>0</v>
      </c>
      <c r="T1399" t="s">
        <v>2894</v>
      </c>
      <c r="U1399" s="221">
        <f t="shared" si="43"/>
        <v>-105.466871062</v>
      </c>
    </row>
    <row r="1400" spans="1:21" hidden="1">
      <c r="A1400" s="55" t="str">
        <f t="shared" si="42"/>
        <v>Y0AT5.3</v>
      </c>
      <c r="B1400" s="55">
        <f>VLOOKUP(J1400,'Mapping-CITI'!A:E,5,0)</f>
        <v>5.3</v>
      </c>
      <c r="D1400" s="42">
        <v>45016</v>
      </c>
      <c r="E1400" s="42">
        <v>45199</v>
      </c>
      <c r="F1400" t="s">
        <v>2894</v>
      </c>
      <c r="G1400" t="s">
        <v>2921</v>
      </c>
      <c r="H1400">
        <v>5140</v>
      </c>
      <c r="I1400" t="s">
        <v>2798</v>
      </c>
      <c r="J1400">
        <v>301234</v>
      </c>
      <c r="K1400" t="s">
        <v>2342</v>
      </c>
      <c r="L1400">
        <v>-487561.5</v>
      </c>
      <c r="M1400">
        <v>0</v>
      </c>
      <c r="N1400">
        <v>1947450</v>
      </c>
      <c r="O1400">
        <v>-1947450</v>
      </c>
      <c r="P1400" t="s">
        <v>607</v>
      </c>
      <c r="Q1400">
        <v>-1947450</v>
      </c>
      <c r="R1400">
        <v>0</v>
      </c>
      <c r="S1400">
        <v>0</v>
      </c>
      <c r="T1400" t="s">
        <v>2894</v>
      </c>
      <c r="U1400" s="221">
        <f t="shared" si="43"/>
        <v>-0.194745</v>
      </c>
    </row>
    <row r="1401" spans="1:21" hidden="1">
      <c r="A1401" s="55" t="str">
        <f t="shared" si="42"/>
        <v>Y0AT5.3</v>
      </c>
      <c r="B1401" s="55">
        <f>VLOOKUP(J1401,'Mapping-CITI'!A:E,5,0)</f>
        <v>5.3</v>
      </c>
      <c r="D1401" s="42">
        <v>45016</v>
      </c>
      <c r="E1401" s="42">
        <v>45199</v>
      </c>
      <c r="F1401" t="s">
        <v>2894</v>
      </c>
      <c r="G1401" t="s">
        <v>2921</v>
      </c>
      <c r="H1401">
        <v>5160</v>
      </c>
      <c r="I1401" t="s">
        <v>2851</v>
      </c>
      <c r="J1401">
        <v>302203</v>
      </c>
      <c r="K1401" t="s">
        <v>2343</v>
      </c>
      <c r="L1401">
        <v>0.64</v>
      </c>
      <c r="M1401">
        <v>0</v>
      </c>
      <c r="N1401">
        <v>0.34</v>
      </c>
      <c r="O1401">
        <v>-0.34</v>
      </c>
      <c r="P1401" t="s">
        <v>607</v>
      </c>
      <c r="Q1401">
        <v>-0.34</v>
      </c>
      <c r="R1401">
        <v>0</v>
      </c>
      <c r="S1401">
        <v>0.34</v>
      </c>
      <c r="T1401" t="s">
        <v>2894</v>
      </c>
      <c r="U1401" s="221">
        <f t="shared" si="43"/>
        <v>-3.4E-8</v>
      </c>
    </row>
    <row r="1402" spans="1:21" hidden="1">
      <c r="A1402" s="55" t="str">
        <f t="shared" si="42"/>
        <v>Y0AT5.1</v>
      </c>
      <c r="B1402" s="55">
        <f>VLOOKUP(J1402,'Mapping-CITI'!A:E,5,0)</f>
        <v>5.0999999999999996</v>
      </c>
      <c r="D1402" s="42">
        <v>45016</v>
      </c>
      <c r="E1402" s="42">
        <v>45199</v>
      </c>
      <c r="F1402" t="s">
        <v>2894</v>
      </c>
      <c r="G1402" t="s">
        <v>2921</v>
      </c>
      <c r="H1402">
        <v>5110</v>
      </c>
      <c r="I1402" t="s">
        <v>2776</v>
      </c>
      <c r="J1402">
        <v>304101</v>
      </c>
      <c r="K1402" t="s">
        <v>2344</v>
      </c>
      <c r="L1402">
        <v>-172724235.59999999</v>
      </c>
      <c r="M1402">
        <v>0</v>
      </c>
      <c r="N1402">
        <v>73961796.700000003</v>
      </c>
      <c r="O1402">
        <v>-73961796.700000003</v>
      </c>
      <c r="P1402" t="s">
        <v>607</v>
      </c>
      <c r="Q1402">
        <v>-73961796.700000003</v>
      </c>
      <c r="R1402">
        <v>0</v>
      </c>
      <c r="S1402">
        <v>0</v>
      </c>
      <c r="T1402" t="s">
        <v>2894</v>
      </c>
      <c r="U1402" s="221">
        <f t="shared" si="43"/>
        <v>-7.3961796700000004</v>
      </c>
    </row>
    <row r="1403" spans="1:21" hidden="1">
      <c r="A1403" s="55" t="str">
        <f t="shared" si="42"/>
        <v>Y0AT5.2</v>
      </c>
      <c r="B1403" s="55">
        <f>VLOOKUP(J1403,'Mapping-CITI'!A:E,5,0)</f>
        <v>5.2</v>
      </c>
      <c r="D1403" s="42">
        <v>45016</v>
      </c>
      <c r="E1403" s="42">
        <v>45199</v>
      </c>
      <c r="F1403" t="s">
        <v>2894</v>
      </c>
      <c r="G1403" t="s">
        <v>2921</v>
      </c>
      <c r="H1403">
        <v>5110</v>
      </c>
      <c r="I1403" t="s">
        <v>2776</v>
      </c>
      <c r="J1403">
        <v>304209</v>
      </c>
      <c r="K1403" t="s">
        <v>2350</v>
      </c>
      <c r="L1403">
        <v>-261735497.78999999</v>
      </c>
      <c r="M1403">
        <v>6115500</v>
      </c>
      <c r="N1403">
        <v>62988929.439999998</v>
      </c>
      <c r="O1403">
        <v>-56873429.439999998</v>
      </c>
      <c r="P1403" t="s">
        <v>607</v>
      </c>
      <c r="Q1403">
        <v>-56873429.439999998</v>
      </c>
      <c r="R1403">
        <v>0</v>
      </c>
      <c r="S1403">
        <v>0</v>
      </c>
      <c r="T1403" t="s">
        <v>2894</v>
      </c>
      <c r="U1403" s="221">
        <f t="shared" si="43"/>
        <v>-5.6873429440000001</v>
      </c>
    </row>
    <row r="1404" spans="1:21" hidden="1">
      <c r="A1404" s="55" t="str">
        <f t="shared" si="42"/>
        <v>Y0AT5.2</v>
      </c>
      <c r="B1404" s="55">
        <f>VLOOKUP(J1404,'Mapping-CITI'!A:E,5,0)</f>
        <v>5.2</v>
      </c>
      <c r="D1404" s="42">
        <v>45016</v>
      </c>
      <c r="E1404" s="42">
        <v>45199</v>
      </c>
      <c r="F1404" t="s">
        <v>2894</v>
      </c>
      <c r="G1404" t="s">
        <v>2921</v>
      </c>
      <c r="H1404">
        <v>5110</v>
      </c>
      <c r="I1404" t="s">
        <v>2776</v>
      </c>
      <c r="J1404">
        <v>304213</v>
      </c>
      <c r="K1404" t="s">
        <v>2351</v>
      </c>
      <c r="L1404">
        <v>-24196506.57</v>
      </c>
      <c r="M1404">
        <v>0</v>
      </c>
      <c r="N1404">
        <v>10224560.970000001</v>
      </c>
      <c r="O1404">
        <v>-10224560.970000001</v>
      </c>
      <c r="P1404" t="s">
        <v>607</v>
      </c>
      <c r="Q1404">
        <v>-10224560.970000001</v>
      </c>
      <c r="R1404">
        <v>0</v>
      </c>
      <c r="S1404">
        <v>0</v>
      </c>
      <c r="T1404" t="s">
        <v>2894</v>
      </c>
      <c r="U1404" s="221">
        <f t="shared" si="43"/>
        <v>-1.0224560970000001</v>
      </c>
    </row>
    <row r="1405" spans="1:21" hidden="1">
      <c r="A1405" s="55" t="str">
        <f t="shared" si="42"/>
        <v>Y0AT5.2</v>
      </c>
      <c r="B1405" s="55">
        <f>VLOOKUP(J1405,'Mapping-CITI'!A:E,5,0)</f>
        <v>5.2</v>
      </c>
      <c r="D1405" s="42">
        <v>45016</v>
      </c>
      <c r="E1405" s="42">
        <v>45199</v>
      </c>
      <c r="F1405" t="s">
        <v>2894</v>
      </c>
      <c r="G1405" t="s">
        <v>2921</v>
      </c>
      <c r="H1405">
        <v>5110</v>
      </c>
      <c r="I1405" t="s">
        <v>2776</v>
      </c>
      <c r="J1405">
        <v>304216</v>
      </c>
      <c r="K1405" t="s">
        <v>2354</v>
      </c>
      <c r="L1405">
        <v>-16807916.25</v>
      </c>
      <c r="M1405">
        <v>0</v>
      </c>
      <c r="N1405">
        <v>10796697</v>
      </c>
      <c r="O1405">
        <v>-10796697</v>
      </c>
      <c r="P1405" t="s">
        <v>607</v>
      </c>
      <c r="Q1405">
        <v>-10796697</v>
      </c>
      <c r="R1405">
        <v>0</v>
      </c>
      <c r="S1405">
        <v>0</v>
      </c>
      <c r="T1405" t="s">
        <v>2894</v>
      </c>
      <c r="U1405" s="221">
        <f t="shared" si="43"/>
        <v>-1.0796697</v>
      </c>
    </row>
    <row r="1406" spans="1:21" hidden="1">
      <c r="A1406" s="55" t="str">
        <f t="shared" si="42"/>
        <v>Y0AT5.2</v>
      </c>
      <c r="B1406" s="55">
        <f>VLOOKUP(J1406,'Mapping-CITI'!A:E,5,0)</f>
        <v>5.2</v>
      </c>
      <c r="D1406" s="42">
        <v>45016</v>
      </c>
      <c r="E1406" s="42">
        <v>45199</v>
      </c>
      <c r="F1406" t="s">
        <v>2894</v>
      </c>
      <c r="G1406" t="s">
        <v>2921</v>
      </c>
      <c r="H1406">
        <v>5110</v>
      </c>
      <c r="I1406" t="s">
        <v>2776</v>
      </c>
      <c r="J1406">
        <v>304217</v>
      </c>
      <c r="K1406" t="s">
        <v>2355</v>
      </c>
      <c r="L1406">
        <v>-49299513.380000003</v>
      </c>
      <c r="M1406">
        <v>10989808.210000001</v>
      </c>
      <c r="N1406">
        <v>80647617.930000007</v>
      </c>
      <c r="O1406">
        <v>-69657809.719999999</v>
      </c>
      <c r="P1406" t="s">
        <v>607</v>
      </c>
      <c r="Q1406">
        <v>-69657809.719999999</v>
      </c>
      <c r="R1406">
        <v>0</v>
      </c>
      <c r="S1406">
        <v>0</v>
      </c>
      <c r="T1406" t="s">
        <v>2894</v>
      </c>
      <c r="U1406" s="221">
        <f t="shared" si="43"/>
        <v>-6.9657809720000001</v>
      </c>
    </row>
    <row r="1407" spans="1:21" hidden="1">
      <c r="A1407" s="55" t="str">
        <f t="shared" si="42"/>
        <v>Y0ATIgnore</v>
      </c>
      <c r="B1407" s="55" t="str">
        <f>VLOOKUP(J1407,'Mapping-CITI'!A:E,5,0)</f>
        <v>Ignore</v>
      </c>
      <c r="D1407" s="42">
        <v>45016</v>
      </c>
      <c r="E1407" s="42">
        <v>45199</v>
      </c>
      <c r="F1407" t="s">
        <v>2894</v>
      </c>
      <c r="G1407" t="s">
        <v>2921</v>
      </c>
      <c r="H1407">
        <v>5110</v>
      </c>
      <c r="I1407" t="s">
        <v>2776</v>
      </c>
      <c r="J1407">
        <v>304221</v>
      </c>
      <c r="K1407" t="s">
        <v>2633</v>
      </c>
      <c r="L1407">
        <v>0</v>
      </c>
      <c r="M1407">
        <v>14807915</v>
      </c>
      <c r="N1407">
        <v>0</v>
      </c>
      <c r="O1407">
        <v>14807915</v>
      </c>
      <c r="P1407" t="s">
        <v>607</v>
      </c>
      <c r="Q1407">
        <v>14807915</v>
      </c>
      <c r="R1407">
        <v>0</v>
      </c>
      <c r="S1407">
        <v>0</v>
      </c>
      <c r="T1407" t="s">
        <v>2894</v>
      </c>
      <c r="U1407" s="221">
        <f t="shared" si="43"/>
        <v>1.4807915</v>
      </c>
    </row>
    <row r="1408" spans="1:21" hidden="1">
      <c r="A1408" s="55" t="str">
        <f t="shared" si="42"/>
        <v>Y0AT5.2</v>
      </c>
      <c r="B1408" s="55">
        <f>VLOOKUP(J1408,'Mapping-CITI'!A:E,5,0)</f>
        <v>5.2</v>
      </c>
      <c r="D1408" s="42">
        <v>45016</v>
      </c>
      <c r="E1408" s="42">
        <v>45199</v>
      </c>
      <c r="F1408" t="s">
        <v>2894</v>
      </c>
      <c r="G1408" t="s">
        <v>2921</v>
      </c>
      <c r="H1408">
        <v>5110</v>
      </c>
      <c r="I1408" t="s">
        <v>2776</v>
      </c>
      <c r="J1408">
        <v>304232</v>
      </c>
      <c r="K1408" t="s">
        <v>2358</v>
      </c>
      <c r="L1408">
        <v>-11517.88</v>
      </c>
      <c r="M1408">
        <v>0</v>
      </c>
      <c r="N1408">
        <v>14958.1</v>
      </c>
      <c r="O1408">
        <v>-14958.1</v>
      </c>
      <c r="P1408" t="s">
        <v>607</v>
      </c>
      <c r="Q1408">
        <v>-14958.1</v>
      </c>
      <c r="R1408">
        <v>0</v>
      </c>
      <c r="S1408">
        <v>14958.1</v>
      </c>
      <c r="T1408" t="s">
        <v>2894</v>
      </c>
      <c r="U1408" s="221">
        <f t="shared" si="43"/>
        <v>-1.49581E-3</v>
      </c>
    </row>
    <row r="1409" spans="1:21" hidden="1">
      <c r="A1409" s="55" t="str">
        <f t="shared" si="42"/>
        <v>Y0AT5.5</v>
      </c>
      <c r="B1409" s="55">
        <f>VLOOKUP(J1409,'Mapping-CITI'!A:E,5,0)</f>
        <v>5.5</v>
      </c>
      <c r="D1409" s="42">
        <v>45016</v>
      </c>
      <c r="E1409" s="42">
        <v>45199</v>
      </c>
      <c r="F1409" t="s">
        <v>2894</v>
      </c>
      <c r="G1409" t="s">
        <v>2921</v>
      </c>
      <c r="H1409">
        <v>5110</v>
      </c>
      <c r="I1409" t="s">
        <v>2776</v>
      </c>
      <c r="J1409">
        <v>304302</v>
      </c>
      <c r="K1409" t="s">
        <v>810</v>
      </c>
      <c r="L1409">
        <v>-3687663.23</v>
      </c>
      <c r="M1409">
        <v>4118.3500000000004</v>
      </c>
      <c r="N1409">
        <v>1622773.4</v>
      </c>
      <c r="O1409">
        <v>-1618655.05</v>
      </c>
      <c r="P1409" t="s">
        <v>607</v>
      </c>
      <c r="Q1409">
        <v>-1618655.05</v>
      </c>
      <c r="R1409">
        <v>0</v>
      </c>
      <c r="S1409">
        <v>0</v>
      </c>
      <c r="T1409" t="s">
        <v>2894</v>
      </c>
      <c r="U1409" s="221">
        <f t="shared" si="43"/>
        <v>-0.16186550499999999</v>
      </c>
    </row>
    <row r="1410" spans="1:21" hidden="1">
      <c r="A1410" s="55" t="str">
        <f t="shared" si="42"/>
        <v>Y0AT5.5</v>
      </c>
      <c r="B1410" s="55">
        <f>VLOOKUP(J1410,'Mapping-CITI'!A:E,5,0)</f>
        <v>5.5</v>
      </c>
      <c r="D1410" s="42">
        <v>45016</v>
      </c>
      <c r="E1410" s="42">
        <v>45199</v>
      </c>
      <c r="F1410" t="s">
        <v>2894</v>
      </c>
      <c r="G1410" t="s">
        <v>2921</v>
      </c>
      <c r="H1410">
        <v>5200</v>
      </c>
      <c r="I1410" t="s">
        <v>2777</v>
      </c>
      <c r="J1410">
        <v>304749</v>
      </c>
      <c r="K1410" t="s">
        <v>2368</v>
      </c>
      <c r="L1410">
        <v>203.47</v>
      </c>
      <c r="M1410">
        <v>0</v>
      </c>
      <c r="N1410">
        <v>0</v>
      </c>
      <c r="O1410">
        <v>0</v>
      </c>
      <c r="P1410" t="s">
        <v>607</v>
      </c>
      <c r="Q1410">
        <v>0</v>
      </c>
      <c r="R1410">
        <v>0</v>
      </c>
      <c r="S1410">
        <v>0</v>
      </c>
      <c r="T1410" t="s">
        <v>2894</v>
      </c>
      <c r="U1410" s="221">
        <f t="shared" si="43"/>
        <v>0</v>
      </c>
    </row>
    <row r="1411" spans="1:21" hidden="1">
      <c r="A1411" s="55" t="str">
        <f t="shared" ref="A1411:A1474" si="44">F1411&amp;B1411</f>
        <v>Y0AT5.5</v>
      </c>
      <c r="B1411" s="55">
        <f>VLOOKUP(J1411,'Mapping-CITI'!A:E,5,0)</f>
        <v>5.5</v>
      </c>
      <c r="D1411" s="42">
        <v>45016</v>
      </c>
      <c r="E1411" s="42">
        <v>45199</v>
      </c>
      <c r="F1411" t="s">
        <v>2894</v>
      </c>
      <c r="G1411" t="s">
        <v>2921</v>
      </c>
      <c r="H1411">
        <v>5200</v>
      </c>
      <c r="I1411" t="s">
        <v>2777</v>
      </c>
      <c r="J1411">
        <v>304751</v>
      </c>
      <c r="K1411" t="s">
        <v>2369</v>
      </c>
      <c r="L1411">
        <v>3687.17</v>
      </c>
      <c r="M1411">
        <v>48.99</v>
      </c>
      <c r="N1411">
        <v>8298.35</v>
      </c>
      <c r="O1411">
        <v>-8249.36</v>
      </c>
      <c r="P1411" t="s">
        <v>607</v>
      </c>
      <c r="Q1411">
        <v>-8249.36</v>
      </c>
      <c r="R1411">
        <v>48.99</v>
      </c>
      <c r="S1411">
        <v>8298.35</v>
      </c>
      <c r="T1411" t="s">
        <v>2894</v>
      </c>
      <c r="U1411" s="221">
        <f t="shared" ref="U1411:U1474" si="45">(M1411-N1411)/10^7</f>
        <v>-8.2493600000000007E-4</v>
      </c>
    </row>
    <row r="1412" spans="1:21" hidden="1">
      <c r="A1412" s="55" t="str">
        <f t="shared" si="44"/>
        <v>Y0AT5.5</v>
      </c>
      <c r="B1412" s="55">
        <f>VLOOKUP(J1412,'Mapping-CITI'!A:E,5,0)</f>
        <v>5.5</v>
      </c>
      <c r="D1412" s="42">
        <v>45016</v>
      </c>
      <c r="E1412" s="42">
        <v>45199</v>
      </c>
      <c r="F1412" t="s">
        <v>2894</v>
      </c>
      <c r="G1412" t="s">
        <v>2921</v>
      </c>
      <c r="H1412">
        <v>5200</v>
      </c>
      <c r="I1412" t="s">
        <v>2777</v>
      </c>
      <c r="J1412">
        <v>305101</v>
      </c>
      <c r="K1412" t="s">
        <v>2374</v>
      </c>
      <c r="L1412">
        <v>-139776.26</v>
      </c>
      <c r="M1412">
        <v>822.22</v>
      </c>
      <c r="N1412">
        <v>6099462.71</v>
      </c>
      <c r="O1412">
        <v>-6098640.4900000002</v>
      </c>
      <c r="P1412" t="s">
        <v>607</v>
      </c>
      <c r="Q1412">
        <v>-6098640.4900000002</v>
      </c>
      <c r="R1412">
        <v>822.22</v>
      </c>
      <c r="S1412">
        <v>6099462.71</v>
      </c>
      <c r="T1412" t="s">
        <v>2894</v>
      </c>
      <c r="U1412" s="221">
        <f t="shared" si="45"/>
        <v>-0.60986404900000002</v>
      </c>
    </row>
    <row r="1413" spans="1:21" hidden="1">
      <c r="A1413" s="55" t="str">
        <f t="shared" si="44"/>
        <v>Y0AT5.5</v>
      </c>
      <c r="B1413" s="55">
        <f>VLOOKUP(J1413,'Mapping-CITI'!A:E,5,0)</f>
        <v>5.5</v>
      </c>
      <c r="D1413" s="42">
        <v>45016</v>
      </c>
      <c r="E1413" s="42">
        <v>45199</v>
      </c>
      <c r="F1413" t="s">
        <v>2894</v>
      </c>
      <c r="G1413" t="s">
        <v>2921</v>
      </c>
      <c r="H1413">
        <v>5200</v>
      </c>
      <c r="I1413" t="s">
        <v>2777</v>
      </c>
      <c r="J1413">
        <v>305144</v>
      </c>
      <c r="K1413" t="s">
        <v>2391</v>
      </c>
      <c r="L1413">
        <v>-41531.120000000003</v>
      </c>
      <c r="M1413">
        <v>41.59</v>
      </c>
      <c r="N1413">
        <v>0</v>
      </c>
      <c r="O1413">
        <v>41.59</v>
      </c>
      <c r="P1413" t="s">
        <v>607</v>
      </c>
      <c r="Q1413">
        <v>41.59</v>
      </c>
      <c r="R1413">
        <v>41.59</v>
      </c>
      <c r="S1413">
        <v>0</v>
      </c>
      <c r="T1413" t="s">
        <v>2894</v>
      </c>
      <c r="U1413" s="221">
        <f t="shared" si="45"/>
        <v>4.1590000000000003E-6</v>
      </c>
    </row>
    <row r="1414" spans="1:21" hidden="1">
      <c r="A1414" s="55" t="str">
        <f t="shared" si="44"/>
        <v>Y0AT5.5</v>
      </c>
      <c r="B1414" s="55">
        <f>VLOOKUP(J1414,'Mapping-CITI'!A:E,5,0)</f>
        <v>5.5</v>
      </c>
      <c r="D1414" s="42">
        <v>45016</v>
      </c>
      <c r="E1414" s="42">
        <v>45199</v>
      </c>
      <c r="F1414" t="s">
        <v>2894</v>
      </c>
      <c r="G1414" t="s">
        <v>2921</v>
      </c>
      <c r="H1414">
        <v>5200</v>
      </c>
      <c r="I1414" t="s">
        <v>2777</v>
      </c>
      <c r="J1414">
        <v>310115</v>
      </c>
      <c r="K1414" t="s">
        <v>2398</v>
      </c>
      <c r="L1414">
        <v>6842.68</v>
      </c>
      <c r="M1414">
        <v>7892.09</v>
      </c>
      <c r="N1414">
        <v>7605.25</v>
      </c>
      <c r="O1414">
        <v>286.83999999999997</v>
      </c>
      <c r="P1414" t="s">
        <v>607</v>
      </c>
      <c r="Q1414">
        <v>286.83999999999997</v>
      </c>
      <c r="R1414">
        <v>7892.09</v>
      </c>
      <c r="S1414">
        <v>7605.25</v>
      </c>
      <c r="T1414" t="s">
        <v>2894</v>
      </c>
      <c r="U1414" s="221">
        <f t="shared" si="45"/>
        <v>2.8684000000000015E-5</v>
      </c>
    </row>
    <row r="1415" spans="1:21" hidden="1">
      <c r="A1415" s="55" t="str">
        <f t="shared" si="44"/>
        <v>Y0ATIgnore</v>
      </c>
      <c r="B1415" s="55" t="str">
        <f>VLOOKUP(J1415,'Mapping-CITI'!A:E,5,0)</f>
        <v>Ignore</v>
      </c>
      <c r="D1415" s="42">
        <v>45016</v>
      </c>
      <c r="E1415" s="42">
        <v>45199</v>
      </c>
      <c r="F1415" t="s">
        <v>2894</v>
      </c>
      <c r="G1415" t="s">
        <v>2921</v>
      </c>
      <c r="H1415">
        <v>5180</v>
      </c>
      <c r="I1415" t="s">
        <v>3409</v>
      </c>
      <c r="J1415">
        <v>311301</v>
      </c>
      <c r="K1415" t="s">
        <v>2624</v>
      </c>
      <c r="L1415">
        <v>12550193.09</v>
      </c>
      <c r="M1415">
        <v>16012081.720000001</v>
      </c>
      <c r="N1415">
        <v>0</v>
      </c>
      <c r="O1415">
        <v>16012081.720000001</v>
      </c>
      <c r="P1415" t="s">
        <v>607</v>
      </c>
      <c r="Q1415">
        <v>16012081.720000001</v>
      </c>
      <c r="R1415">
        <v>0</v>
      </c>
      <c r="S1415">
        <v>0</v>
      </c>
      <c r="T1415" t="s">
        <v>2894</v>
      </c>
      <c r="U1415" s="221">
        <f t="shared" si="45"/>
        <v>1.601208172</v>
      </c>
    </row>
    <row r="1416" spans="1:21" hidden="1">
      <c r="A1416" s="55" t="str">
        <f t="shared" si="44"/>
        <v>Y0ATIgnore</v>
      </c>
      <c r="B1416" s="55" t="str">
        <f>VLOOKUP(J1416,'Mapping-CITI'!A:E,5,0)</f>
        <v>Ignore</v>
      </c>
      <c r="D1416" s="42">
        <v>45016</v>
      </c>
      <c r="E1416" s="42">
        <v>45199</v>
      </c>
      <c r="F1416" t="s">
        <v>2894</v>
      </c>
      <c r="G1416" t="s">
        <v>2921</v>
      </c>
      <c r="H1416">
        <v>5170</v>
      </c>
      <c r="I1416" t="s">
        <v>2800</v>
      </c>
      <c r="J1416">
        <v>311501</v>
      </c>
      <c r="K1416" t="s">
        <v>2402</v>
      </c>
      <c r="L1416">
        <v>443706517.42000002</v>
      </c>
      <c r="M1416">
        <v>0</v>
      </c>
      <c r="N1416">
        <v>1154569498.02</v>
      </c>
      <c r="O1416">
        <v>-1154569498.02</v>
      </c>
      <c r="P1416" t="s">
        <v>607</v>
      </c>
      <c r="Q1416">
        <v>-1154569498.02</v>
      </c>
      <c r="R1416">
        <v>0</v>
      </c>
      <c r="S1416">
        <v>0</v>
      </c>
      <c r="T1416" t="s">
        <v>2894</v>
      </c>
      <c r="U1416" s="221">
        <f t="shared" si="45"/>
        <v>-115.456949802</v>
      </c>
    </row>
    <row r="1417" spans="1:21" hidden="1">
      <c r="A1417" s="55" t="str">
        <f t="shared" si="44"/>
        <v>Y0ATIgnore</v>
      </c>
      <c r="B1417" s="55" t="str">
        <f>VLOOKUP(J1417,'Mapping-CITI'!A:E,5,0)</f>
        <v>Ignore</v>
      </c>
      <c r="D1417" s="42">
        <v>45016</v>
      </c>
      <c r="E1417" s="42">
        <v>45199</v>
      </c>
      <c r="F1417" t="s">
        <v>2894</v>
      </c>
      <c r="G1417" t="s">
        <v>2921</v>
      </c>
      <c r="H1417">
        <v>5170</v>
      </c>
      <c r="I1417" t="s">
        <v>2800</v>
      </c>
      <c r="J1417">
        <v>311608</v>
      </c>
      <c r="K1417" t="s">
        <v>2405</v>
      </c>
      <c r="L1417">
        <v>18229355.82</v>
      </c>
      <c r="M1417">
        <v>-33067593.57</v>
      </c>
      <c r="N1417">
        <v>0</v>
      </c>
      <c r="O1417">
        <v>-33067593.57</v>
      </c>
      <c r="P1417" t="s">
        <v>607</v>
      </c>
      <c r="Q1417">
        <v>-33067593.57</v>
      </c>
      <c r="R1417">
        <v>0</v>
      </c>
      <c r="S1417">
        <v>0</v>
      </c>
      <c r="T1417" t="s">
        <v>2894</v>
      </c>
      <c r="U1417" s="221">
        <f t="shared" si="45"/>
        <v>-3.3067593570000002</v>
      </c>
    </row>
    <row r="1418" spans="1:21" hidden="1">
      <c r="A1418" s="55" t="str">
        <f t="shared" si="44"/>
        <v>Y0ATIgnore</v>
      </c>
      <c r="B1418" s="55" t="str">
        <f>VLOOKUP(J1418,'Mapping-CITI'!A:E,5,0)</f>
        <v>Ignore</v>
      </c>
      <c r="D1418" s="42">
        <v>45016</v>
      </c>
      <c r="E1418" s="42">
        <v>45199</v>
      </c>
      <c r="F1418" t="s">
        <v>2894</v>
      </c>
      <c r="G1418" t="s">
        <v>2921</v>
      </c>
      <c r="H1418">
        <v>5170</v>
      </c>
      <c r="I1418" t="s">
        <v>2800</v>
      </c>
      <c r="J1418">
        <v>311619</v>
      </c>
      <c r="K1418" t="s">
        <v>2409</v>
      </c>
      <c r="L1418">
        <v>-1402710</v>
      </c>
      <c r="M1418">
        <v>0</v>
      </c>
      <c r="N1418">
        <v>-82197</v>
      </c>
      <c r="O1418">
        <v>82197</v>
      </c>
      <c r="P1418" t="s">
        <v>607</v>
      </c>
      <c r="Q1418">
        <v>82197</v>
      </c>
      <c r="R1418">
        <v>0</v>
      </c>
      <c r="S1418">
        <v>0</v>
      </c>
      <c r="T1418" t="s">
        <v>2894</v>
      </c>
      <c r="U1418" s="221">
        <f t="shared" si="45"/>
        <v>8.2196999999999999E-3</v>
      </c>
    </row>
    <row r="1419" spans="1:21" hidden="1">
      <c r="A1419" s="55" t="str">
        <f t="shared" si="44"/>
        <v>Y0ATIgnore</v>
      </c>
      <c r="B1419" s="55" t="str">
        <f>VLOOKUP(J1419,'Mapping-CITI'!A:E,5,0)</f>
        <v>Ignore</v>
      </c>
      <c r="D1419" s="42">
        <v>45016</v>
      </c>
      <c r="E1419" s="42">
        <v>45199</v>
      </c>
      <c r="F1419" t="s">
        <v>2894</v>
      </c>
      <c r="G1419" t="s">
        <v>2921</v>
      </c>
      <c r="H1419">
        <v>5170</v>
      </c>
      <c r="I1419" t="s">
        <v>2800</v>
      </c>
      <c r="J1419">
        <v>311621</v>
      </c>
      <c r="K1419" t="s">
        <v>2410</v>
      </c>
      <c r="L1419">
        <v>-13650786</v>
      </c>
      <c r="M1419">
        <v>0</v>
      </c>
      <c r="N1419">
        <v>8503495</v>
      </c>
      <c r="O1419">
        <v>-8503495</v>
      </c>
      <c r="P1419" t="s">
        <v>607</v>
      </c>
      <c r="Q1419">
        <v>-8503495</v>
      </c>
      <c r="R1419">
        <v>0</v>
      </c>
      <c r="S1419">
        <v>0</v>
      </c>
      <c r="T1419" t="s">
        <v>2894</v>
      </c>
      <c r="U1419" s="221">
        <f t="shared" si="45"/>
        <v>-0.85034949999999998</v>
      </c>
    </row>
    <row r="1420" spans="1:21" hidden="1">
      <c r="A1420" s="55" t="str">
        <f t="shared" si="44"/>
        <v>Y0AT5.3</v>
      </c>
      <c r="B1420" s="55">
        <f>VLOOKUP(J1420,'Mapping-CITI'!A:E,5,0)</f>
        <v>5.3</v>
      </c>
      <c r="D1420" s="42">
        <v>45016</v>
      </c>
      <c r="E1420" s="42">
        <v>45199</v>
      </c>
      <c r="F1420" t="s">
        <v>2894</v>
      </c>
      <c r="G1420" t="s">
        <v>2921</v>
      </c>
      <c r="H1420">
        <v>5150</v>
      </c>
      <c r="I1420" t="s">
        <v>3410</v>
      </c>
      <c r="J1420">
        <v>315101</v>
      </c>
      <c r="K1420" t="s">
        <v>2412</v>
      </c>
      <c r="L1420">
        <v>-29588420.59</v>
      </c>
      <c r="M1420">
        <v>0</v>
      </c>
      <c r="N1420">
        <v>0</v>
      </c>
      <c r="O1420">
        <v>0</v>
      </c>
      <c r="P1420" t="s">
        <v>607</v>
      </c>
      <c r="Q1420">
        <v>0</v>
      </c>
      <c r="R1420">
        <v>0</v>
      </c>
      <c r="S1420">
        <v>0</v>
      </c>
      <c r="T1420" t="s">
        <v>2894</v>
      </c>
      <c r="U1420" s="221">
        <f t="shared" si="45"/>
        <v>0</v>
      </c>
    </row>
    <row r="1421" spans="1:21" hidden="1">
      <c r="A1421" s="55" t="str">
        <f t="shared" si="44"/>
        <v>Y0AT5.3</v>
      </c>
      <c r="B1421" s="55">
        <f>VLOOKUP(J1421,'Mapping-CITI'!A:E,5,0)</f>
        <v>5.3</v>
      </c>
      <c r="D1421" s="42">
        <v>45016</v>
      </c>
      <c r="E1421" s="42">
        <v>45199</v>
      </c>
      <c r="F1421" t="s">
        <v>2894</v>
      </c>
      <c r="G1421" t="s">
        <v>2921</v>
      </c>
      <c r="H1421">
        <v>5150</v>
      </c>
      <c r="I1421" t="s">
        <v>3410</v>
      </c>
      <c r="J1421">
        <v>315111</v>
      </c>
      <c r="K1421" t="s">
        <v>2628</v>
      </c>
      <c r="L1421">
        <v>-1528167661.4400001</v>
      </c>
      <c r="M1421">
        <v>0</v>
      </c>
      <c r="N1421">
        <v>146489384.74000001</v>
      </c>
      <c r="O1421">
        <v>-146489384.74000001</v>
      </c>
      <c r="P1421" t="s">
        <v>607</v>
      </c>
      <c r="Q1421">
        <v>-146489384.74000001</v>
      </c>
      <c r="R1421">
        <v>0</v>
      </c>
      <c r="S1421">
        <v>0</v>
      </c>
      <c r="T1421" t="s">
        <v>2894</v>
      </c>
      <c r="U1421" s="221">
        <f t="shared" si="45"/>
        <v>-14.648938474000001</v>
      </c>
    </row>
    <row r="1422" spans="1:21" hidden="1">
      <c r="A1422" s="55" t="str">
        <f t="shared" si="44"/>
        <v>Y0AT6.4</v>
      </c>
      <c r="B1422" s="55">
        <f>VLOOKUP(J1422,'Mapping-CITI'!A:E,5,0)</f>
        <v>6.4</v>
      </c>
      <c r="D1422" s="42">
        <v>45016</v>
      </c>
      <c r="E1422" s="42">
        <v>45199</v>
      </c>
      <c r="F1422" t="s">
        <v>2894</v>
      </c>
      <c r="G1422" t="s">
        <v>2921</v>
      </c>
      <c r="H1422">
        <v>4160</v>
      </c>
      <c r="I1422" t="s">
        <v>2778</v>
      </c>
      <c r="J1422">
        <v>401201</v>
      </c>
      <c r="K1422" t="s">
        <v>2419</v>
      </c>
      <c r="L1422">
        <v>333708.83</v>
      </c>
      <c r="M1422">
        <v>0</v>
      </c>
      <c r="N1422">
        <v>0</v>
      </c>
      <c r="O1422">
        <v>0</v>
      </c>
      <c r="P1422" t="s">
        <v>607</v>
      </c>
      <c r="Q1422">
        <v>0</v>
      </c>
      <c r="R1422">
        <v>0</v>
      </c>
      <c r="S1422">
        <v>0</v>
      </c>
      <c r="T1422" t="s">
        <v>2894</v>
      </c>
      <c r="U1422" s="221">
        <f t="shared" si="45"/>
        <v>0</v>
      </c>
    </row>
    <row r="1423" spans="1:21" hidden="1">
      <c r="A1423" s="55" t="str">
        <f t="shared" si="44"/>
        <v>Y0ATIgnore</v>
      </c>
      <c r="B1423" s="55" t="str">
        <f>VLOOKUP(J1423,'Mapping-CITI'!A:E,5,0)</f>
        <v>Ignore</v>
      </c>
      <c r="D1423" s="42">
        <v>45016</v>
      </c>
      <c r="E1423" s="42">
        <v>45199</v>
      </c>
      <c r="F1423" t="s">
        <v>2894</v>
      </c>
      <c r="G1423" t="s">
        <v>2921</v>
      </c>
      <c r="H1423">
        <v>4160</v>
      </c>
      <c r="I1423" t="s">
        <v>2778</v>
      </c>
      <c r="J1423">
        <v>401237</v>
      </c>
      <c r="K1423" t="s">
        <v>2428</v>
      </c>
      <c r="L1423">
        <v>2287840.41</v>
      </c>
      <c r="M1423">
        <v>798336.63</v>
      </c>
      <c r="N1423">
        <v>0</v>
      </c>
      <c r="O1423">
        <v>798336.63</v>
      </c>
      <c r="P1423" t="s">
        <v>607</v>
      </c>
      <c r="Q1423">
        <v>798336.63</v>
      </c>
      <c r="R1423">
        <v>798336.63</v>
      </c>
      <c r="S1423">
        <v>0</v>
      </c>
      <c r="T1423" t="s">
        <v>2894</v>
      </c>
      <c r="U1423" s="221">
        <f t="shared" si="45"/>
        <v>7.9833662999999999E-2</v>
      </c>
    </row>
    <row r="1424" spans="1:21" hidden="1">
      <c r="A1424" s="55" t="str">
        <f t="shared" si="44"/>
        <v>Y0AT6.4</v>
      </c>
      <c r="B1424" s="55">
        <f>VLOOKUP(J1424,'Mapping-CITI'!A:E,5,0)</f>
        <v>6.4</v>
      </c>
      <c r="D1424" s="42">
        <v>45016</v>
      </c>
      <c r="E1424" s="42">
        <v>45199</v>
      </c>
      <c r="F1424" t="s">
        <v>2894</v>
      </c>
      <c r="G1424" t="s">
        <v>2921</v>
      </c>
      <c r="H1424">
        <v>4160</v>
      </c>
      <c r="I1424" t="s">
        <v>2778</v>
      </c>
      <c r="J1424">
        <v>401301</v>
      </c>
      <c r="K1424" t="s">
        <v>2432</v>
      </c>
      <c r="L1424">
        <v>27812.43</v>
      </c>
      <c r="M1424">
        <v>4917.3500000000004</v>
      </c>
      <c r="N1424">
        <v>102.64</v>
      </c>
      <c r="O1424">
        <v>4814.71</v>
      </c>
      <c r="P1424" t="s">
        <v>607</v>
      </c>
      <c r="Q1424">
        <v>4814.71</v>
      </c>
      <c r="R1424">
        <v>4917.3500000000004</v>
      </c>
      <c r="S1424">
        <v>102.64</v>
      </c>
      <c r="T1424" t="s">
        <v>2894</v>
      </c>
      <c r="U1424" s="221">
        <f t="shared" si="45"/>
        <v>4.8147100000000003E-4</v>
      </c>
    </row>
    <row r="1425" spans="1:21" hidden="1">
      <c r="A1425" s="55" t="str">
        <f t="shared" si="44"/>
        <v>Y0AT6.2</v>
      </c>
      <c r="B1425" s="55">
        <f>VLOOKUP(J1425,'Mapping-CITI'!A:E,5,0)</f>
        <v>6.2</v>
      </c>
      <c r="D1425" s="42">
        <v>45016</v>
      </c>
      <c r="E1425" s="42">
        <v>45199</v>
      </c>
      <c r="F1425" t="s">
        <v>2894</v>
      </c>
      <c r="G1425" t="s">
        <v>2921</v>
      </c>
      <c r="H1425">
        <v>4160</v>
      </c>
      <c r="I1425" t="s">
        <v>2778</v>
      </c>
      <c r="J1425">
        <v>401501</v>
      </c>
      <c r="K1425" t="s">
        <v>676</v>
      </c>
      <c r="L1425">
        <v>85800068.859999999</v>
      </c>
      <c r="M1425">
        <v>36329199.960000001</v>
      </c>
      <c r="N1425">
        <v>80169.83</v>
      </c>
      <c r="O1425">
        <v>36249030.130000003</v>
      </c>
      <c r="P1425" t="s">
        <v>607</v>
      </c>
      <c r="Q1425">
        <v>36249030.130000003</v>
      </c>
      <c r="R1425">
        <v>0</v>
      </c>
      <c r="S1425">
        <v>0</v>
      </c>
      <c r="T1425" t="s">
        <v>2894</v>
      </c>
      <c r="U1425" s="221">
        <f t="shared" si="45"/>
        <v>3.6249030130000004</v>
      </c>
    </row>
    <row r="1426" spans="1:21" hidden="1">
      <c r="A1426" s="55" t="str">
        <f t="shared" si="44"/>
        <v>Y0AT6.1</v>
      </c>
      <c r="B1426" s="55">
        <f>VLOOKUP(J1426,'Mapping-CITI'!A:E,5,0)</f>
        <v>6.1</v>
      </c>
      <c r="D1426" s="42">
        <v>45016</v>
      </c>
      <c r="E1426" s="42">
        <v>45199</v>
      </c>
      <c r="F1426" t="s">
        <v>2894</v>
      </c>
      <c r="G1426" t="s">
        <v>2921</v>
      </c>
      <c r="H1426">
        <v>4160</v>
      </c>
      <c r="I1426" t="s">
        <v>2778</v>
      </c>
      <c r="J1426">
        <v>401508</v>
      </c>
      <c r="K1426" t="s">
        <v>2554</v>
      </c>
      <c r="L1426">
        <v>1623287.49</v>
      </c>
      <c r="M1426">
        <v>0</v>
      </c>
      <c r="N1426">
        <v>41943.15</v>
      </c>
      <c r="O1426">
        <v>-41943.15</v>
      </c>
      <c r="P1426" t="s">
        <v>607</v>
      </c>
      <c r="Q1426">
        <v>-41943.15</v>
      </c>
      <c r="R1426">
        <v>0</v>
      </c>
      <c r="S1426">
        <v>41943.15</v>
      </c>
      <c r="T1426" t="s">
        <v>2894</v>
      </c>
      <c r="U1426" s="221">
        <f t="shared" si="45"/>
        <v>-4.1943150000000005E-3</v>
      </c>
    </row>
    <row r="1427" spans="1:21" hidden="1">
      <c r="A1427" s="55" t="str">
        <f t="shared" si="44"/>
        <v>Y0AT6.2</v>
      </c>
      <c r="B1427" s="55">
        <f>VLOOKUP(J1427,'Mapping-CITI'!A:E,5,0)</f>
        <v>6.2</v>
      </c>
      <c r="D1427" s="42">
        <v>45016</v>
      </c>
      <c r="E1427" s="42">
        <v>45199</v>
      </c>
      <c r="F1427" t="s">
        <v>2894</v>
      </c>
      <c r="G1427" t="s">
        <v>2921</v>
      </c>
      <c r="H1427">
        <v>4160</v>
      </c>
      <c r="I1427" t="s">
        <v>2778</v>
      </c>
      <c r="J1427">
        <v>401509</v>
      </c>
      <c r="K1427" t="s">
        <v>2695</v>
      </c>
      <c r="L1427">
        <v>8930621.4700000007</v>
      </c>
      <c r="M1427">
        <v>3560632.56</v>
      </c>
      <c r="N1427">
        <v>0</v>
      </c>
      <c r="O1427">
        <v>3560632.56</v>
      </c>
      <c r="P1427" t="s">
        <v>607</v>
      </c>
      <c r="Q1427">
        <v>3560632.56</v>
      </c>
      <c r="R1427">
        <v>0</v>
      </c>
      <c r="S1427">
        <v>0</v>
      </c>
      <c r="T1427" t="s">
        <v>2894</v>
      </c>
      <c r="U1427" s="221">
        <f t="shared" si="45"/>
        <v>0.35606325599999999</v>
      </c>
    </row>
    <row r="1428" spans="1:21" hidden="1">
      <c r="A1428" s="55" t="str">
        <f t="shared" si="44"/>
        <v>Y0AT6.4</v>
      </c>
      <c r="B1428" s="55">
        <f>VLOOKUP(J1428,'Mapping-CITI'!A:E,5,0)</f>
        <v>6.4</v>
      </c>
      <c r="D1428" s="42">
        <v>45016</v>
      </c>
      <c r="E1428" s="42">
        <v>45199</v>
      </c>
      <c r="F1428" t="s">
        <v>2894</v>
      </c>
      <c r="G1428" t="s">
        <v>2921</v>
      </c>
      <c r="H1428">
        <v>4160</v>
      </c>
      <c r="I1428" t="s">
        <v>2778</v>
      </c>
      <c r="J1428">
        <v>401702</v>
      </c>
      <c r="K1428" t="s">
        <v>2686</v>
      </c>
      <c r="L1428">
        <v>-14058.38</v>
      </c>
      <c r="M1428">
        <v>0</v>
      </c>
      <c r="N1428">
        <v>7215.22</v>
      </c>
      <c r="O1428">
        <v>-7215.22</v>
      </c>
      <c r="P1428" t="s">
        <v>607</v>
      </c>
      <c r="Q1428">
        <v>-7215.22</v>
      </c>
      <c r="R1428">
        <v>0</v>
      </c>
      <c r="S1428">
        <v>0</v>
      </c>
      <c r="T1428" t="s">
        <v>2894</v>
      </c>
      <c r="U1428" s="221">
        <f t="shared" si="45"/>
        <v>-7.2152200000000005E-4</v>
      </c>
    </row>
    <row r="1429" spans="1:21" hidden="1">
      <c r="A1429" s="55" t="str">
        <f t="shared" si="44"/>
        <v>Y0AT6.4</v>
      </c>
      <c r="B1429" s="55">
        <f>VLOOKUP(J1429,'Mapping-CITI'!A:E,5,0)</f>
        <v>6.4</v>
      </c>
      <c r="D1429" s="42">
        <v>45016</v>
      </c>
      <c r="E1429" s="42">
        <v>45199</v>
      </c>
      <c r="F1429" t="s">
        <v>2894</v>
      </c>
      <c r="G1429" t="s">
        <v>2921</v>
      </c>
      <c r="H1429">
        <v>4160</v>
      </c>
      <c r="I1429" t="s">
        <v>2778</v>
      </c>
      <c r="J1429">
        <v>401703</v>
      </c>
      <c r="K1429" t="s">
        <v>2687</v>
      </c>
      <c r="L1429">
        <v>-14058.38</v>
      </c>
      <c r="M1429">
        <v>0</v>
      </c>
      <c r="N1429">
        <v>7215.22</v>
      </c>
      <c r="O1429">
        <v>-7215.22</v>
      </c>
      <c r="P1429" t="s">
        <v>607</v>
      </c>
      <c r="Q1429">
        <v>-7215.22</v>
      </c>
      <c r="R1429">
        <v>0</v>
      </c>
      <c r="S1429">
        <v>0</v>
      </c>
      <c r="T1429" t="s">
        <v>2894</v>
      </c>
      <c r="U1429" s="221">
        <f t="shared" si="45"/>
        <v>-7.2152200000000005E-4</v>
      </c>
    </row>
    <row r="1430" spans="1:21" hidden="1">
      <c r="A1430" s="55" t="str">
        <f t="shared" si="44"/>
        <v>Y0AT6.4</v>
      </c>
      <c r="B1430" s="55">
        <f>VLOOKUP(J1430,'Mapping-CITI'!A:E,5,0)</f>
        <v>6.4</v>
      </c>
      <c r="D1430" s="42">
        <v>45016</v>
      </c>
      <c r="E1430" s="42">
        <v>45199</v>
      </c>
      <c r="F1430" t="s">
        <v>2894</v>
      </c>
      <c r="G1430" t="s">
        <v>2921</v>
      </c>
      <c r="H1430">
        <v>4160</v>
      </c>
      <c r="I1430" t="s">
        <v>2778</v>
      </c>
      <c r="J1430">
        <v>401707</v>
      </c>
      <c r="K1430" t="s">
        <v>2680</v>
      </c>
      <c r="L1430">
        <v>498163.69</v>
      </c>
      <c r="M1430">
        <v>0</v>
      </c>
      <c r="N1430">
        <v>0</v>
      </c>
      <c r="O1430">
        <v>0</v>
      </c>
      <c r="P1430" t="s">
        <v>607</v>
      </c>
      <c r="Q1430">
        <v>0</v>
      </c>
      <c r="R1430">
        <v>0</v>
      </c>
      <c r="S1430">
        <v>0</v>
      </c>
      <c r="T1430" t="s">
        <v>2894</v>
      </c>
      <c r="U1430" s="221">
        <f t="shared" si="45"/>
        <v>0</v>
      </c>
    </row>
    <row r="1431" spans="1:21" hidden="1">
      <c r="A1431" s="55" t="str">
        <f t="shared" si="44"/>
        <v>Y0AT6.4</v>
      </c>
      <c r="B1431" s="55">
        <f>VLOOKUP(J1431,'Mapping-CITI'!A:E,5,0)</f>
        <v>6.4</v>
      </c>
      <c r="D1431" s="42">
        <v>45016</v>
      </c>
      <c r="E1431" s="42">
        <v>45199</v>
      </c>
      <c r="F1431" t="s">
        <v>2894</v>
      </c>
      <c r="G1431" t="s">
        <v>2921</v>
      </c>
      <c r="H1431">
        <v>4160</v>
      </c>
      <c r="I1431" t="s">
        <v>2778</v>
      </c>
      <c r="J1431">
        <v>401708</v>
      </c>
      <c r="K1431" t="s">
        <v>2681</v>
      </c>
      <c r="L1431">
        <v>498163.69</v>
      </c>
      <c r="M1431">
        <v>0</v>
      </c>
      <c r="N1431">
        <v>0</v>
      </c>
      <c r="O1431">
        <v>0</v>
      </c>
      <c r="P1431" t="s">
        <v>607</v>
      </c>
      <c r="Q1431">
        <v>0</v>
      </c>
      <c r="R1431">
        <v>0</v>
      </c>
      <c r="S1431">
        <v>0</v>
      </c>
      <c r="T1431" t="s">
        <v>2894</v>
      </c>
      <c r="U1431" s="221">
        <f t="shared" si="45"/>
        <v>0</v>
      </c>
    </row>
    <row r="1432" spans="1:21" hidden="1">
      <c r="A1432" s="55" t="str">
        <f t="shared" si="44"/>
        <v>Y0AT6.4</v>
      </c>
      <c r="B1432" s="55">
        <f>VLOOKUP(J1432,'Mapping-CITI'!A:E,5,0)</f>
        <v>6.4</v>
      </c>
      <c r="D1432" s="42">
        <v>45016</v>
      </c>
      <c r="E1432" s="42">
        <v>45199</v>
      </c>
      <c r="F1432" t="s">
        <v>2894</v>
      </c>
      <c r="G1432" t="s">
        <v>2921</v>
      </c>
      <c r="H1432">
        <v>4160</v>
      </c>
      <c r="I1432" t="s">
        <v>2778</v>
      </c>
      <c r="J1432">
        <v>402084</v>
      </c>
      <c r="K1432" t="s">
        <v>4268</v>
      </c>
      <c r="L1432">
        <v>0</v>
      </c>
      <c r="M1432">
        <v>7380519.21</v>
      </c>
      <c r="N1432">
        <v>0</v>
      </c>
      <c r="O1432">
        <v>7380519.21</v>
      </c>
      <c r="P1432" t="s">
        <v>607</v>
      </c>
      <c r="Q1432">
        <v>7380519.21</v>
      </c>
      <c r="R1432">
        <v>0</v>
      </c>
      <c r="S1432">
        <v>0</v>
      </c>
      <c r="T1432" t="s">
        <v>2894</v>
      </c>
      <c r="U1432" s="221">
        <f t="shared" si="45"/>
        <v>0.73805192099999994</v>
      </c>
    </row>
    <row r="1433" spans="1:21" hidden="1">
      <c r="A1433" s="55" t="str">
        <f t="shared" si="44"/>
        <v>Y0AT6.4</v>
      </c>
      <c r="B1433" s="55">
        <f>VLOOKUP(J1433,'Mapping-CITI'!A:E,5,0)</f>
        <v>6.4</v>
      </c>
      <c r="D1433" s="42">
        <v>45016</v>
      </c>
      <c r="E1433" s="42">
        <v>45199</v>
      </c>
      <c r="F1433" t="s">
        <v>2894</v>
      </c>
      <c r="G1433" t="s">
        <v>2921</v>
      </c>
      <c r="H1433">
        <v>4160</v>
      </c>
      <c r="I1433" t="s">
        <v>2778</v>
      </c>
      <c r="J1433">
        <v>402103</v>
      </c>
      <c r="K1433" t="s">
        <v>2436</v>
      </c>
      <c r="L1433">
        <v>134416.06</v>
      </c>
      <c r="M1433">
        <v>334654.23</v>
      </c>
      <c r="N1433">
        <v>28580.51</v>
      </c>
      <c r="O1433">
        <v>306073.71999999997</v>
      </c>
      <c r="P1433" t="s">
        <v>607</v>
      </c>
      <c r="Q1433">
        <v>306073.71999999997</v>
      </c>
      <c r="R1433">
        <v>334654.23</v>
      </c>
      <c r="S1433">
        <v>28580.51</v>
      </c>
      <c r="T1433" t="s">
        <v>2894</v>
      </c>
      <c r="U1433" s="221">
        <f t="shared" si="45"/>
        <v>3.0607371999999997E-2</v>
      </c>
    </row>
    <row r="1434" spans="1:21" hidden="1">
      <c r="A1434" s="55" t="str">
        <f t="shared" si="44"/>
        <v>Y0AT6.3</v>
      </c>
      <c r="B1434" s="55">
        <f>VLOOKUP(J1434,'Mapping-CITI'!A:E,5,0)</f>
        <v>6.3</v>
      </c>
      <c r="D1434" s="42">
        <v>45016</v>
      </c>
      <c r="E1434" s="42">
        <v>45199</v>
      </c>
      <c r="F1434" t="s">
        <v>2894</v>
      </c>
      <c r="G1434" t="s">
        <v>2921</v>
      </c>
      <c r="H1434">
        <v>4160</v>
      </c>
      <c r="I1434" t="s">
        <v>2778</v>
      </c>
      <c r="J1434">
        <v>402106</v>
      </c>
      <c r="K1434" t="s">
        <v>2437</v>
      </c>
      <c r="L1434">
        <v>114505.32</v>
      </c>
      <c r="M1434">
        <v>46491.67</v>
      </c>
      <c r="N1434">
        <v>0</v>
      </c>
      <c r="O1434">
        <v>46491.67</v>
      </c>
      <c r="P1434" t="s">
        <v>607</v>
      </c>
      <c r="Q1434">
        <v>46491.67</v>
      </c>
      <c r="R1434">
        <v>46491.67</v>
      </c>
      <c r="S1434">
        <v>0</v>
      </c>
      <c r="T1434" t="s">
        <v>2894</v>
      </c>
      <c r="U1434" s="221">
        <f t="shared" si="45"/>
        <v>4.6491670000000001E-3</v>
      </c>
    </row>
    <row r="1435" spans="1:21" hidden="1">
      <c r="A1435" s="55" t="str">
        <f t="shared" si="44"/>
        <v>Y0AT6.4</v>
      </c>
      <c r="B1435" s="55">
        <f>VLOOKUP(J1435,'Mapping-CITI'!A:E,5,0)</f>
        <v>6.4</v>
      </c>
      <c r="D1435" s="42">
        <v>45016</v>
      </c>
      <c r="E1435" s="42">
        <v>45199</v>
      </c>
      <c r="F1435" t="s">
        <v>2894</v>
      </c>
      <c r="G1435" t="s">
        <v>2921</v>
      </c>
      <c r="H1435">
        <v>4160</v>
      </c>
      <c r="I1435" t="s">
        <v>2778</v>
      </c>
      <c r="J1435">
        <v>402113</v>
      </c>
      <c r="K1435" t="s">
        <v>2438</v>
      </c>
      <c r="L1435">
        <v>12202852.4</v>
      </c>
      <c r="M1435">
        <v>3277260.02</v>
      </c>
      <c r="N1435">
        <v>25206.61</v>
      </c>
      <c r="O1435">
        <v>3252053.41</v>
      </c>
      <c r="P1435" t="s">
        <v>607</v>
      </c>
      <c r="Q1435">
        <v>3252053.41</v>
      </c>
      <c r="R1435">
        <v>3277260.02</v>
      </c>
      <c r="S1435">
        <v>25206.61</v>
      </c>
      <c r="T1435" t="s">
        <v>2894</v>
      </c>
      <c r="U1435" s="221">
        <f t="shared" si="45"/>
        <v>0.32520534100000004</v>
      </c>
    </row>
    <row r="1436" spans="1:21" hidden="1">
      <c r="A1436" s="55" t="str">
        <f t="shared" si="44"/>
        <v>Y0AT6.4</v>
      </c>
      <c r="B1436" s="55">
        <f>VLOOKUP(J1436,'Mapping-CITI'!A:E,5,0)</f>
        <v>6.4</v>
      </c>
      <c r="D1436" s="42">
        <v>45016</v>
      </c>
      <c r="E1436" s="42">
        <v>45199</v>
      </c>
      <c r="F1436" t="s">
        <v>2894</v>
      </c>
      <c r="G1436" t="s">
        <v>2921</v>
      </c>
      <c r="H1436">
        <v>4160</v>
      </c>
      <c r="I1436" t="s">
        <v>2778</v>
      </c>
      <c r="J1436">
        <v>402125</v>
      </c>
      <c r="K1436" t="s">
        <v>2914</v>
      </c>
      <c r="L1436">
        <v>898465.17</v>
      </c>
      <c r="M1436">
        <v>149969.66</v>
      </c>
      <c r="N1436">
        <v>0</v>
      </c>
      <c r="O1436">
        <v>149969.66</v>
      </c>
      <c r="P1436" t="s">
        <v>607</v>
      </c>
      <c r="Q1436">
        <v>149969.66</v>
      </c>
      <c r="R1436">
        <v>149969.66</v>
      </c>
      <c r="S1436">
        <v>0</v>
      </c>
      <c r="T1436" t="s">
        <v>2894</v>
      </c>
      <c r="U1436" s="221">
        <f t="shared" si="45"/>
        <v>1.4996966E-2</v>
      </c>
    </row>
    <row r="1437" spans="1:21" hidden="1">
      <c r="A1437" s="55" t="str">
        <f t="shared" si="44"/>
        <v>Y0AT6.1</v>
      </c>
      <c r="B1437" s="55">
        <f>VLOOKUP(J1437,'Mapping-CITI'!A:E,5,0)</f>
        <v>6.1</v>
      </c>
      <c r="D1437" s="42">
        <v>45016</v>
      </c>
      <c r="E1437" s="42">
        <v>45199</v>
      </c>
      <c r="F1437" t="s">
        <v>2894</v>
      </c>
      <c r="G1437" t="s">
        <v>2921</v>
      </c>
      <c r="H1437">
        <v>4170</v>
      </c>
      <c r="I1437" t="s">
        <v>2780</v>
      </c>
      <c r="J1437">
        <v>402128</v>
      </c>
      <c r="K1437" t="s">
        <v>2440</v>
      </c>
      <c r="L1437">
        <v>221905859.91999999</v>
      </c>
      <c r="M1437">
        <v>90804139.109999999</v>
      </c>
      <c r="N1437">
        <v>0</v>
      </c>
      <c r="O1437">
        <v>90804139.109999999</v>
      </c>
      <c r="P1437" t="s">
        <v>607</v>
      </c>
      <c r="Q1437">
        <v>90804139.109999999</v>
      </c>
      <c r="R1437">
        <v>0</v>
      </c>
      <c r="S1437">
        <v>0</v>
      </c>
      <c r="T1437" t="s">
        <v>2894</v>
      </c>
      <c r="U1437" s="221">
        <f t="shared" si="45"/>
        <v>9.0804139109999991</v>
      </c>
    </row>
    <row r="1438" spans="1:21">
      <c r="A1438" s="55" t="str">
        <f t="shared" si="44"/>
        <v>Y0AT6.4</v>
      </c>
      <c r="B1438" s="55">
        <f>VLOOKUP(J1438,'Mapping-CITI'!A:E,5,0)</f>
        <v>6.4</v>
      </c>
      <c r="D1438" s="42">
        <v>45016</v>
      </c>
      <c r="E1438" s="42">
        <v>45199</v>
      </c>
      <c r="F1438" t="s">
        <v>2894</v>
      </c>
      <c r="G1438" t="s">
        <v>2921</v>
      </c>
      <c r="H1438">
        <v>4170</v>
      </c>
      <c r="I1438" t="s">
        <v>2780</v>
      </c>
      <c r="J1438">
        <v>402129</v>
      </c>
      <c r="K1438" t="s">
        <v>2871</v>
      </c>
      <c r="L1438">
        <v>78.42</v>
      </c>
      <c r="M1438">
        <v>9422873</v>
      </c>
      <c r="N1438">
        <v>0</v>
      </c>
      <c r="O1438">
        <v>9422873</v>
      </c>
      <c r="P1438" t="s">
        <v>607</v>
      </c>
      <c r="Q1438">
        <v>9422873</v>
      </c>
      <c r="R1438">
        <v>0</v>
      </c>
      <c r="S1438">
        <v>0</v>
      </c>
      <c r="T1438" t="s">
        <v>2894</v>
      </c>
      <c r="U1438" s="221">
        <f t="shared" si="45"/>
        <v>0.94228730000000005</v>
      </c>
    </row>
    <row r="1439" spans="1:21" hidden="1">
      <c r="A1439" s="55" t="str">
        <f t="shared" si="44"/>
        <v>Y0AT6.4</v>
      </c>
      <c r="B1439" s="55">
        <f>VLOOKUP(J1439,'Mapping-CITI'!A:E,5,0)</f>
        <v>6.4</v>
      </c>
      <c r="D1439" s="42">
        <v>45016</v>
      </c>
      <c r="E1439" s="42">
        <v>45199</v>
      </c>
      <c r="F1439" t="s">
        <v>2894</v>
      </c>
      <c r="G1439" t="s">
        <v>2921</v>
      </c>
      <c r="H1439">
        <v>4160</v>
      </c>
      <c r="I1439" t="s">
        <v>2778</v>
      </c>
      <c r="J1439">
        <v>402132</v>
      </c>
      <c r="K1439" t="s">
        <v>2441</v>
      </c>
      <c r="L1439">
        <v>0</v>
      </c>
      <c r="M1439">
        <v>0</v>
      </c>
      <c r="N1439">
        <v>0</v>
      </c>
      <c r="O1439">
        <v>0</v>
      </c>
      <c r="P1439" t="s">
        <v>607</v>
      </c>
      <c r="Q1439">
        <v>0</v>
      </c>
      <c r="R1439">
        <v>0</v>
      </c>
      <c r="S1439">
        <v>0</v>
      </c>
      <c r="T1439" t="s">
        <v>2894</v>
      </c>
      <c r="U1439" s="221">
        <f t="shared" si="45"/>
        <v>0</v>
      </c>
    </row>
    <row r="1440" spans="1:21" hidden="1">
      <c r="A1440" s="55" t="str">
        <f t="shared" si="44"/>
        <v>Y0AT6.4</v>
      </c>
      <c r="B1440" s="55">
        <f>VLOOKUP(J1440,'Mapping-CITI'!A:E,5,0)</f>
        <v>6.4</v>
      </c>
      <c r="D1440" s="42">
        <v>45016</v>
      </c>
      <c r="E1440" s="42">
        <v>45199</v>
      </c>
      <c r="F1440" t="s">
        <v>2894</v>
      </c>
      <c r="G1440" t="s">
        <v>2921</v>
      </c>
      <c r="H1440">
        <v>4160</v>
      </c>
      <c r="I1440" t="s">
        <v>2778</v>
      </c>
      <c r="J1440">
        <v>402233</v>
      </c>
      <c r="K1440" t="s">
        <v>2458</v>
      </c>
      <c r="L1440">
        <v>263950.96999999997</v>
      </c>
      <c r="M1440">
        <v>167592.78</v>
      </c>
      <c r="N1440">
        <v>0</v>
      </c>
      <c r="O1440">
        <v>167592.78</v>
      </c>
      <c r="P1440" t="s">
        <v>607</v>
      </c>
      <c r="Q1440">
        <v>167592.78</v>
      </c>
      <c r="R1440">
        <v>167592.78</v>
      </c>
      <c r="S1440">
        <v>0</v>
      </c>
      <c r="T1440" t="s">
        <v>2894</v>
      </c>
      <c r="U1440" s="221">
        <f t="shared" si="45"/>
        <v>1.6759277999999999E-2</v>
      </c>
    </row>
    <row r="1441" spans="1:21" hidden="1">
      <c r="A1441" s="55" t="str">
        <f t="shared" si="44"/>
        <v>Y0AT6.4</v>
      </c>
      <c r="B1441" s="55">
        <f>VLOOKUP(J1441,'Mapping-CITI'!A:E,5,0)</f>
        <v>6.4</v>
      </c>
      <c r="D1441" s="42">
        <v>45016</v>
      </c>
      <c r="E1441" s="42">
        <v>45199</v>
      </c>
      <c r="F1441" t="s">
        <v>2894</v>
      </c>
      <c r="G1441" t="s">
        <v>2921</v>
      </c>
      <c r="H1441">
        <v>4160</v>
      </c>
      <c r="I1441" t="s">
        <v>2778</v>
      </c>
      <c r="J1441">
        <v>402235</v>
      </c>
      <c r="K1441" t="s">
        <v>2459</v>
      </c>
      <c r="L1441">
        <v>379493.78</v>
      </c>
      <c r="M1441">
        <v>268585.53999999998</v>
      </c>
      <c r="N1441">
        <v>0</v>
      </c>
      <c r="O1441">
        <v>268585.53999999998</v>
      </c>
      <c r="P1441" t="s">
        <v>607</v>
      </c>
      <c r="Q1441">
        <v>268585.53999999998</v>
      </c>
      <c r="R1441">
        <v>268585.53999999998</v>
      </c>
      <c r="S1441">
        <v>0</v>
      </c>
      <c r="T1441" t="s">
        <v>2894</v>
      </c>
      <c r="U1441" s="221">
        <f t="shared" si="45"/>
        <v>2.6858553999999996E-2</v>
      </c>
    </row>
    <row r="1442" spans="1:21" hidden="1">
      <c r="A1442" s="55" t="str">
        <f t="shared" si="44"/>
        <v>Y0AT5.3</v>
      </c>
      <c r="B1442" s="55">
        <f>VLOOKUP(J1442,'Mapping-CITI'!A:E,5,0)</f>
        <v>5.3</v>
      </c>
      <c r="D1442" s="42">
        <v>45016</v>
      </c>
      <c r="E1442" s="42">
        <v>45199</v>
      </c>
      <c r="F1442" t="s">
        <v>2894</v>
      </c>
      <c r="G1442" t="s">
        <v>2921</v>
      </c>
      <c r="H1442">
        <v>4160</v>
      </c>
      <c r="I1442" t="s">
        <v>2778</v>
      </c>
      <c r="J1442">
        <v>402244</v>
      </c>
      <c r="K1442" t="s">
        <v>2461</v>
      </c>
      <c r="L1442">
        <v>1168067.29</v>
      </c>
      <c r="M1442">
        <v>347560.09</v>
      </c>
      <c r="N1442">
        <v>0</v>
      </c>
      <c r="O1442">
        <v>347560.09</v>
      </c>
      <c r="P1442" t="s">
        <v>607</v>
      </c>
      <c r="Q1442">
        <v>347560.09</v>
      </c>
      <c r="R1442">
        <v>348589.37</v>
      </c>
      <c r="S1442">
        <v>0</v>
      </c>
      <c r="T1442" t="s">
        <v>2894</v>
      </c>
      <c r="U1442" s="221">
        <f t="shared" si="45"/>
        <v>3.4756009000000004E-2</v>
      </c>
    </row>
    <row r="1443" spans="1:21" hidden="1">
      <c r="A1443" s="55" t="str">
        <f t="shared" si="44"/>
        <v>Y0AT6.2</v>
      </c>
      <c r="B1443" s="55">
        <f>VLOOKUP(J1443,'Mapping-CITI'!A:E,5,0)</f>
        <v>6.2</v>
      </c>
      <c r="D1443" s="42">
        <v>45016</v>
      </c>
      <c r="E1443" s="42">
        <v>45199</v>
      </c>
      <c r="F1443" t="s">
        <v>2894</v>
      </c>
      <c r="G1443" t="s">
        <v>2921</v>
      </c>
      <c r="H1443">
        <v>4160</v>
      </c>
      <c r="I1443" t="s">
        <v>2778</v>
      </c>
      <c r="J1443">
        <v>402257</v>
      </c>
      <c r="K1443" t="s">
        <v>2465</v>
      </c>
      <c r="L1443">
        <v>5535170.6200000001</v>
      </c>
      <c r="M1443">
        <v>0</v>
      </c>
      <c r="N1443">
        <v>0</v>
      </c>
      <c r="O1443">
        <v>0</v>
      </c>
      <c r="P1443" t="s">
        <v>607</v>
      </c>
      <c r="Q1443">
        <v>0</v>
      </c>
      <c r="R1443">
        <v>0</v>
      </c>
      <c r="S1443">
        <v>0</v>
      </c>
      <c r="T1443" t="s">
        <v>2894</v>
      </c>
      <c r="U1443" s="221">
        <f t="shared" si="45"/>
        <v>0</v>
      </c>
    </row>
    <row r="1444" spans="1:21" hidden="1">
      <c r="A1444" s="55" t="str">
        <f t="shared" si="44"/>
        <v>Y0ATIgnore</v>
      </c>
      <c r="B1444" s="55" t="str">
        <f>VLOOKUP(J1444,'Mapping-CITI'!A:E,5,0)</f>
        <v>Ignore</v>
      </c>
      <c r="D1444" s="42">
        <v>45016</v>
      </c>
      <c r="E1444" s="42">
        <v>45199</v>
      </c>
      <c r="F1444" t="s">
        <v>2894</v>
      </c>
      <c r="G1444" t="s">
        <v>2921</v>
      </c>
      <c r="H1444">
        <v>4160</v>
      </c>
      <c r="I1444" t="s">
        <v>2778</v>
      </c>
      <c r="J1444">
        <v>402328</v>
      </c>
      <c r="K1444" t="s">
        <v>2478</v>
      </c>
      <c r="L1444">
        <v>69339553.879999995</v>
      </c>
      <c r="M1444">
        <v>29275014.899999999</v>
      </c>
      <c r="N1444">
        <v>0</v>
      </c>
      <c r="O1444">
        <v>29275014.899999999</v>
      </c>
      <c r="P1444" t="s">
        <v>607</v>
      </c>
      <c r="Q1444">
        <v>29275014.899999999</v>
      </c>
      <c r="R1444">
        <v>29275014.899999999</v>
      </c>
      <c r="S1444">
        <v>0</v>
      </c>
      <c r="T1444" t="s">
        <v>2894</v>
      </c>
      <c r="U1444" s="221">
        <f t="shared" si="45"/>
        <v>2.92750149</v>
      </c>
    </row>
    <row r="1445" spans="1:21" hidden="1">
      <c r="A1445" s="55" t="str">
        <f t="shared" si="44"/>
        <v>Y0AT6.4</v>
      </c>
      <c r="B1445" s="55">
        <f>VLOOKUP(J1445,'Mapping-CITI'!A:E,5,0)</f>
        <v>6.4</v>
      </c>
      <c r="D1445" s="42">
        <v>45016</v>
      </c>
      <c r="E1445" s="42">
        <v>45199</v>
      </c>
      <c r="F1445" t="s">
        <v>2894</v>
      </c>
      <c r="G1445" t="s">
        <v>2921</v>
      </c>
      <c r="H1445">
        <v>4160</v>
      </c>
      <c r="I1445" t="s">
        <v>2778</v>
      </c>
      <c r="J1445">
        <v>402404</v>
      </c>
      <c r="K1445" t="s">
        <v>2492</v>
      </c>
      <c r="L1445">
        <v>194666.92</v>
      </c>
      <c r="M1445">
        <v>30002.55</v>
      </c>
      <c r="N1445">
        <v>0</v>
      </c>
      <c r="O1445">
        <v>30002.55</v>
      </c>
      <c r="P1445" t="s">
        <v>607</v>
      </c>
      <c r="Q1445">
        <v>30002.55</v>
      </c>
      <c r="R1445">
        <v>30002.55</v>
      </c>
      <c r="S1445">
        <v>0</v>
      </c>
      <c r="T1445" t="s">
        <v>2894</v>
      </c>
      <c r="U1445" s="221">
        <f t="shared" si="45"/>
        <v>3.0002549999999998E-3</v>
      </c>
    </row>
    <row r="1446" spans="1:21" hidden="1">
      <c r="A1446" s="55" t="str">
        <f t="shared" si="44"/>
        <v>Y0AT6.4</v>
      </c>
      <c r="B1446" s="55">
        <f>VLOOKUP(J1446,'Mapping-CITI'!A:E,5,0)</f>
        <v>6.4</v>
      </c>
      <c r="D1446" s="42">
        <v>45016</v>
      </c>
      <c r="E1446" s="42">
        <v>45199</v>
      </c>
      <c r="F1446" t="s">
        <v>2894</v>
      </c>
      <c r="G1446" t="s">
        <v>2921</v>
      </c>
      <c r="H1446">
        <v>4170</v>
      </c>
      <c r="I1446" t="s">
        <v>2780</v>
      </c>
      <c r="J1446">
        <v>412511</v>
      </c>
      <c r="K1446" t="s">
        <v>2500</v>
      </c>
      <c r="L1446">
        <v>18649023.879999999</v>
      </c>
      <c r="M1446">
        <v>6217040.2800000003</v>
      </c>
      <c r="N1446">
        <v>0</v>
      </c>
      <c r="O1446">
        <v>6217040.2800000003</v>
      </c>
      <c r="P1446" t="s">
        <v>607</v>
      </c>
      <c r="Q1446">
        <v>6217040.2800000003</v>
      </c>
      <c r="R1446">
        <v>0</v>
      </c>
      <c r="S1446">
        <v>0</v>
      </c>
      <c r="T1446" t="s">
        <v>2894</v>
      </c>
      <c r="U1446" s="221">
        <f t="shared" si="45"/>
        <v>0.62170402800000002</v>
      </c>
    </row>
    <row r="1447" spans="1:21" hidden="1">
      <c r="A1447" s="55" t="str">
        <f t="shared" si="44"/>
        <v>Y0AT5.2</v>
      </c>
      <c r="B1447" s="55">
        <f>VLOOKUP(J1447,'Mapping-CITI'!A:E,5,0)</f>
        <v>5.2</v>
      </c>
      <c r="D1447" s="42">
        <v>45016</v>
      </c>
      <c r="E1447" s="42">
        <v>45199</v>
      </c>
      <c r="F1447" t="s">
        <v>2894</v>
      </c>
      <c r="G1447" t="s">
        <v>2921</v>
      </c>
      <c r="H1447">
        <v>4170</v>
      </c>
      <c r="I1447" t="s">
        <v>2780</v>
      </c>
      <c r="J1447">
        <v>413523</v>
      </c>
      <c r="K1447" t="s">
        <v>2502</v>
      </c>
      <c r="L1447">
        <v>0</v>
      </c>
      <c r="M1447">
        <v>29699.54</v>
      </c>
      <c r="N1447">
        <v>5.69</v>
      </c>
      <c r="O1447">
        <v>29693.85</v>
      </c>
      <c r="P1447" t="s">
        <v>607</v>
      </c>
      <c r="Q1447">
        <v>29693.85</v>
      </c>
      <c r="R1447">
        <v>14.67</v>
      </c>
      <c r="S1447">
        <v>5.69</v>
      </c>
      <c r="T1447" t="s">
        <v>2894</v>
      </c>
      <c r="U1447" s="221">
        <f t="shared" si="45"/>
        <v>2.9693850000000002E-3</v>
      </c>
    </row>
    <row r="1448" spans="1:21" hidden="1">
      <c r="A1448" s="55" t="str">
        <f t="shared" si="44"/>
        <v>Y0AT5.3</v>
      </c>
      <c r="B1448" s="55">
        <f>VLOOKUP(J1448,'Mapping-CITI'!A:E,5,0)</f>
        <v>5.3</v>
      </c>
      <c r="D1448" s="42">
        <v>45016</v>
      </c>
      <c r="E1448" s="42">
        <v>45199</v>
      </c>
      <c r="F1448" t="s">
        <v>2894</v>
      </c>
      <c r="G1448" t="s">
        <v>2921</v>
      </c>
      <c r="H1448">
        <v>4120</v>
      </c>
      <c r="I1448" t="s">
        <v>2781</v>
      </c>
      <c r="J1448">
        <v>440101</v>
      </c>
      <c r="K1448" t="s">
        <v>2503</v>
      </c>
      <c r="L1448">
        <v>508185993.20999998</v>
      </c>
      <c r="M1448">
        <v>170489954.66</v>
      </c>
      <c r="N1448">
        <v>0</v>
      </c>
      <c r="O1448">
        <v>170489954.66</v>
      </c>
      <c r="P1448" t="s">
        <v>607</v>
      </c>
      <c r="Q1448">
        <v>170489954.66</v>
      </c>
      <c r="R1448">
        <v>0</v>
      </c>
      <c r="S1448">
        <v>0</v>
      </c>
      <c r="T1448" t="s">
        <v>2894</v>
      </c>
      <c r="U1448" s="221">
        <f t="shared" si="45"/>
        <v>17.048995466000001</v>
      </c>
    </row>
    <row r="1449" spans="1:21" hidden="1">
      <c r="A1449" s="55" t="str">
        <f t="shared" si="44"/>
        <v>Y0AT5.3</v>
      </c>
      <c r="B1449" s="55">
        <f>VLOOKUP(J1449,'Mapping-CITI'!A:E,5,0)</f>
        <v>5.3</v>
      </c>
      <c r="D1449" s="42">
        <v>45016</v>
      </c>
      <c r="E1449" s="42">
        <v>45199</v>
      </c>
      <c r="F1449" t="s">
        <v>2894</v>
      </c>
      <c r="G1449" t="s">
        <v>2921</v>
      </c>
      <c r="H1449">
        <v>4130</v>
      </c>
      <c r="I1449" t="s">
        <v>3411</v>
      </c>
      <c r="J1449">
        <v>440108</v>
      </c>
      <c r="K1449" t="s">
        <v>2505</v>
      </c>
      <c r="L1449">
        <v>18210017.75</v>
      </c>
      <c r="M1449">
        <v>0</v>
      </c>
      <c r="N1449">
        <v>0</v>
      </c>
      <c r="O1449">
        <v>0</v>
      </c>
      <c r="P1449" t="s">
        <v>607</v>
      </c>
      <c r="Q1449">
        <v>0</v>
      </c>
      <c r="R1449">
        <v>0</v>
      </c>
      <c r="S1449">
        <v>0</v>
      </c>
      <c r="T1449" t="s">
        <v>2894</v>
      </c>
      <c r="U1449" s="221">
        <f t="shared" si="45"/>
        <v>0</v>
      </c>
    </row>
    <row r="1450" spans="1:21" hidden="1">
      <c r="A1450" s="55" t="str">
        <f t="shared" si="44"/>
        <v>Y0AT5.3</v>
      </c>
      <c r="B1450" s="55">
        <f>VLOOKUP(J1450,'Mapping-CITI'!A:E,5,0)</f>
        <v>5.3</v>
      </c>
      <c r="D1450" s="42">
        <v>45016</v>
      </c>
      <c r="E1450" s="42">
        <v>45199</v>
      </c>
      <c r="F1450" t="s">
        <v>2894</v>
      </c>
      <c r="G1450" t="s">
        <v>2921</v>
      </c>
      <c r="H1450">
        <v>4130</v>
      </c>
      <c r="I1450" t="s">
        <v>3411</v>
      </c>
      <c r="J1450">
        <v>440118</v>
      </c>
      <c r="K1450" t="s">
        <v>2629</v>
      </c>
      <c r="L1450">
        <v>1223588834.6900001</v>
      </c>
      <c r="M1450">
        <v>777381256.38999999</v>
      </c>
      <c r="N1450">
        <v>0</v>
      </c>
      <c r="O1450">
        <v>777381256.38999999</v>
      </c>
      <c r="P1450" t="s">
        <v>607</v>
      </c>
      <c r="Q1450">
        <v>777381256.38999999</v>
      </c>
      <c r="R1450">
        <v>0</v>
      </c>
      <c r="S1450">
        <v>0</v>
      </c>
      <c r="T1450" t="s">
        <v>2894</v>
      </c>
      <c r="U1450" s="221">
        <f t="shared" si="45"/>
        <v>77.738125639000003</v>
      </c>
    </row>
    <row r="1451" spans="1:21" hidden="1">
      <c r="A1451" s="55" t="str">
        <f t="shared" si="44"/>
        <v>Y0AT5.3</v>
      </c>
      <c r="B1451" s="55">
        <f>VLOOKUP(J1451,'Mapping-CITI'!A:E,5,0)</f>
        <v>5.3</v>
      </c>
      <c r="D1451" s="42">
        <v>45016</v>
      </c>
      <c r="E1451" s="42">
        <v>45199</v>
      </c>
      <c r="F1451" t="s">
        <v>2894</v>
      </c>
      <c r="G1451" t="s">
        <v>2921</v>
      </c>
      <c r="H1451">
        <v>4120</v>
      </c>
      <c r="I1451" t="s">
        <v>2781</v>
      </c>
      <c r="J1451">
        <v>440158</v>
      </c>
      <c r="K1451" t="s">
        <v>2508</v>
      </c>
      <c r="L1451">
        <v>493826</v>
      </c>
      <c r="M1451">
        <v>0</v>
      </c>
      <c r="N1451">
        <v>0</v>
      </c>
      <c r="O1451">
        <v>0</v>
      </c>
      <c r="P1451" t="s">
        <v>607</v>
      </c>
      <c r="Q1451">
        <v>0</v>
      </c>
      <c r="R1451">
        <v>0</v>
      </c>
      <c r="S1451">
        <v>0</v>
      </c>
      <c r="T1451" t="s">
        <v>2894</v>
      </c>
      <c r="U1451" s="221">
        <f t="shared" si="45"/>
        <v>0</v>
      </c>
    </row>
    <row r="1452" spans="1:21" hidden="1">
      <c r="A1452" s="55" t="str">
        <f t="shared" si="44"/>
        <v>Y0AT5.3</v>
      </c>
      <c r="B1452" s="55">
        <f>VLOOKUP(J1452,'Mapping-CITI'!A:E,5,0)</f>
        <v>5.3</v>
      </c>
      <c r="D1452" s="42">
        <v>45016</v>
      </c>
      <c r="E1452" s="42">
        <v>45199</v>
      </c>
      <c r="F1452" t="s">
        <v>2894</v>
      </c>
      <c r="G1452" t="s">
        <v>2921</v>
      </c>
      <c r="H1452">
        <v>4120</v>
      </c>
      <c r="I1452" t="s">
        <v>2781</v>
      </c>
      <c r="J1452">
        <v>440159</v>
      </c>
      <c r="K1452" t="s">
        <v>2509</v>
      </c>
      <c r="L1452">
        <v>122193523.68000001</v>
      </c>
      <c r="M1452">
        <v>27859687.870000001</v>
      </c>
      <c r="N1452">
        <v>0</v>
      </c>
      <c r="O1452">
        <v>27859687.870000001</v>
      </c>
      <c r="P1452" t="s">
        <v>607</v>
      </c>
      <c r="Q1452">
        <v>27859687.870000001</v>
      </c>
      <c r="R1452">
        <v>0</v>
      </c>
      <c r="S1452">
        <v>0</v>
      </c>
      <c r="T1452" t="s">
        <v>2894</v>
      </c>
      <c r="U1452" s="221">
        <f t="shared" si="45"/>
        <v>2.7859687870000003</v>
      </c>
    </row>
    <row r="1453" spans="1:21" hidden="1">
      <c r="A1453" s="55" t="str">
        <f t="shared" si="44"/>
        <v>Y0AT5.3</v>
      </c>
      <c r="B1453" s="55">
        <f>VLOOKUP(J1453,'Mapping-CITI'!A:E,5,0)</f>
        <v>5.3</v>
      </c>
      <c r="D1453" s="42">
        <v>45016</v>
      </c>
      <c r="E1453" s="42">
        <v>45199</v>
      </c>
      <c r="F1453" t="s">
        <v>2894</v>
      </c>
      <c r="G1453" t="s">
        <v>2921</v>
      </c>
      <c r="H1453">
        <v>4120</v>
      </c>
      <c r="I1453" t="s">
        <v>2781</v>
      </c>
      <c r="J1453">
        <v>440161</v>
      </c>
      <c r="K1453" t="s">
        <v>2511</v>
      </c>
      <c r="L1453">
        <v>32745248.5</v>
      </c>
      <c r="M1453">
        <v>0</v>
      </c>
      <c r="N1453">
        <v>0</v>
      </c>
      <c r="O1453">
        <v>0</v>
      </c>
      <c r="P1453" t="s">
        <v>607</v>
      </c>
      <c r="Q1453">
        <v>0</v>
      </c>
      <c r="R1453">
        <v>0</v>
      </c>
      <c r="S1453">
        <v>0</v>
      </c>
      <c r="T1453" t="s">
        <v>2894</v>
      </c>
      <c r="U1453" s="221">
        <f t="shared" si="45"/>
        <v>0</v>
      </c>
    </row>
    <row r="1454" spans="1:21" hidden="1">
      <c r="A1454" s="55" t="str">
        <f t="shared" si="44"/>
        <v>Y0AT5.5</v>
      </c>
      <c r="B1454" s="55">
        <f>VLOOKUP(J1454,'Mapping-CITI'!A:E,5,0)</f>
        <v>5.5</v>
      </c>
      <c r="D1454" s="42">
        <v>45016</v>
      </c>
      <c r="E1454" s="42">
        <v>45199</v>
      </c>
      <c r="F1454" t="s">
        <v>2894</v>
      </c>
      <c r="G1454" t="s">
        <v>2921</v>
      </c>
      <c r="H1454">
        <v>5110</v>
      </c>
      <c r="I1454" t="s">
        <v>2776</v>
      </c>
      <c r="J1454">
        <v>440225</v>
      </c>
      <c r="K1454" t="s">
        <v>2515</v>
      </c>
      <c r="L1454">
        <v>30797.8</v>
      </c>
      <c r="M1454">
        <v>15903.6</v>
      </c>
      <c r="N1454">
        <v>7982.67</v>
      </c>
      <c r="O1454">
        <v>7920.93</v>
      </c>
      <c r="P1454" t="s">
        <v>607</v>
      </c>
      <c r="Q1454">
        <v>7920.93</v>
      </c>
      <c r="R1454">
        <v>15903.6</v>
      </c>
      <c r="S1454">
        <v>7982.67</v>
      </c>
      <c r="T1454" t="s">
        <v>2894</v>
      </c>
      <c r="U1454" s="221">
        <f t="shared" si="45"/>
        <v>7.9209300000000001E-4</v>
      </c>
    </row>
    <row r="1455" spans="1:21" hidden="1">
      <c r="A1455" s="55" t="str">
        <f t="shared" si="44"/>
        <v>Y0AT6.4</v>
      </c>
      <c r="B1455" s="55">
        <f>VLOOKUP(J1455,'Mapping-CITI'!A:E,5,0)</f>
        <v>6.4</v>
      </c>
      <c r="D1455" s="42">
        <v>45016</v>
      </c>
      <c r="E1455" s="42">
        <v>45199</v>
      </c>
      <c r="F1455" t="s">
        <v>2894</v>
      </c>
      <c r="G1455" t="s">
        <v>2921</v>
      </c>
      <c r="H1455">
        <v>4160</v>
      </c>
      <c r="I1455" t="s">
        <v>2778</v>
      </c>
      <c r="J1455">
        <v>440325</v>
      </c>
      <c r="K1455" t="s">
        <v>2517</v>
      </c>
      <c r="L1455">
        <v>0</v>
      </c>
      <c r="M1455">
        <v>0</v>
      </c>
      <c r="N1455">
        <v>0</v>
      </c>
      <c r="O1455">
        <v>0</v>
      </c>
      <c r="P1455" t="s">
        <v>607</v>
      </c>
      <c r="Q1455">
        <v>0</v>
      </c>
      <c r="R1455">
        <v>0</v>
      </c>
      <c r="S1455">
        <v>0</v>
      </c>
      <c r="T1455" t="s">
        <v>2894</v>
      </c>
      <c r="U1455" s="221">
        <f t="shared" si="45"/>
        <v>0</v>
      </c>
    </row>
    <row r="1456" spans="1:21" hidden="1">
      <c r="A1456" s="55" t="str">
        <f t="shared" si="44"/>
        <v>Y0AT6.4</v>
      </c>
      <c r="B1456" s="55">
        <f>VLOOKUP(J1456,'Mapping-CITI'!A:E,5,0)</f>
        <v>6.4</v>
      </c>
      <c r="D1456" s="42">
        <v>45016</v>
      </c>
      <c r="E1456" s="42">
        <v>45199</v>
      </c>
      <c r="F1456" t="s">
        <v>2894</v>
      </c>
      <c r="G1456" t="s">
        <v>2921</v>
      </c>
      <c r="H1456">
        <v>4160</v>
      </c>
      <c r="I1456" t="s">
        <v>2778</v>
      </c>
      <c r="J1456">
        <v>440341</v>
      </c>
      <c r="K1456" t="s">
        <v>2682</v>
      </c>
      <c r="L1456">
        <v>8539814.5099999998</v>
      </c>
      <c r="M1456">
        <v>3689370.64</v>
      </c>
      <c r="N1456">
        <v>98481</v>
      </c>
      <c r="O1456">
        <v>3590889.64</v>
      </c>
      <c r="P1456" t="s">
        <v>607</v>
      </c>
      <c r="Q1456">
        <v>3590889.64</v>
      </c>
      <c r="R1456">
        <v>98481</v>
      </c>
      <c r="S1456">
        <v>98481</v>
      </c>
      <c r="T1456" t="s">
        <v>2894</v>
      </c>
      <c r="U1456" s="221">
        <f t="shared" si="45"/>
        <v>0.35908896400000001</v>
      </c>
    </row>
    <row r="1457" spans="1:21" hidden="1">
      <c r="A1457" s="55" t="str">
        <f t="shared" si="44"/>
        <v>Y0AT6.4</v>
      </c>
      <c r="B1457" s="55">
        <f>VLOOKUP(J1457,'Mapping-CITI'!A:E,5,0)</f>
        <v>6.4</v>
      </c>
      <c r="D1457" s="42">
        <v>45016</v>
      </c>
      <c r="E1457" s="42">
        <v>45199</v>
      </c>
      <c r="F1457" t="s">
        <v>2894</v>
      </c>
      <c r="G1457" t="s">
        <v>2921</v>
      </c>
      <c r="H1457">
        <v>4160</v>
      </c>
      <c r="I1457" t="s">
        <v>2778</v>
      </c>
      <c r="J1457">
        <v>440342</v>
      </c>
      <c r="K1457" t="s">
        <v>2683</v>
      </c>
      <c r="L1457">
        <v>8539814.5099999998</v>
      </c>
      <c r="M1457">
        <v>3689370.64</v>
      </c>
      <c r="N1457">
        <v>98481</v>
      </c>
      <c r="O1457">
        <v>3590889.64</v>
      </c>
      <c r="P1457" t="s">
        <v>607</v>
      </c>
      <c r="Q1457">
        <v>3590889.64</v>
      </c>
      <c r="R1457">
        <v>98481</v>
      </c>
      <c r="S1457">
        <v>98481</v>
      </c>
      <c r="T1457" t="s">
        <v>2894</v>
      </c>
      <c r="U1457" s="221">
        <f t="shared" si="45"/>
        <v>0.35908896400000001</v>
      </c>
    </row>
    <row r="1458" spans="1:21" hidden="1">
      <c r="A1458" s="55" t="str">
        <f t="shared" si="44"/>
        <v>Y0AT6.4</v>
      </c>
      <c r="B1458" s="55">
        <f>VLOOKUP(J1458,'Mapping-CITI'!A:E,5,0)</f>
        <v>6.4</v>
      </c>
      <c r="D1458" s="42">
        <v>45016</v>
      </c>
      <c r="E1458" s="42">
        <v>45199</v>
      </c>
      <c r="F1458" t="s">
        <v>2894</v>
      </c>
      <c r="G1458" t="s">
        <v>2921</v>
      </c>
      <c r="H1458">
        <v>4160</v>
      </c>
      <c r="I1458" t="s">
        <v>2778</v>
      </c>
      <c r="J1458">
        <v>440416</v>
      </c>
      <c r="K1458" t="s">
        <v>664</v>
      </c>
      <c r="L1458">
        <v>322162.5</v>
      </c>
      <c r="M1458">
        <v>7379855.9500000002</v>
      </c>
      <c r="N1458">
        <v>4465707.62</v>
      </c>
      <c r="O1458">
        <v>2914148.33</v>
      </c>
      <c r="P1458" t="s">
        <v>607</v>
      </c>
      <c r="Q1458">
        <v>2914148.33</v>
      </c>
      <c r="R1458">
        <v>240123.58</v>
      </c>
      <c r="S1458">
        <v>4465707.62</v>
      </c>
      <c r="T1458" t="s">
        <v>2894</v>
      </c>
      <c r="U1458" s="221">
        <f t="shared" si="45"/>
        <v>0.29141483299999998</v>
      </c>
    </row>
    <row r="1459" spans="1:21" hidden="1">
      <c r="A1459" s="55" t="str">
        <f t="shared" si="44"/>
        <v>Y0AT6.4</v>
      </c>
      <c r="B1459" s="55">
        <f>VLOOKUP(J1459,'Mapping-CITI'!A:E,5,0)</f>
        <v>6.4</v>
      </c>
      <c r="D1459" s="42">
        <v>45016</v>
      </c>
      <c r="E1459" s="42">
        <v>45199</v>
      </c>
      <c r="F1459" t="s">
        <v>2894</v>
      </c>
      <c r="G1459" t="s">
        <v>2921</v>
      </c>
      <c r="H1459">
        <v>4160</v>
      </c>
      <c r="I1459" t="s">
        <v>2778</v>
      </c>
      <c r="J1459">
        <v>440445</v>
      </c>
      <c r="K1459" t="s">
        <v>2596</v>
      </c>
      <c r="L1459">
        <v>58198.64</v>
      </c>
      <c r="M1459">
        <v>211440.43</v>
      </c>
      <c r="N1459">
        <v>211440.43</v>
      </c>
      <c r="O1459">
        <v>0</v>
      </c>
      <c r="P1459" t="s">
        <v>607</v>
      </c>
      <c r="Q1459">
        <v>0</v>
      </c>
      <c r="R1459">
        <v>211440.43</v>
      </c>
      <c r="S1459">
        <v>211440.43</v>
      </c>
      <c r="T1459" t="s">
        <v>2894</v>
      </c>
      <c r="U1459" s="221">
        <f t="shared" si="45"/>
        <v>0</v>
      </c>
    </row>
    <row r="1460" spans="1:21" hidden="1">
      <c r="A1460" s="55" t="str">
        <f t="shared" si="44"/>
        <v>Y0AT6.4</v>
      </c>
      <c r="B1460" s="55">
        <f>VLOOKUP(J1460,'Mapping-CITI'!A:E,5,0)</f>
        <v>6.4</v>
      </c>
      <c r="D1460" s="42">
        <v>45016</v>
      </c>
      <c r="E1460" s="42">
        <v>45199</v>
      </c>
      <c r="F1460" t="s">
        <v>2894</v>
      </c>
      <c r="G1460" t="s">
        <v>2921</v>
      </c>
      <c r="H1460">
        <v>4160</v>
      </c>
      <c r="I1460" t="s">
        <v>2778</v>
      </c>
      <c r="J1460">
        <v>440485</v>
      </c>
      <c r="K1460" t="s">
        <v>2517</v>
      </c>
      <c r="L1460">
        <v>0</v>
      </c>
      <c r="M1460">
        <v>0</v>
      </c>
      <c r="N1460">
        <v>0</v>
      </c>
      <c r="O1460">
        <v>0</v>
      </c>
      <c r="P1460" t="s">
        <v>607</v>
      </c>
      <c r="Q1460">
        <v>0</v>
      </c>
      <c r="R1460">
        <v>0</v>
      </c>
      <c r="S1460">
        <v>0</v>
      </c>
      <c r="T1460" t="s">
        <v>2894</v>
      </c>
      <c r="U1460" s="221">
        <f t="shared" si="45"/>
        <v>0</v>
      </c>
    </row>
    <row r="1461" spans="1:21" hidden="1">
      <c r="A1461" s="55" t="str">
        <f t="shared" si="44"/>
        <v>Y0AT6.4</v>
      </c>
      <c r="B1461" s="55">
        <f>VLOOKUP(J1461,'Mapping-CITI'!A:E,5,0)</f>
        <v>6.4</v>
      </c>
      <c r="D1461" s="42">
        <v>45016</v>
      </c>
      <c r="E1461" s="42">
        <v>45199</v>
      </c>
      <c r="F1461" t="s">
        <v>2894</v>
      </c>
      <c r="G1461" t="s">
        <v>2921</v>
      </c>
      <c r="H1461">
        <v>4160</v>
      </c>
      <c r="I1461" t="s">
        <v>2778</v>
      </c>
      <c r="J1461">
        <v>440509</v>
      </c>
      <c r="K1461" t="s">
        <v>2524</v>
      </c>
      <c r="L1461">
        <v>3572260.92</v>
      </c>
      <c r="M1461">
        <v>1427946.48</v>
      </c>
      <c r="N1461">
        <v>0</v>
      </c>
      <c r="O1461">
        <v>1427946.48</v>
      </c>
      <c r="P1461" t="s">
        <v>607</v>
      </c>
      <c r="Q1461">
        <v>1427946.48</v>
      </c>
      <c r="R1461">
        <v>0</v>
      </c>
      <c r="S1461">
        <v>0</v>
      </c>
      <c r="T1461" t="s">
        <v>2894</v>
      </c>
      <c r="U1461" s="221">
        <f t="shared" si="45"/>
        <v>0.142794648</v>
      </c>
    </row>
    <row r="1462" spans="1:21" hidden="1">
      <c r="A1462" s="55" t="str">
        <f t="shared" si="44"/>
        <v>Y0ATIgnore</v>
      </c>
      <c r="B1462" s="55" t="str">
        <f>VLOOKUP(J1462,'Mapping-CITI'!A:E,5,0)</f>
        <v>Ignore</v>
      </c>
      <c r="D1462" s="42">
        <v>45016</v>
      </c>
      <c r="E1462" s="42">
        <v>45199</v>
      </c>
      <c r="F1462" t="s">
        <v>2894</v>
      </c>
      <c r="G1462" t="s">
        <v>2921</v>
      </c>
      <c r="H1462">
        <v>9300</v>
      </c>
      <c r="I1462" t="s">
        <v>3412</v>
      </c>
      <c r="J1462">
        <v>601201</v>
      </c>
      <c r="K1462" t="s">
        <v>2625</v>
      </c>
      <c r="L1462">
        <v>2030566465.78</v>
      </c>
      <c r="M1462">
        <v>14662870730.129999</v>
      </c>
      <c r="N1462">
        <v>14586235759.35</v>
      </c>
      <c r="O1462">
        <v>2107201436.5599999</v>
      </c>
      <c r="P1462" t="s">
        <v>607</v>
      </c>
      <c r="Q1462">
        <v>2107201436.5599999</v>
      </c>
      <c r="R1462">
        <v>0</v>
      </c>
      <c r="S1462">
        <v>0</v>
      </c>
      <c r="T1462" t="s">
        <v>2894</v>
      </c>
      <c r="U1462" s="221">
        <f t="shared" si="45"/>
        <v>7.6634970779998781</v>
      </c>
    </row>
    <row r="1463" spans="1:21" hidden="1">
      <c r="A1463" s="55" t="str">
        <f t="shared" si="44"/>
        <v>Y0ATIgnore</v>
      </c>
      <c r="B1463" s="55" t="str">
        <f>VLOOKUP(J1463,'Mapping-CITI'!A:E,5,0)</f>
        <v>Ignore</v>
      </c>
      <c r="D1463" s="42">
        <v>45016</v>
      </c>
      <c r="E1463" s="42">
        <v>45199</v>
      </c>
      <c r="F1463" t="s">
        <v>2894</v>
      </c>
      <c r="G1463" t="s">
        <v>2921</v>
      </c>
      <c r="H1463">
        <v>9300</v>
      </c>
      <c r="I1463" t="s">
        <v>3412</v>
      </c>
      <c r="J1463">
        <v>601202</v>
      </c>
      <c r="K1463" t="s">
        <v>2626</v>
      </c>
      <c r="L1463">
        <v>-2030566465.78</v>
      </c>
      <c r="M1463">
        <v>14586235759.35</v>
      </c>
      <c r="N1463">
        <v>14662870730.129999</v>
      </c>
      <c r="O1463">
        <v>-2107201436.5599999</v>
      </c>
      <c r="P1463" t="s">
        <v>607</v>
      </c>
      <c r="Q1463">
        <v>-2107201436.5599999</v>
      </c>
      <c r="R1463">
        <v>0</v>
      </c>
      <c r="S1463">
        <v>0</v>
      </c>
      <c r="T1463" t="s">
        <v>2894</v>
      </c>
      <c r="U1463" s="221">
        <f t="shared" si="45"/>
        <v>-7.6634970779998781</v>
      </c>
    </row>
    <row r="1464" spans="1:21" hidden="1">
      <c r="A1464" s="55" t="str">
        <f t="shared" si="44"/>
        <v>Y0BA0</v>
      </c>
      <c r="B1464" s="55">
        <f>VLOOKUP(J1464,'Mapping-CITI'!A:E,5,0)</f>
        <v>0</v>
      </c>
      <c r="D1464" s="42">
        <v>45016</v>
      </c>
      <c r="E1464" s="42">
        <v>45199</v>
      </c>
      <c r="F1464" t="s">
        <v>2895</v>
      </c>
      <c r="G1464" t="s">
        <v>2922</v>
      </c>
      <c r="H1464">
        <v>1210</v>
      </c>
      <c r="I1464" t="s">
        <v>2767</v>
      </c>
      <c r="J1464">
        <v>101101</v>
      </c>
      <c r="K1464" t="s">
        <v>2004</v>
      </c>
      <c r="L1464">
        <v>10417626309.26</v>
      </c>
      <c r="M1464">
        <v>533309595.89999998</v>
      </c>
      <c r="N1464">
        <v>786814537.09000003</v>
      </c>
      <c r="O1464">
        <v>10164121368.07</v>
      </c>
      <c r="P1464" t="s">
        <v>607</v>
      </c>
      <c r="Q1464">
        <v>10164121368.07</v>
      </c>
      <c r="R1464">
        <v>0</v>
      </c>
      <c r="S1464">
        <v>0</v>
      </c>
      <c r="T1464" t="s">
        <v>2895</v>
      </c>
      <c r="U1464" s="221">
        <f t="shared" si="45"/>
        <v>-25.350494119000007</v>
      </c>
    </row>
    <row r="1465" spans="1:21" hidden="1">
      <c r="A1465" s="55" t="str">
        <f t="shared" si="44"/>
        <v>Y0BA0</v>
      </c>
      <c r="B1465" s="55">
        <f>VLOOKUP(J1465,'Mapping-CITI'!A:E,5,0)</f>
        <v>0</v>
      </c>
      <c r="D1465" s="42">
        <v>45016</v>
      </c>
      <c r="E1465" s="42">
        <v>45199</v>
      </c>
      <c r="F1465" t="s">
        <v>2895</v>
      </c>
      <c r="G1465" t="s">
        <v>2922</v>
      </c>
      <c r="H1465">
        <v>1210</v>
      </c>
      <c r="I1465" t="s">
        <v>2767</v>
      </c>
      <c r="J1465">
        <v>102104</v>
      </c>
      <c r="K1465" t="s">
        <v>2007</v>
      </c>
      <c r="L1465">
        <v>297255975.94</v>
      </c>
      <c r="M1465">
        <v>33639251355.650002</v>
      </c>
      <c r="N1465">
        <v>33544557074.16</v>
      </c>
      <c r="O1465">
        <v>391950257.43000001</v>
      </c>
      <c r="P1465" t="s">
        <v>607</v>
      </c>
      <c r="Q1465">
        <v>391950257.43000001</v>
      </c>
      <c r="R1465">
        <v>0</v>
      </c>
      <c r="S1465">
        <v>0</v>
      </c>
      <c r="T1465" t="s">
        <v>2895</v>
      </c>
      <c r="U1465" s="221">
        <f t="shared" si="45"/>
        <v>9.4694281490001675</v>
      </c>
    </row>
    <row r="1466" spans="1:21" hidden="1">
      <c r="A1466" s="55" t="str">
        <f t="shared" si="44"/>
        <v>Y0BAIgnore</v>
      </c>
      <c r="B1466" s="55" t="str">
        <f>VLOOKUP(J1466,'Mapping-CITI'!A:E,5,0)</f>
        <v>Ignore</v>
      </c>
      <c r="D1466" s="42">
        <v>45016</v>
      </c>
      <c r="E1466" s="42">
        <v>45199</v>
      </c>
      <c r="F1466" t="s">
        <v>2895</v>
      </c>
      <c r="G1466" t="s">
        <v>2922</v>
      </c>
      <c r="H1466">
        <v>1700</v>
      </c>
      <c r="I1466" t="s">
        <v>2768</v>
      </c>
      <c r="J1466">
        <v>106100</v>
      </c>
      <c r="K1466" t="s">
        <v>3380</v>
      </c>
      <c r="L1466">
        <v>0.02</v>
      </c>
      <c r="M1466">
        <v>0</v>
      </c>
      <c r="N1466">
        <v>0</v>
      </c>
      <c r="O1466">
        <v>0.02</v>
      </c>
      <c r="P1466" t="s">
        <v>607</v>
      </c>
      <c r="Q1466">
        <v>0.02</v>
      </c>
      <c r="R1466">
        <v>0</v>
      </c>
      <c r="S1466">
        <v>0</v>
      </c>
      <c r="T1466" t="s">
        <v>2895</v>
      </c>
      <c r="U1466" s="221">
        <f t="shared" si="45"/>
        <v>0</v>
      </c>
    </row>
    <row r="1467" spans="1:21" hidden="1">
      <c r="A1467" s="55" t="str">
        <f t="shared" si="44"/>
        <v>Y0BA0</v>
      </c>
      <c r="B1467" s="55">
        <f>VLOOKUP(J1467,'Mapping-CITI'!A:E,5,0)</f>
        <v>0</v>
      </c>
      <c r="D1467" s="42">
        <v>45016</v>
      </c>
      <c r="E1467" s="42">
        <v>45199</v>
      </c>
      <c r="F1467" t="s">
        <v>2895</v>
      </c>
      <c r="G1467" t="s">
        <v>2922</v>
      </c>
      <c r="H1467">
        <v>1700</v>
      </c>
      <c r="I1467" t="s">
        <v>2768</v>
      </c>
      <c r="J1467">
        <v>106103</v>
      </c>
      <c r="K1467" t="s">
        <v>2783</v>
      </c>
      <c r="L1467">
        <v>1727119.13</v>
      </c>
      <c r="M1467">
        <v>7101564.3600000003</v>
      </c>
      <c r="N1467">
        <v>5713765.3600000003</v>
      </c>
      <c r="O1467">
        <v>3114918.13</v>
      </c>
      <c r="P1467" t="s">
        <v>607</v>
      </c>
      <c r="Q1467">
        <v>3114918.13</v>
      </c>
      <c r="R1467">
        <v>7101564.3600000003</v>
      </c>
      <c r="S1467">
        <v>5713765.3600000003</v>
      </c>
      <c r="T1467" t="s">
        <v>2895</v>
      </c>
      <c r="U1467" s="221">
        <f t="shared" si="45"/>
        <v>0.13877990000000001</v>
      </c>
    </row>
    <row r="1468" spans="1:21" hidden="1">
      <c r="A1468" s="55" t="str">
        <f t="shared" si="44"/>
        <v>Y0BAIgnore</v>
      </c>
      <c r="B1468" s="55" t="str">
        <f>VLOOKUP(J1468,'Mapping-CITI'!A:E,5,0)</f>
        <v>Ignore</v>
      </c>
      <c r="D1468" s="42">
        <v>45016</v>
      </c>
      <c r="E1468" s="42">
        <v>45199</v>
      </c>
      <c r="F1468" t="s">
        <v>2895</v>
      </c>
      <c r="G1468" t="s">
        <v>2922</v>
      </c>
      <c r="H1468">
        <v>1700</v>
      </c>
      <c r="I1468" t="s">
        <v>2768</v>
      </c>
      <c r="J1468">
        <v>106106</v>
      </c>
      <c r="K1468" t="s">
        <v>2784</v>
      </c>
      <c r="L1468">
        <v>55297.47</v>
      </c>
      <c r="M1468">
        <v>134610.1</v>
      </c>
      <c r="N1468">
        <v>53505.94</v>
      </c>
      <c r="O1468">
        <v>136401.63</v>
      </c>
      <c r="P1468" t="s">
        <v>607</v>
      </c>
      <c r="Q1468">
        <v>136401.63</v>
      </c>
      <c r="R1468">
        <v>134610.1</v>
      </c>
      <c r="S1468">
        <v>53505.94</v>
      </c>
      <c r="T1468" t="s">
        <v>2895</v>
      </c>
      <c r="U1468" s="221">
        <f t="shared" si="45"/>
        <v>8.1104160000000005E-3</v>
      </c>
    </row>
    <row r="1469" spans="1:21" hidden="1">
      <c r="A1469" s="55" t="str">
        <f t="shared" si="44"/>
        <v>Y0BA0</v>
      </c>
      <c r="B1469" s="55">
        <f>VLOOKUP(J1469,'Mapping-CITI'!A:E,5,0)</f>
        <v>0</v>
      </c>
      <c r="D1469" s="42">
        <v>45016</v>
      </c>
      <c r="E1469" s="42">
        <v>45199</v>
      </c>
      <c r="F1469" t="s">
        <v>2895</v>
      </c>
      <c r="G1469" t="s">
        <v>2922</v>
      </c>
      <c r="H1469">
        <v>1400</v>
      </c>
      <c r="I1469" t="s">
        <v>2773</v>
      </c>
      <c r="J1469">
        <v>107106</v>
      </c>
      <c r="K1469" t="s">
        <v>2753</v>
      </c>
      <c r="L1469">
        <v>0.02</v>
      </c>
      <c r="M1469">
        <v>0</v>
      </c>
      <c r="N1469">
        <v>0</v>
      </c>
      <c r="O1469">
        <v>0.02</v>
      </c>
      <c r="P1469" t="s">
        <v>607</v>
      </c>
      <c r="Q1469">
        <v>0.02</v>
      </c>
      <c r="R1469">
        <v>0</v>
      </c>
      <c r="S1469">
        <v>0</v>
      </c>
      <c r="T1469" t="s">
        <v>2895</v>
      </c>
      <c r="U1469" s="221">
        <f t="shared" si="45"/>
        <v>0</v>
      </c>
    </row>
    <row r="1470" spans="1:21" hidden="1">
      <c r="A1470" s="55" t="str">
        <f t="shared" si="44"/>
        <v>Y0BA0</v>
      </c>
      <c r="B1470" s="55">
        <f>VLOOKUP(J1470,'Mapping-CITI'!A:E,5,0)</f>
        <v>0</v>
      </c>
      <c r="D1470" s="42">
        <v>45016</v>
      </c>
      <c r="E1470" s="42">
        <v>45199</v>
      </c>
      <c r="F1470" t="s">
        <v>2895</v>
      </c>
      <c r="G1470" t="s">
        <v>2922</v>
      </c>
      <c r="H1470">
        <v>1400</v>
      </c>
      <c r="I1470" t="s">
        <v>2773</v>
      </c>
      <c r="J1470">
        <v>107111</v>
      </c>
      <c r="K1470" t="s">
        <v>2016</v>
      </c>
      <c r="L1470">
        <v>0</v>
      </c>
      <c r="M1470">
        <v>100679354.3</v>
      </c>
      <c r="N1470">
        <v>91888881.5</v>
      </c>
      <c r="O1470">
        <v>8790472.8000000007</v>
      </c>
      <c r="P1470" t="s">
        <v>607</v>
      </c>
      <c r="Q1470">
        <v>8790472.8000000007</v>
      </c>
      <c r="R1470">
        <v>0</v>
      </c>
      <c r="S1470">
        <v>0</v>
      </c>
      <c r="T1470" t="s">
        <v>2895</v>
      </c>
      <c r="U1470" s="221">
        <f t="shared" si="45"/>
        <v>0.87904727999999965</v>
      </c>
    </row>
    <row r="1471" spans="1:21" hidden="1">
      <c r="A1471" s="55" t="str">
        <f t="shared" si="44"/>
        <v>Y0BA0</v>
      </c>
      <c r="B1471" s="55">
        <f>VLOOKUP(J1471,'Mapping-CITI'!A:E,5,0)</f>
        <v>0</v>
      </c>
      <c r="D1471" s="42">
        <v>45016</v>
      </c>
      <c r="E1471" s="42">
        <v>45199</v>
      </c>
      <c r="F1471" t="s">
        <v>2895</v>
      </c>
      <c r="G1471" t="s">
        <v>2922</v>
      </c>
      <c r="H1471">
        <v>1400</v>
      </c>
      <c r="I1471" t="s">
        <v>2773</v>
      </c>
      <c r="J1471">
        <v>109314</v>
      </c>
      <c r="K1471" t="s">
        <v>2837</v>
      </c>
      <c r="L1471">
        <v>3528.42</v>
      </c>
      <c r="M1471">
        <v>0</v>
      </c>
      <c r="N1471">
        <v>0</v>
      </c>
      <c r="O1471">
        <v>3528.42</v>
      </c>
      <c r="P1471" t="s">
        <v>607</v>
      </c>
      <c r="Q1471">
        <v>3528.42</v>
      </c>
      <c r="R1471">
        <v>0</v>
      </c>
      <c r="S1471">
        <v>0</v>
      </c>
      <c r="T1471" t="s">
        <v>2895</v>
      </c>
      <c r="U1471" s="221">
        <f t="shared" si="45"/>
        <v>0</v>
      </c>
    </row>
    <row r="1472" spans="1:21" hidden="1">
      <c r="A1472" s="55" t="str">
        <f t="shared" si="44"/>
        <v>Y0BA0</v>
      </c>
      <c r="B1472" s="55">
        <f>VLOOKUP(J1472,'Mapping-CITI'!A:E,5,0)</f>
        <v>0</v>
      </c>
      <c r="D1472" s="42">
        <v>45016</v>
      </c>
      <c r="E1472" s="42">
        <v>45199</v>
      </c>
      <c r="F1472" t="s">
        <v>2895</v>
      </c>
      <c r="G1472" t="s">
        <v>2922</v>
      </c>
      <c r="H1472">
        <v>1230</v>
      </c>
      <c r="I1472" t="s">
        <v>2772</v>
      </c>
      <c r="J1472">
        <v>111126</v>
      </c>
      <c r="K1472" t="s">
        <v>2022</v>
      </c>
      <c r="L1472">
        <v>57144.34</v>
      </c>
      <c r="M1472">
        <v>88605.37</v>
      </c>
      <c r="N1472">
        <v>0</v>
      </c>
      <c r="O1472">
        <v>145749.71</v>
      </c>
      <c r="P1472" t="s">
        <v>607</v>
      </c>
      <c r="Q1472">
        <v>145749.71</v>
      </c>
      <c r="R1472">
        <v>0</v>
      </c>
      <c r="S1472">
        <v>0</v>
      </c>
      <c r="T1472" t="s">
        <v>2895</v>
      </c>
      <c r="U1472" s="221">
        <f t="shared" si="45"/>
        <v>8.8605369999999999E-3</v>
      </c>
    </row>
    <row r="1473" spans="1:21" hidden="1">
      <c r="A1473" s="55" t="str">
        <f t="shared" si="44"/>
        <v>Y0BA0</v>
      </c>
      <c r="B1473" s="55">
        <f>VLOOKUP(J1473,'Mapping-CITI'!A:E,5,0)</f>
        <v>0</v>
      </c>
      <c r="D1473" s="42">
        <v>45016</v>
      </c>
      <c r="E1473" s="42">
        <v>45199</v>
      </c>
      <c r="F1473" t="s">
        <v>2895</v>
      </c>
      <c r="G1473" t="s">
        <v>2922</v>
      </c>
      <c r="H1473">
        <v>1400</v>
      </c>
      <c r="I1473" t="s">
        <v>2773</v>
      </c>
      <c r="J1473">
        <v>111137</v>
      </c>
      <c r="K1473" t="s">
        <v>2027</v>
      </c>
      <c r="L1473">
        <v>1659.46</v>
      </c>
      <c r="M1473">
        <v>30000</v>
      </c>
      <c r="N1473">
        <v>31659.46</v>
      </c>
      <c r="O1473">
        <v>0</v>
      </c>
      <c r="P1473" t="s">
        <v>607</v>
      </c>
      <c r="Q1473">
        <v>0</v>
      </c>
      <c r="R1473">
        <v>30000</v>
      </c>
      <c r="S1473">
        <v>31659.46</v>
      </c>
      <c r="T1473" t="s">
        <v>2895</v>
      </c>
      <c r="U1473" s="221">
        <f t="shared" si="45"/>
        <v>-1.659459999999999E-4</v>
      </c>
    </row>
    <row r="1474" spans="1:21" hidden="1">
      <c r="A1474" s="55" t="str">
        <f t="shared" si="44"/>
        <v>Y0BA0</v>
      </c>
      <c r="B1474" s="55">
        <f>VLOOKUP(J1474,'Mapping-CITI'!A:E,5,0)</f>
        <v>0</v>
      </c>
      <c r="D1474" s="42">
        <v>45016</v>
      </c>
      <c r="E1474" s="42">
        <v>45199</v>
      </c>
      <c r="F1474" t="s">
        <v>2895</v>
      </c>
      <c r="G1474" t="s">
        <v>2922</v>
      </c>
      <c r="H1474">
        <v>1400</v>
      </c>
      <c r="I1474" t="s">
        <v>2773</v>
      </c>
      <c r="J1474">
        <v>111181</v>
      </c>
      <c r="K1474" t="s">
        <v>2028</v>
      </c>
      <c r="L1474">
        <v>1466724.31</v>
      </c>
      <c r="M1474">
        <v>0</v>
      </c>
      <c r="N1474">
        <v>0</v>
      </c>
      <c r="O1474">
        <v>1466724.31</v>
      </c>
      <c r="P1474" t="s">
        <v>607</v>
      </c>
      <c r="Q1474">
        <v>1466724.31</v>
      </c>
      <c r="R1474">
        <v>0</v>
      </c>
      <c r="S1474">
        <v>0</v>
      </c>
      <c r="T1474" t="s">
        <v>2895</v>
      </c>
      <c r="U1474" s="221">
        <f t="shared" si="45"/>
        <v>0</v>
      </c>
    </row>
    <row r="1475" spans="1:21" hidden="1">
      <c r="A1475" s="55" t="str">
        <f t="shared" ref="A1475:A1538" si="46">F1475&amp;B1475</f>
        <v>Y0BA0</v>
      </c>
      <c r="B1475" s="55">
        <f>VLOOKUP(J1475,'Mapping-CITI'!A:E,5,0)</f>
        <v>0</v>
      </c>
      <c r="D1475" s="42">
        <v>45016</v>
      </c>
      <c r="E1475" s="42">
        <v>45199</v>
      </c>
      <c r="F1475" t="s">
        <v>2895</v>
      </c>
      <c r="G1475" t="s">
        <v>2922</v>
      </c>
      <c r="H1475">
        <v>1400</v>
      </c>
      <c r="I1475" t="s">
        <v>2773</v>
      </c>
      <c r="J1475">
        <v>111182</v>
      </c>
      <c r="K1475" t="s">
        <v>2029</v>
      </c>
      <c r="L1475">
        <v>935434.27</v>
      </c>
      <c r="M1475">
        <v>0</v>
      </c>
      <c r="N1475">
        <v>0</v>
      </c>
      <c r="O1475">
        <v>935434.27</v>
      </c>
      <c r="P1475" t="s">
        <v>607</v>
      </c>
      <c r="Q1475">
        <v>935434.27</v>
      </c>
      <c r="R1475">
        <v>0</v>
      </c>
      <c r="S1475">
        <v>0</v>
      </c>
      <c r="T1475" t="s">
        <v>2895</v>
      </c>
      <c r="U1475" s="221">
        <f t="shared" ref="U1475:U1538" si="47">(M1475-N1475)/10^7</f>
        <v>0</v>
      </c>
    </row>
    <row r="1476" spans="1:21" hidden="1">
      <c r="A1476" s="55" t="str">
        <f t="shared" si="46"/>
        <v>Y0BAIgnore</v>
      </c>
      <c r="B1476" s="55" t="str">
        <f>VLOOKUP(J1476,'Mapping-CITI'!A:E,5,0)</f>
        <v>Ignore</v>
      </c>
      <c r="D1476" s="42">
        <v>45016</v>
      </c>
      <c r="E1476" s="42">
        <v>45199</v>
      </c>
      <c r="F1476" t="s">
        <v>2895</v>
      </c>
      <c r="G1476" t="s">
        <v>2922</v>
      </c>
      <c r="H1476">
        <v>1400</v>
      </c>
      <c r="I1476" t="s">
        <v>2773</v>
      </c>
      <c r="J1476">
        <v>111211</v>
      </c>
      <c r="K1476" t="s">
        <v>3413</v>
      </c>
      <c r="L1476">
        <v>-5170.45</v>
      </c>
      <c r="M1476">
        <v>0</v>
      </c>
      <c r="N1476">
        <v>0</v>
      </c>
      <c r="O1476">
        <v>-5170.45</v>
      </c>
      <c r="P1476" t="s">
        <v>607</v>
      </c>
      <c r="Q1476">
        <v>-5170.45</v>
      </c>
      <c r="R1476">
        <v>0</v>
      </c>
      <c r="S1476">
        <v>0</v>
      </c>
      <c r="T1476" t="s">
        <v>2895</v>
      </c>
      <c r="U1476" s="221">
        <f t="shared" si="47"/>
        <v>0</v>
      </c>
    </row>
    <row r="1477" spans="1:21" hidden="1">
      <c r="A1477" s="55" t="str">
        <f t="shared" si="46"/>
        <v>Y0BA0</v>
      </c>
      <c r="B1477" s="55">
        <f>VLOOKUP(J1477,'Mapping-CITI'!A:E,5,0)</f>
        <v>0</v>
      </c>
      <c r="D1477" s="42">
        <v>45016</v>
      </c>
      <c r="E1477" s="42">
        <v>45199</v>
      </c>
      <c r="F1477" t="s">
        <v>2895</v>
      </c>
      <c r="G1477" t="s">
        <v>2922</v>
      </c>
      <c r="H1477">
        <v>1400</v>
      </c>
      <c r="I1477" t="s">
        <v>2773</v>
      </c>
      <c r="J1477">
        <v>111220</v>
      </c>
      <c r="K1477" t="s">
        <v>2655</v>
      </c>
      <c r="L1477">
        <v>27908886.370000001</v>
      </c>
      <c r="M1477">
        <v>5103618274.8299999</v>
      </c>
      <c r="N1477">
        <v>5094462715.8100004</v>
      </c>
      <c r="O1477">
        <v>37064445.390000001</v>
      </c>
      <c r="P1477" t="s">
        <v>607</v>
      </c>
      <c r="Q1477">
        <v>37064445.390000001</v>
      </c>
      <c r="R1477">
        <v>5103618274.8299999</v>
      </c>
      <c r="S1477">
        <v>5094462715.8100004</v>
      </c>
      <c r="T1477" t="s">
        <v>2895</v>
      </c>
      <c r="U1477" s="221">
        <f t="shared" si="47"/>
        <v>0.91555590199995041</v>
      </c>
    </row>
    <row r="1478" spans="1:21" hidden="1">
      <c r="A1478" s="55" t="str">
        <f t="shared" si="46"/>
        <v>Y0BA0</v>
      </c>
      <c r="B1478" s="55">
        <f>VLOOKUP(J1478,'Mapping-CITI'!A:E,5,0)</f>
        <v>0</v>
      </c>
      <c r="D1478" s="42">
        <v>45016</v>
      </c>
      <c r="E1478" s="42">
        <v>45199</v>
      </c>
      <c r="F1478" t="s">
        <v>2895</v>
      </c>
      <c r="G1478" t="s">
        <v>2922</v>
      </c>
      <c r="H1478">
        <v>1400</v>
      </c>
      <c r="I1478" t="s">
        <v>2773</v>
      </c>
      <c r="J1478">
        <v>111221</v>
      </c>
      <c r="K1478" t="s">
        <v>2656</v>
      </c>
      <c r="L1478">
        <v>-27908886.370000001</v>
      </c>
      <c r="M1478">
        <v>5094462715.8100004</v>
      </c>
      <c r="N1478">
        <v>5103618274.8299999</v>
      </c>
      <c r="O1478">
        <v>-37064445.390000001</v>
      </c>
      <c r="P1478" t="s">
        <v>607</v>
      </c>
      <c r="Q1478">
        <v>-37064445.390000001</v>
      </c>
      <c r="R1478">
        <v>5094462715.8100004</v>
      </c>
      <c r="S1478">
        <v>5103618274.8299999</v>
      </c>
      <c r="T1478" t="s">
        <v>2895</v>
      </c>
      <c r="U1478" s="221">
        <f t="shared" si="47"/>
        <v>-0.91555590199995041</v>
      </c>
    </row>
    <row r="1479" spans="1:21" hidden="1">
      <c r="A1479" s="55" t="str">
        <f t="shared" si="46"/>
        <v>Y0BA0</v>
      </c>
      <c r="B1479" s="55">
        <f>VLOOKUP(J1479,'Mapping-CITI'!A:E,5,0)</f>
        <v>0</v>
      </c>
      <c r="D1479" s="42">
        <v>45016</v>
      </c>
      <c r="E1479" s="42">
        <v>45199</v>
      </c>
      <c r="F1479" t="s">
        <v>2895</v>
      </c>
      <c r="G1479" t="s">
        <v>2922</v>
      </c>
      <c r="H1479">
        <v>1700</v>
      </c>
      <c r="I1479" t="s">
        <v>2768</v>
      </c>
      <c r="J1479">
        <v>141017</v>
      </c>
      <c r="K1479" t="s">
        <v>2035</v>
      </c>
      <c r="L1479">
        <v>0</v>
      </c>
      <c r="M1479">
        <v>68732097</v>
      </c>
      <c r="N1479">
        <v>68886097</v>
      </c>
      <c r="O1479">
        <v>-154000</v>
      </c>
      <c r="P1479" t="s">
        <v>607</v>
      </c>
      <c r="Q1479">
        <v>-154000</v>
      </c>
      <c r="R1479">
        <v>68732097</v>
      </c>
      <c r="S1479">
        <v>68886097</v>
      </c>
      <c r="T1479" t="s">
        <v>2895</v>
      </c>
      <c r="U1479" s="221">
        <f t="shared" si="47"/>
        <v>-1.54E-2</v>
      </c>
    </row>
    <row r="1480" spans="1:21" hidden="1">
      <c r="A1480" s="55" t="str">
        <f t="shared" si="46"/>
        <v>Y0BAIgnore</v>
      </c>
      <c r="B1480" s="55" t="str">
        <f>VLOOKUP(J1480,'Mapping-CITI'!A:E,5,0)</f>
        <v>Ignore</v>
      </c>
      <c r="D1480" s="42">
        <v>45016</v>
      </c>
      <c r="E1480" s="42">
        <v>45199</v>
      </c>
      <c r="F1480" t="s">
        <v>2895</v>
      </c>
      <c r="G1480" t="s">
        <v>2922</v>
      </c>
      <c r="H1480">
        <v>1700</v>
      </c>
      <c r="I1480" t="s">
        <v>2768</v>
      </c>
      <c r="J1480">
        <v>141258</v>
      </c>
      <c r="K1480" t="s">
        <v>3364</v>
      </c>
      <c r="L1480">
        <v>0</v>
      </c>
      <c r="M1480">
        <v>21181090</v>
      </c>
      <c r="N1480">
        <v>21181090</v>
      </c>
      <c r="O1480">
        <v>0</v>
      </c>
      <c r="P1480" t="s">
        <v>607</v>
      </c>
      <c r="Q1480">
        <v>0</v>
      </c>
      <c r="R1480">
        <v>21181090</v>
      </c>
      <c r="S1480">
        <v>21181090</v>
      </c>
      <c r="T1480" t="s">
        <v>2895</v>
      </c>
      <c r="U1480" s="221">
        <f t="shared" si="47"/>
        <v>0</v>
      </c>
    </row>
    <row r="1481" spans="1:21" hidden="1">
      <c r="A1481" s="55" t="str">
        <f t="shared" si="46"/>
        <v>Y0BA0</v>
      </c>
      <c r="B1481" s="55">
        <f>VLOOKUP(J1481,'Mapping-CITI'!A:E,5,0)</f>
        <v>0</v>
      </c>
      <c r="D1481" s="42">
        <v>45016</v>
      </c>
      <c r="E1481" s="42">
        <v>45199</v>
      </c>
      <c r="F1481" t="s">
        <v>2895</v>
      </c>
      <c r="G1481" t="s">
        <v>2922</v>
      </c>
      <c r="H1481">
        <v>1700</v>
      </c>
      <c r="I1481" t="s">
        <v>2768</v>
      </c>
      <c r="J1481">
        <v>141280</v>
      </c>
      <c r="K1481" t="s">
        <v>2036</v>
      </c>
      <c r="L1481">
        <v>4893623.66</v>
      </c>
      <c r="M1481">
        <v>35677484610.519997</v>
      </c>
      <c r="N1481">
        <v>35681776922.129997</v>
      </c>
      <c r="O1481">
        <v>601312.05000000005</v>
      </c>
      <c r="P1481" t="s">
        <v>607</v>
      </c>
      <c r="Q1481">
        <v>601312.05000000005</v>
      </c>
      <c r="R1481">
        <v>739780644.95000005</v>
      </c>
      <c r="S1481">
        <v>1530229102.3499999</v>
      </c>
      <c r="T1481" t="s">
        <v>2895</v>
      </c>
      <c r="U1481" s="221">
        <f t="shared" si="47"/>
        <v>-0.42923116100006103</v>
      </c>
    </row>
    <row r="1482" spans="1:21" hidden="1">
      <c r="A1482" s="55" t="str">
        <f t="shared" si="46"/>
        <v>Y0BA0</v>
      </c>
      <c r="B1482" s="55">
        <f>VLOOKUP(J1482,'Mapping-CITI'!A:E,5,0)</f>
        <v>0</v>
      </c>
      <c r="D1482" s="42">
        <v>45016</v>
      </c>
      <c r="E1482" s="42">
        <v>45199</v>
      </c>
      <c r="F1482" t="s">
        <v>2895</v>
      </c>
      <c r="G1482" t="s">
        <v>2922</v>
      </c>
      <c r="H1482">
        <v>1700</v>
      </c>
      <c r="I1482" t="s">
        <v>2768</v>
      </c>
      <c r="J1482">
        <v>141287</v>
      </c>
      <c r="K1482" t="s">
        <v>604</v>
      </c>
      <c r="L1482">
        <v>-0.02</v>
      </c>
      <c r="M1482">
        <v>0.02</v>
      </c>
      <c r="N1482">
        <v>0</v>
      </c>
      <c r="O1482">
        <v>0</v>
      </c>
      <c r="P1482" t="s">
        <v>607</v>
      </c>
      <c r="Q1482">
        <v>0</v>
      </c>
      <c r="R1482">
        <v>0.02</v>
      </c>
      <c r="S1482">
        <v>0</v>
      </c>
      <c r="T1482" t="s">
        <v>2895</v>
      </c>
      <c r="U1482" s="221">
        <f t="shared" si="47"/>
        <v>2.0000000000000001E-9</v>
      </c>
    </row>
    <row r="1483" spans="1:21" hidden="1">
      <c r="A1483" s="55" t="str">
        <f t="shared" si="46"/>
        <v>Y0BA0</v>
      </c>
      <c r="B1483" s="55">
        <f>VLOOKUP(J1483,'Mapping-CITI'!A:E,5,0)</f>
        <v>0</v>
      </c>
      <c r="D1483" s="42">
        <v>45016</v>
      </c>
      <c r="E1483" s="42">
        <v>45199</v>
      </c>
      <c r="F1483" t="s">
        <v>2895</v>
      </c>
      <c r="G1483" t="s">
        <v>2922</v>
      </c>
      <c r="H1483">
        <v>1700</v>
      </c>
      <c r="I1483" t="s">
        <v>2768</v>
      </c>
      <c r="J1483">
        <v>141294</v>
      </c>
      <c r="K1483" t="s">
        <v>2039</v>
      </c>
      <c r="L1483">
        <v>0</v>
      </c>
      <c r="M1483">
        <v>1719131</v>
      </c>
      <c r="N1483">
        <v>1719131</v>
      </c>
      <c r="O1483">
        <v>0</v>
      </c>
      <c r="P1483" t="s">
        <v>607</v>
      </c>
      <c r="Q1483">
        <v>0</v>
      </c>
      <c r="R1483">
        <v>1719131</v>
      </c>
      <c r="S1483">
        <v>1719131</v>
      </c>
      <c r="T1483" t="s">
        <v>2895</v>
      </c>
      <c r="U1483" s="221">
        <f t="shared" si="47"/>
        <v>0</v>
      </c>
    </row>
    <row r="1484" spans="1:21" hidden="1">
      <c r="A1484" s="55" t="str">
        <f t="shared" si="46"/>
        <v>Y0BA0</v>
      </c>
      <c r="B1484" s="55">
        <f>VLOOKUP(J1484,'Mapping-CITI'!A:E,5,0)</f>
        <v>0</v>
      </c>
      <c r="D1484" s="42">
        <v>45016</v>
      </c>
      <c r="E1484" s="42">
        <v>45199</v>
      </c>
      <c r="F1484" t="s">
        <v>2895</v>
      </c>
      <c r="G1484" t="s">
        <v>2922</v>
      </c>
      <c r="H1484">
        <v>1700</v>
      </c>
      <c r="I1484" t="s">
        <v>2768</v>
      </c>
      <c r="J1484">
        <v>141366</v>
      </c>
      <c r="K1484" t="s">
        <v>2857</v>
      </c>
      <c r="L1484">
        <v>0</v>
      </c>
      <c r="M1484">
        <v>2199369.0299999998</v>
      </c>
      <c r="N1484">
        <v>2199369.0299999998</v>
      </c>
      <c r="O1484">
        <v>0</v>
      </c>
      <c r="P1484" t="s">
        <v>607</v>
      </c>
      <c r="Q1484">
        <v>0</v>
      </c>
      <c r="R1484">
        <v>2199369.0299999998</v>
      </c>
      <c r="S1484">
        <v>2199369.0299999998</v>
      </c>
      <c r="T1484" t="s">
        <v>2895</v>
      </c>
      <c r="U1484" s="221">
        <f t="shared" si="47"/>
        <v>0</v>
      </c>
    </row>
    <row r="1485" spans="1:21" hidden="1">
      <c r="A1485" s="55" t="str">
        <f t="shared" si="46"/>
        <v>Y0BA0</v>
      </c>
      <c r="B1485" s="55">
        <f>VLOOKUP(J1485,'Mapping-CITI'!A:E,5,0)</f>
        <v>0</v>
      </c>
      <c r="D1485" s="42">
        <v>45016</v>
      </c>
      <c r="E1485" s="42">
        <v>45199</v>
      </c>
      <c r="F1485" t="s">
        <v>2895</v>
      </c>
      <c r="G1485" t="s">
        <v>2922</v>
      </c>
      <c r="H1485">
        <v>1700</v>
      </c>
      <c r="I1485" t="s">
        <v>2768</v>
      </c>
      <c r="J1485">
        <v>141382</v>
      </c>
      <c r="K1485" t="s">
        <v>2052</v>
      </c>
      <c r="L1485">
        <v>0</v>
      </c>
      <c r="M1485">
        <v>882873907.54999995</v>
      </c>
      <c r="N1485">
        <v>882873907.54999995</v>
      </c>
      <c r="O1485">
        <v>0</v>
      </c>
      <c r="P1485" t="s">
        <v>607</v>
      </c>
      <c r="Q1485">
        <v>0</v>
      </c>
      <c r="R1485">
        <v>882873907.54999995</v>
      </c>
      <c r="S1485">
        <v>882873907.54999995</v>
      </c>
      <c r="T1485" t="s">
        <v>2895</v>
      </c>
      <c r="U1485" s="221">
        <f t="shared" si="47"/>
        <v>0</v>
      </c>
    </row>
    <row r="1486" spans="1:21" hidden="1">
      <c r="A1486" s="55" t="str">
        <f t="shared" si="46"/>
        <v>Y0BA0</v>
      </c>
      <c r="B1486" s="55">
        <f>VLOOKUP(J1486,'Mapping-CITI'!A:E,5,0)</f>
        <v>0</v>
      </c>
      <c r="D1486" s="42">
        <v>45016</v>
      </c>
      <c r="E1486" s="42">
        <v>45199</v>
      </c>
      <c r="F1486" t="s">
        <v>2895</v>
      </c>
      <c r="G1486" t="s">
        <v>2922</v>
      </c>
      <c r="H1486">
        <v>1700</v>
      </c>
      <c r="I1486" t="s">
        <v>2768</v>
      </c>
      <c r="J1486">
        <v>141399</v>
      </c>
      <c r="K1486" t="s">
        <v>2912</v>
      </c>
      <c r="L1486">
        <v>-1000</v>
      </c>
      <c r="M1486">
        <v>23359200</v>
      </c>
      <c r="N1486">
        <v>23579400</v>
      </c>
      <c r="O1486">
        <v>-221200</v>
      </c>
      <c r="P1486" t="s">
        <v>607</v>
      </c>
      <c r="Q1486">
        <v>-221200</v>
      </c>
      <c r="R1486">
        <v>23359200</v>
      </c>
      <c r="S1486">
        <v>23579400</v>
      </c>
      <c r="T1486" t="s">
        <v>2895</v>
      </c>
      <c r="U1486" s="221">
        <f t="shared" si="47"/>
        <v>-2.2020000000000001E-2</v>
      </c>
    </row>
    <row r="1487" spans="1:21" hidden="1">
      <c r="A1487" s="55" t="str">
        <f t="shared" si="46"/>
        <v>Y0BAIgnore</v>
      </c>
      <c r="B1487" s="55" t="str">
        <f>VLOOKUP(J1487,'Mapping-CITI'!A:E,5,0)</f>
        <v>Ignore</v>
      </c>
      <c r="D1487" s="42">
        <v>45016</v>
      </c>
      <c r="E1487" s="42">
        <v>45199</v>
      </c>
      <c r="F1487" t="s">
        <v>2895</v>
      </c>
      <c r="G1487" t="s">
        <v>2922</v>
      </c>
      <c r="H1487">
        <v>1700</v>
      </c>
      <c r="I1487" t="s">
        <v>2768</v>
      </c>
      <c r="J1487">
        <v>141408</v>
      </c>
      <c r="K1487" t="s">
        <v>3404</v>
      </c>
      <c r="L1487">
        <v>-3.23</v>
      </c>
      <c r="M1487">
        <v>0</v>
      </c>
      <c r="N1487">
        <v>0</v>
      </c>
      <c r="O1487">
        <v>-3.23</v>
      </c>
      <c r="P1487" t="s">
        <v>607</v>
      </c>
      <c r="Q1487">
        <v>-3.23</v>
      </c>
      <c r="R1487">
        <v>0</v>
      </c>
      <c r="S1487">
        <v>0</v>
      </c>
      <c r="T1487" t="s">
        <v>2895</v>
      </c>
      <c r="U1487" s="221">
        <f t="shared" si="47"/>
        <v>0</v>
      </c>
    </row>
    <row r="1488" spans="1:21" hidden="1">
      <c r="A1488" s="55" t="str">
        <f t="shared" si="46"/>
        <v>Y0BA0</v>
      </c>
      <c r="B1488" s="55">
        <f>VLOOKUP(J1488,'Mapping-CITI'!A:E,5,0)</f>
        <v>0</v>
      </c>
      <c r="D1488" s="42">
        <v>45016</v>
      </c>
      <c r="E1488" s="42">
        <v>45199</v>
      </c>
      <c r="F1488" t="s">
        <v>2895</v>
      </c>
      <c r="G1488" t="s">
        <v>2922</v>
      </c>
      <c r="H1488">
        <v>1700</v>
      </c>
      <c r="I1488" t="s">
        <v>2768</v>
      </c>
      <c r="J1488">
        <v>141524</v>
      </c>
      <c r="K1488" t="s">
        <v>2061</v>
      </c>
      <c r="L1488">
        <v>0</v>
      </c>
      <c r="M1488">
        <v>4526700</v>
      </c>
      <c r="N1488">
        <v>4566880</v>
      </c>
      <c r="O1488">
        <v>-40180</v>
      </c>
      <c r="P1488" t="s">
        <v>607</v>
      </c>
      <c r="Q1488">
        <v>-40180</v>
      </c>
      <c r="R1488">
        <v>4526700</v>
      </c>
      <c r="S1488">
        <v>4566880</v>
      </c>
      <c r="T1488" t="s">
        <v>2895</v>
      </c>
      <c r="U1488" s="221">
        <f t="shared" si="47"/>
        <v>-4.0179999999999999E-3</v>
      </c>
    </row>
    <row r="1489" spans="1:21" hidden="1">
      <c r="A1489" s="55" t="str">
        <f t="shared" si="46"/>
        <v>Y0BA0</v>
      </c>
      <c r="B1489" s="55">
        <f>VLOOKUP(J1489,'Mapping-CITI'!A:E,5,0)</f>
        <v>0</v>
      </c>
      <c r="D1489" s="42">
        <v>45016</v>
      </c>
      <c r="E1489" s="42">
        <v>45199</v>
      </c>
      <c r="F1489" t="s">
        <v>2895</v>
      </c>
      <c r="G1489" t="s">
        <v>2922</v>
      </c>
      <c r="H1489">
        <v>1700</v>
      </c>
      <c r="I1489" t="s">
        <v>2768</v>
      </c>
      <c r="J1489">
        <v>141526</v>
      </c>
      <c r="K1489" t="s">
        <v>2062</v>
      </c>
      <c r="L1489">
        <v>0</v>
      </c>
      <c r="M1489">
        <v>61733956.009999998</v>
      </c>
      <c r="N1489">
        <v>61733956.009999998</v>
      </c>
      <c r="O1489">
        <v>0</v>
      </c>
      <c r="P1489" t="s">
        <v>607</v>
      </c>
      <c r="Q1489">
        <v>0</v>
      </c>
      <c r="R1489">
        <v>61733956.009999998</v>
      </c>
      <c r="S1489">
        <v>61733956.009999998</v>
      </c>
      <c r="T1489" t="s">
        <v>2895</v>
      </c>
      <c r="U1489" s="221">
        <f t="shared" si="47"/>
        <v>0</v>
      </c>
    </row>
    <row r="1490" spans="1:21" hidden="1">
      <c r="A1490" s="55" t="str">
        <f t="shared" si="46"/>
        <v>Y0BA0</v>
      </c>
      <c r="B1490" s="55">
        <f>VLOOKUP(J1490,'Mapping-CITI'!A:E,5,0)</f>
        <v>0</v>
      </c>
      <c r="D1490" s="42">
        <v>45016</v>
      </c>
      <c r="E1490" s="42">
        <v>45199</v>
      </c>
      <c r="F1490" t="s">
        <v>2895</v>
      </c>
      <c r="G1490" t="s">
        <v>2922</v>
      </c>
      <c r="H1490">
        <v>1700</v>
      </c>
      <c r="I1490" t="s">
        <v>2768</v>
      </c>
      <c r="J1490">
        <v>141527</v>
      </c>
      <c r="K1490" t="s">
        <v>2063</v>
      </c>
      <c r="L1490">
        <v>0</v>
      </c>
      <c r="M1490">
        <v>43000</v>
      </c>
      <c r="N1490">
        <v>43000</v>
      </c>
      <c r="O1490">
        <v>0</v>
      </c>
      <c r="P1490" t="s">
        <v>607</v>
      </c>
      <c r="Q1490">
        <v>0</v>
      </c>
      <c r="R1490">
        <v>43000</v>
      </c>
      <c r="S1490">
        <v>43000</v>
      </c>
      <c r="T1490" t="s">
        <v>2895</v>
      </c>
      <c r="U1490" s="221">
        <f t="shared" si="47"/>
        <v>0</v>
      </c>
    </row>
    <row r="1491" spans="1:21" hidden="1">
      <c r="A1491" s="55" t="str">
        <f t="shared" si="46"/>
        <v>Y0BA0</v>
      </c>
      <c r="B1491" s="55">
        <f>VLOOKUP(J1491,'Mapping-CITI'!A:E,5,0)</f>
        <v>0</v>
      </c>
      <c r="D1491" s="42">
        <v>45016</v>
      </c>
      <c r="E1491" s="42">
        <v>45199</v>
      </c>
      <c r="F1491" t="s">
        <v>2895</v>
      </c>
      <c r="G1491" t="s">
        <v>2922</v>
      </c>
      <c r="H1491">
        <v>1700</v>
      </c>
      <c r="I1491" t="s">
        <v>2768</v>
      </c>
      <c r="J1491">
        <v>141536</v>
      </c>
      <c r="K1491" t="s">
        <v>2067</v>
      </c>
      <c r="L1491">
        <v>0</v>
      </c>
      <c r="M1491">
        <v>83450</v>
      </c>
      <c r="N1491">
        <v>83450</v>
      </c>
      <c r="O1491">
        <v>0</v>
      </c>
      <c r="P1491" t="s">
        <v>607</v>
      </c>
      <c r="Q1491">
        <v>0</v>
      </c>
      <c r="R1491">
        <v>83450</v>
      </c>
      <c r="S1491">
        <v>83450</v>
      </c>
      <c r="T1491" t="s">
        <v>2895</v>
      </c>
      <c r="U1491" s="221">
        <f t="shared" si="47"/>
        <v>0</v>
      </c>
    </row>
    <row r="1492" spans="1:21" hidden="1">
      <c r="A1492" s="55" t="str">
        <f t="shared" si="46"/>
        <v>Y0BA0</v>
      </c>
      <c r="B1492" s="55">
        <f>VLOOKUP(J1492,'Mapping-CITI'!A:E,5,0)</f>
        <v>0</v>
      </c>
      <c r="D1492" s="42">
        <v>45016</v>
      </c>
      <c r="E1492" s="42">
        <v>45199</v>
      </c>
      <c r="F1492" t="s">
        <v>2895</v>
      </c>
      <c r="G1492" t="s">
        <v>2922</v>
      </c>
      <c r="H1492">
        <v>1700</v>
      </c>
      <c r="I1492" t="s">
        <v>2768</v>
      </c>
      <c r="J1492">
        <v>141627</v>
      </c>
      <c r="K1492" t="s">
        <v>2072</v>
      </c>
      <c r="L1492">
        <v>0</v>
      </c>
      <c r="M1492">
        <v>10000</v>
      </c>
      <c r="N1492">
        <v>10000</v>
      </c>
      <c r="O1492">
        <v>0</v>
      </c>
      <c r="P1492" t="s">
        <v>607</v>
      </c>
      <c r="Q1492">
        <v>0</v>
      </c>
      <c r="R1492">
        <v>10000</v>
      </c>
      <c r="S1492">
        <v>10000</v>
      </c>
      <c r="T1492" t="s">
        <v>2895</v>
      </c>
      <c r="U1492" s="221">
        <f t="shared" si="47"/>
        <v>0</v>
      </c>
    </row>
    <row r="1493" spans="1:21" hidden="1">
      <c r="A1493" s="55" t="str">
        <f t="shared" si="46"/>
        <v>Y0BA0</v>
      </c>
      <c r="B1493" s="55">
        <f>VLOOKUP(J1493,'Mapping-CITI'!A:E,5,0)</f>
        <v>0</v>
      </c>
      <c r="D1493" s="42">
        <v>45016</v>
      </c>
      <c r="E1493" s="42">
        <v>45199</v>
      </c>
      <c r="F1493" t="s">
        <v>2895</v>
      </c>
      <c r="G1493" t="s">
        <v>2922</v>
      </c>
      <c r="H1493">
        <v>1700</v>
      </c>
      <c r="I1493" t="s">
        <v>2768</v>
      </c>
      <c r="J1493">
        <v>141647</v>
      </c>
      <c r="K1493" t="s">
        <v>2073</v>
      </c>
      <c r="L1493">
        <v>-1000</v>
      </c>
      <c r="M1493">
        <v>21987500</v>
      </c>
      <c r="N1493">
        <v>23001500</v>
      </c>
      <c r="O1493">
        <v>-1015000</v>
      </c>
      <c r="P1493" t="s">
        <v>607</v>
      </c>
      <c r="Q1493">
        <v>-1015000</v>
      </c>
      <c r="R1493">
        <v>21987500</v>
      </c>
      <c r="S1493">
        <v>23001500</v>
      </c>
      <c r="T1493" t="s">
        <v>2895</v>
      </c>
      <c r="U1493" s="221">
        <f t="shared" si="47"/>
        <v>-0.1014</v>
      </c>
    </row>
    <row r="1494" spans="1:21" hidden="1">
      <c r="A1494" s="55" t="str">
        <f t="shared" si="46"/>
        <v>Y0BA0</v>
      </c>
      <c r="B1494" s="55">
        <f>VLOOKUP(J1494,'Mapping-CITI'!A:E,5,0)</f>
        <v>0</v>
      </c>
      <c r="D1494" s="42">
        <v>45016</v>
      </c>
      <c r="E1494" s="42">
        <v>45199</v>
      </c>
      <c r="F1494" t="s">
        <v>2895</v>
      </c>
      <c r="G1494" t="s">
        <v>2922</v>
      </c>
      <c r="H1494">
        <v>1700</v>
      </c>
      <c r="I1494" t="s">
        <v>2768</v>
      </c>
      <c r="J1494">
        <v>141653</v>
      </c>
      <c r="K1494" t="s">
        <v>2074</v>
      </c>
      <c r="L1494">
        <v>-29500</v>
      </c>
      <c r="M1494">
        <v>9147255</v>
      </c>
      <c r="N1494">
        <v>9146255</v>
      </c>
      <c r="O1494">
        <v>-28500</v>
      </c>
      <c r="P1494" t="s">
        <v>607</v>
      </c>
      <c r="Q1494">
        <v>-28500</v>
      </c>
      <c r="R1494">
        <v>9147255</v>
      </c>
      <c r="S1494">
        <v>9146255</v>
      </c>
      <c r="T1494" t="s">
        <v>2895</v>
      </c>
      <c r="U1494" s="221">
        <f t="shared" si="47"/>
        <v>1E-4</v>
      </c>
    </row>
    <row r="1495" spans="1:21" hidden="1">
      <c r="A1495" s="55" t="str">
        <f t="shared" si="46"/>
        <v>Y0BA0</v>
      </c>
      <c r="B1495" s="55">
        <f>VLOOKUP(J1495,'Mapping-CITI'!A:E,5,0)</f>
        <v>0</v>
      </c>
      <c r="D1495" s="42">
        <v>45016</v>
      </c>
      <c r="E1495" s="42">
        <v>45199</v>
      </c>
      <c r="F1495" t="s">
        <v>2895</v>
      </c>
      <c r="G1495" t="s">
        <v>2922</v>
      </c>
      <c r="H1495">
        <v>1700</v>
      </c>
      <c r="I1495" t="s">
        <v>2768</v>
      </c>
      <c r="J1495">
        <v>141724</v>
      </c>
      <c r="K1495" t="s">
        <v>2076</v>
      </c>
      <c r="L1495">
        <v>-28500</v>
      </c>
      <c r="M1495">
        <v>28674956</v>
      </c>
      <c r="N1495">
        <v>28666956</v>
      </c>
      <c r="O1495">
        <v>-20500</v>
      </c>
      <c r="P1495" t="s">
        <v>607</v>
      </c>
      <c r="Q1495">
        <v>-20500</v>
      </c>
      <c r="R1495">
        <v>28674956</v>
      </c>
      <c r="S1495">
        <v>28666956</v>
      </c>
      <c r="T1495" t="s">
        <v>2895</v>
      </c>
      <c r="U1495" s="221">
        <f t="shared" si="47"/>
        <v>8.0000000000000004E-4</v>
      </c>
    </row>
    <row r="1496" spans="1:21" hidden="1">
      <c r="A1496" s="55" t="str">
        <f t="shared" si="46"/>
        <v>Y0BA0</v>
      </c>
      <c r="B1496" s="55">
        <f>VLOOKUP(J1496,'Mapping-CITI'!A:E,5,0)</f>
        <v>0</v>
      </c>
      <c r="D1496" s="42">
        <v>45016</v>
      </c>
      <c r="E1496" s="42">
        <v>45199</v>
      </c>
      <c r="F1496" t="s">
        <v>2895</v>
      </c>
      <c r="G1496" t="s">
        <v>2922</v>
      </c>
      <c r="H1496">
        <v>1700</v>
      </c>
      <c r="I1496" t="s">
        <v>2768</v>
      </c>
      <c r="J1496">
        <v>141744</v>
      </c>
      <c r="K1496" t="s">
        <v>2087</v>
      </c>
      <c r="L1496">
        <v>0</v>
      </c>
      <c r="M1496">
        <v>1788994280.1600001</v>
      </c>
      <c r="N1496">
        <v>1788994280.1600001</v>
      </c>
      <c r="O1496">
        <v>0</v>
      </c>
      <c r="P1496" t="s">
        <v>607</v>
      </c>
      <c r="Q1496">
        <v>0</v>
      </c>
      <c r="R1496">
        <v>1788994280.1600001</v>
      </c>
      <c r="S1496">
        <v>1788994280.1600001</v>
      </c>
      <c r="T1496" t="s">
        <v>2895</v>
      </c>
      <c r="U1496" s="221">
        <f t="shared" si="47"/>
        <v>0</v>
      </c>
    </row>
    <row r="1497" spans="1:21" hidden="1">
      <c r="A1497" s="55" t="str">
        <f t="shared" si="46"/>
        <v>Y0BA0</v>
      </c>
      <c r="B1497" s="55">
        <f>VLOOKUP(J1497,'Mapping-CITI'!A:E,5,0)</f>
        <v>0</v>
      </c>
      <c r="D1497" s="42">
        <v>45016</v>
      </c>
      <c r="E1497" s="42">
        <v>45199</v>
      </c>
      <c r="F1497" t="s">
        <v>2895</v>
      </c>
      <c r="G1497" t="s">
        <v>2922</v>
      </c>
      <c r="H1497">
        <v>1700</v>
      </c>
      <c r="I1497" t="s">
        <v>2768</v>
      </c>
      <c r="J1497">
        <v>141749</v>
      </c>
      <c r="K1497" t="s">
        <v>2092</v>
      </c>
      <c r="L1497">
        <v>0</v>
      </c>
      <c r="M1497">
        <v>45000</v>
      </c>
      <c r="N1497">
        <v>45000</v>
      </c>
      <c r="O1497">
        <v>0</v>
      </c>
      <c r="P1497" t="s">
        <v>607</v>
      </c>
      <c r="Q1497">
        <v>0</v>
      </c>
      <c r="R1497">
        <v>45000</v>
      </c>
      <c r="S1497">
        <v>45000</v>
      </c>
      <c r="T1497" t="s">
        <v>2895</v>
      </c>
      <c r="U1497" s="221">
        <f t="shared" si="47"/>
        <v>0</v>
      </c>
    </row>
    <row r="1498" spans="1:21" hidden="1">
      <c r="A1498" s="55" t="str">
        <f t="shared" si="46"/>
        <v>Y0BA0</v>
      </c>
      <c r="B1498" s="55">
        <f>VLOOKUP(J1498,'Mapping-CITI'!A:E,5,0)</f>
        <v>0</v>
      </c>
      <c r="D1498" s="42">
        <v>45016</v>
      </c>
      <c r="E1498" s="42">
        <v>45199</v>
      </c>
      <c r="F1498" t="s">
        <v>2895</v>
      </c>
      <c r="G1498" t="s">
        <v>2922</v>
      </c>
      <c r="H1498">
        <v>1700</v>
      </c>
      <c r="I1498" t="s">
        <v>2768</v>
      </c>
      <c r="J1498">
        <v>141754</v>
      </c>
      <c r="K1498" t="s">
        <v>2096</v>
      </c>
      <c r="L1498">
        <v>0</v>
      </c>
      <c r="M1498">
        <v>2974600</v>
      </c>
      <c r="N1498">
        <v>2974600</v>
      </c>
      <c r="O1498">
        <v>0</v>
      </c>
      <c r="P1498" t="s">
        <v>607</v>
      </c>
      <c r="Q1498">
        <v>0</v>
      </c>
      <c r="R1498">
        <v>2974600</v>
      </c>
      <c r="S1498">
        <v>2974600</v>
      </c>
      <c r="T1498" t="s">
        <v>2895</v>
      </c>
      <c r="U1498" s="221">
        <f t="shared" si="47"/>
        <v>0</v>
      </c>
    </row>
    <row r="1499" spans="1:21" hidden="1">
      <c r="A1499" s="55" t="str">
        <f t="shared" si="46"/>
        <v>Y0BA0</v>
      </c>
      <c r="B1499" s="55">
        <f>VLOOKUP(J1499,'Mapping-CITI'!A:E,5,0)</f>
        <v>0</v>
      </c>
      <c r="D1499" s="42">
        <v>45016</v>
      </c>
      <c r="E1499" s="42">
        <v>45199</v>
      </c>
      <c r="F1499" t="s">
        <v>2895</v>
      </c>
      <c r="G1499" t="s">
        <v>2922</v>
      </c>
      <c r="H1499">
        <v>1700</v>
      </c>
      <c r="I1499" t="s">
        <v>2768</v>
      </c>
      <c r="J1499">
        <v>141769</v>
      </c>
      <c r="K1499" t="s">
        <v>2105</v>
      </c>
      <c r="L1499">
        <v>-7500</v>
      </c>
      <c r="M1499">
        <v>15698748</v>
      </c>
      <c r="N1499">
        <v>15691248</v>
      </c>
      <c r="O1499">
        <v>0</v>
      </c>
      <c r="P1499" t="s">
        <v>607</v>
      </c>
      <c r="Q1499">
        <v>0</v>
      </c>
      <c r="R1499">
        <v>15698748</v>
      </c>
      <c r="S1499">
        <v>15691248</v>
      </c>
      <c r="T1499" t="s">
        <v>2895</v>
      </c>
      <c r="U1499" s="221">
        <f t="shared" si="47"/>
        <v>7.5000000000000002E-4</v>
      </c>
    </row>
    <row r="1500" spans="1:21" hidden="1">
      <c r="A1500" s="55" t="str">
        <f t="shared" si="46"/>
        <v>Y0BA0</v>
      </c>
      <c r="B1500" s="55">
        <f>VLOOKUP(J1500,'Mapping-CITI'!A:E,5,0)</f>
        <v>0</v>
      </c>
      <c r="D1500" s="42">
        <v>45016</v>
      </c>
      <c r="E1500" s="42">
        <v>45199</v>
      </c>
      <c r="F1500" t="s">
        <v>2895</v>
      </c>
      <c r="G1500" t="s">
        <v>2922</v>
      </c>
      <c r="H1500">
        <v>1700</v>
      </c>
      <c r="I1500" t="s">
        <v>2768</v>
      </c>
      <c r="J1500">
        <v>141779</v>
      </c>
      <c r="K1500" t="s">
        <v>2114</v>
      </c>
      <c r="L1500">
        <v>-356591</v>
      </c>
      <c r="M1500">
        <v>98979161</v>
      </c>
      <c r="N1500">
        <v>99402120</v>
      </c>
      <c r="O1500">
        <v>-779550</v>
      </c>
      <c r="P1500" t="s">
        <v>607</v>
      </c>
      <c r="Q1500">
        <v>-779550</v>
      </c>
      <c r="R1500">
        <v>98979161</v>
      </c>
      <c r="S1500">
        <v>99402120</v>
      </c>
      <c r="T1500" t="s">
        <v>2895</v>
      </c>
      <c r="U1500" s="221">
        <f t="shared" si="47"/>
        <v>-4.2295899999999997E-2</v>
      </c>
    </row>
    <row r="1501" spans="1:21" hidden="1">
      <c r="A1501" s="55" t="str">
        <f t="shared" si="46"/>
        <v>Y0BA0</v>
      </c>
      <c r="B1501" s="55">
        <f>VLOOKUP(J1501,'Mapping-CITI'!A:E,5,0)</f>
        <v>0</v>
      </c>
      <c r="D1501" s="42">
        <v>45016</v>
      </c>
      <c r="E1501" s="42">
        <v>45199</v>
      </c>
      <c r="F1501" t="s">
        <v>2895</v>
      </c>
      <c r="G1501" t="s">
        <v>2922</v>
      </c>
      <c r="H1501">
        <v>1700</v>
      </c>
      <c r="I1501" t="s">
        <v>2768</v>
      </c>
      <c r="J1501">
        <v>141785</v>
      </c>
      <c r="K1501" t="s">
        <v>2918</v>
      </c>
      <c r="L1501">
        <v>0</v>
      </c>
      <c r="M1501">
        <v>23000000</v>
      </c>
      <c r="N1501">
        <v>23000000</v>
      </c>
      <c r="O1501">
        <v>0</v>
      </c>
      <c r="P1501" t="s">
        <v>607</v>
      </c>
      <c r="Q1501">
        <v>0</v>
      </c>
      <c r="R1501">
        <v>23000000</v>
      </c>
      <c r="S1501">
        <v>23000000</v>
      </c>
      <c r="T1501" t="s">
        <v>2895</v>
      </c>
      <c r="U1501" s="221">
        <f t="shared" si="47"/>
        <v>0</v>
      </c>
    </row>
    <row r="1502" spans="1:21" hidden="1">
      <c r="A1502" s="55" t="str">
        <f t="shared" si="46"/>
        <v>Y0BA0</v>
      </c>
      <c r="B1502" s="55">
        <f>VLOOKUP(J1502,'Mapping-CITI'!A:E,5,0)</f>
        <v>0</v>
      </c>
      <c r="D1502" s="42">
        <v>45016</v>
      </c>
      <c r="E1502" s="42">
        <v>45199</v>
      </c>
      <c r="F1502" t="s">
        <v>2895</v>
      </c>
      <c r="G1502" t="s">
        <v>2922</v>
      </c>
      <c r="H1502">
        <v>1700</v>
      </c>
      <c r="I1502" t="s">
        <v>2768</v>
      </c>
      <c r="J1502">
        <v>141789</v>
      </c>
      <c r="K1502" t="s">
        <v>2122</v>
      </c>
      <c r="L1502">
        <v>0</v>
      </c>
      <c r="M1502">
        <v>1600600</v>
      </c>
      <c r="N1502">
        <v>1615600</v>
      </c>
      <c r="O1502">
        <v>-15000</v>
      </c>
      <c r="P1502" t="s">
        <v>607</v>
      </c>
      <c r="Q1502">
        <v>-15000</v>
      </c>
      <c r="R1502">
        <v>1600600</v>
      </c>
      <c r="S1502">
        <v>1615600</v>
      </c>
      <c r="T1502" t="s">
        <v>2895</v>
      </c>
      <c r="U1502" s="221">
        <f t="shared" si="47"/>
        <v>-1.5E-3</v>
      </c>
    </row>
    <row r="1503" spans="1:21" hidden="1">
      <c r="A1503" s="55" t="str">
        <f t="shared" si="46"/>
        <v>Y0BAIgnore</v>
      </c>
      <c r="B1503" s="55" t="str">
        <f>VLOOKUP(J1503,'Mapping-CITI'!A:E,5,0)</f>
        <v>Ignore</v>
      </c>
      <c r="D1503" s="42">
        <v>45016</v>
      </c>
      <c r="E1503" s="42">
        <v>45199</v>
      </c>
      <c r="F1503" t="s">
        <v>2895</v>
      </c>
      <c r="G1503" t="s">
        <v>2922</v>
      </c>
      <c r="H1503">
        <v>1700</v>
      </c>
      <c r="I1503" t="s">
        <v>2768</v>
      </c>
      <c r="J1503">
        <v>141794</v>
      </c>
      <c r="K1503" t="s">
        <v>3365</v>
      </c>
      <c r="L1503">
        <v>0</v>
      </c>
      <c r="M1503">
        <v>3699503</v>
      </c>
      <c r="N1503">
        <v>3699503</v>
      </c>
      <c r="O1503">
        <v>0</v>
      </c>
      <c r="P1503" t="s">
        <v>607</v>
      </c>
      <c r="Q1503">
        <v>0</v>
      </c>
      <c r="R1503">
        <v>3699503</v>
      </c>
      <c r="S1503">
        <v>3699503</v>
      </c>
      <c r="T1503" t="s">
        <v>2895</v>
      </c>
      <c r="U1503" s="221">
        <f t="shared" si="47"/>
        <v>0</v>
      </c>
    </row>
    <row r="1504" spans="1:21" hidden="1">
      <c r="A1504" s="55" t="str">
        <f t="shared" si="46"/>
        <v>Y0BAIgnore</v>
      </c>
      <c r="B1504" s="55" t="str">
        <f>VLOOKUP(J1504,'Mapping-CITI'!A:E,5,0)</f>
        <v>Ignore</v>
      </c>
      <c r="D1504" s="42">
        <v>45016</v>
      </c>
      <c r="E1504" s="42">
        <v>45199</v>
      </c>
      <c r="F1504" t="s">
        <v>2895</v>
      </c>
      <c r="G1504" t="s">
        <v>2922</v>
      </c>
      <c r="H1504">
        <v>1700</v>
      </c>
      <c r="I1504" t="s">
        <v>2768</v>
      </c>
      <c r="J1504">
        <v>141865</v>
      </c>
      <c r="K1504" t="s">
        <v>3366</v>
      </c>
      <c r="L1504">
        <v>0</v>
      </c>
      <c r="M1504">
        <v>7241462</v>
      </c>
      <c r="N1504">
        <v>7241462</v>
      </c>
      <c r="O1504">
        <v>0</v>
      </c>
      <c r="P1504" t="s">
        <v>607</v>
      </c>
      <c r="Q1504">
        <v>0</v>
      </c>
      <c r="R1504">
        <v>7241462</v>
      </c>
      <c r="S1504">
        <v>7241462</v>
      </c>
      <c r="T1504" t="s">
        <v>2895</v>
      </c>
      <c r="U1504" s="221">
        <f t="shared" si="47"/>
        <v>0</v>
      </c>
    </row>
    <row r="1505" spans="1:21" hidden="1">
      <c r="A1505" s="55" t="str">
        <f t="shared" si="46"/>
        <v>Y0BA0</v>
      </c>
      <c r="B1505" s="55">
        <f>VLOOKUP(J1505,'Mapping-CITI'!A:E,5,0)</f>
        <v>0</v>
      </c>
      <c r="D1505" s="42">
        <v>45016</v>
      </c>
      <c r="E1505" s="42">
        <v>45199</v>
      </c>
      <c r="F1505" t="s">
        <v>2895</v>
      </c>
      <c r="G1505" t="s">
        <v>2922</v>
      </c>
      <c r="H1505">
        <v>1700</v>
      </c>
      <c r="I1505" t="s">
        <v>2768</v>
      </c>
      <c r="J1505">
        <v>142036</v>
      </c>
      <c r="K1505" t="s">
        <v>2127</v>
      </c>
      <c r="L1505">
        <v>0</v>
      </c>
      <c r="M1505">
        <v>25000</v>
      </c>
      <c r="N1505">
        <v>25000</v>
      </c>
      <c r="O1505">
        <v>0</v>
      </c>
      <c r="P1505" t="s">
        <v>607</v>
      </c>
      <c r="Q1505">
        <v>0</v>
      </c>
      <c r="R1505">
        <v>25000</v>
      </c>
      <c r="S1505">
        <v>25000</v>
      </c>
      <c r="T1505" t="s">
        <v>2895</v>
      </c>
      <c r="U1505" s="221">
        <f t="shared" si="47"/>
        <v>0</v>
      </c>
    </row>
    <row r="1506" spans="1:21" hidden="1">
      <c r="A1506" s="55" t="str">
        <f t="shared" si="46"/>
        <v>Y0BA0</v>
      </c>
      <c r="B1506" s="55">
        <f>VLOOKUP(J1506,'Mapping-CITI'!A:E,5,0)</f>
        <v>0</v>
      </c>
      <c r="D1506" s="42">
        <v>45016</v>
      </c>
      <c r="E1506" s="42">
        <v>45199</v>
      </c>
      <c r="F1506" t="s">
        <v>2895</v>
      </c>
      <c r="G1506" t="s">
        <v>2922</v>
      </c>
      <c r="H1506">
        <v>1700</v>
      </c>
      <c r="I1506" t="s">
        <v>2768</v>
      </c>
      <c r="J1506">
        <v>142038</v>
      </c>
      <c r="K1506" t="s">
        <v>2128</v>
      </c>
      <c r="L1506">
        <v>0</v>
      </c>
      <c r="M1506">
        <v>250000</v>
      </c>
      <c r="N1506">
        <v>250000</v>
      </c>
      <c r="O1506">
        <v>0</v>
      </c>
      <c r="P1506" t="s">
        <v>607</v>
      </c>
      <c r="Q1506">
        <v>0</v>
      </c>
      <c r="R1506">
        <v>250000</v>
      </c>
      <c r="S1506">
        <v>250000</v>
      </c>
      <c r="T1506" t="s">
        <v>2895</v>
      </c>
      <c r="U1506" s="221">
        <f t="shared" si="47"/>
        <v>0</v>
      </c>
    </row>
    <row r="1507" spans="1:21" hidden="1">
      <c r="A1507" s="55" t="str">
        <f t="shared" si="46"/>
        <v>Y0BA0</v>
      </c>
      <c r="B1507" s="55">
        <f>VLOOKUP(J1507,'Mapping-CITI'!A:E,5,0)</f>
        <v>0</v>
      </c>
      <c r="D1507" s="42">
        <v>45016</v>
      </c>
      <c r="E1507" s="42">
        <v>45199</v>
      </c>
      <c r="F1507" t="s">
        <v>2895</v>
      </c>
      <c r="G1507" t="s">
        <v>2922</v>
      </c>
      <c r="H1507">
        <v>1700</v>
      </c>
      <c r="I1507" t="s">
        <v>2768</v>
      </c>
      <c r="J1507">
        <v>142042</v>
      </c>
      <c r="K1507" t="s">
        <v>2131</v>
      </c>
      <c r="L1507">
        <v>0</v>
      </c>
      <c r="M1507">
        <v>1968255</v>
      </c>
      <c r="N1507">
        <v>1968255</v>
      </c>
      <c r="O1507">
        <v>0</v>
      </c>
      <c r="P1507" t="s">
        <v>607</v>
      </c>
      <c r="Q1507">
        <v>0</v>
      </c>
      <c r="R1507">
        <v>1968255</v>
      </c>
      <c r="S1507">
        <v>1968255</v>
      </c>
      <c r="T1507" t="s">
        <v>2895</v>
      </c>
      <c r="U1507" s="221">
        <f t="shared" si="47"/>
        <v>0</v>
      </c>
    </row>
    <row r="1508" spans="1:21" hidden="1">
      <c r="A1508" s="55" t="str">
        <f t="shared" si="46"/>
        <v>Y0BA0</v>
      </c>
      <c r="B1508" s="55">
        <f>VLOOKUP(J1508,'Mapping-CITI'!A:E,5,0)</f>
        <v>0</v>
      </c>
      <c r="D1508" s="42">
        <v>45016</v>
      </c>
      <c r="E1508" s="42">
        <v>45199</v>
      </c>
      <c r="F1508" t="s">
        <v>2895</v>
      </c>
      <c r="G1508" t="s">
        <v>2922</v>
      </c>
      <c r="H1508">
        <v>1700</v>
      </c>
      <c r="I1508" t="s">
        <v>2768</v>
      </c>
      <c r="J1508">
        <v>142043</v>
      </c>
      <c r="K1508" t="s">
        <v>2657</v>
      </c>
      <c r="L1508">
        <v>0</v>
      </c>
      <c r="M1508">
        <v>224500</v>
      </c>
      <c r="N1508">
        <v>229500</v>
      </c>
      <c r="O1508">
        <v>-5000</v>
      </c>
      <c r="P1508" t="s">
        <v>607</v>
      </c>
      <c r="Q1508">
        <v>-5000</v>
      </c>
      <c r="R1508">
        <v>224500</v>
      </c>
      <c r="S1508">
        <v>229500</v>
      </c>
      <c r="T1508" t="s">
        <v>2895</v>
      </c>
      <c r="U1508" s="221">
        <f t="shared" si="47"/>
        <v>-5.0000000000000001E-4</v>
      </c>
    </row>
    <row r="1509" spans="1:21" hidden="1">
      <c r="A1509" s="55" t="str">
        <f t="shared" si="46"/>
        <v>Y0BA0</v>
      </c>
      <c r="B1509" s="55">
        <f>VLOOKUP(J1509,'Mapping-CITI'!A:E,5,0)</f>
        <v>0</v>
      </c>
      <c r="D1509" s="42">
        <v>45016</v>
      </c>
      <c r="E1509" s="42">
        <v>45199</v>
      </c>
      <c r="F1509" t="s">
        <v>2895</v>
      </c>
      <c r="G1509" t="s">
        <v>2922</v>
      </c>
      <c r="H1509">
        <v>1700</v>
      </c>
      <c r="I1509" t="s">
        <v>2768</v>
      </c>
      <c r="J1509">
        <v>142044</v>
      </c>
      <c r="K1509" t="s">
        <v>2132</v>
      </c>
      <c r="L1509">
        <v>0</v>
      </c>
      <c r="M1509">
        <v>6067974</v>
      </c>
      <c r="N1509">
        <v>6072474</v>
      </c>
      <c r="O1509">
        <v>-4500</v>
      </c>
      <c r="P1509" t="s">
        <v>607</v>
      </c>
      <c r="Q1509">
        <v>-4500</v>
      </c>
      <c r="R1509">
        <v>6067974</v>
      </c>
      <c r="S1509">
        <v>6072474</v>
      </c>
      <c r="T1509" t="s">
        <v>2895</v>
      </c>
      <c r="U1509" s="221">
        <f t="shared" si="47"/>
        <v>-4.4999999999999999E-4</v>
      </c>
    </row>
    <row r="1510" spans="1:21" hidden="1">
      <c r="A1510" s="55" t="str">
        <f t="shared" si="46"/>
        <v>Y0BA0</v>
      </c>
      <c r="B1510" s="55">
        <f>VLOOKUP(J1510,'Mapping-CITI'!A:E,5,0)</f>
        <v>0</v>
      </c>
      <c r="D1510" s="42">
        <v>45016</v>
      </c>
      <c r="E1510" s="42">
        <v>45199</v>
      </c>
      <c r="F1510" t="s">
        <v>2895</v>
      </c>
      <c r="G1510" t="s">
        <v>2922</v>
      </c>
      <c r="H1510">
        <v>1700</v>
      </c>
      <c r="I1510" t="s">
        <v>2768</v>
      </c>
      <c r="J1510">
        <v>142048</v>
      </c>
      <c r="K1510" t="s">
        <v>2640</v>
      </c>
      <c r="L1510">
        <v>0</v>
      </c>
      <c r="M1510">
        <v>1996872</v>
      </c>
      <c r="N1510">
        <v>1996872</v>
      </c>
      <c r="O1510">
        <v>0</v>
      </c>
      <c r="P1510" t="s">
        <v>607</v>
      </c>
      <c r="Q1510">
        <v>0</v>
      </c>
      <c r="R1510">
        <v>1996872</v>
      </c>
      <c r="S1510">
        <v>1996872</v>
      </c>
      <c r="T1510" t="s">
        <v>2895</v>
      </c>
      <c r="U1510" s="221">
        <f t="shared" si="47"/>
        <v>0</v>
      </c>
    </row>
    <row r="1511" spans="1:21" hidden="1">
      <c r="A1511" s="55" t="str">
        <f t="shared" si="46"/>
        <v>Y0BA0</v>
      </c>
      <c r="B1511" s="55">
        <f>VLOOKUP(J1511,'Mapping-CITI'!A:E,5,0)</f>
        <v>0</v>
      </c>
      <c r="D1511" s="42">
        <v>45016</v>
      </c>
      <c r="E1511" s="42">
        <v>45199</v>
      </c>
      <c r="F1511" t="s">
        <v>2895</v>
      </c>
      <c r="G1511" t="s">
        <v>2922</v>
      </c>
      <c r="H1511">
        <v>1700</v>
      </c>
      <c r="I1511" t="s">
        <v>2768</v>
      </c>
      <c r="J1511">
        <v>142075</v>
      </c>
      <c r="K1511" t="s">
        <v>2545</v>
      </c>
      <c r="L1511">
        <v>0</v>
      </c>
      <c r="M1511">
        <v>6902.53</v>
      </c>
      <c r="N1511">
        <v>0</v>
      </c>
      <c r="O1511">
        <v>6902.53</v>
      </c>
      <c r="P1511" t="s">
        <v>607</v>
      </c>
      <c r="Q1511">
        <v>6902.53</v>
      </c>
      <c r="R1511">
        <v>6902.53</v>
      </c>
      <c r="S1511">
        <v>0</v>
      </c>
      <c r="T1511" t="s">
        <v>2895</v>
      </c>
      <c r="U1511" s="221">
        <f t="shared" si="47"/>
        <v>6.9025299999999994E-4</v>
      </c>
    </row>
    <row r="1512" spans="1:21" hidden="1">
      <c r="A1512" s="55" t="str">
        <f t="shared" si="46"/>
        <v>Y0BAIgnore</v>
      </c>
      <c r="B1512" s="55" t="str">
        <f>VLOOKUP(J1512,'Mapping-CITI'!A:E,5,0)</f>
        <v>Ignore</v>
      </c>
      <c r="D1512" s="42">
        <v>45016</v>
      </c>
      <c r="E1512" s="42">
        <v>45199</v>
      </c>
      <c r="F1512" t="s">
        <v>2895</v>
      </c>
      <c r="G1512" t="s">
        <v>2922</v>
      </c>
      <c r="H1512">
        <v>1700</v>
      </c>
      <c r="I1512" t="s">
        <v>2768</v>
      </c>
      <c r="J1512">
        <v>142077</v>
      </c>
      <c r="K1512" t="s">
        <v>2913</v>
      </c>
      <c r="L1512">
        <v>8742705.3599999994</v>
      </c>
      <c r="M1512">
        <v>2595889.86</v>
      </c>
      <c r="N1512">
        <v>1838772.03</v>
      </c>
      <c r="O1512">
        <v>9499823.1899999995</v>
      </c>
      <c r="P1512" t="s">
        <v>607</v>
      </c>
      <c r="Q1512">
        <v>9499823.1899999995</v>
      </c>
      <c r="R1512">
        <v>2595889.86</v>
      </c>
      <c r="S1512">
        <v>1838772.03</v>
      </c>
      <c r="T1512" t="s">
        <v>2895</v>
      </c>
      <c r="U1512" s="221">
        <f t="shared" si="47"/>
        <v>7.5711782999999991E-2</v>
      </c>
    </row>
    <row r="1513" spans="1:21" hidden="1">
      <c r="A1513" s="55" t="str">
        <f t="shared" si="46"/>
        <v>Y0BAIgnore</v>
      </c>
      <c r="B1513" s="55" t="str">
        <f>VLOOKUP(J1513,'Mapping-CITI'!A:E,5,0)</f>
        <v>Ignore</v>
      </c>
      <c r="D1513" s="42">
        <v>45016</v>
      </c>
      <c r="E1513" s="42">
        <v>45199</v>
      </c>
      <c r="F1513" t="s">
        <v>2895</v>
      </c>
      <c r="G1513" t="s">
        <v>2922</v>
      </c>
      <c r="H1513">
        <v>1700</v>
      </c>
      <c r="I1513" t="s">
        <v>2768</v>
      </c>
      <c r="J1513">
        <v>142096</v>
      </c>
      <c r="K1513" t="s">
        <v>3421</v>
      </c>
      <c r="L1513">
        <v>0</v>
      </c>
      <c r="M1513">
        <v>4149648.82</v>
      </c>
      <c r="N1513">
        <v>4149648.82</v>
      </c>
      <c r="O1513">
        <v>0</v>
      </c>
      <c r="P1513" t="s">
        <v>607</v>
      </c>
      <c r="Q1513">
        <v>0</v>
      </c>
      <c r="R1513">
        <v>4149648.82</v>
      </c>
      <c r="S1513">
        <v>4149648.82</v>
      </c>
      <c r="T1513" t="s">
        <v>2895</v>
      </c>
      <c r="U1513" s="221">
        <f t="shared" si="47"/>
        <v>0</v>
      </c>
    </row>
    <row r="1514" spans="1:21" hidden="1">
      <c r="A1514" s="55" t="str">
        <f t="shared" si="46"/>
        <v>Y0BAIgnore</v>
      </c>
      <c r="B1514" s="55" t="str">
        <f>VLOOKUP(J1514,'Mapping-CITI'!A:E,5,0)</f>
        <v>Ignore</v>
      </c>
      <c r="D1514" s="42">
        <v>45016</v>
      </c>
      <c r="E1514" s="42">
        <v>45199</v>
      </c>
      <c r="F1514" t="s">
        <v>2895</v>
      </c>
      <c r="G1514" t="s">
        <v>2922</v>
      </c>
      <c r="H1514">
        <v>1700</v>
      </c>
      <c r="I1514" t="s">
        <v>2768</v>
      </c>
      <c r="J1514">
        <v>142243</v>
      </c>
      <c r="K1514" t="s">
        <v>3367</v>
      </c>
      <c r="L1514">
        <v>0</v>
      </c>
      <c r="M1514">
        <v>92068119.609999999</v>
      </c>
      <c r="N1514">
        <v>92068119.609999999</v>
      </c>
      <c r="O1514">
        <v>0</v>
      </c>
      <c r="P1514" t="s">
        <v>607</v>
      </c>
      <c r="Q1514">
        <v>0</v>
      </c>
      <c r="R1514">
        <v>92068119.609999999</v>
      </c>
      <c r="S1514">
        <v>92068119.609999999</v>
      </c>
      <c r="T1514" t="s">
        <v>2895</v>
      </c>
      <c r="U1514" s="221">
        <f t="shared" si="47"/>
        <v>0</v>
      </c>
    </row>
    <row r="1515" spans="1:21" hidden="1">
      <c r="A1515" s="55" t="str">
        <f t="shared" si="46"/>
        <v>Y0BAIgnore</v>
      </c>
      <c r="B1515" s="55" t="str">
        <f>VLOOKUP(J1515,'Mapping-CITI'!A:E,5,0)</f>
        <v>Ignore</v>
      </c>
      <c r="D1515" s="42">
        <v>45016</v>
      </c>
      <c r="E1515" s="42">
        <v>45199</v>
      </c>
      <c r="F1515" t="s">
        <v>2895</v>
      </c>
      <c r="G1515" t="s">
        <v>2922</v>
      </c>
      <c r="H1515">
        <v>1700</v>
      </c>
      <c r="I1515" t="s">
        <v>2768</v>
      </c>
      <c r="J1515">
        <v>142247</v>
      </c>
      <c r="K1515" t="s">
        <v>3414</v>
      </c>
      <c r="L1515">
        <v>0</v>
      </c>
      <c r="M1515">
        <v>70000</v>
      </c>
      <c r="N1515">
        <v>70000</v>
      </c>
      <c r="O1515">
        <v>0</v>
      </c>
      <c r="P1515" t="s">
        <v>607</v>
      </c>
      <c r="Q1515">
        <v>0</v>
      </c>
      <c r="R1515">
        <v>70000</v>
      </c>
      <c r="S1515">
        <v>70000</v>
      </c>
      <c r="T1515" t="s">
        <v>2895</v>
      </c>
      <c r="U1515" s="221">
        <f t="shared" si="47"/>
        <v>0</v>
      </c>
    </row>
    <row r="1516" spans="1:21" hidden="1">
      <c r="A1516" s="55" t="str">
        <f t="shared" si="46"/>
        <v>Y0BAIgnore</v>
      </c>
      <c r="B1516" s="55" t="str">
        <f>VLOOKUP(J1516,'Mapping-CITI'!A:E,5,0)</f>
        <v>Ignore</v>
      </c>
      <c r="D1516" s="42">
        <v>45016</v>
      </c>
      <c r="E1516" s="42">
        <v>45199</v>
      </c>
      <c r="F1516" t="s">
        <v>2895</v>
      </c>
      <c r="G1516" t="s">
        <v>2922</v>
      </c>
      <c r="H1516">
        <v>1700</v>
      </c>
      <c r="I1516" t="s">
        <v>2768</v>
      </c>
      <c r="J1516">
        <v>142251</v>
      </c>
      <c r="K1516" t="s">
        <v>3368</v>
      </c>
      <c r="L1516">
        <v>-10000</v>
      </c>
      <c r="M1516">
        <v>7011315</v>
      </c>
      <c r="N1516">
        <v>7009315</v>
      </c>
      <c r="O1516">
        <v>-8000</v>
      </c>
      <c r="P1516" t="s">
        <v>607</v>
      </c>
      <c r="Q1516">
        <v>-8000</v>
      </c>
      <c r="R1516">
        <v>7011315</v>
      </c>
      <c r="S1516">
        <v>7009315</v>
      </c>
      <c r="T1516" t="s">
        <v>2895</v>
      </c>
      <c r="U1516" s="221">
        <f t="shared" si="47"/>
        <v>2.0000000000000001E-4</v>
      </c>
    </row>
    <row r="1517" spans="1:21" hidden="1">
      <c r="A1517" s="55" t="str">
        <f t="shared" si="46"/>
        <v>Y0BAIgnore</v>
      </c>
      <c r="B1517" s="55" t="str">
        <f>VLOOKUP(J1517,'Mapping-CITI'!A:E,5,0)</f>
        <v>Ignore</v>
      </c>
      <c r="D1517" s="42">
        <v>45016</v>
      </c>
      <c r="E1517" s="42">
        <v>45199</v>
      </c>
      <c r="F1517" t="s">
        <v>2895</v>
      </c>
      <c r="G1517" t="s">
        <v>2922</v>
      </c>
      <c r="H1517">
        <v>1700</v>
      </c>
      <c r="I1517" t="s">
        <v>2768</v>
      </c>
      <c r="J1517">
        <v>142256</v>
      </c>
      <c r="K1517" t="s">
        <v>3370</v>
      </c>
      <c r="L1517">
        <v>0</v>
      </c>
      <c r="M1517">
        <v>1801250</v>
      </c>
      <c r="N1517">
        <v>1801250</v>
      </c>
      <c r="O1517">
        <v>0</v>
      </c>
      <c r="P1517" t="s">
        <v>607</v>
      </c>
      <c r="Q1517">
        <v>0</v>
      </c>
      <c r="R1517">
        <v>1801250</v>
      </c>
      <c r="S1517">
        <v>1801250</v>
      </c>
      <c r="T1517" t="s">
        <v>2895</v>
      </c>
      <c r="U1517" s="221">
        <f t="shared" si="47"/>
        <v>0</v>
      </c>
    </row>
    <row r="1518" spans="1:21" hidden="1">
      <c r="A1518" s="55" t="str">
        <f t="shared" si="46"/>
        <v>Y0BAIgnore</v>
      </c>
      <c r="B1518" s="55" t="str">
        <f>VLOOKUP(J1518,'Mapping-CITI'!A:E,5,0)</f>
        <v>Ignore</v>
      </c>
      <c r="D1518" s="42">
        <v>45016</v>
      </c>
      <c r="E1518" s="42">
        <v>45199</v>
      </c>
      <c r="F1518" t="s">
        <v>2895</v>
      </c>
      <c r="G1518" t="s">
        <v>2922</v>
      </c>
      <c r="H1518">
        <v>1700</v>
      </c>
      <c r="I1518" t="s">
        <v>2768</v>
      </c>
      <c r="J1518">
        <v>142258</v>
      </c>
      <c r="K1518" t="s">
        <v>3371</v>
      </c>
      <c r="L1518">
        <v>-55501</v>
      </c>
      <c r="M1518">
        <v>25670055</v>
      </c>
      <c r="N1518">
        <v>26124805</v>
      </c>
      <c r="O1518">
        <v>-510251</v>
      </c>
      <c r="P1518" t="s">
        <v>607</v>
      </c>
      <c r="Q1518">
        <v>-510251</v>
      </c>
      <c r="R1518">
        <v>25670055</v>
      </c>
      <c r="S1518">
        <v>26124805</v>
      </c>
      <c r="T1518" t="s">
        <v>2895</v>
      </c>
      <c r="U1518" s="221">
        <f t="shared" si="47"/>
        <v>-4.5475000000000002E-2</v>
      </c>
    </row>
    <row r="1519" spans="1:21" hidden="1">
      <c r="A1519" s="55" t="str">
        <f t="shared" si="46"/>
        <v>Y0BAIgnore</v>
      </c>
      <c r="B1519" s="55" t="str">
        <f>VLOOKUP(J1519,'Mapping-CITI'!A:E,5,0)</f>
        <v>Ignore</v>
      </c>
      <c r="D1519" s="42">
        <v>45016</v>
      </c>
      <c r="E1519" s="42">
        <v>45199</v>
      </c>
      <c r="F1519" t="s">
        <v>2895</v>
      </c>
      <c r="G1519" t="s">
        <v>2922</v>
      </c>
      <c r="H1519">
        <v>1700</v>
      </c>
      <c r="I1519" t="s">
        <v>2768</v>
      </c>
      <c r="J1519">
        <v>142261</v>
      </c>
      <c r="K1519" t="s">
        <v>3415</v>
      </c>
      <c r="L1519">
        <v>0</v>
      </c>
      <c r="M1519">
        <v>15000</v>
      </c>
      <c r="N1519">
        <v>15000</v>
      </c>
      <c r="O1519">
        <v>0</v>
      </c>
      <c r="P1519" t="s">
        <v>607</v>
      </c>
      <c r="Q1519">
        <v>0</v>
      </c>
      <c r="R1519">
        <v>15000</v>
      </c>
      <c r="S1519">
        <v>15000</v>
      </c>
      <c r="T1519" t="s">
        <v>2895</v>
      </c>
      <c r="U1519" s="221">
        <f t="shared" si="47"/>
        <v>0</v>
      </c>
    </row>
    <row r="1520" spans="1:21" hidden="1">
      <c r="A1520" s="55" t="str">
        <f t="shared" si="46"/>
        <v>Y0BAIgnore</v>
      </c>
      <c r="B1520" s="55" t="str">
        <f>VLOOKUP(J1520,'Mapping-CITI'!A:E,5,0)</f>
        <v>Ignore</v>
      </c>
      <c r="D1520" s="42">
        <v>45016</v>
      </c>
      <c r="E1520" s="42">
        <v>45199</v>
      </c>
      <c r="F1520" t="s">
        <v>2895</v>
      </c>
      <c r="G1520" t="s">
        <v>2922</v>
      </c>
      <c r="H1520">
        <v>1700</v>
      </c>
      <c r="I1520" t="s">
        <v>2768</v>
      </c>
      <c r="J1520">
        <v>142262</v>
      </c>
      <c r="K1520" t="s">
        <v>3372</v>
      </c>
      <c r="L1520">
        <v>-11000</v>
      </c>
      <c r="M1520">
        <v>10184674</v>
      </c>
      <c r="N1520">
        <v>10253275</v>
      </c>
      <c r="O1520">
        <v>-79601</v>
      </c>
      <c r="P1520" t="s">
        <v>607</v>
      </c>
      <c r="Q1520">
        <v>-79601</v>
      </c>
      <c r="R1520">
        <v>10184674</v>
      </c>
      <c r="S1520">
        <v>10253275</v>
      </c>
      <c r="T1520" t="s">
        <v>2895</v>
      </c>
      <c r="U1520" s="221">
        <f t="shared" si="47"/>
        <v>-6.8601000000000001E-3</v>
      </c>
    </row>
    <row r="1521" spans="1:21" hidden="1">
      <c r="A1521" s="55" t="str">
        <f t="shared" si="46"/>
        <v>Y0BAIgnore</v>
      </c>
      <c r="B1521" s="55" t="str">
        <f>VLOOKUP(J1521,'Mapping-CITI'!A:E,5,0)</f>
        <v>Ignore</v>
      </c>
      <c r="D1521" s="42">
        <v>45016</v>
      </c>
      <c r="E1521" s="42">
        <v>45199</v>
      </c>
      <c r="F1521" t="s">
        <v>2895</v>
      </c>
      <c r="G1521" t="s">
        <v>2922</v>
      </c>
      <c r="H1521">
        <v>1700</v>
      </c>
      <c r="I1521" t="s">
        <v>2768</v>
      </c>
      <c r="J1521">
        <v>142263</v>
      </c>
      <c r="K1521" t="s">
        <v>3373</v>
      </c>
      <c r="L1521">
        <v>0</v>
      </c>
      <c r="M1521">
        <v>137500</v>
      </c>
      <c r="N1521">
        <v>137500</v>
      </c>
      <c r="O1521">
        <v>0</v>
      </c>
      <c r="P1521" t="s">
        <v>607</v>
      </c>
      <c r="Q1521">
        <v>0</v>
      </c>
      <c r="R1521">
        <v>137500</v>
      </c>
      <c r="S1521">
        <v>137500</v>
      </c>
      <c r="T1521" t="s">
        <v>2895</v>
      </c>
      <c r="U1521" s="221">
        <f t="shared" si="47"/>
        <v>0</v>
      </c>
    </row>
    <row r="1522" spans="1:21" hidden="1">
      <c r="A1522" s="55" t="str">
        <f t="shared" si="46"/>
        <v>Y0BAIgnore</v>
      </c>
      <c r="B1522" s="55" t="str">
        <f>VLOOKUP(J1522,'Mapping-CITI'!A:E,5,0)</f>
        <v>Ignore</v>
      </c>
      <c r="D1522" s="42">
        <v>45016</v>
      </c>
      <c r="E1522" s="42">
        <v>45199</v>
      </c>
      <c r="F1522" t="s">
        <v>2895</v>
      </c>
      <c r="G1522" t="s">
        <v>2922</v>
      </c>
      <c r="H1522">
        <v>1700</v>
      </c>
      <c r="I1522" t="s">
        <v>2768</v>
      </c>
      <c r="J1522">
        <v>142265</v>
      </c>
      <c r="K1522" t="s">
        <v>3374</v>
      </c>
      <c r="L1522">
        <v>0</v>
      </c>
      <c r="M1522">
        <v>113625</v>
      </c>
      <c r="N1522">
        <v>113625</v>
      </c>
      <c r="O1522">
        <v>0</v>
      </c>
      <c r="P1522" t="s">
        <v>607</v>
      </c>
      <c r="Q1522">
        <v>0</v>
      </c>
      <c r="R1522">
        <v>113625</v>
      </c>
      <c r="S1522">
        <v>113625</v>
      </c>
      <c r="T1522" t="s">
        <v>2895</v>
      </c>
      <c r="U1522" s="221">
        <f t="shared" si="47"/>
        <v>0</v>
      </c>
    </row>
    <row r="1523" spans="1:21" hidden="1">
      <c r="A1523" s="55" t="str">
        <f t="shared" si="46"/>
        <v>Y0BAIgnore</v>
      </c>
      <c r="B1523" s="55" t="str">
        <f>VLOOKUP(J1523,'Mapping-CITI'!A:E,5,0)</f>
        <v>Ignore</v>
      </c>
      <c r="D1523" s="42">
        <v>45016</v>
      </c>
      <c r="E1523" s="42">
        <v>45199</v>
      </c>
      <c r="F1523" t="s">
        <v>2895</v>
      </c>
      <c r="G1523" t="s">
        <v>2922</v>
      </c>
      <c r="H1523">
        <v>1700</v>
      </c>
      <c r="I1523" t="s">
        <v>2768</v>
      </c>
      <c r="J1523">
        <v>142271</v>
      </c>
      <c r="K1523" t="s">
        <v>3375</v>
      </c>
      <c r="L1523">
        <v>-163910</v>
      </c>
      <c r="M1523">
        <v>214537275</v>
      </c>
      <c r="N1523">
        <v>216111642</v>
      </c>
      <c r="O1523">
        <v>-1738277</v>
      </c>
      <c r="P1523" t="s">
        <v>607</v>
      </c>
      <c r="Q1523">
        <v>-1738277</v>
      </c>
      <c r="R1523">
        <v>214537275</v>
      </c>
      <c r="S1523">
        <v>216111642</v>
      </c>
      <c r="T1523" t="s">
        <v>2895</v>
      </c>
      <c r="U1523" s="221">
        <f t="shared" si="47"/>
        <v>-0.15743670000000001</v>
      </c>
    </row>
    <row r="1524" spans="1:21" hidden="1">
      <c r="A1524" s="55" t="str">
        <f t="shared" si="46"/>
        <v>Y0BAIgnore</v>
      </c>
      <c r="B1524" s="55" t="str">
        <f>VLOOKUP(J1524,'Mapping-CITI'!A:E,5,0)</f>
        <v>Ignore</v>
      </c>
      <c r="D1524" s="42">
        <v>45016</v>
      </c>
      <c r="E1524" s="42">
        <v>45199</v>
      </c>
      <c r="F1524" t="s">
        <v>2895</v>
      </c>
      <c r="G1524" t="s">
        <v>2922</v>
      </c>
      <c r="H1524">
        <v>1700</v>
      </c>
      <c r="I1524" t="s">
        <v>2768</v>
      </c>
      <c r="J1524">
        <v>142274</v>
      </c>
      <c r="K1524" t="s">
        <v>3376</v>
      </c>
      <c r="L1524">
        <v>-31000</v>
      </c>
      <c r="M1524">
        <v>5408215</v>
      </c>
      <c r="N1524">
        <v>5402215</v>
      </c>
      <c r="O1524">
        <v>-25000</v>
      </c>
      <c r="P1524" t="s">
        <v>607</v>
      </c>
      <c r="Q1524">
        <v>-25000</v>
      </c>
      <c r="R1524">
        <v>5408215</v>
      </c>
      <c r="S1524">
        <v>5402215</v>
      </c>
      <c r="T1524" t="s">
        <v>2895</v>
      </c>
      <c r="U1524" s="221">
        <f t="shared" si="47"/>
        <v>5.9999999999999995E-4</v>
      </c>
    </row>
    <row r="1525" spans="1:21" hidden="1">
      <c r="A1525" s="55" t="str">
        <f t="shared" si="46"/>
        <v>Y0BAIgnore</v>
      </c>
      <c r="B1525" s="55" t="str">
        <f>VLOOKUP(J1525,'Mapping-CITI'!A:E,5,0)</f>
        <v>Ignore</v>
      </c>
      <c r="D1525" s="42">
        <v>45016</v>
      </c>
      <c r="E1525" s="42">
        <v>45199</v>
      </c>
      <c r="F1525" t="s">
        <v>2895</v>
      </c>
      <c r="G1525" t="s">
        <v>2922</v>
      </c>
      <c r="H1525">
        <v>1700</v>
      </c>
      <c r="I1525" t="s">
        <v>2768</v>
      </c>
      <c r="J1525">
        <v>142276</v>
      </c>
      <c r="K1525" t="s">
        <v>3377</v>
      </c>
      <c r="L1525">
        <v>0</v>
      </c>
      <c r="M1525">
        <v>8074803.3399999999</v>
      </c>
      <c r="N1525">
        <v>8074803.3399999999</v>
      </c>
      <c r="O1525">
        <v>0</v>
      </c>
      <c r="P1525" t="s">
        <v>607</v>
      </c>
      <c r="Q1525">
        <v>0</v>
      </c>
      <c r="R1525">
        <v>8074803.3399999999</v>
      </c>
      <c r="S1525">
        <v>8074803.3399999999</v>
      </c>
      <c r="T1525" t="s">
        <v>2895</v>
      </c>
      <c r="U1525" s="221">
        <f t="shared" si="47"/>
        <v>0</v>
      </c>
    </row>
    <row r="1526" spans="1:21" hidden="1">
      <c r="A1526" s="55" t="str">
        <f t="shared" si="46"/>
        <v>Y0BA0</v>
      </c>
      <c r="B1526" s="55">
        <f>VLOOKUP(J1526,'Mapping-CITI'!A:E,5,0)</f>
        <v>0</v>
      </c>
      <c r="D1526" s="42">
        <v>45016</v>
      </c>
      <c r="E1526" s="42">
        <v>45199</v>
      </c>
      <c r="F1526" t="s">
        <v>2895</v>
      </c>
      <c r="G1526" t="s">
        <v>2922</v>
      </c>
      <c r="H1526">
        <v>1400</v>
      </c>
      <c r="I1526" t="s">
        <v>2773</v>
      </c>
      <c r="J1526">
        <v>160101</v>
      </c>
      <c r="K1526" t="s">
        <v>2149</v>
      </c>
      <c r="L1526">
        <v>0</v>
      </c>
      <c r="M1526">
        <v>1292279598.0599999</v>
      </c>
      <c r="N1526">
        <v>1292279598.0599999</v>
      </c>
      <c r="O1526">
        <v>0</v>
      </c>
      <c r="P1526" t="s">
        <v>607</v>
      </c>
      <c r="Q1526">
        <v>0</v>
      </c>
      <c r="R1526">
        <v>0</v>
      </c>
      <c r="S1526">
        <v>0</v>
      </c>
      <c r="T1526" t="s">
        <v>2895</v>
      </c>
      <c r="U1526" s="221">
        <f t="shared" si="47"/>
        <v>0</v>
      </c>
    </row>
    <row r="1527" spans="1:21" hidden="1">
      <c r="A1527" s="55" t="str">
        <f t="shared" si="46"/>
        <v>Y0BA0</v>
      </c>
      <c r="B1527" s="55">
        <f>VLOOKUP(J1527,'Mapping-CITI'!A:E,5,0)</f>
        <v>0</v>
      </c>
      <c r="D1527" s="42">
        <v>45016</v>
      </c>
      <c r="E1527" s="42">
        <v>45199</v>
      </c>
      <c r="F1527" t="s">
        <v>2895</v>
      </c>
      <c r="G1527" t="s">
        <v>2922</v>
      </c>
      <c r="H1527">
        <v>1400</v>
      </c>
      <c r="I1527" t="s">
        <v>2773</v>
      </c>
      <c r="J1527">
        <v>160118</v>
      </c>
      <c r="K1527" t="s">
        <v>2152</v>
      </c>
      <c r="L1527">
        <v>0</v>
      </c>
      <c r="M1527">
        <v>33553535486.009998</v>
      </c>
      <c r="N1527">
        <v>33553535486.009998</v>
      </c>
      <c r="O1527">
        <v>0</v>
      </c>
      <c r="P1527" t="s">
        <v>607</v>
      </c>
      <c r="Q1527">
        <v>0</v>
      </c>
      <c r="R1527">
        <v>0</v>
      </c>
      <c r="S1527">
        <v>0</v>
      </c>
      <c r="T1527" t="s">
        <v>2895</v>
      </c>
      <c r="U1527" s="221">
        <f t="shared" si="47"/>
        <v>0</v>
      </c>
    </row>
    <row r="1528" spans="1:21" hidden="1">
      <c r="A1528" s="55" t="str">
        <f t="shared" si="46"/>
        <v>Y0BA0</v>
      </c>
      <c r="B1528" s="55">
        <f>VLOOKUP(J1528,'Mapping-CITI'!A:E,5,0)</f>
        <v>0</v>
      </c>
      <c r="D1528" s="42">
        <v>45016</v>
      </c>
      <c r="E1528" s="42">
        <v>45199</v>
      </c>
      <c r="F1528" t="s">
        <v>2895</v>
      </c>
      <c r="G1528" t="s">
        <v>2922</v>
      </c>
      <c r="H1528">
        <v>1600</v>
      </c>
      <c r="I1528" t="s">
        <v>2789</v>
      </c>
      <c r="J1528">
        <v>160202</v>
      </c>
      <c r="K1528" t="s">
        <v>2158</v>
      </c>
      <c r="L1528">
        <v>0</v>
      </c>
      <c r="M1528">
        <v>785318808.70000005</v>
      </c>
      <c r="N1528">
        <v>785318808.70000005</v>
      </c>
      <c r="O1528">
        <v>0</v>
      </c>
      <c r="P1528" t="s">
        <v>607</v>
      </c>
      <c r="Q1528">
        <v>0</v>
      </c>
      <c r="R1528">
        <v>0</v>
      </c>
      <c r="S1528">
        <v>0</v>
      </c>
      <c r="T1528" t="s">
        <v>2895</v>
      </c>
      <c r="U1528" s="221">
        <f t="shared" si="47"/>
        <v>0</v>
      </c>
    </row>
    <row r="1529" spans="1:21" hidden="1">
      <c r="A1529" s="55" t="str">
        <f t="shared" si="46"/>
        <v>Y0BA0</v>
      </c>
      <c r="B1529" s="55">
        <f>VLOOKUP(J1529,'Mapping-CITI'!A:E,5,0)</f>
        <v>0</v>
      </c>
      <c r="D1529" s="42">
        <v>45016</v>
      </c>
      <c r="E1529" s="42">
        <v>45199</v>
      </c>
      <c r="F1529" t="s">
        <v>2895</v>
      </c>
      <c r="G1529" t="s">
        <v>2922</v>
      </c>
      <c r="H1529">
        <v>1600</v>
      </c>
      <c r="I1529" t="s">
        <v>2789</v>
      </c>
      <c r="J1529">
        <v>160206</v>
      </c>
      <c r="K1529" t="s">
        <v>2159</v>
      </c>
      <c r="L1529">
        <v>-430129.08</v>
      </c>
      <c r="M1529">
        <v>151390077.78</v>
      </c>
      <c r="N1529">
        <v>150509975.58000001</v>
      </c>
      <c r="O1529">
        <v>449973.12</v>
      </c>
      <c r="P1529" t="s">
        <v>607</v>
      </c>
      <c r="Q1529">
        <v>449973.12</v>
      </c>
      <c r="R1529">
        <v>96277.94</v>
      </c>
      <c r="S1529">
        <v>150451415.68000001</v>
      </c>
      <c r="T1529" t="s">
        <v>2895</v>
      </c>
      <c r="U1529" s="221">
        <f t="shared" si="47"/>
        <v>8.8010219999998807E-2</v>
      </c>
    </row>
    <row r="1530" spans="1:21" hidden="1">
      <c r="A1530" s="55" t="str">
        <f t="shared" si="46"/>
        <v>Y0BA0</v>
      </c>
      <c r="B1530" s="55">
        <f>VLOOKUP(J1530,'Mapping-CITI'!A:E,5,0)</f>
        <v>0</v>
      </c>
      <c r="D1530" s="42">
        <v>45016</v>
      </c>
      <c r="E1530" s="42">
        <v>45199</v>
      </c>
      <c r="F1530" t="s">
        <v>2895</v>
      </c>
      <c r="G1530" t="s">
        <v>2922</v>
      </c>
      <c r="H1530">
        <v>1600</v>
      </c>
      <c r="I1530" t="s">
        <v>2789</v>
      </c>
      <c r="J1530">
        <v>160207</v>
      </c>
      <c r="K1530" t="s">
        <v>2160</v>
      </c>
      <c r="L1530">
        <v>-0.34</v>
      </c>
      <c r="M1530">
        <v>606745730</v>
      </c>
      <c r="N1530">
        <v>598699772</v>
      </c>
      <c r="O1530">
        <v>8045957.6600000001</v>
      </c>
      <c r="P1530" t="s">
        <v>607</v>
      </c>
      <c r="Q1530">
        <v>8045957.6600000001</v>
      </c>
      <c r="R1530">
        <v>27000</v>
      </c>
      <c r="S1530">
        <v>593583039</v>
      </c>
      <c r="T1530" t="s">
        <v>2895</v>
      </c>
      <c r="U1530" s="221">
        <f t="shared" si="47"/>
        <v>0.80459579999999997</v>
      </c>
    </row>
    <row r="1531" spans="1:21" hidden="1">
      <c r="A1531" s="55" t="str">
        <f t="shared" si="46"/>
        <v>Y0BA0</v>
      </c>
      <c r="B1531" s="55">
        <f>VLOOKUP(J1531,'Mapping-CITI'!A:E,5,0)</f>
        <v>0</v>
      </c>
      <c r="D1531" s="42">
        <v>45016</v>
      </c>
      <c r="E1531" s="42">
        <v>45199</v>
      </c>
      <c r="F1531" t="s">
        <v>2895</v>
      </c>
      <c r="G1531" t="s">
        <v>2922</v>
      </c>
      <c r="H1531">
        <v>1230</v>
      </c>
      <c r="I1531" t="s">
        <v>2772</v>
      </c>
      <c r="J1531">
        <v>170101</v>
      </c>
      <c r="K1531" t="s">
        <v>2163</v>
      </c>
      <c r="L1531">
        <v>4451938528.0299997</v>
      </c>
      <c r="M1531">
        <v>4014422126.3400002</v>
      </c>
      <c r="N1531">
        <v>0</v>
      </c>
      <c r="O1531">
        <v>8466360654.3699999</v>
      </c>
      <c r="P1531" t="s">
        <v>607</v>
      </c>
      <c r="Q1531">
        <v>8466360654.3699999</v>
      </c>
      <c r="R1531">
        <v>0</v>
      </c>
      <c r="S1531">
        <v>0</v>
      </c>
      <c r="T1531" t="s">
        <v>2895</v>
      </c>
      <c r="U1531" s="221">
        <f t="shared" si="47"/>
        <v>401.44221263400004</v>
      </c>
    </row>
    <row r="1532" spans="1:21" hidden="1">
      <c r="A1532" s="55" t="str">
        <f t="shared" si="46"/>
        <v>Y0BA0</v>
      </c>
      <c r="B1532" s="55">
        <f>VLOOKUP(J1532,'Mapping-CITI'!A:E,5,0)</f>
        <v>0</v>
      </c>
      <c r="D1532" s="42">
        <v>45016</v>
      </c>
      <c r="E1532" s="42">
        <v>45199</v>
      </c>
      <c r="F1532" t="s">
        <v>2895</v>
      </c>
      <c r="G1532" t="s">
        <v>2922</v>
      </c>
      <c r="H1532">
        <v>2110</v>
      </c>
      <c r="I1532" t="s">
        <v>2790</v>
      </c>
      <c r="J1532">
        <v>201276</v>
      </c>
      <c r="K1532" t="s">
        <v>2209</v>
      </c>
      <c r="L1532">
        <v>-2248004808.3000002</v>
      </c>
      <c r="M1532">
        <v>719590117.80999994</v>
      </c>
      <c r="N1532">
        <v>472626646.60000002</v>
      </c>
      <c r="O1532">
        <v>-2001041337.0899999</v>
      </c>
      <c r="P1532" t="s">
        <v>607</v>
      </c>
      <c r="Q1532">
        <v>-2001041337.0899999</v>
      </c>
      <c r="R1532">
        <v>0</v>
      </c>
      <c r="S1532">
        <v>0</v>
      </c>
      <c r="T1532" t="s">
        <v>2895</v>
      </c>
      <c r="U1532" s="221">
        <f t="shared" si="47"/>
        <v>24.696347120999992</v>
      </c>
    </row>
    <row r="1533" spans="1:21" hidden="1">
      <c r="A1533" s="55" t="str">
        <f t="shared" si="46"/>
        <v>Y0BA1.2</v>
      </c>
      <c r="B1533" s="55">
        <f>VLOOKUP(J1533,'Mapping-CITI'!A:E,5,0)</f>
        <v>1.2</v>
      </c>
      <c r="D1533" s="42">
        <v>45016</v>
      </c>
      <c r="E1533" s="42">
        <v>45199</v>
      </c>
      <c r="F1533" t="s">
        <v>2895</v>
      </c>
      <c r="G1533" t="s">
        <v>2922</v>
      </c>
      <c r="H1533">
        <v>2110</v>
      </c>
      <c r="I1533" t="s">
        <v>2790</v>
      </c>
      <c r="J1533">
        <v>201277</v>
      </c>
      <c r="K1533" t="s">
        <v>2210</v>
      </c>
      <c r="L1533">
        <v>-4021068495.0900002</v>
      </c>
      <c r="M1533">
        <v>334927718.17000002</v>
      </c>
      <c r="N1533">
        <v>187172126.81</v>
      </c>
      <c r="O1533">
        <v>-3873312903.73</v>
      </c>
      <c r="P1533" t="s">
        <v>607</v>
      </c>
      <c r="Q1533" s="191">
        <v>-3873312903.73</v>
      </c>
      <c r="R1533">
        <v>0</v>
      </c>
      <c r="S1533">
        <v>0</v>
      </c>
      <c r="T1533" t="s">
        <v>2895</v>
      </c>
      <c r="U1533" s="221">
        <f t="shared" si="47"/>
        <v>14.775559136000002</v>
      </c>
    </row>
    <row r="1534" spans="1:21" hidden="1">
      <c r="A1534" s="55" t="str">
        <f t="shared" si="46"/>
        <v>Y0BA0</v>
      </c>
      <c r="B1534" s="55">
        <f>VLOOKUP(J1534,'Mapping-CITI'!A:E,5,0)</f>
        <v>0</v>
      </c>
      <c r="D1534" s="42">
        <v>45016</v>
      </c>
      <c r="E1534" s="42">
        <v>45199</v>
      </c>
      <c r="F1534" t="s">
        <v>2895</v>
      </c>
      <c r="G1534" t="s">
        <v>2922</v>
      </c>
      <c r="H1534">
        <v>2110</v>
      </c>
      <c r="I1534" t="s">
        <v>2790</v>
      </c>
      <c r="J1534">
        <v>201297</v>
      </c>
      <c r="K1534" t="s">
        <v>2211</v>
      </c>
      <c r="L1534">
        <v>-172481344.22999999</v>
      </c>
      <c r="M1534">
        <v>45181046.420000002</v>
      </c>
      <c r="N1534">
        <v>22972137.100000001</v>
      </c>
      <c r="O1534">
        <v>-150272434.91</v>
      </c>
      <c r="P1534" t="s">
        <v>607</v>
      </c>
      <c r="Q1534">
        <v>-150272434.91</v>
      </c>
      <c r="R1534">
        <v>0</v>
      </c>
      <c r="S1534">
        <v>0</v>
      </c>
      <c r="T1534" t="s">
        <v>2895</v>
      </c>
      <c r="U1534" s="221">
        <f t="shared" si="47"/>
        <v>2.2208909320000001</v>
      </c>
    </row>
    <row r="1535" spans="1:21" hidden="1">
      <c r="A1535" s="55" t="str">
        <f t="shared" si="46"/>
        <v>Y0BA1.2</v>
      </c>
      <c r="B1535" s="55">
        <f>VLOOKUP(J1535,'Mapping-CITI'!A:E,5,0)</f>
        <v>1.2</v>
      </c>
      <c r="D1535" s="42">
        <v>45016</v>
      </c>
      <c r="E1535" s="42">
        <v>45199</v>
      </c>
      <c r="F1535" t="s">
        <v>2895</v>
      </c>
      <c r="G1535" t="s">
        <v>2922</v>
      </c>
      <c r="H1535">
        <v>2110</v>
      </c>
      <c r="I1535" t="s">
        <v>2790</v>
      </c>
      <c r="J1535">
        <v>201298</v>
      </c>
      <c r="K1535" t="s">
        <v>2212</v>
      </c>
      <c r="L1535">
        <v>-402316558.63999999</v>
      </c>
      <c r="M1535">
        <v>24416164.780000001</v>
      </c>
      <c r="N1535">
        <v>9214406.2699999996</v>
      </c>
      <c r="O1535">
        <v>-387114800.13</v>
      </c>
      <c r="P1535" t="s">
        <v>607</v>
      </c>
      <c r="Q1535" s="191">
        <v>-387114800.13</v>
      </c>
      <c r="R1535">
        <v>0</v>
      </c>
      <c r="S1535">
        <v>0</v>
      </c>
      <c r="T1535" t="s">
        <v>2895</v>
      </c>
      <c r="U1535" s="221">
        <f t="shared" si="47"/>
        <v>1.5201758510000001</v>
      </c>
    </row>
    <row r="1536" spans="1:21" hidden="1">
      <c r="A1536" s="55" t="str">
        <f t="shared" si="46"/>
        <v>Y0BA0</v>
      </c>
      <c r="B1536" s="55">
        <f>VLOOKUP(J1536,'Mapping-CITI'!A:E,5,0)</f>
        <v>0</v>
      </c>
      <c r="D1536" s="42">
        <v>45016</v>
      </c>
      <c r="E1536" s="42">
        <v>45199</v>
      </c>
      <c r="F1536" t="s">
        <v>2895</v>
      </c>
      <c r="G1536" t="s">
        <v>2922</v>
      </c>
      <c r="H1536">
        <v>2110</v>
      </c>
      <c r="I1536" t="s">
        <v>2790</v>
      </c>
      <c r="J1536">
        <v>201334</v>
      </c>
      <c r="K1536" t="s">
        <v>2222</v>
      </c>
      <c r="L1536">
        <v>-9738591.8000000007</v>
      </c>
      <c r="M1536">
        <v>0</v>
      </c>
      <c r="N1536">
        <v>0</v>
      </c>
      <c r="O1536">
        <v>-9738591.8000000007</v>
      </c>
      <c r="P1536" t="s">
        <v>607</v>
      </c>
      <c r="Q1536">
        <v>-9738591.8000000007</v>
      </c>
      <c r="R1536">
        <v>0</v>
      </c>
      <c r="S1536">
        <v>0</v>
      </c>
      <c r="T1536" t="s">
        <v>2895</v>
      </c>
      <c r="U1536" s="221">
        <f t="shared" si="47"/>
        <v>0</v>
      </c>
    </row>
    <row r="1537" spans="1:21" hidden="1">
      <c r="A1537" s="55" t="str">
        <f t="shared" si="46"/>
        <v>Y0BA0</v>
      </c>
      <c r="B1537" s="55">
        <f>VLOOKUP(J1537,'Mapping-CITI'!A:E,5,0)</f>
        <v>0</v>
      </c>
      <c r="D1537" s="42">
        <v>45016</v>
      </c>
      <c r="E1537" s="42">
        <v>45199</v>
      </c>
      <c r="F1537" t="s">
        <v>2895</v>
      </c>
      <c r="G1537" t="s">
        <v>2922</v>
      </c>
      <c r="H1537">
        <v>2110</v>
      </c>
      <c r="I1537" t="s">
        <v>2790</v>
      </c>
      <c r="J1537">
        <v>201349</v>
      </c>
      <c r="K1537" t="s">
        <v>2224</v>
      </c>
      <c r="L1537">
        <v>-12403201.91</v>
      </c>
      <c r="M1537">
        <v>7596191.7199999997</v>
      </c>
      <c r="N1537">
        <v>5940478.8899999997</v>
      </c>
      <c r="O1537">
        <v>-10747489.08</v>
      </c>
      <c r="P1537" t="s">
        <v>607</v>
      </c>
      <c r="Q1537">
        <v>-10747489.08</v>
      </c>
      <c r="R1537">
        <v>0</v>
      </c>
      <c r="S1537">
        <v>0</v>
      </c>
      <c r="T1537" t="s">
        <v>2895</v>
      </c>
      <c r="U1537" s="221">
        <f t="shared" si="47"/>
        <v>0.16557128300000001</v>
      </c>
    </row>
    <row r="1538" spans="1:21" hidden="1">
      <c r="A1538" s="55" t="str">
        <f t="shared" si="46"/>
        <v>Y0BA0</v>
      </c>
      <c r="B1538" s="55">
        <f>VLOOKUP(J1538,'Mapping-CITI'!A:E,5,0)</f>
        <v>0</v>
      </c>
      <c r="D1538" s="42">
        <v>45016</v>
      </c>
      <c r="E1538" s="42">
        <v>45199</v>
      </c>
      <c r="F1538" t="s">
        <v>2895</v>
      </c>
      <c r="G1538" t="s">
        <v>2922</v>
      </c>
      <c r="H1538">
        <v>2110</v>
      </c>
      <c r="I1538" t="s">
        <v>2790</v>
      </c>
      <c r="J1538">
        <v>201351</v>
      </c>
      <c r="K1538" t="s">
        <v>2225</v>
      </c>
      <c r="L1538">
        <v>-1274254641.04</v>
      </c>
      <c r="M1538">
        <v>187622401.50999999</v>
      </c>
      <c r="N1538">
        <v>137529875.30000001</v>
      </c>
      <c r="O1538">
        <v>-1224162114.8299999</v>
      </c>
      <c r="P1538" t="s">
        <v>607</v>
      </c>
      <c r="Q1538">
        <v>-1224162114.8299999</v>
      </c>
      <c r="R1538">
        <v>0</v>
      </c>
      <c r="S1538">
        <v>0</v>
      </c>
      <c r="T1538" t="s">
        <v>2895</v>
      </c>
      <c r="U1538" s="221">
        <f t="shared" si="47"/>
        <v>5.0092526209999981</v>
      </c>
    </row>
    <row r="1539" spans="1:21" hidden="1">
      <c r="A1539" s="55" t="str">
        <f t="shared" ref="A1539:A1602" si="48">F1539&amp;B1539</f>
        <v>Y0BA1.2</v>
      </c>
      <c r="B1539" s="55">
        <f>VLOOKUP(J1539,'Mapping-CITI'!A:E,5,0)</f>
        <v>1.2</v>
      </c>
      <c r="D1539" s="42">
        <v>45016</v>
      </c>
      <c r="E1539" s="42">
        <v>45199</v>
      </c>
      <c r="F1539" t="s">
        <v>2895</v>
      </c>
      <c r="G1539" t="s">
        <v>2922</v>
      </c>
      <c r="H1539">
        <v>2110</v>
      </c>
      <c r="I1539" t="s">
        <v>2790</v>
      </c>
      <c r="J1539">
        <v>201364</v>
      </c>
      <c r="K1539" t="s">
        <v>2232</v>
      </c>
      <c r="L1539">
        <v>-36452797.670000002</v>
      </c>
      <c r="M1539">
        <v>3084133.76</v>
      </c>
      <c r="N1539">
        <v>2052772.7</v>
      </c>
      <c r="O1539">
        <v>-35421436.609999999</v>
      </c>
      <c r="P1539" t="s">
        <v>607</v>
      </c>
      <c r="Q1539" s="191">
        <v>-35421436.609999999</v>
      </c>
      <c r="R1539">
        <v>0</v>
      </c>
      <c r="S1539">
        <v>0</v>
      </c>
      <c r="T1539" t="s">
        <v>2895</v>
      </c>
      <c r="U1539" s="221">
        <f t="shared" ref="U1539:U1602" si="49">(M1539-N1539)/10^7</f>
        <v>0.10313610599999998</v>
      </c>
    </row>
    <row r="1540" spans="1:21" hidden="1">
      <c r="A1540" s="55" t="str">
        <f t="shared" si="48"/>
        <v>Y0BA1.2</v>
      </c>
      <c r="B1540" s="55">
        <f>VLOOKUP(J1540,'Mapping-CITI'!A:E,5,0)</f>
        <v>1.2</v>
      </c>
      <c r="D1540" s="42">
        <v>45016</v>
      </c>
      <c r="E1540" s="42">
        <v>45199</v>
      </c>
      <c r="F1540" t="s">
        <v>2895</v>
      </c>
      <c r="G1540" t="s">
        <v>2922</v>
      </c>
      <c r="H1540">
        <v>2110</v>
      </c>
      <c r="I1540" t="s">
        <v>2790</v>
      </c>
      <c r="J1540">
        <v>201366</v>
      </c>
      <c r="K1540" t="s">
        <v>2233</v>
      </c>
      <c r="L1540">
        <v>-1291058145.9200001</v>
      </c>
      <c r="M1540">
        <v>79704995.849999994</v>
      </c>
      <c r="N1540">
        <v>57436004.350000001</v>
      </c>
      <c r="O1540">
        <v>-1268789154.4200001</v>
      </c>
      <c r="P1540" t="s">
        <v>607</v>
      </c>
      <c r="Q1540" s="191">
        <v>-1268789154.4200001</v>
      </c>
      <c r="R1540">
        <v>0</v>
      </c>
      <c r="S1540">
        <v>0</v>
      </c>
      <c r="T1540" t="s">
        <v>2895</v>
      </c>
      <c r="U1540" s="221">
        <f t="shared" si="49"/>
        <v>2.2268991499999991</v>
      </c>
    </row>
    <row r="1541" spans="1:21" hidden="1">
      <c r="A1541" s="55" t="str">
        <f t="shared" si="48"/>
        <v>Y0BA0</v>
      </c>
      <c r="B1541" s="55">
        <f>VLOOKUP(J1541,'Mapping-CITI'!A:E,5,0)</f>
        <v>0</v>
      </c>
      <c r="D1541" s="42">
        <v>45016</v>
      </c>
      <c r="E1541" s="42">
        <v>45199</v>
      </c>
      <c r="F1541" t="s">
        <v>2895</v>
      </c>
      <c r="G1541" t="s">
        <v>2922</v>
      </c>
      <c r="H1541">
        <v>2250</v>
      </c>
      <c r="I1541" t="s">
        <v>2774</v>
      </c>
      <c r="J1541">
        <v>210103</v>
      </c>
      <c r="K1541" t="s">
        <v>2240</v>
      </c>
      <c r="L1541">
        <v>0</v>
      </c>
      <c r="M1541">
        <v>20035.87</v>
      </c>
      <c r="N1541">
        <v>20035.87</v>
      </c>
      <c r="O1541">
        <v>0</v>
      </c>
      <c r="P1541" t="s">
        <v>607</v>
      </c>
      <c r="Q1541">
        <v>0</v>
      </c>
      <c r="R1541">
        <v>20035.87</v>
      </c>
      <c r="S1541">
        <v>20035.87</v>
      </c>
      <c r="T1541" t="s">
        <v>2895</v>
      </c>
      <c r="U1541" s="221">
        <f t="shared" si="49"/>
        <v>0</v>
      </c>
    </row>
    <row r="1542" spans="1:21" hidden="1">
      <c r="A1542" s="55" t="str">
        <f t="shared" si="48"/>
        <v>Y0BA0</v>
      </c>
      <c r="B1542" s="55">
        <f>VLOOKUP(J1542,'Mapping-CITI'!A:E,5,0)</f>
        <v>0</v>
      </c>
      <c r="D1542" s="42">
        <v>45016</v>
      </c>
      <c r="E1542" s="42">
        <v>45199</v>
      </c>
      <c r="F1542" t="s">
        <v>2895</v>
      </c>
      <c r="G1542" t="s">
        <v>2922</v>
      </c>
      <c r="H1542">
        <v>2250</v>
      </c>
      <c r="I1542" t="s">
        <v>2774</v>
      </c>
      <c r="J1542">
        <v>210117</v>
      </c>
      <c r="K1542" t="s">
        <v>2242</v>
      </c>
      <c r="L1542">
        <v>-11756375.109999999</v>
      </c>
      <c r="M1542">
        <v>65312699.090000004</v>
      </c>
      <c r="N1542">
        <v>65675426.100000001</v>
      </c>
      <c r="O1542">
        <v>-12119102.119999999</v>
      </c>
      <c r="P1542" t="s">
        <v>607</v>
      </c>
      <c r="Q1542">
        <v>-12119102.119999999</v>
      </c>
      <c r="R1542">
        <v>65127172.979999997</v>
      </c>
      <c r="S1542">
        <v>215024</v>
      </c>
      <c r="T1542" t="s">
        <v>2895</v>
      </c>
      <c r="U1542" s="221">
        <f t="shared" si="49"/>
        <v>-3.6272700999999789E-2</v>
      </c>
    </row>
    <row r="1543" spans="1:21" hidden="1">
      <c r="A1543" s="55" t="str">
        <f t="shared" si="48"/>
        <v>Y0BA0</v>
      </c>
      <c r="B1543" s="55">
        <f>VLOOKUP(J1543,'Mapping-CITI'!A:E,5,0)</f>
        <v>0</v>
      </c>
      <c r="D1543" s="42">
        <v>45016</v>
      </c>
      <c r="E1543" s="42">
        <v>45199</v>
      </c>
      <c r="F1543" t="s">
        <v>2895</v>
      </c>
      <c r="G1543" t="s">
        <v>2922</v>
      </c>
      <c r="H1543">
        <v>2250</v>
      </c>
      <c r="I1543" t="s">
        <v>2774</v>
      </c>
      <c r="J1543">
        <v>210132</v>
      </c>
      <c r="K1543" t="s">
        <v>2244</v>
      </c>
      <c r="L1543">
        <v>-10759.34</v>
      </c>
      <c r="M1543">
        <v>10759.34</v>
      </c>
      <c r="N1543">
        <v>0</v>
      </c>
      <c r="O1543">
        <v>0</v>
      </c>
      <c r="P1543" t="s">
        <v>607</v>
      </c>
      <c r="Q1543">
        <v>0</v>
      </c>
      <c r="R1543">
        <v>10759.34</v>
      </c>
      <c r="S1543">
        <v>0</v>
      </c>
      <c r="T1543" t="s">
        <v>2895</v>
      </c>
      <c r="U1543" s="221">
        <f t="shared" si="49"/>
        <v>1.075934E-3</v>
      </c>
    </row>
    <row r="1544" spans="1:21" hidden="1">
      <c r="A1544" s="55" t="str">
        <f t="shared" si="48"/>
        <v>Y0BA0</v>
      </c>
      <c r="B1544" s="55">
        <f>VLOOKUP(J1544,'Mapping-CITI'!A:E,5,0)</f>
        <v>0</v>
      </c>
      <c r="D1544" s="42">
        <v>45016</v>
      </c>
      <c r="E1544" s="42">
        <v>45199</v>
      </c>
      <c r="F1544" t="s">
        <v>2895</v>
      </c>
      <c r="G1544" t="s">
        <v>2922</v>
      </c>
      <c r="H1544">
        <v>2250</v>
      </c>
      <c r="I1544" t="s">
        <v>2774</v>
      </c>
      <c r="J1544">
        <v>210138</v>
      </c>
      <c r="K1544" t="s">
        <v>2791</v>
      </c>
      <c r="L1544">
        <v>-3413.67</v>
      </c>
      <c r="M1544">
        <v>240853.46</v>
      </c>
      <c r="N1544">
        <v>167408.43</v>
      </c>
      <c r="O1544">
        <v>70031.360000000001</v>
      </c>
      <c r="P1544" t="s">
        <v>607</v>
      </c>
      <c r="Q1544">
        <v>70031.360000000001</v>
      </c>
      <c r="R1544">
        <v>240853.46</v>
      </c>
      <c r="S1544">
        <v>167408.43</v>
      </c>
      <c r="T1544" t="s">
        <v>2895</v>
      </c>
      <c r="U1544" s="221">
        <f t="shared" si="49"/>
        <v>7.3445029999999996E-3</v>
      </c>
    </row>
    <row r="1545" spans="1:21" hidden="1">
      <c r="A1545" s="55" t="str">
        <f t="shared" si="48"/>
        <v>Y0BA0</v>
      </c>
      <c r="B1545" s="55">
        <f>VLOOKUP(J1545,'Mapping-CITI'!A:E,5,0)</f>
        <v>0</v>
      </c>
      <c r="D1545" s="42">
        <v>45016</v>
      </c>
      <c r="E1545" s="42">
        <v>45199</v>
      </c>
      <c r="F1545" t="s">
        <v>2895</v>
      </c>
      <c r="G1545" t="s">
        <v>2922</v>
      </c>
      <c r="H1545">
        <v>2250</v>
      </c>
      <c r="I1545" t="s">
        <v>2774</v>
      </c>
      <c r="J1545">
        <v>210140</v>
      </c>
      <c r="K1545" t="s">
        <v>2245</v>
      </c>
      <c r="L1545">
        <v>-376051.68</v>
      </c>
      <c r="M1545">
        <v>1533946.78</v>
      </c>
      <c r="N1545">
        <v>870104.34</v>
      </c>
      <c r="O1545">
        <v>287790.76</v>
      </c>
      <c r="P1545" t="s">
        <v>607</v>
      </c>
      <c r="Q1545">
        <v>287790.76</v>
      </c>
      <c r="R1545">
        <v>1533946.78</v>
      </c>
      <c r="S1545">
        <v>870104.34</v>
      </c>
      <c r="T1545" t="s">
        <v>2895</v>
      </c>
      <c r="U1545" s="221">
        <f t="shared" si="49"/>
        <v>6.6384244000000009E-2</v>
      </c>
    </row>
    <row r="1546" spans="1:21" hidden="1">
      <c r="A1546" s="55" t="str">
        <f t="shared" si="48"/>
        <v>Y0BA0</v>
      </c>
      <c r="B1546" s="55">
        <f>VLOOKUP(J1546,'Mapping-CITI'!A:E,5,0)</f>
        <v>0</v>
      </c>
      <c r="D1546" s="42">
        <v>45016</v>
      </c>
      <c r="E1546" s="42">
        <v>45199</v>
      </c>
      <c r="F1546" t="s">
        <v>2895</v>
      </c>
      <c r="G1546" t="s">
        <v>2922</v>
      </c>
      <c r="H1546">
        <v>2250</v>
      </c>
      <c r="I1546" t="s">
        <v>2774</v>
      </c>
      <c r="J1546">
        <v>210210</v>
      </c>
      <c r="K1546" t="s">
        <v>2246</v>
      </c>
      <c r="L1546">
        <v>-20192107.18</v>
      </c>
      <c r="M1546">
        <v>63268626.840000004</v>
      </c>
      <c r="N1546">
        <v>66944048.939999998</v>
      </c>
      <c r="O1546">
        <v>-23867529.280000001</v>
      </c>
      <c r="P1546" t="s">
        <v>607</v>
      </c>
      <c r="Q1546">
        <v>-23867529.280000001</v>
      </c>
      <c r="R1546">
        <v>63268626.840000004</v>
      </c>
      <c r="S1546">
        <v>53680.92</v>
      </c>
      <c r="T1546" t="s">
        <v>2895</v>
      </c>
      <c r="U1546" s="221">
        <f t="shared" si="49"/>
        <v>-0.36754220999999943</v>
      </c>
    </row>
    <row r="1547" spans="1:21" hidden="1">
      <c r="A1547" s="55" t="str">
        <f t="shared" si="48"/>
        <v>Y0BAIgnore</v>
      </c>
      <c r="B1547" s="55" t="str">
        <f>VLOOKUP(J1547,'Mapping-CITI'!A:E,5,0)</f>
        <v>Ignore</v>
      </c>
      <c r="D1547" s="42">
        <v>45016</v>
      </c>
      <c r="E1547" s="42">
        <v>45199</v>
      </c>
      <c r="F1547" t="s">
        <v>2895</v>
      </c>
      <c r="G1547" t="s">
        <v>2922</v>
      </c>
      <c r="H1547">
        <v>2250</v>
      </c>
      <c r="I1547" t="s">
        <v>2774</v>
      </c>
      <c r="J1547">
        <v>210221</v>
      </c>
      <c r="K1547" t="s">
        <v>3383</v>
      </c>
      <c r="L1547">
        <v>-78</v>
      </c>
      <c r="M1547">
        <v>0</v>
      </c>
      <c r="N1547">
        <v>0</v>
      </c>
      <c r="O1547">
        <v>-78</v>
      </c>
      <c r="P1547" t="s">
        <v>607</v>
      </c>
      <c r="Q1547">
        <v>-78</v>
      </c>
      <c r="R1547">
        <v>0</v>
      </c>
      <c r="S1547">
        <v>0</v>
      </c>
      <c r="T1547" t="s">
        <v>2895</v>
      </c>
      <c r="U1547" s="221">
        <f t="shared" si="49"/>
        <v>0</v>
      </c>
    </row>
    <row r="1548" spans="1:21" hidden="1">
      <c r="A1548" s="55" t="str">
        <f t="shared" si="48"/>
        <v>Y0BAIgnore</v>
      </c>
      <c r="B1548" s="55" t="str">
        <f>VLOOKUP(J1548,'Mapping-CITI'!A:E,5,0)</f>
        <v>Ignore</v>
      </c>
      <c r="D1548" s="42">
        <v>45016</v>
      </c>
      <c r="E1548" s="42">
        <v>45199</v>
      </c>
      <c r="F1548" t="s">
        <v>2895</v>
      </c>
      <c r="G1548" t="s">
        <v>2922</v>
      </c>
      <c r="H1548">
        <v>2250</v>
      </c>
      <c r="I1548" t="s">
        <v>2774</v>
      </c>
      <c r="J1548">
        <v>210362</v>
      </c>
      <c r="K1548" t="s">
        <v>3384</v>
      </c>
      <c r="L1548">
        <v>5180406.91</v>
      </c>
      <c r="M1548">
        <v>0</v>
      </c>
      <c r="N1548">
        <v>0</v>
      </c>
      <c r="O1548">
        <v>5180406.91</v>
      </c>
      <c r="P1548" t="s">
        <v>607</v>
      </c>
      <c r="Q1548">
        <v>5180406.91</v>
      </c>
      <c r="R1548">
        <v>0</v>
      </c>
      <c r="S1548">
        <v>0</v>
      </c>
      <c r="T1548" t="s">
        <v>2895</v>
      </c>
      <c r="U1548" s="221">
        <f t="shared" si="49"/>
        <v>0</v>
      </c>
    </row>
    <row r="1549" spans="1:21" hidden="1">
      <c r="A1549" s="55" t="str">
        <f t="shared" si="48"/>
        <v>Y0BAIgnore</v>
      </c>
      <c r="B1549" s="55" t="str">
        <f>VLOOKUP(J1549,'Mapping-CITI'!A:E,5,0)</f>
        <v>Ignore</v>
      </c>
      <c r="D1549" s="42">
        <v>45016</v>
      </c>
      <c r="E1549" s="42">
        <v>45199</v>
      </c>
      <c r="F1549" t="s">
        <v>2895</v>
      </c>
      <c r="G1549" t="s">
        <v>2922</v>
      </c>
      <c r="H1549">
        <v>2250</v>
      </c>
      <c r="I1549" t="s">
        <v>2774</v>
      </c>
      <c r="J1549">
        <v>210382</v>
      </c>
      <c r="K1549" t="s">
        <v>3385</v>
      </c>
      <c r="L1549">
        <v>-78</v>
      </c>
      <c r="M1549">
        <v>0</v>
      </c>
      <c r="N1549">
        <v>0</v>
      </c>
      <c r="O1549">
        <v>-78</v>
      </c>
      <c r="P1549" t="s">
        <v>607</v>
      </c>
      <c r="Q1549">
        <v>-78</v>
      </c>
      <c r="R1549">
        <v>0</v>
      </c>
      <c r="S1549">
        <v>0</v>
      </c>
      <c r="T1549" t="s">
        <v>2895</v>
      </c>
      <c r="U1549" s="221">
        <f t="shared" si="49"/>
        <v>0</v>
      </c>
    </row>
    <row r="1550" spans="1:21" hidden="1">
      <c r="A1550" s="55" t="str">
        <f t="shared" si="48"/>
        <v>Y0BAIgnore</v>
      </c>
      <c r="B1550" s="55" t="str">
        <f>VLOOKUP(J1550,'Mapping-CITI'!A:E,5,0)</f>
        <v>Ignore</v>
      </c>
      <c r="D1550" s="42">
        <v>45016</v>
      </c>
      <c r="E1550" s="42">
        <v>45199</v>
      </c>
      <c r="F1550" t="s">
        <v>2895</v>
      </c>
      <c r="G1550" t="s">
        <v>2922</v>
      </c>
      <c r="H1550">
        <v>2250</v>
      </c>
      <c r="I1550" t="s">
        <v>2774</v>
      </c>
      <c r="J1550">
        <v>210384</v>
      </c>
      <c r="K1550" t="s">
        <v>3386</v>
      </c>
      <c r="L1550">
        <v>-51078.07</v>
      </c>
      <c r="M1550">
        <v>0</v>
      </c>
      <c r="N1550">
        <v>0</v>
      </c>
      <c r="O1550">
        <v>-51078.07</v>
      </c>
      <c r="P1550" t="s">
        <v>607</v>
      </c>
      <c r="Q1550">
        <v>-51078.07</v>
      </c>
      <c r="R1550">
        <v>0</v>
      </c>
      <c r="S1550">
        <v>0</v>
      </c>
      <c r="T1550" t="s">
        <v>2895</v>
      </c>
      <c r="U1550" s="221">
        <f t="shared" si="49"/>
        <v>0</v>
      </c>
    </row>
    <row r="1551" spans="1:21" hidden="1">
      <c r="A1551" s="55" t="str">
        <f t="shared" si="48"/>
        <v>Y0BA0</v>
      </c>
      <c r="B1551" s="55">
        <f>VLOOKUP(J1551,'Mapping-CITI'!A:E,5,0)</f>
        <v>0</v>
      </c>
      <c r="D1551" s="42">
        <v>45016</v>
      </c>
      <c r="E1551" s="42">
        <v>45199</v>
      </c>
      <c r="F1551" t="s">
        <v>2895</v>
      </c>
      <c r="G1551" t="s">
        <v>2922</v>
      </c>
      <c r="H1551">
        <v>2250</v>
      </c>
      <c r="I1551" t="s">
        <v>2774</v>
      </c>
      <c r="J1551">
        <v>210667</v>
      </c>
      <c r="K1551" t="s">
        <v>2862</v>
      </c>
      <c r="L1551">
        <v>-1501.62</v>
      </c>
      <c r="M1551">
        <v>905</v>
      </c>
      <c r="N1551">
        <v>59933</v>
      </c>
      <c r="O1551">
        <v>-60529.62</v>
      </c>
      <c r="P1551" t="s">
        <v>607</v>
      </c>
      <c r="Q1551">
        <v>-60529.62</v>
      </c>
      <c r="R1551">
        <v>905</v>
      </c>
      <c r="S1551">
        <v>59933</v>
      </c>
      <c r="T1551" t="s">
        <v>2895</v>
      </c>
      <c r="U1551" s="221">
        <f t="shared" si="49"/>
        <v>-5.9027999999999997E-3</v>
      </c>
    </row>
    <row r="1552" spans="1:21" hidden="1">
      <c r="A1552" s="55" t="str">
        <f t="shared" si="48"/>
        <v>Y0BA0</v>
      </c>
      <c r="B1552" s="55">
        <f>VLOOKUP(J1552,'Mapping-CITI'!A:E,5,0)</f>
        <v>0</v>
      </c>
      <c r="D1552" s="42">
        <v>45016</v>
      </c>
      <c r="E1552" s="42">
        <v>45199</v>
      </c>
      <c r="F1552" t="s">
        <v>2895</v>
      </c>
      <c r="G1552" t="s">
        <v>2922</v>
      </c>
      <c r="H1552">
        <v>2250</v>
      </c>
      <c r="I1552" t="s">
        <v>2774</v>
      </c>
      <c r="J1552">
        <v>210766</v>
      </c>
      <c r="K1552" t="s">
        <v>2748</v>
      </c>
      <c r="L1552">
        <v>4550.3</v>
      </c>
      <c r="M1552">
        <v>33834.22</v>
      </c>
      <c r="N1552">
        <v>38593.949999999997</v>
      </c>
      <c r="O1552">
        <v>-209.43</v>
      </c>
      <c r="P1552" t="s">
        <v>607</v>
      </c>
      <c r="Q1552">
        <v>-209.43</v>
      </c>
      <c r="R1552">
        <v>33578.720000000001</v>
      </c>
      <c r="S1552">
        <v>0</v>
      </c>
      <c r="T1552" t="s">
        <v>2895</v>
      </c>
      <c r="U1552" s="221">
        <f t="shared" si="49"/>
        <v>-4.759729999999996E-4</v>
      </c>
    </row>
    <row r="1553" spans="1:21" hidden="1">
      <c r="A1553" s="55" t="str">
        <f t="shared" si="48"/>
        <v>Y0BAIgnore</v>
      </c>
      <c r="B1553" s="55" t="str">
        <f>VLOOKUP(J1553,'Mapping-CITI'!A:E,5,0)</f>
        <v>Ignore</v>
      </c>
      <c r="D1553" s="42">
        <v>45016</v>
      </c>
      <c r="E1553" s="42">
        <v>45199</v>
      </c>
      <c r="F1553" t="s">
        <v>2895</v>
      </c>
      <c r="G1553" t="s">
        <v>2922</v>
      </c>
      <c r="H1553">
        <v>2250</v>
      </c>
      <c r="I1553" t="s">
        <v>2774</v>
      </c>
      <c r="J1553">
        <v>210854</v>
      </c>
      <c r="K1553" t="s">
        <v>3378</v>
      </c>
      <c r="L1553">
        <v>645147.78</v>
      </c>
      <c r="M1553">
        <v>0</v>
      </c>
      <c r="N1553">
        <v>0</v>
      </c>
      <c r="O1553">
        <v>645147.78</v>
      </c>
      <c r="P1553" t="s">
        <v>607</v>
      </c>
      <c r="Q1553">
        <v>645147.78</v>
      </c>
      <c r="R1553">
        <v>0</v>
      </c>
      <c r="S1553">
        <v>0</v>
      </c>
      <c r="T1553" t="s">
        <v>2895</v>
      </c>
      <c r="U1553" s="221">
        <f t="shared" si="49"/>
        <v>0</v>
      </c>
    </row>
    <row r="1554" spans="1:21" hidden="1">
      <c r="A1554" s="55" t="str">
        <f t="shared" si="48"/>
        <v>Y0BA0</v>
      </c>
      <c r="B1554" s="55">
        <f>VLOOKUP(J1554,'Mapping-CITI'!A:E,5,0)</f>
        <v>0</v>
      </c>
      <c r="D1554" s="42">
        <v>45016</v>
      </c>
      <c r="E1554" s="42">
        <v>45199</v>
      </c>
      <c r="F1554" t="s">
        <v>2895</v>
      </c>
      <c r="G1554" t="s">
        <v>2922</v>
      </c>
      <c r="H1554">
        <v>2250</v>
      </c>
      <c r="I1554" t="s">
        <v>2774</v>
      </c>
      <c r="J1554">
        <v>211103</v>
      </c>
      <c r="K1554" t="s">
        <v>2249</v>
      </c>
      <c r="L1554">
        <v>-1477.13</v>
      </c>
      <c r="M1554">
        <v>9447.44</v>
      </c>
      <c r="N1554">
        <v>9367.4599999999991</v>
      </c>
      <c r="O1554">
        <v>-1397.15</v>
      </c>
      <c r="P1554" t="s">
        <v>607</v>
      </c>
      <c r="Q1554">
        <v>-1397.15</v>
      </c>
      <c r="R1554">
        <v>9447.44</v>
      </c>
      <c r="S1554">
        <v>24.18</v>
      </c>
      <c r="T1554" t="s">
        <v>2895</v>
      </c>
      <c r="U1554" s="221">
        <f t="shared" si="49"/>
        <v>7.9980000000001376E-6</v>
      </c>
    </row>
    <row r="1555" spans="1:21" hidden="1">
      <c r="A1555" s="55" t="str">
        <f t="shared" si="48"/>
        <v>Y0BA0</v>
      </c>
      <c r="B1555" s="55">
        <f>VLOOKUP(J1555,'Mapping-CITI'!A:E,5,0)</f>
        <v>0</v>
      </c>
      <c r="D1555" s="42">
        <v>45016</v>
      </c>
      <c r="E1555" s="42">
        <v>45199</v>
      </c>
      <c r="F1555" t="s">
        <v>2895</v>
      </c>
      <c r="G1555" t="s">
        <v>2922</v>
      </c>
      <c r="H1555">
        <v>2250</v>
      </c>
      <c r="I1555" t="s">
        <v>2774</v>
      </c>
      <c r="J1555">
        <v>211106</v>
      </c>
      <c r="K1555" t="s">
        <v>2250</v>
      </c>
      <c r="L1555">
        <v>-42704.68</v>
      </c>
      <c r="M1555">
        <v>7058794.2199999997</v>
      </c>
      <c r="N1555">
        <v>7028643.3300000001</v>
      </c>
      <c r="O1555">
        <v>-12553.79</v>
      </c>
      <c r="P1555" t="s">
        <v>607</v>
      </c>
      <c r="Q1555">
        <v>-12553.79</v>
      </c>
      <c r="R1555">
        <v>7058794.2199999997</v>
      </c>
      <c r="S1555">
        <v>7028643.3300000001</v>
      </c>
      <c r="T1555" t="s">
        <v>2895</v>
      </c>
      <c r="U1555" s="221">
        <f t="shared" si="49"/>
        <v>3.0150889999999665E-3</v>
      </c>
    </row>
    <row r="1556" spans="1:21" hidden="1">
      <c r="A1556" s="55" t="str">
        <f t="shared" si="48"/>
        <v>Y0BA0</v>
      </c>
      <c r="B1556" s="55">
        <f>VLOOKUP(J1556,'Mapping-CITI'!A:E,5,0)</f>
        <v>0</v>
      </c>
      <c r="D1556" s="42">
        <v>45016</v>
      </c>
      <c r="E1556" s="42">
        <v>45199</v>
      </c>
      <c r="F1556" t="s">
        <v>2895</v>
      </c>
      <c r="G1556" t="s">
        <v>2922</v>
      </c>
      <c r="H1556">
        <v>2250</v>
      </c>
      <c r="I1556" t="s">
        <v>2774</v>
      </c>
      <c r="J1556">
        <v>211121</v>
      </c>
      <c r="K1556" t="s">
        <v>2252</v>
      </c>
      <c r="L1556">
        <v>-731862.62</v>
      </c>
      <c r="M1556">
        <v>3582984</v>
      </c>
      <c r="N1556">
        <v>3286837</v>
      </c>
      <c r="O1556">
        <v>-435715.62</v>
      </c>
      <c r="P1556" t="s">
        <v>607</v>
      </c>
      <c r="Q1556">
        <v>-435715.62</v>
      </c>
      <c r="R1556">
        <v>3570639</v>
      </c>
      <c r="S1556">
        <v>0</v>
      </c>
      <c r="T1556" t="s">
        <v>2895</v>
      </c>
      <c r="U1556" s="221">
        <f t="shared" si="49"/>
        <v>2.9614700000000001E-2</v>
      </c>
    </row>
    <row r="1557" spans="1:21" hidden="1">
      <c r="A1557" s="55" t="str">
        <f t="shared" si="48"/>
        <v>Y0BA0</v>
      </c>
      <c r="B1557" s="55">
        <f>VLOOKUP(J1557,'Mapping-CITI'!A:E,5,0)</f>
        <v>0</v>
      </c>
      <c r="D1557" s="42">
        <v>45016</v>
      </c>
      <c r="E1557" s="42">
        <v>45199</v>
      </c>
      <c r="F1557" t="s">
        <v>2895</v>
      </c>
      <c r="G1557" t="s">
        <v>2922</v>
      </c>
      <c r="H1557">
        <v>2250</v>
      </c>
      <c r="I1557" t="s">
        <v>2774</v>
      </c>
      <c r="J1557">
        <v>211122</v>
      </c>
      <c r="K1557" t="s">
        <v>2253</v>
      </c>
      <c r="L1557">
        <v>-1821.59</v>
      </c>
      <c r="M1557">
        <v>13056.73</v>
      </c>
      <c r="N1557">
        <v>13347.62</v>
      </c>
      <c r="O1557">
        <v>-2112.48</v>
      </c>
      <c r="P1557" t="s">
        <v>607</v>
      </c>
      <c r="Q1557">
        <v>-2112.48</v>
      </c>
      <c r="R1557">
        <v>12954.28</v>
      </c>
      <c r="S1557">
        <v>0</v>
      </c>
      <c r="T1557" t="s">
        <v>2895</v>
      </c>
      <c r="U1557" s="221">
        <f t="shared" si="49"/>
        <v>-2.9089000000000124E-5</v>
      </c>
    </row>
    <row r="1558" spans="1:21" hidden="1">
      <c r="A1558" s="55" t="str">
        <f t="shared" si="48"/>
        <v>Y0BAIgnore</v>
      </c>
      <c r="B1558" s="55" t="str">
        <f>VLOOKUP(J1558,'Mapping-CITI'!A:E,5,0)</f>
        <v>Ignore</v>
      </c>
      <c r="D1558" s="42">
        <v>45016</v>
      </c>
      <c r="E1558" s="42">
        <v>45199</v>
      </c>
      <c r="F1558" t="s">
        <v>2895</v>
      </c>
      <c r="G1558" t="s">
        <v>2922</v>
      </c>
      <c r="H1558">
        <v>2220</v>
      </c>
      <c r="I1558" t="s">
        <v>2775</v>
      </c>
      <c r="J1558">
        <v>211128</v>
      </c>
      <c r="K1558" t="s">
        <v>3388</v>
      </c>
      <c r="L1558">
        <v>-961287.21</v>
      </c>
      <c r="M1558">
        <v>0</v>
      </c>
      <c r="N1558">
        <v>0</v>
      </c>
      <c r="O1558">
        <v>-961287.21</v>
      </c>
      <c r="P1558" t="s">
        <v>607</v>
      </c>
      <c r="Q1558">
        <v>-961287.21</v>
      </c>
      <c r="R1558">
        <v>0</v>
      </c>
      <c r="S1558">
        <v>0</v>
      </c>
      <c r="T1558" t="s">
        <v>2895</v>
      </c>
      <c r="U1558" s="221">
        <f t="shared" si="49"/>
        <v>0</v>
      </c>
    </row>
    <row r="1559" spans="1:21" hidden="1">
      <c r="A1559" s="55" t="str">
        <f t="shared" si="48"/>
        <v>Y0BAIgnore</v>
      </c>
      <c r="B1559" s="55" t="str">
        <f>VLOOKUP(J1559,'Mapping-CITI'!A:E,5,0)</f>
        <v>Ignore</v>
      </c>
      <c r="D1559" s="42">
        <v>45016</v>
      </c>
      <c r="E1559" s="42">
        <v>45199</v>
      </c>
      <c r="F1559" t="s">
        <v>2895</v>
      </c>
      <c r="G1559" t="s">
        <v>2922</v>
      </c>
      <c r="H1559">
        <v>2250</v>
      </c>
      <c r="I1559" t="s">
        <v>2774</v>
      </c>
      <c r="J1559">
        <v>211140</v>
      </c>
      <c r="K1559" t="s">
        <v>3389</v>
      </c>
      <c r="L1559">
        <v>4078.19</v>
      </c>
      <c r="M1559">
        <v>0</v>
      </c>
      <c r="N1559">
        <v>4078.19</v>
      </c>
      <c r="O1559">
        <v>0</v>
      </c>
      <c r="P1559" t="s">
        <v>607</v>
      </c>
      <c r="Q1559">
        <v>0</v>
      </c>
      <c r="R1559">
        <v>0</v>
      </c>
      <c r="S1559">
        <v>4078.19</v>
      </c>
      <c r="T1559" t="s">
        <v>2895</v>
      </c>
      <c r="U1559" s="221">
        <f t="shared" si="49"/>
        <v>-4.0781900000000002E-4</v>
      </c>
    </row>
    <row r="1560" spans="1:21" hidden="1">
      <c r="A1560" s="55" t="str">
        <f t="shared" si="48"/>
        <v>Y0BA0</v>
      </c>
      <c r="B1560" s="55">
        <f>VLOOKUP(J1560,'Mapping-CITI'!A:E,5,0)</f>
        <v>0</v>
      </c>
      <c r="D1560" s="42">
        <v>45016</v>
      </c>
      <c r="E1560" s="42">
        <v>45199</v>
      </c>
      <c r="F1560" t="s">
        <v>2895</v>
      </c>
      <c r="G1560" t="s">
        <v>2922</v>
      </c>
      <c r="H1560">
        <v>2250</v>
      </c>
      <c r="I1560" t="s">
        <v>2774</v>
      </c>
      <c r="J1560">
        <v>211146</v>
      </c>
      <c r="K1560" t="s">
        <v>2749</v>
      </c>
      <c r="L1560">
        <v>0</v>
      </c>
      <c r="M1560">
        <v>0</v>
      </c>
      <c r="N1560">
        <v>11550285</v>
      </c>
      <c r="O1560">
        <v>-11550285</v>
      </c>
      <c r="P1560" t="s">
        <v>607</v>
      </c>
      <c r="Q1560">
        <v>-11550285</v>
      </c>
      <c r="R1560">
        <v>0</v>
      </c>
      <c r="S1560">
        <v>11550285</v>
      </c>
      <c r="T1560" t="s">
        <v>2895</v>
      </c>
      <c r="U1560" s="221">
        <f t="shared" si="49"/>
        <v>-1.1550285</v>
      </c>
    </row>
    <row r="1561" spans="1:21" hidden="1">
      <c r="A1561" s="55" t="str">
        <f t="shared" si="48"/>
        <v>Y0BA0</v>
      </c>
      <c r="B1561" s="55">
        <f>VLOOKUP(J1561,'Mapping-CITI'!A:E,5,0)</f>
        <v>0</v>
      </c>
      <c r="D1561" s="42">
        <v>45016</v>
      </c>
      <c r="E1561" s="42">
        <v>45199</v>
      </c>
      <c r="F1561" t="s">
        <v>2895</v>
      </c>
      <c r="G1561" t="s">
        <v>2922</v>
      </c>
      <c r="H1561">
        <v>2250</v>
      </c>
      <c r="I1561" t="s">
        <v>2774</v>
      </c>
      <c r="J1561">
        <v>211172</v>
      </c>
      <c r="K1561" t="s">
        <v>2262</v>
      </c>
      <c r="L1561">
        <v>-831235.04</v>
      </c>
      <c r="M1561">
        <v>6336506.1299999999</v>
      </c>
      <c r="N1561">
        <v>10177060.130000001</v>
      </c>
      <c r="O1561">
        <v>-4671789.04</v>
      </c>
      <c r="P1561" t="s">
        <v>607</v>
      </c>
      <c r="Q1561">
        <v>-4671789.04</v>
      </c>
      <c r="R1561">
        <v>6336506.1299999999</v>
      </c>
      <c r="S1561">
        <v>725316.95</v>
      </c>
      <c r="T1561" t="s">
        <v>2895</v>
      </c>
      <c r="U1561" s="221">
        <f t="shared" si="49"/>
        <v>-0.3840554000000001</v>
      </c>
    </row>
    <row r="1562" spans="1:21" hidden="1">
      <c r="A1562" s="55" t="str">
        <f t="shared" si="48"/>
        <v>Y0BA0</v>
      </c>
      <c r="B1562" s="55">
        <f>VLOOKUP(J1562,'Mapping-CITI'!A:E,5,0)</f>
        <v>0</v>
      </c>
      <c r="D1562" s="42">
        <v>45016</v>
      </c>
      <c r="E1562" s="42">
        <v>45199</v>
      </c>
      <c r="F1562" t="s">
        <v>2895</v>
      </c>
      <c r="G1562" t="s">
        <v>2922</v>
      </c>
      <c r="H1562">
        <v>2250</v>
      </c>
      <c r="I1562" t="s">
        <v>2774</v>
      </c>
      <c r="J1562">
        <v>211176</v>
      </c>
      <c r="K1562" t="s">
        <v>2266</v>
      </c>
      <c r="L1562">
        <v>-935434.27</v>
      </c>
      <c r="M1562">
        <v>0</v>
      </c>
      <c r="N1562">
        <v>0</v>
      </c>
      <c r="O1562">
        <v>-935434.27</v>
      </c>
      <c r="P1562" t="s">
        <v>607</v>
      </c>
      <c r="Q1562">
        <v>-935434.27</v>
      </c>
      <c r="R1562">
        <v>0</v>
      </c>
      <c r="S1562">
        <v>0</v>
      </c>
      <c r="T1562" t="s">
        <v>2895</v>
      </c>
      <c r="U1562" s="221">
        <f t="shared" si="49"/>
        <v>0</v>
      </c>
    </row>
    <row r="1563" spans="1:21" hidden="1">
      <c r="A1563" s="55" t="str">
        <f t="shared" si="48"/>
        <v>Y0BA0</v>
      </c>
      <c r="B1563" s="55">
        <f>VLOOKUP(J1563,'Mapping-CITI'!A:E,5,0)</f>
        <v>0</v>
      </c>
      <c r="D1563" s="42">
        <v>45016</v>
      </c>
      <c r="E1563" s="42">
        <v>45199</v>
      </c>
      <c r="F1563" t="s">
        <v>2895</v>
      </c>
      <c r="G1563" t="s">
        <v>2922</v>
      </c>
      <c r="H1563">
        <v>2250</v>
      </c>
      <c r="I1563" t="s">
        <v>2774</v>
      </c>
      <c r="J1563">
        <v>211632</v>
      </c>
      <c r="K1563" t="s">
        <v>2543</v>
      </c>
      <c r="L1563">
        <v>-121997.31</v>
      </c>
      <c r="M1563">
        <v>573876.04</v>
      </c>
      <c r="N1563">
        <v>326845.13</v>
      </c>
      <c r="O1563">
        <v>125033.60000000001</v>
      </c>
      <c r="P1563" t="s">
        <v>607</v>
      </c>
      <c r="Q1563">
        <v>125033.60000000001</v>
      </c>
      <c r="R1563">
        <v>573876.04</v>
      </c>
      <c r="S1563">
        <v>326845.13</v>
      </c>
      <c r="T1563" t="s">
        <v>2895</v>
      </c>
      <c r="U1563" s="221">
        <f t="shared" si="49"/>
        <v>2.4703091000000003E-2</v>
      </c>
    </row>
    <row r="1564" spans="1:21" hidden="1">
      <c r="A1564" s="55" t="str">
        <f t="shared" si="48"/>
        <v>Y0BA0</v>
      </c>
      <c r="B1564" s="55">
        <f>VLOOKUP(J1564,'Mapping-CITI'!A:E,5,0)</f>
        <v>0</v>
      </c>
      <c r="D1564" s="42">
        <v>45016</v>
      </c>
      <c r="E1564" s="42">
        <v>45199</v>
      </c>
      <c r="F1564" t="s">
        <v>2895</v>
      </c>
      <c r="G1564" t="s">
        <v>2922</v>
      </c>
      <c r="H1564">
        <v>2220</v>
      </c>
      <c r="I1564" t="s">
        <v>2775</v>
      </c>
      <c r="J1564">
        <v>260101</v>
      </c>
      <c r="K1564" t="s">
        <v>2271</v>
      </c>
      <c r="L1564">
        <v>0</v>
      </c>
      <c r="M1564">
        <v>512296464.13</v>
      </c>
      <c r="N1564">
        <v>512296464.13</v>
      </c>
      <c r="O1564">
        <v>0</v>
      </c>
      <c r="P1564" t="s">
        <v>607</v>
      </c>
      <c r="Q1564">
        <v>0</v>
      </c>
      <c r="R1564">
        <v>0</v>
      </c>
      <c r="S1564">
        <v>0</v>
      </c>
      <c r="T1564" t="s">
        <v>2895</v>
      </c>
      <c r="U1564" s="221">
        <f t="shared" si="49"/>
        <v>0</v>
      </c>
    </row>
    <row r="1565" spans="1:21" hidden="1">
      <c r="A1565" s="55" t="str">
        <f t="shared" si="48"/>
        <v>Y0BA0</v>
      </c>
      <c r="B1565" s="55">
        <f>VLOOKUP(J1565,'Mapping-CITI'!A:E,5,0)</f>
        <v>0</v>
      </c>
      <c r="D1565" s="42">
        <v>45016</v>
      </c>
      <c r="E1565" s="42">
        <v>45199</v>
      </c>
      <c r="F1565" t="s">
        <v>2895</v>
      </c>
      <c r="G1565" t="s">
        <v>2922</v>
      </c>
      <c r="H1565">
        <v>2220</v>
      </c>
      <c r="I1565" t="s">
        <v>2775</v>
      </c>
      <c r="J1565">
        <v>260118</v>
      </c>
      <c r="K1565" t="s">
        <v>2275</v>
      </c>
      <c r="L1565">
        <v>0</v>
      </c>
      <c r="M1565">
        <v>33639251355.650002</v>
      </c>
      <c r="N1565">
        <v>33639251355.650002</v>
      </c>
      <c r="O1565">
        <v>0</v>
      </c>
      <c r="P1565" t="s">
        <v>607</v>
      </c>
      <c r="Q1565">
        <v>0</v>
      </c>
      <c r="R1565">
        <v>0</v>
      </c>
      <c r="S1565">
        <v>0</v>
      </c>
      <c r="T1565" t="s">
        <v>2895</v>
      </c>
      <c r="U1565" s="221">
        <f t="shared" si="49"/>
        <v>0</v>
      </c>
    </row>
    <row r="1566" spans="1:21" hidden="1">
      <c r="A1566" s="55" t="str">
        <f t="shared" si="48"/>
        <v>Y0BA0</v>
      </c>
      <c r="B1566" s="55">
        <f>VLOOKUP(J1566,'Mapping-CITI'!A:E,5,0)</f>
        <v>0</v>
      </c>
      <c r="D1566" s="42">
        <v>45016</v>
      </c>
      <c r="E1566" s="42">
        <v>45199</v>
      </c>
      <c r="F1566" t="s">
        <v>2895</v>
      </c>
      <c r="G1566" t="s">
        <v>2922</v>
      </c>
      <c r="H1566">
        <v>2240</v>
      </c>
      <c r="I1566" t="s">
        <v>2795</v>
      </c>
      <c r="J1566">
        <v>260202</v>
      </c>
      <c r="K1566" t="s">
        <v>2281</v>
      </c>
      <c r="L1566">
        <v>0</v>
      </c>
      <c r="M1566">
        <v>1336757155.6900001</v>
      </c>
      <c r="N1566">
        <v>1336757155.6900001</v>
      </c>
      <c r="O1566">
        <v>0</v>
      </c>
      <c r="P1566" t="s">
        <v>607</v>
      </c>
      <c r="Q1566">
        <v>0</v>
      </c>
      <c r="R1566">
        <v>0</v>
      </c>
      <c r="S1566">
        <v>0</v>
      </c>
      <c r="T1566" t="s">
        <v>2895</v>
      </c>
      <c r="U1566" s="221">
        <f t="shared" si="49"/>
        <v>0</v>
      </c>
    </row>
    <row r="1567" spans="1:21" hidden="1">
      <c r="A1567" s="55" t="str">
        <f t="shared" si="48"/>
        <v>Y0BA0</v>
      </c>
      <c r="B1567" s="55">
        <f>VLOOKUP(J1567,'Mapping-CITI'!A:E,5,0)</f>
        <v>0</v>
      </c>
      <c r="D1567" s="42">
        <v>45016</v>
      </c>
      <c r="E1567" s="42">
        <v>45199</v>
      </c>
      <c r="F1567" t="s">
        <v>2895</v>
      </c>
      <c r="G1567" t="s">
        <v>2922</v>
      </c>
      <c r="H1567">
        <v>2240</v>
      </c>
      <c r="I1567" t="s">
        <v>2795</v>
      </c>
      <c r="J1567">
        <v>260221</v>
      </c>
      <c r="K1567" t="s">
        <v>2282</v>
      </c>
      <c r="L1567">
        <v>-646812.81999999995</v>
      </c>
      <c r="M1567">
        <v>128679666.56999999</v>
      </c>
      <c r="N1567">
        <v>133322617.06999999</v>
      </c>
      <c r="O1567">
        <v>-5289763.32</v>
      </c>
      <c r="P1567" t="s">
        <v>607</v>
      </c>
      <c r="Q1567">
        <v>-5289763.32</v>
      </c>
      <c r="R1567">
        <v>128556440.44</v>
      </c>
      <c r="S1567">
        <v>96277.94</v>
      </c>
      <c r="T1567" t="s">
        <v>2895</v>
      </c>
      <c r="U1567" s="221">
        <f t="shared" si="49"/>
        <v>-0.46429504999999999</v>
      </c>
    </row>
    <row r="1568" spans="1:21" hidden="1">
      <c r="A1568" s="55" t="str">
        <f t="shared" si="48"/>
        <v>Y0BA0</v>
      </c>
      <c r="B1568" s="55">
        <f>VLOOKUP(J1568,'Mapping-CITI'!A:E,5,0)</f>
        <v>0</v>
      </c>
      <c r="D1568" s="42">
        <v>45016</v>
      </c>
      <c r="E1568" s="42">
        <v>45199</v>
      </c>
      <c r="F1568" t="s">
        <v>2895</v>
      </c>
      <c r="G1568" t="s">
        <v>2922</v>
      </c>
      <c r="H1568">
        <v>2240</v>
      </c>
      <c r="I1568" t="s">
        <v>2795</v>
      </c>
      <c r="J1568">
        <v>260222</v>
      </c>
      <c r="K1568" t="s">
        <v>2283</v>
      </c>
      <c r="L1568">
        <v>-13091592.800000001</v>
      </c>
      <c r="M1568">
        <v>1194318508.4100001</v>
      </c>
      <c r="N1568">
        <v>1198355523.6600001</v>
      </c>
      <c r="O1568">
        <v>-17128608.050000001</v>
      </c>
      <c r="P1568" t="s">
        <v>607</v>
      </c>
      <c r="Q1568">
        <v>-17128608.050000001</v>
      </c>
      <c r="R1568">
        <v>1184207722.1600001</v>
      </c>
      <c r="S1568">
        <v>0</v>
      </c>
      <c r="T1568" t="s">
        <v>2895</v>
      </c>
      <c r="U1568" s="221">
        <f t="shared" si="49"/>
        <v>-0.40370152500000001</v>
      </c>
    </row>
    <row r="1569" spans="1:21" hidden="1">
      <c r="A1569" s="55" t="str">
        <f t="shared" si="48"/>
        <v>Y0BA0</v>
      </c>
      <c r="B1569" s="55">
        <f>VLOOKUP(J1569,'Mapping-CITI'!A:E,5,0)</f>
        <v>0</v>
      </c>
      <c r="D1569" s="42">
        <v>45016</v>
      </c>
      <c r="E1569" s="42">
        <v>45199</v>
      </c>
      <c r="F1569" t="s">
        <v>2895</v>
      </c>
      <c r="G1569" t="s">
        <v>2922</v>
      </c>
      <c r="H1569">
        <v>2140</v>
      </c>
      <c r="I1569" t="s">
        <v>2806</v>
      </c>
      <c r="J1569">
        <v>260802</v>
      </c>
      <c r="K1569" t="s">
        <v>2284</v>
      </c>
      <c r="L1569">
        <v>0.9</v>
      </c>
      <c r="M1569">
        <v>94553099.400000006</v>
      </c>
      <c r="N1569">
        <v>94553089.920000002</v>
      </c>
      <c r="O1569">
        <v>10.38</v>
      </c>
      <c r="P1569" t="s">
        <v>607</v>
      </c>
      <c r="Q1569">
        <v>10.38</v>
      </c>
      <c r="R1569">
        <v>77480832.920000002</v>
      </c>
      <c r="S1569">
        <v>94553089.920000002</v>
      </c>
      <c r="T1569" t="s">
        <v>2895</v>
      </c>
      <c r="U1569" s="221">
        <f t="shared" si="49"/>
        <v>9.4800000041723251E-7</v>
      </c>
    </row>
    <row r="1570" spans="1:21" hidden="1">
      <c r="A1570" s="55" t="str">
        <f t="shared" si="48"/>
        <v>Y0BA0</v>
      </c>
      <c r="B1570" s="55">
        <f>VLOOKUP(J1570,'Mapping-CITI'!A:E,5,0)</f>
        <v>0</v>
      </c>
      <c r="D1570" s="42">
        <v>45016</v>
      </c>
      <c r="E1570" s="42">
        <v>45199</v>
      </c>
      <c r="F1570" t="s">
        <v>2895</v>
      </c>
      <c r="G1570" t="s">
        <v>2922</v>
      </c>
      <c r="H1570">
        <v>2140</v>
      </c>
      <c r="I1570" t="s">
        <v>2806</v>
      </c>
      <c r="J1570">
        <v>260815</v>
      </c>
      <c r="K1570" t="s">
        <v>2286</v>
      </c>
      <c r="L1570">
        <v>-1466724.31</v>
      </c>
      <c r="M1570">
        <v>0</v>
      </c>
      <c r="N1570">
        <v>0</v>
      </c>
      <c r="O1570">
        <v>-1466724.31</v>
      </c>
      <c r="P1570" t="s">
        <v>607</v>
      </c>
      <c r="Q1570">
        <v>-1466724.31</v>
      </c>
      <c r="R1570">
        <v>0</v>
      </c>
      <c r="S1570">
        <v>0</v>
      </c>
      <c r="T1570" t="s">
        <v>2895</v>
      </c>
      <c r="U1570" s="221">
        <f t="shared" si="49"/>
        <v>0</v>
      </c>
    </row>
    <row r="1571" spans="1:21" hidden="1">
      <c r="A1571" s="55" t="str">
        <f t="shared" si="48"/>
        <v>Y0BA0</v>
      </c>
      <c r="B1571" s="55">
        <f>VLOOKUP(J1571,'Mapping-CITI'!A:E,5,0)</f>
        <v>0</v>
      </c>
      <c r="D1571" s="42">
        <v>45016</v>
      </c>
      <c r="E1571" s="42">
        <v>45199</v>
      </c>
      <c r="F1571" t="s">
        <v>2895</v>
      </c>
      <c r="G1571" t="s">
        <v>2922</v>
      </c>
      <c r="H1571">
        <v>2250</v>
      </c>
      <c r="I1571" t="s">
        <v>2774</v>
      </c>
      <c r="J1571">
        <v>260836</v>
      </c>
      <c r="K1571" t="s">
        <v>2705</v>
      </c>
      <c r="L1571">
        <v>-1061704.74</v>
      </c>
      <c r="M1571">
        <v>6251838.4699999997</v>
      </c>
      <c r="N1571">
        <v>6297429.7400000002</v>
      </c>
      <c r="O1571">
        <v>-1107296.01</v>
      </c>
      <c r="P1571" t="s">
        <v>607</v>
      </c>
      <c r="Q1571">
        <v>-1107296.01</v>
      </c>
      <c r="R1571">
        <v>6235141.0899999999</v>
      </c>
      <c r="S1571">
        <v>19352</v>
      </c>
      <c r="T1571" t="s">
        <v>2895</v>
      </c>
      <c r="U1571" s="221">
        <f t="shared" si="49"/>
        <v>-4.5591270000000482E-3</v>
      </c>
    </row>
    <row r="1572" spans="1:21" hidden="1">
      <c r="A1572" s="55" t="str">
        <f t="shared" si="48"/>
        <v>Y0BA0</v>
      </c>
      <c r="B1572" s="55">
        <f>VLOOKUP(J1572,'Mapping-CITI'!A:E,5,0)</f>
        <v>0</v>
      </c>
      <c r="D1572" s="42">
        <v>45016</v>
      </c>
      <c r="E1572" s="42">
        <v>45199</v>
      </c>
      <c r="F1572" t="s">
        <v>2895</v>
      </c>
      <c r="G1572" t="s">
        <v>2922</v>
      </c>
      <c r="H1572">
        <v>2250</v>
      </c>
      <c r="I1572" t="s">
        <v>2774</v>
      </c>
      <c r="J1572">
        <v>260837</v>
      </c>
      <c r="K1572" t="s">
        <v>2706</v>
      </c>
      <c r="L1572">
        <v>-1061704.74</v>
      </c>
      <c r="M1572">
        <v>6251838.4699999997</v>
      </c>
      <c r="N1572">
        <v>6297429.7400000002</v>
      </c>
      <c r="O1572">
        <v>-1107296.01</v>
      </c>
      <c r="P1572" t="s">
        <v>607</v>
      </c>
      <c r="Q1572">
        <v>-1107296.01</v>
      </c>
      <c r="R1572">
        <v>6235141.0899999999</v>
      </c>
      <c r="S1572">
        <v>19352</v>
      </c>
      <c r="T1572" t="s">
        <v>2895</v>
      </c>
      <c r="U1572" s="221">
        <f t="shared" si="49"/>
        <v>-4.5591270000000482E-3</v>
      </c>
    </row>
    <row r="1573" spans="1:21" hidden="1">
      <c r="A1573" s="55" t="str">
        <f t="shared" si="48"/>
        <v>Y0BAIgnore</v>
      </c>
      <c r="B1573" s="55" t="str">
        <f>VLOOKUP(J1573,'Mapping-CITI'!A:E,5,0)</f>
        <v>Ignore</v>
      </c>
      <c r="D1573" s="42">
        <v>45016</v>
      </c>
      <c r="E1573" s="42">
        <v>45199</v>
      </c>
      <c r="F1573" t="s">
        <v>2895</v>
      </c>
      <c r="G1573" t="s">
        <v>2922</v>
      </c>
      <c r="H1573">
        <v>2250</v>
      </c>
      <c r="I1573" t="s">
        <v>2774</v>
      </c>
      <c r="J1573">
        <v>260852</v>
      </c>
      <c r="K1573" t="s">
        <v>3396</v>
      </c>
      <c r="L1573">
        <v>0.12</v>
      </c>
      <c r="M1573">
        <v>0</v>
      </c>
      <c r="N1573">
        <v>0</v>
      </c>
      <c r="O1573">
        <v>0.12</v>
      </c>
      <c r="P1573" t="s">
        <v>607</v>
      </c>
      <c r="Q1573">
        <v>0.12</v>
      </c>
      <c r="R1573">
        <v>0</v>
      </c>
      <c r="S1573">
        <v>0</v>
      </c>
      <c r="T1573" t="s">
        <v>2895</v>
      </c>
      <c r="U1573" s="221">
        <f t="shared" si="49"/>
        <v>0</v>
      </c>
    </row>
    <row r="1574" spans="1:21" hidden="1">
      <c r="A1574" s="55" t="str">
        <f t="shared" si="48"/>
        <v>Y0BAIgnore</v>
      </c>
      <c r="B1574" s="55" t="str">
        <f>VLOOKUP(J1574,'Mapping-CITI'!A:E,5,0)</f>
        <v>Ignore</v>
      </c>
      <c r="D1574" s="42">
        <v>45016</v>
      </c>
      <c r="E1574" s="42">
        <v>45199</v>
      </c>
      <c r="F1574" t="s">
        <v>2895</v>
      </c>
      <c r="G1574" t="s">
        <v>2922</v>
      </c>
      <c r="H1574">
        <v>2250</v>
      </c>
      <c r="I1574" t="s">
        <v>2774</v>
      </c>
      <c r="J1574">
        <v>260911</v>
      </c>
      <c r="K1574" t="s">
        <v>4267</v>
      </c>
      <c r="L1574">
        <v>0</v>
      </c>
      <c r="M1574">
        <v>516198.25</v>
      </c>
      <c r="N1574">
        <v>516198.25</v>
      </c>
      <c r="O1574">
        <v>0</v>
      </c>
      <c r="P1574" t="s">
        <v>607</v>
      </c>
      <c r="Q1574">
        <v>0</v>
      </c>
      <c r="R1574">
        <v>516198.25</v>
      </c>
      <c r="S1574">
        <v>516198.25</v>
      </c>
      <c r="T1574" t="s">
        <v>2895</v>
      </c>
      <c r="U1574" s="221">
        <f t="shared" si="49"/>
        <v>0</v>
      </c>
    </row>
    <row r="1575" spans="1:21" hidden="1">
      <c r="A1575" s="55" t="str">
        <f t="shared" si="48"/>
        <v>Y0BA0</v>
      </c>
      <c r="B1575" s="55">
        <f>VLOOKUP(J1575,'Mapping-CITI'!A:E,5,0)</f>
        <v>0</v>
      </c>
      <c r="D1575" s="42">
        <v>45016</v>
      </c>
      <c r="E1575" s="42">
        <v>45199</v>
      </c>
      <c r="F1575" t="s">
        <v>2895</v>
      </c>
      <c r="G1575" t="s">
        <v>2922</v>
      </c>
      <c r="H1575">
        <v>2250</v>
      </c>
      <c r="I1575" t="s">
        <v>2774</v>
      </c>
      <c r="J1575">
        <v>260930</v>
      </c>
      <c r="K1575" t="s">
        <v>2291</v>
      </c>
      <c r="L1575">
        <v>0</v>
      </c>
      <c r="M1575">
        <v>0</v>
      </c>
      <c r="N1575">
        <v>0</v>
      </c>
      <c r="O1575">
        <v>0</v>
      </c>
      <c r="P1575" t="s">
        <v>607</v>
      </c>
      <c r="Q1575">
        <v>0</v>
      </c>
      <c r="R1575">
        <v>0</v>
      </c>
      <c r="S1575">
        <v>0</v>
      </c>
      <c r="T1575" t="s">
        <v>2895</v>
      </c>
      <c r="U1575" s="221">
        <f t="shared" si="49"/>
        <v>0</v>
      </c>
    </row>
    <row r="1576" spans="1:21" hidden="1">
      <c r="A1576" s="55" t="str">
        <f t="shared" si="48"/>
        <v>Y0BA0</v>
      </c>
      <c r="B1576" s="55">
        <f>VLOOKUP(J1576,'Mapping-CITI'!A:E,5,0)</f>
        <v>0</v>
      </c>
      <c r="D1576" s="42">
        <v>45016</v>
      </c>
      <c r="E1576" s="42">
        <v>45199</v>
      </c>
      <c r="F1576" t="s">
        <v>2895</v>
      </c>
      <c r="G1576" t="s">
        <v>2922</v>
      </c>
      <c r="H1576">
        <v>2250</v>
      </c>
      <c r="I1576" t="s">
        <v>2774</v>
      </c>
      <c r="J1576">
        <v>260942</v>
      </c>
      <c r="K1576" t="s">
        <v>2292</v>
      </c>
      <c r="L1576">
        <v>-5248.14</v>
      </c>
      <c r="M1576">
        <v>2874</v>
      </c>
      <c r="N1576">
        <v>2987</v>
      </c>
      <c r="O1576">
        <v>-5361.14</v>
      </c>
      <c r="P1576" t="s">
        <v>607</v>
      </c>
      <c r="Q1576">
        <v>-5361.14</v>
      </c>
      <c r="R1576">
        <v>2874</v>
      </c>
      <c r="S1576">
        <v>0</v>
      </c>
      <c r="T1576" t="s">
        <v>2895</v>
      </c>
      <c r="U1576" s="221">
        <f t="shared" si="49"/>
        <v>-1.13E-5</v>
      </c>
    </row>
    <row r="1577" spans="1:21" hidden="1">
      <c r="A1577" s="55" t="str">
        <f t="shared" si="48"/>
        <v>Y0BA0</v>
      </c>
      <c r="B1577" s="55">
        <f>VLOOKUP(J1577,'Mapping-CITI'!A:E,5,0)</f>
        <v>0</v>
      </c>
      <c r="D1577" s="42">
        <v>45016</v>
      </c>
      <c r="E1577" s="42">
        <v>45199</v>
      </c>
      <c r="F1577" t="s">
        <v>2895</v>
      </c>
      <c r="G1577" t="s">
        <v>2922</v>
      </c>
      <c r="H1577">
        <v>2220</v>
      </c>
      <c r="I1577" t="s">
        <v>2775</v>
      </c>
      <c r="J1577">
        <v>261026</v>
      </c>
      <c r="K1577" t="s">
        <v>2549</v>
      </c>
      <c r="L1577">
        <v>-2423248.71</v>
      </c>
      <c r="M1577">
        <v>1443673.85</v>
      </c>
      <c r="N1577">
        <v>306831.95</v>
      </c>
      <c r="O1577">
        <v>-1286406.81</v>
      </c>
      <c r="P1577" t="s">
        <v>607</v>
      </c>
      <c r="Q1577">
        <v>-1286406.81</v>
      </c>
      <c r="R1577">
        <v>1443673.85</v>
      </c>
      <c r="S1577">
        <v>306831.95</v>
      </c>
      <c r="T1577" t="s">
        <v>2895</v>
      </c>
      <c r="U1577" s="221">
        <f t="shared" si="49"/>
        <v>0.11368419000000002</v>
      </c>
    </row>
    <row r="1578" spans="1:21" hidden="1">
      <c r="A1578" s="55" t="str">
        <f t="shared" si="48"/>
        <v>Y0BA0</v>
      </c>
      <c r="B1578" s="55">
        <f>VLOOKUP(J1578,'Mapping-CITI'!A:E,5,0)</f>
        <v>0</v>
      </c>
      <c r="D1578" s="42">
        <v>45016</v>
      </c>
      <c r="E1578" s="42">
        <v>45199</v>
      </c>
      <c r="F1578" t="s">
        <v>2895</v>
      </c>
      <c r="G1578" t="s">
        <v>2922</v>
      </c>
      <c r="H1578">
        <v>2220</v>
      </c>
      <c r="I1578" t="s">
        <v>2775</v>
      </c>
      <c r="J1578">
        <v>261027</v>
      </c>
      <c r="K1578" t="s">
        <v>2855</v>
      </c>
      <c r="L1578">
        <v>-41120.49</v>
      </c>
      <c r="M1578">
        <v>4148107.06</v>
      </c>
      <c r="N1578">
        <v>4285227.71</v>
      </c>
      <c r="O1578">
        <v>-178241.14</v>
      </c>
      <c r="P1578" t="s">
        <v>607</v>
      </c>
      <c r="Q1578">
        <v>-178241.14</v>
      </c>
      <c r="R1578">
        <v>4148107.06</v>
      </c>
      <c r="S1578">
        <v>0</v>
      </c>
      <c r="T1578" t="s">
        <v>2895</v>
      </c>
      <c r="U1578" s="221">
        <f t="shared" si="49"/>
        <v>-1.371206499999999E-2</v>
      </c>
    </row>
    <row r="1579" spans="1:21" hidden="1">
      <c r="A1579" s="55" t="str">
        <f t="shared" si="48"/>
        <v>Y0BA0</v>
      </c>
      <c r="B1579" s="55">
        <f>VLOOKUP(J1579,'Mapping-CITI'!A:E,5,0)</f>
        <v>0</v>
      </c>
      <c r="D1579" s="42">
        <v>45016</v>
      </c>
      <c r="E1579" s="42">
        <v>45199</v>
      </c>
      <c r="F1579" t="s">
        <v>2895</v>
      </c>
      <c r="G1579" t="s">
        <v>2922</v>
      </c>
      <c r="H1579">
        <v>2220</v>
      </c>
      <c r="I1579" t="s">
        <v>2775</v>
      </c>
      <c r="J1579">
        <v>261038</v>
      </c>
      <c r="K1579" t="s">
        <v>2672</v>
      </c>
      <c r="L1579">
        <v>-67978.960000000006</v>
      </c>
      <c r="M1579">
        <v>0</v>
      </c>
      <c r="N1579">
        <v>0</v>
      </c>
      <c r="O1579">
        <v>-67978.960000000006</v>
      </c>
      <c r="P1579" t="s">
        <v>607</v>
      </c>
      <c r="Q1579">
        <v>-67978.960000000006</v>
      </c>
      <c r="R1579">
        <v>0</v>
      </c>
      <c r="S1579">
        <v>0</v>
      </c>
      <c r="T1579" t="s">
        <v>2895</v>
      </c>
      <c r="U1579" s="221">
        <f t="shared" si="49"/>
        <v>0</v>
      </c>
    </row>
    <row r="1580" spans="1:21" hidden="1">
      <c r="A1580" s="55" t="str">
        <f t="shared" si="48"/>
        <v>Y0BA0</v>
      </c>
      <c r="B1580" s="55">
        <f>VLOOKUP(J1580,'Mapping-CITI'!A:E,5,0)</f>
        <v>0</v>
      </c>
      <c r="D1580" s="42">
        <v>45016</v>
      </c>
      <c r="E1580" s="42">
        <v>45199</v>
      </c>
      <c r="F1580" t="s">
        <v>2895</v>
      </c>
      <c r="G1580" t="s">
        <v>2922</v>
      </c>
      <c r="H1580">
        <v>2220</v>
      </c>
      <c r="I1580" t="s">
        <v>2775</v>
      </c>
      <c r="J1580">
        <v>261259</v>
      </c>
      <c r="K1580" t="s">
        <v>2707</v>
      </c>
      <c r="L1580">
        <v>-2356.6799999999998</v>
      </c>
      <c r="M1580">
        <v>12579.99</v>
      </c>
      <c r="N1580">
        <v>11620</v>
      </c>
      <c r="O1580">
        <v>-1396.69</v>
      </c>
      <c r="P1580" t="s">
        <v>607</v>
      </c>
      <c r="Q1580">
        <v>-1396.69</v>
      </c>
      <c r="R1580">
        <v>12537.27</v>
      </c>
      <c r="S1580">
        <v>0</v>
      </c>
      <c r="T1580" t="s">
        <v>2895</v>
      </c>
      <c r="U1580" s="221">
        <f t="shared" si="49"/>
        <v>9.5998999999999973E-5</v>
      </c>
    </row>
    <row r="1581" spans="1:21" hidden="1">
      <c r="A1581" s="55" t="str">
        <f t="shared" si="48"/>
        <v>Y0BA0</v>
      </c>
      <c r="B1581" s="55">
        <f>VLOOKUP(J1581,'Mapping-CITI'!A:E,5,0)</f>
        <v>0</v>
      </c>
      <c r="D1581" s="42">
        <v>45016</v>
      </c>
      <c r="E1581" s="42">
        <v>45199</v>
      </c>
      <c r="F1581" t="s">
        <v>2895</v>
      </c>
      <c r="G1581" t="s">
        <v>2922</v>
      </c>
      <c r="H1581">
        <v>2220</v>
      </c>
      <c r="I1581" t="s">
        <v>2775</v>
      </c>
      <c r="J1581">
        <v>261260</v>
      </c>
      <c r="K1581" t="s">
        <v>2708</v>
      </c>
      <c r="L1581">
        <v>-2356.6799999999998</v>
      </c>
      <c r="M1581">
        <v>12579.99</v>
      </c>
      <c r="N1581">
        <v>11620</v>
      </c>
      <c r="O1581">
        <v>-1396.69</v>
      </c>
      <c r="P1581" t="s">
        <v>607</v>
      </c>
      <c r="Q1581">
        <v>-1396.69</v>
      </c>
      <c r="R1581">
        <v>12537.27</v>
      </c>
      <c r="S1581">
        <v>0</v>
      </c>
      <c r="T1581" t="s">
        <v>2895</v>
      </c>
      <c r="U1581" s="221">
        <f t="shared" si="49"/>
        <v>9.5998999999999973E-5</v>
      </c>
    </row>
    <row r="1582" spans="1:21" hidden="1">
      <c r="A1582" s="55" t="str">
        <f t="shared" si="48"/>
        <v>Y0BA0</v>
      </c>
      <c r="B1582" s="55">
        <f>VLOOKUP(J1582,'Mapping-CITI'!A:E,5,0)</f>
        <v>0</v>
      </c>
      <c r="D1582" s="42">
        <v>45016</v>
      </c>
      <c r="E1582" s="42">
        <v>45199</v>
      </c>
      <c r="F1582" t="s">
        <v>2895</v>
      </c>
      <c r="G1582" t="s">
        <v>2922</v>
      </c>
      <c r="H1582">
        <v>2220</v>
      </c>
      <c r="I1582" t="s">
        <v>2775</v>
      </c>
      <c r="J1582">
        <v>261262</v>
      </c>
      <c r="K1582" t="s">
        <v>2709</v>
      </c>
      <c r="L1582">
        <v>-8816.82</v>
      </c>
      <c r="M1582">
        <v>71300.56</v>
      </c>
      <c r="N1582">
        <v>76378.59</v>
      </c>
      <c r="O1582">
        <v>-13894.85</v>
      </c>
      <c r="P1582" t="s">
        <v>607</v>
      </c>
      <c r="Q1582">
        <v>-13894.85</v>
      </c>
      <c r="R1582">
        <v>70833.47</v>
      </c>
      <c r="S1582">
        <v>0</v>
      </c>
      <c r="T1582" t="s">
        <v>2895</v>
      </c>
      <c r="U1582" s="221">
        <f t="shared" si="49"/>
        <v>-5.0780299999999992E-4</v>
      </c>
    </row>
    <row r="1583" spans="1:21" hidden="1">
      <c r="A1583" s="55" t="str">
        <f t="shared" si="48"/>
        <v>Y0BA0</v>
      </c>
      <c r="B1583" s="55">
        <f>VLOOKUP(J1583,'Mapping-CITI'!A:E,5,0)</f>
        <v>0</v>
      </c>
      <c r="D1583" s="42">
        <v>45016</v>
      </c>
      <c r="E1583" s="42">
        <v>45199</v>
      </c>
      <c r="F1583" t="s">
        <v>2895</v>
      </c>
      <c r="G1583" t="s">
        <v>2922</v>
      </c>
      <c r="H1583">
        <v>2150</v>
      </c>
      <c r="I1583" t="s">
        <v>2797</v>
      </c>
      <c r="J1583">
        <v>281101</v>
      </c>
      <c r="K1583" t="s">
        <v>2296</v>
      </c>
      <c r="L1583">
        <v>700187256.19000006</v>
      </c>
      <c r="M1583">
        <v>0</v>
      </c>
      <c r="N1583">
        <v>0</v>
      </c>
      <c r="O1583">
        <v>-846076653.69000006</v>
      </c>
      <c r="P1583" t="s">
        <v>607</v>
      </c>
      <c r="Q1583">
        <v>-846076653.69000006</v>
      </c>
      <c r="R1583">
        <v>0</v>
      </c>
      <c r="S1583">
        <v>0</v>
      </c>
      <c r="T1583" t="s">
        <v>2895</v>
      </c>
      <c r="U1583" s="221">
        <f t="shared" si="49"/>
        <v>0</v>
      </c>
    </row>
    <row r="1584" spans="1:21" hidden="1">
      <c r="A1584" s="55" t="str">
        <f t="shared" si="48"/>
        <v>Y0BA0</v>
      </c>
      <c r="B1584" s="55">
        <f>VLOOKUP(J1584,'Mapping-CITI'!A:E,5,0)</f>
        <v>0</v>
      </c>
      <c r="D1584" s="42">
        <v>45016</v>
      </c>
      <c r="E1584" s="42">
        <v>45199</v>
      </c>
      <c r="F1584" t="s">
        <v>2895</v>
      </c>
      <c r="G1584" t="s">
        <v>2922</v>
      </c>
      <c r="H1584">
        <v>2150</v>
      </c>
      <c r="I1584" t="s">
        <v>2797</v>
      </c>
      <c r="J1584">
        <v>281102</v>
      </c>
      <c r="K1584" t="s">
        <v>2544</v>
      </c>
      <c r="L1584">
        <v>-4688251601.2299995</v>
      </c>
      <c r="M1584">
        <v>0</v>
      </c>
      <c r="N1584">
        <v>0</v>
      </c>
      <c r="O1584">
        <v>-4451938528.0299997</v>
      </c>
      <c r="P1584" t="s">
        <v>607</v>
      </c>
      <c r="Q1584">
        <v>-4451938528.0299997</v>
      </c>
      <c r="R1584">
        <v>0</v>
      </c>
      <c r="S1584">
        <v>0</v>
      </c>
      <c r="T1584" t="s">
        <v>2895</v>
      </c>
      <c r="U1584" s="221">
        <f t="shared" si="49"/>
        <v>0</v>
      </c>
    </row>
    <row r="1585" spans="1:21" hidden="1">
      <c r="A1585" s="55" t="str">
        <f t="shared" si="48"/>
        <v>Y0BA0</v>
      </c>
      <c r="B1585" s="55">
        <f>VLOOKUP(J1585,'Mapping-CITI'!A:E,5,0)</f>
        <v>0</v>
      </c>
      <c r="D1585" s="42">
        <v>45016</v>
      </c>
      <c r="E1585" s="42">
        <v>45199</v>
      </c>
      <c r="F1585" t="s">
        <v>2895</v>
      </c>
      <c r="G1585" t="s">
        <v>2922</v>
      </c>
      <c r="H1585">
        <v>2110</v>
      </c>
      <c r="I1585" t="s">
        <v>2790</v>
      </c>
      <c r="J1585">
        <v>281114</v>
      </c>
      <c r="K1585" t="s">
        <v>2611</v>
      </c>
      <c r="L1585">
        <v>0</v>
      </c>
      <c r="M1585">
        <v>25000</v>
      </c>
      <c r="N1585">
        <v>25000</v>
      </c>
      <c r="O1585">
        <v>0</v>
      </c>
      <c r="P1585" t="s">
        <v>607</v>
      </c>
      <c r="Q1585">
        <v>0</v>
      </c>
      <c r="R1585">
        <v>25000</v>
      </c>
      <c r="S1585">
        <v>25000</v>
      </c>
      <c r="T1585" t="s">
        <v>2895</v>
      </c>
      <c r="U1585" s="221">
        <f t="shared" si="49"/>
        <v>0</v>
      </c>
    </row>
    <row r="1586" spans="1:21" hidden="1">
      <c r="A1586" s="55" t="str">
        <f t="shared" si="48"/>
        <v>Y0BA0</v>
      </c>
      <c r="B1586" s="55">
        <f>VLOOKUP(J1586,'Mapping-CITI'!A:E,5,0)</f>
        <v>0</v>
      </c>
      <c r="D1586" s="42">
        <v>45016</v>
      </c>
      <c r="E1586" s="42">
        <v>45199</v>
      </c>
      <c r="F1586" t="s">
        <v>2895</v>
      </c>
      <c r="G1586" t="s">
        <v>2922</v>
      </c>
      <c r="H1586">
        <v>2150</v>
      </c>
      <c r="I1586" t="s">
        <v>2797</v>
      </c>
      <c r="J1586">
        <v>281166</v>
      </c>
      <c r="K1586" t="s">
        <v>2309</v>
      </c>
      <c r="L1586">
        <v>-337764846.89999998</v>
      </c>
      <c r="M1586">
        <v>97876312.769999996</v>
      </c>
      <c r="N1586">
        <v>54990631.890000001</v>
      </c>
      <c r="O1586">
        <v>-294879166.01999998</v>
      </c>
      <c r="P1586" t="s">
        <v>607</v>
      </c>
      <c r="Q1586">
        <v>-294879166.01999998</v>
      </c>
      <c r="R1586">
        <v>0</v>
      </c>
      <c r="S1586">
        <v>0</v>
      </c>
      <c r="T1586" t="s">
        <v>2895</v>
      </c>
      <c r="U1586" s="221">
        <f t="shared" si="49"/>
        <v>4.2885680879999999</v>
      </c>
    </row>
    <row r="1587" spans="1:21" hidden="1">
      <c r="A1587" s="55" t="str">
        <f t="shared" si="48"/>
        <v>Y0BA0</v>
      </c>
      <c r="B1587" s="55">
        <f>VLOOKUP(J1587,'Mapping-CITI'!A:E,5,0)</f>
        <v>0</v>
      </c>
      <c r="D1587" s="42">
        <v>45016</v>
      </c>
      <c r="E1587" s="42">
        <v>45199</v>
      </c>
      <c r="F1587" t="s">
        <v>2895</v>
      </c>
      <c r="G1587" t="s">
        <v>2922</v>
      </c>
      <c r="H1587">
        <v>2150</v>
      </c>
      <c r="I1587" t="s">
        <v>2797</v>
      </c>
      <c r="J1587">
        <v>281167</v>
      </c>
      <c r="K1587" t="s">
        <v>2835</v>
      </c>
      <c r="L1587">
        <v>-26855161.370000001</v>
      </c>
      <c r="M1587">
        <v>6771733.6900000004</v>
      </c>
      <c r="N1587">
        <v>2778600.09</v>
      </c>
      <c r="O1587">
        <v>-22862027.77</v>
      </c>
      <c r="P1587" t="s">
        <v>607</v>
      </c>
      <c r="Q1587">
        <v>-22862027.77</v>
      </c>
      <c r="R1587">
        <v>0</v>
      </c>
      <c r="S1587">
        <v>0</v>
      </c>
      <c r="T1587" t="s">
        <v>2895</v>
      </c>
      <c r="U1587" s="221">
        <f t="shared" si="49"/>
        <v>0.39931336000000006</v>
      </c>
    </row>
    <row r="1588" spans="1:21" hidden="1">
      <c r="A1588" s="55" t="str">
        <f t="shared" si="48"/>
        <v>Y0BA0</v>
      </c>
      <c r="B1588" s="55">
        <f>VLOOKUP(J1588,'Mapping-CITI'!A:E,5,0)</f>
        <v>0</v>
      </c>
      <c r="D1588" s="42">
        <v>45016</v>
      </c>
      <c r="E1588" s="42">
        <v>45199</v>
      </c>
      <c r="F1588" t="s">
        <v>2895</v>
      </c>
      <c r="G1588" t="s">
        <v>2922</v>
      </c>
      <c r="H1588">
        <v>2250</v>
      </c>
      <c r="I1588" t="s">
        <v>2774</v>
      </c>
      <c r="J1588">
        <v>281212</v>
      </c>
      <c r="K1588" t="s">
        <v>2314</v>
      </c>
      <c r="L1588">
        <v>-254775.41</v>
      </c>
      <c r="M1588">
        <v>1663093.28</v>
      </c>
      <c r="N1588">
        <v>1718498.8</v>
      </c>
      <c r="O1588">
        <v>-310180.93</v>
      </c>
      <c r="P1588" t="s">
        <v>607</v>
      </c>
      <c r="Q1588">
        <v>-310180.93</v>
      </c>
      <c r="R1588">
        <v>1663093.28</v>
      </c>
      <c r="S1588">
        <v>0</v>
      </c>
      <c r="T1588" t="s">
        <v>2895</v>
      </c>
      <c r="U1588" s="221">
        <f t="shared" si="49"/>
        <v>-5.5405520000000015E-3</v>
      </c>
    </row>
    <row r="1589" spans="1:21" hidden="1">
      <c r="A1589" s="55" t="str">
        <f t="shared" si="48"/>
        <v>Y0BA0</v>
      </c>
      <c r="B1589" s="55">
        <f>VLOOKUP(J1589,'Mapping-CITI'!A:E,5,0)</f>
        <v>0</v>
      </c>
      <c r="D1589" s="42">
        <v>45016</v>
      </c>
      <c r="E1589" s="42">
        <v>45199</v>
      </c>
      <c r="F1589" t="s">
        <v>2895</v>
      </c>
      <c r="G1589" t="s">
        <v>2922</v>
      </c>
      <c r="H1589">
        <v>2250</v>
      </c>
      <c r="I1589" t="s">
        <v>2774</v>
      </c>
      <c r="J1589">
        <v>281260</v>
      </c>
      <c r="K1589" t="s">
        <v>2315</v>
      </c>
      <c r="L1589">
        <v>11814.31</v>
      </c>
      <c r="M1589">
        <v>0</v>
      </c>
      <c r="N1589">
        <v>0</v>
      </c>
      <c r="O1589">
        <v>11814.31</v>
      </c>
      <c r="P1589" t="s">
        <v>607</v>
      </c>
      <c r="Q1589">
        <v>11814.31</v>
      </c>
      <c r="R1589">
        <v>0</v>
      </c>
      <c r="S1589">
        <v>0</v>
      </c>
      <c r="T1589" t="s">
        <v>2895</v>
      </c>
      <c r="U1589" s="221">
        <f t="shared" si="49"/>
        <v>0</v>
      </c>
    </row>
    <row r="1590" spans="1:21" hidden="1">
      <c r="A1590" s="55" t="str">
        <f t="shared" si="48"/>
        <v>Y0BA0</v>
      </c>
      <c r="B1590" s="55">
        <f>VLOOKUP(J1590,'Mapping-CITI'!A:E,5,0)</f>
        <v>0</v>
      </c>
      <c r="D1590" s="42">
        <v>45016</v>
      </c>
      <c r="E1590" s="42">
        <v>45199</v>
      </c>
      <c r="F1590" t="s">
        <v>2895</v>
      </c>
      <c r="G1590" t="s">
        <v>2922</v>
      </c>
      <c r="H1590">
        <v>2250</v>
      </c>
      <c r="I1590" t="s">
        <v>2774</v>
      </c>
      <c r="J1590">
        <v>281263</v>
      </c>
      <c r="K1590" t="s">
        <v>2318</v>
      </c>
      <c r="L1590">
        <v>-3976.25</v>
      </c>
      <c r="M1590">
        <v>3976.25</v>
      </c>
      <c r="N1590">
        <v>0</v>
      </c>
      <c r="O1590">
        <v>0</v>
      </c>
      <c r="P1590" t="s">
        <v>607</v>
      </c>
      <c r="Q1590">
        <v>0</v>
      </c>
      <c r="R1590">
        <v>3976.25</v>
      </c>
      <c r="S1590">
        <v>0</v>
      </c>
      <c r="T1590" t="s">
        <v>2895</v>
      </c>
      <c r="U1590" s="221">
        <f t="shared" si="49"/>
        <v>3.9762499999999997E-4</v>
      </c>
    </row>
    <row r="1591" spans="1:21" hidden="1">
      <c r="A1591" s="55" t="str">
        <f t="shared" si="48"/>
        <v>Y0BA0</v>
      </c>
      <c r="B1591" s="55">
        <f>VLOOKUP(J1591,'Mapping-CITI'!A:E,5,0)</f>
        <v>0</v>
      </c>
      <c r="D1591" s="42">
        <v>45016</v>
      </c>
      <c r="E1591" s="42">
        <v>45199</v>
      </c>
      <c r="F1591" t="s">
        <v>2895</v>
      </c>
      <c r="G1591" t="s">
        <v>2922</v>
      </c>
      <c r="H1591">
        <v>2250</v>
      </c>
      <c r="I1591" t="s">
        <v>2774</v>
      </c>
      <c r="J1591">
        <v>281264</v>
      </c>
      <c r="K1591" t="s">
        <v>2319</v>
      </c>
      <c r="L1591">
        <v>-4712448.8899999997</v>
      </c>
      <c r="M1591">
        <v>0</v>
      </c>
      <c r="N1591">
        <v>0</v>
      </c>
      <c r="O1591">
        <v>-4712448.8899999997</v>
      </c>
      <c r="P1591" t="s">
        <v>607</v>
      </c>
      <c r="Q1591">
        <v>-4712448.8899999997</v>
      </c>
      <c r="R1591">
        <v>0</v>
      </c>
      <c r="S1591">
        <v>0</v>
      </c>
      <c r="T1591" t="s">
        <v>2895</v>
      </c>
      <c r="U1591" s="221">
        <f t="shared" si="49"/>
        <v>0</v>
      </c>
    </row>
    <row r="1592" spans="1:21" hidden="1">
      <c r="A1592" s="55" t="str">
        <f t="shared" si="48"/>
        <v>Y0BA0</v>
      </c>
      <c r="B1592" s="55">
        <f>VLOOKUP(J1592,'Mapping-CITI'!A:E,5,0)</f>
        <v>0</v>
      </c>
      <c r="D1592" s="42">
        <v>45016</v>
      </c>
      <c r="E1592" s="42">
        <v>45199</v>
      </c>
      <c r="F1592" t="s">
        <v>2895</v>
      </c>
      <c r="G1592" t="s">
        <v>2922</v>
      </c>
      <c r="H1592">
        <v>2250</v>
      </c>
      <c r="I1592" t="s">
        <v>2774</v>
      </c>
      <c r="J1592">
        <v>281266</v>
      </c>
      <c r="K1592" t="s">
        <v>2321</v>
      </c>
      <c r="L1592">
        <v>-3528.42</v>
      </c>
      <c r="M1592">
        <v>0</v>
      </c>
      <c r="N1592">
        <v>0</v>
      </c>
      <c r="O1592">
        <v>-3528.42</v>
      </c>
      <c r="P1592" t="s">
        <v>607</v>
      </c>
      <c r="Q1592">
        <v>-3528.42</v>
      </c>
      <c r="R1592">
        <v>0</v>
      </c>
      <c r="S1592">
        <v>0</v>
      </c>
      <c r="T1592" t="s">
        <v>2895</v>
      </c>
      <c r="U1592" s="221">
        <f t="shared" si="49"/>
        <v>0</v>
      </c>
    </row>
    <row r="1593" spans="1:21" hidden="1">
      <c r="A1593" s="55" t="str">
        <f t="shared" si="48"/>
        <v>Y0BA0</v>
      </c>
      <c r="B1593" s="55">
        <f>VLOOKUP(J1593,'Mapping-CITI'!A:E,5,0)</f>
        <v>0</v>
      </c>
      <c r="D1593" s="42">
        <v>45016</v>
      </c>
      <c r="E1593" s="42">
        <v>45199</v>
      </c>
      <c r="F1593" t="s">
        <v>2895</v>
      </c>
      <c r="G1593" t="s">
        <v>2922</v>
      </c>
      <c r="H1593">
        <v>2250</v>
      </c>
      <c r="I1593" t="s">
        <v>2774</v>
      </c>
      <c r="J1593">
        <v>281267</v>
      </c>
      <c r="K1593" t="s">
        <v>2322</v>
      </c>
      <c r="L1593">
        <v>-6902.53</v>
      </c>
      <c r="M1593">
        <v>0</v>
      </c>
      <c r="N1593">
        <v>0</v>
      </c>
      <c r="O1593">
        <v>-6902.53</v>
      </c>
      <c r="P1593" t="s">
        <v>607</v>
      </c>
      <c r="Q1593">
        <v>-6902.53</v>
      </c>
      <c r="R1593">
        <v>0</v>
      </c>
      <c r="S1593">
        <v>0</v>
      </c>
      <c r="T1593" t="s">
        <v>2895</v>
      </c>
      <c r="U1593" s="221">
        <f t="shared" si="49"/>
        <v>0</v>
      </c>
    </row>
    <row r="1594" spans="1:21" hidden="1">
      <c r="A1594" s="55" t="str">
        <f t="shared" si="48"/>
        <v>Y0BA0</v>
      </c>
      <c r="B1594" s="55">
        <f>VLOOKUP(J1594,'Mapping-CITI'!A:E,5,0)</f>
        <v>0</v>
      </c>
      <c r="D1594" s="42">
        <v>45016</v>
      </c>
      <c r="E1594" s="42">
        <v>45199</v>
      </c>
      <c r="F1594" t="s">
        <v>2895</v>
      </c>
      <c r="G1594" t="s">
        <v>2922</v>
      </c>
      <c r="H1594">
        <v>2250</v>
      </c>
      <c r="I1594" t="s">
        <v>2774</v>
      </c>
      <c r="J1594">
        <v>281271</v>
      </c>
      <c r="K1594" t="s">
        <v>2325</v>
      </c>
      <c r="L1594">
        <v>-318183.08</v>
      </c>
      <c r="M1594">
        <v>318183</v>
      </c>
      <c r="N1594">
        <v>0</v>
      </c>
      <c r="O1594">
        <v>-0.08</v>
      </c>
      <c r="P1594" t="s">
        <v>607</v>
      </c>
      <c r="Q1594">
        <v>-0.08</v>
      </c>
      <c r="R1594">
        <v>318183</v>
      </c>
      <c r="S1594">
        <v>0</v>
      </c>
      <c r="T1594" t="s">
        <v>2895</v>
      </c>
      <c r="U1594" s="221">
        <f t="shared" si="49"/>
        <v>3.1818300000000001E-2</v>
      </c>
    </row>
    <row r="1595" spans="1:21" hidden="1">
      <c r="A1595" s="55" t="str">
        <f t="shared" si="48"/>
        <v>Y0BA0</v>
      </c>
      <c r="B1595" s="55">
        <f>VLOOKUP(J1595,'Mapping-CITI'!A:E,5,0)</f>
        <v>0</v>
      </c>
      <c r="D1595" s="42">
        <v>45016</v>
      </c>
      <c r="E1595" s="42">
        <v>45199</v>
      </c>
      <c r="F1595" t="s">
        <v>2895</v>
      </c>
      <c r="G1595" t="s">
        <v>2922</v>
      </c>
      <c r="H1595">
        <v>2250</v>
      </c>
      <c r="I1595" t="s">
        <v>2774</v>
      </c>
      <c r="J1595">
        <v>281275</v>
      </c>
      <c r="K1595" t="s">
        <v>2329</v>
      </c>
      <c r="L1595">
        <v>-225</v>
      </c>
      <c r="M1595">
        <v>0</v>
      </c>
      <c r="N1595">
        <v>0</v>
      </c>
      <c r="O1595">
        <v>-225</v>
      </c>
      <c r="P1595" t="s">
        <v>607</v>
      </c>
      <c r="Q1595">
        <v>-225</v>
      </c>
      <c r="R1595">
        <v>0</v>
      </c>
      <c r="S1595">
        <v>0</v>
      </c>
      <c r="T1595" t="s">
        <v>2895</v>
      </c>
      <c r="U1595" s="221">
        <f t="shared" si="49"/>
        <v>0</v>
      </c>
    </row>
    <row r="1596" spans="1:21" hidden="1">
      <c r="A1596" s="55" t="str">
        <f t="shared" si="48"/>
        <v>Y0BA0</v>
      </c>
      <c r="B1596" s="55">
        <f>VLOOKUP(J1596,'Mapping-CITI'!A:E,5,0)</f>
        <v>0</v>
      </c>
      <c r="D1596" s="42">
        <v>45016</v>
      </c>
      <c r="E1596" s="42">
        <v>45199</v>
      </c>
      <c r="F1596" t="s">
        <v>2895</v>
      </c>
      <c r="G1596" t="s">
        <v>2922</v>
      </c>
      <c r="H1596">
        <v>2250</v>
      </c>
      <c r="I1596" t="s">
        <v>2774</v>
      </c>
      <c r="J1596">
        <v>281276</v>
      </c>
      <c r="K1596" t="s">
        <v>2330</v>
      </c>
      <c r="L1596">
        <v>0</v>
      </c>
      <c r="M1596">
        <v>0</v>
      </c>
      <c r="N1596">
        <v>0.14000000000000001</v>
      </c>
      <c r="O1596">
        <v>-0.14000000000000001</v>
      </c>
      <c r="P1596" t="s">
        <v>607</v>
      </c>
      <c r="Q1596">
        <v>-0.14000000000000001</v>
      </c>
      <c r="R1596">
        <v>0</v>
      </c>
      <c r="S1596">
        <v>0.14000000000000001</v>
      </c>
      <c r="T1596" t="s">
        <v>2895</v>
      </c>
      <c r="U1596" s="221">
        <f t="shared" si="49"/>
        <v>-1.4000000000000001E-8</v>
      </c>
    </row>
    <row r="1597" spans="1:21" hidden="1">
      <c r="A1597" s="55" t="str">
        <f t="shared" si="48"/>
        <v>Y0BA0</v>
      </c>
      <c r="B1597" s="55">
        <f>VLOOKUP(J1597,'Mapping-CITI'!A:E,5,0)</f>
        <v>0</v>
      </c>
      <c r="D1597" s="42">
        <v>45016</v>
      </c>
      <c r="E1597" s="42">
        <v>45199</v>
      </c>
      <c r="F1597" t="s">
        <v>2895</v>
      </c>
      <c r="G1597" t="s">
        <v>2922</v>
      </c>
      <c r="H1597">
        <v>2150</v>
      </c>
      <c r="I1597" t="s">
        <v>2797</v>
      </c>
      <c r="J1597">
        <v>281290</v>
      </c>
      <c r="K1597" t="s">
        <v>2550</v>
      </c>
      <c r="L1597">
        <v>-2091373.31</v>
      </c>
      <c r="M1597">
        <v>1664620.88</v>
      </c>
      <c r="N1597">
        <v>1166123.9099999999</v>
      </c>
      <c r="O1597">
        <v>-1592876.34</v>
      </c>
      <c r="P1597" t="s">
        <v>607</v>
      </c>
      <c r="Q1597">
        <v>-1592876.34</v>
      </c>
      <c r="R1597">
        <v>0</v>
      </c>
      <c r="S1597">
        <v>0</v>
      </c>
      <c r="T1597" t="s">
        <v>2895</v>
      </c>
      <c r="U1597" s="221">
        <f t="shared" si="49"/>
        <v>4.9849696999999998E-2</v>
      </c>
    </row>
    <row r="1598" spans="1:21" hidden="1">
      <c r="A1598" s="55" t="str">
        <f t="shared" si="48"/>
        <v>Y0BA0</v>
      </c>
      <c r="B1598" s="55">
        <f>VLOOKUP(J1598,'Mapping-CITI'!A:E,5,0)</f>
        <v>0</v>
      </c>
      <c r="D1598" s="42">
        <v>45016</v>
      </c>
      <c r="E1598" s="42">
        <v>45199</v>
      </c>
      <c r="F1598" t="s">
        <v>2895</v>
      </c>
      <c r="G1598" t="s">
        <v>2922</v>
      </c>
      <c r="H1598">
        <v>2150</v>
      </c>
      <c r="I1598" t="s">
        <v>2797</v>
      </c>
      <c r="J1598">
        <v>281292</v>
      </c>
      <c r="K1598" t="s">
        <v>2551</v>
      </c>
      <c r="L1598">
        <v>4284872.8099999996</v>
      </c>
      <c r="M1598">
        <v>3338483.11</v>
      </c>
      <c r="N1598">
        <v>2477282.5299999998</v>
      </c>
      <c r="O1598">
        <v>5146073.3899999997</v>
      </c>
      <c r="P1598" t="s">
        <v>607</v>
      </c>
      <c r="Q1598">
        <v>5146073.3899999997</v>
      </c>
      <c r="R1598">
        <v>0</v>
      </c>
      <c r="S1598">
        <v>0</v>
      </c>
      <c r="T1598" t="s">
        <v>2895</v>
      </c>
      <c r="U1598" s="221">
        <f t="shared" si="49"/>
        <v>8.6120058000000013E-2</v>
      </c>
    </row>
    <row r="1599" spans="1:21" hidden="1">
      <c r="A1599" s="55" t="str">
        <f t="shared" si="48"/>
        <v>Y0BA5.3</v>
      </c>
      <c r="B1599" s="55">
        <f>VLOOKUP(J1599,'Mapping-CITI'!A:E,5,0)</f>
        <v>5.3</v>
      </c>
      <c r="D1599" s="42">
        <v>45016</v>
      </c>
      <c r="E1599" s="42">
        <v>45199</v>
      </c>
      <c r="F1599" t="s">
        <v>2895</v>
      </c>
      <c r="G1599" t="s">
        <v>2922</v>
      </c>
      <c r="H1599">
        <v>5140</v>
      </c>
      <c r="I1599" t="s">
        <v>2798</v>
      </c>
      <c r="J1599">
        <v>301101</v>
      </c>
      <c r="K1599" t="s">
        <v>2333</v>
      </c>
      <c r="L1599">
        <v>-1867550330.0699999</v>
      </c>
      <c r="M1599">
        <v>0</v>
      </c>
      <c r="N1599">
        <v>607768162.35000002</v>
      </c>
      <c r="O1599">
        <v>-607768162.35000002</v>
      </c>
      <c r="P1599" t="s">
        <v>607</v>
      </c>
      <c r="Q1599">
        <v>-607768162.35000002</v>
      </c>
      <c r="R1599">
        <v>0</v>
      </c>
      <c r="S1599">
        <v>0</v>
      </c>
      <c r="T1599" t="s">
        <v>2895</v>
      </c>
      <c r="U1599" s="221">
        <f t="shared" si="49"/>
        <v>-60.776816235000005</v>
      </c>
    </row>
    <row r="1600" spans="1:21" hidden="1">
      <c r="A1600" s="55" t="str">
        <f t="shared" si="48"/>
        <v>Y0BA5.1</v>
      </c>
      <c r="B1600" s="55">
        <f>VLOOKUP(J1600,'Mapping-CITI'!A:E,5,0)</f>
        <v>5.0999999999999996</v>
      </c>
      <c r="D1600" s="42">
        <v>45016</v>
      </c>
      <c r="E1600" s="42">
        <v>45199</v>
      </c>
      <c r="F1600" t="s">
        <v>2895</v>
      </c>
      <c r="G1600" t="s">
        <v>2922</v>
      </c>
      <c r="H1600">
        <v>5110</v>
      </c>
      <c r="I1600" t="s">
        <v>2776</v>
      </c>
      <c r="J1600">
        <v>304101</v>
      </c>
      <c r="K1600" t="s">
        <v>2344</v>
      </c>
      <c r="L1600">
        <v>-125203455.34</v>
      </c>
      <c r="M1600">
        <v>0</v>
      </c>
      <c r="N1600">
        <v>100679354.3</v>
      </c>
      <c r="O1600">
        <v>-100679354.3</v>
      </c>
      <c r="P1600" t="s">
        <v>607</v>
      </c>
      <c r="Q1600">
        <v>-100679354.3</v>
      </c>
      <c r="R1600">
        <v>0</v>
      </c>
      <c r="S1600">
        <v>0</v>
      </c>
      <c r="T1600" t="s">
        <v>2895</v>
      </c>
      <c r="U1600" s="221">
        <f t="shared" si="49"/>
        <v>-10.06793543</v>
      </c>
    </row>
    <row r="1601" spans="1:21" hidden="1">
      <c r="A1601" s="55" t="str">
        <f t="shared" si="48"/>
        <v>Y0BA5.2</v>
      </c>
      <c r="B1601" s="55">
        <f>VLOOKUP(J1601,'Mapping-CITI'!A:E,5,0)</f>
        <v>5.2</v>
      </c>
      <c r="D1601" s="42">
        <v>45016</v>
      </c>
      <c r="E1601" s="42">
        <v>45199</v>
      </c>
      <c r="F1601" t="s">
        <v>2895</v>
      </c>
      <c r="G1601" t="s">
        <v>2922</v>
      </c>
      <c r="H1601">
        <v>5110</v>
      </c>
      <c r="I1601" t="s">
        <v>2776</v>
      </c>
      <c r="J1601">
        <v>304213</v>
      </c>
      <c r="K1601" t="s">
        <v>2351</v>
      </c>
      <c r="L1601">
        <v>-11876801.24</v>
      </c>
      <c r="M1601">
        <v>0</v>
      </c>
      <c r="N1601">
        <v>9067017.2200000007</v>
      </c>
      <c r="O1601">
        <v>-9067017.2200000007</v>
      </c>
      <c r="P1601" t="s">
        <v>607</v>
      </c>
      <c r="Q1601">
        <v>-9067017.2200000007</v>
      </c>
      <c r="R1601">
        <v>0</v>
      </c>
      <c r="S1601">
        <v>0</v>
      </c>
      <c r="T1601" t="s">
        <v>2895</v>
      </c>
      <c r="U1601" s="221">
        <f t="shared" si="49"/>
        <v>-0.9067017220000001</v>
      </c>
    </row>
    <row r="1602" spans="1:21" hidden="1">
      <c r="A1602" s="55" t="str">
        <f t="shared" si="48"/>
        <v>Y0BAIgnore</v>
      </c>
      <c r="B1602" s="55" t="str">
        <f>VLOOKUP(J1602,'Mapping-CITI'!A:E,5,0)</f>
        <v>Ignore</v>
      </c>
      <c r="D1602" s="42">
        <v>45016</v>
      </c>
      <c r="E1602" s="42">
        <v>45199</v>
      </c>
      <c r="F1602" t="s">
        <v>2895</v>
      </c>
      <c r="G1602" t="s">
        <v>2922</v>
      </c>
      <c r="H1602">
        <v>5110</v>
      </c>
      <c r="I1602" t="s">
        <v>2776</v>
      </c>
      <c r="J1602">
        <v>304221</v>
      </c>
      <c r="K1602" t="s">
        <v>2633</v>
      </c>
      <c r="L1602">
        <v>0</v>
      </c>
      <c r="M1602">
        <v>20242709</v>
      </c>
      <c r="N1602">
        <v>0</v>
      </c>
      <c r="O1602">
        <v>20242709</v>
      </c>
      <c r="P1602" t="s">
        <v>607</v>
      </c>
      <c r="Q1602">
        <v>20242709</v>
      </c>
      <c r="R1602">
        <v>0</v>
      </c>
      <c r="S1602">
        <v>0</v>
      </c>
      <c r="T1602" t="s">
        <v>2895</v>
      </c>
      <c r="U1602" s="221">
        <f t="shared" si="49"/>
        <v>2.0242708999999999</v>
      </c>
    </row>
    <row r="1603" spans="1:21" hidden="1">
      <c r="A1603" s="55" t="str">
        <f t="shared" ref="A1603:A1666" si="50">F1603&amp;B1603</f>
        <v>Y0BA5.2</v>
      </c>
      <c r="B1603" s="55">
        <f>VLOOKUP(J1603,'Mapping-CITI'!A:E,5,0)</f>
        <v>5.2</v>
      </c>
      <c r="D1603" s="42">
        <v>45016</v>
      </c>
      <c r="E1603" s="42">
        <v>45199</v>
      </c>
      <c r="F1603" t="s">
        <v>2895</v>
      </c>
      <c r="G1603" t="s">
        <v>2922</v>
      </c>
      <c r="H1603">
        <v>5110</v>
      </c>
      <c r="I1603" t="s">
        <v>2776</v>
      </c>
      <c r="J1603">
        <v>304232</v>
      </c>
      <c r="K1603" t="s">
        <v>2358</v>
      </c>
      <c r="L1603">
        <v>-75821.789999999994</v>
      </c>
      <c r="M1603">
        <v>0</v>
      </c>
      <c r="N1603">
        <v>60693.86</v>
      </c>
      <c r="O1603">
        <v>-60693.86</v>
      </c>
      <c r="P1603" t="s">
        <v>607</v>
      </c>
      <c r="Q1603">
        <v>-60693.86</v>
      </c>
      <c r="R1603">
        <v>0</v>
      </c>
      <c r="S1603">
        <v>60693.86</v>
      </c>
      <c r="T1603" t="s">
        <v>2895</v>
      </c>
      <c r="U1603" s="221">
        <f t="shared" ref="U1603:U1666" si="51">(M1603-N1603)/10^7</f>
        <v>-6.0693860000000004E-3</v>
      </c>
    </row>
    <row r="1604" spans="1:21" hidden="1">
      <c r="A1604" s="55" t="str">
        <f t="shared" si="50"/>
        <v>Y0BA5.5</v>
      </c>
      <c r="B1604" s="55">
        <f>VLOOKUP(J1604,'Mapping-CITI'!A:E,5,0)</f>
        <v>5.5</v>
      </c>
      <c r="D1604" s="42">
        <v>45016</v>
      </c>
      <c r="E1604" s="42">
        <v>45199</v>
      </c>
      <c r="F1604" t="s">
        <v>2895</v>
      </c>
      <c r="G1604" t="s">
        <v>2922</v>
      </c>
      <c r="H1604">
        <v>5110</v>
      </c>
      <c r="I1604" t="s">
        <v>2776</v>
      </c>
      <c r="J1604">
        <v>304302</v>
      </c>
      <c r="K1604" t="s">
        <v>810</v>
      </c>
      <c r="L1604">
        <v>-1437105.34</v>
      </c>
      <c r="M1604">
        <v>3069.84</v>
      </c>
      <c r="N1604">
        <v>553428.19999999995</v>
      </c>
      <c r="O1604">
        <v>-550358.36</v>
      </c>
      <c r="P1604" t="s">
        <v>607</v>
      </c>
      <c r="Q1604">
        <v>-550358.36</v>
      </c>
      <c r="R1604">
        <v>0</v>
      </c>
      <c r="S1604">
        <v>0</v>
      </c>
      <c r="T1604" t="s">
        <v>2895</v>
      </c>
      <c r="U1604" s="221">
        <f t="shared" si="51"/>
        <v>-5.5035835999999998E-2</v>
      </c>
    </row>
    <row r="1605" spans="1:21" hidden="1">
      <c r="A1605" s="55" t="str">
        <f t="shared" si="50"/>
        <v>Y0BA5.5</v>
      </c>
      <c r="B1605" s="55">
        <f>VLOOKUP(J1605,'Mapping-CITI'!A:E,5,0)</f>
        <v>5.5</v>
      </c>
      <c r="D1605" s="42">
        <v>45016</v>
      </c>
      <c r="E1605" s="42">
        <v>45199</v>
      </c>
      <c r="F1605" t="s">
        <v>2895</v>
      </c>
      <c r="G1605" t="s">
        <v>2922</v>
      </c>
      <c r="H1605">
        <v>5200</v>
      </c>
      <c r="I1605" t="s">
        <v>2777</v>
      </c>
      <c r="J1605">
        <v>304749</v>
      </c>
      <c r="K1605" t="s">
        <v>2368</v>
      </c>
      <c r="L1605">
        <v>19.22</v>
      </c>
      <c r="M1605">
        <v>0</v>
      </c>
      <c r="N1605">
        <v>0</v>
      </c>
      <c r="O1605">
        <v>0</v>
      </c>
      <c r="P1605" t="s">
        <v>607</v>
      </c>
      <c r="Q1605">
        <v>0</v>
      </c>
      <c r="R1605">
        <v>0</v>
      </c>
      <c r="S1605">
        <v>0</v>
      </c>
      <c r="T1605" t="s">
        <v>2895</v>
      </c>
      <c r="U1605" s="221">
        <f t="shared" si="51"/>
        <v>0</v>
      </c>
    </row>
    <row r="1606" spans="1:21" hidden="1">
      <c r="A1606" s="55" t="str">
        <f t="shared" si="50"/>
        <v>Y0BA5.5</v>
      </c>
      <c r="B1606" s="55">
        <f>VLOOKUP(J1606,'Mapping-CITI'!A:E,5,0)</f>
        <v>5.5</v>
      </c>
      <c r="D1606" s="42">
        <v>45016</v>
      </c>
      <c r="E1606" s="42">
        <v>45199</v>
      </c>
      <c r="F1606" t="s">
        <v>2895</v>
      </c>
      <c r="G1606" t="s">
        <v>2922</v>
      </c>
      <c r="H1606">
        <v>5200</v>
      </c>
      <c r="I1606" t="s">
        <v>2777</v>
      </c>
      <c r="J1606">
        <v>304751</v>
      </c>
      <c r="K1606" t="s">
        <v>2369</v>
      </c>
      <c r="L1606">
        <v>-50162.92</v>
      </c>
      <c r="M1606">
        <v>32339.9</v>
      </c>
      <c r="N1606">
        <v>3525.25</v>
      </c>
      <c r="O1606">
        <v>28814.65</v>
      </c>
      <c r="P1606" t="s">
        <v>607</v>
      </c>
      <c r="Q1606">
        <v>28814.65</v>
      </c>
      <c r="R1606">
        <v>32339.9</v>
      </c>
      <c r="S1606">
        <v>3525.25</v>
      </c>
      <c r="T1606" t="s">
        <v>2895</v>
      </c>
      <c r="U1606" s="221">
        <f t="shared" si="51"/>
        <v>2.8814650000000002E-3</v>
      </c>
    </row>
    <row r="1607" spans="1:21" hidden="1">
      <c r="A1607" s="55" t="str">
        <f t="shared" si="50"/>
        <v>Y0BA5.5</v>
      </c>
      <c r="B1607" s="55">
        <f>VLOOKUP(J1607,'Mapping-CITI'!A:E,5,0)</f>
        <v>5.5</v>
      </c>
      <c r="D1607" s="42">
        <v>45016</v>
      </c>
      <c r="E1607" s="42">
        <v>45199</v>
      </c>
      <c r="F1607" t="s">
        <v>2895</v>
      </c>
      <c r="G1607" t="s">
        <v>2922</v>
      </c>
      <c r="H1607">
        <v>5200</v>
      </c>
      <c r="I1607" t="s">
        <v>2777</v>
      </c>
      <c r="J1607">
        <v>305101</v>
      </c>
      <c r="K1607" t="s">
        <v>2374</v>
      </c>
      <c r="L1607">
        <v>-38628.93</v>
      </c>
      <c r="M1607">
        <v>0</v>
      </c>
      <c r="N1607">
        <v>551033.86</v>
      </c>
      <c r="O1607">
        <v>-551033.86</v>
      </c>
      <c r="P1607" t="s">
        <v>607</v>
      </c>
      <c r="Q1607">
        <v>-551033.86</v>
      </c>
      <c r="R1607">
        <v>0</v>
      </c>
      <c r="S1607">
        <v>551033.86</v>
      </c>
      <c r="T1607" t="s">
        <v>2895</v>
      </c>
      <c r="U1607" s="221">
        <f t="shared" si="51"/>
        <v>-5.5103385999999997E-2</v>
      </c>
    </row>
    <row r="1608" spans="1:21" hidden="1">
      <c r="A1608" s="55" t="str">
        <f t="shared" si="50"/>
        <v>Y0BA5.5</v>
      </c>
      <c r="B1608" s="55">
        <f>VLOOKUP(J1608,'Mapping-CITI'!A:E,5,0)</f>
        <v>5.5</v>
      </c>
      <c r="D1608" s="42">
        <v>45016</v>
      </c>
      <c r="E1608" s="42">
        <v>45199</v>
      </c>
      <c r="F1608" t="s">
        <v>2895</v>
      </c>
      <c r="G1608" t="s">
        <v>2922</v>
      </c>
      <c r="H1608">
        <v>5200</v>
      </c>
      <c r="I1608" t="s">
        <v>2777</v>
      </c>
      <c r="J1608">
        <v>305144</v>
      </c>
      <c r="K1608" t="s">
        <v>2391</v>
      </c>
      <c r="L1608">
        <v>-2923.58</v>
      </c>
      <c r="M1608">
        <v>12.41</v>
      </c>
      <c r="N1608">
        <v>0</v>
      </c>
      <c r="O1608">
        <v>12.41</v>
      </c>
      <c r="P1608" t="s">
        <v>607</v>
      </c>
      <c r="Q1608">
        <v>12.41</v>
      </c>
      <c r="R1608">
        <v>12.41</v>
      </c>
      <c r="S1608">
        <v>0</v>
      </c>
      <c r="T1608" t="s">
        <v>2895</v>
      </c>
      <c r="U1608" s="221">
        <f t="shared" si="51"/>
        <v>1.2410000000000001E-6</v>
      </c>
    </row>
    <row r="1609" spans="1:21" hidden="1">
      <c r="A1609" s="55" t="str">
        <f t="shared" si="50"/>
        <v>Y0BA5.5</v>
      </c>
      <c r="B1609" s="55">
        <f>VLOOKUP(J1609,'Mapping-CITI'!A:E,5,0)</f>
        <v>5.5</v>
      </c>
      <c r="D1609" s="42">
        <v>45016</v>
      </c>
      <c r="E1609" s="42">
        <v>45199</v>
      </c>
      <c r="F1609" t="s">
        <v>2895</v>
      </c>
      <c r="G1609" t="s">
        <v>2922</v>
      </c>
      <c r="H1609">
        <v>5200</v>
      </c>
      <c r="I1609" t="s">
        <v>2777</v>
      </c>
      <c r="J1609">
        <v>310115</v>
      </c>
      <c r="K1609" t="s">
        <v>2398</v>
      </c>
      <c r="L1609">
        <v>-63.16</v>
      </c>
      <c r="M1609">
        <v>2070.92</v>
      </c>
      <c r="N1609">
        <v>612.22</v>
      </c>
      <c r="O1609">
        <v>1458.7</v>
      </c>
      <c r="P1609" t="s">
        <v>607</v>
      </c>
      <c r="Q1609">
        <v>1458.7</v>
      </c>
      <c r="R1609">
        <v>2070.92</v>
      </c>
      <c r="S1609">
        <v>612.22</v>
      </c>
      <c r="T1609" t="s">
        <v>2895</v>
      </c>
      <c r="U1609" s="221">
        <f t="shared" si="51"/>
        <v>1.4587000000000001E-4</v>
      </c>
    </row>
    <row r="1610" spans="1:21" hidden="1">
      <c r="A1610" s="55" t="str">
        <f t="shared" si="50"/>
        <v>Y0BAIgnore</v>
      </c>
      <c r="B1610" s="55" t="str">
        <f>VLOOKUP(J1610,'Mapping-CITI'!A:E,5,0)</f>
        <v>Ignore</v>
      </c>
      <c r="D1610" s="42">
        <v>45016</v>
      </c>
      <c r="E1610" s="42">
        <v>45199</v>
      </c>
      <c r="F1610" t="s">
        <v>2895</v>
      </c>
      <c r="G1610" t="s">
        <v>2922</v>
      </c>
      <c r="H1610">
        <v>5170</v>
      </c>
      <c r="I1610" t="s">
        <v>2800</v>
      </c>
      <c r="J1610">
        <v>311501</v>
      </c>
      <c r="K1610" t="s">
        <v>2402</v>
      </c>
      <c r="L1610">
        <v>236313073.19999999</v>
      </c>
      <c r="M1610">
        <v>0</v>
      </c>
      <c r="N1610">
        <v>4014422126.3400002</v>
      </c>
      <c r="O1610">
        <v>-4014422126.3400002</v>
      </c>
      <c r="P1610" t="s">
        <v>607</v>
      </c>
      <c r="Q1610">
        <v>-4014422126.3400002</v>
      </c>
      <c r="R1610">
        <v>0</v>
      </c>
      <c r="S1610">
        <v>0</v>
      </c>
      <c r="T1610" t="s">
        <v>2895</v>
      </c>
      <c r="U1610" s="221">
        <f t="shared" si="51"/>
        <v>-401.44221263400004</v>
      </c>
    </row>
    <row r="1611" spans="1:21" hidden="1">
      <c r="A1611" s="55" t="str">
        <f t="shared" si="50"/>
        <v>Y0BA6.4</v>
      </c>
      <c r="B1611" s="55">
        <f>VLOOKUP(J1611,'Mapping-CITI'!A:E,5,0)</f>
        <v>6.4</v>
      </c>
      <c r="D1611" s="42">
        <v>45016</v>
      </c>
      <c r="E1611" s="42">
        <v>45199</v>
      </c>
      <c r="F1611" t="s">
        <v>2895</v>
      </c>
      <c r="G1611" t="s">
        <v>2922</v>
      </c>
      <c r="H1611">
        <v>4160</v>
      </c>
      <c r="I1611" t="s">
        <v>2778</v>
      </c>
      <c r="J1611">
        <v>401201</v>
      </c>
      <c r="K1611" t="s">
        <v>2419</v>
      </c>
      <c r="L1611">
        <v>330871.82</v>
      </c>
      <c r="M1611">
        <v>0</v>
      </c>
      <c r="N1611">
        <v>0</v>
      </c>
      <c r="O1611">
        <v>0</v>
      </c>
      <c r="P1611" t="s">
        <v>607</v>
      </c>
      <c r="Q1611">
        <v>0</v>
      </c>
      <c r="R1611">
        <v>0</v>
      </c>
      <c r="S1611">
        <v>0</v>
      </c>
      <c r="T1611" t="s">
        <v>2895</v>
      </c>
      <c r="U1611" s="221">
        <f t="shared" si="51"/>
        <v>0</v>
      </c>
    </row>
    <row r="1612" spans="1:21" hidden="1">
      <c r="A1612" s="55" t="str">
        <f t="shared" si="50"/>
        <v>Y0BAIgnore</v>
      </c>
      <c r="B1612" s="55" t="str">
        <f>VLOOKUP(J1612,'Mapping-CITI'!A:E,5,0)</f>
        <v>Ignore</v>
      </c>
      <c r="D1612" s="42">
        <v>45016</v>
      </c>
      <c r="E1612" s="42">
        <v>45199</v>
      </c>
      <c r="F1612" t="s">
        <v>2895</v>
      </c>
      <c r="G1612" t="s">
        <v>2922</v>
      </c>
      <c r="H1612">
        <v>4160</v>
      </c>
      <c r="I1612" t="s">
        <v>2778</v>
      </c>
      <c r="J1612">
        <v>401237</v>
      </c>
      <c r="K1612" t="s">
        <v>2428</v>
      </c>
      <c r="L1612">
        <v>8386100.8200000003</v>
      </c>
      <c r="M1612">
        <v>8612759.2400000002</v>
      </c>
      <c r="N1612">
        <v>0</v>
      </c>
      <c r="O1612">
        <v>8612759.2400000002</v>
      </c>
      <c r="P1612" t="s">
        <v>607</v>
      </c>
      <c r="Q1612">
        <v>8612759.2400000002</v>
      </c>
      <c r="R1612">
        <v>8612759.2400000002</v>
      </c>
      <c r="S1612">
        <v>0</v>
      </c>
      <c r="T1612" t="s">
        <v>2895</v>
      </c>
      <c r="U1612" s="221">
        <f t="shared" si="51"/>
        <v>0.86127592399999997</v>
      </c>
    </row>
    <row r="1613" spans="1:21" hidden="1">
      <c r="A1613" s="55" t="str">
        <f t="shared" si="50"/>
        <v>Y0BA6.4</v>
      </c>
      <c r="B1613" s="55">
        <f>VLOOKUP(J1613,'Mapping-CITI'!A:E,5,0)</f>
        <v>6.4</v>
      </c>
      <c r="D1613" s="42">
        <v>45016</v>
      </c>
      <c r="E1613" s="42">
        <v>45199</v>
      </c>
      <c r="F1613" t="s">
        <v>2895</v>
      </c>
      <c r="G1613" t="s">
        <v>2922</v>
      </c>
      <c r="H1613">
        <v>4160</v>
      </c>
      <c r="I1613" t="s">
        <v>2778</v>
      </c>
      <c r="J1613">
        <v>401301</v>
      </c>
      <c r="K1613" t="s">
        <v>2432</v>
      </c>
      <c r="L1613">
        <v>11027.93</v>
      </c>
      <c r="M1613">
        <v>21791.75</v>
      </c>
      <c r="N1613">
        <v>20657.13</v>
      </c>
      <c r="O1613">
        <v>1134.6199999999999</v>
      </c>
      <c r="P1613" t="s">
        <v>607</v>
      </c>
      <c r="Q1613">
        <v>1134.6199999999999</v>
      </c>
      <c r="R1613">
        <v>21791.75</v>
      </c>
      <c r="S1613">
        <v>20657.13</v>
      </c>
      <c r="T1613" t="s">
        <v>2895</v>
      </c>
      <c r="U1613" s="221">
        <f t="shared" si="51"/>
        <v>1.134619999999999E-4</v>
      </c>
    </row>
    <row r="1614" spans="1:21" hidden="1">
      <c r="A1614" s="55" t="str">
        <f t="shared" si="50"/>
        <v>Y0BA6.2</v>
      </c>
      <c r="B1614" s="55">
        <f>VLOOKUP(J1614,'Mapping-CITI'!A:E,5,0)</f>
        <v>6.2</v>
      </c>
      <c r="D1614" s="42">
        <v>45016</v>
      </c>
      <c r="E1614" s="42">
        <v>45199</v>
      </c>
      <c r="F1614" t="s">
        <v>2895</v>
      </c>
      <c r="G1614" t="s">
        <v>2922</v>
      </c>
      <c r="H1614">
        <v>4160</v>
      </c>
      <c r="I1614" t="s">
        <v>2778</v>
      </c>
      <c r="J1614">
        <v>401501</v>
      </c>
      <c r="K1614" t="s">
        <v>676</v>
      </c>
      <c r="L1614">
        <v>115433016.22</v>
      </c>
      <c r="M1614">
        <v>65460402.100000001</v>
      </c>
      <c r="N1614">
        <v>185526.11</v>
      </c>
      <c r="O1614">
        <v>65274875.990000002</v>
      </c>
      <c r="P1614" t="s">
        <v>607</v>
      </c>
      <c r="Q1614">
        <v>65274875.990000002</v>
      </c>
      <c r="R1614">
        <v>0</v>
      </c>
      <c r="S1614">
        <v>0</v>
      </c>
      <c r="T1614" t="s">
        <v>2895</v>
      </c>
      <c r="U1614" s="221">
        <f t="shared" si="51"/>
        <v>6.5274875990000005</v>
      </c>
    </row>
    <row r="1615" spans="1:21" hidden="1">
      <c r="A1615" s="55" t="str">
        <f t="shared" si="50"/>
        <v>Y0BA6.1</v>
      </c>
      <c r="B1615" s="55">
        <f>VLOOKUP(J1615,'Mapping-CITI'!A:E,5,0)</f>
        <v>6.1</v>
      </c>
      <c r="D1615" s="42">
        <v>45016</v>
      </c>
      <c r="E1615" s="42">
        <v>45199</v>
      </c>
      <c r="F1615" t="s">
        <v>2895</v>
      </c>
      <c r="G1615" t="s">
        <v>2922</v>
      </c>
      <c r="H1615">
        <v>4160</v>
      </c>
      <c r="I1615" t="s">
        <v>2778</v>
      </c>
      <c r="J1615">
        <v>401508</v>
      </c>
      <c r="K1615" t="s">
        <v>2554</v>
      </c>
      <c r="L1615">
        <v>2933707</v>
      </c>
      <c r="M1615">
        <v>0</v>
      </c>
      <c r="N1615">
        <v>36860.97</v>
      </c>
      <c r="O1615">
        <v>-36860.97</v>
      </c>
      <c r="P1615" t="s">
        <v>607</v>
      </c>
      <c r="Q1615">
        <v>-36860.97</v>
      </c>
      <c r="R1615">
        <v>0</v>
      </c>
      <c r="S1615">
        <v>36860.97</v>
      </c>
      <c r="T1615" t="s">
        <v>2895</v>
      </c>
      <c r="U1615" s="221">
        <f t="shared" si="51"/>
        <v>-3.6860970000000002E-3</v>
      </c>
    </row>
    <row r="1616" spans="1:21" hidden="1">
      <c r="A1616" s="55" t="str">
        <f t="shared" si="50"/>
        <v>Y0BA6.2</v>
      </c>
      <c r="B1616" s="55">
        <f>VLOOKUP(J1616,'Mapping-CITI'!A:E,5,0)</f>
        <v>6.2</v>
      </c>
      <c r="D1616" s="42">
        <v>45016</v>
      </c>
      <c r="E1616" s="42">
        <v>45199</v>
      </c>
      <c r="F1616" t="s">
        <v>2895</v>
      </c>
      <c r="G1616" t="s">
        <v>2922</v>
      </c>
      <c r="H1616">
        <v>4160</v>
      </c>
      <c r="I1616" t="s">
        <v>2778</v>
      </c>
      <c r="J1616">
        <v>401509</v>
      </c>
      <c r="K1616" t="s">
        <v>2695</v>
      </c>
      <c r="L1616">
        <v>7070796.4699999997</v>
      </c>
      <c r="M1616">
        <v>4285227.71</v>
      </c>
      <c r="N1616">
        <v>0</v>
      </c>
      <c r="O1616">
        <v>4285227.71</v>
      </c>
      <c r="P1616" t="s">
        <v>607</v>
      </c>
      <c r="Q1616">
        <v>4285227.71</v>
      </c>
      <c r="R1616">
        <v>0</v>
      </c>
      <c r="S1616">
        <v>0</v>
      </c>
      <c r="T1616" t="s">
        <v>2895</v>
      </c>
      <c r="U1616" s="221">
        <f t="shared" si="51"/>
        <v>0.42852277099999997</v>
      </c>
    </row>
    <row r="1617" spans="1:21" hidden="1">
      <c r="A1617" s="55" t="str">
        <f t="shared" si="50"/>
        <v>Y0BA6.4</v>
      </c>
      <c r="B1617" s="55">
        <f>VLOOKUP(J1617,'Mapping-CITI'!A:E,5,0)</f>
        <v>6.4</v>
      </c>
      <c r="D1617" s="42">
        <v>45016</v>
      </c>
      <c r="E1617" s="42">
        <v>45199</v>
      </c>
      <c r="F1617" t="s">
        <v>2895</v>
      </c>
      <c r="G1617" t="s">
        <v>2922</v>
      </c>
      <c r="H1617">
        <v>4160</v>
      </c>
      <c r="I1617" t="s">
        <v>2778</v>
      </c>
      <c r="J1617">
        <v>401702</v>
      </c>
      <c r="K1617" t="s">
        <v>2686</v>
      </c>
      <c r="L1617">
        <v>-22659.759999999998</v>
      </c>
      <c r="M1617">
        <v>0</v>
      </c>
      <c r="N1617">
        <v>16697.38</v>
      </c>
      <c r="O1617">
        <v>-16697.38</v>
      </c>
      <c r="P1617" t="s">
        <v>607</v>
      </c>
      <c r="Q1617">
        <v>-16697.38</v>
      </c>
      <c r="R1617">
        <v>0</v>
      </c>
      <c r="S1617">
        <v>0</v>
      </c>
      <c r="T1617" t="s">
        <v>2895</v>
      </c>
      <c r="U1617" s="221">
        <f t="shared" si="51"/>
        <v>-1.669738E-3</v>
      </c>
    </row>
    <row r="1618" spans="1:21" hidden="1">
      <c r="A1618" s="55" t="str">
        <f t="shared" si="50"/>
        <v>Y0BA6.4</v>
      </c>
      <c r="B1618" s="55">
        <f>VLOOKUP(J1618,'Mapping-CITI'!A:E,5,0)</f>
        <v>6.4</v>
      </c>
      <c r="D1618" s="42">
        <v>45016</v>
      </c>
      <c r="E1618" s="42">
        <v>45199</v>
      </c>
      <c r="F1618" t="s">
        <v>2895</v>
      </c>
      <c r="G1618" t="s">
        <v>2922</v>
      </c>
      <c r="H1618">
        <v>4160</v>
      </c>
      <c r="I1618" t="s">
        <v>2778</v>
      </c>
      <c r="J1618">
        <v>401703</v>
      </c>
      <c r="K1618" t="s">
        <v>2687</v>
      </c>
      <c r="L1618">
        <v>-22659.759999999998</v>
      </c>
      <c r="M1618">
        <v>0</v>
      </c>
      <c r="N1618">
        <v>16697.38</v>
      </c>
      <c r="O1618">
        <v>-16697.38</v>
      </c>
      <c r="P1618" t="s">
        <v>607</v>
      </c>
      <c r="Q1618">
        <v>-16697.38</v>
      </c>
      <c r="R1618">
        <v>0</v>
      </c>
      <c r="S1618">
        <v>0</v>
      </c>
      <c r="T1618" t="s">
        <v>2895</v>
      </c>
      <c r="U1618" s="221">
        <f t="shared" si="51"/>
        <v>-1.669738E-3</v>
      </c>
    </row>
    <row r="1619" spans="1:21" hidden="1">
      <c r="A1619" s="55" t="str">
        <f t="shared" si="50"/>
        <v>Y0BA6.4</v>
      </c>
      <c r="B1619" s="55">
        <f>VLOOKUP(J1619,'Mapping-CITI'!A:E,5,0)</f>
        <v>6.4</v>
      </c>
      <c r="D1619" s="42">
        <v>45016</v>
      </c>
      <c r="E1619" s="42">
        <v>45199</v>
      </c>
      <c r="F1619" t="s">
        <v>2895</v>
      </c>
      <c r="G1619" t="s">
        <v>2922</v>
      </c>
      <c r="H1619">
        <v>4160</v>
      </c>
      <c r="I1619" t="s">
        <v>2778</v>
      </c>
      <c r="J1619">
        <v>401707</v>
      </c>
      <c r="K1619" t="s">
        <v>2680</v>
      </c>
      <c r="L1619">
        <v>11391.14</v>
      </c>
      <c r="M1619">
        <v>0</v>
      </c>
      <c r="N1619">
        <v>0</v>
      </c>
      <c r="O1619">
        <v>0</v>
      </c>
      <c r="P1619" t="s">
        <v>607</v>
      </c>
      <c r="Q1619">
        <v>0</v>
      </c>
      <c r="R1619">
        <v>0</v>
      </c>
      <c r="S1619">
        <v>0</v>
      </c>
      <c r="T1619" t="s">
        <v>2895</v>
      </c>
      <c r="U1619" s="221">
        <f t="shared" si="51"/>
        <v>0</v>
      </c>
    </row>
    <row r="1620" spans="1:21" hidden="1">
      <c r="A1620" s="55" t="str">
        <f t="shared" si="50"/>
        <v>Y0BA6.4</v>
      </c>
      <c r="B1620" s="55">
        <f>VLOOKUP(J1620,'Mapping-CITI'!A:E,5,0)</f>
        <v>6.4</v>
      </c>
      <c r="D1620" s="42">
        <v>45016</v>
      </c>
      <c r="E1620" s="42">
        <v>45199</v>
      </c>
      <c r="F1620" t="s">
        <v>2895</v>
      </c>
      <c r="G1620" t="s">
        <v>2922</v>
      </c>
      <c r="H1620">
        <v>4160</v>
      </c>
      <c r="I1620" t="s">
        <v>2778</v>
      </c>
      <c r="J1620">
        <v>401708</v>
      </c>
      <c r="K1620" t="s">
        <v>2681</v>
      </c>
      <c r="L1620">
        <v>11391.14</v>
      </c>
      <c r="M1620">
        <v>0</v>
      </c>
      <c r="N1620">
        <v>0</v>
      </c>
      <c r="O1620">
        <v>0</v>
      </c>
      <c r="P1620" t="s">
        <v>607</v>
      </c>
      <c r="Q1620">
        <v>0</v>
      </c>
      <c r="R1620">
        <v>0</v>
      </c>
      <c r="S1620">
        <v>0</v>
      </c>
      <c r="T1620" t="s">
        <v>2895</v>
      </c>
      <c r="U1620" s="221">
        <f t="shared" si="51"/>
        <v>0</v>
      </c>
    </row>
    <row r="1621" spans="1:21" hidden="1">
      <c r="A1621" s="55" t="str">
        <f t="shared" si="50"/>
        <v>Y0BA6.4</v>
      </c>
      <c r="B1621" s="55">
        <f>VLOOKUP(J1621,'Mapping-CITI'!A:E,5,0)</f>
        <v>6.4</v>
      </c>
      <c r="D1621" s="42">
        <v>45016</v>
      </c>
      <c r="E1621" s="42">
        <v>45199</v>
      </c>
      <c r="F1621" t="s">
        <v>2895</v>
      </c>
      <c r="G1621" t="s">
        <v>2922</v>
      </c>
      <c r="H1621">
        <v>4160</v>
      </c>
      <c r="I1621" t="s">
        <v>2778</v>
      </c>
      <c r="J1621">
        <v>402084</v>
      </c>
      <c r="K1621" t="s">
        <v>4268</v>
      </c>
      <c r="L1621">
        <v>0</v>
      </c>
      <c r="M1621">
        <v>2103777.4500000002</v>
      </c>
      <c r="N1621">
        <v>0</v>
      </c>
      <c r="O1621">
        <v>2103777.4500000002</v>
      </c>
      <c r="P1621" t="s">
        <v>607</v>
      </c>
      <c r="Q1621">
        <v>2103777.4500000002</v>
      </c>
      <c r="R1621">
        <v>0</v>
      </c>
      <c r="S1621">
        <v>0</v>
      </c>
      <c r="T1621" t="s">
        <v>2895</v>
      </c>
      <c r="U1621" s="221">
        <f t="shared" si="51"/>
        <v>0.210377745</v>
      </c>
    </row>
    <row r="1622" spans="1:21" hidden="1">
      <c r="A1622" s="55" t="str">
        <f t="shared" si="50"/>
        <v>Y0BA6.4</v>
      </c>
      <c r="B1622" s="55">
        <f>VLOOKUP(J1622,'Mapping-CITI'!A:E,5,0)</f>
        <v>6.4</v>
      </c>
      <c r="D1622" s="42">
        <v>45016</v>
      </c>
      <c r="E1622" s="42">
        <v>45199</v>
      </c>
      <c r="F1622" t="s">
        <v>2895</v>
      </c>
      <c r="G1622" t="s">
        <v>2922</v>
      </c>
      <c r="H1622">
        <v>4160</v>
      </c>
      <c r="I1622" t="s">
        <v>2778</v>
      </c>
      <c r="J1622">
        <v>402103</v>
      </c>
      <c r="K1622" t="s">
        <v>2436</v>
      </c>
      <c r="L1622">
        <v>131321.32999999999</v>
      </c>
      <c r="M1622">
        <v>360797.21</v>
      </c>
      <c r="N1622">
        <v>24701.4</v>
      </c>
      <c r="O1622">
        <v>336095.81</v>
      </c>
      <c r="P1622" t="s">
        <v>607</v>
      </c>
      <c r="Q1622">
        <v>336095.81</v>
      </c>
      <c r="R1622">
        <v>360797.21</v>
      </c>
      <c r="S1622">
        <v>24701.4</v>
      </c>
      <c r="T1622" t="s">
        <v>2895</v>
      </c>
      <c r="U1622" s="221">
        <f t="shared" si="51"/>
        <v>3.3609580999999999E-2</v>
      </c>
    </row>
    <row r="1623" spans="1:21" hidden="1">
      <c r="A1623" s="55" t="str">
        <f t="shared" si="50"/>
        <v>Y0BA6.3</v>
      </c>
      <c r="B1623" s="55">
        <f>VLOOKUP(J1623,'Mapping-CITI'!A:E,5,0)</f>
        <v>6.3</v>
      </c>
      <c r="D1623" s="42">
        <v>45016</v>
      </c>
      <c r="E1623" s="42">
        <v>45199</v>
      </c>
      <c r="F1623" t="s">
        <v>2895</v>
      </c>
      <c r="G1623" t="s">
        <v>2922</v>
      </c>
      <c r="H1623">
        <v>4160</v>
      </c>
      <c r="I1623" t="s">
        <v>2778</v>
      </c>
      <c r="J1623">
        <v>402106</v>
      </c>
      <c r="K1623" t="s">
        <v>2437</v>
      </c>
      <c r="L1623">
        <v>91194.86</v>
      </c>
      <c r="M1623">
        <v>51242.35</v>
      </c>
      <c r="N1623">
        <v>0</v>
      </c>
      <c r="O1623">
        <v>51242.35</v>
      </c>
      <c r="P1623" t="s">
        <v>607</v>
      </c>
      <c r="Q1623">
        <v>51242.35</v>
      </c>
      <c r="R1623">
        <v>51242.35</v>
      </c>
      <c r="S1623">
        <v>0</v>
      </c>
      <c r="T1623" t="s">
        <v>2895</v>
      </c>
      <c r="U1623" s="221">
        <f t="shared" si="51"/>
        <v>5.1242349999999996E-3</v>
      </c>
    </row>
    <row r="1624" spans="1:21" hidden="1">
      <c r="A1624" s="55" t="str">
        <f t="shared" si="50"/>
        <v>Y0BA6.4</v>
      </c>
      <c r="B1624" s="55">
        <f>VLOOKUP(J1624,'Mapping-CITI'!A:E,5,0)</f>
        <v>6.4</v>
      </c>
      <c r="D1624" s="42">
        <v>45016</v>
      </c>
      <c r="E1624" s="42">
        <v>45199</v>
      </c>
      <c r="F1624" t="s">
        <v>2895</v>
      </c>
      <c r="G1624" t="s">
        <v>2922</v>
      </c>
      <c r="H1624">
        <v>4160</v>
      </c>
      <c r="I1624" t="s">
        <v>2778</v>
      </c>
      <c r="J1624">
        <v>402113</v>
      </c>
      <c r="K1624" t="s">
        <v>2438</v>
      </c>
      <c r="L1624">
        <v>9814382.5600000005</v>
      </c>
      <c r="M1624">
        <v>3725810.86</v>
      </c>
      <c r="N1624">
        <v>26189.87</v>
      </c>
      <c r="O1624">
        <v>3699620.99</v>
      </c>
      <c r="P1624" t="s">
        <v>607</v>
      </c>
      <c r="Q1624">
        <v>3699620.99</v>
      </c>
      <c r="R1624">
        <v>3725810.86</v>
      </c>
      <c r="S1624">
        <v>26189.87</v>
      </c>
      <c r="T1624" t="s">
        <v>2895</v>
      </c>
      <c r="U1624" s="221">
        <f t="shared" si="51"/>
        <v>0.36996209899999999</v>
      </c>
    </row>
    <row r="1625" spans="1:21" hidden="1">
      <c r="A1625" s="55" t="str">
        <f t="shared" si="50"/>
        <v>Y0BA6.4</v>
      </c>
      <c r="B1625" s="55">
        <f>VLOOKUP(J1625,'Mapping-CITI'!A:E,5,0)</f>
        <v>6.4</v>
      </c>
      <c r="D1625" s="42">
        <v>45016</v>
      </c>
      <c r="E1625" s="42">
        <v>45199</v>
      </c>
      <c r="F1625" t="s">
        <v>2895</v>
      </c>
      <c r="G1625" t="s">
        <v>2922</v>
      </c>
      <c r="H1625">
        <v>4160</v>
      </c>
      <c r="I1625" t="s">
        <v>2778</v>
      </c>
      <c r="J1625">
        <v>402125</v>
      </c>
      <c r="K1625" t="s">
        <v>2914</v>
      </c>
      <c r="L1625">
        <v>1507144.35</v>
      </c>
      <c r="M1625">
        <v>231671.1</v>
      </c>
      <c r="N1625">
        <v>0</v>
      </c>
      <c r="O1625">
        <v>231671.1</v>
      </c>
      <c r="P1625" t="s">
        <v>607</v>
      </c>
      <c r="Q1625">
        <v>231671.1</v>
      </c>
      <c r="R1625">
        <v>231671.1</v>
      </c>
      <c r="S1625">
        <v>0</v>
      </c>
      <c r="T1625" t="s">
        <v>2895</v>
      </c>
      <c r="U1625" s="221">
        <f t="shared" si="51"/>
        <v>2.3167110000000001E-2</v>
      </c>
    </row>
    <row r="1626" spans="1:21" hidden="1">
      <c r="A1626" s="55" t="str">
        <f t="shared" si="50"/>
        <v>Y0BA6.1</v>
      </c>
      <c r="B1626" s="55">
        <f>VLOOKUP(J1626,'Mapping-CITI'!A:E,5,0)</f>
        <v>6.1</v>
      </c>
      <c r="D1626" s="42">
        <v>45016</v>
      </c>
      <c r="E1626" s="42">
        <v>45199</v>
      </c>
      <c r="F1626" t="s">
        <v>2895</v>
      </c>
      <c r="G1626" t="s">
        <v>2922</v>
      </c>
      <c r="H1626">
        <v>4170</v>
      </c>
      <c r="I1626" t="s">
        <v>2780</v>
      </c>
      <c r="J1626">
        <v>402128</v>
      </c>
      <c r="K1626" t="s">
        <v>2440</v>
      </c>
      <c r="L1626">
        <v>109267295.27</v>
      </c>
      <c r="M1626">
        <v>66890368.020000003</v>
      </c>
      <c r="N1626">
        <v>0</v>
      </c>
      <c r="O1626">
        <v>66890368.020000003</v>
      </c>
      <c r="P1626" t="s">
        <v>607</v>
      </c>
      <c r="Q1626">
        <v>66890368.020000003</v>
      </c>
      <c r="R1626">
        <v>0</v>
      </c>
      <c r="S1626">
        <v>0</v>
      </c>
      <c r="T1626" t="s">
        <v>2895</v>
      </c>
      <c r="U1626" s="221">
        <f t="shared" si="51"/>
        <v>6.6890368020000004</v>
      </c>
    </row>
    <row r="1627" spans="1:21">
      <c r="A1627" s="55" t="str">
        <f t="shared" si="50"/>
        <v>Y0BA6.4</v>
      </c>
      <c r="B1627" s="55">
        <f>VLOOKUP(J1627,'Mapping-CITI'!A:E,5,0)</f>
        <v>6.4</v>
      </c>
      <c r="D1627" s="42">
        <v>45016</v>
      </c>
      <c r="E1627" s="42">
        <v>45199</v>
      </c>
      <c r="F1627" t="s">
        <v>2895</v>
      </c>
      <c r="G1627" t="s">
        <v>2922</v>
      </c>
      <c r="H1627">
        <v>4170</v>
      </c>
      <c r="I1627" t="s">
        <v>2780</v>
      </c>
      <c r="J1627">
        <v>402129</v>
      </c>
      <c r="K1627" t="s">
        <v>2871</v>
      </c>
      <c r="L1627">
        <v>64.099999999999994</v>
      </c>
      <c r="M1627">
        <v>1754232</v>
      </c>
      <c r="N1627">
        <v>0</v>
      </c>
      <c r="O1627">
        <v>1754232</v>
      </c>
      <c r="P1627" t="s">
        <v>607</v>
      </c>
      <c r="Q1627">
        <v>1754232</v>
      </c>
      <c r="R1627">
        <v>0</v>
      </c>
      <c r="S1627">
        <v>0</v>
      </c>
      <c r="T1627" t="s">
        <v>2895</v>
      </c>
      <c r="U1627" s="221">
        <f t="shared" si="51"/>
        <v>0.1754232</v>
      </c>
    </row>
    <row r="1628" spans="1:21" hidden="1">
      <c r="A1628" s="55" t="str">
        <f t="shared" si="50"/>
        <v>Y0BA6.4</v>
      </c>
      <c r="B1628" s="55">
        <f>VLOOKUP(J1628,'Mapping-CITI'!A:E,5,0)</f>
        <v>6.4</v>
      </c>
      <c r="D1628" s="42">
        <v>45016</v>
      </c>
      <c r="E1628" s="42">
        <v>45199</v>
      </c>
      <c r="F1628" t="s">
        <v>2895</v>
      </c>
      <c r="G1628" t="s">
        <v>2922</v>
      </c>
      <c r="H1628">
        <v>4160</v>
      </c>
      <c r="I1628" t="s">
        <v>2778</v>
      </c>
      <c r="J1628">
        <v>402132</v>
      </c>
      <c r="K1628" t="s">
        <v>2441</v>
      </c>
      <c r="L1628">
        <v>0</v>
      </c>
      <c r="M1628">
        <v>0</v>
      </c>
      <c r="N1628">
        <v>0</v>
      </c>
      <c r="O1628">
        <v>0</v>
      </c>
      <c r="P1628" t="s">
        <v>607</v>
      </c>
      <c r="Q1628">
        <v>0</v>
      </c>
      <c r="R1628">
        <v>0</v>
      </c>
      <c r="S1628">
        <v>0</v>
      </c>
      <c r="T1628" t="s">
        <v>2895</v>
      </c>
      <c r="U1628" s="221">
        <f t="shared" si="51"/>
        <v>0</v>
      </c>
    </row>
    <row r="1629" spans="1:21" hidden="1">
      <c r="A1629" s="55" t="str">
        <f t="shared" si="50"/>
        <v>Y0BA6.4</v>
      </c>
      <c r="B1629" s="55">
        <f>VLOOKUP(J1629,'Mapping-CITI'!A:E,5,0)</f>
        <v>6.4</v>
      </c>
      <c r="D1629" s="42">
        <v>45016</v>
      </c>
      <c r="E1629" s="42">
        <v>45199</v>
      </c>
      <c r="F1629" t="s">
        <v>2895</v>
      </c>
      <c r="G1629" t="s">
        <v>2922</v>
      </c>
      <c r="H1629">
        <v>4160</v>
      </c>
      <c r="I1629" t="s">
        <v>2778</v>
      </c>
      <c r="J1629">
        <v>402233</v>
      </c>
      <c r="K1629" t="s">
        <v>2458</v>
      </c>
      <c r="L1629">
        <v>70929.98</v>
      </c>
      <c r="M1629">
        <v>147413.23000000001</v>
      </c>
      <c r="N1629">
        <v>0</v>
      </c>
      <c r="O1629">
        <v>147413.23000000001</v>
      </c>
      <c r="P1629" t="s">
        <v>607</v>
      </c>
      <c r="Q1629">
        <v>147413.23000000001</v>
      </c>
      <c r="R1629">
        <v>147413.23000000001</v>
      </c>
      <c r="S1629">
        <v>0</v>
      </c>
      <c r="T1629" t="s">
        <v>2895</v>
      </c>
      <c r="U1629" s="221">
        <f t="shared" si="51"/>
        <v>1.4741323000000001E-2</v>
      </c>
    </row>
    <row r="1630" spans="1:21" hidden="1">
      <c r="A1630" s="55" t="str">
        <f t="shared" si="50"/>
        <v>Y0BA6.4</v>
      </c>
      <c r="B1630" s="55">
        <f>VLOOKUP(J1630,'Mapping-CITI'!A:E,5,0)</f>
        <v>6.4</v>
      </c>
      <c r="D1630" s="42">
        <v>45016</v>
      </c>
      <c r="E1630" s="42">
        <v>45199</v>
      </c>
      <c r="F1630" t="s">
        <v>2895</v>
      </c>
      <c r="G1630" t="s">
        <v>2922</v>
      </c>
      <c r="H1630">
        <v>4160</v>
      </c>
      <c r="I1630" t="s">
        <v>2778</v>
      </c>
      <c r="J1630">
        <v>402235</v>
      </c>
      <c r="K1630" t="s">
        <v>2459</v>
      </c>
      <c r="L1630">
        <v>424518.65</v>
      </c>
      <c r="M1630">
        <v>304687.31</v>
      </c>
      <c r="N1630">
        <v>0</v>
      </c>
      <c r="O1630">
        <v>304687.31</v>
      </c>
      <c r="P1630" t="s">
        <v>607</v>
      </c>
      <c r="Q1630">
        <v>304687.31</v>
      </c>
      <c r="R1630">
        <v>304687.31</v>
      </c>
      <c r="S1630">
        <v>0</v>
      </c>
      <c r="T1630" t="s">
        <v>2895</v>
      </c>
      <c r="U1630" s="221">
        <f t="shared" si="51"/>
        <v>3.0468730999999999E-2</v>
      </c>
    </row>
    <row r="1631" spans="1:21" hidden="1">
      <c r="A1631" s="55" t="str">
        <f t="shared" si="50"/>
        <v>Y0BA6.2</v>
      </c>
      <c r="B1631" s="55">
        <f>VLOOKUP(J1631,'Mapping-CITI'!A:E,5,0)</f>
        <v>6.2</v>
      </c>
      <c r="D1631" s="42">
        <v>45016</v>
      </c>
      <c r="E1631" s="42">
        <v>45199</v>
      </c>
      <c r="F1631" t="s">
        <v>2895</v>
      </c>
      <c r="G1631" t="s">
        <v>2922</v>
      </c>
      <c r="H1631">
        <v>4160</v>
      </c>
      <c r="I1631" t="s">
        <v>2778</v>
      </c>
      <c r="J1631">
        <v>402257</v>
      </c>
      <c r="K1631" t="s">
        <v>2465</v>
      </c>
      <c r="L1631">
        <v>126568.27</v>
      </c>
      <c r="M1631">
        <v>0</v>
      </c>
      <c r="N1631">
        <v>0</v>
      </c>
      <c r="O1631">
        <v>0</v>
      </c>
      <c r="P1631" t="s">
        <v>607</v>
      </c>
      <c r="Q1631">
        <v>0</v>
      </c>
      <c r="R1631">
        <v>0</v>
      </c>
      <c r="S1631">
        <v>0</v>
      </c>
      <c r="T1631" t="s">
        <v>2895</v>
      </c>
      <c r="U1631" s="221">
        <f t="shared" si="51"/>
        <v>0</v>
      </c>
    </row>
    <row r="1632" spans="1:21" hidden="1">
      <c r="A1632" s="55" t="str">
        <f t="shared" si="50"/>
        <v>Y0BAIgnore</v>
      </c>
      <c r="B1632" s="55" t="str">
        <f>VLOOKUP(J1632,'Mapping-CITI'!A:E,5,0)</f>
        <v>Ignore</v>
      </c>
      <c r="D1632" s="42">
        <v>45016</v>
      </c>
      <c r="E1632" s="42">
        <v>45199</v>
      </c>
      <c r="F1632" t="s">
        <v>2895</v>
      </c>
      <c r="G1632" t="s">
        <v>2922</v>
      </c>
      <c r="H1632">
        <v>4160</v>
      </c>
      <c r="I1632" t="s">
        <v>2778</v>
      </c>
      <c r="J1632">
        <v>402328</v>
      </c>
      <c r="K1632" t="s">
        <v>2478</v>
      </c>
      <c r="L1632">
        <v>51653462.460000001</v>
      </c>
      <c r="M1632">
        <v>85940330.680000007</v>
      </c>
      <c r="N1632">
        <v>0</v>
      </c>
      <c r="O1632">
        <v>85940330.680000007</v>
      </c>
      <c r="P1632" t="s">
        <v>607</v>
      </c>
      <c r="Q1632">
        <v>85940330.680000007</v>
      </c>
      <c r="R1632">
        <v>85940330.680000007</v>
      </c>
      <c r="S1632">
        <v>0</v>
      </c>
      <c r="T1632" t="s">
        <v>2895</v>
      </c>
      <c r="U1632" s="221">
        <f t="shared" si="51"/>
        <v>8.5940330679999999</v>
      </c>
    </row>
    <row r="1633" spans="1:21" hidden="1">
      <c r="A1633" s="55" t="str">
        <f t="shared" si="50"/>
        <v>Y0BA6.4</v>
      </c>
      <c r="B1633" s="55">
        <f>VLOOKUP(J1633,'Mapping-CITI'!A:E,5,0)</f>
        <v>6.4</v>
      </c>
      <c r="D1633" s="42">
        <v>45016</v>
      </c>
      <c r="E1633" s="42">
        <v>45199</v>
      </c>
      <c r="F1633" t="s">
        <v>2895</v>
      </c>
      <c r="G1633" t="s">
        <v>2922</v>
      </c>
      <c r="H1633">
        <v>4160</v>
      </c>
      <c r="I1633" t="s">
        <v>2778</v>
      </c>
      <c r="J1633">
        <v>402404</v>
      </c>
      <c r="K1633" t="s">
        <v>2492</v>
      </c>
      <c r="L1633">
        <v>118230.29</v>
      </c>
      <c r="M1633">
        <v>8172.86</v>
      </c>
      <c r="N1633">
        <v>0</v>
      </c>
      <c r="O1633">
        <v>8172.86</v>
      </c>
      <c r="P1633" t="s">
        <v>607</v>
      </c>
      <c r="Q1633">
        <v>8172.86</v>
      </c>
      <c r="R1633">
        <v>8172.86</v>
      </c>
      <c r="S1633">
        <v>0</v>
      </c>
      <c r="T1633" t="s">
        <v>2895</v>
      </c>
      <c r="U1633" s="221">
        <f t="shared" si="51"/>
        <v>8.1728599999999997E-4</v>
      </c>
    </row>
    <row r="1634" spans="1:21" hidden="1">
      <c r="A1634" s="55" t="str">
        <f t="shared" si="50"/>
        <v>Y0BA5.2</v>
      </c>
      <c r="B1634" s="55">
        <f>VLOOKUP(J1634,'Mapping-CITI'!A:E,5,0)</f>
        <v>5.2</v>
      </c>
      <c r="D1634" s="42">
        <v>45016</v>
      </c>
      <c r="E1634" s="42">
        <v>45199</v>
      </c>
      <c r="F1634" t="s">
        <v>2895</v>
      </c>
      <c r="G1634" t="s">
        <v>2922</v>
      </c>
      <c r="H1634">
        <v>4170</v>
      </c>
      <c r="I1634" t="s">
        <v>2780</v>
      </c>
      <c r="J1634">
        <v>413523</v>
      </c>
      <c r="K1634" t="s">
        <v>2502</v>
      </c>
      <c r="L1634">
        <v>0</v>
      </c>
      <c r="M1634">
        <v>9367.4599999999991</v>
      </c>
      <c r="N1634">
        <v>4.3099999999999996</v>
      </c>
      <c r="O1634">
        <v>9363.15</v>
      </c>
      <c r="P1634" t="s">
        <v>607</v>
      </c>
      <c r="Q1634">
        <v>9363.15</v>
      </c>
      <c r="R1634">
        <v>24.18</v>
      </c>
      <c r="S1634">
        <v>4.3099999999999996</v>
      </c>
      <c r="T1634" t="s">
        <v>2895</v>
      </c>
      <c r="U1634" s="221">
        <f t="shared" si="51"/>
        <v>9.3631499999999996E-4</v>
      </c>
    </row>
    <row r="1635" spans="1:21" hidden="1">
      <c r="A1635" s="55" t="str">
        <f t="shared" si="50"/>
        <v>Y0BA5.3</v>
      </c>
      <c r="B1635" s="55">
        <f>VLOOKUP(J1635,'Mapping-CITI'!A:E,5,0)</f>
        <v>5.3</v>
      </c>
      <c r="D1635" s="42">
        <v>45016</v>
      </c>
      <c r="E1635" s="42">
        <v>45199</v>
      </c>
      <c r="F1635" t="s">
        <v>2895</v>
      </c>
      <c r="G1635" t="s">
        <v>2922</v>
      </c>
      <c r="H1635">
        <v>4120</v>
      </c>
      <c r="I1635" t="s">
        <v>2781</v>
      </c>
      <c r="J1635">
        <v>440101</v>
      </c>
      <c r="K1635" t="s">
        <v>2503</v>
      </c>
      <c r="L1635">
        <v>126880563.36</v>
      </c>
      <c r="M1635">
        <v>57189251.159999996</v>
      </c>
      <c r="N1635">
        <v>0</v>
      </c>
      <c r="O1635">
        <v>57189251.159999996</v>
      </c>
      <c r="P1635" t="s">
        <v>607</v>
      </c>
      <c r="Q1635">
        <v>57189251.159999996</v>
      </c>
      <c r="R1635">
        <v>0</v>
      </c>
      <c r="S1635">
        <v>0</v>
      </c>
      <c r="T1635" t="s">
        <v>2895</v>
      </c>
      <c r="U1635" s="221">
        <f t="shared" si="51"/>
        <v>5.7189251159999994</v>
      </c>
    </row>
    <row r="1636" spans="1:21" hidden="1">
      <c r="A1636" s="55" t="str">
        <f t="shared" si="50"/>
        <v>Y0BA5.5</v>
      </c>
      <c r="B1636" s="55">
        <f>VLOOKUP(J1636,'Mapping-CITI'!A:E,5,0)</f>
        <v>5.5</v>
      </c>
      <c r="D1636" s="42">
        <v>45016</v>
      </c>
      <c r="E1636" s="42">
        <v>45199</v>
      </c>
      <c r="F1636" t="s">
        <v>2895</v>
      </c>
      <c r="G1636" t="s">
        <v>2922</v>
      </c>
      <c r="H1636">
        <v>5110</v>
      </c>
      <c r="I1636" t="s">
        <v>2776</v>
      </c>
      <c r="J1636">
        <v>440225</v>
      </c>
      <c r="K1636" t="s">
        <v>2515</v>
      </c>
      <c r="L1636">
        <v>-57968.26</v>
      </c>
      <c r="M1636">
        <v>4137.47</v>
      </c>
      <c r="N1636">
        <v>34423.230000000003</v>
      </c>
      <c r="O1636">
        <v>-30285.759999999998</v>
      </c>
      <c r="P1636" t="s">
        <v>607</v>
      </c>
      <c r="Q1636">
        <v>-30285.759999999998</v>
      </c>
      <c r="R1636">
        <v>4137.47</v>
      </c>
      <c r="S1636">
        <v>34423.230000000003</v>
      </c>
      <c r="T1636" t="s">
        <v>2895</v>
      </c>
      <c r="U1636" s="221">
        <f t="shared" si="51"/>
        <v>-3.0285760000000003E-3</v>
      </c>
    </row>
    <row r="1637" spans="1:21" hidden="1">
      <c r="A1637" s="55" t="str">
        <f t="shared" si="50"/>
        <v>Y0BA6.4</v>
      </c>
      <c r="B1637" s="55">
        <f>VLOOKUP(J1637,'Mapping-CITI'!A:E,5,0)</f>
        <v>6.4</v>
      </c>
      <c r="D1637" s="42">
        <v>45016</v>
      </c>
      <c r="E1637" s="42">
        <v>45199</v>
      </c>
      <c r="F1637" t="s">
        <v>2895</v>
      </c>
      <c r="G1637" t="s">
        <v>2922</v>
      </c>
      <c r="H1637">
        <v>4160</v>
      </c>
      <c r="I1637" t="s">
        <v>2778</v>
      </c>
      <c r="J1637">
        <v>440325</v>
      </c>
      <c r="K1637" t="s">
        <v>2517</v>
      </c>
      <c r="L1637">
        <v>0</v>
      </c>
      <c r="M1637">
        <v>0</v>
      </c>
      <c r="N1637">
        <v>0</v>
      </c>
      <c r="O1637">
        <v>0</v>
      </c>
      <c r="P1637" t="s">
        <v>607</v>
      </c>
      <c r="Q1637">
        <v>0</v>
      </c>
      <c r="R1637">
        <v>0</v>
      </c>
      <c r="S1637">
        <v>0</v>
      </c>
      <c r="T1637" t="s">
        <v>2895</v>
      </c>
      <c r="U1637" s="221">
        <f t="shared" si="51"/>
        <v>0</v>
      </c>
    </row>
    <row r="1638" spans="1:21" hidden="1">
      <c r="A1638" s="55" t="str">
        <f t="shared" si="50"/>
        <v>Y0BA6.4</v>
      </c>
      <c r="B1638" s="55">
        <f>VLOOKUP(J1638,'Mapping-CITI'!A:E,5,0)</f>
        <v>6.4</v>
      </c>
      <c r="D1638" s="42">
        <v>45016</v>
      </c>
      <c r="E1638" s="42">
        <v>45199</v>
      </c>
      <c r="F1638" t="s">
        <v>2895</v>
      </c>
      <c r="G1638" t="s">
        <v>2922</v>
      </c>
      <c r="H1638">
        <v>4160</v>
      </c>
      <c r="I1638" t="s">
        <v>2778</v>
      </c>
      <c r="J1638">
        <v>440341</v>
      </c>
      <c r="K1638" t="s">
        <v>2682</v>
      </c>
      <c r="L1638">
        <v>11047993.199999999</v>
      </c>
      <c r="M1638">
        <v>6297429.7400000002</v>
      </c>
      <c r="N1638">
        <v>19352</v>
      </c>
      <c r="O1638">
        <v>6278077.7400000002</v>
      </c>
      <c r="P1638" t="s">
        <v>607</v>
      </c>
      <c r="Q1638">
        <v>6278077.7400000002</v>
      </c>
      <c r="R1638">
        <v>19352</v>
      </c>
      <c r="S1638">
        <v>19352</v>
      </c>
      <c r="T1638" t="s">
        <v>2895</v>
      </c>
      <c r="U1638" s="221">
        <f t="shared" si="51"/>
        <v>0.62780777399999999</v>
      </c>
    </row>
    <row r="1639" spans="1:21" hidden="1">
      <c r="A1639" s="55" t="str">
        <f t="shared" si="50"/>
        <v>Y0BA6.4</v>
      </c>
      <c r="B1639" s="55">
        <f>VLOOKUP(J1639,'Mapping-CITI'!A:E,5,0)</f>
        <v>6.4</v>
      </c>
      <c r="D1639" s="42">
        <v>45016</v>
      </c>
      <c r="E1639" s="42">
        <v>45199</v>
      </c>
      <c r="F1639" t="s">
        <v>2895</v>
      </c>
      <c r="G1639" t="s">
        <v>2922</v>
      </c>
      <c r="H1639">
        <v>4160</v>
      </c>
      <c r="I1639" t="s">
        <v>2778</v>
      </c>
      <c r="J1639">
        <v>440342</v>
      </c>
      <c r="K1639" t="s">
        <v>2683</v>
      </c>
      <c r="L1639">
        <v>11047993.199999999</v>
      </c>
      <c r="M1639">
        <v>6297429.7400000002</v>
      </c>
      <c r="N1639">
        <v>19352</v>
      </c>
      <c r="O1639">
        <v>6278077.7400000002</v>
      </c>
      <c r="P1639" t="s">
        <v>607</v>
      </c>
      <c r="Q1639">
        <v>6278077.7400000002</v>
      </c>
      <c r="R1639">
        <v>19352</v>
      </c>
      <c r="S1639">
        <v>19352</v>
      </c>
      <c r="T1639" t="s">
        <v>2895</v>
      </c>
      <c r="U1639" s="221">
        <f t="shared" si="51"/>
        <v>0.62780777399999999</v>
      </c>
    </row>
    <row r="1640" spans="1:21" hidden="1">
      <c r="A1640" s="55" t="str">
        <f t="shared" si="50"/>
        <v>Y0BA6.4</v>
      </c>
      <c r="B1640" s="55">
        <f>VLOOKUP(J1640,'Mapping-CITI'!A:E,5,0)</f>
        <v>6.4</v>
      </c>
      <c r="D1640" s="42">
        <v>45016</v>
      </c>
      <c r="E1640" s="42">
        <v>45199</v>
      </c>
      <c r="F1640" t="s">
        <v>2895</v>
      </c>
      <c r="G1640" t="s">
        <v>2922</v>
      </c>
      <c r="H1640">
        <v>4160</v>
      </c>
      <c r="I1640" t="s">
        <v>2778</v>
      </c>
      <c r="J1640">
        <v>440416</v>
      </c>
      <c r="K1640" t="s">
        <v>664</v>
      </c>
      <c r="L1640">
        <v>831150.42</v>
      </c>
      <c r="M1640">
        <v>9643853.1300000008</v>
      </c>
      <c r="N1640">
        <v>4972148.22</v>
      </c>
      <c r="O1640">
        <v>4671704.91</v>
      </c>
      <c r="P1640" t="s">
        <v>607</v>
      </c>
      <c r="Q1640">
        <v>4671704.91</v>
      </c>
      <c r="R1640">
        <v>192109.95</v>
      </c>
      <c r="S1640">
        <v>4972148.22</v>
      </c>
      <c r="T1640" t="s">
        <v>2895</v>
      </c>
      <c r="U1640" s="221">
        <f t="shared" si="51"/>
        <v>0.46717049100000013</v>
      </c>
    </row>
    <row r="1641" spans="1:21" hidden="1">
      <c r="A1641" s="55" t="str">
        <f t="shared" si="50"/>
        <v>Y0BA6.4</v>
      </c>
      <c r="B1641" s="55">
        <f>VLOOKUP(J1641,'Mapping-CITI'!A:E,5,0)</f>
        <v>6.4</v>
      </c>
      <c r="D1641" s="42">
        <v>45016</v>
      </c>
      <c r="E1641" s="42">
        <v>45199</v>
      </c>
      <c r="F1641" t="s">
        <v>2895</v>
      </c>
      <c r="G1641" t="s">
        <v>2922</v>
      </c>
      <c r="H1641">
        <v>4160</v>
      </c>
      <c r="I1641" t="s">
        <v>2778</v>
      </c>
      <c r="J1641">
        <v>440445</v>
      </c>
      <c r="K1641" t="s">
        <v>2596</v>
      </c>
      <c r="L1641">
        <v>45206.63</v>
      </c>
      <c r="M1641">
        <v>167408.54999999999</v>
      </c>
      <c r="N1641">
        <v>167408.54999999999</v>
      </c>
      <c r="O1641">
        <v>0</v>
      </c>
      <c r="P1641" t="s">
        <v>607</v>
      </c>
      <c r="Q1641">
        <v>0</v>
      </c>
      <c r="R1641">
        <v>167408.54999999999</v>
      </c>
      <c r="S1641">
        <v>167408.54999999999</v>
      </c>
      <c r="T1641" t="s">
        <v>2895</v>
      </c>
      <c r="U1641" s="221">
        <f t="shared" si="51"/>
        <v>0</v>
      </c>
    </row>
    <row r="1642" spans="1:21" hidden="1">
      <c r="A1642" s="55" t="str">
        <f t="shared" si="50"/>
        <v>Y0BA6.4</v>
      </c>
      <c r="B1642" s="55">
        <f>VLOOKUP(J1642,'Mapping-CITI'!A:E,5,0)</f>
        <v>6.4</v>
      </c>
      <c r="D1642" s="42">
        <v>45016</v>
      </c>
      <c r="E1642" s="42">
        <v>45199</v>
      </c>
      <c r="F1642" t="s">
        <v>2895</v>
      </c>
      <c r="G1642" t="s">
        <v>2922</v>
      </c>
      <c r="H1642">
        <v>4160</v>
      </c>
      <c r="I1642" t="s">
        <v>2778</v>
      </c>
      <c r="J1642">
        <v>440485</v>
      </c>
      <c r="K1642" t="s">
        <v>2517</v>
      </c>
      <c r="L1642">
        <v>0</v>
      </c>
      <c r="M1642">
        <v>0</v>
      </c>
      <c r="N1642">
        <v>0</v>
      </c>
      <c r="O1642">
        <v>0</v>
      </c>
      <c r="P1642" t="s">
        <v>607</v>
      </c>
      <c r="Q1642">
        <v>0</v>
      </c>
      <c r="R1642">
        <v>0</v>
      </c>
      <c r="S1642">
        <v>0</v>
      </c>
      <c r="T1642" t="s">
        <v>2895</v>
      </c>
      <c r="U1642" s="221">
        <f t="shared" si="51"/>
        <v>0</v>
      </c>
    </row>
    <row r="1643" spans="1:21" hidden="1">
      <c r="A1643" s="55" t="str">
        <f t="shared" si="50"/>
        <v>Y0BA6.4</v>
      </c>
      <c r="B1643" s="55">
        <f>VLOOKUP(J1643,'Mapping-CITI'!A:E,5,0)</f>
        <v>6.4</v>
      </c>
      <c r="D1643" s="42">
        <v>45016</v>
      </c>
      <c r="E1643" s="42">
        <v>45199</v>
      </c>
      <c r="F1643" t="s">
        <v>2895</v>
      </c>
      <c r="G1643" t="s">
        <v>2922</v>
      </c>
      <c r="H1643">
        <v>4160</v>
      </c>
      <c r="I1643" t="s">
        <v>2778</v>
      </c>
      <c r="J1643">
        <v>440509</v>
      </c>
      <c r="K1643" t="s">
        <v>2524</v>
      </c>
      <c r="L1643">
        <v>2828329.58</v>
      </c>
      <c r="M1643">
        <v>1718498.8</v>
      </c>
      <c r="N1643">
        <v>0</v>
      </c>
      <c r="O1643">
        <v>1718498.8</v>
      </c>
      <c r="P1643" t="s">
        <v>607</v>
      </c>
      <c r="Q1643">
        <v>1718498.8</v>
      </c>
      <c r="R1643">
        <v>0</v>
      </c>
      <c r="S1643">
        <v>0</v>
      </c>
      <c r="T1643" t="s">
        <v>2895</v>
      </c>
      <c r="U1643" s="221">
        <f t="shared" si="51"/>
        <v>0.17184988000000001</v>
      </c>
    </row>
    <row r="1644" spans="1:21" hidden="1">
      <c r="A1644" s="55" t="str">
        <f t="shared" si="50"/>
        <v>Y0BB0</v>
      </c>
      <c r="B1644" s="55">
        <f>VLOOKUP(J1644,'Mapping-CITI'!A:E,5,0)</f>
        <v>0</v>
      </c>
      <c r="D1644" s="42">
        <v>45016</v>
      </c>
      <c r="E1644" s="42">
        <v>45199</v>
      </c>
      <c r="F1644" t="s">
        <v>2896</v>
      </c>
      <c r="G1644" t="s">
        <v>2923</v>
      </c>
      <c r="H1644">
        <v>1210</v>
      </c>
      <c r="I1644" t="s">
        <v>2767</v>
      </c>
      <c r="J1644">
        <v>101101</v>
      </c>
      <c r="K1644" t="s">
        <v>2004</v>
      </c>
      <c r="L1644">
        <v>49388787943.889999</v>
      </c>
      <c r="M1644">
        <v>9195178181.4799995</v>
      </c>
      <c r="N1644">
        <v>7572168960.04</v>
      </c>
      <c r="O1644">
        <v>51011797165.330002</v>
      </c>
      <c r="P1644" t="s">
        <v>607</v>
      </c>
      <c r="Q1644">
        <v>51011797165.330002</v>
      </c>
      <c r="R1644">
        <v>0</v>
      </c>
      <c r="S1644">
        <v>0</v>
      </c>
      <c r="T1644" t="s">
        <v>2896</v>
      </c>
      <c r="U1644" s="221">
        <f t="shared" si="51"/>
        <v>162.30092214399997</v>
      </c>
    </row>
    <row r="1645" spans="1:21" hidden="1">
      <c r="A1645" s="55" t="str">
        <f t="shared" si="50"/>
        <v>Y0BB0</v>
      </c>
      <c r="B1645" s="55">
        <f>VLOOKUP(J1645,'Mapping-CITI'!A:E,5,0)</f>
        <v>0</v>
      </c>
      <c r="D1645" s="42">
        <v>45016</v>
      </c>
      <c r="E1645" s="42">
        <v>45199</v>
      </c>
      <c r="F1645" t="s">
        <v>2896</v>
      </c>
      <c r="G1645" t="s">
        <v>2923</v>
      </c>
      <c r="H1645">
        <v>1210</v>
      </c>
      <c r="I1645" t="s">
        <v>2767</v>
      </c>
      <c r="J1645">
        <v>102104</v>
      </c>
      <c r="K1645" t="s">
        <v>2007</v>
      </c>
      <c r="L1645">
        <v>4319089912.4899998</v>
      </c>
      <c r="M1645">
        <v>245492486879.84</v>
      </c>
      <c r="N1645">
        <v>249102017043.26001</v>
      </c>
      <c r="O1645">
        <v>709559749.07000005</v>
      </c>
      <c r="P1645" t="s">
        <v>607</v>
      </c>
      <c r="Q1645">
        <v>709559749.07000005</v>
      </c>
      <c r="R1645">
        <v>0</v>
      </c>
      <c r="S1645">
        <v>0</v>
      </c>
      <c r="T1645" t="s">
        <v>2896</v>
      </c>
      <c r="U1645" s="221">
        <f t="shared" si="51"/>
        <v>-360.95301634200132</v>
      </c>
    </row>
    <row r="1646" spans="1:21" hidden="1">
      <c r="A1646" s="55" t="str">
        <f t="shared" si="50"/>
        <v>Y0BB0</v>
      </c>
      <c r="B1646" s="55">
        <f>VLOOKUP(J1646,'Mapping-CITI'!A:E,5,0)</f>
        <v>0</v>
      </c>
      <c r="D1646" s="42">
        <v>45016</v>
      </c>
      <c r="E1646" s="42">
        <v>45199</v>
      </c>
      <c r="F1646" t="s">
        <v>2896</v>
      </c>
      <c r="G1646" t="s">
        <v>2923</v>
      </c>
      <c r="H1646">
        <v>1700</v>
      </c>
      <c r="I1646" t="s">
        <v>2768</v>
      </c>
      <c r="J1646">
        <v>106103</v>
      </c>
      <c r="K1646" t="s">
        <v>2783</v>
      </c>
      <c r="L1646">
        <v>26227584.800000001</v>
      </c>
      <c r="M1646">
        <v>65783938.369999997</v>
      </c>
      <c r="N1646">
        <v>85179337.950000003</v>
      </c>
      <c r="O1646">
        <v>6832185.2199999997</v>
      </c>
      <c r="P1646" t="s">
        <v>607</v>
      </c>
      <c r="Q1646">
        <v>6832185.2199999997</v>
      </c>
      <c r="R1646">
        <v>65783938.369999997</v>
      </c>
      <c r="S1646">
        <v>85179337.950000003</v>
      </c>
      <c r="T1646" t="s">
        <v>2896</v>
      </c>
      <c r="U1646" s="221">
        <f t="shared" si="51"/>
        <v>-1.9395399580000006</v>
      </c>
    </row>
    <row r="1647" spans="1:21" hidden="1">
      <c r="A1647" s="55" t="str">
        <f t="shared" si="50"/>
        <v>Y0BBIgnore</v>
      </c>
      <c r="B1647" s="55" t="str">
        <f>VLOOKUP(J1647,'Mapping-CITI'!A:E,5,0)</f>
        <v>Ignore</v>
      </c>
      <c r="D1647" s="42">
        <v>45016</v>
      </c>
      <c r="E1647" s="42">
        <v>45199</v>
      </c>
      <c r="F1647" t="s">
        <v>2896</v>
      </c>
      <c r="G1647" t="s">
        <v>2923</v>
      </c>
      <c r="H1647">
        <v>1700</v>
      </c>
      <c r="I1647" t="s">
        <v>2768</v>
      </c>
      <c r="J1647">
        <v>106106</v>
      </c>
      <c r="K1647" t="s">
        <v>2784</v>
      </c>
      <c r="L1647">
        <v>1010825.28</v>
      </c>
      <c r="M1647">
        <v>1206624.55</v>
      </c>
      <c r="N1647">
        <v>1918996.82</v>
      </c>
      <c r="O1647">
        <v>298453.01</v>
      </c>
      <c r="P1647" t="s">
        <v>607</v>
      </c>
      <c r="Q1647">
        <v>298453.01</v>
      </c>
      <c r="R1647">
        <v>1206624.55</v>
      </c>
      <c r="S1647">
        <v>1918996.82</v>
      </c>
      <c r="T1647" t="s">
        <v>2896</v>
      </c>
      <c r="U1647" s="221">
        <f t="shared" si="51"/>
        <v>-7.1237227E-2</v>
      </c>
    </row>
    <row r="1648" spans="1:21" hidden="1">
      <c r="A1648" s="55" t="str">
        <f t="shared" si="50"/>
        <v>Y0BB0</v>
      </c>
      <c r="B1648" s="55">
        <f>VLOOKUP(J1648,'Mapping-CITI'!A:E,5,0)</f>
        <v>0</v>
      </c>
      <c r="D1648" s="42">
        <v>45016</v>
      </c>
      <c r="E1648" s="42">
        <v>45199</v>
      </c>
      <c r="F1648" t="s">
        <v>2896</v>
      </c>
      <c r="G1648" t="s">
        <v>2923</v>
      </c>
      <c r="H1648">
        <v>1400</v>
      </c>
      <c r="I1648" t="s">
        <v>2773</v>
      </c>
      <c r="J1648">
        <v>107106</v>
      </c>
      <c r="K1648" t="s">
        <v>2753</v>
      </c>
      <c r="L1648">
        <v>-0.04</v>
      </c>
      <c r="M1648">
        <v>0</v>
      </c>
      <c r="N1648">
        <v>0</v>
      </c>
      <c r="O1648">
        <v>-0.04</v>
      </c>
      <c r="P1648" t="s">
        <v>607</v>
      </c>
      <c r="Q1648">
        <v>-0.04</v>
      </c>
      <c r="R1648">
        <v>0</v>
      </c>
      <c r="S1648">
        <v>0</v>
      </c>
      <c r="T1648" t="s">
        <v>2896</v>
      </c>
      <c r="U1648" s="221">
        <f t="shared" si="51"/>
        <v>0</v>
      </c>
    </row>
    <row r="1649" spans="1:21" hidden="1">
      <c r="A1649" s="55" t="str">
        <f t="shared" si="50"/>
        <v>Y0BB0</v>
      </c>
      <c r="B1649" s="55">
        <f>VLOOKUP(J1649,'Mapping-CITI'!A:E,5,0)</f>
        <v>0</v>
      </c>
      <c r="D1649" s="42">
        <v>45016</v>
      </c>
      <c r="E1649" s="42">
        <v>45199</v>
      </c>
      <c r="F1649" t="s">
        <v>2896</v>
      </c>
      <c r="G1649" t="s">
        <v>2923</v>
      </c>
      <c r="H1649">
        <v>1400</v>
      </c>
      <c r="I1649" t="s">
        <v>2773</v>
      </c>
      <c r="J1649">
        <v>107111</v>
      </c>
      <c r="K1649" t="s">
        <v>2016</v>
      </c>
      <c r="L1649">
        <v>9808212</v>
      </c>
      <c r="M1649">
        <v>549203765.23000002</v>
      </c>
      <c r="N1649">
        <v>521454913.02999997</v>
      </c>
      <c r="O1649">
        <v>37557064.200000003</v>
      </c>
      <c r="P1649" t="s">
        <v>607</v>
      </c>
      <c r="Q1649">
        <v>37557064.200000003</v>
      </c>
      <c r="R1649">
        <v>0</v>
      </c>
      <c r="S1649">
        <v>0</v>
      </c>
      <c r="T1649" t="s">
        <v>2896</v>
      </c>
      <c r="U1649" s="221">
        <f t="shared" si="51"/>
        <v>2.7748852200000047</v>
      </c>
    </row>
    <row r="1650" spans="1:21" hidden="1">
      <c r="A1650" s="55" t="str">
        <f t="shared" si="50"/>
        <v>Y0BB0</v>
      </c>
      <c r="B1650" s="55">
        <f>VLOOKUP(J1650,'Mapping-CITI'!A:E,5,0)</f>
        <v>0</v>
      </c>
      <c r="D1650" s="42">
        <v>45016</v>
      </c>
      <c r="E1650" s="42">
        <v>45199</v>
      </c>
      <c r="F1650" t="s">
        <v>2896</v>
      </c>
      <c r="G1650" t="s">
        <v>2923</v>
      </c>
      <c r="H1650">
        <v>1400</v>
      </c>
      <c r="I1650" t="s">
        <v>2773</v>
      </c>
      <c r="J1650">
        <v>109314</v>
      </c>
      <c r="K1650" t="s">
        <v>2837</v>
      </c>
      <c r="L1650">
        <v>33633.08</v>
      </c>
      <c r="M1650">
        <v>0</v>
      </c>
      <c r="N1650">
        <v>0</v>
      </c>
      <c r="O1650">
        <v>33633.08</v>
      </c>
      <c r="P1650" t="s">
        <v>607</v>
      </c>
      <c r="Q1650">
        <v>33633.08</v>
      </c>
      <c r="R1650">
        <v>0</v>
      </c>
      <c r="S1650">
        <v>0</v>
      </c>
      <c r="T1650" t="s">
        <v>2896</v>
      </c>
      <c r="U1650" s="221">
        <f t="shared" si="51"/>
        <v>0</v>
      </c>
    </row>
    <row r="1651" spans="1:21" hidden="1">
      <c r="A1651" s="55" t="str">
        <f t="shared" si="50"/>
        <v>Y0BB0</v>
      </c>
      <c r="B1651" s="55">
        <f>VLOOKUP(J1651,'Mapping-CITI'!A:E,5,0)</f>
        <v>0</v>
      </c>
      <c r="D1651" s="42">
        <v>45016</v>
      </c>
      <c r="E1651" s="42">
        <v>45199</v>
      </c>
      <c r="F1651" t="s">
        <v>2896</v>
      </c>
      <c r="G1651" t="s">
        <v>2923</v>
      </c>
      <c r="H1651">
        <v>1230</v>
      </c>
      <c r="I1651" t="s">
        <v>2772</v>
      </c>
      <c r="J1651">
        <v>111126</v>
      </c>
      <c r="K1651" t="s">
        <v>2022</v>
      </c>
      <c r="L1651">
        <v>830299.68</v>
      </c>
      <c r="M1651">
        <v>-566444.44999999995</v>
      </c>
      <c r="N1651">
        <v>0</v>
      </c>
      <c r="O1651">
        <v>263855.23</v>
      </c>
      <c r="P1651" t="s">
        <v>607</v>
      </c>
      <c r="Q1651">
        <v>263855.23</v>
      </c>
      <c r="R1651">
        <v>0</v>
      </c>
      <c r="S1651">
        <v>0</v>
      </c>
      <c r="T1651" t="s">
        <v>2896</v>
      </c>
      <c r="U1651" s="221">
        <f t="shared" si="51"/>
        <v>-5.6644444999999995E-2</v>
      </c>
    </row>
    <row r="1652" spans="1:21" hidden="1">
      <c r="A1652" s="55" t="str">
        <f t="shared" si="50"/>
        <v>Y0BB0</v>
      </c>
      <c r="B1652" s="55">
        <f>VLOOKUP(J1652,'Mapping-CITI'!A:E,5,0)</f>
        <v>0</v>
      </c>
      <c r="D1652" s="42">
        <v>45016</v>
      </c>
      <c r="E1652" s="42">
        <v>45199</v>
      </c>
      <c r="F1652" t="s">
        <v>2896</v>
      </c>
      <c r="G1652" t="s">
        <v>2923</v>
      </c>
      <c r="H1652">
        <v>1400</v>
      </c>
      <c r="I1652" t="s">
        <v>2773</v>
      </c>
      <c r="J1652">
        <v>111137</v>
      </c>
      <c r="K1652" t="s">
        <v>2027</v>
      </c>
      <c r="L1652">
        <v>37849.17</v>
      </c>
      <c r="M1652">
        <v>1000</v>
      </c>
      <c r="N1652">
        <v>38849.17</v>
      </c>
      <c r="O1652">
        <v>0</v>
      </c>
      <c r="P1652" t="s">
        <v>607</v>
      </c>
      <c r="Q1652">
        <v>0</v>
      </c>
      <c r="R1652">
        <v>1000</v>
      </c>
      <c r="S1652">
        <v>38849.17</v>
      </c>
      <c r="T1652" t="s">
        <v>2896</v>
      </c>
      <c r="U1652" s="221">
        <f t="shared" si="51"/>
        <v>-3.7849169999999996E-3</v>
      </c>
    </row>
    <row r="1653" spans="1:21" hidden="1">
      <c r="A1653" s="55" t="str">
        <f t="shared" si="50"/>
        <v>Y0BB0</v>
      </c>
      <c r="B1653" s="55">
        <f>VLOOKUP(J1653,'Mapping-CITI'!A:E,5,0)</f>
        <v>0</v>
      </c>
      <c r="D1653" s="42">
        <v>45016</v>
      </c>
      <c r="E1653" s="42">
        <v>45199</v>
      </c>
      <c r="F1653" t="s">
        <v>2896</v>
      </c>
      <c r="G1653" t="s">
        <v>2923</v>
      </c>
      <c r="H1653">
        <v>1400</v>
      </c>
      <c r="I1653" t="s">
        <v>2773</v>
      </c>
      <c r="J1653">
        <v>111181</v>
      </c>
      <c r="K1653" t="s">
        <v>2028</v>
      </c>
      <c r="L1653">
        <v>6209013.6799999997</v>
      </c>
      <c r="M1653">
        <v>0</v>
      </c>
      <c r="N1653">
        <v>0</v>
      </c>
      <c r="O1653">
        <v>6209013.6799999997</v>
      </c>
      <c r="P1653" t="s">
        <v>607</v>
      </c>
      <c r="Q1653">
        <v>6209013.6799999997</v>
      </c>
      <c r="R1653">
        <v>0</v>
      </c>
      <c r="S1653">
        <v>0</v>
      </c>
      <c r="T1653" t="s">
        <v>2896</v>
      </c>
      <c r="U1653" s="221">
        <f t="shared" si="51"/>
        <v>0</v>
      </c>
    </row>
    <row r="1654" spans="1:21" hidden="1">
      <c r="A1654" s="55" t="str">
        <f t="shared" si="50"/>
        <v>Y0BB0</v>
      </c>
      <c r="B1654" s="55">
        <f>VLOOKUP(J1654,'Mapping-CITI'!A:E,5,0)</f>
        <v>0</v>
      </c>
      <c r="D1654" s="42">
        <v>45016</v>
      </c>
      <c r="E1654" s="42">
        <v>45199</v>
      </c>
      <c r="F1654" t="s">
        <v>2896</v>
      </c>
      <c r="G1654" t="s">
        <v>2923</v>
      </c>
      <c r="H1654">
        <v>1400</v>
      </c>
      <c r="I1654" t="s">
        <v>2773</v>
      </c>
      <c r="J1654">
        <v>111182</v>
      </c>
      <c r="K1654" t="s">
        <v>2029</v>
      </c>
      <c r="L1654">
        <v>1731910.15</v>
      </c>
      <c r="M1654">
        <v>0</v>
      </c>
      <c r="N1654">
        <v>0</v>
      </c>
      <c r="O1654">
        <v>1731910.15</v>
      </c>
      <c r="P1654" t="s">
        <v>607</v>
      </c>
      <c r="Q1654">
        <v>1731910.15</v>
      </c>
      <c r="R1654">
        <v>0</v>
      </c>
      <c r="S1654">
        <v>0</v>
      </c>
      <c r="T1654" t="s">
        <v>2896</v>
      </c>
      <c r="U1654" s="221">
        <f t="shared" si="51"/>
        <v>0</v>
      </c>
    </row>
    <row r="1655" spans="1:21" hidden="1">
      <c r="A1655" s="55" t="str">
        <f t="shared" si="50"/>
        <v>Y0BB0</v>
      </c>
      <c r="B1655" s="55">
        <f>VLOOKUP(J1655,'Mapping-CITI'!A:E,5,0)</f>
        <v>0</v>
      </c>
      <c r="D1655" s="42">
        <v>45016</v>
      </c>
      <c r="E1655" s="42">
        <v>45199</v>
      </c>
      <c r="F1655" t="s">
        <v>2896</v>
      </c>
      <c r="G1655" t="s">
        <v>2923</v>
      </c>
      <c r="H1655">
        <v>1400</v>
      </c>
      <c r="I1655" t="s">
        <v>2773</v>
      </c>
      <c r="J1655">
        <v>111183</v>
      </c>
      <c r="K1655" t="s">
        <v>2030</v>
      </c>
      <c r="L1655">
        <v>1340239.94</v>
      </c>
      <c r="M1655">
        <v>0</v>
      </c>
      <c r="N1655">
        <v>0</v>
      </c>
      <c r="O1655">
        <v>1340239.94</v>
      </c>
      <c r="P1655" t="s">
        <v>607</v>
      </c>
      <c r="Q1655">
        <v>1340239.94</v>
      </c>
      <c r="R1655">
        <v>0</v>
      </c>
      <c r="S1655">
        <v>0</v>
      </c>
      <c r="T1655" t="s">
        <v>2896</v>
      </c>
      <c r="U1655" s="221">
        <f t="shared" si="51"/>
        <v>0</v>
      </c>
    </row>
    <row r="1656" spans="1:21" hidden="1">
      <c r="A1656" s="55" t="str">
        <f t="shared" si="50"/>
        <v>Y0BB0</v>
      </c>
      <c r="B1656" s="55">
        <f>VLOOKUP(J1656,'Mapping-CITI'!A:E,5,0)</f>
        <v>0</v>
      </c>
      <c r="D1656" s="42">
        <v>45016</v>
      </c>
      <c r="E1656" s="42">
        <v>45199</v>
      </c>
      <c r="F1656" t="s">
        <v>2896</v>
      </c>
      <c r="G1656" t="s">
        <v>2923</v>
      </c>
      <c r="H1656">
        <v>1400</v>
      </c>
      <c r="I1656" t="s">
        <v>2773</v>
      </c>
      <c r="J1656">
        <v>111184</v>
      </c>
      <c r="K1656" t="s">
        <v>2031</v>
      </c>
      <c r="L1656">
        <v>3204932.22</v>
      </c>
      <c r="M1656">
        <v>0</v>
      </c>
      <c r="N1656">
        <v>0</v>
      </c>
      <c r="O1656">
        <v>3204932.22</v>
      </c>
      <c r="P1656" t="s">
        <v>607</v>
      </c>
      <c r="Q1656">
        <v>3204932.22</v>
      </c>
      <c r="R1656">
        <v>0</v>
      </c>
      <c r="S1656">
        <v>0</v>
      </c>
      <c r="T1656" t="s">
        <v>2896</v>
      </c>
      <c r="U1656" s="221">
        <f t="shared" si="51"/>
        <v>0</v>
      </c>
    </row>
    <row r="1657" spans="1:21" hidden="1">
      <c r="A1657" s="55" t="str">
        <f t="shared" si="50"/>
        <v>Y0BB0</v>
      </c>
      <c r="B1657" s="55">
        <f>VLOOKUP(J1657,'Mapping-CITI'!A:E,5,0)</f>
        <v>0</v>
      </c>
      <c r="D1657" s="42">
        <v>45016</v>
      </c>
      <c r="E1657" s="42">
        <v>45199</v>
      </c>
      <c r="F1657" t="s">
        <v>2896</v>
      </c>
      <c r="G1657" t="s">
        <v>2923</v>
      </c>
      <c r="H1657">
        <v>1400</v>
      </c>
      <c r="I1657" t="s">
        <v>2773</v>
      </c>
      <c r="J1657">
        <v>111220</v>
      </c>
      <c r="K1657" t="s">
        <v>2655</v>
      </c>
      <c r="L1657">
        <v>95530052.799999997</v>
      </c>
      <c r="M1657">
        <v>16905610227.110001</v>
      </c>
      <c r="N1657">
        <v>16878876566.200001</v>
      </c>
      <c r="O1657">
        <v>122263713.70999999</v>
      </c>
      <c r="P1657" t="s">
        <v>607</v>
      </c>
      <c r="Q1657">
        <v>122263713.70999999</v>
      </c>
      <c r="R1657">
        <v>16905610227.110001</v>
      </c>
      <c r="S1657">
        <v>16878876566.200001</v>
      </c>
      <c r="T1657" t="s">
        <v>2896</v>
      </c>
      <c r="U1657" s="221">
        <f t="shared" si="51"/>
        <v>2.6733660909999846</v>
      </c>
    </row>
    <row r="1658" spans="1:21" hidden="1">
      <c r="A1658" s="55" t="str">
        <f t="shared" si="50"/>
        <v>Y0BB0</v>
      </c>
      <c r="B1658" s="55">
        <f>VLOOKUP(J1658,'Mapping-CITI'!A:E,5,0)</f>
        <v>0</v>
      </c>
      <c r="D1658" s="42">
        <v>45016</v>
      </c>
      <c r="E1658" s="42">
        <v>45199</v>
      </c>
      <c r="F1658" t="s">
        <v>2896</v>
      </c>
      <c r="G1658" t="s">
        <v>2923</v>
      </c>
      <c r="H1658">
        <v>1400</v>
      </c>
      <c r="I1658" t="s">
        <v>2773</v>
      </c>
      <c r="J1658">
        <v>111221</v>
      </c>
      <c r="K1658" t="s">
        <v>2656</v>
      </c>
      <c r="L1658">
        <v>-95530052.799999997</v>
      </c>
      <c r="M1658">
        <v>16878876566.200001</v>
      </c>
      <c r="N1658">
        <v>16905610227.110001</v>
      </c>
      <c r="O1658">
        <v>-122263713.70999999</v>
      </c>
      <c r="P1658" t="s">
        <v>607</v>
      </c>
      <c r="Q1658">
        <v>-122263713.70999999</v>
      </c>
      <c r="R1658">
        <v>16878876566.200001</v>
      </c>
      <c r="S1658">
        <v>16905610227.110001</v>
      </c>
      <c r="T1658" t="s">
        <v>2896</v>
      </c>
      <c r="U1658" s="221">
        <f t="shared" si="51"/>
        <v>-2.6733660909999846</v>
      </c>
    </row>
    <row r="1659" spans="1:21" hidden="1">
      <c r="A1659" s="55" t="str">
        <f t="shared" si="50"/>
        <v>Y0BB0</v>
      </c>
      <c r="B1659" s="55">
        <f>VLOOKUP(J1659,'Mapping-CITI'!A:E,5,0)</f>
        <v>0</v>
      </c>
      <c r="D1659" s="42">
        <v>45016</v>
      </c>
      <c r="E1659" s="42">
        <v>45199</v>
      </c>
      <c r="F1659" t="s">
        <v>2896</v>
      </c>
      <c r="G1659" t="s">
        <v>2923</v>
      </c>
      <c r="H1659">
        <v>1700</v>
      </c>
      <c r="I1659" t="s">
        <v>2768</v>
      </c>
      <c r="J1659">
        <v>141017</v>
      </c>
      <c r="K1659" t="s">
        <v>2035</v>
      </c>
      <c r="L1659">
        <v>0</v>
      </c>
      <c r="M1659">
        <v>17356513</v>
      </c>
      <c r="N1659">
        <v>17444513</v>
      </c>
      <c r="O1659">
        <v>-88000</v>
      </c>
      <c r="P1659" t="s">
        <v>607</v>
      </c>
      <c r="Q1659">
        <v>-88000</v>
      </c>
      <c r="R1659">
        <v>17356513</v>
      </c>
      <c r="S1659">
        <v>17444513</v>
      </c>
      <c r="T1659" t="s">
        <v>2896</v>
      </c>
      <c r="U1659" s="221">
        <f t="shared" si="51"/>
        <v>-8.8000000000000005E-3</v>
      </c>
    </row>
    <row r="1660" spans="1:21" hidden="1">
      <c r="A1660" s="55" t="str">
        <f t="shared" si="50"/>
        <v>Y0BBIgnore</v>
      </c>
      <c r="B1660" s="55" t="str">
        <f>VLOOKUP(J1660,'Mapping-CITI'!A:E,5,0)</f>
        <v>Ignore</v>
      </c>
      <c r="D1660" s="42">
        <v>45016</v>
      </c>
      <c r="E1660" s="42">
        <v>45199</v>
      </c>
      <c r="F1660" t="s">
        <v>2896</v>
      </c>
      <c r="G1660" t="s">
        <v>2923</v>
      </c>
      <c r="H1660">
        <v>1700</v>
      </c>
      <c r="I1660" t="s">
        <v>2768</v>
      </c>
      <c r="J1660">
        <v>141258</v>
      </c>
      <c r="K1660" t="s">
        <v>3364</v>
      </c>
      <c r="L1660">
        <v>0</v>
      </c>
      <c r="M1660">
        <v>33010816</v>
      </c>
      <c r="N1660">
        <v>33010816</v>
      </c>
      <c r="O1660">
        <v>0</v>
      </c>
      <c r="P1660" t="s">
        <v>607</v>
      </c>
      <c r="Q1660">
        <v>0</v>
      </c>
      <c r="R1660">
        <v>33010816</v>
      </c>
      <c r="S1660">
        <v>33010816</v>
      </c>
      <c r="T1660" t="s">
        <v>2896</v>
      </c>
      <c r="U1660" s="221">
        <f t="shared" si="51"/>
        <v>0</v>
      </c>
    </row>
    <row r="1661" spans="1:21" hidden="1">
      <c r="A1661" s="55" t="str">
        <f t="shared" si="50"/>
        <v>Y0BB0</v>
      </c>
      <c r="B1661" s="55">
        <f>VLOOKUP(J1661,'Mapping-CITI'!A:E,5,0)</f>
        <v>0</v>
      </c>
      <c r="D1661" s="42">
        <v>45016</v>
      </c>
      <c r="E1661" s="42">
        <v>45199</v>
      </c>
      <c r="F1661" t="s">
        <v>2896</v>
      </c>
      <c r="G1661" t="s">
        <v>2923</v>
      </c>
      <c r="H1661">
        <v>1700</v>
      </c>
      <c r="I1661" t="s">
        <v>2768</v>
      </c>
      <c r="J1661">
        <v>141280</v>
      </c>
      <c r="K1661" t="s">
        <v>2036</v>
      </c>
      <c r="L1661">
        <v>4510721.7699999996</v>
      </c>
      <c r="M1661">
        <v>263623452795.79001</v>
      </c>
      <c r="N1661">
        <v>263626680305.70001</v>
      </c>
      <c r="O1661">
        <v>1283211.8600000001</v>
      </c>
      <c r="P1661" t="s">
        <v>607</v>
      </c>
      <c r="Q1661">
        <v>1283211.8600000001</v>
      </c>
      <c r="R1661">
        <v>3217781989.0100002</v>
      </c>
      <c r="S1661">
        <v>8920914708.1399994</v>
      </c>
      <c r="T1661" t="s">
        <v>2896</v>
      </c>
      <c r="U1661" s="221">
        <f t="shared" si="51"/>
        <v>-0.32275099100036619</v>
      </c>
    </row>
    <row r="1662" spans="1:21" hidden="1">
      <c r="A1662" s="55" t="str">
        <f t="shared" si="50"/>
        <v>Y0BB0</v>
      </c>
      <c r="B1662" s="55">
        <f>VLOOKUP(J1662,'Mapping-CITI'!A:E,5,0)</f>
        <v>0</v>
      </c>
      <c r="D1662" s="42">
        <v>45016</v>
      </c>
      <c r="E1662" s="42">
        <v>45199</v>
      </c>
      <c r="F1662" t="s">
        <v>2896</v>
      </c>
      <c r="G1662" t="s">
        <v>2923</v>
      </c>
      <c r="H1662">
        <v>1700</v>
      </c>
      <c r="I1662" t="s">
        <v>2768</v>
      </c>
      <c r="J1662">
        <v>141294</v>
      </c>
      <c r="K1662" t="s">
        <v>2039</v>
      </c>
      <c r="L1662">
        <v>0</v>
      </c>
      <c r="M1662">
        <v>4180354</v>
      </c>
      <c r="N1662">
        <v>4187354</v>
      </c>
      <c r="O1662">
        <v>-7000</v>
      </c>
      <c r="P1662" t="s">
        <v>607</v>
      </c>
      <c r="Q1662">
        <v>-7000</v>
      </c>
      <c r="R1662">
        <v>4180354</v>
      </c>
      <c r="S1662">
        <v>4187354</v>
      </c>
      <c r="T1662" t="s">
        <v>2896</v>
      </c>
      <c r="U1662" s="221">
        <f t="shared" si="51"/>
        <v>-6.9999999999999999E-4</v>
      </c>
    </row>
    <row r="1663" spans="1:21" hidden="1">
      <c r="A1663" s="55" t="str">
        <f t="shared" si="50"/>
        <v>Y0BB0</v>
      </c>
      <c r="B1663" s="55">
        <f>VLOOKUP(J1663,'Mapping-CITI'!A:E,5,0)</f>
        <v>0</v>
      </c>
      <c r="D1663" s="42">
        <v>45016</v>
      </c>
      <c r="E1663" s="42">
        <v>45199</v>
      </c>
      <c r="F1663" t="s">
        <v>2896</v>
      </c>
      <c r="G1663" t="s">
        <v>2923</v>
      </c>
      <c r="H1663">
        <v>1700</v>
      </c>
      <c r="I1663" t="s">
        <v>2768</v>
      </c>
      <c r="J1663">
        <v>141382</v>
      </c>
      <c r="K1663" t="s">
        <v>2052</v>
      </c>
      <c r="L1663">
        <v>0.02</v>
      </c>
      <c r="M1663">
        <v>5534501168.3299999</v>
      </c>
      <c r="N1663">
        <v>5534501168.3299999</v>
      </c>
      <c r="O1663">
        <v>0.02</v>
      </c>
      <c r="P1663" t="s">
        <v>607</v>
      </c>
      <c r="Q1663">
        <v>0.02</v>
      </c>
      <c r="R1663">
        <v>5534501168.3299999</v>
      </c>
      <c r="S1663">
        <v>5534501168.3299999</v>
      </c>
      <c r="T1663" t="s">
        <v>2896</v>
      </c>
      <c r="U1663" s="221">
        <f t="shared" si="51"/>
        <v>0</v>
      </c>
    </row>
    <row r="1664" spans="1:21" hidden="1">
      <c r="A1664" s="55" t="str">
        <f t="shared" si="50"/>
        <v>Y0BB0</v>
      </c>
      <c r="B1664" s="55">
        <f>VLOOKUP(J1664,'Mapping-CITI'!A:E,5,0)</f>
        <v>0</v>
      </c>
      <c r="D1664" s="42">
        <v>45016</v>
      </c>
      <c r="E1664" s="42">
        <v>45199</v>
      </c>
      <c r="F1664" t="s">
        <v>2896</v>
      </c>
      <c r="G1664" t="s">
        <v>2923</v>
      </c>
      <c r="H1664">
        <v>1700</v>
      </c>
      <c r="I1664" t="s">
        <v>2768</v>
      </c>
      <c r="J1664">
        <v>141398</v>
      </c>
      <c r="K1664" t="s">
        <v>2911</v>
      </c>
      <c r="L1664">
        <v>0.23</v>
      </c>
      <c r="M1664">
        <v>0</v>
      </c>
      <c r="N1664">
        <v>0.23</v>
      </c>
      <c r="O1664">
        <v>0</v>
      </c>
      <c r="P1664" t="s">
        <v>607</v>
      </c>
      <c r="Q1664">
        <v>0</v>
      </c>
      <c r="R1664">
        <v>0</v>
      </c>
      <c r="S1664">
        <v>0.23</v>
      </c>
      <c r="T1664" t="s">
        <v>2896</v>
      </c>
      <c r="U1664" s="221">
        <f t="shared" si="51"/>
        <v>-2.3000000000000001E-8</v>
      </c>
    </row>
    <row r="1665" spans="1:21" hidden="1">
      <c r="A1665" s="55" t="str">
        <f t="shared" si="50"/>
        <v>Y0BB0</v>
      </c>
      <c r="B1665" s="55">
        <f>VLOOKUP(J1665,'Mapping-CITI'!A:E,5,0)</f>
        <v>0</v>
      </c>
      <c r="D1665" s="42">
        <v>45016</v>
      </c>
      <c r="E1665" s="42">
        <v>45199</v>
      </c>
      <c r="F1665" t="s">
        <v>2896</v>
      </c>
      <c r="G1665" t="s">
        <v>2923</v>
      </c>
      <c r="H1665">
        <v>1700</v>
      </c>
      <c r="I1665" t="s">
        <v>2768</v>
      </c>
      <c r="J1665">
        <v>141399</v>
      </c>
      <c r="K1665" t="s">
        <v>2912</v>
      </c>
      <c r="L1665">
        <v>0</v>
      </c>
      <c r="M1665">
        <v>144952952</v>
      </c>
      <c r="N1665">
        <v>146107952</v>
      </c>
      <c r="O1665">
        <v>-1155000</v>
      </c>
      <c r="P1665" t="s">
        <v>607</v>
      </c>
      <c r="Q1665">
        <v>-1155000</v>
      </c>
      <c r="R1665">
        <v>144952952</v>
      </c>
      <c r="S1665">
        <v>146107952</v>
      </c>
      <c r="T1665" t="s">
        <v>2896</v>
      </c>
      <c r="U1665" s="221">
        <f t="shared" si="51"/>
        <v>-0.11550000000000001</v>
      </c>
    </row>
    <row r="1666" spans="1:21" hidden="1">
      <c r="A1666" s="55" t="str">
        <f t="shared" si="50"/>
        <v>Y0BBIgnore</v>
      </c>
      <c r="B1666" s="55" t="str">
        <f>VLOOKUP(J1666,'Mapping-CITI'!A:E,5,0)</f>
        <v>Ignore</v>
      </c>
      <c r="D1666" s="42">
        <v>45016</v>
      </c>
      <c r="E1666" s="42">
        <v>45199</v>
      </c>
      <c r="F1666" t="s">
        <v>2896</v>
      </c>
      <c r="G1666" t="s">
        <v>2923</v>
      </c>
      <c r="H1666">
        <v>1700</v>
      </c>
      <c r="I1666" t="s">
        <v>2768</v>
      </c>
      <c r="J1666">
        <v>141408</v>
      </c>
      <c r="K1666" t="s">
        <v>3404</v>
      </c>
      <c r="L1666">
        <v>-1.7</v>
      </c>
      <c r="M1666">
        <v>0</v>
      </c>
      <c r="N1666">
        <v>0</v>
      </c>
      <c r="O1666">
        <v>-1.7</v>
      </c>
      <c r="P1666" t="s">
        <v>607</v>
      </c>
      <c r="Q1666">
        <v>-1.7</v>
      </c>
      <c r="R1666">
        <v>0</v>
      </c>
      <c r="S1666">
        <v>0</v>
      </c>
      <c r="T1666" t="s">
        <v>2896</v>
      </c>
      <c r="U1666" s="221">
        <f t="shared" si="51"/>
        <v>0</v>
      </c>
    </row>
    <row r="1667" spans="1:21" hidden="1">
      <c r="A1667" s="55" t="str">
        <f t="shared" ref="A1667:A1730" si="52">F1667&amp;B1667</f>
        <v>Y0BB0</v>
      </c>
      <c r="B1667" s="55">
        <f>VLOOKUP(J1667,'Mapping-CITI'!A:E,5,0)</f>
        <v>0</v>
      </c>
      <c r="D1667" s="42">
        <v>45016</v>
      </c>
      <c r="E1667" s="42">
        <v>45199</v>
      </c>
      <c r="F1667" t="s">
        <v>2896</v>
      </c>
      <c r="G1667" t="s">
        <v>2923</v>
      </c>
      <c r="H1667">
        <v>1700</v>
      </c>
      <c r="I1667" t="s">
        <v>2768</v>
      </c>
      <c r="J1667">
        <v>141524</v>
      </c>
      <c r="K1667" t="s">
        <v>2061</v>
      </c>
      <c r="L1667">
        <v>0</v>
      </c>
      <c r="M1667">
        <v>31107400</v>
      </c>
      <c r="N1667">
        <v>31330200</v>
      </c>
      <c r="O1667">
        <v>-222800</v>
      </c>
      <c r="P1667" t="s">
        <v>607</v>
      </c>
      <c r="Q1667">
        <v>-222800</v>
      </c>
      <c r="R1667">
        <v>31107400</v>
      </c>
      <c r="S1667">
        <v>31330200</v>
      </c>
      <c r="T1667" t="s">
        <v>2896</v>
      </c>
      <c r="U1667" s="221">
        <f t="shared" ref="U1667:U1730" si="53">(M1667-N1667)/10^7</f>
        <v>-2.2280000000000001E-2</v>
      </c>
    </row>
    <row r="1668" spans="1:21" hidden="1">
      <c r="A1668" s="55" t="str">
        <f t="shared" si="52"/>
        <v>Y0BB0</v>
      </c>
      <c r="B1668" s="55">
        <f>VLOOKUP(J1668,'Mapping-CITI'!A:E,5,0)</f>
        <v>0</v>
      </c>
      <c r="D1668" s="42">
        <v>45016</v>
      </c>
      <c r="E1668" s="42">
        <v>45199</v>
      </c>
      <c r="F1668" t="s">
        <v>2896</v>
      </c>
      <c r="G1668" t="s">
        <v>2923</v>
      </c>
      <c r="H1668">
        <v>1700</v>
      </c>
      <c r="I1668" t="s">
        <v>2768</v>
      </c>
      <c r="J1668">
        <v>141526</v>
      </c>
      <c r="K1668" t="s">
        <v>2062</v>
      </c>
      <c r="L1668">
        <v>0</v>
      </c>
      <c r="M1668">
        <v>66284334.25</v>
      </c>
      <c r="N1668">
        <v>66284334.25</v>
      </c>
      <c r="O1668">
        <v>0</v>
      </c>
      <c r="P1668" t="s">
        <v>607</v>
      </c>
      <c r="Q1668">
        <v>0</v>
      </c>
      <c r="R1668">
        <v>66284334.25</v>
      </c>
      <c r="S1668">
        <v>66284334.25</v>
      </c>
      <c r="T1668" t="s">
        <v>2896</v>
      </c>
      <c r="U1668" s="221">
        <f t="shared" si="53"/>
        <v>0</v>
      </c>
    </row>
    <row r="1669" spans="1:21" hidden="1">
      <c r="A1669" s="55" t="str">
        <f t="shared" si="52"/>
        <v>Y0BB0</v>
      </c>
      <c r="B1669" s="55">
        <f>VLOOKUP(J1669,'Mapping-CITI'!A:E,5,0)</f>
        <v>0</v>
      </c>
      <c r="D1669" s="42">
        <v>45016</v>
      </c>
      <c r="E1669" s="42">
        <v>45199</v>
      </c>
      <c r="F1669" t="s">
        <v>2896</v>
      </c>
      <c r="G1669" t="s">
        <v>2923</v>
      </c>
      <c r="H1669">
        <v>1700</v>
      </c>
      <c r="I1669" t="s">
        <v>2768</v>
      </c>
      <c r="J1669">
        <v>141527</v>
      </c>
      <c r="K1669" t="s">
        <v>2063</v>
      </c>
      <c r="L1669">
        <v>0</v>
      </c>
      <c r="M1669">
        <v>100000</v>
      </c>
      <c r="N1669">
        <v>100000</v>
      </c>
      <c r="O1669">
        <v>0</v>
      </c>
      <c r="P1669" t="s">
        <v>607</v>
      </c>
      <c r="Q1669">
        <v>0</v>
      </c>
      <c r="R1669">
        <v>100000</v>
      </c>
      <c r="S1669">
        <v>100000</v>
      </c>
      <c r="T1669" t="s">
        <v>2896</v>
      </c>
      <c r="U1669" s="221">
        <f t="shared" si="53"/>
        <v>0</v>
      </c>
    </row>
    <row r="1670" spans="1:21" hidden="1">
      <c r="A1670" s="55" t="str">
        <f t="shared" si="52"/>
        <v>Y0BB0</v>
      </c>
      <c r="B1670" s="55">
        <f>VLOOKUP(J1670,'Mapping-CITI'!A:E,5,0)</f>
        <v>0</v>
      </c>
      <c r="D1670" s="42">
        <v>45016</v>
      </c>
      <c r="E1670" s="42">
        <v>45199</v>
      </c>
      <c r="F1670" t="s">
        <v>2896</v>
      </c>
      <c r="G1670" t="s">
        <v>2923</v>
      </c>
      <c r="H1670">
        <v>1700</v>
      </c>
      <c r="I1670" t="s">
        <v>2768</v>
      </c>
      <c r="J1670">
        <v>141536</v>
      </c>
      <c r="K1670" t="s">
        <v>2067</v>
      </c>
      <c r="L1670">
        <v>0</v>
      </c>
      <c r="M1670">
        <v>43292</v>
      </c>
      <c r="N1670">
        <v>43292</v>
      </c>
      <c r="O1670">
        <v>0</v>
      </c>
      <c r="P1670" t="s">
        <v>607</v>
      </c>
      <c r="Q1670">
        <v>0</v>
      </c>
      <c r="R1670">
        <v>43292</v>
      </c>
      <c r="S1670">
        <v>43292</v>
      </c>
      <c r="T1670" t="s">
        <v>2896</v>
      </c>
      <c r="U1670" s="221">
        <f t="shared" si="53"/>
        <v>0</v>
      </c>
    </row>
    <row r="1671" spans="1:21" hidden="1">
      <c r="A1671" s="55" t="str">
        <f t="shared" si="52"/>
        <v>Y0BB0</v>
      </c>
      <c r="B1671" s="55">
        <f>VLOOKUP(J1671,'Mapping-CITI'!A:E,5,0)</f>
        <v>0</v>
      </c>
      <c r="D1671" s="42">
        <v>45016</v>
      </c>
      <c r="E1671" s="42">
        <v>45199</v>
      </c>
      <c r="F1671" t="s">
        <v>2896</v>
      </c>
      <c r="G1671" t="s">
        <v>2923</v>
      </c>
      <c r="H1671">
        <v>1700</v>
      </c>
      <c r="I1671" t="s">
        <v>2768</v>
      </c>
      <c r="J1671">
        <v>141627</v>
      </c>
      <c r="K1671" t="s">
        <v>2072</v>
      </c>
      <c r="L1671">
        <v>0</v>
      </c>
      <c r="M1671">
        <v>3505500</v>
      </c>
      <c r="N1671">
        <v>3505500</v>
      </c>
      <c r="O1671">
        <v>0</v>
      </c>
      <c r="P1671" t="s">
        <v>607</v>
      </c>
      <c r="Q1671">
        <v>0</v>
      </c>
      <c r="R1671">
        <v>3505500</v>
      </c>
      <c r="S1671">
        <v>3505500</v>
      </c>
      <c r="T1671" t="s">
        <v>2896</v>
      </c>
      <c r="U1671" s="221">
        <f t="shared" si="53"/>
        <v>0</v>
      </c>
    </row>
    <row r="1672" spans="1:21" hidden="1">
      <c r="A1672" s="55" t="str">
        <f t="shared" si="52"/>
        <v>Y0BB0</v>
      </c>
      <c r="B1672" s="55">
        <f>VLOOKUP(J1672,'Mapping-CITI'!A:E,5,0)</f>
        <v>0</v>
      </c>
      <c r="D1672" s="42">
        <v>45016</v>
      </c>
      <c r="E1672" s="42">
        <v>45199</v>
      </c>
      <c r="F1672" t="s">
        <v>2896</v>
      </c>
      <c r="G1672" t="s">
        <v>2923</v>
      </c>
      <c r="H1672">
        <v>1700</v>
      </c>
      <c r="I1672" t="s">
        <v>2768</v>
      </c>
      <c r="J1672">
        <v>141647</v>
      </c>
      <c r="K1672" t="s">
        <v>2073</v>
      </c>
      <c r="L1672">
        <v>-273500</v>
      </c>
      <c r="M1672">
        <v>30200900</v>
      </c>
      <c r="N1672">
        <v>30269900</v>
      </c>
      <c r="O1672">
        <v>-342500</v>
      </c>
      <c r="P1672" t="s">
        <v>607</v>
      </c>
      <c r="Q1672">
        <v>-342500</v>
      </c>
      <c r="R1672">
        <v>30200900</v>
      </c>
      <c r="S1672">
        <v>30269900</v>
      </c>
      <c r="T1672" t="s">
        <v>2896</v>
      </c>
      <c r="U1672" s="221">
        <f t="shared" si="53"/>
        <v>-6.8999999999999999E-3</v>
      </c>
    </row>
    <row r="1673" spans="1:21" hidden="1">
      <c r="A1673" s="55" t="str">
        <f t="shared" si="52"/>
        <v>Y0BB0</v>
      </c>
      <c r="B1673" s="55">
        <f>VLOOKUP(J1673,'Mapping-CITI'!A:E,5,0)</f>
        <v>0</v>
      </c>
      <c r="D1673" s="42">
        <v>45016</v>
      </c>
      <c r="E1673" s="42">
        <v>45199</v>
      </c>
      <c r="F1673" t="s">
        <v>2896</v>
      </c>
      <c r="G1673" t="s">
        <v>2923</v>
      </c>
      <c r="H1673">
        <v>1700</v>
      </c>
      <c r="I1673" t="s">
        <v>2768</v>
      </c>
      <c r="J1673">
        <v>141653</v>
      </c>
      <c r="K1673" t="s">
        <v>2074</v>
      </c>
      <c r="L1673">
        <v>-448000</v>
      </c>
      <c r="M1673">
        <v>111719468</v>
      </c>
      <c r="N1673">
        <v>111981468</v>
      </c>
      <c r="O1673">
        <v>-710000</v>
      </c>
      <c r="P1673" t="s">
        <v>607</v>
      </c>
      <c r="Q1673">
        <v>-710000</v>
      </c>
      <c r="R1673">
        <v>111719468</v>
      </c>
      <c r="S1673">
        <v>111981468</v>
      </c>
      <c r="T1673" t="s">
        <v>2896</v>
      </c>
      <c r="U1673" s="221">
        <f t="shared" si="53"/>
        <v>-2.6200000000000001E-2</v>
      </c>
    </row>
    <row r="1674" spans="1:21" hidden="1">
      <c r="A1674" s="55" t="str">
        <f t="shared" si="52"/>
        <v>Y0BB0</v>
      </c>
      <c r="B1674" s="55">
        <f>VLOOKUP(J1674,'Mapping-CITI'!A:E,5,0)</f>
        <v>0</v>
      </c>
      <c r="D1674" s="42">
        <v>45016</v>
      </c>
      <c r="E1674" s="42">
        <v>45199</v>
      </c>
      <c r="F1674" t="s">
        <v>2896</v>
      </c>
      <c r="G1674" t="s">
        <v>2923</v>
      </c>
      <c r="H1674">
        <v>1700</v>
      </c>
      <c r="I1674" t="s">
        <v>2768</v>
      </c>
      <c r="J1674">
        <v>141724</v>
      </c>
      <c r="K1674" t="s">
        <v>2076</v>
      </c>
      <c r="L1674">
        <v>-62500</v>
      </c>
      <c r="M1674">
        <v>148164712</v>
      </c>
      <c r="N1674">
        <v>148241212</v>
      </c>
      <c r="O1674">
        <v>-139000</v>
      </c>
      <c r="P1674" t="s">
        <v>607</v>
      </c>
      <c r="Q1674">
        <v>-139000</v>
      </c>
      <c r="R1674">
        <v>148164712</v>
      </c>
      <c r="S1674">
        <v>148241212</v>
      </c>
      <c r="T1674" t="s">
        <v>2896</v>
      </c>
      <c r="U1674" s="221">
        <f t="shared" si="53"/>
        <v>-7.6499999999999997E-3</v>
      </c>
    </row>
    <row r="1675" spans="1:21" hidden="1">
      <c r="A1675" s="55" t="str">
        <f t="shared" si="52"/>
        <v>Y0BB0</v>
      </c>
      <c r="B1675" s="55">
        <f>VLOOKUP(J1675,'Mapping-CITI'!A:E,5,0)</f>
        <v>0</v>
      </c>
      <c r="D1675" s="42">
        <v>45016</v>
      </c>
      <c r="E1675" s="42">
        <v>45199</v>
      </c>
      <c r="F1675" t="s">
        <v>2896</v>
      </c>
      <c r="G1675" t="s">
        <v>2923</v>
      </c>
      <c r="H1675">
        <v>1700</v>
      </c>
      <c r="I1675" t="s">
        <v>2768</v>
      </c>
      <c r="J1675">
        <v>141744</v>
      </c>
      <c r="K1675" t="s">
        <v>2087</v>
      </c>
      <c r="L1675">
        <v>0</v>
      </c>
      <c r="M1675">
        <v>9489542607.7600002</v>
      </c>
      <c r="N1675">
        <v>9489542607.7600002</v>
      </c>
      <c r="O1675">
        <v>0</v>
      </c>
      <c r="P1675" t="s">
        <v>607</v>
      </c>
      <c r="Q1675">
        <v>0</v>
      </c>
      <c r="R1675">
        <v>9489542607.7600002</v>
      </c>
      <c r="S1675">
        <v>9489542607.7600002</v>
      </c>
      <c r="T1675" t="s">
        <v>2896</v>
      </c>
      <c r="U1675" s="221">
        <f t="shared" si="53"/>
        <v>0</v>
      </c>
    </row>
    <row r="1676" spans="1:21" hidden="1">
      <c r="A1676" s="55" t="str">
        <f t="shared" si="52"/>
        <v>Y0BB0</v>
      </c>
      <c r="B1676" s="55">
        <f>VLOOKUP(J1676,'Mapping-CITI'!A:E,5,0)</f>
        <v>0</v>
      </c>
      <c r="D1676" s="42">
        <v>45016</v>
      </c>
      <c r="E1676" s="42">
        <v>45199</v>
      </c>
      <c r="F1676" t="s">
        <v>2896</v>
      </c>
      <c r="G1676" t="s">
        <v>2923</v>
      </c>
      <c r="H1676">
        <v>1700</v>
      </c>
      <c r="I1676" t="s">
        <v>2768</v>
      </c>
      <c r="J1676">
        <v>141749</v>
      </c>
      <c r="K1676" t="s">
        <v>2092</v>
      </c>
      <c r="L1676">
        <v>0</v>
      </c>
      <c r="M1676">
        <v>7000</v>
      </c>
      <c r="N1676">
        <v>7000</v>
      </c>
      <c r="O1676">
        <v>0</v>
      </c>
      <c r="P1676" t="s">
        <v>607</v>
      </c>
      <c r="Q1676">
        <v>0</v>
      </c>
      <c r="R1676">
        <v>7000</v>
      </c>
      <c r="S1676">
        <v>7000</v>
      </c>
      <c r="T1676" t="s">
        <v>2896</v>
      </c>
      <c r="U1676" s="221">
        <f t="shared" si="53"/>
        <v>0</v>
      </c>
    </row>
    <row r="1677" spans="1:21" hidden="1">
      <c r="A1677" s="55" t="str">
        <f t="shared" si="52"/>
        <v>Y0BB0</v>
      </c>
      <c r="B1677" s="55">
        <f>VLOOKUP(J1677,'Mapping-CITI'!A:E,5,0)</f>
        <v>0</v>
      </c>
      <c r="D1677" s="42">
        <v>45016</v>
      </c>
      <c r="E1677" s="42">
        <v>45199</v>
      </c>
      <c r="F1677" t="s">
        <v>2896</v>
      </c>
      <c r="G1677" t="s">
        <v>2923</v>
      </c>
      <c r="H1677">
        <v>1700</v>
      </c>
      <c r="I1677" t="s">
        <v>2768</v>
      </c>
      <c r="J1677">
        <v>141754</v>
      </c>
      <c r="K1677" t="s">
        <v>2096</v>
      </c>
      <c r="L1677">
        <v>0</v>
      </c>
      <c r="M1677">
        <v>6592000</v>
      </c>
      <c r="N1677">
        <v>6592000</v>
      </c>
      <c r="O1677">
        <v>0</v>
      </c>
      <c r="P1677" t="s">
        <v>607</v>
      </c>
      <c r="Q1677">
        <v>0</v>
      </c>
      <c r="R1677">
        <v>6592000</v>
      </c>
      <c r="S1677">
        <v>6592000</v>
      </c>
      <c r="T1677" t="s">
        <v>2896</v>
      </c>
      <c r="U1677" s="221">
        <f t="shared" si="53"/>
        <v>0</v>
      </c>
    </row>
    <row r="1678" spans="1:21" hidden="1">
      <c r="A1678" s="55" t="str">
        <f t="shared" si="52"/>
        <v>Y0BB0</v>
      </c>
      <c r="B1678" s="55">
        <f>VLOOKUP(J1678,'Mapping-CITI'!A:E,5,0)</f>
        <v>0</v>
      </c>
      <c r="D1678" s="42">
        <v>45016</v>
      </c>
      <c r="E1678" s="42">
        <v>45199</v>
      </c>
      <c r="F1678" t="s">
        <v>2896</v>
      </c>
      <c r="G1678" t="s">
        <v>2923</v>
      </c>
      <c r="H1678">
        <v>1700</v>
      </c>
      <c r="I1678" t="s">
        <v>2768</v>
      </c>
      <c r="J1678">
        <v>141769</v>
      </c>
      <c r="K1678" t="s">
        <v>2105</v>
      </c>
      <c r="L1678">
        <v>-42000</v>
      </c>
      <c r="M1678">
        <v>70076922</v>
      </c>
      <c r="N1678">
        <v>70034922</v>
      </c>
      <c r="O1678">
        <v>0</v>
      </c>
      <c r="P1678" t="s">
        <v>607</v>
      </c>
      <c r="Q1678">
        <v>0</v>
      </c>
      <c r="R1678">
        <v>70076922</v>
      </c>
      <c r="S1678">
        <v>70034922</v>
      </c>
      <c r="T1678" t="s">
        <v>2896</v>
      </c>
      <c r="U1678" s="221">
        <f t="shared" si="53"/>
        <v>4.1999999999999997E-3</v>
      </c>
    </row>
    <row r="1679" spans="1:21" hidden="1">
      <c r="A1679" s="55" t="str">
        <f t="shared" si="52"/>
        <v>Y0BB0</v>
      </c>
      <c r="B1679" s="55">
        <f>VLOOKUP(J1679,'Mapping-CITI'!A:E,5,0)</f>
        <v>0</v>
      </c>
      <c r="D1679" s="42">
        <v>45016</v>
      </c>
      <c r="E1679" s="42">
        <v>45199</v>
      </c>
      <c r="F1679" t="s">
        <v>2896</v>
      </c>
      <c r="G1679" t="s">
        <v>2923</v>
      </c>
      <c r="H1679">
        <v>1700</v>
      </c>
      <c r="I1679" t="s">
        <v>2768</v>
      </c>
      <c r="J1679">
        <v>141779</v>
      </c>
      <c r="K1679" t="s">
        <v>2114</v>
      </c>
      <c r="L1679">
        <v>-4831375</v>
      </c>
      <c r="M1679">
        <v>934297511</v>
      </c>
      <c r="N1679">
        <v>933019072</v>
      </c>
      <c r="O1679">
        <v>-3552936</v>
      </c>
      <c r="P1679" t="s">
        <v>607</v>
      </c>
      <c r="Q1679">
        <v>-3552936</v>
      </c>
      <c r="R1679">
        <v>934297511</v>
      </c>
      <c r="S1679">
        <v>933019072</v>
      </c>
      <c r="T1679" t="s">
        <v>2896</v>
      </c>
      <c r="U1679" s="221">
        <f t="shared" si="53"/>
        <v>0.12784390000000001</v>
      </c>
    </row>
    <row r="1680" spans="1:21" hidden="1">
      <c r="A1680" s="55" t="str">
        <f t="shared" si="52"/>
        <v>Y0BB0</v>
      </c>
      <c r="B1680" s="55">
        <f>VLOOKUP(J1680,'Mapping-CITI'!A:E,5,0)</f>
        <v>0</v>
      </c>
      <c r="D1680" s="42">
        <v>45016</v>
      </c>
      <c r="E1680" s="42">
        <v>45199</v>
      </c>
      <c r="F1680" t="s">
        <v>2896</v>
      </c>
      <c r="G1680" t="s">
        <v>2923</v>
      </c>
      <c r="H1680">
        <v>1700</v>
      </c>
      <c r="I1680" t="s">
        <v>2768</v>
      </c>
      <c r="J1680">
        <v>141785</v>
      </c>
      <c r="K1680" t="s">
        <v>2918</v>
      </c>
      <c r="L1680">
        <v>0</v>
      </c>
      <c r="M1680">
        <v>11359508</v>
      </c>
      <c r="N1680">
        <v>11359508</v>
      </c>
      <c r="O1680">
        <v>0</v>
      </c>
      <c r="P1680" t="s">
        <v>607</v>
      </c>
      <c r="Q1680">
        <v>0</v>
      </c>
      <c r="R1680">
        <v>11359508</v>
      </c>
      <c r="S1680">
        <v>11359508</v>
      </c>
      <c r="T1680" t="s">
        <v>2896</v>
      </c>
      <c r="U1680" s="221">
        <f t="shared" si="53"/>
        <v>0</v>
      </c>
    </row>
    <row r="1681" spans="1:21" hidden="1">
      <c r="A1681" s="55" t="str">
        <f t="shared" si="52"/>
        <v>Y0BB0</v>
      </c>
      <c r="B1681" s="55">
        <f>VLOOKUP(J1681,'Mapping-CITI'!A:E,5,0)</f>
        <v>0</v>
      </c>
      <c r="D1681" s="42">
        <v>45016</v>
      </c>
      <c r="E1681" s="42">
        <v>45199</v>
      </c>
      <c r="F1681" t="s">
        <v>2896</v>
      </c>
      <c r="G1681" t="s">
        <v>2923</v>
      </c>
      <c r="H1681">
        <v>1700</v>
      </c>
      <c r="I1681" t="s">
        <v>2768</v>
      </c>
      <c r="J1681">
        <v>141789</v>
      </c>
      <c r="K1681" t="s">
        <v>2122</v>
      </c>
      <c r="L1681">
        <v>0</v>
      </c>
      <c r="M1681">
        <v>11089377</v>
      </c>
      <c r="N1681">
        <v>11331137</v>
      </c>
      <c r="O1681">
        <v>-241760</v>
      </c>
      <c r="P1681" t="s">
        <v>607</v>
      </c>
      <c r="Q1681">
        <v>-241760</v>
      </c>
      <c r="R1681">
        <v>11089377</v>
      </c>
      <c r="S1681">
        <v>11331137</v>
      </c>
      <c r="T1681" t="s">
        <v>2896</v>
      </c>
      <c r="U1681" s="221">
        <f t="shared" si="53"/>
        <v>-2.4176E-2</v>
      </c>
    </row>
    <row r="1682" spans="1:21" hidden="1">
      <c r="A1682" s="55" t="str">
        <f t="shared" si="52"/>
        <v>Y0BBIgnore</v>
      </c>
      <c r="B1682" s="55" t="str">
        <f>VLOOKUP(J1682,'Mapping-CITI'!A:E,5,0)</f>
        <v>Ignore</v>
      </c>
      <c r="D1682" s="42">
        <v>45016</v>
      </c>
      <c r="E1682" s="42">
        <v>45199</v>
      </c>
      <c r="F1682" t="s">
        <v>2896</v>
      </c>
      <c r="G1682" t="s">
        <v>2923</v>
      </c>
      <c r="H1682">
        <v>1700</v>
      </c>
      <c r="I1682" t="s">
        <v>2768</v>
      </c>
      <c r="J1682">
        <v>141794</v>
      </c>
      <c r="K1682" t="s">
        <v>3365</v>
      </c>
      <c r="L1682">
        <v>0</v>
      </c>
      <c r="M1682">
        <v>13217403</v>
      </c>
      <c r="N1682">
        <v>13217403</v>
      </c>
      <c r="O1682">
        <v>0</v>
      </c>
      <c r="P1682" t="s">
        <v>607</v>
      </c>
      <c r="Q1682">
        <v>0</v>
      </c>
      <c r="R1682">
        <v>13217403</v>
      </c>
      <c r="S1682">
        <v>13217403</v>
      </c>
      <c r="T1682" t="s">
        <v>2896</v>
      </c>
      <c r="U1682" s="221">
        <f t="shared" si="53"/>
        <v>0</v>
      </c>
    </row>
    <row r="1683" spans="1:21" hidden="1">
      <c r="A1683" s="55" t="str">
        <f t="shared" si="52"/>
        <v>Y0BBIgnore</v>
      </c>
      <c r="B1683" s="55" t="str">
        <f>VLOOKUP(J1683,'Mapping-CITI'!A:E,5,0)</f>
        <v>Ignore</v>
      </c>
      <c r="D1683" s="42">
        <v>45016</v>
      </c>
      <c r="E1683" s="42">
        <v>45199</v>
      </c>
      <c r="F1683" t="s">
        <v>2896</v>
      </c>
      <c r="G1683" t="s">
        <v>2923</v>
      </c>
      <c r="H1683">
        <v>1700</v>
      </c>
      <c r="I1683" t="s">
        <v>2768</v>
      </c>
      <c r="J1683">
        <v>141865</v>
      </c>
      <c r="K1683" t="s">
        <v>3366</v>
      </c>
      <c r="L1683">
        <v>0</v>
      </c>
      <c r="M1683">
        <v>19977704.75</v>
      </c>
      <c r="N1683">
        <v>19977704.75</v>
      </c>
      <c r="O1683">
        <v>0</v>
      </c>
      <c r="P1683" t="s">
        <v>607</v>
      </c>
      <c r="Q1683">
        <v>0</v>
      </c>
      <c r="R1683">
        <v>19977704.75</v>
      </c>
      <c r="S1683">
        <v>19977704.75</v>
      </c>
      <c r="T1683" t="s">
        <v>2896</v>
      </c>
      <c r="U1683" s="221">
        <f t="shared" si="53"/>
        <v>0</v>
      </c>
    </row>
    <row r="1684" spans="1:21" hidden="1">
      <c r="A1684" s="55" t="str">
        <f t="shared" si="52"/>
        <v>Y0BB0</v>
      </c>
      <c r="B1684" s="55">
        <f>VLOOKUP(J1684,'Mapping-CITI'!A:E,5,0)</f>
        <v>0</v>
      </c>
      <c r="D1684" s="42">
        <v>45016</v>
      </c>
      <c r="E1684" s="42">
        <v>45199</v>
      </c>
      <c r="F1684" t="s">
        <v>2896</v>
      </c>
      <c r="G1684" t="s">
        <v>2923</v>
      </c>
      <c r="H1684">
        <v>1700</v>
      </c>
      <c r="I1684" t="s">
        <v>2768</v>
      </c>
      <c r="J1684">
        <v>142038</v>
      </c>
      <c r="K1684" t="s">
        <v>2128</v>
      </c>
      <c r="L1684">
        <v>0</v>
      </c>
      <c r="M1684">
        <v>13908001</v>
      </c>
      <c r="N1684">
        <v>13908001</v>
      </c>
      <c r="O1684">
        <v>0</v>
      </c>
      <c r="P1684" t="s">
        <v>607</v>
      </c>
      <c r="Q1684">
        <v>0</v>
      </c>
      <c r="R1684">
        <v>13908001</v>
      </c>
      <c r="S1684">
        <v>13908001</v>
      </c>
      <c r="T1684" t="s">
        <v>2896</v>
      </c>
      <c r="U1684" s="221">
        <f t="shared" si="53"/>
        <v>0</v>
      </c>
    </row>
    <row r="1685" spans="1:21" hidden="1">
      <c r="A1685" s="55" t="str">
        <f t="shared" si="52"/>
        <v>Y0BB0</v>
      </c>
      <c r="B1685" s="55">
        <f>VLOOKUP(J1685,'Mapping-CITI'!A:E,5,0)</f>
        <v>0</v>
      </c>
      <c r="D1685" s="42">
        <v>45016</v>
      </c>
      <c r="E1685" s="42">
        <v>45199</v>
      </c>
      <c r="F1685" t="s">
        <v>2896</v>
      </c>
      <c r="G1685" t="s">
        <v>2923</v>
      </c>
      <c r="H1685">
        <v>1700</v>
      </c>
      <c r="I1685" t="s">
        <v>2768</v>
      </c>
      <c r="J1685">
        <v>142041</v>
      </c>
      <c r="K1685" t="s">
        <v>2130</v>
      </c>
      <c r="L1685">
        <v>0</v>
      </c>
      <c r="M1685">
        <v>804000</v>
      </c>
      <c r="N1685">
        <v>839000</v>
      </c>
      <c r="O1685">
        <v>-35000</v>
      </c>
      <c r="P1685" t="s">
        <v>607</v>
      </c>
      <c r="Q1685">
        <v>-35000</v>
      </c>
      <c r="R1685">
        <v>804000</v>
      </c>
      <c r="S1685">
        <v>839000</v>
      </c>
      <c r="T1685" t="s">
        <v>2896</v>
      </c>
      <c r="U1685" s="221">
        <f t="shared" si="53"/>
        <v>-3.5000000000000001E-3</v>
      </c>
    </row>
    <row r="1686" spans="1:21" hidden="1">
      <c r="A1686" s="55" t="str">
        <f t="shared" si="52"/>
        <v>Y0BB0</v>
      </c>
      <c r="B1686" s="55">
        <f>VLOOKUP(J1686,'Mapping-CITI'!A:E,5,0)</f>
        <v>0</v>
      </c>
      <c r="D1686" s="42">
        <v>45016</v>
      </c>
      <c r="E1686" s="42">
        <v>45199</v>
      </c>
      <c r="F1686" t="s">
        <v>2896</v>
      </c>
      <c r="G1686" t="s">
        <v>2923</v>
      </c>
      <c r="H1686">
        <v>1700</v>
      </c>
      <c r="I1686" t="s">
        <v>2768</v>
      </c>
      <c r="J1686">
        <v>142042</v>
      </c>
      <c r="K1686" t="s">
        <v>2131</v>
      </c>
      <c r="L1686">
        <v>0</v>
      </c>
      <c r="M1686">
        <v>3880092</v>
      </c>
      <c r="N1686">
        <v>3880092</v>
      </c>
      <c r="O1686">
        <v>0</v>
      </c>
      <c r="P1686" t="s">
        <v>607</v>
      </c>
      <c r="Q1686">
        <v>0</v>
      </c>
      <c r="R1686">
        <v>3880092</v>
      </c>
      <c r="S1686">
        <v>3880092</v>
      </c>
      <c r="T1686" t="s">
        <v>2896</v>
      </c>
      <c r="U1686" s="221">
        <f t="shared" si="53"/>
        <v>0</v>
      </c>
    </row>
    <row r="1687" spans="1:21" hidden="1">
      <c r="A1687" s="55" t="str">
        <f t="shared" si="52"/>
        <v>Y0BB0</v>
      </c>
      <c r="B1687" s="55">
        <f>VLOOKUP(J1687,'Mapping-CITI'!A:E,5,0)</f>
        <v>0</v>
      </c>
      <c r="D1687" s="42">
        <v>45016</v>
      </c>
      <c r="E1687" s="42">
        <v>45199</v>
      </c>
      <c r="F1687" t="s">
        <v>2896</v>
      </c>
      <c r="G1687" t="s">
        <v>2923</v>
      </c>
      <c r="H1687">
        <v>1700</v>
      </c>
      <c r="I1687" t="s">
        <v>2768</v>
      </c>
      <c r="J1687">
        <v>142043</v>
      </c>
      <c r="K1687" t="s">
        <v>2657</v>
      </c>
      <c r="L1687">
        <v>0</v>
      </c>
      <c r="M1687">
        <v>5477200</v>
      </c>
      <c r="N1687">
        <v>5612700</v>
      </c>
      <c r="O1687">
        <v>-135500</v>
      </c>
      <c r="P1687" t="s">
        <v>607</v>
      </c>
      <c r="Q1687">
        <v>-135500</v>
      </c>
      <c r="R1687">
        <v>5477200</v>
      </c>
      <c r="S1687">
        <v>5612700</v>
      </c>
      <c r="T1687" t="s">
        <v>2896</v>
      </c>
      <c r="U1687" s="221">
        <f t="shared" si="53"/>
        <v>-1.355E-2</v>
      </c>
    </row>
    <row r="1688" spans="1:21" hidden="1">
      <c r="A1688" s="55" t="str">
        <f t="shared" si="52"/>
        <v>Y0BB0</v>
      </c>
      <c r="B1688" s="55">
        <f>VLOOKUP(J1688,'Mapping-CITI'!A:E,5,0)</f>
        <v>0</v>
      </c>
      <c r="D1688" s="42">
        <v>45016</v>
      </c>
      <c r="E1688" s="42">
        <v>45199</v>
      </c>
      <c r="F1688" t="s">
        <v>2896</v>
      </c>
      <c r="G1688" t="s">
        <v>2923</v>
      </c>
      <c r="H1688">
        <v>1700</v>
      </c>
      <c r="I1688" t="s">
        <v>2768</v>
      </c>
      <c r="J1688">
        <v>142044</v>
      </c>
      <c r="K1688" t="s">
        <v>2132</v>
      </c>
      <c r="L1688">
        <v>0</v>
      </c>
      <c r="M1688">
        <v>53121462</v>
      </c>
      <c r="N1688">
        <v>53280534</v>
      </c>
      <c r="O1688">
        <v>-159072</v>
      </c>
      <c r="P1688" t="s">
        <v>607</v>
      </c>
      <c r="Q1688">
        <v>-159072</v>
      </c>
      <c r="R1688">
        <v>53121462</v>
      </c>
      <c r="S1688">
        <v>53280534</v>
      </c>
      <c r="T1688" t="s">
        <v>2896</v>
      </c>
      <c r="U1688" s="221">
        <f t="shared" si="53"/>
        <v>-1.59072E-2</v>
      </c>
    </row>
    <row r="1689" spans="1:21" hidden="1">
      <c r="A1689" s="55" t="str">
        <f t="shared" si="52"/>
        <v>Y0BB0</v>
      </c>
      <c r="B1689" s="55">
        <f>VLOOKUP(J1689,'Mapping-CITI'!A:E,5,0)</f>
        <v>0</v>
      </c>
      <c r="D1689" s="42">
        <v>45016</v>
      </c>
      <c r="E1689" s="42">
        <v>45199</v>
      </c>
      <c r="F1689" t="s">
        <v>2896</v>
      </c>
      <c r="G1689" t="s">
        <v>2923</v>
      </c>
      <c r="H1689">
        <v>1700</v>
      </c>
      <c r="I1689" t="s">
        <v>2768</v>
      </c>
      <c r="J1689">
        <v>142048</v>
      </c>
      <c r="K1689" t="s">
        <v>2640</v>
      </c>
      <c r="L1689">
        <v>0</v>
      </c>
      <c r="M1689">
        <v>4258500</v>
      </c>
      <c r="N1689">
        <v>4263500</v>
      </c>
      <c r="O1689">
        <v>-5000</v>
      </c>
      <c r="P1689" t="s">
        <v>607</v>
      </c>
      <c r="Q1689">
        <v>-5000</v>
      </c>
      <c r="R1689">
        <v>4258500</v>
      </c>
      <c r="S1689">
        <v>4263500</v>
      </c>
      <c r="T1689" t="s">
        <v>2896</v>
      </c>
      <c r="U1689" s="221">
        <f t="shared" si="53"/>
        <v>-5.0000000000000001E-4</v>
      </c>
    </row>
    <row r="1690" spans="1:21" hidden="1">
      <c r="A1690" s="55" t="str">
        <f t="shared" si="52"/>
        <v>Y0BB0</v>
      </c>
      <c r="B1690" s="55">
        <f>VLOOKUP(J1690,'Mapping-CITI'!A:E,5,0)</f>
        <v>0</v>
      </c>
      <c r="D1690" s="42">
        <v>45016</v>
      </c>
      <c r="E1690" s="42">
        <v>45199</v>
      </c>
      <c r="F1690" t="s">
        <v>2896</v>
      </c>
      <c r="G1690" t="s">
        <v>2923</v>
      </c>
      <c r="H1690">
        <v>1700</v>
      </c>
      <c r="I1690" t="s">
        <v>2768</v>
      </c>
      <c r="J1690">
        <v>142075</v>
      </c>
      <c r="K1690" t="s">
        <v>2545</v>
      </c>
      <c r="L1690">
        <v>0.06</v>
      </c>
      <c r="M1690">
        <v>0</v>
      </c>
      <c r="N1690">
        <v>0.06</v>
      </c>
      <c r="O1690">
        <v>0</v>
      </c>
      <c r="P1690" t="s">
        <v>607</v>
      </c>
      <c r="Q1690">
        <v>0</v>
      </c>
      <c r="R1690">
        <v>0</v>
      </c>
      <c r="S1690">
        <v>0.06</v>
      </c>
      <c r="T1690" t="s">
        <v>2896</v>
      </c>
      <c r="U1690" s="221">
        <f t="shared" si="53"/>
        <v>-6E-9</v>
      </c>
    </row>
    <row r="1691" spans="1:21" hidden="1">
      <c r="A1691" s="55" t="str">
        <f t="shared" si="52"/>
        <v>Y0BBIgnore</v>
      </c>
      <c r="B1691" s="55" t="str">
        <f>VLOOKUP(J1691,'Mapping-CITI'!A:E,5,0)</f>
        <v>Ignore</v>
      </c>
      <c r="D1691" s="42">
        <v>45016</v>
      </c>
      <c r="E1691" s="42">
        <v>45199</v>
      </c>
      <c r="F1691" t="s">
        <v>2896</v>
      </c>
      <c r="G1691" t="s">
        <v>2923</v>
      </c>
      <c r="H1691">
        <v>1700</v>
      </c>
      <c r="I1691" t="s">
        <v>2768</v>
      </c>
      <c r="J1691">
        <v>142077</v>
      </c>
      <c r="K1691" t="s">
        <v>2913</v>
      </c>
      <c r="L1691">
        <v>1711664.01</v>
      </c>
      <c r="M1691">
        <v>1812643</v>
      </c>
      <c r="N1691">
        <v>1200706.76</v>
      </c>
      <c r="O1691">
        <v>2323600.25</v>
      </c>
      <c r="P1691" t="s">
        <v>607</v>
      </c>
      <c r="Q1691">
        <v>2323600.25</v>
      </c>
      <c r="R1691">
        <v>1812643</v>
      </c>
      <c r="S1691">
        <v>1200706.76</v>
      </c>
      <c r="T1691" t="s">
        <v>2896</v>
      </c>
      <c r="U1691" s="221">
        <f t="shared" si="53"/>
        <v>6.1193624000000002E-2</v>
      </c>
    </row>
    <row r="1692" spans="1:21" hidden="1">
      <c r="A1692" s="55" t="str">
        <f t="shared" si="52"/>
        <v>Y0BBIgnore</v>
      </c>
      <c r="B1692" s="55" t="str">
        <f>VLOOKUP(J1692,'Mapping-CITI'!A:E,5,0)</f>
        <v>Ignore</v>
      </c>
      <c r="D1692" s="42">
        <v>45016</v>
      </c>
      <c r="E1692" s="42">
        <v>45199</v>
      </c>
      <c r="F1692" t="s">
        <v>2896</v>
      </c>
      <c r="G1692" t="s">
        <v>2923</v>
      </c>
      <c r="H1692">
        <v>1700</v>
      </c>
      <c r="I1692" t="s">
        <v>2768</v>
      </c>
      <c r="J1692">
        <v>142096</v>
      </c>
      <c r="K1692" t="s">
        <v>3421</v>
      </c>
      <c r="L1692">
        <v>0</v>
      </c>
      <c r="M1692">
        <v>1011831.39</v>
      </c>
      <c r="N1692">
        <v>1011831.39</v>
      </c>
      <c r="O1692">
        <v>0</v>
      </c>
      <c r="P1692" t="s">
        <v>607</v>
      </c>
      <c r="Q1692">
        <v>0</v>
      </c>
      <c r="R1692">
        <v>1011831.39</v>
      </c>
      <c r="S1692">
        <v>1011831.39</v>
      </c>
      <c r="T1692" t="s">
        <v>2896</v>
      </c>
      <c r="U1692" s="221">
        <f t="shared" si="53"/>
        <v>0</v>
      </c>
    </row>
    <row r="1693" spans="1:21" hidden="1">
      <c r="A1693" s="55" t="str">
        <f t="shared" si="52"/>
        <v>Y0BB0</v>
      </c>
      <c r="B1693" s="55">
        <f>VLOOKUP(J1693,'Mapping-CITI'!A:E,5,0)</f>
        <v>0</v>
      </c>
      <c r="D1693" s="42">
        <v>45016</v>
      </c>
      <c r="E1693" s="42">
        <v>45199</v>
      </c>
      <c r="F1693" t="s">
        <v>2896</v>
      </c>
      <c r="G1693" t="s">
        <v>2923</v>
      </c>
      <c r="H1693">
        <v>1700</v>
      </c>
      <c r="I1693" t="s">
        <v>2768</v>
      </c>
      <c r="J1693">
        <v>142186</v>
      </c>
      <c r="K1693" t="s">
        <v>2585</v>
      </c>
      <c r="L1693">
        <v>180000</v>
      </c>
      <c r="M1693">
        <v>0</v>
      </c>
      <c r="N1693">
        <v>0</v>
      </c>
      <c r="O1693">
        <v>180000</v>
      </c>
      <c r="P1693" t="s">
        <v>607</v>
      </c>
      <c r="Q1693">
        <v>180000</v>
      </c>
      <c r="R1693">
        <v>0</v>
      </c>
      <c r="S1693">
        <v>0</v>
      </c>
      <c r="T1693" t="s">
        <v>2896</v>
      </c>
      <c r="U1693" s="221">
        <f t="shared" si="53"/>
        <v>0</v>
      </c>
    </row>
    <row r="1694" spans="1:21" hidden="1">
      <c r="A1694" s="55" t="str">
        <f t="shared" si="52"/>
        <v>Y0BBIgnore</v>
      </c>
      <c r="B1694" s="55" t="str">
        <f>VLOOKUP(J1694,'Mapping-CITI'!A:E,5,0)</f>
        <v>Ignore</v>
      </c>
      <c r="D1694" s="42">
        <v>45016</v>
      </c>
      <c r="E1694" s="42">
        <v>45199</v>
      </c>
      <c r="F1694" t="s">
        <v>2896</v>
      </c>
      <c r="G1694" t="s">
        <v>2923</v>
      </c>
      <c r="H1694">
        <v>1700</v>
      </c>
      <c r="I1694" t="s">
        <v>2768</v>
      </c>
      <c r="J1694">
        <v>142243</v>
      </c>
      <c r="K1694" t="s">
        <v>3367</v>
      </c>
      <c r="L1694">
        <v>0</v>
      </c>
      <c r="M1694">
        <v>283672505.31999999</v>
      </c>
      <c r="N1694">
        <v>283672505.31999999</v>
      </c>
      <c r="O1694">
        <v>0</v>
      </c>
      <c r="P1694" t="s">
        <v>607</v>
      </c>
      <c r="Q1694">
        <v>0</v>
      </c>
      <c r="R1694">
        <v>283672505.31999999</v>
      </c>
      <c r="S1694">
        <v>283672505.31999999</v>
      </c>
      <c r="T1694" t="s">
        <v>2896</v>
      </c>
      <c r="U1694" s="221">
        <f t="shared" si="53"/>
        <v>0</v>
      </c>
    </row>
    <row r="1695" spans="1:21" hidden="1">
      <c r="A1695" s="55" t="str">
        <f t="shared" si="52"/>
        <v>Y0BBIgnore</v>
      </c>
      <c r="B1695" s="55" t="str">
        <f>VLOOKUP(J1695,'Mapping-CITI'!A:E,5,0)</f>
        <v>Ignore</v>
      </c>
      <c r="D1695" s="42">
        <v>45016</v>
      </c>
      <c r="E1695" s="42">
        <v>45199</v>
      </c>
      <c r="F1695" t="s">
        <v>2896</v>
      </c>
      <c r="G1695" t="s">
        <v>2923</v>
      </c>
      <c r="H1695">
        <v>1700</v>
      </c>
      <c r="I1695" t="s">
        <v>2768</v>
      </c>
      <c r="J1695">
        <v>142247</v>
      </c>
      <c r="K1695" t="s">
        <v>3414</v>
      </c>
      <c r="L1695">
        <v>0</v>
      </c>
      <c r="M1695">
        <v>71000</v>
      </c>
      <c r="N1695">
        <v>71000</v>
      </c>
      <c r="O1695">
        <v>0</v>
      </c>
      <c r="P1695" t="s">
        <v>607</v>
      </c>
      <c r="Q1695">
        <v>0</v>
      </c>
      <c r="R1695">
        <v>71000</v>
      </c>
      <c r="S1695">
        <v>71000</v>
      </c>
      <c r="T1695" t="s">
        <v>2896</v>
      </c>
      <c r="U1695" s="221">
        <f t="shared" si="53"/>
        <v>0</v>
      </c>
    </row>
    <row r="1696" spans="1:21" hidden="1">
      <c r="A1696" s="55" t="str">
        <f t="shared" si="52"/>
        <v>Y0BBIgnore</v>
      </c>
      <c r="B1696" s="55" t="str">
        <f>VLOOKUP(J1696,'Mapping-CITI'!A:E,5,0)</f>
        <v>Ignore</v>
      </c>
      <c r="D1696" s="42">
        <v>45016</v>
      </c>
      <c r="E1696" s="42">
        <v>45199</v>
      </c>
      <c r="F1696" t="s">
        <v>2896</v>
      </c>
      <c r="G1696" t="s">
        <v>2923</v>
      </c>
      <c r="H1696">
        <v>1700</v>
      </c>
      <c r="I1696" t="s">
        <v>2768</v>
      </c>
      <c r="J1696">
        <v>142250</v>
      </c>
      <c r="K1696" t="s">
        <v>3416</v>
      </c>
      <c r="L1696">
        <v>0</v>
      </c>
      <c r="M1696">
        <v>87500</v>
      </c>
      <c r="N1696">
        <v>87500</v>
      </c>
      <c r="O1696">
        <v>0</v>
      </c>
      <c r="P1696" t="s">
        <v>607</v>
      </c>
      <c r="Q1696">
        <v>0</v>
      </c>
      <c r="R1696">
        <v>87500</v>
      </c>
      <c r="S1696">
        <v>87500</v>
      </c>
      <c r="T1696" t="s">
        <v>2896</v>
      </c>
      <c r="U1696" s="221">
        <f t="shared" si="53"/>
        <v>0</v>
      </c>
    </row>
    <row r="1697" spans="1:21" hidden="1">
      <c r="A1697" s="55" t="str">
        <f t="shared" si="52"/>
        <v>Y0BBIgnore</v>
      </c>
      <c r="B1697" s="55" t="str">
        <f>VLOOKUP(J1697,'Mapping-CITI'!A:E,5,0)</f>
        <v>Ignore</v>
      </c>
      <c r="D1697" s="42">
        <v>45016</v>
      </c>
      <c r="E1697" s="42">
        <v>45199</v>
      </c>
      <c r="F1697" t="s">
        <v>2896</v>
      </c>
      <c r="G1697" t="s">
        <v>2923</v>
      </c>
      <c r="H1697">
        <v>1700</v>
      </c>
      <c r="I1697" t="s">
        <v>2768</v>
      </c>
      <c r="J1697">
        <v>142251</v>
      </c>
      <c r="K1697" t="s">
        <v>3368</v>
      </c>
      <c r="L1697">
        <v>-23000</v>
      </c>
      <c r="M1697">
        <v>14381317</v>
      </c>
      <c r="N1697">
        <v>14464817</v>
      </c>
      <c r="O1697">
        <v>-106500</v>
      </c>
      <c r="P1697" t="s">
        <v>607</v>
      </c>
      <c r="Q1697">
        <v>-106500</v>
      </c>
      <c r="R1697">
        <v>14381317</v>
      </c>
      <c r="S1697">
        <v>14464817</v>
      </c>
      <c r="T1697" t="s">
        <v>2896</v>
      </c>
      <c r="U1697" s="221">
        <f t="shared" si="53"/>
        <v>-8.3499999999999998E-3</v>
      </c>
    </row>
    <row r="1698" spans="1:21" hidden="1">
      <c r="A1698" s="55" t="str">
        <f t="shared" si="52"/>
        <v>Y0BBIgnore</v>
      </c>
      <c r="B1698" s="55" t="str">
        <f>VLOOKUP(J1698,'Mapping-CITI'!A:E,5,0)</f>
        <v>Ignore</v>
      </c>
      <c r="D1698" s="42">
        <v>45016</v>
      </c>
      <c r="E1698" s="42">
        <v>45199</v>
      </c>
      <c r="F1698" t="s">
        <v>2896</v>
      </c>
      <c r="G1698" t="s">
        <v>2923</v>
      </c>
      <c r="H1698">
        <v>1700</v>
      </c>
      <c r="I1698" t="s">
        <v>2768</v>
      </c>
      <c r="J1698">
        <v>142254</v>
      </c>
      <c r="K1698" t="s">
        <v>3417</v>
      </c>
      <c r="L1698">
        <v>0</v>
      </c>
      <c r="M1698">
        <v>6000</v>
      </c>
      <c r="N1698">
        <v>6000</v>
      </c>
      <c r="O1698">
        <v>0</v>
      </c>
      <c r="P1698" t="s">
        <v>607</v>
      </c>
      <c r="Q1698">
        <v>0</v>
      </c>
      <c r="R1698">
        <v>6000</v>
      </c>
      <c r="S1698">
        <v>6000</v>
      </c>
      <c r="T1698" t="s">
        <v>2896</v>
      </c>
      <c r="U1698" s="221">
        <f t="shared" si="53"/>
        <v>0</v>
      </c>
    </row>
    <row r="1699" spans="1:21" hidden="1">
      <c r="A1699" s="55" t="str">
        <f t="shared" si="52"/>
        <v>Y0BBIgnore</v>
      </c>
      <c r="B1699" s="55" t="str">
        <f>VLOOKUP(J1699,'Mapping-CITI'!A:E,5,0)</f>
        <v>Ignore</v>
      </c>
      <c r="D1699" s="42">
        <v>45016</v>
      </c>
      <c r="E1699" s="42">
        <v>45199</v>
      </c>
      <c r="F1699" t="s">
        <v>2896</v>
      </c>
      <c r="G1699" t="s">
        <v>2923</v>
      </c>
      <c r="H1699">
        <v>1700</v>
      </c>
      <c r="I1699" t="s">
        <v>2768</v>
      </c>
      <c r="J1699">
        <v>142256</v>
      </c>
      <c r="K1699" t="s">
        <v>3370</v>
      </c>
      <c r="L1699">
        <v>0</v>
      </c>
      <c r="M1699">
        <v>7141100</v>
      </c>
      <c r="N1699">
        <v>7141100</v>
      </c>
      <c r="O1699">
        <v>0</v>
      </c>
      <c r="P1699" t="s">
        <v>607</v>
      </c>
      <c r="Q1699">
        <v>0</v>
      </c>
      <c r="R1699">
        <v>7141100</v>
      </c>
      <c r="S1699">
        <v>7141100</v>
      </c>
      <c r="T1699" t="s">
        <v>2896</v>
      </c>
      <c r="U1699" s="221">
        <f t="shared" si="53"/>
        <v>0</v>
      </c>
    </row>
    <row r="1700" spans="1:21" hidden="1">
      <c r="A1700" s="55" t="str">
        <f t="shared" si="52"/>
        <v>Y0BBIgnore</v>
      </c>
      <c r="B1700" s="55" t="str">
        <f>VLOOKUP(J1700,'Mapping-CITI'!A:E,5,0)</f>
        <v>Ignore</v>
      </c>
      <c r="D1700" s="42">
        <v>45016</v>
      </c>
      <c r="E1700" s="42">
        <v>45199</v>
      </c>
      <c r="F1700" t="s">
        <v>2896</v>
      </c>
      <c r="G1700" t="s">
        <v>2923</v>
      </c>
      <c r="H1700">
        <v>1700</v>
      </c>
      <c r="I1700" t="s">
        <v>2768</v>
      </c>
      <c r="J1700">
        <v>142258</v>
      </c>
      <c r="K1700" t="s">
        <v>3371</v>
      </c>
      <c r="L1700">
        <v>-148500</v>
      </c>
      <c r="M1700">
        <v>23316155.75</v>
      </c>
      <c r="N1700">
        <v>23291655.75</v>
      </c>
      <c r="O1700">
        <v>-124000</v>
      </c>
      <c r="P1700" t="s">
        <v>607</v>
      </c>
      <c r="Q1700">
        <v>-124000</v>
      </c>
      <c r="R1700">
        <v>23316155.75</v>
      </c>
      <c r="S1700">
        <v>23291655.75</v>
      </c>
      <c r="T1700" t="s">
        <v>2896</v>
      </c>
      <c r="U1700" s="221">
        <f t="shared" si="53"/>
        <v>2.4499999999999999E-3</v>
      </c>
    </row>
    <row r="1701" spans="1:21" hidden="1">
      <c r="A1701" s="55" t="str">
        <f t="shared" si="52"/>
        <v>Y0BBIgnore</v>
      </c>
      <c r="B1701" s="55" t="str">
        <f>VLOOKUP(J1701,'Mapping-CITI'!A:E,5,0)</f>
        <v>Ignore</v>
      </c>
      <c r="D1701" s="42">
        <v>45016</v>
      </c>
      <c r="E1701" s="42">
        <v>45199</v>
      </c>
      <c r="F1701" t="s">
        <v>2896</v>
      </c>
      <c r="G1701" t="s">
        <v>2923</v>
      </c>
      <c r="H1701">
        <v>1700</v>
      </c>
      <c r="I1701" t="s">
        <v>2768</v>
      </c>
      <c r="J1701">
        <v>142262</v>
      </c>
      <c r="K1701" t="s">
        <v>3372</v>
      </c>
      <c r="L1701">
        <v>-65500</v>
      </c>
      <c r="M1701">
        <v>79607077</v>
      </c>
      <c r="N1701">
        <v>79943927</v>
      </c>
      <c r="O1701">
        <v>-402350</v>
      </c>
      <c r="P1701" t="s">
        <v>607</v>
      </c>
      <c r="Q1701">
        <v>-402350</v>
      </c>
      <c r="R1701">
        <v>79607077</v>
      </c>
      <c r="S1701">
        <v>79943927</v>
      </c>
      <c r="T1701" t="s">
        <v>2896</v>
      </c>
      <c r="U1701" s="221">
        <f t="shared" si="53"/>
        <v>-3.3685E-2</v>
      </c>
    </row>
    <row r="1702" spans="1:21" hidden="1">
      <c r="A1702" s="55" t="str">
        <f t="shared" si="52"/>
        <v>Y0BBIgnore</v>
      </c>
      <c r="B1702" s="55" t="str">
        <f>VLOOKUP(J1702,'Mapping-CITI'!A:E,5,0)</f>
        <v>Ignore</v>
      </c>
      <c r="D1702" s="42">
        <v>45016</v>
      </c>
      <c r="E1702" s="42">
        <v>45199</v>
      </c>
      <c r="F1702" t="s">
        <v>2896</v>
      </c>
      <c r="G1702" t="s">
        <v>2923</v>
      </c>
      <c r="H1702">
        <v>1700</v>
      </c>
      <c r="I1702" t="s">
        <v>2768</v>
      </c>
      <c r="J1702">
        <v>142263</v>
      </c>
      <c r="K1702" t="s">
        <v>3373</v>
      </c>
      <c r="L1702">
        <v>0</v>
      </c>
      <c r="M1702">
        <v>804500</v>
      </c>
      <c r="N1702">
        <v>804500</v>
      </c>
      <c r="O1702">
        <v>0</v>
      </c>
      <c r="P1702" t="s">
        <v>607</v>
      </c>
      <c r="Q1702">
        <v>0</v>
      </c>
      <c r="R1702">
        <v>804500</v>
      </c>
      <c r="S1702">
        <v>804500</v>
      </c>
      <c r="T1702" t="s">
        <v>2896</v>
      </c>
      <c r="U1702" s="221">
        <f t="shared" si="53"/>
        <v>0</v>
      </c>
    </row>
    <row r="1703" spans="1:21" hidden="1">
      <c r="A1703" s="55" t="str">
        <f t="shared" si="52"/>
        <v>Y0BBIgnore</v>
      </c>
      <c r="B1703" s="55" t="str">
        <f>VLOOKUP(J1703,'Mapping-CITI'!A:E,5,0)</f>
        <v>Ignore</v>
      </c>
      <c r="D1703" s="42">
        <v>45016</v>
      </c>
      <c r="E1703" s="42">
        <v>45199</v>
      </c>
      <c r="F1703" t="s">
        <v>2896</v>
      </c>
      <c r="G1703" t="s">
        <v>2923</v>
      </c>
      <c r="H1703">
        <v>1700</v>
      </c>
      <c r="I1703" t="s">
        <v>2768</v>
      </c>
      <c r="J1703">
        <v>142265</v>
      </c>
      <c r="K1703" t="s">
        <v>3374</v>
      </c>
      <c r="L1703">
        <v>0</v>
      </c>
      <c r="M1703">
        <v>371500</v>
      </c>
      <c r="N1703">
        <v>371500</v>
      </c>
      <c r="O1703">
        <v>0</v>
      </c>
      <c r="P1703" t="s">
        <v>607</v>
      </c>
      <c r="Q1703">
        <v>0</v>
      </c>
      <c r="R1703">
        <v>371500</v>
      </c>
      <c r="S1703">
        <v>371500</v>
      </c>
      <c r="T1703" t="s">
        <v>2896</v>
      </c>
      <c r="U1703" s="221">
        <f t="shared" si="53"/>
        <v>0</v>
      </c>
    </row>
    <row r="1704" spans="1:21" hidden="1">
      <c r="A1704" s="55" t="str">
        <f t="shared" si="52"/>
        <v>Y0BBIgnore</v>
      </c>
      <c r="B1704" s="55" t="str">
        <f>VLOOKUP(J1704,'Mapping-CITI'!A:E,5,0)</f>
        <v>Ignore</v>
      </c>
      <c r="D1704" s="42">
        <v>45016</v>
      </c>
      <c r="E1704" s="42">
        <v>45199</v>
      </c>
      <c r="F1704" t="s">
        <v>2896</v>
      </c>
      <c r="G1704" t="s">
        <v>2923</v>
      </c>
      <c r="H1704">
        <v>1700</v>
      </c>
      <c r="I1704" t="s">
        <v>2768</v>
      </c>
      <c r="J1704">
        <v>142271</v>
      </c>
      <c r="K1704" t="s">
        <v>3375</v>
      </c>
      <c r="L1704">
        <v>-1110991</v>
      </c>
      <c r="M1704">
        <v>980450995</v>
      </c>
      <c r="N1704">
        <v>989016293</v>
      </c>
      <c r="O1704">
        <v>-9676289</v>
      </c>
      <c r="P1704" t="s">
        <v>607</v>
      </c>
      <c r="Q1704">
        <v>-9676289</v>
      </c>
      <c r="R1704">
        <v>980450995</v>
      </c>
      <c r="S1704">
        <v>989016293</v>
      </c>
      <c r="T1704" t="s">
        <v>2896</v>
      </c>
      <c r="U1704" s="221">
        <f t="shared" si="53"/>
        <v>-0.85652980000000001</v>
      </c>
    </row>
    <row r="1705" spans="1:21" hidden="1">
      <c r="A1705" s="55" t="str">
        <f t="shared" si="52"/>
        <v>Y0BBIgnore</v>
      </c>
      <c r="B1705" s="55" t="str">
        <f>VLOOKUP(J1705,'Mapping-CITI'!A:E,5,0)</f>
        <v>Ignore</v>
      </c>
      <c r="D1705" s="42">
        <v>45016</v>
      </c>
      <c r="E1705" s="42">
        <v>45199</v>
      </c>
      <c r="F1705" t="s">
        <v>2896</v>
      </c>
      <c r="G1705" t="s">
        <v>2923</v>
      </c>
      <c r="H1705">
        <v>1700</v>
      </c>
      <c r="I1705" t="s">
        <v>2768</v>
      </c>
      <c r="J1705">
        <v>142274</v>
      </c>
      <c r="K1705" t="s">
        <v>3376</v>
      </c>
      <c r="L1705">
        <v>-26000</v>
      </c>
      <c r="M1705">
        <v>9943747</v>
      </c>
      <c r="N1705">
        <v>9980847</v>
      </c>
      <c r="O1705">
        <v>-63100</v>
      </c>
      <c r="P1705" t="s">
        <v>607</v>
      </c>
      <c r="Q1705">
        <v>-63100</v>
      </c>
      <c r="R1705">
        <v>9943747</v>
      </c>
      <c r="S1705">
        <v>9980847</v>
      </c>
      <c r="T1705" t="s">
        <v>2896</v>
      </c>
      <c r="U1705" s="221">
        <f t="shared" si="53"/>
        <v>-3.7100000000000002E-3</v>
      </c>
    </row>
    <row r="1706" spans="1:21" hidden="1">
      <c r="A1706" s="55" t="str">
        <f t="shared" si="52"/>
        <v>Y0BBIgnore</v>
      </c>
      <c r="B1706" s="55" t="str">
        <f>VLOOKUP(J1706,'Mapping-CITI'!A:E,5,0)</f>
        <v>Ignore</v>
      </c>
      <c r="D1706" s="42">
        <v>45016</v>
      </c>
      <c r="E1706" s="42">
        <v>45199</v>
      </c>
      <c r="F1706" t="s">
        <v>2896</v>
      </c>
      <c r="G1706" t="s">
        <v>2923</v>
      </c>
      <c r="H1706">
        <v>1700</v>
      </c>
      <c r="I1706" t="s">
        <v>2768</v>
      </c>
      <c r="J1706">
        <v>142276</v>
      </c>
      <c r="K1706" t="s">
        <v>3377</v>
      </c>
      <c r="L1706">
        <v>0</v>
      </c>
      <c r="M1706">
        <v>25308001.920000002</v>
      </c>
      <c r="N1706">
        <v>25308001.920000002</v>
      </c>
      <c r="O1706">
        <v>0</v>
      </c>
      <c r="P1706" t="s">
        <v>607</v>
      </c>
      <c r="Q1706">
        <v>0</v>
      </c>
      <c r="R1706">
        <v>25308001.920000002</v>
      </c>
      <c r="S1706">
        <v>25308001.920000002</v>
      </c>
      <c r="T1706" t="s">
        <v>2896</v>
      </c>
      <c r="U1706" s="221">
        <f t="shared" si="53"/>
        <v>0</v>
      </c>
    </row>
    <row r="1707" spans="1:21" hidden="1">
      <c r="A1707" s="55" t="str">
        <f t="shared" si="52"/>
        <v>Y0BB0</v>
      </c>
      <c r="B1707" s="55">
        <f>VLOOKUP(J1707,'Mapping-CITI'!A:E,5,0)</f>
        <v>0</v>
      </c>
      <c r="D1707" s="42">
        <v>45016</v>
      </c>
      <c r="E1707" s="42">
        <v>45199</v>
      </c>
      <c r="F1707" t="s">
        <v>2896</v>
      </c>
      <c r="G1707" t="s">
        <v>2923</v>
      </c>
      <c r="H1707">
        <v>1400</v>
      </c>
      <c r="I1707" t="s">
        <v>2773</v>
      </c>
      <c r="J1707">
        <v>160101</v>
      </c>
      <c r="K1707" t="s">
        <v>2149</v>
      </c>
      <c r="L1707">
        <v>0</v>
      </c>
      <c r="M1707">
        <v>10712924536.629999</v>
      </c>
      <c r="N1707">
        <v>10712924536.629999</v>
      </c>
      <c r="O1707">
        <v>0</v>
      </c>
      <c r="P1707" t="s">
        <v>607</v>
      </c>
      <c r="Q1707">
        <v>0</v>
      </c>
      <c r="R1707">
        <v>0</v>
      </c>
      <c r="S1707">
        <v>0</v>
      </c>
      <c r="T1707" t="s">
        <v>2896</v>
      </c>
      <c r="U1707" s="221">
        <f t="shared" si="53"/>
        <v>0</v>
      </c>
    </row>
    <row r="1708" spans="1:21" hidden="1">
      <c r="A1708" s="55" t="str">
        <f t="shared" si="52"/>
        <v>Y0BB0</v>
      </c>
      <c r="B1708" s="55">
        <f>VLOOKUP(J1708,'Mapping-CITI'!A:E,5,0)</f>
        <v>0</v>
      </c>
      <c r="D1708" s="42">
        <v>45016</v>
      </c>
      <c r="E1708" s="42">
        <v>45199</v>
      </c>
      <c r="F1708" t="s">
        <v>2896</v>
      </c>
      <c r="G1708" t="s">
        <v>2923</v>
      </c>
      <c r="H1708">
        <v>1400</v>
      </c>
      <c r="I1708" t="s">
        <v>2773</v>
      </c>
      <c r="J1708">
        <v>160118</v>
      </c>
      <c r="K1708" t="s">
        <v>2152</v>
      </c>
      <c r="L1708">
        <v>0</v>
      </c>
      <c r="M1708">
        <v>249171291357.12</v>
      </c>
      <c r="N1708">
        <v>249171291357.12</v>
      </c>
      <c r="O1708">
        <v>0</v>
      </c>
      <c r="P1708" t="s">
        <v>607</v>
      </c>
      <c r="Q1708">
        <v>0</v>
      </c>
      <c r="R1708">
        <v>0</v>
      </c>
      <c r="S1708">
        <v>0</v>
      </c>
      <c r="T1708" t="s">
        <v>2896</v>
      </c>
      <c r="U1708" s="221">
        <f t="shared" si="53"/>
        <v>0</v>
      </c>
    </row>
    <row r="1709" spans="1:21" hidden="1">
      <c r="A1709" s="55" t="str">
        <f t="shared" si="52"/>
        <v>Y0BB0</v>
      </c>
      <c r="B1709" s="55">
        <f>VLOOKUP(J1709,'Mapping-CITI'!A:E,5,0)</f>
        <v>0</v>
      </c>
      <c r="D1709" s="42">
        <v>45016</v>
      </c>
      <c r="E1709" s="42">
        <v>45199</v>
      </c>
      <c r="F1709" t="s">
        <v>2896</v>
      </c>
      <c r="G1709" t="s">
        <v>2923</v>
      </c>
      <c r="H1709">
        <v>1600</v>
      </c>
      <c r="I1709" t="s">
        <v>2789</v>
      </c>
      <c r="J1709">
        <v>160202</v>
      </c>
      <c r="K1709" t="s">
        <v>2158</v>
      </c>
      <c r="L1709">
        <v>0</v>
      </c>
      <c r="M1709">
        <v>3317511279.5500002</v>
      </c>
      <c r="N1709">
        <v>3317511279.5500002</v>
      </c>
      <c r="O1709">
        <v>0</v>
      </c>
      <c r="P1709" t="s">
        <v>607</v>
      </c>
      <c r="Q1709">
        <v>0</v>
      </c>
      <c r="R1709">
        <v>0</v>
      </c>
      <c r="S1709">
        <v>0</v>
      </c>
      <c r="T1709" t="s">
        <v>2896</v>
      </c>
      <c r="U1709" s="221">
        <f t="shared" si="53"/>
        <v>0</v>
      </c>
    </row>
    <row r="1710" spans="1:21" hidden="1">
      <c r="A1710" s="55" t="str">
        <f t="shared" si="52"/>
        <v>Y0BB0</v>
      </c>
      <c r="B1710" s="55">
        <f>VLOOKUP(J1710,'Mapping-CITI'!A:E,5,0)</f>
        <v>0</v>
      </c>
      <c r="D1710" s="42">
        <v>45016</v>
      </c>
      <c r="E1710" s="42">
        <v>45199</v>
      </c>
      <c r="F1710" t="s">
        <v>2896</v>
      </c>
      <c r="G1710" t="s">
        <v>2923</v>
      </c>
      <c r="H1710">
        <v>1600</v>
      </c>
      <c r="I1710" t="s">
        <v>2789</v>
      </c>
      <c r="J1710">
        <v>160206</v>
      </c>
      <c r="K1710" t="s">
        <v>2159</v>
      </c>
      <c r="L1710">
        <v>-4191912.79</v>
      </c>
      <c r="M1710">
        <v>421691344.68000001</v>
      </c>
      <c r="N1710">
        <v>415404422.61000001</v>
      </c>
      <c r="O1710">
        <v>2095009.28</v>
      </c>
      <c r="P1710" t="s">
        <v>607</v>
      </c>
      <c r="Q1710">
        <v>2095009.28</v>
      </c>
      <c r="R1710">
        <v>71274.14</v>
      </c>
      <c r="S1710">
        <v>415215168.68000001</v>
      </c>
      <c r="T1710" t="s">
        <v>2896</v>
      </c>
      <c r="U1710" s="221">
        <f t="shared" si="53"/>
        <v>0.62869220699999928</v>
      </c>
    </row>
    <row r="1711" spans="1:21" hidden="1">
      <c r="A1711" s="55" t="str">
        <f t="shared" si="52"/>
        <v>Y0BB0</v>
      </c>
      <c r="B1711" s="55">
        <f>VLOOKUP(J1711,'Mapping-CITI'!A:E,5,0)</f>
        <v>0</v>
      </c>
      <c r="D1711" s="42">
        <v>45016</v>
      </c>
      <c r="E1711" s="42">
        <v>45199</v>
      </c>
      <c r="F1711" t="s">
        <v>2896</v>
      </c>
      <c r="G1711" t="s">
        <v>2923</v>
      </c>
      <c r="H1711">
        <v>1600</v>
      </c>
      <c r="I1711" t="s">
        <v>2789</v>
      </c>
      <c r="J1711">
        <v>160207</v>
      </c>
      <c r="K1711" t="s">
        <v>2160</v>
      </c>
      <c r="L1711">
        <v>999.29</v>
      </c>
      <c r="M1711">
        <v>2800975709</v>
      </c>
      <c r="N1711">
        <v>2781124031.29</v>
      </c>
      <c r="O1711">
        <v>19852677</v>
      </c>
      <c r="P1711" t="s">
        <v>607</v>
      </c>
      <c r="Q1711">
        <v>19852677</v>
      </c>
      <c r="R1711">
        <v>56000</v>
      </c>
      <c r="S1711">
        <v>2748250069.29</v>
      </c>
      <c r="T1711" t="s">
        <v>2896</v>
      </c>
      <c r="U1711" s="221">
        <f t="shared" si="53"/>
        <v>1.9851677710000037</v>
      </c>
    </row>
    <row r="1712" spans="1:21" hidden="1">
      <c r="A1712" s="55" t="str">
        <f t="shared" si="52"/>
        <v>Y0BB0</v>
      </c>
      <c r="B1712" s="55">
        <f>VLOOKUP(J1712,'Mapping-CITI'!A:E,5,0)</f>
        <v>0</v>
      </c>
      <c r="D1712" s="42">
        <v>45016</v>
      </c>
      <c r="E1712" s="42">
        <v>45199</v>
      </c>
      <c r="F1712" t="s">
        <v>2896</v>
      </c>
      <c r="G1712" t="s">
        <v>2923</v>
      </c>
      <c r="H1712">
        <v>1230</v>
      </c>
      <c r="I1712" t="s">
        <v>2772</v>
      </c>
      <c r="J1712">
        <v>170101</v>
      </c>
      <c r="K1712" t="s">
        <v>2163</v>
      </c>
      <c r="L1712">
        <v>15444691131.32</v>
      </c>
      <c r="M1712">
        <v>14518963453.41</v>
      </c>
      <c r="N1712">
        <v>0</v>
      </c>
      <c r="O1712">
        <v>29963654584.73</v>
      </c>
      <c r="P1712" t="s">
        <v>607</v>
      </c>
      <c r="Q1712">
        <v>29963654584.73</v>
      </c>
      <c r="R1712">
        <v>0</v>
      </c>
      <c r="S1712">
        <v>0</v>
      </c>
      <c r="T1712" t="s">
        <v>2896</v>
      </c>
      <c r="U1712" s="221">
        <f t="shared" si="53"/>
        <v>1451.8963453409999</v>
      </c>
    </row>
    <row r="1713" spans="1:21" hidden="1">
      <c r="A1713" s="55" t="str">
        <f t="shared" si="52"/>
        <v>Y0BB0</v>
      </c>
      <c r="B1713" s="55">
        <f>VLOOKUP(J1713,'Mapping-CITI'!A:E,5,0)</f>
        <v>0</v>
      </c>
      <c r="D1713" s="42">
        <v>45016</v>
      </c>
      <c r="E1713" s="42">
        <v>45199</v>
      </c>
      <c r="F1713" t="s">
        <v>2896</v>
      </c>
      <c r="G1713" t="s">
        <v>2923</v>
      </c>
      <c r="H1713">
        <v>2110</v>
      </c>
      <c r="I1713" t="s">
        <v>2790</v>
      </c>
      <c r="J1713">
        <v>201276</v>
      </c>
      <c r="K1713" t="s">
        <v>2209</v>
      </c>
      <c r="L1713">
        <v>-10099227066.879999</v>
      </c>
      <c r="M1713">
        <v>7683131050.8299999</v>
      </c>
      <c r="N1713">
        <v>5817674975.1199999</v>
      </c>
      <c r="O1713">
        <v>-8233770991.1700001</v>
      </c>
      <c r="P1713" t="s">
        <v>607</v>
      </c>
      <c r="Q1713">
        <v>-8233770991.1700001</v>
      </c>
      <c r="R1713">
        <v>0</v>
      </c>
      <c r="S1713">
        <v>0</v>
      </c>
      <c r="T1713" t="s">
        <v>2896</v>
      </c>
      <c r="U1713" s="221">
        <f t="shared" si="53"/>
        <v>186.54560757100001</v>
      </c>
    </row>
    <row r="1714" spans="1:21" hidden="1">
      <c r="A1714" s="55" t="str">
        <f t="shared" si="52"/>
        <v>Y0BB1.2</v>
      </c>
      <c r="B1714" s="55">
        <f>VLOOKUP(J1714,'Mapping-CITI'!A:E,5,0)</f>
        <v>1.2</v>
      </c>
      <c r="D1714" s="42">
        <v>45016</v>
      </c>
      <c r="E1714" s="42">
        <v>45199</v>
      </c>
      <c r="F1714" t="s">
        <v>2896</v>
      </c>
      <c r="G1714" t="s">
        <v>2923</v>
      </c>
      <c r="H1714">
        <v>2110</v>
      </c>
      <c r="I1714" t="s">
        <v>2790</v>
      </c>
      <c r="J1714">
        <v>201277</v>
      </c>
      <c r="K1714" t="s">
        <v>2210</v>
      </c>
      <c r="L1714">
        <v>-2691814695.1100001</v>
      </c>
      <c r="M1714">
        <v>291864731.69999999</v>
      </c>
      <c r="N1714">
        <v>115968247.86</v>
      </c>
      <c r="O1714">
        <v>-2515918211.27</v>
      </c>
      <c r="P1714" t="s">
        <v>607</v>
      </c>
      <c r="Q1714" s="191">
        <v>-2515918211.27</v>
      </c>
      <c r="R1714">
        <v>0</v>
      </c>
      <c r="S1714">
        <v>0</v>
      </c>
      <c r="T1714" t="s">
        <v>2896</v>
      </c>
      <c r="U1714" s="221">
        <f t="shared" si="53"/>
        <v>17.589648383999997</v>
      </c>
    </row>
    <row r="1715" spans="1:21" hidden="1">
      <c r="A1715" s="55" t="str">
        <f t="shared" si="52"/>
        <v>Y0BB0</v>
      </c>
      <c r="B1715" s="55">
        <f>VLOOKUP(J1715,'Mapping-CITI'!A:E,5,0)</f>
        <v>0</v>
      </c>
      <c r="D1715" s="42">
        <v>45016</v>
      </c>
      <c r="E1715" s="42">
        <v>45199</v>
      </c>
      <c r="F1715" t="s">
        <v>2896</v>
      </c>
      <c r="G1715" t="s">
        <v>2923</v>
      </c>
      <c r="H1715">
        <v>2110</v>
      </c>
      <c r="I1715" t="s">
        <v>2790</v>
      </c>
      <c r="J1715">
        <v>201297</v>
      </c>
      <c r="K1715" t="s">
        <v>2211</v>
      </c>
      <c r="L1715">
        <v>530648958.93000001</v>
      </c>
      <c r="M1715">
        <v>173549804.12</v>
      </c>
      <c r="N1715">
        <v>189482445.68000001</v>
      </c>
      <c r="O1715">
        <v>514716317.37</v>
      </c>
      <c r="P1715" t="s">
        <v>607</v>
      </c>
      <c r="Q1715">
        <v>514716317.37</v>
      </c>
      <c r="R1715">
        <v>0</v>
      </c>
      <c r="S1715">
        <v>0</v>
      </c>
      <c r="T1715" t="s">
        <v>2896</v>
      </c>
      <c r="U1715" s="221">
        <f t="shared" si="53"/>
        <v>-1.5932641560000003</v>
      </c>
    </row>
    <row r="1716" spans="1:21" hidden="1">
      <c r="A1716" s="55" t="str">
        <f t="shared" si="52"/>
        <v>Y0BB1.2</v>
      </c>
      <c r="B1716" s="55">
        <f>VLOOKUP(J1716,'Mapping-CITI'!A:E,5,0)</f>
        <v>1.2</v>
      </c>
      <c r="D1716" s="42">
        <v>45016</v>
      </c>
      <c r="E1716" s="42">
        <v>45199</v>
      </c>
      <c r="F1716" t="s">
        <v>2896</v>
      </c>
      <c r="G1716" t="s">
        <v>2923</v>
      </c>
      <c r="H1716">
        <v>2110</v>
      </c>
      <c r="I1716" t="s">
        <v>2790</v>
      </c>
      <c r="J1716">
        <v>201298</v>
      </c>
      <c r="K1716" t="s">
        <v>2212</v>
      </c>
      <c r="L1716">
        <v>-211478787.16</v>
      </c>
      <c r="M1716">
        <v>27828159.75</v>
      </c>
      <c r="N1716">
        <v>8697404.6799999997</v>
      </c>
      <c r="O1716">
        <v>-192348032.09</v>
      </c>
      <c r="P1716" t="s">
        <v>607</v>
      </c>
      <c r="Q1716" s="191">
        <v>-192348032.09</v>
      </c>
      <c r="R1716">
        <v>0</v>
      </c>
      <c r="S1716">
        <v>0</v>
      </c>
      <c r="T1716" t="s">
        <v>2896</v>
      </c>
      <c r="U1716" s="221">
        <f t="shared" si="53"/>
        <v>1.9130755070000001</v>
      </c>
    </row>
    <row r="1717" spans="1:21" hidden="1">
      <c r="A1717" s="55" t="str">
        <f t="shared" si="52"/>
        <v>Y0BB0</v>
      </c>
      <c r="B1717" s="55">
        <f>VLOOKUP(J1717,'Mapping-CITI'!A:E,5,0)</f>
        <v>0</v>
      </c>
      <c r="D1717" s="42">
        <v>45016</v>
      </c>
      <c r="E1717" s="42">
        <v>45199</v>
      </c>
      <c r="F1717" t="s">
        <v>2896</v>
      </c>
      <c r="G1717" t="s">
        <v>2923</v>
      </c>
      <c r="H1717">
        <v>2110</v>
      </c>
      <c r="I1717" t="s">
        <v>2790</v>
      </c>
      <c r="J1717">
        <v>201349</v>
      </c>
      <c r="K1717" t="s">
        <v>2224</v>
      </c>
      <c r="L1717">
        <v>-11593743.869999999</v>
      </c>
      <c r="M1717">
        <v>24905246.300000001</v>
      </c>
      <c r="N1717">
        <v>20760651.100000001</v>
      </c>
      <c r="O1717">
        <v>-7449148.6699999999</v>
      </c>
      <c r="P1717" t="s">
        <v>607</v>
      </c>
      <c r="Q1717">
        <v>-7449148.6699999999</v>
      </c>
      <c r="R1717">
        <v>0</v>
      </c>
      <c r="S1717">
        <v>0</v>
      </c>
      <c r="T1717" t="s">
        <v>2896</v>
      </c>
      <c r="U1717" s="221">
        <f t="shared" si="53"/>
        <v>0.41445951999999991</v>
      </c>
    </row>
    <row r="1718" spans="1:21" hidden="1">
      <c r="A1718" s="55" t="str">
        <f t="shared" si="52"/>
        <v>Y0BB0</v>
      </c>
      <c r="B1718" s="55">
        <f>VLOOKUP(J1718,'Mapping-CITI'!A:E,5,0)</f>
        <v>0</v>
      </c>
      <c r="D1718" s="42">
        <v>45016</v>
      </c>
      <c r="E1718" s="42">
        <v>45199</v>
      </c>
      <c r="F1718" t="s">
        <v>2896</v>
      </c>
      <c r="G1718" t="s">
        <v>2923</v>
      </c>
      <c r="H1718">
        <v>2110</v>
      </c>
      <c r="I1718" t="s">
        <v>2790</v>
      </c>
      <c r="J1718">
        <v>201351</v>
      </c>
      <c r="K1718" t="s">
        <v>2225</v>
      </c>
      <c r="L1718">
        <v>-2725610506.8000002</v>
      </c>
      <c r="M1718">
        <v>1760221919.22</v>
      </c>
      <c r="N1718">
        <v>1332513420.79</v>
      </c>
      <c r="O1718">
        <v>-2297902008.3699999</v>
      </c>
      <c r="P1718" t="s">
        <v>607</v>
      </c>
      <c r="Q1718">
        <v>-2297902008.3699999</v>
      </c>
      <c r="R1718">
        <v>0</v>
      </c>
      <c r="S1718">
        <v>0</v>
      </c>
      <c r="T1718" t="s">
        <v>2896</v>
      </c>
      <c r="U1718" s="221">
        <f t="shared" si="53"/>
        <v>42.770849843000008</v>
      </c>
    </row>
    <row r="1719" spans="1:21" hidden="1">
      <c r="A1719" s="55" t="str">
        <f t="shared" si="52"/>
        <v>Y0BB1.2</v>
      </c>
      <c r="B1719" s="55">
        <f>VLOOKUP(J1719,'Mapping-CITI'!A:E,5,0)</f>
        <v>1.2</v>
      </c>
      <c r="D1719" s="42">
        <v>45016</v>
      </c>
      <c r="E1719" s="42">
        <v>45199</v>
      </c>
      <c r="F1719" t="s">
        <v>2896</v>
      </c>
      <c r="G1719" t="s">
        <v>2923</v>
      </c>
      <c r="H1719">
        <v>2110</v>
      </c>
      <c r="I1719" t="s">
        <v>2790</v>
      </c>
      <c r="J1719">
        <v>201364</v>
      </c>
      <c r="K1719" t="s">
        <v>2232</v>
      </c>
      <c r="L1719">
        <v>-33259994.829999998</v>
      </c>
      <c r="M1719">
        <v>3629932.07</v>
      </c>
      <c r="N1719">
        <v>2010583.41</v>
      </c>
      <c r="O1719">
        <v>-31640646.170000002</v>
      </c>
      <c r="P1719" t="s">
        <v>607</v>
      </c>
      <c r="Q1719" s="191">
        <v>-31640646.170000002</v>
      </c>
      <c r="R1719">
        <v>0</v>
      </c>
      <c r="S1719">
        <v>0</v>
      </c>
      <c r="T1719" t="s">
        <v>2896</v>
      </c>
      <c r="U1719" s="221">
        <f t="shared" si="53"/>
        <v>0.16193486599999998</v>
      </c>
    </row>
    <row r="1720" spans="1:21" hidden="1">
      <c r="A1720" s="55" t="str">
        <f t="shared" si="52"/>
        <v>Y0BB1.2</v>
      </c>
      <c r="B1720" s="55">
        <f>VLOOKUP(J1720,'Mapping-CITI'!A:E,5,0)</f>
        <v>1.2</v>
      </c>
      <c r="D1720" s="42">
        <v>45016</v>
      </c>
      <c r="E1720" s="42">
        <v>45199</v>
      </c>
      <c r="F1720" t="s">
        <v>2896</v>
      </c>
      <c r="G1720" t="s">
        <v>2923</v>
      </c>
      <c r="H1720">
        <v>2110</v>
      </c>
      <c r="I1720" t="s">
        <v>2790</v>
      </c>
      <c r="J1720">
        <v>201366</v>
      </c>
      <c r="K1720" t="s">
        <v>2233</v>
      </c>
      <c r="L1720">
        <v>-595416755.61000001</v>
      </c>
      <c r="M1720">
        <v>60434984.729999997</v>
      </c>
      <c r="N1720">
        <v>24714515.93</v>
      </c>
      <c r="O1720">
        <v>-559696286.80999994</v>
      </c>
      <c r="P1720" t="s">
        <v>607</v>
      </c>
      <c r="Q1720" s="191">
        <v>-559696286.80999994</v>
      </c>
      <c r="R1720">
        <v>0</v>
      </c>
      <c r="S1720">
        <v>0</v>
      </c>
      <c r="T1720" t="s">
        <v>2896</v>
      </c>
      <c r="U1720" s="221">
        <f t="shared" si="53"/>
        <v>3.5720468799999998</v>
      </c>
    </row>
    <row r="1721" spans="1:21" hidden="1">
      <c r="A1721" s="55" t="str">
        <f t="shared" si="52"/>
        <v>Y0BB0</v>
      </c>
      <c r="B1721" s="55">
        <f>VLOOKUP(J1721,'Mapping-CITI'!A:E,5,0)</f>
        <v>0</v>
      </c>
      <c r="D1721" s="42">
        <v>45016</v>
      </c>
      <c r="E1721" s="42">
        <v>45199</v>
      </c>
      <c r="F1721" t="s">
        <v>2896</v>
      </c>
      <c r="G1721" t="s">
        <v>2923</v>
      </c>
      <c r="H1721">
        <v>2250</v>
      </c>
      <c r="I1721" t="s">
        <v>2774</v>
      </c>
      <c r="J1721">
        <v>210103</v>
      </c>
      <c r="K1721" t="s">
        <v>2240</v>
      </c>
      <c r="L1721">
        <v>0</v>
      </c>
      <c r="M1721">
        <v>89014.38</v>
      </c>
      <c r="N1721">
        <v>89014.38</v>
      </c>
      <c r="O1721">
        <v>0</v>
      </c>
      <c r="P1721" t="s">
        <v>607</v>
      </c>
      <c r="Q1721">
        <v>0</v>
      </c>
      <c r="R1721">
        <v>89014.38</v>
      </c>
      <c r="S1721">
        <v>89014.38</v>
      </c>
      <c r="T1721" t="s">
        <v>2896</v>
      </c>
      <c r="U1721" s="221">
        <f t="shared" si="53"/>
        <v>0</v>
      </c>
    </row>
    <row r="1722" spans="1:21" hidden="1">
      <c r="A1722" s="55" t="str">
        <f t="shared" si="52"/>
        <v>Y0BB0</v>
      </c>
      <c r="B1722" s="55">
        <f>VLOOKUP(J1722,'Mapping-CITI'!A:E,5,0)</f>
        <v>0</v>
      </c>
      <c r="D1722" s="42">
        <v>45016</v>
      </c>
      <c r="E1722" s="42">
        <v>45199</v>
      </c>
      <c r="F1722" t="s">
        <v>2896</v>
      </c>
      <c r="G1722" t="s">
        <v>2923</v>
      </c>
      <c r="H1722">
        <v>2250</v>
      </c>
      <c r="I1722" t="s">
        <v>2774</v>
      </c>
      <c r="J1722">
        <v>210110</v>
      </c>
      <c r="K1722" t="s">
        <v>3800</v>
      </c>
      <c r="L1722">
        <v>-900000</v>
      </c>
      <c r="M1722">
        <v>0</v>
      </c>
      <c r="N1722">
        <v>0</v>
      </c>
      <c r="O1722">
        <v>-900000</v>
      </c>
      <c r="P1722" t="s">
        <v>607</v>
      </c>
      <c r="Q1722">
        <v>-900000</v>
      </c>
      <c r="R1722">
        <v>0</v>
      </c>
      <c r="S1722">
        <v>0</v>
      </c>
      <c r="T1722" t="s">
        <v>2896</v>
      </c>
      <c r="U1722" s="221">
        <f t="shared" si="53"/>
        <v>0</v>
      </c>
    </row>
    <row r="1723" spans="1:21" hidden="1">
      <c r="A1723" s="55" t="str">
        <f t="shared" si="52"/>
        <v>Y0BB0</v>
      </c>
      <c r="B1723" s="55">
        <f>VLOOKUP(J1723,'Mapping-CITI'!A:E,5,0)</f>
        <v>0</v>
      </c>
      <c r="D1723" s="42">
        <v>45016</v>
      </c>
      <c r="E1723" s="42">
        <v>45199</v>
      </c>
      <c r="F1723" t="s">
        <v>2896</v>
      </c>
      <c r="G1723" t="s">
        <v>2923</v>
      </c>
      <c r="H1723">
        <v>2250</v>
      </c>
      <c r="I1723" t="s">
        <v>2774</v>
      </c>
      <c r="J1723">
        <v>210117</v>
      </c>
      <c r="K1723" t="s">
        <v>2242</v>
      </c>
      <c r="L1723">
        <v>-33624989.329999998</v>
      </c>
      <c r="M1723">
        <v>168807761.13999999</v>
      </c>
      <c r="N1723">
        <v>166243185.5</v>
      </c>
      <c r="O1723">
        <v>-31060413.690000001</v>
      </c>
      <c r="P1723" t="s">
        <v>607</v>
      </c>
      <c r="Q1723">
        <v>-31060413.690000001</v>
      </c>
      <c r="R1723">
        <v>168214825.16</v>
      </c>
      <c r="S1723">
        <v>1459422.33</v>
      </c>
      <c r="T1723" t="s">
        <v>2896</v>
      </c>
      <c r="U1723" s="221">
        <f t="shared" si="53"/>
        <v>0.25645756399999858</v>
      </c>
    </row>
    <row r="1724" spans="1:21" hidden="1">
      <c r="A1724" s="55" t="str">
        <f t="shared" si="52"/>
        <v>Y0BB0</v>
      </c>
      <c r="B1724" s="55">
        <f>VLOOKUP(J1724,'Mapping-CITI'!A:E,5,0)</f>
        <v>0</v>
      </c>
      <c r="D1724" s="42">
        <v>45016</v>
      </c>
      <c r="E1724" s="42">
        <v>45199</v>
      </c>
      <c r="F1724" t="s">
        <v>2896</v>
      </c>
      <c r="G1724" t="s">
        <v>2923</v>
      </c>
      <c r="H1724">
        <v>2250</v>
      </c>
      <c r="I1724" t="s">
        <v>2774</v>
      </c>
      <c r="J1724">
        <v>210132</v>
      </c>
      <c r="K1724" t="s">
        <v>2244</v>
      </c>
      <c r="L1724">
        <v>-47522.22</v>
      </c>
      <c r="M1724">
        <v>47522.22</v>
      </c>
      <c r="N1724">
        <v>0</v>
      </c>
      <c r="O1724">
        <v>0</v>
      </c>
      <c r="P1724" t="s">
        <v>607</v>
      </c>
      <c r="Q1724">
        <v>0</v>
      </c>
      <c r="R1724">
        <v>47522.22</v>
      </c>
      <c r="S1724">
        <v>0</v>
      </c>
      <c r="T1724" t="s">
        <v>2896</v>
      </c>
      <c r="U1724" s="221">
        <f t="shared" si="53"/>
        <v>4.7522220000000004E-3</v>
      </c>
    </row>
    <row r="1725" spans="1:21" hidden="1">
      <c r="A1725" s="55" t="str">
        <f t="shared" si="52"/>
        <v>Y0BB0</v>
      </c>
      <c r="B1725" s="55">
        <f>VLOOKUP(J1725,'Mapping-CITI'!A:E,5,0)</f>
        <v>0</v>
      </c>
      <c r="D1725" s="42">
        <v>45016</v>
      </c>
      <c r="E1725" s="42">
        <v>45199</v>
      </c>
      <c r="F1725" t="s">
        <v>2896</v>
      </c>
      <c r="G1725" t="s">
        <v>2923</v>
      </c>
      <c r="H1725">
        <v>2250</v>
      </c>
      <c r="I1725" t="s">
        <v>2774</v>
      </c>
      <c r="J1725">
        <v>210138</v>
      </c>
      <c r="K1725" t="s">
        <v>2791</v>
      </c>
      <c r="L1725">
        <v>-16806.64</v>
      </c>
      <c r="M1725">
        <v>1126294.56</v>
      </c>
      <c r="N1725">
        <v>795070.02</v>
      </c>
      <c r="O1725">
        <v>314417.90000000002</v>
      </c>
      <c r="P1725" t="s">
        <v>607</v>
      </c>
      <c r="Q1725">
        <v>314417.90000000002</v>
      </c>
      <c r="R1725">
        <v>1126294.56</v>
      </c>
      <c r="S1725">
        <v>795070.02</v>
      </c>
      <c r="T1725" t="s">
        <v>2896</v>
      </c>
      <c r="U1725" s="221">
        <f t="shared" si="53"/>
        <v>3.3122454000000003E-2</v>
      </c>
    </row>
    <row r="1726" spans="1:21" hidden="1">
      <c r="A1726" s="55" t="str">
        <f t="shared" si="52"/>
        <v>Y0BB0</v>
      </c>
      <c r="B1726" s="55">
        <f>VLOOKUP(J1726,'Mapping-CITI'!A:E,5,0)</f>
        <v>0</v>
      </c>
      <c r="D1726" s="42">
        <v>45016</v>
      </c>
      <c r="E1726" s="42">
        <v>45199</v>
      </c>
      <c r="F1726" t="s">
        <v>2896</v>
      </c>
      <c r="G1726" t="s">
        <v>2923</v>
      </c>
      <c r="H1726">
        <v>2250</v>
      </c>
      <c r="I1726" t="s">
        <v>2774</v>
      </c>
      <c r="J1726">
        <v>210140</v>
      </c>
      <c r="K1726" t="s">
        <v>2245</v>
      </c>
      <c r="L1726">
        <v>-2248427.4300000002</v>
      </c>
      <c r="M1726">
        <v>7980739.6699999999</v>
      </c>
      <c r="N1726">
        <v>4028711.47</v>
      </c>
      <c r="O1726">
        <v>1703600.77</v>
      </c>
      <c r="P1726" t="s">
        <v>607</v>
      </c>
      <c r="Q1726">
        <v>1703600.77</v>
      </c>
      <c r="R1726">
        <v>7980739.6699999999</v>
      </c>
      <c r="S1726">
        <v>4028711.47</v>
      </c>
      <c r="T1726" t="s">
        <v>2896</v>
      </c>
      <c r="U1726" s="221">
        <f t="shared" si="53"/>
        <v>0.39520281999999995</v>
      </c>
    </row>
    <row r="1727" spans="1:21" hidden="1">
      <c r="A1727" s="55" t="str">
        <f t="shared" si="52"/>
        <v>Y0BB0</v>
      </c>
      <c r="B1727" s="55">
        <f>VLOOKUP(J1727,'Mapping-CITI'!A:E,5,0)</f>
        <v>0</v>
      </c>
      <c r="D1727" s="42">
        <v>45016</v>
      </c>
      <c r="E1727" s="42">
        <v>45199</v>
      </c>
      <c r="F1727" t="s">
        <v>2896</v>
      </c>
      <c r="G1727" t="s">
        <v>2923</v>
      </c>
      <c r="H1727">
        <v>2250</v>
      </c>
      <c r="I1727" t="s">
        <v>2774</v>
      </c>
      <c r="J1727">
        <v>210210</v>
      </c>
      <c r="K1727" t="s">
        <v>2246</v>
      </c>
      <c r="L1727">
        <v>-57417289.759999998</v>
      </c>
      <c r="M1727">
        <v>313393550.73000002</v>
      </c>
      <c r="N1727">
        <v>327453873.88</v>
      </c>
      <c r="O1727">
        <v>-71477612.909999996</v>
      </c>
      <c r="P1727" t="s">
        <v>607</v>
      </c>
      <c r="Q1727">
        <v>-71477612.909999996</v>
      </c>
      <c r="R1727">
        <v>313393550.73000002</v>
      </c>
      <c r="S1727">
        <v>521232.2</v>
      </c>
      <c r="T1727" t="s">
        <v>2896</v>
      </c>
      <c r="U1727" s="221">
        <f t="shared" si="53"/>
        <v>-1.4060323149999976</v>
      </c>
    </row>
    <row r="1728" spans="1:21" hidden="1">
      <c r="A1728" s="55" t="str">
        <f t="shared" si="52"/>
        <v>Y0BBIgnore</v>
      </c>
      <c r="B1728" s="55" t="str">
        <f>VLOOKUP(J1728,'Mapping-CITI'!A:E,5,0)</f>
        <v>Ignore</v>
      </c>
      <c r="D1728" s="42">
        <v>45016</v>
      </c>
      <c r="E1728" s="42">
        <v>45199</v>
      </c>
      <c r="F1728" t="s">
        <v>2896</v>
      </c>
      <c r="G1728" t="s">
        <v>2923</v>
      </c>
      <c r="H1728">
        <v>2250</v>
      </c>
      <c r="I1728" t="s">
        <v>2774</v>
      </c>
      <c r="J1728">
        <v>210221</v>
      </c>
      <c r="K1728" t="s">
        <v>3383</v>
      </c>
      <c r="L1728">
        <v>-817.5</v>
      </c>
      <c r="M1728">
        <v>0</v>
      </c>
      <c r="N1728">
        <v>0</v>
      </c>
      <c r="O1728">
        <v>-817.5</v>
      </c>
      <c r="P1728" t="s">
        <v>607</v>
      </c>
      <c r="Q1728">
        <v>-817.5</v>
      </c>
      <c r="R1728">
        <v>0</v>
      </c>
      <c r="S1728">
        <v>0</v>
      </c>
      <c r="T1728" t="s">
        <v>2896</v>
      </c>
      <c r="U1728" s="221">
        <f t="shared" si="53"/>
        <v>0</v>
      </c>
    </row>
    <row r="1729" spans="1:21" hidden="1">
      <c r="A1729" s="55" t="str">
        <f t="shared" si="52"/>
        <v>Y0BBIgnore</v>
      </c>
      <c r="B1729" s="55" t="str">
        <f>VLOOKUP(J1729,'Mapping-CITI'!A:E,5,0)</f>
        <v>Ignore</v>
      </c>
      <c r="D1729" s="42">
        <v>45016</v>
      </c>
      <c r="E1729" s="42">
        <v>45199</v>
      </c>
      <c r="F1729" t="s">
        <v>2896</v>
      </c>
      <c r="G1729" t="s">
        <v>2923</v>
      </c>
      <c r="H1729">
        <v>2250</v>
      </c>
      <c r="I1729" t="s">
        <v>2774</v>
      </c>
      <c r="J1729">
        <v>210362</v>
      </c>
      <c r="K1729" t="s">
        <v>3384</v>
      </c>
      <c r="L1729">
        <v>84967135.230000004</v>
      </c>
      <c r="M1729">
        <v>0</v>
      </c>
      <c r="N1729">
        <v>0</v>
      </c>
      <c r="O1729">
        <v>84967135.230000004</v>
      </c>
      <c r="P1729" t="s">
        <v>607</v>
      </c>
      <c r="Q1729">
        <v>84967135.230000004</v>
      </c>
      <c r="R1729">
        <v>0</v>
      </c>
      <c r="S1729">
        <v>0</v>
      </c>
      <c r="T1729" t="s">
        <v>2896</v>
      </c>
      <c r="U1729" s="221">
        <f t="shared" si="53"/>
        <v>0</v>
      </c>
    </row>
    <row r="1730" spans="1:21" hidden="1">
      <c r="A1730" s="55" t="str">
        <f t="shared" si="52"/>
        <v>Y0BBIgnore</v>
      </c>
      <c r="B1730" s="55" t="str">
        <f>VLOOKUP(J1730,'Mapping-CITI'!A:E,5,0)</f>
        <v>Ignore</v>
      </c>
      <c r="D1730" s="42">
        <v>45016</v>
      </c>
      <c r="E1730" s="42">
        <v>45199</v>
      </c>
      <c r="F1730" t="s">
        <v>2896</v>
      </c>
      <c r="G1730" t="s">
        <v>2923</v>
      </c>
      <c r="H1730">
        <v>2250</v>
      </c>
      <c r="I1730" t="s">
        <v>2774</v>
      </c>
      <c r="J1730">
        <v>210382</v>
      </c>
      <c r="K1730" t="s">
        <v>3385</v>
      </c>
      <c r="L1730">
        <v>-817.5</v>
      </c>
      <c r="M1730">
        <v>0</v>
      </c>
      <c r="N1730">
        <v>0</v>
      </c>
      <c r="O1730">
        <v>-817.5</v>
      </c>
      <c r="P1730" t="s">
        <v>607</v>
      </c>
      <c r="Q1730">
        <v>-817.5</v>
      </c>
      <c r="R1730">
        <v>0</v>
      </c>
      <c r="S1730">
        <v>0</v>
      </c>
      <c r="T1730" t="s">
        <v>2896</v>
      </c>
      <c r="U1730" s="221">
        <f t="shared" si="53"/>
        <v>0</v>
      </c>
    </row>
    <row r="1731" spans="1:21" hidden="1">
      <c r="A1731" s="55" t="str">
        <f t="shared" ref="A1731:A1794" si="54">F1731&amp;B1731</f>
        <v>Y0BBIgnore</v>
      </c>
      <c r="B1731" s="55" t="str">
        <f>VLOOKUP(J1731,'Mapping-CITI'!A:E,5,0)</f>
        <v>Ignore</v>
      </c>
      <c r="D1731" s="42">
        <v>45016</v>
      </c>
      <c r="E1731" s="42">
        <v>45199</v>
      </c>
      <c r="F1731" t="s">
        <v>2896</v>
      </c>
      <c r="G1731" t="s">
        <v>2923</v>
      </c>
      <c r="H1731">
        <v>2250</v>
      </c>
      <c r="I1731" t="s">
        <v>2774</v>
      </c>
      <c r="J1731">
        <v>210384</v>
      </c>
      <c r="K1731" t="s">
        <v>3386</v>
      </c>
      <c r="L1731">
        <v>-85323.35</v>
      </c>
      <c r="M1731">
        <v>0</v>
      </c>
      <c r="N1731">
        <v>0</v>
      </c>
      <c r="O1731">
        <v>-85323.35</v>
      </c>
      <c r="P1731" t="s">
        <v>607</v>
      </c>
      <c r="Q1731">
        <v>-85323.35</v>
      </c>
      <c r="R1731">
        <v>0</v>
      </c>
      <c r="S1731">
        <v>0</v>
      </c>
      <c r="T1731" t="s">
        <v>2896</v>
      </c>
      <c r="U1731" s="221">
        <f t="shared" ref="U1731:U1794" si="55">(M1731-N1731)/10^7</f>
        <v>0</v>
      </c>
    </row>
    <row r="1732" spans="1:21" hidden="1">
      <c r="A1732" s="55" t="str">
        <f t="shared" si="54"/>
        <v>Y0BB0</v>
      </c>
      <c r="B1732" s="55">
        <f>VLOOKUP(J1732,'Mapping-CITI'!A:E,5,0)</f>
        <v>0</v>
      </c>
      <c r="D1732" s="42">
        <v>45016</v>
      </c>
      <c r="E1732" s="42">
        <v>45199</v>
      </c>
      <c r="F1732" t="s">
        <v>2896</v>
      </c>
      <c r="G1732" t="s">
        <v>2923</v>
      </c>
      <c r="H1732">
        <v>2250</v>
      </c>
      <c r="I1732" t="s">
        <v>2774</v>
      </c>
      <c r="J1732">
        <v>210667</v>
      </c>
      <c r="K1732" t="s">
        <v>2862</v>
      </c>
      <c r="L1732">
        <v>9908.9</v>
      </c>
      <c r="M1732">
        <v>654482.21</v>
      </c>
      <c r="N1732">
        <v>304572</v>
      </c>
      <c r="O1732">
        <v>359819.11</v>
      </c>
      <c r="P1732" t="s">
        <v>607</v>
      </c>
      <c r="Q1732">
        <v>359819.11</v>
      </c>
      <c r="R1732">
        <v>654482.21</v>
      </c>
      <c r="S1732">
        <v>304572</v>
      </c>
      <c r="T1732" t="s">
        <v>2896</v>
      </c>
      <c r="U1732" s="221">
        <f t="shared" si="55"/>
        <v>3.4991020999999997E-2</v>
      </c>
    </row>
    <row r="1733" spans="1:21" hidden="1">
      <c r="A1733" s="55" t="str">
        <f t="shared" si="54"/>
        <v>Y0BB0</v>
      </c>
      <c r="B1733" s="55">
        <f>VLOOKUP(J1733,'Mapping-CITI'!A:E,5,0)</f>
        <v>0</v>
      </c>
      <c r="D1733" s="42">
        <v>45016</v>
      </c>
      <c r="E1733" s="42">
        <v>45199</v>
      </c>
      <c r="F1733" t="s">
        <v>2896</v>
      </c>
      <c r="G1733" t="s">
        <v>2923</v>
      </c>
      <c r="H1733">
        <v>2250</v>
      </c>
      <c r="I1733" t="s">
        <v>2774</v>
      </c>
      <c r="J1733">
        <v>210766</v>
      </c>
      <c r="K1733" t="s">
        <v>2748</v>
      </c>
      <c r="L1733">
        <v>-26268.93</v>
      </c>
      <c r="M1733">
        <v>161951.76</v>
      </c>
      <c r="N1733">
        <v>161885.47</v>
      </c>
      <c r="O1733">
        <v>-26202.639999999999</v>
      </c>
      <c r="P1733" t="s">
        <v>607</v>
      </c>
      <c r="Q1733">
        <v>-26202.639999999999</v>
      </c>
      <c r="R1733">
        <v>160314.79</v>
      </c>
      <c r="S1733">
        <v>0</v>
      </c>
      <c r="T1733" t="s">
        <v>2896</v>
      </c>
      <c r="U1733" s="221">
        <f t="shared" si="55"/>
        <v>6.6290000000008152E-6</v>
      </c>
    </row>
    <row r="1734" spans="1:21" hidden="1">
      <c r="A1734" s="55" t="str">
        <f t="shared" si="54"/>
        <v>Y0BBIgnore</v>
      </c>
      <c r="B1734" s="55" t="str">
        <f>VLOOKUP(J1734,'Mapping-CITI'!A:E,5,0)</f>
        <v>Ignore</v>
      </c>
      <c r="D1734" s="42">
        <v>45016</v>
      </c>
      <c r="E1734" s="42">
        <v>45199</v>
      </c>
      <c r="F1734" t="s">
        <v>2896</v>
      </c>
      <c r="G1734" t="s">
        <v>2923</v>
      </c>
      <c r="H1734">
        <v>2250</v>
      </c>
      <c r="I1734" t="s">
        <v>2774</v>
      </c>
      <c r="J1734">
        <v>210854</v>
      </c>
      <c r="K1734" t="s">
        <v>3378</v>
      </c>
      <c r="L1734">
        <v>4883964.32</v>
      </c>
      <c r="M1734">
        <v>0</v>
      </c>
      <c r="N1734">
        <v>0</v>
      </c>
      <c r="O1734">
        <v>4883964.32</v>
      </c>
      <c r="P1734" t="s">
        <v>607</v>
      </c>
      <c r="Q1734">
        <v>4883964.32</v>
      </c>
      <c r="R1734">
        <v>0</v>
      </c>
      <c r="S1734">
        <v>0</v>
      </c>
      <c r="T1734" t="s">
        <v>2896</v>
      </c>
      <c r="U1734" s="221">
        <f t="shared" si="55"/>
        <v>0</v>
      </c>
    </row>
    <row r="1735" spans="1:21" hidden="1">
      <c r="A1735" s="55" t="str">
        <f t="shared" si="54"/>
        <v>Y0BB0</v>
      </c>
      <c r="B1735" s="55">
        <f>VLOOKUP(J1735,'Mapping-CITI'!A:E,5,0)</f>
        <v>0</v>
      </c>
      <c r="D1735" s="42">
        <v>45016</v>
      </c>
      <c r="E1735" s="42">
        <v>45199</v>
      </c>
      <c r="F1735" t="s">
        <v>2896</v>
      </c>
      <c r="G1735" t="s">
        <v>2923</v>
      </c>
      <c r="H1735">
        <v>2250</v>
      </c>
      <c r="I1735" t="s">
        <v>2774</v>
      </c>
      <c r="J1735">
        <v>211103</v>
      </c>
      <c r="K1735" t="s">
        <v>2249</v>
      </c>
      <c r="L1735">
        <v>-26047.18</v>
      </c>
      <c r="M1735">
        <v>89373.1</v>
      </c>
      <c r="N1735">
        <v>65591.460000000006</v>
      </c>
      <c r="O1735">
        <v>-2265.54</v>
      </c>
      <c r="P1735" t="s">
        <v>607</v>
      </c>
      <c r="Q1735">
        <v>-2265.54</v>
      </c>
      <c r="R1735">
        <v>89373.1</v>
      </c>
      <c r="S1735">
        <v>145.43</v>
      </c>
      <c r="T1735" t="s">
        <v>2896</v>
      </c>
      <c r="U1735" s="221">
        <f t="shared" si="55"/>
        <v>2.3781639999999999E-3</v>
      </c>
    </row>
    <row r="1736" spans="1:21" hidden="1">
      <c r="A1736" s="55" t="str">
        <f t="shared" si="54"/>
        <v>Y0BB0</v>
      </c>
      <c r="B1736" s="55">
        <f>VLOOKUP(J1736,'Mapping-CITI'!A:E,5,0)</f>
        <v>0</v>
      </c>
      <c r="D1736" s="42">
        <v>45016</v>
      </c>
      <c r="E1736" s="42">
        <v>45199</v>
      </c>
      <c r="F1736" t="s">
        <v>2896</v>
      </c>
      <c r="G1736" t="s">
        <v>2923</v>
      </c>
      <c r="H1736">
        <v>2250</v>
      </c>
      <c r="I1736" t="s">
        <v>2774</v>
      </c>
      <c r="J1736">
        <v>211106</v>
      </c>
      <c r="K1736" t="s">
        <v>2250</v>
      </c>
      <c r="L1736">
        <v>-173603.94</v>
      </c>
      <c r="M1736">
        <v>19238536.27</v>
      </c>
      <c r="N1736">
        <v>19125420.609999999</v>
      </c>
      <c r="O1736">
        <v>-60488.28</v>
      </c>
      <c r="P1736" t="s">
        <v>607</v>
      </c>
      <c r="Q1736">
        <v>-60488.28</v>
      </c>
      <c r="R1736">
        <v>19238536.27</v>
      </c>
      <c r="S1736">
        <v>19125420.609999999</v>
      </c>
      <c r="T1736" t="s">
        <v>2896</v>
      </c>
      <c r="U1736" s="221">
        <f t="shared" si="55"/>
        <v>1.1311566000000014E-2</v>
      </c>
    </row>
    <row r="1737" spans="1:21" hidden="1">
      <c r="A1737" s="55" t="str">
        <f t="shared" si="54"/>
        <v>Y0BB0</v>
      </c>
      <c r="B1737" s="55">
        <f>VLOOKUP(J1737,'Mapping-CITI'!A:E,5,0)</f>
        <v>0</v>
      </c>
      <c r="D1737" s="42">
        <v>45016</v>
      </c>
      <c r="E1737" s="42">
        <v>45199</v>
      </c>
      <c r="F1737" t="s">
        <v>2896</v>
      </c>
      <c r="G1737" t="s">
        <v>2923</v>
      </c>
      <c r="H1737">
        <v>2250</v>
      </c>
      <c r="I1737" t="s">
        <v>2774</v>
      </c>
      <c r="J1737">
        <v>211120</v>
      </c>
      <c r="K1737" t="s">
        <v>852</v>
      </c>
      <c r="L1737">
        <v>-0.06</v>
      </c>
      <c r="M1737">
        <v>0.06</v>
      </c>
      <c r="N1737">
        <v>0</v>
      </c>
      <c r="O1737">
        <v>0</v>
      </c>
      <c r="P1737" t="s">
        <v>607</v>
      </c>
      <c r="Q1737">
        <v>0</v>
      </c>
      <c r="R1737">
        <v>0.06</v>
      </c>
      <c r="S1737">
        <v>0</v>
      </c>
      <c r="T1737" t="s">
        <v>2896</v>
      </c>
      <c r="U1737" s="221">
        <f t="shared" si="55"/>
        <v>6E-9</v>
      </c>
    </row>
    <row r="1738" spans="1:21" hidden="1">
      <c r="A1738" s="55" t="str">
        <f t="shared" si="54"/>
        <v>Y0BB0</v>
      </c>
      <c r="B1738" s="55">
        <f>VLOOKUP(J1738,'Mapping-CITI'!A:E,5,0)</f>
        <v>0</v>
      </c>
      <c r="D1738" s="42">
        <v>45016</v>
      </c>
      <c r="E1738" s="42">
        <v>45199</v>
      </c>
      <c r="F1738" t="s">
        <v>2896</v>
      </c>
      <c r="G1738" t="s">
        <v>2923</v>
      </c>
      <c r="H1738">
        <v>2250</v>
      </c>
      <c r="I1738" t="s">
        <v>2774</v>
      </c>
      <c r="J1738">
        <v>211121</v>
      </c>
      <c r="K1738" t="s">
        <v>2252</v>
      </c>
      <c r="L1738">
        <v>-1758090.96</v>
      </c>
      <c r="M1738">
        <v>19854555</v>
      </c>
      <c r="N1738">
        <v>21978880</v>
      </c>
      <c r="O1738">
        <v>-3882415.96</v>
      </c>
      <c r="P1738" t="s">
        <v>607</v>
      </c>
      <c r="Q1738">
        <v>-3882415.96</v>
      </c>
      <c r="R1738">
        <v>19525969</v>
      </c>
      <c r="S1738">
        <v>0</v>
      </c>
      <c r="T1738" t="s">
        <v>2896</v>
      </c>
      <c r="U1738" s="221">
        <f t="shared" si="55"/>
        <v>-0.2124325</v>
      </c>
    </row>
    <row r="1739" spans="1:21" hidden="1">
      <c r="A1739" s="55" t="str">
        <f t="shared" si="54"/>
        <v>Y0BB0</v>
      </c>
      <c r="B1739" s="55">
        <f>VLOOKUP(J1739,'Mapping-CITI'!A:E,5,0)</f>
        <v>0</v>
      </c>
      <c r="D1739" s="42">
        <v>45016</v>
      </c>
      <c r="E1739" s="42">
        <v>45199</v>
      </c>
      <c r="F1739" t="s">
        <v>2896</v>
      </c>
      <c r="G1739" t="s">
        <v>2923</v>
      </c>
      <c r="H1739">
        <v>2250</v>
      </c>
      <c r="I1739" t="s">
        <v>2774</v>
      </c>
      <c r="J1739">
        <v>211122</v>
      </c>
      <c r="K1739" t="s">
        <v>2253</v>
      </c>
      <c r="L1739">
        <v>-9638.73</v>
      </c>
      <c r="M1739">
        <v>80923.09</v>
      </c>
      <c r="N1739">
        <v>83245.25</v>
      </c>
      <c r="O1739">
        <v>-11960.89</v>
      </c>
      <c r="P1739" t="s">
        <v>607</v>
      </c>
      <c r="Q1739">
        <v>-11960.89</v>
      </c>
      <c r="R1739">
        <v>80294.19</v>
      </c>
      <c r="S1739">
        <v>0</v>
      </c>
      <c r="T1739" t="s">
        <v>2896</v>
      </c>
      <c r="U1739" s="221">
        <f t="shared" si="55"/>
        <v>-2.3221600000000034E-4</v>
      </c>
    </row>
    <row r="1740" spans="1:21" hidden="1">
      <c r="A1740" s="55" t="str">
        <f t="shared" si="54"/>
        <v>Y0BBIgnore</v>
      </c>
      <c r="B1740" s="55" t="str">
        <f>VLOOKUP(J1740,'Mapping-CITI'!A:E,5,0)</f>
        <v>Ignore</v>
      </c>
      <c r="D1740" s="42">
        <v>45016</v>
      </c>
      <c r="E1740" s="42">
        <v>45199</v>
      </c>
      <c r="F1740" t="s">
        <v>2896</v>
      </c>
      <c r="G1740" t="s">
        <v>2923</v>
      </c>
      <c r="H1740">
        <v>2220</v>
      </c>
      <c r="I1740" t="s">
        <v>2775</v>
      </c>
      <c r="J1740">
        <v>211128</v>
      </c>
      <c r="K1740" t="s">
        <v>3388</v>
      </c>
      <c r="L1740">
        <v>-17481508.870000001</v>
      </c>
      <c r="M1740">
        <v>0</v>
      </c>
      <c r="N1740">
        <v>0</v>
      </c>
      <c r="O1740">
        <v>-17481508.870000001</v>
      </c>
      <c r="P1740" t="s">
        <v>607</v>
      </c>
      <c r="Q1740">
        <v>-17481508.870000001</v>
      </c>
      <c r="R1740">
        <v>0</v>
      </c>
      <c r="S1740">
        <v>0</v>
      </c>
      <c r="T1740" t="s">
        <v>2896</v>
      </c>
      <c r="U1740" s="221">
        <f t="shared" si="55"/>
        <v>0</v>
      </c>
    </row>
    <row r="1741" spans="1:21" hidden="1">
      <c r="A1741" s="55" t="str">
        <f t="shared" si="54"/>
        <v>Y0BBIgnore</v>
      </c>
      <c r="B1741" s="55" t="str">
        <f>VLOOKUP(J1741,'Mapping-CITI'!A:E,5,0)</f>
        <v>Ignore</v>
      </c>
      <c r="D1741" s="42">
        <v>45016</v>
      </c>
      <c r="E1741" s="42">
        <v>45199</v>
      </c>
      <c r="F1741" t="s">
        <v>2896</v>
      </c>
      <c r="G1741" t="s">
        <v>2923</v>
      </c>
      <c r="H1741">
        <v>2250</v>
      </c>
      <c r="I1741" t="s">
        <v>2774</v>
      </c>
      <c r="J1741">
        <v>211140</v>
      </c>
      <c r="K1741" t="s">
        <v>3389</v>
      </c>
      <c r="L1741">
        <v>42742.559999999998</v>
      </c>
      <c r="M1741">
        <v>0</v>
      </c>
      <c r="N1741">
        <v>42742.559999999998</v>
      </c>
      <c r="O1741">
        <v>0</v>
      </c>
      <c r="P1741" t="s">
        <v>607</v>
      </c>
      <c r="Q1741">
        <v>0</v>
      </c>
      <c r="R1741">
        <v>0</v>
      </c>
      <c r="S1741">
        <v>42742.559999999998</v>
      </c>
      <c r="T1741" t="s">
        <v>2896</v>
      </c>
      <c r="U1741" s="221">
        <f t="shared" si="55"/>
        <v>-4.2742559999999997E-3</v>
      </c>
    </row>
    <row r="1742" spans="1:21" hidden="1">
      <c r="A1742" s="55" t="str">
        <f t="shared" si="54"/>
        <v>Y0BB0</v>
      </c>
      <c r="B1742" s="55">
        <f>VLOOKUP(J1742,'Mapping-CITI'!A:E,5,0)</f>
        <v>0</v>
      </c>
      <c r="D1742" s="42">
        <v>45016</v>
      </c>
      <c r="E1742" s="42">
        <v>45199</v>
      </c>
      <c r="F1742" t="s">
        <v>2896</v>
      </c>
      <c r="G1742" t="s">
        <v>2923</v>
      </c>
      <c r="H1742">
        <v>2250</v>
      </c>
      <c r="I1742" t="s">
        <v>2774</v>
      </c>
      <c r="J1742">
        <v>211146</v>
      </c>
      <c r="K1742" t="s">
        <v>2749</v>
      </c>
      <c r="L1742">
        <v>0</v>
      </c>
      <c r="M1742">
        <v>12926946</v>
      </c>
      <c r="N1742">
        <v>12926946</v>
      </c>
      <c r="O1742">
        <v>0</v>
      </c>
      <c r="P1742" t="s">
        <v>607</v>
      </c>
      <c r="Q1742">
        <v>0</v>
      </c>
      <c r="R1742">
        <v>12926946</v>
      </c>
      <c r="S1742">
        <v>12926946</v>
      </c>
      <c r="T1742" t="s">
        <v>2896</v>
      </c>
      <c r="U1742" s="221">
        <f t="shared" si="55"/>
        <v>0</v>
      </c>
    </row>
    <row r="1743" spans="1:21" hidden="1">
      <c r="A1743" s="55" t="str">
        <f t="shared" si="54"/>
        <v>Y0BB0</v>
      </c>
      <c r="B1743" s="55">
        <f>VLOOKUP(J1743,'Mapping-CITI'!A:E,5,0)</f>
        <v>0</v>
      </c>
      <c r="D1743" s="42">
        <v>45016</v>
      </c>
      <c r="E1743" s="42">
        <v>45199</v>
      </c>
      <c r="F1743" t="s">
        <v>2896</v>
      </c>
      <c r="G1743" t="s">
        <v>2923</v>
      </c>
      <c r="H1743">
        <v>2250</v>
      </c>
      <c r="I1743" t="s">
        <v>2774</v>
      </c>
      <c r="J1743">
        <v>211172</v>
      </c>
      <c r="K1743" t="s">
        <v>2262</v>
      </c>
      <c r="L1743">
        <v>-3194165.98</v>
      </c>
      <c r="M1743">
        <v>28435556.140000001</v>
      </c>
      <c r="N1743">
        <v>45468567.060000002</v>
      </c>
      <c r="O1743">
        <v>-20227176.899999999</v>
      </c>
      <c r="P1743" t="s">
        <v>607</v>
      </c>
      <c r="Q1743">
        <v>-20227176.899999999</v>
      </c>
      <c r="R1743">
        <v>28435556.140000001</v>
      </c>
      <c r="S1743">
        <v>4062085.34</v>
      </c>
      <c r="T1743" t="s">
        <v>2896</v>
      </c>
      <c r="U1743" s="221">
        <f t="shared" si="55"/>
        <v>-1.7033010920000002</v>
      </c>
    </row>
    <row r="1744" spans="1:21" hidden="1">
      <c r="A1744" s="55" t="str">
        <f t="shared" si="54"/>
        <v>Y0BB0</v>
      </c>
      <c r="B1744" s="55">
        <f>VLOOKUP(J1744,'Mapping-CITI'!A:E,5,0)</f>
        <v>0</v>
      </c>
      <c r="D1744" s="42">
        <v>45016</v>
      </c>
      <c r="E1744" s="42">
        <v>45199</v>
      </c>
      <c r="F1744" t="s">
        <v>2896</v>
      </c>
      <c r="G1744" t="s">
        <v>2923</v>
      </c>
      <c r="H1744">
        <v>2250</v>
      </c>
      <c r="I1744" t="s">
        <v>2774</v>
      </c>
      <c r="J1744">
        <v>211176</v>
      </c>
      <c r="K1744" t="s">
        <v>2266</v>
      </c>
      <c r="L1744">
        <v>-1731910.15</v>
      </c>
      <c r="M1744">
        <v>0</v>
      </c>
      <c r="N1744">
        <v>0</v>
      </c>
      <c r="O1744">
        <v>-1731910.15</v>
      </c>
      <c r="P1744" t="s">
        <v>607</v>
      </c>
      <c r="Q1744">
        <v>-1731910.15</v>
      </c>
      <c r="R1744">
        <v>0</v>
      </c>
      <c r="S1744">
        <v>0</v>
      </c>
      <c r="T1744" t="s">
        <v>2896</v>
      </c>
      <c r="U1744" s="221">
        <f t="shared" si="55"/>
        <v>0</v>
      </c>
    </row>
    <row r="1745" spans="1:21" hidden="1">
      <c r="A1745" s="55" t="str">
        <f t="shared" si="54"/>
        <v>Y0BB0</v>
      </c>
      <c r="B1745" s="55">
        <f>VLOOKUP(J1745,'Mapping-CITI'!A:E,5,0)</f>
        <v>0</v>
      </c>
      <c r="D1745" s="42">
        <v>45016</v>
      </c>
      <c r="E1745" s="42">
        <v>45199</v>
      </c>
      <c r="F1745" t="s">
        <v>2896</v>
      </c>
      <c r="G1745" t="s">
        <v>2923</v>
      </c>
      <c r="H1745">
        <v>2250</v>
      </c>
      <c r="I1745" t="s">
        <v>2774</v>
      </c>
      <c r="J1745">
        <v>211177</v>
      </c>
      <c r="K1745" t="s">
        <v>2267</v>
      </c>
      <c r="L1745">
        <v>-3204932.22</v>
      </c>
      <c r="M1745">
        <v>0</v>
      </c>
      <c r="N1745">
        <v>0</v>
      </c>
      <c r="O1745">
        <v>-3204932.22</v>
      </c>
      <c r="P1745" t="s">
        <v>607</v>
      </c>
      <c r="Q1745">
        <v>-3204932.22</v>
      </c>
      <c r="R1745">
        <v>0</v>
      </c>
      <c r="S1745">
        <v>0</v>
      </c>
      <c r="T1745" t="s">
        <v>2896</v>
      </c>
      <c r="U1745" s="221">
        <f t="shared" si="55"/>
        <v>0</v>
      </c>
    </row>
    <row r="1746" spans="1:21" hidden="1">
      <c r="A1746" s="55" t="str">
        <f t="shared" si="54"/>
        <v>Y0BB0</v>
      </c>
      <c r="B1746" s="55">
        <f>VLOOKUP(J1746,'Mapping-CITI'!A:E,5,0)</f>
        <v>0</v>
      </c>
      <c r="D1746" s="42">
        <v>45016</v>
      </c>
      <c r="E1746" s="42">
        <v>45199</v>
      </c>
      <c r="F1746" t="s">
        <v>2896</v>
      </c>
      <c r="G1746" t="s">
        <v>2923</v>
      </c>
      <c r="H1746">
        <v>2250</v>
      </c>
      <c r="I1746" t="s">
        <v>2774</v>
      </c>
      <c r="J1746">
        <v>211632</v>
      </c>
      <c r="K1746" t="s">
        <v>2543</v>
      </c>
      <c r="L1746">
        <v>-1457171.95</v>
      </c>
      <c r="M1746">
        <v>3724870.83</v>
      </c>
      <c r="N1746">
        <v>1517945.67</v>
      </c>
      <c r="O1746">
        <v>749753.21</v>
      </c>
      <c r="P1746" t="s">
        <v>607</v>
      </c>
      <c r="Q1746">
        <v>749753.21</v>
      </c>
      <c r="R1746">
        <v>3724870.83</v>
      </c>
      <c r="S1746">
        <v>1517945.67</v>
      </c>
      <c r="T1746" t="s">
        <v>2896</v>
      </c>
      <c r="U1746" s="221">
        <f t="shared" si="55"/>
        <v>0.22069251600000001</v>
      </c>
    </row>
    <row r="1747" spans="1:21" hidden="1">
      <c r="A1747" s="55" t="str">
        <f t="shared" si="54"/>
        <v>Y0BB0</v>
      </c>
      <c r="B1747" s="55">
        <f>VLOOKUP(J1747,'Mapping-CITI'!A:E,5,0)</f>
        <v>0</v>
      </c>
      <c r="D1747" s="42">
        <v>45016</v>
      </c>
      <c r="E1747" s="42">
        <v>45199</v>
      </c>
      <c r="F1747" t="s">
        <v>2896</v>
      </c>
      <c r="G1747" t="s">
        <v>2923</v>
      </c>
      <c r="H1747">
        <v>2220</v>
      </c>
      <c r="I1747" t="s">
        <v>2775</v>
      </c>
      <c r="J1747">
        <v>260101</v>
      </c>
      <c r="K1747" t="s">
        <v>2271</v>
      </c>
      <c r="L1747">
        <v>0</v>
      </c>
      <c r="M1747">
        <v>9213278717.7199993</v>
      </c>
      <c r="N1747">
        <v>9213278717.7199993</v>
      </c>
      <c r="O1747">
        <v>0</v>
      </c>
      <c r="P1747" t="s">
        <v>607</v>
      </c>
      <c r="Q1747">
        <v>0</v>
      </c>
      <c r="R1747">
        <v>0</v>
      </c>
      <c r="S1747">
        <v>0</v>
      </c>
      <c r="T1747" t="s">
        <v>2896</v>
      </c>
      <c r="U1747" s="221">
        <f t="shared" si="55"/>
        <v>0</v>
      </c>
    </row>
    <row r="1748" spans="1:21" hidden="1">
      <c r="A1748" s="55" t="str">
        <f t="shared" si="54"/>
        <v>Y0BB0</v>
      </c>
      <c r="B1748" s="55">
        <f>VLOOKUP(J1748,'Mapping-CITI'!A:E,5,0)</f>
        <v>0</v>
      </c>
      <c r="D1748" s="42">
        <v>45016</v>
      </c>
      <c r="E1748" s="42">
        <v>45199</v>
      </c>
      <c r="F1748" t="s">
        <v>2896</v>
      </c>
      <c r="G1748" t="s">
        <v>2923</v>
      </c>
      <c r="H1748">
        <v>2220</v>
      </c>
      <c r="I1748" t="s">
        <v>2775</v>
      </c>
      <c r="J1748">
        <v>260118</v>
      </c>
      <c r="K1748" t="s">
        <v>2275</v>
      </c>
      <c r="L1748">
        <v>0</v>
      </c>
      <c r="M1748">
        <v>245492486879.84</v>
      </c>
      <c r="N1748">
        <v>245492486879.84</v>
      </c>
      <c r="O1748">
        <v>0</v>
      </c>
      <c r="P1748" t="s">
        <v>607</v>
      </c>
      <c r="Q1748">
        <v>0</v>
      </c>
      <c r="R1748">
        <v>0</v>
      </c>
      <c r="S1748">
        <v>0</v>
      </c>
      <c r="T1748" t="s">
        <v>2896</v>
      </c>
      <c r="U1748" s="221">
        <f t="shared" si="55"/>
        <v>0</v>
      </c>
    </row>
    <row r="1749" spans="1:21" hidden="1">
      <c r="A1749" s="55" t="str">
        <f t="shared" si="54"/>
        <v>Y0BB0</v>
      </c>
      <c r="B1749" s="55">
        <f>VLOOKUP(J1749,'Mapping-CITI'!A:E,5,0)</f>
        <v>0</v>
      </c>
      <c r="D1749" s="42">
        <v>45016</v>
      </c>
      <c r="E1749" s="42">
        <v>45199</v>
      </c>
      <c r="F1749" t="s">
        <v>2896</v>
      </c>
      <c r="G1749" t="s">
        <v>2923</v>
      </c>
      <c r="H1749">
        <v>2240</v>
      </c>
      <c r="I1749" t="s">
        <v>2795</v>
      </c>
      <c r="J1749">
        <v>260202</v>
      </c>
      <c r="K1749" t="s">
        <v>2281</v>
      </c>
      <c r="L1749">
        <v>0</v>
      </c>
      <c r="M1749">
        <v>8335102750.5600004</v>
      </c>
      <c r="N1749">
        <v>8335102750.5600004</v>
      </c>
      <c r="O1749">
        <v>0</v>
      </c>
      <c r="P1749" t="s">
        <v>607</v>
      </c>
      <c r="Q1749">
        <v>0</v>
      </c>
      <c r="R1749">
        <v>0</v>
      </c>
      <c r="S1749">
        <v>0</v>
      </c>
      <c r="T1749" t="s">
        <v>2896</v>
      </c>
      <c r="U1749" s="221">
        <f t="shared" si="55"/>
        <v>0</v>
      </c>
    </row>
    <row r="1750" spans="1:21" hidden="1">
      <c r="A1750" s="55" t="str">
        <f t="shared" si="54"/>
        <v>Y0BB0</v>
      </c>
      <c r="B1750" s="55">
        <f>VLOOKUP(J1750,'Mapping-CITI'!A:E,5,0)</f>
        <v>0</v>
      </c>
      <c r="D1750" s="42">
        <v>45016</v>
      </c>
      <c r="E1750" s="42">
        <v>45199</v>
      </c>
      <c r="F1750" t="s">
        <v>2896</v>
      </c>
      <c r="G1750" t="s">
        <v>2923</v>
      </c>
      <c r="H1750">
        <v>2240</v>
      </c>
      <c r="I1750" t="s">
        <v>2795</v>
      </c>
      <c r="J1750">
        <v>260221</v>
      </c>
      <c r="K1750" t="s">
        <v>2282</v>
      </c>
      <c r="L1750">
        <v>-9253652.8000000007</v>
      </c>
      <c r="M1750">
        <v>1508896412.01</v>
      </c>
      <c r="N1750">
        <v>1516332377.76</v>
      </c>
      <c r="O1750">
        <v>-16689618.550000001</v>
      </c>
      <c r="P1750" t="s">
        <v>607</v>
      </c>
      <c r="Q1750">
        <v>-16689618.550000001</v>
      </c>
      <c r="R1750">
        <v>1508526284.8900001</v>
      </c>
      <c r="S1750">
        <v>71274.14</v>
      </c>
      <c r="T1750" t="s">
        <v>2896</v>
      </c>
      <c r="U1750" s="221">
        <f t="shared" si="55"/>
        <v>-0.74359657499999998</v>
      </c>
    </row>
    <row r="1751" spans="1:21" hidden="1">
      <c r="A1751" s="55" t="str">
        <f t="shared" si="54"/>
        <v>Y0BB0</v>
      </c>
      <c r="B1751" s="55">
        <f>VLOOKUP(J1751,'Mapping-CITI'!A:E,5,0)</f>
        <v>0</v>
      </c>
      <c r="D1751" s="42">
        <v>45016</v>
      </c>
      <c r="E1751" s="42">
        <v>45199</v>
      </c>
      <c r="F1751" t="s">
        <v>2896</v>
      </c>
      <c r="G1751" t="s">
        <v>2923</v>
      </c>
      <c r="H1751">
        <v>2240</v>
      </c>
      <c r="I1751" t="s">
        <v>2795</v>
      </c>
      <c r="J1751">
        <v>260222</v>
      </c>
      <c r="K1751" t="s">
        <v>2283</v>
      </c>
      <c r="L1751">
        <v>-55903660.359999999</v>
      </c>
      <c r="M1751">
        <v>6773615206.8299999</v>
      </c>
      <c r="N1751">
        <v>6785778431.0100002</v>
      </c>
      <c r="O1751">
        <v>-68066884.540000007</v>
      </c>
      <c r="P1751" t="s">
        <v>607</v>
      </c>
      <c r="Q1751">
        <v>-68066884.540000007</v>
      </c>
      <c r="R1751">
        <v>6711423392.0100002</v>
      </c>
      <c r="S1751">
        <v>0</v>
      </c>
      <c r="T1751" t="s">
        <v>2896</v>
      </c>
      <c r="U1751" s="221">
        <f t="shared" si="55"/>
        <v>-1.2163224180000305</v>
      </c>
    </row>
    <row r="1752" spans="1:21" hidden="1">
      <c r="A1752" s="55" t="str">
        <f t="shared" si="54"/>
        <v>Y0BB0</v>
      </c>
      <c r="B1752" s="55">
        <f>VLOOKUP(J1752,'Mapping-CITI'!A:E,5,0)</f>
        <v>0</v>
      </c>
      <c r="D1752" s="42">
        <v>45016</v>
      </c>
      <c r="E1752" s="42">
        <v>45199</v>
      </c>
      <c r="F1752" t="s">
        <v>2896</v>
      </c>
      <c r="G1752" t="s">
        <v>2923</v>
      </c>
      <c r="H1752">
        <v>2140</v>
      </c>
      <c r="I1752" t="s">
        <v>2806</v>
      </c>
      <c r="J1752">
        <v>260802</v>
      </c>
      <c r="K1752" t="s">
        <v>2284</v>
      </c>
      <c r="L1752">
        <v>-17.010000000000002</v>
      </c>
      <c r="M1752">
        <v>112688146.66</v>
      </c>
      <c r="N1752">
        <v>112688128.95</v>
      </c>
      <c r="O1752">
        <v>0.7</v>
      </c>
      <c r="P1752" t="s">
        <v>607</v>
      </c>
      <c r="Q1752">
        <v>0.7</v>
      </c>
      <c r="R1752">
        <v>80278588.590000004</v>
      </c>
      <c r="S1752">
        <v>112688128.95</v>
      </c>
      <c r="T1752" t="s">
        <v>2896</v>
      </c>
      <c r="U1752" s="221">
        <f t="shared" si="55"/>
        <v>1.7709999993443489E-6</v>
      </c>
    </row>
    <row r="1753" spans="1:21" hidden="1">
      <c r="A1753" s="55" t="str">
        <f t="shared" si="54"/>
        <v>Y0BB0</v>
      </c>
      <c r="B1753" s="55">
        <f>VLOOKUP(J1753,'Mapping-CITI'!A:E,5,0)</f>
        <v>0</v>
      </c>
      <c r="D1753" s="42">
        <v>45016</v>
      </c>
      <c r="E1753" s="42">
        <v>45199</v>
      </c>
      <c r="F1753" t="s">
        <v>2896</v>
      </c>
      <c r="G1753" t="s">
        <v>2923</v>
      </c>
      <c r="H1753">
        <v>2140</v>
      </c>
      <c r="I1753" t="s">
        <v>2806</v>
      </c>
      <c r="J1753">
        <v>260815</v>
      </c>
      <c r="K1753" t="s">
        <v>2286</v>
      </c>
      <c r="L1753">
        <v>-6209013.6799999997</v>
      </c>
      <c r="M1753">
        <v>0</v>
      </c>
      <c r="N1753">
        <v>0</v>
      </c>
      <c r="O1753">
        <v>-6209013.6799999997</v>
      </c>
      <c r="P1753" t="s">
        <v>607</v>
      </c>
      <c r="Q1753">
        <v>-6209013.6799999997</v>
      </c>
      <c r="R1753">
        <v>0</v>
      </c>
      <c r="S1753">
        <v>0</v>
      </c>
      <c r="T1753" t="s">
        <v>2896</v>
      </c>
      <c r="U1753" s="221">
        <f t="shared" si="55"/>
        <v>0</v>
      </c>
    </row>
    <row r="1754" spans="1:21" hidden="1">
      <c r="A1754" s="55" t="str">
        <f t="shared" si="54"/>
        <v>Y0BB0</v>
      </c>
      <c r="B1754" s="55">
        <f>VLOOKUP(J1754,'Mapping-CITI'!A:E,5,0)</f>
        <v>0</v>
      </c>
      <c r="D1754" s="42">
        <v>45016</v>
      </c>
      <c r="E1754" s="42">
        <v>45199</v>
      </c>
      <c r="F1754" t="s">
        <v>2896</v>
      </c>
      <c r="G1754" t="s">
        <v>2923</v>
      </c>
      <c r="H1754">
        <v>2250</v>
      </c>
      <c r="I1754" t="s">
        <v>2774</v>
      </c>
      <c r="J1754">
        <v>260836</v>
      </c>
      <c r="K1754" t="s">
        <v>2705</v>
      </c>
      <c r="L1754">
        <v>-3043087.76</v>
      </c>
      <c r="M1754">
        <v>16850474.440000001</v>
      </c>
      <c r="N1754">
        <v>16655697.869999999</v>
      </c>
      <c r="O1754">
        <v>-2848311.19</v>
      </c>
      <c r="P1754" t="s">
        <v>607</v>
      </c>
      <c r="Q1754">
        <v>-2848311.19</v>
      </c>
      <c r="R1754">
        <v>16797110.32</v>
      </c>
      <c r="S1754">
        <v>131348.44</v>
      </c>
      <c r="T1754" t="s">
        <v>2896</v>
      </c>
      <c r="U1754" s="221">
        <f t="shared" si="55"/>
        <v>1.9477657000000217E-2</v>
      </c>
    </row>
    <row r="1755" spans="1:21" hidden="1">
      <c r="A1755" s="55" t="str">
        <f t="shared" si="54"/>
        <v>Y0BB0</v>
      </c>
      <c r="B1755" s="55">
        <f>VLOOKUP(J1755,'Mapping-CITI'!A:E,5,0)</f>
        <v>0</v>
      </c>
      <c r="D1755" s="42">
        <v>45016</v>
      </c>
      <c r="E1755" s="42">
        <v>45199</v>
      </c>
      <c r="F1755" t="s">
        <v>2896</v>
      </c>
      <c r="G1755" t="s">
        <v>2923</v>
      </c>
      <c r="H1755">
        <v>2250</v>
      </c>
      <c r="I1755" t="s">
        <v>2774</v>
      </c>
      <c r="J1755">
        <v>260837</v>
      </c>
      <c r="K1755" t="s">
        <v>2706</v>
      </c>
      <c r="L1755">
        <v>-3043087.76</v>
      </c>
      <c r="M1755">
        <v>16850474.440000001</v>
      </c>
      <c r="N1755">
        <v>16655697.869999999</v>
      </c>
      <c r="O1755">
        <v>-2848311.19</v>
      </c>
      <c r="P1755" t="s">
        <v>607</v>
      </c>
      <c r="Q1755">
        <v>-2848311.19</v>
      </c>
      <c r="R1755">
        <v>16797110.32</v>
      </c>
      <c r="S1755">
        <v>131348.44</v>
      </c>
      <c r="T1755" t="s">
        <v>2896</v>
      </c>
      <c r="U1755" s="221">
        <f t="shared" si="55"/>
        <v>1.9477657000000217E-2</v>
      </c>
    </row>
    <row r="1756" spans="1:21" hidden="1">
      <c r="A1756" s="55" t="str">
        <f t="shared" si="54"/>
        <v>Y0BBIgnore</v>
      </c>
      <c r="B1756" s="55" t="str">
        <f>VLOOKUP(J1756,'Mapping-CITI'!A:E,5,0)</f>
        <v>Ignore</v>
      </c>
      <c r="D1756" s="42">
        <v>45016</v>
      </c>
      <c r="E1756" s="42">
        <v>45199</v>
      </c>
      <c r="F1756" t="s">
        <v>2896</v>
      </c>
      <c r="G1756" t="s">
        <v>2923</v>
      </c>
      <c r="H1756">
        <v>2250</v>
      </c>
      <c r="I1756" t="s">
        <v>2774</v>
      </c>
      <c r="J1756">
        <v>260852</v>
      </c>
      <c r="K1756" t="s">
        <v>3396</v>
      </c>
      <c r="L1756">
        <v>0.45</v>
      </c>
      <c r="M1756">
        <v>0</v>
      </c>
      <c r="N1756">
        <v>0</v>
      </c>
      <c r="O1756">
        <v>0.45</v>
      </c>
      <c r="P1756" t="s">
        <v>607</v>
      </c>
      <c r="Q1756">
        <v>0.45</v>
      </c>
      <c r="R1756">
        <v>0</v>
      </c>
      <c r="S1756">
        <v>0</v>
      </c>
      <c r="T1756" t="s">
        <v>2896</v>
      </c>
      <c r="U1756" s="221">
        <f t="shared" si="55"/>
        <v>0</v>
      </c>
    </row>
    <row r="1757" spans="1:21" hidden="1">
      <c r="A1757" s="55" t="str">
        <f t="shared" si="54"/>
        <v>Y0BB0</v>
      </c>
      <c r="B1757" s="55">
        <f>VLOOKUP(J1757,'Mapping-CITI'!A:E,5,0)</f>
        <v>0</v>
      </c>
      <c r="D1757" s="42">
        <v>45016</v>
      </c>
      <c r="E1757" s="42">
        <v>45199</v>
      </c>
      <c r="F1757" t="s">
        <v>2896</v>
      </c>
      <c r="G1757" t="s">
        <v>2923</v>
      </c>
      <c r="H1757">
        <v>2220</v>
      </c>
      <c r="I1757" t="s">
        <v>2775</v>
      </c>
      <c r="J1757">
        <v>260902</v>
      </c>
      <c r="K1757" t="s">
        <v>2287</v>
      </c>
      <c r="L1757">
        <v>-0.46</v>
      </c>
      <c r="M1757">
        <v>0</v>
      </c>
      <c r="N1757">
        <v>0</v>
      </c>
      <c r="O1757">
        <v>-0.46</v>
      </c>
      <c r="P1757" t="s">
        <v>607</v>
      </c>
      <c r="Q1757">
        <v>-0.46</v>
      </c>
      <c r="R1757">
        <v>0</v>
      </c>
      <c r="S1757">
        <v>0</v>
      </c>
      <c r="T1757" t="s">
        <v>2896</v>
      </c>
      <c r="U1757" s="221">
        <f t="shared" si="55"/>
        <v>0</v>
      </c>
    </row>
    <row r="1758" spans="1:21" hidden="1">
      <c r="A1758" s="55" t="str">
        <f t="shared" si="54"/>
        <v>Y0BB0</v>
      </c>
      <c r="B1758" s="55">
        <f>VLOOKUP(J1758,'Mapping-CITI'!A:E,5,0)</f>
        <v>0</v>
      </c>
      <c r="D1758" s="42">
        <v>45016</v>
      </c>
      <c r="E1758" s="42">
        <v>45199</v>
      </c>
      <c r="F1758" t="s">
        <v>2896</v>
      </c>
      <c r="G1758" t="s">
        <v>2923</v>
      </c>
      <c r="H1758">
        <v>2140</v>
      </c>
      <c r="I1758" t="s">
        <v>2806</v>
      </c>
      <c r="J1758">
        <v>260905</v>
      </c>
      <c r="K1758" t="s">
        <v>2288</v>
      </c>
      <c r="L1758">
        <v>-1340239.94</v>
      </c>
      <c r="M1758">
        <v>0</v>
      </c>
      <c r="N1758">
        <v>0</v>
      </c>
      <c r="O1758">
        <v>-1340239.94</v>
      </c>
      <c r="P1758" t="s">
        <v>607</v>
      </c>
      <c r="Q1758">
        <v>-1340239.94</v>
      </c>
      <c r="R1758">
        <v>0</v>
      </c>
      <c r="S1758">
        <v>0</v>
      </c>
      <c r="T1758" t="s">
        <v>2896</v>
      </c>
      <c r="U1758" s="221">
        <f t="shared" si="55"/>
        <v>0</v>
      </c>
    </row>
    <row r="1759" spans="1:21" hidden="1">
      <c r="A1759" s="55" t="str">
        <f t="shared" si="54"/>
        <v>Y0BBIgnore</v>
      </c>
      <c r="B1759" s="55" t="str">
        <f>VLOOKUP(J1759,'Mapping-CITI'!A:E,5,0)</f>
        <v>Ignore</v>
      </c>
      <c r="D1759" s="42">
        <v>45016</v>
      </c>
      <c r="E1759" s="42">
        <v>45199</v>
      </c>
      <c r="F1759" t="s">
        <v>2896</v>
      </c>
      <c r="G1759" t="s">
        <v>2923</v>
      </c>
      <c r="H1759">
        <v>2250</v>
      </c>
      <c r="I1759" t="s">
        <v>2774</v>
      </c>
      <c r="J1759">
        <v>260911</v>
      </c>
      <c r="K1759" t="s">
        <v>4267</v>
      </c>
      <c r="L1759">
        <v>0</v>
      </c>
      <c r="M1759">
        <v>3811602.39</v>
      </c>
      <c r="N1759">
        <v>3811602.39</v>
      </c>
      <c r="O1759">
        <v>0</v>
      </c>
      <c r="P1759" t="s">
        <v>607</v>
      </c>
      <c r="Q1759">
        <v>0</v>
      </c>
      <c r="R1759">
        <v>3811602.39</v>
      </c>
      <c r="S1759">
        <v>3811602.39</v>
      </c>
      <c r="T1759" t="s">
        <v>2896</v>
      </c>
      <c r="U1759" s="221">
        <f t="shared" si="55"/>
        <v>0</v>
      </c>
    </row>
    <row r="1760" spans="1:21" hidden="1">
      <c r="A1760" s="55" t="str">
        <f t="shared" si="54"/>
        <v>Y0BB0</v>
      </c>
      <c r="B1760" s="55">
        <f>VLOOKUP(J1760,'Mapping-CITI'!A:E,5,0)</f>
        <v>0</v>
      </c>
      <c r="D1760" s="42">
        <v>45016</v>
      </c>
      <c r="E1760" s="42">
        <v>45199</v>
      </c>
      <c r="F1760" t="s">
        <v>2896</v>
      </c>
      <c r="G1760" t="s">
        <v>2923</v>
      </c>
      <c r="H1760">
        <v>2250</v>
      </c>
      <c r="I1760" t="s">
        <v>2774</v>
      </c>
      <c r="J1760">
        <v>260930</v>
      </c>
      <c r="K1760" t="s">
        <v>2291</v>
      </c>
      <c r="L1760">
        <v>0</v>
      </c>
      <c r="M1760">
        <v>0</v>
      </c>
      <c r="N1760">
        <v>0</v>
      </c>
      <c r="O1760">
        <v>0</v>
      </c>
      <c r="P1760" t="s">
        <v>607</v>
      </c>
      <c r="Q1760">
        <v>0</v>
      </c>
      <c r="R1760">
        <v>0</v>
      </c>
      <c r="S1760">
        <v>0</v>
      </c>
      <c r="T1760" t="s">
        <v>2896</v>
      </c>
      <c r="U1760" s="221">
        <f t="shared" si="55"/>
        <v>0</v>
      </c>
    </row>
    <row r="1761" spans="1:21" hidden="1">
      <c r="A1761" s="55" t="str">
        <f t="shared" si="54"/>
        <v>Y0BB0</v>
      </c>
      <c r="B1761" s="55">
        <f>VLOOKUP(J1761,'Mapping-CITI'!A:E,5,0)</f>
        <v>0</v>
      </c>
      <c r="D1761" s="42">
        <v>45016</v>
      </c>
      <c r="E1761" s="42">
        <v>45199</v>
      </c>
      <c r="F1761" t="s">
        <v>2896</v>
      </c>
      <c r="G1761" t="s">
        <v>2923</v>
      </c>
      <c r="H1761">
        <v>2250</v>
      </c>
      <c r="I1761" t="s">
        <v>2774</v>
      </c>
      <c r="J1761">
        <v>260942</v>
      </c>
      <c r="K1761" t="s">
        <v>2292</v>
      </c>
      <c r="L1761">
        <v>-12222.65</v>
      </c>
      <c r="M1761">
        <v>10628</v>
      </c>
      <c r="N1761">
        <v>10588</v>
      </c>
      <c r="O1761">
        <v>-12182.65</v>
      </c>
      <c r="P1761" t="s">
        <v>607</v>
      </c>
      <c r="Q1761">
        <v>-12182.65</v>
      </c>
      <c r="R1761">
        <v>10503</v>
      </c>
      <c r="S1761">
        <v>0</v>
      </c>
      <c r="T1761" t="s">
        <v>2896</v>
      </c>
      <c r="U1761" s="221">
        <f t="shared" si="55"/>
        <v>3.9999999999999998E-6</v>
      </c>
    </row>
    <row r="1762" spans="1:21" hidden="1">
      <c r="A1762" s="55" t="str">
        <f t="shared" si="54"/>
        <v>Y0BB0</v>
      </c>
      <c r="B1762" s="55">
        <f>VLOOKUP(J1762,'Mapping-CITI'!A:E,5,0)</f>
        <v>0</v>
      </c>
      <c r="D1762" s="42">
        <v>45016</v>
      </c>
      <c r="E1762" s="42">
        <v>45199</v>
      </c>
      <c r="F1762" t="s">
        <v>2896</v>
      </c>
      <c r="G1762" t="s">
        <v>2923</v>
      </c>
      <c r="H1762">
        <v>2220</v>
      </c>
      <c r="I1762" t="s">
        <v>2775</v>
      </c>
      <c r="J1762">
        <v>261026</v>
      </c>
      <c r="K1762" t="s">
        <v>2549</v>
      </c>
      <c r="L1762">
        <v>-12307585.49</v>
      </c>
      <c r="M1762">
        <v>9202099.5999999996</v>
      </c>
      <c r="N1762">
        <v>715002.06</v>
      </c>
      <c r="O1762">
        <v>-3820487.95</v>
      </c>
      <c r="P1762" t="s">
        <v>607</v>
      </c>
      <c r="Q1762">
        <v>-3820487.95</v>
      </c>
      <c r="R1762">
        <v>9202099.5999999996</v>
      </c>
      <c r="S1762">
        <v>715002.06</v>
      </c>
      <c r="T1762" t="s">
        <v>2896</v>
      </c>
      <c r="U1762" s="221">
        <f t="shared" si="55"/>
        <v>0.84870975399999993</v>
      </c>
    </row>
    <row r="1763" spans="1:21" hidden="1">
      <c r="A1763" s="55" t="str">
        <f t="shared" si="54"/>
        <v>Y0BB0</v>
      </c>
      <c r="B1763" s="55">
        <f>VLOOKUP(J1763,'Mapping-CITI'!A:E,5,0)</f>
        <v>0</v>
      </c>
      <c r="D1763" s="42">
        <v>45016</v>
      </c>
      <c r="E1763" s="42">
        <v>45199</v>
      </c>
      <c r="F1763" t="s">
        <v>2896</v>
      </c>
      <c r="G1763" t="s">
        <v>2923</v>
      </c>
      <c r="H1763">
        <v>2220</v>
      </c>
      <c r="I1763" t="s">
        <v>2775</v>
      </c>
      <c r="J1763">
        <v>261027</v>
      </c>
      <c r="K1763" t="s">
        <v>2855</v>
      </c>
      <c r="L1763">
        <v>-188327.93</v>
      </c>
      <c r="M1763">
        <v>18402140.800000001</v>
      </c>
      <c r="N1763">
        <v>18772792.379999999</v>
      </c>
      <c r="O1763">
        <v>-558979.51</v>
      </c>
      <c r="P1763" t="s">
        <v>607</v>
      </c>
      <c r="Q1763">
        <v>-558979.51</v>
      </c>
      <c r="R1763">
        <v>18402140.800000001</v>
      </c>
      <c r="S1763">
        <v>0</v>
      </c>
      <c r="T1763" t="s">
        <v>2896</v>
      </c>
      <c r="U1763" s="221">
        <f t="shared" si="55"/>
        <v>-3.706515799999982E-2</v>
      </c>
    </row>
    <row r="1764" spans="1:21" hidden="1">
      <c r="A1764" s="55" t="str">
        <f t="shared" si="54"/>
        <v>Y0BB0</v>
      </c>
      <c r="B1764" s="55">
        <f>VLOOKUP(J1764,'Mapping-CITI'!A:E,5,0)</f>
        <v>0</v>
      </c>
      <c r="D1764" s="42">
        <v>45016</v>
      </c>
      <c r="E1764" s="42">
        <v>45199</v>
      </c>
      <c r="F1764" t="s">
        <v>2896</v>
      </c>
      <c r="G1764" t="s">
        <v>2923</v>
      </c>
      <c r="H1764">
        <v>2220</v>
      </c>
      <c r="I1764" t="s">
        <v>2775</v>
      </c>
      <c r="J1764">
        <v>261038</v>
      </c>
      <c r="K1764" t="s">
        <v>2672</v>
      </c>
      <c r="L1764">
        <v>-1052505.77</v>
      </c>
      <c r="M1764">
        <v>0</v>
      </c>
      <c r="N1764">
        <v>0</v>
      </c>
      <c r="O1764">
        <v>-1052505.77</v>
      </c>
      <c r="P1764" t="s">
        <v>607</v>
      </c>
      <c r="Q1764">
        <v>-1052505.77</v>
      </c>
      <c r="R1764">
        <v>0</v>
      </c>
      <c r="S1764">
        <v>0</v>
      </c>
      <c r="T1764" t="s">
        <v>2896</v>
      </c>
      <c r="U1764" s="221">
        <f t="shared" si="55"/>
        <v>0</v>
      </c>
    </row>
    <row r="1765" spans="1:21" hidden="1">
      <c r="A1765" s="55" t="str">
        <f t="shared" si="54"/>
        <v>Y0BB0</v>
      </c>
      <c r="B1765" s="55">
        <f>VLOOKUP(J1765,'Mapping-CITI'!A:E,5,0)</f>
        <v>0</v>
      </c>
      <c r="D1765" s="42">
        <v>45016</v>
      </c>
      <c r="E1765" s="42">
        <v>45199</v>
      </c>
      <c r="F1765" t="s">
        <v>2896</v>
      </c>
      <c r="G1765" t="s">
        <v>2923</v>
      </c>
      <c r="H1765">
        <v>2220</v>
      </c>
      <c r="I1765" t="s">
        <v>2775</v>
      </c>
      <c r="J1765">
        <v>261259</v>
      </c>
      <c r="K1765" t="s">
        <v>2707</v>
      </c>
      <c r="L1765">
        <v>-16447.64</v>
      </c>
      <c r="M1765">
        <v>92569.37</v>
      </c>
      <c r="N1765">
        <v>85815</v>
      </c>
      <c r="O1765">
        <v>-9693.27</v>
      </c>
      <c r="P1765" t="s">
        <v>607</v>
      </c>
      <c r="Q1765">
        <v>-9693.27</v>
      </c>
      <c r="R1765">
        <v>91731.35</v>
      </c>
      <c r="S1765">
        <v>0</v>
      </c>
      <c r="T1765" t="s">
        <v>2896</v>
      </c>
      <c r="U1765" s="221">
        <f t="shared" si="55"/>
        <v>6.7543699999999954E-4</v>
      </c>
    </row>
    <row r="1766" spans="1:21" hidden="1">
      <c r="A1766" s="55" t="str">
        <f t="shared" si="54"/>
        <v>Y0BB0</v>
      </c>
      <c r="B1766" s="55">
        <f>VLOOKUP(J1766,'Mapping-CITI'!A:E,5,0)</f>
        <v>0</v>
      </c>
      <c r="D1766" s="42">
        <v>45016</v>
      </c>
      <c r="E1766" s="42">
        <v>45199</v>
      </c>
      <c r="F1766" t="s">
        <v>2896</v>
      </c>
      <c r="G1766" t="s">
        <v>2923</v>
      </c>
      <c r="H1766">
        <v>2220</v>
      </c>
      <c r="I1766" t="s">
        <v>2775</v>
      </c>
      <c r="J1766">
        <v>261260</v>
      </c>
      <c r="K1766" t="s">
        <v>2708</v>
      </c>
      <c r="L1766">
        <v>-16447.64</v>
      </c>
      <c r="M1766">
        <v>92569.37</v>
      </c>
      <c r="N1766">
        <v>85815</v>
      </c>
      <c r="O1766">
        <v>-9693.27</v>
      </c>
      <c r="P1766" t="s">
        <v>607</v>
      </c>
      <c r="Q1766">
        <v>-9693.27</v>
      </c>
      <c r="R1766">
        <v>91731.35</v>
      </c>
      <c r="S1766">
        <v>0</v>
      </c>
      <c r="T1766" t="s">
        <v>2896</v>
      </c>
      <c r="U1766" s="221">
        <f t="shared" si="55"/>
        <v>6.7543699999999954E-4</v>
      </c>
    </row>
    <row r="1767" spans="1:21" hidden="1">
      <c r="A1767" s="55" t="str">
        <f t="shared" si="54"/>
        <v>Y0BB0</v>
      </c>
      <c r="B1767" s="55">
        <f>VLOOKUP(J1767,'Mapping-CITI'!A:E,5,0)</f>
        <v>0</v>
      </c>
      <c r="D1767" s="42">
        <v>45016</v>
      </c>
      <c r="E1767" s="42">
        <v>45199</v>
      </c>
      <c r="F1767" t="s">
        <v>2896</v>
      </c>
      <c r="G1767" t="s">
        <v>2923</v>
      </c>
      <c r="H1767">
        <v>2220</v>
      </c>
      <c r="I1767" t="s">
        <v>2775</v>
      </c>
      <c r="J1767">
        <v>261262</v>
      </c>
      <c r="K1767" t="s">
        <v>2709</v>
      </c>
      <c r="L1767">
        <v>-57282.23</v>
      </c>
      <c r="M1767">
        <v>417419.82</v>
      </c>
      <c r="N1767">
        <v>421573.81</v>
      </c>
      <c r="O1767">
        <v>-61436.22</v>
      </c>
      <c r="P1767" t="s">
        <v>607</v>
      </c>
      <c r="Q1767">
        <v>-61436.22</v>
      </c>
      <c r="R1767">
        <v>415548.12</v>
      </c>
      <c r="S1767">
        <v>0</v>
      </c>
      <c r="T1767" t="s">
        <v>2896</v>
      </c>
      <c r="U1767" s="221">
        <f t="shared" si="55"/>
        <v>-4.1539899999999908E-4</v>
      </c>
    </row>
    <row r="1768" spans="1:21" hidden="1">
      <c r="A1768" s="55" t="str">
        <f t="shared" si="54"/>
        <v>Y0BB0</v>
      </c>
      <c r="B1768" s="55">
        <f>VLOOKUP(J1768,'Mapping-CITI'!A:E,5,0)</f>
        <v>0</v>
      </c>
      <c r="D1768" s="42">
        <v>45016</v>
      </c>
      <c r="E1768" s="42">
        <v>45199</v>
      </c>
      <c r="F1768" t="s">
        <v>2896</v>
      </c>
      <c r="G1768" t="s">
        <v>2923</v>
      </c>
      <c r="H1768">
        <v>2150</v>
      </c>
      <c r="I1768" t="s">
        <v>2797</v>
      </c>
      <c r="J1768">
        <v>281101</v>
      </c>
      <c r="K1768" t="s">
        <v>2296</v>
      </c>
      <c r="L1768">
        <v>-8853209653.0499992</v>
      </c>
      <c r="M1768">
        <v>0</v>
      </c>
      <c r="N1768">
        <v>0</v>
      </c>
      <c r="O1768">
        <v>-14565446300.59</v>
      </c>
      <c r="P1768" t="s">
        <v>607</v>
      </c>
      <c r="Q1768">
        <v>-14565446300.59</v>
      </c>
      <c r="R1768">
        <v>0</v>
      </c>
      <c r="S1768">
        <v>0</v>
      </c>
      <c r="T1768" t="s">
        <v>2896</v>
      </c>
      <c r="U1768" s="221">
        <f t="shared" si="55"/>
        <v>0</v>
      </c>
    </row>
    <row r="1769" spans="1:21" hidden="1">
      <c r="A1769" s="55" t="str">
        <f t="shared" si="54"/>
        <v>Y0BB0</v>
      </c>
      <c r="B1769" s="55">
        <f>VLOOKUP(J1769,'Mapping-CITI'!A:E,5,0)</f>
        <v>0</v>
      </c>
      <c r="D1769" s="42">
        <v>45016</v>
      </c>
      <c r="E1769" s="42">
        <v>45199</v>
      </c>
      <c r="F1769" t="s">
        <v>2896</v>
      </c>
      <c r="G1769" t="s">
        <v>2923</v>
      </c>
      <c r="H1769">
        <v>2150</v>
      </c>
      <c r="I1769" t="s">
        <v>2797</v>
      </c>
      <c r="J1769">
        <v>281102</v>
      </c>
      <c r="K1769" t="s">
        <v>2544</v>
      </c>
      <c r="L1769">
        <v>-21462406793.98</v>
      </c>
      <c r="M1769">
        <v>0</v>
      </c>
      <c r="N1769">
        <v>0</v>
      </c>
      <c r="O1769">
        <v>-15444691131.32</v>
      </c>
      <c r="P1769" t="s">
        <v>607</v>
      </c>
      <c r="Q1769">
        <v>-15444691131.32</v>
      </c>
      <c r="R1769">
        <v>0</v>
      </c>
      <c r="S1769">
        <v>0</v>
      </c>
      <c r="T1769" t="s">
        <v>2896</v>
      </c>
      <c r="U1769" s="221">
        <f t="shared" si="55"/>
        <v>0</v>
      </c>
    </row>
    <row r="1770" spans="1:21" hidden="1">
      <c r="A1770" s="55" t="str">
        <f t="shared" si="54"/>
        <v>Y0BB0</v>
      </c>
      <c r="B1770" s="55">
        <f>VLOOKUP(J1770,'Mapping-CITI'!A:E,5,0)</f>
        <v>0</v>
      </c>
      <c r="D1770" s="42">
        <v>45016</v>
      </c>
      <c r="E1770" s="42">
        <v>45199</v>
      </c>
      <c r="F1770" t="s">
        <v>2896</v>
      </c>
      <c r="G1770" t="s">
        <v>2923</v>
      </c>
      <c r="H1770">
        <v>2110</v>
      </c>
      <c r="I1770" t="s">
        <v>2790</v>
      </c>
      <c r="J1770">
        <v>281114</v>
      </c>
      <c r="K1770" t="s">
        <v>2611</v>
      </c>
      <c r="L1770">
        <v>0</v>
      </c>
      <c r="M1770">
        <v>7000</v>
      </c>
      <c r="N1770">
        <v>7000</v>
      </c>
      <c r="O1770">
        <v>0</v>
      </c>
      <c r="P1770" t="s">
        <v>607</v>
      </c>
      <c r="Q1770">
        <v>0</v>
      </c>
      <c r="R1770">
        <v>7000</v>
      </c>
      <c r="S1770">
        <v>7000</v>
      </c>
      <c r="T1770" t="s">
        <v>2896</v>
      </c>
      <c r="U1770" s="221">
        <f t="shared" si="55"/>
        <v>0</v>
      </c>
    </row>
    <row r="1771" spans="1:21" hidden="1">
      <c r="A1771" s="55" t="str">
        <f t="shared" si="54"/>
        <v>Y0BB0</v>
      </c>
      <c r="B1771" s="55">
        <f>VLOOKUP(J1771,'Mapping-CITI'!A:E,5,0)</f>
        <v>0</v>
      </c>
      <c r="D1771" s="42">
        <v>45016</v>
      </c>
      <c r="E1771" s="42">
        <v>45199</v>
      </c>
      <c r="F1771" t="s">
        <v>2896</v>
      </c>
      <c r="G1771" t="s">
        <v>2923</v>
      </c>
      <c r="H1771">
        <v>2150</v>
      </c>
      <c r="I1771" t="s">
        <v>2797</v>
      </c>
      <c r="J1771">
        <v>281166</v>
      </c>
      <c r="K1771" t="s">
        <v>2309</v>
      </c>
      <c r="L1771">
        <v>-19198850140.259998</v>
      </c>
      <c r="M1771">
        <v>3298809884.1500001</v>
      </c>
      <c r="N1771">
        <v>1309476456.4200001</v>
      </c>
      <c r="O1771">
        <v>-17209516712.529999</v>
      </c>
      <c r="P1771" t="s">
        <v>607</v>
      </c>
      <c r="Q1771">
        <v>-17209516712.529999</v>
      </c>
      <c r="R1771">
        <v>0</v>
      </c>
      <c r="S1771">
        <v>0</v>
      </c>
      <c r="T1771" t="s">
        <v>2896</v>
      </c>
      <c r="U1771" s="221">
        <f t="shared" si="55"/>
        <v>198.93334277299999</v>
      </c>
    </row>
    <row r="1772" spans="1:21" hidden="1">
      <c r="A1772" s="55" t="str">
        <f t="shared" si="54"/>
        <v>Y0BB0</v>
      </c>
      <c r="B1772" s="55">
        <f>VLOOKUP(J1772,'Mapping-CITI'!A:E,5,0)</f>
        <v>0</v>
      </c>
      <c r="D1772" s="42">
        <v>45016</v>
      </c>
      <c r="E1772" s="42">
        <v>45199</v>
      </c>
      <c r="F1772" t="s">
        <v>2896</v>
      </c>
      <c r="G1772" t="s">
        <v>2923</v>
      </c>
      <c r="H1772">
        <v>2150</v>
      </c>
      <c r="I1772" t="s">
        <v>2797</v>
      </c>
      <c r="J1772">
        <v>281167</v>
      </c>
      <c r="K1772" t="s">
        <v>2835</v>
      </c>
      <c r="L1772">
        <v>-306400178.44999999</v>
      </c>
      <c r="M1772">
        <v>150761061.72999999</v>
      </c>
      <c r="N1772">
        <v>48080476.670000002</v>
      </c>
      <c r="O1772">
        <v>-203719593.38999999</v>
      </c>
      <c r="P1772" t="s">
        <v>607</v>
      </c>
      <c r="Q1772">
        <v>-203719593.38999999</v>
      </c>
      <c r="R1772">
        <v>0</v>
      </c>
      <c r="S1772">
        <v>0</v>
      </c>
      <c r="T1772" t="s">
        <v>2896</v>
      </c>
      <c r="U1772" s="221">
        <f t="shared" si="55"/>
        <v>10.268058505999999</v>
      </c>
    </row>
    <row r="1773" spans="1:21" hidden="1">
      <c r="A1773" s="55" t="str">
        <f t="shared" si="54"/>
        <v>Y0BB0</v>
      </c>
      <c r="B1773" s="55">
        <f>VLOOKUP(J1773,'Mapping-CITI'!A:E,5,0)</f>
        <v>0</v>
      </c>
      <c r="D1773" s="42">
        <v>45016</v>
      </c>
      <c r="E1773" s="42">
        <v>45199</v>
      </c>
      <c r="F1773" t="s">
        <v>2896</v>
      </c>
      <c r="G1773" t="s">
        <v>2923</v>
      </c>
      <c r="H1773">
        <v>2250</v>
      </c>
      <c r="I1773" t="s">
        <v>2774</v>
      </c>
      <c r="J1773">
        <v>281212</v>
      </c>
      <c r="K1773" t="s">
        <v>2314</v>
      </c>
      <c r="L1773">
        <v>-1179593.8799999999</v>
      </c>
      <c r="M1773">
        <v>7377803.1100000003</v>
      </c>
      <c r="N1773">
        <v>7528451.2000000002</v>
      </c>
      <c r="O1773">
        <v>-1330241.97</v>
      </c>
      <c r="P1773" t="s">
        <v>607</v>
      </c>
      <c r="Q1773">
        <v>-1330241.97</v>
      </c>
      <c r="R1773">
        <v>7377803.1100000003</v>
      </c>
      <c r="S1773">
        <v>0</v>
      </c>
      <c r="T1773" t="s">
        <v>2896</v>
      </c>
      <c r="U1773" s="221">
        <f t="shared" si="55"/>
        <v>-1.5064808999999985E-2</v>
      </c>
    </row>
    <row r="1774" spans="1:21" hidden="1">
      <c r="A1774" s="55" t="str">
        <f t="shared" si="54"/>
        <v>Y0BB0</v>
      </c>
      <c r="B1774" s="55">
        <f>VLOOKUP(J1774,'Mapping-CITI'!A:E,5,0)</f>
        <v>0</v>
      </c>
      <c r="D1774" s="42">
        <v>45016</v>
      </c>
      <c r="E1774" s="42">
        <v>45199</v>
      </c>
      <c r="F1774" t="s">
        <v>2896</v>
      </c>
      <c r="G1774" t="s">
        <v>2923</v>
      </c>
      <c r="H1774">
        <v>2250</v>
      </c>
      <c r="I1774" t="s">
        <v>2774</v>
      </c>
      <c r="J1774">
        <v>281260</v>
      </c>
      <c r="K1774" t="s">
        <v>2315</v>
      </c>
      <c r="L1774">
        <v>109727.82</v>
      </c>
      <c r="M1774">
        <v>0</v>
      </c>
      <c r="N1774">
        <v>0</v>
      </c>
      <c r="O1774">
        <v>109727.82</v>
      </c>
      <c r="P1774" t="s">
        <v>607</v>
      </c>
      <c r="Q1774">
        <v>109727.82</v>
      </c>
      <c r="R1774">
        <v>0</v>
      </c>
      <c r="S1774">
        <v>0</v>
      </c>
      <c r="T1774" t="s">
        <v>2896</v>
      </c>
      <c r="U1774" s="221">
        <f t="shared" si="55"/>
        <v>0</v>
      </c>
    </row>
    <row r="1775" spans="1:21" hidden="1">
      <c r="A1775" s="55" t="str">
        <f t="shared" si="54"/>
        <v>Y0BB0</v>
      </c>
      <c r="B1775" s="55">
        <f>VLOOKUP(J1775,'Mapping-CITI'!A:E,5,0)</f>
        <v>0</v>
      </c>
      <c r="D1775" s="42">
        <v>45016</v>
      </c>
      <c r="E1775" s="42">
        <v>45199</v>
      </c>
      <c r="F1775" t="s">
        <v>2896</v>
      </c>
      <c r="G1775" t="s">
        <v>2923</v>
      </c>
      <c r="H1775">
        <v>2250</v>
      </c>
      <c r="I1775" t="s">
        <v>2774</v>
      </c>
      <c r="J1775">
        <v>281263</v>
      </c>
      <c r="K1775" t="s">
        <v>2318</v>
      </c>
      <c r="L1775">
        <v>-41674.15</v>
      </c>
      <c r="M1775">
        <v>41674.15</v>
      </c>
      <c r="N1775">
        <v>0</v>
      </c>
      <c r="O1775">
        <v>0</v>
      </c>
      <c r="P1775" t="s">
        <v>607</v>
      </c>
      <c r="Q1775">
        <v>0</v>
      </c>
      <c r="R1775">
        <v>41674.15</v>
      </c>
      <c r="S1775">
        <v>0</v>
      </c>
      <c r="T1775" t="s">
        <v>2896</v>
      </c>
      <c r="U1775" s="221">
        <f t="shared" si="55"/>
        <v>4.1674149999999998E-3</v>
      </c>
    </row>
    <row r="1776" spans="1:21" hidden="1">
      <c r="A1776" s="55" t="str">
        <f t="shared" si="54"/>
        <v>Y0BB0</v>
      </c>
      <c r="B1776" s="55">
        <f>VLOOKUP(J1776,'Mapping-CITI'!A:E,5,0)</f>
        <v>0</v>
      </c>
      <c r="D1776" s="42">
        <v>45016</v>
      </c>
      <c r="E1776" s="42">
        <v>45199</v>
      </c>
      <c r="F1776" t="s">
        <v>2896</v>
      </c>
      <c r="G1776" t="s">
        <v>2923</v>
      </c>
      <c r="H1776">
        <v>2250</v>
      </c>
      <c r="I1776" t="s">
        <v>2774</v>
      </c>
      <c r="J1776">
        <v>281264</v>
      </c>
      <c r="K1776" t="s">
        <v>2319</v>
      </c>
      <c r="L1776">
        <v>-75014838.819999993</v>
      </c>
      <c r="M1776">
        <v>0</v>
      </c>
      <c r="N1776">
        <v>0</v>
      </c>
      <c r="O1776">
        <v>-75014838.819999993</v>
      </c>
      <c r="P1776" t="s">
        <v>607</v>
      </c>
      <c r="Q1776">
        <v>-75014838.819999993</v>
      </c>
      <c r="R1776">
        <v>0</v>
      </c>
      <c r="S1776">
        <v>0</v>
      </c>
      <c r="T1776" t="s">
        <v>2896</v>
      </c>
      <c r="U1776" s="221">
        <f t="shared" si="55"/>
        <v>0</v>
      </c>
    </row>
    <row r="1777" spans="1:21" hidden="1">
      <c r="A1777" s="55" t="str">
        <f t="shared" si="54"/>
        <v>Y0BB0</v>
      </c>
      <c r="B1777" s="55">
        <f>VLOOKUP(J1777,'Mapping-CITI'!A:E,5,0)</f>
        <v>0</v>
      </c>
      <c r="D1777" s="42">
        <v>45016</v>
      </c>
      <c r="E1777" s="42">
        <v>45199</v>
      </c>
      <c r="F1777" t="s">
        <v>2896</v>
      </c>
      <c r="G1777" t="s">
        <v>2923</v>
      </c>
      <c r="H1777">
        <v>2250</v>
      </c>
      <c r="I1777" t="s">
        <v>2774</v>
      </c>
      <c r="J1777">
        <v>281266</v>
      </c>
      <c r="K1777" t="s">
        <v>2321</v>
      </c>
      <c r="L1777">
        <v>-33633.08</v>
      </c>
      <c r="M1777">
        <v>0</v>
      </c>
      <c r="N1777">
        <v>0</v>
      </c>
      <c r="O1777">
        <v>-33633.08</v>
      </c>
      <c r="P1777" t="s">
        <v>607</v>
      </c>
      <c r="Q1777">
        <v>-33633.08</v>
      </c>
      <c r="R1777">
        <v>0</v>
      </c>
      <c r="S1777">
        <v>0</v>
      </c>
      <c r="T1777" t="s">
        <v>2896</v>
      </c>
      <c r="U1777" s="221">
        <f t="shared" si="55"/>
        <v>0</v>
      </c>
    </row>
    <row r="1778" spans="1:21" hidden="1">
      <c r="A1778" s="55" t="str">
        <f t="shared" si="54"/>
        <v>Y0BB0</v>
      </c>
      <c r="B1778" s="55">
        <f>VLOOKUP(J1778,'Mapping-CITI'!A:E,5,0)</f>
        <v>0</v>
      </c>
      <c r="D1778" s="42">
        <v>45016</v>
      </c>
      <c r="E1778" s="42">
        <v>45199</v>
      </c>
      <c r="F1778" t="s">
        <v>2896</v>
      </c>
      <c r="G1778" t="s">
        <v>2923</v>
      </c>
      <c r="H1778">
        <v>2250</v>
      </c>
      <c r="I1778" t="s">
        <v>2774</v>
      </c>
      <c r="J1778">
        <v>281271</v>
      </c>
      <c r="K1778" t="s">
        <v>2325</v>
      </c>
      <c r="L1778">
        <v>-2592058.04</v>
      </c>
      <c r="M1778">
        <v>2592058</v>
      </c>
      <c r="N1778">
        <v>0</v>
      </c>
      <c r="O1778">
        <v>-0.04</v>
      </c>
      <c r="P1778" t="s">
        <v>607</v>
      </c>
      <c r="Q1778">
        <v>-0.04</v>
      </c>
      <c r="R1778">
        <v>2592058</v>
      </c>
      <c r="S1778">
        <v>0</v>
      </c>
      <c r="T1778" t="s">
        <v>2896</v>
      </c>
      <c r="U1778" s="221">
        <f t="shared" si="55"/>
        <v>0.25920579999999999</v>
      </c>
    </row>
    <row r="1779" spans="1:21" hidden="1">
      <c r="A1779" s="55" t="str">
        <f t="shared" si="54"/>
        <v>Y0BB0</v>
      </c>
      <c r="B1779" s="55">
        <f>VLOOKUP(J1779,'Mapping-CITI'!A:E,5,0)</f>
        <v>0</v>
      </c>
      <c r="D1779" s="42">
        <v>45016</v>
      </c>
      <c r="E1779" s="42">
        <v>45199</v>
      </c>
      <c r="F1779" t="s">
        <v>2896</v>
      </c>
      <c r="G1779" t="s">
        <v>2923</v>
      </c>
      <c r="H1779">
        <v>2250</v>
      </c>
      <c r="I1779" t="s">
        <v>2774</v>
      </c>
      <c r="J1779">
        <v>281275</v>
      </c>
      <c r="K1779" t="s">
        <v>2329</v>
      </c>
      <c r="L1779">
        <v>-2025</v>
      </c>
      <c r="M1779">
        <v>0</v>
      </c>
      <c r="N1779">
        <v>0</v>
      </c>
      <c r="O1779">
        <v>-2025</v>
      </c>
      <c r="P1779" t="s">
        <v>607</v>
      </c>
      <c r="Q1779">
        <v>-2025</v>
      </c>
      <c r="R1779">
        <v>0</v>
      </c>
      <c r="S1779">
        <v>0</v>
      </c>
      <c r="T1779" t="s">
        <v>2896</v>
      </c>
      <c r="U1779" s="221">
        <f t="shared" si="55"/>
        <v>0</v>
      </c>
    </row>
    <row r="1780" spans="1:21" hidden="1">
      <c r="A1780" s="55" t="str">
        <f t="shared" si="54"/>
        <v>Y0BB0</v>
      </c>
      <c r="B1780" s="55">
        <f>VLOOKUP(J1780,'Mapping-CITI'!A:E,5,0)</f>
        <v>0</v>
      </c>
      <c r="D1780" s="42">
        <v>45016</v>
      </c>
      <c r="E1780" s="42">
        <v>45199</v>
      </c>
      <c r="F1780" t="s">
        <v>2896</v>
      </c>
      <c r="G1780" t="s">
        <v>2923</v>
      </c>
      <c r="H1780">
        <v>2250</v>
      </c>
      <c r="I1780" t="s">
        <v>2774</v>
      </c>
      <c r="J1780">
        <v>281276</v>
      </c>
      <c r="K1780" t="s">
        <v>2330</v>
      </c>
      <c r="L1780">
        <v>25</v>
      </c>
      <c r="M1780">
        <v>0.25</v>
      </c>
      <c r="N1780">
        <v>0</v>
      </c>
      <c r="O1780">
        <v>25.25</v>
      </c>
      <c r="P1780" t="s">
        <v>607</v>
      </c>
      <c r="Q1780">
        <v>25.25</v>
      </c>
      <c r="R1780">
        <v>0.25</v>
      </c>
      <c r="S1780">
        <v>0</v>
      </c>
      <c r="T1780" t="s">
        <v>2896</v>
      </c>
      <c r="U1780" s="221">
        <f t="shared" si="55"/>
        <v>2.4999999999999999E-8</v>
      </c>
    </row>
    <row r="1781" spans="1:21" hidden="1">
      <c r="A1781" s="55" t="str">
        <f t="shared" si="54"/>
        <v>Y0BB0</v>
      </c>
      <c r="B1781" s="55">
        <f>VLOOKUP(J1781,'Mapping-CITI'!A:E,5,0)</f>
        <v>0</v>
      </c>
      <c r="D1781" s="42">
        <v>45016</v>
      </c>
      <c r="E1781" s="42">
        <v>45199</v>
      </c>
      <c r="F1781" t="s">
        <v>2896</v>
      </c>
      <c r="G1781" t="s">
        <v>2923</v>
      </c>
      <c r="H1781">
        <v>2150</v>
      </c>
      <c r="I1781" t="s">
        <v>2797</v>
      </c>
      <c r="J1781">
        <v>281290</v>
      </c>
      <c r="K1781" t="s">
        <v>2550</v>
      </c>
      <c r="L1781">
        <v>-123533809.87</v>
      </c>
      <c r="M1781">
        <v>10571934.84</v>
      </c>
      <c r="N1781">
        <v>6095134.8099999996</v>
      </c>
      <c r="O1781">
        <v>-119057009.84</v>
      </c>
      <c r="P1781" t="s">
        <v>607</v>
      </c>
      <c r="Q1781">
        <v>-119057009.84</v>
      </c>
      <c r="R1781">
        <v>0</v>
      </c>
      <c r="S1781">
        <v>0</v>
      </c>
      <c r="T1781" t="s">
        <v>2896</v>
      </c>
      <c r="U1781" s="221">
        <f t="shared" si="55"/>
        <v>0.44768000300000005</v>
      </c>
    </row>
    <row r="1782" spans="1:21" hidden="1">
      <c r="A1782" s="55" t="str">
        <f t="shared" si="54"/>
        <v>Y0BB0</v>
      </c>
      <c r="B1782" s="55">
        <f>VLOOKUP(J1782,'Mapping-CITI'!A:E,5,0)</f>
        <v>0</v>
      </c>
      <c r="D1782" s="42">
        <v>45016</v>
      </c>
      <c r="E1782" s="42">
        <v>45199</v>
      </c>
      <c r="F1782" t="s">
        <v>2896</v>
      </c>
      <c r="G1782" t="s">
        <v>2923</v>
      </c>
      <c r="H1782">
        <v>2150</v>
      </c>
      <c r="I1782" t="s">
        <v>2797</v>
      </c>
      <c r="J1782">
        <v>281292</v>
      </c>
      <c r="K1782" t="s">
        <v>2551</v>
      </c>
      <c r="L1782">
        <v>-3516810210.2199998</v>
      </c>
      <c r="M1782">
        <v>733988086.22000003</v>
      </c>
      <c r="N1782">
        <v>300861889.98000002</v>
      </c>
      <c r="O1782">
        <v>-3083684013.98</v>
      </c>
      <c r="P1782" t="s">
        <v>607</v>
      </c>
      <c r="Q1782">
        <v>-3083684013.98</v>
      </c>
      <c r="R1782">
        <v>0</v>
      </c>
      <c r="S1782">
        <v>0</v>
      </c>
      <c r="T1782" t="s">
        <v>2896</v>
      </c>
      <c r="U1782" s="221">
        <f t="shared" si="55"/>
        <v>43.312619624</v>
      </c>
    </row>
    <row r="1783" spans="1:21" hidden="1">
      <c r="A1783" s="55" t="str">
        <f t="shared" si="54"/>
        <v>Y0BB5.3</v>
      </c>
      <c r="B1783" s="55">
        <f>VLOOKUP(J1783,'Mapping-CITI'!A:E,5,0)</f>
        <v>5.3</v>
      </c>
      <c r="D1783" s="42">
        <v>45016</v>
      </c>
      <c r="E1783" s="42">
        <v>45199</v>
      </c>
      <c r="F1783" t="s">
        <v>2896</v>
      </c>
      <c r="G1783" t="s">
        <v>2923</v>
      </c>
      <c r="H1783">
        <v>5140</v>
      </c>
      <c r="I1783" t="s">
        <v>2798</v>
      </c>
      <c r="J1783">
        <v>301101</v>
      </c>
      <c r="K1783" t="s">
        <v>2333</v>
      </c>
      <c r="L1783">
        <v>-6987377018.9799995</v>
      </c>
      <c r="M1783">
        <v>0</v>
      </c>
      <c r="N1783">
        <v>3618028772.0599999</v>
      </c>
      <c r="O1783">
        <v>-3618028772.0599999</v>
      </c>
      <c r="P1783" t="s">
        <v>607</v>
      </c>
      <c r="Q1783">
        <v>-3618028772.0599999</v>
      </c>
      <c r="R1783">
        <v>0</v>
      </c>
      <c r="S1783">
        <v>0</v>
      </c>
      <c r="T1783" t="s">
        <v>2896</v>
      </c>
      <c r="U1783" s="221">
        <f t="shared" si="55"/>
        <v>-361.80287720600001</v>
      </c>
    </row>
    <row r="1784" spans="1:21" hidden="1">
      <c r="A1784" s="55" t="str">
        <f t="shared" si="54"/>
        <v>Y0BB5.1</v>
      </c>
      <c r="B1784" s="55">
        <f>VLOOKUP(J1784,'Mapping-CITI'!A:E,5,0)</f>
        <v>5.0999999999999996</v>
      </c>
      <c r="D1784" s="42">
        <v>45016</v>
      </c>
      <c r="E1784" s="42">
        <v>45199</v>
      </c>
      <c r="F1784" t="s">
        <v>2896</v>
      </c>
      <c r="G1784" t="s">
        <v>2923</v>
      </c>
      <c r="H1784">
        <v>5110</v>
      </c>
      <c r="I1784" t="s">
        <v>2776</v>
      </c>
      <c r="J1784">
        <v>304101</v>
      </c>
      <c r="K1784" t="s">
        <v>2344</v>
      </c>
      <c r="L1784">
        <v>-803107624.85000002</v>
      </c>
      <c r="M1784">
        <v>0</v>
      </c>
      <c r="N1784">
        <v>549203765.23000002</v>
      </c>
      <c r="O1784">
        <v>-549203765.23000002</v>
      </c>
      <c r="P1784" t="s">
        <v>607</v>
      </c>
      <c r="Q1784">
        <v>-549203765.23000002</v>
      </c>
      <c r="R1784">
        <v>0</v>
      </c>
      <c r="S1784">
        <v>0</v>
      </c>
      <c r="T1784" t="s">
        <v>2896</v>
      </c>
      <c r="U1784" s="221">
        <f t="shared" si="55"/>
        <v>-54.920376523000002</v>
      </c>
    </row>
    <row r="1785" spans="1:21" hidden="1">
      <c r="A1785" s="55" t="str">
        <f t="shared" si="54"/>
        <v>Y0BB5.2</v>
      </c>
      <c r="B1785" s="55">
        <f>VLOOKUP(J1785,'Mapping-CITI'!A:E,5,0)</f>
        <v>5.2</v>
      </c>
      <c r="D1785" s="42">
        <v>45016</v>
      </c>
      <c r="E1785" s="42">
        <v>45199</v>
      </c>
      <c r="F1785" t="s">
        <v>2896</v>
      </c>
      <c r="G1785" t="s">
        <v>2923</v>
      </c>
      <c r="H1785">
        <v>5110</v>
      </c>
      <c r="I1785" t="s">
        <v>2776</v>
      </c>
      <c r="J1785">
        <v>304213</v>
      </c>
      <c r="K1785" t="s">
        <v>2351</v>
      </c>
      <c r="L1785">
        <v>-209558163.12</v>
      </c>
      <c r="M1785">
        <v>0</v>
      </c>
      <c r="N1785">
        <v>68707869.409999996</v>
      </c>
      <c r="O1785">
        <v>-68707869.409999996</v>
      </c>
      <c r="P1785" t="s">
        <v>607</v>
      </c>
      <c r="Q1785">
        <v>-68707869.409999996</v>
      </c>
      <c r="R1785">
        <v>0</v>
      </c>
      <c r="S1785">
        <v>0</v>
      </c>
      <c r="T1785" t="s">
        <v>2896</v>
      </c>
      <c r="U1785" s="221">
        <f t="shared" si="55"/>
        <v>-6.8707869409999995</v>
      </c>
    </row>
    <row r="1786" spans="1:21" hidden="1">
      <c r="A1786" s="55" t="str">
        <f t="shared" si="54"/>
        <v>Y0BBIgnore</v>
      </c>
      <c r="B1786" s="55" t="str">
        <f>VLOOKUP(J1786,'Mapping-CITI'!A:E,5,0)</f>
        <v>Ignore</v>
      </c>
      <c r="D1786" s="42">
        <v>45016</v>
      </c>
      <c r="E1786" s="42">
        <v>45199</v>
      </c>
      <c r="F1786" t="s">
        <v>2896</v>
      </c>
      <c r="G1786" t="s">
        <v>2923</v>
      </c>
      <c r="H1786">
        <v>5110</v>
      </c>
      <c r="I1786" t="s">
        <v>2776</v>
      </c>
      <c r="J1786">
        <v>304221</v>
      </c>
      <c r="K1786" t="s">
        <v>2633</v>
      </c>
      <c r="L1786">
        <v>0</v>
      </c>
      <c r="M1786">
        <v>85180264</v>
      </c>
      <c r="N1786">
        <v>0</v>
      </c>
      <c r="O1786">
        <v>85180264</v>
      </c>
      <c r="P1786" t="s">
        <v>607</v>
      </c>
      <c r="Q1786">
        <v>85180264</v>
      </c>
      <c r="R1786">
        <v>0</v>
      </c>
      <c r="S1786">
        <v>0</v>
      </c>
      <c r="T1786" t="s">
        <v>2896</v>
      </c>
      <c r="U1786" s="221">
        <f t="shared" si="55"/>
        <v>8.5180264000000001</v>
      </c>
    </row>
    <row r="1787" spans="1:21" hidden="1">
      <c r="A1787" s="55" t="str">
        <f t="shared" si="54"/>
        <v>Y0BB5.2</v>
      </c>
      <c r="B1787" s="55">
        <f>VLOOKUP(J1787,'Mapping-CITI'!A:E,5,0)</f>
        <v>5.2</v>
      </c>
      <c r="D1787" s="42">
        <v>45016</v>
      </c>
      <c r="E1787" s="42">
        <v>45199</v>
      </c>
      <c r="F1787" t="s">
        <v>2896</v>
      </c>
      <c r="G1787" t="s">
        <v>2923</v>
      </c>
      <c r="H1787">
        <v>5110</v>
      </c>
      <c r="I1787" t="s">
        <v>2776</v>
      </c>
      <c r="J1787">
        <v>304232</v>
      </c>
      <c r="K1787" t="s">
        <v>2358</v>
      </c>
      <c r="L1787">
        <v>-1183977.29</v>
      </c>
      <c r="M1787">
        <v>0</v>
      </c>
      <c r="N1787">
        <v>1208074.6000000001</v>
      </c>
      <c r="O1787">
        <v>-1208074.6000000001</v>
      </c>
      <c r="P1787" t="s">
        <v>607</v>
      </c>
      <c r="Q1787">
        <v>-1208074.6000000001</v>
      </c>
      <c r="R1787">
        <v>0</v>
      </c>
      <c r="S1787">
        <v>1208074.6000000001</v>
      </c>
      <c r="T1787" t="s">
        <v>2896</v>
      </c>
      <c r="U1787" s="221">
        <f t="shared" si="55"/>
        <v>-0.12080746000000001</v>
      </c>
    </row>
    <row r="1788" spans="1:21" hidden="1">
      <c r="A1788" s="55" t="str">
        <f t="shared" si="54"/>
        <v>Y0BB5.5</v>
      </c>
      <c r="B1788" s="55">
        <f>VLOOKUP(J1788,'Mapping-CITI'!A:E,5,0)</f>
        <v>5.5</v>
      </c>
      <c r="D1788" s="42">
        <v>45016</v>
      </c>
      <c r="E1788" s="42">
        <v>45199</v>
      </c>
      <c r="F1788" t="s">
        <v>2896</v>
      </c>
      <c r="G1788" t="s">
        <v>2923</v>
      </c>
      <c r="H1788">
        <v>5110</v>
      </c>
      <c r="I1788" t="s">
        <v>2776</v>
      </c>
      <c r="J1788">
        <v>304302</v>
      </c>
      <c r="K1788" t="s">
        <v>810</v>
      </c>
      <c r="L1788">
        <v>-6936923.8799999999</v>
      </c>
      <c r="M1788">
        <v>19708.91</v>
      </c>
      <c r="N1788">
        <v>3295553.19</v>
      </c>
      <c r="O1788">
        <v>-3275844.28</v>
      </c>
      <c r="P1788" t="s">
        <v>607</v>
      </c>
      <c r="Q1788">
        <v>-3275844.28</v>
      </c>
      <c r="R1788">
        <v>0</v>
      </c>
      <c r="S1788">
        <v>0</v>
      </c>
      <c r="T1788" t="s">
        <v>2896</v>
      </c>
      <c r="U1788" s="221">
        <f t="shared" si="55"/>
        <v>-0.32758442799999998</v>
      </c>
    </row>
    <row r="1789" spans="1:21" hidden="1">
      <c r="A1789" s="55" t="str">
        <f t="shared" si="54"/>
        <v>Y0BB5.5</v>
      </c>
      <c r="B1789" s="55">
        <f>VLOOKUP(J1789,'Mapping-CITI'!A:E,5,0)</f>
        <v>5.5</v>
      </c>
      <c r="D1789" s="42">
        <v>45016</v>
      </c>
      <c r="E1789" s="42">
        <v>45199</v>
      </c>
      <c r="F1789" t="s">
        <v>2896</v>
      </c>
      <c r="G1789" t="s">
        <v>2923</v>
      </c>
      <c r="H1789">
        <v>5200</v>
      </c>
      <c r="I1789" t="s">
        <v>2777</v>
      </c>
      <c r="J1789">
        <v>304749</v>
      </c>
      <c r="K1789" t="s">
        <v>2368</v>
      </c>
      <c r="L1789">
        <v>209.78</v>
      </c>
      <c r="M1789">
        <v>0</v>
      </c>
      <c r="N1789">
        <v>0</v>
      </c>
      <c r="O1789">
        <v>0</v>
      </c>
      <c r="P1789" t="s">
        <v>607</v>
      </c>
      <c r="Q1789">
        <v>0</v>
      </c>
      <c r="R1789">
        <v>0</v>
      </c>
      <c r="S1789">
        <v>0</v>
      </c>
      <c r="T1789" t="s">
        <v>2896</v>
      </c>
      <c r="U1789" s="221">
        <f t="shared" si="55"/>
        <v>0</v>
      </c>
    </row>
    <row r="1790" spans="1:21" hidden="1">
      <c r="A1790" s="55" t="str">
        <f t="shared" si="54"/>
        <v>Y0BB5.5</v>
      </c>
      <c r="B1790" s="55">
        <f>VLOOKUP(J1790,'Mapping-CITI'!A:E,5,0)</f>
        <v>5.5</v>
      </c>
      <c r="D1790" s="42">
        <v>45016</v>
      </c>
      <c r="E1790" s="42">
        <v>45199</v>
      </c>
      <c r="F1790" t="s">
        <v>2896</v>
      </c>
      <c r="G1790" t="s">
        <v>2923</v>
      </c>
      <c r="H1790">
        <v>5200</v>
      </c>
      <c r="I1790" t="s">
        <v>2777</v>
      </c>
      <c r="J1790">
        <v>304751</v>
      </c>
      <c r="K1790" t="s">
        <v>2369</v>
      </c>
      <c r="L1790">
        <v>-27315.89</v>
      </c>
      <c r="M1790">
        <v>3426.66</v>
      </c>
      <c r="N1790">
        <v>5357.23</v>
      </c>
      <c r="O1790">
        <v>-1930.57</v>
      </c>
      <c r="P1790" t="s">
        <v>607</v>
      </c>
      <c r="Q1790">
        <v>-1930.57</v>
      </c>
      <c r="R1790">
        <v>3426.66</v>
      </c>
      <c r="S1790">
        <v>5357.23</v>
      </c>
      <c r="T1790" t="s">
        <v>2896</v>
      </c>
      <c r="U1790" s="221">
        <f t="shared" si="55"/>
        <v>-1.9305699999999998E-4</v>
      </c>
    </row>
    <row r="1791" spans="1:21" hidden="1">
      <c r="A1791" s="55" t="str">
        <f t="shared" si="54"/>
        <v>Y0BB5.5</v>
      </c>
      <c r="B1791" s="55">
        <f>VLOOKUP(J1791,'Mapping-CITI'!A:E,5,0)</f>
        <v>5.5</v>
      </c>
      <c r="D1791" s="42">
        <v>45016</v>
      </c>
      <c r="E1791" s="42">
        <v>45199</v>
      </c>
      <c r="F1791" t="s">
        <v>2896</v>
      </c>
      <c r="G1791" t="s">
        <v>2923</v>
      </c>
      <c r="H1791">
        <v>5200</v>
      </c>
      <c r="I1791" t="s">
        <v>2777</v>
      </c>
      <c r="J1791">
        <v>305101</v>
      </c>
      <c r="K1791" t="s">
        <v>2374</v>
      </c>
      <c r="L1791">
        <v>-723408.52</v>
      </c>
      <c r="M1791">
        <v>0</v>
      </c>
      <c r="N1791">
        <v>3869618.07</v>
      </c>
      <c r="O1791">
        <v>-3869618.07</v>
      </c>
      <c r="P1791" t="s">
        <v>607</v>
      </c>
      <c r="Q1791">
        <v>-3869618.07</v>
      </c>
      <c r="R1791">
        <v>0</v>
      </c>
      <c r="S1791">
        <v>3869618.07</v>
      </c>
      <c r="T1791" t="s">
        <v>2896</v>
      </c>
      <c r="U1791" s="221">
        <f t="shared" si="55"/>
        <v>-0.38696180699999999</v>
      </c>
    </row>
    <row r="1792" spans="1:21" hidden="1">
      <c r="A1792" s="55" t="str">
        <f t="shared" si="54"/>
        <v>Y0BB5.5</v>
      </c>
      <c r="B1792" s="55">
        <f>VLOOKUP(J1792,'Mapping-CITI'!A:E,5,0)</f>
        <v>5.5</v>
      </c>
      <c r="D1792" s="42">
        <v>45016</v>
      </c>
      <c r="E1792" s="42">
        <v>45199</v>
      </c>
      <c r="F1792" t="s">
        <v>2896</v>
      </c>
      <c r="G1792" t="s">
        <v>2923</v>
      </c>
      <c r="H1792">
        <v>5200</v>
      </c>
      <c r="I1792" t="s">
        <v>2777</v>
      </c>
      <c r="J1792">
        <v>305144</v>
      </c>
      <c r="K1792" t="s">
        <v>2391</v>
      </c>
      <c r="L1792">
        <v>-1173.5</v>
      </c>
      <c r="M1792">
        <v>382.86</v>
      </c>
      <c r="N1792">
        <v>0</v>
      </c>
      <c r="O1792">
        <v>382.86</v>
      </c>
      <c r="P1792" t="s">
        <v>607</v>
      </c>
      <c r="Q1792">
        <v>382.86</v>
      </c>
      <c r="R1792">
        <v>382.86</v>
      </c>
      <c r="S1792">
        <v>0</v>
      </c>
      <c r="T1792" t="s">
        <v>2896</v>
      </c>
      <c r="U1792" s="221">
        <f t="shared" si="55"/>
        <v>3.8285999999999999E-5</v>
      </c>
    </row>
    <row r="1793" spans="1:21" hidden="1">
      <c r="A1793" s="55" t="str">
        <f t="shared" si="54"/>
        <v>Y0BB5.5</v>
      </c>
      <c r="B1793" s="55">
        <f>VLOOKUP(J1793,'Mapping-CITI'!A:E,5,0)</f>
        <v>5.5</v>
      </c>
      <c r="D1793" s="42">
        <v>45016</v>
      </c>
      <c r="E1793" s="42">
        <v>45199</v>
      </c>
      <c r="F1793" t="s">
        <v>2896</v>
      </c>
      <c r="G1793" t="s">
        <v>2923</v>
      </c>
      <c r="H1793">
        <v>5200</v>
      </c>
      <c r="I1793" t="s">
        <v>2777</v>
      </c>
      <c r="J1793">
        <v>310115</v>
      </c>
      <c r="K1793" t="s">
        <v>2398</v>
      </c>
      <c r="L1793">
        <v>-185561.51</v>
      </c>
      <c r="M1793">
        <v>17830.88</v>
      </c>
      <c r="N1793">
        <v>7719.12</v>
      </c>
      <c r="O1793">
        <v>10111.76</v>
      </c>
      <c r="P1793" t="s">
        <v>607</v>
      </c>
      <c r="Q1793">
        <v>10111.76</v>
      </c>
      <c r="R1793">
        <v>17830.88</v>
      </c>
      <c r="S1793">
        <v>7719.12</v>
      </c>
      <c r="T1793" t="s">
        <v>2896</v>
      </c>
      <c r="U1793" s="221">
        <f t="shared" si="55"/>
        <v>1.0111760000000001E-3</v>
      </c>
    </row>
    <row r="1794" spans="1:21" hidden="1">
      <c r="A1794" s="55" t="str">
        <f t="shared" si="54"/>
        <v>Y0BBIgnore</v>
      </c>
      <c r="B1794" s="55" t="str">
        <f>VLOOKUP(J1794,'Mapping-CITI'!A:E,5,0)</f>
        <v>Ignore</v>
      </c>
      <c r="D1794" s="42">
        <v>45016</v>
      </c>
      <c r="E1794" s="42">
        <v>45199</v>
      </c>
      <c r="F1794" t="s">
        <v>2896</v>
      </c>
      <c r="G1794" t="s">
        <v>2923</v>
      </c>
      <c r="H1794">
        <v>5170</v>
      </c>
      <c r="I1794" t="s">
        <v>2800</v>
      </c>
      <c r="J1794">
        <v>311501</v>
      </c>
      <c r="K1794" t="s">
        <v>2402</v>
      </c>
      <c r="L1794">
        <v>6017715662.6599998</v>
      </c>
      <c r="M1794">
        <v>0</v>
      </c>
      <c r="N1794">
        <v>14518963453.41</v>
      </c>
      <c r="O1794">
        <v>-14518963453.41</v>
      </c>
      <c r="P1794" t="s">
        <v>607</v>
      </c>
      <c r="Q1794">
        <v>-14518963453.41</v>
      </c>
      <c r="R1794">
        <v>0</v>
      </c>
      <c r="S1794">
        <v>0</v>
      </c>
      <c r="T1794" t="s">
        <v>2896</v>
      </c>
      <c r="U1794" s="221">
        <f t="shared" si="55"/>
        <v>-1451.8963453409999</v>
      </c>
    </row>
    <row r="1795" spans="1:21" hidden="1">
      <c r="A1795" s="55" t="str">
        <f t="shared" ref="A1795:A1858" si="56">F1795&amp;B1795</f>
        <v>Y0BB6.4</v>
      </c>
      <c r="B1795" s="55">
        <f>VLOOKUP(J1795,'Mapping-CITI'!A:E,5,0)</f>
        <v>6.4</v>
      </c>
      <c r="D1795" s="42">
        <v>45016</v>
      </c>
      <c r="E1795" s="42">
        <v>45199</v>
      </c>
      <c r="F1795" t="s">
        <v>2896</v>
      </c>
      <c r="G1795" t="s">
        <v>2923</v>
      </c>
      <c r="H1795">
        <v>4160</v>
      </c>
      <c r="I1795" t="s">
        <v>2778</v>
      </c>
      <c r="J1795">
        <v>401201</v>
      </c>
      <c r="K1795" t="s">
        <v>2419</v>
      </c>
      <c r="L1795">
        <v>1448034.7</v>
      </c>
      <c r="M1795">
        <v>0</v>
      </c>
      <c r="N1795">
        <v>0</v>
      </c>
      <c r="O1795">
        <v>0</v>
      </c>
      <c r="P1795" t="s">
        <v>607</v>
      </c>
      <c r="Q1795">
        <v>0</v>
      </c>
      <c r="R1795">
        <v>0</v>
      </c>
      <c r="S1795">
        <v>0</v>
      </c>
      <c r="T1795" t="s">
        <v>2896</v>
      </c>
      <c r="U1795" s="221">
        <f t="shared" ref="U1795:U1858" si="57">(M1795-N1795)/10^7</f>
        <v>0</v>
      </c>
    </row>
    <row r="1796" spans="1:21" hidden="1">
      <c r="A1796" s="55" t="str">
        <f t="shared" si="56"/>
        <v>Y0BBIgnore</v>
      </c>
      <c r="B1796" s="55" t="str">
        <f>VLOOKUP(J1796,'Mapping-CITI'!A:E,5,0)</f>
        <v>Ignore</v>
      </c>
      <c r="D1796" s="42">
        <v>45016</v>
      </c>
      <c r="E1796" s="42">
        <v>45199</v>
      </c>
      <c r="F1796" t="s">
        <v>2896</v>
      </c>
      <c r="G1796" t="s">
        <v>2923</v>
      </c>
      <c r="H1796">
        <v>4160</v>
      </c>
      <c r="I1796" t="s">
        <v>2778</v>
      </c>
      <c r="J1796">
        <v>401237</v>
      </c>
      <c r="K1796" t="s">
        <v>2428</v>
      </c>
      <c r="L1796">
        <v>14684496.25</v>
      </c>
      <c r="M1796">
        <v>17239740.66</v>
      </c>
      <c r="N1796">
        <v>0</v>
      </c>
      <c r="O1796">
        <v>17239740.66</v>
      </c>
      <c r="P1796" t="s">
        <v>607</v>
      </c>
      <c r="Q1796">
        <v>17239740.66</v>
      </c>
      <c r="R1796">
        <v>17239740.66</v>
      </c>
      <c r="S1796">
        <v>0</v>
      </c>
      <c r="T1796" t="s">
        <v>2896</v>
      </c>
      <c r="U1796" s="221">
        <f t="shared" si="57"/>
        <v>1.723974066</v>
      </c>
    </row>
    <row r="1797" spans="1:21" hidden="1">
      <c r="A1797" s="55" t="str">
        <f t="shared" si="56"/>
        <v>Y0BB6.4</v>
      </c>
      <c r="B1797" s="55">
        <f>VLOOKUP(J1797,'Mapping-CITI'!A:E,5,0)</f>
        <v>6.4</v>
      </c>
      <c r="D1797" s="42">
        <v>45016</v>
      </c>
      <c r="E1797" s="42">
        <v>45199</v>
      </c>
      <c r="F1797" t="s">
        <v>2896</v>
      </c>
      <c r="G1797" t="s">
        <v>2923</v>
      </c>
      <c r="H1797">
        <v>4160</v>
      </c>
      <c r="I1797" t="s">
        <v>2778</v>
      </c>
      <c r="J1797">
        <v>401301</v>
      </c>
      <c r="K1797" t="s">
        <v>2432</v>
      </c>
      <c r="L1797">
        <v>37099.43</v>
      </c>
      <c r="M1797">
        <v>51696.58</v>
      </c>
      <c r="N1797">
        <v>48487.43</v>
      </c>
      <c r="O1797">
        <v>3209.15</v>
      </c>
      <c r="P1797" t="s">
        <v>607</v>
      </c>
      <c r="Q1797">
        <v>3209.15</v>
      </c>
      <c r="R1797">
        <v>51696.58</v>
      </c>
      <c r="S1797">
        <v>48487.43</v>
      </c>
      <c r="T1797" t="s">
        <v>2896</v>
      </c>
      <c r="U1797" s="221">
        <f t="shared" si="57"/>
        <v>3.2091500000000012E-4</v>
      </c>
    </row>
    <row r="1798" spans="1:21" hidden="1">
      <c r="A1798" s="55" t="str">
        <f t="shared" si="56"/>
        <v>Y0BB6.2</v>
      </c>
      <c r="B1798" s="55">
        <f>VLOOKUP(J1798,'Mapping-CITI'!A:E,5,0)</f>
        <v>6.2</v>
      </c>
      <c r="D1798" s="42">
        <v>45016</v>
      </c>
      <c r="E1798" s="42">
        <v>45199</v>
      </c>
      <c r="F1798" t="s">
        <v>2896</v>
      </c>
      <c r="G1798" t="s">
        <v>2923</v>
      </c>
      <c r="H1798">
        <v>4160</v>
      </c>
      <c r="I1798" t="s">
        <v>2778</v>
      </c>
      <c r="J1798">
        <v>401501</v>
      </c>
      <c r="K1798" t="s">
        <v>676</v>
      </c>
      <c r="L1798">
        <v>319553598.57999998</v>
      </c>
      <c r="M1798">
        <v>164783763.16999999</v>
      </c>
      <c r="N1798">
        <v>592935.98</v>
      </c>
      <c r="O1798">
        <v>164190827.19</v>
      </c>
      <c r="P1798" t="s">
        <v>607</v>
      </c>
      <c r="Q1798">
        <v>164190827.19</v>
      </c>
      <c r="R1798">
        <v>0</v>
      </c>
      <c r="S1798">
        <v>0</v>
      </c>
      <c r="T1798" t="s">
        <v>2896</v>
      </c>
      <c r="U1798" s="221">
        <f t="shared" si="57"/>
        <v>16.419082718999999</v>
      </c>
    </row>
    <row r="1799" spans="1:21" hidden="1">
      <c r="A1799" s="55" t="str">
        <f t="shared" si="56"/>
        <v>Y0BB6.1</v>
      </c>
      <c r="B1799" s="55">
        <f>VLOOKUP(J1799,'Mapping-CITI'!A:E,5,0)</f>
        <v>6.1</v>
      </c>
      <c r="D1799" s="42">
        <v>45016</v>
      </c>
      <c r="E1799" s="42">
        <v>45199</v>
      </c>
      <c r="F1799" t="s">
        <v>2896</v>
      </c>
      <c r="G1799" t="s">
        <v>2923</v>
      </c>
      <c r="H1799">
        <v>4160</v>
      </c>
      <c r="I1799" t="s">
        <v>2778</v>
      </c>
      <c r="J1799">
        <v>401508</v>
      </c>
      <c r="K1799" t="s">
        <v>2554</v>
      </c>
      <c r="L1799">
        <v>22390711.859999999</v>
      </c>
      <c r="M1799">
        <v>0</v>
      </c>
      <c r="N1799">
        <v>318152.74</v>
      </c>
      <c r="O1799">
        <v>-318152.74</v>
      </c>
      <c r="P1799" t="s">
        <v>607</v>
      </c>
      <c r="Q1799">
        <v>-318152.74</v>
      </c>
      <c r="R1799">
        <v>0</v>
      </c>
      <c r="S1799">
        <v>318152.74</v>
      </c>
      <c r="T1799" t="s">
        <v>2896</v>
      </c>
      <c r="U1799" s="221">
        <f t="shared" si="57"/>
        <v>-3.1815273999999998E-2</v>
      </c>
    </row>
    <row r="1800" spans="1:21" hidden="1">
      <c r="A1800" s="55" t="str">
        <f t="shared" si="56"/>
        <v>Y0BB6.2</v>
      </c>
      <c r="B1800" s="55">
        <f>VLOOKUP(J1800,'Mapping-CITI'!A:E,5,0)</f>
        <v>6.2</v>
      </c>
      <c r="D1800" s="42">
        <v>45016</v>
      </c>
      <c r="E1800" s="42">
        <v>45199</v>
      </c>
      <c r="F1800" t="s">
        <v>2896</v>
      </c>
      <c r="G1800" t="s">
        <v>2923</v>
      </c>
      <c r="H1800">
        <v>4160</v>
      </c>
      <c r="I1800" t="s">
        <v>2778</v>
      </c>
      <c r="J1800">
        <v>401509</v>
      </c>
      <c r="K1800" t="s">
        <v>2695</v>
      </c>
      <c r="L1800">
        <v>33580656.240000002</v>
      </c>
      <c r="M1800">
        <v>18772792.379999999</v>
      </c>
      <c r="N1800">
        <v>0</v>
      </c>
      <c r="O1800">
        <v>18772792.379999999</v>
      </c>
      <c r="P1800" t="s">
        <v>607</v>
      </c>
      <c r="Q1800">
        <v>18772792.379999999</v>
      </c>
      <c r="R1800">
        <v>0</v>
      </c>
      <c r="S1800">
        <v>0</v>
      </c>
      <c r="T1800" t="s">
        <v>2896</v>
      </c>
      <c r="U1800" s="221">
        <f t="shared" si="57"/>
        <v>1.8772792379999999</v>
      </c>
    </row>
    <row r="1801" spans="1:21" hidden="1">
      <c r="A1801" s="55" t="str">
        <f t="shared" si="56"/>
        <v>Y0BB6.4</v>
      </c>
      <c r="B1801" s="55">
        <f>VLOOKUP(J1801,'Mapping-CITI'!A:E,5,0)</f>
        <v>6.4</v>
      </c>
      <c r="D1801" s="42">
        <v>45016</v>
      </c>
      <c r="E1801" s="42">
        <v>45199</v>
      </c>
      <c r="F1801" t="s">
        <v>2896</v>
      </c>
      <c r="G1801" t="s">
        <v>2923</v>
      </c>
      <c r="H1801">
        <v>4160</v>
      </c>
      <c r="I1801" t="s">
        <v>2778</v>
      </c>
      <c r="J1801">
        <v>401702</v>
      </c>
      <c r="K1801" t="s">
        <v>2686</v>
      </c>
      <c r="L1801">
        <v>-85453.94</v>
      </c>
      <c r="M1801">
        <v>0</v>
      </c>
      <c r="N1801">
        <v>53364.12</v>
      </c>
      <c r="O1801">
        <v>-53364.12</v>
      </c>
      <c r="P1801" t="s">
        <v>607</v>
      </c>
      <c r="Q1801">
        <v>-53364.12</v>
      </c>
      <c r="R1801">
        <v>0</v>
      </c>
      <c r="S1801">
        <v>0</v>
      </c>
      <c r="T1801" t="s">
        <v>2896</v>
      </c>
      <c r="U1801" s="221">
        <f t="shared" si="57"/>
        <v>-5.3364120000000004E-3</v>
      </c>
    </row>
    <row r="1802" spans="1:21" hidden="1">
      <c r="A1802" s="55" t="str">
        <f t="shared" si="56"/>
        <v>Y0BB6.4</v>
      </c>
      <c r="B1802" s="55">
        <f>VLOOKUP(J1802,'Mapping-CITI'!A:E,5,0)</f>
        <v>6.4</v>
      </c>
      <c r="D1802" s="42">
        <v>45016</v>
      </c>
      <c r="E1802" s="42">
        <v>45199</v>
      </c>
      <c r="F1802" t="s">
        <v>2896</v>
      </c>
      <c r="G1802" t="s">
        <v>2923</v>
      </c>
      <c r="H1802">
        <v>4160</v>
      </c>
      <c r="I1802" t="s">
        <v>2778</v>
      </c>
      <c r="J1802">
        <v>401703</v>
      </c>
      <c r="K1802" t="s">
        <v>2687</v>
      </c>
      <c r="L1802">
        <v>-85453.94</v>
      </c>
      <c r="M1802">
        <v>0</v>
      </c>
      <c r="N1802">
        <v>53364.12</v>
      </c>
      <c r="O1802">
        <v>-53364.12</v>
      </c>
      <c r="P1802" t="s">
        <v>607</v>
      </c>
      <c r="Q1802">
        <v>-53364.12</v>
      </c>
      <c r="R1802">
        <v>0</v>
      </c>
      <c r="S1802">
        <v>0</v>
      </c>
      <c r="T1802" t="s">
        <v>2896</v>
      </c>
      <c r="U1802" s="221">
        <f t="shared" si="57"/>
        <v>-5.3364120000000004E-3</v>
      </c>
    </row>
    <row r="1803" spans="1:21" hidden="1">
      <c r="A1803" s="55" t="str">
        <f t="shared" si="56"/>
        <v>Y0BB6.4</v>
      </c>
      <c r="B1803" s="55">
        <f>VLOOKUP(J1803,'Mapping-CITI'!A:E,5,0)</f>
        <v>6.4</v>
      </c>
      <c r="D1803" s="42">
        <v>45016</v>
      </c>
      <c r="E1803" s="42">
        <v>45199</v>
      </c>
      <c r="F1803" t="s">
        <v>2896</v>
      </c>
      <c r="G1803" t="s">
        <v>2923</v>
      </c>
      <c r="H1803">
        <v>4160</v>
      </c>
      <c r="I1803" t="s">
        <v>2778</v>
      </c>
      <c r="J1803">
        <v>401707</v>
      </c>
      <c r="K1803" t="s">
        <v>2680</v>
      </c>
      <c r="L1803">
        <v>-12395.91</v>
      </c>
      <c r="M1803">
        <v>27106.48</v>
      </c>
      <c r="N1803">
        <v>27106.48</v>
      </c>
      <c r="O1803">
        <v>0</v>
      </c>
      <c r="P1803" t="s">
        <v>607</v>
      </c>
      <c r="Q1803">
        <v>0</v>
      </c>
      <c r="R1803">
        <v>27106.48</v>
      </c>
      <c r="S1803">
        <v>27106.48</v>
      </c>
      <c r="T1803" t="s">
        <v>2896</v>
      </c>
      <c r="U1803" s="221">
        <f t="shared" si="57"/>
        <v>0</v>
      </c>
    </row>
    <row r="1804" spans="1:21" hidden="1">
      <c r="A1804" s="55" t="str">
        <f t="shared" si="56"/>
        <v>Y0BB6.4</v>
      </c>
      <c r="B1804" s="55">
        <f>VLOOKUP(J1804,'Mapping-CITI'!A:E,5,0)</f>
        <v>6.4</v>
      </c>
      <c r="D1804" s="42">
        <v>45016</v>
      </c>
      <c r="E1804" s="42">
        <v>45199</v>
      </c>
      <c r="F1804" t="s">
        <v>2896</v>
      </c>
      <c r="G1804" t="s">
        <v>2923</v>
      </c>
      <c r="H1804">
        <v>4160</v>
      </c>
      <c r="I1804" t="s">
        <v>2778</v>
      </c>
      <c r="J1804">
        <v>401708</v>
      </c>
      <c r="K1804" t="s">
        <v>2681</v>
      </c>
      <c r="L1804">
        <v>-12395.91</v>
      </c>
      <c r="M1804">
        <v>27106.48</v>
      </c>
      <c r="N1804">
        <v>27106.48</v>
      </c>
      <c r="O1804">
        <v>0</v>
      </c>
      <c r="P1804" t="s">
        <v>607</v>
      </c>
      <c r="Q1804">
        <v>0</v>
      </c>
      <c r="R1804">
        <v>27106.48</v>
      </c>
      <c r="S1804">
        <v>27106.48</v>
      </c>
      <c r="T1804" t="s">
        <v>2896</v>
      </c>
      <c r="U1804" s="221">
        <f t="shared" si="57"/>
        <v>0</v>
      </c>
    </row>
    <row r="1805" spans="1:21" hidden="1">
      <c r="A1805" s="55" t="str">
        <f t="shared" si="56"/>
        <v>Y0BB6.4</v>
      </c>
      <c r="B1805" s="55">
        <f>VLOOKUP(J1805,'Mapping-CITI'!A:E,5,0)</f>
        <v>6.4</v>
      </c>
      <c r="D1805" s="42">
        <v>45016</v>
      </c>
      <c r="E1805" s="42">
        <v>45199</v>
      </c>
      <c r="F1805" t="s">
        <v>2896</v>
      </c>
      <c r="G1805" t="s">
        <v>2923</v>
      </c>
      <c r="H1805">
        <v>4160</v>
      </c>
      <c r="I1805" t="s">
        <v>2778</v>
      </c>
      <c r="J1805">
        <v>402084</v>
      </c>
      <c r="K1805" t="s">
        <v>4268</v>
      </c>
      <c r="L1805">
        <v>0</v>
      </c>
      <c r="M1805">
        <v>18909928.059999999</v>
      </c>
      <c r="N1805">
        <v>0</v>
      </c>
      <c r="O1805">
        <v>18909928.059999999</v>
      </c>
      <c r="P1805" t="s">
        <v>607</v>
      </c>
      <c r="Q1805">
        <v>18909928.059999999</v>
      </c>
      <c r="R1805">
        <v>0</v>
      </c>
      <c r="S1805">
        <v>0</v>
      </c>
      <c r="T1805" t="s">
        <v>2896</v>
      </c>
      <c r="U1805" s="221">
        <f t="shared" si="57"/>
        <v>1.8909928059999999</v>
      </c>
    </row>
    <row r="1806" spans="1:21" hidden="1">
      <c r="A1806" s="55" t="str">
        <f t="shared" si="56"/>
        <v>Y0BB6.4</v>
      </c>
      <c r="B1806" s="55">
        <f>VLOOKUP(J1806,'Mapping-CITI'!A:E,5,0)</f>
        <v>6.4</v>
      </c>
      <c r="D1806" s="42">
        <v>45016</v>
      </c>
      <c r="E1806" s="42">
        <v>45199</v>
      </c>
      <c r="F1806" t="s">
        <v>2896</v>
      </c>
      <c r="G1806" t="s">
        <v>2923</v>
      </c>
      <c r="H1806">
        <v>4160</v>
      </c>
      <c r="I1806" t="s">
        <v>2778</v>
      </c>
      <c r="J1806">
        <v>402103</v>
      </c>
      <c r="K1806" t="s">
        <v>2436</v>
      </c>
      <c r="L1806">
        <v>725228.07</v>
      </c>
      <c r="M1806">
        <v>1618665.52</v>
      </c>
      <c r="N1806">
        <v>119084.19</v>
      </c>
      <c r="O1806">
        <v>1499581.33</v>
      </c>
      <c r="P1806" t="s">
        <v>607</v>
      </c>
      <c r="Q1806">
        <v>1499581.33</v>
      </c>
      <c r="R1806">
        <v>1618665.52</v>
      </c>
      <c r="S1806">
        <v>119084.19</v>
      </c>
      <c r="T1806" t="s">
        <v>2896</v>
      </c>
      <c r="U1806" s="221">
        <f t="shared" si="57"/>
        <v>0.14995813300000002</v>
      </c>
    </row>
    <row r="1807" spans="1:21" hidden="1">
      <c r="A1807" s="55" t="str">
        <f t="shared" si="56"/>
        <v>Y0BB6.3</v>
      </c>
      <c r="B1807" s="55">
        <f>VLOOKUP(J1807,'Mapping-CITI'!A:E,5,0)</f>
        <v>6.3</v>
      </c>
      <c r="D1807" s="42">
        <v>45016</v>
      </c>
      <c r="E1807" s="42">
        <v>45199</v>
      </c>
      <c r="F1807" t="s">
        <v>2896</v>
      </c>
      <c r="G1807" t="s">
        <v>2923</v>
      </c>
      <c r="H1807">
        <v>4160</v>
      </c>
      <c r="I1807" t="s">
        <v>2778</v>
      </c>
      <c r="J1807">
        <v>402106</v>
      </c>
      <c r="K1807" t="s">
        <v>2437</v>
      </c>
      <c r="L1807">
        <v>460368.3</v>
      </c>
      <c r="M1807">
        <v>228691.58</v>
      </c>
      <c r="N1807">
        <v>0</v>
      </c>
      <c r="O1807">
        <v>228691.58</v>
      </c>
      <c r="P1807" t="s">
        <v>607</v>
      </c>
      <c r="Q1807">
        <v>228691.58</v>
      </c>
      <c r="R1807">
        <v>228691.58</v>
      </c>
      <c r="S1807">
        <v>0</v>
      </c>
      <c r="T1807" t="s">
        <v>2896</v>
      </c>
      <c r="U1807" s="221">
        <f t="shared" si="57"/>
        <v>2.2869157999999997E-2</v>
      </c>
    </row>
    <row r="1808" spans="1:21" hidden="1">
      <c r="A1808" s="55" t="str">
        <f t="shared" si="56"/>
        <v>Y0BB6.4</v>
      </c>
      <c r="B1808" s="55">
        <f>VLOOKUP(J1808,'Mapping-CITI'!A:E,5,0)</f>
        <v>6.4</v>
      </c>
      <c r="D1808" s="42">
        <v>45016</v>
      </c>
      <c r="E1808" s="42">
        <v>45199</v>
      </c>
      <c r="F1808" t="s">
        <v>2896</v>
      </c>
      <c r="G1808" t="s">
        <v>2923</v>
      </c>
      <c r="H1808">
        <v>4160</v>
      </c>
      <c r="I1808" t="s">
        <v>2778</v>
      </c>
      <c r="J1808">
        <v>402113</v>
      </c>
      <c r="K1808" t="s">
        <v>2438</v>
      </c>
      <c r="L1808">
        <v>48244195.359999999</v>
      </c>
      <c r="M1808">
        <v>16502998.59</v>
      </c>
      <c r="N1808">
        <v>118614.78</v>
      </c>
      <c r="O1808">
        <v>16384383.810000001</v>
      </c>
      <c r="P1808" t="s">
        <v>607</v>
      </c>
      <c r="Q1808">
        <v>16384383.810000001</v>
      </c>
      <c r="R1808">
        <v>16502998.59</v>
      </c>
      <c r="S1808">
        <v>118614.78</v>
      </c>
      <c r="T1808" t="s">
        <v>2896</v>
      </c>
      <c r="U1808" s="221">
        <f t="shared" si="57"/>
        <v>1.6384383810000001</v>
      </c>
    </row>
    <row r="1809" spans="1:21" hidden="1">
      <c r="A1809" s="55" t="str">
        <f t="shared" si="56"/>
        <v>Y0BB6.4</v>
      </c>
      <c r="B1809" s="55">
        <f>VLOOKUP(J1809,'Mapping-CITI'!A:E,5,0)</f>
        <v>6.4</v>
      </c>
      <c r="D1809" s="42">
        <v>45016</v>
      </c>
      <c r="E1809" s="42">
        <v>45199</v>
      </c>
      <c r="F1809" t="s">
        <v>2896</v>
      </c>
      <c r="G1809" t="s">
        <v>2923</v>
      </c>
      <c r="H1809">
        <v>4160</v>
      </c>
      <c r="I1809" t="s">
        <v>2778</v>
      </c>
      <c r="J1809">
        <v>402125</v>
      </c>
      <c r="K1809" t="s">
        <v>2914</v>
      </c>
      <c r="L1809">
        <v>7939405.46</v>
      </c>
      <c r="M1809">
        <v>1021298.78</v>
      </c>
      <c r="N1809">
        <v>0</v>
      </c>
      <c r="O1809">
        <v>1021298.78</v>
      </c>
      <c r="P1809" t="s">
        <v>607</v>
      </c>
      <c r="Q1809">
        <v>1021298.78</v>
      </c>
      <c r="R1809">
        <v>1021298.78</v>
      </c>
      <c r="S1809">
        <v>0</v>
      </c>
      <c r="T1809" t="s">
        <v>2896</v>
      </c>
      <c r="U1809" s="221">
        <f t="shared" si="57"/>
        <v>0.10212987800000001</v>
      </c>
    </row>
    <row r="1810" spans="1:21" hidden="1">
      <c r="A1810" s="55" t="str">
        <f t="shared" si="56"/>
        <v>Y0BB6.1</v>
      </c>
      <c r="B1810" s="55">
        <f>VLOOKUP(J1810,'Mapping-CITI'!A:E,5,0)</f>
        <v>6.1</v>
      </c>
      <c r="D1810" s="42">
        <v>45016</v>
      </c>
      <c r="E1810" s="42">
        <v>45199</v>
      </c>
      <c r="F1810" t="s">
        <v>2896</v>
      </c>
      <c r="G1810" t="s">
        <v>2923</v>
      </c>
      <c r="H1810">
        <v>4170</v>
      </c>
      <c r="I1810" t="s">
        <v>2780</v>
      </c>
      <c r="J1810">
        <v>402128</v>
      </c>
      <c r="K1810" t="s">
        <v>2440</v>
      </c>
      <c r="L1810">
        <v>568251889.38999999</v>
      </c>
      <c r="M1810">
        <v>327288037.69999999</v>
      </c>
      <c r="N1810">
        <v>355396.02</v>
      </c>
      <c r="O1810">
        <v>326932641.68000001</v>
      </c>
      <c r="P1810" t="s">
        <v>607</v>
      </c>
      <c r="Q1810">
        <v>326932641.68000001</v>
      </c>
      <c r="R1810">
        <v>355396.02</v>
      </c>
      <c r="S1810">
        <v>355396.02</v>
      </c>
      <c r="T1810" t="s">
        <v>2896</v>
      </c>
      <c r="U1810" s="221">
        <f t="shared" si="57"/>
        <v>32.693264167999999</v>
      </c>
    </row>
    <row r="1811" spans="1:21">
      <c r="A1811" s="55" t="str">
        <f t="shared" si="56"/>
        <v>Y0BB6.4</v>
      </c>
      <c r="B1811" s="55">
        <f>VLOOKUP(J1811,'Mapping-CITI'!A:E,5,0)</f>
        <v>6.4</v>
      </c>
      <c r="D1811" s="42">
        <v>45016</v>
      </c>
      <c r="E1811" s="42">
        <v>45199</v>
      </c>
      <c r="F1811" t="s">
        <v>2896</v>
      </c>
      <c r="G1811" t="s">
        <v>2923</v>
      </c>
      <c r="H1811">
        <v>4170</v>
      </c>
      <c r="I1811" t="s">
        <v>2780</v>
      </c>
      <c r="J1811">
        <v>402129</v>
      </c>
      <c r="K1811" t="s">
        <v>2871</v>
      </c>
      <c r="L1811">
        <v>931.38</v>
      </c>
      <c r="M1811">
        <v>19928840</v>
      </c>
      <c r="N1811">
        <v>0</v>
      </c>
      <c r="O1811">
        <v>19928840</v>
      </c>
      <c r="P1811" t="s">
        <v>607</v>
      </c>
      <c r="Q1811">
        <v>19928840</v>
      </c>
      <c r="R1811">
        <v>0</v>
      </c>
      <c r="S1811">
        <v>0</v>
      </c>
      <c r="T1811" t="s">
        <v>2896</v>
      </c>
      <c r="U1811" s="221">
        <f t="shared" si="57"/>
        <v>1.9928840000000001</v>
      </c>
    </row>
    <row r="1812" spans="1:21" hidden="1">
      <c r="A1812" s="55" t="str">
        <f t="shared" si="56"/>
        <v>Y0BB6.4</v>
      </c>
      <c r="B1812" s="55">
        <f>VLOOKUP(J1812,'Mapping-CITI'!A:E,5,0)</f>
        <v>6.4</v>
      </c>
      <c r="D1812" s="42">
        <v>45016</v>
      </c>
      <c r="E1812" s="42">
        <v>45199</v>
      </c>
      <c r="F1812" t="s">
        <v>2896</v>
      </c>
      <c r="G1812" t="s">
        <v>2923</v>
      </c>
      <c r="H1812">
        <v>4160</v>
      </c>
      <c r="I1812" t="s">
        <v>2778</v>
      </c>
      <c r="J1812">
        <v>402132</v>
      </c>
      <c r="K1812" t="s">
        <v>2441</v>
      </c>
      <c r="L1812">
        <v>0</v>
      </c>
      <c r="M1812">
        <v>0</v>
      </c>
      <c r="N1812">
        <v>0</v>
      </c>
      <c r="O1812">
        <v>0</v>
      </c>
      <c r="P1812" t="s">
        <v>607</v>
      </c>
      <c r="Q1812">
        <v>0</v>
      </c>
      <c r="R1812">
        <v>0</v>
      </c>
      <c r="S1812">
        <v>0</v>
      </c>
      <c r="T1812" t="s">
        <v>2896</v>
      </c>
      <c r="U1812" s="221">
        <f t="shared" si="57"/>
        <v>0</v>
      </c>
    </row>
    <row r="1813" spans="1:21" hidden="1">
      <c r="A1813" s="55" t="str">
        <f t="shared" si="56"/>
        <v>Y0BB6.4</v>
      </c>
      <c r="B1813" s="55">
        <f>VLOOKUP(J1813,'Mapping-CITI'!A:E,5,0)</f>
        <v>6.4</v>
      </c>
      <c r="D1813" s="42">
        <v>45016</v>
      </c>
      <c r="E1813" s="42">
        <v>45199</v>
      </c>
      <c r="F1813" t="s">
        <v>2896</v>
      </c>
      <c r="G1813" t="s">
        <v>2923</v>
      </c>
      <c r="H1813">
        <v>4160</v>
      </c>
      <c r="I1813" t="s">
        <v>2778</v>
      </c>
      <c r="J1813">
        <v>402201</v>
      </c>
      <c r="K1813" t="s">
        <v>2445</v>
      </c>
      <c r="L1813">
        <v>-0.02</v>
      </c>
      <c r="M1813">
        <v>0.01</v>
      </c>
      <c r="N1813">
        <v>0.01</v>
      </c>
      <c r="O1813">
        <v>0</v>
      </c>
      <c r="P1813" t="s">
        <v>607</v>
      </c>
      <c r="Q1813">
        <v>0</v>
      </c>
      <c r="R1813">
        <v>0</v>
      </c>
      <c r="S1813">
        <v>0</v>
      </c>
      <c r="T1813" t="s">
        <v>2896</v>
      </c>
      <c r="U1813" s="221">
        <f t="shared" si="57"/>
        <v>0</v>
      </c>
    </row>
    <row r="1814" spans="1:21" hidden="1">
      <c r="A1814" s="55" t="str">
        <f t="shared" si="56"/>
        <v>Y0BB6.4</v>
      </c>
      <c r="B1814" s="55">
        <f>VLOOKUP(J1814,'Mapping-CITI'!A:E,5,0)</f>
        <v>6.4</v>
      </c>
      <c r="D1814" s="42">
        <v>45016</v>
      </c>
      <c r="E1814" s="42">
        <v>45199</v>
      </c>
      <c r="F1814" t="s">
        <v>2896</v>
      </c>
      <c r="G1814" t="s">
        <v>2923</v>
      </c>
      <c r="H1814">
        <v>4160</v>
      </c>
      <c r="I1814" t="s">
        <v>2778</v>
      </c>
      <c r="J1814">
        <v>402233</v>
      </c>
      <c r="K1814" t="s">
        <v>2458</v>
      </c>
      <c r="L1814">
        <v>338364.4</v>
      </c>
      <c r="M1814">
        <v>651326.48</v>
      </c>
      <c r="N1814">
        <v>0</v>
      </c>
      <c r="O1814">
        <v>651326.48</v>
      </c>
      <c r="P1814" t="s">
        <v>607</v>
      </c>
      <c r="Q1814">
        <v>651326.48</v>
      </c>
      <c r="R1814">
        <v>651326.48</v>
      </c>
      <c r="S1814">
        <v>0</v>
      </c>
      <c r="T1814" t="s">
        <v>2896</v>
      </c>
      <c r="U1814" s="221">
        <f t="shared" si="57"/>
        <v>6.5132648000000001E-2</v>
      </c>
    </row>
    <row r="1815" spans="1:21" hidden="1">
      <c r="A1815" s="55" t="str">
        <f t="shared" si="56"/>
        <v>Y0BB6.4</v>
      </c>
      <c r="B1815" s="55">
        <f>VLOOKUP(J1815,'Mapping-CITI'!A:E,5,0)</f>
        <v>6.4</v>
      </c>
      <c r="D1815" s="42">
        <v>45016</v>
      </c>
      <c r="E1815" s="42">
        <v>45199</v>
      </c>
      <c r="F1815" t="s">
        <v>2896</v>
      </c>
      <c r="G1815" t="s">
        <v>2923</v>
      </c>
      <c r="H1815">
        <v>4160</v>
      </c>
      <c r="I1815" t="s">
        <v>2778</v>
      </c>
      <c r="J1815">
        <v>402235</v>
      </c>
      <c r="K1815" t="s">
        <v>2459</v>
      </c>
      <c r="L1815">
        <v>2216062.92</v>
      </c>
      <c r="M1815">
        <v>1351419.7</v>
      </c>
      <c r="N1815">
        <v>0</v>
      </c>
      <c r="O1815">
        <v>1351419.7</v>
      </c>
      <c r="P1815" t="s">
        <v>607</v>
      </c>
      <c r="Q1815">
        <v>1351419.7</v>
      </c>
      <c r="R1815">
        <v>1351419.7</v>
      </c>
      <c r="S1815">
        <v>0</v>
      </c>
      <c r="T1815" t="s">
        <v>2896</v>
      </c>
      <c r="U1815" s="221">
        <f t="shared" si="57"/>
        <v>0.13514197</v>
      </c>
    </row>
    <row r="1816" spans="1:21" hidden="1">
      <c r="A1816" s="55" t="str">
        <f t="shared" si="56"/>
        <v>Y0BB6.2</v>
      </c>
      <c r="B1816" s="55">
        <f>VLOOKUP(J1816,'Mapping-CITI'!A:E,5,0)</f>
        <v>6.2</v>
      </c>
      <c r="D1816" s="42">
        <v>45016</v>
      </c>
      <c r="E1816" s="42">
        <v>45199</v>
      </c>
      <c r="F1816" t="s">
        <v>2896</v>
      </c>
      <c r="G1816" t="s">
        <v>2923</v>
      </c>
      <c r="H1816">
        <v>4160</v>
      </c>
      <c r="I1816" t="s">
        <v>2778</v>
      </c>
      <c r="J1816">
        <v>402257</v>
      </c>
      <c r="K1816" t="s">
        <v>2465</v>
      </c>
      <c r="L1816">
        <v>-137732.31</v>
      </c>
      <c r="M1816">
        <v>301183.06</v>
      </c>
      <c r="N1816">
        <v>301183.06</v>
      </c>
      <c r="O1816">
        <v>0</v>
      </c>
      <c r="P1816" t="s">
        <v>607</v>
      </c>
      <c r="Q1816">
        <v>0</v>
      </c>
      <c r="R1816">
        <v>301183.06</v>
      </c>
      <c r="S1816">
        <v>301183.06</v>
      </c>
      <c r="T1816" t="s">
        <v>2896</v>
      </c>
      <c r="U1816" s="221">
        <f t="shared" si="57"/>
        <v>0</v>
      </c>
    </row>
    <row r="1817" spans="1:21" hidden="1">
      <c r="A1817" s="55" t="str">
        <f t="shared" si="56"/>
        <v>Y0BBIgnore</v>
      </c>
      <c r="B1817" s="55" t="str">
        <f>VLOOKUP(J1817,'Mapping-CITI'!A:E,5,0)</f>
        <v>Ignore</v>
      </c>
      <c r="D1817" s="42">
        <v>45016</v>
      </c>
      <c r="E1817" s="42">
        <v>45199</v>
      </c>
      <c r="F1817" t="s">
        <v>2896</v>
      </c>
      <c r="G1817" t="s">
        <v>2923</v>
      </c>
      <c r="H1817">
        <v>4160</v>
      </c>
      <c r="I1817" t="s">
        <v>2778</v>
      </c>
      <c r="J1817">
        <v>402328</v>
      </c>
      <c r="K1817" t="s">
        <v>2478</v>
      </c>
      <c r="L1817">
        <v>81231582.859999999</v>
      </c>
      <c r="M1817">
        <v>95169223.290000007</v>
      </c>
      <c r="N1817">
        <v>0</v>
      </c>
      <c r="O1817">
        <v>95169223.290000007</v>
      </c>
      <c r="P1817" t="s">
        <v>607</v>
      </c>
      <c r="Q1817">
        <v>95169223.290000007</v>
      </c>
      <c r="R1817">
        <v>95169223.290000007</v>
      </c>
      <c r="S1817">
        <v>0</v>
      </c>
      <c r="T1817" t="s">
        <v>2896</v>
      </c>
      <c r="U1817" s="221">
        <f t="shared" si="57"/>
        <v>9.5169223289999998</v>
      </c>
    </row>
    <row r="1818" spans="1:21" hidden="1">
      <c r="A1818" s="55" t="str">
        <f t="shared" si="56"/>
        <v>Y0BB6.4</v>
      </c>
      <c r="B1818" s="55">
        <f>VLOOKUP(J1818,'Mapping-CITI'!A:E,5,0)</f>
        <v>6.4</v>
      </c>
      <c r="D1818" s="42">
        <v>45016</v>
      </c>
      <c r="E1818" s="42">
        <v>45199</v>
      </c>
      <c r="F1818" t="s">
        <v>2896</v>
      </c>
      <c r="G1818" t="s">
        <v>2923</v>
      </c>
      <c r="H1818">
        <v>4160</v>
      </c>
      <c r="I1818" t="s">
        <v>2778</v>
      </c>
      <c r="J1818">
        <v>402404</v>
      </c>
      <c r="K1818" t="s">
        <v>2492</v>
      </c>
      <c r="L1818">
        <v>719527.2</v>
      </c>
      <c r="M1818">
        <v>39763.800000000003</v>
      </c>
      <c r="N1818">
        <v>0</v>
      </c>
      <c r="O1818">
        <v>39763.800000000003</v>
      </c>
      <c r="P1818" t="s">
        <v>607</v>
      </c>
      <c r="Q1818">
        <v>39763.800000000003</v>
      </c>
      <c r="R1818">
        <v>39763.800000000003</v>
      </c>
      <c r="S1818">
        <v>0</v>
      </c>
      <c r="T1818" t="s">
        <v>2896</v>
      </c>
      <c r="U1818" s="221">
        <f t="shared" si="57"/>
        <v>3.9763800000000007E-3</v>
      </c>
    </row>
    <row r="1819" spans="1:21" hidden="1">
      <c r="A1819" s="55" t="str">
        <f t="shared" si="56"/>
        <v>Y0BB5.2</v>
      </c>
      <c r="B1819" s="55">
        <f>VLOOKUP(J1819,'Mapping-CITI'!A:E,5,0)</f>
        <v>5.2</v>
      </c>
      <c r="D1819" s="42">
        <v>45016</v>
      </c>
      <c r="E1819" s="42">
        <v>45199</v>
      </c>
      <c r="F1819" t="s">
        <v>2896</v>
      </c>
      <c r="G1819" t="s">
        <v>2923</v>
      </c>
      <c r="H1819">
        <v>4170</v>
      </c>
      <c r="I1819" t="s">
        <v>2780</v>
      </c>
      <c r="J1819">
        <v>413523</v>
      </c>
      <c r="K1819" t="s">
        <v>2502</v>
      </c>
      <c r="L1819">
        <v>0</v>
      </c>
      <c r="M1819">
        <v>65591.460000000006</v>
      </c>
      <c r="N1819">
        <v>110.07</v>
      </c>
      <c r="O1819">
        <v>65481.39</v>
      </c>
      <c r="P1819" t="s">
        <v>607</v>
      </c>
      <c r="Q1819">
        <v>65481.39</v>
      </c>
      <c r="R1819">
        <v>145.43</v>
      </c>
      <c r="S1819">
        <v>110.07</v>
      </c>
      <c r="T1819" t="s">
        <v>2896</v>
      </c>
      <c r="U1819" s="221">
        <f t="shared" si="57"/>
        <v>6.5481390000000006E-3</v>
      </c>
    </row>
    <row r="1820" spans="1:21" hidden="1">
      <c r="A1820" s="55" t="str">
        <f t="shared" si="56"/>
        <v>Y0BB5.3</v>
      </c>
      <c r="B1820" s="55">
        <f>VLOOKUP(J1820,'Mapping-CITI'!A:E,5,0)</f>
        <v>5.3</v>
      </c>
      <c r="D1820" s="42">
        <v>45016</v>
      </c>
      <c r="E1820" s="42">
        <v>45199</v>
      </c>
      <c r="F1820" t="s">
        <v>2896</v>
      </c>
      <c r="G1820" t="s">
        <v>2923</v>
      </c>
      <c r="H1820">
        <v>4120</v>
      </c>
      <c r="I1820" t="s">
        <v>2781</v>
      </c>
      <c r="J1820">
        <v>440101</v>
      </c>
      <c r="K1820" t="s">
        <v>2503</v>
      </c>
      <c r="L1820">
        <v>1114589617.27</v>
      </c>
      <c r="M1820">
        <v>371354699.64999998</v>
      </c>
      <c r="N1820">
        <v>0</v>
      </c>
      <c r="O1820">
        <v>371354699.64999998</v>
      </c>
      <c r="P1820" t="s">
        <v>607</v>
      </c>
      <c r="Q1820">
        <v>371354699.64999998</v>
      </c>
      <c r="R1820">
        <v>0</v>
      </c>
      <c r="S1820">
        <v>0</v>
      </c>
      <c r="T1820" t="s">
        <v>2896</v>
      </c>
      <c r="U1820" s="221">
        <f t="shared" si="57"/>
        <v>37.135469964999999</v>
      </c>
    </row>
    <row r="1821" spans="1:21" hidden="1">
      <c r="A1821" s="55" t="str">
        <f t="shared" si="56"/>
        <v>Y0BB5.5</v>
      </c>
      <c r="B1821" s="55">
        <f>VLOOKUP(J1821,'Mapping-CITI'!A:E,5,0)</f>
        <v>5.5</v>
      </c>
      <c r="D1821" s="42">
        <v>45016</v>
      </c>
      <c r="E1821" s="42">
        <v>45199</v>
      </c>
      <c r="F1821" t="s">
        <v>2896</v>
      </c>
      <c r="G1821" t="s">
        <v>2923</v>
      </c>
      <c r="H1821">
        <v>5110</v>
      </c>
      <c r="I1821" t="s">
        <v>2776</v>
      </c>
      <c r="J1821">
        <v>440225</v>
      </c>
      <c r="K1821" t="s">
        <v>2515</v>
      </c>
      <c r="L1821">
        <v>213841.12</v>
      </c>
      <c r="M1821">
        <v>13076.35</v>
      </c>
      <c r="N1821">
        <v>21640.400000000001</v>
      </c>
      <c r="O1821">
        <v>-8564.0499999999993</v>
      </c>
      <c r="P1821" t="s">
        <v>607</v>
      </c>
      <c r="Q1821">
        <v>-8564.0499999999993</v>
      </c>
      <c r="R1821">
        <v>13076.35</v>
      </c>
      <c r="S1821">
        <v>21640.400000000001</v>
      </c>
      <c r="T1821" t="s">
        <v>2896</v>
      </c>
      <c r="U1821" s="221">
        <f t="shared" si="57"/>
        <v>-8.5640500000000008E-4</v>
      </c>
    </row>
    <row r="1822" spans="1:21" hidden="1">
      <c r="A1822" s="55" t="str">
        <f t="shared" si="56"/>
        <v>Y0BB6.4</v>
      </c>
      <c r="B1822" s="55">
        <f>VLOOKUP(J1822,'Mapping-CITI'!A:E,5,0)</f>
        <v>6.4</v>
      </c>
      <c r="D1822" s="42">
        <v>45016</v>
      </c>
      <c r="E1822" s="42">
        <v>45199</v>
      </c>
      <c r="F1822" t="s">
        <v>2896</v>
      </c>
      <c r="G1822" t="s">
        <v>2923</v>
      </c>
      <c r="H1822">
        <v>4160</v>
      </c>
      <c r="I1822" t="s">
        <v>2778</v>
      </c>
      <c r="J1822">
        <v>440325</v>
      </c>
      <c r="K1822" t="s">
        <v>2517</v>
      </c>
      <c r="L1822">
        <v>0</v>
      </c>
      <c r="M1822">
        <v>0</v>
      </c>
      <c r="N1822">
        <v>0</v>
      </c>
      <c r="O1822">
        <v>0</v>
      </c>
      <c r="P1822" t="s">
        <v>607</v>
      </c>
      <c r="Q1822">
        <v>0</v>
      </c>
      <c r="R1822">
        <v>0</v>
      </c>
      <c r="S1822">
        <v>0</v>
      </c>
      <c r="T1822" t="s">
        <v>2896</v>
      </c>
      <c r="U1822" s="221">
        <f t="shared" si="57"/>
        <v>0</v>
      </c>
    </row>
    <row r="1823" spans="1:21" hidden="1">
      <c r="A1823" s="55" t="str">
        <f t="shared" si="56"/>
        <v>Y0BB6.4</v>
      </c>
      <c r="B1823" s="55">
        <f>VLOOKUP(J1823,'Mapping-CITI'!A:E,5,0)</f>
        <v>6.4</v>
      </c>
      <c r="D1823" s="42">
        <v>45016</v>
      </c>
      <c r="E1823" s="42">
        <v>45199</v>
      </c>
      <c r="F1823" t="s">
        <v>2896</v>
      </c>
      <c r="G1823" t="s">
        <v>2923</v>
      </c>
      <c r="H1823">
        <v>4160</v>
      </c>
      <c r="I1823" t="s">
        <v>2778</v>
      </c>
      <c r="J1823">
        <v>440341</v>
      </c>
      <c r="K1823" t="s">
        <v>2682</v>
      </c>
      <c r="L1823">
        <v>31867571.390000001</v>
      </c>
      <c r="M1823">
        <v>16574378.43</v>
      </c>
      <c r="N1823">
        <v>50029</v>
      </c>
      <c r="O1823">
        <v>16524349.43</v>
      </c>
      <c r="P1823" t="s">
        <v>607</v>
      </c>
      <c r="Q1823">
        <v>16524349.43</v>
      </c>
      <c r="R1823">
        <v>50029</v>
      </c>
      <c r="S1823">
        <v>50029</v>
      </c>
      <c r="T1823" t="s">
        <v>2896</v>
      </c>
      <c r="U1823" s="221">
        <f t="shared" si="57"/>
        <v>1.652434943</v>
      </c>
    </row>
    <row r="1824" spans="1:21" hidden="1">
      <c r="A1824" s="55" t="str">
        <f t="shared" si="56"/>
        <v>Y0BB6.4</v>
      </c>
      <c r="B1824" s="55">
        <f>VLOOKUP(J1824,'Mapping-CITI'!A:E,5,0)</f>
        <v>6.4</v>
      </c>
      <c r="D1824" s="42">
        <v>45016</v>
      </c>
      <c r="E1824" s="42">
        <v>45199</v>
      </c>
      <c r="F1824" t="s">
        <v>2896</v>
      </c>
      <c r="G1824" t="s">
        <v>2923</v>
      </c>
      <c r="H1824">
        <v>4160</v>
      </c>
      <c r="I1824" t="s">
        <v>2778</v>
      </c>
      <c r="J1824">
        <v>440342</v>
      </c>
      <c r="K1824" t="s">
        <v>2683</v>
      </c>
      <c r="L1824">
        <v>31867571.390000001</v>
      </c>
      <c r="M1824">
        <v>16574378.43</v>
      </c>
      <c r="N1824">
        <v>50029</v>
      </c>
      <c r="O1824">
        <v>16524349.43</v>
      </c>
      <c r="P1824" t="s">
        <v>607</v>
      </c>
      <c r="Q1824">
        <v>16524349.43</v>
      </c>
      <c r="R1824">
        <v>50029</v>
      </c>
      <c r="S1824">
        <v>50029</v>
      </c>
      <c r="T1824" t="s">
        <v>2896</v>
      </c>
      <c r="U1824" s="221">
        <f t="shared" si="57"/>
        <v>1.652434943</v>
      </c>
    </row>
    <row r="1825" spans="1:21" hidden="1">
      <c r="A1825" s="55" t="str">
        <f t="shared" si="56"/>
        <v>Y0BB6.4</v>
      </c>
      <c r="B1825" s="55">
        <f>VLOOKUP(J1825,'Mapping-CITI'!A:E,5,0)</f>
        <v>6.4</v>
      </c>
      <c r="D1825" s="42">
        <v>45016</v>
      </c>
      <c r="E1825" s="42">
        <v>45199</v>
      </c>
      <c r="F1825" t="s">
        <v>2896</v>
      </c>
      <c r="G1825" t="s">
        <v>2923</v>
      </c>
      <c r="H1825">
        <v>4160</v>
      </c>
      <c r="I1825" t="s">
        <v>2778</v>
      </c>
      <c r="J1825">
        <v>440416</v>
      </c>
      <c r="K1825" t="s">
        <v>664</v>
      </c>
      <c r="L1825">
        <v>3193796.32</v>
      </c>
      <c r="M1825">
        <v>42320636.060000002</v>
      </c>
      <c r="N1825">
        <v>22093828.969999999</v>
      </c>
      <c r="O1825">
        <v>20226807.09</v>
      </c>
      <c r="P1825" t="s">
        <v>607</v>
      </c>
      <c r="Q1825">
        <v>20226807.09</v>
      </c>
      <c r="R1825">
        <v>914154.34</v>
      </c>
      <c r="S1825">
        <v>22093828.969999999</v>
      </c>
      <c r="T1825" t="s">
        <v>2896</v>
      </c>
      <c r="U1825" s="221">
        <f t="shared" si="57"/>
        <v>2.0226807090000003</v>
      </c>
    </row>
    <row r="1826" spans="1:21" hidden="1">
      <c r="A1826" s="55" t="str">
        <f t="shared" si="56"/>
        <v>Y0BB6.4</v>
      </c>
      <c r="B1826" s="55">
        <f>VLOOKUP(J1826,'Mapping-CITI'!A:E,5,0)</f>
        <v>6.4</v>
      </c>
      <c r="D1826" s="42">
        <v>45016</v>
      </c>
      <c r="E1826" s="42">
        <v>45199</v>
      </c>
      <c r="F1826" t="s">
        <v>2896</v>
      </c>
      <c r="G1826" t="s">
        <v>2923</v>
      </c>
      <c r="H1826">
        <v>4160</v>
      </c>
      <c r="I1826" t="s">
        <v>2778</v>
      </c>
      <c r="J1826">
        <v>440445</v>
      </c>
      <c r="K1826" t="s">
        <v>2596</v>
      </c>
      <c r="L1826">
        <v>210877.38</v>
      </c>
      <c r="M1826">
        <v>795070.15</v>
      </c>
      <c r="N1826">
        <v>795070.15</v>
      </c>
      <c r="O1826">
        <v>0</v>
      </c>
      <c r="P1826" t="s">
        <v>607</v>
      </c>
      <c r="Q1826">
        <v>0</v>
      </c>
      <c r="R1826">
        <v>795070.15</v>
      </c>
      <c r="S1826">
        <v>795070.15</v>
      </c>
      <c r="T1826" t="s">
        <v>2896</v>
      </c>
      <c r="U1826" s="221">
        <f t="shared" si="57"/>
        <v>0</v>
      </c>
    </row>
    <row r="1827" spans="1:21" hidden="1">
      <c r="A1827" s="55" t="str">
        <f t="shared" si="56"/>
        <v>Y0BB6.4</v>
      </c>
      <c r="B1827" s="55">
        <f>VLOOKUP(J1827,'Mapping-CITI'!A:E,5,0)</f>
        <v>6.4</v>
      </c>
      <c r="D1827" s="42">
        <v>45016</v>
      </c>
      <c r="E1827" s="42">
        <v>45199</v>
      </c>
      <c r="F1827" t="s">
        <v>2896</v>
      </c>
      <c r="G1827" t="s">
        <v>2923</v>
      </c>
      <c r="H1827">
        <v>4160</v>
      </c>
      <c r="I1827" t="s">
        <v>2778</v>
      </c>
      <c r="J1827">
        <v>440485</v>
      </c>
      <c r="K1827" t="s">
        <v>2517</v>
      </c>
      <c r="L1827">
        <v>0</v>
      </c>
      <c r="M1827">
        <v>0</v>
      </c>
      <c r="N1827">
        <v>0</v>
      </c>
      <c r="O1827">
        <v>0</v>
      </c>
      <c r="P1827" t="s">
        <v>607</v>
      </c>
      <c r="Q1827">
        <v>0</v>
      </c>
      <c r="R1827">
        <v>0</v>
      </c>
      <c r="S1827">
        <v>0</v>
      </c>
      <c r="T1827" t="s">
        <v>2896</v>
      </c>
      <c r="U1827" s="221">
        <f t="shared" si="57"/>
        <v>0</v>
      </c>
    </row>
    <row r="1828" spans="1:21" hidden="1">
      <c r="A1828" s="55" t="str">
        <f t="shared" si="56"/>
        <v>Y0BB6.4</v>
      </c>
      <c r="B1828" s="55">
        <f>VLOOKUP(J1828,'Mapping-CITI'!A:E,5,0)</f>
        <v>6.4</v>
      </c>
      <c r="D1828" s="42">
        <v>45016</v>
      </c>
      <c r="E1828" s="42">
        <v>45199</v>
      </c>
      <c r="F1828" t="s">
        <v>2896</v>
      </c>
      <c r="G1828" t="s">
        <v>2923</v>
      </c>
      <c r="H1828">
        <v>4160</v>
      </c>
      <c r="I1828" t="s">
        <v>2778</v>
      </c>
      <c r="J1828">
        <v>440509</v>
      </c>
      <c r="K1828" t="s">
        <v>2524</v>
      </c>
      <c r="L1828">
        <v>13432314.98</v>
      </c>
      <c r="M1828">
        <v>7528451.2000000002</v>
      </c>
      <c r="N1828">
        <v>0</v>
      </c>
      <c r="O1828">
        <v>7528451.2000000002</v>
      </c>
      <c r="P1828" t="s">
        <v>607</v>
      </c>
      <c r="Q1828">
        <v>7528451.2000000002</v>
      </c>
      <c r="R1828">
        <v>0</v>
      </c>
      <c r="S1828">
        <v>0</v>
      </c>
      <c r="T1828" t="s">
        <v>2896</v>
      </c>
      <c r="U1828" s="221">
        <f t="shared" si="57"/>
        <v>0.75284512000000003</v>
      </c>
    </row>
    <row r="1829" spans="1:21" hidden="1">
      <c r="A1829" s="55" t="str">
        <f t="shared" si="56"/>
        <v>Y0BF0</v>
      </c>
      <c r="B1829" s="55">
        <f>VLOOKUP(J1829,'Mapping-CITI'!A:E,5,0)</f>
        <v>0</v>
      </c>
      <c r="D1829" s="42">
        <v>45016</v>
      </c>
      <c r="E1829" s="42">
        <v>45199</v>
      </c>
      <c r="F1829" t="s">
        <v>2897</v>
      </c>
      <c r="G1829" t="s">
        <v>1474</v>
      </c>
      <c r="H1829">
        <v>1210</v>
      </c>
      <c r="I1829" t="s">
        <v>2767</v>
      </c>
      <c r="J1829">
        <v>102101</v>
      </c>
      <c r="K1829" t="s">
        <v>2612</v>
      </c>
      <c r="L1829">
        <v>0</v>
      </c>
      <c r="M1829">
        <v>228697</v>
      </c>
      <c r="N1829">
        <v>228697</v>
      </c>
      <c r="O1829">
        <v>0</v>
      </c>
      <c r="P1829" t="s">
        <v>607</v>
      </c>
      <c r="Q1829">
        <v>0</v>
      </c>
      <c r="R1829">
        <v>228697</v>
      </c>
      <c r="S1829">
        <v>0</v>
      </c>
      <c r="T1829" t="s">
        <v>2897</v>
      </c>
      <c r="U1829" s="221">
        <f t="shared" si="57"/>
        <v>0</v>
      </c>
    </row>
    <row r="1830" spans="1:21" hidden="1">
      <c r="A1830" s="55" t="str">
        <f t="shared" si="56"/>
        <v>Y0BF0</v>
      </c>
      <c r="B1830" s="55">
        <f>VLOOKUP(J1830,'Mapping-CITI'!A:E,5,0)</f>
        <v>0</v>
      </c>
      <c r="D1830" s="42">
        <v>45016</v>
      </c>
      <c r="E1830" s="42">
        <v>45199</v>
      </c>
      <c r="F1830" t="s">
        <v>2897</v>
      </c>
      <c r="G1830" t="s">
        <v>1474</v>
      </c>
      <c r="H1830">
        <v>1210</v>
      </c>
      <c r="I1830" t="s">
        <v>2767</v>
      </c>
      <c r="J1830">
        <v>102103</v>
      </c>
      <c r="K1830" t="s">
        <v>2006</v>
      </c>
      <c r="L1830">
        <v>17580453231.59</v>
      </c>
      <c r="M1830">
        <v>995400000</v>
      </c>
      <c r="N1830">
        <v>4843814264.0600004</v>
      </c>
      <c r="O1830">
        <v>13732038967.530001</v>
      </c>
      <c r="P1830" t="s">
        <v>607</v>
      </c>
      <c r="Q1830">
        <v>13732038967.530001</v>
      </c>
      <c r="R1830">
        <v>0</v>
      </c>
      <c r="S1830">
        <v>228697</v>
      </c>
      <c r="T1830" t="s">
        <v>2897</v>
      </c>
      <c r="U1830" s="221">
        <f t="shared" si="57"/>
        <v>-384.84142640600004</v>
      </c>
    </row>
    <row r="1831" spans="1:21" hidden="1">
      <c r="A1831" s="55" t="str">
        <f t="shared" si="56"/>
        <v>Y0BF0</v>
      </c>
      <c r="B1831" s="55">
        <f>VLOOKUP(J1831,'Mapping-CITI'!A:E,5,0)</f>
        <v>0</v>
      </c>
      <c r="D1831" s="42">
        <v>45016</v>
      </c>
      <c r="E1831" s="42">
        <v>45199</v>
      </c>
      <c r="F1831" t="s">
        <v>2897</v>
      </c>
      <c r="G1831" t="s">
        <v>1474</v>
      </c>
      <c r="H1831">
        <v>1210</v>
      </c>
      <c r="I1831" t="s">
        <v>2767</v>
      </c>
      <c r="J1831">
        <v>102104</v>
      </c>
      <c r="K1831" t="s">
        <v>2007</v>
      </c>
      <c r="L1831">
        <v>4115497452.3600001</v>
      </c>
      <c r="M1831">
        <v>307882366103.08002</v>
      </c>
      <c r="N1831">
        <v>310153848310.79999</v>
      </c>
      <c r="O1831">
        <v>1844015244.6400001</v>
      </c>
      <c r="P1831" t="s">
        <v>607</v>
      </c>
      <c r="Q1831">
        <v>1844015244.6400001</v>
      </c>
      <c r="R1831">
        <v>0</v>
      </c>
      <c r="S1831">
        <v>0</v>
      </c>
      <c r="T1831" t="s">
        <v>2897</v>
      </c>
      <c r="U1831" s="221">
        <f t="shared" si="57"/>
        <v>-227.14822077199707</v>
      </c>
    </row>
    <row r="1832" spans="1:21" hidden="1">
      <c r="A1832" s="55" t="str">
        <f t="shared" si="56"/>
        <v>Y0BF0</v>
      </c>
      <c r="B1832" s="55">
        <f>VLOOKUP(J1832,'Mapping-CITI'!A:E,5,0)</f>
        <v>0</v>
      </c>
      <c r="D1832" s="42">
        <v>45016</v>
      </c>
      <c r="E1832" s="42">
        <v>45199</v>
      </c>
      <c r="F1832" t="s">
        <v>2897</v>
      </c>
      <c r="G1832" t="s">
        <v>1474</v>
      </c>
      <c r="H1832">
        <v>1210</v>
      </c>
      <c r="I1832" t="s">
        <v>2767</v>
      </c>
      <c r="J1832">
        <v>102109</v>
      </c>
      <c r="K1832" t="s">
        <v>2012</v>
      </c>
      <c r="L1832">
        <v>51085807916.010002</v>
      </c>
      <c r="M1832">
        <v>0</v>
      </c>
      <c r="N1832">
        <v>4380282</v>
      </c>
      <c r="O1832">
        <v>51081427634.010002</v>
      </c>
      <c r="P1832" t="s">
        <v>607</v>
      </c>
      <c r="Q1832">
        <v>51081427634.010002</v>
      </c>
      <c r="R1832">
        <v>0</v>
      </c>
      <c r="S1832">
        <v>0</v>
      </c>
      <c r="T1832" t="s">
        <v>2897</v>
      </c>
      <c r="U1832" s="221">
        <f t="shared" si="57"/>
        <v>-0.43802819999999998</v>
      </c>
    </row>
    <row r="1833" spans="1:21" hidden="1">
      <c r="A1833" s="55" t="str">
        <f t="shared" si="56"/>
        <v>Y0BFIgnore</v>
      </c>
      <c r="B1833" s="55" t="str">
        <f>VLOOKUP(J1833,'Mapping-CITI'!A:E,5,0)</f>
        <v>Ignore</v>
      </c>
      <c r="D1833" s="42">
        <v>45016</v>
      </c>
      <c r="E1833" s="42">
        <v>45199</v>
      </c>
      <c r="F1833" t="s">
        <v>2897</v>
      </c>
      <c r="G1833" t="s">
        <v>1474</v>
      </c>
      <c r="H1833">
        <v>1700</v>
      </c>
      <c r="I1833" t="s">
        <v>2768</v>
      </c>
      <c r="J1833">
        <v>106101</v>
      </c>
      <c r="K1833" t="s">
        <v>2769</v>
      </c>
      <c r="L1833">
        <v>2657108.89</v>
      </c>
      <c r="M1833">
        <v>11071072.699999999</v>
      </c>
      <c r="N1833">
        <v>12693004.119999999</v>
      </c>
      <c r="O1833">
        <v>1035177.47</v>
      </c>
      <c r="P1833" t="s">
        <v>607</v>
      </c>
      <c r="Q1833">
        <v>1035177.47</v>
      </c>
      <c r="R1833">
        <v>11071072.699999999</v>
      </c>
      <c r="S1833">
        <v>12693004.119999999</v>
      </c>
      <c r="T1833" t="s">
        <v>2897</v>
      </c>
      <c r="U1833" s="221">
        <f t="shared" si="57"/>
        <v>-0.16219314199999998</v>
      </c>
    </row>
    <row r="1834" spans="1:21" hidden="1">
      <c r="A1834" s="55" t="str">
        <f t="shared" si="56"/>
        <v>Y0BFIgnore</v>
      </c>
      <c r="B1834" s="55" t="str">
        <f>VLOOKUP(J1834,'Mapping-CITI'!A:E,5,0)</f>
        <v>Ignore</v>
      </c>
      <c r="D1834" s="42">
        <v>45016</v>
      </c>
      <c r="E1834" s="42">
        <v>45199</v>
      </c>
      <c r="F1834" t="s">
        <v>2897</v>
      </c>
      <c r="G1834" t="s">
        <v>1474</v>
      </c>
      <c r="H1834">
        <v>1700</v>
      </c>
      <c r="I1834" t="s">
        <v>2768</v>
      </c>
      <c r="J1834">
        <v>106106</v>
      </c>
      <c r="K1834" t="s">
        <v>2784</v>
      </c>
      <c r="L1834">
        <v>474431.55</v>
      </c>
      <c r="M1834">
        <v>2553370.36</v>
      </c>
      <c r="N1834">
        <v>987979.22</v>
      </c>
      <c r="O1834">
        <v>2039822.69</v>
      </c>
      <c r="P1834" t="s">
        <v>607</v>
      </c>
      <c r="Q1834">
        <v>2039822.69</v>
      </c>
      <c r="R1834">
        <v>2553370.36</v>
      </c>
      <c r="S1834">
        <v>987979.22</v>
      </c>
      <c r="T1834" t="s">
        <v>2897</v>
      </c>
      <c r="U1834" s="221">
        <f t="shared" si="57"/>
        <v>0.15653911399999998</v>
      </c>
    </row>
    <row r="1835" spans="1:21" hidden="1">
      <c r="A1835" s="55" t="str">
        <f t="shared" si="56"/>
        <v>Y0BF0</v>
      </c>
      <c r="B1835" s="55">
        <f>VLOOKUP(J1835,'Mapping-CITI'!A:E,5,0)</f>
        <v>0</v>
      </c>
      <c r="D1835" s="42">
        <v>45016</v>
      </c>
      <c r="E1835" s="42">
        <v>45199</v>
      </c>
      <c r="F1835" t="s">
        <v>2897</v>
      </c>
      <c r="G1835" t="s">
        <v>1474</v>
      </c>
      <c r="H1835">
        <v>1400</v>
      </c>
      <c r="I1835" t="s">
        <v>2773</v>
      </c>
      <c r="J1835">
        <v>107102</v>
      </c>
      <c r="K1835" t="s">
        <v>2015</v>
      </c>
      <c r="L1835">
        <v>0</v>
      </c>
      <c r="M1835">
        <v>2186747571.1799998</v>
      </c>
      <c r="N1835">
        <v>2186747571.1799998</v>
      </c>
      <c r="O1835">
        <v>0</v>
      </c>
      <c r="P1835" t="s">
        <v>607</v>
      </c>
      <c r="Q1835">
        <v>0</v>
      </c>
      <c r="R1835">
        <v>0</v>
      </c>
      <c r="S1835">
        <v>0</v>
      </c>
      <c r="T1835" t="s">
        <v>2897</v>
      </c>
      <c r="U1835" s="221">
        <f t="shared" si="57"/>
        <v>0</v>
      </c>
    </row>
    <row r="1836" spans="1:21" hidden="1">
      <c r="A1836" s="55" t="str">
        <f t="shared" si="56"/>
        <v>Y0BF0</v>
      </c>
      <c r="B1836" s="55">
        <f>VLOOKUP(J1836,'Mapping-CITI'!A:E,5,0)</f>
        <v>0</v>
      </c>
      <c r="D1836" s="42">
        <v>45016</v>
      </c>
      <c r="E1836" s="42">
        <v>45199</v>
      </c>
      <c r="F1836" t="s">
        <v>2897</v>
      </c>
      <c r="G1836" t="s">
        <v>1474</v>
      </c>
      <c r="H1836">
        <v>1230</v>
      </c>
      <c r="I1836" t="s">
        <v>2772</v>
      </c>
      <c r="J1836">
        <v>111126</v>
      </c>
      <c r="K1836" t="s">
        <v>2022</v>
      </c>
      <c r="L1836">
        <v>791161.15</v>
      </c>
      <c r="M1836">
        <v>-105449.95</v>
      </c>
      <c r="N1836">
        <v>0</v>
      </c>
      <c r="O1836">
        <v>685711.2</v>
      </c>
      <c r="P1836" t="s">
        <v>607</v>
      </c>
      <c r="Q1836">
        <v>685711.2</v>
      </c>
      <c r="R1836">
        <v>0</v>
      </c>
      <c r="S1836">
        <v>0</v>
      </c>
      <c r="T1836" t="s">
        <v>2897</v>
      </c>
      <c r="U1836" s="221">
        <f t="shared" si="57"/>
        <v>-1.0544995E-2</v>
      </c>
    </row>
    <row r="1837" spans="1:21" hidden="1">
      <c r="A1837" s="55" t="str">
        <f t="shared" si="56"/>
        <v>Y0BF0</v>
      </c>
      <c r="B1837" s="55">
        <f>VLOOKUP(J1837,'Mapping-CITI'!A:E,5,0)</f>
        <v>0</v>
      </c>
      <c r="D1837" s="42">
        <v>45016</v>
      </c>
      <c r="E1837" s="42">
        <v>45199</v>
      </c>
      <c r="F1837" t="s">
        <v>2897</v>
      </c>
      <c r="G1837" t="s">
        <v>1474</v>
      </c>
      <c r="H1837">
        <v>1400</v>
      </c>
      <c r="I1837" t="s">
        <v>2773</v>
      </c>
      <c r="J1837">
        <v>111137</v>
      </c>
      <c r="K1837" t="s">
        <v>2027</v>
      </c>
      <c r="L1837">
        <v>0</v>
      </c>
      <c r="M1837">
        <v>36644.18</v>
      </c>
      <c r="N1837">
        <v>36644.18</v>
      </c>
      <c r="O1837">
        <v>0</v>
      </c>
      <c r="P1837" t="s">
        <v>607</v>
      </c>
      <c r="Q1837">
        <v>0</v>
      </c>
      <c r="R1837">
        <v>36644.18</v>
      </c>
      <c r="S1837">
        <v>36644.18</v>
      </c>
      <c r="T1837" t="s">
        <v>2897</v>
      </c>
      <c r="U1837" s="221">
        <f t="shared" si="57"/>
        <v>0</v>
      </c>
    </row>
    <row r="1838" spans="1:21" hidden="1">
      <c r="A1838" s="55" t="str">
        <f t="shared" si="56"/>
        <v>Y0BF0</v>
      </c>
      <c r="B1838" s="55">
        <f>VLOOKUP(J1838,'Mapping-CITI'!A:E,5,0)</f>
        <v>0</v>
      </c>
      <c r="D1838" s="42">
        <v>45016</v>
      </c>
      <c r="E1838" s="42">
        <v>45199</v>
      </c>
      <c r="F1838" t="s">
        <v>2897</v>
      </c>
      <c r="G1838" t="s">
        <v>1474</v>
      </c>
      <c r="H1838">
        <v>1400</v>
      </c>
      <c r="I1838" t="s">
        <v>2773</v>
      </c>
      <c r="J1838">
        <v>111181</v>
      </c>
      <c r="K1838" t="s">
        <v>2028</v>
      </c>
      <c r="L1838">
        <v>160100.97</v>
      </c>
      <c r="M1838">
        <v>0</v>
      </c>
      <c r="N1838">
        <v>0</v>
      </c>
      <c r="O1838">
        <v>160100.97</v>
      </c>
      <c r="P1838" t="s">
        <v>607</v>
      </c>
      <c r="Q1838">
        <v>160100.97</v>
      </c>
      <c r="R1838">
        <v>0</v>
      </c>
      <c r="S1838">
        <v>0</v>
      </c>
      <c r="T1838" t="s">
        <v>2897</v>
      </c>
      <c r="U1838" s="221">
        <f t="shared" si="57"/>
        <v>0</v>
      </c>
    </row>
    <row r="1839" spans="1:21" hidden="1">
      <c r="A1839" s="55" t="str">
        <f t="shared" si="56"/>
        <v>Y0BF0</v>
      </c>
      <c r="B1839" s="55">
        <f>VLOOKUP(J1839,'Mapping-CITI'!A:E,5,0)</f>
        <v>0</v>
      </c>
      <c r="D1839" s="42">
        <v>45016</v>
      </c>
      <c r="E1839" s="42">
        <v>45199</v>
      </c>
      <c r="F1839" t="s">
        <v>2897</v>
      </c>
      <c r="G1839" t="s">
        <v>1474</v>
      </c>
      <c r="H1839">
        <v>1400</v>
      </c>
      <c r="I1839" t="s">
        <v>2773</v>
      </c>
      <c r="J1839">
        <v>111182</v>
      </c>
      <c r="K1839" t="s">
        <v>2029</v>
      </c>
      <c r="L1839">
        <v>640817.55000000005</v>
      </c>
      <c r="M1839">
        <v>0</v>
      </c>
      <c r="N1839">
        <v>0</v>
      </c>
      <c r="O1839">
        <v>640817.55000000005</v>
      </c>
      <c r="P1839" t="s">
        <v>607</v>
      </c>
      <c r="Q1839">
        <v>640817.55000000005</v>
      </c>
      <c r="R1839">
        <v>0</v>
      </c>
      <c r="S1839">
        <v>0</v>
      </c>
      <c r="T1839" t="s">
        <v>2897</v>
      </c>
      <c r="U1839" s="221">
        <f t="shared" si="57"/>
        <v>0</v>
      </c>
    </row>
    <row r="1840" spans="1:21" hidden="1">
      <c r="A1840" s="55" t="str">
        <f t="shared" si="56"/>
        <v>Y0BF0</v>
      </c>
      <c r="B1840" s="55">
        <f>VLOOKUP(J1840,'Mapping-CITI'!A:E,5,0)</f>
        <v>0</v>
      </c>
      <c r="D1840" s="42">
        <v>45016</v>
      </c>
      <c r="E1840" s="42">
        <v>45199</v>
      </c>
      <c r="F1840" t="s">
        <v>2897</v>
      </c>
      <c r="G1840" t="s">
        <v>1474</v>
      </c>
      <c r="H1840">
        <v>1400</v>
      </c>
      <c r="I1840" t="s">
        <v>2773</v>
      </c>
      <c r="J1840">
        <v>111183</v>
      </c>
      <c r="K1840" t="s">
        <v>2030</v>
      </c>
      <c r="L1840">
        <v>77656.47</v>
      </c>
      <c r="M1840">
        <v>0</v>
      </c>
      <c r="N1840">
        <v>0</v>
      </c>
      <c r="O1840">
        <v>77656.47</v>
      </c>
      <c r="P1840" t="s">
        <v>607</v>
      </c>
      <c r="Q1840">
        <v>77656.47</v>
      </c>
      <c r="R1840">
        <v>0</v>
      </c>
      <c r="S1840">
        <v>0</v>
      </c>
      <c r="T1840" t="s">
        <v>2897</v>
      </c>
      <c r="U1840" s="221">
        <f t="shared" si="57"/>
        <v>0</v>
      </c>
    </row>
    <row r="1841" spans="1:21" hidden="1">
      <c r="A1841" s="55" t="str">
        <f t="shared" si="56"/>
        <v>Y0BF0</v>
      </c>
      <c r="B1841" s="55">
        <f>VLOOKUP(J1841,'Mapping-CITI'!A:E,5,0)</f>
        <v>0</v>
      </c>
      <c r="D1841" s="42">
        <v>45016</v>
      </c>
      <c r="E1841" s="42">
        <v>45199</v>
      </c>
      <c r="F1841" t="s">
        <v>2897</v>
      </c>
      <c r="G1841" t="s">
        <v>1474</v>
      </c>
      <c r="H1841">
        <v>1400</v>
      </c>
      <c r="I1841" t="s">
        <v>2773</v>
      </c>
      <c r="J1841">
        <v>111184</v>
      </c>
      <c r="K1841" t="s">
        <v>2031</v>
      </c>
      <c r="L1841">
        <v>1441440.68</v>
      </c>
      <c r="M1841">
        <v>0</v>
      </c>
      <c r="N1841">
        <v>0</v>
      </c>
      <c r="O1841">
        <v>1441440.68</v>
      </c>
      <c r="P1841" t="s">
        <v>607</v>
      </c>
      <c r="Q1841">
        <v>1441440.68</v>
      </c>
      <c r="R1841">
        <v>0</v>
      </c>
      <c r="S1841">
        <v>0</v>
      </c>
      <c r="T1841" t="s">
        <v>2897</v>
      </c>
      <c r="U1841" s="221">
        <f t="shared" si="57"/>
        <v>0</v>
      </c>
    </row>
    <row r="1842" spans="1:21" hidden="1">
      <c r="A1842" s="55" t="str">
        <f t="shared" si="56"/>
        <v>Y0BF0</v>
      </c>
      <c r="B1842" s="55">
        <f>VLOOKUP(J1842,'Mapping-CITI'!A:E,5,0)</f>
        <v>0</v>
      </c>
      <c r="D1842" s="42">
        <v>45016</v>
      </c>
      <c r="E1842" s="42">
        <v>45199</v>
      </c>
      <c r="F1842" t="s">
        <v>2897</v>
      </c>
      <c r="G1842" t="s">
        <v>1474</v>
      </c>
      <c r="H1842">
        <v>1400</v>
      </c>
      <c r="I1842" t="s">
        <v>2773</v>
      </c>
      <c r="J1842">
        <v>111220</v>
      </c>
      <c r="K1842" t="s">
        <v>2655</v>
      </c>
      <c r="L1842">
        <v>57326542.590000004</v>
      </c>
      <c r="M1842">
        <v>9106249663.4899998</v>
      </c>
      <c r="N1842">
        <v>9104107940.8799992</v>
      </c>
      <c r="O1842">
        <v>59468265.200000003</v>
      </c>
      <c r="P1842" t="s">
        <v>607</v>
      </c>
      <c r="Q1842">
        <v>59468265.200000003</v>
      </c>
      <c r="R1842">
        <v>9106249663.4899998</v>
      </c>
      <c r="S1842">
        <v>9104107940.8799992</v>
      </c>
      <c r="T1842" t="s">
        <v>2897</v>
      </c>
      <c r="U1842" s="221">
        <f t="shared" si="57"/>
        <v>0.21417226100006104</v>
      </c>
    </row>
    <row r="1843" spans="1:21" hidden="1">
      <c r="A1843" s="55" t="str">
        <f t="shared" si="56"/>
        <v>Y0BF0</v>
      </c>
      <c r="B1843" s="55">
        <f>VLOOKUP(J1843,'Mapping-CITI'!A:E,5,0)</f>
        <v>0</v>
      </c>
      <c r="D1843" s="42">
        <v>45016</v>
      </c>
      <c r="E1843" s="42">
        <v>45199</v>
      </c>
      <c r="F1843" t="s">
        <v>2897</v>
      </c>
      <c r="G1843" t="s">
        <v>1474</v>
      </c>
      <c r="H1843">
        <v>1400</v>
      </c>
      <c r="I1843" t="s">
        <v>2773</v>
      </c>
      <c r="J1843">
        <v>111221</v>
      </c>
      <c r="K1843" t="s">
        <v>2656</v>
      </c>
      <c r="L1843">
        <v>-57326542.590000004</v>
      </c>
      <c r="M1843">
        <v>9104107940.8799992</v>
      </c>
      <c r="N1843">
        <v>9106249663.4899998</v>
      </c>
      <c r="O1843">
        <v>-59468265.200000003</v>
      </c>
      <c r="P1843" t="s">
        <v>607</v>
      </c>
      <c r="Q1843">
        <v>-59468265.200000003</v>
      </c>
      <c r="R1843">
        <v>9104107940.8799992</v>
      </c>
      <c r="S1843">
        <v>9106249663.4899998</v>
      </c>
      <c r="T1843" t="s">
        <v>2897</v>
      </c>
      <c r="U1843" s="221">
        <f t="shared" si="57"/>
        <v>-0.21417226100006104</v>
      </c>
    </row>
    <row r="1844" spans="1:21" hidden="1">
      <c r="A1844" s="55" t="str">
        <f t="shared" si="56"/>
        <v>Y0BF0</v>
      </c>
      <c r="B1844" s="55">
        <f>VLOOKUP(J1844,'Mapping-CITI'!A:E,5,0)</f>
        <v>0</v>
      </c>
      <c r="D1844" s="42">
        <v>45016</v>
      </c>
      <c r="E1844" s="42">
        <v>45199</v>
      </c>
      <c r="F1844" t="s">
        <v>2897</v>
      </c>
      <c r="G1844" t="s">
        <v>1474</v>
      </c>
      <c r="H1844">
        <v>1220</v>
      </c>
      <c r="I1844" t="s">
        <v>2785</v>
      </c>
      <c r="J1844">
        <v>121116</v>
      </c>
      <c r="K1844" t="s">
        <v>2033</v>
      </c>
      <c r="L1844">
        <v>335350441.63</v>
      </c>
      <c r="M1844">
        <v>-57767323.609999999</v>
      </c>
      <c r="N1844">
        <v>0</v>
      </c>
      <c r="O1844">
        <v>277583118.01999998</v>
      </c>
      <c r="P1844" t="s">
        <v>607</v>
      </c>
      <c r="Q1844">
        <v>277583118.01999998</v>
      </c>
      <c r="R1844">
        <v>0</v>
      </c>
      <c r="S1844">
        <v>0</v>
      </c>
      <c r="T1844" t="s">
        <v>2897</v>
      </c>
      <c r="U1844" s="221">
        <f t="shared" si="57"/>
        <v>-5.7767323609999996</v>
      </c>
    </row>
    <row r="1845" spans="1:21" hidden="1">
      <c r="A1845" s="55" t="str">
        <f t="shared" si="56"/>
        <v>Y0BF0</v>
      </c>
      <c r="B1845" s="55">
        <f>VLOOKUP(J1845,'Mapping-CITI'!A:E,5,0)</f>
        <v>0</v>
      </c>
      <c r="D1845" s="42">
        <v>45016</v>
      </c>
      <c r="E1845" s="42">
        <v>45199</v>
      </c>
      <c r="F1845" t="s">
        <v>2897</v>
      </c>
      <c r="G1845" t="s">
        <v>1474</v>
      </c>
      <c r="H1845">
        <v>1220</v>
      </c>
      <c r="I1845" t="s">
        <v>2785</v>
      </c>
      <c r="J1845">
        <v>121117</v>
      </c>
      <c r="K1845" t="s">
        <v>2034</v>
      </c>
      <c r="L1845">
        <v>1314467679.53</v>
      </c>
      <c r="M1845">
        <v>324400640.38</v>
      </c>
      <c r="N1845">
        <v>0</v>
      </c>
      <c r="O1845">
        <v>1638868319.9100001</v>
      </c>
      <c r="P1845" t="s">
        <v>607</v>
      </c>
      <c r="Q1845">
        <v>1638868319.9100001</v>
      </c>
      <c r="R1845">
        <v>0</v>
      </c>
      <c r="S1845">
        <v>0</v>
      </c>
      <c r="T1845" t="s">
        <v>2897</v>
      </c>
      <c r="U1845" s="221">
        <f t="shared" si="57"/>
        <v>32.440064038000003</v>
      </c>
    </row>
    <row r="1846" spans="1:21" hidden="1">
      <c r="A1846" s="55" t="str">
        <f t="shared" si="56"/>
        <v>Y0BF0</v>
      </c>
      <c r="B1846" s="55">
        <f>VLOOKUP(J1846,'Mapping-CITI'!A:E,5,0)</f>
        <v>0</v>
      </c>
      <c r="D1846" s="42">
        <v>45016</v>
      </c>
      <c r="E1846" s="42">
        <v>45199</v>
      </c>
      <c r="F1846" t="s">
        <v>2897</v>
      </c>
      <c r="G1846" t="s">
        <v>1474</v>
      </c>
      <c r="H1846">
        <v>1700</v>
      </c>
      <c r="I1846" t="s">
        <v>2768</v>
      </c>
      <c r="J1846">
        <v>141017</v>
      </c>
      <c r="K1846" t="s">
        <v>2035</v>
      </c>
      <c r="L1846">
        <v>0</v>
      </c>
      <c r="M1846">
        <v>460000</v>
      </c>
      <c r="N1846">
        <v>460000</v>
      </c>
      <c r="O1846">
        <v>0</v>
      </c>
      <c r="P1846" t="s">
        <v>607</v>
      </c>
      <c r="Q1846">
        <v>0</v>
      </c>
      <c r="R1846">
        <v>460000</v>
      </c>
      <c r="S1846">
        <v>460000</v>
      </c>
      <c r="T1846" t="s">
        <v>2897</v>
      </c>
      <c r="U1846" s="221">
        <f t="shared" si="57"/>
        <v>0</v>
      </c>
    </row>
    <row r="1847" spans="1:21" hidden="1">
      <c r="A1847" s="55" t="str">
        <f t="shared" si="56"/>
        <v>Y0BFIgnore</v>
      </c>
      <c r="B1847" s="55" t="str">
        <f>VLOOKUP(J1847,'Mapping-CITI'!A:E,5,0)</f>
        <v>Ignore</v>
      </c>
      <c r="D1847" s="42">
        <v>45016</v>
      </c>
      <c r="E1847" s="42">
        <v>45199</v>
      </c>
      <c r="F1847" t="s">
        <v>2897</v>
      </c>
      <c r="G1847" t="s">
        <v>1474</v>
      </c>
      <c r="H1847">
        <v>1700</v>
      </c>
      <c r="I1847" t="s">
        <v>2768</v>
      </c>
      <c r="J1847">
        <v>141258</v>
      </c>
      <c r="K1847" t="s">
        <v>3364</v>
      </c>
      <c r="L1847">
        <v>0</v>
      </c>
      <c r="M1847">
        <v>1007500</v>
      </c>
      <c r="N1847">
        <v>1007500</v>
      </c>
      <c r="O1847">
        <v>0</v>
      </c>
      <c r="P1847" t="s">
        <v>607</v>
      </c>
      <c r="Q1847">
        <v>0</v>
      </c>
      <c r="R1847">
        <v>1007500</v>
      </c>
      <c r="S1847">
        <v>1007500</v>
      </c>
      <c r="T1847" t="s">
        <v>2897</v>
      </c>
      <c r="U1847" s="221">
        <f t="shared" si="57"/>
        <v>0</v>
      </c>
    </row>
    <row r="1848" spans="1:21" hidden="1">
      <c r="A1848" s="55" t="str">
        <f t="shared" si="56"/>
        <v>Y0BF0</v>
      </c>
      <c r="B1848" s="55">
        <f>VLOOKUP(J1848,'Mapping-CITI'!A:E,5,0)</f>
        <v>0</v>
      </c>
      <c r="D1848" s="42">
        <v>45016</v>
      </c>
      <c r="E1848" s="42">
        <v>45199</v>
      </c>
      <c r="F1848" t="s">
        <v>2897</v>
      </c>
      <c r="G1848" t="s">
        <v>1474</v>
      </c>
      <c r="H1848">
        <v>1700</v>
      </c>
      <c r="I1848" t="s">
        <v>2768</v>
      </c>
      <c r="J1848">
        <v>141280</v>
      </c>
      <c r="K1848" t="s">
        <v>2036</v>
      </c>
      <c r="L1848">
        <v>2096137.62</v>
      </c>
      <c r="M1848">
        <v>318564759087.95001</v>
      </c>
      <c r="N1848">
        <v>318566426663.21002</v>
      </c>
      <c r="O1848">
        <v>428562.36</v>
      </c>
      <c r="P1848" t="s">
        <v>607</v>
      </c>
      <c r="Q1848">
        <v>428562.36</v>
      </c>
      <c r="R1848">
        <v>1488747677.3900001</v>
      </c>
      <c r="S1848">
        <v>8119528615.6999998</v>
      </c>
      <c r="T1848" t="s">
        <v>2897</v>
      </c>
      <c r="U1848" s="221">
        <f t="shared" si="57"/>
        <v>-0.16675752600097657</v>
      </c>
    </row>
    <row r="1849" spans="1:21" hidden="1">
      <c r="A1849" s="55" t="str">
        <f t="shared" si="56"/>
        <v>Y0BF0</v>
      </c>
      <c r="B1849" s="55">
        <f>VLOOKUP(J1849,'Mapping-CITI'!A:E,5,0)</f>
        <v>0</v>
      </c>
      <c r="D1849" s="42">
        <v>45016</v>
      </c>
      <c r="E1849" s="42">
        <v>45199</v>
      </c>
      <c r="F1849" t="s">
        <v>2897</v>
      </c>
      <c r="G1849" t="s">
        <v>1474</v>
      </c>
      <c r="H1849">
        <v>1700</v>
      </c>
      <c r="I1849" t="s">
        <v>2768</v>
      </c>
      <c r="J1849">
        <v>141294</v>
      </c>
      <c r="K1849" t="s">
        <v>2039</v>
      </c>
      <c r="L1849">
        <v>0</v>
      </c>
      <c r="M1849">
        <v>2215000</v>
      </c>
      <c r="N1849">
        <v>2215000</v>
      </c>
      <c r="O1849">
        <v>0</v>
      </c>
      <c r="P1849" t="s">
        <v>607</v>
      </c>
      <c r="Q1849">
        <v>0</v>
      </c>
      <c r="R1849">
        <v>2215000</v>
      </c>
      <c r="S1849">
        <v>2215000</v>
      </c>
      <c r="T1849" t="s">
        <v>2897</v>
      </c>
      <c r="U1849" s="221">
        <f t="shared" si="57"/>
        <v>0</v>
      </c>
    </row>
    <row r="1850" spans="1:21" hidden="1">
      <c r="A1850" s="55" t="str">
        <f t="shared" si="56"/>
        <v>Y0BF0</v>
      </c>
      <c r="B1850" s="55">
        <f>VLOOKUP(J1850,'Mapping-CITI'!A:E,5,0)</f>
        <v>0</v>
      </c>
      <c r="D1850" s="42">
        <v>45016</v>
      </c>
      <c r="E1850" s="42">
        <v>45199</v>
      </c>
      <c r="F1850" t="s">
        <v>2897</v>
      </c>
      <c r="G1850" t="s">
        <v>1474</v>
      </c>
      <c r="H1850">
        <v>1700</v>
      </c>
      <c r="I1850" t="s">
        <v>2768</v>
      </c>
      <c r="J1850">
        <v>141296</v>
      </c>
      <c r="K1850" t="s">
        <v>2040</v>
      </c>
      <c r="L1850">
        <v>100000</v>
      </c>
      <c r="M1850">
        <v>0</v>
      </c>
      <c r="N1850">
        <v>100000</v>
      </c>
      <c r="O1850">
        <v>0</v>
      </c>
      <c r="P1850" t="s">
        <v>607</v>
      </c>
      <c r="Q1850">
        <v>0</v>
      </c>
      <c r="R1850">
        <v>0</v>
      </c>
      <c r="S1850">
        <v>100000</v>
      </c>
      <c r="T1850" t="s">
        <v>2897</v>
      </c>
      <c r="U1850" s="221">
        <f t="shared" si="57"/>
        <v>-0.01</v>
      </c>
    </row>
    <row r="1851" spans="1:21" hidden="1">
      <c r="A1851" s="55" t="str">
        <f t="shared" si="56"/>
        <v>Y0BF0</v>
      </c>
      <c r="B1851" s="55">
        <f>VLOOKUP(J1851,'Mapping-CITI'!A:E,5,0)</f>
        <v>0</v>
      </c>
      <c r="D1851" s="42">
        <v>45016</v>
      </c>
      <c r="E1851" s="42">
        <v>45199</v>
      </c>
      <c r="F1851" t="s">
        <v>2897</v>
      </c>
      <c r="G1851" t="s">
        <v>1474</v>
      </c>
      <c r="H1851">
        <v>1700</v>
      </c>
      <c r="I1851" t="s">
        <v>2768</v>
      </c>
      <c r="J1851">
        <v>141366</v>
      </c>
      <c r="K1851" t="s">
        <v>2857</v>
      </c>
      <c r="L1851">
        <v>0</v>
      </c>
      <c r="M1851">
        <v>299944.58</v>
      </c>
      <c r="N1851">
        <v>299944.58</v>
      </c>
      <c r="O1851">
        <v>0</v>
      </c>
      <c r="P1851" t="s">
        <v>607</v>
      </c>
      <c r="Q1851">
        <v>0</v>
      </c>
      <c r="R1851">
        <v>299944.58</v>
      </c>
      <c r="S1851">
        <v>299944.58</v>
      </c>
      <c r="T1851" t="s">
        <v>2897</v>
      </c>
      <c r="U1851" s="221">
        <f t="shared" si="57"/>
        <v>0</v>
      </c>
    </row>
    <row r="1852" spans="1:21" hidden="1">
      <c r="A1852" s="55" t="str">
        <f t="shared" si="56"/>
        <v>Y0BF0</v>
      </c>
      <c r="B1852" s="55">
        <f>VLOOKUP(J1852,'Mapping-CITI'!A:E,5,0)</f>
        <v>0</v>
      </c>
      <c r="D1852" s="42">
        <v>45016</v>
      </c>
      <c r="E1852" s="42">
        <v>45199</v>
      </c>
      <c r="F1852" t="s">
        <v>2897</v>
      </c>
      <c r="G1852" t="s">
        <v>1474</v>
      </c>
      <c r="H1852">
        <v>1700</v>
      </c>
      <c r="I1852" t="s">
        <v>2768</v>
      </c>
      <c r="J1852">
        <v>141382</v>
      </c>
      <c r="K1852" t="s">
        <v>2052</v>
      </c>
      <c r="L1852">
        <v>0</v>
      </c>
      <c r="M1852">
        <v>7419140121.3900003</v>
      </c>
      <c r="N1852">
        <v>7419140121.3900003</v>
      </c>
      <c r="O1852">
        <v>0</v>
      </c>
      <c r="P1852" t="s">
        <v>607</v>
      </c>
      <c r="Q1852">
        <v>0</v>
      </c>
      <c r="R1852">
        <v>7419140121.3900003</v>
      </c>
      <c r="S1852">
        <v>7419140121.3900003</v>
      </c>
      <c r="T1852" t="s">
        <v>2897</v>
      </c>
      <c r="U1852" s="221">
        <f t="shared" si="57"/>
        <v>0</v>
      </c>
    </row>
    <row r="1853" spans="1:21" hidden="1">
      <c r="A1853" s="55" t="str">
        <f t="shared" si="56"/>
        <v>Y0BF0</v>
      </c>
      <c r="B1853" s="55">
        <f>VLOOKUP(J1853,'Mapping-CITI'!A:E,5,0)</f>
        <v>0</v>
      </c>
      <c r="D1853" s="42">
        <v>45016</v>
      </c>
      <c r="E1853" s="42">
        <v>45199</v>
      </c>
      <c r="F1853" t="s">
        <v>2897</v>
      </c>
      <c r="G1853" t="s">
        <v>1474</v>
      </c>
      <c r="H1853">
        <v>1700</v>
      </c>
      <c r="I1853" t="s">
        <v>2768</v>
      </c>
      <c r="J1853">
        <v>141398</v>
      </c>
      <c r="K1853" t="s">
        <v>2911</v>
      </c>
      <c r="L1853">
        <v>0</v>
      </c>
      <c r="M1853">
        <v>36644.18</v>
      </c>
      <c r="N1853">
        <v>36644.18</v>
      </c>
      <c r="O1853">
        <v>0</v>
      </c>
      <c r="P1853" t="s">
        <v>607</v>
      </c>
      <c r="Q1853">
        <v>0</v>
      </c>
      <c r="R1853">
        <v>36644.18</v>
      </c>
      <c r="S1853">
        <v>36644.18</v>
      </c>
      <c r="T1853" t="s">
        <v>2897</v>
      </c>
      <c r="U1853" s="221">
        <f t="shared" si="57"/>
        <v>0</v>
      </c>
    </row>
    <row r="1854" spans="1:21" hidden="1">
      <c r="A1854" s="55" t="str">
        <f t="shared" si="56"/>
        <v>Y0BF0</v>
      </c>
      <c r="B1854" s="55">
        <f>VLOOKUP(J1854,'Mapping-CITI'!A:E,5,0)</f>
        <v>0</v>
      </c>
      <c r="D1854" s="42">
        <v>45016</v>
      </c>
      <c r="E1854" s="42">
        <v>45199</v>
      </c>
      <c r="F1854" t="s">
        <v>2897</v>
      </c>
      <c r="G1854" t="s">
        <v>1474</v>
      </c>
      <c r="H1854">
        <v>1700</v>
      </c>
      <c r="I1854" t="s">
        <v>2768</v>
      </c>
      <c r="J1854">
        <v>141399</v>
      </c>
      <c r="K1854" t="s">
        <v>2912</v>
      </c>
      <c r="L1854">
        <v>-300000</v>
      </c>
      <c r="M1854">
        <v>6659000</v>
      </c>
      <c r="N1854">
        <v>6359000</v>
      </c>
      <c r="O1854">
        <v>0</v>
      </c>
      <c r="P1854" t="s">
        <v>607</v>
      </c>
      <c r="Q1854">
        <v>0</v>
      </c>
      <c r="R1854">
        <v>6659000</v>
      </c>
      <c r="S1854">
        <v>6359000</v>
      </c>
      <c r="T1854" t="s">
        <v>2897</v>
      </c>
      <c r="U1854" s="221">
        <f t="shared" si="57"/>
        <v>0.03</v>
      </c>
    </row>
    <row r="1855" spans="1:21" hidden="1">
      <c r="A1855" s="55" t="str">
        <f t="shared" si="56"/>
        <v>Y0BF0</v>
      </c>
      <c r="B1855" s="55">
        <f>VLOOKUP(J1855,'Mapping-CITI'!A:E,5,0)</f>
        <v>0</v>
      </c>
      <c r="D1855" s="42">
        <v>45016</v>
      </c>
      <c r="E1855" s="42">
        <v>45199</v>
      </c>
      <c r="F1855" t="s">
        <v>2897</v>
      </c>
      <c r="G1855" t="s">
        <v>1474</v>
      </c>
      <c r="H1855">
        <v>1700</v>
      </c>
      <c r="I1855" t="s">
        <v>2768</v>
      </c>
      <c r="J1855">
        <v>141524</v>
      </c>
      <c r="K1855" t="s">
        <v>2061</v>
      </c>
      <c r="L1855">
        <v>0</v>
      </c>
      <c r="M1855">
        <v>104470300</v>
      </c>
      <c r="N1855">
        <v>104475800</v>
      </c>
      <c r="O1855">
        <v>-5500</v>
      </c>
      <c r="P1855" t="s">
        <v>607</v>
      </c>
      <c r="Q1855">
        <v>-5500</v>
      </c>
      <c r="R1855">
        <v>104470300</v>
      </c>
      <c r="S1855">
        <v>104475800</v>
      </c>
      <c r="T1855" t="s">
        <v>2897</v>
      </c>
      <c r="U1855" s="221">
        <f t="shared" si="57"/>
        <v>-5.5000000000000003E-4</v>
      </c>
    </row>
    <row r="1856" spans="1:21" hidden="1">
      <c r="A1856" s="55" t="str">
        <f t="shared" si="56"/>
        <v>Y0BF0</v>
      </c>
      <c r="B1856" s="55">
        <f>VLOOKUP(J1856,'Mapping-CITI'!A:E,5,0)</f>
        <v>0</v>
      </c>
      <c r="D1856" s="42">
        <v>45016</v>
      </c>
      <c r="E1856" s="42">
        <v>45199</v>
      </c>
      <c r="F1856" t="s">
        <v>2897</v>
      </c>
      <c r="G1856" t="s">
        <v>1474</v>
      </c>
      <c r="H1856">
        <v>1700</v>
      </c>
      <c r="I1856" t="s">
        <v>2768</v>
      </c>
      <c r="J1856">
        <v>141526</v>
      </c>
      <c r="K1856" t="s">
        <v>2062</v>
      </c>
      <c r="L1856">
        <v>0</v>
      </c>
      <c r="M1856">
        <v>2973853.33</v>
      </c>
      <c r="N1856">
        <v>2973853.33</v>
      </c>
      <c r="O1856">
        <v>0</v>
      </c>
      <c r="P1856" t="s">
        <v>607</v>
      </c>
      <c r="Q1856">
        <v>0</v>
      </c>
      <c r="R1856">
        <v>2973853.33</v>
      </c>
      <c r="S1856">
        <v>2973853.33</v>
      </c>
      <c r="T1856" t="s">
        <v>2897</v>
      </c>
      <c r="U1856" s="221">
        <f t="shared" si="57"/>
        <v>0</v>
      </c>
    </row>
    <row r="1857" spans="1:21" hidden="1">
      <c r="A1857" s="55" t="str">
        <f t="shared" si="56"/>
        <v>Y0BF0</v>
      </c>
      <c r="B1857" s="55">
        <f>VLOOKUP(J1857,'Mapping-CITI'!A:E,5,0)</f>
        <v>0</v>
      </c>
      <c r="D1857" s="42">
        <v>45016</v>
      </c>
      <c r="E1857" s="42">
        <v>45199</v>
      </c>
      <c r="F1857" t="s">
        <v>2897</v>
      </c>
      <c r="G1857" t="s">
        <v>1474</v>
      </c>
      <c r="H1857">
        <v>1700</v>
      </c>
      <c r="I1857" t="s">
        <v>2768</v>
      </c>
      <c r="J1857">
        <v>141527</v>
      </c>
      <c r="K1857" t="s">
        <v>2063</v>
      </c>
      <c r="L1857">
        <v>0</v>
      </c>
      <c r="M1857">
        <v>30000</v>
      </c>
      <c r="N1857">
        <v>30000</v>
      </c>
      <c r="O1857">
        <v>0</v>
      </c>
      <c r="P1857" t="s">
        <v>607</v>
      </c>
      <c r="Q1857">
        <v>0</v>
      </c>
      <c r="R1857">
        <v>30000</v>
      </c>
      <c r="S1857">
        <v>30000</v>
      </c>
      <c r="T1857" t="s">
        <v>2897</v>
      </c>
      <c r="U1857" s="221">
        <f t="shared" si="57"/>
        <v>0</v>
      </c>
    </row>
    <row r="1858" spans="1:21" hidden="1">
      <c r="A1858" s="55" t="str">
        <f t="shared" si="56"/>
        <v>Y0BF0</v>
      </c>
      <c r="B1858" s="55">
        <f>VLOOKUP(J1858,'Mapping-CITI'!A:E,5,0)</f>
        <v>0</v>
      </c>
      <c r="D1858" s="42">
        <v>45016</v>
      </c>
      <c r="E1858" s="42">
        <v>45199</v>
      </c>
      <c r="F1858" t="s">
        <v>2897</v>
      </c>
      <c r="G1858" t="s">
        <v>1474</v>
      </c>
      <c r="H1858">
        <v>1700</v>
      </c>
      <c r="I1858" t="s">
        <v>2768</v>
      </c>
      <c r="J1858">
        <v>141528</v>
      </c>
      <c r="K1858" t="s">
        <v>2064</v>
      </c>
      <c r="L1858">
        <v>0</v>
      </c>
      <c r="M1858">
        <v>35000000</v>
      </c>
      <c r="N1858">
        <v>35000000</v>
      </c>
      <c r="O1858">
        <v>0</v>
      </c>
      <c r="P1858" t="s">
        <v>607</v>
      </c>
      <c r="Q1858">
        <v>0</v>
      </c>
      <c r="R1858">
        <v>35000000</v>
      </c>
      <c r="S1858">
        <v>35000000</v>
      </c>
      <c r="T1858" t="s">
        <v>2897</v>
      </c>
      <c r="U1858" s="221">
        <f t="shared" si="57"/>
        <v>0</v>
      </c>
    </row>
    <row r="1859" spans="1:21" hidden="1">
      <c r="A1859" s="55" t="str">
        <f t="shared" ref="A1859:A1922" si="58">F1859&amp;B1859</f>
        <v>Y0BF0</v>
      </c>
      <c r="B1859" s="55">
        <f>VLOOKUP(J1859,'Mapping-CITI'!A:E,5,0)</f>
        <v>0</v>
      </c>
      <c r="D1859" s="42">
        <v>45016</v>
      </c>
      <c r="E1859" s="42">
        <v>45199</v>
      </c>
      <c r="F1859" t="s">
        <v>2897</v>
      </c>
      <c r="G1859" t="s">
        <v>1474</v>
      </c>
      <c r="H1859">
        <v>1700</v>
      </c>
      <c r="I1859" t="s">
        <v>2768</v>
      </c>
      <c r="J1859">
        <v>141647</v>
      </c>
      <c r="K1859" t="s">
        <v>2073</v>
      </c>
      <c r="L1859">
        <v>0</v>
      </c>
      <c r="M1859">
        <v>1224200</v>
      </c>
      <c r="N1859">
        <v>1274200</v>
      </c>
      <c r="O1859">
        <v>-50000</v>
      </c>
      <c r="P1859" t="s">
        <v>607</v>
      </c>
      <c r="Q1859">
        <v>-50000</v>
      </c>
      <c r="R1859">
        <v>1224200</v>
      </c>
      <c r="S1859">
        <v>1274200</v>
      </c>
      <c r="T1859" t="s">
        <v>2897</v>
      </c>
      <c r="U1859" s="221">
        <f t="shared" ref="U1859:U1922" si="59">(M1859-N1859)/10^7</f>
        <v>-5.0000000000000001E-3</v>
      </c>
    </row>
    <row r="1860" spans="1:21" hidden="1">
      <c r="A1860" s="55" t="str">
        <f t="shared" si="58"/>
        <v>Y0BF0</v>
      </c>
      <c r="B1860" s="55">
        <f>VLOOKUP(J1860,'Mapping-CITI'!A:E,5,0)</f>
        <v>0</v>
      </c>
      <c r="D1860" s="42">
        <v>45016</v>
      </c>
      <c r="E1860" s="42">
        <v>45199</v>
      </c>
      <c r="F1860" t="s">
        <v>2897</v>
      </c>
      <c r="G1860" t="s">
        <v>1474</v>
      </c>
      <c r="H1860">
        <v>1700</v>
      </c>
      <c r="I1860" t="s">
        <v>2768</v>
      </c>
      <c r="J1860">
        <v>141653</v>
      </c>
      <c r="K1860" t="s">
        <v>2074</v>
      </c>
      <c r="L1860">
        <v>-949835207</v>
      </c>
      <c r="M1860">
        <v>978030826</v>
      </c>
      <c r="N1860">
        <v>28195619</v>
      </c>
      <c r="O1860">
        <v>0</v>
      </c>
      <c r="P1860" t="s">
        <v>607</v>
      </c>
      <c r="Q1860">
        <v>0</v>
      </c>
      <c r="R1860">
        <v>978030826</v>
      </c>
      <c r="S1860">
        <v>28195619</v>
      </c>
      <c r="T1860" t="s">
        <v>2897</v>
      </c>
      <c r="U1860" s="221">
        <f t="shared" si="59"/>
        <v>94.9835207</v>
      </c>
    </row>
    <row r="1861" spans="1:21" hidden="1">
      <c r="A1861" s="55" t="str">
        <f t="shared" si="58"/>
        <v>Y0BF0</v>
      </c>
      <c r="B1861" s="55">
        <f>VLOOKUP(J1861,'Mapping-CITI'!A:E,5,0)</f>
        <v>0</v>
      </c>
      <c r="D1861" s="42">
        <v>45016</v>
      </c>
      <c r="E1861" s="42">
        <v>45199</v>
      </c>
      <c r="F1861" t="s">
        <v>2897</v>
      </c>
      <c r="G1861" t="s">
        <v>1474</v>
      </c>
      <c r="H1861">
        <v>1700</v>
      </c>
      <c r="I1861" t="s">
        <v>2768</v>
      </c>
      <c r="J1861">
        <v>141679</v>
      </c>
      <c r="K1861" t="s">
        <v>2075</v>
      </c>
      <c r="L1861">
        <v>0</v>
      </c>
      <c r="M1861">
        <v>728499</v>
      </c>
      <c r="N1861">
        <v>728499</v>
      </c>
      <c r="O1861">
        <v>0</v>
      </c>
      <c r="P1861" t="s">
        <v>607</v>
      </c>
      <c r="Q1861">
        <v>0</v>
      </c>
      <c r="R1861">
        <v>728499</v>
      </c>
      <c r="S1861">
        <v>728499</v>
      </c>
      <c r="T1861" t="s">
        <v>2897</v>
      </c>
      <c r="U1861" s="221">
        <f t="shared" si="59"/>
        <v>0</v>
      </c>
    </row>
    <row r="1862" spans="1:21" hidden="1">
      <c r="A1862" s="55" t="str">
        <f t="shared" si="58"/>
        <v>Y0BF0</v>
      </c>
      <c r="B1862" s="55">
        <f>VLOOKUP(J1862,'Mapping-CITI'!A:E,5,0)</f>
        <v>0</v>
      </c>
      <c r="D1862" s="42">
        <v>45016</v>
      </c>
      <c r="E1862" s="42">
        <v>45199</v>
      </c>
      <c r="F1862" t="s">
        <v>2897</v>
      </c>
      <c r="G1862" t="s">
        <v>1474</v>
      </c>
      <c r="H1862">
        <v>1700</v>
      </c>
      <c r="I1862" t="s">
        <v>2768</v>
      </c>
      <c r="J1862">
        <v>141724</v>
      </c>
      <c r="K1862" t="s">
        <v>2076</v>
      </c>
      <c r="L1862">
        <v>0</v>
      </c>
      <c r="M1862">
        <v>2943200</v>
      </c>
      <c r="N1862">
        <v>2943200</v>
      </c>
      <c r="O1862">
        <v>0</v>
      </c>
      <c r="P1862" t="s">
        <v>607</v>
      </c>
      <c r="Q1862">
        <v>0</v>
      </c>
      <c r="R1862">
        <v>2943200</v>
      </c>
      <c r="S1862">
        <v>2943200</v>
      </c>
      <c r="T1862" t="s">
        <v>2897</v>
      </c>
      <c r="U1862" s="221">
        <f t="shared" si="59"/>
        <v>0</v>
      </c>
    </row>
    <row r="1863" spans="1:21" hidden="1">
      <c r="A1863" s="55" t="str">
        <f t="shared" si="58"/>
        <v>Y0BF0</v>
      </c>
      <c r="B1863" s="55">
        <f>VLOOKUP(J1863,'Mapping-CITI'!A:E,5,0)</f>
        <v>0</v>
      </c>
      <c r="D1863" s="42">
        <v>45016</v>
      </c>
      <c r="E1863" s="42">
        <v>45199</v>
      </c>
      <c r="F1863" t="s">
        <v>2897</v>
      </c>
      <c r="G1863" t="s">
        <v>1474</v>
      </c>
      <c r="H1863">
        <v>1700</v>
      </c>
      <c r="I1863" t="s">
        <v>2768</v>
      </c>
      <c r="J1863">
        <v>141744</v>
      </c>
      <c r="K1863" t="s">
        <v>2087</v>
      </c>
      <c r="L1863">
        <v>0</v>
      </c>
      <c r="M1863">
        <v>9001203411.7099991</v>
      </c>
      <c r="N1863">
        <v>9001203411.7099991</v>
      </c>
      <c r="O1863">
        <v>0</v>
      </c>
      <c r="P1863" t="s">
        <v>607</v>
      </c>
      <c r="Q1863">
        <v>0</v>
      </c>
      <c r="R1863">
        <v>9001203411.7099991</v>
      </c>
      <c r="S1863">
        <v>9001203411.7099991</v>
      </c>
      <c r="T1863" t="s">
        <v>2897</v>
      </c>
      <c r="U1863" s="221">
        <f t="shared" si="59"/>
        <v>0</v>
      </c>
    </row>
    <row r="1864" spans="1:21" hidden="1">
      <c r="A1864" s="55" t="str">
        <f t="shared" si="58"/>
        <v>Y0BF0</v>
      </c>
      <c r="B1864" s="55">
        <f>VLOOKUP(J1864,'Mapping-CITI'!A:E,5,0)</f>
        <v>0</v>
      </c>
      <c r="D1864" s="42">
        <v>45016</v>
      </c>
      <c r="E1864" s="42">
        <v>45199</v>
      </c>
      <c r="F1864" t="s">
        <v>2897</v>
      </c>
      <c r="G1864" t="s">
        <v>1474</v>
      </c>
      <c r="H1864">
        <v>1700</v>
      </c>
      <c r="I1864" t="s">
        <v>2768</v>
      </c>
      <c r="J1864">
        <v>141754</v>
      </c>
      <c r="K1864" t="s">
        <v>2096</v>
      </c>
      <c r="L1864">
        <v>0</v>
      </c>
      <c r="M1864">
        <v>102000</v>
      </c>
      <c r="N1864">
        <v>102000</v>
      </c>
      <c r="O1864">
        <v>0</v>
      </c>
      <c r="P1864" t="s">
        <v>607</v>
      </c>
      <c r="Q1864">
        <v>0</v>
      </c>
      <c r="R1864">
        <v>102000</v>
      </c>
      <c r="S1864">
        <v>102000</v>
      </c>
      <c r="T1864" t="s">
        <v>2897</v>
      </c>
      <c r="U1864" s="221">
        <f t="shared" si="59"/>
        <v>0</v>
      </c>
    </row>
    <row r="1865" spans="1:21" hidden="1">
      <c r="A1865" s="55" t="str">
        <f t="shared" si="58"/>
        <v>Y0BF0</v>
      </c>
      <c r="B1865" s="55">
        <f>VLOOKUP(J1865,'Mapping-CITI'!A:E,5,0)</f>
        <v>0</v>
      </c>
      <c r="D1865" s="42">
        <v>45016</v>
      </c>
      <c r="E1865" s="42">
        <v>45199</v>
      </c>
      <c r="F1865" t="s">
        <v>2897</v>
      </c>
      <c r="G1865" t="s">
        <v>1474</v>
      </c>
      <c r="H1865">
        <v>1700</v>
      </c>
      <c r="I1865" t="s">
        <v>2768</v>
      </c>
      <c r="J1865">
        <v>141769</v>
      </c>
      <c r="K1865" t="s">
        <v>2105</v>
      </c>
      <c r="L1865">
        <v>0</v>
      </c>
      <c r="M1865">
        <v>443970</v>
      </c>
      <c r="N1865">
        <v>443970</v>
      </c>
      <c r="O1865">
        <v>0</v>
      </c>
      <c r="P1865" t="s">
        <v>607</v>
      </c>
      <c r="Q1865">
        <v>0</v>
      </c>
      <c r="R1865">
        <v>443970</v>
      </c>
      <c r="S1865">
        <v>443970</v>
      </c>
      <c r="T1865" t="s">
        <v>2897</v>
      </c>
      <c r="U1865" s="221">
        <f t="shared" si="59"/>
        <v>0</v>
      </c>
    </row>
    <row r="1866" spans="1:21" hidden="1">
      <c r="A1866" s="55" t="str">
        <f t="shared" si="58"/>
        <v>Y0BF0</v>
      </c>
      <c r="B1866" s="55">
        <f>VLOOKUP(J1866,'Mapping-CITI'!A:E,5,0)</f>
        <v>0</v>
      </c>
      <c r="D1866" s="42">
        <v>45016</v>
      </c>
      <c r="E1866" s="42">
        <v>45199</v>
      </c>
      <c r="F1866" t="s">
        <v>2897</v>
      </c>
      <c r="G1866" t="s">
        <v>1474</v>
      </c>
      <c r="H1866">
        <v>1700</v>
      </c>
      <c r="I1866" t="s">
        <v>2768</v>
      </c>
      <c r="J1866">
        <v>141779</v>
      </c>
      <c r="K1866" t="s">
        <v>2114</v>
      </c>
      <c r="L1866">
        <v>-1000</v>
      </c>
      <c r="M1866">
        <v>2370000</v>
      </c>
      <c r="N1866">
        <v>2370000</v>
      </c>
      <c r="O1866">
        <v>-1000</v>
      </c>
      <c r="P1866" t="s">
        <v>607</v>
      </c>
      <c r="Q1866">
        <v>-1000</v>
      </c>
      <c r="R1866">
        <v>2370000</v>
      </c>
      <c r="S1866">
        <v>2370000</v>
      </c>
      <c r="T1866" t="s">
        <v>2897</v>
      </c>
      <c r="U1866" s="221">
        <f t="shared" si="59"/>
        <v>0</v>
      </c>
    </row>
    <row r="1867" spans="1:21" hidden="1">
      <c r="A1867" s="55" t="str">
        <f t="shared" si="58"/>
        <v>Y0BF0</v>
      </c>
      <c r="B1867" s="55">
        <f>VLOOKUP(J1867,'Mapping-CITI'!A:E,5,0)</f>
        <v>0</v>
      </c>
      <c r="D1867" s="42">
        <v>45016</v>
      </c>
      <c r="E1867" s="42">
        <v>45199</v>
      </c>
      <c r="F1867" t="s">
        <v>2897</v>
      </c>
      <c r="G1867" t="s">
        <v>1474</v>
      </c>
      <c r="H1867">
        <v>1700</v>
      </c>
      <c r="I1867" t="s">
        <v>2768</v>
      </c>
      <c r="J1867">
        <v>141785</v>
      </c>
      <c r="K1867" t="s">
        <v>2918</v>
      </c>
      <c r="L1867">
        <v>-70700000</v>
      </c>
      <c r="M1867">
        <v>305900000</v>
      </c>
      <c r="N1867">
        <v>235200000</v>
      </c>
      <c r="O1867">
        <v>0</v>
      </c>
      <c r="P1867" t="s">
        <v>607</v>
      </c>
      <c r="Q1867">
        <v>0</v>
      </c>
      <c r="R1867">
        <v>305900000</v>
      </c>
      <c r="S1867">
        <v>235200000</v>
      </c>
      <c r="T1867" t="s">
        <v>2897</v>
      </c>
      <c r="U1867" s="221">
        <f t="shared" si="59"/>
        <v>7.07</v>
      </c>
    </row>
    <row r="1868" spans="1:21" hidden="1">
      <c r="A1868" s="55" t="str">
        <f t="shared" si="58"/>
        <v>Y0BF0</v>
      </c>
      <c r="B1868" s="55">
        <f>VLOOKUP(J1868,'Mapping-CITI'!A:E,5,0)</f>
        <v>0</v>
      </c>
      <c r="D1868" s="42">
        <v>45016</v>
      </c>
      <c r="E1868" s="42">
        <v>45199</v>
      </c>
      <c r="F1868" t="s">
        <v>2897</v>
      </c>
      <c r="G1868" t="s">
        <v>1474</v>
      </c>
      <c r="H1868">
        <v>1700</v>
      </c>
      <c r="I1868" t="s">
        <v>2768</v>
      </c>
      <c r="J1868">
        <v>141789</v>
      </c>
      <c r="K1868" t="s">
        <v>2122</v>
      </c>
      <c r="L1868">
        <v>0</v>
      </c>
      <c r="M1868">
        <v>103000</v>
      </c>
      <c r="N1868">
        <v>103000</v>
      </c>
      <c r="O1868">
        <v>0</v>
      </c>
      <c r="P1868" t="s">
        <v>607</v>
      </c>
      <c r="Q1868">
        <v>0</v>
      </c>
      <c r="R1868">
        <v>103000</v>
      </c>
      <c r="S1868">
        <v>103000</v>
      </c>
      <c r="T1868" t="s">
        <v>2897</v>
      </c>
      <c r="U1868" s="221">
        <f t="shared" si="59"/>
        <v>0</v>
      </c>
    </row>
    <row r="1869" spans="1:21" hidden="1">
      <c r="A1869" s="55" t="str">
        <f t="shared" si="58"/>
        <v>Y0BFIgnore</v>
      </c>
      <c r="B1869" s="55" t="str">
        <f>VLOOKUP(J1869,'Mapping-CITI'!A:E,5,0)</f>
        <v>Ignore</v>
      </c>
      <c r="D1869" s="42">
        <v>45016</v>
      </c>
      <c r="E1869" s="42">
        <v>45199</v>
      </c>
      <c r="F1869" t="s">
        <v>2897</v>
      </c>
      <c r="G1869" t="s">
        <v>1474</v>
      </c>
      <c r="H1869">
        <v>1700</v>
      </c>
      <c r="I1869" t="s">
        <v>2768</v>
      </c>
      <c r="J1869">
        <v>141794</v>
      </c>
      <c r="K1869" t="s">
        <v>3365</v>
      </c>
      <c r="L1869">
        <v>0</v>
      </c>
      <c r="M1869">
        <v>4152016</v>
      </c>
      <c r="N1869">
        <v>4152016</v>
      </c>
      <c r="O1869">
        <v>0</v>
      </c>
      <c r="P1869" t="s">
        <v>607</v>
      </c>
      <c r="Q1869">
        <v>0</v>
      </c>
      <c r="R1869">
        <v>4152016</v>
      </c>
      <c r="S1869">
        <v>4152016</v>
      </c>
      <c r="T1869" t="s">
        <v>2897</v>
      </c>
      <c r="U1869" s="221">
        <f t="shared" si="59"/>
        <v>0</v>
      </c>
    </row>
    <row r="1870" spans="1:21" hidden="1">
      <c r="A1870" s="55" t="str">
        <f t="shared" si="58"/>
        <v>Y0BFIgnore</v>
      </c>
      <c r="B1870" s="55" t="str">
        <f>VLOOKUP(J1870,'Mapping-CITI'!A:E,5,0)</f>
        <v>Ignore</v>
      </c>
      <c r="D1870" s="42">
        <v>45016</v>
      </c>
      <c r="E1870" s="42">
        <v>45199</v>
      </c>
      <c r="F1870" t="s">
        <v>2897</v>
      </c>
      <c r="G1870" t="s">
        <v>1474</v>
      </c>
      <c r="H1870">
        <v>1700</v>
      </c>
      <c r="I1870" t="s">
        <v>2768</v>
      </c>
      <c r="J1870">
        <v>141865</v>
      </c>
      <c r="K1870" t="s">
        <v>3366</v>
      </c>
      <c r="L1870">
        <v>0</v>
      </c>
      <c r="M1870">
        <v>1846515</v>
      </c>
      <c r="N1870">
        <v>1846515</v>
      </c>
      <c r="O1870">
        <v>0</v>
      </c>
      <c r="P1870" t="s">
        <v>607</v>
      </c>
      <c r="Q1870">
        <v>0</v>
      </c>
      <c r="R1870">
        <v>1846515</v>
      </c>
      <c r="S1870">
        <v>1846515</v>
      </c>
      <c r="T1870" t="s">
        <v>2897</v>
      </c>
      <c r="U1870" s="221">
        <f t="shared" si="59"/>
        <v>0</v>
      </c>
    </row>
    <row r="1871" spans="1:21" hidden="1">
      <c r="A1871" s="55" t="str">
        <f t="shared" si="58"/>
        <v>Y0BF0</v>
      </c>
      <c r="B1871" s="55">
        <f>VLOOKUP(J1871,'Mapping-CITI'!A:E,5,0)</f>
        <v>0</v>
      </c>
      <c r="D1871" s="42">
        <v>45016</v>
      </c>
      <c r="E1871" s="42">
        <v>45199</v>
      </c>
      <c r="F1871" t="s">
        <v>2897</v>
      </c>
      <c r="G1871" t="s">
        <v>1474</v>
      </c>
      <c r="H1871">
        <v>1700</v>
      </c>
      <c r="I1871" t="s">
        <v>2768</v>
      </c>
      <c r="J1871">
        <v>142038</v>
      </c>
      <c r="K1871" t="s">
        <v>2128</v>
      </c>
      <c r="L1871">
        <v>0</v>
      </c>
      <c r="M1871">
        <v>306000000</v>
      </c>
      <c r="N1871">
        <v>306000000</v>
      </c>
      <c r="O1871">
        <v>0</v>
      </c>
      <c r="P1871" t="s">
        <v>607</v>
      </c>
      <c r="Q1871">
        <v>0</v>
      </c>
      <c r="R1871">
        <v>306000000</v>
      </c>
      <c r="S1871">
        <v>306000000</v>
      </c>
      <c r="T1871" t="s">
        <v>2897</v>
      </c>
      <c r="U1871" s="221">
        <f t="shared" si="59"/>
        <v>0</v>
      </c>
    </row>
    <row r="1872" spans="1:21" hidden="1">
      <c r="A1872" s="55" t="str">
        <f t="shared" si="58"/>
        <v>Y0BF0</v>
      </c>
      <c r="B1872" s="55">
        <f>VLOOKUP(J1872,'Mapping-CITI'!A:E,5,0)</f>
        <v>0</v>
      </c>
      <c r="D1872" s="42">
        <v>45016</v>
      </c>
      <c r="E1872" s="42">
        <v>45199</v>
      </c>
      <c r="F1872" t="s">
        <v>2897</v>
      </c>
      <c r="G1872" t="s">
        <v>1474</v>
      </c>
      <c r="H1872">
        <v>1700</v>
      </c>
      <c r="I1872" t="s">
        <v>2768</v>
      </c>
      <c r="J1872">
        <v>142041</v>
      </c>
      <c r="K1872" t="s">
        <v>2130</v>
      </c>
      <c r="L1872">
        <v>0</v>
      </c>
      <c r="M1872">
        <v>300000</v>
      </c>
      <c r="N1872">
        <v>300000</v>
      </c>
      <c r="O1872">
        <v>0</v>
      </c>
      <c r="P1872" t="s">
        <v>607</v>
      </c>
      <c r="Q1872">
        <v>0</v>
      </c>
      <c r="R1872">
        <v>300000</v>
      </c>
      <c r="S1872">
        <v>300000</v>
      </c>
      <c r="T1872" t="s">
        <v>2897</v>
      </c>
      <c r="U1872" s="221">
        <f t="shared" si="59"/>
        <v>0</v>
      </c>
    </row>
    <row r="1873" spans="1:21" hidden="1">
      <c r="A1873" s="55" t="str">
        <f t="shared" si="58"/>
        <v>Y0BF0</v>
      </c>
      <c r="B1873" s="55">
        <f>VLOOKUP(J1873,'Mapping-CITI'!A:E,5,0)</f>
        <v>0</v>
      </c>
      <c r="D1873" s="42">
        <v>45016</v>
      </c>
      <c r="E1873" s="42">
        <v>45199</v>
      </c>
      <c r="F1873" t="s">
        <v>2897</v>
      </c>
      <c r="G1873" t="s">
        <v>1474</v>
      </c>
      <c r="H1873">
        <v>1700</v>
      </c>
      <c r="I1873" t="s">
        <v>2768</v>
      </c>
      <c r="J1873">
        <v>142042</v>
      </c>
      <c r="K1873" t="s">
        <v>2131</v>
      </c>
      <c r="L1873">
        <v>-7500000</v>
      </c>
      <c r="M1873">
        <v>10597110</v>
      </c>
      <c r="N1873">
        <v>3097110</v>
      </c>
      <c r="O1873">
        <v>0</v>
      </c>
      <c r="P1873" t="s">
        <v>607</v>
      </c>
      <c r="Q1873">
        <v>0</v>
      </c>
      <c r="R1873">
        <v>10597110</v>
      </c>
      <c r="S1873">
        <v>3097110</v>
      </c>
      <c r="T1873" t="s">
        <v>2897</v>
      </c>
      <c r="U1873" s="221">
        <f t="shared" si="59"/>
        <v>0.75</v>
      </c>
    </row>
    <row r="1874" spans="1:21" hidden="1">
      <c r="A1874" s="55" t="str">
        <f t="shared" si="58"/>
        <v>Y0BF0</v>
      </c>
      <c r="B1874" s="55">
        <f>VLOOKUP(J1874,'Mapping-CITI'!A:E,5,0)</f>
        <v>0</v>
      </c>
      <c r="D1874" s="42">
        <v>45016</v>
      </c>
      <c r="E1874" s="42">
        <v>45199</v>
      </c>
      <c r="F1874" t="s">
        <v>2897</v>
      </c>
      <c r="G1874" t="s">
        <v>1474</v>
      </c>
      <c r="H1874">
        <v>1700</v>
      </c>
      <c r="I1874" t="s">
        <v>2768</v>
      </c>
      <c r="J1874">
        <v>142044</v>
      </c>
      <c r="K1874" t="s">
        <v>2132</v>
      </c>
      <c r="L1874">
        <v>-2000000</v>
      </c>
      <c r="M1874">
        <v>3734302</v>
      </c>
      <c r="N1874">
        <v>1734302</v>
      </c>
      <c r="O1874">
        <v>0</v>
      </c>
      <c r="P1874" t="s">
        <v>607</v>
      </c>
      <c r="Q1874">
        <v>0</v>
      </c>
      <c r="R1874">
        <v>3734302</v>
      </c>
      <c r="S1874">
        <v>1734302</v>
      </c>
      <c r="T1874" t="s">
        <v>2897</v>
      </c>
      <c r="U1874" s="221">
        <f t="shared" si="59"/>
        <v>0.2</v>
      </c>
    </row>
    <row r="1875" spans="1:21" hidden="1">
      <c r="A1875" s="55" t="str">
        <f t="shared" si="58"/>
        <v>Y0BF0</v>
      </c>
      <c r="B1875" s="55">
        <f>VLOOKUP(J1875,'Mapping-CITI'!A:E,5,0)</f>
        <v>0</v>
      </c>
      <c r="D1875" s="42">
        <v>45016</v>
      </c>
      <c r="E1875" s="42">
        <v>45199</v>
      </c>
      <c r="F1875" t="s">
        <v>2897</v>
      </c>
      <c r="G1875" t="s">
        <v>1474</v>
      </c>
      <c r="H1875">
        <v>1700</v>
      </c>
      <c r="I1875" t="s">
        <v>2768</v>
      </c>
      <c r="J1875">
        <v>142048</v>
      </c>
      <c r="K1875" t="s">
        <v>2640</v>
      </c>
      <c r="L1875">
        <v>0</v>
      </c>
      <c r="M1875">
        <v>133000</v>
      </c>
      <c r="N1875">
        <v>133000</v>
      </c>
      <c r="O1875">
        <v>0</v>
      </c>
      <c r="P1875" t="s">
        <v>607</v>
      </c>
      <c r="Q1875">
        <v>0</v>
      </c>
      <c r="R1875">
        <v>133000</v>
      </c>
      <c r="S1875">
        <v>133000</v>
      </c>
      <c r="T1875" t="s">
        <v>2897</v>
      </c>
      <c r="U1875" s="221">
        <f t="shared" si="59"/>
        <v>0</v>
      </c>
    </row>
    <row r="1876" spans="1:21" hidden="1">
      <c r="A1876" s="55" t="str">
        <f t="shared" si="58"/>
        <v>Y0BFIgnore</v>
      </c>
      <c r="B1876" s="55" t="str">
        <f>VLOOKUP(J1876,'Mapping-CITI'!A:E,5,0)</f>
        <v>Ignore</v>
      </c>
      <c r="D1876" s="42">
        <v>45016</v>
      </c>
      <c r="E1876" s="42">
        <v>45199</v>
      </c>
      <c r="F1876" t="s">
        <v>2897</v>
      </c>
      <c r="G1876" t="s">
        <v>1474</v>
      </c>
      <c r="H1876">
        <v>1700</v>
      </c>
      <c r="I1876" t="s">
        <v>2768</v>
      </c>
      <c r="J1876">
        <v>142077</v>
      </c>
      <c r="K1876" t="s">
        <v>2913</v>
      </c>
      <c r="L1876">
        <v>249648.7</v>
      </c>
      <c r="M1876">
        <v>83874.100000000006</v>
      </c>
      <c r="N1876">
        <v>80851.31</v>
      </c>
      <c r="O1876">
        <v>252671.49</v>
      </c>
      <c r="P1876" t="s">
        <v>607</v>
      </c>
      <c r="Q1876">
        <v>252671.49</v>
      </c>
      <c r="R1876">
        <v>83874.100000000006</v>
      </c>
      <c r="S1876">
        <v>80851.31</v>
      </c>
      <c r="T1876" t="s">
        <v>2897</v>
      </c>
      <c r="U1876" s="221">
        <f t="shared" si="59"/>
        <v>3.0227900000000084E-4</v>
      </c>
    </row>
    <row r="1877" spans="1:21" hidden="1">
      <c r="A1877" s="55" t="str">
        <f t="shared" si="58"/>
        <v>Y0BF0</v>
      </c>
      <c r="B1877" s="55">
        <f>VLOOKUP(J1877,'Mapping-CITI'!A:E,5,0)</f>
        <v>0</v>
      </c>
      <c r="D1877" s="42">
        <v>45016</v>
      </c>
      <c r="E1877" s="42">
        <v>45199</v>
      </c>
      <c r="F1877" t="s">
        <v>2897</v>
      </c>
      <c r="G1877" t="s">
        <v>1474</v>
      </c>
      <c r="H1877">
        <v>1700</v>
      </c>
      <c r="I1877" t="s">
        <v>2768</v>
      </c>
      <c r="J1877">
        <v>142087</v>
      </c>
      <c r="K1877" t="s">
        <v>2143</v>
      </c>
      <c r="L1877">
        <v>0.05</v>
      </c>
      <c r="M1877">
        <v>0</v>
      </c>
      <c r="N1877">
        <v>0</v>
      </c>
      <c r="O1877">
        <v>0.05</v>
      </c>
      <c r="P1877" t="s">
        <v>607</v>
      </c>
      <c r="Q1877">
        <v>0.05</v>
      </c>
      <c r="R1877">
        <v>0</v>
      </c>
      <c r="S1877">
        <v>0</v>
      </c>
      <c r="T1877" t="s">
        <v>2897</v>
      </c>
      <c r="U1877" s="221">
        <f t="shared" si="59"/>
        <v>0</v>
      </c>
    </row>
    <row r="1878" spans="1:21" hidden="1">
      <c r="A1878" s="55" t="str">
        <f t="shared" si="58"/>
        <v>Y0BFIgnore</v>
      </c>
      <c r="B1878" s="55" t="str">
        <f>VLOOKUP(J1878,'Mapping-CITI'!A:E,5,0)</f>
        <v>Ignore</v>
      </c>
      <c r="D1878" s="42">
        <v>45016</v>
      </c>
      <c r="E1878" s="42">
        <v>45199</v>
      </c>
      <c r="F1878" t="s">
        <v>2897</v>
      </c>
      <c r="G1878" t="s">
        <v>1474</v>
      </c>
      <c r="H1878">
        <v>1700</v>
      </c>
      <c r="I1878" t="s">
        <v>2768</v>
      </c>
      <c r="J1878">
        <v>142096</v>
      </c>
      <c r="K1878" t="s">
        <v>3421</v>
      </c>
      <c r="L1878">
        <v>0</v>
      </c>
      <c r="M1878">
        <v>6909.84</v>
      </c>
      <c r="N1878">
        <v>6909.84</v>
      </c>
      <c r="O1878">
        <v>0</v>
      </c>
      <c r="P1878" t="s">
        <v>607</v>
      </c>
      <c r="Q1878">
        <v>0</v>
      </c>
      <c r="R1878">
        <v>6909.84</v>
      </c>
      <c r="S1878">
        <v>6909.84</v>
      </c>
      <c r="T1878" t="s">
        <v>2897</v>
      </c>
      <c r="U1878" s="221">
        <f t="shared" si="59"/>
        <v>0</v>
      </c>
    </row>
    <row r="1879" spans="1:21" hidden="1">
      <c r="A1879" s="55" t="str">
        <f t="shared" si="58"/>
        <v>Y0BFIgnore</v>
      </c>
      <c r="B1879" s="55" t="str">
        <f>VLOOKUP(J1879,'Mapping-CITI'!A:E,5,0)</f>
        <v>Ignore</v>
      </c>
      <c r="D1879" s="42">
        <v>45016</v>
      </c>
      <c r="E1879" s="42">
        <v>45199</v>
      </c>
      <c r="F1879" t="s">
        <v>2897</v>
      </c>
      <c r="G1879" t="s">
        <v>1474</v>
      </c>
      <c r="H1879">
        <v>1700</v>
      </c>
      <c r="I1879" t="s">
        <v>2768</v>
      </c>
      <c r="J1879">
        <v>142243</v>
      </c>
      <c r="K1879" t="s">
        <v>3367</v>
      </c>
      <c r="L1879">
        <v>0</v>
      </c>
      <c r="M1879">
        <v>104333545.63</v>
      </c>
      <c r="N1879">
        <v>104333545.63</v>
      </c>
      <c r="O1879">
        <v>0</v>
      </c>
      <c r="P1879" t="s">
        <v>607</v>
      </c>
      <c r="Q1879">
        <v>0</v>
      </c>
      <c r="R1879">
        <v>104333545.63</v>
      </c>
      <c r="S1879">
        <v>104333545.63</v>
      </c>
      <c r="T1879" t="s">
        <v>2897</v>
      </c>
      <c r="U1879" s="221">
        <f t="shared" si="59"/>
        <v>0</v>
      </c>
    </row>
    <row r="1880" spans="1:21" hidden="1">
      <c r="A1880" s="55" t="str">
        <f t="shared" si="58"/>
        <v>Y0BFIgnore</v>
      </c>
      <c r="B1880" s="55" t="str">
        <f>VLOOKUP(J1880,'Mapping-CITI'!A:E,5,0)</f>
        <v>Ignore</v>
      </c>
      <c r="D1880" s="42">
        <v>45016</v>
      </c>
      <c r="E1880" s="42">
        <v>45199</v>
      </c>
      <c r="F1880" t="s">
        <v>2897</v>
      </c>
      <c r="G1880" t="s">
        <v>1474</v>
      </c>
      <c r="H1880">
        <v>1700</v>
      </c>
      <c r="I1880" t="s">
        <v>2768</v>
      </c>
      <c r="J1880">
        <v>142251</v>
      </c>
      <c r="K1880" t="s">
        <v>3368</v>
      </c>
      <c r="L1880">
        <v>-150000</v>
      </c>
      <c r="M1880">
        <v>547034222</v>
      </c>
      <c r="N1880">
        <v>546884222</v>
      </c>
      <c r="O1880">
        <v>0</v>
      </c>
      <c r="P1880" t="s">
        <v>607</v>
      </c>
      <c r="Q1880">
        <v>0</v>
      </c>
      <c r="R1880">
        <v>547034222</v>
      </c>
      <c r="S1880">
        <v>546884222</v>
      </c>
      <c r="T1880" t="s">
        <v>2897</v>
      </c>
      <c r="U1880" s="221">
        <f t="shared" si="59"/>
        <v>1.4999999999999999E-2</v>
      </c>
    </row>
    <row r="1881" spans="1:21" hidden="1">
      <c r="A1881" s="55" t="str">
        <f t="shared" si="58"/>
        <v>Y0BFIgnore</v>
      </c>
      <c r="B1881" s="55" t="str">
        <f>VLOOKUP(J1881,'Mapping-CITI'!A:E,5,0)</f>
        <v>Ignore</v>
      </c>
      <c r="D1881" s="42">
        <v>45016</v>
      </c>
      <c r="E1881" s="42">
        <v>45199</v>
      </c>
      <c r="F1881" t="s">
        <v>2897</v>
      </c>
      <c r="G1881" t="s">
        <v>1474</v>
      </c>
      <c r="H1881">
        <v>1700</v>
      </c>
      <c r="I1881" t="s">
        <v>2768</v>
      </c>
      <c r="J1881">
        <v>142256</v>
      </c>
      <c r="K1881" t="s">
        <v>3370</v>
      </c>
      <c r="L1881">
        <v>0</v>
      </c>
      <c r="M1881">
        <v>178500</v>
      </c>
      <c r="N1881">
        <v>178500</v>
      </c>
      <c r="O1881">
        <v>0</v>
      </c>
      <c r="P1881" t="s">
        <v>607</v>
      </c>
      <c r="Q1881">
        <v>0</v>
      </c>
      <c r="R1881">
        <v>178500</v>
      </c>
      <c r="S1881">
        <v>178500</v>
      </c>
      <c r="T1881" t="s">
        <v>2897</v>
      </c>
      <c r="U1881" s="221">
        <f t="shared" si="59"/>
        <v>0</v>
      </c>
    </row>
    <row r="1882" spans="1:21" hidden="1">
      <c r="A1882" s="55" t="str">
        <f t="shared" si="58"/>
        <v>Y0BFIgnore</v>
      </c>
      <c r="B1882" s="55" t="str">
        <f>VLOOKUP(J1882,'Mapping-CITI'!A:E,5,0)</f>
        <v>Ignore</v>
      </c>
      <c r="D1882" s="42">
        <v>45016</v>
      </c>
      <c r="E1882" s="42">
        <v>45199</v>
      </c>
      <c r="F1882" t="s">
        <v>2897</v>
      </c>
      <c r="G1882" t="s">
        <v>1474</v>
      </c>
      <c r="H1882">
        <v>1700</v>
      </c>
      <c r="I1882" t="s">
        <v>2768</v>
      </c>
      <c r="J1882">
        <v>142258</v>
      </c>
      <c r="K1882" t="s">
        <v>3371</v>
      </c>
      <c r="L1882">
        <v>-17000000</v>
      </c>
      <c r="M1882">
        <v>44293015</v>
      </c>
      <c r="N1882">
        <v>27293015</v>
      </c>
      <c r="O1882">
        <v>0</v>
      </c>
      <c r="P1882" t="s">
        <v>607</v>
      </c>
      <c r="Q1882">
        <v>0</v>
      </c>
      <c r="R1882">
        <v>44293015</v>
      </c>
      <c r="S1882">
        <v>27293015</v>
      </c>
      <c r="T1882" t="s">
        <v>2897</v>
      </c>
      <c r="U1882" s="221">
        <f t="shared" si="59"/>
        <v>1.7</v>
      </c>
    </row>
    <row r="1883" spans="1:21" hidden="1">
      <c r="A1883" s="55" t="str">
        <f t="shared" si="58"/>
        <v>Y0BFIgnore</v>
      </c>
      <c r="B1883" s="55" t="str">
        <f>VLOOKUP(J1883,'Mapping-CITI'!A:E,5,0)</f>
        <v>Ignore</v>
      </c>
      <c r="D1883" s="42">
        <v>45016</v>
      </c>
      <c r="E1883" s="42">
        <v>45199</v>
      </c>
      <c r="F1883" t="s">
        <v>2897</v>
      </c>
      <c r="G1883" t="s">
        <v>1474</v>
      </c>
      <c r="H1883">
        <v>1700</v>
      </c>
      <c r="I1883" t="s">
        <v>2768</v>
      </c>
      <c r="J1883">
        <v>142262</v>
      </c>
      <c r="K1883" t="s">
        <v>3372</v>
      </c>
      <c r="L1883">
        <v>-1250</v>
      </c>
      <c r="M1883">
        <v>700668</v>
      </c>
      <c r="N1883">
        <v>704418</v>
      </c>
      <c r="O1883">
        <v>-5000</v>
      </c>
      <c r="P1883" t="s">
        <v>607</v>
      </c>
      <c r="Q1883">
        <v>-5000</v>
      </c>
      <c r="R1883">
        <v>700668</v>
      </c>
      <c r="S1883">
        <v>704418</v>
      </c>
      <c r="T1883" t="s">
        <v>2897</v>
      </c>
      <c r="U1883" s="221">
        <f t="shared" si="59"/>
        <v>-3.7500000000000001E-4</v>
      </c>
    </row>
    <row r="1884" spans="1:21" hidden="1">
      <c r="A1884" s="55" t="str">
        <f t="shared" si="58"/>
        <v>Y0BFIgnore</v>
      </c>
      <c r="B1884" s="55" t="str">
        <f>VLOOKUP(J1884,'Mapping-CITI'!A:E,5,0)</f>
        <v>Ignore</v>
      </c>
      <c r="D1884" s="42">
        <v>45016</v>
      </c>
      <c r="E1884" s="42">
        <v>45199</v>
      </c>
      <c r="F1884" t="s">
        <v>2897</v>
      </c>
      <c r="G1884" t="s">
        <v>1474</v>
      </c>
      <c r="H1884">
        <v>1700</v>
      </c>
      <c r="I1884" t="s">
        <v>2768</v>
      </c>
      <c r="J1884">
        <v>142263</v>
      </c>
      <c r="K1884" t="s">
        <v>3373</v>
      </c>
      <c r="L1884">
        <v>0</v>
      </c>
      <c r="M1884">
        <v>492056</v>
      </c>
      <c r="N1884">
        <v>492056</v>
      </c>
      <c r="O1884">
        <v>0</v>
      </c>
      <c r="P1884" t="s">
        <v>607</v>
      </c>
      <c r="Q1884">
        <v>0</v>
      </c>
      <c r="R1884">
        <v>492056</v>
      </c>
      <c r="S1884">
        <v>492056</v>
      </c>
      <c r="T1884" t="s">
        <v>2897</v>
      </c>
      <c r="U1884" s="221">
        <f t="shared" si="59"/>
        <v>0</v>
      </c>
    </row>
    <row r="1885" spans="1:21" hidden="1">
      <c r="A1885" s="55" t="str">
        <f t="shared" si="58"/>
        <v>Y0BFIgnore</v>
      </c>
      <c r="B1885" s="55" t="str">
        <f>VLOOKUP(J1885,'Mapping-CITI'!A:E,5,0)</f>
        <v>Ignore</v>
      </c>
      <c r="D1885" s="42">
        <v>45016</v>
      </c>
      <c r="E1885" s="42">
        <v>45199</v>
      </c>
      <c r="F1885" t="s">
        <v>2897</v>
      </c>
      <c r="G1885" t="s">
        <v>1474</v>
      </c>
      <c r="H1885">
        <v>1700</v>
      </c>
      <c r="I1885" t="s">
        <v>2768</v>
      </c>
      <c r="J1885">
        <v>142265</v>
      </c>
      <c r="K1885" t="s">
        <v>3374</v>
      </c>
      <c r="L1885">
        <v>-500000</v>
      </c>
      <c r="M1885">
        <v>500000</v>
      </c>
      <c r="N1885">
        <v>0</v>
      </c>
      <c r="O1885">
        <v>0</v>
      </c>
      <c r="P1885" t="s">
        <v>607</v>
      </c>
      <c r="Q1885">
        <v>0</v>
      </c>
      <c r="R1885">
        <v>500000</v>
      </c>
      <c r="S1885">
        <v>0</v>
      </c>
      <c r="T1885" t="s">
        <v>2897</v>
      </c>
      <c r="U1885" s="221">
        <f t="shared" si="59"/>
        <v>0.05</v>
      </c>
    </row>
    <row r="1886" spans="1:21" hidden="1">
      <c r="A1886" s="55" t="str">
        <f t="shared" si="58"/>
        <v>Y0BFIgnore</v>
      </c>
      <c r="B1886" s="55" t="str">
        <f>VLOOKUP(J1886,'Mapping-CITI'!A:E,5,0)</f>
        <v>Ignore</v>
      </c>
      <c r="D1886" s="42">
        <v>45016</v>
      </c>
      <c r="E1886" s="42">
        <v>45199</v>
      </c>
      <c r="F1886" t="s">
        <v>2897</v>
      </c>
      <c r="G1886" t="s">
        <v>1474</v>
      </c>
      <c r="H1886">
        <v>1700</v>
      </c>
      <c r="I1886" t="s">
        <v>2768</v>
      </c>
      <c r="J1886">
        <v>142271</v>
      </c>
      <c r="K1886" t="s">
        <v>3375</v>
      </c>
      <c r="L1886">
        <v>-268881172</v>
      </c>
      <c r="M1886">
        <v>333382802</v>
      </c>
      <c r="N1886">
        <v>64604933</v>
      </c>
      <c r="O1886">
        <v>-103303</v>
      </c>
      <c r="P1886" t="s">
        <v>607</v>
      </c>
      <c r="Q1886">
        <v>-103303</v>
      </c>
      <c r="R1886">
        <v>333382802</v>
      </c>
      <c r="S1886">
        <v>64604933</v>
      </c>
      <c r="T1886" t="s">
        <v>2897</v>
      </c>
      <c r="U1886" s="221">
        <f t="shared" si="59"/>
        <v>26.8777869</v>
      </c>
    </row>
    <row r="1887" spans="1:21" hidden="1">
      <c r="A1887" s="55" t="str">
        <f t="shared" si="58"/>
        <v>Y0BFIgnore</v>
      </c>
      <c r="B1887" s="55" t="str">
        <f>VLOOKUP(J1887,'Mapping-CITI'!A:E,5,0)</f>
        <v>Ignore</v>
      </c>
      <c r="D1887" s="42">
        <v>45016</v>
      </c>
      <c r="E1887" s="42">
        <v>45199</v>
      </c>
      <c r="F1887" t="s">
        <v>2897</v>
      </c>
      <c r="G1887" t="s">
        <v>1474</v>
      </c>
      <c r="H1887">
        <v>1700</v>
      </c>
      <c r="I1887" t="s">
        <v>2768</v>
      </c>
      <c r="J1887">
        <v>142274</v>
      </c>
      <c r="K1887" t="s">
        <v>3376</v>
      </c>
      <c r="L1887">
        <v>-1725000</v>
      </c>
      <c r="M1887">
        <v>3180960</v>
      </c>
      <c r="N1887">
        <v>1455960</v>
      </c>
      <c r="O1887">
        <v>0</v>
      </c>
      <c r="P1887" t="s">
        <v>607</v>
      </c>
      <c r="Q1887">
        <v>0</v>
      </c>
      <c r="R1887">
        <v>3180960</v>
      </c>
      <c r="S1887">
        <v>1455960</v>
      </c>
      <c r="T1887" t="s">
        <v>2897</v>
      </c>
      <c r="U1887" s="221">
        <f t="shared" si="59"/>
        <v>0.17249999999999999</v>
      </c>
    </row>
    <row r="1888" spans="1:21" hidden="1">
      <c r="A1888" s="55" t="str">
        <f t="shared" si="58"/>
        <v>Y0BFIgnore</v>
      </c>
      <c r="B1888" s="55" t="str">
        <f>VLOOKUP(J1888,'Mapping-CITI'!A:E,5,0)</f>
        <v>Ignore</v>
      </c>
      <c r="D1888" s="42">
        <v>45016</v>
      </c>
      <c r="E1888" s="42">
        <v>45199</v>
      </c>
      <c r="F1888" t="s">
        <v>2897</v>
      </c>
      <c r="G1888" t="s">
        <v>1474</v>
      </c>
      <c r="H1888">
        <v>1700</v>
      </c>
      <c r="I1888" t="s">
        <v>2768</v>
      </c>
      <c r="J1888">
        <v>142276</v>
      </c>
      <c r="K1888" t="s">
        <v>3377</v>
      </c>
      <c r="L1888">
        <v>0</v>
      </c>
      <c r="M1888">
        <v>1017864.49</v>
      </c>
      <c r="N1888">
        <v>1017864.49</v>
      </c>
      <c r="O1888">
        <v>0</v>
      </c>
      <c r="P1888" t="s">
        <v>607</v>
      </c>
      <c r="Q1888">
        <v>0</v>
      </c>
      <c r="R1888">
        <v>1017864.49</v>
      </c>
      <c r="S1888">
        <v>1017864.49</v>
      </c>
      <c r="T1888" t="s">
        <v>2897</v>
      </c>
      <c r="U1888" s="221">
        <f t="shared" si="59"/>
        <v>0</v>
      </c>
    </row>
    <row r="1889" spans="1:21" hidden="1">
      <c r="A1889" s="55" t="str">
        <f t="shared" si="58"/>
        <v>Y0BF0</v>
      </c>
      <c r="B1889" s="55">
        <f>VLOOKUP(J1889,'Mapping-CITI'!A:E,5,0)</f>
        <v>0</v>
      </c>
      <c r="D1889" s="42">
        <v>45016</v>
      </c>
      <c r="E1889" s="42">
        <v>45199</v>
      </c>
      <c r="F1889" t="s">
        <v>2897</v>
      </c>
      <c r="G1889" t="s">
        <v>1474</v>
      </c>
      <c r="H1889">
        <v>1400</v>
      </c>
      <c r="I1889" t="s">
        <v>2773</v>
      </c>
      <c r="J1889">
        <v>160118</v>
      </c>
      <c r="K1889" t="s">
        <v>2152</v>
      </c>
      <c r="L1889">
        <v>0</v>
      </c>
      <c r="M1889">
        <v>310238027768.53998</v>
      </c>
      <c r="N1889">
        <v>310238027768.53998</v>
      </c>
      <c r="O1889">
        <v>0</v>
      </c>
      <c r="P1889" t="s">
        <v>607</v>
      </c>
      <c r="Q1889">
        <v>0</v>
      </c>
      <c r="R1889">
        <v>0</v>
      </c>
      <c r="S1889">
        <v>0</v>
      </c>
      <c r="T1889" t="s">
        <v>2897</v>
      </c>
      <c r="U1889" s="221">
        <f t="shared" si="59"/>
        <v>0</v>
      </c>
    </row>
    <row r="1890" spans="1:21" hidden="1">
      <c r="A1890" s="55" t="str">
        <f t="shared" si="58"/>
        <v>Y0BF0</v>
      </c>
      <c r="B1890" s="55">
        <f>VLOOKUP(J1890,'Mapping-CITI'!A:E,5,0)</f>
        <v>0</v>
      </c>
      <c r="D1890" s="42">
        <v>45016</v>
      </c>
      <c r="E1890" s="42">
        <v>45199</v>
      </c>
      <c r="F1890" t="s">
        <v>2897</v>
      </c>
      <c r="G1890" t="s">
        <v>1474</v>
      </c>
      <c r="H1890">
        <v>1400</v>
      </c>
      <c r="I1890" t="s">
        <v>2773</v>
      </c>
      <c r="J1890">
        <v>160123</v>
      </c>
      <c r="K1890" t="s">
        <v>2156</v>
      </c>
      <c r="L1890">
        <v>0</v>
      </c>
      <c r="M1890">
        <v>4651236070.8400002</v>
      </c>
      <c r="N1890">
        <v>4651236070.8400002</v>
      </c>
      <c r="O1890">
        <v>0</v>
      </c>
      <c r="P1890" t="s">
        <v>607</v>
      </c>
      <c r="Q1890">
        <v>0</v>
      </c>
      <c r="R1890">
        <v>0</v>
      </c>
      <c r="S1890">
        <v>0</v>
      </c>
      <c r="T1890" t="s">
        <v>2897</v>
      </c>
      <c r="U1890" s="221">
        <f t="shared" si="59"/>
        <v>0</v>
      </c>
    </row>
    <row r="1891" spans="1:21" hidden="1">
      <c r="A1891" s="55" t="str">
        <f t="shared" si="58"/>
        <v>Y0BF0</v>
      </c>
      <c r="B1891" s="55">
        <f>VLOOKUP(J1891,'Mapping-CITI'!A:E,5,0)</f>
        <v>0</v>
      </c>
      <c r="D1891" s="42">
        <v>45016</v>
      </c>
      <c r="E1891" s="42">
        <v>45199</v>
      </c>
      <c r="F1891" t="s">
        <v>2897</v>
      </c>
      <c r="G1891" t="s">
        <v>1474</v>
      </c>
      <c r="H1891">
        <v>1600</v>
      </c>
      <c r="I1891" t="s">
        <v>2789</v>
      </c>
      <c r="J1891">
        <v>160202</v>
      </c>
      <c r="K1891" t="s">
        <v>2158</v>
      </c>
      <c r="L1891">
        <v>0</v>
      </c>
      <c r="M1891">
        <v>3269532990.8299999</v>
      </c>
      <c r="N1891">
        <v>3269532990.8299999</v>
      </c>
      <c r="O1891">
        <v>0</v>
      </c>
      <c r="P1891" t="s">
        <v>607</v>
      </c>
      <c r="Q1891">
        <v>0</v>
      </c>
      <c r="R1891">
        <v>0</v>
      </c>
      <c r="S1891">
        <v>0</v>
      </c>
      <c r="T1891" t="s">
        <v>2897</v>
      </c>
      <c r="U1891" s="221">
        <f t="shared" si="59"/>
        <v>0</v>
      </c>
    </row>
    <row r="1892" spans="1:21" hidden="1">
      <c r="A1892" s="55" t="str">
        <f t="shared" si="58"/>
        <v>Y0BF0</v>
      </c>
      <c r="B1892" s="55">
        <f>VLOOKUP(J1892,'Mapping-CITI'!A:E,5,0)</f>
        <v>0</v>
      </c>
      <c r="D1892" s="42">
        <v>45016</v>
      </c>
      <c r="E1892" s="42">
        <v>45199</v>
      </c>
      <c r="F1892" t="s">
        <v>2897</v>
      </c>
      <c r="G1892" t="s">
        <v>1474</v>
      </c>
      <c r="H1892">
        <v>1600</v>
      </c>
      <c r="I1892" t="s">
        <v>2789</v>
      </c>
      <c r="J1892">
        <v>160206</v>
      </c>
      <c r="K1892" t="s">
        <v>2159</v>
      </c>
      <c r="L1892">
        <v>-438078302.56999999</v>
      </c>
      <c r="M1892">
        <v>557893602.57000005</v>
      </c>
      <c r="N1892">
        <v>119815300.02</v>
      </c>
      <c r="O1892">
        <v>-0.02</v>
      </c>
      <c r="P1892" t="s">
        <v>607</v>
      </c>
      <c r="Q1892">
        <v>-0.02</v>
      </c>
      <c r="R1892">
        <v>0</v>
      </c>
      <c r="S1892">
        <v>119815300.02</v>
      </c>
      <c r="T1892" t="s">
        <v>2897</v>
      </c>
      <c r="U1892" s="221">
        <f t="shared" si="59"/>
        <v>43.807830255000006</v>
      </c>
    </row>
    <row r="1893" spans="1:21" hidden="1">
      <c r="A1893" s="55" t="str">
        <f t="shared" si="58"/>
        <v>Y0BF0</v>
      </c>
      <c r="B1893" s="55">
        <f>VLOOKUP(J1893,'Mapping-CITI'!A:E,5,0)</f>
        <v>0</v>
      </c>
      <c r="D1893" s="42">
        <v>45016</v>
      </c>
      <c r="E1893" s="42">
        <v>45199</v>
      </c>
      <c r="F1893" t="s">
        <v>2897</v>
      </c>
      <c r="G1893" t="s">
        <v>1474</v>
      </c>
      <c r="H1893">
        <v>1600</v>
      </c>
      <c r="I1893" t="s">
        <v>2789</v>
      </c>
      <c r="J1893">
        <v>160207</v>
      </c>
      <c r="K1893" t="s">
        <v>2160</v>
      </c>
      <c r="L1893">
        <v>0</v>
      </c>
      <c r="M1893">
        <v>2696485968</v>
      </c>
      <c r="N1893">
        <v>2695834131</v>
      </c>
      <c r="O1893">
        <v>651837</v>
      </c>
      <c r="P1893" t="s">
        <v>607</v>
      </c>
      <c r="Q1893">
        <v>651837</v>
      </c>
      <c r="R1893">
        <v>152000</v>
      </c>
      <c r="S1893">
        <v>2694399631</v>
      </c>
      <c r="T1893" t="s">
        <v>2897</v>
      </c>
      <c r="U1893" s="221">
        <f t="shared" si="59"/>
        <v>6.5183699999999997E-2</v>
      </c>
    </row>
    <row r="1894" spans="1:21" hidden="1">
      <c r="A1894" s="55" t="str">
        <f t="shared" si="58"/>
        <v>Y0BF0</v>
      </c>
      <c r="B1894" s="55">
        <f>VLOOKUP(J1894,'Mapping-CITI'!A:E,5,0)</f>
        <v>0</v>
      </c>
      <c r="D1894" s="42">
        <v>45016</v>
      </c>
      <c r="E1894" s="42">
        <v>45199</v>
      </c>
      <c r="F1894" t="s">
        <v>2897</v>
      </c>
      <c r="G1894" t="s">
        <v>1474</v>
      </c>
      <c r="H1894">
        <v>1230</v>
      </c>
      <c r="I1894" t="s">
        <v>2772</v>
      </c>
      <c r="J1894">
        <v>170125</v>
      </c>
      <c r="K1894" t="s">
        <v>2168</v>
      </c>
      <c r="L1894">
        <v>-1701137985.01</v>
      </c>
      <c r="M1894">
        <v>0</v>
      </c>
      <c r="N1894">
        <v>-42070570</v>
      </c>
      <c r="O1894">
        <v>-1659067415.01</v>
      </c>
      <c r="P1894" t="s">
        <v>607</v>
      </c>
      <c r="Q1894">
        <v>-1659067415.01</v>
      </c>
      <c r="R1894">
        <v>0</v>
      </c>
      <c r="S1894">
        <v>0</v>
      </c>
      <c r="T1894" t="s">
        <v>2897</v>
      </c>
      <c r="U1894" s="221">
        <f t="shared" si="59"/>
        <v>4.2070569999999998</v>
      </c>
    </row>
    <row r="1895" spans="1:21" hidden="1">
      <c r="A1895" s="55" t="str">
        <f t="shared" si="58"/>
        <v>Y0BF0</v>
      </c>
      <c r="B1895" s="55">
        <f>VLOOKUP(J1895,'Mapping-CITI'!A:E,5,0)</f>
        <v>0</v>
      </c>
      <c r="D1895" s="42">
        <v>45016</v>
      </c>
      <c r="E1895" s="42">
        <v>45199</v>
      </c>
      <c r="F1895" t="s">
        <v>2897</v>
      </c>
      <c r="G1895" t="s">
        <v>1474</v>
      </c>
      <c r="H1895">
        <v>1230</v>
      </c>
      <c r="I1895" t="s">
        <v>2772</v>
      </c>
      <c r="J1895">
        <v>170129</v>
      </c>
      <c r="K1895" t="s">
        <v>2170</v>
      </c>
      <c r="L1895">
        <v>-540933031.59000003</v>
      </c>
      <c r="M1895">
        <v>0</v>
      </c>
      <c r="N1895">
        <v>-219797064.06</v>
      </c>
      <c r="O1895">
        <v>-321135967.52999997</v>
      </c>
      <c r="P1895" t="s">
        <v>607</v>
      </c>
      <c r="Q1895">
        <v>-321135967.52999997</v>
      </c>
      <c r="R1895">
        <v>0</v>
      </c>
      <c r="S1895">
        <v>0</v>
      </c>
      <c r="T1895" t="s">
        <v>2897</v>
      </c>
      <c r="U1895" s="221">
        <f t="shared" si="59"/>
        <v>21.979706406000002</v>
      </c>
    </row>
    <row r="1896" spans="1:21" hidden="1">
      <c r="A1896" s="55" t="str">
        <f t="shared" si="58"/>
        <v>Y0BF1.2</v>
      </c>
      <c r="B1896" s="55">
        <f>VLOOKUP(J1896,'Mapping-CITI'!A:E,5,0)</f>
        <v>1.2</v>
      </c>
      <c r="D1896" s="42">
        <v>45016</v>
      </c>
      <c r="E1896" s="42">
        <v>45199</v>
      </c>
      <c r="F1896" t="s">
        <v>2897</v>
      </c>
      <c r="G1896" t="s">
        <v>1474</v>
      </c>
      <c r="H1896">
        <v>2110</v>
      </c>
      <c r="I1896" t="s">
        <v>2790</v>
      </c>
      <c r="J1896">
        <v>201224</v>
      </c>
      <c r="K1896" t="s">
        <v>2201</v>
      </c>
      <c r="L1896">
        <v>-473566.85</v>
      </c>
      <c r="M1896">
        <v>0</v>
      </c>
      <c r="N1896">
        <v>0</v>
      </c>
      <c r="O1896">
        <v>-473566.85</v>
      </c>
      <c r="P1896" t="s">
        <v>607</v>
      </c>
      <c r="Q1896" s="191">
        <v>-473566.85</v>
      </c>
      <c r="R1896">
        <v>0</v>
      </c>
      <c r="S1896">
        <v>0</v>
      </c>
      <c r="T1896" t="s">
        <v>2897</v>
      </c>
      <c r="U1896" s="221">
        <f t="shared" si="59"/>
        <v>0</v>
      </c>
    </row>
    <row r="1897" spans="1:21" hidden="1">
      <c r="A1897" s="55" t="str">
        <f t="shared" si="58"/>
        <v>Y0BF0</v>
      </c>
      <c r="B1897" s="55">
        <f>VLOOKUP(J1897,'Mapping-CITI'!A:E,5,0)</f>
        <v>0</v>
      </c>
      <c r="D1897" s="42">
        <v>45016</v>
      </c>
      <c r="E1897" s="42">
        <v>45199</v>
      </c>
      <c r="F1897" t="s">
        <v>2897</v>
      </c>
      <c r="G1897" t="s">
        <v>1474</v>
      </c>
      <c r="H1897">
        <v>2110</v>
      </c>
      <c r="I1897" t="s">
        <v>2790</v>
      </c>
      <c r="J1897">
        <v>201225</v>
      </c>
      <c r="K1897" t="s">
        <v>2202</v>
      </c>
      <c r="L1897">
        <v>-1026867564.8200001</v>
      </c>
      <c r="M1897">
        <v>0</v>
      </c>
      <c r="N1897">
        <v>0</v>
      </c>
      <c r="O1897">
        <v>-1026867564.8200001</v>
      </c>
      <c r="P1897" t="s">
        <v>607</v>
      </c>
      <c r="Q1897">
        <v>-1026867564.8200001</v>
      </c>
      <c r="R1897">
        <v>0</v>
      </c>
      <c r="S1897">
        <v>0</v>
      </c>
      <c r="T1897" t="s">
        <v>2897</v>
      </c>
      <c r="U1897" s="221">
        <f t="shared" si="59"/>
        <v>0</v>
      </c>
    </row>
    <row r="1898" spans="1:21" hidden="1">
      <c r="A1898" s="55" t="str">
        <f t="shared" si="58"/>
        <v>Y0BF1.2</v>
      </c>
      <c r="B1898" s="55">
        <f>VLOOKUP(J1898,'Mapping-CITI'!A:E,5,0)</f>
        <v>1.2</v>
      </c>
      <c r="D1898" s="42">
        <v>45016</v>
      </c>
      <c r="E1898" s="42">
        <v>45199</v>
      </c>
      <c r="F1898" t="s">
        <v>2897</v>
      </c>
      <c r="G1898" t="s">
        <v>1474</v>
      </c>
      <c r="H1898">
        <v>2110</v>
      </c>
      <c r="I1898" t="s">
        <v>2790</v>
      </c>
      <c r="J1898">
        <v>201232</v>
      </c>
      <c r="K1898" t="s">
        <v>2201</v>
      </c>
      <c r="L1898">
        <v>-37834020.549999997</v>
      </c>
      <c r="M1898">
        <v>0</v>
      </c>
      <c r="N1898">
        <v>0</v>
      </c>
      <c r="O1898">
        <v>-37834020.549999997</v>
      </c>
      <c r="P1898" t="s">
        <v>607</v>
      </c>
      <c r="Q1898" s="191">
        <v>-37834020.549999997</v>
      </c>
      <c r="R1898">
        <v>0</v>
      </c>
      <c r="S1898">
        <v>0</v>
      </c>
      <c r="T1898" t="s">
        <v>2897</v>
      </c>
      <c r="U1898" s="221">
        <f t="shared" si="59"/>
        <v>0</v>
      </c>
    </row>
    <row r="1899" spans="1:21" hidden="1">
      <c r="A1899" s="55" t="str">
        <f t="shared" si="58"/>
        <v>Y0BF0</v>
      </c>
      <c r="B1899" s="55">
        <f>VLOOKUP(J1899,'Mapping-CITI'!A:E,5,0)</f>
        <v>0</v>
      </c>
      <c r="D1899" s="42">
        <v>45016</v>
      </c>
      <c r="E1899" s="42">
        <v>45199</v>
      </c>
      <c r="F1899" t="s">
        <v>2897</v>
      </c>
      <c r="G1899" t="s">
        <v>1474</v>
      </c>
      <c r="H1899">
        <v>2110</v>
      </c>
      <c r="I1899" t="s">
        <v>2790</v>
      </c>
      <c r="J1899">
        <v>201246</v>
      </c>
      <c r="K1899" t="s">
        <v>2634</v>
      </c>
      <c r="L1899">
        <v>-709190.74</v>
      </c>
      <c r="M1899">
        <v>700028.48</v>
      </c>
      <c r="N1899">
        <v>485328.77</v>
      </c>
      <c r="O1899">
        <v>-494491.03</v>
      </c>
      <c r="P1899" t="s">
        <v>607</v>
      </c>
      <c r="Q1899">
        <v>-494491.03</v>
      </c>
      <c r="R1899">
        <v>0</v>
      </c>
      <c r="S1899">
        <v>0</v>
      </c>
      <c r="T1899" t="s">
        <v>2897</v>
      </c>
      <c r="U1899" s="221">
        <f t="shared" si="59"/>
        <v>2.1469970999999997E-2</v>
      </c>
    </row>
    <row r="1900" spans="1:21" hidden="1">
      <c r="A1900" s="55" t="str">
        <f t="shared" si="58"/>
        <v>Y0BF0</v>
      </c>
      <c r="B1900" s="55">
        <f>VLOOKUP(J1900,'Mapping-CITI'!A:E,5,0)</f>
        <v>0</v>
      </c>
      <c r="D1900" s="42">
        <v>45016</v>
      </c>
      <c r="E1900" s="42">
        <v>45199</v>
      </c>
      <c r="F1900" t="s">
        <v>2897</v>
      </c>
      <c r="G1900" t="s">
        <v>1474</v>
      </c>
      <c r="H1900">
        <v>2110</v>
      </c>
      <c r="I1900" t="s">
        <v>2790</v>
      </c>
      <c r="J1900">
        <v>201274</v>
      </c>
      <c r="K1900" t="s">
        <v>2207</v>
      </c>
      <c r="L1900">
        <v>13632914.67</v>
      </c>
      <c r="M1900">
        <v>1536752.59</v>
      </c>
      <c r="N1900">
        <v>2853160.36</v>
      </c>
      <c r="O1900">
        <v>12316506.9</v>
      </c>
      <c r="P1900" t="s">
        <v>607</v>
      </c>
      <c r="Q1900">
        <v>12316506.9</v>
      </c>
      <c r="R1900">
        <v>0</v>
      </c>
      <c r="S1900">
        <v>0</v>
      </c>
      <c r="T1900" t="s">
        <v>2897</v>
      </c>
      <c r="U1900" s="221">
        <f t="shared" si="59"/>
        <v>-0.13164077699999999</v>
      </c>
    </row>
    <row r="1901" spans="1:21" hidden="1">
      <c r="A1901" s="55" t="str">
        <f t="shared" si="58"/>
        <v>Y0BF1.2</v>
      </c>
      <c r="B1901" s="55">
        <f>VLOOKUP(J1901,'Mapping-CITI'!A:E,5,0)</f>
        <v>1.2</v>
      </c>
      <c r="D1901" s="42">
        <v>45016</v>
      </c>
      <c r="E1901" s="42">
        <v>45199</v>
      </c>
      <c r="F1901" t="s">
        <v>2897</v>
      </c>
      <c r="G1901" t="s">
        <v>1474</v>
      </c>
      <c r="H1901">
        <v>2110</v>
      </c>
      <c r="I1901" t="s">
        <v>2790</v>
      </c>
      <c r="J1901">
        <v>201275</v>
      </c>
      <c r="K1901" t="s">
        <v>2208</v>
      </c>
      <c r="L1901">
        <v>-115234186.09999999</v>
      </c>
      <c r="M1901">
        <v>12409032.720000001</v>
      </c>
      <c r="N1901">
        <v>1116657.04</v>
      </c>
      <c r="O1901">
        <v>-103941810.42</v>
      </c>
      <c r="P1901" t="s">
        <v>607</v>
      </c>
      <c r="Q1901" s="191">
        <v>-103941810.42</v>
      </c>
      <c r="R1901">
        <v>0</v>
      </c>
      <c r="S1901">
        <v>0</v>
      </c>
      <c r="T1901" t="s">
        <v>2897</v>
      </c>
      <c r="U1901" s="221">
        <f t="shared" si="59"/>
        <v>1.129237568</v>
      </c>
    </row>
    <row r="1902" spans="1:21" hidden="1">
      <c r="A1902" s="55" t="str">
        <f t="shared" si="58"/>
        <v>Y0BF0</v>
      </c>
      <c r="B1902" s="55">
        <f>VLOOKUP(J1902,'Mapping-CITI'!A:E,5,0)</f>
        <v>0</v>
      </c>
      <c r="D1902" s="42">
        <v>45016</v>
      </c>
      <c r="E1902" s="42">
        <v>45199</v>
      </c>
      <c r="F1902" t="s">
        <v>2897</v>
      </c>
      <c r="G1902" t="s">
        <v>1474</v>
      </c>
      <c r="H1902">
        <v>2110</v>
      </c>
      <c r="I1902" t="s">
        <v>2790</v>
      </c>
      <c r="J1902">
        <v>201276</v>
      </c>
      <c r="K1902" t="s">
        <v>2209</v>
      </c>
      <c r="L1902">
        <v>-1841402948.53</v>
      </c>
      <c r="M1902">
        <v>2579723265.8899999</v>
      </c>
      <c r="N1902">
        <v>2501397504.7800002</v>
      </c>
      <c r="O1902">
        <v>-1763077187.4200001</v>
      </c>
      <c r="P1902" t="s">
        <v>607</v>
      </c>
      <c r="Q1902">
        <v>-1763077187.4200001</v>
      </c>
      <c r="R1902">
        <v>0</v>
      </c>
      <c r="S1902">
        <v>0</v>
      </c>
      <c r="T1902" t="s">
        <v>2897</v>
      </c>
      <c r="U1902" s="221">
        <f t="shared" si="59"/>
        <v>7.8325761109999661</v>
      </c>
    </row>
    <row r="1903" spans="1:21" hidden="1">
      <c r="A1903" s="55" t="str">
        <f t="shared" si="58"/>
        <v>Y0BF1.2</v>
      </c>
      <c r="B1903" s="55">
        <f>VLOOKUP(J1903,'Mapping-CITI'!A:E,5,0)</f>
        <v>1.2</v>
      </c>
      <c r="D1903" s="42">
        <v>45016</v>
      </c>
      <c r="E1903" s="42">
        <v>45199</v>
      </c>
      <c r="F1903" t="s">
        <v>2897</v>
      </c>
      <c r="G1903" t="s">
        <v>1474</v>
      </c>
      <c r="H1903">
        <v>2110</v>
      </c>
      <c r="I1903" t="s">
        <v>2790</v>
      </c>
      <c r="J1903">
        <v>201277</v>
      </c>
      <c r="K1903" t="s">
        <v>2210</v>
      </c>
      <c r="L1903">
        <v>-3644628127.9200001</v>
      </c>
      <c r="M1903">
        <v>331321373.72000003</v>
      </c>
      <c r="N1903">
        <v>176286264.59</v>
      </c>
      <c r="O1903">
        <v>-3489593018.79</v>
      </c>
      <c r="P1903" t="s">
        <v>607</v>
      </c>
      <c r="Q1903" s="191">
        <v>-3489593018.79</v>
      </c>
      <c r="R1903">
        <v>0</v>
      </c>
      <c r="S1903">
        <v>0</v>
      </c>
      <c r="T1903" t="s">
        <v>2897</v>
      </c>
      <c r="U1903" s="221">
        <f t="shared" si="59"/>
        <v>15.503510913000003</v>
      </c>
    </row>
    <row r="1904" spans="1:21" hidden="1">
      <c r="A1904" s="55" t="str">
        <f t="shared" si="58"/>
        <v>Y0BF0</v>
      </c>
      <c r="B1904" s="55">
        <f>VLOOKUP(J1904,'Mapping-CITI'!A:E,5,0)</f>
        <v>0</v>
      </c>
      <c r="D1904" s="42">
        <v>45016</v>
      </c>
      <c r="E1904" s="42">
        <v>45199</v>
      </c>
      <c r="F1904" t="s">
        <v>2897</v>
      </c>
      <c r="G1904" t="s">
        <v>1474</v>
      </c>
      <c r="H1904">
        <v>2110</v>
      </c>
      <c r="I1904" t="s">
        <v>2790</v>
      </c>
      <c r="J1904">
        <v>201331</v>
      </c>
      <c r="K1904" t="s">
        <v>2219</v>
      </c>
      <c r="L1904">
        <v>-3100740.32</v>
      </c>
      <c r="M1904">
        <v>637022.15</v>
      </c>
      <c r="N1904">
        <v>563763.38</v>
      </c>
      <c r="O1904">
        <v>-3027481.55</v>
      </c>
      <c r="P1904" t="s">
        <v>607</v>
      </c>
      <c r="Q1904">
        <v>-3027481.55</v>
      </c>
      <c r="R1904">
        <v>0</v>
      </c>
      <c r="S1904">
        <v>0</v>
      </c>
      <c r="T1904" t="s">
        <v>2897</v>
      </c>
      <c r="U1904" s="221">
        <f t="shared" si="59"/>
        <v>7.3258770000000015E-3</v>
      </c>
    </row>
    <row r="1905" spans="1:21" hidden="1">
      <c r="A1905" s="55" t="str">
        <f t="shared" si="58"/>
        <v>Y0BF1.2</v>
      </c>
      <c r="B1905" s="55">
        <f>VLOOKUP(J1905,'Mapping-CITI'!A:E,5,0)</f>
        <v>1.2</v>
      </c>
      <c r="D1905" s="42">
        <v>45016</v>
      </c>
      <c r="E1905" s="42">
        <v>45199</v>
      </c>
      <c r="F1905" t="s">
        <v>2897</v>
      </c>
      <c r="G1905" t="s">
        <v>1474</v>
      </c>
      <c r="H1905">
        <v>2110</v>
      </c>
      <c r="I1905" t="s">
        <v>2790</v>
      </c>
      <c r="J1905">
        <v>201333</v>
      </c>
      <c r="K1905" t="s">
        <v>2221</v>
      </c>
      <c r="L1905">
        <v>-8285418.9699999997</v>
      </c>
      <c r="M1905">
        <v>682608.52</v>
      </c>
      <c r="N1905">
        <v>514015.5</v>
      </c>
      <c r="O1905">
        <v>-8116825.9500000002</v>
      </c>
      <c r="P1905" t="s">
        <v>607</v>
      </c>
      <c r="Q1905" s="191">
        <v>-8116825.9500000002</v>
      </c>
      <c r="R1905">
        <v>0</v>
      </c>
      <c r="S1905">
        <v>0</v>
      </c>
      <c r="T1905" t="s">
        <v>2897</v>
      </c>
      <c r="U1905" s="221">
        <f t="shared" si="59"/>
        <v>1.6859302000000003E-2</v>
      </c>
    </row>
    <row r="1906" spans="1:21" hidden="1">
      <c r="A1906" s="55" t="str">
        <f t="shared" si="58"/>
        <v>Y0BF0</v>
      </c>
      <c r="B1906" s="55">
        <f>VLOOKUP(J1906,'Mapping-CITI'!A:E,5,0)</f>
        <v>0</v>
      </c>
      <c r="D1906" s="42">
        <v>45016</v>
      </c>
      <c r="E1906" s="42">
        <v>45199</v>
      </c>
      <c r="F1906" t="s">
        <v>2897</v>
      </c>
      <c r="G1906" t="s">
        <v>1474</v>
      </c>
      <c r="H1906">
        <v>2110</v>
      </c>
      <c r="I1906" t="s">
        <v>2790</v>
      </c>
      <c r="J1906">
        <v>201342</v>
      </c>
      <c r="K1906" t="s">
        <v>2635</v>
      </c>
      <c r="L1906">
        <v>-252474.89</v>
      </c>
      <c r="M1906">
        <v>50792.959999999999</v>
      </c>
      <c r="N1906">
        <v>20953.45</v>
      </c>
      <c r="O1906">
        <v>-222635.38</v>
      </c>
      <c r="P1906" t="s">
        <v>607</v>
      </c>
      <c r="Q1906">
        <v>-222635.38</v>
      </c>
      <c r="R1906">
        <v>0</v>
      </c>
      <c r="S1906">
        <v>0</v>
      </c>
      <c r="T1906" t="s">
        <v>2897</v>
      </c>
      <c r="U1906" s="221">
        <f t="shared" si="59"/>
        <v>2.9839509999999999E-3</v>
      </c>
    </row>
    <row r="1907" spans="1:21" hidden="1">
      <c r="A1907" s="55" t="str">
        <f t="shared" si="58"/>
        <v>Y0BF0</v>
      </c>
      <c r="B1907" s="55">
        <f>VLOOKUP(J1907,'Mapping-CITI'!A:E,5,0)</f>
        <v>0</v>
      </c>
      <c r="D1907" s="42">
        <v>45016</v>
      </c>
      <c r="E1907" s="42">
        <v>45199</v>
      </c>
      <c r="F1907" t="s">
        <v>2897</v>
      </c>
      <c r="G1907" t="s">
        <v>1474</v>
      </c>
      <c r="H1907">
        <v>2110</v>
      </c>
      <c r="I1907" t="s">
        <v>2790</v>
      </c>
      <c r="J1907">
        <v>201351</v>
      </c>
      <c r="K1907" t="s">
        <v>2225</v>
      </c>
      <c r="L1907">
        <v>-3849827398.25</v>
      </c>
      <c r="M1907">
        <v>6660311001</v>
      </c>
      <c r="N1907">
        <v>6362469432.2200003</v>
      </c>
      <c r="O1907">
        <v>-3551985829.4699998</v>
      </c>
      <c r="P1907" t="s">
        <v>607</v>
      </c>
      <c r="Q1907">
        <v>-3551985829.4699998</v>
      </c>
      <c r="R1907">
        <v>0</v>
      </c>
      <c r="S1907">
        <v>0</v>
      </c>
      <c r="T1907" t="s">
        <v>2897</v>
      </c>
      <c r="U1907" s="221">
        <f t="shared" si="59"/>
        <v>29.784156877999973</v>
      </c>
    </row>
    <row r="1908" spans="1:21" hidden="1">
      <c r="A1908" s="55" t="str">
        <f t="shared" si="58"/>
        <v>Y0BF0</v>
      </c>
      <c r="B1908" s="55">
        <f>VLOOKUP(J1908,'Mapping-CITI'!A:E,5,0)</f>
        <v>0</v>
      </c>
      <c r="D1908" s="42">
        <v>45016</v>
      </c>
      <c r="E1908" s="42">
        <v>45199</v>
      </c>
      <c r="F1908" t="s">
        <v>2897</v>
      </c>
      <c r="G1908" t="s">
        <v>1474</v>
      </c>
      <c r="H1908">
        <v>2110</v>
      </c>
      <c r="I1908" t="s">
        <v>2790</v>
      </c>
      <c r="J1908">
        <v>201353</v>
      </c>
      <c r="K1908" t="s">
        <v>2227</v>
      </c>
      <c r="L1908">
        <v>222542690.61000001</v>
      </c>
      <c r="M1908">
        <v>13223629.949999999</v>
      </c>
      <c r="N1908">
        <v>18033991.469999999</v>
      </c>
      <c r="O1908">
        <v>217732329.09</v>
      </c>
      <c r="P1908" t="s">
        <v>607</v>
      </c>
      <c r="Q1908">
        <v>217732329.09</v>
      </c>
      <c r="R1908">
        <v>0</v>
      </c>
      <c r="S1908">
        <v>0</v>
      </c>
      <c r="T1908" t="s">
        <v>2897</v>
      </c>
      <c r="U1908" s="221">
        <f t="shared" si="59"/>
        <v>-0.48103615199999994</v>
      </c>
    </row>
    <row r="1909" spans="1:21" hidden="1">
      <c r="A1909" s="55" t="str">
        <f t="shared" si="58"/>
        <v>Y0BF0</v>
      </c>
      <c r="B1909" s="55">
        <f>VLOOKUP(J1909,'Mapping-CITI'!A:E,5,0)</f>
        <v>0</v>
      </c>
      <c r="D1909" s="42">
        <v>45016</v>
      </c>
      <c r="E1909" s="42">
        <v>45199</v>
      </c>
      <c r="F1909" t="s">
        <v>2897</v>
      </c>
      <c r="G1909" t="s">
        <v>1474</v>
      </c>
      <c r="H1909">
        <v>2110</v>
      </c>
      <c r="I1909" t="s">
        <v>2790</v>
      </c>
      <c r="J1909">
        <v>201356</v>
      </c>
      <c r="K1909" t="s">
        <v>2230</v>
      </c>
      <c r="L1909">
        <v>-346815.68</v>
      </c>
      <c r="M1909">
        <v>1116624.05</v>
      </c>
      <c r="N1909">
        <v>892314.67</v>
      </c>
      <c r="O1909">
        <v>-122506.3</v>
      </c>
      <c r="P1909" t="s">
        <v>607</v>
      </c>
      <c r="Q1909">
        <v>-122506.3</v>
      </c>
      <c r="R1909">
        <v>0</v>
      </c>
      <c r="S1909">
        <v>0</v>
      </c>
      <c r="T1909" t="s">
        <v>2897</v>
      </c>
      <c r="U1909" s="221">
        <f t="shared" si="59"/>
        <v>2.2430938000000001E-2</v>
      </c>
    </row>
    <row r="1910" spans="1:21" hidden="1">
      <c r="A1910" s="55" t="str">
        <f t="shared" si="58"/>
        <v>Y0BF1.2</v>
      </c>
      <c r="B1910" s="55">
        <f>VLOOKUP(J1910,'Mapping-CITI'!A:E,5,0)</f>
        <v>1.2</v>
      </c>
      <c r="D1910" s="42">
        <v>45016</v>
      </c>
      <c r="E1910" s="42">
        <v>45199</v>
      </c>
      <c r="F1910" t="s">
        <v>2897</v>
      </c>
      <c r="G1910" t="s">
        <v>1474</v>
      </c>
      <c r="H1910">
        <v>2110</v>
      </c>
      <c r="I1910" t="s">
        <v>2790</v>
      </c>
      <c r="J1910">
        <v>201357</v>
      </c>
      <c r="K1910" t="s">
        <v>2636</v>
      </c>
      <c r="L1910">
        <v>-1681888.95</v>
      </c>
      <c r="M1910">
        <v>257541.54</v>
      </c>
      <c r="N1910">
        <v>58763.66</v>
      </c>
      <c r="O1910">
        <v>-1483111.07</v>
      </c>
      <c r="P1910" t="s">
        <v>607</v>
      </c>
      <c r="Q1910" s="191">
        <v>-1483111.07</v>
      </c>
      <c r="R1910">
        <v>0</v>
      </c>
      <c r="S1910">
        <v>0</v>
      </c>
      <c r="T1910" t="s">
        <v>2897</v>
      </c>
      <c r="U1910" s="221">
        <f t="shared" si="59"/>
        <v>1.9877788E-2</v>
      </c>
    </row>
    <row r="1911" spans="1:21" hidden="1">
      <c r="A1911" s="55" t="str">
        <f t="shared" si="58"/>
        <v>Y0BF1.2</v>
      </c>
      <c r="B1911" s="55">
        <f>VLOOKUP(J1911,'Mapping-CITI'!A:E,5,0)</f>
        <v>1.2</v>
      </c>
      <c r="D1911" s="42">
        <v>45016</v>
      </c>
      <c r="E1911" s="42">
        <v>45199</v>
      </c>
      <c r="F1911" t="s">
        <v>2897</v>
      </c>
      <c r="G1911" t="s">
        <v>1474</v>
      </c>
      <c r="H1911">
        <v>2110</v>
      </c>
      <c r="I1911" t="s">
        <v>2790</v>
      </c>
      <c r="J1911">
        <v>201366</v>
      </c>
      <c r="K1911" t="s">
        <v>2233</v>
      </c>
      <c r="L1911">
        <v>-7092887456.96</v>
      </c>
      <c r="M1911">
        <v>880038688.17999995</v>
      </c>
      <c r="N1911">
        <v>331295663.02999997</v>
      </c>
      <c r="O1911">
        <v>-6544144431.8100004</v>
      </c>
      <c r="P1911" t="s">
        <v>607</v>
      </c>
      <c r="Q1911" s="191">
        <v>-6544144431.8100004</v>
      </c>
      <c r="R1911">
        <v>0</v>
      </c>
      <c r="S1911">
        <v>0</v>
      </c>
      <c r="T1911" t="s">
        <v>2897</v>
      </c>
      <c r="U1911" s="221">
        <f t="shared" si="59"/>
        <v>54.874302514999997</v>
      </c>
    </row>
    <row r="1912" spans="1:21" hidden="1">
      <c r="A1912" s="55" t="str">
        <f t="shared" si="58"/>
        <v>Y0BF1.2</v>
      </c>
      <c r="B1912" s="55">
        <f>VLOOKUP(J1912,'Mapping-CITI'!A:E,5,0)</f>
        <v>1.2</v>
      </c>
      <c r="D1912" s="42">
        <v>45016</v>
      </c>
      <c r="E1912" s="42">
        <v>45199</v>
      </c>
      <c r="F1912" t="s">
        <v>2897</v>
      </c>
      <c r="G1912" t="s">
        <v>1474</v>
      </c>
      <c r="H1912">
        <v>2110</v>
      </c>
      <c r="I1912" t="s">
        <v>2790</v>
      </c>
      <c r="J1912">
        <v>201368</v>
      </c>
      <c r="K1912" t="s">
        <v>2235</v>
      </c>
      <c r="L1912">
        <v>-17540737.719999999</v>
      </c>
      <c r="M1912">
        <v>1394377.09</v>
      </c>
      <c r="N1912">
        <v>1014583.9</v>
      </c>
      <c r="O1912">
        <v>-17160944.530000001</v>
      </c>
      <c r="P1912" t="s">
        <v>607</v>
      </c>
      <c r="Q1912" s="191">
        <v>-17160944.530000001</v>
      </c>
      <c r="R1912">
        <v>0</v>
      </c>
      <c r="S1912">
        <v>0</v>
      </c>
      <c r="T1912" t="s">
        <v>2897</v>
      </c>
      <c r="U1912" s="221">
        <f t="shared" si="59"/>
        <v>3.7979319000000004E-2</v>
      </c>
    </row>
    <row r="1913" spans="1:21" hidden="1">
      <c r="A1913" s="55" t="str">
        <f t="shared" si="58"/>
        <v>Y0BF1.2</v>
      </c>
      <c r="B1913" s="55">
        <f>VLOOKUP(J1913,'Mapping-CITI'!A:E,5,0)</f>
        <v>1.2</v>
      </c>
      <c r="D1913" s="42">
        <v>45016</v>
      </c>
      <c r="E1913" s="42">
        <v>45199</v>
      </c>
      <c r="F1913" t="s">
        <v>2897</v>
      </c>
      <c r="G1913" t="s">
        <v>1474</v>
      </c>
      <c r="H1913">
        <v>2110</v>
      </c>
      <c r="I1913" t="s">
        <v>2790</v>
      </c>
      <c r="J1913">
        <v>201371</v>
      </c>
      <c r="K1913" t="s">
        <v>2238</v>
      </c>
      <c r="L1913">
        <v>-1572274.81</v>
      </c>
      <c r="M1913">
        <v>1060178.1100000001</v>
      </c>
      <c r="N1913">
        <v>43391.12</v>
      </c>
      <c r="O1913">
        <v>-555487.81999999995</v>
      </c>
      <c r="P1913" t="s">
        <v>607</v>
      </c>
      <c r="Q1913" s="191">
        <v>-555487.81999999995</v>
      </c>
      <c r="R1913">
        <v>0</v>
      </c>
      <c r="S1913">
        <v>0</v>
      </c>
      <c r="T1913" t="s">
        <v>2897</v>
      </c>
      <c r="U1913" s="221">
        <f t="shared" si="59"/>
        <v>0.10167869900000001</v>
      </c>
    </row>
    <row r="1914" spans="1:21" hidden="1">
      <c r="A1914" s="55" t="str">
        <f t="shared" si="58"/>
        <v>Y0BF1.2</v>
      </c>
      <c r="B1914" s="55">
        <f>VLOOKUP(J1914,'Mapping-CITI'!A:E,5,0)</f>
        <v>1.2</v>
      </c>
      <c r="D1914" s="42">
        <v>45016</v>
      </c>
      <c r="E1914" s="42">
        <v>45199</v>
      </c>
      <c r="F1914" t="s">
        <v>2897</v>
      </c>
      <c r="G1914" t="s">
        <v>1474</v>
      </c>
      <c r="H1914">
        <v>2110</v>
      </c>
      <c r="I1914" t="s">
        <v>2790</v>
      </c>
      <c r="J1914">
        <v>201412</v>
      </c>
      <c r="K1914" t="s">
        <v>2637</v>
      </c>
      <c r="L1914">
        <v>-5616026.8499999996</v>
      </c>
      <c r="M1914">
        <v>3215924.46</v>
      </c>
      <c r="N1914">
        <v>1514368.5</v>
      </c>
      <c r="O1914">
        <v>-3914470.89</v>
      </c>
      <c r="P1914" t="s">
        <v>607</v>
      </c>
      <c r="Q1914" s="191">
        <v>-3914470.89</v>
      </c>
      <c r="R1914">
        <v>0</v>
      </c>
      <c r="S1914">
        <v>0</v>
      </c>
      <c r="T1914" t="s">
        <v>2897</v>
      </c>
      <c r="U1914" s="221">
        <f t="shared" si="59"/>
        <v>0.17015559599999999</v>
      </c>
    </row>
    <row r="1915" spans="1:21" hidden="1">
      <c r="A1915" s="55" t="str">
        <f t="shared" si="58"/>
        <v>Y0BF0</v>
      </c>
      <c r="B1915" s="55">
        <f>VLOOKUP(J1915,'Mapping-CITI'!A:E,5,0)</f>
        <v>0</v>
      </c>
      <c r="D1915" s="42">
        <v>45016</v>
      </c>
      <c r="E1915" s="42">
        <v>45199</v>
      </c>
      <c r="F1915" t="s">
        <v>2897</v>
      </c>
      <c r="G1915" t="s">
        <v>1474</v>
      </c>
      <c r="H1915">
        <v>2250</v>
      </c>
      <c r="I1915" t="s">
        <v>2774</v>
      </c>
      <c r="J1915">
        <v>210103</v>
      </c>
      <c r="K1915" t="s">
        <v>2240</v>
      </c>
      <c r="L1915">
        <v>0</v>
      </c>
      <c r="M1915">
        <v>85704.26</v>
      </c>
      <c r="N1915">
        <v>85704.26</v>
      </c>
      <c r="O1915">
        <v>0</v>
      </c>
      <c r="P1915" t="s">
        <v>607</v>
      </c>
      <c r="Q1915">
        <v>0</v>
      </c>
      <c r="R1915">
        <v>85704.26</v>
      </c>
      <c r="S1915">
        <v>85704.26</v>
      </c>
      <c r="T1915" t="s">
        <v>2897</v>
      </c>
      <c r="U1915" s="221">
        <f t="shared" si="59"/>
        <v>0</v>
      </c>
    </row>
    <row r="1916" spans="1:21" hidden="1">
      <c r="A1916" s="55" t="str">
        <f t="shared" si="58"/>
        <v>Y0BF0</v>
      </c>
      <c r="B1916" s="55">
        <f>VLOOKUP(J1916,'Mapping-CITI'!A:E,5,0)</f>
        <v>0</v>
      </c>
      <c r="D1916" s="42">
        <v>45016</v>
      </c>
      <c r="E1916" s="42">
        <v>45199</v>
      </c>
      <c r="F1916" t="s">
        <v>2897</v>
      </c>
      <c r="G1916" t="s">
        <v>1474</v>
      </c>
      <c r="H1916">
        <v>2250</v>
      </c>
      <c r="I1916" t="s">
        <v>2774</v>
      </c>
      <c r="J1916">
        <v>210117</v>
      </c>
      <c r="K1916" t="s">
        <v>2242</v>
      </c>
      <c r="L1916">
        <v>-10924229.67</v>
      </c>
      <c r="M1916">
        <v>73029716.989999995</v>
      </c>
      <c r="N1916">
        <v>72545858</v>
      </c>
      <c r="O1916">
        <v>-10440370.68</v>
      </c>
      <c r="P1916" t="s">
        <v>607</v>
      </c>
      <c r="Q1916">
        <v>-10440370.68</v>
      </c>
      <c r="R1916">
        <v>72973925.930000007</v>
      </c>
      <c r="S1916">
        <v>5736305.6299999999</v>
      </c>
      <c r="T1916" t="s">
        <v>2897</v>
      </c>
      <c r="U1916" s="221">
        <f t="shared" si="59"/>
        <v>4.8385898999999462E-2</v>
      </c>
    </row>
    <row r="1917" spans="1:21" hidden="1">
      <c r="A1917" s="55" t="str">
        <f t="shared" si="58"/>
        <v>Y0BF0</v>
      </c>
      <c r="B1917" s="55">
        <f>VLOOKUP(J1917,'Mapping-CITI'!A:E,5,0)</f>
        <v>0</v>
      </c>
      <c r="D1917" s="42">
        <v>45016</v>
      </c>
      <c r="E1917" s="42">
        <v>45199</v>
      </c>
      <c r="F1917" t="s">
        <v>2897</v>
      </c>
      <c r="G1917" t="s">
        <v>1474</v>
      </c>
      <c r="H1917">
        <v>2250</v>
      </c>
      <c r="I1917" t="s">
        <v>2774</v>
      </c>
      <c r="J1917">
        <v>210132</v>
      </c>
      <c r="K1917" t="s">
        <v>2244</v>
      </c>
      <c r="L1917">
        <v>-28286.6</v>
      </c>
      <c r="M1917">
        <v>28286.6</v>
      </c>
      <c r="N1917">
        <v>0</v>
      </c>
      <c r="O1917">
        <v>0</v>
      </c>
      <c r="P1917" t="s">
        <v>607</v>
      </c>
      <c r="Q1917">
        <v>0</v>
      </c>
      <c r="R1917">
        <v>28286.6</v>
      </c>
      <c r="S1917">
        <v>0</v>
      </c>
      <c r="T1917" t="s">
        <v>2897</v>
      </c>
      <c r="U1917" s="221">
        <f t="shared" si="59"/>
        <v>2.8286599999999998E-3</v>
      </c>
    </row>
    <row r="1918" spans="1:21" hidden="1">
      <c r="A1918" s="55" t="str">
        <f t="shared" si="58"/>
        <v>Y0BF0</v>
      </c>
      <c r="B1918" s="55">
        <f>VLOOKUP(J1918,'Mapping-CITI'!A:E,5,0)</f>
        <v>0</v>
      </c>
      <c r="D1918" s="42">
        <v>45016</v>
      </c>
      <c r="E1918" s="42">
        <v>45199</v>
      </c>
      <c r="F1918" t="s">
        <v>2897</v>
      </c>
      <c r="G1918" t="s">
        <v>1474</v>
      </c>
      <c r="H1918">
        <v>2250</v>
      </c>
      <c r="I1918" t="s">
        <v>2774</v>
      </c>
      <c r="J1918">
        <v>210138</v>
      </c>
      <c r="K1918" t="s">
        <v>2791</v>
      </c>
      <c r="L1918">
        <v>-15852.3</v>
      </c>
      <c r="M1918">
        <v>956226.76</v>
      </c>
      <c r="N1918">
        <v>854471.54</v>
      </c>
      <c r="O1918">
        <v>85902.92</v>
      </c>
      <c r="P1918" t="s">
        <v>607</v>
      </c>
      <c r="Q1918">
        <v>85902.92</v>
      </c>
      <c r="R1918">
        <v>956226.76</v>
      </c>
      <c r="S1918">
        <v>854471.54</v>
      </c>
      <c r="T1918" t="s">
        <v>2897</v>
      </c>
      <c r="U1918" s="221">
        <f t="shared" si="59"/>
        <v>1.0175521999999998E-2</v>
      </c>
    </row>
    <row r="1919" spans="1:21" hidden="1">
      <c r="A1919" s="55" t="str">
        <f t="shared" si="58"/>
        <v>Y0BF0</v>
      </c>
      <c r="B1919" s="55">
        <f>VLOOKUP(J1919,'Mapping-CITI'!A:E,5,0)</f>
        <v>0</v>
      </c>
      <c r="D1919" s="42">
        <v>45016</v>
      </c>
      <c r="E1919" s="42">
        <v>45199</v>
      </c>
      <c r="F1919" t="s">
        <v>2897</v>
      </c>
      <c r="G1919" t="s">
        <v>1474</v>
      </c>
      <c r="H1919">
        <v>2250</v>
      </c>
      <c r="I1919" t="s">
        <v>2774</v>
      </c>
      <c r="J1919">
        <v>210140</v>
      </c>
      <c r="K1919" t="s">
        <v>2245</v>
      </c>
      <c r="L1919">
        <v>-357210.14</v>
      </c>
      <c r="M1919">
        <v>2142102.14</v>
      </c>
      <c r="N1919">
        <v>1723456.2</v>
      </c>
      <c r="O1919">
        <v>61435.8</v>
      </c>
      <c r="P1919" t="s">
        <v>607</v>
      </c>
      <c r="Q1919">
        <v>61435.8</v>
      </c>
      <c r="R1919">
        <v>2142102.14</v>
      </c>
      <c r="S1919">
        <v>1723456.2</v>
      </c>
      <c r="T1919" t="s">
        <v>2897</v>
      </c>
      <c r="U1919" s="221">
        <f t="shared" si="59"/>
        <v>4.1864594000000019E-2</v>
      </c>
    </row>
    <row r="1920" spans="1:21" hidden="1">
      <c r="A1920" s="55" t="str">
        <f t="shared" si="58"/>
        <v>Y0BF0</v>
      </c>
      <c r="B1920" s="55">
        <f>VLOOKUP(J1920,'Mapping-CITI'!A:E,5,0)</f>
        <v>0</v>
      </c>
      <c r="D1920" s="42">
        <v>45016</v>
      </c>
      <c r="E1920" s="42">
        <v>45199</v>
      </c>
      <c r="F1920" t="s">
        <v>2897</v>
      </c>
      <c r="G1920" t="s">
        <v>1474</v>
      </c>
      <c r="H1920">
        <v>2250</v>
      </c>
      <c r="I1920" t="s">
        <v>2774</v>
      </c>
      <c r="J1920">
        <v>210210</v>
      </c>
      <c r="K1920" t="s">
        <v>2246</v>
      </c>
      <c r="L1920">
        <v>-17809893.850000001</v>
      </c>
      <c r="M1920">
        <v>38721089.539999999</v>
      </c>
      <c r="N1920">
        <v>40102066.460000001</v>
      </c>
      <c r="O1920">
        <v>-19190870.77</v>
      </c>
      <c r="P1920" t="s">
        <v>607</v>
      </c>
      <c r="Q1920">
        <v>-19190870.77</v>
      </c>
      <c r="R1920">
        <v>38721089.539999999</v>
      </c>
      <c r="S1920">
        <v>654817.62</v>
      </c>
      <c r="T1920" t="s">
        <v>2897</v>
      </c>
      <c r="U1920" s="221">
        <f t="shared" si="59"/>
        <v>-0.13809769200000019</v>
      </c>
    </row>
    <row r="1921" spans="1:21" hidden="1">
      <c r="A1921" s="55" t="str">
        <f t="shared" si="58"/>
        <v>Y0BF0</v>
      </c>
      <c r="B1921" s="55">
        <f>VLOOKUP(J1921,'Mapping-CITI'!A:E,5,0)</f>
        <v>0</v>
      </c>
      <c r="D1921" s="42">
        <v>45016</v>
      </c>
      <c r="E1921" s="42">
        <v>45199</v>
      </c>
      <c r="F1921" t="s">
        <v>2897</v>
      </c>
      <c r="G1921" t="s">
        <v>1474</v>
      </c>
      <c r="H1921">
        <v>2250</v>
      </c>
      <c r="I1921" t="s">
        <v>2774</v>
      </c>
      <c r="J1921">
        <v>210419</v>
      </c>
      <c r="K1921" t="s">
        <v>2652</v>
      </c>
      <c r="L1921">
        <v>-4436.8</v>
      </c>
      <c r="M1921">
        <v>0</v>
      </c>
      <c r="N1921">
        <v>0</v>
      </c>
      <c r="O1921">
        <v>-4436.8</v>
      </c>
      <c r="P1921" t="s">
        <v>607</v>
      </c>
      <c r="Q1921">
        <v>-4436.8</v>
      </c>
      <c r="R1921">
        <v>0</v>
      </c>
      <c r="S1921">
        <v>0</v>
      </c>
      <c r="T1921" t="s">
        <v>2897</v>
      </c>
      <c r="U1921" s="221">
        <f t="shared" si="59"/>
        <v>0</v>
      </c>
    </row>
    <row r="1922" spans="1:21" hidden="1">
      <c r="A1922" s="55" t="str">
        <f t="shared" si="58"/>
        <v>Y0BF0</v>
      </c>
      <c r="B1922" s="55">
        <f>VLOOKUP(J1922,'Mapping-CITI'!A:E,5,0)</f>
        <v>0</v>
      </c>
      <c r="D1922" s="42">
        <v>45016</v>
      </c>
      <c r="E1922" s="42">
        <v>45199</v>
      </c>
      <c r="F1922" t="s">
        <v>2897</v>
      </c>
      <c r="G1922" t="s">
        <v>1474</v>
      </c>
      <c r="H1922">
        <v>2250</v>
      </c>
      <c r="I1922" t="s">
        <v>2774</v>
      </c>
      <c r="J1922">
        <v>210667</v>
      </c>
      <c r="K1922" t="s">
        <v>2862</v>
      </c>
      <c r="L1922">
        <v>7499.57</v>
      </c>
      <c r="M1922">
        <v>437</v>
      </c>
      <c r="N1922">
        <v>118778</v>
      </c>
      <c r="O1922">
        <v>-110841.43</v>
      </c>
      <c r="P1922" t="s">
        <v>607</v>
      </c>
      <c r="Q1922">
        <v>-110841.43</v>
      </c>
      <c r="R1922">
        <v>437</v>
      </c>
      <c r="S1922">
        <v>118778</v>
      </c>
      <c r="T1922" t="s">
        <v>2897</v>
      </c>
      <c r="U1922" s="221">
        <f t="shared" si="59"/>
        <v>-1.18341E-2</v>
      </c>
    </row>
    <row r="1923" spans="1:21" hidden="1">
      <c r="A1923" s="55" t="str">
        <f t="shared" ref="A1923:A1986" si="60">F1923&amp;B1923</f>
        <v>Y0BF0</v>
      </c>
      <c r="B1923" s="55">
        <f>VLOOKUP(J1923,'Mapping-CITI'!A:E,5,0)</f>
        <v>0</v>
      </c>
      <c r="D1923" s="42">
        <v>45016</v>
      </c>
      <c r="E1923" s="42">
        <v>45199</v>
      </c>
      <c r="F1923" t="s">
        <v>2897</v>
      </c>
      <c r="G1923" t="s">
        <v>1474</v>
      </c>
      <c r="H1923">
        <v>2250</v>
      </c>
      <c r="I1923" t="s">
        <v>2774</v>
      </c>
      <c r="J1923">
        <v>210766</v>
      </c>
      <c r="K1923" t="s">
        <v>2748</v>
      </c>
      <c r="L1923">
        <v>-81678.34</v>
      </c>
      <c r="M1923">
        <v>251227.6</v>
      </c>
      <c r="N1923">
        <v>162790.9</v>
      </c>
      <c r="O1923">
        <v>6758.36</v>
      </c>
      <c r="P1923" t="s">
        <v>607</v>
      </c>
      <c r="Q1923">
        <v>6758.36</v>
      </c>
      <c r="R1923">
        <v>251155.89</v>
      </c>
      <c r="S1923">
        <v>0</v>
      </c>
      <c r="T1923" t="s">
        <v>2897</v>
      </c>
      <c r="U1923" s="221">
        <f t="shared" ref="U1923:U1986" si="61">(M1923-N1923)/10^7</f>
        <v>8.8436700000000014E-3</v>
      </c>
    </row>
    <row r="1924" spans="1:21" hidden="1">
      <c r="A1924" s="55" t="str">
        <f t="shared" si="60"/>
        <v>Y0BF0</v>
      </c>
      <c r="B1924" s="55">
        <f>VLOOKUP(J1924,'Mapping-CITI'!A:E,5,0)</f>
        <v>0</v>
      </c>
      <c r="D1924" s="42">
        <v>45016</v>
      </c>
      <c r="E1924" s="42">
        <v>45199</v>
      </c>
      <c r="F1924" t="s">
        <v>2897</v>
      </c>
      <c r="G1924" t="s">
        <v>1474</v>
      </c>
      <c r="H1924">
        <v>2250</v>
      </c>
      <c r="I1924" t="s">
        <v>2774</v>
      </c>
      <c r="J1924">
        <v>211103</v>
      </c>
      <c r="K1924" t="s">
        <v>2249</v>
      </c>
      <c r="L1924">
        <v>-18776.32</v>
      </c>
      <c r="M1924">
        <v>151951.10999999999</v>
      </c>
      <c r="N1924">
        <v>147952.41</v>
      </c>
      <c r="O1924">
        <v>-14777.62</v>
      </c>
      <c r="P1924" t="s">
        <v>607</v>
      </c>
      <c r="Q1924">
        <v>-14777.62</v>
      </c>
      <c r="R1924">
        <v>151951.10999999999</v>
      </c>
      <c r="S1924">
        <v>207.07</v>
      </c>
      <c r="T1924" t="s">
        <v>2897</v>
      </c>
      <c r="U1924" s="221">
        <f t="shared" si="61"/>
        <v>3.9986999999999824E-4</v>
      </c>
    </row>
    <row r="1925" spans="1:21" hidden="1">
      <c r="A1925" s="55" t="str">
        <f t="shared" si="60"/>
        <v>Y0BF0</v>
      </c>
      <c r="B1925" s="55">
        <f>VLOOKUP(J1925,'Mapping-CITI'!A:E,5,0)</f>
        <v>0</v>
      </c>
      <c r="D1925" s="42">
        <v>45016</v>
      </c>
      <c r="E1925" s="42">
        <v>45199</v>
      </c>
      <c r="F1925" t="s">
        <v>2897</v>
      </c>
      <c r="G1925" t="s">
        <v>1474</v>
      </c>
      <c r="H1925">
        <v>2250</v>
      </c>
      <c r="I1925" t="s">
        <v>2774</v>
      </c>
      <c r="J1925">
        <v>211106</v>
      </c>
      <c r="K1925" t="s">
        <v>2250</v>
      </c>
      <c r="L1925">
        <v>-22360.54</v>
      </c>
      <c r="M1925">
        <v>7514227.54</v>
      </c>
      <c r="N1925">
        <v>7522935.2300000004</v>
      </c>
      <c r="O1925">
        <v>-31068.23</v>
      </c>
      <c r="P1925" t="s">
        <v>607</v>
      </c>
      <c r="Q1925">
        <v>-31068.23</v>
      </c>
      <c r="R1925">
        <v>7514227.54</v>
      </c>
      <c r="S1925">
        <v>7522935.2300000004</v>
      </c>
      <c r="T1925" t="s">
        <v>2897</v>
      </c>
      <c r="U1925" s="221">
        <f t="shared" si="61"/>
        <v>-8.7076900000004095E-4</v>
      </c>
    </row>
    <row r="1926" spans="1:21" hidden="1">
      <c r="A1926" s="55" t="str">
        <f t="shared" si="60"/>
        <v>Y0BF0</v>
      </c>
      <c r="B1926" s="55">
        <f>VLOOKUP(J1926,'Mapping-CITI'!A:E,5,0)</f>
        <v>0</v>
      </c>
      <c r="D1926" s="42">
        <v>45016</v>
      </c>
      <c r="E1926" s="42">
        <v>45199</v>
      </c>
      <c r="F1926" t="s">
        <v>2897</v>
      </c>
      <c r="G1926" t="s">
        <v>1474</v>
      </c>
      <c r="H1926">
        <v>2250</v>
      </c>
      <c r="I1926" t="s">
        <v>2774</v>
      </c>
      <c r="J1926">
        <v>211121</v>
      </c>
      <c r="K1926" t="s">
        <v>2252</v>
      </c>
      <c r="L1926">
        <v>-3567698.96</v>
      </c>
      <c r="M1926">
        <v>6193477</v>
      </c>
      <c r="N1926">
        <v>3322583</v>
      </c>
      <c r="O1926">
        <v>-696804.96</v>
      </c>
      <c r="P1926" t="s">
        <v>607</v>
      </c>
      <c r="Q1926">
        <v>-696804.96</v>
      </c>
      <c r="R1926">
        <v>6176766</v>
      </c>
      <c r="S1926">
        <v>0</v>
      </c>
      <c r="T1926" t="s">
        <v>2897</v>
      </c>
      <c r="U1926" s="221">
        <f t="shared" si="61"/>
        <v>0.28708939999999999</v>
      </c>
    </row>
    <row r="1927" spans="1:21" hidden="1">
      <c r="A1927" s="55" t="str">
        <f t="shared" si="60"/>
        <v>Y0BF0</v>
      </c>
      <c r="B1927" s="55">
        <f>VLOOKUP(J1927,'Mapping-CITI'!A:E,5,0)</f>
        <v>0</v>
      </c>
      <c r="D1927" s="42">
        <v>45016</v>
      </c>
      <c r="E1927" s="42">
        <v>45199</v>
      </c>
      <c r="F1927" t="s">
        <v>2897</v>
      </c>
      <c r="G1927" t="s">
        <v>1474</v>
      </c>
      <c r="H1927">
        <v>2250</v>
      </c>
      <c r="I1927" t="s">
        <v>2774</v>
      </c>
      <c r="J1927">
        <v>211146</v>
      </c>
      <c r="K1927" t="s">
        <v>2749</v>
      </c>
      <c r="L1927">
        <v>-405215</v>
      </c>
      <c r="M1927">
        <v>664872</v>
      </c>
      <c r="N1927">
        <v>614284</v>
      </c>
      <c r="O1927">
        <v>-354627</v>
      </c>
      <c r="P1927" t="s">
        <v>607</v>
      </c>
      <c r="Q1927">
        <v>-354627</v>
      </c>
      <c r="R1927">
        <v>664872</v>
      </c>
      <c r="S1927">
        <v>614284</v>
      </c>
      <c r="T1927" t="s">
        <v>2897</v>
      </c>
      <c r="U1927" s="221">
        <f t="shared" si="61"/>
        <v>5.0587999999999996E-3</v>
      </c>
    </row>
    <row r="1928" spans="1:21" hidden="1">
      <c r="A1928" s="55" t="str">
        <f t="shared" si="60"/>
        <v>Y0BF0</v>
      </c>
      <c r="B1928" s="55">
        <f>VLOOKUP(J1928,'Mapping-CITI'!A:E,5,0)</f>
        <v>0</v>
      </c>
      <c r="D1928" s="42">
        <v>45016</v>
      </c>
      <c r="E1928" s="42">
        <v>45199</v>
      </c>
      <c r="F1928" t="s">
        <v>2897</v>
      </c>
      <c r="G1928" t="s">
        <v>1474</v>
      </c>
      <c r="H1928">
        <v>2250</v>
      </c>
      <c r="I1928" t="s">
        <v>2774</v>
      </c>
      <c r="J1928">
        <v>211172</v>
      </c>
      <c r="K1928" t="s">
        <v>2262</v>
      </c>
      <c r="L1928">
        <v>-7837455.4199999999</v>
      </c>
      <c r="M1928">
        <v>16584056.27</v>
      </c>
      <c r="N1928">
        <v>18496498.399999999</v>
      </c>
      <c r="O1928">
        <v>-9749897.5500000007</v>
      </c>
      <c r="P1928" t="s">
        <v>607</v>
      </c>
      <c r="Q1928">
        <v>-9749897.5500000007</v>
      </c>
      <c r="R1928">
        <v>16584056.27</v>
      </c>
      <c r="S1928">
        <v>914907.37</v>
      </c>
      <c r="T1928" t="s">
        <v>2897</v>
      </c>
      <c r="U1928" s="221">
        <f t="shared" si="61"/>
        <v>-0.19124421299999989</v>
      </c>
    </row>
    <row r="1929" spans="1:21" hidden="1">
      <c r="A1929" s="55" t="str">
        <f t="shared" si="60"/>
        <v>Y0BF0</v>
      </c>
      <c r="B1929" s="55">
        <f>VLOOKUP(J1929,'Mapping-CITI'!A:E,5,0)</f>
        <v>0</v>
      </c>
      <c r="D1929" s="42">
        <v>45016</v>
      </c>
      <c r="E1929" s="42">
        <v>45199</v>
      </c>
      <c r="F1929" t="s">
        <v>2897</v>
      </c>
      <c r="G1929" t="s">
        <v>1474</v>
      </c>
      <c r="H1929">
        <v>2250</v>
      </c>
      <c r="I1929" t="s">
        <v>2774</v>
      </c>
      <c r="J1929">
        <v>211176</v>
      </c>
      <c r="K1929" t="s">
        <v>2266</v>
      </c>
      <c r="L1929">
        <v>-640817.55000000005</v>
      </c>
      <c r="M1929">
        <v>0</v>
      </c>
      <c r="N1929">
        <v>0</v>
      </c>
      <c r="O1929">
        <v>-640817.55000000005</v>
      </c>
      <c r="P1929" t="s">
        <v>607</v>
      </c>
      <c r="Q1929">
        <v>-640817.55000000005</v>
      </c>
      <c r="R1929">
        <v>0</v>
      </c>
      <c r="S1929">
        <v>0</v>
      </c>
      <c r="T1929" t="s">
        <v>2897</v>
      </c>
      <c r="U1929" s="221">
        <f t="shared" si="61"/>
        <v>0</v>
      </c>
    </row>
    <row r="1930" spans="1:21" hidden="1">
      <c r="A1930" s="55" t="str">
        <f t="shared" si="60"/>
        <v>Y0BF0</v>
      </c>
      <c r="B1930" s="55">
        <f>VLOOKUP(J1930,'Mapping-CITI'!A:E,5,0)</f>
        <v>0</v>
      </c>
      <c r="D1930" s="42">
        <v>45016</v>
      </c>
      <c r="E1930" s="42">
        <v>45199</v>
      </c>
      <c r="F1930" t="s">
        <v>2897</v>
      </c>
      <c r="G1930" t="s">
        <v>1474</v>
      </c>
      <c r="H1930">
        <v>2250</v>
      </c>
      <c r="I1930" t="s">
        <v>2774</v>
      </c>
      <c r="J1930">
        <v>211177</v>
      </c>
      <c r="K1930" t="s">
        <v>2267</v>
      </c>
      <c r="L1930">
        <v>-1441440.68</v>
      </c>
      <c r="M1930">
        <v>0</v>
      </c>
      <c r="N1930">
        <v>0</v>
      </c>
      <c r="O1930">
        <v>-1441440.68</v>
      </c>
      <c r="P1930" t="s">
        <v>607</v>
      </c>
      <c r="Q1930">
        <v>-1441440.68</v>
      </c>
      <c r="R1930">
        <v>0</v>
      </c>
      <c r="S1930">
        <v>0</v>
      </c>
      <c r="T1930" t="s">
        <v>2897</v>
      </c>
      <c r="U1930" s="221">
        <f t="shared" si="61"/>
        <v>0</v>
      </c>
    </row>
    <row r="1931" spans="1:21" hidden="1">
      <c r="A1931" s="55" t="str">
        <f t="shared" si="60"/>
        <v>Y0BF0</v>
      </c>
      <c r="B1931" s="55">
        <f>VLOOKUP(J1931,'Mapping-CITI'!A:E,5,0)</f>
        <v>0</v>
      </c>
      <c r="D1931" s="42">
        <v>45016</v>
      </c>
      <c r="E1931" s="42">
        <v>45199</v>
      </c>
      <c r="F1931" t="s">
        <v>2897</v>
      </c>
      <c r="G1931" t="s">
        <v>1474</v>
      </c>
      <c r="H1931">
        <v>2250</v>
      </c>
      <c r="I1931" t="s">
        <v>2774</v>
      </c>
      <c r="J1931">
        <v>211632</v>
      </c>
      <c r="K1931" t="s">
        <v>2543</v>
      </c>
      <c r="L1931">
        <v>-9226.17</v>
      </c>
      <c r="M1931">
        <v>212299.01</v>
      </c>
      <c r="N1931">
        <v>455032.23</v>
      </c>
      <c r="O1931">
        <v>-251959.39</v>
      </c>
      <c r="P1931" t="s">
        <v>607</v>
      </c>
      <c r="Q1931">
        <v>-251959.39</v>
      </c>
      <c r="R1931">
        <v>212299.01</v>
      </c>
      <c r="S1931">
        <v>455032.23</v>
      </c>
      <c r="T1931" t="s">
        <v>2897</v>
      </c>
      <c r="U1931" s="221">
        <f t="shared" si="61"/>
        <v>-2.4273321999999996E-2</v>
      </c>
    </row>
    <row r="1932" spans="1:21" hidden="1">
      <c r="A1932" s="55" t="str">
        <f t="shared" si="60"/>
        <v>Y0BF0</v>
      </c>
      <c r="B1932" s="55">
        <f>VLOOKUP(J1932,'Mapping-CITI'!A:E,5,0)</f>
        <v>0</v>
      </c>
      <c r="D1932" s="42">
        <v>45016</v>
      </c>
      <c r="E1932" s="42">
        <v>45199</v>
      </c>
      <c r="F1932" t="s">
        <v>2897</v>
      </c>
      <c r="G1932" t="s">
        <v>1474</v>
      </c>
      <c r="H1932">
        <v>2220</v>
      </c>
      <c r="I1932" t="s">
        <v>2775</v>
      </c>
      <c r="J1932">
        <v>260118</v>
      </c>
      <c r="K1932" t="s">
        <v>2275</v>
      </c>
      <c r="L1932">
        <v>0</v>
      </c>
      <c r="M1932">
        <v>307882366103.07001</v>
      </c>
      <c r="N1932">
        <v>307882366103.07001</v>
      </c>
      <c r="O1932">
        <v>0</v>
      </c>
      <c r="P1932" t="s">
        <v>607</v>
      </c>
      <c r="Q1932">
        <v>0</v>
      </c>
      <c r="R1932">
        <v>0</v>
      </c>
      <c r="S1932">
        <v>0</v>
      </c>
      <c r="T1932" t="s">
        <v>2897</v>
      </c>
      <c r="U1932" s="221">
        <f t="shared" si="61"/>
        <v>0</v>
      </c>
    </row>
    <row r="1933" spans="1:21" hidden="1">
      <c r="A1933" s="55" t="str">
        <f t="shared" si="60"/>
        <v>Y0BF0</v>
      </c>
      <c r="B1933" s="55">
        <f>VLOOKUP(J1933,'Mapping-CITI'!A:E,5,0)</f>
        <v>0</v>
      </c>
      <c r="D1933" s="42">
        <v>45016</v>
      </c>
      <c r="E1933" s="42">
        <v>45199</v>
      </c>
      <c r="F1933" t="s">
        <v>2897</v>
      </c>
      <c r="G1933" t="s">
        <v>1474</v>
      </c>
      <c r="H1933">
        <v>2220</v>
      </c>
      <c r="I1933" t="s">
        <v>2775</v>
      </c>
      <c r="J1933">
        <v>260124</v>
      </c>
      <c r="K1933" t="s">
        <v>2279</v>
      </c>
      <c r="L1933">
        <v>-1541872500</v>
      </c>
      <c r="M1933">
        <v>2564531944.4400001</v>
      </c>
      <c r="N1933">
        <v>1022659444.4400001</v>
      </c>
      <c r="O1933">
        <v>0</v>
      </c>
      <c r="P1933" t="s">
        <v>607</v>
      </c>
      <c r="Q1933">
        <v>0</v>
      </c>
      <c r="R1933">
        <v>0</v>
      </c>
      <c r="S1933">
        <v>0</v>
      </c>
      <c r="T1933" t="s">
        <v>2897</v>
      </c>
      <c r="U1933" s="221">
        <f t="shared" si="61"/>
        <v>154.18725000000001</v>
      </c>
    </row>
    <row r="1934" spans="1:21" hidden="1">
      <c r="A1934" s="55" t="str">
        <f t="shared" si="60"/>
        <v>Y0BF0</v>
      </c>
      <c r="B1934" s="55">
        <f>VLOOKUP(J1934,'Mapping-CITI'!A:E,5,0)</f>
        <v>0</v>
      </c>
      <c r="D1934" s="42">
        <v>45016</v>
      </c>
      <c r="E1934" s="42">
        <v>45199</v>
      </c>
      <c r="F1934" t="s">
        <v>2897</v>
      </c>
      <c r="G1934" t="s">
        <v>1474</v>
      </c>
      <c r="H1934">
        <v>2240</v>
      </c>
      <c r="I1934" t="s">
        <v>2795</v>
      </c>
      <c r="J1934">
        <v>260202</v>
      </c>
      <c r="K1934" t="s">
        <v>2281</v>
      </c>
      <c r="L1934">
        <v>0</v>
      </c>
      <c r="M1934">
        <v>7980054731.4399996</v>
      </c>
      <c r="N1934">
        <v>7980054731.4399996</v>
      </c>
      <c r="O1934">
        <v>0</v>
      </c>
      <c r="P1934" t="s">
        <v>607</v>
      </c>
      <c r="Q1934">
        <v>0</v>
      </c>
      <c r="R1934">
        <v>0</v>
      </c>
      <c r="S1934">
        <v>0</v>
      </c>
      <c r="T1934" t="s">
        <v>2897</v>
      </c>
      <c r="U1934" s="221">
        <f t="shared" si="61"/>
        <v>0</v>
      </c>
    </row>
    <row r="1935" spans="1:21" hidden="1">
      <c r="A1935" s="55" t="str">
        <f t="shared" si="60"/>
        <v>Y0BF0</v>
      </c>
      <c r="B1935" s="55">
        <f>VLOOKUP(J1935,'Mapping-CITI'!A:E,5,0)</f>
        <v>0</v>
      </c>
      <c r="D1935" s="42">
        <v>45016</v>
      </c>
      <c r="E1935" s="42">
        <v>45199</v>
      </c>
      <c r="F1935" t="s">
        <v>2897</v>
      </c>
      <c r="G1935" t="s">
        <v>1474</v>
      </c>
      <c r="H1935">
        <v>2240</v>
      </c>
      <c r="I1935" t="s">
        <v>2795</v>
      </c>
      <c r="J1935">
        <v>260221</v>
      </c>
      <c r="K1935" t="s">
        <v>2282</v>
      </c>
      <c r="L1935">
        <v>-16949071.620000001</v>
      </c>
      <c r="M1935">
        <v>352564502.61000001</v>
      </c>
      <c r="N1935">
        <v>336407807.37</v>
      </c>
      <c r="O1935">
        <v>-792376.38</v>
      </c>
      <c r="P1935" t="s">
        <v>607</v>
      </c>
      <c r="Q1935">
        <v>-792376.38</v>
      </c>
      <c r="R1935">
        <v>352526254.67000002</v>
      </c>
      <c r="S1935">
        <v>0</v>
      </c>
      <c r="T1935" t="s">
        <v>2897</v>
      </c>
      <c r="U1935" s="221">
        <f t="shared" si="61"/>
        <v>1.615669524000001</v>
      </c>
    </row>
    <row r="1936" spans="1:21" hidden="1">
      <c r="A1936" s="55" t="str">
        <f t="shared" si="60"/>
        <v>Y0BF0</v>
      </c>
      <c r="B1936" s="55">
        <f>VLOOKUP(J1936,'Mapping-CITI'!A:E,5,0)</f>
        <v>0</v>
      </c>
      <c r="D1936" s="42">
        <v>45016</v>
      </c>
      <c r="E1936" s="42">
        <v>45199</v>
      </c>
      <c r="F1936" t="s">
        <v>2897</v>
      </c>
      <c r="G1936" t="s">
        <v>1474</v>
      </c>
      <c r="H1936">
        <v>2240</v>
      </c>
      <c r="I1936" t="s">
        <v>2795</v>
      </c>
      <c r="J1936">
        <v>260222</v>
      </c>
      <c r="K1936" t="s">
        <v>2283</v>
      </c>
      <c r="L1936">
        <v>-0.49</v>
      </c>
      <c r="M1936">
        <v>7636900180.1400003</v>
      </c>
      <c r="N1936">
        <v>7642212424.0699997</v>
      </c>
      <c r="O1936">
        <v>-5312244.42</v>
      </c>
      <c r="P1936" t="s">
        <v>607</v>
      </c>
      <c r="Q1936">
        <v>-5312244.42</v>
      </c>
      <c r="R1936">
        <v>7623444091.71</v>
      </c>
      <c r="S1936">
        <v>0</v>
      </c>
      <c r="T1936" t="s">
        <v>2897</v>
      </c>
      <c r="U1936" s="221">
        <f t="shared" si="61"/>
        <v>-0.53122439299993518</v>
      </c>
    </row>
    <row r="1937" spans="1:21" hidden="1">
      <c r="A1937" s="55" t="str">
        <f t="shared" si="60"/>
        <v>Y0BF0</v>
      </c>
      <c r="B1937" s="55">
        <f>VLOOKUP(J1937,'Mapping-CITI'!A:E,5,0)</f>
        <v>0</v>
      </c>
      <c r="D1937" s="42">
        <v>45016</v>
      </c>
      <c r="E1937" s="42">
        <v>45199</v>
      </c>
      <c r="F1937" t="s">
        <v>2897</v>
      </c>
      <c r="G1937" t="s">
        <v>1474</v>
      </c>
      <c r="H1937">
        <v>2140</v>
      </c>
      <c r="I1937" t="s">
        <v>2806</v>
      </c>
      <c r="J1937">
        <v>260802</v>
      </c>
      <c r="K1937" t="s">
        <v>2284</v>
      </c>
      <c r="L1937">
        <v>-7.31</v>
      </c>
      <c r="M1937">
        <v>5406131.0599999996</v>
      </c>
      <c r="N1937">
        <v>5406131.2300000004</v>
      </c>
      <c r="O1937">
        <v>-7.48</v>
      </c>
      <c r="P1937" t="s">
        <v>607</v>
      </c>
      <c r="Q1937">
        <v>-7.48</v>
      </c>
      <c r="R1937">
        <v>3595047.17</v>
      </c>
      <c r="S1937">
        <v>5406131.2300000004</v>
      </c>
      <c r="T1937" t="s">
        <v>2897</v>
      </c>
      <c r="U1937" s="221">
        <f t="shared" si="61"/>
        <v>-1.7000000085681677E-8</v>
      </c>
    </row>
    <row r="1938" spans="1:21" hidden="1">
      <c r="A1938" s="55" t="str">
        <f t="shared" si="60"/>
        <v>Y0BF0</v>
      </c>
      <c r="B1938" s="55">
        <f>VLOOKUP(J1938,'Mapping-CITI'!A:E,5,0)</f>
        <v>0</v>
      </c>
      <c r="D1938" s="42">
        <v>45016</v>
      </c>
      <c r="E1938" s="42">
        <v>45199</v>
      </c>
      <c r="F1938" t="s">
        <v>2897</v>
      </c>
      <c r="G1938" t="s">
        <v>1474</v>
      </c>
      <c r="H1938">
        <v>2140</v>
      </c>
      <c r="I1938" t="s">
        <v>2806</v>
      </c>
      <c r="J1938">
        <v>260815</v>
      </c>
      <c r="K1938" t="s">
        <v>2286</v>
      </c>
      <c r="L1938">
        <v>-160100.97</v>
      </c>
      <c r="M1938">
        <v>0</v>
      </c>
      <c r="N1938">
        <v>0</v>
      </c>
      <c r="O1938">
        <v>-160100.97</v>
      </c>
      <c r="P1938" t="s">
        <v>607</v>
      </c>
      <c r="Q1938">
        <v>-160100.97</v>
      </c>
      <c r="R1938">
        <v>0</v>
      </c>
      <c r="S1938">
        <v>0</v>
      </c>
      <c r="T1938" t="s">
        <v>2897</v>
      </c>
      <c r="U1938" s="221">
        <f t="shared" si="61"/>
        <v>0</v>
      </c>
    </row>
    <row r="1939" spans="1:21" hidden="1">
      <c r="A1939" s="55" t="str">
        <f t="shared" si="60"/>
        <v>Y0BF0</v>
      </c>
      <c r="B1939" s="55">
        <f>VLOOKUP(J1939,'Mapping-CITI'!A:E,5,0)</f>
        <v>0</v>
      </c>
      <c r="D1939" s="42">
        <v>45016</v>
      </c>
      <c r="E1939" s="42">
        <v>45199</v>
      </c>
      <c r="F1939" t="s">
        <v>2897</v>
      </c>
      <c r="G1939" t="s">
        <v>1474</v>
      </c>
      <c r="H1939">
        <v>2250</v>
      </c>
      <c r="I1939" t="s">
        <v>2774</v>
      </c>
      <c r="J1939">
        <v>260836</v>
      </c>
      <c r="K1939" t="s">
        <v>2705</v>
      </c>
      <c r="L1939">
        <v>-983196.63</v>
      </c>
      <c r="M1939">
        <v>6572672.5</v>
      </c>
      <c r="N1939">
        <v>6529120.4299999997</v>
      </c>
      <c r="O1939">
        <v>-939644.56</v>
      </c>
      <c r="P1939" t="s">
        <v>607</v>
      </c>
      <c r="Q1939">
        <v>-939644.56</v>
      </c>
      <c r="R1939">
        <v>6567651.3399999999</v>
      </c>
      <c r="S1939">
        <v>516267.76</v>
      </c>
      <c r="T1939" t="s">
        <v>2897</v>
      </c>
      <c r="U1939" s="221">
        <f t="shared" si="61"/>
        <v>4.3552070000000302E-3</v>
      </c>
    </row>
    <row r="1940" spans="1:21" hidden="1">
      <c r="A1940" s="55" t="str">
        <f t="shared" si="60"/>
        <v>Y0BF0</v>
      </c>
      <c r="B1940" s="55">
        <f>VLOOKUP(J1940,'Mapping-CITI'!A:E,5,0)</f>
        <v>0</v>
      </c>
      <c r="D1940" s="42">
        <v>45016</v>
      </c>
      <c r="E1940" s="42">
        <v>45199</v>
      </c>
      <c r="F1940" t="s">
        <v>2897</v>
      </c>
      <c r="G1940" t="s">
        <v>1474</v>
      </c>
      <c r="H1940">
        <v>2250</v>
      </c>
      <c r="I1940" t="s">
        <v>2774</v>
      </c>
      <c r="J1940">
        <v>260837</v>
      </c>
      <c r="K1940" t="s">
        <v>2706</v>
      </c>
      <c r="L1940">
        <v>-983196.63</v>
      </c>
      <c r="M1940">
        <v>6572672.5</v>
      </c>
      <c r="N1940">
        <v>6529120.4299999997</v>
      </c>
      <c r="O1940">
        <v>-939644.56</v>
      </c>
      <c r="P1940" t="s">
        <v>607</v>
      </c>
      <c r="Q1940">
        <v>-939644.56</v>
      </c>
      <c r="R1940">
        <v>6567651.3399999999</v>
      </c>
      <c r="S1940">
        <v>516267.76</v>
      </c>
      <c r="T1940" t="s">
        <v>2897</v>
      </c>
      <c r="U1940" s="221">
        <f t="shared" si="61"/>
        <v>4.3552070000000302E-3</v>
      </c>
    </row>
    <row r="1941" spans="1:21" hidden="1">
      <c r="A1941" s="55" t="str">
        <f t="shared" si="60"/>
        <v>Y0BF0</v>
      </c>
      <c r="B1941" s="55">
        <f>VLOOKUP(J1941,'Mapping-CITI'!A:E,5,0)</f>
        <v>0</v>
      </c>
      <c r="D1941" s="42">
        <v>45016</v>
      </c>
      <c r="E1941" s="42">
        <v>45199</v>
      </c>
      <c r="F1941" t="s">
        <v>2897</v>
      </c>
      <c r="G1941" t="s">
        <v>1474</v>
      </c>
      <c r="H1941">
        <v>2140</v>
      </c>
      <c r="I1941" t="s">
        <v>2806</v>
      </c>
      <c r="J1941">
        <v>260905</v>
      </c>
      <c r="K1941" t="s">
        <v>2288</v>
      </c>
      <c r="L1941">
        <v>-77656.47</v>
      </c>
      <c r="M1941">
        <v>0</v>
      </c>
      <c r="N1941">
        <v>0</v>
      </c>
      <c r="O1941">
        <v>-77656.47</v>
      </c>
      <c r="P1941" t="s">
        <v>607</v>
      </c>
      <c r="Q1941">
        <v>-77656.47</v>
      </c>
      <c r="R1941">
        <v>0</v>
      </c>
      <c r="S1941">
        <v>0</v>
      </c>
      <c r="T1941" t="s">
        <v>2897</v>
      </c>
      <c r="U1941" s="221">
        <f t="shared" si="61"/>
        <v>0</v>
      </c>
    </row>
    <row r="1942" spans="1:21" hidden="1">
      <c r="A1942" s="55" t="str">
        <f t="shared" si="60"/>
        <v>Y0BFIgnore</v>
      </c>
      <c r="B1942" s="55" t="str">
        <f>VLOOKUP(J1942,'Mapping-CITI'!A:E,5,0)</f>
        <v>Ignore</v>
      </c>
      <c r="D1942" s="42">
        <v>45016</v>
      </c>
      <c r="E1942" s="42">
        <v>45199</v>
      </c>
      <c r="F1942" t="s">
        <v>2897</v>
      </c>
      <c r="G1942" t="s">
        <v>1474</v>
      </c>
      <c r="H1942">
        <v>2250</v>
      </c>
      <c r="I1942" t="s">
        <v>2774</v>
      </c>
      <c r="J1942">
        <v>260911</v>
      </c>
      <c r="K1942" t="s">
        <v>4267</v>
      </c>
      <c r="L1942">
        <v>0</v>
      </c>
      <c r="M1942">
        <v>410575.21</v>
      </c>
      <c r="N1942">
        <v>410575.21</v>
      </c>
      <c r="O1942">
        <v>0</v>
      </c>
      <c r="P1942" t="s">
        <v>607</v>
      </c>
      <c r="Q1942">
        <v>0</v>
      </c>
      <c r="R1942">
        <v>410575.21</v>
      </c>
      <c r="S1942">
        <v>410575.21</v>
      </c>
      <c r="T1942" t="s">
        <v>2897</v>
      </c>
      <c r="U1942" s="221">
        <f t="shared" si="61"/>
        <v>0</v>
      </c>
    </row>
    <row r="1943" spans="1:21" hidden="1">
      <c r="A1943" s="55" t="str">
        <f t="shared" si="60"/>
        <v>Y0BF0</v>
      </c>
      <c r="B1943" s="55">
        <f>VLOOKUP(J1943,'Mapping-CITI'!A:E,5,0)</f>
        <v>0</v>
      </c>
      <c r="D1943" s="42">
        <v>45016</v>
      </c>
      <c r="E1943" s="42">
        <v>45199</v>
      </c>
      <c r="F1943" t="s">
        <v>2897</v>
      </c>
      <c r="G1943" t="s">
        <v>1474</v>
      </c>
      <c r="H1943">
        <v>2250</v>
      </c>
      <c r="I1943" t="s">
        <v>2774</v>
      </c>
      <c r="J1943">
        <v>260930</v>
      </c>
      <c r="K1943" t="s">
        <v>2291</v>
      </c>
      <c r="L1943">
        <v>0</v>
      </c>
      <c r="M1943">
        <v>0</v>
      </c>
      <c r="N1943">
        <v>0</v>
      </c>
      <c r="O1943">
        <v>0</v>
      </c>
      <c r="P1943" t="s">
        <v>607</v>
      </c>
      <c r="Q1943">
        <v>0</v>
      </c>
      <c r="R1943">
        <v>0</v>
      </c>
      <c r="S1943">
        <v>0</v>
      </c>
      <c r="T1943" t="s">
        <v>2897</v>
      </c>
      <c r="U1943" s="221">
        <f t="shared" si="61"/>
        <v>0</v>
      </c>
    </row>
    <row r="1944" spans="1:21" hidden="1">
      <c r="A1944" s="55" t="str">
        <f t="shared" si="60"/>
        <v>Y0BF0</v>
      </c>
      <c r="B1944" s="55">
        <f>VLOOKUP(J1944,'Mapping-CITI'!A:E,5,0)</f>
        <v>0</v>
      </c>
      <c r="D1944" s="42">
        <v>45016</v>
      </c>
      <c r="E1944" s="42">
        <v>45199</v>
      </c>
      <c r="F1944" t="s">
        <v>2897</v>
      </c>
      <c r="G1944" t="s">
        <v>1474</v>
      </c>
      <c r="H1944">
        <v>2250</v>
      </c>
      <c r="I1944" t="s">
        <v>2774</v>
      </c>
      <c r="J1944">
        <v>260942</v>
      </c>
      <c r="K1944" t="s">
        <v>2292</v>
      </c>
      <c r="L1944">
        <v>-329.47</v>
      </c>
      <c r="M1944">
        <v>100</v>
      </c>
      <c r="N1944">
        <v>100</v>
      </c>
      <c r="O1944">
        <v>-329.47</v>
      </c>
      <c r="P1944" t="s">
        <v>607</v>
      </c>
      <c r="Q1944">
        <v>-329.47</v>
      </c>
      <c r="R1944">
        <v>100</v>
      </c>
      <c r="S1944">
        <v>0</v>
      </c>
      <c r="T1944" t="s">
        <v>2897</v>
      </c>
      <c r="U1944" s="221">
        <f t="shared" si="61"/>
        <v>0</v>
      </c>
    </row>
    <row r="1945" spans="1:21" hidden="1">
      <c r="A1945" s="55" t="str">
        <f t="shared" si="60"/>
        <v>Y0BF0</v>
      </c>
      <c r="B1945" s="55">
        <f>VLOOKUP(J1945,'Mapping-CITI'!A:E,5,0)</f>
        <v>0</v>
      </c>
      <c r="D1945" s="42">
        <v>45016</v>
      </c>
      <c r="E1945" s="42">
        <v>45199</v>
      </c>
      <c r="F1945" t="s">
        <v>2897</v>
      </c>
      <c r="G1945" t="s">
        <v>1474</v>
      </c>
      <c r="H1945">
        <v>2220</v>
      </c>
      <c r="I1945" t="s">
        <v>2775</v>
      </c>
      <c r="J1945">
        <v>261026</v>
      </c>
      <c r="K1945" t="s">
        <v>2549</v>
      </c>
      <c r="L1945">
        <v>0</v>
      </c>
      <c r="M1945">
        <v>21703.61</v>
      </c>
      <c r="N1945">
        <v>21703.61</v>
      </c>
      <c r="O1945">
        <v>0</v>
      </c>
      <c r="P1945" t="s">
        <v>607</v>
      </c>
      <c r="Q1945">
        <v>0</v>
      </c>
      <c r="R1945">
        <v>21703.61</v>
      </c>
      <c r="S1945">
        <v>21703.61</v>
      </c>
      <c r="T1945" t="s">
        <v>2897</v>
      </c>
      <c r="U1945" s="221">
        <f t="shared" si="61"/>
        <v>0</v>
      </c>
    </row>
    <row r="1946" spans="1:21" hidden="1">
      <c r="A1946" s="55" t="str">
        <f t="shared" si="60"/>
        <v>Y0BF0</v>
      </c>
      <c r="B1946" s="55">
        <f>VLOOKUP(J1946,'Mapping-CITI'!A:E,5,0)</f>
        <v>0</v>
      </c>
      <c r="D1946" s="42">
        <v>45016</v>
      </c>
      <c r="E1946" s="42">
        <v>45199</v>
      </c>
      <c r="F1946" t="s">
        <v>2897</v>
      </c>
      <c r="G1946" t="s">
        <v>1474</v>
      </c>
      <c r="H1946">
        <v>2220</v>
      </c>
      <c r="I1946" t="s">
        <v>2775</v>
      </c>
      <c r="J1946">
        <v>261259</v>
      </c>
      <c r="K1946" t="s">
        <v>2707</v>
      </c>
      <c r="L1946">
        <v>-112.9</v>
      </c>
      <c r="M1946">
        <v>194656.23</v>
      </c>
      <c r="N1946">
        <v>194615.1</v>
      </c>
      <c r="O1946">
        <v>-71.77</v>
      </c>
      <c r="P1946" t="s">
        <v>607</v>
      </c>
      <c r="Q1946">
        <v>-71.77</v>
      </c>
      <c r="R1946">
        <v>194656.23</v>
      </c>
      <c r="S1946">
        <v>0</v>
      </c>
      <c r="T1946" t="s">
        <v>2897</v>
      </c>
      <c r="U1946" s="221">
        <f t="shared" si="61"/>
        <v>4.1130000000004653E-6</v>
      </c>
    </row>
    <row r="1947" spans="1:21" hidden="1">
      <c r="A1947" s="55" t="str">
        <f t="shared" si="60"/>
        <v>Y0BF0</v>
      </c>
      <c r="B1947" s="55">
        <f>VLOOKUP(J1947,'Mapping-CITI'!A:E,5,0)</f>
        <v>0</v>
      </c>
      <c r="D1947" s="42">
        <v>45016</v>
      </c>
      <c r="E1947" s="42">
        <v>45199</v>
      </c>
      <c r="F1947" t="s">
        <v>2897</v>
      </c>
      <c r="G1947" t="s">
        <v>1474</v>
      </c>
      <c r="H1947">
        <v>2220</v>
      </c>
      <c r="I1947" t="s">
        <v>2775</v>
      </c>
      <c r="J1947">
        <v>261260</v>
      </c>
      <c r="K1947" t="s">
        <v>2708</v>
      </c>
      <c r="L1947">
        <v>-112.9</v>
      </c>
      <c r="M1947">
        <v>194656.23</v>
      </c>
      <c r="N1947">
        <v>194615.1</v>
      </c>
      <c r="O1947">
        <v>-71.77</v>
      </c>
      <c r="P1947" t="s">
        <v>607</v>
      </c>
      <c r="Q1947">
        <v>-71.77</v>
      </c>
      <c r="R1947">
        <v>194656.23</v>
      </c>
      <c r="S1947">
        <v>0</v>
      </c>
      <c r="T1947" t="s">
        <v>2897</v>
      </c>
      <c r="U1947" s="221">
        <f t="shared" si="61"/>
        <v>4.1130000000004653E-6</v>
      </c>
    </row>
    <row r="1948" spans="1:21" hidden="1">
      <c r="A1948" s="55" t="str">
        <f t="shared" si="60"/>
        <v>Y0BF0</v>
      </c>
      <c r="B1948" s="55">
        <f>VLOOKUP(J1948,'Mapping-CITI'!A:E,5,0)</f>
        <v>0</v>
      </c>
      <c r="D1948" s="42">
        <v>45016</v>
      </c>
      <c r="E1948" s="42">
        <v>45199</v>
      </c>
      <c r="F1948" t="s">
        <v>2897</v>
      </c>
      <c r="G1948" t="s">
        <v>1474</v>
      </c>
      <c r="H1948">
        <v>2220</v>
      </c>
      <c r="I1948" t="s">
        <v>2775</v>
      </c>
      <c r="J1948">
        <v>261262</v>
      </c>
      <c r="K1948" t="s">
        <v>2709</v>
      </c>
      <c r="L1948">
        <v>-1395.11</v>
      </c>
      <c r="M1948">
        <v>68247.97</v>
      </c>
      <c r="N1948">
        <v>67349.66</v>
      </c>
      <c r="O1948">
        <v>-496.8</v>
      </c>
      <c r="P1948" t="s">
        <v>607</v>
      </c>
      <c r="Q1948">
        <v>-496.8</v>
      </c>
      <c r="R1948">
        <v>68247.97</v>
      </c>
      <c r="S1948">
        <v>0</v>
      </c>
      <c r="T1948" t="s">
        <v>2897</v>
      </c>
      <c r="U1948" s="221">
        <f t="shared" si="61"/>
        <v>8.9830999999999771E-5</v>
      </c>
    </row>
    <row r="1949" spans="1:21" hidden="1">
      <c r="A1949" s="55" t="str">
        <f t="shared" si="60"/>
        <v>Y0BF0</v>
      </c>
      <c r="B1949" s="55">
        <f>VLOOKUP(J1949,'Mapping-CITI'!A:E,5,0)</f>
        <v>0</v>
      </c>
      <c r="D1949" s="42">
        <v>45016</v>
      </c>
      <c r="E1949" s="42">
        <v>45199</v>
      </c>
      <c r="F1949" t="s">
        <v>2897</v>
      </c>
      <c r="G1949" t="s">
        <v>1474</v>
      </c>
      <c r="H1949">
        <v>2150</v>
      </c>
      <c r="I1949" t="s">
        <v>2797</v>
      </c>
      <c r="J1949">
        <v>281101</v>
      </c>
      <c r="K1949" t="s">
        <v>2296</v>
      </c>
      <c r="L1949">
        <v>-11961268006.700001</v>
      </c>
      <c r="M1949">
        <v>0</v>
      </c>
      <c r="N1949">
        <v>0</v>
      </c>
      <c r="O1949">
        <v>-15786594255.41</v>
      </c>
      <c r="P1949" t="s">
        <v>607</v>
      </c>
      <c r="Q1949">
        <v>-15786594255.41</v>
      </c>
      <c r="R1949">
        <v>0</v>
      </c>
      <c r="S1949">
        <v>0</v>
      </c>
      <c r="T1949" t="s">
        <v>2897</v>
      </c>
      <c r="U1949" s="221">
        <f t="shared" si="61"/>
        <v>0</v>
      </c>
    </row>
    <row r="1950" spans="1:21" hidden="1">
      <c r="A1950" s="55" t="str">
        <f t="shared" si="60"/>
        <v>Y0BF0</v>
      </c>
      <c r="B1950" s="55">
        <f>VLOOKUP(J1950,'Mapping-CITI'!A:E,5,0)</f>
        <v>0</v>
      </c>
      <c r="D1950" s="42">
        <v>45016</v>
      </c>
      <c r="E1950" s="42">
        <v>45199</v>
      </c>
      <c r="F1950" t="s">
        <v>2897</v>
      </c>
      <c r="G1950" t="s">
        <v>1474</v>
      </c>
      <c r="H1950">
        <v>2150</v>
      </c>
      <c r="I1950" t="s">
        <v>2797</v>
      </c>
      <c r="J1950">
        <v>281102</v>
      </c>
      <c r="K1950" t="s">
        <v>2544</v>
      </c>
      <c r="L1950">
        <v>274672384.25</v>
      </c>
      <c r="M1950">
        <v>0</v>
      </c>
      <c r="N1950">
        <v>0</v>
      </c>
      <c r="O1950">
        <v>2242071016.5999999</v>
      </c>
      <c r="P1950" t="s">
        <v>607</v>
      </c>
      <c r="Q1950">
        <v>2242071016.5999999</v>
      </c>
      <c r="R1950">
        <v>0</v>
      </c>
      <c r="S1950">
        <v>0</v>
      </c>
      <c r="T1950" t="s">
        <v>2897</v>
      </c>
      <c r="U1950" s="221">
        <f t="shared" si="61"/>
        <v>0</v>
      </c>
    </row>
    <row r="1951" spans="1:21" hidden="1">
      <c r="A1951" s="55" t="str">
        <f t="shared" si="60"/>
        <v>Y0BF0</v>
      </c>
      <c r="B1951" s="55">
        <f>VLOOKUP(J1951,'Mapping-CITI'!A:E,5,0)</f>
        <v>0</v>
      </c>
      <c r="D1951" s="42">
        <v>45016</v>
      </c>
      <c r="E1951" s="42">
        <v>45199</v>
      </c>
      <c r="F1951" t="s">
        <v>2897</v>
      </c>
      <c r="G1951" t="s">
        <v>1474</v>
      </c>
      <c r="H1951">
        <v>2110</v>
      </c>
      <c r="I1951" t="s">
        <v>2790</v>
      </c>
      <c r="J1951">
        <v>281114</v>
      </c>
      <c r="K1951" t="s">
        <v>2611</v>
      </c>
      <c r="L1951">
        <v>0</v>
      </c>
      <c r="M1951">
        <v>100000</v>
      </c>
      <c r="N1951">
        <v>100000</v>
      </c>
      <c r="O1951">
        <v>0</v>
      </c>
      <c r="P1951" t="s">
        <v>607</v>
      </c>
      <c r="Q1951">
        <v>0</v>
      </c>
      <c r="R1951">
        <v>100000</v>
      </c>
      <c r="S1951">
        <v>100000</v>
      </c>
      <c r="T1951" t="s">
        <v>2897</v>
      </c>
      <c r="U1951" s="221">
        <f t="shared" si="61"/>
        <v>0</v>
      </c>
    </row>
    <row r="1952" spans="1:21" hidden="1">
      <c r="A1952" s="55" t="str">
        <f t="shared" si="60"/>
        <v>Y0BF0</v>
      </c>
      <c r="B1952" s="55">
        <f>VLOOKUP(J1952,'Mapping-CITI'!A:E,5,0)</f>
        <v>0</v>
      </c>
      <c r="D1952" s="42">
        <v>45016</v>
      </c>
      <c r="E1952" s="42">
        <v>45199</v>
      </c>
      <c r="F1952" t="s">
        <v>2897</v>
      </c>
      <c r="G1952" t="s">
        <v>1474</v>
      </c>
      <c r="H1952">
        <v>2150</v>
      </c>
      <c r="I1952" t="s">
        <v>2797</v>
      </c>
      <c r="J1952">
        <v>281136</v>
      </c>
      <c r="K1952" t="s">
        <v>2565</v>
      </c>
      <c r="L1952">
        <v>2396432653.3000002</v>
      </c>
      <c r="M1952">
        <v>0</v>
      </c>
      <c r="N1952">
        <v>0</v>
      </c>
      <c r="O1952">
        <v>2396432653.3000002</v>
      </c>
      <c r="P1952" t="s">
        <v>607</v>
      </c>
      <c r="Q1952">
        <v>2396432653.3000002</v>
      </c>
      <c r="R1952">
        <v>0</v>
      </c>
      <c r="S1952">
        <v>0</v>
      </c>
      <c r="T1952" t="s">
        <v>2897</v>
      </c>
      <c r="U1952" s="221">
        <f t="shared" si="61"/>
        <v>0</v>
      </c>
    </row>
    <row r="1953" spans="1:21" hidden="1">
      <c r="A1953" s="55" t="str">
        <f t="shared" si="60"/>
        <v>Y0BF0</v>
      </c>
      <c r="B1953" s="55">
        <f>VLOOKUP(J1953,'Mapping-CITI'!A:E,5,0)</f>
        <v>0</v>
      </c>
      <c r="D1953" s="42">
        <v>45016</v>
      </c>
      <c r="E1953" s="42">
        <v>45199</v>
      </c>
      <c r="F1953" t="s">
        <v>2897</v>
      </c>
      <c r="G1953" t="s">
        <v>1474</v>
      </c>
      <c r="H1953">
        <v>2150</v>
      </c>
      <c r="I1953" t="s">
        <v>2797</v>
      </c>
      <c r="J1953">
        <v>281138</v>
      </c>
      <c r="K1953" t="s">
        <v>2303</v>
      </c>
      <c r="L1953">
        <v>-12536743365.299999</v>
      </c>
      <c r="M1953">
        <v>1586945414.8</v>
      </c>
      <c r="N1953">
        <v>825390276.49000001</v>
      </c>
      <c r="O1953">
        <v>-11775188226.99</v>
      </c>
      <c r="P1953" t="s">
        <v>607</v>
      </c>
      <c r="Q1953">
        <v>-11775188226.99</v>
      </c>
      <c r="R1953">
        <v>0</v>
      </c>
      <c r="S1953">
        <v>0</v>
      </c>
      <c r="T1953" t="s">
        <v>2897</v>
      </c>
      <c r="U1953" s="221">
        <f t="shared" si="61"/>
        <v>76.155513830999993</v>
      </c>
    </row>
    <row r="1954" spans="1:21" hidden="1">
      <c r="A1954" s="55" t="str">
        <f t="shared" si="60"/>
        <v>Y0BF0</v>
      </c>
      <c r="B1954" s="55">
        <f>VLOOKUP(J1954,'Mapping-CITI'!A:E,5,0)</f>
        <v>0</v>
      </c>
      <c r="D1954" s="42">
        <v>45016</v>
      </c>
      <c r="E1954" s="42">
        <v>45199</v>
      </c>
      <c r="F1954" t="s">
        <v>2897</v>
      </c>
      <c r="G1954" t="s">
        <v>1474</v>
      </c>
      <c r="H1954">
        <v>2150</v>
      </c>
      <c r="I1954" t="s">
        <v>2797</v>
      </c>
      <c r="J1954">
        <v>281140</v>
      </c>
      <c r="K1954" t="s">
        <v>2566</v>
      </c>
      <c r="L1954">
        <v>-5687948.6500000004</v>
      </c>
      <c r="M1954">
        <v>2742713.55</v>
      </c>
      <c r="N1954">
        <v>262311.09000000003</v>
      </c>
      <c r="O1954">
        <v>-3207546.19</v>
      </c>
      <c r="P1954" t="s">
        <v>607</v>
      </c>
      <c r="Q1954">
        <v>-3207546.19</v>
      </c>
      <c r="R1954">
        <v>0</v>
      </c>
      <c r="S1954">
        <v>0</v>
      </c>
      <c r="T1954" t="s">
        <v>2897</v>
      </c>
      <c r="U1954" s="221">
        <f t="shared" si="61"/>
        <v>0.24804024599999999</v>
      </c>
    </row>
    <row r="1955" spans="1:21" hidden="1">
      <c r="A1955" s="55" t="str">
        <f t="shared" si="60"/>
        <v>Y0BF0</v>
      </c>
      <c r="B1955" s="55">
        <f>VLOOKUP(J1955,'Mapping-CITI'!A:E,5,0)</f>
        <v>0</v>
      </c>
      <c r="D1955" s="42">
        <v>45016</v>
      </c>
      <c r="E1955" s="42">
        <v>45199</v>
      </c>
      <c r="F1955" t="s">
        <v>2897</v>
      </c>
      <c r="G1955" t="s">
        <v>1474</v>
      </c>
      <c r="H1955">
        <v>2150</v>
      </c>
      <c r="I1955" t="s">
        <v>2797</v>
      </c>
      <c r="J1955">
        <v>281155</v>
      </c>
      <c r="K1955" t="s">
        <v>2661</v>
      </c>
      <c r="L1955">
        <v>782</v>
      </c>
      <c r="M1955">
        <v>0</v>
      </c>
      <c r="N1955">
        <v>0</v>
      </c>
      <c r="O1955">
        <v>782</v>
      </c>
      <c r="P1955" t="s">
        <v>607</v>
      </c>
      <c r="Q1955">
        <v>782</v>
      </c>
      <c r="R1955">
        <v>0</v>
      </c>
      <c r="S1955">
        <v>0</v>
      </c>
      <c r="T1955" t="s">
        <v>2897</v>
      </c>
      <c r="U1955" s="221">
        <f t="shared" si="61"/>
        <v>0</v>
      </c>
    </row>
    <row r="1956" spans="1:21" hidden="1">
      <c r="A1956" s="55" t="str">
        <f t="shared" si="60"/>
        <v>Y0BF0</v>
      </c>
      <c r="B1956" s="55">
        <f>VLOOKUP(J1956,'Mapping-CITI'!A:E,5,0)</f>
        <v>0</v>
      </c>
      <c r="D1956" s="42">
        <v>45016</v>
      </c>
      <c r="E1956" s="42">
        <v>45199</v>
      </c>
      <c r="F1956" t="s">
        <v>2897</v>
      </c>
      <c r="G1956" t="s">
        <v>1474</v>
      </c>
      <c r="H1956">
        <v>2250</v>
      </c>
      <c r="I1956" t="s">
        <v>2774</v>
      </c>
      <c r="J1956">
        <v>281212</v>
      </c>
      <c r="K1956" t="s">
        <v>2314</v>
      </c>
      <c r="L1956">
        <v>-1150905.98</v>
      </c>
      <c r="M1956">
        <v>7083514.7199999997</v>
      </c>
      <c r="N1956">
        <v>7032565.9500000002</v>
      </c>
      <c r="O1956">
        <v>-1099957.21</v>
      </c>
      <c r="P1956" t="s">
        <v>607</v>
      </c>
      <c r="Q1956">
        <v>-1099957.21</v>
      </c>
      <c r="R1956">
        <v>7083514.7199999997</v>
      </c>
      <c r="S1956">
        <v>0</v>
      </c>
      <c r="T1956" t="s">
        <v>2897</v>
      </c>
      <c r="U1956" s="221">
        <f t="shared" si="61"/>
        <v>5.0948769999999552E-3</v>
      </c>
    </row>
    <row r="1957" spans="1:21" hidden="1">
      <c r="A1957" s="55" t="str">
        <f t="shared" si="60"/>
        <v>Y0BF0</v>
      </c>
      <c r="B1957" s="55">
        <f>VLOOKUP(J1957,'Mapping-CITI'!A:E,5,0)</f>
        <v>0</v>
      </c>
      <c r="D1957" s="42">
        <v>45016</v>
      </c>
      <c r="E1957" s="42">
        <v>45199</v>
      </c>
      <c r="F1957" t="s">
        <v>2897</v>
      </c>
      <c r="G1957" t="s">
        <v>1474</v>
      </c>
      <c r="H1957">
        <v>2150</v>
      </c>
      <c r="I1957" t="s">
        <v>2797</v>
      </c>
      <c r="J1957">
        <v>281227</v>
      </c>
      <c r="K1957" t="s">
        <v>2567</v>
      </c>
      <c r="L1957">
        <v>-1871570.76</v>
      </c>
      <c r="M1957">
        <v>212955.62</v>
      </c>
      <c r="N1957">
        <v>168605.89</v>
      </c>
      <c r="O1957">
        <v>-1827221.03</v>
      </c>
      <c r="P1957" t="s">
        <v>607</v>
      </c>
      <c r="Q1957">
        <v>-1827221.03</v>
      </c>
      <c r="R1957">
        <v>0</v>
      </c>
      <c r="S1957">
        <v>0</v>
      </c>
      <c r="T1957" t="s">
        <v>2897</v>
      </c>
      <c r="U1957" s="221">
        <f t="shared" si="61"/>
        <v>4.4349729999999983E-3</v>
      </c>
    </row>
    <row r="1958" spans="1:21" hidden="1">
      <c r="A1958" s="55" t="str">
        <f t="shared" si="60"/>
        <v>Y0BF0</v>
      </c>
      <c r="B1958" s="55">
        <f>VLOOKUP(J1958,'Mapping-CITI'!A:E,5,0)</f>
        <v>0</v>
      </c>
      <c r="D1958" s="42">
        <v>45016</v>
      </c>
      <c r="E1958" s="42">
        <v>45199</v>
      </c>
      <c r="F1958" t="s">
        <v>2897</v>
      </c>
      <c r="G1958" t="s">
        <v>1474</v>
      </c>
      <c r="H1958">
        <v>2150</v>
      </c>
      <c r="I1958" t="s">
        <v>2797</v>
      </c>
      <c r="J1958">
        <v>281228</v>
      </c>
      <c r="K1958" t="s">
        <v>2858</v>
      </c>
      <c r="L1958">
        <v>-295944.84999999998</v>
      </c>
      <c r="M1958">
        <v>201618.42</v>
      </c>
      <c r="N1958">
        <v>93938.61</v>
      </c>
      <c r="O1958">
        <v>-188265.04</v>
      </c>
      <c r="P1958" t="s">
        <v>607</v>
      </c>
      <c r="Q1958">
        <v>-188265.04</v>
      </c>
      <c r="R1958">
        <v>0</v>
      </c>
      <c r="S1958">
        <v>0</v>
      </c>
      <c r="T1958" t="s">
        <v>2897</v>
      </c>
      <c r="U1958" s="221">
        <f t="shared" si="61"/>
        <v>1.0767981000000001E-2</v>
      </c>
    </row>
    <row r="1959" spans="1:21" hidden="1">
      <c r="A1959" s="55" t="str">
        <f t="shared" si="60"/>
        <v>Y0BF0</v>
      </c>
      <c r="B1959" s="55">
        <f>VLOOKUP(J1959,'Mapping-CITI'!A:E,5,0)</f>
        <v>0</v>
      </c>
      <c r="D1959" s="42">
        <v>45016</v>
      </c>
      <c r="E1959" s="42">
        <v>45199</v>
      </c>
      <c r="F1959" t="s">
        <v>2897</v>
      </c>
      <c r="G1959" t="s">
        <v>1474</v>
      </c>
      <c r="H1959">
        <v>2250</v>
      </c>
      <c r="I1959" t="s">
        <v>2774</v>
      </c>
      <c r="J1959">
        <v>281276</v>
      </c>
      <c r="K1959" t="s">
        <v>2330</v>
      </c>
      <c r="L1959">
        <v>0</v>
      </c>
      <c r="M1959">
        <v>4.13</v>
      </c>
      <c r="N1959">
        <v>0</v>
      </c>
      <c r="O1959">
        <v>4.13</v>
      </c>
      <c r="P1959" t="s">
        <v>607</v>
      </c>
      <c r="Q1959">
        <v>4.13</v>
      </c>
      <c r="R1959">
        <v>4.13</v>
      </c>
      <c r="S1959">
        <v>0</v>
      </c>
      <c r="T1959" t="s">
        <v>2897</v>
      </c>
      <c r="U1959" s="221">
        <f t="shared" si="61"/>
        <v>4.1300000000000001E-7</v>
      </c>
    </row>
    <row r="1960" spans="1:21" hidden="1">
      <c r="A1960" s="55" t="str">
        <f t="shared" si="60"/>
        <v>Y0BF0</v>
      </c>
      <c r="B1960" s="55">
        <f>VLOOKUP(J1960,'Mapping-CITI'!A:E,5,0)</f>
        <v>0</v>
      </c>
      <c r="D1960" s="42">
        <v>45016</v>
      </c>
      <c r="E1960" s="42">
        <v>45199</v>
      </c>
      <c r="F1960" t="s">
        <v>2897</v>
      </c>
      <c r="G1960" t="s">
        <v>1474</v>
      </c>
      <c r="H1960">
        <v>2150</v>
      </c>
      <c r="I1960" t="s">
        <v>2797</v>
      </c>
      <c r="J1960">
        <v>281283</v>
      </c>
      <c r="K1960" t="s">
        <v>2662</v>
      </c>
      <c r="L1960">
        <v>38880.15</v>
      </c>
      <c r="M1960">
        <v>9720.61</v>
      </c>
      <c r="N1960">
        <v>2459.54</v>
      </c>
      <c r="O1960">
        <v>46141.22</v>
      </c>
      <c r="P1960" t="s">
        <v>607</v>
      </c>
      <c r="Q1960">
        <v>46141.22</v>
      </c>
      <c r="R1960">
        <v>0</v>
      </c>
      <c r="S1960">
        <v>0</v>
      </c>
      <c r="T1960" t="s">
        <v>2897</v>
      </c>
      <c r="U1960" s="221">
        <f t="shared" si="61"/>
        <v>7.2610700000000003E-4</v>
      </c>
    </row>
    <row r="1961" spans="1:21" hidden="1">
      <c r="A1961" s="55" t="str">
        <f t="shared" si="60"/>
        <v>Y0BF0</v>
      </c>
      <c r="B1961" s="55">
        <f>VLOOKUP(J1961,'Mapping-CITI'!A:E,5,0)</f>
        <v>0</v>
      </c>
      <c r="D1961" s="42">
        <v>45016</v>
      </c>
      <c r="E1961" s="42">
        <v>45199</v>
      </c>
      <c r="F1961" t="s">
        <v>2897</v>
      </c>
      <c r="G1961" t="s">
        <v>1474</v>
      </c>
      <c r="H1961">
        <v>2150</v>
      </c>
      <c r="I1961" t="s">
        <v>2797</v>
      </c>
      <c r="J1961">
        <v>281292</v>
      </c>
      <c r="K1961" t="s">
        <v>2551</v>
      </c>
      <c r="L1961">
        <v>-27511812602.509998</v>
      </c>
      <c r="M1961">
        <v>4520324330.3800001</v>
      </c>
      <c r="N1961">
        <v>1662330072.8900001</v>
      </c>
      <c r="O1961">
        <v>-24653818345.02</v>
      </c>
      <c r="P1961" t="s">
        <v>607</v>
      </c>
      <c r="Q1961">
        <v>-24653818345.02</v>
      </c>
      <c r="R1961">
        <v>0</v>
      </c>
      <c r="S1961">
        <v>0</v>
      </c>
      <c r="T1961" t="s">
        <v>2897</v>
      </c>
      <c r="U1961" s="221">
        <f t="shared" si="61"/>
        <v>285.79942574899997</v>
      </c>
    </row>
    <row r="1962" spans="1:21" hidden="1">
      <c r="A1962" s="55" t="str">
        <f t="shared" si="60"/>
        <v>Y0BF0</v>
      </c>
      <c r="B1962" s="55">
        <f>VLOOKUP(J1962,'Mapping-CITI'!A:E,5,0)</f>
        <v>0</v>
      </c>
      <c r="D1962" s="42">
        <v>45016</v>
      </c>
      <c r="E1962" s="42">
        <v>45199</v>
      </c>
      <c r="F1962" t="s">
        <v>2897</v>
      </c>
      <c r="G1962" t="s">
        <v>1474</v>
      </c>
      <c r="H1962">
        <v>2150</v>
      </c>
      <c r="I1962" t="s">
        <v>2797</v>
      </c>
      <c r="J1962">
        <v>281294</v>
      </c>
      <c r="K1962" t="s">
        <v>2568</v>
      </c>
      <c r="L1962">
        <v>-228175168.33000001</v>
      </c>
      <c r="M1962">
        <v>17888634.039999999</v>
      </c>
      <c r="N1962">
        <v>13025979.52</v>
      </c>
      <c r="O1962">
        <v>-223312513.81</v>
      </c>
      <c r="P1962" t="s">
        <v>607</v>
      </c>
      <c r="Q1962">
        <v>-223312513.81</v>
      </c>
      <c r="R1962">
        <v>0</v>
      </c>
      <c r="S1962">
        <v>0</v>
      </c>
      <c r="T1962" t="s">
        <v>2897</v>
      </c>
      <c r="U1962" s="221">
        <f t="shared" si="61"/>
        <v>0.48626545199999993</v>
      </c>
    </row>
    <row r="1963" spans="1:21" hidden="1">
      <c r="A1963" s="55" t="str">
        <f t="shared" si="60"/>
        <v>Y0BF0</v>
      </c>
      <c r="B1963" s="55">
        <f>VLOOKUP(J1963,'Mapping-CITI'!A:E,5,0)</f>
        <v>0</v>
      </c>
      <c r="D1963" s="42">
        <v>45016</v>
      </c>
      <c r="E1963" s="42">
        <v>45199</v>
      </c>
      <c r="F1963" t="s">
        <v>2897</v>
      </c>
      <c r="G1963" t="s">
        <v>1474</v>
      </c>
      <c r="H1963">
        <v>2150</v>
      </c>
      <c r="I1963" t="s">
        <v>2797</v>
      </c>
      <c r="J1963">
        <v>281297</v>
      </c>
      <c r="K1963" t="s">
        <v>2569</v>
      </c>
      <c r="L1963">
        <v>8536146.0600000005</v>
      </c>
      <c r="M1963">
        <v>847958.09</v>
      </c>
      <c r="N1963">
        <v>34810.26</v>
      </c>
      <c r="O1963">
        <v>9349293.8900000006</v>
      </c>
      <c r="P1963" t="s">
        <v>607</v>
      </c>
      <c r="Q1963">
        <v>9349293.8900000006</v>
      </c>
      <c r="R1963">
        <v>0</v>
      </c>
      <c r="S1963">
        <v>0</v>
      </c>
      <c r="T1963" t="s">
        <v>2897</v>
      </c>
      <c r="U1963" s="221">
        <f t="shared" si="61"/>
        <v>8.1314783000000002E-2</v>
      </c>
    </row>
    <row r="1964" spans="1:21" hidden="1">
      <c r="A1964" s="55" t="str">
        <f t="shared" si="60"/>
        <v>Y0BF5.3</v>
      </c>
      <c r="B1964" s="55">
        <f>VLOOKUP(J1964,'Mapping-CITI'!A:E,5,0)</f>
        <v>5.3</v>
      </c>
      <c r="D1964" s="42">
        <v>45016</v>
      </c>
      <c r="E1964" s="42">
        <v>45199</v>
      </c>
      <c r="F1964" t="s">
        <v>2897</v>
      </c>
      <c r="G1964" t="s">
        <v>1474</v>
      </c>
      <c r="H1964">
        <v>5140</v>
      </c>
      <c r="I1964" t="s">
        <v>2798</v>
      </c>
      <c r="J1964">
        <v>301229</v>
      </c>
      <c r="K1964" t="s">
        <v>2570</v>
      </c>
      <c r="L1964">
        <v>-338642.5</v>
      </c>
      <c r="M1964">
        <v>0</v>
      </c>
      <c r="N1964">
        <v>0</v>
      </c>
      <c r="O1964">
        <v>0</v>
      </c>
      <c r="P1964" t="s">
        <v>607</v>
      </c>
      <c r="Q1964">
        <v>0</v>
      </c>
      <c r="R1964">
        <v>0</v>
      </c>
      <c r="S1964">
        <v>0</v>
      </c>
      <c r="T1964" t="s">
        <v>2897</v>
      </c>
      <c r="U1964" s="221">
        <f t="shared" si="61"/>
        <v>0</v>
      </c>
    </row>
    <row r="1965" spans="1:21" hidden="1">
      <c r="A1965" s="55" t="str">
        <f t="shared" si="60"/>
        <v>Y0BF5.3</v>
      </c>
      <c r="B1965" s="55">
        <f>VLOOKUP(J1965,'Mapping-CITI'!A:E,5,0)</f>
        <v>5.3</v>
      </c>
      <c r="D1965" s="42">
        <v>45016</v>
      </c>
      <c r="E1965" s="42">
        <v>45199</v>
      </c>
      <c r="F1965" t="s">
        <v>2897</v>
      </c>
      <c r="G1965" t="s">
        <v>1474</v>
      </c>
      <c r="H1965">
        <v>5140</v>
      </c>
      <c r="I1965" t="s">
        <v>2798</v>
      </c>
      <c r="J1965">
        <v>301232</v>
      </c>
      <c r="K1965" t="s">
        <v>2341</v>
      </c>
      <c r="L1965">
        <v>-2577223.08</v>
      </c>
      <c r="M1965">
        <v>0</v>
      </c>
      <c r="N1965">
        <v>500000</v>
      </c>
      <c r="O1965">
        <v>-500000</v>
      </c>
      <c r="P1965" t="s">
        <v>607</v>
      </c>
      <c r="Q1965">
        <v>-500000</v>
      </c>
      <c r="R1965">
        <v>0</v>
      </c>
      <c r="S1965">
        <v>0</v>
      </c>
      <c r="T1965" t="s">
        <v>2897</v>
      </c>
      <c r="U1965" s="221">
        <f t="shared" si="61"/>
        <v>-0.05</v>
      </c>
    </row>
    <row r="1966" spans="1:21" hidden="1">
      <c r="A1966" s="55" t="str">
        <f t="shared" si="60"/>
        <v>Y0BF5.3</v>
      </c>
      <c r="B1966" s="55">
        <f>VLOOKUP(J1966,'Mapping-CITI'!A:E,5,0)</f>
        <v>5.3</v>
      </c>
      <c r="D1966" s="42">
        <v>45016</v>
      </c>
      <c r="E1966" s="42">
        <v>45199</v>
      </c>
      <c r="F1966" t="s">
        <v>2897</v>
      </c>
      <c r="G1966" t="s">
        <v>1474</v>
      </c>
      <c r="H1966">
        <v>5140</v>
      </c>
      <c r="I1966" t="s">
        <v>2798</v>
      </c>
      <c r="J1966">
        <v>301234</v>
      </c>
      <c r="K1966" t="s">
        <v>2342</v>
      </c>
      <c r="L1966">
        <v>-30517431.07</v>
      </c>
      <c r="M1966">
        <v>0</v>
      </c>
      <c r="N1966">
        <v>0</v>
      </c>
      <c r="O1966">
        <v>0</v>
      </c>
      <c r="P1966" t="s">
        <v>607</v>
      </c>
      <c r="Q1966">
        <v>0</v>
      </c>
      <c r="R1966">
        <v>0</v>
      </c>
      <c r="S1966">
        <v>0</v>
      </c>
      <c r="T1966" t="s">
        <v>2897</v>
      </c>
      <c r="U1966" s="221">
        <f t="shared" si="61"/>
        <v>0</v>
      </c>
    </row>
    <row r="1967" spans="1:21" hidden="1">
      <c r="A1967" s="55" t="str">
        <f t="shared" si="60"/>
        <v>Y0BF5.2</v>
      </c>
      <c r="B1967" s="55">
        <f>VLOOKUP(J1967,'Mapping-CITI'!A:E,5,0)</f>
        <v>5.2</v>
      </c>
      <c r="D1967" s="42">
        <v>45016</v>
      </c>
      <c r="E1967" s="42">
        <v>45199</v>
      </c>
      <c r="F1967" t="s">
        <v>2897</v>
      </c>
      <c r="G1967" t="s">
        <v>1474</v>
      </c>
      <c r="H1967">
        <v>5110</v>
      </c>
      <c r="I1967" t="s">
        <v>2776</v>
      </c>
      <c r="J1967">
        <v>304209</v>
      </c>
      <c r="K1967" t="s">
        <v>2350</v>
      </c>
      <c r="L1967">
        <v>-1208795472.24</v>
      </c>
      <c r="M1967">
        <v>27259444.440000001</v>
      </c>
      <c r="N1967">
        <v>603402747.23000002</v>
      </c>
      <c r="O1967">
        <v>-576143302.78999996</v>
      </c>
      <c r="P1967" t="s">
        <v>607</v>
      </c>
      <c r="Q1967">
        <v>-576143302.78999996</v>
      </c>
      <c r="R1967">
        <v>0</v>
      </c>
      <c r="S1967">
        <v>0</v>
      </c>
      <c r="T1967" t="s">
        <v>2897</v>
      </c>
      <c r="U1967" s="221">
        <f t="shared" si="61"/>
        <v>-57.614330278999994</v>
      </c>
    </row>
    <row r="1968" spans="1:21" hidden="1">
      <c r="A1968" s="55" t="str">
        <f t="shared" si="60"/>
        <v>Y0BF5.2</v>
      </c>
      <c r="B1968" s="55">
        <f>VLOOKUP(J1968,'Mapping-CITI'!A:E,5,0)</f>
        <v>5.2</v>
      </c>
      <c r="D1968" s="42">
        <v>45016</v>
      </c>
      <c r="E1968" s="42">
        <v>45199</v>
      </c>
      <c r="F1968" t="s">
        <v>2897</v>
      </c>
      <c r="G1968" t="s">
        <v>1474</v>
      </c>
      <c r="H1968">
        <v>5110</v>
      </c>
      <c r="I1968" t="s">
        <v>2776</v>
      </c>
      <c r="J1968">
        <v>304213</v>
      </c>
      <c r="K1968" t="s">
        <v>2351</v>
      </c>
      <c r="L1968">
        <v>-157067939.93000001</v>
      </c>
      <c r="M1968">
        <v>0</v>
      </c>
      <c r="N1968">
        <v>84074007.790000007</v>
      </c>
      <c r="O1968">
        <v>-84074007.790000007</v>
      </c>
      <c r="P1968" t="s">
        <v>607</v>
      </c>
      <c r="Q1968">
        <v>-84074007.790000007</v>
      </c>
      <c r="R1968">
        <v>0</v>
      </c>
      <c r="S1968">
        <v>0</v>
      </c>
      <c r="T1968" t="s">
        <v>2897</v>
      </c>
      <c r="U1968" s="221">
        <f t="shared" si="61"/>
        <v>-8.4074007790000014</v>
      </c>
    </row>
    <row r="1969" spans="1:21" hidden="1">
      <c r="A1969" s="55" t="str">
        <f t="shared" si="60"/>
        <v>Y0BF5.2</v>
      </c>
      <c r="B1969" s="55">
        <f>VLOOKUP(J1969,'Mapping-CITI'!A:E,5,0)</f>
        <v>5.2</v>
      </c>
      <c r="D1969" s="42">
        <v>45016</v>
      </c>
      <c r="E1969" s="42">
        <v>45199</v>
      </c>
      <c r="F1969" t="s">
        <v>2897</v>
      </c>
      <c r="G1969" t="s">
        <v>1474</v>
      </c>
      <c r="H1969">
        <v>5110</v>
      </c>
      <c r="I1969" t="s">
        <v>2776</v>
      </c>
      <c r="J1969">
        <v>304214</v>
      </c>
      <c r="K1969" t="s">
        <v>2352</v>
      </c>
      <c r="L1969">
        <v>-6027597.5</v>
      </c>
      <c r="M1969">
        <v>0</v>
      </c>
      <c r="N1969">
        <v>0</v>
      </c>
      <c r="O1969">
        <v>0</v>
      </c>
      <c r="P1969" t="s">
        <v>607</v>
      </c>
      <c r="Q1969">
        <v>0</v>
      </c>
      <c r="R1969">
        <v>0</v>
      </c>
      <c r="S1969">
        <v>0</v>
      </c>
      <c r="T1969" t="s">
        <v>2897</v>
      </c>
      <c r="U1969" s="221">
        <f t="shared" si="61"/>
        <v>0</v>
      </c>
    </row>
    <row r="1970" spans="1:21" hidden="1">
      <c r="A1970" s="55" t="str">
        <f t="shared" si="60"/>
        <v>Y0BF5.2</v>
      </c>
      <c r="B1970" s="55">
        <f>VLOOKUP(J1970,'Mapping-CITI'!A:E,5,0)</f>
        <v>5.2</v>
      </c>
      <c r="D1970" s="42">
        <v>45016</v>
      </c>
      <c r="E1970" s="42">
        <v>45199</v>
      </c>
      <c r="F1970" t="s">
        <v>2897</v>
      </c>
      <c r="G1970" t="s">
        <v>1474</v>
      </c>
      <c r="H1970">
        <v>5110</v>
      </c>
      <c r="I1970" t="s">
        <v>2776</v>
      </c>
      <c r="J1970">
        <v>304217</v>
      </c>
      <c r="K1970" t="s">
        <v>2355</v>
      </c>
      <c r="L1970">
        <v>-3831972406.9299998</v>
      </c>
      <c r="M1970">
        <v>22179.52</v>
      </c>
      <c r="N1970">
        <v>1898109463.8</v>
      </c>
      <c r="O1970">
        <v>-1898087284.28</v>
      </c>
      <c r="P1970" t="s">
        <v>607</v>
      </c>
      <c r="Q1970">
        <v>-1898087284.28</v>
      </c>
      <c r="R1970">
        <v>22179.52</v>
      </c>
      <c r="S1970">
        <v>2.2400000000000002</v>
      </c>
      <c r="T1970" t="s">
        <v>2897</v>
      </c>
      <c r="U1970" s="221">
        <f t="shared" si="61"/>
        <v>-189.80872842799999</v>
      </c>
    </row>
    <row r="1971" spans="1:21" hidden="1">
      <c r="A1971" s="55" t="str">
        <f t="shared" si="60"/>
        <v>Y0BFIgnore</v>
      </c>
      <c r="B1971" s="55" t="str">
        <f>VLOOKUP(J1971,'Mapping-CITI'!A:E,5,0)</f>
        <v>Ignore</v>
      </c>
      <c r="D1971" s="42">
        <v>45016</v>
      </c>
      <c r="E1971" s="42">
        <v>45199</v>
      </c>
      <c r="F1971" t="s">
        <v>2897</v>
      </c>
      <c r="G1971" t="s">
        <v>1474</v>
      </c>
      <c r="H1971">
        <v>5110</v>
      </c>
      <c r="I1971" t="s">
        <v>2776</v>
      </c>
      <c r="J1971">
        <v>304221</v>
      </c>
      <c r="K1971" t="s">
        <v>2633</v>
      </c>
      <c r="L1971">
        <v>0</v>
      </c>
      <c r="M1971">
        <v>4608979</v>
      </c>
      <c r="N1971">
        <v>0</v>
      </c>
      <c r="O1971">
        <v>4608979</v>
      </c>
      <c r="P1971" t="s">
        <v>607</v>
      </c>
      <c r="Q1971">
        <v>4608979</v>
      </c>
      <c r="R1971">
        <v>0</v>
      </c>
      <c r="S1971">
        <v>0</v>
      </c>
      <c r="T1971" t="s">
        <v>2897</v>
      </c>
      <c r="U1971" s="221">
        <f t="shared" si="61"/>
        <v>0.46089790000000003</v>
      </c>
    </row>
    <row r="1972" spans="1:21" hidden="1">
      <c r="A1972" s="55" t="str">
        <f t="shared" si="60"/>
        <v>Y0BF5.2</v>
      </c>
      <c r="B1972" s="55">
        <f>VLOOKUP(J1972,'Mapping-CITI'!A:E,5,0)</f>
        <v>5.2</v>
      </c>
      <c r="D1972" s="42">
        <v>45016</v>
      </c>
      <c r="E1972" s="42">
        <v>45199</v>
      </c>
      <c r="F1972" t="s">
        <v>2897</v>
      </c>
      <c r="G1972" t="s">
        <v>1474</v>
      </c>
      <c r="H1972">
        <v>5110</v>
      </c>
      <c r="I1972" t="s">
        <v>2776</v>
      </c>
      <c r="J1972">
        <v>304232</v>
      </c>
      <c r="K1972" t="s">
        <v>2358</v>
      </c>
      <c r="L1972">
        <v>-143892.07999999999</v>
      </c>
      <c r="M1972">
        <v>0</v>
      </c>
      <c r="N1972">
        <v>32541</v>
      </c>
      <c r="O1972">
        <v>-32541</v>
      </c>
      <c r="P1972" t="s">
        <v>607</v>
      </c>
      <c r="Q1972">
        <v>-32541</v>
      </c>
      <c r="R1972">
        <v>0</v>
      </c>
      <c r="S1972">
        <v>32541</v>
      </c>
      <c r="T1972" t="s">
        <v>2897</v>
      </c>
      <c r="U1972" s="221">
        <f t="shared" si="61"/>
        <v>-3.2540999999999998E-3</v>
      </c>
    </row>
    <row r="1973" spans="1:21" hidden="1">
      <c r="A1973" s="55" t="str">
        <f t="shared" si="60"/>
        <v>Y0BF5.5</v>
      </c>
      <c r="B1973" s="55">
        <f>VLOOKUP(J1973,'Mapping-CITI'!A:E,5,0)</f>
        <v>5.5</v>
      </c>
      <c r="D1973" s="42">
        <v>45016</v>
      </c>
      <c r="E1973" s="42">
        <v>45199</v>
      </c>
      <c r="F1973" t="s">
        <v>2897</v>
      </c>
      <c r="G1973" t="s">
        <v>1474</v>
      </c>
      <c r="H1973">
        <v>5110</v>
      </c>
      <c r="I1973" t="s">
        <v>2776</v>
      </c>
      <c r="J1973">
        <v>304302</v>
      </c>
      <c r="K1973" t="s">
        <v>810</v>
      </c>
      <c r="L1973">
        <v>-512179.12</v>
      </c>
      <c r="M1973">
        <v>0</v>
      </c>
      <c r="N1973">
        <v>2536564.5299999998</v>
      </c>
      <c r="O1973">
        <v>-2536564.5299999998</v>
      </c>
      <c r="P1973" t="s">
        <v>607</v>
      </c>
      <c r="Q1973">
        <v>-2536564.5299999998</v>
      </c>
      <c r="R1973">
        <v>0</v>
      </c>
      <c r="S1973">
        <v>0</v>
      </c>
      <c r="T1973" t="s">
        <v>2897</v>
      </c>
      <c r="U1973" s="221">
        <f t="shared" si="61"/>
        <v>-0.253656453</v>
      </c>
    </row>
    <row r="1974" spans="1:21" hidden="1">
      <c r="A1974" s="55" t="str">
        <f t="shared" si="60"/>
        <v>Y0BF5.5</v>
      </c>
      <c r="B1974" s="55">
        <f>VLOOKUP(J1974,'Mapping-CITI'!A:E,5,0)</f>
        <v>5.5</v>
      </c>
      <c r="D1974" s="42">
        <v>45016</v>
      </c>
      <c r="E1974" s="42">
        <v>45199</v>
      </c>
      <c r="F1974" t="s">
        <v>2897</v>
      </c>
      <c r="G1974" t="s">
        <v>1474</v>
      </c>
      <c r="H1974">
        <v>5200</v>
      </c>
      <c r="I1974" t="s">
        <v>2777</v>
      </c>
      <c r="J1974">
        <v>304751</v>
      </c>
      <c r="K1974" t="s">
        <v>2369</v>
      </c>
      <c r="L1974">
        <v>22878.75</v>
      </c>
      <c r="M1974">
        <v>0</v>
      </c>
      <c r="N1974">
        <v>1.23</v>
      </c>
      <c r="O1974">
        <v>-1.23</v>
      </c>
      <c r="P1974" t="s">
        <v>607</v>
      </c>
      <c r="Q1974">
        <v>-1.23</v>
      </c>
      <c r="R1974">
        <v>0</v>
      </c>
      <c r="S1974">
        <v>1.23</v>
      </c>
      <c r="T1974" t="s">
        <v>2897</v>
      </c>
      <c r="U1974" s="221">
        <f t="shared" si="61"/>
        <v>-1.23E-7</v>
      </c>
    </row>
    <row r="1975" spans="1:21" hidden="1">
      <c r="A1975" s="55" t="str">
        <f t="shared" si="60"/>
        <v>Y0BF5.5</v>
      </c>
      <c r="B1975" s="55">
        <f>VLOOKUP(J1975,'Mapping-CITI'!A:E,5,0)</f>
        <v>5.5</v>
      </c>
      <c r="D1975" s="42">
        <v>45016</v>
      </c>
      <c r="E1975" s="42">
        <v>45199</v>
      </c>
      <c r="F1975" t="s">
        <v>2897</v>
      </c>
      <c r="G1975" t="s">
        <v>1474</v>
      </c>
      <c r="H1975">
        <v>5200</v>
      </c>
      <c r="I1975" t="s">
        <v>2777</v>
      </c>
      <c r="J1975">
        <v>305101</v>
      </c>
      <c r="K1975" t="s">
        <v>2374</v>
      </c>
      <c r="L1975">
        <v>-219164.33</v>
      </c>
      <c r="M1975">
        <v>0</v>
      </c>
      <c r="N1975">
        <v>412796.51</v>
      </c>
      <c r="O1975">
        <v>-412796.51</v>
      </c>
      <c r="P1975" t="s">
        <v>607</v>
      </c>
      <c r="Q1975">
        <v>-412796.51</v>
      </c>
      <c r="R1975">
        <v>0</v>
      </c>
      <c r="S1975">
        <v>412796.51</v>
      </c>
      <c r="T1975" t="s">
        <v>2897</v>
      </c>
      <c r="U1975" s="221">
        <f t="shared" si="61"/>
        <v>-4.1279651000000001E-2</v>
      </c>
    </row>
    <row r="1976" spans="1:21" hidden="1">
      <c r="A1976" s="55" t="str">
        <f t="shared" si="60"/>
        <v>Y0BF5.5</v>
      </c>
      <c r="B1976" s="55">
        <f>VLOOKUP(J1976,'Mapping-CITI'!A:E,5,0)</f>
        <v>5.5</v>
      </c>
      <c r="D1976" s="42">
        <v>45016</v>
      </c>
      <c r="E1976" s="42">
        <v>45199</v>
      </c>
      <c r="F1976" t="s">
        <v>2897</v>
      </c>
      <c r="G1976" t="s">
        <v>1474</v>
      </c>
      <c r="H1976">
        <v>5200</v>
      </c>
      <c r="I1976" t="s">
        <v>2777</v>
      </c>
      <c r="J1976">
        <v>305138</v>
      </c>
      <c r="K1976" t="s">
        <v>2639</v>
      </c>
      <c r="L1976">
        <v>-0.65</v>
      </c>
      <c r="M1976">
        <v>235.05</v>
      </c>
      <c r="N1976">
        <v>0</v>
      </c>
      <c r="O1976">
        <v>235.05</v>
      </c>
      <c r="P1976" t="s">
        <v>607</v>
      </c>
      <c r="Q1976">
        <v>235.05</v>
      </c>
      <c r="R1976">
        <v>235.05</v>
      </c>
      <c r="S1976">
        <v>0</v>
      </c>
      <c r="T1976" t="s">
        <v>2897</v>
      </c>
      <c r="U1976" s="221">
        <f t="shared" si="61"/>
        <v>2.3505000000000003E-5</v>
      </c>
    </row>
    <row r="1977" spans="1:21" hidden="1">
      <c r="A1977" s="55" t="str">
        <f t="shared" si="60"/>
        <v>Y0BF5.5</v>
      </c>
      <c r="B1977" s="55">
        <f>VLOOKUP(J1977,'Mapping-CITI'!A:E,5,0)</f>
        <v>5.5</v>
      </c>
      <c r="D1977" s="42">
        <v>45016</v>
      </c>
      <c r="E1977" s="42">
        <v>45199</v>
      </c>
      <c r="F1977" t="s">
        <v>2897</v>
      </c>
      <c r="G1977" t="s">
        <v>1474</v>
      </c>
      <c r="H1977">
        <v>5200</v>
      </c>
      <c r="I1977" t="s">
        <v>2777</v>
      </c>
      <c r="J1977">
        <v>310115</v>
      </c>
      <c r="K1977" t="s">
        <v>2398</v>
      </c>
      <c r="L1977">
        <v>-18439.87</v>
      </c>
      <c r="M1977">
        <v>2142.84</v>
      </c>
      <c r="N1977">
        <v>85.3</v>
      </c>
      <c r="O1977">
        <v>2057.54</v>
      </c>
      <c r="P1977" t="s">
        <v>607</v>
      </c>
      <c r="Q1977">
        <v>2057.54</v>
      </c>
      <c r="R1977">
        <v>2142.84</v>
      </c>
      <c r="S1977">
        <v>85.3</v>
      </c>
      <c r="T1977" t="s">
        <v>2897</v>
      </c>
      <c r="U1977" s="221">
        <f t="shared" si="61"/>
        <v>2.05754E-4</v>
      </c>
    </row>
    <row r="1978" spans="1:21" hidden="1">
      <c r="A1978" s="55" t="str">
        <f t="shared" si="60"/>
        <v>Y0BF5.5</v>
      </c>
      <c r="B1978" s="55">
        <f>VLOOKUP(J1978,'Mapping-CITI'!A:E,5,0)</f>
        <v>5.5</v>
      </c>
      <c r="D1978" s="42">
        <v>45016</v>
      </c>
      <c r="E1978" s="42">
        <v>45199</v>
      </c>
      <c r="F1978" t="s">
        <v>2897</v>
      </c>
      <c r="G1978" t="s">
        <v>1474</v>
      </c>
      <c r="H1978">
        <v>5200</v>
      </c>
      <c r="I1978" t="s">
        <v>2777</v>
      </c>
      <c r="J1978">
        <v>310118</v>
      </c>
      <c r="K1978" t="s">
        <v>2399</v>
      </c>
      <c r="L1978">
        <v>5.54</v>
      </c>
      <c r="M1978">
        <v>0</v>
      </c>
      <c r="N1978">
        <v>0</v>
      </c>
      <c r="O1978">
        <v>0</v>
      </c>
      <c r="P1978" t="s">
        <v>607</v>
      </c>
      <c r="Q1978">
        <v>0</v>
      </c>
      <c r="R1978">
        <v>0</v>
      </c>
      <c r="S1978">
        <v>0</v>
      </c>
      <c r="T1978" t="s">
        <v>2897</v>
      </c>
      <c r="U1978" s="221">
        <f t="shared" si="61"/>
        <v>0</v>
      </c>
    </row>
    <row r="1979" spans="1:21" hidden="1">
      <c r="A1979" s="55" t="str">
        <f t="shared" si="60"/>
        <v>Y0BFIgnore</v>
      </c>
      <c r="B1979" s="55" t="str">
        <f>VLOOKUP(J1979,'Mapping-CITI'!A:E,5,0)</f>
        <v>Ignore</v>
      </c>
      <c r="D1979" s="42">
        <v>45016</v>
      </c>
      <c r="E1979" s="42">
        <v>45199</v>
      </c>
      <c r="F1979" t="s">
        <v>2897</v>
      </c>
      <c r="G1979" t="s">
        <v>1474</v>
      </c>
      <c r="H1979">
        <v>5170</v>
      </c>
      <c r="I1979" t="s">
        <v>2800</v>
      </c>
      <c r="J1979">
        <v>311608</v>
      </c>
      <c r="K1979" t="s">
        <v>2405</v>
      </c>
      <c r="L1979">
        <v>-43784191.829999998</v>
      </c>
      <c r="M1979">
        <v>-219797064.06</v>
      </c>
      <c r="N1979">
        <v>0</v>
      </c>
      <c r="O1979">
        <v>-219797064.06</v>
      </c>
      <c r="P1979" t="s">
        <v>607</v>
      </c>
      <c r="Q1979">
        <v>-219797064.06</v>
      </c>
      <c r="R1979">
        <v>0</v>
      </c>
      <c r="S1979">
        <v>0</v>
      </c>
      <c r="T1979" t="s">
        <v>2897</v>
      </c>
      <c r="U1979" s="221">
        <f t="shared" si="61"/>
        <v>-21.979706406000002</v>
      </c>
    </row>
    <row r="1980" spans="1:21" hidden="1">
      <c r="A1980" s="55" t="str">
        <f t="shared" si="60"/>
        <v>Y0BFIgnore</v>
      </c>
      <c r="B1980" s="55" t="str">
        <f>VLOOKUP(J1980,'Mapping-CITI'!A:E,5,0)</f>
        <v>Ignore</v>
      </c>
      <c r="D1980" s="42">
        <v>45016</v>
      </c>
      <c r="E1980" s="42">
        <v>45199</v>
      </c>
      <c r="F1980" t="s">
        <v>2897</v>
      </c>
      <c r="G1980" t="s">
        <v>1474</v>
      </c>
      <c r="H1980">
        <v>5170</v>
      </c>
      <c r="I1980" t="s">
        <v>2800</v>
      </c>
      <c r="J1980">
        <v>311621</v>
      </c>
      <c r="K1980" t="s">
        <v>2410</v>
      </c>
      <c r="L1980">
        <v>2011182824.1800001</v>
      </c>
      <c r="M1980">
        <v>-42070570</v>
      </c>
      <c r="N1980">
        <v>0</v>
      </c>
      <c r="O1980">
        <v>-42070570</v>
      </c>
      <c r="P1980" t="s">
        <v>607</v>
      </c>
      <c r="Q1980">
        <v>-42070570</v>
      </c>
      <c r="R1980">
        <v>0</v>
      </c>
      <c r="S1980">
        <v>0</v>
      </c>
      <c r="T1980" t="s">
        <v>2897</v>
      </c>
      <c r="U1980" s="221">
        <f t="shared" si="61"/>
        <v>-4.2070569999999998</v>
      </c>
    </row>
    <row r="1981" spans="1:21" hidden="1">
      <c r="A1981" s="55" t="str">
        <f t="shared" si="60"/>
        <v>Y0BF6.4</v>
      </c>
      <c r="B1981" s="55">
        <f>VLOOKUP(J1981,'Mapping-CITI'!A:E,5,0)</f>
        <v>6.4</v>
      </c>
      <c r="D1981" s="42">
        <v>45016</v>
      </c>
      <c r="E1981" s="42">
        <v>45199</v>
      </c>
      <c r="F1981" t="s">
        <v>2897</v>
      </c>
      <c r="G1981" t="s">
        <v>1474</v>
      </c>
      <c r="H1981">
        <v>4160</v>
      </c>
      <c r="I1981" t="s">
        <v>2778</v>
      </c>
      <c r="J1981">
        <v>401201</v>
      </c>
      <c r="K1981" t="s">
        <v>2419</v>
      </c>
      <c r="L1981">
        <v>891631.4</v>
      </c>
      <c r="M1981">
        <v>0</v>
      </c>
      <c r="N1981">
        <v>0</v>
      </c>
      <c r="O1981">
        <v>0</v>
      </c>
      <c r="P1981" t="s">
        <v>607</v>
      </c>
      <c r="Q1981">
        <v>0</v>
      </c>
      <c r="R1981">
        <v>0</v>
      </c>
      <c r="S1981">
        <v>0</v>
      </c>
      <c r="T1981" t="s">
        <v>2897</v>
      </c>
      <c r="U1981" s="221">
        <f t="shared" si="61"/>
        <v>0</v>
      </c>
    </row>
    <row r="1982" spans="1:21" hidden="1">
      <c r="A1982" s="55" t="str">
        <f t="shared" si="60"/>
        <v>Y0BFIgnore</v>
      </c>
      <c r="B1982" s="55" t="str">
        <f>VLOOKUP(J1982,'Mapping-CITI'!A:E,5,0)</f>
        <v>Ignore</v>
      </c>
      <c r="D1982" s="42">
        <v>45016</v>
      </c>
      <c r="E1982" s="42">
        <v>45199</v>
      </c>
      <c r="F1982" t="s">
        <v>2897</v>
      </c>
      <c r="G1982" t="s">
        <v>1474</v>
      </c>
      <c r="H1982">
        <v>4160</v>
      </c>
      <c r="I1982" t="s">
        <v>2778</v>
      </c>
      <c r="J1982">
        <v>401241</v>
      </c>
      <c r="K1982" t="s">
        <v>2430</v>
      </c>
      <c r="L1982">
        <v>1359672.46</v>
      </c>
      <c r="M1982">
        <v>727370.92</v>
      </c>
      <c r="N1982">
        <v>0</v>
      </c>
      <c r="O1982">
        <v>727370.92</v>
      </c>
      <c r="P1982" t="s">
        <v>607</v>
      </c>
      <c r="Q1982">
        <v>727370.92</v>
      </c>
      <c r="R1982">
        <v>727370.92</v>
      </c>
      <c r="S1982">
        <v>0</v>
      </c>
      <c r="T1982" t="s">
        <v>2897</v>
      </c>
      <c r="U1982" s="221">
        <f t="shared" si="61"/>
        <v>7.2737092000000003E-2</v>
      </c>
    </row>
    <row r="1983" spans="1:21" hidden="1">
      <c r="A1983" s="55" t="str">
        <f t="shared" si="60"/>
        <v>Y0BFIgnore</v>
      </c>
      <c r="B1983" s="55" t="str">
        <f>VLOOKUP(J1983,'Mapping-CITI'!A:E,5,0)</f>
        <v>Ignore</v>
      </c>
      <c r="D1983" s="42">
        <v>45016</v>
      </c>
      <c r="E1983" s="42">
        <v>45199</v>
      </c>
      <c r="F1983" t="s">
        <v>2897</v>
      </c>
      <c r="G1983" t="s">
        <v>1474</v>
      </c>
      <c r="H1983">
        <v>4160</v>
      </c>
      <c r="I1983" t="s">
        <v>2778</v>
      </c>
      <c r="J1983">
        <v>401244</v>
      </c>
      <c r="K1983" t="s">
        <v>2644</v>
      </c>
      <c r="L1983">
        <v>197853.01</v>
      </c>
      <c r="M1983">
        <v>36081.980000000003</v>
      </c>
      <c r="N1983">
        <v>0</v>
      </c>
      <c r="O1983">
        <v>36081.980000000003</v>
      </c>
      <c r="P1983" t="s">
        <v>607</v>
      </c>
      <c r="Q1983">
        <v>36081.980000000003</v>
      </c>
      <c r="R1983">
        <v>36081.980000000003</v>
      </c>
      <c r="S1983">
        <v>0</v>
      </c>
      <c r="T1983" t="s">
        <v>2897</v>
      </c>
      <c r="U1983" s="221">
        <f t="shared" si="61"/>
        <v>3.6081980000000004E-3</v>
      </c>
    </row>
    <row r="1984" spans="1:21" hidden="1">
      <c r="A1984" s="55" t="str">
        <f t="shared" si="60"/>
        <v>Y0BF6.4</v>
      </c>
      <c r="B1984" s="55">
        <f>VLOOKUP(J1984,'Mapping-CITI'!A:E,5,0)</f>
        <v>6.4</v>
      </c>
      <c r="D1984" s="42">
        <v>45016</v>
      </c>
      <c r="E1984" s="42">
        <v>45199</v>
      </c>
      <c r="F1984" t="s">
        <v>2897</v>
      </c>
      <c r="G1984" t="s">
        <v>1474</v>
      </c>
      <c r="H1984">
        <v>4160</v>
      </c>
      <c r="I1984" t="s">
        <v>2778</v>
      </c>
      <c r="J1984">
        <v>401301</v>
      </c>
      <c r="K1984" t="s">
        <v>2432</v>
      </c>
      <c r="L1984">
        <v>37222.480000000003</v>
      </c>
      <c r="M1984">
        <v>21252.59</v>
      </c>
      <c r="N1984">
        <v>20920.98</v>
      </c>
      <c r="O1984">
        <v>331.61</v>
      </c>
      <c r="P1984" t="s">
        <v>607</v>
      </c>
      <c r="Q1984">
        <v>331.61</v>
      </c>
      <c r="R1984">
        <v>21252.59</v>
      </c>
      <c r="S1984">
        <v>20920.98</v>
      </c>
      <c r="T1984" t="s">
        <v>2897</v>
      </c>
      <c r="U1984" s="221">
        <f t="shared" si="61"/>
        <v>3.3161000000000057E-5</v>
      </c>
    </row>
    <row r="1985" spans="1:21" hidden="1">
      <c r="A1985" s="55" t="str">
        <f t="shared" si="60"/>
        <v>Y0BF6.2</v>
      </c>
      <c r="B1985" s="55">
        <f>VLOOKUP(J1985,'Mapping-CITI'!A:E,5,0)</f>
        <v>6.2</v>
      </c>
      <c r="D1985" s="42">
        <v>45016</v>
      </c>
      <c r="E1985" s="42">
        <v>45199</v>
      </c>
      <c r="F1985" t="s">
        <v>2897</v>
      </c>
      <c r="G1985" t="s">
        <v>1474</v>
      </c>
      <c r="H1985">
        <v>4160</v>
      </c>
      <c r="I1985" t="s">
        <v>2778</v>
      </c>
      <c r="J1985">
        <v>401501</v>
      </c>
      <c r="K1985" t="s">
        <v>676</v>
      </c>
      <c r="L1985">
        <v>139354595.56999999</v>
      </c>
      <c r="M1985">
        <v>66809552.369999997</v>
      </c>
      <c r="N1985">
        <v>55791.06</v>
      </c>
      <c r="O1985">
        <v>66753761.310000002</v>
      </c>
      <c r="P1985" t="s">
        <v>607</v>
      </c>
      <c r="Q1985">
        <v>66753761.310000002</v>
      </c>
      <c r="R1985">
        <v>0</v>
      </c>
      <c r="S1985">
        <v>0</v>
      </c>
      <c r="T1985" t="s">
        <v>2897</v>
      </c>
      <c r="U1985" s="221">
        <f t="shared" si="61"/>
        <v>6.6753761309999993</v>
      </c>
    </row>
    <row r="1986" spans="1:21" hidden="1">
      <c r="A1986" s="55" t="str">
        <f t="shared" si="60"/>
        <v>Y0BF6.4</v>
      </c>
      <c r="B1986" s="55">
        <f>VLOOKUP(J1986,'Mapping-CITI'!A:E,5,0)</f>
        <v>6.4</v>
      </c>
      <c r="D1986" s="42">
        <v>45016</v>
      </c>
      <c r="E1986" s="42">
        <v>45199</v>
      </c>
      <c r="F1986" t="s">
        <v>2897</v>
      </c>
      <c r="G1986" t="s">
        <v>1474</v>
      </c>
      <c r="H1986">
        <v>4160</v>
      </c>
      <c r="I1986" t="s">
        <v>2778</v>
      </c>
      <c r="J1986">
        <v>401702</v>
      </c>
      <c r="K1986" t="s">
        <v>2686</v>
      </c>
      <c r="L1986">
        <v>-9730.6299999999992</v>
      </c>
      <c r="M1986">
        <v>0</v>
      </c>
      <c r="N1986">
        <v>5021.16</v>
      </c>
      <c r="O1986">
        <v>-5021.16</v>
      </c>
      <c r="P1986" t="s">
        <v>607</v>
      </c>
      <c r="Q1986">
        <v>-5021.16</v>
      </c>
      <c r="R1986">
        <v>0</v>
      </c>
      <c r="S1986">
        <v>0</v>
      </c>
      <c r="T1986" t="s">
        <v>2897</v>
      </c>
      <c r="U1986" s="221">
        <f t="shared" si="61"/>
        <v>-5.0211599999999993E-4</v>
      </c>
    </row>
    <row r="1987" spans="1:21" hidden="1">
      <c r="A1987" s="55" t="str">
        <f t="shared" ref="A1987:A2050" si="62">F1987&amp;B1987</f>
        <v>Y0BF6.4</v>
      </c>
      <c r="B1987" s="55">
        <f>VLOOKUP(J1987,'Mapping-CITI'!A:E,5,0)</f>
        <v>6.4</v>
      </c>
      <c r="D1987" s="42">
        <v>45016</v>
      </c>
      <c r="E1987" s="42">
        <v>45199</v>
      </c>
      <c r="F1987" t="s">
        <v>2897</v>
      </c>
      <c r="G1987" t="s">
        <v>1474</v>
      </c>
      <c r="H1987">
        <v>4160</v>
      </c>
      <c r="I1987" t="s">
        <v>2778</v>
      </c>
      <c r="J1987">
        <v>401703</v>
      </c>
      <c r="K1987" t="s">
        <v>2687</v>
      </c>
      <c r="L1987">
        <v>-9730.6299999999992</v>
      </c>
      <c r="M1987">
        <v>0</v>
      </c>
      <c r="N1987">
        <v>5021.16</v>
      </c>
      <c r="O1987">
        <v>-5021.16</v>
      </c>
      <c r="P1987" t="s">
        <v>607</v>
      </c>
      <c r="Q1987">
        <v>-5021.16</v>
      </c>
      <c r="R1987">
        <v>0</v>
      </c>
      <c r="S1987">
        <v>0</v>
      </c>
      <c r="T1987" t="s">
        <v>2897</v>
      </c>
      <c r="U1987" s="221">
        <f t="shared" ref="U1987:U2050" si="63">(M1987-N1987)/10^7</f>
        <v>-5.0211599999999993E-4</v>
      </c>
    </row>
    <row r="1988" spans="1:21" hidden="1">
      <c r="A1988" s="55" t="str">
        <f t="shared" si="62"/>
        <v>Y0BF6.4</v>
      </c>
      <c r="B1988" s="55">
        <f>VLOOKUP(J1988,'Mapping-CITI'!A:E,5,0)</f>
        <v>6.4</v>
      </c>
      <c r="D1988" s="42">
        <v>45016</v>
      </c>
      <c r="E1988" s="42">
        <v>45199</v>
      </c>
      <c r="F1988" t="s">
        <v>2897</v>
      </c>
      <c r="G1988" t="s">
        <v>1474</v>
      </c>
      <c r="H1988">
        <v>4160</v>
      </c>
      <c r="I1988" t="s">
        <v>2778</v>
      </c>
      <c r="J1988">
        <v>401707</v>
      </c>
      <c r="K1988" t="s">
        <v>2680</v>
      </c>
      <c r="L1988">
        <v>58962.86</v>
      </c>
      <c r="M1988">
        <v>49941.919999999998</v>
      </c>
      <c r="N1988">
        <v>49941.919999999998</v>
      </c>
      <c r="O1988">
        <v>0</v>
      </c>
      <c r="P1988" t="s">
        <v>607</v>
      </c>
      <c r="Q1988">
        <v>0</v>
      </c>
      <c r="R1988">
        <v>49941.919999999998</v>
      </c>
      <c r="S1988">
        <v>49941.919999999998</v>
      </c>
      <c r="T1988" t="s">
        <v>2897</v>
      </c>
      <c r="U1988" s="221">
        <f t="shared" si="63"/>
        <v>0</v>
      </c>
    </row>
    <row r="1989" spans="1:21" hidden="1">
      <c r="A1989" s="55" t="str">
        <f t="shared" si="62"/>
        <v>Y0BF6.4</v>
      </c>
      <c r="B1989" s="55">
        <f>VLOOKUP(J1989,'Mapping-CITI'!A:E,5,0)</f>
        <v>6.4</v>
      </c>
      <c r="D1989" s="42">
        <v>45016</v>
      </c>
      <c r="E1989" s="42">
        <v>45199</v>
      </c>
      <c r="F1989" t="s">
        <v>2897</v>
      </c>
      <c r="G1989" t="s">
        <v>1474</v>
      </c>
      <c r="H1989">
        <v>4160</v>
      </c>
      <c r="I1989" t="s">
        <v>2778</v>
      </c>
      <c r="J1989">
        <v>401708</v>
      </c>
      <c r="K1989" t="s">
        <v>2681</v>
      </c>
      <c r="L1989">
        <v>58962.86</v>
      </c>
      <c r="M1989">
        <v>49941.919999999998</v>
      </c>
      <c r="N1989">
        <v>49941.919999999998</v>
      </c>
      <c r="O1989">
        <v>0</v>
      </c>
      <c r="P1989" t="s">
        <v>607</v>
      </c>
      <c r="Q1989">
        <v>0</v>
      </c>
      <c r="R1989">
        <v>49941.919999999998</v>
      </c>
      <c r="S1989">
        <v>49941.919999999998</v>
      </c>
      <c r="T1989" t="s">
        <v>2897</v>
      </c>
      <c r="U1989" s="221">
        <f t="shared" si="63"/>
        <v>0</v>
      </c>
    </row>
    <row r="1990" spans="1:21" hidden="1">
      <c r="A1990" s="55" t="str">
        <f t="shared" si="62"/>
        <v>Y0BF6.4</v>
      </c>
      <c r="B1990" s="55">
        <f>VLOOKUP(J1990,'Mapping-CITI'!A:E,5,0)</f>
        <v>6.4</v>
      </c>
      <c r="D1990" s="42">
        <v>45016</v>
      </c>
      <c r="E1990" s="42">
        <v>45199</v>
      </c>
      <c r="F1990" t="s">
        <v>2897</v>
      </c>
      <c r="G1990" t="s">
        <v>1474</v>
      </c>
      <c r="H1990">
        <v>4160</v>
      </c>
      <c r="I1990" t="s">
        <v>2778</v>
      </c>
      <c r="J1990">
        <v>402084</v>
      </c>
      <c r="K1990" t="s">
        <v>4268</v>
      </c>
      <c r="L1990">
        <v>0</v>
      </c>
      <c r="M1990">
        <v>70000</v>
      </c>
      <c r="N1990">
        <v>0</v>
      </c>
      <c r="O1990">
        <v>70000</v>
      </c>
      <c r="P1990" t="s">
        <v>607</v>
      </c>
      <c r="Q1990">
        <v>70000</v>
      </c>
      <c r="R1990">
        <v>0</v>
      </c>
      <c r="S1990">
        <v>0</v>
      </c>
      <c r="T1990" t="s">
        <v>2897</v>
      </c>
      <c r="U1990" s="221">
        <f t="shared" si="63"/>
        <v>7.0000000000000001E-3</v>
      </c>
    </row>
    <row r="1991" spans="1:21" hidden="1">
      <c r="A1991" s="55" t="str">
        <f t="shared" si="62"/>
        <v>Y0BF6.4</v>
      </c>
      <c r="B1991" s="55">
        <f>VLOOKUP(J1991,'Mapping-CITI'!A:E,5,0)</f>
        <v>6.4</v>
      </c>
      <c r="D1991" s="42">
        <v>45016</v>
      </c>
      <c r="E1991" s="42">
        <v>45199</v>
      </c>
      <c r="F1991" t="s">
        <v>2897</v>
      </c>
      <c r="G1991" t="s">
        <v>1474</v>
      </c>
      <c r="H1991">
        <v>4160</v>
      </c>
      <c r="I1991" t="s">
        <v>2778</v>
      </c>
      <c r="J1991">
        <v>402103</v>
      </c>
      <c r="K1991" t="s">
        <v>2436</v>
      </c>
      <c r="L1991">
        <v>166892.45000000001</v>
      </c>
      <c r="M1991">
        <v>309017</v>
      </c>
      <c r="N1991">
        <v>60435.94</v>
      </c>
      <c r="O1991">
        <v>248581.06</v>
      </c>
      <c r="P1991" t="s">
        <v>607</v>
      </c>
      <c r="Q1991">
        <v>248581.06</v>
      </c>
      <c r="R1991">
        <v>309017</v>
      </c>
      <c r="S1991">
        <v>60435.94</v>
      </c>
      <c r="T1991" t="s">
        <v>2897</v>
      </c>
      <c r="U1991" s="221">
        <f t="shared" si="63"/>
        <v>2.4858106000000001E-2</v>
      </c>
    </row>
    <row r="1992" spans="1:21" hidden="1">
      <c r="A1992" s="55" t="str">
        <f t="shared" si="62"/>
        <v>Y0BF6.3</v>
      </c>
      <c r="B1992" s="55">
        <f>VLOOKUP(J1992,'Mapping-CITI'!A:E,5,0)</f>
        <v>6.3</v>
      </c>
      <c r="D1992" s="42">
        <v>45016</v>
      </c>
      <c r="E1992" s="42">
        <v>45199</v>
      </c>
      <c r="F1992" t="s">
        <v>2897</v>
      </c>
      <c r="G1992" t="s">
        <v>1474</v>
      </c>
      <c r="H1992">
        <v>4160</v>
      </c>
      <c r="I1992" t="s">
        <v>2778</v>
      </c>
      <c r="J1992">
        <v>402106</v>
      </c>
      <c r="K1992" t="s">
        <v>2437</v>
      </c>
      <c r="L1992">
        <v>402710.68</v>
      </c>
      <c r="M1992">
        <v>115942.71</v>
      </c>
      <c r="N1992">
        <v>0</v>
      </c>
      <c r="O1992">
        <v>115942.71</v>
      </c>
      <c r="P1992" t="s">
        <v>607</v>
      </c>
      <c r="Q1992">
        <v>115942.71</v>
      </c>
      <c r="R1992">
        <v>115942.71</v>
      </c>
      <c r="S1992">
        <v>0</v>
      </c>
      <c r="T1992" t="s">
        <v>2897</v>
      </c>
      <c r="U1992" s="221">
        <f t="shared" si="63"/>
        <v>1.1594271000000001E-2</v>
      </c>
    </row>
    <row r="1993" spans="1:21" hidden="1">
      <c r="A1993" s="55" t="str">
        <f t="shared" si="62"/>
        <v>Y0BF6.4</v>
      </c>
      <c r="B1993" s="55">
        <f>VLOOKUP(J1993,'Mapping-CITI'!A:E,5,0)</f>
        <v>6.4</v>
      </c>
      <c r="D1993" s="42">
        <v>45016</v>
      </c>
      <c r="E1993" s="42">
        <v>45199</v>
      </c>
      <c r="F1993" t="s">
        <v>2897</v>
      </c>
      <c r="G1993" t="s">
        <v>1474</v>
      </c>
      <c r="H1993">
        <v>4160</v>
      </c>
      <c r="I1993" t="s">
        <v>2778</v>
      </c>
      <c r="J1993">
        <v>402113</v>
      </c>
      <c r="K1993" t="s">
        <v>2438</v>
      </c>
      <c r="L1993">
        <v>20120728.170000002</v>
      </c>
      <c r="M1993">
        <v>7183425.5700000003</v>
      </c>
      <c r="N1993">
        <v>16357.32</v>
      </c>
      <c r="O1993">
        <v>7167068.25</v>
      </c>
      <c r="P1993" t="s">
        <v>607</v>
      </c>
      <c r="Q1993">
        <v>7167068.25</v>
      </c>
      <c r="R1993">
        <v>7183425.5700000003</v>
      </c>
      <c r="S1993">
        <v>16357.32</v>
      </c>
      <c r="T1993" t="s">
        <v>2897</v>
      </c>
      <c r="U1993" s="221">
        <f t="shared" si="63"/>
        <v>0.71670682500000005</v>
      </c>
    </row>
    <row r="1994" spans="1:21" hidden="1">
      <c r="A1994" s="55" t="str">
        <f t="shared" si="62"/>
        <v>Y0BF6.4</v>
      </c>
      <c r="B1994" s="55">
        <f>VLOOKUP(J1994,'Mapping-CITI'!A:E,5,0)</f>
        <v>6.4</v>
      </c>
      <c r="D1994" s="42">
        <v>45016</v>
      </c>
      <c r="E1994" s="42">
        <v>45199</v>
      </c>
      <c r="F1994" t="s">
        <v>2897</v>
      </c>
      <c r="G1994" t="s">
        <v>1474</v>
      </c>
      <c r="H1994">
        <v>4160</v>
      </c>
      <c r="I1994" t="s">
        <v>2778</v>
      </c>
      <c r="J1994">
        <v>402125</v>
      </c>
      <c r="K1994" t="s">
        <v>2914</v>
      </c>
      <c r="L1994">
        <v>967029.85</v>
      </c>
      <c r="M1994">
        <v>94673.14</v>
      </c>
      <c r="N1994">
        <v>0</v>
      </c>
      <c r="O1994">
        <v>94673.14</v>
      </c>
      <c r="P1994" t="s">
        <v>607</v>
      </c>
      <c r="Q1994">
        <v>94673.14</v>
      </c>
      <c r="R1994">
        <v>94673.14</v>
      </c>
      <c r="S1994">
        <v>0</v>
      </c>
      <c r="T1994" t="s">
        <v>2897</v>
      </c>
      <c r="U1994" s="221">
        <f t="shared" si="63"/>
        <v>9.4673139999999992E-3</v>
      </c>
    </row>
    <row r="1995" spans="1:21" hidden="1">
      <c r="A1995" s="55" t="str">
        <f t="shared" si="62"/>
        <v>Y0BF6.1</v>
      </c>
      <c r="B1995" s="55">
        <f>VLOOKUP(J1995,'Mapping-CITI'!A:E,5,0)</f>
        <v>6.1</v>
      </c>
      <c r="D1995" s="42">
        <v>45016</v>
      </c>
      <c r="E1995" s="42">
        <v>45199</v>
      </c>
      <c r="F1995" t="s">
        <v>2897</v>
      </c>
      <c r="G1995" t="s">
        <v>1474</v>
      </c>
      <c r="H1995">
        <v>4170</v>
      </c>
      <c r="I1995" t="s">
        <v>2780</v>
      </c>
      <c r="J1995">
        <v>402128</v>
      </c>
      <c r="K1995" t="s">
        <v>2440</v>
      </c>
      <c r="L1995">
        <v>95277649.469999999</v>
      </c>
      <c r="M1995">
        <v>40102042.890000001</v>
      </c>
      <c r="N1995">
        <v>654794.05000000005</v>
      </c>
      <c r="O1995">
        <v>39447248.840000004</v>
      </c>
      <c r="P1995" t="s">
        <v>607</v>
      </c>
      <c r="Q1995">
        <v>39447248.840000004</v>
      </c>
      <c r="R1995">
        <v>654794.05000000005</v>
      </c>
      <c r="S1995">
        <v>654794.05000000005</v>
      </c>
      <c r="T1995" t="s">
        <v>2897</v>
      </c>
      <c r="U1995" s="221">
        <f t="shared" si="63"/>
        <v>3.9447248840000002</v>
      </c>
    </row>
    <row r="1996" spans="1:21">
      <c r="A1996" s="55" t="str">
        <f t="shared" si="62"/>
        <v>Y0BF6.4</v>
      </c>
      <c r="B1996" s="55">
        <f>VLOOKUP(J1996,'Mapping-CITI'!A:E,5,0)</f>
        <v>6.4</v>
      </c>
      <c r="D1996" s="42">
        <v>45016</v>
      </c>
      <c r="E1996" s="42">
        <v>45199</v>
      </c>
      <c r="F1996" t="s">
        <v>2897</v>
      </c>
      <c r="G1996" t="s">
        <v>1474</v>
      </c>
      <c r="H1996">
        <v>4170</v>
      </c>
      <c r="I1996" t="s">
        <v>2780</v>
      </c>
      <c r="J1996">
        <v>402129</v>
      </c>
      <c r="K1996" t="s">
        <v>2871</v>
      </c>
      <c r="L1996">
        <v>887.47</v>
      </c>
      <c r="M1996">
        <v>0</v>
      </c>
      <c r="N1996">
        <v>0</v>
      </c>
      <c r="O1996">
        <v>0</v>
      </c>
      <c r="P1996" t="s">
        <v>607</v>
      </c>
      <c r="Q1996">
        <v>0</v>
      </c>
      <c r="R1996">
        <v>0</v>
      </c>
      <c r="S1996">
        <v>0</v>
      </c>
      <c r="T1996" t="s">
        <v>2897</v>
      </c>
      <c r="U1996" s="221">
        <f t="shared" si="63"/>
        <v>0</v>
      </c>
    </row>
    <row r="1997" spans="1:21" hidden="1">
      <c r="A1997" s="55" t="str">
        <f t="shared" si="62"/>
        <v>Y0BF6.4</v>
      </c>
      <c r="B1997" s="55">
        <f>VLOOKUP(J1997,'Mapping-CITI'!A:E,5,0)</f>
        <v>6.4</v>
      </c>
      <c r="D1997" s="42">
        <v>45016</v>
      </c>
      <c r="E1997" s="42">
        <v>45199</v>
      </c>
      <c r="F1997" t="s">
        <v>2897</v>
      </c>
      <c r="G1997" t="s">
        <v>1474</v>
      </c>
      <c r="H1997">
        <v>4160</v>
      </c>
      <c r="I1997" t="s">
        <v>2778</v>
      </c>
      <c r="J1997">
        <v>402132</v>
      </c>
      <c r="K1997" t="s">
        <v>2441</v>
      </c>
      <c r="L1997">
        <v>0</v>
      </c>
      <c r="M1997">
        <v>0</v>
      </c>
      <c r="N1997">
        <v>0</v>
      </c>
      <c r="O1997">
        <v>0</v>
      </c>
      <c r="P1997" t="s">
        <v>607</v>
      </c>
      <c r="Q1997">
        <v>0</v>
      </c>
      <c r="R1997">
        <v>0</v>
      </c>
      <c r="S1997">
        <v>0</v>
      </c>
      <c r="T1997" t="s">
        <v>2897</v>
      </c>
      <c r="U1997" s="221">
        <f t="shared" si="63"/>
        <v>0</v>
      </c>
    </row>
    <row r="1998" spans="1:21" hidden="1">
      <c r="A1998" s="55" t="str">
        <f t="shared" si="62"/>
        <v>Y0BF6.4</v>
      </c>
      <c r="B1998" s="55">
        <f>VLOOKUP(J1998,'Mapping-CITI'!A:E,5,0)</f>
        <v>6.4</v>
      </c>
      <c r="D1998" s="42">
        <v>45016</v>
      </c>
      <c r="E1998" s="42">
        <v>45199</v>
      </c>
      <c r="F1998" t="s">
        <v>2897</v>
      </c>
      <c r="G1998" t="s">
        <v>1474</v>
      </c>
      <c r="H1998">
        <v>4160</v>
      </c>
      <c r="I1998" t="s">
        <v>2778</v>
      </c>
      <c r="J1998">
        <v>402201</v>
      </c>
      <c r="K1998" t="s">
        <v>2445</v>
      </c>
      <c r="L1998">
        <v>0</v>
      </c>
      <c r="M1998">
        <v>0</v>
      </c>
      <c r="N1998">
        <v>0.01</v>
      </c>
      <c r="O1998">
        <v>-0.01</v>
      </c>
      <c r="P1998" t="s">
        <v>607</v>
      </c>
      <c r="Q1998">
        <v>-0.01</v>
      </c>
      <c r="R1998">
        <v>0</v>
      </c>
      <c r="S1998">
        <v>0</v>
      </c>
      <c r="T1998" t="s">
        <v>2897</v>
      </c>
      <c r="U1998" s="221">
        <f t="shared" si="63"/>
        <v>-1.0000000000000001E-9</v>
      </c>
    </row>
    <row r="1999" spans="1:21" hidden="1">
      <c r="A1999" s="55" t="str">
        <f t="shared" si="62"/>
        <v>Y0BF6.4</v>
      </c>
      <c r="B1999" s="55">
        <f>VLOOKUP(J1999,'Mapping-CITI'!A:E,5,0)</f>
        <v>6.4</v>
      </c>
      <c r="D1999" s="42">
        <v>45016</v>
      </c>
      <c r="E1999" s="42">
        <v>45199</v>
      </c>
      <c r="F1999" t="s">
        <v>2897</v>
      </c>
      <c r="G1999" t="s">
        <v>1474</v>
      </c>
      <c r="H1999">
        <v>4160</v>
      </c>
      <c r="I1999" t="s">
        <v>2778</v>
      </c>
      <c r="J1999">
        <v>402233</v>
      </c>
      <c r="K1999" t="s">
        <v>2458</v>
      </c>
      <c r="L1999">
        <v>36848.44</v>
      </c>
      <c r="M1999">
        <v>62754.19</v>
      </c>
      <c r="N1999">
        <v>0</v>
      </c>
      <c r="O1999">
        <v>62754.19</v>
      </c>
      <c r="P1999" t="s">
        <v>607</v>
      </c>
      <c r="Q1999">
        <v>62754.19</v>
      </c>
      <c r="R1999">
        <v>62754.19</v>
      </c>
      <c r="S1999">
        <v>0</v>
      </c>
      <c r="T1999" t="s">
        <v>2897</v>
      </c>
      <c r="U1999" s="221">
        <f t="shared" si="63"/>
        <v>6.275419E-3</v>
      </c>
    </row>
    <row r="2000" spans="1:21" hidden="1">
      <c r="A2000" s="55" t="str">
        <f t="shared" si="62"/>
        <v>Y0BF6.4</v>
      </c>
      <c r="B2000" s="55">
        <f>VLOOKUP(J2000,'Mapping-CITI'!A:E,5,0)</f>
        <v>6.4</v>
      </c>
      <c r="D2000" s="42">
        <v>45016</v>
      </c>
      <c r="E2000" s="42">
        <v>45199</v>
      </c>
      <c r="F2000" t="s">
        <v>2897</v>
      </c>
      <c r="G2000" t="s">
        <v>1474</v>
      </c>
      <c r="H2000">
        <v>4160</v>
      </c>
      <c r="I2000" t="s">
        <v>2778</v>
      </c>
      <c r="J2000">
        <v>402235</v>
      </c>
      <c r="K2000" t="s">
        <v>2459</v>
      </c>
      <c r="L2000">
        <v>225497.61</v>
      </c>
      <c r="M2000">
        <v>134703.79</v>
      </c>
      <c r="N2000">
        <v>0</v>
      </c>
      <c r="O2000">
        <v>134703.79</v>
      </c>
      <c r="P2000" t="s">
        <v>607</v>
      </c>
      <c r="Q2000">
        <v>134703.79</v>
      </c>
      <c r="R2000">
        <v>134703.79</v>
      </c>
      <c r="S2000">
        <v>0</v>
      </c>
      <c r="T2000" t="s">
        <v>2897</v>
      </c>
      <c r="U2000" s="221">
        <f t="shared" si="63"/>
        <v>1.3470379000000001E-2</v>
      </c>
    </row>
    <row r="2001" spans="1:21" hidden="1">
      <c r="A2001" s="55" t="str">
        <f t="shared" si="62"/>
        <v>Y0BF6.2</v>
      </c>
      <c r="B2001" s="55">
        <f>VLOOKUP(J2001,'Mapping-CITI'!A:E,5,0)</f>
        <v>6.2</v>
      </c>
      <c r="D2001" s="42">
        <v>45016</v>
      </c>
      <c r="E2001" s="42">
        <v>45199</v>
      </c>
      <c r="F2001" t="s">
        <v>2897</v>
      </c>
      <c r="G2001" t="s">
        <v>1474</v>
      </c>
      <c r="H2001">
        <v>4160</v>
      </c>
      <c r="I2001" t="s">
        <v>2778</v>
      </c>
      <c r="J2001">
        <v>402257</v>
      </c>
      <c r="K2001" t="s">
        <v>2465</v>
      </c>
      <c r="L2001">
        <v>655142.84</v>
      </c>
      <c r="M2001">
        <v>554910.21</v>
      </c>
      <c r="N2001">
        <v>554910.21</v>
      </c>
      <c r="O2001">
        <v>0</v>
      </c>
      <c r="P2001" t="s">
        <v>607</v>
      </c>
      <c r="Q2001">
        <v>0</v>
      </c>
      <c r="R2001">
        <v>554910.21</v>
      </c>
      <c r="S2001">
        <v>554910.21</v>
      </c>
      <c r="T2001" t="s">
        <v>2897</v>
      </c>
      <c r="U2001" s="221">
        <f t="shared" si="63"/>
        <v>0</v>
      </c>
    </row>
    <row r="2002" spans="1:21" hidden="1">
      <c r="A2002" s="55" t="str">
        <f t="shared" si="62"/>
        <v>Y0BFIgnore</v>
      </c>
      <c r="B2002" s="55" t="str">
        <f>VLOOKUP(J2002,'Mapping-CITI'!A:E,5,0)</f>
        <v>Ignore</v>
      </c>
      <c r="D2002" s="42">
        <v>45016</v>
      </c>
      <c r="E2002" s="42">
        <v>45199</v>
      </c>
      <c r="F2002" t="s">
        <v>2897</v>
      </c>
      <c r="G2002" t="s">
        <v>1474</v>
      </c>
      <c r="H2002">
        <v>4160</v>
      </c>
      <c r="I2002" t="s">
        <v>2778</v>
      </c>
      <c r="J2002">
        <v>402372</v>
      </c>
      <c r="K2002" t="s">
        <v>2645</v>
      </c>
      <c r="L2002">
        <v>884868.34</v>
      </c>
      <c r="M2002">
        <v>473841.99</v>
      </c>
      <c r="N2002">
        <v>0</v>
      </c>
      <c r="O2002">
        <v>473841.99</v>
      </c>
      <c r="P2002" t="s">
        <v>607</v>
      </c>
      <c r="Q2002">
        <v>473841.99</v>
      </c>
      <c r="R2002">
        <v>473841.99</v>
      </c>
      <c r="S2002">
        <v>0</v>
      </c>
      <c r="T2002" t="s">
        <v>2897</v>
      </c>
      <c r="U2002" s="221">
        <f t="shared" si="63"/>
        <v>4.7384199000000002E-2</v>
      </c>
    </row>
    <row r="2003" spans="1:21" hidden="1">
      <c r="A2003" s="55" t="str">
        <f t="shared" si="62"/>
        <v>Y0BFIgnore</v>
      </c>
      <c r="B2003" s="55" t="str">
        <f>VLOOKUP(J2003,'Mapping-CITI'!A:E,5,0)</f>
        <v>Ignore</v>
      </c>
      <c r="D2003" s="42">
        <v>45016</v>
      </c>
      <c r="E2003" s="42">
        <v>45199</v>
      </c>
      <c r="F2003" t="s">
        <v>2897</v>
      </c>
      <c r="G2003" t="s">
        <v>1474</v>
      </c>
      <c r="H2003">
        <v>4160</v>
      </c>
      <c r="I2003" t="s">
        <v>2778</v>
      </c>
      <c r="J2003">
        <v>402387</v>
      </c>
      <c r="K2003" t="s">
        <v>2676</v>
      </c>
      <c r="L2003">
        <v>385655.58</v>
      </c>
      <c r="M2003">
        <v>0</v>
      </c>
      <c r="N2003">
        <v>0</v>
      </c>
      <c r="O2003">
        <v>0</v>
      </c>
      <c r="P2003" t="s">
        <v>607</v>
      </c>
      <c r="Q2003">
        <v>0</v>
      </c>
      <c r="R2003">
        <v>0</v>
      </c>
      <c r="S2003">
        <v>0</v>
      </c>
      <c r="T2003" t="s">
        <v>2897</v>
      </c>
      <c r="U2003" s="221">
        <f t="shared" si="63"/>
        <v>0</v>
      </c>
    </row>
    <row r="2004" spans="1:21" hidden="1">
      <c r="A2004" s="55" t="str">
        <f t="shared" si="62"/>
        <v>Y0BFIgnore</v>
      </c>
      <c r="B2004" s="55" t="str">
        <f>VLOOKUP(J2004,'Mapping-CITI'!A:E,5,0)</f>
        <v>Ignore</v>
      </c>
      <c r="D2004" s="42">
        <v>45016</v>
      </c>
      <c r="E2004" s="42">
        <v>45199</v>
      </c>
      <c r="F2004" t="s">
        <v>2897</v>
      </c>
      <c r="G2004" t="s">
        <v>1474</v>
      </c>
      <c r="H2004">
        <v>4160</v>
      </c>
      <c r="I2004" t="s">
        <v>2778</v>
      </c>
      <c r="J2004">
        <v>402388</v>
      </c>
      <c r="K2004" t="s">
        <v>2678</v>
      </c>
      <c r="L2004">
        <v>92022.18</v>
      </c>
      <c r="M2004">
        <v>0</v>
      </c>
      <c r="N2004">
        <v>0</v>
      </c>
      <c r="O2004">
        <v>0</v>
      </c>
      <c r="P2004" t="s">
        <v>607</v>
      </c>
      <c r="Q2004">
        <v>0</v>
      </c>
      <c r="R2004">
        <v>0</v>
      </c>
      <c r="S2004">
        <v>0</v>
      </c>
      <c r="T2004" t="s">
        <v>2897</v>
      </c>
      <c r="U2004" s="221">
        <f t="shared" si="63"/>
        <v>0</v>
      </c>
    </row>
    <row r="2005" spans="1:21" hidden="1">
      <c r="A2005" s="55" t="str">
        <f t="shared" si="62"/>
        <v>Y0BF6.4</v>
      </c>
      <c r="B2005" s="55">
        <f>VLOOKUP(J2005,'Mapping-CITI'!A:E,5,0)</f>
        <v>6.4</v>
      </c>
      <c r="D2005" s="42">
        <v>45016</v>
      </c>
      <c r="E2005" s="42">
        <v>45199</v>
      </c>
      <c r="F2005" t="s">
        <v>2897</v>
      </c>
      <c r="G2005" t="s">
        <v>1474</v>
      </c>
      <c r="H2005">
        <v>4160</v>
      </c>
      <c r="I2005" t="s">
        <v>2778</v>
      </c>
      <c r="J2005">
        <v>402404</v>
      </c>
      <c r="K2005" t="s">
        <v>2492</v>
      </c>
      <c r="L2005">
        <v>105247.91</v>
      </c>
      <c r="M2005">
        <v>7675.19</v>
      </c>
      <c r="N2005">
        <v>0</v>
      </c>
      <c r="O2005">
        <v>7675.19</v>
      </c>
      <c r="P2005" t="s">
        <v>607</v>
      </c>
      <c r="Q2005">
        <v>7675.19</v>
      </c>
      <c r="R2005">
        <v>7675.19</v>
      </c>
      <c r="S2005">
        <v>0</v>
      </c>
      <c r="T2005" t="s">
        <v>2897</v>
      </c>
      <c r="U2005" s="221">
        <f t="shared" si="63"/>
        <v>7.6751899999999993E-4</v>
      </c>
    </row>
    <row r="2006" spans="1:21" hidden="1">
      <c r="A2006" s="55" t="str">
        <f t="shared" si="62"/>
        <v>Y0BF5.2</v>
      </c>
      <c r="B2006" s="55">
        <f>VLOOKUP(J2006,'Mapping-CITI'!A:E,5,0)</f>
        <v>5.2</v>
      </c>
      <c r="D2006" s="42">
        <v>45016</v>
      </c>
      <c r="E2006" s="42">
        <v>45199</v>
      </c>
      <c r="F2006" t="s">
        <v>2897</v>
      </c>
      <c r="G2006" t="s">
        <v>1474</v>
      </c>
      <c r="H2006">
        <v>4170</v>
      </c>
      <c r="I2006" t="s">
        <v>2780</v>
      </c>
      <c r="J2006">
        <v>413523</v>
      </c>
      <c r="K2006" t="s">
        <v>2502</v>
      </c>
      <c r="L2006">
        <v>0</v>
      </c>
      <c r="M2006">
        <v>147952.41</v>
      </c>
      <c r="N2006">
        <v>26.91</v>
      </c>
      <c r="O2006">
        <v>147925.5</v>
      </c>
      <c r="P2006" t="s">
        <v>607</v>
      </c>
      <c r="Q2006">
        <v>147925.5</v>
      </c>
      <c r="R2006">
        <v>207.07</v>
      </c>
      <c r="S2006">
        <v>26.91</v>
      </c>
      <c r="T2006" t="s">
        <v>2897</v>
      </c>
      <c r="U2006" s="221">
        <f t="shared" si="63"/>
        <v>1.479255E-2</v>
      </c>
    </row>
    <row r="2007" spans="1:21" hidden="1">
      <c r="A2007" s="55" t="str">
        <f t="shared" si="62"/>
        <v>Y0BF5.3</v>
      </c>
      <c r="B2007" s="55">
        <f>VLOOKUP(J2007,'Mapping-CITI'!A:E,5,0)</f>
        <v>5.3</v>
      </c>
      <c r="D2007" s="42">
        <v>45016</v>
      </c>
      <c r="E2007" s="42">
        <v>45199</v>
      </c>
      <c r="F2007" t="s">
        <v>2897</v>
      </c>
      <c r="G2007" t="s">
        <v>1474</v>
      </c>
      <c r="H2007">
        <v>4120</v>
      </c>
      <c r="I2007" t="s">
        <v>2781</v>
      </c>
      <c r="J2007">
        <v>440159</v>
      </c>
      <c r="K2007" t="s">
        <v>2509</v>
      </c>
      <c r="L2007">
        <v>738842724.90999997</v>
      </c>
      <c r="M2007">
        <v>240910817.06</v>
      </c>
      <c r="N2007">
        <v>0</v>
      </c>
      <c r="O2007">
        <v>240910817.06</v>
      </c>
      <c r="P2007" t="s">
        <v>607</v>
      </c>
      <c r="Q2007">
        <v>240910817.06</v>
      </c>
      <c r="R2007">
        <v>0</v>
      </c>
      <c r="S2007">
        <v>0</v>
      </c>
      <c r="T2007" t="s">
        <v>2897</v>
      </c>
      <c r="U2007" s="221">
        <f t="shared" si="63"/>
        <v>24.091081706000001</v>
      </c>
    </row>
    <row r="2008" spans="1:21" hidden="1">
      <c r="A2008" s="55" t="str">
        <f t="shared" si="62"/>
        <v>Y0BF5.3</v>
      </c>
      <c r="B2008" s="55">
        <f>VLOOKUP(J2008,'Mapping-CITI'!A:E,5,0)</f>
        <v>5.3</v>
      </c>
      <c r="D2008" s="42">
        <v>45016</v>
      </c>
      <c r="E2008" s="42">
        <v>45199</v>
      </c>
      <c r="F2008" t="s">
        <v>2897</v>
      </c>
      <c r="G2008" t="s">
        <v>1474</v>
      </c>
      <c r="H2008">
        <v>4120</v>
      </c>
      <c r="I2008" t="s">
        <v>2781</v>
      </c>
      <c r="J2008">
        <v>440161</v>
      </c>
      <c r="K2008" t="s">
        <v>2511</v>
      </c>
      <c r="L2008">
        <v>356369897.63999999</v>
      </c>
      <c r="M2008">
        <v>0</v>
      </c>
      <c r="N2008">
        <v>0</v>
      </c>
      <c r="O2008">
        <v>0</v>
      </c>
      <c r="P2008" t="s">
        <v>607</v>
      </c>
      <c r="Q2008">
        <v>0</v>
      </c>
      <c r="R2008">
        <v>0</v>
      </c>
      <c r="S2008">
        <v>0</v>
      </c>
      <c r="T2008" t="s">
        <v>2897</v>
      </c>
      <c r="U2008" s="221">
        <f t="shared" si="63"/>
        <v>0</v>
      </c>
    </row>
    <row r="2009" spans="1:21" hidden="1">
      <c r="A2009" s="55" t="str">
        <f t="shared" si="62"/>
        <v>Y0BF5.5</v>
      </c>
      <c r="B2009" s="55">
        <f>VLOOKUP(J2009,'Mapping-CITI'!A:E,5,0)</f>
        <v>5.5</v>
      </c>
      <c r="D2009" s="42">
        <v>45016</v>
      </c>
      <c r="E2009" s="42">
        <v>45199</v>
      </c>
      <c r="F2009" t="s">
        <v>2897</v>
      </c>
      <c r="G2009" t="s">
        <v>1474</v>
      </c>
      <c r="H2009">
        <v>5110</v>
      </c>
      <c r="I2009" t="s">
        <v>2776</v>
      </c>
      <c r="J2009">
        <v>440225</v>
      </c>
      <c r="K2009" t="s">
        <v>2515</v>
      </c>
      <c r="L2009">
        <v>-4443.7700000000004</v>
      </c>
      <c r="M2009">
        <v>86.53</v>
      </c>
      <c r="N2009">
        <v>2377.89</v>
      </c>
      <c r="O2009">
        <v>-2291.36</v>
      </c>
      <c r="P2009" t="s">
        <v>607</v>
      </c>
      <c r="Q2009">
        <v>-2291.36</v>
      </c>
      <c r="R2009">
        <v>86.53</v>
      </c>
      <c r="S2009">
        <v>2377.89</v>
      </c>
      <c r="T2009" t="s">
        <v>2897</v>
      </c>
      <c r="U2009" s="221">
        <f t="shared" si="63"/>
        <v>-2.2913599999999996E-4</v>
      </c>
    </row>
    <row r="2010" spans="1:21" hidden="1">
      <c r="A2010" s="55" t="str">
        <f t="shared" si="62"/>
        <v>Y0BF6.4</v>
      </c>
      <c r="B2010" s="55">
        <f>VLOOKUP(J2010,'Mapping-CITI'!A:E,5,0)</f>
        <v>6.4</v>
      </c>
      <c r="D2010" s="42">
        <v>45016</v>
      </c>
      <c r="E2010" s="42">
        <v>45199</v>
      </c>
      <c r="F2010" t="s">
        <v>2897</v>
      </c>
      <c r="G2010" t="s">
        <v>1474</v>
      </c>
      <c r="H2010">
        <v>4160</v>
      </c>
      <c r="I2010" t="s">
        <v>2778</v>
      </c>
      <c r="J2010">
        <v>440325</v>
      </c>
      <c r="K2010" t="s">
        <v>2517</v>
      </c>
      <c r="L2010">
        <v>0</v>
      </c>
      <c r="M2010">
        <v>0</v>
      </c>
      <c r="N2010">
        <v>0</v>
      </c>
      <c r="O2010">
        <v>0</v>
      </c>
      <c r="P2010" t="s">
        <v>607</v>
      </c>
      <c r="Q2010">
        <v>0</v>
      </c>
      <c r="R2010">
        <v>0</v>
      </c>
      <c r="S2010">
        <v>0</v>
      </c>
      <c r="T2010" t="s">
        <v>2897</v>
      </c>
      <c r="U2010" s="221">
        <f t="shared" si="63"/>
        <v>0</v>
      </c>
    </row>
    <row r="2011" spans="1:21" hidden="1">
      <c r="A2011" s="55" t="str">
        <f t="shared" si="62"/>
        <v>Y0BF6.4</v>
      </c>
      <c r="B2011" s="55">
        <f>VLOOKUP(J2011,'Mapping-CITI'!A:E,5,0)</f>
        <v>6.4</v>
      </c>
      <c r="D2011" s="42">
        <v>45016</v>
      </c>
      <c r="E2011" s="42">
        <v>45199</v>
      </c>
      <c r="F2011" t="s">
        <v>2897</v>
      </c>
      <c r="G2011" t="s">
        <v>1474</v>
      </c>
      <c r="H2011">
        <v>4160</v>
      </c>
      <c r="I2011" t="s">
        <v>2778</v>
      </c>
      <c r="J2011">
        <v>440341</v>
      </c>
      <c r="K2011" t="s">
        <v>2682</v>
      </c>
      <c r="L2011">
        <v>12551706.470000001</v>
      </c>
      <c r="M2011">
        <v>6012852.6699999999</v>
      </c>
      <c r="N2011">
        <v>0</v>
      </c>
      <c r="O2011">
        <v>6012852.6699999999</v>
      </c>
      <c r="P2011" t="s">
        <v>607</v>
      </c>
      <c r="Q2011">
        <v>6012852.6699999999</v>
      </c>
      <c r="R2011">
        <v>0</v>
      </c>
      <c r="S2011">
        <v>0</v>
      </c>
      <c r="T2011" t="s">
        <v>2897</v>
      </c>
      <c r="U2011" s="221">
        <f t="shared" si="63"/>
        <v>0.60128526699999996</v>
      </c>
    </row>
    <row r="2012" spans="1:21" hidden="1">
      <c r="A2012" s="55" t="str">
        <f t="shared" si="62"/>
        <v>Y0BF6.4</v>
      </c>
      <c r="B2012" s="55">
        <f>VLOOKUP(J2012,'Mapping-CITI'!A:E,5,0)</f>
        <v>6.4</v>
      </c>
      <c r="D2012" s="42">
        <v>45016</v>
      </c>
      <c r="E2012" s="42">
        <v>45199</v>
      </c>
      <c r="F2012" t="s">
        <v>2897</v>
      </c>
      <c r="G2012" t="s">
        <v>1474</v>
      </c>
      <c r="H2012">
        <v>4160</v>
      </c>
      <c r="I2012" t="s">
        <v>2778</v>
      </c>
      <c r="J2012">
        <v>440342</v>
      </c>
      <c r="K2012" t="s">
        <v>2683</v>
      </c>
      <c r="L2012">
        <v>12551706.470000001</v>
      </c>
      <c r="M2012">
        <v>6012852.6699999999</v>
      </c>
      <c r="N2012">
        <v>0</v>
      </c>
      <c r="O2012">
        <v>6012852.6699999999</v>
      </c>
      <c r="P2012" t="s">
        <v>607</v>
      </c>
      <c r="Q2012">
        <v>6012852.6699999999</v>
      </c>
      <c r="R2012">
        <v>0</v>
      </c>
      <c r="S2012">
        <v>0</v>
      </c>
      <c r="T2012" t="s">
        <v>2897</v>
      </c>
      <c r="U2012" s="221">
        <f t="shared" si="63"/>
        <v>0.60128526699999996</v>
      </c>
    </row>
    <row r="2013" spans="1:21" hidden="1">
      <c r="A2013" s="55" t="str">
        <f t="shared" si="62"/>
        <v>Y0BF6.4</v>
      </c>
      <c r="B2013" s="55">
        <f>VLOOKUP(J2013,'Mapping-CITI'!A:E,5,0)</f>
        <v>6.4</v>
      </c>
      <c r="D2013" s="42">
        <v>45016</v>
      </c>
      <c r="E2013" s="42">
        <v>45199</v>
      </c>
      <c r="F2013" t="s">
        <v>2897</v>
      </c>
      <c r="G2013" t="s">
        <v>1474</v>
      </c>
      <c r="H2013">
        <v>4160</v>
      </c>
      <c r="I2013" t="s">
        <v>2778</v>
      </c>
      <c r="J2013">
        <v>440416</v>
      </c>
      <c r="K2013" t="s">
        <v>664</v>
      </c>
      <c r="L2013">
        <v>7837419.1100000003</v>
      </c>
      <c r="M2013">
        <v>18496498.399999999</v>
      </c>
      <c r="N2013">
        <v>8746637.3100000005</v>
      </c>
      <c r="O2013">
        <v>9749861.0899999999</v>
      </c>
      <c r="P2013" t="s">
        <v>607</v>
      </c>
      <c r="Q2013">
        <v>9749861.0899999999</v>
      </c>
      <c r="R2013">
        <v>914907.37</v>
      </c>
      <c r="S2013">
        <v>8746637.3100000005</v>
      </c>
      <c r="T2013" t="s">
        <v>2897</v>
      </c>
      <c r="U2013" s="221">
        <f t="shared" si="63"/>
        <v>0.97498610899999982</v>
      </c>
    </row>
    <row r="2014" spans="1:21" hidden="1">
      <c r="A2014" s="55" t="str">
        <f t="shared" si="62"/>
        <v>Y0BFIgnore</v>
      </c>
      <c r="B2014" s="55" t="str">
        <f>VLOOKUP(J2014,'Mapping-CITI'!A:E,5,0)</f>
        <v>Ignore</v>
      </c>
      <c r="D2014" s="42">
        <v>45016</v>
      </c>
      <c r="E2014" s="42">
        <v>45199</v>
      </c>
      <c r="F2014" t="s">
        <v>2897</v>
      </c>
      <c r="G2014" t="s">
        <v>1474</v>
      </c>
      <c r="H2014">
        <v>4160</v>
      </c>
      <c r="I2014" t="s">
        <v>2778</v>
      </c>
      <c r="J2014">
        <v>440433</v>
      </c>
      <c r="K2014" t="s">
        <v>2522</v>
      </c>
      <c r="L2014">
        <v>8779160.4800000004</v>
      </c>
      <c r="M2014">
        <v>4168836.34</v>
      </c>
      <c r="N2014">
        <v>0</v>
      </c>
      <c r="O2014">
        <v>4168836.34</v>
      </c>
      <c r="P2014" t="s">
        <v>607</v>
      </c>
      <c r="Q2014">
        <v>4168836.34</v>
      </c>
      <c r="R2014">
        <v>4168836.34</v>
      </c>
      <c r="S2014">
        <v>0</v>
      </c>
      <c r="T2014" t="s">
        <v>2897</v>
      </c>
      <c r="U2014" s="221">
        <f t="shared" si="63"/>
        <v>0.416883634</v>
      </c>
    </row>
    <row r="2015" spans="1:21" hidden="1">
      <c r="A2015" s="55" t="str">
        <f t="shared" si="62"/>
        <v>Y0BF6.4</v>
      </c>
      <c r="B2015" s="55">
        <f>VLOOKUP(J2015,'Mapping-CITI'!A:E,5,0)</f>
        <v>6.4</v>
      </c>
      <c r="D2015" s="42">
        <v>45016</v>
      </c>
      <c r="E2015" s="42">
        <v>45199</v>
      </c>
      <c r="F2015" t="s">
        <v>2897</v>
      </c>
      <c r="G2015" t="s">
        <v>1474</v>
      </c>
      <c r="H2015">
        <v>4160</v>
      </c>
      <c r="I2015" t="s">
        <v>2778</v>
      </c>
      <c r="J2015">
        <v>440445</v>
      </c>
      <c r="K2015" t="s">
        <v>2596</v>
      </c>
      <c r="L2015">
        <v>216830.53</v>
      </c>
      <c r="M2015">
        <v>854471.43</v>
      </c>
      <c r="N2015">
        <v>854471.43</v>
      </c>
      <c r="O2015">
        <v>0</v>
      </c>
      <c r="P2015" t="s">
        <v>607</v>
      </c>
      <c r="Q2015">
        <v>0</v>
      </c>
      <c r="R2015">
        <v>854471.43</v>
      </c>
      <c r="S2015">
        <v>854471.43</v>
      </c>
      <c r="T2015" t="s">
        <v>2897</v>
      </c>
      <c r="U2015" s="221">
        <f t="shared" si="63"/>
        <v>0</v>
      </c>
    </row>
    <row r="2016" spans="1:21" hidden="1">
      <c r="A2016" s="55" t="str">
        <f t="shared" si="62"/>
        <v>Y0BF6.4</v>
      </c>
      <c r="B2016" s="55">
        <f>VLOOKUP(J2016,'Mapping-CITI'!A:E,5,0)</f>
        <v>6.4</v>
      </c>
      <c r="D2016" s="42">
        <v>45016</v>
      </c>
      <c r="E2016" s="42">
        <v>45199</v>
      </c>
      <c r="F2016" t="s">
        <v>2897</v>
      </c>
      <c r="G2016" t="s">
        <v>1474</v>
      </c>
      <c r="H2016">
        <v>4160</v>
      </c>
      <c r="I2016" t="s">
        <v>2778</v>
      </c>
      <c r="J2016">
        <v>440485</v>
      </c>
      <c r="K2016" t="s">
        <v>2517</v>
      </c>
      <c r="L2016">
        <v>0</v>
      </c>
      <c r="M2016">
        <v>0</v>
      </c>
      <c r="N2016">
        <v>0</v>
      </c>
      <c r="O2016">
        <v>0</v>
      </c>
      <c r="P2016" t="s">
        <v>607</v>
      </c>
      <c r="Q2016">
        <v>0</v>
      </c>
      <c r="R2016">
        <v>0</v>
      </c>
      <c r="S2016">
        <v>0</v>
      </c>
      <c r="T2016" t="s">
        <v>2897</v>
      </c>
      <c r="U2016" s="221">
        <f t="shared" si="63"/>
        <v>0</v>
      </c>
    </row>
    <row r="2017" spans="1:21" hidden="1">
      <c r="A2017" s="55" t="str">
        <f t="shared" si="62"/>
        <v>Y0BF6.4</v>
      </c>
      <c r="B2017" s="55">
        <f>VLOOKUP(J2017,'Mapping-CITI'!A:E,5,0)</f>
        <v>6.4</v>
      </c>
      <c r="D2017" s="42">
        <v>45016</v>
      </c>
      <c r="E2017" s="42">
        <v>45199</v>
      </c>
      <c r="F2017" t="s">
        <v>2897</v>
      </c>
      <c r="G2017" t="s">
        <v>1474</v>
      </c>
      <c r="H2017">
        <v>4160</v>
      </c>
      <c r="I2017" t="s">
        <v>2778</v>
      </c>
      <c r="J2017">
        <v>440509</v>
      </c>
      <c r="K2017" t="s">
        <v>2524</v>
      </c>
      <c r="L2017">
        <v>14435634.09</v>
      </c>
      <c r="M2017">
        <v>7032565.9500000002</v>
      </c>
      <c r="N2017">
        <v>0</v>
      </c>
      <c r="O2017">
        <v>7032565.9500000002</v>
      </c>
      <c r="P2017" t="s">
        <v>607</v>
      </c>
      <c r="Q2017">
        <v>7032565.9500000002</v>
      </c>
      <c r="R2017">
        <v>0</v>
      </c>
      <c r="S2017">
        <v>0</v>
      </c>
      <c r="T2017" t="s">
        <v>2897</v>
      </c>
      <c r="U2017" s="221">
        <f t="shared" si="63"/>
        <v>0.70325659500000004</v>
      </c>
    </row>
    <row r="2018" spans="1:21" hidden="1">
      <c r="A2018" s="55" t="str">
        <f t="shared" si="62"/>
        <v>Y0BJ0</v>
      </c>
      <c r="B2018" s="55">
        <f>VLOOKUP(J2018,'Mapping-CITI'!A:E,5,0)</f>
        <v>0</v>
      </c>
      <c r="D2018" s="42">
        <v>45016</v>
      </c>
      <c r="E2018" s="42">
        <v>45199</v>
      </c>
      <c r="F2018" t="s">
        <v>2898</v>
      </c>
      <c r="G2018" t="s">
        <v>2924</v>
      </c>
      <c r="H2018">
        <v>1210</v>
      </c>
      <c r="I2018" t="s">
        <v>2767</v>
      </c>
      <c r="J2018">
        <v>101101</v>
      </c>
      <c r="K2018" t="s">
        <v>2004</v>
      </c>
      <c r="L2018">
        <v>930102021.07000005</v>
      </c>
      <c r="M2018">
        <v>622018882.14999998</v>
      </c>
      <c r="N2018">
        <v>469860033.63</v>
      </c>
      <c r="O2018">
        <v>1082260869.5899999</v>
      </c>
      <c r="P2018" t="s">
        <v>607</v>
      </c>
      <c r="Q2018">
        <v>1082260869.5899999</v>
      </c>
      <c r="R2018">
        <v>0</v>
      </c>
      <c r="S2018">
        <v>0</v>
      </c>
      <c r="T2018" t="s">
        <v>2898</v>
      </c>
      <c r="U2018" s="221">
        <f t="shared" si="63"/>
        <v>15.215884851999999</v>
      </c>
    </row>
    <row r="2019" spans="1:21" hidden="1">
      <c r="A2019" s="55" t="str">
        <f t="shared" si="62"/>
        <v>Y0BJ0</v>
      </c>
      <c r="B2019" s="55">
        <f>VLOOKUP(J2019,'Mapping-CITI'!A:E,5,0)</f>
        <v>0</v>
      </c>
      <c r="D2019" s="42">
        <v>45016</v>
      </c>
      <c r="E2019" s="42">
        <v>45199</v>
      </c>
      <c r="F2019" t="s">
        <v>2898</v>
      </c>
      <c r="G2019" t="s">
        <v>2924</v>
      </c>
      <c r="H2019">
        <v>1210</v>
      </c>
      <c r="I2019" t="s">
        <v>2767</v>
      </c>
      <c r="J2019">
        <v>102101</v>
      </c>
      <c r="K2019" t="s">
        <v>2612</v>
      </c>
      <c r="L2019">
        <v>0</v>
      </c>
      <c r="M2019">
        <v>3470</v>
      </c>
      <c r="N2019">
        <v>3470</v>
      </c>
      <c r="O2019">
        <v>0</v>
      </c>
      <c r="P2019" t="s">
        <v>607</v>
      </c>
      <c r="Q2019">
        <v>0</v>
      </c>
      <c r="R2019">
        <v>3470</v>
      </c>
      <c r="S2019">
        <v>0</v>
      </c>
      <c r="T2019" t="s">
        <v>2898</v>
      </c>
      <c r="U2019" s="221">
        <f t="shared" si="63"/>
        <v>0</v>
      </c>
    </row>
    <row r="2020" spans="1:21" hidden="1">
      <c r="A2020" s="55" t="str">
        <f t="shared" si="62"/>
        <v>Y0BJ0</v>
      </c>
      <c r="B2020" s="55">
        <f>VLOOKUP(J2020,'Mapping-CITI'!A:E,5,0)</f>
        <v>0</v>
      </c>
      <c r="D2020" s="42">
        <v>45016</v>
      </c>
      <c r="E2020" s="42">
        <v>45199</v>
      </c>
      <c r="F2020" t="s">
        <v>2898</v>
      </c>
      <c r="G2020" t="s">
        <v>2924</v>
      </c>
      <c r="H2020">
        <v>1210</v>
      </c>
      <c r="I2020" t="s">
        <v>2767</v>
      </c>
      <c r="J2020">
        <v>102103</v>
      </c>
      <c r="K2020" t="s">
        <v>2006</v>
      </c>
      <c r="L2020">
        <v>302107287.5</v>
      </c>
      <c r="M2020">
        <v>50357500</v>
      </c>
      <c r="N2020">
        <v>50312220</v>
      </c>
      <c r="O2020">
        <v>302152567.5</v>
      </c>
      <c r="P2020" t="s">
        <v>607</v>
      </c>
      <c r="Q2020">
        <v>302152567.5</v>
      </c>
      <c r="R2020">
        <v>0</v>
      </c>
      <c r="S2020">
        <v>3470</v>
      </c>
      <c r="T2020" t="s">
        <v>2898</v>
      </c>
      <c r="U2020" s="221">
        <f t="shared" si="63"/>
        <v>4.5279999999999999E-3</v>
      </c>
    </row>
    <row r="2021" spans="1:21" hidden="1">
      <c r="A2021" s="55" t="str">
        <f t="shared" si="62"/>
        <v>Y0BJ0</v>
      </c>
      <c r="B2021" s="55">
        <f>VLOOKUP(J2021,'Mapping-CITI'!A:E,5,0)</f>
        <v>0</v>
      </c>
      <c r="D2021" s="42">
        <v>45016</v>
      </c>
      <c r="E2021" s="42">
        <v>45199</v>
      </c>
      <c r="F2021" t="s">
        <v>2898</v>
      </c>
      <c r="G2021" t="s">
        <v>2924</v>
      </c>
      <c r="H2021">
        <v>1210</v>
      </c>
      <c r="I2021" t="s">
        <v>2767</v>
      </c>
      <c r="J2021">
        <v>102104</v>
      </c>
      <c r="K2021" t="s">
        <v>2007</v>
      </c>
      <c r="L2021">
        <v>54669256.450000003</v>
      </c>
      <c r="M2021">
        <v>8522546049.75</v>
      </c>
      <c r="N2021">
        <v>8503145934.8100004</v>
      </c>
      <c r="O2021">
        <v>74069371.390000001</v>
      </c>
      <c r="P2021" t="s">
        <v>607</v>
      </c>
      <c r="Q2021">
        <v>74069371.390000001</v>
      </c>
      <c r="R2021">
        <v>0</v>
      </c>
      <c r="S2021">
        <v>0</v>
      </c>
      <c r="T2021" t="s">
        <v>2898</v>
      </c>
      <c r="U2021" s="221">
        <f t="shared" si="63"/>
        <v>1.940011493999958</v>
      </c>
    </row>
    <row r="2022" spans="1:21" hidden="1">
      <c r="A2022" s="55" t="str">
        <f t="shared" si="62"/>
        <v>Y0BJ0</v>
      </c>
      <c r="B2022" s="55">
        <f>VLOOKUP(J2022,'Mapping-CITI'!A:E,5,0)</f>
        <v>0</v>
      </c>
      <c r="D2022" s="42">
        <v>45016</v>
      </c>
      <c r="E2022" s="42">
        <v>45199</v>
      </c>
      <c r="F2022" t="s">
        <v>2898</v>
      </c>
      <c r="G2022" t="s">
        <v>2924</v>
      </c>
      <c r="H2022">
        <v>1210</v>
      </c>
      <c r="I2022" t="s">
        <v>2767</v>
      </c>
      <c r="J2022">
        <v>102107</v>
      </c>
      <c r="K2022" t="s">
        <v>2010</v>
      </c>
      <c r="L2022">
        <v>92861200</v>
      </c>
      <c r="M2022">
        <v>0</v>
      </c>
      <c r="N2022">
        <v>0</v>
      </c>
      <c r="O2022">
        <v>92861200</v>
      </c>
      <c r="P2022" t="s">
        <v>607</v>
      </c>
      <c r="Q2022">
        <v>92861200</v>
      </c>
      <c r="R2022">
        <v>0</v>
      </c>
      <c r="S2022">
        <v>0</v>
      </c>
      <c r="T2022" t="s">
        <v>2898</v>
      </c>
      <c r="U2022" s="221">
        <f t="shared" si="63"/>
        <v>0</v>
      </c>
    </row>
    <row r="2023" spans="1:21" hidden="1">
      <c r="A2023" s="55" t="str">
        <f t="shared" si="62"/>
        <v>Y0BJIgnore</v>
      </c>
      <c r="B2023" s="55" t="str">
        <f>VLOOKUP(J2023,'Mapping-CITI'!A:E,5,0)</f>
        <v>Ignore</v>
      </c>
      <c r="D2023" s="42">
        <v>45016</v>
      </c>
      <c r="E2023" s="42">
        <v>45199</v>
      </c>
      <c r="F2023" t="s">
        <v>2898</v>
      </c>
      <c r="G2023" t="s">
        <v>2924</v>
      </c>
      <c r="H2023">
        <v>1700</v>
      </c>
      <c r="I2023" t="s">
        <v>2768</v>
      </c>
      <c r="J2023">
        <v>106101</v>
      </c>
      <c r="K2023" t="s">
        <v>2769</v>
      </c>
      <c r="L2023">
        <v>65452.1</v>
      </c>
      <c r="M2023">
        <v>170228.73</v>
      </c>
      <c r="N2023">
        <v>170855.2</v>
      </c>
      <c r="O2023">
        <v>64825.63</v>
      </c>
      <c r="P2023" t="s">
        <v>607</v>
      </c>
      <c r="Q2023">
        <v>64825.63</v>
      </c>
      <c r="R2023">
        <v>170228.73</v>
      </c>
      <c r="S2023">
        <v>170855.2</v>
      </c>
      <c r="T2023" t="s">
        <v>2898</v>
      </c>
      <c r="U2023" s="221">
        <f t="shared" si="63"/>
        <v>-6.264700000000012E-5</v>
      </c>
    </row>
    <row r="2024" spans="1:21" hidden="1">
      <c r="A2024" s="55" t="str">
        <f t="shared" si="62"/>
        <v>Y0BJIgnore</v>
      </c>
      <c r="B2024" s="55" t="str">
        <f>VLOOKUP(J2024,'Mapping-CITI'!A:E,5,0)</f>
        <v>Ignore</v>
      </c>
      <c r="D2024" s="42">
        <v>45016</v>
      </c>
      <c r="E2024" s="42">
        <v>45199</v>
      </c>
      <c r="F2024" t="s">
        <v>2898</v>
      </c>
      <c r="G2024" t="s">
        <v>2924</v>
      </c>
      <c r="H2024">
        <v>1700</v>
      </c>
      <c r="I2024" t="s">
        <v>2768</v>
      </c>
      <c r="J2024">
        <v>106106</v>
      </c>
      <c r="K2024" t="s">
        <v>2784</v>
      </c>
      <c r="L2024">
        <v>17037.79</v>
      </c>
      <c r="M2024">
        <v>49051.17</v>
      </c>
      <c r="N2024">
        <v>21743.59</v>
      </c>
      <c r="O2024">
        <v>44345.37</v>
      </c>
      <c r="P2024" t="s">
        <v>607</v>
      </c>
      <c r="Q2024">
        <v>44345.37</v>
      </c>
      <c r="R2024">
        <v>49051.17</v>
      </c>
      <c r="S2024">
        <v>21743.59</v>
      </c>
      <c r="T2024" t="s">
        <v>2898</v>
      </c>
      <c r="U2024" s="221">
        <f t="shared" si="63"/>
        <v>2.7307579999999998E-3</v>
      </c>
    </row>
    <row r="2025" spans="1:21" hidden="1">
      <c r="A2025" s="55" t="str">
        <f t="shared" si="62"/>
        <v>Y0BJ0</v>
      </c>
      <c r="B2025" s="55">
        <f>VLOOKUP(J2025,'Mapping-CITI'!A:E,5,0)</f>
        <v>0</v>
      </c>
      <c r="D2025" s="42">
        <v>45016</v>
      </c>
      <c r="E2025" s="42">
        <v>45199</v>
      </c>
      <c r="F2025" t="s">
        <v>2898</v>
      </c>
      <c r="G2025" t="s">
        <v>2924</v>
      </c>
      <c r="H2025">
        <v>1400</v>
      </c>
      <c r="I2025" t="s">
        <v>2773</v>
      </c>
      <c r="J2025">
        <v>107102</v>
      </c>
      <c r="K2025" t="s">
        <v>2015</v>
      </c>
      <c r="L2025">
        <v>0</v>
      </c>
      <c r="M2025">
        <v>8847390</v>
      </c>
      <c r="N2025">
        <v>8847390</v>
      </c>
      <c r="O2025">
        <v>0</v>
      </c>
      <c r="P2025" t="s">
        <v>607</v>
      </c>
      <c r="Q2025">
        <v>0</v>
      </c>
      <c r="R2025">
        <v>0</v>
      </c>
      <c r="S2025">
        <v>0</v>
      </c>
      <c r="T2025" t="s">
        <v>2898</v>
      </c>
      <c r="U2025" s="221">
        <f t="shared" si="63"/>
        <v>0</v>
      </c>
    </row>
    <row r="2026" spans="1:21" hidden="1">
      <c r="A2026" s="55" t="str">
        <f t="shared" si="62"/>
        <v>Y0BJ0</v>
      </c>
      <c r="B2026" s="55">
        <f>VLOOKUP(J2026,'Mapping-CITI'!A:E,5,0)</f>
        <v>0</v>
      </c>
      <c r="D2026" s="42">
        <v>45016</v>
      </c>
      <c r="E2026" s="42">
        <v>45199</v>
      </c>
      <c r="F2026" t="s">
        <v>2898</v>
      </c>
      <c r="G2026" t="s">
        <v>2924</v>
      </c>
      <c r="H2026">
        <v>1400</v>
      </c>
      <c r="I2026" t="s">
        <v>2773</v>
      </c>
      <c r="J2026">
        <v>107106</v>
      </c>
      <c r="K2026" t="s">
        <v>2753</v>
      </c>
      <c r="L2026">
        <v>0.02</v>
      </c>
      <c r="M2026">
        <v>0</v>
      </c>
      <c r="N2026">
        <v>0</v>
      </c>
      <c r="O2026">
        <v>0.02</v>
      </c>
      <c r="P2026" t="s">
        <v>607</v>
      </c>
      <c r="Q2026">
        <v>0.02</v>
      </c>
      <c r="R2026">
        <v>0</v>
      </c>
      <c r="S2026">
        <v>0</v>
      </c>
      <c r="T2026" t="s">
        <v>2898</v>
      </c>
      <c r="U2026" s="221">
        <f t="shared" si="63"/>
        <v>0</v>
      </c>
    </row>
    <row r="2027" spans="1:21" hidden="1">
      <c r="A2027" s="55" t="str">
        <f t="shared" si="62"/>
        <v>Y0BJ0</v>
      </c>
      <c r="B2027" s="55">
        <f>VLOOKUP(J2027,'Mapping-CITI'!A:E,5,0)</f>
        <v>0</v>
      </c>
      <c r="D2027" s="42">
        <v>45016</v>
      </c>
      <c r="E2027" s="42">
        <v>45199</v>
      </c>
      <c r="F2027" t="s">
        <v>2898</v>
      </c>
      <c r="G2027" t="s">
        <v>2924</v>
      </c>
      <c r="H2027">
        <v>1400</v>
      </c>
      <c r="I2027" t="s">
        <v>2773</v>
      </c>
      <c r="J2027">
        <v>107111</v>
      </c>
      <c r="K2027" t="s">
        <v>2016</v>
      </c>
      <c r="L2027">
        <v>288000</v>
      </c>
      <c r="M2027">
        <v>6924904.5</v>
      </c>
      <c r="N2027">
        <v>6499636.5</v>
      </c>
      <c r="O2027">
        <v>713268</v>
      </c>
      <c r="P2027" t="s">
        <v>607</v>
      </c>
      <c r="Q2027">
        <v>713268</v>
      </c>
      <c r="R2027">
        <v>0</v>
      </c>
      <c r="S2027">
        <v>0</v>
      </c>
      <c r="T2027" t="s">
        <v>2898</v>
      </c>
      <c r="U2027" s="221">
        <f t="shared" si="63"/>
        <v>4.2526799999999997E-2</v>
      </c>
    </row>
    <row r="2028" spans="1:21" hidden="1">
      <c r="A2028" s="55" t="str">
        <f t="shared" si="62"/>
        <v>Y0BJ0</v>
      </c>
      <c r="B2028" s="55">
        <f>VLOOKUP(J2028,'Mapping-CITI'!A:E,5,0)</f>
        <v>0</v>
      </c>
      <c r="D2028" s="42">
        <v>45016</v>
      </c>
      <c r="E2028" s="42">
        <v>45199</v>
      </c>
      <c r="F2028" t="s">
        <v>2898</v>
      </c>
      <c r="G2028" t="s">
        <v>2924</v>
      </c>
      <c r="H2028">
        <v>1230</v>
      </c>
      <c r="I2028" t="s">
        <v>2772</v>
      </c>
      <c r="J2028">
        <v>111126</v>
      </c>
      <c r="K2028" t="s">
        <v>2022</v>
      </c>
      <c r="L2028">
        <v>10509.59</v>
      </c>
      <c r="M2028">
        <v>17033.669999999998</v>
      </c>
      <c r="N2028">
        <v>0</v>
      </c>
      <c r="O2028">
        <v>27543.26</v>
      </c>
      <c r="P2028" t="s">
        <v>607</v>
      </c>
      <c r="Q2028">
        <v>27543.26</v>
      </c>
      <c r="R2028">
        <v>0</v>
      </c>
      <c r="S2028">
        <v>0</v>
      </c>
      <c r="T2028" t="s">
        <v>2898</v>
      </c>
      <c r="U2028" s="221">
        <f t="shared" si="63"/>
        <v>1.7033669999999999E-3</v>
      </c>
    </row>
    <row r="2029" spans="1:21" hidden="1">
      <c r="A2029" s="55" t="str">
        <f t="shared" si="62"/>
        <v>Y0BJ0</v>
      </c>
      <c r="B2029" s="55">
        <f>VLOOKUP(J2029,'Mapping-CITI'!A:E,5,0)</f>
        <v>0</v>
      </c>
      <c r="D2029" s="42">
        <v>45016</v>
      </c>
      <c r="E2029" s="42">
        <v>45199</v>
      </c>
      <c r="F2029" t="s">
        <v>2898</v>
      </c>
      <c r="G2029" t="s">
        <v>2924</v>
      </c>
      <c r="H2029">
        <v>1230</v>
      </c>
      <c r="I2029" t="s">
        <v>2772</v>
      </c>
      <c r="J2029">
        <v>111129</v>
      </c>
      <c r="K2029" t="s">
        <v>2025</v>
      </c>
      <c r="L2029">
        <v>176995</v>
      </c>
      <c r="M2029">
        <v>3598899</v>
      </c>
      <c r="N2029">
        <v>0</v>
      </c>
      <c r="O2029">
        <v>3775894</v>
      </c>
      <c r="P2029" t="s">
        <v>607</v>
      </c>
      <c r="Q2029">
        <v>3775894</v>
      </c>
      <c r="R2029">
        <v>0</v>
      </c>
      <c r="S2029">
        <v>0</v>
      </c>
      <c r="T2029" t="s">
        <v>2898</v>
      </c>
      <c r="U2029" s="221">
        <f t="shared" si="63"/>
        <v>0.35988989999999998</v>
      </c>
    </row>
    <row r="2030" spans="1:21" hidden="1">
      <c r="A2030" s="55" t="str">
        <f t="shared" si="62"/>
        <v>Y0BJ0</v>
      </c>
      <c r="B2030" s="55">
        <f>VLOOKUP(J2030,'Mapping-CITI'!A:E,5,0)</f>
        <v>0</v>
      </c>
      <c r="D2030" s="42">
        <v>45016</v>
      </c>
      <c r="E2030" s="42">
        <v>45199</v>
      </c>
      <c r="F2030" t="s">
        <v>2898</v>
      </c>
      <c r="G2030" t="s">
        <v>2924</v>
      </c>
      <c r="H2030">
        <v>1400</v>
      </c>
      <c r="I2030" t="s">
        <v>2773</v>
      </c>
      <c r="J2030">
        <v>111137</v>
      </c>
      <c r="K2030" t="s">
        <v>2027</v>
      </c>
      <c r="L2030">
        <v>-0.01</v>
      </c>
      <c r="M2030">
        <v>395.5</v>
      </c>
      <c r="N2030">
        <v>395.5</v>
      </c>
      <c r="O2030">
        <v>-0.01</v>
      </c>
      <c r="P2030" t="s">
        <v>607</v>
      </c>
      <c r="Q2030">
        <v>-0.01</v>
      </c>
      <c r="R2030">
        <v>395.5</v>
      </c>
      <c r="S2030">
        <v>395.5</v>
      </c>
      <c r="T2030" t="s">
        <v>2898</v>
      </c>
      <c r="U2030" s="221">
        <f t="shared" si="63"/>
        <v>0</v>
      </c>
    </row>
    <row r="2031" spans="1:21" hidden="1">
      <c r="A2031" s="55" t="str">
        <f t="shared" si="62"/>
        <v>Y0BJ0</v>
      </c>
      <c r="B2031" s="55">
        <f>VLOOKUP(J2031,'Mapping-CITI'!A:E,5,0)</f>
        <v>0</v>
      </c>
      <c r="D2031" s="42">
        <v>45016</v>
      </c>
      <c r="E2031" s="42">
        <v>45199</v>
      </c>
      <c r="F2031" t="s">
        <v>2898</v>
      </c>
      <c r="G2031" t="s">
        <v>2924</v>
      </c>
      <c r="H2031">
        <v>1400</v>
      </c>
      <c r="I2031" t="s">
        <v>2773</v>
      </c>
      <c r="J2031">
        <v>111181</v>
      </c>
      <c r="K2031" t="s">
        <v>2028</v>
      </c>
      <c r="L2031">
        <v>472364.37</v>
      </c>
      <c r="M2031">
        <v>0</v>
      </c>
      <c r="N2031">
        <v>0</v>
      </c>
      <c r="O2031">
        <v>472364.37</v>
      </c>
      <c r="P2031" t="s">
        <v>607</v>
      </c>
      <c r="Q2031">
        <v>472364.37</v>
      </c>
      <c r="R2031">
        <v>0</v>
      </c>
      <c r="S2031">
        <v>0</v>
      </c>
      <c r="T2031" t="s">
        <v>2898</v>
      </c>
      <c r="U2031" s="221">
        <f t="shared" si="63"/>
        <v>0</v>
      </c>
    </row>
    <row r="2032" spans="1:21" hidden="1">
      <c r="A2032" s="55" t="str">
        <f t="shared" si="62"/>
        <v>Y0BJ0</v>
      </c>
      <c r="B2032" s="55">
        <f>VLOOKUP(J2032,'Mapping-CITI'!A:E,5,0)</f>
        <v>0</v>
      </c>
      <c r="D2032" s="42">
        <v>45016</v>
      </c>
      <c r="E2032" s="42">
        <v>45199</v>
      </c>
      <c r="F2032" t="s">
        <v>2898</v>
      </c>
      <c r="G2032" t="s">
        <v>2924</v>
      </c>
      <c r="H2032">
        <v>1400</v>
      </c>
      <c r="I2032" t="s">
        <v>2773</v>
      </c>
      <c r="J2032">
        <v>111182</v>
      </c>
      <c r="K2032" t="s">
        <v>2029</v>
      </c>
      <c r="L2032">
        <v>235253.46</v>
      </c>
      <c r="M2032">
        <v>0</v>
      </c>
      <c r="N2032">
        <v>0</v>
      </c>
      <c r="O2032">
        <v>235253.46</v>
      </c>
      <c r="P2032" t="s">
        <v>607</v>
      </c>
      <c r="Q2032">
        <v>235253.46</v>
      </c>
      <c r="R2032">
        <v>0</v>
      </c>
      <c r="S2032">
        <v>0</v>
      </c>
      <c r="T2032" t="s">
        <v>2898</v>
      </c>
      <c r="U2032" s="221">
        <f t="shared" si="63"/>
        <v>0</v>
      </c>
    </row>
    <row r="2033" spans="1:21" hidden="1">
      <c r="A2033" s="55" t="str">
        <f t="shared" si="62"/>
        <v>Y0BJ0</v>
      </c>
      <c r="B2033" s="55">
        <f>VLOOKUP(J2033,'Mapping-CITI'!A:E,5,0)</f>
        <v>0</v>
      </c>
      <c r="D2033" s="42">
        <v>45016</v>
      </c>
      <c r="E2033" s="42">
        <v>45199</v>
      </c>
      <c r="F2033" t="s">
        <v>2898</v>
      </c>
      <c r="G2033" t="s">
        <v>2924</v>
      </c>
      <c r="H2033">
        <v>1400</v>
      </c>
      <c r="I2033" t="s">
        <v>2773</v>
      </c>
      <c r="J2033">
        <v>111183</v>
      </c>
      <c r="K2033" t="s">
        <v>2030</v>
      </c>
      <c r="L2033">
        <v>17246.84</v>
      </c>
      <c r="M2033">
        <v>0</v>
      </c>
      <c r="N2033">
        <v>0</v>
      </c>
      <c r="O2033">
        <v>17246.84</v>
      </c>
      <c r="P2033" t="s">
        <v>607</v>
      </c>
      <c r="Q2033">
        <v>17246.84</v>
      </c>
      <c r="R2033">
        <v>0</v>
      </c>
      <c r="S2033">
        <v>0</v>
      </c>
      <c r="T2033" t="s">
        <v>2898</v>
      </c>
      <c r="U2033" s="221">
        <f t="shared" si="63"/>
        <v>0</v>
      </c>
    </row>
    <row r="2034" spans="1:21" hidden="1">
      <c r="A2034" s="55" t="str">
        <f t="shared" si="62"/>
        <v>Y0BJ0</v>
      </c>
      <c r="B2034" s="55">
        <f>VLOOKUP(J2034,'Mapping-CITI'!A:E,5,0)</f>
        <v>0</v>
      </c>
      <c r="D2034" s="42">
        <v>45016</v>
      </c>
      <c r="E2034" s="42">
        <v>45199</v>
      </c>
      <c r="F2034" t="s">
        <v>2898</v>
      </c>
      <c r="G2034" t="s">
        <v>2924</v>
      </c>
      <c r="H2034">
        <v>1400</v>
      </c>
      <c r="I2034" t="s">
        <v>2773</v>
      </c>
      <c r="J2034">
        <v>111184</v>
      </c>
      <c r="K2034" t="s">
        <v>2031</v>
      </c>
      <c r="L2034">
        <v>166624.82</v>
      </c>
      <c r="M2034">
        <v>0</v>
      </c>
      <c r="N2034">
        <v>0</v>
      </c>
      <c r="O2034">
        <v>166624.82</v>
      </c>
      <c r="P2034" t="s">
        <v>607</v>
      </c>
      <c r="Q2034">
        <v>166624.82</v>
      </c>
      <c r="R2034">
        <v>0</v>
      </c>
      <c r="S2034">
        <v>0</v>
      </c>
      <c r="T2034" t="s">
        <v>2898</v>
      </c>
      <c r="U2034" s="221">
        <f t="shared" si="63"/>
        <v>0</v>
      </c>
    </row>
    <row r="2035" spans="1:21" hidden="1">
      <c r="A2035" s="55" t="str">
        <f t="shared" si="62"/>
        <v>Y0BJ0</v>
      </c>
      <c r="B2035" s="55">
        <f>VLOOKUP(J2035,'Mapping-CITI'!A:E,5,0)</f>
        <v>0</v>
      </c>
      <c r="D2035" s="42">
        <v>45016</v>
      </c>
      <c r="E2035" s="42">
        <v>45199</v>
      </c>
      <c r="F2035" t="s">
        <v>2898</v>
      </c>
      <c r="G2035" t="s">
        <v>2924</v>
      </c>
      <c r="H2035">
        <v>1400</v>
      </c>
      <c r="I2035" t="s">
        <v>2773</v>
      </c>
      <c r="J2035">
        <v>111220</v>
      </c>
      <c r="K2035" t="s">
        <v>2655</v>
      </c>
      <c r="L2035">
        <v>7072362.2300000004</v>
      </c>
      <c r="M2035">
        <v>1174478815.1300001</v>
      </c>
      <c r="N2035">
        <v>1173620327.1800001</v>
      </c>
      <c r="O2035">
        <v>7930850.1799999997</v>
      </c>
      <c r="P2035" t="s">
        <v>607</v>
      </c>
      <c r="Q2035">
        <v>7930850.1799999997</v>
      </c>
      <c r="R2035">
        <v>1174478815.1300001</v>
      </c>
      <c r="S2035">
        <v>1173620327.1800001</v>
      </c>
      <c r="T2035" t="s">
        <v>2898</v>
      </c>
      <c r="U2035" s="221">
        <f t="shared" si="63"/>
        <v>8.5848795000004766E-2</v>
      </c>
    </row>
    <row r="2036" spans="1:21" hidden="1">
      <c r="A2036" s="55" t="str">
        <f t="shared" si="62"/>
        <v>Y0BJ0</v>
      </c>
      <c r="B2036" s="55">
        <f>VLOOKUP(J2036,'Mapping-CITI'!A:E,5,0)</f>
        <v>0</v>
      </c>
      <c r="D2036" s="42">
        <v>45016</v>
      </c>
      <c r="E2036" s="42">
        <v>45199</v>
      </c>
      <c r="F2036" t="s">
        <v>2898</v>
      </c>
      <c r="G2036" t="s">
        <v>2924</v>
      </c>
      <c r="H2036">
        <v>1400</v>
      </c>
      <c r="I2036" t="s">
        <v>2773</v>
      </c>
      <c r="J2036">
        <v>111221</v>
      </c>
      <c r="K2036" t="s">
        <v>2656</v>
      </c>
      <c r="L2036">
        <v>-7072362.2300000004</v>
      </c>
      <c r="M2036">
        <v>1173620327.1800001</v>
      </c>
      <c r="N2036">
        <v>1174478815.1300001</v>
      </c>
      <c r="O2036">
        <v>-7930850.1799999997</v>
      </c>
      <c r="P2036" t="s">
        <v>607</v>
      </c>
      <c r="Q2036">
        <v>-7930850.1799999997</v>
      </c>
      <c r="R2036">
        <v>1173620327.1800001</v>
      </c>
      <c r="S2036">
        <v>1174478815.1300001</v>
      </c>
      <c r="T2036" t="s">
        <v>2898</v>
      </c>
      <c r="U2036" s="221">
        <f t="shared" si="63"/>
        <v>-8.5848795000004766E-2</v>
      </c>
    </row>
    <row r="2037" spans="1:21" hidden="1">
      <c r="A2037" s="55" t="str">
        <f t="shared" si="62"/>
        <v>Y0BJ0</v>
      </c>
      <c r="B2037" s="55">
        <f>VLOOKUP(J2037,'Mapping-CITI'!A:E,5,0)</f>
        <v>0</v>
      </c>
      <c r="D2037" s="42">
        <v>45016</v>
      </c>
      <c r="E2037" s="42">
        <v>45199</v>
      </c>
      <c r="F2037" t="s">
        <v>2898</v>
      </c>
      <c r="G2037" t="s">
        <v>2924</v>
      </c>
      <c r="H2037">
        <v>1220</v>
      </c>
      <c r="I2037" t="s">
        <v>2785</v>
      </c>
      <c r="J2037">
        <v>121116</v>
      </c>
      <c r="K2037" t="s">
        <v>2033</v>
      </c>
      <c r="L2037">
        <v>5862713</v>
      </c>
      <c r="M2037">
        <v>0</v>
      </c>
      <c r="N2037">
        <v>0</v>
      </c>
      <c r="O2037">
        <v>5862713</v>
      </c>
      <c r="P2037" t="s">
        <v>607</v>
      </c>
      <c r="Q2037">
        <v>5862713</v>
      </c>
      <c r="R2037">
        <v>0</v>
      </c>
      <c r="S2037">
        <v>0</v>
      </c>
      <c r="T2037" t="s">
        <v>2898</v>
      </c>
      <c r="U2037" s="221">
        <f t="shared" si="63"/>
        <v>0</v>
      </c>
    </row>
    <row r="2038" spans="1:21" hidden="1">
      <c r="A2038" s="55" t="str">
        <f t="shared" si="62"/>
        <v>Y0BJ0</v>
      </c>
      <c r="B2038" s="55">
        <f>VLOOKUP(J2038,'Mapping-CITI'!A:E,5,0)</f>
        <v>0</v>
      </c>
      <c r="D2038" s="42">
        <v>45016</v>
      </c>
      <c r="E2038" s="42">
        <v>45199</v>
      </c>
      <c r="F2038" t="s">
        <v>2898</v>
      </c>
      <c r="G2038" t="s">
        <v>2924</v>
      </c>
      <c r="H2038">
        <v>1700</v>
      </c>
      <c r="I2038" t="s">
        <v>2768</v>
      </c>
      <c r="J2038">
        <v>141017</v>
      </c>
      <c r="K2038" t="s">
        <v>2035</v>
      </c>
      <c r="L2038">
        <v>0</v>
      </c>
      <c r="M2038">
        <v>2022500</v>
      </c>
      <c r="N2038">
        <v>2032500</v>
      </c>
      <c r="O2038">
        <v>-10000</v>
      </c>
      <c r="P2038" t="s">
        <v>607</v>
      </c>
      <c r="Q2038">
        <v>-10000</v>
      </c>
      <c r="R2038">
        <v>2022500</v>
      </c>
      <c r="S2038">
        <v>2032500</v>
      </c>
      <c r="T2038" t="s">
        <v>2898</v>
      </c>
      <c r="U2038" s="221">
        <f t="shared" si="63"/>
        <v>-1E-3</v>
      </c>
    </row>
    <row r="2039" spans="1:21" hidden="1">
      <c r="A2039" s="55" t="str">
        <f t="shared" si="62"/>
        <v>Y0BJIgnore</v>
      </c>
      <c r="B2039" s="55" t="str">
        <f>VLOOKUP(J2039,'Mapping-CITI'!A:E,5,0)</f>
        <v>Ignore</v>
      </c>
      <c r="D2039" s="42">
        <v>45016</v>
      </c>
      <c r="E2039" s="42">
        <v>45199</v>
      </c>
      <c r="F2039" t="s">
        <v>2898</v>
      </c>
      <c r="G2039" t="s">
        <v>2924</v>
      </c>
      <c r="H2039">
        <v>1700</v>
      </c>
      <c r="I2039" t="s">
        <v>2768</v>
      </c>
      <c r="J2039">
        <v>141258</v>
      </c>
      <c r="K2039" t="s">
        <v>3364</v>
      </c>
      <c r="L2039">
        <v>0</v>
      </c>
      <c r="M2039">
        <v>202500</v>
      </c>
      <c r="N2039">
        <v>202500</v>
      </c>
      <c r="O2039">
        <v>0</v>
      </c>
      <c r="P2039" t="s">
        <v>607</v>
      </c>
      <c r="Q2039">
        <v>0</v>
      </c>
      <c r="R2039">
        <v>202500</v>
      </c>
      <c r="S2039">
        <v>202500</v>
      </c>
      <c r="T2039" t="s">
        <v>2898</v>
      </c>
      <c r="U2039" s="221">
        <f t="shared" si="63"/>
        <v>0</v>
      </c>
    </row>
    <row r="2040" spans="1:21" hidden="1">
      <c r="A2040" s="55" t="str">
        <f t="shared" si="62"/>
        <v>Y0BJ0</v>
      </c>
      <c r="B2040" s="55">
        <f>VLOOKUP(J2040,'Mapping-CITI'!A:E,5,0)</f>
        <v>0</v>
      </c>
      <c r="D2040" s="42">
        <v>45016</v>
      </c>
      <c r="E2040" s="42">
        <v>45199</v>
      </c>
      <c r="F2040" t="s">
        <v>2898</v>
      </c>
      <c r="G2040" t="s">
        <v>2924</v>
      </c>
      <c r="H2040">
        <v>1700</v>
      </c>
      <c r="I2040" t="s">
        <v>2768</v>
      </c>
      <c r="J2040">
        <v>141280</v>
      </c>
      <c r="K2040" t="s">
        <v>2036</v>
      </c>
      <c r="L2040">
        <v>1078857.47</v>
      </c>
      <c r="M2040">
        <v>9814330695.25</v>
      </c>
      <c r="N2040">
        <v>9815315862.7000008</v>
      </c>
      <c r="O2040">
        <v>93690.02</v>
      </c>
      <c r="P2040" t="s">
        <v>607</v>
      </c>
      <c r="Q2040">
        <v>93690.02</v>
      </c>
      <c r="R2040">
        <v>718896985.38</v>
      </c>
      <c r="S2040">
        <v>618482365.88</v>
      </c>
      <c r="T2040" t="s">
        <v>2898</v>
      </c>
      <c r="U2040" s="221">
        <f t="shared" si="63"/>
        <v>-9.8516745000076289E-2</v>
      </c>
    </row>
    <row r="2041" spans="1:21" hidden="1">
      <c r="A2041" s="55" t="str">
        <f t="shared" si="62"/>
        <v>Y0BJ0</v>
      </c>
      <c r="B2041" s="55">
        <f>VLOOKUP(J2041,'Mapping-CITI'!A:E,5,0)</f>
        <v>0</v>
      </c>
      <c r="D2041" s="42">
        <v>45016</v>
      </c>
      <c r="E2041" s="42">
        <v>45199</v>
      </c>
      <c r="F2041" t="s">
        <v>2898</v>
      </c>
      <c r="G2041" t="s">
        <v>2924</v>
      </c>
      <c r="H2041">
        <v>1700</v>
      </c>
      <c r="I2041" t="s">
        <v>2768</v>
      </c>
      <c r="J2041">
        <v>141294</v>
      </c>
      <c r="K2041" t="s">
        <v>2039</v>
      </c>
      <c r="L2041">
        <v>0</v>
      </c>
      <c r="M2041">
        <v>1748000</v>
      </c>
      <c r="N2041">
        <v>1773000</v>
      </c>
      <c r="O2041">
        <v>-25000</v>
      </c>
      <c r="P2041" t="s">
        <v>607</v>
      </c>
      <c r="Q2041">
        <v>-25000</v>
      </c>
      <c r="R2041">
        <v>1748000</v>
      </c>
      <c r="S2041">
        <v>1773000</v>
      </c>
      <c r="T2041" t="s">
        <v>2898</v>
      </c>
      <c r="U2041" s="221">
        <f t="shared" si="63"/>
        <v>-2.5000000000000001E-3</v>
      </c>
    </row>
    <row r="2042" spans="1:21" hidden="1">
      <c r="A2042" s="55" t="str">
        <f t="shared" si="62"/>
        <v>Y0BJ0</v>
      </c>
      <c r="B2042" s="55">
        <f>VLOOKUP(J2042,'Mapping-CITI'!A:E,5,0)</f>
        <v>0</v>
      </c>
      <c r="D2042" s="42">
        <v>45016</v>
      </c>
      <c r="E2042" s="42">
        <v>45199</v>
      </c>
      <c r="F2042" t="s">
        <v>2898</v>
      </c>
      <c r="G2042" t="s">
        <v>2924</v>
      </c>
      <c r="H2042">
        <v>1700</v>
      </c>
      <c r="I2042" t="s">
        <v>2768</v>
      </c>
      <c r="J2042">
        <v>141350</v>
      </c>
      <c r="K2042" t="s">
        <v>2047</v>
      </c>
      <c r="L2042">
        <v>3870446.31</v>
      </c>
      <c r="M2042">
        <v>247688018.71000001</v>
      </c>
      <c r="N2042">
        <v>245723427.49000001</v>
      </c>
      <c r="O2042">
        <v>5835037.5300000003</v>
      </c>
      <c r="P2042" t="s">
        <v>607</v>
      </c>
      <c r="Q2042">
        <v>5835037.5300000003</v>
      </c>
      <c r="R2042">
        <v>219784143.12</v>
      </c>
      <c r="S2042">
        <v>130992602.56</v>
      </c>
      <c r="T2042" t="s">
        <v>2898</v>
      </c>
      <c r="U2042" s="221">
        <f t="shared" si="63"/>
        <v>0.19645912199999988</v>
      </c>
    </row>
    <row r="2043" spans="1:21" hidden="1">
      <c r="A2043" s="55" t="str">
        <f t="shared" si="62"/>
        <v>Y0BJ0</v>
      </c>
      <c r="B2043" s="55">
        <f>VLOOKUP(J2043,'Mapping-CITI'!A:E,5,0)</f>
        <v>0</v>
      </c>
      <c r="D2043" s="42">
        <v>45016</v>
      </c>
      <c r="E2043" s="42">
        <v>45199</v>
      </c>
      <c r="F2043" t="s">
        <v>2898</v>
      </c>
      <c r="G2043" t="s">
        <v>2924</v>
      </c>
      <c r="H2043">
        <v>1700</v>
      </c>
      <c r="I2043" t="s">
        <v>2768</v>
      </c>
      <c r="J2043">
        <v>141382</v>
      </c>
      <c r="K2043" t="s">
        <v>2052</v>
      </c>
      <c r="L2043">
        <v>0</v>
      </c>
      <c r="M2043">
        <v>172921386.78999999</v>
      </c>
      <c r="N2043">
        <v>172921386.78999999</v>
      </c>
      <c r="O2043">
        <v>0</v>
      </c>
      <c r="P2043" t="s">
        <v>607</v>
      </c>
      <c r="Q2043">
        <v>0</v>
      </c>
      <c r="R2043">
        <v>172921386.78999999</v>
      </c>
      <c r="S2043">
        <v>172921386.78999999</v>
      </c>
      <c r="T2043" t="s">
        <v>2898</v>
      </c>
      <c r="U2043" s="221">
        <f t="shared" si="63"/>
        <v>0</v>
      </c>
    </row>
    <row r="2044" spans="1:21" hidden="1">
      <c r="A2044" s="55" t="str">
        <f t="shared" si="62"/>
        <v>Y0BJ0</v>
      </c>
      <c r="B2044" s="55">
        <f>VLOOKUP(J2044,'Mapping-CITI'!A:E,5,0)</f>
        <v>0</v>
      </c>
      <c r="D2044" s="42">
        <v>45016</v>
      </c>
      <c r="E2044" s="42">
        <v>45199</v>
      </c>
      <c r="F2044" t="s">
        <v>2898</v>
      </c>
      <c r="G2044" t="s">
        <v>2924</v>
      </c>
      <c r="H2044">
        <v>1700</v>
      </c>
      <c r="I2044" t="s">
        <v>2768</v>
      </c>
      <c r="J2044">
        <v>141398</v>
      </c>
      <c r="K2044" t="s">
        <v>2911</v>
      </c>
      <c r="L2044">
        <v>74541.09</v>
      </c>
      <c r="M2044">
        <v>395.5</v>
      </c>
      <c r="N2044">
        <v>74936.59</v>
      </c>
      <c r="O2044">
        <v>0</v>
      </c>
      <c r="P2044" t="s">
        <v>607</v>
      </c>
      <c r="Q2044">
        <v>0</v>
      </c>
      <c r="R2044">
        <v>395.5</v>
      </c>
      <c r="S2044">
        <v>74936.59</v>
      </c>
      <c r="T2044" t="s">
        <v>2898</v>
      </c>
      <c r="U2044" s="221">
        <f t="shared" si="63"/>
        <v>-7.4541089999999996E-3</v>
      </c>
    </row>
    <row r="2045" spans="1:21" hidden="1">
      <c r="A2045" s="55" t="str">
        <f t="shared" si="62"/>
        <v>Y0BJ0</v>
      </c>
      <c r="B2045" s="55">
        <f>VLOOKUP(J2045,'Mapping-CITI'!A:E,5,0)</f>
        <v>0</v>
      </c>
      <c r="D2045" s="42">
        <v>45016</v>
      </c>
      <c r="E2045" s="42">
        <v>45199</v>
      </c>
      <c r="F2045" t="s">
        <v>2898</v>
      </c>
      <c r="G2045" t="s">
        <v>2924</v>
      </c>
      <c r="H2045">
        <v>1700</v>
      </c>
      <c r="I2045" t="s">
        <v>2768</v>
      </c>
      <c r="J2045">
        <v>141399</v>
      </c>
      <c r="K2045" t="s">
        <v>2912</v>
      </c>
      <c r="L2045">
        <v>0</v>
      </c>
      <c r="M2045">
        <v>33772000</v>
      </c>
      <c r="N2045">
        <v>33784000</v>
      </c>
      <c r="O2045">
        <v>-12000</v>
      </c>
      <c r="P2045" t="s">
        <v>607</v>
      </c>
      <c r="Q2045">
        <v>-12000</v>
      </c>
      <c r="R2045">
        <v>33772000</v>
      </c>
      <c r="S2045">
        <v>33784000</v>
      </c>
      <c r="T2045" t="s">
        <v>2898</v>
      </c>
      <c r="U2045" s="221">
        <f t="shared" si="63"/>
        <v>-1.1999999999999999E-3</v>
      </c>
    </row>
    <row r="2046" spans="1:21" hidden="1">
      <c r="A2046" s="55" t="str">
        <f t="shared" si="62"/>
        <v>Y0BJ0</v>
      </c>
      <c r="B2046" s="55">
        <f>VLOOKUP(J2046,'Mapping-CITI'!A:E,5,0)</f>
        <v>0</v>
      </c>
      <c r="D2046" s="42">
        <v>45016</v>
      </c>
      <c r="E2046" s="42">
        <v>45199</v>
      </c>
      <c r="F2046" t="s">
        <v>2898</v>
      </c>
      <c r="G2046" t="s">
        <v>2924</v>
      </c>
      <c r="H2046">
        <v>1700</v>
      </c>
      <c r="I2046" t="s">
        <v>2768</v>
      </c>
      <c r="J2046">
        <v>141524</v>
      </c>
      <c r="K2046" t="s">
        <v>2061</v>
      </c>
      <c r="L2046">
        <v>0</v>
      </c>
      <c r="M2046">
        <v>7050110</v>
      </c>
      <c r="N2046">
        <v>7050110</v>
      </c>
      <c r="O2046">
        <v>0</v>
      </c>
      <c r="P2046" t="s">
        <v>607</v>
      </c>
      <c r="Q2046">
        <v>0</v>
      </c>
      <c r="R2046">
        <v>7050110</v>
      </c>
      <c r="S2046">
        <v>7050110</v>
      </c>
      <c r="T2046" t="s">
        <v>2898</v>
      </c>
      <c r="U2046" s="221">
        <f t="shared" si="63"/>
        <v>0</v>
      </c>
    </row>
    <row r="2047" spans="1:21" hidden="1">
      <c r="A2047" s="55" t="str">
        <f t="shared" si="62"/>
        <v>Y0BJ0</v>
      </c>
      <c r="B2047" s="55">
        <f>VLOOKUP(J2047,'Mapping-CITI'!A:E,5,0)</f>
        <v>0</v>
      </c>
      <c r="D2047" s="42">
        <v>45016</v>
      </c>
      <c r="E2047" s="42">
        <v>45199</v>
      </c>
      <c r="F2047" t="s">
        <v>2898</v>
      </c>
      <c r="G2047" t="s">
        <v>2924</v>
      </c>
      <c r="H2047">
        <v>1700</v>
      </c>
      <c r="I2047" t="s">
        <v>2768</v>
      </c>
      <c r="J2047">
        <v>141526</v>
      </c>
      <c r="K2047" t="s">
        <v>2062</v>
      </c>
      <c r="L2047">
        <v>0</v>
      </c>
      <c r="M2047">
        <v>2022838.25</v>
      </c>
      <c r="N2047">
        <v>2022838.25</v>
      </c>
      <c r="O2047">
        <v>0</v>
      </c>
      <c r="P2047" t="s">
        <v>607</v>
      </c>
      <c r="Q2047">
        <v>0</v>
      </c>
      <c r="R2047">
        <v>2022838.25</v>
      </c>
      <c r="S2047">
        <v>2022838.25</v>
      </c>
      <c r="T2047" t="s">
        <v>2898</v>
      </c>
      <c r="U2047" s="221">
        <f t="shared" si="63"/>
        <v>0</v>
      </c>
    </row>
    <row r="2048" spans="1:21" hidden="1">
      <c r="A2048" s="55" t="str">
        <f t="shared" si="62"/>
        <v>Y0BJ0</v>
      </c>
      <c r="B2048" s="55">
        <f>VLOOKUP(J2048,'Mapping-CITI'!A:E,5,0)</f>
        <v>0</v>
      </c>
      <c r="D2048" s="42">
        <v>45016</v>
      </c>
      <c r="E2048" s="42">
        <v>45199</v>
      </c>
      <c r="F2048" t="s">
        <v>2898</v>
      </c>
      <c r="G2048" t="s">
        <v>2924</v>
      </c>
      <c r="H2048">
        <v>1700</v>
      </c>
      <c r="I2048" t="s">
        <v>2768</v>
      </c>
      <c r="J2048">
        <v>141527</v>
      </c>
      <c r="K2048" t="s">
        <v>2063</v>
      </c>
      <c r="L2048">
        <v>0</v>
      </c>
      <c r="M2048">
        <v>4000</v>
      </c>
      <c r="N2048">
        <v>4000</v>
      </c>
      <c r="O2048">
        <v>0</v>
      </c>
      <c r="P2048" t="s">
        <v>607</v>
      </c>
      <c r="Q2048">
        <v>0</v>
      </c>
      <c r="R2048">
        <v>4000</v>
      </c>
      <c r="S2048">
        <v>4000</v>
      </c>
      <c r="T2048" t="s">
        <v>2898</v>
      </c>
      <c r="U2048" s="221">
        <f t="shared" si="63"/>
        <v>0</v>
      </c>
    </row>
    <row r="2049" spans="1:21" hidden="1">
      <c r="A2049" s="55" t="str">
        <f t="shared" si="62"/>
        <v>Y0BJ0</v>
      </c>
      <c r="B2049" s="55">
        <f>VLOOKUP(J2049,'Mapping-CITI'!A:E,5,0)</f>
        <v>0</v>
      </c>
      <c r="D2049" s="42">
        <v>45016</v>
      </c>
      <c r="E2049" s="42">
        <v>45199</v>
      </c>
      <c r="F2049" t="s">
        <v>2898</v>
      </c>
      <c r="G2049" t="s">
        <v>2924</v>
      </c>
      <c r="H2049">
        <v>1700</v>
      </c>
      <c r="I2049" t="s">
        <v>2768</v>
      </c>
      <c r="J2049">
        <v>141627</v>
      </c>
      <c r="K2049" t="s">
        <v>2072</v>
      </c>
      <c r="L2049">
        <v>0</v>
      </c>
      <c r="M2049">
        <v>600000</v>
      </c>
      <c r="N2049">
        <v>600000</v>
      </c>
      <c r="O2049">
        <v>0</v>
      </c>
      <c r="P2049" t="s">
        <v>607</v>
      </c>
      <c r="Q2049">
        <v>0</v>
      </c>
      <c r="R2049">
        <v>600000</v>
      </c>
      <c r="S2049">
        <v>600000</v>
      </c>
      <c r="T2049" t="s">
        <v>2898</v>
      </c>
      <c r="U2049" s="221">
        <f t="shared" si="63"/>
        <v>0</v>
      </c>
    </row>
    <row r="2050" spans="1:21" hidden="1">
      <c r="A2050" s="55" t="str">
        <f t="shared" si="62"/>
        <v>Y0BJ0</v>
      </c>
      <c r="B2050" s="55">
        <f>VLOOKUP(J2050,'Mapping-CITI'!A:E,5,0)</f>
        <v>0</v>
      </c>
      <c r="D2050" s="42">
        <v>45016</v>
      </c>
      <c r="E2050" s="42">
        <v>45199</v>
      </c>
      <c r="F2050" t="s">
        <v>2898</v>
      </c>
      <c r="G2050" t="s">
        <v>2924</v>
      </c>
      <c r="H2050">
        <v>1700</v>
      </c>
      <c r="I2050" t="s">
        <v>2768</v>
      </c>
      <c r="J2050">
        <v>141647</v>
      </c>
      <c r="K2050" t="s">
        <v>2073</v>
      </c>
      <c r="L2050">
        <v>0</v>
      </c>
      <c r="M2050">
        <v>13816000</v>
      </c>
      <c r="N2050">
        <v>15933000</v>
      </c>
      <c r="O2050">
        <v>-2117000</v>
      </c>
      <c r="P2050" t="s">
        <v>607</v>
      </c>
      <c r="Q2050">
        <v>-2117000</v>
      </c>
      <c r="R2050">
        <v>13816000</v>
      </c>
      <c r="S2050">
        <v>15933000</v>
      </c>
      <c r="T2050" t="s">
        <v>2898</v>
      </c>
      <c r="U2050" s="221">
        <f t="shared" si="63"/>
        <v>-0.2117</v>
      </c>
    </row>
    <row r="2051" spans="1:21" hidden="1">
      <c r="A2051" s="55" t="str">
        <f t="shared" ref="A2051:A2114" si="64">F2051&amp;B2051</f>
        <v>Y0BJ0</v>
      </c>
      <c r="B2051" s="55">
        <f>VLOOKUP(J2051,'Mapping-CITI'!A:E,5,0)</f>
        <v>0</v>
      </c>
      <c r="D2051" s="42">
        <v>45016</v>
      </c>
      <c r="E2051" s="42">
        <v>45199</v>
      </c>
      <c r="F2051" t="s">
        <v>2898</v>
      </c>
      <c r="G2051" t="s">
        <v>2924</v>
      </c>
      <c r="H2051">
        <v>1700</v>
      </c>
      <c r="I2051" t="s">
        <v>2768</v>
      </c>
      <c r="J2051">
        <v>141653</v>
      </c>
      <c r="K2051" t="s">
        <v>2074</v>
      </c>
      <c r="L2051">
        <v>-1000</v>
      </c>
      <c r="M2051">
        <v>4334062</v>
      </c>
      <c r="N2051">
        <v>4333062</v>
      </c>
      <c r="O2051">
        <v>0</v>
      </c>
      <c r="P2051" t="s">
        <v>607</v>
      </c>
      <c r="Q2051">
        <v>0</v>
      </c>
      <c r="R2051">
        <v>4334062</v>
      </c>
      <c r="S2051">
        <v>4333062</v>
      </c>
      <c r="T2051" t="s">
        <v>2898</v>
      </c>
      <c r="U2051" s="221">
        <f t="shared" ref="U2051:U2114" si="65">(M2051-N2051)/10^7</f>
        <v>1E-4</v>
      </c>
    </row>
    <row r="2052" spans="1:21" hidden="1">
      <c r="A2052" s="55" t="str">
        <f t="shared" si="64"/>
        <v>Y0BJ0</v>
      </c>
      <c r="B2052" s="55">
        <f>VLOOKUP(J2052,'Mapping-CITI'!A:E,5,0)</f>
        <v>0</v>
      </c>
      <c r="D2052" s="42">
        <v>45016</v>
      </c>
      <c r="E2052" s="42">
        <v>45199</v>
      </c>
      <c r="F2052" t="s">
        <v>2898</v>
      </c>
      <c r="G2052" t="s">
        <v>2924</v>
      </c>
      <c r="H2052">
        <v>1700</v>
      </c>
      <c r="I2052" t="s">
        <v>2768</v>
      </c>
      <c r="J2052">
        <v>141724</v>
      </c>
      <c r="K2052" t="s">
        <v>2076</v>
      </c>
      <c r="L2052">
        <v>0</v>
      </c>
      <c r="M2052">
        <v>5965546</v>
      </c>
      <c r="N2052">
        <v>5965546</v>
      </c>
      <c r="O2052">
        <v>0</v>
      </c>
      <c r="P2052" t="s">
        <v>607</v>
      </c>
      <c r="Q2052">
        <v>0</v>
      </c>
      <c r="R2052">
        <v>5965546</v>
      </c>
      <c r="S2052">
        <v>5965546</v>
      </c>
      <c r="T2052" t="s">
        <v>2898</v>
      </c>
      <c r="U2052" s="221">
        <f t="shared" si="65"/>
        <v>0</v>
      </c>
    </row>
    <row r="2053" spans="1:21" hidden="1">
      <c r="A2053" s="55" t="str">
        <f t="shared" si="64"/>
        <v>Y0BJ0</v>
      </c>
      <c r="B2053" s="55">
        <f>VLOOKUP(J2053,'Mapping-CITI'!A:E,5,0)</f>
        <v>0</v>
      </c>
      <c r="D2053" s="42">
        <v>45016</v>
      </c>
      <c r="E2053" s="42">
        <v>45199</v>
      </c>
      <c r="F2053" t="s">
        <v>2898</v>
      </c>
      <c r="G2053" t="s">
        <v>2924</v>
      </c>
      <c r="H2053">
        <v>1700</v>
      </c>
      <c r="I2053" t="s">
        <v>2768</v>
      </c>
      <c r="J2053">
        <v>141744</v>
      </c>
      <c r="K2053" t="s">
        <v>2087</v>
      </c>
      <c r="L2053">
        <v>0</v>
      </c>
      <c r="M2053">
        <v>499897897.57999998</v>
      </c>
      <c r="N2053">
        <v>499897897.57999998</v>
      </c>
      <c r="O2053">
        <v>0</v>
      </c>
      <c r="P2053" t="s">
        <v>607</v>
      </c>
      <c r="Q2053">
        <v>0</v>
      </c>
      <c r="R2053">
        <v>499897897.57999998</v>
      </c>
      <c r="S2053">
        <v>499897897.57999998</v>
      </c>
      <c r="T2053" t="s">
        <v>2898</v>
      </c>
      <c r="U2053" s="221">
        <f t="shared" si="65"/>
        <v>0</v>
      </c>
    </row>
    <row r="2054" spans="1:21" hidden="1">
      <c r="A2054" s="55" t="str">
        <f t="shared" si="64"/>
        <v>Y0BJ0</v>
      </c>
      <c r="B2054" s="55">
        <f>VLOOKUP(J2054,'Mapping-CITI'!A:E,5,0)</f>
        <v>0</v>
      </c>
      <c r="D2054" s="42">
        <v>45016</v>
      </c>
      <c r="E2054" s="42">
        <v>45199</v>
      </c>
      <c r="F2054" t="s">
        <v>2898</v>
      </c>
      <c r="G2054" t="s">
        <v>2924</v>
      </c>
      <c r="H2054">
        <v>1700</v>
      </c>
      <c r="I2054" t="s">
        <v>2768</v>
      </c>
      <c r="J2054">
        <v>141754</v>
      </c>
      <c r="K2054" t="s">
        <v>2096</v>
      </c>
      <c r="L2054">
        <v>0</v>
      </c>
      <c r="M2054">
        <v>741995</v>
      </c>
      <c r="N2054">
        <v>741995</v>
      </c>
      <c r="O2054">
        <v>0</v>
      </c>
      <c r="P2054" t="s">
        <v>607</v>
      </c>
      <c r="Q2054">
        <v>0</v>
      </c>
      <c r="R2054">
        <v>741995</v>
      </c>
      <c r="S2054">
        <v>741995</v>
      </c>
      <c r="T2054" t="s">
        <v>2898</v>
      </c>
      <c r="U2054" s="221">
        <f t="shared" si="65"/>
        <v>0</v>
      </c>
    </row>
    <row r="2055" spans="1:21" hidden="1">
      <c r="A2055" s="55" t="str">
        <f t="shared" si="64"/>
        <v>Y0BJ0</v>
      </c>
      <c r="B2055" s="55">
        <f>VLOOKUP(J2055,'Mapping-CITI'!A:E,5,0)</f>
        <v>0</v>
      </c>
      <c r="D2055" s="42">
        <v>45016</v>
      </c>
      <c r="E2055" s="42">
        <v>45199</v>
      </c>
      <c r="F2055" t="s">
        <v>2898</v>
      </c>
      <c r="G2055" t="s">
        <v>2924</v>
      </c>
      <c r="H2055">
        <v>1700</v>
      </c>
      <c r="I2055" t="s">
        <v>2768</v>
      </c>
      <c r="J2055">
        <v>141769</v>
      </c>
      <c r="K2055" t="s">
        <v>2105</v>
      </c>
      <c r="L2055">
        <v>0</v>
      </c>
      <c r="M2055">
        <v>502000</v>
      </c>
      <c r="N2055">
        <v>502000</v>
      </c>
      <c r="O2055">
        <v>0</v>
      </c>
      <c r="P2055" t="s">
        <v>607</v>
      </c>
      <c r="Q2055">
        <v>0</v>
      </c>
      <c r="R2055">
        <v>502000</v>
      </c>
      <c r="S2055">
        <v>502000</v>
      </c>
      <c r="T2055" t="s">
        <v>2898</v>
      </c>
      <c r="U2055" s="221">
        <f t="shared" si="65"/>
        <v>0</v>
      </c>
    </row>
    <row r="2056" spans="1:21" hidden="1">
      <c r="A2056" s="55" t="str">
        <f t="shared" si="64"/>
        <v>Y0BJ0</v>
      </c>
      <c r="B2056" s="55">
        <f>VLOOKUP(J2056,'Mapping-CITI'!A:E,5,0)</f>
        <v>0</v>
      </c>
      <c r="D2056" s="42">
        <v>45016</v>
      </c>
      <c r="E2056" s="42">
        <v>45199</v>
      </c>
      <c r="F2056" t="s">
        <v>2898</v>
      </c>
      <c r="G2056" t="s">
        <v>2924</v>
      </c>
      <c r="H2056">
        <v>1700</v>
      </c>
      <c r="I2056" t="s">
        <v>2768</v>
      </c>
      <c r="J2056">
        <v>141779</v>
      </c>
      <c r="K2056" t="s">
        <v>2114</v>
      </c>
      <c r="L2056">
        <v>-16500</v>
      </c>
      <c r="M2056">
        <v>4127400</v>
      </c>
      <c r="N2056">
        <v>4126400</v>
      </c>
      <c r="O2056">
        <v>-15500</v>
      </c>
      <c r="P2056" t="s">
        <v>607</v>
      </c>
      <c r="Q2056">
        <v>-15500</v>
      </c>
      <c r="R2056">
        <v>4127400</v>
      </c>
      <c r="S2056">
        <v>4126400</v>
      </c>
      <c r="T2056" t="s">
        <v>2898</v>
      </c>
      <c r="U2056" s="221">
        <f t="shared" si="65"/>
        <v>1E-4</v>
      </c>
    </row>
    <row r="2057" spans="1:21" hidden="1">
      <c r="A2057" s="55" t="str">
        <f t="shared" si="64"/>
        <v>Y0BJ0</v>
      </c>
      <c r="B2057" s="55">
        <f>VLOOKUP(J2057,'Mapping-CITI'!A:E,5,0)</f>
        <v>0</v>
      </c>
      <c r="D2057" s="42">
        <v>45016</v>
      </c>
      <c r="E2057" s="42">
        <v>45199</v>
      </c>
      <c r="F2057" t="s">
        <v>2898</v>
      </c>
      <c r="G2057" t="s">
        <v>2924</v>
      </c>
      <c r="H2057">
        <v>1700</v>
      </c>
      <c r="I2057" t="s">
        <v>2768</v>
      </c>
      <c r="J2057">
        <v>141785</v>
      </c>
      <c r="K2057" t="s">
        <v>2918</v>
      </c>
      <c r="L2057">
        <v>0</v>
      </c>
      <c r="M2057">
        <v>93219500</v>
      </c>
      <c r="N2057">
        <v>93219500</v>
      </c>
      <c r="O2057">
        <v>0</v>
      </c>
      <c r="P2057" t="s">
        <v>607</v>
      </c>
      <c r="Q2057">
        <v>0</v>
      </c>
      <c r="R2057">
        <v>93219500</v>
      </c>
      <c r="S2057">
        <v>93219500</v>
      </c>
      <c r="T2057" t="s">
        <v>2898</v>
      </c>
      <c r="U2057" s="221">
        <f t="shared" si="65"/>
        <v>0</v>
      </c>
    </row>
    <row r="2058" spans="1:21" hidden="1">
      <c r="A2058" s="55" t="str">
        <f t="shared" si="64"/>
        <v>Y0BJ0</v>
      </c>
      <c r="B2058" s="55">
        <f>VLOOKUP(J2058,'Mapping-CITI'!A:E,5,0)</f>
        <v>0</v>
      </c>
      <c r="D2058" s="42">
        <v>45016</v>
      </c>
      <c r="E2058" s="42">
        <v>45199</v>
      </c>
      <c r="F2058" t="s">
        <v>2898</v>
      </c>
      <c r="G2058" t="s">
        <v>2924</v>
      </c>
      <c r="H2058">
        <v>1700</v>
      </c>
      <c r="I2058" t="s">
        <v>2768</v>
      </c>
      <c r="J2058">
        <v>141789</v>
      </c>
      <c r="K2058" t="s">
        <v>2122</v>
      </c>
      <c r="L2058">
        <v>0</v>
      </c>
      <c r="M2058">
        <v>37000</v>
      </c>
      <c r="N2058">
        <v>37000</v>
      </c>
      <c r="O2058">
        <v>0</v>
      </c>
      <c r="P2058" t="s">
        <v>607</v>
      </c>
      <c r="Q2058">
        <v>0</v>
      </c>
      <c r="R2058">
        <v>37000</v>
      </c>
      <c r="S2058">
        <v>37000</v>
      </c>
      <c r="T2058" t="s">
        <v>2898</v>
      </c>
      <c r="U2058" s="221">
        <f t="shared" si="65"/>
        <v>0</v>
      </c>
    </row>
    <row r="2059" spans="1:21" hidden="1">
      <c r="A2059" s="55" t="str">
        <f t="shared" si="64"/>
        <v>Y0BJIgnore</v>
      </c>
      <c r="B2059" s="55" t="str">
        <f>VLOOKUP(J2059,'Mapping-CITI'!A:E,5,0)</f>
        <v>Ignore</v>
      </c>
      <c r="D2059" s="42">
        <v>45016</v>
      </c>
      <c r="E2059" s="42">
        <v>45199</v>
      </c>
      <c r="F2059" t="s">
        <v>2898</v>
      </c>
      <c r="G2059" t="s">
        <v>2924</v>
      </c>
      <c r="H2059">
        <v>1700</v>
      </c>
      <c r="I2059" t="s">
        <v>2768</v>
      </c>
      <c r="J2059">
        <v>141794</v>
      </c>
      <c r="K2059" t="s">
        <v>3365</v>
      </c>
      <c r="L2059">
        <v>0</v>
      </c>
      <c r="M2059">
        <v>195200</v>
      </c>
      <c r="N2059">
        <v>195200</v>
      </c>
      <c r="O2059">
        <v>0</v>
      </c>
      <c r="P2059" t="s">
        <v>607</v>
      </c>
      <c r="Q2059">
        <v>0</v>
      </c>
      <c r="R2059">
        <v>195200</v>
      </c>
      <c r="S2059">
        <v>195200</v>
      </c>
      <c r="T2059" t="s">
        <v>2898</v>
      </c>
      <c r="U2059" s="221">
        <f t="shared" si="65"/>
        <v>0</v>
      </c>
    </row>
    <row r="2060" spans="1:21" hidden="1">
      <c r="A2060" s="55" t="str">
        <f t="shared" si="64"/>
        <v>Y0BJIgnore</v>
      </c>
      <c r="B2060" s="55" t="str">
        <f>VLOOKUP(J2060,'Mapping-CITI'!A:E,5,0)</f>
        <v>Ignore</v>
      </c>
      <c r="D2060" s="42">
        <v>45016</v>
      </c>
      <c r="E2060" s="42">
        <v>45199</v>
      </c>
      <c r="F2060" t="s">
        <v>2898</v>
      </c>
      <c r="G2060" t="s">
        <v>2924</v>
      </c>
      <c r="H2060">
        <v>1700</v>
      </c>
      <c r="I2060" t="s">
        <v>2768</v>
      </c>
      <c r="J2060">
        <v>141865</v>
      </c>
      <c r="K2060" t="s">
        <v>3366</v>
      </c>
      <c r="L2060">
        <v>0</v>
      </c>
      <c r="M2060">
        <v>5147400</v>
      </c>
      <c r="N2060">
        <v>5147400</v>
      </c>
      <c r="O2060">
        <v>0</v>
      </c>
      <c r="P2060" t="s">
        <v>607</v>
      </c>
      <c r="Q2060">
        <v>0</v>
      </c>
      <c r="R2060">
        <v>5147400</v>
      </c>
      <c r="S2060">
        <v>5147400</v>
      </c>
      <c r="T2060" t="s">
        <v>2898</v>
      </c>
      <c r="U2060" s="221">
        <f t="shared" si="65"/>
        <v>0</v>
      </c>
    </row>
    <row r="2061" spans="1:21" hidden="1">
      <c r="A2061" s="55" t="str">
        <f t="shared" si="64"/>
        <v>Y0BJ0</v>
      </c>
      <c r="B2061" s="55">
        <f>VLOOKUP(J2061,'Mapping-CITI'!A:E,5,0)</f>
        <v>0</v>
      </c>
      <c r="D2061" s="42">
        <v>45016</v>
      </c>
      <c r="E2061" s="42">
        <v>45199</v>
      </c>
      <c r="F2061" t="s">
        <v>2898</v>
      </c>
      <c r="G2061" t="s">
        <v>2924</v>
      </c>
      <c r="H2061">
        <v>1700</v>
      </c>
      <c r="I2061" t="s">
        <v>2768</v>
      </c>
      <c r="J2061">
        <v>142038</v>
      </c>
      <c r="K2061" t="s">
        <v>2128</v>
      </c>
      <c r="L2061">
        <v>0</v>
      </c>
      <c r="M2061">
        <v>350000</v>
      </c>
      <c r="N2061">
        <v>350000</v>
      </c>
      <c r="O2061">
        <v>0</v>
      </c>
      <c r="P2061" t="s">
        <v>607</v>
      </c>
      <c r="Q2061">
        <v>0</v>
      </c>
      <c r="R2061">
        <v>350000</v>
      </c>
      <c r="S2061">
        <v>350000</v>
      </c>
      <c r="T2061" t="s">
        <v>2898</v>
      </c>
      <c r="U2061" s="221">
        <f t="shared" si="65"/>
        <v>0</v>
      </c>
    </row>
    <row r="2062" spans="1:21" hidden="1">
      <c r="A2062" s="55" t="str">
        <f t="shared" si="64"/>
        <v>Y0BJ0</v>
      </c>
      <c r="B2062" s="55">
        <f>VLOOKUP(J2062,'Mapping-CITI'!A:E,5,0)</f>
        <v>0</v>
      </c>
      <c r="D2062" s="42">
        <v>45016</v>
      </c>
      <c r="E2062" s="42">
        <v>45199</v>
      </c>
      <c r="F2062" t="s">
        <v>2898</v>
      </c>
      <c r="G2062" t="s">
        <v>2924</v>
      </c>
      <c r="H2062">
        <v>1700</v>
      </c>
      <c r="I2062" t="s">
        <v>2768</v>
      </c>
      <c r="J2062">
        <v>142041</v>
      </c>
      <c r="K2062" t="s">
        <v>2130</v>
      </c>
      <c r="L2062">
        <v>0</v>
      </c>
      <c r="M2062">
        <v>1000000</v>
      </c>
      <c r="N2062">
        <v>1000000</v>
      </c>
      <c r="O2062">
        <v>0</v>
      </c>
      <c r="P2062" t="s">
        <v>607</v>
      </c>
      <c r="Q2062">
        <v>0</v>
      </c>
      <c r="R2062">
        <v>1000000</v>
      </c>
      <c r="S2062">
        <v>1000000</v>
      </c>
      <c r="T2062" t="s">
        <v>2898</v>
      </c>
      <c r="U2062" s="221">
        <f t="shared" si="65"/>
        <v>0</v>
      </c>
    </row>
    <row r="2063" spans="1:21" hidden="1">
      <c r="A2063" s="55" t="str">
        <f t="shared" si="64"/>
        <v>Y0BJ0</v>
      </c>
      <c r="B2063" s="55">
        <f>VLOOKUP(J2063,'Mapping-CITI'!A:E,5,0)</f>
        <v>0</v>
      </c>
      <c r="D2063" s="42">
        <v>45016</v>
      </c>
      <c r="E2063" s="42">
        <v>45199</v>
      </c>
      <c r="F2063" t="s">
        <v>2898</v>
      </c>
      <c r="G2063" t="s">
        <v>2924</v>
      </c>
      <c r="H2063">
        <v>1700</v>
      </c>
      <c r="I2063" t="s">
        <v>2768</v>
      </c>
      <c r="J2063">
        <v>142042</v>
      </c>
      <c r="K2063" t="s">
        <v>2131</v>
      </c>
      <c r="L2063">
        <v>0</v>
      </c>
      <c r="M2063">
        <v>79590</v>
      </c>
      <c r="N2063">
        <v>79590</v>
      </c>
      <c r="O2063">
        <v>0</v>
      </c>
      <c r="P2063" t="s">
        <v>607</v>
      </c>
      <c r="Q2063">
        <v>0</v>
      </c>
      <c r="R2063">
        <v>79590</v>
      </c>
      <c r="S2063">
        <v>79590</v>
      </c>
      <c r="T2063" t="s">
        <v>2898</v>
      </c>
      <c r="U2063" s="221">
        <f t="shared" si="65"/>
        <v>0</v>
      </c>
    </row>
    <row r="2064" spans="1:21" hidden="1">
      <c r="A2064" s="55" t="str">
        <f t="shared" si="64"/>
        <v>Y0BJ0</v>
      </c>
      <c r="B2064" s="55">
        <f>VLOOKUP(J2064,'Mapping-CITI'!A:E,5,0)</f>
        <v>0</v>
      </c>
      <c r="D2064" s="42">
        <v>45016</v>
      </c>
      <c r="E2064" s="42">
        <v>45199</v>
      </c>
      <c r="F2064" t="s">
        <v>2898</v>
      </c>
      <c r="G2064" t="s">
        <v>2924</v>
      </c>
      <c r="H2064">
        <v>1700</v>
      </c>
      <c r="I2064" t="s">
        <v>2768</v>
      </c>
      <c r="J2064">
        <v>142043</v>
      </c>
      <c r="K2064" t="s">
        <v>2657</v>
      </c>
      <c r="L2064">
        <v>0</v>
      </c>
      <c r="M2064">
        <v>146600</v>
      </c>
      <c r="N2064">
        <v>158100</v>
      </c>
      <c r="O2064">
        <v>-11500</v>
      </c>
      <c r="P2064" t="s">
        <v>607</v>
      </c>
      <c r="Q2064">
        <v>-11500</v>
      </c>
      <c r="R2064">
        <v>146600</v>
      </c>
      <c r="S2064">
        <v>158100</v>
      </c>
      <c r="T2064" t="s">
        <v>2898</v>
      </c>
      <c r="U2064" s="221">
        <f t="shared" si="65"/>
        <v>-1.15E-3</v>
      </c>
    </row>
    <row r="2065" spans="1:21" hidden="1">
      <c r="A2065" s="55" t="str">
        <f t="shared" si="64"/>
        <v>Y0BJ0</v>
      </c>
      <c r="B2065" s="55">
        <f>VLOOKUP(J2065,'Mapping-CITI'!A:E,5,0)</f>
        <v>0</v>
      </c>
      <c r="D2065" s="42">
        <v>45016</v>
      </c>
      <c r="E2065" s="42">
        <v>45199</v>
      </c>
      <c r="F2065" t="s">
        <v>2898</v>
      </c>
      <c r="G2065" t="s">
        <v>2924</v>
      </c>
      <c r="H2065">
        <v>1700</v>
      </c>
      <c r="I2065" t="s">
        <v>2768</v>
      </c>
      <c r="J2065">
        <v>142044</v>
      </c>
      <c r="K2065" t="s">
        <v>2132</v>
      </c>
      <c r="L2065">
        <v>0</v>
      </c>
      <c r="M2065">
        <v>6491901</v>
      </c>
      <c r="N2065">
        <v>6493401</v>
      </c>
      <c r="O2065">
        <v>-1500</v>
      </c>
      <c r="P2065" t="s">
        <v>607</v>
      </c>
      <c r="Q2065">
        <v>-1500</v>
      </c>
      <c r="R2065">
        <v>6491901</v>
      </c>
      <c r="S2065">
        <v>6493401</v>
      </c>
      <c r="T2065" t="s">
        <v>2898</v>
      </c>
      <c r="U2065" s="221">
        <f t="shared" si="65"/>
        <v>-1.4999999999999999E-4</v>
      </c>
    </row>
    <row r="2066" spans="1:21" hidden="1">
      <c r="A2066" s="55" t="str">
        <f t="shared" si="64"/>
        <v>Y0BJ0</v>
      </c>
      <c r="B2066" s="55">
        <f>VLOOKUP(J2066,'Mapping-CITI'!A:E,5,0)</f>
        <v>0</v>
      </c>
      <c r="D2066" s="42">
        <v>45016</v>
      </c>
      <c r="E2066" s="42">
        <v>45199</v>
      </c>
      <c r="F2066" t="s">
        <v>2898</v>
      </c>
      <c r="G2066" t="s">
        <v>2924</v>
      </c>
      <c r="H2066">
        <v>1700</v>
      </c>
      <c r="I2066" t="s">
        <v>2768</v>
      </c>
      <c r="J2066">
        <v>142075</v>
      </c>
      <c r="K2066" t="s">
        <v>2545</v>
      </c>
      <c r="L2066">
        <v>4758795.5599999996</v>
      </c>
      <c r="M2066">
        <v>0</v>
      </c>
      <c r="N2066">
        <v>170639.89</v>
      </c>
      <c r="O2066">
        <v>4588155.67</v>
      </c>
      <c r="P2066" t="s">
        <v>607</v>
      </c>
      <c r="Q2066">
        <v>4588155.67</v>
      </c>
      <c r="R2066">
        <v>0</v>
      </c>
      <c r="S2066">
        <v>170639.89</v>
      </c>
      <c r="T2066" t="s">
        <v>2898</v>
      </c>
      <c r="U2066" s="221">
        <f t="shared" si="65"/>
        <v>-1.7063989000000002E-2</v>
      </c>
    </row>
    <row r="2067" spans="1:21" hidden="1">
      <c r="A2067" s="55" t="str">
        <f t="shared" si="64"/>
        <v>Y0BJIgnore</v>
      </c>
      <c r="B2067" s="55" t="str">
        <f>VLOOKUP(J2067,'Mapping-CITI'!A:E,5,0)</f>
        <v>Ignore</v>
      </c>
      <c r="D2067" s="42">
        <v>45016</v>
      </c>
      <c r="E2067" s="42">
        <v>45199</v>
      </c>
      <c r="F2067" t="s">
        <v>2898</v>
      </c>
      <c r="G2067" t="s">
        <v>2924</v>
      </c>
      <c r="H2067">
        <v>1700</v>
      </c>
      <c r="I2067" t="s">
        <v>2768</v>
      </c>
      <c r="J2067">
        <v>142077</v>
      </c>
      <c r="K2067" t="s">
        <v>2913</v>
      </c>
      <c r="L2067">
        <v>113426.1</v>
      </c>
      <c r="M2067">
        <v>57119.22</v>
      </c>
      <c r="N2067">
        <v>34992.629999999997</v>
      </c>
      <c r="O2067">
        <v>135552.69</v>
      </c>
      <c r="P2067" t="s">
        <v>607</v>
      </c>
      <c r="Q2067">
        <v>135552.69</v>
      </c>
      <c r="R2067">
        <v>57119.22</v>
      </c>
      <c r="S2067">
        <v>34992.629999999997</v>
      </c>
      <c r="T2067" t="s">
        <v>2898</v>
      </c>
      <c r="U2067" s="221">
        <f t="shared" si="65"/>
        <v>2.2126590000000005E-3</v>
      </c>
    </row>
    <row r="2068" spans="1:21" hidden="1">
      <c r="A2068" s="55" t="str">
        <f t="shared" si="64"/>
        <v>Y0BJIgnore</v>
      </c>
      <c r="B2068" s="55" t="str">
        <f>VLOOKUP(J2068,'Mapping-CITI'!A:E,5,0)</f>
        <v>Ignore</v>
      </c>
      <c r="D2068" s="42">
        <v>45016</v>
      </c>
      <c r="E2068" s="42">
        <v>45199</v>
      </c>
      <c r="F2068" t="s">
        <v>2898</v>
      </c>
      <c r="G2068" t="s">
        <v>2924</v>
      </c>
      <c r="H2068">
        <v>1700</v>
      </c>
      <c r="I2068" t="s">
        <v>2768</v>
      </c>
      <c r="J2068">
        <v>142096</v>
      </c>
      <c r="K2068" t="s">
        <v>3421</v>
      </c>
      <c r="L2068">
        <v>0</v>
      </c>
      <c r="M2068">
        <v>8060.28</v>
      </c>
      <c r="N2068">
        <v>8060.28</v>
      </c>
      <c r="O2068">
        <v>0</v>
      </c>
      <c r="P2068" t="s">
        <v>607</v>
      </c>
      <c r="Q2068">
        <v>0</v>
      </c>
      <c r="R2068">
        <v>8060.28</v>
      </c>
      <c r="S2068">
        <v>8060.28</v>
      </c>
      <c r="T2068" t="s">
        <v>2898</v>
      </c>
      <c r="U2068" s="221">
        <f t="shared" si="65"/>
        <v>0</v>
      </c>
    </row>
    <row r="2069" spans="1:21" hidden="1">
      <c r="A2069" s="55" t="str">
        <f t="shared" si="64"/>
        <v>Y0BJIgnore</v>
      </c>
      <c r="B2069" s="55" t="str">
        <f>VLOOKUP(J2069,'Mapping-CITI'!A:E,5,0)</f>
        <v>Ignore</v>
      </c>
      <c r="D2069" s="42">
        <v>45016</v>
      </c>
      <c r="E2069" s="42">
        <v>45199</v>
      </c>
      <c r="F2069" t="s">
        <v>2898</v>
      </c>
      <c r="G2069" t="s">
        <v>2924</v>
      </c>
      <c r="H2069">
        <v>1700</v>
      </c>
      <c r="I2069" t="s">
        <v>2768</v>
      </c>
      <c r="J2069">
        <v>142243</v>
      </c>
      <c r="K2069" t="s">
        <v>3367</v>
      </c>
      <c r="L2069">
        <v>0</v>
      </c>
      <c r="M2069">
        <v>5787735.2300000004</v>
      </c>
      <c r="N2069">
        <v>5787735.2300000004</v>
      </c>
      <c r="O2069">
        <v>0</v>
      </c>
      <c r="P2069" t="s">
        <v>607</v>
      </c>
      <c r="Q2069">
        <v>0</v>
      </c>
      <c r="R2069">
        <v>5787735.2300000004</v>
      </c>
      <c r="S2069">
        <v>5787735.2300000004</v>
      </c>
      <c r="T2069" t="s">
        <v>2898</v>
      </c>
      <c r="U2069" s="221">
        <f t="shared" si="65"/>
        <v>0</v>
      </c>
    </row>
    <row r="2070" spans="1:21" hidden="1">
      <c r="A2070" s="55" t="str">
        <f t="shared" si="64"/>
        <v>Y0BJIgnore</v>
      </c>
      <c r="B2070" s="55" t="str">
        <f>VLOOKUP(J2070,'Mapping-CITI'!A:E,5,0)</f>
        <v>Ignore</v>
      </c>
      <c r="D2070" s="42">
        <v>45016</v>
      </c>
      <c r="E2070" s="42">
        <v>45199</v>
      </c>
      <c r="F2070" t="s">
        <v>2898</v>
      </c>
      <c r="G2070" t="s">
        <v>2924</v>
      </c>
      <c r="H2070">
        <v>1700</v>
      </c>
      <c r="I2070" t="s">
        <v>2768</v>
      </c>
      <c r="J2070">
        <v>142251</v>
      </c>
      <c r="K2070" t="s">
        <v>3368</v>
      </c>
      <c r="L2070">
        <v>0</v>
      </c>
      <c r="M2070">
        <v>4997500</v>
      </c>
      <c r="N2070">
        <v>4997500</v>
      </c>
      <c r="O2070">
        <v>0</v>
      </c>
      <c r="P2070" t="s">
        <v>607</v>
      </c>
      <c r="Q2070">
        <v>0</v>
      </c>
      <c r="R2070">
        <v>4997500</v>
      </c>
      <c r="S2070">
        <v>4997500</v>
      </c>
      <c r="T2070" t="s">
        <v>2898</v>
      </c>
      <c r="U2070" s="221">
        <f t="shared" si="65"/>
        <v>0</v>
      </c>
    </row>
    <row r="2071" spans="1:21" hidden="1">
      <c r="A2071" s="55" t="str">
        <f t="shared" si="64"/>
        <v>Y0BJIgnore</v>
      </c>
      <c r="B2071" s="55" t="str">
        <f>VLOOKUP(J2071,'Mapping-CITI'!A:E,5,0)</f>
        <v>Ignore</v>
      </c>
      <c r="D2071" s="42">
        <v>45016</v>
      </c>
      <c r="E2071" s="42">
        <v>45199</v>
      </c>
      <c r="F2071" t="s">
        <v>2898</v>
      </c>
      <c r="G2071" t="s">
        <v>2924</v>
      </c>
      <c r="H2071">
        <v>1700</v>
      </c>
      <c r="I2071" t="s">
        <v>2768</v>
      </c>
      <c r="J2071">
        <v>142256</v>
      </c>
      <c r="K2071" t="s">
        <v>3370</v>
      </c>
      <c r="L2071">
        <v>0</v>
      </c>
      <c r="M2071">
        <v>904000</v>
      </c>
      <c r="N2071">
        <v>904000</v>
      </c>
      <c r="O2071">
        <v>0</v>
      </c>
      <c r="P2071" t="s">
        <v>607</v>
      </c>
      <c r="Q2071">
        <v>0</v>
      </c>
      <c r="R2071">
        <v>904000</v>
      </c>
      <c r="S2071">
        <v>904000</v>
      </c>
      <c r="T2071" t="s">
        <v>2898</v>
      </c>
      <c r="U2071" s="221">
        <f t="shared" si="65"/>
        <v>0</v>
      </c>
    </row>
    <row r="2072" spans="1:21" hidden="1">
      <c r="A2072" s="55" t="str">
        <f t="shared" si="64"/>
        <v>Y0BJIgnore</v>
      </c>
      <c r="B2072" s="55" t="str">
        <f>VLOOKUP(J2072,'Mapping-CITI'!A:E,5,0)</f>
        <v>Ignore</v>
      </c>
      <c r="D2072" s="42">
        <v>45016</v>
      </c>
      <c r="E2072" s="42">
        <v>45199</v>
      </c>
      <c r="F2072" t="s">
        <v>2898</v>
      </c>
      <c r="G2072" t="s">
        <v>2924</v>
      </c>
      <c r="H2072">
        <v>1700</v>
      </c>
      <c r="I2072" t="s">
        <v>2768</v>
      </c>
      <c r="J2072">
        <v>142258</v>
      </c>
      <c r="K2072" t="s">
        <v>3371</v>
      </c>
      <c r="L2072">
        <v>0</v>
      </c>
      <c r="M2072">
        <v>84469500</v>
      </c>
      <c r="N2072">
        <v>84528500</v>
      </c>
      <c r="O2072">
        <v>-59000</v>
      </c>
      <c r="P2072" t="s">
        <v>607</v>
      </c>
      <c r="Q2072">
        <v>-59000</v>
      </c>
      <c r="R2072">
        <v>84469500</v>
      </c>
      <c r="S2072">
        <v>84528500</v>
      </c>
      <c r="T2072" t="s">
        <v>2898</v>
      </c>
      <c r="U2072" s="221">
        <f t="shared" si="65"/>
        <v>-5.8999999999999999E-3</v>
      </c>
    </row>
    <row r="2073" spans="1:21" hidden="1">
      <c r="A2073" s="55" t="str">
        <f t="shared" si="64"/>
        <v>Y0BJIgnore</v>
      </c>
      <c r="B2073" s="55" t="str">
        <f>VLOOKUP(J2073,'Mapping-CITI'!A:E,5,0)</f>
        <v>Ignore</v>
      </c>
      <c r="D2073" s="42">
        <v>45016</v>
      </c>
      <c r="E2073" s="42">
        <v>45199</v>
      </c>
      <c r="F2073" t="s">
        <v>2898</v>
      </c>
      <c r="G2073" t="s">
        <v>2924</v>
      </c>
      <c r="H2073">
        <v>1700</v>
      </c>
      <c r="I2073" t="s">
        <v>2768</v>
      </c>
      <c r="J2073">
        <v>142262</v>
      </c>
      <c r="K2073" t="s">
        <v>3372</v>
      </c>
      <c r="L2073">
        <v>0</v>
      </c>
      <c r="M2073">
        <v>2933993</v>
      </c>
      <c r="N2073">
        <v>2933993</v>
      </c>
      <c r="O2073">
        <v>0</v>
      </c>
      <c r="P2073" t="s">
        <v>607</v>
      </c>
      <c r="Q2073">
        <v>0</v>
      </c>
      <c r="R2073">
        <v>2933993</v>
      </c>
      <c r="S2073">
        <v>2933993</v>
      </c>
      <c r="T2073" t="s">
        <v>2898</v>
      </c>
      <c r="U2073" s="221">
        <f t="shared" si="65"/>
        <v>0</v>
      </c>
    </row>
    <row r="2074" spans="1:21" hidden="1">
      <c r="A2074" s="55" t="str">
        <f t="shared" si="64"/>
        <v>Y0BJIgnore</v>
      </c>
      <c r="B2074" s="55" t="str">
        <f>VLOOKUP(J2074,'Mapping-CITI'!A:E,5,0)</f>
        <v>Ignore</v>
      </c>
      <c r="D2074" s="42">
        <v>45016</v>
      </c>
      <c r="E2074" s="42">
        <v>45199</v>
      </c>
      <c r="F2074" t="s">
        <v>2898</v>
      </c>
      <c r="G2074" t="s">
        <v>2924</v>
      </c>
      <c r="H2074">
        <v>1700</v>
      </c>
      <c r="I2074" t="s">
        <v>2768</v>
      </c>
      <c r="J2074">
        <v>142263</v>
      </c>
      <c r="K2074" t="s">
        <v>3373</v>
      </c>
      <c r="L2074">
        <v>0</v>
      </c>
      <c r="M2074">
        <v>300000</v>
      </c>
      <c r="N2074">
        <v>300000</v>
      </c>
      <c r="O2074">
        <v>0</v>
      </c>
      <c r="P2074" t="s">
        <v>607</v>
      </c>
      <c r="Q2074">
        <v>0</v>
      </c>
      <c r="R2074">
        <v>300000</v>
      </c>
      <c r="S2074">
        <v>300000</v>
      </c>
      <c r="T2074" t="s">
        <v>2898</v>
      </c>
      <c r="U2074" s="221">
        <f t="shared" si="65"/>
        <v>0</v>
      </c>
    </row>
    <row r="2075" spans="1:21" hidden="1">
      <c r="A2075" s="55" t="str">
        <f t="shared" si="64"/>
        <v>Y0BJIgnore</v>
      </c>
      <c r="B2075" s="55" t="str">
        <f>VLOOKUP(J2075,'Mapping-CITI'!A:E,5,0)</f>
        <v>Ignore</v>
      </c>
      <c r="D2075" s="42">
        <v>45016</v>
      </c>
      <c r="E2075" s="42">
        <v>45199</v>
      </c>
      <c r="F2075" t="s">
        <v>2898</v>
      </c>
      <c r="G2075" t="s">
        <v>2924</v>
      </c>
      <c r="H2075">
        <v>1700</v>
      </c>
      <c r="I2075" t="s">
        <v>2768</v>
      </c>
      <c r="J2075">
        <v>142265</v>
      </c>
      <c r="K2075" t="s">
        <v>3374</v>
      </c>
      <c r="L2075">
        <v>0</v>
      </c>
      <c r="M2075">
        <v>276000</v>
      </c>
      <c r="N2075">
        <v>276000</v>
      </c>
      <c r="O2075">
        <v>0</v>
      </c>
      <c r="P2075" t="s">
        <v>607</v>
      </c>
      <c r="Q2075">
        <v>0</v>
      </c>
      <c r="R2075">
        <v>276000</v>
      </c>
      <c r="S2075">
        <v>276000</v>
      </c>
      <c r="T2075" t="s">
        <v>2898</v>
      </c>
      <c r="U2075" s="221">
        <f t="shared" si="65"/>
        <v>0</v>
      </c>
    </row>
    <row r="2076" spans="1:21" hidden="1">
      <c r="A2076" s="55" t="str">
        <f t="shared" si="64"/>
        <v>Y0BJIgnore</v>
      </c>
      <c r="B2076" s="55" t="str">
        <f>VLOOKUP(J2076,'Mapping-CITI'!A:E,5,0)</f>
        <v>Ignore</v>
      </c>
      <c r="D2076" s="42">
        <v>45016</v>
      </c>
      <c r="E2076" s="42">
        <v>45199</v>
      </c>
      <c r="F2076" t="s">
        <v>2898</v>
      </c>
      <c r="G2076" t="s">
        <v>2924</v>
      </c>
      <c r="H2076">
        <v>1700</v>
      </c>
      <c r="I2076" t="s">
        <v>2768</v>
      </c>
      <c r="J2076">
        <v>142271</v>
      </c>
      <c r="K2076" t="s">
        <v>3375</v>
      </c>
      <c r="L2076">
        <v>-10000</v>
      </c>
      <c r="M2076">
        <v>38334822</v>
      </c>
      <c r="N2076">
        <v>38405822</v>
      </c>
      <c r="O2076">
        <v>-81000</v>
      </c>
      <c r="P2076" t="s">
        <v>607</v>
      </c>
      <c r="Q2076">
        <v>-81000</v>
      </c>
      <c r="R2076">
        <v>38334822</v>
      </c>
      <c r="S2076">
        <v>38405822</v>
      </c>
      <c r="T2076" t="s">
        <v>2898</v>
      </c>
      <c r="U2076" s="221">
        <f t="shared" si="65"/>
        <v>-7.1000000000000004E-3</v>
      </c>
    </row>
    <row r="2077" spans="1:21" hidden="1">
      <c r="A2077" s="55" t="str">
        <f t="shared" si="64"/>
        <v>Y0BJIgnore</v>
      </c>
      <c r="B2077" s="55" t="str">
        <f>VLOOKUP(J2077,'Mapping-CITI'!A:E,5,0)</f>
        <v>Ignore</v>
      </c>
      <c r="D2077" s="42">
        <v>45016</v>
      </c>
      <c r="E2077" s="42">
        <v>45199</v>
      </c>
      <c r="F2077" t="s">
        <v>2898</v>
      </c>
      <c r="G2077" t="s">
        <v>2924</v>
      </c>
      <c r="H2077">
        <v>1700</v>
      </c>
      <c r="I2077" t="s">
        <v>2768</v>
      </c>
      <c r="J2077">
        <v>142274</v>
      </c>
      <c r="K2077" t="s">
        <v>3376</v>
      </c>
      <c r="L2077">
        <v>-25000</v>
      </c>
      <c r="M2077">
        <v>2209601</v>
      </c>
      <c r="N2077">
        <v>2231601</v>
      </c>
      <c r="O2077">
        <v>-47000</v>
      </c>
      <c r="P2077" t="s">
        <v>607</v>
      </c>
      <c r="Q2077">
        <v>-47000</v>
      </c>
      <c r="R2077">
        <v>2209601</v>
      </c>
      <c r="S2077">
        <v>2231601</v>
      </c>
      <c r="T2077" t="s">
        <v>2898</v>
      </c>
      <c r="U2077" s="221">
        <f t="shared" si="65"/>
        <v>-2.2000000000000001E-3</v>
      </c>
    </row>
    <row r="2078" spans="1:21" hidden="1">
      <c r="A2078" s="55" t="str">
        <f t="shared" si="64"/>
        <v>Y0BJIgnore</v>
      </c>
      <c r="B2078" s="55" t="str">
        <f>VLOOKUP(J2078,'Mapping-CITI'!A:E,5,0)</f>
        <v>Ignore</v>
      </c>
      <c r="D2078" s="42">
        <v>45016</v>
      </c>
      <c r="E2078" s="42">
        <v>45199</v>
      </c>
      <c r="F2078" t="s">
        <v>2898</v>
      </c>
      <c r="G2078" t="s">
        <v>2924</v>
      </c>
      <c r="H2078">
        <v>1700</v>
      </c>
      <c r="I2078" t="s">
        <v>2768</v>
      </c>
      <c r="J2078">
        <v>142276</v>
      </c>
      <c r="K2078" t="s">
        <v>3377</v>
      </c>
      <c r="L2078">
        <v>0</v>
      </c>
      <c r="M2078">
        <v>454626.67</v>
      </c>
      <c r="N2078">
        <v>454626.67</v>
      </c>
      <c r="O2078">
        <v>0</v>
      </c>
      <c r="P2078" t="s">
        <v>607</v>
      </c>
      <c r="Q2078">
        <v>0</v>
      </c>
      <c r="R2078">
        <v>454626.67</v>
      </c>
      <c r="S2078">
        <v>454626.67</v>
      </c>
      <c r="T2078" t="s">
        <v>2898</v>
      </c>
      <c r="U2078" s="221">
        <f t="shared" si="65"/>
        <v>0</v>
      </c>
    </row>
    <row r="2079" spans="1:21" hidden="1">
      <c r="A2079" s="55" t="str">
        <f t="shared" si="64"/>
        <v>Y0BJ0</v>
      </c>
      <c r="B2079" s="55">
        <f>VLOOKUP(J2079,'Mapping-CITI'!A:E,5,0)</f>
        <v>0</v>
      </c>
      <c r="D2079" s="42">
        <v>45016</v>
      </c>
      <c r="E2079" s="42">
        <v>45199</v>
      </c>
      <c r="F2079" t="s">
        <v>2898</v>
      </c>
      <c r="G2079" t="s">
        <v>2924</v>
      </c>
      <c r="H2079">
        <v>1400</v>
      </c>
      <c r="I2079" t="s">
        <v>2773</v>
      </c>
      <c r="J2079">
        <v>160101</v>
      </c>
      <c r="K2079" t="s">
        <v>2149</v>
      </c>
      <c r="L2079">
        <v>0</v>
      </c>
      <c r="M2079">
        <v>533820749.50999999</v>
      </c>
      <c r="N2079">
        <v>523691292.47000003</v>
      </c>
      <c r="O2079">
        <v>10129457.039999999</v>
      </c>
      <c r="P2079" t="s">
        <v>607</v>
      </c>
      <c r="Q2079">
        <v>10129457.039999999</v>
      </c>
      <c r="R2079">
        <v>0</v>
      </c>
      <c r="S2079">
        <v>0</v>
      </c>
      <c r="T2079" t="s">
        <v>2898</v>
      </c>
      <c r="U2079" s="221">
        <f t="shared" si="65"/>
        <v>1.0129457039999963</v>
      </c>
    </row>
    <row r="2080" spans="1:21" hidden="1">
      <c r="A2080" s="55" t="str">
        <f t="shared" si="64"/>
        <v>Y0BJ0</v>
      </c>
      <c r="B2080" s="55">
        <f>VLOOKUP(J2080,'Mapping-CITI'!A:E,5,0)</f>
        <v>0</v>
      </c>
      <c r="D2080" s="42">
        <v>45016</v>
      </c>
      <c r="E2080" s="42">
        <v>45199</v>
      </c>
      <c r="F2080" t="s">
        <v>2898</v>
      </c>
      <c r="G2080" t="s">
        <v>2924</v>
      </c>
      <c r="H2080">
        <v>1500</v>
      </c>
      <c r="I2080" t="s">
        <v>3422</v>
      </c>
      <c r="J2080">
        <v>160108</v>
      </c>
      <c r="K2080" t="s">
        <v>2621</v>
      </c>
      <c r="L2080">
        <v>0</v>
      </c>
      <c r="M2080">
        <v>28777645.800000001</v>
      </c>
      <c r="N2080">
        <v>28777645.800000001</v>
      </c>
      <c r="O2080">
        <v>0</v>
      </c>
      <c r="P2080" t="s">
        <v>607</v>
      </c>
      <c r="Q2080">
        <v>0</v>
      </c>
      <c r="R2080">
        <v>0</v>
      </c>
      <c r="S2080">
        <v>0</v>
      </c>
      <c r="T2080" t="s">
        <v>2898</v>
      </c>
      <c r="U2080" s="221">
        <f t="shared" si="65"/>
        <v>0</v>
      </c>
    </row>
    <row r="2081" spans="1:21" hidden="1">
      <c r="A2081" s="55" t="str">
        <f t="shared" si="64"/>
        <v>Y0BJ0</v>
      </c>
      <c r="B2081" s="55">
        <f>VLOOKUP(J2081,'Mapping-CITI'!A:E,5,0)</f>
        <v>0</v>
      </c>
      <c r="D2081" s="42">
        <v>45016</v>
      </c>
      <c r="E2081" s="42">
        <v>45199</v>
      </c>
      <c r="F2081" t="s">
        <v>2898</v>
      </c>
      <c r="G2081" t="s">
        <v>2924</v>
      </c>
      <c r="H2081">
        <v>1400</v>
      </c>
      <c r="I2081" t="s">
        <v>2773</v>
      </c>
      <c r="J2081">
        <v>160118</v>
      </c>
      <c r="K2081" t="s">
        <v>2152</v>
      </c>
      <c r="L2081">
        <v>0</v>
      </c>
      <c r="M2081">
        <v>8505412890.8999996</v>
      </c>
      <c r="N2081">
        <v>8505412890.8999996</v>
      </c>
      <c r="O2081">
        <v>0</v>
      </c>
      <c r="P2081" t="s">
        <v>607</v>
      </c>
      <c r="Q2081">
        <v>0</v>
      </c>
      <c r="R2081">
        <v>0</v>
      </c>
      <c r="S2081">
        <v>0</v>
      </c>
      <c r="T2081" t="s">
        <v>2898</v>
      </c>
      <c r="U2081" s="221">
        <f t="shared" si="65"/>
        <v>0</v>
      </c>
    </row>
    <row r="2082" spans="1:21" hidden="1">
      <c r="A2082" s="55" t="str">
        <f t="shared" si="64"/>
        <v>Y0BJ0</v>
      </c>
      <c r="B2082" s="55">
        <f>VLOOKUP(J2082,'Mapping-CITI'!A:E,5,0)</f>
        <v>0</v>
      </c>
      <c r="D2082" s="42">
        <v>45016</v>
      </c>
      <c r="E2082" s="42">
        <v>45199</v>
      </c>
      <c r="F2082" t="s">
        <v>2898</v>
      </c>
      <c r="G2082" t="s">
        <v>2924</v>
      </c>
      <c r="H2082">
        <v>1400</v>
      </c>
      <c r="I2082" t="s">
        <v>2773</v>
      </c>
      <c r="J2082">
        <v>160123</v>
      </c>
      <c r="K2082" t="s">
        <v>2156</v>
      </c>
      <c r="L2082">
        <v>0</v>
      </c>
      <c r="M2082">
        <v>50982500</v>
      </c>
      <c r="N2082">
        <v>50982500</v>
      </c>
      <c r="O2082">
        <v>0</v>
      </c>
      <c r="P2082" t="s">
        <v>607</v>
      </c>
      <c r="Q2082">
        <v>0</v>
      </c>
      <c r="R2082">
        <v>0</v>
      </c>
      <c r="S2082">
        <v>0</v>
      </c>
      <c r="T2082" t="s">
        <v>2898</v>
      </c>
      <c r="U2082" s="221">
        <f t="shared" si="65"/>
        <v>0</v>
      </c>
    </row>
    <row r="2083" spans="1:21" hidden="1">
      <c r="A2083" s="55" t="str">
        <f t="shared" si="64"/>
        <v>Y0BJ0</v>
      </c>
      <c r="B2083" s="55">
        <f>VLOOKUP(J2083,'Mapping-CITI'!A:E,5,0)</f>
        <v>0</v>
      </c>
      <c r="D2083" s="42">
        <v>45016</v>
      </c>
      <c r="E2083" s="42">
        <v>45199</v>
      </c>
      <c r="F2083" t="s">
        <v>2898</v>
      </c>
      <c r="G2083" t="s">
        <v>2924</v>
      </c>
      <c r="H2083">
        <v>1600</v>
      </c>
      <c r="I2083" t="s">
        <v>2789</v>
      </c>
      <c r="J2083">
        <v>160202</v>
      </c>
      <c r="K2083" t="s">
        <v>2158</v>
      </c>
      <c r="L2083">
        <v>0</v>
      </c>
      <c r="M2083">
        <v>587224055.23000002</v>
      </c>
      <c r="N2083">
        <v>587224055.23000002</v>
      </c>
      <c r="O2083">
        <v>0</v>
      </c>
      <c r="P2083" t="s">
        <v>607</v>
      </c>
      <c r="Q2083">
        <v>0</v>
      </c>
      <c r="R2083">
        <v>0</v>
      </c>
      <c r="S2083">
        <v>0</v>
      </c>
      <c r="T2083" t="s">
        <v>2898</v>
      </c>
      <c r="U2083" s="221">
        <f t="shared" si="65"/>
        <v>0</v>
      </c>
    </row>
    <row r="2084" spans="1:21" hidden="1">
      <c r="A2084" s="55" t="str">
        <f t="shared" si="64"/>
        <v>Y0BJ0</v>
      </c>
      <c r="B2084" s="55">
        <f>VLOOKUP(J2084,'Mapping-CITI'!A:E,5,0)</f>
        <v>0</v>
      </c>
      <c r="D2084" s="42">
        <v>45016</v>
      </c>
      <c r="E2084" s="42">
        <v>45199</v>
      </c>
      <c r="F2084" t="s">
        <v>2898</v>
      </c>
      <c r="G2084" t="s">
        <v>2924</v>
      </c>
      <c r="H2084">
        <v>1600</v>
      </c>
      <c r="I2084" t="s">
        <v>2789</v>
      </c>
      <c r="J2084">
        <v>160206</v>
      </c>
      <c r="K2084" t="s">
        <v>2159</v>
      </c>
      <c r="L2084">
        <v>-10995.82</v>
      </c>
      <c r="M2084">
        <v>274595005.68000001</v>
      </c>
      <c r="N2084">
        <v>274584005.64999998</v>
      </c>
      <c r="O2084">
        <v>4.21</v>
      </c>
      <c r="P2084" t="s">
        <v>607</v>
      </c>
      <c r="Q2084">
        <v>4.21</v>
      </c>
      <c r="R2084">
        <v>0</v>
      </c>
      <c r="S2084">
        <v>274584005.64999998</v>
      </c>
      <c r="T2084" t="s">
        <v>2898</v>
      </c>
      <c r="U2084" s="221">
        <f t="shared" si="65"/>
        <v>1.1000030000030995E-3</v>
      </c>
    </row>
    <row r="2085" spans="1:21" hidden="1">
      <c r="A2085" s="55" t="str">
        <f t="shared" si="64"/>
        <v>Y0BJ0</v>
      </c>
      <c r="B2085" s="55">
        <f>VLOOKUP(J2085,'Mapping-CITI'!A:E,5,0)</f>
        <v>0</v>
      </c>
      <c r="D2085" s="42">
        <v>45016</v>
      </c>
      <c r="E2085" s="42">
        <v>45199</v>
      </c>
      <c r="F2085" t="s">
        <v>2898</v>
      </c>
      <c r="G2085" t="s">
        <v>2924</v>
      </c>
      <c r="H2085">
        <v>1600</v>
      </c>
      <c r="I2085" t="s">
        <v>2789</v>
      </c>
      <c r="J2085">
        <v>160207</v>
      </c>
      <c r="K2085" t="s">
        <v>2160</v>
      </c>
      <c r="L2085">
        <v>-1</v>
      </c>
      <c r="M2085">
        <v>311595254</v>
      </c>
      <c r="N2085">
        <v>306201554</v>
      </c>
      <c r="O2085">
        <v>5393699</v>
      </c>
      <c r="P2085" t="s">
        <v>607</v>
      </c>
      <c r="Q2085">
        <v>5393699</v>
      </c>
      <c r="R2085">
        <v>6000</v>
      </c>
      <c r="S2085">
        <v>305683920</v>
      </c>
      <c r="T2085" t="s">
        <v>2898</v>
      </c>
      <c r="U2085" s="221">
        <f t="shared" si="65"/>
        <v>0.53937000000000002</v>
      </c>
    </row>
    <row r="2086" spans="1:21" hidden="1">
      <c r="A2086" s="55" t="str">
        <f t="shared" si="64"/>
        <v>Y0BJ0</v>
      </c>
      <c r="B2086" s="55">
        <f>VLOOKUP(J2086,'Mapping-CITI'!A:E,5,0)</f>
        <v>0</v>
      </c>
      <c r="D2086" s="42">
        <v>45016</v>
      </c>
      <c r="E2086" s="42">
        <v>45199</v>
      </c>
      <c r="F2086" t="s">
        <v>2898</v>
      </c>
      <c r="G2086" t="s">
        <v>2924</v>
      </c>
      <c r="H2086">
        <v>1230</v>
      </c>
      <c r="I2086" t="s">
        <v>2772</v>
      </c>
      <c r="J2086">
        <v>170101</v>
      </c>
      <c r="K2086" t="s">
        <v>2163</v>
      </c>
      <c r="L2086">
        <v>5618627.4800000004</v>
      </c>
      <c r="M2086">
        <v>161191464.22999999</v>
      </c>
      <c r="N2086">
        <v>0</v>
      </c>
      <c r="O2086">
        <v>166810091.71000001</v>
      </c>
      <c r="P2086" t="s">
        <v>607</v>
      </c>
      <c r="Q2086">
        <v>166810091.71000001</v>
      </c>
      <c r="R2086">
        <v>0</v>
      </c>
      <c r="S2086">
        <v>0</v>
      </c>
      <c r="T2086" t="s">
        <v>2898</v>
      </c>
      <c r="U2086" s="221">
        <f t="shared" si="65"/>
        <v>16.119146423</v>
      </c>
    </row>
    <row r="2087" spans="1:21" hidden="1">
      <c r="A2087" s="55" t="str">
        <f t="shared" si="64"/>
        <v>Y0BJ0</v>
      </c>
      <c r="B2087" s="55">
        <f>VLOOKUP(J2087,'Mapping-CITI'!A:E,5,0)</f>
        <v>0</v>
      </c>
      <c r="D2087" s="42">
        <v>45016</v>
      </c>
      <c r="E2087" s="42">
        <v>45199</v>
      </c>
      <c r="F2087" t="s">
        <v>2898</v>
      </c>
      <c r="G2087" t="s">
        <v>2924</v>
      </c>
      <c r="H2087">
        <v>1230</v>
      </c>
      <c r="I2087" t="s">
        <v>2772</v>
      </c>
      <c r="J2087">
        <v>170123</v>
      </c>
      <c r="K2087" t="s">
        <v>2167</v>
      </c>
      <c r="L2087">
        <v>105305</v>
      </c>
      <c r="M2087">
        <v>-27399</v>
      </c>
      <c r="N2087">
        <v>0</v>
      </c>
      <c r="O2087">
        <v>77906</v>
      </c>
      <c r="P2087" t="s">
        <v>607</v>
      </c>
      <c r="Q2087">
        <v>77906</v>
      </c>
      <c r="R2087">
        <v>0</v>
      </c>
      <c r="S2087">
        <v>0</v>
      </c>
      <c r="T2087" t="s">
        <v>2898</v>
      </c>
      <c r="U2087" s="221">
        <f t="shared" si="65"/>
        <v>-2.7399E-3</v>
      </c>
    </row>
    <row r="2088" spans="1:21" hidden="1">
      <c r="A2088" s="55" t="str">
        <f t="shared" si="64"/>
        <v>Y0BJ0</v>
      </c>
      <c r="B2088" s="55">
        <f>VLOOKUP(J2088,'Mapping-CITI'!A:E,5,0)</f>
        <v>0</v>
      </c>
      <c r="D2088" s="42">
        <v>45016</v>
      </c>
      <c r="E2088" s="42">
        <v>45199</v>
      </c>
      <c r="F2088" t="s">
        <v>2898</v>
      </c>
      <c r="G2088" t="s">
        <v>2924</v>
      </c>
      <c r="H2088">
        <v>1230</v>
      </c>
      <c r="I2088" t="s">
        <v>2772</v>
      </c>
      <c r="J2088">
        <v>170129</v>
      </c>
      <c r="K2088" t="s">
        <v>2170</v>
      </c>
      <c r="L2088">
        <v>-8970657</v>
      </c>
      <c r="M2088">
        <v>0</v>
      </c>
      <c r="N2088">
        <v>-1251829.3</v>
      </c>
      <c r="O2088">
        <v>-7718827.7000000002</v>
      </c>
      <c r="P2088" t="s">
        <v>607</v>
      </c>
      <c r="Q2088">
        <v>-7718827.7000000002</v>
      </c>
      <c r="R2088">
        <v>0</v>
      </c>
      <c r="S2088">
        <v>0</v>
      </c>
      <c r="T2088" t="s">
        <v>2898</v>
      </c>
      <c r="U2088" s="221">
        <f t="shared" si="65"/>
        <v>0.12518293</v>
      </c>
    </row>
    <row r="2089" spans="1:21" hidden="1">
      <c r="A2089" s="55" t="str">
        <f t="shared" si="64"/>
        <v>Y0BJ0</v>
      </c>
      <c r="B2089" s="55">
        <f>VLOOKUP(J2089,'Mapping-CITI'!A:E,5,0)</f>
        <v>0</v>
      </c>
      <c r="D2089" s="42">
        <v>45016</v>
      </c>
      <c r="E2089" s="42">
        <v>45199</v>
      </c>
      <c r="F2089" t="s">
        <v>2898</v>
      </c>
      <c r="G2089" t="s">
        <v>2924</v>
      </c>
      <c r="H2089">
        <v>1320</v>
      </c>
      <c r="I2089" t="s">
        <v>3408</v>
      </c>
      <c r="J2089">
        <v>170201</v>
      </c>
      <c r="K2089" t="s">
        <v>2623</v>
      </c>
      <c r="L2089">
        <v>-1844746.4</v>
      </c>
      <c r="M2089">
        <v>709057.01</v>
      </c>
      <c r="N2089">
        <v>-1844746.4</v>
      </c>
      <c r="O2089">
        <v>709057.01</v>
      </c>
      <c r="P2089" t="s">
        <v>607</v>
      </c>
      <c r="Q2089">
        <v>709057.01</v>
      </c>
      <c r="R2089">
        <v>0</v>
      </c>
      <c r="S2089">
        <v>0</v>
      </c>
      <c r="T2089" t="s">
        <v>2898</v>
      </c>
      <c r="U2089" s="221">
        <f t="shared" si="65"/>
        <v>0.25538034100000001</v>
      </c>
    </row>
    <row r="2090" spans="1:21" hidden="1">
      <c r="A2090" s="55" t="str">
        <f t="shared" si="64"/>
        <v>Y0BJ0</v>
      </c>
      <c r="B2090" s="55">
        <f>VLOOKUP(J2090,'Mapping-CITI'!A:E,5,0)</f>
        <v>0</v>
      </c>
      <c r="D2090" s="42">
        <v>45016</v>
      </c>
      <c r="E2090" s="42">
        <v>45199</v>
      </c>
      <c r="F2090" t="s">
        <v>2898</v>
      </c>
      <c r="G2090" t="s">
        <v>2924</v>
      </c>
      <c r="H2090">
        <v>2110</v>
      </c>
      <c r="I2090" t="s">
        <v>2790</v>
      </c>
      <c r="J2090">
        <v>201272</v>
      </c>
      <c r="K2090" t="s">
        <v>2205</v>
      </c>
      <c r="L2090">
        <v>-2716023.2</v>
      </c>
      <c r="M2090">
        <v>1103069.42</v>
      </c>
      <c r="N2090">
        <v>542988.99</v>
      </c>
      <c r="O2090">
        <v>-2155942.77</v>
      </c>
      <c r="P2090" t="s">
        <v>607</v>
      </c>
      <c r="Q2090">
        <v>-2155942.77</v>
      </c>
      <c r="R2090">
        <v>0</v>
      </c>
      <c r="S2090">
        <v>0</v>
      </c>
      <c r="T2090" t="s">
        <v>2898</v>
      </c>
      <c r="U2090" s="221">
        <f t="shared" si="65"/>
        <v>5.6008042999999993E-2</v>
      </c>
    </row>
    <row r="2091" spans="1:21" hidden="1">
      <c r="A2091" s="55" t="str">
        <f t="shared" si="64"/>
        <v>Y0BJ1.2</v>
      </c>
      <c r="B2091" s="55">
        <f>VLOOKUP(J2091,'Mapping-CITI'!A:E,5,0)</f>
        <v>1.2</v>
      </c>
      <c r="D2091" s="42">
        <v>45016</v>
      </c>
      <c r="E2091" s="42">
        <v>45199</v>
      </c>
      <c r="F2091" t="s">
        <v>2898</v>
      </c>
      <c r="G2091" t="s">
        <v>2924</v>
      </c>
      <c r="H2091">
        <v>2110</v>
      </c>
      <c r="I2091" t="s">
        <v>2790</v>
      </c>
      <c r="J2091">
        <v>201273</v>
      </c>
      <c r="K2091" t="s">
        <v>2206</v>
      </c>
      <c r="L2091">
        <v>-26981283.109999999</v>
      </c>
      <c r="M2091">
        <v>3057855.71</v>
      </c>
      <c r="N2091">
        <v>303604.24</v>
      </c>
      <c r="O2091">
        <v>-24227031.640000001</v>
      </c>
      <c r="P2091" t="s">
        <v>607</v>
      </c>
      <c r="Q2091" s="191">
        <v>-24227031.640000001</v>
      </c>
      <c r="R2091">
        <v>0</v>
      </c>
      <c r="S2091">
        <v>0</v>
      </c>
      <c r="T2091" t="s">
        <v>2898</v>
      </c>
      <c r="U2091" s="221">
        <f t="shared" si="65"/>
        <v>0.27542514699999998</v>
      </c>
    </row>
    <row r="2092" spans="1:21" hidden="1">
      <c r="A2092" s="55" t="str">
        <f t="shared" si="64"/>
        <v>Y0BJ0</v>
      </c>
      <c r="B2092" s="55">
        <f>VLOOKUP(J2092,'Mapping-CITI'!A:E,5,0)</f>
        <v>0</v>
      </c>
      <c r="D2092" s="42">
        <v>45016</v>
      </c>
      <c r="E2092" s="42">
        <v>45199</v>
      </c>
      <c r="F2092" t="s">
        <v>2898</v>
      </c>
      <c r="G2092" t="s">
        <v>2924</v>
      </c>
      <c r="H2092">
        <v>2110</v>
      </c>
      <c r="I2092" t="s">
        <v>2790</v>
      </c>
      <c r="J2092">
        <v>201274</v>
      </c>
      <c r="K2092" t="s">
        <v>2207</v>
      </c>
      <c r="L2092">
        <v>4152191.04</v>
      </c>
      <c r="M2092">
        <v>1335366.3600000001</v>
      </c>
      <c r="N2092">
        <v>1591057.01</v>
      </c>
      <c r="O2092">
        <v>3896500.39</v>
      </c>
      <c r="P2092" t="s">
        <v>607</v>
      </c>
      <c r="Q2092">
        <v>3896500.39</v>
      </c>
      <c r="R2092">
        <v>0</v>
      </c>
      <c r="S2092">
        <v>0</v>
      </c>
      <c r="T2092" t="s">
        <v>2898</v>
      </c>
      <c r="U2092" s="221">
        <f t="shared" si="65"/>
        <v>-2.5569064999999992E-2</v>
      </c>
    </row>
    <row r="2093" spans="1:21" hidden="1">
      <c r="A2093" s="55" t="str">
        <f t="shared" si="64"/>
        <v>Y0BJ1.2</v>
      </c>
      <c r="B2093" s="55">
        <f>VLOOKUP(J2093,'Mapping-CITI'!A:E,5,0)</f>
        <v>1.2</v>
      </c>
      <c r="D2093" s="42">
        <v>45016</v>
      </c>
      <c r="E2093" s="42">
        <v>45199</v>
      </c>
      <c r="F2093" t="s">
        <v>2898</v>
      </c>
      <c r="G2093" t="s">
        <v>2924</v>
      </c>
      <c r="H2093">
        <v>2110</v>
      </c>
      <c r="I2093" t="s">
        <v>2790</v>
      </c>
      <c r="J2093">
        <v>201275</v>
      </c>
      <c r="K2093" t="s">
        <v>2208</v>
      </c>
      <c r="L2093">
        <v>-25736241.469999999</v>
      </c>
      <c r="M2093">
        <v>2819743.83</v>
      </c>
      <c r="N2093">
        <v>413519.22</v>
      </c>
      <c r="O2093">
        <v>-23330016.859999999</v>
      </c>
      <c r="P2093" t="s">
        <v>607</v>
      </c>
      <c r="Q2093" s="191">
        <v>-23330016.859999999</v>
      </c>
      <c r="R2093">
        <v>0</v>
      </c>
      <c r="S2093">
        <v>0</v>
      </c>
      <c r="T2093" t="s">
        <v>2898</v>
      </c>
      <c r="U2093" s="221">
        <f t="shared" si="65"/>
        <v>0.24062246100000004</v>
      </c>
    </row>
    <row r="2094" spans="1:21" hidden="1">
      <c r="A2094" s="55" t="str">
        <f t="shared" si="64"/>
        <v>Y0BJ0</v>
      </c>
      <c r="B2094" s="55">
        <f>VLOOKUP(J2094,'Mapping-CITI'!A:E,5,0)</f>
        <v>0</v>
      </c>
      <c r="D2094" s="42">
        <v>45016</v>
      </c>
      <c r="E2094" s="42">
        <v>45199</v>
      </c>
      <c r="F2094" t="s">
        <v>2898</v>
      </c>
      <c r="G2094" t="s">
        <v>2924</v>
      </c>
      <c r="H2094">
        <v>2110</v>
      </c>
      <c r="I2094" t="s">
        <v>2790</v>
      </c>
      <c r="J2094">
        <v>201276</v>
      </c>
      <c r="K2094" t="s">
        <v>2209</v>
      </c>
      <c r="L2094">
        <v>-123218587.05</v>
      </c>
      <c r="M2094">
        <v>396896849.19999999</v>
      </c>
      <c r="N2094">
        <v>408516350.88999999</v>
      </c>
      <c r="O2094">
        <v>-134838088.74000001</v>
      </c>
      <c r="P2094" t="s">
        <v>607</v>
      </c>
      <c r="Q2094">
        <v>-134838088.74000001</v>
      </c>
      <c r="R2094">
        <v>0</v>
      </c>
      <c r="S2094">
        <v>0</v>
      </c>
      <c r="T2094" t="s">
        <v>2898</v>
      </c>
      <c r="U2094" s="221">
        <f t="shared" si="65"/>
        <v>-1.1619501689999998</v>
      </c>
    </row>
    <row r="2095" spans="1:21" hidden="1">
      <c r="A2095" s="55" t="str">
        <f t="shared" si="64"/>
        <v>Y0BJ1.2</v>
      </c>
      <c r="B2095" s="55">
        <f>VLOOKUP(J2095,'Mapping-CITI'!A:E,5,0)</f>
        <v>1.2</v>
      </c>
      <c r="D2095" s="42">
        <v>45016</v>
      </c>
      <c r="E2095" s="42">
        <v>45199</v>
      </c>
      <c r="F2095" t="s">
        <v>2898</v>
      </c>
      <c r="G2095" t="s">
        <v>2924</v>
      </c>
      <c r="H2095">
        <v>2110</v>
      </c>
      <c r="I2095" t="s">
        <v>2790</v>
      </c>
      <c r="J2095">
        <v>201277</v>
      </c>
      <c r="K2095" t="s">
        <v>2210</v>
      </c>
      <c r="L2095">
        <v>-512770492.56999999</v>
      </c>
      <c r="M2095">
        <v>141509831.36000001</v>
      </c>
      <c r="N2095">
        <v>163088701.72</v>
      </c>
      <c r="O2095">
        <v>-534349362.93000001</v>
      </c>
      <c r="P2095" t="s">
        <v>607</v>
      </c>
      <c r="Q2095" s="191">
        <v>-534349362.93000001</v>
      </c>
      <c r="R2095">
        <v>0</v>
      </c>
      <c r="S2095">
        <v>0</v>
      </c>
      <c r="T2095" t="s">
        <v>2898</v>
      </c>
      <c r="U2095" s="221">
        <f t="shared" si="65"/>
        <v>-2.1578870359999986</v>
      </c>
    </row>
    <row r="2096" spans="1:21" hidden="1">
      <c r="A2096" s="55" t="str">
        <f t="shared" si="64"/>
        <v>Y0BJ0</v>
      </c>
      <c r="B2096" s="55">
        <f>VLOOKUP(J2096,'Mapping-CITI'!A:E,5,0)</f>
        <v>0</v>
      </c>
      <c r="D2096" s="42">
        <v>45016</v>
      </c>
      <c r="E2096" s="42">
        <v>45199</v>
      </c>
      <c r="F2096" t="s">
        <v>2898</v>
      </c>
      <c r="G2096" t="s">
        <v>2924</v>
      </c>
      <c r="H2096">
        <v>2110</v>
      </c>
      <c r="I2096" t="s">
        <v>2790</v>
      </c>
      <c r="J2096">
        <v>201351</v>
      </c>
      <c r="K2096" t="s">
        <v>2225</v>
      </c>
      <c r="L2096">
        <v>-15174043.029999999</v>
      </c>
      <c r="M2096">
        <v>76467914.530000001</v>
      </c>
      <c r="N2096">
        <v>115787274.2</v>
      </c>
      <c r="O2096">
        <v>-54493402.700000003</v>
      </c>
      <c r="P2096" t="s">
        <v>607</v>
      </c>
      <c r="Q2096">
        <v>-54493402.700000003</v>
      </c>
      <c r="R2096">
        <v>0</v>
      </c>
      <c r="S2096">
        <v>0</v>
      </c>
      <c r="T2096" t="s">
        <v>2898</v>
      </c>
      <c r="U2096" s="221">
        <f t="shared" si="65"/>
        <v>-3.9319359670000003</v>
      </c>
    </row>
    <row r="2097" spans="1:21" hidden="1">
      <c r="A2097" s="55" t="str">
        <f t="shared" si="64"/>
        <v>Y0BJ0</v>
      </c>
      <c r="B2097" s="55">
        <f>VLOOKUP(J2097,'Mapping-CITI'!A:E,5,0)</f>
        <v>0</v>
      </c>
      <c r="D2097" s="42">
        <v>45016</v>
      </c>
      <c r="E2097" s="42">
        <v>45199</v>
      </c>
      <c r="F2097" t="s">
        <v>2898</v>
      </c>
      <c r="G2097" t="s">
        <v>2924</v>
      </c>
      <c r="H2097">
        <v>2110</v>
      </c>
      <c r="I2097" t="s">
        <v>2790</v>
      </c>
      <c r="J2097">
        <v>201352</v>
      </c>
      <c r="K2097" t="s">
        <v>2226</v>
      </c>
      <c r="L2097">
        <v>-1158346.1000000001</v>
      </c>
      <c r="M2097">
        <v>829583.9</v>
      </c>
      <c r="N2097">
        <v>330817.31</v>
      </c>
      <c r="O2097">
        <v>-659579.51</v>
      </c>
      <c r="P2097" t="s">
        <v>607</v>
      </c>
      <c r="Q2097">
        <v>-659579.51</v>
      </c>
      <c r="R2097">
        <v>0</v>
      </c>
      <c r="S2097">
        <v>0</v>
      </c>
      <c r="T2097" t="s">
        <v>2898</v>
      </c>
      <c r="U2097" s="221">
        <f t="shared" si="65"/>
        <v>4.9876659000000004E-2</v>
      </c>
    </row>
    <row r="2098" spans="1:21" hidden="1">
      <c r="A2098" s="55" t="str">
        <f t="shared" si="64"/>
        <v>Y0BJ0</v>
      </c>
      <c r="B2098" s="55">
        <f>VLOOKUP(J2098,'Mapping-CITI'!A:E,5,0)</f>
        <v>0</v>
      </c>
      <c r="D2098" s="42">
        <v>45016</v>
      </c>
      <c r="E2098" s="42">
        <v>45199</v>
      </c>
      <c r="F2098" t="s">
        <v>2898</v>
      </c>
      <c r="G2098" t="s">
        <v>2924</v>
      </c>
      <c r="H2098">
        <v>2110</v>
      </c>
      <c r="I2098" t="s">
        <v>2790</v>
      </c>
      <c r="J2098">
        <v>201353</v>
      </c>
      <c r="K2098" t="s">
        <v>2227</v>
      </c>
      <c r="L2098">
        <v>-468933.25</v>
      </c>
      <c r="M2098">
        <v>171797.16</v>
      </c>
      <c r="N2098">
        <v>115448.05</v>
      </c>
      <c r="O2098">
        <v>-412584.14</v>
      </c>
      <c r="P2098" t="s">
        <v>607</v>
      </c>
      <c r="Q2098">
        <v>-412584.14</v>
      </c>
      <c r="R2098">
        <v>0</v>
      </c>
      <c r="S2098">
        <v>0</v>
      </c>
      <c r="T2098" t="s">
        <v>2898</v>
      </c>
      <c r="U2098" s="221">
        <f t="shared" si="65"/>
        <v>5.6349110000000003E-3</v>
      </c>
    </row>
    <row r="2099" spans="1:21" hidden="1">
      <c r="A2099" s="55" t="str">
        <f t="shared" si="64"/>
        <v>Y0BJ1.2</v>
      </c>
      <c r="B2099" s="55">
        <f>VLOOKUP(J2099,'Mapping-CITI'!A:E,5,0)</f>
        <v>1.2</v>
      </c>
      <c r="D2099" s="42">
        <v>45016</v>
      </c>
      <c r="E2099" s="42">
        <v>45199</v>
      </c>
      <c r="F2099" t="s">
        <v>2898</v>
      </c>
      <c r="G2099" t="s">
        <v>2924</v>
      </c>
      <c r="H2099">
        <v>2110</v>
      </c>
      <c r="I2099" t="s">
        <v>2790</v>
      </c>
      <c r="J2099">
        <v>201366</v>
      </c>
      <c r="K2099" t="s">
        <v>2233</v>
      </c>
      <c r="L2099">
        <v>-33967039.390000001</v>
      </c>
      <c r="M2099">
        <v>5733254.7800000003</v>
      </c>
      <c r="N2099">
        <v>61164332.409999996</v>
      </c>
      <c r="O2099">
        <v>-89398117.019999996</v>
      </c>
      <c r="P2099" t="s">
        <v>607</v>
      </c>
      <c r="Q2099" s="191">
        <v>-89398117.019999996</v>
      </c>
      <c r="R2099">
        <v>0</v>
      </c>
      <c r="S2099">
        <v>0</v>
      </c>
      <c r="T2099" t="s">
        <v>2898</v>
      </c>
      <c r="U2099" s="221">
        <f t="shared" si="65"/>
        <v>-5.5431077629999992</v>
      </c>
    </row>
    <row r="2100" spans="1:21" hidden="1">
      <c r="A2100" s="55" t="str">
        <f t="shared" si="64"/>
        <v>Y0BJ1.2</v>
      </c>
      <c r="B2100" s="55">
        <f>VLOOKUP(J2100,'Mapping-CITI'!A:E,5,0)</f>
        <v>1.2</v>
      </c>
      <c r="D2100" s="42">
        <v>45016</v>
      </c>
      <c r="E2100" s="42">
        <v>45199</v>
      </c>
      <c r="F2100" t="s">
        <v>2898</v>
      </c>
      <c r="G2100" t="s">
        <v>2924</v>
      </c>
      <c r="H2100">
        <v>2110</v>
      </c>
      <c r="I2100" t="s">
        <v>2790</v>
      </c>
      <c r="J2100">
        <v>201367</v>
      </c>
      <c r="K2100" t="s">
        <v>2234</v>
      </c>
      <c r="L2100">
        <v>-5797737.2000000002</v>
      </c>
      <c r="M2100">
        <v>1606480.72</v>
      </c>
      <c r="N2100">
        <v>136643.59</v>
      </c>
      <c r="O2100">
        <v>-4327900.07</v>
      </c>
      <c r="P2100" t="s">
        <v>607</v>
      </c>
      <c r="Q2100" s="191">
        <v>-4327900.07</v>
      </c>
      <c r="R2100">
        <v>0</v>
      </c>
      <c r="S2100">
        <v>0</v>
      </c>
      <c r="T2100" t="s">
        <v>2898</v>
      </c>
      <c r="U2100" s="221">
        <f t="shared" si="65"/>
        <v>0.14698371299999999</v>
      </c>
    </row>
    <row r="2101" spans="1:21" hidden="1">
      <c r="A2101" s="55" t="str">
        <f t="shared" si="64"/>
        <v>Y0BJ1.2</v>
      </c>
      <c r="B2101" s="55">
        <f>VLOOKUP(J2101,'Mapping-CITI'!A:E,5,0)</f>
        <v>1.2</v>
      </c>
      <c r="D2101" s="42">
        <v>45016</v>
      </c>
      <c r="E2101" s="42">
        <v>45199</v>
      </c>
      <c r="F2101" t="s">
        <v>2898</v>
      </c>
      <c r="G2101" t="s">
        <v>2924</v>
      </c>
      <c r="H2101">
        <v>2110</v>
      </c>
      <c r="I2101" t="s">
        <v>2790</v>
      </c>
      <c r="J2101">
        <v>201368</v>
      </c>
      <c r="K2101" t="s">
        <v>2235</v>
      </c>
      <c r="L2101">
        <v>-2094013.93</v>
      </c>
      <c r="M2101">
        <v>285301.71999999997</v>
      </c>
      <c r="N2101">
        <v>84036.47</v>
      </c>
      <c r="O2101">
        <v>-1892748.68</v>
      </c>
      <c r="P2101" t="s">
        <v>607</v>
      </c>
      <c r="Q2101" s="191">
        <v>-1892748.68</v>
      </c>
      <c r="R2101">
        <v>0</v>
      </c>
      <c r="S2101">
        <v>0</v>
      </c>
      <c r="T2101" t="s">
        <v>2898</v>
      </c>
      <c r="U2101" s="221">
        <f t="shared" si="65"/>
        <v>2.0126524999999996E-2</v>
      </c>
    </row>
    <row r="2102" spans="1:21" hidden="1">
      <c r="A2102" s="55" t="str">
        <f t="shared" si="64"/>
        <v>Y0BJ0</v>
      </c>
      <c r="B2102" s="55">
        <f>VLOOKUP(J2102,'Mapping-CITI'!A:E,5,0)</f>
        <v>0</v>
      </c>
      <c r="D2102" s="42">
        <v>45016</v>
      </c>
      <c r="E2102" s="42">
        <v>45199</v>
      </c>
      <c r="F2102" t="s">
        <v>2898</v>
      </c>
      <c r="G2102" t="s">
        <v>2924</v>
      </c>
      <c r="H2102">
        <v>2250</v>
      </c>
      <c r="I2102" t="s">
        <v>2774</v>
      </c>
      <c r="J2102">
        <v>210103</v>
      </c>
      <c r="K2102" t="s">
        <v>2240</v>
      </c>
      <c r="L2102">
        <v>0</v>
      </c>
      <c r="M2102">
        <v>1798.19</v>
      </c>
      <c r="N2102">
        <v>1798.19</v>
      </c>
      <c r="O2102">
        <v>0</v>
      </c>
      <c r="P2102" t="s">
        <v>607</v>
      </c>
      <c r="Q2102">
        <v>0</v>
      </c>
      <c r="R2102">
        <v>1798.19</v>
      </c>
      <c r="S2102">
        <v>1798.19</v>
      </c>
      <c r="T2102" t="s">
        <v>2898</v>
      </c>
      <c r="U2102" s="221">
        <f t="shared" si="65"/>
        <v>0</v>
      </c>
    </row>
    <row r="2103" spans="1:21" hidden="1">
      <c r="A2103" s="55" t="str">
        <f t="shared" si="64"/>
        <v>Y0BJ0</v>
      </c>
      <c r="B2103" s="55">
        <f>VLOOKUP(J2103,'Mapping-CITI'!A:E,5,0)</f>
        <v>0</v>
      </c>
      <c r="D2103" s="42">
        <v>45016</v>
      </c>
      <c r="E2103" s="42">
        <v>45199</v>
      </c>
      <c r="F2103" t="s">
        <v>2898</v>
      </c>
      <c r="G2103" t="s">
        <v>2924</v>
      </c>
      <c r="H2103">
        <v>2250</v>
      </c>
      <c r="I2103" t="s">
        <v>2774</v>
      </c>
      <c r="J2103">
        <v>210117</v>
      </c>
      <c r="K2103" t="s">
        <v>2242</v>
      </c>
      <c r="L2103">
        <v>-825452.81</v>
      </c>
      <c r="M2103">
        <v>3729777.27</v>
      </c>
      <c r="N2103">
        <v>3431134.67</v>
      </c>
      <c r="O2103">
        <v>-526810.21</v>
      </c>
      <c r="P2103" t="s">
        <v>607</v>
      </c>
      <c r="Q2103">
        <v>-526810.21</v>
      </c>
      <c r="R2103">
        <v>3715018.89</v>
      </c>
      <c r="S2103">
        <v>477774.24</v>
      </c>
      <c r="T2103" t="s">
        <v>2898</v>
      </c>
      <c r="U2103" s="221">
        <f t="shared" si="65"/>
        <v>2.9864260000000011E-2</v>
      </c>
    </row>
    <row r="2104" spans="1:21" hidden="1">
      <c r="A2104" s="55" t="str">
        <f t="shared" si="64"/>
        <v>Y0BJ0</v>
      </c>
      <c r="B2104" s="55">
        <f>VLOOKUP(J2104,'Mapping-CITI'!A:E,5,0)</f>
        <v>0</v>
      </c>
      <c r="D2104" s="42">
        <v>45016</v>
      </c>
      <c r="E2104" s="42">
        <v>45199</v>
      </c>
      <c r="F2104" t="s">
        <v>2898</v>
      </c>
      <c r="G2104" t="s">
        <v>2924</v>
      </c>
      <c r="H2104">
        <v>2250</v>
      </c>
      <c r="I2104" t="s">
        <v>2774</v>
      </c>
      <c r="J2104">
        <v>210132</v>
      </c>
      <c r="K2104" t="s">
        <v>2244</v>
      </c>
      <c r="L2104">
        <v>-913.25</v>
      </c>
      <c r="M2104">
        <v>913.25</v>
      </c>
      <c r="N2104">
        <v>0</v>
      </c>
      <c r="O2104">
        <v>0</v>
      </c>
      <c r="P2104" t="s">
        <v>607</v>
      </c>
      <c r="Q2104">
        <v>0</v>
      </c>
      <c r="R2104">
        <v>913.25</v>
      </c>
      <c r="S2104">
        <v>0</v>
      </c>
      <c r="T2104" t="s">
        <v>2898</v>
      </c>
      <c r="U2104" s="221">
        <f t="shared" si="65"/>
        <v>9.1324999999999997E-5</v>
      </c>
    </row>
    <row r="2105" spans="1:21" hidden="1">
      <c r="A2105" s="55" t="str">
        <f t="shared" si="64"/>
        <v>Y0BJ0</v>
      </c>
      <c r="B2105" s="55">
        <f>VLOOKUP(J2105,'Mapping-CITI'!A:E,5,0)</f>
        <v>0</v>
      </c>
      <c r="D2105" s="42">
        <v>45016</v>
      </c>
      <c r="E2105" s="42">
        <v>45199</v>
      </c>
      <c r="F2105" t="s">
        <v>2898</v>
      </c>
      <c r="G2105" t="s">
        <v>2924</v>
      </c>
      <c r="H2105">
        <v>2250</v>
      </c>
      <c r="I2105" t="s">
        <v>2774</v>
      </c>
      <c r="J2105">
        <v>210138</v>
      </c>
      <c r="K2105" t="s">
        <v>2791</v>
      </c>
      <c r="L2105">
        <v>-529.99</v>
      </c>
      <c r="M2105">
        <v>28969.360000000001</v>
      </c>
      <c r="N2105">
        <v>21698.92</v>
      </c>
      <c r="O2105">
        <v>6740.45</v>
      </c>
      <c r="P2105" t="s">
        <v>607</v>
      </c>
      <c r="Q2105">
        <v>6740.45</v>
      </c>
      <c r="R2105">
        <v>28969.360000000001</v>
      </c>
      <c r="S2105">
        <v>21698.92</v>
      </c>
      <c r="T2105" t="s">
        <v>2898</v>
      </c>
      <c r="U2105" s="221">
        <f t="shared" si="65"/>
        <v>7.2704400000000026E-4</v>
      </c>
    </row>
    <row r="2106" spans="1:21" hidden="1">
      <c r="A2106" s="55" t="str">
        <f t="shared" si="64"/>
        <v>Y0BJ0</v>
      </c>
      <c r="B2106" s="55">
        <f>VLOOKUP(J2106,'Mapping-CITI'!A:E,5,0)</f>
        <v>0</v>
      </c>
      <c r="D2106" s="42">
        <v>45016</v>
      </c>
      <c r="E2106" s="42">
        <v>45199</v>
      </c>
      <c r="F2106" t="s">
        <v>2898</v>
      </c>
      <c r="G2106" t="s">
        <v>2924</v>
      </c>
      <c r="H2106">
        <v>2250</v>
      </c>
      <c r="I2106" t="s">
        <v>2774</v>
      </c>
      <c r="J2106">
        <v>210140</v>
      </c>
      <c r="K2106" t="s">
        <v>2245</v>
      </c>
      <c r="L2106">
        <v>-44795.66</v>
      </c>
      <c r="M2106">
        <v>147489.04999999999</v>
      </c>
      <c r="N2106">
        <v>84327.06</v>
      </c>
      <c r="O2106">
        <v>18366.330000000002</v>
      </c>
      <c r="P2106" t="s">
        <v>607</v>
      </c>
      <c r="Q2106">
        <v>18366.330000000002</v>
      </c>
      <c r="R2106">
        <v>147489.04999999999</v>
      </c>
      <c r="S2106">
        <v>84327.06</v>
      </c>
      <c r="T2106" t="s">
        <v>2898</v>
      </c>
      <c r="U2106" s="221">
        <f t="shared" si="65"/>
        <v>6.3161989999999989E-3</v>
      </c>
    </row>
    <row r="2107" spans="1:21" hidden="1">
      <c r="A2107" s="55" t="str">
        <f t="shared" si="64"/>
        <v>Y0BJ0</v>
      </c>
      <c r="B2107" s="55">
        <f>VLOOKUP(J2107,'Mapping-CITI'!A:E,5,0)</f>
        <v>0</v>
      </c>
      <c r="D2107" s="42">
        <v>45016</v>
      </c>
      <c r="E2107" s="42">
        <v>45199</v>
      </c>
      <c r="F2107" t="s">
        <v>2898</v>
      </c>
      <c r="G2107" t="s">
        <v>2924</v>
      </c>
      <c r="H2107">
        <v>2250</v>
      </c>
      <c r="I2107" t="s">
        <v>2774</v>
      </c>
      <c r="J2107">
        <v>210210</v>
      </c>
      <c r="K2107" t="s">
        <v>2246</v>
      </c>
      <c r="L2107">
        <v>-1409616.19</v>
      </c>
      <c r="M2107">
        <v>5482509.0199999996</v>
      </c>
      <c r="N2107">
        <v>6484746.4000000004</v>
      </c>
      <c r="O2107">
        <v>-2411853.5699999998</v>
      </c>
      <c r="P2107" t="s">
        <v>607</v>
      </c>
      <c r="Q2107">
        <v>-2411853.5699999998</v>
      </c>
      <c r="R2107">
        <v>5482509.0199999996</v>
      </c>
      <c r="S2107">
        <v>343855.68</v>
      </c>
      <c r="T2107" t="s">
        <v>2898</v>
      </c>
      <c r="U2107" s="221">
        <f t="shared" si="65"/>
        <v>-0.10022373800000008</v>
      </c>
    </row>
    <row r="2108" spans="1:21" hidden="1">
      <c r="A2108" s="55" t="str">
        <f t="shared" si="64"/>
        <v>Y0BJ0</v>
      </c>
      <c r="B2108" s="55">
        <f>VLOOKUP(J2108,'Mapping-CITI'!A:E,5,0)</f>
        <v>0</v>
      </c>
      <c r="D2108" s="42">
        <v>45016</v>
      </c>
      <c r="E2108" s="42">
        <v>45199</v>
      </c>
      <c r="F2108" t="s">
        <v>2898</v>
      </c>
      <c r="G2108" t="s">
        <v>2924</v>
      </c>
      <c r="H2108">
        <v>2250</v>
      </c>
      <c r="I2108" t="s">
        <v>2774</v>
      </c>
      <c r="J2108">
        <v>210667</v>
      </c>
      <c r="K2108" t="s">
        <v>2862</v>
      </c>
      <c r="L2108">
        <v>479.05</v>
      </c>
      <c r="M2108">
        <v>152</v>
      </c>
      <c r="N2108">
        <v>6669</v>
      </c>
      <c r="O2108">
        <v>-6037.95</v>
      </c>
      <c r="P2108" t="s">
        <v>607</v>
      </c>
      <c r="Q2108">
        <v>-6037.95</v>
      </c>
      <c r="R2108">
        <v>152</v>
      </c>
      <c r="S2108">
        <v>6669</v>
      </c>
      <c r="T2108" t="s">
        <v>2898</v>
      </c>
      <c r="U2108" s="221">
        <f t="shared" si="65"/>
        <v>-6.5169999999999996E-4</v>
      </c>
    </row>
    <row r="2109" spans="1:21" hidden="1">
      <c r="A2109" s="55" t="str">
        <f t="shared" si="64"/>
        <v>Y0BJ0</v>
      </c>
      <c r="B2109" s="55">
        <f>VLOOKUP(J2109,'Mapping-CITI'!A:E,5,0)</f>
        <v>0</v>
      </c>
      <c r="D2109" s="42">
        <v>45016</v>
      </c>
      <c r="E2109" s="42">
        <v>45199</v>
      </c>
      <c r="F2109" t="s">
        <v>2898</v>
      </c>
      <c r="G2109" t="s">
        <v>2924</v>
      </c>
      <c r="H2109">
        <v>2250</v>
      </c>
      <c r="I2109" t="s">
        <v>2774</v>
      </c>
      <c r="J2109">
        <v>210766</v>
      </c>
      <c r="K2109" t="s">
        <v>2748</v>
      </c>
      <c r="L2109">
        <v>10054.81</v>
      </c>
      <c r="M2109">
        <v>18058.12</v>
      </c>
      <c r="N2109">
        <v>27823.919999999998</v>
      </c>
      <c r="O2109">
        <v>289.01</v>
      </c>
      <c r="P2109" t="s">
        <v>607</v>
      </c>
      <c r="Q2109">
        <v>289.01</v>
      </c>
      <c r="R2109">
        <v>18032.29</v>
      </c>
      <c r="S2109">
        <v>0</v>
      </c>
      <c r="T2109" t="s">
        <v>2898</v>
      </c>
      <c r="U2109" s="221">
        <f t="shared" si="65"/>
        <v>-9.765799999999999E-4</v>
      </c>
    </row>
    <row r="2110" spans="1:21" hidden="1">
      <c r="A2110" s="55" t="str">
        <f t="shared" si="64"/>
        <v>Y0BJ0</v>
      </c>
      <c r="B2110" s="55">
        <f>VLOOKUP(J2110,'Mapping-CITI'!A:E,5,0)</f>
        <v>0</v>
      </c>
      <c r="D2110" s="42">
        <v>45016</v>
      </c>
      <c r="E2110" s="42">
        <v>45199</v>
      </c>
      <c r="F2110" t="s">
        <v>2898</v>
      </c>
      <c r="G2110" t="s">
        <v>2924</v>
      </c>
      <c r="H2110">
        <v>2250</v>
      </c>
      <c r="I2110" t="s">
        <v>2774</v>
      </c>
      <c r="J2110">
        <v>211103</v>
      </c>
      <c r="K2110" t="s">
        <v>2249</v>
      </c>
      <c r="L2110">
        <v>-555.02</v>
      </c>
      <c r="M2110">
        <v>4464.3999999999996</v>
      </c>
      <c r="N2110">
        <v>3546.88</v>
      </c>
      <c r="O2110">
        <v>362.5</v>
      </c>
      <c r="P2110" t="s">
        <v>607</v>
      </c>
      <c r="Q2110">
        <v>362.5</v>
      </c>
      <c r="R2110">
        <v>4464.3999999999996</v>
      </c>
      <c r="S2110">
        <v>6.38</v>
      </c>
      <c r="T2110" t="s">
        <v>2898</v>
      </c>
      <c r="U2110" s="221">
        <f t="shared" si="65"/>
        <v>9.1751999999999958E-5</v>
      </c>
    </row>
    <row r="2111" spans="1:21" hidden="1">
      <c r="A2111" s="55" t="str">
        <f t="shared" si="64"/>
        <v>Y0BJ0</v>
      </c>
      <c r="B2111" s="55">
        <f>VLOOKUP(J2111,'Mapping-CITI'!A:E,5,0)</f>
        <v>0</v>
      </c>
      <c r="D2111" s="42">
        <v>45016</v>
      </c>
      <c r="E2111" s="42">
        <v>45199</v>
      </c>
      <c r="F2111" t="s">
        <v>2898</v>
      </c>
      <c r="G2111" t="s">
        <v>2924</v>
      </c>
      <c r="H2111">
        <v>2250</v>
      </c>
      <c r="I2111" t="s">
        <v>2774</v>
      </c>
      <c r="J2111">
        <v>211106</v>
      </c>
      <c r="K2111" t="s">
        <v>2250</v>
      </c>
      <c r="L2111">
        <v>2665.12</v>
      </c>
      <c r="M2111">
        <v>358222.09</v>
      </c>
      <c r="N2111">
        <v>369981.65</v>
      </c>
      <c r="O2111">
        <v>-9094.44</v>
      </c>
      <c r="P2111" t="s">
        <v>607</v>
      </c>
      <c r="Q2111">
        <v>-9094.44</v>
      </c>
      <c r="R2111">
        <v>358222.09</v>
      </c>
      <c r="S2111">
        <v>369981.65</v>
      </c>
      <c r="T2111" t="s">
        <v>2898</v>
      </c>
      <c r="U2111" s="221">
        <f t="shared" si="65"/>
        <v>-1.1759559999999997E-3</v>
      </c>
    </row>
    <row r="2112" spans="1:21" hidden="1">
      <c r="A2112" s="55" t="str">
        <f t="shared" si="64"/>
        <v>Y0BJ0</v>
      </c>
      <c r="B2112" s="55">
        <f>VLOOKUP(J2112,'Mapping-CITI'!A:E,5,0)</f>
        <v>0</v>
      </c>
      <c r="D2112" s="42">
        <v>45016</v>
      </c>
      <c r="E2112" s="42">
        <v>45199</v>
      </c>
      <c r="F2112" t="s">
        <v>2898</v>
      </c>
      <c r="G2112" t="s">
        <v>2924</v>
      </c>
      <c r="H2112">
        <v>2250</v>
      </c>
      <c r="I2112" t="s">
        <v>2774</v>
      </c>
      <c r="J2112">
        <v>211119</v>
      </c>
      <c r="K2112" t="s">
        <v>2251</v>
      </c>
      <c r="L2112">
        <v>-32638.080000000002</v>
      </c>
      <c r="M2112">
        <v>70161.97</v>
      </c>
      <c r="N2112">
        <v>72449.539999999994</v>
      </c>
      <c r="O2112">
        <v>-34925.65</v>
      </c>
      <c r="P2112" t="s">
        <v>607</v>
      </c>
      <c r="Q2112">
        <v>-34925.65</v>
      </c>
      <c r="R2112">
        <v>70161.97</v>
      </c>
      <c r="S2112">
        <v>74580.44</v>
      </c>
      <c r="T2112" t="s">
        <v>2898</v>
      </c>
      <c r="U2112" s="221">
        <f t="shared" si="65"/>
        <v>-2.2875699999999925E-4</v>
      </c>
    </row>
    <row r="2113" spans="1:21" hidden="1">
      <c r="A2113" s="55" t="str">
        <f t="shared" si="64"/>
        <v>Y0BJ0</v>
      </c>
      <c r="B2113" s="55">
        <f>VLOOKUP(J2113,'Mapping-CITI'!A:E,5,0)</f>
        <v>0</v>
      </c>
      <c r="D2113" s="42">
        <v>45016</v>
      </c>
      <c r="E2113" s="42">
        <v>45199</v>
      </c>
      <c r="F2113" t="s">
        <v>2898</v>
      </c>
      <c r="G2113" t="s">
        <v>2924</v>
      </c>
      <c r="H2113">
        <v>2250</v>
      </c>
      <c r="I2113" t="s">
        <v>2774</v>
      </c>
      <c r="J2113">
        <v>211120</v>
      </c>
      <c r="K2113" t="s">
        <v>852</v>
      </c>
      <c r="L2113">
        <v>-4758987.3099999996</v>
      </c>
      <c r="M2113">
        <v>170831.64</v>
      </c>
      <c r="N2113">
        <v>0</v>
      </c>
      <c r="O2113">
        <v>-4588155.67</v>
      </c>
      <c r="P2113" t="s">
        <v>607</v>
      </c>
      <c r="Q2113">
        <v>-4588155.67</v>
      </c>
      <c r="R2113">
        <v>170831.64</v>
      </c>
      <c r="S2113">
        <v>0</v>
      </c>
      <c r="T2113" t="s">
        <v>2898</v>
      </c>
      <c r="U2113" s="221">
        <f t="shared" si="65"/>
        <v>1.7083164000000001E-2</v>
      </c>
    </row>
    <row r="2114" spans="1:21" hidden="1">
      <c r="A2114" s="55" t="str">
        <f t="shared" si="64"/>
        <v>Y0BJ0</v>
      </c>
      <c r="B2114" s="55">
        <f>VLOOKUP(J2114,'Mapping-CITI'!A:E,5,0)</f>
        <v>0</v>
      </c>
      <c r="D2114" s="42">
        <v>45016</v>
      </c>
      <c r="E2114" s="42">
        <v>45199</v>
      </c>
      <c r="F2114" t="s">
        <v>2898</v>
      </c>
      <c r="G2114" t="s">
        <v>2924</v>
      </c>
      <c r="H2114">
        <v>2250</v>
      </c>
      <c r="I2114" t="s">
        <v>2774</v>
      </c>
      <c r="J2114">
        <v>211121</v>
      </c>
      <c r="K2114" t="s">
        <v>2252</v>
      </c>
      <c r="L2114">
        <v>-33819.949999999997</v>
      </c>
      <c r="M2114">
        <v>327965</v>
      </c>
      <c r="N2114">
        <v>314880</v>
      </c>
      <c r="O2114">
        <v>-20734.95</v>
      </c>
      <c r="P2114" t="s">
        <v>607</v>
      </c>
      <c r="Q2114">
        <v>-20734.95</v>
      </c>
      <c r="R2114">
        <v>327965</v>
      </c>
      <c r="S2114">
        <v>0</v>
      </c>
      <c r="T2114" t="s">
        <v>2898</v>
      </c>
      <c r="U2114" s="221">
        <f t="shared" si="65"/>
        <v>1.3085E-3</v>
      </c>
    </row>
    <row r="2115" spans="1:21" hidden="1">
      <c r="A2115" s="55" t="str">
        <f t="shared" ref="A2115:A2178" si="66">F2115&amp;B2115</f>
        <v>Y0BJ0</v>
      </c>
      <c r="B2115" s="55">
        <f>VLOOKUP(J2115,'Mapping-CITI'!A:E,5,0)</f>
        <v>0</v>
      </c>
      <c r="D2115" s="42">
        <v>45016</v>
      </c>
      <c r="E2115" s="42">
        <v>45199</v>
      </c>
      <c r="F2115" t="s">
        <v>2898</v>
      </c>
      <c r="G2115" t="s">
        <v>2924</v>
      </c>
      <c r="H2115">
        <v>2250</v>
      </c>
      <c r="I2115" t="s">
        <v>2774</v>
      </c>
      <c r="J2115">
        <v>211122</v>
      </c>
      <c r="K2115" t="s">
        <v>2253</v>
      </c>
      <c r="L2115">
        <v>-1679.28</v>
      </c>
      <c r="M2115">
        <v>4799.21</v>
      </c>
      <c r="N2115">
        <v>3838.81</v>
      </c>
      <c r="O2115">
        <v>-718.88</v>
      </c>
      <c r="P2115" t="s">
        <v>607</v>
      </c>
      <c r="Q2115">
        <v>-718.88</v>
      </c>
      <c r="R2115">
        <v>4793.75</v>
      </c>
      <c r="S2115">
        <v>0</v>
      </c>
      <c r="T2115" t="s">
        <v>2898</v>
      </c>
      <c r="U2115" s="221">
        <f t="shared" ref="U2115:U2178" si="67">(M2115-N2115)/10^7</f>
        <v>9.6040000000000009E-5</v>
      </c>
    </row>
    <row r="2116" spans="1:21" hidden="1">
      <c r="A2116" s="55" t="str">
        <f t="shared" si="66"/>
        <v>Y0BJ0</v>
      </c>
      <c r="B2116" s="55">
        <f>VLOOKUP(J2116,'Mapping-CITI'!A:E,5,0)</f>
        <v>0</v>
      </c>
      <c r="D2116" s="42">
        <v>45016</v>
      </c>
      <c r="E2116" s="42">
        <v>45199</v>
      </c>
      <c r="F2116" t="s">
        <v>2898</v>
      </c>
      <c r="G2116" t="s">
        <v>2924</v>
      </c>
      <c r="H2116">
        <v>2250</v>
      </c>
      <c r="I2116" t="s">
        <v>2774</v>
      </c>
      <c r="J2116">
        <v>211146</v>
      </c>
      <c r="K2116" t="s">
        <v>2749</v>
      </c>
      <c r="L2116">
        <v>-107445.27</v>
      </c>
      <c r="M2116">
        <v>304478</v>
      </c>
      <c r="N2116">
        <v>303864</v>
      </c>
      <c r="O2116">
        <v>-106831.27</v>
      </c>
      <c r="P2116" t="s">
        <v>607</v>
      </c>
      <c r="Q2116">
        <v>-106831.27</v>
      </c>
      <c r="R2116">
        <v>304478</v>
      </c>
      <c r="S2116">
        <v>303864</v>
      </c>
      <c r="T2116" t="s">
        <v>2898</v>
      </c>
      <c r="U2116" s="221">
        <f t="shared" si="67"/>
        <v>6.1400000000000002E-5</v>
      </c>
    </row>
    <row r="2117" spans="1:21" hidden="1">
      <c r="A2117" s="55" t="str">
        <f t="shared" si="66"/>
        <v>Y0BJ0</v>
      </c>
      <c r="B2117" s="55">
        <f>VLOOKUP(J2117,'Mapping-CITI'!A:E,5,0)</f>
        <v>0</v>
      </c>
      <c r="D2117" s="42">
        <v>45016</v>
      </c>
      <c r="E2117" s="42">
        <v>45199</v>
      </c>
      <c r="F2117" t="s">
        <v>2898</v>
      </c>
      <c r="G2117" t="s">
        <v>2924</v>
      </c>
      <c r="H2117">
        <v>2250</v>
      </c>
      <c r="I2117" t="s">
        <v>2774</v>
      </c>
      <c r="J2117">
        <v>211172</v>
      </c>
      <c r="K2117" t="s">
        <v>2262</v>
      </c>
      <c r="L2117">
        <v>-194149.59</v>
      </c>
      <c r="M2117">
        <v>703657.91</v>
      </c>
      <c r="N2117">
        <v>933350.18</v>
      </c>
      <c r="O2117">
        <v>-423841.86</v>
      </c>
      <c r="P2117" t="s">
        <v>607</v>
      </c>
      <c r="Q2117">
        <v>-423841.86</v>
      </c>
      <c r="R2117">
        <v>703657.91</v>
      </c>
      <c r="S2117">
        <v>24624.49</v>
      </c>
      <c r="T2117" t="s">
        <v>2898</v>
      </c>
      <c r="U2117" s="221">
        <f t="shared" si="67"/>
        <v>-2.2969227000000002E-2</v>
      </c>
    </row>
    <row r="2118" spans="1:21" hidden="1">
      <c r="A2118" s="55" t="str">
        <f t="shared" si="66"/>
        <v>Y0BJ0</v>
      </c>
      <c r="B2118" s="55">
        <f>VLOOKUP(J2118,'Mapping-CITI'!A:E,5,0)</f>
        <v>0</v>
      </c>
      <c r="D2118" s="42">
        <v>45016</v>
      </c>
      <c r="E2118" s="42">
        <v>45199</v>
      </c>
      <c r="F2118" t="s">
        <v>2898</v>
      </c>
      <c r="G2118" t="s">
        <v>2924</v>
      </c>
      <c r="H2118">
        <v>2250</v>
      </c>
      <c r="I2118" t="s">
        <v>2774</v>
      </c>
      <c r="J2118">
        <v>211176</v>
      </c>
      <c r="K2118" t="s">
        <v>2266</v>
      </c>
      <c r="L2118">
        <v>-235253.46</v>
      </c>
      <c r="M2118">
        <v>0</v>
      </c>
      <c r="N2118">
        <v>0</v>
      </c>
      <c r="O2118">
        <v>-235253.46</v>
      </c>
      <c r="P2118" t="s">
        <v>607</v>
      </c>
      <c r="Q2118">
        <v>-235253.46</v>
      </c>
      <c r="R2118">
        <v>0</v>
      </c>
      <c r="S2118">
        <v>0</v>
      </c>
      <c r="T2118" t="s">
        <v>2898</v>
      </c>
      <c r="U2118" s="221">
        <f t="shared" si="67"/>
        <v>0</v>
      </c>
    </row>
    <row r="2119" spans="1:21" hidden="1">
      <c r="A2119" s="55" t="str">
        <f t="shared" si="66"/>
        <v>Y0BJ0</v>
      </c>
      <c r="B2119" s="55">
        <f>VLOOKUP(J2119,'Mapping-CITI'!A:E,5,0)</f>
        <v>0</v>
      </c>
      <c r="D2119" s="42">
        <v>45016</v>
      </c>
      <c r="E2119" s="42">
        <v>45199</v>
      </c>
      <c r="F2119" t="s">
        <v>2898</v>
      </c>
      <c r="G2119" t="s">
        <v>2924</v>
      </c>
      <c r="H2119">
        <v>2250</v>
      </c>
      <c r="I2119" t="s">
        <v>2774</v>
      </c>
      <c r="J2119">
        <v>211177</v>
      </c>
      <c r="K2119" t="s">
        <v>2267</v>
      </c>
      <c r="L2119">
        <v>-166587.85999999999</v>
      </c>
      <c r="M2119">
        <v>0</v>
      </c>
      <c r="N2119">
        <v>0</v>
      </c>
      <c r="O2119">
        <v>-166587.85999999999</v>
      </c>
      <c r="P2119" t="s">
        <v>607</v>
      </c>
      <c r="Q2119">
        <v>-166587.85999999999</v>
      </c>
      <c r="R2119">
        <v>0</v>
      </c>
      <c r="S2119">
        <v>0</v>
      </c>
      <c r="T2119" t="s">
        <v>2898</v>
      </c>
      <c r="U2119" s="221">
        <f t="shared" si="67"/>
        <v>0</v>
      </c>
    </row>
    <row r="2120" spans="1:21" hidden="1">
      <c r="A2120" s="55" t="str">
        <f t="shared" si="66"/>
        <v>Y0BJ0</v>
      </c>
      <c r="B2120" s="55">
        <f>VLOOKUP(J2120,'Mapping-CITI'!A:E,5,0)</f>
        <v>0</v>
      </c>
      <c r="D2120" s="42">
        <v>45016</v>
      </c>
      <c r="E2120" s="42">
        <v>45199</v>
      </c>
      <c r="F2120" t="s">
        <v>2898</v>
      </c>
      <c r="G2120" t="s">
        <v>2924</v>
      </c>
      <c r="H2120">
        <v>2250</v>
      </c>
      <c r="I2120" t="s">
        <v>2774</v>
      </c>
      <c r="J2120">
        <v>211632</v>
      </c>
      <c r="K2120" t="s">
        <v>2543</v>
      </c>
      <c r="L2120">
        <v>48996.76</v>
      </c>
      <c r="M2120">
        <v>100211.69</v>
      </c>
      <c r="N2120">
        <v>82472.13</v>
      </c>
      <c r="O2120">
        <v>66736.320000000007</v>
      </c>
      <c r="P2120" t="s">
        <v>607</v>
      </c>
      <c r="Q2120">
        <v>66736.320000000007</v>
      </c>
      <c r="R2120">
        <v>100211.69</v>
      </c>
      <c r="S2120">
        <v>82472.13</v>
      </c>
      <c r="T2120" t="s">
        <v>2898</v>
      </c>
      <c r="U2120" s="221">
        <f t="shared" si="67"/>
        <v>1.7739559999999997E-3</v>
      </c>
    </row>
    <row r="2121" spans="1:21" hidden="1">
      <c r="A2121" s="55" t="str">
        <f t="shared" si="66"/>
        <v>Y0BJ0</v>
      </c>
      <c r="B2121" s="55">
        <f>VLOOKUP(J2121,'Mapping-CITI'!A:E,5,0)</f>
        <v>0</v>
      </c>
      <c r="D2121" s="42">
        <v>45016</v>
      </c>
      <c r="E2121" s="42">
        <v>45199</v>
      </c>
      <c r="F2121" t="s">
        <v>2898</v>
      </c>
      <c r="G2121" t="s">
        <v>2924</v>
      </c>
      <c r="H2121">
        <v>2220</v>
      </c>
      <c r="I2121" t="s">
        <v>2775</v>
      </c>
      <c r="J2121">
        <v>260101</v>
      </c>
      <c r="K2121" t="s">
        <v>2271</v>
      </c>
      <c r="L2121">
        <v>0</v>
      </c>
      <c r="M2121">
        <v>623027947.07000005</v>
      </c>
      <c r="N2121">
        <v>623027947.07000005</v>
      </c>
      <c r="O2121">
        <v>0</v>
      </c>
      <c r="P2121" t="s">
        <v>607</v>
      </c>
      <c r="Q2121">
        <v>0</v>
      </c>
      <c r="R2121">
        <v>0</v>
      </c>
      <c r="S2121">
        <v>0</v>
      </c>
      <c r="T2121" t="s">
        <v>2898</v>
      </c>
      <c r="U2121" s="221">
        <f t="shared" si="67"/>
        <v>0</v>
      </c>
    </row>
    <row r="2122" spans="1:21" hidden="1">
      <c r="A2122" s="55" t="str">
        <f t="shared" si="66"/>
        <v>Y0BJ0</v>
      </c>
      <c r="B2122" s="55">
        <f>VLOOKUP(J2122,'Mapping-CITI'!A:E,5,0)</f>
        <v>0</v>
      </c>
      <c r="D2122" s="42">
        <v>45016</v>
      </c>
      <c r="E2122" s="42">
        <v>45199</v>
      </c>
      <c r="F2122" t="s">
        <v>2898</v>
      </c>
      <c r="G2122" t="s">
        <v>2924</v>
      </c>
      <c r="H2122">
        <v>2230</v>
      </c>
      <c r="I2122" t="s">
        <v>3423</v>
      </c>
      <c r="J2122">
        <v>260108</v>
      </c>
      <c r="K2122" t="s">
        <v>2647</v>
      </c>
      <c r="L2122">
        <v>0</v>
      </c>
      <c r="M2122">
        <v>113857054.72</v>
      </c>
      <c r="N2122">
        <v>113857054.72</v>
      </c>
      <c r="O2122">
        <v>0</v>
      </c>
      <c r="P2122" t="s">
        <v>607</v>
      </c>
      <c r="Q2122">
        <v>0</v>
      </c>
      <c r="R2122">
        <v>0</v>
      </c>
      <c r="S2122">
        <v>0</v>
      </c>
      <c r="T2122" t="s">
        <v>2898</v>
      </c>
      <c r="U2122" s="221">
        <f t="shared" si="67"/>
        <v>0</v>
      </c>
    </row>
    <row r="2123" spans="1:21" hidden="1">
      <c r="A2123" s="55" t="str">
        <f t="shared" si="66"/>
        <v>Y0BJ0</v>
      </c>
      <c r="B2123" s="55">
        <f>VLOOKUP(J2123,'Mapping-CITI'!A:E,5,0)</f>
        <v>0</v>
      </c>
      <c r="D2123" s="42">
        <v>45016</v>
      </c>
      <c r="E2123" s="42">
        <v>45199</v>
      </c>
      <c r="F2123" t="s">
        <v>2898</v>
      </c>
      <c r="G2123" t="s">
        <v>2924</v>
      </c>
      <c r="H2123">
        <v>2220</v>
      </c>
      <c r="I2123" t="s">
        <v>2775</v>
      </c>
      <c r="J2123">
        <v>260118</v>
      </c>
      <c r="K2123" t="s">
        <v>2275</v>
      </c>
      <c r="L2123">
        <v>0</v>
      </c>
      <c r="M2123">
        <v>8522546049.75</v>
      </c>
      <c r="N2123">
        <v>8522546049.75</v>
      </c>
      <c r="O2123">
        <v>0</v>
      </c>
      <c r="P2123" t="s">
        <v>607</v>
      </c>
      <c r="Q2123">
        <v>0</v>
      </c>
      <c r="R2123">
        <v>0</v>
      </c>
      <c r="S2123">
        <v>0</v>
      </c>
      <c r="T2123" t="s">
        <v>2898</v>
      </c>
      <c r="U2123" s="221">
        <f t="shared" si="67"/>
        <v>0</v>
      </c>
    </row>
    <row r="2124" spans="1:21" hidden="1">
      <c r="A2124" s="55" t="str">
        <f t="shared" si="66"/>
        <v>Y0BJ0</v>
      </c>
      <c r="B2124" s="55">
        <f>VLOOKUP(J2124,'Mapping-CITI'!A:E,5,0)</f>
        <v>0</v>
      </c>
      <c r="D2124" s="42">
        <v>45016</v>
      </c>
      <c r="E2124" s="42">
        <v>45199</v>
      </c>
      <c r="F2124" t="s">
        <v>2898</v>
      </c>
      <c r="G2124" t="s">
        <v>2924</v>
      </c>
      <c r="H2124">
        <v>2220</v>
      </c>
      <c r="I2124" t="s">
        <v>2775</v>
      </c>
      <c r="J2124">
        <v>260124</v>
      </c>
      <c r="K2124" t="s">
        <v>2279</v>
      </c>
      <c r="L2124">
        <v>0</v>
      </c>
      <c r="M2124">
        <v>51259500</v>
      </c>
      <c r="N2124">
        <v>51259500</v>
      </c>
      <c r="O2124">
        <v>0</v>
      </c>
      <c r="P2124" t="s">
        <v>607</v>
      </c>
      <c r="Q2124">
        <v>0</v>
      </c>
      <c r="R2124">
        <v>0</v>
      </c>
      <c r="S2124">
        <v>0</v>
      </c>
      <c r="T2124" t="s">
        <v>2898</v>
      </c>
      <c r="U2124" s="221">
        <f t="shared" si="67"/>
        <v>0</v>
      </c>
    </row>
    <row r="2125" spans="1:21" hidden="1">
      <c r="A2125" s="55" t="str">
        <f t="shared" si="66"/>
        <v>Y0BJ0</v>
      </c>
      <c r="B2125" s="55">
        <f>VLOOKUP(J2125,'Mapping-CITI'!A:E,5,0)</f>
        <v>0</v>
      </c>
      <c r="D2125" s="42">
        <v>45016</v>
      </c>
      <c r="E2125" s="42">
        <v>45199</v>
      </c>
      <c r="F2125" t="s">
        <v>2898</v>
      </c>
      <c r="G2125" t="s">
        <v>2924</v>
      </c>
      <c r="H2125">
        <v>2240</v>
      </c>
      <c r="I2125" t="s">
        <v>2795</v>
      </c>
      <c r="J2125">
        <v>260202</v>
      </c>
      <c r="K2125" t="s">
        <v>2281</v>
      </c>
      <c r="L2125">
        <v>-5.96</v>
      </c>
      <c r="M2125">
        <v>383716160.43000001</v>
      </c>
      <c r="N2125">
        <v>383716160.43000001</v>
      </c>
      <c r="O2125">
        <v>-5.96</v>
      </c>
      <c r="P2125" t="s">
        <v>607</v>
      </c>
      <c r="Q2125">
        <v>-5.96</v>
      </c>
      <c r="R2125">
        <v>0</v>
      </c>
      <c r="S2125">
        <v>0</v>
      </c>
      <c r="T2125" t="s">
        <v>2898</v>
      </c>
      <c r="U2125" s="221">
        <f t="shared" si="67"/>
        <v>0</v>
      </c>
    </row>
    <row r="2126" spans="1:21" hidden="1">
      <c r="A2126" s="55" t="str">
        <f t="shared" si="66"/>
        <v>Y0BJ0</v>
      </c>
      <c r="B2126" s="55">
        <f>VLOOKUP(J2126,'Mapping-CITI'!A:E,5,0)</f>
        <v>0</v>
      </c>
      <c r="D2126" s="42">
        <v>45016</v>
      </c>
      <c r="E2126" s="42">
        <v>45199</v>
      </c>
      <c r="F2126" t="s">
        <v>2898</v>
      </c>
      <c r="G2126" t="s">
        <v>2924</v>
      </c>
      <c r="H2126">
        <v>2240</v>
      </c>
      <c r="I2126" t="s">
        <v>2795</v>
      </c>
      <c r="J2126">
        <v>260221</v>
      </c>
      <c r="K2126" t="s">
        <v>2282</v>
      </c>
      <c r="L2126">
        <v>-671440.44</v>
      </c>
      <c r="M2126">
        <v>194127983.47999999</v>
      </c>
      <c r="N2126">
        <v>194629415.16</v>
      </c>
      <c r="O2126">
        <v>-1172872.1200000001</v>
      </c>
      <c r="P2126" t="s">
        <v>607</v>
      </c>
      <c r="Q2126">
        <v>-1172872.1200000001</v>
      </c>
      <c r="R2126">
        <v>194127983.47999999</v>
      </c>
      <c r="S2126">
        <v>0</v>
      </c>
      <c r="T2126" t="s">
        <v>2898</v>
      </c>
      <c r="U2126" s="221">
        <f t="shared" si="67"/>
        <v>-5.0143168000000717E-2</v>
      </c>
    </row>
    <row r="2127" spans="1:21" hidden="1">
      <c r="A2127" s="55" t="str">
        <f t="shared" si="66"/>
        <v>Y0BJ0</v>
      </c>
      <c r="B2127" s="55">
        <f>VLOOKUP(J2127,'Mapping-CITI'!A:E,5,0)</f>
        <v>0</v>
      </c>
      <c r="D2127" s="42">
        <v>45016</v>
      </c>
      <c r="E2127" s="42">
        <v>45199</v>
      </c>
      <c r="F2127" t="s">
        <v>2898</v>
      </c>
      <c r="G2127" t="s">
        <v>2924</v>
      </c>
      <c r="H2127">
        <v>2240</v>
      </c>
      <c r="I2127" t="s">
        <v>2795</v>
      </c>
      <c r="J2127">
        <v>260222</v>
      </c>
      <c r="K2127" t="s">
        <v>2283</v>
      </c>
      <c r="L2127">
        <v>-560598.18000000005</v>
      </c>
      <c r="M2127">
        <v>187290861.71000001</v>
      </c>
      <c r="N2127">
        <v>188569111.27000001</v>
      </c>
      <c r="O2127">
        <v>-1838847.74</v>
      </c>
      <c r="P2127" t="s">
        <v>607</v>
      </c>
      <c r="Q2127">
        <v>-1838847.74</v>
      </c>
      <c r="R2127">
        <v>186745577.58000001</v>
      </c>
      <c r="S2127">
        <v>0</v>
      </c>
      <c r="T2127" t="s">
        <v>2898</v>
      </c>
      <c r="U2127" s="221">
        <f t="shared" si="67"/>
        <v>-0.12782495600000024</v>
      </c>
    </row>
    <row r="2128" spans="1:21" hidden="1">
      <c r="A2128" s="55" t="str">
        <f t="shared" si="66"/>
        <v>Y0BJ0</v>
      </c>
      <c r="B2128" s="55">
        <f>VLOOKUP(J2128,'Mapping-CITI'!A:E,5,0)</f>
        <v>0</v>
      </c>
      <c r="D2128" s="42">
        <v>45016</v>
      </c>
      <c r="E2128" s="42">
        <v>45199</v>
      </c>
      <c r="F2128" t="s">
        <v>2898</v>
      </c>
      <c r="G2128" t="s">
        <v>2924</v>
      </c>
      <c r="H2128">
        <v>2140</v>
      </c>
      <c r="I2128" t="s">
        <v>2806</v>
      </c>
      <c r="J2128">
        <v>260802</v>
      </c>
      <c r="K2128" t="s">
        <v>2284</v>
      </c>
      <c r="L2128">
        <v>-132.66999999999999</v>
      </c>
      <c r="M2128">
        <v>2849327.42</v>
      </c>
      <c r="N2128">
        <v>2849329.53</v>
      </c>
      <c r="O2128">
        <v>-134.78</v>
      </c>
      <c r="P2128" t="s">
        <v>607</v>
      </c>
      <c r="Q2128">
        <v>-134.78</v>
      </c>
      <c r="R2128">
        <v>2354816</v>
      </c>
      <c r="S2128">
        <v>2849329.53</v>
      </c>
      <c r="T2128" t="s">
        <v>2898</v>
      </c>
      <c r="U2128" s="221">
        <f t="shared" si="67"/>
        <v>-2.1099999998696149E-7</v>
      </c>
    </row>
    <row r="2129" spans="1:21" hidden="1">
      <c r="A2129" s="55" t="str">
        <f t="shared" si="66"/>
        <v>Y0BJ0</v>
      </c>
      <c r="B2129" s="55">
        <f>VLOOKUP(J2129,'Mapping-CITI'!A:E,5,0)</f>
        <v>0</v>
      </c>
      <c r="D2129" s="42">
        <v>45016</v>
      </c>
      <c r="E2129" s="42">
        <v>45199</v>
      </c>
      <c r="F2129" t="s">
        <v>2898</v>
      </c>
      <c r="G2129" t="s">
        <v>2924</v>
      </c>
      <c r="H2129">
        <v>2140</v>
      </c>
      <c r="I2129" t="s">
        <v>2806</v>
      </c>
      <c r="J2129">
        <v>260815</v>
      </c>
      <c r="K2129" t="s">
        <v>2286</v>
      </c>
      <c r="L2129">
        <v>-471810.72</v>
      </c>
      <c r="M2129">
        <v>0</v>
      </c>
      <c r="N2129">
        <v>0</v>
      </c>
      <c r="O2129">
        <v>-471810.72</v>
      </c>
      <c r="P2129" t="s">
        <v>607</v>
      </c>
      <c r="Q2129">
        <v>-471810.72</v>
      </c>
      <c r="R2129">
        <v>0</v>
      </c>
      <c r="S2129">
        <v>0</v>
      </c>
      <c r="T2129" t="s">
        <v>2898</v>
      </c>
      <c r="U2129" s="221">
        <f t="shared" si="67"/>
        <v>0</v>
      </c>
    </row>
    <row r="2130" spans="1:21" hidden="1">
      <c r="A2130" s="55" t="str">
        <f t="shared" si="66"/>
        <v>Y0BJ0</v>
      </c>
      <c r="B2130" s="55">
        <f>VLOOKUP(J2130,'Mapping-CITI'!A:E,5,0)</f>
        <v>0</v>
      </c>
      <c r="D2130" s="42">
        <v>45016</v>
      </c>
      <c r="E2130" s="42">
        <v>45199</v>
      </c>
      <c r="F2130" t="s">
        <v>2898</v>
      </c>
      <c r="G2130" t="s">
        <v>2924</v>
      </c>
      <c r="H2130">
        <v>2250</v>
      </c>
      <c r="I2130" t="s">
        <v>2774</v>
      </c>
      <c r="J2130">
        <v>260836</v>
      </c>
      <c r="K2130" t="s">
        <v>2705</v>
      </c>
      <c r="L2130">
        <v>-74289.440000000002</v>
      </c>
      <c r="M2130">
        <v>335681.08</v>
      </c>
      <c r="N2130">
        <v>308805.07</v>
      </c>
      <c r="O2130">
        <v>-47413.43</v>
      </c>
      <c r="P2130" t="s">
        <v>607</v>
      </c>
      <c r="Q2130">
        <v>-47413.43</v>
      </c>
      <c r="R2130">
        <v>334352.88</v>
      </c>
      <c r="S2130">
        <v>42999.73</v>
      </c>
      <c r="T2130" t="s">
        <v>2898</v>
      </c>
      <c r="U2130" s="221">
        <f t="shared" si="67"/>
        <v>2.6876010000000008E-3</v>
      </c>
    </row>
    <row r="2131" spans="1:21" hidden="1">
      <c r="A2131" s="55" t="str">
        <f t="shared" si="66"/>
        <v>Y0BJ0</v>
      </c>
      <c r="B2131" s="55">
        <f>VLOOKUP(J2131,'Mapping-CITI'!A:E,5,0)</f>
        <v>0</v>
      </c>
      <c r="D2131" s="42">
        <v>45016</v>
      </c>
      <c r="E2131" s="42">
        <v>45199</v>
      </c>
      <c r="F2131" t="s">
        <v>2898</v>
      </c>
      <c r="G2131" t="s">
        <v>2924</v>
      </c>
      <c r="H2131">
        <v>2250</v>
      </c>
      <c r="I2131" t="s">
        <v>2774</v>
      </c>
      <c r="J2131">
        <v>260837</v>
      </c>
      <c r="K2131" t="s">
        <v>2706</v>
      </c>
      <c r="L2131">
        <v>-74289.679999999993</v>
      </c>
      <c r="M2131">
        <v>335681.08</v>
      </c>
      <c r="N2131">
        <v>308805.07</v>
      </c>
      <c r="O2131">
        <v>-47413.67</v>
      </c>
      <c r="P2131" t="s">
        <v>607</v>
      </c>
      <c r="Q2131">
        <v>-47413.67</v>
      </c>
      <c r="R2131">
        <v>334352.88</v>
      </c>
      <c r="S2131">
        <v>42999.73</v>
      </c>
      <c r="T2131" t="s">
        <v>2898</v>
      </c>
      <c r="U2131" s="221">
        <f t="shared" si="67"/>
        <v>2.6876010000000008E-3</v>
      </c>
    </row>
    <row r="2132" spans="1:21" hidden="1">
      <c r="A2132" s="55" t="str">
        <f t="shared" si="66"/>
        <v>Y0BJ0</v>
      </c>
      <c r="B2132" s="55">
        <f>VLOOKUP(J2132,'Mapping-CITI'!A:E,5,0)</f>
        <v>0</v>
      </c>
      <c r="D2132" s="42">
        <v>45016</v>
      </c>
      <c r="E2132" s="42">
        <v>45199</v>
      </c>
      <c r="F2132" t="s">
        <v>2898</v>
      </c>
      <c r="G2132" t="s">
        <v>2924</v>
      </c>
      <c r="H2132">
        <v>2220</v>
      </c>
      <c r="I2132" t="s">
        <v>2775</v>
      </c>
      <c r="J2132">
        <v>260902</v>
      </c>
      <c r="K2132" t="s">
        <v>2287</v>
      </c>
      <c r="L2132">
        <v>-0.47</v>
      </c>
      <c r="M2132">
        <v>0</v>
      </c>
      <c r="N2132">
        <v>0</v>
      </c>
      <c r="O2132">
        <v>-0.47</v>
      </c>
      <c r="P2132" t="s">
        <v>607</v>
      </c>
      <c r="Q2132">
        <v>-0.47</v>
      </c>
      <c r="R2132">
        <v>0</v>
      </c>
      <c r="S2132">
        <v>0</v>
      </c>
      <c r="T2132" t="s">
        <v>2898</v>
      </c>
      <c r="U2132" s="221">
        <f t="shared" si="67"/>
        <v>0</v>
      </c>
    </row>
    <row r="2133" spans="1:21" hidden="1">
      <c r="A2133" s="55" t="str">
        <f t="shared" si="66"/>
        <v>Y0BJ0</v>
      </c>
      <c r="B2133" s="55">
        <f>VLOOKUP(J2133,'Mapping-CITI'!A:E,5,0)</f>
        <v>0</v>
      </c>
      <c r="D2133" s="42">
        <v>45016</v>
      </c>
      <c r="E2133" s="42">
        <v>45199</v>
      </c>
      <c r="F2133" t="s">
        <v>2898</v>
      </c>
      <c r="G2133" t="s">
        <v>2924</v>
      </c>
      <c r="H2133">
        <v>2140</v>
      </c>
      <c r="I2133" t="s">
        <v>2806</v>
      </c>
      <c r="J2133">
        <v>260905</v>
      </c>
      <c r="K2133" t="s">
        <v>2288</v>
      </c>
      <c r="L2133">
        <v>-17246.84</v>
      </c>
      <c r="M2133">
        <v>0</v>
      </c>
      <c r="N2133">
        <v>0</v>
      </c>
      <c r="O2133">
        <v>-17246.84</v>
      </c>
      <c r="P2133" t="s">
        <v>607</v>
      </c>
      <c r="Q2133">
        <v>-17246.84</v>
      </c>
      <c r="R2133">
        <v>0</v>
      </c>
      <c r="S2133">
        <v>0</v>
      </c>
      <c r="T2133" t="s">
        <v>2898</v>
      </c>
      <c r="U2133" s="221">
        <f t="shared" si="67"/>
        <v>0</v>
      </c>
    </row>
    <row r="2134" spans="1:21" hidden="1">
      <c r="A2134" s="55" t="str">
        <f t="shared" si="66"/>
        <v>Y0BJIgnore</v>
      </c>
      <c r="B2134" s="55" t="str">
        <f>VLOOKUP(J2134,'Mapping-CITI'!A:E,5,0)</f>
        <v>Ignore</v>
      </c>
      <c r="D2134" s="42">
        <v>45016</v>
      </c>
      <c r="E2134" s="42">
        <v>45199</v>
      </c>
      <c r="F2134" t="s">
        <v>2898</v>
      </c>
      <c r="G2134" t="s">
        <v>2924</v>
      </c>
      <c r="H2134">
        <v>2250</v>
      </c>
      <c r="I2134" t="s">
        <v>2774</v>
      </c>
      <c r="J2134">
        <v>260911</v>
      </c>
      <c r="K2134" t="s">
        <v>4267</v>
      </c>
      <c r="L2134">
        <v>0</v>
      </c>
      <c r="M2134">
        <v>48996.76</v>
      </c>
      <c r="N2134">
        <v>48996.76</v>
      </c>
      <c r="O2134">
        <v>0</v>
      </c>
      <c r="P2134" t="s">
        <v>607</v>
      </c>
      <c r="Q2134">
        <v>0</v>
      </c>
      <c r="R2134">
        <v>48996.76</v>
      </c>
      <c r="S2134">
        <v>48996.76</v>
      </c>
      <c r="T2134" t="s">
        <v>2898</v>
      </c>
      <c r="U2134" s="221">
        <f t="shared" si="67"/>
        <v>0</v>
      </c>
    </row>
    <row r="2135" spans="1:21" hidden="1">
      <c r="A2135" s="55" t="str">
        <f t="shared" si="66"/>
        <v>Y0BJ0</v>
      </c>
      <c r="B2135" s="55">
        <f>VLOOKUP(J2135,'Mapping-CITI'!A:E,5,0)</f>
        <v>0</v>
      </c>
      <c r="D2135" s="42">
        <v>45016</v>
      </c>
      <c r="E2135" s="42">
        <v>45199</v>
      </c>
      <c r="F2135" t="s">
        <v>2898</v>
      </c>
      <c r="G2135" t="s">
        <v>2924</v>
      </c>
      <c r="H2135">
        <v>2250</v>
      </c>
      <c r="I2135" t="s">
        <v>2774</v>
      </c>
      <c r="J2135">
        <v>260930</v>
      </c>
      <c r="K2135" t="s">
        <v>2291</v>
      </c>
      <c r="L2135">
        <v>0</v>
      </c>
      <c r="M2135">
        <v>0</v>
      </c>
      <c r="N2135">
        <v>0</v>
      </c>
      <c r="O2135">
        <v>0</v>
      </c>
      <c r="P2135" t="s">
        <v>607</v>
      </c>
      <c r="Q2135">
        <v>0</v>
      </c>
      <c r="R2135">
        <v>0</v>
      </c>
      <c r="S2135">
        <v>0</v>
      </c>
      <c r="T2135" t="s">
        <v>2898</v>
      </c>
      <c r="U2135" s="221">
        <f t="shared" si="67"/>
        <v>0</v>
      </c>
    </row>
    <row r="2136" spans="1:21" hidden="1">
      <c r="A2136" s="55" t="str">
        <f t="shared" si="66"/>
        <v>Y0BJ0</v>
      </c>
      <c r="B2136" s="55">
        <f>VLOOKUP(J2136,'Mapping-CITI'!A:E,5,0)</f>
        <v>0</v>
      </c>
      <c r="D2136" s="42">
        <v>45016</v>
      </c>
      <c r="E2136" s="42">
        <v>45199</v>
      </c>
      <c r="F2136" t="s">
        <v>2898</v>
      </c>
      <c r="G2136" t="s">
        <v>2924</v>
      </c>
      <c r="H2136">
        <v>2250</v>
      </c>
      <c r="I2136" t="s">
        <v>2774</v>
      </c>
      <c r="J2136">
        <v>260942</v>
      </c>
      <c r="K2136" t="s">
        <v>2292</v>
      </c>
      <c r="L2136">
        <v>-301.27</v>
      </c>
      <c r="M2136">
        <v>50</v>
      </c>
      <c r="N2136">
        <v>125</v>
      </c>
      <c r="O2136">
        <v>-376.27</v>
      </c>
      <c r="P2136" t="s">
        <v>607</v>
      </c>
      <c r="Q2136">
        <v>-376.27</v>
      </c>
      <c r="R2136">
        <v>50</v>
      </c>
      <c r="S2136">
        <v>0</v>
      </c>
      <c r="T2136" t="s">
        <v>2898</v>
      </c>
      <c r="U2136" s="221">
        <f t="shared" si="67"/>
        <v>-7.5000000000000002E-6</v>
      </c>
    </row>
    <row r="2137" spans="1:21" hidden="1">
      <c r="A2137" s="55" t="str">
        <f t="shared" si="66"/>
        <v>Y0BJ0</v>
      </c>
      <c r="B2137" s="55">
        <f>VLOOKUP(J2137,'Mapping-CITI'!A:E,5,0)</f>
        <v>0</v>
      </c>
      <c r="D2137" s="42">
        <v>45016</v>
      </c>
      <c r="E2137" s="42">
        <v>45199</v>
      </c>
      <c r="F2137" t="s">
        <v>2898</v>
      </c>
      <c r="G2137" t="s">
        <v>2924</v>
      </c>
      <c r="H2137">
        <v>2220</v>
      </c>
      <c r="I2137" t="s">
        <v>2775</v>
      </c>
      <c r="J2137">
        <v>260944</v>
      </c>
      <c r="K2137" t="s">
        <v>2712</v>
      </c>
      <c r="L2137">
        <v>-186870.2</v>
      </c>
      <c r="M2137">
        <v>1243750.8600000001</v>
      </c>
      <c r="N2137">
        <v>1337371.2</v>
      </c>
      <c r="O2137">
        <v>-280490.53999999998</v>
      </c>
      <c r="P2137" t="s">
        <v>607</v>
      </c>
      <c r="Q2137">
        <v>-280490.53999999998</v>
      </c>
      <c r="R2137">
        <v>1243750.8600000001</v>
      </c>
      <c r="S2137">
        <v>1337371.2</v>
      </c>
      <c r="T2137" t="s">
        <v>2898</v>
      </c>
      <c r="U2137" s="221">
        <f t="shared" si="67"/>
        <v>-9.3620339999999844E-3</v>
      </c>
    </row>
    <row r="2138" spans="1:21" hidden="1">
      <c r="A2138" s="55" t="str">
        <f t="shared" si="66"/>
        <v>Y0BJ0</v>
      </c>
      <c r="B2138" s="55">
        <f>VLOOKUP(J2138,'Mapping-CITI'!A:E,5,0)</f>
        <v>0</v>
      </c>
      <c r="D2138" s="42">
        <v>45016</v>
      </c>
      <c r="E2138" s="42">
        <v>45199</v>
      </c>
      <c r="F2138" t="s">
        <v>2898</v>
      </c>
      <c r="G2138" t="s">
        <v>2924</v>
      </c>
      <c r="H2138">
        <v>2220</v>
      </c>
      <c r="I2138" t="s">
        <v>2775</v>
      </c>
      <c r="J2138">
        <v>261026</v>
      </c>
      <c r="K2138" t="s">
        <v>2549</v>
      </c>
      <c r="L2138">
        <v>0</v>
      </c>
      <c r="M2138">
        <v>137131.04999999999</v>
      </c>
      <c r="N2138">
        <v>15481.5</v>
      </c>
      <c r="O2138">
        <v>121649.55</v>
      </c>
      <c r="P2138" t="s">
        <v>607</v>
      </c>
      <c r="Q2138">
        <v>121649.55</v>
      </c>
      <c r="R2138">
        <v>137131.04999999999</v>
      </c>
      <c r="S2138">
        <v>15481.5</v>
      </c>
      <c r="T2138" t="s">
        <v>2898</v>
      </c>
      <c r="U2138" s="221">
        <f t="shared" si="67"/>
        <v>1.2164954999999998E-2</v>
      </c>
    </row>
    <row r="2139" spans="1:21" hidden="1">
      <c r="A2139" s="55" t="str">
        <f t="shared" si="66"/>
        <v>Y0BJ0</v>
      </c>
      <c r="B2139" s="55">
        <f>VLOOKUP(J2139,'Mapping-CITI'!A:E,5,0)</f>
        <v>0</v>
      </c>
      <c r="D2139" s="42">
        <v>45016</v>
      </c>
      <c r="E2139" s="42">
        <v>45199</v>
      </c>
      <c r="F2139" t="s">
        <v>2898</v>
      </c>
      <c r="G2139" t="s">
        <v>2924</v>
      </c>
      <c r="H2139">
        <v>2220</v>
      </c>
      <c r="I2139" t="s">
        <v>2775</v>
      </c>
      <c r="J2139">
        <v>261259</v>
      </c>
      <c r="K2139" t="s">
        <v>2707</v>
      </c>
      <c r="L2139">
        <v>32.450000000000003</v>
      </c>
      <c r="M2139">
        <v>1153.29</v>
      </c>
      <c r="N2139">
        <v>1270.3599999999999</v>
      </c>
      <c r="O2139">
        <v>-84.62</v>
      </c>
      <c r="P2139" t="s">
        <v>607</v>
      </c>
      <c r="Q2139">
        <v>-84.62</v>
      </c>
      <c r="R2139">
        <v>1153.29</v>
      </c>
      <c r="S2139">
        <v>0</v>
      </c>
      <c r="T2139" t="s">
        <v>2898</v>
      </c>
      <c r="U2139" s="221">
        <f t="shared" si="67"/>
        <v>-1.1706999999999993E-5</v>
      </c>
    </row>
    <row r="2140" spans="1:21" hidden="1">
      <c r="A2140" s="55" t="str">
        <f t="shared" si="66"/>
        <v>Y0BJ0</v>
      </c>
      <c r="B2140" s="55">
        <f>VLOOKUP(J2140,'Mapping-CITI'!A:E,5,0)</f>
        <v>0</v>
      </c>
      <c r="D2140" s="42">
        <v>45016</v>
      </c>
      <c r="E2140" s="42">
        <v>45199</v>
      </c>
      <c r="F2140" t="s">
        <v>2898</v>
      </c>
      <c r="G2140" t="s">
        <v>2924</v>
      </c>
      <c r="H2140">
        <v>2220</v>
      </c>
      <c r="I2140" t="s">
        <v>2775</v>
      </c>
      <c r="J2140">
        <v>261260</v>
      </c>
      <c r="K2140" t="s">
        <v>2708</v>
      </c>
      <c r="L2140">
        <v>32.450000000000003</v>
      </c>
      <c r="M2140">
        <v>1153.29</v>
      </c>
      <c r="N2140">
        <v>1270.3599999999999</v>
      </c>
      <c r="O2140">
        <v>-84.62</v>
      </c>
      <c r="P2140" t="s">
        <v>607</v>
      </c>
      <c r="Q2140">
        <v>-84.62</v>
      </c>
      <c r="R2140">
        <v>1153.29</v>
      </c>
      <c r="S2140">
        <v>0</v>
      </c>
      <c r="T2140" t="s">
        <v>2898</v>
      </c>
      <c r="U2140" s="221">
        <f t="shared" si="67"/>
        <v>-1.1706999999999993E-5</v>
      </c>
    </row>
    <row r="2141" spans="1:21" hidden="1">
      <c r="A2141" s="55" t="str">
        <f t="shared" si="66"/>
        <v>Y0BJ0</v>
      </c>
      <c r="B2141" s="55">
        <f>VLOOKUP(J2141,'Mapping-CITI'!A:E,5,0)</f>
        <v>0</v>
      </c>
      <c r="D2141" s="42">
        <v>45016</v>
      </c>
      <c r="E2141" s="42">
        <v>45199</v>
      </c>
      <c r="F2141" t="s">
        <v>2898</v>
      </c>
      <c r="G2141" t="s">
        <v>2924</v>
      </c>
      <c r="H2141">
        <v>2220</v>
      </c>
      <c r="I2141" t="s">
        <v>2775</v>
      </c>
      <c r="J2141">
        <v>261262</v>
      </c>
      <c r="K2141" t="s">
        <v>2709</v>
      </c>
      <c r="L2141">
        <v>-622.32000000000005</v>
      </c>
      <c r="M2141">
        <v>2884.5</v>
      </c>
      <c r="N2141">
        <v>2509.0100000000002</v>
      </c>
      <c r="O2141">
        <v>-246.83</v>
      </c>
      <c r="P2141" t="s">
        <v>607</v>
      </c>
      <c r="Q2141">
        <v>-246.83</v>
      </c>
      <c r="R2141">
        <v>2884.5</v>
      </c>
      <c r="S2141">
        <v>0</v>
      </c>
      <c r="T2141" t="s">
        <v>2898</v>
      </c>
      <c r="U2141" s="221">
        <f t="shared" si="67"/>
        <v>3.7548999999999975E-5</v>
      </c>
    </row>
    <row r="2142" spans="1:21" hidden="1">
      <c r="A2142" s="55" t="str">
        <f t="shared" si="66"/>
        <v>Y0BJ0</v>
      </c>
      <c r="B2142" s="55">
        <f>VLOOKUP(J2142,'Mapping-CITI'!A:E,5,0)</f>
        <v>0</v>
      </c>
      <c r="D2142" s="42">
        <v>45016</v>
      </c>
      <c r="E2142" s="42">
        <v>45199</v>
      </c>
      <c r="F2142" t="s">
        <v>2898</v>
      </c>
      <c r="G2142" t="s">
        <v>2924</v>
      </c>
      <c r="H2142">
        <v>2150</v>
      </c>
      <c r="I2142" t="s">
        <v>2797</v>
      </c>
      <c r="J2142">
        <v>281101</v>
      </c>
      <c r="K2142" t="s">
        <v>2296</v>
      </c>
      <c r="L2142">
        <v>-416375988.41000003</v>
      </c>
      <c r="M2142">
        <v>0</v>
      </c>
      <c r="N2142">
        <v>0</v>
      </c>
      <c r="O2142">
        <v>-494836349.81999999</v>
      </c>
      <c r="P2142" t="s">
        <v>607</v>
      </c>
      <c r="Q2142">
        <v>-494836349.81999999</v>
      </c>
      <c r="R2142">
        <v>0</v>
      </c>
      <c r="S2142">
        <v>0</v>
      </c>
      <c r="T2142" t="s">
        <v>2898</v>
      </c>
      <c r="U2142" s="221">
        <f t="shared" si="67"/>
        <v>0</v>
      </c>
    </row>
    <row r="2143" spans="1:21" hidden="1">
      <c r="A2143" s="55" t="str">
        <f t="shared" si="66"/>
        <v>Y0BJ0</v>
      </c>
      <c r="B2143" s="55">
        <f>VLOOKUP(J2143,'Mapping-CITI'!A:E,5,0)</f>
        <v>0</v>
      </c>
      <c r="D2143" s="42">
        <v>45016</v>
      </c>
      <c r="E2143" s="42">
        <v>45199</v>
      </c>
      <c r="F2143" t="s">
        <v>2898</v>
      </c>
      <c r="G2143" t="s">
        <v>2924</v>
      </c>
      <c r="H2143">
        <v>2150</v>
      </c>
      <c r="I2143" t="s">
        <v>2797</v>
      </c>
      <c r="J2143">
        <v>281102</v>
      </c>
      <c r="K2143" t="s">
        <v>2544</v>
      </c>
      <c r="L2143">
        <v>-54238503.799999997</v>
      </c>
      <c r="M2143">
        <v>0</v>
      </c>
      <c r="N2143">
        <v>0</v>
      </c>
      <c r="O2143">
        <v>5091470.92</v>
      </c>
      <c r="P2143" t="s">
        <v>607</v>
      </c>
      <c r="Q2143">
        <v>5091470.92</v>
      </c>
      <c r="R2143">
        <v>0</v>
      </c>
      <c r="S2143">
        <v>0</v>
      </c>
      <c r="T2143" t="s">
        <v>2898</v>
      </c>
      <c r="U2143" s="221">
        <f t="shared" si="67"/>
        <v>0</v>
      </c>
    </row>
    <row r="2144" spans="1:21" hidden="1">
      <c r="A2144" s="55" t="str">
        <f t="shared" si="66"/>
        <v>Y0BJ0</v>
      </c>
      <c r="B2144" s="55">
        <f>VLOOKUP(J2144,'Mapping-CITI'!A:E,5,0)</f>
        <v>0</v>
      </c>
      <c r="D2144" s="42">
        <v>45016</v>
      </c>
      <c r="E2144" s="42">
        <v>45199</v>
      </c>
      <c r="F2144" t="s">
        <v>2898</v>
      </c>
      <c r="G2144" t="s">
        <v>2924</v>
      </c>
      <c r="H2144">
        <v>2150</v>
      </c>
      <c r="I2144" t="s">
        <v>2797</v>
      </c>
      <c r="J2144">
        <v>281138</v>
      </c>
      <c r="K2144" t="s">
        <v>2303</v>
      </c>
      <c r="L2144">
        <v>-87759405.760000005</v>
      </c>
      <c r="M2144">
        <v>156442931.53</v>
      </c>
      <c r="N2144">
        <v>180921888.36000001</v>
      </c>
      <c r="O2144">
        <v>-112238362.59</v>
      </c>
      <c r="P2144" t="s">
        <v>607</v>
      </c>
      <c r="Q2144">
        <v>-112238362.59</v>
      </c>
      <c r="R2144">
        <v>0</v>
      </c>
      <c r="S2144">
        <v>0</v>
      </c>
      <c r="T2144" t="s">
        <v>2898</v>
      </c>
      <c r="U2144" s="221">
        <f t="shared" si="67"/>
        <v>-2.4478956830000014</v>
      </c>
    </row>
    <row r="2145" spans="1:21" hidden="1">
      <c r="A2145" s="55" t="str">
        <f t="shared" si="66"/>
        <v>Y0BJ0</v>
      </c>
      <c r="B2145" s="55">
        <f>VLOOKUP(J2145,'Mapping-CITI'!A:E,5,0)</f>
        <v>0</v>
      </c>
      <c r="D2145" s="42">
        <v>45016</v>
      </c>
      <c r="E2145" s="42">
        <v>45199</v>
      </c>
      <c r="F2145" t="s">
        <v>2898</v>
      </c>
      <c r="G2145" t="s">
        <v>2924</v>
      </c>
      <c r="H2145">
        <v>2150</v>
      </c>
      <c r="I2145" t="s">
        <v>2797</v>
      </c>
      <c r="J2145">
        <v>281139</v>
      </c>
      <c r="K2145" t="s">
        <v>2304</v>
      </c>
      <c r="L2145">
        <v>-16719821.74</v>
      </c>
      <c r="M2145">
        <v>441832.37</v>
      </c>
      <c r="N2145">
        <v>44145.66</v>
      </c>
      <c r="O2145">
        <v>-16322135.029999999</v>
      </c>
      <c r="P2145" t="s">
        <v>607</v>
      </c>
      <c r="Q2145">
        <v>-16322135.029999999</v>
      </c>
      <c r="R2145">
        <v>0</v>
      </c>
      <c r="S2145">
        <v>0</v>
      </c>
      <c r="T2145" t="s">
        <v>2898</v>
      </c>
      <c r="U2145" s="221">
        <f t="shared" si="67"/>
        <v>3.9768670999999998E-2</v>
      </c>
    </row>
    <row r="2146" spans="1:21" hidden="1">
      <c r="A2146" s="55" t="str">
        <f t="shared" si="66"/>
        <v>Y0BJ0</v>
      </c>
      <c r="B2146" s="55">
        <f>VLOOKUP(J2146,'Mapping-CITI'!A:E,5,0)</f>
        <v>0</v>
      </c>
      <c r="D2146" s="42">
        <v>45016</v>
      </c>
      <c r="E2146" s="42">
        <v>45199</v>
      </c>
      <c r="F2146" t="s">
        <v>2898</v>
      </c>
      <c r="G2146" t="s">
        <v>2924</v>
      </c>
      <c r="H2146">
        <v>2150</v>
      </c>
      <c r="I2146" t="s">
        <v>2797</v>
      </c>
      <c r="J2146">
        <v>281140</v>
      </c>
      <c r="K2146" t="s">
        <v>2566</v>
      </c>
      <c r="L2146">
        <v>6924164.5899999999</v>
      </c>
      <c r="M2146">
        <v>1415330.56</v>
      </c>
      <c r="N2146">
        <v>213591.7</v>
      </c>
      <c r="O2146">
        <v>8125903.4500000002</v>
      </c>
      <c r="P2146" t="s">
        <v>607</v>
      </c>
      <c r="Q2146">
        <v>8125903.4500000002</v>
      </c>
      <c r="R2146">
        <v>0</v>
      </c>
      <c r="S2146">
        <v>0</v>
      </c>
      <c r="T2146" t="s">
        <v>2898</v>
      </c>
      <c r="U2146" s="221">
        <f t="shared" si="67"/>
        <v>0.12017388600000001</v>
      </c>
    </row>
    <row r="2147" spans="1:21" hidden="1">
      <c r="A2147" s="55" t="str">
        <f t="shared" si="66"/>
        <v>Y0BJ0</v>
      </c>
      <c r="B2147" s="55">
        <f>VLOOKUP(J2147,'Mapping-CITI'!A:E,5,0)</f>
        <v>0</v>
      </c>
      <c r="D2147" s="42">
        <v>45016</v>
      </c>
      <c r="E2147" s="42">
        <v>45199</v>
      </c>
      <c r="F2147" t="s">
        <v>2898</v>
      </c>
      <c r="G2147" t="s">
        <v>2924</v>
      </c>
      <c r="H2147">
        <v>2150</v>
      </c>
      <c r="I2147" t="s">
        <v>2797</v>
      </c>
      <c r="J2147">
        <v>281166</v>
      </c>
      <c r="K2147" t="s">
        <v>2309</v>
      </c>
      <c r="L2147">
        <v>-35939446.670000002</v>
      </c>
      <c r="M2147">
        <v>0</v>
      </c>
      <c r="N2147">
        <v>0</v>
      </c>
      <c r="O2147">
        <v>-35939446.670000002</v>
      </c>
      <c r="P2147" t="s">
        <v>607</v>
      </c>
      <c r="Q2147">
        <v>-35939446.670000002</v>
      </c>
      <c r="R2147">
        <v>0</v>
      </c>
      <c r="S2147">
        <v>0</v>
      </c>
      <c r="T2147" t="s">
        <v>2898</v>
      </c>
      <c r="U2147" s="221">
        <f t="shared" si="67"/>
        <v>0</v>
      </c>
    </row>
    <row r="2148" spans="1:21" hidden="1">
      <c r="A2148" s="55" t="str">
        <f t="shared" si="66"/>
        <v>Y0BJ0</v>
      </c>
      <c r="B2148" s="55">
        <f>VLOOKUP(J2148,'Mapping-CITI'!A:E,5,0)</f>
        <v>0</v>
      </c>
      <c r="D2148" s="42">
        <v>45016</v>
      </c>
      <c r="E2148" s="42">
        <v>45199</v>
      </c>
      <c r="F2148" t="s">
        <v>2898</v>
      </c>
      <c r="G2148" t="s">
        <v>2924</v>
      </c>
      <c r="H2148">
        <v>2250</v>
      </c>
      <c r="I2148" t="s">
        <v>2774</v>
      </c>
      <c r="J2148">
        <v>281212</v>
      </c>
      <c r="K2148" t="s">
        <v>2314</v>
      </c>
      <c r="L2148">
        <v>-24754.77</v>
      </c>
      <c r="M2148">
        <v>149067.57999999999</v>
      </c>
      <c r="N2148">
        <v>151458.07</v>
      </c>
      <c r="O2148">
        <v>-27145.26</v>
      </c>
      <c r="P2148" t="s">
        <v>607</v>
      </c>
      <c r="Q2148">
        <v>-27145.26</v>
      </c>
      <c r="R2148">
        <v>149067.57999999999</v>
      </c>
      <c r="S2148">
        <v>0</v>
      </c>
      <c r="T2148" t="s">
        <v>2898</v>
      </c>
      <c r="U2148" s="221">
        <f t="shared" si="67"/>
        <v>-2.3904900000000197E-4</v>
      </c>
    </row>
    <row r="2149" spans="1:21" hidden="1">
      <c r="A2149" s="55" t="str">
        <f t="shared" si="66"/>
        <v>Y0BJ0</v>
      </c>
      <c r="B2149" s="55">
        <f>VLOOKUP(J2149,'Mapping-CITI'!A:E,5,0)</f>
        <v>0</v>
      </c>
      <c r="D2149" s="42">
        <v>45016</v>
      </c>
      <c r="E2149" s="42">
        <v>45199</v>
      </c>
      <c r="F2149" t="s">
        <v>2898</v>
      </c>
      <c r="G2149" t="s">
        <v>2924</v>
      </c>
      <c r="H2149">
        <v>2250</v>
      </c>
      <c r="I2149" t="s">
        <v>2774</v>
      </c>
      <c r="J2149">
        <v>281276</v>
      </c>
      <c r="K2149" t="s">
        <v>2330</v>
      </c>
      <c r="L2149">
        <v>0</v>
      </c>
      <c r="M2149">
        <v>0</v>
      </c>
      <c r="N2149">
        <v>8418.27</v>
      </c>
      <c r="O2149">
        <v>-8418.27</v>
      </c>
      <c r="P2149" t="s">
        <v>607</v>
      </c>
      <c r="Q2149">
        <v>-8418.27</v>
      </c>
      <c r="R2149">
        <v>0</v>
      </c>
      <c r="S2149">
        <v>8418.27</v>
      </c>
      <c r="T2149" t="s">
        <v>2898</v>
      </c>
      <c r="U2149" s="221">
        <f t="shared" si="67"/>
        <v>-8.4182700000000007E-4</v>
      </c>
    </row>
    <row r="2150" spans="1:21" hidden="1">
      <c r="A2150" s="55" t="str">
        <f t="shared" si="66"/>
        <v>Y0BJ0</v>
      </c>
      <c r="B2150" s="55">
        <f>VLOOKUP(J2150,'Mapping-CITI'!A:E,5,0)</f>
        <v>0</v>
      </c>
      <c r="D2150" s="42">
        <v>45016</v>
      </c>
      <c r="E2150" s="42">
        <v>45199</v>
      </c>
      <c r="F2150" t="s">
        <v>2898</v>
      </c>
      <c r="G2150" t="s">
        <v>2924</v>
      </c>
      <c r="H2150">
        <v>2150</v>
      </c>
      <c r="I2150" t="s">
        <v>2797</v>
      </c>
      <c r="J2150">
        <v>281292</v>
      </c>
      <c r="K2150" t="s">
        <v>2551</v>
      </c>
      <c r="L2150">
        <v>-11136989.539999999</v>
      </c>
      <c r="M2150">
        <v>6246936.4299999997</v>
      </c>
      <c r="N2150">
        <v>66520253.359999999</v>
      </c>
      <c r="O2150">
        <v>-71410306.469999999</v>
      </c>
      <c r="P2150" t="s">
        <v>607</v>
      </c>
      <c r="Q2150">
        <v>-71410306.469999999</v>
      </c>
      <c r="R2150">
        <v>0</v>
      </c>
      <c r="S2150">
        <v>0</v>
      </c>
      <c r="T2150" t="s">
        <v>2898</v>
      </c>
      <c r="U2150" s="221">
        <f t="shared" si="67"/>
        <v>-6.0273316929999998</v>
      </c>
    </row>
    <row r="2151" spans="1:21" hidden="1">
      <c r="A2151" s="55" t="str">
        <f t="shared" si="66"/>
        <v>Y0BJ0</v>
      </c>
      <c r="B2151" s="55">
        <f>VLOOKUP(J2151,'Mapping-CITI'!A:E,5,0)</f>
        <v>0</v>
      </c>
      <c r="D2151" s="42">
        <v>45016</v>
      </c>
      <c r="E2151" s="42">
        <v>45199</v>
      </c>
      <c r="F2151" t="s">
        <v>2898</v>
      </c>
      <c r="G2151" t="s">
        <v>2924</v>
      </c>
      <c r="H2151">
        <v>2150</v>
      </c>
      <c r="I2151" t="s">
        <v>2797</v>
      </c>
      <c r="J2151">
        <v>281293</v>
      </c>
      <c r="K2151" t="s">
        <v>2561</v>
      </c>
      <c r="L2151">
        <v>-1352116.71</v>
      </c>
      <c r="M2151">
        <v>263160.5</v>
      </c>
      <c r="N2151">
        <v>29505.05</v>
      </c>
      <c r="O2151">
        <v>-1118461.26</v>
      </c>
      <c r="P2151" t="s">
        <v>607</v>
      </c>
      <c r="Q2151">
        <v>-1118461.26</v>
      </c>
      <c r="R2151">
        <v>0</v>
      </c>
      <c r="S2151">
        <v>0</v>
      </c>
      <c r="T2151" t="s">
        <v>2898</v>
      </c>
      <c r="U2151" s="221">
        <f t="shared" si="67"/>
        <v>2.3365545000000001E-2</v>
      </c>
    </row>
    <row r="2152" spans="1:21" hidden="1">
      <c r="A2152" s="55" t="str">
        <f t="shared" si="66"/>
        <v>Y0BJ0</v>
      </c>
      <c r="B2152" s="55">
        <f>VLOOKUP(J2152,'Mapping-CITI'!A:E,5,0)</f>
        <v>0</v>
      </c>
      <c r="D2152" s="42">
        <v>45016</v>
      </c>
      <c r="E2152" s="42">
        <v>45199</v>
      </c>
      <c r="F2152" t="s">
        <v>2898</v>
      </c>
      <c r="G2152" t="s">
        <v>2924</v>
      </c>
      <c r="H2152">
        <v>2150</v>
      </c>
      <c r="I2152" t="s">
        <v>2797</v>
      </c>
      <c r="J2152">
        <v>281294</v>
      </c>
      <c r="K2152" t="s">
        <v>2568</v>
      </c>
      <c r="L2152">
        <v>-301490.76</v>
      </c>
      <c r="M2152">
        <v>68470.94</v>
      </c>
      <c r="N2152">
        <v>19707.2</v>
      </c>
      <c r="O2152">
        <v>-252727.02</v>
      </c>
      <c r="P2152" t="s">
        <v>607</v>
      </c>
      <c r="Q2152">
        <v>-252727.02</v>
      </c>
      <c r="R2152">
        <v>0</v>
      </c>
      <c r="S2152">
        <v>0</v>
      </c>
      <c r="T2152" t="s">
        <v>2898</v>
      </c>
      <c r="U2152" s="221">
        <f t="shared" si="67"/>
        <v>4.8763740000000002E-3</v>
      </c>
    </row>
    <row r="2153" spans="1:21" hidden="1">
      <c r="A2153" s="55" t="str">
        <f t="shared" si="66"/>
        <v>Y0BJ5.3</v>
      </c>
      <c r="B2153" s="55">
        <f>VLOOKUP(J2153,'Mapping-CITI'!A:E,5,0)</f>
        <v>5.3</v>
      </c>
      <c r="D2153" s="42">
        <v>45016</v>
      </c>
      <c r="E2153" s="42">
        <v>45199</v>
      </c>
      <c r="F2153" t="s">
        <v>2898</v>
      </c>
      <c r="G2153" t="s">
        <v>2924</v>
      </c>
      <c r="H2153">
        <v>5140</v>
      </c>
      <c r="I2153" t="s">
        <v>2798</v>
      </c>
      <c r="J2153">
        <v>301101</v>
      </c>
      <c r="K2153" t="s">
        <v>2333</v>
      </c>
      <c r="L2153">
        <v>-89527543.659999996</v>
      </c>
      <c r="M2153">
        <v>0</v>
      </c>
      <c r="N2153">
        <v>78186572.769999996</v>
      </c>
      <c r="O2153">
        <v>-78186572.769999996</v>
      </c>
      <c r="P2153" t="s">
        <v>607</v>
      </c>
      <c r="Q2153">
        <v>-78186572.769999996</v>
      </c>
      <c r="R2153">
        <v>0</v>
      </c>
      <c r="S2153">
        <v>0</v>
      </c>
      <c r="T2153" t="s">
        <v>2898</v>
      </c>
      <c r="U2153" s="221">
        <f t="shared" si="67"/>
        <v>-7.8186572769999998</v>
      </c>
    </row>
    <row r="2154" spans="1:21" hidden="1">
      <c r="A2154" s="55" t="str">
        <f t="shared" si="66"/>
        <v>Y0BJ5.3</v>
      </c>
      <c r="B2154" s="55">
        <f>VLOOKUP(J2154,'Mapping-CITI'!A:E,5,0)</f>
        <v>5.3</v>
      </c>
      <c r="D2154" s="42">
        <v>45016</v>
      </c>
      <c r="E2154" s="42">
        <v>45199</v>
      </c>
      <c r="F2154" t="s">
        <v>2898</v>
      </c>
      <c r="G2154" t="s">
        <v>2924</v>
      </c>
      <c r="H2154">
        <v>5140</v>
      </c>
      <c r="I2154" t="s">
        <v>2798</v>
      </c>
      <c r="J2154">
        <v>301232</v>
      </c>
      <c r="K2154" t="s">
        <v>2341</v>
      </c>
      <c r="L2154">
        <v>0</v>
      </c>
      <c r="M2154">
        <v>0</v>
      </c>
      <c r="N2154">
        <v>7500</v>
      </c>
      <c r="O2154">
        <v>-7500</v>
      </c>
      <c r="P2154" t="s">
        <v>607</v>
      </c>
      <c r="Q2154">
        <v>-7500</v>
      </c>
      <c r="R2154">
        <v>0</v>
      </c>
      <c r="S2154">
        <v>0</v>
      </c>
      <c r="T2154" t="s">
        <v>2898</v>
      </c>
      <c r="U2154" s="221">
        <f t="shared" si="67"/>
        <v>-7.5000000000000002E-4</v>
      </c>
    </row>
    <row r="2155" spans="1:21" hidden="1">
      <c r="A2155" s="55" t="str">
        <f t="shared" si="66"/>
        <v>Y0BJ5.3</v>
      </c>
      <c r="B2155" s="55">
        <f>VLOOKUP(J2155,'Mapping-CITI'!A:E,5,0)</f>
        <v>5.3</v>
      </c>
      <c r="D2155" s="42">
        <v>45016</v>
      </c>
      <c r="E2155" s="42">
        <v>45199</v>
      </c>
      <c r="F2155" t="s">
        <v>2898</v>
      </c>
      <c r="G2155" t="s">
        <v>2924</v>
      </c>
      <c r="H2155">
        <v>5160</v>
      </c>
      <c r="I2155" t="s">
        <v>2851</v>
      </c>
      <c r="J2155">
        <v>302203</v>
      </c>
      <c r="K2155" t="s">
        <v>2343</v>
      </c>
      <c r="L2155">
        <v>0.44</v>
      </c>
      <c r="M2155">
        <v>0.67</v>
      </c>
      <c r="N2155">
        <v>0.99</v>
      </c>
      <c r="O2155">
        <v>-0.32</v>
      </c>
      <c r="P2155" t="s">
        <v>607</v>
      </c>
      <c r="Q2155">
        <v>-0.32</v>
      </c>
      <c r="R2155">
        <v>0.67</v>
      </c>
      <c r="S2155">
        <v>0.99</v>
      </c>
      <c r="T2155" t="s">
        <v>2898</v>
      </c>
      <c r="U2155" s="221">
        <f t="shared" si="67"/>
        <v>-3.1999999999999995E-8</v>
      </c>
    </row>
    <row r="2156" spans="1:21" hidden="1">
      <c r="A2156" s="55" t="str">
        <f t="shared" si="66"/>
        <v>Y0BJ5.1</v>
      </c>
      <c r="B2156" s="55">
        <f>VLOOKUP(J2156,'Mapping-CITI'!A:E,5,0)</f>
        <v>5.0999999999999996</v>
      </c>
      <c r="D2156" s="42">
        <v>45016</v>
      </c>
      <c r="E2156" s="42">
        <v>45199</v>
      </c>
      <c r="F2156" t="s">
        <v>2898</v>
      </c>
      <c r="G2156" t="s">
        <v>2924</v>
      </c>
      <c r="H2156">
        <v>5110</v>
      </c>
      <c r="I2156" t="s">
        <v>2776</v>
      </c>
      <c r="J2156">
        <v>304101</v>
      </c>
      <c r="K2156" t="s">
        <v>2344</v>
      </c>
      <c r="L2156">
        <v>-18321593.199999999</v>
      </c>
      <c r="M2156">
        <v>0</v>
      </c>
      <c r="N2156">
        <v>6924904.5</v>
      </c>
      <c r="O2156">
        <v>-6924904.5</v>
      </c>
      <c r="P2156" t="s">
        <v>607</v>
      </c>
      <c r="Q2156">
        <v>-6924904.5</v>
      </c>
      <c r="R2156">
        <v>0</v>
      </c>
      <c r="S2156">
        <v>0</v>
      </c>
      <c r="T2156" t="s">
        <v>2898</v>
      </c>
      <c r="U2156" s="221">
        <f t="shared" si="67"/>
        <v>-0.69249044999999998</v>
      </c>
    </row>
    <row r="2157" spans="1:21" hidden="1">
      <c r="A2157" s="55" t="str">
        <f t="shared" si="66"/>
        <v>Y0BJ5.2</v>
      </c>
      <c r="B2157" s="55">
        <f>VLOOKUP(J2157,'Mapping-CITI'!A:E,5,0)</f>
        <v>5.2</v>
      </c>
      <c r="D2157" s="42">
        <v>45016</v>
      </c>
      <c r="E2157" s="42">
        <v>45199</v>
      </c>
      <c r="F2157" t="s">
        <v>2898</v>
      </c>
      <c r="G2157" t="s">
        <v>2924</v>
      </c>
      <c r="H2157">
        <v>5110</v>
      </c>
      <c r="I2157" t="s">
        <v>2776</v>
      </c>
      <c r="J2157">
        <v>304209</v>
      </c>
      <c r="K2157" t="s">
        <v>2350</v>
      </c>
      <c r="L2157">
        <v>-28988196.670000002</v>
      </c>
      <c r="M2157">
        <v>902000</v>
      </c>
      <c r="N2157">
        <v>9513640</v>
      </c>
      <c r="O2157">
        <v>-8611640</v>
      </c>
      <c r="P2157" t="s">
        <v>607</v>
      </c>
      <c r="Q2157">
        <v>-8611640</v>
      </c>
      <c r="R2157">
        <v>0</v>
      </c>
      <c r="S2157">
        <v>0</v>
      </c>
      <c r="T2157" t="s">
        <v>2898</v>
      </c>
      <c r="U2157" s="221">
        <f t="shared" si="67"/>
        <v>-0.86116400000000004</v>
      </c>
    </row>
    <row r="2158" spans="1:21" hidden="1">
      <c r="A2158" s="55" t="str">
        <f t="shared" si="66"/>
        <v>Y0BJ5.2</v>
      </c>
      <c r="B2158" s="55">
        <f>VLOOKUP(J2158,'Mapping-CITI'!A:E,5,0)</f>
        <v>5.2</v>
      </c>
      <c r="D2158" s="42">
        <v>45016</v>
      </c>
      <c r="E2158" s="42">
        <v>45199</v>
      </c>
      <c r="F2158" t="s">
        <v>2898</v>
      </c>
      <c r="G2158" t="s">
        <v>2924</v>
      </c>
      <c r="H2158">
        <v>5110</v>
      </c>
      <c r="I2158" t="s">
        <v>2776</v>
      </c>
      <c r="J2158">
        <v>304213</v>
      </c>
      <c r="K2158" t="s">
        <v>2351</v>
      </c>
      <c r="L2158">
        <v>-3935973.88</v>
      </c>
      <c r="M2158">
        <v>0</v>
      </c>
      <c r="N2158">
        <v>2283989.7599999998</v>
      </c>
      <c r="O2158">
        <v>-2283989.7599999998</v>
      </c>
      <c r="P2158" t="s">
        <v>607</v>
      </c>
      <c r="Q2158">
        <v>-2283989.7599999998</v>
      </c>
      <c r="R2158">
        <v>0</v>
      </c>
      <c r="S2158">
        <v>0</v>
      </c>
      <c r="T2158" t="s">
        <v>2898</v>
      </c>
      <c r="U2158" s="221">
        <f t="shared" si="67"/>
        <v>-0.22839897599999998</v>
      </c>
    </row>
    <row r="2159" spans="1:21" hidden="1">
      <c r="A2159" s="55" t="str">
        <f t="shared" si="66"/>
        <v>Y0BJ5.2</v>
      </c>
      <c r="B2159" s="55">
        <f>VLOOKUP(J2159,'Mapping-CITI'!A:E,5,0)</f>
        <v>5.2</v>
      </c>
      <c r="D2159" s="42">
        <v>45016</v>
      </c>
      <c r="E2159" s="42">
        <v>45199</v>
      </c>
      <c r="F2159" t="s">
        <v>2898</v>
      </c>
      <c r="G2159" t="s">
        <v>2924</v>
      </c>
      <c r="H2159">
        <v>5110</v>
      </c>
      <c r="I2159" t="s">
        <v>2776</v>
      </c>
      <c r="J2159">
        <v>304216</v>
      </c>
      <c r="K2159" t="s">
        <v>2354</v>
      </c>
      <c r="L2159">
        <v>-2123064</v>
      </c>
      <c r="M2159">
        <v>0</v>
      </c>
      <c r="N2159">
        <v>3598899</v>
      </c>
      <c r="O2159">
        <v>-3598899</v>
      </c>
      <c r="P2159" t="s">
        <v>607</v>
      </c>
      <c r="Q2159">
        <v>-3598899</v>
      </c>
      <c r="R2159">
        <v>0</v>
      </c>
      <c r="S2159">
        <v>0</v>
      </c>
      <c r="T2159" t="s">
        <v>2898</v>
      </c>
      <c r="U2159" s="221">
        <f t="shared" si="67"/>
        <v>-0.35988989999999998</v>
      </c>
    </row>
    <row r="2160" spans="1:21" hidden="1">
      <c r="A2160" s="55" t="str">
        <f t="shared" si="66"/>
        <v>Y0BJ5.2</v>
      </c>
      <c r="B2160" s="55">
        <f>VLOOKUP(J2160,'Mapping-CITI'!A:E,5,0)</f>
        <v>5.2</v>
      </c>
      <c r="D2160" s="42">
        <v>45016</v>
      </c>
      <c r="E2160" s="42">
        <v>45199</v>
      </c>
      <c r="F2160" t="s">
        <v>2898</v>
      </c>
      <c r="G2160" t="s">
        <v>2924</v>
      </c>
      <c r="H2160">
        <v>5110</v>
      </c>
      <c r="I2160" t="s">
        <v>2776</v>
      </c>
      <c r="J2160">
        <v>304217</v>
      </c>
      <c r="K2160" t="s">
        <v>2355</v>
      </c>
      <c r="L2160">
        <v>-60821.919999999998</v>
      </c>
      <c r="M2160">
        <v>0</v>
      </c>
      <c r="N2160">
        <v>0</v>
      </c>
      <c r="O2160">
        <v>0</v>
      </c>
      <c r="P2160" t="s">
        <v>607</v>
      </c>
      <c r="Q2160">
        <v>0</v>
      </c>
      <c r="R2160">
        <v>0</v>
      </c>
      <c r="S2160">
        <v>0</v>
      </c>
      <c r="T2160" t="s">
        <v>2898</v>
      </c>
      <c r="U2160" s="221">
        <f t="shared" si="67"/>
        <v>0</v>
      </c>
    </row>
    <row r="2161" spans="1:21" hidden="1">
      <c r="A2161" s="55" t="str">
        <f t="shared" si="66"/>
        <v>Y0BJIgnore</v>
      </c>
      <c r="B2161" s="55" t="str">
        <f>VLOOKUP(J2161,'Mapping-CITI'!A:E,5,0)</f>
        <v>Ignore</v>
      </c>
      <c r="D2161" s="42">
        <v>45016</v>
      </c>
      <c r="E2161" s="42">
        <v>45199</v>
      </c>
      <c r="F2161" t="s">
        <v>2898</v>
      </c>
      <c r="G2161" t="s">
        <v>2924</v>
      </c>
      <c r="H2161">
        <v>5110</v>
      </c>
      <c r="I2161" t="s">
        <v>2776</v>
      </c>
      <c r="J2161">
        <v>304221</v>
      </c>
      <c r="K2161" t="s">
        <v>2633</v>
      </c>
      <c r="L2161">
        <v>0</v>
      </c>
      <c r="M2161">
        <v>1543855</v>
      </c>
      <c r="N2161">
        <v>0</v>
      </c>
      <c r="O2161">
        <v>1543855</v>
      </c>
      <c r="P2161" t="s">
        <v>607</v>
      </c>
      <c r="Q2161">
        <v>1543855</v>
      </c>
      <c r="R2161">
        <v>0</v>
      </c>
      <c r="S2161">
        <v>0</v>
      </c>
      <c r="T2161" t="s">
        <v>2898</v>
      </c>
      <c r="U2161" s="221">
        <f t="shared" si="67"/>
        <v>0.15438550000000001</v>
      </c>
    </row>
    <row r="2162" spans="1:21" hidden="1">
      <c r="A2162" s="55" t="str">
        <f t="shared" si="66"/>
        <v>Y0BJ5.2</v>
      </c>
      <c r="B2162" s="55">
        <f>VLOOKUP(J2162,'Mapping-CITI'!A:E,5,0)</f>
        <v>5.2</v>
      </c>
      <c r="D2162" s="42">
        <v>45016</v>
      </c>
      <c r="E2162" s="42">
        <v>45199</v>
      </c>
      <c r="F2162" t="s">
        <v>2898</v>
      </c>
      <c r="G2162" t="s">
        <v>2924</v>
      </c>
      <c r="H2162">
        <v>5110</v>
      </c>
      <c r="I2162" t="s">
        <v>2776</v>
      </c>
      <c r="J2162">
        <v>304232</v>
      </c>
      <c r="K2162" t="s">
        <v>2358</v>
      </c>
      <c r="L2162">
        <v>-3543.7</v>
      </c>
      <c r="M2162">
        <v>0</v>
      </c>
      <c r="N2162">
        <v>900.45</v>
      </c>
      <c r="O2162">
        <v>-900.45</v>
      </c>
      <c r="P2162" t="s">
        <v>607</v>
      </c>
      <c r="Q2162">
        <v>-900.45</v>
      </c>
      <c r="R2162">
        <v>0</v>
      </c>
      <c r="S2162">
        <v>900.45</v>
      </c>
      <c r="T2162" t="s">
        <v>2898</v>
      </c>
      <c r="U2162" s="221">
        <f t="shared" si="67"/>
        <v>-9.0045000000000009E-5</v>
      </c>
    </row>
    <row r="2163" spans="1:21" hidden="1">
      <c r="A2163" s="55" t="str">
        <f t="shared" si="66"/>
        <v>Y0BJ5.2</v>
      </c>
      <c r="B2163" s="55">
        <f>VLOOKUP(J2163,'Mapping-CITI'!A:E,5,0)</f>
        <v>5.2</v>
      </c>
      <c r="D2163" s="42">
        <v>45016</v>
      </c>
      <c r="E2163" s="42">
        <v>45199</v>
      </c>
      <c r="F2163" t="s">
        <v>2898</v>
      </c>
      <c r="G2163" t="s">
        <v>2924</v>
      </c>
      <c r="H2163">
        <v>5110</v>
      </c>
      <c r="I2163" t="s">
        <v>2776</v>
      </c>
      <c r="J2163">
        <v>304233</v>
      </c>
      <c r="K2163" t="s">
        <v>2359</v>
      </c>
      <c r="L2163">
        <v>-22787.8</v>
      </c>
      <c r="M2163">
        <v>0</v>
      </c>
      <c r="N2163">
        <v>0</v>
      </c>
      <c r="O2163">
        <v>0</v>
      </c>
      <c r="P2163" t="s">
        <v>607</v>
      </c>
      <c r="Q2163">
        <v>0</v>
      </c>
      <c r="R2163">
        <v>0</v>
      </c>
      <c r="S2163">
        <v>0</v>
      </c>
      <c r="T2163" t="s">
        <v>2898</v>
      </c>
      <c r="U2163" s="221">
        <f t="shared" si="67"/>
        <v>0</v>
      </c>
    </row>
    <row r="2164" spans="1:21" hidden="1">
      <c r="A2164" s="55" t="str">
        <f t="shared" si="66"/>
        <v>Y0BJ5.5</v>
      </c>
      <c r="B2164" s="55">
        <f>VLOOKUP(J2164,'Mapping-CITI'!A:E,5,0)</f>
        <v>5.5</v>
      </c>
      <c r="D2164" s="42">
        <v>45016</v>
      </c>
      <c r="E2164" s="42">
        <v>45199</v>
      </c>
      <c r="F2164" t="s">
        <v>2898</v>
      </c>
      <c r="G2164" t="s">
        <v>2924</v>
      </c>
      <c r="H2164">
        <v>5110</v>
      </c>
      <c r="I2164" t="s">
        <v>2776</v>
      </c>
      <c r="J2164">
        <v>304302</v>
      </c>
      <c r="K2164" t="s">
        <v>810</v>
      </c>
      <c r="L2164">
        <v>-57384.77</v>
      </c>
      <c r="M2164">
        <v>0</v>
      </c>
      <c r="N2164">
        <v>28054.22</v>
      </c>
      <c r="O2164">
        <v>-28054.22</v>
      </c>
      <c r="P2164" t="s">
        <v>607</v>
      </c>
      <c r="Q2164">
        <v>-28054.22</v>
      </c>
      <c r="R2164">
        <v>0</v>
      </c>
      <c r="S2164">
        <v>0</v>
      </c>
      <c r="T2164" t="s">
        <v>2898</v>
      </c>
      <c r="U2164" s="221">
        <f t="shared" si="67"/>
        <v>-2.8054220000000001E-3</v>
      </c>
    </row>
    <row r="2165" spans="1:21" hidden="1">
      <c r="A2165" s="55" t="str">
        <f t="shared" si="66"/>
        <v>Y0BJ5.5</v>
      </c>
      <c r="B2165" s="55">
        <f>VLOOKUP(J2165,'Mapping-CITI'!A:E,5,0)</f>
        <v>5.5</v>
      </c>
      <c r="D2165" s="42">
        <v>45016</v>
      </c>
      <c r="E2165" s="42">
        <v>45199</v>
      </c>
      <c r="F2165" t="s">
        <v>2898</v>
      </c>
      <c r="G2165" t="s">
        <v>2924</v>
      </c>
      <c r="H2165">
        <v>5200</v>
      </c>
      <c r="I2165" t="s">
        <v>2777</v>
      </c>
      <c r="J2165">
        <v>304751</v>
      </c>
      <c r="K2165" t="s">
        <v>2369</v>
      </c>
      <c r="L2165">
        <v>3617.23</v>
      </c>
      <c r="M2165">
        <v>4.95</v>
      </c>
      <c r="N2165">
        <v>1.66</v>
      </c>
      <c r="O2165">
        <v>3.29</v>
      </c>
      <c r="P2165" t="s">
        <v>607</v>
      </c>
      <c r="Q2165">
        <v>3.29</v>
      </c>
      <c r="R2165">
        <v>4.95</v>
      </c>
      <c r="S2165">
        <v>1.66</v>
      </c>
      <c r="T2165" t="s">
        <v>2898</v>
      </c>
      <c r="U2165" s="221">
        <f t="shared" si="67"/>
        <v>3.2899999999999999E-7</v>
      </c>
    </row>
    <row r="2166" spans="1:21" hidden="1">
      <c r="A2166" s="55" t="str">
        <f t="shared" si="66"/>
        <v>Y0BJ5.5</v>
      </c>
      <c r="B2166" s="55">
        <f>VLOOKUP(J2166,'Mapping-CITI'!A:E,5,0)</f>
        <v>5.5</v>
      </c>
      <c r="D2166" s="42">
        <v>45016</v>
      </c>
      <c r="E2166" s="42">
        <v>45199</v>
      </c>
      <c r="F2166" t="s">
        <v>2898</v>
      </c>
      <c r="G2166" t="s">
        <v>2924</v>
      </c>
      <c r="H2166">
        <v>5200</v>
      </c>
      <c r="I2166" t="s">
        <v>2777</v>
      </c>
      <c r="J2166">
        <v>304752</v>
      </c>
      <c r="K2166" t="s">
        <v>2370</v>
      </c>
      <c r="L2166">
        <v>-2.2400000000000002</v>
      </c>
      <c r="M2166">
        <v>0</v>
      </c>
      <c r="N2166">
        <v>0</v>
      </c>
      <c r="O2166">
        <v>0</v>
      </c>
      <c r="P2166" t="s">
        <v>607</v>
      </c>
      <c r="Q2166">
        <v>0</v>
      </c>
      <c r="R2166">
        <v>0</v>
      </c>
      <c r="S2166">
        <v>0</v>
      </c>
      <c r="T2166" t="s">
        <v>2898</v>
      </c>
      <c r="U2166" s="221">
        <f t="shared" si="67"/>
        <v>0</v>
      </c>
    </row>
    <row r="2167" spans="1:21" hidden="1">
      <c r="A2167" s="55" t="str">
        <f t="shared" si="66"/>
        <v>Y0BJ5.5</v>
      </c>
      <c r="B2167" s="55">
        <f>VLOOKUP(J2167,'Mapping-CITI'!A:E,5,0)</f>
        <v>5.5</v>
      </c>
      <c r="D2167" s="42">
        <v>45016</v>
      </c>
      <c r="E2167" s="42">
        <v>45199</v>
      </c>
      <c r="F2167" t="s">
        <v>2898</v>
      </c>
      <c r="G2167" t="s">
        <v>2924</v>
      </c>
      <c r="H2167">
        <v>5200</v>
      </c>
      <c r="I2167" t="s">
        <v>2777</v>
      </c>
      <c r="J2167">
        <v>304753</v>
      </c>
      <c r="K2167" t="s">
        <v>2371</v>
      </c>
      <c r="L2167">
        <v>-6.2</v>
      </c>
      <c r="M2167">
        <v>0</v>
      </c>
      <c r="N2167">
        <v>0</v>
      </c>
      <c r="O2167">
        <v>0</v>
      </c>
      <c r="P2167" t="s">
        <v>607</v>
      </c>
      <c r="Q2167">
        <v>0</v>
      </c>
      <c r="R2167">
        <v>0</v>
      </c>
      <c r="S2167">
        <v>0</v>
      </c>
      <c r="T2167" t="s">
        <v>2898</v>
      </c>
      <c r="U2167" s="221">
        <f t="shared" si="67"/>
        <v>0</v>
      </c>
    </row>
    <row r="2168" spans="1:21" hidden="1">
      <c r="A2168" s="55" t="str">
        <f t="shared" si="66"/>
        <v>Y0BJ5.5</v>
      </c>
      <c r="B2168" s="55">
        <f>VLOOKUP(J2168,'Mapping-CITI'!A:E,5,0)</f>
        <v>5.5</v>
      </c>
      <c r="D2168" s="42">
        <v>45016</v>
      </c>
      <c r="E2168" s="42">
        <v>45199</v>
      </c>
      <c r="F2168" t="s">
        <v>2898</v>
      </c>
      <c r="G2168" t="s">
        <v>2924</v>
      </c>
      <c r="H2168">
        <v>5200</v>
      </c>
      <c r="I2168" t="s">
        <v>2777</v>
      </c>
      <c r="J2168">
        <v>305101</v>
      </c>
      <c r="K2168" t="s">
        <v>2374</v>
      </c>
      <c r="L2168">
        <v>-162079.41</v>
      </c>
      <c r="M2168">
        <v>288.81</v>
      </c>
      <c r="N2168">
        <v>6063.73</v>
      </c>
      <c r="O2168">
        <v>-5774.92</v>
      </c>
      <c r="P2168" t="s">
        <v>607</v>
      </c>
      <c r="Q2168">
        <v>-5774.92</v>
      </c>
      <c r="R2168">
        <v>288.81</v>
      </c>
      <c r="S2168">
        <v>6063.73</v>
      </c>
      <c r="T2168" t="s">
        <v>2898</v>
      </c>
      <c r="U2168" s="221">
        <f t="shared" si="67"/>
        <v>-5.7749199999999987E-4</v>
      </c>
    </row>
    <row r="2169" spans="1:21" hidden="1">
      <c r="A2169" s="55" t="str">
        <f t="shared" si="66"/>
        <v>Y0BJ5.5</v>
      </c>
      <c r="B2169" s="55">
        <f>VLOOKUP(J2169,'Mapping-CITI'!A:E,5,0)</f>
        <v>5.5</v>
      </c>
      <c r="D2169" s="42">
        <v>45016</v>
      </c>
      <c r="E2169" s="42">
        <v>45199</v>
      </c>
      <c r="F2169" t="s">
        <v>2898</v>
      </c>
      <c r="G2169" t="s">
        <v>2924</v>
      </c>
      <c r="H2169">
        <v>5200</v>
      </c>
      <c r="I2169" t="s">
        <v>2777</v>
      </c>
      <c r="J2169">
        <v>310115</v>
      </c>
      <c r="K2169" t="s">
        <v>2398</v>
      </c>
      <c r="L2169">
        <v>-8532.7999999999993</v>
      </c>
      <c r="M2169">
        <v>13.96</v>
      </c>
      <c r="N2169">
        <v>0</v>
      </c>
      <c r="O2169">
        <v>13.96</v>
      </c>
      <c r="P2169" t="s">
        <v>607</v>
      </c>
      <c r="Q2169">
        <v>13.96</v>
      </c>
      <c r="R2169">
        <v>13.96</v>
      </c>
      <c r="S2169">
        <v>0</v>
      </c>
      <c r="T2169" t="s">
        <v>2898</v>
      </c>
      <c r="U2169" s="221">
        <f t="shared" si="67"/>
        <v>1.3960000000000001E-6</v>
      </c>
    </row>
    <row r="2170" spans="1:21" hidden="1">
      <c r="A2170" s="55" t="str">
        <f t="shared" si="66"/>
        <v>Y0BJIgnore</v>
      </c>
      <c r="B2170" s="55" t="str">
        <f>VLOOKUP(J2170,'Mapping-CITI'!A:E,5,0)</f>
        <v>Ignore</v>
      </c>
      <c r="D2170" s="42">
        <v>45016</v>
      </c>
      <c r="E2170" s="42">
        <v>45199</v>
      </c>
      <c r="F2170" t="s">
        <v>2898</v>
      </c>
      <c r="G2170" t="s">
        <v>2924</v>
      </c>
      <c r="H2170">
        <v>5180</v>
      </c>
      <c r="I2170" t="s">
        <v>3409</v>
      </c>
      <c r="J2170">
        <v>311301</v>
      </c>
      <c r="K2170" t="s">
        <v>2624</v>
      </c>
      <c r="L2170">
        <v>-7054068.7300000004</v>
      </c>
      <c r="M2170">
        <v>-1844746.4</v>
      </c>
      <c r="N2170">
        <v>709057.01</v>
      </c>
      <c r="O2170">
        <v>-2553803.41</v>
      </c>
      <c r="P2170" t="s">
        <v>607</v>
      </c>
      <c r="Q2170">
        <v>-2553803.41</v>
      </c>
      <c r="R2170">
        <v>0</v>
      </c>
      <c r="S2170">
        <v>0</v>
      </c>
      <c r="T2170" t="s">
        <v>2898</v>
      </c>
      <c r="U2170" s="221">
        <f t="shared" si="67"/>
        <v>-0.25538034100000001</v>
      </c>
    </row>
    <row r="2171" spans="1:21" hidden="1">
      <c r="A2171" s="55" t="str">
        <f t="shared" si="66"/>
        <v>Y0BJIgnore</v>
      </c>
      <c r="B2171" s="55" t="str">
        <f>VLOOKUP(J2171,'Mapping-CITI'!A:E,5,0)</f>
        <v>Ignore</v>
      </c>
      <c r="D2171" s="42">
        <v>45016</v>
      </c>
      <c r="E2171" s="42">
        <v>45199</v>
      </c>
      <c r="F2171" t="s">
        <v>2898</v>
      </c>
      <c r="G2171" t="s">
        <v>2924</v>
      </c>
      <c r="H2171">
        <v>5170</v>
      </c>
      <c r="I2171" t="s">
        <v>2800</v>
      </c>
      <c r="J2171">
        <v>311501</v>
      </c>
      <c r="K2171" t="s">
        <v>2402</v>
      </c>
      <c r="L2171">
        <v>63630357.969999999</v>
      </c>
      <c r="M2171">
        <v>0</v>
      </c>
      <c r="N2171">
        <v>161191464.22999999</v>
      </c>
      <c r="O2171">
        <v>-161191464.22999999</v>
      </c>
      <c r="P2171" t="s">
        <v>607</v>
      </c>
      <c r="Q2171">
        <v>-161191464.22999999</v>
      </c>
      <c r="R2171">
        <v>0</v>
      </c>
      <c r="S2171">
        <v>0</v>
      </c>
      <c r="T2171" t="s">
        <v>2898</v>
      </c>
      <c r="U2171" s="221">
        <f t="shared" si="67"/>
        <v>-16.119146423</v>
      </c>
    </row>
    <row r="2172" spans="1:21" hidden="1">
      <c r="A2172" s="55" t="str">
        <f t="shared" si="66"/>
        <v>Y0BJIgnore</v>
      </c>
      <c r="B2172" s="55" t="str">
        <f>VLOOKUP(J2172,'Mapping-CITI'!A:E,5,0)</f>
        <v>Ignore</v>
      </c>
      <c r="D2172" s="42">
        <v>45016</v>
      </c>
      <c r="E2172" s="42">
        <v>45199</v>
      </c>
      <c r="F2172" t="s">
        <v>2898</v>
      </c>
      <c r="G2172" t="s">
        <v>2924</v>
      </c>
      <c r="H2172">
        <v>5170</v>
      </c>
      <c r="I2172" t="s">
        <v>2800</v>
      </c>
      <c r="J2172">
        <v>311608</v>
      </c>
      <c r="K2172" t="s">
        <v>2405</v>
      </c>
      <c r="L2172">
        <v>2849271.68</v>
      </c>
      <c r="M2172">
        <v>-1251829.3</v>
      </c>
      <c r="N2172">
        <v>0</v>
      </c>
      <c r="O2172">
        <v>-1251829.3</v>
      </c>
      <c r="P2172" t="s">
        <v>607</v>
      </c>
      <c r="Q2172">
        <v>-1251829.3</v>
      </c>
      <c r="R2172">
        <v>0</v>
      </c>
      <c r="S2172">
        <v>0</v>
      </c>
      <c r="T2172" t="s">
        <v>2898</v>
      </c>
      <c r="U2172" s="221">
        <f t="shared" si="67"/>
        <v>-0.12518293</v>
      </c>
    </row>
    <row r="2173" spans="1:21" hidden="1">
      <c r="A2173" s="55" t="str">
        <f t="shared" si="66"/>
        <v>Y0BJIgnore</v>
      </c>
      <c r="B2173" s="55" t="str">
        <f>VLOOKUP(J2173,'Mapping-CITI'!A:E,5,0)</f>
        <v>Ignore</v>
      </c>
      <c r="D2173" s="42">
        <v>45016</v>
      </c>
      <c r="E2173" s="42">
        <v>45199</v>
      </c>
      <c r="F2173" t="s">
        <v>2898</v>
      </c>
      <c r="G2173" t="s">
        <v>2924</v>
      </c>
      <c r="H2173">
        <v>5170</v>
      </c>
      <c r="I2173" t="s">
        <v>2800</v>
      </c>
      <c r="J2173">
        <v>311619</v>
      </c>
      <c r="K2173" t="s">
        <v>2409</v>
      </c>
      <c r="L2173">
        <v>-105305</v>
      </c>
      <c r="M2173">
        <v>0</v>
      </c>
      <c r="N2173">
        <v>-27399</v>
      </c>
      <c r="O2173">
        <v>27399</v>
      </c>
      <c r="P2173" t="s">
        <v>607</v>
      </c>
      <c r="Q2173">
        <v>27399</v>
      </c>
      <c r="R2173">
        <v>0</v>
      </c>
      <c r="S2173">
        <v>0</v>
      </c>
      <c r="T2173" t="s">
        <v>2898</v>
      </c>
      <c r="U2173" s="221">
        <f t="shared" si="67"/>
        <v>2.7399E-3</v>
      </c>
    </row>
    <row r="2174" spans="1:21" hidden="1">
      <c r="A2174" s="55" t="str">
        <f t="shared" si="66"/>
        <v>Y0BJIgnore</v>
      </c>
      <c r="B2174" s="55" t="str">
        <f>VLOOKUP(J2174,'Mapping-CITI'!A:E,5,0)</f>
        <v>Ignore</v>
      </c>
      <c r="D2174" s="42">
        <v>45016</v>
      </c>
      <c r="E2174" s="42">
        <v>45199</v>
      </c>
      <c r="F2174" t="s">
        <v>2898</v>
      </c>
      <c r="G2174" t="s">
        <v>2924</v>
      </c>
      <c r="H2174">
        <v>5170</v>
      </c>
      <c r="I2174" t="s">
        <v>2800</v>
      </c>
      <c r="J2174">
        <v>311624</v>
      </c>
      <c r="K2174" t="s">
        <v>2919</v>
      </c>
      <c r="L2174">
        <v>9718.7999999999993</v>
      </c>
      <c r="M2174">
        <v>0</v>
      </c>
      <c r="N2174">
        <v>0</v>
      </c>
      <c r="O2174">
        <v>0</v>
      </c>
      <c r="P2174" t="s">
        <v>607</v>
      </c>
      <c r="Q2174">
        <v>0</v>
      </c>
      <c r="R2174">
        <v>0</v>
      </c>
      <c r="S2174">
        <v>0</v>
      </c>
      <c r="T2174" t="s">
        <v>2898</v>
      </c>
      <c r="U2174" s="221">
        <f t="shared" si="67"/>
        <v>0</v>
      </c>
    </row>
    <row r="2175" spans="1:21" hidden="1">
      <c r="A2175" s="55" t="str">
        <f t="shared" si="66"/>
        <v>Y0BJ5.3</v>
      </c>
      <c r="B2175" s="55">
        <f>VLOOKUP(J2175,'Mapping-CITI'!A:E,5,0)</f>
        <v>5.3</v>
      </c>
      <c r="D2175" s="42">
        <v>45016</v>
      </c>
      <c r="E2175" s="42">
        <v>45199</v>
      </c>
      <c r="F2175" t="s">
        <v>2898</v>
      </c>
      <c r="G2175" t="s">
        <v>2924</v>
      </c>
      <c r="H2175">
        <v>5150</v>
      </c>
      <c r="I2175" t="s">
        <v>3410</v>
      </c>
      <c r="J2175">
        <v>315101</v>
      </c>
      <c r="K2175" t="s">
        <v>2412</v>
      </c>
      <c r="L2175">
        <v>-8916496.0399999991</v>
      </c>
      <c r="M2175">
        <v>0</v>
      </c>
      <c r="N2175">
        <v>0</v>
      </c>
      <c r="O2175">
        <v>0</v>
      </c>
      <c r="P2175" t="s">
        <v>607</v>
      </c>
      <c r="Q2175">
        <v>0</v>
      </c>
      <c r="R2175">
        <v>0</v>
      </c>
      <c r="S2175">
        <v>0</v>
      </c>
      <c r="T2175" t="s">
        <v>2898</v>
      </c>
      <c r="U2175" s="221">
        <f t="shared" si="67"/>
        <v>0</v>
      </c>
    </row>
    <row r="2176" spans="1:21" hidden="1">
      <c r="A2176" s="55" t="str">
        <f t="shared" si="66"/>
        <v>Y0BJ5.3</v>
      </c>
      <c r="B2176" s="55">
        <f>VLOOKUP(J2176,'Mapping-CITI'!A:E,5,0)</f>
        <v>5.3</v>
      </c>
      <c r="D2176" s="42">
        <v>45016</v>
      </c>
      <c r="E2176" s="42">
        <v>45199</v>
      </c>
      <c r="F2176" t="s">
        <v>2898</v>
      </c>
      <c r="G2176" t="s">
        <v>2924</v>
      </c>
      <c r="H2176">
        <v>5150</v>
      </c>
      <c r="I2176" t="s">
        <v>3410</v>
      </c>
      <c r="J2176">
        <v>315111</v>
      </c>
      <c r="K2176" t="s">
        <v>2628</v>
      </c>
      <c r="L2176">
        <v>-347978541.83999997</v>
      </c>
      <c r="M2176">
        <v>0</v>
      </c>
      <c r="N2176">
        <v>27903875.59</v>
      </c>
      <c r="O2176">
        <v>-27903875.59</v>
      </c>
      <c r="P2176" t="s">
        <v>607</v>
      </c>
      <c r="Q2176">
        <v>-27903875.59</v>
      </c>
      <c r="R2176">
        <v>0</v>
      </c>
      <c r="S2176">
        <v>0</v>
      </c>
      <c r="T2176" t="s">
        <v>2898</v>
      </c>
      <c r="U2176" s="221">
        <f t="shared" si="67"/>
        <v>-2.790387559</v>
      </c>
    </row>
    <row r="2177" spans="1:21" hidden="1">
      <c r="A2177" s="55" t="str">
        <f t="shared" si="66"/>
        <v>Y0BJ6.4</v>
      </c>
      <c r="B2177" s="55">
        <f>VLOOKUP(J2177,'Mapping-CITI'!A:E,5,0)</f>
        <v>6.4</v>
      </c>
      <c r="D2177" s="42">
        <v>45016</v>
      </c>
      <c r="E2177" s="42">
        <v>45199</v>
      </c>
      <c r="F2177" t="s">
        <v>2898</v>
      </c>
      <c r="G2177" t="s">
        <v>2924</v>
      </c>
      <c r="H2177">
        <v>4160</v>
      </c>
      <c r="I2177" t="s">
        <v>2778</v>
      </c>
      <c r="J2177">
        <v>401201</v>
      </c>
      <c r="K2177" t="s">
        <v>2419</v>
      </c>
      <c r="L2177">
        <v>50707.4</v>
      </c>
      <c r="M2177">
        <v>0</v>
      </c>
      <c r="N2177">
        <v>0</v>
      </c>
      <c r="O2177">
        <v>0</v>
      </c>
      <c r="P2177" t="s">
        <v>607</v>
      </c>
      <c r="Q2177">
        <v>0</v>
      </c>
      <c r="R2177">
        <v>0</v>
      </c>
      <c r="S2177">
        <v>0</v>
      </c>
      <c r="T2177" t="s">
        <v>2898</v>
      </c>
      <c r="U2177" s="221">
        <f t="shared" si="67"/>
        <v>0</v>
      </c>
    </row>
    <row r="2178" spans="1:21" hidden="1">
      <c r="A2178" s="55" t="str">
        <f t="shared" si="66"/>
        <v>Y0BJIgnore</v>
      </c>
      <c r="B2178" s="55" t="str">
        <f>VLOOKUP(J2178,'Mapping-CITI'!A:E,5,0)</f>
        <v>Ignore</v>
      </c>
      <c r="D2178" s="42">
        <v>45016</v>
      </c>
      <c r="E2178" s="42">
        <v>45199</v>
      </c>
      <c r="F2178" t="s">
        <v>2898</v>
      </c>
      <c r="G2178" t="s">
        <v>2924</v>
      </c>
      <c r="H2178">
        <v>4160</v>
      </c>
      <c r="I2178" t="s">
        <v>2778</v>
      </c>
      <c r="J2178">
        <v>401240</v>
      </c>
      <c r="K2178" t="s">
        <v>2429</v>
      </c>
      <c r="L2178">
        <v>459505.66</v>
      </c>
      <c r="M2178">
        <v>299080.51</v>
      </c>
      <c r="N2178">
        <v>0</v>
      </c>
      <c r="O2178">
        <v>299080.51</v>
      </c>
      <c r="P2178" t="s">
        <v>607</v>
      </c>
      <c r="Q2178">
        <v>299080.51</v>
      </c>
      <c r="R2178">
        <v>299080.51</v>
      </c>
      <c r="S2178">
        <v>0</v>
      </c>
      <c r="T2178" t="s">
        <v>2898</v>
      </c>
      <c r="U2178" s="221">
        <f t="shared" si="67"/>
        <v>2.9908051000000001E-2</v>
      </c>
    </row>
    <row r="2179" spans="1:21" hidden="1">
      <c r="A2179" s="55" t="str">
        <f t="shared" ref="A2179:A2242" si="68">F2179&amp;B2179</f>
        <v>Y0BJIgnore</v>
      </c>
      <c r="B2179" s="55" t="str">
        <f>VLOOKUP(J2179,'Mapping-CITI'!A:E,5,0)</f>
        <v>Ignore</v>
      </c>
      <c r="D2179" s="42">
        <v>45016</v>
      </c>
      <c r="E2179" s="42">
        <v>45199</v>
      </c>
      <c r="F2179" t="s">
        <v>2898</v>
      </c>
      <c r="G2179" t="s">
        <v>2924</v>
      </c>
      <c r="H2179">
        <v>4160</v>
      </c>
      <c r="I2179" t="s">
        <v>2778</v>
      </c>
      <c r="J2179">
        <v>401241</v>
      </c>
      <c r="K2179" t="s">
        <v>2430</v>
      </c>
      <c r="L2179">
        <v>178811.42</v>
      </c>
      <c r="M2179">
        <v>105255.03999999999</v>
      </c>
      <c r="N2179">
        <v>0</v>
      </c>
      <c r="O2179">
        <v>105255.03999999999</v>
      </c>
      <c r="P2179" t="s">
        <v>607</v>
      </c>
      <c r="Q2179">
        <v>105255.03999999999</v>
      </c>
      <c r="R2179">
        <v>105255.03999999999</v>
      </c>
      <c r="S2179">
        <v>0</v>
      </c>
      <c r="T2179" t="s">
        <v>2898</v>
      </c>
      <c r="U2179" s="221">
        <f t="shared" ref="U2179:U2242" si="69">(M2179-N2179)/10^7</f>
        <v>1.0525504E-2</v>
      </c>
    </row>
    <row r="2180" spans="1:21" hidden="1">
      <c r="A2180" s="55" t="str">
        <f t="shared" si="68"/>
        <v>Y0BJ6.4</v>
      </c>
      <c r="B2180" s="55">
        <f>VLOOKUP(J2180,'Mapping-CITI'!A:E,5,0)</f>
        <v>6.4</v>
      </c>
      <c r="D2180" s="42">
        <v>45016</v>
      </c>
      <c r="E2180" s="42">
        <v>45199</v>
      </c>
      <c r="F2180" t="s">
        <v>2898</v>
      </c>
      <c r="G2180" t="s">
        <v>2924</v>
      </c>
      <c r="H2180">
        <v>4160</v>
      </c>
      <c r="I2180" t="s">
        <v>2778</v>
      </c>
      <c r="J2180">
        <v>401301</v>
      </c>
      <c r="K2180" t="s">
        <v>2432</v>
      </c>
      <c r="L2180">
        <v>5385.78</v>
      </c>
      <c r="M2180">
        <v>58679.67</v>
      </c>
      <c r="N2180">
        <v>58216.959999999999</v>
      </c>
      <c r="O2180">
        <v>462.71</v>
      </c>
      <c r="P2180" t="s">
        <v>607</v>
      </c>
      <c r="Q2180">
        <v>462.71</v>
      </c>
      <c r="R2180">
        <v>58679.67</v>
      </c>
      <c r="S2180">
        <v>58216.959999999999</v>
      </c>
      <c r="T2180" t="s">
        <v>2898</v>
      </c>
      <c r="U2180" s="221">
        <f t="shared" si="69"/>
        <v>4.627099999999991E-5</v>
      </c>
    </row>
    <row r="2181" spans="1:21" hidden="1">
      <c r="A2181" s="55" t="str">
        <f t="shared" si="68"/>
        <v>Y0BJ6.2</v>
      </c>
      <c r="B2181" s="55">
        <f>VLOOKUP(J2181,'Mapping-CITI'!A:E,5,0)</f>
        <v>6.2</v>
      </c>
      <c r="D2181" s="42">
        <v>45016</v>
      </c>
      <c r="E2181" s="42">
        <v>45199</v>
      </c>
      <c r="F2181" t="s">
        <v>2898</v>
      </c>
      <c r="G2181" t="s">
        <v>2924</v>
      </c>
      <c r="H2181">
        <v>4160</v>
      </c>
      <c r="I2181" t="s">
        <v>2778</v>
      </c>
      <c r="J2181">
        <v>401501</v>
      </c>
      <c r="K2181" t="s">
        <v>676</v>
      </c>
      <c r="L2181">
        <v>8365021.0599999996</v>
      </c>
      <c r="M2181">
        <v>2953360.43</v>
      </c>
      <c r="N2181">
        <v>14758.38</v>
      </c>
      <c r="O2181">
        <v>2938602.05</v>
      </c>
      <c r="P2181" t="s">
        <v>607</v>
      </c>
      <c r="Q2181">
        <v>2938602.05</v>
      </c>
      <c r="R2181">
        <v>0</v>
      </c>
      <c r="S2181">
        <v>0</v>
      </c>
      <c r="T2181" t="s">
        <v>2898</v>
      </c>
      <c r="U2181" s="221">
        <f t="shared" si="69"/>
        <v>0.29386020500000004</v>
      </c>
    </row>
    <row r="2182" spans="1:21" hidden="1">
      <c r="A2182" s="55" t="str">
        <f t="shared" si="68"/>
        <v>Y0BJ6.1</v>
      </c>
      <c r="B2182" s="55">
        <f>VLOOKUP(J2182,'Mapping-CITI'!A:E,5,0)</f>
        <v>6.1</v>
      </c>
      <c r="D2182" s="42">
        <v>45016</v>
      </c>
      <c r="E2182" s="42">
        <v>45199</v>
      </c>
      <c r="F2182" t="s">
        <v>2898</v>
      </c>
      <c r="G2182" t="s">
        <v>2924</v>
      </c>
      <c r="H2182">
        <v>4160</v>
      </c>
      <c r="I2182" t="s">
        <v>2778</v>
      </c>
      <c r="J2182">
        <v>401508</v>
      </c>
      <c r="K2182" t="s">
        <v>2554</v>
      </c>
      <c r="L2182">
        <v>-75486.87</v>
      </c>
      <c r="M2182">
        <v>0</v>
      </c>
      <c r="N2182">
        <v>121649.55</v>
      </c>
      <c r="O2182">
        <v>-121649.55</v>
      </c>
      <c r="P2182" t="s">
        <v>607</v>
      </c>
      <c r="Q2182">
        <v>-121649.55</v>
      </c>
      <c r="R2182">
        <v>0</v>
      </c>
      <c r="S2182">
        <v>121649.55</v>
      </c>
      <c r="T2182" t="s">
        <v>2898</v>
      </c>
      <c r="U2182" s="221">
        <f t="shared" si="69"/>
        <v>-1.2164955E-2</v>
      </c>
    </row>
    <row r="2183" spans="1:21" hidden="1">
      <c r="A2183" s="55" t="str">
        <f t="shared" si="68"/>
        <v>Y0BJ6.4</v>
      </c>
      <c r="B2183" s="55">
        <f>VLOOKUP(J2183,'Mapping-CITI'!A:E,5,0)</f>
        <v>6.4</v>
      </c>
      <c r="D2183" s="42">
        <v>45016</v>
      </c>
      <c r="E2183" s="42">
        <v>45199</v>
      </c>
      <c r="F2183" t="s">
        <v>2898</v>
      </c>
      <c r="G2183" t="s">
        <v>2924</v>
      </c>
      <c r="H2183">
        <v>4160</v>
      </c>
      <c r="I2183" t="s">
        <v>2778</v>
      </c>
      <c r="J2183">
        <v>401702</v>
      </c>
      <c r="K2183" t="s">
        <v>2686</v>
      </c>
      <c r="L2183">
        <v>-2917.19</v>
      </c>
      <c r="M2183">
        <v>0</v>
      </c>
      <c r="N2183">
        <v>1328.2</v>
      </c>
      <c r="O2183">
        <v>-1328.2</v>
      </c>
      <c r="P2183" t="s">
        <v>607</v>
      </c>
      <c r="Q2183">
        <v>-1328.2</v>
      </c>
      <c r="R2183">
        <v>0</v>
      </c>
      <c r="S2183">
        <v>0</v>
      </c>
      <c r="T2183" t="s">
        <v>2898</v>
      </c>
      <c r="U2183" s="221">
        <f t="shared" si="69"/>
        <v>-1.3281999999999999E-4</v>
      </c>
    </row>
    <row r="2184" spans="1:21" hidden="1">
      <c r="A2184" s="55" t="str">
        <f t="shared" si="68"/>
        <v>Y0BJ6.4</v>
      </c>
      <c r="B2184" s="55">
        <f>VLOOKUP(J2184,'Mapping-CITI'!A:E,5,0)</f>
        <v>6.4</v>
      </c>
      <c r="D2184" s="42">
        <v>45016</v>
      </c>
      <c r="E2184" s="42">
        <v>45199</v>
      </c>
      <c r="F2184" t="s">
        <v>2898</v>
      </c>
      <c r="G2184" t="s">
        <v>2924</v>
      </c>
      <c r="H2184">
        <v>4160</v>
      </c>
      <c r="I2184" t="s">
        <v>2778</v>
      </c>
      <c r="J2184">
        <v>401703</v>
      </c>
      <c r="K2184" t="s">
        <v>2687</v>
      </c>
      <c r="L2184">
        <v>-2917.19</v>
      </c>
      <c r="M2184">
        <v>0</v>
      </c>
      <c r="N2184">
        <v>1328.2</v>
      </c>
      <c r="O2184">
        <v>-1328.2</v>
      </c>
      <c r="P2184" t="s">
        <v>607</v>
      </c>
      <c r="Q2184">
        <v>-1328.2</v>
      </c>
      <c r="R2184">
        <v>0</v>
      </c>
      <c r="S2184">
        <v>0</v>
      </c>
      <c r="T2184" t="s">
        <v>2898</v>
      </c>
      <c r="U2184" s="221">
        <f t="shared" si="69"/>
        <v>-1.3281999999999999E-4</v>
      </c>
    </row>
    <row r="2185" spans="1:21" hidden="1">
      <c r="A2185" s="55" t="str">
        <f t="shared" si="68"/>
        <v>Y0BJ6.4</v>
      </c>
      <c r="B2185" s="55">
        <f>VLOOKUP(J2185,'Mapping-CITI'!A:E,5,0)</f>
        <v>6.4</v>
      </c>
      <c r="D2185" s="42">
        <v>45016</v>
      </c>
      <c r="E2185" s="42">
        <v>45199</v>
      </c>
      <c r="F2185" t="s">
        <v>2898</v>
      </c>
      <c r="G2185" t="s">
        <v>2924</v>
      </c>
      <c r="H2185">
        <v>4160</v>
      </c>
      <c r="I2185" t="s">
        <v>2778</v>
      </c>
      <c r="J2185">
        <v>401707</v>
      </c>
      <c r="K2185" t="s">
        <v>2680</v>
      </c>
      <c r="L2185">
        <v>22882.52</v>
      </c>
      <c r="M2185">
        <v>0</v>
      </c>
      <c r="N2185">
        <v>0</v>
      </c>
      <c r="O2185">
        <v>0</v>
      </c>
      <c r="P2185" t="s">
        <v>607</v>
      </c>
      <c r="Q2185">
        <v>0</v>
      </c>
      <c r="R2185">
        <v>0</v>
      </c>
      <c r="S2185">
        <v>0</v>
      </c>
      <c r="T2185" t="s">
        <v>2898</v>
      </c>
      <c r="U2185" s="221">
        <f t="shared" si="69"/>
        <v>0</v>
      </c>
    </row>
    <row r="2186" spans="1:21" hidden="1">
      <c r="A2186" s="55" t="str">
        <f t="shared" si="68"/>
        <v>Y0BJ6.4</v>
      </c>
      <c r="B2186" s="55">
        <f>VLOOKUP(J2186,'Mapping-CITI'!A:E,5,0)</f>
        <v>6.4</v>
      </c>
      <c r="D2186" s="42">
        <v>45016</v>
      </c>
      <c r="E2186" s="42">
        <v>45199</v>
      </c>
      <c r="F2186" t="s">
        <v>2898</v>
      </c>
      <c r="G2186" t="s">
        <v>2924</v>
      </c>
      <c r="H2186">
        <v>4160</v>
      </c>
      <c r="I2186" t="s">
        <v>2778</v>
      </c>
      <c r="J2186">
        <v>401708</v>
      </c>
      <c r="K2186" t="s">
        <v>2681</v>
      </c>
      <c r="L2186">
        <v>22882.52</v>
      </c>
      <c r="M2186">
        <v>0</v>
      </c>
      <c r="N2186">
        <v>0</v>
      </c>
      <c r="O2186">
        <v>0</v>
      </c>
      <c r="P2186" t="s">
        <v>607</v>
      </c>
      <c r="Q2186">
        <v>0</v>
      </c>
      <c r="R2186">
        <v>0</v>
      </c>
      <c r="S2186">
        <v>0</v>
      </c>
      <c r="T2186" t="s">
        <v>2898</v>
      </c>
      <c r="U2186" s="221">
        <f t="shared" si="69"/>
        <v>0</v>
      </c>
    </row>
    <row r="2187" spans="1:21" hidden="1">
      <c r="A2187" s="55" t="str">
        <f t="shared" si="68"/>
        <v>Y0BJ6.4</v>
      </c>
      <c r="B2187" s="55">
        <f>VLOOKUP(J2187,'Mapping-CITI'!A:E,5,0)</f>
        <v>6.4</v>
      </c>
      <c r="D2187" s="42">
        <v>45016</v>
      </c>
      <c r="E2187" s="42">
        <v>45199</v>
      </c>
      <c r="F2187" t="s">
        <v>2898</v>
      </c>
      <c r="G2187" t="s">
        <v>2924</v>
      </c>
      <c r="H2187">
        <v>4160</v>
      </c>
      <c r="I2187" t="s">
        <v>2778</v>
      </c>
      <c r="J2187">
        <v>402084</v>
      </c>
      <c r="K2187" t="s">
        <v>4268</v>
      </c>
      <c r="L2187">
        <v>0</v>
      </c>
      <c r="M2187">
        <v>722097.23</v>
      </c>
      <c r="N2187">
        <v>0</v>
      </c>
      <c r="O2187">
        <v>722097.23</v>
      </c>
      <c r="P2187" t="s">
        <v>607</v>
      </c>
      <c r="Q2187">
        <v>722097.23</v>
      </c>
      <c r="R2187">
        <v>0</v>
      </c>
      <c r="S2187">
        <v>0</v>
      </c>
      <c r="T2187" t="s">
        <v>2898</v>
      </c>
      <c r="U2187" s="221">
        <f t="shared" si="69"/>
        <v>7.2209723000000003E-2</v>
      </c>
    </row>
    <row r="2188" spans="1:21" hidden="1">
      <c r="A2188" s="55" t="str">
        <f t="shared" si="68"/>
        <v>Y0BJ6.4</v>
      </c>
      <c r="B2188" s="55">
        <f>VLOOKUP(J2188,'Mapping-CITI'!A:E,5,0)</f>
        <v>6.4</v>
      </c>
      <c r="D2188" s="42">
        <v>45016</v>
      </c>
      <c r="E2188" s="42">
        <v>45199</v>
      </c>
      <c r="F2188" t="s">
        <v>2898</v>
      </c>
      <c r="G2188" t="s">
        <v>2924</v>
      </c>
      <c r="H2188">
        <v>4160</v>
      </c>
      <c r="I2188" t="s">
        <v>2778</v>
      </c>
      <c r="J2188">
        <v>402103</v>
      </c>
      <c r="K2188" t="s">
        <v>2436</v>
      </c>
      <c r="L2188">
        <v>14055.17</v>
      </c>
      <c r="M2188">
        <v>32970.33</v>
      </c>
      <c r="N2188">
        <v>2925.57</v>
      </c>
      <c r="O2188">
        <v>30044.76</v>
      </c>
      <c r="P2188" t="s">
        <v>607</v>
      </c>
      <c r="Q2188">
        <v>30044.76</v>
      </c>
      <c r="R2188">
        <v>32970.33</v>
      </c>
      <c r="S2188">
        <v>2925.57</v>
      </c>
      <c r="T2188" t="s">
        <v>2898</v>
      </c>
      <c r="U2188" s="221">
        <f t="shared" si="69"/>
        <v>3.0044760000000003E-3</v>
      </c>
    </row>
    <row r="2189" spans="1:21" hidden="1">
      <c r="A2189" s="55" t="str">
        <f t="shared" si="68"/>
        <v>Y0BJ6.3</v>
      </c>
      <c r="B2189" s="55">
        <f>VLOOKUP(J2189,'Mapping-CITI'!A:E,5,0)</f>
        <v>6.3</v>
      </c>
      <c r="D2189" s="42">
        <v>45016</v>
      </c>
      <c r="E2189" s="42">
        <v>45199</v>
      </c>
      <c r="F2189" t="s">
        <v>2898</v>
      </c>
      <c r="G2189" t="s">
        <v>2924</v>
      </c>
      <c r="H2189">
        <v>4160</v>
      </c>
      <c r="I2189" t="s">
        <v>2778</v>
      </c>
      <c r="J2189">
        <v>402106</v>
      </c>
      <c r="K2189" t="s">
        <v>2437</v>
      </c>
      <c r="L2189">
        <v>11811.87</v>
      </c>
      <c r="M2189">
        <v>4585.12</v>
      </c>
      <c r="N2189">
        <v>0</v>
      </c>
      <c r="O2189">
        <v>4585.12</v>
      </c>
      <c r="P2189" t="s">
        <v>607</v>
      </c>
      <c r="Q2189">
        <v>4585.12</v>
      </c>
      <c r="R2189">
        <v>4585.12</v>
      </c>
      <c r="S2189">
        <v>0</v>
      </c>
      <c r="T2189" t="s">
        <v>2898</v>
      </c>
      <c r="U2189" s="221">
        <f t="shared" si="69"/>
        <v>4.58512E-4</v>
      </c>
    </row>
    <row r="2190" spans="1:21" hidden="1">
      <c r="A2190" s="55" t="str">
        <f t="shared" si="68"/>
        <v>Y0BJ6.4</v>
      </c>
      <c r="B2190" s="55">
        <f>VLOOKUP(J2190,'Mapping-CITI'!A:E,5,0)</f>
        <v>6.4</v>
      </c>
      <c r="D2190" s="42">
        <v>45016</v>
      </c>
      <c r="E2190" s="42">
        <v>45199</v>
      </c>
      <c r="F2190" t="s">
        <v>2898</v>
      </c>
      <c r="G2190" t="s">
        <v>2924</v>
      </c>
      <c r="H2190">
        <v>4160</v>
      </c>
      <c r="I2190" t="s">
        <v>2778</v>
      </c>
      <c r="J2190">
        <v>402113</v>
      </c>
      <c r="K2190" t="s">
        <v>2438</v>
      </c>
      <c r="L2190">
        <v>1289063.98</v>
      </c>
      <c r="M2190">
        <v>328929.75</v>
      </c>
      <c r="N2190">
        <v>2413.2600000000002</v>
      </c>
      <c r="O2190">
        <v>326516.49</v>
      </c>
      <c r="P2190" t="s">
        <v>607</v>
      </c>
      <c r="Q2190">
        <v>326516.49</v>
      </c>
      <c r="R2190">
        <v>328929.75</v>
      </c>
      <c r="S2190">
        <v>2413.2600000000002</v>
      </c>
      <c r="T2190" t="s">
        <v>2898</v>
      </c>
      <c r="U2190" s="221">
        <f t="shared" si="69"/>
        <v>3.2651648999999998E-2</v>
      </c>
    </row>
    <row r="2191" spans="1:21" hidden="1">
      <c r="A2191" s="55" t="str">
        <f t="shared" si="68"/>
        <v>Y0BJ6.4</v>
      </c>
      <c r="B2191" s="55">
        <f>VLOOKUP(J2191,'Mapping-CITI'!A:E,5,0)</f>
        <v>6.4</v>
      </c>
      <c r="D2191" s="42">
        <v>45016</v>
      </c>
      <c r="E2191" s="42">
        <v>45199</v>
      </c>
      <c r="F2191" t="s">
        <v>2898</v>
      </c>
      <c r="G2191" t="s">
        <v>2924</v>
      </c>
      <c r="H2191">
        <v>4160</v>
      </c>
      <c r="I2191" t="s">
        <v>2778</v>
      </c>
      <c r="J2191">
        <v>402125</v>
      </c>
      <c r="K2191" t="s">
        <v>2914</v>
      </c>
      <c r="L2191">
        <v>179534.2</v>
      </c>
      <c r="M2191">
        <v>76543.75</v>
      </c>
      <c r="N2191">
        <v>0</v>
      </c>
      <c r="O2191">
        <v>76543.75</v>
      </c>
      <c r="P2191" t="s">
        <v>607</v>
      </c>
      <c r="Q2191">
        <v>76543.75</v>
      </c>
      <c r="R2191">
        <v>76543.75</v>
      </c>
      <c r="S2191">
        <v>0</v>
      </c>
      <c r="T2191" t="s">
        <v>2898</v>
      </c>
      <c r="U2191" s="221">
        <f t="shared" si="69"/>
        <v>7.6543749999999997E-3</v>
      </c>
    </row>
    <row r="2192" spans="1:21" hidden="1">
      <c r="A2192" s="55" t="str">
        <f t="shared" si="68"/>
        <v>Y0BJ6.1</v>
      </c>
      <c r="B2192" s="55">
        <f>VLOOKUP(J2192,'Mapping-CITI'!A:E,5,0)</f>
        <v>6.1</v>
      </c>
      <c r="D2192" s="42">
        <v>45016</v>
      </c>
      <c r="E2192" s="42">
        <v>45199</v>
      </c>
      <c r="F2192" t="s">
        <v>2898</v>
      </c>
      <c r="G2192" t="s">
        <v>2924</v>
      </c>
      <c r="H2192">
        <v>4170</v>
      </c>
      <c r="I2192" t="s">
        <v>2780</v>
      </c>
      <c r="J2192">
        <v>402128</v>
      </c>
      <c r="K2192" t="s">
        <v>2440</v>
      </c>
      <c r="L2192">
        <v>14717350.390000001</v>
      </c>
      <c r="M2192">
        <v>6140890.7199999997</v>
      </c>
      <c r="N2192">
        <v>0</v>
      </c>
      <c r="O2192">
        <v>6140890.7199999997</v>
      </c>
      <c r="P2192" t="s">
        <v>607</v>
      </c>
      <c r="Q2192">
        <v>6140890.7199999997</v>
      </c>
      <c r="R2192">
        <v>0</v>
      </c>
      <c r="S2192">
        <v>0</v>
      </c>
      <c r="T2192" t="s">
        <v>2898</v>
      </c>
      <c r="U2192" s="221">
        <f t="shared" si="69"/>
        <v>0.61408907199999996</v>
      </c>
    </row>
    <row r="2193" spans="1:21">
      <c r="A2193" s="55" t="str">
        <f t="shared" si="68"/>
        <v>Y0BJ6.4</v>
      </c>
      <c r="B2193" s="55">
        <f>VLOOKUP(J2193,'Mapping-CITI'!A:E,5,0)</f>
        <v>6.4</v>
      </c>
      <c r="D2193" s="42">
        <v>45016</v>
      </c>
      <c r="E2193" s="42">
        <v>45199</v>
      </c>
      <c r="F2193" t="s">
        <v>2898</v>
      </c>
      <c r="G2193" t="s">
        <v>2924</v>
      </c>
      <c r="H2193">
        <v>4170</v>
      </c>
      <c r="I2193" t="s">
        <v>2780</v>
      </c>
      <c r="J2193">
        <v>402129</v>
      </c>
      <c r="K2193" t="s">
        <v>2871</v>
      </c>
      <c r="L2193">
        <v>11.79</v>
      </c>
      <c r="M2193">
        <v>1156712</v>
      </c>
      <c r="N2193">
        <v>0</v>
      </c>
      <c r="O2193">
        <v>1156712</v>
      </c>
      <c r="P2193" t="s">
        <v>607</v>
      </c>
      <c r="Q2193">
        <v>1156712</v>
      </c>
      <c r="R2193">
        <v>0</v>
      </c>
      <c r="S2193">
        <v>0</v>
      </c>
      <c r="T2193" t="s">
        <v>2898</v>
      </c>
      <c r="U2193" s="221">
        <f t="shared" si="69"/>
        <v>0.1156712</v>
      </c>
    </row>
    <row r="2194" spans="1:21" hidden="1">
      <c r="A2194" s="55" t="str">
        <f t="shared" si="68"/>
        <v>Y0BJ6.4</v>
      </c>
      <c r="B2194" s="55">
        <f>VLOOKUP(J2194,'Mapping-CITI'!A:E,5,0)</f>
        <v>6.4</v>
      </c>
      <c r="D2194" s="42">
        <v>45016</v>
      </c>
      <c r="E2194" s="42">
        <v>45199</v>
      </c>
      <c r="F2194" t="s">
        <v>2898</v>
      </c>
      <c r="G2194" t="s">
        <v>2924</v>
      </c>
      <c r="H2194">
        <v>4160</v>
      </c>
      <c r="I2194" t="s">
        <v>2778</v>
      </c>
      <c r="J2194">
        <v>402132</v>
      </c>
      <c r="K2194" t="s">
        <v>2441</v>
      </c>
      <c r="L2194">
        <v>0</v>
      </c>
      <c r="M2194">
        <v>0</v>
      </c>
      <c r="N2194">
        <v>140</v>
      </c>
      <c r="O2194">
        <v>-140</v>
      </c>
      <c r="P2194" t="s">
        <v>607</v>
      </c>
      <c r="Q2194">
        <v>-140</v>
      </c>
      <c r="R2194">
        <v>0</v>
      </c>
      <c r="S2194">
        <v>140</v>
      </c>
      <c r="T2194" t="s">
        <v>2898</v>
      </c>
      <c r="U2194" s="221">
        <f t="shared" si="69"/>
        <v>-1.4E-5</v>
      </c>
    </row>
    <row r="2195" spans="1:21" hidden="1">
      <c r="A2195" s="55" t="str">
        <f t="shared" si="68"/>
        <v>Y0BJ6.4</v>
      </c>
      <c r="B2195" s="55">
        <f>VLOOKUP(J2195,'Mapping-CITI'!A:E,5,0)</f>
        <v>6.4</v>
      </c>
      <c r="D2195" s="42">
        <v>45016</v>
      </c>
      <c r="E2195" s="42">
        <v>45199</v>
      </c>
      <c r="F2195" t="s">
        <v>2898</v>
      </c>
      <c r="G2195" t="s">
        <v>2924</v>
      </c>
      <c r="H2195">
        <v>4160</v>
      </c>
      <c r="I2195" t="s">
        <v>2778</v>
      </c>
      <c r="J2195">
        <v>402233</v>
      </c>
      <c r="K2195" t="s">
        <v>2458</v>
      </c>
      <c r="L2195">
        <v>174393.56</v>
      </c>
      <c r="M2195">
        <v>13050.61</v>
      </c>
      <c r="N2195">
        <v>0</v>
      </c>
      <c r="O2195">
        <v>13050.61</v>
      </c>
      <c r="P2195" t="s">
        <v>607</v>
      </c>
      <c r="Q2195">
        <v>13050.61</v>
      </c>
      <c r="R2195">
        <v>13050.61</v>
      </c>
      <c r="S2195">
        <v>0</v>
      </c>
      <c r="T2195" t="s">
        <v>2898</v>
      </c>
      <c r="U2195" s="221">
        <f t="shared" si="69"/>
        <v>1.3050610000000002E-3</v>
      </c>
    </row>
    <row r="2196" spans="1:21" hidden="1">
      <c r="A2196" s="55" t="str">
        <f t="shared" si="68"/>
        <v>Y0BJ6.4</v>
      </c>
      <c r="B2196" s="55">
        <f>VLOOKUP(J2196,'Mapping-CITI'!A:E,5,0)</f>
        <v>6.4</v>
      </c>
      <c r="D2196" s="42">
        <v>45016</v>
      </c>
      <c r="E2196" s="42">
        <v>45199</v>
      </c>
      <c r="F2196" t="s">
        <v>2898</v>
      </c>
      <c r="G2196" t="s">
        <v>2924</v>
      </c>
      <c r="H2196">
        <v>4160</v>
      </c>
      <c r="I2196" t="s">
        <v>2778</v>
      </c>
      <c r="J2196">
        <v>402235</v>
      </c>
      <c r="K2196" t="s">
        <v>2459</v>
      </c>
      <c r="L2196">
        <v>78785.33</v>
      </c>
      <c r="M2196">
        <v>28381.55</v>
      </c>
      <c r="N2196">
        <v>0</v>
      </c>
      <c r="O2196">
        <v>28381.55</v>
      </c>
      <c r="P2196" t="s">
        <v>607</v>
      </c>
      <c r="Q2196">
        <v>28381.55</v>
      </c>
      <c r="R2196">
        <v>28381.55</v>
      </c>
      <c r="S2196">
        <v>0</v>
      </c>
      <c r="T2196" t="s">
        <v>2898</v>
      </c>
      <c r="U2196" s="221">
        <f t="shared" si="69"/>
        <v>2.8381549999999998E-3</v>
      </c>
    </row>
    <row r="2197" spans="1:21" hidden="1">
      <c r="A2197" s="55" t="str">
        <f t="shared" si="68"/>
        <v>Y0BJ5.3</v>
      </c>
      <c r="B2197" s="55">
        <f>VLOOKUP(J2197,'Mapping-CITI'!A:E,5,0)</f>
        <v>5.3</v>
      </c>
      <c r="D2197" s="42">
        <v>45016</v>
      </c>
      <c r="E2197" s="42">
        <v>45199</v>
      </c>
      <c r="F2197" t="s">
        <v>2898</v>
      </c>
      <c r="G2197" t="s">
        <v>2924</v>
      </c>
      <c r="H2197">
        <v>4160</v>
      </c>
      <c r="I2197" t="s">
        <v>2778</v>
      </c>
      <c r="J2197">
        <v>402244</v>
      </c>
      <c r="K2197" t="s">
        <v>2461</v>
      </c>
      <c r="L2197">
        <v>215799.08</v>
      </c>
      <c r="M2197">
        <v>72449.539999999994</v>
      </c>
      <c r="N2197">
        <v>0</v>
      </c>
      <c r="O2197">
        <v>72449.539999999994</v>
      </c>
      <c r="P2197" t="s">
        <v>607</v>
      </c>
      <c r="Q2197">
        <v>72449.539999999994</v>
      </c>
      <c r="R2197">
        <v>74580.44</v>
      </c>
      <c r="S2197">
        <v>0</v>
      </c>
      <c r="T2197" t="s">
        <v>2898</v>
      </c>
      <c r="U2197" s="221">
        <f t="shared" si="69"/>
        <v>7.2449539999999996E-3</v>
      </c>
    </row>
    <row r="2198" spans="1:21" hidden="1">
      <c r="A2198" s="55" t="str">
        <f t="shared" si="68"/>
        <v>Y0BJ6.2</v>
      </c>
      <c r="B2198" s="55">
        <f>VLOOKUP(J2198,'Mapping-CITI'!A:E,5,0)</f>
        <v>6.2</v>
      </c>
      <c r="D2198" s="42">
        <v>45016</v>
      </c>
      <c r="E2198" s="42">
        <v>45199</v>
      </c>
      <c r="F2198" t="s">
        <v>2898</v>
      </c>
      <c r="G2198" t="s">
        <v>2924</v>
      </c>
      <c r="H2198">
        <v>4160</v>
      </c>
      <c r="I2198" t="s">
        <v>2778</v>
      </c>
      <c r="J2198">
        <v>402257</v>
      </c>
      <c r="K2198" t="s">
        <v>2465</v>
      </c>
      <c r="L2198">
        <v>254249.5</v>
      </c>
      <c r="M2198">
        <v>0</v>
      </c>
      <c r="N2198">
        <v>0</v>
      </c>
      <c r="O2198">
        <v>0</v>
      </c>
      <c r="P2198" t="s">
        <v>607</v>
      </c>
      <c r="Q2198">
        <v>0</v>
      </c>
      <c r="R2198">
        <v>0</v>
      </c>
      <c r="S2198">
        <v>0</v>
      </c>
      <c r="T2198" t="s">
        <v>2898</v>
      </c>
      <c r="U2198" s="221">
        <f t="shared" si="69"/>
        <v>0</v>
      </c>
    </row>
    <row r="2199" spans="1:21" hidden="1">
      <c r="A2199" s="55" t="str">
        <f t="shared" si="68"/>
        <v>Y0BJ6.4</v>
      </c>
      <c r="B2199" s="55">
        <f>VLOOKUP(J2199,'Mapping-CITI'!A:E,5,0)</f>
        <v>6.4</v>
      </c>
      <c r="D2199" s="42">
        <v>45016</v>
      </c>
      <c r="E2199" s="42">
        <v>45199</v>
      </c>
      <c r="F2199" t="s">
        <v>2898</v>
      </c>
      <c r="G2199" t="s">
        <v>2924</v>
      </c>
      <c r="H2199">
        <v>4160</v>
      </c>
      <c r="I2199" t="s">
        <v>2778</v>
      </c>
      <c r="J2199">
        <v>402404</v>
      </c>
      <c r="K2199" t="s">
        <v>2492</v>
      </c>
      <c r="L2199">
        <v>82783.990000000005</v>
      </c>
      <c r="M2199">
        <v>5195.22</v>
      </c>
      <c r="N2199">
        <v>0</v>
      </c>
      <c r="O2199">
        <v>5195.22</v>
      </c>
      <c r="P2199" t="s">
        <v>607</v>
      </c>
      <c r="Q2199">
        <v>5195.22</v>
      </c>
      <c r="R2199">
        <v>5195.22</v>
      </c>
      <c r="S2199">
        <v>0</v>
      </c>
      <c r="T2199" t="s">
        <v>2898</v>
      </c>
      <c r="U2199" s="221">
        <f t="shared" si="69"/>
        <v>5.1952200000000002E-4</v>
      </c>
    </row>
    <row r="2200" spans="1:21" hidden="1">
      <c r="A2200" s="55" t="str">
        <f t="shared" si="68"/>
        <v>Y0BJ6.4</v>
      </c>
      <c r="B2200" s="55">
        <f>VLOOKUP(J2200,'Mapping-CITI'!A:E,5,0)</f>
        <v>6.4</v>
      </c>
      <c r="D2200" s="42">
        <v>45016</v>
      </c>
      <c r="E2200" s="42">
        <v>45199</v>
      </c>
      <c r="F2200" t="s">
        <v>2898</v>
      </c>
      <c r="G2200" t="s">
        <v>2924</v>
      </c>
      <c r="H2200">
        <v>4160</v>
      </c>
      <c r="I2200" t="s">
        <v>2778</v>
      </c>
      <c r="J2200">
        <v>403303</v>
      </c>
      <c r="K2200" t="s">
        <v>2745</v>
      </c>
      <c r="L2200">
        <v>8042.55</v>
      </c>
      <c r="M2200">
        <v>0</v>
      </c>
      <c r="N2200">
        <v>0</v>
      </c>
      <c r="O2200">
        <v>0</v>
      </c>
      <c r="P2200" t="s">
        <v>607</v>
      </c>
      <c r="Q2200">
        <v>0</v>
      </c>
      <c r="R2200">
        <v>0</v>
      </c>
      <c r="S2200">
        <v>0</v>
      </c>
      <c r="T2200" t="s">
        <v>2898</v>
      </c>
      <c r="U2200" s="221">
        <f t="shared" si="69"/>
        <v>0</v>
      </c>
    </row>
    <row r="2201" spans="1:21" hidden="1">
      <c r="A2201" s="55" t="str">
        <f t="shared" si="68"/>
        <v>Y0BJ6.4</v>
      </c>
      <c r="B2201" s="55">
        <f>VLOOKUP(J2201,'Mapping-CITI'!A:E,5,0)</f>
        <v>6.4</v>
      </c>
      <c r="D2201" s="42">
        <v>45016</v>
      </c>
      <c r="E2201" s="42">
        <v>45199</v>
      </c>
      <c r="F2201" t="s">
        <v>2898</v>
      </c>
      <c r="G2201" t="s">
        <v>2924</v>
      </c>
      <c r="H2201">
        <v>4170</v>
      </c>
      <c r="I2201" t="s">
        <v>2780</v>
      </c>
      <c r="J2201">
        <v>412511</v>
      </c>
      <c r="K2201" t="s">
        <v>2500</v>
      </c>
      <c r="L2201">
        <v>3617132.19</v>
      </c>
      <c r="M2201">
        <v>1337370.53</v>
      </c>
      <c r="N2201">
        <v>0</v>
      </c>
      <c r="O2201">
        <v>1337370.53</v>
      </c>
      <c r="P2201" t="s">
        <v>607</v>
      </c>
      <c r="Q2201">
        <v>1337370.53</v>
      </c>
      <c r="R2201">
        <v>0</v>
      </c>
      <c r="S2201">
        <v>0</v>
      </c>
      <c r="T2201" t="s">
        <v>2898</v>
      </c>
      <c r="U2201" s="221">
        <f t="shared" si="69"/>
        <v>0.13373705299999999</v>
      </c>
    </row>
    <row r="2202" spans="1:21" hidden="1">
      <c r="A2202" s="55" t="str">
        <f t="shared" si="68"/>
        <v>Y0BJ5.2</v>
      </c>
      <c r="B2202" s="55">
        <f>VLOOKUP(J2202,'Mapping-CITI'!A:E,5,0)</f>
        <v>5.2</v>
      </c>
      <c r="D2202" s="42">
        <v>45016</v>
      </c>
      <c r="E2202" s="42">
        <v>45199</v>
      </c>
      <c r="F2202" t="s">
        <v>2898</v>
      </c>
      <c r="G2202" t="s">
        <v>2924</v>
      </c>
      <c r="H2202">
        <v>4170</v>
      </c>
      <c r="I2202" t="s">
        <v>2780</v>
      </c>
      <c r="J2202">
        <v>413523</v>
      </c>
      <c r="K2202" t="s">
        <v>2502</v>
      </c>
      <c r="L2202">
        <v>0</v>
      </c>
      <c r="M2202">
        <v>3546.88</v>
      </c>
      <c r="N2202">
        <v>1.99</v>
      </c>
      <c r="O2202">
        <v>3544.89</v>
      </c>
      <c r="P2202" t="s">
        <v>607</v>
      </c>
      <c r="Q2202">
        <v>3544.89</v>
      </c>
      <c r="R2202">
        <v>6.38</v>
      </c>
      <c r="S2202">
        <v>1.99</v>
      </c>
      <c r="T2202" t="s">
        <v>2898</v>
      </c>
      <c r="U2202" s="221">
        <f t="shared" si="69"/>
        <v>3.5448900000000004E-4</v>
      </c>
    </row>
    <row r="2203" spans="1:21" hidden="1">
      <c r="A2203" s="55" t="str">
        <f t="shared" si="68"/>
        <v>Y0BJ5.3</v>
      </c>
      <c r="B2203" s="55">
        <f>VLOOKUP(J2203,'Mapping-CITI'!A:E,5,0)</f>
        <v>5.3</v>
      </c>
      <c r="D2203" s="42">
        <v>45016</v>
      </c>
      <c r="E2203" s="42">
        <v>45199</v>
      </c>
      <c r="F2203" t="s">
        <v>2898</v>
      </c>
      <c r="G2203" t="s">
        <v>2924</v>
      </c>
      <c r="H2203">
        <v>4120</v>
      </c>
      <c r="I2203" t="s">
        <v>2781</v>
      </c>
      <c r="J2203">
        <v>440101</v>
      </c>
      <c r="K2203" t="s">
        <v>2503</v>
      </c>
      <c r="L2203">
        <v>101229453.28</v>
      </c>
      <c r="M2203">
        <v>11815727.58</v>
      </c>
      <c r="N2203">
        <v>0</v>
      </c>
      <c r="O2203">
        <v>11815727.58</v>
      </c>
      <c r="P2203" t="s">
        <v>607</v>
      </c>
      <c r="Q2203">
        <v>11815727.58</v>
      </c>
      <c r="R2203">
        <v>0</v>
      </c>
      <c r="S2203">
        <v>0</v>
      </c>
      <c r="T2203" t="s">
        <v>2898</v>
      </c>
      <c r="U2203" s="221">
        <f t="shared" si="69"/>
        <v>1.1815727579999999</v>
      </c>
    </row>
    <row r="2204" spans="1:21" hidden="1">
      <c r="A2204" s="55" t="str">
        <f t="shared" si="68"/>
        <v>Y0BJ5.3</v>
      </c>
      <c r="B2204" s="55">
        <f>VLOOKUP(J2204,'Mapping-CITI'!A:E,5,0)</f>
        <v>5.3</v>
      </c>
      <c r="D2204" s="42">
        <v>45016</v>
      </c>
      <c r="E2204" s="42">
        <v>45199</v>
      </c>
      <c r="F2204" t="s">
        <v>2898</v>
      </c>
      <c r="G2204" t="s">
        <v>2924</v>
      </c>
      <c r="H2204">
        <v>4130</v>
      </c>
      <c r="I2204" t="s">
        <v>3411</v>
      </c>
      <c r="J2204">
        <v>440108</v>
      </c>
      <c r="K2204" t="s">
        <v>2505</v>
      </c>
      <c r="L2204">
        <v>1603010</v>
      </c>
      <c r="M2204">
        <v>0</v>
      </c>
      <c r="N2204">
        <v>0</v>
      </c>
      <c r="O2204">
        <v>0</v>
      </c>
      <c r="P2204" t="s">
        <v>607</v>
      </c>
      <c r="Q2204">
        <v>0</v>
      </c>
      <c r="R2204">
        <v>0</v>
      </c>
      <c r="S2204">
        <v>0</v>
      </c>
      <c r="T2204" t="s">
        <v>2898</v>
      </c>
      <c r="U2204" s="221">
        <f t="shared" si="69"/>
        <v>0</v>
      </c>
    </row>
    <row r="2205" spans="1:21" hidden="1">
      <c r="A2205" s="55" t="str">
        <f t="shared" si="68"/>
        <v>Y0BJ5.3</v>
      </c>
      <c r="B2205" s="55">
        <f>VLOOKUP(J2205,'Mapping-CITI'!A:E,5,0)</f>
        <v>5.3</v>
      </c>
      <c r="D2205" s="42">
        <v>45016</v>
      </c>
      <c r="E2205" s="42">
        <v>45199</v>
      </c>
      <c r="F2205" t="s">
        <v>2898</v>
      </c>
      <c r="G2205" t="s">
        <v>2924</v>
      </c>
      <c r="H2205">
        <v>4130</v>
      </c>
      <c r="I2205" t="s">
        <v>3411</v>
      </c>
      <c r="J2205">
        <v>440118</v>
      </c>
      <c r="K2205" t="s">
        <v>2629</v>
      </c>
      <c r="L2205">
        <v>269768883.93000001</v>
      </c>
      <c r="M2205">
        <v>113393454.40000001</v>
      </c>
      <c r="N2205">
        <v>0</v>
      </c>
      <c r="O2205">
        <v>113393454.40000001</v>
      </c>
      <c r="P2205" t="s">
        <v>607</v>
      </c>
      <c r="Q2205">
        <v>113393454.40000001</v>
      </c>
      <c r="R2205">
        <v>0</v>
      </c>
      <c r="S2205">
        <v>0</v>
      </c>
      <c r="T2205" t="s">
        <v>2898</v>
      </c>
      <c r="U2205" s="221">
        <f t="shared" si="69"/>
        <v>11.339345440000001</v>
      </c>
    </row>
    <row r="2206" spans="1:21" hidden="1">
      <c r="A2206" s="55" t="str">
        <f t="shared" si="68"/>
        <v>Y0BJ5.3</v>
      </c>
      <c r="B2206" s="55">
        <f>VLOOKUP(J2206,'Mapping-CITI'!A:E,5,0)</f>
        <v>5.3</v>
      </c>
      <c r="D2206" s="42">
        <v>45016</v>
      </c>
      <c r="E2206" s="42">
        <v>45199</v>
      </c>
      <c r="F2206" t="s">
        <v>2898</v>
      </c>
      <c r="G2206" t="s">
        <v>2924</v>
      </c>
      <c r="H2206">
        <v>4120</v>
      </c>
      <c r="I2206" t="s">
        <v>2781</v>
      </c>
      <c r="J2206">
        <v>440158</v>
      </c>
      <c r="K2206" t="s">
        <v>2508</v>
      </c>
      <c r="L2206">
        <v>164162</v>
      </c>
      <c r="M2206">
        <v>0</v>
      </c>
      <c r="N2206">
        <v>0</v>
      </c>
      <c r="O2206">
        <v>0</v>
      </c>
      <c r="P2206" t="s">
        <v>607</v>
      </c>
      <c r="Q2206">
        <v>0</v>
      </c>
      <c r="R2206">
        <v>0</v>
      </c>
      <c r="S2206">
        <v>0</v>
      </c>
      <c r="T2206" t="s">
        <v>2898</v>
      </c>
      <c r="U2206" s="221">
        <f t="shared" si="69"/>
        <v>0</v>
      </c>
    </row>
    <row r="2207" spans="1:21" hidden="1">
      <c r="A2207" s="55" t="str">
        <f t="shared" si="68"/>
        <v>Y0BJ5.3</v>
      </c>
      <c r="B2207" s="55">
        <f>VLOOKUP(J2207,'Mapping-CITI'!A:E,5,0)</f>
        <v>5.3</v>
      </c>
      <c r="D2207" s="42">
        <v>45016</v>
      </c>
      <c r="E2207" s="42">
        <v>45199</v>
      </c>
      <c r="F2207" t="s">
        <v>2898</v>
      </c>
      <c r="G2207" t="s">
        <v>2924</v>
      </c>
      <c r="H2207">
        <v>4120</v>
      </c>
      <c r="I2207" t="s">
        <v>2781</v>
      </c>
      <c r="J2207">
        <v>440159</v>
      </c>
      <c r="K2207" t="s">
        <v>2509</v>
      </c>
      <c r="L2207">
        <v>12781614.82</v>
      </c>
      <c r="M2207">
        <v>0</v>
      </c>
      <c r="N2207">
        <v>0</v>
      </c>
      <c r="O2207">
        <v>0</v>
      </c>
      <c r="P2207" t="s">
        <v>607</v>
      </c>
      <c r="Q2207">
        <v>0</v>
      </c>
      <c r="R2207">
        <v>0</v>
      </c>
      <c r="S2207">
        <v>0</v>
      </c>
      <c r="T2207" t="s">
        <v>2898</v>
      </c>
      <c r="U2207" s="221">
        <f t="shared" si="69"/>
        <v>0</v>
      </c>
    </row>
    <row r="2208" spans="1:21" hidden="1">
      <c r="A2208" s="55" t="str">
        <f t="shared" si="68"/>
        <v>Y0BJ5.3</v>
      </c>
      <c r="B2208" s="55">
        <f>VLOOKUP(J2208,'Mapping-CITI'!A:E,5,0)</f>
        <v>5.3</v>
      </c>
      <c r="D2208" s="42">
        <v>45016</v>
      </c>
      <c r="E2208" s="42">
        <v>45199</v>
      </c>
      <c r="F2208" t="s">
        <v>2898</v>
      </c>
      <c r="G2208" t="s">
        <v>2924</v>
      </c>
      <c r="H2208">
        <v>4120</v>
      </c>
      <c r="I2208" t="s">
        <v>2781</v>
      </c>
      <c r="J2208">
        <v>440161</v>
      </c>
      <c r="K2208" t="s">
        <v>2511</v>
      </c>
      <c r="L2208">
        <v>81252</v>
      </c>
      <c r="M2208">
        <v>0</v>
      </c>
      <c r="N2208">
        <v>0</v>
      </c>
      <c r="O2208">
        <v>0</v>
      </c>
      <c r="P2208" t="s">
        <v>607</v>
      </c>
      <c r="Q2208">
        <v>0</v>
      </c>
      <c r="R2208">
        <v>0</v>
      </c>
      <c r="S2208">
        <v>0</v>
      </c>
      <c r="T2208" t="s">
        <v>2898</v>
      </c>
      <c r="U2208" s="221">
        <f t="shared" si="69"/>
        <v>0</v>
      </c>
    </row>
    <row r="2209" spans="1:21" hidden="1">
      <c r="A2209" s="55" t="str">
        <f t="shared" si="68"/>
        <v>Y0BJ5.5</v>
      </c>
      <c r="B2209" s="55">
        <f>VLOOKUP(J2209,'Mapping-CITI'!A:E,5,0)</f>
        <v>5.5</v>
      </c>
      <c r="D2209" s="42">
        <v>45016</v>
      </c>
      <c r="E2209" s="42">
        <v>45199</v>
      </c>
      <c r="F2209" t="s">
        <v>2898</v>
      </c>
      <c r="G2209" t="s">
        <v>2924</v>
      </c>
      <c r="H2209">
        <v>5110</v>
      </c>
      <c r="I2209" t="s">
        <v>2776</v>
      </c>
      <c r="J2209">
        <v>440225</v>
      </c>
      <c r="K2209" t="s">
        <v>2515</v>
      </c>
      <c r="L2209">
        <v>4924.01</v>
      </c>
      <c r="M2209">
        <v>1.66</v>
      </c>
      <c r="N2209">
        <v>18.91</v>
      </c>
      <c r="O2209">
        <v>-17.25</v>
      </c>
      <c r="P2209" t="s">
        <v>607</v>
      </c>
      <c r="Q2209">
        <v>-17.25</v>
      </c>
      <c r="R2209">
        <v>1.66</v>
      </c>
      <c r="S2209">
        <v>18.91</v>
      </c>
      <c r="T2209" t="s">
        <v>2898</v>
      </c>
      <c r="U2209" s="221">
        <f t="shared" si="69"/>
        <v>-1.725E-6</v>
      </c>
    </row>
    <row r="2210" spans="1:21" hidden="1">
      <c r="A2210" s="55" t="str">
        <f t="shared" si="68"/>
        <v>Y0BJ6.4</v>
      </c>
      <c r="B2210" s="55">
        <f>VLOOKUP(J2210,'Mapping-CITI'!A:E,5,0)</f>
        <v>6.4</v>
      </c>
      <c r="D2210" s="42">
        <v>45016</v>
      </c>
      <c r="E2210" s="42">
        <v>45199</v>
      </c>
      <c r="F2210" t="s">
        <v>2898</v>
      </c>
      <c r="G2210" t="s">
        <v>2924</v>
      </c>
      <c r="H2210">
        <v>4160</v>
      </c>
      <c r="I2210" t="s">
        <v>2778</v>
      </c>
      <c r="J2210">
        <v>440325</v>
      </c>
      <c r="K2210" t="s">
        <v>2517</v>
      </c>
      <c r="L2210">
        <v>0</v>
      </c>
      <c r="M2210">
        <v>0</v>
      </c>
      <c r="N2210">
        <v>0</v>
      </c>
      <c r="O2210">
        <v>0</v>
      </c>
      <c r="P2210" t="s">
        <v>607</v>
      </c>
      <c r="Q2210">
        <v>0</v>
      </c>
      <c r="R2210">
        <v>0</v>
      </c>
      <c r="S2210">
        <v>0</v>
      </c>
      <c r="T2210" t="s">
        <v>2898</v>
      </c>
      <c r="U2210" s="221">
        <f t="shared" si="69"/>
        <v>0</v>
      </c>
    </row>
    <row r="2211" spans="1:21" hidden="1">
      <c r="A2211" s="55" t="str">
        <f t="shared" si="68"/>
        <v>Y0BJ6.4</v>
      </c>
      <c r="B2211" s="55">
        <f>VLOOKUP(J2211,'Mapping-CITI'!A:E,5,0)</f>
        <v>6.4</v>
      </c>
      <c r="D2211" s="42">
        <v>45016</v>
      </c>
      <c r="E2211" s="42">
        <v>45199</v>
      </c>
      <c r="F2211" t="s">
        <v>2898</v>
      </c>
      <c r="G2211" t="s">
        <v>2924</v>
      </c>
      <c r="H2211">
        <v>4160</v>
      </c>
      <c r="I2211" t="s">
        <v>2778</v>
      </c>
      <c r="J2211">
        <v>440341</v>
      </c>
      <c r="K2211" t="s">
        <v>2682</v>
      </c>
      <c r="L2211">
        <v>755775.5</v>
      </c>
      <c r="M2211">
        <v>265805.34000000003</v>
      </c>
      <c r="N2211">
        <v>0</v>
      </c>
      <c r="O2211">
        <v>265805.34000000003</v>
      </c>
      <c r="P2211" t="s">
        <v>607</v>
      </c>
      <c r="Q2211">
        <v>265805.34000000003</v>
      </c>
      <c r="R2211">
        <v>0</v>
      </c>
      <c r="S2211">
        <v>0</v>
      </c>
      <c r="T2211" t="s">
        <v>2898</v>
      </c>
      <c r="U2211" s="221">
        <f t="shared" si="69"/>
        <v>2.6580534000000003E-2</v>
      </c>
    </row>
    <row r="2212" spans="1:21" hidden="1">
      <c r="A2212" s="55" t="str">
        <f t="shared" si="68"/>
        <v>Y0BJ6.4</v>
      </c>
      <c r="B2212" s="55">
        <f>VLOOKUP(J2212,'Mapping-CITI'!A:E,5,0)</f>
        <v>6.4</v>
      </c>
      <c r="D2212" s="42">
        <v>45016</v>
      </c>
      <c r="E2212" s="42">
        <v>45199</v>
      </c>
      <c r="F2212" t="s">
        <v>2898</v>
      </c>
      <c r="G2212" t="s">
        <v>2924</v>
      </c>
      <c r="H2212">
        <v>4160</v>
      </c>
      <c r="I2212" t="s">
        <v>2778</v>
      </c>
      <c r="J2212">
        <v>440342</v>
      </c>
      <c r="K2212" t="s">
        <v>2683</v>
      </c>
      <c r="L2212">
        <v>755775.5</v>
      </c>
      <c r="M2212">
        <v>265805.34000000003</v>
      </c>
      <c r="N2212">
        <v>0</v>
      </c>
      <c r="O2212">
        <v>265805.34000000003</v>
      </c>
      <c r="P2212" t="s">
        <v>607</v>
      </c>
      <c r="Q2212">
        <v>265805.34000000003</v>
      </c>
      <c r="R2212">
        <v>0</v>
      </c>
      <c r="S2212">
        <v>0</v>
      </c>
      <c r="T2212" t="s">
        <v>2898</v>
      </c>
      <c r="U2212" s="221">
        <f t="shared" si="69"/>
        <v>2.6580534000000003E-2</v>
      </c>
    </row>
    <row r="2213" spans="1:21" hidden="1">
      <c r="A2213" s="55" t="str">
        <f t="shared" si="68"/>
        <v>Y0BJ6.4</v>
      </c>
      <c r="B2213" s="55">
        <f>VLOOKUP(J2213,'Mapping-CITI'!A:E,5,0)</f>
        <v>6.4</v>
      </c>
      <c r="D2213" s="42">
        <v>45016</v>
      </c>
      <c r="E2213" s="42">
        <v>45199</v>
      </c>
      <c r="F2213" t="s">
        <v>2898</v>
      </c>
      <c r="G2213" t="s">
        <v>2924</v>
      </c>
      <c r="H2213">
        <v>4160</v>
      </c>
      <c r="I2213" t="s">
        <v>2778</v>
      </c>
      <c r="J2213">
        <v>440416</v>
      </c>
      <c r="K2213" t="s">
        <v>664</v>
      </c>
      <c r="L2213">
        <v>194113.53</v>
      </c>
      <c r="M2213">
        <v>933350.18</v>
      </c>
      <c r="N2213">
        <v>509404.7</v>
      </c>
      <c r="O2213">
        <v>423945.48</v>
      </c>
      <c r="P2213" t="s">
        <v>607</v>
      </c>
      <c r="Q2213">
        <v>423945.48</v>
      </c>
      <c r="R2213">
        <v>24624.49</v>
      </c>
      <c r="S2213">
        <v>509404.7</v>
      </c>
      <c r="T2213" t="s">
        <v>2898</v>
      </c>
      <c r="U2213" s="221">
        <f t="shared" si="69"/>
        <v>4.2394548000000004E-2</v>
      </c>
    </row>
    <row r="2214" spans="1:21" hidden="1">
      <c r="A2214" s="55" t="str">
        <f t="shared" si="68"/>
        <v>Y0BJIgnore</v>
      </c>
      <c r="B2214" s="55" t="str">
        <f>VLOOKUP(J2214,'Mapping-CITI'!A:E,5,0)</f>
        <v>Ignore</v>
      </c>
      <c r="D2214" s="42">
        <v>45016</v>
      </c>
      <c r="E2214" s="42">
        <v>45199</v>
      </c>
      <c r="F2214" t="s">
        <v>2898</v>
      </c>
      <c r="G2214" t="s">
        <v>2924</v>
      </c>
      <c r="H2214">
        <v>4160</v>
      </c>
      <c r="I2214" t="s">
        <v>2778</v>
      </c>
      <c r="J2214">
        <v>440425</v>
      </c>
      <c r="K2214" t="s">
        <v>2519</v>
      </c>
      <c r="L2214">
        <v>2126805.27</v>
      </c>
      <c r="M2214">
        <v>1262802.21</v>
      </c>
      <c r="N2214">
        <v>0</v>
      </c>
      <c r="O2214">
        <v>1262802.21</v>
      </c>
      <c r="P2214" t="s">
        <v>607</v>
      </c>
      <c r="Q2214">
        <v>1262802.21</v>
      </c>
      <c r="R2214">
        <v>1262802.21</v>
      </c>
      <c r="S2214">
        <v>0</v>
      </c>
      <c r="T2214" t="s">
        <v>2898</v>
      </c>
      <c r="U2214" s="221">
        <f t="shared" si="69"/>
        <v>0.126280221</v>
      </c>
    </row>
    <row r="2215" spans="1:21" hidden="1">
      <c r="A2215" s="55" t="str">
        <f t="shared" si="68"/>
        <v>Y0BJIgnore</v>
      </c>
      <c r="B2215" s="55" t="str">
        <f>VLOOKUP(J2215,'Mapping-CITI'!A:E,5,0)</f>
        <v>Ignore</v>
      </c>
      <c r="D2215" s="42">
        <v>45016</v>
      </c>
      <c r="E2215" s="42">
        <v>45199</v>
      </c>
      <c r="F2215" t="s">
        <v>2898</v>
      </c>
      <c r="G2215" t="s">
        <v>2924</v>
      </c>
      <c r="H2215">
        <v>4160</v>
      </c>
      <c r="I2215" t="s">
        <v>2778</v>
      </c>
      <c r="J2215">
        <v>440433</v>
      </c>
      <c r="K2215" t="s">
        <v>2522</v>
      </c>
      <c r="L2215">
        <v>2137504.23</v>
      </c>
      <c r="M2215">
        <v>1182191.77</v>
      </c>
      <c r="N2215">
        <v>0</v>
      </c>
      <c r="O2215">
        <v>1182191.77</v>
      </c>
      <c r="P2215" t="s">
        <v>607</v>
      </c>
      <c r="Q2215">
        <v>1182191.77</v>
      </c>
      <c r="R2215">
        <v>1182191.77</v>
      </c>
      <c r="S2215">
        <v>0</v>
      </c>
      <c r="T2215" t="s">
        <v>2898</v>
      </c>
      <c r="U2215" s="221">
        <f t="shared" si="69"/>
        <v>0.11821917700000001</v>
      </c>
    </row>
    <row r="2216" spans="1:21" hidden="1">
      <c r="A2216" s="55" t="str">
        <f t="shared" si="68"/>
        <v>Y0BJ6.4</v>
      </c>
      <c r="B2216" s="55">
        <f>VLOOKUP(J2216,'Mapping-CITI'!A:E,5,0)</f>
        <v>6.4</v>
      </c>
      <c r="D2216" s="42">
        <v>45016</v>
      </c>
      <c r="E2216" s="42">
        <v>45199</v>
      </c>
      <c r="F2216" t="s">
        <v>2898</v>
      </c>
      <c r="G2216" t="s">
        <v>2924</v>
      </c>
      <c r="H2216">
        <v>4160</v>
      </c>
      <c r="I2216" t="s">
        <v>2778</v>
      </c>
      <c r="J2216">
        <v>440445</v>
      </c>
      <c r="K2216" t="s">
        <v>2596</v>
      </c>
      <c r="L2216">
        <v>5830.34</v>
      </c>
      <c r="M2216">
        <v>21698.92</v>
      </c>
      <c r="N2216">
        <v>21698.92</v>
      </c>
      <c r="O2216">
        <v>0</v>
      </c>
      <c r="P2216" t="s">
        <v>607</v>
      </c>
      <c r="Q2216">
        <v>0</v>
      </c>
      <c r="R2216">
        <v>21698.92</v>
      </c>
      <c r="S2216">
        <v>21698.92</v>
      </c>
      <c r="T2216" t="s">
        <v>2898</v>
      </c>
      <c r="U2216" s="221">
        <f t="shared" si="69"/>
        <v>0</v>
      </c>
    </row>
    <row r="2217" spans="1:21" hidden="1">
      <c r="A2217" s="55" t="str">
        <f t="shared" si="68"/>
        <v>Y0BJ6.4</v>
      </c>
      <c r="B2217" s="55">
        <f>VLOOKUP(J2217,'Mapping-CITI'!A:E,5,0)</f>
        <v>6.4</v>
      </c>
      <c r="D2217" s="42">
        <v>45016</v>
      </c>
      <c r="E2217" s="42">
        <v>45199</v>
      </c>
      <c r="F2217" t="s">
        <v>2898</v>
      </c>
      <c r="G2217" t="s">
        <v>2924</v>
      </c>
      <c r="H2217">
        <v>4160</v>
      </c>
      <c r="I2217" t="s">
        <v>2778</v>
      </c>
      <c r="J2217">
        <v>440485</v>
      </c>
      <c r="K2217" t="s">
        <v>2517</v>
      </c>
      <c r="L2217">
        <v>0</v>
      </c>
      <c r="M2217">
        <v>0</v>
      </c>
      <c r="N2217">
        <v>0</v>
      </c>
      <c r="O2217">
        <v>0</v>
      </c>
      <c r="P2217" t="s">
        <v>607</v>
      </c>
      <c r="Q2217">
        <v>0</v>
      </c>
      <c r="R2217">
        <v>0</v>
      </c>
      <c r="S2217">
        <v>0</v>
      </c>
      <c r="T2217" t="s">
        <v>2898</v>
      </c>
      <c r="U2217" s="221">
        <f t="shared" si="69"/>
        <v>0</v>
      </c>
    </row>
    <row r="2218" spans="1:21" hidden="1">
      <c r="A2218" s="55" t="str">
        <f t="shared" si="68"/>
        <v>Y0BJ6.4</v>
      </c>
      <c r="B2218" s="55">
        <f>VLOOKUP(J2218,'Mapping-CITI'!A:E,5,0)</f>
        <v>6.4</v>
      </c>
      <c r="D2218" s="42">
        <v>45016</v>
      </c>
      <c r="E2218" s="42">
        <v>45199</v>
      </c>
      <c r="F2218" t="s">
        <v>2898</v>
      </c>
      <c r="G2218" t="s">
        <v>2924</v>
      </c>
      <c r="H2218">
        <v>4160</v>
      </c>
      <c r="I2218" t="s">
        <v>2778</v>
      </c>
      <c r="J2218">
        <v>440509</v>
      </c>
      <c r="K2218" t="s">
        <v>2524</v>
      </c>
      <c r="L2218">
        <v>366595.93</v>
      </c>
      <c r="M2218">
        <v>151458.07</v>
      </c>
      <c r="N2218">
        <v>0</v>
      </c>
      <c r="O2218">
        <v>151458.07</v>
      </c>
      <c r="P2218" t="s">
        <v>607</v>
      </c>
      <c r="Q2218">
        <v>151458.07</v>
      </c>
      <c r="R2218">
        <v>0</v>
      </c>
      <c r="S2218">
        <v>0</v>
      </c>
      <c r="T2218" t="s">
        <v>2898</v>
      </c>
      <c r="U2218" s="221">
        <f t="shared" si="69"/>
        <v>1.5145807000000001E-2</v>
      </c>
    </row>
    <row r="2219" spans="1:21" hidden="1">
      <c r="A2219" s="55" t="str">
        <f t="shared" si="68"/>
        <v>Y0BJIgnore</v>
      </c>
      <c r="B2219" s="55" t="str">
        <f>VLOOKUP(J2219,'Mapping-CITI'!A:E,5,0)</f>
        <v>Ignore</v>
      </c>
      <c r="D2219" s="42">
        <v>45016</v>
      </c>
      <c r="E2219" s="42">
        <v>45199</v>
      </c>
      <c r="F2219" t="s">
        <v>2898</v>
      </c>
      <c r="G2219" t="s">
        <v>2924</v>
      </c>
      <c r="H2219">
        <v>9300</v>
      </c>
      <c r="I2219" t="s">
        <v>3412</v>
      </c>
      <c r="J2219">
        <v>601201</v>
      </c>
      <c r="K2219" t="s">
        <v>2625</v>
      </c>
      <c r="L2219">
        <v>387340642.10000002</v>
      </c>
      <c r="M2219">
        <v>3189187214.77</v>
      </c>
      <c r="N2219">
        <v>3019695526.8600001</v>
      </c>
      <c r="O2219">
        <v>556832330.00999999</v>
      </c>
      <c r="P2219" t="s">
        <v>607</v>
      </c>
      <c r="Q2219">
        <v>556832330.00999999</v>
      </c>
      <c r="R2219">
        <v>0</v>
      </c>
      <c r="S2219">
        <v>0</v>
      </c>
      <c r="T2219" t="s">
        <v>2898</v>
      </c>
      <c r="U2219" s="221">
        <f t="shared" si="69"/>
        <v>16.949168790999984</v>
      </c>
    </row>
    <row r="2220" spans="1:21" hidden="1">
      <c r="A2220" s="55" t="str">
        <f t="shared" si="68"/>
        <v>Y0BJIgnore</v>
      </c>
      <c r="B2220" s="55" t="str">
        <f>VLOOKUP(J2220,'Mapping-CITI'!A:E,5,0)</f>
        <v>Ignore</v>
      </c>
      <c r="D2220" s="42">
        <v>45016</v>
      </c>
      <c r="E2220" s="42">
        <v>45199</v>
      </c>
      <c r="F2220" t="s">
        <v>2898</v>
      </c>
      <c r="G2220" t="s">
        <v>2924</v>
      </c>
      <c r="H2220">
        <v>9300</v>
      </c>
      <c r="I2220" t="s">
        <v>3412</v>
      </c>
      <c r="J2220">
        <v>601202</v>
      </c>
      <c r="K2220" t="s">
        <v>2626</v>
      </c>
      <c r="L2220">
        <v>-387340642.10000002</v>
      </c>
      <c r="M2220">
        <v>3019695526.8600001</v>
      </c>
      <c r="N2220">
        <v>3189187214.77</v>
      </c>
      <c r="O2220">
        <v>-556832330.00999999</v>
      </c>
      <c r="P2220" t="s">
        <v>607</v>
      </c>
      <c r="Q2220">
        <v>-556832330.00999999</v>
      </c>
      <c r="R2220">
        <v>0</v>
      </c>
      <c r="S2220">
        <v>0</v>
      </c>
      <c r="T2220" t="s">
        <v>2898</v>
      </c>
      <c r="U2220" s="221">
        <f t="shared" si="69"/>
        <v>-16.949168790999984</v>
      </c>
    </row>
    <row r="2221" spans="1:21" hidden="1">
      <c r="A2221" s="55" t="str">
        <f t="shared" si="68"/>
        <v>Y0BL0</v>
      </c>
      <c r="B2221" s="55">
        <f>VLOOKUP(J2221,'Mapping-CITI'!A:E,5,0)</f>
        <v>0</v>
      </c>
      <c r="D2221" s="42">
        <v>45016</v>
      </c>
      <c r="E2221" s="42">
        <v>45199</v>
      </c>
      <c r="F2221" t="s">
        <v>2899</v>
      </c>
      <c r="G2221" t="s">
        <v>2925</v>
      </c>
      <c r="H2221">
        <v>1210</v>
      </c>
      <c r="I2221" t="s">
        <v>2767</v>
      </c>
      <c r="J2221">
        <v>102103</v>
      </c>
      <c r="K2221" t="s">
        <v>2006</v>
      </c>
      <c r="L2221">
        <v>0</v>
      </c>
      <c r="M2221">
        <v>100230000</v>
      </c>
      <c r="N2221">
        <v>100230000</v>
      </c>
      <c r="O2221">
        <v>0</v>
      </c>
      <c r="P2221" t="s">
        <v>607</v>
      </c>
      <c r="Q2221">
        <v>0</v>
      </c>
      <c r="R2221">
        <v>0</v>
      </c>
      <c r="S2221">
        <v>0</v>
      </c>
      <c r="T2221" t="s">
        <v>2899</v>
      </c>
      <c r="U2221" s="221">
        <f t="shared" si="69"/>
        <v>0</v>
      </c>
    </row>
    <row r="2222" spans="1:21" hidden="1">
      <c r="A2222" s="55" t="str">
        <f t="shared" si="68"/>
        <v>Y0BL0</v>
      </c>
      <c r="B2222" s="55">
        <f>VLOOKUP(J2222,'Mapping-CITI'!A:E,5,0)</f>
        <v>0</v>
      </c>
      <c r="D2222" s="42">
        <v>45016</v>
      </c>
      <c r="E2222" s="42">
        <v>45199</v>
      </c>
      <c r="F2222" t="s">
        <v>2899</v>
      </c>
      <c r="G2222" t="s">
        <v>2925</v>
      </c>
      <c r="H2222">
        <v>1210</v>
      </c>
      <c r="I2222" t="s">
        <v>2767</v>
      </c>
      <c r="J2222">
        <v>102104</v>
      </c>
      <c r="K2222" t="s">
        <v>2007</v>
      </c>
      <c r="L2222">
        <v>146410873.13999999</v>
      </c>
      <c r="M2222">
        <v>37126700461.330002</v>
      </c>
      <c r="N2222">
        <v>37137500093.870003</v>
      </c>
      <c r="O2222">
        <v>135611240.59999999</v>
      </c>
      <c r="P2222" t="s">
        <v>607</v>
      </c>
      <c r="Q2222">
        <v>135611240.59999999</v>
      </c>
      <c r="R2222">
        <v>0</v>
      </c>
      <c r="S2222">
        <v>0</v>
      </c>
      <c r="T2222" t="s">
        <v>2899</v>
      </c>
      <c r="U2222" s="221">
        <f t="shared" si="69"/>
        <v>-1.0799632540000916</v>
      </c>
    </row>
    <row r="2223" spans="1:21" hidden="1">
      <c r="A2223" s="55" t="str">
        <f t="shared" si="68"/>
        <v>Y0BL0</v>
      </c>
      <c r="B2223" s="55">
        <f>VLOOKUP(J2223,'Mapping-CITI'!A:E,5,0)</f>
        <v>0</v>
      </c>
      <c r="D2223" s="42">
        <v>45016</v>
      </c>
      <c r="E2223" s="42">
        <v>45199</v>
      </c>
      <c r="F2223" t="s">
        <v>2899</v>
      </c>
      <c r="G2223" t="s">
        <v>2925</v>
      </c>
      <c r="H2223">
        <v>1210</v>
      </c>
      <c r="I2223" t="s">
        <v>2767</v>
      </c>
      <c r="J2223">
        <v>102105</v>
      </c>
      <c r="K2223" t="s">
        <v>2008</v>
      </c>
      <c r="L2223">
        <v>1401458850</v>
      </c>
      <c r="M2223">
        <v>3420041360.4899998</v>
      </c>
      <c r="N2223">
        <v>2908056973.5700002</v>
      </c>
      <c r="O2223">
        <v>1913443236.9200001</v>
      </c>
      <c r="P2223" t="s">
        <v>607</v>
      </c>
      <c r="Q2223">
        <v>1913443236.9200001</v>
      </c>
      <c r="R2223">
        <v>0</v>
      </c>
      <c r="S2223">
        <v>0</v>
      </c>
      <c r="T2223" t="s">
        <v>2899</v>
      </c>
      <c r="U2223" s="221">
        <f t="shared" si="69"/>
        <v>51.198438691999961</v>
      </c>
    </row>
    <row r="2224" spans="1:21" hidden="1">
      <c r="A2224" s="55" t="str">
        <f t="shared" si="68"/>
        <v>Y0BL0</v>
      </c>
      <c r="B2224" s="55">
        <f>VLOOKUP(J2224,'Mapping-CITI'!A:E,5,0)</f>
        <v>0</v>
      </c>
      <c r="D2224" s="42">
        <v>45016</v>
      </c>
      <c r="E2224" s="42">
        <v>45199</v>
      </c>
      <c r="F2224" t="s">
        <v>2899</v>
      </c>
      <c r="G2224" t="s">
        <v>2925</v>
      </c>
      <c r="H2224">
        <v>1210</v>
      </c>
      <c r="I2224" t="s">
        <v>2767</v>
      </c>
      <c r="J2224">
        <v>102106</v>
      </c>
      <c r="K2224" t="s">
        <v>2009</v>
      </c>
      <c r="L2224">
        <v>2184788093</v>
      </c>
      <c r="M2224">
        <v>3355675326.98</v>
      </c>
      <c r="N2224">
        <v>1816434422.3499999</v>
      </c>
      <c r="O2224">
        <v>3724028997.6300001</v>
      </c>
      <c r="P2224" t="s">
        <v>607</v>
      </c>
      <c r="Q2224">
        <v>3724028997.6300001</v>
      </c>
      <c r="R2224">
        <v>0</v>
      </c>
      <c r="S2224">
        <v>0</v>
      </c>
      <c r="T2224" t="s">
        <v>2899</v>
      </c>
      <c r="U2224" s="221">
        <f t="shared" si="69"/>
        <v>153.924090463</v>
      </c>
    </row>
    <row r="2225" spans="1:21" hidden="1">
      <c r="A2225" s="55" t="str">
        <f t="shared" si="68"/>
        <v>Y0BL0</v>
      </c>
      <c r="B2225" s="55">
        <f>VLOOKUP(J2225,'Mapping-CITI'!A:E,5,0)</f>
        <v>0</v>
      </c>
      <c r="D2225" s="42">
        <v>45016</v>
      </c>
      <c r="E2225" s="42">
        <v>45199</v>
      </c>
      <c r="F2225" t="s">
        <v>2899</v>
      </c>
      <c r="G2225" t="s">
        <v>2925</v>
      </c>
      <c r="H2225">
        <v>1210</v>
      </c>
      <c r="I2225" t="s">
        <v>2767</v>
      </c>
      <c r="J2225">
        <v>102107</v>
      </c>
      <c r="K2225" t="s">
        <v>2010</v>
      </c>
      <c r="L2225">
        <v>5130448308</v>
      </c>
      <c r="M2225">
        <v>6441829807.25</v>
      </c>
      <c r="N2225">
        <v>5206797326.9300003</v>
      </c>
      <c r="O2225">
        <v>6365480788.3199997</v>
      </c>
      <c r="P2225" t="s">
        <v>607</v>
      </c>
      <c r="Q2225">
        <v>6365480788.3199997</v>
      </c>
      <c r="R2225">
        <v>0</v>
      </c>
      <c r="S2225">
        <v>0</v>
      </c>
      <c r="T2225" t="s">
        <v>2899</v>
      </c>
      <c r="U2225" s="221">
        <f t="shared" si="69"/>
        <v>123.50324803199997</v>
      </c>
    </row>
    <row r="2226" spans="1:21" hidden="1">
      <c r="A2226" s="55" t="str">
        <f t="shared" si="68"/>
        <v>Y0BLIgnore</v>
      </c>
      <c r="B2226" s="55" t="str">
        <f>VLOOKUP(J2226,'Mapping-CITI'!A:E,5,0)</f>
        <v>Ignore</v>
      </c>
      <c r="D2226" s="42">
        <v>45016</v>
      </c>
      <c r="E2226" s="42">
        <v>45199</v>
      </c>
      <c r="F2226" t="s">
        <v>2899</v>
      </c>
      <c r="G2226" t="s">
        <v>2925</v>
      </c>
      <c r="H2226">
        <v>1700</v>
      </c>
      <c r="I2226" t="s">
        <v>2768</v>
      </c>
      <c r="J2226">
        <v>106101</v>
      </c>
      <c r="K2226" t="s">
        <v>2769</v>
      </c>
      <c r="L2226">
        <v>284145.53999999998</v>
      </c>
      <c r="M2226">
        <v>1705005.59</v>
      </c>
      <c r="N2226">
        <v>1710155.33</v>
      </c>
      <c r="O2226">
        <v>278995.8</v>
      </c>
      <c r="P2226" t="s">
        <v>607</v>
      </c>
      <c r="Q2226">
        <v>278995.8</v>
      </c>
      <c r="R2226">
        <v>1705005.59</v>
      </c>
      <c r="S2226">
        <v>1710155.33</v>
      </c>
      <c r="T2226" t="s">
        <v>2899</v>
      </c>
      <c r="U2226" s="221">
        <f t="shared" si="69"/>
        <v>-5.149739999999991E-4</v>
      </c>
    </row>
    <row r="2227" spans="1:21" hidden="1">
      <c r="A2227" s="55" t="str">
        <f t="shared" si="68"/>
        <v>Y0BL0</v>
      </c>
      <c r="B2227" s="55">
        <f>VLOOKUP(J2227,'Mapping-CITI'!A:E,5,0)</f>
        <v>0</v>
      </c>
      <c r="D2227" s="42">
        <v>45016</v>
      </c>
      <c r="E2227" s="42">
        <v>45199</v>
      </c>
      <c r="F2227" t="s">
        <v>2899</v>
      </c>
      <c r="G2227" t="s">
        <v>2925</v>
      </c>
      <c r="H2227">
        <v>1700</v>
      </c>
      <c r="I2227" t="s">
        <v>2768</v>
      </c>
      <c r="J2227">
        <v>106103</v>
      </c>
      <c r="K2227" t="s">
        <v>2783</v>
      </c>
      <c r="L2227">
        <v>0.01</v>
      </c>
      <c r="M2227">
        <v>17198.330000000002</v>
      </c>
      <c r="N2227">
        <v>17198.330000000002</v>
      </c>
      <c r="O2227">
        <v>0.01</v>
      </c>
      <c r="P2227" t="s">
        <v>607</v>
      </c>
      <c r="Q2227">
        <v>0.01</v>
      </c>
      <c r="R2227">
        <v>17198.330000000002</v>
      </c>
      <c r="S2227">
        <v>17198.330000000002</v>
      </c>
      <c r="T2227" t="s">
        <v>2899</v>
      </c>
      <c r="U2227" s="221">
        <f t="shared" si="69"/>
        <v>0</v>
      </c>
    </row>
    <row r="2228" spans="1:21" hidden="1">
      <c r="A2228" s="55" t="str">
        <f t="shared" si="68"/>
        <v>Y0BLIgnore</v>
      </c>
      <c r="B2228" s="55" t="str">
        <f>VLOOKUP(J2228,'Mapping-CITI'!A:E,5,0)</f>
        <v>Ignore</v>
      </c>
      <c r="D2228" s="42">
        <v>45016</v>
      </c>
      <c r="E2228" s="42">
        <v>45199</v>
      </c>
      <c r="F2228" t="s">
        <v>2899</v>
      </c>
      <c r="G2228" t="s">
        <v>2925</v>
      </c>
      <c r="H2228">
        <v>1700</v>
      </c>
      <c r="I2228" t="s">
        <v>2768</v>
      </c>
      <c r="J2228">
        <v>106106</v>
      </c>
      <c r="K2228" t="s">
        <v>2784</v>
      </c>
      <c r="L2228">
        <v>242676.49</v>
      </c>
      <c r="M2228">
        <v>483377.72</v>
      </c>
      <c r="N2228">
        <v>362802.3</v>
      </c>
      <c r="O2228">
        <v>363251.91</v>
      </c>
      <c r="P2228" t="s">
        <v>607</v>
      </c>
      <c r="Q2228">
        <v>363251.91</v>
      </c>
      <c r="R2228">
        <v>483377.72</v>
      </c>
      <c r="S2228">
        <v>362802.3</v>
      </c>
      <c r="T2228" t="s">
        <v>2899</v>
      </c>
      <c r="U2228" s="221">
        <f t="shared" si="69"/>
        <v>1.2057541999999999E-2</v>
      </c>
    </row>
    <row r="2229" spans="1:21" hidden="1">
      <c r="A2229" s="55" t="str">
        <f t="shared" si="68"/>
        <v>Y0BL0</v>
      </c>
      <c r="B2229" s="55">
        <f>VLOOKUP(J2229,'Mapping-CITI'!A:E,5,0)</f>
        <v>0</v>
      </c>
      <c r="D2229" s="42">
        <v>45016</v>
      </c>
      <c r="E2229" s="42">
        <v>45199</v>
      </c>
      <c r="F2229" t="s">
        <v>2899</v>
      </c>
      <c r="G2229" t="s">
        <v>2925</v>
      </c>
      <c r="H2229">
        <v>1400</v>
      </c>
      <c r="I2229" t="s">
        <v>2773</v>
      </c>
      <c r="J2229">
        <v>107106</v>
      </c>
      <c r="K2229" t="s">
        <v>2753</v>
      </c>
      <c r="L2229">
        <v>0.01</v>
      </c>
      <c r="M2229">
        <v>0</v>
      </c>
      <c r="N2229">
        <v>0</v>
      </c>
      <c r="O2229">
        <v>0.01</v>
      </c>
      <c r="P2229" t="s">
        <v>607</v>
      </c>
      <c r="Q2229">
        <v>0.01</v>
      </c>
      <c r="R2229">
        <v>0</v>
      </c>
      <c r="S2229">
        <v>0</v>
      </c>
      <c r="T2229" t="s">
        <v>2899</v>
      </c>
      <c r="U2229" s="221">
        <f t="shared" si="69"/>
        <v>0</v>
      </c>
    </row>
    <row r="2230" spans="1:21" hidden="1">
      <c r="A2230" s="55" t="str">
        <f t="shared" si="68"/>
        <v>Y0BL0</v>
      </c>
      <c r="B2230" s="55">
        <f>VLOOKUP(J2230,'Mapping-CITI'!A:E,5,0)</f>
        <v>0</v>
      </c>
      <c r="D2230" s="42">
        <v>45016</v>
      </c>
      <c r="E2230" s="42">
        <v>45199</v>
      </c>
      <c r="F2230" t="s">
        <v>2899</v>
      </c>
      <c r="G2230" t="s">
        <v>2925</v>
      </c>
      <c r="H2230">
        <v>1400</v>
      </c>
      <c r="I2230" t="s">
        <v>2773</v>
      </c>
      <c r="J2230">
        <v>111108</v>
      </c>
      <c r="K2230" t="s">
        <v>2021</v>
      </c>
      <c r="L2230">
        <v>0.01</v>
      </c>
      <c r="M2230">
        <v>0</v>
      </c>
      <c r="N2230">
        <v>0</v>
      </c>
      <c r="O2230">
        <v>0.01</v>
      </c>
      <c r="P2230" t="s">
        <v>607</v>
      </c>
      <c r="Q2230">
        <v>0.01</v>
      </c>
      <c r="R2230">
        <v>0</v>
      </c>
      <c r="S2230">
        <v>0</v>
      </c>
      <c r="T2230" t="s">
        <v>2899</v>
      </c>
      <c r="U2230" s="221">
        <f t="shared" si="69"/>
        <v>0</v>
      </c>
    </row>
    <row r="2231" spans="1:21" hidden="1">
      <c r="A2231" s="55" t="str">
        <f t="shared" si="68"/>
        <v>Y0BL0</v>
      </c>
      <c r="B2231" s="55">
        <f>VLOOKUP(J2231,'Mapping-CITI'!A:E,5,0)</f>
        <v>0</v>
      </c>
      <c r="D2231" s="42">
        <v>45016</v>
      </c>
      <c r="E2231" s="42">
        <v>45199</v>
      </c>
      <c r="F2231" t="s">
        <v>2899</v>
      </c>
      <c r="G2231" t="s">
        <v>2925</v>
      </c>
      <c r="H2231">
        <v>1230</v>
      </c>
      <c r="I2231" t="s">
        <v>2772</v>
      </c>
      <c r="J2231">
        <v>111126</v>
      </c>
      <c r="K2231" t="s">
        <v>2022</v>
      </c>
      <c r="L2231">
        <v>28145.96</v>
      </c>
      <c r="M2231">
        <v>22282.12</v>
      </c>
      <c r="N2231">
        <v>0</v>
      </c>
      <c r="O2231">
        <v>50428.08</v>
      </c>
      <c r="P2231" t="s">
        <v>607</v>
      </c>
      <c r="Q2231">
        <v>50428.08</v>
      </c>
      <c r="R2231">
        <v>0</v>
      </c>
      <c r="S2231">
        <v>0</v>
      </c>
      <c r="T2231" t="s">
        <v>2899</v>
      </c>
      <c r="U2231" s="221">
        <f t="shared" si="69"/>
        <v>2.2282119999999998E-3</v>
      </c>
    </row>
    <row r="2232" spans="1:21" hidden="1">
      <c r="A2232" s="55" t="str">
        <f t="shared" si="68"/>
        <v>Y0BL0</v>
      </c>
      <c r="B2232" s="55">
        <f>VLOOKUP(J2232,'Mapping-CITI'!A:E,5,0)</f>
        <v>0</v>
      </c>
      <c r="D2232" s="42">
        <v>45016</v>
      </c>
      <c r="E2232" s="42">
        <v>45199</v>
      </c>
      <c r="F2232" t="s">
        <v>2899</v>
      </c>
      <c r="G2232" t="s">
        <v>2925</v>
      </c>
      <c r="H2232">
        <v>1230</v>
      </c>
      <c r="I2232" t="s">
        <v>2772</v>
      </c>
      <c r="J2232">
        <v>111127</v>
      </c>
      <c r="K2232" t="s">
        <v>2023</v>
      </c>
      <c r="L2232">
        <v>4950850</v>
      </c>
      <c r="M2232">
        <v>22789715.079999998</v>
      </c>
      <c r="N2232">
        <v>0</v>
      </c>
      <c r="O2232">
        <v>27740565.079999998</v>
      </c>
      <c r="P2232" t="s">
        <v>607</v>
      </c>
      <c r="Q2232">
        <v>27740565.079999998</v>
      </c>
      <c r="R2232">
        <v>0</v>
      </c>
      <c r="S2232">
        <v>10030</v>
      </c>
      <c r="T2232" t="s">
        <v>2899</v>
      </c>
      <c r="U2232" s="221">
        <f t="shared" si="69"/>
        <v>2.2789715079999997</v>
      </c>
    </row>
    <row r="2233" spans="1:21" hidden="1">
      <c r="A2233" s="55" t="str">
        <f t="shared" si="68"/>
        <v>Y0BL0</v>
      </c>
      <c r="B2233" s="55">
        <f>VLOOKUP(J2233,'Mapping-CITI'!A:E,5,0)</f>
        <v>0</v>
      </c>
      <c r="D2233" s="42">
        <v>45016</v>
      </c>
      <c r="E2233" s="42">
        <v>45199</v>
      </c>
      <c r="F2233" t="s">
        <v>2899</v>
      </c>
      <c r="G2233" t="s">
        <v>2925</v>
      </c>
      <c r="H2233">
        <v>1230</v>
      </c>
      <c r="I2233" t="s">
        <v>2772</v>
      </c>
      <c r="J2233">
        <v>111128</v>
      </c>
      <c r="K2233" t="s">
        <v>2024</v>
      </c>
      <c r="L2233">
        <v>10549271</v>
      </c>
      <c r="M2233">
        <v>89822044.370000005</v>
      </c>
      <c r="N2233">
        <v>0</v>
      </c>
      <c r="O2233">
        <v>100371315.37</v>
      </c>
      <c r="P2233" t="s">
        <v>607</v>
      </c>
      <c r="Q2233">
        <v>100371315.37</v>
      </c>
      <c r="R2233">
        <v>0</v>
      </c>
      <c r="S2233">
        <v>0</v>
      </c>
      <c r="T2233" t="s">
        <v>2899</v>
      </c>
      <c r="U2233" s="221">
        <f t="shared" si="69"/>
        <v>8.982204437</v>
      </c>
    </row>
    <row r="2234" spans="1:21" hidden="1">
      <c r="A2234" s="55" t="str">
        <f t="shared" si="68"/>
        <v>Y0BL0</v>
      </c>
      <c r="B2234" s="55">
        <f>VLOOKUP(J2234,'Mapping-CITI'!A:E,5,0)</f>
        <v>0</v>
      </c>
      <c r="D2234" s="42">
        <v>45016</v>
      </c>
      <c r="E2234" s="42">
        <v>45199</v>
      </c>
      <c r="F2234" t="s">
        <v>2899</v>
      </c>
      <c r="G2234" t="s">
        <v>2925</v>
      </c>
      <c r="H2234">
        <v>1230</v>
      </c>
      <c r="I2234" t="s">
        <v>2772</v>
      </c>
      <c r="J2234">
        <v>111129</v>
      </c>
      <c r="K2234" t="s">
        <v>2025</v>
      </c>
      <c r="L2234">
        <v>47239707</v>
      </c>
      <c r="M2234">
        <v>152000814.68000001</v>
      </c>
      <c r="N2234">
        <v>0</v>
      </c>
      <c r="O2234">
        <v>199240521.68000001</v>
      </c>
      <c r="P2234" t="s">
        <v>607</v>
      </c>
      <c r="Q2234">
        <v>199240521.68000001</v>
      </c>
      <c r="R2234">
        <v>0</v>
      </c>
      <c r="S2234">
        <v>0</v>
      </c>
      <c r="T2234" t="s">
        <v>2899</v>
      </c>
      <c r="U2234" s="221">
        <f t="shared" si="69"/>
        <v>15.200081468</v>
      </c>
    </row>
    <row r="2235" spans="1:21" hidden="1">
      <c r="A2235" s="55" t="str">
        <f t="shared" si="68"/>
        <v>Y0BL0</v>
      </c>
      <c r="B2235" s="55">
        <f>VLOOKUP(J2235,'Mapping-CITI'!A:E,5,0)</f>
        <v>0</v>
      </c>
      <c r="D2235" s="42">
        <v>45016</v>
      </c>
      <c r="E2235" s="42">
        <v>45199</v>
      </c>
      <c r="F2235" t="s">
        <v>2899</v>
      </c>
      <c r="G2235" t="s">
        <v>2925</v>
      </c>
      <c r="H2235">
        <v>1400</v>
      </c>
      <c r="I2235" t="s">
        <v>2773</v>
      </c>
      <c r="J2235">
        <v>111181</v>
      </c>
      <c r="K2235" t="s">
        <v>2028</v>
      </c>
      <c r="L2235">
        <v>63251.199999999997</v>
      </c>
      <c r="M2235">
        <v>0</v>
      </c>
      <c r="N2235">
        <v>0</v>
      </c>
      <c r="O2235">
        <v>63251.199999999997</v>
      </c>
      <c r="P2235" t="s">
        <v>607</v>
      </c>
      <c r="Q2235">
        <v>63251.199999999997</v>
      </c>
      <c r="R2235">
        <v>0</v>
      </c>
      <c r="S2235">
        <v>0</v>
      </c>
      <c r="T2235" t="s">
        <v>2899</v>
      </c>
      <c r="U2235" s="221">
        <f t="shared" si="69"/>
        <v>0</v>
      </c>
    </row>
    <row r="2236" spans="1:21" hidden="1">
      <c r="A2236" s="55" t="str">
        <f t="shared" si="68"/>
        <v>Y0BL0</v>
      </c>
      <c r="B2236" s="55">
        <f>VLOOKUP(J2236,'Mapping-CITI'!A:E,5,0)</f>
        <v>0</v>
      </c>
      <c r="D2236" s="42">
        <v>45016</v>
      </c>
      <c r="E2236" s="42">
        <v>45199</v>
      </c>
      <c r="F2236" t="s">
        <v>2899</v>
      </c>
      <c r="G2236" t="s">
        <v>2925</v>
      </c>
      <c r="H2236">
        <v>1400</v>
      </c>
      <c r="I2236" t="s">
        <v>2773</v>
      </c>
      <c r="J2236">
        <v>111182</v>
      </c>
      <c r="K2236" t="s">
        <v>2029</v>
      </c>
      <c r="L2236">
        <v>14541.51</v>
      </c>
      <c r="M2236">
        <v>0</v>
      </c>
      <c r="N2236">
        <v>0</v>
      </c>
      <c r="O2236">
        <v>14541.51</v>
      </c>
      <c r="P2236" t="s">
        <v>607</v>
      </c>
      <c r="Q2236">
        <v>14541.51</v>
      </c>
      <c r="R2236">
        <v>0</v>
      </c>
      <c r="S2236">
        <v>0</v>
      </c>
      <c r="T2236" t="s">
        <v>2899</v>
      </c>
      <c r="U2236" s="221">
        <f t="shared" si="69"/>
        <v>0</v>
      </c>
    </row>
    <row r="2237" spans="1:21" hidden="1">
      <c r="A2237" s="55" t="str">
        <f t="shared" si="68"/>
        <v>Y0BL0</v>
      </c>
      <c r="B2237" s="55">
        <f>VLOOKUP(J2237,'Mapping-CITI'!A:E,5,0)</f>
        <v>0</v>
      </c>
      <c r="D2237" s="42">
        <v>45016</v>
      </c>
      <c r="E2237" s="42">
        <v>45199</v>
      </c>
      <c r="F2237" t="s">
        <v>2899</v>
      </c>
      <c r="G2237" t="s">
        <v>2925</v>
      </c>
      <c r="H2237">
        <v>1400</v>
      </c>
      <c r="I2237" t="s">
        <v>2773</v>
      </c>
      <c r="J2237">
        <v>111183</v>
      </c>
      <c r="K2237" t="s">
        <v>2030</v>
      </c>
      <c r="L2237">
        <v>705.07</v>
      </c>
      <c r="M2237">
        <v>0</v>
      </c>
      <c r="N2237">
        <v>0</v>
      </c>
      <c r="O2237">
        <v>705.07</v>
      </c>
      <c r="P2237" t="s">
        <v>607</v>
      </c>
      <c r="Q2237">
        <v>705.07</v>
      </c>
      <c r="R2237">
        <v>0</v>
      </c>
      <c r="S2237">
        <v>0</v>
      </c>
      <c r="T2237" t="s">
        <v>2899</v>
      </c>
      <c r="U2237" s="221">
        <f t="shared" si="69"/>
        <v>0</v>
      </c>
    </row>
    <row r="2238" spans="1:21" hidden="1">
      <c r="A2238" s="55" t="str">
        <f t="shared" si="68"/>
        <v>Y0BL0</v>
      </c>
      <c r="B2238" s="55">
        <f>VLOOKUP(J2238,'Mapping-CITI'!A:E,5,0)</f>
        <v>0</v>
      </c>
      <c r="D2238" s="42">
        <v>45016</v>
      </c>
      <c r="E2238" s="42">
        <v>45199</v>
      </c>
      <c r="F2238" t="s">
        <v>2899</v>
      </c>
      <c r="G2238" t="s">
        <v>2925</v>
      </c>
      <c r="H2238">
        <v>1400</v>
      </c>
      <c r="I2238" t="s">
        <v>2773</v>
      </c>
      <c r="J2238">
        <v>111184</v>
      </c>
      <c r="K2238" t="s">
        <v>2031</v>
      </c>
      <c r="L2238">
        <v>543.02</v>
      </c>
      <c r="M2238">
        <v>0</v>
      </c>
      <c r="N2238">
        <v>0</v>
      </c>
      <c r="O2238">
        <v>543.02</v>
      </c>
      <c r="P2238" t="s">
        <v>607</v>
      </c>
      <c r="Q2238">
        <v>543.02</v>
      </c>
      <c r="R2238">
        <v>0</v>
      </c>
      <c r="S2238">
        <v>0</v>
      </c>
      <c r="T2238" t="s">
        <v>2899</v>
      </c>
      <c r="U2238" s="221">
        <f t="shared" si="69"/>
        <v>0</v>
      </c>
    </row>
    <row r="2239" spans="1:21" hidden="1">
      <c r="A2239" s="55" t="str">
        <f t="shared" si="68"/>
        <v>Y0BL0</v>
      </c>
      <c r="B2239" s="55">
        <f>VLOOKUP(J2239,'Mapping-CITI'!A:E,5,0)</f>
        <v>0</v>
      </c>
      <c r="D2239" s="42">
        <v>45016</v>
      </c>
      <c r="E2239" s="42">
        <v>45199</v>
      </c>
      <c r="F2239" t="s">
        <v>2899</v>
      </c>
      <c r="G2239" t="s">
        <v>2925</v>
      </c>
      <c r="H2239">
        <v>1400</v>
      </c>
      <c r="I2239" t="s">
        <v>2773</v>
      </c>
      <c r="J2239">
        <v>111220</v>
      </c>
      <c r="K2239" t="s">
        <v>2655</v>
      </c>
      <c r="L2239">
        <v>8557622.6600000001</v>
      </c>
      <c r="M2239">
        <v>1353508459.4100001</v>
      </c>
      <c r="N2239">
        <v>1353187333.6600001</v>
      </c>
      <c r="O2239">
        <v>8878748.4100000001</v>
      </c>
      <c r="P2239" t="s">
        <v>607</v>
      </c>
      <c r="Q2239">
        <v>8878748.4100000001</v>
      </c>
      <c r="R2239">
        <v>1353508459.4100001</v>
      </c>
      <c r="S2239">
        <v>1353187333.6600001</v>
      </c>
      <c r="T2239" t="s">
        <v>2899</v>
      </c>
      <c r="U2239" s="221">
        <f t="shared" si="69"/>
        <v>3.2112574999999997E-2</v>
      </c>
    </row>
    <row r="2240" spans="1:21" hidden="1">
      <c r="A2240" s="55" t="str">
        <f t="shared" si="68"/>
        <v>Y0BL0</v>
      </c>
      <c r="B2240" s="55">
        <f>VLOOKUP(J2240,'Mapping-CITI'!A:E,5,0)</f>
        <v>0</v>
      </c>
      <c r="D2240" s="42">
        <v>45016</v>
      </c>
      <c r="E2240" s="42">
        <v>45199</v>
      </c>
      <c r="F2240" t="s">
        <v>2899</v>
      </c>
      <c r="G2240" t="s">
        <v>2925</v>
      </c>
      <c r="H2240">
        <v>1400</v>
      </c>
      <c r="I2240" t="s">
        <v>2773</v>
      </c>
      <c r="J2240">
        <v>111221</v>
      </c>
      <c r="K2240" t="s">
        <v>2656</v>
      </c>
      <c r="L2240">
        <v>-8557622.6600000001</v>
      </c>
      <c r="M2240">
        <v>1353187333.6600001</v>
      </c>
      <c r="N2240">
        <v>1353508459.4100001</v>
      </c>
      <c r="O2240">
        <v>-8878748.4100000001</v>
      </c>
      <c r="P2240" t="s">
        <v>607</v>
      </c>
      <c r="Q2240">
        <v>-8878748.4100000001</v>
      </c>
      <c r="R2240">
        <v>1353187333.6600001</v>
      </c>
      <c r="S2240">
        <v>1353508459.4100001</v>
      </c>
      <c r="T2240" t="s">
        <v>2899</v>
      </c>
      <c r="U2240" s="221">
        <f t="shared" si="69"/>
        <v>-3.2112574999999997E-2</v>
      </c>
    </row>
    <row r="2241" spans="1:21" hidden="1">
      <c r="A2241" s="55" t="str">
        <f t="shared" si="68"/>
        <v>Y0BL0</v>
      </c>
      <c r="B2241" s="55">
        <f>VLOOKUP(J2241,'Mapping-CITI'!A:E,5,0)</f>
        <v>0</v>
      </c>
      <c r="D2241" s="42">
        <v>45016</v>
      </c>
      <c r="E2241" s="42">
        <v>45199</v>
      </c>
      <c r="F2241" t="s">
        <v>2899</v>
      </c>
      <c r="G2241" t="s">
        <v>2925</v>
      </c>
      <c r="H2241">
        <v>1220</v>
      </c>
      <c r="I2241" t="s">
        <v>2785</v>
      </c>
      <c r="J2241">
        <v>121116</v>
      </c>
      <c r="K2241" t="s">
        <v>2033</v>
      </c>
      <c r="L2241">
        <v>0</v>
      </c>
      <c r="M2241">
        <v>0</v>
      </c>
      <c r="N2241">
        <v>0</v>
      </c>
      <c r="O2241">
        <v>0</v>
      </c>
      <c r="P2241" t="s">
        <v>607</v>
      </c>
      <c r="Q2241">
        <v>0</v>
      </c>
      <c r="R2241">
        <v>0</v>
      </c>
      <c r="S2241">
        <v>0</v>
      </c>
      <c r="T2241" t="s">
        <v>2899</v>
      </c>
      <c r="U2241" s="221">
        <f t="shared" si="69"/>
        <v>0</v>
      </c>
    </row>
    <row r="2242" spans="1:21" hidden="1">
      <c r="A2242" s="55" t="str">
        <f t="shared" si="68"/>
        <v>Y0BL0</v>
      </c>
      <c r="B2242" s="55">
        <f>VLOOKUP(J2242,'Mapping-CITI'!A:E,5,0)</f>
        <v>0</v>
      </c>
      <c r="D2242" s="42">
        <v>45016</v>
      </c>
      <c r="E2242" s="42">
        <v>45199</v>
      </c>
      <c r="F2242" t="s">
        <v>2899</v>
      </c>
      <c r="G2242" t="s">
        <v>2925</v>
      </c>
      <c r="H2242">
        <v>1700</v>
      </c>
      <c r="I2242" t="s">
        <v>2768</v>
      </c>
      <c r="J2242">
        <v>141017</v>
      </c>
      <c r="K2242" t="s">
        <v>2035</v>
      </c>
      <c r="L2242">
        <v>0</v>
      </c>
      <c r="M2242">
        <v>45439000</v>
      </c>
      <c r="N2242">
        <v>45589000</v>
      </c>
      <c r="O2242">
        <v>-150000</v>
      </c>
      <c r="P2242" t="s">
        <v>607</v>
      </c>
      <c r="Q2242">
        <v>-150000</v>
      </c>
      <c r="R2242">
        <v>45439000</v>
      </c>
      <c r="S2242">
        <v>45589000</v>
      </c>
      <c r="T2242" t="s">
        <v>2899</v>
      </c>
      <c r="U2242" s="221">
        <f t="shared" si="69"/>
        <v>-1.4999999999999999E-2</v>
      </c>
    </row>
    <row r="2243" spans="1:21" hidden="1">
      <c r="A2243" s="55" t="str">
        <f t="shared" ref="A2243:A2306" si="70">F2243&amp;B2243</f>
        <v>Y0BLIgnore</v>
      </c>
      <c r="B2243" s="55" t="str">
        <f>VLOOKUP(J2243,'Mapping-CITI'!A:E,5,0)</f>
        <v>Ignore</v>
      </c>
      <c r="D2243" s="42">
        <v>45016</v>
      </c>
      <c r="E2243" s="42">
        <v>45199</v>
      </c>
      <c r="F2243" t="s">
        <v>2899</v>
      </c>
      <c r="G2243" t="s">
        <v>2925</v>
      </c>
      <c r="H2243">
        <v>1700</v>
      </c>
      <c r="I2243" t="s">
        <v>2768</v>
      </c>
      <c r="J2243">
        <v>141258</v>
      </c>
      <c r="K2243" t="s">
        <v>3364</v>
      </c>
      <c r="L2243">
        <v>0</v>
      </c>
      <c r="M2243">
        <v>1000</v>
      </c>
      <c r="N2243">
        <v>1000</v>
      </c>
      <c r="O2243">
        <v>0</v>
      </c>
      <c r="P2243" t="s">
        <v>607</v>
      </c>
      <c r="Q2243">
        <v>0</v>
      </c>
      <c r="R2243">
        <v>1000</v>
      </c>
      <c r="S2243">
        <v>1000</v>
      </c>
      <c r="T2243" t="s">
        <v>2899</v>
      </c>
      <c r="U2243" s="221">
        <f t="shared" ref="U2243:U2306" si="71">(M2243-N2243)/10^7</f>
        <v>0</v>
      </c>
    </row>
    <row r="2244" spans="1:21" hidden="1">
      <c r="A2244" s="55" t="str">
        <f t="shared" si="70"/>
        <v>Y0BL0</v>
      </c>
      <c r="B2244" s="55">
        <f>VLOOKUP(J2244,'Mapping-CITI'!A:E,5,0)</f>
        <v>0</v>
      </c>
      <c r="D2244" s="42">
        <v>45016</v>
      </c>
      <c r="E2244" s="42">
        <v>45199</v>
      </c>
      <c r="F2244" t="s">
        <v>2899</v>
      </c>
      <c r="G2244" t="s">
        <v>2925</v>
      </c>
      <c r="H2244">
        <v>1700</v>
      </c>
      <c r="I2244" t="s">
        <v>2768</v>
      </c>
      <c r="J2244">
        <v>141280</v>
      </c>
      <c r="K2244" t="s">
        <v>2036</v>
      </c>
      <c r="L2244">
        <v>75546.19</v>
      </c>
      <c r="M2244">
        <v>54957824764.269997</v>
      </c>
      <c r="N2244">
        <v>54957831001.910004</v>
      </c>
      <c r="O2244">
        <v>69308.55</v>
      </c>
      <c r="P2244" t="s">
        <v>607</v>
      </c>
      <c r="Q2244">
        <v>69308.55</v>
      </c>
      <c r="R2244">
        <v>7681273201.1700001</v>
      </c>
      <c r="S2244">
        <v>4509843372.5299997</v>
      </c>
      <c r="T2244" t="s">
        <v>2899</v>
      </c>
      <c r="U2244" s="221">
        <f t="shared" si="71"/>
        <v>-6.2376400070190431E-4</v>
      </c>
    </row>
    <row r="2245" spans="1:21" hidden="1">
      <c r="A2245" s="55" t="str">
        <f t="shared" si="70"/>
        <v>Y0BL0</v>
      </c>
      <c r="B2245" s="55">
        <f>VLOOKUP(J2245,'Mapping-CITI'!A:E,5,0)</f>
        <v>0</v>
      </c>
      <c r="D2245" s="42">
        <v>45016</v>
      </c>
      <c r="E2245" s="42">
        <v>45199</v>
      </c>
      <c r="F2245" t="s">
        <v>2899</v>
      </c>
      <c r="G2245" t="s">
        <v>2925</v>
      </c>
      <c r="H2245">
        <v>1700</v>
      </c>
      <c r="I2245" t="s">
        <v>2768</v>
      </c>
      <c r="J2245">
        <v>141287</v>
      </c>
      <c r="K2245" t="s">
        <v>604</v>
      </c>
      <c r="L2245">
        <v>-0.03</v>
      </c>
      <c r="M2245">
        <v>0.03</v>
      </c>
      <c r="N2245">
        <v>0</v>
      </c>
      <c r="O2245">
        <v>0</v>
      </c>
      <c r="P2245" t="s">
        <v>607</v>
      </c>
      <c r="Q2245">
        <v>0</v>
      </c>
      <c r="R2245">
        <v>0.03</v>
      </c>
      <c r="S2245">
        <v>0</v>
      </c>
      <c r="T2245" t="s">
        <v>2899</v>
      </c>
      <c r="U2245" s="221">
        <f t="shared" si="71"/>
        <v>3E-9</v>
      </c>
    </row>
    <row r="2246" spans="1:21" hidden="1">
      <c r="A2246" s="55" t="str">
        <f t="shared" si="70"/>
        <v>Y0BL0</v>
      </c>
      <c r="B2246" s="55">
        <f>VLOOKUP(J2246,'Mapping-CITI'!A:E,5,0)</f>
        <v>0</v>
      </c>
      <c r="D2246" s="42">
        <v>45016</v>
      </c>
      <c r="E2246" s="42">
        <v>45199</v>
      </c>
      <c r="F2246" t="s">
        <v>2899</v>
      </c>
      <c r="G2246" t="s">
        <v>2925</v>
      </c>
      <c r="H2246">
        <v>1700</v>
      </c>
      <c r="I2246" t="s">
        <v>2768</v>
      </c>
      <c r="J2246">
        <v>141294</v>
      </c>
      <c r="K2246" t="s">
        <v>2039</v>
      </c>
      <c r="L2246">
        <v>-10000</v>
      </c>
      <c r="M2246">
        <v>60910000</v>
      </c>
      <c r="N2246">
        <v>60900000</v>
      </c>
      <c r="O2246">
        <v>0</v>
      </c>
      <c r="P2246" t="s">
        <v>607</v>
      </c>
      <c r="Q2246">
        <v>0</v>
      </c>
      <c r="R2246">
        <v>60910000</v>
      </c>
      <c r="S2246">
        <v>60900000</v>
      </c>
      <c r="T2246" t="s">
        <v>2899</v>
      </c>
      <c r="U2246" s="221">
        <f t="shared" si="71"/>
        <v>1E-3</v>
      </c>
    </row>
    <row r="2247" spans="1:21" hidden="1">
      <c r="A2247" s="55" t="str">
        <f t="shared" si="70"/>
        <v>Y0BL0</v>
      </c>
      <c r="B2247" s="55">
        <f>VLOOKUP(J2247,'Mapping-CITI'!A:E,5,0)</f>
        <v>0</v>
      </c>
      <c r="D2247" s="42">
        <v>45016</v>
      </c>
      <c r="E2247" s="42">
        <v>45199</v>
      </c>
      <c r="F2247" t="s">
        <v>2899</v>
      </c>
      <c r="G2247" t="s">
        <v>2925</v>
      </c>
      <c r="H2247">
        <v>1700</v>
      </c>
      <c r="I2247" t="s">
        <v>2768</v>
      </c>
      <c r="J2247">
        <v>141366</v>
      </c>
      <c r="K2247" t="s">
        <v>2857</v>
      </c>
      <c r="L2247">
        <v>0</v>
      </c>
      <c r="M2247">
        <v>100069.26</v>
      </c>
      <c r="N2247">
        <v>100069.26</v>
      </c>
      <c r="O2247">
        <v>0</v>
      </c>
      <c r="P2247" t="s">
        <v>607</v>
      </c>
      <c r="Q2247">
        <v>0</v>
      </c>
      <c r="R2247">
        <v>100069.26</v>
      </c>
      <c r="S2247">
        <v>100069.26</v>
      </c>
      <c r="T2247" t="s">
        <v>2899</v>
      </c>
      <c r="U2247" s="221">
        <f t="shared" si="71"/>
        <v>0</v>
      </c>
    </row>
    <row r="2248" spans="1:21" hidden="1">
      <c r="A2248" s="55" t="str">
        <f t="shared" si="70"/>
        <v>Y0BL0</v>
      </c>
      <c r="B2248" s="55">
        <f>VLOOKUP(J2248,'Mapping-CITI'!A:E,5,0)</f>
        <v>0</v>
      </c>
      <c r="D2248" s="42">
        <v>45016</v>
      </c>
      <c r="E2248" s="42">
        <v>45199</v>
      </c>
      <c r="F2248" t="s">
        <v>2899</v>
      </c>
      <c r="G2248" t="s">
        <v>2925</v>
      </c>
      <c r="H2248">
        <v>1700</v>
      </c>
      <c r="I2248" t="s">
        <v>2768</v>
      </c>
      <c r="J2248">
        <v>141382</v>
      </c>
      <c r="K2248" t="s">
        <v>2052</v>
      </c>
      <c r="L2248">
        <v>0</v>
      </c>
      <c r="M2248">
        <v>3822384415.3000002</v>
      </c>
      <c r="N2248">
        <v>3822384415.3000002</v>
      </c>
      <c r="O2248">
        <v>0</v>
      </c>
      <c r="P2248" t="s">
        <v>607</v>
      </c>
      <c r="Q2248">
        <v>0</v>
      </c>
      <c r="R2248">
        <v>3822384415.3000002</v>
      </c>
      <c r="S2248">
        <v>3822384415.3000002</v>
      </c>
      <c r="T2248" t="s">
        <v>2899</v>
      </c>
      <c r="U2248" s="221">
        <f t="shared" si="71"/>
        <v>0</v>
      </c>
    </row>
    <row r="2249" spans="1:21" hidden="1">
      <c r="A2249" s="55" t="str">
        <f t="shared" si="70"/>
        <v>Y0BL0</v>
      </c>
      <c r="B2249" s="55">
        <f>VLOOKUP(J2249,'Mapping-CITI'!A:E,5,0)</f>
        <v>0</v>
      </c>
      <c r="D2249" s="42">
        <v>45016</v>
      </c>
      <c r="E2249" s="42">
        <v>45199</v>
      </c>
      <c r="F2249" t="s">
        <v>2899</v>
      </c>
      <c r="G2249" t="s">
        <v>2925</v>
      </c>
      <c r="H2249">
        <v>1700</v>
      </c>
      <c r="I2249" t="s">
        <v>2768</v>
      </c>
      <c r="J2249">
        <v>141399</v>
      </c>
      <c r="K2249" t="s">
        <v>2912</v>
      </c>
      <c r="L2249">
        <v>0</v>
      </c>
      <c r="M2249">
        <v>33689771</v>
      </c>
      <c r="N2249">
        <v>33890771</v>
      </c>
      <c r="O2249">
        <v>-201000</v>
      </c>
      <c r="P2249" t="s">
        <v>607</v>
      </c>
      <c r="Q2249">
        <v>-201000</v>
      </c>
      <c r="R2249">
        <v>33689771</v>
      </c>
      <c r="S2249">
        <v>33890771</v>
      </c>
      <c r="T2249" t="s">
        <v>2899</v>
      </c>
      <c r="U2249" s="221">
        <f t="shared" si="71"/>
        <v>-2.01E-2</v>
      </c>
    </row>
    <row r="2250" spans="1:21" hidden="1">
      <c r="A2250" s="55" t="str">
        <f t="shared" si="70"/>
        <v>Y0BL0</v>
      </c>
      <c r="B2250" s="55">
        <f>VLOOKUP(J2250,'Mapping-CITI'!A:E,5,0)</f>
        <v>0</v>
      </c>
      <c r="D2250" s="42">
        <v>45016</v>
      </c>
      <c r="E2250" s="42">
        <v>45199</v>
      </c>
      <c r="F2250" t="s">
        <v>2899</v>
      </c>
      <c r="G2250" t="s">
        <v>2925</v>
      </c>
      <c r="H2250">
        <v>1700</v>
      </c>
      <c r="I2250" t="s">
        <v>2768</v>
      </c>
      <c r="J2250">
        <v>141524</v>
      </c>
      <c r="K2250" t="s">
        <v>2061</v>
      </c>
      <c r="L2250">
        <v>0</v>
      </c>
      <c r="M2250">
        <v>68482000</v>
      </c>
      <c r="N2250">
        <v>68482000</v>
      </c>
      <c r="O2250">
        <v>0</v>
      </c>
      <c r="P2250" t="s">
        <v>607</v>
      </c>
      <c r="Q2250">
        <v>0</v>
      </c>
      <c r="R2250">
        <v>68482000</v>
      </c>
      <c r="S2250">
        <v>68482000</v>
      </c>
      <c r="T2250" t="s">
        <v>2899</v>
      </c>
      <c r="U2250" s="221">
        <f t="shared" si="71"/>
        <v>0</v>
      </c>
    </row>
    <row r="2251" spans="1:21" hidden="1">
      <c r="A2251" s="55" t="str">
        <f t="shared" si="70"/>
        <v>Y0BL0</v>
      </c>
      <c r="B2251" s="55">
        <f>VLOOKUP(J2251,'Mapping-CITI'!A:E,5,0)</f>
        <v>0</v>
      </c>
      <c r="D2251" s="42">
        <v>45016</v>
      </c>
      <c r="E2251" s="42">
        <v>45199</v>
      </c>
      <c r="F2251" t="s">
        <v>2899</v>
      </c>
      <c r="G2251" t="s">
        <v>2925</v>
      </c>
      <c r="H2251">
        <v>1700</v>
      </c>
      <c r="I2251" t="s">
        <v>2768</v>
      </c>
      <c r="J2251">
        <v>141526</v>
      </c>
      <c r="K2251" t="s">
        <v>2062</v>
      </c>
      <c r="L2251">
        <v>0</v>
      </c>
      <c r="M2251">
        <v>233179.9</v>
      </c>
      <c r="N2251">
        <v>233179.9</v>
      </c>
      <c r="O2251">
        <v>0</v>
      </c>
      <c r="P2251" t="s">
        <v>607</v>
      </c>
      <c r="Q2251">
        <v>0</v>
      </c>
      <c r="R2251">
        <v>233179.9</v>
      </c>
      <c r="S2251">
        <v>233179.9</v>
      </c>
      <c r="T2251" t="s">
        <v>2899</v>
      </c>
      <c r="U2251" s="221">
        <f t="shared" si="71"/>
        <v>0</v>
      </c>
    </row>
    <row r="2252" spans="1:21" hidden="1">
      <c r="A2252" s="55" t="str">
        <f t="shared" si="70"/>
        <v>Y0BL0</v>
      </c>
      <c r="B2252" s="55">
        <f>VLOOKUP(J2252,'Mapping-CITI'!A:E,5,0)</f>
        <v>0</v>
      </c>
      <c r="D2252" s="42">
        <v>45016</v>
      </c>
      <c r="E2252" s="42">
        <v>45199</v>
      </c>
      <c r="F2252" t="s">
        <v>2899</v>
      </c>
      <c r="G2252" t="s">
        <v>2925</v>
      </c>
      <c r="H2252">
        <v>1700</v>
      </c>
      <c r="I2252" t="s">
        <v>2768</v>
      </c>
      <c r="J2252">
        <v>141627</v>
      </c>
      <c r="K2252" t="s">
        <v>2072</v>
      </c>
      <c r="L2252">
        <v>0</v>
      </c>
      <c r="M2252">
        <v>361250000</v>
      </c>
      <c r="N2252">
        <v>361250000</v>
      </c>
      <c r="O2252">
        <v>0</v>
      </c>
      <c r="P2252" t="s">
        <v>607</v>
      </c>
      <c r="Q2252">
        <v>0</v>
      </c>
      <c r="R2252">
        <v>361250000</v>
      </c>
      <c r="S2252">
        <v>361250000</v>
      </c>
      <c r="T2252" t="s">
        <v>2899</v>
      </c>
      <c r="U2252" s="221">
        <f t="shared" si="71"/>
        <v>0</v>
      </c>
    </row>
    <row r="2253" spans="1:21" hidden="1">
      <c r="A2253" s="55" t="str">
        <f t="shared" si="70"/>
        <v>Y0BL0</v>
      </c>
      <c r="B2253" s="55">
        <f>VLOOKUP(J2253,'Mapping-CITI'!A:E,5,0)</f>
        <v>0</v>
      </c>
      <c r="D2253" s="42">
        <v>45016</v>
      </c>
      <c r="E2253" s="42">
        <v>45199</v>
      </c>
      <c r="F2253" t="s">
        <v>2899</v>
      </c>
      <c r="G2253" t="s">
        <v>2925</v>
      </c>
      <c r="H2253">
        <v>1700</v>
      </c>
      <c r="I2253" t="s">
        <v>2768</v>
      </c>
      <c r="J2253">
        <v>141647</v>
      </c>
      <c r="K2253" t="s">
        <v>2073</v>
      </c>
      <c r="L2253">
        <v>-150000</v>
      </c>
      <c r="M2253">
        <v>54262122</v>
      </c>
      <c r="N2253">
        <v>55396122</v>
      </c>
      <c r="O2253">
        <v>-1284000</v>
      </c>
      <c r="P2253" t="s">
        <v>607</v>
      </c>
      <c r="Q2253">
        <v>-1284000</v>
      </c>
      <c r="R2253">
        <v>54262122</v>
      </c>
      <c r="S2253">
        <v>55396122</v>
      </c>
      <c r="T2253" t="s">
        <v>2899</v>
      </c>
      <c r="U2253" s="221">
        <f t="shared" si="71"/>
        <v>-0.1134</v>
      </c>
    </row>
    <row r="2254" spans="1:21" hidden="1">
      <c r="A2254" s="55" t="str">
        <f t="shared" si="70"/>
        <v>Y0BL0</v>
      </c>
      <c r="B2254" s="55">
        <f>VLOOKUP(J2254,'Mapping-CITI'!A:E,5,0)</f>
        <v>0</v>
      </c>
      <c r="D2254" s="42">
        <v>45016</v>
      </c>
      <c r="E2254" s="42">
        <v>45199</v>
      </c>
      <c r="F2254" t="s">
        <v>2899</v>
      </c>
      <c r="G2254" t="s">
        <v>2925</v>
      </c>
      <c r="H2254">
        <v>1700</v>
      </c>
      <c r="I2254" t="s">
        <v>2768</v>
      </c>
      <c r="J2254">
        <v>141653</v>
      </c>
      <c r="K2254" t="s">
        <v>2074</v>
      </c>
      <c r="L2254">
        <v>-2000</v>
      </c>
      <c r="M2254">
        <v>18069808</v>
      </c>
      <c r="N2254">
        <v>18069808</v>
      </c>
      <c r="O2254">
        <v>-2000</v>
      </c>
      <c r="P2254" t="s">
        <v>607</v>
      </c>
      <c r="Q2254">
        <v>-2000</v>
      </c>
      <c r="R2254">
        <v>18069808</v>
      </c>
      <c r="S2254">
        <v>18069808</v>
      </c>
      <c r="T2254" t="s">
        <v>2899</v>
      </c>
      <c r="U2254" s="221">
        <f t="shared" si="71"/>
        <v>0</v>
      </c>
    </row>
    <row r="2255" spans="1:21" hidden="1">
      <c r="A2255" s="55" t="str">
        <f t="shared" si="70"/>
        <v>Y0BL0</v>
      </c>
      <c r="B2255" s="55">
        <f>VLOOKUP(J2255,'Mapping-CITI'!A:E,5,0)</f>
        <v>0</v>
      </c>
      <c r="D2255" s="42">
        <v>45016</v>
      </c>
      <c r="E2255" s="42">
        <v>45199</v>
      </c>
      <c r="F2255" t="s">
        <v>2899</v>
      </c>
      <c r="G2255" t="s">
        <v>2925</v>
      </c>
      <c r="H2255">
        <v>1700</v>
      </c>
      <c r="I2255" t="s">
        <v>2768</v>
      </c>
      <c r="J2255">
        <v>141679</v>
      </c>
      <c r="K2255" t="s">
        <v>2075</v>
      </c>
      <c r="L2255">
        <v>0</v>
      </c>
      <c r="M2255">
        <v>12500000</v>
      </c>
      <c r="N2255">
        <v>12500000</v>
      </c>
      <c r="O2255">
        <v>0</v>
      </c>
      <c r="P2255" t="s">
        <v>607</v>
      </c>
      <c r="Q2255">
        <v>0</v>
      </c>
      <c r="R2255">
        <v>12500000</v>
      </c>
      <c r="S2255">
        <v>12500000</v>
      </c>
      <c r="T2255" t="s">
        <v>2899</v>
      </c>
      <c r="U2255" s="221">
        <f t="shared" si="71"/>
        <v>0</v>
      </c>
    </row>
    <row r="2256" spans="1:21" hidden="1">
      <c r="A2256" s="55" t="str">
        <f t="shared" si="70"/>
        <v>Y0BL0</v>
      </c>
      <c r="B2256" s="55">
        <f>VLOOKUP(J2256,'Mapping-CITI'!A:E,5,0)</f>
        <v>0</v>
      </c>
      <c r="D2256" s="42">
        <v>45016</v>
      </c>
      <c r="E2256" s="42">
        <v>45199</v>
      </c>
      <c r="F2256" t="s">
        <v>2899</v>
      </c>
      <c r="G2256" t="s">
        <v>2925</v>
      </c>
      <c r="H2256">
        <v>1700</v>
      </c>
      <c r="I2256" t="s">
        <v>2768</v>
      </c>
      <c r="J2256">
        <v>141724</v>
      </c>
      <c r="K2256" t="s">
        <v>2076</v>
      </c>
      <c r="L2256">
        <v>-550000</v>
      </c>
      <c r="M2256">
        <v>10386030</v>
      </c>
      <c r="N2256">
        <v>9836030</v>
      </c>
      <c r="O2256">
        <v>0</v>
      </c>
      <c r="P2256" t="s">
        <v>607</v>
      </c>
      <c r="Q2256">
        <v>0</v>
      </c>
      <c r="R2256">
        <v>10386030</v>
      </c>
      <c r="S2256">
        <v>9836030</v>
      </c>
      <c r="T2256" t="s">
        <v>2899</v>
      </c>
      <c r="U2256" s="221">
        <f t="shared" si="71"/>
        <v>5.5E-2</v>
      </c>
    </row>
    <row r="2257" spans="1:23" hidden="1">
      <c r="A2257" s="55" t="str">
        <f t="shared" si="70"/>
        <v>Y0BL0</v>
      </c>
      <c r="B2257" s="55">
        <f>VLOOKUP(J2257,'Mapping-CITI'!A:E,5,0)</f>
        <v>0</v>
      </c>
      <c r="D2257" s="42">
        <v>45016</v>
      </c>
      <c r="E2257" s="42">
        <v>45199</v>
      </c>
      <c r="F2257" t="s">
        <v>2899</v>
      </c>
      <c r="G2257" t="s">
        <v>2925</v>
      </c>
      <c r="H2257">
        <v>1700</v>
      </c>
      <c r="I2257" t="s">
        <v>2768</v>
      </c>
      <c r="J2257">
        <v>141744</v>
      </c>
      <c r="K2257" t="s">
        <v>2087</v>
      </c>
      <c r="L2257">
        <v>0</v>
      </c>
      <c r="M2257">
        <v>11149023887.040001</v>
      </c>
      <c r="N2257">
        <v>11149023887.040001</v>
      </c>
      <c r="O2257">
        <v>0</v>
      </c>
      <c r="P2257" t="s">
        <v>607</v>
      </c>
      <c r="Q2257">
        <v>0</v>
      </c>
      <c r="R2257">
        <v>11149023887.040001</v>
      </c>
      <c r="S2257">
        <v>11149023887.040001</v>
      </c>
      <c r="T2257" t="s">
        <v>2899</v>
      </c>
      <c r="U2257" s="221">
        <f t="shared" si="71"/>
        <v>0</v>
      </c>
    </row>
    <row r="2258" spans="1:23" hidden="1">
      <c r="A2258" s="55" t="str">
        <f t="shared" si="70"/>
        <v>Y0BL0</v>
      </c>
      <c r="B2258" s="55">
        <f>VLOOKUP(J2258,'Mapping-CITI'!A:E,5,0)</f>
        <v>0</v>
      </c>
      <c r="D2258" s="42">
        <v>45016</v>
      </c>
      <c r="E2258" s="42">
        <v>45199</v>
      </c>
      <c r="F2258" t="s">
        <v>2899</v>
      </c>
      <c r="G2258" t="s">
        <v>2925</v>
      </c>
      <c r="H2258">
        <v>1700</v>
      </c>
      <c r="I2258" t="s">
        <v>2768</v>
      </c>
      <c r="J2258">
        <v>141754</v>
      </c>
      <c r="K2258" t="s">
        <v>2096</v>
      </c>
      <c r="L2258">
        <v>0</v>
      </c>
      <c r="M2258">
        <v>132000</v>
      </c>
      <c r="N2258">
        <v>132000</v>
      </c>
      <c r="O2258">
        <v>0</v>
      </c>
      <c r="P2258" t="s">
        <v>607</v>
      </c>
      <c r="Q2258">
        <v>0</v>
      </c>
      <c r="R2258">
        <v>132000</v>
      </c>
      <c r="S2258">
        <v>132000</v>
      </c>
      <c r="T2258" t="s">
        <v>2899</v>
      </c>
      <c r="U2258" s="221">
        <f t="shared" si="71"/>
        <v>0</v>
      </c>
    </row>
    <row r="2259" spans="1:23" hidden="1">
      <c r="A2259" s="55" t="str">
        <f t="shared" si="70"/>
        <v>Y0BL0</v>
      </c>
      <c r="B2259" s="55">
        <f>VLOOKUP(J2259,'Mapping-CITI'!A:E,5,0)</f>
        <v>0</v>
      </c>
      <c r="D2259" s="42">
        <v>45016</v>
      </c>
      <c r="E2259" s="42">
        <v>45199</v>
      </c>
      <c r="F2259" t="s">
        <v>2899</v>
      </c>
      <c r="G2259" t="s">
        <v>2925</v>
      </c>
      <c r="H2259">
        <v>1700</v>
      </c>
      <c r="I2259" t="s">
        <v>2768</v>
      </c>
      <c r="J2259">
        <v>141769</v>
      </c>
      <c r="K2259" t="s">
        <v>2105</v>
      </c>
      <c r="L2259">
        <v>0</v>
      </c>
      <c r="M2259">
        <v>199200</v>
      </c>
      <c r="N2259">
        <v>199200</v>
      </c>
      <c r="O2259">
        <v>0</v>
      </c>
      <c r="P2259" t="s">
        <v>607</v>
      </c>
      <c r="Q2259">
        <v>0</v>
      </c>
      <c r="R2259">
        <v>199200</v>
      </c>
      <c r="S2259">
        <v>199200</v>
      </c>
      <c r="T2259" t="s">
        <v>2899</v>
      </c>
      <c r="U2259" s="221">
        <f t="shared" si="71"/>
        <v>0</v>
      </c>
    </row>
    <row r="2260" spans="1:23" hidden="1">
      <c r="A2260" s="55" t="str">
        <f t="shared" si="70"/>
        <v>Y0BL0</v>
      </c>
      <c r="B2260" s="55">
        <f>VLOOKUP(J2260,'Mapping-CITI'!A:E,5,0)</f>
        <v>0</v>
      </c>
      <c r="D2260" s="42">
        <v>45016</v>
      </c>
      <c r="E2260" s="42">
        <v>45199</v>
      </c>
      <c r="F2260" t="s">
        <v>2899</v>
      </c>
      <c r="G2260" t="s">
        <v>2925</v>
      </c>
      <c r="H2260">
        <v>1700</v>
      </c>
      <c r="I2260" t="s">
        <v>2768</v>
      </c>
      <c r="J2260">
        <v>141779</v>
      </c>
      <c r="K2260" t="s">
        <v>2114</v>
      </c>
      <c r="L2260">
        <v>-10000</v>
      </c>
      <c r="M2260">
        <v>5658000</v>
      </c>
      <c r="N2260">
        <v>5679000</v>
      </c>
      <c r="O2260">
        <v>-31000</v>
      </c>
      <c r="P2260" t="s">
        <v>607</v>
      </c>
      <c r="Q2260">
        <v>-31000</v>
      </c>
      <c r="R2260">
        <v>5658000</v>
      </c>
      <c r="S2260">
        <v>5679000</v>
      </c>
      <c r="T2260" t="s">
        <v>2899</v>
      </c>
      <c r="U2260" s="221">
        <f t="shared" si="71"/>
        <v>-2.0999999999999999E-3</v>
      </c>
    </row>
    <row r="2261" spans="1:23" hidden="1">
      <c r="A2261" s="55" t="str">
        <f t="shared" si="70"/>
        <v>Y0BL0</v>
      </c>
      <c r="B2261" s="55">
        <f>VLOOKUP(J2261,'Mapping-CITI'!A:E,5,0)</f>
        <v>0</v>
      </c>
      <c r="D2261" s="42">
        <v>45016</v>
      </c>
      <c r="E2261" s="42">
        <v>45199</v>
      </c>
      <c r="F2261" t="s">
        <v>2899</v>
      </c>
      <c r="G2261" t="s">
        <v>2925</v>
      </c>
      <c r="H2261">
        <v>1700</v>
      </c>
      <c r="I2261" t="s">
        <v>2768</v>
      </c>
      <c r="J2261">
        <v>141785</v>
      </c>
      <c r="K2261" t="s">
        <v>2918</v>
      </c>
      <c r="L2261">
        <v>-1000000</v>
      </c>
      <c r="M2261">
        <v>2102505000</v>
      </c>
      <c r="N2261">
        <v>2101505000</v>
      </c>
      <c r="O2261">
        <v>0</v>
      </c>
      <c r="P2261" t="s">
        <v>607</v>
      </c>
      <c r="Q2261">
        <v>0</v>
      </c>
      <c r="R2261">
        <v>2102505000</v>
      </c>
      <c r="S2261">
        <v>2101505000</v>
      </c>
      <c r="T2261" t="s">
        <v>2899</v>
      </c>
      <c r="U2261" s="221">
        <f t="shared" si="71"/>
        <v>0.1</v>
      </c>
      <c r="W2261" s="191"/>
    </row>
    <row r="2262" spans="1:23" hidden="1">
      <c r="A2262" s="55" t="str">
        <f t="shared" si="70"/>
        <v>Y0BLIgnore</v>
      </c>
      <c r="B2262" s="55" t="str">
        <f>VLOOKUP(J2262,'Mapping-CITI'!A:E,5,0)</f>
        <v>Ignore</v>
      </c>
      <c r="D2262" s="42">
        <v>45016</v>
      </c>
      <c r="E2262" s="42">
        <v>45199</v>
      </c>
      <c r="F2262" t="s">
        <v>2899</v>
      </c>
      <c r="G2262" t="s">
        <v>2925</v>
      </c>
      <c r="H2262">
        <v>1700</v>
      </c>
      <c r="I2262" t="s">
        <v>2768</v>
      </c>
      <c r="J2262">
        <v>141794</v>
      </c>
      <c r="K2262" t="s">
        <v>3365</v>
      </c>
      <c r="L2262">
        <v>0</v>
      </c>
      <c r="M2262">
        <v>34000</v>
      </c>
      <c r="N2262">
        <v>34000</v>
      </c>
      <c r="O2262">
        <v>0</v>
      </c>
      <c r="P2262" t="s">
        <v>607</v>
      </c>
      <c r="Q2262">
        <v>0</v>
      </c>
      <c r="R2262">
        <v>34000</v>
      </c>
      <c r="S2262">
        <v>34000</v>
      </c>
      <c r="T2262" t="s">
        <v>2899</v>
      </c>
      <c r="U2262" s="221">
        <f t="shared" si="71"/>
        <v>0</v>
      </c>
    </row>
    <row r="2263" spans="1:23" hidden="1">
      <c r="A2263" s="55" t="str">
        <f t="shared" si="70"/>
        <v>Y0BLIgnore</v>
      </c>
      <c r="B2263" s="55" t="str">
        <f>VLOOKUP(J2263,'Mapping-CITI'!A:E,5,0)</f>
        <v>Ignore</v>
      </c>
      <c r="D2263" s="42">
        <v>45016</v>
      </c>
      <c r="E2263" s="42">
        <v>45199</v>
      </c>
      <c r="F2263" t="s">
        <v>2899</v>
      </c>
      <c r="G2263" t="s">
        <v>2925</v>
      </c>
      <c r="H2263">
        <v>1700</v>
      </c>
      <c r="I2263" t="s">
        <v>2768</v>
      </c>
      <c r="J2263">
        <v>141865</v>
      </c>
      <c r="K2263" t="s">
        <v>3366</v>
      </c>
      <c r="L2263">
        <v>0</v>
      </c>
      <c r="M2263">
        <v>14925202</v>
      </c>
      <c r="N2263">
        <v>14925202</v>
      </c>
      <c r="O2263">
        <v>0</v>
      </c>
      <c r="P2263" t="s">
        <v>607</v>
      </c>
      <c r="Q2263">
        <v>0</v>
      </c>
      <c r="R2263">
        <v>14925202</v>
      </c>
      <c r="S2263">
        <v>14925202</v>
      </c>
      <c r="T2263" t="s">
        <v>2899</v>
      </c>
      <c r="U2263" s="221">
        <f t="shared" si="71"/>
        <v>0</v>
      </c>
    </row>
    <row r="2264" spans="1:23" hidden="1">
      <c r="A2264" s="55" t="str">
        <f t="shared" si="70"/>
        <v>Y0BL0</v>
      </c>
      <c r="B2264" s="55">
        <f>VLOOKUP(J2264,'Mapping-CITI'!A:E,5,0)</f>
        <v>0</v>
      </c>
      <c r="D2264" s="42">
        <v>45016</v>
      </c>
      <c r="E2264" s="42">
        <v>45199</v>
      </c>
      <c r="F2264" t="s">
        <v>2899</v>
      </c>
      <c r="G2264" t="s">
        <v>2925</v>
      </c>
      <c r="H2264">
        <v>1700</v>
      </c>
      <c r="I2264" t="s">
        <v>2768</v>
      </c>
      <c r="J2264">
        <v>142036</v>
      </c>
      <c r="K2264" t="s">
        <v>2127</v>
      </c>
      <c r="L2264">
        <v>10000</v>
      </c>
      <c r="M2264">
        <v>95000000</v>
      </c>
      <c r="N2264">
        <v>95010000</v>
      </c>
      <c r="O2264">
        <v>0</v>
      </c>
      <c r="P2264" t="s">
        <v>607</v>
      </c>
      <c r="Q2264">
        <v>0</v>
      </c>
      <c r="R2264">
        <v>95000000</v>
      </c>
      <c r="S2264">
        <v>95010000</v>
      </c>
      <c r="T2264" t="s">
        <v>2899</v>
      </c>
      <c r="U2264" s="221">
        <f t="shared" si="71"/>
        <v>-1E-3</v>
      </c>
    </row>
    <row r="2265" spans="1:23" hidden="1">
      <c r="A2265" s="55" t="str">
        <f t="shared" si="70"/>
        <v>Y0BL0</v>
      </c>
      <c r="B2265" s="55">
        <f>VLOOKUP(J2265,'Mapping-CITI'!A:E,5,0)</f>
        <v>0</v>
      </c>
      <c r="D2265" s="42">
        <v>45016</v>
      </c>
      <c r="E2265" s="42">
        <v>45199</v>
      </c>
      <c r="F2265" t="s">
        <v>2899</v>
      </c>
      <c r="G2265" t="s">
        <v>2925</v>
      </c>
      <c r="H2265">
        <v>1700</v>
      </c>
      <c r="I2265" t="s">
        <v>2768</v>
      </c>
      <c r="J2265">
        <v>142038</v>
      </c>
      <c r="K2265" t="s">
        <v>2128</v>
      </c>
      <c r="L2265">
        <v>0</v>
      </c>
      <c r="M2265">
        <v>841625000</v>
      </c>
      <c r="N2265">
        <v>841625000</v>
      </c>
      <c r="O2265">
        <v>0</v>
      </c>
      <c r="P2265" t="s">
        <v>607</v>
      </c>
      <c r="Q2265">
        <v>0</v>
      </c>
      <c r="R2265">
        <v>841625000</v>
      </c>
      <c r="S2265">
        <v>841625000</v>
      </c>
      <c r="T2265" t="s">
        <v>2899</v>
      </c>
      <c r="U2265" s="221">
        <f t="shared" si="71"/>
        <v>0</v>
      </c>
    </row>
    <row r="2266" spans="1:23" hidden="1">
      <c r="A2266" s="55" t="str">
        <f t="shared" si="70"/>
        <v>Y0BL0</v>
      </c>
      <c r="B2266" s="55">
        <f>VLOOKUP(J2266,'Mapping-CITI'!A:E,5,0)</f>
        <v>0</v>
      </c>
      <c r="D2266" s="42">
        <v>45016</v>
      </c>
      <c r="E2266" s="42">
        <v>45199</v>
      </c>
      <c r="F2266" t="s">
        <v>2899</v>
      </c>
      <c r="G2266" t="s">
        <v>2925</v>
      </c>
      <c r="H2266">
        <v>1700</v>
      </c>
      <c r="I2266" t="s">
        <v>2768</v>
      </c>
      <c r="J2266">
        <v>142041</v>
      </c>
      <c r="K2266" t="s">
        <v>2130</v>
      </c>
      <c r="L2266">
        <v>0</v>
      </c>
      <c r="M2266">
        <v>100000000</v>
      </c>
      <c r="N2266">
        <v>100000000</v>
      </c>
      <c r="O2266">
        <v>0</v>
      </c>
      <c r="P2266" t="s">
        <v>607</v>
      </c>
      <c r="Q2266">
        <v>0</v>
      </c>
      <c r="R2266">
        <v>100000000</v>
      </c>
      <c r="S2266">
        <v>100000000</v>
      </c>
      <c r="T2266" t="s">
        <v>2899</v>
      </c>
      <c r="U2266" s="221">
        <f t="shared" si="71"/>
        <v>0</v>
      </c>
    </row>
    <row r="2267" spans="1:23" hidden="1">
      <c r="A2267" s="55" t="str">
        <f t="shared" si="70"/>
        <v>Y0BL0</v>
      </c>
      <c r="B2267" s="55">
        <f>VLOOKUP(J2267,'Mapping-CITI'!A:E,5,0)</f>
        <v>0</v>
      </c>
      <c r="D2267" s="42">
        <v>45016</v>
      </c>
      <c r="E2267" s="42">
        <v>45199</v>
      </c>
      <c r="F2267" t="s">
        <v>2899</v>
      </c>
      <c r="G2267" t="s">
        <v>2925</v>
      </c>
      <c r="H2267">
        <v>1700</v>
      </c>
      <c r="I2267" t="s">
        <v>2768</v>
      </c>
      <c r="J2267">
        <v>142042</v>
      </c>
      <c r="K2267" t="s">
        <v>2131</v>
      </c>
      <c r="L2267">
        <v>0</v>
      </c>
      <c r="M2267">
        <v>241164083</v>
      </c>
      <c r="N2267">
        <v>241164083</v>
      </c>
      <c r="O2267">
        <v>0</v>
      </c>
      <c r="P2267" t="s">
        <v>607</v>
      </c>
      <c r="Q2267">
        <v>0</v>
      </c>
      <c r="R2267">
        <v>241164083</v>
      </c>
      <c r="S2267">
        <v>241164083</v>
      </c>
      <c r="T2267" t="s">
        <v>2899</v>
      </c>
      <c r="U2267" s="221">
        <f t="shared" si="71"/>
        <v>0</v>
      </c>
    </row>
    <row r="2268" spans="1:23" hidden="1">
      <c r="A2268" s="55" t="str">
        <f t="shared" si="70"/>
        <v>Y0BL0</v>
      </c>
      <c r="B2268" s="55">
        <f>VLOOKUP(J2268,'Mapping-CITI'!A:E,5,0)</f>
        <v>0</v>
      </c>
      <c r="D2268" s="42">
        <v>45016</v>
      </c>
      <c r="E2268" s="42">
        <v>45199</v>
      </c>
      <c r="F2268" t="s">
        <v>2899</v>
      </c>
      <c r="G2268" t="s">
        <v>2925</v>
      </c>
      <c r="H2268">
        <v>1700</v>
      </c>
      <c r="I2268" t="s">
        <v>2768</v>
      </c>
      <c r="J2268">
        <v>142043</v>
      </c>
      <c r="K2268" t="s">
        <v>2657</v>
      </c>
      <c r="L2268">
        <v>0</v>
      </c>
      <c r="M2268">
        <v>286409000</v>
      </c>
      <c r="N2268">
        <v>286409000</v>
      </c>
      <c r="O2268">
        <v>0</v>
      </c>
      <c r="P2268" t="s">
        <v>607</v>
      </c>
      <c r="Q2268">
        <v>0</v>
      </c>
      <c r="R2268">
        <v>286409000</v>
      </c>
      <c r="S2268">
        <v>286409000</v>
      </c>
      <c r="T2268" t="s">
        <v>2899</v>
      </c>
      <c r="U2268" s="221">
        <f t="shared" si="71"/>
        <v>0</v>
      </c>
    </row>
    <row r="2269" spans="1:23" hidden="1">
      <c r="A2269" s="55" t="str">
        <f t="shared" si="70"/>
        <v>Y0BL0</v>
      </c>
      <c r="B2269" s="55">
        <f>VLOOKUP(J2269,'Mapping-CITI'!A:E,5,0)</f>
        <v>0</v>
      </c>
      <c r="D2269" s="42">
        <v>45016</v>
      </c>
      <c r="E2269" s="42">
        <v>45199</v>
      </c>
      <c r="F2269" t="s">
        <v>2899</v>
      </c>
      <c r="G2269" t="s">
        <v>2925</v>
      </c>
      <c r="H2269">
        <v>1700</v>
      </c>
      <c r="I2269" t="s">
        <v>2768</v>
      </c>
      <c r="J2269">
        <v>142044</v>
      </c>
      <c r="K2269" t="s">
        <v>2132</v>
      </c>
      <c r="L2269">
        <v>0</v>
      </c>
      <c r="M2269">
        <v>35774750</v>
      </c>
      <c r="N2269">
        <v>36324750</v>
      </c>
      <c r="O2269">
        <v>-550000</v>
      </c>
      <c r="P2269" t="s">
        <v>607</v>
      </c>
      <c r="Q2269">
        <v>-550000</v>
      </c>
      <c r="R2269">
        <v>35774750</v>
      </c>
      <c r="S2269">
        <v>36324750</v>
      </c>
      <c r="T2269" t="s">
        <v>2899</v>
      </c>
      <c r="U2269" s="221">
        <f t="shared" si="71"/>
        <v>-5.5E-2</v>
      </c>
    </row>
    <row r="2270" spans="1:23" hidden="1">
      <c r="A2270" s="55" t="str">
        <f t="shared" si="70"/>
        <v>Y0BLIgnore</v>
      </c>
      <c r="B2270" s="55" t="str">
        <f>VLOOKUP(J2270,'Mapping-CITI'!A:E,5,0)</f>
        <v>Ignore</v>
      </c>
      <c r="D2270" s="42">
        <v>45016</v>
      </c>
      <c r="E2270" s="42">
        <v>45199</v>
      </c>
      <c r="F2270" t="s">
        <v>2899</v>
      </c>
      <c r="G2270" t="s">
        <v>2925</v>
      </c>
      <c r="H2270">
        <v>1700</v>
      </c>
      <c r="I2270" t="s">
        <v>2768</v>
      </c>
      <c r="J2270">
        <v>142077</v>
      </c>
      <c r="K2270" t="s">
        <v>2913</v>
      </c>
      <c r="L2270">
        <v>14625</v>
      </c>
      <c r="M2270">
        <v>33336.879999999997</v>
      </c>
      <c r="N2270">
        <v>20250.919999999998</v>
      </c>
      <c r="O2270">
        <v>27710.959999999999</v>
      </c>
      <c r="P2270" t="s">
        <v>607</v>
      </c>
      <c r="Q2270">
        <v>27710.959999999999</v>
      </c>
      <c r="R2270">
        <v>33336.879999999997</v>
      </c>
      <c r="S2270">
        <v>20250.919999999998</v>
      </c>
      <c r="T2270" t="s">
        <v>2899</v>
      </c>
      <c r="U2270" s="221">
        <f t="shared" si="71"/>
        <v>1.308596E-3</v>
      </c>
    </row>
    <row r="2271" spans="1:23" hidden="1">
      <c r="A2271" s="55" t="str">
        <f t="shared" si="70"/>
        <v>Y0BLIgnore</v>
      </c>
      <c r="B2271" s="55" t="str">
        <f>VLOOKUP(J2271,'Mapping-CITI'!A:E,5,0)</f>
        <v>Ignore</v>
      </c>
      <c r="D2271" s="42">
        <v>45016</v>
      </c>
      <c r="E2271" s="42">
        <v>45199</v>
      </c>
      <c r="F2271" t="s">
        <v>2899</v>
      </c>
      <c r="G2271" t="s">
        <v>2925</v>
      </c>
      <c r="H2271">
        <v>1700</v>
      </c>
      <c r="I2271" t="s">
        <v>2768</v>
      </c>
      <c r="J2271">
        <v>142243</v>
      </c>
      <c r="K2271" t="s">
        <v>3367</v>
      </c>
      <c r="L2271">
        <v>0</v>
      </c>
      <c r="M2271">
        <v>14617014.65</v>
      </c>
      <c r="N2271">
        <v>14617014.65</v>
      </c>
      <c r="O2271">
        <v>0</v>
      </c>
      <c r="P2271" t="s">
        <v>607</v>
      </c>
      <c r="Q2271">
        <v>0</v>
      </c>
      <c r="R2271">
        <v>14617014.65</v>
      </c>
      <c r="S2271">
        <v>14617014.65</v>
      </c>
      <c r="T2271" t="s">
        <v>2899</v>
      </c>
      <c r="U2271" s="221">
        <f t="shared" si="71"/>
        <v>0</v>
      </c>
    </row>
    <row r="2272" spans="1:23" hidden="1">
      <c r="A2272" s="55" t="str">
        <f t="shared" si="70"/>
        <v>Y0BLIgnore</v>
      </c>
      <c r="B2272" s="55" t="str">
        <f>VLOOKUP(J2272,'Mapping-CITI'!A:E,5,0)</f>
        <v>Ignore</v>
      </c>
      <c r="D2272" s="42">
        <v>45016</v>
      </c>
      <c r="E2272" s="42">
        <v>45199</v>
      </c>
      <c r="F2272" t="s">
        <v>2899</v>
      </c>
      <c r="G2272" t="s">
        <v>2925</v>
      </c>
      <c r="H2272">
        <v>1700</v>
      </c>
      <c r="I2272" t="s">
        <v>2768</v>
      </c>
      <c r="J2272">
        <v>142251</v>
      </c>
      <c r="K2272" t="s">
        <v>3368</v>
      </c>
      <c r="L2272">
        <v>0</v>
      </c>
      <c r="M2272">
        <v>1823097107</v>
      </c>
      <c r="N2272">
        <v>1823122107</v>
      </c>
      <c r="O2272">
        <v>-25000</v>
      </c>
      <c r="P2272" t="s">
        <v>607</v>
      </c>
      <c r="Q2272">
        <v>-25000</v>
      </c>
      <c r="R2272">
        <v>1823097107</v>
      </c>
      <c r="S2272">
        <v>1823122107</v>
      </c>
      <c r="T2272" t="s">
        <v>2899</v>
      </c>
      <c r="U2272" s="221">
        <f t="shared" si="71"/>
        <v>-2.5000000000000001E-3</v>
      </c>
    </row>
    <row r="2273" spans="1:21" hidden="1">
      <c r="A2273" s="55" t="str">
        <f t="shared" si="70"/>
        <v>Y0BLIgnore</v>
      </c>
      <c r="B2273" s="55" t="str">
        <f>VLOOKUP(J2273,'Mapping-CITI'!A:E,5,0)</f>
        <v>Ignore</v>
      </c>
      <c r="D2273" s="42">
        <v>45016</v>
      </c>
      <c r="E2273" s="42">
        <v>45199</v>
      </c>
      <c r="F2273" t="s">
        <v>2899</v>
      </c>
      <c r="G2273" t="s">
        <v>2925</v>
      </c>
      <c r="H2273">
        <v>1700</v>
      </c>
      <c r="I2273" t="s">
        <v>2768</v>
      </c>
      <c r="J2273">
        <v>142256</v>
      </c>
      <c r="K2273" t="s">
        <v>3370</v>
      </c>
      <c r="L2273">
        <v>0</v>
      </c>
      <c r="M2273">
        <v>1860000</v>
      </c>
      <c r="N2273">
        <v>1860000</v>
      </c>
      <c r="O2273">
        <v>0</v>
      </c>
      <c r="P2273" t="s">
        <v>607</v>
      </c>
      <c r="Q2273">
        <v>0</v>
      </c>
      <c r="R2273">
        <v>1860000</v>
      </c>
      <c r="S2273">
        <v>1860000</v>
      </c>
      <c r="T2273" t="s">
        <v>2899</v>
      </c>
      <c r="U2273" s="221">
        <f t="shared" si="71"/>
        <v>0</v>
      </c>
    </row>
    <row r="2274" spans="1:21" hidden="1">
      <c r="A2274" s="55" t="str">
        <f t="shared" si="70"/>
        <v>Y0BLIgnore</v>
      </c>
      <c r="B2274" s="55" t="str">
        <f>VLOOKUP(J2274,'Mapping-CITI'!A:E,5,0)</f>
        <v>Ignore</v>
      </c>
      <c r="D2274" s="42">
        <v>45016</v>
      </c>
      <c r="E2274" s="42">
        <v>45199</v>
      </c>
      <c r="F2274" t="s">
        <v>2899</v>
      </c>
      <c r="G2274" t="s">
        <v>2925</v>
      </c>
      <c r="H2274">
        <v>1700</v>
      </c>
      <c r="I2274" t="s">
        <v>2768</v>
      </c>
      <c r="J2274">
        <v>142258</v>
      </c>
      <c r="K2274" t="s">
        <v>3371</v>
      </c>
      <c r="L2274">
        <v>-6100000</v>
      </c>
      <c r="M2274">
        <v>879353990</v>
      </c>
      <c r="N2274">
        <v>874653990</v>
      </c>
      <c r="O2274">
        <v>-1400000</v>
      </c>
      <c r="P2274" t="s">
        <v>607</v>
      </c>
      <c r="Q2274">
        <v>-1400000</v>
      </c>
      <c r="R2274">
        <v>879353990</v>
      </c>
      <c r="S2274">
        <v>874653990</v>
      </c>
      <c r="T2274" t="s">
        <v>2899</v>
      </c>
      <c r="U2274" s="221">
        <f t="shared" si="71"/>
        <v>0.47</v>
      </c>
    </row>
    <row r="2275" spans="1:21" hidden="1">
      <c r="A2275" s="55" t="str">
        <f t="shared" si="70"/>
        <v>Y0BLIgnore</v>
      </c>
      <c r="B2275" s="55" t="str">
        <f>VLOOKUP(J2275,'Mapping-CITI'!A:E,5,0)</f>
        <v>Ignore</v>
      </c>
      <c r="D2275" s="42">
        <v>45016</v>
      </c>
      <c r="E2275" s="42">
        <v>45199</v>
      </c>
      <c r="F2275" t="s">
        <v>2899</v>
      </c>
      <c r="G2275" t="s">
        <v>2925</v>
      </c>
      <c r="H2275">
        <v>1700</v>
      </c>
      <c r="I2275" t="s">
        <v>2768</v>
      </c>
      <c r="J2275">
        <v>142262</v>
      </c>
      <c r="K2275" t="s">
        <v>3372</v>
      </c>
      <c r="L2275">
        <v>0</v>
      </c>
      <c r="M2275">
        <v>1779918</v>
      </c>
      <c r="N2275">
        <v>1779918</v>
      </c>
      <c r="O2275">
        <v>0</v>
      </c>
      <c r="P2275" t="s">
        <v>607</v>
      </c>
      <c r="Q2275">
        <v>0</v>
      </c>
      <c r="R2275">
        <v>1779918</v>
      </c>
      <c r="S2275">
        <v>1779918</v>
      </c>
      <c r="T2275" t="s">
        <v>2899</v>
      </c>
      <c r="U2275" s="221">
        <f t="shared" si="71"/>
        <v>0</v>
      </c>
    </row>
    <row r="2276" spans="1:21" hidden="1">
      <c r="A2276" s="55" t="str">
        <f t="shared" si="70"/>
        <v>Y0BLIgnore</v>
      </c>
      <c r="B2276" s="55" t="str">
        <f>VLOOKUP(J2276,'Mapping-CITI'!A:E,5,0)</f>
        <v>Ignore</v>
      </c>
      <c r="D2276" s="42">
        <v>45016</v>
      </c>
      <c r="E2276" s="42">
        <v>45199</v>
      </c>
      <c r="F2276" t="s">
        <v>2899</v>
      </c>
      <c r="G2276" t="s">
        <v>2925</v>
      </c>
      <c r="H2276">
        <v>1700</v>
      </c>
      <c r="I2276" t="s">
        <v>2768</v>
      </c>
      <c r="J2276">
        <v>142263</v>
      </c>
      <c r="K2276" t="s">
        <v>3373</v>
      </c>
      <c r="L2276">
        <v>0</v>
      </c>
      <c r="M2276">
        <v>649000</v>
      </c>
      <c r="N2276">
        <v>649000</v>
      </c>
      <c r="O2276">
        <v>0</v>
      </c>
      <c r="P2276" t="s">
        <v>607</v>
      </c>
      <c r="Q2276">
        <v>0</v>
      </c>
      <c r="R2276">
        <v>649000</v>
      </c>
      <c r="S2276">
        <v>649000</v>
      </c>
      <c r="T2276" t="s">
        <v>2899</v>
      </c>
      <c r="U2276" s="221">
        <f t="shared" si="71"/>
        <v>0</v>
      </c>
    </row>
    <row r="2277" spans="1:21" hidden="1">
      <c r="A2277" s="55" t="str">
        <f t="shared" si="70"/>
        <v>Y0BLIgnore</v>
      </c>
      <c r="B2277" s="55" t="str">
        <f>VLOOKUP(J2277,'Mapping-CITI'!A:E,5,0)</f>
        <v>Ignore</v>
      </c>
      <c r="D2277" s="42">
        <v>45016</v>
      </c>
      <c r="E2277" s="42">
        <v>45199</v>
      </c>
      <c r="F2277" t="s">
        <v>2899</v>
      </c>
      <c r="G2277" t="s">
        <v>2925</v>
      </c>
      <c r="H2277">
        <v>1700</v>
      </c>
      <c r="I2277" t="s">
        <v>2768</v>
      </c>
      <c r="J2277">
        <v>142271</v>
      </c>
      <c r="K2277" t="s">
        <v>3375</v>
      </c>
      <c r="L2277">
        <v>-262000</v>
      </c>
      <c r="M2277">
        <v>202096163</v>
      </c>
      <c r="N2277">
        <v>201925364</v>
      </c>
      <c r="O2277">
        <v>-91201</v>
      </c>
      <c r="P2277" t="s">
        <v>607</v>
      </c>
      <c r="Q2277">
        <v>-91201</v>
      </c>
      <c r="R2277">
        <v>202096163</v>
      </c>
      <c r="S2277">
        <v>201925364</v>
      </c>
      <c r="T2277" t="s">
        <v>2899</v>
      </c>
      <c r="U2277" s="221">
        <f t="shared" si="71"/>
        <v>1.7079899999999999E-2</v>
      </c>
    </row>
    <row r="2278" spans="1:21" hidden="1">
      <c r="A2278" s="55" t="str">
        <f t="shared" si="70"/>
        <v>Y0BLIgnore</v>
      </c>
      <c r="B2278" s="55" t="str">
        <f>VLOOKUP(J2278,'Mapping-CITI'!A:E,5,0)</f>
        <v>Ignore</v>
      </c>
      <c r="D2278" s="42">
        <v>45016</v>
      </c>
      <c r="E2278" s="42">
        <v>45199</v>
      </c>
      <c r="F2278" t="s">
        <v>2899</v>
      </c>
      <c r="G2278" t="s">
        <v>2925</v>
      </c>
      <c r="H2278">
        <v>1700</v>
      </c>
      <c r="I2278" t="s">
        <v>2768</v>
      </c>
      <c r="J2278">
        <v>142274</v>
      </c>
      <c r="K2278" t="s">
        <v>3376</v>
      </c>
      <c r="L2278">
        <v>-1700000</v>
      </c>
      <c r="M2278">
        <v>9650499</v>
      </c>
      <c r="N2278">
        <v>7950499</v>
      </c>
      <c r="O2278">
        <v>0</v>
      </c>
      <c r="P2278" t="s">
        <v>607</v>
      </c>
      <c r="Q2278">
        <v>0</v>
      </c>
      <c r="R2278">
        <v>9650499</v>
      </c>
      <c r="S2278">
        <v>7950499</v>
      </c>
      <c r="T2278" t="s">
        <v>2899</v>
      </c>
      <c r="U2278" s="221">
        <f t="shared" si="71"/>
        <v>0.17</v>
      </c>
    </row>
    <row r="2279" spans="1:21" hidden="1">
      <c r="A2279" s="55" t="str">
        <f t="shared" si="70"/>
        <v>Y0BLIgnore</v>
      </c>
      <c r="B2279" s="55" t="str">
        <f>VLOOKUP(J2279,'Mapping-CITI'!A:E,5,0)</f>
        <v>Ignore</v>
      </c>
      <c r="D2279" s="42">
        <v>45016</v>
      </c>
      <c r="E2279" s="42">
        <v>45199</v>
      </c>
      <c r="F2279" t="s">
        <v>2899</v>
      </c>
      <c r="G2279" t="s">
        <v>2925</v>
      </c>
      <c r="H2279">
        <v>1700</v>
      </c>
      <c r="I2279" t="s">
        <v>2768</v>
      </c>
      <c r="J2279">
        <v>142276</v>
      </c>
      <c r="K2279" t="s">
        <v>3377</v>
      </c>
      <c r="L2279">
        <v>0</v>
      </c>
      <c r="M2279">
        <v>507865.06</v>
      </c>
      <c r="N2279">
        <v>507865.06</v>
      </c>
      <c r="O2279">
        <v>0</v>
      </c>
      <c r="P2279" t="s">
        <v>607</v>
      </c>
      <c r="Q2279">
        <v>0</v>
      </c>
      <c r="R2279">
        <v>507865.06</v>
      </c>
      <c r="S2279">
        <v>507865.06</v>
      </c>
      <c r="T2279" t="s">
        <v>2899</v>
      </c>
      <c r="U2279" s="221">
        <f t="shared" si="71"/>
        <v>0</v>
      </c>
    </row>
    <row r="2280" spans="1:21" hidden="1">
      <c r="A2280" s="55" t="str">
        <f t="shared" si="70"/>
        <v>Y0BL0</v>
      </c>
      <c r="B2280" s="55">
        <f>VLOOKUP(J2280,'Mapping-CITI'!A:E,5,0)</f>
        <v>0</v>
      </c>
      <c r="D2280" s="42">
        <v>45016</v>
      </c>
      <c r="E2280" s="42">
        <v>45199</v>
      </c>
      <c r="F2280" t="s">
        <v>2899</v>
      </c>
      <c r="G2280" t="s">
        <v>2925</v>
      </c>
      <c r="H2280">
        <v>1400</v>
      </c>
      <c r="I2280" t="s">
        <v>2773</v>
      </c>
      <c r="J2280">
        <v>160112</v>
      </c>
      <c r="K2280" t="s">
        <v>2622</v>
      </c>
      <c r="L2280">
        <v>0</v>
      </c>
      <c r="M2280">
        <v>7719.9</v>
      </c>
      <c r="N2280">
        <v>7719.9</v>
      </c>
      <c r="O2280">
        <v>0</v>
      </c>
      <c r="P2280" t="s">
        <v>607</v>
      </c>
      <c r="Q2280">
        <v>0</v>
      </c>
      <c r="R2280">
        <v>0</v>
      </c>
      <c r="S2280">
        <v>7719.9</v>
      </c>
      <c r="T2280" t="s">
        <v>2899</v>
      </c>
      <c r="U2280" s="221">
        <f t="shared" si="71"/>
        <v>0</v>
      </c>
    </row>
    <row r="2281" spans="1:21" hidden="1">
      <c r="A2281" s="55" t="str">
        <f t="shared" si="70"/>
        <v>Y0BL0</v>
      </c>
      <c r="B2281" s="55">
        <f>VLOOKUP(J2281,'Mapping-CITI'!A:E,5,0)</f>
        <v>0</v>
      </c>
      <c r="D2281" s="42">
        <v>45016</v>
      </c>
      <c r="E2281" s="42">
        <v>45199</v>
      </c>
      <c r="F2281" t="s">
        <v>2899</v>
      </c>
      <c r="G2281" t="s">
        <v>2925</v>
      </c>
      <c r="H2281">
        <v>1400</v>
      </c>
      <c r="I2281" t="s">
        <v>2773</v>
      </c>
      <c r="J2281">
        <v>160118</v>
      </c>
      <c r="K2281" t="s">
        <v>2152</v>
      </c>
      <c r="L2281">
        <v>0</v>
      </c>
      <c r="M2281">
        <v>37147292569.099998</v>
      </c>
      <c r="N2281">
        <v>37147292569.099998</v>
      </c>
      <c r="O2281">
        <v>0</v>
      </c>
      <c r="P2281" t="s">
        <v>607</v>
      </c>
      <c r="Q2281">
        <v>0</v>
      </c>
      <c r="R2281">
        <v>0</v>
      </c>
      <c r="S2281">
        <v>0</v>
      </c>
      <c r="T2281" t="s">
        <v>2899</v>
      </c>
      <c r="U2281" s="221">
        <f t="shared" si="71"/>
        <v>0</v>
      </c>
    </row>
    <row r="2282" spans="1:21" hidden="1">
      <c r="A2282" s="55" t="str">
        <f t="shared" si="70"/>
        <v>Y0BL0</v>
      </c>
      <c r="B2282" s="55">
        <f>VLOOKUP(J2282,'Mapping-CITI'!A:E,5,0)</f>
        <v>0</v>
      </c>
      <c r="D2282" s="42">
        <v>45016</v>
      </c>
      <c r="E2282" s="42">
        <v>45199</v>
      </c>
      <c r="F2282" t="s">
        <v>2899</v>
      </c>
      <c r="G2282" t="s">
        <v>2925</v>
      </c>
      <c r="H2282">
        <v>1400</v>
      </c>
      <c r="I2282" t="s">
        <v>2773</v>
      </c>
      <c r="J2282">
        <v>160119</v>
      </c>
      <c r="K2282" t="s">
        <v>2627</v>
      </c>
      <c r="L2282">
        <v>0</v>
      </c>
      <c r="M2282">
        <v>2936273350</v>
      </c>
      <c r="N2282">
        <v>2936273350</v>
      </c>
      <c r="O2282">
        <v>0</v>
      </c>
      <c r="P2282" t="s">
        <v>607</v>
      </c>
      <c r="Q2282">
        <v>0</v>
      </c>
      <c r="R2282">
        <v>0</v>
      </c>
      <c r="S2282">
        <v>0</v>
      </c>
      <c r="T2282" t="s">
        <v>2899</v>
      </c>
      <c r="U2282" s="221">
        <f t="shared" si="71"/>
        <v>0</v>
      </c>
    </row>
    <row r="2283" spans="1:21" hidden="1">
      <c r="A2283" s="55" t="str">
        <f t="shared" si="70"/>
        <v>Y0BL0</v>
      </c>
      <c r="B2283" s="55">
        <f>VLOOKUP(J2283,'Mapping-CITI'!A:E,5,0)</f>
        <v>0</v>
      </c>
      <c r="D2283" s="42">
        <v>45016</v>
      </c>
      <c r="E2283" s="42">
        <v>45199</v>
      </c>
      <c r="F2283" t="s">
        <v>2899</v>
      </c>
      <c r="G2283" t="s">
        <v>2925</v>
      </c>
      <c r="H2283">
        <v>1400</v>
      </c>
      <c r="I2283" t="s">
        <v>2773</v>
      </c>
      <c r="J2283">
        <v>160120</v>
      </c>
      <c r="K2283" t="s">
        <v>2153</v>
      </c>
      <c r="L2283">
        <v>0</v>
      </c>
      <c r="M2283">
        <v>1832594374</v>
      </c>
      <c r="N2283">
        <v>1832594374</v>
      </c>
      <c r="O2283">
        <v>0</v>
      </c>
      <c r="P2283" t="s">
        <v>607</v>
      </c>
      <c r="Q2283">
        <v>0</v>
      </c>
      <c r="R2283">
        <v>0</v>
      </c>
      <c r="S2283">
        <v>0</v>
      </c>
      <c r="T2283" t="s">
        <v>2899</v>
      </c>
      <c r="U2283" s="221">
        <f t="shared" si="71"/>
        <v>0</v>
      </c>
    </row>
    <row r="2284" spans="1:21" hidden="1">
      <c r="A2284" s="55" t="str">
        <f t="shared" si="70"/>
        <v>Y0BL0</v>
      </c>
      <c r="B2284" s="55">
        <f>VLOOKUP(J2284,'Mapping-CITI'!A:E,5,0)</f>
        <v>0</v>
      </c>
      <c r="D2284" s="42">
        <v>45016</v>
      </c>
      <c r="E2284" s="42">
        <v>45199</v>
      </c>
      <c r="F2284" t="s">
        <v>2899</v>
      </c>
      <c r="G2284" t="s">
        <v>2925</v>
      </c>
      <c r="H2284">
        <v>1400</v>
      </c>
      <c r="I2284" t="s">
        <v>2773</v>
      </c>
      <c r="J2284">
        <v>160122</v>
      </c>
      <c r="K2284" t="s">
        <v>2155</v>
      </c>
      <c r="L2284">
        <v>0</v>
      </c>
      <c r="M2284">
        <v>5256572270</v>
      </c>
      <c r="N2284">
        <v>5256572270</v>
      </c>
      <c r="O2284">
        <v>0</v>
      </c>
      <c r="P2284" t="s">
        <v>607</v>
      </c>
      <c r="Q2284">
        <v>0</v>
      </c>
      <c r="R2284">
        <v>0</v>
      </c>
      <c r="S2284">
        <v>0</v>
      </c>
      <c r="T2284" t="s">
        <v>2899</v>
      </c>
      <c r="U2284" s="221">
        <f t="shared" si="71"/>
        <v>0</v>
      </c>
    </row>
    <row r="2285" spans="1:21" hidden="1">
      <c r="A2285" s="55" t="str">
        <f t="shared" si="70"/>
        <v>Y0BL0</v>
      </c>
      <c r="B2285" s="55">
        <f>VLOOKUP(J2285,'Mapping-CITI'!A:E,5,0)</f>
        <v>0</v>
      </c>
      <c r="D2285" s="42">
        <v>45016</v>
      </c>
      <c r="E2285" s="42">
        <v>45199</v>
      </c>
      <c r="F2285" t="s">
        <v>2899</v>
      </c>
      <c r="G2285" t="s">
        <v>2925</v>
      </c>
      <c r="H2285">
        <v>1400</v>
      </c>
      <c r="I2285" t="s">
        <v>2773</v>
      </c>
      <c r="J2285">
        <v>160123</v>
      </c>
      <c r="K2285" t="s">
        <v>2156</v>
      </c>
      <c r="L2285">
        <v>0</v>
      </c>
      <c r="M2285">
        <v>103819000</v>
      </c>
      <c r="N2285">
        <v>103819000</v>
      </c>
      <c r="O2285">
        <v>0</v>
      </c>
      <c r="P2285" t="s">
        <v>607</v>
      </c>
      <c r="Q2285">
        <v>0</v>
      </c>
      <c r="R2285">
        <v>0</v>
      </c>
      <c r="S2285">
        <v>0</v>
      </c>
      <c r="T2285" t="s">
        <v>2899</v>
      </c>
      <c r="U2285" s="221">
        <f t="shared" si="71"/>
        <v>0</v>
      </c>
    </row>
    <row r="2286" spans="1:21" hidden="1">
      <c r="A2286" s="55" t="str">
        <f t="shared" si="70"/>
        <v>Y0BL0</v>
      </c>
      <c r="B2286" s="55">
        <f>VLOOKUP(J2286,'Mapping-CITI'!A:E,5,0)</f>
        <v>0</v>
      </c>
      <c r="D2286" s="42">
        <v>45016</v>
      </c>
      <c r="E2286" s="42">
        <v>45199</v>
      </c>
      <c r="F2286" t="s">
        <v>2899</v>
      </c>
      <c r="G2286" t="s">
        <v>2925</v>
      </c>
      <c r="H2286">
        <v>1600</v>
      </c>
      <c r="I2286" t="s">
        <v>2789</v>
      </c>
      <c r="J2286">
        <v>160202</v>
      </c>
      <c r="K2286" t="s">
        <v>2158</v>
      </c>
      <c r="L2286">
        <v>0</v>
      </c>
      <c r="M2286">
        <v>7700716875.6400003</v>
      </c>
      <c r="N2286">
        <v>7700716875.6400003</v>
      </c>
      <c r="O2286">
        <v>0</v>
      </c>
      <c r="P2286" t="s">
        <v>607</v>
      </c>
      <c r="Q2286">
        <v>0</v>
      </c>
      <c r="R2286">
        <v>0</v>
      </c>
      <c r="S2286">
        <v>0</v>
      </c>
      <c r="T2286" t="s">
        <v>2899</v>
      </c>
      <c r="U2286" s="221">
        <f t="shared" si="71"/>
        <v>0</v>
      </c>
    </row>
    <row r="2287" spans="1:21" hidden="1">
      <c r="A2287" s="55" t="str">
        <f t="shared" si="70"/>
        <v>Y0BL0</v>
      </c>
      <c r="B2287" s="55">
        <f>VLOOKUP(J2287,'Mapping-CITI'!A:E,5,0)</f>
        <v>0</v>
      </c>
      <c r="D2287" s="42">
        <v>45016</v>
      </c>
      <c r="E2287" s="42">
        <v>45199</v>
      </c>
      <c r="F2287" t="s">
        <v>2899</v>
      </c>
      <c r="G2287" t="s">
        <v>2925</v>
      </c>
      <c r="H2287">
        <v>1600</v>
      </c>
      <c r="I2287" t="s">
        <v>2789</v>
      </c>
      <c r="J2287">
        <v>160206</v>
      </c>
      <c r="K2287" t="s">
        <v>2159</v>
      </c>
      <c r="L2287">
        <v>-488875.77</v>
      </c>
      <c r="M2287">
        <v>394633291.51999998</v>
      </c>
      <c r="N2287">
        <v>394144415.76999998</v>
      </c>
      <c r="O2287">
        <v>-0.02</v>
      </c>
      <c r="P2287" t="s">
        <v>607</v>
      </c>
      <c r="Q2287">
        <v>-0.02</v>
      </c>
      <c r="R2287">
        <v>0</v>
      </c>
      <c r="S2287">
        <v>394056232.42000002</v>
      </c>
      <c r="T2287" t="s">
        <v>2899</v>
      </c>
      <c r="U2287" s="221">
        <f t="shared" si="71"/>
        <v>4.8887575000000003E-2</v>
      </c>
    </row>
    <row r="2288" spans="1:21" hidden="1">
      <c r="A2288" s="55" t="str">
        <f t="shared" si="70"/>
        <v>Y0BL0</v>
      </c>
      <c r="B2288" s="55">
        <f>VLOOKUP(J2288,'Mapping-CITI'!A:E,5,0)</f>
        <v>0</v>
      </c>
      <c r="D2288" s="42">
        <v>45016</v>
      </c>
      <c r="E2288" s="42">
        <v>45199</v>
      </c>
      <c r="F2288" t="s">
        <v>2899</v>
      </c>
      <c r="G2288" t="s">
        <v>2925</v>
      </c>
      <c r="H2288">
        <v>1600</v>
      </c>
      <c r="I2288" t="s">
        <v>2789</v>
      </c>
      <c r="J2288">
        <v>160207</v>
      </c>
      <c r="K2288" t="s">
        <v>2160</v>
      </c>
      <c r="L2288">
        <v>0</v>
      </c>
      <c r="M2288">
        <v>7303812608</v>
      </c>
      <c r="N2288">
        <v>7292154989</v>
      </c>
      <c r="O2288">
        <v>11657619</v>
      </c>
      <c r="P2288" t="s">
        <v>607</v>
      </c>
      <c r="Q2288">
        <v>11657619</v>
      </c>
      <c r="R2288">
        <v>0</v>
      </c>
      <c r="S2288">
        <v>7277052239</v>
      </c>
      <c r="T2288" t="s">
        <v>2899</v>
      </c>
      <c r="U2288" s="221">
        <f t="shared" si="71"/>
        <v>1.1657618999999999</v>
      </c>
    </row>
    <row r="2289" spans="1:21" hidden="1">
      <c r="A2289" s="55" t="str">
        <f t="shared" si="70"/>
        <v>Y0BL0</v>
      </c>
      <c r="B2289" s="55">
        <f>VLOOKUP(J2289,'Mapping-CITI'!A:E,5,0)</f>
        <v>0</v>
      </c>
      <c r="D2289" s="42">
        <v>45016</v>
      </c>
      <c r="E2289" s="42">
        <v>45199</v>
      </c>
      <c r="F2289" t="s">
        <v>2899</v>
      </c>
      <c r="G2289" t="s">
        <v>2925</v>
      </c>
      <c r="H2289">
        <v>1230</v>
      </c>
      <c r="I2289" t="s">
        <v>2772</v>
      </c>
      <c r="J2289">
        <v>170120</v>
      </c>
      <c r="K2289" t="s">
        <v>2165</v>
      </c>
      <c r="L2289">
        <v>434050</v>
      </c>
      <c r="M2289">
        <v>-434050</v>
      </c>
      <c r="N2289">
        <v>502052</v>
      </c>
      <c r="O2289">
        <v>-502052</v>
      </c>
      <c r="P2289" t="s">
        <v>607</v>
      </c>
      <c r="Q2289">
        <v>-502052</v>
      </c>
      <c r="R2289">
        <v>0</v>
      </c>
      <c r="S2289">
        <v>0</v>
      </c>
      <c r="T2289" t="s">
        <v>2899</v>
      </c>
      <c r="U2289" s="221">
        <f t="shared" si="71"/>
        <v>-9.3610200000000005E-2</v>
      </c>
    </row>
    <row r="2290" spans="1:21" hidden="1">
      <c r="A2290" s="55" t="str">
        <f t="shared" si="70"/>
        <v>Y0BL0</v>
      </c>
      <c r="B2290" s="55">
        <f>VLOOKUP(J2290,'Mapping-CITI'!A:E,5,0)</f>
        <v>0</v>
      </c>
      <c r="D2290" s="42">
        <v>45016</v>
      </c>
      <c r="E2290" s="42">
        <v>45199</v>
      </c>
      <c r="F2290" t="s">
        <v>2899</v>
      </c>
      <c r="G2290" t="s">
        <v>2925</v>
      </c>
      <c r="H2290">
        <v>1230</v>
      </c>
      <c r="I2290" t="s">
        <v>2772</v>
      </c>
      <c r="J2290">
        <v>170121</v>
      </c>
      <c r="K2290" t="s">
        <v>2166</v>
      </c>
      <c r="L2290">
        <v>2360086</v>
      </c>
      <c r="M2290">
        <v>-2360086</v>
      </c>
      <c r="N2290">
        <v>458163</v>
      </c>
      <c r="O2290">
        <v>-458163</v>
      </c>
      <c r="P2290" t="s">
        <v>607</v>
      </c>
      <c r="Q2290">
        <v>-458163</v>
      </c>
      <c r="R2290">
        <v>0</v>
      </c>
      <c r="S2290">
        <v>0</v>
      </c>
      <c r="T2290" t="s">
        <v>2899</v>
      </c>
      <c r="U2290" s="221">
        <f t="shared" si="71"/>
        <v>-0.28182489999999999</v>
      </c>
    </row>
    <row r="2291" spans="1:21" hidden="1">
      <c r="A2291" s="55" t="str">
        <f t="shared" si="70"/>
        <v>Y0BL0</v>
      </c>
      <c r="B2291" s="55">
        <f>VLOOKUP(J2291,'Mapping-CITI'!A:E,5,0)</f>
        <v>0</v>
      </c>
      <c r="D2291" s="42">
        <v>45016</v>
      </c>
      <c r="E2291" s="42">
        <v>45199</v>
      </c>
      <c r="F2291" t="s">
        <v>2899</v>
      </c>
      <c r="G2291" t="s">
        <v>2925</v>
      </c>
      <c r="H2291">
        <v>1230</v>
      </c>
      <c r="I2291" t="s">
        <v>2772</v>
      </c>
      <c r="J2291">
        <v>170123</v>
      </c>
      <c r="K2291" t="s">
        <v>2167</v>
      </c>
      <c r="L2291">
        <v>4210485</v>
      </c>
      <c r="M2291">
        <v>-2834795</v>
      </c>
      <c r="N2291">
        <v>0</v>
      </c>
      <c r="O2291">
        <v>1375690</v>
      </c>
      <c r="P2291" t="s">
        <v>607</v>
      </c>
      <c r="Q2291">
        <v>1375690</v>
      </c>
      <c r="R2291">
        <v>0</v>
      </c>
      <c r="S2291">
        <v>0</v>
      </c>
      <c r="T2291" t="s">
        <v>2899</v>
      </c>
      <c r="U2291" s="221">
        <f t="shared" si="71"/>
        <v>-0.2834795</v>
      </c>
    </row>
    <row r="2292" spans="1:21" hidden="1">
      <c r="A2292" s="55" t="str">
        <f t="shared" si="70"/>
        <v>Y0BL0</v>
      </c>
      <c r="B2292" s="55">
        <f>VLOOKUP(J2292,'Mapping-CITI'!A:E,5,0)</f>
        <v>0</v>
      </c>
      <c r="D2292" s="42">
        <v>45016</v>
      </c>
      <c r="E2292" s="42">
        <v>45199</v>
      </c>
      <c r="F2292" t="s">
        <v>2899</v>
      </c>
      <c r="G2292" t="s">
        <v>2925</v>
      </c>
      <c r="H2292">
        <v>1230</v>
      </c>
      <c r="I2292" t="s">
        <v>2772</v>
      </c>
      <c r="J2292">
        <v>170129</v>
      </c>
      <c r="K2292" t="s">
        <v>2170</v>
      </c>
      <c r="L2292">
        <v>0</v>
      </c>
      <c r="M2292">
        <v>0</v>
      </c>
      <c r="N2292">
        <v>0</v>
      </c>
      <c r="O2292">
        <v>0</v>
      </c>
      <c r="P2292" t="s">
        <v>607</v>
      </c>
      <c r="Q2292">
        <v>0</v>
      </c>
      <c r="R2292">
        <v>0</v>
      </c>
      <c r="S2292">
        <v>0</v>
      </c>
      <c r="T2292" t="s">
        <v>2899</v>
      </c>
      <c r="U2292" s="221">
        <f t="shared" si="71"/>
        <v>0</v>
      </c>
    </row>
    <row r="2293" spans="1:21" hidden="1">
      <c r="A2293" s="55" t="str">
        <f t="shared" si="70"/>
        <v>Y0BL0</v>
      </c>
      <c r="B2293" s="55">
        <f>VLOOKUP(J2293,'Mapping-CITI'!A:E,5,0)</f>
        <v>0</v>
      </c>
      <c r="D2293" s="42">
        <v>45016</v>
      </c>
      <c r="E2293" s="42">
        <v>45199</v>
      </c>
      <c r="F2293" t="s">
        <v>2899</v>
      </c>
      <c r="G2293" t="s">
        <v>2925</v>
      </c>
      <c r="H2293">
        <v>2110</v>
      </c>
      <c r="I2293" t="s">
        <v>2790</v>
      </c>
      <c r="J2293">
        <v>201272</v>
      </c>
      <c r="K2293" t="s">
        <v>2205</v>
      </c>
      <c r="L2293">
        <v>454449.57</v>
      </c>
      <c r="M2293">
        <v>1215219.8500000001</v>
      </c>
      <c r="N2293">
        <v>1310612.69</v>
      </c>
      <c r="O2293">
        <v>359056.73</v>
      </c>
      <c r="P2293" t="s">
        <v>607</v>
      </c>
      <c r="Q2293">
        <v>359056.73</v>
      </c>
      <c r="R2293">
        <v>0</v>
      </c>
      <c r="S2293">
        <v>0</v>
      </c>
      <c r="T2293" t="s">
        <v>2899</v>
      </c>
      <c r="U2293" s="221">
        <f t="shared" si="71"/>
        <v>-9.5392839999999847E-3</v>
      </c>
    </row>
    <row r="2294" spans="1:21" hidden="1">
      <c r="A2294" s="55" t="str">
        <f t="shared" si="70"/>
        <v>Y0BL1.2</v>
      </c>
      <c r="B2294" s="55">
        <f>VLOOKUP(J2294,'Mapping-CITI'!A:E,5,0)</f>
        <v>1.2</v>
      </c>
      <c r="D2294" s="42">
        <v>45016</v>
      </c>
      <c r="E2294" s="42">
        <v>45199</v>
      </c>
      <c r="F2294" t="s">
        <v>2899</v>
      </c>
      <c r="G2294" t="s">
        <v>2925</v>
      </c>
      <c r="H2294">
        <v>2110</v>
      </c>
      <c r="I2294" t="s">
        <v>2790</v>
      </c>
      <c r="J2294">
        <v>201273</v>
      </c>
      <c r="K2294" t="s">
        <v>2206</v>
      </c>
      <c r="L2294">
        <v>-7915622.1100000003</v>
      </c>
      <c r="M2294">
        <v>4256154.6900000004</v>
      </c>
      <c r="N2294">
        <v>2555752.59</v>
      </c>
      <c r="O2294">
        <v>-6215220.0099999998</v>
      </c>
      <c r="P2294" t="s">
        <v>607</v>
      </c>
      <c r="Q2294" s="191">
        <v>-6215220.0099999998</v>
      </c>
      <c r="R2294">
        <v>0</v>
      </c>
      <c r="S2294">
        <v>0</v>
      </c>
      <c r="T2294" t="s">
        <v>2899</v>
      </c>
      <c r="U2294" s="221">
        <f t="shared" si="71"/>
        <v>0.17004021000000005</v>
      </c>
    </row>
    <row r="2295" spans="1:21" hidden="1">
      <c r="A2295" s="55" t="str">
        <f t="shared" si="70"/>
        <v>Y0BL0</v>
      </c>
      <c r="B2295" s="55">
        <f>VLOOKUP(J2295,'Mapping-CITI'!A:E,5,0)</f>
        <v>0</v>
      </c>
      <c r="D2295" s="42">
        <v>45016</v>
      </c>
      <c r="E2295" s="42">
        <v>45199</v>
      </c>
      <c r="F2295" t="s">
        <v>2899</v>
      </c>
      <c r="G2295" t="s">
        <v>2925</v>
      </c>
      <c r="H2295">
        <v>2110</v>
      </c>
      <c r="I2295" t="s">
        <v>2790</v>
      </c>
      <c r="J2295">
        <v>201276</v>
      </c>
      <c r="K2295" t="s">
        <v>2209</v>
      </c>
      <c r="L2295">
        <v>503799778.13999999</v>
      </c>
      <c r="M2295">
        <v>2931279922.8499999</v>
      </c>
      <c r="N2295">
        <v>2750810296.23</v>
      </c>
      <c r="O2295">
        <v>684269404.75999999</v>
      </c>
      <c r="P2295" t="s">
        <v>607</v>
      </c>
      <c r="Q2295">
        <v>684269404.75999999</v>
      </c>
      <c r="R2295">
        <v>0</v>
      </c>
      <c r="S2295">
        <v>0</v>
      </c>
      <c r="T2295" t="s">
        <v>2899</v>
      </c>
      <c r="U2295" s="221">
        <f t="shared" si="71"/>
        <v>18.046962661999988</v>
      </c>
    </row>
    <row r="2296" spans="1:21" hidden="1">
      <c r="A2296" s="55" t="str">
        <f t="shared" si="70"/>
        <v>Y0BL1.2</v>
      </c>
      <c r="B2296" s="55">
        <f>VLOOKUP(J2296,'Mapping-CITI'!A:E,5,0)</f>
        <v>1.2</v>
      </c>
      <c r="D2296" s="42">
        <v>45016</v>
      </c>
      <c r="E2296" s="42">
        <v>45199</v>
      </c>
      <c r="F2296" t="s">
        <v>2899</v>
      </c>
      <c r="G2296" t="s">
        <v>2925</v>
      </c>
      <c r="H2296">
        <v>2110</v>
      </c>
      <c r="I2296" t="s">
        <v>2790</v>
      </c>
      <c r="J2296">
        <v>201277</v>
      </c>
      <c r="K2296" t="s">
        <v>2210</v>
      </c>
      <c r="L2296">
        <v>-735596803.38999999</v>
      </c>
      <c r="M2296">
        <v>737863310.82000005</v>
      </c>
      <c r="N2296">
        <v>1003101724.39</v>
      </c>
      <c r="O2296">
        <v>-1000835216.96</v>
      </c>
      <c r="P2296" t="s">
        <v>607</v>
      </c>
      <c r="Q2296" s="191">
        <v>-1000835216.96</v>
      </c>
      <c r="R2296">
        <v>0</v>
      </c>
      <c r="S2296">
        <v>0</v>
      </c>
      <c r="T2296" t="s">
        <v>2899</v>
      </c>
      <c r="U2296" s="221">
        <f t="shared" si="71"/>
        <v>-26.523841356999995</v>
      </c>
    </row>
    <row r="2297" spans="1:21" hidden="1">
      <c r="A2297" s="55" t="str">
        <f t="shared" si="70"/>
        <v>Y0BL0</v>
      </c>
      <c r="B2297" s="55">
        <f>VLOOKUP(J2297,'Mapping-CITI'!A:E,5,0)</f>
        <v>0</v>
      </c>
      <c r="D2297" s="42">
        <v>45016</v>
      </c>
      <c r="E2297" s="42">
        <v>45199</v>
      </c>
      <c r="F2297" t="s">
        <v>2899</v>
      </c>
      <c r="G2297" t="s">
        <v>2925</v>
      </c>
      <c r="H2297">
        <v>2110</v>
      </c>
      <c r="I2297" t="s">
        <v>2790</v>
      </c>
      <c r="J2297">
        <v>201304</v>
      </c>
      <c r="K2297" t="s">
        <v>2213</v>
      </c>
      <c r="L2297">
        <v>4742498.0599999996</v>
      </c>
      <c r="M2297">
        <v>7517665.3799999999</v>
      </c>
      <c r="N2297">
        <v>10373982.460000001</v>
      </c>
      <c r="O2297">
        <v>1886180.98</v>
      </c>
      <c r="P2297" t="s">
        <v>607</v>
      </c>
      <c r="Q2297">
        <v>1886180.98</v>
      </c>
      <c r="R2297">
        <v>0</v>
      </c>
      <c r="S2297">
        <v>0</v>
      </c>
      <c r="T2297" t="s">
        <v>2899</v>
      </c>
      <c r="U2297" s="221">
        <f t="shared" si="71"/>
        <v>-0.2856317080000001</v>
      </c>
    </row>
    <row r="2298" spans="1:21" hidden="1">
      <c r="A2298" s="55" t="str">
        <f t="shared" si="70"/>
        <v>Y0BL1.2</v>
      </c>
      <c r="B2298" s="55">
        <f>VLOOKUP(J2298,'Mapping-CITI'!A:E,5,0)</f>
        <v>1.2</v>
      </c>
      <c r="D2298" s="42">
        <v>45016</v>
      </c>
      <c r="E2298" s="42">
        <v>45199</v>
      </c>
      <c r="F2298" t="s">
        <v>2899</v>
      </c>
      <c r="G2298" t="s">
        <v>2925</v>
      </c>
      <c r="H2298">
        <v>2110</v>
      </c>
      <c r="I2298" t="s">
        <v>2790</v>
      </c>
      <c r="J2298">
        <v>201305</v>
      </c>
      <c r="K2298" t="s">
        <v>2214</v>
      </c>
      <c r="L2298">
        <v>-17236686.379999999</v>
      </c>
      <c r="M2298">
        <v>25240367.670000002</v>
      </c>
      <c r="N2298">
        <v>14761671.470000001</v>
      </c>
      <c r="O2298">
        <v>-6757990.1799999997</v>
      </c>
      <c r="P2298" t="s">
        <v>607</v>
      </c>
      <c r="Q2298" s="191">
        <v>-6757990.1799999997</v>
      </c>
      <c r="R2298">
        <v>0</v>
      </c>
      <c r="S2298">
        <v>0</v>
      </c>
      <c r="T2298" t="s">
        <v>2899</v>
      </c>
      <c r="U2298" s="221">
        <f t="shared" si="71"/>
        <v>1.0478696200000002</v>
      </c>
    </row>
    <row r="2299" spans="1:21" hidden="1">
      <c r="A2299" s="55" t="str">
        <f t="shared" si="70"/>
        <v>Y0BL0</v>
      </c>
      <c r="B2299" s="55">
        <f>VLOOKUP(J2299,'Mapping-CITI'!A:E,5,0)</f>
        <v>0</v>
      </c>
      <c r="D2299" s="42">
        <v>45016</v>
      </c>
      <c r="E2299" s="42">
        <v>45199</v>
      </c>
      <c r="F2299" t="s">
        <v>2899</v>
      </c>
      <c r="G2299" t="s">
        <v>2925</v>
      </c>
      <c r="H2299">
        <v>2110</v>
      </c>
      <c r="I2299" t="s">
        <v>2790</v>
      </c>
      <c r="J2299">
        <v>201306</v>
      </c>
      <c r="K2299" t="s">
        <v>2215</v>
      </c>
      <c r="L2299">
        <v>-46577.66</v>
      </c>
      <c r="M2299">
        <v>58945.55</v>
      </c>
      <c r="N2299">
        <v>60736.28</v>
      </c>
      <c r="O2299">
        <v>-48368.39</v>
      </c>
      <c r="P2299" t="s">
        <v>607</v>
      </c>
      <c r="Q2299">
        <v>-48368.39</v>
      </c>
      <c r="R2299">
        <v>0</v>
      </c>
      <c r="S2299">
        <v>0</v>
      </c>
      <c r="T2299" t="s">
        <v>2899</v>
      </c>
      <c r="U2299" s="221">
        <f t="shared" si="71"/>
        <v>-1.7907299999999959E-4</v>
      </c>
    </row>
    <row r="2300" spans="1:21" hidden="1">
      <c r="A2300" s="55" t="str">
        <f t="shared" si="70"/>
        <v>Y0BL1.2</v>
      </c>
      <c r="B2300" s="55">
        <f>VLOOKUP(J2300,'Mapping-CITI'!A:E,5,0)</f>
        <v>1.2</v>
      </c>
      <c r="D2300" s="42">
        <v>45016</v>
      </c>
      <c r="E2300" s="42">
        <v>45199</v>
      </c>
      <c r="F2300" t="s">
        <v>2899</v>
      </c>
      <c r="G2300" t="s">
        <v>2925</v>
      </c>
      <c r="H2300">
        <v>2110</v>
      </c>
      <c r="I2300" t="s">
        <v>2790</v>
      </c>
      <c r="J2300">
        <v>201307</v>
      </c>
      <c r="K2300" t="s">
        <v>2216</v>
      </c>
      <c r="L2300">
        <v>-2874044.5</v>
      </c>
      <c r="M2300">
        <v>43405.41</v>
      </c>
      <c r="N2300">
        <v>155046.94</v>
      </c>
      <c r="O2300">
        <v>-2985686.03</v>
      </c>
      <c r="P2300" t="s">
        <v>607</v>
      </c>
      <c r="Q2300" s="191">
        <v>-2985686.03</v>
      </c>
      <c r="R2300">
        <v>0</v>
      </c>
      <c r="S2300">
        <v>0</v>
      </c>
      <c r="T2300" t="s">
        <v>2899</v>
      </c>
      <c r="U2300" s="221">
        <f t="shared" si="71"/>
        <v>-1.1164153E-2</v>
      </c>
    </row>
    <row r="2301" spans="1:21" hidden="1">
      <c r="A2301" s="55" t="str">
        <f t="shared" si="70"/>
        <v>Y0BL0</v>
      </c>
      <c r="B2301" s="55">
        <f>VLOOKUP(J2301,'Mapping-CITI'!A:E,5,0)</f>
        <v>0</v>
      </c>
      <c r="D2301" s="42">
        <v>45016</v>
      </c>
      <c r="E2301" s="42">
        <v>45199</v>
      </c>
      <c r="F2301" t="s">
        <v>2899</v>
      </c>
      <c r="G2301" t="s">
        <v>2925</v>
      </c>
      <c r="H2301">
        <v>2110</v>
      </c>
      <c r="I2301" t="s">
        <v>2790</v>
      </c>
      <c r="J2301">
        <v>201348</v>
      </c>
      <c r="K2301" t="s">
        <v>2223</v>
      </c>
      <c r="L2301">
        <v>-261.89</v>
      </c>
      <c r="M2301">
        <v>154186.49</v>
      </c>
      <c r="N2301">
        <v>154639.46</v>
      </c>
      <c r="O2301">
        <v>-714.86</v>
      </c>
      <c r="P2301" t="s">
        <v>607</v>
      </c>
      <c r="Q2301">
        <v>-714.86</v>
      </c>
      <c r="R2301">
        <v>0</v>
      </c>
      <c r="S2301">
        <v>0</v>
      </c>
      <c r="T2301" t="s">
        <v>2899</v>
      </c>
      <c r="U2301" s="221">
        <f t="shared" si="71"/>
        <v>-4.5297000000000119E-5</v>
      </c>
    </row>
    <row r="2302" spans="1:21" hidden="1">
      <c r="A2302" s="55" t="str">
        <f t="shared" si="70"/>
        <v>Y0BL0</v>
      </c>
      <c r="B2302" s="55">
        <f>VLOOKUP(J2302,'Mapping-CITI'!A:E,5,0)</f>
        <v>0</v>
      </c>
      <c r="D2302" s="42">
        <v>45016</v>
      </c>
      <c r="E2302" s="42">
        <v>45199</v>
      </c>
      <c r="F2302" t="s">
        <v>2899</v>
      </c>
      <c r="G2302" t="s">
        <v>2925</v>
      </c>
      <c r="H2302">
        <v>2110</v>
      </c>
      <c r="I2302" t="s">
        <v>2790</v>
      </c>
      <c r="J2302">
        <v>201351</v>
      </c>
      <c r="K2302" t="s">
        <v>2225</v>
      </c>
      <c r="L2302">
        <v>1122021245.8299999</v>
      </c>
      <c r="M2302">
        <v>5564507920.3599997</v>
      </c>
      <c r="N2302">
        <v>5173602789.7600002</v>
      </c>
      <c r="O2302">
        <v>1512926376.4300001</v>
      </c>
      <c r="P2302" t="s">
        <v>607</v>
      </c>
      <c r="Q2302">
        <v>1512926376.4300001</v>
      </c>
      <c r="R2302">
        <v>0</v>
      </c>
      <c r="S2302">
        <v>0</v>
      </c>
      <c r="T2302" t="s">
        <v>2899</v>
      </c>
      <c r="U2302" s="221">
        <f t="shared" si="71"/>
        <v>39.090513059999942</v>
      </c>
    </row>
    <row r="2303" spans="1:21" hidden="1">
      <c r="A2303" s="55" t="str">
        <f t="shared" si="70"/>
        <v>Y0BL0</v>
      </c>
      <c r="B2303" s="55">
        <f>VLOOKUP(J2303,'Mapping-CITI'!A:E,5,0)</f>
        <v>0</v>
      </c>
      <c r="D2303" s="42">
        <v>45016</v>
      </c>
      <c r="E2303" s="42">
        <v>45199</v>
      </c>
      <c r="F2303" t="s">
        <v>2899</v>
      </c>
      <c r="G2303" t="s">
        <v>2925</v>
      </c>
      <c r="H2303">
        <v>2110</v>
      </c>
      <c r="I2303" t="s">
        <v>2790</v>
      </c>
      <c r="J2303">
        <v>201352</v>
      </c>
      <c r="K2303" t="s">
        <v>2226</v>
      </c>
      <c r="L2303">
        <v>361084.22</v>
      </c>
      <c r="M2303">
        <v>42126.66</v>
      </c>
      <c r="N2303">
        <v>68752.55</v>
      </c>
      <c r="O2303">
        <v>334458.33</v>
      </c>
      <c r="P2303" t="s">
        <v>607</v>
      </c>
      <c r="Q2303">
        <v>334458.33</v>
      </c>
      <c r="R2303">
        <v>0</v>
      </c>
      <c r="S2303">
        <v>0</v>
      </c>
      <c r="T2303" t="s">
        <v>2899</v>
      </c>
      <c r="U2303" s="221">
        <f t="shared" si="71"/>
        <v>-2.6625889999999999E-3</v>
      </c>
    </row>
    <row r="2304" spans="1:21" hidden="1">
      <c r="A2304" s="55" t="str">
        <f t="shared" si="70"/>
        <v>Y0BL0</v>
      </c>
      <c r="B2304" s="55">
        <f>VLOOKUP(J2304,'Mapping-CITI'!A:E,5,0)</f>
        <v>0</v>
      </c>
      <c r="D2304" s="42">
        <v>45016</v>
      </c>
      <c r="E2304" s="42">
        <v>45199</v>
      </c>
      <c r="F2304" t="s">
        <v>2899</v>
      </c>
      <c r="G2304" t="s">
        <v>2925</v>
      </c>
      <c r="H2304">
        <v>2110</v>
      </c>
      <c r="I2304" t="s">
        <v>2790</v>
      </c>
      <c r="J2304">
        <v>201354</v>
      </c>
      <c r="K2304" t="s">
        <v>2228</v>
      </c>
      <c r="L2304">
        <v>51674.71</v>
      </c>
      <c r="M2304">
        <v>18630.21</v>
      </c>
      <c r="N2304">
        <v>17042</v>
      </c>
      <c r="O2304">
        <v>53262.92</v>
      </c>
      <c r="P2304" t="s">
        <v>607</v>
      </c>
      <c r="Q2304">
        <v>53262.92</v>
      </c>
      <c r="R2304">
        <v>0</v>
      </c>
      <c r="S2304">
        <v>0</v>
      </c>
      <c r="T2304" t="s">
        <v>2899</v>
      </c>
      <c r="U2304" s="221">
        <f t="shared" si="71"/>
        <v>1.5882099999999991E-4</v>
      </c>
    </row>
    <row r="2305" spans="1:21" hidden="1">
      <c r="A2305" s="55" t="str">
        <f t="shared" si="70"/>
        <v>Y0BL1.2</v>
      </c>
      <c r="B2305" s="55">
        <f>VLOOKUP(J2305,'Mapping-CITI'!A:E,5,0)</f>
        <v>1.2</v>
      </c>
      <c r="D2305" s="42">
        <v>45016</v>
      </c>
      <c r="E2305" s="42">
        <v>45199</v>
      </c>
      <c r="F2305" t="s">
        <v>2899</v>
      </c>
      <c r="G2305" t="s">
        <v>2925</v>
      </c>
      <c r="H2305">
        <v>2110</v>
      </c>
      <c r="I2305" t="s">
        <v>2790</v>
      </c>
      <c r="J2305">
        <v>201363</v>
      </c>
      <c r="K2305" t="s">
        <v>2231</v>
      </c>
      <c r="L2305">
        <v>-597204.91</v>
      </c>
      <c r="M2305">
        <v>900007.82</v>
      </c>
      <c r="N2305">
        <v>916964.96</v>
      </c>
      <c r="O2305">
        <v>-614162.05000000005</v>
      </c>
      <c r="P2305" t="s">
        <v>607</v>
      </c>
      <c r="Q2305" s="191">
        <v>-614162.05000000005</v>
      </c>
      <c r="R2305">
        <v>0</v>
      </c>
      <c r="S2305">
        <v>0</v>
      </c>
      <c r="T2305" t="s">
        <v>2899</v>
      </c>
      <c r="U2305" s="221">
        <f t="shared" si="71"/>
        <v>-1.6957140000000014E-3</v>
      </c>
    </row>
    <row r="2306" spans="1:21" hidden="1">
      <c r="A2306" s="55" t="str">
        <f t="shared" si="70"/>
        <v>Y0BL1.2</v>
      </c>
      <c r="B2306" s="55">
        <f>VLOOKUP(J2306,'Mapping-CITI'!A:E,5,0)</f>
        <v>1.2</v>
      </c>
      <c r="D2306" s="42">
        <v>45016</v>
      </c>
      <c r="E2306" s="42">
        <v>45199</v>
      </c>
      <c r="F2306" t="s">
        <v>2899</v>
      </c>
      <c r="G2306" t="s">
        <v>2925</v>
      </c>
      <c r="H2306">
        <v>2110</v>
      </c>
      <c r="I2306" t="s">
        <v>2790</v>
      </c>
      <c r="J2306">
        <v>201366</v>
      </c>
      <c r="K2306" t="s">
        <v>2233</v>
      </c>
      <c r="L2306">
        <v>-3087396042.6399999</v>
      </c>
      <c r="M2306">
        <v>1163780996.8299999</v>
      </c>
      <c r="N2306">
        <v>2242308314.3299999</v>
      </c>
      <c r="O2306">
        <v>-4165923360.1399999</v>
      </c>
      <c r="P2306" t="s">
        <v>607</v>
      </c>
      <c r="Q2306" s="191">
        <v>-4165923360.1399999</v>
      </c>
      <c r="R2306">
        <v>0</v>
      </c>
      <c r="S2306">
        <v>0</v>
      </c>
      <c r="T2306" t="s">
        <v>2899</v>
      </c>
      <c r="U2306" s="221">
        <f t="shared" si="71"/>
        <v>-107.85273175</v>
      </c>
    </row>
    <row r="2307" spans="1:21" hidden="1">
      <c r="A2307" s="55" t="str">
        <f t="shared" ref="A2307:A2370" si="72">F2307&amp;B2307</f>
        <v>Y0BL1.2</v>
      </c>
      <c r="B2307" s="55">
        <f>VLOOKUP(J2307,'Mapping-CITI'!A:E,5,0)</f>
        <v>1.2</v>
      </c>
      <c r="D2307" s="42">
        <v>45016</v>
      </c>
      <c r="E2307" s="42">
        <v>45199</v>
      </c>
      <c r="F2307" t="s">
        <v>2899</v>
      </c>
      <c r="G2307" t="s">
        <v>2925</v>
      </c>
      <c r="H2307">
        <v>2110</v>
      </c>
      <c r="I2307" t="s">
        <v>2790</v>
      </c>
      <c r="J2307">
        <v>201367</v>
      </c>
      <c r="K2307" t="s">
        <v>2234</v>
      </c>
      <c r="L2307">
        <v>-1492823</v>
      </c>
      <c r="M2307">
        <v>136567.67999999999</v>
      </c>
      <c r="N2307">
        <v>25419.17</v>
      </c>
      <c r="O2307">
        <v>-1381674.49</v>
      </c>
      <c r="P2307" t="s">
        <v>607</v>
      </c>
      <c r="Q2307" s="191">
        <v>-1381674.49</v>
      </c>
      <c r="R2307">
        <v>0</v>
      </c>
      <c r="S2307">
        <v>0</v>
      </c>
      <c r="T2307" t="s">
        <v>2899</v>
      </c>
      <c r="U2307" s="221">
        <f t="shared" ref="U2307:U2370" si="73">(M2307-N2307)/10^7</f>
        <v>1.1114851E-2</v>
      </c>
    </row>
    <row r="2308" spans="1:21" hidden="1">
      <c r="A2308" s="55" t="str">
        <f t="shared" si="72"/>
        <v>Y0BL1.2</v>
      </c>
      <c r="B2308" s="55">
        <f>VLOOKUP(J2308,'Mapping-CITI'!A:E,5,0)</f>
        <v>1.2</v>
      </c>
      <c r="D2308" s="42">
        <v>45016</v>
      </c>
      <c r="E2308" s="42">
        <v>45199</v>
      </c>
      <c r="F2308" t="s">
        <v>2899</v>
      </c>
      <c r="G2308" t="s">
        <v>2925</v>
      </c>
      <c r="H2308">
        <v>2110</v>
      </c>
      <c r="I2308" t="s">
        <v>2790</v>
      </c>
      <c r="J2308">
        <v>201369</v>
      </c>
      <c r="K2308" t="s">
        <v>2236</v>
      </c>
      <c r="L2308">
        <v>-1771316.1</v>
      </c>
      <c r="M2308">
        <v>0</v>
      </c>
      <c r="N2308">
        <v>53607.91</v>
      </c>
      <c r="O2308">
        <v>-1824924.01</v>
      </c>
      <c r="P2308" t="s">
        <v>607</v>
      </c>
      <c r="Q2308" s="191">
        <v>-1824924.01</v>
      </c>
      <c r="R2308">
        <v>0</v>
      </c>
      <c r="S2308">
        <v>0</v>
      </c>
      <c r="T2308" t="s">
        <v>2899</v>
      </c>
      <c r="U2308" s="221">
        <f t="shared" si="73"/>
        <v>-5.3607910000000002E-3</v>
      </c>
    </row>
    <row r="2309" spans="1:21" hidden="1">
      <c r="A2309" s="55" t="str">
        <f t="shared" si="72"/>
        <v>Y0BL0</v>
      </c>
      <c r="B2309" s="55">
        <f>VLOOKUP(J2309,'Mapping-CITI'!A:E,5,0)</f>
        <v>0</v>
      </c>
      <c r="D2309" s="42">
        <v>45016</v>
      </c>
      <c r="E2309" s="42">
        <v>45199</v>
      </c>
      <c r="F2309" t="s">
        <v>2899</v>
      </c>
      <c r="G2309" t="s">
        <v>2925</v>
      </c>
      <c r="H2309">
        <v>2250</v>
      </c>
      <c r="I2309" t="s">
        <v>2774</v>
      </c>
      <c r="J2309">
        <v>210103</v>
      </c>
      <c r="K2309" t="s">
        <v>2240</v>
      </c>
      <c r="L2309">
        <v>0</v>
      </c>
      <c r="M2309">
        <v>11119.16</v>
      </c>
      <c r="N2309">
        <v>11119.16</v>
      </c>
      <c r="O2309">
        <v>0</v>
      </c>
      <c r="P2309" t="s">
        <v>607</v>
      </c>
      <c r="Q2309">
        <v>0</v>
      </c>
      <c r="R2309">
        <v>11119.16</v>
      </c>
      <c r="S2309">
        <v>11119.16</v>
      </c>
      <c r="T2309" t="s">
        <v>2899</v>
      </c>
      <c r="U2309" s="221">
        <f t="shared" si="73"/>
        <v>0</v>
      </c>
    </row>
    <row r="2310" spans="1:21" hidden="1">
      <c r="A2310" s="55" t="str">
        <f t="shared" si="72"/>
        <v>Y0BL0</v>
      </c>
      <c r="B2310" s="55">
        <f>VLOOKUP(J2310,'Mapping-CITI'!A:E,5,0)</f>
        <v>0</v>
      </c>
      <c r="D2310" s="42">
        <v>45016</v>
      </c>
      <c r="E2310" s="42">
        <v>45199</v>
      </c>
      <c r="F2310" t="s">
        <v>2899</v>
      </c>
      <c r="G2310" t="s">
        <v>2925</v>
      </c>
      <c r="H2310">
        <v>2250</v>
      </c>
      <c r="I2310" t="s">
        <v>2774</v>
      </c>
      <c r="J2310">
        <v>210117</v>
      </c>
      <c r="K2310" t="s">
        <v>2242</v>
      </c>
      <c r="L2310">
        <v>-1123140.7</v>
      </c>
      <c r="M2310">
        <v>10068006.460000001</v>
      </c>
      <c r="N2310">
        <v>10547816.01</v>
      </c>
      <c r="O2310">
        <v>-1602950.25</v>
      </c>
      <c r="P2310" t="s">
        <v>607</v>
      </c>
      <c r="Q2310">
        <v>-1602950.25</v>
      </c>
      <c r="R2310">
        <v>10060586.869999999</v>
      </c>
      <c r="S2310">
        <v>2209309.79</v>
      </c>
      <c r="T2310" t="s">
        <v>2899</v>
      </c>
      <c r="U2310" s="221">
        <f t="shared" si="73"/>
        <v>-4.7980954999999888E-2</v>
      </c>
    </row>
    <row r="2311" spans="1:21" hidden="1">
      <c r="A2311" s="55" t="str">
        <f t="shared" si="72"/>
        <v>Y0BL0</v>
      </c>
      <c r="B2311" s="55">
        <f>VLOOKUP(J2311,'Mapping-CITI'!A:E,5,0)</f>
        <v>0</v>
      </c>
      <c r="D2311" s="42">
        <v>45016</v>
      </c>
      <c r="E2311" s="42">
        <v>45199</v>
      </c>
      <c r="F2311" t="s">
        <v>2899</v>
      </c>
      <c r="G2311" t="s">
        <v>2925</v>
      </c>
      <c r="H2311">
        <v>2250</v>
      </c>
      <c r="I2311" t="s">
        <v>2774</v>
      </c>
      <c r="J2311">
        <v>210132</v>
      </c>
      <c r="K2311" t="s">
        <v>2244</v>
      </c>
      <c r="L2311">
        <v>-2568.83</v>
      </c>
      <c r="M2311">
        <v>2568.83</v>
      </c>
      <c r="N2311">
        <v>0</v>
      </c>
      <c r="O2311">
        <v>0</v>
      </c>
      <c r="P2311" t="s">
        <v>607</v>
      </c>
      <c r="Q2311">
        <v>0</v>
      </c>
      <c r="R2311">
        <v>2568.83</v>
      </c>
      <c r="S2311">
        <v>0</v>
      </c>
      <c r="T2311" t="s">
        <v>2899</v>
      </c>
      <c r="U2311" s="221">
        <f t="shared" si="73"/>
        <v>2.5688300000000001E-4</v>
      </c>
    </row>
    <row r="2312" spans="1:21" hidden="1">
      <c r="A2312" s="55" t="str">
        <f t="shared" si="72"/>
        <v>Y0BL0</v>
      </c>
      <c r="B2312" s="55">
        <f>VLOOKUP(J2312,'Mapping-CITI'!A:E,5,0)</f>
        <v>0</v>
      </c>
      <c r="D2312" s="42">
        <v>45016</v>
      </c>
      <c r="E2312" s="42">
        <v>45199</v>
      </c>
      <c r="F2312" t="s">
        <v>2899</v>
      </c>
      <c r="G2312" t="s">
        <v>2925</v>
      </c>
      <c r="H2312">
        <v>2250</v>
      </c>
      <c r="I2312" t="s">
        <v>2774</v>
      </c>
      <c r="J2312">
        <v>210138</v>
      </c>
      <c r="K2312" t="s">
        <v>2791</v>
      </c>
      <c r="L2312">
        <v>-1207.82</v>
      </c>
      <c r="M2312">
        <v>108334.74</v>
      </c>
      <c r="N2312">
        <v>98008.52</v>
      </c>
      <c r="O2312">
        <v>9118.4</v>
      </c>
      <c r="P2312" t="s">
        <v>607</v>
      </c>
      <c r="Q2312">
        <v>9118.4</v>
      </c>
      <c r="R2312">
        <v>108334.74</v>
      </c>
      <c r="S2312">
        <v>98008.52</v>
      </c>
      <c r="T2312" t="s">
        <v>2899</v>
      </c>
      <c r="U2312" s="221">
        <f t="shared" si="73"/>
        <v>1.0326220000000002E-3</v>
      </c>
    </row>
    <row r="2313" spans="1:21" hidden="1">
      <c r="A2313" s="55" t="str">
        <f t="shared" si="72"/>
        <v>Y0BL0</v>
      </c>
      <c r="B2313" s="55">
        <f>VLOOKUP(J2313,'Mapping-CITI'!A:E,5,0)</f>
        <v>0</v>
      </c>
      <c r="D2313" s="42">
        <v>45016</v>
      </c>
      <c r="E2313" s="42">
        <v>45199</v>
      </c>
      <c r="F2313" t="s">
        <v>2899</v>
      </c>
      <c r="G2313" t="s">
        <v>2925</v>
      </c>
      <c r="H2313">
        <v>2250</v>
      </c>
      <c r="I2313" t="s">
        <v>2774</v>
      </c>
      <c r="J2313">
        <v>210140</v>
      </c>
      <c r="K2313" t="s">
        <v>2245</v>
      </c>
      <c r="L2313">
        <v>-59300.36</v>
      </c>
      <c r="M2313">
        <v>169213.22</v>
      </c>
      <c r="N2313">
        <v>102970.61</v>
      </c>
      <c r="O2313">
        <v>6942.25</v>
      </c>
      <c r="P2313" t="s">
        <v>607</v>
      </c>
      <c r="Q2313">
        <v>6942.25</v>
      </c>
      <c r="R2313">
        <v>169213.22</v>
      </c>
      <c r="S2313">
        <v>102970.61</v>
      </c>
      <c r="T2313" t="s">
        <v>2899</v>
      </c>
      <c r="U2313" s="221">
        <f t="shared" si="73"/>
        <v>6.6242610000000002E-3</v>
      </c>
    </row>
    <row r="2314" spans="1:21" hidden="1">
      <c r="A2314" s="55" t="str">
        <f t="shared" si="72"/>
        <v>Y0BL0</v>
      </c>
      <c r="B2314" s="55">
        <f>VLOOKUP(J2314,'Mapping-CITI'!A:E,5,0)</f>
        <v>0</v>
      </c>
      <c r="D2314" s="42">
        <v>45016</v>
      </c>
      <c r="E2314" s="42">
        <v>45199</v>
      </c>
      <c r="F2314" t="s">
        <v>2899</v>
      </c>
      <c r="G2314" t="s">
        <v>2925</v>
      </c>
      <c r="H2314">
        <v>2250</v>
      </c>
      <c r="I2314" t="s">
        <v>2774</v>
      </c>
      <c r="J2314">
        <v>210210</v>
      </c>
      <c r="K2314" t="s">
        <v>2246</v>
      </c>
      <c r="L2314">
        <v>-1417202.5</v>
      </c>
      <c r="M2314">
        <v>5040703.9800000004</v>
      </c>
      <c r="N2314">
        <v>4062443.6</v>
      </c>
      <c r="O2314">
        <v>-438942.12</v>
      </c>
      <c r="P2314" t="s">
        <v>607</v>
      </c>
      <c r="Q2314">
        <v>-438942.12</v>
      </c>
      <c r="R2314">
        <v>5040703.9800000004</v>
      </c>
      <c r="S2314">
        <v>863739.85</v>
      </c>
      <c r="T2314" t="s">
        <v>2899</v>
      </c>
      <c r="U2314" s="221">
        <f t="shared" si="73"/>
        <v>9.7826038000000032E-2</v>
      </c>
    </row>
    <row r="2315" spans="1:21" hidden="1">
      <c r="A2315" s="55" t="str">
        <f t="shared" si="72"/>
        <v>Y0BL0</v>
      </c>
      <c r="B2315" s="55">
        <f>VLOOKUP(J2315,'Mapping-CITI'!A:E,5,0)</f>
        <v>0</v>
      </c>
      <c r="D2315" s="42">
        <v>45016</v>
      </c>
      <c r="E2315" s="42">
        <v>45199</v>
      </c>
      <c r="F2315" t="s">
        <v>2899</v>
      </c>
      <c r="G2315" t="s">
        <v>2925</v>
      </c>
      <c r="H2315">
        <v>2250</v>
      </c>
      <c r="I2315" t="s">
        <v>2774</v>
      </c>
      <c r="J2315">
        <v>210419</v>
      </c>
      <c r="K2315" t="s">
        <v>2652</v>
      </c>
      <c r="L2315">
        <v>-3613.75</v>
      </c>
      <c r="M2315">
        <v>0</v>
      </c>
      <c r="N2315">
        <v>0</v>
      </c>
      <c r="O2315">
        <v>-3613.75</v>
      </c>
      <c r="P2315" t="s">
        <v>607</v>
      </c>
      <c r="Q2315">
        <v>-3613.75</v>
      </c>
      <c r="R2315">
        <v>0</v>
      </c>
      <c r="S2315">
        <v>0</v>
      </c>
      <c r="T2315" t="s">
        <v>2899</v>
      </c>
      <c r="U2315" s="221">
        <f t="shared" si="73"/>
        <v>0</v>
      </c>
    </row>
    <row r="2316" spans="1:21" hidden="1">
      <c r="A2316" s="55" t="str">
        <f t="shared" si="72"/>
        <v>Y0BL0</v>
      </c>
      <c r="B2316" s="55">
        <f>VLOOKUP(J2316,'Mapping-CITI'!A:E,5,0)</f>
        <v>0</v>
      </c>
      <c r="D2316" s="42">
        <v>45016</v>
      </c>
      <c r="E2316" s="42">
        <v>45199</v>
      </c>
      <c r="F2316" t="s">
        <v>2899</v>
      </c>
      <c r="G2316" t="s">
        <v>2925</v>
      </c>
      <c r="H2316">
        <v>2250</v>
      </c>
      <c r="I2316" t="s">
        <v>2774</v>
      </c>
      <c r="J2316">
        <v>210667</v>
      </c>
      <c r="K2316" t="s">
        <v>2862</v>
      </c>
      <c r="L2316">
        <v>779.4</v>
      </c>
      <c r="M2316">
        <v>92</v>
      </c>
      <c r="N2316">
        <v>13190</v>
      </c>
      <c r="O2316">
        <v>-12318.6</v>
      </c>
      <c r="P2316" t="s">
        <v>607</v>
      </c>
      <c r="Q2316">
        <v>-12318.6</v>
      </c>
      <c r="R2316">
        <v>92</v>
      </c>
      <c r="S2316">
        <v>13190</v>
      </c>
      <c r="T2316" t="s">
        <v>2899</v>
      </c>
      <c r="U2316" s="221">
        <f t="shared" si="73"/>
        <v>-1.3098000000000001E-3</v>
      </c>
    </row>
    <row r="2317" spans="1:21" hidden="1">
      <c r="A2317" s="55" t="str">
        <f t="shared" si="72"/>
        <v>Y0BL0</v>
      </c>
      <c r="B2317" s="55">
        <f>VLOOKUP(J2317,'Mapping-CITI'!A:E,5,0)</f>
        <v>0</v>
      </c>
      <c r="D2317" s="42">
        <v>45016</v>
      </c>
      <c r="E2317" s="42">
        <v>45199</v>
      </c>
      <c r="F2317" t="s">
        <v>2899</v>
      </c>
      <c r="G2317" t="s">
        <v>2925</v>
      </c>
      <c r="H2317">
        <v>2250</v>
      </c>
      <c r="I2317" t="s">
        <v>2774</v>
      </c>
      <c r="J2317">
        <v>210766</v>
      </c>
      <c r="K2317" t="s">
        <v>2748</v>
      </c>
      <c r="L2317">
        <v>305828.69</v>
      </c>
      <c r="M2317">
        <v>315009.46000000002</v>
      </c>
      <c r="N2317">
        <v>384924.06</v>
      </c>
      <c r="O2317">
        <v>235914.09</v>
      </c>
      <c r="P2317" t="s">
        <v>607</v>
      </c>
      <c r="Q2317">
        <v>235914.09</v>
      </c>
      <c r="R2317">
        <v>314249.92</v>
      </c>
      <c r="S2317">
        <v>0</v>
      </c>
      <c r="T2317" t="s">
        <v>2899</v>
      </c>
      <c r="U2317" s="221">
        <f t="shared" si="73"/>
        <v>-6.991459999999998E-3</v>
      </c>
    </row>
    <row r="2318" spans="1:21" hidden="1">
      <c r="A2318" s="55" t="str">
        <f t="shared" si="72"/>
        <v>Y0BL0</v>
      </c>
      <c r="B2318" s="55">
        <f>VLOOKUP(J2318,'Mapping-CITI'!A:E,5,0)</f>
        <v>0</v>
      </c>
      <c r="D2318" s="42">
        <v>45016</v>
      </c>
      <c r="E2318" s="42">
        <v>45199</v>
      </c>
      <c r="F2318" t="s">
        <v>2899</v>
      </c>
      <c r="G2318" t="s">
        <v>2925</v>
      </c>
      <c r="H2318">
        <v>2250</v>
      </c>
      <c r="I2318" t="s">
        <v>2774</v>
      </c>
      <c r="J2318">
        <v>211103</v>
      </c>
      <c r="K2318" t="s">
        <v>2249</v>
      </c>
      <c r="L2318">
        <v>-13198.86</v>
      </c>
      <c r="M2318">
        <v>38886.39</v>
      </c>
      <c r="N2318">
        <v>34587.230000000003</v>
      </c>
      <c r="O2318">
        <v>-8899.7000000000007</v>
      </c>
      <c r="P2318" t="s">
        <v>607</v>
      </c>
      <c r="Q2318">
        <v>-8899.7000000000007</v>
      </c>
      <c r="R2318">
        <v>38886.39</v>
      </c>
      <c r="S2318">
        <v>13.98</v>
      </c>
      <c r="T2318" t="s">
        <v>2899</v>
      </c>
      <c r="U2318" s="221">
        <f t="shared" si="73"/>
        <v>4.2991599999999964E-4</v>
      </c>
    </row>
    <row r="2319" spans="1:21" hidden="1">
      <c r="A2319" s="55" t="str">
        <f t="shared" si="72"/>
        <v>Y0BL0</v>
      </c>
      <c r="B2319" s="55">
        <f>VLOOKUP(J2319,'Mapping-CITI'!A:E,5,0)</f>
        <v>0</v>
      </c>
      <c r="D2319" s="42">
        <v>45016</v>
      </c>
      <c r="E2319" s="42">
        <v>45199</v>
      </c>
      <c r="F2319" t="s">
        <v>2899</v>
      </c>
      <c r="G2319" t="s">
        <v>2925</v>
      </c>
      <c r="H2319">
        <v>2250</v>
      </c>
      <c r="I2319" t="s">
        <v>2774</v>
      </c>
      <c r="J2319">
        <v>211106</v>
      </c>
      <c r="K2319" t="s">
        <v>2250</v>
      </c>
      <c r="L2319">
        <v>1801.27</v>
      </c>
      <c r="M2319">
        <v>892152.64</v>
      </c>
      <c r="N2319">
        <v>961665.43</v>
      </c>
      <c r="O2319">
        <v>-67711.520000000004</v>
      </c>
      <c r="P2319" t="s">
        <v>607</v>
      </c>
      <c r="Q2319">
        <v>-67711.520000000004</v>
      </c>
      <c r="R2319">
        <v>892152.64</v>
      </c>
      <c r="S2319">
        <v>961665.43</v>
      </c>
      <c r="T2319" t="s">
        <v>2899</v>
      </c>
      <c r="U2319" s="221">
        <f t="shared" si="73"/>
        <v>-6.9512790000000038E-3</v>
      </c>
    </row>
    <row r="2320" spans="1:21" hidden="1">
      <c r="A2320" s="55" t="str">
        <f t="shared" si="72"/>
        <v>Y0BL0</v>
      </c>
      <c r="B2320" s="55">
        <f>VLOOKUP(J2320,'Mapping-CITI'!A:E,5,0)</f>
        <v>0</v>
      </c>
      <c r="D2320" s="42">
        <v>45016</v>
      </c>
      <c r="E2320" s="42">
        <v>45199</v>
      </c>
      <c r="F2320" t="s">
        <v>2899</v>
      </c>
      <c r="G2320" t="s">
        <v>2925</v>
      </c>
      <c r="H2320">
        <v>2250</v>
      </c>
      <c r="I2320" t="s">
        <v>2774</v>
      </c>
      <c r="J2320">
        <v>211121</v>
      </c>
      <c r="K2320" t="s">
        <v>2252</v>
      </c>
      <c r="L2320">
        <v>-244601.73</v>
      </c>
      <c r="M2320">
        <v>1494243</v>
      </c>
      <c r="N2320">
        <v>1394557</v>
      </c>
      <c r="O2320">
        <v>-144915.73000000001</v>
      </c>
      <c r="P2320" t="s">
        <v>607</v>
      </c>
      <c r="Q2320">
        <v>-144915.73000000001</v>
      </c>
      <c r="R2320">
        <v>1494243</v>
      </c>
      <c r="S2320">
        <v>0</v>
      </c>
      <c r="T2320" t="s">
        <v>2899</v>
      </c>
      <c r="U2320" s="221">
        <f t="shared" si="73"/>
        <v>9.9685999999999993E-3</v>
      </c>
    </row>
    <row r="2321" spans="1:21" hidden="1">
      <c r="A2321" s="55" t="str">
        <f t="shared" si="72"/>
        <v>Y0BL0</v>
      </c>
      <c r="B2321" s="55">
        <f>VLOOKUP(J2321,'Mapping-CITI'!A:E,5,0)</f>
        <v>0</v>
      </c>
      <c r="D2321" s="42">
        <v>45016</v>
      </c>
      <c r="E2321" s="42">
        <v>45199</v>
      </c>
      <c r="F2321" t="s">
        <v>2899</v>
      </c>
      <c r="G2321" t="s">
        <v>2925</v>
      </c>
      <c r="H2321">
        <v>2250</v>
      </c>
      <c r="I2321" t="s">
        <v>2774</v>
      </c>
      <c r="J2321">
        <v>211146</v>
      </c>
      <c r="K2321" t="s">
        <v>2749</v>
      </c>
      <c r="L2321">
        <v>-40179</v>
      </c>
      <c r="M2321">
        <v>138472</v>
      </c>
      <c r="N2321">
        <v>127677</v>
      </c>
      <c r="O2321">
        <v>-29384</v>
      </c>
      <c r="P2321" t="s">
        <v>607</v>
      </c>
      <c r="Q2321">
        <v>-29384</v>
      </c>
      <c r="R2321">
        <v>138472</v>
      </c>
      <c r="S2321">
        <v>129285</v>
      </c>
      <c r="T2321" t="s">
        <v>2899</v>
      </c>
      <c r="U2321" s="221">
        <f t="shared" si="73"/>
        <v>1.0794999999999999E-3</v>
      </c>
    </row>
    <row r="2322" spans="1:21" hidden="1">
      <c r="A2322" s="55" t="str">
        <f t="shared" si="72"/>
        <v>Y0BL0</v>
      </c>
      <c r="B2322" s="55">
        <f>VLOOKUP(J2322,'Mapping-CITI'!A:E,5,0)</f>
        <v>0</v>
      </c>
      <c r="D2322" s="42">
        <v>45016</v>
      </c>
      <c r="E2322" s="42">
        <v>45199</v>
      </c>
      <c r="F2322" t="s">
        <v>2899</v>
      </c>
      <c r="G2322" t="s">
        <v>2925</v>
      </c>
      <c r="H2322">
        <v>2250</v>
      </c>
      <c r="I2322" t="s">
        <v>2774</v>
      </c>
      <c r="J2322">
        <v>211172</v>
      </c>
      <c r="K2322" t="s">
        <v>2262</v>
      </c>
      <c r="L2322">
        <v>-239584.66</v>
      </c>
      <c r="M2322">
        <v>1056656.1000000001</v>
      </c>
      <c r="N2322">
        <v>1589731.58</v>
      </c>
      <c r="O2322">
        <v>-772660.14</v>
      </c>
      <c r="P2322" t="s">
        <v>607</v>
      </c>
      <c r="Q2322">
        <v>-772660.14</v>
      </c>
      <c r="R2322">
        <v>1056656.1000000001</v>
      </c>
      <c r="S2322">
        <v>118210.26</v>
      </c>
      <c r="T2322" t="s">
        <v>2899</v>
      </c>
      <c r="U2322" s="221">
        <f t="shared" si="73"/>
        <v>-5.3307547999999996E-2</v>
      </c>
    </row>
    <row r="2323" spans="1:21" hidden="1">
      <c r="A2323" s="55" t="str">
        <f t="shared" si="72"/>
        <v>Y0BL0</v>
      </c>
      <c r="B2323" s="55">
        <f>VLOOKUP(J2323,'Mapping-CITI'!A:E,5,0)</f>
        <v>0</v>
      </c>
      <c r="D2323" s="42">
        <v>45016</v>
      </c>
      <c r="E2323" s="42">
        <v>45199</v>
      </c>
      <c r="F2323" t="s">
        <v>2899</v>
      </c>
      <c r="G2323" t="s">
        <v>2925</v>
      </c>
      <c r="H2323">
        <v>2250</v>
      </c>
      <c r="I2323" t="s">
        <v>2774</v>
      </c>
      <c r="J2323">
        <v>211176</v>
      </c>
      <c r="K2323" t="s">
        <v>2266</v>
      </c>
      <c r="L2323">
        <v>-14541.51</v>
      </c>
      <c r="M2323">
        <v>0</v>
      </c>
      <c r="N2323">
        <v>0</v>
      </c>
      <c r="O2323">
        <v>-14541.51</v>
      </c>
      <c r="P2323" t="s">
        <v>607</v>
      </c>
      <c r="Q2323">
        <v>-14541.51</v>
      </c>
      <c r="R2323">
        <v>0</v>
      </c>
      <c r="S2323">
        <v>0</v>
      </c>
      <c r="T2323" t="s">
        <v>2899</v>
      </c>
      <c r="U2323" s="221">
        <f t="shared" si="73"/>
        <v>0</v>
      </c>
    </row>
    <row r="2324" spans="1:21" hidden="1">
      <c r="A2324" s="55" t="str">
        <f t="shared" si="72"/>
        <v>Y0BL0</v>
      </c>
      <c r="B2324" s="55">
        <f>VLOOKUP(J2324,'Mapping-CITI'!A:E,5,0)</f>
        <v>0</v>
      </c>
      <c r="D2324" s="42">
        <v>45016</v>
      </c>
      <c r="E2324" s="42">
        <v>45199</v>
      </c>
      <c r="F2324" t="s">
        <v>2899</v>
      </c>
      <c r="G2324" t="s">
        <v>2925</v>
      </c>
      <c r="H2324">
        <v>2250</v>
      </c>
      <c r="I2324" t="s">
        <v>2774</v>
      </c>
      <c r="J2324">
        <v>211177</v>
      </c>
      <c r="K2324" t="s">
        <v>2267</v>
      </c>
      <c r="L2324">
        <v>-543.02</v>
      </c>
      <c r="M2324">
        <v>0</v>
      </c>
      <c r="N2324">
        <v>0</v>
      </c>
      <c r="O2324">
        <v>-543.02</v>
      </c>
      <c r="P2324" t="s">
        <v>607</v>
      </c>
      <c r="Q2324">
        <v>-543.02</v>
      </c>
      <c r="R2324">
        <v>0</v>
      </c>
      <c r="S2324">
        <v>0</v>
      </c>
      <c r="T2324" t="s">
        <v>2899</v>
      </c>
      <c r="U2324" s="221">
        <f t="shared" si="73"/>
        <v>0</v>
      </c>
    </row>
    <row r="2325" spans="1:21" hidden="1">
      <c r="A2325" s="55" t="str">
        <f t="shared" si="72"/>
        <v>Y0BL0</v>
      </c>
      <c r="B2325" s="55">
        <f>VLOOKUP(J2325,'Mapping-CITI'!A:E,5,0)</f>
        <v>0</v>
      </c>
      <c r="D2325" s="42">
        <v>45016</v>
      </c>
      <c r="E2325" s="42">
        <v>45199</v>
      </c>
      <c r="F2325" t="s">
        <v>2899</v>
      </c>
      <c r="G2325" t="s">
        <v>2925</v>
      </c>
      <c r="H2325">
        <v>2250</v>
      </c>
      <c r="I2325" t="s">
        <v>2774</v>
      </c>
      <c r="J2325">
        <v>211632</v>
      </c>
      <c r="K2325" t="s">
        <v>2543</v>
      </c>
      <c r="L2325">
        <v>4866.2700000000004</v>
      </c>
      <c r="M2325">
        <v>73023.87</v>
      </c>
      <c r="N2325">
        <v>56795.31</v>
      </c>
      <c r="O2325">
        <v>21094.83</v>
      </c>
      <c r="P2325" t="s">
        <v>607</v>
      </c>
      <c r="Q2325">
        <v>21094.83</v>
      </c>
      <c r="R2325">
        <v>73023.87</v>
      </c>
      <c r="S2325">
        <v>56795.31</v>
      </c>
      <c r="T2325" t="s">
        <v>2899</v>
      </c>
      <c r="U2325" s="221">
        <f t="shared" si="73"/>
        <v>1.6228559999999998E-3</v>
      </c>
    </row>
    <row r="2326" spans="1:21" hidden="1">
      <c r="A2326" s="55" t="str">
        <f t="shared" si="72"/>
        <v>Y0BL0</v>
      </c>
      <c r="B2326" s="55">
        <f>VLOOKUP(J2326,'Mapping-CITI'!A:E,5,0)</f>
        <v>0</v>
      </c>
      <c r="D2326" s="42">
        <v>45016</v>
      </c>
      <c r="E2326" s="42">
        <v>45199</v>
      </c>
      <c r="F2326" t="s">
        <v>2899</v>
      </c>
      <c r="G2326" t="s">
        <v>2925</v>
      </c>
      <c r="H2326">
        <v>2220</v>
      </c>
      <c r="I2326" t="s">
        <v>2775</v>
      </c>
      <c r="J2326">
        <v>260118</v>
      </c>
      <c r="K2326" t="s">
        <v>2275</v>
      </c>
      <c r="L2326">
        <v>0</v>
      </c>
      <c r="M2326">
        <v>37126700461.330002</v>
      </c>
      <c r="N2326">
        <v>37126700461.330002</v>
      </c>
      <c r="O2326">
        <v>0</v>
      </c>
      <c r="P2326" t="s">
        <v>607</v>
      </c>
      <c r="Q2326">
        <v>0</v>
      </c>
      <c r="R2326">
        <v>0</v>
      </c>
      <c r="S2326">
        <v>0</v>
      </c>
      <c r="T2326" t="s">
        <v>2899</v>
      </c>
      <c r="U2326" s="221">
        <f t="shared" si="73"/>
        <v>0</v>
      </c>
    </row>
    <row r="2327" spans="1:21" hidden="1">
      <c r="A2327" s="55" t="str">
        <f t="shared" si="72"/>
        <v>Y0BL0</v>
      </c>
      <c r="B2327" s="55">
        <f>VLOOKUP(J2327,'Mapping-CITI'!A:E,5,0)</f>
        <v>0</v>
      </c>
      <c r="D2327" s="42">
        <v>45016</v>
      </c>
      <c r="E2327" s="42">
        <v>45199</v>
      </c>
      <c r="F2327" t="s">
        <v>2899</v>
      </c>
      <c r="G2327" t="s">
        <v>2925</v>
      </c>
      <c r="H2327">
        <v>2220</v>
      </c>
      <c r="I2327" t="s">
        <v>2775</v>
      </c>
      <c r="J2327">
        <v>260119</v>
      </c>
      <c r="K2327" t="s">
        <v>2559</v>
      </c>
      <c r="L2327">
        <v>0</v>
      </c>
      <c r="M2327">
        <v>3420048360.4899998</v>
      </c>
      <c r="N2327">
        <v>3420048360.4899998</v>
      </c>
      <c r="O2327">
        <v>0</v>
      </c>
      <c r="P2327" t="s">
        <v>607</v>
      </c>
      <c r="Q2327">
        <v>0</v>
      </c>
      <c r="R2327">
        <v>0</v>
      </c>
      <c r="S2327">
        <v>0</v>
      </c>
      <c r="T2327" t="s">
        <v>2899</v>
      </c>
      <c r="U2327" s="221">
        <f t="shared" si="73"/>
        <v>0</v>
      </c>
    </row>
    <row r="2328" spans="1:21" hidden="1">
      <c r="A2328" s="55" t="str">
        <f t="shared" si="72"/>
        <v>Y0BL0</v>
      </c>
      <c r="B2328" s="55">
        <f>VLOOKUP(J2328,'Mapping-CITI'!A:E,5,0)</f>
        <v>0</v>
      </c>
      <c r="D2328" s="42">
        <v>45016</v>
      </c>
      <c r="E2328" s="42">
        <v>45199</v>
      </c>
      <c r="F2328" t="s">
        <v>2899</v>
      </c>
      <c r="G2328" t="s">
        <v>2925</v>
      </c>
      <c r="H2328">
        <v>2220</v>
      </c>
      <c r="I2328" t="s">
        <v>2775</v>
      </c>
      <c r="J2328">
        <v>260120</v>
      </c>
      <c r="K2328" t="s">
        <v>2276</v>
      </c>
      <c r="L2328">
        <v>0</v>
      </c>
      <c r="M2328">
        <v>3355704779.98</v>
      </c>
      <c r="N2328">
        <v>3355704779.98</v>
      </c>
      <c r="O2328">
        <v>0</v>
      </c>
      <c r="P2328" t="s">
        <v>607</v>
      </c>
      <c r="Q2328">
        <v>0</v>
      </c>
      <c r="R2328">
        <v>0</v>
      </c>
      <c r="S2328">
        <v>0</v>
      </c>
      <c r="T2328" t="s">
        <v>2899</v>
      </c>
      <c r="U2328" s="221">
        <f t="shared" si="73"/>
        <v>0</v>
      </c>
    </row>
    <row r="2329" spans="1:21" hidden="1">
      <c r="A2329" s="55" t="str">
        <f t="shared" si="72"/>
        <v>Y0BL0</v>
      </c>
      <c r="B2329" s="55">
        <f>VLOOKUP(J2329,'Mapping-CITI'!A:E,5,0)</f>
        <v>0</v>
      </c>
      <c r="D2329" s="42">
        <v>45016</v>
      </c>
      <c r="E2329" s="42">
        <v>45199</v>
      </c>
      <c r="F2329" t="s">
        <v>2899</v>
      </c>
      <c r="G2329" t="s">
        <v>2925</v>
      </c>
      <c r="H2329">
        <v>2220</v>
      </c>
      <c r="I2329" t="s">
        <v>2775</v>
      </c>
      <c r="J2329">
        <v>260123</v>
      </c>
      <c r="K2329" t="s">
        <v>2278</v>
      </c>
      <c r="L2329">
        <v>0</v>
      </c>
      <c r="M2329">
        <v>6441928694.25</v>
      </c>
      <c r="N2329">
        <v>6441928694.25</v>
      </c>
      <c r="O2329">
        <v>0</v>
      </c>
      <c r="P2329" t="s">
        <v>607</v>
      </c>
      <c r="Q2329">
        <v>0</v>
      </c>
      <c r="R2329">
        <v>0</v>
      </c>
      <c r="S2329">
        <v>0</v>
      </c>
      <c r="T2329" t="s">
        <v>2899</v>
      </c>
      <c r="U2329" s="221">
        <f t="shared" si="73"/>
        <v>0</v>
      </c>
    </row>
    <row r="2330" spans="1:21" hidden="1">
      <c r="A2330" s="55" t="str">
        <f t="shared" si="72"/>
        <v>Y0BL0</v>
      </c>
      <c r="B2330" s="55">
        <f>VLOOKUP(J2330,'Mapping-CITI'!A:E,5,0)</f>
        <v>0</v>
      </c>
      <c r="D2330" s="42">
        <v>45016</v>
      </c>
      <c r="E2330" s="42">
        <v>45199</v>
      </c>
      <c r="F2330" t="s">
        <v>2899</v>
      </c>
      <c r="G2330" t="s">
        <v>2925</v>
      </c>
      <c r="H2330">
        <v>2220</v>
      </c>
      <c r="I2330" t="s">
        <v>2775</v>
      </c>
      <c r="J2330">
        <v>260124</v>
      </c>
      <c r="K2330" t="s">
        <v>2279</v>
      </c>
      <c r="L2330">
        <v>0</v>
      </c>
      <c r="M2330">
        <v>103605333.33</v>
      </c>
      <c r="N2330">
        <v>103605333.33</v>
      </c>
      <c r="O2330">
        <v>0</v>
      </c>
      <c r="P2330" t="s">
        <v>607</v>
      </c>
      <c r="Q2330">
        <v>0</v>
      </c>
      <c r="R2330">
        <v>0</v>
      </c>
      <c r="S2330">
        <v>0</v>
      </c>
      <c r="T2330" t="s">
        <v>2899</v>
      </c>
      <c r="U2330" s="221">
        <f t="shared" si="73"/>
        <v>0</v>
      </c>
    </row>
    <row r="2331" spans="1:21" hidden="1">
      <c r="A2331" s="55" t="str">
        <f t="shared" si="72"/>
        <v>Y0BL0</v>
      </c>
      <c r="B2331" s="55">
        <f>VLOOKUP(J2331,'Mapping-CITI'!A:E,5,0)</f>
        <v>0</v>
      </c>
      <c r="D2331" s="42">
        <v>45016</v>
      </c>
      <c r="E2331" s="42">
        <v>45199</v>
      </c>
      <c r="F2331" t="s">
        <v>2899</v>
      </c>
      <c r="G2331" t="s">
        <v>2925</v>
      </c>
      <c r="H2331">
        <v>2240</v>
      </c>
      <c r="I2331" t="s">
        <v>2795</v>
      </c>
      <c r="J2331">
        <v>260202</v>
      </c>
      <c r="K2331" t="s">
        <v>2281</v>
      </c>
      <c r="L2331">
        <v>0</v>
      </c>
      <c r="M2331">
        <v>4500732295.4700003</v>
      </c>
      <c r="N2331">
        <v>4500732295.4700003</v>
      </c>
      <c r="O2331">
        <v>0</v>
      </c>
      <c r="P2331" t="s">
        <v>607</v>
      </c>
      <c r="Q2331">
        <v>0</v>
      </c>
      <c r="R2331">
        <v>0</v>
      </c>
      <c r="S2331">
        <v>0</v>
      </c>
      <c r="T2331" t="s">
        <v>2899</v>
      </c>
      <c r="U2331" s="221">
        <f t="shared" si="73"/>
        <v>0</v>
      </c>
    </row>
    <row r="2332" spans="1:21" hidden="1">
      <c r="A2332" s="55" t="str">
        <f t="shared" si="72"/>
        <v>Y0BL0</v>
      </c>
      <c r="B2332" s="55">
        <f>VLOOKUP(J2332,'Mapping-CITI'!A:E,5,0)</f>
        <v>0</v>
      </c>
      <c r="D2332" s="42">
        <v>45016</v>
      </c>
      <c r="E2332" s="42">
        <v>45199</v>
      </c>
      <c r="F2332" t="s">
        <v>2899</v>
      </c>
      <c r="G2332" t="s">
        <v>2925</v>
      </c>
      <c r="H2332">
        <v>2240</v>
      </c>
      <c r="I2332" t="s">
        <v>2795</v>
      </c>
      <c r="J2332">
        <v>260221</v>
      </c>
      <c r="K2332" t="s">
        <v>2282</v>
      </c>
      <c r="L2332">
        <v>-0.14000000000000001</v>
      </c>
      <c r="M2332">
        <v>613359408.38999999</v>
      </c>
      <c r="N2332">
        <v>617858106.40999997</v>
      </c>
      <c r="O2332">
        <v>-4498698.16</v>
      </c>
      <c r="P2332" t="s">
        <v>607</v>
      </c>
      <c r="Q2332">
        <v>-4498698.16</v>
      </c>
      <c r="R2332">
        <v>612906103.50999999</v>
      </c>
      <c r="S2332">
        <v>0</v>
      </c>
      <c r="T2332" t="s">
        <v>2899</v>
      </c>
      <c r="U2332" s="221">
        <f t="shared" si="73"/>
        <v>-0.4498698019999981</v>
      </c>
    </row>
    <row r="2333" spans="1:21" hidden="1">
      <c r="A2333" s="55" t="str">
        <f t="shared" si="72"/>
        <v>Y0BL0</v>
      </c>
      <c r="B2333" s="55">
        <f>VLOOKUP(J2333,'Mapping-CITI'!A:E,5,0)</f>
        <v>0</v>
      </c>
      <c r="D2333" s="42">
        <v>45016</v>
      </c>
      <c r="E2333" s="42">
        <v>45199</v>
      </c>
      <c r="F2333" t="s">
        <v>2899</v>
      </c>
      <c r="G2333" t="s">
        <v>2925</v>
      </c>
      <c r="H2333">
        <v>2240</v>
      </c>
      <c r="I2333" t="s">
        <v>2795</v>
      </c>
      <c r="J2333">
        <v>260222</v>
      </c>
      <c r="K2333" t="s">
        <v>2283</v>
      </c>
      <c r="L2333">
        <v>-1.01</v>
      </c>
      <c r="M2333">
        <v>3864172736.73</v>
      </c>
      <c r="N2333">
        <v>3867683255.71</v>
      </c>
      <c r="O2333">
        <v>-3510519.99</v>
      </c>
      <c r="P2333" t="s">
        <v>607</v>
      </c>
      <c r="Q2333">
        <v>-3510519.99</v>
      </c>
      <c r="R2333">
        <v>3863086245.04</v>
      </c>
      <c r="S2333">
        <v>0</v>
      </c>
      <c r="T2333" t="s">
        <v>2899</v>
      </c>
      <c r="U2333" s="221">
        <f t="shared" si="73"/>
        <v>-0.35105189800000192</v>
      </c>
    </row>
    <row r="2334" spans="1:21" hidden="1">
      <c r="A2334" s="55" t="str">
        <f t="shared" si="72"/>
        <v>Y0BL0</v>
      </c>
      <c r="B2334" s="55">
        <f>VLOOKUP(J2334,'Mapping-CITI'!A:E,5,0)</f>
        <v>0</v>
      </c>
      <c r="D2334" s="42">
        <v>45016</v>
      </c>
      <c r="E2334" s="42">
        <v>45199</v>
      </c>
      <c r="F2334" t="s">
        <v>2899</v>
      </c>
      <c r="G2334" t="s">
        <v>2925</v>
      </c>
      <c r="H2334">
        <v>2140</v>
      </c>
      <c r="I2334" t="s">
        <v>2806</v>
      </c>
      <c r="J2334">
        <v>260802</v>
      </c>
      <c r="K2334" t="s">
        <v>2284</v>
      </c>
      <c r="L2334">
        <v>-22016.66</v>
      </c>
      <c r="M2334">
        <v>1113657.18</v>
      </c>
      <c r="N2334">
        <v>1092880.6100000001</v>
      </c>
      <c r="O2334">
        <v>-1240.0899999999999</v>
      </c>
      <c r="P2334" t="s">
        <v>607</v>
      </c>
      <c r="Q2334">
        <v>-1240.0899999999999</v>
      </c>
      <c r="R2334">
        <v>384085.63</v>
      </c>
      <c r="S2334">
        <v>1096129.27</v>
      </c>
      <c r="T2334" t="s">
        <v>2899</v>
      </c>
      <c r="U2334" s="221">
        <f t="shared" si="73"/>
        <v>2.0776569999999832E-3</v>
      </c>
    </row>
    <row r="2335" spans="1:21" hidden="1">
      <c r="A2335" s="55" t="str">
        <f t="shared" si="72"/>
        <v>Y0BL0</v>
      </c>
      <c r="B2335" s="55">
        <f>VLOOKUP(J2335,'Mapping-CITI'!A:E,5,0)</f>
        <v>0</v>
      </c>
      <c r="D2335" s="42">
        <v>45016</v>
      </c>
      <c r="E2335" s="42">
        <v>45199</v>
      </c>
      <c r="F2335" t="s">
        <v>2899</v>
      </c>
      <c r="G2335" t="s">
        <v>2925</v>
      </c>
      <c r="H2335">
        <v>2140</v>
      </c>
      <c r="I2335" t="s">
        <v>2806</v>
      </c>
      <c r="J2335">
        <v>260815</v>
      </c>
      <c r="K2335" t="s">
        <v>2286</v>
      </c>
      <c r="L2335">
        <v>-63251.199999999997</v>
      </c>
      <c r="M2335">
        <v>0</v>
      </c>
      <c r="N2335">
        <v>0</v>
      </c>
      <c r="O2335">
        <v>-63251.199999999997</v>
      </c>
      <c r="P2335" t="s">
        <v>607</v>
      </c>
      <c r="Q2335">
        <v>-63251.199999999997</v>
      </c>
      <c r="R2335">
        <v>0</v>
      </c>
      <c r="S2335">
        <v>0</v>
      </c>
      <c r="T2335" t="s">
        <v>2899</v>
      </c>
      <c r="U2335" s="221">
        <f t="shared" si="73"/>
        <v>0</v>
      </c>
    </row>
    <row r="2336" spans="1:21" hidden="1">
      <c r="A2336" s="55" t="str">
        <f t="shared" si="72"/>
        <v>Y0BL0</v>
      </c>
      <c r="B2336" s="55">
        <f>VLOOKUP(J2336,'Mapping-CITI'!A:E,5,0)</f>
        <v>0</v>
      </c>
      <c r="D2336" s="42">
        <v>45016</v>
      </c>
      <c r="E2336" s="42">
        <v>45199</v>
      </c>
      <c r="F2336" t="s">
        <v>2899</v>
      </c>
      <c r="G2336" t="s">
        <v>2925</v>
      </c>
      <c r="H2336">
        <v>2250</v>
      </c>
      <c r="I2336" t="s">
        <v>2774</v>
      </c>
      <c r="J2336">
        <v>260836</v>
      </c>
      <c r="K2336" t="s">
        <v>2705</v>
      </c>
      <c r="L2336">
        <v>-101085.41</v>
      </c>
      <c r="M2336">
        <v>906120.51</v>
      </c>
      <c r="N2336">
        <v>949304.4</v>
      </c>
      <c r="O2336">
        <v>-144269.29999999999</v>
      </c>
      <c r="P2336" t="s">
        <v>607</v>
      </c>
      <c r="Q2336">
        <v>-144269.29999999999</v>
      </c>
      <c r="R2336">
        <v>905452.72</v>
      </c>
      <c r="S2336">
        <v>198837.38</v>
      </c>
      <c r="T2336" t="s">
        <v>2899</v>
      </c>
      <c r="U2336" s="221">
        <f t="shared" si="73"/>
        <v>-4.3183890000000015E-3</v>
      </c>
    </row>
    <row r="2337" spans="1:21" hidden="1">
      <c r="A2337" s="55" t="str">
        <f t="shared" si="72"/>
        <v>Y0BL0</v>
      </c>
      <c r="B2337" s="55">
        <f>VLOOKUP(J2337,'Mapping-CITI'!A:E,5,0)</f>
        <v>0</v>
      </c>
      <c r="D2337" s="42">
        <v>45016</v>
      </c>
      <c r="E2337" s="42">
        <v>45199</v>
      </c>
      <c r="F2337" t="s">
        <v>2899</v>
      </c>
      <c r="G2337" t="s">
        <v>2925</v>
      </c>
      <c r="H2337">
        <v>2250</v>
      </c>
      <c r="I2337" t="s">
        <v>2774</v>
      </c>
      <c r="J2337">
        <v>260837</v>
      </c>
      <c r="K2337" t="s">
        <v>2706</v>
      </c>
      <c r="L2337">
        <v>-101085.41</v>
      </c>
      <c r="M2337">
        <v>906120.51</v>
      </c>
      <c r="N2337">
        <v>949304.4</v>
      </c>
      <c r="O2337">
        <v>-144269.29999999999</v>
      </c>
      <c r="P2337" t="s">
        <v>607</v>
      </c>
      <c r="Q2337">
        <v>-144269.29999999999</v>
      </c>
      <c r="R2337">
        <v>905452.72</v>
      </c>
      <c r="S2337">
        <v>198837.38</v>
      </c>
      <c r="T2337" t="s">
        <v>2899</v>
      </c>
      <c r="U2337" s="221">
        <f t="shared" si="73"/>
        <v>-4.3183890000000015E-3</v>
      </c>
    </row>
    <row r="2338" spans="1:21" hidden="1">
      <c r="A2338" s="55" t="str">
        <f t="shared" si="72"/>
        <v>Y0BL0</v>
      </c>
      <c r="B2338" s="55">
        <f>VLOOKUP(J2338,'Mapping-CITI'!A:E,5,0)</f>
        <v>0</v>
      </c>
      <c r="D2338" s="42">
        <v>45016</v>
      </c>
      <c r="E2338" s="42">
        <v>45199</v>
      </c>
      <c r="F2338" t="s">
        <v>2899</v>
      </c>
      <c r="G2338" t="s">
        <v>2925</v>
      </c>
      <c r="H2338">
        <v>2220</v>
      </c>
      <c r="I2338" t="s">
        <v>2775</v>
      </c>
      <c r="J2338">
        <v>260902</v>
      </c>
      <c r="K2338" t="s">
        <v>2287</v>
      </c>
      <c r="L2338">
        <v>12564.51</v>
      </c>
      <c r="M2338">
        <v>0</v>
      </c>
      <c r="N2338">
        <v>0</v>
      </c>
      <c r="O2338">
        <v>12564.51</v>
      </c>
      <c r="P2338" t="s">
        <v>607</v>
      </c>
      <c r="Q2338">
        <v>12564.51</v>
      </c>
      <c r="R2338">
        <v>0</v>
      </c>
      <c r="S2338">
        <v>0</v>
      </c>
      <c r="T2338" t="s">
        <v>2899</v>
      </c>
      <c r="U2338" s="221">
        <f t="shared" si="73"/>
        <v>0</v>
      </c>
    </row>
    <row r="2339" spans="1:21" hidden="1">
      <c r="A2339" s="55" t="str">
        <f t="shared" si="72"/>
        <v>Y0BL0</v>
      </c>
      <c r="B2339" s="55">
        <f>VLOOKUP(J2339,'Mapping-CITI'!A:E,5,0)</f>
        <v>0</v>
      </c>
      <c r="D2339" s="42">
        <v>45016</v>
      </c>
      <c r="E2339" s="42">
        <v>45199</v>
      </c>
      <c r="F2339" t="s">
        <v>2899</v>
      </c>
      <c r="G2339" t="s">
        <v>2925</v>
      </c>
      <c r="H2339">
        <v>2140</v>
      </c>
      <c r="I2339" t="s">
        <v>2806</v>
      </c>
      <c r="J2339">
        <v>260905</v>
      </c>
      <c r="K2339" t="s">
        <v>2288</v>
      </c>
      <c r="L2339">
        <v>-705.07</v>
      </c>
      <c r="M2339">
        <v>0</v>
      </c>
      <c r="N2339">
        <v>0</v>
      </c>
      <c r="O2339">
        <v>-705.07</v>
      </c>
      <c r="P2339" t="s">
        <v>607</v>
      </c>
      <c r="Q2339">
        <v>-705.07</v>
      </c>
      <c r="R2339">
        <v>0</v>
      </c>
      <c r="S2339">
        <v>0</v>
      </c>
      <c r="T2339" t="s">
        <v>2899</v>
      </c>
      <c r="U2339" s="221">
        <f t="shared" si="73"/>
        <v>0</v>
      </c>
    </row>
    <row r="2340" spans="1:21" hidden="1">
      <c r="A2340" s="55" t="str">
        <f t="shared" si="72"/>
        <v>Y0BLIgnore</v>
      </c>
      <c r="B2340" s="55" t="str">
        <f>VLOOKUP(J2340,'Mapping-CITI'!A:E,5,0)</f>
        <v>Ignore</v>
      </c>
      <c r="D2340" s="42">
        <v>45016</v>
      </c>
      <c r="E2340" s="42">
        <v>45199</v>
      </c>
      <c r="F2340" t="s">
        <v>2899</v>
      </c>
      <c r="G2340" t="s">
        <v>2925</v>
      </c>
      <c r="H2340">
        <v>2250</v>
      </c>
      <c r="I2340" t="s">
        <v>2774</v>
      </c>
      <c r="J2340">
        <v>260911</v>
      </c>
      <c r="K2340" t="s">
        <v>4267</v>
      </c>
      <c r="L2340">
        <v>0</v>
      </c>
      <c r="M2340">
        <v>63077.01</v>
      </c>
      <c r="N2340">
        <v>63077.01</v>
      </c>
      <c r="O2340">
        <v>0</v>
      </c>
      <c r="P2340" t="s">
        <v>607</v>
      </c>
      <c r="Q2340">
        <v>0</v>
      </c>
      <c r="R2340">
        <v>63077.01</v>
      </c>
      <c r="S2340">
        <v>63077.01</v>
      </c>
      <c r="T2340" t="s">
        <v>2899</v>
      </c>
      <c r="U2340" s="221">
        <f t="shared" si="73"/>
        <v>0</v>
      </c>
    </row>
    <row r="2341" spans="1:21" hidden="1">
      <c r="A2341" s="55" t="str">
        <f t="shared" si="72"/>
        <v>Y0BL0</v>
      </c>
      <c r="B2341" s="55">
        <f>VLOOKUP(J2341,'Mapping-CITI'!A:E,5,0)</f>
        <v>0</v>
      </c>
      <c r="D2341" s="42">
        <v>45016</v>
      </c>
      <c r="E2341" s="42">
        <v>45199</v>
      </c>
      <c r="F2341" t="s">
        <v>2899</v>
      </c>
      <c r="G2341" t="s">
        <v>2925</v>
      </c>
      <c r="H2341">
        <v>2250</v>
      </c>
      <c r="I2341" t="s">
        <v>2774</v>
      </c>
      <c r="J2341">
        <v>260930</v>
      </c>
      <c r="K2341" t="s">
        <v>2291</v>
      </c>
      <c r="L2341">
        <v>0</v>
      </c>
      <c r="M2341">
        <v>0</v>
      </c>
      <c r="N2341">
        <v>0</v>
      </c>
      <c r="O2341">
        <v>0</v>
      </c>
      <c r="P2341" t="s">
        <v>607</v>
      </c>
      <c r="Q2341">
        <v>0</v>
      </c>
      <c r="R2341">
        <v>0</v>
      </c>
      <c r="S2341">
        <v>0</v>
      </c>
      <c r="T2341" t="s">
        <v>2899</v>
      </c>
      <c r="U2341" s="221">
        <f t="shared" si="73"/>
        <v>0</v>
      </c>
    </row>
    <row r="2342" spans="1:21" hidden="1">
      <c r="A2342" s="55" t="str">
        <f t="shared" si="72"/>
        <v>Y0BL0</v>
      </c>
      <c r="B2342" s="55">
        <f>VLOOKUP(J2342,'Mapping-CITI'!A:E,5,0)</f>
        <v>0</v>
      </c>
      <c r="D2342" s="42">
        <v>45016</v>
      </c>
      <c r="E2342" s="42">
        <v>45199</v>
      </c>
      <c r="F2342" t="s">
        <v>2899</v>
      </c>
      <c r="G2342" t="s">
        <v>2925</v>
      </c>
      <c r="H2342">
        <v>2250</v>
      </c>
      <c r="I2342" t="s">
        <v>2774</v>
      </c>
      <c r="J2342">
        <v>260942</v>
      </c>
      <c r="K2342" t="s">
        <v>2292</v>
      </c>
      <c r="L2342">
        <v>-603.23</v>
      </c>
      <c r="M2342">
        <v>1175</v>
      </c>
      <c r="N2342">
        <v>1500</v>
      </c>
      <c r="O2342">
        <v>-928.23</v>
      </c>
      <c r="P2342" t="s">
        <v>607</v>
      </c>
      <c r="Q2342">
        <v>-928.23</v>
      </c>
      <c r="R2342">
        <v>1175</v>
      </c>
      <c r="S2342">
        <v>0</v>
      </c>
      <c r="T2342" t="s">
        <v>2899</v>
      </c>
      <c r="U2342" s="221">
        <f t="shared" si="73"/>
        <v>-3.2499999999999997E-5</v>
      </c>
    </row>
    <row r="2343" spans="1:21" hidden="1">
      <c r="A2343" s="55" t="str">
        <f t="shared" si="72"/>
        <v>Y0BL0</v>
      </c>
      <c r="B2343" s="55">
        <f>VLOOKUP(J2343,'Mapping-CITI'!A:E,5,0)</f>
        <v>0</v>
      </c>
      <c r="D2343" s="42">
        <v>45016</v>
      </c>
      <c r="E2343" s="42">
        <v>45199</v>
      </c>
      <c r="F2343" t="s">
        <v>2899</v>
      </c>
      <c r="G2343" t="s">
        <v>2925</v>
      </c>
      <c r="H2343">
        <v>2220</v>
      </c>
      <c r="I2343" t="s">
        <v>2775</v>
      </c>
      <c r="J2343">
        <v>261026</v>
      </c>
      <c r="K2343" t="s">
        <v>2549</v>
      </c>
      <c r="L2343">
        <v>0</v>
      </c>
      <c r="M2343">
        <v>4552.18</v>
      </c>
      <c r="N2343">
        <v>4552.18</v>
      </c>
      <c r="O2343">
        <v>0</v>
      </c>
      <c r="P2343" t="s">
        <v>607</v>
      </c>
      <c r="Q2343">
        <v>0</v>
      </c>
      <c r="R2343">
        <v>4552.18</v>
      </c>
      <c r="S2343">
        <v>4552.18</v>
      </c>
      <c r="T2343" t="s">
        <v>2899</v>
      </c>
      <c r="U2343" s="221">
        <f t="shared" si="73"/>
        <v>0</v>
      </c>
    </row>
    <row r="2344" spans="1:21" hidden="1">
      <c r="A2344" s="55" t="str">
        <f t="shared" si="72"/>
        <v>Y0BL0</v>
      </c>
      <c r="B2344" s="55">
        <f>VLOOKUP(J2344,'Mapping-CITI'!A:E,5,0)</f>
        <v>0</v>
      </c>
      <c r="D2344" s="42">
        <v>45016</v>
      </c>
      <c r="E2344" s="42">
        <v>45199</v>
      </c>
      <c r="F2344" t="s">
        <v>2899</v>
      </c>
      <c r="G2344" t="s">
        <v>2925</v>
      </c>
      <c r="H2344">
        <v>2220</v>
      </c>
      <c r="I2344" t="s">
        <v>2775</v>
      </c>
      <c r="J2344">
        <v>261262</v>
      </c>
      <c r="K2344" t="s">
        <v>2709</v>
      </c>
      <c r="L2344">
        <v>94.61</v>
      </c>
      <c r="M2344">
        <v>0</v>
      </c>
      <c r="N2344">
        <v>0</v>
      </c>
      <c r="O2344">
        <v>94.61</v>
      </c>
      <c r="P2344" t="s">
        <v>607</v>
      </c>
      <c r="Q2344">
        <v>94.61</v>
      </c>
      <c r="R2344">
        <v>0</v>
      </c>
      <c r="S2344">
        <v>0</v>
      </c>
      <c r="T2344" t="s">
        <v>2899</v>
      </c>
      <c r="U2344" s="221">
        <f t="shared" si="73"/>
        <v>0</v>
      </c>
    </row>
    <row r="2345" spans="1:21" hidden="1">
      <c r="A2345" s="55" t="str">
        <f t="shared" si="72"/>
        <v>Y0BL0</v>
      </c>
      <c r="B2345" s="55">
        <f>VLOOKUP(J2345,'Mapping-CITI'!A:E,5,0)</f>
        <v>0</v>
      </c>
      <c r="D2345" s="42">
        <v>45016</v>
      </c>
      <c r="E2345" s="42">
        <v>45199</v>
      </c>
      <c r="F2345" t="s">
        <v>2899</v>
      </c>
      <c r="G2345" t="s">
        <v>2925</v>
      </c>
      <c r="H2345">
        <v>2150</v>
      </c>
      <c r="I2345" t="s">
        <v>2797</v>
      </c>
      <c r="J2345">
        <v>281101</v>
      </c>
      <c r="K2345" t="s">
        <v>2296</v>
      </c>
      <c r="L2345">
        <v>-3143572862.5599999</v>
      </c>
      <c r="M2345">
        <v>158849.29</v>
      </c>
      <c r="N2345">
        <v>0</v>
      </c>
      <c r="O2345">
        <v>-3538413556.6300001</v>
      </c>
      <c r="P2345" t="s">
        <v>607</v>
      </c>
      <c r="Q2345">
        <v>-3538413556.6300001</v>
      </c>
      <c r="R2345">
        <v>158849.29</v>
      </c>
      <c r="S2345">
        <v>0</v>
      </c>
      <c r="T2345" t="s">
        <v>2899</v>
      </c>
      <c r="U2345" s="221">
        <f t="shared" si="73"/>
        <v>1.5884929000000002E-2</v>
      </c>
    </row>
    <row r="2346" spans="1:21" hidden="1">
      <c r="A2346" s="55" t="str">
        <f t="shared" si="72"/>
        <v>Y0BL0</v>
      </c>
      <c r="B2346" s="55">
        <f>VLOOKUP(J2346,'Mapping-CITI'!A:E,5,0)</f>
        <v>0</v>
      </c>
      <c r="D2346" s="42">
        <v>45016</v>
      </c>
      <c r="E2346" s="42">
        <v>45199</v>
      </c>
      <c r="F2346" t="s">
        <v>2899</v>
      </c>
      <c r="G2346" t="s">
        <v>2925</v>
      </c>
      <c r="H2346">
        <v>2150</v>
      </c>
      <c r="I2346" t="s">
        <v>2797</v>
      </c>
      <c r="J2346">
        <v>281102</v>
      </c>
      <c r="K2346" t="s">
        <v>2544</v>
      </c>
      <c r="L2346">
        <v>-5464670.7599999998</v>
      </c>
      <c r="M2346">
        <v>0</v>
      </c>
      <c r="N2346">
        <v>0</v>
      </c>
      <c r="O2346">
        <v>-7004621</v>
      </c>
      <c r="P2346" t="s">
        <v>607</v>
      </c>
      <c r="Q2346">
        <v>-7004621</v>
      </c>
      <c r="R2346">
        <v>0</v>
      </c>
      <c r="S2346">
        <v>0</v>
      </c>
      <c r="T2346" t="s">
        <v>2899</v>
      </c>
      <c r="U2346" s="221">
        <f t="shared" si="73"/>
        <v>0</v>
      </c>
    </row>
    <row r="2347" spans="1:21" hidden="1">
      <c r="A2347" s="55" t="str">
        <f t="shared" si="72"/>
        <v>Y0BL0</v>
      </c>
      <c r="B2347" s="55">
        <f>VLOOKUP(J2347,'Mapping-CITI'!A:E,5,0)</f>
        <v>0</v>
      </c>
      <c r="D2347" s="42">
        <v>45016</v>
      </c>
      <c r="E2347" s="42">
        <v>45199</v>
      </c>
      <c r="F2347" t="s">
        <v>2899</v>
      </c>
      <c r="G2347" t="s">
        <v>2925</v>
      </c>
      <c r="H2347">
        <v>2150</v>
      </c>
      <c r="I2347" t="s">
        <v>2797</v>
      </c>
      <c r="J2347">
        <v>281137</v>
      </c>
      <c r="K2347" t="s">
        <v>2302</v>
      </c>
      <c r="L2347">
        <v>-739376.77</v>
      </c>
      <c r="M2347">
        <v>9105918.4900000002</v>
      </c>
      <c r="N2347">
        <v>5349266.66</v>
      </c>
      <c r="O2347">
        <v>3017275.06</v>
      </c>
      <c r="P2347" t="s">
        <v>607</v>
      </c>
      <c r="Q2347">
        <v>3017275.06</v>
      </c>
      <c r="R2347">
        <v>0</v>
      </c>
      <c r="S2347">
        <v>0</v>
      </c>
      <c r="T2347" t="s">
        <v>2899</v>
      </c>
      <c r="U2347" s="221">
        <f t="shared" si="73"/>
        <v>0.37566518300000001</v>
      </c>
    </row>
    <row r="2348" spans="1:21" hidden="1">
      <c r="A2348" s="55" t="str">
        <f t="shared" si="72"/>
        <v>Y0BL0</v>
      </c>
      <c r="B2348" s="55">
        <f>VLOOKUP(J2348,'Mapping-CITI'!A:E,5,0)</f>
        <v>0</v>
      </c>
      <c r="D2348" s="42">
        <v>45016</v>
      </c>
      <c r="E2348" s="42">
        <v>45199</v>
      </c>
      <c r="F2348" t="s">
        <v>2899</v>
      </c>
      <c r="G2348" t="s">
        <v>2925</v>
      </c>
      <c r="H2348">
        <v>2150</v>
      </c>
      <c r="I2348" t="s">
        <v>2797</v>
      </c>
      <c r="J2348">
        <v>281138</v>
      </c>
      <c r="K2348" t="s">
        <v>2303</v>
      </c>
      <c r="L2348">
        <v>109397879.86</v>
      </c>
      <c r="M2348">
        <v>1458134399.26</v>
      </c>
      <c r="N2348">
        <v>1976182691.73</v>
      </c>
      <c r="O2348">
        <v>-408650412.61000001</v>
      </c>
      <c r="P2348" t="s">
        <v>607</v>
      </c>
      <c r="Q2348">
        <v>-408650412.61000001</v>
      </c>
      <c r="R2348">
        <v>0</v>
      </c>
      <c r="S2348">
        <v>0</v>
      </c>
      <c r="T2348" t="s">
        <v>2899</v>
      </c>
      <c r="U2348" s="221">
        <f t="shared" si="73"/>
        <v>-51.804829247000001</v>
      </c>
    </row>
    <row r="2349" spans="1:21" hidden="1">
      <c r="A2349" s="55" t="str">
        <f t="shared" si="72"/>
        <v>Y0BL0</v>
      </c>
      <c r="B2349" s="55">
        <f>VLOOKUP(J2349,'Mapping-CITI'!A:E,5,0)</f>
        <v>0</v>
      </c>
      <c r="D2349" s="42">
        <v>45016</v>
      </c>
      <c r="E2349" s="42">
        <v>45199</v>
      </c>
      <c r="F2349" t="s">
        <v>2899</v>
      </c>
      <c r="G2349" t="s">
        <v>2925</v>
      </c>
      <c r="H2349">
        <v>2150</v>
      </c>
      <c r="I2349" t="s">
        <v>2797</v>
      </c>
      <c r="J2349">
        <v>281139</v>
      </c>
      <c r="K2349" t="s">
        <v>2304</v>
      </c>
      <c r="L2349">
        <v>2497071.39</v>
      </c>
      <c r="M2349">
        <v>904344.46</v>
      </c>
      <c r="N2349">
        <v>547119.88</v>
      </c>
      <c r="O2349">
        <v>2854295.97</v>
      </c>
      <c r="P2349" t="s">
        <v>607</v>
      </c>
      <c r="Q2349">
        <v>2854295.97</v>
      </c>
      <c r="R2349">
        <v>0</v>
      </c>
      <c r="S2349">
        <v>0</v>
      </c>
      <c r="T2349" t="s">
        <v>2899</v>
      </c>
      <c r="U2349" s="221">
        <f t="shared" si="73"/>
        <v>3.5722457999999999E-2</v>
      </c>
    </row>
    <row r="2350" spans="1:21" hidden="1">
      <c r="A2350" s="55" t="str">
        <f t="shared" si="72"/>
        <v>Y0BL0</v>
      </c>
      <c r="B2350" s="55">
        <f>VLOOKUP(J2350,'Mapping-CITI'!A:E,5,0)</f>
        <v>0</v>
      </c>
      <c r="D2350" s="42">
        <v>45016</v>
      </c>
      <c r="E2350" s="42">
        <v>45199</v>
      </c>
      <c r="F2350" t="s">
        <v>2899</v>
      </c>
      <c r="G2350" t="s">
        <v>2925</v>
      </c>
      <c r="H2350">
        <v>2150</v>
      </c>
      <c r="I2350" t="s">
        <v>2797</v>
      </c>
      <c r="J2350">
        <v>281141</v>
      </c>
      <c r="K2350" t="s">
        <v>2305</v>
      </c>
      <c r="L2350">
        <v>2695825.09</v>
      </c>
      <c r="M2350">
        <v>12730.2</v>
      </c>
      <c r="N2350">
        <v>45415.16</v>
      </c>
      <c r="O2350">
        <v>2663140.13</v>
      </c>
      <c r="P2350" t="s">
        <v>607</v>
      </c>
      <c r="Q2350">
        <v>2663140.13</v>
      </c>
      <c r="R2350">
        <v>0</v>
      </c>
      <c r="S2350">
        <v>0</v>
      </c>
      <c r="T2350" t="s">
        <v>2899</v>
      </c>
      <c r="U2350" s="221">
        <f t="shared" si="73"/>
        <v>-3.2684960000000001E-3</v>
      </c>
    </row>
    <row r="2351" spans="1:21" hidden="1">
      <c r="A2351" s="55" t="str">
        <f t="shared" si="72"/>
        <v>Y0BL0</v>
      </c>
      <c r="B2351" s="55">
        <f>VLOOKUP(J2351,'Mapping-CITI'!A:E,5,0)</f>
        <v>0</v>
      </c>
      <c r="D2351" s="42">
        <v>45016</v>
      </c>
      <c r="E2351" s="42">
        <v>45199</v>
      </c>
      <c r="F2351" t="s">
        <v>2899</v>
      </c>
      <c r="G2351" t="s">
        <v>2925</v>
      </c>
      <c r="H2351">
        <v>2250</v>
      </c>
      <c r="I2351" t="s">
        <v>2774</v>
      </c>
      <c r="J2351">
        <v>281212</v>
      </c>
      <c r="K2351" t="s">
        <v>2314</v>
      </c>
      <c r="L2351">
        <v>-132282.67000000001</v>
      </c>
      <c r="M2351">
        <v>924552.23</v>
      </c>
      <c r="N2351">
        <v>980997.81</v>
      </c>
      <c r="O2351">
        <v>-188728.25</v>
      </c>
      <c r="P2351" t="s">
        <v>607</v>
      </c>
      <c r="Q2351">
        <v>-188728.25</v>
      </c>
      <c r="R2351">
        <v>924552.23</v>
      </c>
      <c r="S2351">
        <v>0</v>
      </c>
      <c r="T2351" t="s">
        <v>2899</v>
      </c>
      <c r="U2351" s="221">
        <f t="shared" si="73"/>
        <v>-5.6445580000000078E-3</v>
      </c>
    </row>
    <row r="2352" spans="1:21" hidden="1">
      <c r="A2352" s="55" t="str">
        <f t="shared" si="72"/>
        <v>Y0BL0</v>
      </c>
      <c r="B2352" s="55">
        <f>VLOOKUP(J2352,'Mapping-CITI'!A:E,5,0)</f>
        <v>0</v>
      </c>
      <c r="D2352" s="42">
        <v>45016</v>
      </c>
      <c r="E2352" s="42">
        <v>45199</v>
      </c>
      <c r="F2352" t="s">
        <v>2899</v>
      </c>
      <c r="G2352" t="s">
        <v>2925</v>
      </c>
      <c r="H2352">
        <v>2150</v>
      </c>
      <c r="I2352" t="s">
        <v>2797</v>
      </c>
      <c r="J2352">
        <v>281290</v>
      </c>
      <c r="K2352" t="s">
        <v>2550</v>
      </c>
      <c r="L2352">
        <v>-909994.8</v>
      </c>
      <c r="M2352">
        <v>75863.350000000006</v>
      </c>
      <c r="N2352">
        <v>76866.78</v>
      </c>
      <c r="O2352">
        <v>-910998.23</v>
      </c>
      <c r="P2352" t="s">
        <v>607</v>
      </c>
      <c r="Q2352">
        <v>-910998.23</v>
      </c>
      <c r="R2352">
        <v>0</v>
      </c>
      <c r="S2352">
        <v>0</v>
      </c>
      <c r="T2352" t="s">
        <v>2899</v>
      </c>
      <c r="U2352" s="221">
        <f t="shared" si="73"/>
        <v>-1.0034299999999931E-4</v>
      </c>
    </row>
    <row r="2353" spans="1:21" hidden="1">
      <c r="A2353" s="55" t="str">
        <f t="shared" si="72"/>
        <v>Y0BL0</v>
      </c>
      <c r="B2353" s="55">
        <f>VLOOKUP(J2353,'Mapping-CITI'!A:E,5,0)</f>
        <v>0</v>
      </c>
      <c r="D2353" s="42">
        <v>45016</v>
      </c>
      <c r="E2353" s="42">
        <v>45199</v>
      </c>
      <c r="F2353" t="s">
        <v>2899</v>
      </c>
      <c r="G2353" t="s">
        <v>2925</v>
      </c>
      <c r="H2353">
        <v>2150</v>
      </c>
      <c r="I2353" t="s">
        <v>2797</v>
      </c>
      <c r="J2353">
        <v>281292</v>
      </c>
      <c r="K2353" t="s">
        <v>2551</v>
      </c>
      <c r="L2353">
        <v>-3269967368.2600002</v>
      </c>
      <c r="M2353">
        <v>2031650524.03</v>
      </c>
      <c r="N2353">
        <v>3952657487.52</v>
      </c>
      <c r="O2353">
        <v>-5190974331.75</v>
      </c>
      <c r="P2353" t="s">
        <v>607</v>
      </c>
      <c r="Q2353">
        <v>-5190974331.75</v>
      </c>
      <c r="R2353">
        <v>0</v>
      </c>
      <c r="S2353">
        <v>0</v>
      </c>
      <c r="T2353" t="s">
        <v>2899</v>
      </c>
      <c r="U2353" s="221">
        <f t="shared" si="73"/>
        <v>-192.100696349</v>
      </c>
    </row>
    <row r="2354" spans="1:21" hidden="1">
      <c r="A2354" s="55" t="str">
        <f t="shared" si="72"/>
        <v>Y0BL0</v>
      </c>
      <c r="B2354" s="55">
        <f>VLOOKUP(J2354,'Mapping-CITI'!A:E,5,0)</f>
        <v>0</v>
      </c>
      <c r="D2354" s="42">
        <v>45016</v>
      </c>
      <c r="E2354" s="42">
        <v>45199</v>
      </c>
      <c r="F2354" t="s">
        <v>2899</v>
      </c>
      <c r="G2354" t="s">
        <v>2925</v>
      </c>
      <c r="H2354">
        <v>2150</v>
      </c>
      <c r="I2354" t="s">
        <v>2797</v>
      </c>
      <c r="J2354">
        <v>281293</v>
      </c>
      <c r="K2354" t="s">
        <v>2561</v>
      </c>
      <c r="L2354">
        <v>6186165.96</v>
      </c>
      <c r="M2354">
        <v>63121.82</v>
      </c>
      <c r="N2354">
        <v>11857.4</v>
      </c>
      <c r="O2354">
        <v>6237430.3799999999</v>
      </c>
      <c r="P2354" t="s">
        <v>607</v>
      </c>
      <c r="Q2354">
        <v>6237430.3799999999</v>
      </c>
      <c r="R2354">
        <v>0</v>
      </c>
      <c r="S2354">
        <v>0</v>
      </c>
      <c r="T2354" t="s">
        <v>2899</v>
      </c>
      <c r="U2354" s="221">
        <f t="shared" si="73"/>
        <v>5.1264420000000002E-3</v>
      </c>
    </row>
    <row r="2355" spans="1:21" hidden="1">
      <c r="A2355" s="55" t="str">
        <f t="shared" si="72"/>
        <v>Y0BL0</v>
      </c>
      <c r="B2355" s="55">
        <f>VLOOKUP(J2355,'Mapping-CITI'!A:E,5,0)</f>
        <v>0</v>
      </c>
      <c r="D2355" s="42">
        <v>45016</v>
      </c>
      <c r="E2355" s="42">
        <v>45199</v>
      </c>
      <c r="F2355" t="s">
        <v>2899</v>
      </c>
      <c r="G2355" t="s">
        <v>2925</v>
      </c>
      <c r="H2355">
        <v>2150</v>
      </c>
      <c r="I2355" t="s">
        <v>2797</v>
      </c>
      <c r="J2355">
        <v>281295</v>
      </c>
      <c r="K2355" t="s">
        <v>2562</v>
      </c>
      <c r="L2355">
        <v>-143622.06</v>
      </c>
      <c r="M2355">
        <v>0</v>
      </c>
      <c r="N2355">
        <v>18630.21</v>
      </c>
      <c r="O2355">
        <v>-162252.26999999999</v>
      </c>
      <c r="P2355" t="s">
        <v>607</v>
      </c>
      <c r="Q2355">
        <v>-162252.26999999999</v>
      </c>
      <c r="R2355">
        <v>0</v>
      </c>
      <c r="S2355">
        <v>0</v>
      </c>
      <c r="T2355" t="s">
        <v>2899</v>
      </c>
      <c r="U2355" s="221">
        <f t="shared" si="73"/>
        <v>-1.8630209999999999E-3</v>
      </c>
    </row>
    <row r="2356" spans="1:21" hidden="1">
      <c r="A2356" s="55" t="str">
        <f t="shared" si="72"/>
        <v>Y0BL5.3</v>
      </c>
      <c r="B2356" s="55">
        <f>VLOOKUP(J2356,'Mapping-CITI'!A:E,5,0)</f>
        <v>5.3</v>
      </c>
      <c r="D2356" s="42">
        <v>45016</v>
      </c>
      <c r="E2356" s="42">
        <v>45199</v>
      </c>
      <c r="F2356" t="s">
        <v>2899</v>
      </c>
      <c r="G2356" t="s">
        <v>2925</v>
      </c>
      <c r="H2356">
        <v>5140</v>
      </c>
      <c r="I2356" t="s">
        <v>2798</v>
      </c>
      <c r="J2356">
        <v>301229</v>
      </c>
      <c r="K2356" t="s">
        <v>2570</v>
      </c>
      <c r="L2356">
        <v>-65315</v>
      </c>
      <c r="M2356">
        <v>0</v>
      </c>
      <c r="N2356">
        <v>803181.5</v>
      </c>
      <c r="O2356">
        <v>-803181.5</v>
      </c>
      <c r="P2356" t="s">
        <v>607</v>
      </c>
      <c r="Q2356">
        <v>-803181.5</v>
      </c>
      <c r="R2356">
        <v>0</v>
      </c>
      <c r="S2356">
        <v>0</v>
      </c>
      <c r="T2356" t="s">
        <v>2899</v>
      </c>
      <c r="U2356" s="221">
        <f t="shared" si="73"/>
        <v>-8.0318150000000005E-2</v>
      </c>
    </row>
    <row r="2357" spans="1:21" hidden="1">
      <c r="A2357" s="55" t="str">
        <f t="shared" si="72"/>
        <v>Y0BL5.3</v>
      </c>
      <c r="B2357" s="55">
        <f>VLOOKUP(J2357,'Mapping-CITI'!A:E,5,0)</f>
        <v>5.3</v>
      </c>
      <c r="D2357" s="42">
        <v>45016</v>
      </c>
      <c r="E2357" s="42">
        <v>45199</v>
      </c>
      <c r="F2357" t="s">
        <v>2899</v>
      </c>
      <c r="G2357" t="s">
        <v>2925</v>
      </c>
      <c r="H2357">
        <v>5140</v>
      </c>
      <c r="I2357" t="s">
        <v>2798</v>
      </c>
      <c r="J2357">
        <v>301230</v>
      </c>
      <c r="K2357" t="s">
        <v>2339</v>
      </c>
      <c r="L2357">
        <v>-671045.5</v>
      </c>
      <c r="M2357">
        <v>0</v>
      </c>
      <c r="N2357">
        <v>463392.5</v>
      </c>
      <c r="O2357">
        <v>-463392.5</v>
      </c>
      <c r="P2357" t="s">
        <v>607</v>
      </c>
      <c r="Q2357">
        <v>-463392.5</v>
      </c>
      <c r="R2357">
        <v>0</v>
      </c>
      <c r="S2357">
        <v>0</v>
      </c>
      <c r="T2357" t="s">
        <v>2899</v>
      </c>
      <c r="U2357" s="221">
        <f t="shared" si="73"/>
        <v>-4.6339249999999998E-2</v>
      </c>
    </row>
    <row r="2358" spans="1:21" hidden="1">
      <c r="A2358" s="55" t="str">
        <f t="shared" si="72"/>
        <v>Y0BL5.3</v>
      </c>
      <c r="B2358" s="55">
        <f>VLOOKUP(J2358,'Mapping-CITI'!A:E,5,0)</f>
        <v>5.3</v>
      </c>
      <c r="D2358" s="42">
        <v>45016</v>
      </c>
      <c r="E2358" s="42">
        <v>45199</v>
      </c>
      <c r="F2358" t="s">
        <v>2899</v>
      </c>
      <c r="G2358" t="s">
        <v>2925</v>
      </c>
      <c r="H2358">
        <v>5140</v>
      </c>
      <c r="I2358" t="s">
        <v>2798</v>
      </c>
      <c r="J2358">
        <v>301231</v>
      </c>
      <c r="K2358" t="s">
        <v>2340</v>
      </c>
      <c r="L2358">
        <v>-160680.5</v>
      </c>
      <c r="M2358">
        <v>0</v>
      </c>
      <c r="N2358">
        <v>2287338.5</v>
      </c>
      <c r="O2358">
        <v>-2287338.5</v>
      </c>
      <c r="P2358" t="s">
        <v>607</v>
      </c>
      <c r="Q2358">
        <v>-2287338.5</v>
      </c>
      <c r="R2358">
        <v>0</v>
      </c>
      <c r="S2358">
        <v>0</v>
      </c>
      <c r="T2358" t="s">
        <v>2899</v>
      </c>
      <c r="U2358" s="221">
        <f t="shared" si="73"/>
        <v>-0.22873384999999999</v>
      </c>
    </row>
    <row r="2359" spans="1:21" hidden="1">
      <c r="A2359" s="55" t="str">
        <f t="shared" si="72"/>
        <v>Y0BL5.2</v>
      </c>
      <c r="B2359" s="55">
        <f>VLOOKUP(J2359,'Mapping-CITI'!A:E,5,0)</f>
        <v>5.2</v>
      </c>
      <c r="D2359" s="42">
        <v>45016</v>
      </c>
      <c r="E2359" s="42">
        <v>45199</v>
      </c>
      <c r="F2359" t="s">
        <v>2899</v>
      </c>
      <c r="G2359" t="s">
        <v>2925</v>
      </c>
      <c r="H2359">
        <v>5110</v>
      </c>
      <c r="I2359" t="s">
        <v>2776</v>
      </c>
      <c r="J2359">
        <v>304209</v>
      </c>
      <c r="K2359" t="s">
        <v>2350</v>
      </c>
      <c r="L2359">
        <v>0</v>
      </c>
      <c r="M2359">
        <v>3375333.33</v>
      </c>
      <c r="N2359">
        <v>3599000</v>
      </c>
      <c r="O2359">
        <v>-223666.67</v>
      </c>
      <c r="P2359" t="s">
        <v>607</v>
      </c>
      <c r="Q2359">
        <v>-223666.67</v>
      </c>
      <c r="R2359">
        <v>0</v>
      </c>
      <c r="S2359">
        <v>0</v>
      </c>
      <c r="T2359" t="s">
        <v>2899</v>
      </c>
      <c r="U2359" s="221">
        <f t="shared" si="73"/>
        <v>-2.2366666999999993E-2</v>
      </c>
    </row>
    <row r="2360" spans="1:21" hidden="1">
      <c r="A2360" s="55" t="str">
        <f t="shared" si="72"/>
        <v>Y0BL5.2</v>
      </c>
      <c r="B2360" s="55">
        <f>VLOOKUP(J2360,'Mapping-CITI'!A:E,5,0)</f>
        <v>5.2</v>
      </c>
      <c r="D2360" s="42">
        <v>45016</v>
      </c>
      <c r="E2360" s="42">
        <v>45199</v>
      </c>
      <c r="F2360" t="s">
        <v>2899</v>
      </c>
      <c r="G2360" t="s">
        <v>2925</v>
      </c>
      <c r="H2360">
        <v>5110</v>
      </c>
      <c r="I2360" t="s">
        <v>2776</v>
      </c>
      <c r="J2360">
        <v>304213</v>
      </c>
      <c r="K2360" t="s">
        <v>2351</v>
      </c>
      <c r="L2360">
        <v>-36993011.130000003</v>
      </c>
      <c r="M2360">
        <v>0</v>
      </c>
      <c r="N2360">
        <v>9814757.3499999996</v>
      </c>
      <c r="O2360">
        <v>-9814757.3499999996</v>
      </c>
      <c r="P2360" t="s">
        <v>607</v>
      </c>
      <c r="Q2360">
        <v>-9814757.3499999996</v>
      </c>
      <c r="R2360">
        <v>0</v>
      </c>
      <c r="S2360">
        <v>0</v>
      </c>
      <c r="T2360" t="s">
        <v>2899</v>
      </c>
      <c r="U2360" s="221">
        <f t="shared" si="73"/>
        <v>-0.98147573499999996</v>
      </c>
    </row>
    <row r="2361" spans="1:21" hidden="1">
      <c r="A2361" s="55" t="str">
        <f t="shared" si="72"/>
        <v>Y0BL5.2</v>
      </c>
      <c r="B2361" s="55">
        <f>VLOOKUP(J2361,'Mapping-CITI'!A:E,5,0)</f>
        <v>5.2</v>
      </c>
      <c r="D2361" s="42">
        <v>45016</v>
      </c>
      <c r="E2361" s="42">
        <v>45199</v>
      </c>
      <c r="F2361" t="s">
        <v>2899</v>
      </c>
      <c r="G2361" t="s">
        <v>2925</v>
      </c>
      <c r="H2361">
        <v>5110</v>
      </c>
      <c r="I2361" t="s">
        <v>2776</v>
      </c>
      <c r="J2361">
        <v>304214</v>
      </c>
      <c r="K2361" t="s">
        <v>2352</v>
      </c>
      <c r="L2361">
        <v>-84570610.049999997</v>
      </c>
      <c r="M2361">
        <v>0</v>
      </c>
      <c r="N2361">
        <v>50656159.009999998</v>
      </c>
      <c r="O2361">
        <v>-50656159.009999998</v>
      </c>
      <c r="P2361" t="s">
        <v>607</v>
      </c>
      <c r="Q2361">
        <v>-50656159.009999998</v>
      </c>
      <c r="R2361">
        <v>10030</v>
      </c>
      <c r="S2361">
        <v>0</v>
      </c>
      <c r="T2361" t="s">
        <v>2899</v>
      </c>
      <c r="U2361" s="221">
        <f t="shared" si="73"/>
        <v>-5.0656159010000001</v>
      </c>
    </row>
    <row r="2362" spans="1:21" hidden="1">
      <c r="A2362" s="55" t="str">
        <f t="shared" si="72"/>
        <v>Y0BL5.2</v>
      </c>
      <c r="B2362" s="55">
        <f>VLOOKUP(J2362,'Mapping-CITI'!A:E,5,0)</f>
        <v>5.2</v>
      </c>
      <c r="D2362" s="42">
        <v>45016</v>
      </c>
      <c r="E2362" s="42">
        <v>45199</v>
      </c>
      <c r="F2362" t="s">
        <v>2899</v>
      </c>
      <c r="G2362" t="s">
        <v>2925</v>
      </c>
      <c r="H2362">
        <v>5110</v>
      </c>
      <c r="I2362" t="s">
        <v>2776</v>
      </c>
      <c r="J2362">
        <v>304215</v>
      </c>
      <c r="K2362" t="s">
        <v>2353</v>
      </c>
      <c r="L2362">
        <v>-108540074</v>
      </c>
      <c r="M2362">
        <v>0</v>
      </c>
      <c r="N2362">
        <v>105530603.52</v>
      </c>
      <c r="O2362">
        <v>-105530603.52</v>
      </c>
      <c r="P2362" t="s">
        <v>607</v>
      </c>
      <c r="Q2362">
        <v>-105530603.52</v>
      </c>
      <c r="R2362">
        <v>0</v>
      </c>
      <c r="S2362">
        <v>0</v>
      </c>
      <c r="T2362" t="s">
        <v>2899</v>
      </c>
      <c r="U2362" s="221">
        <f t="shared" si="73"/>
        <v>-10.553060351999999</v>
      </c>
    </row>
    <row r="2363" spans="1:21" hidden="1">
      <c r="A2363" s="55" t="str">
        <f t="shared" si="72"/>
        <v>Y0BL5.2</v>
      </c>
      <c r="B2363" s="55">
        <f>VLOOKUP(J2363,'Mapping-CITI'!A:E,5,0)</f>
        <v>5.2</v>
      </c>
      <c r="D2363" s="42">
        <v>45016</v>
      </c>
      <c r="E2363" s="42">
        <v>45199</v>
      </c>
      <c r="F2363" t="s">
        <v>2899</v>
      </c>
      <c r="G2363" t="s">
        <v>2925</v>
      </c>
      <c r="H2363">
        <v>5110</v>
      </c>
      <c r="I2363" t="s">
        <v>2776</v>
      </c>
      <c r="J2363">
        <v>304216</v>
      </c>
      <c r="K2363" t="s">
        <v>2354</v>
      </c>
      <c r="L2363">
        <v>-243729468.22999999</v>
      </c>
      <c r="M2363">
        <v>0</v>
      </c>
      <c r="N2363">
        <v>199538169.25</v>
      </c>
      <c r="O2363">
        <v>-199538169.25</v>
      </c>
      <c r="P2363" t="s">
        <v>607</v>
      </c>
      <c r="Q2363">
        <v>-199538169.25</v>
      </c>
      <c r="R2363">
        <v>0</v>
      </c>
      <c r="S2363">
        <v>0</v>
      </c>
      <c r="T2363" t="s">
        <v>2899</v>
      </c>
      <c r="U2363" s="221">
        <f t="shared" si="73"/>
        <v>-19.953816925000002</v>
      </c>
    </row>
    <row r="2364" spans="1:21" hidden="1">
      <c r="A2364" s="55" t="str">
        <f t="shared" si="72"/>
        <v>Y0BL5.2</v>
      </c>
      <c r="B2364" s="55">
        <f>VLOOKUP(J2364,'Mapping-CITI'!A:E,5,0)</f>
        <v>5.2</v>
      </c>
      <c r="D2364" s="42">
        <v>45016</v>
      </c>
      <c r="E2364" s="42">
        <v>45199</v>
      </c>
      <c r="F2364" t="s">
        <v>2899</v>
      </c>
      <c r="G2364" t="s">
        <v>2925</v>
      </c>
      <c r="H2364">
        <v>5110</v>
      </c>
      <c r="I2364" t="s">
        <v>2776</v>
      </c>
      <c r="J2364">
        <v>304232</v>
      </c>
      <c r="K2364" t="s">
        <v>2358</v>
      </c>
      <c r="L2364">
        <v>-86061.34</v>
      </c>
      <c r="M2364">
        <v>0</v>
      </c>
      <c r="N2364">
        <v>13257.85</v>
      </c>
      <c r="O2364">
        <v>-13257.85</v>
      </c>
      <c r="P2364" t="s">
        <v>607</v>
      </c>
      <c r="Q2364">
        <v>-13257.85</v>
      </c>
      <c r="R2364">
        <v>0</v>
      </c>
      <c r="S2364">
        <v>13257.85</v>
      </c>
      <c r="T2364" t="s">
        <v>2899</v>
      </c>
      <c r="U2364" s="221">
        <f t="shared" si="73"/>
        <v>-1.3257850000000001E-3</v>
      </c>
    </row>
    <row r="2365" spans="1:21" hidden="1">
      <c r="A2365" s="55" t="str">
        <f t="shared" si="72"/>
        <v>Y0BL5.5</v>
      </c>
      <c r="B2365" s="55">
        <f>VLOOKUP(J2365,'Mapping-CITI'!A:E,5,0)</f>
        <v>5.5</v>
      </c>
      <c r="D2365" s="42">
        <v>45016</v>
      </c>
      <c r="E2365" s="42">
        <v>45199</v>
      </c>
      <c r="F2365" t="s">
        <v>2899</v>
      </c>
      <c r="G2365" t="s">
        <v>2925</v>
      </c>
      <c r="H2365">
        <v>5110</v>
      </c>
      <c r="I2365" t="s">
        <v>2776</v>
      </c>
      <c r="J2365">
        <v>304302</v>
      </c>
      <c r="K2365" t="s">
        <v>810</v>
      </c>
      <c r="L2365">
        <v>-334.12</v>
      </c>
      <c r="M2365">
        <v>0</v>
      </c>
      <c r="N2365">
        <v>0</v>
      </c>
      <c r="O2365">
        <v>0</v>
      </c>
      <c r="P2365" t="s">
        <v>607</v>
      </c>
      <c r="Q2365">
        <v>0</v>
      </c>
      <c r="R2365">
        <v>0</v>
      </c>
      <c r="S2365">
        <v>0</v>
      </c>
      <c r="T2365" t="s">
        <v>2899</v>
      </c>
      <c r="U2365" s="221">
        <f t="shared" si="73"/>
        <v>0</v>
      </c>
    </row>
    <row r="2366" spans="1:21" hidden="1">
      <c r="A2366" s="55" t="str">
        <f t="shared" si="72"/>
        <v>Y0BL5.5</v>
      </c>
      <c r="B2366" s="55">
        <f>VLOOKUP(J2366,'Mapping-CITI'!A:E,5,0)</f>
        <v>5.5</v>
      </c>
      <c r="D2366" s="42">
        <v>45016</v>
      </c>
      <c r="E2366" s="42">
        <v>45199</v>
      </c>
      <c r="F2366" t="s">
        <v>2899</v>
      </c>
      <c r="G2366" t="s">
        <v>2925</v>
      </c>
      <c r="H2366">
        <v>5200</v>
      </c>
      <c r="I2366" t="s">
        <v>2777</v>
      </c>
      <c r="J2366">
        <v>304751</v>
      </c>
      <c r="K2366" t="s">
        <v>2369</v>
      </c>
      <c r="L2366">
        <v>-214.31</v>
      </c>
      <c r="M2366">
        <v>0</v>
      </c>
      <c r="N2366">
        <v>665.44</v>
      </c>
      <c r="O2366">
        <v>-665.44</v>
      </c>
      <c r="P2366" t="s">
        <v>607</v>
      </c>
      <c r="Q2366">
        <v>-665.44</v>
      </c>
      <c r="R2366">
        <v>0</v>
      </c>
      <c r="S2366">
        <v>665.44</v>
      </c>
      <c r="T2366" t="s">
        <v>2899</v>
      </c>
      <c r="U2366" s="221">
        <f t="shared" si="73"/>
        <v>-6.6544000000000005E-5</v>
      </c>
    </row>
    <row r="2367" spans="1:21" hidden="1">
      <c r="A2367" s="55" t="str">
        <f t="shared" si="72"/>
        <v>Y0BL5.5</v>
      </c>
      <c r="B2367" s="55">
        <f>VLOOKUP(J2367,'Mapping-CITI'!A:E,5,0)</f>
        <v>5.5</v>
      </c>
      <c r="D2367" s="42">
        <v>45016</v>
      </c>
      <c r="E2367" s="42">
        <v>45199</v>
      </c>
      <c r="F2367" t="s">
        <v>2899</v>
      </c>
      <c r="G2367" t="s">
        <v>2925</v>
      </c>
      <c r="H2367">
        <v>5200</v>
      </c>
      <c r="I2367" t="s">
        <v>2777</v>
      </c>
      <c r="J2367">
        <v>305101</v>
      </c>
      <c r="K2367" t="s">
        <v>2374</v>
      </c>
      <c r="L2367">
        <v>-13929.01</v>
      </c>
      <c r="M2367">
        <v>0</v>
      </c>
      <c r="N2367">
        <v>68048.67</v>
      </c>
      <c r="O2367">
        <v>-68048.67</v>
      </c>
      <c r="P2367" t="s">
        <v>607</v>
      </c>
      <c r="Q2367">
        <v>-68048.67</v>
      </c>
      <c r="R2367">
        <v>0</v>
      </c>
      <c r="S2367">
        <v>68048.67</v>
      </c>
      <c r="T2367" t="s">
        <v>2899</v>
      </c>
      <c r="U2367" s="221">
        <f t="shared" si="73"/>
        <v>-6.804867E-3</v>
      </c>
    </row>
    <row r="2368" spans="1:21" hidden="1">
      <c r="A2368" s="55" t="str">
        <f t="shared" si="72"/>
        <v>Y0BL5.5</v>
      </c>
      <c r="B2368" s="55">
        <f>VLOOKUP(J2368,'Mapping-CITI'!A:E,5,0)</f>
        <v>5.5</v>
      </c>
      <c r="D2368" s="42">
        <v>45016</v>
      </c>
      <c r="E2368" s="42">
        <v>45199</v>
      </c>
      <c r="F2368" t="s">
        <v>2899</v>
      </c>
      <c r="G2368" t="s">
        <v>2925</v>
      </c>
      <c r="H2368">
        <v>5200</v>
      </c>
      <c r="I2368" t="s">
        <v>2777</v>
      </c>
      <c r="J2368">
        <v>310115</v>
      </c>
      <c r="K2368" t="s">
        <v>2398</v>
      </c>
      <c r="L2368">
        <v>-46972.17</v>
      </c>
      <c r="M2368">
        <v>540.15</v>
      </c>
      <c r="N2368">
        <v>274.35000000000002</v>
      </c>
      <c r="O2368">
        <v>265.8</v>
      </c>
      <c r="P2368" t="s">
        <v>607</v>
      </c>
      <c r="Q2368">
        <v>265.8</v>
      </c>
      <c r="R2368">
        <v>540.15</v>
      </c>
      <c r="S2368">
        <v>274.35000000000002</v>
      </c>
      <c r="T2368" t="s">
        <v>2899</v>
      </c>
      <c r="U2368" s="221">
        <f t="shared" si="73"/>
        <v>2.6579999999999996E-5</v>
      </c>
    </row>
    <row r="2369" spans="1:21" hidden="1">
      <c r="A2369" s="55" t="str">
        <f t="shared" si="72"/>
        <v>Y0BLIgnore</v>
      </c>
      <c r="B2369" s="55" t="str">
        <f>VLOOKUP(J2369,'Mapping-CITI'!A:E,5,0)</f>
        <v>Ignore</v>
      </c>
      <c r="D2369" s="42">
        <v>45016</v>
      </c>
      <c r="E2369" s="42">
        <v>45199</v>
      </c>
      <c r="F2369" t="s">
        <v>2899</v>
      </c>
      <c r="G2369" t="s">
        <v>2925</v>
      </c>
      <c r="H2369">
        <v>5170</v>
      </c>
      <c r="I2369" t="s">
        <v>2800</v>
      </c>
      <c r="J2369">
        <v>311608</v>
      </c>
      <c r="K2369" t="s">
        <v>2405</v>
      </c>
      <c r="L2369">
        <v>0</v>
      </c>
      <c r="M2369">
        <v>0</v>
      </c>
      <c r="N2369">
        <v>0</v>
      </c>
      <c r="O2369">
        <v>0</v>
      </c>
      <c r="P2369" t="s">
        <v>607</v>
      </c>
      <c r="Q2369">
        <v>0</v>
      </c>
      <c r="R2369">
        <v>0</v>
      </c>
      <c r="S2369">
        <v>0</v>
      </c>
      <c r="T2369" t="s">
        <v>2899</v>
      </c>
      <c r="U2369" s="221">
        <f t="shared" si="73"/>
        <v>0</v>
      </c>
    </row>
    <row r="2370" spans="1:21" hidden="1">
      <c r="A2370" s="55" t="str">
        <f t="shared" si="72"/>
        <v>Y0BLIgnore</v>
      </c>
      <c r="B2370" s="55" t="str">
        <f>VLOOKUP(J2370,'Mapping-CITI'!A:E,5,0)</f>
        <v>Ignore</v>
      </c>
      <c r="D2370" s="42">
        <v>45016</v>
      </c>
      <c r="E2370" s="42">
        <v>45199</v>
      </c>
      <c r="F2370" t="s">
        <v>2899</v>
      </c>
      <c r="G2370" t="s">
        <v>2925</v>
      </c>
      <c r="H2370">
        <v>5170</v>
      </c>
      <c r="I2370" t="s">
        <v>2800</v>
      </c>
      <c r="J2370">
        <v>311617</v>
      </c>
      <c r="K2370" t="s">
        <v>2407</v>
      </c>
      <c r="L2370">
        <v>715535.76</v>
      </c>
      <c r="M2370">
        <v>502052</v>
      </c>
      <c r="N2370">
        <v>-434050</v>
      </c>
      <c r="O2370">
        <v>936102</v>
      </c>
      <c r="P2370" t="s">
        <v>607</v>
      </c>
      <c r="Q2370">
        <v>936102</v>
      </c>
      <c r="R2370">
        <v>0</v>
      </c>
      <c r="S2370">
        <v>0</v>
      </c>
      <c r="T2370" t="s">
        <v>2899</v>
      </c>
      <c r="U2370" s="221">
        <f t="shared" si="73"/>
        <v>9.3610200000000005E-2</v>
      </c>
    </row>
    <row r="2371" spans="1:21" hidden="1">
      <c r="A2371" s="55" t="str">
        <f t="shared" ref="A2371:A2434" si="74">F2371&amp;B2371</f>
        <v>Y0BLIgnore</v>
      </c>
      <c r="B2371" s="55" t="str">
        <f>VLOOKUP(J2371,'Mapping-CITI'!A:E,5,0)</f>
        <v>Ignore</v>
      </c>
      <c r="D2371" s="42">
        <v>45016</v>
      </c>
      <c r="E2371" s="42">
        <v>45199</v>
      </c>
      <c r="F2371" t="s">
        <v>2899</v>
      </c>
      <c r="G2371" t="s">
        <v>2925</v>
      </c>
      <c r="H2371">
        <v>5170</v>
      </c>
      <c r="I2371" t="s">
        <v>2800</v>
      </c>
      <c r="J2371">
        <v>311618</v>
      </c>
      <c r="K2371" t="s">
        <v>2408</v>
      </c>
      <c r="L2371">
        <v>-1457693.5</v>
      </c>
      <c r="M2371">
        <v>458163</v>
      </c>
      <c r="N2371">
        <v>-2360086</v>
      </c>
      <c r="O2371">
        <v>2818249</v>
      </c>
      <c r="P2371" t="s">
        <v>607</v>
      </c>
      <c r="Q2371">
        <v>2818249</v>
      </c>
      <c r="R2371">
        <v>0</v>
      </c>
      <c r="S2371">
        <v>0</v>
      </c>
      <c r="T2371" t="s">
        <v>2899</v>
      </c>
      <c r="U2371" s="221">
        <f t="shared" ref="U2371:U2434" si="75">(M2371-N2371)/10^7</f>
        <v>0.28182489999999999</v>
      </c>
    </row>
    <row r="2372" spans="1:21" hidden="1">
      <c r="A2372" s="55" t="str">
        <f t="shared" si="74"/>
        <v>Y0BLIgnore</v>
      </c>
      <c r="B2372" s="55" t="str">
        <f>VLOOKUP(J2372,'Mapping-CITI'!A:E,5,0)</f>
        <v>Ignore</v>
      </c>
      <c r="D2372" s="42">
        <v>45016</v>
      </c>
      <c r="E2372" s="42">
        <v>45199</v>
      </c>
      <c r="F2372" t="s">
        <v>2899</v>
      </c>
      <c r="G2372" t="s">
        <v>2925</v>
      </c>
      <c r="H2372">
        <v>5170</v>
      </c>
      <c r="I2372" t="s">
        <v>2800</v>
      </c>
      <c r="J2372">
        <v>311619</v>
      </c>
      <c r="K2372" t="s">
        <v>2409</v>
      </c>
      <c r="L2372">
        <v>-797792.5</v>
      </c>
      <c r="M2372">
        <v>0</v>
      </c>
      <c r="N2372">
        <v>-2834795</v>
      </c>
      <c r="O2372">
        <v>2834795</v>
      </c>
      <c r="P2372" t="s">
        <v>607</v>
      </c>
      <c r="Q2372">
        <v>2834795</v>
      </c>
      <c r="R2372">
        <v>0</v>
      </c>
      <c r="S2372">
        <v>0</v>
      </c>
      <c r="T2372" t="s">
        <v>2899</v>
      </c>
      <c r="U2372" s="221">
        <f t="shared" si="75"/>
        <v>0.2834795</v>
      </c>
    </row>
    <row r="2373" spans="1:21" hidden="1">
      <c r="A2373" s="55" t="str">
        <f t="shared" si="74"/>
        <v>Y0BL6.4</v>
      </c>
      <c r="B2373" s="55">
        <f>VLOOKUP(J2373,'Mapping-CITI'!A:E,5,0)</f>
        <v>6.4</v>
      </c>
      <c r="D2373" s="42">
        <v>45016</v>
      </c>
      <c r="E2373" s="42">
        <v>45199</v>
      </c>
      <c r="F2373" t="s">
        <v>2899</v>
      </c>
      <c r="G2373" t="s">
        <v>2925</v>
      </c>
      <c r="H2373">
        <v>4160</v>
      </c>
      <c r="I2373" t="s">
        <v>2778</v>
      </c>
      <c r="J2373">
        <v>401201</v>
      </c>
      <c r="K2373" t="s">
        <v>2419</v>
      </c>
      <c r="L2373">
        <v>116530.25</v>
      </c>
      <c r="M2373">
        <v>0</v>
      </c>
      <c r="N2373">
        <v>0</v>
      </c>
      <c r="O2373">
        <v>0</v>
      </c>
      <c r="P2373" t="s">
        <v>607</v>
      </c>
      <c r="Q2373">
        <v>0</v>
      </c>
      <c r="R2373">
        <v>0</v>
      </c>
      <c r="S2373">
        <v>0</v>
      </c>
      <c r="T2373" t="s">
        <v>2899</v>
      </c>
      <c r="U2373" s="221">
        <f t="shared" si="75"/>
        <v>0</v>
      </c>
    </row>
    <row r="2374" spans="1:21" hidden="1">
      <c r="A2374" s="55" t="str">
        <f t="shared" si="74"/>
        <v>Y0BLIgnore</v>
      </c>
      <c r="B2374" s="55" t="str">
        <f>VLOOKUP(J2374,'Mapping-CITI'!A:E,5,0)</f>
        <v>Ignore</v>
      </c>
      <c r="D2374" s="42">
        <v>45016</v>
      </c>
      <c r="E2374" s="42">
        <v>45199</v>
      </c>
      <c r="F2374" t="s">
        <v>2899</v>
      </c>
      <c r="G2374" t="s">
        <v>2925</v>
      </c>
      <c r="H2374">
        <v>4160</v>
      </c>
      <c r="I2374" t="s">
        <v>2778</v>
      </c>
      <c r="J2374">
        <v>401236</v>
      </c>
      <c r="K2374" t="s">
        <v>2427</v>
      </c>
      <c r="L2374">
        <v>32023.279999999999</v>
      </c>
      <c r="M2374">
        <v>31323.67</v>
      </c>
      <c r="N2374">
        <v>0</v>
      </c>
      <c r="O2374">
        <v>31323.67</v>
      </c>
      <c r="P2374" t="s">
        <v>607</v>
      </c>
      <c r="Q2374">
        <v>31323.67</v>
      </c>
      <c r="R2374">
        <v>32261.69</v>
      </c>
      <c r="S2374">
        <v>0</v>
      </c>
      <c r="T2374" t="s">
        <v>2899</v>
      </c>
      <c r="U2374" s="221">
        <f t="shared" si="75"/>
        <v>3.1323669999999996E-3</v>
      </c>
    </row>
    <row r="2375" spans="1:21" hidden="1">
      <c r="A2375" s="55" t="str">
        <f t="shared" si="74"/>
        <v>Y0BLIgnore</v>
      </c>
      <c r="B2375" s="55" t="str">
        <f>VLOOKUP(J2375,'Mapping-CITI'!A:E,5,0)</f>
        <v>Ignore</v>
      </c>
      <c r="D2375" s="42">
        <v>45016</v>
      </c>
      <c r="E2375" s="42">
        <v>45199</v>
      </c>
      <c r="F2375" t="s">
        <v>2899</v>
      </c>
      <c r="G2375" t="s">
        <v>2925</v>
      </c>
      <c r="H2375">
        <v>4160</v>
      </c>
      <c r="I2375" t="s">
        <v>2778</v>
      </c>
      <c r="J2375">
        <v>401240</v>
      </c>
      <c r="K2375" t="s">
        <v>2429</v>
      </c>
      <c r="L2375">
        <v>110181.47</v>
      </c>
      <c r="M2375">
        <v>63896.57</v>
      </c>
      <c r="N2375">
        <v>0</v>
      </c>
      <c r="O2375">
        <v>63896.57</v>
      </c>
      <c r="P2375" t="s">
        <v>607</v>
      </c>
      <c r="Q2375">
        <v>63896.57</v>
      </c>
      <c r="R2375">
        <v>63896.57</v>
      </c>
      <c r="S2375">
        <v>0</v>
      </c>
      <c r="T2375" t="s">
        <v>2899</v>
      </c>
      <c r="U2375" s="221">
        <f t="shared" si="75"/>
        <v>6.389657E-3</v>
      </c>
    </row>
    <row r="2376" spans="1:21" hidden="1">
      <c r="A2376" s="55" t="str">
        <f t="shared" si="74"/>
        <v>Y0BLIgnore</v>
      </c>
      <c r="B2376" s="55" t="str">
        <f>VLOOKUP(J2376,'Mapping-CITI'!A:E,5,0)</f>
        <v>Ignore</v>
      </c>
      <c r="D2376" s="42">
        <v>45016</v>
      </c>
      <c r="E2376" s="42">
        <v>45199</v>
      </c>
      <c r="F2376" t="s">
        <v>2899</v>
      </c>
      <c r="G2376" t="s">
        <v>2925</v>
      </c>
      <c r="H2376">
        <v>4160</v>
      </c>
      <c r="I2376" t="s">
        <v>2778</v>
      </c>
      <c r="J2376">
        <v>401242</v>
      </c>
      <c r="K2376" t="s">
        <v>2431</v>
      </c>
      <c r="L2376">
        <v>122892.79</v>
      </c>
      <c r="M2376">
        <v>87103.17</v>
      </c>
      <c r="N2376">
        <v>0</v>
      </c>
      <c r="O2376">
        <v>87103.17</v>
      </c>
      <c r="P2376" t="s">
        <v>607</v>
      </c>
      <c r="Q2376">
        <v>87103.17</v>
      </c>
      <c r="R2376">
        <v>87103.17</v>
      </c>
      <c r="S2376">
        <v>0</v>
      </c>
      <c r="T2376" t="s">
        <v>2899</v>
      </c>
      <c r="U2376" s="221">
        <f t="shared" si="75"/>
        <v>8.7103170000000004E-3</v>
      </c>
    </row>
    <row r="2377" spans="1:21" hidden="1">
      <c r="A2377" s="55" t="str">
        <f t="shared" si="74"/>
        <v>Y0BL6.4</v>
      </c>
      <c r="B2377" s="55">
        <f>VLOOKUP(J2377,'Mapping-CITI'!A:E,5,0)</f>
        <v>6.4</v>
      </c>
      <c r="D2377" s="42">
        <v>45016</v>
      </c>
      <c r="E2377" s="42">
        <v>45199</v>
      </c>
      <c r="F2377" t="s">
        <v>2899</v>
      </c>
      <c r="G2377" t="s">
        <v>2925</v>
      </c>
      <c r="H2377">
        <v>4160</v>
      </c>
      <c r="I2377" t="s">
        <v>2778</v>
      </c>
      <c r="J2377">
        <v>401301</v>
      </c>
      <c r="K2377" t="s">
        <v>2432</v>
      </c>
      <c r="L2377">
        <v>5130.99</v>
      </c>
      <c r="M2377">
        <v>18355.97</v>
      </c>
      <c r="N2377">
        <v>17010.34</v>
      </c>
      <c r="O2377">
        <v>1345.63</v>
      </c>
      <c r="P2377" t="s">
        <v>607</v>
      </c>
      <c r="Q2377">
        <v>1345.63</v>
      </c>
      <c r="R2377">
        <v>18355.97</v>
      </c>
      <c r="S2377">
        <v>17010.34</v>
      </c>
      <c r="T2377" t="s">
        <v>2899</v>
      </c>
      <c r="U2377" s="221">
        <f t="shared" si="75"/>
        <v>1.3456300000000011E-4</v>
      </c>
    </row>
    <row r="2378" spans="1:21" hidden="1">
      <c r="A2378" s="55" t="str">
        <f t="shared" si="74"/>
        <v>Y0BL6.2</v>
      </c>
      <c r="B2378" s="55">
        <f>VLOOKUP(J2378,'Mapping-CITI'!A:E,5,0)</f>
        <v>6.2</v>
      </c>
      <c r="D2378" s="42">
        <v>45016</v>
      </c>
      <c r="E2378" s="42">
        <v>45199</v>
      </c>
      <c r="F2378" t="s">
        <v>2899</v>
      </c>
      <c r="G2378" t="s">
        <v>2925</v>
      </c>
      <c r="H2378">
        <v>4160</v>
      </c>
      <c r="I2378" t="s">
        <v>2778</v>
      </c>
      <c r="J2378">
        <v>401501</v>
      </c>
      <c r="K2378" t="s">
        <v>676</v>
      </c>
      <c r="L2378">
        <v>-613968.49</v>
      </c>
      <c r="M2378">
        <v>0</v>
      </c>
      <c r="N2378">
        <v>7419.59</v>
      </c>
      <c r="O2378">
        <v>-7419.59</v>
      </c>
      <c r="P2378" t="s">
        <v>607</v>
      </c>
      <c r="Q2378">
        <v>-7419.59</v>
      </c>
      <c r="R2378">
        <v>0</v>
      </c>
      <c r="S2378">
        <v>0</v>
      </c>
      <c r="T2378" t="s">
        <v>2899</v>
      </c>
      <c r="U2378" s="221">
        <f t="shared" si="75"/>
        <v>-7.4195900000000004E-4</v>
      </c>
    </row>
    <row r="2379" spans="1:21" hidden="1">
      <c r="A2379" s="55" t="str">
        <f t="shared" si="74"/>
        <v>Y0BL6.4</v>
      </c>
      <c r="B2379" s="55">
        <f>VLOOKUP(J2379,'Mapping-CITI'!A:E,5,0)</f>
        <v>6.4</v>
      </c>
      <c r="D2379" s="42">
        <v>45016</v>
      </c>
      <c r="E2379" s="42">
        <v>45199</v>
      </c>
      <c r="F2379" t="s">
        <v>2899</v>
      </c>
      <c r="G2379" t="s">
        <v>2925</v>
      </c>
      <c r="H2379">
        <v>4160</v>
      </c>
      <c r="I2379" t="s">
        <v>2778</v>
      </c>
      <c r="J2379">
        <v>401702</v>
      </c>
      <c r="K2379" t="s">
        <v>2686</v>
      </c>
      <c r="L2379">
        <v>-42223.31</v>
      </c>
      <c r="M2379">
        <v>0</v>
      </c>
      <c r="N2379">
        <v>667.79</v>
      </c>
      <c r="O2379">
        <v>-667.79</v>
      </c>
      <c r="P2379" t="s">
        <v>607</v>
      </c>
      <c r="Q2379">
        <v>-667.79</v>
      </c>
      <c r="R2379">
        <v>0</v>
      </c>
      <c r="S2379">
        <v>0</v>
      </c>
      <c r="T2379" t="s">
        <v>2899</v>
      </c>
      <c r="U2379" s="221">
        <f t="shared" si="75"/>
        <v>-6.6778999999999992E-5</v>
      </c>
    </row>
    <row r="2380" spans="1:21" hidden="1">
      <c r="A2380" s="55" t="str">
        <f t="shared" si="74"/>
        <v>Y0BL6.4</v>
      </c>
      <c r="B2380" s="55">
        <f>VLOOKUP(J2380,'Mapping-CITI'!A:E,5,0)</f>
        <v>6.4</v>
      </c>
      <c r="D2380" s="42">
        <v>45016</v>
      </c>
      <c r="E2380" s="42">
        <v>45199</v>
      </c>
      <c r="F2380" t="s">
        <v>2899</v>
      </c>
      <c r="G2380" t="s">
        <v>2925</v>
      </c>
      <c r="H2380">
        <v>4160</v>
      </c>
      <c r="I2380" t="s">
        <v>2778</v>
      </c>
      <c r="J2380">
        <v>401703</v>
      </c>
      <c r="K2380" t="s">
        <v>2687</v>
      </c>
      <c r="L2380">
        <v>-42223.31</v>
      </c>
      <c r="M2380">
        <v>0</v>
      </c>
      <c r="N2380">
        <v>667.79</v>
      </c>
      <c r="O2380">
        <v>-667.79</v>
      </c>
      <c r="P2380" t="s">
        <v>607</v>
      </c>
      <c r="Q2380">
        <v>-667.79</v>
      </c>
      <c r="R2380">
        <v>0</v>
      </c>
      <c r="S2380">
        <v>0</v>
      </c>
      <c r="T2380" t="s">
        <v>2899</v>
      </c>
      <c r="U2380" s="221">
        <f t="shared" si="75"/>
        <v>-6.6778999999999992E-5</v>
      </c>
    </row>
    <row r="2381" spans="1:21" hidden="1">
      <c r="A2381" s="55" t="str">
        <f t="shared" si="74"/>
        <v>Y0BL6.4</v>
      </c>
      <c r="B2381" s="55">
        <f>VLOOKUP(J2381,'Mapping-CITI'!A:E,5,0)</f>
        <v>6.4</v>
      </c>
      <c r="D2381" s="42">
        <v>45016</v>
      </c>
      <c r="E2381" s="42">
        <v>45199</v>
      </c>
      <c r="F2381" t="s">
        <v>2899</v>
      </c>
      <c r="G2381" t="s">
        <v>2925</v>
      </c>
      <c r="H2381">
        <v>4160</v>
      </c>
      <c r="I2381" t="s">
        <v>2778</v>
      </c>
      <c r="J2381">
        <v>401707</v>
      </c>
      <c r="K2381" t="s">
        <v>2680</v>
      </c>
      <c r="L2381">
        <v>319243.49</v>
      </c>
      <c r="M2381">
        <v>229012.63</v>
      </c>
      <c r="N2381">
        <v>65878.460000000006</v>
      </c>
      <c r="O2381">
        <v>163134.17000000001</v>
      </c>
      <c r="P2381" t="s">
        <v>607</v>
      </c>
      <c r="Q2381">
        <v>163134.17000000001</v>
      </c>
      <c r="R2381">
        <v>65878.460000000006</v>
      </c>
      <c r="S2381">
        <v>65878.460000000006</v>
      </c>
      <c r="T2381" t="s">
        <v>2899</v>
      </c>
      <c r="U2381" s="221">
        <f t="shared" si="75"/>
        <v>1.6313416999999997E-2</v>
      </c>
    </row>
    <row r="2382" spans="1:21" hidden="1">
      <c r="A2382" s="55" t="str">
        <f t="shared" si="74"/>
        <v>Y0BL6.4</v>
      </c>
      <c r="B2382" s="55">
        <f>VLOOKUP(J2382,'Mapping-CITI'!A:E,5,0)</f>
        <v>6.4</v>
      </c>
      <c r="D2382" s="42">
        <v>45016</v>
      </c>
      <c r="E2382" s="42">
        <v>45199</v>
      </c>
      <c r="F2382" t="s">
        <v>2899</v>
      </c>
      <c r="G2382" t="s">
        <v>2925</v>
      </c>
      <c r="H2382">
        <v>4160</v>
      </c>
      <c r="I2382" t="s">
        <v>2778</v>
      </c>
      <c r="J2382">
        <v>401708</v>
      </c>
      <c r="K2382" t="s">
        <v>2681</v>
      </c>
      <c r="L2382">
        <v>319243.49</v>
      </c>
      <c r="M2382">
        <v>229012.63</v>
      </c>
      <c r="N2382">
        <v>65878.460000000006</v>
      </c>
      <c r="O2382">
        <v>163134.17000000001</v>
      </c>
      <c r="P2382" t="s">
        <v>607</v>
      </c>
      <c r="Q2382">
        <v>163134.17000000001</v>
      </c>
      <c r="R2382">
        <v>65878.460000000006</v>
      </c>
      <c r="S2382">
        <v>65878.460000000006</v>
      </c>
      <c r="T2382" t="s">
        <v>2899</v>
      </c>
      <c r="U2382" s="221">
        <f t="shared" si="75"/>
        <v>1.6313416999999997E-2</v>
      </c>
    </row>
    <row r="2383" spans="1:21" hidden="1">
      <c r="A2383" s="55" t="str">
        <f t="shared" si="74"/>
        <v>Y0BL6.4</v>
      </c>
      <c r="B2383" s="55">
        <f>VLOOKUP(J2383,'Mapping-CITI'!A:E,5,0)</f>
        <v>6.4</v>
      </c>
      <c r="D2383" s="42">
        <v>45016</v>
      </c>
      <c r="E2383" s="42">
        <v>45199</v>
      </c>
      <c r="F2383" t="s">
        <v>2899</v>
      </c>
      <c r="G2383" t="s">
        <v>2925</v>
      </c>
      <c r="H2383">
        <v>4160</v>
      </c>
      <c r="I2383" t="s">
        <v>2778</v>
      </c>
      <c r="J2383">
        <v>402084</v>
      </c>
      <c r="K2383" t="s">
        <v>4268</v>
      </c>
      <c r="L2383">
        <v>0</v>
      </c>
      <c r="M2383">
        <v>193000</v>
      </c>
      <c r="N2383">
        <v>0</v>
      </c>
      <c r="O2383">
        <v>193000</v>
      </c>
      <c r="P2383" t="s">
        <v>607</v>
      </c>
      <c r="Q2383">
        <v>193000</v>
      </c>
      <c r="R2383">
        <v>0</v>
      </c>
      <c r="S2383">
        <v>0</v>
      </c>
      <c r="T2383" t="s">
        <v>2899</v>
      </c>
      <c r="U2383" s="221">
        <f t="shared" si="75"/>
        <v>1.9300000000000001E-2</v>
      </c>
    </row>
    <row r="2384" spans="1:21" hidden="1">
      <c r="A2384" s="55" t="str">
        <f t="shared" si="74"/>
        <v>Y0BL6.4</v>
      </c>
      <c r="B2384" s="55">
        <f>VLOOKUP(J2384,'Mapping-CITI'!A:E,5,0)</f>
        <v>6.4</v>
      </c>
      <c r="D2384" s="42">
        <v>45016</v>
      </c>
      <c r="E2384" s="42">
        <v>45199</v>
      </c>
      <c r="F2384" t="s">
        <v>2899</v>
      </c>
      <c r="G2384" t="s">
        <v>2925</v>
      </c>
      <c r="H2384">
        <v>4160</v>
      </c>
      <c r="I2384" t="s">
        <v>2778</v>
      </c>
      <c r="J2384">
        <v>402103</v>
      </c>
      <c r="K2384" t="s">
        <v>2436</v>
      </c>
      <c r="L2384">
        <v>21709.5</v>
      </c>
      <c r="M2384">
        <v>112945.87</v>
      </c>
      <c r="N2384">
        <v>6841.19</v>
      </c>
      <c r="O2384">
        <v>106104.68</v>
      </c>
      <c r="P2384" t="s">
        <v>607</v>
      </c>
      <c r="Q2384">
        <v>106104.68</v>
      </c>
      <c r="R2384">
        <v>112945.87</v>
      </c>
      <c r="S2384">
        <v>6841.19</v>
      </c>
      <c r="T2384" t="s">
        <v>2899</v>
      </c>
      <c r="U2384" s="221">
        <f t="shared" si="75"/>
        <v>1.0610468E-2</v>
      </c>
    </row>
    <row r="2385" spans="1:21" hidden="1">
      <c r="A2385" s="55" t="str">
        <f t="shared" si="74"/>
        <v>Y0BL6.3</v>
      </c>
      <c r="B2385" s="55">
        <f>VLOOKUP(J2385,'Mapping-CITI'!A:E,5,0)</f>
        <v>6.3</v>
      </c>
      <c r="D2385" s="42">
        <v>45016</v>
      </c>
      <c r="E2385" s="42">
        <v>45199</v>
      </c>
      <c r="F2385" t="s">
        <v>2899</v>
      </c>
      <c r="G2385" t="s">
        <v>2925</v>
      </c>
      <c r="H2385">
        <v>4160</v>
      </c>
      <c r="I2385" t="s">
        <v>2778</v>
      </c>
      <c r="J2385">
        <v>402106</v>
      </c>
      <c r="K2385" t="s">
        <v>2437</v>
      </c>
      <c r="L2385">
        <v>47113.85</v>
      </c>
      <c r="M2385">
        <v>14968.55</v>
      </c>
      <c r="N2385">
        <v>0</v>
      </c>
      <c r="O2385">
        <v>14968.55</v>
      </c>
      <c r="P2385" t="s">
        <v>607</v>
      </c>
      <c r="Q2385">
        <v>14968.55</v>
      </c>
      <c r="R2385">
        <v>14968.55</v>
      </c>
      <c r="S2385">
        <v>0</v>
      </c>
      <c r="T2385" t="s">
        <v>2899</v>
      </c>
      <c r="U2385" s="221">
        <f t="shared" si="75"/>
        <v>1.4968549999999998E-3</v>
      </c>
    </row>
    <row r="2386" spans="1:21" hidden="1">
      <c r="A2386" s="55" t="str">
        <f t="shared" si="74"/>
        <v>Y0BL6.4</v>
      </c>
      <c r="B2386" s="55">
        <f>VLOOKUP(J2386,'Mapping-CITI'!A:E,5,0)</f>
        <v>6.4</v>
      </c>
      <c r="D2386" s="42">
        <v>45016</v>
      </c>
      <c r="E2386" s="42">
        <v>45199</v>
      </c>
      <c r="F2386" t="s">
        <v>2899</v>
      </c>
      <c r="G2386" t="s">
        <v>2925</v>
      </c>
      <c r="H2386">
        <v>4160</v>
      </c>
      <c r="I2386" t="s">
        <v>2778</v>
      </c>
      <c r="J2386">
        <v>402113</v>
      </c>
      <c r="K2386" t="s">
        <v>2438</v>
      </c>
      <c r="L2386">
        <v>1324335.4099999999</v>
      </c>
      <c r="M2386">
        <v>472454.18</v>
      </c>
      <c r="N2386">
        <v>1966.51</v>
      </c>
      <c r="O2386">
        <v>470487.67</v>
      </c>
      <c r="P2386" t="s">
        <v>607</v>
      </c>
      <c r="Q2386">
        <v>470487.67</v>
      </c>
      <c r="R2386">
        <v>472454.18</v>
      </c>
      <c r="S2386">
        <v>1966.51</v>
      </c>
      <c r="T2386" t="s">
        <v>2899</v>
      </c>
      <c r="U2386" s="221">
        <f t="shared" si="75"/>
        <v>4.7048766999999998E-2</v>
      </c>
    </row>
    <row r="2387" spans="1:21" hidden="1">
      <c r="A2387" s="55" t="str">
        <f t="shared" si="74"/>
        <v>Y0BL6.4</v>
      </c>
      <c r="B2387" s="55">
        <f>VLOOKUP(J2387,'Mapping-CITI'!A:E,5,0)</f>
        <v>6.4</v>
      </c>
      <c r="D2387" s="42">
        <v>45016</v>
      </c>
      <c r="E2387" s="42">
        <v>45199</v>
      </c>
      <c r="F2387" t="s">
        <v>2899</v>
      </c>
      <c r="G2387" t="s">
        <v>2925</v>
      </c>
      <c r="H2387">
        <v>4160</v>
      </c>
      <c r="I2387" t="s">
        <v>2778</v>
      </c>
      <c r="J2387">
        <v>402125</v>
      </c>
      <c r="K2387" t="s">
        <v>2914</v>
      </c>
      <c r="L2387">
        <v>358097.12</v>
      </c>
      <c r="M2387">
        <v>43766.92</v>
      </c>
      <c r="N2387">
        <v>0</v>
      </c>
      <c r="O2387">
        <v>43766.92</v>
      </c>
      <c r="P2387" t="s">
        <v>607</v>
      </c>
      <c r="Q2387">
        <v>43766.92</v>
      </c>
      <c r="R2387">
        <v>43766.92</v>
      </c>
      <c r="S2387">
        <v>0</v>
      </c>
      <c r="T2387" t="s">
        <v>2899</v>
      </c>
      <c r="U2387" s="221">
        <f t="shared" si="75"/>
        <v>4.3766919999999997E-3</v>
      </c>
    </row>
    <row r="2388" spans="1:21" hidden="1">
      <c r="A2388" s="55" t="str">
        <f t="shared" si="74"/>
        <v>Y0BL6.1</v>
      </c>
      <c r="B2388" s="55">
        <f>VLOOKUP(J2388,'Mapping-CITI'!A:E,5,0)</f>
        <v>6.1</v>
      </c>
      <c r="D2388" s="42">
        <v>45016</v>
      </c>
      <c r="E2388" s="42">
        <v>45199</v>
      </c>
      <c r="F2388" t="s">
        <v>2899</v>
      </c>
      <c r="G2388" t="s">
        <v>2925</v>
      </c>
      <c r="H2388">
        <v>4170</v>
      </c>
      <c r="I2388" t="s">
        <v>2780</v>
      </c>
      <c r="J2388">
        <v>402128</v>
      </c>
      <c r="K2388" t="s">
        <v>2440</v>
      </c>
      <c r="L2388">
        <v>8553868.1600000001</v>
      </c>
      <c r="M2388">
        <v>4062443.6</v>
      </c>
      <c r="N2388">
        <v>863739.85</v>
      </c>
      <c r="O2388">
        <v>3198703.75</v>
      </c>
      <c r="P2388" t="s">
        <v>607</v>
      </c>
      <c r="Q2388">
        <v>3198703.75</v>
      </c>
      <c r="R2388">
        <v>863739.85</v>
      </c>
      <c r="S2388">
        <v>863739.85</v>
      </c>
      <c r="T2388" t="s">
        <v>2899</v>
      </c>
      <c r="U2388" s="221">
        <f t="shared" si="75"/>
        <v>0.31987037499999998</v>
      </c>
    </row>
    <row r="2389" spans="1:21">
      <c r="A2389" s="55" t="str">
        <f t="shared" si="74"/>
        <v>Y0BL6.4</v>
      </c>
      <c r="B2389" s="55">
        <f>VLOOKUP(J2389,'Mapping-CITI'!A:E,5,0)</f>
        <v>6.4</v>
      </c>
      <c r="D2389" s="42">
        <v>45016</v>
      </c>
      <c r="E2389" s="42">
        <v>45199</v>
      </c>
      <c r="F2389" t="s">
        <v>2899</v>
      </c>
      <c r="G2389" t="s">
        <v>2925</v>
      </c>
      <c r="H2389">
        <v>4170</v>
      </c>
      <c r="I2389" t="s">
        <v>2780</v>
      </c>
      <c r="J2389">
        <v>402129</v>
      </c>
      <c r="K2389" t="s">
        <v>2871</v>
      </c>
      <c r="L2389">
        <v>31.57</v>
      </c>
      <c r="M2389">
        <v>4090</v>
      </c>
      <c r="N2389">
        <v>0</v>
      </c>
      <c r="O2389">
        <v>4090</v>
      </c>
      <c r="P2389" t="s">
        <v>607</v>
      </c>
      <c r="Q2389">
        <v>4090</v>
      </c>
      <c r="R2389">
        <v>0</v>
      </c>
      <c r="S2389">
        <v>0</v>
      </c>
      <c r="T2389" t="s">
        <v>2899</v>
      </c>
      <c r="U2389" s="221">
        <f t="shared" si="75"/>
        <v>4.0900000000000002E-4</v>
      </c>
    </row>
    <row r="2390" spans="1:21" hidden="1">
      <c r="A2390" s="55" t="str">
        <f t="shared" si="74"/>
        <v>Y0BL6.4</v>
      </c>
      <c r="B2390" s="55">
        <f>VLOOKUP(J2390,'Mapping-CITI'!A:E,5,0)</f>
        <v>6.4</v>
      </c>
      <c r="D2390" s="42">
        <v>45016</v>
      </c>
      <c r="E2390" s="42">
        <v>45199</v>
      </c>
      <c r="F2390" t="s">
        <v>2899</v>
      </c>
      <c r="G2390" t="s">
        <v>2925</v>
      </c>
      <c r="H2390">
        <v>4160</v>
      </c>
      <c r="I2390" t="s">
        <v>2778</v>
      </c>
      <c r="J2390">
        <v>402132</v>
      </c>
      <c r="K2390" t="s">
        <v>2441</v>
      </c>
      <c r="L2390">
        <v>535533.48</v>
      </c>
      <c r="M2390">
        <v>319874.65000000002</v>
      </c>
      <c r="N2390">
        <v>0</v>
      </c>
      <c r="O2390">
        <v>319874.65000000002</v>
      </c>
      <c r="P2390" t="s">
        <v>607</v>
      </c>
      <c r="Q2390">
        <v>319874.65000000002</v>
      </c>
      <c r="R2390">
        <v>0</v>
      </c>
      <c r="S2390">
        <v>0</v>
      </c>
      <c r="T2390" t="s">
        <v>2899</v>
      </c>
      <c r="U2390" s="221">
        <f t="shared" si="75"/>
        <v>3.1987465E-2</v>
      </c>
    </row>
    <row r="2391" spans="1:21" hidden="1">
      <c r="A2391" s="55" t="str">
        <f t="shared" si="74"/>
        <v>Y0BL6.4</v>
      </c>
      <c r="B2391" s="55">
        <f>VLOOKUP(J2391,'Mapping-CITI'!A:E,5,0)</f>
        <v>6.4</v>
      </c>
      <c r="D2391" s="42">
        <v>45016</v>
      </c>
      <c r="E2391" s="42">
        <v>45199</v>
      </c>
      <c r="F2391" t="s">
        <v>2899</v>
      </c>
      <c r="G2391" t="s">
        <v>2925</v>
      </c>
      <c r="H2391">
        <v>4160</v>
      </c>
      <c r="I2391" t="s">
        <v>2778</v>
      </c>
      <c r="J2391">
        <v>402233</v>
      </c>
      <c r="K2391" t="s">
        <v>2458</v>
      </c>
      <c r="L2391">
        <v>203301.06</v>
      </c>
      <c r="M2391">
        <v>43374.93</v>
      </c>
      <c r="N2391">
        <v>0</v>
      </c>
      <c r="O2391">
        <v>43374.93</v>
      </c>
      <c r="P2391" t="s">
        <v>607</v>
      </c>
      <c r="Q2391">
        <v>43374.93</v>
      </c>
      <c r="R2391">
        <v>43374.93</v>
      </c>
      <c r="S2391">
        <v>0</v>
      </c>
      <c r="T2391" t="s">
        <v>2899</v>
      </c>
      <c r="U2391" s="221">
        <f t="shared" si="75"/>
        <v>4.3374930000000004E-3</v>
      </c>
    </row>
    <row r="2392" spans="1:21" hidden="1">
      <c r="A2392" s="55" t="str">
        <f t="shared" si="74"/>
        <v>Y0BL6.4</v>
      </c>
      <c r="B2392" s="55">
        <f>VLOOKUP(J2392,'Mapping-CITI'!A:E,5,0)</f>
        <v>6.4</v>
      </c>
      <c r="D2392" s="42">
        <v>45016</v>
      </c>
      <c r="E2392" s="42">
        <v>45199</v>
      </c>
      <c r="F2392" t="s">
        <v>2899</v>
      </c>
      <c r="G2392" t="s">
        <v>2925</v>
      </c>
      <c r="H2392">
        <v>4160</v>
      </c>
      <c r="I2392" t="s">
        <v>2778</v>
      </c>
      <c r="J2392">
        <v>402235</v>
      </c>
      <c r="K2392" t="s">
        <v>2459</v>
      </c>
      <c r="L2392">
        <v>57157.75</v>
      </c>
      <c r="M2392">
        <v>18452.87</v>
      </c>
      <c r="N2392">
        <v>0</v>
      </c>
      <c r="O2392">
        <v>18452.87</v>
      </c>
      <c r="P2392" t="s">
        <v>607</v>
      </c>
      <c r="Q2392">
        <v>18452.87</v>
      </c>
      <c r="R2392">
        <v>18452.87</v>
      </c>
      <c r="S2392">
        <v>0</v>
      </c>
      <c r="T2392" t="s">
        <v>2899</v>
      </c>
      <c r="U2392" s="221">
        <f t="shared" si="75"/>
        <v>1.8452869999999999E-3</v>
      </c>
    </row>
    <row r="2393" spans="1:21" hidden="1">
      <c r="A2393" s="55" t="str">
        <f t="shared" si="74"/>
        <v>Y0BL6.2</v>
      </c>
      <c r="B2393" s="55">
        <f>VLOOKUP(J2393,'Mapping-CITI'!A:E,5,0)</f>
        <v>6.2</v>
      </c>
      <c r="D2393" s="42">
        <v>45016</v>
      </c>
      <c r="E2393" s="42">
        <v>45199</v>
      </c>
      <c r="F2393" t="s">
        <v>2899</v>
      </c>
      <c r="G2393" t="s">
        <v>2925</v>
      </c>
      <c r="H2393">
        <v>4160</v>
      </c>
      <c r="I2393" t="s">
        <v>2778</v>
      </c>
      <c r="J2393">
        <v>402257</v>
      </c>
      <c r="K2393" t="s">
        <v>2465</v>
      </c>
      <c r="L2393">
        <v>3547162.61</v>
      </c>
      <c r="M2393">
        <v>2544580.9700000002</v>
      </c>
      <c r="N2393">
        <v>731982.93</v>
      </c>
      <c r="O2393">
        <v>1812598.04</v>
      </c>
      <c r="P2393" t="s">
        <v>607</v>
      </c>
      <c r="Q2393">
        <v>1812598.04</v>
      </c>
      <c r="R2393">
        <v>731982.93</v>
      </c>
      <c r="S2393">
        <v>731982.93</v>
      </c>
      <c r="T2393" t="s">
        <v>2899</v>
      </c>
      <c r="U2393" s="221">
        <f t="shared" si="75"/>
        <v>0.181259804</v>
      </c>
    </row>
    <row r="2394" spans="1:21" hidden="1">
      <c r="A2394" s="55" t="str">
        <f t="shared" si="74"/>
        <v>Y0BL6.4</v>
      </c>
      <c r="B2394" s="55">
        <f>VLOOKUP(J2394,'Mapping-CITI'!A:E,5,0)</f>
        <v>6.4</v>
      </c>
      <c r="D2394" s="42">
        <v>45016</v>
      </c>
      <c r="E2394" s="42">
        <v>45199</v>
      </c>
      <c r="F2394" t="s">
        <v>2899</v>
      </c>
      <c r="G2394" t="s">
        <v>2925</v>
      </c>
      <c r="H2394">
        <v>4160</v>
      </c>
      <c r="I2394" t="s">
        <v>2778</v>
      </c>
      <c r="J2394">
        <v>402381</v>
      </c>
      <c r="K2394" t="s">
        <v>2491</v>
      </c>
      <c r="L2394">
        <v>1775859.4</v>
      </c>
      <c r="M2394">
        <v>1151646.67</v>
      </c>
      <c r="N2394">
        <v>0</v>
      </c>
      <c r="O2394">
        <v>1151646.67</v>
      </c>
      <c r="P2394" t="s">
        <v>607</v>
      </c>
      <c r="Q2394">
        <v>1151646.67</v>
      </c>
      <c r="R2394">
        <v>0</v>
      </c>
      <c r="S2394">
        <v>0</v>
      </c>
      <c r="T2394" t="s">
        <v>2899</v>
      </c>
      <c r="U2394" s="221">
        <f t="shared" si="75"/>
        <v>0.115164667</v>
      </c>
    </row>
    <row r="2395" spans="1:21" hidden="1">
      <c r="A2395" s="55" t="str">
        <f t="shared" si="74"/>
        <v>Y0BL6.4</v>
      </c>
      <c r="B2395" s="55">
        <f>VLOOKUP(J2395,'Mapping-CITI'!A:E,5,0)</f>
        <v>6.4</v>
      </c>
      <c r="D2395" s="42">
        <v>45016</v>
      </c>
      <c r="E2395" s="42">
        <v>45199</v>
      </c>
      <c r="F2395" t="s">
        <v>2899</v>
      </c>
      <c r="G2395" t="s">
        <v>2925</v>
      </c>
      <c r="H2395">
        <v>4160</v>
      </c>
      <c r="I2395" t="s">
        <v>2778</v>
      </c>
      <c r="J2395">
        <v>402404</v>
      </c>
      <c r="K2395" t="s">
        <v>2492</v>
      </c>
      <c r="L2395">
        <v>61442.17</v>
      </c>
      <c r="M2395">
        <v>397.39</v>
      </c>
      <c r="N2395">
        <v>0</v>
      </c>
      <c r="O2395">
        <v>397.39</v>
      </c>
      <c r="P2395" t="s">
        <v>607</v>
      </c>
      <c r="Q2395">
        <v>397.39</v>
      </c>
      <c r="R2395">
        <v>397.39</v>
      </c>
      <c r="S2395">
        <v>0</v>
      </c>
      <c r="T2395" t="s">
        <v>2899</v>
      </c>
      <c r="U2395" s="221">
        <f t="shared" si="75"/>
        <v>3.9739E-5</v>
      </c>
    </row>
    <row r="2396" spans="1:21" hidden="1">
      <c r="A2396" s="55" t="str">
        <f t="shared" si="74"/>
        <v>Y0BLIgnore</v>
      </c>
      <c r="B2396" s="55" t="str">
        <f>VLOOKUP(J2396,'Mapping-CITI'!A:E,5,0)</f>
        <v>Ignore</v>
      </c>
      <c r="D2396" s="42">
        <v>45016</v>
      </c>
      <c r="E2396" s="42">
        <v>45199</v>
      </c>
      <c r="F2396" t="s">
        <v>2899</v>
      </c>
      <c r="G2396" t="s">
        <v>2925</v>
      </c>
      <c r="H2396">
        <v>4160</v>
      </c>
      <c r="I2396" t="s">
        <v>2778</v>
      </c>
      <c r="J2396">
        <v>403316</v>
      </c>
      <c r="K2396" t="s">
        <v>2494</v>
      </c>
      <c r="L2396">
        <v>171681.28</v>
      </c>
      <c r="M2396">
        <v>134182.19</v>
      </c>
      <c r="N2396">
        <v>0</v>
      </c>
      <c r="O2396">
        <v>134182.19</v>
      </c>
      <c r="P2396" t="s">
        <v>607</v>
      </c>
      <c r="Q2396">
        <v>134182.19</v>
      </c>
      <c r="R2396">
        <v>134182.19</v>
      </c>
      <c r="S2396">
        <v>0</v>
      </c>
      <c r="T2396" t="s">
        <v>2899</v>
      </c>
      <c r="U2396" s="221">
        <f t="shared" si="75"/>
        <v>1.3418219E-2</v>
      </c>
    </row>
    <row r="2397" spans="1:21" hidden="1">
      <c r="A2397" s="55" t="str">
        <f t="shared" si="74"/>
        <v>Y0BLIgnore</v>
      </c>
      <c r="B2397" s="55" t="str">
        <f>VLOOKUP(J2397,'Mapping-CITI'!A:E,5,0)</f>
        <v>Ignore</v>
      </c>
      <c r="D2397" s="42">
        <v>45016</v>
      </c>
      <c r="E2397" s="42">
        <v>45199</v>
      </c>
      <c r="F2397" t="s">
        <v>2899</v>
      </c>
      <c r="G2397" t="s">
        <v>2925</v>
      </c>
      <c r="H2397">
        <v>4160</v>
      </c>
      <c r="I2397" t="s">
        <v>2778</v>
      </c>
      <c r="J2397">
        <v>403318</v>
      </c>
      <c r="K2397" t="s">
        <v>2496</v>
      </c>
      <c r="L2397">
        <v>2768536.69</v>
      </c>
      <c r="M2397">
        <v>355782.32</v>
      </c>
      <c r="N2397">
        <v>0</v>
      </c>
      <c r="O2397">
        <v>355782.32</v>
      </c>
      <c r="P2397" t="s">
        <v>607</v>
      </c>
      <c r="Q2397">
        <v>355782.32</v>
      </c>
      <c r="R2397">
        <v>365812.86</v>
      </c>
      <c r="S2397">
        <v>0</v>
      </c>
      <c r="T2397" t="s">
        <v>2899</v>
      </c>
      <c r="U2397" s="221">
        <f t="shared" si="75"/>
        <v>3.5578232000000001E-2</v>
      </c>
    </row>
    <row r="2398" spans="1:21" hidden="1">
      <c r="A2398" s="55" t="str">
        <f t="shared" si="74"/>
        <v>Y0BL5.2</v>
      </c>
      <c r="B2398" s="55">
        <f>VLOOKUP(J2398,'Mapping-CITI'!A:E,5,0)</f>
        <v>5.2</v>
      </c>
      <c r="D2398" s="42">
        <v>45016</v>
      </c>
      <c r="E2398" s="42">
        <v>45199</v>
      </c>
      <c r="F2398" t="s">
        <v>2899</v>
      </c>
      <c r="G2398" t="s">
        <v>2925</v>
      </c>
      <c r="H2398">
        <v>4170</v>
      </c>
      <c r="I2398" t="s">
        <v>2780</v>
      </c>
      <c r="J2398">
        <v>413523</v>
      </c>
      <c r="K2398" t="s">
        <v>2502</v>
      </c>
      <c r="L2398">
        <v>0</v>
      </c>
      <c r="M2398">
        <v>34587.230000000003</v>
      </c>
      <c r="N2398">
        <v>9.92</v>
      </c>
      <c r="O2398">
        <v>34577.31</v>
      </c>
      <c r="P2398" t="s">
        <v>607</v>
      </c>
      <c r="Q2398">
        <v>34577.31</v>
      </c>
      <c r="R2398">
        <v>13.98</v>
      </c>
      <c r="S2398">
        <v>9.92</v>
      </c>
      <c r="T2398" t="s">
        <v>2899</v>
      </c>
      <c r="U2398" s="221">
        <f t="shared" si="75"/>
        <v>3.4577310000000003E-3</v>
      </c>
    </row>
    <row r="2399" spans="1:21" hidden="1">
      <c r="A2399" s="55" t="str">
        <f t="shared" si="74"/>
        <v>Y0BL5.3</v>
      </c>
      <c r="B2399" s="55">
        <f>VLOOKUP(J2399,'Mapping-CITI'!A:E,5,0)</f>
        <v>5.3</v>
      </c>
      <c r="D2399" s="42">
        <v>45016</v>
      </c>
      <c r="E2399" s="42">
        <v>45199</v>
      </c>
      <c r="F2399" t="s">
        <v>2899</v>
      </c>
      <c r="G2399" t="s">
        <v>2925</v>
      </c>
      <c r="H2399">
        <v>4120</v>
      </c>
      <c r="I2399" t="s">
        <v>2781</v>
      </c>
      <c r="J2399">
        <v>440156</v>
      </c>
      <c r="K2399" t="s">
        <v>2578</v>
      </c>
      <c r="L2399">
        <v>8627462.7400000002</v>
      </c>
      <c r="M2399">
        <v>453249</v>
      </c>
      <c r="N2399">
        <v>0</v>
      </c>
      <c r="O2399">
        <v>453249</v>
      </c>
      <c r="P2399" t="s">
        <v>607</v>
      </c>
      <c r="Q2399">
        <v>453249</v>
      </c>
      <c r="R2399">
        <v>0</v>
      </c>
      <c r="S2399">
        <v>0</v>
      </c>
      <c r="T2399" t="s">
        <v>2899</v>
      </c>
      <c r="U2399" s="221">
        <f t="shared" si="75"/>
        <v>4.5324900000000001E-2</v>
      </c>
    </row>
    <row r="2400" spans="1:21" hidden="1">
      <c r="A2400" s="55" t="str">
        <f t="shared" si="74"/>
        <v>Y0BL5.3</v>
      </c>
      <c r="B2400" s="55">
        <f>VLOOKUP(J2400,'Mapping-CITI'!A:E,5,0)</f>
        <v>5.3</v>
      </c>
      <c r="D2400" s="42">
        <v>45016</v>
      </c>
      <c r="E2400" s="42">
        <v>45199</v>
      </c>
      <c r="F2400" t="s">
        <v>2899</v>
      </c>
      <c r="G2400" t="s">
        <v>2925</v>
      </c>
      <c r="H2400">
        <v>4120</v>
      </c>
      <c r="I2400" t="s">
        <v>2781</v>
      </c>
      <c r="J2400">
        <v>440157</v>
      </c>
      <c r="K2400" t="s">
        <v>2507</v>
      </c>
      <c r="L2400">
        <v>2503745.5</v>
      </c>
      <c r="M2400">
        <v>0</v>
      </c>
      <c r="N2400">
        <v>0</v>
      </c>
      <c r="O2400">
        <v>0</v>
      </c>
      <c r="P2400" t="s">
        <v>607</v>
      </c>
      <c r="Q2400">
        <v>0</v>
      </c>
      <c r="R2400">
        <v>0</v>
      </c>
      <c r="S2400">
        <v>0</v>
      </c>
      <c r="T2400" t="s">
        <v>2899</v>
      </c>
      <c r="U2400" s="221">
        <f t="shared" si="75"/>
        <v>0</v>
      </c>
    </row>
    <row r="2401" spans="1:21" hidden="1">
      <c r="A2401" s="55" t="str">
        <f t="shared" si="74"/>
        <v>Y0BL5.3</v>
      </c>
      <c r="B2401" s="55">
        <f>VLOOKUP(J2401,'Mapping-CITI'!A:E,5,0)</f>
        <v>5.3</v>
      </c>
      <c r="D2401" s="42">
        <v>45016</v>
      </c>
      <c r="E2401" s="42">
        <v>45199</v>
      </c>
      <c r="F2401" t="s">
        <v>2899</v>
      </c>
      <c r="G2401" t="s">
        <v>2925</v>
      </c>
      <c r="H2401">
        <v>4120</v>
      </c>
      <c r="I2401" t="s">
        <v>2781</v>
      </c>
      <c r="J2401">
        <v>440158</v>
      </c>
      <c r="K2401" t="s">
        <v>2508</v>
      </c>
      <c r="L2401">
        <v>36247367.479999997</v>
      </c>
      <c r="M2401">
        <v>0</v>
      </c>
      <c r="N2401">
        <v>0</v>
      </c>
      <c r="O2401">
        <v>0</v>
      </c>
      <c r="P2401" t="s">
        <v>607</v>
      </c>
      <c r="Q2401">
        <v>0</v>
      </c>
      <c r="R2401">
        <v>0</v>
      </c>
      <c r="S2401">
        <v>0</v>
      </c>
      <c r="T2401" t="s">
        <v>2899</v>
      </c>
      <c r="U2401" s="221">
        <f t="shared" si="75"/>
        <v>0</v>
      </c>
    </row>
    <row r="2402" spans="1:21" hidden="1">
      <c r="A2402" s="55" t="str">
        <f t="shared" si="74"/>
        <v>Y0BL5.3</v>
      </c>
      <c r="B2402" s="55">
        <f>VLOOKUP(J2402,'Mapping-CITI'!A:E,5,0)</f>
        <v>5.3</v>
      </c>
      <c r="D2402" s="42">
        <v>45016</v>
      </c>
      <c r="E2402" s="42">
        <v>45199</v>
      </c>
      <c r="F2402" t="s">
        <v>2899</v>
      </c>
      <c r="G2402" t="s">
        <v>2925</v>
      </c>
      <c r="H2402">
        <v>4120</v>
      </c>
      <c r="I2402" t="s">
        <v>2781</v>
      </c>
      <c r="J2402">
        <v>440159</v>
      </c>
      <c r="K2402" t="s">
        <v>2509</v>
      </c>
      <c r="L2402">
        <v>0</v>
      </c>
      <c r="M2402">
        <v>10000</v>
      </c>
      <c r="N2402">
        <v>0</v>
      </c>
      <c r="O2402">
        <v>10000</v>
      </c>
      <c r="P2402" t="s">
        <v>607</v>
      </c>
      <c r="Q2402">
        <v>10000</v>
      </c>
      <c r="R2402">
        <v>0</v>
      </c>
      <c r="S2402">
        <v>0</v>
      </c>
      <c r="T2402" t="s">
        <v>2899</v>
      </c>
      <c r="U2402" s="221">
        <f t="shared" si="75"/>
        <v>1E-3</v>
      </c>
    </row>
    <row r="2403" spans="1:21" hidden="1">
      <c r="A2403" s="55" t="str">
        <f t="shared" si="74"/>
        <v>Y0BL5.5</v>
      </c>
      <c r="B2403" s="55">
        <f>VLOOKUP(J2403,'Mapping-CITI'!A:E,5,0)</f>
        <v>5.5</v>
      </c>
      <c r="D2403" s="42">
        <v>45016</v>
      </c>
      <c r="E2403" s="42">
        <v>45199</v>
      </c>
      <c r="F2403" t="s">
        <v>2899</v>
      </c>
      <c r="G2403" t="s">
        <v>2925</v>
      </c>
      <c r="H2403">
        <v>5110</v>
      </c>
      <c r="I2403" t="s">
        <v>2776</v>
      </c>
      <c r="J2403">
        <v>440225</v>
      </c>
      <c r="K2403" t="s">
        <v>2515</v>
      </c>
      <c r="L2403">
        <v>47186.48</v>
      </c>
      <c r="M2403">
        <v>939.79</v>
      </c>
      <c r="N2403">
        <v>540.15</v>
      </c>
      <c r="O2403">
        <v>399.64</v>
      </c>
      <c r="P2403" t="s">
        <v>607</v>
      </c>
      <c r="Q2403">
        <v>399.64</v>
      </c>
      <c r="R2403">
        <v>939.79</v>
      </c>
      <c r="S2403">
        <v>540.15</v>
      </c>
      <c r="T2403" t="s">
        <v>2899</v>
      </c>
      <c r="U2403" s="221">
        <f t="shared" si="75"/>
        <v>3.9963999999999999E-5</v>
      </c>
    </row>
    <row r="2404" spans="1:21" hidden="1">
      <c r="A2404" s="55" t="str">
        <f t="shared" si="74"/>
        <v>Y0BL6.4</v>
      </c>
      <c r="B2404" s="55">
        <f>VLOOKUP(J2404,'Mapping-CITI'!A:E,5,0)</f>
        <v>6.4</v>
      </c>
      <c r="D2404" s="42">
        <v>45016</v>
      </c>
      <c r="E2404" s="42">
        <v>45199</v>
      </c>
      <c r="F2404" t="s">
        <v>2899</v>
      </c>
      <c r="G2404" t="s">
        <v>2925</v>
      </c>
      <c r="H2404">
        <v>4160</v>
      </c>
      <c r="I2404" t="s">
        <v>2778</v>
      </c>
      <c r="J2404">
        <v>440325</v>
      </c>
      <c r="K2404" t="s">
        <v>2517</v>
      </c>
      <c r="L2404">
        <v>0</v>
      </c>
      <c r="M2404">
        <v>0</v>
      </c>
      <c r="N2404">
        <v>0</v>
      </c>
      <c r="O2404">
        <v>0</v>
      </c>
      <c r="P2404" t="s">
        <v>607</v>
      </c>
      <c r="Q2404">
        <v>0</v>
      </c>
      <c r="R2404">
        <v>0</v>
      </c>
      <c r="S2404">
        <v>0</v>
      </c>
      <c r="T2404" t="s">
        <v>2899</v>
      </c>
      <c r="U2404" s="221">
        <f t="shared" si="75"/>
        <v>0</v>
      </c>
    </row>
    <row r="2405" spans="1:21" hidden="1">
      <c r="A2405" s="55" t="str">
        <f t="shared" si="74"/>
        <v>Y0BL6.4</v>
      </c>
      <c r="B2405" s="55">
        <f>VLOOKUP(J2405,'Mapping-CITI'!A:E,5,0)</f>
        <v>6.4</v>
      </c>
      <c r="D2405" s="42">
        <v>45016</v>
      </c>
      <c r="E2405" s="42">
        <v>45199</v>
      </c>
      <c r="F2405" t="s">
        <v>2899</v>
      </c>
      <c r="G2405" t="s">
        <v>2925</v>
      </c>
      <c r="H2405">
        <v>4160</v>
      </c>
      <c r="I2405" t="s">
        <v>2778</v>
      </c>
      <c r="J2405">
        <v>440341</v>
      </c>
      <c r="K2405" t="s">
        <v>2682</v>
      </c>
      <c r="L2405">
        <v>-13033.32</v>
      </c>
      <c r="M2405">
        <v>1202</v>
      </c>
      <c r="N2405">
        <v>1202</v>
      </c>
      <c r="O2405">
        <v>0</v>
      </c>
      <c r="P2405" t="s">
        <v>607</v>
      </c>
      <c r="Q2405">
        <v>0</v>
      </c>
      <c r="R2405">
        <v>1202</v>
      </c>
      <c r="S2405">
        <v>1202</v>
      </c>
      <c r="T2405" t="s">
        <v>2899</v>
      </c>
      <c r="U2405" s="221">
        <f t="shared" si="75"/>
        <v>0</v>
      </c>
    </row>
    <row r="2406" spans="1:21" hidden="1">
      <c r="A2406" s="55" t="str">
        <f t="shared" si="74"/>
        <v>Y0BL6.4</v>
      </c>
      <c r="B2406" s="55">
        <f>VLOOKUP(J2406,'Mapping-CITI'!A:E,5,0)</f>
        <v>6.4</v>
      </c>
      <c r="D2406" s="42">
        <v>45016</v>
      </c>
      <c r="E2406" s="42">
        <v>45199</v>
      </c>
      <c r="F2406" t="s">
        <v>2899</v>
      </c>
      <c r="G2406" t="s">
        <v>2925</v>
      </c>
      <c r="H2406">
        <v>4160</v>
      </c>
      <c r="I2406" t="s">
        <v>2778</v>
      </c>
      <c r="J2406">
        <v>440342</v>
      </c>
      <c r="K2406" t="s">
        <v>2683</v>
      </c>
      <c r="L2406">
        <v>-13033.32</v>
      </c>
      <c r="M2406">
        <v>1202</v>
      </c>
      <c r="N2406">
        <v>1202</v>
      </c>
      <c r="O2406">
        <v>0</v>
      </c>
      <c r="P2406" t="s">
        <v>607</v>
      </c>
      <c r="Q2406">
        <v>0</v>
      </c>
      <c r="R2406">
        <v>1202</v>
      </c>
      <c r="S2406">
        <v>1202</v>
      </c>
      <c r="T2406" t="s">
        <v>2899</v>
      </c>
      <c r="U2406" s="221">
        <f t="shared" si="75"/>
        <v>0</v>
      </c>
    </row>
    <row r="2407" spans="1:21" hidden="1">
      <c r="A2407" s="55" t="str">
        <f t="shared" si="74"/>
        <v>Y0BL6.4</v>
      </c>
      <c r="B2407" s="55">
        <f>VLOOKUP(J2407,'Mapping-CITI'!A:E,5,0)</f>
        <v>6.4</v>
      </c>
      <c r="D2407" s="42">
        <v>45016</v>
      </c>
      <c r="E2407" s="42">
        <v>45199</v>
      </c>
      <c r="F2407" t="s">
        <v>2899</v>
      </c>
      <c r="G2407" t="s">
        <v>2925</v>
      </c>
      <c r="H2407">
        <v>4160</v>
      </c>
      <c r="I2407" t="s">
        <v>2778</v>
      </c>
      <c r="J2407">
        <v>440350</v>
      </c>
      <c r="K2407" t="s">
        <v>2684</v>
      </c>
      <c r="L2407">
        <v>968187.11</v>
      </c>
      <c r="M2407">
        <v>587332.85</v>
      </c>
      <c r="N2407">
        <v>0</v>
      </c>
      <c r="O2407">
        <v>587332.85</v>
      </c>
      <c r="P2407" t="s">
        <v>607</v>
      </c>
      <c r="Q2407">
        <v>587332.85</v>
      </c>
      <c r="R2407">
        <v>0</v>
      </c>
      <c r="S2407">
        <v>0</v>
      </c>
      <c r="T2407" t="s">
        <v>2899</v>
      </c>
      <c r="U2407" s="221">
        <f t="shared" si="75"/>
        <v>5.8733284999999996E-2</v>
      </c>
    </row>
    <row r="2408" spans="1:21" hidden="1">
      <c r="A2408" s="55" t="str">
        <f t="shared" si="74"/>
        <v>Y0BL6.4</v>
      </c>
      <c r="B2408" s="55">
        <f>VLOOKUP(J2408,'Mapping-CITI'!A:E,5,0)</f>
        <v>6.4</v>
      </c>
      <c r="D2408" s="42">
        <v>45016</v>
      </c>
      <c r="E2408" s="42">
        <v>45199</v>
      </c>
      <c r="F2408" t="s">
        <v>2899</v>
      </c>
      <c r="G2408" t="s">
        <v>2925</v>
      </c>
      <c r="H2408">
        <v>4160</v>
      </c>
      <c r="I2408" t="s">
        <v>2778</v>
      </c>
      <c r="J2408">
        <v>440351</v>
      </c>
      <c r="K2408" t="s">
        <v>2685</v>
      </c>
      <c r="L2408">
        <v>968187.11</v>
      </c>
      <c r="M2408">
        <v>587332.85</v>
      </c>
      <c r="N2408">
        <v>0</v>
      </c>
      <c r="O2408">
        <v>587332.85</v>
      </c>
      <c r="P2408" t="s">
        <v>607</v>
      </c>
      <c r="Q2408">
        <v>587332.85</v>
      </c>
      <c r="R2408">
        <v>0</v>
      </c>
      <c r="S2408">
        <v>0</v>
      </c>
      <c r="T2408" t="s">
        <v>2899</v>
      </c>
      <c r="U2408" s="221">
        <f t="shared" si="75"/>
        <v>5.8733284999999996E-2</v>
      </c>
    </row>
    <row r="2409" spans="1:21" hidden="1">
      <c r="A2409" s="55" t="str">
        <f t="shared" si="74"/>
        <v>Y0BL6.4</v>
      </c>
      <c r="B2409" s="55">
        <f>VLOOKUP(J2409,'Mapping-CITI'!A:E,5,0)</f>
        <v>6.4</v>
      </c>
      <c r="D2409" s="42">
        <v>45016</v>
      </c>
      <c r="E2409" s="42">
        <v>45199</v>
      </c>
      <c r="F2409" t="s">
        <v>2899</v>
      </c>
      <c r="G2409" t="s">
        <v>2925</v>
      </c>
      <c r="H2409">
        <v>4160</v>
      </c>
      <c r="I2409" t="s">
        <v>2778</v>
      </c>
      <c r="J2409">
        <v>440416</v>
      </c>
      <c r="K2409" t="s">
        <v>664</v>
      </c>
      <c r="L2409">
        <v>-2071845.07</v>
      </c>
      <c r="M2409">
        <v>104849.26</v>
      </c>
      <c r="N2409">
        <v>803747.9</v>
      </c>
      <c r="O2409">
        <v>-698898.64</v>
      </c>
      <c r="P2409" t="s">
        <v>607</v>
      </c>
      <c r="Q2409">
        <v>-698898.64</v>
      </c>
      <c r="R2409">
        <v>104849.26</v>
      </c>
      <c r="S2409">
        <v>803747.9</v>
      </c>
      <c r="T2409" t="s">
        <v>2899</v>
      </c>
      <c r="U2409" s="221">
        <f t="shared" si="75"/>
        <v>-6.9889863999999996E-2</v>
      </c>
    </row>
    <row r="2410" spans="1:21" hidden="1">
      <c r="A2410" s="55" t="str">
        <f t="shared" si="74"/>
        <v>Y0BLIgnore</v>
      </c>
      <c r="B2410" s="55" t="str">
        <f>VLOOKUP(J2410,'Mapping-CITI'!A:E,5,0)</f>
        <v>Ignore</v>
      </c>
      <c r="D2410" s="42">
        <v>45016</v>
      </c>
      <c r="E2410" s="42">
        <v>45199</v>
      </c>
      <c r="F2410" t="s">
        <v>2899</v>
      </c>
      <c r="G2410" t="s">
        <v>2925</v>
      </c>
      <c r="H2410">
        <v>4160</v>
      </c>
      <c r="I2410" t="s">
        <v>2778</v>
      </c>
      <c r="J2410">
        <v>440425</v>
      </c>
      <c r="K2410" t="s">
        <v>2519</v>
      </c>
      <c r="L2410">
        <v>425990.8</v>
      </c>
      <c r="M2410">
        <v>301991.07</v>
      </c>
      <c r="N2410">
        <v>0</v>
      </c>
      <c r="O2410">
        <v>301991.07</v>
      </c>
      <c r="P2410" t="s">
        <v>607</v>
      </c>
      <c r="Q2410">
        <v>301991.07</v>
      </c>
      <c r="R2410">
        <v>301991.07</v>
      </c>
      <c r="S2410">
        <v>0</v>
      </c>
      <c r="T2410" t="s">
        <v>2899</v>
      </c>
      <c r="U2410" s="221">
        <f t="shared" si="75"/>
        <v>3.0199106999999999E-2</v>
      </c>
    </row>
    <row r="2411" spans="1:21" hidden="1">
      <c r="A2411" s="55" t="str">
        <f t="shared" si="74"/>
        <v>Y0BL6.4</v>
      </c>
      <c r="B2411" s="55">
        <f>VLOOKUP(J2411,'Mapping-CITI'!A:E,5,0)</f>
        <v>6.4</v>
      </c>
      <c r="D2411" s="42">
        <v>45016</v>
      </c>
      <c r="E2411" s="42">
        <v>45199</v>
      </c>
      <c r="F2411" t="s">
        <v>2899</v>
      </c>
      <c r="G2411" t="s">
        <v>2925</v>
      </c>
      <c r="H2411">
        <v>4160</v>
      </c>
      <c r="I2411" t="s">
        <v>2778</v>
      </c>
      <c r="J2411">
        <v>440445</v>
      </c>
      <c r="K2411" t="s">
        <v>2596</v>
      </c>
      <c r="L2411">
        <v>21841.56</v>
      </c>
      <c r="M2411">
        <v>98008.07</v>
      </c>
      <c r="N2411">
        <v>98008.07</v>
      </c>
      <c r="O2411">
        <v>0</v>
      </c>
      <c r="P2411" t="s">
        <v>607</v>
      </c>
      <c r="Q2411">
        <v>0</v>
      </c>
      <c r="R2411">
        <v>98008.07</v>
      </c>
      <c r="S2411">
        <v>98008.07</v>
      </c>
      <c r="T2411" t="s">
        <v>2899</v>
      </c>
      <c r="U2411" s="221">
        <f t="shared" si="75"/>
        <v>0</v>
      </c>
    </row>
    <row r="2412" spans="1:21" hidden="1">
      <c r="A2412" s="55" t="str">
        <f t="shared" si="74"/>
        <v>Y0BL6.4</v>
      </c>
      <c r="B2412" s="55">
        <f>VLOOKUP(J2412,'Mapping-CITI'!A:E,5,0)</f>
        <v>6.4</v>
      </c>
      <c r="D2412" s="42">
        <v>45016</v>
      </c>
      <c r="E2412" s="42">
        <v>45199</v>
      </c>
      <c r="F2412" t="s">
        <v>2899</v>
      </c>
      <c r="G2412" t="s">
        <v>2925</v>
      </c>
      <c r="H2412">
        <v>4160</v>
      </c>
      <c r="I2412" t="s">
        <v>2778</v>
      </c>
      <c r="J2412">
        <v>440485</v>
      </c>
      <c r="K2412" t="s">
        <v>2517</v>
      </c>
      <c r="L2412">
        <v>0</v>
      </c>
      <c r="M2412">
        <v>0</v>
      </c>
      <c r="N2412">
        <v>0</v>
      </c>
      <c r="O2412">
        <v>0</v>
      </c>
      <c r="P2412" t="s">
        <v>607</v>
      </c>
      <c r="Q2412">
        <v>0</v>
      </c>
      <c r="R2412">
        <v>0</v>
      </c>
      <c r="S2412">
        <v>0</v>
      </c>
      <c r="T2412" t="s">
        <v>2899</v>
      </c>
      <c r="U2412" s="221">
        <f t="shared" si="75"/>
        <v>0</v>
      </c>
    </row>
    <row r="2413" spans="1:21" hidden="1">
      <c r="A2413" s="55" t="str">
        <f t="shared" si="74"/>
        <v>Y0BL6.4</v>
      </c>
      <c r="B2413" s="55">
        <f>VLOOKUP(J2413,'Mapping-CITI'!A:E,5,0)</f>
        <v>6.4</v>
      </c>
      <c r="D2413" s="42">
        <v>45016</v>
      </c>
      <c r="E2413" s="42">
        <v>45199</v>
      </c>
      <c r="F2413" t="s">
        <v>2899</v>
      </c>
      <c r="G2413" t="s">
        <v>2925</v>
      </c>
      <c r="H2413">
        <v>4160</v>
      </c>
      <c r="I2413" t="s">
        <v>2778</v>
      </c>
      <c r="J2413">
        <v>440509</v>
      </c>
      <c r="K2413" t="s">
        <v>2524</v>
      </c>
      <c r="L2413">
        <v>1655775.65</v>
      </c>
      <c r="M2413">
        <v>980997.81</v>
      </c>
      <c r="N2413">
        <v>0</v>
      </c>
      <c r="O2413">
        <v>980997.81</v>
      </c>
      <c r="P2413" t="s">
        <v>607</v>
      </c>
      <c r="Q2413">
        <v>980997.81</v>
      </c>
      <c r="R2413">
        <v>0</v>
      </c>
      <c r="S2413">
        <v>0</v>
      </c>
      <c r="T2413" t="s">
        <v>2899</v>
      </c>
      <c r="U2413" s="221">
        <f t="shared" si="75"/>
        <v>9.8099781000000011E-2</v>
      </c>
    </row>
    <row r="2414" spans="1:21" hidden="1">
      <c r="A2414" s="55" t="str">
        <f t="shared" si="74"/>
        <v>Y0BL6.2</v>
      </c>
      <c r="B2414" s="55">
        <f>VLOOKUP(J2414,'Mapping-CITI'!A:E,5,0)</f>
        <v>6.2</v>
      </c>
      <c r="D2414" s="42">
        <v>45016</v>
      </c>
      <c r="E2414" s="42">
        <v>45199</v>
      </c>
      <c r="F2414" t="s">
        <v>2899</v>
      </c>
      <c r="G2414" t="s">
        <v>2925</v>
      </c>
      <c r="H2414">
        <v>4160</v>
      </c>
      <c r="I2414" t="s">
        <v>2778</v>
      </c>
      <c r="J2414">
        <v>440512</v>
      </c>
      <c r="K2414" t="s">
        <v>2525</v>
      </c>
      <c r="L2414">
        <v>10757678.58</v>
      </c>
      <c r="M2414">
        <v>6525908.1799999997</v>
      </c>
      <c r="N2414">
        <v>0</v>
      </c>
      <c r="O2414">
        <v>6525908.1799999997</v>
      </c>
      <c r="P2414" t="s">
        <v>607</v>
      </c>
      <c r="Q2414">
        <v>6525908.1799999997</v>
      </c>
      <c r="R2414">
        <v>0</v>
      </c>
      <c r="S2414">
        <v>0</v>
      </c>
      <c r="T2414" t="s">
        <v>2899</v>
      </c>
      <c r="U2414" s="221">
        <f t="shared" si="75"/>
        <v>0.65259081799999996</v>
      </c>
    </row>
    <row r="2415" spans="1:21" hidden="1">
      <c r="A2415" s="55" t="str">
        <f t="shared" si="74"/>
        <v>Y0BL6.4</v>
      </c>
      <c r="B2415" s="55">
        <f>VLOOKUP(J2415,'Mapping-CITI'!A:E,5,0)</f>
        <v>6.4</v>
      </c>
      <c r="D2415" s="42">
        <v>45016</v>
      </c>
      <c r="E2415" s="42">
        <v>45199</v>
      </c>
      <c r="F2415" t="s">
        <v>2899</v>
      </c>
      <c r="G2415" t="s">
        <v>2925</v>
      </c>
      <c r="H2415">
        <v>4160</v>
      </c>
      <c r="I2415" t="s">
        <v>2778</v>
      </c>
      <c r="J2415">
        <v>440515</v>
      </c>
      <c r="K2415" t="s">
        <v>2526</v>
      </c>
      <c r="L2415">
        <v>0</v>
      </c>
      <c r="M2415">
        <v>0</v>
      </c>
      <c r="N2415">
        <v>0</v>
      </c>
      <c r="O2415">
        <v>0</v>
      </c>
      <c r="P2415" t="s">
        <v>607</v>
      </c>
      <c r="Q2415">
        <v>0</v>
      </c>
      <c r="R2415">
        <v>0</v>
      </c>
      <c r="S2415">
        <v>0</v>
      </c>
      <c r="T2415" t="s">
        <v>2899</v>
      </c>
      <c r="U2415" s="221">
        <f t="shared" si="75"/>
        <v>0</v>
      </c>
    </row>
    <row r="2416" spans="1:21" hidden="1">
      <c r="A2416" s="55" t="str">
        <f t="shared" si="74"/>
        <v>Y0BM0</v>
      </c>
      <c r="B2416" s="55">
        <f>VLOOKUP(J2416,'Mapping-CITI'!A:E,5,0)</f>
        <v>0</v>
      </c>
      <c r="D2416" s="42">
        <v>45016</v>
      </c>
      <c r="E2416" s="42">
        <v>45199</v>
      </c>
      <c r="F2416" t="s">
        <v>2900</v>
      </c>
      <c r="G2416" t="s">
        <v>2926</v>
      </c>
      <c r="H2416">
        <v>1210</v>
      </c>
      <c r="I2416" t="s">
        <v>2767</v>
      </c>
      <c r="J2416">
        <v>102101</v>
      </c>
      <c r="K2416" t="s">
        <v>2612</v>
      </c>
      <c r="L2416">
        <v>0</v>
      </c>
      <c r="M2416">
        <v>2360</v>
      </c>
      <c r="N2416">
        <v>2360</v>
      </c>
      <c r="O2416">
        <v>0</v>
      </c>
      <c r="P2416" t="s">
        <v>607</v>
      </c>
      <c r="Q2416">
        <v>0</v>
      </c>
      <c r="R2416">
        <v>2360</v>
      </c>
      <c r="S2416">
        <v>0</v>
      </c>
      <c r="T2416" t="s">
        <v>2900</v>
      </c>
      <c r="U2416" s="221">
        <f t="shared" si="75"/>
        <v>0</v>
      </c>
    </row>
    <row r="2417" spans="1:21" hidden="1">
      <c r="A2417" s="55" t="str">
        <f t="shared" si="74"/>
        <v>Y0BM0</v>
      </c>
      <c r="B2417" s="55">
        <f>VLOOKUP(J2417,'Mapping-CITI'!A:E,5,0)</f>
        <v>0</v>
      </c>
      <c r="D2417" s="42">
        <v>45016</v>
      </c>
      <c r="E2417" s="42">
        <v>45199</v>
      </c>
      <c r="F2417" t="s">
        <v>2900</v>
      </c>
      <c r="G2417" t="s">
        <v>2926</v>
      </c>
      <c r="H2417">
        <v>1210</v>
      </c>
      <c r="I2417" t="s">
        <v>2767</v>
      </c>
      <c r="J2417">
        <v>102103</v>
      </c>
      <c r="K2417" t="s">
        <v>2006</v>
      </c>
      <c r="L2417">
        <v>200006193.34</v>
      </c>
      <c r="M2417">
        <v>1509497500</v>
      </c>
      <c r="N2417">
        <v>1058831005.84</v>
      </c>
      <c r="O2417">
        <v>650672687.5</v>
      </c>
      <c r="P2417" t="s">
        <v>607</v>
      </c>
      <c r="Q2417">
        <v>650672687.5</v>
      </c>
      <c r="R2417">
        <v>0</v>
      </c>
      <c r="S2417">
        <v>2360</v>
      </c>
      <c r="T2417" t="s">
        <v>2900</v>
      </c>
      <c r="U2417" s="221">
        <f t="shared" si="75"/>
        <v>45.066649415999997</v>
      </c>
    </row>
    <row r="2418" spans="1:21" hidden="1">
      <c r="A2418" s="55" t="str">
        <f t="shared" si="74"/>
        <v>Y0BM0</v>
      </c>
      <c r="B2418" s="55">
        <f>VLOOKUP(J2418,'Mapping-CITI'!A:E,5,0)</f>
        <v>0</v>
      </c>
      <c r="D2418" s="42">
        <v>45016</v>
      </c>
      <c r="E2418" s="42">
        <v>45199</v>
      </c>
      <c r="F2418" t="s">
        <v>2900</v>
      </c>
      <c r="G2418" t="s">
        <v>2926</v>
      </c>
      <c r="H2418">
        <v>1210</v>
      </c>
      <c r="I2418" t="s">
        <v>2767</v>
      </c>
      <c r="J2418">
        <v>102104</v>
      </c>
      <c r="K2418" t="s">
        <v>2007</v>
      </c>
      <c r="L2418">
        <v>288435095.14999998</v>
      </c>
      <c r="M2418">
        <v>27653336780.220001</v>
      </c>
      <c r="N2418">
        <v>27538868195.360001</v>
      </c>
      <c r="O2418">
        <v>402903680.00999999</v>
      </c>
      <c r="P2418" t="s">
        <v>607</v>
      </c>
      <c r="Q2418">
        <v>402903680.00999999</v>
      </c>
      <c r="R2418">
        <v>0</v>
      </c>
      <c r="S2418">
        <v>0</v>
      </c>
      <c r="T2418" t="s">
        <v>2900</v>
      </c>
      <c r="U2418" s="221">
        <f t="shared" si="75"/>
        <v>11.44685848600006</v>
      </c>
    </row>
    <row r="2419" spans="1:21" hidden="1">
      <c r="A2419" s="55" t="str">
        <f t="shared" si="74"/>
        <v>Y0BM0</v>
      </c>
      <c r="B2419" s="55">
        <f>VLOOKUP(J2419,'Mapping-CITI'!A:E,5,0)</f>
        <v>0</v>
      </c>
      <c r="D2419" s="42">
        <v>45016</v>
      </c>
      <c r="E2419" s="42">
        <v>45199</v>
      </c>
      <c r="F2419" t="s">
        <v>2900</v>
      </c>
      <c r="G2419" t="s">
        <v>2926</v>
      </c>
      <c r="H2419">
        <v>1210</v>
      </c>
      <c r="I2419" t="s">
        <v>2767</v>
      </c>
      <c r="J2419">
        <v>102107</v>
      </c>
      <c r="K2419" t="s">
        <v>2010</v>
      </c>
      <c r="L2419">
        <v>0</v>
      </c>
      <c r="M2419">
        <v>93474900</v>
      </c>
      <c r="N2419">
        <v>93474900</v>
      </c>
      <c r="O2419">
        <v>0</v>
      </c>
      <c r="P2419" t="s">
        <v>607</v>
      </c>
      <c r="Q2419">
        <v>0</v>
      </c>
      <c r="R2419">
        <v>0</v>
      </c>
      <c r="S2419">
        <v>0</v>
      </c>
      <c r="T2419" t="s">
        <v>2900</v>
      </c>
      <c r="U2419" s="221">
        <f t="shared" si="75"/>
        <v>0</v>
      </c>
    </row>
    <row r="2420" spans="1:21" hidden="1">
      <c r="A2420" s="55" t="str">
        <f t="shared" si="74"/>
        <v>Y0BM0</v>
      </c>
      <c r="B2420" s="55">
        <f>VLOOKUP(J2420,'Mapping-CITI'!A:E,5,0)</f>
        <v>0</v>
      </c>
      <c r="D2420" s="42">
        <v>45016</v>
      </c>
      <c r="E2420" s="42">
        <v>45199</v>
      </c>
      <c r="F2420" t="s">
        <v>2900</v>
      </c>
      <c r="G2420" t="s">
        <v>2926</v>
      </c>
      <c r="H2420">
        <v>1210</v>
      </c>
      <c r="I2420" t="s">
        <v>2767</v>
      </c>
      <c r="J2420">
        <v>102108</v>
      </c>
      <c r="K2420" t="s">
        <v>2011</v>
      </c>
      <c r="L2420">
        <v>0</v>
      </c>
      <c r="M2420">
        <v>163361744</v>
      </c>
      <c r="N2420">
        <v>0</v>
      </c>
      <c r="O2420">
        <v>163361744</v>
      </c>
      <c r="P2420" t="s">
        <v>607</v>
      </c>
      <c r="Q2420">
        <v>163361744</v>
      </c>
      <c r="R2420">
        <v>0</v>
      </c>
      <c r="S2420">
        <v>0</v>
      </c>
      <c r="T2420" t="s">
        <v>2900</v>
      </c>
      <c r="U2420" s="221">
        <f t="shared" si="75"/>
        <v>16.336174400000001</v>
      </c>
    </row>
    <row r="2421" spans="1:21" hidden="1">
      <c r="A2421" s="55" t="str">
        <f t="shared" si="74"/>
        <v>Y0BM0</v>
      </c>
      <c r="B2421" s="55">
        <f>VLOOKUP(J2421,'Mapping-CITI'!A:E,5,0)</f>
        <v>0</v>
      </c>
      <c r="D2421" s="42">
        <v>45016</v>
      </c>
      <c r="E2421" s="42">
        <v>45199</v>
      </c>
      <c r="F2421" t="s">
        <v>2900</v>
      </c>
      <c r="G2421" t="s">
        <v>2926</v>
      </c>
      <c r="H2421">
        <v>1210</v>
      </c>
      <c r="I2421" t="s">
        <v>2767</v>
      </c>
      <c r="J2421">
        <v>102109</v>
      </c>
      <c r="K2421" t="s">
        <v>2012</v>
      </c>
      <c r="L2421">
        <v>774771380.38999999</v>
      </c>
      <c r="M2421">
        <v>3102160912.0700002</v>
      </c>
      <c r="N2421">
        <v>1089896845.5799999</v>
      </c>
      <c r="O2421">
        <v>2787035446.8800001</v>
      </c>
      <c r="P2421" t="s">
        <v>607</v>
      </c>
      <c r="Q2421">
        <v>2787035446.8800001</v>
      </c>
      <c r="R2421">
        <v>0</v>
      </c>
      <c r="S2421">
        <v>0</v>
      </c>
      <c r="T2421" t="s">
        <v>2900</v>
      </c>
      <c r="U2421" s="221">
        <f t="shared" si="75"/>
        <v>201.22640664900001</v>
      </c>
    </row>
    <row r="2422" spans="1:21" hidden="1">
      <c r="A2422" s="55" t="str">
        <f t="shared" si="74"/>
        <v>Y0BMIgnore</v>
      </c>
      <c r="B2422" s="55" t="str">
        <f>VLOOKUP(J2422,'Mapping-CITI'!A:E,5,0)</f>
        <v>Ignore</v>
      </c>
      <c r="D2422" s="42">
        <v>45016</v>
      </c>
      <c r="E2422" s="42">
        <v>45199</v>
      </c>
      <c r="F2422" t="s">
        <v>2900</v>
      </c>
      <c r="G2422" t="s">
        <v>2926</v>
      </c>
      <c r="H2422">
        <v>1700</v>
      </c>
      <c r="I2422" t="s">
        <v>2768</v>
      </c>
      <c r="J2422">
        <v>106101</v>
      </c>
      <c r="K2422" t="s">
        <v>2769</v>
      </c>
      <c r="L2422">
        <v>9362.3700000000008</v>
      </c>
      <c r="M2422">
        <v>6865351.0300000003</v>
      </c>
      <c r="N2422">
        <v>5952460.5099999998</v>
      </c>
      <c r="O2422">
        <v>922252.89</v>
      </c>
      <c r="P2422" t="s">
        <v>607</v>
      </c>
      <c r="Q2422">
        <v>922252.89</v>
      </c>
      <c r="R2422">
        <v>6865351.0300000003</v>
      </c>
      <c r="S2422">
        <v>5952460.5099999998</v>
      </c>
      <c r="T2422" t="s">
        <v>2900</v>
      </c>
      <c r="U2422" s="221">
        <f t="shared" si="75"/>
        <v>9.1289052000000051E-2</v>
      </c>
    </row>
    <row r="2423" spans="1:21" hidden="1">
      <c r="A2423" s="55" t="str">
        <f t="shared" si="74"/>
        <v>Y0BM0</v>
      </c>
      <c r="B2423" s="55">
        <f>VLOOKUP(J2423,'Mapping-CITI'!A:E,5,0)</f>
        <v>0</v>
      </c>
      <c r="D2423" s="42">
        <v>45016</v>
      </c>
      <c r="E2423" s="42">
        <v>45199</v>
      </c>
      <c r="F2423" t="s">
        <v>2900</v>
      </c>
      <c r="G2423" t="s">
        <v>2926</v>
      </c>
      <c r="H2423">
        <v>1700</v>
      </c>
      <c r="I2423" t="s">
        <v>2768</v>
      </c>
      <c r="J2423">
        <v>106103</v>
      </c>
      <c r="K2423" t="s">
        <v>2783</v>
      </c>
      <c r="L2423">
        <v>0</v>
      </c>
      <c r="M2423">
        <v>90571.17</v>
      </c>
      <c r="N2423">
        <v>90571.17</v>
      </c>
      <c r="O2423">
        <v>0</v>
      </c>
      <c r="P2423" t="s">
        <v>607</v>
      </c>
      <c r="Q2423">
        <v>0</v>
      </c>
      <c r="R2423">
        <v>90571.17</v>
      </c>
      <c r="S2423">
        <v>90571.17</v>
      </c>
      <c r="T2423" t="s">
        <v>2900</v>
      </c>
      <c r="U2423" s="221">
        <f t="shared" si="75"/>
        <v>0</v>
      </c>
    </row>
    <row r="2424" spans="1:21" hidden="1">
      <c r="A2424" s="55" t="str">
        <f t="shared" si="74"/>
        <v>Y0BMIgnore</v>
      </c>
      <c r="B2424" s="55" t="str">
        <f>VLOOKUP(J2424,'Mapping-CITI'!A:E,5,0)</f>
        <v>Ignore</v>
      </c>
      <c r="D2424" s="42">
        <v>45016</v>
      </c>
      <c r="E2424" s="42">
        <v>45199</v>
      </c>
      <c r="F2424" t="s">
        <v>2900</v>
      </c>
      <c r="G2424" t="s">
        <v>2926</v>
      </c>
      <c r="H2424">
        <v>1700</v>
      </c>
      <c r="I2424" t="s">
        <v>2768</v>
      </c>
      <c r="J2424">
        <v>106106</v>
      </c>
      <c r="K2424" t="s">
        <v>2784</v>
      </c>
      <c r="L2424">
        <v>63584.22</v>
      </c>
      <c r="M2424">
        <v>463653.36</v>
      </c>
      <c r="N2424">
        <v>284081.71000000002</v>
      </c>
      <c r="O2424">
        <v>243155.87</v>
      </c>
      <c r="P2424" t="s">
        <v>607</v>
      </c>
      <c r="Q2424">
        <v>243155.87</v>
      </c>
      <c r="R2424">
        <v>463653.36</v>
      </c>
      <c r="S2424">
        <v>284081.71000000002</v>
      </c>
      <c r="T2424" t="s">
        <v>2900</v>
      </c>
      <c r="U2424" s="221">
        <f t="shared" si="75"/>
        <v>1.7957164999999997E-2</v>
      </c>
    </row>
    <row r="2425" spans="1:21" hidden="1">
      <c r="A2425" s="55" t="str">
        <f t="shared" si="74"/>
        <v>Y0BM0</v>
      </c>
      <c r="B2425" s="55">
        <f>VLOOKUP(J2425,'Mapping-CITI'!A:E,5,0)</f>
        <v>0</v>
      </c>
      <c r="D2425" s="42">
        <v>45016</v>
      </c>
      <c r="E2425" s="42">
        <v>45199</v>
      </c>
      <c r="F2425" t="s">
        <v>2900</v>
      </c>
      <c r="G2425" t="s">
        <v>2926</v>
      </c>
      <c r="H2425">
        <v>1400</v>
      </c>
      <c r="I2425" t="s">
        <v>2773</v>
      </c>
      <c r="J2425">
        <v>107102</v>
      </c>
      <c r="K2425" t="s">
        <v>2015</v>
      </c>
      <c r="L2425">
        <v>0</v>
      </c>
      <c r="M2425">
        <v>178478723.31999999</v>
      </c>
      <c r="N2425">
        <v>178478723.31999999</v>
      </c>
      <c r="O2425">
        <v>0</v>
      </c>
      <c r="P2425" t="s">
        <v>607</v>
      </c>
      <c r="Q2425">
        <v>0</v>
      </c>
      <c r="R2425">
        <v>0</v>
      </c>
      <c r="S2425">
        <v>0</v>
      </c>
      <c r="T2425" t="s">
        <v>2900</v>
      </c>
      <c r="U2425" s="221">
        <f t="shared" si="75"/>
        <v>0</v>
      </c>
    </row>
    <row r="2426" spans="1:21" hidden="1">
      <c r="A2426" s="55" t="str">
        <f t="shared" si="74"/>
        <v>Y0BM0</v>
      </c>
      <c r="B2426" s="55">
        <f>VLOOKUP(J2426,'Mapping-CITI'!A:E,5,0)</f>
        <v>0</v>
      </c>
      <c r="D2426" s="42">
        <v>45016</v>
      </c>
      <c r="E2426" s="42">
        <v>45199</v>
      </c>
      <c r="F2426" t="s">
        <v>2900</v>
      </c>
      <c r="G2426" t="s">
        <v>2926</v>
      </c>
      <c r="H2426">
        <v>1400</v>
      </c>
      <c r="I2426" t="s">
        <v>2773</v>
      </c>
      <c r="J2426">
        <v>107106</v>
      </c>
      <c r="K2426" t="s">
        <v>2753</v>
      </c>
      <c r="L2426">
        <v>0.01</v>
      </c>
      <c r="M2426">
        <v>0</v>
      </c>
      <c r="N2426">
        <v>0</v>
      </c>
      <c r="O2426">
        <v>0.01</v>
      </c>
      <c r="P2426" t="s">
        <v>607</v>
      </c>
      <c r="Q2426">
        <v>0.01</v>
      </c>
      <c r="R2426">
        <v>0</v>
      </c>
      <c r="S2426">
        <v>0</v>
      </c>
      <c r="T2426" t="s">
        <v>2900</v>
      </c>
      <c r="U2426" s="221">
        <f t="shared" si="75"/>
        <v>0</v>
      </c>
    </row>
    <row r="2427" spans="1:21" hidden="1">
      <c r="A2427" s="55" t="str">
        <f t="shared" si="74"/>
        <v>Y0BM0</v>
      </c>
      <c r="B2427" s="55">
        <f>VLOOKUP(J2427,'Mapping-CITI'!A:E,5,0)</f>
        <v>0</v>
      </c>
      <c r="D2427" s="42">
        <v>45016</v>
      </c>
      <c r="E2427" s="42">
        <v>45199</v>
      </c>
      <c r="F2427" t="s">
        <v>2900</v>
      </c>
      <c r="G2427" t="s">
        <v>2926</v>
      </c>
      <c r="H2427">
        <v>1400</v>
      </c>
      <c r="I2427" t="s">
        <v>2773</v>
      </c>
      <c r="J2427">
        <v>111108</v>
      </c>
      <c r="K2427" t="s">
        <v>2021</v>
      </c>
      <c r="L2427">
        <v>0</v>
      </c>
      <c r="M2427">
        <v>84.3</v>
      </c>
      <c r="N2427">
        <v>84.3</v>
      </c>
      <c r="O2427">
        <v>0</v>
      </c>
      <c r="P2427" t="s">
        <v>607</v>
      </c>
      <c r="Q2427">
        <v>0</v>
      </c>
      <c r="R2427">
        <v>0</v>
      </c>
      <c r="S2427">
        <v>84.3</v>
      </c>
      <c r="T2427" t="s">
        <v>2900</v>
      </c>
      <c r="U2427" s="221">
        <f t="shared" si="75"/>
        <v>0</v>
      </c>
    </row>
    <row r="2428" spans="1:21" hidden="1">
      <c r="A2428" s="55" t="str">
        <f t="shared" si="74"/>
        <v>Y0BM0</v>
      </c>
      <c r="B2428" s="55">
        <f>VLOOKUP(J2428,'Mapping-CITI'!A:E,5,0)</f>
        <v>0</v>
      </c>
      <c r="D2428" s="42">
        <v>45016</v>
      </c>
      <c r="E2428" s="42">
        <v>45199</v>
      </c>
      <c r="F2428" t="s">
        <v>2900</v>
      </c>
      <c r="G2428" t="s">
        <v>2926</v>
      </c>
      <c r="H2428">
        <v>1230</v>
      </c>
      <c r="I2428" t="s">
        <v>2772</v>
      </c>
      <c r="J2428">
        <v>111126</v>
      </c>
      <c r="K2428" t="s">
        <v>2022</v>
      </c>
      <c r="L2428">
        <v>55448.62</v>
      </c>
      <c r="M2428">
        <v>94374.2</v>
      </c>
      <c r="N2428">
        <v>0</v>
      </c>
      <c r="O2428">
        <v>149822.82</v>
      </c>
      <c r="P2428" t="s">
        <v>607</v>
      </c>
      <c r="Q2428">
        <v>149822.82</v>
      </c>
      <c r="R2428">
        <v>0</v>
      </c>
      <c r="S2428">
        <v>0</v>
      </c>
      <c r="T2428" t="s">
        <v>2900</v>
      </c>
      <c r="U2428" s="221">
        <f t="shared" si="75"/>
        <v>9.4374200000000002E-3</v>
      </c>
    </row>
    <row r="2429" spans="1:21" hidden="1">
      <c r="A2429" s="55" t="str">
        <f t="shared" si="74"/>
        <v>Y0BM0</v>
      </c>
      <c r="B2429" s="55">
        <f>VLOOKUP(J2429,'Mapping-CITI'!A:E,5,0)</f>
        <v>0</v>
      </c>
      <c r="D2429" s="42">
        <v>45016</v>
      </c>
      <c r="E2429" s="42">
        <v>45199</v>
      </c>
      <c r="F2429" t="s">
        <v>2900</v>
      </c>
      <c r="G2429" t="s">
        <v>2926</v>
      </c>
      <c r="H2429">
        <v>1230</v>
      </c>
      <c r="I2429" t="s">
        <v>2772</v>
      </c>
      <c r="J2429">
        <v>111129</v>
      </c>
      <c r="K2429" t="s">
        <v>2025</v>
      </c>
      <c r="L2429">
        <v>0</v>
      </c>
      <c r="M2429">
        <v>0</v>
      </c>
      <c r="N2429">
        <v>0</v>
      </c>
      <c r="O2429">
        <v>0</v>
      </c>
      <c r="P2429" t="s">
        <v>607</v>
      </c>
      <c r="Q2429">
        <v>0</v>
      </c>
      <c r="R2429">
        <v>0</v>
      </c>
      <c r="S2429">
        <v>0</v>
      </c>
      <c r="T2429" t="s">
        <v>2900</v>
      </c>
      <c r="U2429" s="221">
        <f t="shared" si="75"/>
        <v>0</v>
      </c>
    </row>
    <row r="2430" spans="1:21" hidden="1">
      <c r="A2430" s="55" t="str">
        <f t="shared" si="74"/>
        <v>Y0BM0</v>
      </c>
      <c r="B2430" s="55">
        <f>VLOOKUP(J2430,'Mapping-CITI'!A:E,5,0)</f>
        <v>0</v>
      </c>
      <c r="D2430" s="42">
        <v>45016</v>
      </c>
      <c r="E2430" s="42">
        <v>45199</v>
      </c>
      <c r="F2430" t="s">
        <v>2900</v>
      </c>
      <c r="G2430" t="s">
        <v>2926</v>
      </c>
      <c r="H2430">
        <v>1230</v>
      </c>
      <c r="I2430" t="s">
        <v>2772</v>
      </c>
      <c r="J2430">
        <v>111131</v>
      </c>
      <c r="K2430" t="s">
        <v>2026</v>
      </c>
      <c r="L2430">
        <v>0</v>
      </c>
      <c r="M2430">
        <v>2837956.24</v>
      </c>
      <c r="N2430">
        <v>0</v>
      </c>
      <c r="O2430">
        <v>2837956.24</v>
      </c>
      <c r="P2430" t="s">
        <v>607</v>
      </c>
      <c r="Q2430">
        <v>2837956.24</v>
      </c>
      <c r="R2430">
        <v>0</v>
      </c>
      <c r="S2430">
        <v>0</v>
      </c>
      <c r="T2430" t="s">
        <v>2900</v>
      </c>
      <c r="U2430" s="221">
        <f t="shared" si="75"/>
        <v>0.28379562400000002</v>
      </c>
    </row>
    <row r="2431" spans="1:21" hidden="1">
      <c r="A2431" s="55" t="str">
        <f t="shared" si="74"/>
        <v>Y0BM0</v>
      </c>
      <c r="B2431" s="55">
        <f>VLOOKUP(J2431,'Mapping-CITI'!A:E,5,0)</f>
        <v>0</v>
      </c>
      <c r="D2431" s="42">
        <v>45016</v>
      </c>
      <c r="E2431" s="42">
        <v>45199</v>
      </c>
      <c r="F2431" t="s">
        <v>2900</v>
      </c>
      <c r="G2431" t="s">
        <v>2926</v>
      </c>
      <c r="H2431">
        <v>1400</v>
      </c>
      <c r="I2431" t="s">
        <v>2773</v>
      </c>
      <c r="J2431">
        <v>111137</v>
      </c>
      <c r="K2431" t="s">
        <v>2027</v>
      </c>
      <c r="L2431">
        <v>0</v>
      </c>
      <c r="M2431">
        <v>3750.21</v>
      </c>
      <c r="N2431">
        <v>3750.21</v>
      </c>
      <c r="O2431">
        <v>0</v>
      </c>
      <c r="P2431" t="s">
        <v>607</v>
      </c>
      <c r="Q2431">
        <v>0</v>
      </c>
      <c r="R2431">
        <v>3750.21</v>
      </c>
      <c r="S2431">
        <v>3750.21</v>
      </c>
      <c r="T2431" t="s">
        <v>2900</v>
      </c>
      <c r="U2431" s="221">
        <f t="shared" si="75"/>
        <v>0</v>
      </c>
    </row>
    <row r="2432" spans="1:21" hidden="1">
      <c r="A2432" s="55" t="str">
        <f t="shared" si="74"/>
        <v>Y0BM0</v>
      </c>
      <c r="B2432" s="55">
        <f>VLOOKUP(J2432,'Mapping-CITI'!A:E,5,0)</f>
        <v>0</v>
      </c>
      <c r="D2432" s="42">
        <v>45016</v>
      </c>
      <c r="E2432" s="42">
        <v>45199</v>
      </c>
      <c r="F2432" t="s">
        <v>2900</v>
      </c>
      <c r="G2432" t="s">
        <v>2926</v>
      </c>
      <c r="H2432">
        <v>1400</v>
      </c>
      <c r="I2432" t="s">
        <v>2773</v>
      </c>
      <c r="J2432">
        <v>111181</v>
      </c>
      <c r="K2432" t="s">
        <v>2028</v>
      </c>
      <c r="L2432">
        <v>291098.98</v>
      </c>
      <c r="M2432">
        <v>0</v>
      </c>
      <c r="N2432">
        <v>0</v>
      </c>
      <c r="O2432">
        <v>291098.98</v>
      </c>
      <c r="P2432" t="s">
        <v>607</v>
      </c>
      <c r="Q2432">
        <v>291098.98</v>
      </c>
      <c r="R2432">
        <v>0</v>
      </c>
      <c r="S2432">
        <v>0</v>
      </c>
      <c r="T2432" t="s">
        <v>2900</v>
      </c>
      <c r="U2432" s="221">
        <f t="shared" si="75"/>
        <v>0</v>
      </c>
    </row>
    <row r="2433" spans="1:21" hidden="1">
      <c r="A2433" s="55" t="str">
        <f t="shared" si="74"/>
        <v>Y0BM0</v>
      </c>
      <c r="B2433" s="55">
        <f>VLOOKUP(J2433,'Mapping-CITI'!A:E,5,0)</f>
        <v>0</v>
      </c>
      <c r="D2433" s="42">
        <v>45016</v>
      </c>
      <c r="E2433" s="42">
        <v>45199</v>
      </c>
      <c r="F2433" t="s">
        <v>2900</v>
      </c>
      <c r="G2433" t="s">
        <v>2926</v>
      </c>
      <c r="H2433">
        <v>1400</v>
      </c>
      <c r="I2433" t="s">
        <v>2773</v>
      </c>
      <c r="J2433">
        <v>111182</v>
      </c>
      <c r="K2433" t="s">
        <v>2029</v>
      </c>
      <c r="L2433">
        <v>51.96</v>
      </c>
      <c r="M2433">
        <v>0</v>
      </c>
      <c r="N2433">
        <v>0</v>
      </c>
      <c r="O2433">
        <v>51.96</v>
      </c>
      <c r="P2433" t="s">
        <v>607</v>
      </c>
      <c r="Q2433">
        <v>51.96</v>
      </c>
      <c r="R2433">
        <v>0</v>
      </c>
      <c r="S2433">
        <v>0</v>
      </c>
      <c r="T2433" t="s">
        <v>2900</v>
      </c>
      <c r="U2433" s="221">
        <f t="shared" si="75"/>
        <v>0</v>
      </c>
    </row>
    <row r="2434" spans="1:21" hidden="1">
      <c r="A2434" s="55" t="str">
        <f t="shared" si="74"/>
        <v>Y0BM0</v>
      </c>
      <c r="B2434" s="55">
        <f>VLOOKUP(J2434,'Mapping-CITI'!A:E,5,0)</f>
        <v>0</v>
      </c>
      <c r="D2434" s="42">
        <v>45016</v>
      </c>
      <c r="E2434" s="42">
        <v>45199</v>
      </c>
      <c r="F2434" t="s">
        <v>2900</v>
      </c>
      <c r="G2434" t="s">
        <v>2926</v>
      </c>
      <c r="H2434">
        <v>1400</v>
      </c>
      <c r="I2434" t="s">
        <v>2773</v>
      </c>
      <c r="J2434">
        <v>111183</v>
      </c>
      <c r="K2434" t="s">
        <v>2030</v>
      </c>
      <c r="L2434">
        <v>371.01</v>
      </c>
      <c r="M2434">
        <v>0</v>
      </c>
      <c r="N2434">
        <v>0</v>
      </c>
      <c r="O2434">
        <v>371.01</v>
      </c>
      <c r="P2434" t="s">
        <v>607</v>
      </c>
      <c r="Q2434">
        <v>371.01</v>
      </c>
      <c r="R2434">
        <v>0</v>
      </c>
      <c r="S2434">
        <v>0</v>
      </c>
      <c r="T2434" t="s">
        <v>2900</v>
      </c>
      <c r="U2434" s="221">
        <f t="shared" si="75"/>
        <v>0</v>
      </c>
    </row>
    <row r="2435" spans="1:21" hidden="1">
      <c r="A2435" s="55" t="str">
        <f t="shared" ref="A2435:A2498" si="76">F2435&amp;B2435</f>
        <v>Y0BM0</v>
      </c>
      <c r="B2435" s="55">
        <f>VLOOKUP(J2435,'Mapping-CITI'!A:E,5,0)</f>
        <v>0</v>
      </c>
      <c r="D2435" s="42">
        <v>45016</v>
      </c>
      <c r="E2435" s="42">
        <v>45199</v>
      </c>
      <c r="F2435" t="s">
        <v>2900</v>
      </c>
      <c r="G2435" t="s">
        <v>2926</v>
      </c>
      <c r="H2435">
        <v>1400</v>
      </c>
      <c r="I2435" t="s">
        <v>2773</v>
      </c>
      <c r="J2435">
        <v>111184</v>
      </c>
      <c r="K2435" t="s">
        <v>2031</v>
      </c>
      <c r="L2435">
        <v>75958.399999999994</v>
      </c>
      <c r="M2435">
        <v>0</v>
      </c>
      <c r="N2435">
        <v>0</v>
      </c>
      <c r="O2435">
        <v>75958.399999999994</v>
      </c>
      <c r="P2435" t="s">
        <v>607</v>
      </c>
      <c r="Q2435">
        <v>75958.399999999994</v>
      </c>
      <c r="R2435">
        <v>0</v>
      </c>
      <c r="S2435">
        <v>0</v>
      </c>
      <c r="T2435" t="s">
        <v>2900</v>
      </c>
      <c r="U2435" s="221">
        <f t="shared" ref="U2435:U2498" si="77">(M2435-N2435)/10^7</f>
        <v>0</v>
      </c>
    </row>
    <row r="2436" spans="1:21" hidden="1">
      <c r="A2436" s="55" t="str">
        <f t="shared" si="76"/>
        <v>Y0BM0</v>
      </c>
      <c r="B2436" s="55">
        <f>VLOOKUP(J2436,'Mapping-CITI'!A:E,5,0)</f>
        <v>0</v>
      </c>
      <c r="D2436" s="42">
        <v>45016</v>
      </c>
      <c r="E2436" s="42">
        <v>45199</v>
      </c>
      <c r="F2436" t="s">
        <v>2900</v>
      </c>
      <c r="G2436" t="s">
        <v>2926</v>
      </c>
      <c r="H2436">
        <v>1400</v>
      </c>
      <c r="I2436" t="s">
        <v>2773</v>
      </c>
      <c r="J2436">
        <v>111220</v>
      </c>
      <c r="K2436" t="s">
        <v>2655</v>
      </c>
      <c r="L2436">
        <v>8282778.96</v>
      </c>
      <c r="M2436">
        <v>1311329327.1900001</v>
      </c>
      <c r="N2436">
        <v>1311004914.5999999</v>
      </c>
      <c r="O2436">
        <v>8607191.5500000007</v>
      </c>
      <c r="P2436" t="s">
        <v>607</v>
      </c>
      <c r="Q2436">
        <v>8607191.5500000007</v>
      </c>
      <c r="R2436">
        <v>1311329327.1900001</v>
      </c>
      <c r="S2436">
        <v>1311004914.5999999</v>
      </c>
      <c r="T2436" t="s">
        <v>2900</v>
      </c>
      <c r="U2436" s="221">
        <f t="shared" si="77"/>
        <v>3.2441259000015259E-2</v>
      </c>
    </row>
    <row r="2437" spans="1:21" hidden="1">
      <c r="A2437" s="55" t="str">
        <f t="shared" si="76"/>
        <v>Y0BM0</v>
      </c>
      <c r="B2437" s="55">
        <f>VLOOKUP(J2437,'Mapping-CITI'!A:E,5,0)</f>
        <v>0</v>
      </c>
      <c r="D2437" s="42">
        <v>45016</v>
      </c>
      <c r="E2437" s="42">
        <v>45199</v>
      </c>
      <c r="F2437" t="s">
        <v>2900</v>
      </c>
      <c r="G2437" t="s">
        <v>2926</v>
      </c>
      <c r="H2437">
        <v>1400</v>
      </c>
      <c r="I2437" t="s">
        <v>2773</v>
      </c>
      <c r="J2437">
        <v>111221</v>
      </c>
      <c r="K2437" t="s">
        <v>2656</v>
      </c>
      <c r="L2437">
        <v>-8282778.96</v>
      </c>
      <c r="M2437">
        <v>1311004914.5999999</v>
      </c>
      <c r="N2437">
        <v>1311329327.1900001</v>
      </c>
      <c r="O2437">
        <v>-8607191.5500000007</v>
      </c>
      <c r="P2437" t="s">
        <v>607</v>
      </c>
      <c r="Q2437">
        <v>-8607191.5500000007</v>
      </c>
      <c r="R2437">
        <v>1311004914.5999999</v>
      </c>
      <c r="S2437">
        <v>1311329327.1900001</v>
      </c>
      <c r="T2437" t="s">
        <v>2900</v>
      </c>
      <c r="U2437" s="221">
        <f t="shared" si="77"/>
        <v>-3.2441259000015259E-2</v>
      </c>
    </row>
    <row r="2438" spans="1:21" hidden="1">
      <c r="A2438" s="55" t="str">
        <f t="shared" si="76"/>
        <v>Y0BM0</v>
      </c>
      <c r="B2438" s="55">
        <f>VLOOKUP(J2438,'Mapping-CITI'!A:E,5,0)</f>
        <v>0</v>
      </c>
      <c r="D2438" s="42">
        <v>45016</v>
      </c>
      <c r="E2438" s="42">
        <v>45199</v>
      </c>
      <c r="F2438" t="s">
        <v>2900</v>
      </c>
      <c r="G2438" t="s">
        <v>2926</v>
      </c>
      <c r="H2438">
        <v>1220</v>
      </c>
      <c r="I2438" t="s">
        <v>2785</v>
      </c>
      <c r="J2438">
        <v>121116</v>
      </c>
      <c r="K2438" t="s">
        <v>2033</v>
      </c>
      <c r="L2438">
        <v>4141000</v>
      </c>
      <c r="M2438">
        <v>9550805.5600000005</v>
      </c>
      <c r="N2438">
        <v>0</v>
      </c>
      <c r="O2438">
        <v>13691805.560000001</v>
      </c>
      <c r="P2438" t="s">
        <v>607</v>
      </c>
      <c r="Q2438">
        <v>13691805.560000001</v>
      </c>
      <c r="R2438">
        <v>0</v>
      </c>
      <c r="S2438">
        <v>0</v>
      </c>
      <c r="T2438" t="s">
        <v>2900</v>
      </c>
      <c r="U2438" s="221">
        <f t="shared" si="77"/>
        <v>0.95508055600000008</v>
      </c>
    </row>
    <row r="2439" spans="1:21" hidden="1">
      <c r="A2439" s="55" t="str">
        <f t="shared" si="76"/>
        <v>Y0BM0</v>
      </c>
      <c r="B2439" s="55">
        <f>VLOOKUP(J2439,'Mapping-CITI'!A:E,5,0)</f>
        <v>0</v>
      </c>
      <c r="D2439" s="42">
        <v>45016</v>
      </c>
      <c r="E2439" s="42">
        <v>45199</v>
      </c>
      <c r="F2439" t="s">
        <v>2900</v>
      </c>
      <c r="G2439" t="s">
        <v>2926</v>
      </c>
      <c r="H2439">
        <v>1220</v>
      </c>
      <c r="I2439" t="s">
        <v>2785</v>
      </c>
      <c r="J2439">
        <v>121117</v>
      </c>
      <c r="K2439" t="s">
        <v>2034</v>
      </c>
      <c r="L2439">
        <v>29836719.239999998</v>
      </c>
      <c r="M2439">
        <v>75070825.200000003</v>
      </c>
      <c r="N2439">
        <v>26173767.129999999</v>
      </c>
      <c r="O2439">
        <v>78733777.310000002</v>
      </c>
      <c r="P2439" t="s">
        <v>607</v>
      </c>
      <c r="Q2439">
        <v>78733777.310000002</v>
      </c>
      <c r="R2439">
        <v>18423767.129999999</v>
      </c>
      <c r="S2439">
        <v>26173767.129999999</v>
      </c>
      <c r="T2439" t="s">
        <v>2900</v>
      </c>
      <c r="U2439" s="221">
        <f t="shared" si="77"/>
        <v>4.8897058070000003</v>
      </c>
    </row>
    <row r="2440" spans="1:21" hidden="1">
      <c r="A2440" s="55" t="str">
        <f t="shared" si="76"/>
        <v>Y0BMIgnore</v>
      </c>
      <c r="B2440" s="55" t="str">
        <f>VLOOKUP(J2440,'Mapping-CITI'!A:E,5,0)</f>
        <v>Ignore</v>
      </c>
      <c r="D2440" s="42">
        <v>45016</v>
      </c>
      <c r="E2440" s="42">
        <v>45199</v>
      </c>
      <c r="F2440" t="s">
        <v>2900</v>
      </c>
      <c r="G2440" t="s">
        <v>2926</v>
      </c>
      <c r="H2440">
        <v>1320</v>
      </c>
      <c r="I2440" t="s">
        <v>3408</v>
      </c>
      <c r="J2440">
        <v>121137</v>
      </c>
      <c r="K2440" t="s">
        <v>4269</v>
      </c>
      <c r="L2440">
        <v>0</v>
      </c>
      <c r="M2440">
        <v>84.3</v>
      </c>
      <c r="N2440">
        <v>84.3</v>
      </c>
      <c r="O2440">
        <v>0</v>
      </c>
      <c r="P2440" t="s">
        <v>607</v>
      </c>
      <c r="Q2440">
        <v>0</v>
      </c>
      <c r="R2440">
        <v>84.3</v>
      </c>
      <c r="S2440">
        <v>84.3</v>
      </c>
      <c r="T2440" t="s">
        <v>2900</v>
      </c>
      <c r="U2440" s="221">
        <f t="shared" si="77"/>
        <v>0</v>
      </c>
    </row>
    <row r="2441" spans="1:21" hidden="1">
      <c r="A2441" s="55" t="str">
        <f t="shared" si="76"/>
        <v>Y0BM0</v>
      </c>
      <c r="B2441" s="55">
        <f>VLOOKUP(J2441,'Mapping-CITI'!A:E,5,0)</f>
        <v>0</v>
      </c>
      <c r="D2441" s="42">
        <v>45016</v>
      </c>
      <c r="E2441" s="42">
        <v>45199</v>
      </c>
      <c r="F2441" t="s">
        <v>2900</v>
      </c>
      <c r="G2441" t="s">
        <v>2926</v>
      </c>
      <c r="H2441">
        <v>1700</v>
      </c>
      <c r="I2441" t="s">
        <v>2768</v>
      </c>
      <c r="J2441">
        <v>141017</v>
      </c>
      <c r="K2441" t="s">
        <v>2035</v>
      </c>
      <c r="L2441">
        <v>0</v>
      </c>
      <c r="M2441">
        <v>187510000</v>
      </c>
      <c r="N2441">
        <v>187510000</v>
      </c>
      <c r="O2441">
        <v>0</v>
      </c>
      <c r="P2441" t="s">
        <v>607</v>
      </c>
      <c r="Q2441">
        <v>0</v>
      </c>
      <c r="R2441">
        <v>187510000</v>
      </c>
      <c r="S2441">
        <v>187510000</v>
      </c>
      <c r="T2441" t="s">
        <v>2900</v>
      </c>
      <c r="U2441" s="221">
        <f t="shared" si="77"/>
        <v>0</v>
      </c>
    </row>
    <row r="2442" spans="1:21" hidden="1">
      <c r="A2442" s="55" t="str">
        <f t="shared" si="76"/>
        <v>Y0BMIgnore</v>
      </c>
      <c r="B2442" s="55" t="str">
        <f>VLOOKUP(J2442,'Mapping-CITI'!A:E,5,0)</f>
        <v>Ignore</v>
      </c>
      <c r="D2442" s="42">
        <v>45016</v>
      </c>
      <c r="E2442" s="42">
        <v>45199</v>
      </c>
      <c r="F2442" t="s">
        <v>2900</v>
      </c>
      <c r="G2442" t="s">
        <v>2926</v>
      </c>
      <c r="H2442">
        <v>1700</v>
      </c>
      <c r="I2442" t="s">
        <v>2768</v>
      </c>
      <c r="J2442">
        <v>141258</v>
      </c>
      <c r="K2442" t="s">
        <v>3364</v>
      </c>
      <c r="L2442">
        <v>0</v>
      </c>
      <c r="M2442">
        <v>224000</v>
      </c>
      <c r="N2442">
        <v>224000</v>
      </c>
      <c r="O2442">
        <v>0</v>
      </c>
      <c r="P2442" t="s">
        <v>607</v>
      </c>
      <c r="Q2442">
        <v>0</v>
      </c>
      <c r="R2442">
        <v>224000</v>
      </c>
      <c r="S2442">
        <v>224000</v>
      </c>
      <c r="T2442" t="s">
        <v>2900</v>
      </c>
      <c r="U2442" s="221">
        <f t="shared" si="77"/>
        <v>0</v>
      </c>
    </row>
    <row r="2443" spans="1:21" hidden="1">
      <c r="A2443" s="55" t="str">
        <f t="shared" si="76"/>
        <v>Y0BM0</v>
      </c>
      <c r="B2443" s="55">
        <f>VLOOKUP(J2443,'Mapping-CITI'!A:E,5,0)</f>
        <v>0</v>
      </c>
      <c r="D2443" s="42">
        <v>45016</v>
      </c>
      <c r="E2443" s="42">
        <v>45199</v>
      </c>
      <c r="F2443" t="s">
        <v>2900</v>
      </c>
      <c r="G2443" t="s">
        <v>2926</v>
      </c>
      <c r="H2443">
        <v>1700</v>
      </c>
      <c r="I2443" t="s">
        <v>2768</v>
      </c>
      <c r="J2443">
        <v>141280</v>
      </c>
      <c r="K2443" t="s">
        <v>2036</v>
      </c>
      <c r="L2443">
        <v>147825.64000000001</v>
      </c>
      <c r="M2443">
        <v>32643506712.139999</v>
      </c>
      <c r="N2443">
        <v>32635453191.509998</v>
      </c>
      <c r="O2443">
        <v>8201346.2699999996</v>
      </c>
      <c r="P2443" t="s">
        <v>607</v>
      </c>
      <c r="Q2443">
        <v>8201346.2699999996</v>
      </c>
      <c r="R2443">
        <v>2689179928.04</v>
      </c>
      <c r="S2443">
        <v>163109345.58000001</v>
      </c>
      <c r="T2443" t="s">
        <v>2900</v>
      </c>
      <c r="U2443" s="221">
        <f t="shared" si="77"/>
        <v>0.80535206300010687</v>
      </c>
    </row>
    <row r="2444" spans="1:21" hidden="1">
      <c r="A2444" s="55" t="str">
        <f t="shared" si="76"/>
        <v>Y0BM0</v>
      </c>
      <c r="B2444" s="55">
        <f>VLOOKUP(J2444,'Mapping-CITI'!A:E,5,0)</f>
        <v>0</v>
      </c>
      <c r="D2444" s="42">
        <v>45016</v>
      </c>
      <c r="E2444" s="42">
        <v>45199</v>
      </c>
      <c r="F2444" t="s">
        <v>2900</v>
      </c>
      <c r="G2444" t="s">
        <v>2926</v>
      </c>
      <c r="H2444">
        <v>1700</v>
      </c>
      <c r="I2444" t="s">
        <v>2768</v>
      </c>
      <c r="J2444">
        <v>141294</v>
      </c>
      <c r="K2444" t="s">
        <v>2039</v>
      </c>
      <c r="L2444">
        <v>0</v>
      </c>
      <c r="M2444">
        <v>610000</v>
      </c>
      <c r="N2444">
        <v>610000</v>
      </c>
      <c r="O2444">
        <v>0</v>
      </c>
      <c r="P2444" t="s">
        <v>607</v>
      </c>
      <c r="Q2444">
        <v>0</v>
      </c>
      <c r="R2444">
        <v>610000</v>
      </c>
      <c r="S2444">
        <v>610000</v>
      </c>
      <c r="T2444" t="s">
        <v>2900</v>
      </c>
      <c r="U2444" s="221">
        <f t="shared" si="77"/>
        <v>0</v>
      </c>
    </row>
    <row r="2445" spans="1:21" hidden="1">
      <c r="A2445" s="55" t="str">
        <f t="shared" si="76"/>
        <v>Y0BM0</v>
      </c>
      <c r="B2445" s="55">
        <f>VLOOKUP(J2445,'Mapping-CITI'!A:E,5,0)</f>
        <v>0</v>
      </c>
      <c r="D2445" s="42">
        <v>45016</v>
      </c>
      <c r="E2445" s="42">
        <v>45199</v>
      </c>
      <c r="F2445" t="s">
        <v>2900</v>
      </c>
      <c r="G2445" t="s">
        <v>2926</v>
      </c>
      <c r="H2445">
        <v>1700</v>
      </c>
      <c r="I2445" t="s">
        <v>2768</v>
      </c>
      <c r="J2445">
        <v>141349</v>
      </c>
      <c r="K2445" t="s">
        <v>2046</v>
      </c>
      <c r="L2445">
        <v>0</v>
      </c>
      <c r="M2445">
        <v>7000000</v>
      </c>
      <c r="N2445">
        <v>7000000</v>
      </c>
      <c r="O2445">
        <v>0</v>
      </c>
      <c r="P2445" t="s">
        <v>607</v>
      </c>
      <c r="Q2445">
        <v>0</v>
      </c>
      <c r="R2445">
        <v>7000000</v>
      </c>
      <c r="S2445">
        <v>7000000</v>
      </c>
      <c r="T2445" t="s">
        <v>2900</v>
      </c>
      <c r="U2445" s="221">
        <f t="shared" si="77"/>
        <v>0</v>
      </c>
    </row>
    <row r="2446" spans="1:21" hidden="1">
      <c r="A2446" s="55" t="str">
        <f t="shared" si="76"/>
        <v>Y0BM0</v>
      </c>
      <c r="B2446" s="55">
        <f>VLOOKUP(J2446,'Mapping-CITI'!A:E,5,0)</f>
        <v>0</v>
      </c>
      <c r="D2446" s="42">
        <v>45016</v>
      </c>
      <c r="E2446" s="42">
        <v>45199</v>
      </c>
      <c r="F2446" t="s">
        <v>2900</v>
      </c>
      <c r="G2446" t="s">
        <v>2926</v>
      </c>
      <c r="H2446">
        <v>1700</v>
      </c>
      <c r="I2446" t="s">
        <v>2768</v>
      </c>
      <c r="J2446">
        <v>141382</v>
      </c>
      <c r="K2446" t="s">
        <v>2052</v>
      </c>
      <c r="L2446">
        <v>0</v>
      </c>
      <c r="M2446">
        <v>101921567.86</v>
      </c>
      <c r="N2446">
        <v>101921567.86</v>
      </c>
      <c r="O2446">
        <v>0</v>
      </c>
      <c r="P2446" t="s">
        <v>607</v>
      </c>
      <c r="Q2446">
        <v>0</v>
      </c>
      <c r="R2446">
        <v>101921567.86</v>
      </c>
      <c r="S2446">
        <v>101921567.86</v>
      </c>
      <c r="T2446" t="s">
        <v>2900</v>
      </c>
      <c r="U2446" s="221">
        <f t="shared" si="77"/>
        <v>0</v>
      </c>
    </row>
    <row r="2447" spans="1:21" hidden="1">
      <c r="A2447" s="55" t="str">
        <f t="shared" si="76"/>
        <v>Y0BM0</v>
      </c>
      <c r="B2447" s="55">
        <f>VLOOKUP(J2447,'Mapping-CITI'!A:E,5,0)</f>
        <v>0</v>
      </c>
      <c r="D2447" s="42">
        <v>45016</v>
      </c>
      <c r="E2447" s="42">
        <v>45199</v>
      </c>
      <c r="F2447" t="s">
        <v>2900</v>
      </c>
      <c r="G2447" t="s">
        <v>2926</v>
      </c>
      <c r="H2447">
        <v>1700</v>
      </c>
      <c r="I2447" t="s">
        <v>2768</v>
      </c>
      <c r="J2447">
        <v>141398</v>
      </c>
      <c r="K2447" t="s">
        <v>2911</v>
      </c>
      <c r="L2447">
        <v>10014.59</v>
      </c>
      <c r="M2447">
        <v>3750.21</v>
      </c>
      <c r="N2447">
        <v>13764.8</v>
      </c>
      <c r="O2447">
        <v>0</v>
      </c>
      <c r="P2447" t="s">
        <v>607</v>
      </c>
      <c r="Q2447">
        <v>0</v>
      </c>
      <c r="R2447">
        <v>3750.21</v>
      </c>
      <c r="S2447">
        <v>13764.8</v>
      </c>
      <c r="T2447" t="s">
        <v>2900</v>
      </c>
      <c r="U2447" s="221">
        <f t="shared" si="77"/>
        <v>-1.0014590000000001E-3</v>
      </c>
    </row>
    <row r="2448" spans="1:21" hidden="1">
      <c r="A2448" s="55" t="str">
        <f t="shared" si="76"/>
        <v>Y0BM0</v>
      </c>
      <c r="B2448" s="55">
        <f>VLOOKUP(J2448,'Mapping-CITI'!A:E,5,0)</f>
        <v>0</v>
      </c>
      <c r="D2448" s="42">
        <v>45016</v>
      </c>
      <c r="E2448" s="42">
        <v>45199</v>
      </c>
      <c r="F2448" t="s">
        <v>2900</v>
      </c>
      <c r="G2448" t="s">
        <v>2926</v>
      </c>
      <c r="H2448">
        <v>1700</v>
      </c>
      <c r="I2448" t="s">
        <v>2768</v>
      </c>
      <c r="J2448">
        <v>141399</v>
      </c>
      <c r="K2448" t="s">
        <v>2912</v>
      </c>
      <c r="L2448">
        <v>0</v>
      </c>
      <c r="M2448">
        <v>219947500</v>
      </c>
      <c r="N2448">
        <v>230447500</v>
      </c>
      <c r="O2448">
        <v>-10500000</v>
      </c>
      <c r="P2448" t="s">
        <v>607</v>
      </c>
      <c r="Q2448">
        <v>-10500000</v>
      </c>
      <c r="R2448">
        <v>219947500</v>
      </c>
      <c r="S2448">
        <v>230447500</v>
      </c>
      <c r="T2448" t="s">
        <v>2900</v>
      </c>
      <c r="U2448" s="221">
        <f t="shared" si="77"/>
        <v>-1.05</v>
      </c>
    </row>
    <row r="2449" spans="1:21" hidden="1">
      <c r="A2449" s="55" t="str">
        <f t="shared" si="76"/>
        <v>Y0BM0</v>
      </c>
      <c r="B2449" s="55">
        <f>VLOOKUP(J2449,'Mapping-CITI'!A:E,5,0)</f>
        <v>0</v>
      </c>
      <c r="D2449" s="42">
        <v>45016</v>
      </c>
      <c r="E2449" s="42">
        <v>45199</v>
      </c>
      <c r="F2449" t="s">
        <v>2900</v>
      </c>
      <c r="G2449" t="s">
        <v>2926</v>
      </c>
      <c r="H2449">
        <v>1700</v>
      </c>
      <c r="I2449" t="s">
        <v>2768</v>
      </c>
      <c r="J2449">
        <v>141524</v>
      </c>
      <c r="K2449" t="s">
        <v>2061</v>
      </c>
      <c r="L2449">
        <v>0</v>
      </c>
      <c r="M2449">
        <v>9490000</v>
      </c>
      <c r="N2449">
        <v>9490000</v>
      </c>
      <c r="O2449">
        <v>0</v>
      </c>
      <c r="P2449" t="s">
        <v>607</v>
      </c>
      <c r="Q2449">
        <v>0</v>
      </c>
      <c r="R2449">
        <v>9490000</v>
      </c>
      <c r="S2449">
        <v>9490000</v>
      </c>
      <c r="T2449" t="s">
        <v>2900</v>
      </c>
      <c r="U2449" s="221">
        <f t="shared" si="77"/>
        <v>0</v>
      </c>
    </row>
    <row r="2450" spans="1:21" hidden="1">
      <c r="A2450" s="55" t="str">
        <f t="shared" si="76"/>
        <v>Y0BM0</v>
      </c>
      <c r="B2450" s="55">
        <f>VLOOKUP(J2450,'Mapping-CITI'!A:E,5,0)</f>
        <v>0</v>
      </c>
      <c r="D2450" s="42">
        <v>45016</v>
      </c>
      <c r="E2450" s="42">
        <v>45199</v>
      </c>
      <c r="F2450" t="s">
        <v>2900</v>
      </c>
      <c r="G2450" t="s">
        <v>2926</v>
      </c>
      <c r="H2450">
        <v>1700</v>
      </c>
      <c r="I2450" t="s">
        <v>2768</v>
      </c>
      <c r="J2450">
        <v>141526</v>
      </c>
      <c r="K2450" t="s">
        <v>2062</v>
      </c>
      <c r="L2450">
        <v>0</v>
      </c>
      <c r="M2450">
        <v>358094.35</v>
      </c>
      <c r="N2450">
        <v>358094.35</v>
      </c>
      <c r="O2450">
        <v>0</v>
      </c>
      <c r="P2450" t="s">
        <v>607</v>
      </c>
      <c r="Q2450">
        <v>0</v>
      </c>
      <c r="R2450">
        <v>358094.35</v>
      </c>
      <c r="S2450">
        <v>358094.35</v>
      </c>
      <c r="T2450" t="s">
        <v>2900</v>
      </c>
      <c r="U2450" s="221">
        <f t="shared" si="77"/>
        <v>0</v>
      </c>
    </row>
    <row r="2451" spans="1:21" hidden="1">
      <c r="A2451" s="55" t="str">
        <f t="shared" si="76"/>
        <v>Y0BM0</v>
      </c>
      <c r="B2451" s="55">
        <f>VLOOKUP(J2451,'Mapping-CITI'!A:E,5,0)</f>
        <v>0</v>
      </c>
      <c r="D2451" s="42">
        <v>45016</v>
      </c>
      <c r="E2451" s="42">
        <v>45199</v>
      </c>
      <c r="F2451" t="s">
        <v>2900</v>
      </c>
      <c r="G2451" t="s">
        <v>2926</v>
      </c>
      <c r="H2451">
        <v>1700</v>
      </c>
      <c r="I2451" t="s">
        <v>2768</v>
      </c>
      <c r="J2451">
        <v>141627</v>
      </c>
      <c r="K2451" t="s">
        <v>2072</v>
      </c>
      <c r="L2451">
        <v>0</v>
      </c>
      <c r="M2451">
        <v>15300000</v>
      </c>
      <c r="N2451">
        <v>15300000</v>
      </c>
      <c r="O2451">
        <v>0</v>
      </c>
      <c r="P2451" t="s">
        <v>607</v>
      </c>
      <c r="Q2451">
        <v>0</v>
      </c>
      <c r="R2451">
        <v>15300000</v>
      </c>
      <c r="S2451">
        <v>15300000</v>
      </c>
      <c r="T2451" t="s">
        <v>2900</v>
      </c>
      <c r="U2451" s="221">
        <f t="shared" si="77"/>
        <v>0</v>
      </c>
    </row>
    <row r="2452" spans="1:21" hidden="1">
      <c r="A2452" s="55" t="str">
        <f t="shared" si="76"/>
        <v>Y0BM0</v>
      </c>
      <c r="B2452" s="55">
        <f>VLOOKUP(J2452,'Mapping-CITI'!A:E,5,0)</f>
        <v>0</v>
      </c>
      <c r="D2452" s="42">
        <v>45016</v>
      </c>
      <c r="E2452" s="42">
        <v>45199</v>
      </c>
      <c r="F2452" t="s">
        <v>2900</v>
      </c>
      <c r="G2452" t="s">
        <v>2926</v>
      </c>
      <c r="H2452">
        <v>1700</v>
      </c>
      <c r="I2452" t="s">
        <v>2768</v>
      </c>
      <c r="J2452">
        <v>141647</v>
      </c>
      <c r="K2452" t="s">
        <v>2073</v>
      </c>
      <c r="L2452">
        <v>0</v>
      </c>
      <c r="M2452">
        <v>59800000</v>
      </c>
      <c r="N2452">
        <v>60013000</v>
      </c>
      <c r="O2452">
        <v>-213000</v>
      </c>
      <c r="P2452" t="s">
        <v>607</v>
      </c>
      <c r="Q2452">
        <v>-213000</v>
      </c>
      <c r="R2452">
        <v>59800000</v>
      </c>
      <c r="S2452">
        <v>60013000</v>
      </c>
      <c r="T2452" t="s">
        <v>2900</v>
      </c>
      <c r="U2452" s="221">
        <f t="shared" si="77"/>
        <v>-2.1299999999999999E-2</v>
      </c>
    </row>
    <row r="2453" spans="1:21" hidden="1">
      <c r="A2453" s="55" t="str">
        <f t="shared" si="76"/>
        <v>Y0BM0</v>
      </c>
      <c r="B2453" s="55">
        <f>VLOOKUP(J2453,'Mapping-CITI'!A:E,5,0)</f>
        <v>0</v>
      </c>
      <c r="D2453" s="42">
        <v>45016</v>
      </c>
      <c r="E2453" s="42">
        <v>45199</v>
      </c>
      <c r="F2453" t="s">
        <v>2900</v>
      </c>
      <c r="G2453" t="s">
        <v>2926</v>
      </c>
      <c r="H2453">
        <v>1700</v>
      </c>
      <c r="I2453" t="s">
        <v>2768</v>
      </c>
      <c r="J2453">
        <v>141653</v>
      </c>
      <c r="K2453" t="s">
        <v>2074</v>
      </c>
      <c r="L2453">
        <v>0</v>
      </c>
      <c r="M2453">
        <v>21413000</v>
      </c>
      <c r="N2453">
        <v>21413000</v>
      </c>
      <c r="O2453">
        <v>0</v>
      </c>
      <c r="P2453" t="s">
        <v>607</v>
      </c>
      <c r="Q2453">
        <v>0</v>
      </c>
      <c r="R2453">
        <v>21413000</v>
      </c>
      <c r="S2453">
        <v>21413000</v>
      </c>
      <c r="T2453" t="s">
        <v>2900</v>
      </c>
      <c r="U2453" s="221">
        <f t="shared" si="77"/>
        <v>0</v>
      </c>
    </row>
    <row r="2454" spans="1:21" hidden="1">
      <c r="A2454" s="55" t="str">
        <f t="shared" si="76"/>
        <v>Y0BM0</v>
      </c>
      <c r="B2454" s="55">
        <f>VLOOKUP(J2454,'Mapping-CITI'!A:E,5,0)</f>
        <v>0</v>
      </c>
      <c r="D2454" s="42">
        <v>45016</v>
      </c>
      <c r="E2454" s="42">
        <v>45199</v>
      </c>
      <c r="F2454" t="s">
        <v>2900</v>
      </c>
      <c r="G2454" t="s">
        <v>2926</v>
      </c>
      <c r="H2454">
        <v>1700</v>
      </c>
      <c r="I2454" t="s">
        <v>2768</v>
      </c>
      <c r="J2454">
        <v>141724</v>
      </c>
      <c r="K2454" t="s">
        <v>2076</v>
      </c>
      <c r="L2454">
        <v>0</v>
      </c>
      <c r="M2454">
        <v>18180000</v>
      </c>
      <c r="N2454">
        <v>18180000</v>
      </c>
      <c r="O2454">
        <v>0</v>
      </c>
      <c r="P2454" t="s">
        <v>607</v>
      </c>
      <c r="Q2454">
        <v>0</v>
      </c>
      <c r="R2454">
        <v>18180000</v>
      </c>
      <c r="S2454">
        <v>18180000</v>
      </c>
      <c r="T2454" t="s">
        <v>2900</v>
      </c>
      <c r="U2454" s="221">
        <f t="shared" si="77"/>
        <v>0</v>
      </c>
    </row>
    <row r="2455" spans="1:21" hidden="1">
      <c r="A2455" s="55" t="str">
        <f t="shared" si="76"/>
        <v>Y0BM0</v>
      </c>
      <c r="B2455" s="55">
        <f>VLOOKUP(J2455,'Mapping-CITI'!A:E,5,0)</f>
        <v>0</v>
      </c>
      <c r="D2455" s="42">
        <v>45016</v>
      </c>
      <c r="E2455" s="42">
        <v>45199</v>
      </c>
      <c r="F2455" t="s">
        <v>2900</v>
      </c>
      <c r="G2455" t="s">
        <v>2926</v>
      </c>
      <c r="H2455">
        <v>1700</v>
      </c>
      <c r="I2455" t="s">
        <v>2768</v>
      </c>
      <c r="J2455">
        <v>141744</v>
      </c>
      <c r="K2455" t="s">
        <v>2087</v>
      </c>
      <c r="L2455">
        <v>0</v>
      </c>
      <c r="M2455">
        <v>2210060328.9200001</v>
      </c>
      <c r="N2455">
        <v>2210060328.9200001</v>
      </c>
      <c r="O2455">
        <v>0</v>
      </c>
      <c r="P2455" t="s">
        <v>607</v>
      </c>
      <c r="Q2455">
        <v>0</v>
      </c>
      <c r="R2455">
        <v>2210060328.9200001</v>
      </c>
      <c r="S2455">
        <v>2210060328.9200001</v>
      </c>
      <c r="T2455" t="s">
        <v>2900</v>
      </c>
      <c r="U2455" s="221">
        <f t="shared" si="77"/>
        <v>0</v>
      </c>
    </row>
    <row r="2456" spans="1:21" hidden="1">
      <c r="A2456" s="55" t="str">
        <f t="shared" si="76"/>
        <v>Y0BM0</v>
      </c>
      <c r="B2456" s="55">
        <f>VLOOKUP(J2456,'Mapping-CITI'!A:E,5,0)</f>
        <v>0</v>
      </c>
      <c r="D2456" s="42">
        <v>45016</v>
      </c>
      <c r="E2456" s="42">
        <v>45199</v>
      </c>
      <c r="F2456" t="s">
        <v>2900</v>
      </c>
      <c r="G2456" t="s">
        <v>2926</v>
      </c>
      <c r="H2456">
        <v>1700</v>
      </c>
      <c r="I2456" t="s">
        <v>2768</v>
      </c>
      <c r="J2456">
        <v>141749</v>
      </c>
      <c r="K2456" t="s">
        <v>2092</v>
      </c>
      <c r="L2456">
        <v>0</v>
      </c>
      <c r="M2456">
        <v>8000</v>
      </c>
      <c r="N2456">
        <v>8000</v>
      </c>
      <c r="O2456">
        <v>0</v>
      </c>
      <c r="P2456" t="s">
        <v>607</v>
      </c>
      <c r="Q2456">
        <v>0</v>
      </c>
      <c r="R2456">
        <v>8000</v>
      </c>
      <c r="S2456">
        <v>8000</v>
      </c>
      <c r="T2456" t="s">
        <v>2900</v>
      </c>
      <c r="U2456" s="221">
        <f t="shared" si="77"/>
        <v>0</v>
      </c>
    </row>
    <row r="2457" spans="1:21" hidden="1">
      <c r="A2457" s="55" t="str">
        <f t="shared" si="76"/>
        <v>Y0BM0</v>
      </c>
      <c r="B2457" s="55">
        <f>VLOOKUP(J2457,'Mapping-CITI'!A:E,5,0)</f>
        <v>0</v>
      </c>
      <c r="D2457" s="42">
        <v>45016</v>
      </c>
      <c r="E2457" s="42">
        <v>45199</v>
      </c>
      <c r="F2457" t="s">
        <v>2900</v>
      </c>
      <c r="G2457" t="s">
        <v>2926</v>
      </c>
      <c r="H2457">
        <v>1700</v>
      </c>
      <c r="I2457" t="s">
        <v>2768</v>
      </c>
      <c r="J2457">
        <v>141754</v>
      </c>
      <c r="K2457" t="s">
        <v>2096</v>
      </c>
      <c r="L2457">
        <v>0</v>
      </c>
      <c r="M2457">
        <v>28000</v>
      </c>
      <c r="N2457">
        <v>28000</v>
      </c>
      <c r="O2457">
        <v>0</v>
      </c>
      <c r="P2457" t="s">
        <v>607</v>
      </c>
      <c r="Q2457">
        <v>0</v>
      </c>
      <c r="R2457">
        <v>28000</v>
      </c>
      <c r="S2457">
        <v>28000</v>
      </c>
      <c r="T2457" t="s">
        <v>2900</v>
      </c>
      <c r="U2457" s="221">
        <f t="shared" si="77"/>
        <v>0</v>
      </c>
    </row>
    <row r="2458" spans="1:21" hidden="1">
      <c r="A2458" s="55" t="str">
        <f t="shared" si="76"/>
        <v>Y0BM0</v>
      </c>
      <c r="B2458" s="55">
        <f>VLOOKUP(J2458,'Mapping-CITI'!A:E,5,0)</f>
        <v>0</v>
      </c>
      <c r="D2458" s="42">
        <v>45016</v>
      </c>
      <c r="E2458" s="42">
        <v>45199</v>
      </c>
      <c r="F2458" t="s">
        <v>2900</v>
      </c>
      <c r="G2458" t="s">
        <v>2926</v>
      </c>
      <c r="H2458">
        <v>1700</v>
      </c>
      <c r="I2458" t="s">
        <v>2768</v>
      </c>
      <c r="J2458">
        <v>141769</v>
      </c>
      <c r="K2458" t="s">
        <v>2105</v>
      </c>
      <c r="L2458">
        <v>0</v>
      </c>
      <c r="M2458">
        <v>55000</v>
      </c>
      <c r="N2458">
        <v>55000</v>
      </c>
      <c r="O2458">
        <v>0</v>
      </c>
      <c r="P2458" t="s">
        <v>607</v>
      </c>
      <c r="Q2458">
        <v>0</v>
      </c>
      <c r="R2458">
        <v>55000</v>
      </c>
      <c r="S2458">
        <v>55000</v>
      </c>
      <c r="T2458" t="s">
        <v>2900</v>
      </c>
      <c r="U2458" s="221">
        <f t="shared" si="77"/>
        <v>0</v>
      </c>
    </row>
    <row r="2459" spans="1:21" hidden="1">
      <c r="A2459" s="55" t="str">
        <f t="shared" si="76"/>
        <v>Y0BM0</v>
      </c>
      <c r="B2459" s="55">
        <f>VLOOKUP(J2459,'Mapping-CITI'!A:E,5,0)</f>
        <v>0</v>
      </c>
      <c r="D2459" s="42">
        <v>45016</v>
      </c>
      <c r="E2459" s="42">
        <v>45199</v>
      </c>
      <c r="F2459" t="s">
        <v>2900</v>
      </c>
      <c r="G2459" t="s">
        <v>2926</v>
      </c>
      <c r="H2459">
        <v>1700</v>
      </c>
      <c r="I2459" t="s">
        <v>2768</v>
      </c>
      <c r="J2459">
        <v>141779</v>
      </c>
      <c r="K2459" t="s">
        <v>2114</v>
      </c>
      <c r="L2459">
        <v>0</v>
      </c>
      <c r="M2459">
        <v>20554000</v>
      </c>
      <c r="N2459">
        <v>20554000</v>
      </c>
      <c r="O2459">
        <v>0</v>
      </c>
      <c r="P2459" t="s">
        <v>607</v>
      </c>
      <c r="Q2459">
        <v>0</v>
      </c>
      <c r="R2459">
        <v>20554000</v>
      </c>
      <c r="S2459">
        <v>20554000</v>
      </c>
      <c r="T2459" t="s">
        <v>2900</v>
      </c>
      <c r="U2459" s="221">
        <f t="shared" si="77"/>
        <v>0</v>
      </c>
    </row>
    <row r="2460" spans="1:21" hidden="1">
      <c r="A2460" s="55" t="str">
        <f t="shared" si="76"/>
        <v>Y0BM0</v>
      </c>
      <c r="B2460" s="55">
        <f>VLOOKUP(J2460,'Mapping-CITI'!A:E,5,0)</f>
        <v>0</v>
      </c>
      <c r="D2460" s="42">
        <v>45016</v>
      </c>
      <c r="E2460" s="42">
        <v>45199</v>
      </c>
      <c r="F2460" t="s">
        <v>2900</v>
      </c>
      <c r="G2460" t="s">
        <v>2926</v>
      </c>
      <c r="H2460">
        <v>1700</v>
      </c>
      <c r="I2460" t="s">
        <v>2768</v>
      </c>
      <c r="J2460">
        <v>141785</v>
      </c>
      <c r="K2460" t="s">
        <v>2918</v>
      </c>
      <c r="L2460">
        <v>0</v>
      </c>
      <c r="M2460">
        <v>1042616000</v>
      </c>
      <c r="N2460">
        <v>1042616000</v>
      </c>
      <c r="O2460">
        <v>0</v>
      </c>
      <c r="P2460" t="s">
        <v>607</v>
      </c>
      <c r="Q2460">
        <v>0</v>
      </c>
      <c r="R2460">
        <v>1042616000</v>
      </c>
      <c r="S2460">
        <v>1042616000</v>
      </c>
      <c r="T2460" t="s">
        <v>2900</v>
      </c>
      <c r="U2460" s="221">
        <f t="shared" si="77"/>
        <v>0</v>
      </c>
    </row>
    <row r="2461" spans="1:21" hidden="1">
      <c r="A2461" s="55" t="str">
        <f t="shared" si="76"/>
        <v>Y0BMIgnore</v>
      </c>
      <c r="B2461" s="55" t="str">
        <f>VLOOKUP(J2461,'Mapping-CITI'!A:E,5,0)</f>
        <v>Ignore</v>
      </c>
      <c r="D2461" s="42">
        <v>45016</v>
      </c>
      <c r="E2461" s="42">
        <v>45199</v>
      </c>
      <c r="F2461" t="s">
        <v>2900</v>
      </c>
      <c r="G2461" t="s">
        <v>2926</v>
      </c>
      <c r="H2461">
        <v>1700</v>
      </c>
      <c r="I2461" t="s">
        <v>2768</v>
      </c>
      <c r="J2461">
        <v>141865</v>
      </c>
      <c r="K2461" t="s">
        <v>3366</v>
      </c>
      <c r="L2461">
        <v>0</v>
      </c>
      <c r="M2461">
        <v>1250000</v>
      </c>
      <c r="N2461">
        <v>1250000</v>
      </c>
      <c r="O2461">
        <v>0</v>
      </c>
      <c r="P2461" t="s">
        <v>607</v>
      </c>
      <c r="Q2461">
        <v>0</v>
      </c>
      <c r="R2461">
        <v>1250000</v>
      </c>
      <c r="S2461">
        <v>1250000</v>
      </c>
      <c r="T2461" t="s">
        <v>2900</v>
      </c>
      <c r="U2461" s="221">
        <f t="shared" si="77"/>
        <v>0</v>
      </c>
    </row>
    <row r="2462" spans="1:21" hidden="1">
      <c r="A2462" s="55" t="str">
        <f t="shared" si="76"/>
        <v>Y0BM0</v>
      </c>
      <c r="B2462" s="55">
        <f>VLOOKUP(J2462,'Mapping-CITI'!A:E,5,0)</f>
        <v>0</v>
      </c>
      <c r="D2462" s="42">
        <v>45016</v>
      </c>
      <c r="E2462" s="42">
        <v>45199</v>
      </c>
      <c r="F2462" t="s">
        <v>2900</v>
      </c>
      <c r="G2462" t="s">
        <v>2926</v>
      </c>
      <c r="H2462">
        <v>1700</v>
      </c>
      <c r="I2462" t="s">
        <v>2768</v>
      </c>
      <c r="J2462">
        <v>142038</v>
      </c>
      <c r="K2462" t="s">
        <v>2128</v>
      </c>
      <c r="L2462">
        <v>0</v>
      </c>
      <c r="M2462">
        <v>74600000</v>
      </c>
      <c r="N2462">
        <v>79600000</v>
      </c>
      <c r="O2462">
        <v>-5000000</v>
      </c>
      <c r="P2462" t="s">
        <v>607</v>
      </c>
      <c r="Q2462">
        <v>-5000000</v>
      </c>
      <c r="R2462">
        <v>74600000</v>
      </c>
      <c r="S2462">
        <v>79600000</v>
      </c>
      <c r="T2462" t="s">
        <v>2900</v>
      </c>
      <c r="U2462" s="221">
        <f t="shared" si="77"/>
        <v>-0.5</v>
      </c>
    </row>
    <row r="2463" spans="1:21" hidden="1">
      <c r="A2463" s="55" t="str">
        <f t="shared" si="76"/>
        <v>Y0BM0</v>
      </c>
      <c r="B2463" s="55">
        <f>VLOOKUP(J2463,'Mapping-CITI'!A:E,5,0)</f>
        <v>0</v>
      </c>
      <c r="D2463" s="42">
        <v>45016</v>
      </c>
      <c r="E2463" s="42">
        <v>45199</v>
      </c>
      <c r="F2463" t="s">
        <v>2900</v>
      </c>
      <c r="G2463" t="s">
        <v>2926</v>
      </c>
      <c r="H2463">
        <v>1700</v>
      </c>
      <c r="I2463" t="s">
        <v>2768</v>
      </c>
      <c r="J2463">
        <v>142041</v>
      </c>
      <c r="K2463" t="s">
        <v>2130</v>
      </c>
      <c r="L2463">
        <v>0</v>
      </c>
      <c r="M2463">
        <v>33400000</v>
      </c>
      <c r="N2463">
        <v>33400000</v>
      </c>
      <c r="O2463">
        <v>0</v>
      </c>
      <c r="P2463" t="s">
        <v>607</v>
      </c>
      <c r="Q2463">
        <v>0</v>
      </c>
      <c r="R2463">
        <v>33400000</v>
      </c>
      <c r="S2463">
        <v>33400000</v>
      </c>
      <c r="T2463" t="s">
        <v>2900</v>
      </c>
      <c r="U2463" s="221">
        <f t="shared" si="77"/>
        <v>0</v>
      </c>
    </row>
    <row r="2464" spans="1:21" hidden="1">
      <c r="A2464" s="55" t="str">
        <f t="shared" si="76"/>
        <v>Y0BM0</v>
      </c>
      <c r="B2464" s="55">
        <f>VLOOKUP(J2464,'Mapping-CITI'!A:E,5,0)</f>
        <v>0</v>
      </c>
      <c r="D2464" s="42">
        <v>45016</v>
      </c>
      <c r="E2464" s="42">
        <v>45199</v>
      </c>
      <c r="F2464" t="s">
        <v>2900</v>
      </c>
      <c r="G2464" t="s">
        <v>2926</v>
      </c>
      <c r="H2464">
        <v>1700</v>
      </c>
      <c r="I2464" t="s">
        <v>2768</v>
      </c>
      <c r="J2464">
        <v>142042</v>
      </c>
      <c r="K2464" t="s">
        <v>2131</v>
      </c>
      <c r="L2464">
        <v>0</v>
      </c>
      <c r="M2464">
        <v>104806293</v>
      </c>
      <c r="N2464">
        <v>104806293</v>
      </c>
      <c r="O2464">
        <v>0</v>
      </c>
      <c r="P2464" t="s">
        <v>607</v>
      </c>
      <c r="Q2464">
        <v>0</v>
      </c>
      <c r="R2464">
        <v>104806293</v>
      </c>
      <c r="S2464">
        <v>104806293</v>
      </c>
      <c r="T2464" t="s">
        <v>2900</v>
      </c>
      <c r="U2464" s="221">
        <f t="shared" si="77"/>
        <v>0</v>
      </c>
    </row>
    <row r="2465" spans="1:21" hidden="1">
      <c r="A2465" s="55" t="str">
        <f t="shared" si="76"/>
        <v>Y0BM0</v>
      </c>
      <c r="B2465" s="55">
        <f>VLOOKUP(J2465,'Mapping-CITI'!A:E,5,0)</f>
        <v>0</v>
      </c>
      <c r="D2465" s="42">
        <v>45016</v>
      </c>
      <c r="E2465" s="42">
        <v>45199</v>
      </c>
      <c r="F2465" t="s">
        <v>2900</v>
      </c>
      <c r="G2465" t="s">
        <v>2926</v>
      </c>
      <c r="H2465">
        <v>1700</v>
      </c>
      <c r="I2465" t="s">
        <v>2768</v>
      </c>
      <c r="J2465">
        <v>142043</v>
      </c>
      <c r="K2465" t="s">
        <v>2657</v>
      </c>
      <c r="L2465">
        <v>0</v>
      </c>
      <c r="M2465">
        <v>150000</v>
      </c>
      <c r="N2465">
        <v>150000</v>
      </c>
      <c r="O2465">
        <v>0</v>
      </c>
      <c r="P2465" t="s">
        <v>607</v>
      </c>
      <c r="Q2465">
        <v>0</v>
      </c>
      <c r="R2465">
        <v>150000</v>
      </c>
      <c r="S2465">
        <v>150000</v>
      </c>
      <c r="T2465" t="s">
        <v>2900</v>
      </c>
      <c r="U2465" s="221">
        <f t="shared" si="77"/>
        <v>0</v>
      </c>
    </row>
    <row r="2466" spans="1:21" hidden="1">
      <c r="A2466" s="55" t="str">
        <f t="shared" si="76"/>
        <v>Y0BM0</v>
      </c>
      <c r="B2466" s="55">
        <f>VLOOKUP(J2466,'Mapping-CITI'!A:E,5,0)</f>
        <v>0</v>
      </c>
      <c r="D2466" s="42">
        <v>45016</v>
      </c>
      <c r="E2466" s="42">
        <v>45199</v>
      </c>
      <c r="F2466" t="s">
        <v>2900</v>
      </c>
      <c r="G2466" t="s">
        <v>2926</v>
      </c>
      <c r="H2466">
        <v>1700</v>
      </c>
      <c r="I2466" t="s">
        <v>2768</v>
      </c>
      <c r="J2466">
        <v>142044</v>
      </c>
      <c r="K2466" t="s">
        <v>2132</v>
      </c>
      <c r="L2466">
        <v>0</v>
      </c>
      <c r="M2466">
        <v>7790500</v>
      </c>
      <c r="N2466">
        <v>7790500</v>
      </c>
      <c r="O2466">
        <v>0</v>
      </c>
      <c r="P2466" t="s">
        <v>607</v>
      </c>
      <c r="Q2466">
        <v>0</v>
      </c>
      <c r="R2466">
        <v>7790500</v>
      </c>
      <c r="S2466">
        <v>7790500</v>
      </c>
      <c r="T2466" t="s">
        <v>2900</v>
      </c>
      <c r="U2466" s="221">
        <f t="shared" si="77"/>
        <v>0</v>
      </c>
    </row>
    <row r="2467" spans="1:21" hidden="1">
      <c r="A2467" s="55" t="str">
        <f t="shared" si="76"/>
        <v>Y0BMIgnore</v>
      </c>
      <c r="B2467" s="55" t="str">
        <f>VLOOKUP(J2467,'Mapping-CITI'!A:E,5,0)</f>
        <v>Ignore</v>
      </c>
      <c r="D2467" s="42">
        <v>45016</v>
      </c>
      <c r="E2467" s="42">
        <v>45199</v>
      </c>
      <c r="F2467" t="s">
        <v>2900</v>
      </c>
      <c r="G2467" t="s">
        <v>2926</v>
      </c>
      <c r="H2467">
        <v>1700</v>
      </c>
      <c r="I2467" t="s">
        <v>2768</v>
      </c>
      <c r="J2467">
        <v>142077</v>
      </c>
      <c r="K2467" t="s">
        <v>2913</v>
      </c>
      <c r="L2467">
        <v>51573.45</v>
      </c>
      <c r="M2467">
        <v>23209.59</v>
      </c>
      <c r="N2467">
        <v>16347.25</v>
      </c>
      <c r="O2467">
        <v>58435.79</v>
      </c>
      <c r="P2467" t="s">
        <v>607</v>
      </c>
      <c r="Q2467">
        <v>58435.79</v>
      </c>
      <c r="R2467">
        <v>23209.59</v>
      </c>
      <c r="S2467">
        <v>16347.25</v>
      </c>
      <c r="T2467" t="s">
        <v>2900</v>
      </c>
      <c r="U2467" s="221">
        <f t="shared" si="77"/>
        <v>6.8623399999999998E-4</v>
      </c>
    </row>
    <row r="2468" spans="1:21" hidden="1">
      <c r="A2468" s="55" t="str">
        <f t="shared" si="76"/>
        <v>Y0BMIgnore</v>
      </c>
      <c r="B2468" s="55" t="str">
        <f>VLOOKUP(J2468,'Mapping-CITI'!A:E,5,0)</f>
        <v>Ignore</v>
      </c>
      <c r="D2468" s="42">
        <v>45016</v>
      </c>
      <c r="E2468" s="42">
        <v>45199</v>
      </c>
      <c r="F2468" t="s">
        <v>2900</v>
      </c>
      <c r="G2468" t="s">
        <v>2926</v>
      </c>
      <c r="H2468">
        <v>1700</v>
      </c>
      <c r="I2468" t="s">
        <v>2768</v>
      </c>
      <c r="J2468">
        <v>142096</v>
      </c>
      <c r="K2468" t="s">
        <v>3421</v>
      </c>
      <c r="L2468">
        <v>0</v>
      </c>
      <c r="M2468">
        <v>46484.93</v>
      </c>
      <c r="N2468">
        <v>46484.93</v>
      </c>
      <c r="O2468">
        <v>0</v>
      </c>
      <c r="P2468" t="s">
        <v>607</v>
      </c>
      <c r="Q2468">
        <v>0</v>
      </c>
      <c r="R2468">
        <v>46484.93</v>
      </c>
      <c r="S2468">
        <v>46484.93</v>
      </c>
      <c r="T2468" t="s">
        <v>2900</v>
      </c>
      <c r="U2468" s="221">
        <f t="shared" si="77"/>
        <v>0</v>
      </c>
    </row>
    <row r="2469" spans="1:21" hidden="1">
      <c r="A2469" s="55" t="str">
        <f t="shared" si="76"/>
        <v>Y0BMIgnore</v>
      </c>
      <c r="B2469" s="55" t="str">
        <f>VLOOKUP(J2469,'Mapping-CITI'!A:E,5,0)</f>
        <v>Ignore</v>
      </c>
      <c r="D2469" s="42">
        <v>45016</v>
      </c>
      <c r="E2469" s="42">
        <v>45199</v>
      </c>
      <c r="F2469" t="s">
        <v>2900</v>
      </c>
      <c r="G2469" t="s">
        <v>2926</v>
      </c>
      <c r="H2469">
        <v>1700</v>
      </c>
      <c r="I2469" t="s">
        <v>2768</v>
      </c>
      <c r="J2469">
        <v>142243</v>
      </c>
      <c r="K2469" t="s">
        <v>3367</v>
      </c>
      <c r="L2469">
        <v>0</v>
      </c>
      <c r="M2469">
        <v>9927893.6999999993</v>
      </c>
      <c r="N2469">
        <v>9927893.6999999993</v>
      </c>
      <c r="O2469">
        <v>0</v>
      </c>
      <c r="P2469" t="s">
        <v>607</v>
      </c>
      <c r="Q2469">
        <v>0</v>
      </c>
      <c r="R2469">
        <v>9927893.6999999993</v>
      </c>
      <c r="S2469">
        <v>9927893.6999999993</v>
      </c>
      <c r="T2469" t="s">
        <v>2900</v>
      </c>
      <c r="U2469" s="221">
        <f t="shared" si="77"/>
        <v>0</v>
      </c>
    </row>
    <row r="2470" spans="1:21" hidden="1">
      <c r="A2470" s="55" t="str">
        <f t="shared" si="76"/>
        <v>Y0BMIgnore</v>
      </c>
      <c r="B2470" s="55" t="str">
        <f>VLOOKUP(J2470,'Mapping-CITI'!A:E,5,0)</f>
        <v>Ignore</v>
      </c>
      <c r="D2470" s="42">
        <v>45016</v>
      </c>
      <c r="E2470" s="42">
        <v>45199</v>
      </c>
      <c r="F2470" t="s">
        <v>2900</v>
      </c>
      <c r="G2470" t="s">
        <v>2926</v>
      </c>
      <c r="H2470">
        <v>1700</v>
      </c>
      <c r="I2470" t="s">
        <v>2768</v>
      </c>
      <c r="J2470">
        <v>142251</v>
      </c>
      <c r="K2470" t="s">
        <v>3368</v>
      </c>
      <c r="L2470">
        <v>0</v>
      </c>
      <c r="M2470">
        <v>2881000</v>
      </c>
      <c r="N2470">
        <v>2881000</v>
      </c>
      <c r="O2470">
        <v>0</v>
      </c>
      <c r="P2470" t="s">
        <v>607</v>
      </c>
      <c r="Q2470">
        <v>0</v>
      </c>
      <c r="R2470">
        <v>2881000</v>
      </c>
      <c r="S2470">
        <v>2881000</v>
      </c>
      <c r="T2470" t="s">
        <v>2900</v>
      </c>
      <c r="U2470" s="221">
        <f t="shared" si="77"/>
        <v>0</v>
      </c>
    </row>
    <row r="2471" spans="1:21" hidden="1">
      <c r="A2471" s="55" t="str">
        <f t="shared" si="76"/>
        <v>Y0BMIgnore</v>
      </c>
      <c r="B2471" s="55" t="str">
        <f>VLOOKUP(J2471,'Mapping-CITI'!A:E,5,0)</f>
        <v>Ignore</v>
      </c>
      <c r="D2471" s="42">
        <v>45016</v>
      </c>
      <c r="E2471" s="42">
        <v>45199</v>
      </c>
      <c r="F2471" t="s">
        <v>2900</v>
      </c>
      <c r="G2471" t="s">
        <v>2926</v>
      </c>
      <c r="H2471">
        <v>1700</v>
      </c>
      <c r="I2471" t="s">
        <v>2768</v>
      </c>
      <c r="J2471">
        <v>142256</v>
      </c>
      <c r="K2471" t="s">
        <v>3370</v>
      </c>
      <c r="L2471">
        <v>0</v>
      </c>
      <c r="M2471">
        <v>190000</v>
      </c>
      <c r="N2471">
        <v>190000</v>
      </c>
      <c r="O2471">
        <v>0</v>
      </c>
      <c r="P2471" t="s">
        <v>607</v>
      </c>
      <c r="Q2471">
        <v>0</v>
      </c>
      <c r="R2471">
        <v>190000</v>
      </c>
      <c r="S2471">
        <v>190000</v>
      </c>
      <c r="T2471" t="s">
        <v>2900</v>
      </c>
      <c r="U2471" s="221">
        <f t="shared" si="77"/>
        <v>0</v>
      </c>
    </row>
    <row r="2472" spans="1:21" hidden="1">
      <c r="A2472" s="55" t="str">
        <f t="shared" si="76"/>
        <v>Y0BMIgnore</v>
      </c>
      <c r="B2472" s="55" t="str">
        <f>VLOOKUP(J2472,'Mapping-CITI'!A:E,5,0)</f>
        <v>Ignore</v>
      </c>
      <c r="D2472" s="42">
        <v>45016</v>
      </c>
      <c r="E2472" s="42">
        <v>45199</v>
      </c>
      <c r="F2472" t="s">
        <v>2900</v>
      </c>
      <c r="G2472" t="s">
        <v>2926</v>
      </c>
      <c r="H2472">
        <v>1700</v>
      </c>
      <c r="I2472" t="s">
        <v>2768</v>
      </c>
      <c r="J2472">
        <v>142258</v>
      </c>
      <c r="K2472" t="s">
        <v>3371</v>
      </c>
      <c r="L2472">
        <v>0</v>
      </c>
      <c r="M2472">
        <v>66701500</v>
      </c>
      <c r="N2472">
        <v>66701500</v>
      </c>
      <c r="O2472">
        <v>0</v>
      </c>
      <c r="P2472" t="s">
        <v>607</v>
      </c>
      <c r="Q2472">
        <v>0</v>
      </c>
      <c r="R2472">
        <v>66701500</v>
      </c>
      <c r="S2472">
        <v>66701500</v>
      </c>
      <c r="T2472" t="s">
        <v>2900</v>
      </c>
      <c r="U2472" s="221">
        <f t="shared" si="77"/>
        <v>0</v>
      </c>
    </row>
    <row r="2473" spans="1:21" hidden="1">
      <c r="A2473" s="55" t="str">
        <f t="shared" si="76"/>
        <v>Y0BMIgnore</v>
      </c>
      <c r="B2473" s="55" t="str">
        <f>VLOOKUP(J2473,'Mapping-CITI'!A:E,5,0)</f>
        <v>Ignore</v>
      </c>
      <c r="D2473" s="42">
        <v>45016</v>
      </c>
      <c r="E2473" s="42">
        <v>45199</v>
      </c>
      <c r="F2473" t="s">
        <v>2900</v>
      </c>
      <c r="G2473" t="s">
        <v>2926</v>
      </c>
      <c r="H2473">
        <v>1700</v>
      </c>
      <c r="I2473" t="s">
        <v>2768</v>
      </c>
      <c r="J2473">
        <v>142262</v>
      </c>
      <c r="K2473" t="s">
        <v>3372</v>
      </c>
      <c r="L2473">
        <v>0</v>
      </c>
      <c r="M2473">
        <v>2000</v>
      </c>
      <c r="N2473">
        <v>2000</v>
      </c>
      <c r="O2473">
        <v>0</v>
      </c>
      <c r="P2473" t="s">
        <v>607</v>
      </c>
      <c r="Q2473">
        <v>0</v>
      </c>
      <c r="R2473">
        <v>2000</v>
      </c>
      <c r="S2473">
        <v>2000</v>
      </c>
      <c r="T2473" t="s">
        <v>2900</v>
      </c>
      <c r="U2473" s="221">
        <f t="shared" si="77"/>
        <v>0</v>
      </c>
    </row>
    <row r="2474" spans="1:21" hidden="1">
      <c r="A2474" s="55" t="str">
        <f t="shared" si="76"/>
        <v>Y0BMIgnore</v>
      </c>
      <c r="B2474" s="55" t="str">
        <f>VLOOKUP(J2474,'Mapping-CITI'!A:E,5,0)</f>
        <v>Ignore</v>
      </c>
      <c r="D2474" s="42">
        <v>45016</v>
      </c>
      <c r="E2474" s="42">
        <v>45199</v>
      </c>
      <c r="F2474" t="s">
        <v>2900</v>
      </c>
      <c r="G2474" t="s">
        <v>2926</v>
      </c>
      <c r="H2474">
        <v>1700</v>
      </c>
      <c r="I2474" t="s">
        <v>2768</v>
      </c>
      <c r="J2474">
        <v>142265</v>
      </c>
      <c r="K2474" t="s">
        <v>3374</v>
      </c>
      <c r="L2474">
        <v>0</v>
      </c>
      <c r="M2474">
        <v>4875000</v>
      </c>
      <c r="N2474">
        <v>4875000</v>
      </c>
      <c r="O2474">
        <v>0</v>
      </c>
      <c r="P2474" t="s">
        <v>607</v>
      </c>
      <c r="Q2474">
        <v>0</v>
      </c>
      <c r="R2474">
        <v>4875000</v>
      </c>
      <c r="S2474">
        <v>4875000</v>
      </c>
      <c r="T2474" t="s">
        <v>2900</v>
      </c>
      <c r="U2474" s="221">
        <f t="shared" si="77"/>
        <v>0</v>
      </c>
    </row>
    <row r="2475" spans="1:21" hidden="1">
      <c r="A2475" s="55" t="str">
        <f t="shared" si="76"/>
        <v>Y0BMIgnore</v>
      </c>
      <c r="B2475" s="55" t="str">
        <f>VLOOKUP(J2475,'Mapping-CITI'!A:E,5,0)</f>
        <v>Ignore</v>
      </c>
      <c r="D2475" s="42">
        <v>45016</v>
      </c>
      <c r="E2475" s="42">
        <v>45199</v>
      </c>
      <c r="F2475" t="s">
        <v>2900</v>
      </c>
      <c r="G2475" t="s">
        <v>2926</v>
      </c>
      <c r="H2475">
        <v>1700</v>
      </c>
      <c r="I2475" t="s">
        <v>2768</v>
      </c>
      <c r="J2475">
        <v>142271</v>
      </c>
      <c r="K2475" t="s">
        <v>3375</v>
      </c>
      <c r="L2475">
        <v>0</v>
      </c>
      <c r="M2475">
        <v>146787000</v>
      </c>
      <c r="N2475">
        <v>146787000</v>
      </c>
      <c r="O2475">
        <v>0</v>
      </c>
      <c r="P2475" t="s">
        <v>607</v>
      </c>
      <c r="Q2475">
        <v>0</v>
      </c>
      <c r="R2475">
        <v>146787000</v>
      </c>
      <c r="S2475">
        <v>146787000</v>
      </c>
      <c r="T2475" t="s">
        <v>2900</v>
      </c>
      <c r="U2475" s="221">
        <f t="shared" si="77"/>
        <v>0</v>
      </c>
    </row>
    <row r="2476" spans="1:21" hidden="1">
      <c r="A2476" s="55" t="str">
        <f t="shared" si="76"/>
        <v>Y0BMIgnore</v>
      </c>
      <c r="B2476" s="55" t="str">
        <f>VLOOKUP(J2476,'Mapping-CITI'!A:E,5,0)</f>
        <v>Ignore</v>
      </c>
      <c r="D2476" s="42">
        <v>45016</v>
      </c>
      <c r="E2476" s="42">
        <v>45199</v>
      </c>
      <c r="F2476" t="s">
        <v>2900</v>
      </c>
      <c r="G2476" t="s">
        <v>2926</v>
      </c>
      <c r="H2476">
        <v>1700</v>
      </c>
      <c r="I2476" t="s">
        <v>2768</v>
      </c>
      <c r="J2476">
        <v>142274</v>
      </c>
      <c r="K2476" t="s">
        <v>3376</v>
      </c>
      <c r="L2476">
        <v>0</v>
      </c>
      <c r="M2476">
        <v>41680000</v>
      </c>
      <c r="N2476">
        <v>41680000</v>
      </c>
      <c r="O2476">
        <v>0</v>
      </c>
      <c r="P2476" t="s">
        <v>607</v>
      </c>
      <c r="Q2476">
        <v>0</v>
      </c>
      <c r="R2476">
        <v>41680000</v>
      </c>
      <c r="S2476">
        <v>41680000</v>
      </c>
      <c r="T2476" t="s">
        <v>2900</v>
      </c>
      <c r="U2476" s="221">
        <f t="shared" si="77"/>
        <v>0</v>
      </c>
    </row>
    <row r="2477" spans="1:21" hidden="1">
      <c r="A2477" s="55" t="str">
        <f t="shared" si="76"/>
        <v>Y0BMIgnore</v>
      </c>
      <c r="B2477" s="55" t="str">
        <f>VLOOKUP(J2477,'Mapping-CITI'!A:E,5,0)</f>
        <v>Ignore</v>
      </c>
      <c r="D2477" s="42">
        <v>45016</v>
      </c>
      <c r="E2477" s="42">
        <v>45199</v>
      </c>
      <c r="F2477" t="s">
        <v>2900</v>
      </c>
      <c r="G2477" t="s">
        <v>2926</v>
      </c>
      <c r="H2477">
        <v>1700</v>
      </c>
      <c r="I2477" t="s">
        <v>2768</v>
      </c>
      <c r="J2477">
        <v>142276</v>
      </c>
      <c r="K2477" t="s">
        <v>3377</v>
      </c>
      <c r="L2477">
        <v>0</v>
      </c>
      <c r="M2477">
        <v>521678.59</v>
      </c>
      <c r="N2477">
        <v>521678.59</v>
      </c>
      <c r="O2477">
        <v>0</v>
      </c>
      <c r="P2477" t="s">
        <v>607</v>
      </c>
      <c r="Q2477">
        <v>0</v>
      </c>
      <c r="R2477">
        <v>521678.59</v>
      </c>
      <c r="S2477">
        <v>521678.59</v>
      </c>
      <c r="T2477" t="s">
        <v>2900</v>
      </c>
      <c r="U2477" s="221">
        <f t="shared" si="77"/>
        <v>0</v>
      </c>
    </row>
    <row r="2478" spans="1:21" hidden="1">
      <c r="A2478" s="55" t="str">
        <f t="shared" si="76"/>
        <v>Y0BM0</v>
      </c>
      <c r="B2478" s="55">
        <f>VLOOKUP(J2478,'Mapping-CITI'!A:E,5,0)</f>
        <v>0</v>
      </c>
      <c r="D2478" s="42">
        <v>45016</v>
      </c>
      <c r="E2478" s="42">
        <v>45199</v>
      </c>
      <c r="F2478" t="s">
        <v>2900</v>
      </c>
      <c r="G2478" t="s">
        <v>2926</v>
      </c>
      <c r="H2478">
        <v>1400</v>
      </c>
      <c r="I2478" t="s">
        <v>2773</v>
      </c>
      <c r="J2478">
        <v>160112</v>
      </c>
      <c r="K2478" t="s">
        <v>2622</v>
      </c>
      <c r="L2478">
        <v>0</v>
      </c>
      <c r="M2478">
        <v>25320.3</v>
      </c>
      <c r="N2478">
        <v>25320.3</v>
      </c>
      <c r="O2478">
        <v>0</v>
      </c>
      <c r="P2478" t="s">
        <v>607</v>
      </c>
      <c r="Q2478">
        <v>0</v>
      </c>
      <c r="R2478">
        <v>25320.3</v>
      </c>
      <c r="S2478">
        <v>0</v>
      </c>
      <c r="T2478" t="s">
        <v>2900</v>
      </c>
      <c r="U2478" s="221">
        <f t="shared" si="77"/>
        <v>0</v>
      </c>
    </row>
    <row r="2479" spans="1:21" hidden="1">
      <c r="A2479" s="55" t="str">
        <f t="shared" si="76"/>
        <v>Y0BM0</v>
      </c>
      <c r="B2479" s="55">
        <f>VLOOKUP(J2479,'Mapping-CITI'!A:E,5,0)</f>
        <v>0</v>
      </c>
      <c r="D2479" s="42">
        <v>45016</v>
      </c>
      <c r="E2479" s="42">
        <v>45199</v>
      </c>
      <c r="F2479" t="s">
        <v>2900</v>
      </c>
      <c r="G2479" t="s">
        <v>2926</v>
      </c>
      <c r="H2479">
        <v>1400</v>
      </c>
      <c r="I2479" t="s">
        <v>2773</v>
      </c>
      <c r="J2479">
        <v>160118</v>
      </c>
      <c r="K2479" t="s">
        <v>2152</v>
      </c>
      <c r="L2479">
        <v>0</v>
      </c>
      <c r="M2479">
        <v>27546663772.48</v>
      </c>
      <c r="N2479">
        <v>27546663772.48</v>
      </c>
      <c r="O2479">
        <v>0</v>
      </c>
      <c r="P2479" t="s">
        <v>607</v>
      </c>
      <c r="Q2479">
        <v>0</v>
      </c>
      <c r="R2479">
        <v>0</v>
      </c>
      <c r="S2479">
        <v>0</v>
      </c>
      <c r="T2479" t="s">
        <v>2900</v>
      </c>
      <c r="U2479" s="221">
        <f t="shared" si="77"/>
        <v>0</v>
      </c>
    </row>
    <row r="2480" spans="1:21" hidden="1">
      <c r="A2480" s="55" t="str">
        <f t="shared" si="76"/>
        <v>Y0BM0</v>
      </c>
      <c r="B2480" s="55">
        <f>VLOOKUP(J2480,'Mapping-CITI'!A:E,5,0)</f>
        <v>0</v>
      </c>
      <c r="D2480" s="42">
        <v>45016</v>
      </c>
      <c r="E2480" s="42">
        <v>45199</v>
      </c>
      <c r="F2480" t="s">
        <v>2900</v>
      </c>
      <c r="G2480" t="s">
        <v>2926</v>
      </c>
      <c r="H2480">
        <v>1400</v>
      </c>
      <c r="I2480" t="s">
        <v>2773</v>
      </c>
      <c r="J2480">
        <v>160122</v>
      </c>
      <c r="K2480" t="s">
        <v>2155</v>
      </c>
      <c r="L2480">
        <v>0</v>
      </c>
      <c r="M2480">
        <v>93764800</v>
      </c>
      <c r="N2480">
        <v>93764800</v>
      </c>
      <c r="O2480">
        <v>0</v>
      </c>
      <c r="P2480" t="s">
        <v>607</v>
      </c>
      <c r="Q2480">
        <v>0</v>
      </c>
      <c r="R2480">
        <v>0</v>
      </c>
      <c r="S2480">
        <v>0</v>
      </c>
      <c r="T2480" t="s">
        <v>2900</v>
      </c>
      <c r="U2480" s="221">
        <f t="shared" si="77"/>
        <v>0</v>
      </c>
    </row>
    <row r="2481" spans="1:21" hidden="1">
      <c r="A2481" s="55" t="str">
        <f t="shared" si="76"/>
        <v>Y0BM0</v>
      </c>
      <c r="B2481" s="55">
        <f>VLOOKUP(J2481,'Mapping-CITI'!A:E,5,0)</f>
        <v>0</v>
      </c>
      <c r="D2481" s="42">
        <v>45016</v>
      </c>
      <c r="E2481" s="42">
        <v>45199</v>
      </c>
      <c r="F2481" t="s">
        <v>2900</v>
      </c>
      <c r="G2481" t="s">
        <v>2926</v>
      </c>
      <c r="H2481">
        <v>1400</v>
      </c>
      <c r="I2481" t="s">
        <v>2773</v>
      </c>
      <c r="J2481">
        <v>160123</v>
      </c>
      <c r="K2481" t="s">
        <v>2156</v>
      </c>
      <c r="L2481">
        <v>0</v>
      </c>
      <c r="M2481">
        <v>1096680194.4400001</v>
      </c>
      <c r="N2481">
        <v>1096680194.4400001</v>
      </c>
      <c r="O2481">
        <v>0</v>
      </c>
      <c r="P2481" t="s">
        <v>607</v>
      </c>
      <c r="Q2481">
        <v>0</v>
      </c>
      <c r="R2481">
        <v>0</v>
      </c>
      <c r="S2481">
        <v>0</v>
      </c>
      <c r="T2481" t="s">
        <v>2900</v>
      </c>
      <c r="U2481" s="221">
        <f t="shared" si="77"/>
        <v>0</v>
      </c>
    </row>
    <row r="2482" spans="1:21" hidden="1">
      <c r="A2482" s="55" t="str">
        <f t="shared" si="76"/>
        <v>Y0BM0</v>
      </c>
      <c r="B2482" s="55">
        <f>VLOOKUP(J2482,'Mapping-CITI'!A:E,5,0)</f>
        <v>0</v>
      </c>
      <c r="D2482" s="42">
        <v>45016</v>
      </c>
      <c r="E2482" s="42">
        <v>45199</v>
      </c>
      <c r="F2482" t="s">
        <v>2900</v>
      </c>
      <c r="G2482" t="s">
        <v>2926</v>
      </c>
      <c r="H2482">
        <v>1400</v>
      </c>
      <c r="I2482" t="s">
        <v>2773</v>
      </c>
      <c r="J2482">
        <v>160125</v>
      </c>
      <c r="K2482" t="s">
        <v>2157</v>
      </c>
      <c r="L2482">
        <v>0</v>
      </c>
      <c r="M2482">
        <v>1122599513.1700001</v>
      </c>
      <c r="N2482">
        <v>1122599513.1700001</v>
      </c>
      <c r="O2482">
        <v>0</v>
      </c>
      <c r="P2482" t="s">
        <v>607</v>
      </c>
      <c r="Q2482">
        <v>0</v>
      </c>
      <c r="R2482">
        <v>0</v>
      </c>
      <c r="S2482">
        <v>0</v>
      </c>
      <c r="T2482" t="s">
        <v>2900</v>
      </c>
      <c r="U2482" s="221">
        <f t="shared" si="77"/>
        <v>0</v>
      </c>
    </row>
    <row r="2483" spans="1:21" hidden="1">
      <c r="A2483" s="55" t="str">
        <f t="shared" si="76"/>
        <v>Y0BMIgnore</v>
      </c>
      <c r="B2483" s="55" t="str">
        <f>VLOOKUP(J2483,'Mapping-CITI'!A:E,5,0)</f>
        <v>Ignore</v>
      </c>
      <c r="D2483" s="42">
        <v>45016</v>
      </c>
      <c r="E2483" s="42">
        <v>45199</v>
      </c>
      <c r="F2483" t="s">
        <v>2900</v>
      </c>
      <c r="G2483" t="s">
        <v>2926</v>
      </c>
      <c r="H2483">
        <v>1500</v>
      </c>
      <c r="I2483" t="s">
        <v>3422</v>
      </c>
      <c r="J2483">
        <v>160145</v>
      </c>
      <c r="K2483" t="s">
        <v>4270</v>
      </c>
      <c r="L2483">
        <v>0</v>
      </c>
      <c r="M2483">
        <v>281917.81</v>
      </c>
      <c r="N2483">
        <v>281917.81</v>
      </c>
      <c r="O2483">
        <v>0</v>
      </c>
      <c r="P2483" t="s">
        <v>607</v>
      </c>
      <c r="Q2483">
        <v>0</v>
      </c>
      <c r="R2483">
        <v>0</v>
      </c>
      <c r="S2483">
        <v>0</v>
      </c>
      <c r="T2483" t="s">
        <v>2900</v>
      </c>
      <c r="U2483" s="221">
        <f t="shared" si="77"/>
        <v>0</v>
      </c>
    </row>
    <row r="2484" spans="1:21" hidden="1">
      <c r="A2484" s="55" t="str">
        <f t="shared" si="76"/>
        <v>Y0BM0</v>
      </c>
      <c r="B2484" s="55">
        <f>VLOOKUP(J2484,'Mapping-CITI'!A:E,5,0)</f>
        <v>0</v>
      </c>
      <c r="D2484" s="42">
        <v>45016</v>
      </c>
      <c r="E2484" s="42">
        <v>45199</v>
      </c>
      <c r="F2484" t="s">
        <v>2900</v>
      </c>
      <c r="G2484" t="s">
        <v>2926</v>
      </c>
      <c r="H2484">
        <v>1600</v>
      </c>
      <c r="I2484" t="s">
        <v>2789</v>
      </c>
      <c r="J2484">
        <v>160202</v>
      </c>
      <c r="K2484" t="s">
        <v>2158</v>
      </c>
      <c r="L2484">
        <v>0</v>
      </c>
      <c r="M2484">
        <v>2635941767.8600001</v>
      </c>
      <c r="N2484">
        <v>2635941767.8600001</v>
      </c>
      <c r="O2484">
        <v>0</v>
      </c>
      <c r="P2484" t="s">
        <v>607</v>
      </c>
      <c r="Q2484">
        <v>0</v>
      </c>
      <c r="R2484">
        <v>0</v>
      </c>
      <c r="S2484">
        <v>0</v>
      </c>
      <c r="T2484" t="s">
        <v>2900</v>
      </c>
      <c r="U2484" s="221">
        <f t="shared" si="77"/>
        <v>0</v>
      </c>
    </row>
    <row r="2485" spans="1:21" hidden="1">
      <c r="A2485" s="55" t="str">
        <f t="shared" si="76"/>
        <v>Y0BM0</v>
      </c>
      <c r="B2485" s="55">
        <f>VLOOKUP(J2485,'Mapping-CITI'!A:E,5,0)</f>
        <v>0</v>
      </c>
      <c r="D2485" s="42">
        <v>45016</v>
      </c>
      <c r="E2485" s="42">
        <v>45199</v>
      </c>
      <c r="F2485" t="s">
        <v>2900</v>
      </c>
      <c r="G2485" t="s">
        <v>2926</v>
      </c>
      <c r="H2485">
        <v>1600</v>
      </c>
      <c r="I2485" t="s">
        <v>2789</v>
      </c>
      <c r="J2485">
        <v>160206</v>
      </c>
      <c r="K2485" t="s">
        <v>2159</v>
      </c>
      <c r="L2485">
        <v>0.01</v>
      </c>
      <c r="M2485">
        <v>493193607.5</v>
      </c>
      <c r="N2485">
        <v>493193607.47000003</v>
      </c>
      <c r="O2485">
        <v>0.04</v>
      </c>
      <c r="P2485" t="s">
        <v>607</v>
      </c>
      <c r="Q2485">
        <v>0.04</v>
      </c>
      <c r="R2485">
        <v>4000</v>
      </c>
      <c r="S2485">
        <v>493193607.47000003</v>
      </c>
      <c r="T2485" t="s">
        <v>2900</v>
      </c>
      <c r="U2485" s="221">
        <f t="shared" si="77"/>
        <v>2.9999971389770506E-9</v>
      </c>
    </row>
    <row r="2486" spans="1:21" hidden="1">
      <c r="A2486" s="55" t="str">
        <f t="shared" si="76"/>
        <v>Y0BM0</v>
      </c>
      <c r="B2486" s="55">
        <f>VLOOKUP(J2486,'Mapping-CITI'!A:E,5,0)</f>
        <v>0</v>
      </c>
      <c r="D2486" s="42">
        <v>45016</v>
      </c>
      <c r="E2486" s="42">
        <v>45199</v>
      </c>
      <c r="F2486" t="s">
        <v>2900</v>
      </c>
      <c r="G2486" t="s">
        <v>2926</v>
      </c>
      <c r="H2486">
        <v>1600</v>
      </c>
      <c r="I2486" t="s">
        <v>2789</v>
      </c>
      <c r="J2486">
        <v>160207</v>
      </c>
      <c r="K2486" t="s">
        <v>2160</v>
      </c>
      <c r="L2486">
        <v>0</v>
      </c>
      <c r="M2486">
        <v>2127469293</v>
      </c>
      <c r="N2486">
        <v>2108656293</v>
      </c>
      <c r="O2486">
        <v>18813000</v>
      </c>
      <c r="P2486" t="s">
        <v>607</v>
      </c>
      <c r="Q2486">
        <v>18813000</v>
      </c>
      <c r="R2486">
        <v>0</v>
      </c>
      <c r="S2486">
        <v>2085348793</v>
      </c>
      <c r="T2486" t="s">
        <v>2900</v>
      </c>
      <c r="U2486" s="221">
        <f t="shared" si="77"/>
        <v>1.8813</v>
      </c>
    </row>
    <row r="2487" spans="1:21" hidden="1">
      <c r="A2487" s="55" t="str">
        <f t="shared" si="76"/>
        <v>Y0BM0</v>
      </c>
      <c r="B2487" s="55">
        <f>VLOOKUP(J2487,'Mapping-CITI'!A:E,5,0)</f>
        <v>0</v>
      </c>
      <c r="D2487" s="42">
        <v>45016</v>
      </c>
      <c r="E2487" s="42">
        <v>45199</v>
      </c>
      <c r="F2487" t="s">
        <v>2900</v>
      </c>
      <c r="G2487" t="s">
        <v>2926</v>
      </c>
      <c r="H2487">
        <v>1230</v>
      </c>
      <c r="I2487" t="s">
        <v>2772</v>
      </c>
      <c r="J2487">
        <v>170123</v>
      </c>
      <c r="K2487" t="s">
        <v>2167</v>
      </c>
      <c r="L2487">
        <v>0</v>
      </c>
      <c r="M2487">
        <v>0</v>
      </c>
      <c r="N2487">
        <v>0</v>
      </c>
      <c r="O2487">
        <v>0</v>
      </c>
      <c r="P2487" t="s">
        <v>607</v>
      </c>
      <c r="Q2487">
        <v>0</v>
      </c>
      <c r="R2487">
        <v>0</v>
      </c>
      <c r="S2487">
        <v>0</v>
      </c>
      <c r="T2487" t="s">
        <v>2900</v>
      </c>
      <c r="U2487" s="221">
        <f t="shared" si="77"/>
        <v>0</v>
      </c>
    </row>
    <row r="2488" spans="1:21" hidden="1">
      <c r="A2488" s="55" t="str">
        <f t="shared" si="76"/>
        <v>Y0BM0</v>
      </c>
      <c r="B2488" s="55">
        <f>VLOOKUP(J2488,'Mapping-CITI'!A:E,5,0)</f>
        <v>0</v>
      </c>
      <c r="D2488" s="42">
        <v>45016</v>
      </c>
      <c r="E2488" s="42">
        <v>45199</v>
      </c>
      <c r="F2488" t="s">
        <v>2900</v>
      </c>
      <c r="G2488" t="s">
        <v>2926</v>
      </c>
      <c r="H2488">
        <v>1230</v>
      </c>
      <c r="I2488" t="s">
        <v>2772</v>
      </c>
      <c r="J2488">
        <v>170125</v>
      </c>
      <c r="K2488" t="s">
        <v>2168</v>
      </c>
      <c r="L2488">
        <v>572293.11</v>
      </c>
      <c r="M2488">
        <v>-572293.11</v>
      </c>
      <c r="N2488">
        <v>783738.48</v>
      </c>
      <c r="O2488">
        <v>-783738.48</v>
      </c>
      <c r="P2488" t="s">
        <v>607</v>
      </c>
      <c r="Q2488">
        <v>-783738.48</v>
      </c>
      <c r="R2488">
        <v>0</v>
      </c>
      <c r="S2488">
        <v>0</v>
      </c>
      <c r="T2488" t="s">
        <v>2900</v>
      </c>
      <c r="U2488" s="221">
        <f t="shared" si="77"/>
        <v>-0.13560315899999997</v>
      </c>
    </row>
    <row r="2489" spans="1:21" hidden="1">
      <c r="A2489" s="55" t="str">
        <f t="shared" si="76"/>
        <v>Y0BM0</v>
      </c>
      <c r="B2489" s="55">
        <f>VLOOKUP(J2489,'Mapping-CITI'!A:E,5,0)</f>
        <v>0</v>
      </c>
      <c r="D2489" s="42">
        <v>45016</v>
      </c>
      <c r="E2489" s="42">
        <v>45199</v>
      </c>
      <c r="F2489" t="s">
        <v>2900</v>
      </c>
      <c r="G2489" t="s">
        <v>2926</v>
      </c>
      <c r="H2489">
        <v>1230</v>
      </c>
      <c r="I2489" t="s">
        <v>2772</v>
      </c>
      <c r="J2489">
        <v>170128</v>
      </c>
      <c r="K2489" t="s">
        <v>2169</v>
      </c>
      <c r="L2489">
        <v>0</v>
      </c>
      <c r="M2489">
        <v>182515.76</v>
      </c>
      <c r="N2489">
        <v>0</v>
      </c>
      <c r="O2489">
        <v>182515.76</v>
      </c>
      <c r="P2489" t="s">
        <v>607</v>
      </c>
      <c r="Q2489">
        <v>182515.76</v>
      </c>
      <c r="R2489">
        <v>0</v>
      </c>
      <c r="S2489">
        <v>0</v>
      </c>
      <c r="T2489" t="s">
        <v>2900</v>
      </c>
      <c r="U2489" s="221">
        <f t="shared" si="77"/>
        <v>1.8251576000000002E-2</v>
      </c>
    </row>
    <row r="2490" spans="1:21" hidden="1">
      <c r="A2490" s="55" t="str">
        <f t="shared" si="76"/>
        <v>Y0BM0</v>
      </c>
      <c r="B2490" s="55">
        <f>VLOOKUP(J2490,'Mapping-CITI'!A:E,5,0)</f>
        <v>0</v>
      </c>
      <c r="D2490" s="42">
        <v>45016</v>
      </c>
      <c r="E2490" s="42">
        <v>45199</v>
      </c>
      <c r="F2490" t="s">
        <v>2900</v>
      </c>
      <c r="G2490" t="s">
        <v>2926</v>
      </c>
      <c r="H2490">
        <v>1230</v>
      </c>
      <c r="I2490" t="s">
        <v>2772</v>
      </c>
      <c r="J2490">
        <v>170129</v>
      </c>
      <c r="K2490" t="s">
        <v>2170</v>
      </c>
      <c r="L2490">
        <v>1388606.66</v>
      </c>
      <c r="M2490">
        <v>-1388606.66</v>
      </c>
      <c r="N2490">
        <v>988787.5</v>
      </c>
      <c r="O2490">
        <v>-988787.5</v>
      </c>
      <c r="P2490" t="s">
        <v>607</v>
      </c>
      <c r="Q2490">
        <v>-988787.5</v>
      </c>
      <c r="R2490">
        <v>0</v>
      </c>
      <c r="S2490">
        <v>0</v>
      </c>
      <c r="T2490" t="s">
        <v>2900</v>
      </c>
      <c r="U2490" s="221">
        <f t="shared" si="77"/>
        <v>-0.23773941600000001</v>
      </c>
    </row>
    <row r="2491" spans="1:21" hidden="1">
      <c r="A2491" s="55" t="str">
        <f t="shared" si="76"/>
        <v>Y0BMIgnore</v>
      </c>
      <c r="B2491" s="55" t="str">
        <f>VLOOKUP(J2491,'Mapping-CITI'!A:E,5,0)</f>
        <v>Ignore</v>
      </c>
      <c r="D2491" s="42">
        <v>45016</v>
      </c>
      <c r="E2491" s="42">
        <v>45199</v>
      </c>
      <c r="F2491" t="s">
        <v>2900</v>
      </c>
      <c r="G2491" t="s">
        <v>2926</v>
      </c>
      <c r="H2491">
        <v>1320</v>
      </c>
      <c r="I2491" t="s">
        <v>3408</v>
      </c>
      <c r="J2491">
        <v>170401</v>
      </c>
      <c r="K2491" t="s">
        <v>4271</v>
      </c>
      <c r="L2491">
        <v>0</v>
      </c>
      <c r="M2491">
        <v>0</v>
      </c>
      <c r="N2491">
        <v>0</v>
      </c>
      <c r="O2491">
        <v>0</v>
      </c>
      <c r="P2491" t="s">
        <v>607</v>
      </c>
      <c r="Q2491">
        <v>0</v>
      </c>
      <c r="R2491">
        <v>0</v>
      </c>
      <c r="S2491">
        <v>0</v>
      </c>
      <c r="T2491" t="s">
        <v>2900</v>
      </c>
      <c r="U2491" s="221">
        <f t="shared" si="77"/>
        <v>0</v>
      </c>
    </row>
    <row r="2492" spans="1:21" hidden="1">
      <c r="A2492" s="55" t="str">
        <f t="shared" si="76"/>
        <v>Y0BM1.2</v>
      </c>
      <c r="B2492" s="55">
        <f>VLOOKUP(J2492,'Mapping-CITI'!A:E,5,0)</f>
        <v>1.2</v>
      </c>
      <c r="D2492" s="42">
        <v>45016</v>
      </c>
      <c r="E2492" s="42">
        <v>45199</v>
      </c>
      <c r="F2492" t="s">
        <v>2900</v>
      </c>
      <c r="G2492" t="s">
        <v>2926</v>
      </c>
      <c r="H2492">
        <v>2110</v>
      </c>
      <c r="I2492" t="s">
        <v>2790</v>
      </c>
      <c r="J2492">
        <v>201151</v>
      </c>
      <c r="K2492" t="s">
        <v>2173</v>
      </c>
      <c r="L2492">
        <v>-282319.87</v>
      </c>
      <c r="M2492">
        <v>0</v>
      </c>
      <c r="N2492">
        <v>0</v>
      </c>
      <c r="O2492">
        <v>-282319.87</v>
      </c>
      <c r="P2492" t="s">
        <v>607</v>
      </c>
      <c r="Q2492" s="191">
        <v>-282319.87</v>
      </c>
      <c r="R2492">
        <v>0</v>
      </c>
      <c r="S2492">
        <v>0</v>
      </c>
      <c r="T2492" t="s">
        <v>2900</v>
      </c>
      <c r="U2492" s="221">
        <f t="shared" si="77"/>
        <v>0</v>
      </c>
    </row>
    <row r="2493" spans="1:21" hidden="1">
      <c r="A2493" s="55" t="str">
        <f t="shared" si="76"/>
        <v>Y0BM1.2</v>
      </c>
      <c r="B2493" s="55">
        <f>VLOOKUP(J2493,'Mapping-CITI'!A:E,5,0)</f>
        <v>1.2</v>
      </c>
      <c r="D2493" s="42">
        <v>45016</v>
      </c>
      <c r="E2493" s="42">
        <v>45199</v>
      </c>
      <c r="F2493" t="s">
        <v>2900</v>
      </c>
      <c r="G2493" t="s">
        <v>2926</v>
      </c>
      <c r="H2493">
        <v>2110</v>
      </c>
      <c r="I2493" t="s">
        <v>2790</v>
      </c>
      <c r="J2493">
        <v>201182</v>
      </c>
      <c r="K2493" t="s">
        <v>2182</v>
      </c>
      <c r="L2493">
        <v>-457501742.31999999</v>
      </c>
      <c r="M2493">
        <v>53989192.219999999</v>
      </c>
      <c r="N2493">
        <v>966284205.44000006</v>
      </c>
      <c r="O2493">
        <v>-1369796755.54</v>
      </c>
      <c r="P2493" t="s">
        <v>607</v>
      </c>
      <c r="Q2493" s="191">
        <v>-1369796755.54</v>
      </c>
      <c r="R2493">
        <v>0</v>
      </c>
      <c r="S2493">
        <v>0</v>
      </c>
      <c r="T2493" t="s">
        <v>2900</v>
      </c>
      <c r="U2493" s="221">
        <f t="shared" si="77"/>
        <v>-91.229501322000004</v>
      </c>
    </row>
    <row r="2494" spans="1:21" hidden="1">
      <c r="A2494" s="55" t="str">
        <f t="shared" si="76"/>
        <v>Y0BM0</v>
      </c>
      <c r="B2494" s="55">
        <f>VLOOKUP(J2494,'Mapping-CITI'!A:E,5,0)</f>
        <v>0</v>
      </c>
      <c r="D2494" s="42">
        <v>45016</v>
      </c>
      <c r="E2494" s="42">
        <v>45199</v>
      </c>
      <c r="F2494" t="s">
        <v>2900</v>
      </c>
      <c r="G2494" t="s">
        <v>2926</v>
      </c>
      <c r="H2494">
        <v>2110</v>
      </c>
      <c r="I2494" t="s">
        <v>2790</v>
      </c>
      <c r="J2494">
        <v>201187</v>
      </c>
      <c r="K2494" t="s">
        <v>2184</v>
      </c>
      <c r="L2494">
        <v>78</v>
      </c>
      <c r="M2494">
        <v>0</v>
      </c>
      <c r="N2494">
        <v>0</v>
      </c>
      <c r="O2494">
        <v>78</v>
      </c>
      <c r="P2494" t="s">
        <v>607</v>
      </c>
      <c r="Q2494">
        <v>78</v>
      </c>
      <c r="R2494">
        <v>0</v>
      </c>
      <c r="S2494">
        <v>0</v>
      </c>
      <c r="T2494" t="s">
        <v>2900</v>
      </c>
      <c r="U2494" s="221">
        <f t="shared" si="77"/>
        <v>0</v>
      </c>
    </row>
    <row r="2495" spans="1:21" hidden="1">
      <c r="A2495" s="55" t="str">
        <f t="shared" si="76"/>
        <v>Y0BM0</v>
      </c>
      <c r="B2495" s="55">
        <f>VLOOKUP(J2495,'Mapping-CITI'!A:E,5,0)</f>
        <v>0</v>
      </c>
      <c r="D2495" s="42">
        <v>45016</v>
      </c>
      <c r="E2495" s="42">
        <v>45199</v>
      </c>
      <c r="F2495" t="s">
        <v>2900</v>
      </c>
      <c r="G2495" t="s">
        <v>2926</v>
      </c>
      <c r="H2495">
        <v>2110</v>
      </c>
      <c r="I2495" t="s">
        <v>2790</v>
      </c>
      <c r="J2495">
        <v>201188</v>
      </c>
      <c r="K2495" t="s">
        <v>2185</v>
      </c>
      <c r="L2495">
        <v>29.06</v>
      </c>
      <c r="M2495">
        <v>0</v>
      </c>
      <c r="N2495">
        <v>0</v>
      </c>
      <c r="O2495">
        <v>29.06</v>
      </c>
      <c r="P2495" t="s">
        <v>607</v>
      </c>
      <c r="Q2495">
        <v>29.06</v>
      </c>
      <c r="R2495">
        <v>0</v>
      </c>
      <c r="S2495">
        <v>0</v>
      </c>
      <c r="T2495" t="s">
        <v>2900</v>
      </c>
      <c r="U2495" s="221">
        <f t="shared" si="77"/>
        <v>0</v>
      </c>
    </row>
    <row r="2496" spans="1:21" hidden="1">
      <c r="A2496" s="55" t="str">
        <f t="shared" si="76"/>
        <v>Y0BM1.2</v>
      </c>
      <c r="B2496" s="55">
        <f>VLOOKUP(J2496,'Mapping-CITI'!A:E,5,0)</f>
        <v>1.2</v>
      </c>
      <c r="D2496" s="42">
        <v>45016</v>
      </c>
      <c r="E2496" s="42">
        <v>45199</v>
      </c>
      <c r="F2496" t="s">
        <v>2900</v>
      </c>
      <c r="G2496" t="s">
        <v>2926</v>
      </c>
      <c r="H2496">
        <v>2110</v>
      </c>
      <c r="I2496" t="s">
        <v>2790</v>
      </c>
      <c r="J2496">
        <v>201189</v>
      </c>
      <c r="K2496" t="s">
        <v>2186</v>
      </c>
      <c r="L2496">
        <v>-19950496.100000001</v>
      </c>
      <c r="M2496">
        <v>1054760.51</v>
      </c>
      <c r="N2496">
        <v>235675.85</v>
      </c>
      <c r="O2496">
        <v>-19131411.440000001</v>
      </c>
      <c r="P2496" t="s">
        <v>607</v>
      </c>
      <c r="Q2496" s="191">
        <v>-19131411.440000001</v>
      </c>
      <c r="R2496">
        <v>0</v>
      </c>
      <c r="S2496">
        <v>0</v>
      </c>
      <c r="T2496" t="s">
        <v>2900</v>
      </c>
      <c r="U2496" s="221">
        <f t="shared" si="77"/>
        <v>8.1908465999999999E-2</v>
      </c>
    </row>
    <row r="2497" spans="1:21" hidden="1">
      <c r="A2497" s="55" t="str">
        <f t="shared" si="76"/>
        <v>Y0BM0</v>
      </c>
      <c r="B2497" s="55">
        <f>VLOOKUP(J2497,'Mapping-CITI'!A:E,5,0)</f>
        <v>0</v>
      </c>
      <c r="D2497" s="42">
        <v>45016</v>
      </c>
      <c r="E2497" s="42">
        <v>45199</v>
      </c>
      <c r="F2497" t="s">
        <v>2900</v>
      </c>
      <c r="G2497" t="s">
        <v>2926</v>
      </c>
      <c r="H2497">
        <v>2110</v>
      </c>
      <c r="I2497" t="s">
        <v>2790</v>
      </c>
      <c r="J2497">
        <v>201191</v>
      </c>
      <c r="K2497" t="s">
        <v>2187</v>
      </c>
      <c r="L2497">
        <v>2029046.73</v>
      </c>
      <c r="M2497">
        <v>64806.65</v>
      </c>
      <c r="N2497">
        <v>147836.66</v>
      </c>
      <c r="O2497">
        <v>1946016.72</v>
      </c>
      <c r="P2497" t="s">
        <v>607</v>
      </c>
      <c r="Q2497">
        <v>1946016.72</v>
      </c>
      <c r="R2497">
        <v>0</v>
      </c>
      <c r="S2497">
        <v>0</v>
      </c>
      <c r="T2497" t="s">
        <v>2900</v>
      </c>
      <c r="U2497" s="221">
        <f t="shared" si="77"/>
        <v>-8.3030010000000008E-3</v>
      </c>
    </row>
    <row r="2498" spans="1:21" hidden="1">
      <c r="A2498" s="55" t="str">
        <f t="shared" si="76"/>
        <v>Y0BM0</v>
      </c>
      <c r="B2498" s="55">
        <f>VLOOKUP(J2498,'Mapping-CITI'!A:E,5,0)</f>
        <v>0</v>
      </c>
      <c r="D2498" s="42">
        <v>45016</v>
      </c>
      <c r="E2498" s="42">
        <v>45199</v>
      </c>
      <c r="F2498" t="s">
        <v>2900</v>
      </c>
      <c r="G2498" t="s">
        <v>2926</v>
      </c>
      <c r="H2498">
        <v>2110</v>
      </c>
      <c r="I2498" t="s">
        <v>2790</v>
      </c>
      <c r="J2498">
        <v>201192</v>
      </c>
      <c r="K2498" t="s">
        <v>2188</v>
      </c>
      <c r="L2498">
        <v>-63465593.060000002</v>
      </c>
      <c r="M2498">
        <v>1405752514.3</v>
      </c>
      <c r="N2498">
        <v>1533181522.5599999</v>
      </c>
      <c r="O2498">
        <v>-190894601.31999999</v>
      </c>
      <c r="P2498" t="s">
        <v>607</v>
      </c>
      <c r="Q2498">
        <v>-190894601.31999999</v>
      </c>
      <c r="R2498">
        <v>0</v>
      </c>
      <c r="S2498">
        <v>0</v>
      </c>
      <c r="T2498" t="s">
        <v>2900</v>
      </c>
      <c r="U2498" s="221">
        <f t="shared" si="77"/>
        <v>-12.742900826</v>
      </c>
    </row>
    <row r="2499" spans="1:21" hidden="1">
      <c r="A2499" s="55" t="str">
        <f t="shared" ref="A2499:A2562" si="78">F2499&amp;B2499</f>
        <v>Y0BM0</v>
      </c>
      <c r="B2499" s="55">
        <f>VLOOKUP(J2499,'Mapping-CITI'!A:E,5,0)</f>
        <v>0</v>
      </c>
      <c r="D2499" s="42">
        <v>45016</v>
      </c>
      <c r="E2499" s="42">
        <v>45199</v>
      </c>
      <c r="F2499" t="s">
        <v>2900</v>
      </c>
      <c r="G2499" t="s">
        <v>2926</v>
      </c>
      <c r="H2499">
        <v>2110</v>
      </c>
      <c r="I2499" t="s">
        <v>2790</v>
      </c>
      <c r="J2499">
        <v>201196</v>
      </c>
      <c r="K2499" t="s">
        <v>2191</v>
      </c>
      <c r="L2499">
        <v>2.15</v>
      </c>
      <c r="M2499">
        <v>0</v>
      </c>
      <c r="N2499">
        <v>0</v>
      </c>
      <c r="O2499">
        <v>2.15</v>
      </c>
      <c r="P2499" t="s">
        <v>607</v>
      </c>
      <c r="Q2499">
        <v>2.15</v>
      </c>
      <c r="R2499">
        <v>0</v>
      </c>
      <c r="S2499">
        <v>0</v>
      </c>
      <c r="T2499" t="s">
        <v>2900</v>
      </c>
      <c r="U2499" s="221">
        <f t="shared" ref="U2499:U2562" si="79">(M2499-N2499)/10^7</f>
        <v>0</v>
      </c>
    </row>
    <row r="2500" spans="1:21" hidden="1">
      <c r="A2500" s="55" t="str">
        <f t="shared" si="78"/>
        <v>Y0BM1.2</v>
      </c>
      <c r="B2500" s="55">
        <f>VLOOKUP(J2500,'Mapping-CITI'!A:E,5,0)</f>
        <v>1.2</v>
      </c>
      <c r="D2500" s="42">
        <v>45016</v>
      </c>
      <c r="E2500" s="42">
        <v>45199</v>
      </c>
      <c r="F2500" t="s">
        <v>2900</v>
      </c>
      <c r="G2500" t="s">
        <v>2926</v>
      </c>
      <c r="H2500">
        <v>2110</v>
      </c>
      <c r="I2500" t="s">
        <v>2790</v>
      </c>
      <c r="J2500">
        <v>201224</v>
      </c>
      <c r="K2500" t="s">
        <v>2201</v>
      </c>
      <c r="L2500">
        <v>-10000</v>
      </c>
      <c r="M2500">
        <v>0</v>
      </c>
      <c r="N2500">
        <v>0</v>
      </c>
      <c r="O2500">
        <v>-10000</v>
      </c>
      <c r="P2500" t="s">
        <v>607</v>
      </c>
      <c r="Q2500" s="191">
        <v>-10000</v>
      </c>
      <c r="R2500">
        <v>0</v>
      </c>
      <c r="S2500">
        <v>0</v>
      </c>
      <c r="T2500" t="s">
        <v>2900</v>
      </c>
      <c r="U2500" s="221">
        <f t="shared" si="79"/>
        <v>0</v>
      </c>
    </row>
    <row r="2501" spans="1:21" hidden="1">
      <c r="A2501" s="55" t="str">
        <f t="shared" si="78"/>
        <v>Y0BM0</v>
      </c>
      <c r="B2501" s="55">
        <f>VLOOKUP(J2501,'Mapping-CITI'!A:E,5,0)</f>
        <v>0</v>
      </c>
      <c r="D2501" s="42">
        <v>45016</v>
      </c>
      <c r="E2501" s="42">
        <v>45199</v>
      </c>
      <c r="F2501" t="s">
        <v>2900</v>
      </c>
      <c r="G2501" t="s">
        <v>2926</v>
      </c>
      <c r="H2501">
        <v>2110</v>
      </c>
      <c r="I2501" t="s">
        <v>2790</v>
      </c>
      <c r="J2501">
        <v>201225</v>
      </c>
      <c r="K2501" t="s">
        <v>2202</v>
      </c>
      <c r="L2501">
        <v>-360.15</v>
      </c>
      <c r="M2501">
        <v>0</v>
      </c>
      <c r="N2501">
        <v>0</v>
      </c>
      <c r="O2501">
        <v>-360.15</v>
      </c>
      <c r="P2501" t="s">
        <v>607</v>
      </c>
      <c r="Q2501">
        <v>-360.15</v>
      </c>
      <c r="R2501">
        <v>0</v>
      </c>
      <c r="S2501">
        <v>0</v>
      </c>
      <c r="T2501" t="s">
        <v>2900</v>
      </c>
      <c r="U2501" s="221">
        <f t="shared" si="79"/>
        <v>0</v>
      </c>
    </row>
    <row r="2502" spans="1:21" hidden="1">
      <c r="A2502" s="55" t="str">
        <f t="shared" si="78"/>
        <v>Y0BM0</v>
      </c>
      <c r="B2502" s="55">
        <f>VLOOKUP(J2502,'Mapping-CITI'!A:E,5,0)</f>
        <v>0</v>
      </c>
      <c r="D2502" s="42">
        <v>45016</v>
      </c>
      <c r="E2502" s="42">
        <v>45199</v>
      </c>
      <c r="F2502" t="s">
        <v>2900</v>
      </c>
      <c r="G2502" t="s">
        <v>2926</v>
      </c>
      <c r="H2502">
        <v>2110</v>
      </c>
      <c r="I2502" t="s">
        <v>2790</v>
      </c>
      <c r="J2502">
        <v>201246</v>
      </c>
      <c r="K2502" t="s">
        <v>2634</v>
      </c>
      <c r="L2502">
        <v>5991722.4199999999</v>
      </c>
      <c r="M2502">
        <v>378685.61</v>
      </c>
      <c r="N2502">
        <v>2615977.37</v>
      </c>
      <c r="O2502">
        <v>3754430.66</v>
      </c>
      <c r="P2502" t="s">
        <v>607</v>
      </c>
      <c r="Q2502">
        <v>3754430.66</v>
      </c>
      <c r="R2502">
        <v>0</v>
      </c>
      <c r="S2502">
        <v>0</v>
      </c>
      <c r="T2502" t="s">
        <v>2900</v>
      </c>
      <c r="U2502" s="221">
        <f t="shared" si="79"/>
        <v>-0.22372917600000003</v>
      </c>
    </row>
    <row r="2503" spans="1:21" hidden="1">
      <c r="A2503" s="55" t="str">
        <f t="shared" si="78"/>
        <v>Y0BM0</v>
      </c>
      <c r="B2503" s="55">
        <f>VLOOKUP(J2503,'Mapping-CITI'!A:E,5,0)</f>
        <v>0</v>
      </c>
      <c r="D2503" s="42">
        <v>45016</v>
      </c>
      <c r="E2503" s="42">
        <v>45199</v>
      </c>
      <c r="F2503" t="s">
        <v>2900</v>
      </c>
      <c r="G2503" t="s">
        <v>2926</v>
      </c>
      <c r="H2503">
        <v>2110</v>
      </c>
      <c r="I2503" t="s">
        <v>2790</v>
      </c>
      <c r="J2503">
        <v>201342</v>
      </c>
      <c r="K2503" t="s">
        <v>2635</v>
      </c>
      <c r="L2503">
        <v>144690.22</v>
      </c>
      <c r="M2503">
        <v>0</v>
      </c>
      <c r="N2503">
        <v>0</v>
      </c>
      <c r="O2503">
        <v>144690.22</v>
      </c>
      <c r="P2503" t="s">
        <v>607</v>
      </c>
      <c r="Q2503">
        <v>144690.22</v>
      </c>
      <c r="R2503">
        <v>0</v>
      </c>
      <c r="S2503">
        <v>0</v>
      </c>
      <c r="T2503" t="s">
        <v>2900</v>
      </c>
      <c r="U2503" s="221">
        <f t="shared" si="79"/>
        <v>0</v>
      </c>
    </row>
    <row r="2504" spans="1:21" hidden="1">
      <c r="A2504" s="55" t="str">
        <f t="shared" si="78"/>
        <v>Y0BM0</v>
      </c>
      <c r="B2504" s="55">
        <f>VLOOKUP(J2504,'Mapping-CITI'!A:E,5,0)</f>
        <v>0</v>
      </c>
      <c r="D2504" s="42">
        <v>45016</v>
      </c>
      <c r="E2504" s="42">
        <v>45199</v>
      </c>
      <c r="F2504" t="s">
        <v>2900</v>
      </c>
      <c r="G2504" t="s">
        <v>2926</v>
      </c>
      <c r="H2504">
        <v>2110</v>
      </c>
      <c r="I2504" t="s">
        <v>2790</v>
      </c>
      <c r="J2504">
        <v>201349</v>
      </c>
      <c r="K2504" t="s">
        <v>2224</v>
      </c>
      <c r="L2504">
        <v>-15283.25</v>
      </c>
      <c r="M2504">
        <v>6027.74</v>
      </c>
      <c r="N2504">
        <v>5086.78</v>
      </c>
      <c r="O2504">
        <v>-14342.29</v>
      </c>
      <c r="P2504" t="s">
        <v>607</v>
      </c>
      <c r="Q2504">
        <v>-14342.29</v>
      </c>
      <c r="R2504">
        <v>0</v>
      </c>
      <c r="S2504">
        <v>0</v>
      </c>
      <c r="T2504" t="s">
        <v>2900</v>
      </c>
      <c r="U2504" s="221">
        <f t="shared" si="79"/>
        <v>9.4096000000000002E-5</v>
      </c>
    </row>
    <row r="2505" spans="1:21" hidden="1">
      <c r="A2505" s="55" t="str">
        <f t="shared" si="78"/>
        <v>Y0BM0</v>
      </c>
      <c r="B2505" s="55">
        <f>VLOOKUP(J2505,'Mapping-CITI'!A:E,5,0)</f>
        <v>0</v>
      </c>
      <c r="D2505" s="42">
        <v>45016</v>
      </c>
      <c r="E2505" s="42">
        <v>45199</v>
      </c>
      <c r="F2505" t="s">
        <v>2900</v>
      </c>
      <c r="G2505" t="s">
        <v>2926</v>
      </c>
      <c r="H2505">
        <v>2110</v>
      </c>
      <c r="I2505" t="s">
        <v>2790</v>
      </c>
      <c r="J2505">
        <v>201351</v>
      </c>
      <c r="K2505" t="s">
        <v>2225</v>
      </c>
      <c r="L2505">
        <v>-8909631.2400000002</v>
      </c>
      <c r="M2505">
        <v>134148657.72</v>
      </c>
      <c r="N2505">
        <v>144884891.36000001</v>
      </c>
      <c r="O2505">
        <v>-19645864.879999999</v>
      </c>
      <c r="P2505" t="s">
        <v>607</v>
      </c>
      <c r="Q2505">
        <v>-19645864.879999999</v>
      </c>
      <c r="R2505">
        <v>0</v>
      </c>
      <c r="S2505">
        <v>0</v>
      </c>
      <c r="T2505" t="s">
        <v>2900</v>
      </c>
      <c r="U2505" s="221">
        <f t="shared" si="79"/>
        <v>-1.0736233640000015</v>
      </c>
    </row>
    <row r="2506" spans="1:21" hidden="1">
      <c r="A2506" s="55" t="str">
        <f t="shared" si="78"/>
        <v>Y0BM1.2</v>
      </c>
      <c r="B2506" s="55">
        <f>VLOOKUP(J2506,'Mapping-CITI'!A:E,5,0)</f>
        <v>1.2</v>
      </c>
      <c r="D2506" s="42">
        <v>45016</v>
      </c>
      <c r="E2506" s="42">
        <v>45199</v>
      </c>
      <c r="F2506" t="s">
        <v>2900</v>
      </c>
      <c r="G2506" t="s">
        <v>2926</v>
      </c>
      <c r="H2506">
        <v>2110</v>
      </c>
      <c r="I2506" t="s">
        <v>2790</v>
      </c>
      <c r="J2506">
        <v>201357</v>
      </c>
      <c r="K2506" t="s">
        <v>2636</v>
      </c>
      <c r="L2506">
        <v>-693339.67</v>
      </c>
      <c r="M2506">
        <v>0</v>
      </c>
      <c r="N2506">
        <v>0</v>
      </c>
      <c r="O2506">
        <v>-693339.67</v>
      </c>
      <c r="P2506" t="s">
        <v>607</v>
      </c>
      <c r="Q2506" s="191">
        <v>-693339.67</v>
      </c>
      <c r="R2506">
        <v>0</v>
      </c>
      <c r="S2506">
        <v>0</v>
      </c>
      <c r="T2506" t="s">
        <v>2900</v>
      </c>
      <c r="U2506" s="221">
        <f t="shared" si="79"/>
        <v>0</v>
      </c>
    </row>
    <row r="2507" spans="1:21" hidden="1">
      <c r="A2507" s="55" t="str">
        <f t="shared" si="78"/>
        <v>Y0BM1.2</v>
      </c>
      <c r="B2507" s="55">
        <f>VLOOKUP(J2507,'Mapping-CITI'!A:E,5,0)</f>
        <v>1.2</v>
      </c>
      <c r="D2507" s="42">
        <v>45016</v>
      </c>
      <c r="E2507" s="42">
        <v>45199</v>
      </c>
      <c r="F2507" t="s">
        <v>2900</v>
      </c>
      <c r="G2507" t="s">
        <v>2926</v>
      </c>
      <c r="H2507">
        <v>2110</v>
      </c>
      <c r="I2507" t="s">
        <v>2790</v>
      </c>
      <c r="J2507">
        <v>201364</v>
      </c>
      <c r="K2507" t="s">
        <v>2232</v>
      </c>
      <c r="L2507">
        <v>-183759.47</v>
      </c>
      <c r="M2507">
        <v>45959.86</v>
      </c>
      <c r="N2507">
        <v>18011.36</v>
      </c>
      <c r="O2507">
        <v>-155810.97</v>
      </c>
      <c r="P2507" t="s">
        <v>607</v>
      </c>
      <c r="Q2507" s="191">
        <v>-155810.97</v>
      </c>
      <c r="R2507">
        <v>0</v>
      </c>
      <c r="S2507">
        <v>0</v>
      </c>
      <c r="T2507" t="s">
        <v>2900</v>
      </c>
      <c r="U2507" s="221">
        <f t="shared" si="79"/>
        <v>2.7948500000000002E-3</v>
      </c>
    </row>
    <row r="2508" spans="1:21" hidden="1">
      <c r="A2508" s="55" t="str">
        <f t="shared" si="78"/>
        <v>Y0BM1.2</v>
      </c>
      <c r="B2508" s="55">
        <f>VLOOKUP(J2508,'Mapping-CITI'!A:E,5,0)</f>
        <v>1.2</v>
      </c>
      <c r="D2508" s="42">
        <v>45016</v>
      </c>
      <c r="E2508" s="42">
        <v>45199</v>
      </c>
      <c r="F2508" t="s">
        <v>2900</v>
      </c>
      <c r="G2508" t="s">
        <v>2926</v>
      </c>
      <c r="H2508">
        <v>2110</v>
      </c>
      <c r="I2508" t="s">
        <v>2790</v>
      </c>
      <c r="J2508">
        <v>201366</v>
      </c>
      <c r="K2508" t="s">
        <v>2233</v>
      </c>
      <c r="L2508">
        <v>-57886074.210000001</v>
      </c>
      <c r="M2508">
        <v>9075872.9499999993</v>
      </c>
      <c r="N2508">
        <v>78671024.430000007</v>
      </c>
      <c r="O2508">
        <v>-127481225.69</v>
      </c>
      <c r="P2508" t="s">
        <v>607</v>
      </c>
      <c r="Q2508" s="191">
        <v>-127481225.69</v>
      </c>
      <c r="R2508">
        <v>0</v>
      </c>
      <c r="S2508">
        <v>0</v>
      </c>
      <c r="T2508" t="s">
        <v>2900</v>
      </c>
      <c r="U2508" s="221">
        <f t="shared" si="79"/>
        <v>-6.9595151480000004</v>
      </c>
    </row>
    <row r="2509" spans="1:21" hidden="1">
      <c r="A2509" s="55" t="str">
        <f t="shared" si="78"/>
        <v>Y0BM1.2</v>
      </c>
      <c r="B2509" s="55">
        <f>VLOOKUP(J2509,'Mapping-CITI'!A:E,5,0)</f>
        <v>1.2</v>
      </c>
      <c r="D2509" s="42">
        <v>45016</v>
      </c>
      <c r="E2509" s="42">
        <v>45199</v>
      </c>
      <c r="F2509" t="s">
        <v>2900</v>
      </c>
      <c r="G2509" t="s">
        <v>2926</v>
      </c>
      <c r="H2509">
        <v>2110</v>
      </c>
      <c r="I2509" t="s">
        <v>2790</v>
      </c>
      <c r="J2509">
        <v>201412</v>
      </c>
      <c r="K2509" t="s">
        <v>2637</v>
      </c>
      <c r="L2509">
        <v>-518590.3</v>
      </c>
      <c r="M2509">
        <v>222557.54</v>
      </c>
      <c r="N2509">
        <v>28918.28</v>
      </c>
      <c r="O2509">
        <v>-324951.03999999998</v>
      </c>
      <c r="P2509" t="s">
        <v>607</v>
      </c>
      <c r="Q2509" s="191">
        <v>-324951.03999999998</v>
      </c>
      <c r="R2509">
        <v>0</v>
      </c>
      <c r="S2509">
        <v>0</v>
      </c>
      <c r="T2509" t="s">
        <v>2900</v>
      </c>
      <c r="U2509" s="221">
        <f t="shared" si="79"/>
        <v>1.9363926E-2</v>
      </c>
    </row>
    <row r="2510" spans="1:21" hidden="1">
      <c r="A2510" s="55" t="str">
        <f t="shared" si="78"/>
        <v>Y0BM0</v>
      </c>
      <c r="B2510" s="55">
        <f>VLOOKUP(J2510,'Mapping-CITI'!A:E,5,0)</f>
        <v>0</v>
      </c>
      <c r="D2510" s="42">
        <v>45016</v>
      </c>
      <c r="E2510" s="42">
        <v>45199</v>
      </c>
      <c r="F2510" t="s">
        <v>2900</v>
      </c>
      <c r="G2510" t="s">
        <v>2926</v>
      </c>
      <c r="H2510">
        <v>2250</v>
      </c>
      <c r="I2510" t="s">
        <v>2774</v>
      </c>
      <c r="J2510">
        <v>210103</v>
      </c>
      <c r="K2510" t="s">
        <v>2240</v>
      </c>
      <c r="L2510">
        <v>0</v>
      </c>
      <c r="M2510">
        <v>2232.13</v>
      </c>
      <c r="N2510">
        <v>2232.13</v>
      </c>
      <c r="O2510">
        <v>0</v>
      </c>
      <c r="P2510" t="s">
        <v>607</v>
      </c>
      <c r="Q2510">
        <v>0</v>
      </c>
      <c r="R2510">
        <v>2232.13</v>
      </c>
      <c r="S2510">
        <v>2232.13</v>
      </c>
      <c r="T2510" t="s">
        <v>2900</v>
      </c>
      <c r="U2510" s="221">
        <f t="shared" si="79"/>
        <v>0</v>
      </c>
    </row>
    <row r="2511" spans="1:21" hidden="1">
      <c r="A2511" s="55" t="str">
        <f t="shared" si="78"/>
        <v>Y0BM0</v>
      </c>
      <c r="B2511" s="55">
        <f>VLOOKUP(J2511,'Mapping-CITI'!A:E,5,0)</f>
        <v>0</v>
      </c>
      <c r="D2511" s="42">
        <v>45016</v>
      </c>
      <c r="E2511" s="42">
        <v>45199</v>
      </c>
      <c r="F2511" t="s">
        <v>2900</v>
      </c>
      <c r="G2511" t="s">
        <v>2926</v>
      </c>
      <c r="H2511">
        <v>2250</v>
      </c>
      <c r="I2511" t="s">
        <v>2774</v>
      </c>
      <c r="J2511">
        <v>210117</v>
      </c>
      <c r="K2511" t="s">
        <v>2242</v>
      </c>
      <c r="L2511">
        <v>-649104.05000000005</v>
      </c>
      <c r="M2511">
        <v>7108822.5999999996</v>
      </c>
      <c r="N2511">
        <v>8218567.0899999999</v>
      </c>
      <c r="O2511">
        <v>-1758848.54</v>
      </c>
      <c r="P2511" t="s">
        <v>607</v>
      </c>
      <c r="Q2511">
        <v>-1758848.54</v>
      </c>
      <c r="R2511">
        <v>7081761.2199999997</v>
      </c>
      <c r="S2511">
        <v>1544562.59</v>
      </c>
      <c r="T2511" t="s">
        <v>2900</v>
      </c>
      <c r="U2511" s="221">
        <f t="shared" si="79"/>
        <v>-0.11097444900000002</v>
      </c>
    </row>
    <row r="2512" spans="1:21" hidden="1">
      <c r="A2512" s="55" t="str">
        <f t="shared" si="78"/>
        <v>Y0BM0</v>
      </c>
      <c r="B2512" s="55">
        <f>VLOOKUP(J2512,'Mapping-CITI'!A:E,5,0)</f>
        <v>0</v>
      </c>
      <c r="D2512" s="42">
        <v>45016</v>
      </c>
      <c r="E2512" s="42">
        <v>45199</v>
      </c>
      <c r="F2512" t="s">
        <v>2900</v>
      </c>
      <c r="G2512" t="s">
        <v>2926</v>
      </c>
      <c r="H2512">
        <v>2250</v>
      </c>
      <c r="I2512" t="s">
        <v>2774</v>
      </c>
      <c r="J2512">
        <v>210132</v>
      </c>
      <c r="K2512" t="s">
        <v>2244</v>
      </c>
      <c r="L2512">
        <v>-422.49</v>
      </c>
      <c r="M2512">
        <v>422.49</v>
      </c>
      <c r="N2512">
        <v>0</v>
      </c>
      <c r="O2512">
        <v>0</v>
      </c>
      <c r="P2512" t="s">
        <v>607</v>
      </c>
      <c r="Q2512">
        <v>0</v>
      </c>
      <c r="R2512">
        <v>422.49</v>
      </c>
      <c r="S2512">
        <v>0</v>
      </c>
      <c r="T2512" t="s">
        <v>2900</v>
      </c>
      <c r="U2512" s="221">
        <f t="shared" si="79"/>
        <v>4.2249000000000002E-5</v>
      </c>
    </row>
    <row r="2513" spans="1:21" hidden="1">
      <c r="A2513" s="55" t="str">
        <f t="shared" si="78"/>
        <v>Y0BM0</v>
      </c>
      <c r="B2513" s="55">
        <f>VLOOKUP(J2513,'Mapping-CITI'!A:E,5,0)</f>
        <v>0</v>
      </c>
      <c r="D2513" s="42">
        <v>45016</v>
      </c>
      <c r="E2513" s="42">
        <v>45199</v>
      </c>
      <c r="F2513" t="s">
        <v>2900</v>
      </c>
      <c r="G2513" t="s">
        <v>2926</v>
      </c>
      <c r="H2513">
        <v>2250</v>
      </c>
      <c r="I2513" t="s">
        <v>2774</v>
      </c>
      <c r="J2513">
        <v>210138</v>
      </c>
      <c r="K2513" t="s">
        <v>2791</v>
      </c>
      <c r="L2513">
        <v>-701.42</v>
      </c>
      <c r="M2513">
        <v>20534.990000000002</v>
      </c>
      <c r="N2513">
        <v>18089.509999999998</v>
      </c>
      <c r="O2513">
        <v>1744.06</v>
      </c>
      <c r="P2513" t="s">
        <v>607</v>
      </c>
      <c r="Q2513">
        <v>1744.06</v>
      </c>
      <c r="R2513">
        <v>20534.990000000002</v>
      </c>
      <c r="S2513">
        <v>18089.509999999998</v>
      </c>
      <c r="T2513" t="s">
        <v>2900</v>
      </c>
      <c r="U2513" s="221">
        <f t="shared" si="79"/>
        <v>2.445480000000003E-4</v>
      </c>
    </row>
    <row r="2514" spans="1:21" hidden="1">
      <c r="A2514" s="55" t="str">
        <f t="shared" si="78"/>
        <v>Y0BM0</v>
      </c>
      <c r="B2514" s="55">
        <f>VLOOKUP(J2514,'Mapping-CITI'!A:E,5,0)</f>
        <v>0</v>
      </c>
      <c r="D2514" s="42">
        <v>45016</v>
      </c>
      <c r="E2514" s="42">
        <v>45199</v>
      </c>
      <c r="F2514" t="s">
        <v>2900</v>
      </c>
      <c r="G2514" t="s">
        <v>2926</v>
      </c>
      <c r="H2514">
        <v>2250</v>
      </c>
      <c r="I2514" t="s">
        <v>2774</v>
      </c>
      <c r="J2514">
        <v>210140</v>
      </c>
      <c r="K2514" t="s">
        <v>2245</v>
      </c>
      <c r="L2514">
        <v>-16191.29</v>
      </c>
      <c r="M2514">
        <v>63237.04</v>
      </c>
      <c r="N2514">
        <v>45956.55</v>
      </c>
      <c r="O2514">
        <v>1089.2</v>
      </c>
      <c r="P2514" t="s">
        <v>607</v>
      </c>
      <c r="Q2514">
        <v>1089.2</v>
      </c>
      <c r="R2514">
        <v>63237.04</v>
      </c>
      <c r="S2514">
        <v>45956.55</v>
      </c>
      <c r="T2514" t="s">
        <v>2900</v>
      </c>
      <c r="U2514" s="221">
        <f t="shared" si="79"/>
        <v>1.7280489999999997E-3</v>
      </c>
    </row>
    <row r="2515" spans="1:21" hidden="1">
      <c r="A2515" s="55" t="str">
        <f t="shared" si="78"/>
        <v>Y0BM0</v>
      </c>
      <c r="B2515" s="55">
        <f>VLOOKUP(J2515,'Mapping-CITI'!A:E,5,0)</f>
        <v>0</v>
      </c>
      <c r="D2515" s="42">
        <v>45016</v>
      </c>
      <c r="E2515" s="42">
        <v>45199</v>
      </c>
      <c r="F2515" t="s">
        <v>2900</v>
      </c>
      <c r="G2515" t="s">
        <v>2926</v>
      </c>
      <c r="H2515">
        <v>2250</v>
      </c>
      <c r="I2515" t="s">
        <v>2774</v>
      </c>
      <c r="J2515">
        <v>210210</v>
      </c>
      <c r="K2515" t="s">
        <v>2246</v>
      </c>
      <c r="L2515">
        <v>-339346.99</v>
      </c>
      <c r="M2515">
        <v>7006584.5599999996</v>
      </c>
      <c r="N2515">
        <v>8672987.0899999999</v>
      </c>
      <c r="O2515">
        <v>-2005749.52</v>
      </c>
      <c r="P2515" t="s">
        <v>607</v>
      </c>
      <c r="Q2515">
        <v>-2005749.52</v>
      </c>
      <c r="R2515">
        <v>7006584.5599999996</v>
      </c>
      <c r="S2515">
        <v>443629.89</v>
      </c>
      <c r="T2515" t="s">
        <v>2900</v>
      </c>
      <c r="U2515" s="221">
        <f t="shared" si="79"/>
        <v>-0.16664025300000002</v>
      </c>
    </row>
    <row r="2516" spans="1:21" hidden="1">
      <c r="A2516" s="55" t="str">
        <f t="shared" si="78"/>
        <v>Y0BM0</v>
      </c>
      <c r="B2516" s="55">
        <f>VLOOKUP(J2516,'Mapping-CITI'!A:E,5,0)</f>
        <v>0</v>
      </c>
      <c r="D2516" s="42">
        <v>45016</v>
      </c>
      <c r="E2516" s="42">
        <v>45199</v>
      </c>
      <c r="F2516" t="s">
        <v>2900</v>
      </c>
      <c r="G2516" t="s">
        <v>2926</v>
      </c>
      <c r="H2516">
        <v>2250</v>
      </c>
      <c r="I2516" t="s">
        <v>2774</v>
      </c>
      <c r="J2516">
        <v>210315</v>
      </c>
      <c r="K2516" t="s">
        <v>2247</v>
      </c>
      <c r="L2516">
        <v>-1160045.77</v>
      </c>
      <c r="M2516">
        <v>0</v>
      </c>
      <c r="N2516">
        <v>102085.81</v>
      </c>
      <c r="O2516">
        <v>-1262131.58</v>
      </c>
      <c r="P2516" t="s">
        <v>607</v>
      </c>
      <c r="Q2516">
        <v>-1262131.58</v>
      </c>
      <c r="R2516">
        <v>0</v>
      </c>
      <c r="S2516">
        <v>0</v>
      </c>
      <c r="T2516" t="s">
        <v>2900</v>
      </c>
      <c r="U2516" s="221">
        <f t="shared" si="79"/>
        <v>-1.0208581E-2</v>
      </c>
    </row>
    <row r="2517" spans="1:21" hidden="1">
      <c r="A2517" s="55" t="str">
        <f t="shared" si="78"/>
        <v>Y0BM0</v>
      </c>
      <c r="B2517" s="55">
        <f>VLOOKUP(J2517,'Mapping-CITI'!A:E,5,0)</f>
        <v>0</v>
      </c>
      <c r="D2517" s="42">
        <v>45016</v>
      </c>
      <c r="E2517" s="42">
        <v>45199</v>
      </c>
      <c r="F2517" t="s">
        <v>2900</v>
      </c>
      <c r="G2517" t="s">
        <v>2926</v>
      </c>
      <c r="H2517">
        <v>2250</v>
      </c>
      <c r="I2517" t="s">
        <v>2774</v>
      </c>
      <c r="J2517">
        <v>210419</v>
      </c>
      <c r="K2517" t="s">
        <v>2652</v>
      </c>
      <c r="L2517">
        <v>-525.1</v>
      </c>
      <c r="M2517">
        <v>0</v>
      </c>
      <c r="N2517">
        <v>45</v>
      </c>
      <c r="O2517">
        <v>-570.1</v>
      </c>
      <c r="P2517" t="s">
        <v>607</v>
      </c>
      <c r="Q2517">
        <v>-570.1</v>
      </c>
      <c r="R2517">
        <v>0</v>
      </c>
      <c r="S2517">
        <v>0</v>
      </c>
      <c r="T2517" t="s">
        <v>2900</v>
      </c>
      <c r="U2517" s="221">
        <f t="shared" si="79"/>
        <v>-4.5000000000000001E-6</v>
      </c>
    </row>
    <row r="2518" spans="1:21" hidden="1">
      <c r="A2518" s="55" t="str">
        <f t="shared" si="78"/>
        <v>Y0BM0</v>
      </c>
      <c r="B2518" s="55">
        <f>VLOOKUP(J2518,'Mapping-CITI'!A:E,5,0)</f>
        <v>0</v>
      </c>
      <c r="D2518" s="42">
        <v>45016</v>
      </c>
      <c r="E2518" s="42">
        <v>45199</v>
      </c>
      <c r="F2518" t="s">
        <v>2900</v>
      </c>
      <c r="G2518" t="s">
        <v>2926</v>
      </c>
      <c r="H2518">
        <v>2250</v>
      </c>
      <c r="I2518" t="s">
        <v>2774</v>
      </c>
      <c r="J2518">
        <v>210667</v>
      </c>
      <c r="K2518" t="s">
        <v>2862</v>
      </c>
      <c r="L2518">
        <v>-1373.12</v>
      </c>
      <c r="M2518">
        <v>34</v>
      </c>
      <c r="N2518">
        <v>3750</v>
      </c>
      <c r="O2518">
        <v>-5089.12</v>
      </c>
      <c r="P2518" t="s">
        <v>607</v>
      </c>
      <c r="Q2518">
        <v>-5089.12</v>
      </c>
      <c r="R2518">
        <v>34</v>
      </c>
      <c r="S2518">
        <v>3750</v>
      </c>
      <c r="T2518" t="s">
        <v>2900</v>
      </c>
      <c r="U2518" s="221">
        <f t="shared" si="79"/>
        <v>-3.7159999999999998E-4</v>
      </c>
    </row>
    <row r="2519" spans="1:21" hidden="1">
      <c r="A2519" s="55" t="str">
        <f t="shared" si="78"/>
        <v>Y0BM0</v>
      </c>
      <c r="B2519" s="55">
        <f>VLOOKUP(J2519,'Mapping-CITI'!A:E,5,0)</f>
        <v>0</v>
      </c>
      <c r="D2519" s="42">
        <v>45016</v>
      </c>
      <c r="E2519" s="42">
        <v>45199</v>
      </c>
      <c r="F2519" t="s">
        <v>2900</v>
      </c>
      <c r="G2519" t="s">
        <v>2926</v>
      </c>
      <c r="H2519">
        <v>2250</v>
      </c>
      <c r="I2519" t="s">
        <v>2774</v>
      </c>
      <c r="J2519">
        <v>210766</v>
      </c>
      <c r="K2519" t="s">
        <v>2748</v>
      </c>
      <c r="L2519">
        <v>8673.14</v>
      </c>
      <c r="M2519">
        <v>108763.14</v>
      </c>
      <c r="N2519">
        <v>131030.86</v>
      </c>
      <c r="O2519">
        <v>-13594.58</v>
      </c>
      <c r="P2519" t="s">
        <v>607</v>
      </c>
      <c r="Q2519">
        <v>-13594.58</v>
      </c>
      <c r="R2519">
        <v>107597.8</v>
      </c>
      <c r="S2519">
        <v>0</v>
      </c>
      <c r="T2519" t="s">
        <v>2900</v>
      </c>
      <c r="U2519" s="221">
        <f t="shared" si="79"/>
        <v>-2.2267720000000001E-3</v>
      </c>
    </row>
    <row r="2520" spans="1:21" hidden="1">
      <c r="A2520" s="55" t="str">
        <f t="shared" si="78"/>
        <v>Y0BM0</v>
      </c>
      <c r="B2520" s="55">
        <f>VLOOKUP(J2520,'Mapping-CITI'!A:E,5,0)</f>
        <v>0</v>
      </c>
      <c r="D2520" s="42">
        <v>45016</v>
      </c>
      <c r="E2520" s="42">
        <v>45199</v>
      </c>
      <c r="F2520" t="s">
        <v>2900</v>
      </c>
      <c r="G2520" t="s">
        <v>2926</v>
      </c>
      <c r="H2520">
        <v>2250</v>
      </c>
      <c r="I2520" t="s">
        <v>2774</v>
      </c>
      <c r="J2520">
        <v>211103</v>
      </c>
      <c r="K2520" t="s">
        <v>2249</v>
      </c>
      <c r="L2520">
        <v>-6087.83</v>
      </c>
      <c r="M2520">
        <v>29230.59</v>
      </c>
      <c r="N2520">
        <v>37613.1</v>
      </c>
      <c r="O2520">
        <v>-14470.34</v>
      </c>
      <c r="P2520" t="s">
        <v>607</v>
      </c>
      <c r="Q2520">
        <v>-14470.34</v>
      </c>
      <c r="R2520">
        <v>29230.59</v>
      </c>
      <c r="S2520">
        <v>15.55</v>
      </c>
      <c r="T2520" t="s">
        <v>2900</v>
      </c>
      <c r="U2520" s="221">
        <f t="shared" si="79"/>
        <v>-8.3825099999999982E-4</v>
      </c>
    </row>
    <row r="2521" spans="1:21" hidden="1">
      <c r="A2521" s="55" t="str">
        <f t="shared" si="78"/>
        <v>Y0BM0</v>
      </c>
      <c r="B2521" s="55">
        <f>VLOOKUP(J2521,'Mapping-CITI'!A:E,5,0)</f>
        <v>0</v>
      </c>
      <c r="D2521" s="42">
        <v>45016</v>
      </c>
      <c r="E2521" s="42">
        <v>45199</v>
      </c>
      <c r="F2521" t="s">
        <v>2900</v>
      </c>
      <c r="G2521" t="s">
        <v>2926</v>
      </c>
      <c r="H2521">
        <v>2250</v>
      </c>
      <c r="I2521" t="s">
        <v>2774</v>
      </c>
      <c r="J2521">
        <v>211106</v>
      </c>
      <c r="K2521" t="s">
        <v>2250</v>
      </c>
      <c r="L2521">
        <v>25207.67</v>
      </c>
      <c r="M2521">
        <v>693898.73</v>
      </c>
      <c r="N2521">
        <v>729356.12</v>
      </c>
      <c r="O2521">
        <v>-10249.719999999999</v>
      </c>
      <c r="P2521" t="s">
        <v>607</v>
      </c>
      <c r="Q2521">
        <v>-10249.719999999999</v>
      </c>
      <c r="R2521">
        <v>693898.73</v>
      </c>
      <c r="S2521">
        <v>729356.12</v>
      </c>
      <c r="T2521" t="s">
        <v>2900</v>
      </c>
      <c r="U2521" s="221">
        <f t="shared" si="79"/>
        <v>-3.5457390000000013E-3</v>
      </c>
    </row>
    <row r="2522" spans="1:21" hidden="1">
      <c r="A2522" s="55" t="str">
        <f t="shared" si="78"/>
        <v>Y0BM0</v>
      </c>
      <c r="B2522" s="55">
        <f>VLOOKUP(J2522,'Mapping-CITI'!A:E,5,0)</f>
        <v>0</v>
      </c>
      <c r="D2522" s="42">
        <v>45016</v>
      </c>
      <c r="E2522" s="42">
        <v>45199</v>
      </c>
      <c r="F2522" t="s">
        <v>2900</v>
      </c>
      <c r="G2522" t="s">
        <v>2926</v>
      </c>
      <c r="H2522">
        <v>2250</v>
      </c>
      <c r="I2522" t="s">
        <v>2774</v>
      </c>
      <c r="J2522">
        <v>211121</v>
      </c>
      <c r="K2522" t="s">
        <v>2252</v>
      </c>
      <c r="L2522">
        <v>-26170.45</v>
      </c>
      <c r="M2522">
        <v>419009</v>
      </c>
      <c r="N2522">
        <v>425384</v>
      </c>
      <c r="O2522">
        <v>-32545.45</v>
      </c>
      <c r="P2522" t="s">
        <v>607</v>
      </c>
      <c r="Q2522">
        <v>-32545.45</v>
      </c>
      <c r="R2522">
        <v>365226</v>
      </c>
      <c r="S2522">
        <v>0</v>
      </c>
      <c r="T2522" t="s">
        <v>2900</v>
      </c>
      <c r="U2522" s="221">
        <f t="shared" si="79"/>
        <v>-6.3750000000000005E-4</v>
      </c>
    </row>
    <row r="2523" spans="1:21" hidden="1">
      <c r="A2523" s="55" t="str">
        <f t="shared" si="78"/>
        <v>Y0BM0</v>
      </c>
      <c r="B2523" s="55">
        <f>VLOOKUP(J2523,'Mapping-CITI'!A:E,5,0)</f>
        <v>0</v>
      </c>
      <c r="D2523" s="42">
        <v>45016</v>
      </c>
      <c r="E2523" s="42">
        <v>45199</v>
      </c>
      <c r="F2523" t="s">
        <v>2900</v>
      </c>
      <c r="G2523" t="s">
        <v>2926</v>
      </c>
      <c r="H2523">
        <v>2250</v>
      </c>
      <c r="I2523" t="s">
        <v>2774</v>
      </c>
      <c r="J2523">
        <v>211146</v>
      </c>
      <c r="K2523" t="s">
        <v>2749</v>
      </c>
      <c r="L2523">
        <v>-12281.73</v>
      </c>
      <c r="M2523">
        <v>56732</v>
      </c>
      <c r="N2523">
        <v>55334</v>
      </c>
      <c r="O2523">
        <v>-10883.73</v>
      </c>
      <c r="P2523" t="s">
        <v>607</v>
      </c>
      <c r="Q2523">
        <v>-10883.73</v>
      </c>
      <c r="R2523">
        <v>56732</v>
      </c>
      <c r="S2523">
        <v>55334</v>
      </c>
      <c r="T2523" t="s">
        <v>2900</v>
      </c>
      <c r="U2523" s="221">
        <f t="shared" si="79"/>
        <v>1.3980000000000001E-4</v>
      </c>
    </row>
    <row r="2524" spans="1:21" hidden="1">
      <c r="A2524" s="55" t="str">
        <f t="shared" si="78"/>
        <v>Y0BM0</v>
      </c>
      <c r="B2524" s="55">
        <f>VLOOKUP(J2524,'Mapping-CITI'!A:E,5,0)</f>
        <v>0</v>
      </c>
      <c r="D2524" s="42">
        <v>45016</v>
      </c>
      <c r="E2524" s="42">
        <v>45199</v>
      </c>
      <c r="F2524" t="s">
        <v>2900</v>
      </c>
      <c r="G2524" t="s">
        <v>2926</v>
      </c>
      <c r="H2524">
        <v>2250</v>
      </c>
      <c r="I2524" t="s">
        <v>2774</v>
      </c>
      <c r="J2524">
        <v>211172</v>
      </c>
      <c r="K2524" t="s">
        <v>2262</v>
      </c>
      <c r="L2524">
        <v>539650.67000000004</v>
      </c>
      <c r="M2524">
        <v>974852.34</v>
      </c>
      <c r="N2524">
        <v>822208.96</v>
      </c>
      <c r="O2524">
        <v>692294.05</v>
      </c>
      <c r="P2524" t="s">
        <v>607</v>
      </c>
      <c r="Q2524">
        <v>692294.05</v>
      </c>
      <c r="R2524">
        <v>975118.34</v>
      </c>
      <c r="S2524">
        <v>19343.09</v>
      </c>
      <c r="T2524" t="s">
        <v>2900</v>
      </c>
      <c r="U2524" s="221">
        <f t="shared" si="79"/>
        <v>1.5264338000000001E-2</v>
      </c>
    </row>
    <row r="2525" spans="1:21" hidden="1">
      <c r="A2525" s="55" t="str">
        <f t="shared" si="78"/>
        <v>Y0BM0</v>
      </c>
      <c r="B2525" s="55">
        <f>VLOOKUP(J2525,'Mapping-CITI'!A:E,5,0)</f>
        <v>0</v>
      </c>
      <c r="D2525" s="42">
        <v>45016</v>
      </c>
      <c r="E2525" s="42">
        <v>45199</v>
      </c>
      <c r="F2525" t="s">
        <v>2900</v>
      </c>
      <c r="G2525" t="s">
        <v>2926</v>
      </c>
      <c r="H2525">
        <v>2250</v>
      </c>
      <c r="I2525" t="s">
        <v>2774</v>
      </c>
      <c r="J2525">
        <v>211176</v>
      </c>
      <c r="K2525" t="s">
        <v>2266</v>
      </c>
      <c r="L2525">
        <v>-51.96</v>
      </c>
      <c r="M2525">
        <v>0</v>
      </c>
      <c r="N2525">
        <v>0</v>
      </c>
      <c r="O2525">
        <v>-51.96</v>
      </c>
      <c r="P2525" t="s">
        <v>607</v>
      </c>
      <c r="Q2525">
        <v>-51.96</v>
      </c>
      <c r="R2525">
        <v>0</v>
      </c>
      <c r="S2525">
        <v>0</v>
      </c>
      <c r="T2525" t="s">
        <v>2900</v>
      </c>
      <c r="U2525" s="221">
        <f t="shared" si="79"/>
        <v>0</v>
      </c>
    </row>
    <row r="2526" spans="1:21" hidden="1">
      <c r="A2526" s="55" t="str">
        <f t="shared" si="78"/>
        <v>Y0BM0</v>
      </c>
      <c r="B2526" s="55">
        <f>VLOOKUP(J2526,'Mapping-CITI'!A:E,5,0)</f>
        <v>0</v>
      </c>
      <c r="D2526" s="42">
        <v>45016</v>
      </c>
      <c r="E2526" s="42">
        <v>45199</v>
      </c>
      <c r="F2526" t="s">
        <v>2900</v>
      </c>
      <c r="G2526" t="s">
        <v>2926</v>
      </c>
      <c r="H2526">
        <v>2250</v>
      </c>
      <c r="I2526" t="s">
        <v>2774</v>
      </c>
      <c r="J2526">
        <v>211177</v>
      </c>
      <c r="K2526" t="s">
        <v>2267</v>
      </c>
      <c r="L2526">
        <v>-75958.399999999994</v>
      </c>
      <c r="M2526">
        <v>0</v>
      </c>
      <c r="N2526">
        <v>0</v>
      </c>
      <c r="O2526">
        <v>-75958.399999999994</v>
      </c>
      <c r="P2526" t="s">
        <v>607</v>
      </c>
      <c r="Q2526">
        <v>-75958.399999999994</v>
      </c>
      <c r="R2526">
        <v>0</v>
      </c>
      <c r="S2526">
        <v>0</v>
      </c>
      <c r="T2526" t="s">
        <v>2900</v>
      </c>
      <c r="U2526" s="221">
        <f t="shared" si="79"/>
        <v>0</v>
      </c>
    </row>
    <row r="2527" spans="1:21" hidden="1">
      <c r="A2527" s="55" t="str">
        <f t="shared" si="78"/>
        <v>Y0BM0</v>
      </c>
      <c r="B2527" s="55">
        <f>VLOOKUP(J2527,'Mapping-CITI'!A:E,5,0)</f>
        <v>0</v>
      </c>
      <c r="D2527" s="42">
        <v>45016</v>
      </c>
      <c r="E2527" s="42">
        <v>45199</v>
      </c>
      <c r="F2527" t="s">
        <v>2900</v>
      </c>
      <c r="G2527" t="s">
        <v>2926</v>
      </c>
      <c r="H2527">
        <v>2250</v>
      </c>
      <c r="I2527" t="s">
        <v>2774</v>
      </c>
      <c r="J2527">
        <v>211632</v>
      </c>
      <c r="K2527" t="s">
        <v>2543</v>
      </c>
      <c r="L2527">
        <v>72409.95</v>
      </c>
      <c r="M2527">
        <v>48953.04</v>
      </c>
      <c r="N2527">
        <v>81932.84</v>
      </c>
      <c r="O2527">
        <v>39430.15</v>
      </c>
      <c r="P2527" t="s">
        <v>607</v>
      </c>
      <c r="Q2527">
        <v>39430.15</v>
      </c>
      <c r="R2527">
        <v>48953.04</v>
      </c>
      <c r="S2527">
        <v>81932.84</v>
      </c>
      <c r="T2527" t="s">
        <v>2900</v>
      </c>
      <c r="U2527" s="221">
        <f t="shared" si="79"/>
        <v>-3.2979799999999994E-3</v>
      </c>
    </row>
    <row r="2528" spans="1:21" hidden="1">
      <c r="A2528" s="55" t="str">
        <f t="shared" si="78"/>
        <v>Y0BM0</v>
      </c>
      <c r="B2528" s="55">
        <f>VLOOKUP(J2528,'Mapping-CITI'!A:E,5,0)</f>
        <v>0</v>
      </c>
      <c r="D2528" s="42">
        <v>45016</v>
      </c>
      <c r="E2528" s="42">
        <v>45199</v>
      </c>
      <c r="F2528" t="s">
        <v>2900</v>
      </c>
      <c r="G2528" t="s">
        <v>2926</v>
      </c>
      <c r="H2528">
        <v>2250</v>
      </c>
      <c r="I2528" t="s">
        <v>2774</v>
      </c>
      <c r="J2528">
        <v>211658</v>
      </c>
      <c r="K2528" t="s">
        <v>2747</v>
      </c>
      <c r="L2528">
        <v>240.5</v>
      </c>
      <c r="M2528">
        <v>132156</v>
      </c>
      <c r="N2528">
        <v>132156</v>
      </c>
      <c r="O2528">
        <v>240.5</v>
      </c>
      <c r="P2528" t="s">
        <v>607</v>
      </c>
      <c r="Q2528">
        <v>240.5</v>
      </c>
      <c r="R2528">
        <v>132156</v>
      </c>
      <c r="S2528">
        <v>132156</v>
      </c>
      <c r="T2528" t="s">
        <v>2900</v>
      </c>
      <c r="U2528" s="221">
        <f t="shared" si="79"/>
        <v>0</v>
      </c>
    </row>
    <row r="2529" spans="1:21" hidden="1">
      <c r="A2529" s="55" t="str">
        <f t="shared" si="78"/>
        <v>Y0BM0</v>
      </c>
      <c r="B2529" s="55">
        <f>VLOOKUP(J2529,'Mapping-CITI'!A:E,5,0)</f>
        <v>0</v>
      </c>
      <c r="D2529" s="42">
        <v>45016</v>
      </c>
      <c r="E2529" s="42">
        <v>45199</v>
      </c>
      <c r="F2529" t="s">
        <v>2900</v>
      </c>
      <c r="G2529" t="s">
        <v>2926</v>
      </c>
      <c r="H2529">
        <v>2220</v>
      </c>
      <c r="I2529" t="s">
        <v>2775</v>
      </c>
      <c r="J2529">
        <v>260118</v>
      </c>
      <c r="K2529" t="s">
        <v>2275</v>
      </c>
      <c r="L2529">
        <v>0</v>
      </c>
      <c r="M2529">
        <v>27653336780.220001</v>
      </c>
      <c r="N2529">
        <v>27653336780.220001</v>
      </c>
      <c r="O2529">
        <v>0</v>
      </c>
      <c r="P2529" t="s">
        <v>607</v>
      </c>
      <c r="Q2529">
        <v>0</v>
      </c>
      <c r="R2529">
        <v>0</v>
      </c>
      <c r="S2529">
        <v>0</v>
      </c>
      <c r="T2529" t="s">
        <v>2900</v>
      </c>
      <c r="U2529" s="221">
        <f t="shared" si="79"/>
        <v>0</v>
      </c>
    </row>
    <row r="2530" spans="1:21" hidden="1">
      <c r="A2530" s="55" t="str">
        <f t="shared" si="78"/>
        <v>Y0BM0</v>
      </c>
      <c r="B2530" s="55">
        <f>VLOOKUP(J2530,'Mapping-CITI'!A:E,5,0)</f>
        <v>0</v>
      </c>
      <c r="D2530" s="42">
        <v>45016</v>
      </c>
      <c r="E2530" s="42">
        <v>45199</v>
      </c>
      <c r="F2530" t="s">
        <v>2900</v>
      </c>
      <c r="G2530" t="s">
        <v>2926</v>
      </c>
      <c r="H2530">
        <v>2220</v>
      </c>
      <c r="I2530" t="s">
        <v>2775</v>
      </c>
      <c r="J2530">
        <v>260123</v>
      </c>
      <c r="K2530" t="s">
        <v>2278</v>
      </c>
      <c r="L2530">
        <v>0</v>
      </c>
      <c r="M2530">
        <v>93478994</v>
      </c>
      <c r="N2530">
        <v>93478994</v>
      </c>
      <c r="O2530">
        <v>0</v>
      </c>
      <c r="P2530" t="s">
        <v>607</v>
      </c>
      <c r="Q2530">
        <v>0</v>
      </c>
      <c r="R2530">
        <v>0</v>
      </c>
      <c r="S2530">
        <v>0</v>
      </c>
      <c r="T2530" t="s">
        <v>2900</v>
      </c>
      <c r="U2530" s="221">
        <f t="shared" si="79"/>
        <v>0</v>
      </c>
    </row>
    <row r="2531" spans="1:21" hidden="1">
      <c r="A2531" s="55" t="str">
        <f t="shared" si="78"/>
        <v>Y0BM0</v>
      </c>
      <c r="B2531" s="55">
        <f>VLOOKUP(J2531,'Mapping-CITI'!A:E,5,0)</f>
        <v>0</v>
      </c>
      <c r="D2531" s="42">
        <v>45016</v>
      </c>
      <c r="E2531" s="42">
        <v>45199</v>
      </c>
      <c r="F2531" t="s">
        <v>2900</v>
      </c>
      <c r="G2531" t="s">
        <v>2926</v>
      </c>
      <c r="H2531">
        <v>2220</v>
      </c>
      <c r="I2531" t="s">
        <v>2775</v>
      </c>
      <c r="J2531">
        <v>260124</v>
      </c>
      <c r="K2531" t="s">
        <v>2279</v>
      </c>
      <c r="L2531">
        <v>0</v>
      </c>
      <c r="M2531">
        <v>1290472180.5699999</v>
      </c>
      <c r="N2531">
        <v>1546917597.24</v>
      </c>
      <c r="O2531">
        <v>-256445416.66999999</v>
      </c>
      <c r="P2531" t="s">
        <v>607</v>
      </c>
      <c r="Q2531">
        <v>-256445416.66999999</v>
      </c>
      <c r="R2531">
        <v>0</v>
      </c>
      <c r="S2531">
        <v>0</v>
      </c>
      <c r="T2531" t="s">
        <v>2900</v>
      </c>
      <c r="U2531" s="221">
        <f t="shared" si="79"/>
        <v>-25.644541667000009</v>
      </c>
    </row>
    <row r="2532" spans="1:21" hidden="1">
      <c r="A2532" s="55" t="str">
        <f t="shared" si="78"/>
        <v>Y0BM0</v>
      </c>
      <c r="B2532" s="55">
        <f>VLOOKUP(J2532,'Mapping-CITI'!A:E,5,0)</f>
        <v>0</v>
      </c>
      <c r="D2532" s="42">
        <v>45016</v>
      </c>
      <c r="E2532" s="42">
        <v>45199</v>
      </c>
      <c r="F2532" t="s">
        <v>2900</v>
      </c>
      <c r="G2532" t="s">
        <v>2926</v>
      </c>
      <c r="H2532">
        <v>2220</v>
      </c>
      <c r="I2532" t="s">
        <v>2775</v>
      </c>
      <c r="J2532">
        <v>260125</v>
      </c>
      <c r="K2532" t="s">
        <v>2599</v>
      </c>
      <c r="L2532">
        <v>0</v>
      </c>
      <c r="M2532">
        <v>163376907</v>
      </c>
      <c r="N2532">
        <v>163376907</v>
      </c>
      <c r="O2532">
        <v>0</v>
      </c>
      <c r="P2532" t="s">
        <v>607</v>
      </c>
      <c r="Q2532">
        <v>0</v>
      </c>
      <c r="R2532">
        <v>0</v>
      </c>
      <c r="S2532">
        <v>0</v>
      </c>
      <c r="T2532" t="s">
        <v>2900</v>
      </c>
      <c r="U2532" s="221">
        <f t="shared" si="79"/>
        <v>0</v>
      </c>
    </row>
    <row r="2533" spans="1:21" hidden="1">
      <c r="A2533" s="55" t="str">
        <f t="shared" si="78"/>
        <v>Y0BM0</v>
      </c>
      <c r="B2533" s="55">
        <f>VLOOKUP(J2533,'Mapping-CITI'!A:E,5,0)</f>
        <v>0</v>
      </c>
      <c r="D2533" s="42">
        <v>45016</v>
      </c>
      <c r="E2533" s="42">
        <v>45199</v>
      </c>
      <c r="F2533" t="s">
        <v>2900</v>
      </c>
      <c r="G2533" t="s">
        <v>2926</v>
      </c>
      <c r="H2533">
        <v>2220</v>
      </c>
      <c r="I2533" t="s">
        <v>2775</v>
      </c>
      <c r="J2533">
        <v>260126</v>
      </c>
      <c r="K2533" t="s">
        <v>2280</v>
      </c>
      <c r="L2533">
        <v>0</v>
      </c>
      <c r="M2533">
        <v>3187103976.4499998</v>
      </c>
      <c r="N2533">
        <v>3187103976.4499998</v>
      </c>
      <c r="O2533">
        <v>0</v>
      </c>
      <c r="P2533" t="s">
        <v>607</v>
      </c>
      <c r="Q2533">
        <v>0</v>
      </c>
      <c r="R2533">
        <v>0</v>
      </c>
      <c r="S2533">
        <v>0</v>
      </c>
      <c r="T2533" t="s">
        <v>2900</v>
      </c>
      <c r="U2533" s="221">
        <f t="shared" si="79"/>
        <v>0</v>
      </c>
    </row>
    <row r="2534" spans="1:21" hidden="1">
      <c r="A2534" s="55" t="str">
        <f t="shared" si="78"/>
        <v>Y0BM0</v>
      </c>
      <c r="B2534" s="55">
        <f>VLOOKUP(J2534,'Mapping-CITI'!A:E,5,0)</f>
        <v>0</v>
      </c>
      <c r="D2534" s="42">
        <v>45016</v>
      </c>
      <c r="E2534" s="42">
        <v>45199</v>
      </c>
      <c r="F2534" t="s">
        <v>2900</v>
      </c>
      <c r="G2534" t="s">
        <v>2926</v>
      </c>
      <c r="H2534">
        <v>2240</v>
      </c>
      <c r="I2534" t="s">
        <v>2795</v>
      </c>
      <c r="J2534">
        <v>260202</v>
      </c>
      <c r="K2534" t="s">
        <v>2281</v>
      </c>
      <c r="L2534">
        <v>0</v>
      </c>
      <c r="M2534">
        <v>160274781.08000001</v>
      </c>
      <c r="N2534">
        <v>160274781.08000001</v>
      </c>
      <c r="O2534">
        <v>0</v>
      </c>
      <c r="P2534" t="s">
        <v>607</v>
      </c>
      <c r="Q2534">
        <v>0</v>
      </c>
      <c r="R2534">
        <v>0</v>
      </c>
      <c r="S2534">
        <v>0</v>
      </c>
      <c r="T2534" t="s">
        <v>2900</v>
      </c>
      <c r="U2534" s="221">
        <f t="shared" si="79"/>
        <v>0</v>
      </c>
    </row>
    <row r="2535" spans="1:21" hidden="1">
      <c r="A2535" s="55" t="str">
        <f t="shared" si="78"/>
        <v>Y0BM0</v>
      </c>
      <c r="B2535" s="55">
        <f>VLOOKUP(J2535,'Mapping-CITI'!A:E,5,0)</f>
        <v>0</v>
      </c>
      <c r="D2535" s="42">
        <v>45016</v>
      </c>
      <c r="E2535" s="42">
        <v>45199</v>
      </c>
      <c r="F2535" t="s">
        <v>2900</v>
      </c>
      <c r="G2535" t="s">
        <v>2926</v>
      </c>
      <c r="H2535">
        <v>2240</v>
      </c>
      <c r="I2535" t="s">
        <v>2795</v>
      </c>
      <c r="J2535">
        <v>260221</v>
      </c>
      <c r="K2535" t="s">
        <v>2282</v>
      </c>
      <c r="L2535">
        <v>-0.01</v>
      </c>
      <c r="M2535">
        <v>12236905.35</v>
      </c>
      <c r="N2535">
        <v>12528227.77</v>
      </c>
      <c r="O2535">
        <v>-291322.43</v>
      </c>
      <c r="P2535" t="s">
        <v>607</v>
      </c>
      <c r="Q2535">
        <v>-291322.43</v>
      </c>
      <c r="R2535">
        <v>12235905.35</v>
      </c>
      <c r="S2535">
        <v>4000</v>
      </c>
      <c r="T2535" t="s">
        <v>2900</v>
      </c>
      <c r="U2535" s="221">
        <f t="shared" si="79"/>
        <v>-2.9132241999999992E-2</v>
      </c>
    </row>
    <row r="2536" spans="1:21" hidden="1">
      <c r="A2536" s="55" t="str">
        <f t="shared" si="78"/>
        <v>Y0BM0</v>
      </c>
      <c r="B2536" s="55">
        <f>VLOOKUP(J2536,'Mapping-CITI'!A:E,5,0)</f>
        <v>0</v>
      </c>
      <c r="D2536" s="42">
        <v>45016</v>
      </c>
      <c r="E2536" s="42">
        <v>45199</v>
      </c>
      <c r="F2536" t="s">
        <v>2900</v>
      </c>
      <c r="G2536" t="s">
        <v>2926</v>
      </c>
      <c r="H2536">
        <v>2240</v>
      </c>
      <c r="I2536" t="s">
        <v>2795</v>
      </c>
      <c r="J2536">
        <v>260222</v>
      </c>
      <c r="K2536" t="s">
        <v>2283</v>
      </c>
      <c r="L2536">
        <v>4.01</v>
      </c>
      <c r="M2536">
        <v>122947133</v>
      </c>
      <c r="N2536">
        <v>124443053.31</v>
      </c>
      <c r="O2536">
        <v>-1495916.3</v>
      </c>
      <c r="P2536" t="s">
        <v>607</v>
      </c>
      <c r="Q2536">
        <v>-1495916.3</v>
      </c>
      <c r="R2536">
        <v>107748535.92</v>
      </c>
      <c r="S2536">
        <v>0</v>
      </c>
      <c r="T2536" t="s">
        <v>2900</v>
      </c>
      <c r="U2536" s="221">
        <f t="shared" si="79"/>
        <v>-0.14959203100000024</v>
      </c>
    </row>
    <row r="2537" spans="1:21" hidden="1">
      <c r="A2537" s="55" t="str">
        <f t="shared" si="78"/>
        <v>Y0BM0</v>
      </c>
      <c r="B2537" s="55">
        <f>VLOOKUP(J2537,'Mapping-CITI'!A:E,5,0)</f>
        <v>0</v>
      </c>
      <c r="D2537" s="42">
        <v>45016</v>
      </c>
      <c r="E2537" s="42">
        <v>45199</v>
      </c>
      <c r="F2537" t="s">
        <v>2900</v>
      </c>
      <c r="G2537" t="s">
        <v>2926</v>
      </c>
      <c r="H2537">
        <v>2140</v>
      </c>
      <c r="I2537" t="s">
        <v>2806</v>
      </c>
      <c r="J2537">
        <v>260802</v>
      </c>
      <c r="K2537" t="s">
        <v>2284</v>
      </c>
      <c r="L2537">
        <v>-1143.3800000000001</v>
      </c>
      <c r="M2537">
        <v>552622.21</v>
      </c>
      <c r="N2537">
        <v>551475.68999999994</v>
      </c>
      <c r="O2537">
        <v>3.14</v>
      </c>
      <c r="P2537" t="s">
        <v>607</v>
      </c>
      <c r="Q2537">
        <v>3.14</v>
      </c>
      <c r="R2537">
        <v>469351.93</v>
      </c>
      <c r="S2537">
        <v>551475.68999999994</v>
      </c>
      <c r="T2537" t="s">
        <v>2900</v>
      </c>
      <c r="U2537" s="221">
        <f t="shared" si="79"/>
        <v>1.1465200000000186E-4</v>
      </c>
    </row>
    <row r="2538" spans="1:21" hidden="1">
      <c r="A2538" s="55" t="str">
        <f t="shared" si="78"/>
        <v>Y0BM0</v>
      </c>
      <c r="B2538" s="55">
        <f>VLOOKUP(J2538,'Mapping-CITI'!A:E,5,0)</f>
        <v>0</v>
      </c>
      <c r="D2538" s="42">
        <v>45016</v>
      </c>
      <c r="E2538" s="42">
        <v>45199</v>
      </c>
      <c r="F2538" t="s">
        <v>2900</v>
      </c>
      <c r="G2538" t="s">
        <v>2926</v>
      </c>
      <c r="H2538">
        <v>2140</v>
      </c>
      <c r="I2538" t="s">
        <v>2806</v>
      </c>
      <c r="J2538">
        <v>260815</v>
      </c>
      <c r="K2538" t="s">
        <v>2286</v>
      </c>
      <c r="L2538">
        <v>-291098.98</v>
      </c>
      <c r="M2538">
        <v>0</v>
      </c>
      <c r="N2538">
        <v>0</v>
      </c>
      <c r="O2538">
        <v>-291098.98</v>
      </c>
      <c r="P2538" t="s">
        <v>607</v>
      </c>
      <c r="Q2538">
        <v>-291098.98</v>
      </c>
      <c r="R2538">
        <v>0</v>
      </c>
      <c r="S2538">
        <v>0</v>
      </c>
      <c r="T2538" t="s">
        <v>2900</v>
      </c>
      <c r="U2538" s="221">
        <f t="shared" si="79"/>
        <v>0</v>
      </c>
    </row>
    <row r="2539" spans="1:21" hidden="1">
      <c r="A2539" s="55" t="str">
        <f t="shared" si="78"/>
        <v>Y0BM0</v>
      </c>
      <c r="B2539" s="55">
        <f>VLOOKUP(J2539,'Mapping-CITI'!A:E,5,0)</f>
        <v>0</v>
      </c>
      <c r="D2539" s="42">
        <v>45016</v>
      </c>
      <c r="E2539" s="42">
        <v>45199</v>
      </c>
      <c r="F2539" t="s">
        <v>2900</v>
      </c>
      <c r="G2539" t="s">
        <v>2926</v>
      </c>
      <c r="H2539">
        <v>2250</v>
      </c>
      <c r="I2539" t="s">
        <v>2774</v>
      </c>
      <c r="J2539">
        <v>260836</v>
      </c>
      <c r="K2539" t="s">
        <v>2705</v>
      </c>
      <c r="L2539">
        <v>-63310.13</v>
      </c>
      <c r="M2539">
        <v>682188.96</v>
      </c>
      <c r="N2539">
        <v>790574.45</v>
      </c>
      <c r="O2539">
        <v>-171695.62</v>
      </c>
      <c r="P2539" t="s">
        <v>607</v>
      </c>
      <c r="Q2539">
        <v>-171695.62</v>
      </c>
      <c r="R2539">
        <v>679753.45</v>
      </c>
      <c r="S2539">
        <v>139010.54</v>
      </c>
      <c r="T2539" t="s">
        <v>2900</v>
      </c>
      <c r="U2539" s="221">
        <f t="shared" si="79"/>
        <v>-1.0838548999999999E-2</v>
      </c>
    </row>
    <row r="2540" spans="1:21" hidden="1">
      <c r="A2540" s="55" t="str">
        <f t="shared" si="78"/>
        <v>Y0BM0</v>
      </c>
      <c r="B2540" s="55">
        <f>VLOOKUP(J2540,'Mapping-CITI'!A:E,5,0)</f>
        <v>0</v>
      </c>
      <c r="D2540" s="42">
        <v>45016</v>
      </c>
      <c r="E2540" s="42">
        <v>45199</v>
      </c>
      <c r="F2540" t="s">
        <v>2900</v>
      </c>
      <c r="G2540" t="s">
        <v>2926</v>
      </c>
      <c r="H2540">
        <v>2250</v>
      </c>
      <c r="I2540" t="s">
        <v>2774</v>
      </c>
      <c r="J2540">
        <v>260837</v>
      </c>
      <c r="K2540" t="s">
        <v>2706</v>
      </c>
      <c r="L2540">
        <v>-63310.13</v>
      </c>
      <c r="M2540">
        <v>682188.96</v>
      </c>
      <c r="N2540">
        <v>790574.45</v>
      </c>
      <c r="O2540">
        <v>-171695.62</v>
      </c>
      <c r="P2540" t="s">
        <v>607</v>
      </c>
      <c r="Q2540">
        <v>-171695.62</v>
      </c>
      <c r="R2540">
        <v>679753.45</v>
      </c>
      <c r="S2540">
        <v>139010.54</v>
      </c>
      <c r="T2540" t="s">
        <v>2900</v>
      </c>
      <c r="U2540" s="221">
        <f t="shared" si="79"/>
        <v>-1.0838548999999999E-2</v>
      </c>
    </row>
    <row r="2541" spans="1:21" hidden="1">
      <c r="A2541" s="55" t="str">
        <f t="shared" si="78"/>
        <v>Y0BM0</v>
      </c>
      <c r="B2541" s="55">
        <f>VLOOKUP(J2541,'Mapping-CITI'!A:E,5,0)</f>
        <v>0</v>
      </c>
      <c r="D2541" s="42">
        <v>45016</v>
      </c>
      <c r="E2541" s="42">
        <v>45199</v>
      </c>
      <c r="F2541" t="s">
        <v>2900</v>
      </c>
      <c r="G2541" t="s">
        <v>2926</v>
      </c>
      <c r="H2541">
        <v>2220</v>
      </c>
      <c r="I2541" t="s">
        <v>2775</v>
      </c>
      <c r="J2541">
        <v>260902</v>
      </c>
      <c r="K2541" t="s">
        <v>2287</v>
      </c>
      <c r="L2541">
        <v>-0.15</v>
      </c>
      <c r="M2541">
        <v>0</v>
      </c>
      <c r="N2541">
        <v>0</v>
      </c>
      <c r="O2541">
        <v>-0.15</v>
      </c>
      <c r="P2541" t="s">
        <v>607</v>
      </c>
      <c r="Q2541">
        <v>-0.15</v>
      </c>
      <c r="R2541">
        <v>0</v>
      </c>
      <c r="S2541">
        <v>0</v>
      </c>
      <c r="T2541" t="s">
        <v>2900</v>
      </c>
      <c r="U2541" s="221">
        <f t="shared" si="79"/>
        <v>0</v>
      </c>
    </row>
    <row r="2542" spans="1:21" hidden="1">
      <c r="A2542" s="55" t="str">
        <f t="shared" si="78"/>
        <v>Y0BM0</v>
      </c>
      <c r="B2542" s="55">
        <f>VLOOKUP(J2542,'Mapping-CITI'!A:E,5,0)</f>
        <v>0</v>
      </c>
      <c r="D2542" s="42">
        <v>45016</v>
      </c>
      <c r="E2542" s="42">
        <v>45199</v>
      </c>
      <c r="F2542" t="s">
        <v>2900</v>
      </c>
      <c r="G2542" t="s">
        <v>2926</v>
      </c>
      <c r="H2542">
        <v>2140</v>
      </c>
      <c r="I2542" t="s">
        <v>2806</v>
      </c>
      <c r="J2542">
        <v>260905</v>
      </c>
      <c r="K2542" t="s">
        <v>2288</v>
      </c>
      <c r="L2542">
        <v>-371.01</v>
      </c>
      <c r="M2542">
        <v>0</v>
      </c>
      <c r="N2542">
        <v>0</v>
      </c>
      <c r="O2542">
        <v>-371.01</v>
      </c>
      <c r="P2542" t="s">
        <v>607</v>
      </c>
      <c r="Q2542">
        <v>-371.01</v>
      </c>
      <c r="R2542">
        <v>0</v>
      </c>
      <c r="S2542">
        <v>0</v>
      </c>
      <c r="T2542" t="s">
        <v>2900</v>
      </c>
      <c r="U2542" s="221">
        <f t="shared" si="79"/>
        <v>0</v>
      </c>
    </row>
    <row r="2543" spans="1:21" hidden="1">
      <c r="A2543" s="55" t="str">
        <f t="shared" si="78"/>
        <v>Y0BMIgnore</v>
      </c>
      <c r="B2543" s="55" t="str">
        <f>VLOOKUP(J2543,'Mapping-CITI'!A:E,5,0)</f>
        <v>Ignore</v>
      </c>
      <c r="D2543" s="42">
        <v>45016</v>
      </c>
      <c r="E2543" s="42">
        <v>45199</v>
      </c>
      <c r="F2543" t="s">
        <v>2900</v>
      </c>
      <c r="G2543" t="s">
        <v>2926</v>
      </c>
      <c r="H2543">
        <v>2250</v>
      </c>
      <c r="I2543" t="s">
        <v>2774</v>
      </c>
      <c r="J2543">
        <v>260911</v>
      </c>
      <c r="K2543" t="s">
        <v>4267</v>
      </c>
      <c r="L2543">
        <v>0</v>
      </c>
      <c r="M2543">
        <v>72409.95</v>
      </c>
      <c r="N2543">
        <v>72409.95</v>
      </c>
      <c r="O2543">
        <v>0</v>
      </c>
      <c r="P2543" t="s">
        <v>607</v>
      </c>
      <c r="Q2543">
        <v>0</v>
      </c>
      <c r="R2543">
        <v>72409.95</v>
      </c>
      <c r="S2543">
        <v>72409.95</v>
      </c>
      <c r="T2543" t="s">
        <v>2900</v>
      </c>
      <c r="U2543" s="221">
        <f t="shared" si="79"/>
        <v>0</v>
      </c>
    </row>
    <row r="2544" spans="1:21" hidden="1">
      <c r="A2544" s="55" t="str">
        <f t="shared" si="78"/>
        <v>Y0BM0</v>
      </c>
      <c r="B2544" s="55">
        <f>VLOOKUP(J2544,'Mapping-CITI'!A:E,5,0)</f>
        <v>0</v>
      </c>
      <c r="D2544" s="42">
        <v>45016</v>
      </c>
      <c r="E2544" s="42">
        <v>45199</v>
      </c>
      <c r="F2544" t="s">
        <v>2900</v>
      </c>
      <c r="G2544" t="s">
        <v>2926</v>
      </c>
      <c r="H2544">
        <v>2250</v>
      </c>
      <c r="I2544" t="s">
        <v>2774</v>
      </c>
      <c r="J2544">
        <v>260930</v>
      </c>
      <c r="K2544" t="s">
        <v>2291</v>
      </c>
      <c r="L2544">
        <v>-4.5199999999999996</v>
      </c>
      <c r="M2544">
        <v>0</v>
      </c>
      <c r="N2544">
        <v>0</v>
      </c>
      <c r="O2544">
        <v>-4.5199999999999996</v>
      </c>
      <c r="P2544" t="s">
        <v>607</v>
      </c>
      <c r="Q2544">
        <v>-4.5199999999999996</v>
      </c>
      <c r="R2544">
        <v>0</v>
      </c>
      <c r="S2544">
        <v>0</v>
      </c>
      <c r="T2544" t="s">
        <v>2900</v>
      </c>
      <c r="U2544" s="221">
        <f t="shared" si="79"/>
        <v>0</v>
      </c>
    </row>
    <row r="2545" spans="1:21" hidden="1">
      <c r="A2545" s="55" t="str">
        <f t="shared" si="78"/>
        <v>Y0BM0</v>
      </c>
      <c r="B2545" s="55">
        <f>VLOOKUP(J2545,'Mapping-CITI'!A:E,5,0)</f>
        <v>0</v>
      </c>
      <c r="D2545" s="42">
        <v>45016</v>
      </c>
      <c r="E2545" s="42">
        <v>45199</v>
      </c>
      <c r="F2545" t="s">
        <v>2900</v>
      </c>
      <c r="G2545" t="s">
        <v>2926</v>
      </c>
      <c r="H2545">
        <v>2250</v>
      </c>
      <c r="I2545" t="s">
        <v>2774</v>
      </c>
      <c r="J2545">
        <v>260942</v>
      </c>
      <c r="K2545" t="s">
        <v>2292</v>
      </c>
      <c r="L2545">
        <v>-271.61</v>
      </c>
      <c r="M2545">
        <v>400</v>
      </c>
      <c r="N2545">
        <v>300</v>
      </c>
      <c r="O2545">
        <v>-171.61</v>
      </c>
      <c r="P2545" t="s">
        <v>607</v>
      </c>
      <c r="Q2545">
        <v>-171.61</v>
      </c>
      <c r="R2545">
        <v>400</v>
      </c>
      <c r="S2545">
        <v>0</v>
      </c>
      <c r="T2545" t="s">
        <v>2900</v>
      </c>
      <c r="U2545" s="221">
        <f t="shared" si="79"/>
        <v>1.0000000000000001E-5</v>
      </c>
    </row>
    <row r="2546" spans="1:21" hidden="1">
      <c r="A2546" s="55" t="str">
        <f t="shared" si="78"/>
        <v>Y0BM0</v>
      </c>
      <c r="B2546" s="55">
        <f>VLOOKUP(J2546,'Mapping-CITI'!A:E,5,0)</f>
        <v>0</v>
      </c>
      <c r="D2546" s="42">
        <v>45016</v>
      </c>
      <c r="E2546" s="42">
        <v>45199</v>
      </c>
      <c r="F2546" t="s">
        <v>2900</v>
      </c>
      <c r="G2546" t="s">
        <v>2926</v>
      </c>
      <c r="H2546">
        <v>2220</v>
      </c>
      <c r="I2546" t="s">
        <v>2775</v>
      </c>
      <c r="J2546">
        <v>261026</v>
      </c>
      <c r="K2546" t="s">
        <v>2549</v>
      </c>
      <c r="L2546">
        <v>-870314.82</v>
      </c>
      <c r="M2546">
        <v>7062.46</v>
      </c>
      <c r="N2546">
        <v>2672.34</v>
      </c>
      <c r="O2546">
        <v>-865924.7</v>
      </c>
      <c r="P2546" t="s">
        <v>607</v>
      </c>
      <c r="Q2546">
        <v>-865924.7</v>
      </c>
      <c r="R2546">
        <v>7062.46</v>
      </c>
      <c r="S2546">
        <v>2672.34</v>
      </c>
      <c r="T2546" t="s">
        <v>2900</v>
      </c>
      <c r="U2546" s="221">
        <f t="shared" si="79"/>
        <v>4.3901199999999996E-4</v>
      </c>
    </row>
    <row r="2547" spans="1:21" hidden="1">
      <c r="A2547" s="55" t="str">
        <f t="shared" si="78"/>
        <v>Y0BM0</v>
      </c>
      <c r="B2547" s="55">
        <f>VLOOKUP(J2547,'Mapping-CITI'!A:E,5,0)</f>
        <v>0</v>
      </c>
      <c r="D2547" s="42">
        <v>45016</v>
      </c>
      <c r="E2547" s="42">
        <v>45199</v>
      </c>
      <c r="F2547" t="s">
        <v>2900</v>
      </c>
      <c r="G2547" t="s">
        <v>2926</v>
      </c>
      <c r="H2547">
        <v>2220</v>
      </c>
      <c r="I2547" t="s">
        <v>2775</v>
      </c>
      <c r="J2547">
        <v>261027</v>
      </c>
      <c r="K2547" t="s">
        <v>2855</v>
      </c>
      <c r="L2547">
        <v>-55307.95</v>
      </c>
      <c r="M2547">
        <v>470408.25</v>
      </c>
      <c r="N2547">
        <v>564191.81000000006</v>
      </c>
      <c r="O2547">
        <v>-149091.51</v>
      </c>
      <c r="P2547" t="s">
        <v>607</v>
      </c>
      <c r="Q2547">
        <v>-149091.51</v>
      </c>
      <c r="R2547">
        <v>470408.25</v>
      </c>
      <c r="S2547">
        <v>0</v>
      </c>
      <c r="T2547" t="s">
        <v>2900</v>
      </c>
      <c r="U2547" s="221">
        <f t="shared" si="79"/>
        <v>-9.3783560000000061E-3</v>
      </c>
    </row>
    <row r="2548" spans="1:21" hidden="1">
      <c r="A2548" s="55" t="str">
        <f t="shared" si="78"/>
        <v>Y0BM0</v>
      </c>
      <c r="B2548" s="55">
        <f>VLOOKUP(J2548,'Mapping-CITI'!A:E,5,0)</f>
        <v>0</v>
      </c>
      <c r="D2548" s="42">
        <v>45016</v>
      </c>
      <c r="E2548" s="42">
        <v>45199</v>
      </c>
      <c r="F2548" t="s">
        <v>2900</v>
      </c>
      <c r="G2548" t="s">
        <v>2926</v>
      </c>
      <c r="H2548">
        <v>2220</v>
      </c>
      <c r="I2548" t="s">
        <v>2775</v>
      </c>
      <c r="J2548">
        <v>261259</v>
      </c>
      <c r="K2548" t="s">
        <v>2707</v>
      </c>
      <c r="L2548">
        <v>-126.07</v>
      </c>
      <c r="M2548">
        <v>5104.1099999999997</v>
      </c>
      <c r="N2548">
        <v>5022.16</v>
      </c>
      <c r="O2548">
        <v>-44.12</v>
      </c>
      <c r="P2548" t="s">
        <v>607</v>
      </c>
      <c r="Q2548">
        <v>-44.12</v>
      </c>
      <c r="R2548">
        <v>5104.1099999999997</v>
      </c>
      <c r="S2548">
        <v>0</v>
      </c>
      <c r="T2548" t="s">
        <v>2900</v>
      </c>
      <c r="U2548" s="221">
        <f t="shared" si="79"/>
        <v>8.1949999999999817E-6</v>
      </c>
    </row>
    <row r="2549" spans="1:21" hidden="1">
      <c r="A2549" s="55" t="str">
        <f t="shared" si="78"/>
        <v>Y0BM0</v>
      </c>
      <c r="B2549" s="55">
        <f>VLOOKUP(J2549,'Mapping-CITI'!A:E,5,0)</f>
        <v>0</v>
      </c>
      <c r="D2549" s="42">
        <v>45016</v>
      </c>
      <c r="E2549" s="42">
        <v>45199</v>
      </c>
      <c r="F2549" t="s">
        <v>2900</v>
      </c>
      <c r="G2549" t="s">
        <v>2926</v>
      </c>
      <c r="H2549">
        <v>2220</v>
      </c>
      <c r="I2549" t="s">
        <v>2775</v>
      </c>
      <c r="J2549">
        <v>261260</v>
      </c>
      <c r="K2549" t="s">
        <v>2708</v>
      </c>
      <c r="L2549">
        <v>-126.07</v>
      </c>
      <c r="M2549">
        <v>5104.1099999999997</v>
      </c>
      <c r="N2549">
        <v>5022.16</v>
      </c>
      <c r="O2549">
        <v>-44.12</v>
      </c>
      <c r="P2549" t="s">
        <v>607</v>
      </c>
      <c r="Q2549">
        <v>-44.12</v>
      </c>
      <c r="R2549">
        <v>5104.1099999999997</v>
      </c>
      <c r="S2549">
        <v>0</v>
      </c>
      <c r="T2549" t="s">
        <v>2900</v>
      </c>
      <c r="U2549" s="221">
        <f t="shared" si="79"/>
        <v>8.1949999999999817E-6</v>
      </c>
    </row>
    <row r="2550" spans="1:21" hidden="1">
      <c r="A2550" s="55" t="str">
        <f t="shared" si="78"/>
        <v>Y0BM0</v>
      </c>
      <c r="B2550" s="55">
        <f>VLOOKUP(J2550,'Mapping-CITI'!A:E,5,0)</f>
        <v>0</v>
      </c>
      <c r="D2550" s="42">
        <v>45016</v>
      </c>
      <c r="E2550" s="42">
        <v>45199</v>
      </c>
      <c r="F2550" t="s">
        <v>2900</v>
      </c>
      <c r="G2550" t="s">
        <v>2926</v>
      </c>
      <c r="H2550">
        <v>2220</v>
      </c>
      <c r="I2550" t="s">
        <v>2775</v>
      </c>
      <c r="J2550">
        <v>261262</v>
      </c>
      <c r="K2550" t="s">
        <v>2709</v>
      </c>
      <c r="L2550">
        <v>-183.86</v>
      </c>
      <c r="M2550">
        <v>3686.64</v>
      </c>
      <c r="N2550">
        <v>5906.42</v>
      </c>
      <c r="O2550">
        <v>-2403.64</v>
      </c>
      <c r="P2550" t="s">
        <v>607</v>
      </c>
      <c r="Q2550">
        <v>-2403.64</v>
      </c>
      <c r="R2550">
        <v>3686.64</v>
      </c>
      <c r="S2550">
        <v>0</v>
      </c>
      <c r="T2550" t="s">
        <v>2900</v>
      </c>
      <c r="U2550" s="221">
        <f t="shared" si="79"/>
        <v>-2.2197800000000001E-4</v>
      </c>
    </row>
    <row r="2551" spans="1:21" hidden="1">
      <c r="A2551" s="55" t="str">
        <f t="shared" si="78"/>
        <v>Y0BM0</v>
      </c>
      <c r="B2551" s="55">
        <f>VLOOKUP(J2551,'Mapping-CITI'!A:E,5,0)</f>
        <v>0</v>
      </c>
      <c r="D2551" s="42">
        <v>45016</v>
      </c>
      <c r="E2551" s="42">
        <v>45199</v>
      </c>
      <c r="F2551" t="s">
        <v>2900</v>
      </c>
      <c r="G2551" t="s">
        <v>2926</v>
      </c>
      <c r="H2551">
        <v>2150</v>
      </c>
      <c r="I2551" t="s">
        <v>2797</v>
      </c>
      <c r="J2551">
        <v>281101</v>
      </c>
      <c r="K2551" t="s">
        <v>2296</v>
      </c>
      <c r="L2551">
        <v>-8203404703.9499998</v>
      </c>
      <c r="M2551">
        <v>0</v>
      </c>
      <c r="N2551">
        <v>0</v>
      </c>
      <c r="O2551">
        <v>-8275617183.4499998</v>
      </c>
      <c r="P2551" t="s">
        <v>607</v>
      </c>
      <c r="Q2551">
        <v>-8275617183.4499998</v>
      </c>
      <c r="R2551">
        <v>0</v>
      </c>
      <c r="S2551">
        <v>0</v>
      </c>
      <c r="T2551" t="s">
        <v>2900</v>
      </c>
      <c r="U2551" s="221">
        <f t="shared" si="79"/>
        <v>0</v>
      </c>
    </row>
    <row r="2552" spans="1:21" hidden="1">
      <c r="A2552" s="55" t="str">
        <f t="shared" si="78"/>
        <v>Y0BM0</v>
      </c>
      <c r="B2552" s="55">
        <f>VLOOKUP(J2552,'Mapping-CITI'!A:E,5,0)</f>
        <v>0</v>
      </c>
      <c r="D2552" s="42">
        <v>45016</v>
      </c>
      <c r="E2552" s="42">
        <v>45199</v>
      </c>
      <c r="F2552" t="s">
        <v>2900</v>
      </c>
      <c r="G2552" t="s">
        <v>2926</v>
      </c>
      <c r="H2552">
        <v>2150</v>
      </c>
      <c r="I2552" t="s">
        <v>2797</v>
      </c>
      <c r="J2552">
        <v>281102</v>
      </c>
      <c r="K2552" t="s">
        <v>2544</v>
      </c>
      <c r="L2552">
        <v>-17386744.670000002</v>
      </c>
      <c r="M2552">
        <v>0</v>
      </c>
      <c r="N2552">
        <v>0</v>
      </c>
      <c r="O2552">
        <v>-1960899.77</v>
      </c>
      <c r="P2552" t="s">
        <v>607</v>
      </c>
      <c r="Q2552">
        <v>-1960899.77</v>
      </c>
      <c r="R2552">
        <v>0</v>
      </c>
      <c r="S2552">
        <v>0</v>
      </c>
      <c r="T2552" t="s">
        <v>2900</v>
      </c>
      <c r="U2552" s="221">
        <f t="shared" si="79"/>
        <v>0</v>
      </c>
    </row>
    <row r="2553" spans="1:21" hidden="1">
      <c r="A2553" s="55" t="str">
        <f t="shared" si="78"/>
        <v>Y0BM0</v>
      </c>
      <c r="B2553" s="55">
        <f>VLOOKUP(J2553,'Mapping-CITI'!A:E,5,0)</f>
        <v>0</v>
      </c>
      <c r="D2553" s="42">
        <v>45016</v>
      </c>
      <c r="E2553" s="42">
        <v>45199</v>
      </c>
      <c r="F2553" t="s">
        <v>2900</v>
      </c>
      <c r="G2553" t="s">
        <v>2926</v>
      </c>
      <c r="H2553">
        <v>2150</v>
      </c>
      <c r="I2553" t="s">
        <v>2797</v>
      </c>
      <c r="J2553">
        <v>281128</v>
      </c>
      <c r="K2553" t="s">
        <v>2297</v>
      </c>
      <c r="L2553">
        <v>6456648467.7299995</v>
      </c>
      <c r="M2553">
        <v>73652539</v>
      </c>
      <c r="N2553">
        <v>1324611086.1099999</v>
      </c>
      <c r="O2553">
        <v>5205689920.6199999</v>
      </c>
      <c r="P2553" t="s">
        <v>607</v>
      </c>
      <c r="Q2553">
        <v>5205689920.6199999</v>
      </c>
      <c r="R2553">
        <v>0</v>
      </c>
      <c r="S2553">
        <v>0</v>
      </c>
      <c r="T2553" t="s">
        <v>2900</v>
      </c>
      <c r="U2553" s="221">
        <f t="shared" si="79"/>
        <v>-125.09585471099999</v>
      </c>
    </row>
    <row r="2554" spans="1:21" hidden="1">
      <c r="A2554" s="55" t="str">
        <f t="shared" si="78"/>
        <v>Y0BM0</v>
      </c>
      <c r="B2554" s="55">
        <f>VLOOKUP(J2554,'Mapping-CITI'!A:E,5,0)</f>
        <v>0</v>
      </c>
      <c r="D2554" s="42">
        <v>45016</v>
      </c>
      <c r="E2554" s="42">
        <v>45199</v>
      </c>
      <c r="F2554" t="s">
        <v>2900</v>
      </c>
      <c r="G2554" t="s">
        <v>2926</v>
      </c>
      <c r="H2554">
        <v>2150</v>
      </c>
      <c r="I2554" t="s">
        <v>2797</v>
      </c>
      <c r="J2554">
        <v>281134</v>
      </c>
      <c r="K2554" t="s">
        <v>2300</v>
      </c>
      <c r="L2554">
        <v>23626444.440000001</v>
      </c>
      <c r="M2554">
        <v>140477.42000000001</v>
      </c>
      <c r="N2554">
        <v>31365.98</v>
      </c>
      <c r="O2554">
        <v>23735555.879999999</v>
      </c>
      <c r="P2554" t="s">
        <v>607</v>
      </c>
      <c r="Q2554">
        <v>23735555.879999999</v>
      </c>
      <c r="R2554">
        <v>0</v>
      </c>
      <c r="S2554">
        <v>0</v>
      </c>
      <c r="T2554" t="s">
        <v>2900</v>
      </c>
      <c r="U2554" s="221">
        <f t="shared" si="79"/>
        <v>1.0911144000000001E-2</v>
      </c>
    </row>
    <row r="2555" spans="1:21" hidden="1">
      <c r="A2555" s="55" t="str">
        <f t="shared" si="78"/>
        <v>Y0BM0</v>
      </c>
      <c r="B2555" s="55">
        <f>VLOOKUP(J2555,'Mapping-CITI'!A:E,5,0)</f>
        <v>0</v>
      </c>
      <c r="D2555" s="42">
        <v>45016</v>
      </c>
      <c r="E2555" s="42">
        <v>45199</v>
      </c>
      <c r="F2555" t="s">
        <v>2900</v>
      </c>
      <c r="G2555" t="s">
        <v>2926</v>
      </c>
      <c r="H2555">
        <v>2150</v>
      </c>
      <c r="I2555" t="s">
        <v>2797</v>
      </c>
      <c r="J2555">
        <v>281136</v>
      </c>
      <c r="K2555" t="s">
        <v>2565</v>
      </c>
      <c r="L2555">
        <v>0.4</v>
      </c>
      <c r="M2555">
        <v>0</v>
      </c>
      <c r="N2555">
        <v>0</v>
      </c>
      <c r="O2555">
        <v>0.4</v>
      </c>
      <c r="P2555" t="s">
        <v>607</v>
      </c>
      <c r="Q2555">
        <v>0.4</v>
      </c>
      <c r="R2555">
        <v>0</v>
      </c>
      <c r="S2555">
        <v>0</v>
      </c>
      <c r="T2555" t="s">
        <v>2900</v>
      </c>
      <c r="U2555" s="221">
        <f t="shared" si="79"/>
        <v>0</v>
      </c>
    </row>
    <row r="2556" spans="1:21" hidden="1">
      <c r="A2556" s="55" t="str">
        <f t="shared" si="78"/>
        <v>Y0BM0</v>
      </c>
      <c r="B2556" s="55">
        <f>VLOOKUP(J2556,'Mapping-CITI'!A:E,5,0)</f>
        <v>0</v>
      </c>
      <c r="D2556" s="42">
        <v>45016</v>
      </c>
      <c r="E2556" s="42">
        <v>45199</v>
      </c>
      <c r="F2556" t="s">
        <v>2900</v>
      </c>
      <c r="G2556" t="s">
        <v>2926</v>
      </c>
      <c r="H2556">
        <v>2150</v>
      </c>
      <c r="I2556" t="s">
        <v>2797</v>
      </c>
      <c r="J2556">
        <v>281137</v>
      </c>
      <c r="K2556" t="s">
        <v>2302</v>
      </c>
      <c r="L2556">
        <v>15381084</v>
      </c>
      <c r="M2556">
        <v>0</v>
      </c>
      <c r="N2556">
        <v>0</v>
      </c>
      <c r="O2556">
        <v>15381084</v>
      </c>
      <c r="P2556" t="s">
        <v>607</v>
      </c>
      <c r="Q2556">
        <v>15381084</v>
      </c>
      <c r="R2556">
        <v>0</v>
      </c>
      <c r="S2556">
        <v>0</v>
      </c>
      <c r="T2556" t="s">
        <v>2900</v>
      </c>
      <c r="U2556" s="221">
        <f t="shared" si="79"/>
        <v>0</v>
      </c>
    </row>
    <row r="2557" spans="1:21" hidden="1">
      <c r="A2557" s="55" t="str">
        <f t="shared" si="78"/>
        <v>Y0BM0</v>
      </c>
      <c r="B2557" s="55">
        <f>VLOOKUP(J2557,'Mapping-CITI'!A:E,5,0)</f>
        <v>0</v>
      </c>
      <c r="D2557" s="42">
        <v>45016</v>
      </c>
      <c r="E2557" s="42">
        <v>45199</v>
      </c>
      <c r="F2557" t="s">
        <v>2900</v>
      </c>
      <c r="G2557" t="s">
        <v>2926</v>
      </c>
      <c r="H2557">
        <v>2150</v>
      </c>
      <c r="I2557" t="s">
        <v>2797</v>
      </c>
      <c r="J2557">
        <v>281138</v>
      </c>
      <c r="K2557" t="s">
        <v>2303</v>
      </c>
      <c r="L2557">
        <v>80194757</v>
      </c>
      <c r="M2557">
        <v>0</v>
      </c>
      <c r="N2557">
        <v>0</v>
      </c>
      <c r="O2557">
        <v>80194757</v>
      </c>
      <c r="P2557" t="s">
        <v>607</v>
      </c>
      <c r="Q2557">
        <v>80194757</v>
      </c>
      <c r="R2557">
        <v>0</v>
      </c>
      <c r="S2557">
        <v>0</v>
      </c>
      <c r="T2557" t="s">
        <v>2900</v>
      </c>
      <c r="U2557" s="221">
        <f t="shared" si="79"/>
        <v>0</v>
      </c>
    </row>
    <row r="2558" spans="1:21" hidden="1">
      <c r="A2558" s="55" t="str">
        <f t="shared" si="78"/>
        <v>Y0BM0</v>
      </c>
      <c r="B2558" s="55">
        <f>VLOOKUP(J2558,'Mapping-CITI'!A:E,5,0)</f>
        <v>0</v>
      </c>
      <c r="D2558" s="42">
        <v>45016</v>
      </c>
      <c r="E2558" s="42">
        <v>45199</v>
      </c>
      <c r="F2558" t="s">
        <v>2900</v>
      </c>
      <c r="G2558" t="s">
        <v>2926</v>
      </c>
      <c r="H2558">
        <v>2150</v>
      </c>
      <c r="I2558" t="s">
        <v>2797</v>
      </c>
      <c r="J2558">
        <v>281140</v>
      </c>
      <c r="K2558" t="s">
        <v>2566</v>
      </c>
      <c r="L2558">
        <v>1007812</v>
      </c>
      <c r="M2558">
        <v>0</v>
      </c>
      <c r="N2558">
        <v>0</v>
      </c>
      <c r="O2558">
        <v>1007812</v>
      </c>
      <c r="P2558" t="s">
        <v>607</v>
      </c>
      <c r="Q2558">
        <v>1007812</v>
      </c>
      <c r="R2558">
        <v>0</v>
      </c>
      <c r="S2558">
        <v>0</v>
      </c>
      <c r="T2558" t="s">
        <v>2900</v>
      </c>
      <c r="U2558" s="221">
        <f t="shared" si="79"/>
        <v>0</v>
      </c>
    </row>
    <row r="2559" spans="1:21" hidden="1">
      <c r="A2559" s="55" t="str">
        <f t="shared" si="78"/>
        <v>Y0BM0</v>
      </c>
      <c r="B2559" s="55">
        <f>VLOOKUP(J2559,'Mapping-CITI'!A:E,5,0)</f>
        <v>0</v>
      </c>
      <c r="D2559" s="42">
        <v>45016</v>
      </c>
      <c r="E2559" s="42">
        <v>45199</v>
      </c>
      <c r="F2559" t="s">
        <v>2900</v>
      </c>
      <c r="G2559" t="s">
        <v>2926</v>
      </c>
      <c r="H2559">
        <v>2250</v>
      </c>
      <c r="I2559" t="s">
        <v>2774</v>
      </c>
      <c r="J2559">
        <v>281212</v>
      </c>
      <c r="K2559" t="s">
        <v>2314</v>
      </c>
      <c r="L2559">
        <v>-22122.97</v>
      </c>
      <c r="M2559">
        <v>188614.63</v>
      </c>
      <c r="N2559">
        <v>226232.4</v>
      </c>
      <c r="O2559">
        <v>-59740.74</v>
      </c>
      <c r="P2559" t="s">
        <v>607</v>
      </c>
      <c r="Q2559">
        <v>-59740.74</v>
      </c>
      <c r="R2559">
        <v>188614.63</v>
      </c>
      <c r="S2559">
        <v>0</v>
      </c>
      <c r="T2559" t="s">
        <v>2900</v>
      </c>
      <c r="U2559" s="221">
        <f t="shared" si="79"/>
        <v>-3.7617769999999991E-3</v>
      </c>
    </row>
    <row r="2560" spans="1:21" hidden="1">
      <c r="A2560" s="55" t="str">
        <f t="shared" si="78"/>
        <v>Y0BM0</v>
      </c>
      <c r="B2560" s="55">
        <f>VLOOKUP(J2560,'Mapping-CITI'!A:E,5,0)</f>
        <v>0</v>
      </c>
      <c r="D2560" s="42">
        <v>45016</v>
      </c>
      <c r="E2560" s="42">
        <v>45199</v>
      </c>
      <c r="F2560" t="s">
        <v>2900</v>
      </c>
      <c r="G2560" t="s">
        <v>2926</v>
      </c>
      <c r="H2560">
        <v>2150</v>
      </c>
      <c r="I2560" t="s">
        <v>2797</v>
      </c>
      <c r="J2560">
        <v>281228</v>
      </c>
      <c r="K2560" t="s">
        <v>2858</v>
      </c>
      <c r="L2560">
        <v>99685827.030000001</v>
      </c>
      <c r="M2560">
        <v>2610897.35</v>
      </c>
      <c r="N2560">
        <v>339165.2</v>
      </c>
      <c r="O2560">
        <v>101957559.18000001</v>
      </c>
      <c r="P2560" t="s">
        <v>607</v>
      </c>
      <c r="Q2560">
        <v>101957559.18000001</v>
      </c>
      <c r="R2560">
        <v>0</v>
      </c>
      <c r="S2560">
        <v>0</v>
      </c>
      <c r="T2560" t="s">
        <v>2900</v>
      </c>
      <c r="U2560" s="221">
        <f t="shared" si="79"/>
        <v>0.22717321499999998</v>
      </c>
    </row>
    <row r="2561" spans="1:21" hidden="1">
      <c r="A2561" s="55" t="str">
        <f t="shared" si="78"/>
        <v>Y0BM0</v>
      </c>
      <c r="B2561" s="55">
        <f>VLOOKUP(J2561,'Mapping-CITI'!A:E,5,0)</f>
        <v>0</v>
      </c>
      <c r="D2561" s="42">
        <v>45016</v>
      </c>
      <c r="E2561" s="42">
        <v>45199</v>
      </c>
      <c r="F2561" t="s">
        <v>2900</v>
      </c>
      <c r="G2561" t="s">
        <v>2926</v>
      </c>
      <c r="H2561">
        <v>2150</v>
      </c>
      <c r="I2561" t="s">
        <v>2797</v>
      </c>
      <c r="J2561">
        <v>281283</v>
      </c>
      <c r="K2561" t="s">
        <v>2662</v>
      </c>
      <c r="L2561">
        <v>-174801.87</v>
      </c>
      <c r="M2561">
        <v>0</v>
      </c>
      <c r="N2561">
        <v>0</v>
      </c>
      <c r="O2561">
        <v>-174801.87</v>
      </c>
      <c r="P2561" t="s">
        <v>607</v>
      </c>
      <c r="Q2561">
        <v>-174801.87</v>
      </c>
      <c r="R2561">
        <v>0</v>
      </c>
      <c r="S2561">
        <v>0</v>
      </c>
      <c r="T2561" t="s">
        <v>2900</v>
      </c>
      <c r="U2561" s="221">
        <f t="shared" si="79"/>
        <v>0</v>
      </c>
    </row>
    <row r="2562" spans="1:21" hidden="1">
      <c r="A2562" s="55" t="str">
        <f t="shared" si="78"/>
        <v>Y0BM0</v>
      </c>
      <c r="B2562" s="55">
        <f>VLOOKUP(J2562,'Mapping-CITI'!A:E,5,0)</f>
        <v>0</v>
      </c>
      <c r="D2562" s="42">
        <v>45016</v>
      </c>
      <c r="E2562" s="42">
        <v>45199</v>
      </c>
      <c r="F2562" t="s">
        <v>2900</v>
      </c>
      <c r="G2562" t="s">
        <v>2926</v>
      </c>
      <c r="H2562">
        <v>2150</v>
      </c>
      <c r="I2562" t="s">
        <v>2797</v>
      </c>
      <c r="J2562">
        <v>281290</v>
      </c>
      <c r="K2562" t="s">
        <v>2550</v>
      </c>
      <c r="L2562">
        <v>-520661.87</v>
      </c>
      <c r="M2562">
        <v>3141.73</v>
      </c>
      <c r="N2562">
        <v>1378.9</v>
      </c>
      <c r="O2562">
        <v>-518899.04</v>
      </c>
      <c r="P2562" t="s">
        <v>607</v>
      </c>
      <c r="Q2562">
        <v>-518899.04</v>
      </c>
      <c r="R2562">
        <v>0</v>
      </c>
      <c r="S2562">
        <v>0</v>
      </c>
      <c r="T2562" t="s">
        <v>2900</v>
      </c>
      <c r="U2562" s="221">
        <f t="shared" si="79"/>
        <v>1.7628300000000001E-4</v>
      </c>
    </row>
    <row r="2563" spans="1:21" hidden="1">
      <c r="A2563" s="55" t="str">
        <f t="shared" ref="A2563:A2626" si="80">F2563&amp;B2563</f>
        <v>Y0BM0</v>
      </c>
      <c r="B2563" s="55">
        <f>VLOOKUP(J2563,'Mapping-CITI'!A:E,5,0)</f>
        <v>0</v>
      </c>
      <c r="D2563" s="42">
        <v>45016</v>
      </c>
      <c r="E2563" s="42">
        <v>45199</v>
      </c>
      <c r="F2563" t="s">
        <v>2900</v>
      </c>
      <c r="G2563" t="s">
        <v>2926</v>
      </c>
      <c r="H2563">
        <v>2150</v>
      </c>
      <c r="I2563" t="s">
        <v>2797</v>
      </c>
      <c r="J2563">
        <v>281292</v>
      </c>
      <c r="K2563" t="s">
        <v>2551</v>
      </c>
      <c r="L2563">
        <v>906133964.59000003</v>
      </c>
      <c r="M2563">
        <v>13801874.59</v>
      </c>
      <c r="N2563">
        <v>118952472.8</v>
      </c>
      <c r="O2563">
        <v>800983366.38</v>
      </c>
      <c r="P2563" t="s">
        <v>607</v>
      </c>
      <c r="Q2563">
        <v>800983366.38</v>
      </c>
      <c r="R2563">
        <v>0</v>
      </c>
      <c r="S2563">
        <v>0</v>
      </c>
      <c r="T2563" t="s">
        <v>2900</v>
      </c>
      <c r="U2563" s="221">
        <f t="shared" ref="U2563:U2626" si="81">(M2563-N2563)/10^7</f>
        <v>-10.515059820999999</v>
      </c>
    </row>
    <row r="2564" spans="1:21" hidden="1">
      <c r="A2564" s="55" t="str">
        <f t="shared" si="80"/>
        <v>Y0BM5.3</v>
      </c>
      <c r="B2564" s="55">
        <f>VLOOKUP(J2564,'Mapping-CITI'!A:E,5,0)</f>
        <v>5.3</v>
      </c>
      <c r="D2564" s="42">
        <v>45016</v>
      </c>
      <c r="E2564" s="42">
        <v>45199</v>
      </c>
      <c r="F2564" t="s">
        <v>2900</v>
      </c>
      <c r="G2564" t="s">
        <v>2926</v>
      </c>
      <c r="H2564">
        <v>5140</v>
      </c>
      <c r="I2564" t="s">
        <v>2798</v>
      </c>
      <c r="J2564">
        <v>301231</v>
      </c>
      <c r="K2564" t="s">
        <v>2340</v>
      </c>
      <c r="L2564">
        <v>-11677</v>
      </c>
      <c r="M2564">
        <v>0</v>
      </c>
      <c r="N2564">
        <v>22791</v>
      </c>
      <c r="O2564">
        <v>-22791</v>
      </c>
      <c r="P2564" t="s">
        <v>607</v>
      </c>
      <c r="Q2564">
        <v>-22791</v>
      </c>
      <c r="R2564">
        <v>0</v>
      </c>
      <c r="S2564">
        <v>0</v>
      </c>
      <c r="T2564" t="s">
        <v>2900</v>
      </c>
      <c r="U2564" s="221">
        <f t="shared" si="81"/>
        <v>-2.2791E-3</v>
      </c>
    </row>
    <row r="2565" spans="1:21" hidden="1">
      <c r="A2565" s="55" t="str">
        <f t="shared" si="80"/>
        <v>Y0BM5.3</v>
      </c>
      <c r="B2565" s="55">
        <f>VLOOKUP(J2565,'Mapping-CITI'!A:E,5,0)</f>
        <v>5.3</v>
      </c>
      <c r="D2565" s="42">
        <v>45016</v>
      </c>
      <c r="E2565" s="42">
        <v>45199</v>
      </c>
      <c r="F2565" t="s">
        <v>2900</v>
      </c>
      <c r="G2565" t="s">
        <v>2926</v>
      </c>
      <c r="H2565">
        <v>5140</v>
      </c>
      <c r="I2565" t="s">
        <v>2798</v>
      </c>
      <c r="J2565">
        <v>301232</v>
      </c>
      <c r="K2565" t="s">
        <v>2341</v>
      </c>
      <c r="L2565">
        <v>-4714463.34</v>
      </c>
      <c r="M2565">
        <v>0</v>
      </c>
      <c r="N2565">
        <v>6567604.1600000001</v>
      </c>
      <c r="O2565">
        <v>-6567604.1600000001</v>
      </c>
      <c r="P2565" t="s">
        <v>607</v>
      </c>
      <c r="Q2565">
        <v>-6567604.1600000001</v>
      </c>
      <c r="R2565">
        <v>0</v>
      </c>
      <c r="S2565">
        <v>0</v>
      </c>
      <c r="T2565" t="s">
        <v>2900</v>
      </c>
      <c r="U2565" s="221">
        <f t="shared" si="81"/>
        <v>-0.65676041600000001</v>
      </c>
    </row>
    <row r="2566" spans="1:21" hidden="1">
      <c r="A2566" s="55" t="str">
        <f t="shared" si="80"/>
        <v>Y0BM5.3</v>
      </c>
      <c r="B2566" s="55">
        <f>VLOOKUP(J2566,'Mapping-CITI'!A:E,5,0)</f>
        <v>5.3</v>
      </c>
      <c r="D2566" s="42">
        <v>45016</v>
      </c>
      <c r="E2566" s="42">
        <v>45199</v>
      </c>
      <c r="F2566" t="s">
        <v>2900</v>
      </c>
      <c r="G2566" t="s">
        <v>2926</v>
      </c>
      <c r="H2566">
        <v>5140</v>
      </c>
      <c r="I2566" t="s">
        <v>2798</v>
      </c>
      <c r="J2566">
        <v>301234</v>
      </c>
      <c r="K2566" t="s">
        <v>2342</v>
      </c>
      <c r="L2566">
        <v>-5219278.93</v>
      </c>
      <c r="M2566">
        <v>0</v>
      </c>
      <c r="N2566">
        <v>11192906.199999999</v>
      </c>
      <c r="O2566">
        <v>-11192906.199999999</v>
      </c>
      <c r="P2566" t="s">
        <v>607</v>
      </c>
      <c r="Q2566">
        <v>-11192906.199999999</v>
      </c>
      <c r="R2566">
        <v>0</v>
      </c>
      <c r="S2566">
        <v>0</v>
      </c>
      <c r="T2566" t="s">
        <v>2900</v>
      </c>
      <c r="U2566" s="221">
        <f t="shared" si="81"/>
        <v>-1.1192906199999999</v>
      </c>
    </row>
    <row r="2567" spans="1:21" hidden="1">
      <c r="A2567" s="55" t="str">
        <f t="shared" si="80"/>
        <v>Y0BM5.3</v>
      </c>
      <c r="B2567" s="55">
        <f>VLOOKUP(J2567,'Mapping-CITI'!A:E,5,0)</f>
        <v>5.3</v>
      </c>
      <c r="D2567" s="42">
        <v>45016</v>
      </c>
      <c r="E2567" s="42">
        <v>45199</v>
      </c>
      <c r="F2567" t="s">
        <v>2900</v>
      </c>
      <c r="G2567" t="s">
        <v>2926</v>
      </c>
      <c r="H2567">
        <v>5150</v>
      </c>
      <c r="I2567" t="s">
        <v>3410</v>
      </c>
      <c r="J2567">
        <v>301248</v>
      </c>
      <c r="K2567" t="s">
        <v>4280</v>
      </c>
      <c r="L2567">
        <v>0</v>
      </c>
      <c r="M2567">
        <v>0</v>
      </c>
      <c r="N2567">
        <v>126433.38</v>
      </c>
      <c r="O2567">
        <v>-126433.38</v>
      </c>
      <c r="P2567" t="s">
        <v>607</v>
      </c>
      <c r="Q2567">
        <v>-126433.38</v>
      </c>
      <c r="R2567">
        <v>0</v>
      </c>
      <c r="S2567">
        <v>0</v>
      </c>
      <c r="T2567" t="s">
        <v>2900</v>
      </c>
      <c r="U2567" s="221">
        <f t="shared" si="81"/>
        <v>-1.2643338E-2</v>
      </c>
    </row>
    <row r="2568" spans="1:21" hidden="1">
      <c r="A2568" s="55" t="str">
        <f t="shared" si="80"/>
        <v>Y0BM5.2</v>
      </c>
      <c r="B2568" s="55">
        <f>VLOOKUP(J2568,'Mapping-CITI'!A:E,5,0)</f>
        <v>5.2</v>
      </c>
      <c r="D2568" s="42">
        <v>45016</v>
      </c>
      <c r="E2568" s="42">
        <v>45199</v>
      </c>
      <c r="F2568" t="s">
        <v>2900</v>
      </c>
      <c r="G2568" t="s">
        <v>2926</v>
      </c>
      <c r="H2568">
        <v>5110</v>
      </c>
      <c r="I2568" t="s">
        <v>2776</v>
      </c>
      <c r="J2568">
        <v>304209</v>
      </c>
      <c r="K2568" t="s">
        <v>2350</v>
      </c>
      <c r="L2568">
        <v>-17522597.23</v>
      </c>
      <c r="M2568">
        <v>37410097.240000002</v>
      </c>
      <c r="N2568">
        <v>48783500</v>
      </c>
      <c r="O2568">
        <v>-11373402.76</v>
      </c>
      <c r="P2568" t="s">
        <v>607</v>
      </c>
      <c r="Q2568">
        <v>-11373402.76</v>
      </c>
      <c r="R2568">
        <v>0</v>
      </c>
      <c r="S2568">
        <v>0</v>
      </c>
      <c r="T2568" t="s">
        <v>2900</v>
      </c>
      <c r="U2568" s="221">
        <f t="shared" si="81"/>
        <v>-1.1373402759999998</v>
      </c>
    </row>
    <row r="2569" spans="1:21" hidden="1">
      <c r="A2569" s="55" t="str">
        <f t="shared" si="80"/>
        <v>Y0BM5.2</v>
      </c>
      <c r="B2569" s="55">
        <f>VLOOKUP(J2569,'Mapping-CITI'!A:E,5,0)</f>
        <v>5.2</v>
      </c>
      <c r="D2569" s="42">
        <v>45016</v>
      </c>
      <c r="E2569" s="42">
        <v>45199</v>
      </c>
      <c r="F2569" t="s">
        <v>2900</v>
      </c>
      <c r="G2569" t="s">
        <v>2926</v>
      </c>
      <c r="H2569">
        <v>5110</v>
      </c>
      <c r="I2569" t="s">
        <v>2776</v>
      </c>
      <c r="J2569">
        <v>304213</v>
      </c>
      <c r="K2569" t="s">
        <v>2351</v>
      </c>
      <c r="L2569">
        <v>-7430080.8799999999</v>
      </c>
      <c r="M2569">
        <v>0</v>
      </c>
      <c r="N2569">
        <v>7889951.3200000003</v>
      </c>
      <c r="O2569">
        <v>-7889951.3200000003</v>
      </c>
      <c r="P2569" t="s">
        <v>607</v>
      </c>
      <c r="Q2569">
        <v>-7889951.3200000003</v>
      </c>
      <c r="R2569">
        <v>0</v>
      </c>
      <c r="S2569">
        <v>0</v>
      </c>
      <c r="T2569" t="s">
        <v>2900</v>
      </c>
      <c r="U2569" s="221">
        <f t="shared" si="81"/>
        <v>-0.78899513200000004</v>
      </c>
    </row>
    <row r="2570" spans="1:21" hidden="1">
      <c r="A2570" s="55" t="str">
        <f t="shared" si="80"/>
        <v>Y0BM5.2</v>
      </c>
      <c r="B2570" s="55">
        <f>VLOOKUP(J2570,'Mapping-CITI'!A:E,5,0)</f>
        <v>5.2</v>
      </c>
      <c r="D2570" s="42">
        <v>45016</v>
      </c>
      <c r="E2570" s="42">
        <v>45199</v>
      </c>
      <c r="F2570" t="s">
        <v>2900</v>
      </c>
      <c r="G2570" t="s">
        <v>2926</v>
      </c>
      <c r="H2570">
        <v>5110</v>
      </c>
      <c r="I2570" t="s">
        <v>2776</v>
      </c>
      <c r="J2570">
        <v>304216</v>
      </c>
      <c r="K2570" t="s">
        <v>2354</v>
      </c>
      <c r="L2570">
        <v>-148194.5</v>
      </c>
      <c r="M2570">
        <v>0</v>
      </c>
      <c r="N2570">
        <v>267109</v>
      </c>
      <c r="O2570">
        <v>-267109</v>
      </c>
      <c r="P2570" t="s">
        <v>607</v>
      </c>
      <c r="Q2570">
        <v>-267109</v>
      </c>
      <c r="R2570">
        <v>0</v>
      </c>
      <c r="S2570">
        <v>0</v>
      </c>
      <c r="T2570" t="s">
        <v>2900</v>
      </c>
      <c r="U2570" s="221">
        <f t="shared" si="81"/>
        <v>-2.6710899999999999E-2</v>
      </c>
    </row>
    <row r="2571" spans="1:21" hidden="1">
      <c r="A2571" s="55" t="str">
        <f t="shared" si="80"/>
        <v>Y0BM5.2</v>
      </c>
      <c r="B2571" s="55">
        <f>VLOOKUP(J2571,'Mapping-CITI'!A:E,5,0)</f>
        <v>5.2</v>
      </c>
      <c r="D2571" s="42">
        <v>45016</v>
      </c>
      <c r="E2571" s="42">
        <v>45199</v>
      </c>
      <c r="F2571" t="s">
        <v>2900</v>
      </c>
      <c r="G2571" t="s">
        <v>2926</v>
      </c>
      <c r="H2571">
        <v>5110</v>
      </c>
      <c r="I2571" t="s">
        <v>2776</v>
      </c>
      <c r="J2571">
        <v>304217</v>
      </c>
      <c r="K2571" t="s">
        <v>2355</v>
      </c>
      <c r="L2571">
        <v>-84388123.939999998</v>
      </c>
      <c r="M2571">
        <v>195937473.52000001</v>
      </c>
      <c r="N2571">
        <v>260415843.25999999</v>
      </c>
      <c r="O2571">
        <v>-64478369.740000002</v>
      </c>
      <c r="P2571" t="s">
        <v>607</v>
      </c>
      <c r="Q2571">
        <v>-64478369.740000002</v>
      </c>
      <c r="R2571">
        <v>26180230.530000001</v>
      </c>
      <c r="S2571">
        <v>84297076.090000004</v>
      </c>
      <c r="T2571" t="s">
        <v>2900</v>
      </c>
      <c r="U2571" s="221">
        <f t="shared" si="81"/>
        <v>-6.4478369739999977</v>
      </c>
    </row>
    <row r="2572" spans="1:21" hidden="1">
      <c r="A2572" s="55" t="str">
        <f t="shared" si="80"/>
        <v>Y0BMIgnore</v>
      </c>
      <c r="B2572" s="55" t="str">
        <f>VLOOKUP(J2572,'Mapping-CITI'!A:E,5,0)</f>
        <v>Ignore</v>
      </c>
      <c r="D2572" s="42">
        <v>45016</v>
      </c>
      <c r="E2572" s="42">
        <v>45199</v>
      </c>
      <c r="F2572" t="s">
        <v>2900</v>
      </c>
      <c r="G2572" t="s">
        <v>2926</v>
      </c>
      <c r="H2572">
        <v>5110</v>
      </c>
      <c r="I2572" t="s">
        <v>2776</v>
      </c>
      <c r="J2572">
        <v>304221</v>
      </c>
      <c r="K2572" t="s">
        <v>2633</v>
      </c>
      <c r="L2572">
        <v>0</v>
      </c>
      <c r="M2572">
        <v>2755363.42</v>
      </c>
      <c r="N2572">
        <v>2729198.42</v>
      </c>
      <c r="O2572">
        <v>26165</v>
      </c>
      <c r="P2572" t="s">
        <v>607</v>
      </c>
      <c r="Q2572">
        <v>26165</v>
      </c>
      <c r="R2572">
        <v>0</v>
      </c>
      <c r="S2572">
        <v>2729198.42</v>
      </c>
      <c r="T2572" t="s">
        <v>2900</v>
      </c>
      <c r="U2572" s="221">
        <f t="shared" si="81"/>
        <v>2.6164999999999999E-3</v>
      </c>
    </row>
    <row r="2573" spans="1:21" hidden="1">
      <c r="A2573" s="55" t="str">
        <f t="shared" si="80"/>
        <v>Y0BM5.2</v>
      </c>
      <c r="B2573" s="55">
        <f>VLOOKUP(J2573,'Mapping-CITI'!A:E,5,0)</f>
        <v>5.2</v>
      </c>
      <c r="D2573" s="42">
        <v>45016</v>
      </c>
      <c r="E2573" s="42">
        <v>45199</v>
      </c>
      <c r="F2573" t="s">
        <v>2900</v>
      </c>
      <c r="G2573" t="s">
        <v>2926</v>
      </c>
      <c r="H2573">
        <v>5110</v>
      </c>
      <c r="I2573" t="s">
        <v>2776</v>
      </c>
      <c r="J2573">
        <v>304232</v>
      </c>
      <c r="K2573" t="s">
        <v>2358</v>
      </c>
      <c r="L2573">
        <v>-8831.1</v>
      </c>
      <c r="M2573">
        <v>0</v>
      </c>
      <c r="N2573">
        <v>3120.9</v>
      </c>
      <c r="O2573">
        <v>-3120.9</v>
      </c>
      <c r="P2573" t="s">
        <v>607</v>
      </c>
      <c r="Q2573">
        <v>-3120.9</v>
      </c>
      <c r="R2573">
        <v>0</v>
      </c>
      <c r="S2573">
        <v>3120.9</v>
      </c>
      <c r="T2573" t="s">
        <v>2900</v>
      </c>
      <c r="U2573" s="221">
        <f t="shared" si="81"/>
        <v>-3.1209E-4</v>
      </c>
    </row>
    <row r="2574" spans="1:21" hidden="1">
      <c r="A2574" s="55" t="str">
        <f t="shared" si="80"/>
        <v>Y0BM5.2</v>
      </c>
      <c r="B2574" s="55">
        <f>VLOOKUP(J2574,'Mapping-CITI'!A:E,5,0)</f>
        <v>5.2</v>
      </c>
      <c r="D2574" s="42">
        <v>45016</v>
      </c>
      <c r="E2574" s="42">
        <v>45199</v>
      </c>
      <c r="F2574" t="s">
        <v>2900</v>
      </c>
      <c r="G2574" t="s">
        <v>2926</v>
      </c>
      <c r="H2574">
        <v>5110</v>
      </c>
      <c r="I2574" t="s">
        <v>2776</v>
      </c>
      <c r="J2574">
        <v>304233</v>
      </c>
      <c r="K2574" t="s">
        <v>2359</v>
      </c>
      <c r="L2574">
        <v>-1750321</v>
      </c>
      <c r="M2574">
        <v>0</v>
      </c>
      <c r="N2574">
        <v>2837956.24</v>
      </c>
      <c r="O2574">
        <v>-2837956.24</v>
      </c>
      <c r="P2574" t="s">
        <v>607</v>
      </c>
      <c r="Q2574">
        <v>-2837956.24</v>
      </c>
      <c r="R2574">
        <v>0</v>
      </c>
      <c r="S2574">
        <v>0</v>
      </c>
      <c r="T2574" t="s">
        <v>2900</v>
      </c>
      <c r="U2574" s="221">
        <f t="shared" si="81"/>
        <v>-0.28379562400000002</v>
      </c>
    </row>
    <row r="2575" spans="1:21" hidden="1">
      <c r="A2575" s="55" t="str">
        <f t="shared" si="80"/>
        <v>Y0BM5.2</v>
      </c>
      <c r="B2575" s="55">
        <f>VLOOKUP(J2575,'Mapping-CITI'!A:E,5,0)</f>
        <v>5.2</v>
      </c>
      <c r="D2575" s="42">
        <v>45016</v>
      </c>
      <c r="E2575" s="42">
        <v>45199</v>
      </c>
      <c r="F2575" t="s">
        <v>2900</v>
      </c>
      <c r="G2575" t="s">
        <v>2926</v>
      </c>
      <c r="H2575">
        <v>5110</v>
      </c>
      <c r="I2575" t="s">
        <v>2776</v>
      </c>
      <c r="J2575">
        <v>304246</v>
      </c>
      <c r="K2575" t="s">
        <v>4272</v>
      </c>
      <c r="L2575">
        <v>0</v>
      </c>
      <c r="M2575">
        <v>84.3</v>
      </c>
      <c r="N2575">
        <v>282002.11</v>
      </c>
      <c r="O2575">
        <v>-281917.81</v>
      </c>
      <c r="P2575" t="s">
        <v>607</v>
      </c>
      <c r="Q2575">
        <v>-281917.81</v>
      </c>
      <c r="R2575">
        <v>84.3</v>
      </c>
      <c r="S2575">
        <v>84.3</v>
      </c>
      <c r="T2575" t="s">
        <v>2900</v>
      </c>
      <c r="U2575" s="221">
        <f t="shared" si="81"/>
        <v>-2.8191780999999999E-2</v>
      </c>
    </row>
    <row r="2576" spans="1:21" hidden="1">
      <c r="A2576" s="55" t="str">
        <f t="shared" si="80"/>
        <v>Y0BM5.5</v>
      </c>
      <c r="B2576" s="55">
        <f>VLOOKUP(J2576,'Mapping-CITI'!A:E,5,0)</f>
        <v>5.5</v>
      </c>
      <c r="D2576" s="42">
        <v>45016</v>
      </c>
      <c r="E2576" s="42">
        <v>45199</v>
      </c>
      <c r="F2576" t="s">
        <v>2900</v>
      </c>
      <c r="G2576" t="s">
        <v>2926</v>
      </c>
      <c r="H2576">
        <v>5110</v>
      </c>
      <c r="I2576" t="s">
        <v>2776</v>
      </c>
      <c r="J2576">
        <v>304302</v>
      </c>
      <c r="K2576" t="s">
        <v>810</v>
      </c>
      <c r="L2576">
        <v>-42789.54</v>
      </c>
      <c r="M2576">
        <v>0</v>
      </c>
      <c r="N2576">
        <v>88615.63</v>
      </c>
      <c r="O2576">
        <v>-88615.63</v>
      </c>
      <c r="P2576" t="s">
        <v>607</v>
      </c>
      <c r="Q2576">
        <v>-88615.63</v>
      </c>
      <c r="R2576">
        <v>0</v>
      </c>
      <c r="S2576">
        <v>0</v>
      </c>
      <c r="T2576" t="s">
        <v>2900</v>
      </c>
      <c r="U2576" s="221">
        <f t="shared" si="81"/>
        <v>-8.8615630000000011E-3</v>
      </c>
    </row>
    <row r="2577" spans="1:21" hidden="1">
      <c r="A2577" s="55" t="str">
        <f t="shared" si="80"/>
        <v>Y0BM5.5</v>
      </c>
      <c r="B2577" s="55">
        <f>VLOOKUP(J2577,'Mapping-CITI'!A:E,5,0)</f>
        <v>5.5</v>
      </c>
      <c r="D2577" s="42">
        <v>45016</v>
      </c>
      <c r="E2577" s="42">
        <v>45199</v>
      </c>
      <c r="F2577" t="s">
        <v>2900</v>
      </c>
      <c r="G2577" t="s">
        <v>2926</v>
      </c>
      <c r="H2577">
        <v>5200</v>
      </c>
      <c r="I2577" t="s">
        <v>2777</v>
      </c>
      <c r="J2577">
        <v>304751</v>
      </c>
      <c r="K2577" t="s">
        <v>2369</v>
      </c>
      <c r="L2577">
        <v>-14.24</v>
      </c>
      <c r="M2577">
        <v>1484.48</v>
      </c>
      <c r="N2577">
        <v>17628.07</v>
      </c>
      <c r="O2577">
        <v>-16143.59</v>
      </c>
      <c r="P2577" t="s">
        <v>607</v>
      </c>
      <c r="Q2577">
        <v>-16143.59</v>
      </c>
      <c r="R2577">
        <v>1484.48</v>
      </c>
      <c r="S2577">
        <v>17628.07</v>
      </c>
      <c r="T2577" t="s">
        <v>2900</v>
      </c>
      <c r="U2577" s="221">
        <f t="shared" si="81"/>
        <v>-1.6143590000000001E-3</v>
      </c>
    </row>
    <row r="2578" spans="1:21" hidden="1">
      <c r="A2578" s="55" t="str">
        <f t="shared" si="80"/>
        <v>Y0BM5.5</v>
      </c>
      <c r="B2578" s="55">
        <f>VLOOKUP(J2578,'Mapping-CITI'!A:E,5,0)</f>
        <v>5.5</v>
      </c>
      <c r="D2578" s="42">
        <v>45016</v>
      </c>
      <c r="E2578" s="42">
        <v>45199</v>
      </c>
      <c r="F2578" t="s">
        <v>2900</v>
      </c>
      <c r="G2578" t="s">
        <v>2926</v>
      </c>
      <c r="H2578">
        <v>5200</v>
      </c>
      <c r="I2578" t="s">
        <v>2777</v>
      </c>
      <c r="J2578">
        <v>305101</v>
      </c>
      <c r="K2578" t="s">
        <v>2374</v>
      </c>
      <c r="L2578">
        <v>-1142857.1000000001</v>
      </c>
      <c r="M2578">
        <v>0</v>
      </c>
      <c r="N2578">
        <v>1.3</v>
      </c>
      <c r="O2578">
        <v>-1.3</v>
      </c>
      <c r="P2578" t="s">
        <v>607</v>
      </c>
      <c r="Q2578">
        <v>-1.3</v>
      </c>
      <c r="R2578">
        <v>0</v>
      </c>
      <c r="S2578">
        <v>1.3</v>
      </c>
      <c r="T2578" t="s">
        <v>2900</v>
      </c>
      <c r="U2578" s="221">
        <f t="shared" si="81"/>
        <v>-1.3E-7</v>
      </c>
    </row>
    <row r="2579" spans="1:21" hidden="1">
      <c r="A2579" s="55" t="str">
        <f t="shared" si="80"/>
        <v>Y0BM5.5</v>
      </c>
      <c r="B2579" s="55">
        <f>VLOOKUP(J2579,'Mapping-CITI'!A:E,5,0)</f>
        <v>5.5</v>
      </c>
      <c r="D2579" s="42">
        <v>45016</v>
      </c>
      <c r="E2579" s="42">
        <v>45199</v>
      </c>
      <c r="F2579" t="s">
        <v>2900</v>
      </c>
      <c r="G2579" t="s">
        <v>2926</v>
      </c>
      <c r="H2579">
        <v>5200</v>
      </c>
      <c r="I2579" t="s">
        <v>2777</v>
      </c>
      <c r="J2579">
        <v>305111</v>
      </c>
      <c r="K2579" t="s">
        <v>2377</v>
      </c>
      <c r="L2579">
        <v>0.68</v>
      </c>
      <c r="M2579">
        <v>15381.12</v>
      </c>
      <c r="N2579">
        <v>1385.38</v>
      </c>
      <c r="O2579">
        <v>13995.74</v>
      </c>
      <c r="P2579" t="s">
        <v>607</v>
      </c>
      <c r="Q2579">
        <v>13995.74</v>
      </c>
      <c r="R2579">
        <v>15381.12</v>
      </c>
      <c r="S2579">
        <v>1385.38</v>
      </c>
      <c r="T2579" t="s">
        <v>2900</v>
      </c>
      <c r="U2579" s="221">
        <f t="shared" si="81"/>
        <v>1.3995740000000002E-3</v>
      </c>
    </row>
    <row r="2580" spans="1:21" hidden="1">
      <c r="A2580" s="55" t="str">
        <f t="shared" si="80"/>
        <v>Y0BMIgnore</v>
      </c>
      <c r="B2580" s="55" t="str">
        <f>VLOOKUP(J2580,'Mapping-CITI'!A:E,5,0)</f>
        <v>Ignore</v>
      </c>
      <c r="D2580" s="42">
        <v>45016</v>
      </c>
      <c r="E2580" s="42">
        <v>45199</v>
      </c>
      <c r="F2580" t="s">
        <v>2900</v>
      </c>
      <c r="G2580" t="s">
        <v>2926</v>
      </c>
      <c r="H2580">
        <v>5170</v>
      </c>
      <c r="I2580" t="s">
        <v>2800</v>
      </c>
      <c r="J2580">
        <v>311608</v>
      </c>
      <c r="K2580" t="s">
        <v>2405</v>
      </c>
      <c r="L2580">
        <v>-3516991.66</v>
      </c>
      <c r="M2580">
        <v>988787.5</v>
      </c>
      <c r="N2580">
        <v>-1388606.66</v>
      </c>
      <c r="O2580">
        <v>2377394.16</v>
      </c>
      <c r="P2580" t="s">
        <v>607</v>
      </c>
      <c r="Q2580">
        <v>2377394.16</v>
      </c>
      <c r="R2580">
        <v>0</v>
      </c>
      <c r="S2580">
        <v>0</v>
      </c>
      <c r="T2580" t="s">
        <v>2900</v>
      </c>
      <c r="U2580" s="221">
        <f t="shared" si="81"/>
        <v>0.23773941600000001</v>
      </c>
    </row>
    <row r="2581" spans="1:21" hidden="1">
      <c r="A2581" s="55" t="str">
        <f t="shared" si="80"/>
        <v>Y0BMIgnore</v>
      </c>
      <c r="B2581" s="55" t="str">
        <f>VLOOKUP(J2581,'Mapping-CITI'!A:E,5,0)</f>
        <v>Ignore</v>
      </c>
      <c r="D2581" s="42">
        <v>45016</v>
      </c>
      <c r="E2581" s="42">
        <v>45199</v>
      </c>
      <c r="F2581" t="s">
        <v>2900</v>
      </c>
      <c r="G2581" t="s">
        <v>2926</v>
      </c>
      <c r="H2581">
        <v>5170</v>
      </c>
      <c r="I2581" t="s">
        <v>2800</v>
      </c>
      <c r="J2581">
        <v>311619</v>
      </c>
      <c r="K2581" t="s">
        <v>2409</v>
      </c>
      <c r="L2581">
        <v>0</v>
      </c>
      <c r="M2581">
        <v>0</v>
      </c>
      <c r="N2581">
        <v>0</v>
      </c>
      <c r="O2581">
        <v>0</v>
      </c>
      <c r="P2581" t="s">
        <v>607</v>
      </c>
      <c r="Q2581">
        <v>0</v>
      </c>
      <c r="R2581">
        <v>0</v>
      </c>
      <c r="S2581">
        <v>0</v>
      </c>
      <c r="T2581" t="s">
        <v>2900</v>
      </c>
      <c r="U2581" s="221">
        <f t="shared" si="81"/>
        <v>0</v>
      </c>
    </row>
    <row r="2582" spans="1:21" hidden="1">
      <c r="A2582" s="55" t="str">
        <f t="shared" si="80"/>
        <v>Y0BMIgnore</v>
      </c>
      <c r="B2582" s="55" t="str">
        <f>VLOOKUP(J2582,'Mapping-CITI'!A:E,5,0)</f>
        <v>Ignore</v>
      </c>
      <c r="D2582" s="42">
        <v>45016</v>
      </c>
      <c r="E2582" s="42">
        <v>45199</v>
      </c>
      <c r="F2582" t="s">
        <v>2900</v>
      </c>
      <c r="G2582" t="s">
        <v>2926</v>
      </c>
      <c r="H2582">
        <v>5170</v>
      </c>
      <c r="I2582" t="s">
        <v>2800</v>
      </c>
      <c r="J2582">
        <v>311621</v>
      </c>
      <c r="K2582" t="s">
        <v>2410</v>
      </c>
      <c r="L2582">
        <v>18942836.559999999</v>
      </c>
      <c r="M2582">
        <v>783738.48</v>
      </c>
      <c r="N2582">
        <v>-572293.11</v>
      </c>
      <c r="O2582">
        <v>1356031.59</v>
      </c>
      <c r="P2582" t="s">
        <v>607</v>
      </c>
      <c r="Q2582">
        <v>1356031.59</v>
      </c>
      <c r="R2582">
        <v>0</v>
      </c>
      <c r="S2582">
        <v>0</v>
      </c>
      <c r="T2582" t="s">
        <v>2900</v>
      </c>
      <c r="U2582" s="221">
        <f t="shared" si="81"/>
        <v>0.13560315899999997</v>
      </c>
    </row>
    <row r="2583" spans="1:21" hidden="1">
      <c r="A2583" s="55" t="str">
        <f t="shared" si="80"/>
        <v>Y0BMIgnore</v>
      </c>
      <c r="B2583" s="55" t="str">
        <f>VLOOKUP(J2583,'Mapping-CITI'!A:E,5,0)</f>
        <v>Ignore</v>
      </c>
      <c r="D2583" s="42">
        <v>45016</v>
      </c>
      <c r="E2583" s="42">
        <v>45199</v>
      </c>
      <c r="F2583" t="s">
        <v>2900</v>
      </c>
      <c r="G2583" t="s">
        <v>2926</v>
      </c>
      <c r="H2583">
        <v>5170</v>
      </c>
      <c r="I2583" t="s">
        <v>2800</v>
      </c>
      <c r="J2583">
        <v>311624</v>
      </c>
      <c r="K2583" t="s">
        <v>2919</v>
      </c>
      <c r="L2583">
        <v>0</v>
      </c>
      <c r="M2583">
        <v>0</v>
      </c>
      <c r="N2583">
        <v>182515.76</v>
      </c>
      <c r="O2583">
        <v>-182515.76</v>
      </c>
      <c r="P2583" t="s">
        <v>607</v>
      </c>
      <c r="Q2583">
        <v>-182515.76</v>
      </c>
      <c r="R2583">
        <v>0</v>
      </c>
      <c r="S2583">
        <v>0</v>
      </c>
      <c r="T2583" t="s">
        <v>2900</v>
      </c>
      <c r="U2583" s="221">
        <f t="shared" si="81"/>
        <v>-1.8251576000000002E-2</v>
      </c>
    </row>
    <row r="2584" spans="1:21" hidden="1">
      <c r="A2584" s="55" t="str">
        <f t="shared" si="80"/>
        <v>Y0BMIgnore</v>
      </c>
      <c r="B2584" s="55" t="str">
        <f>VLOOKUP(J2584,'Mapping-CITI'!A:E,5,0)</f>
        <v>Ignore</v>
      </c>
      <c r="D2584" s="42">
        <v>45016</v>
      </c>
      <c r="E2584" s="42">
        <v>45199</v>
      </c>
      <c r="F2584" t="s">
        <v>2900</v>
      </c>
      <c r="G2584" t="s">
        <v>2926</v>
      </c>
      <c r="H2584">
        <v>5180</v>
      </c>
      <c r="I2584" t="s">
        <v>3409</v>
      </c>
      <c r="J2584">
        <v>311631</v>
      </c>
      <c r="K2584" t="s">
        <v>4273</v>
      </c>
      <c r="L2584">
        <v>0</v>
      </c>
      <c r="M2584">
        <v>0</v>
      </c>
      <c r="N2584">
        <v>0</v>
      </c>
      <c r="O2584">
        <v>0</v>
      </c>
      <c r="P2584" t="s">
        <v>607</v>
      </c>
      <c r="Q2584">
        <v>0</v>
      </c>
      <c r="R2584">
        <v>0</v>
      </c>
      <c r="S2584">
        <v>0</v>
      </c>
      <c r="T2584" t="s">
        <v>2900</v>
      </c>
      <c r="U2584" s="221">
        <f t="shared" si="81"/>
        <v>0</v>
      </c>
    </row>
    <row r="2585" spans="1:21" hidden="1">
      <c r="A2585" s="55" t="str">
        <f t="shared" si="80"/>
        <v>Y0BM6.4</v>
      </c>
      <c r="B2585" s="55">
        <f>VLOOKUP(J2585,'Mapping-CITI'!A:E,5,0)</f>
        <v>6.4</v>
      </c>
      <c r="D2585" s="42">
        <v>45016</v>
      </c>
      <c r="E2585" s="42">
        <v>45199</v>
      </c>
      <c r="F2585" t="s">
        <v>2900</v>
      </c>
      <c r="G2585" t="s">
        <v>2926</v>
      </c>
      <c r="H2585">
        <v>4160</v>
      </c>
      <c r="I2585" t="s">
        <v>2778</v>
      </c>
      <c r="J2585">
        <v>401201</v>
      </c>
      <c r="K2585" t="s">
        <v>2419</v>
      </c>
      <c r="L2585">
        <v>23934.91</v>
      </c>
      <c r="M2585">
        <v>0</v>
      </c>
      <c r="N2585">
        <v>0</v>
      </c>
      <c r="O2585">
        <v>0</v>
      </c>
      <c r="P2585" t="s">
        <v>607</v>
      </c>
      <c r="Q2585">
        <v>0</v>
      </c>
      <c r="R2585">
        <v>0</v>
      </c>
      <c r="S2585">
        <v>0</v>
      </c>
      <c r="T2585" t="s">
        <v>2900</v>
      </c>
      <c r="U2585" s="221">
        <f t="shared" si="81"/>
        <v>0</v>
      </c>
    </row>
    <row r="2586" spans="1:21" hidden="1">
      <c r="A2586" s="55" t="str">
        <f t="shared" si="80"/>
        <v>Y0BMIgnore</v>
      </c>
      <c r="B2586" s="55" t="str">
        <f>VLOOKUP(J2586,'Mapping-CITI'!A:E,5,0)</f>
        <v>Ignore</v>
      </c>
      <c r="D2586" s="42">
        <v>45016</v>
      </c>
      <c r="E2586" s="42">
        <v>45199</v>
      </c>
      <c r="F2586" t="s">
        <v>2900</v>
      </c>
      <c r="G2586" t="s">
        <v>2926</v>
      </c>
      <c r="H2586">
        <v>4160</v>
      </c>
      <c r="I2586" t="s">
        <v>2778</v>
      </c>
      <c r="J2586">
        <v>401237</v>
      </c>
      <c r="K2586" t="s">
        <v>2428</v>
      </c>
      <c r="L2586">
        <v>19078.59</v>
      </c>
      <c r="M2586">
        <v>11830.78</v>
      </c>
      <c r="N2586">
        <v>0</v>
      </c>
      <c r="O2586">
        <v>11830.78</v>
      </c>
      <c r="P2586" t="s">
        <v>607</v>
      </c>
      <c r="Q2586">
        <v>11830.78</v>
      </c>
      <c r="R2586">
        <v>11830.78</v>
      </c>
      <c r="S2586">
        <v>0</v>
      </c>
      <c r="T2586" t="s">
        <v>2900</v>
      </c>
      <c r="U2586" s="221">
        <f t="shared" si="81"/>
        <v>1.1830780000000002E-3</v>
      </c>
    </row>
    <row r="2587" spans="1:21" hidden="1">
      <c r="A2587" s="55" t="str">
        <f t="shared" si="80"/>
        <v>Y0BM6.4</v>
      </c>
      <c r="B2587" s="55">
        <f>VLOOKUP(J2587,'Mapping-CITI'!A:E,5,0)</f>
        <v>6.4</v>
      </c>
      <c r="D2587" s="42">
        <v>45016</v>
      </c>
      <c r="E2587" s="42">
        <v>45199</v>
      </c>
      <c r="F2587" t="s">
        <v>2900</v>
      </c>
      <c r="G2587" t="s">
        <v>2926</v>
      </c>
      <c r="H2587">
        <v>4160</v>
      </c>
      <c r="I2587" t="s">
        <v>2778</v>
      </c>
      <c r="J2587">
        <v>401301</v>
      </c>
      <c r="K2587" t="s">
        <v>2432</v>
      </c>
      <c r="L2587">
        <v>4391.9799999999996</v>
      </c>
      <c r="M2587">
        <v>19549.14</v>
      </c>
      <c r="N2587">
        <v>19449.14</v>
      </c>
      <c r="O2587">
        <v>100</v>
      </c>
      <c r="P2587" t="s">
        <v>607</v>
      </c>
      <c r="Q2587">
        <v>100</v>
      </c>
      <c r="R2587">
        <v>19549.14</v>
      </c>
      <c r="S2587">
        <v>19449.14</v>
      </c>
      <c r="T2587" t="s">
        <v>2900</v>
      </c>
      <c r="U2587" s="221">
        <f t="shared" si="81"/>
        <v>1.0000000000000001E-5</v>
      </c>
    </row>
    <row r="2588" spans="1:21" hidden="1">
      <c r="A2588" s="55" t="str">
        <f t="shared" si="80"/>
        <v>Y0BM6.2</v>
      </c>
      <c r="B2588" s="55">
        <f>VLOOKUP(J2588,'Mapping-CITI'!A:E,5,0)</f>
        <v>6.2</v>
      </c>
      <c r="D2588" s="42">
        <v>45016</v>
      </c>
      <c r="E2588" s="42">
        <v>45199</v>
      </c>
      <c r="F2588" t="s">
        <v>2900</v>
      </c>
      <c r="G2588" t="s">
        <v>2926</v>
      </c>
      <c r="H2588">
        <v>4160</v>
      </c>
      <c r="I2588" t="s">
        <v>2778</v>
      </c>
      <c r="J2588">
        <v>401501</v>
      </c>
      <c r="K2588" t="s">
        <v>676</v>
      </c>
      <c r="L2588">
        <v>8593559.2699999996</v>
      </c>
      <c r="M2588">
        <v>6674004.5</v>
      </c>
      <c r="N2588">
        <v>27061.38</v>
      </c>
      <c r="O2588">
        <v>6646943.1200000001</v>
      </c>
      <c r="P2588" t="s">
        <v>607</v>
      </c>
      <c r="Q2588">
        <v>6646943.1200000001</v>
      </c>
      <c r="R2588">
        <v>0</v>
      </c>
      <c r="S2588">
        <v>0</v>
      </c>
      <c r="T2588" t="s">
        <v>2900</v>
      </c>
      <c r="U2588" s="221">
        <f t="shared" si="81"/>
        <v>0.66469431200000006</v>
      </c>
    </row>
    <row r="2589" spans="1:21" hidden="1">
      <c r="A2589" s="55" t="str">
        <f t="shared" si="80"/>
        <v>Y0BM6.1</v>
      </c>
      <c r="B2589" s="55">
        <f>VLOOKUP(J2589,'Mapping-CITI'!A:E,5,0)</f>
        <v>6.1</v>
      </c>
      <c r="D2589" s="42">
        <v>45016</v>
      </c>
      <c r="E2589" s="42">
        <v>45199</v>
      </c>
      <c r="F2589" t="s">
        <v>2900</v>
      </c>
      <c r="G2589" t="s">
        <v>2926</v>
      </c>
      <c r="H2589">
        <v>4160</v>
      </c>
      <c r="I2589" t="s">
        <v>2778</v>
      </c>
      <c r="J2589">
        <v>401508</v>
      </c>
      <c r="K2589" t="s">
        <v>2554</v>
      </c>
      <c r="L2589">
        <v>-397.97</v>
      </c>
      <c r="M2589">
        <v>0</v>
      </c>
      <c r="N2589">
        <v>4390.12</v>
      </c>
      <c r="O2589">
        <v>-4390.12</v>
      </c>
      <c r="P2589" t="s">
        <v>607</v>
      </c>
      <c r="Q2589">
        <v>-4390.12</v>
      </c>
      <c r="R2589">
        <v>0</v>
      </c>
      <c r="S2589">
        <v>4390.12</v>
      </c>
      <c r="T2589" t="s">
        <v>2900</v>
      </c>
      <c r="U2589" s="221">
        <f t="shared" si="81"/>
        <v>-4.3901199999999996E-4</v>
      </c>
    </row>
    <row r="2590" spans="1:21" hidden="1">
      <c r="A2590" s="55" t="str">
        <f t="shared" si="80"/>
        <v>Y0BM6.2</v>
      </c>
      <c r="B2590" s="55">
        <f>VLOOKUP(J2590,'Mapping-CITI'!A:E,5,0)</f>
        <v>6.2</v>
      </c>
      <c r="D2590" s="42">
        <v>45016</v>
      </c>
      <c r="E2590" s="42">
        <v>45199</v>
      </c>
      <c r="F2590" t="s">
        <v>2900</v>
      </c>
      <c r="G2590" t="s">
        <v>2926</v>
      </c>
      <c r="H2590">
        <v>4160</v>
      </c>
      <c r="I2590" t="s">
        <v>2778</v>
      </c>
      <c r="J2590">
        <v>401509</v>
      </c>
      <c r="K2590" t="s">
        <v>2695</v>
      </c>
      <c r="L2590">
        <v>764036.04</v>
      </c>
      <c r="M2590">
        <v>564191.81000000006</v>
      </c>
      <c r="N2590">
        <v>0</v>
      </c>
      <c r="O2590">
        <v>564191.81000000006</v>
      </c>
      <c r="P2590" t="s">
        <v>607</v>
      </c>
      <c r="Q2590">
        <v>564191.81000000006</v>
      </c>
      <c r="R2590">
        <v>0</v>
      </c>
      <c r="S2590">
        <v>0</v>
      </c>
      <c r="T2590" t="s">
        <v>2900</v>
      </c>
      <c r="U2590" s="221">
        <f t="shared" si="81"/>
        <v>5.6419181000000006E-2</v>
      </c>
    </row>
    <row r="2591" spans="1:21" hidden="1">
      <c r="A2591" s="55" t="str">
        <f t="shared" si="80"/>
        <v>Y0BM6.2</v>
      </c>
      <c r="B2591" s="55">
        <f>VLOOKUP(J2591,'Mapping-CITI'!A:E,5,0)</f>
        <v>6.2</v>
      </c>
      <c r="D2591" s="42">
        <v>45016</v>
      </c>
      <c r="E2591" s="42">
        <v>45199</v>
      </c>
      <c r="F2591" t="s">
        <v>2900</v>
      </c>
      <c r="G2591" t="s">
        <v>2926</v>
      </c>
      <c r="H2591">
        <v>4160</v>
      </c>
      <c r="I2591" t="s">
        <v>2778</v>
      </c>
      <c r="J2591">
        <v>401520</v>
      </c>
      <c r="K2591" t="s">
        <v>2870</v>
      </c>
      <c r="L2591">
        <v>34283.81</v>
      </c>
      <c r="M2591">
        <v>0</v>
      </c>
      <c r="N2591">
        <v>0</v>
      </c>
      <c r="O2591">
        <v>0</v>
      </c>
      <c r="P2591" t="s">
        <v>607</v>
      </c>
      <c r="Q2591">
        <v>0</v>
      </c>
      <c r="R2591">
        <v>0</v>
      </c>
      <c r="S2591">
        <v>0</v>
      </c>
      <c r="T2591" t="s">
        <v>2900</v>
      </c>
      <c r="U2591" s="221">
        <f t="shared" si="81"/>
        <v>0</v>
      </c>
    </row>
    <row r="2592" spans="1:21" hidden="1">
      <c r="A2592" s="55" t="str">
        <f t="shared" si="80"/>
        <v>Y0BM6.4</v>
      </c>
      <c r="B2592" s="55">
        <f>VLOOKUP(J2592,'Mapping-CITI'!A:E,5,0)</f>
        <v>6.4</v>
      </c>
      <c r="D2592" s="42">
        <v>45016</v>
      </c>
      <c r="E2592" s="42">
        <v>45199</v>
      </c>
      <c r="F2592" t="s">
        <v>2900</v>
      </c>
      <c r="G2592" t="s">
        <v>2926</v>
      </c>
      <c r="H2592">
        <v>4160</v>
      </c>
      <c r="I2592" t="s">
        <v>2778</v>
      </c>
      <c r="J2592">
        <v>401702</v>
      </c>
      <c r="K2592" t="s">
        <v>2686</v>
      </c>
      <c r="L2592">
        <v>-4457.57</v>
      </c>
      <c r="M2592">
        <v>0</v>
      </c>
      <c r="N2592">
        <v>2435.5100000000002</v>
      </c>
      <c r="O2592">
        <v>-2435.5100000000002</v>
      </c>
      <c r="P2592" t="s">
        <v>607</v>
      </c>
      <c r="Q2592">
        <v>-2435.5100000000002</v>
      </c>
      <c r="R2592">
        <v>0</v>
      </c>
      <c r="S2592">
        <v>0</v>
      </c>
      <c r="T2592" t="s">
        <v>2900</v>
      </c>
      <c r="U2592" s="221">
        <f t="shared" si="81"/>
        <v>-2.4355100000000003E-4</v>
      </c>
    </row>
    <row r="2593" spans="1:21" hidden="1">
      <c r="A2593" s="55" t="str">
        <f t="shared" si="80"/>
        <v>Y0BM6.4</v>
      </c>
      <c r="B2593" s="55">
        <f>VLOOKUP(J2593,'Mapping-CITI'!A:E,5,0)</f>
        <v>6.4</v>
      </c>
      <c r="D2593" s="42">
        <v>45016</v>
      </c>
      <c r="E2593" s="42">
        <v>45199</v>
      </c>
      <c r="F2593" t="s">
        <v>2900</v>
      </c>
      <c r="G2593" t="s">
        <v>2926</v>
      </c>
      <c r="H2593">
        <v>4160</v>
      </c>
      <c r="I2593" t="s">
        <v>2778</v>
      </c>
      <c r="J2593">
        <v>401703</v>
      </c>
      <c r="K2593" t="s">
        <v>2687</v>
      </c>
      <c r="L2593">
        <v>-4457.57</v>
      </c>
      <c r="M2593">
        <v>0</v>
      </c>
      <c r="N2593">
        <v>2435.5100000000002</v>
      </c>
      <c r="O2593">
        <v>-2435.5100000000002</v>
      </c>
      <c r="P2593" t="s">
        <v>607</v>
      </c>
      <c r="Q2593">
        <v>-2435.5100000000002</v>
      </c>
      <c r="R2593">
        <v>0</v>
      </c>
      <c r="S2593">
        <v>0</v>
      </c>
      <c r="T2593" t="s">
        <v>2900</v>
      </c>
      <c r="U2593" s="221">
        <f t="shared" si="81"/>
        <v>-2.4355100000000003E-4</v>
      </c>
    </row>
    <row r="2594" spans="1:21" hidden="1">
      <c r="A2594" s="55" t="str">
        <f t="shared" si="80"/>
        <v>Y0BM6.4</v>
      </c>
      <c r="B2594" s="55">
        <f>VLOOKUP(J2594,'Mapping-CITI'!A:E,5,0)</f>
        <v>6.4</v>
      </c>
      <c r="D2594" s="42">
        <v>45016</v>
      </c>
      <c r="E2594" s="42">
        <v>45199</v>
      </c>
      <c r="F2594" t="s">
        <v>2900</v>
      </c>
      <c r="G2594" t="s">
        <v>2926</v>
      </c>
      <c r="H2594">
        <v>4160</v>
      </c>
      <c r="I2594" t="s">
        <v>2778</v>
      </c>
      <c r="J2594">
        <v>401707</v>
      </c>
      <c r="K2594" t="s">
        <v>2680</v>
      </c>
      <c r="L2594">
        <v>3085.54</v>
      </c>
      <c r="M2594">
        <v>33836.18</v>
      </c>
      <c r="N2594">
        <v>33836.18</v>
      </c>
      <c r="O2594">
        <v>0</v>
      </c>
      <c r="P2594" t="s">
        <v>607</v>
      </c>
      <c r="Q2594">
        <v>0</v>
      </c>
      <c r="R2594">
        <v>33836.18</v>
      </c>
      <c r="S2594">
        <v>33836.18</v>
      </c>
      <c r="T2594" t="s">
        <v>2900</v>
      </c>
      <c r="U2594" s="221">
        <f t="shared" si="81"/>
        <v>0</v>
      </c>
    </row>
    <row r="2595" spans="1:21" hidden="1">
      <c r="A2595" s="55" t="str">
        <f t="shared" si="80"/>
        <v>Y0BM6.4</v>
      </c>
      <c r="B2595" s="55">
        <f>VLOOKUP(J2595,'Mapping-CITI'!A:E,5,0)</f>
        <v>6.4</v>
      </c>
      <c r="D2595" s="42">
        <v>45016</v>
      </c>
      <c r="E2595" s="42">
        <v>45199</v>
      </c>
      <c r="F2595" t="s">
        <v>2900</v>
      </c>
      <c r="G2595" t="s">
        <v>2926</v>
      </c>
      <c r="H2595">
        <v>4160</v>
      </c>
      <c r="I2595" t="s">
        <v>2778</v>
      </c>
      <c r="J2595">
        <v>401708</v>
      </c>
      <c r="K2595" t="s">
        <v>2681</v>
      </c>
      <c r="L2595">
        <v>3085.54</v>
      </c>
      <c r="M2595">
        <v>33836.18</v>
      </c>
      <c r="N2595">
        <v>33836.18</v>
      </c>
      <c r="O2595">
        <v>0</v>
      </c>
      <c r="P2595" t="s">
        <v>607</v>
      </c>
      <c r="Q2595">
        <v>0</v>
      </c>
      <c r="R2595">
        <v>33836.18</v>
      </c>
      <c r="S2595">
        <v>33836.18</v>
      </c>
      <c r="T2595" t="s">
        <v>2900</v>
      </c>
      <c r="U2595" s="221">
        <f t="shared" si="81"/>
        <v>0</v>
      </c>
    </row>
    <row r="2596" spans="1:21" hidden="1">
      <c r="A2596" s="55" t="str">
        <f t="shared" si="80"/>
        <v>Y0BM6.4</v>
      </c>
      <c r="B2596" s="55">
        <f>VLOOKUP(J2596,'Mapping-CITI'!A:E,5,0)</f>
        <v>6.4</v>
      </c>
      <c r="D2596" s="42">
        <v>45016</v>
      </c>
      <c r="E2596" s="42">
        <v>45199</v>
      </c>
      <c r="F2596" t="s">
        <v>2900</v>
      </c>
      <c r="G2596" t="s">
        <v>2926</v>
      </c>
      <c r="H2596">
        <v>4160</v>
      </c>
      <c r="I2596" t="s">
        <v>2778</v>
      </c>
      <c r="J2596">
        <v>402084</v>
      </c>
      <c r="K2596" t="s">
        <v>4268</v>
      </c>
      <c r="L2596">
        <v>0</v>
      </c>
      <c r="M2596">
        <v>186750</v>
      </c>
      <c r="N2596">
        <v>0</v>
      </c>
      <c r="O2596">
        <v>186750</v>
      </c>
      <c r="P2596" t="s">
        <v>607</v>
      </c>
      <c r="Q2596">
        <v>186750</v>
      </c>
      <c r="R2596">
        <v>0</v>
      </c>
      <c r="S2596">
        <v>0</v>
      </c>
      <c r="T2596" t="s">
        <v>2900</v>
      </c>
      <c r="U2596" s="221">
        <f t="shared" si="81"/>
        <v>1.8675000000000001E-2</v>
      </c>
    </row>
    <row r="2597" spans="1:21" hidden="1">
      <c r="A2597" s="55" t="str">
        <f t="shared" si="80"/>
        <v>Y0BM6.4</v>
      </c>
      <c r="B2597" s="55">
        <f>VLOOKUP(J2597,'Mapping-CITI'!A:E,5,0)</f>
        <v>6.4</v>
      </c>
      <c r="D2597" s="42">
        <v>45016</v>
      </c>
      <c r="E2597" s="42">
        <v>45199</v>
      </c>
      <c r="F2597" t="s">
        <v>2900</v>
      </c>
      <c r="G2597" t="s">
        <v>2926</v>
      </c>
      <c r="H2597">
        <v>4160</v>
      </c>
      <c r="I2597" t="s">
        <v>2778</v>
      </c>
      <c r="J2597">
        <v>402103</v>
      </c>
      <c r="K2597" t="s">
        <v>2436</v>
      </c>
      <c r="L2597">
        <v>3724.67</v>
      </c>
      <c r="M2597">
        <v>3969.88</v>
      </c>
      <c r="N2597">
        <v>1254</v>
      </c>
      <c r="O2597">
        <v>2715.88</v>
      </c>
      <c r="P2597" t="s">
        <v>607</v>
      </c>
      <c r="Q2597">
        <v>2715.88</v>
      </c>
      <c r="R2597">
        <v>3969.88</v>
      </c>
      <c r="S2597">
        <v>1254</v>
      </c>
      <c r="T2597" t="s">
        <v>2900</v>
      </c>
      <c r="U2597" s="221">
        <f t="shared" si="81"/>
        <v>2.7158800000000002E-4</v>
      </c>
    </row>
    <row r="2598" spans="1:21" hidden="1">
      <c r="A2598" s="55" t="str">
        <f t="shared" si="80"/>
        <v>Y0BM6.3</v>
      </c>
      <c r="B2598" s="55">
        <f>VLOOKUP(J2598,'Mapping-CITI'!A:E,5,0)</f>
        <v>6.3</v>
      </c>
      <c r="D2598" s="42">
        <v>45016</v>
      </c>
      <c r="E2598" s="42">
        <v>45199</v>
      </c>
      <c r="F2598" t="s">
        <v>2900</v>
      </c>
      <c r="G2598" t="s">
        <v>2926</v>
      </c>
      <c r="H2598">
        <v>4160</v>
      </c>
      <c r="I2598" t="s">
        <v>2778</v>
      </c>
      <c r="J2598">
        <v>402106</v>
      </c>
      <c r="K2598" t="s">
        <v>2437</v>
      </c>
      <c r="L2598">
        <v>8592.9</v>
      </c>
      <c r="M2598">
        <v>2933.98</v>
      </c>
      <c r="N2598">
        <v>0</v>
      </c>
      <c r="O2598">
        <v>2933.98</v>
      </c>
      <c r="P2598" t="s">
        <v>607</v>
      </c>
      <c r="Q2598">
        <v>2933.98</v>
      </c>
      <c r="R2598">
        <v>2933.98</v>
      </c>
      <c r="S2598">
        <v>0</v>
      </c>
      <c r="T2598" t="s">
        <v>2900</v>
      </c>
      <c r="U2598" s="221">
        <f t="shared" si="81"/>
        <v>2.93398E-4</v>
      </c>
    </row>
    <row r="2599" spans="1:21" hidden="1">
      <c r="A2599" s="55" t="str">
        <f t="shared" si="80"/>
        <v>Y0BM6.4</v>
      </c>
      <c r="B2599" s="55">
        <f>VLOOKUP(J2599,'Mapping-CITI'!A:E,5,0)</f>
        <v>6.4</v>
      </c>
      <c r="D2599" s="42">
        <v>45016</v>
      </c>
      <c r="E2599" s="42">
        <v>45199</v>
      </c>
      <c r="F2599" t="s">
        <v>2900</v>
      </c>
      <c r="G2599" t="s">
        <v>2926</v>
      </c>
      <c r="H2599">
        <v>4160</v>
      </c>
      <c r="I2599" t="s">
        <v>2778</v>
      </c>
      <c r="J2599">
        <v>402113</v>
      </c>
      <c r="K2599" t="s">
        <v>2438</v>
      </c>
      <c r="L2599">
        <v>611059.37</v>
      </c>
      <c r="M2599">
        <v>237001.28</v>
      </c>
      <c r="N2599">
        <v>268.25</v>
      </c>
      <c r="O2599">
        <v>236733.03</v>
      </c>
      <c r="P2599" t="s">
        <v>607</v>
      </c>
      <c r="Q2599">
        <v>236733.03</v>
      </c>
      <c r="R2599">
        <v>237001.28</v>
      </c>
      <c r="S2599">
        <v>268.25</v>
      </c>
      <c r="T2599" t="s">
        <v>2900</v>
      </c>
      <c r="U2599" s="221">
        <f t="shared" si="81"/>
        <v>2.3673303E-2</v>
      </c>
    </row>
    <row r="2600" spans="1:21" hidden="1">
      <c r="A2600" s="55" t="str">
        <f t="shared" si="80"/>
        <v>Y0BM6.4</v>
      </c>
      <c r="B2600" s="55">
        <f>VLOOKUP(J2600,'Mapping-CITI'!A:E,5,0)</f>
        <v>6.4</v>
      </c>
      <c r="D2600" s="42">
        <v>45016</v>
      </c>
      <c r="E2600" s="42">
        <v>45199</v>
      </c>
      <c r="F2600" t="s">
        <v>2900</v>
      </c>
      <c r="G2600" t="s">
        <v>2926</v>
      </c>
      <c r="H2600">
        <v>4160</v>
      </c>
      <c r="I2600" t="s">
        <v>2778</v>
      </c>
      <c r="J2600">
        <v>402125</v>
      </c>
      <c r="K2600" t="s">
        <v>2914</v>
      </c>
      <c r="L2600">
        <v>147230.96</v>
      </c>
      <c r="M2600">
        <v>23513.54</v>
      </c>
      <c r="N2600">
        <v>0</v>
      </c>
      <c r="O2600">
        <v>23513.54</v>
      </c>
      <c r="P2600" t="s">
        <v>607</v>
      </c>
      <c r="Q2600">
        <v>23513.54</v>
      </c>
      <c r="R2600">
        <v>23513.54</v>
      </c>
      <c r="S2600">
        <v>0</v>
      </c>
      <c r="T2600" t="s">
        <v>2900</v>
      </c>
      <c r="U2600" s="221">
        <f t="shared" si="81"/>
        <v>2.3513539999999999E-3</v>
      </c>
    </row>
    <row r="2601" spans="1:21" hidden="1">
      <c r="A2601" s="55" t="str">
        <f t="shared" si="80"/>
        <v>Y0BM6.1</v>
      </c>
      <c r="B2601" s="55">
        <f>VLOOKUP(J2601,'Mapping-CITI'!A:E,5,0)</f>
        <v>6.1</v>
      </c>
      <c r="D2601" s="42">
        <v>45016</v>
      </c>
      <c r="E2601" s="42">
        <v>45199</v>
      </c>
      <c r="F2601" t="s">
        <v>2900</v>
      </c>
      <c r="G2601" t="s">
        <v>2926</v>
      </c>
      <c r="H2601">
        <v>4170</v>
      </c>
      <c r="I2601" t="s">
        <v>2780</v>
      </c>
      <c r="J2601">
        <v>402128</v>
      </c>
      <c r="K2601" t="s">
        <v>2440</v>
      </c>
      <c r="L2601">
        <v>11184456.91</v>
      </c>
      <c r="M2601">
        <v>8672987.0899999999</v>
      </c>
      <c r="N2601">
        <v>443629.89</v>
      </c>
      <c r="O2601">
        <v>8229357.2000000002</v>
      </c>
      <c r="P2601" t="s">
        <v>607</v>
      </c>
      <c r="Q2601">
        <v>8229357.2000000002</v>
      </c>
      <c r="R2601">
        <v>443629.89</v>
      </c>
      <c r="S2601">
        <v>443629.89</v>
      </c>
      <c r="T2601" t="s">
        <v>2900</v>
      </c>
      <c r="U2601" s="221">
        <f t="shared" si="81"/>
        <v>0.82293572000000004</v>
      </c>
    </row>
    <row r="2602" spans="1:21">
      <c r="A2602" s="55" t="str">
        <f t="shared" si="80"/>
        <v>Y0BM6.4</v>
      </c>
      <c r="B2602" s="55">
        <f>VLOOKUP(J2602,'Mapping-CITI'!A:E,5,0)</f>
        <v>6.4</v>
      </c>
      <c r="D2602" s="42">
        <v>45016</v>
      </c>
      <c r="E2602" s="42">
        <v>45199</v>
      </c>
      <c r="F2602" t="s">
        <v>2900</v>
      </c>
      <c r="G2602" t="s">
        <v>2926</v>
      </c>
      <c r="H2602">
        <v>4170</v>
      </c>
      <c r="I2602" t="s">
        <v>2780</v>
      </c>
      <c r="J2602">
        <v>402129</v>
      </c>
      <c r="K2602" t="s">
        <v>2871</v>
      </c>
      <c r="L2602">
        <v>62.2</v>
      </c>
      <c r="M2602">
        <v>3089</v>
      </c>
      <c r="N2602">
        <v>0</v>
      </c>
      <c r="O2602">
        <v>3089</v>
      </c>
      <c r="P2602" t="s">
        <v>607</v>
      </c>
      <c r="Q2602">
        <v>3089</v>
      </c>
      <c r="R2602">
        <v>0</v>
      </c>
      <c r="S2602">
        <v>0</v>
      </c>
      <c r="T2602" t="s">
        <v>2900</v>
      </c>
      <c r="U2602" s="221">
        <f t="shared" si="81"/>
        <v>3.0889999999999997E-4</v>
      </c>
    </row>
    <row r="2603" spans="1:21" hidden="1">
      <c r="A2603" s="55" t="str">
        <f t="shared" si="80"/>
        <v>Y0BM6.4</v>
      </c>
      <c r="B2603" s="55">
        <f>VLOOKUP(J2603,'Mapping-CITI'!A:E,5,0)</f>
        <v>6.4</v>
      </c>
      <c r="D2603" s="42">
        <v>45016</v>
      </c>
      <c r="E2603" s="42">
        <v>45199</v>
      </c>
      <c r="F2603" t="s">
        <v>2900</v>
      </c>
      <c r="G2603" t="s">
        <v>2926</v>
      </c>
      <c r="H2603">
        <v>4160</v>
      </c>
      <c r="I2603" t="s">
        <v>2778</v>
      </c>
      <c r="J2603">
        <v>402132</v>
      </c>
      <c r="K2603" t="s">
        <v>2441</v>
      </c>
      <c r="L2603">
        <v>26.59</v>
      </c>
      <c r="M2603">
        <v>9.15</v>
      </c>
      <c r="N2603">
        <v>0</v>
      </c>
      <c r="O2603">
        <v>9.15</v>
      </c>
      <c r="P2603" t="s">
        <v>607</v>
      </c>
      <c r="Q2603">
        <v>9.15</v>
      </c>
      <c r="R2603">
        <v>0</v>
      </c>
      <c r="S2603">
        <v>250</v>
      </c>
      <c r="T2603" t="s">
        <v>2900</v>
      </c>
      <c r="U2603" s="221">
        <f t="shared" si="81"/>
        <v>9.1500000000000003E-7</v>
      </c>
    </row>
    <row r="2604" spans="1:21" hidden="1">
      <c r="A2604" s="55" t="str">
        <f t="shared" si="80"/>
        <v>Y0BM6.4</v>
      </c>
      <c r="B2604" s="55">
        <f>VLOOKUP(J2604,'Mapping-CITI'!A:E,5,0)</f>
        <v>6.4</v>
      </c>
      <c r="D2604" s="42">
        <v>45016</v>
      </c>
      <c r="E2604" s="42">
        <v>45199</v>
      </c>
      <c r="F2604" t="s">
        <v>2900</v>
      </c>
      <c r="G2604" t="s">
        <v>2926</v>
      </c>
      <c r="H2604">
        <v>4160</v>
      </c>
      <c r="I2604" t="s">
        <v>2778</v>
      </c>
      <c r="J2604">
        <v>402133</v>
      </c>
      <c r="K2604" t="s">
        <v>2442</v>
      </c>
      <c r="L2604">
        <v>1575196.35</v>
      </c>
      <c r="M2604">
        <v>802856.72</v>
      </c>
      <c r="N2604">
        <v>0</v>
      </c>
      <c r="O2604">
        <v>802856.72</v>
      </c>
      <c r="P2604" t="s">
        <v>607</v>
      </c>
      <c r="Q2604">
        <v>802856.72</v>
      </c>
      <c r="R2604">
        <v>0</v>
      </c>
      <c r="S2604">
        <v>0</v>
      </c>
      <c r="T2604" t="s">
        <v>2900</v>
      </c>
      <c r="U2604" s="221">
        <f t="shared" si="81"/>
        <v>8.0285672000000002E-2</v>
      </c>
    </row>
    <row r="2605" spans="1:21" hidden="1">
      <c r="A2605" s="55" t="str">
        <f t="shared" si="80"/>
        <v>Y0BM6.4</v>
      </c>
      <c r="B2605" s="55">
        <f>VLOOKUP(J2605,'Mapping-CITI'!A:E,5,0)</f>
        <v>6.4</v>
      </c>
      <c r="D2605" s="42">
        <v>45016</v>
      </c>
      <c r="E2605" s="42">
        <v>45199</v>
      </c>
      <c r="F2605" t="s">
        <v>2900</v>
      </c>
      <c r="G2605" t="s">
        <v>2926</v>
      </c>
      <c r="H2605">
        <v>4160</v>
      </c>
      <c r="I2605" t="s">
        <v>2778</v>
      </c>
      <c r="J2605">
        <v>402233</v>
      </c>
      <c r="K2605" t="s">
        <v>2458</v>
      </c>
      <c r="L2605">
        <v>183586.39</v>
      </c>
      <c r="M2605">
        <v>42773.01</v>
      </c>
      <c r="N2605">
        <v>0</v>
      </c>
      <c r="O2605">
        <v>42773.01</v>
      </c>
      <c r="P2605" t="s">
        <v>607</v>
      </c>
      <c r="Q2605">
        <v>42773.01</v>
      </c>
      <c r="R2605">
        <v>42773.01</v>
      </c>
      <c r="S2605">
        <v>0</v>
      </c>
      <c r="T2605" t="s">
        <v>2900</v>
      </c>
      <c r="U2605" s="221">
        <f t="shared" si="81"/>
        <v>4.2773009999999998E-3</v>
      </c>
    </row>
    <row r="2606" spans="1:21" hidden="1">
      <c r="A2606" s="55" t="str">
        <f t="shared" si="80"/>
        <v>Y0BM6.4</v>
      </c>
      <c r="B2606" s="55">
        <f>VLOOKUP(J2606,'Mapping-CITI'!A:E,5,0)</f>
        <v>6.4</v>
      </c>
      <c r="D2606" s="42">
        <v>45016</v>
      </c>
      <c r="E2606" s="42">
        <v>45199</v>
      </c>
      <c r="F2606" t="s">
        <v>2900</v>
      </c>
      <c r="G2606" t="s">
        <v>2926</v>
      </c>
      <c r="H2606">
        <v>4160</v>
      </c>
      <c r="I2606" t="s">
        <v>2778</v>
      </c>
      <c r="J2606">
        <v>402235</v>
      </c>
      <c r="K2606" t="s">
        <v>2459</v>
      </c>
      <c r="L2606">
        <v>42032.14</v>
      </c>
      <c r="M2606">
        <v>3682.48</v>
      </c>
      <c r="N2606">
        <v>0</v>
      </c>
      <c r="O2606">
        <v>3682.48</v>
      </c>
      <c r="P2606" t="s">
        <v>607</v>
      </c>
      <c r="Q2606">
        <v>3682.48</v>
      </c>
      <c r="R2606">
        <v>3682.48</v>
      </c>
      <c r="S2606">
        <v>0</v>
      </c>
      <c r="T2606" t="s">
        <v>2900</v>
      </c>
      <c r="U2606" s="221">
        <f t="shared" si="81"/>
        <v>3.68248E-4</v>
      </c>
    </row>
    <row r="2607" spans="1:21" hidden="1">
      <c r="A2607" s="55" t="str">
        <f t="shared" si="80"/>
        <v>Y0BMIgnore</v>
      </c>
      <c r="B2607" s="55" t="str">
        <f>VLOOKUP(J2607,'Mapping-CITI'!A:E,5,0)</f>
        <v>Ignore</v>
      </c>
      <c r="D2607" s="42">
        <v>45016</v>
      </c>
      <c r="E2607" s="42">
        <v>45199</v>
      </c>
      <c r="F2607" t="s">
        <v>2900</v>
      </c>
      <c r="G2607" t="s">
        <v>2926</v>
      </c>
      <c r="H2607">
        <v>4160</v>
      </c>
      <c r="I2607" t="s">
        <v>2778</v>
      </c>
      <c r="J2607">
        <v>402252</v>
      </c>
      <c r="K2607" t="s">
        <v>2462</v>
      </c>
      <c r="L2607">
        <v>777974.71</v>
      </c>
      <c r="M2607">
        <v>493379.15</v>
      </c>
      <c r="N2607">
        <v>0</v>
      </c>
      <c r="O2607">
        <v>493379.15</v>
      </c>
      <c r="P2607" t="s">
        <v>607</v>
      </c>
      <c r="Q2607">
        <v>493379.15</v>
      </c>
      <c r="R2607">
        <v>493379.15</v>
      </c>
      <c r="S2607">
        <v>0</v>
      </c>
      <c r="T2607" t="s">
        <v>2900</v>
      </c>
      <c r="U2607" s="221">
        <f t="shared" si="81"/>
        <v>4.9337915000000003E-2</v>
      </c>
    </row>
    <row r="2608" spans="1:21" hidden="1">
      <c r="A2608" s="55" t="str">
        <f t="shared" si="80"/>
        <v>Y0BM6.2</v>
      </c>
      <c r="B2608" s="55">
        <f>VLOOKUP(J2608,'Mapping-CITI'!A:E,5,0)</f>
        <v>6.2</v>
      </c>
      <c r="D2608" s="42">
        <v>45016</v>
      </c>
      <c r="E2608" s="42">
        <v>45199</v>
      </c>
      <c r="F2608" t="s">
        <v>2900</v>
      </c>
      <c r="G2608" t="s">
        <v>2926</v>
      </c>
      <c r="H2608">
        <v>4160</v>
      </c>
      <c r="I2608" t="s">
        <v>2778</v>
      </c>
      <c r="J2608">
        <v>402257</v>
      </c>
      <c r="K2608" t="s">
        <v>2465</v>
      </c>
      <c r="L2608">
        <v>0</v>
      </c>
      <c r="M2608">
        <v>375957.53</v>
      </c>
      <c r="N2608">
        <v>375957.53</v>
      </c>
      <c r="O2608">
        <v>0</v>
      </c>
      <c r="P2608" t="s">
        <v>607</v>
      </c>
      <c r="Q2608">
        <v>0</v>
      </c>
      <c r="R2608">
        <v>375957.53</v>
      </c>
      <c r="S2608">
        <v>375957.53</v>
      </c>
      <c r="T2608" t="s">
        <v>2900</v>
      </c>
      <c r="U2608" s="221">
        <f t="shared" si="81"/>
        <v>0</v>
      </c>
    </row>
    <row r="2609" spans="1:21" hidden="1">
      <c r="A2609" s="55" t="str">
        <f t="shared" si="80"/>
        <v>Y0BM6.2</v>
      </c>
      <c r="B2609" s="55">
        <f>VLOOKUP(J2609,'Mapping-CITI'!A:E,5,0)</f>
        <v>6.2</v>
      </c>
      <c r="D2609" s="42">
        <v>45016</v>
      </c>
      <c r="E2609" s="42">
        <v>45199</v>
      </c>
      <c r="F2609" t="s">
        <v>2900</v>
      </c>
      <c r="G2609" t="s">
        <v>2926</v>
      </c>
      <c r="H2609">
        <v>4160</v>
      </c>
      <c r="I2609" t="s">
        <v>2778</v>
      </c>
      <c r="J2609">
        <v>402258</v>
      </c>
      <c r="K2609" t="s">
        <v>2466</v>
      </c>
      <c r="L2609">
        <v>0</v>
      </c>
      <c r="M2609">
        <v>0</v>
      </c>
      <c r="N2609">
        <v>0</v>
      </c>
      <c r="O2609">
        <v>0</v>
      </c>
      <c r="P2609" t="s">
        <v>607</v>
      </c>
      <c r="Q2609">
        <v>0</v>
      </c>
      <c r="R2609">
        <v>0</v>
      </c>
      <c r="S2609">
        <v>0</v>
      </c>
      <c r="T2609" t="s">
        <v>2900</v>
      </c>
      <c r="U2609" s="221">
        <f t="shared" si="81"/>
        <v>0</v>
      </c>
    </row>
    <row r="2610" spans="1:21" hidden="1">
      <c r="A2610" s="55" t="str">
        <f t="shared" si="80"/>
        <v>Y0BM6.4</v>
      </c>
      <c r="B2610" s="55">
        <f>VLOOKUP(J2610,'Mapping-CITI'!A:E,5,0)</f>
        <v>6.4</v>
      </c>
      <c r="D2610" s="42">
        <v>45016</v>
      </c>
      <c r="E2610" s="42">
        <v>45199</v>
      </c>
      <c r="F2610" t="s">
        <v>2900</v>
      </c>
      <c r="G2610" t="s">
        <v>2926</v>
      </c>
      <c r="H2610">
        <v>4160</v>
      </c>
      <c r="I2610" t="s">
        <v>2778</v>
      </c>
      <c r="J2610">
        <v>402278</v>
      </c>
      <c r="K2610" t="s">
        <v>2468</v>
      </c>
      <c r="L2610">
        <v>0</v>
      </c>
      <c r="M2610">
        <v>0</v>
      </c>
      <c r="N2610">
        <v>0</v>
      </c>
      <c r="O2610">
        <v>0</v>
      </c>
      <c r="P2610" t="s">
        <v>607</v>
      </c>
      <c r="Q2610">
        <v>0</v>
      </c>
      <c r="R2610">
        <v>0</v>
      </c>
      <c r="S2610">
        <v>0</v>
      </c>
      <c r="T2610" t="s">
        <v>2900</v>
      </c>
      <c r="U2610" s="221">
        <f t="shared" si="81"/>
        <v>0</v>
      </c>
    </row>
    <row r="2611" spans="1:21" hidden="1">
      <c r="A2611" s="55" t="str">
        <f t="shared" si="80"/>
        <v>Y0BM6.4</v>
      </c>
      <c r="B2611" s="55">
        <f>VLOOKUP(J2611,'Mapping-CITI'!A:E,5,0)</f>
        <v>6.4</v>
      </c>
      <c r="D2611" s="42">
        <v>45016</v>
      </c>
      <c r="E2611" s="42">
        <v>45199</v>
      </c>
      <c r="F2611" t="s">
        <v>2900</v>
      </c>
      <c r="G2611" t="s">
        <v>2926</v>
      </c>
      <c r="H2611">
        <v>4160</v>
      </c>
      <c r="I2611" t="s">
        <v>2778</v>
      </c>
      <c r="J2611">
        <v>402381</v>
      </c>
      <c r="K2611" t="s">
        <v>2491</v>
      </c>
      <c r="L2611">
        <v>144966.39000000001</v>
      </c>
      <c r="M2611">
        <v>102085.81</v>
      </c>
      <c r="N2611">
        <v>0</v>
      </c>
      <c r="O2611">
        <v>102085.81</v>
      </c>
      <c r="P2611" t="s">
        <v>607</v>
      </c>
      <c r="Q2611">
        <v>102085.81</v>
      </c>
      <c r="R2611">
        <v>0</v>
      </c>
      <c r="S2611">
        <v>16</v>
      </c>
      <c r="T2611" t="s">
        <v>2900</v>
      </c>
      <c r="U2611" s="221">
        <f t="shared" si="81"/>
        <v>1.0208581E-2</v>
      </c>
    </row>
    <row r="2612" spans="1:21" hidden="1">
      <c r="A2612" s="55" t="str">
        <f t="shared" si="80"/>
        <v>Y0BMIgnore</v>
      </c>
      <c r="B2612" s="55" t="str">
        <f>VLOOKUP(J2612,'Mapping-CITI'!A:E,5,0)</f>
        <v>Ignore</v>
      </c>
      <c r="D2612" s="42">
        <v>45016</v>
      </c>
      <c r="E2612" s="42">
        <v>45199</v>
      </c>
      <c r="F2612" t="s">
        <v>2900</v>
      </c>
      <c r="G2612" t="s">
        <v>2926</v>
      </c>
      <c r="H2612">
        <v>4160</v>
      </c>
      <c r="I2612" t="s">
        <v>2778</v>
      </c>
      <c r="J2612">
        <v>402387</v>
      </c>
      <c r="K2612" t="s">
        <v>2676</v>
      </c>
      <c r="L2612">
        <v>33268.25</v>
      </c>
      <c r="M2612">
        <v>0</v>
      </c>
      <c r="N2612">
        <v>0</v>
      </c>
      <c r="O2612">
        <v>0</v>
      </c>
      <c r="P2612" t="s">
        <v>607</v>
      </c>
      <c r="Q2612">
        <v>0</v>
      </c>
      <c r="R2612">
        <v>0</v>
      </c>
      <c r="S2612">
        <v>0</v>
      </c>
      <c r="T2612" t="s">
        <v>2900</v>
      </c>
      <c r="U2612" s="221">
        <f t="shared" si="81"/>
        <v>0</v>
      </c>
    </row>
    <row r="2613" spans="1:21" hidden="1">
      <c r="A2613" s="55" t="str">
        <f t="shared" si="80"/>
        <v>Y0BMIgnore</v>
      </c>
      <c r="B2613" s="55" t="str">
        <f>VLOOKUP(J2613,'Mapping-CITI'!A:E,5,0)</f>
        <v>Ignore</v>
      </c>
      <c r="D2613" s="42">
        <v>45016</v>
      </c>
      <c r="E2613" s="42">
        <v>45199</v>
      </c>
      <c r="F2613" t="s">
        <v>2900</v>
      </c>
      <c r="G2613" t="s">
        <v>2926</v>
      </c>
      <c r="H2613">
        <v>4160</v>
      </c>
      <c r="I2613" t="s">
        <v>2778</v>
      </c>
      <c r="J2613">
        <v>402388</v>
      </c>
      <c r="K2613" t="s">
        <v>2678</v>
      </c>
      <c r="L2613">
        <v>48530.19</v>
      </c>
      <c r="M2613">
        <v>0</v>
      </c>
      <c r="N2613">
        <v>0</v>
      </c>
      <c r="O2613">
        <v>0</v>
      </c>
      <c r="P2613" t="s">
        <v>607</v>
      </c>
      <c r="Q2613">
        <v>0</v>
      </c>
      <c r="R2613">
        <v>0</v>
      </c>
      <c r="S2613">
        <v>0</v>
      </c>
      <c r="T2613" t="s">
        <v>2900</v>
      </c>
      <c r="U2613" s="221">
        <f t="shared" si="81"/>
        <v>0</v>
      </c>
    </row>
    <row r="2614" spans="1:21" hidden="1">
      <c r="A2614" s="55" t="str">
        <f t="shared" si="80"/>
        <v>Y0BM6.4</v>
      </c>
      <c r="B2614" s="55">
        <f>VLOOKUP(J2614,'Mapping-CITI'!A:E,5,0)</f>
        <v>6.4</v>
      </c>
      <c r="D2614" s="42">
        <v>45016</v>
      </c>
      <c r="E2614" s="42">
        <v>45199</v>
      </c>
      <c r="F2614" t="s">
        <v>2900</v>
      </c>
      <c r="G2614" t="s">
        <v>2926</v>
      </c>
      <c r="H2614">
        <v>4160</v>
      </c>
      <c r="I2614" t="s">
        <v>2778</v>
      </c>
      <c r="J2614">
        <v>402404</v>
      </c>
      <c r="K2614" t="s">
        <v>2492</v>
      </c>
      <c r="L2614">
        <v>25260.92</v>
      </c>
      <c r="M2614">
        <v>22699.64</v>
      </c>
      <c r="N2614">
        <v>0</v>
      </c>
      <c r="O2614">
        <v>22699.64</v>
      </c>
      <c r="P2614" t="s">
        <v>607</v>
      </c>
      <c r="Q2614">
        <v>22699.64</v>
      </c>
      <c r="R2614">
        <v>22699.64</v>
      </c>
      <c r="S2614">
        <v>0</v>
      </c>
      <c r="T2614" t="s">
        <v>2900</v>
      </c>
      <c r="U2614" s="221">
        <f t="shared" si="81"/>
        <v>2.2699639999999997E-3</v>
      </c>
    </row>
    <row r="2615" spans="1:21" hidden="1">
      <c r="A2615" s="55" t="str">
        <f t="shared" si="80"/>
        <v>Y0BM6.4</v>
      </c>
      <c r="B2615" s="55">
        <f>VLOOKUP(J2615,'Mapping-CITI'!A:E,5,0)</f>
        <v>6.4</v>
      </c>
      <c r="D2615" s="42">
        <v>45016</v>
      </c>
      <c r="E2615" s="42">
        <v>45199</v>
      </c>
      <c r="F2615" t="s">
        <v>2900</v>
      </c>
      <c r="G2615" t="s">
        <v>2926</v>
      </c>
      <c r="H2615">
        <v>4160</v>
      </c>
      <c r="I2615" t="s">
        <v>2778</v>
      </c>
      <c r="J2615">
        <v>403303</v>
      </c>
      <c r="K2615" t="s">
        <v>2745</v>
      </c>
      <c r="L2615">
        <v>44984.02</v>
      </c>
      <c r="M2615">
        <v>0</v>
      </c>
      <c r="N2615">
        <v>0</v>
      </c>
      <c r="O2615">
        <v>0</v>
      </c>
      <c r="P2615" t="s">
        <v>607</v>
      </c>
      <c r="Q2615">
        <v>0</v>
      </c>
      <c r="R2615">
        <v>0</v>
      </c>
      <c r="S2615">
        <v>0</v>
      </c>
      <c r="T2615" t="s">
        <v>2900</v>
      </c>
      <c r="U2615" s="221">
        <f t="shared" si="81"/>
        <v>0</v>
      </c>
    </row>
    <row r="2616" spans="1:21" hidden="1">
      <c r="A2616" s="55" t="str">
        <f t="shared" si="80"/>
        <v>Y0BM5.2</v>
      </c>
      <c r="B2616" s="55">
        <f>VLOOKUP(J2616,'Mapping-CITI'!A:E,5,0)</f>
        <v>5.2</v>
      </c>
      <c r="D2616" s="42">
        <v>45016</v>
      </c>
      <c r="E2616" s="42">
        <v>45199</v>
      </c>
      <c r="F2616" t="s">
        <v>2900</v>
      </c>
      <c r="G2616" t="s">
        <v>2926</v>
      </c>
      <c r="H2616">
        <v>4170</v>
      </c>
      <c r="I2616" t="s">
        <v>2780</v>
      </c>
      <c r="J2616">
        <v>413523</v>
      </c>
      <c r="K2616" t="s">
        <v>2502</v>
      </c>
      <c r="L2616">
        <v>0</v>
      </c>
      <c r="M2616">
        <v>37658.1</v>
      </c>
      <c r="N2616">
        <v>2.94</v>
      </c>
      <c r="O2616">
        <v>37655.160000000003</v>
      </c>
      <c r="P2616" t="s">
        <v>607</v>
      </c>
      <c r="Q2616">
        <v>37655.160000000003</v>
      </c>
      <c r="R2616">
        <v>15.55</v>
      </c>
      <c r="S2616">
        <v>2.94</v>
      </c>
      <c r="T2616" t="s">
        <v>2900</v>
      </c>
      <c r="U2616" s="221">
        <f t="shared" si="81"/>
        <v>3.7655159999999996E-3</v>
      </c>
    </row>
    <row r="2617" spans="1:21" hidden="1">
      <c r="A2617" s="55" t="str">
        <f t="shared" si="80"/>
        <v>Y0BM5.3</v>
      </c>
      <c r="B2617" s="55">
        <f>VLOOKUP(J2617,'Mapping-CITI'!A:E,5,0)</f>
        <v>5.3</v>
      </c>
      <c r="D2617" s="42">
        <v>45016</v>
      </c>
      <c r="E2617" s="42">
        <v>45199</v>
      </c>
      <c r="F2617" t="s">
        <v>2900</v>
      </c>
      <c r="G2617" t="s">
        <v>2926</v>
      </c>
      <c r="H2617">
        <v>4120</v>
      </c>
      <c r="I2617" t="s">
        <v>2781</v>
      </c>
      <c r="J2617">
        <v>440159</v>
      </c>
      <c r="K2617" t="s">
        <v>2509</v>
      </c>
      <c r="L2617">
        <v>11167655</v>
      </c>
      <c r="M2617">
        <v>558750</v>
      </c>
      <c r="N2617">
        <v>0</v>
      </c>
      <c r="O2617">
        <v>558750</v>
      </c>
      <c r="P2617" t="s">
        <v>607</v>
      </c>
      <c r="Q2617">
        <v>558750</v>
      </c>
      <c r="R2617">
        <v>0</v>
      </c>
      <c r="S2617">
        <v>0</v>
      </c>
      <c r="T2617" t="s">
        <v>2900</v>
      </c>
      <c r="U2617" s="221">
        <f t="shared" si="81"/>
        <v>5.5875000000000001E-2</v>
      </c>
    </row>
    <row r="2618" spans="1:21" hidden="1">
      <c r="A2618" s="55" t="str">
        <f t="shared" si="80"/>
        <v>Y0BM5.3</v>
      </c>
      <c r="B2618" s="55">
        <f>VLOOKUP(J2618,'Mapping-CITI'!A:E,5,0)</f>
        <v>5.3</v>
      </c>
      <c r="D2618" s="42">
        <v>45016</v>
      </c>
      <c r="E2618" s="42">
        <v>45199</v>
      </c>
      <c r="F2618" t="s">
        <v>2900</v>
      </c>
      <c r="G2618" t="s">
        <v>2926</v>
      </c>
      <c r="H2618">
        <v>4120</v>
      </c>
      <c r="I2618" t="s">
        <v>2781</v>
      </c>
      <c r="J2618">
        <v>440161</v>
      </c>
      <c r="K2618" t="s">
        <v>2511</v>
      </c>
      <c r="L2618">
        <v>13827894.84</v>
      </c>
      <c r="M2618">
        <v>7733073.3600000003</v>
      </c>
      <c r="N2618">
        <v>0</v>
      </c>
      <c r="O2618">
        <v>7733073.3600000003</v>
      </c>
      <c r="P2618" t="s">
        <v>607</v>
      </c>
      <c r="Q2618">
        <v>7733073.3600000003</v>
      </c>
      <c r="R2618">
        <v>0</v>
      </c>
      <c r="S2618">
        <v>0</v>
      </c>
      <c r="T2618" t="s">
        <v>2900</v>
      </c>
      <c r="U2618" s="221">
        <f t="shared" si="81"/>
        <v>0.77330733600000001</v>
      </c>
    </row>
    <row r="2619" spans="1:21" hidden="1">
      <c r="A2619" s="55" t="str">
        <f t="shared" si="80"/>
        <v>Y0BM5.2</v>
      </c>
      <c r="B2619" s="55">
        <f>VLOOKUP(J2619,'Mapping-CITI'!A:E,5,0)</f>
        <v>5.2</v>
      </c>
      <c r="D2619" s="42">
        <v>45016</v>
      </c>
      <c r="E2619" s="42">
        <v>45199</v>
      </c>
      <c r="F2619" t="s">
        <v>2900</v>
      </c>
      <c r="G2619" t="s">
        <v>2926</v>
      </c>
      <c r="H2619">
        <v>5110</v>
      </c>
      <c r="I2619" t="s">
        <v>2776</v>
      </c>
      <c r="J2619">
        <v>440209</v>
      </c>
      <c r="K2619" t="s">
        <v>4274</v>
      </c>
      <c r="L2619">
        <v>0</v>
      </c>
      <c r="M2619">
        <v>281201.19</v>
      </c>
      <c r="N2619">
        <v>0</v>
      </c>
      <c r="O2619">
        <v>281201.19</v>
      </c>
      <c r="P2619" t="s">
        <v>607</v>
      </c>
      <c r="Q2619">
        <v>281201.19</v>
      </c>
      <c r="R2619">
        <v>0</v>
      </c>
      <c r="S2619">
        <v>0</v>
      </c>
      <c r="T2619" t="s">
        <v>2900</v>
      </c>
      <c r="U2619" s="221">
        <f t="shared" si="81"/>
        <v>2.8120118999999999E-2</v>
      </c>
    </row>
    <row r="2620" spans="1:21" hidden="1">
      <c r="A2620" s="55" t="str">
        <f t="shared" si="80"/>
        <v>Y0BM5.5</v>
      </c>
      <c r="B2620" s="55">
        <f>VLOOKUP(J2620,'Mapping-CITI'!A:E,5,0)</f>
        <v>5.5</v>
      </c>
      <c r="D2620" s="42">
        <v>45016</v>
      </c>
      <c r="E2620" s="42">
        <v>45199</v>
      </c>
      <c r="F2620" t="s">
        <v>2900</v>
      </c>
      <c r="G2620" t="s">
        <v>2926</v>
      </c>
      <c r="H2620">
        <v>5110</v>
      </c>
      <c r="I2620" t="s">
        <v>2776</v>
      </c>
      <c r="J2620">
        <v>440225</v>
      </c>
      <c r="K2620" t="s">
        <v>2515</v>
      </c>
      <c r="L2620">
        <v>13.56</v>
      </c>
      <c r="M2620">
        <v>19013.45</v>
      </c>
      <c r="N2620">
        <v>16865.599999999999</v>
      </c>
      <c r="O2620">
        <v>2147.85</v>
      </c>
      <c r="P2620" t="s">
        <v>607</v>
      </c>
      <c r="Q2620">
        <v>2147.85</v>
      </c>
      <c r="R2620">
        <v>19013.45</v>
      </c>
      <c r="S2620">
        <v>16865.599999999999</v>
      </c>
      <c r="T2620" t="s">
        <v>2900</v>
      </c>
      <c r="U2620" s="221">
        <f t="shared" si="81"/>
        <v>2.1478500000000021E-4</v>
      </c>
    </row>
    <row r="2621" spans="1:21" hidden="1">
      <c r="A2621" s="55" t="str">
        <f t="shared" si="80"/>
        <v>Y0BM6.4</v>
      </c>
      <c r="B2621" s="55">
        <f>VLOOKUP(J2621,'Mapping-CITI'!A:E,5,0)</f>
        <v>6.4</v>
      </c>
      <c r="D2621" s="42">
        <v>45016</v>
      </c>
      <c r="E2621" s="42">
        <v>45199</v>
      </c>
      <c r="F2621" t="s">
        <v>2900</v>
      </c>
      <c r="G2621" t="s">
        <v>2926</v>
      </c>
      <c r="H2621">
        <v>4160</v>
      </c>
      <c r="I2621" t="s">
        <v>2778</v>
      </c>
      <c r="J2621">
        <v>440325</v>
      </c>
      <c r="K2621" t="s">
        <v>2517</v>
      </c>
      <c r="L2621">
        <v>0</v>
      </c>
      <c r="M2621">
        <v>0</v>
      </c>
      <c r="N2621">
        <v>0</v>
      </c>
      <c r="O2621">
        <v>0</v>
      </c>
      <c r="P2621" t="s">
        <v>607</v>
      </c>
      <c r="Q2621">
        <v>0</v>
      </c>
      <c r="R2621">
        <v>0</v>
      </c>
      <c r="S2621">
        <v>0</v>
      </c>
      <c r="T2621" t="s">
        <v>2900</v>
      </c>
      <c r="U2621" s="221">
        <f t="shared" si="81"/>
        <v>0</v>
      </c>
    </row>
    <row r="2622" spans="1:21" hidden="1">
      <c r="A2622" s="55" t="str">
        <f t="shared" si="80"/>
        <v>Y0BM6.4</v>
      </c>
      <c r="B2622" s="55">
        <f>VLOOKUP(J2622,'Mapping-CITI'!A:E,5,0)</f>
        <v>6.4</v>
      </c>
      <c r="D2622" s="42">
        <v>45016</v>
      </c>
      <c r="E2622" s="42">
        <v>45199</v>
      </c>
      <c r="F2622" t="s">
        <v>2900</v>
      </c>
      <c r="G2622" t="s">
        <v>2926</v>
      </c>
      <c r="H2622">
        <v>4160</v>
      </c>
      <c r="I2622" t="s">
        <v>2778</v>
      </c>
      <c r="J2622">
        <v>440341</v>
      </c>
      <c r="K2622" t="s">
        <v>2682</v>
      </c>
      <c r="L2622">
        <v>846637.31</v>
      </c>
      <c r="M2622">
        <v>651563.91</v>
      </c>
      <c r="N2622">
        <v>0</v>
      </c>
      <c r="O2622">
        <v>651563.91</v>
      </c>
      <c r="P2622" t="s">
        <v>607</v>
      </c>
      <c r="Q2622">
        <v>651563.91</v>
      </c>
      <c r="R2622">
        <v>0</v>
      </c>
      <c r="S2622">
        <v>0</v>
      </c>
      <c r="T2622" t="s">
        <v>2900</v>
      </c>
      <c r="U2622" s="221">
        <f t="shared" si="81"/>
        <v>6.5156391000000008E-2</v>
      </c>
    </row>
    <row r="2623" spans="1:21" hidden="1">
      <c r="A2623" s="55" t="str">
        <f t="shared" si="80"/>
        <v>Y0BM6.4</v>
      </c>
      <c r="B2623" s="55">
        <f>VLOOKUP(J2623,'Mapping-CITI'!A:E,5,0)</f>
        <v>6.4</v>
      </c>
      <c r="D2623" s="42">
        <v>45016</v>
      </c>
      <c r="E2623" s="42">
        <v>45199</v>
      </c>
      <c r="F2623" t="s">
        <v>2900</v>
      </c>
      <c r="G2623" t="s">
        <v>2926</v>
      </c>
      <c r="H2623">
        <v>4160</v>
      </c>
      <c r="I2623" t="s">
        <v>2778</v>
      </c>
      <c r="J2623">
        <v>440342</v>
      </c>
      <c r="K2623" t="s">
        <v>2683</v>
      </c>
      <c r="L2623">
        <v>846637.31</v>
      </c>
      <c r="M2623">
        <v>651563.91</v>
      </c>
      <c r="N2623">
        <v>0</v>
      </c>
      <c r="O2623">
        <v>651563.91</v>
      </c>
      <c r="P2623" t="s">
        <v>607</v>
      </c>
      <c r="Q2623">
        <v>651563.91</v>
      </c>
      <c r="R2623">
        <v>0</v>
      </c>
      <c r="S2623">
        <v>0</v>
      </c>
      <c r="T2623" t="s">
        <v>2900</v>
      </c>
      <c r="U2623" s="221">
        <f t="shared" si="81"/>
        <v>6.5156391000000008E-2</v>
      </c>
    </row>
    <row r="2624" spans="1:21" hidden="1">
      <c r="A2624" s="55" t="str">
        <f t="shared" si="80"/>
        <v>Y0BM6.4</v>
      </c>
      <c r="B2624" s="55">
        <f>VLOOKUP(J2624,'Mapping-CITI'!A:E,5,0)</f>
        <v>6.4</v>
      </c>
      <c r="D2624" s="42">
        <v>45016</v>
      </c>
      <c r="E2624" s="42">
        <v>45199</v>
      </c>
      <c r="F2624" t="s">
        <v>2900</v>
      </c>
      <c r="G2624" t="s">
        <v>2926</v>
      </c>
      <c r="H2624">
        <v>4160</v>
      </c>
      <c r="I2624" t="s">
        <v>2778</v>
      </c>
      <c r="J2624">
        <v>440416</v>
      </c>
      <c r="K2624" t="s">
        <v>664</v>
      </c>
      <c r="L2624">
        <v>-1099831.7</v>
      </c>
      <c r="M2624">
        <v>19343.09</v>
      </c>
      <c r="N2624">
        <v>354494.65</v>
      </c>
      <c r="O2624">
        <v>-335151.56</v>
      </c>
      <c r="P2624" t="s">
        <v>607</v>
      </c>
      <c r="Q2624">
        <v>-335151.56</v>
      </c>
      <c r="R2624">
        <v>19343.09</v>
      </c>
      <c r="S2624">
        <v>354494.65</v>
      </c>
      <c r="T2624" t="s">
        <v>2900</v>
      </c>
      <c r="U2624" s="221">
        <f t="shared" si="81"/>
        <v>-3.3515155999999997E-2</v>
      </c>
    </row>
    <row r="2625" spans="1:21" hidden="1">
      <c r="A2625" s="55" t="str">
        <f t="shared" si="80"/>
        <v>Y0BM6.4</v>
      </c>
      <c r="B2625" s="55">
        <f>VLOOKUP(J2625,'Mapping-CITI'!A:E,5,0)</f>
        <v>6.4</v>
      </c>
      <c r="D2625" s="42">
        <v>45016</v>
      </c>
      <c r="E2625" s="42">
        <v>45199</v>
      </c>
      <c r="F2625" t="s">
        <v>2900</v>
      </c>
      <c r="G2625" t="s">
        <v>2926</v>
      </c>
      <c r="H2625">
        <v>4160</v>
      </c>
      <c r="I2625" t="s">
        <v>2778</v>
      </c>
      <c r="J2625">
        <v>440445</v>
      </c>
      <c r="K2625" t="s">
        <v>2596</v>
      </c>
      <c r="L2625">
        <v>5033.43</v>
      </c>
      <c r="M2625">
        <v>18089.09</v>
      </c>
      <c r="N2625">
        <v>18089.09</v>
      </c>
      <c r="O2625">
        <v>0</v>
      </c>
      <c r="P2625" t="s">
        <v>607</v>
      </c>
      <c r="Q2625">
        <v>0</v>
      </c>
      <c r="R2625">
        <v>18089.09</v>
      </c>
      <c r="S2625">
        <v>18089.09</v>
      </c>
      <c r="T2625" t="s">
        <v>2900</v>
      </c>
      <c r="U2625" s="221">
        <f t="shared" si="81"/>
        <v>0</v>
      </c>
    </row>
    <row r="2626" spans="1:21" hidden="1">
      <c r="A2626" s="55" t="str">
        <f t="shared" si="80"/>
        <v>Y0BM6.4</v>
      </c>
      <c r="B2626" s="55">
        <f>VLOOKUP(J2626,'Mapping-CITI'!A:E,5,0)</f>
        <v>6.4</v>
      </c>
      <c r="D2626" s="42">
        <v>45016</v>
      </c>
      <c r="E2626" s="42">
        <v>45199</v>
      </c>
      <c r="F2626" t="s">
        <v>2900</v>
      </c>
      <c r="G2626" t="s">
        <v>2926</v>
      </c>
      <c r="H2626">
        <v>4160</v>
      </c>
      <c r="I2626" t="s">
        <v>2778</v>
      </c>
      <c r="J2626">
        <v>440485</v>
      </c>
      <c r="K2626" t="s">
        <v>2517</v>
      </c>
      <c r="L2626">
        <v>0</v>
      </c>
      <c r="M2626">
        <v>0</v>
      </c>
      <c r="N2626">
        <v>0</v>
      </c>
      <c r="O2626">
        <v>0</v>
      </c>
      <c r="P2626" t="s">
        <v>607</v>
      </c>
      <c r="Q2626">
        <v>0</v>
      </c>
      <c r="R2626">
        <v>0</v>
      </c>
      <c r="S2626">
        <v>0</v>
      </c>
      <c r="T2626" t="s">
        <v>2900</v>
      </c>
      <c r="U2626" s="221">
        <f t="shared" si="81"/>
        <v>0</v>
      </c>
    </row>
    <row r="2627" spans="1:21" hidden="1">
      <c r="A2627" s="55" t="str">
        <f t="shared" ref="A2627:A2690" si="82">F2627&amp;B2627</f>
        <v>Y0BM6.4</v>
      </c>
      <c r="B2627" s="55">
        <f>VLOOKUP(J2627,'Mapping-CITI'!A:E,5,0)</f>
        <v>6.4</v>
      </c>
      <c r="D2627" s="42">
        <v>45016</v>
      </c>
      <c r="E2627" s="42">
        <v>45199</v>
      </c>
      <c r="F2627" t="s">
        <v>2900</v>
      </c>
      <c r="G2627" t="s">
        <v>2926</v>
      </c>
      <c r="H2627">
        <v>4160</v>
      </c>
      <c r="I2627" t="s">
        <v>2778</v>
      </c>
      <c r="J2627">
        <v>440509</v>
      </c>
      <c r="K2627" t="s">
        <v>2524</v>
      </c>
      <c r="L2627">
        <v>305613.34000000003</v>
      </c>
      <c r="M2627">
        <v>226232.4</v>
      </c>
      <c r="N2627">
        <v>0</v>
      </c>
      <c r="O2627">
        <v>226232.4</v>
      </c>
      <c r="P2627" t="s">
        <v>607</v>
      </c>
      <c r="Q2627">
        <v>226232.4</v>
      </c>
      <c r="R2627">
        <v>0</v>
      </c>
      <c r="S2627">
        <v>0</v>
      </c>
      <c r="T2627" t="s">
        <v>2900</v>
      </c>
      <c r="U2627" s="221">
        <f t="shared" ref="U2627:U2690" si="83">(M2627-N2627)/10^7</f>
        <v>2.2623239999999999E-2</v>
      </c>
    </row>
    <row r="2628" spans="1:21" hidden="1">
      <c r="A2628" s="55" t="str">
        <f t="shared" si="82"/>
        <v>Y0BM6.2</v>
      </c>
      <c r="B2628" s="55">
        <f>VLOOKUP(J2628,'Mapping-CITI'!A:E,5,0)</f>
        <v>6.2</v>
      </c>
      <c r="D2628" s="42">
        <v>45016</v>
      </c>
      <c r="E2628" s="42">
        <v>45199</v>
      </c>
      <c r="F2628" t="s">
        <v>2900</v>
      </c>
      <c r="G2628" t="s">
        <v>2926</v>
      </c>
      <c r="H2628">
        <v>4160</v>
      </c>
      <c r="I2628" t="s">
        <v>2778</v>
      </c>
      <c r="J2628">
        <v>440512</v>
      </c>
      <c r="K2628" t="s">
        <v>2525</v>
      </c>
      <c r="L2628">
        <v>0</v>
      </c>
      <c r="M2628">
        <v>0</v>
      </c>
      <c r="N2628">
        <v>0</v>
      </c>
      <c r="O2628">
        <v>0</v>
      </c>
      <c r="P2628" t="s">
        <v>607</v>
      </c>
      <c r="Q2628">
        <v>0</v>
      </c>
      <c r="R2628">
        <v>0</v>
      </c>
      <c r="S2628">
        <v>0</v>
      </c>
      <c r="T2628" t="s">
        <v>2900</v>
      </c>
      <c r="U2628" s="221">
        <f t="shared" si="83"/>
        <v>0</v>
      </c>
    </row>
    <row r="2629" spans="1:21" hidden="1">
      <c r="A2629" s="55" t="str">
        <f t="shared" si="82"/>
        <v>Y0BM6.4</v>
      </c>
      <c r="B2629" s="55">
        <f>VLOOKUP(J2629,'Mapping-CITI'!A:E,5,0)</f>
        <v>6.4</v>
      </c>
      <c r="D2629" s="42">
        <v>45016</v>
      </c>
      <c r="E2629" s="42">
        <v>45199</v>
      </c>
      <c r="F2629" t="s">
        <v>2900</v>
      </c>
      <c r="G2629" t="s">
        <v>2926</v>
      </c>
      <c r="H2629">
        <v>4160</v>
      </c>
      <c r="I2629" t="s">
        <v>2778</v>
      </c>
      <c r="J2629">
        <v>440515</v>
      </c>
      <c r="K2629" t="s">
        <v>2526</v>
      </c>
      <c r="L2629">
        <v>0</v>
      </c>
      <c r="M2629">
        <v>0</v>
      </c>
      <c r="N2629">
        <v>0</v>
      </c>
      <c r="O2629">
        <v>0</v>
      </c>
      <c r="P2629" t="s">
        <v>607</v>
      </c>
      <c r="Q2629">
        <v>0</v>
      </c>
      <c r="R2629">
        <v>0</v>
      </c>
      <c r="S2629">
        <v>0</v>
      </c>
      <c r="T2629" t="s">
        <v>2900</v>
      </c>
      <c r="U2629" s="221">
        <f t="shared" si="83"/>
        <v>0</v>
      </c>
    </row>
    <row r="2630" spans="1:21" hidden="1">
      <c r="A2630" s="55" t="str">
        <f t="shared" si="82"/>
        <v>Y0BMIgnore</v>
      </c>
      <c r="B2630" s="55" t="str">
        <f>VLOOKUP(J2630,'Mapping-CITI'!A:E,5,0)</f>
        <v>Ignore</v>
      </c>
      <c r="D2630" s="42">
        <v>45016</v>
      </c>
      <c r="E2630" s="42">
        <v>45199</v>
      </c>
      <c r="F2630" t="s">
        <v>2900</v>
      </c>
      <c r="G2630" t="s">
        <v>2926</v>
      </c>
      <c r="H2630">
        <v>9100</v>
      </c>
      <c r="I2630" t="s">
        <v>4276</v>
      </c>
      <c r="J2630">
        <v>501303</v>
      </c>
      <c r="K2630" t="s">
        <v>4277</v>
      </c>
      <c r="L2630">
        <v>0</v>
      </c>
      <c r="M2630">
        <v>250000000</v>
      </c>
      <c r="N2630">
        <v>250000000</v>
      </c>
      <c r="O2630">
        <v>0</v>
      </c>
      <c r="P2630" t="s">
        <v>607</v>
      </c>
      <c r="Q2630">
        <v>0</v>
      </c>
      <c r="R2630">
        <v>0</v>
      </c>
      <c r="S2630">
        <v>0</v>
      </c>
      <c r="T2630" t="s">
        <v>2900</v>
      </c>
      <c r="U2630" s="221">
        <f t="shared" si="83"/>
        <v>0</v>
      </c>
    </row>
    <row r="2631" spans="1:21" hidden="1">
      <c r="A2631" s="55" t="str">
        <f t="shared" si="82"/>
        <v>Y0BMIgnore</v>
      </c>
      <c r="B2631" s="55" t="str">
        <f>VLOOKUP(J2631,'Mapping-CITI'!A:E,5,0)</f>
        <v>Ignore</v>
      </c>
      <c r="D2631" s="42">
        <v>45016</v>
      </c>
      <c r="E2631" s="42">
        <v>45199</v>
      </c>
      <c r="F2631" t="s">
        <v>2900</v>
      </c>
      <c r="G2631" t="s">
        <v>2926</v>
      </c>
      <c r="H2631">
        <v>9100</v>
      </c>
      <c r="I2631" t="s">
        <v>4276</v>
      </c>
      <c r="J2631">
        <v>601303</v>
      </c>
      <c r="K2631" t="s">
        <v>4278</v>
      </c>
      <c r="L2631">
        <v>0</v>
      </c>
      <c r="M2631">
        <v>250000000</v>
      </c>
      <c r="N2631">
        <v>250000000</v>
      </c>
      <c r="O2631">
        <v>0</v>
      </c>
      <c r="P2631" t="s">
        <v>607</v>
      </c>
      <c r="Q2631">
        <v>0</v>
      </c>
      <c r="R2631">
        <v>0</v>
      </c>
      <c r="S2631">
        <v>0</v>
      </c>
      <c r="T2631" t="s">
        <v>2900</v>
      </c>
      <c r="U2631" s="221">
        <f t="shared" si="83"/>
        <v>0</v>
      </c>
    </row>
    <row r="2632" spans="1:21" hidden="1">
      <c r="A2632" s="55" t="str">
        <f t="shared" si="82"/>
        <v>Y0BN0</v>
      </c>
      <c r="B2632" s="55">
        <f>VLOOKUP(J2632,'Mapping-CITI'!A:E,5,0)</f>
        <v>0</v>
      </c>
      <c r="D2632" s="42">
        <v>45016</v>
      </c>
      <c r="E2632" s="42">
        <v>45199</v>
      </c>
      <c r="F2632" t="s">
        <v>2901</v>
      </c>
      <c r="G2632" t="s">
        <v>1000</v>
      </c>
      <c r="H2632">
        <v>1210</v>
      </c>
      <c r="I2632" t="s">
        <v>2767</v>
      </c>
      <c r="J2632">
        <v>101131</v>
      </c>
      <c r="K2632" t="s">
        <v>2729</v>
      </c>
      <c r="L2632">
        <v>313319424.94</v>
      </c>
      <c r="M2632">
        <v>0</v>
      </c>
      <c r="N2632">
        <v>106561203.5</v>
      </c>
      <c r="O2632">
        <v>206758221.44</v>
      </c>
      <c r="P2632" t="s">
        <v>607</v>
      </c>
      <c r="Q2632">
        <v>206758221.44</v>
      </c>
      <c r="R2632">
        <v>0</v>
      </c>
      <c r="S2632">
        <v>0</v>
      </c>
      <c r="T2632" t="s">
        <v>2901</v>
      </c>
      <c r="U2632" s="221">
        <f t="shared" si="83"/>
        <v>-10.65612035</v>
      </c>
    </row>
    <row r="2633" spans="1:21" hidden="1">
      <c r="A2633" s="55" t="str">
        <f t="shared" si="82"/>
        <v>Y0BN0</v>
      </c>
      <c r="B2633" s="55">
        <f>VLOOKUP(J2633,'Mapping-CITI'!A:E,5,0)</f>
        <v>0</v>
      </c>
      <c r="D2633" s="42">
        <v>45016</v>
      </c>
      <c r="E2633" s="42">
        <v>45199</v>
      </c>
      <c r="F2633" t="s">
        <v>2901</v>
      </c>
      <c r="G2633" t="s">
        <v>1000</v>
      </c>
      <c r="H2633">
        <v>1210</v>
      </c>
      <c r="I2633" t="s">
        <v>2767</v>
      </c>
      <c r="J2633">
        <v>102101</v>
      </c>
      <c r="K2633" t="s">
        <v>2612</v>
      </c>
      <c r="L2633">
        <v>0</v>
      </c>
      <c r="M2633">
        <v>762973</v>
      </c>
      <c r="N2633">
        <v>762973</v>
      </c>
      <c r="O2633">
        <v>0</v>
      </c>
      <c r="P2633" t="s">
        <v>607</v>
      </c>
      <c r="Q2633">
        <v>0</v>
      </c>
      <c r="R2633">
        <v>762973</v>
      </c>
      <c r="S2633">
        <v>0</v>
      </c>
      <c r="T2633" t="s">
        <v>2901</v>
      </c>
      <c r="U2633" s="221">
        <f t="shared" si="83"/>
        <v>0</v>
      </c>
    </row>
    <row r="2634" spans="1:21" hidden="1">
      <c r="A2634" s="55" t="str">
        <f t="shared" si="82"/>
        <v>Y0BN0</v>
      </c>
      <c r="B2634" s="55">
        <f>VLOOKUP(J2634,'Mapping-CITI'!A:E,5,0)</f>
        <v>0</v>
      </c>
      <c r="D2634" s="42">
        <v>45016</v>
      </c>
      <c r="E2634" s="42">
        <v>45199</v>
      </c>
      <c r="F2634" t="s">
        <v>2901</v>
      </c>
      <c r="G2634" t="s">
        <v>1000</v>
      </c>
      <c r="H2634">
        <v>1210</v>
      </c>
      <c r="I2634" t="s">
        <v>2767</v>
      </c>
      <c r="J2634">
        <v>102103</v>
      </c>
      <c r="K2634" t="s">
        <v>2006</v>
      </c>
      <c r="L2634">
        <v>13980456951.799999</v>
      </c>
      <c r="M2634">
        <v>6748393750</v>
      </c>
      <c r="N2634">
        <v>6200781801.3500004</v>
      </c>
      <c r="O2634">
        <v>14528068900.450001</v>
      </c>
      <c r="P2634" t="s">
        <v>607</v>
      </c>
      <c r="Q2634">
        <v>14528068900.450001</v>
      </c>
      <c r="R2634">
        <v>0</v>
      </c>
      <c r="S2634">
        <v>213136</v>
      </c>
      <c r="T2634" t="s">
        <v>2901</v>
      </c>
      <c r="U2634" s="221">
        <f t="shared" si="83"/>
        <v>54.761194864999965</v>
      </c>
    </row>
    <row r="2635" spans="1:21" hidden="1">
      <c r="A2635" s="55" t="str">
        <f t="shared" si="82"/>
        <v>Y0BN0</v>
      </c>
      <c r="B2635" s="55">
        <f>VLOOKUP(J2635,'Mapping-CITI'!A:E,5,0)</f>
        <v>0</v>
      </c>
      <c r="D2635" s="42">
        <v>45016</v>
      </c>
      <c r="E2635" s="42">
        <v>45199</v>
      </c>
      <c r="F2635" t="s">
        <v>2901</v>
      </c>
      <c r="G2635" t="s">
        <v>1000</v>
      </c>
      <c r="H2635">
        <v>1210</v>
      </c>
      <c r="I2635" t="s">
        <v>2767</v>
      </c>
      <c r="J2635">
        <v>102104</v>
      </c>
      <c r="K2635" t="s">
        <v>2007</v>
      </c>
      <c r="L2635">
        <v>710586107.62</v>
      </c>
      <c r="M2635">
        <v>122997847639.24001</v>
      </c>
      <c r="N2635">
        <v>123125080001.53999</v>
      </c>
      <c r="O2635">
        <v>583353745.32000005</v>
      </c>
      <c r="P2635" t="s">
        <v>607</v>
      </c>
      <c r="Q2635">
        <v>583353745.32000005</v>
      </c>
      <c r="R2635">
        <v>0</v>
      </c>
      <c r="S2635">
        <v>0</v>
      </c>
      <c r="T2635" t="s">
        <v>2901</v>
      </c>
      <c r="U2635" s="221">
        <f t="shared" si="83"/>
        <v>-12.723236229998779</v>
      </c>
    </row>
    <row r="2636" spans="1:21" hidden="1">
      <c r="A2636" s="55" t="str">
        <f t="shared" si="82"/>
        <v>Y0BN0</v>
      </c>
      <c r="B2636" s="55">
        <f>VLOOKUP(J2636,'Mapping-CITI'!A:E,5,0)</f>
        <v>0</v>
      </c>
      <c r="D2636" s="42">
        <v>45016</v>
      </c>
      <c r="E2636" s="42">
        <v>45199</v>
      </c>
      <c r="F2636" t="s">
        <v>2901</v>
      </c>
      <c r="G2636" t="s">
        <v>1000</v>
      </c>
      <c r="H2636">
        <v>1210</v>
      </c>
      <c r="I2636" t="s">
        <v>2767</v>
      </c>
      <c r="J2636">
        <v>102107</v>
      </c>
      <c r="K2636" t="s">
        <v>2010</v>
      </c>
      <c r="L2636">
        <v>4368296000</v>
      </c>
      <c r="M2636">
        <v>0</v>
      </c>
      <c r="N2636">
        <v>4368296000</v>
      </c>
      <c r="O2636">
        <v>0</v>
      </c>
      <c r="P2636" t="s">
        <v>607</v>
      </c>
      <c r="Q2636">
        <v>0</v>
      </c>
      <c r="R2636">
        <v>0</v>
      </c>
      <c r="S2636">
        <v>0</v>
      </c>
      <c r="T2636" t="s">
        <v>2901</v>
      </c>
      <c r="U2636" s="221">
        <f t="shared" si="83"/>
        <v>-436.82960000000003</v>
      </c>
    </row>
    <row r="2637" spans="1:21" hidden="1">
      <c r="A2637" s="55" t="str">
        <f t="shared" si="82"/>
        <v>Y0BN0</v>
      </c>
      <c r="B2637" s="55">
        <f>VLOOKUP(J2637,'Mapping-CITI'!A:E,5,0)</f>
        <v>0</v>
      </c>
      <c r="D2637" s="42">
        <v>45016</v>
      </c>
      <c r="E2637" s="42">
        <v>45199</v>
      </c>
      <c r="F2637" t="s">
        <v>2901</v>
      </c>
      <c r="G2637" t="s">
        <v>1000</v>
      </c>
      <c r="H2637">
        <v>1210</v>
      </c>
      <c r="I2637" t="s">
        <v>2767</v>
      </c>
      <c r="J2637">
        <v>102109</v>
      </c>
      <c r="K2637" t="s">
        <v>2012</v>
      </c>
      <c r="L2637">
        <v>15492904003.93</v>
      </c>
      <c r="M2637">
        <v>8640384750</v>
      </c>
      <c r="N2637">
        <v>6276325225.3299999</v>
      </c>
      <c r="O2637">
        <v>17856963528.599998</v>
      </c>
      <c r="P2637" t="s">
        <v>607</v>
      </c>
      <c r="Q2637">
        <v>17856963528.599998</v>
      </c>
      <c r="R2637">
        <v>0</v>
      </c>
      <c r="S2637">
        <v>549837</v>
      </c>
      <c r="T2637" t="s">
        <v>2901</v>
      </c>
      <c r="U2637" s="221">
        <f t="shared" si="83"/>
        <v>236.40595246700002</v>
      </c>
    </row>
    <row r="2638" spans="1:21" hidden="1">
      <c r="A2638" s="55" t="str">
        <f t="shared" si="82"/>
        <v>Y0BNIgnore</v>
      </c>
      <c r="B2638" s="55" t="str">
        <f>VLOOKUP(J2638,'Mapping-CITI'!A:E,5,0)</f>
        <v>Ignore</v>
      </c>
      <c r="D2638" s="42">
        <v>45016</v>
      </c>
      <c r="E2638" s="42">
        <v>45199</v>
      </c>
      <c r="F2638" t="s">
        <v>2901</v>
      </c>
      <c r="G2638" t="s">
        <v>1000</v>
      </c>
      <c r="H2638">
        <v>1700</v>
      </c>
      <c r="I2638" t="s">
        <v>2768</v>
      </c>
      <c r="J2638">
        <v>106101</v>
      </c>
      <c r="K2638" t="s">
        <v>2769</v>
      </c>
      <c r="L2638">
        <v>894530.21</v>
      </c>
      <c r="M2638">
        <v>12889778.539999999</v>
      </c>
      <c r="N2638">
        <v>12420372</v>
      </c>
      <c r="O2638">
        <v>1363936.75</v>
      </c>
      <c r="P2638" t="s">
        <v>607</v>
      </c>
      <c r="Q2638">
        <v>1363936.75</v>
      </c>
      <c r="R2638">
        <v>12889778.539999999</v>
      </c>
      <c r="S2638">
        <v>12420372</v>
      </c>
      <c r="T2638" t="s">
        <v>2901</v>
      </c>
      <c r="U2638" s="221">
        <f t="shared" si="83"/>
        <v>4.6940653999999908E-2</v>
      </c>
    </row>
    <row r="2639" spans="1:21" hidden="1">
      <c r="A2639" s="55" t="str">
        <f t="shared" si="82"/>
        <v>Y0BN0</v>
      </c>
      <c r="B2639" s="55">
        <f>VLOOKUP(J2639,'Mapping-CITI'!A:E,5,0)</f>
        <v>0</v>
      </c>
      <c r="D2639" s="42">
        <v>45016</v>
      </c>
      <c r="E2639" s="42">
        <v>45199</v>
      </c>
      <c r="F2639" t="s">
        <v>2901</v>
      </c>
      <c r="G2639" t="s">
        <v>1000</v>
      </c>
      <c r="H2639">
        <v>1700</v>
      </c>
      <c r="I2639" t="s">
        <v>2768</v>
      </c>
      <c r="J2639">
        <v>106103</v>
      </c>
      <c r="K2639" t="s">
        <v>2783</v>
      </c>
      <c r="L2639">
        <v>0</v>
      </c>
      <c r="M2639">
        <v>6742430.7199999997</v>
      </c>
      <c r="N2639">
        <v>6742430.71</v>
      </c>
      <c r="O2639">
        <v>0.01</v>
      </c>
      <c r="P2639" t="s">
        <v>607</v>
      </c>
      <c r="Q2639">
        <v>0.01</v>
      </c>
      <c r="R2639">
        <v>6742430.7199999997</v>
      </c>
      <c r="S2639">
        <v>6742430.71</v>
      </c>
      <c r="T2639" t="s">
        <v>2901</v>
      </c>
      <c r="U2639" s="221">
        <f t="shared" si="83"/>
        <v>9.9999997764825828E-10</v>
      </c>
    </row>
    <row r="2640" spans="1:21" hidden="1">
      <c r="A2640" s="55" t="str">
        <f t="shared" si="82"/>
        <v>Y0BNIgnore</v>
      </c>
      <c r="B2640" s="55" t="str">
        <f>VLOOKUP(J2640,'Mapping-CITI'!A:E,5,0)</f>
        <v>Ignore</v>
      </c>
      <c r="D2640" s="42">
        <v>45016</v>
      </c>
      <c r="E2640" s="42">
        <v>45199</v>
      </c>
      <c r="F2640" t="s">
        <v>2901</v>
      </c>
      <c r="G2640" t="s">
        <v>1000</v>
      </c>
      <c r="H2640">
        <v>1700</v>
      </c>
      <c r="I2640" t="s">
        <v>2768</v>
      </c>
      <c r="J2640">
        <v>106106</v>
      </c>
      <c r="K2640" t="s">
        <v>2784</v>
      </c>
      <c r="L2640">
        <v>337251.32</v>
      </c>
      <c r="M2640">
        <v>3745025.89</v>
      </c>
      <c r="N2640">
        <v>2717948.26</v>
      </c>
      <c r="O2640">
        <v>1364328.95</v>
      </c>
      <c r="P2640" t="s">
        <v>607</v>
      </c>
      <c r="Q2640">
        <v>1364328.95</v>
      </c>
      <c r="R2640">
        <v>3745025.89</v>
      </c>
      <c r="S2640">
        <v>2717948.26</v>
      </c>
      <c r="T2640" t="s">
        <v>2901</v>
      </c>
      <c r="U2640" s="221">
        <f t="shared" si="83"/>
        <v>0.10270776300000004</v>
      </c>
    </row>
    <row r="2641" spans="1:21" hidden="1">
      <c r="A2641" s="55" t="str">
        <f t="shared" si="82"/>
        <v>Y0BN0</v>
      </c>
      <c r="B2641" s="55">
        <f>VLOOKUP(J2641,'Mapping-CITI'!A:E,5,0)</f>
        <v>0</v>
      </c>
      <c r="D2641" s="42">
        <v>45016</v>
      </c>
      <c r="E2641" s="42">
        <v>45199</v>
      </c>
      <c r="F2641" t="s">
        <v>2901</v>
      </c>
      <c r="G2641" t="s">
        <v>1000</v>
      </c>
      <c r="H2641">
        <v>1400</v>
      </c>
      <c r="I2641" t="s">
        <v>2773</v>
      </c>
      <c r="J2641">
        <v>107102</v>
      </c>
      <c r="K2641" t="s">
        <v>2015</v>
      </c>
      <c r="L2641">
        <v>0</v>
      </c>
      <c r="M2641">
        <v>642364243.25</v>
      </c>
      <c r="N2641">
        <v>642364243.25</v>
      </c>
      <c r="O2641">
        <v>0</v>
      </c>
      <c r="P2641" t="s">
        <v>607</v>
      </c>
      <c r="Q2641">
        <v>0</v>
      </c>
      <c r="R2641">
        <v>0</v>
      </c>
      <c r="S2641">
        <v>0</v>
      </c>
      <c r="T2641" t="s">
        <v>2901</v>
      </c>
      <c r="U2641" s="221">
        <f t="shared" si="83"/>
        <v>0</v>
      </c>
    </row>
    <row r="2642" spans="1:21" hidden="1">
      <c r="A2642" s="55" t="str">
        <f t="shared" si="82"/>
        <v>Y0BN0</v>
      </c>
      <c r="B2642" s="55">
        <f>VLOOKUP(J2642,'Mapping-CITI'!A:E,5,0)</f>
        <v>0</v>
      </c>
      <c r="D2642" s="42">
        <v>45016</v>
      </c>
      <c r="E2642" s="42">
        <v>45199</v>
      </c>
      <c r="F2642" t="s">
        <v>2901</v>
      </c>
      <c r="G2642" t="s">
        <v>1000</v>
      </c>
      <c r="H2642">
        <v>1400</v>
      </c>
      <c r="I2642" t="s">
        <v>2773</v>
      </c>
      <c r="J2642">
        <v>107106</v>
      </c>
      <c r="K2642" t="s">
        <v>2753</v>
      </c>
      <c r="L2642">
        <v>-0.02</v>
      </c>
      <c r="M2642">
        <v>0</v>
      </c>
      <c r="N2642">
        <v>0</v>
      </c>
      <c r="O2642">
        <v>-0.02</v>
      </c>
      <c r="P2642" t="s">
        <v>607</v>
      </c>
      <c r="Q2642">
        <v>-0.02</v>
      </c>
      <c r="R2642">
        <v>0</v>
      </c>
      <c r="S2642">
        <v>0</v>
      </c>
      <c r="T2642" t="s">
        <v>2901</v>
      </c>
      <c r="U2642" s="221">
        <f t="shared" si="83"/>
        <v>0</v>
      </c>
    </row>
    <row r="2643" spans="1:21" hidden="1">
      <c r="A2643" s="55" t="str">
        <f t="shared" si="82"/>
        <v>Y0BN0</v>
      </c>
      <c r="B2643" s="55">
        <f>VLOOKUP(J2643,'Mapping-CITI'!A:E,5,0)</f>
        <v>0</v>
      </c>
      <c r="D2643" s="42">
        <v>45016</v>
      </c>
      <c r="E2643" s="42">
        <v>45199</v>
      </c>
      <c r="F2643" t="s">
        <v>2901</v>
      </c>
      <c r="G2643" t="s">
        <v>1000</v>
      </c>
      <c r="H2643">
        <v>1400</v>
      </c>
      <c r="I2643" t="s">
        <v>2773</v>
      </c>
      <c r="J2643">
        <v>109314</v>
      </c>
      <c r="K2643" t="s">
        <v>2837</v>
      </c>
      <c r="L2643">
        <v>2914.14</v>
      </c>
      <c r="M2643">
        <v>0</v>
      </c>
      <c r="N2643">
        <v>0</v>
      </c>
      <c r="O2643">
        <v>2914.14</v>
      </c>
      <c r="P2643" t="s">
        <v>607</v>
      </c>
      <c r="Q2643">
        <v>2914.14</v>
      </c>
      <c r="R2643">
        <v>0</v>
      </c>
      <c r="S2643">
        <v>0</v>
      </c>
      <c r="T2643" t="s">
        <v>2901</v>
      </c>
      <c r="U2643" s="221">
        <f t="shared" si="83"/>
        <v>0</v>
      </c>
    </row>
    <row r="2644" spans="1:21" hidden="1">
      <c r="A2644" s="55" t="str">
        <f t="shared" si="82"/>
        <v>Y0BN0</v>
      </c>
      <c r="B2644" s="55">
        <f>VLOOKUP(J2644,'Mapping-CITI'!A:E,5,0)</f>
        <v>0</v>
      </c>
      <c r="D2644" s="42">
        <v>45016</v>
      </c>
      <c r="E2644" s="42">
        <v>45199</v>
      </c>
      <c r="F2644" t="s">
        <v>2901</v>
      </c>
      <c r="G2644" t="s">
        <v>1000</v>
      </c>
      <c r="H2644">
        <v>1230</v>
      </c>
      <c r="I2644" t="s">
        <v>2772</v>
      </c>
      <c r="J2644">
        <v>111126</v>
      </c>
      <c r="K2644" t="s">
        <v>2022</v>
      </c>
      <c r="L2644">
        <v>136602.71</v>
      </c>
      <c r="M2644">
        <v>80321.850000000006</v>
      </c>
      <c r="N2644">
        <v>0</v>
      </c>
      <c r="O2644">
        <v>216924.56</v>
      </c>
      <c r="P2644" t="s">
        <v>607</v>
      </c>
      <c r="Q2644">
        <v>216924.56</v>
      </c>
      <c r="R2644">
        <v>0</v>
      </c>
      <c r="S2644">
        <v>0</v>
      </c>
      <c r="T2644" t="s">
        <v>2901</v>
      </c>
      <c r="U2644" s="221">
        <f t="shared" si="83"/>
        <v>8.0321850000000007E-3</v>
      </c>
    </row>
    <row r="2645" spans="1:21" hidden="1">
      <c r="A2645" s="55" t="str">
        <f t="shared" si="82"/>
        <v>Y0BN0</v>
      </c>
      <c r="B2645" s="55">
        <f>VLOOKUP(J2645,'Mapping-CITI'!A:E,5,0)</f>
        <v>0</v>
      </c>
      <c r="D2645" s="42">
        <v>45016</v>
      </c>
      <c r="E2645" s="42">
        <v>45199</v>
      </c>
      <c r="F2645" t="s">
        <v>2901</v>
      </c>
      <c r="G2645" t="s">
        <v>1000</v>
      </c>
      <c r="H2645">
        <v>1230</v>
      </c>
      <c r="I2645" t="s">
        <v>2772</v>
      </c>
      <c r="J2645">
        <v>111129</v>
      </c>
      <c r="K2645" t="s">
        <v>2025</v>
      </c>
      <c r="L2645">
        <v>82259495</v>
      </c>
      <c r="M2645">
        <v>-82259495</v>
      </c>
      <c r="N2645">
        <v>0</v>
      </c>
      <c r="O2645">
        <v>0</v>
      </c>
      <c r="P2645" t="s">
        <v>607</v>
      </c>
      <c r="Q2645">
        <v>0</v>
      </c>
      <c r="R2645">
        <v>0</v>
      </c>
      <c r="S2645">
        <v>70000</v>
      </c>
      <c r="T2645" t="s">
        <v>2901</v>
      </c>
      <c r="U2645" s="221">
        <f t="shared" si="83"/>
        <v>-8.2259495000000005</v>
      </c>
    </row>
    <row r="2646" spans="1:21" hidden="1">
      <c r="A2646" s="55" t="str">
        <f t="shared" si="82"/>
        <v>Y0BN0</v>
      </c>
      <c r="B2646" s="55">
        <f>VLOOKUP(J2646,'Mapping-CITI'!A:E,5,0)</f>
        <v>0</v>
      </c>
      <c r="D2646" s="42">
        <v>45016</v>
      </c>
      <c r="E2646" s="42">
        <v>45199</v>
      </c>
      <c r="F2646" t="s">
        <v>2901</v>
      </c>
      <c r="G2646" t="s">
        <v>1000</v>
      </c>
      <c r="H2646">
        <v>1400</v>
      </c>
      <c r="I2646" t="s">
        <v>2773</v>
      </c>
      <c r="J2646">
        <v>111137</v>
      </c>
      <c r="K2646" t="s">
        <v>2027</v>
      </c>
      <c r="L2646">
        <v>25744.79</v>
      </c>
      <c r="M2646">
        <v>31774.01</v>
      </c>
      <c r="N2646">
        <v>57518.8</v>
      </c>
      <c r="O2646">
        <v>0</v>
      </c>
      <c r="P2646" t="s">
        <v>607</v>
      </c>
      <c r="Q2646">
        <v>0</v>
      </c>
      <c r="R2646">
        <v>31774.01</v>
      </c>
      <c r="S2646">
        <v>57518.8</v>
      </c>
      <c r="T2646" t="s">
        <v>2901</v>
      </c>
      <c r="U2646" s="221">
        <f t="shared" si="83"/>
        <v>-2.5744790000000006E-3</v>
      </c>
    </row>
    <row r="2647" spans="1:21" hidden="1">
      <c r="A2647" s="55" t="str">
        <f t="shared" si="82"/>
        <v>Y0BN0</v>
      </c>
      <c r="B2647" s="55">
        <f>VLOOKUP(J2647,'Mapping-CITI'!A:E,5,0)</f>
        <v>0</v>
      </c>
      <c r="D2647" s="42">
        <v>45016</v>
      </c>
      <c r="E2647" s="42">
        <v>45199</v>
      </c>
      <c r="F2647" t="s">
        <v>2901</v>
      </c>
      <c r="G2647" t="s">
        <v>1000</v>
      </c>
      <c r="H2647">
        <v>1400</v>
      </c>
      <c r="I2647" t="s">
        <v>2773</v>
      </c>
      <c r="J2647">
        <v>111139</v>
      </c>
      <c r="K2647" t="s">
        <v>2865</v>
      </c>
      <c r="L2647">
        <v>0.01</v>
      </c>
      <c r="M2647">
        <v>0</v>
      </c>
      <c r="N2647">
        <v>0</v>
      </c>
      <c r="O2647">
        <v>0.01</v>
      </c>
      <c r="P2647" t="s">
        <v>607</v>
      </c>
      <c r="Q2647">
        <v>0.01</v>
      </c>
      <c r="R2647">
        <v>0</v>
      </c>
      <c r="S2647">
        <v>0</v>
      </c>
      <c r="T2647" t="s">
        <v>2901</v>
      </c>
      <c r="U2647" s="221">
        <f t="shared" si="83"/>
        <v>0</v>
      </c>
    </row>
    <row r="2648" spans="1:21" hidden="1">
      <c r="A2648" s="55" t="str">
        <f t="shared" si="82"/>
        <v>Y0BN0</v>
      </c>
      <c r="B2648" s="55">
        <f>VLOOKUP(J2648,'Mapping-CITI'!A:E,5,0)</f>
        <v>0</v>
      </c>
      <c r="D2648" s="42">
        <v>45016</v>
      </c>
      <c r="E2648" s="42">
        <v>45199</v>
      </c>
      <c r="F2648" t="s">
        <v>2901</v>
      </c>
      <c r="G2648" t="s">
        <v>1000</v>
      </c>
      <c r="H2648">
        <v>1400</v>
      </c>
      <c r="I2648" t="s">
        <v>2773</v>
      </c>
      <c r="J2648">
        <v>111181</v>
      </c>
      <c r="K2648" t="s">
        <v>2028</v>
      </c>
      <c r="L2648">
        <v>55386.2</v>
      </c>
      <c r="M2648">
        <v>0</v>
      </c>
      <c r="N2648">
        <v>0</v>
      </c>
      <c r="O2648">
        <v>55386.2</v>
      </c>
      <c r="P2648" t="s">
        <v>607</v>
      </c>
      <c r="Q2648">
        <v>55386.2</v>
      </c>
      <c r="R2648">
        <v>0</v>
      </c>
      <c r="S2648">
        <v>0</v>
      </c>
      <c r="T2648" t="s">
        <v>2901</v>
      </c>
      <c r="U2648" s="221">
        <f t="shared" si="83"/>
        <v>0</v>
      </c>
    </row>
    <row r="2649" spans="1:21" hidden="1">
      <c r="A2649" s="55" t="str">
        <f t="shared" si="82"/>
        <v>Y0BN0</v>
      </c>
      <c r="B2649" s="55">
        <f>VLOOKUP(J2649,'Mapping-CITI'!A:E,5,0)</f>
        <v>0</v>
      </c>
      <c r="D2649" s="42">
        <v>45016</v>
      </c>
      <c r="E2649" s="42">
        <v>45199</v>
      </c>
      <c r="F2649" t="s">
        <v>2901</v>
      </c>
      <c r="G2649" t="s">
        <v>1000</v>
      </c>
      <c r="H2649">
        <v>1400</v>
      </c>
      <c r="I2649" t="s">
        <v>2773</v>
      </c>
      <c r="J2649">
        <v>111182</v>
      </c>
      <c r="K2649" t="s">
        <v>2029</v>
      </c>
      <c r="L2649">
        <v>8574.86</v>
      </c>
      <c r="M2649">
        <v>0</v>
      </c>
      <c r="N2649">
        <v>0</v>
      </c>
      <c r="O2649">
        <v>8574.86</v>
      </c>
      <c r="P2649" t="s">
        <v>607</v>
      </c>
      <c r="Q2649">
        <v>8574.86</v>
      </c>
      <c r="R2649">
        <v>0</v>
      </c>
      <c r="S2649">
        <v>0</v>
      </c>
      <c r="T2649" t="s">
        <v>2901</v>
      </c>
      <c r="U2649" s="221">
        <f t="shared" si="83"/>
        <v>0</v>
      </c>
    </row>
    <row r="2650" spans="1:21" hidden="1">
      <c r="A2650" s="55" t="str">
        <f t="shared" si="82"/>
        <v>Y0BN0</v>
      </c>
      <c r="B2650" s="55">
        <f>VLOOKUP(J2650,'Mapping-CITI'!A:E,5,0)</f>
        <v>0</v>
      </c>
      <c r="D2650" s="42">
        <v>45016</v>
      </c>
      <c r="E2650" s="42">
        <v>45199</v>
      </c>
      <c r="F2650" t="s">
        <v>2901</v>
      </c>
      <c r="G2650" t="s">
        <v>1000</v>
      </c>
      <c r="H2650">
        <v>1400</v>
      </c>
      <c r="I2650" t="s">
        <v>2773</v>
      </c>
      <c r="J2650">
        <v>111183</v>
      </c>
      <c r="K2650" t="s">
        <v>2030</v>
      </c>
      <c r="L2650">
        <v>984.2</v>
      </c>
      <c r="M2650">
        <v>0</v>
      </c>
      <c r="N2650">
        <v>0</v>
      </c>
      <c r="O2650">
        <v>984.2</v>
      </c>
      <c r="P2650" t="s">
        <v>607</v>
      </c>
      <c r="Q2650">
        <v>984.2</v>
      </c>
      <c r="R2650">
        <v>0</v>
      </c>
      <c r="S2650">
        <v>0</v>
      </c>
      <c r="T2650" t="s">
        <v>2901</v>
      </c>
      <c r="U2650" s="221">
        <f t="shared" si="83"/>
        <v>0</v>
      </c>
    </row>
    <row r="2651" spans="1:21" hidden="1">
      <c r="A2651" s="55" t="str">
        <f t="shared" si="82"/>
        <v>Y0BN0</v>
      </c>
      <c r="B2651" s="55">
        <f>VLOOKUP(J2651,'Mapping-CITI'!A:E,5,0)</f>
        <v>0</v>
      </c>
      <c r="D2651" s="42">
        <v>45016</v>
      </c>
      <c r="E2651" s="42">
        <v>45199</v>
      </c>
      <c r="F2651" t="s">
        <v>2901</v>
      </c>
      <c r="G2651" t="s">
        <v>1000</v>
      </c>
      <c r="H2651">
        <v>1400</v>
      </c>
      <c r="I2651" t="s">
        <v>2773</v>
      </c>
      <c r="J2651">
        <v>111184</v>
      </c>
      <c r="K2651" t="s">
        <v>2031</v>
      </c>
      <c r="L2651">
        <v>5307.79</v>
      </c>
      <c r="M2651">
        <v>0</v>
      </c>
      <c r="N2651">
        <v>0</v>
      </c>
      <c r="O2651">
        <v>5307.79</v>
      </c>
      <c r="P2651" t="s">
        <v>607</v>
      </c>
      <c r="Q2651">
        <v>5307.79</v>
      </c>
      <c r="R2651">
        <v>0</v>
      </c>
      <c r="S2651">
        <v>0</v>
      </c>
      <c r="T2651" t="s">
        <v>2901</v>
      </c>
      <c r="U2651" s="221">
        <f t="shared" si="83"/>
        <v>0</v>
      </c>
    </row>
    <row r="2652" spans="1:21" hidden="1">
      <c r="A2652" s="55" t="str">
        <f t="shared" si="82"/>
        <v>Y0BN0</v>
      </c>
      <c r="B2652" s="55">
        <f>VLOOKUP(J2652,'Mapping-CITI'!A:E,5,0)</f>
        <v>0</v>
      </c>
      <c r="D2652" s="42">
        <v>45016</v>
      </c>
      <c r="E2652" s="42">
        <v>45199</v>
      </c>
      <c r="F2652" t="s">
        <v>2901</v>
      </c>
      <c r="G2652" t="s">
        <v>1000</v>
      </c>
      <c r="H2652">
        <v>1400</v>
      </c>
      <c r="I2652" t="s">
        <v>2773</v>
      </c>
      <c r="J2652">
        <v>111220</v>
      </c>
      <c r="K2652" t="s">
        <v>2655</v>
      </c>
      <c r="L2652">
        <v>420531561.86000001</v>
      </c>
      <c r="M2652">
        <v>66523309678.830002</v>
      </c>
      <c r="N2652">
        <v>66508758878.470001</v>
      </c>
      <c r="O2652">
        <v>435082362.22000003</v>
      </c>
      <c r="P2652" t="s">
        <v>607</v>
      </c>
      <c r="Q2652">
        <v>435082362.22000003</v>
      </c>
      <c r="R2652">
        <v>66523309678.830002</v>
      </c>
      <c r="S2652">
        <v>66508758878.470001</v>
      </c>
      <c r="T2652" t="s">
        <v>2901</v>
      </c>
      <c r="U2652" s="221">
        <f t="shared" si="83"/>
        <v>1.4550800360000611</v>
      </c>
    </row>
    <row r="2653" spans="1:21" hidden="1">
      <c r="A2653" s="55" t="str">
        <f t="shared" si="82"/>
        <v>Y0BN0</v>
      </c>
      <c r="B2653" s="55">
        <f>VLOOKUP(J2653,'Mapping-CITI'!A:E,5,0)</f>
        <v>0</v>
      </c>
      <c r="D2653" s="42">
        <v>45016</v>
      </c>
      <c r="E2653" s="42">
        <v>45199</v>
      </c>
      <c r="F2653" t="s">
        <v>2901</v>
      </c>
      <c r="G2653" t="s">
        <v>1000</v>
      </c>
      <c r="H2653">
        <v>1400</v>
      </c>
      <c r="I2653" t="s">
        <v>2773</v>
      </c>
      <c r="J2653">
        <v>111221</v>
      </c>
      <c r="K2653" t="s">
        <v>2656</v>
      </c>
      <c r="L2653">
        <v>-420531561.86000001</v>
      </c>
      <c r="M2653">
        <v>66508758878.470001</v>
      </c>
      <c r="N2653">
        <v>66523309678.830002</v>
      </c>
      <c r="O2653">
        <v>-435082362.22000003</v>
      </c>
      <c r="P2653" t="s">
        <v>607</v>
      </c>
      <c r="Q2653">
        <v>-435082362.22000003</v>
      </c>
      <c r="R2653">
        <v>66508758878.470001</v>
      </c>
      <c r="S2653">
        <v>66523309678.830002</v>
      </c>
      <c r="T2653" t="s">
        <v>2901</v>
      </c>
      <c r="U2653" s="221">
        <f t="shared" si="83"/>
        <v>-1.4550800360000611</v>
      </c>
    </row>
    <row r="2654" spans="1:21" hidden="1">
      <c r="A2654" s="55" t="str">
        <f t="shared" si="82"/>
        <v>Y0BN0</v>
      </c>
      <c r="B2654" s="55">
        <f>VLOOKUP(J2654,'Mapping-CITI'!A:E,5,0)</f>
        <v>0</v>
      </c>
      <c r="D2654" s="42">
        <v>45016</v>
      </c>
      <c r="E2654" s="42">
        <v>45199</v>
      </c>
      <c r="F2654" t="s">
        <v>2901</v>
      </c>
      <c r="G2654" t="s">
        <v>1000</v>
      </c>
      <c r="H2654">
        <v>1230</v>
      </c>
      <c r="I2654" t="s">
        <v>2772</v>
      </c>
      <c r="J2654">
        <v>111248</v>
      </c>
      <c r="K2654" t="s">
        <v>2730</v>
      </c>
      <c r="L2654">
        <v>92469161.060000002</v>
      </c>
      <c r="M2654">
        <v>-21600102.5</v>
      </c>
      <c r="N2654">
        <v>0</v>
      </c>
      <c r="O2654">
        <v>70869058.560000002</v>
      </c>
      <c r="P2654" t="s">
        <v>607</v>
      </c>
      <c r="Q2654">
        <v>70869058.560000002</v>
      </c>
      <c r="R2654">
        <v>0</v>
      </c>
      <c r="S2654">
        <v>0</v>
      </c>
      <c r="T2654" t="s">
        <v>2901</v>
      </c>
      <c r="U2654" s="221">
        <f t="shared" si="83"/>
        <v>-2.16001025</v>
      </c>
    </row>
    <row r="2655" spans="1:21" hidden="1">
      <c r="A2655" s="55" t="str">
        <f t="shared" si="82"/>
        <v>Y0BNIgnore</v>
      </c>
      <c r="B2655" s="55" t="str">
        <f>VLOOKUP(J2655,'Mapping-CITI'!A:E,5,0)</f>
        <v>Ignore</v>
      </c>
      <c r="D2655" s="42">
        <v>45016</v>
      </c>
      <c r="E2655" s="42">
        <v>45199</v>
      </c>
      <c r="F2655" t="s">
        <v>2901</v>
      </c>
      <c r="G2655" t="s">
        <v>1000</v>
      </c>
      <c r="H2655">
        <v>1400</v>
      </c>
      <c r="I2655" t="s">
        <v>2773</v>
      </c>
      <c r="J2655">
        <v>111258</v>
      </c>
      <c r="K2655" t="s">
        <v>3399</v>
      </c>
      <c r="L2655">
        <v>-0.01</v>
      </c>
      <c r="M2655">
        <v>0</v>
      </c>
      <c r="N2655">
        <v>0</v>
      </c>
      <c r="O2655">
        <v>-0.01</v>
      </c>
      <c r="P2655" t="s">
        <v>607</v>
      </c>
      <c r="Q2655">
        <v>-0.01</v>
      </c>
      <c r="R2655">
        <v>0</v>
      </c>
      <c r="S2655">
        <v>0</v>
      </c>
      <c r="T2655" t="s">
        <v>2901</v>
      </c>
      <c r="U2655" s="221">
        <f t="shared" si="83"/>
        <v>0</v>
      </c>
    </row>
    <row r="2656" spans="1:21" hidden="1">
      <c r="A2656" s="55" t="str">
        <f t="shared" si="82"/>
        <v>Y0BNIgnore</v>
      </c>
      <c r="B2656" s="55" t="str">
        <f>VLOOKUP(J2656,'Mapping-CITI'!A:E,5,0)</f>
        <v>Ignore</v>
      </c>
      <c r="D2656" s="42">
        <v>45016</v>
      </c>
      <c r="E2656" s="42">
        <v>45199</v>
      </c>
      <c r="F2656" t="s">
        <v>2901</v>
      </c>
      <c r="G2656" t="s">
        <v>1000</v>
      </c>
      <c r="H2656">
        <v>1400</v>
      </c>
      <c r="I2656" t="s">
        <v>2773</v>
      </c>
      <c r="J2656">
        <v>111259</v>
      </c>
      <c r="K2656" t="s">
        <v>3400</v>
      </c>
      <c r="L2656">
        <v>0.01</v>
      </c>
      <c r="M2656">
        <v>0</v>
      </c>
      <c r="N2656">
        <v>0</v>
      </c>
      <c r="O2656">
        <v>0.01</v>
      </c>
      <c r="P2656" t="s">
        <v>607</v>
      </c>
      <c r="Q2656">
        <v>0.01</v>
      </c>
      <c r="R2656">
        <v>0</v>
      </c>
      <c r="S2656">
        <v>0</v>
      </c>
      <c r="T2656" t="s">
        <v>2901</v>
      </c>
      <c r="U2656" s="221">
        <f t="shared" si="83"/>
        <v>0</v>
      </c>
    </row>
    <row r="2657" spans="1:21" hidden="1">
      <c r="A2657" s="55" t="str">
        <f t="shared" si="82"/>
        <v>Y0BN0</v>
      </c>
      <c r="B2657" s="55">
        <f>VLOOKUP(J2657,'Mapping-CITI'!A:E,5,0)</f>
        <v>0</v>
      </c>
      <c r="D2657" s="42">
        <v>45016</v>
      </c>
      <c r="E2657" s="42">
        <v>45199</v>
      </c>
      <c r="F2657" t="s">
        <v>2901</v>
      </c>
      <c r="G2657" t="s">
        <v>1000</v>
      </c>
      <c r="H2657">
        <v>1220</v>
      </c>
      <c r="I2657" t="s">
        <v>2785</v>
      </c>
      <c r="J2657">
        <v>121116</v>
      </c>
      <c r="K2657" t="s">
        <v>2033</v>
      </c>
      <c r="L2657">
        <v>275908812.86000001</v>
      </c>
      <c r="M2657">
        <v>63901069.439999998</v>
      </c>
      <c r="N2657">
        <v>0</v>
      </c>
      <c r="O2657">
        <v>339809882.30000001</v>
      </c>
      <c r="P2657" t="s">
        <v>607</v>
      </c>
      <c r="Q2657">
        <v>339809882.30000001</v>
      </c>
      <c r="R2657">
        <v>0</v>
      </c>
      <c r="S2657">
        <v>0</v>
      </c>
      <c r="T2657" t="s">
        <v>2901</v>
      </c>
      <c r="U2657" s="221">
        <f t="shared" si="83"/>
        <v>6.3901069439999993</v>
      </c>
    </row>
    <row r="2658" spans="1:21" hidden="1">
      <c r="A2658" s="55" t="str">
        <f t="shared" si="82"/>
        <v>Y0BN0</v>
      </c>
      <c r="B2658" s="55">
        <f>VLOOKUP(J2658,'Mapping-CITI'!A:E,5,0)</f>
        <v>0</v>
      </c>
      <c r="D2658" s="42">
        <v>45016</v>
      </c>
      <c r="E2658" s="42">
        <v>45199</v>
      </c>
      <c r="F2658" t="s">
        <v>2901</v>
      </c>
      <c r="G2658" t="s">
        <v>1000</v>
      </c>
      <c r="H2658">
        <v>1220</v>
      </c>
      <c r="I2658" t="s">
        <v>2785</v>
      </c>
      <c r="J2658">
        <v>121117</v>
      </c>
      <c r="K2658" t="s">
        <v>2034</v>
      </c>
      <c r="L2658">
        <v>349908417.39999998</v>
      </c>
      <c r="M2658">
        <v>348116036.58999997</v>
      </c>
      <c r="N2658">
        <v>0</v>
      </c>
      <c r="O2658">
        <v>698024453.99000001</v>
      </c>
      <c r="P2658" t="s">
        <v>607</v>
      </c>
      <c r="Q2658">
        <v>698024453.99000001</v>
      </c>
      <c r="R2658">
        <v>0</v>
      </c>
      <c r="S2658">
        <v>0</v>
      </c>
      <c r="T2658" t="s">
        <v>2901</v>
      </c>
      <c r="U2658" s="221">
        <f t="shared" si="83"/>
        <v>34.811603658999999</v>
      </c>
    </row>
    <row r="2659" spans="1:21" hidden="1">
      <c r="A2659" s="55" t="str">
        <f t="shared" si="82"/>
        <v>Y0BNIgnore</v>
      </c>
      <c r="B2659" s="55" t="str">
        <f>VLOOKUP(J2659,'Mapping-CITI'!A:E,5,0)</f>
        <v>Ignore</v>
      </c>
      <c r="D2659" s="42">
        <v>45016</v>
      </c>
      <c r="E2659" s="42">
        <v>45199</v>
      </c>
      <c r="F2659" t="s">
        <v>2901</v>
      </c>
      <c r="G2659" t="s">
        <v>1000</v>
      </c>
      <c r="H2659">
        <v>1320</v>
      </c>
      <c r="I2659" t="s">
        <v>3408</v>
      </c>
      <c r="J2659">
        <v>121137</v>
      </c>
      <c r="K2659" t="s">
        <v>4269</v>
      </c>
      <c r="L2659">
        <v>0</v>
      </c>
      <c r="M2659">
        <v>3505480.22</v>
      </c>
      <c r="N2659">
        <v>3354931.51</v>
      </c>
      <c r="O2659">
        <v>150548.71</v>
      </c>
      <c r="P2659" t="s">
        <v>607</v>
      </c>
      <c r="Q2659">
        <v>150548.71</v>
      </c>
      <c r="R2659">
        <v>0</v>
      </c>
      <c r="S2659">
        <v>0</v>
      </c>
      <c r="T2659" t="s">
        <v>2901</v>
      </c>
      <c r="U2659" s="221">
        <f t="shared" si="83"/>
        <v>1.5054871000000043E-2</v>
      </c>
    </row>
    <row r="2660" spans="1:21" hidden="1">
      <c r="A2660" s="55" t="str">
        <f t="shared" si="82"/>
        <v>Y0BN0</v>
      </c>
      <c r="B2660" s="55">
        <f>VLOOKUP(J2660,'Mapping-CITI'!A:E,5,0)</f>
        <v>0</v>
      </c>
      <c r="D2660" s="42">
        <v>45016</v>
      </c>
      <c r="E2660" s="42">
        <v>45199</v>
      </c>
      <c r="F2660" t="s">
        <v>2901</v>
      </c>
      <c r="G2660" t="s">
        <v>1000</v>
      </c>
      <c r="H2660">
        <v>1700</v>
      </c>
      <c r="I2660" t="s">
        <v>2768</v>
      </c>
      <c r="J2660">
        <v>141017</v>
      </c>
      <c r="K2660" t="s">
        <v>2035</v>
      </c>
      <c r="L2660">
        <v>0</v>
      </c>
      <c r="M2660">
        <v>2007000</v>
      </c>
      <c r="N2660">
        <v>2007000</v>
      </c>
      <c r="O2660">
        <v>0</v>
      </c>
      <c r="P2660" t="s">
        <v>607</v>
      </c>
      <c r="Q2660">
        <v>0</v>
      </c>
      <c r="R2660">
        <v>2007000</v>
      </c>
      <c r="S2660">
        <v>2007000</v>
      </c>
      <c r="T2660" t="s">
        <v>2901</v>
      </c>
      <c r="U2660" s="221">
        <f t="shared" si="83"/>
        <v>0</v>
      </c>
    </row>
    <row r="2661" spans="1:21" hidden="1">
      <c r="A2661" s="55" t="str">
        <f t="shared" si="82"/>
        <v>Y0BNIgnore</v>
      </c>
      <c r="B2661" s="55" t="str">
        <f>VLOOKUP(J2661,'Mapping-CITI'!A:E,5,0)</f>
        <v>Ignore</v>
      </c>
      <c r="D2661" s="42">
        <v>45016</v>
      </c>
      <c r="E2661" s="42">
        <v>45199</v>
      </c>
      <c r="F2661" t="s">
        <v>2901</v>
      </c>
      <c r="G2661" t="s">
        <v>1000</v>
      </c>
      <c r="H2661">
        <v>1700</v>
      </c>
      <c r="I2661" t="s">
        <v>2768</v>
      </c>
      <c r="J2661">
        <v>141258</v>
      </c>
      <c r="K2661" t="s">
        <v>3364</v>
      </c>
      <c r="L2661">
        <v>0</v>
      </c>
      <c r="M2661">
        <v>14500</v>
      </c>
      <c r="N2661">
        <v>14500</v>
      </c>
      <c r="O2661">
        <v>0</v>
      </c>
      <c r="P2661" t="s">
        <v>607</v>
      </c>
      <c r="Q2661">
        <v>0</v>
      </c>
      <c r="R2661">
        <v>14500</v>
      </c>
      <c r="S2661">
        <v>14500</v>
      </c>
      <c r="T2661" t="s">
        <v>2901</v>
      </c>
      <c r="U2661" s="221">
        <f t="shared" si="83"/>
        <v>0</v>
      </c>
    </row>
    <row r="2662" spans="1:21" hidden="1">
      <c r="A2662" s="55" t="str">
        <f t="shared" si="82"/>
        <v>Y0BN0</v>
      </c>
      <c r="B2662" s="55">
        <f>VLOOKUP(J2662,'Mapping-CITI'!A:E,5,0)</f>
        <v>0</v>
      </c>
      <c r="D2662" s="42">
        <v>45016</v>
      </c>
      <c r="E2662" s="42">
        <v>45199</v>
      </c>
      <c r="F2662" t="s">
        <v>2901</v>
      </c>
      <c r="G2662" t="s">
        <v>1000</v>
      </c>
      <c r="H2662">
        <v>1700</v>
      </c>
      <c r="I2662" t="s">
        <v>2768</v>
      </c>
      <c r="J2662">
        <v>141280</v>
      </c>
      <c r="K2662" t="s">
        <v>2036</v>
      </c>
      <c r="L2662">
        <v>140409180.81</v>
      </c>
      <c r="M2662">
        <v>142562894921.56</v>
      </c>
      <c r="N2662">
        <v>142777023302.17001</v>
      </c>
      <c r="O2662">
        <v>-73719199.799999997</v>
      </c>
      <c r="P2662" t="s">
        <v>607</v>
      </c>
      <c r="Q2662">
        <v>-73719199.799999997</v>
      </c>
      <c r="R2662">
        <v>566569060.44000006</v>
      </c>
      <c r="S2662">
        <v>4109259920.3499999</v>
      </c>
      <c r="T2662" t="s">
        <v>2901</v>
      </c>
      <c r="U2662" s="221">
        <f t="shared" si="83"/>
        <v>-21.412838061001587</v>
      </c>
    </row>
    <row r="2663" spans="1:21" hidden="1">
      <c r="A2663" s="55" t="str">
        <f t="shared" si="82"/>
        <v>Y0BN0</v>
      </c>
      <c r="B2663" s="55">
        <f>VLOOKUP(J2663,'Mapping-CITI'!A:E,5,0)</f>
        <v>0</v>
      </c>
      <c r="D2663" s="42">
        <v>45016</v>
      </c>
      <c r="E2663" s="42">
        <v>45199</v>
      </c>
      <c r="F2663" t="s">
        <v>2901</v>
      </c>
      <c r="G2663" t="s">
        <v>1000</v>
      </c>
      <c r="H2663">
        <v>1700</v>
      </c>
      <c r="I2663" t="s">
        <v>2768</v>
      </c>
      <c r="J2663">
        <v>141287</v>
      </c>
      <c r="K2663" t="s">
        <v>604</v>
      </c>
      <c r="L2663">
        <v>-0.04</v>
      </c>
      <c r="M2663">
        <v>0.04</v>
      </c>
      <c r="N2663">
        <v>0</v>
      </c>
      <c r="O2663">
        <v>0</v>
      </c>
      <c r="P2663" t="s">
        <v>607</v>
      </c>
      <c r="Q2663">
        <v>0</v>
      </c>
      <c r="R2663">
        <v>0.04</v>
      </c>
      <c r="S2663">
        <v>0</v>
      </c>
      <c r="T2663" t="s">
        <v>2901</v>
      </c>
      <c r="U2663" s="221">
        <f t="shared" si="83"/>
        <v>4.0000000000000002E-9</v>
      </c>
    </row>
    <row r="2664" spans="1:21" hidden="1">
      <c r="A2664" s="55" t="str">
        <f t="shared" si="82"/>
        <v>Y0BN0</v>
      </c>
      <c r="B2664" s="55">
        <f>VLOOKUP(J2664,'Mapping-CITI'!A:E,5,0)</f>
        <v>0</v>
      </c>
      <c r="D2664" s="42">
        <v>45016</v>
      </c>
      <c r="E2664" s="42">
        <v>45199</v>
      </c>
      <c r="F2664" t="s">
        <v>2901</v>
      </c>
      <c r="G2664" t="s">
        <v>1000</v>
      </c>
      <c r="H2664">
        <v>1700</v>
      </c>
      <c r="I2664" t="s">
        <v>2768</v>
      </c>
      <c r="J2664">
        <v>141288</v>
      </c>
      <c r="K2664" t="s">
        <v>2786</v>
      </c>
      <c r="L2664">
        <v>378</v>
      </c>
      <c r="M2664">
        <v>0</v>
      </c>
      <c r="N2664">
        <v>378</v>
      </c>
      <c r="O2664">
        <v>0</v>
      </c>
      <c r="P2664" t="s">
        <v>607</v>
      </c>
      <c r="Q2664">
        <v>0</v>
      </c>
      <c r="R2664">
        <v>0</v>
      </c>
      <c r="S2664">
        <v>378</v>
      </c>
      <c r="T2664" t="s">
        <v>2901</v>
      </c>
      <c r="U2664" s="221">
        <f t="shared" si="83"/>
        <v>-3.7799999999999997E-5</v>
      </c>
    </row>
    <row r="2665" spans="1:21" hidden="1">
      <c r="A2665" s="55" t="str">
        <f t="shared" si="82"/>
        <v>Y0BN0</v>
      </c>
      <c r="B2665" s="55">
        <f>VLOOKUP(J2665,'Mapping-CITI'!A:E,5,0)</f>
        <v>0</v>
      </c>
      <c r="D2665" s="42">
        <v>45016</v>
      </c>
      <c r="E2665" s="42">
        <v>45199</v>
      </c>
      <c r="F2665" t="s">
        <v>2901</v>
      </c>
      <c r="G2665" t="s">
        <v>1000</v>
      </c>
      <c r="H2665">
        <v>1700</v>
      </c>
      <c r="I2665" t="s">
        <v>2768</v>
      </c>
      <c r="J2665">
        <v>141294</v>
      </c>
      <c r="K2665" t="s">
        <v>2039</v>
      </c>
      <c r="L2665">
        <v>-2000000</v>
      </c>
      <c r="M2665">
        <v>4062100</v>
      </c>
      <c r="N2665">
        <v>2062100</v>
      </c>
      <c r="O2665">
        <v>0</v>
      </c>
      <c r="P2665" t="s">
        <v>607</v>
      </c>
      <c r="Q2665">
        <v>0</v>
      </c>
      <c r="R2665">
        <v>4062100</v>
      </c>
      <c r="S2665">
        <v>2062100</v>
      </c>
      <c r="T2665" t="s">
        <v>2901</v>
      </c>
      <c r="U2665" s="221">
        <f t="shared" si="83"/>
        <v>0.2</v>
      </c>
    </row>
    <row r="2666" spans="1:21" hidden="1">
      <c r="A2666" s="55" t="str">
        <f t="shared" si="82"/>
        <v>Y0BN0</v>
      </c>
      <c r="B2666" s="55">
        <f>VLOOKUP(J2666,'Mapping-CITI'!A:E,5,0)</f>
        <v>0</v>
      </c>
      <c r="D2666" s="42">
        <v>45016</v>
      </c>
      <c r="E2666" s="42">
        <v>45199</v>
      </c>
      <c r="F2666" t="s">
        <v>2901</v>
      </c>
      <c r="G2666" t="s">
        <v>1000</v>
      </c>
      <c r="H2666">
        <v>1700</v>
      </c>
      <c r="I2666" t="s">
        <v>2768</v>
      </c>
      <c r="J2666">
        <v>141349</v>
      </c>
      <c r="K2666" t="s">
        <v>2046</v>
      </c>
      <c r="L2666">
        <v>0</v>
      </c>
      <c r="M2666">
        <v>5500000</v>
      </c>
      <c r="N2666">
        <v>5500000</v>
      </c>
      <c r="O2666">
        <v>0</v>
      </c>
      <c r="P2666" t="s">
        <v>607</v>
      </c>
      <c r="Q2666">
        <v>0</v>
      </c>
      <c r="R2666">
        <v>5500000</v>
      </c>
      <c r="S2666">
        <v>5500000</v>
      </c>
      <c r="T2666" t="s">
        <v>2901</v>
      </c>
      <c r="U2666" s="221">
        <f t="shared" si="83"/>
        <v>0</v>
      </c>
    </row>
    <row r="2667" spans="1:21" hidden="1">
      <c r="A2667" s="55" t="str">
        <f t="shared" si="82"/>
        <v>Y0BN0</v>
      </c>
      <c r="B2667" s="55">
        <f>VLOOKUP(J2667,'Mapping-CITI'!A:E,5,0)</f>
        <v>0</v>
      </c>
      <c r="D2667" s="42">
        <v>45016</v>
      </c>
      <c r="E2667" s="42">
        <v>45199</v>
      </c>
      <c r="F2667" t="s">
        <v>2901</v>
      </c>
      <c r="G2667" t="s">
        <v>1000</v>
      </c>
      <c r="H2667">
        <v>1700</v>
      </c>
      <c r="I2667" t="s">
        <v>2768</v>
      </c>
      <c r="J2667">
        <v>141366</v>
      </c>
      <c r="K2667" t="s">
        <v>2857</v>
      </c>
      <c r="L2667">
        <v>0</v>
      </c>
      <c r="M2667">
        <v>640140.07999999996</v>
      </c>
      <c r="N2667">
        <v>640140.07999999996</v>
      </c>
      <c r="O2667">
        <v>0</v>
      </c>
      <c r="P2667" t="s">
        <v>607</v>
      </c>
      <c r="Q2667">
        <v>0</v>
      </c>
      <c r="R2667">
        <v>640140.07999999996</v>
      </c>
      <c r="S2667">
        <v>640140.07999999996</v>
      </c>
      <c r="T2667" t="s">
        <v>2901</v>
      </c>
      <c r="U2667" s="221">
        <f t="shared" si="83"/>
        <v>0</v>
      </c>
    </row>
    <row r="2668" spans="1:21" hidden="1">
      <c r="A2668" s="55" t="str">
        <f t="shared" si="82"/>
        <v>Y0BN0</v>
      </c>
      <c r="B2668" s="55">
        <f>VLOOKUP(J2668,'Mapping-CITI'!A:E,5,0)</f>
        <v>0</v>
      </c>
      <c r="D2668" s="42">
        <v>45016</v>
      </c>
      <c r="E2668" s="42">
        <v>45199</v>
      </c>
      <c r="F2668" t="s">
        <v>2901</v>
      </c>
      <c r="G2668" t="s">
        <v>1000</v>
      </c>
      <c r="H2668">
        <v>1700</v>
      </c>
      <c r="I2668" t="s">
        <v>2768</v>
      </c>
      <c r="J2668">
        <v>141382</v>
      </c>
      <c r="K2668" t="s">
        <v>2052</v>
      </c>
      <c r="L2668">
        <v>0</v>
      </c>
      <c r="M2668">
        <v>3526255156.8499999</v>
      </c>
      <c r="N2668">
        <v>3526255156.8499999</v>
      </c>
      <c r="O2668">
        <v>0</v>
      </c>
      <c r="P2668" t="s">
        <v>607</v>
      </c>
      <c r="Q2668">
        <v>0</v>
      </c>
      <c r="R2668">
        <v>3526255156.8499999</v>
      </c>
      <c r="S2668">
        <v>3526255156.8499999</v>
      </c>
      <c r="T2668" t="s">
        <v>2901</v>
      </c>
      <c r="U2668" s="221">
        <f t="shared" si="83"/>
        <v>0</v>
      </c>
    </row>
    <row r="2669" spans="1:21" hidden="1">
      <c r="A2669" s="55" t="str">
        <f t="shared" si="82"/>
        <v>Y0BN0</v>
      </c>
      <c r="B2669" s="55">
        <f>VLOOKUP(J2669,'Mapping-CITI'!A:E,5,0)</f>
        <v>0</v>
      </c>
      <c r="D2669" s="42">
        <v>45016</v>
      </c>
      <c r="E2669" s="42">
        <v>45199</v>
      </c>
      <c r="F2669" t="s">
        <v>2901</v>
      </c>
      <c r="G2669" t="s">
        <v>1000</v>
      </c>
      <c r="H2669">
        <v>1700</v>
      </c>
      <c r="I2669" t="s">
        <v>2768</v>
      </c>
      <c r="J2669">
        <v>141398</v>
      </c>
      <c r="K2669" t="s">
        <v>2911</v>
      </c>
      <c r="L2669">
        <v>0</v>
      </c>
      <c r="M2669">
        <v>31774.01</v>
      </c>
      <c r="N2669">
        <v>31774.01</v>
      </c>
      <c r="O2669">
        <v>0</v>
      </c>
      <c r="P2669" t="s">
        <v>607</v>
      </c>
      <c r="Q2669">
        <v>0</v>
      </c>
      <c r="R2669">
        <v>31774.01</v>
      </c>
      <c r="S2669">
        <v>31774.01</v>
      </c>
      <c r="T2669" t="s">
        <v>2901</v>
      </c>
      <c r="U2669" s="221">
        <f t="shared" si="83"/>
        <v>0</v>
      </c>
    </row>
    <row r="2670" spans="1:21" hidden="1">
      <c r="A2670" s="55" t="str">
        <f t="shared" si="82"/>
        <v>Y0BN0</v>
      </c>
      <c r="B2670" s="55">
        <f>VLOOKUP(J2670,'Mapping-CITI'!A:E,5,0)</f>
        <v>0</v>
      </c>
      <c r="D2670" s="42">
        <v>45016</v>
      </c>
      <c r="E2670" s="42">
        <v>45199</v>
      </c>
      <c r="F2670" t="s">
        <v>2901</v>
      </c>
      <c r="G2670" t="s">
        <v>1000</v>
      </c>
      <c r="H2670">
        <v>1700</v>
      </c>
      <c r="I2670" t="s">
        <v>2768</v>
      </c>
      <c r="J2670">
        <v>141399</v>
      </c>
      <c r="K2670" t="s">
        <v>2912</v>
      </c>
      <c r="L2670">
        <v>0</v>
      </c>
      <c r="M2670">
        <v>17124055</v>
      </c>
      <c r="N2670">
        <v>17149055</v>
      </c>
      <c r="O2670">
        <v>-25000</v>
      </c>
      <c r="P2670" t="s">
        <v>607</v>
      </c>
      <c r="Q2670">
        <v>-25000</v>
      </c>
      <c r="R2670">
        <v>17124055</v>
      </c>
      <c r="S2670">
        <v>17149055</v>
      </c>
      <c r="T2670" t="s">
        <v>2901</v>
      </c>
      <c r="U2670" s="221">
        <f t="shared" si="83"/>
        <v>-2.5000000000000001E-3</v>
      </c>
    </row>
    <row r="2671" spans="1:21" hidden="1">
      <c r="A2671" s="55" t="str">
        <f t="shared" si="82"/>
        <v>Y0BNIgnore</v>
      </c>
      <c r="B2671" s="55" t="str">
        <f>VLOOKUP(J2671,'Mapping-CITI'!A:E,5,0)</f>
        <v>Ignore</v>
      </c>
      <c r="D2671" s="42">
        <v>45016</v>
      </c>
      <c r="E2671" s="42">
        <v>45199</v>
      </c>
      <c r="F2671" t="s">
        <v>2901</v>
      </c>
      <c r="G2671" t="s">
        <v>1000</v>
      </c>
      <c r="H2671">
        <v>1700</v>
      </c>
      <c r="I2671" t="s">
        <v>2768</v>
      </c>
      <c r="J2671">
        <v>141408</v>
      </c>
      <c r="K2671" t="s">
        <v>3404</v>
      </c>
      <c r="L2671">
        <v>11.04</v>
      </c>
      <c r="M2671">
        <v>0</v>
      </c>
      <c r="N2671">
        <v>0</v>
      </c>
      <c r="O2671">
        <v>11.04</v>
      </c>
      <c r="P2671" t="s">
        <v>607</v>
      </c>
      <c r="Q2671">
        <v>11.04</v>
      </c>
      <c r="R2671">
        <v>0</v>
      </c>
      <c r="S2671">
        <v>0</v>
      </c>
      <c r="T2671" t="s">
        <v>2901</v>
      </c>
      <c r="U2671" s="221">
        <f t="shared" si="83"/>
        <v>0</v>
      </c>
    </row>
    <row r="2672" spans="1:21" hidden="1">
      <c r="A2672" s="55" t="str">
        <f t="shared" si="82"/>
        <v>Y0BN0</v>
      </c>
      <c r="B2672" s="55">
        <f>VLOOKUP(J2672,'Mapping-CITI'!A:E,5,0)</f>
        <v>0</v>
      </c>
      <c r="D2672" s="42">
        <v>45016</v>
      </c>
      <c r="E2672" s="42">
        <v>45199</v>
      </c>
      <c r="F2672" t="s">
        <v>2901</v>
      </c>
      <c r="G2672" t="s">
        <v>1000</v>
      </c>
      <c r="H2672">
        <v>1700</v>
      </c>
      <c r="I2672" t="s">
        <v>2768</v>
      </c>
      <c r="J2672">
        <v>141524</v>
      </c>
      <c r="K2672" t="s">
        <v>2061</v>
      </c>
      <c r="L2672">
        <v>0</v>
      </c>
      <c r="M2672">
        <v>325000</v>
      </c>
      <c r="N2672">
        <v>325000</v>
      </c>
      <c r="O2672">
        <v>0</v>
      </c>
      <c r="P2672" t="s">
        <v>607</v>
      </c>
      <c r="Q2672">
        <v>0</v>
      </c>
      <c r="R2672">
        <v>325000</v>
      </c>
      <c r="S2672">
        <v>325000</v>
      </c>
      <c r="T2672" t="s">
        <v>2901</v>
      </c>
      <c r="U2672" s="221">
        <f t="shared" si="83"/>
        <v>0</v>
      </c>
    </row>
    <row r="2673" spans="1:21" hidden="1">
      <c r="A2673" s="55" t="str">
        <f t="shared" si="82"/>
        <v>Y0BN0</v>
      </c>
      <c r="B2673" s="55">
        <f>VLOOKUP(J2673,'Mapping-CITI'!A:E,5,0)</f>
        <v>0</v>
      </c>
      <c r="D2673" s="42">
        <v>45016</v>
      </c>
      <c r="E2673" s="42">
        <v>45199</v>
      </c>
      <c r="F2673" t="s">
        <v>2901</v>
      </c>
      <c r="G2673" t="s">
        <v>1000</v>
      </c>
      <c r="H2673">
        <v>1700</v>
      </c>
      <c r="I2673" t="s">
        <v>2768</v>
      </c>
      <c r="J2673">
        <v>141526</v>
      </c>
      <c r="K2673" t="s">
        <v>2062</v>
      </c>
      <c r="L2673">
        <v>0</v>
      </c>
      <c r="M2673">
        <v>1705436.92</v>
      </c>
      <c r="N2673">
        <v>1705436.92</v>
      </c>
      <c r="O2673">
        <v>0</v>
      </c>
      <c r="P2673" t="s">
        <v>607</v>
      </c>
      <c r="Q2673">
        <v>0</v>
      </c>
      <c r="R2673">
        <v>1705436.92</v>
      </c>
      <c r="S2673">
        <v>1705436.92</v>
      </c>
      <c r="T2673" t="s">
        <v>2901</v>
      </c>
      <c r="U2673" s="221">
        <f t="shared" si="83"/>
        <v>0</v>
      </c>
    </row>
    <row r="2674" spans="1:21" hidden="1">
      <c r="A2674" s="55" t="str">
        <f t="shared" si="82"/>
        <v>Y0BN0</v>
      </c>
      <c r="B2674" s="55">
        <f>VLOOKUP(J2674,'Mapping-CITI'!A:E,5,0)</f>
        <v>0</v>
      </c>
      <c r="D2674" s="42">
        <v>45016</v>
      </c>
      <c r="E2674" s="42">
        <v>45199</v>
      </c>
      <c r="F2674" t="s">
        <v>2901</v>
      </c>
      <c r="G2674" t="s">
        <v>1000</v>
      </c>
      <c r="H2674">
        <v>1700</v>
      </c>
      <c r="I2674" t="s">
        <v>2768</v>
      </c>
      <c r="J2674">
        <v>141627</v>
      </c>
      <c r="K2674" t="s">
        <v>2072</v>
      </c>
      <c r="L2674">
        <v>0</v>
      </c>
      <c r="M2674">
        <v>5570000</v>
      </c>
      <c r="N2674">
        <v>5570000</v>
      </c>
      <c r="O2674">
        <v>0</v>
      </c>
      <c r="P2674" t="s">
        <v>607</v>
      </c>
      <c r="Q2674">
        <v>0</v>
      </c>
      <c r="R2674">
        <v>5570000</v>
      </c>
      <c r="S2674">
        <v>5570000</v>
      </c>
      <c r="T2674" t="s">
        <v>2901</v>
      </c>
      <c r="U2674" s="221">
        <f t="shared" si="83"/>
        <v>0</v>
      </c>
    </row>
    <row r="2675" spans="1:21" hidden="1">
      <c r="A2675" s="55" t="str">
        <f t="shared" si="82"/>
        <v>Y0BN0</v>
      </c>
      <c r="B2675" s="55">
        <f>VLOOKUP(J2675,'Mapping-CITI'!A:E,5,0)</f>
        <v>0</v>
      </c>
      <c r="D2675" s="42">
        <v>45016</v>
      </c>
      <c r="E2675" s="42">
        <v>45199</v>
      </c>
      <c r="F2675" t="s">
        <v>2901</v>
      </c>
      <c r="G2675" t="s">
        <v>1000</v>
      </c>
      <c r="H2675">
        <v>1700</v>
      </c>
      <c r="I2675" t="s">
        <v>2768</v>
      </c>
      <c r="J2675">
        <v>141647</v>
      </c>
      <c r="K2675" t="s">
        <v>2073</v>
      </c>
      <c r="L2675">
        <v>-36000</v>
      </c>
      <c r="M2675">
        <v>7746000</v>
      </c>
      <c r="N2675">
        <v>7710000</v>
      </c>
      <c r="O2675">
        <v>0</v>
      </c>
      <c r="P2675" t="s">
        <v>607</v>
      </c>
      <c r="Q2675">
        <v>0</v>
      </c>
      <c r="R2675">
        <v>7746000</v>
      </c>
      <c r="S2675">
        <v>7710000</v>
      </c>
      <c r="T2675" t="s">
        <v>2901</v>
      </c>
      <c r="U2675" s="221">
        <f t="shared" si="83"/>
        <v>3.5999999999999999E-3</v>
      </c>
    </row>
    <row r="2676" spans="1:21" hidden="1">
      <c r="A2676" s="55" t="str">
        <f t="shared" si="82"/>
        <v>Y0BN0</v>
      </c>
      <c r="B2676" s="55">
        <f>VLOOKUP(J2676,'Mapping-CITI'!A:E,5,0)</f>
        <v>0</v>
      </c>
      <c r="D2676" s="42">
        <v>45016</v>
      </c>
      <c r="E2676" s="42">
        <v>45199</v>
      </c>
      <c r="F2676" t="s">
        <v>2901</v>
      </c>
      <c r="G2676" t="s">
        <v>1000</v>
      </c>
      <c r="H2676">
        <v>1700</v>
      </c>
      <c r="I2676" t="s">
        <v>2768</v>
      </c>
      <c r="J2676">
        <v>141653</v>
      </c>
      <c r="K2676" t="s">
        <v>2074</v>
      </c>
      <c r="L2676">
        <v>-18597100</v>
      </c>
      <c r="M2676">
        <v>48371394</v>
      </c>
      <c r="N2676">
        <v>29774294</v>
      </c>
      <c r="O2676">
        <v>0</v>
      </c>
      <c r="P2676" t="s">
        <v>607</v>
      </c>
      <c r="Q2676">
        <v>0</v>
      </c>
      <c r="R2676">
        <v>48371394</v>
      </c>
      <c r="S2676">
        <v>29774294</v>
      </c>
      <c r="T2676" t="s">
        <v>2901</v>
      </c>
      <c r="U2676" s="221">
        <f t="shared" si="83"/>
        <v>1.85971</v>
      </c>
    </row>
    <row r="2677" spans="1:21" hidden="1">
      <c r="A2677" s="55" t="str">
        <f t="shared" si="82"/>
        <v>Y0BN0</v>
      </c>
      <c r="B2677" s="55">
        <f>VLOOKUP(J2677,'Mapping-CITI'!A:E,5,0)</f>
        <v>0</v>
      </c>
      <c r="D2677" s="42">
        <v>45016</v>
      </c>
      <c r="E2677" s="42">
        <v>45199</v>
      </c>
      <c r="F2677" t="s">
        <v>2901</v>
      </c>
      <c r="G2677" t="s">
        <v>1000</v>
      </c>
      <c r="H2677">
        <v>1700</v>
      </c>
      <c r="I2677" t="s">
        <v>2768</v>
      </c>
      <c r="J2677">
        <v>141724</v>
      </c>
      <c r="K2677" t="s">
        <v>2076</v>
      </c>
      <c r="L2677">
        <v>0</v>
      </c>
      <c r="M2677">
        <v>3436118</v>
      </c>
      <c r="N2677">
        <v>3508118</v>
      </c>
      <c r="O2677">
        <v>-72000</v>
      </c>
      <c r="P2677" t="s">
        <v>607</v>
      </c>
      <c r="Q2677">
        <v>-72000</v>
      </c>
      <c r="R2677">
        <v>3436118</v>
      </c>
      <c r="S2677">
        <v>3508118</v>
      </c>
      <c r="T2677" t="s">
        <v>2901</v>
      </c>
      <c r="U2677" s="221">
        <f t="shared" si="83"/>
        <v>-7.1999999999999998E-3</v>
      </c>
    </row>
    <row r="2678" spans="1:21" hidden="1">
      <c r="A2678" s="55" t="str">
        <f t="shared" si="82"/>
        <v>Y0BN0</v>
      </c>
      <c r="B2678" s="55">
        <f>VLOOKUP(J2678,'Mapping-CITI'!A:E,5,0)</f>
        <v>0</v>
      </c>
      <c r="D2678" s="42">
        <v>45016</v>
      </c>
      <c r="E2678" s="42">
        <v>45199</v>
      </c>
      <c r="F2678" t="s">
        <v>2901</v>
      </c>
      <c r="G2678" t="s">
        <v>1000</v>
      </c>
      <c r="H2678">
        <v>1700</v>
      </c>
      <c r="I2678" t="s">
        <v>2768</v>
      </c>
      <c r="J2678">
        <v>141744</v>
      </c>
      <c r="K2678" t="s">
        <v>2087</v>
      </c>
      <c r="L2678">
        <v>0</v>
      </c>
      <c r="M2678">
        <v>4104730166.52</v>
      </c>
      <c r="N2678">
        <v>4104730166.52</v>
      </c>
      <c r="O2678">
        <v>0</v>
      </c>
      <c r="P2678" t="s">
        <v>607</v>
      </c>
      <c r="Q2678">
        <v>0</v>
      </c>
      <c r="R2678">
        <v>4104730166.52</v>
      </c>
      <c r="S2678">
        <v>4104730166.52</v>
      </c>
      <c r="T2678" t="s">
        <v>2901</v>
      </c>
      <c r="U2678" s="221">
        <f t="shared" si="83"/>
        <v>0</v>
      </c>
    </row>
    <row r="2679" spans="1:21" hidden="1">
      <c r="A2679" s="55" t="str">
        <f t="shared" si="82"/>
        <v>Y0BN0</v>
      </c>
      <c r="B2679" s="55">
        <f>VLOOKUP(J2679,'Mapping-CITI'!A:E,5,0)</f>
        <v>0</v>
      </c>
      <c r="D2679" s="42">
        <v>45016</v>
      </c>
      <c r="E2679" s="42">
        <v>45199</v>
      </c>
      <c r="F2679" t="s">
        <v>2901</v>
      </c>
      <c r="G2679" t="s">
        <v>1000</v>
      </c>
      <c r="H2679">
        <v>1700</v>
      </c>
      <c r="I2679" t="s">
        <v>2768</v>
      </c>
      <c r="J2679">
        <v>141754</v>
      </c>
      <c r="K2679" t="s">
        <v>2096</v>
      </c>
      <c r="L2679">
        <v>0</v>
      </c>
      <c r="M2679">
        <v>102000</v>
      </c>
      <c r="N2679">
        <v>102000</v>
      </c>
      <c r="O2679">
        <v>0</v>
      </c>
      <c r="P2679" t="s">
        <v>607</v>
      </c>
      <c r="Q2679">
        <v>0</v>
      </c>
      <c r="R2679">
        <v>102000</v>
      </c>
      <c r="S2679">
        <v>102000</v>
      </c>
      <c r="T2679" t="s">
        <v>2901</v>
      </c>
      <c r="U2679" s="221">
        <f t="shared" si="83"/>
        <v>0</v>
      </c>
    </row>
    <row r="2680" spans="1:21" hidden="1">
      <c r="A2680" s="55" t="str">
        <f t="shared" si="82"/>
        <v>Y0BN0</v>
      </c>
      <c r="B2680" s="55">
        <f>VLOOKUP(J2680,'Mapping-CITI'!A:E,5,0)</f>
        <v>0</v>
      </c>
      <c r="D2680" s="42">
        <v>45016</v>
      </c>
      <c r="E2680" s="42">
        <v>45199</v>
      </c>
      <c r="F2680" t="s">
        <v>2901</v>
      </c>
      <c r="G2680" t="s">
        <v>1000</v>
      </c>
      <c r="H2680">
        <v>1700</v>
      </c>
      <c r="I2680" t="s">
        <v>2768</v>
      </c>
      <c r="J2680">
        <v>141769</v>
      </c>
      <c r="K2680" t="s">
        <v>2105</v>
      </c>
      <c r="L2680">
        <v>0</v>
      </c>
      <c r="M2680">
        <v>359000</v>
      </c>
      <c r="N2680">
        <v>359000</v>
      </c>
      <c r="O2680">
        <v>0</v>
      </c>
      <c r="P2680" t="s">
        <v>607</v>
      </c>
      <c r="Q2680">
        <v>0</v>
      </c>
      <c r="R2680">
        <v>359000</v>
      </c>
      <c r="S2680">
        <v>359000</v>
      </c>
      <c r="T2680" t="s">
        <v>2901</v>
      </c>
      <c r="U2680" s="221">
        <f t="shared" si="83"/>
        <v>0</v>
      </c>
    </row>
    <row r="2681" spans="1:21" hidden="1">
      <c r="A2681" s="55" t="str">
        <f t="shared" si="82"/>
        <v>Y0BN0</v>
      </c>
      <c r="B2681" s="55">
        <f>VLOOKUP(J2681,'Mapping-CITI'!A:E,5,0)</f>
        <v>0</v>
      </c>
      <c r="D2681" s="42">
        <v>45016</v>
      </c>
      <c r="E2681" s="42">
        <v>45199</v>
      </c>
      <c r="F2681" t="s">
        <v>2901</v>
      </c>
      <c r="G2681" t="s">
        <v>1000</v>
      </c>
      <c r="H2681">
        <v>1700</v>
      </c>
      <c r="I2681" t="s">
        <v>2768</v>
      </c>
      <c r="J2681">
        <v>141779</v>
      </c>
      <c r="K2681" t="s">
        <v>2114</v>
      </c>
      <c r="L2681">
        <v>-3000</v>
      </c>
      <c r="M2681">
        <v>2525100</v>
      </c>
      <c r="N2681">
        <v>2523100</v>
      </c>
      <c r="O2681">
        <v>-1000</v>
      </c>
      <c r="P2681" t="s">
        <v>607</v>
      </c>
      <c r="Q2681">
        <v>-1000</v>
      </c>
      <c r="R2681">
        <v>2525100</v>
      </c>
      <c r="S2681">
        <v>2523100</v>
      </c>
      <c r="T2681" t="s">
        <v>2901</v>
      </c>
      <c r="U2681" s="221">
        <f t="shared" si="83"/>
        <v>2.0000000000000001E-4</v>
      </c>
    </row>
    <row r="2682" spans="1:21" hidden="1">
      <c r="A2682" s="55" t="str">
        <f t="shared" si="82"/>
        <v>Y0BN0</v>
      </c>
      <c r="B2682" s="55">
        <f>VLOOKUP(J2682,'Mapping-CITI'!A:E,5,0)</f>
        <v>0</v>
      </c>
      <c r="D2682" s="42">
        <v>45016</v>
      </c>
      <c r="E2682" s="42">
        <v>45199</v>
      </c>
      <c r="F2682" t="s">
        <v>2901</v>
      </c>
      <c r="G2682" t="s">
        <v>1000</v>
      </c>
      <c r="H2682">
        <v>1700</v>
      </c>
      <c r="I2682" t="s">
        <v>2768</v>
      </c>
      <c r="J2682">
        <v>141785</v>
      </c>
      <c r="K2682" t="s">
        <v>2918</v>
      </c>
      <c r="L2682">
        <v>-7500000</v>
      </c>
      <c r="M2682">
        <v>156710000</v>
      </c>
      <c r="N2682">
        <v>149210000</v>
      </c>
      <c r="O2682">
        <v>0</v>
      </c>
      <c r="P2682" t="s">
        <v>607</v>
      </c>
      <c r="Q2682">
        <v>0</v>
      </c>
      <c r="R2682">
        <v>156710000</v>
      </c>
      <c r="S2682">
        <v>149210000</v>
      </c>
      <c r="T2682" t="s">
        <v>2901</v>
      </c>
      <c r="U2682" s="221">
        <f t="shared" si="83"/>
        <v>0.75</v>
      </c>
    </row>
    <row r="2683" spans="1:21" hidden="1">
      <c r="A2683" s="55" t="str">
        <f t="shared" si="82"/>
        <v>Y0BN0</v>
      </c>
      <c r="B2683" s="55">
        <f>VLOOKUP(J2683,'Mapping-CITI'!A:E,5,0)</f>
        <v>0</v>
      </c>
      <c r="D2683" s="42">
        <v>45016</v>
      </c>
      <c r="E2683" s="42">
        <v>45199</v>
      </c>
      <c r="F2683" t="s">
        <v>2901</v>
      </c>
      <c r="G2683" t="s">
        <v>1000</v>
      </c>
      <c r="H2683">
        <v>1700</v>
      </c>
      <c r="I2683" t="s">
        <v>2768</v>
      </c>
      <c r="J2683">
        <v>141789</v>
      </c>
      <c r="K2683" t="s">
        <v>2122</v>
      </c>
      <c r="L2683">
        <v>-4000</v>
      </c>
      <c r="M2683">
        <v>5007854</v>
      </c>
      <c r="N2683">
        <v>5022874</v>
      </c>
      <c r="O2683">
        <v>-19020</v>
      </c>
      <c r="P2683" t="s">
        <v>607</v>
      </c>
      <c r="Q2683">
        <v>-19020</v>
      </c>
      <c r="R2683">
        <v>5007854</v>
      </c>
      <c r="S2683">
        <v>5022874</v>
      </c>
      <c r="T2683" t="s">
        <v>2901</v>
      </c>
      <c r="U2683" s="221">
        <f t="shared" si="83"/>
        <v>-1.5020000000000001E-3</v>
      </c>
    </row>
    <row r="2684" spans="1:21" hidden="1">
      <c r="A2684" s="55" t="str">
        <f t="shared" si="82"/>
        <v>Y0BNIgnore</v>
      </c>
      <c r="B2684" s="55" t="str">
        <f>VLOOKUP(J2684,'Mapping-CITI'!A:E,5,0)</f>
        <v>Ignore</v>
      </c>
      <c r="D2684" s="42">
        <v>45016</v>
      </c>
      <c r="E2684" s="42">
        <v>45199</v>
      </c>
      <c r="F2684" t="s">
        <v>2901</v>
      </c>
      <c r="G2684" t="s">
        <v>1000</v>
      </c>
      <c r="H2684">
        <v>1700</v>
      </c>
      <c r="I2684" t="s">
        <v>2768</v>
      </c>
      <c r="J2684">
        <v>141794</v>
      </c>
      <c r="K2684" t="s">
        <v>3365</v>
      </c>
      <c r="L2684">
        <v>0</v>
      </c>
      <c r="M2684">
        <v>236500</v>
      </c>
      <c r="N2684">
        <v>236500</v>
      </c>
      <c r="O2684">
        <v>0</v>
      </c>
      <c r="P2684" t="s">
        <v>607</v>
      </c>
      <c r="Q2684">
        <v>0</v>
      </c>
      <c r="R2684">
        <v>236500</v>
      </c>
      <c r="S2684">
        <v>236500</v>
      </c>
      <c r="T2684" t="s">
        <v>2901</v>
      </c>
      <c r="U2684" s="221">
        <f t="shared" si="83"/>
        <v>0</v>
      </c>
    </row>
    <row r="2685" spans="1:21" hidden="1">
      <c r="A2685" s="55" t="str">
        <f t="shared" si="82"/>
        <v>Y0BNIgnore</v>
      </c>
      <c r="B2685" s="55" t="str">
        <f>VLOOKUP(J2685,'Mapping-CITI'!A:E,5,0)</f>
        <v>Ignore</v>
      </c>
      <c r="D2685" s="42">
        <v>45016</v>
      </c>
      <c r="E2685" s="42">
        <v>45199</v>
      </c>
      <c r="F2685" t="s">
        <v>2901</v>
      </c>
      <c r="G2685" t="s">
        <v>1000</v>
      </c>
      <c r="H2685">
        <v>1700</v>
      </c>
      <c r="I2685" t="s">
        <v>2768</v>
      </c>
      <c r="J2685">
        <v>141865</v>
      </c>
      <c r="K2685" t="s">
        <v>3366</v>
      </c>
      <c r="L2685">
        <v>0</v>
      </c>
      <c r="M2685">
        <v>1340377</v>
      </c>
      <c r="N2685">
        <v>1340377</v>
      </c>
      <c r="O2685">
        <v>0</v>
      </c>
      <c r="P2685" t="s">
        <v>607</v>
      </c>
      <c r="Q2685">
        <v>0</v>
      </c>
      <c r="R2685">
        <v>1340377</v>
      </c>
      <c r="S2685">
        <v>1340377</v>
      </c>
      <c r="T2685" t="s">
        <v>2901</v>
      </c>
      <c r="U2685" s="221">
        <f t="shared" si="83"/>
        <v>0</v>
      </c>
    </row>
    <row r="2686" spans="1:21" hidden="1">
      <c r="A2686" s="55" t="str">
        <f t="shared" si="82"/>
        <v>Y0BN0</v>
      </c>
      <c r="B2686" s="55">
        <f>VLOOKUP(J2686,'Mapping-CITI'!A:E,5,0)</f>
        <v>0</v>
      </c>
      <c r="D2686" s="42">
        <v>45016</v>
      </c>
      <c r="E2686" s="42">
        <v>45199</v>
      </c>
      <c r="F2686" t="s">
        <v>2901</v>
      </c>
      <c r="G2686" t="s">
        <v>1000</v>
      </c>
      <c r="H2686">
        <v>1700</v>
      </c>
      <c r="I2686" t="s">
        <v>2768</v>
      </c>
      <c r="J2686">
        <v>142038</v>
      </c>
      <c r="K2686" t="s">
        <v>2128</v>
      </c>
      <c r="L2686">
        <v>0</v>
      </c>
      <c r="M2686">
        <v>4000000</v>
      </c>
      <c r="N2686">
        <v>4000000</v>
      </c>
      <c r="O2686">
        <v>0</v>
      </c>
      <c r="P2686" t="s">
        <v>607</v>
      </c>
      <c r="Q2686">
        <v>0</v>
      </c>
      <c r="R2686">
        <v>4000000</v>
      </c>
      <c r="S2686">
        <v>4000000</v>
      </c>
      <c r="T2686" t="s">
        <v>2901</v>
      </c>
      <c r="U2686" s="221">
        <f t="shared" si="83"/>
        <v>0</v>
      </c>
    </row>
    <row r="2687" spans="1:21" hidden="1">
      <c r="A2687" s="55" t="str">
        <f t="shared" si="82"/>
        <v>Y0BN0</v>
      </c>
      <c r="B2687" s="55">
        <f>VLOOKUP(J2687,'Mapping-CITI'!A:E,5,0)</f>
        <v>0</v>
      </c>
      <c r="D2687" s="42">
        <v>45016</v>
      </c>
      <c r="E2687" s="42">
        <v>45199</v>
      </c>
      <c r="F2687" t="s">
        <v>2901</v>
      </c>
      <c r="G2687" t="s">
        <v>1000</v>
      </c>
      <c r="H2687">
        <v>1700</v>
      </c>
      <c r="I2687" t="s">
        <v>2768</v>
      </c>
      <c r="J2687">
        <v>142042</v>
      </c>
      <c r="K2687" t="s">
        <v>2131</v>
      </c>
      <c r="L2687">
        <v>0</v>
      </c>
      <c r="M2687">
        <v>1543252</v>
      </c>
      <c r="N2687">
        <v>1543252</v>
      </c>
      <c r="O2687">
        <v>0</v>
      </c>
      <c r="P2687" t="s">
        <v>607</v>
      </c>
      <c r="Q2687">
        <v>0</v>
      </c>
      <c r="R2687">
        <v>1543252</v>
      </c>
      <c r="S2687">
        <v>1543252</v>
      </c>
      <c r="T2687" t="s">
        <v>2901</v>
      </c>
      <c r="U2687" s="221">
        <f t="shared" si="83"/>
        <v>0</v>
      </c>
    </row>
    <row r="2688" spans="1:21" hidden="1">
      <c r="A2688" s="55" t="str">
        <f t="shared" si="82"/>
        <v>Y0BN0</v>
      </c>
      <c r="B2688" s="55">
        <f>VLOOKUP(J2688,'Mapping-CITI'!A:E,5,0)</f>
        <v>0</v>
      </c>
      <c r="D2688" s="42">
        <v>45016</v>
      </c>
      <c r="E2688" s="42">
        <v>45199</v>
      </c>
      <c r="F2688" t="s">
        <v>2901</v>
      </c>
      <c r="G2688" t="s">
        <v>1000</v>
      </c>
      <c r="H2688">
        <v>1700</v>
      </c>
      <c r="I2688" t="s">
        <v>2768</v>
      </c>
      <c r="J2688">
        <v>142043</v>
      </c>
      <c r="K2688" t="s">
        <v>2657</v>
      </c>
      <c r="L2688">
        <v>0</v>
      </c>
      <c r="M2688">
        <v>19000</v>
      </c>
      <c r="N2688">
        <v>19000</v>
      </c>
      <c r="O2688">
        <v>0</v>
      </c>
      <c r="P2688" t="s">
        <v>607</v>
      </c>
      <c r="Q2688">
        <v>0</v>
      </c>
      <c r="R2688">
        <v>19000</v>
      </c>
      <c r="S2688">
        <v>19000</v>
      </c>
      <c r="T2688" t="s">
        <v>2901</v>
      </c>
      <c r="U2688" s="221">
        <f t="shared" si="83"/>
        <v>0</v>
      </c>
    </row>
    <row r="2689" spans="1:21" hidden="1">
      <c r="A2689" s="55" t="str">
        <f t="shared" si="82"/>
        <v>Y0BN0</v>
      </c>
      <c r="B2689" s="55">
        <f>VLOOKUP(J2689,'Mapping-CITI'!A:E,5,0)</f>
        <v>0</v>
      </c>
      <c r="D2689" s="42">
        <v>45016</v>
      </c>
      <c r="E2689" s="42">
        <v>45199</v>
      </c>
      <c r="F2689" t="s">
        <v>2901</v>
      </c>
      <c r="G2689" t="s">
        <v>1000</v>
      </c>
      <c r="H2689">
        <v>1700</v>
      </c>
      <c r="I2689" t="s">
        <v>2768</v>
      </c>
      <c r="J2689">
        <v>142044</v>
      </c>
      <c r="K2689" t="s">
        <v>2132</v>
      </c>
      <c r="L2689">
        <v>0</v>
      </c>
      <c r="M2689">
        <v>1807000</v>
      </c>
      <c r="N2689">
        <v>1817000</v>
      </c>
      <c r="O2689">
        <v>-10000</v>
      </c>
      <c r="P2689" t="s">
        <v>607</v>
      </c>
      <c r="Q2689">
        <v>-10000</v>
      </c>
      <c r="R2689">
        <v>1807000</v>
      </c>
      <c r="S2689">
        <v>1817000</v>
      </c>
      <c r="T2689" t="s">
        <v>2901</v>
      </c>
      <c r="U2689" s="221">
        <f t="shared" si="83"/>
        <v>-1E-3</v>
      </c>
    </row>
    <row r="2690" spans="1:21" hidden="1">
      <c r="A2690" s="55" t="str">
        <f t="shared" si="82"/>
        <v>Y0BNIgnore</v>
      </c>
      <c r="B2690" s="55" t="str">
        <f>VLOOKUP(J2690,'Mapping-CITI'!A:E,5,0)</f>
        <v>Ignore</v>
      </c>
      <c r="D2690" s="42">
        <v>45016</v>
      </c>
      <c r="E2690" s="42">
        <v>45199</v>
      </c>
      <c r="F2690" t="s">
        <v>2901</v>
      </c>
      <c r="G2690" t="s">
        <v>1000</v>
      </c>
      <c r="H2690">
        <v>1700</v>
      </c>
      <c r="I2690" t="s">
        <v>2768</v>
      </c>
      <c r="J2690">
        <v>142077</v>
      </c>
      <c r="K2690" t="s">
        <v>2913</v>
      </c>
      <c r="L2690">
        <v>486401.14</v>
      </c>
      <c r="M2690">
        <v>98670.14</v>
      </c>
      <c r="N2690">
        <v>125250.7</v>
      </c>
      <c r="O2690">
        <v>459820.58</v>
      </c>
      <c r="P2690" t="s">
        <v>607</v>
      </c>
      <c r="Q2690">
        <v>459820.58</v>
      </c>
      <c r="R2690">
        <v>98670.14</v>
      </c>
      <c r="S2690">
        <v>125250.7</v>
      </c>
      <c r="T2690" t="s">
        <v>2901</v>
      </c>
      <c r="U2690" s="221">
        <f t="shared" si="83"/>
        <v>-2.6580559999999998E-3</v>
      </c>
    </row>
    <row r="2691" spans="1:21" hidden="1">
      <c r="A2691" s="55" t="str">
        <f t="shared" ref="A2691:A2754" si="84">F2691&amp;B2691</f>
        <v>Y0BNIgnore</v>
      </c>
      <c r="B2691" s="55" t="str">
        <f>VLOOKUP(J2691,'Mapping-CITI'!A:E,5,0)</f>
        <v>Ignore</v>
      </c>
      <c r="D2691" s="42">
        <v>45016</v>
      </c>
      <c r="E2691" s="42">
        <v>45199</v>
      </c>
      <c r="F2691" t="s">
        <v>2901</v>
      </c>
      <c r="G2691" t="s">
        <v>1000</v>
      </c>
      <c r="H2691">
        <v>1700</v>
      </c>
      <c r="I2691" t="s">
        <v>2768</v>
      </c>
      <c r="J2691">
        <v>142096</v>
      </c>
      <c r="K2691" t="s">
        <v>3421</v>
      </c>
      <c r="L2691">
        <v>0</v>
      </c>
      <c r="M2691">
        <v>129025.27</v>
      </c>
      <c r="N2691">
        <v>129025.27</v>
      </c>
      <c r="O2691">
        <v>0</v>
      </c>
      <c r="P2691" t="s">
        <v>607</v>
      </c>
      <c r="Q2691">
        <v>0</v>
      </c>
      <c r="R2691">
        <v>129025.27</v>
      </c>
      <c r="S2691">
        <v>129025.27</v>
      </c>
      <c r="T2691" t="s">
        <v>2901</v>
      </c>
      <c r="U2691" s="221">
        <f t="shared" ref="U2691:U2754" si="85">(M2691-N2691)/10^7</f>
        <v>0</v>
      </c>
    </row>
    <row r="2692" spans="1:21" hidden="1">
      <c r="A2692" s="55" t="str">
        <f t="shared" si="84"/>
        <v>Y0BN0</v>
      </c>
      <c r="B2692" s="55">
        <f>VLOOKUP(J2692,'Mapping-CITI'!A:E,5,0)</f>
        <v>0</v>
      </c>
      <c r="D2692" s="42">
        <v>45016</v>
      </c>
      <c r="E2692" s="42">
        <v>45199</v>
      </c>
      <c r="F2692" t="s">
        <v>2901</v>
      </c>
      <c r="G2692" t="s">
        <v>1000</v>
      </c>
      <c r="H2692">
        <v>1700</v>
      </c>
      <c r="I2692" t="s">
        <v>2768</v>
      </c>
      <c r="J2692">
        <v>142241</v>
      </c>
      <c r="K2692" t="s">
        <v>3934</v>
      </c>
      <c r="L2692">
        <v>0</v>
      </c>
      <c r="M2692">
        <v>4000000</v>
      </c>
      <c r="N2692">
        <v>4000000</v>
      </c>
      <c r="O2692">
        <v>0</v>
      </c>
      <c r="P2692" t="s">
        <v>607</v>
      </c>
      <c r="Q2692">
        <v>0</v>
      </c>
      <c r="R2692">
        <v>4000000</v>
      </c>
      <c r="S2692">
        <v>4000000</v>
      </c>
      <c r="T2692" t="s">
        <v>2901</v>
      </c>
      <c r="U2692" s="221">
        <f t="shared" si="85"/>
        <v>0</v>
      </c>
    </row>
    <row r="2693" spans="1:21" hidden="1">
      <c r="A2693" s="55" t="str">
        <f t="shared" si="84"/>
        <v>Y0BNIgnore</v>
      </c>
      <c r="B2693" s="55" t="str">
        <f>VLOOKUP(J2693,'Mapping-CITI'!A:E,5,0)</f>
        <v>Ignore</v>
      </c>
      <c r="D2693" s="42">
        <v>45016</v>
      </c>
      <c r="E2693" s="42">
        <v>45199</v>
      </c>
      <c r="F2693" t="s">
        <v>2901</v>
      </c>
      <c r="G2693" t="s">
        <v>1000</v>
      </c>
      <c r="H2693">
        <v>1700</v>
      </c>
      <c r="I2693" t="s">
        <v>2768</v>
      </c>
      <c r="J2693">
        <v>142243</v>
      </c>
      <c r="K2693" t="s">
        <v>3367</v>
      </c>
      <c r="L2693">
        <v>0</v>
      </c>
      <c r="M2693">
        <v>50888843.509999998</v>
      </c>
      <c r="N2693">
        <v>50888843.509999998</v>
      </c>
      <c r="O2693">
        <v>0</v>
      </c>
      <c r="P2693" t="s">
        <v>607</v>
      </c>
      <c r="Q2693">
        <v>0</v>
      </c>
      <c r="R2693">
        <v>50888843.509999998</v>
      </c>
      <c r="S2693">
        <v>50888843.509999998</v>
      </c>
      <c r="T2693" t="s">
        <v>2901</v>
      </c>
      <c r="U2693" s="221">
        <f t="shared" si="85"/>
        <v>0</v>
      </c>
    </row>
    <row r="2694" spans="1:21" hidden="1">
      <c r="A2694" s="55" t="str">
        <f t="shared" si="84"/>
        <v>Y0BNIgnore</v>
      </c>
      <c r="B2694" s="55" t="str">
        <f>VLOOKUP(J2694,'Mapping-CITI'!A:E,5,0)</f>
        <v>Ignore</v>
      </c>
      <c r="D2694" s="42">
        <v>45016</v>
      </c>
      <c r="E2694" s="42">
        <v>45199</v>
      </c>
      <c r="F2694" t="s">
        <v>2901</v>
      </c>
      <c r="G2694" t="s">
        <v>1000</v>
      </c>
      <c r="H2694">
        <v>1700</v>
      </c>
      <c r="I2694" t="s">
        <v>2768</v>
      </c>
      <c r="J2694">
        <v>142251</v>
      </c>
      <c r="K2694" t="s">
        <v>3368</v>
      </c>
      <c r="L2694">
        <v>-150000</v>
      </c>
      <c r="M2694">
        <v>58240700</v>
      </c>
      <c r="N2694">
        <v>58090700</v>
      </c>
      <c r="O2694">
        <v>0</v>
      </c>
      <c r="P2694" t="s">
        <v>607</v>
      </c>
      <c r="Q2694">
        <v>0</v>
      </c>
      <c r="R2694">
        <v>58240700</v>
      </c>
      <c r="S2694">
        <v>58090700</v>
      </c>
      <c r="T2694" t="s">
        <v>2901</v>
      </c>
      <c r="U2694" s="221">
        <f t="shared" si="85"/>
        <v>1.4999999999999999E-2</v>
      </c>
    </row>
    <row r="2695" spans="1:21" hidden="1">
      <c r="A2695" s="55" t="str">
        <f t="shared" si="84"/>
        <v>Y0BNIgnore</v>
      </c>
      <c r="B2695" s="55" t="str">
        <f>VLOOKUP(J2695,'Mapping-CITI'!A:E,5,0)</f>
        <v>Ignore</v>
      </c>
      <c r="D2695" s="42">
        <v>45016</v>
      </c>
      <c r="E2695" s="42">
        <v>45199</v>
      </c>
      <c r="F2695" t="s">
        <v>2901</v>
      </c>
      <c r="G2695" t="s">
        <v>1000</v>
      </c>
      <c r="H2695">
        <v>1700</v>
      </c>
      <c r="I2695" t="s">
        <v>2768</v>
      </c>
      <c r="J2695">
        <v>142256</v>
      </c>
      <c r="K2695" t="s">
        <v>3370</v>
      </c>
      <c r="L2695">
        <v>0</v>
      </c>
      <c r="M2695">
        <v>1421000</v>
      </c>
      <c r="N2695">
        <v>1421000</v>
      </c>
      <c r="O2695">
        <v>0</v>
      </c>
      <c r="P2695" t="s">
        <v>607</v>
      </c>
      <c r="Q2695">
        <v>0</v>
      </c>
      <c r="R2695">
        <v>1421000</v>
      </c>
      <c r="S2695">
        <v>1421000</v>
      </c>
      <c r="T2695" t="s">
        <v>2901</v>
      </c>
      <c r="U2695" s="221">
        <f t="shared" si="85"/>
        <v>0</v>
      </c>
    </row>
    <row r="2696" spans="1:21" hidden="1">
      <c r="A2696" s="55" t="str">
        <f t="shared" si="84"/>
        <v>Y0BNIgnore</v>
      </c>
      <c r="B2696" s="55" t="str">
        <f>VLOOKUP(J2696,'Mapping-CITI'!A:E,5,0)</f>
        <v>Ignore</v>
      </c>
      <c r="D2696" s="42">
        <v>45016</v>
      </c>
      <c r="E2696" s="42">
        <v>45199</v>
      </c>
      <c r="F2696" t="s">
        <v>2901</v>
      </c>
      <c r="G2696" t="s">
        <v>1000</v>
      </c>
      <c r="H2696">
        <v>1700</v>
      </c>
      <c r="I2696" t="s">
        <v>2768</v>
      </c>
      <c r="J2696">
        <v>142258</v>
      </c>
      <c r="K2696" t="s">
        <v>3371</v>
      </c>
      <c r="L2696">
        <v>0</v>
      </c>
      <c r="M2696">
        <v>13903500</v>
      </c>
      <c r="N2696">
        <v>14109500</v>
      </c>
      <c r="O2696">
        <v>-206000</v>
      </c>
      <c r="P2696" t="s">
        <v>607</v>
      </c>
      <c r="Q2696">
        <v>-206000</v>
      </c>
      <c r="R2696">
        <v>13903500</v>
      </c>
      <c r="S2696">
        <v>14109500</v>
      </c>
      <c r="T2696" t="s">
        <v>2901</v>
      </c>
      <c r="U2696" s="221">
        <f t="shared" si="85"/>
        <v>-2.06E-2</v>
      </c>
    </row>
    <row r="2697" spans="1:21" hidden="1">
      <c r="A2697" s="55" t="str">
        <f t="shared" si="84"/>
        <v>Y0BNIgnore</v>
      </c>
      <c r="B2697" s="55" t="str">
        <f>VLOOKUP(J2697,'Mapping-CITI'!A:E,5,0)</f>
        <v>Ignore</v>
      </c>
      <c r="D2697" s="42">
        <v>45016</v>
      </c>
      <c r="E2697" s="42">
        <v>45199</v>
      </c>
      <c r="F2697" t="s">
        <v>2901</v>
      </c>
      <c r="G2697" t="s">
        <v>1000</v>
      </c>
      <c r="H2697">
        <v>1700</v>
      </c>
      <c r="I2697" t="s">
        <v>2768</v>
      </c>
      <c r="J2697">
        <v>142262</v>
      </c>
      <c r="K2697" t="s">
        <v>3372</v>
      </c>
      <c r="L2697">
        <v>0</v>
      </c>
      <c r="M2697">
        <v>7315500</v>
      </c>
      <c r="N2697">
        <v>7334500</v>
      </c>
      <c r="O2697">
        <v>-19000</v>
      </c>
      <c r="P2697" t="s">
        <v>607</v>
      </c>
      <c r="Q2697">
        <v>-19000</v>
      </c>
      <c r="R2697">
        <v>7315500</v>
      </c>
      <c r="S2697">
        <v>7334500</v>
      </c>
      <c r="T2697" t="s">
        <v>2901</v>
      </c>
      <c r="U2697" s="221">
        <f t="shared" si="85"/>
        <v>-1.9E-3</v>
      </c>
    </row>
    <row r="2698" spans="1:21" hidden="1">
      <c r="A2698" s="55" t="str">
        <f t="shared" si="84"/>
        <v>Y0BNIgnore</v>
      </c>
      <c r="B2698" s="55" t="str">
        <f>VLOOKUP(J2698,'Mapping-CITI'!A:E,5,0)</f>
        <v>Ignore</v>
      </c>
      <c r="D2698" s="42">
        <v>45016</v>
      </c>
      <c r="E2698" s="42">
        <v>45199</v>
      </c>
      <c r="F2698" t="s">
        <v>2901</v>
      </c>
      <c r="G2698" t="s">
        <v>1000</v>
      </c>
      <c r="H2698">
        <v>1700</v>
      </c>
      <c r="I2698" t="s">
        <v>2768</v>
      </c>
      <c r="J2698">
        <v>142263</v>
      </c>
      <c r="K2698" t="s">
        <v>3373</v>
      </c>
      <c r="L2698">
        <v>0</v>
      </c>
      <c r="M2698">
        <v>1200000</v>
      </c>
      <c r="N2698">
        <v>1200000</v>
      </c>
      <c r="O2698">
        <v>0</v>
      </c>
      <c r="P2698" t="s">
        <v>607</v>
      </c>
      <c r="Q2698">
        <v>0</v>
      </c>
      <c r="R2698">
        <v>1200000</v>
      </c>
      <c r="S2698">
        <v>1200000</v>
      </c>
      <c r="T2698" t="s">
        <v>2901</v>
      </c>
      <c r="U2698" s="221">
        <f t="shared" si="85"/>
        <v>0</v>
      </c>
    </row>
    <row r="2699" spans="1:21" hidden="1">
      <c r="A2699" s="55" t="str">
        <f t="shared" si="84"/>
        <v>Y0BNIgnore</v>
      </c>
      <c r="B2699" s="55" t="str">
        <f>VLOOKUP(J2699,'Mapping-CITI'!A:E,5,0)</f>
        <v>Ignore</v>
      </c>
      <c r="D2699" s="42">
        <v>45016</v>
      </c>
      <c r="E2699" s="42">
        <v>45199</v>
      </c>
      <c r="F2699" t="s">
        <v>2901</v>
      </c>
      <c r="G2699" t="s">
        <v>1000</v>
      </c>
      <c r="H2699">
        <v>1700</v>
      </c>
      <c r="I2699" t="s">
        <v>2768</v>
      </c>
      <c r="J2699">
        <v>142265</v>
      </c>
      <c r="K2699" t="s">
        <v>3374</v>
      </c>
      <c r="L2699">
        <v>0</v>
      </c>
      <c r="M2699">
        <v>85000</v>
      </c>
      <c r="N2699">
        <v>85000</v>
      </c>
      <c r="O2699">
        <v>0</v>
      </c>
      <c r="P2699" t="s">
        <v>607</v>
      </c>
      <c r="Q2699">
        <v>0</v>
      </c>
      <c r="R2699">
        <v>85000</v>
      </c>
      <c r="S2699">
        <v>85000</v>
      </c>
      <c r="T2699" t="s">
        <v>2901</v>
      </c>
      <c r="U2699" s="221">
        <f t="shared" si="85"/>
        <v>0</v>
      </c>
    </row>
    <row r="2700" spans="1:21" hidden="1">
      <c r="A2700" s="55" t="str">
        <f t="shared" si="84"/>
        <v>Y0BNIgnore</v>
      </c>
      <c r="B2700" s="55" t="str">
        <f>VLOOKUP(J2700,'Mapping-CITI'!A:E,5,0)</f>
        <v>Ignore</v>
      </c>
      <c r="D2700" s="42">
        <v>45016</v>
      </c>
      <c r="E2700" s="42">
        <v>45199</v>
      </c>
      <c r="F2700" t="s">
        <v>2901</v>
      </c>
      <c r="G2700" t="s">
        <v>1000</v>
      </c>
      <c r="H2700">
        <v>1700</v>
      </c>
      <c r="I2700" t="s">
        <v>2768</v>
      </c>
      <c r="J2700">
        <v>142271</v>
      </c>
      <c r="K2700" t="s">
        <v>3375</v>
      </c>
      <c r="L2700">
        <v>-874620</v>
      </c>
      <c r="M2700">
        <v>47186715</v>
      </c>
      <c r="N2700">
        <v>46471645</v>
      </c>
      <c r="O2700">
        <v>-159550</v>
      </c>
      <c r="P2700" t="s">
        <v>607</v>
      </c>
      <c r="Q2700">
        <v>-159550</v>
      </c>
      <c r="R2700">
        <v>47186715</v>
      </c>
      <c r="S2700">
        <v>46471645</v>
      </c>
      <c r="T2700" t="s">
        <v>2901</v>
      </c>
      <c r="U2700" s="221">
        <f t="shared" si="85"/>
        <v>7.1507000000000001E-2</v>
      </c>
    </row>
    <row r="2701" spans="1:21" hidden="1">
      <c r="A2701" s="55" t="str">
        <f t="shared" si="84"/>
        <v>Y0BNIgnore</v>
      </c>
      <c r="B2701" s="55" t="str">
        <f>VLOOKUP(J2701,'Mapping-CITI'!A:E,5,0)</f>
        <v>Ignore</v>
      </c>
      <c r="D2701" s="42">
        <v>45016</v>
      </c>
      <c r="E2701" s="42">
        <v>45199</v>
      </c>
      <c r="F2701" t="s">
        <v>2901</v>
      </c>
      <c r="G2701" t="s">
        <v>1000</v>
      </c>
      <c r="H2701">
        <v>1700</v>
      </c>
      <c r="I2701" t="s">
        <v>2768</v>
      </c>
      <c r="J2701">
        <v>142274</v>
      </c>
      <c r="K2701" t="s">
        <v>3376</v>
      </c>
      <c r="L2701">
        <v>-1400000</v>
      </c>
      <c r="M2701">
        <v>2339725</v>
      </c>
      <c r="N2701">
        <v>939725</v>
      </c>
      <c r="O2701">
        <v>0</v>
      </c>
      <c r="P2701" t="s">
        <v>607</v>
      </c>
      <c r="Q2701">
        <v>0</v>
      </c>
      <c r="R2701">
        <v>2339725</v>
      </c>
      <c r="S2701">
        <v>939725</v>
      </c>
      <c r="T2701" t="s">
        <v>2901</v>
      </c>
      <c r="U2701" s="221">
        <f t="shared" si="85"/>
        <v>0.14000000000000001</v>
      </c>
    </row>
    <row r="2702" spans="1:21" hidden="1">
      <c r="A2702" s="55" t="str">
        <f t="shared" si="84"/>
        <v>Y0BNIgnore</v>
      </c>
      <c r="B2702" s="55" t="str">
        <f>VLOOKUP(J2702,'Mapping-CITI'!A:E,5,0)</f>
        <v>Ignore</v>
      </c>
      <c r="D2702" s="42">
        <v>45016</v>
      </c>
      <c r="E2702" s="42">
        <v>45199</v>
      </c>
      <c r="F2702" t="s">
        <v>2901</v>
      </c>
      <c r="G2702" t="s">
        <v>1000</v>
      </c>
      <c r="H2702">
        <v>1700</v>
      </c>
      <c r="I2702" t="s">
        <v>2768</v>
      </c>
      <c r="J2702">
        <v>142276</v>
      </c>
      <c r="K2702" t="s">
        <v>3377</v>
      </c>
      <c r="L2702">
        <v>0</v>
      </c>
      <c r="M2702">
        <v>672945.06</v>
      </c>
      <c r="N2702">
        <v>672945.06</v>
      </c>
      <c r="O2702">
        <v>0</v>
      </c>
      <c r="P2702" t="s">
        <v>607</v>
      </c>
      <c r="Q2702">
        <v>0</v>
      </c>
      <c r="R2702">
        <v>672945.06</v>
      </c>
      <c r="S2702">
        <v>672945.06</v>
      </c>
      <c r="T2702" t="s">
        <v>2901</v>
      </c>
      <c r="U2702" s="221">
        <f t="shared" si="85"/>
        <v>0</v>
      </c>
    </row>
    <row r="2703" spans="1:21" hidden="1">
      <c r="A2703" s="55" t="str">
        <f t="shared" si="84"/>
        <v>Y0BN0</v>
      </c>
      <c r="B2703" s="55">
        <f>VLOOKUP(J2703,'Mapping-CITI'!A:E,5,0)</f>
        <v>0</v>
      </c>
      <c r="D2703" s="42">
        <v>45016</v>
      </c>
      <c r="E2703" s="42">
        <v>45199</v>
      </c>
      <c r="F2703" t="s">
        <v>2901</v>
      </c>
      <c r="G2703" t="s">
        <v>1000</v>
      </c>
      <c r="H2703">
        <v>1400</v>
      </c>
      <c r="I2703" t="s">
        <v>2773</v>
      </c>
      <c r="J2703">
        <v>160102</v>
      </c>
      <c r="K2703" t="s">
        <v>2584</v>
      </c>
      <c r="L2703">
        <v>0</v>
      </c>
      <c r="M2703">
        <v>140000000</v>
      </c>
      <c r="N2703">
        <v>140000000</v>
      </c>
      <c r="O2703">
        <v>0</v>
      </c>
      <c r="P2703" t="s">
        <v>607</v>
      </c>
      <c r="Q2703">
        <v>0</v>
      </c>
      <c r="R2703">
        <v>0</v>
      </c>
      <c r="S2703">
        <v>0</v>
      </c>
      <c r="T2703" t="s">
        <v>2901</v>
      </c>
      <c r="U2703" s="221">
        <f t="shared" si="85"/>
        <v>0</v>
      </c>
    </row>
    <row r="2704" spans="1:21" hidden="1">
      <c r="A2704" s="55" t="str">
        <f t="shared" si="84"/>
        <v>Y0BN0</v>
      </c>
      <c r="B2704" s="55">
        <f>VLOOKUP(J2704,'Mapping-CITI'!A:E,5,0)</f>
        <v>0</v>
      </c>
      <c r="D2704" s="42">
        <v>45016</v>
      </c>
      <c r="E2704" s="42">
        <v>45199</v>
      </c>
      <c r="F2704" t="s">
        <v>2901</v>
      </c>
      <c r="G2704" t="s">
        <v>1000</v>
      </c>
      <c r="H2704">
        <v>1400</v>
      </c>
      <c r="I2704" t="s">
        <v>2773</v>
      </c>
      <c r="J2704">
        <v>160118</v>
      </c>
      <c r="K2704" t="s">
        <v>2152</v>
      </c>
      <c r="L2704">
        <v>0</v>
      </c>
      <c r="M2704">
        <v>123159773268.97</v>
      </c>
      <c r="N2704">
        <v>123159773268.97</v>
      </c>
      <c r="O2704">
        <v>0</v>
      </c>
      <c r="P2704" t="s">
        <v>607</v>
      </c>
      <c r="Q2704">
        <v>0</v>
      </c>
      <c r="R2704">
        <v>0</v>
      </c>
      <c r="S2704">
        <v>0</v>
      </c>
      <c r="T2704" t="s">
        <v>2901</v>
      </c>
      <c r="U2704" s="221">
        <f t="shared" si="85"/>
        <v>0</v>
      </c>
    </row>
    <row r="2705" spans="1:21" hidden="1">
      <c r="A2705" s="55" t="str">
        <f t="shared" si="84"/>
        <v>Y0BN0</v>
      </c>
      <c r="B2705" s="55">
        <f>VLOOKUP(J2705,'Mapping-CITI'!A:E,5,0)</f>
        <v>0</v>
      </c>
      <c r="D2705" s="42">
        <v>45016</v>
      </c>
      <c r="E2705" s="42">
        <v>45199</v>
      </c>
      <c r="F2705" t="s">
        <v>2901</v>
      </c>
      <c r="G2705" t="s">
        <v>1000</v>
      </c>
      <c r="H2705">
        <v>1400</v>
      </c>
      <c r="I2705" t="s">
        <v>2773</v>
      </c>
      <c r="J2705">
        <v>160122</v>
      </c>
      <c r="K2705" t="s">
        <v>2155</v>
      </c>
      <c r="L2705">
        <v>0</v>
      </c>
      <c r="M2705">
        <v>4516630750</v>
      </c>
      <c r="N2705">
        <v>4516630750</v>
      </c>
      <c r="O2705">
        <v>0</v>
      </c>
      <c r="P2705" t="s">
        <v>607</v>
      </c>
      <c r="Q2705">
        <v>0</v>
      </c>
      <c r="R2705">
        <v>0</v>
      </c>
      <c r="S2705">
        <v>0</v>
      </c>
      <c r="T2705" t="s">
        <v>2901</v>
      </c>
      <c r="U2705" s="221">
        <f t="shared" si="85"/>
        <v>0</v>
      </c>
    </row>
    <row r="2706" spans="1:21" hidden="1">
      <c r="A2706" s="55" t="str">
        <f t="shared" si="84"/>
        <v>Y0BN0</v>
      </c>
      <c r="B2706" s="55">
        <f>VLOOKUP(J2706,'Mapping-CITI'!A:E,5,0)</f>
        <v>0</v>
      </c>
      <c r="D2706" s="42">
        <v>45016</v>
      </c>
      <c r="E2706" s="42">
        <v>45199</v>
      </c>
      <c r="F2706" t="s">
        <v>2901</v>
      </c>
      <c r="G2706" t="s">
        <v>1000</v>
      </c>
      <c r="H2706">
        <v>1400</v>
      </c>
      <c r="I2706" t="s">
        <v>2773</v>
      </c>
      <c r="J2706">
        <v>160123</v>
      </c>
      <c r="K2706" t="s">
        <v>2156</v>
      </c>
      <c r="L2706">
        <v>0</v>
      </c>
      <c r="M2706">
        <v>6197561833.3299999</v>
      </c>
      <c r="N2706">
        <v>6197561833.3299999</v>
      </c>
      <c r="O2706">
        <v>0</v>
      </c>
      <c r="P2706" t="s">
        <v>607</v>
      </c>
      <c r="Q2706">
        <v>0</v>
      </c>
      <c r="R2706">
        <v>0</v>
      </c>
      <c r="S2706">
        <v>0</v>
      </c>
      <c r="T2706" t="s">
        <v>2901</v>
      </c>
      <c r="U2706" s="221">
        <f t="shared" si="85"/>
        <v>0</v>
      </c>
    </row>
    <row r="2707" spans="1:21" hidden="1">
      <c r="A2707" s="55" t="str">
        <f t="shared" si="84"/>
        <v>Y0BN0</v>
      </c>
      <c r="B2707" s="55">
        <f>VLOOKUP(J2707,'Mapping-CITI'!A:E,5,0)</f>
        <v>0</v>
      </c>
      <c r="D2707" s="42">
        <v>45016</v>
      </c>
      <c r="E2707" s="42">
        <v>45199</v>
      </c>
      <c r="F2707" t="s">
        <v>2901</v>
      </c>
      <c r="G2707" t="s">
        <v>1000</v>
      </c>
      <c r="H2707">
        <v>1400</v>
      </c>
      <c r="I2707" t="s">
        <v>2773</v>
      </c>
      <c r="J2707">
        <v>160125</v>
      </c>
      <c r="K2707" t="s">
        <v>2157</v>
      </c>
      <c r="L2707">
        <v>911321090.14999998</v>
      </c>
      <c r="M2707">
        <v>6425877278.1000004</v>
      </c>
      <c r="N2707">
        <v>7337198368.25</v>
      </c>
      <c r="O2707">
        <v>0</v>
      </c>
      <c r="P2707" t="s">
        <v>607</v>
      </c>
      <c r="Q2707">
        <v>0</v>
      </c>
      <c r="R2707">
        <v>0</v>
      </c>
      <c r="S2707">
        <v>0</v>
      </c>
      <c r="T2707" t="s">
        <v>2901</v>
      </c>
      <c r="U2707" s="221">
        <f t="shared" si="85"/>
        <v>-91.132109014999955</v>
      </c>
    </row>
    <row r="2708" spans="1:21" hidden="1">
      <c r="A2708" s="55" t="str">
        <f t="shared" si="84"/>
        <v>Y0BNIgnore</v>
      </c>
      <c r="B2708" s="55" t="str">
        <f>VLOOKUP(J2708,'Mapping-CITI'!A:E,5,0)</f>
        <v>Ignore</v>
      </c>
      <c r="D2708" s="42">
        <v>45016</v>
      </c>
      <c r="E2708" s="42">
        <v>45199</v>
      </c>
      <c r="F2708" t="s">
        <v>2901</v>
      </c>
      <c r="G2708" t="s">
        <v>1000</v>
      </c>
      <c r="H2708">
        <v>1500</v>
      </c>
      <c r="I2708" t="s">
        <v>3422</v>
      </c>
      <c r="J2708">
        <v>160145</v>
      </c>
      <c r="K2708" t="s">
        <v>4270</v>
      </c>
      <c r="L2708">
        <v>0</v>
      </c>
      <c r="M2708">
        <v>1705587.84</v>
      </c>
      <c r="N2708">
        <v>1705587.84</v>
      </c>
      <c r="O2708">
        <v>0</v>
      </c>
      <c r="P2708" t="s">
        <v>607</v>
      </c>
      <c r="Q2708">
        <v>0</v>
      </c>
      <c r="R2708">
        <v>0</v>
      </c>
      <c r="S2708">
        <v>0</v>
      </c>
      <c r="T2708" t="s">
        <v>2901</v>
      </c>
      <c r="U2708" s="221">
        <f t="shared" si="85"/>
        <v>0</v>
      </c>
    </row>
    <row r="2709" spans="1:21" hidden="1">
      <c r="A2709" s="55" t="str">
        <f t="shared" si="84"/>
        <v>Y0BN0</v>
      </c>
      <c r="B2709" s="55">
        <f>VLOOKUP(J2709,'Mapping-CITI'!A:E,5,0)</f>
        <v>0</v>
      </c>
      <c r="D2709" s="42">
        <v>45016</v>
      </c>
      <c r="E2709" s="42">
        <v>45199</v>
      </c>
      <c r="F2709" t="s">
        <v>2901</v>
      </c>
      <c r="G2709" t="s">
        <v>1000</v>
      </c>
      <c r="H2709">
        <v>1600</v>
      </c>
      <c r="I2709" t="s">
        <v>2789</v>
      </c>
      <c r="J2709">
        <v>160202</v>
      </c>
      <c r="K2709" t="s">
        <v>2158</v>
      </c>
      <c r="L2709">
        <v>0</v>
      </c>
      <c r="M2709">
        <v>579822377.58000004</v>
      </c>
      <c r="N2709">
        <v>579822377.58000004</v>
      </c>
      <c r="O2709">
        <v>0</v>
      </c>
      <c r="P2709" t="s">
        <v>607</v>
      </c>
      <c r="Q2709">
        <v>0</v>
      </c>
      <c r="R2709">
        <v>0</v>
      </c>
      <c r="S2709">
        <v>0</v>
      </c>
      <c r="T2709" t="s">
        <v>2901</v>
      </c>
      <c r="U2709" s="221">
        <f t="shared" si="85"/>
        <v>0</v>
      </c>
    </row>
    <row r="2710" spans="1:21" hidden="1">
      <c r="A2710" s="55" t="str">
        <f t="shared" si="84"/>
        <v>Y0BN0</v>
      </c>
      <c r="B2710" s="55">
        <f>VLOOKUP(J2710,'Mapping-CITI'!A:E,5,0)</f>
        <v>0</v>
      </c>
      <c r="D2710" s="42">
        <v>45016</v>
      </c>
      <c r="E2710" s="42">
        <v>45199</v>
      </c>
      <c r="F2710" t="s">
        <v>2901</v>
      </c>
      <c r="G2710" t="s">
        <v>1000</v>
      </c>
      <c r="H2710">
        <v>1600</v>
      </c>
      <c r="I2710" t="s">
        <v>2789</v>
      </c>
      <c r="J2710">
        <v>160206</v>
      </c>
      <c r="K2710" t="s">
        <v>2159</v>
      </c>
      <c r="L2710">
        <v>-1003384.26</v>
      </c>
      <c r="M2710">
        <v>171703844.75</v>
      </c>
      <c r="N2710">
        <v>170700460.49000001</v>
      </c>
      <c r="O2710">
        <v>0</v>
      </c>
      <c r="P2710" t="s">
        <v>607</v>
      </c>
      <c r="Q2710">
        <v>0</v>
      </c>
      <c r="R2710">
        <v>121339.71</v>
      </c>
      <c r="S2710">
        <v>170500460.49000001</v>
      </c>
      <c r="T2710" t="s">
        <v>2901</v>
      </c>
      <c r="U2710" s="221">
        <f t="shared" si="85"/>
        <v>0.10033842599999905</v>
      </c>
    </row>
    <row r="2711" spans="1:21" hidden="1">
      <c r="A2711" s="55" t="str">
        <f t="shared" si="84"/>
        <v>Y0BN0</v>
      </c>
      <c r="B2711" s="55">
        <f>VLOOKUP(J2711,'Mapping-CITI'!A:E,5,0)</f>
        <v>0</v>
      </c>
      <c r="D2711" s="42">
        <v>45016</v>
      </c>
      <c r="E2711" s="42">
        <v>45199</v>
      </c>
      <c r="F2711" t="s">
        <v>2901</v>
      </c>
      <c r="G2711" t="s">
        <v>1000</v>
      </c>
      <c r="H2711">
        <v>1600</v>
      </c>
      <c r="I2711" t="s">
        <v>2789</v>
      </c>
      <c r="J2711">
        <v>160207</v>
      </c>
      <c r="K2711" t="s">
        <v>2160</v>
      </c>
      <c r="L2711">
        <v>-0.03</v>
      </c>
      <c r="M2711">
        <v>402348456</v>
      </c>
      <c r="N2711">
        <v>401278136</v>
      </c>
      <c r="O2711">
        <v>1070319.97</v>
      </c>
      <c r="P2711" t="s">
        <v>607</v>
      </c>
      <c r="Q2711">
        <v>1070319.97</v>
      </c>
      <c r="R2711">
        <v>0</v>
      </c>
      <c r="S2711">
        <v>400817636</v>
      </c>
      <c r="T2711" t="s">
        <v>2901</v>
      </c>
      <c r="U2711" s="221">
        <f t="shared" si="85"/>
        <v>0.107032</v>
      </c>
    </row>
    <row r="2712" spans="1:21" hidden="1">
      <c r="A2712" s="55" t="str">
        <f t="shared" si="84"/>
        <v>Y0BN0</v>
      </c>
      <c r="B2712" s="55">
        <f>VLOOKUP(J2712,'Mapping-CITI'!A:E,5,0)</f>
        <v>0</v>
      </c>
      <c r="D2712" s="42">
        <v>45016</v>
      </c>
      <c r="E2712" s="42">
        <v>45199</v>
      </c>
      <c r="F2712" t="s">
        <v>2901</v>
      </c>
      <c r="G2712" t="s">
        <v>1000</v>
      </c>
      <c r="H2712">
        <v>1230</v>
      </c>
      <c r="I2712" t="s">
        <v>2772</v>
      </c>
      <c r="J2712">
        <v>170123</v>
      </c>
      <c r="K2712" t="s">
        <v>2167</v>
      </c>
      <c r="L2712">
        <v>-1490495</v>
      </c>
      <c r="M2712">
        <v>0</v>
      </c>
      <c r="N2712">
        <v>-1490495</v>
      </c>
      <c r="O2712">
        <v>0</v>
      </c>
      <c r="P2712" t="s">
        <v>607</v>
      </c>
      <c r="Q2712">
        <v>0</v>
      </c>
      <c r="R2712">
        <v>0</v>
      </c>
      <c r="S2712">
        <v>0</v>
      </c>
      <c r="T2712" t="s">
        <v>2901</v>
      </c>
      <c r="U2712" s="221">
        <f t="shared" si="85"/>
        <v>0.1490495</v>
      </c>
    </row>
    <row r="2713" spans="1:21" hidden="1">
      <c r="A2713" s="55" t="str">
        <f t="shared" si="84"/>
        <v>Y0BN0</v>
      </c>
      <c r="B2713" s="55">
        <f>VLOOKUP(J2713,'Mapping-CITI'!A:E,5,0)</f>
        <v>0</v>
      </c>
      <c r="D2713" s="42">
        <v>45016</v>
      </c>
      <c r="E2713" s="42">
        <v>45199</v>
      </c>
      <c r="F2713" t="s">
        <v>2901</v>
      </c>
      <c r="G2713" t="s">
        <v>1000</v>
      </c>
      <c r="H2713">
        <v>1230</v>
      </c>
      <c r="I2713" t="s">
        <v>2772</v>
      </c>
      <c r="J2713">
        <v>170125</v>
      </c>
      <c r="K2713" t="s">
        <v>2168</v>
      </c>
      <c r="L2713">
        <v>-170305553.93000001</v>
      </c>
      <c r="M2713">
        <v>0</v>
      </c>
      <c r="N2713">
        <v>-91502825.329999998</v>
      </c>
      <c r="O2713">
        <v>-78802728.599999994</v>
      </c>
      <c r="P2713" t="s">
        <v>607</v>
      </c>
      <c r="Q2713">
        <v>-78802728.599999994</v>
      </c>
      <c r="R2713">
        <v>0</v>
      </c>
      <c r="S2713">
        <v>0</v>
      </c>
      <c r="T2713" t="s">
        <v>2901</v>
      </c>
      <c r="U2713" s="221">
        <f t="shared" si="85"/>
        <v>9.1502825330000004</v>
      </c>
    </row>
    <row r="2714" spans="1:21" hidden="1">
      <c r="A2714" s="55" t="str">
        <f t="shared" si="84"/>
        <v>Y0BN0</v>
      </c>
      <c r="B2714" s="55">
        <f>VLOOKUP(J2714,'Mapping-CITI'!A:E,5,0)</f>
        <v>0</v>
      </c>
      <c r="D2714" s="42">
        <v>45016</v>
      </c>
      <c r="E2714" s="42">
        <v>45199</v>
      </c>
      <c r="F2714" t="s">
        <v>2901</v>
      </c>
      <c r="G2714" t="s">
        <v>1000</v>
      </c>
      <c r="H2714">
        <v>1230</v>
      </c>
      <c r="I2714" t="s">
        <v>2772</v>
      </c>
      <c r="J2714">
        <v>170129</v>
      </c>
      <c r="K2714" t="s">
        <v>2170</v>
      </c>
      <c r="L2714">
        <v>-399381783.04000002</v>
      </c>
      <c r="M2714">
        <v>0</v>
      </c>
      <c r="N2714">
        <v>-85133351.730000004</v>
      </c>
      <c r="O2714">
        <v>-314248431.31</v>
      </c>
      <c r="P2714" t="s">
        <v>607</v>
      </c>
      <c r="Q2714">
        <v>-314248431.31</v>
      </c>
      <c r="R2714">
        <v>0</v>
      </c>
      <c r="S2714">
        <v>0</v>
      </c>
      <c r="T2714" t="s">
        <v>2901</v>
      </c>
      <c r="U2714" s="221">
        <f t="shared" si="85"/>
        <v>8.5133351729999998</v>
      </c>
    </row>
    <row r="2715" spans="1:21" hidden="1">
      <c r="A2715" s="55" t="str">
        <f t="shared" si="84"/>
        <v>Y0BN0</v>
      </c>
      <c r="B2715" s="55">
        <f>VLOOKUP(J2715,'Mapping-CITI'!A:E,5,0)</f>
        <v>0</v>
      </c>
      <c r="D2715" s="42">
        <v>45016</v>
      </c>
      <c r="E2715" s="42">
        <v>45199</v>
      </c>
      <c r="F2715" t="s">
        <v>2901</v>
      </c>
      <c r="G2715" t="s">
        <v>1000</v>
      </c>
      <c r="H2715">
        <v>1230</v>
      </c>
      <c r="I2715" t="s">
        <v>2772</v>
      </c>
      <c r="J2715">
        <v>170151</v>
      </c>
      <c r="K2715" t="s">
        <v>2731</v>
      </c>
      <c r="L2715">
        <v>-2180486</v>
      </c>
      <c r="M2715">
        <v>0</v>
      </c>
      <c r="N2715">
        <v>-1899646</v>
      </c>
      <c r="O2715">
        <v>-280840</v>
      </c>
      <c r="P2715" t="s">
        <v>607</v>
      </c>
      <c r="Q2715">
        <v>-280840</v>
      </c>
      <c r="R2715">
        <v>0</v>
      </c>
      <c r="S2715">
        <v>0</v>
      </c>
      <c r="T2715" t="s">
        <v>2901</v>
      </c>
      <c r="U2715" s="221">
        <f t="shared" si="85"/>
        <v>0.18996460000000001</v>
      </c>
    </row>
    <row r="2716" spans="1:21" hidden="1">
      <c r="A2716" s="55" t="str">
        <f t="shared" si="84"/>
        <v>Y0BNIgnore</v>
      </c>
      <c r="B2716" s="55" t="str">
        <f>VLOOKUP(J2716,'Mapping-CITI'!A:E,5,0)</f>
        <v>Ignore</v>
      </c>
      <c r="D2716" s="42">
        <v>45016</v>
      </c>
      <c r="E2716" s="42">
        <v>45199</v>
      </c>
      <c r="F2716" t="s">
        <v>2901</v>
      </c>
      <c r="G2716" t="s">
        <v>1000</v>
      </c>
      <c r="H2716">
        <v>1320</v>
      </c>
      <c r="I2716" t="s">
        <v>3408</v>
      </c>
      <c r="J2716">
        <v>170401</v>
      </c>
      <c r="K2716" t="s">
        <v>4271</v>
      </c>
      <c r="L2716">
        <v>0</v>
      </c>
      <c r="M2716">
        <v>1808750</v>
      </c>
      <c r="N2716">
        <v>0</v>
      </c>
      <c r="O2716">
        <v>1808750</v>
      </c>
      <c r="P2716" t="s">
        <v>607</v>
      </c>
      <c r="Q2716">
        <v>1808750</v>
      </c>
      <c r="R2716">
        <v>0</v>
      </c>
      <c r="S2716">
        <v>0</v>
      </c>
      <c r="T2716" t="s">
        <v>2901</v>
      </c>
      <c r="U2716" s="221">
        <f t="shared" si="85"/>
        <v>0.18087500000000001</v>
      </c>
    </row>
    <row r="2717" spans="1:21" hidden="1">
      <c r="A2717" s="55" t="str">
        <f t="shared" si="84"/>
        <v>Y0BN0</v>
      </c>
      <c r="B2717" s="55">
        <f>VLOOKUP(J2717,'Mapping-CITI'!A:E,5,0)</f>
        <v>0</v>
      </c>
      <c r="D2717" s="42">
        <v>45016</v>
      </c>
      <c r="E2717" s="42">
        <v>45199</v>
      </c>
      <c r="F2717" t="s">
        <v>2901</v>
      </c>
      <c r="G2717" t="s">
        <v>1000</v>
      </c>
      <c r="H2717">
        <v>2110</v>
      </c>
      <c r="I2717" t="s">
        <v>2790</v>
      </c>
      <c r="J2717">
        <v>201246</v>
      </c>
      <c r="K2717" t="s">
        <v>2634</v>
      </c>
      <c r="L2717">
        <v>3382323.01</v>
      </c>
      <c r="M2717">
        <v>3386128.08</v>
      </c>
      <c r="N2717">
        <v>6663885.8899999997</v>
      </c>
      <c r="O2717">
        <v>104565.2</v>
      </c>
      <c r="P2717" t="s">
        <v>607</v>
      </c>
      <c r="Q2717">
        <v>104565.2</v>
      </c>
      <c r="R2717">
        <v>0</v>
      </c>
      <c r="S2717">
        <v>0</v>
      </c>
      <c r="T2717" t="s">
        <v>2901</v>
      </c>
      <c r="U2717" s="221">
        <f t="shared" si="85"/>
        <v>-0.32777578099999993</v>
      </c>
    </row>
    <row r="2718" spans="1:21" hidden="1">
      <c r="A2718" s="55" t="str">
        <f t="shared" si="84"/>
        <v>Y0BN0</v>
      </c>
      <c r="B2718" s="55">
        <f>VLOOKUP(J2718,'Mapping-CITI'!A:E,5,0)</f>
        <v>0</v>
      </c>
      <c r="D2718" s="42">
        <v>45016</v>
      </c>
      <c r="E2718" s="42">
        <v>45199</v>
      </c>
      <c r="F2718" t="s">
        <v>2901</v>
      </c>
      <c r="G2718" t="s">
        <v>1000</v>
      </c>
      <c r="H2718">
        <v>2110</v>
      </c>
      <c r="I2718" t="s">
        <v>2790</v>
      </c>
      <c r="J2718">
        <v>201272</v>
      </c>
      <c r="K2718" t="s">
        <v>2205</v>
      </c>
      <c r="L2718">
        <v>37609782.340000004</v>
      </c>
      <c r="M2718">
        <v>2320796.23</v>
      </c>
      <c r="N2718">
        <v>5107111.3099999996</v>
      </c>
      <c r="O2718">
        <v>34823467.259999998</v>
      </c>
      <c r="P2718" t="s">
        <v>607</v>
      </c>
      <c r="Q2718">
        <v>34823467.259999998</v>
      </c>
      <c r="R2718">
        <v>0</v>
      </c>
      <c r="S2718">
        <v>0</v>
      </c>
      <c r="T2718" t="s">
        <v>2901</v>
      </c>
      <c r="U2718" s="221">
        <f t="shared" si="85"/>
        <v>-0.27863150799999997</v>
      </c>
    </row>
    <row r="2719" spans="1:21" hidden="1">
      <c r="A2719" s="55" t="str">
        <f t="shared" si="84"/>
        <v>Y0BN1.2</v>
      </c>
      <c r="B2719" s="55">
        <f>VLOOKUP(J2719,'Mapping-CITI'!A:E,5,0)</f>
        <v>1.2</v>
      </c>
      <c r="D2719" s="42">
        <v>45016</v>
      </c>
      <c r="E2719" s="42">
        <v>45199</v>
      </c>
      <c r="F2719" t="s">
        <v>2901</v>
      </c>
      <c r="G2719" t="s">
        <v>1000</v>
      </c>
      <c r="H2719">
        <v>2110</v>
      </c>
      <c r="I2719" t="s">
        <v>2790</v>
      </c>
      <c r="J2719">
        <v>201273</v>
      </c>
      <c r="K2719" t="s">
        <v>2206</v>
      </c>
      <c r="L2719">
        <v>-112793693.23</v>
      </c>
      <c r="M2719">
        <v>10947447.609999999</v>
      </c>
      <c r="N2719">
        <v>2551984.6</v>
      </c>
      <c r="O2719">
        <v>-104398230.22</v>
      </c>
      <c r="P2719" t="s">
        <v>607</v>
      </c>
      <c r="Q2719" s="191">
        <v>-104398230.22</v>
      </c>
      <c r="R2719">
        <v>0</v>
      </c>
      <c r="S2719">
        <v>0</v>
      </c>
      <c r="T2719" t="s">
        <v>2901</v>
      </c>
      <c r="U2719" s="221">
        <f t="shared" si="85"/>
        <v>0.83954630099999994</v>
      </c>
    </row>
    <row r="2720" spans="1:21" hidden="1">
      <c r="A2720" s="55" t="str">
        <f t="shared" si="84"/>
        <v>Y0BN0</v>
      </c>
      <c r="B2720" s="55">
        <f>VLOOKUP(J2720,'Mapping-CITI'!A:E,5,0)</f>
        <v>0</v>
      </c>
      <c r="D2720" s="42">
        <v>45016</v>
      </c>
      <c r="E2720" s="42">
        <v>45199</v>
      </c>
      <c r="F2720" t="s">
        <v>2901</v>
      </c>
      <c r="G2720" t="s">
        <v>1000</v>
      </c>
      <c r="H2720">
        <v>2110</v>
      </c>
      <c r="I2720" t="s">
        <v>2790</v>
      </c>
      <c r="J2720">
        <v>201274</v>
      </c>
      <c r="K2720" t="s">
        <v>2207</v>
      </c>
      <c r="L2720">
        <v>16822333</v>
      </c>
      <c r="M2720">
        <v>5313388.78</v>
      </c>
      <c r="N2720">
        <v>18890128.640000001</v>
      </c>
      <c r="O2720">
        <v>3245593.14</v>
      </c>
      <c r="P2720" t="s">
        <v>607</v>
      </c>
      <c r="Q2720">
        <v>3245593.14</v>
      </c>
      <c r="R2720">
        <v>0</v>
      </c>
      <c r="S2720">
        <v>0</v>
      </c>
      <c r="T2720" t="s">
        <v>2901</v>
      </c>
      <c r="U2720" s="221">
        <f t="shared" si="85"/>
        <v>-1.357673986</v>
      </c>
    </row>
    <row r="2721" spans="1:21" hidden="1">
      <c r="A2721" s="55" t="str">
        <f t="shared" si="84"/>
        <v>Y0BN1.2</v>
      </c>
      <c r="B2721" s="55">
        <f>VLOOKUP(J2721,'Mapping-CITI'!A:E,5,0)</f>
        <v>1.2</v>
      </c>
      <c r="D2721" s="42">
        <v>45016</v>
      </c>
      <c r="E2721" s="42">
        <v>45199</v>
      </c>
      <c r="F2721" t="s">
        <v>2901</v>
      </c>
      <c r="G2721" t="s">
        <v>1000</v>
      </c>
      <c r="H2721">
        <v>2110</v>
      </c>
      <c r="I2721" t="s">
        <v>2790</v>
      </c>
      <c r="J2721">
        <v>201275</v>
      </c>
      <c r="K2721" t="s">
        <v>2208</v>
      </c>
      <c r="L2721">
        <v>-92186881.010000005</v>
      </c>
      <c r="M2721">
        <v>74709186.019999996</v>
      </c>
      <c r="N2721">
        <v>292817.53000000003</v>
      </c>
      <c r="O2721">
        <v>-17770512.52</v>
      </c>
      <c r="P2721" t="s">
        <v>607</v>
      </c>
      <c r="Q2721" s="191">
        <v>-17770512.52</v>
      </c>
      <c r="R2721">
        <v>0</v>
      </c>
      <c r="S2721">
        <v>0</v>
      </c>
      <c r="T2721" t="s">
        <v>2901</v>
      </c>
      <c r="U2721" s="221">
        <f t="shared" si="85"/>
        <v>7.4416368489999991</v>
      </c>
    </row>
    <row r="2722" spans="1:21" hidden="1">
      <c r="A2722" s="55" t="str">
        <f t="shared" si="84"/>
        <v>Y0BN0</v>
      </c>
      <c r="B2722" s="55">
        <f>VLOOKUP(J2722,'Mapping-CITI'!A:E,5,0)</f>
        <v>0</v>
      </c>
      <c r="D2722" s="42">
        <v>45016</v>
      </c>
      <c r="E2722" s="42">
        <v>45199</v>
      </c>
      <c r="F2722" t="s">
        <v>2901</v>
      </c>
      <c r="G2722" t="s">
        <v>1000</v>
      </c>
      <c r="H2722">
        <v>2110</v>
      </c>
      <c r="I2722" t="s">
        <v>2790</v>
      </c>
      <c r="J2722">
        <v>201276</v>
      </c>
      <c r="K2722" t="s">
        <v>2209</v>
      </c>
      <c r="L2722">
        <v>-192982354.93000001</v>
      </c>
      <c r="M2722">
        <v>1321119700.4100001</v>
      </c>
      <c r="N2722">
        <v>1271171379.22</v>
      </c>
      <c r="O2722">
        <v>-143034033.74000001</v>
      </c>
      <c r="P2722" t="s">
        <v>607</v>
      </c>
      <c r="Q2722">
        <v>-143034033.74000001</v>
      </c>
      <c r="R2722">
        <v>0</v>
      </c>
      <c r="S2722">
        <v>0</v>
      </c>
      <c r="T2722" t="s">
        <v>2901</v>
      </c>
      <c r="U2722" s="221">
        <f t="shared" si="85"/>
        <v>4.994832119000006</v>
      </c>
    </row>
    <row r="2723" spans="1:21" hidden="1">
      <c r="A2723" s="55" t="str">
        <f t="shared" si="84"/>
        <v>Y0BN1.2</v>
      </c>
      <c r="B2723" s="55">
        <f>VLOOKUP(J2723,'Mapping-CITI'!A:E,5,0)</f>
        <v>1.2</v>
      </c>
      <c r="D2723" s="42">
        <v>45016</v>
      </c>
      <c r="E2723" s="42">
        <v>45199</v>
      </c>
      <c r="F2723" t="s">
        <v>2901</v>
      </c>
      <c r="G2723" t="s">
        <v>1000</v>
      </c>
      <c r="H2723">
        <v>2110</v>
      </c>
      <c r="I2723" t="s">
        <v>2790</v>
      </c>
      <c r="J2723">
        <v>201277</v>
      </c>
      <c r="K2723" t="s">
        <v>2210</v>
      </c>
      <c r="L2723">
        <v>-2977077810.5</v>
      </c>
      <c r="M2723">
        <v>905934069.60000002</v>
      </c>
      <c r="N2723">
        <v>135353576.81999999</v>
      </c>
      <c r="O2723">
        <v>-2206497317.7199998</v>
      </c>
      <c r="P2723" t="s">
        <v>607</v>
      </c>
      <c r="Q2723" s="191">
        <v>-2206497317.7199998</v>
      </c>
      <c r="R2723">
        <v>0</v>
      </c>
      <c r="S2723">
        <v>0</v>
      </c>
      <c r="T2723" t="s">
        <v>2901</v>
      </c>
      <c r="U2723" s="221">
        <f t="shared" si="85"/>
        <v>77.058049277999999</v>
      </c>
    </row>
    <row r="2724" spans="1:21" hidden="1">
      <c r="A2724" s="55" t="str">
        <f t="shared" si="84"/>
        <v>Y0BN0</v>
      </c>
      <c r="B2724" s="55">
        <f>VLOOKUP(J2724,'Mapping-CITI'!A:E,5,0)</f>
        <v>0</v>
      </c>
      <c r="D2724" s="42">
        <v>45016</v>
      </c>
      <c r="E2724" s="42">
        <v>45199</v>
      </c>
      <c r="F2724" t="s">
        <v>2901</v>
      </c>
      <c r="G2724" t="s">
        <v>1000</v>
      </c>
      <c r="H2724">
        <v>2110</v>
      </c>
      <c r="I2724" t="s">
        <v>2790</v>
      </c>
      <c r="J2724">
        <v>201330</v>
      </c>
      <c r="K2724" t="s">
        <v>2927</v>
      </c>
      <c r="L2724">
        <v>6956.45</v>
      </c>
      <c r="M2724">
        <v>0</v>
      </c>
      <c r="N2724">
        <v>0</v>
      </c>
      <c r="O2724">
        <v>6956.45</v>
      </c>
      <c r="P2724" t="s">
        <v>607</v>
      </c>
      <c r="Q2724">
        <v>6956.45</v>
      </c>
      <c r="R2724">
        <v>0</v>
      </c>
      <c r="S2724">
        <v>0</v>
      </c>
      <c r="T2724" t="s">
        <v>2901</v>
      </c>
      <c r="U2724" s="221">
        <f t="shared" si="85"/>
        <v>0</v>
      </c>
    </row>
    <row r="2725" spans="1:21" hidden="1">
      <c r="A2725" s="55" t="str">
        <f t="shared" si="84"/>
        <v>Y0BN1.2</v>
      </c>
      <c r="B2725" s="55">
        <f>VLOOKUP(J2725,'Mapping-CITI'!A:E,5,0)</f>
        <v>1.2</v>
      </c>
      <c r="D2725" s="42">
        <v>45016</v>
      </c>
      <c r="E2725" s="42">
        <v>45199</v>
      </c>
      <c r="F2725" t="s">
        <v>2901</v>
      </c>
      <c r="G2725" t="s">
        <v>1000</v>
      </c>
      <c r="H2725">
        <v>2110</v>
      </c>
      <c r="I2725" t="s">
        <v>2790</v>
      </c>
      <c r="J2725">
        <v>201332</v>
      </c>
      <c r="K2725" t="s">
        <v>2928</v>
      </c>
      <c r="L2725">
        <v>-30000</v>
      </c>
      <c r="M2725">
        <v>0</v>
      </c>
      <c r="N2725">
        <v>0</v>
      </c>
      <c r="O2725">
        <v>-30000</v>
      </c>
      <c r="P2725" t="s">
        <v>607</v>
      </c>
      <c r="Q2725" s="191">
        <v>-30000</v>
      </c>
      <c r="R2725">
        <v>0</v>
      </c>
      <c r="S2725">
        <v>0</v>
      </c>
      <c r="T2725" t="s">
        <v>2901</v>
      </c>
      <c r="U2725" s="221">
        <f t="shared" si="85"/>
        <v>0</v>
      </c>
    </row>
    <row r="2726" spans="1:21" hidden="1">
      <c r="A2726" s="55" t="str">
        <f t="shared" si="84"/>
        <v>Y0BN0</v>
      </c>
      <c r="B2726" s="55">
        <f>VLOOKUP(J2726,'Mapping-CITI'!A:E,5,0)</f>
        <v>0</v>
      </c>
      <c r="D2726" s="42">
        <v>45016</v>
      </c>
      <c r="E2726" s="42">
        <v>45199</v>
      </c>
      <c r="F2726" t="s">
        <v>2901</v>
      </c>
      <c r="G2726" t="s">
        <v>1000</v>
      </c>
      <c r="H2726">
        <v>2110</v>
      </c>
      <c r="I2726" t="s">
        <v>2790</v>
      </c>
      <c r="J2726">
        <v>201342</v>
      </c>
      <c r="K2726" t="s">
        <v>2635</v>
      </c>
      <c r="L2726">
        <v>-1133.32</v>
      </c>
      <c r="M2726">
        <v>4212.34</v>
      </c>
      <c r="N2726">
        <v>4147.6000000000004</v>
      </c>
      <c r="O2726">
        <v>-1068.58</v>
      </c>
      <c r="P2726" t="s">
        <v>607</v>
      </c>
      <c r="Q2726">
        <v>-1068.58</v>
      </c>
      <c r="R2726">
        <v>0</v>
      </c>
      <c r="S2726">
        <v>0</v>
      </c>
      <c r="T2726" t="s">
        <v>2901</v>
      </c>
      <c r="U2726" s="221">
        <f t="shared" si="85"/>
        <v>6.4739999999999782E-6</v>
      </c>
    </row>
    <row r="2727" spans="1:21" hidden="1">
      <c r="A2727" s="55" t="str">
        <f t="shared" si="84"/>
        <v>Y0BN0</v>
      </c>
      <c r="B2727" s="55">
        <f>VLOOKUP(J2727,'Mapping-CITI'!A:E,5,0)</f>
        <v>0</v>
      </c>
      <c r="D2727" s="42">
        <v>45016</v>
      </c>
      <c r="E2727" s="42">
        <v>45199</v>
      </c>
      <c r="F2727" t="s">
        <v>2901</v>
      </c>
      <c r="G2727" t="s">
        <v>1000</v>
      </c>
      <c r="H2727">
        <v>2110</v>
      </c>
      <c r="I2727" t="s">
        <v>2790</v>
      </c>
      <c r="J2727">
        <v>201351</v>
      </c>
      <c r="K2727" t="s">
        <v>2225</v>
      </c>
      <c r="L2727">
        <v>-380613239.97000003</v>
      </c>
      <c r="M2727">
        <v>1238585861.0599999</v>
      </c>
      <c r="N2727">
        <v>1218220182.76</v>
      </c>
      <c r="O2727">
        <v>-360247561.67000002</v>
      </c>
      <c r="P2727" t="s">
        <v>607</v>
      </c>
      <c r="Q2727">
        <v>-360247561.67000002</v>
      </c>
      <c r="R2727">
        <v>0</v>
      </c>
      <c r="S2727">
        <v>0</v>
      </c>
      <c r="T2727" t="s">
        <v>2901</v>
      </c>
      <c r="U2727" s="221">
        <f t="shared" si="85"/>
        <v>2.0365678299999952</v>
      </c>
    </row>
    <row r="2728" spans="1:21" hidden="1">
      <c r="A2728" s="55" t="str">
        <f t="shared" si="84"/>
        <v>Y0BN0</v>
      </c>
      <c r="B2728" s="55">
        <f>VLOOKUP(J2728,'Mapping-CITI'!A:E,5,0)</f>
        <v>0</v>
      </c>
      <c r="D2728" s="42">
        <v>45016</v>
      </c>
      <c r="E2728" s="42">
        <v>45199</v>
      </c>
      <c r="F2728" t="s">
        <v>2901</v>
      </c>
      <c r="G2728" t="s">
        <v>1000</v>
      </c>
      <c r="H2728">
        <v>2110</v>
      </c>
      <c r="I2728" t="s">
        <v>2790</v>
      </c>
      <c r="J2728">
        <v>201352</v>
      </c>
      <c r="K2728" t="s">
        <v>2226</v>
      </c>
      <c r="L2728">
        <v>7410214.7300000004</v>
      </c>
      <c r="M2728">
        <v>512624.8</v>
      </c>
      <c r="N2728">
        <v>1340074.1299999999</v>
      </c>
      <c r="O2728">
        <v>6582765.4000000004</v>
      </c>
      <c r="P2728" t="s">
        <v>607</v>
      </c>
      <c r="Q2728">
        <v>6582765.4000000004</v>
      </c>
      <c r="R2728">
        <v>0</v>
      </c>
      <c r="S2728">
        <v>0</v>
      </c>
      <c r="T2728" t="s">
        <v>2901</v>
      </c>
      <c r="U2728" s="221">
        <f t="shared" si="85"/>
        <v>-8.2744932999999979E-2</v>
      </c>
    </row>
    <row r="2729" spans="1:21" hidden="1">
      <c r="A2729" s="55" t="str">
        <f t="shared" si="84"/>
        <v>Y0BN0</v>
      </c>
      <c r="B2729" s="55">
        <f>VLOOKUP(J2729,'Mapping-CITI'!A:E,5,0)</f>
        <v>0</v>
      </c>
      <c r="D2729" s="42">
        <v>45016</v>
      </c>
      <c r="E2729" s="42">
        <v>45199</v>
      </c>
      <c r="F2729" t="s">
        <v>2901</v>
      </c>
      <c r="G2729" t="s">
        <v>1000</v>
      </c>
      <c r="H2729">
        <v>2110</v>
      </c>
      <c r="I2729" t="s">
        <v>2790</v>
      </c>
      <c r="J2729">
        <v>201353</v>
      </c>
      <c r="K2729" t="s">
        <v>2227</v>
      </c>
      <c r="L2729">
        <v>927871.72</v>
      </c>
      <c r="M2729">
        <v>56182.45</v>
      </c>
      <c r="N2729">
        <v>382395.66</v>
      </c>
      <c r="O2729">
        <v>601658.51</v>
      </c>
      <c r="P2729" t="s">
        <v>607</v>
      </c>
      <c r="Q2729">
        <v>601658.51</v>
      </c>
      <c r="R2729">
        <v>0</v>
      </c>
      <c r="S2729">
        <v>0</v>
      </c>
      <c r="T2729" t="s">
        <v>2901</v>
      </c>
      <c r="U2729" s="221">
        <f t="shared" si="85"/>
        <v>-3.2621320999999995E-2</v>
      </c>
    </row>
    <row r="2730" spans="1:21" hidden="1">
      <c r="A2730" s="55" t="str">
        <f t="shared" si="84"/>
        <v>Y0BN0</v>
      </c>
      <c r="B2730" s="55">
        <f>VLOOKUP(J2730,'Mapping-CITI'!A:E,5,0)</f>
        <v>0</v>
      </c>
      <c r="D2730" s="42">
        <v>45016</v>
      </c>
      <c r="E2730" s="42">
        <v>45199</v>
      </c>
      <c r="F2730" t="s">
        <v>2901</v>
      </c>
      <c r="G2730" t="s">
        <v>1000</v>
      </c>
      <c r="H2730">
        <v>2110</v>
      </c>
      <c r="I2730" t="s">
        <v>2790</v>
      </c>
      <c r="J2730">
        <v>201355</v>
      </c>
      <c r="K2730" t="s">
        <v>2229</v>
      </c>
      <c r="L2730">
        <v>-0.34</v>
      </c>
      <c r="M2730">
        <v>0</v>
      </c>
      <c r="N2730">
        <v>0</v>
      </c>
      <c r="O2730">
        <v>-0.34</v>
      </c>
      <c r="P2730" t="s">
        <v>607</v>
      </c>
      <c r="Q2730">
        <v>-0.34</v>
      </c>
      <c r="R2730">
        <v>0</v>
      </c>
      <c r="S2730">
        <v>0</v>
      </c>
      <c r="T2730" t="s">
        <v>2901</v>
      </c>
      <c r="U2730" s="221">
        <f t="shared" si="85"/>
        <v>0</v>
      </c>
    </row>
    <row r="2731" spans="1:21" hidden="1">
      <c r="A2731" s="55" t="str">
        <f t="shared" si="84"/>
        <v>Y0BN1.2</v>
      </c>
      <c r="B2731" s="55">
        <f>VLOOKUP(J2731,'Mapping-CITI'!A:E,5,0)</f>
        <v>1.2</v>
      </c>
      <c r="D2731" s="42">
        <v>45016</v>
      </c>
      <c r="E2731" s="42">
        <v>45199</v>
      </c>
      <c r="F2731" t="s">
        <v>2901</v>
      </c>
      <c r="G2731" t="s">
        <v>1000</v>
      </c>
      <c r="H2731">
        <v>2110</v>
      </c>
      <c r="I2731" t="s">
        <v>2790</v>
      </c>
      <c r="J2731">
        <v>201357</v>
      </c>
      <c r="K2731" t="s">
        <v>2636</v>
      </c>
      <c r="L2731">
        <v>-319319.39</v>
      </c>
      <c r="M2731">
        <v>18239.97</v>
      </c>
      <c r="N2731">
        <v>0</v>
      </c>
      <c r="O2731">
        <v>-301079.42</v>
      </c>
      <c r="P2731" t="s">
        <v>607</v>
      </c>
      <c r="Q2731" s="191">
        <v>-301079.42</v>
      </c>
      <c r="R2731">
        <v>0</v>
      </c>
      <c r="S2731">
        <v>0</v>
      </c>
      <c r="T2731" t="s">
        <v>2901</v>
      </c>
      <c r="U2731" s="221">
        <f t="shared" si="85"/>
        <v>1.8239970000000002E-3</v>
      </c>
    </row>
    <row r="2732" spans="1:21" hidden="1">
      <c r="A2732" s="55" t="str">
        <f t="shared" si="84"/>
        <v>Y0BN1.2</v>
      </c>
      <c r="B2732" s="55">
        <f>VLOOKUP(J2732,'Mapping-CITI'!A:E,5,0)</f>
        <v>1.2</v>
      </c>
      <c r="D2732" s="42">
        <v>45016</v>
      </c>
      <c r="E2732" s="42">
        <v>45199</v>
      </c>
      <c r="F2732" t="s">
        <v>2901</v>
      </c>
      <c r="G2732" t="s">
        <v>1000</v>
      </c>
      <c r="H2732">
        <v>2110</v>
      </c>
      <c r="I2732" t="s">
        <v>2790</v>
      </c>
      <c r="J2732">
        <v>201366</v>
      </c>
      <c r="K2732" t="s">
        <v>2233</v>
      </c>
      <c r="L2732">
        <v>-12410012012.629999</v>
      </c>
      <c r="M2732">
        <v>775598628.01999998</v>
      </c>
      <c r="N2732">
        <v>111524359.91</v>
      </c>
      <c r="O2732">
        <v>-11745937744.52</v>
      </c>
      <c r="P2732" t="s">
        <v>607</v>
      </c>
      <c r="Q2732" s="191">
        <v>-11745937744.52</v>
      </c>
      <c r="R2732">
        <v>0</v>
      </c>
      <c r="S2732">
        <v>0</v>
      </c>
      <c r="T2732" t="s">
        <v>2901</v>
      </c>
      <c r="U2732" s="221">
        <f t="shared" si="85"/>
        <v>66.407426811000008</v>
      </c>
    </row>
    <row r="2733" spans="1:21" hidden="1">
      <c r="A2733" s="55" t="str">
        <f t="shared" si="84"/>
        <v>Y0BN1.2</v>
      </c>
      <c r="B2733" s="55">
        <f>VLOOKUP(J2733,'Mapping-CITI'!A:E,5,0)</f>
        <v>1.2</v>
      </c>
      <c r="D2733" s="42">
        <v>45016</v>
      </c>
      <c r="E2733" s="42">
        <v>45199</v>
      </c>
      <c r="F2733" t="s">
        <v>2901</v>
      </c>
      <c r="G2733" t="s">
        <v>1000</v>
      </c>
      <c r="H2733">
        <v>2110</v>
      </c>
      <c r="I2733" t="s">
        <v>2790</v>
      </c>
      <c r="J2733">
        <v>201367</v>
      </c>
      <c r="K2733" t="s">
        <v>2234</v>
      </c>
      <c r="L2733">
        <v>-10368279.23</v>
      </c>
      <c r="M2733">
        <v>1451143.71</v>
      </c>
      <c r="N2733">
        <v>291659.62</v>
      </c>
      <c r="O2733">
        <v>-9208795.1400000006</v>
      </c>
      <c r="P2733" t="s">
        <v>607</v>
      </c>
      <c r="Q2733" s="191">
        <v>-9208795.1400000006</v>
      </c>
      <c r="R2733">
        <v>0</v>
      </c>
      <c r="S2733">
        <v>0</v>
      </c>
      <c r="T2733" t="s">
        <v>2901</v>
      </c>
      <c r="U2733" s="221">
        <f t="shared" si="85"/>
        <v>0.11594840899999999</v>
      </c>
    </row>
    <row r="2734" spans="1:21" hidden="1">
      <c r="A2734" s="55" t="str">
        <f t="shared" si="84"/>
        <v>Y0BN1.2</v>
      </c>
      <c r="B2734" s="55">
        <f>VLOOKUP(J2734,'Mapping-CITI'!A:E,5,0)</f>
        <v>1.2</v>
      </c>
      <c r="D2734" s="42">
        <v>45016</v>
      </c>
      <c r="E2734" s="42">
        <v>45199</v>
      </c>
      <c r="F2734" t="s">
        <v>2901</v>
      </c>
      <c r="G2734" t="s">
        <v>1000</v>
      </c>
      <c r="H2734">
        <v>2110</v>
      </c>
      <c r="I2734" t="s">
        <v>2790</v>
      </c>
      <c r="J2734">
        <v>201368</v>
      </c>
      <c r="K2734" t="s">
        <v>2235</v>
      </c>
      <c r="L2734">
        <v>-814270.4</v>
      </c>
      <c r="M2734">
        <v>294983.94</v>
      </c>
      <c r="N2734">
        <v>8709.76</v>
      </c>
      <c r="O2734">
        <v>-527996.22</v>
      </c>
      <c r="P2734" t="s">
        <v>607</v>
      </c>
      <c r="Q2734" s="191">
        <v>-527996.22</v>
      </c>
      <c r="R2734">
        <v>0</v>
      </c>
      <c r="S2734">
        <v>0</v>
      </c>
      <c r="T2734" t="s">
        <v>2901</v>
      </c>
      <c r="U2734" s="221">
        <f t="shared" si="85"/>
        <v>2.8627417999999998E-2</v>
      </c>
    </row>
    <row r="2735" spans="1:21" hidden="1">
      <c r="A2735" s="55" t="str">
        <f t="shared" si="84"/>
        <v>Y0BN1.2</v>
      </c>
      <c r="B2735" s="55">
        <f>VLOOKUP(J2735,'Mapping-CITI'!A:E,5,0)</f>
        <v>1.2</v>
      </c>
      <c r="D2735" s="42">
        <v>45016</v>
      </c>
      <c r="E2735" s="42">
        <v>45199</v>
      </c>
      <c r="F2735" t="s">
        <v>2901</v>
      </c>
      <c r="G2735" t="s">
        <v>1000</v>
      </c>
      <c r="H2735">
        <v>2110</v>
      </c>
      <c r="I2735" t="s">
        <v>2790</v>
      </c>
      <c r="J2735">
        <v>201412</v>
      </c>
      <c r="K2735" t="s">
        <v>2637</v>
      </c>
      <c r="L2735">
        <v>-16219485.050000001</v>
      </c>
      <c r="M2735">
        <v>15826856.27</v>
      </c>
      <c r="N2735">
        <v>108814.74</v>
      </c>
      <c r="O2735">
        <v>-501443.52</v>
      </c>
      <c r="P2735" t="s">
        <v>607</v>
      </c>
      <c r="Q2735" s="191">
        <v>-501443.52</v>
      </c>
      <c r="R2735">
        <v>0</v>
      </c>
      <c r="S2735">
        <v>0</v>
      </c>
      <c r="T2735" t="s">
        <v>2901</v>
      </c>
      <c r="U2735" s="221">
        <f t="shared" si="85"/>
        <v>1.571804153</v>
      </c>
    </row>
    <row r="2736" spans="1:21" hidden="1">
      <c r="A2736" s="55" t="str">
        <f t="shared" si="84"/>
        <v>Y0BN0</v>
      </c>
      <c r="B2736" s="55">
        <f>VLOOKUP(J2736,'Mapping-CITI'!A:E,5,0)</f>
        <v>0</v>
      </c>
      <c r="D2736" s="42">
        <v>45016</v>
      </c>
      <c r="E2736" s="42">
        <v>45199</v>
      </c>
      <c r="F2736" t="s">
        <v>2901</v>
      </c>
      <c r="G2736" t="s">
        <v>1000</v>
      </c>
      <c r="H2736">
        <v>2250</v>
      </c>
      <c r="I2736" t="s">
        <v>2774</v>
      </c>
      <c r="J2736">
        <v>210103</v>
      </c>
      <c r="K2736" t="s">
        <v>2240</v>
      </c>
      <c r="L2736">
        <v>0</v>
      </c>
      <c r="M2736">
        <v>43053.63</v>
      </c>
      <c r="N2736">
        <v>43053.63</v>
      </c>
      <c r="O2736">
        <v>0</v>
      </c>
      <c r="P2736" t="s">
        <v>607</v>
      </c>
      <c r="Q2736">
        <v>0</v>
      </c>
      <c r="R2736">
        <v>43053.63</v>
      </c>
      <c r="S2736">
        <v>43053.63</v>
      </c>
      <c r="T2736" t="s">
        <v>2901</v>
      </c>
      <c r="U2736" s="221">
        <f t="shared" si="85"/>
        <v>0</v>
      </c>
    </row>
    <row r="2737" spans="1:21" hidden="1">
      <c r="A2737" s="55" t="str">
        <f t="shared" si="84"/>
        <v>Y0BN0</v>
      </c>
      <c r="B2737" s="55">
        <f>VLOOKUP(J2737,'Mapping-CITI'!A:E,5,0)</f>
        <v>0</v>
      </c>
      <c r="D2737" s="42">
        <v>45016</v>
      </c>
      <c r="E2737" s="42">
        <v>45199</v>
      </c>
      <c r="F2737" t="s">
        <v>2901</v>
      </c>
      <c r="G2737" t="s">
        <v>1000</v>
      </c>
      <c r="H2737">
        <v>2250</v>
      </c>
      <c r="I2737" t="s">
        <v>2774</v>
      </c>
      <c r="J2737">
        <v>210106</v>
      </c>
      <c r="K2737" t="s">
        <v>2241</v>
      </c>
      <c r="L2737">
        <v>-17342737.25</v>
      </c>
      <c r="M2737">
        <v>0</v>
      </c>
      <c r="N2737">
        <v>2069893.25</v>
      </c>
      <c r="O2737">
        <v>-19412630.5</v>
      </c>
      <c r="P2737" t="s">
        <v>607</v>
      </c>
      <c r="Q2737">
        <v>-19412630.5</v>
      </c>
      <c r="R2737">
        <v>0</v>
      </c>
      <c r="S2737">
        <v>0</v>
      </c>
      <c r="T2737" t="s">
        <v>2901</v>
      </c>
      <c r="U2737" s="221">
        <f t="shared" si="85"/>
        <v>-0.206989325</v>
      </c>
    </row>
    <row r="2738" spans="1:21" hidden="1">
      <c r="A2738" s="55" t="str">
        <f t="shared" si="84"/>
        <v>Y0BN0</v>
      </c>
      <c r="B2738" s="55">
        <f>VLOOKUP(J2738,'Mapping-CITI'!A:E,5,0)</f>
        <v>0</v>
      </c>
      <c r="D2738" s="42">
        <v>45016</v>
      </c>
      <c r="E2738" s="42">
        <v>45199</v>
      </c>
      <c r="F2738" t="s">
        <v>2901</v>
      </c>
      <c r="G2738" t="s">
        <v>1000</v>
      </c>
      <c r="H2738">
        <v>2250</v>
      </c>
      <c r="I2738" t="s">
        <v>2774</v>
      </c>
      <c r="J2738">
        <v>210117</v>
      </c>
      <c r="K2738" t="s">
        <v>2242</v>
      </c>
      <c r="L2738">
        <v>-4545723.55</v>
      </c>
      <c r="M2738">
        <v>36293921.840000004</v>
      </c>
      <c r="N2738">
        <v>35864687.710000001</v>
      </c>
      <c r="O2738">
        <v>-4116489.42</v>
      </c>
      <c r="P2738" t="s">
        <v>607</v>
      </c>
      <c r="Q2738">
        <v>-4116489.42</v>
      </c>
      <c r="R2738">
        <v>35972152.289999999</v>
      </c>
      <c r="S2738">
        <v>9637932.5600000005</v>
      </c>
      <c r="T2738" t="s">
        <v>2901</v>
      </c>
      <c r="U2738" s="221">
        <f t="shared" si="85"/>
        <v>4.2923413000000271E-2</v>
      </c>
    </row>
    <row r="2739" spans="1:21" hidden="1">
      <c r="A2739" s="55" t="str">
        <f t="shared" si="84"/>
        <v>Y0BN0</v>
      </c>
      <c r="B2739" s="55">
        <f>VLOOKUP(J2739,'Mapping-CITI'!A:E,5,0)</f>
        <v>0</v>
      </c>
      <c r="D2739" s="42">
        <v>45016</v>
      </c>
      <c r="E2739" s="42">
        <v>45199</v>
      </c>
      <c r="F2739" t="s">
        <v>2901</v>
      </c>
      <c r="G2739" t="s">
        <v>1000</v>
      </c>
      <c r="H2739">
        <v>2250</v>
      </c>
      <c r="I2739" t="s">
        <v>2774</v>
      </c>
      <c r="J2739">
        <v>210132</v>
      </c>
      <c r="K2739" t="s">
        <v>2244</v>
      </c>
      <c r="L2739">
        <v>-12102.7</v>
      </c>
      <c r="M2739">
        <v>12102.7</v>
      </c>
      <c r="N2739">
        <v>0</v>
      </c>
      <c r="O2739">
        <v>0</v>
      </c>
      <c r="P2739" t="s">
        <v>607</v>
      </c>
      <c r="Q2739">
        <v>0</v>
      </c>
      <c r="R2739">
        <v>12102.7</v>
      </c>
      <c r="S2739">
        <v>0</v>
      </c>
      <c r="T2739" t="s">
        <v>2901</v>
      </c>
      <c r="U2739" s="221">
        <f t="shared" si="85"/>
        <v>1.2102700000000001E-3</v>
      </c>
    </row>
    <row r="2740" spans="1:21" hidden="1">
      <c r="A2740" s="55" t="str">
        <f t="shared" si="84"/>
        <v>Y0BN0</v>
      </c>
      <c r="B2740" s="55">
        <f>VLOOKUP(J2740,'Mapping-CITI'!A:E,5,0)</f>
        <v>0</v>
      </c>
      <c r="D2740" s="42">
        <v>45016</v>
      </c>
      <c r="E2740" s="42">
        <v>45199</v>
      </c>
      <c r="F2740" t="s">
        <v>2901</v>
      </c>
      <c r="G2740" t="s">
        <v>1000</v>
      </c>
      <c r="H2740">
        <v>2250</v>
      </c>
      <c r="I2740" t="s">
        <v>2774</v>
      </c>
      <c r="J2740">
        <v>210138</v>
      </c>
      <c r="K2740" t="s">
        <v>2791</v>
      </c>
      <c r="L2740">
        <v>-10372.57</v>
      </c>
      <c r="M2740">
        <v>492400.89</v>
      </c>
      <c r="N2740">
        <v>438339.08</v>
      </c>
      <c r="O2740">
        <v>43689.24</v>
      </c>
      <c r="P2740" t="s">
        <v>607</v>
      </c>
      <c r="Q2740">
        <v>43689.24</v>
      </c>
      <c r="R2740">
        <v>492400.89</v>
      </c>
      <c r="S2740">
        <v>438339.08</v>
      </c>
      <c r="T2740" t="s">
        <v>2901</v>
      </c>
      <c r="U2740" s="221">
        <f t="shared" si="85"/>
        <v>5.4061809999999995E-3</v>
      </c>
    </row>
    <row r="2741" spans="1:21" hidden="1">
      <c r="A2741" s="55" t="str">
        <f t="shared" si="84"/>
        <v>Y0BN0</v>
      </c>
      <c r="B2741" s="55">
        <f>VLOOKUP(J2741,'Mapping-CITI'!A:E,5,0)</f>
        <v>0</v>
      </c>
      <c r="D2741" s="42">
        <v>45016</v>
      </c>
      <c r="E2741" s="42">
        <v>45199</v>
      </c>
      <c r="F2741" t="s">
        <v>2901</v>
      </c>
      <c r="G2741" t="s">
        <v>1000</v>
      </c>
      <c r="H2741">
        <v>2250</v>
      </c>
      <c r="I2741" t="s">
        <v>2774</v>
      </c>
      <c r="J2741">
        <v>210140</v>
      </c>
      <c r="K2741" t="s">
        <v>2245</v>
      </c>
      <c r="L2741">
        <v>-225608.83</v>
      </c>
      <c r="M2741">
        <v>1213866.8</v>
      </c>
      <c r="N2741">
        <v>917169.2</v>
      </c>
      <c r="O2741">
        <v>71088.77</v>
      </c>
      <c r="P2741" t="s">
        <v>607</v>
      </c>
      <c r="Q2741">
        <v>71088.77</v>
      </c>
      <c r="R2741">
        <v>1213866.8</v>
      </c>
      <c r="S2741">
        <v>917169.2</v>
      </c>
      <c r="T2741" t="s">
        <v>2901</v>
      </c>
      <c r="U2741" s="221">
        <f t="shared" si="85"/>
        <v>2.966976000000001E-2</v>
      </c>
    </row>
    <row r="2742" spans="1:21" hidden="1">
      <c r="A2742" s="55" t="str">
        <f t="shared" si="84"/>
        <v>Y0BN0</v>
      </c>
      <c r="B2742" s="55">
        <f>VLOOKUP(J2742,'Mapping-CITI'!A:E,5,0)</f>
        <v>0</v>
      </c>
      <c r="D2742" s="42">
        <v>45016</v>
      </c>
      <c r="E2742" s="42">
        <v>45199</v>
      </c>
      <c r="F2742" t="s">
        <v>2901</v>
      </c>
      <c r="G2742" t="s">
        <v>1000</v>
      </c>
      <c r="H2742">
        <v>2250</v>
      </c>
      <c r="I2742" t="s">
        <v>2774</v>
      </c>
      <c r="J2742">
        <v>210210</v>
      </c>
      <c r="K2742" t="s">
        <v>2246</v>
      </c>
      <c r="L2742">
        <v>-7736518.75</v>
      </c>
      <c r="M2742">
        <v>18436160.960000001</v>
      </c>
      <c r="N2742">
        <v>16596376.76</v>
      </c>
      <c r="O2742">
        <v>-5896734.5499999998</v>
      </c>
      <c r="P2742" t="s">
        <v>607</v>
      </c>
      <c r="Q2742">
        <v>-5896734.5499999998</v>
      </c>
      <c r="R2742">
        <v>18436160.960000001</v>
      </c>
      <c r="S2742">
        <v>2402750.56</v>
      </c>
      <c r="T2742" t="s">
        <v>2901</v>
      </c>
      <c r="U2742" s="221">
        <f t="shared" si="85"/>
        <v>0.18397842000000011</v>
      </c>
    </row>
    <row r="2743" spans="1:21" hidden="1">
      <c r="A2743" s="55" t="str">
        <f t="shared" si="84"/>
        <v>Y0BNIgnore</v>
      </c>
      <c r="B2743" s="55" t="str">
        <f>VLOOKUP(J2743,'Mapping-CITI'!A:E,5,0)</f>
        <v>Ignore</v>
      </c>
      <c r="D2743" s="42">
        <v>45016</v>
      </c>
      <c r="E2743" s="42">
        <v>45199</v>
      </c>
      <c r="F2743" t="s">
        <v>2901</v>
      </c>
      <c r="G2743" t="s">
        <v>1000</v>
      </c>
      <c r="H2743">
        <v>2250</v>
      </c>
      <c r="I2743" t="s">
        <v>2774</v>
      </c>
      <c r="J2743">
        <v>210221</v>
      </c>
      <c r="K2743" t="s">
        <v>3383</v>
      </c>
      <c r="L2743">
        <v>-61</v>
      </c>
      <c r="M2743">
        <v>0</v>
      </c>
      <c r="N2743">
        <v>0</v>
      </c>
      <c r="O2743">
        <v>-61</v>
      </c>
      <c r="P2743" t="s">
        <v>607</v>
      </c>
      <c r="Q2743">
        <v>-61</v>
      </c>
      <c r="R2743">
        <v>0</v>
      </c>
      <c r="S2743">
        <v>0</v>
      </c>
      <c r="T2743" t="s">
        <v>2901</v>
      </c>
      <c r="U2743" s="221">
        <f t="shared" si="85"/>
        <v>0</v>
      </c>
    </row>
    <row r="2744" spans="1:21" hidden="1">
      <c r="A2744" s="55" t="str">
        <f t="shared" si="84"/>
        <v>Y0BN0</v>
      </c>
      <c r="B2744" s="55">
        <f>VLOOKUP(J2744,'Mapping-CITI'!A:E,5,0)</f>
        <v>0</v>
      </c>
      <c r="D2744" s="42">
        <v>45016</v>
      </c>
      <c r="E2744" s="42">
        <v>45199</v>
      </c>
      <c r="F2744" t="s">
        <v>2901</v>
      </c>
      <c r="G2744" t="s">
        <v>1000</v>
      </c>
      <c r="H2744">
        <v>2250</v>
      </c>
      <c r="I2744" t="s">
        <v>2774</v>
      </c>
      <c r="J2744">
        <v>210315</v>
      </c>
      <c r="K2744" t="s">
        <v>2247</v>
      </c>
      <c r="L2744">
        <v>-55700276.030000001</v>
      </c>
      <c r="M2744">
        <v>0</v>
      </c>
      <c r="N2744">
        <v>10169212.35</v>
      </c>
      <c r="O2744">
        <v>-65869488.380000003</v>
      </c>
      <c r="P2744" t="s">
        <v>607</v>
      </c>
      <c r="Q2744">
        <v>-65869488.380000003</v>
      </c>
      <c r="R2744">
        <v>0</v>
      </c>
      <c r="S2744">
        <v>0</v>
      </c>
      <c r="T2744" t="s">
        <v>2901</v>
      </c>
      <c r="U2744" s="221">
        <f t="shared" si="85"/>
        <v>-1.0169212349999999</v>
      </c>
    </row>
    <row r="2745" spans="1:21" hidden="1">
      <c r="A2745" s="55" t="str">
        <f t="shared" si="84"/>
        <v>Y0BNIgnore</v>
      </c>
      <c r="B2745" s="55" t="str">
        <f>VLOOKUP(J2745,'Mapping-CITI'!A:E,5,0)</f>
        <v>Ignore</v>
      </c>
      <c r="D2745" s="42">
        <v>45016</v>
      </c>
      <c r="E2745" s="42">
        <v>45199</v>
      </c>
      <c r="F2745" t="s">
        <v>2901</v>
      </c>
      <c r="G2745" t="s">
        <v>1000</v>
      </c>
      <c r="H2745">
        <v>2250</v>
      </c>
      <c r="I2745" t="s">
        <v>2774</v>
      </c>
      <c r="J2745">
        <v>210362</v>
      </c>
      <c r="K2745" t="s">
        <v>3384</v>
      </c>
      <c r="L2745">
        <v>1866960.02</v>
      </c>
      <c r="M2745">
        <v>0</v>
      </c>
      <c r="N2745">
        <v>0</v>
      </c>
      <c r="O2745">
        <v>1866960.02</v>
      </c>
      <c r="P2745" t="s">
        <v>607</v>
      </c>
      <c r="Q2745">
        <v>1866960.02</v>
      </c>
      <c r="R2745">
        <v>0</v>
      </c>
      <c r="S2745">
        <v>0</v>
      </c>
      <c r="T2745" t="s">
        <v>2901</v>
      </c>
      <c r="U2745" s="221">
        <f t="shared" si="85"/>
        <v>0</v>
      </c>
    </row>
    <row r="2746" spans="1:21" hidden="1">
      <c r="A2746" s="55" t="str">
        <f t="shared" si="84"/>
        <v>Y0BNIgnore</v>
      </c>
      <c r="B2746" s="55" t="str">
        <f>VLOOKUP(J2746,'Mapping-CITI'!A:E,5,0)</f>
        <v>Ignore</v>
      </c>
      <c r="D2746" s="42">
        <v>45016</v>
      </c>
      <c r="E2746" s="42">
        <v>45199</v>
      </c>
      <c r="F2746" t="s">
        <v>2901</v>
      </c>
      <c r="G2746" t="s">
        <v>1000</v>
      </c>
      <c r="H2746">
        <v>2250</v>
      </c>
      <c r="I2746" t="s">
        <v>2774</v>
      </c>
      <c r="J2746">
        <v>210382</v>
      </c>
      <c r="K2746" t="s">
        <v>3385</v>
      </c>
      <c r="L2746">
        <v>-61</v>
      </c>
      <c r="M2746">
        <v>0</v>
      </c>
      <c r="N2746">
        <v>0</v>
      </c>
      <c r="O2746">
        <v>-61</v>
      </c>
      <c r="P2746" t="s">
        <v>607</v>
      </c>
      <c r="Q2746">
        <v>-61</v>
      </c>
      <c r="R2746">
        <v>0</v>
      </c>
      <c r="S2746">
        <v>0</v>
      </c>
      <c r="T2746" t="s">
        <v>2901</v>
      </c>
      <c r="U2746" s="221">
        <f t="shared" si="85"/>
        <v>0</v>
      </c>
    </row>
    <row r="2747" spans="1:21" hidden="1">
      <c r="A2747" s="55" t="str">
        <f t="shared" si="84"/>
        <v>Y0BNIgnore</v>
      </c>
      <c r="B2747" s="55" t="str">
        <f>VLOOKUP(J2747,'Mapping-CITI'!A:E,5,0)</f>
        <v>Ignore</v>
      </c>
      <c r="D2747" s="42">
        <v>45016</v>
      </c>
      <c r="E2747" s="42">
        <v>45199</v>
      </c>
      <c r="F2747" t="s">
        <v>2901</v>
      </c>
      <c r="G2747" t="s">
        <v>1000</v>
      </c>
      <c r="H2747">
        <v>2250</v>
      </c>
      <c r="I2747" t="s">
        <v>2774</v>
      </c>
      <c r="J2747">
        <v>210384</v>
      </c>
      <c r="K2747" t="s">
        <v>3386</v>
      </c>
      <c r="L2747">
        <v>-26608.14</v>
      </c>
      <c r="M2747">
        <v>0</v>
      </c>
      <c r="N2747">
        <v>0</v>
      </c>
      <c r="O2747">
        <v>-26608.14</v>
      </c>
      <c r="P2747" t="s">
        <v>607</v>
      </c>
      <c r="Q2747">
        <v>-26608.14</v>
      </c>
      <c r="R2747">
        <v>0</v>
      </c>
      <c r="S2747">
        <v>0</v>
      </c>
      <c r="T2747" t="s">
        <v>2901</v>
      </c>
      <c r="U2747" s="221">
        <f t="shared" si="85"/>
        <v>0</v>
      </c>
    </row>
    <row r="2748" spans="1:21" hidden="1">
      <c r="A2748" s="55" t="str">
        <f t="shared" si="84"/>
        <v>Y0BN0</v>
      </c>
      <c r="B2748" s="55">
        <f>VLOOKUP(J2748,'Mapping-CITI'!A:E,5,0)</f>
        <v>0</v>
      </c>
      <c r="D2748" s="42">
        <v>45016</v>
      </c>
      <c r="E2748" s="42">
        <v>45199</v>
      </c>
      <c r="F2748" t="s">
        <v>2901</v>
      </c>
      <c r="G2748" t="s">
        <v>1000</v>
      </c>
      <c r="H2748">
        <v>2250</v>
      </c>
      <c r="I2748" t="s">
        <v>2774</v>
      </c>
      <c r="J2748">
        <v>210419</v>
      </c>
      <c r="K2748" t="s">
        <v>2652</v>
      </c>
      <c r="L2748">
        <v>-7265.85</v>
      </c>
      <c r="M2748">
        <v>0</v>
      </c>
      <c r="N2748">
        <v>0</v>
      </c>
      <c r="O2748">
        <v>-7265.85</v>
      </c>
      <c r="P2748" t="s">
        <v>607</v>
      </c>
      <c r="Q2748">
        <v>-7265.85</v>
      </c>
      <c r="R2748">
        <v>0</v>
      </c>
      <c r="S2748">
        <v>0</v>
      </c>
      <c r="T2748" t="s">
        <v>2901</v>
      </c>
      <c r="U2748" s="221">
        <f t="shared" si="85"/>
        <v>0</v>
      </c>
    </row>
    <row r="2749" spans="1:21" hidden="1">
      <c r="A2749" s="55" t="str">
        <f t="shared" si="84"/>
        <v>Y0BN0</v>
      </c>
      <c r="B2749" s="55">
        <f>VLOOKUP(J2749,'Mapping-CITI'!A:E,5,0)</f>
        <v>0</v>
      </c>
      <c r="D2749" s="42">
        <v>45016</v>
      </c>
      <c r="E2749" s="42">
        <v>45199</v>
      </c>
      <c r="F2749" t="s">
        <v>2901</v>
      </c>
      <c r="G2749" t="s">
        <v>1000</v>
      </c>
      <c r="H2749">
        <v>2250</v>
      </c>
      <c r="I2749" t="s">
        <v>2774</v>
      </c>
      <c r="J2749">
        <v>210667</v>
      </c>
      <c r="K2749" t="s">
        <v>2862</v>
      </c>
      <c r="L2749">
        <v>2904.94</v>
      </c>
      <c r="M2749">
        <v>299.64999999999998</v>
      </c>
      <c r="N2749">
        <v>63023</v>
      </c>
      <c r="O2749">
        <v>-59818.41</v>
      </c>
      <c r="P2749" t="s">
        <v>607</v>
      </c>
      <c r="Q2749">
        <v>-59818.41</v>
      </c>
      <c r="R2749">
        <v>299.64999999999998</v>
      </c>
      <c r="S2749">
        <v>63023</v>
      </c>
      <c r="T2749" t="s">
        <v>2901</v>
      </c>
      <c r="U2749" s="221">
        <f t="shared" si="85"/>
        <v>-6.2723349999999995E-3</v>
      </c>
    </row>
    <row r="2750" spans="1:21" hidden="1">
      <c r="A2750" s="55" t="str">
        <f t="shared" si="84"/>
        <v>Y0BNIgnore</v>
      </c>
      <c r="B2750" s="55" t="str">
        <f>VLOOKUP(J2750,'Mapping-CITI'!A:E,5,0)</f>
        <v>Ignore</v>
      </c>
      <c r="D2750" s="42">
        <v>45016</v>
      </c>
      <c r="E2750" s="42">
        <v>45199</v>
      </c>
      <c r="F2750" t="s">
        <v>2901</v>
      </c>
      <c r="G2750" t="s">
        <v>1000</v>
      </c>
      <c r="H2750">
        <v>2250</v>
      </c>
      <c r="I2750" t="s">
        <v>2774</v>
      </c>
      <c r="J2750">
        <v>210673</v>
      </c>
      <c r="K2750" t="s">
        <v>3387</v>
      </c>
      <c r="L2750">
        <v>-0.01</v>
      </c>
      <c r="M2750">
        <v>0</v>
      </c>
      <c r="N2750">
        <v>0</v>
      </c>
      <c r="O2750">
        <v>-0.01</v>
      </c>
      <c r="P2750" t="s">
        <v>607</v>
      </c>
      <c r="Q2750">
        <v>-0.01</v>
      </c>
      <c r="R2750">
        <v>0</v>
      </c>
      <c r="S2750">
        <v>0</v>
      </c>
      <c r="T2750" t="s">
        <v>2901</v>
      </c>
      <c r="U2750" s="221">
        <f t="shared" si="85"/>
        <v>0</v>
      </c>
    </row>
    <row r="2751" spans="1:21" hidden="1">
      <c r="A2751" s="55" t="str">
        <f t="shared" si="84"/>
        <v>Y0BN0</v>
      </c>
      <c r="B2751" s="55">
        <f>VLOOKUP(J2751,'Mapping-CITI'!A:E,5,0)</f>
        <v>0</v>
      </c>
      <c r="D2751" s="42">
        <v>45016</v>
      </c>
      <c r="E2751" s="42">
        <v>45199</v>
      </c>
      <c r="F2751" t="s">
        <v>2901</v>
      </c>
      <c r="G2751" t="s">
        <v>1000</v>
      </c>
      <c r="H2751">
        <v>2250</v>
      </c>
      <c r="I2751" t="s">
        <v>2774</v>
      </c>
      <c r="J2751">
        <v>210766</v>
      </c>
      <c r="K2751" t="s">
        <v>2748</v>
      </c>
      <c r="L2751">
        <v>-49784.68</v>
      </c>
      <c r="M2751">
        <v>87569.77</v>
      </c>
      <c r="N2751">
        <v>28817.41</v>
      </c>
      <c r="O2751">
        <v>8967.68</v>
      </c>
      <c r="P2751" t="s">
        <v>607</v>
      </c>
      <c r="Q2751">
        <v>8967.68</v>
      </c>
      <c r="R2751">
        <v>87536.78</v>
      </c>
      <c r="S2751">
        <v>0</v>
      </c>
      <c r="T2751" t="s">
        <v>2901</v>
      </c>
      <c r="U2751" s="221">
        <f t="shared" si="85"/>
        <v>5.8752359999999998E-3</v>
      </c>
    </row>
    <row r="2752" spans="1:21" hidden="1">
      <c r="A2752" s="55" t="str">
        <f t="shared" si="84"/>
        <v>Y0BN0</v>
      </c>
      <c r="B2752" s="55">
        <f>VLOOKUP(J2752,'Mapping-CITI'!A:E,5,0)</f>
        <v>0</v>
      </c>
      <c r="D2752" s="42">
        <v>45016</v>
      </c>
      <c r="E2752" s="42">
        <v>45199</v>
      </c>
      <c r="F2752" t="s">
        <v>2901</v>
      </c>
      <c r="G2752" t="s">
        <v>1000</v>
      </c>
      <c r="H2752">
        <v>2250</v>
      </c>
      <c r="I2752" t="s">
        <v>2774</v>
      </c>
      <c r="J2752">
        <v>211103</v>
      </c>
      <c r="K2752" t="s">
        <v>2249</v>
      </c>
      <c r="L2752">
        <v>-63537</v>
      </c>
      <c r="M2752">
        <v>181466.05</v>
      </c>
      <c r="N2752">
        <v>169370.18</v>
      </c>
      <c r="O2752">
        <v>-51441.13</v>
      </c>
      <c r="P2752" t="s">
        <v>607</v>
      </c>
      <c r="Q2752">
        <v>-51441.13</v>
      </c>
      <c r="R2752">
        <v>181466.05</v>
      </c>
      <c r="S2752">
        <v>14.03</v>
      </c>
      <c r="T2752" t="s">
        <v>2901</v>
      </c>
      <c r="U2752" s="221">
        <f t="shared" si="85"/>
        <v>1.2095869999999996E-3</v>
      </c>
    </row>
    <row r="2753" spans="1:21" hidden="1">
      <c r="A2753" s="55" t="str">
        <f t="shared" si="84"/>
        <v>Y0BN0</v>
      </c>
      <c r="B2753" s="55">
        <f>VLOOKUP(J2753,'Mapping-CITI'!A:E,5,0)</f>
        <v>0</v>
      </c>
      <c r="D2753" s="42">
        <v>45016</v>
      </c>
      <c r="E2753" s="42">
        <v>45199</v>
      </c>
      <c r="F2753" t="s">
        <v>2901</v>
      </c>
      <c r="G2753" t="s">
        <v>1000</v>
      </c>
      <c r="H2753">
        <v>2250</v>
      </c>
      <c r="I2753" t="s">
        <v>2774</v>
      </c>
      <c r="J2753">
        <v>211106</v>
      </c>
      <c r="K2753" t="s">
        <v>2250</v>
      </c>
      <c r="L2753">
        <v>14839.02</v>
      </c>
      <c r="M2753">
        <v>3375965.92</v>
      </c>
      <c r="N2753">
        <v>3553442.97</v>
      </c>
      <c r="O2753">
        <v>-162638.03</v>
      </c>
      <c r="P2753" t="s">
        <v>607</v>
      </c>
      <c r="Q2753">
        <v>-162638.03</v>
      </c>
      <c r="R2753">
        <v>3375965.92</v>
      </c>
      <c r="S2753">
        <v>3553442.97</v>
      </c>
      <c r="T2753" t="s">
        <v>2901</v>
      </c>
      <c r="U2753" s="221">
        <f t="shared" si="85"/>
        <v>-1.7747705000000027E-2</v>
      </c>
    </row>
    <row r="2754" spans="1:21" hidden="1">
      <c r="A2754" s="55" t="str">
        <f t="shared" si="84"/>
        <v>Y0BN0</v>
      </c>
      <c r="B2754" s="55">
        <f>VLOOKUP(J2754,'Mapping-CITI'!A:E,5,0)</f>
        <v>0</v>
      </c>
      <c r="D2754" s="42">
        <v>45016</v>
      </c>
      <c r="E2754" s="42">
        <v>45199</v>
      </c>
      <c r="F2754" t="s">
        <v>2901</v>
      </c>
      <c r="G2754" t="s">
        <v>1000</v>
      </c>
      <c r="H2754">
        <v>2250</v>
      </c>
      <c r="I2754" t="s">
        <v>2774</v>
      </c>
      <c r="J2754">
        <v>211121</v>
      </c>
      <c r="K2754" t="s">
        <v>2252</v>
      </c>
      <c r="L2754">
        <v>-116647.83</v>
      </c>
      <c r="M2754">
        <v>1957141</v>
      </c>
      <c r="N2754">
        <v>1975864</v>
      </c>
      <c r="O2754">
        <v>-135370.82999999999</v>
      </c>
      <c r="P2754" t="s">
        <v>607</v>
      </c>
      <c r="Q2754">
        <v>-135370.82999999999</v>
      </c>
      <c r="R2754">
        <v>1949590</v>
      </c>
      <c r="S2754">
        <v>0</v>
      </c>
      <c r="T2754" t="s">
        <v>2901</v>
      </c>
      <c r="U2754" s="221">
        <f t="shared" si="85"/>
        <v>-1.8722999999999999E-3</v>
      </c>
    </row>
    <row r="2755" spans="1:21" hidden="1">
      <c r="A2755" s="55" t="str">
        <f t="shared" ref="A2755:A2818" si="86">F2755&amp;B2755</f>
        <v>Y0BNIgnore</v>
      </c>
      <c r="B2755" s="55" t="str">
        <f>VLOOKUP(J2755,'Mapping-CITI'!A:E,5,0)</f>
        <v>Ignore</v>
      </c>
      <c r="D2755" s="42">
        <v>45016</v>
      </c>
      <c r="E2755" s="42">
        <v>45199</v>
      </c>
      <c r="F2755" t="s">
        <v>2901</v>
      </c>
      <c r="G2755" t="s">
        <v>1000</v>
      </c>
      <c r="H2755">
        <v>2220</v>
      </c>
      <c r="I2755" t="s">
        <v>2775</v>
      </c>
      <c r="J2755">
        <v>211128</v>
      </c>
      <c r="K2755" t="s">
        <v>3388</v>
      </c>
      <c r="L2755">
        <v>-479004.48</v>
      </c>
      <c r="M2755">
        <v>0</v>
      </c>
      <c r="N2755">
        <v>0</v>
      </c>
      <c r="O2755">
        <v>-479004.48</v>
      </c>
      <c r="P2755" t="s">
        <v>607</v>
      </c>
      <c r="Q2755">
        <v>-479004.48</v>
      </c>
      <c r="R2755">
        <v>0</v>
      </c>
      <c r="S2755">
        <v>0</v>
      </c>
      <c r="T2755" t="s">
        <v>2901</v>
      </c>
      <c r="U2755" s="221">
        <f t="shared" ref="U2755:U2818" si="87">(M2755-N2755)/10^7</f>
        <v>0</v>
      </c>
    </row>
    <row r="2756" spans="1:21" hidden="1">
      <c r="A2756" s="55" t="str">
        <f t="shared" si="86"/>
        <v>Y0BNIgnore</v>
      </c>
      <c r="B2756" s="55" t="str">
        <f>VLOOKUP(J2756,'Mapping-CITI'!A:E,5,0)</f>
        <v>Ignore</v>
      </c>
      <c r="D2756" s="42">
        <v>45016</v>
      </c>
      <c r="E2756" s="42">
        <v>45199</v>
      </c>
      <c r="F2756" t="s">
        <v>2901</v>
      </c>
      <c r="G2756" t="s">
        <v>1000</v>
      </c>
      <c r="H2756">
        <v>2250</v>
      </c>
      <c r="I2756" t="s">
        <v>2774</v>
      </c>
      <c r="J2756">
        <v>211140</v>
      </c>
      <c r="K2756" t="s">
        <v>3389</v>
      </c>
      <c r="L2756">
        <v>3505.13</v>
      </c>
      <c r="M2756">
        <v>0</v>
      </c>
      <c r="N2756">
        <v>3505.13</v>
      </c>
      <c r="O2756">
        <v>0</v>
      </c>
      <c r="P2756" t="s">
        <v>607</v>
      </c>
      <c r="Q2756">
        <v>0</v>
      </c>
      <c r="R2756">
        <v>0</v>
      </c>
      <c r="S2756">
        <v>3505.13</v>
      </c>
      <c r="T2756" t="s">
        <v>2901</v>
      </c>
      <c r="U2756" s="221">
        <f t="shared" si="87"/>
        <v>-3.50513E-4</v>
      </c>
    </row>
    <row r="2757" spans="1:21" hidden="1">
      <c r="A2757" s="55" t="str">
        <f t="shared" si="86"/>
        <v>Y0BN0</v>
      </c>
      <c r="B2757" s="55">
        <f>VLOOKUP(J2757,'Mapping-CITI'!A:E,5,0)</f>
        <v>0</v>
      </c>
      <c r="D2757" s="42">
        <v>45016</v>
      </c>
      <c r="E2757" s="42">
        <v>45199</v>
      </c>
      <c r="F2757" t="s">
        <v>2901</v>
      </c>
      <c r="G2757" t="s">
        <v>1000</v>
      </c>
      <c r="H2757">
        <v>2250</v>
      </c>
      <c r="I2757" t="s">
        <v>2774</v>
      </c>
      <c r="J2757">
        <v>211146</v>
      </c>
      <c r="K2757" t="s">
        <v>2749</v>
      </c>
      <c r="L2757">
        <v>-650362.55000000005</v>
      </c>
      <c r="M2757">
        <v>1253953</v>
      </c>
      <c r="N2757">
        <v>724171</v>
      </c>
      <c r="O2757">
        <v>-120580.55</v>
      </c>
      <c r="P2757" t="s">
        <v>607</v>
      </c>
      <c r="Q2757">
        <v>-120580.55</v>
      </c>
      <c r="R2757">
        <v>1253953</v>
      </c>
      <c r="S2757">
        <v>724171</v>
      </c>
      <c r="T2757" t="s">
        <v>2901</v>
      </c>
      <c r="U2757" s="221">
        <f t="shared" si="87"/>
        <v>5.2978200000000003E-2</v>
      </c>
    </row>
    <row r="2758" spans="1:21" hidden="1">
      <c r="A2758" s="55" t="str">
        <f t="shared" si="86"/>
        <v>Y0BN0</v>
      </c>
      <c r="B2758" s="55">
        <f>VLOOKUP(J2758,'Mapping-CITI'!A:E,5,0)</f>
        <v>0</v>
      </c>
      <c r="D2758" s="42">
        <v>45016</v>
      </c>
      <c r="E2758" s="42">
        <v>45199</v>
      </c>
      <c r="F2758" t="s">
        <v>2901</v>
      </c>
      <c r="G2758" t="s">
        <v>1000</v>
      </c>
      <c r="H2758">
        <v>2250</v>
      </c>
      <c r="I2758" t="s">
        <v>2774</v>
      </c>
      <c r="J2758">
        <v>211172</v>
      </c>
      <c r="K2758" t="s">
        <v>2262</v>
      </c>
      <c r="L2758">
        <v>67573702.840000004</v>
      </c>
      <c r="M2758">
        <v>10213279.42</v>
      </c>
      <c r="N2758">
        <v>758509.11</v>
      </c>
      <c r="O2758">
        <v>77028473.150000006</v>
      </c>
      <c r="P2758" t="s">
        <v>607</v>
      </c>
      <c r="Q2758">
        <v>77028473.150000006</v>
      </c>
      <c r="R2758">
        <v>10213279.42</v>
      </c>
      <c r="S2758">
        <v>758509.11</v>
      </c>
      <c r="T2758" t="s">
        <v>2901</v>
      </c>
      <c r="U2758" s="221">
        <f t="shared" si="87"/>
        <v>0.94547703100000002</v>
      </c>
    </row>
    <row r="2759" spans="1:21" hidden="1">
      <c r="A2759" s="55" t="str">
        <f t="shared" si="86"/>
        <v>Y0BN0</v>
      </c>
      <c r="B2759" s="55">
        <f>VLOOKUP(J2759,'Mapping-CITI'!A:E,5,0)</f>
        <v>0</v>
      </c>
      <c r="D2759" s="42">
        <v>45016</v>
      </c>
      <c r="E2759" s="42">
        <v>45199</v>
      </c>
      <c r="F2759" t="s">
        <v>2901</v>
      </c>
      <c r="G2759" t="s">
        <v>1000</v>
      </c>
      <c r="H2759">
        <v>2250</v>
      </c>
      <c r="I2759" t="s">
        <v>2774</v>
      </c>
      <c r="J2759">
        <v>211176</v>
      </c>
      <c r="K2759" t="s">
        <v>2266</v>
      </c>
      <c r="L2759">
        <v>-8574.86</v>
      </c>
      <c r="M2759">
        <v>0</v>
      </c>
      <c r="N2759">
        <v>0</v>
      </c>
      <c r="O2759">
        <v>-8574.86</v>
      </c>
      <c r="P2759" t="s">
        <v>607</v>
      </c>
      <c r="Q2759">
        <v>-8574.86</v>
      </c>
      <c r="R2759">
        <v>0</v>
      </c>
      <c r="S2759">
        <v>0</v>
      </c>
      <c r="T2759" t="s">
        <v>2901</v>
      </c>
      <c r="U2759" s="221">
        <f t="shared" si="87"/>
        <v>0</v>
      </c>
    </row>
    <row r="2760" spans="1:21" hidden="1">
      <c r="A2760" s="55" t="str">
        <f t="shared" si="86"/>
        <v>Y0BN0</v>
      </c>
      <c r="B2760" s="55">
        <f>VLOOKUP(J2760,'Mapping-CITI'!A:E,5,0)</f>
        <v>0</v>
      </c>
      <c r="D2760" s="42">
        <v>45016</v>
      </c>
      <c r="E2760" s="42">
        <v>45199</v>
      </c>
      <c r="F2760" t="s">
        <v>2901</v>
      </c>
      <c r="G2760" t="s">
        <v>1000</v>
      </c>
      <c r="H2760">
        <v>2250</v>
      </c>
      <c r="I2760" t="s">
        <v>2774</v>
      </c>
      <c r="J2760">
        <v>211177</v>
      </c>
      <c r="K2760" t="s">
        <v>2267</v>
      </c>
      <c r="L2760">
        <v>-5307.79</v>
      </c>
      <c r="M2760">
        <v>0</v>
      </c>
      <c r="N2760">
        <v>0</v>
      </c>
      <c r="O2760">
        <v>-5307.79</v>
      </c>
      <c r="P2760" t="s">
        <v>607</v>
      </c>
      <c r="Q2760">
        <v>-5307.79</v>
      </c>
      <c r="R2760">
        <v>0</v>
      </c>
      <c r="S2760">
        <v>0</v>
      </c>
      <c r="T2760" t="s">
        <v>2901</v>
      </c>
      <c r="U2760" s="221">
        <f t="shared" si="87"/>
        <v>0</v>
      </c>
    </row>
    <row r="2761" spans="1:21" hidden="1">
      <c r="A2761" s="55" t="str">
        <f t="shared" si="86"/>
        <v>Y0BNIgnore</v>
      </c>
      <c r="B2761" s="55" t="str">
        <f>VLOOKUP(J2761,'Mapping-CITI'!A:E,5,0)</f>
        <v>Ignore</v>
      </c>
      <c r="D2761" s="42">
        <v>45016</v>
      </c>
      <c r="E2761" s="42">
        <v>45199</v>
      </c>
      <c r="F2761" t="s">
        <v>2901</v>
      </c>
      <c r="G2761" t="s">
        <v>1000</v>
      </c>
      <c r="H2761">
        <v>2250</v>
      </c>
      <c r="I2761" t="s">
        <v>2774</v>
      </c>
      <c r="J2761">
        <v>211211</v>
      </c>
      <c r="K2761" t="s">
        <v>3390</v>
      </c>
      <c r="L2761">
        <v>-274692</v>
      </c>
      <c r="M2761">
        <v>0</v>
      </c>
      <c r="N2761">
        <v>0</v>
      </c>
      <c r="O2761">
        <v>-274692</v>
      </c>
      <c r="P2761" t="s">
        <v>607</v>
      </c>
      <c r="Q2761">
        <v>-274692</v>
      </c>
      <c r="R2761">
        <v>0</v>
      </c>
      <c r="S2761">
        <v>0</v>
      </c>
      <c r="T2761" t="s">
        <v>2901</v>
      </c>
      <c r="U2761" s="221">
        <f t="shared" si="87"/>
        <v>0</v>
      </c>
    </row>
    <row r="2762" spans="1:21" hidden="1">
      <c r="A2762" s="55" t="str">
        <f t="shared" si="86"/>
        <v>Y0BN0</v>
      </c>
      <c r="B2762" s="55">
        <f>VLOOKUP(J2762,'Mapping-CITI'!A:E,5,0)</f>
        <v>0</v>
      </c>
      <c r="D2762" s="42">
        <v>45016</v>
      </c>
      <c r="E2762" s="42">
        <v>45199</v>
      </c>
      <c r="F2762" t="s">
        <v>2901</v>
      </c>
      <c r="G2762" t="s">
        <v>1000</v>
      </c>
      <c r="H2762">
        <v>2250</v>
      </c>
      <c r="I2762" t="s">
        <v>2774</v>
      </c>
      <c r="J2762">
        <v>211632</v>
      </c>
      <c r="K2762" t="s">
        <v>2543</v>
      </c>
      <c r="L2762">
        <v>21489.26</v>
      </c>
      <c r="M2762">
        <v>135043.75</v>
      </c>
      <c r="N2762">
        <v>258583.53</v>
      </c>
      <c r="O2762">
        <v>-102050.52</v>
      </c>
      <c r="P2762" t="s">
        <v>607</v>
      </c>
      <c r="Q2762">
        <v>-102050.52</v>
      </c>
      <c r="R2762">
        <v>135043.75</v>
      </c>
      <c r="S2762">
        <v>258583.53</v>
      </c>
      <c r="T2762" t="s">
        <v>2901</v>
      </c>
      <c r="U2762" s="221">
        <f t="shared" si="87"/>
        <v>-1.2353978E-2</v>
      </c>
    </row>
    <row r="2763" spans="1:21" hidden="1">
      <c r="A2763" s="55" t="str">
        <f t="shared" si="86"/>
        <v>Y0BNIgnore</v>
      </c>
      <c r="B2763" s="55" t="str">
        <f>VLOOKUP(J2763,'Mapping-CITI'!A:E,5,0)</f>
        <v>Ignore</v>
      </c>
      <c r="D2763" s="42">
        <v>45016</v>
      </c>
      <c r="E2763" s="42">
        <v>45199</v>
      </c>
      <c r="F2763" t="s">
        <v>2901</v>
      </c>
      <c r="G2763" t="s">
        <v>1000</v>
      </c>
      <c r="H2763">
        <v>2220</v>
      </c>
      <c r="I2763" t="s">
        <v>2775</v>
      </c>
      <c r="J2763">
        <v>260104</v>
      </c>
      <c r="K2763" t="s">
        <v>3402</v>
      </c>
      <c r="L2763">
        <v>-304143.83</v>
      </c>
      <c r="M2763">
        <v>0</v>
      </c>
      <c r="N2763">
        <v>0</v>
      </c>
      <c r="O2763">
        <v>-304143.83</v>
      </c>
      <c r="P2763" t="s">
        <v>607</v>
      </c>
      <c r="Q2763">
        <v>-304143.83</v>
      </c>
      <c r="R2763">
        <v>0</v>
      </c>
      <c r="S2763">
        <v>0</v>
      </c>
      <c r="T2763" t="s">
        <v>2901</v>
      </c>
      <c r="U2763" s="221">
        <f t="shared" si="87"/>
        <v>0</v>
      </c>
    </row>
    <row r="2764" spans="1:21" hidden="1">
      <c r="A2764" s="55" t="str">
        <f t="shared" si="86"/>
        <v>Y0BN0</v>
      </c>
      <c r="B2764" s="55">
        <f>VLOOKUP(J2764,'Mapping-CITI'!A:E,5,0)</f>
        <v>0</v>
      </c>
      <c r="D2764" s="42">
        <v>45016</v>
      </c>
      <c r="E2764" s="42">
        <v>45199</v>
      </c>
      <c r="F2764" t="s">
        <v>2901</v>
      </c>
      <c r="G2764" t="s">
        <v>1000</v>
      </c>
      <c r="H2764">
        <v>2220</v>
      </c>
      <c r="I2764" t="s">
        <v>2775</v>
      </c>
      <c r="J2764">
        <v>260118</v>
      </c>
      <c r="K2764" t="s">
        <v>2275</v>
      </c>
      <c r="L2764">
        <v>0</v>
      </c>
      <c r="M2764">
        <v>122997847639.25</v>
      </c>
      <c r="N2764">
        <v>122997847639.25</v>
      </c>
      <c r="O2764">
        <v>0</v>
      </c>
      <c r="P2764" t="s">
        <v>607</v>
      </c>
      <c r="Q2764">
        <v>0</v>
      </c>
      <c r="R2764">
        <v>0</v>
      </c>
      <c r="S2764">
        <v>0</v>
      </c>
      <c r="T2764" t="s">
        <v>2901</v>
      </c>
      <c r="U2764" s="221">
        <f t="shared" si="87"/>
        <v>0</v>
      </c>
    </row>
    <row r="2765" spans="1:21" hidden="1">
      <c r="A2765" s="55" t="str">
        <f t="shared" si="86"/>
        <v>Y0BN0</v>
      </c>
      <c r="B2765" s="55">
        <f>VLOOKUP(J2765,'Mapping-CITI'!A:E,5,0)</f>
        <v>0</v>
      </c>
      <c r="D2765" s="42">
        <v>45016</v>
      </c>
      <c r="E2765" s="42">
        <v>45199</v>
      </c>
      <c r="F2765" t="s">
        <v>2901</v>
      </c>
      <c r="G2765" t="s">
        <v>1000</v>
      </c>
      <c r="H2765">
        <v>2220</v>
      </c>
      <c r="I2765" t="s">
        <v>2775</v>
      </c>
      <c r="J2765">
        <v>260124</v>
      </c>
      <c r="K2765" t="s">
        <v>2279</v>
      </c>
      <c r="L2765">
        <v>0</v>
      </c>
      <c r="M2765">
        <v>6931810416.6599998</v>
      </c>
      <c r="N2765">
        <v>6931810416.6599998</v>
      </c>
      <c r="O2765">
        <v>0</v>
      </c>
      <c r="P2765" t="s">
        <v>607</v>
      </c>
      <c r="Q2765">
        <v>0</v>
      </c>
      <c r="R2765">
        <v>0</v>
      </c>
      <c r="S2765">
        <v>0</v>
      </c>
      <c r="T2765" t="s">
        <v>2901</v>
      </c>
      <c r="U2765" s="221">
        <f t="shared" si="87"/>
        <v>0</v>
      </c>
    </row>
    <row r="2766" spans="1:21" hidden="1">
      <c r="A2766" s="55" t="str">
        <f t="shared" si="86"/>
        <v>Y0BN0</v>
      </c>
      <c r="B2766" s="55">
        <f>VLOOKUP(J2766,'Mapping-CITI'!A:E,5,0)</f>
        <v>0</v>
      </c>
      <c r="D2766" s="42">
        <v>45016</v>
      </c>
      <c r="E2766" s="42">
        <v>45199</v>
      </c>
      <c r="F2766" t="s">
        <v>2901</v>
      </c>
      <c r="G2766" t="s">
        <v>1000</v>
      </c>
      <c r="H2766">
        <v>2220</v>
      </c>
      <c r="I2766" t="s">
        <v>2775</v>
      </c>
      <c r="J2766">
        <v>260126</v>
      </c>
      <c r="K2766" t="s">
        <v>2280</v>
      </c>
      <c r="L2766">
        <v>0</v>
      </c>
      <c r="M2766">
        <v>8736397928.6499996</v>
      </c>
      <c r="N2766">
        <v>8736397928.6499996</v>
      </c>
      <c r="O2766">
        <v>0</v>
      </c>
      <c r="P2766" t="s">
        <v>607</v>
      </c>
      <c r="Q2766">
        <v>0</v>
      </c>
      <c r="R2766">
        <v>0</v>
      </c>
      <c r="S2766">
        <v>0</v>
      </c>
      <c r="T2766" t="s">
        <v>2901</v>
      </c>
      <c r="U2766" s="221">
        <f t="shared" si="87"/>
        <v>0</v>
      </c>
    </row>
    <row r="2767" spans="1:21" hidden="1">
      <c r="A2767" s="55" t="str">
        <f t="shared" si="86"/>
        <v>Y0BNIgnore</v>
      </c>
      <c r="B2767" s="55" t="str">
        <f>VLOOKUP(J2767,'Mapping-CITI'!A:E,5,0)</f>
        <v>Ignore</v>
      </c>
      <c r="D2767" s="42">
        <v>45016</v>
      </c>
      <c r="E2767" s="42">
        <v>45199</v>
      </c>
      <c r="F2767" t="s">
        <v>2901</v>
      </c>
      <c r="G2767" t="s">
        <v>1000</v>
      </c>
      <c r="H2767">
        <v>2220</v>
      </c>
      <c r="I2767" t="s">
        <v>2775</v>
      </c>
      <c r="J2767">
        <v>260180</v>
      </c>
      <c r="K2767" t="s">
        <v>3393</v>
      </c>
      <c r="L2767">
        <v>-86165.65</v>
      </c>
      <c r="M2767">
        <v>0</v>
      </c>
      <c r="N2767">
        <v>0</v>
      </c>
      <c r="O2767">
        <v>-86165.65</v>
      </c>
      <c r="P2767" t="s">
        <v>607</v>
      </c>
      <c r="Q2767">
        <v>-86165.65</v>
      </c>
      <c r="R2767">
        <v>0</v>
      </c>
      <c r="S2767">
        <v>0</v>
      </c>
      <c r="T2767" t="s">
        <v>2901</v>
      </c>
      <c r="U2767" s="221">
        <f t="shared" si="87"/>
        <v>0</v>
      </c>
    </row>
    <row r="2768" spans="1:21" hidden="1">
      <c r="A2768" s="55" t="str">
        <f t="shared" si="86"/>
        <v>Y0BN0</v>
      </c>
      <c r="B2768" s="55">
        <f>VLOOKUP(J2768,'Mapping-CITI'!A:E,5,0)</f>
        <v>0</v>
      </c>
      <c r="D2768" s="42">
        <v>45016</v>
      </c>
      <c r="E2768" s="42">
        <v>45199</v>
      </c>
      <c r="F2768" t="s">
        <v>2901</v>
      </c>
      <c r="G2768" t="s">
        <v>1000</v>
      </c>
      <c r="H2768">
        <v>2240</v>
      </c>
      <c r="I2768" t="s">
        <v>2795</v>
      </c>
      <c r="J2768">
        <v>260202</v>
      </c>
      <c r="K2768" t="s">
        <v>2281</v>
      </c>
      <c r="L2768">
        <v>0</v>
      </c>
      <c r="M2768">
        <v>4035455864.6599998</v>
      </c>
      <c r="N2768">
        <v>4035455864.6599998</v>
      </c>
      <c r="O2768">
        <v>0</v>
      </c>
      <c r="P2768" t="s">
        <v>607</v>
      </c>
      <c r="Q2768">
        <v>0</v>
      </c>
      <c r="R2768">
        <v>0</v>
      </c>
      <c r="S2768">
        <v>0</v>
      </c>
      <c r="T2768" t="s">
        <v>2901</v>
      </c>
      <c r="U2768" s="221">
        <f t="shared" si="87"/>
        <v>0</v>
      </c>
    </row>
    <row r="2769" spans="1:21" hidden="1">
      <c r="A2769" s="55" t="str">
        <f t="shared" si="86"/>
        <v>Y0BN0</v>
      </c>
      <c r="B2769" s="55">
        <f>VLOOKUP(J2769,'Mapping-CITI'!A:E,5,0)</f>
        <v>0</v>
      </c>
      <c r="D2769" s="42">
        <v>45016</v>
      </c>
      <c r="E2769" s="42">
        <v>45199</v>
      </c>
      <c r="F2769" t="s">
        <v>2901</v>
      </c>
      <c r="G2769" t="s">
        <v>1000</v>
      </c>
      <c r="H2769">
        <v>2240</v>
      </c>
      <c r="I2769" t="s">
        <v>2795</v>
      </c>
      <c r="J2769">
        <v>260221</v>
      </c>
      <c r="K2769" t="s">
        <v>2282</v>
      </c>
      <c r="L2769">
        <v>0.08</v>
      </c>
      <c r="M2769">
        <v>284961468.16000003</v>
      </c>
      <c r="N2769">
        <v>287537116.02999997</v>
      </c>
      <c r="O2769">
        <v>-2575647.79</v>
      </c>
      <c r="P2769" t="s">
        <v>607</v>
      </c>
      <c r="Q2769">
        <v>-2575647.79</v>
      </c>
      <c r="R2769">
        <v>284364048.63</v>
      </c>
      <c r="S2769">
        <v>121339.71</v>
      </c>
      <c r="T2769" t="s">
        <v>2901</v>
      </c>
      <c r="U2769" s="221">
        <f t="shared" si="87"/>
        <v>-0.25756478699999452</v>
      </c>
    </row>
    <row r="2770" spans="1:21" hidden="1">
      <c r="A2770" s="55" t="str">
        <f t="shared" si="86"/>
        <v>Y0BN0</v>
      </c>
      <c r="B2770" s="55">
        <f>VLOOKUP(J2770,'Mapping-CITI'!A:E,5,0)</f>
        <v>0</v>
      </c>
      <c r="D2770" s="42">
        <v>45016</v>
      </c>
      <c r="E2770" s="42">
        <v>45199</v>
      </c>
      <c r="F2770" t="s">
        <v>2901</v>
      </c>
      <c r="G2770" t="s">
        <v>1000</v>
      </c>
      <c r="H2770">
        <v>2240</v>
      </c>
      <c r="I2770" t="s">
        <v>2795</v>
      </c>
      <c r="J2770">
        <v>260222</v>
      </c>
      <c r="K2770" t="s">
        <v>2283</v>
      </c>
      <c r="L2770">
        <v>0.31</v>
      </c>
      <c r="M2770">
        <v>3735454832.5100002</v>
      </c>
      <c r="N2770">
        <v>3747379588.3400002</v>
      </c>
      <c r="O2770">
        <v>-11924755.52</v>
      </c>
      <c r="P2770" t="s">
        <v>607</v>
      </c>
      <c r="Q2770">
        <v>-11924755.52</v>
      </c>
      <c r="R2770">
        <v>3732725303.52</v>
      </c>
      <c r="S2770">
        <v>0</v>
      </c>
      <c r="T2770" t="s">
        <v>2901</v>
      </c>
      <c r="U2770" s="221">
        <f t="shared" si="87"/>
        <v>-1.1924755829999925</v>
      </c>
    </row>
    <row r="2771" spans="1:21" hidden="1">
      <c r="A2771" s="55" t="str">
        <f t="shared" si="86"/>
        <v>Y0BN0</v>
      </c>
      <c r="B2771" s="55">
        <f>VLOOKUP(J2771,'Mapping-CITI'!A:E,5,0)</f>
        <v>0</v>
      </c>
      <c r="D2771" s="42">
        <v>45016</v>
      </c>
      <c r="E2771" s="42">
        <v>45199</v>
      </c>
      <c r="F2771" t="s">
        <v>2901</v>
      </c>
      <c r="G2771" t="s">
        <v>1000</v>
      </c>
      <c r="H2771">
        <v>2140</v>
      </c>
      <c r="I2771" t="s">
        <v>2806</v>
      </c>
      <c r="J2771">
        <v>260802</v>
      </c>
      <c r="K2771" t="s">
        <v>2284</v>
      </c>
      <c r="L2771">
        <v>-14.24</v>
      </c>
      <c r="M2771">
        <v>5123101.21</v>
      </c>
      <c r="N2771">
        <v>5123101.9000000004</v>
      </c>
      <c r="O2771">
        <v>-14.93</v>
      </c>
      <c r="P2771" t="s">
        <v>607</v>
      </c>
      <c r="Q2771">
        <v>-14.93</v>
      </c>
      <c r="R2771">
        <v>2558633.19</v>
      </c>
      <c r="S2771">
        <v>5123101.9000000004</v>
      </c>
      <c r="T2771" t="s">
        <v>2901</v>
      </c>
      <c r="U2771" s="221">
        <f t="shared" si="87"/>
        <v>-6.9000000040978192E-8</v>
      </c>
    </row>
    <row r="2772" spans="1:21" hidden="1">
      <c r="A2772" s="55" t="str">
        <f t="shared" si="86"/>
        <v>Y0BNIgnore</v>
      </c>
      <c r="B2772" s="55" t="str">
        <f>VLOOKUP(J2772,'Mapping-CITI'!A:E,5,0)</f>
        <v>Ignore</v>
      </c>
      <c r="D2772" s="42">
        <v>45016</v>
      </c>
      <c r="E2772" s="42">
        <v>45199</v>
      </c>
      <c r="F2772" t="s">
        <v>2901</v>
      </c>
      <c r="G2772" t="s">
        <v>1000</v>
      </c>
      <c r="H2772">
        <v>2140</v>
      </c>
      <c r="I2772" t="s">
        <v>2806</v>
      </c>
      <c r="J2772">
        <v>260811</v>
      </c>
      <c r="K2772" t="s">
        <v>3394</v>
      </c>
      <c r="L2772">
        <v>0.04</v>
      </c>
      <c r="M2772">
        <v>0</v>
      </c>
      <c r="N2772">
        <v>0</v>
      </c>
      <c r="O2772">
        <v>0.04</v>
      </c>
      <c r="P2772" t="s">
        <v>607</v>
      </c>
      <c r="Q2772">
        <v>0.04</v>
      </c>
      <c r="R2772">
        <v>0</v>
      </c>
      <c r="S2772">
        <v>0</v>
      </c>
      <c r="T2772" t="s">
        <v>2901</v>
      </c>
      <c r="U2772" s="221">
        <f t="shared" si="87"/>
        <v>0</v>
      </c>
    </row>
    <row r="2773" spans="1:21" hidden="1">
      <c r="A2773" s="55" t="str">
        <f t="shared" si="86"/>
        <v>Y0BN0</v>
      </c>
      <c r="B2773" s="55">
        <f>VLOOKUP(J2773,'Mapping-CITI'!A:E,5,0)</f>
        <v>0</v>
      </c>
      <c r="D2773" s="42">
        <v>45016</v>
      </c>
      <c r="E2773" s="42">
        <v>45199</v>
      </c>
      <c r="F2773" t="s">
        <v>2901</v>
      </c>
      <c r="G2773" t="s">
        <v>1000</v>
      </c>
      <c r="H2773">
        <v>2140</v>
      </c>
      <c r="I2773" t="s">
        <v>2806</v>
      </c>
      <c r="J2773">
        <v>260815</v>
      </c>
      <c r="K2773" t="s">
        <v>2286</v>
      </c>
      <c r="L2773">
        <v>-55386.2</v>
      </c>
      <c r="M2773">
        <v>0</v>
      </c>
      <c r="N2773">
        <v>0</v>
      </c>
      <c r="O2773">
        <v>-55386.2</v>
      </c>
      <c r="P2773" t="s">
        <v>607</v>
      </c>
      <c r="Q2773">
        <v>-55386.2</v>
      </c>
      <c r="R2773">
        <v>0</v>
      </c>
      <c r="S2773">
        <v>0</v>
      </c>
      <c r="T2773" t="s">
        <v>2901</v>
      </c>
      <c r="U2773" s="221">
        <f t="shared" si="87"/>
        <v>0</v>
      </c>
    </row>
    <row r="2774" spans="1:21" hidden="1">
      <c r="A2774" s="55" t="str">
        <f t="shared" si="86"/>
        <v>Y0BN0</v>
      </c>
      <c r="B2774" s="55">
        <f>VLOOKUP(J2774,'Mapping-CITI'!A:E,5,0)</f>
        <v>0</v>
      </c>
      <c r="D2774" s="42">
        <v>45016</v>
      </c>
      <c r="E2774" s="42">
        <v>45199</v>
      </c>
      <c r="F2774" t="s">
        <v>2901</v>
      </c>
      <c r="G2774" t="s">
        <v>1000</v>
      </c>
      <c r="H2774">
        <v>2250</v>
      </c>
      <c r="I2774" t="s">
        <v>2774</v>
      </c>
      <c r="J2774">
        <v>260836</v>
      </c>
      <c r="K2774" t="s">
        <v>2705</v>
      </c>
      <c r="L2774">
        <v>-409110.11</v>
      </c>
      <c r="M2774">
        <v>3266463.04</v>
      </c>
      <c r="N2774">
        <v>3227851.57</v>
      </c>
      <c r="O2774">
        <v>-370498.64</v>
      </c>
      <c r="P2774" t="s">
        <v>607</v>
      </c>
      <c r="Q2774">
        <v>-370498.64</v>
      </c>
      <c r="R2774">
        <v>3237503.36</v>
      </c>
      <c r="S2774">
        <v>867413.8</v>
      </c>
      <c r="T2774" t="s">
        <v>2901</v>
      </c>
      <c r="U2774" s="221">
        <f t="shared" si="87"/>
        <v>3.8611470000000205E-3</v>
      </c>
    </row>
    <row r="2775" spans="1:21" hidden="1">
      <c r="A2775" s="55" t="str">
        <f t="shared" si="86"/>
        <v>Y0BN0</v>
      </c>
      <c r="B2775" s="55">
        <f>VLOOKUP(J2775,'Mapping-CITI'!A:E,5,0)</f>
        <v>0</v>
      </c>
      <c r="D2775" s="42">
        <v>45016</v>
      </c>
      <c r="E2775" s="42">
        <v>45199</v>
      </c>
      <c r="F2775" t="s">
        <v>2901</v>
      </c>
      <c r="G2775" t="s">
        <v>1000</v>
      </c>
      <c r="H2775">
        <v>2250</v>
      </c>
      <c r="I2775" t="s">
        <v>2774</v>
      </c>
      <c r="J2775">
        <v>260837</v>
      </c>
      <c r="K2775" t="s">
        <v>2706</v>
      </c>
      <c r="L2775">
        <v>-409110.11</v>
      </c>
      <c r="M2775">
        <v>3266463.04</v>
      </c>
      <c r="N2775">
        <v>3227851.57</v>
      </c>
      <c r="O2775">
        <v>-370498.64</v>
      </c>
      <c r="P2775" t="s">
        <v>607</v>
      </c>
      <c r="Q2775">
        <v>-370498.64</v>
      </c>
      <c r="R2775">
        <v>3237503.36</v>
      </c>
      <c r="S2775">
        <v>867413.8</v>
      </c>
      <c r="T2775" t="s">
        <v>2901</v>
      </c>
      <c r="U2775" s="221">
        <f t="shared" si="87"/>
        <v>3.8611470000000205E-3</v>
      </c>
    </row>
    <row r="2776" spans="1:21" hidden="1">
      <c r="A2776" s="55" t="str">
        <f t="shared" si="86"/>
        <v>Y0BN0</v>
      </c>
      <c r="B2776" s="55">
        <f>VLOOKUP(J2776,'Mapping-CITI'!A:E,5,0)</f>
        <v>0</v>
      </c>
      <c r="D2776" s="42">
        <v>45016</v>
      </c>
      <c r="E2776" s="42">
        <v>45199</v>
      </c>
      <c r="F2776" t="s">
        <v>2901</v>
      </c>
      <c r="G2776" t="s">
        <v>1000</v>
      </c>
      <c r="H2776">
        <v>2220</v>
      </c>
      <c r="I2776" t="s">
        <v>2775</v>
      </c>
      <c r="J2776">
        <v>260902</v>
      </c>
      <c r="K2776" t="s">
        <v>2287</v>
      </c>
      <c r="L2776">
        <v>121366</v>
      </c>
      <c r="M2776">
        <v>0</v>
      </c>
      <c r="N2776">
        <v>0</v>
      </c>
      <c r="O2776">
        <v>121366</v>
      </c>
      <c r="P2776" t="s">
        <v>607</v>
      </c>
      <c r="Q2776">
        <v>121366</v>
      </c>
      <c r="R2776">
        <v>0</v>
      </c>
      <c r="S2776">
        <v>0</v>
      </c>
      <c r="T2776" t="s">
        <v>2901</v>
      </c>
      <c r="U2776" s="221">
        <f t="shared" si="87"/>
        <v>0</v>
      </c>
    </row>
    <row r="2777" spans="1:21" hidden="1">
      <c r="A2777" s="55" t="str">
        <f t="shared" si="86"/>
        <v>Y0BN0</v>
      </c>
      <c r="B2777" s="55">
        <f>VLOOKUP(J2777,'Mapping-CITI'!A:E,5,0)</f>
        <v>0</v>
      </c>
      <c r="D2777" s="42">
        <v>45016</v>
      </c>
      <c r="E2777" s="42">
        <v>45199</v>
      </c>
      <c r="F2777" t="s">
        <v>2901</v>
      </c>
      <c r="G2777" t="s">
        <v>1000</v>
      </c>
      <c r="H2777">
        <v>2140</v>
      </c>
      <c r="I2777" t="s">
        <v>2806</v>
      </c>
      <c r="J2777">
        <v>260905</v>
      </c>
      <c r="K2777" t="s">
        <v>2288</v>
      </c>
      <c r="L2777">
        <v>-984.2</v>
      </c>
      <c r="M2777">
        <v>0</v>
      </c>
      <c r="N2777">
        <v>0</v>
      </c>
      <c r="O2777">
        <v>-984.2</v>
      </c>
      <c r="P2777" t="s">
        <v>607</v>
      </c>
      <c r="Q2777">
        <v>-984.2</v>
      </c>
      <c r="R2777">
        <v>0</v>
      </c>
      <c r="S2777">
        <v>0</v>
      </c>
      <c r="T2777" t="s">
        <v>2901</v>
      </c>
      <c r="U2777" s="221">
        <f t="shared" si="87"/>
        <v>0</v>
      </c>
    </row>
    <row r="2778" spans="1:21" hidden="1">
      <c r="A2778" s="55" t="str">
        <f t="shared" si="86"/>
        <v>Y0BNIgnore</v>
      </c>
      <c r="B2778" s="55" t="str">
        <f>VLOOKUP(J2778,'Mapping-CITI'!A:E,5,0)</f>
        <v>Ignore</v>
      </c>
      <c r="D2778" s="42">
        <v>45016</v>
      </c>
      <c r="E2778" s="42">
        <v>45199</v>
      </c>
      <c r="F2778" t="s">
        <v>2901</v>
      </c>
      <c r="G2778" t="s">
        <v>1000</v>
      </c>
      <c r="H2778">
        <v>2250</v>
      </c>
      <c r="I2778" t="s">
        <v>2774</v>
      </c>
      <c r="J2778">
        <v>260911</v>
      </c>
      <c r="K2778" t="s">
        <v>4267</v>
      </c>
      <c r="L2778">
        <v>0</v>
      </c>
      <c r="M2778">
        <v>251193.73</v>
      </c>
      <c r="N2778">
        <v>251193.73</v>
      </c>
      <c r="O2778">
        <v>0</v>
      </c>
      <c r="P2778" t="s">
        <v>607</v>
      </c>
      <c r="Q2778">
        <v>0</v>
      </c>
      <c r="R2778">
        <v>251193.73</v>
      </c>
      <c r="S2778">
        <v>251193.73</v>
      </c>
      <c r="T2778" t="s">
        <v>2901</v>
      </c>
      <c r="U2778" s="221">
        <f t="shared" si="87"/>
        <v>0</v>
      </c>
    </row>
    <row r="2779" spans="1:21" hidden="1">
      <c r="A2779" s="55" t="str">
        <f t="shared" si="86"/>
        <v>Y0BNIgnore</v>
      </c>
      <c r="B2779" s="55" t="str">
        <f>VLOOKUP(J2779,'Mapping-CITI'!A:E,5,0)</f>
        <v>Ignore</v>
      </c>
      <c r="D2779" s="42">
        <v>45016</v>
      </c>
      <c r="E2779" s="42">
        <v>45199</v>
      </c>
      <c r="F2779" t="s">
        <v>2901</v>
      </c>
      <c r="G2779" t="s">
        <v>1000</v>
      </c>
      <c r="H2779">
        <v>2250</v>
      </c>
      <c r="I2779" t="s">
        <v>2774</v>
      </c>
      <c r="J2779">
        <v>260918</v>
      </c>
      <c r="K2779" t="s">
        <v>3397</v>
      </c>
      <c r="L2779">
        <v>140338</v>
      </c>
      <c r="M2779">
        <v>0</v>
      </c>
      <c r="N2779">
        <v>0</v>
      </c>
      <c r="O2779">
        <v>140338</v>
      </c>
      <c r="P2779" t="s">
        <v>607</v>
      </c>
      <c r="Q2779">
        <v>140338</v>
      </c>
      <c r="R2779">
        <v>0</v>
      </c>
      <c r="S2779">
        <v>0</v>
      </c>
      <c r="T2779" t="s">
        <v>2901</v>
      </c>
      <c r="U2779" s="221">
        <f t="shared" si="87"/>
        <v>0</v>
      </c>
    </row>
    <row r="2780" spans="1:21" hidden="1">
      <c r="A2780" s="55" t="str">
        <f t="shared" si="86"/>
        <v>Y0BN0</v>
      </c>
      <c r="B2780" s="55">
        <f>VLOOKUP(J2780,'Mapping-CITI'!A:E,5,0)</f>
        <v>0</v>
      </c>
      <c r="D2780" s="42">
        <v>45016</v>
      </c>
      <c r="E2780" s="42">
        <v>45199</v>
      </c>
      <c r="F2780" t="s">
        <v>2901</v>
      </c>
      <c r="G2780" t="s">
        <v>1000</v>
      </c>
      <c r="H2780">
        <v>2250</v>
      </c>
      <c r="I2780" t="s">
        <v>2774</v>
      </c>
      <c r="J2780">
        <v>260930</v>
      </c>
      <c r="K2780" t="s">
        <v>2291</v>
      </c>
      <c r="L2780">
        <v>0</v>
      </c>
      <c r="M2780">
        <v>0</v>
      </c>
      <c r="N2780">
        <v>0</v>
      </c>
      <c r="O2780">
        <v>0</v>
      </c>
      <c r="P2780" t="s">
        <v>607</v>
      </c>
      <c r="Q2780">
        <v>0</v>
      </c>
      <c r="R2780">
        <v>0</v>
      </c>
      <c r="S2780">
        <v>0</v>
      </c>
      <c r="T2780" t="s">
        <v>2901</v>
      </c>
      <c r="U2780" s="221">
        <f t="shared" si="87"/>
        <v>0</v>
      </c>
    </row>
    <row r="2781" spans="1:21" hidden="1">
      <c r="A2781" s="55" t="str">
        <f t="shared" si="86"/>
        <v>Y0BN0</v>
      </c>
      <c r="B2781" s="55">
        <f>VLOOKUP(J2781,'Mapping-CITI'!A:E,5,0)</f>
        <v>0</v>
      </c>
      <c r="D2781" s="42">
        <v>45016</v>
      </c>
      <c r="E2781" s="42">
        <v>45199</v>
      </c>
      <c r="F2781" t="s">
        <v>2901</v>
      </c>
      <c r="G2781" t="s">
        <v>1000</v>
      </c>
      <c r="H2781">
        <v>2250</v>
      </c>
      <c r="I2781" t="s">
        <v>2774</v>
      </c>
      <c r="J2781">
        <v>260942</v>
      </c>
      <c r="K2781" t="s">
        <v>2292</v>
      </c>
      <c r="L2781">
        <v>-101.41</v>
      </c>
      <c r="M2781">
        <v>1000</v>
      </c>
      <c r="N2781">
        <v>1100</v>
      </c>
      <c r="O2781">
        <v>-201.41</v>
      </c>
      <c r="P2781" t="s">
        <v>607</v>
      </c>
      <c r="Q2781">
        <v>-201.41</v>
      </c>
      <c r="R2781">
        <v>1000</v>
      </c>
      <c r="S2781">
        <v>0</v>
      </c>
      <c r="T2781" t="s">
        <v>2901</v>
      </c>
      <c r="U2781" s="221">
        <f t="shared" si="87"/>
        <v>-1.0000000000000001E-5</v>
      </c>
    </row>
    <row r="2782" spans="1:21" hidden="1">
      <c r="A2782" s="55" t="str">
        <f t="shared" si="86"/>
        <v>Y0BN0</v>
      </c>
      <c r="B2782" s="55">
        <f>VLOOKUP(J2782,'Mapping-CITI'!A:E,5,0)</f>
        <v>0</v>
      </c>
      <c r="D2782" s="42">
        <v>45016</v>
      </c>
      <c r="E2782" s="42">
        <v>45199</v>
      </c>
      <c r="F2782" t="s">
        <v>2901</v>
      </c>
      <c r="G2782" t="s">
        <v>1000</v>
      </c>
      <c r="H2782">
        <v>2220</v>
      </c>
      <c r="I2782" t="s">
        <v>2775</v>
      </c>
      <c r="J2782">
        <v>261026</v>
      </c>
      <c r="K2782" t="s">
        <v>2549</v>
      </c>
      <c r="L2782">
        <v>0</v>
      </c>
      <c r="M2782">
        <v>20821.57</v>
      </c>
      <c r="N2782">
        <v>20821.57</v>
      </c>
      <c r="O2782">
        <v>0</v>
      </c>
      <c r="P2782" t="s">
        <v>607</v>
      </c>
      <c r="Q2782">
        <v>0</v>
      </c>
      <c r="R2782">
        <v>20821.57</v>
      </c>
      <c r="S2782">
        <v>20821.57</v>
      </c>
      <c r="T2782" t="s">
        <v>2901</v>
      </c>
      <c r="U2782" s="221">
        <f t="shared" si="87"/>
        <v>0</v>
      </c>
    </row>
    <row r="2783" spans="1:21" hidden="1">
      <c r="A2783" s="55" t="str">
        <f t="shared" si="86"/>
        <v>Y0BN0</v>
      </c>
      <c r="B2783" s="55">
        <f>VLOOKUP(J2783,'Mapping-CITI'!A:E,5,0)</f>
        <v>0</v>
      </c>
      <c r="D2783" s="42">
        <v>45016</v>
      </c>
      <c r="E2783" s="42">
        <v>45199</v>
      </c>
      <c r="F2783" t="s">
        <v>2901</v>
      </c>
      <c r="G2783" t="s">
        <v>1000</v>
      </c>
      <c r="H2783">
        <v>2220</v>
      </c>
      <c r="I2783" t="s">
        <v>2775</v>
      </c>
      <c r="J2783">
        <v>261259</v>
      </c>
      <c r="K2783" t="s">
        <v>2707</v>
      </c>
      <c r="L2783">
        <v>-0.24</v>
      </c>
      <c r="M2783">
        <v>0</v>
      </c>
      <c r="N2783">
        <v>0</v>
      </c>
      <c r="O2783">
        <v>-0.24</v>
      </c>
      <c r="P2783" t="s">
        <v>607</v>
      </c>
      <c r="Q2783">
        <v>-0.24</v>
      </c>
      <c r="R2783">
        <v>0</v>
      </c>
      <c r="S2783">
        <v>0</v>
      </c>
      <c r="T2783" t="s">
        <v>2901</v>
      </c>
      <c r="U2783" s="221">
        <f t="shared" si="87"/>
        <v>0</v>
      </c>
    </row>
    <row r="2784" spans="1:21" hidden="1">
      <c r="A2784" s="55" t="str">
        <f t="shared" si="86"/>
        <v>Y0BN0</v>
      </c>
      <c r="B2784" s="55">
        <f>VLOOKUP(J2784,'Mapping-CITI'!A:E,5,0)</f>
        <v>0</v>
      </c>
      <c r="D2784" s="42">
        <v>45016</v>
      </c>
      <c r="E2784" s="42">
        <v>45199</v>
      </c>
      <c r="F2784" t="s">
        <v>2901</v>
      </c>
      <c r="G2784" t="s">
        <v>1000</v>
      </c>
      <c r="H2784">
        <v>2220</v>
      </c>
      <c r="I2784" t="s">
        <v>2775</v>
      </c>
      <c r="J2784">
        <v>261260</v>
      </c>
      <c r="K2784" t="s">
        <v>2708</v>
      </c>
      <c r="L2784">
        <v>-0.24</v>
      </c>
      <c r="M2784">
        <v>0</v>
      </c>
      <c r="N2784">
        <v>0</v>
      </c>
      <c r="O2784">
        <v>-0.24</v>
      </c>
      <c r="P2784" t="s">
        <v>607</v>
      </c>
      <c r="Q2784">
        <v>-0.24</v>
      </c>
      <c r="R2784">
        <v>0</v>
      </c>
      <c r="S2784">
        <v>0</v>
      </c>
      <c r="T2784" t="s">
        <v>2901</v>
      </c>
      <c r="U2784" s="221">
        <f t="shared" si="87"/>
        <v>0</v>
      </c>
    </row>
    <row r="2785" spans="1:21" hidden="1">
      <c r="A2785" s="55" t="str">
        <f t="shared" si="86"/>
        <v>Y0BN0</v>
      </c>
      <c r="B2785" s="55">
        <f>VLOOKUP(J2785,'Mapping-CITI'!A:E,5,0)</f>
        <v>0</v>
      </c>
      <c r="D2785" s="42">
        <v>45016</v>
      </c>
      <c r="E2785" s="42">
        <v>45199</v>
      </c>
      <c r="F2785" t="s">
        <v>2901</v>
      </c>
      <c r="G2785" t="s">
        <v>1000</v>
      </c>
      <c r="H2785">
        <v>2220</v>
      </c>
      <c r="I2785" t="s">
        <v>2775</v>
      </c>
      <c r="J2785">
        <v>261262</v>
      </c>
      <c r="K2785" t="s">
        <v>2709</v>
      </c>
      <c r="L2785">
        <v>462.21</v>
      </c>
      <c r="M2785">
        <v>0</v>
      </c>
      <c r="N2785">
        <v>0</v>
      </c>
      <c r="O2785">
        <v>462.21</v>
      </c>
      <c r="P2785" t="s">
        <v>607</v>
      </c>
      <c r="Q2785">
        <v>462.21</v>
      </c>
      <c r="R2785">
        <v>0</v>
      </c>
      <c r="S2785">
        <v>0</v>
      </c>
      <c r="T2785" t="s">
        <v>2901</v>
      </c>
      <c r="U2785" s="221">
        <f t="shared" si="87"/>
        <v>0</v>
      </c>
    </row>
    <row r="2786" spans="1:21" hidden="1">
      <c r="A2786" s="55" t="str">
        <f t="shared" si="86"/>
        <v>Y0BN0</v>
      </c>
      <c r="B2786" s="55">
        <f>VLOOKUP(J2786,'Mapping-CITI'!A:E,5,0)</f>
        <v>0</v>
      </c>
      <c r="D2786" s="42">
        <v>45016</v>
      </c>
      <c r="E2786" s="42">
        <v>45199</v>
      </c>
      <c r="F2786" t="s">
        <v>2901</v>
      </c>
      <c r="G2786" t="s">
        <v>1000</v>
      </c>
      <c r="H2786">
        <v>2150</v>
      </c>
      <c r="I2786" t="s">
        <v>2797</v>
      </c>
      <c r="J2786">
        <v>281101</v>
      </c>
      <c r="K2786" t="s">
        <v>2296</v>
      </c>
      <c r="L2786">
        <v>-17722291577.439999</v>
      </c>
      <c r="M2786">
        <v>0</v>
      </c>
      <c r="N2786">
        <v>0</v>
      </c>
      <c r="O2786">
        <v>-19353423653.279999</v>
      </c>
      <c r="P2786" t="s">
        <v>607</v>
      </c>
      <c r="Q2786">
        <v>-19353423653.279999</v>
      </c>
      <c r="R2786">
        <v>0</v>
      </c>
      <c r="S2786">
        <v>0</v>
      </c>
      <c r="T2786" t="s">
        <v>2901</v>
      </c>
      <c r="U2786" s="221">
        <f t="shared" si="87"/>
        <v>0</v>
      </c>
    </row>
    <row r="2787" spans="1:21" hidden="1">
      <c r="A2787" s="55" t="str">
        <f t="shared" si="86"/>
        <v>Y0BN0</v>
      </c>
      <c r="B2787" s="55">
        <f>VLOOKUP(J2787,'Mapping-CITI'!A:E,5,0)</f>
        <v>0</v>
      </c>
      <c r="D2787" s="42">
        <v>45016</v>
      </c>
      <c r="E2787" s="42">
        <v>45199</v>
      </c>
      <c r="F2787" t="s">
        <v>2901</v>
      </c>
      <c r="G2787" t="s">
        <v>1000</v>
      </c>
      <c r="H2787">
        <v>2150</v>
      </c>
      <c r="I2787" t="s">
        <v>2797</v>
      </c>
      <c r="J2787">
        <v>281102</v>
      </c>
      <c r="K2787" t="s">
        <v>2544</v>
      </c>
      <c r="L2787">
        <v>262757363.61000001</v>
      </c>
      <c r="M2787">
        <v>0</v>
      </c>
      <c r="N2787">
        <v>0</v>
      </c>
      <c r="O2787">
        <v>573358317.97000003</v>
      </c>
      <c r="P2787" t="s">
        <v>607</v>
      </c>
      <c r="Q2787">
        <v>573358317.97000003</v>
      </c>
      <c r="R2787">
        <v>0</v>
      </c>
      <c r="S2787">
        <v>0</v>
      </c>
      <c r="T2787" t="s">
        <v>2901</v>
      </c>
      <c r="U2787" s="221">
        <f t="shared" si="87"/>
        <v>0</v>
      </c>
    </row>
    <row r="2788" spans="1:21" hidden="1">
      <c r="A2788" s="55" t="str">
        <f t="shared" si="86"/>
        <v>Y0BN0</v>
      </c>
      <c r="B2788" s="55">
        <f>VLOOKUP(J2788,'Mapping-CITI'!A:E,5,0)</f>
        <v>0</v>
      </c>
      <c r="D2788" s="42">
        <v>45016</v>
      </c>
      <c r="E2788" s="42">
        <v>45199</v>
      </c>
      <c r="F2788" t="s">
        <v>2901</v>
      </c>
      <c r="G2788" t="s">
        <v>1000</v>
      </c>
      <c r="H2788">
        <v>2110</v>
      </c>
      <c r="I2788" t="s">
        <v>2790</v>
      </c>
      <c r="J2788">
        <v>281114</v>
      </c>
      <c r="K2788" t="s">
        <v>2611</v>
      </c>
      <c r="L2788">
        <v>0</v>
      </c>
      <c r="M2788">
        <v>100000</v>
      </c>
      <c r="N2788">
        <v>100000</v>
      </c>
      <c r="O2788">
        <v>0</v>
      </c>
      <c r="P2788" t="s">
        <v>607</v>
      </c>
      <c r="Q2788">
        <v>0</v>
      </c>
      <c r="R2788">
        <v>100000</v>
      </c>
      <c r="S2788">
        <v>100000</v>
      </c>
      <c r="T2788" t="s">
        <v>2901</v>
      </c>
      <c r="U2788" s="221">
        <f t="shared" si="87"/>
        <v>0</v>
      </c>
    </row>
    <row r="2789" spans="1:21" hidden="1">
      <c r="A2789" s="55" t="str">
        <f t="shared" si="86"/>
        <v>Y0BN0</v>
      </c>
      <c r="B2789" s="55">
        <f>VLOOKUP(J2789,'Mapping-CITI'!A:E,5,0)</f>
        <v>0</v>
      </c>
      <c r="D2789" s="42">
        <v>45016</v>
      </c>
      <c r="E2789" s="42">
        <v>45199</v>
      </c>
      <c r="F2789" t="s">
        <v>2901</v>
      </c>
      <c r="G2789" t="s">
        <v>1000</v>
      </c>
      <c r="H2789">
        <v>2150</v>
      </c>
      <c r="I2789" t="s">
        <v>2797</v>
      </c>
      <c r="J2789">
        <v>281136</v>
      </c>
      <c r="K2789" t="s">
        <v>2565</v>
      </c>
      <c r="L2789">
        <v>91416.56</v>
      </c>
      <c r="M2789">
        <v>0</v>
      </c>
      <c r="N2789">
        <v>0</v>
      </c>
      <c r="O2789">
        <v>91416.56</v>
      </c>
      <c r="P2789" t="s">
        <v>607</v>
      </c>
      <c r="Q2789">
        <v>91416.56</v>
      </c>
      <c r="R2789">
        <v>0</v>
      </c>
      <c r="S2789">
        <v>0</v>
      </c>
      <c r="T2789" t="s">
        <v>2901</v>
      </c>
      <c r="U2789" s="221">
        <f t="shared" si="87"/>
        <v>0</v>
      </c>
    </row>
    <row r="2790" spans="1:21" hidden="1">
      <c r="A2790" s="55" t="str">
        <f t="shared" si="86"/>
        <v>Y0BN0</v>
      </c>
      <c r="B2790" s="55">
        <f>VLOOKUP(J2790,'Mapping-CITI'!A:E,5,0)</f>
        <v>0</v>
      </c>
      <c r="D2790" s="42">
        <v>45016</v>
      </c>
      <c r="E2790" s="42">
        <v>45199</v>
      </c>
      <c r="F2790" t="s">
        <v>2901</v>
      </c>
      <c r="G2790" t="s">
        <v>1000</v>
      </c>
      <c r="H2790">
        <v>2150</v>
      </c>
      <c r="I2790" t="s">
        <v>2797</v>
      </c>
      <c r="J2790">
        <v>281138</v>
      </c>
      <c r="K2790" t="s">
        <v>2303</v>
      </c>
      <c r="L2790">
        <v>717801336.35000002</v>
      </c>
      <c r="M2790">
        <v>1097461521.71</v>
      </c>
      <c r="N2790">
        <v>164946312.87</v>
      </c>
      <c r="O2790">
        <v>1650316545.1900001</v>
      </c>
      <c r="P2790" t="s">
        <v>607</v>
      </c>
      <c r="Q2790">
        <v>1650316545.1900001</v>
      </c>
      <c r="R2790">
        <v>0</v>
      </c>
      <c r="S2790">
        <v>0</v>
      </c>
      <c r="T2790" t="s">
        <v>2901</v>
      </c>
      <c r="U2790" s="221">
        <f t="shared" si="87"/>
        <v>93.251520884000001</v>
      </c>
    </row>
    <row r="2791" spans="1:21" hidden="1">
      <c r="A2791" s="55" t="str">
        <f t="shared" si="86"/>
        <v>Y0BN0</v>
      </c>
      <c r="B2791" s="55">
        <f>VLOOKUP(J2791,'Mapping-CITI'!A:E,5,0)</f>
        <v>0</v>
      </c>
      <c r="D2791" s="42">
        <v>45016</v>
      </c>
      <c r="E2791" s="42">
        <v>45199</v>
      </c>
      <c r="F2791" t="s">
        <v>2901</v>
      </c>
      <c r="G2791" t="s">
        <v>1000</v>
      </c>
      <c r="H2791">
        <v>2150</v>
      </c>
      <c r="I2791" t="s">
        <v>2797</v>
      </c>
      <c r="J2791">
        <v>281139</v>
      </c>
      <c r="K2791" t="s">
        <v>2304</v>
      </c>
      <c r="L2791">
        <v>-40268595.479999997</v>
      </c>
      <c r="M2791">
        <v>4839103.8899999997</v>
      </c>
      <c r="N2791">
        <v>1133090.1299999999</v>
      </c>
      <c r="O2791">
        <v>-36562581.719999999</v>
      </c>
      <c r="P2791" t="s">
        <v>607</v>
      </c>
      <c r="Q2791">
        <v>-36562581.719999999</v>
      </c>
      <c r="R2791">
        <v>0</v>
      </c>
      <c r="S2791">
        <v>0</v>
      </c>
      <c r="T2791" t="s">
        <v>2901</v>
      </c>
      <c r="U2791" s="221">
        <f t="shared" si="87"/>
        <v>0.37060137599999998</v>
      </c>
    </row>
    <row r="2792" spans="1:21" hidden="1">
      <c r="A2792" s="55" t="str">
        <f t="shared" si="86"/>
        <v>Y0BN0</v>
      </c>
      <c r="B2792" s="55">
        <f>VLOOKUP(J2792,'Mapping-CITI'!A:E,5,0)</f>
        <v>0</v>
      </c>
      <c r="D2792" s="42">
        <v>45016</v>
      </c>
      <c r="E2792" s="42">
        <v>45199</v>
      </c>
      <c r="F2792" t="s">
        <v>2901</v>
      </c>
      <c r="G2792" t="s">
        <v>1000</v>
      </c>
      <c r="H2792">
        <v>2150</v>
      </c>
      <c r="I2792" t="s">
        <v>2797</v>
      </c>
      <c r="J2792">
        <v>281140</v>
      </c>
      <c r="K2792" t="s">
        <v>2566</v>
      </c>
      <c r="L2792">
        <v>-10991750.23</v>
      </c>
      <c r="M2792">
        <v>18872196.789999999</v>
      </c>
      <c r="N2792">
        <v>73992.38</v>
      </c>
      <c r="O2792">
        <v>7806454.1799999997</v>
      </c>
      <c r="P2792" t="s">
        <v>607</v>
      </c>
      <c r="Q2792">
        <v>7806454.1799999997</v>
      </c>
      <c r="R2792">
        <v>0</v>
      </c>
      <c r="S2792">
        <v>0</v>
      </c>
      <c r="T2792" t="s">
        <v>2901</v>
      </c>
      <c r="U2792" s="221">
        <f t="shared" si="87"/>
        <v>1.8798204410000001</v>
      </c>
    </row>
    <row r="2793" spans="1:21" hidden="1">
      <c r="A2793" s="55" t="str">
        <f t="shared" si="86"/>
        <v>Y0BN0</v>
      </c>
      <c r="B2793" s="55">
        <f>VLOOKUP(J2793,'Mapping-CITI'!A:E,5,0)</f>
        <v>0</v>
      </c>
      <c r="D2793" s="42">
        <v>45016</v>
      </c>
      <c r="E2793" s="42">
        <v>45199</v>
      </c>
      <c r="F2793" t="s">
        <v>2901</v>
      </c>
      <c r="G2793" t="s">
        <v>1000</v>
      </c>
      <c r="H2793">
        <v>2250</v>
      </c>
      <c r="I2793" t="s">
        <v>2774</v>
      </c>
      <c r="J2793">
        <v>281212</v>
      </c>
      <c r="K2793" t="s">
        <v>2314</v>
      </c>
      <c r="L2793">
        <v>-613199.29</v>
      </c>
      <c r="M2793">
        <v>3554144.17</v>
      </c>
      <c r="N2793">
        <v>3496912.41</v>
      </c>
      <c r="O2793">
        <v>-555967.53</v>
      </c>
      <c r="P2793" t="s">
        <v>607</v>
      </c>
      <c r="Q2793">
        <v>-555967.53</v>
      </c>
      <c r="R2793">
        <v>3554144.17</v>
      </c>
      <c r="S2793">
        <v>0</v>
      </c>
      <c r="T2793" t="s">
        <v>2901</v>
      </c>
      <c r="U2793" s="221">
        <f t="shared" si="87"/>
        <v>5.7231759999999774E-3</v>
      </c>
    </row>
    <row r="2794" spans="1:21" hidden="1">
      <c r="A2794" s="55" t="str">
        <f t="shared" si="86"/>
        <v>Y0BN0</v>
      </c>
      <c r="B2794" s="55">
        <f>VLOOKUP(J2794,'Mapping-CITI'!A:E,5,0)</f>
        <v>0</v>
      </c>
      <c r="D2794" s="42">
        <v>45016</v>
      </c>
      <c r="E2794" s="42">
        <v>45199</v>
      </c>
      <c r="F2794" t="s">
        <v>2901</v>
      </c>
      <c r="G2794" t="s">
        <v>1000</v>
      </c>
      <c r="H2794">
        <v>2150</v>
      </c>
      <c r="I2794" t="s">
        <v>2797</v>
      </c>
      <c r="J2794">
        <v>281228</v>
      </c>
      <c r="K2794" t="s">
        <v>2858</v>
      </c>
      <c r="L2794">
        <v>86604048.349999994</v>
      </c>
      <c r="M2794">
        <v>6642707.1299999999</v>
      </c>
      <c r="N2794">
        <v>43872.5</v>
      </c>
      <c r="O2794">
        <v>93202882.980000004</v>
      </c>
      <c r="P2794" t="s">
        <v>607</v>
      </c>
      <c r="Q2794">
        <v>93202882.980000004</v>
      </c>
      <c r="R2794">
        <v>0</v>
      </c>
      <c r="S2794">
        <v>0</v>
      </c>
      <c r="T2794" t="s">
        <v>2901</v>
      </c>
      <c r="U2794" s="221">
        <f t="shared" si="87"/>
        <v>0.659883463</v>
      </c>
    </row>
    <row r="2795" spans="1:21" hidden="1">
      <c r="A2795" s="55" t="str">
        <f t="shared" si="86"/>
        <v>Y0BN0</v>
      </c>
      <c r="B2795" s="55">
        <f>VLOOKUP(J2795,'Mapping-CITI'!A:E,5,0)</f>
        <v>0</v>
      </c>
      <c r="D2795" s="42">
        <v>45016</v>
      </c>
      <c r="E2795" s="42">
        <v>45199</v>
      </c>
      <c r="F2795" t="s">
        <v>2901</v>
      </c>
      <c r="G2795" t="s">
        <v>1000</v>
      </c>
      <c r="H2795">
        <v>2250</v>
      </c>
      <c r="I2795" t="s">
        <v>2774</v>
      </c>
      <c r="J2795">
        <v>281260</v>
      </c>
      <c r="K2795" t="s">
        <v>2315</v>
      </c>
      <c r="L2795">
        <v>7607.07</v>
      </c>
      <c r="M2795">
        <v>0</v>
      </c>
      <c r="N2795">
        <v>0</v>
      </c>
      <c r="O2795">
        <v>7607.07</v>
      </c>
      <c r="P2795" t="s">
        <v>607</v>
      </c>
      <c r="Q2795">
        <v>7607.07</v>
      </c>
      <c r="R2795">
        <v>0</v>
      </c>
      <c r="S2795">
        <v>0</v>
      </c>
      <c r="T2795" t="s">
        <v>2901</v>
      </c>
      <c r="U2795" s="221">
        <f t="shared" si="87"/>
        <v>0</v>
      </c>
    </row>
    <row r="2796" spans="1:21" hidden="1">
      <c r="A2796" s="55" t="str">
        <f t="shared" si="86"/>
        <v>Y0BN0</v>
      </c>
      <c r="B2796" s="55">
        <f>VLOOKUP(J2796,'Mapping-CITI'!A:E,5,0)</f>
        <v>0</v>
      </c>
      <c r="D2796" s="42">
        <v>45016</v>
      </c>
      <c r="E2796" s="42">
        <v>45199</v>
      </c>
      <c r="F2796" t="s">
        <v>2901</v>
      </c>
      <c r="G2796" t="s">
        <v>1000</v>
      </c>
      <c r="H2796">
        <v>2250</v>
      </c>
      <c r="I2796" t="s">
        <v>2774</v>
      </c>
      <c r="J2796">
        <v>281263</v>
      </c>
      <c r="K2796" t="s">
        <v>2318</v>
      </c>
      <c r="L2796">
        <v>-3109.63</v>
      </c>
      <c r="M2796">
        <v>3109.63</v>
      </c>
      <c r="N2796">
        <v>0</v>
      </c>
      <c r="O2796">
        <v>0</v>
      </c>
      <c r="P2796" t="s">
        <v>607</v>
      </c>
      <c r="Q2796">
        <v>0</v>
      </c>
      <c r="R2796">
        <v>3109.63</v>
      </c>
      <c r="S2796">
        <v>0</v>
      </c>
      <c r="T2796" t="s">
        <v>2901</v>
      </c>
      <c r="U2796" s="221">
        <f t="shared" si="87"/>
        <v>3.1096300000000004E-4</v>
      </c>
    </row>
    <row r="2797" spans="1:21" hidden="1">
      <c r="A2797" s="55" t="str">
        <f t="shared" si="86"/>
        <v>Y0BN0</v>
      </c>
      <c r="B2797" s="55">
        <f>VLOOKUP(J2797,'Mapping-CITI'!A:E,5,0)</f>
        <v>0</v>
      </c>
      <c r="D2797" s="42">
        <v>45016</v>
      </c>
      <c r="E2797" s="42">
        <v>45199</v>
      </c>
      <c r="F2797" t="s">
        <v>2901</v>
      </c>
      <c r="G2797" t="s">
        <v>1000</v>
      </c>
      <c r="H2797">
        <v>2250</v>
      </c>
      <c r="I2797" t="s">
        <v>2774</v>
      </c>
      <c r="J2797">
        <v>281264</v>
      </c>
      <c r="K2797" t="s">
        <v>2319</v>
      </c>
      <c r="L2797">
        <v>-1565745.63</v>
      </c>
      <c r="M2797">
        <v>0</v>
      </c>
      <c r="N2797">
        <v>0</v>
      </c>
      <c r="O2797">
        <v>-1565745.63</v>
      </c>
      <c r="P2797" t="s">
        <v>607</v>
      </c>
      <c r="Q2797">
        <v>-1565745.63</v>
      </c>
      <c r="R2797">
        <v>0</v>
      </c>
      <c r="S2797">
        <v>0</v>
      </c>
      <c r="T2797" t="s">
        <v>2901</v>
      </c>
      <c r="U2797" s="221">
        <f t="shared" si="87"/>
        <v>0</v>
      </c>
    </row>
    <row r="2798" spans="1:21" hidden="1">
      <c r="A2798" s="55" t="str">
        <f t="shared" si="86"/>
        <v>Y0BN0</v>
      </c>
      <c r="B2798" s="55">
        <f>VLOOKUP(J2798,'Mapping-CITI'!A:E,5,0)</f>
        <v>0</v>
      </c>
      <c r="D2798" s="42">
        <v>45016</v>
      </c>
      <c r="E2798" s="42">
        <v>45199</v>
      </c>
      <c r="F2798" t="s">
        <v>2901</v>
      </c>
      <c r="G2798" t="s">
        <v>1000</v>
      </c>
      <c r="H2798">
        <v>2250</v>
      </c>
      <c r="I2798" t="s">
        <v>2774</v>
      </c>
      <c r="J2798">
        <v>281266</v>
      </c>
      <c r="K2798" t="s">
        <v>2321</v>
      </c>
      <c r="L2798">
        <v>-2914.14</v>
      </c>
      <c r="M2798">
        <v>0</v>
      </c>
      <c r="N2798">
        <v>0</v>
      </c>
      <c r="O2798">
        <v>-2914.14</v>
      </c>
      <c r="P2798" t="s">
        <v>607</v>
      </c>
      <c r="Q2798">
        <v>-2914.14</v>
      </c>
      <c r="R2798">
        <v>0</v>
      </c>
      <c r="S2798">
        <v>0</v>
      </c>
      <c r="T2798" t="s">
        <v>2901</v>
      </c>
      <c r="U2798" s="221">
        <f t="shared" si="87"/>
        <v>0</v>
      </c>
    </row>
    <row r="2799" spans="1:21" hidden="1">
      <c r="A2799" s="55" t="str">
        <f t="shared" si="86"/>
        <v>Y0BN0</v>
      </c>
      <c r="B2799" s="55">
        <f>VLOOKUP(J2799,'Mapping-CITI'!A:E,5,0)</f>
        <v>0</v>
      </c>
      <c r="D2799" s="42">
        <v>45016</v>
      </c>
      <c r="E2799" s="42">
        <v>45199</v>
      </c>
      <c r="F2799" t="s">
        <v>2901</v>
      </c>
      <c r="G2799" t="s">
        <v>1000</v>
      </c>
      <c r="H2799">
        <v>2250</v>
      </c>
      <c r="I2799" t="s">
        <v>2774</v>
      </c>
      <c r="J2799">
        <v>281271</v>
      </c>
      <c r="K2799" t="s">
        <v>2325</v>
      </c>
      <c r="L2799">
        <v>-289252.84000000003</v>
      </c>
      <c r="M2799">
        <v>289253</v>
      </c>
      <c r="N2799">
        <v>0</v>
      </c>
      <c r="O2799">
        <v>0.16</v>
      </c>
      <c r="P2799" t="s">
        <v>607</v>
      </c>
      <c r="Q2799">
        <v>0.16</v>
      </c>
      <c r="R2799">
        <v>289253</v>
      </c>
      <c r="S2799">
        <v>0</v>
      </c>
      <c r="T2799" t="s">
        <v>2901</v>
      </c>
      <c r="U2799" s="221">
        <f t="shared" si="87"/>
        <v>2.8925300000000001E-2</v>
      </c>
    </row>
    <row r="2800" spans="1:21" hidden="1">
      <c r="A2800" s="55" t="str">
        <f t="shared" si="86"/>
        <v>Y0BN0</v>
      </c>
      <c r="B2800" s="55">
        <f>VLOOKUP(J2800,'Mapping-CITI'!A:E,5,0)</f>
        <v>0</v>
      </c>
      <c r="D2800" s="42">
        <v>45016</v>
      </c>
      <c r="E2800" s="42">
        <v>45199</v>
      </c>
      <c r="F2800" t="s">
        <v>2901</v>
      </c>
      <c r="G2800" t="s">
        <v>1000</v>
      </c>
      <c r="H2800">
        <v>2250</v>
      </c>
      <c r="I2800" t="s">
        <v>2774</v>
      </c>
      <c r="J2800">
        <v>281275</v>
      </c>
      <c r="K2800" t="s">
        <v>2329</v>
      </c>
      <c r="L2800">
        <v>-400</v>
      </c>
      <c r="M2800">
        <v>0</v>
      </c>
      <c r="N2800">
        <v>0</v>
      </c>
      <c r="O2800">
        <v>-400</v>
      </c>
      <c r="P2800" t="s">
        <v>607</v>
      </c>
      <c r="Q2800">
        <v>-400</v>
      </c>
      <c r="R2800">
        <v>0</v>
      </c>
      <c r="S2800">
        <v>0</v>
      </c>
      <c r="T2800" t="s">
        <v>2901</v>
      </c>
      <c r="U2800" s="221">
        <f t="shared" si="87"/>
        <v>0</v>
      </c>
    </row>
    <row r="2801" spans="1:21" hidden="1">
      <c r="A2801" s="55" t="str">
        <f t="shared" si="86"/>
        <v>Y0BN0</v>
      </c>
      <c r="B2801" s="55">
        <f>VLOOKUP(J2801,'Mapping-CITI'!A:E,5,0)</f>
        <v>0</v>
      </c>
      <c r="D2801" s="42">
        <v>45016</v>
      </c>
      <c r="E2801" s="42">
        <v>45199</v>
      </c>
      <c r="F2801" t="s">
        <v>2901</v>
      </c>
      <c r="G2801" t="s">
        <v>1000</v>
      </c>
      <c r="H2801">
        <v>2250</v>
      </c>
      <c r="I2801" t="s">
        <v>2774</v>
      </c>
      <c r="J2801">
        <v>281276</v>
      </c>
      <c r="K2801" t="s">
        <v>2330</v>
      </c>
      <c r="L2801">
        <v>0</v>
      </c>
      <c r="M2801">
        <v>0.91</v>
      </c>
      <c r="N2801">
        <v>0</v>
      </c>
      <c r="O2801">
        <v>0.91</v>
      </c>
      <c r="P2801" t="s">
        <v>607</v>
      </c>
      <c r="Q2801">
        <v>0.91</v>
      </c>
      <c r="R2801">
        <v>0.91</v>
      </c>
      <c r="S2801">
        <v>0</v>
      </c>
      <c r="T2801" t="s">
        <v>2901</v>
      </c>
      <c r="U2801" s="221">
        <f t="shared" si="87"/>
        <v>9.1000000000000008E-8</v>
      </c>
    </row>
    <row r="2802" spans="1:21" hidden="1">
      <c r="A2802" s="55" t="str">
        <f t="shared" si="86"/>
        <v>Y0BN0</v>
      </c>
      <c r="B2802" s="55">
        <f>VLOOKUP(J2802,'Mapping-CITI'!A:E,5,0)</f>
        <v>0</v>
      </c>
      <c r="D2802" s="42">
        <v>45016</v>
      </c>
      <c r="E2802" s="42">
        <v>45199</v>
      </c>
      <c r="F2802" t="s">
        <v>2901</v>
      </c>
      <c r="G2802" t="s">
        <v>1000</v>
      </c>
      <c r="H2802">
        <v>2150</v>
      </c>
      <c r="I2802" t="s">
        <v>2797</v>
      </c>
      <c r="J2802">
        <v>281283</v>
      </c>
      <c r="K2802" t="s">
        <v>2662</v>
      </c>
      <c r="L2802">
        <v>438209546.12</v>
      </c>
      <c r="M2802">
        <v>4147.6000000000004</v>
      </c>
      <c r="N2802">
        <v>0</v>
      </c>
      <c r="O2802">
        <v>438213693.72000003</v>
      </c>
      <c r="P2802" t="s">
        <v>607</v>
      </c>
      <c r="Q2802">
        <v>438213693.72000003</v>
      </c>
      <c r="R2802">
        <v>0</v>
      </c>
      <c r="S2802">
        <v>0</v>
      </c>
      <c r="T2802" t="s">
        <v>2901</v>
      </c>
      <c r="U2802" s="221">
        <f t="shared" si="87"/>
        <v>4.1476000000000002E-4</v>
      </c>
    </row>
    <row r="2803" spans="1:21" hidden="1">
      <c r="A2803" s="55" t="str">
        <f t="shared" si="86"/>
        <v>Y0BN0</v>
      </c>
      <c r="B2803" s="55">
        <f>VLOOKUP(J2803,'Mapping-CITI'!A:E,5,0)</f>
        <v>0</v>
      </c>
      <c r="D2803" s="42">
        <v>45016</v>
      </c>
      <c r="E2803" s="42">
        <v>45199</v>
      </c>
      <c r="F2803" t="s">
        <v>2901</v>
      </c>
      <c r="G2803" t="s">
        <v>1000</v>
      </c>
      <c r="H2803">
        <v>2150</v>
      </c>
      <c r="I2803" t="s">
        <v>2797</v>
      </c>
      <c r="J2803">
        <v>281292</v>
      </c>
      <c r="K2803" t="s">
        <v>2551</v>
      </c>
      <c r="L2803">
        <v>-2399460115.5999999</v>
      </c>
      <c r="M2803">
        <v>1062620687.11</v>
      </c>
      <c r="N2803">
        <v>152179109.25</v>
      </c>
      <c r="O2803">
        <v>-1489018537.74</v>
      </c>
      <c r="P2803" t="s">
        <v>607</v>
      </c>
      <c r="Q2803">
        <v>-1489018537.74</v>
      </c>
      <c r="R2803">
        <v>0</v>
      </c>
      <c r="S2803">
        <v>0</v>
      </c>
      <c r="T2803" t="s">
        <v>2901</v>
      </c>
      <c r="U2803" s="221">
        <f t="shared" si="87"/>
        <v>91.044157786</v>
      </c>
    </row>
    <row r="2804" spans="1:21" hidden="1">
      <c r="A2804" s="55" t="str">
        <f t="shared" si="86"/>
        <v>Y0BN0</v>
      </c>
      <c r="B2804" s="55">
        <f>VLOOKUP(J2804,'Mapping-CITI'!A:E,5,0)</f>
        <v>0</v>
      </c>
      <c r="D2804" s="42">
        <v>45016</v>
      </c>
      <c r="E2804" s="42">
        <v>45199</v>
      </c>
      <c r="F2804" t="s">
        <v>2901</v>
      </c>
      <c r="G2804" t="s">
        <v>1000</v>
      </c>
      <c r="H2804">
        <v>2150</v>
      </c>
      <c r="I2804" t="s">
        <v>2797</v>
      </c>
      <c r="J2804">
        <v>281293</v>
      </c>
      <c r="K2804" t="s">
        <v>2561</v>
      </c>
      <c r="L2804">
        <v>16534646.689999999</v>
      </c>
      <c r="M2804">
        <v>1289746.8700000001</v>
      </c>
      <c r="N2804">
        <v>260161.85</v>
      </c>
      <c r="O2804">
        <v>17564231.710000001</v>
      </c>
      <c r="P2804" t="s">
        <v>607</v>
      </c>
      <c r="Q2804">
        <v>17564231.710000001</v>
      </c>
      <c r="R2804">
        <v>0</v>
      </c>
      <c r="S2804">
        <v>0</v>
      </c>
      <c r="T2804" t="s">
        <v>2901</v>
      </c>
      <c r="U2804" s="221">
        <f t="shared" si="87"/>
        <v>0.10295850200000001</v>
      </c>
    </row>
    <row r="2805" spans="1:21" hidden="1">
      <c r="A2805" s="55" t="str">
        <f t="shared" si="86"/>
        <v>Y0BN0</v>
      </c>
      <c r="B2805" s="55">
        <f>VLOOKUP(J2805,'Mapping-CITI'!A:E,5,0)</f>
        <v>0</v>
      </c>
      <c r="D2805" s="42">
        <v>45016</v>
      </c>
      <c r="E2805" s="42">
        <v>45199</v>
      </c>
      <c r="F2805" t="s">
        <v>2901</v>
      </c>
      <c r="G2805" t="s">
        <v>1000</v>
      </c>
      <c r="H2805">
        <v>2150</v>
      </c>
      <c r="I2805" t="s">
        <v>2797</v>
      </c>
      <c r="J2805">
        <v>281294</v>
      </c>
      <c r="K2805" t="s">
        <v>2568</v>
      </c>
      <c r="L2805">
        <v>5178838.8899999997</v>
      </c>
      <c r="M2805">
        <v>381105.91999999998</v>
      </c>
      <c r="N2805">
        <v>11214.64</v>
      </c>
      <c r="O2805">
        <v>5548730.1699999999</v>
      </c>
      <c r="P2805" t="s">
        <v>607</v>
      </c>
      <c r="Q2805">
        <v>5548730.1699999999</v>
      </c>
      <c r="R2805">
        <v>0</v>
      </c>
      <c r="S2805">
        <v>0</v>
      </c>
      <c r="T2805" t="s">
        <v>2901</v>
      </c>
      <c r="U2805" s="221">
        <f t="shared" si="87"/>
        <v>3.6989127999999996E-2</v>
      </c>
    </row>
    <row r="2806" spans="1:21" hidden="1">
      <c r="A2806" s="55" t="str">
        <f t="shared" si="86"/>
        <v>Y0BN0</v>
      </c>
      <c r="B2806" s="55">
        <f>VLOOKUP(J2806,'Mapping-CITI'!A:E,5,0)</f>
        <v>0</v>
      </c>
      <c r="D2806" s="42">
        <v>45016</v>
      </c>
      <c r="E2806" s="42">
        <v>45199</v>
      </c>
      <c r="F2806" t="s">
        <v>2901</v>
      </c>
      <c r="G2806" t="s">
        <v>1000</v>
      </c>
      <c r="H2806">
        <v>2150</v>
      </c>
      <c r="I2806" t="s">
        <v>2797</v>
      </c>
      <c r="J2806">
        <v>281296</v>
      </c>
      <c r="K2806" t="s">
        <v>2572</v>
      </c>
      <c r="L2806">
        <v>362.46</v>
      </c>
      <c r="M2806">
        <v>0</v>
      </c>
      <c r="N2806">
        <v>0</v>
      </c>
      <c r="O2806">
        <v>362.46</v>
      </c>
      <c r="P2806" t="s">
        <v>607</v>
      </c>
      <c r="Q2806">
        <v>362.46</v>
      </c>
      <c r="R2806">
        <v>0</v>
      </c>
      <c r="S2806">
        <v>0</v>
      </c>
      <c r="T2806" t="s">
        <v>2901</v>
      </c>
      <c r="U2806" s="221">
        <f t="shared" si="87"/>
        <v>0</v>
      </c>
    </row>
    <row r="2807" spans="1:21" hidden="1">
      <c r="A2807" s="55" t="str">
        <f t="shared" si="86"/>
        <v>Y0BN5.3</v>
      </c>
      <c r="B2807" s="55">
        <f>VLOOKUP(J2807,'Mapping-CITI'!A:E,5,0)</f>
        <v>5.3</v>
      </c>
      <c r="D2807" s="42">
        <v>45016</v>
      </c>
      <c r="E2807" s="42">
        <v>45199</v>
      </c>
      <c r="F2807" t="s">
        <v>2901</v>
      </c>
      <c r="G2807" t="s">
        <v>1000</v>
      </c>
      <c r="H2807">
        <v>5140</v>
      </c>
      <c r="I2807" t="s">
        <v>2798</v>
      </c>
      <c r="J2807">
        <v>301231</v>
      </c>
      <c r="K2807" t="s">
        <v>2340</v>
      </c>
      <c r="L2807">
        <v>0</v>
      </c>
      <c r="M2807">
        <v>0</v>
      </c>
      <c r="N2807">
        <v>6044327.5</v>
      </c>
      <c r="O2807">
        <v>-6044327.5</v>
      </c>
      <c r="P2807" t="s">
        <v>607</v>
      </c>
      <c r="Q2807">
        <v>-6044327.5</v>
      </c>
      <c r="R2807">
        <v>0</v>
      </c>
      <c r="S2807">
        <v>0</v>
      </c>
      <c r="T2807" t="s">
        <v>2901</v>
      </c>
      <c r="U2807" s="221">
        <f t="shared" si="87"/>
        <v>-0.60443274999999996</v>
      </c>
    </row>
    <row r="2808" spans="1:21" hidden="1">
      <c r="A2808" s="55" t="str">
        <f t="shared" si="86"/>
        <v>Y0BN5.3</v>
      </c>
      <c r="B2808" s="55">
        <f>VLOOKUP(J2808,'Mapping-CITI'!A:E,5,0)</f>
        <v>5.3</v>
      </c>
      <c r="D2808" s="42">
        <v>45016</v>
      </c>
      <c r="E2808" s="42">
        <v>45199</v>
      </c>
      <c r="F2808" t="s">
        <v>2901</v>
      </c>
      <c r="G2808" t="s">
        <v>1000</v>
      </c>
      <c r="H2808">
        <v>5140</v>
      </c>
      <c r="I2808" t="s">
        <v>2798</v>
      </c>
      <c r="J2808">
        <v>301232</v>
      </c>
      <c r="K2808" t="s">
        <v>2341</v>
      </c>
      <c r="L2808">
        <v>-4132300</v>
      </c>
      <c r="M2808">
        <v>0</v>
      </c>
      <c r="N2808">
        <v>2110368.37</v>
      </c>
      <c r="O2808">
        <v>-2110368.37</v>
      </c>
      <c r="P2808" t="s">
        <v>607</v>
      </c>
      <c r="Q2808">
        <v>-2110368.37</v>
      </c>
      <c r="R2808">
        <v>0</v>
      </c>
      <c r="S2808">
        <v>0</v>
      </c>
      <c r="T2808" t="s">
        <v>2901</v>
      </c>
      <c r="U2808" s="221">
        <f t="shared" si="87"/>
        <v>-0.211036837</v>
      </c>
    </row>
    <row r="2809" spans="1:21" hidden="1">
      <c r="A2809" s="55" t="str">
        <f t="shared" si="86"/>
        <v>Y0BN5.3</v>
      </c>
      <c r="B2809" s="55">
        <f>VLOOKUP(J2809,'Mapping-CITI'!A:E,5,0)</f>
        <v>5.3</v>
      </c>
      <c r="D2809" s="42">
        <v>45016</v>
      </c>
      <c r="E2809" s="42">
        <v>45199</v>
      </c>
      <c r="F2809" t="s">
        <v>2901</v>
      </c>
      <c r="G2809" t="s">
        <v>1000</v>
      </c>
      <c r="H2809">
        <v>5140</v>
      </c>
      <c r="I2809" t="s">
        <v>2798</v>
      </c>
      <c r="J2809">
        <v>301234</v>
      </c>
      <c r="K2809" t="s">
        <v>2342</v>
      </c>
      <c r="L2809">
        <v>-10223188.699999999</v>
      </c>
      <c r="M2809">
        <v>0</v>
      </c>
      <c r="N2809">
        <v>6839950</v>
      </c>
      <c r="O2809">
        <v>-6839950</v>
      </c>
      <c r="P2809" t="s">
        <v>607</v>
      </c>
      <c r="Q2809">
        <v>-6839950</v>
      </c>
      <c r="R2809">
        <v>0</v>
      </c>
      <c r="S2809">
        <v>0</v>
      </c>
      <c r="T2809" t="s">
        <v>2901</v>
      </c>
      <c r="U2809" s="221">
        <f t="shared" si="87"/>
        <v>-0.68399500000000002</v>
      </c>
    </row>
    <row r="2810" spans="1:21" hidden="1">
      <c r="A2810" s="55" t="str">
        <f t="shared" si="86"/>
        <v>Y0BN5.3</v>
      </c>
      <c r="B2810" s="55">
        <f>VLOOKUP(J2810,'Mapping-CITI'!A:E,5,0)</f>
        <v>5.3</v>
      </c>
      <c r="D2810" s="42">
        <v>45016</v>
      </c>
      <c r="E2810" s="42">
        <v>45199</v>
      </c>
      <c r="F2810" t="s">
        <v>2901</v>
      </c>
      <c r="G2810" t="s">
        <v>1000</v>
      </c>
      <c r="H2810">
        <v>5150</v>
      </c>
      <c r="I2810" t="s">
        <v>3410</v>
      </c>
      <c r="J2810">
        <v>301248</v>
      </c>
      <c r="K2810" t="s">
        <v>4280</v>
      </c>
      <c r="L2810">
        <v>0</v>
      </c>
      <c r="M2810">
        <v>0</v>
      </c>
      <c r="N2810">
        <v>1091809.48</v>
      </c>
      <c r="O2810">
        <v>-1091809.48</v>
      </c>
      <c r="P2810" t="s">
        <v>607</v>
      </c>
      <c r="Q2810">
        <v>-1091809.48</v>
      </c>
      <c r="R2810">
        <v>0</v>
      </c>
      <c r="S2810">
        <v>0</v>
      </c>
      <c r="T2810" t="s">
        <v>2901</v>
      </c>
      <c r="U2810" s="221">
        <f t="shared" si="87"/>
        <v>-0.109180948</v>
      </c>
    </row>
    <row r="2811" spans="1:21" hidden="1">
      <c r="A2811" s="55" t="str">
        <f t="shared" si="86"/>
        <v>Y0BN5.3</v>
      </c>
      <c r="B2811" s="55">
        <f>VLOOKUP(J2811,'Mapping-CITI'!A:E,5,0)</f>
        <v>5.3</v>
      </c>
      <c r="D2811" s="42">
        <v>45016</v>
      </c>
      <c r="E2811" s="42">
        <v>45199</v>
      </c>
      <c r="F2811" t="s">
        <v>2901</v>
      </c>
      <c r="G2811" t="s">
        <v>1000</v>
      </c>
      <c r="H2811">
        <v>5140</v>
      </c>
      <c r="I2811" t="s">
        <v>2798</v>
      </c>
      <c r="J2811">
        <v>301354</v>
      </c>
      <c r="K2811" t="s">
        <v>2744</v>
      </c>
      <c r="L2811">
        <v>-48678</v>
      </c>
      <c r="M2811">
        <v>0</v>
      </c>
      <c r="N2811">
        <v>26145</v>
      </c>
      <c r="O2811">
        <v>-26145</v>
      </c>
      <c r="P2811" t="s">
        <v>607</v>
      </c>
      <c r="Q2811">
        <v>-26145</v>
      </c>
      <c r="R2811">
        <v>0</v>
      </c>
      <c r="S2811">
        <v>0</v>
      </c>
      <c r="T2811" t="s">
        <v>2901</v>
      </c>
      <c r="U2811" s="221">
        <f t="shared" si="87"/>
        <v>-2.6145000000000001E-3</v>
      </c>
    </row>
    <row r="2812" spans="1:21" hidden="1">
      <c r="A2812" s="55" t="str">
        <f t="shared" si="86"/>
        <v>Y0BN5.2</v>
      </c>
      <c r="B2812" s="55">
        <f>VLOOKUP(J2812,'Mapping-CITI'!A:E,5,0)</f>
        <v>5.2</v>
      </c>
      <c r="D2812" s="42">
        <v>45016</v>
      </c>
      <c r="E2812" s="42">
        <v>45199</v>
      </c>
      <c r="F2812" t="s">
        <v>2901</v>
      </c>
      <c r="G2812" t="s">
        <v>1000</v>
      </c>
      <c r="H2812">
        <v>5110</v>
      </c>
      <c r="I2812" t="s">
        <v>2776</v>
      </c>
      <c r="J2812">
        <v>304118</v>
      </c>
      <c r="K2812" t="s">
        <v>2732</v>
      </c>
      <c r="L2812">
        <v>-50285340.799999997</v>
      </c>
      <c r="M2812">
        <v>0</v>
      </c>
      <c r="N2812">
        <v>11812549</v>
      </c>
      <c r="O2812">
        <v>-11812549</v>
      </c>
      <c r="P2812" t="s">
        <v>607</v>
      </c>
      <c r="Q2812">
        <v>-11812549</v>
      </c>
      <c r="R2812">
        <v>0</v>
      </c>
      <c r="S2812">
        <v>0</v>
      </c>
      <c r="T2812" t="s">
        <v>2901</v>
      </c>
      <c r="U2812" s="221">
        <f t="shared" si="87"/>
        <v>-1.1812549000000001</v>
      </c>
    </row>
    <row r="2813" spans="1:21" hidden="1">
      <c r="A2813" s="55" t="str">
        <f t="shared" si="86"/>
        <v>Y0BN5.2</v>
      </c>
      <c r="B2813" s="55">
        <f>VLOOKUP(J2813,'Mapping-CITI'!A:E,5,0)</f>
        <v>5.2</v>
      </c>
      <c r="D2813" s="42">
        <v>45016</v>
      </c>
      <c r="E2813" s="42">
        <v>45199</v>
      </c>
      <c r="F2813" t="s">
        <v>2901</v>
      </c>
      <c r="G2813" t="s">
        <v>1000</v>
      </c>
      <c r="H2813">
        <v>5110</v>
      </c>
      <c r="I2813" t="s">
        <v>2776</v>
      </c>
      <c r="J2813">
        <v>304209</v>
      </c>
      <c r="K2813" t="s">
        <v>2350</v>
      </c>
      <c r="L2813">
        <v>-1103666704.1500001</v>
      </c>
      <c r="M2813">
        <v>183416666.66</v>
      </c>
      <c r="N2813">
        <v>624675611.76999998</v>
      </c>
      <c r="O2813">
        <v>-441258945.11000001</v>
      </c>
      <c r="P2813" t="s">
        <v>607</v>
      </c>
      <c r="Q2813">
        <v>-441258945.11000001</v>
      </c>
      <c r="R2813">
        <v>0</v>
      </c>
      <c r="S2813">
        <v>0</v>
      </c>
      <c r="T2813" t="s">
        <v>2901</v>
      </c>
      <c r="U2813" s="221">
        <f t="shared" si="87"/>
        <v>-44.125894510999998</v>
      </c>
    </row>
    <row r="2814" spans="1:21" hidden="1">
      <c r="A2814" s="55" t="str">
        <f t="shared" si="86"/>
        <v>Y0BN5.2</v>
      </c>
      <c r="B2814" s="55">
        <f>VLOOKUP(J2814,'Mapping-CITI'!A:E,5,0)</f>
        <v>5.2</v>
      </c>
      <c r="D2814" s="42">
        <v>45016</v>
      </c>
      <c r="E2814" s="42">
        <v>45199</v>
      </c>
      <c r="F2814" t="s">
        <v>2901</v>
      </c>
      <c r="G2814" t="s">
        <v>1000</v>
      </c>
      <c r="H2814">
        <v>5110</v>
      </c>
      <c r="I2814" t="s">
        <v>2776</v>
      </c>
      <c r="J2814">
        <v>304213</v>
      </c>
      <c r="K2814" t="s">
        <v>2351</v>
      </c>
      <c r="L2814">
        <v>-52242539.990000002</v>
      </c>
      <c r="M2814">
        <v>0</v>
      </c>
      <c r="N2814">
        <v>34773589.280000001</v>
      </c>
      <c r="O2814">
        <v>-34773589.280000001</v>
      </c>
      <c r="P2814" t="s">
        <v>607</v>
      </c>
      <c r="Q2814">
        <v>-34773589.280000001</v>
      </c>
      <c r="R2814">
        <v>0</v>
      </c>
      <c r="S2814">
        <v>0</v>
      </c>
      <c r="T2814" t="s">
        <v>2901</v>
      </c>
      <c r="U2814" s="221">
        <f t="shared" si="87"/>
        <v>-3.4773589280000001</v>
      </c>
    </row>
    <row r="2815" spans="1:21" hidden="1">
      <c r="A2815" s="55" t="str">
        <f t="shared" si="86"/>
        <v>Y0BN5.2</v>
      </c>
      <c r="B2815" s="55">
        <f>VLOOKUP(J2815,'Mapping-CITI'!A:E,5,0)</f>
        <v>5.2</v>
      </c>
      <c r="D2815" s="42">
        <v>45016</v>
      </c>
      <c r="E2815" s="42">
        <v>45199</v>
      </c>
      <c r="F2815" t="s">
        <v>2901</v>
      </c>
      <c r="G2815" t="s">
        <v>1000</v>
      </c>
      <c r="H2815">
        <v>5110</v>
      </c>
      <c r="I2815" t="s">
        <v>2776</v>
      </c>
      <c r="J2815">
        <v>304216</v>
      </c>
      <c r="K2815" t="s">
        <v>2354</v>
      </c>
      <c r="L2815">
        <v>-222076487</v>
      </c>
      <c r="M2815">
        <v>0</v>
      </c>
      <c r="N2815">
        <v>60200927.5</v>
      </c>
      <c r="O2815">
        <v>-60200927.5</v>
      </c>
      <c r="P2815" t="s">
        <v>607</v>
      </c>
      <c r="Q2815">
        <v>-60200927.5</v>
      </c>
      <c r="R2815">
        <v>70000</v>
      </c>
      <c r="S2815">
        <v>0</v>
      </c>
      <c r="T2815" t="s">
        <v>2901</v>
      </c>
      <c r="U2815" s="221">
        <f t="shared" si="87"/>
        <v>-6.0200927499999999</v>
      </c>
    </row>
    <row r="2816" spans="1:21" hidden="1">
      <c r="A2816" s="55" t="str">
        <f t="shared" si="86"/>
        <v>Y0BN5.2</v>
      </c>
      <c r="B2816" s="55">
        <f>VLOOKUP(J2816,'Mapping-CITI'!A:E,5,0)</f>
        <v>5.2</v>
      </c>
      <c r="D2816" s="42">
        <v>45016</v>
      </c>
      <c r="E2816" s="42">
        <v>45199</v>
      </c>
      <c r="F2816" t="s">
        <v>2901</v>
      </c>
      <c r="G2816" t="s">
        <v>1000</v>
      </c>
      <c r="H2816">
        <v>5110</v>
      </c>
      <c r="I2816" t="s">
        <v>2776</v>
      </c>
      <c r="J2816">
        <v>304217</v>
      </c>
      <c r="K2816" t="s">
        <v>2355</v>
      </c>
      <c r="L2816">
        <v>-916716699.40999997</v>
      </c>
      <c r="M2816">
        <v>95713440.650000006</v>
      </c>
      <c r="N2816">
        <v>776737942.09000003</v>
      </c>
      <c r="O2816">
        <v>-681024501.44000006</v>
      </c>
      <c r="P2816" t="s">
        <v>607</v>
      </c>
      <c r="Q2816">
        <v>-681024501.44000006</v>
      </c>
      <c r="R2816">
        <v>0</v>
      </c>
      <c r="S2816">
        <v>493.15</v>
      </c>
      <c r="T2816" t="s">
        <v>2901</v>
      </c>
      <c r="U2816" s="221">
        <f t="shared" si="87"/>
        <v>-68.102450144000002</v>
      </c>
    </row>
    <row r="2817" spans="1:21" hidden="1">
      <c r="A2817" s="55" t="str">
        <f t="shared" si="86"/>
        <v>Y0BNIgnore</v>
      </c>
      <c r="B2817" s="55" t="str">
        <f>VLOOKUP(J2817,'Mapping-CITI'!A:E,5,0)</f>
        <v>Ignore</v>
      </c>
      <c r="D2817" s="42">
        <v>45016</v>
      </c>
      <c r="E2817" s="42">
        <v>45199</v>
      </c>
      <c r="F2817" t="s">
        <v>2901</v>
      </c>
      <c r="G2817" t="s">
        <v>1000</v>
      </c>
      <c r="H2817">
        <v>5110</v>
      </c>
      <c r="I2817" t="s">
        <v>2776</v>
      </c>
      <c r="J2817">
        <v>304221</v>
      </c>
      <c r="K2817" t="s">
        <v>2633</v>
      </c>
      <c r="L2817">
        <v>0</v>
      </c>
      <c r="M2817">
        <v>762973</v>
      </c>
      <c r="N2817">
        <v>0</v>
      </c>
      <c r="O2817">
        <v>762973</v>
      </c>
      <c r="P2817" t="s">
        <v>607</v>
      </c>
      <c r="Q2817">
        <v>762973</v>
      </c>
      <c r="R2817">
        <v>0</v>
      </c>
      <c r="S2817">
        <v>0</v>
      </c>
      <c r="T2817" t="s">
        <v>2901</v>
      </c>
      <c r="U2817" s="221">
        <f t="shared" si="87"/>
        <v>7.6297299999999998E-2</v>
      </c>
    </row>
    <row r="2818" spans="1:21" hidden="1">
      <c r="A2818" s="55" t="str">
        <f t="shared" si="86"/>
        <v>Y0BN5.2</v>
      </c>
      <c r="B2818" s="55">
        <f>VLOOKUP(J2818,'Mapping-CITI'!A:E,5,0)</f>
        <v>5.2</v>
      </c>
      <c r="D2818" s="42">
        <v>45016</v>
      </c>
      <c r="E2818" s="42">
        <v>45199</v>
      </c>
      <c r="F2818" t="s">
        <v>2901</v>
      </c>
      <c r="G2818" t="s">
        <v>1000</v>
      </c>
      <c r="H2818">
        <v>5110</v>
      </c>
      <c r="I2818" t="s">
        <v>2776</v>
      </c>
      <c r="J2818">
        <v>304232</v>
      </c>
      <c r="K2818" t="s">
        <v>2358</v>
      </c>
      <c r="L2818">
        <v>-123582.69</v>
      </c>
      <c r="M2818">
        <v>0</v>
      </c>
      <c r="N2818">
        <v>62827.7</v>
      </c>
      <c r="O2818">
        <v>-62827.7</v>
      </c>
      <c r="P2818" t="s">
        <v>607</v>
      </c>
      <c r="Q2818">
        <v>-62827.7</v>
      </c>
      <c r="R2818">
        <v>0</v>
      </c>
      <c r="S2818">
        <v>62827.7</v>
      </c>
      <c r="T2818" t="s">
        <v>2901</v>
      </c>
      <c r="U2818" s="221">
        <f t="shared" si="87"/>
        <v>-6.28277E-3</v>
      </c>
    </row>
    <row r="2819" spans="1:21" hidden="1">
      <c r="A2819" s="55" t="str">
        <f t="shared" ref="A2819:A2882" si="88">F2819&amp;B2819</f>
        <v>Y0BN5.2</v>
      </c>
      <c r="B2819" s="55">
        <f>VLOOKUP(J2819,'Mapping-CITI'!A:E,5,0)</f>
        <v>5.2</v>
      </c>
      <c r="D2819" s="42">
        <v>45016</v>
      </c>
      <c r="E2819" s="42">
        <v>45199</v>
      </c>
      <c r="F2819" t="s">
        <v>2901</v>
      </c>
      <c r="G2819" t="s">
        <v>1000</v>
      </c>
      <c r="H2819">
        <v>5110</v>
      </c>
      <c r="I2819" t="s">
        <v>2776</v>
      </c>
      <c r="J2819">
        <v>304233</v>
      </c>
      <c r="K2819" t="s">
        <v>2359</v>
      </c>
      <c r="L2819">
        <v>-28607.98</v>
      </c>
      <c r="M2819">
        <v>0</v>
      </c>
      <c r="N2819">
        <v>0</v>
      </c>
      <c r="O2819">
        <v>0</v>
      </c>
      <c r="P2819" t="s">
        <v>607</v>
      </c>
      <c r="Q2819">
        <v>0</v>
      </c>
      <c r="R2819">
        <v>0</v>
      </c>
      <c r="S2819">
        <v>0</v>
      </c>
      <c r="T2819" t="s">
        <v>2901</v>
      </c>
      <c r="U2819" s="221">
        <f t="shared" ref="U2819:U2882" si="89">(M2819-N2819)/10^7</f>
        <v>0</v>
      </c>
    </row>
    <row r="2820" spans="1:21" hidden="1">
      <c r="A2820" s="55" t="str">
        <f t="shared" si="88"/>
        <v>Y0BN5.2</v>
      </c>
      <c r="B2820" s="55">
        <f>VLOOKUP(J2820,'Mapping-CITI'!A:E,5,0)</f>
        <v>5.2</v>
      </c>
      <c r="D2820" s="42">
        <v>45016</v>
      </c>
      <c r="E2820" s="42">
        <v>45199</v>
      </c>
      <c r="F2820" t="s">
        <v>2901</v>
      </c>
      <c r="G2820" t="s">
        <v>1000</v>
      </c>
      <c r="H2820">
        <v>5110</v>
      </c>
      <c r="I2820" t="s">
        <v>2776</v>
      </c>
      <c r="J2820">
        <v>304246</v>
      </c>
      <c r="K2820" t="s">
        <v>4272</v>
      </c>
      <c r="L2820">
        <v>0</v>
      </c>
      <c r="M2820">
        <v>0</v>
      </c>
      <c r="N2820">
        <v>5211068.0599999996</v>
      </c>
      <c r="O2820">
        <v>-5211068.0599999996</v>
      </c>
      <c r="P2820" t="s">
        <v>607</v>
      </c>
      <c r="Q2820">
        <v>-5211068.0599999996</v>
      </c>
      <c r="R2820">
        <v>0</v>
      </c>
      <c r="S2820">
        <v>0</v>
      </c>
      <c r="T2820" t="s">
        <v>2901</v>
      </c>
      <c r="U2820" s="221">
        <f t="shared" si="89"/>
        <v>-0.52110680599999992</v>
      </c>
    </row>
    <row r="2821" spans="1:21" hidden="1">
      <c r="A2821" s="55" t="str">
        <f t="shared" si="88"/>
        <v>Y0BN5.2</v>
      </c>
      <c r="B2821" s="55">
        <f>VLOOKUP(J2821,'Mapping-CITI'!A:E,5,0)</f>
        <v>5.2</v>
      </c>
      <c r="D2821" s="42">
        <v>45016</v>
      </c>
      <c r="E2821" s="42">
        <v>45199</v>
      </c>
      <c r="F2821" t="s">
        <v>2901</v>
      </c>
      <c r="G2821" t="s">
        <v>1000</v>
      </c>
      <c r="H2821">
        <v>5110</v>
      </c>
      <c r="I2821" t="s">
        <v>2776</v>
      </c>
      <c r="J2821">
        <v>304300</v>
      </c>
      <c r="K2821" t="s">
        <v>2362</v>
      </c>
      <c r="L2821">
        <v>-2105.75</v>
      </c>
      <c r="M2821">
        <v>0</v>
      </c>
      <c r="N2821">
        <v>0</v>
      </c>
      <c r="O2821">
        <v>0</v>
      </c>
      <c r="P2821" t="s">
        <v>607</v>
      </c>
      <c r="Q2821">
        <v>0</v>
      </c>
      <c r="R2821">
        <v>0</v>
      </c>
      <c r="S2821">
        <v>0</v>
      </c>
      <c r="T2821" t="s">
        <v>2901</v>
      </c>
      <c r="U2821" s="221">
        <f t="shared" si="89"/>
        <v>0</v>
      </c>
    </row>
    <row r="2822" spans="1:21" hidden="1">
      <c r="A2822" s="55" t="str">
        <f t="shared" si="88"/>
        <v>Y0BN5.5</v>
      </c>
      <c r="B2822" s="55">
        <f>VLOOKUP(J2822,'Mapping-CITI'!A:E,5,0)</f>
        <v>5.5</v>
      </c>
      <c r="D2822" s="42">
        <v>45016</v>
      </c>
      <c r="E2822" s="42">
        <v>45199</v>
      </c>
      <c r="F2822" t="s">
        <v>2901</v>
      </c>
      <c r="G2822" t="s">
        <v>1000</v>
      </c>
      <c r="H2822">
        <v>5200</v>
      </c>
      <c r="I2822" t="s">
        <v>2777</v>
      </c>
      <c r="J2822">
        <v>304751</v>
      </c>
      <c r="K2822" t="s">
        <v>2369</v>
      </c>
      <c r="L2822">
        <v>-301.39999999999998</v>
      </c>
      <c r="M2822">
        <v>0</v>
      </c>
      <c r="N2822">
        <v>12.27</v>
      </c>
      <c r="O2822">
        <v>-12.27</v>
      </c>
      <c r="P2822" t="s">
        <v>607</v>
      </c>
      <c r="Q2822">
        <v>-12.27</v>
      </c>
      <c r="R2822">
        <v>0</v>
      </c>
      <c r="S2822">
        <v>12.27</v>
      </c>
      <c r="T2822" t="s">
        <v>2901</v>
      </c>
      <c r="U2822" s="221">
        <f t="shared" si="89"/>
        <v>-1.2269999999999999E-6</v>
      </c>
    </row>
    <row r="2823" spans="1:21" hidden="1">
      <c r="A2823" s="55" t="str">
        <f t="shared" si="88"/>
        <v>Y0BN5.5</v>
      </c>
      <c r="B2823" s="55">
        <f>VLOOKUP(J2823,'Mapping-CITI'!A:E,5,0)</f>
        <v>5.5</v>
      </c>
      <c r="D2823" s="42">
        <v>45016</v>
      </c>
      <c r="E2823" s="42">
        <v>45199</v>
      </c>
      <c r="F2823" t="s">
        <v>2901</v>
      </c>
      <c r="G2823" t="s">
        <v>1000</v>
      </c>
      <c r="H2823">
        <v>5200</v>
      </c>
      <c r="I2823" t="s">
        <v>2777</v>
      </c>
      <c r="J2823">
        <v>305101</v>
      </c>
      <c r="K2823" t="s">
        <v>2374</v>
      </c>
      <c r="L2823">
        <v>-219076.71</v>
      </c>
      <c r="M2823">
        <v>0</v>
      </c>
      <c r="N2823">
        <v>226692.76</v>
      </c>
      <c r="O2823">
        <v>-226692.76</v>
      </c>
      <c r="P2823" t="s">
        <v>607</v>
      </c>
      <c r="Q2823">
        <v>-226692.76</v>
      </c>
      <c r="R2823">
        <v>0</v>
      </c>
      <c r="S2823">
        <v>226692.76</v>
      </c>
      <c r="T2823" t="s">
        <v>2901</v>
      </c>
      <c r="U2823" s="221">
        <f t="shared" si="89"/>
        <v>-2.2669276000000002E-2</v>
      </c>
    </row>
    <row r="2824" spans="1:21" hidden="1">
      <c r="A2824" s="55" t="str">
        <f t="shared" si="88"/>
        <v>Y0BN5.5</v>
      </c>
      <c r="B2824" s="55">
        <f>VLOOKUP(J2824,'Mapping-CITI'!A:E,5,0)</f>
        <v>5.5</v>
      </c>
      <c r="D2824" s="42">
        <v>45016</v>
      </c>
      <c r="E2824" s="42">
        <v>45199</v>
      </c>
      <c r="F2824" t="s">
        <v>2901</v>
      </c>
      <c r="G2824" t="s">
        <v>1000</v>
      </c>
      <c r="H2824">
        <v>5200</v>
      </c>
      <c r="I2824" t="s">
        <v>2777</v>
      </c>
      <c r="J2824">
        <v>310115</v>
      </c>
      <c r="K2824" t="s">
        <v>2398</v>
      </c>
      <c r="L2824">
        <v>-182.83</v>
      </c>
      <c r="M2824">
        <v>0.41</v>
      </c>
      <c r="N2824">
        <v>37.44</v>
      </c>
      <c r="O2824">
        <v>-37.03</v>
      </c>
      <c r="P2824" t="s">
        <v>607</v>
      </c>
      <c r="Q2824">
        <v>-37.03</v>
      </c>
      <c r="R2824">
        <v>0.41</v>
      </c>
      <c r="S2824">
        <v>37.44</v>
      </c>
      <c r="T2824" t="s">
        <v>2901</v>
      </c>
      <c r="U2824" s="221">
        <f t="shared" si="89"/>
        <v>-3.703E-6</v>
      </c>
    </row>
    <row r="2825" spans="1:21" hidden="1">
      <c r="A2825" s="55" t="str">
        <f t="shared" si="88"/>
        <v>Y0BNIgnore</v>
      </c>
      <c r="B2825" s="55" t="str">
        <f>VLOOKUP(J2825,'Mapping-CITI'!A:E,5,0)</f>
        <v>Ignore</v>
      </c>
      <c r="D2825" s="42">
        <v>45016</v>
      </c>
      <c r="E2825" s="42">
        <v>45199</v>
      </c>
      <c r="F2825" t="s">
        <v>2901</v>
      </c>
      <c r="G2825" t="s">
        <v>1000</v>
      </c>
      <c r="H2825">
        <v>5170</v>
      </c>
      <c r="I2825" t="s">
        <v>2800</v>
      </c>
      <c r="J2825">
        <v>311241</v>
      </c>
      <c r="K2825" t="s">
        <v>2733</v>
      </c>
      <c r="L2825">
        <v>15139558.800000001</v>
      </c>
      <c r="M2825">
        <v>-1899646</v>
      </c>
      <c r="N2825">
        <v>0</v>
      </c>
      <c r="O2825">
        <v>-1899646</v>
      </c>
      <c r="P2825" t="s">
        <v>607</v>
      </c>
      <c r="Q2825">
        <v>-1899646</v>
      </c>
      <c r="R2825">
        <v>0</v>
      </c>
      <c r="S2825">
        <v>0</v>
      </c>
      <c r="T2825" t="s">
        <v>2901</v>
      </c>
      <c r="U2825" s="221">
        <f t="shared" si="89"/>
        <v>-0.18996460000000001</v>
      </c>
    </row>
    <row r="2826" spans="1:21" hidden="1">
      <c r="A2826" s="55" t="str">
        <f t="shared" si="88"/>
        <v>Y0BNIgnore</v>
      </c>
      <c r="B2826" s="55" t="str">
        <f>VLOOKUP(J2826,'Mapping-CITI'!A:E,5,0)</f>
        <v>Ignore</v>
      </c>
      <c r="D2826" s="42">
        <v>45016</v>
      </c>
      <c r="E2826" s="42">
        <v>45199</v>
      </c>
      <c r="F2826" t="s">
        <v>2901</v>
      </c>
      <c r="G2826" t="s">
        <v>1000</v>
      </c>
      <c r="H2826">
        <v>5170</v>
      </c>
      <c r="I2826" t="s">
        <v>2800</v>
      </c>
      <c r="J2826">
        <v>311608</v>
      </c>
      <c r="K2826" t="s">
        <v>2405</v>
      </c>
      <c r="L2826">
        <v>154595587.22999999</v>
      </c>
      <c r="M2826">
        <v>-85133351.730000004</v>
      </c>
      <c r="N2826">
        <v>0</v>
      </c>
      <c r="O2826">
        <v>-85133351.730000004</v>
      </c>
      <c r="P2826" t="s">
        <v>607</v>
      </c>
      <c r="Q2826">
        <v>-85133351.730000004</v>
      </c>
      <c r="R2826">
        <v>0</v>
      </c>
      <c r="S2826">
        <v>0</v>
      </c>
      <c r="T2826" t="s">
        <v>2901</v>
      </c>
      <c r="U2826" s="221">
        <f t="shared" si="89"/>
        <v>-8.5133351729999998</v>
      </c>
    </row>
    <row r="2827" spans="1:21" hidden="1">
      <c r="A2827" s="55" t="str">
        <f t="shared" si="88"/>
        <v>Y0BNIgnore</v>
      </c>
      <c r="B2827" s="55" t="str">
        <f>VLOOKUP(J2827,'Mapping-CITI'!A:E,5,0)</f>
        <v>Ignore</v>
      </c>
      <c r="D2827" s="42">
        <v>45016</v>
      </c>
      <c r="E2827" s="42">
        <v>45199</v>
      </c>
      <c r="F2827" t="s">
        <v>2901</v>
      </c>
      <c r="G2827" t="s">
        <v>1000</v>
      </c>
      <c r="H2827">
        <v>5170</v>
      </c>
      <c r="I2827" t="s">
        <v>2800</v>
      </c>
      <c r="J2827">
        <v>311619</v>
      </c>
      <c r="K2827" t="s">
        <v>2409</v>
      </c>
      <c r="L2827">
        <v>1502935.85</v>
      </c>
      <c r="M2827">
        <v>-1490495</v>
      </c>
      <c r="N2827">
        <v>0</v>
      </c>
      <c r="O2827">
        <v>-1490495</v>
      </c>
      <c r="P2827" t="s">
        <v>607</v>
      </c>
      <c r="Q2827">
        <v>-1490495</v>
      </c>
      <c r="R2827">
        <v>0</v>
      </c>
      <c r="S2827">
        <v>0</v>
      </c>
      <c r="T2827" t="s">
        <v>2901</v>
      </c>
      <c r="U2827" s="221">
        <f t="shared" si="89"/>
        <v>-0.1490495</v>
      </c>
    </row>
    <row r="2828" spans="1:21" hidden="1">
      <c r="A2828" s="55" t="str">
        <f t="shared" si="88"/>
        <v>Y0BNIgnore</v>
      </c>
      <c r="B2828" s="55" t="str">
        <f>VLOOKUP(J2828,'Mapping-CITI'!A:E,5,0)</f>
        <v>Ignore</v>
      </c>
      <c r="D2828" s="42">
        <v>45016</v>
      </c>
      <c r="E2828" s="42">
        <v>45199</v>
      </c>
      <c r="F2828" t="s">
        <v>2901</v>
      </c>
      <c r="G2828" t="s">
        <v>1000</v>
      </c>
      <c r="H2828">
        <v>5170</v>
      </c>
      <c r="I2828" t="s">
        <v>2800</v>
      </c>
      <c r="J2828">
        <v>311621</v>
      </c>
      <c r="K2828" t="s">
        <v>2410</v>
      </c>
      <c r="L2828">
        <v>139350088.5</v>
      </c>
      <c r="M2828">
        <v>-91502825.329999998</v>
      </c>
      <c r="N2828">
        <v>0</v>
      </c>
      <c r="O2828">
        <v>-91502825.329999998</v>
      </c>
      <c r="P2828" t="s">
        <v>607</v>
      </c>
      <c r="Q2828">
        <v>-91502825.329999998</v>
      </c>
      <c r="R2828">
        <v>0</v>
      </c>
      <c r="S2828">
        <v>0</v>
      </c>
      <c r="T2828" t="s">
        <v>2901</v>
      </c>
      <c r="U2828" s="221">
        <f t="shared" si="89"/>
        <v>-9.1502825330000004</v>
      </c>
    </row>
    <row r="2829" spans="1:21" hidden="1">
      <c r="A2829" s="55" t="str">
        <f t="shared" si="88"/>
        <v>Y0BNIgnore</v>
      </c>
      <c r="B2829" s="55" t="str">
        <f>VLOOKUP(J2829,'Mapping-CITI'!A:E,5,0)</f>
        <v>Ignore</v>
      </c>
      <c r="D2829" s="42">
        <v>45016</v>
      </c>
      <c r="E2829" s="42">
        <v>45199</v>
      </c>
      <c r="F2829" t="s">
        <v>2901</v>
      </c>
      <c r="G2829" t="s">
        <v>1000</v>
      </c>
      <c r="H2829">
        <v>5170</v>
      </c>
      <c r="I2829" t="s">
        <v>2800</v>
      </c>
      <c r="J2829">
        <v>311624</v>
      </c>
      <c r="K2829" t="s">
        <v>2919</v>
      </c>
      <c r="L2829">
        <v>12783.98</v>
      </c>
      <c r="M2829">
        <v>0</v>
      </c>
      <c r="N2829">
        <v>0</v>
      </c>
      <c r="O2829">
        <v>0</v>
      </c>
      <c r="P2829" t="s">
        <v>607</v>
      </c>
      <c r="Q2829">
        <v>0</v>
      </c>
      <c r="R2829">
        <v>0</v>
      </c>
      <c r="S2829">
        <v>0</v>
      </c>
      <c r="T2829" t="s">
        <v>2901</v>
      </c>
      <c r="U2829" s="221">
        <f t="shared" si="89"/>
        <v>0</v>
      </c>
    </row>
    <row r="2830" spans="1:21" hidden="1">
      <c r="A2830" s="55" t="str">
        <f t="shared" si="88"/>
        <v>Y0BNIgnore</v>
      </c>
      <c r="B2830" s="55" t="str">
        <f>VLOOKUP(J2830,'Mapping-CITI'!A:E,5,0)</f>
        <v>Ignore</v>
      </c>
      <c r="D2830" s="42">
        <v>45016</v>
      </c>
      <c r="E2830" s="42">
        <v>45199</v>
      </c>
      <c r="F2830" t="s">
        <v>2901</v>
      </c>
      <c r="G2830" t="s">
        <v>1000</v>
      </c>
      <c r="H2830">
        <v>5180</v>
      </c>
      <c r="I2830" t="s">
        <v>3409</v>
      </c>
      <c r="J2830">
        <v>311631</v>
      </c>
      <c r="K2830" t="s">
        <v>4273</v>
      </c>
      <c r="L2830">
        <v>0</v>
      </c>
      <c r="M2830">
        <v>0</v>
      </c>
      <c r="N2830">
        <v>1808750</v>
      </c>
      <c r="O2830">
        <v>-1808750</v>
      </c>
      <c r="P2830" t="s">
        <v>607</v>
      </c>
      <c r="Q2830">
        <v>-1808750</v>
      </c>
      <c r="R2830">
        <v>0</v>
      </c>
      <c r="S2830">
        <v>0</v>
      </c>
      <c r="T2830" t="s">
        <v>2901</v>
      </c>
      <c r="U2830" s="221">
        <f t="shared" si="89"/>
        <v>-0.18087500000000001</v>
      </c>
    </row>
    <row r="2831" spans="1:21" hidden="1">
      <c r="A2831" s="55" t="str">
        <f t="shared" si="88"/>
        <v>Y0BN6.4</v>
      </c>
      <c r="B2831" s="55">
        <f>VLOOKUP(J2831,'Mapping-CITI'!A:E,5,0)</f>
        <v>6.4</v>
      </c>
      <c r="D2831" s="42">
        <v>45016</v>
      </c>
      <c r="E2831" s="42">
        <v>45199</v>
      </c>
      <c r="F2831" t="s">
        <v>2901</v>
      </c>
      <c r="G2831" t="s">
        <v>1000</v>
      </c>
      <c r="H2831">
        <v>4160</v>
      </c>
      <c r="I2831" t="s">
        <v>2778</v>
      </c>
      <c r="J2831">
        <v>401201</v>
      </c>
      <c r="K2831" t="s">
        <v>2419</v>
      </c>
      <c r="L2831">
        <v>373113.58</v>
      </c>
      <c r="M2831">
        <v>0</v>
      </c>
      <c r="N2831">
        <v>0</v>
      </c>
      <c r="O2831">
        <v>0</v>
      </c>
      <c r="P2831" t="s">
        <v>607</v>
      </c>
      <c r="Q2831">
        <v>0</v>
      </c>
      <c r="R2831">
        <v>0</v>
      </c>
      <c r="S2831">
        <v>0</v>
      </c>
      <c r="T2831" t="s">
        <v>2901</v>
      </c>
      <c r="U2831" s="221">
        <f t="shared" si="89"/>
        <v>0</v>
      </c>
    </row>
    <row r="2832" spans="1:21" hidden="1">
      <c r="A2832" s="55" t="str">
        <f t="shared" si="88"/>
        <v>Y0BNIgnore</v>
      </c>
      <c r="B2832" s="55" t="str">
        <f>VLOOKUP(J2832,'Mapping-CITI'!A:E,5,0)</f>
        <v>Ignore</v>
      </c>
      <c r="D2832" s="42">
        <v>45016</v>
      </c>
      <c r="E2832" s="42">
        <v>45199</v>
      </c>
      <c r="F2832" t="s">
        <v>2901</v>
      </c>
      <c r="G2832" t="s">
        <v>1000</v>
      </c>
      <c r="H2832">
        <v>4160</v>
      </c>
      <c r="I2832" t="s">
        <v>2778</v>
      </c>
      <c r="J2832">
        <v>401240</v>
      </c>
      <c r="K2832" t="s">
        <v>2429</v>
      </c>
      <c r="L2832">
        <v>700773.15</v>
      </c>
      <c r="M2832">
        <v>412077.21</v>
      </c>
      <c r="N2832">
        <v>0</v>
      </c>
      <c r="O2832">
        <v>412077.21</v>
      </c>
      <c r="P2832" t="s">
        <v>607</v>
      </c>
      <c r="Q2832">
        <v>412077.21</v>
      </c>
      <c r="R2832">
        <v>412077.21</v>
      </c>
      <c r="S2832">
        <v>0</v>
      </c>
      <c r="T2832" t="s">
        <v>2901</v>
      </c>
      <c r="U2832" s="221">
        <f t="shared" si="89"/>
        <v>4.1207721000000003E-2</v>
      </c>
    </row>
    <row r="2833" spans="1:21" hidden="1">
      <c r="A2833" s="55" t="str">
        <f t="shared" si="88"/>
        <v>Y0BNIgnore</v>
      </c>
      <c r="B2833" s="55" t="str">
        <f>VLOOKUP(J2833,'Mapping-CITI'!A:E,5,0)</f>
        <v>Ignore</v>
      </c>
      <c r="D2833" s="42">
        <v>45016</v>
      </c>
      <c r="E2833" s="42">
        <v>45199</v>
      </c>
      <c r="F2833" t="s">
        <v>2901</v>
      </c>
      <c r="G2833" t="s">
        <v>1000</v>
      </c>
      <c r="H2833">
        <v>4160</v>
      </c>
      <c r="I2833" t="s">
        <v>2778</v>
      </c>
      <c r="J2833">
        <v>401241</v>
      </c>
      <c r="K2833" t="s">
        <v>2430</v>
      </c>
      <c r="L2833">
        <v>59341.51</v>
      </c>
      <c r="M2833">
        <v>22175.84</v>
      </c>
      <c r="N2833">
        <v>0</v>
      </c>
      <c r="O2833">
        <v>22175.84</v>
      </c>
      <c r="P2833" t="s">
        <v>607</v>
      </c>
      <c r="Q2833">
        <v>22175.84</v>
      </c>
      <c r="R2833">
        <v>22175.84</v>
      </c>
      <c r="S2833">
        <v>0</v>
      </c>
      <c r="T2833" t="s">
        <v>2901</v>
      </c>
      <c r="U2833" s="221">
        <f t="shared" si="89"/>
        <v>2.2175839999999999E-3</v>
      </c>
    </row>
    <row r="2834" spans="1:21" hidden="1">
      <c r="A2834" s="55" t="str">
        <f t="shared" si="88"/>
        <v>Y0BN6.4</v>
      </c>
      <c r="B2834" s="55">
        <f>VLOOKUP(J2834,'Mapping-CITI'!A:E,5,0)</f>
        <v>6.4</v>
      </c>
      <c r="D2834" s="42">
        <v>45016</v>
      </c>
      <c r="E2834" s="42">
        <v>45199</v>
      </c>
      <c r="F2834" t="s">
        <v>2901</v>
      </c>
      <c r="G2834" t="s">
        <v>1000</v>
      </c>
      <c r="H2834">
        <v>4160</v>
      </c>
      <c r="I2834" t="s">
        <v>2778</v>
      </c>
      <c r="J2834">
        <v>401301</v>
      </c>
      <c r="K2834" t="s">
        <v>2432</v>
      </c>
      <c r="L2834">
        <v>17324.48</v>
      </c>
      <c r="M2834">
        <v>20436.82</v>
      </c>
      <c r="N2834">
        <v>20105.14</v>
      </c>
      <c r="O2834">
        <v>331.68</v>
      </c>
      <c r="P2834" t="s">
        <v>607</v>
      </c>
      <c r="Q2834">
        <v>331.68</v>
      </c>
      <c r="R2834">
        <v>20436.82</v>
      </c>
      <c r="S2834">
        <v>20105.14</v>
      </c>
      <c r="T2834" t="s">
        <v>2901</v>
      </c>
      <c r="U2834" s="221">
        <f t="shared" si="89"/>
        <v>3.3168000000000032E-5</v>
      </c>
    </row>
    <row r="2835" spans="1:21" hidden="1">
      <c r="A2835" s="55" t="str">
        <f t="shared" si="88"/>
        <v>Y0BN6.2</v>
      </c>
      <c r="B2835" s="55">
        <f>VLOOKUP(J2835,'Mapping-CITI'!A:E,5,0)</f>
        <v>6.2</v>
      </c>
      <c r="D2835" s="42">
        <v>45016</v>
      </c>
      <c r="E2835" s="42">
        <v>45199</v>
      </c>
      <c r="F2835" t="s">
        <v>2901</v>
      </c>
      <c r="G2835" t="s">
        <v>1000</v>
      </c>
      <c r="H2835">
        <v>4160</v>
      </c>
      <c r="I2835" t="s">
        <v>2778</v>
      </c>
      <c r="J2835">
        <v>401501</v>
      </c>
      <c r="K2835" t="s">
        <v>676</v>
      </c>
      <c r="L2835">
        <v>-494968.85</v>
      </c>
      <c r="M2835">
        <v>0</v>
      </c>
      <c r="N2835">
        <v>321769.55</v>
      </c>
      <c r="O2835">
        <v>-321769.55</v>
      </c>
      <c r="P2835" t="s">
        <v>607</v>
      </c>
      <c r="Q2835">
        <v>-321769.55</v>
      </c>
      <c r="R2835">
        <v>0</v>
      </c>
      <c r="S2835">
        <v>0</v>
      </c>
      <c r="T2835" t="s">
        <v>2901</v>
      </c>
      <c r="U2835" s="221">
        <f t="shared" si="89"/>
        <v>-3.2176955E-2</v>
      </c>
    </row>
    <row r="2836" spans="1:21" hidden="1">
      <c r="A2836" s="55" t="str">
        <f t="shared" si="88"/>
        <v>Y0BN6.4</v>
      </c>
      <c r="B2836" s="55">
        <f>VLOOKUP(J2836,'Mapping-CITI'!A:E,5,0)</f>
        <v>6.4</v>
      </c>
      <c r="D2836" s="42">
        <v>45016</v>
      </c>
      <c r="E2836" s="42">
        <v>45199</v>
      </c>
      <c r="F2836" t="s">
        <v>2901</v>
      </c>
      <c r="G2836" t="s">
        <v>1000</v>
      </c>
      <c r="H2836">
        <v>4160</v>
      </c>
      <c r="I2836" t="s">
        <v>2778</v>
      </c>
      <c r="J2836">
        <v>401702</v>
      </c>
      <c r="K2836" t="s">
        <v>2686</v>
      </c>
      <c r="L2836">
        <v>-21483.99</v>
      </c>
      <c r="M2836">
        <v>0</v>
      </c>
      <c r="N2836">
        <v>28959.68</v>
      </c>
      <c r="O2836">
        <v>-28959.68</v>
      </c>
      <c r="P2836" t="s">
        <v>607</v>
      </c>
      <c r="Q2836">
        <v>-28959.68</v>
      </c>
      <c r="R2836">
        <v>0</v>
      </c>
      <c r="S2836">
        <v>0</v>
      </c>
      <c r="T2836" t="s">
        <v>2901</v>
      </c>
      <c r="U2836" s="221">
        <f t="shared" si="89"/>
        <v>-2.8959680000000001E-3</v>
      </c>
    </row>
    <row r="2837" spans="1:21" hidden="1">
      <c r="A2837" s="55" t="str">
        <f t="shared" si="88"/>
        <v>Y0BN6.4</v>
      </c>
      <c r="B2837" s="55">
        <f>VLOOKUP(J2837,'Mapping-CITI'!A:E,5,0)</f>
        <v>6.4</v>
      </c>
      <c r="D2837" s="42">
        <v>45016</v>
      </c>
      <c r="E2837" s="42">
        <v>45199</v>
      </c>
      <c r="F2837" t="s">
        <v>2901</v>
      </c>
      <c r="G2837" t="s">
        <v>1000</v>
      </c>
      <c r="H2837">
        <v>4160</v>
      </c>
      <c r="I2837" t="s">
        <v>2778</v>
      </c>
      <c r="J2837">
        <v>401703</v>
      </c>
      <c r="K2837" t="s">
        <v>2687</v>
      </c>
      <c r="L2837">
        <v>-21483.99</v>
      </c>
      <c r="M2837">
        <v>0</v>
      </c>
      <c r="N2837">
        <v>28959.68</v>
      </c>
      <c r="O2837">
        <v>-28959.68</v>
      </c>
      <c r="P2837" t="s">
        <v>607</v>
      </c>
      <c r="Q2837">
        <v>-28959.68</v>
      </c>
      <c r="R2837">
        <v>0</v>
      </c>
      <c r="S2837">
        <v>0</v>
      </c>
      <c r="T2837" t="s">
        <v>2901</v>
      </c>
      <c r="U2837" s="221">
        <f t="shared" si="89"/>
        <v>-2.8959680000000001E-3</v>
      </c>
    </row>
    <row r="2838" spans="1:21" hidden="1">
      <c r="A2838" s="55" t="str">
        <f t="shared" si="88"/>
        <v>Y0BN6.4</v>
      </c>
      <c r="B2838" s="55">
        <f>VLOOKUP(J2838,'Mapping-CITI'!A:E,5,0)</f>
        <v>6.4</v>
      </c>
      <c r="D2838" s="42">
        <v>45016</v>
      </c>
      <c r="E2838" s="42">
        <v>45199</v>
      </c>
      <c r="F2838" t="s">
        <v>2901</v>
      </c>
      <c r="G2838" t="s">
        <v>1000</v>
      </c>
      <c r="H2838">
        <v>4160</v>
      </c>
      <c r="I2838" t="s">
        <v>2778</v>
      </c>
      <c r="J2838">
        <v>401707</v>
      </c>
      <c r="K2838" t="s">
        <v>2680</v>
      </c>
      <c r="L2838">
        <v>1388149.78</v>
      </c>
      <c r="M2838">
        <v>582424.84</v>
      </c>
      <c r="N2838">
        <v>183224.6</v>
      </c>
      <c r="O2838">
        <v>399200.24</v>
      </c>
      <c r="P2838" t="s">
        <v>607</v>
      </c>
      <c r="Q2838">
        <v>399200.24</v>
      </c>
      <c r="R2838">
        <v>183224.6</v>
      </c>
      <c r="S2838">
        <v>183224.6</v>
      </c>
      <c r="T2838" t="s">
        <v>2901</v>
      </c>
      <c r="U2838" s="221">
        <f t="shared" si="89"/>
        <v>3.9920023999999998E-2</v>
      </c>
    </row>
    <row r="2839" spans="1:21" hidden="1">
      <c r="A2839" s="55" t="str">
        <f t="shared" si="88"/>
        <v>Y0BN6.4</v>
      </c>
      <c r="B2839" s="55">
        <f>VLOOKUP(J2839,'Mapping-CITI'!A:E,5,0)</f>
        <v>6.4</v>
      </c>
      <c r="D2839" s="42">
        <v>45016</v>
      </c>
      <c r="E2839" s="42">
        <v>45199</v>
      </c>
      <c r="F2839" t="s">
        <v>2901</v>
      </c>
      <c r="G2839" t="s">
        <v>1000</v>
      </c>
      <c r="H2839">
        <v>4160</v>
      </c>
      <c r="I2839" t="s">
        <v>2778</v>
      </c>
      <c r="J2839">
        <v>401708</v>
      </c>
      <c r="K2839" t="s">
        <v>2681</v>
      </c>
      <c r="L2839">
        <v>1388149.78</v>
      </c>
      <c r="M2839">
        <v>582424.84</v>
      </c>
      <c r="N2839">
        <v>183224.6</v>
      </c>
      <c r="O2839">
        <v>399200.24</v>
      </c>
      <c r="P2839" t="s">
        <v>607</v>
      </c>
      <c r="Q2839">
        <v>399200.24</v>
      </c>
      <c r="R2839">
        <v>183224.6</v>
      </c>
      <c r="S2839">
        <v>183224.6</v>
      </c>
      <c r="T2839" t="s">
        <v>2901</v>
      </c>
      <c r="U2839" s="221">
        <f t="shared" si="89"/>
        <v>3.9920023999999998E-2</v>
      </c>
    </row>
    <row r="2840" spans="1:21" hidden="1">
      <c r="A2840" s="55" t="str">
        <f t="shared" si="88"/>
        <v>Y0BN6.4</v>
      </c>
      <c r="B2840" s="55">
        <f>VLOOKUP(J2840,'Mapping-CITI'!A:E,5,0)</f>
        <v>6.4</v>
      </c>
      <c r="D2840" s="42">
        <v>45016</v>
      </c>
      <c r="E2840" s="42">
        <v>45199</v>
      </c>
      <c r="F2840" t="s">
        <v>2901</v>
      </c>
      <c r="G2840" t="s">
        <v>1000</v>
      </c>
      <c r="H2840">
        <v>4160</v>
      </c>
      <c r="I2840" t="s">
        <v>2778</v>
      </c>
      <c r="J2840">
        <v>402084</v>
      </c>
      <c r="K2840" t="s">
        <v>4268</v>
      </c>
      <c r="L2840">
        <v>0</v>
      </c>
      <c r="M2840">
        <v>664000</v>
      </c>
      <c r="N2840">
        <v>0</v>
      </c>
      <c r="O2840">
        <v>664000</v>
      </c>
      <c r="P2840" t="s">
        <v>607</v>
      </c>
      <c r="Q2840">
        <v>664000</v>
      </c>
      <c r="R2840">
        <v>0</v>
      </c>
      <c r="S2840">
        <v>0</v>
      </c>
      <c r="T2840" t="s">
        <v>2901</v>
      </c>
      <c r="U2840" s="221">
        <f t="shared" si="89"/>
        <v>6.6400000000000001E-2</v>
      </c>
    </row>
    <row r="2841" spans="1:21" hidden="1">
      <c r="A2841" s="55" t="str">
        <f t="shared" si="88"/>
        <v>Y0BN6.4</v>
      </c>
      <c r="B2841" s="55">
        <f>VLOOKUP(J2841,'Mapping-CITI'!A:E,5,0)</f>
        <v>6.4</v>
      </c>
      <c r="D2841" s="42">
        <v>45016</v>
      </c>
      <c r="E2841" s="42">
        <v>45199</v>
      </c>
      <c r="F2841" t="s">
        <v>2901</v>
      </c>
      <c r="G2841" t="s">
        <v>1000</v>
      </c>
      <c r="H2841">
        <v>4160</v>
      </c>
      <c r="I2841" t="s">
        <v>2778</v>
      </c>
      <c r="J2841">
        <v>402103</v>
      </c>
      <c r="K2841" t="s">
        <v>2436</v>
      </c>
      <c r="L2841">
        <v>94531.24</v>
      </c>
      <c r="M2841">
        <v>208714.4</v>
      </c>
      <c r="N2841">
        <v>30917.31</v>
      </c>
      <c r="O2841">
        <v>177797.09</v>
      </c>
      <c r="P2841" t="s">
        <v>607</v>
      </c>
      <c r="Q2841">
        <v>177797.09</v>
      </c>
      <c r="R2841">
        <v>208714.4</v>
      </c>
      <c r="S2841">
        <v>30917.31</v>
      </c>
      <c r="T2841" t="s">
        <v>2901</v>
      </c>
      <c r="U2841" s="221">
        <f t="shared" si="89"/>
        <v>1.7779709000000001E-2</v>
      </c>
    </row>
    <row r="2842" spans="1:21" hidden="1">
      <c r="A2842" s="55" t="str">
        <f t="shared" si="88"/>
        <v>Y0BN6.3</v>
      </c>
      <c r="B2842" s="55">
        <f>VLOOKUP(J2842,'Mapping-CITI'!A:E,5,0)</f>
        <v>6.3</v>
      </c>
      <c r="D2842" s="42">
        <v>45016</v>
      </c>
      <c r="E2842" s="42">
        <v>45199</v>
      </c>
      <c r="F2842" t="s">
        <v>2901</v>
      </c>
      <c r="G2842" t="s">
        <v>1000</v>
      </c>
      <c r="H2842">
        <v>4160</v>
      </c>
      <c r="I2842" t="s">
        <v>2778</v>
      </c>
      <c r="J2842">
        <v>402106</v>
      </c>
      <c r="K2842" t="s">
        <v>2437</v>
      </c>
      <c r="L2842">
        <v>210980.87</v>
      </c>
      <c r="M2842">
        <v>58255.41</v>
      </c>
      <c r="N2842">
        <v>0</v>
      </c>
      <c r="O2842">
        <v>58255.41</v>
      </c>
      <c r="P2842" t="s">
        <v>607</v>
      </c>
      <c r="Q2842">
        <v>58255.41</v>
      </c>
      <c r="R2842">
        <v>58255.41</v>
      </c>
      <c r="S2842">
        <v>0</v>
      </c>
      <c r="T2842" t="s">
        <v>2901</v>
      </c>
      <c r="U2842" s="221">
        <f t="shared" si="89"/>
        <v>5.8255410000000001E-3</v>
      </c>
    </row>
    <row r="2843" spans="1:21" hidden="1">
      <c r="A2843" s="55" t="str">
        <f t="shared" si="88"/>
        <v>Y0BN6.4</v>
      </c>
      <c r="B2843" s="55">
        <f>VLOOKUP(J2843,'Mapping-CITI'!A:E,5,0)</f>
        <v>6.4</v>
      </c>
      <c r="D2843" s="42">
        <v>45016</v>
      </c>
      <c r="E2843" s="42">
        <v>45199</v>
      </c>
      <c r="F2843" t="s">
        <v>2901</v>
      </c>
      <c r="G2843" t="s">
        <v>1000</v>
      </c>
      <c r="H2843">
        <v>4160</v>
      </c>
      <c r="I2843" t="s">
        <v>2778</v>
      </c>
      <c r="J2843">
        <v>402113</v>
      </c>
      <c r="K2843" t="s">
        <v>2438</v>
      </c>
      <c r="L2843">
        <v>10393702.32</v>
      </c>
      <c r="M2843">
        <v>3556317.65</v>
      </c>
      <c r="N2843">
        <v>8312.7900000000009</v>
      </c>
      <c r="O2843">
        <v>3548004.86</v>
      </c>
      <c r="P2843" t="s">
        <v>607</v>
      </c>
      <c r="Q2843">
        <v>3548004.86</v>
      </c>
      <c r="R2843">
        <v>3556317.65</v>
      </c>
      <c r="S2843">
        <v>8312.7900000000009</v>
      </c>
      <c r="T2843" t="s">
        <v>2901</v>
      </c>
      <c r="U2843" s="221">
        <f t="shared" si="89"/>
        <v>0.35480048599999997</v>
      </c>
    </row>
    <row r="2844" spans="1:21" hidden="1">
      <c r="A2844" s="55" t="str">
        <f t="shared" si="88"/>
        <v>Y0BN6.4</v>
      </c>
      <c r="B2844" s="55">
        <f>VLOOKUP(J2844,'Mapping-CITI'!A:E,5,0)</f>
        <v>6.4</v>
      </c>
      <c r="D2844" s="42">
        <v>45016</v>
      </c>
      <c r="E2844" s="42">
        <v>45199</v>
      </c>
      <c r="F2844" t="s">
        <v>2901</v>
      </c>
      <c r="G2844" t="s">
        <v>1000</v>
      </c>
      <c r="H2844">
        <v>4160</v>
      </c>
      <c r="I2844" t="s">
        <v>2778</v>
      </c>
      <c r="J2844">
        <v>402125</v>
      </c>
      <c r="K2844" t="s">
        <v>2914</v>
      </c>
      <c r="L2844">
        <v>825990.63</v>
      </c>
      <c r="M2844">
        <v>64095.56</v>
      </c>
      <c r="N2844">
        <v>0</v>
      </c>
      <c r="O2844">
        <v>64095.56</v>
      </c>
      <c r="P2844" t="s">
        <v>607</v>
      </c>
      <c r="Q2844">
        <v>64095.56</v>
      </c>
      <c r="R2844">
        <v>64095.56</v>
      </c>
      <c r="S2844">
        <v>0</v>
      </c>
      <c r="T2844" t="s">
        <v>2901</v>
      </c>
      <c r="U2844" s="221">
        <f t="shared" si="89"/>
        <v>6.4095559999999994E-3</v>
      </c>
    </row>
    <row r="2845" spans="1:21" hidden="1">
      <c r="A2845" s="55" t="str">
        <f t="shared" si="88"/>
        <v>Y0BN6.1</v>
      </c>
      <c r="B2845" s="55">
        <f>VLOOKUP(J2845,'Mapping-CITI'!A:E,5,0)</f>
        <v>6.1</v>
      </c>
      <c r="D2845" s="42">
        <v>45016</v>
      </c>
      <c r="E2845" s="42">
        <v>45199</v>
      </c>
      <c r="F2845" t="s">
        <v>2901</v>
      </c>
      <c r="G2845" t="s">
        <v>1000</v>
      </c>
      <c r="H2845">
        <v>4170</v>
      </c>
      <c r="I2845" t="s">
        <v>2780</v>
      </c>
      <c r="J2845">
        <v>402128</v>
      </c>
      <c r="K2845" t="s">
        <v>2440</v>
      </c>
      <c r="L2845">
        <v>39763853.490000002</v>
      </c>
      <c r="M2845">
        <v>16595904.25</v>
      </c>
      <c r="N2845">
        <v>2402278.0499999998</v>
      </c>
      <c r="O2845">
        <v>14193626.199999999</v>
      </c>
      <c r="P2845" t="s">
        <v>607</v>
      </c>
      <c r="Q2845">
        <v>14193626.199999999</v>
      </c>
      <c r="R2845">
        <v>2402278.0499999998</v>
      </c>
      <c r="S2845">
        <v>2402278.0499999998</v>
      </c>
      <c r="T2845" t="s">
        <v>2901</v>
      </c>
      <c r="U2845" s="221">
        <f t="shared" si="89"/>
        <v>1.41936262</v>
      </c>
    </row>
    <row r="2846" spans="1:21">
      <c r="A2846" s="55" t="str">
        <f t="shared" si="88"/>
        <v>Y0BN6.4</v>
      </c>
      <c r="B2846" s="55">
        <f>VLOOKUP(J2846,'Mapping-CITI'!A:E,5,0)</f>
        <v>6.4</v>
      </c>
      <c r="D2846" s="42">
        <v>45016</v>
      </c>
      <c r="E2846" s="42">
        <v>45199</v>
      </c>
      <c r="F2846" t="s">
        <v>2901</v>
      </c>
      <c r="G2846" t="s">
        <v>1000</v>
      </c>
      <c r="H2846">
        <v>4170</v>
      </c>
      <c r="I2846" t="s">
        <v>2780</v>
      </c>
      <c r="J2846">
        <v>402129</v>
      </c>
      <c r="K2846" t="s">
        <v>2871</v>
      </c>
      <c r="L2846">
        <v>153.22999999999999</v>
      </c>
      <c r="M2846">
        <v>7238</v>
      </c>
      <c r="N2846">
        <v>0</v>
      </c>
      <c r="O2846">
        <v>7238</v>
      </c>
      <c r="P2846" t="s">
        <v>607</v>
      </c>
      <c r="Q2846">
        <v>7238</v>
      </c>
      <c r="R2846">
        <v>0</v>
      </c>
      <c r="S2846">
        <v>0</v>
      </c>
      <c r="T2846" t="s">
        <v>2901</v>
      </c>
      <c r="U2846" s="221">
        <f t="shared" si="89"/>
        <v>7.2380000000000003E-4</v>
      </c>
    </row>
    <row r="2847" spans="1:21" hidden="1">
      <c r="A2847" s="55" t="str">
        <f t="shared" si="88"/>
        <v>Y0BN6.4</v>
      </c>
      <c r="B2847" s="55">
        <f>VLOOKUP(J2847,'Mapping-CITI'!A:E,5,0)</f>
        <v>6.4</v>
      </c>
      <c r="D2847" s="42">
        <v>45016</v>
      </c>
      <c r="E2847" s="42">
        <v>45199</v>
      </c>
      <c r="F2847" t="s">
        <v>2901</v>
      </c>
      <c r="G2847" t="s">
        <v>1000</v>
      </c>
      <c r="H2847">
        <v>4160</v>
      </c>
      <c r="I2847" t="s">
        <v>2778</v>
      </c>
      <c r="J2847">
        <v>402132</v>
      </c>
      <c r="K2847" t="s">
        <v>2441</v>
      </c>
      <c r="L2847">
        <v>3988702.71</v>
      </c>
      <c r="M2847">
        <v>2069893.25</v>
      </c>
      <c r="N2847">
        <v>0</v>
      </c>
      <c r="O2847">
        <v>2069893.25</v>
      </c>
      <c r="P2847" t="s">
        <v>607</v>
      </c>
      <c r="Q2847">
        <v>2069893.25</v>
      </c>
      <c r="R2847">
        <v>0</v>
      </c>
      <c r="S2847">
        <v>0</v>
      </c>
      <c r="T2847" t="s">
        <v>2901</v>
      </c>
      <c r="U2847" s="221">
        <f t="shared" si="89"/>
        <v>0.206989325</v>
      </c>
    </row>
    <row r="2848" spans="1:21" hidden="1">
      <c r="A2848" s="55" t="str">
        <f t="shared" si="88"/>
        <v>Y0BN6.4</v>
      </c>
      <c r="B2848" s="55">
        <f>VLOOKUP(J2848,'Mapping-CITI'!A:E,5,0)</f>
        <v>6.4</v>
      </c>
      <c r="D2848" s="42">
        <v>45016</v>
      </c>
      <c r="E2848" s="42">
        <v>45199</v>
      </c>
      <c r="F2848" t="s">
        <v>2901</v>
      </c>
      <c r="G2848" t="s">
        <v>1000</v>
      </c>
      <c r="H2848">
        <v>4160</v>
      </c>
      <c r="I2848" t="s">
        <v>2778</v>
      </c>
      <c r="J2848">
        <v>402201</v>
      </c>
      <c r="K2848" t="s">
        <v>2445</v>
      </c>
      <c r="L2848">
        <v>0</v>
      </c>
      <c r="M2848">
        <v>0.01</v>
      </c>
      <c r="N2848">
        <v>0</v>
      </c>
      <c r="O2848">
        <v>0.01</v>
      </c>
      <c r="P2848" t="s">
        <v>607</v>
      </c>
      <c r="Q2848">
        <v>0.01</v>
      </c>
      <c r="R2848">
        <v>0</v>
      </c>
      <c r="S2848">
        <v>0</v>
      </c>
      <c r="T2848" t="s">
        <v>2901</v>
      </c>
      <c r="U2848" s="221">
        <f t="shared" si="89"/>
        <v>1.0000000000000001E-9</v>
      </c>
    </row>
    <row r="2849" spans="1:21" hidden="1">
      <c r="A2849" s="55" t="str">
        <f t="shared" si="88"/>
        <v>Y0BN6.4</v>
      </c>
      <c r="B2849" s="55">
        <f>VLOOKUP(J2849,'Mapping-CITI'!A:E,5,0)</f>
        <v>6.4</v>
      </c>
      <c r="D2849" s="42">
        <v>45016</v>
      </c>
      <c r="E2849" s="42">
        <v>45199</v>
      </c>
      <c r="F2849" t="s">
        <v>2901</v>
      </c>
      <c r="G2849" t="s">
        <v>1000</v>
      </c>
      <c r="H2849">
        <v>4160</v>
      </c>
      <c r="I2849" t="s">
        <v>2778</v>
      </c>
      <c r="J2849">
        <v>402233</v>
      </c>
      <c r="K2849" t="s">
        <v>2458</v>
      </c>
      <c r="L2849">
        <v>176169.32</v>
      </c>
      <c r="M2849">
        <v>66075.28</v>
      </c>
      <c r="N2849">
        <v>0</v>
      </c>
      <c r="O2849">
        <v>66075.28</v>
      </c>
      <c r="P2849" t="s">
        <v>607</v>
      </c>
      <c r="Q2849">
        <v>66075.28</v>
      </c>
      <c r="R2849">
        <v>66075.28</v>
      </c>
      <c r="S2849">
        <v>0</v>
      </c>
      <c r="T2849" t="s">
        <v>2901</v>
      </c>
      <c r="U2849" s="221">
        <f t="shared" si="89"/>
        <v>6.6075279999999997E-3</v>
      </c>
    </row>
    <row r="2850" spans="1:21" hidden="1">
      <c r="A2850" s="55" t="str">
        <f t="shared" si="88"/>
        <v>Y0BN6.4</v>
      </c>
      <c r="B2850" s="55">
        <f>VLOOKUP(J2850,'Mapping-CITI'!A:E,5,0)</f>
        <v>6.4</v>
      </c>
      <c r="D2850" s="42">
        <v>45016</v>
      </c>
      <c r="E2850" s="42">
        <v>45199</v>
      </c>
      <c r="F2850" t="s">
        <v>2901</v>
      </c>
      <c r="G2850" t="s">
        <v>1000</v>
      </c>
      <c r="H2850">
        <v>4160</v>
      </c>
      <c r="I2850" t="s">
        <v>2778</v>
      </c>
      <c r="J2850">
        <v>402235</v>
      </c>
      <c r="K2850" t="s">
        <v>2459</v>
      </c>
      <c r="L2850">
        <v>148280.85999999999</v>
      </c>
      <c r="M2850">
        <v>68408.789999999994</v>
      </c>
      <c r="N2850">
        <v>0</v>
      </c>
      <c r="O2850">
        <v>68408.789999999994</v>
      </c>
      <c r="P2850" t="s">
        <v>607</v>
      </c>
      <c r="Q2850">
        <v>68408.789999999994</v>
      </c>
      <c r="R2850">
        <v>68408.789999999994</v>
      </c>
      <c r="S2850">
        <v>0</v>
      </c>
      <c r="T2850" t="s">
        <v>2901</v>
      </c>
      <c r="U2850" s="221">
        <f t="shared" si="89"/>
        <v>6.8408789999999994E-3</v>
      </c>
    </row>
    <row r="2851" spans="1:21" hidden="1">
      <c r="A2851" s="55" t="str">
        <f t="shared" si="88"/>
        <v>Y0BN6.2</v>
      </c>
      <c r="B2851" s="55">
        <f>VLOOKUP(J2851,'Mapping-CITI'!A:E,5,0)</f>
        <v>6.2</v>
      </c>
      <c r="D2851" s="42">
        <v>45016</v>
      </c>
      <c r="E2851" s="42">
        <v>45199</v>
      </c>
      <c r="F2851" t="s">
        <v>2901</v>
      </c>
      <c r="G2851" t="s">
        <v>1000</v>
      </c>
      <c r="H2851">
        <v>4160</v>
      </c>
      <c r="I2851" t="s">
        <v>2778</v>
      </c>
      <c r="J2851">
        <v>402257</v>
      </c>
      <c r="K2851" t="s">
        <v>2465</v>
      </c>
      <c r="L2851">
        <v>15423798.369999999</v>
      </c>
      <c r="M2851">
        <v>6471331.3700000001</v>
      </c>
      <c r="N2851">
        <v>2035828.85</v>
      </c>
      <c r="O2851">
        <v>4435502.5199999996</v>
      </c>
      <c r="P2851" t="s">
        <v>607</v>
      </c>
      <c r="Q2851">
        <v>4435502.5199999996</v>
      </c>
      <c r="R2851">
        <v>2035828.85</v>
      </c>
      <c r="S2851">
        <v>2035828.85</v>
      </c>
      <c r="T2851" t="s">
        <v>2901</v>
      </c>
      <c r="U2851" s="221">
        <f t="shared" si="89"/>
        <v>0.44355025199999998</v>
      </c>
    </row>
    <row r="2852" spans="1:21" hidden="1">
      <c r="A2852" s="55" t="str">
        <f t="shared" si="88"/>
        <v>Y0BN6.4</v>
      </c>
      <c r="B2852" s="55">
        <f>VLOOKUP(J2852,'Mapping-CITI'!A:E,5,0)</f>
        <v>6.4</v>
      </c>
      <c r="D2852" s="42">
        <v>45016</v>
      </c>
      <c r="E2852" s="42">
        <v>45199</v>
      </c>
      <c r="F2852" t="s">
        <v>2901</v>
      </c>
      <c r="G2852" t="s">
        <v>1000</v>
      </c>
      <c r="H2852">
        <v>4160</v>
      </c>
      <c r="I2852" t="s">
        <v>2778</v>
      </c>
      <c r="J2852">
        <v>402381</v>
      </c>
      <c r="K2852" t="s">
        <v>2491</v>
      </c>
      <c r="L2852">
        <v>13658528.949999999</v>
      </c>
      <c r="M2852">
        <v>10169212.35</v>
      </c>
      <c r="N2852">
        <v>0</v>
      </c>
      <c r="O2852">
        <v>10169212.35</v>
      </c>
      <c r="P2852" t="s">
        <v>607</v>
      </c>
      <c r="Q2852">
        <v>10169212.35</v>
      </c>
      <c r="R2852">
        <v>0</v>
      </c>
      <c r="S2852">
        <v>0</v>
      </c>
      <c r="T2852" t="s">
        <v>2901</v>
      </c>
      <c r="U2852" s="221">
        <f t="shared" si="89"/>
        <v>1.0169212349999999</v>
      </c>
    </row>
    <row r="2853" spans="1:21" hidden="1">
      <c r="A2853" s="55" t="str">
        <f t="shared" si="88"/>
        <v>Y0BNIgnore</v>
      </c>
      <c r="B2853" s="55" t="str">
        <f>VLOOKUP(J2853,'Mapping-CITI'!A:E,5,0)</f>
        <v>Ignore</v>
      </c>
      <c r="D2853" s="42">
        <v>45016</v>
      </c>
      <c r="E2853" s="42">
        <v>45199</v>
      </c>
      <c r="F2853" t="s">
        <v>2901</v>
      </c>
      <c r="G2853" t="s">
        <v>1000</v>
      </c>
      <c r="H2853">
        <v>4160</v>
      </c>
      <c r="I2853" t="s">
        <v>2778</v>
      </c>
      <c r="J2853">
        <v>402387</v>
      </c>
      <c r="K2853" t="s">
        <v>2676</v>
      </c>
      <c r="L2853">
        <v>1298840.24</v>
      </c>
      <c r="M2853">
        <v>0</v>
      </c>
      <c r="N2853">
        <v>0</v>
      </c>
      <c r="O2853">
        <v>0</v>
      </c>
      <c r="P2853" t="s">
        <v>607</v>
      </c>
      <c r="Q2853">
        <v>0</v>
      </c>
      <c r="R2853">
        <v>0</v>
      </c>
      <c r="S2853">
        <v>0</v>
      </c>
      <c r="T2853" t="s">
        <v>2901</v>
      </c>
      <c r="U2853" s="221">
        <f t="shared" si="89"/>
        <v>0</v>
      </c>
    </row>
    <row r="2854" spans="1:21" hidden="1">
      <c r="A2854" s="55" t="str">
        <f t="shared" si="88"/>
        <v>Y0BNIgnore</v>
      </c>
      <c r="B2854" s="55" t="str">
        <f>VLOOKUP(J2854,'Mapping-CITI'!A:E,5,0)</f>
        <v>Ignore</v>
      </c>
      <c r="D2854" s="42">
        <v>45016</v>
      </c>
      <c r="E2854" s="42">
        <v>45199</v>
      </c>
      <c r="F2854" t="s">
        <v>2901</v>
      </c>
      <c r="G2854" t="s">
        <v>1000</v>
      </c>
      <c r="H2854">
        <v>4160</v>
      </c>
      <c r="I2854" t="s">
        <v>2778</v>
      </c>
      <c r="J2854">
        <v>402388</v>
      </c>
      <c r="K2854" t="s">
        <v>2678</v>
      </c>
      <c r="L2854">
        <v>27984.92</v>
      </c>
      <c r="M2854">
        <v>0</v>
      </c>
      <c r="N2854">
        <v>0</v>
      </c>
      <c r="O2854">
        <v>0</v>
      </c>
      <c r="P2854" t="s">
        <v>607</v>
      </c>
      <c r="Q2854">
        <v>0</v>
      </c>
      <c r="R2854">
        <v>0</v>
      </c>
      <c r="S2854">
        <v>0</v>
      </c>
      <c r="T2854" t="s">
        <v>2901</v>
      </c>
      <c r="U2854" s="221">
        <f t="shared" si="89"/>
        <v>0</v>
      </c>
    </row>
    <row r="2855" spans="1:21" hidden="1">
      <c r="A2855" s="55" t="str">
        <f t="shared" si="88"/>
        <v>Y0BN6.4</v>
      </c>
      <c r="B2855" s="55">
        <f>VLOOKUP(J2855,'Mapping-CITI'!A:E,5,0)</f>
        <v>6.4</v>
      </c>
      <c r="D2855" s="42">
        <v>45016</v>
      </c>
      <c r="E2855" s="42">
        <v>45199</v>
      </c>
      <c r="F2855" t="s">
        <v>2901</v>
      </c>
      <c r="G2855" t="s">
        <v>1000</v>
      </c>
      <c r="H2855">
        <v>4160</v>
      </c>
      <c r="I2855" t="s">
        <v>2778</v>
      </c>
      <c r="J2855">
        <v>402404</v>
      </c>
      <c r="K2855" t="s">
        <v>2492</v>
      </c>
      <c r="L2855">
        <v>80992.44</v>
      </c>
      <c r="M2855">
        <v>2526.1</v>
      </c>
      <c r="N2855">
        <v>0</v>
      </c>
      <c r="O2855">
        <v>2526.1</v>
      </c>
      <c r="P2855" t="s">
        <v>607</v>
      </c>
      <c r="Q2855">
        <v>2526.1</v>
      </c>
      <c r="R2855">
        <v>2526.1</v>
      </c>
      <c r="S2855">
        <v>0</v>
      </c>
      <c r="T2855" t="s">
        <v>2901</v>
      </c>
      <c r="U2855" s="221">
        <f t="shared" si="89"/>
        <v>2.5261000000000001E-4</v>
      </c>
    </row>
    <row r="2856" spans="1:21" hidden="1">
      <c r="A2856" s="55" t="str">
        <f t="shared" si="88"/>
        <v>Y0BN5.2</v>
      </c>
      <c r="B2856" s="55">
        <f>VLOOKUP(J2856,'Mapping-CITI'!A:E,5,0)</f>
        <v>5.2</v>
      </c>
      <c r="D2856" s="42">
        <v>45016</v>
      </c>
      <c r="E2856" s="42">
        <v>45199</v>
      </c>
      <c r="F2856" t="s">
        <v>2901</v>
      </c>
      <c r="G2856" t="s">
        <v>1000</v>
      </c>
      <c r="H2856">
        <v>4170</v>
      </c>
      <c r="I2856" t="s">
        <v>2780</v>
      </c>
      <c r="J2856">
        <v>413523</v>
      </c>
      <c r="K2856" t="s">
        <v>2502</v>
      </c>
      <c r="L2856">
        <v>-560.5</v>
      </c>
      <c r="M2856">
        <v>169370.18</v>
      </c>
      <c r="N2856">
        <v>25.1</v>
      </c>
      <c r="O2856">
        <v>169345.08</v>
      </c>
      <c r="P2856" t="s">
        <v>607</v>
      </c>
      <c r="Q2856">
        <v>169345.08</v>
      </c>
      <c r="R2856">
        <v>14.03</v>
      </c>
      <c r="S2856">
        <v>25.1</v>
      </c>
      <c r="T2856" t="s">
        <v>2901</v>
      </c>
      <c r="U2856" s="221">
        <f t="shared" si="89"/>
        <v>1.6934507999999997E-2</v>
      </c>
    </row>
    <row r="2857" spans="1:21" hidden="1">
      <c r="A2857" s="55" t="str">
        <f t="shared" si="88"/>
        <v>Y0BN5.3</v>
      </c>
      <c r="B2857" s="55">
        <f>VLOOKUP(J2857,'Mapping-CITI'!A:E,5,0)</f>
        <v>5.3</v>
      </c>
      <c r="D2857" s="42">
        <v>45016</v>
      </c>
      <c r="E2857" s="42">
        <v>45199</v>
      </c>
      <c r="F2857" t="s">
        <v>2901</v>
      </c>
      <c r="G2857" t="s">
        <v>1000</v>
      </c>
      <c r="H2857">
        <v>4120</v>
      </c>
      <c r="I2857" t="s">
        <v>2781</v>
      </c>
      <c r="J2857">
        <v>440158</v>
      </c>
      <c r="K2857" t="s">
        <v>2508</v>
      </c>
      <c r="L2857">
        <v>39032601.25</v>
      </c>
      <c r="M2857">
        <v>0</v>
      </c>
      <c r="N2857">
        <v>0</v>
      </c>
      <c r="O2857">
        <v>0</v>
      </c>
      <c r="P2857" t="s">
        <v>607</v>
      </c>
      <c r="Q2857">
        <v>0</v>
      </c>
      <c r="R2857">
        <v>0</v>
      </c>
      <c r="S2857">
        <v>0</v>
      </c>
      <c r="T2857" t="s">
        <v>2901</v>
      </c>
      <c r="U2857" s="221">
        <f t="shared" si="89"/>
        <v>0</v>
      </c>
    </row>
    <row r="2858" spans="1:21" hidden="1">
      <c r="A2858" s="55" t="str">
        <f t="shared" si="88"/>
        <v>Y0BN5.3</v>
      </c>
      <c r="B2858" s="55">
        <f>VLOOKUP(J2858,'Mapping-CITI'!A:E,5,0)</f>
        <v>5.3</v>
      </c>
      <c r="D2858" s="42">
        <v>45016</v>
      </c>
      <c r="E2858" s="42">
        <v>45199</v>
      </c>
      <c r="F2858" t="s">
        <v>2901</v>
      </c>
      <c r="G2858" t="s">
        <v>1000</v>
      </c>
      <c r="H2858">
        <v>4120</v>
      </c>
      <c r="I2858" t="s">
        <v>2781</v>
      </c>
      <c r="J2858">
        <v>440159</v>
      </c>
      <c r="K2858" t="s">
        <v>2509</v>
      </c>
      <c r="L2858">
        <v>388105079.32999998</v>
      </c>
      <c r="M2858">
        <v>134759033.72</v>
      </c>
      <c r="N2858">
        <v>0</v>
      </c>
      <c r="O2858">
        <v>134759033.72</v>
      </c>
      <c r="P2858" t="s">
        <v>607</v>
      </c>
      <c r="Q2858">
        <v>134759033.72</v>
      </c>
      <c r="R2858">
        <v>0</v>
      </c>
      <c r="S2858">
        <v>0</v>
      </c>
      <c r="T2858" t="s">
        <v>2901</v>
      </c>
      <c r="U2858" s="221">
        <f t="shared" si="89"/>
        <v>13.475903371999999</v>
      </c>
    </row>
    <row r="2859" spans="1:21" hidden="1">
      <c r="A2859" s="55" t="str">
        <f t="shared" si="88"/>
        <v>Y0BN5.3</v>
      </c>
      <c r="B2859" s="55">
        <f>VLOOKUP(J2859,'Mapping-CITI'!A:E,5,0)</f>
        <v>5.3</v>
      </c>
      <c r="D2859" s="42">
        <v>45016</v>
      </c>
      <c r="E2859" s="42">
        <v>45199</v>
      </c>
      <c r="F2859" t="s">
        <v>2901</v>
      </c>
      <c r="G2859" t="s">
        <v>1000</v>
      </c>
      <c r="H2859">
        <v>4120</v>
      </c>
      <c r="I2859" t="s">
        <v>2781</v>
      </c>
      <c r="J2859">
        <v>440161</v>
      </c>
      <c r="K2859" t="s">
        <v>2511</v>
      </c>
      <c r="L2859">
        <v>150791799.55000001</v>
      </c>
      <c r="M2859">
        <v>73926438.329999998</v>
      </c>
      <c r="N2859">
        <v>0</v>
      </c>
      <c r="O2859">
        <v>73926438.329999998</v>
      </c>
      <c r="P2859" t="s">
        <v>607</v>
      </c>
      <c r="Q2859">
        <v>73926438.329999998</v>
      </c>
      <c r="R2859">
        <v>0</v>
      </c>
      <c r="S2859">
        <v>0</v>
      </c>
      <c r="T2859" t="s">
        <v>2901</v>
      </c>
      <c r="U2859" s="221">
        <f t="shared" si="89"/>
        <v>7.3926438330000002</v>
      </c>
    </row>
    <row r="2860" spans="1:21" hidden="1">
      <c r="A2860" s="55" t="str">
        <f t="shared" si="88"/>
        <v>Y0BN5.2</v>
      </c>
      <c r="B2860" s="55">
        <f>VLOOKUP(J2860,'Mapping-CITI'!A:E,5,0)</f>
        <v>5.2</v>
      </c>
      <c r="D2860" s="42">
        <v>45016</v>
      </c>
      <c r="E2860" s="42">
        <v>45199</v>
      </c>
      <c r="F2860" t="s">
        <v>2901</v>
      </c>
      <c r="G2860" t="s">
        <v>1000</v>
      </c>
      <c r="H2860">
        <v>5110</v>
      </c>
      <c r="I2860" t="s">
        <v>2776</v>
      </c>
      <c r="J2860">
        <v>440209</v>
      </c>
      <c r="K2860" t="s">
        <v>4274</v>
      </c>
      <c r="L2860">
        <v>0</v>
      </c>
      <c r="M2860">
        <v>5062328.7699999996</v>
      </c>
      <c r="N2860">
        <v>0</v>
      </c>
      <c r="O2860">
        <v>5062328.7699999996</v>
      </c>
      <c r="P2860" t="s">
        <v>607</v>
      </c>
      <c r="Q2860">
        <v>5062328.7699999996</v>
      </c>
      <c r="R2860">
        <v>0</v>
      </c>
      <c r="S2860">
        <v>0</v>
      </c>
      <c r="T2860" t="s">
        <v>2901</v>
      </c>
      <c r="U2860" s="221">
        <f t="shared" si="89"/>
        <v>0.50623287699999997</v>
      </c>
    </row>
    <row r="2861" spans="1:21" hidden="1">
      <c r="A2861" s="55" t="str">
        <f t="shared" si="88"/>
        <v>Y0BN5.5</v>
      </c>
      <c r="B2861" s="55">
        <f>VLOOKUP(J2861,'Mapping-CITI'!A:E,5,0)</f>
        <v>5.5</v>
      </c>
      <c r="D2861" s="42">
        <v>45016</v>
      </c>
      <c r="E2861" s="42">
        <v>45199</v>
      </c>
      <c r="F2861" t="s">
        <v>2901</v>
      </c>
      <c r="G2861" t="s">
        <v>1000</v>
      </c>
      <c r="H2861">
        <v>5110</v>
      </c>
      <c r="I2861" t="s">
        <v>2776</v>
      </c>
      <c r="J2861">
        <v>440225</v>
      </c>
      <c r="K2861" t="s">
        <v>2515</v>
      </c>
      <c r="L2861">
        <v>484.23</v>
      </c>
      <c r="M2861">
        <v>49.71</v>
      </c>
      <c r="N2861">
        <v>0.41</v>
      </c>
      <c r="O2861">
        <v>49.3</v>
      </c>
      <c r="P2861" t="s">
        <v>607</v>
      </c>
      <c r="Q2861">
        <v>49.3</v>
      </c>
      <c r="R2861">
        <v>49.71</v>
      </c>
      <c r="S2861">
        <v>0.41</v>
      </c>
      <c r="T2861" t="s">
        <v>2901</v>
      </c>
      <c r="U2861" s="221">
        <f t="shared" si="89"/>
        <v>4.9300000000000002E-6</v>
      </c>
    </row>
    <row r="2862" spans="1:21" hidden="1">
      <c r="A2862" s="55" t="str">
        <f t="shared" si="88"/>
        <v>Y0BN6.4</v>
      </c>
      <c r="B2862" s="55">
        <f>VLOOKUP(J2862,'Mapping-CITI'!A:E,5,0)</f>
        <v>6.4</v>
      </c>
      <c r="D2862" s="42">
        <v>45016</v>
      </c>
      <c r="E2862" s="42">
        <v>45199</v>
      </c>
      <c r="F2862" t="s">
        <v>2901</v>
      </c>
      <c r="G2862" t="s">
        <v>1000</v>
      </c>
      <c r="H2862">
        <v>4160</v>
      </c>
      <c r="I2862" t="s">
        <v>2778</v>
      </c>
      <c r="J2862">
        <v>440325</v>
      </c>
      <c r="K2862" t="s">
        <v>2517</v>
      </c>
      <c r="L2862">
        <v>0</v>
      </c>
      <c r="M2862">
        <v>0</v>
      </c>
      <c r="N2862">
        <v>0</v>
      </c>
      <c r="O2862">
        <v>0</v>
      </c>
      <c r="P2862" t="s">
        <v>607</v>
      </c>
      <c r="Q2862">
        <v>0</v>
      </c>
      <c r="R2862">
        <v>0</v>
      </c>
      <c r="S2862">
        <v>0</v>
      </c>
      <c r="T2862" t="s">
        <v>2901</v>
      </c>
      <c r="U2862" s="221">
        <f t="shared" si="89"/>
        <v>0</v>
      </c>
    </row>
    <row r="2863" spans="1:21" hidden="1">
      <c r="A2863" s="55" t="str">
        <f t="shared" si="88"/>
        <v>Y0BN6.4</v>
      </c>
      <c r="B2863" s="55">
        <f>VLOOKUP(J2863,'Mapping-CITI'!A:E,5,0)</f>
        <v>6.4</v>
      </c>
      <c r="D2863" s="42">
        <v>45016</v>
      </c>
      <c r="E2863" s="42">
        <v>45199</v>
      </c>
      <c r="F2863" t="s">
        <v>2901</v>
      </c>
      <c r="G2863" t="s">
        <v>1000</v>
      </c>
      <c r="H2863">
        <v>4160</v>
      </c>
      <c r="I2863" t="s">
        <v>2778</v>
      </c>
      <c r="J2863">
        <v>440341</v>
      </c>
      <c r="K2863" t="s">
        <v>2682</v>
      </c>
      <c r="L2863">
        <v>-23063.7</v>
      </c>
      <c r="M2863">
        <v>0</v>
      </c>
      <c r="N2863">
        <v>0</v>
      </c>
      <c r="O2863">
        <v>0</v>
      </c>
      <c r="P2863" t="s">
        <v>607</v>
      </c>
      <c r="Q2863">
        <v>0</v>
      </c>
      <c r="R2863">
        <v>0</v>
      </c>
      <c r="S2863">
        <v>0</v>
      </c>
      <c r="T2863" t="s">
        <v>2901</v>
      </c>
      <c r="U2863" s="221">
        <f t="shared" si="89"/>
        <v>0</v>
      </c>
    </row>
    <row r="2864" spans="1:21" hidden="1">
      <c r="A2864" s="55" t="str">
        <f t="shared" si="88"/>
        <v>Y0BN6.4</v>
      </c>
      <c r="B2864" s="55">
        <f>VLOOKUP(J2864,'Mapping-CITI'!A:E,5,0)</f>
        <v>6.4</v>
      </c>
      <c r="D2864" s="42">
        <v>45016</v>
      </c>
      <c r="E2864" s="42">
        <v>45199</v>
      </c>
      <c r="F2864" t="s">
        <v>2901</v>
      </c>
      <c r="G2864" t="s">
        <v>1000</v>
      </c>
      <c r="H2864">
        <v>4160</v>
      </c>
      <c r="I2864" t="s">
        <v>2778</v>
      </c>
      <c r="J2864">
        <v>440342</v>
      </c>
      <c r="K2864" t="s">
        <v>2683</v>
      </c>
      <c r="L2864">
        <v>-23063.7</v>
      </c>
      <c r="M2864">
        <v>0</v>
      </c>
      <c r="N2864">
        <v>0</v>
      </c>
      <c r="O2864">
        <v>0</v>
      </c>
      <c r="P2864" t="s">
        <v>607</v>
      </c>
      <c r="Q2864">
        <v>0</v>
      </c>
      <c r="R2864">
        <v>0</v>
      </c>
      <c r="S2864">
        <v>0</v>
      </c>
      <c r="T2864" t="s">
        <v>2901</v>
      </c>
      <c r="U2864" s="221">
        <f t="shared" si="89"/>
        <v>0</v>
      </c>
    </row>
    <row r="2865" spans="1:21" hidden="1">
      <c r="A2865" s="55" t="str">
        <f t="shared" si="88"/>
        <v>Y0BN6.4</v>
      </c>
      <c r="B2865" s="55">
        <f>VLOOKUP(J2865,'Mapping-CITI'!A:E,5,0)</f>
        <v>6.4</v>
      </c>
      <c r="D2865" s="42">
        <v>45016</v>
      </c>
      <c r="E2865" s="42">
        <v>45199</v>
      </c>
      <c r="F2865" t="s">
        <v>2901</v>
      </c>
      <c r="G2865" t="s">
        <v>1000</v>
      </c>
      <c r="H2865">
        <v>4160</v>
      </c>
      <c r="I2865" t="s">
        <v>2778</v>
      </c>
      <c r="J2865">
        <v>440350</v>
      </c>
      <c r="K2865" t="s">
        <v>2684</v>
      </c>
      <c r="L2865">
        <v>4383273</v>
      </c>
      <c r="M2865">
        <v>1961237.53</v>
      </c>
      <c r="N2865">
        <v>0</v>
      </c>
      <c r="O2865">
        <v>1961237.53</v>
      </c>
      <c r="P2865" t="s">
        <v>607</v>
      </c>
      <c r="Q2865">
        <v>1961237.53</v>
      </c>
      <c r="R2865">
        <v>0</v>
      </c>
      <c r="S2865">
        <v>0</v>
      </c>
      <c r="T2865" t="s">
        <v>2901</v>
      </c>
      <c r="U2865" s="221">
        <f t="shared" si="89"/>
        <v>0.19612375300000001</v>
      </c>
    </row>
    <row r="2866" spans="1:21" hidden="1">
      <c r="A2866" s="55" t="str">
        <f t="shared" si="88"/>
        <v>Y0BN6.4</v>
      </c>
      <c r="B2866" s="55">
        <f>VLOOKUP(J2866,'Mapping-CITI'!A:E,5,0)</f>
        <v>6.4</v>
      </c>
      <c r="D2866" s="42">
        <v>45016</v>
      </c>
      <c r="E2866" s="42">
        <v>45199</v>
      </c>
      <c r="F2866" t="s">
        <v>2901</v>
      </c>
      <c r="G2866" t="s">
        <v>1000</v>
      </c>
      <c r="H2866">
        <v>4160</v>
      </c>
      <c r="I2866" t="s">
        <v>2778</v>
      </c>
      <c r="J2866">
        <v>440351</v>
      </c>
      <c r="K2866" t="s">
        <v>2685</v>
      </c>
      <c r="L2866">
        <v>4383273</v>
      </c>
      <c r="M2866">
        <v>1961237.53</v>
      </c>
      <c r="N2866">
        <v>0</v>
      </c>
      <c r="O2866">
        <v>1961237.53</v>
      </c>
      <c r="P2866" t="s">
        <v>607</v>
      </c>
      <c r="Q2866">
        <v>1961237.53</v>
      </c>
      <c r="R2866">
        <v>0</v>
      </c>
      <c r="S2866">
        <v>0</v>
      </c>
      <c r="T2866" t="s">
        <v>2901</v>
      </c>
      <c r="U2866" s="221">
        <f t="shared" si="89"/>
        <v>0.19612375300000001</v>
      </c>
    </row>
    <row r="2867" spans="1:21" hidden="1">
      <c r="A2867" s="55" t="str">
        <f t="shared" si="88"/>
        <v>Y0BN6.4</v>
      </c>
      <c r="B2867" s="55">
        <f>VLOOKUP(J2867,'Mapping-CITI'!A:E,5,0)</f>
        <v>6.4</v>
      </c>
      <c r="D2867" s="42">
        <v>45016</v>
      </c>
      <c r="E2867" s="42">
        <v>45199</v>
      </c>
      <c r="F2867" t="s">
        <v>2901</v>
      </c>
      <c r="G2867" t="s">
        <v>1000</v>
      </c>
      <c r="H2867">
        <v>4160</v>
      </c>
      <c r="I2867" t="s">
        <v>2778</v>
      </c>
      <c r="J2867">
        <v>440416</v>
      </c>
      <c r="K2867" t="s">
        <v>664</v>
      </c>
      <c r="L2867">
        <v>-12177956.890000001</v>
      </c>
      <c r="M2867">
        <v>469256.11</v>
      </c>
      <c r="N2867">
        <v>4454750.88</v>
      </c>
      <c r="O2867">
        <v>-3985494.77</v>
      </c>
      <c r="P2867" t="s">
        <v>607</v>
      </c>
      <c r="Q2867">
        <v>-3985494.77</v>
      </c>
      <c r="R2867">
        <v>469256.11</v>
      </c>
      <c r="S2867">
        <v>4454750.88</v>
      </c>
      <c r="T2867" t="s">
        <v>2901</v>
      </c>
      <c r="U2867" s="221">
        <f t="shared" si="89"/>
        <v>-0.39854947699999999</v>
      </c>
    </row>
    <row r="2868" spans="1:21" hidden="1">
      <c r="A2868" s="55" t="str">
        <f t="shared" si="88"/>
        <v>Y0BNIgnore</v>
      </c>
      <c r="B2868" s="55" t="str">
        <f>VLOOKUP(J2868,'Mapping-CITI'!A:E,5,0)</f>
        <v>Ignore</v>
      </c>
      <c r="D2868" s="42">
        <v>45016</v>
      </c>
      <c r="E2868" s="42">
        <v>45199</v>
      </c>
      <c r="F2868" t="s">
        <v>2901</v>
      </c>
      <c r="G2868" t="s">
        <v>1000</v>
      </c>
      <c r="H2868">
        <v>4160</v>
      </c>
      <c r="I2868" t="s">
        <v>2778</v>
      </c>
      <c r="J2868">
        <v>440425</v>
      </c>
      <c r="K2868" t="s">
        <v>2519</v>
      </c>
      <c r="L2868">
        <v>2965814.67</v>
      </c>
      <c r="M2868">
        <v>3964794.76</v>
      </c>
      <c r="N2868">
        <v>0</v>
      </c>
      <c r="O2868">
        <v>3964794.76</v>
      </c>
      <c r="P2868" t="s">
        <v>607</v>
      </c>
      <c r="Q2868">
        <v>3964794.76</v>
      </c>
      <c r="R2868">
        <v>3964794.76</v>
      </c>
      <c r="S2868">
        <v>0</v>
      </c>
      <c r="T2868" t="s">
        <v>2901</v>
      </c>
      <c r="U2868" s="221">
        <f t="shared" si="89"/>
        <v>0.396479476</v>
      </c>
    </row>
    <row r="2869" spans="1:21" hidden="1">
      <c r="A2869" s="55" t="str">
        <f t="shared" si="88"/>
        <v>Y0BNIgnore</v>
      </c>
      <c r="B2869" s="55" t="str">
        <f>VLOOKUP(J2869,'Mapping-CITI'!A:E,5,0)</f>
        <v>Ignore</v>
      </c>
      <c r="D2869" s="42">
        <v>45016</v>
      </c>
      <c r="E2869" s="42">
        <v>45199</v>
      </c>
      <c r="F2869" t="s">
        <v>2901</v>
      </c>
      <c r="G2869" t="s">
        <v>1000</v>
      </c>
      <c r="H2869">
        <v>4160</v>
      </c>
      <c r="I2869" t="s">
        <v>2778</v>
      </c>
      <c r="J2869">
        <v>440433</v>
      </c>
      <c r="K2869" t="s">
        <v>2522</v>
      </c>
      <c r="L2869">
        <v>5493373.9000000004</v>
      </c>
      <c r="M2869">
        <v>724054.09</v>
      </c>
      <c r="N2869">
        <v>0</v>
      </c>
      <c r="O2869">
        <v>724054.09</v>
      </c>
      <c r="P2869" t="s">
        <v>607</v>
      </c>
      <c r="Q2869">
        <v>724054.09</v>
      </c>
      <c r="R2869">
        <v>724054.09</v>
      </c>
      <c r="S2869">
        <v>0</v>
      </c>
      <c r="T2869" t="s">
        <v>2901</v>
      </c>
      <c r="U2869" s="221">
        <f t="shared" si="89"/>
        <v>7.240540899999999E-2</v>
      </c>
    </row>
    <row r="2870" spans="1:21" hidden="1">
      <c r="A2870" s="55" t="str">
        <f t="shared" si="88"/>
        <v>Y0BN6.4</v>
      </c>
      <c r="B2870" s="55">
        <f>VLOOKUP(J2870,'Mapping-CITI'!A:E,5,0)</f>
        <v>6.4</v>
      </c>
      <c r="D2870" s="42">
        <v>45016</v>
      </c>
      <c r="E2870" s="42">
        <v>45199</v>
      </c>
      <c r="F2870" t="s">
        <v>2901</v>
      </c>
      <c r="G2870" t="s">
        <v>1000</v>
      </c>
      <c r="H2870">
        <v>4160</v>
      </c>
      <c r="I2870" t="s">
        <v>2778</v>
      </c>
      <c r="J2870">
        <v>440445</v>
      </c>
      <c r="K2870" t="s">
        <v>2596</v>
      </c>
      <c r="L2870">
        <v>113134.49</v>
      </c>
      <c r="M2870">
        <v>438338.8</v>
      </c>
      <c r="N2870">
        <v>438338.8</v>
      </c>
      <c r="O2870">
        <v>0</v>
      </c>
      <c r="P2870" t="s">
        <v>607</v>
      </c>
      <c r="Q2870">
        <v>0</v>
      </c>
      <c r="R2870">
        <v>438338.8</v>
      </c>
      <c r="S2870">
        <v>438338.8</v>
      </c>
      <c r="T2870" t="s">
        <v>2901</v>
      </c>
      <c r="U2870" s="221">
        <f t="shared" si="89"/>
        <v>0</v>
      </c>
    </row>
    <row r="2871" spans="1:21" hidden="1">
      <c r="A2871" s="55" t="str">
        <f t="shared" si="88"/>
        <v>Y0BN6.4</v>
      </c>
      <c r="B2871" s="55">
        <f>VLOOKUP(J2871,'Mapping-CITI'!A:E,5,0)</f>
        <v>6.4</v>
      </c>
      <c r="D2871" s="42">
        <v>45016</v>
      </c>
      <c r="E2871" s="42">
        <v>45199</v>
      </c>
      <c r="F2871" t="s">
        <v>2901</v>
      </c>
      <c r="G2871" t="s">
        <v>1000</v>
      </c>
      <c r="H2871">
        <v>4160</v>
      </c>
      <c r="I2871" t="s">
        <v>2778</v>
      </c>
      <c r="J2871">
        <v>440485</v>
      </c>
      <c r="K2871" t="s">
        <v>2517</v>
      </c>
      <c r="L2871">
        <v>0</v>
      </c>
      <c r="M2871">
        <v>0</v>
      </c>
      <c r="N2871">
        <v>0</v>
      </c>
      <c r="O2871">
        <v>0</v>
      </c>
      <c r="P2871" t="s">
        <v>607</v>
      </c>
      <c r="Q2871">
        <v>0</v>
      </c>
      <c r="R2871">
        <v>0</v>
      </c>
      <c r="S2871">
        <v>0</v>
      </c>
      <c r="T2871" t="s">
        <v>2901</v>
      </c>
      <c r="U2871" s="221">
        <f t="shared" si="89"/>
        <v>0</v>
      </c>
    </row>
    <row r="2872" spans="1:21" hidden="1">
      <c r="A2872" s="55" t="str">
        <f t="shared" si="88"/>
        <v>Y0BN6.4</v>
      </c>
      <c r="B2872" s="55">
        <f>VLOOKUP(J2872,'Mapping-CITI'!A:E,5,0)</f>
        <v>6.4</v>
      </c>
      <c r="D2872" s="42">
        <v>45016</v>
      </c>
      <c r="E2872" s="42">
        <v>45199</v>
      </c>
      <c r="F2872" t="s">
        <v>2901</v>
      </c>
      <c r="G2872" t="s">
        <v>1000</v>
      </c>
      <c r="H2872">
        <v>4160</v>
      </c>
      <c r="I2872" t="s">
        <v>2778</v>
      </c>
      <c r="J2872">
        <v>440509</v>
      </c>
      <c r="K2872" t="s">
        <v>2524</v>
      </c>
      <c r="L2872">
        <v>7405392.1299999999</v>
      </c>
      <c r="M2872">
        <v>3496912.41</v>
      </c>
      <c r="N2872">
        <v>0</v>
      </c>
      <c r="O2872">
        <v>3496912.41</v>
      </c>
      <c r="P2872" t="s">
        <v>607</v>
      </c>
      <c r="Q2872">
        <v>3496912.41</v>
      </c>
      <c r="R2872">
        <v>0</v>
      </c>
      <c r="S2872">
        <v>0</v>
      </c>
      <c r="T2872" t="s">
        <v>2901</v>
      </c>
      <c r="U2872" s="221">
        <f t="shared" si="89"/>
        <v>0.34969124100000004</v>
      </c>
    </row>
    <row r="2873" spans="1:21" hidden="1">
      <c r="A2873" s="55" t="str">
        <f t="shared" si="88"/>
        <v>Y0BN6.2</v>
      </c>
      <c r="B2873" s="55">
        <f>VLOOKUP(J2873,'Mapping-CITI'!A:E,5,0)</f>
        <v>6.2</v>
      </c>
      <c r="D2873" s="42">
        <v>45016</v>
      </c>
      <c r="E2873" s="42">
        <v>45199</v>
      </c>
      <c r="F2873" t="s">
        <v>2901</v>
      </c>
      <c r="G2873" t="s">
        <v>1000</v>
      </c>
      <c r="H2873">
        <v>4160</v>
      </c>
      <c r="I2873" t="s">
        <v>2778</v>
      </c>
      <c r="J2873">
        <v>440512</v>
      </c>
      <c r="K2873" t="s">
        <v>2525</v>
      </c>
      <c r="L2873">
        <v>48702713.770000003</v>
      </c>
      <c r="M2873">
        <v>21791252.629999999</v>
      </c>
      <c r="N2873">
        <v>0</v>
      </c>
      <c r="O2873">
        <v>21791252.629999999</v>
      </c>
      <c r="P2873" t="s">
        <v>607</v>
      </c>
      <c r="Q2873">
        <v>21791252.629999999</v>
      </c>
      <c r="R2873">
        <v>0</v>
      </c>
      <c r="S2873">
        <v>0</v>
      </c>
      <c r="T2873" t="s">
        <v>2901</v>
      </c>
      <c r="U2873" s="221">
        <f t="shared" si="89"/>
        <v>2.179125263</v>
      </c>
    </row>
    <row r="2874" spans="1:21" hidden="1">
      <c r="A2874" s="55" t="str">
        <f t="shared" si="88"/>
        <v>Y0BN6.4</v>
      </c>
      <c r="B2874" s="55">
        <f>VLOOKUP(J2874,'Mapping-CITI'!A:E,5,0)</f>
        <v>6.4</v>
      </c>
      <c r="D2874" s="42">
        <v>45016</v>
      </c>
      <c r="E2874" s="42">
        <v>45199</v>
      </c>
      <c r="F2874" t="s">
        <v>2901</v>
      </c>
      <c r="G2874" t="s">
        <v>1000</v>
      </c>
      <c r="H2874">
        <v>4160</v>
      </c>
      <c r="I2874" t="s">
        <v>2778</v>
      </c>
      <c r="J2874">
        <v>440515</v>
      </c>
      <c r="K2874" t="s">
        <v>2526</v>
      </c>
      <c r="L2874">
        <v>0</v>
      </c>
      <c r="M2874">
        <v>0</v>
      </c>
      <c r="N2874">
        <v>0</v>
      </c>
      <c r="O2874">
        <v>0</v>
      </c>
      <c r="P2874" t="s">
        <v>607</v>
      </c>
      <c r="Q2874">
        <v>0</v>
      </c>
      <c r="R2874">
        <v>0</v>
      </c>
      <c r="S2874">
        <v>0</v>
      </c>
      <c r="T2874" t="s">
        <v>2901</v>
      </c>
      <c r="U2874" s="221">
        <f t="shared" si="89"/>
        <v>0</v>
      </c>
    </row>
    <row r="2875" spans="1:21" hidden="1">
      <c r="A2875" s="55" t="str">
        <f t="shared" si="88"/>
        <v>Y0BNIgnore</v>
      </c>
      <c r="B2875" s="55" t="str">
        <f>VLOOKUP(J2875,'Mapping-CITI'!A:E,5,0)</f>
        <v>Ignore</v>
      </c>
      <c r="D2875" s="42">
        <v>45016</v>
      </c>
      <c r="E2875" s="42">
        <v>45199</v>
      </c>
      <c r="F2875" t="s">
        <v>2901</v>
      </c>
      <c r="G2875" t="s">
        <v>1000</v>
      </c>
      <c r="H2875">
        <v>9100</v>
      </c>
      <c r="I2875" t="s">
        <v>4276</v>
      </c>
      <c r="J2875">
        <v>501303</v>
      </c>
      <c r="K2875" t="s">
        <v>4277</v>
      </c>
      <c r="L2875">
        <v>0</v>
      </c>
      <c r="M2875">
        <v>250000000</v>
      </c>
      <c r="N2875">
        <v>500000000</v>
      </c>
      <c r="O2875">
        <v>-250000000</v>
      </c>
      <c r="P2875" t="s">
        <v>607</v>
      </c>
      <c r="Q2875">
        <v>-250000000</v>
      </c>
      <c r="R2875">
        <v>0</v>
      </c>
      <c r="S2875">
        <v>0</v>
      </c>
      <c r="T2875" t="s">
        <v>2901</v>
      </c>
      <c r="U2875" s="221">
        <f t="shared" si="89"/>
        <v>-25</v>
      </c>
    </row>
    <row r="2876" spans="1:21" hidden="1">
      <c r="A2876" s="55" t="str">
        <f t="shared" si="88"/>
        <v>Y0BNIgnore</v>
      </c>
      <c r="B2876" s="55" t="str">
        <f>VLOOKUP(J2876,'Mapping-CITI'!A:E,5,0)</f>
        <v>Ignore</v>
      </c>
      <c r="D2876" s="42">
        <v>45016</v>
      </c>
      <c r="E2876" s="42">
        <v>45199</v>
      </c>
      <c r="F2876" t="s">
        <v>2901</v>
      </c>
      <c r="G2876" t="s">
        <v>1000</v>
      </c>
      <c r="H2876">
        <v>9100</v>
      </c>
      <c r="I2876" t="s">
        <v>4276</v>
      </c>
      <c r="J2876">
        <v>601303</v>
      </c>
      <c r="K2876" t="s">
        <v>4278</v>
      </c>
      <c r="L2876">
        <v>0</v>
      </c>
      <c r="M2876">
        <v>500000000</v>
      </c>
      <c r="N2876">
        <v>250000000</v>
      </c>
      <c r="O2876">
        <v>250000000</v>
      </c>
      <c r="P2876" t="s">
        <v>607</v>
      </c>
      <c r="Q2876">
        <v>250000000</v>
      </c>
      <c r="R2876">
        <v>0</v>
      </c>
      <c r="S2876">
        <v>0</v>
      </c>
      <c r="T2876" t="s">
        <v>2901</v>
      </c>
      <c r="U2876" s="221">
        <f t="shared" si="89"/>
        <v>25</v>
      </c>
    </row>
    <row r="2877" spans="1:21" hidden="1">
      <c r="A2877" s="55" t="str">
        <f t="shared" si="88"/>
        <v>Y0BP0</v>
      </c>
      <c r="B2877" s="55">
        <f>VLOOKUP(J2877,'Mapping-CITI'!A:E,5,0)</f>
        <v>0</v>
      </c>
      <c r="D2877" s="42">
        <v>45016</v>
      </c>
      <c r="E2877" s="42">
        <v>45199</v>
      </c>
      <c r="F2877" t="s">
        <v>2902</v>
      </c>
      <c r="G2877" t="s">
        <v>2929</v>
      </c>
      <c r="H2877">
        <v>1210</v>
      </c>
      <c r="I2877" t="s">
        <v>2767</v>
      </c>
      <c r="J2877">
        <v>102101</v>
      </c>
      <c r="K2877" t="s">
        <v>2612</v>
      </c>
      <c r="L2877">
        <v>0</v>
      </c>
      <c r="M2877">
        <v>21761</v>
      </c>
      <c r="N2877">
        <v>21761</v>
      </c>
      <c r="O2877">
        <v>0</v>
      </c>
      <c r="P2877" t="s">
        <v>607</v>
      </c>
      <c r="Q2877">
        <v>0</v>
      </c>
      <c r="R2877">
        <v>21761</v>
      </c>
      <c r="S2877">
        <v>0</v>
      </c>
      <c r="T2877" t="s">
        <v>2902</v>
      </c>
      <c r="U2877" s="221">
        <f t="shared" si="89"/>
        <v>0</v>
      </c>
    </row>
    <row r="2878" spans="1:21" hidden="1">
      <c r="A2878" s="55" t="str">
        <f t="shared" si="88"/>
        <v>Y0BP0</v>
      </c>
      <c r="B2878" s="55">
        <f>VLOOKUP(J2878,'Mapping-CITI'!A:E,5,0)</f>
        <v>0</v>
      </c>
      <c r="D2878" s="42">
        <v>45016</v>
      </c>
      <c r="E2878" s="42">
        <v>45199</v>
      </c>
      <c r="F2878" t="s">
        <v>2902</v>
      </c>
      <c r="G2878" t="s">
        <v>2929</v>
      </c>
      <c r="H2878">
        <v>1210</v>
      </c>
      <c r="I2878" t="s">
        <v>2767</v>
      </c>
      <c r="J2878">
        <v>102103</v>
      </c>
      <c r="K2878" t="s">
        <v>2006</v>
      </c>
      <c r="L2878">
        <v>1821143860.48</v>
      </c>
      <c r="M2878">
        <v>6446586250</v>
      </c>
      <c r="N2878">
        <v>6163672537.2600002</v>
      </c>
      <c r="O2878">
        <v>2104057573.22</v>
      </c>
      <c r="P2878" t="s">
        <v>607</v>
      </c>
      <c r="Q2878">
        <v>2104057573.22</v>
      </c>
      <c r="R2878">
        <v>0</v>
      </c>
      <c r="S2878">
        <v>21761</v>
      </c>
      <c r="T2878" t="s">
        <v>2902</v>
      </c>
      <c r="U2878" s="221">
        <f t="shared" si="89"/>
        <v>28.291371273999978</v>
      </c>
    </row>
    <row r="2879" spans="1:21" hidden="1">
      <c r="A2879" s="55" t="str">
        <f t="shared" si="88"/>
        <v>Y0BP0</v>
      </c>
      <c r="B2879" s="55">
        <f>VLOOKUP(J2879,'Mapping-CITI'!A:E,5,0)</f>
        <v>0</v>
      </c>
      <c r="D2879" s="42">
        <v>45016</v>
      </c>
      <c r="E2879" s="42">
        <v>45199</v>
      </c>
      <c r="F2879" t="s">
        <v>2902</v>
      </c>
      <c r="G2879" t="s">
        <v>2929</v>
      </c>
      <c r="H2879">
        <v>1210</v>
      </c>
      <c r="I2879" t="s">
        <v>2767</v>
      </c>
      <c r="J2879">
        <v>102104</v>
      </c>
      <c r="K2879" t="s">
        <v>2007</v>
      </c>
      <c r="L2879">
        <v>182118068.80000001</v>
      </c>
      <c r="M2879">
        <v>42380532418.440002</v>
      </c>
      <c r="N2879">
        <v>42549193779.610001</v>
      </c>
      <c r="O2879">
        <v>13456707.630000001</v>
      </c>
      <c r="P2879" t="s">
        <v>607</v>
      </c>
      <c r="Q2879">
        <v>13456707.630000001</v>
      </c>
      <c r="R2879">
        <v>0</v>
      </c>
      <c r="S2879">
        <v>0</v>
      </c>
      <c r="T2879" t="s">
        <v>2902</v>
      </c>
      <c r="U2879" s="221">
        <f t="shared" si="89"/>
        <v>-16.866136116999815</v>
      </c>
    </row>
    <row r="2880" spans="1:21" hidden="1">
      <c r="A2880" s="55" t="str">
        <f t="shared" si="88"/>
        <v>Y0BPIgnore</v>
      </c>
      <c r="B2880" s="55" t="str">
        <f>VLOOKUP(J2880,'Mapping-CITI'!A:E,5,0)</f>
        <v>Ignore</v>
      </c>
      <c r="D2880" s="42">
        <v>45016</v>
      </c>
      <c r="E2880" s="42">
        <v>45199</v>
      </c>
      <c r="F2880" t="s">
        <v>2902</v>
      </c>
      <c r="G2880" t="s">
        <v>2929</v>
      </c>
      <c r="H2880">
        <v>1700</v>
      </c>
      <c r="I2880" t="s">
        <v>2768</v>
      </c>
      <c r="J2880">
        <v>106101</v>
      </c>
      <c r="K2880" t="s">
        <v>2769</v>
      </c>
      <c r="L2880">
        <v>769378.46</v>
      </c>
      <c r="M2880">
        <v>14278721.109999999</v>
      </c>
      <c r="N2880">
        <v>14487158.210000001</v>
      </c>
      <c r="O2880">
        <v>560941.36</v>
      </c>
      <c r="P2880" t="s">
        <v>607</v>
      </c>
      <c r="Q2880">
        <v>560941.36</v>
      </c>
      <c r="R2880">
        <v>14278721.109999999</v>
      </c>
      <c r="S2880">
        <v>14487158.210000001</v>
      </c>
      <c r="T2880" t="s">
        <v>2902</v>
      </c>
      <c r="U2880" s="221">
        <f t="shared" si="89"/>
        <v>-2.0843710000000151E-2</v>
      </c>
    </row>
    <row r="2881" spans="1:21" hidden="1">
      <c r="A2881" s="55" t="str">
        <f t="shared" si="88"/>
        <v>Y0BP0</v>
      </c>
      <c r="B2881" s="55">
        <f>VLOOKUP(J2881,'Mapping-CITI'!A:E,5,0)</f>
        <v>0</v>
      </c>
      <c r="D2881" s="42">
        <v>45016</v>
      </c>
      <c r="E2881" s="42">
        <v>45199</v>
      </c>
      <c r="F2881" t="s">
        <v>2902</v>
      </c>
      <c r="G2881" t="s">
        <v>2929</v>
      </c>
      <c r="H2881">
        <v>1700</v>
      </c>
      <c r="I2881" t="s">
        <v>2768</v>
      </c>
      <c r="J2881">
        <v>106103</v>
      </c>
      <c r="K2881" t="s">
        <v>2783</v>
      </c>
      <c r="L2881">
        <v>0</v>
      </c>
      <c r="M2881">
        <v>144.44999999999999</v>
      </c>
      <c r="N2881">
        <v>144.44999999999999</v>
      </c>
      <c r="O2881">
        <v>0</v>
      </c>
      <c r="P2881" t="s">
        <v>607</v>
      </c>
      <c r="Q2881">
        <v>0</v>
      </c>
      <c r="R2881">
        <v>144.44999999999999</v>
      </c>
      <c r="S2881">
        <v>144.44999999999999</v>
      </c>
      <c r="T2881" t="s">
        <v>2902</v>
      </c>
      <c r="U2881" s="221">
        <f t="shared" si="89"/>
        <v>0</v>
      </c>
    </row>
    <row r="2882" spans="1:21" hidden="1">
      <c r="A2882" s="55" t="str">
        <f t="shared" si="88"/>
        <v>Y0BPIgnore</v>
      </c>
      <c r="B2882" s="55" t="str">
        <f>VLOOKUP(J2882,'Mapping-CITI'!A:E,5,0)</f>
        <v>Ignore</v>
      </c>
      <c r="D2882" s="42">
        <v>45016</v>
      </c>
      <c r="E2882" s="42">
        <v>45199</v>
      </c>
      <c r="F2882" t="s">
        <v>2902</v>
      </c>
      <c r="G2882" t="s">
        <v>2929</v>
      </c>
      <c r="H2882">
        <v>1700</v>
      </c>
      <c r="I2882" t="s">
        <v>2768</v>
      </c>
      <c r="J2882">
        <v>106106</v>
      </c>
      <c r="K2882" t="s">
        <v>2784</v>
      </c>
      <c r="L2882">
        <v>60569.04</v>
      </c>
      <c r="M2882">
        <v>1894039.79</v>
      </c>
      <c r="N2882">
        <v>1122319.73</v>
      </c>
      <c r="O2882">
        <v>832289.1</v>
      </c>
      <c r="P2882" t="s">
        <v>607</v>
      </c>
      <c r="Q2882">
        <v>832289.1</v>
      </c>
      <c r="R2882">
        <v>1894039.79</v>
      </c>
      <c r="S2882">
        <v>1122319.73</v>
      </c>
      <c r="T2882" t="s">
        <v>2902</v>
      </c>
      <c r="U2882" s="221">
        <f t="shared" si="89"/>
        <v>7.7172006000000001E-2</v>
      </c>
    </row>
    <row r="2883" spans="1:21" hidden="1">
      <c r="A2883" s="55" t="str">
        <f t="shared" ref="A2883:A2946" si="90">F2883&amp;B2883</f>
        <v>Y0BP0</v>
      </c>
      <c r="B2883" s="55">
        <f>VLOOKUP(J2883,'Mapping-CITI'!A:E,5,0)</f>
        <v>0</v>
      </c>
      <c r="D2883" s="42">
        <v>45016</v>
      </c>
      <c r="E2883" s="42">
        <v>45199</v>
      </c>
      <c r="F2883" t="s">
        <v>2902</v>
      </c>
      <c r="G2883" t="s">
        <v>2929</v>
      </c>
      <c r="H2883">
        <v>1400</v>
      </c>
      <c r="I2883" t="s">
        <v>2773</v>
      </c>
      <c r="J2883">
        <v>107102</v>
      </c>
      <c r="K2883" t="s">
        <v>2015</v>
      </c>
      <c r="L2883">
        <v>0</v>
      </c>
      <c r="M2883">
        <v>43811887.5</v>
      </c>
      <c r="N2883">
        <v>43811887.5</v>
      </c>
      <c r="O2883">
        <v>0</v>
      </c>
      <c r="P2883" t="s">
        <v>607</v>
      </c>
      <c r="Q2883">
        <v>0</v>
      </c>
      <c r="R2883">
        <v>0</v>
      </c>
      <c r="S2883">
        <v>0</v>
      </c>
      <c r="T2883" t="s">
        <v>2902</v>
      </c>
      <c r="U2883" s="221">
        <f t="shared" ref="U2883:U2946" si="91">(M2883-N2883)/10^7</f>
        <v>0</v>
      </c>
    </row>
    <row r="2884" spans="1:21" hidden="1">
      <c r="A2884" s="55" t="str">
        <f t="shared" si="90"/>
        <v>Y0BP0</v>
      </c>
      <c r="B2884" s="55">
        <f>VLOOKUP(J2884,'Mapping-CITI'!A:E,5,0)</f>
        <v>0</v>
      </c>
      <c r="D2884" s="42">
        <v>45016</v>
      </c>
      <c r="E2884" s="42">
        <v>45199</v>
      </c>
      <c r="F2884" t="s">
        <v>2902</v>
      </c>
      <c r="G2884" t="s">
        <v>2929</v>
      </c>
      <c r="H2884">
        <v>1400</v>
      </c>
      <c r="I2884" t="s">
        <v>2773</v>
      </c>
      <c r="J2884">
        <v>107106</v>
      </c>
      <c r="K2884" t="s">
        <v>2753</v>
      </c>
      <c r="L2884">
        <v>0.03</v>
      </c>
      <c r="M2884">
        <v>0</v>
      </c>
      <c r="N2884">
        <v>0</v>
      </c>
      <c r="O2884">
        <v>0.03</v>
      </c>
      <c r="P2884" t="s">
        <v>607</v>
      </c>
      <c r="Q2884">
        <v>0.03</v>
      </c>
      <c r="R2884">
        <v>0</v>
      </c>
      <c r="S2884">
        <v>0</v>
      </c>
      <c r="T2884" t="s">
        <v>2902</v>
      </c>
      <c r="U2884" s="221">
        <f t="shared" si="91"/>
        <v>0</v>
      </c>
    </row>
    <row r="2885" spans="1:21" hidden="1">
      <c r="A2885" s="55" t="str">
        <f t="shared" si="90"/>
        <v>Y0BP0</v>
      </c>
      <c r="B2885" s="55">
        <f>VLOOKUP(J2885,'Mapping-CITI'!A:E,5,0)</f>
        <v>0</v>
      </c>
      <c r="D2885" s="42">
        <v>45016</v>
      </c>
      <c r="E2885" s="42">
        <v>45199</v>
      </c>
      <c r="F2885" t="s">
        <v>2902</v>
      </c>
      <c r="G2885" t="s">
        <v>2929</v>
      </c>
      <c r="H2885">
        <v>1230</v>
      </c>
      <c r="I2885" t="s">
        <v>2772</v>
      </c>
      <c r="J2885">
        <v>111126</v>
      </c>
      <c r="K2885" t="s">
        <v>2022</v>
      </c>
      <c r="L2885">
        <v>35144.71</v>
      </c>
      <c r="M2885">
        <v>-30006.3</v>
      </c>
      <c r="N2885">
        <v>0</v>
      </c>
      <c r="O2885">
        <v>5138.41</v>
      </c>
      <c r="P2885" t="s">
        <v>607</v>
      </c>
      <c r="Q2885">
        <v>5138.41</v>
      </c>
      <c r="R2885">
        <v>0</v>
      </c>
      <c r="S2885">
        <v>0</v>
      </c>
      <c r="T2885" t="s">
        <v>2902</v>
      </c>
      <c r="U2885" s="221">
        <f t="shared" si="91"/>
        <v>-3.0006299999999998E-3</v>
      </c>
    </row>
    <row r="2886" spans="1:21" hidden="1">
      <c r="A2886" s="55" t="str">
        <f t="shared" si="90"/>
        <v>Y0BP0</v>
      </c>
      <c r="B2886" s="55">
        <f>VLOOKUP(J2886,'Mapping-CITI'!A:E,5,0)</f>
        <v>0</v>
      </c>
      <c r="D2886" s="42">
        <v>45016</v>
      </c>
      <c r="E2886" s="42">
        <v>45199</v>
      </c>
      <c r="F2886" t="s">
        <v>2902</v>
      </c>
      <c r="G2886" t="s">
        <v>2929</v>
      </c>
      <c r="H2886">
        <v>1230</v>
      </c>
      <c r="I2886" t="s">
        <v>2772</v>
      </c>
      <c r="J2886">
        <v>111127</v>
      </c>
      <c r="K2886" t="s">
        <v>2023</v>
      </c>
      <c r="L2886">
        <v>0</v>
      </c>
      <c r="M2886">
        <v>0</v>
      </c>
      <c r="N2886">
        <v>0</v>
      </c>
      <c r="O2886">
        <v>0</v>
      </c>
      <c r="P2886" t="s">
        <v>607</v>
      </c>
      <c r="Q2886">
        <v>0</v>
      </c>
      <c r="R2886">
        <v>0</v>
      </c>
      <c r="S2886">
        <v>11800</v>
      </c>
      <c r="T2886" t="s">
        <v>2902</v>
      </c>
      <c r="U2886" s="221">
        <f t="shared" si="91"/>
        <v>0</v>
      </c>
    </row>
    <row r="2887" spans="1:21" hidden="1">
      <c r="A2887" s="55" t="str">
        <f t="shared" si="90"/>
        <v>Y0BP0</v>
      </c>
      <c r="B2887" s="55">
        <f>VLOOKUP(J2887,'Mapping-CITI'!A:E,5,0)</f>
        <v>0</v>
      </c>
      <c r="D2887" s="42">
        <v>45016</v>
      </c>
      <c r="E2887" s="42">
        <v>45199</v>
      </c>
      <c r="F2887" t="s">
        <v>2902</v>
      </c>
      <c r="G2887" t="s">
        <v>2929</v>
      </c>
      <c r="H2887">
        <v>1400</v>
      </c>
      <c r="I2887" t="s">
        <v>2773</v>
      </c>
      <c r="J2887">
        <v>111137</v>
      </c>
      <c r="K2887" t="s">
        <v>2027</v>
      </c>
      <c r="L2887">
        <v>0</v>
      </c>
      <c r="M2887">
        <v>757.45</v>
      </c>
      <c r="N2887">
        <v>757.45</v>
      </c>
      <c r="O2887">
        <v>0</v>
      </c>
      <c r="P2887" t="s">
        <v>607</v>
      </c>
      <c r="Q2887">
        <v>0</v>
      </c>
      <c r="R2887">
        <v>757.45</v>
      </c>
      <c r="S2887">
        <v>757.45</v>
      </c>
      <c r="T2887" t="s">
        <v>2902</v>
      </c>
      <c r="U2887" s="221">
        <f t="shared" si="91"/>
        <v>0</v>
      </c>
    </row>
    <row r="2888" spans="1:21" hidden="1">
      <c r="A2888" s="55" t="str">
        <f t="shared" si="90"/>
        <v>Y0BP0</v>
      </c>
      <c r="B2888" s="55">
        <f>VLOOKUP(J2888,'Mapping-CITI'!A:E,5,0)</f>
        <v>0</v>
      </c>
      <c r="D2888" s="42">
        <v>45016</v>
      </c>
      <c r="E2888" s="42">
        <v>45199</v>
      </c>
      <c r="F2888" t="s">
        <v>2902</v>
      </c>
      <c r="G2888" t="s">
        <v>2929</v>
      </c>
      <c r="H2888">
        <v>1400</v>
      </c>
      <c r="I2888" t="s">
        <v>2773</v>
      </c>
      <c r="J2888">
        <v>111182</v>
      </c>
      <c r="K2888" t="s">
        <v>2029</v>
      </c>
      <c r="L2888">
        <v>7052.69</v>
      </c>
      <c r="M2888">
        <v>0</v>
      </c>
      <c r="N2888">
        <v>0</v>
      </c>
      <c r="O2888">
        <v>7052.69</v>
      </c>
      <c r="P2888" t="s">
        <v>607</v>
      </c>
      <c r="Q2888">
        <v>7052.69</v>
      </c>
      <c r="R2888">
        <v>0</v>
      </c>
      <c r="S2888">
        <v>0</v>
      </c>
      <c r="T2888" t="s">
        <v>2902</v>
      </c>
      <c r="U2888" s="221">
        <f t="shared" si="91"/>
        <v>0</v>
      </c>
    </row>
    <row r="2889" spans="1:21" hidden="1">
      <c r="A2889" s="55" t="str">
        <f t="shared" si="90"/>
        <v>Y0BP0</v>
      </c>
      <c r="B2889" s="55">
        <f>VLOOKUP(J2889,'Mapping-CITI'!A:E,5,0)</f>
        <v>0</v>
      </c>
      <c r="D2889" s="42">
        <v>45016</v>
      </c>
      <c r="E2889" s="42">
        <v>45199</v>
      </c>
      <c r="F2889" t="s">
        <v>2902</v>
      </c>
      <c r="G2889" t="s">
        <v>2929</v>
      </c>
      <c r="H2889">
        <v>1400</v>
      </c>
      <c r="I2889" t="s">
        <v>2773</v>
      </c>
      <c r="J2889">
        <v>111183</v>
      </c>
      <c r="K2889" t="s">
        <v>2030</v>
      </c>
      <c r="L2889">
        <v>7378.08</v>
      </c>
      <c r="M2889">
        <v>0</v>
      </c>
      <c r="N2889">
        <v>0</v>
      </c>
      <c r="O2889">
        <v>7378.08</v>
      </c>
      <c r="P2889" t="s">
        <v>607</v>
      </c>
      <c r="Q2889">
        <v>7378.08</v>
      </c>
      <c r="R2889">
        <v>0</v>
      </c>
      <c r="S2889">
        <v>0</v>
      </c>
      <c r="T2889" t="s">
        <v>2902</v>
      </c>
      <c r="U2889" s="221">
        <f t="shared" si="91"/>
        <v>0</v>
      </c>
    </row>
    <row r="2890" spans="1:21" hidden="1">
      <c r="A2890" s="55" t="str">
        <f t="shared" si="90"/>
        <v>Y0BP0</v>
      </c>
      <c r="B2890" s="55">
        <f>VLOOKUP(J2890,'Mapping-CITI'!A:E,5,0)</f>
        <v>0</v>
      </c>
      <c r="D2890" s="42">
        <v>45016</v>
      </c>
      <c r="E2890" s="42">
        <v>45199</v>
      </c>
      <c r="F2890" t="s">
        <v>2902</v>
      </c>
      <c r="G2890" t="s">
        <v>2929</v>
      </c>
      <c r="H2890">
        <v>1400</v>
      </c>
      <c r="I2890" t="s">
        <v>2773</v>
      </c>
      <c r="J2890">
        <v>111184</v>
      </c>
      <c r="K2890" t="s">
        <v>2031</v>
      </c>
      <c r="L2890">
        <v>80739.33</v>
      </c>
      <c r="M2890">
        <v>0</v>
      </c>
      <c r="N2890">
        <v>0</v>
      </c>
      <c r="O2890">
        <v>80739.33</v>
      </c>
      <c r="P2890" t="s">
        <v>607</v>
      </c>
      <c r="Q2890">
        <v>80739.33</v>
      </c>
      <c r="R2890">
        <v>0</v>
      </c>
      <c r="S2890">
        <v>0</v>
      </c>
      <c r="T2890" t="s">
        <v>2902</v>
      </c>
      <c r="U2890" s="221">
        <f t="shared" si="91"/>
        <v>0</v>
      </c>
    </row>
    <row r="2891" spans="1:21" hidden="1">
      <c r="A2891" s="55" t="str">
        <f t="shared" si="90"/>
        <v>Y0BP0</v>
      </c>
      <c r="B2891" s="55">
        <f>VLOOKUP(J2891,'Mapping-CITI'!A:E,5,0)</f>
        <v>0</v>
      </c>
      <c r="D2891" s="42">
        <v>45016</v>
      </c>
      <c r="E2891" s="42">
        <v>45199</v>
      </c>
      <c r="F2891" t="s">
        <v>2902</v>
      </c>
      <c r="G2891" t="s">
        <v>2929</v>
      </c>
      <c r="H2891">
        <v>1400</v>
      </c>
      <c r="I2891" t="s">
        <v>2773</v>
      </c>
      <c r="J2891">
        <v>111220</v>
      </c>
      <c r="K2891" t="s">
        <v>2655</v>
      </c>
      <c r="L2891">
        <v>8991928.1500000004</v>
      </c>
      <c r="M2891">
        <v>1419003302.51</v>
      </c>
      <c r="N2891">
        <v>1418765109.22</v>
      </c>
      <c r="O2891">
        <v>9230121.4399999995</v>
      </c>
      <c r="P2891" t="s">
        <v>607</v>
      </c>
      <c r="Q2891">
        <v>9230121.4399999995</v>
      </c>
      <c r="R2891">
        <v>1419003302.51</v>
      </c>
      <c r="S2891">
        <v>1418765109.22</v>
      </c>
      <c r="T2891" t="s">
        <v>2902</v>
      </c>
      <c r="U2891" s="221">
        <f t="shared" si="91"/>
        <v>2.3819328999996184E-2</v>
      </c>
    </row>
    <row r="2892" spans="1:21" hidden="1">
      <c r="A2892" s="55" t="str">
        <f t="shared" si="90"/>
        <v>Y0BP0</v>
      </c>
      <c r="B2892" s="55">
        <f>VLOOKUP(J2892,'Mapping-CITI'!A:E,5,0)</f>
        <v>0</v>
      </c>
      <c r="D2892" s="42">
        <v>45016</v>
      </c>
      <c r="E2892" s="42">
        <v>45199</v>
      </c>
      <c r="F2892" t="s">
        <v>2902</v>
      </c>
      <c r="G2892" t="s">
        <v>2929</v>
      </c>
      <c r="H2892">
        <v>1400</v>
      </c>
      <c r="I2892" t="s">
        <v>2773</v>
      </c>
      <c r="J2892">
        <v>111221</v>
      </c>
      <c r="K2892" t="s">
        <v>2656</v>
      </c>
      <c r="L2892">
        <v>-8991928.1500000004</v>
      </c>
      <c r="M2892">
        <v>1418765109.22</v>
      </c>
      <c r="N2892">
        <v>1419003302.51</v>
      </c>
      <c r="O2892">
        <v>-9230121.4399999995</v>
      </c>
      <c r="P2892" t="s">
        <v>607</v>
      </c>
      <c r="Q2892">
        <v>-9230121.4399999995</v>
      </c>
      <c r="R2892">
        <v>1418765109.22</v>
      </c>
      <c r="S2892">
        <v>1419003302.51</v>
      </c>
      <c r="T2892" t="s">
        <v>2902</v>
      </c>
      <c r="U2892" s="221">
        <f t="shared" si="91"/>
        <v>-2.3819328999996184E-2</v>
      </c>
    </row>
    <row r="2893" spans="1:21" hidden="1">
      <c r="A2893" s="55" t="str">
        <f t="shared" si="90"/>
        <v>Y0BP0</v>
      </c>
      <c r="B2893" s="55">
        <f>VLOOKUP(J2893,'Mapping-CITI'!A:E,5,0)</f>
        <v>0</v>
      </c>
      <c r="D2893" s="42">
        <v>45016</v>
      </c>
      <c r="E2893" s="42">
        <v>45199</v>
      </c>
      <c r="F2893" t="s">
        <v>2902</v>
      </c>
      <c r="G2893" t="s">
        <v>2929</v>
      </c>
      <c r="H2893">
        <v>1220</v>
      </c>
      <c r="I2893" t="s">
        <v>2785</v>
      </c>
      <c r="J2893">
        <v>121116</v>
      </c>
      <c r="K2893" t="s">
        <v>2033</v>
      </c>
      <c r="L2893">
        <v>29147254.52</v>
      </c>
      <c r="M2893">
        <v>19100638.890000001</v>
      </c>
      <c r="N2893">
        <v>0</v>
      </c>
      <c r="O2893">
        <v>48247893.409999996</v>
      </c>
      <c r="P2893" t="s">
        <v>607</v>
      </c>
      <c r="Q2893">
        <v>48247893.409999996</v>
      </c>
      <c r="R2893">
        <v>0</v>
      </c>
      <c r="S2893">
        <v>0</v>
      </c>
      <c r="T2893" t="s">
        <v>2902</v>
      </c>
      <c r="U2893" s="221">
        <f t="shared" si="91"/>
        <v>1.9100638890000001</v>
      </c>
    </row>
    <row r="2894" spans="1:21" hidden="1">
      <c r="A2894" s="55" t="str">
        <f t="shared" si="90"/>
        <v>Y0BP0</v>
      </c>
      <c r="B2894" s="55">
        <f>VLOOKUP(J2894,'Mapping-CITI'!A:E,5,0)</f>
        <v>0</v>
      </c>
      <c r="D2894" s="42">
        <v>45016</v>
      </c>
      <c r="E2894" s="42">
        <v>45199</v>
      </c>
      <c r="F2894" t="s">
        <v>2902</v>
      </c>
      <c r="G2894" t="s">
        <v>2929</v>
      </c>
      <c r="H2894">
        <v>1700</v>
      </c>
      <c r="I2894" t="s">
        <v>2768</v>
      </c>
      <c r="J2894">
        <v>141017</v>
      </c>
      <c r="K2894" t="s">
        <v>2035</v>
      </c>
      <c r="L2894">
        <v>0</v>
      </c>
      <c r="M2894">
        <v>264000</v>
      </c>
      <c r="N2894">
        <v>264000</v>
      </c>
      <c r="O2894">
        <v>0</v>
      </c>
      <c r="P2894" t="s">
        <v>607</v>
      </c>
      <c r="Q2894">
        <v>0</v>
      </c>
      <c r="R2894">
        <v>264000</v>
      </c>
      <c r="S2894">
        <v>264000</v>
      </c>
      <c r="T2894" t="s">
        <v>2902</v>
      </c>
      <c r="U2894" s="221">
        <f t="shared" si="91"/>
        <v>0</v>
      </c>
    </row>
    <row r="2895" spans="1:21" hidden="1">
      <c r="A2895" s="55" t="str">
        <f t="shared" si="90"/>
        <v>Y0BPIgnore</v>
      </c>
      <c r="B2895" s="55" t="str">
        <f>VLOOKUP(J2895,'Mapping-CITI'!A:E,5,0)</f>
        <v>Ignore</v>
      </c>
      <c r="D2895" s="42">
        <v>45016</v>
      </c>
      <c r="E2895" s="42">
        <v>45199</v>
      </c>
      <c r="F2895" t="s">
        <v>2902</v>
      </c>
      <c r="G2895" t="s">
        <v>2929</v>
      </c>
      <c r="H2895">
        <v>1700</v>
      </c>
      <c r="I2895" t="s">
        <v>2768</v>
      </c>
      <c r="J2895">
        <v>141258</v>
      </c>
      <c r="K2895" t="s">
        <v>3364</v>
      </c>
      <c r="L2895">
        <v>0</v>
      </c>
      <c r="M2895">
        <v>500000</v>
      </c>
      <c r="N2895">
        <v>500000</v>
      </c>
      <c r="O2895">
        <v>0</v>
      </c>
      <c r="P2895" t="s">
        <v>607</v>
      </c>
      <c r="Q2895">
        <v>0</v>
      </c>
      <c r="R2895">
        <v>500000</v>
      </c>
      <c r="S2895">
        <v>500000</v>
      </c>
      <c r="T2895" t="s">
        <v>2902</v>
      </c>
      <c r="U2895" s="221">
        <f t="shared" si="91"/>
        <v>0</v>
      </c>
    </row>
    <row r="2896" spans="1:21" hidden="1">
      <c r="A2896" s="55" t="str">
        <f t="shared" si="90"/>
        <v>Y0BP0</v>
      </c>
      <c r="B2896" s="55">
        <f>VLOOKUP(J2896,'Mapping-CITI'!A:E,5,0)</f>
        <v>0</v>
      </c>
      <c r="D2896" s="42">
        <v>45016</v>
      </c>
      <c r="E2896" s="42">
        <v>45199</v>
      </c>
      <c r="F2896" t="s">
        <v>2902</v>
      </c>
      <c r="G2896" t="s">
        <v>2929</v>
      </c>
      <c r="H2896">
        <v>1700</v>
      </c>
      <c r="I2896" t="s">
        <v>2768</v>
      </c>
      <c r="J2896">
        <v>141280</v>
      </c>
      <c r="K2896" t="s">
        <v>2036</v>
      </c>
      <c r="L2896">
        <v>113776.61</v>
      </c>
      <c r="M2896">
        <v>49224560369.110001</v>
      </c>
      <c r="N2896">
        <v>49224598069.019997</v>
      </c>
      <c r="O2896">
        <v>76076.7</v>
      </c>
      <c r="P2896" t="s">
        <v>607</v>
      </c>
      <c r="Q2896">
        <v>76076.7</v>
      </c>
      <c r="R2896">
        <v>85618448.969999999</v>
      </c>
      <c r="S2896">
        <v>284880567.25999999</v>
      </c>
      <c r="T2896" t="s">
        <v>2902</v>
      </c>
      <c r="U2896" s="221">
        <f t="shared" si="91"/>
        <v>-3.7699909996032717E-3</v>
      </c>
    </row>
    <row r="2897" spans="1:21" hidden="1">
      <c r="A2897" s="55" t="str">
        <f t="shared" si="90"/>
        <v>Y0BP0</v>
      </c>
      <c r="B2897" s="55">
        <f>VLOOKUP(J2897,'Mapping-CITI'!A:E,5,0)</f>
        <v>0</v>
      </c>
      <c r="D2897" s="42">
        <v>45016</v>
      </c>
      <c r="E2897" s="42">
        <v>45199</v>
      </c>
      <c r="F2897" t="s">
        <v>2902</v>
      </c>
      <c r="G2897" t="s">
        <v>2929</v>
      </c>
      <c r="H2897">
        <v>1700</v>
      </c>
      <c r="I2897" t="s">
        <v>2768</v>
      </c>
      <c r="J2897">
        <v>141366</v>
      </c>
      <c r="K2897" t="s">
        <v>2857</v>
      </c>
      <c r="L2897">
        <v>0</v>
      </c>
      <c r="M2897">
        <v>99993.62</v>
      </c>
      <c r="N2897">
        <v>99993.62</v>
      </c>
      <c r="O2897">
        <v>0</v>
      </c>
      <c r="P2897" t="s">
        <v>607</v>
      </c>
      <c r="Q2897">
        <v>0</v>
      </c>
      <c r="R2897">
        <v>99993.62</v>
      </c>
      <c r="S2897">
        <v>99993.62</v>
      </c>
      <c r="T2897" t="s">
        <v>2902</v>
      </c>
      <c r="U2897" s="221">
        <f t="shared" si="91"/>
        <v>0</v>
      </c>
    </row>
    <row r="2898" spans="1:21" hidden="1">
      <c r="A2898" s="55" t="str">
        <f t="shared" si="90"/>
        <v>Y0BP0</v>
      </c>
      <c r="B2898" s="55">
        <f>VLOOKUP(J2898,'Mapping-CITI'!A:E,5,0)</f>
        <v>0</v>
      </c>
      <c r="D2898" s="42">
        <v>45016</v>
      </c>
      <c r="E2898" s="42">
        <v>45199</v>
      </c>
      <c r="F2898" t="s">
        <v>2902</v>
      </c>
      <c r="G2898" t="s">
        <v>2929</v>
      </c>
      <c r="H2898">
        <v>1700</v>
      </c>
      <c r="I2898" t="s">
        <v>2768</v>
      </c>
      <c r="J2898">
        <v>141382</v>
      </c>
      <c r="K2898" t="s">
        <v>2052</v>
      </c>
      <c r="L2898">
        <v>0</v>
      </c>
      <c r="M2898">
        <v>215768785.81</v>
      </c>
      <c r="N2898">
        <v>215768785.81</v>
      </c>
      <c r="O2898">
        <v>0</v>
      </c>
      <c r="P2898" t="s">
        <v>607</v>
      </c>
      <c r="Q2898">
        <v>0</v>
      </c>
      <c r="R2898">
        <v>215768785.81</v>
      </c>
      <c r="S2898">
        <v>215768785.81</v>
      </c>
      <c r="T2898" t="s">
        <v>2902</v>
      </c>
      <c r="U2898" s="221">
        <f t="shared" si="91"/>
        <v>0</v>
      </c>
    </row>
    <row r="2899" spans="1:21" hidden="1">
      <c r="A2899" s="55" t="str">
        <f t="shared" si="90"/>
        <v>Y0BP0</v>
      </c>
      <c r="B2899" s="55">
        <f>VLOOKUP(J2899,'Mapping-CITI'!A:E,5,0)</f>
        <v>0</v>
      </c>
      <c r="D2899" s="42">
        <v>45016</v>
      </c>
      <c r="E2899" s="42">
        <v>45199</v>
      </c>
      <c r="F2899" t="s">
        <v>2902</v>
      </c>
      <c r="G2899" t="s">
        <v>2929</v>
      </c>
      <c r="H2899">
        <v>1700</v>
      </c>
      <c r="I2899" t="s">
        <v>2768</v>
      </c>
      <c r="J2899">
        <v>141398</v>
      </c>
      <c r="K2899" t="s">
        <v>2911</v>
      </c>
      <c r="L2899">
        <v>0</v>
      </c>
      <c r="M2899">
        <v>757.45</v>
      </c>
      <c r="N2899">
        <v>757.45</v>
      </c>
      <c r="O2899">
        <v>0</v>
      </c>
      <c r="P2899" t="s">
        <v>607</v>
      </c>
      <c r="Q2899">
        <v>0</v>
      </c>
      <c r="R2899">
        <v>757.45</v>
      </c>
      <c r="S2899">
        <v>757.45</v>
      </c>
      <c r="T2899" t="s">
        <v>2902</v>
      </c>
      <c r="U2899" s="221">
        <f t="shared" si="91"/>
        <v>0</v>
      </c>
    </row>
    <row r="2900" spans="1:21" hidden="1">
      <c r="A2900" s="55" t="str">
        <f t="shared" si="90"/>
        <v>Y0BP0</v>
      </c>
      <c r="B2900" s="55">
        <f>VLOOKUP(J2900,'Mapping-CITI'!A:E,5,0)</f>
        <v>0</v>
      </c>
      <c r="D2900" s="42">
        <v>45016</v>
      </c>
      <c r="E2900" s="42">
        <v>45199</v>
      </c>
      <c r="F2900" t="s">
        <v>2902</v>
      </c>
      <c r="G2900" t="s">
        <v>2929</v>
      </c>
      <c r="H2900">
        <v>1700</v>
      </c>
      <c r="I2900" t="s">
        <v>2768</v>
      </c>
      <c r="J2900">
        <v>141399</v>
      </c>
      <c r="K2900" t="s">
        <v>2912</v>
      </c>
      <c r="L2900">
        <v>0</v>
      </c>
      <c r="M2900">
        <v>19648000</v>
      </c>
      <c r="N2900">
        <v>19708000</v>
      </c>
      <c r="O2900">
        <v>-60000</v>
      </c>
      <c r="P2900" t="s">
        <v>607</v>
      </c>
      <c r="Q2900">
        <v>-60000</v>
      </c>
      <c r="R2900">
        <v>19648000</v>
      </c>
      <c r="S2900">
        <v>19708000</v>
      </c>
      <c r="T2900" t="s">
        <v>2902</v>
      </c>
      <c r="U2900" s="221">
        <f t="shared" si="91"/>
        <v>-6.0000000000000001E-3</v>
      </c>
    </row>
    <row r="2901" spans="1:21" hidden="1">
      <c r="A2901" s="55" t="str">
        <f t="shared" si="90"/>
        <v>Y0BP0</v>
      </c>
      <c r="B2901" s="55">
        <f>VLOOKUP(J2901,'Mapping-CITI'!A:E,5,0)</f>
        <v>0</v>
      </c>
      <c r="D2901" s="42">
        <v>45016</v>
      </c>
      <c r="E2901" s="42">
        <v>45199</v>
      </c>
      <c r="F2901" t="s">
        <v>2902</v>
      </c>
      <c r="G2901" t="s">
        <v>2929</v>
      </c>
      <c r="H2901">
        <v>1700</v>
      </c>
      <c r="I2901" t="s">
        <v>2768</v>
      </c>
      <c r="J2901">
        <v>141526</v>
      </c>
      <c r="K2901" t="s">
        <v>2062</v>
      </c>
      <c r="L2901">
        <v>0</v>
      </c>
      <c r="M2901">
        <v>353255.94</v>
      </c>
      <c r="N2901">
        <v>353255.94</v>
      </c>
      <c r="O2901">
        <v>0</v>
      </c>
      <c r="P2901" t="s">
        <v>607</v>
      </c>
      <c r="Q2901">
        <v>0</v>
      </c>
      <c r="R2901">
        <v>353255.94</v>
      </c>
      <c r="S2901">
        <v>353255.94</v>
      </c>
      <c r="T2901" t="s">
        <v>2902</v>
      </c>
      <c r="U2901" s="221">
        <f t="shared" si="91"/>
        <v>0</v>
      </c>
    </row>
    <row r="2902" spans="1:21" hidden="1">
      <c r="A2902" s="55" t="str">
        <f t="shared" si="90"/>
        <v>Y0BP0</v>
      </c>
      <c r="B2902" s="55">
        <f>VLOOKUP(J2902,'Mapping-CITI'!A:E,5,0)</f>
        <v>0</v>
      </c>
      <c r="D2902" s="42">
        <v>45016</v>
      </c>
      <c r="E2902" s="42">
        <v>45199</v>
      </c>
      <c r="F2902" t="s">
        <v>2902</v>
      </c>
      <c r="G2902" t="s">
        <v>2929</v>
      </c>
      <c r="H2902">
        <v>1700</v>
      </c>
      <c r="I2902" t="s">
        <v>2768</v>
      </c>
      <c r="J2902">
        <v>141647</v>
      </c>
      <c r="K2902" t="s">
        <v>2073</v>
      </c>
      <c r="L2902">
        <v>-98000</v>
      </c>
      <c r="M2902">
        <v>1198000</v>
      </c>
      <c r="N2902">
        <v>1100000</v>
      </c>
      <c r="O2902">
        <v>0</v>
      </c>
      <c r="P2902" t="s">
        <v>607</v>
      </c>
      <c r="Q2902">
        <v>0</v>
      </c>
      <c r="R2902">
        <v>1198000</v>
      </c>
      <c r="S2902">
        <v>1100000</v>
      </c>
      <c r="T2902" t="s">
        <v>2902</v>
      </c>
      <c r="U2902" s="221">
        <f t="shared" si="91"/>
        <v>9.7999999999999997E-3</v>
      </c>
    </row>
    <row r="2903" spans="1:21" hidden="1">
      <c r="A2903" s="55" t="str">
        <f t="shared" si="90"/>
        <v>Y0BP0</v>
      </c>
      <c r="B2903" s="55">
        <f>VLOOKUP(J2903,'Mapping-CITI'!A:E,5,0)</f>
        <v>0</v>
      </c>
      <c r="D2903" s="42">
        <v>45016</v>
      </c>
      <c r="E2903" s="42">
        <v>45199</v>
      </c>
      <c r="F2903" t="s">
        <v>2902</v>
      </c>
      <c r="G2903" t="s">
        <v>2929</v>
      </c>
      <c r="H2903">
        <v>1700</v>
      </c>
      <c r="I2903" t="s">
        <v>2768</v>
      </c>
      <c r="J2903">
        <v>141653</v>
      </c>
      <c r="K2903" t="s">
        <v>2074</v>
      </c>
      <c r="L2903">
        <v>0</v>
      </c>
      <c r="M2903">
        <v>597000</v>
      </c>
      <c r="N2903">
        <v>597000</v>
      </c>
      <c r="O2903">
        <v>0</v>
      </c>
      <c r="P2903" t="s">
        <v>607</v>
      </c>
      <c r="Q2903">
        <v>0</v>
      </c>
      <c r="R2903">
        <v>597000</v>
      </c>
      <c r="S2903">
        <v>597000</v>
      </c>
      <c r="T2903" t="s">
        <v>2902</v>
      </c>
      <c r="U2903" s="221">
        <f t="shared" si="91"/>
        <v>0</v>
      </c>
    </row>
    <row r="2904" spans="1:21" hidden="1">
      <c r="A2904" s="55" t="str">
        <f t="shared" si="90"/>
        <v>Y0BP0</v>
      </c>
      <c r="B2904" s="55">
        <f>VLOOKUP(J2904,'Mapping-CITI'!A:E,5,0)</f>
        <v>0</v>
      </c>
      <c r="D2904" s="42">
        <v>45016</v>
      </c>
      <c r="E2904" s="42">
        <v>45199</v>
      </c>
      <c r="F2904" t="s">
        <v>2902</v>
      </c>
      <c r="G2904" t="s">
        <v>2929</v>
      </c>
      <c r="H2904">
        <v>1700</v>
      </c>
      <c r="I2904" t="s">
        <v>2768</v>
      </c>
      <c r="J2904">
        <v>141724</v>
      </c>
      <c r="K2904" t="s">
        <v>2076</v>
      </c>
      <c r="L2904">
        <v>0</v>
      </c>
      <c r="M2904">
        <v>2622000</v>
      </c>
      <c r="N2904">
        <v>2624000</v>
      </c>
      <c r="O2904">
        <v>-2000</v>
      </c>
      <c r="P2904" t="s">
        <v>607</v>
      </c>
      <c r="Q2904">
        <v>-2000</v>
      </c>
      <c r="R2904">
        <v>2622000</v>
      </c>
      <c r="S2904">
        <v>2624000</v>
      </c>
      <c r="T2904" t="s">
        <v>2902</v>
      </c>
      <c r="U2904" s="221">
        <f t="shared" si="91"/>
        <v>-2.0000000000000001E-4</v>
      </c>
    </row>
    <row r="2905" spans="1:21" hidden="1">
      <c r="A2905" s="55" t="str">
        <f t="shared" si="90"/>
        <v>Y0BP0</v>
      </c>
      <c r="B2905" s="55">
        <f>VLOOKUP(J2905,'Mapping-CITI'!A:E,5,0)</f>
        <v>0</v>
      </c>
      <c r="D2905" s="42">
        <v>45016</v>
      </c>
      <c r="E2905" s="42">
        <v>45199</v>
      </c>
      <c r="F2905" t="s">
        <v>2902</v>
      </c>
      <c r="G2905" t="s">
        <v>2929</v>
      </c>
      <c r="H2905">
        <v>1700</v>
      </c>
      <c r="I2905" t="s">
        <v>2768</v>
      </c>
      <c r="J2905">
        <v>141744</v>
      </c>
      <c r="K2905" t="s">
        <v>2087</v>
      </c>
      <c r="L2905">
        <v>0</v>
      </c>
      <c r="M2905">
        <v>272433891.20999998</v>
      </c>
      <c r="N2905">
        <v>272433891.20999998</v>
      </c>
      <c r="O2905">
        <v>0</v>
      </c>
      <c r="P2905" t="s">
        <v>607</v>
      </c>
      <c r="Q2905">
        <v>0</v>
      </c>
      <c r="R2905">
        <v>272433891.20999998</v>
      </c>
      <c r="S2905">
        <v>272433891.20999998</v>
      </c>
      <c r="T2905" t="s">
        <v>2902</v>
      </c>
      <c r="U2905" s="221">
        <f t="shared" si="91"/>
        <v>0</v>
      </c>
    </row>
    <row r="2906" spans="1:21" hidden="1">
      <c r="A2906" s="55" t="str">
        <f t="shared" si="90"/>
        <v>Y0BP0</v>
      </c>
      <c r="B2906" s="55">
        <f>VLOOKUP(J2906,'Mapping-CITI'!A:E,5,0)</f>
        <v>0</v>
      </c>
      <c r="D2906" s="42">
        <v>45016</v>
      </c>
      <c r="E2906" s="42">
        <v>45199</v>
      </c>
      <c r="F2906" t="s">
        <v>2902</v>
      </c>
      <c r="G2906" t="s">
        <v>2929</v>
      </c>
      <c r="H2906">
        <v>1700</v>
      </c>
      <c r="I2906" t="s">
        <v>2768</v>
      </c>
      <c r="J2906">
        <v>141754</v>
      </c>
      <c r="K2906" t="s">
        <v>2096</v>
      </c>
      <c r="L2906">
        <v>0</v>
      </c>
      <c r="M2906">
        <v>127000</v>
      </c>
      <c r="N2906">
        <v>127000</v>
      </c>
      <c r="O2906">
        <v>0</v>
      </c>
      <c r="P2906" t="s">
        <v>607</v>
      </c>
      <c r="Q2906">
        <v>0</v>
      </c>
      <c r="R2906">
        <v>127000</v>
      </c>
      <c r="S2906">
        <v>127000</v>
      </c>
      <c r="T2906" t="s">
        <v>2902</v>
      </c>
      <c r="U2906" s="221">
        <f t="shared" si="91"/>
        <v>0</v>
      </c>
    </row>
    <row r="2907" spans="1:21" hidden="1">
      <c r="A2907" s="55" t="str">
        <f t="shared" si="90"/>
        <v>Y0BP0</v>
      </c>
      <c r="B2907" s="55">
        <f>VLOOKUP(J2907,'Mapping-CITI'!A:E,5,0)</f>
        <v>0</v>
      </c>
      <c r="D2907" s="42">
        <v>45016</v>
      </c>
      <c r="E2907" s="42">
        <v>45199</v>
      </c>
      <c r="F2907" t="s">
        <v>2902</v>
      </c>
      <c r="G2907" t="s">
        <v>2929</v>
      </c>
      <c r="H2907">
        <v>1700</v>
      </c>
      <c r="I2907" t="s">
        <v>2768</v>
      </c>
      <c r="J2907">
        <v>141769</v>
      </c>
      <c r="K2907" t="s">
        <v>2105</v>
      </c>
      <c r="L2907">
        <v>0</v>
      </c>
      <c r="M2907">
        <v>214000</v>
      </c>
      <c r="N2907">
        <v>214000</v>
      </c>
      <c r="O2907">
        <v>0</v>
      </c>
      <c r="P2907" t="s">
        <v>607</v>
      </c>
      <c r="Q2907">
        <v>0</v>
      </c>
      <c r="R2907">
        <v>214000</v>
      </c>
      <c r="S2907">
        <v>214000</v>
      </c>
      <c r="T2907" t="s">
        <v>2902</v>
      </c>
      <c r="U2907" s="221">
        <f t="shared" si="91"/>
        <v>0</v>
      </c>
    </row>
    <row r="2908" spans="1:21" hidden="1">
      <c r="A2908" s="55" t="str">
        <f t="shared" si="90"/>
        <v>Y0BP0</v>
      </c>
      <c r="B2908" s="55">
        <f>VLOOKUP(J2908,'Mapping-CITI'!A:E,5,0)</f>
        <v>0</v>
      </c>
      <c r="D2908" s="42">
        <v>45016</v>
      </c>
      <c r="E2908" s="42">
        <v>45199</v>
      </c>
      <c r="F2908" t="s">
        <v>2902</v>
      </c>
      <c r="G2908" t="s">
        <v>2929</v>
      </c>
      <c r="H2908">
        <v>1700</v>
      </c>
      <c r="I2908" t="s">
        <v>2768</v>
      </c>
      <c r="J2908">
        <v>141779</v>
      </c>
      <c r="K2908" t="s">
        <v>2114</v>
      </c>
      <c r="L2908">
        <v>0</v>
      </c>
      <c r="M2908">
        <v>4196000</v>
      </c>
      <c r="N2908">
        <v>4196000</v>
      </c>
      <c r="O2908">
        <v>0</v>
      </c>
      <c r="P2908" t="s">
        <v>607</v>
      </c>
      <c r="Q2908">
        <v>0</v>
      </c>
      <c r="R2908">
        <v>4196000</v>
      </c>
      <c r="S2908">
        <v>4196000</v>
      </c>
      <c r="T2908" t="s">
        <v>2902</v>
      </c>
      <c r="U2908" s="221">
        <f t="shared" si="91"/>
        <v>0</v>
      </c>
    </row>
    <row r="2909" spans="1:21" hidden="1">
      <c r="A2909" s="55" t="str">
        <f t="shared" si="90"/>
        <v>Y0BP0</v>
      </c>
      <c r="B2909" s="55">
        <f>VLOOKUP(J2909,'Mapping-CITI'!A:E,5,0)</f>
        <v>0</v>
      </c>
      <c r="D2909" s="42">
        <v>45016</v>
      </c>
      <c r="E2909" s="42">
        <v>45199</v>
      </c>
      <c r="F2909" t="s">
        <v>2902</v>
      </c>
      <c r="G2909" t="s">
        <v>2929</v>
      </c>
      <c r="H2909">
        <v>1700</v>
      </c>
      <c r="I2909" t="s">
        <v>2768</v>
      </c>
      <c r="J2909">
        <v>141785</v>
      </c>
      <c r="K2909" t="s">
        <v>2918</v>
      </c>
      <c r="L2909">
        <v>0</v>
      </c>
      <c r="M2909">
        <v>5300000</v>
      </c>
      <c r="N2909">
        <v>5300000</v>
      </c>
      <c r="O2909">
        <v>0</v>
      </c>
      <c r="P2909" t="s">
        <v>607</v>
      </c>
      <c r="Q2909">
        <v>0</v>
      </c>
      <c r="R2909">
        <v>5300000</v>
      </c>
      <c r="S2909">
        <v>5300000</v>
      </c>
      <c r="T2909" t="s">
        <v>2902</v>
      </c>
      <c r="U2909" s="221">
        <f t="shared" si="91"/>
        <v>0</v>
      </c>
    </row>
    <row r="2910" spans="1:21" hidden="1">
      <c r="A2910" s="55" t="str">
        <f t="shared" si="90"/>
        <v>Y0BP0</v>
      </c>
      <c r="B2910" s="55">
        <f>VLOOKUP(J2910,'Mapping-CITI'!A:E,5,0)</f>
        <v>0</v>
      </c>
      <c r="D2910" s="42">
        <v>45016</v>
      </c>
      <c r="E2910" s="42">
        <v>45199</v>
      </c>
      <c r="F2910" t="s">
        <v>2902</v>
      </c>
      <c r="G2910" t="s">
        <v>2929</v>
      </c>
      <c r="H2910">
        <v>1700</v>
      </c>
      <c r="I2910" t="s">
        <v>2768</v>
      </c>
      <c r="J2910">
        <v>141789</v>
      </c>
      <c r="K2910" t="s">
        <v>2122</v>
      </c>
      <c r="L2910">
        <v>0</v>
      </c>
      <c r="M2910">
        <v>65000</v>
      </c>
      <c r="N2910">
        <v>65000</v>
      </c>
      <c r="O2910">
        <v>0</v>
      </c>
      <c r="P2910" t="s">
        <v>607</v>
      </c>
      <c r="Q2910">
        <v>0</v>
      </c>
      <c r="R2910">
        <v>65000</v>
      </c>
      <c r="S2910">
        <v>65000</v>
      </c>
      <c r="T2910" t="s">
        <v>2902</v>
      </c>
      <c r="U2910" s="221">
        <f t="shared" si="91"/>
        <v>0</v>
      </c>
    </row>
    <row r="2911" spans="1:21" hidden="1">
      <c r="A2911" s="55" t="str">
        <f t="shared" si="90"/>
        <v>Y0BPIgnore</v>
      </c>
      <c r="B2911" s="55" t="str">
        <f>VLOOKUP(J2911,'Mapping-CITI'!A:E,5,0)</f>
        <v>Ignore</v>
      </c>
      <c r="D2911" s="42">
        <v>45016</v>
      </c>
      <c r="E2911" s="42">
        <v>45199</v>
      </c>
      <c r="F2911" t="s">
        <v>2902</v>
      </c>
      <c r="G2911" t="s">
        <v>2929</v>
      </c>
      <c r="H2911">
        <v>1700</v>
      </c>
      <c r="I2911" t="s">
        <v>2768</v>
      </c>
      <c r="J2911">
        <v>141794</v>
      </c>
      <c r="K2911" t="s">
        <v>3365</v>
      </c>
      <c r="L2911">
        <v>0</v>
      </c>
      <c r="M2911">
        <v>27500</v>
      </c>
      <c r="N2911">
        <v>27500</v>
      </c>
      <c r="O2911">
        <v>0</v>
      </c>
      <c r="P2911" t="s">
        <v>607</v>
      </c>
      <c r="Q2911">
        <v>0</v>
      </c>
      <c r="R2911">
        <v>27500</v>
      </c>
      <c r="S2911">
        <v>27500</v>
      </c>
      <c r="T2911" t="s">
        <v>2902</v>
      </c>
      <c r="U2911" s="221">
        <f t="shared" si="91"/>
        <v>0</v>
      </c>
    </row>
    <row r="2912" spans="1:21" hidden="1">
      <c r="A2912" s="55" t="str">
        <f t="shared" si="90"/>
        <v>Y0BPIgnore</v>
      </c>
      <c r="B2912" s="55" t="str">
        <f>VLOOKUP(J2912,'Mapping-CITI'!A:E,5,0)</f>
        <v>Ignore</v>
      </c>
      <c r="D2912" s="42">
        <v>45016</v>
      </c>
      <c r="E2912" s="42">
        <v>45199</v>
      </c>
      <c r="F2912" t="s">
        <v>2902</v>
      </c>
      <c r="G2912" t="s">
        <v>2929</v>
      </c>
      <c r="H2912">
        <v>1700</v>
      </c>
      <c r="I2912" t="s">
        <v>2768</v>
      </c>
      <c r="J2912">
        <v>141865</v>
      </c>
      <c r="K2912" t="s">
        <v>3366</v>
      </c>
      <c r="L2912">
        <v>0</v>
      </c>
      <c r="M2912">
        <v>57000</v>
      </c>
      <c r="N2912">
        <v>57000</v>
      </c>
      <c r="O2912">
        <v>0</v>
      </c>
      <c r="P2912" t="s">
        <v>607</v>
      </c>
      <c r="Q2912">
        <v>0</v>
      </c>
      <c r="R2912">
        <v>57000</v>
      </c>
      <c r="S2912">
        <v>57000</v>
      </c>
      <c r="T2912" t="s">
        <v>2902</v>
      </c>
      <c r="U2912" s="221">
        <f t="shared" si="91"/>
        <v>0</v>
      </c>
    </row>
    <row r="2913" spans="1:21" hidden="1">
      <c r="A2913" s="55" t="str">
        <f t="shared" si="90"/>
        <v>Y0BP0</v>
      </c>
      <c r="B2913" s="55">
        <f>VLOOKUP(J2913,'Mapping-CITI'!A:E,5,0)</f>
        <v>0</v>
      </c>
      <c r="D2913" s="42">
        <v>45016</v>
      </c>
      <c r="E2913" s="42">
        <v>45199</v>
      </c>
      <c r="F2913" t="s">
        <v>2902</v>
      </c>
      <c r="G2913" t="s">
        <v>2929</v>
      </c>
      <c r="H2913">
        <v>1700</v>
      </c>
      <c r="I2913" t="s">
        <v>2768</v>
      </c>
      <c r="J2913">
        <v>142038</v>
      </c>
      <c r="K2913" t="s">
        <v>2128</v>
      </c>
      <c r="L2913">
        <v>0</v>
      </c>
      <c r="M2913">
        <v>5450000</v>
      </c>
      <c r="N2913">
        <v>5450000</v>
      </c>
      <c r="O2913">
        <v>0</v>
      </c>
      <c r="P2913" t="s">
        <v>607</v>
      </c>
      <c r="Q2913">
        <v>0</v>
      </c>
      <c r="R2913">
        <v>5450000</v>
      </c>
      <c r="S2913">
        <v>5450000</v>
      </c>
      <c r="T2913" t="s">
        <v>2902</v>
      </c>
      <c r="U2913" s="221">
        <f t="shared" si="91"/>
        <v>0</v>
      </c>
    </row>
    <row r="2914" spans="1:21" hidden="1">
      <c r="A2914" s="55" t="str">
        <f t="shared" si="90"/>
        <v>Y0BP0</v>
      </c>
      <c r="B2914" s="55">
        <f>VLOOKUP(J2914,'Mapping-CITI'!A:E,5,0)</f>
        <v>0</v>
      </c>
      <c r="D2914" s="42">
        <v>45016</v>
      </c>
      <c r="E2914" s="42">
        <v>45199</v>
      </c>
      <c r="F2914" t="s">
        <v>2902</v>
      </c>
      <c r="G2914" t="s">
        <v>2929</v>
      </c>
      <c r="H2914">
        <v>1700</v>
      </c>
      <c r="I2914" t="s">
        <v>2768</v>
      </c>
      <c r="J2914">
        <v>142042</v>
      </c>
      <c r="K2914" t="s">
        <v>2131</v>
      </c>
      <c r="L2914">
        <v>0</v>
      </c>
      <c r="M2914">
        <v>67169</v>
      </c>
      <c r="N2914">
        <v>67169</v>
      </c>
      <c r="O2914">
        <v>0</v>
      </c>
      <c r="P2914" t="s">
        <v>607</v>
      </c>
      <c r="Q2914">
        <v>0</v>
      </c>
      <c r="R2914">
        <v>67169</v>
      </c>
      <c r="S2914">
        <v>67169</v>
      </c>
      <c r="T2914" t="s">
        <v>2902</v>
      </c>
      <c r="U2914" s="221">
        <f t="shared" si="91"/>
        <v>0</v>
      </c>
    </row>
    <row r="2915" spans="1:21" hidden="1">
      <c r="A2915" s="55" t="str">
        <f t="shared" si="90"/>
        <v>Y0BP0</v>
      </c>
      <c r="B2915" s="55">
        <f>VLOOKUP(J2915,'Mapping-CITI'!A:E,5,0)</f>
        <v>0</v>
      </c>
      <c r="D2915" s="42">
        <v>45016</v>
      </c>
      <c r="E2915" s="42">
        <v>45199</v>
      </c>
      <c r="F2915" t="s">
        <v>2902</v>
      </c>
      <c r="G2915" t="s">
        <v>2929</v>
      </c>
      <c r="H2915">
        <v>1700</v>
      </c>
      <c r="I2915" t="s">
        <v>2768</v>
      </c>
      <c r="J2915">
        <v>142043</v>
      </c>
      <c r="K2915" t="s">
        <v>2657</v>
      </c>
      <c r="L2915">
        <v>0</v>
      </c>
      <c r="M2915">
        <v>10000</v>
      </c>
      <c r="N2915">
        <v>10000</v>
      </c>
      <c r="O2915">
        <v>0</v>
      </c>
      <c r="P2915" t="s">
        <v>607</v>
      </c>
      <c r="Q2915">
        <v>0</v>
      </c>
      <c r="R2915">
        <v>10000</v>
      </c>
      <c r="S2915">
        <v>10000</v>
      </c>
      <c r="T2915" t="s">
        <v>2902</v>
      </c>
      <c r="U2915" s="221">
        <f t="shared" si="91"/>
        <v>0</v>
      </c>
    </row>
    <row r="2916" spans="1:21" hidden="1">
      <c r="A2916" s="55" t="str">
        <f t="shared" si="90"/>
        <v>Y0BP0</v>
      </c>
      <c r="B2916" s="55">
        <f>VLOOKUP(J2916,'Mapping-CITI'!A:E,5,0)</f>
        <v>0</v>
      </c>
      <c r="D2916" s="42">
        <v>45016</v>
      </c>
      <c r="E2916" s="42">
        <v>45199</v>
      </c>
      <c r="F2916" t="s">
        <v>2902</v>
      </c>
      <c r="G2916" t="s">
        <v>2929</v>
      </c>
      <c r="H2916">
        <v>1700</v>
      </c>
      <c r="I2916" t="s">
        <v>2768</v>
      </c>
      <c r="J2916">
        <v>142044</v>
      </c>
      <c r="K2916" t="s">
        <v>2132</v>
      </c>
      <c r="L2916">
        <v>0</v>
      </c>
      <c r="M2916">
        <v>49500</v>
      </c>
      <c r="N2916">
        <v>49500</v>
      </c>
      <c r="O2916">
        <v>0</v>
      </c>
      <c r="P2916" t="s">
        <v>607</v>
      </c>
      <c r="Q2916">
        <v>0</v>
      </c>
      <c r="R2916">
        <v>49500</v>
      </c>
      <c r="S2916">
        <v>49500</v>
      </c>
      <c r="T2916" t="s">
        <v>2902</v>
      </c>
      <c r="U2916" s="221">
        <f t="shared" si="91"/>
        <v>0</v>
      </c>
    </row>
    <row r="2917" spans="1:21" hidden="1">
      <c r="A2917" s="55" t="str">
        <f t="shared" si="90"/>
        <v>Y0BP0</v>
      </c>
      <c r="B2917" s="55">
        <f>VLOOKUP(J2917,'Mapping-CITI'!A:E,5,0)</f>
        <v>0</v>
      </c>
      <c r="D2917" s="42">
        <v>45016</v>
      </c>
      <c r="E2917" s="42">
        <v>45199</v>
      </c>
      <c r="F2917" t="s">
        <v>2902</v>
      </c>
      <c r="G2917" t="s">
        <v>2929</v>
      </c>
      <c r="H2917">
        <v>1700</v>
      </c>
      <c r="I2917" t="s">
        <v>2768</v>
      </c>
      <c r="J2917">
        <v>142075</v>
      </c>
      <c r="K2917" t="s">
        <v>2545</v>
      </c>
      <c r="L2917">
        <v>1291471.54</v>
      </c>
      <c r="M2917">
        <v>0</v>
      </c>
      <c r="N2917">
        <v>260989.39</v>
      </c>
      <c r="O2917">
        <v>1030482.15</v>
      </c>
      <c r="P2917" t="s">
        <v>607</v>
      </c>
      <c r="Q2917">
        <v>1030482.15</v>
      </c>
      <c r="R2917">
        <v>0</v>
      </c>
      <c r="S2917">
        <v>260989.39</v>
      </c>
      <c r="T2917" t="s">
        <v>2902</v>
      </c>
      <c r="U2917" s="221">
        <f t="shared" si="91"/>
        <v>-2.6098939000000002E-2</v>
      </c>
    </row>
    <row r="2918" spans="1:21" hidden="1">
      <c r="A2918" s="55" t="str">
        <f t="shared" si="90"/>
        <v>Y0BPIgnore</v>
      </c>
      <c r="B2918" s="55" t="str">
        <f>VLOOKUP(J2918,'Mapping-CITI'!A:E,5,0)</f>
        <v>Ignore</v>
      </c>
      <c r="D2918" s="42">
        <v>45016</v>
      </c>
      <c r="E2918" s="42">
        <v>45199</v>
      </c>
      <c r="F2918" t="s">
        <v>2902</v>
      </c>
      <c r="G2918" t="s">
        <v>2929</v>
      </c>
      <c r="H2918">
        <v>1700</v>
      </c>
      <c r="I2918" t="s">
        <v>2768</v>
      </c>
      <c r="J2918">
        <v>142077</v>
      </c>
      <c r="K2918" t="s">
        <v>2913</v>
      </c>
      <c r="L2918">
        <v>385472.58</v>
      </c>
      <c r="M2918">
        <v>116022.7</v>
      </c>
      <c r="N2918">
        <v>449258.27</v>
      </c>
      <c r="O2918">
        <v>52237.01</v>
      </c>
      <c r="P2918" t="s">
        <v>607</v>
      </c>
      <c r="Q2918">
        <v>52237.01</v>
      </c>
      <c r="R2918">
        <v>116022.7</v>
      </c>
      <c r="S2918">
        <v>449258.27</v>
      </c>
      <c r="T2918" t="s">
        <v>2902</v>
      </c>
      <c r="U2918" s="221">
        <f t="shared" si="91"/>
        <v>-3.3323557000000004E-2</v>
      </c>
    </row>
    <row r="2919" spans="1:21" hidden="1">
      <c r="A2919" s="55" t="str">
        <f t="shared" si="90"/>
        <v>Y0BPIgnore</v>
      </c>
      <c r="B2919" s="55" t="str">
        <f>VLOOKUP(J2919,'Mapping-CITI'!A:E,5,0)</f>
        <v>Ignore</v>
      </c>
      <c r="D2919" s="42">
        <v>45016</v>
      </c>
      <c r="E2919" s="42">
        <v>45199</v>
      </c>
      <c r="F2919" t="s">
        <v>2902</v>
      </c>
      <c r="G2919" t="s">
        <v>2929</v>
      </c>
      <c r="H2919">
        <v>1700</v>
      </c>
      <c r="I2919" t="s">
        <v>2768</v>
      </c>
      <c r="J2919">
        <v>142096</v>
      </c>
      <c r="K2919" t="s">
        <v>3421</v>
      </c>
      <c r="L2919">
        <v>0</v>
      </c>
      <c r="M2919">
        <v>573.01</v>
      </c>
      <c r="N2919">
        <v>573.01</v>
      </c>
      <c r="O2919">
        <v>0</v>
      </c>
      <c r="P2919" t="s">
        <v>607</v>
      </c>
      <c r="Q2919">
        <v>0</v>
      </c>
      <c r="R2919">
        <v>573.01</v>
      </c>
      <c r="S2919">
        <v>573.01</v>
      </c>
      <c r="T2919" t="s">
        <v>2902</v>
      </c>
      <c r="U2919" s="221">
        <f t="shared" si="91"/>
        <v>0</v>
      </c>
    </row>
    <row r="2920" spans="1:21" hidden="1">
      <c r="A2920" s="55" t="str">
        <f t="shared" si="90"/>
        <v>Y0BPIgnore</v>
      </c>
      <c r="B2920" s="55" t="str">
        <f>VLOOKUP(J2920,'Mapping-CITI'!A:E,5,0)</f>
        <v>Ignore</v>
      </c>
      <c r="D2920" s="42">
        <v>45016</v>
      </c>
      <c r="E2920" s="42">
        <v>45199</v>
      </c>
      <c r="F2920" t="s">
        <v>2902</v>
      </c>
      <c r="G2920" t="s">
        <v>2929</v>
      </c>
      <c r="H2920">
        <v>1700</v>
      </c>
      <c r="I2920" t="s">
        <v>2768</v>
      </c>
      <c r="J2920">
        <v>142243</v>
      </c>
      <c r="K2920" t="s">
        <v>3367</v>
      </c>
      <c r="L2920">
        <v>0</v>
      </c>
      <c r="M2920">
        <v>6743507.7699999996</v>
      </c>
      <c r="N2920">
        <v>6743507.7699999996</v>
      </c>
      <c r="O2920">
        <v>0</v>
      </c>
      <c r="P2920" t="s">
        <v>607</v>
      </c>
      <c r="Q2920">
        <v>0</v>
      </c>
      <c r="R2920">
        <v>6743507.7699999996</v>
      </c>
      <c r="S2920">
        <v>6743507.7699999996</v>
      </c>
      <c r="T2920" t="s">
        <v>2902</v>
      </c>
      <c r="U2920" s="221">
        <f t="shared" si="91"/>
        <v>0</v>
      </c>
    </row>
    <row r="2921" spans="1:21" hidden="1">
      <c r="A2921" s="55" t="str">
        <f t="shared" si="90"/>
        <v>Y0BPIgnore</v>
      </c>
      <c r="B2921" s="55" t="str">
        <f>VLOOKUP(J2921,'Mapping-CITI'!A:E,5,0)</f>
        <v>Ignore</v>
      </c>
      <c r="D2921" s="42">
        <v>45016</v>
      </c>
      <c r="E2921" s="42">
        <v>45199</v>
      </c>
      <c r="F2921" t="s">
        <v>2902</v>
      </c>
      <c r="G2921" t="s">
        <v>2929</v>
      </c>
      <c r="H2921">
        <v>1700</v>
      </c>
      <c r="I2921" t="s">
        <v>2768</v>
      </c>
      <c r="J2921">
        <v>142251</v>
      </c>
      <c r="K2921" t="s">
        <v>3368</v>
      </c>
      <c r="L2921">
        <v>0</v>
      </c>
      <c r="M2921">
        <v>35000</v>
      </c>
      <c r="N2921">
        <v>35000</v>
      </c>
      <c r="O2921">
        <v>0</v>
      </c>
      <c r="P2921" t="s">
        <v>607</v>
      </c>
      <c r="Q2921">
        <v>0</v>
      </c>
      <c r="R2921">
        <v>35000</v>
      </c>
      <c r="S2921">
        <v>35000</v>
      </c>
      <c r="T2921" t="s">
        <v>2902</v>
      </c>
      <c r="U2921" s="221">
        <f t="shared" si="91"/>
        <v>0</v>
      </c>
    </row>
    <row r="2922" spans="1:21" hidden="1">
      <c r="A2922" s="55" t="str">
        <f t="shared" si="90"/>
        <v>Y0BPIgnore</v>
      </c>
      <c r="B2922" s="55" t="str">
        <f>VLOOKUP(J2922,'Mapping-CITI'!A:E,5,0)</f>
        <v>Ignore</v>
      </c>
      <c r="D2922" s="42">
        <v>45016</v>
      </c>
      <c r="E2922" s="42">
        <v>45199</v>
      </c>
      <c r="F2922" t="s">
        <v>2902</v>
      </c>
      <c r="G2922" t="s">
        <v>2929</v>
      </c>
      <c r="H2922">
        <v>1700</v>
      </c>
      <c r="I2922" t="s">
        <v>2768</v>
      </c>
      <c r="J2922">
        <v>142256</v>
      </c>
      <c r="K2922" t="s">
        <v>3370</v>
      </c>
      <c r="L2922">
        <v>0</v>
      </c>
      <c r="M2922">
        <v>3000</v>
      </c>
      <c r="N2922">
        <v>3000</v>
      </c>
      <c r="O2922">
        <v>0</v>
      </c>
      <c r="P2922" t="s">
        <v>607</v>
      </c>
      <c r="Q2922">
        <v>0</v>
      </c>
      <c r="R2922">
        <v>3000</v>
      </c>
      <c r="S2922">
        <v>3000</v>
      </c>
      <c r="T2922" t="s">
        <v>2902</v>
      </c>
      <c r="U2922" s="221">
        <f t="shared" si="91"/>
        <v>0</v>
      </c>
    </row>
    <row r="2923" spans="1:21" hidden="1">
      <c r="A2923" s="55" t="str">
        <f t="shared" si="90"/>
        <v>Y0BPIgnore</v>
      </c>
      <c r="B2923" s="55" t="str">
        <f>VLOOKUP(J2923,'Mapping-CITI'!A:E,5,0)</f>
        <v>Ignore</v>
      </c>
      <c r="D2923" s="42">
        <v>45016</v>
      </c>
      <c r="E2923" s="42">
        <v>45199</v>
      </c>
      <c r="F2923" t="s">
        <v>2902</v>
      </c>
      <c r="G2923" t="s">
        <v>2929</v>
      </c>
      <c r="H2923">
        <v>1700</v>
      </c>
      <c r="I2923" t="s">
        <v>2768</v>
      </c>
      <c r="J2923">
        <v>142258</v>
      </c>
      <c r="K2923" t="s">
        <v>3371</v>
      </c>
      <c r="L2923">
        <v>0</v>
      </c>
      <c r="M2923">
        <v>1015000</v>
      </c>
      <c r="N2923">
        <v>1015000</v>
      </c>
      <c r="O2923">
        <v>0</v>
      </c>
      <c r="P2923" t="s">
        <v>607</v>
      </c>
      <c r="Q2923">
        <v>0</v>
      </c>
      <c r="R2923">
        <v>1015000</v>
      </c>
      <c r="S2923">
        <v>1015000</v>
      </c>
      <c r="T2923" t="s">
        <v>2902</v>
      </c>
      <c r="U2923" s="221">
        <f t="shared" si="91"/>
        <v>0</v>
      </c>
    </row>
    <row r="2924" spans="1:21" hidden="1">
      <c r="A2924" s="55" t="str">
        <f t="shared" si="90"/>
        <v>Y0BPIgnore</v>
      </c>
      <c r="B2924" s="55" t="str">
        <f>VLOOKUP(J2924,'Mapping-CITI'!A:E,5,0)</f>
        <v>Ignore</v>
      </c>
      <c r="D2924" s="42">
        <v>45016</v>
      </c>
      <c r="E2924" s="42">
        <v>45199</v>
      </c>
      <c r="F2924" t="s">
        <v>2902</v>
      </c>
      <c r="G2924" t="s">
        <v>2929</v>
      </c>
      <c r="H2924">
        <v>1700</v>
      </c>
      <c r="I2924" t="s">
        <v>2768</v>
      </c>
      <c r="J2924">
        <v>142262</v>
      </c>
      <c r="K2924" t="s">
        <v>3372</v>
      </c>
      <c r="L2924">
        <v>0</v>
      </c>
      <c r="M2924">
        <v>395373</v>
      </c>
      <c r="N2924">
        <v>395373</v>
      </c>
      <c r="O2924">
        <v>0</v>
      </c>
      <c r="P2924" t="s">
        <v>607</v>
      </c>
      <c r="Q2924">
        <v>0</v>
      </c>
      <c r="R2924">
        <v>395373</v>
      </c>
      <c r="S2924">
        <v>395373</v>
      </c>
      <c r="T2924" t="s">
        <v>2902</v>
      </c>
      <c r="U2924" s="221">
        <f t="shared" si="91"/>
        <v>0</v>
      </c>
    </row>
    <row r="2925" spans="1:21" hidden="1">
      <c r="A2925" s="55" t="str">
        <f t="shared" si="90"/>
        <v>Y0BPIgnore</v>
      </c>
      <c r="B2925" s="55" t="str">
        <f>VLOOKUP(J2925,'Mapping-CITI'!A:E,5,0)</f>
        <v>Ignore</v>
      </c>
      <c r="D2925" s="42">
        <v>45016</v>
      </c>
      <c r="E2925" s="42">
        <v>45199</v>
      </c>
      <c r="F2925" t="s">
        <v>2902</v>
      </c>
      <c r="G2925" t="s">
        <v>2929</v>
      </c>
      <c r="H2925">
        <v>1700</v>
      </c>
      <c r="I2925" t="s">
        <v>2768</v>
      </c>
      <c r="J2925">
        <v>142271</v>
      </c>
      <c r="K2925" t="s">
        <v>3375</v>
      </c>
      <c r="L2925">
        <v>-500000</v>
      </c>
      <c r="M2925">
        <v>6521500</v>
      </c>
      <c r="N2925">
        <v>6022500</v>
      </c>
      <c r="O2925">
        <v>-1000</v>
      </c>
      <c r="P2925" t="s">
        <v>607</v>
      </c>
      <c r="Q2925">
        <v>-1000</v>
      </c>
      <c r="R2925">
        <v>6521500</v>
      </c>
      <c r="S2925">
        <v>6022500</v>
      </c>
      <c r="T2925" t="s">
        <v>2902</v>
      </c>
      <c r="U2925" s="221">
        <f t="shared" si="91"/>
        <v>4.99E-2</v>
      </c>
    </row>
    <row r="2926" spans="1:21" hidden="1">
      <c r="A2926" s="55" t="str">
        <f t="shared" si="90"/>
        <v>Y0BPIgnore</v>
      </c>
      <c r="B2926" s="55" t="str">
        <f>VLOOKUP(J2926,'Mapping-CITI'!A:E,5,0)</f>
        <v>Ignore</v>
      </c>
      <c r="D2926" s="42">
        <v>45016</v>
      </c>
      <c r="E2926" s="42">
        <v>45199</v>
      </c>
      <c r="F2926" t="s">
        <v>2902</v>
      </c>
      <c r="G2926" t="s">
        <v>2929</v>
      </c>
      <c r="H2926">
        <v>1700</v>
      </c>
      <c r="I2926" t="s">
        <v>2768</v>
      </c>
      <c r="J2926">
        <v>142274</v>
      </c>
      <c r="K2926" t="s">
        <v>3376</v>
      </c>
      <c r="L2926">
        <v>-145000</v>
      </c>
      <c r="M2926">
        <v>380000</v>
      </c>
      <c r="N2926">
        <v>235000</v>
      </c>
      <c r="O2926">
        <v>0</v>
      </c>
      <c r="P2926" t="s">
        <v>607</v>
      </c>
      <c r="Q2926">
        <v>0</v>
      </c>
      <c r="R2926">
        <v>380000</v>
      </c>
      <c r="S2926">
        <v>235000</v>
      </c>
      <c r="T2926" t="s">
        <v>2902</v>
      </c>
      <c r="U2926" s="221">
        <f t="shared" si="91"/>
        <v>1.4500000000000001E-2</v>
      </c>
    </row>
    <row r="2927" spans="1:21" hidden="1">
      <c r="A2927" s="55" t="str">
        <f t="shared" si="90"/>
        <v>Y0BPIgnore</v>
      </c>
      <c r="B2927" s="55" t="str">
        <f>VLOOKUP(J2927,'Mapping-CITI'!A:E,5,0)</f>
        <v>Ignore</v>
      </c>
      <c r="D2927" s="42">
        <v>45016</v>
      </c>
      <c r="E2927" s="42">
        <v>45199</v>
      </c>
      <c r="F2927" t="s">
        <v>2902</v>
      </c>
      <c r="G2927" t="s">
        <v>2929</v>
      </c>
      <c r="H2927">
        <v>1700</v>
      </c>
      <c r="I2927" t="s">
        <v>2768</v>
      </c>
      <c r="J2927">
        <v>142276</v>
      </c>
      <c r="K2927" t="s">
        <v>3377</v>
      </c>
      <c r="L2927">
        <v>0</v>
      </c>
      <c r="M2927">
        <v>117000</v>
      </c>
      <c r="N2927">
        <v>117000</v>
      </c>
      <c r="O2927">
        <v>0</v>
      </c>
      <c r="P2927" t="s">
        <v>607</v>
      </c>
      <c r="Q2927">
        <v>0</v>
      </c>
      <c r="R2927">
        <v>117000</v>
      </c>
      <c r="S2927">
        <v>117000</v>
      </c>
      <c r="T2927" t="s">
        <v>2902</v>
      </c>
      <c r="U2927" s="221">
        <f t="shared" si="91"/>
        <v>0</v>
      </c>
    </row>
    <row r="2928" spans="1:21" hidden="1">
      <c r="A2928" s="55" t="str">
        <f t="shared" si="90"/>
        <v>Y0BP0</v>
      </c>
      <c r="B2928" s="55">
        <f>VLOOKUP(J2928,'Mapping-CITI'!A:E,5,0)</f>
        <v>0</v>
      </c>
      <c r="D2928" s="42">
        <v>45016</v>
      </c>
      <c r="E2928" s="42">
        <v>45199</v>
      </c>
      <c r="F2928" t="s">
        <v>2902</v>
      </c>
      <c r="G2928" t="s">
        <v>2929</v>
      </c>
      <c r="H2928">
        <v>1400</v>
      </c>
      <c r="I2928" t="s">
        <v>2773</v>
      </c>
      <c r="J2928">
        <v>160118</v>
      </c>
      <c r="K2928" t="s">
        <v>2152</v>
      </c>
      <c r="L2928">
        <v>0</v>
      </c>
      <c r="M2928">
        <v>42561069584.870003</v>
      </c>
      <c r="N2928">
        <v>42561069584.870003</v>
      </c>
      <c r="O2928">
        <v>0</v>
      </c>
      <c r="P2928" t="s">
        <v>607</v>
      </c>
      <c r="Q2928">
        <v>0</v>
      </c>
      <c r="R2928">
        <v>0</v>
      </c>
      <c r="S2928">
        <v>0</v>
      </c>
      <c r="T2928" t="s">
        <v>2902</v>
      </c>
      <c r="U2928" s="221">
        <f t="shared" si="91"/>
        <v>0</v>
      </c>
    </row>
    <row r="2929" spans="1:21" hidden="1">
      <c r="A2929" s="55" t="str">
        <f t="shared" si="90"/>
        <v>Y0BP0</v>
      </c>
      <c r="B2929" s="55">
        <f>VLOOKUP(J2929,'Mapping-CITI'!A:E,5,0)</f>
        <v>0</v>
      </c>
      <c r="D2929" s="42">
        <v>45016</v>
      </c>
      <c r="E2929" s="42">
        <v>45199</v>
      </c>
      <c r="F2929" t="s">
        <v>2902</v>
      </c>
      <c r="G2929" t="s">
        <v>2929</v>
      </c>
      <c r="H2929">
        <v>1400</v>
      </c>
      <c r="I2929" t="s">
        <v>2773</v>
      </c>
      <c r="J2929">
        <v>160123</v>
      </c>
      <c r="K2929" t="s">
        <v>2156</v>
      </c>
      <c r="L2929">
        <v>260056944.44999999</v>
      </c>
      <c r="M2929">
        <v>6274003503.3199997</v>
      </c>
      <c r="N2929">
        <v>6534060447.7700005</v>
      </c>
      <c r="O2929">
        <v>0</v>
      </c>
      <c r="P2929" t="s">
        <v>607</v>
      </c>
      <c r="Q2929">
        <v>0</v>
      </c>
      <c r="R2929">
        <v>0</v>
      </c>
      <c r="S2929">
        <v>0</v>
      </c>
      <c r="T2929" t="s">
        <v>2902</v>
      </c>
      <c r="U2929" s="221">
        <f t="shared" si="91"/>
        <v>-26.005694445000078</v>
      </c>
    </row>
    <row r="2930" spans="1:21" hidden="1">
      <c r="A2930" s="55" t="str">
        <f t="shared" si="90"/>
        <v>Y0BP0</v>
      </c>
      <c r="B2930" s="55">
        <f>VLOOKUP(J2930,'Mapping-CITI'!A:E,5,0)</f>
        <v>0</v>
      </c>
      <c r="D2930" s="42">
        <v>45016</v>
      </c>
      <c r="E2930" s="42">
        <v>45199</v>
      </c>
      <c r="F2930" t="s">
        <v>2902</v>
      </c>
      <c r="G2930" t="s">
        <v>2929</v>
      </c>
      <c r="H2930">
        <v>1600</v>
      </c>
      <c r="I2930" t="s">
        <v>2789</v>
      </c>
      <c r="J2930">
        <v>160202</v>
      </c>
      <c r="K2930" t="s">
        <v>2158</v>
      </c>
      <c r="L2930">
        <v>0</v>
      </c>
      <c r="M2930">
        <v>74793595.400000006</v>
      </c>
      <c r="N2930">
        <v>74793595.400000006</v>
      </c>
      <c r="O2930">
        <v>0</v>
      </c>
      <c r="P2930" t="s">
        <v>607</v>
      </c>
      <c r="Q2930">
        <v>0</v>
      </c>
      <c r="R2930">
        <v>0</v>
      </c>
      <c r="S2930">
        <v>0</v>
      </c>
      <c r="T2930" t="s">
        <v>2902</v>
      </c>
      <c r="U2930" s="221">
        <f t="shared" si="91"/>
        <v>0</v>
      </c>
    </row>
    <row r="2931" spans="1:21" hidden="1">
      <c r="A2931" s="55" t="str">
        <f t="shared" si="90"/>
        <v>Y0BP0</v>
      </c>
      <c r="B2931" s="55">
        <f>VLOOKUP(J2931,'Mapping-CITI'!A:E,5,0)</f>
        <v>0</v>
      </c>
      <c r="D2931" s="42">
        <v>45016</v>
      </c>
      <c r="E2931" s="42">
        <v>45199</v>
      </c>
      <c r="F2931" t="s">
        <v>2902</v>
      </c>
      <c r="G2931" t="s">
        <v>2929</v>
      </c>
      <c r="H2931">
        <v>1600</v>
      </c>
      <c r="I2931" t="s">
        <v>2789</v>
      </c>
      <c r="J2931">
        <v>160206</v>
      </c>
      <c r="K2931" t="s">
        <v>2159</v>
      </c>
      <c r="L2931">
        <v>-972998.13</v>
      </c>
      <c r="M2931">
        <v>22665079.399999999</v>
      </c>
      <c r="N2931">
        <v>21692080.809999999</v>
      </c>
      <c r="O2931">
        <v>0.46</v>
      </c>
      <c r="P2931" t="s">
        <v>607</v>
      </c>
      <c r="Q2931">
        <v>0.46</v>
      </c>
      <c r="R2931">
        <v>29697</v>
      </c>
      <c r="S2931">
        <v>21692080.809999999</v>
      </c>
      <c r="T2931" t="s">
        <v>2902</v>
      </c>
      <c r="U2931" s="221">
        <f t="shared" si="91"/>
        <v>9.7299858999999989E-2</v>
      </c>
    </row>
    <row r="2932" spans="1:21" hidden="1">
      <c r="A2932" s="55" t="str">
        <f t="shared" si="90"/>
        <v>Y0BP0</v>
      </c>
      <c r="B2932" s="55">
        <f>VLOOKUP(J2932,'Mapping-CITI'!A:E,5,0)</f>
        <v>0</v>
      </c>
      <c r="D2932" s="42">
        <v>45016</v>
      </c>
      <c r="E2932" s="42">
        <v>45199</v>
      </c>
      <c r="F2932" t="s">
        <v>2902</v>
      </c>
      <c r="G2932" t="s">
        <v>2929</v>
      </c>
      <c r="H2932">
        <v>1600</v>
      </c>
      <c r="I2932" t="s">
        <v>2789</v>
      </c>
      <c r="J2932">
        <v>160207</v>
      </c>
      <c r="K2932" t="s">
        <v>2160</v>
      </c>
      <c r="L2932">
        <v>0</v>
      </c>
      <c r="M2932">
        <v>49391042</v>
      </c>
      <c r="N2932">
        <v>49308042</v>
      </c>
      <c r="O2932">
        <v>83000</v>
      </c>
      <c r="P2932" t="s">
        <v>607</v>
      </c>
      <c r="Q2932">
        <v>83000</v>
      </c>
      <c r="R2932">
        <v>0</v>
      </c>
      <c r="S2932">
        <v>48618042</v>
      </c>
      <c r="T2932" t="s">
        <v>2902</v>
      </c>
      <c r="U2932" s="221">
        <f t="shared" si="91"/>
        <v>8.3000000000000001E-3</v>
      </c>
    </row>
    <row r="2933" spans="1:21" hidden="1">
      <c r="A2933" s="55" t="str">
        <f t="shared" si="90"/>
        <v>Y0BP0</v>
      </c>
      <c r="B2933" s="55">
        <f>VLOOKUP(J2933,'Mapping-CITI'!A:E,5,0)</f>
        <v>0</v>
      </c>
      <c r="D2933" s="42">
        <v>45016</v>
      </c>
      <c r="E2933" s="42">
        <v>45199</v>
      </c>
      <c r="F2933" t="s">
        <v>2902</v>
      </c>
      <c r="G2933" t="s">
        <v>2929</v>
      </c>
      <c r="H2933">
        <v>1230</v>
      </c>
      <c r="I2933" t="s">
        <v>2772</v>
      </c>
      <c r="J2933">
        <v>170129</v>
      </c>
      <c r="K2933" t="s">
        <v>2170</v>
      </c>
      <c r="L2933">
        <v>-2762516.73</v>
      </c>
      <c r="M2933">
        <v>0</v>
      </c>
      <c r="N2933">
        <v>5932471.4900000002</v>
      </c>
      <c r="O2933">
        <v>-8694988.2200000007</v>
      </c>
      <c r="P2933" t="s">
        <v>607</v>
      </c>
      <c r="Q2933">
        <v>-8694988.2200000007</v>
      </c>
      <c r="R2933">
        <v>0</v>
      </c>
      <c r="S2933">
        <v>0</v>
      </c>
      <c r="T2933" t="s">
        <v>2902</v>
      </c>
      <c r="U2933" s="221">
        <f t="shared" si="91"/>
        <v>-0.59324714899999997</v>
      </c>
    </row>
    <row r="2934" spans="1:21" hidden="1">
      <c r="A2934" s="55" t="str">
        <f t="shared" si="90"/>
        <v>Y0BP0</v>
      </c>
      <c r="B2934" s="55">
        <f>VLOOKUP(J2934,'Mapping-CITI'!A:E,5,0)</f>
        <v>0</v>
      </c>
      <c r="D2934" s="42">
        <v>45016</v>
      </c>
      <c r="E2934" s="42">
        <v>45199</v>
      </c>
      <c r="F2934" t="s">
        <v>2902</v>
      </c>
      <c r="G2934" t="s">
        <v>2929</v>
      </c>
      <c r="H2934">
        <v>2110</v>
      </c>
      <c r="I2934" t="s">
        <v>2790</v>
      </c>
      <c r="J2934">
        <v>201274</v>
      </c>
      <c r="K2934" t="s">
        <v>2207</v>
      </c>
      <c r="L2934">
        <v>464308.76</v>
      </c>
      <c r="M2934">
        <v>151939.64000000001</v>
      </c>
      <c r="N2934">
        <v>175717.72</v>
      </c>
      <c r="O2934">
        <v>440530.68</v>
      </c>
      <c r="P2934" t="s">
        <v>607</v>
      </c>
      <c r="Q2934">
        <v>440530.68</v>
      </c>
      <c r="R2934">
        <v>0</v>
      </c>
      <c r="S2934">
        <v>0</v>
      </c>
      <c r="T2934" t="s">
        <v>2902</v>
      </c>
      <c r="U2934" s="221">
        <f t="shared" si="91"/>
        <v>-2.3778079999999986E-3</v>
      </c>
    </row>
    <row r="2935" spans="1:21" hidden="1">
      <c r="A2935" s="55" t="str">
        <f t="shared" si="90"/>
        <v>Y0BP1.2</v>
      </c>
      <c r="B2935" s="55">
        <f>VLOOKUP(J2935,'Mapping-CITI'!A:E,5,0)</f>
        <v>1.2</v>
      </c>
      <c r="D2935" s="42">
        <v>45016</v>
      </c>
      <c r="E2935" s="42">
        <v>45199</v>
      </c>
      <c r="F2935" t="s">
        <v>2902</v>
      </c>
      <c r="G2935" t="s">
        <v>2929</v>
      </c>
      <c r="H2935">
        <v>2110</v>
      </c>
      <c r="I2935" t="s">
        <v>2790</v>
      </c>
      <c r="J2935">
        <v>201275</v>
      </c>
      <c r="K2935" t="s">
        <v>2208</v>
      </c>
      <c r="L2935">
        <v>-9052763.5500000007</v>
      </c>
      <c r="M2935">
        <v>870780.86</v>
      </c>
      <c r="N2935">
        <v>357266.45</v>
      </c>
      <c r="O2935">
        <v>-8539249.1400000006</v>
      </c>
      <c r="P2935" t="s">
        <v>607</v>
      </c>
      <c r="Q2935" s="191">
        <v>-8539249.1400000006</v>
      </c>
      <c r="R2935">
        <v>0</v>
      </c>
      <c r="S2935">
        <v>0</v>
      </c>
      <c r="T2935" t="s">
        <v>2902</v>
      </c>
      <c r="U2935" s="221">
        <f t="shared" si="91"/>
        <v>5.1351440999999998E-2</v>
      </c>
    </row>
    <row r="2936" spans="1:21" hidden="1">
      <c r="A2936" s="55" t="str">
        <f t="shared" si="90"/>
        <v>Y0BP0</v>
      </c>
      <c r="B2936" s="55">
        <f>VLOOKUP(J2936,'Mapping-CITI'!A:E,5,0)</f>
        <v>0</v>
      </c>
      <c r="D2936" s="42">
        <v>45016</v>
      </c>
      <c r="E2936" s="42">
        <v>45199</v>
      </c>
      <c r="F2936" t="s">
        <v>2902</v>
      </c>
      <c r="G2936" t="s">
        <v>2929</v>
      </c>
      <c r="H2936">
        <v>2110</v>
      </c>
      <c r="I2936" t="s">
        <v>2790</v>
      </c>
      <c r="J2936">
        <v>201276</v>
      </c>
      <c r="K2936" t="s">
        <v>2209</v>
      </c>
      <c r="L2936">
        <v>287652978.94999999</v>
      </c>
      <c r="M2936">
        <v>258461247.93000001</v>
      </c>
      <c r="N2936">
        <v>284667145.88</v>
      </c>
      <c r="O2936">
        <v>261447081</v>
      </c>
      <c r="P2936" t="s">
        <v>607</v>
      </c>
      <c r="Q2936">
        <v>261447081</v>
      </c>
      <c r="R2936">
        <v>0</v>
      </c>
      <c r="S2936">
        <v>0</v>
      </c>
      <c r="T2936" t="s">
        <v>2902</v>
      </c>
      <c r="U2936" s="221">
        <f t="shared" si="91"/>
        <v>-2.620589794999999</v>
      </c>
    </row>
    <row r="2937" spans="1:21" hidden="1">
      <c r="A2937" s="55" t="str">
        <f t="shared" si="90"/>
        <v>Y0BP1.2</v>
      </c>
      <c r="B2937" s="55">
        <f>VLOOKUP(J2937,'Mapping-CITI'!A:E,5,0)</f>
        <v>1.2</v>
      </c>
      <c r="D2937" s="42">
        <v>45016</v>
      </c>
      <c r="E2937" s="42">
        <v>45199</v>
      </c>
      <c r="F2937" t="s">
        <v>2902</v>
      </c>
      <c r="G2937" t="s">
        <v>2929</v>
      </c>
      <c r="H2937">
        <v>2110</v>
      </c>
      <c r="I2937" t="s">
        <v>2790</v>
      </c>
      <c r="J2937">
        <v>201277</v>
      </c>
      <c r="K2937" t="s">
        <v>2210</v>
      </c>
      <c r="L2937">
        <v>-339406904.61000001</v>
      </c>
      <c r="M2937">
        <v>41715112.159999996</v>
      </c>
      <c r="N2937">
        <v>10717659.5</v>
      </c>
      <c r="O2937">
        <v>-308409451.94999999</v>
      </c>
      <c r="P2937" t="s">
        <v>607</v>
      </c>
      <c r="Q2937" s="191">
        <v>-308409451.94999999</v>
      </c>
      <c r="R2937">
        <v>0</v>
      </c>
      <c r="S2937">
        <v>0</v>
      </c>
      <c r="T2937" t="s">
        <v>2902</v>
      </c>
      <c r="U2937" s="221">
        <f t="shared" si="91"/>
        <v>3.0997452659999998</v>
      </c>
    </row>
    <row r="2938" spans="1:21" hidden="1">
      <c r="A2938" s="55" t="str">
        <f t="shared" si="90"/>
        <v>Y0BP0</v>
      </c>
      <c r="B2938" s="55">
        <f>VLOOKUP(J2938,'Mapping-CITI'!A:E,5,0)</f>
        <v>0</v>
      </c>
      <c r="D2938" s="42">
        <v>45016</v>
      </c>
      <c r="E2938" s="42">
        <v>45199</v>
      </c>
      <c r="F2938" t="s">
        <v>2902</v>
      </c>
      <c r="G2938" t="s">
        <v>2929</v>
      </c>
      <c r="H2938">
        <v>2110</v>
      </c>
      <c r="I2938" t="s">
        <v>2790</v>
      </c>
      <c r="J2938">
        <v>201351</v>
      </c>
      <c r="K2938" t="s">
        <v>2225</v>
      </c>
      <c r="L2938">
        <v>-9302110</v>
      </c>
      <c r="M2938">
        <v>25500413.420000002</v>
      </c>
      <c r="N2938">
        <v>25339958.57</v>
      </c>
      <c r="O2938">
        <v>-9141655.1500000004</v>
      </c>
      <c r="P2938" t="s">
        <v>607</v>
      </c>
      <c r="Q2938">
        <v>-9141655.1500000004</v>
      </c>
      <c r="R2938">
        <v>0</v>
      </c>
      <c r="S2938">
        <v>0</v>
      </c>
      <c r="T2938" t="s">
        <v>2902</v>
      </c>
      <c r="U2938" s="221">
        <f t="shared" si="91"/>
        <v>1.6045485000000147E-2</v>
      </c>
    </row>
    <row r="2939" spans="1:21" hidden="1">
      <c r="A2939" s="55" t="str">
        <f t="shared" si="90"/>
        <v>Y0BP0</v>
      </c>
      <c r="B2939" s="55">
        <f>VLOOKUP(J2939,'Mapping-CITI'!A:E,5,0)</f>
        <v>0</v>
      </c>
      <c r="D2939" s="42">
        <v>45016</v>
      </c>
      <c r="E2939" s="42">
        <v>45199</v>
      </c>
      <c r="F2939" t="s">
        <v>2902</v>
      </c>
      <c r="G2939" t="s">
        <v>2929</v>
      </c>
      <c r="H2939">
        <v>2110</v>
      </c>
      <c r="I2939" t="s">
        <v>2790</v>
      </c>
      <c r="J2939">
        <v>201353</v>
      </c>
      <c r="K2939" t="s">
        <v>2227</v>
      </c>
      <c r="L2939">
        <v>-30230.02</v>
      </c>
      <c r="M2939">
        <v>214438.91</v>
      </c>
      <c r="N2939">
        <v>215177.74</v>
      </c>
      <c r="O2939">
        <v>-30968.85</v>
      </c>
      <c r="P2939" t="s">
        <v>607</v>
      </c>
      <c r="Q2939">
        <v>-30968.85</v>
      </c>
      <c r="R2939">
        <v>0</v>
      </c>
      <c r="S2939">
        <v>0</v>
      </c>
      <c r="T2939" t="s">
        <v>2902</v>
      </c>
      <c r="U2939" s="221">
        <f t="shared" si="91"/>
        <v>-7.3882999999998723E-5</v>
      </c>
    </row>
    <row r="2940" spans="1:21" hidden="1">
      <c r="A2940" s="55" t="str">
        <f t="shared" si="90"/>
        <v>Y0BP1.2</v>
      </c>
      <c r="B2940" s="55">
        <f>VLOOKUP(J2940,'Mapping-CITI'!A:E,5,0)</f>
        <v>1.2</v>
      </c>
      <c r="D2940" s="42">
        <v>45016</v>
      </c>
      <c r="E2940" s="42">
        <v>45199</v>
      </c>
      <c r="F2940" t="s">
        <v>2902</v>
      </c>
      <c r="G2940" t="s">
        <v>2929</v>
      </c>
      <c r="H2940">
        <v>2110</v>
      </c>
      <c r="I2940" t="s">
        <v>2790</v>
      </c>
      <c r="J2940">
        <v>201366</v>
      </c>
      <c r="K2940" t="s">
        <v>2233</v>
      </c>
      <c r="L2940">
        <v>-54836433.07</v>
      </c>
      <c r="M2940">
        <v>2846303.96</v>
      </c>
      <c r="N2940">
        <v>1910131.57</v>
      </c>
      <c r="O2940">
        <v>-53900260.68</v>
      </c>
      <c r="P2940" t="s">
        <v>607</v>
      </c>
      <c r="Q2940" s="191">
        <v>-53900260.68</v>
      </c>
      <c r="R2940">
        <v>0</v>
      </c>
      <c r="S2940">
        <v>0</v>
      </c>
      <c r="T2940" t="s">
        <v>2902</v>
      </c>
      <c r="U2940" s="221">
        <f t="shared" si="91"/>
        <v>9.3617238999999991E-2</v>
      </c>
    </row>
    <row r="2941" spans="1:21" hidden="1">
      <c r="A2941" s="55" t="str">
        <f t="shared" si="90"/>
        <v>Y0BP1.2</v>
      </c>
      <c r="B2941" s="55">
        <f>VLOOKUP(J2941,'Mapping-CITI'!A:E,5,0)</f>
        <v>1.2</v>
      </c>
      <c r="D2941" s="42">
        <v>45016</v>
      </c>
      <c r="E2941" s="42">
        <v>45199</v>
      </c>
      <c r="F2941" t="s">
        <v>2902</v>
      </c>
      <c r="G2941" t="s">
        <v>2929</v>
      </c>
      <c r="H2941">
        <v>2110</v>
      </c>
      <c r="I2941" t="s">
        <v>2790</v>
      </c>
      <c r="J2941">
        <v>201368</v>
      </c>
      <c r="K2941" t="s">
        <v>2235</v>
      </c>
      <c r="L2941">
        <v>-3083958.12</v>
      </c>
      <c r="M2941">
        <v>378254.36</v>
      </c>
      <c r="N2941">
        <v>491367.81</v>
      </c>
      <c r="O2941">
        <v>-3197071.57</v>
      </c>
      <c r="P2941" t="s">
        <v>607</v>
      </c>
      <c r="Q2941" s="191">
        <v>-3197071.57</v>
      </c>
      <c r="R2941">
        <v>0</v>
      </c>
      <c r="S2941">
        <v>0</v>
      </c>
      <c r="T2941" t="s">
        <v>2902</v>
      </c>
      <c r="U2941" s="221">
        <f t="shared" si="91"/>
        <v>-1.1311345E-2</v>
      </c>
    </row>
    <row r="2942" spans="1:21" hidden="1">
      <c r="A2942" s="55" t="str">
        <f t="shared" si="90"/>
        <v>Y0BP0</v>
      </c>
      <c r="B2942" s="55">
        <f>VLOOKUP(J2942,'Mapping-CITI'!A:E,5,0)</f>
        <v>0</v>
      </c>
      <c r="D2942" s="42">
        <v>45016</v>
      </c>
      <c r="E2942" s="42">
        <v>45199</v>
      </c>
      <c r="F2942" t="s">
        <v>2902</v>
      </c>
      <c r="G2942" t="s">
        <v>2929</v>
      </c>
      <c r="H2942">
        <v>2250</v>
      </c>
      <c r="I2942" t="s">
        <v>2774</v>
      </c>
      <c r="J2942">
        <v>210103</v>
      </c>
      <c r="K2942" t="s">
        <v>2240</v>
      </c>
      <c r="L2942">
        <v>0</v>
      </c>
      <c r="M2942">
        <v>2768.73</v>
      </c>
      <c r="N2942">
        <v>2768.73</v>
      </c>
      <c r="O2942">
        <v>0</v>
      </c>
      <c r="P2942" t="s">
        <v>607</v>
      </c>
      <c r="Q2942">
        <v>0</v>
      </c>
      <c r="R2942">
        <v>2768.73</v>
      </c>
      <c r="S2942">
        <v>2768.73</v>
      </c>
      <c r="T2942" t="s">
        <v>2902</v>
      </c>
      <c r="U2942" s="221">
        <f t="shared" si="91"/>
        <v>0</v>
      </c>
    </row>
    <row r="2943" spans="1:21" hidden="1">
      <c r="A2943" s="55" t="str">
        <f t="shared" si="90"/>
        <v>Y0BP0</v>
      </c>
      <c r="B2943" s="55">
        <f>VLOOKUP(J2943,'Mapping-CITI'!A:E,5,0)</f>
        <v>0</v>
      </c>
      <c r="D2943" s="42">
        <v>45016</v>
      </c>
      <c r="E2943" s="42">
        <v>45199</v>
      </c>
      <c r="F2943" t="s">
        <v>2902</v>
      </c>
      <c r="G2943" t="s">
        <v>2929</v>
      </c>
      <c r="H2943">
        <v>2250</v>
      </c>
      <c r="I2943" t="s">
        <v>2774</v>
      </c>
      <c r="J2943">
        <v>210117</v>
      </c>
      <c r="K2943" t="s">
        <v>2242</v>
      </c>
      <c r="L2943">
        <v>-648224.51</v>
      </c>
      <c r="M2943">
        <v>4819173.3899999997</v>
      </c>
      <c r="N2943">
        <v>4756399.7699999996</v>
      </c>
      <c r="O2943">
        <v>-585450.89</v>
      </c>
      <c r="P2943" t="s">
        <v>607</v>
      </c>
      <c r="Q2943">
        <v>-585450.89</v>
      </c>
      <c r="R2943">
        <v>4804073.37</v>
      </c>
      <c r="S2943">
        <v>1047073.97</v>
      </c>
      <c r="T2943" t="s">
        <v>2902</v>
      </c>
      <c r="U2943" s="221">
        <f t="shared" si="91"/>
        <v>6.2773620000000111E-3</v>
      </c>
    </row>
    <row r="2944" spans="1:21" hidden="1">
      <c r="A2944" s="55" t="str">
        <f t="shared" si="90"/>
        <v>Y0BP0</v>
      </c>
      <c r="B2944" s="55">
        <f>VLOOKUP(J2944,'Mapping-CITI'!A:E,5,0)</f>
        <v>0</v>
      </c>
      <c r="D2944" s="42">
        <v>45016</v>
      </c>
      <c r="E2944" s="42">
        <v>45199</v>
      </c>
      <c r="F2944" t="s">
        <v>2902</v>
      </c>
      <c r="G2944" t="s">
        <v>2929</v>
      </c>
      <c r="H2944">
        <v>2250</v>
      </c>
      <c r="I2944" t="s">
        <v>2774</v>
      </c>
      <c r="J2944">
        <v>210138</v>
      </c>
      <c r="K2944" t="s">
        <v>2791</v>
      </c>
      <c r="L2944">
        <v>-709.89</v>
      </c>
      <c r="M2944">
        <v>32094.5</v>
      </c>
      <c r="N2944">
        <v>28361.88</v>
      </c>
      <c r="O2944">
        <v>3022.73</v>
      </c>
      <c r="P2944" t="s">
        <v>607</v>
      </c>
      <c r="Q2944">
        <v>3022.73</v>
      </c>
      <c r="R2944">
        <v>32094.5</v>
      </c>
      <c r="S2944">
        <v>28361.88</v>
      </c>
      <c r="T2944" t="s">
        <v>2902</v>
      </c>
      <c r="U2944" s="221">
        <f t="shared" si="91"/>
        <v>3.7326199999999991E-4</v>
      </c>
    </row>
    <row r="2945" spans="1:21" hidden="1">
      <c r="A2945" s="55" t="str">
        <f t="shared" si="90"/>
        <v>Y0BP0</v>
      </c>
      <c r="B2945" s="55">
        <f>VLOOKUP(J2945,'Mapping-CITI'!A:E,5,0)</f>
        <v>0</v>
      </c>
      <c r="D2945" s="42">
        <v>45016</v>
      </c>
      <c r="E2945" s="42">
        <v>45199</v>
      </c>
      <c r="F2945" t="s">
        <v>2902</v>
      </c>
      <c r="G2945" t="s">
        <v>2929</v>
      </c>
      <c r="H2945">
        <v>2250</v>
      </c>
      <c r="I2945" t="s">
        <v>2774</v>
      </c>
      <c r="J2945">
        <v>210140</v>
      </c>
      <c r="K2945" t="s">
        <v>2245</v>
      </c>
      <c r="L2945">
        <v>-24037.52</v>
      </c>
      <c r="M2945">
        <v>108001.96</v>
      </c>
      <c r="N2945">
        <v>81851.13</v>
      </c>
      <c r="O2945">
        <v>2113.31</v>
      </c>
      <c r="P2945" t="s">
        <v>607</v>
      </c>
      <c r="Q2945">
        <v>2113.31</v>
      </c>
      <c r="R2945">
        <v>108001.96</v>
      </c>
      <c r="S2945">
        <v>81851.13</v>
      </c>
      <c r="T2945" t="s">
        <v>2902</v>
      </c>
      <c r="U2945" s="221">
        <f t="shared" si="91"/>
        <v>2.6150830000000003E-3</v>
      </c>
    </row>
    <row r="2946" spans="1:21" hidden="1">
      <c r="A2946" s="55" t="str">
        <f t="shared" si="90"/>
        <v>Y0BP0</v>
      </c>
      <c r="B2946" s="55">
        <f>VLOOKUP(J2946,'Mapping-CITI'!A:E,5,0)</f>
        <v>0</v>
      </c>
      <c r="D2946" s="42">
        <v>45016</v>
      </c>
      <c r="E2946" s="42">
        <v>45199</v>
      </c>
      <c r="F2946" t="s">
        <v>2902</v>
      </c>
      <c r="G2946" t="s">
        <v>2929</v>
      </c>
      <c r="H2946">
        <v>2250</v>
      </c>
      <c r="I2946" t="s">
        <v>2774</v>
      </c>
      <c r="J2946">
        <v>210210</v>
      </c>
      <c r="K2946" t="s">
        <v>2246</v>
      </c>
      <c r="L2946">
        <v>-2472578.84</v>
      </c>
      <c r="M2946">
        <v>12700584.279999999</v>
      </c>
      <c r="N2946">
        <v>12181046.66</v>
      </c>
      <c r="O2946">
        <v>-1953041.22</v>
      </c>
      <c r="P2946" t="s">
        <v>607</v>
      </c>
      <c r="Q2946">
        <v>-1953041.22</v>
      </c>
      <c r="R2946">
        <v>12700584.279999999</v>
      </c>
      <c r="S2946">
        <v>639734.77</v>
      </c>
      <c r="T2946" t="s">
        <v>2902</v>
      </c>
      <c r="U2946" s="221">
        <f t="shared" si="91"/>
        <v>5.1953761999999917E-2</v>
      </c>
    </row>
    <row r="2947" spans="1:21" hidden="1">
      <c r="A2947" s="55" t="str">
        <f t="shared" ref="A2947:A3010" si="92">F2947&amp;B2947</f>
        <v>Y0BP0</v>
      </c>
      <c r="B2947" s="55">
        <f>VLOOKUP(J2947,'Mapping-CITI'!A:E,5,0)</f>
        <v>0</v>
      </c>
      <c r="D2947" s="42">
        <v>45016</v>
      </c>
      <c r="E2947" s="42">
        <v>45199</v>
      </c>
      <c r="F2947" t="s">
        <v>2902</v>
      </c>
      <c r="G2947" t="s">
        <v>2929</v>
      </c>
      <c r="H2947">
        <v>2250</v>
      </c>
      <c r="I2947" t="s">
        <v>2774</v>
      </c>
      <c r="J2947">
        <v>210667</v>
      </c>
      <c r="K2947" t="s">
        <v>2862</v>
      </c>
      <c r="L2947">
        <v>419.89</v>
      </c>
      <c r="M2947">
        <v>86</v>
      </c>
      <c r="N2947">
        <v>5528</v>
      </c>
      <c r="O2947">
        <v>-5022.1099999999997</v>
      </c>
      <c r="P2947" t="s">
        <v>607</v>
      </c>
      <c r="Q2947">
        <v>-5022.1099999999997</v>
      </c>
      <c r="R2947">
        <v>86</v>
      </c>
      <c r="S2947">
        <v>5528</v>
      </c>
      <c r="T2947" t="s">
        <v>2902</v>
      </c>
      <c r="U2947" s="221">
        <f t="shared" ref="U2947:U3010" si="93">(M2947-N2947)/10^7</f>
        <v>-5.442E-4</v>
      </c>
    </row>
    <row r="2948" spans="1:21" hidden="1">
      <c r="A2948" s="55" t="str">
        <f t="shared" si="92"/>
        <v>Y0BP0</v>
      </c>
      <c r="B2948" s="55">
        <f>VLOOKUP(J2948,'Mapping-CITI'!A:E,5,0)</f>
        <v>0</v>
      </c>
      <c r="D2948" s="42">
        <v>45016</v>
      </c>
      <c r="E2948" s="42">
        <v>45199</v>
      </c>
      <c r="F2948" t="s">
        <v>2902</v>
      </c>
      <c r="G2948" t="s">
        <v>2929</v>
      </c>
      <c r="H2948">
        <v>2250</v>
      </c>
      <c r="I2948" t="s">
        <v>2774</v>
      </c>
      <c r="J2948">
        <v>210766</v>
      </c>
      <c r="K2948" t="s">
        <v>2748</v>
      </c>
      <c r="L2948">
        <v>8536.3799999999992</v>
      </c>
      <c r="M2948">
        <v>4762.2299999999996</v>
      </c>
      <c r="N2948">
        <v>3605.49</v>
      </c>
      <c r="O2948">
        <v>9693.1200000000008</v>
      </c>
      <c r="P2948" t="s">
        <v>607</v>
      </c>
      <c r="Q2948">
        <v>9693.1200000000008</v>
      </c>
      <c r="R2948">
        <v>4727.7299999999996</v>
      </c>
      <c r="S2948">
        <v>0</v>
      </c>
      <c r="T2948" t="s">
        <v>2902</v>
      </c>
      <c r="U2948" s="221">
        <f t="shared" si="93"/>
        <v>1.1567399999999998E-4</v>
      </c>
    </row>
    <row r="2949" spans="1:21" hidden="1">
      <c r="A2949" s="55" t="str">
        <f t="shared" si="92"/>
        <v>Y0BP0</v>
      </c>
      <c r="B2949" s="55">
        <f>VLOOKUP(J2949,'Mapping-CITI'!A:E,5,0)</f>
        <v>0</v>
      </c>
      <c r="D2949" s="42">
        <v>45016</v>
      </c>
      <c r="E2949" s="42">
        <v>45199</v>
      </c>
      <c r="F2949" t="s">
        <v>2902</v>
      </c>
      <c r="G2949" t="s">
        <v>2929</v>
      </c>
      <c r="H2949">
        <v>2250</v>
      </c>
      <c r="I2949" t="s">
        <v>2774</v>
      </c>
      <c r="J2949">
        <v>211103</v>
      </c>
      <c r="K2949" t="s">
        <v>2249</v>
      </c>
      <c r="L2949">
        <v>-23805.52</v>
      </c>
      <c r="M2949">
        <v>151532.4</v>
      </c>
      <c r="N2949">
        <v>159468.20000000001</v>
      </c>
      <c r="O2949">
        <v>-31741.32</v>
      </c>
      <c r="P2949" t="s">
        <v>607</v>
      </c>
      <c r="Q2949">
        <v>-31741.32</v>
      </c>
      <c r="R2949">
        <v>151532.4</v>
      </c>
      <c r="S2949">
        <v>44.38</v>
      </c>
      <c r="T2949" t="s">
        <v>2902</v>
      </c>
      <c r="U2949" s="221">
        <f t="shared" si="93"/>
        <v>-7.9358000000000174E-4</v>
      </c>
    </row>
    <row r="2950" spans="1:21" hidden="1">
      <c r="A2950" s="55" t="str">
        <f t="shared" si="92"/>
        <v>Y0BP0</v>
      </c>
      <c r="B2950" s="55">
        <f>VLOOKUP(J2950,'Mapping-CITI'!A:E,5,0)</f>
        <v>0</v>
      </c>
      <c r="D2950" s="42">
        <v>45016</v>
      </c>
      <c r="E2950" s="42">
        <v>45199</v>
      </c>
      <c r="F2950" t="s">
        <v>2902</v>
      </c>
      <c r="G2950" t="s">
        <v>2929</v>
      </c>
      <c r="H2950">
        <v>2250</v>
      </c>
      <c r="I2950" t="s">
        <v>2774</v>
      </c>
      <c r="J2950">
        <v>211106</v>
      </c>
      <c r="K2950" t="s">
        <v>2250</v>
      </c>
      <c r="L2950">
        <v>-910.01</v>
      </c>
      <c r="M2950">
        <v>430150.06</v>
      </c>
      <c r="N2950">
        <v>459440.01</v>
      </c>
      <c r="O2950">
        <v>-30199.96</v>
      </c>
      <c r="P2950" t="s">
        <v>607</v>
      </c>
      <c r="Q2950">
        <v>-30199.96</v>
      </c>
      <c r="R2950">
        <v>430150.06</v>
      </c>
      <c r="S2950">
        <v>459440.01</v>
      </c>
      <c r="T2950" t="s">
        <v>2902</v>
      </c>
      <c r="U2950" s="221">
        <f t="shared" si="93"/>
        <v>-2.9289950000000011E-3</v>
      </c>
    </row>
    <row r="2951" spans="1:21" hidden="1">
      <c r="A2951" s="55" t="str">
        <f t="shared" si="92"/>
        <v>Y0BP0</v>
      </c>
      <c r="B2951" s="55">
        <f>VLOOKUP(J2951,'Mapping-CITI'!A:E,5,0)</f>
        <v>0</v>
      </c>
      <c r="D2951" s="42">
        <v>45016</v>
      </c>
      <c r="E2951" s="42">
        <v>45199</v>
      </c>
      <c r="F2951" t="s">
        <v>2902</v>
      </c>
      <c r="G2951" t="s">
        <v>2929</v>
      </c>
      <c r="H2951">
        <v>2250</v>
      </c>
      <c r="I2951" t="s">
        <v>2774</v>
      </c>
      <c r="J2951">
        <v>211120</v>
      </c>
      <c r="K2951" t="s">
        <v>852</v>
      </c>
      <c r="L2951">
        <v>-699384.51</v>
      </c>
      <c r="M2951">
        <v>25078.39</v>
      </c>
      <c r="N2951">
        <v>0</v>
      </c>
      <c r="O2951">
        <v>-674306.12</v>
      </c>
      <c r="P2951" t="s">
        <v>607</v>
      </c>
      <c r="Q2951">
        <v>-674306.12</v>
      </c>
      <c r="R2951">
        <v>25078.39</v>
      </c>
      <c r="S2951">
        <v>0</v>
      </c>
      <c r="T2951" t="s">
        <v>2902</v>
      </c>
      <c r="U2951" s="221">
        <f t="shared" si="93"/>
        <v>2.507839E-3</v>
      </c>
    </row>
    <row r="2952" spans="1:21" hidden="1">
      <c r="A2952" s="55" t="str">
        <f t="shared" si="92"/>
        <v>Y0BP0</v>
      </c>
      <c r="B2952" s="55">
        <f>VLOOKUP(J2952,'Mapping-CITI'!A:E,5,0)</f>
        <v>0</v>
      </c>
      <c r="D2952" s="42">
        <v>45016</v>
      </c>
      <c r="E2952" s="42">
        <v>45199</v>
      </c>
      <c r="F2952" t="s">
        <v>2902</v>
      </c>
      <c r="G2952" t="s">
        <v>2929</v>
      </c>
      <c r="H2952">
        <v>2250</v>
      </c>
      <c r="I2952" t="s">
        <v>2774</v>
      </c>
      <c r="J2952">
        <v>211121</v>
      </c>
      <c r="K2952" t="s">
        <v>2252</v>
      </c>
      <c r="L2952">
        <v>-49711.43</v>
      </c>
      <c r="M2952">
        <v>460825</v>
      </c>
      <c r="N2952">
        <v>495905</v>
      </c>
      <c r="O2952">
        <v>-84791.43</v>
      </c>
      <c r="P2952" t="s">
        <v>607</v>
      </c>
      <c r="Q2952">
        <v>-84791.43</v>
      </c>
      <c r="R2952">
        <v>400492</v>
      </c>
      <c r="S2952">
        <v>0</v>
      </c>
      <c r="T2952" t="s">
        <v>2902</v>
      </c>
      <c r="U2952" s="221">
        <f t="shared" si="93"/>
        <v>-3.5079999999999998E-3</v>
      </c>
    </row>
    <row r="2953" spans="1:21" hidden="1">
      <c r="A2953" s="55" t="str">
        <f t="shared" si="92"/>
        <v>Y0BP0</v>
      </c>
      <c r="B2953" s="55">
        <f>VLOOKUP(J2953,'Mapping-CITI'!A:E,5,0)</f>
        <v>0</v>
      </c>
      <c r="D2953" s="42">
        <v>45016</v>
      </c>
      <c r="E2953" s="42">
        <v>45199</v>
      </c>
      <c r="F2953" t="s">
        <v>2902</v>
      </c>
      <c r="G2953" t="s">
        <v>2929</v>
      </c>
      <c r="H2953">
        <v>2250</v>
      </c>
      <c r="I2953" t="s">
        <v>2774</v>
      </c>
      <c r="J2953">
        <v>211146</v>
      </c>
      <c r="K2953" t="s">
        <v>2749</v>
      </c>
      <c r="L2953">
        <v>-22416</v>
      </c>
      <c r="M2953">
        <v>37604</v>
      </c>
      <c r="N2953">
        <v>39624</v>
      </c>
      <c r="O2953">
        <v>-24436</v>
      </c>
      <c r="P2953" t="s">
        <v>607</v>
      </c>
      <c r="Q2953">
        <v>-24436</v>
      </c>
      <c r="R2953">
        <v>37604</v>
      </c>
      <c r="S2953">
        <v>39624</v>
      </c>
      <c r="T2953" t="s">
        <v>2902</v>
      </c>
      <c r="U2953" s="221">
        <f t="shared" si="93"/>
        <v>-2.02E-4</v>
      </c>
    </row>
    <row r="2954" spans="1:21" hidden="1">
      <c r="A2954" s="55" t="str">
        <f t="shared" si="92"/>
        <v>Y0BP0</v>
      </c>
      <c r="B2954" s="55">
        <f>VLOOKUP(J2954,'Mapping-CITI'!A:E,5,0)</f>
        <v>0</v>
      </c>
      <c r="D2954" s="42">
        <v>45016</v>
      </c>
      <c r="E2954" s="42">
        <v>45199</v>
      </c>
      <c r="F2954" t="s">
        <v>2902</v>
      </c>
      <c r="G2954" t="s">
        <v>2929</v>
      </c>
      <c r="H2954">
        <v>2250</v>
      </c>
      <c r="I2954" t="s">
        <v>2774</v>
      </c>
      <c r="J2954">
        <v>211162</v>
      </c>
      <c r="K2954" t="s">
        <v>2255</v>
      </c>
      <c r="L2954">
        <v>-592087.03</v>
      </c>
      <c r="M2954">
        <v>235911</v>
      </c>
      <c r="N2954">
        <v>0</v>
      </c>
      <c r="O2954">
        <v>-356176.03</v>
      </c>
      <c r="P2954" t="s">
        <v>607</v>
      </c>
      <c r="Q2954">
        <v>-356176.03</v>
      </c>
      <c r="R2954">
        <v>235911</v>
      </c>
      <c r="S2954">
        <v>0</v>
      </c>
      <c r="T2954" t="s">
        <v>2902</v>
      </c>
      <c r="U2954" s="221">
        <f t="shared" si="93"/>
        <v>2.35911E-2</v>
      </c>
    </row>
    <row r="2955" spans="1:21" hidden="1">
      <c r="A2955" s="55" t="str">
        <f t="shared" si="92"/>
        <v>Y0BP0</v>
      </c>
      <c r="B2955" s="55">
        <f>VLOOKUP(J2955,'Mapping-CITI'!A:E,5,0)</f>
        <v>0</v>
      </c>
      <c r="D2955" s="42">
        <v>45016</v>
      </c>
      <c r="E2955" s="42">
        <v>45199</v>
      </c>
      <c r="F2955" t="s">
        <v>2902</v>
      </c>
      <c r="G2955" t="s">
        <v>2929</v>
      </c>
      <c r="H2955">
        <v>2250</v>
      </c>
      <c r="I2955" t="s">
        <v>2774</v>
      </c>
      <c r="J2955">
        <v>211172</v>
      </c>
      <c r="K2955" t="s">
        <v>2262</v>
      </c>
      <c r="L2955">
        <v>-254089.84</v>
      </c>
      <c r="M2955">
        <v>693447.37</v>
      </c>
      <c r="N2955">
        <v>817200.32</v>
      </c>
      <c r="O2955">
        <v>-377842.79</v>
      </c>
      <c r="P2955" t="s">
        <v>607</v>
      </c>
      <c r="Q2955">
        <v>-377842.79</v>
      </c>
      <c r="R2955">
        <v>693447.37</v>
      </c>
      <c r="S2955">
        <v>30367.9</v>
      </c>
      <c r="T2955" t="s">
        <v>2902</v>
      </c>
      <c r="U2955" s="221">
        <f t="shared" si="93"/>
        <v>-1.2375294999999994E-2</v>
      </c>
    </row>
    <row r="2956" spans="1:21" hidden="1">
      <c r="A2956" s="55" t="str">
        <f t="shared" si="92"/>
        <v>Y0BP0</v>
      </c>
      <c r="B2956" s="55">
        <f>VLOOKUP(J2956,'Mapping-CITI'!A:E,5,0)</f>
        <v>0</v>
      </c>
      <c r="D2956" s="42">
        <v>45016</v>
      </c>
      <c r="E2956" s="42">
        <v>45199</v>
      </c>
      <c r="F2956" t="s">
        <v>2902</v>
      </c>
      <c r="G2956" t="s">
        <v>2929</v>
      </c>
      <c r="H2956">
        <v>2250</v>
      </c>
      <c r="I2956" t="s">
        <v>2774</v>
      </c>
      <c r="J2956">
        <v>211176</v>
      </c>
      <c r="K2956" t="s">
        <v>2266</v>
      </c>
      <c r="L2956">
        <v>-7052.69</v>
      </c>
      <c r="M2956">
        <v>0</v>
      </c>
      <c r="N2956">
        <v>0</v>
      </c>
      <c r="O2956">
        <v>-7052.69</v>
      </c>
      <c r="P2956" t="s">
        <v>607</v>
      </c>
      <c r="Q2956">
        <v>-7052.69</v>
      </c>
      <c r="R2956">
        <v>0</v>
      </c>
      <c r="S2956">
        <v>0</v>
      </c>
      <c r="T2956" t="s">
        <v>2902</v>
      </c>
      <c r="U2956" s="221">
        <f t="shared" si="93"/>
        <v>0</v>
      </c>
    </row>
    <row r="2957" spans="1:21" hidden="1">
      <c r="A2957" s="55" t="str">
        <f t="shared" si="92"/>
        <v>Y0BP0</v>
      </c>
      <c r="B2957" s="55">
        <f>VLOOKUP(J2957,'Mapping-CITI'!A:E,5,0)</f>
        <v>0</v>
      </c>
      <c r="D2957" s="42">
        <v>45016</v>
      </c>
      <c r="E2957" s="42">
        <v>45199</v>
      </c>
      <c r="F2957" t="s">
        <v>2902</v>
      </c>
      <c r="G2957" t="s">
        <v>2929</v>
      </c>
      <c r="H2957">
        <v>2250</v>
      </c>
      <c r="I2957" t="s">
        <v>2774</v>
      </c>
      <c r="J2957">
        <v>211177</v>
      </c>
      <c r="K2957" t="s">
        <v>2267</v>
      </c>
      <c r="L2957">
        <v>-80739.33</v>
      </c>
      <c r="M2957">
        <v>0</v>
      </c>
      <c r="N2957">
        <v>0</v>
      </c>
      <c r="O2957">
        <v>-80739.33</v>
      </c>
      <c r="P2957" t="s">
        <v>607</v>
      </c>
      <c r="Q2957">
        <v>-80739.33</v>
      </c>
      <c r="R2957">
        <v>0</v>
      </c>
      <c r="S2957">
        <v>0</v>
      </c>
      <c r="T2957" t="s">
        <v>2902</v>
      </c>
      <c r="U2957" s="221">
        <f t="shared" si="93"/>
        <v>0</v>
      </c>
    </row>
    <row r="2958" spans="1:21" hidden="1">
      <c r="A2958" s="55" t="str">
        <f t="shared" si="92"/>
        <v>Y0BP0</v>
      </c>
      <c r="B2958" s="55">
        <f>VLOOKUP(J2958,'Mapping-CITI'!A:E,5,0)</f>
        <v>0</v>
      </c>
      <c r="D2958" s="42">
        <v>45016</v>
      </c>
      <c r="E2958" s="42">
        <v>45199</v>
      </c>
      <c r="F2958" t="s">
        <v>2902</v>
      </c>
      <c r="G2958" t="s">
        <v>2929</v>
      </c>
      <c r="H2958">
        <v>2250</v>
      </c>
      <c r="I2958" t="s">
        <v>2774</v>
      </c>
      <c r="J2958">
        <v>211632</v>
      </c>
      <c r="K2958" t="s">
        <v>2543</v>
      </c>
      <c r="L2958">
        <v>53531.08</v>
      </c>
      <c r="M2958">
        <v>55106.58</v>
      </c>
      <c r="N2958">
        <v>69278.98</v>
      </c>
      <c r="O2958">
        <v>39358.68</v>
      </c>
      <c r="P2958" t="s">
        <v>607</v>
      </c>
      <c r="Q2958">
        <v>39358.68</v>
      </c>
      <c r="R2958">
        <v>55106.58</v>
      </c>
      <c r="S2958">
        <v>69278.98</v>
      </c>
      <c r="T2958" t="s">
        <v>2902</v>
      </c>
      <c r="U2958" s="221">
        <f t="shared" si="93"/>
        <v>-1.4172399999999995E-3</v>
      </c>
    </row>
    <row r="2959" spans="1:21" hidden="1">
      <c r="A2959" s="55" t="str">
        <f t="shared" si="92"/>
        <v>Y0BP0</v>
      </c>
      <c r="B2959" s="55">
        <f>VLOOKUP(J2959,'Mapping-CITI'!A:E,5,0)</f>
        <v>0</v>
      </c>
      <c r="D2959" s="42">
        <v>45016</v>
      </c>
      <c r="E2959" s="42">
        <v>45199</v>
      </c>
      <c r="F2959" t="s">
        <v>2902</v>
      </c>
      <c r="G2959" t="s">
        <v>2929</v>
      </c>
      <c r="H2959">
        <v>2220</v>
      </c>
      <c r="I2959" t="s">
        <v>2775</v>
      </c>
      <c r="J2959">
        <v>260118</v>
      </c>
      <c r="K2959" t="s">
        <v>2275</v>
      </c>
      <c r="L2959">
        <v>0</v>
      </c>
      <c r="M2959">
        <v>42380532418.440002</v>
      </c>
      <c r="N2959">
        <v>42380532418.440002</v>
      </c>
      <c r="O2959">
        <v>0</v>
      </c>
      <c r="P2959" t="s">
        <v>607</v>
      </c>
      <c r="Q2959">
        <v>0</v>
      </c>
      <c r="R2959">
        <v>0</v>
      </c>
      <c r="S2959">
        <v>0</v>
      </c>
      <c r="T2959" t="s">
        <v>2902</v>
      </c>
      <c r="U2959" s="221">
        <f t="shared" si="93"/>
        <v>0</v>
      </c>
    </row>
    <row r="2960" spans="1:21" hidden="1">
      <c r="A2960" s="55" t="str">
        <f t="shared" si="92"/>
        <v>Y0BP0</v>
      </c>
      <c r="B2960" s="55">
        <f>VLOOKUP(J2960,'Mapping-CITI'!A:E,5,0)</f>
        <v>0</v>
      </c>
      <c r="D2960" s="42">
        <v>45016</v>
      </c>
      <c r="E2960" s="42">
        <v>45199</v>
      </c>
      <c r="F2960" t="s">
        <v>2902</v>
      </c>
      <c r="G2960" t="s">
        <v>2929</v>
      </c>
      <c r="H2960">
        <v>2220</v>
      </c>
      <c r="I2960" t="s">
        <v>2775</v>
      </c>
      <c r="J2960">
        <v>260124</v>
      </c>
      <c r="K2960" t="s">
        <v>2279</v>
      </c>
      <c r="L2960">
        <v>0</v>
      </c>
      <c r="M2960">
        <v>6559185083.3199997</v>
      </c>
      <c r="N2960">
        <v>6559185083.3199997</v>
      </c>
      <c r="O2960">
        <v>0</v>
      </c>
      <c r="P2960" t="s">
        <v>607</v>
      </c>
      <c r="Q2960">
        <v>0</v>
      </c>
      <c r="R2960">
        <v>0</v>
      </c>
      <c r="S2960">
        <v>0</v>
      </c>
      <c r="T2960" t="s">
        <v>2902</v>
      </c>
      <c r="U2960" s="221">
        <f t="shared" si="93"/>
        <v>0</v>
      </c>
    </row>
    <row r="2961" spans="1:21" hidden="1">
      <c r="A2961" s="55" t="str">
        <f t="shared" si="92"/>
        <v>Y0BP0</v>
      </c>
      <c r="B2961" s="55">
        <f>VLOOKUP(J2961,'Mapping-CITI'!A:E,5,0)</f>
        <v>0</v>
      </c>
      <c r="D2961" s="42">
        <v>45016</v>
      </c>
      <c r="E2961" s="42">
        <v>45199</v>
      </c>
      <c r="F2961" t="s">
        <v>2902</v>
      </c>
      <c r="G2961" t="s">
        <v>2929</v>
      </c>
      <c r="H2961">
        <v>2240</v>
      </c>
      <c r="I2961" t="s">
        <v>2795</v>
      </c>
      <c r="J2961">
        <v>260202</v>
      </c>
      <c r="K2961" t="s">
        <v>2281</v>
      </c>
      <c r="L2961">
        <v>0</v>
      </c>
      <c r="M2961">
        <v>259562456.53999999</v>
      </c>
      <c r="N2961">
        <v>259562456.53999999</v>
      </c>
      <c r="O2961">
        <v>0</v>
      </c>
      <c r="P2961" t="s">
        <v>607</v>
      </c>
      <c r="Q2961">
        <v>0</v>
      </c>
      <c r="R2961">
        <v>0</v>
      </c>
      <c r="S2961">
        <v>0</v>
      </c>
      <c r="T2961" t="s">
        <v>2902</v>
      </c>
      <c r="U2961" s="221">
        <f t="shared" si="93"/>
        <v>0</v>
      </c>
    </row>
    <row r="2962" spans="1:21" hidden="1">
      <c r="A2962" s="55" t="str">
        <f t="shared" si="92"/>
        <v>Y0BP0</v>
      </c>
      <c r="B2962" s="55">
        <f>VLOOKUP(J2962,'Mapping-CITI'!A:E,5,0)</f>
        <v>0</v>
      </c>
      <c r="D2962" s="42">
        <v>45016</v>
      </c>
      <c r="E2962" s="42">
        <v>45199</v>
      </c>
      <c r="F2962" t="s">
        <v>2902</v>
      </c>
      <c r="G2962" t="s">
        <v>2929</v>
      </c>
      <c r="H2962">
        <v>2240</v>
      </c>
      <c r="I2962" t="s">
        <v>2795</v>
      </c>
      <c r="J2962">
        <v>260221</v>
      </c>
      <c r="K2962" t="s">
        <v>2282</v>
      </c>
      <c r="L2962">
        <v>-0.01</v>
      </c>
      <c r="M2962">
        <v>25955549.559999999</v>
      </c>
      <c r="N2962">
        <v>26625375.059999999</v>
      </c>
      <c r="O2962">
        <v>-669825.51</v>
      </c>
      <c r="P2962" t="s">
        <v>607</v>
      </c>
      <c r="Q2962">
        <v>-669825.51</v>
      </c>
      <c r="R2962">
        <v>25925852.559999999</v>
      </c>
      <c r="S2962">
        <v>29697</v>
      </c>
      <c r="T2962" t="s">
        <v>2902</v>
      </c>
      <c r="U2962" s="221">
        <f t="shared" si="93"/>
        <v>-6.6982550000000002E-2</v>
      </c>
    </row>
    <row r="2963" spans="1:21" hidden="1">
      <c r="A2963" s="55" t="str">
        <f t="shared" si="92"/>
        <v>Y0BP0</v>
      </c>
      <c r="B2963" s="55">
        <f>VLOOKUP(J2963,'Mapping-CITI'!A:E,5,0)</f>
        <v>0</v>
      </c>
      <c r="D2963" s="42">
        <v>45016</v>
      </c>
      <c r="E2963" s="42">
        <v>45199</v>
      </c>
      <c r="F2963" t="s">
        <v>2902</v>
      </c>
      <c r="G2963" t="s">
        <v>2929</v>
      </c>
      <c r="H2963">
        <v>2240</v>
      </c>
      <c r="I2963" t="s">
        <v>2795</v>
      </c>
      <c r="J2963">
        <v>260222</v>
      </c>
      <c r="K2963" t="s">
        <v>2283</v>
      </c>
      <c r="L2963">
        <v>-0.46</v>
      </c>
      <c r="M2963">
        <v>227088728.84</v>
      </c>
      <c r="N2963">
        <v>232276778.47999999</v>
      </c>
      <c r="O2963">
        <v>-5188050.0999999996</v>
      </c>
      <c r="P2963" t="s">
        <v>607</v>
      </c>
      <c r="Q2963">
        <v>-5188050.0999999996</v>
      </c>
      <c r="R2963">
        <v>224444849.21000001</v>
      </c>
      <c r="S2963">
        <v>0</v>
      </c>
      <c r="T2963" t="s">
        <v>2902</v>
      </c>
      <c r="U2963" s="221">
        <f t="shared" si="93"/>
        <v>-0.51880496399999854</v>
      </c>
    </row>
    <row r="2964" spans="1:21" hidden="1">
      <c r="A2964" s="55" t="str">
        <f t="shared" si="92"/>
        <v>Y0BP0</v>
      </c>
      <c r="B2964" s="55">
        <f>VLOOKUP(J2964,'Mapping-CITI'!A:E,5,0)</f>
        <v>0</v>
      </c>
      <c r="D2964" s="42">
        <v>45016</v>
      </c>
      <c r="E2964" s="42">
        <v>45199</v>
      </c>
      <c r="F2964" t="s">
        <v>2902</v>
      </c>
      <c r="G2964" t="s">
        <v>2929</v>
      </c>
      <c r="H2964">
        <v>2140</v>
      </c>
      <c r="I2964" t="s">
        <v>2806</v>
      </c>
      <c r="J2964">
        <v>260802</v>
      </c>
      <c r="K2964" t="s">
        <v>2284</v>
      </c>
      <c r="L2964">
        <v>-3</v>
      </c>
      <c r="M2964">
        <v>487047.32</v>
      </c>
      <c r="N2964">
        <v>487047.36</v>
      </c>
      <c r="O2964">
        <v>-3.04</v>
      </c>
      <c r="P2964" t="s">
        <v>607</v>
      </c>
      <c r="Q2964">
        <v>-3.04</v>
      </c>
      <c r="R2964">
        <v>393452.95</v>
      </c>
      <c r="S2964">
        <v>487047.36</v>
      </c>
      <c r="T2964" t="s">
        <v>2902</v>
      </c>
      <c r="U2964" s="221">
        <f t="shared" si="93"/>
        <v>-3.9999999979045243E-9</v>
      </c>
    </row>
    <row r="2965" spans="1:21" hidden="1">
      <c r="A2965" s="55" t="str">
        <f t="shared" si="92"/>
        <v>Y0BP0</v>
      </c>
      <c r="B2965" s="55">
        <f>VLOOKUP(J2965,'Mapping-CITI'!A:E,5,0)</f>
        <v>0</v>
      </c>
      <c r="D2965" s="42">
        <v>45016</v>
      </c>
      <c r="E2965" s="42">
        <v>45199</v>
      </c>
      <c r="F2965" t="s">
        <v>2902</v>
      </c>
      <c r="G2965" t="s">
        <v>2929</v>
      </c>
      <c r="H2965">
        <v>2250</v>
      </c>
      <c r="I2965" t="s">
        <v>2774</v>
      </c>
      <c r="J2965">
        <v>260836</v>
      </c>
      <c r="K2965" t="s">
        <v>2705</v>
      </c>
      <c r="L2965">
        <v>-58338.28</v>
      </c>
      <c r="M2965">
        <v>433723.07</v>
      </c>
      <c r="N2965">
        <v>428070.11</v>
      </c>
      <c r="O2965">
        <v>-52685.32</v>
      </c>
      <c r="P2965" t="s">
        <v>607</v>
      </c>
      <c r="Q2965">
        <v>-52685.32</v>
      </c>
      <c r="R2965">
        <v>432364.06</v>
      </c>
      <c r="S2965">
        <v>94236.08</v>
      </c>
      <c r="T2965" t="s">
        <v>2902</v>
      </c>
      <c r="U2965" s="221">
        <f t="shared" si="93"/>
        <v>5.6529600000000213E-4</v>
      </c>
    </row>
    <row r="2966" spans="1:21" hidden="1">
      <c r="A2966" s="55" t="str">
        <f t="shared" si="92"/>
        <v>Y0BP0</v>
      </c>
      <c r="B2966" s="55">
        <f>VLOOKUP(J2966,'Mapping-CITI'!A:E,5,0)</f>
        <v>0</v>
      </c>
      <c r="D2966" s="42">
        <v>45016</v>
      </c>
      <c r="E2966" s="42">
        <v>45199</v>
      </c>
      <c r="F2966" t="s">
        <v>2902</v>
      </c>
      <c r="G2966" t="s">
        <v>2929</v>
      </c>
      <c r="H2966">
        <v>2250</v>
      </c>
      <c r="I2966" t="s">
        <v>2774</v>
      </c>
      <c r="J2966">
        <v>260837</v>
      </c>
      <c r="K2966" t="s">
        <v>2706</v>
      </c>
      <c r="L2966">
        <v>-58338.28</v>
      </c>
      <c r="M2966">
        <v>433723.07</v>
      </c>
      <c r="N2966">
        <v>428070.11</v>
      </c>
      <c r="O2966">
        <v>-52685.32</v>
      </c>
      <c r="P2966" t="s">
        <v>607</v>
      </c>
      <c r="Q2966">
        <v>-52685.32</v>
      </c>
      <c r="R2966">
        <v>432364.06</v>
      </c>
      <c r="S2966">
        <v>94236.08</v>
      </c>
      <c r="T2966" t="s">
        <v>2902</v>
      </c>
      <c r="U2966" s="221">
        <f t="shared" si="93"/>
        <v>5.6529600000000213E-4</v>
      </c>
    </row>
    <row r="2967" spans="1:21" hidden="1">
      <c r="A2967" s="55" t="str">
        <f t="shared" si="92"/>
        <v>Y0BP0</v>
      </c>
      <c r="B2967" s="55">
        <f>VLOOKUP(J2967,'Mapping-CITI'!A:E,5,0)</f>
        <v>0</v>
      </c>
      <c r="D2967" s="42">
        <v>45016</v>
      </c>
      <c r="E2967" s="42">
        <v>45199</v>
      </c>
      <c r="F2967" t="s">
        <v>2902</v>
      </c>
      <c r="G2967" t="s">
        <v>2929</v>
      </c>
      <c r="H2967">
        <v>2220</v>
      </c>
      <c r="I2967" t="s">
        <v>2775</v>
      </c>
      <c r="J2967">
        <v>260902</v>
      </c>
      <c r="K2967" t="s">
        <v>2287</v>
      </c>
      <c r="L2967">
        <v>-0.02</v>
      </c>
      <c r="M2967">
        <v>0</v>
      </c>
      <c r="N2967">
        <v>0</v>
      </c>
      <c r="O2967">
        <v>-0.02</v>
      </c>
      <c r="P2967" t="s">
        <v>607</v>
      </c>
      <c r="Q2967">
        <v>-0.02</v>
      </c>
      <c r="R2967">
        <v>0</v>
      </c>
      <c r="S2967">
        <v>0</v>
      </c>
      <c r="T2967" t="s">
        <v>2902</v>
      </c>
      <c r="U2967" s="221">
        <f t="shared" si="93"/>
        <v>0</v>
      </c>
    </row>
    <row r="2968" spans="1:21" hidden="1">
      <c r="A2968" s="55" t="str">
        <f t="shared" si="92"/>
        <v>Y0BP0</v>
      </c>
      <c r="B2968" s="55">
        <f>VLOOKUP(J2968,'Mapping-CITI'!A:E,5,0)</f>
        <v>0</v>
      </c>
      <c r="D2968" s="42">
        <v>45016</v>
      </c>
      <c r="E2968" s="42">
        <v>45199</v>
      </c>
      <c r="F2968" t="s">
        <v>2902</v>
      </c>
      <c r="G2968" t="s">
        <v>2929</v>
      </c>
      <c r="H2968">
        <v>2140</v>
      </c>
      <c r="I2968" t="s">
        <v>2806</v>
      </c>
      <c r="J2968">
        <v>260905</v>
      </c>
      <c r="K2968" t="s">
        <v>2288</v>
      </c>
      <c r="L2968">
        <v>-7378.08</v>
      </c>
      <c r="M2968">
        <v>0</v>
      </c>
      <c r="N2968">
        <v>0</v>
      </c>
      <c r="O2968">
        <v>-7378.08</v>
      </c>
      <c r="P2968" t="s">
        <v>607</v>
      </c>
      <c r="Q2968">
        <v>-7378.08</v>
      </c>
      <c r="R2968">
        <v>0</v>
      </c>
      <c r="S2968">
        <v>0</v>
      </c>
      <c r="T2968" t="s">
        <v>2902</v>
      </c>
      <c r="U2968" s="221">
        <f t="shared" si="93"/>
        <v>0</v>
      </c>
    </row>
    <row r="2969" spans="1:21" hidden="1">
      <c r="A2969" s="55" t="str">
        <f t="shared" si="92"/>
        <v>Y0BPIgnore</v>
      </c>
      <c r="B2969" s="55" t="str">
        <f>VLOOKUP(J2969,'Mapping-CITI'!A:E,5,0)</f>
        <v>Ignore</v>
      </c>
      <c r="D2969" s="42">
        <v>45016</v>
      </c>
      <c r="E2969" s="42">
        <v>45199</v>
      </c>
      <c r="F2969" t="s">
        <v>2902</v>
      </c>
      <c r="G2969" t="s">
        <v>2929</v>
      </c>
      <c r="H2969">
        <v>2250</v>
      </c>
      <c r="I2969" t="s">
        <v>2774</v>
      </c>
      <c r="J2969">
        <v>260911</v>
      </c>
      <c r="K2969" t="s">
        <v>4267</v>
      </c>
      <c r="L2969">
        <v>0</v>
      </c>
      <c r="M2969">
        <v>53531.08</v>
      </c>
      <c r="N2969">
        <v>53531.08</v>
      </c>
      <c r="O2969">
        <v>0</v>
      </c>
      <c r="P2969" t="s">
        <v>607</v>
      </c>
      <c r="Q2969">
        <v>0</v>
      </c>
      <c r="R2969">
        <v>53531.08</v>
      </c>
      <c r="S2969">
        <v>53531.08</v>
      </c>
      <c r="T2969" t="s">
        <v>2902</v>
      </c>
      <c r="U2969" s="221">
        <f t="shared" si="93"/>
        <v>0</v>
      </c>
    </row>
    <row r="2970" spans="1:21" hidden="1">
      <c r="A2970" s="55" t="str">
        <f t="shared" si="92"/>
        <v>Y0BP0</v>
      </c>
      <c r="B2970" s="55">
        <f>VLOOKUP(J2970,'Mapping-CITI'!A:E,5,0)</f>
        <v>0</v>
      </c>
      <c r="D2970" s="42">
        <v>45016</v>
      </c>
      <c r="E2970" s="42">
        <v>45199</v>
      </c>
      <c r="F2970" t="s">
        <v>2902</v>
      </c>
      <c r="G2970" t="s">
        <v>2929</v>
      </c>
      <c r="H2970">
        <v>2250</v>
      </c>
      <c r="I2970" t="s">
        <v>2774</v>
      </c>
      <c r="J2970">
        <v>260930</v>
      </c>
      <c r="K2970" t="s">
        <v>2291</v>
      </c>
      <c r="L2970">
        <v>0</v>
      </c>
      <c r="M2970">
        <v>0</v>
      </c>
      <c r="N2970">
        <v>0</v>
      </c>
      <c r="O2970">
        <v>0</v>
      </c>
      <c r="P2970" t="s">
        <v>607</v>
      </c>
      <c r="Q2970">
        <v>0</v>
      </c>
      <c r="R2970">
        <v>0</v>
      </c>
      <c r="S2970">
        <v>0</v>
      </c>
      <c r="T2970" t="s">
        <v>2902</v>
      </c>
      <c r="U2970" s="221">
        <f t="shared" si="93"/>
        <v>0</v>
      </c>
    </row>
    <row r="2971" spans="1:21" hidden="1">
      <c r="A2971" s="55" t="str">
        <f t="shared" si="92"/>
        <v>Y0BP0</v>
      </c>
      <c r="B2971" s="55">
        <f>VLOOKUP(J2971,'Mapping-CITI'!A:E,5,0)</f>
        <v>0</v>
      </c>
      <c r="D2971" s="42">
        <v>45016</v>
      </c>
      <c r="E2971" s="42">
        <v>45199</v>
      </c>
      <c r="F2971" t="s">
        <v>2902</v>
      </c>
      <c r="G2971" t="s">
        <v>2929</v>
      </c>
      <c r="H2971">
        <v>2250</v>
      </c>
      <c r="I2971" t="s">
        <v>2774</v>
      </c>
      <c r="J2971">
        <v>260942</v>
      </c>
      <c r="K2971" t="s">
        <v>2292</v>
      </c>
      <c r="L2971">
        <v>-189.02</v>
      </c>
      <c r="M2971">
        <v>100</v>
      </c>
      <c r="N2971">
        <v>0</v>
      </c>
      <c r="O2971">
        <v>-89.02</v>
      </c>
      <c r="P2971" t="s">
        <v>607</v>
      </c>
      <c r="Q2971">
        <v>-89.02</v>
      </c>
      <c r="R2971">
        <v>100</v>
      </c>
      <c r="S2971">
        <v>0</v>
      </c>
      <c r="T2971" t="s">
        <v>2902</v>
      </c>
      <c r="U2971" s="221">
        <f t="shared" si="93"/>
        <v>1.0000000000000001E-5</v>
      </c>
    </row>
    <row r="2972" spans="1:21" hidden="1">
      <c r="A2972" s="55" t="str">
        <f t="shared" si="92"/>
        <v>Y0BP0</v>
      </c>
      <c r="B2972" s="55">
        <f>VLOOKUP(J2972,'Mapping-CITI'!A:E,5,0)</f>
        <v>0</v>
      </c>
      <c r="D2972" s="42">
        <v>45016</v>
      </c>
      <c r="E2972" s="42">
        <v>45199</v>
      </c>
      <c r="F2972" t="s">
        <v>2902</v>
      </c>
      <c r="G2972" t="s">
        <v>2929</v>
      </c>
      <c r="H2972">
        <v>2220</v>
      </c>
      <c r="I2972" t="s">
        <v>2775</v>
      </c>
      <c r="J2972">
        <v>261026</v>
      </c>
      <c r="K2972" t="s">
        <v>2549</v>
      </c>
      <c r="L2972">
        <v>0</v>
      </c>
      <c r="M2972">
        <v>387302.77</v>
      </c>
      <c r="N2972">
        <v>387302.77</v>
      </c>
      <c r="O2972">
        <v>0</v>
      </c>
      <c r="P2972" t="s">
        <v>607</v>
      </c>
      <c r="Q2972">
        <v>0</v>
      </c>
      <c r="R2972">
        <v>387302.77</v>
      </c>
      <c r="S2972">
        <v>387302.77</v>
      </c>
      <c r="T2972" t="s">
        <v>2902</v>
      </c>
      <c r="U2972" s="221">
        <f t="shared" si="93"/>
        <v>0</v>
      </c>
    </row>
    <row r="2973" spans="1:21" hidden="1">
      <c r="A2973" s="55" t="str">
        <f t="shared" si="92"/>
        <v>Y0BP0</v>
      </c>
      <c r="B2973" s="55">
        <f>VLOOKUP(J2973,'Mapping-CITI'!A:E,5,0)</f>
        <v>0</v>
      </c>
      <c r="D2973" s="42">
        <v>45016</v>
      </c>
      <c r="E2973" s="42">
        <v>45199</v>
      </c>
      <c r="F2973" t="s">
        <v>2902</v>
      </c>
      <c r="G2973" t="s">
        <v>2929</v>
      </c>
      <c r="H2973">
        <v>2220</v>
      </c>
      <c r="I2973" t="s">
        <v>2775</v>
      </c>
      <c r="J2973">
        <v>261262</v>
      </c>
      <c r="K2973" t="s">
        <v>2709</v>
      </c>
      <c r="L2973">
        <v>22.19</v>
      </c>
      <c r="M2973">
        <v>0</v>
      </c>
      <c r="N2973">
        <v>0</v>
      </c>
      <c r="O2973">
        <v>22.19</v>
      </c>
      <c r="P2973" t="s">
        <v>607</v>
      </c>
      <c r="Q2973">
        <v>22.19</v>
      </c>
      <c r="R2973">
        <v>0</v>
      </c>
      <c r="S2973">
        <v>0</v>
      </c>
      <c r="T2973" t="s">
        <v>2902</v>
      </c>
      <c r="U2973" s="221">
        <f t="shared" si="93"/>
        <v>0</v>
      </c>
    </row>
    <row r="2974" spans="1:21" hidden="1">
      <c r="A2974" s="55" t="str">
        <f t="shared" si="92"/>
        <v>Y0BP0</v>
      </c>
      <c r="B2974" s="55">
        <f>VLOOKUP(J2974,'Mapping-CITI'!A:E,5,0)</f>
        <v>0</v>
      </c>
      <c r="D2974" s="42">
        <v>45016</v>
      </c>
      <c r="E2974" s="42">
        <v>45199</v>
      </c>
      <c r="F2974" t="s">
        <v>2902</v>
      </c>
      <c r="G2974" t="s">
        <v>2929</v>
      </c>
      <c r="H2974">
        <v>2150</v>
      </c>
      <c r="I2974" t="s">
        <v>2797</v>
      </c>
      <c r="J2974">
        <v>281101</v>
      </c>
      <c r="K2974" t="s">
        <v>2296</v>
      </c>
      <c r="L2974">
        <v>-785659131.40999997</v>
      </c>
      <c r="M2974">
        <v>0</v>
      </c>
      <c r="N2974">
        <v>0</v>
      </c>
      <c r="O2974">
        <v>-880217328.76999998</v>
      </c>
      <c r="P2974" t="s">
        <v>607</v>
      </c>
      <c r="Q2974">
        <v>-880217328.76999998</v>
      </c>
      <c r="R2974">
        <v>0</v>
      </c>
      <c r="S2974">
        <v>0</v>
      </c>
      <c r="T2974" t="s">
        <v>2902</v>
      </c>
      <c r="U2974" s="221">
        <f t="shared" si="93"/>
        <v>0</v>
      </c>
    </row>
    <row r="2975" spans="1:21" hidden="1">
      <c r="A2975" s="55" t="str">
        <f t="shared" si="92"/>
        <v>Y0BP0</v>
      </c>
      <c r="B2975" s="55">
        <f>VLOOKUP(J2975,'Mapping-CITI'!A:E,5,0)</f>
        <v>0</v>
      </c>
      <c r="D2975" s="42">
        <v>45016</v>
      </c>
      <c r="E2975" s="42">
        <v>45199</v>
      </c>
      <c r="F2975" t="s">
        <v>2902</v>
      </c>
      <c r="G2975" t="s">
        <v>2929</v>
      </c>
      <c r="H2975">
        <v>2150</v>
      </c>
      <c r="I2975" t="s">
        <v>2797</v>
      </c>
      <c r="J2975">
        <v>281102</v>
      </c>
      <c r="K2975" t="s">
        <v>2544</v>
      </c>
      <c r="L2975">
        <v>7448030.8200000003</v>
      </c>
      <c r="M2975">
        <v>0</v>
      </c>
      <c r="N2975">
        <v>0</v>
      </c>
      <c r="O2975">
        <v>2762516.73</v>
      </c>
      <c r="P2975" t="s">
        <v>607</v>
      </c>
      <c r="Q2975">
        <v>2762516.73</v>
      </c>
      <c r="R2975">
        <v>0</v>
      </c>
      <c r="S2975">
        <v>0</v>
      </c>
      <c r="T2975" t="s">
        <v>2902</v>
      </c>
      <c r="U2975" s="221">
        <f t="shared" si="93"/>
        <v>0</v>
      </c>
    </row>
    <row r="2976" spans="1:21" hidden="1">
      <c r="A2976" s="55" t="str">
        <f t="shared" si="92"/>
        <v>Y0BP0</v>
      </c>
      <c r="B2976" s="55">
        <f>VLOOKUP(J2976,'Mapping-CITI'!A:E,5,0)</f>
        <v>0</v>
      </c>
      <c r="D2976" s="42">
        <v>45016</v>
      </c>
      <c r="E2976" s="42">
        <v>45199</v>
      </c>
      <c r="F2976" t="s">
        <v>2902</v>
      </c>
      <c r="G2976" t="s">
        <v>2929</v>
      </c>
      <c r="H2976">
        <v>2150</v>
      </c>
      <c r="I2976" t="s">
        <v>2797</v>
      </c>
      <c r="J2976">
        <v>281138</v>
      </c>
      <c r="K2976" t="s">
        <v>2303</v>
      </c>
      <c r="L2976">
        <v>-1283970116.0599999</v>
      </c>
      <c r="M2976">
        <v>233797987.06</v>
      </c>
      <c r="N2976">
        <v>59900474.75</v>
      </c>
      <c r="O2976">
        <v>-1110072603.75</v>
      </c>
      <c r="P2976" t="s">
        <v>607</v>
      </c>
      <c r="Q2976">
        <v>-1110072603.75</v>
      </c>
      <c r="R2976">
        <v>0</v>
      </c>
      <c r="S2976">
        <v>0</v>
      </c>
      <c r="T2976" t="s">
        <v>2902</v>
      </c>
      <c r="U2976" s="221">
        <f t="shared" si="93"/>
        <v>17.389751231000002</v>
      </c>
    </row>
    <row r="2977" spans="1:21" hidden="1">
      <c r="A2977" s="55" t="str">
        <f t="shared" si="92"/>
        <v>Y0BP0</v>
      </c>
      <c r="B2977" s="55">
        <f>VLOOKUP(J2977,'Mapping-CITI'!A:E,5,0)</f>
        <v>0</v>
      </c>
      <c r="D2977" s="42">
        <v>45016</v>
      </c>
      <c r="E2977" s="42">
        <v>45199</v>
      </c>
      <c r="F2977" t="s">
        <v>2902</v>
      </c>
      <c r="G2977" t="s">
        <v>2929</v>
      </c>
      <c r="H2977">
        <v>2150</v>
      </c>
      <c r="I2977" t="s">
        <v>2797</v>
      </c>
      <c r="J2977">
        <v>281140</v>
      </c>
      <c r="K2977" t="s">
        <v>2566</v>
      </c>
      <c r="L2977">
        <v>-1245534.81</v>
      </c>
      <c r="M2977">
        <v>136889.18</v>
      </c>
      <c r="N2977">
        <v>57621.91</v>
      </c>
      <c r="O2977">
        <v>-1166267.54</v>
      </c>
      <c r="P2977" t="s">
        <v>607</v>
      </c>
      <c r="Q2977">
        <v>-1166267.54</v>
      </c>
      <c r="R2977">
        <v>0</v>
      </c>
      <c r="S2977">
        <v>0</v>
      </c>
      <c r="T2977" t="s">
        <v>2902</v>
      </c>
      <c r="U2977" s="221">
        <f t="shared" si="93"/>
        <v>7.9267269999999997E-3</v>
      </c>
    </row>
    <row r="2978" spans="1:21" hidden="1">
      <c r="A2978" s="55" t="str">
        <f t="shared" si="92"/>
        <v>Y0BP0</v>
      </c>
      <c r="B2978" s="55">
        <f>VLOOKUP(J2978,'Mapping-CITI'!A:E,5,0)</f>
        <v>0</v>
      </c>
      <c r="D2978" s="42">
        <v>45016</v>
      </c>
      <c r="E2978" s="42">
        <v>45199</v>
      </c>
      <c r="F2978" t="s">
        <v>2902</v>
      </c>
      <c r="G2978" t="s">
        <v>2929</v>
      </c>
      <c r="H2978">
        <v>2250</v>
      </c>
      <c r="I2978" t="s">
        <v>2774</v>
      </c>
      <c r="J2978">
        <v>281212</v>
      </c>
      <c r="K2978" t="s">
        <v>2314</v>
      </c>
      <c r="L2978">
        <v>-39436.019999999997</v>
      </c>
      <c r="M2978">
        <v>228608.17</v>
      </c>
      <c r="N2978">
        <v>224802.87</v>
      </c>
      <c r="O2978">
        <v>-35630.720000000001</v>
      </c>
      <c r="P2978" t="s">
        <v>607</v>
      </c>
      <c r="Q2978">
        <v>-35630.720000000001</v>
      </c>
      <c r="R2978">
        <v>228608.17</v>
      </c>
      <c r="S2978">
        <v>0</v>
      </c>
      <c r="T2978" t="s">
        <v>2902</v>
      </c>
      <c r="U2978" s="221">
        <f t="shared" si="93"/>
        <v>3.8053000000000175E-4</v>
      </c>
    </row>
    <row r="2979" spans="1:21" hidden="1">
      <c r="A2979" s="55" t="str">
        <f t="shared" si="92"/>
        <v>Y0BP0</v>
      </c>
      <c r="B2979" s="55">
        <f>VLOOKUP(J2979,'Mapping-CITI'!A:E,5,0)</f>
        <v>0</v>
      </c>
      <c r="D2979" s="42">
        <v>45016</v>
      </c>
      <c r="E2979" s="42">
        <v>45199</v>
      </c>
      <c r="F2979" t="s">
        <v>2902</v>
      </c>
      <c r="G2979" t="s">
        <v>2929</v>
      </c>
      <c r="H2979">
        <v>2250</v>
      </c>
      <c r="I2979" t="s">
        <v>2774</v>
      </c>
      <c r="J2979">
        <v>281276</v>
      </c>
      <c r="K2979" t="s">
        <v>2330</v>
      </c>
      <c r="L2979">
        <v>0</v>
      </c>
      <c r="M2979">
        <v>0</v>
      </c>
      <c r="N2979">
        <v>11356.05</v>
      </c>
      <c r="O2979">
        <v>-11356.05</v>
      </c>
      <c r="P2979" t="s">
        <v>607</v>
      </c>
      <c r="Q2979">
        <v>-11356.05</v>
      </c>
      <c r="R2979">
        <v>0</v>
      </c>
      <c r="S2979">
        <v>11356.05</v>
      </c>
      <c r="T2979" t="s">
        <v>2902</v>
      </c>
      <c r="U2979" s="221">
        <f t="shared" si="93"/>
        <v>-1.135605E-3</v>
      </c>
    </row>
    <row r="2980" spans="1:21" hidden="1">
      <c r="A2980" s="55" t="str">
        <f t="shared" si="92"/>
        <v>Y0BP0</v>
      </c>
      <c r="B2980" s="55">
        <f>VLOOKUP(J2980,'Mapping-CITI'!A:E,5,0)</f>
        <v>0</v>
      </c>
      <c r="D2980" s="42">
        <v>45016</v>
      </c>
      <c r="E2980" s="42">
        <v>45199</v>
      </c>
      <c r="F2980" t="s">
        <v>2902</v>
      </c>
      <c r="G2980" t="s">
        <v>2929</v>
      </c>
      <c r="H2980">
        <v>2150</v>
      </c>
      <c r="I2980" t="s">
        <v>2797</v>
      </c>
      <c r="J2980">
        <v>281292</v>
      </c>
      <c r="K2980" t="s">
        <v>2551</v>
      </c>
      <c r="L2980">
        <v>1985960.47</v>
      </c>
      <c r="M2980">
        <v>14998412.449999999</v>
      </c>
      <c r="N2980">
        <v>10003799.640000001</v>
      </c>
      <c r="O2980">
        <v>6980573.2800000003</v>
      </c>
      <c r="P2980" t="s">
        <v>607</v>
      </c>
      <c r="Q2980">
        <v>6980573.2800000003</v>
      </c>
      <c r="R2980">
        <v>0</v>
      </c>
      <c r="S2980">
        <v>0</v>
      </c>
      <c r="T2980" t="s">
        <v>2902</v>
      </c>
      <c r="U2980" s="221">
        <f t="shared" si="93"/>
        <v>0.49946128099999987</v>
      </c>
    </row>
    <row r="2981" spans="1:21" hidden="1">
      <c r="A2981" s="55" t="str">
        <f t="shared" si="92"/>
        <v>Y0BP0</v>
      </c>
      <c r="B2981" s="55">
        <f>VLOOKUP(J2981,'Mapping-CITI'!A:E,5,0)</f>
        <v>0</v>
      </c>
      <c r="D2981" s="42">
        <v>45016</v>
      </c>
      <c r="E2981" s="42">
        <v>45199</v>
      </c>
      <c r="F2981" t="s">
        <v>2902</v>
      </c>
      <c r="G2981" t="s">
        <v>2929</v>
      </c>
      <c r="H2981">
        <v>2150</v>
      </c>
      <c r="I2981" t="s">
        <v>2797</v>
      </c>
      <c r="J2981">
        <v>281294</v>
      </c>
      <c r="K2981" t="s">
        <v>2568</v>
      </c>
      <c r="L2981">
        <v>2517938.39</v>
      </c>
      <c r="M2981">
        <v>90813.64</v>
      </c>
      <c r="N2981">
        <v>118267.9</v>
      </c>
      <c r="O2981">
        <v>2490484.13</v>
      </c>
      <c r="P2981" t="s">
        <v>607</v>
      </c>
      <c r="Q2981">
        <v>2490484.13</v>
      </c>
      <c r="R2981">
        <v>0</v>
      </c>
      <c r="S2981">
        <v>0</v>
      </c>
      <c r="T2981" t="s">
        <v>2902</v>
      </c>
      <c r="U2981" s="221">
        <f t="shared" si="93"/>
        <v>-2.7454259999999996E-3</v>
      </c>
    </row>
    <row r="2982" spans="1:21" hidden="1">
      <c r="A2982" s="55" t="str">
        <f t="shared" si="92"/>
        <v>Y0BP5.3</v>
      </c>
      <c r="B2982" s="55">
        <f>VLOOKUP(J2982,'Mapping-CITI'!A:E,5,0)</f>
        <v>5.3</v>
      </c>
      <c r="D2982" s="42">
        <v>45016</v>
      </c>
      <c r="E2982" s="42">
        <v>45199</v>
      </c>
      <c r="F2982" t="s">
        <v>2902</v>
      </c>
      <c r="G2982" t="s">
        <v>2929</v>
      </c>
      <c r="H2982">
        <v>5140</v>
      </c>
      <c r="I2982" t="s">
        <v>2798</v>
      </c>
      <c r="J2982">
        <v>301232</v>
      </c>
      <c r="K2982" t="s">
        <v>2341</v>
      </c>
      <c r="L2982">
        <v>-26651981.469999999</v>
      </c>
      <c r="M2982">
        <v>0</v>
      </c>
      <c r="N2982">
        <v>16313753.33</v>
      </c>
      <c r="O2982">
        <v>-16313753.33</v>
      </c>
      <c r="P2982" t="s">
        <v>607</v>
      </c>
      <c r="Q2982">
        <v>-16313753.33</v>
      </c>
      <c r="R2982">
        <v>0</v>
      </c>
      <c r="S2982">
        <v>0</v>
      </c>
      <c r="T2982" t="s">
        <v>2902</v>
      </c>
      <c r="U2982" s="221">
        <f t="shared" si="93"/>
        <v>-1.631375333</v>
      </c>
    </row>
    <row r="2983" spans="1:21" hidden="1">
      <c r="A2983" s="55" t="str">
        <f t="shared" si="92"/>
        <v>Y0BP5.2</v>
      </c>
      <c r="B2983" s="55">
        <f>VLOOKUP(J2983,'Mapping-CITI'!A:E,5,0)</f>
        <v>5.2</v>
      </c>
      <c r="D2983" s="42">
        <v>45016</v>
      </c>
      <c r="E2983" s="42">
        <v>45199</v>
      </c>
      <c r="F2983" t="s">
        <v>2902</v>
      </c>
      <c r="G2983" t="s">
        <v>2929</v>
      </c>
      <c r="H2983">
        <v>5110</v>
      </c>
      <c r="I2983" t="s">
        <v>2776</v>
      </c>
      <c r="J2983">
        <v>304209</v>
      </c>
      <c r="K2983" t="s">
        <v>2350</v>
      </c>
      <c r="L2983">
        <v>-112151038.91</v>
      </c>
      <c r="M2983">
        <v>112598833.31999999</v>
      </c>
      <c r="N2983">
        <v>178818109.71000001</v>
      </c>
      <c r="O2983">
        <v>-66219276.390000001</v>
      </c>
      <c r="P2983" t="s">
        <v>607</v>
      </c>
      <c r="Q2983">
        <v>-66219276.390000001</v>
      </c>
      <c r="R2983">
        <v>0</v>
      </c>
      <c r="S2983">
        <v>0</v>
      </c>
      <c r="T2983" t="s">
        <v>2902</v>
      </c>
      <c r="U2983" s="221">
        <f t="shared" si="93"/>
        <v>-6.6219276390000017</v>
      </c>
    </row>
    <row r="2984" spans="1:21" hidden="1">
      <c r="A2984" s="55" t="str">
        <f t="shared" si="92"/>
        <v>Y0BP5.2</v>
      </c>
      <c r="B2984" s="55">
        <f>VLOOKUP(J2984,'Mapping-CITI'!A:E,5,0)</f>
        <v>5.2</v>
      </c>
      <c r="D2984" s="42">
        <v>45016</v>
      </c>
      <c r="E2984" s="42">
        <v>45199</v>
      </c>
      <c r="F2984" t="s">
        <v>2902</v>
      </c>
      <c r="G2984" t="s">
        <v>2929</v>
      </c>
      <c r="H2984">
        <v>5110</v>
      </c>
      <c r="I2984" t="s">
        <v>2776</v>
      </c>
      <c r="J2984">
        <v>304213</v>
      </c>
      <c r="K2984" t="s">
        <v>2351</v>
      </c>
      <c r="L2984">
        <v>-36037738.259999998</v>
      </c>
      <c r="M2984">
        <v>0</v>
      </c>
      <c r="N2984">
        <v>11845798.960000001</v>
      </c>
      <c r="O2984">
        <v>-11845798.960000001</v>
      </c>
      <c r="P2984" t="s">
        <v>607</v>
      </c>
      <c r="Q2984">
        <v>-11845798.960000001</v>
      </c>
      <c r="R2984">
        <v>0</v>
      </c>
      <c r="S2984">
        <v>0</v>
      </c>
      <c r="T2984" t="s">
        <v>2902</v>
      </c>
      <c r="U2984" s="221">
        <f t="shared" si="93"/>
        <v>-1.184579896</v>
      </c>
    </row>
    <row r="2985" spans="1:21" hidden="1">
      <c r="A2985" s="55" t="str">
        <f t="shared" si="92"/>
        <v>Y0BP5.2</v>
      </c>
      <c r="B2985" s="55">
        <f>VLOOKUP(J2985,'Mapping-CITI'!A:E,5,0)</f>
        <v>5.2</v>
      </c>
      <c r="D2985" s="42">
        <v>45016</v>
      </c>
      <c r="E2985" s="42">
        <v>45199</v>
      </c>
      <c r="F2985" t="s">
        <v>2902</v>
      </c>
      <c r="G2985" t="s">
        <v>2929</v>
      </c>
      <c r="H2985">
        <v>5110</v>
      </c>
      <c r="I2985" t="s">
        <v>2776</v>
      </c>
      <c r="J2985">
        <v>304214</v>
      </c>
      <c r="K2985" t="s">
        <v>2352</v>
      </c>
      <c r="L2985">
        <v>-2819736</v>
      </c>
      <c r="M2985">
        <v>0</v>
      </c>
      <c r="N2985">
        <v>0</v>
      </c>
      <c r="O2985">
        <v>0</v>
      </c>
      <c r="P2985" t="s">
        <v>607</v>
      </c>
      <c r="Q2985">
        <v>0</v>
      </c>
      <c r="R2985">
        <v>11800</v>
      </c>
      <c r="S2985">
        <v>0</v>
      </c>
      <c r="T2985" t="s">
        <v>2902</v>
      </c>
      <c r="U2985" s="221">
        <f t="shared" si="93"/>
        <v>0</v>
      </c>
    </row>
    <row r="2986" spans="1:21" hidden="1">
      <c r="A2986" s="55" t="str">
        <f t="shared" si="92"/>
        <v>Y0BPIgnore</v>
      </c>
      <c r="B2986" s="55" t="str">
        <f>VLOOKUP(J2986,'Mapping-CITI'!A:E,5,0)</f>
        <v>Ignore</v>
      </c>
      <c r="D2986" s="42">
        <v>45016</v>
      </c>
      <c r="E2986" s="42">
        <v>45199</v>
      </c>
      <c r="F2986" t="s">
        <v>2902</v>
      </c>
      <c r="G2986" t="s">
        <v>2929</v>
      </c>
      <c r="H2986">
        <v>5110</v>
      </c>
      <c r="I2986" t="s">
        <v>2776</v>
      </c>
      <c r="J2986">
        <v>304221</v>
      </c>
      <c r="K2986" t="s">
        <v>2633</v>
      </c>
      <c r="L2986">
        <v>0</v>
      </c>
      <c r="M2986">
        <v>21761</v>
      </c>
      <c r="N2986">
        <v>0</v>
      </c>
      <c r="O2986">
        <v>21761</v>
      </c>
      <c r="P2986" t="s">
        <v>607</v>
      </c>
      <c r="Q2986">
        <v>21761</v>
      </c>
      <c r="R2986">
        <v>0</v>
      </c>
      <c r="S2986">
        <v>0</v>
      </c>
      <c r="T2986" t="s">
        <v>2902</v>
      </c>
      <c r="U2986" s="221">
        <f t="shared" si="93"/>
        <v>2.1760999999999998E-3</v>
      </c>
    </row>
    <row r="2987" spans="1:21" hidden="1">
      <c r="A2987" s="55" t="str">
        <f t="shared" si="92"/>
        <v>Y0BP5.2</v>
      </c>
      <c r="B2987" s="55">
        <f>VLOOKUP(J2987,'Mapping-CITI'!A:E,5,0)</f>
        <v>5.2</v>
      </c>
      <c r="D2987" s="42">
        <v>45016</v>
      </c>
      <c r="E2987" s="42">
        <v>45199</v>
      </c>
      <c r="F2987" t="s">
        <v>2902</v>
      </c>
      <c r="G2987" t="s">
        <v>2929</v>
      </c>
      <c r="H2987">
        <v>5110</v>
      </c>
      <c r="I2987" t="s">
        <v>2776</v>
      </c>
      <c r="J2987">
        <v>304232</v>
      </c>
      <c r="K2987" t="s">
        <v>2358</v>
      </c>
      <c r="L2987">
        <v>-91580.61</v>
      </c>
      <c r="M2987">
        <v>0</v>
      </c>
      <c r="N2987">
        <v>12002.15</v>
      </c>
      <c r="O2987">
        <v>-12002.15</v>
      </c>
      <c r="P2987" t="s">
        <v>607</v>
      </c>
      <c r="Q2987">
        <v>-12002.15</v>
      </c>
      <c r="R2987">
        <v>0</v>
      </c>
      <c r="S2987">
        <v>12002.15</v>
      </c>
      <c r="T2987" t="s">
        <v>2902</v>
      </c>
      <c r="U2987" s="221">
        <f t="shared" si="93"/>
        <v>-1.2002149999999999E-3</v>
      </c>
    </row>
    <row r="2988" spans="1:21" hidden="1">
      <c r="A2988" s="55" t="str">
        <f t="shared" si="92"/>
        <v>Y0BP5.5</v>
      </c>
      <c r="B2988" s="55">
        <f>VLOOKUP(J2988,'Mapping-CITI'!A:E,5,0)</f>
        <v>5.5</v>
      </c>
      <c r="D2988" s="42">
        <v>45016</v>
      </c>
      <c r="E2988" s="42">
        <v>45199</v>
      </c>
      <c r="F2988" t="s">
        <v>2902</v>
      </c>
      <c r="G2988" t="s">
        <v>2929</v>
      </c>
      <c r="H2988">
        <v>5200</v>
      </c>
      <c r="I2988" t="s">
        <v>2777</v>
      </c>
      <c r="J2988">
        <v>304751</v>
      </c>
      <c r="K2988" t="s">
        <v>2369</v>
      </c>
      <c r="L2988">
        <v>-5.83</v>
      </c>
      <c r="M2988">
        <v>0.46</v>
      </c>
      <c r="N2988">
        <v>2.0299999999999998</v>
      </c>
      <c r="O2988">
        <v>-1.57</v>
      </c>
      <c r="P2988" t="s">
        <v>607</v>
      </c>
      <c r="Q2988">
        <v>-1.57</v>
      </c>
      <c r="R2988">
        <v>0.46</v>
      </c>
      <c r="S2988">
        <v>2.0299999999999998</v>
      </c>
      <c r="T2988" t="s">
        <v>2902</v>
      </c>
      <c r="U2988" s="221">
        <f t="shared" si="93"/>
        <v>-1.5699999999999999E-7</v>
      </c>
    </row>
    <row r="2989" spans="1:21" hidden="1">
      <c r="A2989" s="55" t="str">
        <f t="shared" si="92"/>
        <v>Y0BP5.5</v>
      </c>
      <c r="B2989" s="55">
        <f>VLOOKUP(J2989,'Mapping-CITI'!A:E,5,0)</f>
        <v>5.5</v>
      </c>
      <c r="D2989" s="42">
        <v>45016</v>
      </c>
      <c r="E2989" s="42">
        <v>45199</v>
      </c>
      <c r="F2989" t="s">
        <v>2902</v>
      </c>
      <c r="G2989" t="s">
        <v>2929</v>
      </c>
      <c r="H2989">
        <v>5200</v>
      </c>
      <c r="I2989" t="s">
        <v>2777</v>
      </c>
      <c r="J2989">
        <v>304753</v>
      </c>
      <c r="K2989" t="s">
        <v>2371</v>
      </c>
      <c r="L2989">
        <v>-16.68</v>
      </c>
      <c r="M2989">
        <v>0</v>
      </c>
      <c r="N2989">
        <v>0</v>
      </c>
      <c r="O2989">
        <v>0</v>
      </c>
      <c r="P2989" t="s">
        <v>607</v>
      </c>
      <c r="Q2989">
        <v>0</v>
      </c>
      <c r="R2989">
        <v>0</v>
      </c>
      <c r="S2989">
        <v>0</v>
      </c>
      <c r="T2989" t="s">
        <v>2902</v>
      </c>
      <c r="U2989" s="221">
        <f t="shared" si="93"/>
        <v>0</v>
      </c>
    </row>
    <row r="2990" spans="1:21" hidden="1">
      <c r="A2990" s="55" t="str">
        <f t="shared" si="92"/>
        <v>Y0BP5.5</v>
      </c>
      <c r="B2990" s="55">
        <f>VLOOKUP(J2990,'Mapping-CITI'!A:E,5,0)</f>
        <v>5.5</v>
      </c>
      <c r="D2990" s="42">
        <v>45016</v>
      </c>
      <c r="E2990" s="42">
        <v>45199</v>
      </c>
      <c r="F2990" t="s">
        <v>2902</v>
      </c>
      <c r="G2990" t="s">
        <v>2929</v>
      </c>
      <c r="H2990">
        <v>5200</v>
      </c>
      <c r="I2990" t="s">
        <v>2777</v>
      </c>
      <c r="J2990">
        <v>305101</v>
      </c>
      <c r="K2990" t="s">
        <v>2374</v>
      </c>
      <c r="L2990">
        <v>0</v>
      </c>
      <c r="M2990">
        <v>0</v>
      </c>
      <c r="N2990">
        <v>2.2599999999999998</v>
      </c>
      <c r="O2990">
        <v>-2.2599999999999998</v>
      </c>
      <c r="P2990" t="s">
        <v>607</v>
      </c>
      <c r="Q2990">
        <v>-2.2599999999999998</v>
      </c>
      <c r="R2990">
        <v>0</v>
      </c>
      <c r="S2990">
        <v>2.2599999999999998</v>
      </c>
      <c r="T2990" t="s">
        <v>2902</v>
      </c>
      <c r="U2990" s="221">
        <f t="shared" si="93"/>
        <v>-2.2599999999999999E-7</v>
      </c>
    </row>
    <row r="2991" spans="1:21" hidden="1">
      <c r="A2991" s="55" t="str">
        <f t="shared" si="92"/>
        <v>Y0BP5.5</v>
      </c>
      <c r="B2991" s="55">
        <f>VLOOKUP(J2991,'Mapping-CITI'!A:E,5,0)</f>
        <v>5.5</v>
      </c>
      <c r="D2991" s="42">
        <v>45016</v>
      </c>
      <c r="E2991" s="42">
        <v>45199</v>
      </c>
      <c r="F2991" t="s">
        <v>2902</v>
      </c>
      <c r="G2991" t="s">
        <v>2929</v>
      </c>
      <c r="H2991">
        <v>5200</v>
      </c>
      <c r="I2991" t="s">
        <v>2777</v>
      </c>
      <c r="J2991">
        <v>310115</v>
      </c>
      <c r="K2991" t="s">
        <v>2398</v>
      </c>
      <c r="L2991">
        <v>-52.79</v>
      </c>
      <c r="M2991">
        <v>1.76</v>
      </c>
      <c r="N2991">
        <v>55.46</v>
      </c>
      <c r="O2991">
        <v>-53.7</v>
      </c>
      <c r="P2991" t="s">
        <v>607</v>
      </c>
      <c r="Q2991">
        <v>-53.7</v>
      </c>
      <c r="R2991">
        <v>1.76</v>
      </c>
      <c r="S2991">
        <v>55.46</v>
      </c>
      <c r="T2991" t="s">
        <v>2902</v>
      </c>
      <c r="U2991" s="221">
        <f t="shared" si="93"/>
        <v>-5.3700000000000003E-6</v>
      </c>
    </row>
    <row r="2992" spans="1:21" hidden="1">
      <c r="A2992" s="55" t="str">
        <f t="shared" si="92"/>
        <v>Y0BPIgnore</v>
      </c>
      <c r="B2992" s="55" t="str">
        <f>VLOOKUP(J2992,'Mapping-CITI'!A:E,5,0)</f>
        <v>Ignore</v>
      </c>
      <c r="D2992" s="42">
        <v>45016</v>
      </c>
      <c r="E2992" s="42">
        <v>45199</v>
      </c>
      <c r="F2992" t="s">
        <v>2902</v>
      </c>
      <c r="G2992" t="s">
        <v>2929</v>
      </c>
      <c r="H2992">
        <v>5170</v>
      </c>
      <c r="I2992" t="s">
        <v>2800</v>
      </c>
      <c r="J2992">
        <v>311608</v>
      </c>
      <c r="K2992" t="s">
        <v>2405</v>
      </c>
      <c r="L2992">
        <v>-4716696.09</v>
      </c>
      <c r="M2992">
        <v>5932471.4900000002</v>
      </c>
      <c r="N2992">
        <v>0</v>
      </c>
      <c r="O2992">
        <v>5932471.4900000002</v>
      </c>
      <c r="P2992" t="s">
        <v>607</v>
      </c>
      <c r="Q2992">
        <v>5932471.4900000002</v>
      </c>
      <c r="R2992">
        <v>0</v>
      </c>
      <c r="S2992">
        <v>0</v>
      </c>
      <c r="T2992" t="s">
        <v>2902</v>
      </c>
      <c r="U2992" s="221">
        <f t="shared" si="93"/>
        <v>0.59324714899999997</v>
      </c>
    </row>
    <row r="2993" spans="1:21" hidden="1">
      <c r="A2993" s="55" t="str">
        <f t="shared" si="92"/>
        <v>Y0BPIgnore</v>
      </c>
      <c r="B2993" s="55" t="str">
        <f>VLOOKUP(J2993,'Mapping-CITI'!A:E,5,0)</f>
        <v>Ignore</v>
      </c>
      <c r="D2993" s="42">
        <v>45016</v>
      </c>
      <c r="E2993" s="42">
        <v>45199</v>
      </c>
      <c r="F2993" t="s">
        <v>2902</v>
      </c>
      <c r="G2993" t="s">
        <v>2929</v>
      </c>
      <c r="H2993">
        <v>5170</v>
      </c>
      <c r="I2993" t="s">
        <v>2800</v>
      </c>
      <c r="J2993">
        <v>311617</v>
      </c>
      <c r="K2993" t="s">
        <v>2407</v>
      </c>
      <c r="L2993">
        <v>31182</v>
      </c>
      <c r="M2993">
        <v>0</v>
      </c>
      <c r="N2993">
        <v>0</v>
      </c>
      <c r="O2993">
        <v>0</v>
      </c>
      <c r="P2993" t="s">
        <v>607</v>
      </c>
      <c r="Q2993">
        <v>0</v>
      </c>
      <c r="R2993">
        <v>0</v>
      </c>
      <c r="S2993">
        <v>0</v>
      </c>
      <c r="T2993" t="s">
        <v>2902</v>
      </c>
      <c r="U2993" s="221">
        <f t="shared" si="93"/>
        <v>0</v>
      </c>
    </row>
    <row r="2994" spans="1:21" hidden="1">
      <c r="A2994" s="55" t="str">
        <f t="shared" si="92"/>
        <v>Y0BP6.4</v>
      </c>
      <c r="B2994" s="55">
        <f>VLOOKUP(J2994,'Mapping-CITI'!A:E,5,0)</f>
        <v>6.4</v>
      </c>
      <c r="D2994" s="42">
        <v>45016</v>
      </c>
      <c r="E2994" s="42">
        <v>45199</v>
      </c>
      <c r="F2994" t="s">
        <v>2902</v>
      </c>
      <c r="G2994" t="s">
        <v>2929</v>
      </c>
      <c r="H2994">
        <v>4160</v>
      </c>
      <c r="I2994" t="s">
        <v>2778</v>
      </c>
      <c r="J2994">
        <v>401201</v>
      </c>
      <c r="K2994" t="s">
        <v>2419</v>
      </c>
      <c r="L2994">
        <v>590</v>
      </c>
      <c r="M2994">
        <v>0</v>
      </c>
      <c r="N2994">
        <v>0</v>
      </c>
      <c r="O2994">
        <v>0</v>
      </c>
      <c r="P2994" t="s">
        <v>607</v>
      </c>
      <c r="Q2994">
        <v>0</v>
      </c>
      <c r="R2994">
        <v>0</v>
      </c>
      <c r="S2994">
        <v>0</v>
      </c>
      <c r="T2994" t="s">
        <v>2902</v>
      </c>
      <c r="U2994" s="221">
        <f t="shared" si="93"/>
        <v>0</v>
      </c>
    </row>
    <row r="2995" spans="1:21" hidden="1">
      <c r="A2995" s="55" t="str">
        <f t="shared" si="92"/>
        <v>Y0BPIgnore</v>
      </c>
      <c r="B2995" s="55" t="str">
        <f>VLOOKUP(J2995,'Mapping-CITI'!A:E,5,0)</f>
        <v>Ignore</v>
      </c>
      <c r="D2995" s="42">
        <v>45016</v>
      </c>
      <c r="E2995" s="42">
        <v>45199</v>
      </c>
      <c r="F2995" t="s">
        <v>2902</v>
      </c>
      <c r="G2995" t="s">
        <v>2929</v>
      </c>
      <c r="H2995">
        <v>4160</v>
      </c>
      <c r="I2995" t="s">
        <v>2778</v>
      </c>
      <c r="J2995">
        <v>401241</v>
      </c>
      <c r="K2995" t="s">
        <v>2430</v>
      </c>
      <c r="L2995">
        <v>243346.3</v>
      </c>
      <c r="M2995">
        <v>145219.21</v>
      </c>
      <c r="N2995">
        <v>0</v>
      </c>
      <c r="O2995">
        <v>145219.21</v>
      </c>
      <c r="P2995" t="s">
        <v>607</v>
      </c>
      <c r="Q2995">
        <v>145219.21</v>
      </c>
      <c r="R2995">
        <v>145219.21</v>
      </c>
      <c r="S2995">
        <v>0</v>
      </c>
      <c r="T2995" t="s">
        <v>2902</v>
      </c>
      <c r="U2995" s="221">
        <f t="shared" si="93"/>
        <v>1.4521920999999998E-2</v>
      </c>
    </row>
    <row r="2996" spans="1:21" hidden="1">
      <c r="A2996" s="55" t="str">
        <f t="shared" si="92"/>
        <v>Y0BP6.4</v>
      </c>
      <c r="B2996" s="55">
        <f>VLOOKUP(J2996,'Mapping-CITI'!A:E,5,0)</f>
        <v>6.4</v>
      </c>
      <c r="D2996" s="42">
        <v>45016</v>
      </c>
      <c r="E2996" s="42">
        <v>45199</v>
      </c>
      <c r="F2996" t="s">
        <v>2902</v>
      </c>
      <c r="G2996" t="s">
        <v>2929</v>
      </c>
      <c r="H2996">
        <v>4160</v>
      </c>
      <c r="I2996" t="s">
        <v>2778</v>
      </c>
      <c r="J2996">
        <v>401301</v>
      </c>
      <c r="K2996" t="s">
        <v>2432</v>
      </c>
      <c r="L2996">
        <v>4478.03</v>
      </c>
      <c r="M2996">
        <v>23564.25</v>
      </c>
      <c r="N2996">
        <v>23235.24</v>
      </c>
      <c r="O2996">
        <v>329.01</v>
      </c>
      <c r="P2996" t="s">
        <v>607</v>
      </c>
      <c r="Q2996">
        <v>329.01</v>
      </c>
      <c r="R2996">
        <v>23564.25</v>
      </c>
      <c r="S2996">
        <v>23235.24</v>
      </c>
      <c r="T2996" t="s">
        <v>2902</v>
      </c>
      <c r="U2996" s="221">
        <f t="shared" si="93"/>
        <v>3.290099999999984E-5</v>
      </c>
    </row>
    <row r="2997" spans="1:21" hidden="1">
      <c r="A2997" s="55" t="str">
        <f t="shared" si="92"/>
        <v>Y0BP6.2</v>
      </c>
      <c r="B2997" s="55">
        <f>VLOOKUP(J2997,'Mapping-CITI'!A:E,5,0)</f>
        <v>6.2</v>
      </c>
      <c r="D2997" s="42">
        <v>45016</v>
      </c>
      <c r="E2997" s="42">
        <v>45199</v>
      </c>
      <c r="F2997" t="s">
        <v>2902</v>
      </c>
      <c r="G2997" t="s">
        <v>2929</v>
      </c>
      <c r="H2997">
        <v>4160</v>
      </c>
      <c r="I2997" t="s">
        <v>2778</v>
      </c>
      <c r="J2997">
        <v>401501</v>
      </c>
      <c r="K2997" t="s">
        <v>676</v>
      </c>
      <c r="L2997">
        <v>8196486.1399999997</v>
      </c>
      <c r="M2997">
        <v>3709325.8</v>
      </c>
      <c r="N2997">
        <v>15100.02</v>
      </c>
      <c r="O2997">
        <v>3694225.78</v>
      </c>
      <c r="P2997" t="s">
        <v>607</v>
      </c>
      <c r="Q2997">
        <v>3694225.78</v>
      </c>
      <c r="R2997">
        <v>0</v>
      </c>
      <c r="S2997">
        <v>0</v>
      </c>
      <c r="T2997" t="s">
        <v>2902</v>
      </c>
      <c r="U2997" s="221">
        <f t="shared" si="93"/>
        <v>0.369422578</v>
      </c>
    </row>
    <row r="2998" spans="1:21" hidden="1">
      <c r="A2998" s="55" t="str">
        <f t="shared" si="92"/>
        <v>Y0BP6.4</v>
      </c>
      <c r="B2998" s="55">
        <f>VLOOKUP(J2998,'Mapping-CITI'!A:E,5,0)</f>
        <v>6.4</v>
      </c>
      <c r="D2998" s="42">
        <v>45016</v>
      </c>
      <c r="E2998" s="42">
        <v>45199</v>
      </c>
      <c r="F2998" t="s">
        <v>2902</v>
      </c>
      <c r="G2998" t="s">
        <v>2929</v>
      </c>
      <c r="H2998">
        <v>4160</v>
      </c>
      <c r="I2998" t="s">
        <v>2778</v>
      </c>
      <c r="J2998">
        <v>401702</v>
      </c>
      <c r="K2998" t="s">
        <v>2686</v>
      </c>
      <c r="L2998">
        <v>-2686.4</v>
      </c>
      <c r="M2998">
        <v>0</v>
      </c>
      <c r="N2998">
        <v>1359.01</v>
      </c>
      <c r="O2998">
        <v>-1359.01</v>
      </c>
      <c r="P2998" t="s">
        <v>607</v>
      </c>
      <c r="Q2998">
        <v>-1359.01</v>
      </c>
      <c r="R2998">
        <v>0</v>
      </c>
      <c r="S2998">
        <v>0</v>
      </c>
      <c r="T2998" t="s">
        <v>2902</v>
      </c>
      <c r="U2998" s="221">
        <f t="shared" si="93"/>
        <v>-1.3590100000000001E-4</v>
      </c>
    </row>
    <row r="2999" spans="1:21" hidden="1">
      <c r="A2999" s="55" t="str">
        <f t="shared" si="92"/>
        <v>Y0BP6.4</v>
      </c>
      <c r="B2999" s="55">
        <f>VLOOKUP(J2999,'Mapping-CITI'!A:E,5,0)</f>
        <v>6.4</v>
      </c>
      <c r="D2999" s="42">
        <v>45016</v>
      </c>
      <c r="E2999" s="42">
        <v>45199</v>
      </c>
      <c r="F2999" t="s">
        <v>2902</v>
      </c>
      <c r="G2999" t="s">
        <v>2929</v>
      </c>
      <c r="H2999">
        <v>4160</v>
      </c>
      <c r="I2999" t="s">
        <v>2778</v>
      </c>
      <c r="J2999">
        <v>401703</v>
      </c>
      <c r="K2999" t="s">
        <v>2687</v>
      </c>
      <c r="L2999">
        <v>-2686.4</v>
      </c>
      <c r="M2999">
        <v>0</v>
      </c>
      <c r="N2999">
        <v>1359.01</v>
      </c>
      <c r="O2999">
        <v>-1359.01</v>
      </c>
      <c r="P2999" t="s">
        <v>607</v>
      </c>
      <c r="Q2999">
        <v>-1359.01</v>
      </c>
      <c r="R2999">
        <v>0</v>
      </c>
      <c r="S2999">
        <v>0</v>
      </c>
      <c r="T2999" t="s">
        <v>2902</v>
      </c>
      <c r="U2999" s="221">
        <f t="shared" si="93"/>
        <v>-1.3590100000000001E-4</v>
      </c>
    </row>
    <row r="3000" spans="1:21" hidden="1">
      <c r="A3000" s="55" t="str">
        <f t="shared" si="92"/>
        <v>Y0BP6.4</v>
      </c>
      <c r="B3000" s="55">
        <f>VLOOKUP(J3000,'Mapping-CITI'!A:E,5,0)</f>
        <v>6.4</v>
      </c>
      <c r="D3000" s="42">
        <v>45016</v>
      </c>
      <c r="E3000" s="42">
        <v>45199</v>
      </c>
      <c r="F3000" t="s">
        <v>2902</v>
      </c>
      <c r="G3000" t="s">
        <v>2929</v>
      </c>
      <c r="H3000">
        <v>4160</v>
      </c>
      <c r="I3000" t="s">
        <v>2778</v>
      </c>
      <c r="J3000">
        <v>401707</v>
      </c>
      <c r="K3000" t="s">
        <v>2680</v>
      </c>
      <c r="L3000">
        <v>830.97</v>
      </c>
      <c r="M3000">
        <v>8981.39</v>
      </c>
      <c r="N3000">
        <v>8981.39</v>
      </c>
      <c r="O3000">
        <v>0</v>
      </c>
      <c r="P3000" t="s">
        <v>607</v>
      </c>
      <c r="Q3000">
        <v>0</v>
      </c>
      <c r="R3000">
        <v>8981.39</v>
      </c>
      <c r="S3000">
        <v>8981.39</v>
      </c>
      <c r="T3000" t="s">
        <v>2902</v>
      </c>
      <c r="U3000" s="221">
        <f t="shared" si="93"/>
        <v>0</v>
      </c>
    </row>
    <row r="3001" spans="1:21" hidden="1">
      <c r="A3001" s="55" t="str">
        <f t="shared" si="92"/>
        <v>Y0BP6.4</v>
      </c>
      <c r="B3001" s="55">
        <f>VLOOKUP(J3001,'Mapping-CITI'!A:E,5,0)</f>
        <v>6.4</v>
      </c>
      <c r="D3001" s="42">
        <v>45016</v>
      </c>
      <c r="E3001" s="42">
        <v>45199</v>
      </c>
      <c r="F3001" t="s">
        <v>2902</v>
      </c>
      <c r="G3001" t="s">
        <v>2929</v>
      </c>
      <c r="H3001">
        <v>4160</v>
      </c>
      <c r="I3001" t="s">
        <v>2778</v>
      </c>
      <c r="J3001">
        <v>401708</v>
      </c>
      <c r="K3001" t="s">
        <v>2681</v>
      </c>
      <c r="L3001">
        <v>830.97</v>
      </c>
      <c r="M3001">
        <v>8981.39</v>
      </c>
      <c r="N3001">
        <v>8981.39</v>
      </c>
      <c r="O3001">
        <v>0</v>
      </c>
      <c r="P3001" t="s">
        <v>607</v>
      </c>
      <c r="Q3001">
        <v>0</v>
      </c>
      <c r="R3001">
        <v>8981.39</v>
      </c>
      <c r="S3001">
        <v>8981.39</v>
      </c>
      <c r="T3001" t="s">
        <v>2902</v>
      </c>
      <c r="U3001" s="221">
        <f t="shared" si="93"/>
        <v>0</v>
      </c>
    </row>
    <row r="3002" spans="1:21" hidden="1">
      <c r="A3002" s="55" t="str">
        <f t="shared" si="92"/>
        <v>Y0BP6.4</v>
      </c>
      <c r="B3002" s="55">
        <f>VLOOKUP(J3002,'Mapping-CITI'!A:E,5,0)</f>
        <v>6.4</v>
      </c>
      <c r="D3002" s="42">
        <v>45016</v>
      </c>
      <c r="E3002" s="42">
        <v>45199</v>
      </c>
      <c r="F3002" t="s">
        <v>2902</v>
      </c>
      <c r="G3002" t="s">
        <v>2929</v>
      </c>
      <c r="H3002">
        <v>4160</v>
      </c>
      <c r="I3002" t="s">
        <v>2778</v>
      </c>
      <c r="J3002">
        <v>402084</v>
      </c>
      <c r="K3002" t="s">
        <v>4268</v>
      </c>
      <c r="L3002">
        <v>0</v>
      </c>
      <c r="M3002">
        <v>12500</v>
      </c>
      <c r="N3002">
        <v>0</v>
      </c>
      <c r="O3002">
        <v>12500</v>
      </c>
      <c r="P3002" t="s">
        <v>607</v>
      </c>
      <c r="Q3002">
        <v>12500</v>
      </c>
      <c r="R3002">
        <v>0</v>
      </c>
      <c r="S3002">
        <v>0</v>
      </c>
      <c r="T3002" t="s">
        <v>2902</v>
      </c>
      <c r="U3002" s="221">
        <f t="shared" si="93"/>
        <v>1.25E-3</v>
      </c>
    </row>
    <row r="3003" spans="1:21" hidden="1">
      <c r="A3003" s="55" t="str">
        <f t="shared" si="92"/>
        <v>Y0BP6.4</v>
      </c>
      <c r="B3003" s="55">
        <f>VLOOKUP(J3003,'Mapping-CITI'!A:E,5,0)</f>
        <v>6.4</v>
      </c>
      <c r="D3003" s="42">
        <v>45016</v>
      </c>
      <c r="E3003" s="42">
        <v>45199</v>
      </c>
      <c r="F3003" t="s">
        <v>2902</v>
      </c>
      <c r="G3003" t="s">
        <v>2929</v>
      </c>
      <c r="H3003">
        <v>4160</v>
      </c>
      <c r="I3003" t="s">
        <v>2778</v>
      </c>
      <c r="J3003">
        <v>402103</v>
      </c>
      <c r="K3003" t="s">
        <v>2436</v>
      </c>
      <c r="L3003">
        <v>7203.84</v>
      </c>
      <c r="M3003">
        <v>6805.19</v>
      </c>
      <c r="N3003">
        <v>2006.41</v>
      </c>
      <c r="O3003">
        <v>4798.78</v>
      </c>
      <c r="P3003" t="s">
        <v>607</v>
      </c>
      <c r="Q3003">
        <v>4798.78</v>
      </c>
      <c r="R3003">
        <v>6805.19</v>
      </c>
      <c r="S3003">
        <v>2006.41</v>
      </c>
      <c r="T3003" t="s">
        <v>2902</v>
      </c>
      <c r="U3003" s="221">
        <f t="shared" si="93"/>
        <v>4.7987799999999999E-4</v>
      </c>
    </row>
    <row r="3004" spans="1:21" hidden="1">
      <c r="A3004" s="55" t="str">
        <f t="shared" si="92"/>
        <v>Y0BP6.3</v>
      </c>
      <c r="B3004" s="55">
        <f>VLOOKUP(J3004,'Mapping-CITI'!A:E,5,0)</f>
        <v>6.3</v>
      </c>
      <c r="D3004" s="42">
        <v>45016</v>
      </c>
      <c r="E3004" s="42">
        <v>45199</v>
      </c>
      <c r="F3004" t="s">
        <v>2902</v>
      </c>
      <c r="G3004" t="s">
        <v>2929</v>
      </c>
      <c r="H3004">
        <v>4160</v>
      </c>
      <c r="I3004" t="s">
        <v>2778</v>
      </c>
      <c r="J3004">
        <v>402106</v>
      </c>
      <c r="K3004" t="s">
        <v>2437</v>
      </c>
      <c r="L3004">
        <v>13200.78</v>
      </c>
      <c r="M3004">
        <v>3772.24</v>
      </c>
      <c r="N3004">
        <v>0</v>
      </c>
      <c r="O3004">
        <v>3772.24</v>
      </c>
      <c r="P3004" t="s">
        <v>607</v>
      </c>
      <c r="Q3004">
        <v>3772.24</v>
      </c>
      <c r="R3004">
        <v>3772.24</v>
      </c>
      <c r="S3004">
        <v>0</v>
      </c>
      <c r="T3004" t="s">
        <v>2902</v>
      </c>
      <c r="U3004" s="221">
        <f t="shared" si="93"/>
        <v>3.7722399999999995E-4</v>
      </c>
    </row>
    <row r="3005" spans="1:21" hidden="1">
      <c r="A3005" s="55" t="str">
        <f t="shared" si="92"/>
        <v>Y0BP6.4</v>
      </c>
      <c r="B3005" s="55">
        <f>VLOOKUP(J3005,'Mapping-CITI'!A:E,5,0)</f>
        <v>6.4</v>
      </c>
      <c r="D3005" s="42">
        <v>45016</v>
      </c>
      <c r="E3005" s="42">
        <v>45199</v>
      </c>
      <c r="F3005" t="s">
        <v>2902</v>
      </c>
      <c r="G3005" t="s">
        <v>2929</v>
      </c>
      <c r="H3005">
        <v>4160</v>
      </c>
      <c r="I3005" t="s">
        <v>2778</v>
      </c>
      <c r="J3005">
        <v>402113</v>
      </c>
      <c r="K3005" t="s">
        <v>2438</v>
      </c>
      <c r="L3005">
        <v>957609.08</v>
      </c>
      <c r="M3005">
        <v>317789.68</v>
      </c>
      <c r="N3005">
        <v>536.5</v>
      </c>
      <c r="O3005">
        <v>317253.18</v>
      </c>
      <c r="P3005" t="s">
        <v>607</v>
      </c>
      <c r="Q3005">
        <v>317253.18</v>
      </c>
      <c r="R3005">
        <v>317789.68</v>
      </c>
      <c r="S3005">
        <v>536.5</v>
      </c>
      <c r="T3005" t="s">
        <v>2902</v>
      </c>
      <c r="U3005" s="221">
        <f t="shared" si="93"/>
        <v>3.1725318000000002E-2</v>
      </c>
    </row>
    <row r="3006" spans="1:21" hidden="1">
      <c r="A3006" s="55" t="str">
        <f t="shared" si="92"/>
        <v>Y0BP6.4</v>
      </c>
      <c r="B3006" s="55">
        <f>VLOOKUP(J3006,'Mapping-CITI'!A:E,5,0)</f>
        <v>6.4</v>
      </c>
      <c r="D3006" s="42">
        <v>45016</v>
      </c>
      <c r="E3006" s="42">
        <v>45199</v>
      </c>
      <c r="F3006" t="s">
        <v>2902</v>
      </c>
      <c r="G3006" t="s">
        <v>2929</v>
      </c>
      <c r="H3006">
        <v>4160</v>
      </c>
      <c r="I3006" t="s">
        <v>2778</v>
      </c>
      <c r="J3006">
        <v>402125</v>
      </c>
      <c r="K3006" t="s">
        <v>2914</v>
      </c>
      <c r="L3006">
        <v>138222.54999999999</v>
      </c>
      <c r="M3006">
        <v>34008.71</v>
      </c>
      <c r="N3006">
        <v>0</v>
      </c>
      <c r="O3006">
        <v>34008.71</v>
      </c>
      <c r="P3006" t="s">
        <v>607</v>
      </c>
      <c r="Q3006">
        <v>34008.71</v>
      </c>
      <c r="R3006">
        <v>34008.71</v>
      </c>
      <c r="S3006">
        <v>0</v>
      </c>
      <c r="T3006" t="s">
        <v>2902</v>
      </c>
      <c r="U3006" s="221">
        <f t="shared" si="93"/>
        <v>3.4008709999999998E-3</v>
      </c>
    </row>
    <row r="3007" spans="1:21" hidden="1">
      <c r="A3007" s="55" t="str">
        <f t="shared" si="92"/>
        <v>Y0BP6.1</v>
      </c>
      <c r="B3007" s="55">
        <f>VLOOKUP(J3007,'Mapping-CITI'!A:E,5,0)</f>
        <v>6.1</v>
      </c>
      <c r="D3007" s="42">
        <v>45016</v>
      </c>
      <c r="E3007" s="42">
        <v>45199</v>
      </c>
      <c r="F3007" t="s">
        <v>2902</v>
      </c>
      <c r="G3007" t="s">
        <v>2929</v>
      </c>
      <c r="H3007">
        <v>4170</v>
      </c>
      <c r="I3007" t="s">
        <v>2780</v>
      </c>
      <c r="J3007">
        <v>402128</v>
      </c>
      <c r="K3007" t="s">
        <v>2440</v>
      </c>
      <c r="L3007">
        <v>24214899.09</v>
      </c>
      <c r="M3007">
        <v>11659067.880000001</v>
      </c>
      <c r="N3007">
        <v>117755.99</v>
      </c>
      <c r="O3007">
        <v>11541311.890000001</v>
      </c>
      <c r="P3007" t="s">
        <v>607</v>
      </c>
      <c r="Q3007">
        <v>11541311.890000001</v>
      </c>
      <c r="R3007">
        <v>117755.99</v>
      </c>
      <c r="S3007">
        <v>117755.99</v>
      </c>
      <c r="T3007" t="s">
        <v>2902</v>
      </c>
      <c r="U3007" s="221">
        <f t="shared" si="93"/>
        <v>1.1541311890000001</v>
      </c>
    </row>
    <row r="3008" spans="1:21">
      <c r="A3008" s="55" t="str">
        <f t="shared" si="92"/>
        <v>Y0BP6.4</v>
      </c>
      <c r="B3008" s="55">
        <f>VLOOKUP(J3008,'Mapping-CITI'!A:E,5,0)</f>
        <v>6.4</v>
      </c>
      <c r="D3008" s="42">
        <v>45016</v>
      </c>
      <c r="E3008" s="42">
        <v>45199</v>
      </c>
      <c r="F3008" t="s">
        <v>2902</v>
      </c>
      <c r="G3008" t="s">
        <v>2929</v>
      </c>
      <c r="H3008">
        <v>4170</v>
      </c>
      <c r="I3008" t="s">
        <v>2780</v>
      </c>
      <c r="J3008">
        <v>402129</v>
      </c>
      <c r="K3008" t="s">
        <v>2871</v>
      </c>
      <c r="L3008">
        <v>39.270000000000003</v>
      </c>
      <c r="M3008">
        <v>0</v>
      </c>
      <c r="N3008">
        <v>0</v>
      </c>
      <c r="O3008">
        <v>0</v>
      </c>
      <c r="P3008" t="s">
        <v>607</v>
      </c>
      <c r="Q3008">
        <v>0</v>
      </c>
      <c r="R3008">
        <v>0</v>
      </c>
      <c r="S3008">
        <v>0</v>
      </c>
      <c r="T3008" t="s">
        <v>2902</v>
      </c>
      <c r="U3008" s="221">
        <f t="shared" si="93"/>
        <v>0</v>
      </c>
    </row>
    <row r="3009" spans="1:21" hidden="1">
      <c r="A3009" s="55" t="str">
        <f t="shared" si="92"/>
        <v>Y0BP6.4</v>
      </c>
      <c r="B3009" s="55">
        <f>VLOOKUP(J3009,'Mapping-CITI'!A:E,5,0)</f>
        <v>6.4</v>
      </c>
      <c r="D3009" s="42">
        <v>45016</v>
      </c>
      <c r="E3009" s="42">
        <v>45199</v>
      </c>
      <c r="F3009" t="s">
        <v>2902</v>
      </c>
      <c r="G3009" t="s">
        <v>2929</v>
      </c>
      <c r="H3009">
        <v>4160</v>
      </c>
      <c r="I3009" t="s">
        <v>2778</v>
      </c>
      <c r="J3009">
        <v>402132</v>
      </c>
      <c r="K3009" t="s">
        <v>2441</v>
      </c>
      <c r="L3009">
        <v>0</v>
      </c>
      <c r="M3009">
        <v>0</v>
      </c>
      <c r="N3009">
        <v>200</v>
      </c>
      <c r="O3009">
        <v>-200</v>
      </c>
      <c r="P3009" t="s">
        <v>607</v>
      </c>
      <c r="Q3009">
        <v>-200</v>
      </c>
      <c r="R3009">
        <v>0</v>
      </c>
      <c r="S3009">
        <v>200</v>
      </c>
      <c r="T3009" t="s">
        <v>2902</v>
      </c>
      <c r="U3009" s="221">
        <f t="shared" si="93"/>
        <v>-2.0000000000000002E-5</v>
      </c>
    </row>
    <row r="3010" spans="1:21" hidden="1">
      <c r="A3010" s="55" t="str">
        <f t="shared" si="92"/>
        <v>Y0BP6.4</v>
      </c>
      <c r="B3010" s="55">
        <f>VLOOKUP(J3010,'Mapping-CITI'!A:E,5,0)</f>
        <v>6.4</v>
      </c>
      <c r="D3010" s="42">
        <v>45016</v>
      </c>
      <c r="E3010" s="42">
        <v>45199</v>
      </c>
      <c r="F3010" t="s">
        <v>2902</v>
      </c>
      <c r="G3010" t="s">
        <v>2929</v>
      </c>
      <c r="H3010">
        <v>4160</v>
      </c>
      <c r="I3010" t="s">
        <v>2778</v>
      </c>
      <c r="J3010">
        <v>402233</v>
      </c>
      <c r="K3010" t="s">
        <v>2458</v>
      </c>
      <c r="L3010">
        <v>191812.15</v>
      </c>
      <c r="M3010">
        <v>39091.660000000003</v>
      </c>
      <c r="N3010">
        <v>0</v>
      </c>
      <c r="O3010">
        <v>39091.660000000003</v>
      </c>
      <c r="P3010" t="s">
        <v>607</v>
      </c>
      <c r="Q3010">
        <v>39091.660000000003</v>
      </c>
      <c r="R3010">
        <v>39091.660000000003</v>
      </c>
      <c r="S3010">
        <v>0</v>
      </c>
      <c r="T3010" t="s">
        <v>2902</v>
      </c>
      <c r="U3010" s="221">
        <f t="shared" si="93"/>
        <v>3.9091660000000004E-3</v>
      </c>
    </row>
    <row r="3011" spans="1:21" hidden="1">
      <c r="A3011" s="55" t="str">
        <f t="shared" ref="A3011:A3074" si="94">F3011&amp;B3011</f>
        <v>Y0BP6.4</v>
      </c>
      <c r="B3011" s="55">
        <f>VLOOKUP(J3011,'Mapping-CITI'!A:E,5,0)</f>
        <v>6.4</v>
      </c>
      <c r="D3011" s="42">
        <v>45016</v>
      </c>
      <c r="E3011" s="42">
        <v>45199</v>
      </c>
      <c r="F3011" t="s">
        <v>2902</v>
      </c>
      <c r="G3011" t="s">
        <v>2929</v>
      </c>
      <c r="H3011">
        <v>4160</v>
      </c>
      <c r="I3011" t="s">
        <v>2778</v>
      </c>
      <c r="J3011">
        <v>402235</v>
      </c>
      <c r="K3011" t="s">
        <v>2459</v>
      </c>
      <c r="L3011">
        <v>38909.97</v>
      </c>
      <c r="M3011">
        <v>4996.6000000000004</v>
      </c>
      <c r="N3011">
        <v>0</v>
      </c>
      <c r="O3011">
        <v>4996.6000000000004</v>
      </c>
      <c r="P3011" t="s">
        <v>607</v>
      </c>
      <c r="Q3011">
        <v>4996.6000000000004</v>
      </c>
      <c r="R3011">
        <v>4996.6000000000004</v>
      </c>
      <c r="S3011">
        <v>0</v>
      </c>
      <c r="T3011" t="s">
        <v>2902</v>
      </c>
      <c r="U3011" s="221">
        <f t="shared" ref="U3011:U3074" si="95">(M3011-N3011)/10^7</f>
        <v>4.9966000000000008E-4</v>
      </c>
    </row>
    <row r="3012" spans="1:21" hidden="1">
      <c r="A3012" s="55" t="str">
        <f t="shared" si="94"/>
        <v>Y0BP6.2</v>
      </c>
      <c r="B3012" s="55">
        <f>VLOOKUP(J3012,'Mapping-CITI'!A:E,5,0)</f>
        <v>6.2</v>
      </c>
      <c r="D3012" s="42">
        <v>45016</v>
      </c>
      <c r="E3012" s="42">
        <v>45199</v>
      </c>
      <c r="F3012" t="s">
        <v>2902</v>
      </c>
      <c r="G3012" t="s">
        <v>2929</v>
      </c>
      <c r="H3012">
        <v>4160</v>
      </c>
      <c r="I3012" t="s">
        <v>2778</v>
      </c>
      <c r="J3012">
        <v>402257</v>
      </c>
      <c r="K3012" t="s">
        <v>2465</v>
      </c>
      <c r="L3012">
        <v>9232.9699999999993</v>
      </c>
      <c r="M3012">
        <v>99793.21</v>
      </c>
      <c r="N3012">
        <v>99793.21</v>
      </c>
      <c r="O3012">
        <v>0</v>
      </c>
      <c r="P3012" t="s">
        <v>607</v>
      </c>
      <c r="Q3012">
        <v>0</v>
      </c>
      <c r="R3012">
        <v>99793.21</v>
      </c>
      <c r="S3012">
        <v>99793.21</v>
      </c>
      <c r="T3012" t="s">
        <v>2902</v>
      </c>
      <c r="U3012" s="221">
        <f t="shared" si="95"/>
        <v>0</v>
      </c>
    </row>
    <row r="3013" spans="1:21" hidden="1">
      <c r="A3013" s="55" t="str">
        <f t="shared" si="94"/>
        <v>Y0BP6.4</v>
      </c>
      <c r="B3013" s="55">
        <f>VLOOKUP(J3013,'Mapping-CITI'!A:E,5,0)</f>
        <v>6.4</v>
      </c>
      <c r="D3013" s="42">
        <v>45016</v>
      </c>
      <c r="E3013" s="42">
        <v>45199</v>
      </c>
      <c r="F3013" t="s">
        <v>2902</v>
      </c>
      <c r="G3013" t="s">
        <v>2929</v>
      </c>
      <c r="H3013">
        <v>4160</v>
      </c>
      <c r="I3013" t="s">
        <v>2778</v>
      </c>
      <c r="J3013">
        <v>402381</v>
      </c>
      <c r="K3013" t="s">
        <v>2491</v>
      </c>
      <c r="L3013">
        <v>0</v>
      </c>
      <c r="M3013">
        <v>0</v>
      </c>
      <c r="N3013">
        <v>0</v>
      </c>
      <c r="O3013">
        <v>0</v>
      </c>
      <c r="P3013" t="s">
        <v>607</v>
      </c>
      <c r="Q3013">
        <v>0</v>
      </c>
      <c r="R3013">
        <v>0</v>
      </c>
      <c r="S3013">
        <v>0</v>
      </c>
      <c r="T3013" t="s">
        <v>2902</v>
      </c>
      <c r="U3013" s="221">
        <f t="shared" si="95"/>
        <v>0</v>
      </c>
    </row>
    <row r="3014" spans="1:21" hidden="1">
      <c r="A3014" s="55" t="str">
        <f t="shared" si="94"/>
        <v>Y0BP6.4</v>
      </c>
      <c r="B3014" s="55">
        <f>VLOOKUP(J3014,'Mapping-CITI'!A:E,5,0)</f>
        <v>6.4</v>
      </c>
      <c r="D3014" s="42">
        <v>45016</v>
      </c>
      <c r="E3014" s="42">
        <v>45199</v>
      </c>
      <c r="F3014" t="s">
        <v>2902</v>
      </c>
      <c r="G3014" t="s">
        <v>2929</v>
      </c>
      <c r="H3014">
        <v>4160</v>
      </c>
      <c r="I3014" t="s">
        <v>2778</v>
      </c>
      <c r="J3014">
        <v>402404</v>
      </c>
      <c r="K3014" t="s">
        <v>2492</v>
      </c>
      <c r="L3014">
        <v>18359.400000000001</v>
      </c>
      <c r="M3014">
        <v>4574.71</v>
      </c>
      <c r="N3014">
        <v>0</v>
      </c>
      <c r="O3014">
        <v>4574.71</v>
      </c>
      <c r="P3014" t="s">
        <v>607</v>
      </c>
      <c r="Q3014">
        <v>4574.71</v>
      </c>
      <c r="R3014">
        <v>4574.71</v>
      </c>
      <c r="S3014">
        <v>0</v>
      </c>
      <c r="T3014" t="s">
        <v>2902</v>
      </c>
      <c r="U3014" s="221">
        <f t="shared" si="95"/>
        <v>4.5747099999999998E-4</v>
      </c>
    </row>
    <row r="3015" spans="1:21" hidden="1">
      <c r="A3015" s="55" t="str">
        <f t="shared" si="94"/>
        <v>Y0BP6.4</v>
      </c>
      <c r="B3015" s="55">
        <f>VLOOKUP(J3015,'Mapping-CITI'!A:E,5,0)</f>
        <v>6.4</v>
      </c>
      <c r="D3015" s="42">
        <v>45016</v>
      </c>
      <c r="E3015" s="42">
        <v>45199</v>
      </c>
      <c r="F3015" t="s">
        <v>2902</v>
      </c>
      <c r="G3015" t="s">
        <v>2929</v>
      </c>
      <c r="H3015">
        <v>4160</v>
      </c>
      <c r="I3015" t="s">
        <v>2778</v>
      </c>
      <c r="J3015">
        <v>403303</v>
      </c>
      <c r="K3015" t="s">
        <v>2745</v>
      </c>
      <c r="L3015">
        <v>44787.12</v>
      </c>
      <c r="M3015">
        <v>0</v>
      </c>
      <c r="N3015">
        <v>0</v>
      </c>
      <c r="O3015">
        <v>0</v>
      </c>
      <c r="P3015" t="s">
        <v>607</v>
      </c>
      <c r="Q3015">
        <v>0</v>
      </c>
      <c r="R3015">
        <v>0</v>
      </c>
      <c r="S3015">
        <v>0</v>
      </c>
      <c r="T3015" t="s">
        <v>2902</v>
      </c>
      <c r="U3015" s="221">
        <f t="shared" si="95"/>
        <v>0</v>
      </c>
    </row>
    <row r="3016" spans="1:21" hidden="1">
      <c r="A3016" s="55" t="str">
        <f t="shared" si="94"/>
        <v>Y0BP5.2</v>
      </c>
      <c r="B3016" s="55">
        <f>VLOOKUP(J3016,'Mapping-CITI'!A:E,5,0)</f>
        <v>5.2</v>
      </c>
      <c r="D3016" s="42">
        <v>45016</v>
      </c>
      <c r="E3016" s="42">
        <v>45199</v>
      </c>
      <c r="F3016" t="s">
        <v>2902</v>
      </c>
      <c r="G3016" t="s">
        <v>2929</v>
      </c>
      <c r="H3016">
        <v>4170</v>
      </c>
      <c r="I3016" t="s">
        <v>2780</v>
      </c>
      <c r="J3016">
        <v>413523</v>
      </c>
      <c r="K3016" t="s">
        <v>2502</v>
      </c>
      <c r="L3016">
        <v>0</v>
      </c>
      <c r="M3016">
        <v>159468.20000000001</v>
      </c>
      <c r="N3016">
        <v>4.29</v>
      </c>
      <c r="O3016">
        <v>159463.91</v>
      </c>
      <c r="P3016" t="s">
        <v>607</v>
      </c>
      <c r="Q3016">
        <v>159463.91</v>
      </c>
      <c r="R3016">
        <v>44.38</v>
      </c>
      <c r="S3016">
        <v>4.29</v>
      </c>
      <c r="T3016" t="s">
        <v>2902</v>
      </c>
      <c r="U3016" s="221">
        <f t="shared" si="95"/>
        <v>1.5946391000000001E-2</v>
      </c>
    </row>
    <row r="3017" spans="1:21" hidden="1">
      <c r="A3017" s="55" t="str">
        <f t="shared" si="94"/>
        <v>Y0BP5.3</v>
      </c>
      <c r="B3017" s="55">
        <f>VLOOKUP(J3017,'Mapping-CITI'!A:E,5,0)</f>
        <v>5.3</v>
      </c>
      <c r="D3017" s="42">
        <v>45016</v>
      </c>
      <c r="E3017" s="42">
        <v>45199</v>
      </c>
      <c r="F3017" t="s">
        <v>2902</v>
      </c>
      <c r="G3017" t="s">
        <v>2929</v>
      </c>
      <c r="H3017">
        <v>4120</v>
      </c>
      <c r="I3017" t="s">
        <v>2781</v>
      </c>
      <c r="J3017">
        <v>440156</v>
      </c>
      <c r="K3017" t="s">
        <v>2578</v>
      </c>
      <c r="L3017">
        <v>4589394</v>
      </c>
      <c r="M3017">
        <v>0</v>
      </c>
      <c r="N3017">
        <v>0</v>
      </c>
      <c r="O3017">
        <v>0</v>
      </c>
      <c r="P3017" t="s">
        <v>607</v>
      </c>
      <c r="Q3017">
        <v>0</v>
      </c>
      <c r="R3017">
        <v>0</v>
      </c>
      <c r="S3017">
        <v>0</v>
      </c>
      <c r="T3017" t="s">
        <v>2902</v>
      </c>
      <c r="U3017" s="221">
        <f t="shared" si="95"/>
        <v>0</v>
      </c>
    </row>
    <row r="3018" spans="1:21" hidden="1">
      <c r="A3018" s="55" t="str">
        <f t="shared" si="94"/>
        <v>Y0BP5.3</v>
      </c>
      <c r="B3018" s="55">
        <f>VLOOKUP(J3018,'Mapping-CITI'!A:E,5,0)</f>
        <v>5.3</v>
      </c>
      <c r="D3018" s="42">
        <v>45016</v>
      </c>
      <c r="E3018" s="42">
        <v>45199</v>
      </c>
      <c r="F3018" t="s">
        <v>2902</v>
      </c>
      <c r="G3018" t="s">
        <v>2929</v>
      </c>
      <c r="H3018">
        <v>4120</v>
      </c>
      <c r="I3018" t="s">
        <v>2781</v>
      </c>
      <c r="J3018">
        <v>440159</v>
      </c>
      <c r="K3018" t="s">
        <v>2509</v>
      </c>
      <c r="L3018">
        <v>41701804.060000002</v>
      </c>
      <c r="M3018">
        <v>21854109.59</v>
      </c>
      <c r="N3018">
        <v>0</v>
      </c>
      <c r="O3018">
        <v>21854109.59</v>
      </c>
      <c r="P3018" t="s">
        <v>607</v>
      </c>
      <c r="Q3018">
        <v>21854109.59</v>
      </c>
      <c r="R3018">
        <v>0</v>
      </c>
      <c r="S3018">
        <v>0</v>
      </c>
      <c r="T3018" t="s">
        <v>2902</v>
      </c>
      <c r="U3018" s="221">
        <f t="shared" si="95"/>
        <v>2.1854109589999999</v>
      </c>
    </row>
    <row r="3019" spans="1:21" hidden="1">
      <c r="A3019" s="55" t="str">
        <f t="shared" si="94"/>
        <v>Y0BP5.5</v>
      </c>
      <c r="B3019" s="55">
        <f>VLOOKUP(J3019,'Mapping-CITI'!A:E,5,0)</f>
        <v>5.5</v>
      </c>
      <c r="D3019" s="42">
        <v>45016</v>
      </c>
      <c r="E3019" s="42">
        <v>45199</v>
      </c>
      <c r="F3019" t="s">
        <v>2902</v>
      </c>
      <c r="G3019" t="s">
        <v>2929</v>
      </c>
      <c r="H3019">
        <v>5110</v>
      </c>
      <c r="I3019" t="s">
        <v>2776</v>
      </c>
      <c r="J3019">
        <v>440225</v>
      </c>
      <c r="K3019" t="s">
        <v>2515</v>
      </c>
      <c r="L3019">
        <v>75.3</v>
      </c>
      <c r="M3019">
        <v>57.49</v>
      </c>
      <c r="N3019">
        <v>2.2200000000000002</v>
      </c>
      <c r="O3019">
        <v>55.27</v>
      </c>
      <c r="P3019" t="s">
        <v>607</v>
      </c>
      <c r="Q3019">
        <v>55.27</v>
      </c>
      <c r="R3019">
        <v>57.49</v>
      </c>
      <c r="S3019">
        <v>2.2200000000000002</v>
      </c>
      <c r="T3019" t="s">
        <v>2902</v>
      </c>
      <c r="U3019" s="221">
        <f t="shared" si="95"/>
        <v>5.5270000000000006E-6</v>
      </c>
    </row>
    <row r="3020" spans="1:21" hidden="1">
      <c r="A3020" s="55" t="str">
        <f t="shared" si="94"/>
        <v>Y0BP6.4</v>
      </c>
      <c r="B3020" s="55">
        <f>VLOOKUP(J3020,'Mapping-CITI'!A:E,5,0)</f>
        <v>6.4</v>
      </c>
      <c r="D3020" s="42">
        <v>45016</v>
      </c>
      <c r="E3020" s="42">
        <v>45199</v>
      </c>
      <c r="F3020" t="s">
        <v>2902</v>
      </c>
      <c r="G3020" t="s">
        <v>2929</v>
      </c>
      <c r="H3020">
        <v>4160</v>
      </c>
      <c r="I3020" t="s">
        <v>2778</v>
      </c>
      <c r="J3020">
        <v>440325</v>
      </c>
      <c r="K3020" t="s">
        <v>2517</v>
      </c>
      <c r="L3020">
        <v>0</v>
      </c>
      <c r="M3020">
        <v>0</v>
      </c>
      <c r="N3020">
        <v>0</v>
      </c>
      <c r="O3020">
        <v>0</v>
      </c>
      <c r="P3020" t="s">
        <v>607</v>
      </c>
      <c r="Q3020">
        <v>0</v>
      </c>
      <c r="R3020">
        <v>0</v>
      </c>
      <c r="S3020">
        <v>0</v>
      </c>
      <c r="T3020" t="s">
        <v>2902</v>
      </c>
      <c r="U3020" s="221">
        <f t="shared" si="95"/>
        <v>0</v>
      </c>
    </row>
    <row r="3021" spans="1:21" hidden="1">
      <c r="A3021" s="55" t="str">
        <f t="shared" si="94"/>
        <v>Y0BP6.4</v>
      </c>
      <c r="B3021" s="55">
        <f>VLOOKUP(J3021,'Mapping-CITI'!A:E,5,0)</f>
        <v>6.4</v>
      </c>
      <c r="D3021" s="42">
        <v>45016</v>
      </c>
      <c r="E3021" s="42">
        <v>45199</v>
      </c>
      <c r="F3021" t="s">
        <v>2902</v>
      </c>
      <c r="G3021" t="s">
        <v>2929</v>
      </c>
      <c r="H3021">
        <v>4160</v>
      </c>
      <c r="I3021" t="s">
        <v>2778</v>
      </c>
      <c r="J3021">
        <v>440341</v>
      </c>
      <c r="K3021" t="s">
        <v>2682</v>
      </c>
      <c r="L3021">
        <v>740375.16</v>
      </c>
      <c r="M3021">
        <v>333834.03000000003</v>
      </c>
      <c r="N3021">
        <v>0</v>
      </c>
      <c r="O3021">
        <v>333834.03000000003</v>
      </c>
      <c r="P3021" t="s">
        <v>607</v>
      </c>
      <c r="Q3021">
        <v>333834.03000000003</v>
      </c>
      <c r="R3021">
        <v>0</v>
      </c>
      <c r="S3021">
        <v>0</v>
      </c>
      <c r="T3021" t="s">
        <v>2902</v>
      </c>
      <c r="U3021" s="221">
        <f t="shared" si="95"/>
        <v>3.3383403000000006E-2</v>
      </c>
    </row>
    <row r="3022" spans="1:21" hidden="1">
      <c r="A3022" s="55" t="str">
        <f t="shared" si="94"/>
        <v>Y0BP6.4</v>
      </c>
      <c r="B3022" s="55">
        <f>VLOOKUP(J3022,'Mapping-CITI'!A:E,5,0)</f>
        <v>6.4</v>
      </c>
      <c r="D3022" s="42">
        <v>45016</v>
      </c>
      <c r="E3022" s="42">
        <v>45199</v>
      </c>
      <c r="F3022" t="s">
        <v>2902</v>
      </c>
      <c r="G3022" t="s">
        <v>2929</v>
      </c>
      <c r="H3022">
        <v>4160</v>
      </c>
      <c r="I3022" t="s">
        <v>2778</v>
      </c>
      <c r="J3022">
        <v>440342</v>
      </c>
      <c r="K3022" t="s">
        <v>2683</v>
      </c>
      <c r="L3022">
        <v>740375.16</v>
      </c>
      <c r="M3022">
        <v>333834.03000000003</v>
      </c>
      <c r="N3022">
        <v>0</v>
      </c>
      <c r="O3022">
        <v>333834.03000000003</v>
      </c>
      <c r="P3022" t="s">
        <v>607</v>
      </c>
      <c r="Q3022">
        <v>333834.03000000003</v>
      </c>
      <c r="R3022">
        <v>0</v>
      </c>
      <c r="S3022">
        <v>0</v>
      </c>
      <c r="T3022" t="s">
        <v>2902</v>
      </c>
      <c r="U3022" s="221">
        <f t="shared" si="95"/>
        <v>3.3383403000000006E-2</v>
      </c>
    </row>
    <row r="3023" spans="1:21" hidden="1">
      <c r="A3023" s="55" t="str">
        <f t="shared" si="94"/>
        <v>Y0BP6.4</v>
      </c>
      <c r="B3023" s="55">
        <f>VLOOKUP(J3023,'Mapping-CITI'!A:E,5,0)</f>
        <v>6.4</v>
      </c>
      <c r="D3023" s="42">
        <v>45016</v>
      </c>
      <c r="E3023" s="42">
        <v>45199</v>
      </c>
      <c r="F3023" t="s">
        <v>2902</v>
      </c>
      <c r="G3023" t="s">
        <v>2929</v>
      </c>
      <c r="H3023">
        <v>4160</v>
      </c>
      <c r="I3023" t="s">
        <v>2778</v>
      </c>
      <c r="J3023">
        <v>440416</v>
      </c>
      <c r="K3023" t="s">
        <v>664</v>
      </c>
      <c r="L3023">
        <v>254054.1</v>
      </c>
      <c r="M3023">
        <v>817200.32</v>
      </c>
      <c r="N3023">
        <v>439192.79</v>
      </c>
      <c r="O3023">
        <v>378007.53</v>
      </c>
      <c r="P3023" t="s">
        <v>607</v>
      </c>
      <c r="Q3023">
        <v>378007.53</v>
      </c>
      <c r="R3023">
        <v>30367.9</v>
      </c>
      <c r="S3023">
        <v>439192.79</v>
      </c>
      <c r="T3023" t="s">
        <v>2902</v>
      </c>
      <c r="U3023" s="221">
        <f t="shared" si="95"/>
        <v>3.7800752999999999E-2</v>
      </c>
    </row>
    <row r="3024" spans="1:21" hidden="1">
      <c r="A3024" s="55" t="str">
        <f t="shared" si="94"/>
        <v>Y0BPIgnore</v>
      </c>
      <c r="B3024" s="55" t="str">
        <f>VLOOKUP(J3024,'Mapping-CITI'!A:E,5,0)</f>
        <v>Ignore</v>
      </c>
      <c r="D3024" s="42">
        <v>45016</v>
      </c>
      <c r="E3024" s="42">
        <v>45199</v>
      </c>
      <c r="F3024" t="s">
        <v>2902</v>
      </c>
      <c r="G3024" t="s">
        <v>2929</v>
      </c>
      <c r="H3024">
        <v>4160</v>
      </c>
      <c r="I3024" t="s">
        <v>2778</v>
      </c>
      <c r="J3024">
        <v>440433</v>
      </c>
      <c r="K3024" t="s">
        <v>2522</v>
      </c>
      <c r="L3024">
        <v>605422.68999999994</v>
      </c>
      <c r="M3024">
        <v>341828.15</v>
      </c>
      <c r="N3024">
        <v>0</v>
      </c>
      <c r="O3024">
        <v>341828.15</v>
      </c>
      <c r="P3024" t="s">
        <v>607</v>
      </c>
      <c r="Q3024">
        <v>341828.15</v>
      </c>
      <c r="R3024">
        <v>341828.15</v>
      </c>
      <c r="S3024">
        <v>0</v>
      </c>
      <c r="T3024" t="s">
        <v>2902</v>
      </c>
      <c r="U3024" s="221">
        <f t="shared" si="95"/>
        <v>3.4182815000000005E-2</v>
      </c>
    </row>
    <row r="3025" spans="1:21" hidden="1">
      <c r="A3025" s="55" t="str">
        <f t="shared" si="94"/>
        <v>Y0BP6.4</v>
      </c>
      <c r="B3025" s="55">
        <f>VLOOKUP(J3025,'Mapping-CITI'!A:E,5,0)</f>
        <v>6.4</v>
      </c>
      <c r="D3025" s="42">
        <v>45016</v>
      </c>
      <c r="E3025" s="42">
        <v>45199</v>
      </c>
      <c r="F3025" t="s">
        <v>2902</v>
      </c>
      <c r="G3025" t="s">
        <v>2929</v>
      </c>
      <c r="H3025">
        <v>4160</v>
      </c>
      <c r="I3025" t="s">
        <v>2778</v>
      </c>
      <c r="J3025">
        <v>440445</v>
      </c>
      <c r="K3025" t="s">
        <v>2596</v>
      </c>
      <c r="L3025">
        <v>7829.18</v>
      </c>
      <c r="M3025">
        <v>28361.49</v>
      </c>
      <c r="N3025">
        <v>28361.49</v>
      </c>
      <c r="O3025">
        <v>0</v>
      </c>
      <c r="P3025" t="s">
        <v>607</v>
      </c>
      <c r="Q3025">
        <v>0</v>
      </c>
      <c r="R3025">
        <v>28361.49</v>
      </c>
      <c r="S3025">
        <v>28361.49</v>
      </c>
      <c r="T3025" t="s">
        <v>2902</v>
      </c>
      <c r="U3025" s="221">
        <f t="shared" si="95"/>
        <v>0</v>
      </c>
    </row>
    <row r="3026" spans="1:21" hidden="1">
      <c r="A3026" s="55" t="str">
        <f t="shared" si="94"/>
        <v>Y0BP6.4</v>
      </c>
      <c r="B3026" s="55">
        <f>VLOOKUP(J3026,'Mapping-CITI'!A:E,5,0)</f>
        <v>6.4</v>
      </c>
      <c r="D3026" s="42">
        <v>45016</v>
      </c>
      <c r="E3026" s="42">
        <v>45199</v>
      </c>
      <c r="F3026" t="s">
        <v>2902</v>
      </c>
      <c r="G3026" t="s">
        <v>2929</v>
      </c>
      <c r="H3026">
        <v>4160</v>
      </c>
      <c r="I3026" t="s">
        <v>2778</v>
      </c>
      <c r="J3026">
        <v>440485</v>
      </c>
      <c r="K3026" t="s">
        <v>2517</v>
      </c>
      <c r="L3026">
        <v>0</v>
      </c>
      <c r="M3026">
        <v>0</v>
      </c>
      <c r="N3026">
        <v>0</v>
      </c>
      <c r="O3026">
        <v>0</v>
      </c>
      <c r="P3026" t="s">
        <v>607</v>
      </c>
      <c r="Q3026">
        <v>0</v>
      </c>
      <c r="R3026">
        <v>0</v>
      </c>
      <c r="S3026">
        <v>0</v>
      </c>
      <c r="T3026" t="s">
        <v>2902</v>
      </c>
      <c r="U3026" s="221">
        <f t="shared" si="95"/>
        <v>0</v>
      </c>
    </row>
    <row r="3027" spans="1:21" hidden="1">
      <c r="A3027" s="55" t="str">
        <f t="shared" si="94"/>
        <v>Y0BP6.4</v>
      </c>
      <c r="B3027" s="55">
        <f>VLOOKUP(J3027,'Mapping-CITI'!A:E,5,0)</f>
        <v>6.4</v>
      </c>
      <c r="D3027" s="42">
        <v>45016</v>
      </c>
      <c r="E3027" s="42">
        <v>45199</v>
      </c>
      <c r="F3027" t="s">
        <v>2902</v>
      </c>
      <c r="G3027" t="s">
        <v>2929</v>
      </c>
      <c r="H3027">
        <v>4160</v>
      </c>
      <c r="I3027" t="s">
        <v>2778</v>
      </c>
      <c r="J3027">
        <v>440509</v>
      </c>
      <c r="K3027" t="s">
        <v>2524</v>
      </c>
      <c r="L3027">
        <v>479157.71</v>
      </c>
      <c r="M3027">
        <v>224802.87</v>
      </c>
      <c r="N3027">
        <v>0</v>
      </c>
      <c r="O3027">
        <v>224802.87</v>
      </c>
      <c r="P3027" t="s">
        <v>607</v>
      </c>
      <c r="Q3027">
        <v>224802.87</v>
      </c>
      <c r="R3027">
        <v>0</v>
      </c>
      <c r="S3027">
        <v>0</v>
      </c>
      <c r="T3027" t="s">
        <v>2902</v>
      </c>
      <c r="U3027" s="221">
        <f t="shared" si="95"/>
        <v>2.2480286999999998E-2</v>
      </c>
    </row>
    <row r="3028" spans="1:21" hidden="1">
      <c r="A3028" s="55" t="str">
        <f t="shared" si="94"/>
        <v>Y0D10</v>
      </c>
      <c r="B3028" s="55">
        <f>VLOOKUP(J3028,'Mapping-CITI'!A:E,5,0)</f>
        <v>0</v>
      </c>
      <c r="D3028" s="42">
        <v>45016</v>
      </c>
      <c r="E3028" s="42">
        <v>45199</v>
      </c>
      <c r="F3028" t="s">
        <v>2903</v>
      </c>
      <c r="G3028" t="s">
        <v>2930</v>
      </c>
      <c r="H3028">
        <v>1210</v>
      </c>
      <c r="I3028" t="s">
        <v>2767</v>
      </c>
      <c r="J3028">
        <v>101101</v>
      </c>
      <c r="K3028" t="s">
        <v>2004</v>
      </c>
      <c r="L3028">
        <v>52815032266.220001</v>
      </c>
      <c r="M3028">
        <v>12913753664.200001</v>
      </c>
      <c r="N3028">
        <v>5835163847.96</v>
      </c>
      <c r="O3028">
        <v>59893622082.459999</v>
      </c>
      <c r="P3028" t="s">
        <v>607</v>
      </c>
      <c r="Q3028">
        <v>59893622082.459999</v>
      </c>
      <c r="R3028">
        <v>0</v>
      </c>
      <c r="S3028">
        <v>0</v>
      </c>
      <c r="T3028" t="s">
        <v>2903</v>
      </c>
      <c r="U3028" s="221">
        <f t="shared" si="95"/>
        <v>707.85898162400008</v>
      </c>
    </row>
    <row r="3029" spans="1:21" hidden="1">
      <c r="A3029" s="55" t="str">
        <f t="shared" si="94"/>
        <v>Y0D10</v>
      </c>
      <c r="B3029" s="55">
        <f>VLOOKUP(J3029,'Mapping-CITI'!A:E,5,0)</f>
        <v>0</v>
      </c>
      <c r="D3029" s="42">
        <v>45016</v>
      </c>
      <c r="E3029" s="42">
        <v>45199</v>
      </c>
      <c r="F3029" t="s">
        <v>2903</v>
      </c>
      <c r="G3029" t="s">
        <v>2930</v>
      </c>
      <c r="H3029">
        <v>1210</v>
      </c>
      <c r="I3029" t="s">
        <v>2767</v>
      </c>
      <c r="J3029">
        <v>102104</v>
      </c>
      <c r="K3029" t="s">
        <v>2007</v>
      </c>
      <c r="L3029">
        <v>2243202263.5300002</v>
      </c>
      <c r="M3029">
        <v>206406058872.17999</v>
      </c>
      <c r="N3029">
        <v>206849613304.92001</v>
      </c>
      <c r="O3029">
        <v>1799647830.79</v>
      </c>
      <c r="P3029" t="s">
        <v>607</v>
      </c>
      <c r="Q3029">
        <v>1799647830.79</v>
      </c>
      <c r="R3029">
        <v>0</v>
      </c>
      <c r="S3029">
        <v>0</v>
      </c>
      <c r="T3029" t="s">
        <v>2903</v>
      </c>
      <c r="U3029" s="221">
        <f t="shared" si="95"/>
        <v>-44.355443274002077</v>
      </c>
    </row>
    <row r="3030" spans="1:21" hidden="1">
      <c r="A3030" s="55" t="str">
        <f t="shared" si="94"/>
        <v>Y0D1Ignore</v>
      </c>
      <c r="B3030" s="55" t="str">
        <f>VLOOKUP(J3030,'Mapping-CITI'!A:E,5,0)</f>
        <v>Ignore</v>
      </c>
      <c r="D3030" s="42">
        <v>45016</v>
      </c>
      <c r="E3030" s="42">
        <v>45199</v>
      </c>
      <c r="F3030" t="s">
        <v>2903</v>
      </c>
      <c r="G3030" t="s">
        <v>2930</v>
      </c>
      <c r="H3030">
        <v>1700</v>
      </c>
      <c r="I3030" t="s">
        <v>2768</v>
      </c>
      <c r="J3030">
        <v>106100</v>
      </c>
      <c r="K3030" t="s">
        <v>3380</v>
      </c>
      <c r="L3030">
        <v>-7.0000000000000007E-2</v>
      </c>
      <c r="M3030">
        <v>0</v>
      </c>
      <c r="N3030">
        <v>0</v>
      </c>
      <c r="O3030">
        <v>-7.0000000000000007E-2</v>
      </c>
      <c r="P3030" t="s">
        <v>607</v>
      </c>
      <c r="Q3030">
        <v>-7.0000000000000007E-2</v>
      </c>
      <c r="R3030">
        <v>0</v>
      </c>
      <c r="S3030">
        <v>0</v>
      </c>
      <c r="T3030" t="s">
        <v>2903</v>
      </c>
      <c r="U3030" s="221">
        <f t="shared" si="95"/>
        <v>0</v>
      </c>
    </row>
    <row r="3031" spans="1:21" hidden="1">
      <c r="A3031" s="55" t="str">
        <f t="shared" si="94"/>
        <v>Y0D10</v>
      </c>
      <c r="B3031" s="55">
        <f>VLOOKUP(J3031,'Mapping-CITI'!A:E,5,0)</f>
        <v>0</v>
      </c>
      <c r="D3031" s="42">
        <v>45016</v>
      </c>
      <c r="E3031" s="42">
        <v>45199</v>
      </c>
      <c r="F3031" t="s">
        <v>2903</v>
      </c>
      <c r="G3031" t="s">
        <v>2930</v>
      </c>
      <c r="H3031">
        <v>1700</v>
      </c>
      <c r="I3031" t="s">
        <v>2768</v>
      </c>
      <c r="J3031">
        <v>106103</v>
      </c>
      <c r="K3031" t="s">
        <v>2783</v>
      </c>
      <c r="L3031">
        <v>11660687.16</v>
      </c>
      <c r="M3031">
        <v>38510214.310000002</v>
      </c>
      <c r="N3031">
        <v>35598782.329999998</v>
      </c>
      <c r="O3031">
        <v>14572119.140000001</v>
      </c>
      <c r="P3031" t="s">
        <v>607</v>
      </c>
      <c r="Q3031">
        <v>14572119.140000001</v>
      </c>
      <c r="R3031">
        <v>38510214.310000002</v>
      </c>
      <c r="S3031">
        <v>35598782.329999998</v>
      </c>
      <c r="T3031" t="s">
        <v>2903</v>
      </c>
      <c r="U3031" s="221">
        <f t="shared" si="95"/>
        <v>0.29114319800000044</v>
      </c>
    </row>
    <row r="3032" spans="1:21" hidden="1">
      <c r="A3032" s="55" t="str">
        <f t="shared" si="94"/>
        <v>Y0D1Ignore</v>
      </c>
      <c r="B3032" s="55" t="str">
        <f>VLOOKUP(J3032,'Mapping-CITI'!A:E,5,0)</f>
        <v>Ignore</v>
      </c>
      <c r="D3032" s="42">
        <v>45016</v>
      </c>
      <c r="E3032" s="42">
        <v>45199</v>
      </c>
      <c r="F3032" t="s">
        <v>2903</v>
      </c>
      <c r="G3032" t="s">
        <v>2930</v>
      </c>
      <c r="H3032">
        <v>1700</v>
      </c>
      <c r="I3032" t="s">
        <v>2768</v>
      </c>
      <c r="J3032">
        <v>106106</v>
      </c>
      <c r="K3032" t="s">
        <v>2784</v>
      </c>
      <c r="L3032">
        <v>440167.21</v>
      </c>
      <c r="M3032">
        <v>686608.61</v>
      </c>
      <c r="N3032">
        <v>536868.23</v>
      </c>
      <c r="O3032">
        <v>589907.59</v>
      </c>
      <c r="P3032" t="s">
        <v>607</v>
      </c>
      <c r="Q3032">
        <v>589907.59</v>
      </c>
      <c r="R3032">
        <v>686608.61</v>
      </c>
      <c r="S3032">
        <v>536868.23</v>
      </c>
      <c r="T3032" t="s">
        <v>2903</v>
      </c>
      <c r="U3032" s="221">
        <f t="shared" si="95"/>
        <v>1.4974038E-2</v>
      </c>
    </row>
    <row r="3033" spans="1:21" hidden="1">
      <c r="A3033" s="55" t="str">
        <f t="shared" si="94"/>
        <v>Y0D10</v>
      </c>
      <c r="B3033" s="55">
        <f>VLOOKUP(J3033,'Mapping-CITI'!A:E,5,0)</f>
        <v>0</v>
      </c>
      <c r="D3033" s="42">
        <v>45016</v>
      </c>
      <c r="E3033" s="42">
        <v>45199</v>
      </c>
      <c r="F3033" t="s">
        <v>2903</v>
      </c>
      <c r="G3033" t="s">
        <v>2930</v>
      </c>
      <c r="H3033">
        <v>1400</v>
      </c>
      <c r="I3033" t="s">
        <v>2773</v>
      </c>
      <c r="J3033">
        <v>107106</v>
      </c>
      <c r="K3033" t="s">
        <v>2753</v>
      </c>
      <c r="L3033">
        <v>0.06</v>
      </c>
      <c r="M3033">
        <v>0</v>
      </c>
      <c r="N3033">
        <v>0</v>
      </c>
      <c r="O3033">
        <v>0.06</v>
      </c>
      <c r="P3033" t="s">
        <v>607</v>
      </c>
      <c r="Q3033">
        <v>0.06</v>
      </c>
      <c r="R3033">
        <v>0</v>
      </c>
      <c r="S3033">
        <v>0</v>
      </c>
      <c r="T3033" t="s">
        <v>2903</v>
      </c>
      <c r="U3033" s="221">
        <f t="shared" si="95"/>
        <v>0</v>
      </c>
    </row>
    <row r="3034" spans="1:21" hidden="1">
      <c r="A3034" s="55" t="str">
        <f t="shared" si="94"/>
        <v>Y0D10</v>
      </c>
      <c r="B3034" s="55">
        <f>VLOOKUP(J3034,'Mapping-CITI'!A:E,5,0)</f>
        <v>0</v>
      </c>
      <c r="D3034" s="42">
        <v>45016</v>
      </c>
      <c r="E3034" s="42">
        <v>45199</v>
      </c>
      <c r="F3034" t="s">
        <v>2903</v>
      </c>
      <c r="G3034" t="s">
        <v>2930</v>
      </c>
      <c r="H3034">
        <v>1400</v>
      </c>
      <c r="I3034" t="s">
        <v>2773</v>
      </c>
      <c r="J3034">
        <v>107111</v>
      </c>
      <c r="K3034" t="s">
        <v>2016</v>
      </c>
      <c r="L3034">
        <v>0</v>
      </c>
      <c r="M3034">
        <v>558035147.14999998</v>
      </c>
      <c r="N3034">
        <v>516403284.64999998</v>
      </c>
      <c r="O3034">
        <v>41631862.5</v>
      </c>
      <c r="P3034" t="s">
        <v>607</v>
      </c>
      <c r="Q3034">
        <v>41631862.5</v>
      </c>
      <c r="R3034">
        <v>0</v>
      </c>
      <c r="S3034">
        <v>0</v>
      </c>
      <c r="T3034" t="s">
        <v>2903</v>
      </c>
      <c r="U3034" s="221">
        <f t="shared" si="95"/>
        <v>4.1631862499999999</v>
      </c>
    </row>
    <row r="3035" spans="1:21" hidden="1">
      <c r="A3035" s="55" t="str">
        <f t="shared" si="94"/>
        <v>Y0D10</v>
      </c>
      <c r="B3035" s="55">
        <f>VLOOKUP(J3035,'Mapping-CITI'!A:E,5,0)</f>
        <v>0</v>
      </c>
      <c r="D3035" s="42">
        <v>45016</v>
      </c>
      <c r="E3035" s="42">
        <v>45199</v>
      </c>
      <c r="F3035" t="s">
        <v>2903</v>
      </c>
      <c r="G3035" t="s">
        <v>2930</v>
      </c>
      <c r="H3035">
        <v>1400</v>
      </c>
      <c r="I3035" t="s">
        <v>2773</v>
      </c>
      <c r="J3035">
        <v>109314</v>
      </c>
      <c r="K3035" t="s">
        <v>2837</v>
      </c>
      <c r="L3035">
        <v>10314.4</v>
      </c>
      <c r="M3035">
        <v>0</v>
      </c>
      <c r="N3035">
        <v>0</v>
      </c>
      <c r="O3035">
        <v>10314.4</v>
      </c>
      <c r="P3035" t="s">
        <v>607</v>
      </c>
      <c r="Q3035">
        <v>10314.4</v>
      </c>
      <c r="R3035">
        <v>0</v>
      </c>
      <c r="S3035">
        <v>0</v>
      </c>
      <c r="T3035" t="s">
        <v>2903</v>
      </c>
      <c r="U3035" s="221">
        <f t="shared" si="95"/>
        <v>0</v>
      </c>
    </row>
    <row r="3036" spans="1:21" hidden="1">
      <c r="A3036" s="55" t="str">
        <f t="shared" si="94"/>
        <v>Y0D10</v>
      </c>
      <c r="B3036" s="55">
        <f>VLOOKUP(J3036,'Mapping-CITI'!A:E,5,0)</f>
        <v>0</v>
      </c>
      <c r="D3036" s="42">
        <v>45016</v>
      </c>
      <c r="E3036" s="42">
        <v>45199</v>
      </c>
      <c r="F3036" t="s">
        <v>2903</v>
      </c>
      <c r="G3036" t="s">
        <v>2930</v>
      </c>
      <c r="H3036">
        <v>1400</v>
      </c>
      <c r="I3036" t="s">
        <v>2773</v>
      </c>
      <c r="J3036">
        <v>111108</v>
      </c>
      <c r="K3036" t="s">
        <v>2021</v>
      </c>
      <c r="L3036">
        <v>20380.099999999999</v>
      </c>
      <c r="M3036">
        <v>0</v>
      </c>
      <c r="N3036">
        <v>0</v>
      </c>
      <c r="O3036">
        <v>20380.099999999999</v>
      </c>
      <c r="P3036" t="s">
        <v>607</v>
      </c>
      <c r="Q3036">
        <v>20380.099999999999</v>
      </c>
      <c r="R3036">
        <v>0</v>
      </c>
      <c r="S3036">
        <v>0</v>
      </c>
      <c r="T3036" t="s">
        <v>2903</v>
      </c>
      <c r="U3036" s="221">
        <f t="shared" si="95"/>
        <v>0</v>
      </c>
    </row>
    <row r="3037" spans="1:21" hidden="1">
      <c r="A3037" s="55" t="str">
        <f t="shared" si="94"/>
        <v>Y0D10</v>
      </c>
      <c r="B3037" s="55">
        <f>VLOOKUP(J3037,'Mapping-CITI'!A:E,5,0)</f>
        <v>0</v>
      </c>
      <c r="D3037" s="42">
        <v>45016</v>
      </c>
      <c r="E3037" s="42">
        <v>45199</v>
      </c>
      <c r="F3037" t="s">
        <v>2903</v>
      </c>
      <c r="G3037" t="s">
        <v>2930</v>
      </c>
      <c r="H3037">
        <v>1230</v>
      </c>
      <c r="I3037" t="s">
        <v>2772</v>
      </c>
      <c r="J3037">
        <v>111126</v>
      </c>
      <c r="K3037" t="s">
        <v>2022</v>
      </c>
      <c r="L3037">
        <v>431232.07</v>
      </c>
      <c r="M3037">
        <v>237980.77</v>
      </c>
      <c r="N3037">
        <v>0</v>
      </c>
      <c r="O3037">
        <v>669212.84</v>
      </c>
      <c r="P3037" t="s">
        <v>607</v>
      </c>
      <c r="Q3037">
        <v>669212.84</v>
      </c>
      <c r="R3037">
        <v>0</v>
      </c>
      <c r="S3037">
        <v>0</v>
      </c>
      <c r="T3037" t="s">
        <v>2903</v>
      </c>
      <c r="U3037" s="221">
        <f t="shared" si="95"/>
        <v>2.3798076999999997E-2</v>
      </c>
    </row>
    <row r="3038" spans="1:21" hidden="1">
      <c r="A3038" s="55" t="str">
        <f t="shared" si="94"/>
        <v>Y0D10</v>
      </c>
      <c r="B3038" s="55">
        <f>VLOOKUP(J3038,'Mapping-CITI'!A:E,5,0)</f>
        <v>0</v>
      </c>
      <c r="D3038" s="42">
        <v>45016</v>
      </c>
      <c r="E3038" s="42">
        <v>45199</v>
      </c>
      <c r="F3038" t="s">
        <v>2903</v>
      </c>
      <c r="G3038" t="s">
        <v>2930</v>
      </c>
      <c r="H3038">
        <v>1400</v>
      </c>
      <c r="I3038" t="s">
        <v>2773</v>
      </c>
      <c r="J3038">
        <v>111137</v>
      </c>
      <c r="K3038" t="s">
        <v>2027</v>
      </c>
      <c r="L3038">
        <v>0.01</v>
      </c>
      <c r="M3038">
        <v>3500</v>
      </c>
      <c r="N3038">
        <v>3500</v>
      </c>
      <c r="O3038">
        <v>0.01</v>
      </c>
      <c r="P3038" t="s">
        <v>607</v>
      </c>
      <c r="Q3038">
        <v>0.01</v>
      </c>
      <c r="R3038">
        <v>3500</v>
      </c>
      <c r="S3038">
        <v>3500</v>
      </c>
      <c r="T3038" t="s">
        <v>2903</v>
      </c>
      <c r="U3038" s="221">
        <f t="shared" si="95"/>
        <v>0</v>
      </c>
    </row>
    <row r="3039" spans="1:21" hidden="1">
      <c r="A3039" s="55" t="str">
        <f t="shared" si="94"/>
        <v>Y0D10</v>
      </c>
      <c r="B3039" s="55">
        <f>VLOOKUP(J3039,'Mapping-CITI'!A:E,5,0)</f>
        <v>0</v>
      </c>
      <c r="D3039" s="42">
        <v>45016</v>
      </c>
      <c r="E3039" s="42">
        <v>45199</v>
      </c>
      <c r="F3039" t="s">
        <v>2903</v>
      </c>
      <c r="G3039" t="s">
        <v>2930</v>
      </c>
      <c r="H3039">
        <v>1400</v>
      </c>
      <c r="I3039" t="s">
        <v>2773</v>
      </c>
      <c r="J3039">
        <v>111181</v>
      </c>
      <c r="K3039" t="s">
        <v>2028</v>
      </c>
      <c r="L3039">
        <v>7330127.7699999996</v>
      </c>
      <c r="M3039">
        <v>0</v>
      </c>
      <c r="N3039">
        <v>0</v>
      </c>
      <c r="O3039">
        <v>7330127.7699999996</v>
      </c>
      <c r="P3039" t="s">
        <v>607</v>
      </c>
      <c r="Q3039">
        <v>7330127.7699999996</v>
      </c>
      <c r="R3039">
        <v>0</v>
      </c>
      <c r="S3039">
        <v>0</v>
      </c>
      <c r="T3039" t="s">
        <v>2903</v>
      </c>
      <c r="U3039" s="221">
        <f t="shared" si="95"/>
        <v>0</v>
      </c>
    </row>
    <row r="3040" spans="1:21" hidden="1">
      <c r="A3040" s="55" t="str">
        <f t="shared" si="94"/>
        <v>Y0D10</v>
      </c>
      <c r="B3040" s="55">
        <f>VLOOKUP(J3040,'Mapping-CITI'!A:E,5,0)</f>
        <v>0</v>
      </c>
      <c r="D3040" s="42">
        <v>45016</v>
      </c>
      <c r="E3040" s="42">
        <v>45199</v>
      </c>
      <c r="F3040" t="s">
        <v>2903</v>
      </c>
      <c r="G3040" t="s">
        <v>2930</v>
      </c>
      <c r="H3040">
        <v>1400</v>
      </c>
      <c r="I3040" t="s">
        <v>2773</v>
      </c>
      <c r="J3040">
        <v>111182</v>
      </c>
      <c r="K3040" t="s">
        <v>2029</v>
      </c>
      <c r="L3040">
        <v>902407.26</v>
      </c>
      <c r="M3040">
        <v>0</v>
      </c>
      <c r="N3040">
        <v>0</v>
      </c>
      <c r="O3040">
        <v>902407.26</v>
      </c>
      <c r="P3040" t="s">
        <v>607</v>
      </c>
      <c r="Q3040">
        <v>902407.26</v>
      </c>
      <c r="R3040">
        <v>0</v>
      </c>
      <c r="S3040">
        <v>0</v>
      </c>
      <c r="T3040" t="s">
        <v>2903</v>
      </c>
      <c r="U3040" s="221">
        <f t="shared" si="95"/>
        <v>0</v>
      </c>
    </row>
    <row r="3041" spans="1:21" hidden="1">
      <c r="A3041" s="55" t="str">
        <f t="shared" si="94"/>
        <v>Y0D10</v>
      </c>
      <c r="B3041" s="55">
        <f>VLOOKUP(J3041,'Mapping-CITI'!A:E,5,0)</f>
        <v>0</v>
      </c>
      <c r="D3041" s="42">
        <v>45016</v>
      </c>
      <c r="E3041" s="42">
        <v>45199</v>
      </c>
      <c r="F3041" t="s">
        <v>2903</v>
      </c>
      <c r="G3041" t="s">
        <v>2930</v>
      </c>
      <c r="H3041">
        <v>1400</v>
      </c>
      <c r="I3041" t="s">
        <v>2773</v>
      </c>
      <c r="J3041">
        <v>111183</v>
      </c>
      <c r="K3041" t="s">
        <v>2030</v>
      </c>
      <c r="L3041">
        <v>1183873.23</v>
      </c>
      <c r="M3041">
        <v>0</v>
      </c>
      <c r="N3041">
        <v>0</v>
      </c>
      <c r="O3041">
        <v>1183873.23</v>
      </c>
      <c r="P3041" t="s">
        <v>607</v>
      </c>
      <c r="Q3041">
        <v>1183873.23</v>
      </c>
      <c r="R3041">
        <v>0</v>
      </c>
      <c r="S3041">
        <v>0</v>
      </c>
      <c r="T3041" t="s">
        <v>2903</v>
      </c>
      <c r="U3041" s="221">
        <f t="shared" si="95"/>
        <v>0</v>
      </c>
    </row>
    <row r="3042" spans="1:21" hidden="1">
      <c r="A3042" s="55" t="str">
        <f t="shared" si="94"/>
        <v>Y0D10</v>
      </c>
      <c r="B3042" s="55">
        <f>VLOOKUP(J3042,'Mapping-CITI'!A:E,5,0)</f>
        <v>0</v>
      </c>
      <c r="D3042" s="42">
        <v>45016</v>
      </c>
      <c r="E3042" s="42">
        <v>45199</v>
      </c>
      <c r="F3042" t="s">
        <v>2903</v>
      </c>
      <c r="G3042" t="s">
        <v>2930</v>
      </c>
      <c r="H3042">
        <v>1400</v>
      </c>
      <c r="I3042" t="s">
        <v>2773</v>
      </c>
      <c r="J3042">
        <v>111184</v>
      </c>
      <c r="K3042" t="s">
        <v>2031</v>
      </c>
      <c r="L3042">
        <v>194480.15</v>
      </c>
      <c r="M3042">
        <v>0</v>
      </c>
      <c r="N3042">
        <v>0</v>
      </c>
      <c r="O3042">
        <v>194480.15</v>
      </c>
      <c r="P3042" t="s">
        <v>607</v>
      </c>
      <c r="Q3042">
        <v>194480.15</v>
      </c>
      <c r="R3042">
        <v>0</v>
      </c>
      <c r="S3042">
        <v>0</v>
      </c>
      <c r="T3042" t="s">
        <v>2903</v>
      </c>
      <c r="U3042" s="221">
        <f t="shared" si="95"/>
        <v>0</v>
      </c>
    </row>
    <row r="3043" spans="1:21" hidden="1">
      <c r="A3043" s="55" t="str">
        <f t="shared" si="94"/>
        <v>Y0D10</v>
      </c>
      <c r="B3043" s="55">
        <f>VLOOKUP(J3043,'Mapping-CITI'!A:E,5,0)</f>
        <v>0</v>
      </c>
      <c r="D3043" s="42">
        <v>45016</v>
      </c>
      <c r="E3043" s="42">
        <v>45199</v>
      </c>
      <c r="F3043" t="s">
        <v>2903</v>
      </c>
      <c r="G3043" t="s">
        <v>2930</v>
      </c>
      <c r="H3043">
        <v>1400</v>
      </c>
      <c r="I3043" t="s">
        <v>2773</v>
      </c>
      <c r="J3043">
        <v>111220</v>
      </c>
      <c r="K3043" t="s">
        <v>2655</v>
      </c>
      <c r="L3043">
        <v>112410668.11</v>
      </c>
      <c r="M3043">
        <v>20712158368.810001</v>
      </c>
      <c r="N3043">
        <v>20673862124.630001</v>
      </c>
      <c r="O3043">
        <v>150706912.28999999</v>
      </c>
      <c r="P3043" t="s">
        <v>607</v>
      </c>
      <c r="Q3043">
        <v>150706912.28999999</v>
      </c>
      <c r="R3043">
        <v>20712158368.810001</v>
      </c>
      <c r="S3043">
        <v>20673862124.630001</v>
      </c>
      <c r="T3043" t="s">
        <v>2903</v>
      </c>
      <c r="U3043" s="221">
        <f t="shared" si="95"/>
        <v>3.8296244180000305</v>
      </c>
    </row>
    <row r="3044" spans="1:21" hidden="1">
      <c r="A3044" s="55" t="str">
        <f t="shared" si="94"/>
        <v>Y0D10</v>
      </c>
      <c r="B3044" s="55">
        <f>VLOOKUP(J3044,'Mapping-CITI'!A:E,5,0)</f>
        <v>0</v>
      </c>
      <c r="D3044" s="42">
        <v>45016</v>
      </c>
      <c r="E3044" s="42">
        <v>45199</v>
      </c>
      <c r="F3044" t="s">
        <v>2903</v>
      </c>
      <c r="G3044" t="s">
        <v>2930</v>
      </c>
      <c r="H3044">
        <v>1400</v>
      </c>
      <c r="I3044" t="s">
        <v>2773</v>
      </c>
      <c r="J3044">
        <v>111221</v>
      </c>
      <c r="K3044" t="s">
        <v>2656</v>
      </c>
      <c r="L3044">
        <v>-112410668.11</v>
      </c>
      <c r="M3044">
        <v>20673862124.630001</v>
      </c>
      <c r="N3044">
        <v>20712158368.810001</v>
      </c>
      <c r="O3044">
        <v>-150706912.28999999</v>
      </c>
      <c r="P3044" t="s">
        <v>607</v>
      </c>
      <c r="Q3044">
        <v>-150706912.28999999</v>
      </c>
      <c r="R3044">
        <v>20673862124.630001</v>
      </c>
      <c r="S3044">
        <v>20712158368.810001</v>
      </c>
      <c r="T3044" t="s">
        <v>2903</v>
      </c>
      <c r="U3044" s="221">
        <f t="shared" si="95"/>
        <v>-3.8296244180000305</v>
      </c>
    </row>
    <row r="3045" spans="1:21" hidden="1">
      <c r="A3045" s="55" t="str">
        <f t="shared" si="94"/>
        <v>Y0D10</v>
      </c>
      <c r="B3045" s="55">
        <f>VLOOKUP(J3045,'Mapping-CITI'!A:E,5,0)</f>
        <v>0</v>
      </c>
      <c r="D3045" s="42">
        <v>45016</v>
      </c>
      <c r="E3045" s="42">
        <v>45199</v>
      </c>
      <c r="F3045" t="s">
        <v>2903</v>
      </c>
      <c r="G3045" t="s">
        <v>2930</v>
      </c>
      <c r="H3045">
        <v>1700</v>
      </c>
      <c r="I3045" t="s">
        <v>2768</v>
      </c>
      <c r="J3045">
        <v>141017</v>
      </c>
      <c r="K3045" t="s">
        <v>2035</v>
      </c>
      <c r="L3045">
        <v>0</v>
      </c>
      <c r="M3045">
        <v>457567958</v>
      </c>
      <c r="N3045">
        <v>460410708</v>
      </c>
      <c r="O3045">
        <v>-2842750</v>
      </c>
      <c r="P3045" t="s">
        <v>607</v>
      </c>
      <c r="Q3045">
        <v>-2842750</v>
      </c>
      <c r="R3045">
        <v>457567958</v>
      </c>
      <c r="S3045">
        <v>460410708</v>
      </c>
      <c r="T3045" t="s">
        <v>2903</v>
      </c>
      <c r="U3045" s="221">
        <f t="shared" si="95"/>
        <v>-0.284275</v>
      </c>
    </row>
    <row r="3046" spans="1:21" hidden="1">
      <c r="A3046" s="55" t="str">
        <f t="shared" si="94"/>
        <v>Y0D1Ignore</v>
      </c>
      <c r="B3046" s="55" t="str">
        <f>VLOOKUP(J3046,'Mapping-CITI'!A:E,5,0)</f>
        <v>Ignore</v>
      </c>
      <c r="D3046" s="42">
        <v>45016</v>
      </c>
      <c r="E3046" s="42">
        <v>45199</v>
      </c>
      <c r="F3046" t="s">
        <v>2903</v>
      </c>
      <c r="G3046" t="s">
        <v>2930</v>
      </c>
      <c r="H3046">
        <v>1700</v>
      </c>
      <c r="I3046" t="s">
        <v>2768</v>
      </c>
      <c r="J3046">
        <v>141258</v>
      </c>
      <c r="K3046" t="s">
        <v>3364</v>
      </c>
      <c r="L3046">
        <v>0</v>
      </c>
      <c r="M3046">
        <v>83229152</v>
      </c>
      <c r="N3046">
        <v>83229152</v>
      </c>
      <c r="O3046">
        <v>0</v>
      </c>
      <c r="P3046" t="s">
        <v>607</v>
      </c>
      <c r="Q3046">
        <v>0</v>
      </c>
      <c r="R3046">
        <v>83229152</v>
      </c>
      <c r="S3046">
        <v>83229152</v>
      </c>
      <c r="T3046" t="s">
        <v>2903</v>
      </c>
      <c r="U3046" s="221">
        <f t="shared" si="95"/>
        <v>0</v>
      </c>
    </row>
    <row r="3047" spans="1:21" hidden="1">
      <c r="A3047" s="55" t="str">
        <f t="shared" si="94"/>
        <v>Y0D10</v>
      </c>
      <c r="B3047" s="55">
        <f>VLOOKUP(J3047,'Mapping-CITI'!A:E,5,0)</f>
        <v>0</v>
      </c>
      <c r="D3047" s="42">
        <v>45016</v>
      </c>
      <c r="E3047" s="42">
        <v>45199</v>
      </c>
      <c r="F3047" t="s">
        <v>2903</v>
      </c>
      <c r="G3047" t="s">
        <v>2930</v>
      </c>
      <c r="H3047">
        <v>1700</v>
      </c>
      <c r="I3047" t="s">
        <v>2768</v>
      </c>
      <c r="J3047">
        <v>141280</v>
      </c>
      <c r="K3047" t="s">
        <v>2036</v>
      </c>
      <c r="L3047">
        <v>1143122.1599999999</v>
      </c>
      <c r="M3047">
        <v>225581882536.79999</v>
      </c>
      <c r="N3047">
        <v>225568499964.62</v>
      </c>
      <c r="O3047">
        <v>14525694.34</v>
      </c>
      <c r="P3047" t="s">
        <v>607</v>
      </c>
      <c r="Q3047">
        <v>14525694.34</v>
      </c>
      <c r="R3047">
        <v>8549690463.3100004</v>
      </c>
      <c r="S3047">
        <v>7211770395.7600002</v>
      </c>
      <c r="T3047" t="s">
        <v>2903</v>
      </c>
      <c r="U3047" s="221">
        <f t="shared" si="95"/>
        <v>1.3382572179992676</v>
      </c>
    </row>
    <row r="3048" spans="1:21" hidden="1">
      <c r="A3048" s="55" t="str">
        <f t="shared" si="94"/>
        <v>Y0D10</v>
      </c>
      <c r="B3048" s="55">
        <f>VLOOKUP(J3048,'Mapping-CITI'!A:E,5,0)</f>
        <v>0</v>
      </c>
      <c r="D3048" s="42">
        <v>45016</v>
      </c>
      <c r="E3048" s="42">
        <v>45199</v>
      </c>
      <c r="F3048" t="s">
        <v>2903</v>
      </c>
      <c r="G3048" t="s">
        <v>2930</v>
      </c>
      <c r="H3048">
        <v>1700</v>
      </c>
      <c r="I3048" t="s">
        <v>2768</v>
      </c>
      <c r="J3048">
        <v>141282</v>
      </c>
      <c r="K3048" t="s">
        <v>2037</v>
      </c>
      <c r="L3048">
        <v>0.92</v>
      </c>
      <c r="M3048">
        <v>0</v>
      </c>
      <c r="N3048">
        <v>0</v>
      </c>
      <c r="O3048">
        <v>0.92</v>
      </c>
      <c r="P3048" t="s">
        <v>607</v>
      </c>
      <c r="Q3048">
        <v>0.92</v>
      </c>
      <c r="R3048">
        <v>0</v>
      </c>
      <c r="S3048">
        <v>0</v>
      </c>
      <c r="T3048" t="s">
        <v>2903</v>
      </c>
      <c r="U3048" s="221">
        <f t="shared" si="95"/>
        <v>0</v>
      </c>
    </row>
    <row r="3049" spans="1:21" hidden="1">
      <c r="A3049" s="55" t="str">
        <f t="shared" si="94"/>
        <v>Y0D10</v>
      </c>
      <c r="B3049" s="55">
        <f>VLOOKUP(J3049,'Mapping-CITI'!A:E,5,0)</f>
        <v>0</v>
      </c>
      <c r="D3049" s="42">
        <v>45016</v>
      </c>
      <c r="E3049" s="42">
        <v>45199</v>
      </c>
      <c r="F3049" t="s">
        <v>2903</v>
      </c>
      <c r="G3049" t="s">
        <v>2930</v>
      </c>
      <c r="H3049">
        <v>1700</v>
      </c>
      <c r="I3049" t="s">
        <v>2768</v>
      </c>
      <c r="J3049">
        <v>141287</v>
      </c>
      <c r="K3049" t="s">
        <v>604</v>
      </c>
      <c r="L3049">
        <v>0.04</v>
      </c>
      <c r="M3049">
        <v>0</v>
      </c>
      <c r="N3049">
        <v>0.04</v>
      </c>
      <c r="O3049">
        <v>0</v>
      </c>
      <c r="P3049" t="s">
        <v>607</v>
      </c>
      <c r="Q3049">
        <v>0</v>
      </c>
      <c r="R3049">
        <v>0</v>
      </c>
      <c r="S3049">
        <v>0.04</v>
      </c>
      <c r="T3049" t="s">
        <v>2903</v>
      </c>
      <c r="U3049" s="221">
        <f t="shared" si="95"/>
        <v>-4.0000000000000002E-9</v>
      </c>
    </row>
    <row r="3050" spans="1:21" hidden="1">
      <c r="A3050" s="55" t="str">
        <f t="shared" si="94"/>
        <v>Y0D10</v>
      </c>
      <c r="B3050" s="55">
        <f>VLOOKUP(J3050,'Mapping-CITI'!A:E,5,0)</f>
        <v>0</v>
      </c>
      <c r="D3050" s="42">
        <v>45016</v>
      </c>
      <c r="E3050" s="42">
        <v>45199</v>
      </c>
      <c r="F3050" t="s">
        <v>2903</v>
      </c>
      <c r="G3050" t="s">
        <v>2930</v>
      </c>
      <c r="H3050">
        <v>1700</v>
      </c>
      <c r="I3050" t="s">
        <v>2768</v>
      </c>
      <c r="J3050">
        <v>141294</v>
      </c>
      <c r="K3050" t="s">
        <v>2039</v>
      </c>
      <c r="L3050">
        <v>-4000</v>
      </c>
      <c r="M3050">
        <v>23334593</v>
      </c>
      <c r="N3050">
        <v>23418093</v>
      </c>
      <c r="O3050">
        <v>-87500</v>
      </c>
      <c r="P3050" t="s">
        <v>607</v>
      </c>
      <c r="Q3050">
        <v>-87500</v>
      </c>
      <c r="R3050">
        <v>23334593</v>
      </c>
      <c r="S3050">
        <v>23418093</v>
      </c>
      <c r="T3050" t="s">
        <v>2903</v>
      </c>
      <c r="U3050" s="221">
        <f t="shared" si="95"/>
        <v>-8.3499999999999998E-3</v>
      </c>
    </row>
    <row r="3051" spans="1:21" hidden="1">
      <c r="A3051" s="55" t="str">
        <f t="shared" si="94"/>
        <v>Y0D10</v>
      </c>
      <c r="B3051" s="55">
        <f>VLOOKUP(J3051,'Mapping-CITI'!A:E,5,0)</f>
        <v>0</v>
      </c>
      <c r="D3051" s="42">
        <v>45016</v>
      </c>
      <c r="E3051" s="42">
        <v>45199</v>
      </c>
      <c r="F3051" t="s">
        <v>2903</v>
      </c>
      <c r="G3051" t="s">
        <v>2930</v>
      </c>
      <c r="H3051">
        <v>1700</v>
      </c>
      <c r="I3051" t="s">
        <v>2768</v>
      </c>
      <c r="J3051">
        <v>141349</v>
      </c>
      <c r="K3051" t="s">
        <v>2046</v>
      </c>
      <c r="L3051">
        <v>0</v>
      </c>
      <c r="M3051">
        <v>2140000</v>
      </c>
      <c r="N3051">
        <v>2140000</v>
      </c>
      <c r="O3051">
        <v>0</v>
      </c>
      <c r="P3051" t="s">
        <v>607</v>
      </c>
      <c r="Q3051">
        <v>0</v>
      </c>
      <c r="R3051">
        <v>2140000</v>
      </c>
      <c r="S3051">
        <v>2140000</v>
      </c>
      <c r="T3051" t="s">
        <v>2903</v>
      </c>
      <c r="U3051" s="221">
        <f t="shared" si="95"/>
        <v>0</v>
      </c>
    </row>
    <row r="3052" spans="1:21" hidden="1">
      <c r="A3052" s="55" t="str">
        <f t="shared" si="94"/>
        <v>Y0D10</v>
      </c>
      <c r="B3052" s="55">
        <f>VLOOKUP(J3052,'Mapping-CITI'!A:E,5,0)</f>
        <v>0</v>
      </c>
      <c r="D3052" s="42">
        <v>45016</v>
      </c>
      <c r="E3052" s="42">
        <v>45199</v>
      </c>
      <c r="F3052" t="s">
        <v>2903</v>
      </c>
      <c r="G3052" t="s">
        <v>2930</v>
      </c>
      <c r="H3052">
        <v>1700</v>
      </c>
      <c r="I3052" t="s">
        <v>2768</v>
      </c>
      <c r="J3052">
        <v>141366</v>
      </c>
      <c r="K3052" t="s">
        <v>2857</v>
      </c>
      <c r="L3052">
        <v>0</v>
      </c>
      <c r="M3052">
        <v>860185.9</v>
      </c>
      <c r="N3052">
        <v>860185.9</v>
      </c>
      <c r="O3052">
        <v>0</v>
      </c>
      <c r="P3052" t="s">
        <v>607</v>
      </c>
      <c r="Q3052">
        <v>0</v>
      </c>
      <c r="R3052">
        <v>860185.9</v>
      </c>
      <c r="S3052">
        <v>860185.9</v>
      </c>
      <c r="T3052" t="s">
        <v>2903</v>
      </c>
      <c r="U3052" s="221">
        <f t="shared" si="95"/>
        <v>0</v>
      </c>
    </row>
    <row r="3053" spans="1:21" hidden="1">
      <c r="A3053" s="55" t="str">
        <f t="shared" si="94"/>
        <v>Y0D10</v>
      </c>
      <c r="B3053" s="55">
        <f>VLOOKUP(J3053,'Mapping-CITI'!A:E,5,0)</f>
        <v>0</v>
      </c>
      <c r="D3053" s="42">
        <v>45016</v>
      </c>
      <c r="E3053" s="42">
        <v>45199</v>
      </c>
      <c r="F3053" t="s">
        <v>2903</v>
      </c>
      <c r="G3053" t="s">
        <v>2930</v>
      </c>
      <c r="H3053">
        <v>1700</v>
      </c>
      <c r="I3053" t="s">
        <v>2768</v>
      </c>
      <c r="J3053">
        <v>141382</v>
      </c>
      <c r="K3053" t="s">
        <v>2052</v>
      </c>
      <c r="L3053">
        <v>0</v>
      </c>
      <c r="M3053">
        <v>4575636285.9499998</v>
      </c>
      <c r="N3053">
        <v>4575636285.9499998</v>
      </c>
      <c r="O3053">
        <v>0</v>
      </c>
      <c r="P3053" t="s">
        <v>607</v>
      </c>
      <c r="Q3053">
        <v>0</v>
      </c>
      <c r="R3053">
        <v>4575636285.9499998</v>
      </c>
      <c r="S3053">
        <v>4575636285.9499998</v>
      </c>
      <c r="T3053" t="s">
        <v>2903</v>
      </c>
      <c r="U3053" s="221">
        <f t="shared" si="95"/>
        <v>0</v>
      </c>
    </row>
    <row r="3054" spans="1:21" hidden="1">
      <c r="A3054" s="55" t="str">
        <f t="shared" si="94"/>
        <v>Y0D10</v>
      </c>
      <c r="B3054" s="55">
        <f>VLOOKUP(J3054,'Mapping-CITI'!A:E,5,0)</f>
        <v>0</v>
      </c>
      <c r="D3054" s="42">
        <v>45016</v>
      </c>
      <c r="E3054" s="42">
        <v>45199</v>
      </c>
      <c r="F3054" t="s">
        <v>2903</v>
      </c>
      <c r="G3054" t="s">
        <v>2930</v>
      </c>
      <c r="H3054">
        <v>1700</v>
      </c>
      <c r="I3054" t="s">
        <v>2768</v>
      </c>
      <c r="J3054">
        <v>141399</v>
      </c>
      <c r="K3054" t="s">
        <v>2912</v>
      </c>
      <c r="L3054">
        <v>-15000</v>
      </c>
      <c r="M3054">
        <v>283816922</v>
      </c>
      <c r="N3054">
        <v>287319655</v>
      </c>
      <c r="O3054">
        <v>-3517733</v>
      </c>
      <c r="P3054" t="s">
        <v>607</v>
      </c>
      <c r="Q3054">
        <v>-3517733</v>
      </c>
      <c r="R3054">
        <v>283816922</v>
      </c>
      <c r="S3054">
        <v>287319655</v>
      </c>
      <c r="T3054" t="s">
        <v>2903</v>
      </c>
      <c r="U3054" s="221">
        <f t="shared" si="95"/>
        <v>-0.35027330000000001</v>
      </c>
    </row>
    <row r="3055" spans="1:21" hidden="1">
      <c r="A3055" s="55" t="str">
        <f t="shared" si="94"/>
        <v>Y0D1Ignore</v>
      </c>
      <c r="B3055" s="55" t="str">
        <f>VLOOKUP(J3055,'Mapping-CITI'!A:E,5,0)</f>
        <v>Ignore</v>
      </c>
      <c r="D3055" s="42">
        <v>45016</v>
      </c>
      <c r="E3055" s="42">
        <v>45199</v>
      </c>
      <c r="F3055" t="s">
        <v>2903</v>
      </c>
      <c r="G3055" t="s">
        <v>2930</v>
      </c>
      <c r="H3055">
        <v>1700</v>
      </c>
      <c r="I3055" t="s">
        <v>2768</v>
      </c>
      <c r="J3055">
        <v>141408</v>
      </c>
      <c r="K3055" t="s">
        <v>3404</v>
      </c>
      <c r="L3055">
        <v>5.25</v>
      </c>
      <c r="M3055">
        <v>0</v>
      </c>
      <c r="N3055">
        <v>0</v>
      </c>
      <c r="O3055">
        <v>5.25</v>
      </c>
      <c r="P3055" t="s">
        <v>607</v>
      </c>
      <c r="Q3055">
        <v>5.25</v>
      </c>
      <c r="R3055">
        <v>0</v>
      </c>
      <c r="S3055">
        <v>0</v>
      </c>
      <c r="T3055" t="s">
        <v>2903</v>
      </c>
      <c r="U3055" s="221">
        <f t="shared" si="95"/>
        <v>0</v>
      </c>
    </row>
    <row r="3056" spans="1:21" hidden="1">
      <c r="A3056" s="55" t="str">
        <f t="shared" si="94"/>
        <v>Y0D10</v>
      </c>
      <c r="B3056" s="55">
        <f>VLOOKUP(J3056,'Mapping-CITI'!A:E,5,0)</f>
        <v>0</v>
      </c>
      <c r="D3056" s="42">
        <v>45016</v>
      </c>
      <c r="E3056" s="42">
        <v>45199</v>
      </c>
      <c r="F3056" t="s">
        <v>2903</v>
      </c>
      <c r="G3056" t="s">
        <v>2930</v>
      </c>
      <c r="H3056">
        <v>1700</v>
      </c>
      <c r="I3056" t="s">
        <v>2768</v>
      </c>
      <c r="J3056">
        <v>141524</v>
      </c>
      <c r="K3056" t="s">
        <v>2061</v>
      </c>
      <c r="L3056">
        <v>0</v>
      </c>
      <c r="M3056">
        <v>35945086</v>
      </c>
      <c r="N3056">
        <v>36181687</v>
      </c>
      <c r="O3056">
        <v>-236601</v>
      </c>
      <c r="P3056" t="s">
        <v>607</v>
      </c>
      <c r="Q3056">
        <v>-236601</v>
      </c>
      <c r="R3056">
        <v>35945086</v>
      </c>
      <c r="S3056">
        <v>36181687</v>
      </c>
      <c r="T3056" t="s">
        <v>2903</v>
      </c>
      <c r="U3056" s="221">
        <f t="shared" si="95"/>
        <v>-2.36601E-2</v>
      </c>
    </row>
    <row r="3057" spans="1:21" hidden="1">
      <c r="A3057" s="55" t="str">
        <f t="shared" si="94"/>
        <v>Y0D10</v>
      </c>
      <c r="B3057" s="55">
        <f>VLOOKUP(J3057,'Mapping-CITI'!A:E,5,0)</f>
        <v>0</v>
      </c>
      <c r="D3057" s="42">
        <v>45016</v>
      </c>
      <c r="E3057" s="42">
        <v>45199</v>
      </c>
      <c r="F3057" t="s">
        <v>2903</v>
      </c>
      <c r="G3057" t="s">
        <v>2930</v>
      </c>
      <c r="H3057">
        <v>1700</v>
      </c>
      <c r="I3057" t="s">
        <v>2768</v>
      </c>
      <c r="J3057">
        <v>141526</v>
      </c>
      <c r="K3057" t="s">
        <v>2062</v>
      </c>
      <c r="L3057">
        <v>0</v>
      </c>
      <c r="M3057">
        <v>126443035.25</v>
      </c>
      <c r="N3057">
        <v>126443035.25</v>
      </c>
      <c r="O3057">
        <v>0</v>
      </c>
      <c r="P3057" t="s">
        <v>607</v>
      </c>
      <c r="Q3057">
        <v>0</v>
      </c>
      <c r="R3057">
        <v>126443035.25</v>
      </c>
      <c r="S3057">
        <v>126443035.25</v>
      </c>
      <c r="T3057" t="s">
        <v>2903</v>
      </c>
      <c r="U3057" s="221">
        <f t="shared" si="95"/>
        <v>0</v>
      </c>
    </row>
    <row r="3058" spans="1:21" hidden="1">
      <c r="A3058" s="55" t="str">
        <f t="shared" si="94"/>
        <v>Y0D10</v>
      </c>
      <c r="B3058" s="55">
        <f>VLOOKUP(J3058,'Mapping-CITI'!A:E,5,0)</f>
        <v>0</v>
      </c>
      <c r="D3058" s="42">
        <v>45016</v>
      </c>
      <c r="E3058" s="42">
        <v>45199</v>
      </c>
      <c r="F3058" t="s">
        <v>2903</v>
      </c>
      <c r="G3058" t="s">
        <v>2930</v>
      </c>
      <c r="H3058">
        <v>1700</v>
      </c>
      <c r="I3058" t="s">
        <v>2768</v>
      </c>
      <c r="J3058">
        <v>141527</v>
      </c>
      <c r="K3058" t="s">
        <v>2063</v>
      </c>
      <c r="L3058">
        <v>0</v>
      </c>
      <c r="M3058">
        <v>418000</v>
      </c>
      <c r="N3058">
        <v>418000</v>
      </c>
      <c r="O3058">
        <v>0</v>
      </c>
      <c r="P3058" t="s">
        <v>607</v>
      </c>
      <c r="Q3058">
        <v>0</v>
      </c>
      <c r="R3058">
        <v>418000</v>
      </c>
      <c r="S3058">
        <v>418000</v>
      </c>
      <c r="T3058" t="s">
        <v>2903</v>
      </c>
      <c r="U3058" s="221">
        <f t="shared" si="95"/>
        <v>0</v>
      </c>
    </row>
    <row r="3059" spans="1:21" hidden="1">
      <c r="A3059" s="55" t="str">
        <f t="shared" si="94"/>
        <v>Y0D10</v>
      </c>
      <c r="B3059" s="55">
        <f>VLOOKUP(J3059,'Mapping-CITI'!A:E,5,0)</f>
        <v>0</v>
      </c>
      <c r="D3059" s="42">
        <v>45016</v>
      </c>
      <c r="E3059" s="42">
        <v>45199</v>
      </c>
      <c r="F3059" t="s">
        <v>2903</v>
      </c>
      <c r="G3059" t="s">
        <v>2930</v>
      </c>
      <c r="H3059">
        <v>1700</v>
      </c>
      <c r="I3059" t="s">
        <v>2768</v>
      </c>
      <c r="J3059">
        <v>141528</v>
      </c>
      <c r="K3059" t="s">
        <v>2064</v>
      </c>
      <c r="L3059">
        <v>0</v>
      </c>
      <c r="M3059">
        <v>6010000</v>
      </c>
      <c r="N3059">
        <v>6010000</v>
      </c>
      <c r="O3059">
        <v>0</v>
      </c>
      <c r="P3059" t="s">
        <v>607</v>
      </c>
      <c r="Q3059">
        <v>0</v>
      </c>
      <c r="R3059">
        <v>6010000</v>
      </c>
      <c r="S3059">
        <v>6010000</v>
      </c>
      <c r="T3059" t="s">
        <v>2903</v>
      </c>
      <c r="U3059" s="221">
        <f t="shared" si="95"/>
        <v>0</v>
      </c>
    </row>
    <row r="3060" spans="1:21" hidden="1">
      <c r="A3060" s="55" t="str">
        <f t="shared" si="94"/>
        <v>Y0D10</v>
      </c>
      <c r="B3060" s="55">
        <f>VLOOKUP(J3060,'Mapping-CITI'!A:E,5,0)</f>
        <v>0</v>
      </c>
      <c r="D3060" s="42">
        <v>45016</v>
      </c>
      <c r="E3060" s="42">
        <v>45199</v>
      </c>
      <c r="F3060" t="s">
        <v>2903</v>
      </c>
      <c r="G3060" t="s">
        <v>2930</v>
      </c>
      <c r="H3060">
        <v>1700</v>
      </c>
      <c r="I3060" t="s">
        <v>2768</v>
      </c>
      <c r="J3060">
        <v>141536</v>
      </c>
      <c r="K3060" t="s">
        <v>2067</v>
      </c>
      <c r="L3060">
        <v>-16300</v>
      </c>
      <c r="M3060">
        <v>1212300</v>
      </c>
      <c r="N3060">
        <v>1196000</v>
      </c>
      <c r="O3060">
        <v>0</v>
      </c>
      <c r="P3060" t="s">
        <v>607</v>
      </c>
      <c r="Q3060">
        <v>0</v>
      </c>
      <c r="R3060">
        <v>1212300</v>
      </c>
      <c r="S3060">
        <v>1196000</v>
      </c>
      <c r="T3060" t="s">
        <v>2903</v>
      </c>
      <c r="U3060" s="221">
        <f t="shared" si="95"/>
        <v>1.6299999999999999E-3</v>
      </c>
    </row>
    <row r="3061" spans="1:21" hidden="1">
      <c r="A3061" s="55" t="str">
        <f t="shared" si="94"/>
        <v>Y0D10</v>
      </c>
      <c r="B3061" s="55">
        <f>VLOOKUP(J3061,'Mapping-CITI'!A:E,5,0)</f>
        <v>0</v>
      </c>
      <c r="D3061" s="42">
        <v>45016</v>
      </c>
      <c r="E3061" s="42">
        <v>45199</v>
      </c>
      <c r="F3061" t="s">
        <v>2903</v>
      </c>
      <c r="G3061" t="s">
        <v>2930</v>
      </c>
      <c r="H3061">
        <v>1700</v>
      </c>
      <c r="I3061" t="s">
        <v>2768</v>
      </c>
      <c r="J3061">
        <v>141627</v>
      </c>
      <c r="K3061" t="s">
        <v>2072</v>
      </c>
      <c r="L3061">
        <v>100000</v>
      </c>
      <c r="M3061">
        <v>2826000</v>
      </c>
      <c r="N3061">
        <v>2826000</v>
      </c>
      <c r="O3061">
        <v>100000</v>
      </c>
      <c r="P3061" t="s">
        <v>607</v>
      </c>
      <c r="Q3061">
        <v>100000</v>
      </c>
      <c r="R3061">
        <v>2826000</v>
      </c>
      <c r="S3061">
        <v>2826000</v>
      </c>
      <c r="T3061" t="s">
        <v>2903</v>
      </c>
      <c r="U3061" s="221">
        <f t="shared" si="95"/>
        <v>0</v>
      </c>
    </row>
    <row r="3062" spans="1:21" hidden="1">
      <c r="A3062" s="55" t="str">
        <f t="shared" si="94"/>
        <v>Y0D10</v>
      </c>
      <c r="B3062" s="55">
        <f>VLOOKUP(J3062,'Mapping-CITI'!A:E,5,0)</f>
        <v>0</v>
      </c>
      <c r="D3062" s="42">
        <v>45016</v>
      </c>
      <c r="E3062" s="42">
        <v>45199</v>
      </c>
      <c r="F3062" t="s">
        <v>2903</v>
      </c>
      <c r="G3062" t="s">
        <v>2930</v>
      </c>
      <c r="H3062">
        <v>1700</v>
      </c>
      <c r="I3062" t="s">
        <v>2768</v>
      </c>
      <c r="J3062">
        <v>141647</v>
      </c>
      <c r="K3062" t="s">
        <v>2073</v>
      </c>
      <c r="L3062">
        <v>-316500</v>
      </c>
      <c r="M3062">
        <v>283375527</v>
      </c>
      <c r="N3062">
        <v>292138227</v>
      </c>
      <c r="O3062">
        <v>-9079200</v>
      </c>
      <c r="P3062" t="s">
        <v>607</v>
      </c>
      <c r="Q3062">
        <v>-9079200</v>
      </c>
      <c r="R3062">
        <v>283375527</v>
      </c>
      <c r="S3062">
        <v>292138227</v>
      </c>
      <c r="T3062" t="s">
        <v>2903</v>
      </c>
      <c r="U3062" s="221">
        <f t="shared" si="95"/>
        <v>-0.87626999999999999</v>
      </c>
    </row>
    <row r="3063" spans="1:21" hidden="1">
      <c r="A3063" s="55" t="str">
        <f t="shared" si="94"/>
        <v>Y0D10</v>
      </c>
      <c r="B3063" s="55">
        <f>VLOOKUP(J3063,'Mapping-CITI'!A:E,5,0)</f>
        <v>0</v>
      </c>
      <c r="D3063" s="42">
        <v>45016</v>
      </c>
      <c r="E3063" s="42">
        <v>45199</v>
      </c>
      <c r="F3063" t="s">
        <v>2903</v>
      </c>
      <c r="G3063" t="s">
        <v>2930</v>
      </c>
      <c r="H3063">
        <v>1700</v>
      </c>
      <c r="I3063" t="s">
        <v>2768</v>
      </c>
      <c r="J3063">
        <v>141653</v>
      </c>
      <c r="K3063" t="s">
        <v>2074</v>
      </c>
      <c r="L3063">
        <v>-1302451</v>
      </c>
      <c r="M3063">
        <v>238754344</v>
      </c>
      <c r="N3063">
        <v>238357744</v>
      </c>
      <c r="O3063">
        <v>-905851</v>
      </c>
      <c r="P3063" t="s">
        <v>607</v>
      </c>
      <c r="Q3063">
        <v>-905851</v>
      </c>
      <c r="R3063">
        <v>238754344</v>
      </c>
      <c r="S3063">
        <v>238357744</v>
      </c>
      <c r="T3063" t="s">
        <v>2903</v>
      </c>
      <c r="U3063" s="221">
        <f t="shared" si="95"/>
        <v>3.9660000000000001E-2</v>
      </c>
    </row>
    <row r="3064" spans="1:21" hidden="1">
      <c r="A3064" s="55" t="str">
        <f t="shared" si="94"/>
        <v>Y0D10</v>
      </c>
      <c r="B3064" s="55">
        <f>VLOOKUP(J3064,'Mapping-CITI'!A:E,5,0)</f>
        <v>0</v>
      </c>
      <c r="D3064" s="42">
        <v>45016</v>
      </c>
      <c r="E3064" s="42">
        <v>45199</v>
      </c>
      <c r="F3064" t="s">
        <v>2903</v>
      </c>
      <c r="G3064" t="s">
        <v>2930</v>
      </c>
      <c r="H3064">
        <v>1700</v>
      </c>
      <c r="I3064" t="s">
        <v>2768</v>
      </c>
      <c r="J3064">
        <v>141679</v>
      </c>
      <c r="K3064" t="s">
        <v>2075</v>
      </c>
      <c r="L3064">
        <v>100000</v>
      </c>
      <c r="M3064">
        <v>450000</v>
      </c>
      <c r="N3064">
        <v>550000</v>
      </c>
      <c r="O3064">
        <v>0</v>
      </c>
      <c r="P3064" t="s">
        <v>607</v>
      </c>
      <c r="Q3064">
        <v>0</v>
      </c>
      <c r="R3064">
        <v>450000</v>
      </c>
      <c r="S3064">
        <v>550000</v>
      </c>
      <c r="T3064" t="s">
        <v>2903</v>
      </c>
      <c r="U3064" s="221">
        <f t="shared" si="95"/>
        <v>-0.01</v>
      </c>
    </row>
    <row r="3065" spans="1:21" hidden="1">
      <c r="A3065" s="55" t="str">
        <f t="shared" si="94"/>
        <v>Y0D10</v>
      </c>
      <c r="B3065" s="55">
        <f>VLOOKUP(J3065,'Mapping-CITI'!A:E,5,0)</f>
        <v>0</v>
      </c>
      <c r="D3065" s="42">
        <v>45016</v>
      </c>
      <c r="E3065" s="42">
        <v>45199</v>
      </c>
      <c r="F3065" t="s">
        <v>2903</v>
      </c>
      <c r="G3065" t="s">
        <v>2930</v>
      </c>
      <c r="H3065">
        <v>1700</v>
      </c>
      <c r="I3065" t="s">
        <v>2768</v>
      </c>
      <c r="J3065">
        <v>141724</v>
      </c>
      <c r="K3065" t="s">
        <v>2076</v>
      </c>
      <c r="L3065">
        <v>-196100</v>
      </c>
      <c r="M3065">
        <v>338798297</v>
      </c>
      <c r="N3065">
        <v>339545202</v>
      </c>
      <c r="O3065">
        <v>-943005</v>
      </c>
      <c r="P3065" t="s">
        <v>607</v>
      </c>
      <c r="Q3065">
        <v>-943005</v>
      </c>
      <c r="R3065">
        <v>338798297</v>
      </c>
      <c r="S3065">
        <v>339545202</v>
      </c>
      <c r="T3065" t="s">
        <v>2903</v>
      </c>
      <c r="U3065" s="221">
        <f t="shared" si="95"/>
        <v>-7.4690500000000007E-2</v>
      </c>
    </row>
    <row r="3066" spans="1:21" hidden="1">
      <c r="A3066" s="55" t="str">
        <f t="shared" si="94"/>
        <v>Y0D10</v>
      </c>
      <c r="B3066" s="55">
        <f>VLOOKUP(J3066,'Mapping-CITI'!A:E,5,0)</f>
        <v>0</v>
      </c>
      <c r="D3066" s="42">
        <v>45016</v>
      </c>
      <c r="E3066" s="42">
        <v>45199</v>
      </c>
      <c r="F3066" t="s">
        <v>2903</v>
      </c>
      <c r="G3066" t="s">
        <v>2930</v>
      </c>
      <c r="H3066">
        <v>1700</v>
      </c>
      <c r="I3066" t="s">
        <v>2768</v>
      </c>
      <c r="J3066">
        <v>141744</v>
      </c>
      <c r="K3066" t="s">
        <v>2087</v>
      </c>
      <c r="L3066">
        <v>0</v>
      </c>
      <c r="M3066">
        <v>12917393890.66</v>
      </c>
      <c r="N3066">
        <v>12917393890.66</v>
      </c>
      <c r="O3066">
        <v>0</v>
      </c>
      <c r="P3066" t="s">
        <v>607</v>
      </c>
      <c r="Q3066">
        <v>0</v>
      </c>
      <c r="R3066">
        <v>12917393890.66</v>
      </c>
      <c r="S3066">
        <v>12917393890.66</v>
      </c>
      <c r="T3066" t="s">
        <v>2903</v>
      </c>
      <c r="U3066" s="221">
        <f t="shared" si="95"/>
        <v>0</v>
      </c>
    </row>
    <row r="3067" spans="1:21" hidden="1">
      <c r="A3067" s="55" t="str">
        <f t="shared" si="94"/>
        <v>Y0D10</v>
      </c>
      <c r="B3067" s="55">
        <f>VLOOKUP(J3067,'Mapping-CITI'!A:E,5,0)</f>
        <v>0</v>
      </c>
      <c r="D3067" s="42">
        <v>45016</v>
      </c>
      <c r="E3067" s="42">
        <v>45199</v>
      </c>
      <c r="F3067" t="s">
        <v>2903</v>
      </c>
      <c r="G3067" t="s">
        <v>2930</v>
      </c>
      <c r="H3067">
        <v>1700</v>
      </c>
      <c r="I3067" t="s">
        <v>2768</v>
      </c>
      <c r="J3067">
        <v>141754</v>
      </c>
      <c r="K3067" t="s">
        <v>2096</v>
      </c>
      <c r="L3067">
        <v>0</v>
      </c>
      <c r="M3067">
        <v>18611802</v>
      </c>
      <c r="N3067">
        <v>18611802</v>
      </c>
      <c r="O3067">
        <v>0</v>
      </c>
      <c r="P3067" t="s">
        <v>607</v>
      </c>
      <c r="Q3067">
        <v>0</v>
      </c>
      <c r="R3067">
        <v>18611802</v>
      </c>
      <c r="S3067">
        <v>18611802</v>
      </c>
      <c r="T3067" t="s">
        <v>2903</v>
      </c>
      <c r="U3067" s="221">
        <f t="shared" si="95"/>
        <v>0</v>
      </c>
    </row>
    <row r="3068" spans="1:21" hidden="1">
      <c r="A3068" s="55" t="str">
        <f t="shared" si="94"/>
        <v>Y0D10</v>
      </c>
      <c r="B3068" s="55">
        <f>VLOOKUP(J3068,'Mapping-CITI'!A:E,5,0)</f>
        <v>0</v>
      </c>
      <c r="D3068" s="42">
        <v>45016</v>
      </c>
      <c r="E3068" s="42">
        <v>45199</v>
      </c>
      <c r="F3068" t="s">
        <v>2903</v>
      </c>
      <c r="G3068" t="s">
        <v>2930</v>
      </c>
      <c r="H3068">
        <v>1700</v>
      </c>
      <c r="I3068" t="s">
        <v>2768</v>
      </c>
      <c r="J3068">
        <v>141769</v>
      </c>
      <c r="K3068" t="s">
        <v>2105</v>
      </c>
      <c r="L3068">
        <v>-43500</v>
      </c>
      <c r="M3068">
        <v>110805652</v>
      </c>
      <c r="N3068">
        <v>110762152</v>
      </c>
      <c r="O3068">
        <v>0</v>
      </c>
      <c r="P3068" t="s">
        <v>607</v>
      </c>
      <c r="Q3068">
        <v>0</v>
      </c>
      <c r="R3068">
        <v>110805652</v>
      </c>
      <c r="S3068">
        <v>110762152</v>
      </c>
      <c r="T3068" t="s">
        <v>2903</v>
      </c>
      <c r="U3068" s="221">
        <f t="shared" si="95"/>
        <v>4.3499999999999997E-3</v>
      </c>
    </row>
    <row r="3069" spans="1:21" hidden="1">
      <c r="A3069" s="55" t="str">
        <f t="shared" si="94"/>
        <v>Y0D10</v>
      </c>
      <c r="B3069" s="55">
        <f>VLOOKUP(J3069,'Mapping-CITI'!A:E,5,0)</f>
        <v>0</v>
      </c>
      <c r="D3069" s="42">
        <v>45016</v>
      </c>
      <c r="E3069" s="42">
        <v>45199</v>
      </c>
      <c r="F3069" t="s">
        <v>2903</v>
      </c>
      <c r="G3069" t="s">
        <v>2930</v>
      </c>
      <c r="H3069">
        <v>1700</v>
      </c>
      <c r="I3069" t="s">
        <v>2768</v>
      </c>
      <c r="J3069">
        <v>141779</v>
      </c>
      <c r="K3069" t="s">
        <v>2114</v>
      </c>
      <c r="L3069">
        <v>-5167050</v>
      </c>
      <c r="M3069">
        <v>1518655030</v>
      </c>
      <c r="N3069">
        <v>1518547021</v>
      </c>
      <c r="O3069">
        <v>-5059041</v>
      </c>
      <c r="P3069" t="s">
        <v>607</v>
      </c>
      <c r="Q3069">
        <v>-5059041</v>
      </c>
      <c r="R3069">
        <v>1518655030</v>
      </c>
      <c r="S3069">
        <v>1518547021</v>
      </c>
      <c r="T3069" t="s">
        <v>2903</v>
      </c>
      <c r="U3069" s="221">
        <f t="shared" si="95"/>
        <v>1.08009E-2</v>
      </c>
    </row>
    <row r="3070" spans="1:21" hidden="1">
      <c r="A3070" s="55" t="str">
        <f t="shared" si="94"/>
        <v>Y0D10</v>
      </c>
      <c r="B3070" s="55">
        <f>VLOOKUP(J3070,'Mapping-CITI'!A:E,5,0)</f>
        <v>0</v>
      </c>
      <c r="D3070" s="42">
        <v>45016</v>
      </c>
      <c r="E3070" s="42">
        <v>45199</v>
      </c>
      <c r="F3070" t="s">
        <v>2903</v>
      </c>
      <c r="G3070" t="s">
        <v>2930</v>
      </c>
      <c r="H3070">
        <v>1700</v>
      </c>
      <c r="I3070" t="s">
        <v>2768</v>
      </c>
      <c r="J3070">
        <v>141785</v>
      </c>
      <c r="K3070" t="s">
        <v>2918</v>
      </c>
      <c r="L3070">
        <v>-560000</v>
      </c>
      <c r="M3070">
        <v>188737350</v>
      </c>
      <c r="N3070">
        <v>189177350</v>
      </c>
      <c r="O3070">
        <v>-1000000</v>
      </c>
      <c r="P3070" t="s">
        <v>607</v>
      </c>
      <c r="Q3070">
        <v>-1000000</v>
      </c>
      <c r="R3070">
        <v>188737350</v>
      </c>
      <c r="S3070">
        <v>189177350</v>
      </c>
      <c r="T3070" t="s">
        <v>2903</v>
      </c>
      <c r="U3070" s="221">
        <f t="shared" si="95"/>
        <v>-4.3999999999999997E-2</v>
      </c>
    </row>
    <row r="3071" spans="1:21" hidden="1">
      <c r="A3071" s="55" t="str">
        <f t="shared" si="94"/>
        <v>Y0D10</v>
      </c>
      <c r="B3071" s="55">
        <f>VLOOKUP(J3071,'Mapping-CITI'!A:E,5,0)</f>
        <v>0</v>
      </c>
      <c r="D3071" s="42">
        <v>45016</v>
      </c>
      <c r="E3071" s="42">
        <v>45199</v>
      </c>
      <c r="F3071" t="s">
        <v>2903</v>
      </c>
      <c r="G3071" t="s">
        <v>2930</v>
      </c>
      <c r="H3071">
        <v>1700</v>
      </c>
      <c r="I3071" t="s">
        <v>2768</v>
      </c>
      <c r="J3071">
        <v>141789</v>
      </c>
      <c r="K3071" t="s">
        <v>2122</v>
      </c>
      <c r="L3071">
        <v>-10000</v>
      </c>
      <c r="M3071">
        <v>23966762</v>
      </c>
      <c r="N3071">
        <v>24289763</v>
      </c>
      <c r="O3071">
        <v>-333001</v>
      </c>
      <c r="P3071" t="s">
        <v>607</v>
      </c>
      <c r="Q3071">
        <v>-333001</v>
      </c>
      <c r="R3071">
        <v>23966762</v>
      </c>
      <c r="S3071">
        <v>24289763</v>
      </c>
      <c r="T3071" t="s">
        <v>2903</v>
      </c>
      <c r="U3071" s="221">
        <f t="shared" si="95"/>
        <v>-3.2300099999999998E-2</v>
      </c>
    </row>
    <row r="3072" spans="1:21" hidden="1">
      <c r="A3072" s="55" t="str">
        <f t="shared" si="94"/>
        <v>Y0D1Ignore</v>
      </c>
      <c r="B3072" s="55" t="str">
        <f>VLOOKUP(J3072,'Mapping-CITI'!A:E,5,0)</f>
        <v>Ignore</v>
      </c>
      <c r="D3072" s="42">
        <v>45016</v>
      </c>
      <c r="E3072" s="42">
        <v>45199</v>
      </c>
      <c r="F3072" t="s">
        <v>2903</v>
      </c>
      <c r="G3072" t="s">
        <v>2930</v>
      </c>
      <c r="H3072">
        <v>1700</v>
      </c>
      <c r="I3072" t="s">
        <v>2768</v>
      </c>
      <c r="J3072">
        <v>141794</v>
      </c>
      <c r="K3072" t="s">
        <v>3365</v>
      </c>
      <c r="L3072">
        <v>0</v>
      </c>
      <c r="M3072">
        <v>45516295</v>
      </c>
      <c r="N3072">
        <v>45516295</v>
      </c>
      <c r="O3072">
        <v>0</v>
      </c>
      <c r="P3072" t="s">
        <v>607</v>
      </c>
      <c r="Q3072">
        <v>0</v>
      </c>
      <c r="R3072">
        <v>45516295</v>
      </c>
      <c r="S3072">
        <v>45516295</v>
      </c>
      <c r="T3072" t="s">
        <v>2903</v>
      </c>
      <c r="U3072" s="221">
        <f t="shared" si="95"/>
        <v>0</v>
      </c>
    </row>
    <row r="3073" spans="1:21" hidden="1">
      <c r="A3073" s="55" t="str">
        <f t="shared" si="94"/>
        <v>Y0D1Ignore</v>
      </c>
      <c r="B3073" s="55" t="str">
        <f>VLOOKUP(J3073,'Mapping-CITI'!A:E,5,0)</f>
        <v>Ignore</v>
      </c>
      <c r="D3073" s="42">
        <v>45016</v>
      </c>
      <c r="E3073" s="42">
        <v>45199</v>
      </c>
      <c r="F3073" t="s">
        <v>2903</v>
      </c>
      <c r="G3073" t="s">
        <v>2930</v>
      </c>
      <c r="H3073">
        <v>1700</v>
      </c>
      <c r="I3073" t="s">
        <v>2768</v>
      </c>
      <c r="J3073">
        <v>141865</v>
      </c>
      <c r="K3073" t="s">
        <v>3366</v>
      </c>
      <c r="L3073">
        <v>0</v>
      </c>
      <c r="M3073">
        <v>73631210.950000003</v>
      </c>
      <c r="N3073">
        <v>73631210.950000003</v>
      </c>
      <c r="O3073">
        <v>0</v>
      </c>
      <c r="P3073" t="s">
        <v>607</v>
      </c>
      <c r="Q3073">
        <v>0</v>
      </c>
      <c r="R3073">
        <v>73631210.950000003</v>
      </c>
      <c r="S3073">
        <v>73631210.950000003</v>
      </c>
      <c r="T3073" t="s">
        <v>2903</v>
      </c>
      <c r="U3073" s="221">
        <f t="shared" si="95"/>
        <v>0</v>
      </c>
    </row>
    <row r="3074" spans="1:21" hidden="1">
      <c r="A3074" s="55" t="str">
        <f t="shared" si="94"/>
        <v>Y0D10</v>
      </c>
      <c r="B3074" s="55">
        <f>VLOOKUP(J3074,'Mapping-CITI'!A:E,5,0)</f>
        <v>0</v>
      </c>
      <c r="D3074" s="42">
        <v>45016</v>
      </c>
      <c r="E3074" s="42">
        <v>45199</v>
      </c>
      <c r="F3074" t="s">
        <v>2903</v>
      </c>
      <c r="G3074" t="s">
        <v>2930</v>
      </c>
      <c r="H3074">
        <v>1700</v>
      </c>
      <c r="I3074" t="s">
        <v>2768</v>
      </c>
      <c r="J3074">
        <v>142038</v>
      </c>
      <c r="K3074" t="s">
        <v>2128</v>
      </c>
      <c r="L3074">
        <v>0</v>
      </c>
      <c r="M3074">
        <v>47951700</v>
      </c>
      <c r="N3074">
        <v>47951700</v>
      </c>
      <c r="O3074">
        <v>0</v>
      </c>
      <c r="P3074" t="s">
        <v>607</v>
      </c>
      <c r="Q3074">
        <v>0</v>
      </c>
      <c r="R3074">
        <v>47951700</v>
      </c>
      <c r="S3074">
        <v>47951700</v>
      </c>
      <c r="T3074" t="s">
        <v>2903</v>
      </c>
      <c r="U3074" s="221">
        <f t="shared" si="95"/>
        <v>0</v>
      </c>
    </row>
    <row r="3075" spans="1:21" hidden="1">
      <c r="A3075" s="55" t="str">
        <f t="shared" ref="A3075:A3138" si="96">F3075&amp;B3075</f>
        <v>Y0D10</v>
      </c>
      <c r="B3075" s="55">
        <f>VLOOKUP(J3075,'Mapping-CITI'!A:E,5,0)</f>
        <v>0</v>
      </c>
      <c r="D3075" s="42">
        <v>45016</v>
      </c>
      <c r="E3075" s="42">
        <v>45199</v>
      </c>
      <c r="F3075" t="s">
        <v>2903</v>
      </c>
      <c r="G3075" t="s">
        <v>2930</v>
      </c>
      <c r="H3075">
        <v>1700</v>
      </c>
      <c r="I3075" t="s">
        <v>2768</v>
      </c>
      <c r="J3075">
        <v>142039</v>
      </c>
      <c r="K3075" t="s">
        <v>2548</v>
      </c>
      <c r="L3075">
        <v>0</v>
      </c>
      <c r="M3075">
        <v>5050000</v>
      </c>
      <c r="N3075">
        <v>5050000</v>
      </c>
      <c r="O3075">
        <v>0</v>
      </c>
      <c r="P3075" t="s">
        <v>607</v>
      </c>
      <c r="Q3075">
        <v>0</v>
      </c>
      <c r="R3075">
        <v>5050000</v>
      </c>
      <c r="S3075">
        <v>5050000</v>
      </c>
      <c r="T3075" t="s">
        <v>2903</v>
      </c>
      <c r="U3075" s="221">
        <f t="shared" ref="U3075:U3138" si="97">(M3075-N3075)/10^7</f>
        <v>0</v>
      </c>
    </row>
    <row r="3076" spans="1:21" hidden="1">
      <c r="A3076" s="55" t="str">
        <f t="shared" si="96"/>
        <v>Y0D10</v>
      </c>
      <c r="B3076" s="55">
        <f>VLOOKUP(J3076,'Mapping-CITI'!A:E,5,0)</f>
        <v>0</v>
      </c>
      <c r="D3076" s="42">
        <v>45016</v>
      </c>
      <c r="E3076" s="42">
        <v>45199</v>
      </c>
      <c r="F3076" t="s">
        <v>2903</v>
      </c>
      <c r="G3076" t="s">
        <v>2930</v>
      </c>
      <c r="H3076">
        <v>1700</v>
      </c>
      <c r="I3076" t="s">
        <v>2768</v>
      </c>
      <c r="J3076">
        <v>142041</v>
      </c>
      <c r="K3076" t="s">
        <v>2130</v>
      </c>
      <c r="L3076">
        <v>0</v>
      </c>
      <c r="M3076">
        <v>2879000</v>
      </c>
      <c r="N3076">
        <v>2879000</v>
      </c>
      <c r="O3076">
        <v>0</v>
      </c>
      <c r="P3076" t="s">
        <v>607</v>
      </c>
      <c r="Q3076">
        <v>0</v>
      </c>
      <c r="R3076">
        <v>2879000</v>
      </c>
      <c r="S3076">
        <v>2879000</v>
      </c>
      <c r="T3076" t="s">
        <v>2903</v>
      </c>
      <c r="U3076" s="221">
        <f t="shared" si="97"/>
        <v>0</v>
      </c>
    </row>
    <row r="3077" spans="1:21" hidden="1">
      <c r="A3077" s="55" t="str">
        <f t="shared" si="96"/>
        <v>Y0D10</v>
      </c>
      <c r="B3077" s="55">
        <f>VLOOKUP(J3077,'Mapping-CITI'!A:E,5,0)</f>
        <v>0</v>
      </c>
      <c r="D3077" s="42">
        <v>45016</v>
      </c>
      <c r="E3077" s="42">
        <v>45199</v>
      </c>
      <c r="F3077" t="s">
        <v>2903</v>
      </c>
      <c r="G3077" t="s">
        <v>2930</v>
      </c>
      <c r="H3077">
        <v>1700</v>
      </c>
      <c r="I3077" t="s">
        <v>2768</v>
      </c>
      <c r="J3077">
        <v>142042</v>
      </c>
      <c r="K3077" t="s">
        <v>2131</v>
      </c>
      <c r="L3077">
        <v>0</v>
      </c>
      <c r="M3077">
        <v>27473406</v>
      </c>
      <c r="N3077">
        <v>27476406</v>
      </c>
      <c r="O3077">
        <v>-3000</v>
      </c>
      <c r="P3077" t="s">
        <v>607</v>
      </c>
      <c r="Q3077">
        <v>-3000</v>
      </c>
      <c r="R3077">
        <v>27473406</v>
      </c>
      <c r="S3077">
        <v>27476406</v>
      </c>
      <c r="T3077" t="s">
        <v>2903</v>
      </c>
      <c r="U3077" s="221">
        <f t="shared" si="97"/>
        <v>-2.9999999999999997E-4</v>
      </c>
    </row>
    <row r="3078" spans="1:21" hidden="1">
      <c r="A3078" s="55" t="str">
        <f t="shared" si="96"/>
        <v>Y0D10</v>
      </c>
      <c r="B3078" s="55">
        <f>VLOOKUP(J3078,'Mapping-CITI'!A:E,5,0)</f>
        <v>0</v>
      </c>
      <c r="D3078" s="42">
        <v>45016</v>
      </c>
      <c r="E3078" s="42">
        <v>45199</v>
      </c>
      <c r="F3078" t="s">
        <v>2903</v>
      </c>
      <c r="G3078" t="s">
        <v>2930</v>
      </c>
      <c r="H3078">
        <v>1700</v>
      </c>
      <c r="I3078" t="s">
        <v>2768</v>
      </c>
      <c r="J3078">
        <v>142043</v>
      </c>
      <c r="K3078" t="s">
        <v>2657</v>
      </c>
      <c r="L3078">
        <v>0</v>
      </c>
      <c r="M3078">
        <v>69403935</v>
      </c>
      <c r="N3078">
        <v>69483935</v>
      </c>
      <c r="O3078">
        <v>-80000</v>
      </c>
      <c r="P3078" t="s">
        <v>607</v>
      </c>
      <c r="Q3078">
        <v>-80000</v>
      </c>
      <c r="R3078">
        <v>69403935</v>
      </c>
      <c r="S3078">
        <v>69483935</v>
      </c>
      <c r="T3078" t="s">
        <v>2903</v>
      </c>
      <c r="U3078" s="221">
        <f t="shared" si="97"/>
        <v>-8.0000000000000002E-3</v>
      </c>
    </row>
    <row r="3079" spans="1:21" hidden="1">
      <c r="A3079" s="55" t="str">
        <f t="shared" si="96"/>
        <v>Y0D10</v>
      </c>
      <c r="B3079" s="55">
        <f>VLOOKUP(J3079,'Mapping-CITI'!A:E,5,0)</f>
        <v>0</v>
      </c>
      <c r="D3079" s="42">
        <v>45016</v>
      </c>
      <c r="E3079" s="42">
        <v>45199</v>
      </c>
      <c r="F3079" t="s">
        <v>2903</v>
      </c>
      <c r="G3079" t="s">
        <v>2930</v>
      </c>
      <c r="H3079">
        <v>1700</v>
      </c>
      <c r="I3079" t="s">
        <v>2768</v>
      </c>
      <c r="J3079">
        <v>142044</v>
      </c>
      <c r="K3079" t="s">
        <v>2132</v>
      </c>
      <c r="L3079">
        <v>-75000</v>
      </c>
      <c r="M3079">
        <v>215184896</v>
      </c>
      <c r="N3079">
        <v>217268403</v>
      </c>
      <c r="O3079">
        <v>-2158507</v>
      </c>
      <c r="P3079" t="s">
        <v>607</v>
      </c>
      <c r="Q3079">
        <v>-2158507</v>
      </c>
      <c r="R3079">
        <v>215184896</v>
      </c>
      <c r="S3079">
        <v>217268403</v>
      </c>
      <c r="T3079" t="s">
        <v>2903</v>
      </c>
      <c r="U3079" s="221">
        <f t="shared" si="97"/>
        <v>-0.2083507</v>
      </c>
    </row>
    <row r="3080" spans="1:21" hidden="1">
      <c r="A3080" s="55" t="str">
        <f t="shared" si="96"/>
        <v>Y0D10</v>
      </c>
      <c r="B3080" s="55">
        <f>VLOOKUP(J3080,'Mapping-CITI'!A:E,5,0)</f>
        <v>0</v>
      </c>
      <c r="D3080" s="42">
        <v>45016</v>
      </c>
      <c r="E3080" s="42">
        <v>45199</v>
      </c>
      <c r="F3080" t="s">
        <v>2903</v>
      </c>
      <c r="G3080" t="s">
        <v>2930</v>
      </c>
      <c r="H3080">
        <v>1700</v>
      </c>
      <c r="I3080" t="s">
        <v>2768</v>
      </c>
      <c r="J3080">
        <v>142075</v>
      </c>
      <c r="K3080" t="s">
        <v>2545</v>
      </c>
      <c r="L3080">
        <v>0</v>
      </c>
      <c r="M3080">
        <v>1473.18</v>
      </c>
      <c r="N3080">
        <v>0</v>
      </c>
      <c r="O3080">
        <v>1473.18</v>
      </c>
      <c r="P3080" t="s">
        <v>607</v>
      </c>
      <c r="Q3080">
        <v>1473.18</v>
      </c>
      <c r="R3080">
        <v>1473.18</v>
      </c>
      <c r="S3080">
        <v>0</v>
      </c>
      <c r="T3080" t="s">
        <v>2903</v>
      </c>
      <c r="U3080" s="221">
        <f t="shared" si="97"/>
        <v>1.4731800000000001E-4</v>
      </c>
    </row>
    <row r="3081" spans="1:21" hidden="1">
      <c r="A3081" s="55" t="str">
        <f t="shared" si="96"/>
        <v>Y0D1Ignore</v>
      </c>
      <c r="B3081" s="55" t="str">
        <f>VLOOKUP(J3081,'Mapping-CITI'!A:E,5,0)</f>
        <v>Ignore</v>
      </c>
      <c r="D3081" s="42">
        <v>45016</v>
      </c>
      <c r="E3081" s="42">
        <v>45199</v>
      </c>
      <c r="F3081" t="s">
        <v>2903</v>
      </c>
      <c r="G3081" t="s">
        <v>2930</v>
      </c>
      <c r="H3081">
        <v>1700</v>
      </c>
      <c r="I3081" t="s">
        <v>2768</v>
      </c>
      <c r="J3081">
        <v>142077</v>
      </c>
      <c r="K3081" t="s">
        <v>2913</v>
      </c>
      <c r="L3081">
        <v>5124997.03</v>
      </c>
      <c r="M3081">
        <v>2235786.6</v>
      </c>
      <c r="N3081">
        <v>1455354.73</v>
      </c>
      <c r="O3081">
        <v>5905428.9000000004</v>
      </c>
      <c r="P3081" t="s">
        <v>607</v>
      </c>
      <c r="Q3081">
        <v>5905428.9000000004</v>
      </c>
      <c r="R3081">
        <v>2235786.6</v>
      </c>
      <c r="S3081">
        <v>1455354.73</v>
      </c>
      <c r="T3081" t="s">
        <v>2903</v>
      </c>
      <c r="U3081" s="221">
        <f t="shared" si="97"/>
        <v>7.8043187000000014E-2</v>
      </c>
    </row>
    <row r="3082" spans="1:21" hidden="1">
      <c r="A3082" s="55" t="str">
        <f t="shared" si="96"/>
        <v>Y0D1Ignore</v>
      </c>
      <c r="B3082" s="55" t="str">
        <f>VLOOKUP(J3082,'Mapping-CITI'!A:E,5,0)</f>
        <v>Ignore</v>
      </c>
      <c r="D3082" s="42">
        <v>45016</v>
      </c>
      <c r="E3082" s="42">
        <v>45199</v>
      </c>
      <c r="F3082" t="s">
        <v>2903</v>
      </c>
      <c r="G3082" t="s">
        <v>2930</v>
      </c>
      <c r="H3082">
        <v>1700</v>
      </c>
      <c r="I3082" t="s">
        <v>2768</v>
      </c>
      <c r="J3082">
        <v>142096</v>
      </c>
      <c r="K3082" t="s">
        <v>3421</v>
      </c>
      <c r="L3082">
        <v>0</v>
      </c>
      <c r="M3082">
        <v>3623191.57</v>
      </c>
      <c r="N3082">
        <v>3623191.57</v>
      </c>
      <c r="O3082">
        <v>0</v>
      </c>
      <c r="P3082" t="s">
        <v>607</v>
      </c>
      <c r="Q3082">
        <v>0</v>
      </c>
      <c r="R3082">
        <v>3623191.57</v>
      </c>
      <c r="S3082">
        <v>3623191.57</v>
      </c>
      <c r="T3082" t="s">
        <v>2903</v>
      </c>
      <c r="U3082" s="221">
        <f t="shared" si="97"/>
        <v>0</v>
      </c>
    </row>
    <row r="3083" spans="1:21" hidden="1">
      <c r="A3083" s="55" t="str">
        <f t="shared" si="96"/>
        <v>Y0D10</v>
      </c>
      <c r="B3083" s="55">
        <f>VLOOKUP(J3083,'Mapping-CITI'!A:E,5,0)</f>
        <v>0</v>
      </c>
      <c r="D3083" s="42">
        <v>45016</v>
      </c>
      <c r="E3083" s="42">
        <v>45199</v>
      </c>
      <c r="F3083" t="s">
        <v>2903</v>
      </c>
      <c r="G3083" t="s">
        <v>2930</v>
      </c>
      <c r="H3083">
        <v>1700</v>
      </c>
      <c r="I3083" t="s">
        <v>2768</v>
      </c>
      <c r="J3083">
        <v>142186</v>
      </c>
      <c r="K3083" t="s">
        <v>2585</v>
      </c>
      <c r="L3083">
        <v>100000</v>
      </c>
      <c r="M3083">
        <v>0</v>
      </c>
      <c r="N3083">
        <v>0</v>
      </c>
      <c r="O3083">
        <v>100000</v>
      </c>
      <c r="P3083" t="s">
        <v>607</v>
      </c>
      <c r="Q3083">
        <v>100000</v>
      </c>
      <c r="R3083">
        <v>0</v>
      </c>
      <c r="S3083">
        <v>0</v>
      </c>
      <c r="T3083" t="s">
        <v>2903</v>
      </c>
      <c r="U3083" s="221">
        <f t="shared" si="97"/>
        <v>0</v>
      </c>
    </row>
    <row r="3084" spans="1:21" hidden="1">
      <c r="A3084" s="55" t="str">
        <f t="shared" si="96"/>
        <v>Y0D1Ignore</v>
      </c>
      <c r="B3084" s="55" t="str">
        <f>VLOOKUP(J3084,'Mapping-CITI'!A:E,5,0)</f>
        <v>Ignore</v>
      </c>
      <c r="D3084" s="42">
        <v>45016</v>
      </c>
      <c r="E3084" s="42">
        <v>45199</v>
      </c>
      <c r="F3084" t="s">
        <v>2903</v>
      </c>
      <c r="G3084" t="s">
        <v>2930</v>
      </c>
      <c r="H3084">
        <v>1700</v>
      </c>
      <c r="I3084" t="s">
        <v>2768</v>
      </c>
      <c r="J3084">
        <v>142243</v>
      </c>
      <c r="K3084" t="s">
        <v>3367</v>
      </c>
      <c r="L3084">
        <v>0</v>
      </c>
      <c r="M3084">
        <v>393655303.95999998</v>
      </c>
      <c r="N3084">
        <v>393655303.95999998</v>
      </c>
      <c r="O3084">
        <v>0</v>
      </c>
      <c r="P3084" t="s">
        <v>607</v>
      </c>
      <c r="Q3084">
        <v>0</v>
      </c>
      <c r="R3084">
        <v>393655303.95999998</v>
      </c>
      <c r="S3084">
        <v>393655303.95999998</v>
      </c>
      <c r="T3084" t="s">
        <v>2903</v>
      </c>
      <c r="U3084" s="221">
        <f t="shared" si="97"/>
        <v>0</v>
      </c>
    </row>
    <row r="3085" spans="1:21" hidden="1">
      <c r="A3085" s="55" t="str">
        <f t="shared" si="96"/>
        <v>Y0D1Ignore</v>
      </c>
      <c r="B3085" s="55" t="str">
        <f>VLOOKUP(J3085,'Mapping-CITI'!A:E,5,0)</f>
        <v>Ignore</v>
      </c>
      <c r="D3085" s="42">
        <v>45016</v>
      </c>
      <c r="E3085" s="42">
        <v>45199</v>
      </c>
      <c r="F3085" t="s">
        <v>2903</v>
      </c>
      <c r="G3085" t="s">
        <v>2930</v>
      </c>
      <c r="H3085">
        <v>1700</v>
      </c>
      <c r="I3085" t="s">
        <v>2768</v>
      </c>
      <c r="J3085">
        <v>142247</v>
      </c>
      <c r="K3085" t="s">
        <v>3414</v>
      </c>
      <c r="L3085">
        <v>0</v>
      </c>
      <c r="M3085">
        <v>1042212</v>
      </c>
      <c r="N3085">
        <v>1042212</v>
      </c>
      <c r="O3085">
        <v>0</v>
      </c>
      <c r="P3085" t="s">
        <v>607</v>
      </c>
      <c r="Q3085">
        <v>0</v>
      </c>
      <c r="R3085">
        <v>1042212</v>
      </c>
      <c r="S3085">
        <v>1042212</v>
      </c>
      <c r="T3085" t="s">
        <v>2903</v>
      </c>
      <c r="U3085" s="221">
        <f t="shared" si="97"/>
        <v>0</v>
      </c>
    </row>
    <row r="3086" spans="1:21" hidden="1">
      <c r="A3086" s="55" t="str">
        <f t="shared" si="96"/>
        <v>Y0D1Ignore</v>
      </c>
      <c r="B3086" s="55" t="str">
        <f>VLOOKUP(J3086,'Mapping-CITI'!A:E,5,0)</f>
        <v>Ignore</v>
      </c>
      <c r="D3086" s="42">
        <v>45016</v>
      </c>
      <c r="E3086" s="42">
        <v>45199</v>
      </c>
      <c r="F3086" t="s">
        <v>2903</v>
      </c>
      <c r="G3086" t="s">
        <v>2930</v>
      </c>
      <c r="H3086">
        <v>1700</v>
      </c>
      <c r="I3086" t="s">
        <v>2768</v>
      </c>
      <c r="J3086">
        <v>142250</v>
      </c>
      <c r="K3086" t="s">
        <v>3416</v>
      </c>
      <c r="L3086">
        <v>0</v>
      </c>
      <c r="M3086">
        <v>1500</v>
      </c>
      <c r="N3086">
        <v>1500</v>
      </c>
      <c r="O3086">
        <v>0</v>
      </c>
      <c r="P3086" t="s">
        <v>607</v>
      </c>
      <c r="Q3086">
        <v>0</v>
      </c>
      <c r="R3086">
        <v>1500</v>
      </c>
      <c r="S3086">
        <v>1500</v>
      </c>
      <c r="T3086" t="s">
        <v>2903</v>
      </c>
      <c r="U3086" s="221">
        <f t="shared" si="97"/>
        <v>0</v>
      </c>
    </row>
    <row r="3087" spans="1:21" hidden="1">
      <c r="A3087" s="55" t="str">
        <f t="shared" si="96"/>
        <v>Y0D1Ignore</v>
      </c>
      <c r="B3087" s="55" t="str">
        <f>VLOOKUP(J3087,'Mapping-CITI'!A:E,5,0)</f>
        <v>Ignore</v>
      </c>
      <c r="D3087" s="42">
        <v>45016</v>
      </c>
      <c r="E3087" s="42">
        <v>45199</v>
      </c>
      <c r="F3087" t="s">
        <v>2903</v>
      </c>
      <c r="G3087" t="s">
        <v>2930</v>
      </c>
      <c r="H3087">
        <v>1700</v>
      </c>
      <c r="I3087" t="s">
        <v>2768</v>
      </c>
      <c r="J3087">
        <v>142251</v>
      </c>
      <c r="K3087" t="s">
        <v>3368</v>
      </c>
      <c r="L3087">
        <v>-122500</v>
      </c>
      <c r="M3087">
        <v>79303224</v>
      </c>
      <c r="N3087">
        <v>80491658</v>
      </c>
      <c r="O3087">
        <v>-1310934</v>
      </c>
      <c r="P3087" t="s">
        <v>607</v>
      </c>
      <c r="Q3087">
        <v>-1310934</v>
      </c>
      <c r="R3087">
        <v>79303224</v>
      </c>
      <c r="S3087">
        <v>80491658</v>
      </c>
      <c r="T3087" t="s">
        <v>2903</v>
      </c>
      <c r="U3087" s="221">
        <f t="shared" si="97"/>
        <v>-0.1188434</v>
      </c>
    </row>
    <row r="3088" spans="1:21" hidden="1">
      <c r="A3088" s="55" t="str">
        <f t="shared" si="96"/>
        <v>Y0D1Ignore</v>
      </c>
      <c r="B3088" s="55" t="str">
        <f>VLOOKUP(J3088,'Mapping-CITI'!A:E,5,0)</f>
        <v>Ignore</v>
      </c>
      <c r="D3088" s="42">
        <v>45016</v>
      </c>
      <c r="E3088" s="42">
        <v>45199</v>
      </c>
      <c r="F3088" t="s">
        <v>2903</v>
      </c>
      <c r="G3088" t="s">
        <v>2930</v>
      </c>
      <c r="H3088">
        <v>1700</v>
      </c>
      <c r="I3088" t="s">
        <v>2768</v>
      </c>
      <c r="J3088">
        <v>142252</v>
      </c>
      <c r="K3088" t="s">
        <v>3369</v>
      </c>
      <c r="L3088">
        <v>0</v>
      </c>
      <c r="M3088">
        <v>100000</v>
      </c>
      <c r="N3088">
        <v>100000</v>
      </c>
      <c r="O3088">
        <v>0</v>
      </c>
      <c r="P3088" t="s">
        <v>607</v>
      </c>
      <c r="Q3088">
        <v>0</v>
      </c>
      <c r="R3088">
        <v>100000</v>
      </c>
      <c r="S3088">
        <v>100000</v>
      </c>
      <c r="T3088" t="s">
        <v>2903</v>
      </c>
      <c r="U3088" s="221">
        <f t="shared" si="97"/>
        <v>0</v>
      </c>
    </row>
    <row r="3089" spans="1:21" hidden="1">
      <c r="A3089" s="55" t="str">
        <f t="shared" si="96"/>
        <v>Y0D1Ignore</v>
      </c>
      <c r="B3089" s="55" t="str">
        <f>VLOOKUP(J3089,'Mapping-CITI'!A:E,5,0)</f>
        <v>Ignore</v>
      </c>
      <c r="D3089" s="42">
        <v>45016</v>
      </c>
      <c r="E3089" s="42">
        <v>45199</v>
      </c>
      <c r="F3089" t="s">
        <v>2903</v>
      </c>
      <c r="G3089" t="s">
        <v>2930</v>
      </c>
      <c r="H3089">
        <v>1700</v>
      </c>
      <c r="I3089" t="s">
        <v>2768</v>
      </c>
      <c r="J3089">
        <v>142254</v>
      </c>
      <c r="K3089" t="s">
        <v>3417</v>
      </c>
      <c r="L3089">
        <v>0</v>
      </c>
      <c r="M3089">
        <v>252000</v>
      </c>
      <c r="N3089">
        <v>252000</v>
      </c>
      <c r="O3089">
        <v>0</v>
      </c>
      <c r="P3089" t="s">
        <v>607</v>
      </c>
      <c r="Q3089">
        <v>0</v>
      </c>
      <c r="R3089">
        <v>252000</v>
      </c>
      <c r="S3089">
        <v>252000</v>
      </c>
      <c r="T3089" t="s">
        <v>2903</v>
      </c>
      <c r="U3089" s="221">
        <f t="shared" si="97"/>
        <v>0</v>
      </c>
    </row>
    <row r="3090" spans="1:21" hidden="1">
      <c r="A3090" s="55" t="str">
        <f t="shared" si="96"/>
        <v>Y0D1Ignore</v>
      </c>
      <c r="B3090" s="55" t="str">
        <f>VLOOKUP(J3090,'Mapping-CITI'!A:E,5,0)</f>
        <v>Ignore</v>
      </c>
      <c r="D3090" s="42">
        <v>45016</v>
      </c>
      <c r="E3090" s="42">
        <v>45199</v>
      </c>
      <c r="F3090" t="s">
        <v>2903</v>
      </c>
      <c r="G3090" t="s">
        <v>2930</v>
      </c>
      <c r="H3090">
        <v>1700</v>
      </c>
      <c r="I3090" t="s">
        <v>2768</v>
      </c>
      <c r="J3090">
        <v>142255</v>
      </c>
      <c r="K3090" t="s">
        <v>3379</v>
      </c>
      <c r="L3090">
        <v>-5000</v>
      </c>
      <c r="M3090">
        <v>9000</v>
      </c>
      <c r="N3090">
        <v>4000</v>
      </c>
      <c r="O3090">
        <v>0</v>
      </c>
      <c r="P3090" t="s">
        <v>607</v>
      </c>
      <c r="Q3090">
        <v>0</v>
      </c>
      <c r="R3090">
        <v>9000</v>
      </c>
      <c r="S3090">
        <v>4000</v>
      </c>
      <c r="T3090" t="s">
        <v>2903</v>
      </c>
      <c r="U3090" s="221">
        <f t="shared" si="97"/>
        <v>5.0000000000000001E-4</v>
      </c>
    </row>
    <row r="3091" spans="1:21" hidden="1">
      <c r="A3091" s="55" t="str">
        <f t="shared" si="96"/>
        <v>Y0D1Ignore</v>
      </c>
      <c r="B3091" s="55" t="str">
        <f>VLOOKUP(J3091,'Mapping-CITI'!A:E,5,0)</f>
        <v>Ignore</v>
      </c>
      <c r="D3091" s="42">
        <v>45016</v>
      </c>
      <c r="E3091" s="42">
        <v>45199</v>
      </c>
      <c r="F3091" t="s">
        <v>2903</v>
      </c>
      <c r="G3091" t="s">
        <v>2930</v>
      </c>
      <c r="H3091">
        <v>1700</v>
      </c>
      <c r="I3091" t="s">
        <v>2768</v>
      </c>
      <c r="J3091">
        <v>142256</v>
      </c>
      <c r="K3091" t="s">
        <v>3370</v>
      </c>
      <c r="L3091">
        <v>-14000</v>
      </c>
      <c r="M3091">
        <v>13287899</v>
      </c>
      <c r="N3091">
        <v>13273899</v>
      </c>
      <c r="O3091">
        <v>0</v>
      </c>
      <c r="P3091" t="s">
        <v>607</v>
      </c>
      <c r="Q3091">
        <v>0</v>
      </c>
      <c r="R3091">
        <v>13287899</v>
      </c>
      <c r="S3091">
        <v>13273899</v>
      </c>
      <c r="T3091" t="s">
        <v>2903</v>
      </c>
      <c r="U3091" s="221">
        <f t="shared" si="97"/>
        <v>1.4E-3</v>
      </c>
    </row>
    <row r="3092" spans="1:21" hidden="1">
      <c r="A3092" s="55" t="str">
        <f t="shared" si="96"/>
        <v>Y0D1Ignore</v>
      </c>
      <c r="B3092" s="55" t="str">
        <f>VLOOKUP(J3092,'Mapping-CITI'!A:E,5,0)</f>
        <v>Ignore</v>
      </c>
      <c r="D3092" s="42">
        <v>45016</v>
      </c>
      <c r="E3092" s="42">
        <v>45199</v>
      </c>
      <c r="F3092" t="s">
        <v>2903</v>
      </c>
      <c r="G3092" t="s">
        <v>2930</v>
      </c>
      <c r="H3092">
        <v>1700</v>
      </c>
      <c r="I3092" t="s">
        <v>2768</v>
      </c>
      <c r="J3092">
        <v>142258</v>
      </c>
      <c r="K3092" t="s">
        <v>3371</v>
      </c>
      <c r="L3092">
        <v>-409250</v>
      </c>
      <c r="M3092">
        <v>187849733.62</v>
      </c>
      <c r="N3092">
        <v>190309583.62</v>
      </c>
      <c r="O3092">
        <v>-2869100</v>
      </c>
      <c r="P3092" t="s">
        <v>607</v>
      </c>
      <c r="Q3092">
        <v>-2869100</v>
      </c>
      <c r="R3092">
        <v>187849733.62</v>
      </c>
      <c r="S3092">
        <v>190309583.62</v>
      </c>
      <c r="T3092" t="s">
        <v>2903</v>
      </c>
      <c r="U3092" s="221">
        <f t="shared" si="97"/>
        <v>-0.24598500000000001</v>
      </c>
    </row>
    <row r="3093" spans="1:21" hidden="1">
      <c r="A3093" s="55" t="str">
        <f t="shared" si="96"/>
        <v>Y0D1Ignore</v>
      </c>
      <c r="B3093" s="55" t="str">
        <f>VLOOKUP(J3093,'Mapping-CITI'!A:E,5,0)</f>
        <v>Ignore</v>
      </c>
      <c r="D3093" s="42">
        <v>45016</v>
      </c>
      <c r="E3093" s="42">
        <v>45199</v>
      </c>
      <c r="F3093" t="s">
        <v>2903</v>
      </c>
      <c r="G3093" t="s">
        <v>2930</v>
      </c>
      <c r="H3093">
        <v>1700</v>
      </c>
      <c r="I3093" t="s">
        <v>2768</v>
      </c>
      <c r="J3093">
        <v>142261</v>
      </c>
      <c r="K3093" t="s">
        <v>3415</v>
      </c>
      <c r="L3093">
        <v>3000</v>
      </c>
      <c r="M3093">
        <v>30000</v>
      </c>
      <c r="N3093">
        <v>33000</v>
      </c>
      <c r="O3093">
        <v>0</v>
      </c>
      <c r="P3093" t="s">
        <v>607</v>
      </c>
      <c r="Q3093">
        <v>0</v>
      </c>
      <c r="R3093">
        <v>30000</v>
      </c>
      <c r="S3093">
        <v>33000</v>
      </c>
      <c r="T3093" t="s">
        <v>2903</v>
      </c>
      <c r="U3093" s="221">
        <f t="shared" si="97"/>
        <v>-2.9999999999999997E-4</v>
      </c>
    </row>
    <row r="3094" spans="1:21" hidden="1">
      <c r="A3094" s="55" t="str">
        <f t="shared" si="96"/>
        <v>Y0D1Ignore</v>
      </c>
      <c r="B3094" s="55" t="str">
        <f>VLOOKUP(J3094,'Mapping-CITI'!A:E,5,0)</f>
        <v>Ignore</v>
      </c>
      <c r="D3094" s="42">
        <v>45016</v>
      </c>
      <c r="E3094" s="42">
        <v>45199</v>
      </c>
      <c r="F3094" t="s">
        <v>2903</v>
      </c>
      <c r="G3094" t="s">
        <v>2930</v>
      </c>
      <c r="H3094">
        <v>1700</v>
      </c>
      <c r="I3094" t="s">
        <v>2768</v>
      </c>
      <c r="J3094">
        <v>142262</v>
      </c>
      <c r="K3094" t="s">
        <v>3372</v>
      </c>
      <c r="L3094">
        <v>-107250</v>
      </c>
      <c r="M3094">
        <v>257247330</v>
      </c>
      <c r="N3094">
        <v>260453881</v>
      </c>
      <c r="O3094">
        <v>-3313801</v>
      </c>
      <c r="P3094" t="s">
        <v>607</v>
      </c>
      <c r="Q3094">
        <v>-3313801</v>
      </c>
      <c r="R3094">
        <v>257247330</v>
      </c>
      <c r="S3094">
        <v>260453881</v>
      </c>
      <c r="T3094" t="s">
        <v>2903</v>
      </c>
      <c r="U3094" s="221">
        <f t="shared" si="97"/>
        <v>-0.32065510000000003</v>
      </c>
    </row>
    <row r="3095" spans="1:21" hidden="1">
      <c r="A3095" s="55" t="str">
        <f t="shared" si="96"/>
        <v>Y0D1Ignore</v>
      </c>
      <c r="B3095" s="55" t="str">
        <f>VLOOKUP(J3095,'Mapping-CITI'!A:E,5,0)</f>
        <v>Ignore</v>
      </c>
      <c r="D3095" s="42">
        <v>45016</v>
      </c>
      <c r="E3095" s="42">
        <v>45199</v>
      </c>
      <c r="F3095" t="s">
        <v>2903</v>
      </c>
      <c r="G3095" t="s">
        <v>2930</v>
      </c>
      <c r="H3095">
        <v>1700</v>
      </c>
      <c r="I3095" t="s">
        <v>2768</v>
      </c>
      <c r="J3095">
        <v>142263</v>
      </c>
      <c r="K3095" t="s">
        <v>3373</v>
      </c>
      <c r="L3095">
        <v>0</v>
      </c>
      <c r="M3095">
        <v>2131571</v>
      </c>
      <c r="N3095">
        <v>2131571</v>
      </c>
      <c r="O3095">
        <v>0</v>
      </c>
      <c r="P3095" t="s">
        <v>607</v>
      </c>
      <c r="Q3095">
        <v>0</v>
      </c>
      <c r="R3095">
        <v>2131571</v>
      </c>
      <c r="S3095">
        <v>2131571</v>
      </c>
      <c r="T3095" t="s">
        <v>2903</v>
      </c>
      <c r="U3095" s="221">
        <f t="shared" si="97"/>
        <v>0</v>
      </c>
    </row>
    <row r="3096" spans="1:21" hidden="1">
      <c r="A3096" s="55" t="str">
        <f t="shared" si="96"/>
        <v>Y0D1Ignore</v>
      </c>
      <c r="B3096" s="55" t="str">
        <f>VLOOKUP(J3096,'Mapping-CITI'!A:E,5,0)</f>
        <v>Ignore</v>
      </c>
      <c r="D3096" s="42">
        <v>45016</v>
      </c>
      <c r="E3096" s="42">
        <v>45199</v>
      </c>
      <c r="F3096" t="s">
        <v>2903</v>
      </c>
      <c r="G3096" t="s">
        <v>2930</v>
      </c>
      <c r="H3096">
        <v>1700</v>
      </c>
      <c r="I3096" t="s">
        <v>2768</v>
      </c>
      <c r="J3096">
        <v>142265</v>
      </c>
      <c r="K3096" t="s">
        <v>3374</v>
      </c>
      <c r="L3096">
        <v>-1000</v>
      </c>
      <c r="M3096">
        <v>5191217</v>
      </c>
      <c r="N3096">
        <v>5190217</v>
      </c>
      <c r="O3096">
        <v>0</v>
      </c>
      <c r="P3096" t="s">
        <v>607</v>
      </c>
      <c r="Q3096">
        <v>0</v>
      </c>
      <c r="R3096">
        <v>5191217</v>
      </c>
      <c r="S3096">
        <v>5190217</v>
      </c>
      <c r="T3096" t="s">
        <v>2903</v>
      </c>
      <c r="U3096" s="221">
        <f t="shared" si="97"/>
        <v>1E-4</v>
      </c>
    </row>
    <row r="3097" spans="1:21" hidden="1">
      <c r="A3097" s="55" t="str">
        <f t="shared" si="96"/>
        <v>Y0D1Ignore</v>
      </c>
      <c r="B3097" s="55" t="str">
        <f>VLOOKUP(J3097,'Mapping-CITI'!A:E,5,0)</f>
        <v>Ignore</v>
      </c>
      <c r="D3097" s="42">
        <v>45016</v>
      </c>
      <c r="E3097" s="42">
        <v>45199</v>
      </c>
      <c r="F3097" t="s">
        <v>2903</v>
      </c>
      <c r="G3097" t="s">
        <v>2930</v>
      </c>
      <c r="H3097">
        <v>1700</v>
      </c>
      <c r="I3097" t="s">
        <v>2768</v>
      </c>
      <c r="J3097">
        <v>142271</v>
      </c>
      <c r="K3097" t="s">
        <v>3375</v>
      </c>
      <c r="L3097">
        <v>-4036082</v>
      </c>
      <c r="M3097">
        <v>2371835625</v>
      </c>
      <c r="N3097">
        <v>2396734418</v>
      </c>
      <c r="O3097">
        <v>-28934875</v>
      </c>
      <c r="P3097" t="s">
        <v>607</v>
      </c>
      <c r="Q3097">
        <v>-28934875</v>
      </c>
      <c r="R3097">
        <v>2371835625</v>
      </c>
      <c r="S3097">
        <v>2396734418</v>
      </c>
      <c r="T3097" t="s">
        <v>2903</v>
      </c>
      <c r="U3097" s="221">
        <f t="shared" si="97"/>
        <v>-2.4898793000000001</v>
      </c>
    </row>
    <row r="3098" spans="1:21" hidden="1">
      <c r="A3098" s="55" t="str">
        <f t="shared" si="96"/>
        <v>Y0D1Ignore</v>
      </c>
      <c r="B3098" s="55" t="str">
        <f>VLOOKUP(J3098,'Mapping-CITI'!A:E,5,0)</f>
        <v>Ignore</v>
      </c>
      <c r="D3098" s="42">
        <v>45016</v>
      </c>
      <c r="E3098" s="42">
        <v>45199</v>
      </c>
      <c r="F3098" t="s">
        <v>2903</v>
      </c>
      <c r="G3098" t="s">
        <v>2930</v>
      </c>
      <c r="H3098">
        <v>1700</v>
      </c>
      <c r="I3098" t="s">
        <v>2768</v>
      </c>
      <c r="J3098">
        <v>142274</v>
      </c>
      <c r="K3098" t="s">
        <v>3376</v>
      </c>
      <c r="L3098">
        <v>-96500</v>
      </c>
      <c r="M3098">
        <v>80680192.200000003</v>
      </c>
      <c r="N3098">
        <v>80708893.200000003</v>
      </c>
      <c r="O3098">
        <v>-125201</v>
      </c>
      <c r="P3098" t="s">
        <v>607</v>
      </c>
      <c r="Q3098">
        <v>-125201</v>
      </c>
      <c r="R3098">
        <v>80680192.200000003</v>
      </c>
      <c r="S3098">
        <v>80708893.200000003</v>
      </c>
      <c r="T3098" t="s">
        <v>2903</v>
      </c>
      <c r="U3098" s="221">
        <f t="shared" si="97"/>
        <v>-2.8701E-3</v>
      </c>
    </row>
    <row r="3099" spans="1:21" hidden="1">
      <c r="A3099" s="55" t="str">
        <f t="shared" si="96"/>
        <v>Y0D1Ignore</v>
      </c>
      <c r="B3099" s="55" t="str">
        <f>VLOOKUP(J3099,'Mapping-CITI'!A:E,5,0)</f>
        <v>Ignore</v>
      </c>
      <c r="D3099" s="42">
        <v>45016</v>
      </c>
      <c r="E3099" s="42">
        <v>45199</v>
      </c>
      <c r="F3099" t="s">
        <v>2903</v>
      </c>
      <c r="G3099" t="s">
        <v>2930</v>
      </c>
      <c r="H3099">
        <v>1700</v>
      </c>
      <c r="I3099" t="s">
        <v>2768</v>
      </c>
      <c r="J3099">
        <v>142276</v>
      </c>
      <c r="K3099" t="s">
        <v>3377</v>
      </c>
      <c r="L3099">
        <v>0</v>
      </c>
      <c r="M3099">
        <v>27885979.579999998</v>
      </c>
      <c r="N3099">
        <v>27885979.579999998</v>
      </c>
      <c r="O3099">
        <v>0</v>
      </c>
      <c r="P3099" t="s">
        <v>607</v>
      </c>
      <c r="Q3099">
        <v>0</v>
      </c>
      <c r="R3099">
        <v>27885979.579999998</v>
      </c>
      <c r="S3099">
        <v>27885979.579999998</v>
      </c>
      <c r="T3099" t="s">
        <v>2903</v>
      </c>
      <c r="U3099" s="221">
        <f t="shared" si="97"/>
        <v>0</v>
      </c>
    </row>
    <row r="3100" spans="1:21" hidden="1">
      <c r="A3100" s="55" t="str">
        <f t="shared" si="96"/>
        <v>Y0D10</v>
      </c>
      <c r="B3100" s="55">
        <f>VLOOKUP(J3100,'Mapping-CITI'!A:E,5,0)</f>
        <v>0</v>
      </c>
      <c r="D3100" s="42">
        <v>45016</v>
      </c>
      <c r="E3100" s="42">
        <v>45199</v>
      </c>
      <c r="F3100" t="s">
        <v>2903</v>
      </c>
      <c r="G3100" t="s">
        <v>2930</v>
      </c>
      <c r="H3100">
        <v>1400</v>
      </c>
      <c r="I3100" t="s">
        <v>2773</v>
      </c>
      <c r="J3100">
        <v>160101</v>
      </c>
      <c r="K3100" t="s">
        <v>2149</v>
      </c>
      <c r="L3100">
        <v>0</v>
      </c>
      <c r="M3100">
        <v>9705858460.0100002</v>
      </c>
      <c r="N3100">
        <v>9609446377.0699997</v>
      </c>
      <c r="O3100">
        <v>96412082.939999998</v>
      </c>
      <c r="P3100" t="s">
        <v>607</v>
      </c>
      <c r="Q3100">
        <v>96412082.939999998</v>
      </c>
      <c r="R3100">
        <v>0</v>
      </c>
      <c r="S3100">
        <v>0</v>
      </c>
      <c r="T3100" t="s">
        <v>2903</v>
      </c>
      <c r="U3100" s="221">
        <f t="shared" si="97"/>
        <v>9.6412082940000534</v>
      </c>
    </row>
    <row r="3101" spans="1:21" hidden="1">
      <c r="A3101" s="55" t="str">
        <f t="shared" si="96"/>
        <v>Y0D10</v>
      </c>
      <c r="B3101" s="55">
        <f>VLOOKUP(J3101,'Mapping-CITI'!A:E,5,0)</f>
        <v>0</v>
      </c>
      <c r="D3101" s="42">
        <v>45016</v>
      </c>
      <c r="E3101" s="42">
        <v>45199</v>
      </c>
      <c r="F3101" t="s">
        <v>2903</v>
      </c>
      <c r="G3101" t="s">
        <v>2930</v>
      </c>
      <c r="H3101">
        <v>1400</v>
      </c>
      <c r="I3101" t="s">
        <v>2773</v>
      </c>
      <c r="J3101">
        <v>160118</v>
      </c>
      <c r="K3101" t="s">
        <v>2152</v>
      </c>
      <c r="L3101">
        <v>0</v>
      </c>
      <c r="M3101">
        <v>206906342411.76999</v>
      </c>
      <c r="N3101">
        <v>206906342411.76999</v>
      </c>
      <c r="O3101">
        <v>0</v>
      </c>
      <c r="P3101" t="s">
        <v>607</v>
      </c>
      <c r="Q3101">
        <v>0</v>
      </c>
      <c r="R3101">
        <v>0</v>
      </c>
      <c r="S3101">
        <v>0</v>
      </c>
      <c r="T3101" t="s">
        <v>2903</v>
      </c>
      <c r="U3101" s="221">
        <f t="shared" si="97"/>
        <v>0</v>
      </c>
    </row>
    <row r="3102" spans="1:21" hidden="1">
      <c r="A3102" s="55" t="str">
        <f t="shared" si="96"/>
        <v>Y0D10</v>
      </c>
      <c r="B3102" s="55">
        <f>VLOOKUP(J3102,'Mapping-CITI'!A:E,5,0)</f>
        <v>0</v>
      </c>
      <c r="D3102" s="42">
        <v>45016</v>
      </c>
      <c r="E3102" s="42">
        <v>45199</v>
      </c>
      <c r="F3102" t="s">
        <v>2903</v>
      </c>
      <c r="G3102" t="s">
        <v>2930</v>
      </c>
      <c r="H3102">
        <v>1600</v>
      </c>
      <c r="I3102" t="s">
        <v>2789</v>
      </c>
      <c r="J3102">
        <v>160202</v>
      </c>
      <c r="K3102" t="s">
        <v>2158</v>
      </c>
      <c r="L3102">
        <v>0</v>
      </c>
      <c r="M3102">
        <v>8859793276.2600002</v>
      </c>
      <c r="N3102">
        <v>8859793276.2600002</v>
      </c>
      <c r="O3102">
        <v>0</v>
      </c>
      <c r="P3102" t="s">
        <v>607</v>
      </c>
      <c r="Q3102">
        <v>0</v>
      </c>
      <c r="R3102">
        <v>0</v>
      </c>
      <c r="S3102">
        <v>0</v>
      </c>
      <c r="T3102" t="s">
        <v>2903</v>
      </c>
      <c r="U3102" s="221">
        <f t="shared" si="97"/>
        <v>0</v>
      </c>
    </row>
    <row r="3103" spans="1:21" hidden="1">
      <c r="A3103" s="55" t="str">
        <f t="shared" si="96"/>
        <v>Y0D10</v>
      </c>
      <c r="B3103" s="55">
        <f>VLOOKUP(J3103,'Mapping-CITI'!A:E,5,0)</f>
        <v>0</v>
      </c>
      <c r="D3103" s="42">
        <v>45016</v>
      </c>
      <c r="E3103" s="42">
        <v>45199</v>
      </c>
      <c r="F3103" t="s">
        <v>2903</v>
      </c>
      <c r="G3103" t="s">
        <v>2930</v>
      </c>
      <c r="H3103">
        <v>1600</v>
      </c>
      <c r="I3103" t="s">
        <v>2789</v>
      </c>
      <c r="J3103">
        <v>160206</v>
      </c>
      <c r="K3103" t="s">
        <v>2159</v>
      </c>
      <c r="L3103">
        <v>-4743496.24</v>
      </c>
      <c r="M3103">
        <v>1625457908</v>
      </c>
      <c r="N3103">
        <v>1619042134.51</v>
      </c>
      <c r="O3103">
        <v>1672277.25</v>
      </c>
      <c r="P3103" t="s">
        <v>607</v>
      </c>
      <c r="Q3103">
        <v>1672277.25</v>
      </c>
      <c r="R3103">
        <v>0</v>
      </c>
      <c r="S3103">
        <v>1618656381.8800001</v>
      </c>
      <c r="T3103" t="s">
        <v>2903</v>
      </c>
      <c r="U3103" s="221">
        <f t="shared" si="97"/>
        <v>0.64157734900000096</v>
      </c>
    </row>
    <row r="3104" spans="1:21" hidden="1">
      <c r="A3104" s="55" t="str">
        <f t="shared" si="96"/>
        <v>Y0D10</v>
      </c>
      <c r="B3104" s="55">
        <f>VLOOKUP(J3104,'Mapping-CITI'!A:E,5,0)</f>
        <v>0</v>
      </c>
      <c r="D3104" s="42">
        <v>45016</v>
      </c>
      <c r="E3104" s="42">
        <v>45199</v>
      </c>
      <c r="F3104" t="s">
        <v>2903</v>
      </c>
      <c r="G3104" t="s">
        <v>2930</v>
      </c>
      <c r="H3104">
        <v>1600</v>
      </c>
      <c r="I3104" t="s">
        <v>2789</v>
      </c>
      <c r="J3104">
        <v>160207</v>
      </c>
      <c r="K3104" t="s">
        <v>2160</v>
      </c>
      <c r="L3104">
        <v>0.85</v>
      </c>
      <c r="M3104">
        <v>7123941823.8699999</v>
      </c>
      <c r="N3104">
        <v>7046982199.7200003</v>
      </c>
      <c r="O3104">
        <v>76959625</v>
      </c>
      <c r="P3104" t="s">
        <v>607</v>
      </c>
      <c r="Q3104">
        <v>76959625</v>
      </c>
      <c r="R3104">
        <v>140000</v>
      </c>
      <c r="S3104">
        <v>6956716346.7200003</v>
      </c>
      <c r="T3104" t="s">
        <v>2903</v>
      </c>
      <c r="U3104" s="221">
        <f t="shared" si="97"/>
        <v>7.6959624149999621</v>
      </c>
    </row>
    <row r="3105" spans="1:21" hidden="1">
      <c r="A3105" s="55" t="str">
        <f t="shared" si="96"/>
        <v>Y0D1Ignore</v>
      </c>
      <c r="B3105" s="55" t="str">
        <f>VLOOKUP(J3105,'Mapping-CITI'!A:E,5,0)</f>
        <v>Ignore</v>
      </c>
      <c r="D3105" s="42">
        <v>45016</v>
      </c>
      <c r="E3105" s="42">
        <v>45199</v>
      </c>
      <c r="F3105" t="s">
        <v>2903</v>
      </c>
      <c r="G3105" t="s">
        <v>2930</v>
      </c>
      <c r="H3105">
        <v>1600</v>
      </c>
      <c r="I3105" t="s">
        <v>2789</v>
      </c>
      <c r="J3105">
        <v>160229</v>
      </c>
      <c r="K3105" t="s">
        <v>3418</v>
      </c>
      <c r="L3105">
        <v>-5000</v>
      </c>
      <c r="M3105">
        <v>0</v>
      </c>
      <c r="N3105">
        <v>0</v>
      </c>
      <c r="O3105">
        <v>-5000</v>
      </c>
      <c r="P3105" t="s">
        <v>607</v>
      </c>
      <c r="Q3105">
        <v>-5000</v>
      </c>
      <c r="R3105">
        <v>0</v>
      </c>
      <c r="S3105">
        <v>0</v>
      </c>
      <c r="T3105" t="s">
        <v>2903</v>
      </c>
      <c r="U3105" s="221">
        <f t="shared" si="97"/>
        <v>0</v>
      </c>
    </row>
    <row r="3106" spans="1:21" hidden="1">
      <c r="A3106" s="55" t="str">
        <f t="shared" si="96"/>
        <v>Y0D10</v>
      </c>
      <c r="B3106" s="55">
        <f>VLOOKUP(J3106,'Mapping-CITI'!A:E,5,0)</f>
        <v>0</v>
      </c>
      <c r="D3106" s="42">
        <v>45016</v>
      </c>
      <c r="E3106" s="42">
        <v>45199</v>
      </c>
      <c r="F3106" t="s">
        <v>2903</v>
      </c>
      <c r="G3106" t="s">
        <v>2930</v>
      </c>
      <c r="H3106">
        <v>1230</v>
      </c>
      <c r="I3106" t="s">
        <v>2772</v>
      </c>
      <c r="J3106">
        <v>170101</v>
      </c>
      <c r="K3106" t="s">
        <v>2163</v>
      </c>
      <c r="L3106">
        <v>32300776446.880001</v>
      </c>
      <c r="M3106">
        <v>22967942584.66</v>
      </c>
      <c r="N3106">
        <v>0</v>
      </c>
      <c r="O3106">
        <v>55268719031.540001</v>
      </c>
      <c r="P3106" t="s">
        <v>607</v>
      </c>
      <c r="Q3106">
        <v>55268719031.540001</v>
      </c>
      <c r="R3106">
        <v>0</v>
      </c>
      <c r="S3106">
        <v>0</v>
      </c>
      <c r="T3106" t="s">
        <v>2903</v>
      </c>
      <c r="U3106" s="221">
        <f t="shared" si="97"/>
        <v>2296.794258466</v>
      </c>
    </row>
    <row r="3107" spans="1:21" hidden="1">
      <c r="A3107" s="55" t="str">
        <f t="shared" si="96"/>
        <v>Y0D10</v>
      </c>
      <c r="B3107" s="55">
        <f>VLOOKUP(J3107,'Mapping-CITI'!A:E,5,0)</f>
        <v>0</v>
      </c>
      <c r="D3107" s="42">
        <v>45016</v>
      </c>
      <c r="E3107" s="42">
        <v>45199</v>
      </c>
      <c r="F3107" t="s">
        <v>2903</v>
      </c>
      <c r="G3107" t="s">
        <v>2930</v>
      </c>
      <c r="H3107">
        <v>2110</v>
      </c>
      <c r="I3107" t="s">
        <v>2790</v>
      </c>
      <c r="J3107">
        <v>201276</v>
      </c>
      <c r="K3107" t="s">
        <v>2209</v>
      </c>
      <c r="L3107">
        <v>-9742125220.0699997</v>
      </c>
      <c r="M3107">
        <v>5318813615.1000004</v>
      </c>
      <c r="N3107">
        <v>6421449811.7299995</v>
      </c>
      <c r="O3107">
        <v>-10844761416.700001</v>
      </c>
      <c r="P3107" t="s">
        <v>607</v>
      </c>
      <c r="Q3107">
        <v>-10844761416.700001</v>
      </c>
      <c r="R3107">
        <v>0</v>
      </c>
      <c r="S3107">
        <v>0</v>
      </c>
      <c r="T3107" t="s">
        <v>2903</v>
      </c>
      <c r="U3107" s="221">
        <f t="shared" si="97"/>
        <v>-110.26361966299991</v>
      </c>
    </row>
    <row r="3108" spans="1:21" hidden="1">
      <c r="A3108" s="55" t="str">
        <f t="shared" si="96"/>
        <v>Y0D11.2</v>
      </c>
      <c r="B3108" s="55">
        <f>VLOOKUP(J3108,'Mapping-CITI'!A:E,5,0)</f>
        <v>1.2</v>
      </c>
      <c r="D3108" s="42">
        <v>45016</v>
      </c>
      <c r="E3108" s="42">
        <v>45199</v>
      </c>
      <c r="F3108" t="s">
        <v>2903</v>
      </c>
      <c r="G3108" t="s">
        <v>2930</v>
      </c>
      <c r="H3108">
        <v>2110</v>
      </c>
      <c r="I3108" t="s">
        <v>2790</v>
      </c>
      <c r="J3108">
        <v>201277</v>
      </c>
      <c r="K3108" t="s">
        <v>2210</v>
      </c>
      <c r="L3108">
        <v>-13512794353.719999</v>
      </c>
      <c r="M3108">
        <v>834978656.44000006</v>
      </c>
      <c r="N3108">
        <v>1161057683.46</v>
      </c>
      <c r="O3108">
        <v>-13838873380.74</v>
      </c>
      <c r="P3108" t="s">
        <v>607</v>
      </c>
      <c r="Q3108" s="191">
        <v>-13838873380.74</v>
      </c>
      <c r="R3108">
        <v>0</v>
      </c>
      <c r="S3108">
        <v>0</v>
      </c>
      <c r="T3108" t="s">
        <v>2903</v>
      </c>
      <c r="U3108" s="221">
        <f t="shared" si="97"/>
        <v>-32.607902701999997</v>
      </c>
    </row>
    <row r="3109" spans="1:21" hidden="1">
      <c r="A3109" s="55" t="str">
        <f t="shared" si="96"/>
        <v>Y0D10</v>
      </c>
      <c r="B3109" s="55">
        <f>VLOOKUP(J3109,'Mapping-CITI'!A:E,5,0)</f>
        <v>0</v>
      </c>
      <c r="D3109" s="42">
        <v>45016</v>
      </c>
      <c r="E3109" s="42">
        <v>45199</v>
      </c>
      <c r="F3109" t="s">
        <v>2903</v>
      </c>
      <c r="G3109" t="s">
        <v>2930</v>
      </c>
      <c r="H3109">
        <v>2110</v>
      </c>
      <c r="I3109" t="s">
        <v>2790</v>
      </c>
      <c r="J3109">
        <v>201297</v>
      </c>
      <c r="K3109" t="s">
        <v>2211</v>
      </c>
      <c r="L3109">
        <v>331796670.19</v>
      </c>
      <c r="M3109">
        <v>135322133.41</v>
      </c>
      <c r="N3109">
        <v>118665578.45</v>
      </c>
      <c r="O3109">
        <v>348453225.14999998</v>
      </c>
      <c r="P3109" t="s">
        <v>607</v>
      </c>
      <c r="Q3109">
        <v>348453225.14999998</v>
      </c>
      <c r="R3109">
        <v>0</v>
      </c>
      <c r="S3109">
        <v>0</v>
      </c>
      <c r="T3109" t="s">
        <v>2903</v>
      </c>
      <c r="U3109" s="221">
        <f t="shared" si="97"/>
        <v>1.6656554959999994</v>
      </c>
    </row>
    <row r="3110" spans="1:21" hidden="1">
      <c r="A3110" s="55" t="str">
        <f t="shared" si="96"/>
        <v>Y0D11.2</v>
      </c>
      <c r="B3110" s="55">
        <f>VLOOKUP(J3110,'Mapping-CITI'!A:E,5,0)</f>
        <v>1.2</v>
      </c>
      <c r="D3110" s="42">
        <v>45016</v>
      </c>
      <c r="E3110" s="42">
        <v>45199</v>
      </c>
      <c r="F3110" t="s">
        <v>2903</v>
      </c>
      <c r="G3110" t="s">
        <v>2930</v>
      </c>
      <c r="H3110">
        <v>2110</v>
      </c>
      <c r="I3110" t="s">
        <v>2790</v>
      </c>
      <c r="J3110">
        <v>201298</v>
      </c>
      <c r="K3110" t="s">
        <v>2212</v>
      </c>
      <c r="L3110">
        <v>-546228032.48000002</v>
      </c>
      <c r="M3110">
        <v>40782276.539999999</v>
      </c>
      <c r="N3110">
        <v>26233490.579999998</v>
      </c>
      <c r="O3110">
        <v>-531679246.51999998</v>
      </c>
      <c r="P3110" t="s">
        <v>607</v>
      </c>
      <c r="Q3110" s="191">
        <v>-531679246.51999998</v>
      </c>
      <c r="R3110">
        <v>0</v>
      </c>
      <c r="S3110">
        <v>0</v>
      </c>
      <c r="T3110" t="s">
        <v>2903</v>
      </c>
      <c r="U3110" s="221">
        <f t="shared" si="97"/>
        <v>1.4548785960000001</v>
      </c>
    </row>
    <row r="3111" spans="1:21" hidden="1">
      <c r="A3111" s="55" t="str">
        <f t="shared" si="96"/>
        <v>Y0D10</v>
      </c>
      <c r="B3111" s="55">
        <f>VLOOKUP(J3111,'Mapping-CITI'!A:E,5,0)</f>
        <v>0</v>
      </c>
      <c r="D3111" s="42">
        <v>45016</v>
      </c>
      <c r="E3111" s="42">
        <v>45199</v>
      </c>
      <c r="F3111" t="s">
        <v>2903</v>
      </c>
      <c r="G3111" t="s">
        <v>2930</v>
      </c>
      <c r="H3111">
        <v>2110</v>
      </c>
      <c r="I3111" t="s">
        <v>2790</v>
      </c>
      <c r="J3111">
        <v>201349</v>
      </c>
      <c r="K3111" t="s">
        <v>2224</v>
      </c>
      <c r="L3111">
        <v>-65394257.850000001</v>
      </c>
      <c r="M3111">
        <v>38772129.640000001</v>
      </c>
      <c r="N3111">
        <v>39438598.810000002</v>
      </c>
      <c r="O3111">
        <v>-66060727.020000003</v>
      </c>
      <c r="P3111" t="s">
        <v>607</v>
      </c>
      <c r="Q3111">
        <v>-66060727.020000003</v>
      </c>
      <c r="R3111">
        <v>0</v>
      </c>
      <c r="S3111">
        <v>0</v>
      </c>
      <c r="T3111" t="s">
        <v>2903</v>
      </c>
      <c r="U3111" s="221">
        <f t="shared" si="97"/>
        <v>-6.664691700000018E-2</v>
      </c>
    </row>
    <row r="3112" spans="1:21" hidden="1">
      <c r="A3112" s="55" t="str">
        <f t="shared" si="96"/>
        <v>Y0D10</v>
      </c>
      <c r="B3112" s="55">
        <f>VLOOKUP(J3112,'Mapping-CITI'!A:E,5,0)</f>
        <v>0</v>
      </c>
      <c r="D3112" s="42">
        <v>45016</v>
      </c>
      <c r="E3112" s="42">
        <v>45199</v>
      </c>
      <c r="F3112" t="s">
        <v>2903</v>
      </c>
      <c r="G3112" t="s">
        <v>2930</v>
      </c>
      <c r="H3112">
        <v>2110</v>
      </c>
      <c r="I3112" t="s">
        <v>2790</v>
      </c>
      <c r="J3112">
        <v>201351</v>
      </c>
      <c r="K3112" t="s">
        <v>2225</v>
      </c>
      <c r="L3112">
        <v>-3795227427.1199999</v>
      </c>
      <c r="M3112">
        <v>2070555155.4100001</v>
      </c>
      <c r="N3112">
        <v>2319901252.23</v>
      </c>
      <c r="O3112">
        <v>-4044573523.9400001</v>
      </c>
      <c r="P3112" t="s">
        <v>607</v>
      </c>
      <c r="Q3112">
        <v>-4044573523.9400001</v>
      </c>
      <c r="R3112">
        <v>0</v>
      </c>
      <c r="S3112">
        <v>0</v>
      </c>
      <c r="T3112" t="s">
        <v>2903</v>
      </c>
      <c r="U3112" s="221">
        <f t="shared" si="97"/>
        <v>-24.934609681999994</v>
      </c>
    </row>
    <row r="3113" spans="1:21" hidden="1">
      <c r="A3113" s="55" t="str">
        <f t="shared" si="96"/>
        <v>Y0D11.2</v>
      </c>
      <c r="B3113" s="55">
        <f>VLOOKUP(J3113,'Mapping-CITI'!A:E,5,0)</f>
        <v>1.2</v>
      </c>
      <c r="D3113" s="42">
        <v>45016</v>
      </c>
      <c r="E3113" s="42">
        <v>45199</v>
      </c>
      <c r="F3113" t="s">
        <v>2903</v>
      </c>
      <c r="G3113" t="s">
        <v>2930</v>
      </c>
      <c r="H3113">
        <v>2110</v>
      </c>
      <c r="I3113" t="s">
        <v>2790</v>
      </c>
      <c r="J3113">
        <v>201364</v>
      </c>
      <c r="K3113" t="s">
        <v>2232</v>
      </c>
      <c r="L3113">
        <v>-144185571.93000001</v>
      </c>
      <c r="M3113">
        <v>11520626.869999999</v>
      </c>
      <c r="N3113">
        <v>12440136.82</v>
      </c>
      <c r="O3113">
        <v>-145105081.88</v>
      </c>
      <c r="P3113" t="s">
        <v>607</v>
      </c>
      <c r="Q3113" s="191">
        <v>-145105081.88</v>
      </c>
      <c r="R3113">
        <v>0</v>
      </c>
      <c r="S3113">
        <v>0</v>
      </c>
      <c r="T3113" t="s">
        <v>2903</v>
      </c>
      <c r="U3113" s="221">
        <f t="shared" si="97"/>
        <v>-9.1950995000000119E-2</v>
      </c>
    </row>
    <row r="3114" spans="1:21" hidden="1">
      <c r="A3114" s="55" t="str">
        <f t="shared" si="96"/>
        <v>Y0D11.2</v>
      </c>
      <c r="B3114" s="55">
        <f>VLOOKUP(J3114,'Mapping-CITI'!A:E,5,0)</f>
        <v>1.2</v>
      </c>
      <c r="D3114" s="42">
        <v>45016</v>
      </c>
      <c r="E3114" s="42">
        <v>45199</v>
      </c>
      <c r="F3114" t="s">
        <v>2903</v>
      </c>
      <c r="G3114" t="s">
        <v>2930</v>
      </c>
      <c r="H3114">
        <v>2110</v>
      </c>
      <c r="I3114" t="s">
        <v>2790</v>
      </c>
      <c r="J3114">
        <v>201366</v>
      </c>
      <c r="K3114" t="s">
        <v>2233</v>
      </c>
      <c r="L3114">
        <v>-4117201087.1500001</v>
      </c>
      <c r="M3114">
        <v>308465171.35000002</v>
      </c>
      <c r="N3114">
        <v>370829206.39999998</v>
      </c>
      <c r="O3114">
        <v>-4179565122.1999998</v>
      </c>
      <c r="P3114" t="s">
        <v>607</v>
      </c>
      <c r="Q3114" s="191">
        <v>-4179565122.1999998</v>
      </c>
      <c r="R3114">
        <v>0</v>
      </c>
      <c r="S3114">
        <v>0</v>
      </c>
      <c r="T3114" t="s">
        <v>2903</v>
      </c>
      <c r="U3114" s="221">
        <f t="shared" si="97"/>
        <v>-6.2364035049999949</v>
      </c>
    </row>
    <row r="3115" spans="1:21" hidden="1">
      <c r="A3115" s="55" t="str">
        <f t="shared" si="96"/>
        <v>Y0D10</v>
      </c>
      <c r="B3115" s="55">
        <f>VLOOKUP(J3115,'Mapping-CITI'!A:E,5,0)</f>
        <v>0</v>
      </c>
      <c r="D3115" s="42">
        <v>45016</v>
      </c>
      <c r="E3115" s="42">
        <v>45199</v>
      </c>
      <c r="F3115" t="s">
        <v>2903</v>
      </c>
      <c r="G3115" t="s">
        <v>2930</v>
      </c>
      <c r="H3115">
        <v>2250</v>
      </c>
      <c r="I3115" t="s">
        <v>2774</v>
      </c>
      <c r="J3115">
        <v>210103</v>
      </c>
      <c r="K3115" t="s">
        <v>2240</v>
      </c>
      <c r="L3115">
        <v>0</v>
      </c>
      <c r="M3115">
        <v>117496.05</v>
      </c>
      <c r="N3115">
        <v>117496.05</v>
      </c>
      <c r="O3115">
        <v>0</v>
      </c>
      <c r="P3115" t="s">
        <v>607</v>
      </c>
      <c r="Q3115">
        <v>0</v>
      </c>
      <c r="R3115">
        <v>117496.05</v>
      </c>
      <c r="S3115">
        <v>117496.05</v>
      </c>
      <c r="T3115" t="s">
        <v>2903</v>
      </c>
      <c r="U3115" s="221">
        <f t="shared" si="97"/>
        <v>0</v>
      </c>
    </row>
    <row r="3116" spans="1:21" hidden="1">
      <c r="A3116" s="55" t="str">
        <f t="shared" si="96"/>
        <v>Y0D10</v>
      </c>
      <c r="B3116" s="55">
        <f>VLOOKUP(J3116,'Mapping-CITI'!A:E,5,0)</f>
        <v>0</v>
      </c>
      <c r="D3116" s="42">
        <v>45016</v>
      </c>
      <c r="E3116" s="42">
        <v>45199</v>
      </c>
      <c r="F3116" t="s">
        <v>2903</v>
      </c>
      <c r="G3116" t="s">
        <v>2930</v>
      </c>
      <c r="H3116">
        <v>2250</v>
      </c>
      <c r="I3116" t="s">
        <v>2774</v>
      </c>
      <c r="J3116">
        <v>210117</v>
      </c>
      <c r="K3116" t="s">
        <v>2242</v>
      </c>
      <c r="L3116">
        <v>-42578775.060000002</v>
      </c>
      <c r="M3116">
        <v>239232971.63</v>
      </c>
      <c r="N3116">
        <v>237271862.78</v>
      </c>
      <c r="O3116">
        <v>-40617666.210000001</v>
      </c>
      <c r="P3116" t="s">
        <v>607</v>
      </c>
      <c r="Q3116">
        <v>-40617666.210000001</v>
      </c>
      <c r="R3116">
        <v>238466712.50999999</v>
      </c>
      <c r="S3116">
        <v>4365785</v>
      </c>
      <c r="T3116" t="s">
        <v>2903</v>
      </c>
      <c r="U3116" s="221">
        <f t="shared" si="97"/>
        <v>0.1961108849999994</v>
      </c>
    </row>
    <row r="3117" spans="1:21" hidden="1">
      <c r="A3117" s="55" t="str">
        <f t="shared" si="96"/>
        <v>Y0D10</v>
      </c>
      <c r="B3117" s="55">
        <f>VLOOKUP(J3117,'Mapping-CITI'!A:E,5,0)</f>
        <v>0</v>
      </c>
      <c r="D3117" s="42">
        <v>45016</v>
      </c>
      <c r="E3117" s="42">
        <v>45199</v>
      </c>
      <c r="F3117" t="s">
        <v>2903</v>
      </c>
      <c r="G3117" t="s">
        <v>2930</v>
      </c>
      <c r="H3117">
        <v>2250</v>
      </c>
      <c r="I3117" t="s">
        <v>2774</v>
      </c>
      <c r="J3117">
        <v>210132</v>
      </c>
      <c r="K3117" t="s">
        <v>2244</v>
      </c>
      <c r="L3117">
        <v>-64732.18</v>
      </c>
      <c r="M3117">
        <v>64732.18</v>
      </c>
      <c r="N3117">
        <v>0</v>
      </c>
      <c r="O3117">
        <v>0</v>
      </c>
      <c r="P3117" t="s">
        <v>607</v>
      </c>
      <c r="Q3117">
        <v>0</v>
      </c>
      <c r="R3117">
        <v>64732.18</v>
      </c>
      <c r="S3117">
        <v>0</v>
      </c>
      <c r="T3117" t="s">
        <v>2903</v>
      </c>
      <c r="U3117" s="221">
        <f t="shared" si="97"/>
        <v>6.4732180000000002E-3</v>
      </c>
    </row>
    <row r="3118" spans="1:21" hidden="1">
      <c r="A3118" s="55" t="str">
        <f t="shared" si="96"/>
        <v>Y0D10</v>
      </c>
      <c r="B3118" s="55">
        <f>VLOOKUP(J3118,'Mapping-CITI'!A:E,5,0)</f>
        <v>0</v>
      </c>
      <c r="D3118" s="42">
        <v>45016</v>
      </c>
      <c r="E3118" s="42">
        <v>45199</v>
      </c>
      <c r="F3118" t="s">
        <v>2903</v>
      </c>
      <c r="G3118" t="s">
        <v>2930</v>
      </c>
      <c r="H3118">
        <v>2250</v>
      </c>
      <c r="I3118" t="s">
        <v>2774</v>
      </c>
      <c r="J3118">
        <v>210138</v>
      </c>
      <c r="K3118" t="s">
        <v>2791</v>
      </c>
      <c r="L3118">
        <v>-20742.650000000001</v>
      </c>
      <c r="M3118">
        <v>1411814.07</v>
      </c>
      <c r="N3118">
        <v>979180.81</v>
      </c>
      <c r="O3118">
        <v>411890.61</v>
      </c>
      <c r="P3118" t="s">
        <v>607</v>
      </c>
      <c r="Q3118">
        <v>411890.61</v>
      </c>
      <c r="R3118">
        <v>1411814.07</v>
      </c>
      <c r="S3118">
        <v>979180.81</v>
      </c>
      <c r="T3118" t="s">
        <v>2903</v>
      </c>
      <c r="U3118" s="221">
        <f t="shared" si="97"/>
        <v>4.3263325999999998E-2</v>
      </c>
    </row>
    <row r="3119" spans="1:21" hidden="1">
      <c r="A3119" s="55" t="str">
        <f t="shared" si="96"/>
        <v>Y0D10</v>
      </c>
      <c r="B3119" s="55">
        <f>VLOOKUP(J3119,'Mapping-CITI'!A:E,5,0)</f>
        <v>0</v>
      </c>
      <c r="D3119" s="42">
        <v>45016</v>
      </c>
      <c r="E3119" s="42">
        <v>45199</v>
      </c>
      <c r="F3119" t="s">
        <v>2903</v>
      </c>
      <c r="G3119" t="s">
        <v>2930</v>
      </c>
      <c r="H3119">
        <v>2250</v>
      </c>
      <c r="I3119" t="s">
        <v>2774</v>
      </c>
      <c r="J3119">
        <v>210140</v>
      </c>
      <c r="K3119" t="s">
        <v>2245</v>
      </c>
      <c r="L3119">
        <v>-2606235.92</v>
      </c>
      <c r="M3119">
        <v>9013939.6699999999</v>
      </c>
      <c r="N3119">
        <v>5030186.17</v>
      </c>
      <c r="O3119">
        <v>1377517.58</v>
      </c>
      <c r="P3119" t="s">
        <v>607</v>
      </c>
      <c r="Q3119">
        <v>1377517.58</v>
      </c>
      <c r="R3119">
        <v>9013939.6699999999</v>
      </c>
      <c r="S3119">
        <v>5030186.17</v>
      </c>
      <c r="T3119" t="s">
        <v>2903</v>
      </c>
      <c r="U3119" s="221">
        <f t="shared" si="97"/>
        <v>0.39837535000000002</v>
      </c>
    </row>
    <row r="3120" spans="1:21" hidden="1">
      <c r="A3120" s="55" t="str">
        <f t="shared" si="96"/>
        <v>Y0D10</v>
      </c>
      <c r="B3120" s="55">
        <f>VLOOKUP(J3120,'Mapping-CITI'!A:E,5,0)</f>
        <v>0</v>
      </c>
      <c r="D3120" s="42">
        <v>45016</v>
      </c>
      <c r="E3120" s="42">
        <v>45199</v>
      </c>
      <c r="F3120" t="s">
        <v>2903</v>
      </c>
      <c r="G3120" t="s">
        <v>2930</v>
      </c>
      <c r="H3120">
        <v>2250</v>
      </c>
      <c r="I3120" t="s">
        <v>2774</v>
      </c>
      <c r="J3120">
        <v>210210</v>
      </c>
      <c r="K3120" t="s">
        <v>2246</v>
      </c>
      <c r="L3120">
        <v>-63210597.090000004</v>
      </c>
      <c r="M3120">
        <v>366078576.17000002</v>
      </c>
      <c r="N3120">
        <v>391679932.02999997</v>
      </c>
      <c r="O3120">
        <v>-88811952.950000003</v>
      </c>
      <c r="P3120" t="s">
        <v>607</v>
      </c>
      <c r="Q3120">
        <v>-88811952.950000003</v>
      </c>
      <c r="R3120">
        <v>366078576.17000002</v>
      </c>
      <c r="S3120">
        <v>153309.26</v>
      </c>
      <c r="T3120" t="s">
        <v>2903</v>
      </c>
      <c r="U3120" s="221">
        <f t="shared" si="97"/>
        <v>-2.5601355859999955</v>
      </c>
    </row>
    <row r="3121" spans="1:21" hidden="1">
      <c r="A3121" s="55" t="str">
        <f t="shared" si="96"/>
        <v>Y0D1Ignore</v>
      </c>
      <c r="B3121" s="55" t="str">
        <f>VLOOKUP(J3121,'Mapping-CITI'!A:E,5,0)</f>
        <v>Ignore</v>
      </c>
      <c r="D3121" s="42">
        <v>45016</v>
      </c>
      <c r="E3121" s="42">
        <v>45199</v>
      </c>
      <c r="F3121" t="s">
        <v>2903</v>
      </c>
      <c r="G3121" t="s">
        <v>2930</v>
      </c>
      <c r="H3121">
        <v>2250</v>
      </c>
      <c r="I3121" t="s">
        <v>2774</v>
      </c>
      <c r="J3121">
        <v>210221</v>
      </c>
      <c r="K3121" t="s">
        <v>3383</v>
      </c>
      <c r="L3121">
        <v>-225</v>
      </c>
      <c r="M3121">
        <v>0</v>
      </c>
      <c r="N3121">
        <v>0</v>
      </c>
      <c r="O3121">
        <v>-225</v>
      </c>
      <c r="P3121" t="s">
        <v>607</v>
      </c>
      <c r="Q3121">
        <v>-225</v>
      </c>
      <c r="R3121">
        <v>0</v>
      </c>
      <c r="S3121">
        <v>0</v>
      </c>
      <c r="T3121" t="s">
        <v>2903</v>
      </c>
      <c r="U3121" s="221">
        <f t="shared" si="97"/>
        <v>0</v>
      </c>
    </row>
    <row r="3122" spans="1:21" hidden="1">
      <c r="A3122" s="55" t="str">
        <f t="shared" si="96"/>
        <v>Y0D1Ignore</v>
      </c>
      <c r="B3122" s="55" t="str">
        <f>VLOOKUP(J3122,'Mapping-CITI'!A:E,5,0)</f>
        <v>Ignore</v>
      </c>
      <c r="D3122" s="42">
        <v>45016</v>
      </c>
      <c r="E3122" s="42">
        <v>45199</v>
      </c>
      <c r="F3122" t="s">
        <v>2903</v>
      </c>
      <c r="G3122" t="s">
        <v>2930</v>
      </c>
      <c r="H3122">
        <v>2250</v>
      </c>
      <c r="I3122" t="s">
        <v>2774</v>
      </c>
      <c r="J3122">
        <v>210362</v>
      </c>
      <c r="K3122" t="s">
        <v>3384</v>
      </c>
      <c r="L3122">
        <v>19103238.690000001</v>
      </c>
      <c r="M3122">
        <v>0</v>
      </c>
      <c r="N3122">
        <v>0</v>
      </c>
      <c r="O3122">
        <v>19103238.690000001</v>
      </c>
      <c r="P3122" t="s">
        <v>607</v>
      </c>
      <c r="Q3122">
        <v>19103238.690000001</v>
      </c>
      <c r="R3122">
        <v>0</v>
      </c>
      <c r="S3122">
        <v>0</v>
      </c>
      <c r="T3122" t="s">
        <v>2903</v>
      </c>
      <c r="U3122" s="221">
        <f t="shared" si="97"/>
        <v>0</v>
      </c>
    </row>
    <row r="3123" spans="1:21" hidden="1">
      <c r="A3123" s="55" t="str">
        <f t="shared" si="96"/>
        <v>Y0D1Ignore</v>
      </c>
      <c r="B3123" s="55" t="str">
        <f>VLOOKUP(J3123,'Mapping-CITI'!A:E,5,0)</f>
        <v>Ignore</v>
      </c>
      <c r="D3123" s="42">
        <v>45016</v>
      </c>
      <c r="E3123" s="42">
        <v>45199</v>
      </c>
      <c r="F3123" t="s">
        <v>2903</v>
      </c>
      <c r="G3123" t="s">
        <v>2930</v>
      </c>
      <c r="H3123">
        <v>2250</v>
      </c>
      <c r="I3123" t="s">
        <v>2774</v>
      </c>
      <c r="J3123">
        <v>210382</v>
      </c>
      <c r="K3123" t="s">
        <v>3385</v>
      </c>
      <c r="L3123">
        <v>-225</v>
      </c>
      <c r="M3123">
        <v>0</v>
      </c>
      <c r="N3123">
        <v>0</v>
      </c>
      <c r="O3123">
        <v>-225</v>
      </c>
      <c r="P3123" t="s">
        <v>607</v>
      </c>
      <c r="Q3123">
        <v>-225</v>
      </c>
      <c r="R3123">
        <v>0</v>
      </c>
      <c r="S3123">
        <v>0</v>
      </c>
      <c r="T3123" t="s">
        <v>2903</v>
      </c>
      <c r="U3123" s="221">
        <f t="shared" si="97"/>
        <v>0</v>
      </c>
    </row>
    <row r="3124" spans="1:21" hidden="1">
      <c r="A3124" s="55" t="str">
        <f t="shared" si="96"/>
        <v>Y0D1Ignore</v>
      </c>
      <c r="B3124" s="55" t="str">
        <f>VLOOKUP(J3124,'Mapping-CITI'!A:E,5,0)</f>
        <v>Ignore</v>
      </c>
      <c r="D3124" s="42">
        <v>45016</v>
      </c>
      <c r="E3124" s="42">
        <v>45199</v>
      </c>
      <c r="F3124" t="s">
        <v>2903</v>
      </c>
      <c r="G3124" t="s">
        <v>2930</v>
      </c>
      <c r="H3124">
        <v>2250</v>
      </c>
      <c r="I3124" t="s">
        <v>2774</v>
      </c>
      <c r="J3124">
        <v>210384</v>
      </c>
      <c r="K3124" t="s">
        <v>3386</v>
      </c>
      <c r="L3124">
        <v>-57149.33</v>
      </c>
      <c r="M3124">
        <v>0</v>
      </c>
      <c r="N3124">
        <v>0</v>
      </c>
      <c r="O3124">
        <v>-57149.33</v>
      </c>
      <c r="P3124" t="s">
        <v>607</v>
      </c>
      <c r="Q3124">
        <v>-57149.33</v>
      </c>
      <c r="R3124">
        <v>0</v>
      </c>
      <c r="S3124">
        <v>0</v>
      </c>
      <c r="T3124" t="s">
        <v>2903</v>
      </c>
      <c r="U3124" s="221">
        <f t="shared" si="97"/>
        <v>0</v>
      </c>
    </row>
    <row r="3125" spans="1:21" hidden="1">
      <c r="A3125" s="55" t="str">
        <f t="shared" si="96"/>
        <v>Y0D10</v>
      </c>
      <c r="B3125" s="55">
        <f>VLOOKUP(J3125,'Mapping-CITI'!A:E,5,0)</f>
        <v>0</v>
      </c>
      <c r="D3125" s="42">
        <v>45016</v>
      </c>
      <c r="E3125" s="42">
        <v>45199</v>
      </c>
      <c r="F3125" t="s">
        <v>2903</v>
      </c>
      <c r="G3125" t="s">
        <v>2930</v>
      </c>
      <c r="H3125">
        <v>2250</v>
      </c>
      <c r="I3125" t="s">
        <v>2774</v>
      </c>
      <c r="J3125">
        <v>210667</v>
      </c>
      <c r="K3125" t="s">
        <v>2862</v>
      </c>
      <c r="L3125">
        <v>10463.81</v>
      </c>
      <c r="M3125">
        <v>656853.81000000006</v>
      </c>
      <c r="N3125">
        <v>400030</v>
      </c>
      <c r="O3125">
        <v>267287.62</v>
      </c>
      <c r="P3125" t="s">
        <v>607</v>
      </c>
      <c r="Q3125">
        <v>267287.62</v>
      </c>
      <c r="R3125">
        <v>656853.81000000006</v>
      </c>
      <c r="S3125">
        <v>400030</v>
      </c>
      <c r="T3125" t="s">
        <v>2903</v>
      </c>
      <c r="U3125" s="221">
        <f t="shared" si="97"/>
        <v>2.5682381000000004E-2</v>
      </c>
    </row>
    <row r="3126" spans="1:21" hidden="1">
      <c r="A3126" s="55" t="str">
        <f t="shared" si="96"/>
        <v>Y0D10</v>
      </c>
      <c r="B3126" s="55">
        <f>VLOOKUP(J3126,'Mapping-CITI'!A:E,5,0)</f>
        <v>0</v>
      </c>
      <c r="D3126" s="42">
        <v>45016</v>
      </c>
      <c r="E3126" s="42">
        <v>45199</v>
      </c>
      <c r="F3126" t="s">
        <v>2903</v>
      </c>
      <c r="G3126" t="s">
        <v>2930</v>
      </c>
      <c r="H3126">
        <v>2250</v>
      </c>
      <c r="I3126" t="s">
        <v>2774</v>
      </c>
      <c r="J3126">
        <v>210766</v>
      </c>
      <c r="K3126" t="s">
        <v>2748</v>
      </c>
      <c r="L3126">
        <v>-43444.71</v>
      </c>
      <c r="M3126">
        <v>391887.81</v>
      </c>
      <c r="N3126">
        <v>438613.16</v>
      </c>
      <c r="O3126">
        <v>-90170.06</v>
      </c>
      <c r="P3126" t="s">
        <v>607</v>
      </c>
      <c r="Q3126">
        <v>-90170.06</v>
      </c>
      <c r="R3126">
        <v>387390.01</v>
      </c>
      <c r="S3126">
        <v>0</v>
      </c>
      <c r="T3126" t="s">
        <v>2903</v>
      </c>
      <c r="U3126" s="221">
        <f t="shared" si="97"/>
        <v>-4.6725349999999976E-3</v>
      </c>
    </row>
    <row r="3127" spans="1:21" hidden="1">
      <c r="A3127" s="55" t="str">
        <f t="shared" si="96"/>
        <v>Y0D1Ignore</v>
      </c>
      <c r="B3127" s="55" t="str">
        <f>VLOOKUP(J3127,'Mapping-CITI'!A:E,5,0)</f>
        <v>Ignore</v>
      </c>
      <c r="D3127" s="42">
        <v>45016</v>
      </c>
      <c r="E3127" s="42">
        <v>45199</v>
      </c>
      <c r="F3127" t="s">
        <v>2903</v>
      </c>
      <c r="G3127" t="s">
        <v>2930</v>
      </c>
      <c r="H3127">
        <v>2250</v>
      </c>
      <c r="I3127" t="s">
        <v>2774</v>
      </c>
      <c r="J3127">
        <v>210854</v>
      </c>
      <c r="K3127" t="s">
        <v>3378</v>
      </c>
      <c r="L3127">
        <v>7106510.0099999998</v>
      </c>
      <c r="M3127">
        <v>0</v>
      </c>
      <c r="N3127">
        <v>0</v>
      </c>
      <c r="O3127">
        <v>7106510.0099999998</v>
      </c>
      <c r="P3127" t="s">
        <v>607</v>
      </c>
      <c r="Q3127">
        <v>7106510.0099999998</v>
      </c>
      <c r="R3127">
        <v>0</v>
      </c>
      <c r="S3127">
        <v>0</v>
      </c>
      <c r="T3127" t="s">
        <v>2903</v>
      </c>
      <c r="U3127" s="221">
        <f t="shared" si="97"/>
        <v>0</v>
      </c>
    </row>
    <row r="3128" spans="1:21" hidden="1">
      <c r="A3128" s="55" t="str">
        <f t="shared" si="96"/>
        <v>Y0D10</v>
      </c>
      <c r="B3128" s="55">
        <f>VLOOKUP(J3128,'Mapping-CITI'!A:E,5,0)</f>
        <v>0</v>
      </c>
      <c r="D3128" s="42">
        <v>45016</v>
      </c>
      <c r="E3128" s="42">
        <v>45199</v>
      </c>
      <c r="F3128" t="s">
        <v>2903</v>
      </c>
      <c r="G3128" t="s">
        <v>2930</v>
      </c>
      <c r="H3128">
        <v>2250</v>
      </c>
      <c r="I3128" t="s">
        <v>2774</v>
      </c>
      <c r="J3128">
        <v>211103</v>
      </c>
      <c r="K3128" t="s">
        <v>2249</v>
      </c>
      <c r="L3128">
        <v>-10815.43</v>
      </c>
      <c r="M3128">
        <v>60828.91</v>
      </c>
      <c r="N3128">
        <v>57379.05</v>
      </c>
      <c r="O3128">
        <v>-7365.57</v>
      </c>
      <c r="P3128" t="s">
        <v>607</v>
      </c>
      <c r="Q3128">
        <v>-7365.57</v>
      </c>
      <c r="R3128">
        <v>60828.91</v>
      </c>
      <c r="S3128">
        <v>106.58</v>
      </c>
      <c r="T3128" t="s">
        <v>2903</v>
      </c>
      <c r="U3128" s="221">
        <f t="shared" si="97"/>
        <v>3.4498600000000003E-4</v>
      </c>
    </row>
    <row r="3129" spans="1:21" hidden="1">
      <c r="A3129" s="55" t="str">
        <f t="shared" si="96"/>
        <v>Y0D10</v>
      </c>
      <c r="B3129" s="55">
        <f>VLOOKUP(J3129,'Mapping-CITI'!A:E,5,0)</f>
        <v>0</v>
      </c>
      <c r="D3129" s="42">
        <v>45016</v>
      </c>
      <c r="E3129" s="42">
        <v>45199</v>
      </c>
      <c r="F3129" t="s">
        <v>2903</v>
      </c>
      <c r="G3129" t="s">
        <v>2930</v>
      </c>
      <c r="H3129">
        <v>2250</v>
      </c>
      <c r="I3129" t="s">
        <v>2774</v>
      </c>
      <c r="J3129">
        <v>211106</v>
      </c>
      <c r="K3129" t="s">
        <v>2250</v>
      </c>
      <c r="L3129">
        <v>-210442.95</v>
      </c>
      <c r="M3129">
        <v>26713502.199999999</v>
      </c>
      <c r="N3129">
        <v>26560662.859999999</v>
      </c>
      <c r="O3129">
        <v>-57603.61</v>
      </c>
      <c r="P3129" t="s">
        <v>607</v>
      </c>
      <c r="Q3129">
        <v>-57603.61</v>
      </c>
      <c r="R3129">
        <v>26713502.199999999</v>
      </c>
      <c r="S3129">
        <v>26560662.859999999</v>
      </c>
      <c r="T3129" t="s">
        <v>2903</v>
      </c>
      <c r="U3129" s="221">
        <f t="shared" si="97"/>
        <v>1.5283933999999985E-2</v>
      </c>
    </row>
    <row r="3130" spans="1:21" hidden="1">
      <c r="A3130" s="55" t="str">
        <f t="shared" si="96"/>
        <v>Y0D10</v>
      </c>
      <c r="B3130" s="55">
        <f>VLOOKUP(J3130,'Mapping-CITI'!A:E,5,0)</f>
        <v>0</v>
      </c>
      <c r="D3130" s="42">
        <v>45016</v>
      </c>
      <c r="E3130" s="42">
        <v>45199</v>
      </c>
      <c r="F3130" t="s">
        <v>2903</v>
      </c>
      <c r="G3130" t="s">
        <v>2930</v>
      </c>
      <c r="H3130">
        <v>2250</v>
      </c>
      <c r="I3130" t="s">
        <v>2774</v>
      </c>
      <c r="J3130">
        <v>211120</v>
      </c>
      <c r="K3130" t="s">
        <v>852</v>
      </c>
      <c r="L3130">
        <v>-0.02</v>
      </c>
      <c r="M3130">
        <v>0.02</v>
      </c>
      <c r="N3130">
        <v>0</v>
      </c>
      <c r="O3130">
        <v>0</v>
      </c>
      <c r="P3130" t="s">
        <v>607</v>
      </c>
      <c r="Q3130">
        <v>0</v>
      </c>
      <c r="R3130">
        <v>0.02</v>
      </c>
      <c r="S3130">
        <v>0</v>
      </c>
      <c r="T3130" t="s">
        <v>2903</v>
      </c>
      <c r="U3130" s="221">
        <f t="shared" si="97"/>
        <v>2.0000000000000001E-9</v>
      </c>
    </row>
    <row r="3131" spans="1:21" hidden="1">
      <c r="A3131" s="55" t="str">
        <f t="shared" si="96"/>
        <v>Y0D10</v>
      </c>
      <c r="B3131" s="55">
        <f>VLOOKUP(J3131,'Mapping-CITI'!A:E,5,0)</f>
        <v>0</v>
      </c>
      <c r="D3131" s="42">
        <v>45016</v>
      </c>
      <c r="E3131" s="42">
        <v>45199</v>
      </c>
      <c r="F3131" t="s">
        <v>2903</v>
      </c>
      <c r="G3131" t="s">
        <v>2930</v>
      </c>
      <c r="H3131">
        <v>2250</v>
      </c>
      <c r="I3131" t="s">
        <v>2774</v>
      </c>
      <c r="J3131">
        <v>211121</v>
      </c>
      <c r="K3131" t="s">
        <v>2252</v>
      </c>
      <c r="L3131">
        <v>-1731609.95</v>
      </c>
      <c r="M3131">
        <v>21543105</v>
      </c>
      <c r="N3131">
        <v>25282462</v>
      </c>
      <c r="O3131">
        <v>-5470966.9500000002</v>
      </c>
      <c r="P3131" t="s">
        <v>607</v>
      </c>
      <c r="Q3131">
        <v>-5470966.9500000002</v>
      </c>
      <c r="R3131">
        <v>21141167</v>
      </c>
      <c r="S3131">
        <v>0</v>
      </c>
      <c r="T3131" t="s">
        <v>2903</v>
      </c>
      <c r="U3131" s="221">
        <f t="shared" si="97"/>
        <v>-0.37393569999999998</v>
      </c>
    </row>
    <row r="3132" spans="1:21" hidden="1">
      <c r="A3132" s="55" t="str">
        <f t="shared" si="96"/>
        <v>Y0D10</v>
      </c>
      <c r="B3132" s="55">
        <f>VLOOKUP(J3132,'Mapping-CITI'!A:E,5,0)</f>
        <v>0</v>
      </c>
      <c r="D3132" s="42">
        <v>45016</v>
      </c>
      <c r="E3132" s="42">
        <v>45199</v>
      </c>
      <c r="F3132" t="s">
        <v>2903</v>
      </c>
      <c r="G3132" t="s">
        <v>2930</v>
      </c>
      <c r="H3132">
        <v>2250</v>
      </c>
      <c r="I3132" t="s">
        <v>2774</v>
      </c>
      <c r="J3132">
        <v>211122</v>
      </c>
      <c r="K3132" t="s">
        <v>2253</v>
      </c>
      <c r="L3132">
        <v>-7786.55</v>
      </c>
      <c r="M3132">
        <v>59349.37</v>
      </c>
      <c r="N3132">
        <v>65259.72</v>
      </c>
      <c r="O3132">
        <v>-13696.9</v>
      </c>
      <c r="P3132" t="s">
        <v>607</v>
      </c>
      <c r="Q3132">
        <v>-13696.9</v>
      </c>
      <c r="R3132">
        <v>58763.41</v>
      </c>
      <c r="S3132">
        <v>0</v>
      </c>
      <c r="T3132" t="s">
        <v>2903</v>
      </c>
      <c r="U3132" s="221">
        <f t="shared" si="97"/>
        <v>-5.9103499999999985E-4</v>
      </c>
    </row>
    <row r="3133" spans="1:21" hidden="1">
      <c r="A3133" s="55" t="str">
        <f t="shared" si="96"/>
        <v>Y0D1Ignore</v>
      </c>
      <c r="B3133" s="55" t="str">
        <f>VLOOKUP(J3133,'Mapping-CITI'!A:E,5,0)</f>
        <v>Ignore</v>
      </c>
      <c r="D3133" s="42">
        <v>45016</v>
      </c>
      <c r="E3133" s="42">
        <v>45199</v>
      </c>
      <c r="F3133" t="s">
        <v>2903</v>
      </c>
      <c r="G3133" t="s">
        <v>2930</v>
      </c>
      <c r="H3133">
        <v>2220</v>
      </c>
      <c r="I3133" t="s">
        <v>2775</v>
      </c>
      <c r="J3133">
        <v>211128</v>
      </c>
      <c r="K3133" t="s">
        <v>3388</v>
      </c>
      <c r="L3133">
        <v>-3428782.19</v>
      </c>
      <c r="M3133">
        <v>0</v>
      </c>
      <c r="N3133">
        <v>0</v>
      </c>
      <c r="O3133">
        <v>-3428782.19</v>
      </c>
      <c r="P3133" t="s">
        <v>607</v>
      </c>
      <c r="Q3133">
        <v>-3428782.19</v>
      </c>
      <c r="R3133">
        <v>0</v>
      </c>
      <c r="S3133">
        <v>0</v>
      </c>
      <c r="T3133" t="s">
        <v>2903</v>
      </c>
      <c r="U3133" s="221">
        <f t="shared" si="97"/>
        <v>0</v>
      </c>
    </row>
    <row r="3134" spans="1:21" hidden="1">
      <c r="A3134" s="55" t="str">
        <f t="shared" si="96"/>
        <v>Y0D1Ignore</v>
      </c>
      <c r="B3134" s="55" t="str">
        <f>VLOOKUP(J3134,'Mapping-CITI'!A:E,5,0)</f>
        <v>Ignore</v>
      </c>
      <c r="D3134" s="42">
        <v>45016</v>
      </c>
      <c r="E3134" s="42">
        <v>45199</v>
      </c>
      <c r="F3134" t="s">
        <v>2903</v>
      </c>
      <c r="G3134" t="s">
        <v>2930</v>
      </c>
      <c r="H3134">
        <v>2250</v>
      </c>
      <c r="I3134" t="s">
        <v>2774</v>
      </c>
      <c r="J3134">
        <v>211140</v>
      </c>
      <c r="K3134" t="s">
        <v>3389</v>
      </c>
      <c r="L3134">
        <v>11764.01</v>
      </c>
      <c r="M3134">
        <v>0</v>
      </c>
      <c r="N3134">
        <v>11764.01</v>
      </c>
      <c r="O3134">
        <v>0</v>
      </c>
      <c r="P3134" t="s">
        <v>607</v>
      </c>
      <c r="Q3134">
        <v>0</v>
      </c>
      <c r="R3134">
        <v>0</v>
      </c>
      <c r="S3134">
        <v>11764.01</v>
      </c>
      <c r="T3134" t="s">
        <v>2903</v>
      </c>
      <c r="U3134" s="221">
        <f t="shared" si="97"/>
        <v>-1.1764010000000001E-3</v>
      </c>
    </row>
    <row r="3135" spans="1:21" hidden="1">
      <c r="A3135" s="55" t="str">
        <f t="shared" si="96"/>
        <v>Y0D10</v>
      </c>
      <c r="B3135" s="55">
        <f>VLOOKUP(J3135,'Mapping-CITI'!A:E,5,0)</f>
        <v>0</v>
      </c>
      <c r="D3135" s="42">
        <v>45016</v>
      </c>
      <c r="E3135" s="42">
        <v>45199</v>
      </c>
      <c r="F3135" t="s">
        <v>2903</v>
      </c>
      <c r="G3135" t="s">
        <v>2930</v>
      </c>
      <c r="H3135">
        <v>2250</v>
      </c>
      <c r="I3135" t="s">
        <v>2774</v>
      </c>
      <c r="J3135">
        <v>211146</v>
      </c>
      <c r="K3135" t="s">
        <v>2749</v>
      </c>
      <c r="L3135">
        <v>111.14</v>
      </c>
      <c r="M3135">
        <v>22351352</v>
      </c>
      <c r="N3135">
        <v>22351352</v>
      </c>
      <c r="O3135">
        <v>111.14</v>
      </c>
      <c r="P3135" t="s">
        <v>607</v>
      </c>
      <c r="Q3135">
        <v>111.14</v>
      </c>
      <c r="R3135">
        <v>22351352</v>
      </c>
      <c r="S3135">
        <v>22351352</v>
      </c>
      <c r="T3135" t="s">
        <v>2903</v>
      </c>
      <c r="U3135" s="221">
        <f t="shared" si="97"/>
        <v>0</v>
      </c>
    </row>
    <row r="3136" spans="1:21" hidden="1">
      <c r="A3136" s="55" t="str">
        <f t="shared" si="96"/>
        <v>Y0D10</v>
      </c>
      <c r="B3136" s="55">
        <f>VLOOKUP(J3136,'Mapping-CITI'!A:E,5,0)</f>
        <v>0</v>
      </c>
      <c r="D3136" s="42">
        <v>45016</v>
      </c>
      <c r="E3136" s="42">
        <v>45199</v>
      </c>
      <c r="F3136" t="s">
        <v>2903</v>
      </c>
      <c r="G3136" t="s">
        <v>2930</v>
      </c>
      <c r="H3136">
        <v>2250</v>
      </c>
      <c r="I3136" t="s">
        <v>2774</v>
      </c>
      <c r="J3136">
        <v>211172</v>
      </c>
      <c r="K3136" t="s">
        <v>2262</v>
      </c>
      <c r="L3136">
        <v>-2860574.61</v>
      </c>
      <c r="M3136">
        <v>36913359.799999997</v>
      </c>
      <c r="N3136">
        <v>62278705.859999999</v>
      </c>
      <c r="O3136">
        <v>-28225920.670000002</v>
      </c>
      <c r="P3136" t="s">
        <v>607</v>
      </c>
      <c r="Q3136">
        <v>-28225920.670000002</v>
      </c>
      <c r="R3136">
        <v>36913359.799999997</v>
      </c>
      <c r="S3136">
        <v>6166365.9500000002</v>
      </c>
      <c r="T3136" t="s">
        <v>2903</v>
      </c>
      <c r="U3136" s="221">
        <f t="shared" si="97"/>
        <v>-2.536534606</v>
      </c>
    </row>
    <row r="3137" spans="1:21" hidden="1">
      <c r="A3137" s="55" t="str">
        <f t="shared" si="96"/>
        <v>Y0D10</v>
      </c>
      <c r="B3137" s="55">
        <f>VLOOKUP(J3137,'Mapping-CITI'!A:E,5,0)</f>
        <v>0</v>
      </c>
      <c r="D3137" s="42">
        <v>45016</v>
      </c>
      <c r="E3137" s="42">
        <v>45199</v>
      </c>
      <c r="F3137" t="s">
        <v>2903</v>
      </c>
      <c r="G3137" t="s">
        <v>2930</v>
      </c>
      <c r="H3137">
        <v>2250</v>
      </c>
      <c r="I3137" t="s">
        <v>2774</v>
      </c>
      <c r="J3137">
        <v>211176</v>
      </c>
      <c r="K3137" t="s">
        <v>2266</v>
      </c>
      <c r="L3137">
        <v>-902407.26</v>
      </c>
      <c r="M3137">
        <v>0</v>
      </c>
      <c r="N3137">
        <v>0</v>
      </c>
      <c r="O3137">
        <v>-902407.26</v>
      </c>
      <c r="P3137" t="s">
        <v>607</v>
      </c>
      <c r="Q3137">
        <v>-902407.26</v>
      </c>
      <c r="R3137">
        <v>0</v>
      </c>
      <c r="S3137">
        <v>0</v>
      </c>
      <c r="T3137" t="s">
        <v>2903</v>
      </c>
      <c r="U3137" s="221">
        <f t="shared" si="97"/>
        <v>0</v>
      </c>
    </row>
    <row r="3138" spans="1:21" hidden="1">
      <c r="A3138" s="55" t="str">
        <f t="shared" si="96"/>
        <v>Y0D10</v>
      </c>
      <c r="B3138" s="55">
        <f>VLOOKUP(J3138,'Mapping-CITI'!A:E,5,0)</f>
        <v>0</v>
      </c>
      <c r="D3138" s="42">
        <v>45016</v>
      </c>
      <c r="E3138" s="42">
        <v>45199</v>
      </c>
      <c r="F3138" t="s">
        <v>2903</v>
      </c>
      <c r="G3138" t="s">
        <v>2930</v>
      </c>
      <c r="H3138">
        <v>2250</v>
      </c>
      <c r="I3138" t="s">
        <v>2774</v>
      </c>
      <c r="J3138">
        <v>211177</v>
      </c>
      <c r="K3138" t="s">
        <v>2267</v>
      </c>
      <c r="L3138">
        <v>-194480.15</v>
      </c>
      <c r="M3138">
        <v>0</v>
      </c>
      <c r="N3138">
        <v>0</v>
      </c>
      <c r="O3138">
        <v>-194480.15</v>
      </c>
      <c r="P3138" t="s">
        <v>607</v>
      </c>
      <c r="Q3138">
        <v>-194480.15</v>
      </c>
      <c r="R3138">
        <v>0</v>
      </c>
      <c r="S3138">
        <v>0</v>
      </c>
      <c r="T3138" t="s">
        <v>2903</v>
      </c>
      <c r="U3138" s="221">
        <f t="shared" si="97"/>
        <v>0</v>
      </c>
    </row>
    <row r="3139" spans="1:21" hidden="1">
      <c r="A3139" s="55" t="str">
        <f t="shared" ref="A3139:A3202" si="98">F3139&amp;B3139</f>
        <v>Y0D10</v>
      </c>
      <c r="B3139" s="55">
        <f>VLOOKUP(J3139,'Mapping-CITI'!A:E,5,0)</f>
        <v>0</v>
      </c>
      <c r="D3139" s="42">
        <v>45016</v>
      </c>
      <c r="E3139" s="42">
        <v>45199</v>
      </c>
      <c r="F3139" t="s">
        <v>2903</v>
      </c>
      <c r="G3139" t="s">
        <v>2930</v>
      </c>
      <c r="H3139">
        <v>2250</v>
      </c>
      <c r="I3139" t="s">
        <v>2774</v>
      </c>
      <c r="J3139">
        <v>211632</v>
      </c>
      <c r="K3139" t="s">
        <v>2543</v>
      </c>
      <c r="L3139">
        <v>-1557023.92</v>
      </c>
      <c r="M3139">
        <v>4687543.13</v>
      </c>
      <c r="N3139">
        <v>1893452.34</v>
      </c>
      <c r="O3139">
        <v>1237066.8700000001</v>
      </c>
      <c r="P3139" t="s">
        <v>607</v>
      </c>
      <c r="Q3139">
        <v>1237066.8700000001</v>
      </c>
      <c r="R3139">
        <v>4687543.13</v>
      </c>
      <c r="S3139">
        <v>1893452.34</v>
      </c>
      <c r="T3139" t="s">
        <v>2903</v>
      </c>
      <c r="U3139" s="221">
        <f t="shared" ref="U3139:U3202" si="99">(M3139-N3139)/10^7</f>
        <v>0.279409079</v>
      </c>
    </row>
    <row r="3140" spans="1:21" hidden="1">
      <c r="A3140" s="55" t="str">
        <f t="shared" si="98"/>
        <v>Y0D1Ignore</v>
      </c>
      <c r="B3140" s="55" t="str">
        <f>VLOOKUP(J3140,'Mapping-CITI'!A:E,5,0)</f>
        <v>Ignore</v>
      </c>
      <c r="D3140" s="42">
        <v>45016</v>
      </c>
      <c r="E3140" s="42">
        <v>45199</v>
      </c>
      <c r="F3140" t="s">
        <v>2903</v>
      </c>
      <c r="G3140" t="s">
        <v>2930</v>
      </c>
      <c r="H3140">
        <v>2250</v>
      </c>
      <c r="I3140" t="s">
        <v>2774</v>
      </c>
      <c r="J3140">
        <v>232330</v>
      </c>
      <c r="K3140" t="s">
        <v>3392</v>
      </c>
      <c r="L3140">
        <v>-0.01</v>
      </c>
      <c r="M3140">
        <v>0</v>
      </c>
      <c r="N3140">
        <v>0</v>
      </c>
      <c r="O3140">
        <v>-0.01</v>
      </c>
      <c r="P3140" t="s">
        <v>607</v>
      </c>
      <c r="Q3140">
        <v>-0.01</v>
      </c>
      <c r="R3140">
        <v>0</v>
      </c>
      <c r="S3140">
        <v>0</v>
      </c>
      <c r="T3140" t="s">
        <v>2903</v>
      </c>
      <c r="U3140" s="221">
        <f t="shared" si="99"/>
        <v>0</v>
      </c>
    </row>
    <row r="3141" spans="1:21" hidden="1">
      <c r="A3141" s="55" t="str">
        <f t="shared" si="98"/>
        <v>Y0D10</v>
      </c>
      <c r="B3141" s="55">
        <f>VLOOKUP(J3141,'Mapping-CITI'!A:E,5,0)</f>
        <v>0</v>
      </c>
      <c r="D3141" s="42">
        <v>45016</v>
      </c>
      <c r="E3141" s="42">
        <v>45199</v>
      </c>
      <c r="F3141" t="s">
        <v>2903</v>
      </c>
      <c r="G3141" t="s">
        <v>2930</v>
      </c>
      <c r="H3141">
        <v>2220</v>
      </c>
      <c r="I3141" t="s">
        <v>2775</v>
      </c>
      <c r="J3141">
        <v>260101</v>
      </c>
      <c r="K3141" t="s">
        <v>2271</v>
      </c>
      <c r="L3141">
        <v>0</v>
      </c>
      <c r="M3141">
        <v>11950670696.68</v>
      </c>
      <c r="N3141">
        <v>12330764467.59</v>
      </c>
      <c r="O3141">
        <v>-380093770.91000003</v>
      </c>
      <c r="P3141" t="s">
        <v>607</v>
      </c>
      <c r="Q3141">
        <v>-380093770.91000003</v>
      </c>
      <c r="R3141">
        <v>0</v>
      </c>
      <c r="S3141">
        <v>0</v>
      </c>
      <c r="T3141" t="s">
        <v>2903</v>
      </c>
      <c r="U3141" s="221">
        <f t="shared" si="99"/>
        <v>-38.009377090999983</v>
      </c>
    </row>
    <row r="3142" spans="1:21" hidden="1">
      <c r="A3142" s="55" t="str">
        <f t="shared" si="98"/>
        <v>Y0D10</v>
      </c>
      <c r="B3142" s="55">
        <f>VLOOKUP(J3142,'Mapping-CITI'!A:E,5,0)</f>
        <v>0</v>
      </c>
      <c r="D3142" s="42">
        <v>45016</v>
      </c>
      <c r="E3142" s="42">
        <v>45199</v>
      </c>
      <c r="F3142" t="s">
        <v>2903</v>
      </c>
      <c r="G3142" t="s">
        <v>2930</v>
      </c>
      <c r="H3142">
        <v>2220</v>
      </c>
      <c r="I3142" t="s">
        <v>2775</v>
      </c>
      <c r="J3142">
        <v>260118</v>
      </c>
      <c r="K3142" t="s">
        <v>2275</v>
      </c>
      <c r="L3142">
        <v>0</v>
      </c>
      <c r="M3142">
        <v>206406058872.17999</v>
      </c>
      <c r="N3142">
        <v>206406058872.17999</v>
      </c>
      <c r="O3142">
        <v>0</v>
      </c>
      <c r="P3142" t="s">
        <v>607</v>
      </c>
      <c r="Q3142">
        <v>0</v>
      </c>
      <c r="R3142">
        <v>0</v>
      </c>
      <c r="S3142">
        <v>0</v>
      </c>
      <c r="T3142" t="s">
        <v>2903</v>
      </c>
      <c r="U3142" s="221">
        <f t="shared" si="99"/>
        <v>0</v>
      </c>
    </row>
    <row r="3143" spans="1:21" hidden="1">
      <c r="A3143" s="55" t="str">
        <f t="shared" si="98"/>
        <v>Y0D10</v>
      </c>
      <c r="B3143" s="55">
        <f>VLOOKUP(J3143,'Mapping-CITI'!A:E,5,0)</f>
        <v>0</v>
      </c>
      <c r="D3143" s="42">
        <v>45016</v>
      </c>
      <c r="E3143" s="42">
        <v>45199</v>
      </c>
      <c r="F3143" t="s">
        <v>2903</v>
      </c>
      <c r="G3143" t="s">
        <v>2930</v>
      </c>
      <c r="H3143">
        <v>2240</v>
      </c>
      <c r="I3143" t="s">
        <v>2795</v>
      </c>
      <c r="J3143">
        <v>260202</v>
      </c>
      <c r="K3143" t="s">
        <v>2281</v>
      </c>
      <c r="L3143">
        <v>0</v>
      </c>
      <c r="M3143">
        <v>6593036141.5900002</v>
      </c>
      <c r="N3143">
        <v>6593036141.5900002</v>
      </c>
      <c r="O3143">
        <v>0</v>
      </c>
      <c r="P3143" t="s">
        <v>607</v>
      </c>
      <c r="Q3143">
        <v>0</v>
      </c>
      <c r="R3143">
        <v>0</v>
      </c>
      <c r="S3143">
        <v>0</v>
      </c>
      <c r="T3143" t="s">
        <v>2903</v>
      </c>
      <c r="U3143" s="221">
        <f t="shared" si="99"/>
        <v>0</v>
      </c>
    </row>
    <row r="3144" spans="1:21" hidden="1">
      <c r="A3144" s="55" t="str">
        <f t="shared" si="98"/>
        <v>Y0D10</v>
      </c>
      <c r="B3144" s="55">
        <f>VLOOKUP(J3144,'Mapping-CITI'!A:E,5,0)</f>
        <v>0</v>
      </c>
      <c r="D3144" s="42">
        <v>45016</v>
      </c>
      <c r="E3144" s="42">
        <v>45199</v>
      </c>
      <c r="F3144" t="s">
        <v>2903</v>
      </c>
      <c r="G3144" t="s">
        <v>2930</v>
      </c>
      <c r="H3144">
        <v>2240</v>
      </c>
      <c r="I3144" t="s">
        <v>2795</v>
      </c>
      <c r="J3144">
        <v>260221</v>
      </c>
      <c r="K3144" t="s">
        <v>2282</v>
      </c>
      <c r="L3144">
        <v>-934357.29</v>
      </c>
      <c r="M3144">
        <v>545306827.91999996</v>
      </c>
      <c r="N3144">
        <v>553501631.27999997</v>
      </c>
      <c r="O3144">
        <v>-9129160.6500000004</v>
      </c>
      <c r="P3144" t="s">
        <v>607</v>
      </c>
      <c r="Q3144">
        <v>-9129160.6500000004</v>
      </c>
      <c r="R3144">
        <v>544904417.47000003</v>
      </c>
      <c r="S3144">
        <v>0</v>
      </c>
      <c r="T3144" t="s">
        <v>2903</v>
      </c>
      <c r="U3144" s="221">
        <f t="shared" si="99"/>
        <v>-0.81948033600000147</v>
      </c>
    </row>
    <row r="3145" spans="1:21" hidden="1">
      <c r="A3145" s="55" t="str">
        <f t="shared" si="98"/>
        <v>Y0D10</v>
      </c>
      <c r="B3145" s="55">
        <f>VLOOKUP(J3145,'Mapping-CITI'!A:E,5,0)</f>
        <v>0</v>
      </c>
      <c r="D3145" s="42">
        <v>45016</v>
      </c>
      <c r="E3145" s="42">
        <v>45199</v>
      </c>
      <c r="F3145" t="s">
        <v>2903</v>
      </c>
      <c r="G3145" t="s">
        <v>2930</v>
      </c>
      <c r="H3145">
        <v>2240</v>
      </c>
      <c r="I3145" t="s">
        <v>2795</v>
      </c>
      <c r="J3145">
        <v>260222</v>
      </c>
      <c r="K3145" t="s">
        <v>2283</v>
      </c>
      <c r="L3145">
        <v>-29555097.829999998</v>
      </c>
      <c r="M3145">
        <v>5894840354.5699997</v>
      </c>
      <c r="N3145">
        <v>5948831885.9200001</v>
      </c>
      <c r="O3145">
        <v>-83546629.180000007</v>
      </c>
      <c r="P3145" t="s">
        <v>607</v>
      </c>
      <c r="Q3145">
        <v>-83546629.180000007</v>
      </c>
      <c r="R3145">
        <v>5837044216.8400002</v>
      </c>
      <c r="S3145">
        <v>0</v>
      </c>
      <c r="T3145" t="s">
        <v>2903</v>
      </c>
      <c r="U3145" s="221">
        <f t="shared" si="99"/>
        <v>-5.3991531350000379</v>
      </c>
    </row>
    <row r="3146" spans="1:21" hidden="1">
      <c r="A3146" s="55" t="str">
        <f t="shared" si="98"/>
        <v>Y0D1Ignore</v>
      </c>
      <c r="B3146" s="55" t="str">
        <f>VLOOKUP(J3146,'Mapping-CITI'!A:E,5,0)</f>
        <v>Ignore</v>
      </c>
      <c r="D3146" s="42">
        <v>45016</v>
      </c>
      <c r="E3146" s="42">
        <v>45199</v>
      </c>
      <c r="F3146" t="s">
        <v>2903</v>
      </c>
      <c r="G3146" t="s">
        <v>2930</v>
      </c>
      <c r="H3146">
        <v>2250</v>
      </c>
      <c r="I3146" t="s">
        <v>2774</v>
      </c>
      <c r="J3146">
        <v>260274</v>
      </c>
      <c r="K3146" t="s">
        <v>3419</v>
      </c>
      <c r="L3146">
        <v>166036.44</v>
      </c>
      <c r="M3146">
        <v>677800</v>
      </c>
      <c r="N3146">
        <v>0</v>
      </c>
      <c r="O3146">
        <v>843836.44</v>
      </c>
      <c r="P3146" t="s">
        <v>607</v>
      </c>
      <c r="Q3146">
        <v>843836.44</v>
      </c>
      <c r="R3146">
        <v>677800</v>
      </c>
      <c r="S3146">
        <v>0</v>
      </c>
      <c r="T3146" t="s">
        <v>2903</v>
      </c>
      <c r="U3146" s="221">
        <f t="shared" si="99"/>
        <v>6.7780000000000007E-2</v>
      </c>
    </row>
    <row r="3147" spans="1:21" hidden="1">
      <c r="A3147" s="55" t="str">
        <f t="shared" si="98"/>
        <v>Y0D10</v>
      </c>
      <c r="B3147" s="55">
        <f>VLOOKUP(J3147,'Mapping-CITI'!A:E,5,0)</f>
        <v>0</v>
      </c>
      <c r="D3147" s="42">
        <v>45016</v>
      </c>
      <c r="E3147" s="42">
        <v>45199</v>
      </c>
      <c r="F3147" t="s">
        <v>2903</v>
      </c>
      <c r="G3147" t="s">
        <v>2930</v>
      </c>
      <c r="H3147">
        <v>2140</v>
      </c>
      <c r="I3147" t="s">
        <v>2806</v>
      </c>
      <c r="J3147">
        <v>260802</v>
      </c>
      <c r="K3147" t="s">
        <v>2284</v>
      </c>
      <c r="L3147">
        <v>-52.19</v>
      </c>
      <c r="M3147">
        <v>204855109.56999999</v>
      </c>
      <c r="N3147">
        <v>204855103.55000001</v>
      </c>
      <c r="O3147">
        <v>-46.17</v>
      </c>
      <c r="P3147" t="s">
        <v>607</v>
      </c>
      <c r="Q3147">
        <v>-46.17</v>
      </c>
      <c r="R3147">
        <v>238278923.96000001</v>
      </c>
      <c r="S3147">
        <v>290562895.38999999</v>
      </c>
      <c r="T3147" t="s">
        <v>2903</v>
      </c>
      <c r="U3147" s="221">
        <f t="shared" si="99"/>
        <v>6.0199999809265133E-7</v>
      </c>
    </row>
    <row r="3148" spans="1:21" hidden="1">
      <c r="A3148" s="55" t="str">
        <f t="shared" si="98"/>
        <v>Y0D1Ignore</v>
      </c>
      <c r="B3148" s="55" t="str">
        <f>VLOOKUP(J3148,'Mapping-CITI'!A:E,5,0)</f>
        <v>Ignore</v>
      </c>
      <c r="D3148" s="42">
        <v>45016</v>
      </c>
      <c r="E3148" s="42">
        <v>45199</v>
      </c>
      <c r="F3148" t="s">
        <v>2903</v>
      </c>
      <c r="G3148" t="s">
        <v>2930</v>
      </c>
      <c r="H3148">
        <v>2140</v>
      </c>
      <c r="I3148" t="s">
        <v>2806</v>
      </c>
      <c r="J3148">
        <v>260811</v>
      </c>
      <c r="K3148" t="s">
        <v>3394</v>
      </c>
      <c r="L3148">
        <v>0.15</v>
      </c>
      <c r="M3148">
        <v>0</v>
      </c>
      <c r="N3148">
        <v>0</v>
      </c>
      <c r="O3148">
        <v>0.15</v>
      </c>
      <c r="P3148" t="s">
        <v>607</v>
      </c>
      <c r="Q3148">
        <v>0.15</v>
      </c>
      <c r="R3148">
        <v>0</v>
      </c>
      <c r="S3148">
        <v>0</v>
      </c>
      <c r="T3148" t="s">
        <v>2903</v>
      </c>
      <c r="U3148" s="221">
        <f t="shared" si="99"/>
        <v>0</v>
      </c>
    </row>
    <row r="3149" spans="1:21" hidden="1">
      <c r="A3149" s="55" t="str">
        <f t="shared" si="98"/>
        <v>Y0D10</v>
      </c>
      <c r="B3149" s="55">
        <f>VLOOKUP(J3149,'Mapping-CITI'!A:E,5,0)</f>
        <v>0</v>
      </c>
      <c r="D3149" s="42">
        <v>45016</v>
      </c>
      <c r="E3149" s="42">
        <v>45199</v>
      </c>
      <c r="F3149" t="s">
        <v>2903</v>
      </c>
      <c r="G3149" t="s">
        <v>2930</v>
      </c>
      <c r="H3149">
        <v>2140</v>
      </c>
      <c r="I3149" t="s">
        <v>2806</v>
      </c>
      <c r="J3149">
        <v>260815</v>
      </c>
      <c r="K3149" t="s">
        <v>2286</v>
      </c>
      <c r="L3149">
        <v>-7330127.7699999996</v>
      </c>
      <c r="M3149">
        <v>0</v>
      </c>
      <c r="N3149">
        <v>0</v>
      </c>
      <c r="O3149">
        <v>-7330127.7699999996</v>
      </c>
      <c r="P3149" t="s">
        <v>607</v>
      </c>
      <c r="Q3149">
        <v>-7330127.7699999996</v>
      </c>
      <c r="R3149">
        <v>0</v>
      </c>
      <c r="S3149">
        <v>0</v>
      </c>
      <c r="T3149" t="s">
        <v>2903</v>
      </c>
      <c r="U3149" s="221">
        <f t="shared" si="99"/>
        <v>0</v>
      </c>
    </row>
    <row r="3150" spans="1:21" hidden="1">
      <c r="A3150" s="55" t="str">
        <f t="shared" si="98"/>
        <v>Y0D10</v>
      </c>
      <c r="B3150" s="55">
        <f>VLOOKUP(J3150,'Mapping-CITI'!A:E,5,0)</f>
        <v>0</v>
      </c>
      <c r="D3150" s="42">
        <v>45016</v>
      </c>
      <c r="E3150" s="42">
        <v>45199</v>
      </c>
      <c r="F3150" t="s">
        <v>2903</v>
      </c>
      <c r="G3150" t="s">
        <v>2930</v>
      </c>
      <c r="H3150">
        <v>2250</v>
      </c>
      <c r="I3150" t="s">
        <v>2774</v>
      </c>
      <c r="J3150">
        <v>260836</v>
      </c>
      <c r="K3150" t="s">
        <v>2705</v>
      </c>
      <c r="L3150">
        <v>-4270162.34</v>
      </c>
      <c r="M3150">
        <v>23723954.829999998</v>
      </c>
      <c r="N3150">
        <v>23649912.949999999</v>
      </c>
      <c r="O3150">
        <v>-4196120.46</v>
      </c>
      <c r="P3150" t="s">
        <v>607</v>
      </c>
      <c r="Q3150">
        <v>-4196120.46</v>
      </c>
      <c r="R3150">
        <v>23654991.579999998</v>
      </c>
      <c r="S3150">
        <v>392921</v>
      </c>
      <c r="T3150" t="s">
        <v>2903</v>
      </c>
      <c r="U3150" s="221">
        <f t="shared" si="99"/>
        <v>7.4041879999998958E-3</v>
      </c>
    </row>
    <row r="3151" spans="1:21" hidden="1">
      <c r="A3151" s="55" t="str">
        <f t="shared" si="98"/>
        <v>Y0D10</v>
      </c>
      <c r="B3151" s="55">
        <f>VLOOKUP(J3151,'Mapping-CITI'!A:E,5,0)</f>
        <v>0</v>
      </c>
      <c r="D3151" s="42">
        <v>45016</v>
      </c>
      <c r="E3151" s="42">
        <v>45199</v>
      </c>
      <c r="F3151" t="s">
        <v>2903</v>
      </c>
      <c r="G3151" t="s">
        <v>2930</v>
      </c>
      <c r="H3151">
        <v>2250</v>
      </c>
      <c r="I3151" t="s">
        <v>2774</v>
      </c>
      <c r="J3151">
        <v>260837</v>
      </c>
      <c r="K3151" t="s">
        <v>2706</v>
      </c>
      <c r="L3151">
        <v>-4270162.34</v>
      </c>
      <c r="M3151">
        <v>23723954.829999998</v>
      </c>
      <c r="N3151">
        <v>23649912.949999999</v>
      </c>
      <c r="O3151">
        <v>-4196120.46</v>
      </c>
      <c r="P3151" t="s">
        <v>607</v>
      </c>
      <c r="Q3151">
        <v>-4196120.46</v>
      </c>
      <c r="R3151">
        <v>23654991.579999998</v>
      </c>
      <c r="S3151">
        <v>392921</v>
      </c>
      <c r="T3151" t="s">
        <v>2903</v>
      </c>
      <c r="U3151" s="221">
        <f t="shared" si="99"/>
        <v>7.4041879999998958E-3</v>
      </c>
    </row>
    <row r="3152" spans="1:21" hidden="1">
      <c r="A3152" s="55" t="str">
        <f t="shared" si="98"/>
        <v>Y0D10</v>
      </c>
      <c r="B3152" s="55">
        <f>VLOOKUP(J3152,'Mapping-CITI'!A:E,5,0)</f>
        <v>0</v>
      </c>
      <c r="D3152" s="42">
        <v>45016</v>
      </c>
      <c r="E3152" s="42">
        <v>45199</v>
      </c>
      <c r="F3152" t="s">
        <v>2903</v>
      </c>
      <c r="G3152" t="s">
        <v>2930</v>
      </c>
      <c r="H3152">
        <v>2140</v>
      </c>
      <c r="I3152" t="s">
        <v>2806</v>
      </c>
      <c r="J3152">
        <v>260905</v>
      </c>
      <c r="K3152" t="s">
        <v>2288</v>
      </c>
      <c r="L3152">
        <v>-1183873.23</v>
      </c>
      <c r="M3152">
        <v>0</v>
      </c>
      <c r="N3152">
        <v>0</v>
      </c>
      <c r="O3152">
        <v>-1183873.23</v>
      </c>
      <c r="P3152" t="s">
        <v>607</v>
      </c>
      <c r="Q3152">
        <v>-1183873.23</v>
      </c>
      <c r="R3152">
        <v>0</v>
      </c>
      <c r="S3152">
        <v>0</v>
      </c>
      <c r="T3152" t="s">
        <v>2903</v>
      </c>
      <c r="U3152" s="221">
        <f t="shared" si="99"/>
        <v>0</v>
      </c>
    </row>
    <row r="3153" spans="1:21" hidden="1">
      <c r="A3153" s="55" t="str">
        <f t="shared" si="98"/>
        <v>Y0D1Ignore</v>
      </c>
      <c r="B3153" s="55" t="str">
        <f>VLOOKUP(J3153,'Mapping-CITI'!A:E,5,0)</f>
        <v>Ignore</v>
      </c>
      <c r="D3153" s="42">
        <v>45016</v>
      </c>
      <c r="E3153" s="42">
        <v>45199</v>
      </c>
      <c r="F3153" t="s">
        <v>2903</v>
      </c>
      <c r="G3153" t="s">
        <v>2930</v>
      </c>
      <c r="H3153">
        <v>2250</v>
      </c>
      <c r="I3153" t="s">
        <v>2774</v>
      </c>
      <c r="J3153">
        <v>260911</v>
      </c>
      <c r="K3153" t="s">
        <v>4267</v>
      </c>
      <c r="L3153">
        <v>0</v>
      </c>
      <c r="M3153">
        <v>4260204.62</v>
      </c>
      <c r="N3153">
        <v>4260204.62</v>
      </c>
      <c r="O3153">
        <v>0</v>
      </c>
      <c r="P3153" t="s">
        <v>607</v>
      </c>
      <c r="Q3153">
        <v>0</v>
      </c>
      <c r="R3153">
        <v>4260204.62</v>
      </c>
      <c r="S3153">
        <v>4260204.62</v>
      </c>
      <c r="T3153" t="s">
        <v>2903</v>
      </c>
      <c r="U3153" s="221">
        <f t="shared" si="99"/>
        <v>0</v>
      </c>
    </row>
    <row r="3154" spans="1:21" hidden="1">
      <c r="A3154" s="55" t="str">
        <f t="shared" si="98"/>
        <v>Y0D10</v>
      </c>
      <c r="B3154" s="55">
        <f>VLOOKUP(J3154,'Mapping-CITI'!A:E,5,0)</f>
        <v>0</v>
      </c>
      <c r="D3154" s="42">
        <v>45016</v>
      </c>
      <c r="E3154" s="42">
        <v>45199</v>
      </c>
      <c r="F3154" t="s">
        <v>2903</v>
      </c>
      <c r="G3154" t="s">
        <v>2930</v>
      </c>
      <c r="H3154">
        <v>2250</v>
      </c>
      <c r="I3154" t="s">
        <v>2774</v>
      </c>
      <c r="J3154">
        <v>260930</v>
      </c>
      <c r="K3154" t="s">
        <v>2291</v>
      </c>
      <c r="L3154">
        <v>0</v>
      </c>
      <c r="M3154">
        <v>0</v>
      </c>
      <c r="N3154">
        <v>0</v>
      </c>
      <c r="O3154">
        <v>0</v>
      </c>
      <c r="P3154" t="s">
        <v>607</v>
      </c>
      <c r="Q3154">
        <v>0</v>
      </c>
      <c r="R3154">
        <v>0</v>
      </c>
      <c r="S3154">
        <v>0</v>
      </c>
      <c r="T3154" t="s">
        <v>2903</v>
      </c>
      <c r="U3154" s="221">
        <f t="shared" si="99"/>
        <v>0</v>
      </c>
    </row>
    <row r="3155" spans="1:21" hidden="1">
      <c r="A3155" s="55" t="str">
        <f t="shared" si="98"/>
        <v>Y0D10</v>
      </c>
      <c r="B3155" s="55">
        <f>VLOOKUP(J3155,'Mapping-CITI'!A:E,5,0)</f>
        <v>0</v>
      </c>
      <c r="D3155" s="42">
        <v>45016</v>
      </c>
      <c r="E3155" s="42">
        <v>45199</v>
      </c>
      <c r="F3155" t="s">
        <v>2903</v>
      </c>
      <c r="G3155" t="s">
        <v>2930</v>
      </c>
      <c r="H3155">
        <v>2250</v>
      </c>
      <c r="I3155" t="s">
        <v>2774</v>
      </c>
      <c r="J3155">
        <v>260942</v>
      </c>
      <c r="K3155" t="s">
        <v>2292</v>
      </c>
      <c r="L3155">
        <v>-26390.48</v>
      </c>
      <c r="M3155">
        <v>48505</v>
      </c>
      <c r="N3155">
        <v>59094</v>
      </c>
      <c r="O3155">
        <v>-36979.480000000003</v>
      </c>
      <c r="P3155" t="s">
        <v>607</v>
      </c>
      <c r="Q3155">
        <v>-36979.480000000003</v>
      </c>
      <c r="R3155">
        <v>47166</v>
      </c>
      <c r="S3155">
        <v>0</v>
      </c>
      <c r="T3155" t="s">
        <v>2903</v>
      </c>
      <c r="U3155" s="221">
        <f t="shared" si="99"/>
        <v>-1.0589E-3</v>
      </c>
    </row>
    <row r="3156" spans="1:21" hidden="1">
      <c r="A3156" s="55" t="str">
        <f t="shared" si="98"/>
        <v>Y0D10</v>
      </c>
      <c r="B3156" s="55">
        <f>VLOOKUP(J3156,'Mapping-CITI'!A:E,5,0)</f>
        <v>0</v>
      </c>
      <c r="D3156" s="42">
        <v>45016</v>
      </c>
      <c r="E3156" s="42">
        <v>45199</v>
      </c>
      <c r="F3156" t="s">
        <v>2903</v>
      </c>
      <c r="G3156" t="s">
        <v>2930</v>
      </c>
      <c r="H3156">
        <v>2220</v>
      </c>
      <c r="I3156" t="s">
        <v>2775</v>
      </c>
      <c r="J3156">
        <v>261026</v>
      </c>
      <c r="K3156" t="s">
        <v>2549</v>
      </c>
      <c r="L3156">
        <v>-20581026.050000001</v>
      </c>
      <c r="M3156">
        <v>14196218.59</v>
      </c>
      <c r="N3156">
        <v>692438.72</v>
      </c>
      <c r="O3156">
        <v>-7077246.1799999997</v>
      </c>
      <c r="P3156" t="s">
        <v>607</v>
      </c>
      <c r="Q3156">
        <v>-7077246.1799999997</v>
      </c>
      <c r="R3156">
        <v>14196218.59</v>
      </c>
      <c r="S3156">
        <v>692438.72</v>
      </c>
      <c r="T3156" t="s">
        <v>2903</v>
      </c>
      <c r="U3156" s="221">
        <f t="shared" si="99"/>
        <v>1.3503779869999999</v>
      </c>
    </row>
    <row r="3157" spans="1:21" hidden="1">
      <c r="A3157" s="55" t="str">
        <f t="shared" si="98"/>
        <v>Y0D10</v>
      </c>
      <c r="B3157" s="55">
        <f>VLOOKUP(J3157,'Mapping-CITI'!A:E,5,0)</f>
        <v>0</v>
      </c>
      <c r="D3157" s="42">
        <v>45016</v>
      </c>
      <c r="E3157" s="42">
        <v>45199</v>
      </c>
      <c r="F3157" t="s">
        <v>2903</v>
      </c>
      <c r="G3157" t="s">
        <v>2930</v>
      </c>
      <c r="H3157">
        <v>2220</v>
      </c>
      <c r="I3157" t="s">
        <v>2775</v>
      </c>
      <c r="J3157">
        <v>261027</v>
      </c>
      <c r="K3157" t="s">
        <v>2855</v>
      </c>
      <c r="L3157">
        <v>-4869326.3</v>
      </c>
      <c r="M3157">
        <v>24342097.75</v>
      </c>
      <c r="N3157">
        <v>25440350.68</v>
      </c>
      <c r="O3157">
        <v>-5967579.2300000004</v>
      </c>
      <c r="P3157" t="s">
        <v>607</v>
      </c>
      <c r="Q3157">
        <v>-5967579.2300000004</v>
      </c>
      <c r="R3157">
        <v>24342097.75</v>
      </c>
      <c r="S3157">
        <v>0</v>
      </c>
      <c r="T3157" t="s">
        <v>2903</v>
      </c>
      <c r="U3157" s="221">
        <f t="shared" si="99"/>
        <v>-0.10982529299999998</v>
      </c>
    </row>
    <row r="3158" spans="1:21" hidden="1">
      <c r="A3158" s="55" t="str">
        <f t="shared" si="98"/>
        <v>Y0D10</v>
      </c>
      <c r="B3158" s="55">
        <f>VLOOKUP(J3158,'Mapping-CITI'!A:E,5,0)</f>
        <v>0</v>
      </c>
      <c r="D3158" s="42">
        <v>45016</v>
      </c>
      <c r="E3158" s="42">
        <v>45199</v>
      </c>
      <c r="F3158" t="s">
        <v>2903</v>
      </c>
      <c r="G3158" t="s">
        <v>2930</v>
      </c>
      <c r="H3158">
        <v>2220</v>
      </c>
      <c r="I3158" t="s">
        <v>2775</v>
      </c>
      <c r="J3158">
        <v>261038</v>
      </c>
      <c r="K3158" t="s">
        <v>2672</v>
      </c>
      <c r="L3158">
        <v>-636121.9</v>
      </c>
      <c r="M3158">
        <v>0</v>
      </c>
      <c r="N3158">
        <v>0</v>
      </c>
      <c r="O3158">
        <v>-636121.9</v>
      </c>
      <c r="P3158" t="s">
        <v>607</v>
      </c>
      <c r="Q3158">
        <v>-636121.9</v>
      </c>
      <c r="R3158">
        <v>0</v>
      </c>
      <c r="S3158">
        <v>0</v>
      </c>
      <c r="T3158" t="s">
        <v>2903</v>
      </c>
      <c r="U3158" s="221">
        <f t="shared" si="99"/>
        <v>0</v>
      </c>
    </row>
    <row r="3159" spans="1:21" hidden="1">
      <c r="A3159" s="55" t="str">
        <f t="shared" si="98"/>
        <v>Y0D10</v>
      </c>
      <c r="B3159" s="55">
        <f>VLOOKUP(J3159,'Mapping-CITI'!A:E,5,0)</f>
        <v>0</v>
      </c>
      <c r="D3159" s="42">
        <v>45016</v>
      </c>
      <c r="E3159" s="42">
        <v>45199</v>
      </c>
      <c r="F3159" t="s">
        <v>2903</v>
      </c>
      <c r="G3159" t="s">
        <v>2930</v>
      </c>
      <c r="H3159">
        <v>2220</v>
      </c>
      <c r="I3159" t="s">
        <v>2775</v>
      </c>
      <c r="J3159">
        <v>261259</v>
      </c>
      <c r="K3159" t="s">
        <v>2707</v>
      </c>
      <c r="L3159">
        <v>-17998.71</v>
      </c>
      <c r="M3159">
        <v>117628.71</v>
      </c>
      <c r="N3159">
        <v>128029</v>
      </c>
      <c r="O3159">
        <v>-28399</v>
      </c>
      <c r="P3159" t="s">
        <v>607</v>
      </c>
      <c r="Q3159">
        <v>-28399</v>
      </c>
      <c r="R3159">
        <v>116423.69</v>
      </c>
      <c r="S3159">
        <v>0</v>
      </c>
      <c r="T3159" t="s">
        <v>2903</v>
      </c>
      <c r="U3159" s="221">
        <f t="shared" si="99"/>
        <v>-1.0400289999999994E-3</v>
      </c>
    </row>
    <row r="3160" spans="1:21" hidden="1">
      <c r="A3160" s="55" t="str">
        <f t="shared" si="98"/>
        <v>Y0D10</v>
      </c>
      <c r="B3160" s="55">
        <f>VLOOKUP(J3160,'Mapping-CITI'!A:E,5,0)</f>
        <v>0</v>
      </c>
      <c r="D3160" s="42">
        <v>45016</v>
      </c>
      <c r="E3160" s="42">
        <v>45199</v>
      </c>
      <c r="F3160" t="s">
        <v>2903</v>
      </c>
      <c r="G3160" t="s">
        <v>2930</v>
      </c>
      <c r="H3160">
        <v>2220</v>
      </c>
      <c r="I3160" t="s">
        <v>2775</v>
      </c>
      <c r="J3160">
        <v>261260</v>
      </c>
      <c r="K3160" t="s">
        <v>2708</v>
      </c>
      <c r="L3160">
        <v>-17998.71</v>
      </c>
      <c r="M3160">
        <v>117628.71</v>
      </c>
      <c r="N3160">
        <v>128029</v>
      </c>
      <c r="O3160">
        <v>-28399</v>
      </c>
      <c r="P3160" t="s">
        <v>607</v>
      </c>
      <c r="Q3160">
        <v>-28399</v>
      </c>
      <c r="R3160">
        <v>116423.69</v>
      </c>
      <c r="S3160">
        <v>0</v>
      </c>
      <c r="T3160" t="s">
        <v>2903</v>
      </c>
      <c r="U3160" s="221">
        <f t="shared" si="99"/>
        <v>-1.0400289999999994E-3</v>
      </c>
    </row>
    <row r="3161" spans="1:21" hidden="1">
      <c r="A3161" s="55" t="str">
        <f t="shared" si="98"/>
        <v>Y0D10</v>
      </c>
      <c r="B3161" s="55">
        <f>VLOOKUP(J3161,'Mapping-CITI'!A:E,5,0)</f>
        <v>0</v>
      </c>
      <c r="D3161" s="42">
        <v>45016</v>
      </c>
      <c r="E3161" s="42">
        <v>45199</v>
      </c>
      <c r="F3161" t="s">
        <v>2903</v>
      </c>
      <c r="G3161" t="s">
        <v>2930</v>
      </c>
      <c r="H3161">
        <v>2220</v>
      </c>
      <c r="I3161" t="s">
        <v>2775</v>
      </c>
      <c r="J3161">
        <v>261262</v>
      </c>
      <c r="K3161" t="s">
        <v>2709</v>
      </c>
      <c r="L3161">
        <v>-113392.67</v>
      </c>
      <c r="M3161">
        <v>736894.88</v>
      </c>
      <c r="N3161">
        <v>843891.98</v>
      </c>
      <c r="O3161">
        <v>-220389.77</v>
      </c>
      <c r="P3161" t="s">
        <v>607</v>
      </c>
      <c r="Q3161">
        <v>-220389.77</v>
      </c>
      <c r="R3161">
        <v>734476.73</v>
      </c>
      <c r="S3161">
        <v>0</v>
      </c>
      <c r="T3161" t="s">
        <v>2903</v>
      </c>
      <c r="U3161" s="221">
        <f t="shared" si="99"/>
        <v>-1.0699709999999998E-2</v>
      </c>
    </row>
    <row r="3162" spans="1:21" hidden="1">
      <c r="A3162" s="55" t="str">
        <f t="shared" si="98"/>
        <v>Y0D10</v>
      </c>
      <c r="B3162" s="55">
        <f>VLOOKUP(J3162,'Mapping-CITI'!A:E,5,0)</f>
        <v>0</v>
      </c>
      <c r="D3162" s="42">
        <v>45016</v>
      </c>
      <c r="E3162" s="42">
        <v>45199</v>
      </c>
      <c r="F3162" t="s">
        <v>2903</v>
      </c>
      <c r="G3162" t="s">
        <v>2930</v>
      </c>
      <c r="H3162">
        <v>2150</v>
      </c>
      <c r="I3162" t="s">
        <v>2797</v>
      </c>
      <c r="J3162">
        <v>281101</v>
      </c>
      <c r="K3162" t="s">
        <v>2296</v>
      </c>
      <c r="L3162">
        <v>-6018457685.5699997</v>
      </c>
      <c r="M3162">
        <v>0</v>
      </c>
      <c r="N3162">
        <v>0</v>
      </c>
      <c r="O3162">
        <v>-10377471663.75</v>
      </c>
      <c r="P3162" t="s">
        <v>607</v>
      </c>
      <c r="Q3162">
        <v>-10377471663.75</v>
      </c>
      <c r="R3162">
        <v>0</v>
      </c>
      <c r="S3162">
        <v>0</v>
      </c>
      <c r="T3162" t="s">
        <v>2903</v>
      </c>
      <c r="U3162" s="221">
        <f t="shared" si="99"/>
        <v>0</v>
      </c>
    </row>
    <row r="3163" spans="1:21" hidden="1">
      <c r="A3163" s="55" t="str">
        <f t="shared" si="98"/>
        <v>Y0D10</v>
      </c>
      <c r="B3163" s="55">
        <f>VLOOKUP(J3163,'Mapping-CITI'!A:E,5,0)</f>
        <v>0</v>
      </c>
      <c r="D3163" s="42">
        <v>45016</v>
      </c>
      <c r="E3163" s="42">
        <v>45199</v>
      </c>
      <c r="F3163" t="s">
        <v>2903</v>
      </c>
      <c r="G3163" t="s">
        <v>2930</v>
      </c>
      <c r="H3163">
        <v>2150</v>
      </c>
      <c r="I3163" t="s">
        <v>2797</v>
      </c>
      <c r="J3163">
        <v>281102</v>
      </c>
      <c r="K3163" t="s">
        <v>2544</v>
      </c>
      <c r="L3163">
        <v>-32662697720.330002</v>
      </c>
      <c r="M3163">
        <v>0</v>
      </c>
      <c r="N3163">
        <v>0</v>
      </c>
      <c r="O3163">
        <v>-32300776446.880001</v>
      </c>
      <c r="P3163" t="s">
        <v>607</v>
      </c>
      <c r="Q3163">
        <v>-32300776446.880001</v>
      </c>
      <c r="R3163">
        <v>0</v>
      </c>
      <c r="S3163">
        <v>0</v>
      </c>
      <c r="T3163" t="s">
        <v>2903</v>
      </c>
      <c r="U3163" s="221">
        <f t="shared" si="99"/>
        <v>0</v>
      </c>
    </row>
    <row r="3164" spans="1:21" hidden="1">
      <c r="A3164" s="55" t="str">
        <f t="shared" si="98"/>
        <v>Y0D10</v>
      </c>
      <c r="B3164" s="55">
        <f>VLOOKUP(J3164,'Mapping-CITI'!A:E,5,0)</f>
        <v>0</v>
      </c>
      <c r="D3164" s="42">
        <v>45016</v>
      </c>
      <c r="E3164" s="42">
        <v>45199</v>
      </c>
      <c r="F3164" t="s">
        <v>2903</v>
      </c>
      <c r="G3164" t="s">
        <v>2930</v>
      </c>
      <c r="H3164">
        <v>2110</v>
      </c>
      <c r="I3164" t="s">
        <v>2790</v>
      </c>
      <c r="J3164">
        <v>281114</v>
      </c>
      <c r="K3164" t="s">
        <v>2611</v>
      </c>
      <c r="L3164">
        <v>0</v>
      </c>
      <c r="M3164">
        <v>150000</v>
      </c>
      <c r="N3164">
        <v>150000</v>
      </c>
      <c r="O3164">
        <v>0</v>
      </c>
      <c r="P3164" t="s">
        <v>607</v>
      </c>
      <c r="Q3164">
        <v>0</v>
      </c>
      <c r="R3164">
        <v>150000</v>
      </c>
      <c r="S3164">
        <v>150000</v>
      </c>
      <c r="T3164" t="s">
        <v>2903</v>
      </c>
      <c r="U3164" s="221">
        <f t="shared" si="99"/>
        <v>0</v>
      </c>
    </row>
    <row r="3165" spans="1:21" hidden="1">
      <c r="A3165" s="55" t="str">
        <f t="shared" si="98"/>
        <v>Y0D10</v>
      </c>
      <c r="B3165" s="55">
        <f>VLOOKUP(J3165,'Mapping-CITI'!A:E,5,0)</f>
        <v>0</v>
      </c>
      <c r="D3165" s="42">
        <v>45016</v>
      </c>
      <c r="E3165" s="42">
        <v>45199</v>
      </c>
      <c r="F3165" t="s">
        <v>2903</v>
      </c>
      <c r="G3165" t="s">
        <v>2930</v>
      </c>
      <c r="H3165">
        <v>2150</v>
      </c>
      <c r="I3165" t="s">
        <v>2797</v>
      </c>
      <c r="J3165">
        <v>281166</v>
      </c>
      <c r="K3165" t="s">
        <v>2309</v>
      </c>
      <c r="L3165">
        <v>-9064189765.3700008</v>
      </c>
      <c r="M3165">
        <v>1108679587.99</v>
      </c>
      <c r="N3165">
        <v>1556084449.78</v>
      </c>
      <c r="O3165">
        <v>-9511594627.1599998</v>
      </c>
      <c r="P3165" t="s">
        <v>607</v>
      </c>
      <c r="Q3165">
        <v>-9511594627.1599998</v>
      </c>
      <c r="R3165">
        <v>0</v>
      </c>
      <c r="S3165">
        <v>0</v>
      </c>
      <c r="T3165" t="s">
        <v>2903</v>
      </c>
      <c r="U3165" s="221">
        <f t="shared" si="99"/>
        <v>-44.740486178999994</v>
      </c>
    </row>
    <row r="3166" spans="1:21" hidden="1">
      <c r="A3166" s="55" t="str">
        <f t="shared" si="98"/>
        <v>Y0D10</v>
      </c>
      <c r="B3166" s="55">
        <f>VLOOKUP(J3166,'Mapping-CITI'!A:E,5,0)</f>
        <v>0</v>
      </c>
      <c r="D3166" s="42">
        <v>45016</v>
      </c>
      <c r="E3166" s="42">
        <v>45199</v>
      </c>
      <c r="F3166" t="s">
        <v>2903</v>
      </c>
      <c r="G3166" t="s">
        <v>2930</v>
      </c>
      <c r="H3166">
        <v>2150</v>
      </c>
      <c r="I3166" t="s">
        <v>2797</v>
      </c>
      <c r="J3166">
        <v>281167</v>
      </c>
      <c r="K3166" t="s">
        <v>2835</v>
      </c>
      <c r="L3166">
        <v>-401988180.22000003</v>
      </c>
      <c r="M3166">
        <v>60777129.079999998</v>
      </c>
      <c r="N3166">
        <v>39971957.75</v>
      </c>
      <c r="O3166">
        <v>-381183008.88999999</v>
      </c>
      <c r="P3166" t="s">
        <v>607</v>
      </c>
      <c r="Q3166">
        <v>-381183008.88999999</v>
      </c>
      <c r="R3166">
        <v>0</v>
      </c>
      <c r="S3166">
        <v>0</v>
      </c>
      <c r="T3166" t="s">
        <v>2903</v>
      </c>
      <c r="U3166" s="221">
        <f t="shared" si="99"/>
        <v>2.0805171329999999</v>
      </c>
    </row>
    <row r="3167" spans="1:21" hidden="1">
      <c r="A3167" s="55" t="str">
        <f t="shared" si="98"/>
        <v>Y0D10</v>
      </c>
      <c r="B3167" s="55">
        <f>VLOOKUP(J3167,'Mapping-CITI'!A:E,5,0)</f>
        <v>0</v>
      </c>
      <c r="D3167" s="42">
        <v>45016</v>
      </c>
      <c r="E3167" s="42">
        <v>45199</v>
      </c>
      <c r="F3167" t="s">
        <v>2903</v>
      </c>
      <c r="G3167" t="s">
        <v>2930</v>
      </c>
      <c r="H3167">
        <v>2250</v>
      </c>
      <c r="I3167" t="s">
        <v>2774</v>
      </c>
      <c r="J3167">
        <v>281212</v>
      </c>
      <c r="K3167" t="s">
        <v>2314</v>
      </c>
      <c r="L3167">
        <v>-1472588.83</v>
      </c>
      <c r="M3167">
        <v>9759495.6899999995</v>
      </c>
      <c r="N3167">
        <v>10202243.619999999</v>
      </c>
      <c r="O3167">
        <v>-1915336.76</v>
      </c>
      <c r="P3167" t="s">
        <v>607</v>
      </c>
      <c r="Q3167">
        <v>-1915336.76</v>
      </c>
      <c r="R3167">
        <v>9759495.6899999995</v>
      </c>
      <c r="S3167">
        <v>0</v>
      </c>
      <c r="T3167" t="s">
        <v>2903</v>
      </c>
      <c r="U3167" s="221">
        <f t="shared" si="99"/>
        <v>-4.4274792999999972E-2</v>
      </c>
    </row>
    <row r="3168" spans="1:21" hidden="1">
      <c r="A3168" s="55" t="str">
        <f t="shared" si="98"/>
        <v>Y0D10</v>
      </c>
      <c r="B3168" s="55">
        <f>VLOOKUP(J3168,'Mapping-CITI'!A:E,5,0)</f>
        <v>0</v>
      </c>
      <c r="D3168" s="42">
        <v>45016</v>
      </c>
      <c r="E3168" s="42">
        <v>45199</v>
      </c>
      <c r="F3168" t="s">
        <v>2903</v>
      </c>
      <c r="G3168" t="s">
        <v>2930</v>
      </c>
      <c r="H3168">
        <v>2250</v>
      </c>
      <c r="I3168" t="s">
        <v>2774</v>
      </c>
      <c r="J3168">
        <v>281260</v>
      </c>
      <c r="K3168" t="s">
        <v>2315</v>
      </c>
      <c r="L3168">
        <v>29396.49</v>
      </c>
      <c r="M3168">
        <v>0</v>
      </c>
      <c r="N3168">
        <v>0</v>
      </c>
      <c r="O3168">
        <v>29396.49</v>
      </c>
      <c r="P3168" t="s">
        <v>607</v>
      </c>
      <c r="Q3168">
        <v>29396.49</v>
      </c>
      <c r="R3168">
        <v>0</v>
      </c>
      <c r="S3168">
        <v>0</v>
      </c>
      <c r="T3168" t="s">
        <v>2903</v>
      </c>
      <c r="U3168" s="221">
        <f t="shared" si="99"/>
        <v>0</v>
      </c>
    </row>
    <row r="3169" spans="1:21" hidden="1">
      <c r="A3169" s="55" t="str">
        <f t="shared" si="98"/>
        <v>Y0D10</v>
      </c>
      <c r="B3169" s="55">
        <f>VLOOKUP(J3169,'Mapping-CITI'!A:E,5,0)</f>
        <v>0</v>
      </c>
      <c r="D3169" s="42">
        <v>45016</v>
      </c>
      <c r="E3169" s="42">
        <v>45199</v>
      </c>
      <c r="F3169" t="s">
        <v>2903</v>
      </c>
      <c r="G3169" t="s">
        <v>2930</v>
      </c>
      <c r="H3169">
        <v>2250</v>
      </c>
      <c r="I3169" t="s">
        <v>2774</v>
      </c>
      <c r="J3169">
        <v>281263</v>
      </c>
      <c r="K3169" t="s">
        <v>2318</v>
      </c>
      <c r="L3169">
        <v>-11469.95</v>
      </c>
      <c r="M3169">
        <v>11469.95</v>
      </c>
      <c r="N3169">
        <v>0</v>
      </c>
      <c r="O3169">
        <v>0</v>
      </c>
      <c r="P3169" t="s">
        <v>607</v>
      </c>
      <c r="Q3169">
        <v>0</v>
      </c>
      <c r="R3169">
        <v>11469.95</v>
      </c>
      <c r="S3169">
        <v>0</v>
      </c>
      <c r="T3169" t="s">
        <v>2903</v>
      </c>
      <c r="U3169" s="221">
        <f t="shared" si="99"/>
        <v>1.146995E-3</v>
      </c>
    </row>
    <row r="3170" spans="1:21" hidden="1">
      <c r="A3170" s="55" t="str">
        <f t="shared" si="98"/>
        <v>Y0D10</v>
      </c>
      <c r="B3170" s="55">
        <f>VLOOKUP(J3170,'Mapping-CITI'!A:E,5,0)</f>
        <v>0</v>
      </c>
      <c r="D3170" s="42">
        <v>45016</v>
      </c>
      <c r="E3170" s="42">
        <v>45199</v>
      </c>
      <c r="F3170" t="s">
        <v>2903</v>
      </c>
      <c r="G3170" t="s">
        <v>2930</v>
      </c>
      <c r="H3170">
        <v>2250</v>
      </c>
      <c r="I3170" t="s">
        <v>2774</v>
      </c>
      <c r="J3170">
        <v>281264</v>
      </c>
      <c r="K3170" t="s">
        <v>2319</v>
      </c>
      <c r="L3170">
        <v>-16901938.219999999</v>
      </c>
      <c r="M3170">
        <v>0</v>
      </c>
      <c r="N3170">
        <v>0</v>
      </c>
      <c r="O3170">
        <v>-16901938.219999999</v>
      </c>
      <c r="P3170" t="s">
        <v>607</v>
      </c>
      <c r="Q3170">
        <v>-16901938.219999999</v>
      </c>
      <c r="R3170">
        <v>0</v>
      </c>
      <c r="S3170">
        <v>0</v>
      </c>
      <c r="T3170" t="s">
        <v>2903</v>
      </c>
      <c r="U3170" s="221">
        <f t="shared" si="99"/>
        <v>0</v>
      </c>
    </row>
    <row r="3171" spans="1:21" hidden="1">
      <c r="A3171" s="55" t="str">
        <f t="shared" si="98"/>
        <v>Y0D10</v>
      </c>
      <c r="B3171" s="55">
        <f>VLOOKUP(J3171,'Mapping-CITI'!A:E,5,0)</f>
        <v>0</v>
      </c>
      <c r="D3171" s="42">
        <v>45016</v>
      </c>
      <c r="E3171" s="42">
        <v>45199</v>
      </c>
      <c r="F3171" t="s">
        <v>2903</v>
      </c>
      <c r="G3171" t="s">
        <v>2930</v>
      </c>
      <c r="H3171">
        <v>2250</v>
      </c>
      <c r="I3171" t="s">
        <v>2774</v>
      </c>
      <c r="J3171">
        <v>281266</v>
      </c>
      <c r="K3171" t="s">
        <v>2321</v>
      </c>
      <c r="L3171">
        <v>-10314.4</v>
      </c>
      <c r="M3171">
        <v>0</v>
      </c>
      <c r="N3171">
        <v>0</v>
      </c>
      <c r="O3171">
        <v>-10314.4</v>
      </c>
      <c r="P3171" t="s">
        <v>607</v>
      </c>
      <c r="Q3171">
        <v>-10314.4</v>
      </c>
      <c r="R3171">
        <v>0</v>
      </c>
      <c r="S3171">
        <v>0</v>
      </c>
      <c r="T3171" t="s">
        <v>2903</v>
      </c>
      <c r="U3171" s="221">
        <f t="shared" si="99"/>
        <v>0</v>
      </c>
    </row>
    <row r="3172" spans="1:21" hidden="1">
      <c r="A3172" s="55" t="str">
        <f t="shared" si="98"/>
        <v>Y0D10</v>
      </c>
      <c r="B3172" s="55">
        <f>VLOOKUP(J3172,'Mapping-CITI'!A:E,5,0)</f>
        <v>0</v>
      </c>
      <c r="D3172" s="42">
        <v>45016</v>
      </c>
      <c r="E3172" s="42">
        <v>45199</v>
      </c>
      <c r="F3172" t="s">
        <v>2903</v>
      </c>
      <c r="G3172" t="s">
        <v>2930</v>
      </c>
      <c r="H3172">
        <v>2250</v>
      </c>
      <c r="I3172" t="s">
        <v>2774</v>
      </c>
      <c r="J3172">
        <v>281267</v>
      </c>
      <c r="K3172" t="s">
        <v>2322</v>
      </c>
      <c r="L3172">
        <v>-1473.18</v>
      </c>
      <c r="M3172">
        <v>0</v>
      </c>
      <c r="N3172">
        <v>0</v>
      </c>
      <c r="O3172">
        <v>-1473.18</v>
      </c>
      <c r="P3172" t="s">
        <v>607</v>
      </c>
      <c r="Q3172">
        <v>-1473.18</v>
      </c>
      <c r="R3172">
        <v>0</v>
      </c>
      <c r="S3172">
        <v>0</v>
      </c>
      <c r="T3172" t="s">
        <v>2903</v>
      </c>
      <c r="U3172" s="221">
        <f t="shared" si="99"/>
        <v>0</v>
      </c>
    </row>
    <row r="3173" spans="1:21" hidden="1">
      <c r="A3173" s="55" t="str">
        <f t="shared" si="98"/>
        <v>Y0D10</v>
      </c>
      <c r="B3173" s="55">
        <f>VLOOKUP(J3173,'Mapping-CITI'!A:E,5,0)</f>
        <v>0</v>
      </c>
      <c r="D3173" s="42">
        <v>45016</v>
      </c>
      <c r="E3173" s="42">
        <v>45199</v>
      </c>
      <c r="F3173" t="s">
        <v>2903</v>
      </c>
      <c r="G3173" t="s">
        <v>2930</v>
      </c>
      <c r="H3173">
        <v>2250</v>
      </c>
      <c r="I3173" t="s">
        <v>2774</v>
      </c>
      <c r="J3173">
        <v>281271</v>
      </c>
      <c r="K3173" t="s">
        <v>2325</v>
      </c>
      <c r="L3173">
        <v>-843836.35</v>
      </c>
      <c r="M3173">
        <v>0</v>
      </c>
      <c r="N3173">
        <v>0</v>
      </c>
      <c r="O3173">
        <v>-843836.35</v>
      </c>
      <c r="P3173" t="s">
        <v>607</v>
      </c>
      <c r="Q3173">
        <v>-843836.35</v>
      </c>
      <c r="R3173">
        <v>0</v>
      </c>
      <c r="S3173">
        <v>0</v>
      </c>
      <c r="T3173" t="s">
        <v>2903</v>
      </c>
      <c r="U3173" s="221">
        <f t="shared" si="99"/>
        <v>0</v>
      </c>
    </row>
    <row r="3174" spans="1:21" hidden="1">
      <c r="A3174" s="55" t="str">
        <f t="shared" si="98"/>
        <v>Y0D10</v>
      </c>
      <c r="B3174" s="55">
        <f>VLOOKUP(J3174,'Mapping-CITI'!A:E,5,0)</f>
        <v>0</v>
      </c>
      <c r="D3174" s="42">
        <v>45016</v>
      </c>
      <c r="E3174" s="42">
        <v>45199</v>
      </c>
      <c r="F3174" t="s">
        <v>2903</v>
      </c>
      <c r="G3174" t="s">
        <v>2930</v>
      </c>
      <c r="H3174">
        <v>2250</v>
      </c>
      <c r="I3174" t="s">
        <v>2774</v>
      </c>
      <c r="J3174">
        <v>281275</v>
      </c>
      <c r="K3174" t="s">
        <v>2329</v>
      </c>
      <c r="L3174">
        <v>-1975</v>
      </c>
      <c r="M3174">
        <v>0</v>
      </c>
      <c r="N3174">
        <v>0</v>
      </c>
      <c r="O3174">
        <v>-1975</v>
      </c>
      <c r="P3174" t="s">
        <v>607</v>
      </c>
      <c r="Q3174">
        <v>-1975</v>
      </c>
      <c r="R3174">
        <v>0</v>
      </c>
      <c r="S3174">
        <v>0</v>
      </c>
      <c r="T3174" t="s">
        <v>2903</v>
      </c>
      <c r="U3174" s="221">
        <f t="shared" si="99"/>
        <v>0</v>
      </c>
    </row>
    <row r="3175" spans="1:21" hidden="1">
      <c r="A3175" s="55" t="str">
        <f t="shared" si="98"/>
        <v>Y0D10</v>
      </c>
      <c r="B3175" s="55">
        <f>VLOOKUP(J3175,'Mapping-CITI'!A:E,5,0)</f>
        <v>0</v>
      </c>
      <c r="D3175" s="42">
        <v>45016</v>
      </c>
      <c r="E3175" s="42">
        <v>45199</v>
      </c>
      <c r="F3175" t="s">
        <v>2903</v>
      </c>
      <c r="G3175" t="s">
        <v>2930</v>
      </c>
      <c r="H3175">
        <v>2250</v>
      </c>
      <c r="I3175" t="s">
        <v>2774</v>
      </c>
      <c r="J3175">
        <v>281276</v>
      </c>
      <c r="K3175" t="s">
        <v>2330</v>
      </c>
      <c r="L3175">
        <v>0</v>
      </c>
      <c r="M3175">
        <v>0</v>
      </c>
      <c r="N3175">
        <v>3181.55</v>
      </c>
      <c r="O3175">
        <v>-3181.55</v>
      </c>
      <c r="P3175" t="s">
        <v>607</v>
      </c>
      <c r="Q3175">
        <v>-3181.55</v>
      </c>
      <c r="R3175">
        <v>0</v>
      </c>
      <c r="S3175">
        <v>3181.55</v>
      </c>
      <c r="T3175" t="s">
        <v>2903</v>
      </c>
      <c r="U3175" s="221">
        <f t="shared" si="99"/>
        <v>-3.1815500000000003E-4</v>
      </c>
    </row>
    <row r="3176" spans="1:21" hidden="1">
      <c r="A3176" s="55" t="str">
        <f t="shared" si="98"/>
        <v>Y0D10</v>
      </c>
      <c r="B3176" s="55">
        <f>VLOOKUP(J3176,'Mapping-CITI'!A:E,5,0)</f>
        <v>0</v>
      </c>
      <c r="D3176" s="42">
        <v>45016</v>
      </c>
      <c r="E3176" s="42">
        <v>45199</v>
      </c>
      <c r="F3176" t="s">
        <v>2903</v>
      </c>
      <c r="G3176" t="s">
        <v>2930</v>
      </c>
      <c r="H3176">
        <v>2150</v>
      </c>
      <c r="I3176" t="s">
        <v>2797</v>
      </c>
      <c r="J3176">
        <v>281290</v>
      </c>
      <c r="K3176" t="s">
        <v>2550</v>
      </c>
      <c r="L3176">
        <v>-160921702.56</v>
      </c>
      <c r="M3176">
        <v>6992401.0599999996</v>
      </c>
      <c r="N3176">
        <v>8094116.2000000002</v>
      </c>
      <c r="O3176">
        <v>-162023417.69999999</v>
      </c>
      <c r="P3176" t="s">
        <v>607</v>
      </c>
      <c r="Q3176">
        <v>-162023417.69999999</v>
      </c>
      <c r="R3176">
        <v>0</v>
      </c>
      <c r="S3176">
        <v>0</v>
      </c>
      <c r="T3176" t="s">
        <v>2903</v>
      </c>
      <c r="U3176" s="221">
        <f t="shared" si="99"/>
        <v>-0.11017151400000005</v>
      </c>
    </row>
    <row r="3177" spans="1:21" hidden="1">
      <c r="A3177" s="55" t="str">
        <f t="shared" si="98"/>
        <v>Y0D10</v>
      </c>
      <c r="B3177" s="55">
        <f>VLOOKUP(J3177,'Mapping-CITI'!A:E,5,0)</f>
        <v>0</v>
      </c>
      <c r="D3177" s="42">
        <v>45016</v>
      </c>
      <c r="E3177" s="42">
        <v>45199</v>
      </c>
      <c r="F3177" t="s">
        <v>2903</v>
      </c>
      <c r="G3177" t="s">
        <v>2930</v>
      </c>
      <c r="H3177">
        <v>2150</v>
      </c>
      <c r="I3177" t="s">
        <v>2797</v>
      </c>
      <c r="J3177">
        <v>281292</v>
      </c>
      <c r="K3177" t="s">
        <v>2551</v>
      </c>
      <c r="L3177">
        <v>-3287694541.0999999</v>
      </c>
      <c r="M3177">
        <v>433836894.26999998</v>
      </c>
      <c r="N3177">
        <v>529470465.93000001</v>
      </c>
      <c r="O3177">
        <v>-3383328112.7600002</v>
      </c>
      <c r="P3177" t="s">
        <v>607</v>
      </c>
      <c r="Q3177">
        <v>-3383328112.7600002</v>
      </c>
      <c r="R3177">
        <v>0</v>
      </c>
      <c r="S3177">
        <v>0</v>
      </c>
      <c r="T3177" t="s">
        <v>2903</v>
      </c>
      <c r="U3177" s="221">
        <f t="shared" si="99"/>
        <v>-9.563357166000003</v>
      </c>
    </row>
    <row r="3178" spans="1:21" hidden="1">
      <c r="A3178" s="55" t="str">
        <f t="shared" si="98"/>
        <v>Y0D15.3</v>
      </c>
      <c r="B3178" s="55">
        <f>VLOOKUP(J3178,'Mapping-CITI'!A:E,5,0)</f>
        <v>5.3</v>
      </c>
      <c r="D3178" s="42">
        <v>45016</v>
      </c>
      <c r="E3178" s="42">
        <v>45199</v>
      </c>
      <c r="F3178" t="s">
        <v>2903</v>
      </c>
      <c r="G3178" t="s">
        <v>2930</v>
      </c>
      <c r="H3178">
        <v>5140</v>
      </c>
      <c r="I3178" t="s">
        <v>2798</v>
      </c>
      <c r="J3178">
        <v>301101</v>
      </c>
      <c r="K3178" t="s">
        <v>2333</v>
      </c>
      <c r="L3178">
        <v>-5476677168.1599998</v>
      </c>
      <c r="M3178">
        <v>0</v>
      </c>
      <c r="N3178">
        <v>4868402148.4200001</v>
      </c>
      <c r="O3178">
        <v>-4868402148.4200001</v>
      </c>
      <c r="P3178" t="s">
        <v>607</v>
      </c>
      <c r="Q3178">
        <v>-4868402148.4200001</v>
      </c>
      <c r="R3178">
        <v>0</v>
      </c>
      <c r="S3178">
        <v>0</v>
      </c>
      <c r="T3178" t="s">
        <v>2903</v>
      </c>
      <c r="U3178" s="221">
        <f t="shared" si="99"/>
        <v>-486.84021484200002</v>
      </c>
    </row>
    <row r="3179" spans="1:21" hidden="1">
      <c r="A3179" s="55" t="str">
        <f t="shared" si="98"/>
        <v>Y0D15.1</v>
      </c>
      <c r="B3179" s="55">
        <f>VLOOKUP(J3179,'Mapping-CITI'!A:E,5,0)</f>
        <v>5.0999999999999996</v>
      </c>
      <c r="D3179" s="42">
        <v>45016</v>
      </c>
      <c r="E3179" s="42">
        <v>45199</v>
      </c>
      <c r="F3179" t="s">
        <v>2903</v>
      </c>
      <c r="G3179" t="s">
        <v>2930</v>
      </c>
      <c r="H3179">
        <v>5110</v>
      </c>
      <c r="I3179" t="s">
        <v>2776</v>
      </c>
      <c r="J3179">
        <v>304101</v>
      </c>
      <c r="K3179" t="s">
        <v>2344</v>
      </c>
      <c r="L3179">
        <v>-569921642.03999996</v>
      </c>
      <c r="M3179">
        <v>0</v>
      </c>
      <c r="N3179">
        <v>558035147.14999998</v>
      </c>
      <c r="O3179">
        <v>-558035147.14999998</v>
      </c>
      <c r="P3179" t="s">
        <v>607</v>
      </c>
      <c r="Q3179">
        <v>-558035147.14999998</v>
      </c>
      <c r="R3179">
        <v>0</v>
      </c>
      <c r="S3179">
        <v>0</v>
      </c>
      <c r="T3179" t="s">
        <v>2903</v>
      </c>
      <c r="U3179" s="221">
        <f t="shared" si="99"/>
        <v>-55.803514714999999</v>
      </c>
    </row>
    <row r="3180" spans="1:21" hidden="1">
      <c r="A3180" s="55" t="str">
        <f t="shared" si="98"/>
        <v>Y0D15.2</v>
      </c>
      <c r="B3180" s="55">
        <f>VLOOKUP(J3180,'Mapping-CITI'!A:E,5,0)</f>
        <v>5.2</v>
      </c>
      <c r="D3180" s="42">
        <v>45016</v>
      </c>
      <c r="E3180" s="42">
        <v>45199</v>
      </c>
      <c r="F3180" t="s">
        <v>2903</v>
      </c>
      <c r="G3180" t="s">
        <v>2930</v>
      </c>
      <c r="H3180">
        <v>5110</v>
      </c>
      <c r="I3180" t="s">
        <v>2776</v>
      </c>
      <c r="J3180">
        <v>304213</v>
      </c>
      <c r="K3180" t="s">
        <v>2351</v>
      </c>
      <c r="L3180">
        <v>-103296237.16</v>
      </c>
      <c r="M3180">
        <v>525.51</v>
      </c>
      <c r="N3180">
        <v>56967613.130000003</v>
      </c>
      <c r="O3180">
        <v>-56967087.619999997</v>
      </c>
      <c r="P3180" t="s">
        <v>607</v>
      </c>
      <c r="Q3180">
        <v>-56967087.619999997</v>
      </c>
      <c r="R3180">
        <v>0</v>
      </c>
      <c r="S3180">
        <v>0</v>
      </c>
      <c r="T3180" t="s">
        <v>2903</v>
      </c>
      <c r="U3180" s="221">
        <f t="shared" si="99"/>
        <v>-5.6967087620000001</v>
      </c>
    </row>
    <row r="3181" spans="1:21" hidden="1">
      <c r="A3181" s="55" t="str">
        <f t="shared" si="98"/>
        <v>Y0D1Ignore</v>
      </c>
      <c r="B3181" s="55" t="str">
        <f>VLOOKUP(J3181,'Mapping-CITI'!A:E,5,0)</f>
        <v>Ignore</v>
      </c>
      <c r="D3181" s="42">
        <v>45016</v>
      </c>
      <c r="E3181" s="42">
        <v>45199</v>
      </c>
      <c r="F3181" t="s">
        <v>2903</v>
      </c>
      <c r="G3181" t="s">
        <v>2930</v>
      </c>
      <c r="H3181">
        <v>5110</v>
      </c>
      <c r="I3181" t="s">
        <v>2776</v>
      </c>
      <c r="J3181">
        <v>304221</v>
      </c>
      <c r="K3181" t="s">
        <v>2633</v>
      </c>
      <c r="L3181">
        <v>0</v>
      </c>
      <c r="M3181">
        <v>104187060</v>
      </c>
      <c r="N3181">
        <v>0</v>
      </c>
      <c r="O3181">
        <v>104187060</v>
      </c>
      <c r="P3181" t="s">
        <v>607</v>
      </c>
      <c r="Q3181">
        <v>104187060</v>
      </c>
      <c r="R3181">
        <v>0</v>
      </c>
      <c r="S3181">
        <v>0</v>
      </c>
      <c r="T3181" t="s">
        <v>2903</v>
      </c>
      <c r="U3181" s="221">
        <f t="shared" si="99"/>
        <v>10.418706</v>
      </c>
    </row>
    <row r="3182" spans="1:21" hidden="1">
      <c r="A3182" s="55" t="str">
        <f t="shared" si="98"/>
        <v>Y0D15.2</v>
      </c>
      <c r="B3182" s="55">
        <f>VLOOKUP(J3182,'Mapping-CITI'!A:E,5,0)</f>
        <v>5.2</v>
      </c>
      <c r="D3182" s="42">
        <v>45016</v>
      </c>
      <c r="E3182" s="42">
        <v>45199</v>
      </c>
      <c r="F3182" t="s">
        <v>2903</v>
      </c>
      <c r="G3182" t="s">
        <v>2930</v>
      </c>
      <c r="H3182">
        <v>5110</v>
      </c>
      <c r="I3182" t="s">
        <v>2776</v>
      </c>
      <c r="J3182">
        <v>304232</v>
      </c>
      <c r="K3182" t="s">
        <v>2358</v>
      </c>
      <c r="L3182">
        <v>-666749.15</v>
      </c>
      <c r="M3182">
        <v>0</v>
      </c>
      <c r="N3182">
        <v>473953.54</v>
      </c>
      <c r="O3182">
        <v>-473953.54</v>
      </c>
      <c r="P3182" t="s">
        <v>607</v>
      </c>
      <c r="Q3182">
        <v>-473953.54</v>
      </c>
      <c r="R3182">
        <v>0</v>
      </c>
      <c r="S3182">
        <v>473953.54</v>
      </c>
      <c r="T3182" t="s">
        <v>2903</v>
      </c>
      <c r="U3182" s="221">
        <f t="shared" si="99"/>
        <v>-4.7395354000000001E-2</v>
      </c>
    </row>
    <row r="3183" spans="1:21" hidden="1">
      <c r="A3183" s="55" t="str">
        <f t="shared" si="98"/>
        <v>Y0D15.5</v>
      </c>
      <c r="B3183" s="55">
        <f>VLOOKUP(J3183,'Mapping-CITI'!A:E,5,0)</f>
        <v>5.5</v>
      </c>
      <c r="D3183" s="42">
        <v>45016</v>
      </c>
      <c r="E3183" s="42">
        <v>45199</v>
      </c>
      <c r="F3183" t="s">
        <v>2903</v>
      </c>
      <c r="G3183" t="s">
        <v>2930</v>
      </c>
      <c r="H3183">
        <v>5110</v>
      </c>
      <c r="I3183" t="s">
        <v>2776</v>
      </c>
      <c r="J3183">
        <v>304302</v>
      </c>
      <c r="K3183" t="s">
        <v>810</v>
      </c>
      <c r="L3183">
        <v>-12368099.49</v>
      </c>
      <c r="M3183">
        <v>26824.83</v>
      </c>
      <c r="N3183">
        <v>6110798.6100000003</v>
      </c>
      <c r="O3183">
        <v>-6083973.7800000003</v>
      </c>
      <c r="P3183" t="s">
        <v>607</v>
      </c>
      <c r="Q3183">
        <v>-6083973.7800000003</v>
      </c>
      <c r="R3183">
        <v>0</v>
      </c>
      <c r="S3183">
        <v>0</v>
      </c>
      <c r="T3183" t="s">
        <v>2903</v>
      </c>
      <c r="U3183" s="221">
        <f t="shared" si="99"/>
        <v>-0.60839737800000004</v>
      </c>
    </row>
    <row r="3184" spans="1:21" hidden="1">
      <c r="A3184" s="55" t="str">
        <f t="shared" si="98"/>
        <v>Y0D15.2</v>
      </c>
      <c r="B3184" s="55">
        <f>VLOOKUP(J3184,'Mapping-CITI'!A:E,5,0)</f>
        <v>5.2</v>
      </c>
      <c r="D3184" s="42">
        <v>45016</v>
      </c>
      <c r="E3184" s="42">
        <v>45199</v>
      </c>
      <c r="F3184" t="s">
        <v>2903</v>
      </c>
      <c r="G3184" t="s">
        <v>2930</v>
      </c>
      <c r="H3184">
        <v>5120</v>
      </c>
      <c r="I3184" t="s">
        <v>2799</v>
      </c>
      <c r="J3184">
        <v>304501</v>
      </c>
      <c r="K3184" t="s">
        <v>2363</v>
      </c>
      <c r="L3184">
        <v>-76708.87</v>
      </c>
      <c r="M3184">
        <v>0</v>
      </c>
      <c r="N3184">
        <v>0</v>
      </c>
      <c r="O3184">
        <v>0</v>
      </c>
      <c r="P3184" t="s">
        <v>607</v>
      </c>
      <c r="Q3184">
        <v>0</v>
      </c>
      <c r="R3184">
        <v>0</v>
      </c>
      <c r="S3184">
        <v>0</v>
      </c>
      <c r="T3184" t="s">
        <v>2903</v>
      </c>
      <c r="U3184" s="221">
        <f t="shared" si="99"/>
        <v>0</v>
      </c>
    </row>
    <row r="3185" spans="1:21" hidden="1">
      <c r="A3185" s="55" t="str">
        <f t="shared" si="98"/>
        <v>Y0D15.5</v>
      </c>
      <c r="B3185" s="55">
        <f>VLOOKUP(J3185,'Mapping-CITI'!A:E,5,0)</f>
        <v>5.5</v>
      </c>
      <c r="D3185" s="42">
        <v>45016</v>
      </c>
      <c r="E3185" s="42">
        <v>45199</v>
      </c>
      <c r="F3185" t="s">
        <v>2903</v>
      </c>
      <c r="G3185" t="s">
        <v>2930</v>
      </c>
      <c r="H3185">
        <v>5200</v>
      </c>
      <c r="I3185" t="s">
        <v>2777</v>
      </c>
      <c r="J3185">
        <v>304749</v>
      </c>
      <c r="K3185" t="s">
        <v>2368</v>
      </c>
      <c r="L3185">
        <v>-2693.5</v>
      </c>
      <c r="M3185">
        <v>6.49</v>
      </c>
      <c r="N3185">
        <v>58.24</v>
      </c>
      <c r="O3185">
        <v>-51.75</v>
      </c>
      <c r="P3185" t="s">
        <v>607</v>
      </c>
      <c r="Q3185">
        <v>-51.75</v>
      </c>
      <c r="R3185">
        <v>6.49</v>
      </c>
      <c r="S3185">
        <v>58.24</v>
      </c>
      <c r="T3185" t="s">
        <v>2903</v>
      </c>
      <c r="U3185" s="221">
        <f t="shared" si="99"/>
        <v>-5.1749999999999996E-6</v>
      </c>
    </row>
    <row r="3186" spans="1:21" hidden="1">
      <c r="A3186" s="55" t="str">
        <f t="shared" si="98"/>
        <v>Y0D15.5</v>
      </c>
      <c r="B3186" s="55">
        <f>VLOOKUP(J3186,'Mapping-CITI'!A:E,5,0)</f>
        <v>5.5</v>
      </c>
      <c r="D3186" s="42">
        <v>45016</v>
      </c>
      <c r="E3186" s="42">
        <v>45199</v>
      </c>
      <c r="F3186" t="s">
        <v>2903</v>
      </c>
      <c r="G3186" t="s">
        <v>2930</v>
      </c>
      <c r="H3186">
        <v>5200</v>
      </c>
      <c r="I3186" t="s">
        <v>2777</v>
      </c>
      <c r="J3186">
        <v>304751</v>
      </c>
      <c r="K3186" t="s">
        <v>2369</v>
      </c>
      <c r="L3186">
        <v>-171616.09</v>
      </c>
      <c r="M3186">
        <v>9900.44</v>
      </c>
      <c r="N3186">
        <v>8312.33</v>
      </c>
      <c r="O3186">
        <v>1588.11</v>
      </c>
      <c r="P3186" t="s">
        <v>607</v>
      </c>
      <c r="Q3186">
        <v>1588.11</v>
      </c>
      <c r="R3186">
        <v>9900.44</v>
      </c>
      <c r="S3186">
        <v>8312.33</v>
      </c>
      <c r="T3186" t="s">
        <v>2903</v>
      </c>
      <c r="U3186" s="221">
        <f t="shared" si="99"/>
        <v>1.5881100000000005E-4</v>
      </c>
    </row>
    <row r="3187" spans="1:21" hidden="1">
      <c r="A3187" s="55" t="str">
        <f t="shared" si="98"/>
        <v>Y0D15.5</v>
      </c>
      <c r="B3187" s="55">
        <f>VLOOKUP(J3187,'Mapping-CITI'!A:E,5,0)</f>
        <v>5.5</v>
      </c>
      <c r="D3187" s="42">
        <v>45016</v>
      </c>
      <c r="E3187" s="42">
        <v>45199</v>
      </c>
      <c r="F3187" t="s">
        <v>2903</v>
      </c>
      <c r="G3187" t="s">
        <v>2930</v>
      </c>
      <c r="H3187">
        <v>5200</v>
      </c>
      <c r="I3187" t="s">
        <v>2777</v>
      </c>
      <c r="J3187">
        <v>305101</v>
      </c>
      <c r="K3187" t="s">
        <v>2374</v>
      </c>
      <c r="L3187">
        <v>-298188.14</v>
      </c>
      <c r="M3187">
        <v>0.04</v>
      </c>
      <c r="N3187">
        <v>5035324.95</v>
      </c>
      <c r="O3187">
        <v>-5035324.91</v>
      </c>
      <c r="P3187" t="s">
        <v>607</v>
      </c>
      <c r="Q3187">
        <v>-5035324.91</v>
      </c>
      <c r="R3187">
        <v>0.04</v>
      </c>
      <c r="S3187">
        <v>5035324.95</v>
      </c>
      <c r="T3187" t="s">
        <v>2903</v>
      </c>
      <c r="U3187" s="221">
        <f t="shared" si="99"/>
        <v>-0.50353249099999997</v>
      </c>
    </row>
    <row r="3188" spans="1:21" hidden="1">
      <c r="A3188" s="55" t="str">
        <f t="shared" si="98"/>
        <v>Y0D15.5</v>
      </c>
      <c r="B3188" s="55">
        <f>VLOOKUP(J3188,'Mapping-CITI'!A:E,5,0)</f>
        <v>5.5</v>
      </c>
      <c r="D3188" s="42">
        <v>45016</v>
      </c>
      <c r="E3188" s="42">
        <v>45199</v>
      </c>
      <c r="F3188" t="s">
        <v>2903</v>
      </c>
      <c r="G3188" t="s">
        <v>2930</v>
      </c>
      <c r="H3188">
        <v>5200</v>
      </c>
      <c r="I3188" t="s">
        <v>2777</v>
      </c>
      <c r="J3188">
        <v>305144</v>
      </c>
      <c r="K3188" t="s">
        <v>2391</v>
      </c>
      <c r="L3188">
        <v>-22737.040000000001</v>
      </c>
      <c r="M3188">
        <v>351.25</v>
      </c>
      <c r="N3188">
        <v>90.31</v>
      </c>
      <c r="O3188">
        <v>260.94</v>
      </c>
      <c r="P3188" t="s">
        <v>607</v>
      </c>
      <c r="Q3188">
        <v>260.94</v>
      </c>
      <c r="R3188">
        <v>351.25</v>
      </c>
      <c r="S3188">
        <v>90.31</v>
      </c>
      <c r="T3188" t="s">
        <v>2903</v>
      </c>
      <c r="U3188" s="221">
        <f t="shared" si="99"/>
        <v>2.6094000000000001E-5</v>
      </c>
    </row>
    <row r="3189" spans="1:21" hidden="1">
      <c r="A3189" s="55" t="str">
        <f t="shared" si="98"/>
        <v>Y0D15.5</v>
      </c>
      <c r="B3189" s="55">
        <f>VLOOKUP(J3189,'Mapping-CITI'!A:E,5,0)</f>
        <v>5.5</v>
      </c>
      <c r="D3189" s="42">
        <v>45016</v>
      </c>
      <c r="E3189" s="42">
        <v>45199</v>
      </c>
      <c r="F3189" t="s">
        <v>2903</v>
      </c>
      <c r="G3189" t="s">
        <v>2930</v>
      </c>
      <c r="H3189">
        <v>5200</v>
      </c>
      <c r="I3189" t="s">
        <v>2777</v>
      </c>
      <c r="J3189">
        <v>310115</v>
      </c>
      <c r="K3189" t="s">
        <v>2398</v>
      </c>
      <c r="L3189">
        <v>97872.81</v>
      </c>
      <c r="M3189">
        <v>34924.080000000002</v>
      </c>
      <c r="N3189">
        <v>49618.2</v>
      </c>
      <c r="O3189">
        <v>-14694.12</v>
      </c>
      <c r="P3189" t="s">
        <v>607</v>
      </c>
      <c r="Q3189">
        <v>-14694.12</v>
      </c>
      <c r="R3189">
        <v>34924.080000000002</v>
      </c>
      <c r="S3189">
        <v>49618.2</v>
      </c>
      <c r="T3189" t="s">
        <v>2903</v>
      </c>
      <c r="U3189" s="221">
        <f t="shared" si="99"/>
        <v>-1.4694119999999996E-3</v>
      </c>
    </row>
    <row r="3190" spans="1:21" hidden="1">
      <c r="A3190" s="55" t="str">
        <f t="shared" si="98"/>
        <v>Y0D1Ignore</v>
      </c>
      <c r="B3190" s="55" t="str">
        <f>VLOOKUP(J3190,'Mapping-CITI'!A:E,5,0)</f>
        <v>Ignore</v>
      </c>
      <c r="D3190" s="42">
        <v>45016</v>
      </c>
      <c r="E3190" s="42">
        <v>45199</v>
      </c>
      <c r="F3190" t="s">
        <v>2903</v>
      </c>
      <c r="G3190" t="s">
        <v>2930</v>
      </c>
      <c r="H3190">
        <v>5170</v>
      </c>
      <c r="I3190" t="s">
        <v>2800</v>
      </c>
      <c r="J3190">
        <v>311501</v>
      </c>
      <c r="K3190" t="s">
        <v>2402</v>
      </c>
      <c r="L3190">
        <v>361921273.44999999</v>
      </c>
      <c r="M3190">
        <v>0</v>
      </c>
      <c r="N3190">
        <v>22967942584.66</v>
      </c>
      <c r="O3190">
        <v>-22967942584.66</v>
      </c>
      <c r="P3190" t="s">
        <v>607</v>
      </c>
      <c r="Q3190">
        <v>-22967942584.66</v>
      </c>
      <c r="R3190">
        <v>0</v>
      </c>
      <c r="S3190">
        <v>0</v>
      </c>
      <c r="T3190" t="s">
        <v>2903</v>
      </c>
      <c r="U3190" s="221">
        <f t="shared" si="99"/>
        <v>-2296.794258466</v>
      </c>
    </row>
    <row r="3191" spans="1:21" hidden="1">
      <c r="A3191" s="55" t="str">
        <f t="shared" si="98"/>
        <v>Y0D16.4</v>
      </c>
      <c r="B3191" s="55">
        <f>VLOOKUP(J3191,'Mapping-CITI'!A:E,5,0)</f>
        <v>6.4</v>
      </c>
      <c r="D3191" s="42">
        <v>45016</v>
      </c>
      <c r="E3191" s="42">
        <v>45199</v>
      </c>
      <c r="F3191" t="s">
        <v>2903</v>
      </c>
      <c r="G3191" t="s">
        <v>2930</v>
      </c>
      <c r="H3191">
        <v>4160</v>
      </c>
      <c r="I3191" t="s">
        <v>2778</v>
      </c>
      <c r="J3191">
        <v>401201</v>
      </c>
      <c r="K3191" t="s">
        <v>2419</v>
      </c>
      <c r="L3191">
        <v>1829823.05</v>
      </c>
      <c r="M3191">
        <v>0</v>
      </c>
      <c r="N3191">
        <v>0</v>
      </c>
      <c r="O3191">
        <v>0</v>
      </c>
      <c r="P3191" t="s">
        <v>607</v>
      </c>
      <c r="Q3191">
        <v>0</v>
      </c>
      <c r="R3191">
        <v>0</v>
      </c>
      <c r="S3191">
        <v>0</v>
      </c>
      <c r="T3191" t="s">
        <v>2903</v>
      </c>
      <c r="U3191" s="221">
        <f t="shared" si="99"/>
        <v>0</v>
      </c>
    </row>
    <row r="3192" spans="1:21" hidden="1">
      <c r="A3192" s="55" t="str">
        <f t="shared" si="98"/>
        <v>Y0D1Ignore</v>
      </c>
      <c r="B3192" s="55" t="str">
        <f>VLOOKUP(J3192,'Mapping-CITI'!A:E,5,0)</f>
        <v>Ignore</v>
      </c>
      <c r="D3192" s="42">
        <v>45016</v>
      </c>
      <c r="E3192" s="42">
        <v>45199</v>
      </c>
      <c r="F3192" t="s">
        <v>2903</v>
      </c>
      <c r="G3192" t="s">
        <v>2930</v>
      </c>
      <c r="H3192">
        <v>4160</v>
      </c>
      <c r="I3192" t="s">
        <v>2778</v>
      </c>
      <c r="J3192">
        <v>401237</v>
      </c>
      <c r="K3192" t="s">
        <v>2428</v>
      </c>
      <c r="L3192">
        <v>28907436.93</v>
      </c>
      <c r="M3192">
        <v>42879405.299999997</v>
      </c>
      <c r="N3192">
        <v>0</v>
      </c>
      <c r="O3192">
        <v>42879405.299999997</v>
      </c>
      <c r="P3192" t="s">
        <v>607</v>
      </c>
      <c r="Q3192">
        <v>42879405.299999997</v>
      </c>
      <c r="R3192">
        <v>42879405.299999997</v>
      </c>
      <c r="S3192">
        <v>0</v>
      </c>
      <c r="T3192" t="s">
        <v>2903</v>
      </c>
      <c r="U3192" s="221">
        <f t="shared" si="99"/>
        <v>4.2879405299999993</v>
      </c>
    </row>
    <row r="3193" spans="1:21" hidden="1">
      <c r="A3193" s="55" t="str">
        <f t="shared" si="98"/>
        <v>Y0D16.4</v>
      </c>
      <c r="B3193" s="55">
        <f>VLOOKUP(J3193,'Mapping-CITI'!A:E,5,0)</f>
        <v>6.4</v>
      </c>
      <c r="D3193" s="42">
        <v>45016</v>
      </c>
      <c r="E3193" s="42">
        <v>45199</v>
      </c>
      <c r="F3193" t="s">
        <v>2903</v>
      </c>
      <c r="G3193" t="s">
        <v>2930</v>
      </c>
      <c r="H3193">
        <v>4160</v>
      </c>
      <c r="I3193" t="s">
        <v>2778</v>
      </c>
      <c r="J3193">
        <v>401301</v>
      </c>
      <c r="K3193" t="s">
        <v>2432</v>
      </c>
      <c r="L3193">
        <v>57757.64</v>
      </c>
      <c r="M3193">
        <v>26355.52</v>
      </c>
      <c r="N3193">
        <v>16322.91</v>
      </c>
      <c r="O3193">
        <v>10032.61</v>
      </c>
      <c r="P3193" t="s">
        <v>607</v>
      </c>
      <c r="Q3193">
        <v>10032.61</v>
      </c>
      <c r="R3193">
        <v>26355.52</v>
      </c>
      <c r="S3193">
        <v>16322.91</v>
      </c>
      <c r="T3193" t="s">
        <v>2903</v>
      </c>
      <c r="U3193" s="221">
        <f t="shared" si="99"/>
        <v>1.0032610000000001E-3</v>
      </c>
    </row>
    <row r="3194" spans="1:21" hidden="1">
      <c r="A3194" s="55" t="str">
        <f t="shared" si="98"/>
        <v>Y0D16.2</v>
      </c>
      <c r="B3194" s="55">
        <f>VLOOKUP(J3194,'Mapping-CITI'!A:E,5,0)</f>
        <v>6.2</v>
      </c>
      <c r="D3194" s="42">
        <v>45016</v>
      </c>
      <c r="E3194" s="42">
        <v>45199</v>
      </c>
      <c r="F3194" t="s">
        <v>2903</v>
      </c>
      <c r="G3194" t="s">
        <v>2930</v>
      </c>
      <c r="H3194">
        <v>4160</v>
      </c>
      <c r="I3194" t="s">
        <v>2778</v>
      </c>
      <c r="J3194">
        <v>401501</v>
      </c>
      <c r="K3194" t="s">
        <v>676</v>
      </c>
      <c r="L3194">
        <v>430287529.19999999</v>
      </c>
      <c r="M3194">
        <v>232906077.78</v>
      </c>
      <c r="N3194">
        <v>766259.12</v>
      </c>
      <c r="O3194">
        <v>232139818.66</v>
      </c>
      <c r="P3194" t="s">
        <v>607</v>
      </c>
      <c r="Q3194">
        <v>232139818.66</v>
      </c>
      <c r="R3194">
        <v>0</v>
      </c>
      <c r="S3194">
        <v>0</v>
      </c>
      <c r="T3194" t="s">
        <v>2903</v>
      </c>
      <c r="U3194" s="221">
        <f t="shared" si="99"/>
        <v>23.213981866000001</v>
      </c>
    </row>
    <row r="3195" spans="1:21" hidden="1">
      <c r="A3195" s="55" t="str">
        <f t="shared" si="98"/>
        <v>Y0D16.1</v>
      </c>
      <c r="B3195" s="55">
        <f>VLOOKUP(J3195,'Mapping-CITI'!A:E,5,0)</f>
        <v>6.1</v>
      </c>
      <c r="D3195" s="42">
        <v>45016</v>
      </c>
      <c r="E3195" s="42">
        <v>45199</v>
      </c>
      <c r="F3195" t="s">
        <v>2903</v>
      </c>
      <c r="G3195" t="s">
        <v>2930</v>
      </c>
      <c r="H3195">
        <v>4160</v>
      </c>
      <c r="I3195" t="s">
        <v>2778</v>
      </c>
      <c r="J3195">
        <v>401508</v>
      </c>
      <c r="K3195" t="s">
        <v>2554</v>
      </c>
      <c r="L3195">
        <v>35679525.93</v>
      </c>
      <c r="M3195">
        <v>0</v>
      </c>
      <c r="N3195">
        <v>676610.73</v>
      </c>
      <c r="O3195">
        <v>-676610.73</v>
      </c>
      <c r="P3195" t="s">
        <v>607</v>
      </c>
      <c r="Q3195">
        <v>-676610.73</v>
      </c>
      <c r="R3195">
        <v>0</v>
      </c>
      <c r="S3195">
        <v>676610.73</v>
      </c>
      <c r="T3195" t="s">
        <v>2903</v>
      </c>
      <c r="U3195" s="221">
        <f t="shared" si="99"/>
        <v>-6.7661073000000002E-2</v>
      </c>
    </row>
    <row r="3196" spans="1:21" hidden="1">
      <c r="A3196" s="55" t="str">
        <f t="shared" si="98"/>
        <v>Y0D16.2</v>
      </c>
      <c r="B3196" s="55">
        <f>VLOOKUP(J3196,'Mapping-CITI'!A:E,5,0)</f>
        <v>6.2</v>
      </c>
      <c r="D3196" s="42">
        <v>45016</v>
      </c>
      <c r="E3196" s="42">
        <v>45199</v>
      </c>
      <c r="F3196" t="s">
        <v>2903</v>
      </c>
      <c r="G3196" t="s">
        <v>2930</v>
      </c>
      <c r="H3196">
        <v>4160</v>
      </c>
      <c r="I3196" t="s">
        <v>2778</v>
      </c>
      <c r="J3196">
        <v>401509</v>
      </c>
      <c r="K3196" t="s">
        <v>2695</v>
      </c>
      <c r="L3196">
        <v>41356742.270000003</v>
      </c>
      <c r="M3196">
        <v>25440350.68</v>
      </c>
      <c r="N3196">
        <v>0</v>
      </c>
      <c r="O3196">
        <v>25440350.68</v>
      </c>
      <c r="P3196" t="s">
        <v>607</v>
      </c>
      <c r="Q3196">
        <v>25440350.68</v>
      </c>
      <c r="R3196">
        <v>0</v>
      </c>
      <c r="S3196">
        <v>0</v>
      </c>
      <c r="T3196" t="s">
        <v>2903</v>
      </c>
      <c r="U3196" s="221">
        <f t="shared" si="99"/>
        <v>2.5440350679999999</v>
      </c>
    </row>
    <row r="3197" spans="1:21" hidden="1">
      <c r="A3197" s="55" t="str">
        <f t="shared" si="98"/>
        <v>Y0D16.4</v>
      </c>
      <c r="B3197" s="55">
        <f>VLOOKUP(J3197,'Mapping-CITI'!A:E,5,0)</f>
        <v>6.4</v>
      </c>
      <c r="D3197" s="42">
        <v>45016</v>
      </c>
      <c r="E3197" s="42">
        <v>45199</v>
      </c>
      <c r="F3197" t="s">
        <v>2903</v>
      </c>
      <c r="G3197" t="s">
        <v>2930</v>
      </c>
      <c r="H3197">
        <v>4160</v>
      </c>
      <c r="I3197" t="s">
        <v>2778</v>
      </c>
      <c r="J3197">
        <v>401702</v>
      </c>
      <c r="K3197" t="s">
        <v>2686</v>
      </c>
      <c r="L3197">
        <v>-114453.22</v>
      </c>
      <c r="M3197">
        <v>0</v>
      </c>
      <c r="N3197">
        <v>68963.25</v>
      </c>
      <c r="O3197">
        <v>-68963.25</v>
      </c>
      <c r="P3197" t="s">
        <v>607</v>
      </c>
      <c r="Q3197">
        <v>-68963.25</v>
      </c>
      <c r="R3197">
        <v>0</v>
      </c>
      <c r="S3197">
        <v>0</v>
      </c>
      <c r="T3197" t="s">
        <v>2903</v>
      </c>
      <c r="U3197" s="221">
        <f t="shared" si="99"/>
        <v>-6.896325E-3</v>
      </c>
    </row>
    <row r="3198" spans="1:21" hidden="1">
      <c r="A3198" s="55" t="str">
        <f t="shared" si="98"/>
        <v>Y0D16.4</v>
      </c>
      <c r="B3198" s="55">
        <f>VLOOKUP(J3198,'Mapping-CITI'!A:E,5,0)</f>
        <v>6.4</v>
      </c>
      <c r="D3198" s="42">
        <v>45016</v>
      </c>
      <c r="E3198" s="42">
        <v>45199</v>
      </c>
      <c r="F3198" t="s">
        <v>2903</v>
      </c>
      <c r="G3198" t="s">
        <v>2930</v>
      </c>
      <c r="H3198">
        <v>4160</v>
      </c>
      <c r="I3198" t="s">
        <v>2778</v>
      </c>
      <c r="J3198">
        <v>401703</v>
      </c>
      <c r="K3198" t="s">
        <v>2687</v>
      </c>
      <c r="L3198">
        <v>-114453.22</v>
      </c>
      <c r="M3198">
        <v>0</v>
      </c>
      <c r="N3198">
        <v>68963.25</v>
      </c>
      <c r="O3198">
        <v>-68963.25</v>
      </c>
      <c r="P3198" t="s">
        <v>607</v>
      </c>
      <c r="Q3198">
        <v>-68963.25</v>
      </c>
      <c r="R3198">
        <v>0</v>
      </c>
      <c r="S3198">
        <v>0</v>
      </c>
      <c r="T3198" t="s">
        <v>2903</v>
      </c>
      <c r="U3198" s="221">
        <f t="shared" si="99"/>
        <v>-6.896325E-3</v>
      </c>
    </row>
    <row r="3199" spans="1:21" hidden="1">
      <c r="A3199" s="55" t="str">
        <f t="shared" si="98"/>
        <v>Y0D16.4</v>
      </c>
      <c r="B3199" s="55">
        <f>VLOOKUP(J3199,'Mapping-CITI'!A:E,5,0)</f>
        <v>6.4</v>
      </c>
      <c r="D3199" s="42">
        <v>45016</v>
      </c>
      <c r="E3199" s="42">
        <v>45199</v>
      </c>
      <c r="F3199" t="s">
        <v>2903</v>
      </c>
      <c r="G3199" t="s">
        <v>2930</v>
      </c>
      <c r="H3199">
        <v>4160</v>
      </c>
      <c r="I3199" t="s">
        <v>2778</v>
      </c>
      <c r="J3199">
        <v>401707</v>
      </c>
      <c r="K3199" t="s">
        <v>2680</v>
      </c>
      <c r="L3199">
        <v>247633.99</v>
      </c>
      <c r="M3199">
        <v>0</v>
      </c>
      <c r="N3199">
        <v>0</v>
      </c>
      <c r="O3199">
        <v>0</v>
      </c>
      <c r="P3199" t="s">
        <v>607</v>
      </c>
      <c r="Q3199">
        <v>0</v>
      </c>
      <c r="R3199">
        <v>0</v>
      </c>
      <c r="S3199">
        <v>0</v>
      </c>
      <c r="T3199" t="s">
        <v>2903</v>
      </c>
      <c r="U3199" s="221">
        <f t="shared" si="99"/>
        <v>0</v>
      </c>
    </row>
    <row r="3200" spans="1:21" hidden="1">
      <c r="A3200" s="55" t="str">
        <f t="shared" si="98"/>
        <v>Y0D16.4</v>
      </c>
      <c r="B3200" s="55">
        <f>VLOOKUP(J3200,'Mapping-CITI'!A:E,5,0)</f>
        <v>6.4</v>
      </c>
      <c r="D3200" s="42">
        <v>45016</v>
      </c>
      <c r="E3200" s="42">
        <v>45199</v>
      </c>
      <c r="F3200" t="s">
        <v>2903</v>
      </c>
      <c r="G3200" t="s">
        <v>2930</v>
      </c>
      <c r="H3200">
        <v>4160</v>
      </c>
      <c r="I3200" t="s">
        <v>2778</v>
      </c>
      <c r="J3200">
        <v>401708</v>
      </c>
      <c r="K3200" t="s">
        <v>2681</v>
      </c>
      <c r="L3200">
        <v>247633.99</v>
      </c>
      <c r="M3200">
        <v>0</v>
      </c>
      <c r="N3200">
        <v>0</v>
      </c>
      <c r="O3200">
        <v>0</v>
      </c>
      <c r="P3200" t="s">
        <v>607</v>
      </c>
      <c r="Q3200">
        <v>0</v>
      </c>
      <c r="R3200">
        <v>0</v>
      </c>
      <c r="S3200">
        <v>0</v>
      </c>
      <c r="T3200" t="s">
        <v>2903</v>
      </c>
      <c r="U3200" s="221">
        <f t="shared" si="99"/>
        <v>0</v>
      </c>
    </row>
    <row r="3201" spans="1:21" hidden="1">
      <c r="A3201" s="55" t="str">
        <f t="shared" si="98"/>
        <v>Y0D16.4</v>
      </c>
      <c r="B3201" s="55">
        <f>VLOOKUP(J3201,'Mapping-CITI'!A:E,5,0)</f>
        <v>6.4</v>
      </c>
      <c r="D3201" s="42">
        <v>45016</v>
      </c>
      <c r="E3201" s="42">
        <v>45199</v>
      </c>
      <c r="F3201" t="s">
        <v>2903</v>
      </c>
      <c r="G3201" t="s">
        <v>2930</v>
      </c>
      <c r="H3201">
        <v>4160</v>
      </c>
      <c r="I3201" t="s">
        <v>2778</v>
      </c>
      <c r="J3201">
        <v>402084</v>
      </c>
      <c r="K3201" t="s">
        <v>4268</v>
      </c>
      <c r="L3201">
        <v>0</v>
      </c>
      <c r="M3201">
        <v>21173147.5</v>
      </c>
      <c r="N3201">
        <v>0</v>
      </c>
      <c r="O3201">
        <v>21173147.5</v>
      </c>
      <c r="P3201" t="s">
        <v>607</v>
      </c>
      <c r="Q3201">
        <v>21173147.5</v>
      </c>
      <c r="R3201">
        <v>0</v>
      </c>
      <c r="S3201">
        <v>0</v>
      </c>
      <c r="T3201" t="s">
        <v>2903</v>
      </c>
      <c r="U3201" s="221">
        <f t="shared" si="99"/>
        <v>2.1173147499999998</v>
      </c>
    </row>
    <row r="3202" spans="1:21" hidden="1">
      <c r="A3202" s="55" t="str">
        <f t="shared" si="98"/>
        <v>Y0D16.4</v>
      </c>
      <c r="B3202" s="55">
        <f>VLOOKUP(J3202,'Mapping-CITI'!A:E,5,0)</f>
        <v>6.4</v>
      </c>
      <c r="D3202" s="42">
        <v>45016</v>
      </c>
      <c r="E3202" s="42">
        <v>45199</v>
      </c>
      <c r="F3202" t="s">
        <v>2903</v>
      </c>
      <c r="G3202" t="s">
        <v>2930</v>
      </c>
      <c r="H3202">
        <v>4160</v>
      </c>
      <c r="I3202" t="s">
        <v>2778</v>
      </c>
      <c r="J3202">
        <v>402103</v>
      </c>
      <c r="K3202" t="s">
        <v>2436</v>
      </c>
      <c r="L3202">
        <v>710757.14</v>
      </c>
      <c r="M3202">
        <v>2107709.85</v>
      </c>
      <c r="N3202">
        <v>143599.69</v>
      </c>
      <c r="O3202">
        <v>1964110.16</v>
      </c>
      <c r="P3202" t="s">
        <v>607</v>
      </c>
      <c r="Q3202">
        <v>1964110.16</v>
      </c>
      <c r="R3202">
        <v>2107709.85</v>
      </c>
      <c r="S3202">
        <v>143599.69</v>
      </c>
      <c r="T3202" t="s">
        <v>2903</v>
      </c>
      <c r="U3202" s="221">
        <f t="shared" si="99"/>
        <v>0.19641101600000002</v>
      </c>
    </row>
    <row r="3203" spans="1:21" hidden="1">
      <c r="A3203" s="55" t="str">
        <f t="shared" ref="A3203:A3266" si="100">F3203&amp;B3203</f>
        <v>Y0D16.3</v>
      </c>
      <c r="B3203" s="55">
        <f>VLOOKUP(J3203,'Mapping-CITI'!A:E,5,0)</f>
        <v>6.3</v>
      </c>
      <c r="D3203" s="42">
        <v>45016</v>
      </c>
      <c r="E3203" s="42">
        <v>45199</v>
      </c>
      <c r="F3203" t="s">
        <v>2903</v>
      </c>
      <c r="G3203" t="s">
        <v>2930</v>
      </c>
      <c r="H3203">
        <v>4160</v>
      </c>
      <c r="I3203" t="s">
        <v>2778</v>
      </c>
      <c r="J3203">
        <v>402106</v>
      </c>
      <c r="K3203" t="s">
        <v>2437</v>
      </c>
      <c r="L3203">
        <v>511745.4</v>
      </c>
      <c r="M3203">
        <v>299665.68</v>
      </c>
      <c r="N3203">
        <v>0</v>
      </c>
      <c r="O3203">
        <v>299665.68</v>
      </c>
      <c r="P3203" t="s">
        <v>607</v>
      </c>
      <c r="Q3203">
        <v>299665.68</v>
      </c>
      <c r="R3203">
        <v>299665.68</v>
      </c>
      <c r="S3203">
        <v>0</v>
      </c>
      <c r="T3203" t="s">
        <v>2903</v>
      </c>
      <c r="U3203" s="221">
        <f t="shared" ref="U3203:U3266" si="101">(M3203-N3203)/10^7</f>
        <v>2.9966567999999999E-2</v>
      </c>
    </row>
    <row r="3204" spans="1:21" hidden="1">
      <c r="A3204" s="55" t="str">
        <f t="shared" si="100"/>
        <v>Y0D16.4</v>
      </c>
      <c r="B3204" s="55">
        <f>VLOOKUP(J3204,'Mapping-CITI'!A:E,5,0)</f>
        <v>6.4</v>
      </c>
      <c r="D3204" s="42">
        <v>45016</v>
      </c>
      <c r="E3204" s="42">
        <v>45199</v>
      </c>
      <c r="F3204" t="s">
        <v>2903</v>
      </c>
      <c r="G3204" t="s">
        <v>2930</v>
      </c>
      <c r="H3204">
        <v>4160</v>
      </c>
      <c r="I3204" t="s">
        <v>2778</v>
      </c>
      <c r="J3204">
        <v>402113</v>
      </c>
      <c r="K3204" t="s">
        <v>2438</v>
      </c>
      <c r="L3204">
        <v>53491837.689999998</v>
      </c>
      <c r="M3204">
        <v>21817174.940000001</v>
      </c>
      <c r="N3204">
        <v>151955.68</v>
      </c>
      <c r="O3204">
        <v>21665219.260000002</v>
      </c>
      <c r="P3204" t="s">
        <v>607</v>
      </c>
      <c r="Q3204">
        <v>21665219.260000002</v>
      </c>
      <c r="R3204">
        <v>21817174.940000001</v>
      </c>
      <c r="S3204">
        <v>151955.68</v>
      </c>
      <c r="T3204" t="s">
        <v>2903</v>
      </c>
      <c r="U3204" s="221">
        <f t="shared" si="101"/>
        <v>2.1665219260000002</v>
      </c>
    </row>
    <row r="3205" spans="1:21" hidden="1">
      <c r="A3205" s="55" t="str">
        <f t="shared" si="100"/>
        <v>Y0D16.4</v>
      </c>
      <c r="B3205" s="55">
        <f>VLOOKUP(J3205,'Mapping-CITI'!A:E,5,0)</f>
        <v>6.4</v>
      </c>
      <c r="D3205" s="42">
        <v>45016</v>
      </c>
      <c r="E3205" s="42">
        <v>45199</v>
      </c>
      <c r="F3205" t="s">
        <v>2903</v>
      </c>
      <c r="G3205" t="s">
        <v>2930</v>
      </c>
      <c r="H3205">
        <v>4160</v>
      </c>
      <c r="I3205" t="s">
        <v>2778</v>
      </c>
      <c r="J3205">
        <v>402125</v>
      </c>
      <c r="K3205" t="s">
        <v>2914</v>
      </c>
      <c r="L3205">
        <v>9572966.7899999991</v>
      </c>
      <c r="M3205">
        <v>1238938.1499999999</v>
      </c>
      <c r="N3205">
        <v>0</v>
      </c>
      <c r="O3205">
        <v>1238938.1499999999</v>
      </c>
      <c r="P3205" t="s">
        <v>607</v>
      </c>
      <c r="Q3205">
        <v>1238938.1499999999</v>
      </c>
      <c r="R3205">
        <v>1238938.1499999999</v>
      </c>
      <c r="S3205">
        <v>0</v>
      </c>
      <c r="T3205" t="s">
        <v>2903</v>
      </c>
      <c r="U3205" s="221">
        <f t="shared" si="101"/>
        <v>0.12389381499999999</v>
      </c>
    </row>
    <row r="3206" spans="1:21" hidden="1">
      <c r="A3206" s="55" t="str">
        <f t="shared" si="100"/>
        <v>Y0D16.1</v>
      </c>
      <c r="B3206" s="55">
        <f>VLOOKUP(J3206,'Mapping-CITI'!A:E,5,0)</f>
        <v>6.1</v>
      </c>
      <c r="D3206" s="42">
        <v>45016</v>
      </c>
      <c r="E3206" s="42">
        <v>45199</v>
      </c>
      <c r="F3206" t="s">
        <v>2903</v>
      </c>
      <c r="G3206" t="s">
        <v>2930</v>
      </c>
      <c r="H3206">
        <v>4170</v>
      </c>
      <c r="I3206" t="s">
        <v>2780</v>
      </c>
      <c r="J3206">
        <v>402128</v>
      </c>
      <c r="K3206" t="s">
        <v>2440</v>
      </c>
      <c r="L3206">
        <v>619976553.34000003</v>
      </c>
      <c r="M3206">
        <v>391526622.76999998</v>
      </c>
      <c r="N3206">
        <v>0</v>
      </c>
      <c r="O3206">
        <v>391526622.76999998</v>
      </c>
      <c r="P3206" t="s">
        <v>607</v>
      </c>
      <c r="Q3206">
        <v>391526622.76999998</v>
      </c>
      <c r="R3206">
        <v>0</v>
      </c>
      <c r="S3206">
        <v>0</v>
      </c>
      <c r="T3206" t="s">
        <v>2903</v>
      </c>
      <c r="U3206" s="221">
        <f t="shared" si="101"/>
        <v>39.152662276999997</v>
      </c>
    </row>
    <row r="3207" spans="1:21">
      <c r="A3207" s="55" t="str">
        <f t="shared" si="100"/>
        <v>Y0D16.4</v>
      </c>
      <c r="B3207" s="55">
        <f>VLOOKUP(J3207,'Mapping-CITI'!A:E,5,0)</f>
        <v>6.4</v>
      </c>
      <c r="D3207" s="42">
        <v>45016</v>
      </c>
      <c r="E3207" s="42">
        <v>45199</v>
      </c>
      <c r="F3207" t="s">
        <v>2903</v>
      </c>
      <c r="G3207" t="s">
        <v>2930</v>
      </c>
      <c r="H3207">
        <v>4170</v>
      </c>
      <c r="I3207" t="s">
        <v>2780</v>
      </c>
      <c r="J3207">
        <v>402129</v>
      </c>
      <c r="K3207" t="s">
        <v>2871</v>
      </c>
      <c r="L3207">
        <v>483.73</v>
      </c>
      <c r="M3207">
        <v>21885486</v>
      </c>
      <c r="N3207">
        <v>0</v>
      </c>
      <c r="O3207">
        <v>21885486</v>
      </c>
      <c r="P3207" t="s">
        <v>607</v>
      </c>
      <c r="Q3207">
        <v>21885486</v>
      </c>
      <c r="R3207">
        <v>0</v>
      </c>
      <c r="S3207">
        <v>0</v>
      </c>
      <c r="T3207" t="s">
        <v>2903</v>
      </c>
      <c r="U3207" s="221">
        <f t="shared" si="101"/>
        <v>2.1885485999999998</v>
      </c>
    </row>
    <row r="3208" spans="1:21" hidden="1">
      <c r="A3208" s="55" t="str">
        <f t="shared" si="100"/>
        <v>Y0D16.4</v>
      </c>
      <c r="B3208" s="55">
        <f>VLOOKUP(J3208,'Mapping-CITI'!A:E,5,0)</f>
        <v>6.4</v>
      </c>
      <c r="D3208" s="42">
        <v>45016</v>
      </c>
      <c r="E3208" s="42">
        <v>45199</v>
      </c>
      <c r="F3208" t="s">
        <v>2903</v>
      </c>
      <c r="G3208" t="s">
        <v>2930</v>
      </c>
      <c r="H3208">
        <v>4160</v>
      </c>
      <c r="I3208" t="s">
        <v>2778</v>
      </c>
      <c r="J3208">
        <v>402201</v>
      </c>
      <c r="K3208" t="s">
        <v>2445</v>
      </c>
      <c r="L3208">
        <v>0</v>
      </c>
      <c r="M3208">
        <v>0</v>
      </c>
      <c r="N3208">
        <v>0.01</v>
      </c>
      <c r="O3208">
        <v>-0.01</v>
      </c>
      <c r="P3208" t="s">
        <v>607</v>
      </c>
      <c r="Q3208">
        <v>-0.01</v>
      </c>
      <c r="R3208">
        <v>0</v>
      </c>
      <c r="S3208">
        <v>0</v>
      </c>
      <c r="T3208" t="s">
        <v>2903</v>
      </c>
      <c r="U3208" s="221">
        <f t="shared" si="101"/>
        <v>-1.0000000000000001E-9</v>
      </c>
    </row>
    <row r="3209" spans="1:21" hidden="1">
      <c r="A3209" s="55" t="str">
        <f t="shared" si="100"/>
        <v>Y0D16.4</v>
      </c>
      <c r="B3209" s="55">
        <f>VLOOKUP(J3209,'Mapping-CITI'!A:E,5,0)</f>
        <v>6.4</v>
      </c>
      <c r="D3209" s="42">
        <v>45016</v>
      </c>
      <c r="E3209" s="42">
        <v>45199</v>
      </c>
      <c r="F3209" t="s">
        <v>2903</v>
      </c>
      <c r="G3209" t="s">
        <v>2930</v>
      </c>
      <c r="H3209">
        <v>4160</v>
      </c>
      <c r="I3209" t="s">
        <v>2778</v>
      </c>
      <c r="J3209">
        <v>402233</v>
      </c>
      <c r="K3209" t="s">
        <v>2458</v>
      </c>
      <c r="L3209">
        <v>357156.81</v>
      </c>
      <c r="M3209">
        <v>864887.62</v>
      </c>
      <c r="N3209">
        <v>0</v>
      </c>
      <c r="O3209">
        <v>864887.62</v>
      </c>
      <c r="P3209" t="s">
        <v>607</v>
      </c>
      <c r="Q3209">
        <v>864887.62</v>
      </c>
      <c r="R3209">
        <v>864887.62</v>
      </c>
      <c r="S3209">
        <v>0</v>
      </c>
      <c r="T3209" t="s">
        <v>2903</v>
      </c>
      <c r="U3209" s="221">
        <f t="shared" si="101"/>
        <v>8.6488761999999997E-2</v>
      </c>
    </row>
    <row r="3210" spans="1:21" hidden="1">
      <c r="A3210" s="55" t="str">
        <f t="shared" si="100"/>
        <v>Y0D16.4</v>
      </c>
      <c r="B3210" s="55">
        <f>VLOOKUP(J3210,'Mapping-CITI'!A:E,5,0)</f>
        <v>6.4</v>
      </c>
      <c r="D3210" s="42">
        <v>45016</v>
      </c>
      <c r="E3210" s="42">
        <v>45199</v>
      </c>
      <c r="F3210" t="s">
        <v>2903</v>
      </c>
      <c r="G3210" t="s">
        <v>2930</v>
      </c>
      <c r="H3210">
        <v>4160</v>
      </c>
      <c r="I3210" t="s">
        <v>2778</v>
      </c>
      <c r="J3210">
        <v>402235</v>
      </c>
      <c r="K3210" t="s">
        <v>2459</v>
      </c>
      <c r="L3210">
        <v>2319087.35</v>
      </c>
      <c r="M3210">
        <v>1781618.96</v>
      </c>
      <c r="N3210">
        <v>0</v>
      </c>
      <c r="O3210">
        <v>1781618.96</v>
      </c>
      <c r="P3210" t="s">
        <v>607</v>
      </c>
      <c r="Q3210">
        <v>1781618.96</v>
      </c>
      <c r="R3210">
        <v>1781618.96</v>
      </c>
      <c r="S3210">
        <v>0</v>
      </c>
      <c r="T3210" t="s">
        <v>2903</v>
      </c>
      <c r="U3210" s="221">
        <f t="shared" si="101"/>
        <v>0.17816189599999999</v>
      </c>
    </row>
    <row r="3211" spans="1:21" hidden="1">
      <c r="A3211" s="55" t="str">
        <f t="shared" si="100"/>
        <v>Y0D16.2</v>
      </c>
      <c r="B3211" s="55">
        <f>VLOOKUP(J3211,'Mapping-CITI'!A:E,5,0)</f>
        <v>6.2</v>
      </c>
      <c r="D3211" s="42">
        <v>45016</v>
      </c>
      <c r="E3211" s="42">
        <v>45199</v>
      </c>
      <c r="F3211" t="s">
        <v>2903</v>
      </c>
      <c r="G3211" t="s">
        <v>2930</v>
      </c>
      <c r="H3211">
        <v>4160</v>
      </c>
      <c r="I3211" t="s">
        <v>2778</v>
      </c>
      <c r="J3211">
        <v>402257</v>
      </c>
      <c r="K3211" t="s">
        <v>2465</v>
      </c>
      <c r="L3211">
        <v>2751366.26</v>
      </c>
      <c r="M3211">
        <v>0</v>
      </c>
      <c r="N3211">
        <v>0</v>
      </c>
      <c r="O3211">
        <v>0</v>
      </c>
      <c r="P3211" t="s">
        <v>607</v>
      </c>
      <c r="Q3211">
        <v>0</v>
      </c>
      <c r="R3211">
        <v>0</v>
      </c>
      <c r="S3211">
        <v>0</v>
      </c>
      <c r="T3211" t="s">
        <v>2903</v>
      </c>
      <c r="U3211" s="221">
        <f t="shared" si="101"/>
        <v>0</v>
      </c>
    </row>
    <row r="3212" spans="1:21" hidden="1">
      <c r="A3212" s="55" t="str">
        <f t="shared" si="100"/>
        <v>Y0D1Ignore</v>
      </c>
      <c r="B3212" s="55" t="str">
        <f>VLOOKUP(J3212,'Mapping-CITI'!A:E,5,0)</f>
        <v>Ignore</v>
      </c>
      <c r="D3212" s="42">
        <v>45016</v>
      </c>
      <c r="E3212" s="42">
        <v>45199</v>
      </c>
      <c r="F3212" t="s">
        <v>2903</v>
      </c>
      <c r="G3212" t="s">
        <v>2930</v>
      </c>
      <c r="H3212">
        <v>4160</v>
      </c>
      <c r="I3212" t="s">
        <v>2778</v>
      </c>
      <c r="J3212">
        <v>402328</v>
      </c>
      <c r="K3212" t="s">
        <v>2478</v>
      </c>
      <c r="L3212">
        <v>83849284.680000007</v>
      </c>
      <c r="M3212">
        <v>161592524.36000001</v>
      </c>
      <c r="N3212">
        <v>0</v>
      </c>
      <c r="O3212">
        <v>161592524.36000001</v>
      </c>
      <c r="P3212" t="s">
        <v>607</v>
      </c>
      <c r="Q3212">
        <v>161592524.36000001</v>
      </c>
      <c r="R3212">
        <v>161592524.36000001</v>
      </c>
      <c r="S3212">
        <v>0</v>
      </c>
      <c r="T3212" t="s">
        <v>2903</v>
      </c>
      <c r="U3212" s="221">
        <f t="shared" si="101"/>
        <v>16.159252436000003</v>
      </c>
    </row>
    <row r="3213" spans="1:21" hidden="1">
      <c r="A3213" s="55" t="str">
        <f t="shared" si="100"/>
        <v>Y0D16.4</v>
      </c>
      <c r="B3213" s="55">
        <f>VLOOKUP(J3213,'Mapping-CITI'!A:E,5,0)</f>
        <v>6.4</v>
      </c>
      <c r="D3213" s="42">
        <v>45016</v>
      </c>
      <c r="E3213" s="42">
        <v>45199</v>
      </c>
      <c r="F3213" t="s">
        <v>2903</v>
      </c>
      <c r="G3213" t="s">
        <v>2930</v>
      </c>
      <c r="H3213">
        <v>4160</v>
      </c>
      <c r="I3213" t="s">
        <v>2778</v>
      </c>
      <c r="J3213">
        <v>402404</v>
      </c>
      <c r="K3213" t="s">
        <v>2492</v>
      </c>
      <c r="L3213">
        <v>583925.84</v>
      </c>
      <c r="M3213">
        <v>63287.09</v>
      </c>
      <c r="N3213">
        <v>0</v>
      </c>
      <c r="O3213">
        <v>63287.09</v>
      </c>
      <c r="P3213" t="s">
        <v>607</v>
      </c>
      <c r="Q3213">
        <v>63287.09</v>
      </c>
      <c r="R3213">
        <v>63287.09</v>
      </c>
      <c r="S3213">
        <v>0</v>
      </c>
      <c r="T3213" t="s">
        <v>2903</v>
      </c>
      <c r="U3213" s="221">
        <f t="shared" si="101"/>
        <v>6.3287090000000001E-3</v>
      </c>
    </row>
    <row r="3214" spans="1:21" hidden="1">
      <c r="A3214" s="55" t="str">
        <f t="shared" si="100"/>
        <v>Y0D15.2</v>
      </c>
      <c r="B3214" s="55">
        <f>VLOOKUP(J3214,'Mapping-CITI'!A:E,5,0)</f>
        <v>5.2</v>
      </c>
      <c r="D3214" s="42">
        <v>45016</v>
      </c>
      <c r="E3214" s="42">
        <v>45199</v>
      </c>
      <c r="F3214" t="s">
        <v>2903</v>
      </c>
      <c r="G3214" t="s">
        <v>2930</v>
      </c>
      <c r="H3214">
        <v>4170</v>
      </c>
      <c r="I3214" t="s">
        <v>2780</v>
      </c>
      <c r="J3214">
        <v>413523</v>
      </c>
      <c r="K3214" t="s">
        <v>2502</v>
      </c>
      <c r="L3214">
        <v>0</v>
      </c>
      <c r="M3214">
        <v>57379.05</v>
      </c>
      <c r="N3214">
        <v>42.15</v>
      </c>
      <c r="O3214">
        <v>57336.9</v>
      </c>
      <c r="P3214" t="s">
        <v>607</v>
      </c>
      <c r="Q3214">
        <v>57336.9</v>
      </c>
      <c r="R3214">
        <v>106.58</v>
      </c>
      <c r="S3214">
        <v>42.15</v>
      </c>
      <c r="T3214" t="s">
        <v>2903</v>
      </c>
      <c r="U3214" s="221">
        <f t="shared" si="101"/>
        <v>5.7336900000000005E-3</v>
      </c>
    </row>
    <row r="3215" spans="1:21" hidden="1">
      <c r="A3215" s="55" t="str">
        <f t="shared" si="100"/>
        <v>Y0D15.3</v>
      </c>
      <c r="B3215" s="55">
        <f>VLOOKUP(J3215,'Mapping-CITI'!A:E,5,0)</f>
        <v>5.3</v>
      </c>
      <c r="D3215" s="42">
        <v>45016</v>
      </c>
      <c r="E3215" s="42">
        <v>45199</v>
      </c>
      <c r="F3215" t="s">
        <v>2903</v>
      </c>
      <c r="G3215" t="s">
        <v>2930</v>
      </c>
      <c r="H3215">
        <v>4120</v>
      </c>
      <c r="I3215" t="s">
        <v>2781</v>
      </c>
      <c r="J3215">
        <v>440101</v>
      </c>
      <c r="K3215" t="s">
        <v>2503</v>
      </c>
      <c r="L3215">
        <v>387002742.86000001</v>
      </c>
      <c r="M3215">
        <v>267472646.27000001</v>
      </c>
      <c r="N3215">
        <v>0</v>
      </c>
      <c r="O3215">
        <v>267472646.27000001</v>
      </c>
      <c r="P3215" t="s">
        <v>607</v>
      </c>
      <c r="Q3215">
        <v>267472646.27000001</v>
      </c>
      <c r="R3215">
        <v>0</v>
      </c>
      <c r="S3215">
        <v>0</v>
      </c>
      <c r="T3215" t="s">
        <v>2903</v>
      </c>
      <c r="U3215" s="221">
        <f t="shared" si="101"/>
        <v>26.747264627</v>
      </c>
    </row>
    <row r="3216" spans="1:21" hidden="1">
      <c r="A3216" s="55" t="str">
        <f t="shared" si="100"/>
        <v>Y0D15.5</v>
      </c>
      <c r="B3216" s="55">
        <f>VLOOKUP(J3216,'Mapping-CITI'!A:E,5,0)</f>
        <v>5.5</v>
      </c>
      <c r="D3216" s="42">
        <v>45016</v>
      </c>
      <c r="E3216" s="42">
        <v>45199</v>
      </c>
      <c r="F3216" t="s">
        <v>2903</v>
      </c>
      <c r="G3216" t="s">
        <v>2930</v>
      </c>
      <c r="H3216">
        <v>5110</v>
      </c>
      <c r="I3216" t="s">
        <v>2776</v>
      </c>
      <c r="J3216">
        <v>440225</v>
      </c>
      <c r="K3216" t="s">
        <v>2515</v>
      </c>
      <c r="L3216">
        <v>78793.72</v>
      </c>
      <c r="M3216">
        <v>58079.08</v>
      </c>
      <c r="N3216">
        <v>45182.26</v>
      </c>
      <c r="O3216">
        <v>12896.82</v>
      </c>
      <c r="P3216" t="s">
        <v>607</v>
      </c>
      <c r="Q3216">
        <v>12896.82</v>
      </c>
      <c r="R3216">
        <v>58079.08</v>
      </c>
      <c r="S3216">
        <v>45182.26</v>
      </c>
      <c r="T3216" t="s">
        <v>2903</v>
      </c>
      <c r="U3216" s="221">
        <f t="shared" si="101"/>
        <v>1.2896819999999999E-3</v>
      </c>
    </row>
    <row r="3217" spans="1:21" hidden="1">
      <c r="A3217" s="55" t="str">
        <f t="shared" si="100"/>
        <v>Y0D16.4</v>
      </c>
      <c r="B3217" s="55">
        <f>VLOOKUP(J3217,'Mapping-CITI'!A:E,5,0)</f>
        <v>6.4</v>
      </c>
      <c r="D3217" s="42">
        <v>45016</v>
      </c>
      <c r="E3217" s="42">
        <v>45199</v>
      </c>
      <c r="F3217" t="s">
        <v>2903</v>
      </c>
      <c r="G3217" t="s">
        <v>2930</v>
      </c>
      <c r="H3217">
        <v>4160</v>
      </c>
      <c r="I3217" t="s">
        <v>2778</v>
      </c>
      <c r="J3217">
        <v>440325</v>
      </c>
      <c r="K3217" t="s">
        <v>2517</v>
      </c>
      <c r="L3217">
        <v>0</v>
      </c>
      <c r="M3217">
        <v>0</v>
      </c>
      <c r="N3217">
        <v>0</v>
      </c>
      <c r="O3217">
        <v>0</v>
      </c>
      <c r="P3217" t="s">
        <v>607</v>
      </c>
      <c r="Q3217">
        <v>0</v>
      </c>
      <c r="R3217">
        <v>0</v>
      </c>
      <c r="S3217">
        <v>0</v>
      </c>
      <c r="T3217" t="s">
        <v>2903</v>
      </c>
      <c r="U3217" s="221">
        <f t="shared" si="101"/>
        <v>0</v>
      </c>
    </row>
    <row r="3218" spans="1:21" hidden="1">
      <c r="A3218" s="55" t="str">
        <f t="shared" si="100"/>
        <v>Y0D16.4</v>
      </c>
      <c r="B3218" s="55">
        <f>VLOOKUP(J3218,'Mapping-CITI'!A:E,5,0)</f>
        <v>6.4</v>
      </c>
      <c r="D3218" s="42">
        <v>45016</v>
      </c>
      <c r="E3218" s="42">
        <v>45199</v>
      </c>
      <c r="F3218" t="s">
        <v>2903</v>
      </c>
      <c r="G3218" t="s">
        <v>2930</v>
      </c>
      <c r="H3218">
        <v>4160</v>
      </c>
      <c r="I3218" t="s">
        <v>2778</v>
      </c>
      <c r="J3218">
        <v>440341</v>
      </c>
      <c r="K3218" t="s">
        <v>2682</v>
      </c>
      <c r="L3218">
        <v>42562416.520000003</v>
      </c>
      <c r="M3218">
        <v>23649912.949999999</v>
      </c>
      <c r="N3218">
        <v>392921</v>
      </c>
      <c r="O3218">
        <v>23256991.949999999</v>
      </c>
      <c r="P3218" t="s">
        <v>607</v>
      </c>
      <c r="Q3218">
        <v>23256991.949999999</v>
      </c>
      <c r="R3218">
        <v>392921</v>
      </c>
      <c r="S3218">
        <v>392921</v>
      </c>
      <c r="T3218" t="s">
        <v>2903</v>
      </c>
      <c r="U3218" s="221">
        <f t="shared" si="101"/>
        <v>2.3256991949999999</v>
      </c>
    </row>
    <row r="3219" spans="1:21" hidden="1">
      <c r="A3219" s="55" t="str">
        <f t="shared" si="100"/>
        <v>Y0D16.4</v>
      </c>
      <c r="B3219" s="55">
        <f>VLOOKUP(J3219,'Mapping-CITI'!A:E,5,0)</f>
        <v>6.4</v>
      </c>
      <c r="D3219" s="42">
        <v>45016</v>
      </c>
      <c r="E3219" s="42">
        <v>45199</v>
      </c>
      <c r="F3219" t="s">
        <v>2903</v>
      </c>
      <c r="G3219" t="s">
        <v>2930</v>
      </c>
      <c r="H3219">
        <v>4160</v>
      </c>
      <c r="I3219" t="s">
        <v>2778</v>
      </c>
      <c r="J3219">
        <v>440342</v>
      </c>
      <c r="K3219" t="s">
        <v>2683</v>
      </c>
      <c r="L3219">
        <v>42562416.520000003</v>
      </c>
      <c r="M3219">
        <v>23649912.949999999</v>
      </c>
      <c r="N3219">
        <v>392921</v>
      </c>
      <c r="O3219">
        <v>23256991.949999999</v>
      </c>
      <c r="P3219" t="s">
        <v>607</v>
      </c>
      <c r="Q3219">
        <v>23256991.949999999</v>
      </c>
      <c r="R3219">
        <v>392921</v>
      </c>
      <c r="S3219">
        <v>392921</v>
      </c>
      <c r="T3219" t="s">
        <v>2903</v>
      </c>
      <c r="U3219" s="221">
        <f t="shared" si="101"/>
        <v>2.3256991949999999</v>
      </c>
    </row>
    <row r="3220" spans="1:21" hidden="1">
      <c r="A3220" s="55" t="str">
        <f t="shared" si="100"/>
        <v>Y0D16.4</v>
      </c>
      <c r="B3220" s="55">
        <f>VLOOKUP(J3220,'Mapping-CITI'!A:E,5,0)</f>
        <v>6.4</v>
      </c>
      <c r="D3220" s="42">
        <v>45016</v>
      </c>
      <c r="E3220" s="42">
        <v>45199</v>
      </c>
      <c r="F3220" t="s">
        <v>2903</v>
      </c>
      <c r="G3220" t="s">
        <v>2930</v>
      </c>
      <c r="H3220">
        <v>4160</v>
      </c>
      <c r="I3220" t="s">
        <v>2778</v>
      </c>
      <c r="J3220">
        <v>440416</v>
      </c>
      <c r="K3220" t="s">
        <v>664</v>
      </c>
      <c r="L3220">
        <v>2859234.15</v>
      </c>
      <c r="M3220">
        <v>57235120.859999999</v>
      </c>
      <c r="N3220">
        <v>29010540.48</v>
      </c>
      <c r="O3220">
        <v>28224580.379999999</v>
      </c>
      <c r="P3220" t="s">
        <v>607</v>
      </c>
      <c r="Q3220">
        <v>28224580.379999999</v>
      </c>
      <c r="R3220">
        <v>1122780.95</v>
      </c>
      <c r="S3220">
        <v>29010540.48</v>
      </c>
      <c r="T3220" t="s">
        <v>2903</v>
      </c>
      <c r="U3220" s="221">
        <f t="shared" si="101"/>
        <v>2.8224580379999997</v>
      </c>
    </row>
    <row r="3221" spans="1:21" hidden="1">
      <c r="A3221" s="55" t="str">
        <f t="shared" si="100"/>
        <v>Y0D16.4</v>
      </c>
      <c r="B3221" s="55">
        <f>VLOOKUP(J3221,'Mapping-CITI'!A:E,5,0)</f>
        <v>6.4</v>
      </c>
      <c r="D3221" s="42">
        <v>45016</v>
      </c>
      <c r="E3221" s="42">
        <v>45199</v>
      </c>
      <c r="F3221" t="s">
        <v>2903</v>
      </c>
      <c r="G3221" t="s">
        <v>2930</v>
      </c>
      <c r="H3221">
        <v>4160</v>
      </c>
      <c r="I3221" t="s">
        <v>2778</v>
      </c>
      <c r="J3221">
        <v>440445</v>
      </c>
      <c r="K3221" t="s">
        <v>2596</v>
      </c>
      <c r="L3221">
        <v>271282.98</v>
      </c>
      <c r="M3221">
        <v>979181.26</v>
      </c>
      <c r="N3221">
        <v>979181.26</v>
      </c>
      <c r="O3221">
        <v>0</v>
      </c>
      <c r="P3221" t="s">
        <v>607</v>
      </c>
      <c r="Q3221">
        <v>0</v>
      </c>
      <c r="R3221">
        <v>979181.26</v>
      </c>
      <c r="S3221">
        <v>979181.26</v>
      </c>
      <c r="T3221" t="s">
        <v>2903</v>
      </c>
      <c r="U3221" s="221">
        <f t="shared" si="101"/>
        <v>0</v>
      </c>
    </row>
    <row r="3222" spans="1:21" hidden="1">
      <c r="A3222" s="55" t="str">
        <f t="shared" si="100"/>
        <v>Y0D16.4</v>
      </c>
      <c r="B3222" s="55">
        <f>VLOOKUP(J3222,'Mapping-CITI'!A:E,5,0)</f>
        <v>6.4</v>
      </c>
      <c r="D3222" s="42">
        <v>45016</v>
      </c>
      <c r="E3222" s="42">
        <v>45199</v>
      </c>
      <c r="F3222" t="s">
        <v>2903</v>
      </c>
      <c r="G3222" t="s">
        <v>2930</v>
      </c>
      <c r="H3222">
        <v>4160</v>
      </c>
      <c r="I3222" t="s">
        <v>2778</v>
      </c>
      <c r="J3222">
        <v>440485</v>
      </c>
      <c r="K3222" t="s">
        <v>2517</v>
      </c>
      <c r="L3222">
        <v>0</v>
      </c>
      <c r="M3222">
        <v>0</v>
      </c>
      <c r="N3222">
        <v>0</v>
      </c>
      <c r="O3222">
        <v>0</v>
      </c>
      <c r="P3222" t="s">
        <v>607</v>
      </c>
      <c r="Q3222">
        <v>0</v>
      </c>
      <c r="R3222">
        <v>0</v>
      </c>
      <c r="S3222">
        <v>0</v>
      </c>
      <c r="T3222" t="s">
        <v>2903</v>
      </c>
      <c r="U3222" s="221">
        <f t="shared" si="101"/>
        <v>0</v>
      </c>
    </row>
    <row r="3223" spans="1:21" hidden="1">
      <c r="A3223" s="55" t="str">
        <f t="shared" si="100"/>
        <v>Y0D16.4</v>
      </c>
      <c r="B3223" s="55">
        <f>VLOOKUP(J3223,'Mapping-CITI'!A:E,5,0)</f>
        <v>6.4</v>
      </c>
      <c r="D3223" s="42">
        <v>45016</v>
      </c>
      <c r="E3223" s="42">
        <v>45199</v>
      </c>
      <c r="F3223" t="s">
        <v>2903</v>
      </c>
      <c r="G3223" t="s">
        <v>2930</v>
      </c>
      <c r="H3223">
        <v>4160</v>
      </c>
      <c r="I3223" t="s">
        <v>2778</v>
      </c>
      <c r="J3223">
        <v>440509</v>
      </c>
      <c r="K3223" t="s">
        <v>2524</v>
      </c>
      <c r="L3223">
        <v>16542760.310000001</v>
      </c>
      <c r="M3223">
        <v>10202243.619999999</v>
      </c>
      <c r="N3223">
        <v>0</v>
      </c>
      <c r="O3223">
        <v>10202243.619999999</v>
      </c>
      <c r="P3223" t="s">
        <v>607</v>
      </c>
      <c r="Q3223">
        <v>10202243.619999999</v>
      </c>
      <c r="R3223">
        <v>0</v>
      </c>
      <c r="S3223">
        <v>0</v>
      </c>
      <c r="T3223" t="s">
        <v>2903</v>
      </c>
      <c r="U3223" s="221">
        <f t="shared" si="101"/>
        <v>1.020224362</v>
      </c>
    </row>
    <row r="3224" spans="1:21" hidden="1">
      <c r="A3224" s="55" t="str">
        <f t="shared" si="100"/>
        <v>Y0D30</v>
      </c>
      <c r="B3224" s="55">
        <f>VLOOKUP(J3224,'Mapping-CITI'!A:E,5,0)</f>
        <v>0</v>
      </c>
      <c r="D3224" s="42">
        <v>45016</v>
      </c>
      <c r="E3224" s="42">
        <v>45199</v>
      </c>
      <c r="F3224" t="s">
        <v>2904</v>
      </c>
      <c r="G3224" t="s">
        <v>2931</v>
      </c>
      <c r="H3224">
        <v>1210</v>
      </c>
      <c r="I3224" t="s">
        <v>2767</v>
      </c>
      <c r="J3224">
        <v>101101</v>
      </c>
      <c r="K3224" t="s">
        <v>2004</v>
      </c>
      <c r="L3224">
        <v>14271483624.15</v>
      </c>
      <c r="M3224">
        <v>30127681529.279999</v>
      </c>
      <c r="N3224">
        <v>32181362715.720001</v>
      </c>
      <c r="O3224">
        <v>12217802437.709999</v>
      </c>
      <c r="P3224" t="s">
        <v>607</v>
      </c>
      <c r="Q3224">
        <v>12217802437.709999</v>
      </c>
      <c r="R3224">
        <v>0</v>
      </c>
      <c r="S3224">
        <v>0</v>
      </c>
      <c r="T3224" t="s">
        <v>2904</v>
      </c>
      <c r="U3224" s="221">
        <f t="shared" si="101"/>
        <v>-205.36811864400025</v>
      </c>
    </row>
    <row r="3225" spans="1:21" hidden="1">
      <c r="A3225" s="55" t="str">
        <f t="shared" si="100"/>
        <v>Y0D30</v>
      </c>
      <c r="B3225" s="55">
        <f>VLOOKUP(J3225,'Mapping-CITI'!A:E,5,0)</f>
        <v>0</v>
      </c>
      <c r="D3225" s="42">
        <v>45016</v>
      </c>
      <c r="E3225" s="42">
        <v>45199</v>
      </c>
      <c r="F3225" t="s">
        <v>2904</v>
      </c>
      <c r="G3225" t="s">
        <v>2931</v>
      </c>
      <c r="H3225">
        <v>1210</v>
      </c>
      <c r="I3225" t="s">
        <v>2767</v>
      </c>
      <c r="J3225">
        <v>101104</v>
      </c>
      <c r="K3225" t="s">
        <v>4279</v>
      </c>
      <c r="L3225">
        <v>1008142713.73</v>
      </c>
      <c r="M3225">
        <v>999950002.22000003</v>
      </c>
      <c r="N3225">
        <v>249030373.19</v>
      </c>
      <c r="O3225">
        <v>1759062342.76</v>
      </c>
      <c r="P3225" t="s">
        <v>607</v>
      </c>
      <c r="Q3225">
        <v>1759062342.76</v>
      </c>
      <c r="R3225">
        <v>0</v>
      </c>
      <c r="S3225">
        <v>0</v>
      </c>
      <c r="T3225" t="s">
        <v>2904</v>
      </c>
      <c r="U3225" s="221">
        <f t="shared" si="101"/>
        <v>75.091962902999995</v>
      </c>
    </row>
    <row r="3226" spans="1:21" hidden="1">
      <c r="A3226" s="55" t="str">
        <f t="shared" si="100"/>
        <v>Y0D30</v>
      </c>
      <c r="B3226" s="55">
        <f>VLOOKUP(J3226,'Mapping-CITI'!A:E,5,0)</f>
        <v>0</v>
      </c>
      <c r="D3226" s="42">
        <v>45016</v>
      </c>
      <c r="E3226" s="42">
        <v>45199</v>
      </c>
      <c r="F3226" t="s">
        <v>2904</v>
      </c>
      <c r="G3226" t="s">
        <v>2931</v>
      </c>
      <c r="H3226">
        <v>1210</v>
      </c>
      <c r="I3226" t="s">
        <v>2767</v>
      </c>
      <c r="J3226">
        <v>102101</v>
      </c>
      <c r="K3226" t="s">
        <v>2612</v>
      </c>
      <c r="L3226">
        <v>0</v>
      </c>
      <c r="M3226">
        <v>515955900</v>
      </c>
      <c r="N3226">
        <v>515955900</v>
      </c>
      <c r="O3226">
        <v>0</v>
      </c>
      <c r="P3226" t="s">
        <v>607</v>
      </c>
      <c r="Q3226">
        <v>0</v>
      </c>
      <c r="R3226">
        <v>515955900</v>
      </c>
      <c r="S3226">
        <v>0</v>
      </c>
      <c r="T3226" t="s">
        <v>2904</v>
      </c>
      <c r="U3226" s="221">
        <f t="shared" si="101"/>
        <v>0</v>
      </c>
    </row>
    <row r="3227" spans="1:21" hidden="1">
      <c r="A3227" s="55" t="str">
        <f t="shared" si="100"/>
        <v>Y0D30</v>
      </c>
      <c r="B3227" s="55">
        <f>VLOOKUP(J3227,'Mapping-CITI'!A:E,5,0)</f>
        <v>0</v>
      </c>
      <c r="D3227" s="42">
        <v>45016</v>
      </c>
      <c r="E3227" s="42">
        <v>45199</v>
      </c>
      <c r="F3227" t="s">
        <v>2904</v>
      </c>
      <c r="G3227" t="s">
        <v>2931</v>
      </c>
      <c r="H3227">
        <v>1210</v>
      </c>
      <c r="I3227" t="s">
        <v>2767</v>
      </c>
      <c r="J3227">
        <v>102103</v>
      </c>
      <c r="K3227" t="s">
        <v>2006</v>
      </c>
      <c r="L3227">
        <v>515955900</v>
      </c>
      <c r="M3227">
        <v>0</v>
      </c>
      <c r="N3227">
        <v>515955900</v>
      </c>
      <c r="O3227">
        <v>0</v>
      </c>
      <c r="P3227" t="s">
        <v>607</v>
      </c>
      <c r="Q3227">
        <v>0</v>
      </c>
      <c r="R3227">
        <v>0</v>
      </c>
      <c r="S3227">
        <v>515955900</v>
      </c>
      <c r="T3227" t="s">
        <v>2904</v>
      </c>
      <c r="U3227" s="221">
        <f t="shared" si="101"/>
        <v>-51.595590000000001</v>
      </c>
    </row>
    <row r="3228" spans="1:21" hidden="1">
      <c r="A3228" s="55" t="str">
        <f t="shared" si="100"/>
        <v>Y0D30</v>
      </c>
      <c r="B3228" s="55">
        <f>VLOOKUP(J3228,'Mapping-CITI'!A:E,5,0)</f>
        <v>0</v>
      </c>
      <c r="D3228" s="42">
        <v>45016</v>
      </c>
      <c r="E3228" s="42">
        <v>45199</v>
      </c>
      <c r="F3228" t="s">
        <v>2904</v>
      </c>
      <c r="G3228" t="s">
        <v>2931</v>
      </c>
      <c r="H3228">
        <v>1210</v>
      </c>
      <c r="I3228" t="s">
        <v>2767</v>
      </c>
      <c r="J3228">
        <v>102104</v>
      </c>
      <c r="K3228" t="s">
        <v>2007</v>
      </c>
      <c r="L3228">
        <v>583446240.75999999</v>
      </c>
      <c r="M3228">
        <v>83457916967.320007</v>
      </c>
      <c r="N3228">
        <v>83323189608.710007</v>
      </c>
      <c r="O3228">
        <v>718173599.37</v>
      </c>
      <c r="P3228" t="s">
        <v>607</v>
      </c>
      <c r="Q3228">
        <v>718173599.37</v>
      </c>
      <c r="R3228">
        <v>0</v>
      </c>
      <c r="S3228">
        <v>0</v>
      </c>
      <c r="T3228" t="s">
        <v>2904</v>
      </c>
      <c r="U3228" s="221">
        <f t="shared" si="101"/>
        <v>13.472735861000061</v>
      </c>
    </row>
    <row r="3229" spans="1:21" hidden="1">
      <c r="A3229" s="55" t="str">
        <f t="shared" si="100"/>
        <v>Y0D30</v>
      </c>
      <c r="B3229" s="55">
        <f>VLOOKUP(J3229,'Mapping-CITI'!A:E,5,0)</f>
        <v>0</v>
      </c>
      <c r="D3229" s="42">
        <v>45016</v>
      </c>
      <c r="E3229" s="42">
        <v>45199</v>
      </c>
      <c r="F3229" t="s">
        <v>2904</v>
      </c>
      <c r="G3229" t="s">
        <v>2931</v>
      </c>
      <c r="H3229">
        <v>1210</v>
      </c>
      <c r="I3229" t="s">
        <v>2767</v>
      </c>
      <c r="J3229">
        <v>102105</v>
      </c>
      <c r="K3229" t="s">
        <v>2008</v>
      </c>
      <c r="L3229">
        <v>2657482475</v>
      </c>
      <c r="M3229">
        <v>4647576742.7299995</v>
      </c>
      <c r="N3229">
        <v>5122001590.21</v>
      </c>
      <c r="O3229">
        <v>2183057627.52</v>
      </c>
      <c r="P3229" t="s">
        <v>607</v>
      </c>
      <c r="Q3229">
        <v>2183057627.52</v>
      </c>
      <c r="R3229">
        <v>0</v>
      </c>
      <c r="S3229">
        <v>0</v>
      </c>
      <c r="T3229" t="s">
        <v>2904</v>
      </c>
      <c r="U3229" s="221">
        <f t="shared" si="101"/>
        <v>-47.442484748000048</v>
      </c>
    </row>
    <row r="3230" spans="1:21" hidden="1">
      <c r="A3230" s="55" t="str">
        <f t="shared" si="100"/>
        <v>Y0D30</v>
      </c>
      <c r="B3230" s="55">
        <f>VLOOKUP(J3230,'Mapping-CITI'!A:E,5,0)</f>
        <v>0</v>
      </c>
      <c r="D3230" s="42">
        <v>45016</v>
      </c>
      <c r="E3230" s="42">
        <v>45199</v>
      </c>
      <c r="F3230" t="s">
        <v>2904</v>
      </c>
      <c r="G3230" t="s">
        <v>2931</v>
      </c>
      <c r="H3230">
        <v>1210</v>
      </c>
      <c r="I3230" t="s">
        <v>2767</v>
      </c>
      <c r="J3230">
        <v>102107</v>
      </c>
      <c r="K3230" t="s">
        <v>2010</v>
      </c>
      <c r="L3230">
        <v>703069721</v>
      </c>
      <c r="M3230">
        <v>950269681.28999996</v>
      </c>
      <c r="N3230">
        <v>1414624902.29</v>
      </c>
      <c r="O3230">
        <v>238714500</v>
      </c>
      <c r="P3230" t="s">
        <v>607</v>
      </c>
      <c r="Q3230">
        <v>238714500</v>
      </c>
      <c r="R3230">
        <v>0</v>
      </c>
      <c r="S3230">
        <v>0</v>
      </c>
      <c r="T3230" t="s">
        <v>2904</v>
      </c>
      <c r="U3230" s="221">
        <f t="shared" si="101"/>
        <v>-46.4355221</v>
      </c>
    </row>
    <row r="3231" spans="1:21" hidden="1">
      <c r="A3231" s="55" t="str">
        <f t="shared" si="100"/>
        <v>Y0D3Ignore</v>
      </c>
      <c r="B3231" s="55" t="str">
        <f>VLOOKUP(J3231,'Mapping-CITI'!A:E,5,0)</f>
        <v>Ignore</v>
      </c>
      <c r="D3231" s="42">
        <v>45016</v>
      </c>
      <c r="E3231" s="42">
        <v>45199</v>
      </c>
      <c r="F3231" t="s">
        <v>2904</v>
      </c>
      <c r="G3231" t="s">
        <v>2931</v>
      </c>
      <c r="H3231">
        <v>1700</v>
      </c>
      <c r="I3231" t="s">
        <v>2768</v>
      </c>
      <c r="J3231">
        <v>106101</v>
      </c>
      <c r="K3231" t="s">
        <v>2769</v>
      </c>
      <c r="L3231">
        <v>4108.79</v>
      </c>
      <c r="M3231">
        <v>8984344.5800000001</v>
      </c>
      <c r="N3231">
        <v>8113534.8700000001</v>
      </c>
      <c r="O3231">
        <v>874918.5</v>
      </c>
      <c r="P3231" t="s">
        <v>607</v>
      </c>
      <c r="Q3231">
        <v>874918.5</v>
      </c>
      <c r="R3231">
        <v>8984344.5800000001</v>
      </c>
      <c r="S3231">
        <v>8113534.8700000001</v>
      </c>
      <c r="T3231" t="s">
        <v>2904</v>
      </c>
      <c r="U3231" s="221">
        <f t="shared" si="101"/>
        <v>8.7080970999999993E-2</v>
      </c>
    </row>
    <row r="3232" spans="1:21" hidden="1">
      <c r="A3232" s="55" t="str">
        <f t="shared" si="100"/>
        <v>Y0D30</v>
      </c>
      <c r="B3232" s="55">
        <f>VLOOKUP(J3232,'Mapping-CITI'!A:E,5,0)</f>
        <v>0</v>
      </c>
      <c r="D3232" s="42">
        <v>45016</v>
      </c>
      <c r="E3232" s="42">
        <v>45199</v>
      </c>
      <c r="F3232" t="s">
        <v>2904</v>
      </c>
      <c r="G3232" t="s">
        <v>2931</v>
      </c>
      <c r="H3232">
        <v>1700</v>
      </c>
      <c r="I3232" t="s">
        <v>2768</v>
      </c>
      <c r="J3232">
        <v>106103</v>
      </c>
      <c r="K3232" t="s">
        <v>2783</v>
      </c>
      <c r="L3232">
        <v>6154034.4500000002</v>
      </c>
      <c r="M3232">
        <v>15733109.050000001</v>
      </c>
      <c r="N3232">
        <v>16228868.98</v>
      </c>
      <c r="O3232">
        <v>5658274.5199999996</v>
      </c>
      <c r="P3232" t="s">
        <v>607</v>
      </c>
      <c r="Q3232">
        <v>5658274.5199999996</v>
      </c>
      <c r="R3232">
        <v>15733109.050000001</v>
      </c>
      <c r="S3232">
        <v>16228868.98</v>
      </c>
      <c r="T3232" t="s">
        <v>2904</v>
      </c>
      <c r="U3232" s="221">
        <f t="shared" si="101"/>
        <v>-4.9575992999999971E-2</v>
      </c>
    </row>
    <row r="3233" spans="1:21" hidden="1">
      <c r="A3233" s="55" t="str">
        <f t="shared" si="100"/>
        <v>Y0D3Ignore</v>
      </c>
      <c r="B3233" s="55" t="str">
        <f>VLOOKUP(J3233,'Mapping-CITI'!A:E,5,0)</f>
        <v>Ignore</v>
      </c>
      <c r="D3233" s="42">
        <v>45016</v>
      </c>
      <c r="E3233" s="42">
        <v>45199</v>
      </c>
      <c r="F3233" t="s">
        <v>2904</v>
      </c>
      <c r="G3233" t="s">
        <v>2931</v>
      </c>
      <c r="H3233">
        <v>1700</v>
      </c>
      <c r="I3233" t="s">
        <v>2768</v>
      </c>
      <c r="J3233">
        <v>106106</v>
      </c>
      <c r="K3233" t="s">
        <v>2784</v>
      </c>
      <c r="L3233">
        <v>300977.61</v>
      </c>
      <c r="M3233">
        <v>654834.93000000005</v>
      </c>
      <c r="N3233">
        <v>747822.82</v>
      </c>
      <c r="O3233">
        <v>207989.72</v>
      </c>
      <c r="P3233" t="s">
        <v>607</v>
      </c>
      <c r="Q3233">
        <v>207989.72</v>
      </c>
      <c r="R3233">
        <v>654834.93000000005</v>
      </c>
      <c r="S3233">
        <v>747822.82</v>
      </c>
      <c r="T3233" t="s">
        <v>2904</v>
      </c>
      <c r="U3233" s="221">
        <f t="shared" si="101"/>
        <v>-9.2987889999999896E-3</v>
      </c>
    </row>
    <row r="3234" spans="1:21" hidden="1">
      <c r="A3234" s="55" t="str">
        <f t="shared" si="100"/>
        <v>Y0D30</v>
      </c>
      <c r="B3234" s="55">
        <f>VLOOKUP(J3234,'Mapping-CITI'!A:E,5,0)</f>
        <v>0</v>
      </c>
      <c r="D3234" s="42">
        <v>45016</v>
      </c>
      <c r="E3234" s="42">
        <v>45199</v>
      </c>
      <c r="F3234" t="s">
        <v>2904</v>
      </c>
      <c r="G3234" t="s">
        <v>2931</v>
      </c>
      <c r="H3234">
        <v>1400</v>
      </c>
      <c r="I3234" t="s">
        <v>2773</v>
      </c>
      <c r="J3234">
        <v>107102</v>
      </c>
      <c r="K3234" t="s">
        <v>2015</v>
      </c>
      <c r="L3234">
        <v>0</v>
      </c>
      <c r="M3234">
        <v>17900000</v>
      </c>
      <c r="N3234">
        <v>17900000</v>
      </c>
      <c r="O3234">
        <v>0</v>
      </c>
      <c r="P3234" t="s">
        <v>607</v>
      </c>
      <c r="Q3234">
        <v>0</v>
      </c>
      <c r="R3234">
        <v>0</v>
      </c>
      <c r="S3234">
        <v>0</v>
      </c>
      <c r="T3234" t="s">
        <v>2904</v>
      </c>
      <c r="U3234" s="221">
        <f t="shared" si="101"/>
        <v>0</v>
      </c>
    </row>
    <row r="3235" spans="1:21" hidden="1">
      <c r="A3235" s="55" t="str">
        <f t="shared" si="100"/>
        <v>Y0D30</v>
      </c>
      <c r="B3235" s="55">
        <f>VLOOKUP(J3235,'Mapping-CITI'!A:E,5,0)</f>
        <v>0</v>
      </c>
      <c r="D3235" s="42">
        <v>45016</v>
      </c>
      <c r="E3235" s="42">
        <v>45199</v>
      </c>
      <c r="F3235" t="s">
        <v>2904</v>
      </c>
      <c r="G3235" t="s">
        <v>2931</v>
      </c>
      <c r="H3235">
        <v>1400</v>
      </c>
      <c r="I3235" t="s">
        <v>2773</v>
      </c>
      <c r="J3235">
        <v>107106</v>
      </c>
      <c r="K3235" t="s">
        <v>2753</v>
      </c>
      <c r="L3235">
        <v>0.01</v>
      </c>
      <c r="M3235">
        <v>0</v>
      </c>
      <c r="N3235">
        <v>0</v>
      </c>
      <c r="O3235">
        <v>0.01</v>
      </c>
      <c r="P3235" t="s">
        <v>607</v>
      </c>
      <c r="Q3235">
        <v>0.01</v>
      </c>
      <c r="R3235">
        <v>0</v>
      </c>
      <c r="S3235">
        <v>0</v>
      </c>
      <c r="T3235" t="s">
        <v>2904</v>
      </c>
      <c r="U3235" s="221">
        <f t="shared" si="101"/>
        <v>0</v>
      </c>
    </row>
    <row r="3236" spans="1:21" hidden="1">
      <c r="A3236" s="55" t="str">
        <f t="shared" si="100"/>
        <v>Y0D30</v>
      </c>
      <c r="B3236" s="55">
        <f>VLOOKUP(J3236,'Mapping-CITI'!A:E,5,0)</f>
        <v>0</v>
      </c>
      <c r="D3236" s="42">
        <v>45016</v>
      </c>
      <c r="E3236" s="42">
        <v>45199</v>
      </c>
      <c r="F3236" t="s">
        <v>2904</v>
      </c>
      <c r="G3236" t="s">
        <v>2931</v>
      </c>
      <c r="H3236">
        <v>1400</v>
      </c>
      <c r="I3236" t="s">
        <v>2773</v>
      </c>
      <c r="J3236">
        <v>107111</v>
      </c>
      <c r="K3236" t="s">
        <v>2016</v>
      </c>
      <c r="L3236">
        <v>2534000</v>
      </c>
      <c r="M3236">
        <v>141192650.75</v>
      </c>
      <c r="N3236">
        <v>117513608.75</v>
      </c>
      <c r="O3236">
        <v>26213042</v>
      </c>
      <c r="P3236" t="s">
        <v>607</v>
      </c>
      <c r="Q3236">
        <v>26213042</v>
      </c>
      <c r="R3236">
        <v>0</v>
      </c>
      <c r="S3236">
        <v>0</v>
      </c>
      <c r="T3236" t="s">
        <v>2904</v>
      </c>
      <c r="U3236" s="221">
        <f t="shared" si="101"/>
        <v>2.3679041999999999</v>
      </c>
    </row>
    <row r="3237" spans="1:21" hidden="1">
      <c r="A3237" s="55" t="str">
        <f t="shared" si="100"/>
        <v>Y0D30</v>
      </c>
      <c r="B3237" s="55">
        <f>VLOOKUP(J3237,'Mapping-CITI'!A:E,5,0)</f>
        <v>0</v>
      </c>
      <c r="D3237" s="42">
        <v>45016</v>
      </c>
      <c r="E3237" s="42">
        <v>45199</v>
      </c>
      <c r="F3237" t="s">
        <v>2904</v>
      </c>
      <c r="G3237" t="s">
        <v>2931</v>
      </c>
      <c r="H3237">
        <v>1230</v>
      </c>
      <c r="I3237" t="s">
        <v>2772</v>
      </c>
      <c r="J3237">
        <v>111126</v>
      </c>
      <c r="K3237" t="s">
        <v>2022</v>
      </c>
      <c r="L3237">
        <v>112161.41</v>
      </c>
      <c r="M3237">
        <v>154896.95000000001</v>
      </c>
      <c r="N3237">
        <v>0</v>
      </c>
      <c r="O3237">
        <v>267058.36</v>
      </c>
      <c r="P3237" t="s">
        <v>607</v>
      </c>
      <c r="Q3237">
        <v>267058.36</v>
      </c>
      <c r="R3237">
        <v>0</v>
      </c>
      <c r="S3237">
        <v>0</v>
      </c>
      <c r="T3237" t="s">
        <v>2904</v>
      </c>
      <c r="U3237" s="221">
        <f t="shared" si="101"/>
        <v>1.5489695000000001E-2</v>
      </c>
    </row>
    <row r="3238" spans="1:21" hidden="1">
      <c r="A3238" s="55" t="str">
        <f t="shared" si="100"/>
        <v>Y0D30</v>
      </c>
      <c r="B3238" s="55">
        <f>VLOOKUP(J3238,'Mapping-CITI'!A:E,5,0)</f>
        <v>0</v>
      </c>
      <c r="D3238" s="42">
        <v>45016</v>
      </c>
      <c r="E3238" s="42">
        <v>45199</v>
      </c>
      <c r="F3238" t="s">
        <v>2904</v>
      </c>
      <c r="G3238" t="s">
        <v>2931</v>
      </c>
      <c r="H3238">
        <v>1230</v>
      </c>
      <c r="I3238" t="s">
        <v>2772</v>
      </c>
      <c r="J3238">
        <v>111127</v>
      </c>
      <c r="K3238" t="s">
        <v>2023</v>
      </c>
      <c r="L3238">
        <v>45430905</v>
      </c>
      <c r="M3238">
        <v>2037125.98</v>
      </c>
      <c r="N3238">
        <v>0</v>
      </c>
      <c r="O3238">
        <v>47468030.979999997</v>
      </c>
      <c r="P3238" t="s">
        <v>607</v>
      </c>
      <c r="Q3238">
        <v>47468030.979999997</v>
      </c>
      <c r="R3238">
        <v>0</v>
      </c>
      <c r="S3238">
        <v>0</v>
      </c>
      <c r="T3238" t="s">
        <v>2904</v>
      </c>
      <c r="U3238" s="221">
        <f t="shared" si="101"/>
        <v>0.20371259799999999</v>
      </c>
    </row>
    <row r="3239" spans="1:21" hidden="1">
      <c r="A3239" s="55" t="str">
        <f t="shared" si="100"/>
        <v>Y0D30</v>
      </c>
      <c r="B3239" s="55">
        <f>VLOOKUP(J3239,'Mapping-CITI'!A:E,5,0)</f>
        <v>0</v>
      </c>
      <c r="D3239" s="42">
        <v>45016</v>
      </c>
      <c r="E3239" s="42">
        <v>45199</v>
      </c>
      <c r="F3239" t="s">
        <v>2904</v>
      </c>
      <c r="G3239" t="s">
        <v>2931</v>
      </c>
      <c r="H3239">
        <v>1230</v>
      </c>
      <c r="I3239" t="s">
        <v>2772</v>
      </c>
      <c r="J3239">
        <v>111129</v>
      </c>
      <c r="K3239" t="s">
        <v>2025</v>
      </c>
      <c r="L3239">
        <v>2794876.5</v>
      </c>
      <c r="M3239">
        <v>764036</v>
      </c>
      <c r="N3239">
        <v>0</v>
      </c>
      <c r="O3239">
        <v>3558912.5</v>
      </c>
      <c r="P3239" t="s">
        <v>607</v>
      </c>
      <c r="Q3239">
        <v>3558912.5</v>
      </c>
      <c r="R3239">
        <v>0</v>
      </c>
      <c r="S3239">
        <v>0</v>
      </c>
      <c r="T3239" t="s">
        <v>2904</v>
      </c>
      <c r="U3239" s="221">
        <f t="shared" si="101"/>
        <v>7.6403600000000002E-2</v>
      </c>
    </row>
    <row r="3240" spans="1:21" hidden="1">
      <c r="A3240" s="55" t="str">
        <f t="shared" si="100"/>
        <v>Y0D30</v>
      </c>
      <c r="B3240" s="55">
        <f>VLOOKUP(J3240,'Mapping-CITI'!A:E,5,0)</f>
        <v>0</v>
      </c>
      <c r="D3240" s="42">
        <v>45016</v>
      </c>
      <c r="E3240" s="42">
        <v>45199</v>
      </c>
      <c r="F3240" t="s">
        <v>2904</v>
      </c>
      <c r="G3240" t="s">
        <v>2931</v>
      </c>
      <c r="H3240">
        <v>1400</v>
      </c>
      <c r="I3240" t="s">
        <v>2773</v>
      </c>
      <c r="J3240">
        <v>111181</v>
      </c>
      <c r="K3240" t="s">
        <v>2028</v>
      </c>
      <c r="L3240">
        <v>644.66</v>
      </c>
      <c r="M3240">
        <v>0</v>
      </c>
      <c r="N3240">
        <v>0</v>
      </c>
      <c r="O3240">
        <v>644.66</v>
      </c>
      <c r="P3240" t="s">
        <v>607</v>
      </c>
      <c r="Q3240">
        <v>644.66</v>
      </c>
      <c r="R3240">
        <v>0</v>
      </c>
      <c r="S3240">
        <v>0</v>
      </c>
      <c r="T3240" t="s">
        <v>2904</v>
      </c>
      <c r="U3240" s="221">
        <f t="shared" si="101"/>
        <v>0</v>
      </c>
    </row>
    <row r="3241" spans="1:21" hidden="1">
      <c r="A3241" s="55" t="str">
        <f t="shared" si="100"/>
        <v>Y0D30</v>
      </c>
      <c r="B3241" s="55">
        <f>VLOOKUP(J3241,'Mapping-CITI'!A:E,5,0)</f>
        <v>0</v>
      </c>
      <c r="D3241" s="42">
        <v>45016</v>
      </c>
      <c r="E3241" s="42">
        <v>45199</v>
      </c>
      <c r="F3241" t="s">
        <v>2904</v>
      </c>
      <c r="G3241" t="s">
        <v>2931</v>
      </c>
      <c r="H3241">
        <v>1400</v>
      </c>
      <c r="I3241" t="s">
        <v>2773</v>
      </c>
      <c r="J3241">
        <v>111183</v>
      </c>
      <c r="K3241" t="s">
        <v>2030</v>
      </c>
      <c r="L3241">
        <v>19484.830000000002</v>
      </c>
      <c r="M3241">
        <v>0</v>
      </c>
      <c r="N3241">
        <v>0</v>
      </c>
      <c r="O3241">
        <v>19484.830000000002</v>
      </c>
      <c r="P3241" t="s">
        <v>607</v>
      </c>
      <c r="Q3241">
        <v>19484.830000000002</v>
      </c>
      <c r="R3241">
        <v>0</v>
      </c>
      <c r="S3241">
        <v>0</v>
      </c>
      <c r="T3241" t="s">
        <v>2904</v>
      </c>
      <c r="U3241" s="221">
        <f t="shared" si="101"/>
        <v>0</v>
      </c>
    </row>
    <row r="3242" spans="1:21" hidden="1">
      <c r="A3242" s="55" t="str">
        <f t="shared" si="100"/>
        <v>Y0D30</v>
      </c>
      <c r="B3242" s="55">
        <f>VLOOKUP(J3242,'Mapping-CITI'!A:E,5,0)</f>
        <v>0</v>
      </c>
      <c r="D3242" s="42">
        <v>45016</v>
      </c>
      <c r="E3242" s="42">
        <v>45199</v>
      </c>
      <c r="F3242" t="s">
        <v>2904</v>
      </c>
      <c r="G3242" t="s">
        <v>2931</v>
      </c>
      <c r="H3242">
        <v>1400</v>
      </c>
      <c r="I3242" t="s">
        <v>2773</v>
      </c>
      <c r="J3242">
        <v>111184</v>
      </c>
      <c r="K3242" t="s">
        <v>2031</v>
      </c>
      <c r="L3242">
        <v>3862.41</v>
      </c>
      <c r="M3242">
        <v>0</v>
      </c>
      <c r="N3242">
        <v>0</v>
      </c>
      <c r="O3242">
        <v>3862.41</v>
      </c>
      <c r="P3242" t="s">
        <v>607</v>
      </c>
      <c r="Q3242">
        <v>3862.41</v>
      </c>
      <c r="R3242">
        <v>0</v>
      </c>
      <c r="S3242">
        <v>0</v>
      </c>
      <c r="T3242" t="s">
        <v>2904</v>
      </c>
      <c r="U3242" s="221">
        <f t="shared" si="101"/>
        <v>0</v>
      </c>
    </row>
    <row r="3243" spans="1:21" hidden="1">
      <c r="A3243" s="55" t="str">
        <f t="shared" si="100"/>
        <v>Y0D3Ignore</v>
      </c>
      <c r="B3243" s="55" t="str">
        <f>VLOOKUP(J3243,'Mapping-CITI'!A:E,5,0)</f>
        <v>Ignore</v>
      </c>
      <c r="D3243" s="42">
        <v>45016</v>
      </c>
      <c r="E3243" s="42">
        <v>45199</v>
      </c>
      <c r="F3243" t="s">
        <v>2904</v>
      </c>
      <c r="G3243" t="s">
        <v>2931</v>
      </c>
      <c r="H3243">
        <v>1400</v>
      </c>
      <c r="I3243" t="s">
        <v>2773</v>
      </c>
      <c r="J3243">
        <v>111192</v>
      </c>
      <c r="K3243" t="s">
        <v>3420</v>
      </c>
      <c r="L3243">
        <v>644288.1</v>
      </c>
      <c r="M3243">
        <v>0</v>
      </c>
      <c r="N3243">
        <v>0</v>
      </c>
      <c r="O3243">
        <v>644288.1</v>
      </c>
      <c r="P3243" t="s">
        <v>607</v>
      </c>
      <c r="Q3243">
        <v>644288.1</v>
      </c>
      <c r="R3243">
        <v>0</v>
      </c>
      <c r="S3243">
        <v>0</v>
      </c>
      <c r="T3243" t="s">
        <v>2904</v>
      </c>
      <c r="U3243" s="221">
        <f t="shared" si="101"/>
        <v>0</v>
      </c>
    </row>
    <row r="3244" spans="1:21" hidden="1">
      <c r="A3244" s="55" t="str">
        <f t="shared" si="100"/>
        <v>Y0D30</v>
      </c>
      <c r="B3244" s="55">
        <f>VLOOKUP(J3244,'Mapping-CITI'!A:E,5,0)</f>
        <v>0</v>
      </c>
      <c r="D3244" s="42">
        <v>45016</v>
      </c>
      <c r="E3244" s="42">
        <v>45199</v>
      </c>
      <c r="F3244" t="s">
        <v>2904</v>
      </c>
      <c r="G3244" t="s">
        <v>2931</v>
      </c>
      <c r="H3244">
        <v>1400</v>
      </c>
      <c r="I3244" t="s">
        <v>2773</v>
      </c>
      <c r="J3244">
        <v>111220</v>
      </c>
      <c r="K3244" t="s">
        <v>2655</v>
      </c>
      <c r="L3244">
        <v>10359845.550000001</v>
      </c>
      <c r="M3244">
        <v>1639964604.03</v>
      </c>
      <c r="N3244">
        <v>1639531773.28</v>
      </c>
      <c r="O3244">
        <v>10792676.300000001</v>
      </c>
      <c r="P3244" t="s">
        <v>607</v>
      </c>
      <c r="Q3244">
        <v>10792676.300000001</v>
      </c>
      <c r="R3244">
        <v>1639964604.03</v>
      </c>
      <c r="S3244">
        <v>1639531773.28</v>
      </c>
      <c r="T3244" t="s">
        <v>2904</v>
      </c>
      <c r="U3244" s="221">
        <f t="shared" si="101"/>
        <v>4.3283074999999997E-2</v>
      </c>
    </row>
    <row r="3245" spans="1:21" hidden="1">
      <c r="A3245" s="55" t="str">
        <f t="shared" si="100"/>
        <v>Y0D30</v>
      </c>
      <c r="B3245" s="55">
        <f>VLOOKUP(J3245,'Mapping-CITI'!A:E,5,0)</f>
        <v>0</v>
      </c>
      <c r="D3245" s="42">
        <v>45016</v>
      </c>
      <c r="E3245" s="42">
        <v>45199</v>
      </c>
      <c r="F3245" t="s">
        <v>2904</v>
      </c>
      <c r="G3245" t="s">
        <v>2931</v>
      </c>
      <c r="H3245">
        <v>1400</v>
      </c>
      <c r="I3245" t="s">
        <v>2773</v>
      </c>
      <c r="J3245">
        <v>111221</v>
      </c>
      <c r="K3245" t="s">
        <v>2656</v>
      </c>
      <c r="L3245">
        <v>-10359845.550000001</v>
      </c>
      <c r="M3245">
        <v>1639531773.28</v>
      </c>
      <c r="N3245">
        <v>1639964604.03</v>
      </c>
      <c r="O3245">
        <v>-10792676.300000001</v>
      </c>
      <c r="P3245" t="s">
        <v>607</v>
      </c>
      <c r="Q3245">
        <v>-10792676.300000001</v>
      </c>
      <c r="R3245">
        <v>1639531773.28</v>
      </c>
      <c r="S3245">
        <v>1639964604.03</v>
      </c>
      <c r="T3245" t="s">
        <v>2904</v>
      </c>
      <c r="U3245" s="221">
        <f t="shared" si="101"/>
        <v>-4.3283074999999997E-2</v>
      </c>
    </row>
    <row r="3246" spans="1:21" hidden="1">
      <c r="A3246" s="55" t="str">
        <f t="shared" si="100"/>
        <v>Y0D30</v>
      </c>
      <c r="B3246" s="55">
        <f>VLOOKUP(J3246,'Mapping-CITI'!A:E,5,0)</f>
        <v>0</v>
      </c>
      <c r="D3246" s="42">
        <v>45016</v>
      </c>
      <c r="E3246" s="42">
        <v>45199</v>
      </c>
      <c r="F3246" t="s">
        <v>2904</v>
      </c>
      <c r="G3246" t="s">
        <v>2931</v>
      </c>
      <c r="H3246">
        <v>1220</v>
      </c>
      <c r="I3246" t="s">
        <v>2785</v>
      </c>
      <c r="J3246">
        <v>121116</v>
      </c>
      <c r="K3246" t="s">
        <v>2033</v>
      </c>
      <c r="L3246">
        <v>13027222.220000001</v>
      </c>
      <c r="M3246">
        <v>-13027222.220000001</v>
      </c>
      <c r="N3246">
        <v>0</v>
      </c>
      <c r="O3246">
        <v>0</v>
      </c>
      <c r="P3246" t="s">
        <v>607</v>
      </c>
      <c r="Q3246">
        <v>0</v>
      </c>
      <c r="R3246">
        <v>0</v>
      </c>
      <c r="S3246">
        <v>0</v>
      </c>
      <c r="T3246" t="s">
        <v>2904</v>
      </c>
      <c r="U3246" s="221">
        <f t="shared" si="101"/>
        <v>-1.3027222220000001</v>
      </c>
    </row>
    <row r="3247" spans="1:21" hidden="1">
      <c r="A3247" s="55" t="str">
        <f t="shared" si="100"/>
        <v>Y0D30</v>
      </c>
      <c r="B3247" s="55">
        <f>VLOOKUP(J3247,'Mapping-CITI'!A:E,5,0)</f>
        <v>0</v>
      </c>
      <c r="D3247" s="42">
        <v>45016</v>
      </c>
      <c r="E3247" s="42">
        <v>45199</v>
      </c>
      <c r="F3247" t="s">
        <v>2904</v>
      </c>
      <c r="G3247" t="s">
        <v>2931</v>
      </c>
      <c r="H3247">
        <v>1700</v>
      </c>
      <c r="I3247" t="s">
        <v>2768</v>
      </c>
      <c r="J3247">
        <v>141017</v>
      </c>
      <c r="K3247" t="s">
        <v>2035</v>
      </c>
      <c r="L3247">
        <v>0</v>
      </c>
      <c r="M3247">
        <v>88961100</v>
      </c>
      <c r="N3247">
        <v>89396100</v>
      </c>
      <c r="O3247">
        <v>-435000</v>
      </c>
      <c r="P3247" t="s">
        <v>607</v>
      </c>
      <c r="Q3247">
        <v>-435000</v>
      </c>
      <c r="R3247">
        <v>88961100</v>
      </c>
      <c r="S3247">
        <v>89396100</v>
      </c>
      <c r="T3247" t="s">
        <v>2904</v>
      </c>
      <c r="U3247" s="221">
        <f t="shared" si="101"/>
        <v>-4.3499999999999997E-2</v>
      </c>
    </row>
    <row r="3248" spans="1:21" hidden="1">
      <c r="A3248" s="55" t="str">
        <f t="shared" si="100"/>
        <v>Y0D3Ignore</v>
      </c>
      <c r="B3248" s="55" t="str">
        <f>VLOOKUP(J3248,'Mapping-CITI'!A:E,5,0)</f>
        <v>Ignore</v>
      </c>
      <c r="D3248" s="42">
        <v>45016</v>
      </c>
      <c r="E3248" s="42">
        <v>45199</v>
      </c>
      <c r="F3248" t="s">
        <v>2904</v>
      </c>
      <c r="G3248" t="s">
        <v>2931</v>
      </c>
      <c r="H3248">
        <v>1700</v>
      </c>
      <c r="I3248" t="s">
        <v>2768</v>
      </c>
      <c r="J3248">
        <v>141258</v>
      </c>
      <c r="K3248" t="s">
        <v>3364</v>
      </c>
      <c r="L3248">
        <v>0</v>
      </c>
      <c r="M3248">
        <v>81000</v>
      </c>
      <c r="N3248">
        <v>81000</v>
      </c>
      <c r="O3248">
        <v>0</v>
      </c>
      <c r="P3248" t="s">
        <v>607</v>
      </c>
      <c r="Q3248">
        <v>0</v>
      </c>
      <c r="R3248">
        <v>81000</v>
      </c>
      <c r="S3248">
        <v>81000</v>
      </c>
      <c r="T3248" t="s">
        <v>2904</v>
      </c>
      <c r="U3248" s="221">
        <f t="shared" si="101"/>
        <v>0</v>
      </c>
    </row>
    <row r="3249" spans="1:21" hidden="1">
      <c r="A3249" s="55" t="str">
        <f t="shared" si="100"/>
        <v>Y0D30</v>
      </c>
      <c r="B3249" s="55">
        <f>VLOOKUP(J3249,'Mapping-CITI'!A:E,5,0)</f>
        <v>0</v>
      </c>
      <c r="D3249" s="42">
        <v>45016</v>
      </c>
      <c r="E3249" s="42">
        <v>45199</v>
      </c>
      <c r="F3249" t="s">
        <v>2904</v>
      </c>
      <c r="G3249" t="s">
        <v>2931</v>
      </c>
      <c r="H3249">
        <v>1700</v>
      </c>
      <c r="I3249" t="s">
        <v>2768</v>
      </c>
      <c r="J3249">
        <v>141280</v>
      </c>
      <c r="K3249" t="s">
        <v>2036</v>
      </c>
      <c r="L3249">
        <v>2610147.3199999998</v>
      </c>
      <c r="M3249">
        <v>132542329106.64999</v>
      </c>
      <c r="N3249">
        <v>132544759605.22</v>
      </c>
      <c r="O3249">
        <v>179648.75</v>
      </c>
      <c r="P3249" t="s">
        <v>607</v>
      </c>
      <c r="Q3249">
        <v>179648.75</v>
      </c>
      <c r="R3249">
        <v>7339268517.4200001</v>
      </c>
      <c r="S3249">
        <v>13736904828.49</v>
      </c>
      <c r="T3249" t="s">
        <v>2904</v>
      </c>
      <c r="U3249" s="221">
        <f t="shared" si="101"/>
        <v>-0.24304985700073242</v>
      </c>
    </row>
    <row r="3250" spans="1:21" hidden="1">
      <c r="A3250" s="55" t="str">
        <f t="shared" si="100"/>
        <v>Y0D30</v>
      </c>
      <c r="B3250" s="55">
        <f>VLOOKUP(J3250,'Mapping-CITI'!A:E,5,0)</f>
        <v>0</v>
      </c>
      <c r="D3250" s="42">
        <v>45016</v>
      </c>
      <c r="E3250" s="42">
        <v>45199</v>
      </c>
      <c r="F3250" t="s">
        <v>2904</v>
      </c>
      <c r="G3250" t="s">
        <v>2931</v>
      </c>
      <c r="H3250">
        <v>1700</v>
      </c>
      <c r="I3250" t="s">
        <v>2768</v>
      </c>
      <c r="J3250">
        <v>141294</v>
      </c>
      <c r="K3250" t="s">
        <v>2039</v>
      </c>
      <c r="L3250">
        <v>0</v>
      </c>
      <c r="M3250">
        <v>782500</v>
      </c>
      <c r="N3250">
        <v>782500</v>
      </c>
      <c r="O3250">
        <v>0</v>
      </c>
      <c r="P3250" t="s">
        <v>607</v>
      </c>
      <c r="Q3250">
        <v>0</v>
      </c>
      <c r="R3250">
        <v>782500</v>
      </c>
      <c r="S3250">
        <v>782500</v>
      </c>
      <c r="T3250" t="s">
        <v>2904</v>
      </c>
      <c r="U3250" s="221">
        <f t="shared" si="101"/>
        <v>0</v>
      </c>
    </row>
    <row r="3251" spans="1:21" hidden="1">
      <c r="A3251" s="55" t="str">
        <f t="shared" si="100"/>
        <v>Y0D30</v>
      </c>
      <c r="B3251" s="55">
        <f>VLOOKUP(J3251,'Mapping-CITI'!A:E,5,0)</f>
        <v>0</v>
      </c>
      <c r="D3251" s="42">
        <v>45016</v>
      </c>
      <c r="E3251" s="42">
        <v>45199</v>
      </c>
      <c r="F3251" t="s">
        <v>2904</v>
      </c>
      <c r="G3251" t="s">
        <v>2931</v>
      </c>
      <c r="H3251">
        <v>1700</v>
      </c>
      <c r="I3251" t="s">
        <v>2768</v>
      </c>
      <c r="J3251">
        <v>141349</v>
      </c>
      <c r="K3251" t="s">
        <v>2046</v>
      </c>
      <c r="L3251">
        <v>0</v>
      </c>
      <c r="M3251">
        <v>250500000</v>
      </c>
      <c r="N3251">
        <v>250500000</v>
      </c>
      <c r="O3251">
        <v>0</v>
      </c>
      <c r="P3251" t="s">
        <v>607</v>
      </c>
      <c r="Q3251">
        <v>0</v>
      </c>
      <c r="R3251">
        <v>250500000</v>
      </c>
      <c r="S3251">
        <v>250500000</v>
      </c>
      <c r="T3251" t="s">
        <v>2904</v>
      </c>
      <c r="U3251" s="221">
        <f t="shared" si="101"/>
        <v>0</v>
      </c>
    </row>
    <row r="3252" spans="1:21" hidden="1">
      <c r="A3252" s="55" t="str">
        <f t="shared" si="100"/>
        <v>Y0D30</v>
      </c>
      <c r="B3252" s="55">
        <f>VLOOKUP(J3252,'Mapping-CITI'!A:E,5,0)</f>
        <v>0</v>
      </c>
      <c r="D3252" s="42">
        <v>45016</v>
      </c>
      <c r="E3252" s="42">
        <v>45199</v>
      </c>
      <c r="F3252" t="s">
        <v>2904</v>
      </c>
      <c r="G3252" t="s">
        <v>2931</v>
      </c>
      <c r="H3252">
        <v>1700</v>
      </c>
      <c r="I3252" t="s">
        <v>2768</v>
      </c>
      <c r="J3252">
        <v>141350</v>
      </c>
      <c r="K3252" t="s">
        <v>2047</v>
      </c>
      <c r="L3252">
        <v>54938770.810000002</v>
      </c>
      <c r="M3252">
        <v>7520732560.8999996</v>
      </c>
      <c r="N3252">
        <v>7524145457.2799997</v>
      </c>
      <c r="O3252">
        <v>51525874.43</v>
      </c>
      <c r="P3252" t="s">
        <v>607</v>
      </c>
      <c r="Q3252">
        <v>51525874.43</v>
      </c>
      <c r="R3252">
        <v>6586771776.2799997</v>
      </c>
      <c r="S3252">
        <v>3124182555.7399998</v>
      </c>
      <c r="T3252" t="s">
        <v>2904</v>
      </c>
      <c r="U3252" s="221">
        <f t="shared" si="101"/>
        <v>-0.34128963800001144</v>
      </c>
    </row>
    <row r="3253" spans="1:21" hidden="1">
      <c r="A3253" s="55" t="str">
        <f t="shared" si="100"/>
        <v>Y0D30</v>
      </c>
      <c r="B3253" s="55">
        <f>VLOOKUP(J3253,'Mapping-CITI'!A:E,5,0)</f>
        <v>0</v>
      </c>
      <c r="D3253" s="42">
        <v>45016</v>
      </c>
      <c r="E3253" s="42">
        <v>45199</v>
      </c>
      <c r="F3253" t="s">
        <v>2904</v>
      </c>
      <c r="G3253" t="s">
        <v>2931</v>
      </c>
      <c r="H3253">
        <v>1700</v>
      </c>
      <c r="I3253" t="s">
        <v>2768</v>
      </c>
      <c r="J3253">
        <v>141366</v>
      </c>
      <c r="K3253" t="s">
        <v>2857</v>
      </c>
      <c r="L3253">
        <v>0</v>
      </c>
      <c r="M3253">
        <v>999850.08</v>
      </c>
      <c r="N3253">
        <v>999850.08</v>
      </c>
      <c r="O3253">
        <v>0</v>
      </c>
      <c r="P3253" t="s">
        <v>607</v>
      </c>
      <c r="Q3253">
        <v>0</v>
      </c>
      <c r="R3253">
        <v>999850.08</v>
      </c>
      <c r="S3253">
        <v>999850.08</v>
      </c>
      <c r="T3253" t="s">
        <v>2904</v>
      </c>
      <c r="U3253" s="221">
        <f t="shared" si="101"/>
        <v>0</v>
      </c>
    </row>
    <row r="3254" spans="1:21" hidden="1">
      <c r="A3254" s="55" t="str">
        <f t="shared" si="100"/>
        <v>Y0D30</v>
      </c>
      <c r="B3254" s="55">
        <f>VLOOKUP(J3254,'Mapping-CITI'!A:E,5,0)</f>
        <v>0</v>
      </c>
      <c r="D3254" s="42">
        <v>45016</v>
      </c>
      <c r="E3254" s="42">
        <v>45199</v>
      </c>
      <c r="F3254" t="s">
        <v>2904</v>
      </c>
      <c r="G3254" t="s">
        <v>2931</v>
      </c>
      <c r="H3254">
        <v>1700</v>
      </c>
      <c r="I3254" t="s">
        <v>2768</v>
      </c>
      <c r="J3254">
        <v>141382</v>
      </c>
      <c r="K3254" t="s">
        <v>2052</v>
      </c>
      <c r="L3254">
        <v>0</v>
      </c>
      <c r="M3254">
        <v>3800404682.98</v>
      </c>
      <c r="N3254">
        <v>3800404682.98</v>
      </c>
      <c r="O3254">
        <v>0</v>
      </c>
      <c r="P3254" t="s">
        <v>607</v>
      </c>
      <c r="Q3254">
        <v>0</v>
      </c>
      <c r="R3254">
        <v>3800404682.98</v>
      </c>
      <c r="S3254">
        <v>3800404682.98</v>
      </c>
      <c r="T3254" t="s">
        <v>2904</v>
      </c>
      <c r="U3254" s="221">
        <f t="shared" si="101"/>
        <v>0</v>
      </c>
    </row>
    <row r="3255" spans="1:21" hidden="1">
      <c r="A3255" s="55" t="str">
        <f t="shared" si="100"/>
        <v>Y0D30</v>
      </c>
      <c r="B3255" s="55">
        <f>VLOOKUP(J3255,'Mapping-CITI'!A:E,5,0)</f>
        <v>0</v>
      </c>
      <c r="D3255" s="42">
        <v>45016</v>
      </c>
      <c r="E3255" s="42">
        <v>45199</v>
      </c>
      <c r="F3255" t="s">
        <v>2904</v>
      </c>
      <c r="G3255" t="s">
        <v>2931</v>
      </c>
      <c r="H3255">
        <v>1700</v>
      </c>
      <c r="I3255" t="s">
        <v>2768</v>
      </c>
      <c r="J3255">
        <v>141399</v>
      </c>
      <c r="K3255" t="s">
        <v>2912</v>
      </c>
      <c r="L3255">
        <v>0</v>
      </c>
      <c r="M3255">
        <v>48225265</v>
      </c>
      <c r="N3255">
        <v>48280265</v>
      </c>
      <c r="O3255">
        <v>-55000</v>
      </c>
      <c r="P3255" t="s">
        <v>607</v>
      </c>
      <c r="Q3255">
        <v>-55000</v>
      </c>
      <c r="R3255">
        <v>48225265</v>
      </c>
      <c r="S3255">
        <v>48280265</v>
      </c>
      <c r="T3255" t="s">
        <v>2904</v>
      </c>
      <c r="U3255" s="221">
        <f t="shared" si="101"/>
        <v>-5.4999999999999997E-3</v>
      </c>
    </row>
    <row r="3256" spans="1:21" hidden="1">
      <c r="A3256" s="55" t="str">
        <f t="shared" si="100"/>
        <v>Y0D30</v>
      </c>
      <c r="B3256" s="55">
        <f>VLOOKUP(J3256,'Mapping-CITI'!A:E,5,0)</f>
        <v>0</v>
      </c>
      <c r="D3256" s="42">
        <v>45016</v>
      </c>
      <c r="E3256" s="42">
        <v>45199</v>
      </c>
      <c r="F3256" t="s">
        <v>2904</v>
      </c>
      <c r="G3256" t="s">
        <v>2931</v>
      </c>
      <c r="H3256">
        <v>1700</v>
      </c>
      <c r="I3256" t="s">
        <v>2768</v>
      </c>
      <c r="J3256">
        <v>141524</v>
      </c>
      <c r="K3256" t="s">
        <v>2061</v>
      </c>
      <c r="L3256">
        <v>0</v>
      </c>
      <c r="M3256">
        <v>35332500</v>
      </c>
      <c r="N3256">
        <v>35335500</v>
      </c>
      <c r="O3256">
        <v>-3000</v>
      </c>
      <c r="P3256" t="s">
        <v>607</v>
      </c>
      <c r="Q3256">
        <v>-3000</v>
      </c>
      <c r="R3256">
        <v>35332500</v>
      </c>
      <c r="S3256">
        <v>35335500</v>
      </c>
      <c r="T3256" t="s">
        <v>2904</v>
      </c>
      <c r="U3256" s="221">
        <f t="shared" si="101"/>
        <v>-2.9999999999999997E-4</v>
      </c>
    </row>
    <row r="3257" spans="1:21" hidden="1">
      <c r="A3257" s="55" t="str">
        <f t="shared" si="100"/>
        <v>Y0D30</v>
      </c>
      <c r="B3257" s="55">
        <f>VLOOKUP(J3257,'Mapping-CITI'!A:E,5,0)</f>
        <v>0</v>
      </c>
      <c r="D3257" s="42">
        <v>45016</v>
      </c>
      <c r="E3257" s="42">
        <v>45199</v>
      </c>
      <c r="F3257" t="s">
        <v>2904</v>
      </c>
      <c r="G3257" t="s">
        <v>2931</v>
      </c>
      <c r="H3257">
        <v>1700</v>
      </c>
      <c r="I3257" t="s">
        <v>2768</v>
      </c>
      <c r="J3257">
        <v>141526</v>
      </c>
      <c r="K3257" t="s">
        <v>2062</v>
      </c>
      <c r="L3257">
        <v>0</v>
      </c>
      <c r="M3257">
        <v>1550543.96</v>
      </c>
      <c r="N3257">
        <v>1550543.96</v>
      </c>
      <c r="O3257">
        <v>0</v>
      </c>
      <c r="P3257" t="s">
        <v>607</v>
      </c>
      <c r="Q3257">
        <v>0</v>
      </c>
      <c r="R3257">
        <v>1550543.96</v>
      </c>
      <c r="S3257">
        <v>1550543.96</v>
      </c>
      <c r="T3257" t="s">
        <v>2904</v>
      </c>
      <c r="U3257" s="221">
        <f t="shared" si="101"/>
        <v>0</v>
      </c>
    </row>
    <row r="3258" spans="1:21" hidden="1">
      <c r="A3258" s="55" t="str">
        <f t="shared" si="100"/>
        <v>Y0D30</v>
      </c>
      <c r="B3258" s="55">
        <f>VLOOKUP(J3258,'Mapping-CITI'!A:E,5,0)</f>
        <v>0</v>
      </c>
      <c r="D3258" s="42">
        <v>45016</v>
      </c>
      <c r="E3258" s="42">
        <v>45199</v>
      </c>
      <c r="F3258" t="s">
        <v>2904</v>
      </c>
      <c r="G3258" t="s">
        <v>2931</v>
      </c>
      <c r="H3258">
        <v>1700</v>
      </c>
      <c r="I3258" t="s">
        <v>2768</v>
      </c>
      <c r="J3258">
        <v>141527</v>
      </c>
      <c r="K3258" t="s">
        <v>2063</v>
      </c>
      <c r="L3258">
        <v>0</v>
      </c>
      <c r="M3258">
        <v>1200000</v>
      </c>
      <c r="N3258">
        <v>1200000</v>
      </c>
      <c r="O3258">
        <v>0</v>
      </c>
      <c r="P3258" t="s">
        <v>607</v>
      </c>
      <c r="Q3258">
        <v>0</v>
      </c>
      <c r="R3258">
        <v>1200000</v>
      </c>
      <c r="S3258">
        <v>1200000</v>
      </c>
      <c r="T3258" t="s">
        <v>2904</v>
      </c>
      <c r="U3258" s="221">
        <f t="shared" si="101"/>
        <v>0</v>
      </c>
    </row>
    <row r="3259" spans="1:21" hidden="1">
      <c r="A3259" s="55" t="str">
        <f t="shared" si="100"/>
        <v>Y0D30</v>
      </c>
      <c r="B3259" s="55">
        <f>VLOOKUP(J3259,'Mapping-CITI'!A:E,5,0)</f>
        <v>0</v>
      </c>
      <c r="D3259" s="42">
        <v>45016</v>
      </c>
      <c r="E3259" s="42">
        <v>45199</v>
      </c>
      <c r="F3259" t="s">
        <v>2904</v>
      </c>
      <c r="G3259" t="s">
        <v>2931</v>
      </c>
      <c r="H3259">
        <v>1700</v>
      </c>
      <c r="I3259" t="s">
        <v>2768</v>
      </c>
      <c r="J3259">
        <v>141627</v>
      </c>
      <c r="K3259" t="s">
        <v>2072</v>
      </c>
      <c r="L3259">
        <v>0</v>
      </c>
      <c r="M3259">
        <v>25000000</v>
      </c>
      <c r="N3259">
        <v>25000000</v>
      </c>
      <c r="O3259">
        <v>0</v>
      </c>
      <c r="P3259" t="s">
        <v>607</v>
      </c>
      <c r="Q3259">
        <v>0</v>
      </c>
      <c r="R3259">
        <v>25000000</v>
      </c>
      <c r="S3259">
        <v>25000000</v>
      </c>
      <c r="T3259" t="s">
        <v>2904</v>
      </c>
      <c r="U3259" s="221">
        <f t="shared" si="101"/>
        <v>0</v>
      </c>
    </row>
    <row r="3260" spans="1:21" hidden="1">
      <c r="A3260" s="55" t="str">
        <f t="shared" si="100"/>
        <v>Y0D30</v>
      </c>
      <c r="B3260" s="55">
        <f>VLOOKUP(J3260,'Mapping-CITI'!A:E,5,0)</f>
        <v>0</v>
      </c>
      <c r="D3260" s="42">
        <v>45016</v>
      </c>
      <c r="E3260" s="42">
        <v>45199</v>
      </c>
      <c r="F3260" t="s">
        <v>2904</v>
      </c>
      <c r="G3260" t="s">
        <v>2931</v>
      </c>
      <c r="H3260">
        <v>1700</v>
      </c>
      <c r="I3260" t="s">
        <v>2768</v>
      </c>
      <c r="J3260">
        <v>141647</v>
      </c>
      <c r="K3260" t="s">
        <v>2073</v>
      </c>
      <c r="L3260">
        <v>0</v>
      </c>
      <c r="M3260">
        <v>28513250</v>
      </c>
      <c r="N3260">
        <v>28613250</v>
      </c>
      <c r="O3260">
        <v>-100000</v>
      </c>
      <c r="P3260" t="s">
        <v>607</v>
      </c>
      <c r="Q3260">
        <v>-100000</v>
      </c>
      <c r="R3260">
        <v>28513250</v>
      </c>
      <c r="S3260">
        <v>28613250</v>
      </c>
      <c r="T3260" t="s">
        <v>2904</v>
      </c>
      <c r="U3260" s="221">
        <f t="shared" si="101"/>
        <v>-0.01</v>
      </c>
    </row>
    <row r="3261" spans="1:21" hidden="1">
      <c r="A3261" s="55" t="str">
        <f t="shared" si="100"/>
        <v>Y0D30</v>
      </c>
      <c r="B3261" s="55">
        <f>VLOOKUP(J3261,'Mapping-CITI'!A:E,5,0)</f>
        <v>0</v>
      </c>
      <c r="D3261" s="42">
        <v>45016</v>
      </c>
      <c r="E3261" s="42">
        <v>45199</v>
      </c>
      <c r="F3261" t="s">
        <v>2904</v>
      </c>
      <c r="G3261" t="s">
        <v>2931</v>
      </c>
      <c r="H3261">
        <v>1700</v>
      </c>
      <c r="I3261" t="s">
        <v>2768</v>
      </c>
      <c r="J3261">
        <v>141653</v>
      </c>
      <c r="K3261" t="s">
        <v>2074</v>
      </c>
      <c r="L3261">
        <v>0</v>
      </c>
      <c r="M3261">
        <v>16439500</v>
      </c>
      <c r="N3261">
        <v>16439500</v>
      </c>
      <c r="O3261">
        <v>0</v>
      </c>
      <c r="P3261" t="s">
        <v>607</v>
      </c>
      <c r="Q3261">
        <v>0</v>
      </c>
      <c r="R3261">
        <v>16439500</v>
      </c>
      <c r="S3261">
        <v>16439500</v>
      </c>
      <c r="T3261" t="s">
        <v>2904</v>
      </c>
      <c r="U3261" s="221">
        <f t="shared" si="101"/>
        <v>0</v>
      </c>
    </row>
    <row r="3262" spans="1:21" hidden="1">
      <c r="A3262" s="55" t="str">
        <f t="shared" si="100"/>
        <v>Y0D30</v>
      </c>
      <c r="B3262" s="55">
        <f>VLOOKUP(J3262,'Mapping-CITI'!A:E,5,0)</f>
        <v>0</v>
      </c>
      <c r="D3262" s="42">
        <v>45016</v>
      </c>
      <c r="E3262" s="42">
        <v>45199</v>
      </c>
      <c r="F3262" t="s">
        <v>2904</v>
      </c>
      <c r="G3262" t="s">
        <v>2931</v>
      </c>
      <c r="H3262">
        <v>1700</v>
      </c>
      <c r="I3262" t="s">
        <v>2768</v>
      </c>
      <c r="J3262">
        <v>141724</v>
      </c>
      <c r="K3262" t="s">
        <v>2076</v>
      </c>
      <c r="L3262">
        <v>0</v>
      </c>
      <c r="M3262">
        <v>35778395</v>
      </c>
      <c r="N3262">
        <v>35831395</v>
      </c>
      <c r="O3262">
        <v>-53000</v>
      </c>
      <c r="P3262" t="s">
        <v>607</v>
      </c>
      <c r="Q3262">
        <v>-53000</v>
      </c>
      <c r="R3262">
        <v>35778395</v>
      </c>
      <c r="S3262">
        <v>35831395</v>
      </c>
      <c r="T3262" t="s">
        <v>2904</v>
      </c>
      <c r="U3262" s="221">
        <f t="shared" si="101"/>
        <v>-5.3E-3</v>
      </c>
    </row>
    <row r="3263" spans="1:21" hidden="1">
      <c r="A3263" s="55" t="str">
        <f t="shared" si="100"/>
        <v>Y0D30</v>
      </c>
      <c r="B3263" s="55">
        <f>VLOOKUP(J3263,'Mapping-CITI'!A:E,5,0)</f>
        <v>0</v>
      </c>
      <c r="D3263" s="42">
        <v>45016</v>
      </c>
      <c r="E3263" s="42">
        <v>45199</v>
      </c>
      <c r="F3263" t="s">
        <v>2904</v>
      </c>
      <c r="G3263" t="s">
        <v>2931</v>
      </c>
      <c r="H3263">
        <v>1700</v>
      </c>
      <c r="I3263" t="s">
        <v>2768</v>
      </c>
      <c r="J3263">
        <v>141744</v>
      </c>
      <c r="K3263" t="s">
        <v>2087</v>
      </c>
      <c r="L3263">
        <v>0</v>
      </c>
      <c r="M3263">
        <v>8700455549.3899994</v>
      </c>
      <c r="N3263">
        <v>8700455549.3899994</v>
      </c>
      <c r="O3263">
        <v>0</v>
      </c>
      <c r="P3263" t="s">
        <v>607</v>
      </c>
      <c r="Q3263">
        <v>0</v>
      </c>
      <c r="R3263">
        <v>8700455549.3899994</v>
      </c>
      <c r="S3263">
        <v>8700455549.3899994</v>
      </c>
      <c r="T3263" t="s">
        <v>2904</v>
      </c>
      <c r="U3263" s="221">
        <f t="shared" si="101"/>
        <v>0</v>
      </c>
    </row>
    <row r="3264" spans="1:21" hidden="1">
      <c r="A3264" s="55" t="str">
        <f t="shared" si="100"/>
        <v>Y0D30</v>
      </c>
      <c r="B3264" s="55">
        <f>VLOOKUP(J3264,'Mapping-CITI'!A:E,5,0)</f>
        <v>0</v>
      </c>
      <c r="D3264" s="42">
        <v>45016</v>
      </c>
      <c r="E3264" s="42">
        <v>45199</v>
      </c>
      <c r="F3264" t="s">
        <v>2904</v>
      </c>
      <c r="G3264" t="s">
        <v>2931</v>
      </c>
      <c r="H3264">
        <v>1700</v>
      </c>
      <c r="I3264" t="s">
        <v>2768</v>
      </c>
      <c r="J3264">
        <v>141754</v>
      </c>
      <c r="K3264" t="s">
        <v>2096</v>
      </c>
      <c r="L3264">
        <v>0</v>
      </c>
      <c r="M3264">
        <v>480000</v>
      </c>
      <c r="N3264">
        <v>480000</v>
      </c>
      <c r="O3264">
        <v>0</v>
      </c>
      <c r="P3264" t="s">
        <v>607</v>
      </c>
      <c r="Q3264">
        <v>0</v>
      </c>
      <c r="R3264">
        <v>480000</v>
      </c>
      <c r="S3264">
        <v>480000</v>
      </c>
      <c r="T3264" t="s">
        <v>2904</v>
      </c>
      <c r="U3264" s="221">
        <f t="shared" si="101"/>
        <v>0</v>
      </c>
    </row>
    <row r="3265" spans="1:21" hidden="1">
      <c r="A3265" s="55" t="str">
        <f t="shared" si="100"/>
        <v>Y0D30</v>
      </c>
      <c r="B3265" s="55">
        <f>VLOOKUP(J3265,'Mapping-CITI'!A:E,5,0)</f>
        <v>0</v>
      </c>
      <c r="D3265" s="42">
        <v>45016</v>
      </c>
      <c r="E3265" s="42">
        <v>45199</v>
      </c>
      <c r="F3265" t="s">
        <v>2904</v>
      </c>
      <c r="G3265" t="s">
        <v>2931</v>
      </c>
      <c r="H3265">
        <v>1700</v>
      </c>
      <c r="I3265" t="s">
        <v>2768</v>
      </c>
      <c r="J3265">
        <v>141769</v>
      </c>
      <c r="K3265" t="s">
        <v>2105</v>
      </c>
      <c r="L3265">
        <v>0</v>
      </c>
      <c r="M3265">
        <v>82000</v>
      </c>
      <c r="N3265">
        <v>82000</v>
      </c>
      <c r="O3265">
        <v>0</v>
      </c>
      <c r="P3265" t="s">
        <v>607</v>
      </c>
      <c r="Q3265">
        <v>0</v>
      </c>
      <c r="R3265">
        <v>82000</v>
      </c>
      <c r="S3265">
        <v>82000</v>
      </c>
      <c r="T3265" t="s">
        <v>2904</v>
      </c>
      <c r="U3265" s="221">
        <f t="shared" si="101"/>
        <v>0</v>
      </c>
    </row>
    <row r="3266" spans="1:21" hidden="1">
      <c r="A3266" s="55" t="str">
        <f t="shared" si="100"/>
        <v>Y0D30</v>
      </c>
      <c r="B3266" s="55">
        <f>VLOOKUP(J3266,'Mapping-CITI'!A:E,5,0)</f>
        <v>0</v>
      </c>
      <c r="D3266" s="42">
        <v>45016</v>
      </c>
      <c r="E3266" s="42">
        <v>45199</v>
      </c>
      <c r="F3266" t="s">
        <v>2904</v>
      </c>
      <c r="G3266" t="s">
        <v>2931</v>
      </c>
      <c r="H3266">
        <v>1700</v>
      </c>
      <c r="I3266" t="s">
        <v>2768</v>
      </c>
      <c r="J3266">
        <v>141779</v>
      </c>
      <c r="K3266" t="s">
        <v>2114</v>
      </c>
      <c r="L3266">
        <v>-6500</v>
      </c>
      <c r="M3266">
        <v>2583200</v>
      </c>
      <c r="N3266">
        <v>2576700</v>
      </c>
      <c r="O3266">
        <v>0</v>
      </c>
      <c r="P3266" t="s">
        <v>607</v>
      </c>
      <c r="Q3266">
        <v>0</v>
      </c>
      <c r="R3266">
        <v>2583200</v>
      </c>
      <c r="S3266">
        <v>2576700</v>
      </c>
      <c r="T3266" t="s">
        <v>2904</v>
      </c>
      <c r="U3266" s="221">
        <f t="shared" si="101"/>
        <v>6.4999999999999997E-4</v>
      </c>
    </row>
    <row r="3267" spans="1:21" hidden="1">
      <c r="A3267" s="55" t="str">
        <f t="shared" ref="A3267:A3330" si="102">F3267&amp;B3267</f>
        <v>Y0D30</v>
      </c>
      <c r="B3267" s="55">
        <f>VLOOKUP(J3267,'Mapping-CITI'!A:E,5,0)</f>
        <v>0</v>
      </c>
      <c r="D3267" s="42">
        <v>45016</v>
      </c>
      <c r="E3267" s="42">
        <v>45199</v>
      </c>
      <c r="F3267" t="s">
        <v>2904</v>
      </c>
      <c r="G3267" t="s">
        <v>2931</v>
      </c>
      <c r="H3267">
        <v>1700</v>
      </c>
      <c r="I3267" t="s">
        <v>2768</v>
      </c>
      <c r="J3267">
        <v>141785</v>
      </c>
      <c r="K3267" t="s">
        <v>2918</v>
      </c>
      <c r="L3267">
        <v>0</v>
      </c>
      <c r="M3267">
        <v>577600000</v>
      </c>
      <c r="N3267">
        <v>592600000</v>
      </c>
      <c r="O3267">
        <v>-15000000</v>
      </c>
      <c r="P3267" t="s">
        <v>607</v>
      </c>
      <c r="Q3267">
        <v>-15000000</v>
      </c>
      <c r="R3267">
        <v>577600000</v>
      </c>
      <c r="S3267">
        <v>592600000</v>
      </c>
      <c r="T3267" t="s">
        <v>2904</v>
      </c>
      <c r="U3267" s="221">
        <f t="shared" ref="U3267:U3330" si="103">(M3267-N3267)/10^7</f>
        <v>-1.5</v>
      </c>
    </row>
    <row r="3268" spans="1:21" hidden="1">
      <c r="A3268" s="55" t="str">
        <f t="shared" si="102"/>
        <v>Y0D30</v>
      </c>
      <c r="B3268" s="55">
        <f>VLOOKUP(J3268,'Mapping-CITI'!A:E,5,0)</f>
        <v>0</v>
      </c>
      <c r="D3268" s="42">
        <v>45016</v>
      </c>
      <c r="E3268" s="42">
        <v>45199</v>
      </c>
      <c r="F3268" t="s">
        <v>2904</v>
      </c>
      <c r="G3268" t="s">
        <v>2931</v>
      </c>
      <c r="H3268">
        <v>1700</v>
      </c>
      <c r="I3268" t="s">
        <v>2768</v>
      </c>
      <c r="J3268">
        <v>141789</v>
      </c>
      <c r="K3268" t="s">
        <v>2122</v>
      </c>
      <c r="L3268">
        <v>0</v>
      </c>
      <c r="M3268">
        <v>37000</v>
      </c>
      <c r="N3268">
        <v>37000</v>
      </c>
      <c r="O3268">
        <v>0</v>
      </c>
      <c r="P3268" t="s">
        <v>607</v>
      </c>
      <c r="Q3268">
        <v>0</v>
      </c>
      <c r="R3268">
        <v>37000</v>
      </c>
      <c r="S3268">
        <v>37000</v>
      </c>
      <c r="T3268" t="s">
        <v>2904</v>
      </c>
      <c r="U3268" s="221">
        <f t="shared" si="103"/>
        <v>0</v>
      </c>
    </row>
    <row r="3269" spans="1:21" hidden="1">
      <c r="A3269" s="55" t="str">
        <f t="shared" si="102"/>
        <v>Y0D3Ignore</v>
      </c>
      <c r="B3269" s="55" t="str">
        <f>VLOOKUP(J3269,'Mapping-CITI'!A:E,5,0)</f>
        <v>Ignore</v>
      </c>
      <c r="D3269" s="42">
        <v>45016</v>
      </c>
      <c r="E3269" s="42">
        <v>45199</v>
      </c>
      <c r="F3269" t="s">
        <v>2904</v>
      </c>
      <c r="G3269" t="s">
        <v>2931</v>
      </c>
      <c r="H3269">
        <v>1700</v>
      </c>
      <c r="I3269" t="s">
        <v>2768</v>
      </c>
      <c r="J3269">
        <v>141865</v>
      </c>
      <c r="K3269" t="s">
        <v>3366</v>
      </c>
      <c r="L3269">
        <v>0</v>
      </c>
      <c r="M3269">
        <v>31170537.5</v>
      </c>
      <c r="N3269">
        <v>31170537.5</v>
      </c>
      <c r="O3269">
        <v>0</v>
      </c>
      <c r="P3269" t="s">
        <v>607</v>
      </c>
      <c r="Q3269">
        <v>0</v>
      </c>
      <c r="R3269">
        <v>31170537.5</v>
      </c>
      <c r="S3269">
        <v>31170537.5</v>
      </c>
      <c r="T3269" t="s">
        <v>2904</v>
      </c>
      <c r="U3269" s="221">
        <f t="shared" si="103"/>
        <v>0</v>
      </c>
    </row>
    <row r="3270" spans="1:21" hidden="1">
      <c r="A3270" s="55" t="str">
        <f t="shared" si="102"/>
        <v>Y0D3Ignore</v>
      </c>
      <c r="B3270" s="55" t="str">
        <f>VLOOKUP(J3270,'Mapping-CITI'!A:E,5,0)</f>
        <v>Ignore</v>
      </c>
      <c r="D3270" s="42">
        <v>45016</v>
      </c>
      <c r="E3270" s="42">
        <v>45199</v>
      </c>
      <c r="F3270" t="s">
        <v>2904</v>
      </c>
      <c r="G3270" t="s">
        <v>2931</v>
      </c>
      <c r="H3270">
        <v>1700</v>
      </c>
      <c r="I3270" t="s">
        <v>2768</v>
      </c>
      <c r="J3270">
        <v>141975</v>
      </c>
      <c r="K3270" t="s">
        <v>2932</v>
      </c>
      <c r="L3270">
        <v>379.46</v>
      </c>
      <c r="M3270">
        <v>0</v>
      </c>
      <c r="N3270">
        <v>0</v>
      </c>
      <c r="O3270">
        <v>379.46</v>
      </c>
      <c r="P3270" t="s">
        <v>607</v>
      </c>
      <c r="Q3270">
        <v>379.46</v>
      </c>
      <c r="R3270">
        <v>0</v>
      </c>
      <c r="S3270">
        <v>0</v>
      </c>
      <c r="T3270" t="s">
        <v>2904</v>
      </c>
      <c r="U3270" s="221">
        <f t="shared" si="103"/>
        <v>0</v>
      </c>
    </row>
    <row r="3271" spans="1:21" hidden="1">
      <c r="A3271" s="55" t="str">
        <f t="shared" si="102"/>
        <v>Y0D30</v>
      </c>
      <c r="B3271" s="55">
        <f>VLOOKUP(J3271,'Mapping-CITI'!A:E,5,0)</f>
        <v>0</v>
      </c>
      <c r="D3271" s="42">
        <v>45016</v>
      </c>
      <c r="E3271" s="42">
        <v>45199</v>
      </c>
      <c r="F3271" t="s">
        <v>2904</v>
      </c>
      <c r="G3271" t="s">
        <v>2931</v>
      </c>
      <c r="H3271">
        <v>1700</v>
      </c>
      <c r="I3271" t="s">
        <v>2768</v>
      </c>
      <c r="J3271">
        <v>142038</v>
      </c>
      <c r="K3271" t="s">
        <v>2128</v>
      </c>
      <c r="L3271">
        <v>0</v>
      </c>
      <c r="M3271">
        <v>36800000</v>
      </c>
      <c r="N3271">
        <v>36800000</v>
      </c>
      <c r="O3271">
        <v>0</v>
      </c>
      <c r="P3271" t="s">
        <v>607</v>
      </c>
      <c r="Q3271">
        <v>0</v>
      </c>
      <c r="R3271">
        <v>36800000</v>
      </c>
      <c r="S3271">
        <v>36800000</v>
      </c>
      <c r="T3271" t="s">
        <v>2904</v>
      </c>
      <c r="U3271" s="221">
        <f t="shared" si="103"/>
        <v>0</v>
      </c>
    </row>
    <row r="3272" spans="1:21" hidden="1">
      <c r="A3272" s="55" t="str">
        <f t="shared" si="102"/>
        <v>Y0D30</v>
      </c>
      <c r="B3272" s="55">
        <f>VLOOKUP(J3272,'Mapping-CITI'!A:E,5,0)</f>
        <v>0</v>
      </c>
      <c r="D3272" s="42">
        <v>45016</v>
      </c>
      <c r="E3272" s="42">
        <v>45199</v>
      </c>
      <c r="F3272" t="s">
        <v>2904</v>
      </c>
      <c r="G3272" t="s">
        <v>2931</v>
      </c>
      <c r="H3272">
        <v>1700</v>
      </c>
      <c r="I3272" t="s">
        <v>2768</v>
      </c>
      <c r="J3272">
        <v>142042</v>
      </c>
      <c r="K3272" t="s">
        <v>2131</v>
      </c>
      <c r="L3272">
        <v>0</v>
      </c>
      <c r="M3272">
        <v>53169961</v>
      </c>
      <c r="N3272">
        <v>53169961</v>
      </c>
      <c r="O3272">
        <v>0</v>
      </c>
      <c r="P3272" t="s">
        <v>607</v>
      </c>
      <c r="Q3272">
        <v>0</v>
      </c>
      <c r="R3272">
        <v>53169961</v>
      </c>
      <c r="S3272">
        <v>53169961</v>
      </c>
      <c r="T3272" t="s">
        <v>2904</v>
      </c>
      <c r="U3272" s="221">
        <f t="shared" si="103"/>
        <v>0</v>
      </c>
    </row>
    <row r="3273" spans="1:21" hidden="1">
      <c r="A3273" s="55" t="str">
        <f t="shared" si="102"/>
        <v>Y0D30</v>
      </c>
      <c r="B3273" s="55">
        <f>VLOOKUP(J3273,'Mapping-CITI'!A:E,5,0)</f>
        <v>0</v>
      </c>
      <c r="D3273" s="42">
        <v>45016</v>
      </c>
      <c r="E3273" s="42">
        <v>45199</v>
      </c>
      <c r="F3273" t="s">
        <v>2904</v>
      </c>
      <c r="G3273" t="s">
        <v>2931</v>
      </c>
      <c r="H3273">
        <v>1700</v>
      </c>
      <c r="I3273" t="s">
        <v>2768</v>
      </c>
      <c r="J3273">
        <v>142043</v>
      </c>
      <c r="K3273" t="s">
        <v>2657</v>
      </c>
      <c r="L3273">
        <v>0</v>
      </c>
      <c r="M3273">
        <v>175000</v>
      </c>
      <c r="N3273">
        <v>177000</v>
      </c>
      <c r="O3273">
        <v>-2000</v>
      </c>
      <c r="P3273" t="s">
        <v>607</v>
      </c>
      <c r="Q3273">
        <v>-2000</v>
      </c>
      <c r="R3273">
        <v>175000</v>
      </c>
      <c r="S3273">
        <v>177000</v>
      </c>
      <c r="T3273" t="s">
        <v>2904</v>
      </c>
      <c r="U3273" s="221">
        <f t="shared" si="103"/>
        <v>-2.0000000000000001E-4</v>
      </c>
    </row>
    <row r="3274" spans="1:21" hidden="1">
      <c r="A3274" s="55" t="str">
        <f t="shared" si="102"/>
        <v>Y0D30</v>
      </c>
      <c r="B3274" s="55">
        <f>VLOOKUP(J3274,'Mapping-CITI'!A:E,5,0)</f>
        <v>0</v>
      </c>
      <c r="D3274" s="42">
        <v>45016</v>
      </c>
      <c r="E3274" s="42">
        <v>45199</v>
      </c>
      <c r="F3274" t="s">
        <v>2904</v>
      </c>
      <c r="G3274" t="s">
        <v>2931</v>
      </c>
      <c r="H3274">
        <v>1700</v>
      </c>
      <c r="I3274" t="s">
        <v>2768</v>
      </c>
      <c r="J3274">
        <v>142044</v>
      </c>
      <c r="K3274" t="s">
        <v>2132</v>
      </c>
      <c r="L3274">
        <v>0</v>
      </c>
      <c r="M3274">
        <v>25598000</v>
      </c>
      <c r="N3274">
        <v>26248000</v>
      </c>
      <c r="O3274">
        <v>-650000</v>
      </c>
      <c r="P3274" t="s">
        <v>607</v>
      </c>
      <c r="Q3274">
        <v>-650000</v>
      </c>
      <c r="R3274">
        <v>25598000</v>
      </c>
      <c r="S3274">
        <v>26248000</v>
      </c>
      <c r="T3274" t="s">
        <v>2904</v>
      </c>
      <c r="U3274" s="221">
        <f t="shared" si="103"/>
        <v>-6.5000000000000002E-2</v>
      </c>
    </row>
    <row r="3275" spans="1:21" hidden="1">
      <c r="A3275" s="55" t="str">
        <f t="shared" si="102"/>
        <v>Y0D3Ignore</v>
      </c>
      <c r="B3275" s="55" t="str">
        <f>VLOOKUP(J3275,'Mapping-CITI'!A:E,5,0)</f>
        <v>Ignore</v>
      </c>
      <c r="D3275" s="42">
        <v>45016</v>
      </c>
      <c r="E3275" s="42">
        <v>45199</v>
      </c>
      <c r="F3275" t="s">
        <v>2904</v>
      </c>
      <c r="G3275" t="s">
        <v>2931</v>
      </c>
      <c r="H3275">
        <v>1700</v>
      </c>
      <c r="I3275" t="s">
        <v>2768</v>
      </c>
      <c r="J3275">
        <v>142077</v>
      </c>
      <c r="K3275" t="s">
        <v>2913</v>
      </c>
      <c r="L3275">
        <v>8004.87</v>
      </c>
      <c r="M3275">
        <v>104944.48</v>
      </c>
      <c r="N3275">
        <v>73963.520000000004</v>
      </c>
      <c r="O3275">
        <v>38985.83</v>
      </c>
      <c r="P3275" t="s">
        <v>607</v>
      </c>
      <c r="Q3275">
        <v>38985.83</v>
      </c>
      <c r="R3275">
        <v>104944.48</v>
      </c>
      <c r="S3275">
        <v>73963.520000000004</v>
      </c>
      <c r="T3275" t="s">
        <v>2904</v>
      </c>
      <c r="U3275" s="221">
        <f t="shared" si="103"/>
        <v>3.098095999999999E-3</v>
      </c>
    </row>
    <row r="3276" spans="1:21" hidden="1">
      <c r="A3276" s="55" t="str">
        <f t="shared" si="102"/>
        <v>Y0D3Ignore</v>
      </c>
      <c r="B3276" s="55" t="str">
        <f>VLOOKUP(J3276,'Mapping-CITI'!A:E,5,0)</f>
        <v>Ignore</v>
      </c>
      <c r="D3276" s="42">
        <v>45016</v>
      </c>
      <c r="E3276" s="42">
        <v>45199</v>
      </c>
      <c r="F3276" t="s">
        <v>2904</v>
      </c>
      <c r="G3276" t="s">
        <v>2931</v>
      </c>
      <c r="H3276">
        <v>1700</v>
      </c>
      <c r="I3276" t="s">
        <v>2768</v>
      </c>
      <c r="J3276">
        <v>142096</v>
      </c>
      <c r="K3276" t="s">
        <v>3421</v>
      </c>
      <c r="L3276">
        <v>0</v>
      </c>
      <c r="M3276">
        <v>2093.13</v>
      </c>
      <c r="N3276">
        <v>2093.13</v>
      </c>
      <c r="O3276">
        <v>0</v>
      </c>
      <c r="P3276" t="s">
        <v>607</v>
      </c>
      <c r="Q3276">
        <v>0</v>
      </c>
      <c r="R3276">
        <v>2093.13</v>
      </c>
      <c r="S3276">
        <v>2093.13</v>
      </c>
      <c r="T3276" t="s">
        <v>2904</v>
      </c>
      <c r="U3276" s="221">
        <f t="shared" si="103"/>
        <v>0</v>
      </c>
    </row>
    <row r="3277" spans="1:21" hidden="1">
      <c r="A3277" s="55" t="str">
        <f t="shared" si="102"/>
        <v>Y0D3Ignore</v>
      </c>
      <c r="B3277" s="55" t="str">
        <f>VLOOKUP(J3277,'Mapping-CITI'!A:E,5,0)</f>
        <v>Ignore</v>
      </c>
      <c r="D3277" s="42">
        <v>45016</v>
      </c>
      <c r="E3277" s="42">
        <v>45199</v>
      </c>
      <c r="F3277" t="s">
        <v>2904</v>
      </c>
      <c r="G3277" t="s">
        <v>2931</v>
      </c>
      <c r="H3277">
        <v>1700</v>
      </c>
      <c r="I3277" t="s">
        <v>2768</v>
      </c>
      <c r="J3277">
        <v>142243</v>
      </c>
      <c r="K3277" t="s">
        <v>3367</v>
      </c>
      <c r="L3277">
        <v>0</v>
      </c>
      <c r="M3277">
        <v>37325893</v>
      </c>
      <c r="N3277">
        <v>37325893</v>
      </c>
      <c r="O3277">
        <v>0</v>
      </c>
      <c r="P3277" t="s">
        <v>607</v>
      </c>
      <c r="Q3277">
        <v>0</v>
      </c>
      <c r="R3277">
        <v>37325893</v>
      </c>
      <c r="S3277">
        <v>37325893</v>
      </c>
      <c r="T3277" t="s">
        <v>2904</v>
      </c>
      <c r="U3277" s="221">
        <f t="shared" si="103"/>
        <v>0</v>
      </c>
    </row>
    <row r="3278" spans="1:21" hidden="1">
      <c r="A3278" s="55" t="str">
        <f t="shared" si="102"/>
        <v>Y0D3Ignore</v>
      </c>
      <c r="B3278" s="55" t="str">
        <f>VLOOKUP(J3278,'Mapping-CITI'!A:E,5,0)</f>
        <v>Ignore</v>
      </c>
      <c r="D3278" s="42">
        <v>45016</v>
      </c>
      <c r="E3278" s="42">
        <v>45199</v>
      </c>
      <c r="F3278" t="s">
        <v>2904</v>
      </c>
      <c r="G3278" t="s">
        <v>2931</v>
      </c>
      <c r="H3278">
        <v>1700</v>
      </c>
      <c r="I3278" t="s">
        <v>2768</v>
      </c>
      <c r="J3278">
        <v>142247</v>
      </c>
      <c r="K3278" t="s">
        <v>3414</v>
      </c>
      <c r="L3278">
        <v>0</v>
      </c>
      <c r="M3278">
        <v>100000</v>
      </c>
      <c r="N3278">
        <v>100000</v>
      </c>
      <c r="O3278">
        <v>0</v>
      </c>
      <c r="P3278" t="s">
        <v>607</v>
      </c>
      <c r="Q3278">
        <v>0</v>
      </c>
      <c r="R3278">
        <v>100000</v>
      </c>
      <c r="S3278">
        <v>100000</v>
      </c>
      <c r="T3278" t="s">
        <v>2904</v>
      </c>
      <c r="U3278" s="221">
        <f t="shared" si="103"/>
        <v>0</v>
      </c>
    </row>
    <row r="3279" spans="1:21" hidden="1">
      <c r="A3279" s="55" t="str">
        <f t="shared" si="102"/>
        <v>Y0D3Ignore</v>
      </c>
      <c r="B3279" s="55" t="str">
        <f>VLOOKUP(J3279,'Mapping-CITI'!A:E,5,0)</f>
        <v>Ignore</v>
      </c>
      <c r="D3279" s="42">
        <v>45016</v>
      </c>
      <c r="E3279" s="42">
        <v>45199</v>
      </c>
      <c r="F3279" t="s">
        <v>2904</v>
      </c>
      <c r="G3279" t="s">
        <v>2931</v>
      </c>
      <c r="H3279">
        <v>1700</v>
      </c>
      <c r="I3279" t="s">
        <v>2768</v>
      </c>
      <c r="J3279">
        <v>142251</v>
      </c>
      <c r="K3279" t="s">
        <v>3368</v>
      </c>
      <c r="L3279">
        <v>0</v>
      </c>
      <c r="M3279">
        <v>236702000</v>
      </c>
      <c r="N3279">
        <v>239202000</v>
      </c>
      <c r="O3279">
        <v>-2500000</v>
      </c>
      <c r="P3279" t="s">
        <v>607</v>
      </c>
      <c r="Q3279">
        <v>-2500000</v>
      </c>
      <c r="R3279">
        <v>236702000</v>
      </c>
      <c r="S3279">
        <v>239202000</v>
      </c>
      <c r="T3279" t="s">
        <v>2904</v>
      </c>
      <c r="U3279" s="221">
        <f t="shared" si="103"/>
        <v>-0.25</v>
      </c>
    </row>
    <row r="3280" spans="1:21" hidden="1">
      <c r="A3280" s="55" t="str">
        <f t="shared" si="102"/>
        <v>Y0D3Ignore</v>
      </c>
      <c r="B3280" s="55" t="str">
        <f>VLOOKUP(J3280,'Mapping-CITI'!A:E,5,0)</f>
        <v>Ignore</v>
      </c>
      <c r="D3280" s="42">
        <v>45016</v>
      </c>
      <c r="E3280" s="42">
        <v>45199</v>
      </c>
      <c r="F3280" t="s">
        <v>2904</v>
      </c>
      <c r="G3280" t="s">
        <v>2931</v>
      </c>
      <c r="H3280">
        <v>1700</v>
      </c>
      <c r="I3280" t="s">
        <v>2768</v>
      </c>
      <c r="J3280">
        <v>142256</v>
      </c>
      <c r="K3280" t="s">
        <v>3370</v>
      </c>
      <c r="L3280">
        <v>0</v>
      </c>
      <c r="M3280">
        <v>10000</v>
      </c>
      <c r="N3280">
        <v>10000</v>
      </c>
      <c r="O3280">
        <v>0</v>
      </c>
      <c r="P3280" t="s">
        <v>607</v>
      </c>
      <c r="Q3280">
        <v>0</v>
      </c>
      <c r="R3280">
        <v>10000</v>
      </c>
      <c r="S3280">
        <v>10000</v>
      </c>
      <c r="T3280" t="s">
        <v>2904</v>
      </c>
      <c r="U3280" s="221">
        <f t="shared" si="103"/>
        <v>0</v>
      </c>
    </row>
    <row r="3281" spans="1:21" hidden="1">
      <c r="A3281" s="55" t="str">
        <f t="shared" si="102"/>
        <v>Y0D3Ignore</v>
      </c>
      <c r="B3281" s="55" t="str">
        <f>VLOOKUP(J3281,'Mapping-CITI'!A:E,5,0)</f>
        <v>Ignore</v>
      </c>
      <c r="D3281" s="42">
        <v>45016</v>
      </c>
      <c r="E3281" s="42">
        <v>45199</v>
      </c>
      <c r="F3281" t="s">
        <v>2904</v>
      </c>
      <c r="G3281" t="s">
        <v>2931</v>
      </c>
      <c r="H3281">
        <v>1700</v>
      </c>
      <c r="I3281" t="s">
        <v>2768</v>
      </c>
      <c r="J3281">
        <v>142258</v>
      </c>
      <c r="K3281" t="s">
        <v>3371</v>
      </c>
      <c r="L3281">
        <v>0</v>
      </c>
      <c r="M3281">
        <v>1227227912.5</v>
      </c>
      <c r="N3281">
        <v>1254703912.5</v>
      </c>
      <c r="O3281">
        <v>-27476000</v>
      </c>
      <c r="P3281" t="s">
        <v>607</v>
      </c>
      <c r="Q3281">
        <v>-27476000</v>
      </c>
      <c r="R3281">
        <v>1227227912.5</v>
      </c>
      <c r="S3281">
        <v>1254703912.5</v>
      </c>
      <c r="T3281" t="s">
        <v>2904</v>
      </c>
      <c r="U3281" s="221">
        <f t="shared" si="103"/>
        <v>-2.7475999999999998</v>
      </c>
    </row>
    <row r="3282" spans="1:21" hidden="1">
      <c r="A3282" s="55" t="str">
        <f t="shared" si="102"/>
        <v>Y0D3Ignore</v>
      </c>
      <c r="B3282" s="55" t="str">
        <f>VLOOKUP(J3282,'Mapping-CITI'!A:E,5,0)</f>
        <v>Ignore</v>
      </c>
      <c r="D3282" s="42">
        <v>45016</v>
      </c>
      <c r="E3282" s="42">
        <v>45199</v>
      </c>
      <c r="F3282" t="s">
        <v>2904</v>
      </c>
      <c r="G3282" t="s">
        <v>2931</v>
      </c>
      <c r="H3282">
        <v>1700</v>
      </c>
      <c r="I3282" t="s">
        <v>2768</v>
      </c>
      <c r="J3282">
        <v>142262</v>
      </c>
      <c r="K3282" t="s">
        <v>3372</v>
      </c>
      <c r="L3282">
        <v>0</v>
      </c>
      <c r="M3282">
        <v>2326780</v>
      </c>
      <c r="N3282">
        <v>2326780</v>
      </c>
      <c r="O3282">
        <v>0</v>
      </c>
      <c r="P3282" t="s">
        <v>607</v>
      </c>
      <c r="Q3282">
        <v>0</v>
      </c>
      <c r="R3282">
        <v>2326780</v>
      </c>
      <c r="S3282">
        <v>2326780</v>
      </c>
      <c r="T3282" t="s">
        <v>2904</v>
      </c>
      <c r="U3282" s="221">
        <f t="shared" si="103"/>
        <v>0</v>
      </c>
    </row>
    <row r="3283" spans="1:21" hidden="1">
      <c r="A3283" s="55" t="str">
        <f t="shared" si="102"/>
        <v>Y0D3Ignore</v>
      </c>
      <c r="B3283" s="55" t="str">
        <f>VLOOKUP(J3283,'Mapping-CITI'!A:E,5,0)</f>
        <v>Ignore</v>
      </c>
      <c r="D3283" s="42">
        <v>45016</v>
      </c>
      <c r="E3283" s="42">
        <v>45199</v>
      </c>
      <c r="F3283" t="s">
        <v>2904</v>
      </c>
      <c r="G3283" t="s">
        <v>2931</v>
      </c>
      <c r="H3283">
        <v>1700</v>
      </c>
      <c r="I3283" t="s">
        <v>2768</v>
      </c>
      <c r="J3283">
        <v>142263</v>
      </c>
      <c r="K3283" t="s">
        <v>3373</v>
      </c>
      <c r="L3283">
        <v>0</v>
      </c>
      <c r="M3283">
        <v>4495000</v>
      </c>
      <c r="N3283">
        <v>4495000</v>
      </c>
      <c r="O3283">
        <v>0</v>
      </c>
      <c r="P3283" t="s">
        <v>607</v>
      </c>
      <c r="Q3283">
        <v>0</v>
      </c>
      <c r="R3283">
        <v>4495000</v>
      </c>
      <c r="S3283">
        <v>4495000</v>
      </c>
      <c r="T3283" t="s">
        <v>2904</v>
      </c>
      <c r="U3283" s="221">
        <f t="shared" si="103"/>
        <v>0</v>
      </c>
    </row>
    <row r="3284" spans="1:21" hidden="1">
      <c r="A3284" s="55" t="str">
        <f t="shared" si="102"/>
        <v>Y0D3Ignore</v>
      </c>
      <c r="B3284" s="55" t="str">
        <f>VLOOKUP(J3284,'Mapping-CITI'!A:E,5,0)</f>
        <v>Ignore</v>
      </c>
      <c r="D3284" s="42">
        <v>45016</v>
      </c>
      <c r="E3284" s="42">
        <v>45199</v>
      </c>
      <c r="F3284" t="s">
        <v>2904</v>
      </c>
      <c r="G3284" t="s">
        <v>2931</v>
      </c>
      <c r="H3284">
        <v>1700</v>
      </c>
      <c r="I3284" t="s">
        <v>2768</v>
      </c>
      <c r="J3284">
        <v>142265</v>
      </c>
      <c r="K3284" t="s">
        <v>3374</v>
      </c>
      <c r="L3284">
        <v>0</v>
      </c>
      <c r="M3284">
        <v>205000</v>
      </c>
      <c r="N3284">
        <v>205000</v>
      </c>
      <c r="O3284">
        <v>0</v>
      </c>
      <c r="P3284" t="s">
        <v>607</v>
      </c>
      <c r="Q3284">
        <v>0</v>
      </c>
      <c r="R3284">
        <v>205000</v>
      </c>
      <c r="S3284">
        <v>205000</v>
      </c>
      <c r="T3284" t="s">
        <v>2904</v>
      </c>
      <c r="U3284" s="221">
        <f t="shared" si="103"/>
        <v>0</v>
      </c>
    </row>
    <row r="3285" spans="1:21" hidden="1">
      <c r="A3285" s="55" t="str">
        <f t="shared" si="102"/>
        <v>Y0D3Ignore</v>
      </c>
      <c r="B3285" s="55" t="str">
        <f>VLOOKUP(J3285,'Mapping-CITI'!A:E,5,0)</f>
        <v>Ignore</v>
      </c>
      <c r="D3285" s="42">
        <v>45016</v>
      </c>
      <c r="E3285" s="42">
        <v>45199</v>
      </c>
      <c r="F3285" t="s">
        <v>2904</v>
      </c>
      <c r="G3285" t="s">
        <v>2931</v>
      </c>
      <c r="H3285">
        <v>1700</v>
      </c>
      <c r="I3285" t="s">
        <v>2768</v>
      </c>
      <c r="J3285">
        <v>142271</v>
      </c>
      <c r="K3285" t="s">
        <v>3375</v>
      </c>
      <c r="L3285">
        <v>-212896</v>
      </c>
      <c r="M3285">
        <v>267758813</v>
      </c>
      <c r="N3285">
        <v>268980533</v>
      </c>
      <c r="O3285">
        <v>-1434616</v>
      </c>
      <c r="P3285" t="s">
        <v>607</v>
      </c>
      <c r="Q3285">
        <v>-1434616</v>
      </c>
      <c r="R3285">
        <v>267758813</v>
      </c>
      <c r="S3285">
        <v>268980533</v>
      </c>
      <c r="T3285" t="s">
        <v>2904</v>
      </c>
      <c r="U3285" s="221">
        <f t="shared" si="103"/>
        <v>-0.122172</v>
      </c>
    </row>
    <row r="3286" spans="1:21" hidden="1">
      <c r="A3286" s="55" t="str">
        <f t="shared" si="102"/>
        <v>Y0D3Ignore</v>
      </c>
      <c r="B3286" s="55" t="str">
        <f>VLOOKUP(J3286,'Mapping-CITI'!A:E,5,0)</f>
        <v>Ignore</v>
      </c>
      <c r="D3286" s="42">
        <v>45016</v>
      </c>
      <c r="E3286" s="42">
        <v>45199</v>
      </c>
      <c r="F3286" t="s">
        <v>2904</v>
      </c>
      <c r="G3286" t="s">
        <v>2931</v>
      </c>
      <c r="H3286">
        <v>1700</v>
      </c>
      <c r="I3286" t="s">
        <v>2768</v>
      </c>
      <c r="J3286">
        <v>142274</v>
      </c>
      <c r="K3286" t="s">
        <v>3376</v>
      </c>
      <c r="L3286">
        <v>0</v>
      </c>
      <c r="M3286">
        <v>17847000</v>
      </c>
      <c r="N3286">
        <v>17847000</v>
      </c>
      <c r="O3286">
        <v>0</v>
      </c>
      <c r="P3286" t="s">
        <v>607</v>
      </c>
      <c r="Q3286">
        <v>0</v>
      </c>
      <c r="R3286">
        <v>17847000</v>
      </c>
      <c r="S3286">
        <v>17847000</v>
      </c>
      <c r="T3286" t="s">
        <v>2904</v>
      </c>
      <c r="U3286" s="221">
        <f t="shared" si="103"/>
        <v>0</v>
      </c>
    </row>
    <row r="3287" spans="1:21" hidden="1">
      <c r="A3287" s="55" t="str">
        <f t="shared" si="102"/>
        <v>Y0D3Ignore</v>
      </c>
      <c r="B3287" s="55" t="str">
        <f>VLOOKUP(J3287,'Mapping-CITI'!A:E,5,0)</f>
        <v>Ignore</v>
      </c>
      <c r="D3287" s="42">
        <v>45016</v>
      </c>
      <c r="E3287" s="42">
        <v>45199</v>
      </c>
      <c r="F3287" t="s">
        <v>2904</v>
      </c>
      <c r="G3287" t="s">
        <v>2931</v>
      </c>
      <c r="H3287">
        <v>1700</v>
      </c>
      <c r="I3287" t="s">
        <v>2768</v>
      </c>
      <c r="J3287">
        <v>142276</v>
      </c>
      <c r="K3287" t="s">
        <v>3377</v>
      </c>
      <c r="L3287">
        <v>0</v>
      </c>
      <c r="M3287">
        <v>1553906.03</v>
      </c>
      <c r="N3287">
        <v>1553906.03</v>
      </c>
      <c r="O3287">
        <v>0</v>
      </c>
      <c r="P3287" t="s">
        <v>607</v>
      </c>
      <c r="Q3287">
        <v>0</v>
      </c>
      <c r="R3287">
        <v>1553906.03</v>
      </c>
      <c r="S3287">
        <v>1553906.03</v>
      </c>
      <c r="T3287" t="s">
        <v>2904</v>
      </c>
      <c r="U3287" s="221">
        <f t="shared" si="103"/>
        <v>0</v>
      </c>
    </row>
    <row r="3288" spans="1:21" hidden="1">
      <c r="A3288" s="55" t="str">
        <f t="shared" si="102"/>
        <v>Y0D30</v>
      </c>
      <c r="B3288" s="55">
        <f>VLOOKUP(J3288,'Mapping-CITI'!A:E,5,0)</f>
        <v>0</v>
      </c>
      <c r="D3288" s="42">
        <v>45016</v>
      </c>
      <c r="E3288" s="42">
        <v>45199</v>
      </c>
      <c r="F3288" t="s">
        <v>2904</v>
      </c>
      <c r="G3288" t="s">
        <v>2931</v>
      </c>
      <c r="H3288">
        <v>1400</v>
      </c>
      <c r="I3288" t="s">
        <v>2773</v>
      </c>
      <c r="J3288">
        <v>160101</v>
      </c>
      <c r="K3288" t="s">
        <v>2149</v>
      </c>
      <c r="L3288">
        <v>433483187.04000002</v>
      </c>
      <c r="M3288">
        <v>34688903547.309998</v>
      </c>
      <c r="N3288">
        <v>34319536264.119999</v>
      </c>
      <c r="O3288">
        <v>802850470.23000002</v>
      </c>
      <c r="P3288" t="s">
        <v>607</v>
      </c>
      <c r="Q3288">
        <v>802850470.23000002</v>
      </c>
      <c r="R3288">
        <v>0</v>
      </c>
      <c r="S3288">
        <v>0</v>
      </c>
      <c r="T3288" t="s">
        <v>2904</v>
      </c>
      <c r="U3288" s="221">
        <f t="shared" si="103"/>
        <v>36.936728318999862</v>
      </c>
    </row>
    <row r="3289" spans="1:21" hidden="1">
      <c r="A3289" s="55" t="str">
        <f t="shared" si="102"/>
        <v>Y0D30</v>
      </c>
      <c r="B3289" s="55">
        <f>VLOOKUP(J3289,'Mapping-CITI'!A:E,5,0)</f>
        <v>0</v>
      </c>
      <c r="D3289" s="42">
        <v>45016</v>
      </c>
      <c r="E3289" s="42">
        <v>45199</v>
      </c>
      <c r="F3289" t="s">
        <v>2904</v>
      </c>
      <c r="G3289" t="s">
        <v>2931</v>
      </c>
      <c r="H3289">
        <v>1400</v>
      </c>
      <c r="I3289" t="s">
        <v>2773</v>
      </c>
      <c r="J3289">
        <v>160102</v>
      </c>
      <c r="K3289" t="s">
        <v>2584</v>
      </c>
      <c r="L3289">
        <v>0</v>
      </c>
      <c r="M3289">
        <v>500000000</v>
      </c>
      <c r="N3289">
        <v>500000000</v>
      </c>
      <c r="O3289">
        <v>0</v>
      </c>
      <c r="P3289" t="s">
        <v>607</v>
      </c>
      <c r="Q3289">
        <v>0</v>
      </c>
      <c r="R3289">
        <v>0</v>
      </c>
      <c r="S3289">
        <v>0</v>
      </c>
      <c r="T3289" t="s">
        <v>2904</v>
      </c>
      <c r="U3289" s="221">
        <f t="shared" si="103"/>
        <v>0</v>
      </c>
    </row>
    <row r="3290" spans="1:21" hidden="1">
      <c r="A3290" s="55" t="str">
        <f t="shared" si="102"/>
        <v>Y0D30</v>
      </c>
      <c r="B3290" s="55">
        <f>VLOOKUP(J3290,'Mapping-CITI'!A:E,5,0)</f>
        <v>0</v>
      </c>
      <c r="D3290" s="42">
        <v>45016</v>
      </c>
      <c r="E3290" s="42">
        <v>45199</v>
      </c>
      <c r="F3290" t="s">
        <v>2904</v>
      </c>
      <c r="G3290" t="s">
        <v>2931</v>
      </c>
      <c r="H3290">
        <v>1500</v>
      </c>
      <c r="I3290" t="s">
        <v>3422</v>
      </c>
      <c r="J3290">
        <v>160108</v>
      </c>
      <c r="K3290" t="s">
        <v>2621</v>
      </c>
      <c r="L3290">
        <v>0</v>
      </c>
      <c r="M3290">
        <v>959374971.67999995</v>
      </c>
      <c r="N3290">
        <v>959374971.67999995</v>
      </c>
      <c r="O3290">
        <v>0</v>
      </c>
      <c r="P3290" t="s">
        <v>607</v>
      </c>
      <c r="Q3290">
        <v>0</v>
      </c>
      <c r="R3290">
        <v>0</v>
      </c>
      <c r="S3290">
        <v>0</v>
      </c>
      <c r="T3290" t="s">
        <v>2904</v>
      </c>
      <c r="U3290" s="221">
        <f t="shared" si="103"/>
        <v>0</v>
      </c>
    </row>
    <row r="3291" spans="1:21" hidden="1">
      <c r="A3291" s="55" t="str">
        <f t="shared" si="102"/>
        <v>Y0D30</v>
      </c>
      <c r="B3291" s="55">
        <f>VLOOKUP(J3291,'Mapping-CITI'!A:E,5,0)</f>
        <v>0</v>
      </c>
      <c r="D3291" s="42">
        <v>45016</v>
      </c>
      <c r="E3291" s="42">
        <v>45199</v>
      </c>
      <c r="F3291" t="s">
        <v>2904</v>
      </c>
      <c r="G3291" t="s">
        <v>2931</v>
      </c>
      <c r="H3291">
        <v>1400</v>
      </c>
      <c r="I3291" t="s">
        <v>2773</v>
      </c>
      <c r="J3291">
        <v>160112</v>
      </c>
      <c r="K3291" t="s">
        <v>2622</v>
      </c>
      <c r="L3291">
        <v>0</v>
      </c>
      <c r="M3291">
        <v>616785.98</v>
      </c>
      <c r="N3291">
        <v>616785.98</v>
      </c>
      <c r="O3291">
        <v>0</v>
      </c>
      <c r="P3291" t="s">
        <v>607</v>
      </c>
      <c r="Q3291">
        <v>0</v>
      </c>
      <c r="R3291">
        <v>0</v>
      </c>
      <c r="S3291">
        <v>616785.98</v>
      </c>
      <c r="T3291" t="s">
        <v>2904</v>
      </c>
      <c r="U3291" s="221">
        <f t="shared" si="103"/>
        <v>0</v>
      </c>
    </row>
    <row r="3292" spans="1:21" hidden="1">
      <c r="A3292" s="55" t="str">
        <f t="shared" si="102"/>
        <v>Y0D30</v>
      </c>
      <c r="B3292" s="55">
        <f>VLOOKUP(J3292,'Mapping-CITI'!A:E,5,0)</f>
        <v>0</v>
      </c>
      <c r="D3292" s="42">
        <v>45016</v>
      </c>
      <c r="E3292" s="42">
        <v>45199</v>
      </c>
      <c r="F3292" t="s">
        <v>2904</v>
      </c>
      <c r="G3292" t="s">
        <v>2931</v>
      </c>
      <c r="H3292">
        <v>1400</v>
      </c>
      <c r="I3292" t="s">
        <v>2773</v>
      </c>
      <c r="J3292">
        <v>160118</v>
      </c>
      <c r="K3292" t="s">
        <v>2152</v>
      </c>
      <c r="L3292">
        <v>0</v>
      </c>
      <c r="M3292">
        <v>83346210946.169998</v>
      </c>
      <c r="N3292">
        <v>83346210946.169998</v>
      </c>
      <c r="O3292">
        <v>0</v>
      </c>
      <c r="P3292" t="s">
        <v>607</v>
      </c>
      <c r="Q3292">
        <v>0</v>
      </c>
      <c r="R3292">
        <v>0</v>
      </c>
      <c r="S3292">
        <v>0</v>
      </c>
      <c r="T3292" t="s">
        <v>2904</v>
      </c>
      <c r="U3292" s="221">
        <f t="shared" si="103"/>
        <v>0</v>
      </c>
    </row>
    <row r="3293" spans="1:21" hidden="1">
      <c r="A3293" s="55" t="str">
        <f t="shared" si="102"/>
        <v>Y0D30</v>
      </c>
      <c r="B3293" s="55">
        <f>VLOOKUP(J3293,'Mapping-CITI'!A:E,5,0)</f>
        <v>0</v>
      </c>
      <c r="D3293" s="42">
        <v>45016</v>
      </c>
      <c r="E3293" s="42">
        <v>45199</v>
      </c>
      <c r="F3293" t="s">
        <v>2904</v>
      </c>
      <c r="G3293" t="s">
        <v>2931</v>
      </c>
      <c r="H3293">
        <v>1400</v>
      </c>
      <c r="I3293" t="s">
        <v>2773</v>
      </c>
      <c r="J3293">
        <v>160119</v>
      </c>
      <c r="K3293" t="s">
        <v>2627</v>
      </c>
      <c r="L3293">
        <v>0</v>
      </c>
      <c r="M3293">
        <v>5202913380</v>
      </c>
      <c r="N3293">
        <v>5202913380</v>
      </c>
      <c r="O3293">
        <v>0</v>
      </c>
      <c r="P3293" t="s">
        <v>607</v>
      </c>
      <c r="Q3293">
        <v>0</v>
      </c>
      <c r="R3293">
        <v>0</v>
      </c>
      <c r="S3293">
        <v>0</v>
      </c>
      <c r="T3293" t="s">
        <v>2904</v>
      </c>
      <c r="U3293" s="221">
        <f t="shared" si="103"/>
        <v>0</v>
      </c>
    </row>
    <row r="3294" spans="1:21" hidden="1">
      <c r="A3294" s="55" t="str">
        <f t="shared" si="102"/>
        <v>Y0D30</v>
      </c>
      <c r="B3294" s="55">
        <f>VLOOKUP(J3294,'Mapping-CITI'!A:E,5,0)</f>
        <v>0</v>
      </c>
      <c r="D3294" s="42">
        <v>45016</v>
      </c>
      <c r="E3294" s="42">
        <v>45199</v>
      </c>
      <c r="F3294" t="s">
        <v>2904</v>
      </c>
      <c r="G3294" t="s">
        <v>2931</v>
      </c>
      <c r="H3294">
        <v>1400</v>
      </c>
      <c r="I3294" t="s">
        <v>2773</v>
      </c>
      <c r="J3294">
        <v>160121</v>
      </c>
      <c r="K3294" t="s">
        <v>2154</v>
      </c>
      <c r="L3294">
        <v>0</v>
      </c>
      <c r="M3294">
        <v>261037795.19</v>
      </c>
      <c r="N3294">
        <v>261037795.19</v>
      </c>
      <c r="O3294">
        <v>0</v>
      </c>
      <c r="P3294" t="s">
        <v>607</v>
      </c>
      <c r="Q3294">
        <v>0</v>
      </c>
      <c r="R3294">
        <v>0</v>
      </c>
      <c r="S3294">
        <v>0</v>
      </c>
      <c r="T3294" t="s">
        <v>2904</v>
      </c>
      <c r="U3294" s="221">
        <f t="shared" si="103"/>
        <v>0</v>
      </c>
    </row>
    <row r="3295" spans="1:21" hidden="1">
      <c r="A3295" s="55" t="str">
        <f t="shared" si="102"/>
        <v>Y0D30</v>
      </c>
      <c r="B3295" s="55">
        <f>VLOOKUP(J3295,'Mapping-CITI'!A:E,5,0)</f>
        <v>0</v>
      </c>
      <c r="D3295" s="42">
        <v>45016</v>
      </c>
      <c r="E3295" s="42">
        <v>45199</v>
      </c>
      <c r="F3295" t="s">
        <v>2904</v>
      </c>
      <c r="G3295" t="s">
        <v>2931</v>
      </c>
      <c r="H3295">
        <v>1400</v>
      </c>
      <c r="I3295" t="s">
        <v>2773</v>
      </c>
      <c r="J3295">
        <v>160122</v>
      </c>
      <c r="K3295" t="s">
        <v>2155</v>
      </c>
      <c r="L3295">
        <v>0</v>
      </c>
      <c r="M3295">
        <v>1437948595</v>
      </c>
      <c r="N3295">
        <v>1437948595</v>
      </c>
      <c r="O3295">
        <v>0</v>
      </c>
      <c r="P3295" t="s">
        <v>607</v>
      </c>
      <c r="Q3295">
        <v>0</v>
      </c>
      <c r="R3295">
        <v>0</v>
      </c>
      <c r="S3295">
        <v>0</v>
      </c>
      <c r="T3295" t="s">
        <v>2904</v>
      </c>
      <c r="U3295" s="221">
        <f t="shared" si="103"/>
        <v>0</v>
      </c>
    </row>
    <row r="3296" spans="1:21" hidden="1">
      <c r="A3296" s="55" t="str">
        <f t="shared" si="102"/>
        <v>Y0D30</v>
      </c>
      <c r="B3296" s="55">
        <f>VLOOKUP(J3296,'Mapping-CITI'!A:E,5,0)</f>
        <v>0</v>
      </c>
      <c r="D3296" s="42">
        <v>45016</v>
      </c>
      <c r="E3296" s="42">
        <v>45199</v>
      </c>
      <c r="F3296" t="s">
        <v>2904</v>
      </c>
      <c r="G3296" t="s">
        <v>2931</v>
      </c>
      <c r="H3296">
        <v>1600</v>
      </c>
      <c r="I3296" t="s">
        <v>2789</v>
      </c>
      <c r="J3296">
        <v>160202</v>
      </c>
      <c r="K3296" t="s">
        <v>2158</v>
      </c>
      <c r="L3296">
        <v>0</v>
      </c>
      <c r="M3296">
        <v>4184191121.1399999</v>
      </c>
      <c r="N3296">
        <v>4184191121.1399999</v>
      </c>
      <c r="O3296">
        <v>0</v>
      </c>
      <c r="P3296" t="s">
        <v>607</v>
      </c>
      <c r="Q3296">
        <v>0</v>
      </c>
      <c r="R3296">
        <v>0</v>
      </c>
      <c r="S3296">
        <v>0</v>
      </c>
      <c r="T3296" t="s">
        <v>2904</v>
      </c>
      <c r="U3296" s="221">
        <f t="shared" si="103"/>
        <v>0</v>
      </c>
    </row>
    <row r="3297" spans="1:21" hidden="1">
      <c r="A3297" s="55" t="str">
        <f t="shared" si="102"/>
        <v>Y0D30</v>
      </c>
      <c r="B3297" s="55">
        <f>VLOOKUP(J3297,'Mapping-CITI'!A:E,5,0)</f>
        <v>0</v>
      </c>
      <c r="D3297" s="42">
        <v>45016</v>
      </c>
      <c r="E3297" s="42">
        <v>45199</v>
      </c>
      <c r="F3297" t="s">
        <v>2904</v>
      </c>
      <c r="G3297" t="s">
        <v>2931</v>
      </c>
      <c r="H3297">
        <v>1600</v>
      </c>
      <c r="I3297" t="s">
        <v>2789</v>
      </c>
      <c r="J3297">
        <v>160206</v>
      </c>
      <c r="K3297" t="s">
        <v>2159</v>
      </c>
      <c r="L3297">
        <v>-824615.11</v>
      </c>
      <c r="M3297">
        <v>1158224806</v>
      </c>
      <c r="N3297">
        <v>1157400190.74</v>
      </c>
      <c r="O3297">
        <v>0.15</v>
      </c>
      <c r="P3297" t="s">
        <v>607</v>
      </c>
      <c r="Q3297">
        <v>0.15</v>
      </c>
      <c r="R3297">
        <v>1195471.57</v>
      </c>
      <c r="S3297">
        <v>1157400190.74</v>
      </c>
      <c r="T3297" t="s">
        <v>2904</v>
      </c>
      <c r="U3297" s="221">
        <f t="shared" si="103"/>
        <v>8.246152599999905E-2</v>
      </c>
    </row>
    <row r="3298" spans="1:21" hidden="1">
      <c r="A3298" s="55" t="str">
        <f t="shared" si="102"/>
        <v>Y0D30</v>
      </c>
      <c r="B3298" s="55">
        <f>VLOOKUP(J3298,'Mapping-CITI'!A:E,5,0)</f>
        <v>0</v>
      </c>
      <c r="D3298" s="42">
        <v>45016</v>
      </c>
      <c r="E3298" s="42">
        <v>45199</v>
      </c>
      <c r="F3298" t="s">
        <v>2904</v>
      </c>
      <c r="G3298" t="s">
        <v>2931</v>
      </c>
      <c r="H3298">
        <v>1600</v>
      </c>
      <c r="I3298" t="s">
        <v>2789</v>
      </c>
      <c r="J3298">
        <v>160207</v>
      </c>
      <c r="K3298" t="s">
        <v>2160</v>
      </c>
      <c r="L3298">
        <v>0</v>
      </c>
      <c r="M3298">
        <v>3012794964</v>
      </c>
      <c r="N3298">
        <v>2953783639</v>
      </c>
      <c r="O3298">
        <v>59011325</v>
      </c>
      <c r="P3298" t="s">
        <v>607</v>
      </c>
      <c r="Q3298">
        <v>59011325</v>
      </c>
      <c r="R3298">
        <v>0</v>
      </c>
      <c r="S3298">
        <v>2952840639</v>
      </c>
      <c r="T3298" t="s">
        <v>2904</v>
      </c>
      <c r="U3298" s="221">
        <f t="shared" si="103"/>
        <v>5.9011325000000001</v>
      </c>
    </row>
    <row r="3299" spans="1:21" hidden="1">
      <c r="A3299" s="55" t="str">
        <f t="shared" si="102"/>
        <v>Y0D30</v>
      </c>
      <c r="B3299" s="55">
        <f>VLOOKUP(J3299,'Mapping-CITI'!A:E,5,0)</f>
        <v>0</v>
      </c>
      <c r="D3299" s="42">
        <v>45016</v>
      </c>
      <c r="E3299" s="42">
        <v>45199</v>
      </c>
      <c r="F3299" t="s">
        <v>2904</v>
      </c>
      <c r="G3299" t="s">
        <v>2931</v>
      </c>
      <c r="H3299">
        <v>1230</v>
      </c>
      <c r="I3299" t="s">
        <v>2772</v>
      </c>
      <c r="J3299">
        <v>170101</v>
      </c>
      <c r="K3299" t="s">
        <v>2163</v>
      </c>
      <c r="L3299">
        <v>-463982863.97000003</v>
      </c>
      <c r="M3299">
        <v>384692695.22000003</v>
      </c>
      <c r="N3299">
        <v>-463982863.97000003</v>
      </c>
      <c r="O3299">
        <v>384692695.22000003</v>
      </c>
      <c r="P3299" t="s">
        <v>607</v>
      </c>
      <c r="Q3299">
        <v>384692695.22000003</v>
      </c>
      <c r="R3299">
        <v>0</v>
      </c>
      <c r="S3299">
        <v>0</v>
      </c>
      <c r="T3299" t="s">
        <v>2904</v>
      </c>
      <c r="U3299" s="221">
        <f t="shared" si="103"/>
        <v>84.867555919000011</v>
      </c>
    </row>
    <row r="3300" spans="1:21" hidden="1">
      <c r="A3300" s="55" t="str">
        <f t="shared" si="102"/>
        <v>Y0D30</v>
      </c>
      <c r="B3300" s="55">
        <f>VLOOKUP(J3300,'Mapping-CITI'!A:E,5,0)</f>
        <v>0</v>
      </c>
      <c r="D3300" s="42">
        <v>45016</v>
      </c>
      <c r="E3300" s="42">
        <v>45199</v>
      </c>
      <c r="F3300" t="s">
        <v>2904</v>
      </c>
      <c r="G3300" t="s">
        <v>2931</v>
      </c>
      <c r="H3300">
        <v>1230</v>
      </c>
      <c r="I3300" t="s">
        <v>2772</v>
      </c>
      <c r="J3300">
        <v>170108</v>
      </c>
      <c r="K3300" t="s">
        <v>2164</v>
      </c>
      <c r="L3300">
        <v>18661314.07</v>
      </c>
      <c r="M3300">
        <v>42736633.310000002</v>
      </c>
      <c r="N3300">
        <v>0</v>
      </c>
      <c r="O3300">
        <v>61397947.380000003</v>
      </c>
      <c r="P3300" t="s">
        <v>607</v>
      </c>
      <c r="Q3300">
        <v>61397947.380000003</v>
      </c>
      <c r="R3300">
        <v>0</v>
      </c>
      <c r="S3300">
        <v>0</v>
      </c>
      <c r="T3300" t="s">
        <v>2904</v>
      </c>
      <c r="U3300" s="221">
        <f t="shared" si="103"/>
        <v>4.2736633309999998</v>
      </c>
    </row>
    <row r="3301" spans="1:21" hidden="1">
      <c r="A3301" s="55" t="str">
        <f t="shared" si="102"/>
        <v>Y0D30</v>
      </c>
      <c r="B3301" s="55">
        <f>VLOOKUP(J3301,'Mapping-CITI'!A:E,5,0)</f>
        <v>0</v>
      </c>
      <c r="D3301" s="42">
        <v>45016</v>
      </c>
      <c r="E3301" s="42">
        <v>45199</v>
      </c>
      <c r="F3301" t="s">
        <v>2904</v>
      </c>
      <c r="G3301" t="s">
        <v>2931</v>
      </c>
      <c r="H3301">
        <v>1230</v>
      </c>
      <c r="I3301" t="s">
        <v>2772</v>
      </c>
      <c r="J3301">
        <v>170120</v>
      </c>
      <c r="K3301" t="s">
        <v>2165</v>
      </c>
      <c r="L3301">
        <v>-1020880</v>
      </c>
      <c r="M3301">
        <v>0</v>
      </c>
      <c r="N3301">
        <v>575878.5</v>
      </c>
      <c r="O3301">
        <v>-1596758.5</v>
      </c>
      <c r="P3301" t="s">
        <v>607</v>
      </c>
      <c r="Q3301">
        <v>-1596758.5</v>
      </c>
      <c r="R3301">
        <v>0</v>
      </c>
      <c r="S3301">
        <v>0</v>
      </c>
      <c r="T3301" t="s">
        <v>2904</v>
      </c>
      <c r="U3301" s="221">
        <f t="shared" si="103"/>
        <v>-5.7587850000000003E-2</v>
      </c>
    </row>
    <row r="3302" spans="1:21" hidden="1">
      <c r="A3302" s="55" t="str">
        <f t="shared" si="102"/>
        <v>Y0D30</v>
      </c>
      <c r="B3302" s="55">
        <f>VLOOKUP(J3302,'Mapping-CITI'!A:E,5,0)</f>
        <v>0</v>
      </c>
      <c r="D3302" s="42">
        <v>45016</v>
      </c>
      <c r="E3302" s="42">
        <v>45199</v>
      </c>
      <c r="F3302" t="s">
        <v>2904</v>
      </c>
      <c r="G3302" t="s">
        <v>2931</v>
      </c>
      <c r="H3302">
        <v>1230</v>
      </c>
      <c r="I3302" t="s">
        <v>2772</v>
      </c>
      <c r="J3302">
        <v>170123</v>
      </c>
      <c r="K3302" t="s">
        <v>2167</v>
      </c>
      <c r="L3302">
        <v>1171652.5</v>
      </c>
      <c r="M3302">
        <v>-1171652.5</v>
      </c>
      <c r="N3302">
        <v>185662.5</v>
      </c>
      <c r="O3302">
        <v>-185662.5</v>
      </c>
      <c r="P3302" t="s">
        <v>607</v>
      </c>
      <c r="Q3302">
        <v>-185662.5</v>
      </c>
      <c r="R3302">
        <v>0</v>
      </c>
      <c r="S3302">
        <v>0</v>
      </c>
      <c r="T3302" t="s">
        <v>2904</v>
      </c>
      <c r="U3302" s="221">
        <f t="shared" si="103"/>
        <v>-0.1357315</v>
      </c>
    </row>
    <row r="3303" spans="1:21" hidden="1">
      <c r="A3303" s="55" t="str">
        <f t="shared" si="102"/>
        <v>Y0D30</v>
      </c>
      <c r="B3303" s="55">
        <f>VLOOKUP(J3303,'Mapping-CITI'!A:E,5,0)</f>
        <v>0</v>
      </c>
      <c r="D3303" s="42">
        <v>45016</v>
      </c>
      <c r="E3303" s="42">
        <v>45199</v>
      </c>
      <c r="F3303" t="s">
        <v>2904</v>
      </c>
      <c r="G3303" t="s">
        <v>2931</v>
      </c>
      <c r="H3303">
        <v>1230</v>
      </c>
      <c r="I3303" t="s">
        <v>2772</v>
      </c>
      <c r="J3303">
        <v>170129</v>
      </c>
      <c r="K3303" t="s">
        <v>2170</v>
      </c>
      <c r="L3303">
        <v>-15796900</v>
      </c>
      <c r="M3303">
        <v>0</v>
      </c>
      <c r="N3303">
        <v>-15796900</v>
      </c>
      <c r="O3303">
        <v>0</v>
      </c>
      <c r="P3303" t="s">
        <v>607</v>
      </c>
      <c r="Q3303">
        <v>0</v>
      </c>
      <c r="R3303">
        <v>0</v>
      </c>
      <c r="S3303">
        <v>0</v>
      </c>
      <c r="T3303" t="s">
        <v>2904</v>
      </c>
      <c r="U3303" s="221">
        <f t="shared" si="103"/>
        <v>1.57969</v>
      </c>
    </row>
    <row r="3304" spans="1:21" hidden="1">
      <c r="A3304" s="55" t="str">
        <f t="shared" si="102"/>
        <v>Y0D30</v>
      </c>
      <c r="B3304" s="55">
        <f>VLOOKUP(J3304,'Mapping-CITI'!A:E,5,0)</f>
        <v>0</v>
      </c>
      <c r="D3304" s="42">
        <v>45016</v>
      </c>
      <c r="E3304" s="42">
        <v>45199</v>
      </c>
      <c r="F3304" t="s">
        <v>2904</v>
      </c>
      <c r="G3304" t="s">
        <v>2931</v>
      </c>
      <c r="H3304">
        <v>1320</v>
      </c>
      <c r="I3304" t="s">
        <v>3408</v>
      </c>
      <c r="J3304">
        <v>170201</v>
      </c>
      <c r="K3304" t="s">
        <v>2623</v>
      </c>
      <c r="L3304">
        <v>-238844350.63</v>
      </c>
      <c r="M3304">
        <v>0</v>
      </c>
      <c r="N3304">
        <v>-228932720.94999999</v>
      </c>
      <c r="O3304">
        <v>-9911629.6799999997</v>
      </c>
      <c r="P3304" t="s">
        <v>607</v>
      </c>
      <c r="Q3304">
        <v>-9911629.6799999997</v>
      </c>
      <c r="R3304">
        <v>0</v>
      </c>
      <c r="S3304">
        <v>0</v>
      </c>
      <c r="T3304" t="s">
        <v>2904</v>
      </c>
      <c r="U3304" s="221">
        <f t="shared" si="103"/>
        <v>22.893272095</v>
      </c>
    </row>
    <row r="3305" spans="1:21" hidden="1">
      <c r="A3305" s="55" t="str">
        <f t="shared" si="102"/>
        <v>Y0D30</v>
      </c>
      <c r="B3305" s="55">
        <f>VLOOKUP(J3305,'Mapping-CITI'!A:E,5,0)</f>
        <v>0</v>
      </c>
      <c r="D3305" s="42">
        <v>45016</v>
      </c>
      <c r="E3305" s="42">
        <v>45199</v>
      </c>
      <c r="F3305" t="s">
        <v>2904</v>
      </c>
      <c r="G3305" t="s">
        <v>2931</v>
      </c>
      <c r="H3305">
        <v>2110</v>
      </c>
      <c r="I3305" t="s">
        <v>2790</v>
      </c>
      <c r="J3305">
        <v>201225</v>
      </c>
      <c r="K3305" t="s">
        <v>2202</v>
      </c>
      <c r="L3305">
        <v>1504.31</v>
      </c>
      <c r="M3305">
        <v>0</v>
      </c>
      <c r="N3305">
        <v>0</v>
      </c>
      <c r="O3305">
        <v>1504.31</v>
      </c>
      <c r="P3305" t="s">
        <v>607</v>
      </c>
      <c r="Q3305">
        <v>1504.31</v>
      </c>
      <c r="R3305">
        <v>0</v>
      </c>
      <c r="S3305">
        <v>0</v>
      </c>
      <c r="T3305" t="s">
        <v>2904</v>
      </c>
      <c r="U3305" s="221">
        <f t="shared" si="103"/>
        <v>0</v>
      </c>
    </row>
    <row r="3306" spans="1:21" hidden="1">
      <c r="A3306" s="55" t="str">
        <f t="shared" si="102"/>
        <v>Y0D30</v>
      </c>
      <c r="B3306" s="55">
        <f>VLOOKUP(J3306,'Mapping-CITI'!A:E,5,0)</f>
        <v>0</v>
      </c>
      <c r="D3306" s="42">
        <v>45016</v>
      </c>
      <c r="E3306" s="42">
        <v>45199</v>
      </c>
      <c r="F3306" t="s">
        <v>2904</v>
      </c>
      <c r="G3306" t="s">
        <v>2931</v>
      </c>
      <c r="H3306">
        <v>2110</v>
      </c>
      <c r="I3306" t="s">
        <v>2790</v>
      </c>
      <c r="J3306">
        <v>201272</v>
      </c>
      <c r="K3306" t="s">
        <v>2205</v>
      </c>
      <c r="L3306">
        <v>5398815.0999999996</v>
      </c>
      <c r="M3306">
        <v>1652403.77</v>
      </c>
      <c r="N3306">
        <v>1663747.14</v>
      </c>
      <c r="O3306">
        <v>5387471.7300000004</v>
      </c>
      <c r="P3306" t="s">
        <v>607</v>
      </c>
      <c r="Q3306">
        <v>5387471.7300000004</v>
      </c>
      <c r="R3306">
        <v>0</v>
      </c>
      <c r="S3306">
        <v>0</v>
      </c>
      <c r="T3306" t="s">
        <v>2904</v>
      </c>
      <c r="U3306" s="221">
        <f t="shared" si="103"/>
        <v>-1.1343369999999879E-3</v>
      </c>
    </row>
    <row r="3307" spans="1:21" hidden="1">
      <c r="A3307" s="55" t="str">
        <f t="shared" si="102"/>
        <v>Y0D31.2</v>
      </c>
      <c r="B3307" s="55">
        <f>VLOOKUP(J3307,'Mapping-CITI'!A:E,5,0)</f>
        <v>1.2</v>
      </c>
      <c r="D3307" s="42">
        <v>45016</v>
      </c>
      <c r="E3307" s="42">
        <v>45199</v>
      </c>
      <c r="F3307" t="s">
        <v>2904</v>
      </c>
      <c r="G3307" t="s">
        <v>2931</v>
      </c>
      <c r="H3307">
        <v>2110</v>
      </c>
      <c r="I3307" t="s">
        <v>2790</v>
      </c>
      <c r="J3307">
        <v>201273</v>
      </c>
      <c r="K3307" t="s">
        <v>2206</v>
      </c>
      <c r="L3307">
        <v>-134568011.46000001</v>
      </c>
      <c r="M3307">
        <v>19039891.710000001</v>
      </c>
      <c r="N3307">
        <v>16559908.48</v>
      </c>
      <c r="O3307">
        <v>-132088028.23</v>
      </c>
      <c r="P3307" t="s">
        <v>607</v>
      </c>
      <c r="Q3307" s="191">
        <v>-132088028.23</v>
      </c>
      <c r="R3307">
        <v>0</v>
      </c>
      <c r="S3307">
        <v>0</v>
      </c>
      <c r="T3307" t="s">
        <v>2904</v>
      </c>
      <c r="U3307" s="221">
        <f t="shared" si="103"/>
        <v>0.24799832300000005</v>
      </c>
    </row>
    <row r="3308" spans="1:21" hidden="1">
      <c r="A3308" s="55" t="str">
        <f t="shared" si="102"/>
        <v>Y0D30</v>
      </c>
      <c r="B3308" s="55">
        <f>VLOOKUP(J3308,'Mapping-CITI'!A:E,5,0)</f>
        <v>0</v>
      </c>
      <c r="D3308" s="42">
        <v>45016</v>
      </c>
      <c r="E3308" s="42">
        <v>45199</v>
      </c>
      <c r="F3308" t="s">
        <v>2904</v>
      </c>
      <c r="G3308" t="s">
        <v>2931</v>
      </c>
      <c r="H3308">
        <v>2110</v>
      </c>
      <c r="I3308" t="s">
        <v>2790</v>
      </c>
      <c r="J3308">
        <v>201274</v>
      </c>
      <c r="K3308" t="s">
        <v>2207</v>
      </c>
      <c r="L3308">
        <v>10386925.83</v>
      </c>
      <c r="M3308">
        <v>19479813.699999999</v>
      </c>
      <c r="N3308">
        <v>12968837.98</v>
      </c>
      <c r="O3308">
        <v>16897901.550000001</v>
      </c>
      <c r="P3308" t="s">
        <v>607</v>
      </c>
      <c r="Q3308">
        <v>16897901.550000001</v>
      </c>
      <c r="R3308">
        <v>0</v>
      </c>
      <c r="S3308">
        <v>0</v>
      </c>
      <c r="T3308" t="s">
        <v>2904</v>
      </c>
      <c r="U3308" s="221">
        <f t="shared" si="103"/>
        <v>0.65109757199999985</v>
      </c>
    </row>
    <row r="3309" spans="1:21" hidden="1">
      <c r="A3309" s="55" t="str">
        <f t="shared" si="102"/>
        <v>Y0D31.2</v>
      </c>
      <c r="B3309" s="55">
        <f>VLOOKUP(J3309,'Mapping-CITI'!A:E,5,0)</f>
        <v>1.2</v>
      </c>
      <c r="D3309" s="42">
        <v>45016</v>
      </c>
      <c r="E3309" s="42">
        <v>45199</v>
      </c>
      <c r="F3309" t="s">
        <v>2904</v>
      </c>
      <c r="G3309" t="s">
        <v>2931</v>
      </c>
      <c r="H3309">
        <v>2110</v>
      </c>
      <c r="I3309" t="s">
        <v>2790</v>
      </c>
      <c r="J3309">
        <v>201275</v>
      </c>
      <c r="K3309" t="s">
        <v>2208</v>
      </c>
      <c r="L3309">
        <v>-3609138.05</v>
      </c>
      <c r="M3309">
        <v>4145951.89</v>
      </c>
      <c r="N3309">
        <v>6431593.1100000003</v>
      </c>
      <c r="O3309">
        <v>-5894779.2699999996</v>
      </c>
      <c r="P3309" t="s">
        <v>607</v>
      </c>
      <c r="Q3309" s="191">
        <v>-5894779.2699999996</v>
      </c>
      <c r="R3309">
        <v>0</v>
      </c>
      <c r="S3309">
        <v>0</v>
      </c>
      <c r="T3309" t="s">
        <v>2904</v>
      </c>
      <c r="U3309" s="221">
        <f t="shared" si="103"/>
        <v>-0.22856412200000001</v>
      </c>
    </row>
    <row r="3310" spans="1:21" hidden="1">
      <c r="A3310" s="55" t="str">
        <f t="shared" si="102"/>
        <v>Y0D30</v>
      </c>
      <c r="B3310" s="55">
        <f>VLOOKUP(J3310,'Mapping-CITI'!A:E,5,0)</f>
        <v>0</v>
      </c>
      <c r="D3310" s="42">
        <v>45016</v>
      </c>
      <c r="E3310" s="42">
        <v>45199</v>
      </c>
      <c r="F3310" t="s">
        <v>2904</v>
      </c>
      <c r="G3310" t="s">
        <v>2931</v>
      </c>
      <c r="H3310">
        <v>2110</v>
      </c>
      <c r="I3310" t="s">
        <v>2790</v>
      </c>
      <c r="J3310">
        <v>201276</v>
      </c>
      <c r="K3310" t="s">
        <v>2209</v>
      </c>
      <c r="L3310">
        <v>-710554625.12</v>
      </c>
      <c r="M3310">
        <v>3042553214.6300001</v>
      </c>
      <c r="N3310">
        <v>2901723300</v>
      </c>
      <c r="O3310">
        <v>-569724710.49000001</v>
      </c>
      <c r="P3310" t="s">
        <v>607</v>
      </c>
      <c r="Q3310">
        <v>-569724710.49000001</v>
      </c>
      <c r="R3310">
        <v>0</v>
      </c>
      <c r="S3310">
        <v>0</v>
      </c>
      <c r="T3310" t="s">
        <v>2904</v>
      </c>
      <c r="U3310" s="221">
        <f t="shared" si="103"/>
        <v>14.082991463000011</v>
      </c>
    </row>
    <row r="3311" spans="1:21" hidden="1">
      <c r="A3311" s="55" t="str">
        <f t="shared" si="102"/>
        <v>Y0D31.2</v>
      </c>
      <c r="B3311" s="55">
        <f>VLOOKUP(J3311,'Mapping-CITI'!A:E,5,0)</f>
        <v>1.2</v>
      </c>
      <c r="D3311" s="42">
        <v>45016</v>
      </c>
      <c r="E3311" s="42">
        <v>45199</v>
      </c>
      <c r="F3311" t="s">
        <v>2904</v>
      </c>
      <c r="G3311" t="s">
        <v>2931</v>
      </c>
      <c r="H3311">
        <v>2110</v>
      </c>
      <c r="I3311" t="s">
        <v>2790</v>
      </c>
      <c r="J3311">
        <v>201277</v>
      </c>
      <c r="K3311" t="s">
        <v>2210</v>
      </c>
      <c r="L3311">
        <v>-8371576311.8699999</v>
      </c>
      <c r="M3311">
        <v>3107710943.9499998</v>
      </c>
      <c r="N3311">
        <v>1861656340.0899999</v>
      </c>
      <c r="O3311">
        <v>-7125521708.0100002</v>
      </c>
      <c r="P3311" t="s">
        <v>607</v>
      </c>
      <c r="Q3311" s="191">
        <v>-7125521708.0100002</v>
      </c>
      <c r="R3311">
        <v>0</v>
      </c>
      <c r="S3311">
        <v>0</v>
      </c>
      <c r="T3311" t="s">
        <v>2904</v>
      </c>
      <c r="U3311" s="221">
        <f t="shared" si="103"/>
        <v>124.60546038599999</v>
      </c>
    </row>
    <row r="3312" spans="1:21" hidden="1">
      <c r="A3312" s="55" t="str">
        <f t="shared" si="102"/>
        <v>Y0D30</v>
      </c>
      <c r="B3312" s="55">
        <f>VLOOKUP(J3312,'Mapping-CITI'!A:E,5,0)</f>
        <v>0</v>
      </c>
      <c r="D3312" s="42">
        <v>45016</v>
      </c>
      <c r="E3312" s="42">
        <v>45199</v>
      </c>
      <c r="F3312" t="s">
        <v>2904</v>
      </c>
      <c r="G3312" t="s">
        <v>2931</v>
      </c>
      <c r="H3312">
        <v>2110</v>
      </c>
      <c r="I3312" t="s">
        <v>2790</v>
      </c>
      <c r="J3312">
        <v>201351</v>
      </c>
      <c r="K3312" t="s">
        <v>2225</v>
      </c>
      <c r="L3312">
        <v>-505169844.55000001</v>
      </c>
      <c r="M3312">
        <v>1152877663.28</v>
      </c>
      <c r="N3312">
        <v>1069269536.75</v>
      </c>
      <c r="O3312">
        <v>-421561718.01999998</v>
      </c>
      <c r="P3312" t="s">
        <v>607</v>
      </c>
      <c r="Q3312">
        <v>-421561718.01999998</v>
      </c>
      <c r="R3312">
        <v>0</v>
      </c>
      <c r="S3312">
        <v>0</v>
      </c>
      <c r="T3312" t="s">
        <v>2904</v>
      </c>
      <c r="U3312" s="221">
        <f t="shared" si="103"/>
        <v>8.3608126529999964</v>
      </c>
    </row>
    <row r="3313" spans="1:21" hidden="1">
      <c r="A3313" s="55" t="str">
        <f t="shared" si="102"/>
        <v>Y0D30</v>
      </c>
      <c r="B3313" s="55">
        <f>VLOOKUP(J3313,'Mapping-CITI'!A:E,5,0)</f>
        <v>0</v>
      </c>
      <c r="D3313" s="42">
        <v>45016</v>
      </c>
      <c r="E3313" s="42">
        <v>45199</v>
      </c>
      <c r="F3313" t="s">
        <v>2904</v>
      </c>
      <c r="G3313" t="s">
        <v>2931</v>
      </c>
      <c r="H3313">
        <v>2110</v>
      </c>
      <c r="I3313" t="s">
        <v>2790</v>
      </c>
      <c r="J3313">
        <v>201352</v>
      </c>
      <c r="K3313" t="s">
        <v>2226</v>
      </c>
      <c r="L3313">
        <v>28025.95</v>
      </c>
      <c r="M3313">
        <v>58639.040000000001</v>
      </c>
      <c r="N3313">
        <v>56568.81</v>
      </c>
      <c r="O3313">
        <v>30096.18</v>
      </c>
      <c r="P3313" t="s">
        <v>607</v>
      </c>
      <c r="Q3313">
        <v>30096.18</v>
      </c>
      <c r="R3313">
        <v>0</v>
      </c>
      <c r="S3313">
        <v>0</v>
      </c>
      <c r="T3313" t="s">
        <v>2904</v>
      </c>
      <c r="U3313" s="221">
        <f t="shared" si="103"/>
        <v>2.0702300000000033E-4</v>
      </c>
    </row>
    <row r="3314" spans="1:21" hidden="1">
      <c r="A3314" s="55" t="str">
        <f t="shared" si="102"/>
        <v>Y0D30</v>
      </c>
      <c r="B3314" s="55">
        <f>VLOOKUP(J3314,'Mapping-CITI'!A:E,5,0)</f>
        <v>0</v>
      </c>
      <c r="D3314" s="42">
        <v>45016</v>
      </c>
      <c r="E3314" s="42">
        <v>45199</v>
      </c>
      <c r="F3314" t="s">
        <v>2904</v>
      </c>
      <c r="G3314" t="s">
        <v>2931</v>
      </c>
      <c r="H3314">
        <v>2110</v>
      </c>
      <c r="I3314" t="s">
        <v>2790</v>
      </c>
      <c r="J3314">
        <v>201353</v>
      </c>
      <c r="K3314" t="s">
        <v>2227</v>
      </c>
      <c r="L3314">
        <v>8606.2999999999993</v>
      </c>
      <c r="M3314">
        <v>72196.479999999996</v>
      </c>
      <c r="N3314">
        <v>85100.96</v>
      </c>
      <c r="O3314">
        <v>-4298.18</v>
      </c>
      <c r="P3314" t="s">
        <v>607</v>
      </c>
      <c r="Q3314">
        <v>-4298.18</v>
      </c>
      <c r="R3314">
        <v>0</v>
      </c>
      <c r="S3314">
        <v>0</v>
      </c>
      <c r="T3314" t="s">
        <v>2904</v>
      </c>
      <c r="U3314" s="221">
        <f t="shared" si="103"/>
        <v>-1.2904480000000011E-3</v>
      </c>
    </row>
    <row r="3315" spans="1:21" hidden="1">
      <c r="A3315" s="55" t="str">
        <f t="shared" si="102"/>
        <v>Y0D30</v>
      </c>
      <c r="B3315" s="55">
        <f>VLOOKUP(J3315,'Mapping-CITI'!A:E,5,0)</f>
        <v>0</v>
      </c>
      <c r="D3315" s="42">
        <v>45016</v>
      </c>
      <c r="E3315" s="42">
        <v>45199</v>
      </c>
      <c r="F3315" t="s">
        <v>2904</v>
      </c>
      <c r="G3315" t="s">
        <v>2931</v>
      </c>
      <c r="H3315">
        <v>2110</v>
      </c>
      <c r="I3315" t="s">
        <v>2790</v>
      </c>
      <c r="J3315">
        <v>201355</v>
      </c>
      <c r="K3315" t="s">
        <v>2229</v>
      </c>
      <c r="L3315">
        <v>1522.65</v>
      </c>
      <c r="M3315">
        <v>0</v>
      </c>
      <c r="N3315">
        <v>0</v>
      </c>
      <c r="O3315">
        <v>1522.65</v>
      </c>
      <c r="P3315" t="s">
        <v>607</v>
      </c>
      <c r="Q3315">
        <v>1522.65</v>
      </c>
      <c r="R3315">
        <v>0</v>
      </c>
      <c r="S3315">
        <v>0</v>
      </c>
      <c r="T3315" t="s">
        <v>2904</v>
      </c>
      <c r="U3315" s="221">
        <f t="shared" si="103"/>
        <v>0</v>
      </c>
    </row>
    <row r="3316" spans="1:21" hidden="1">
      <c r="A3316" s="55" t="str">
        <f t="shared" si="102"/>
        <v>Y0D31.2</v>
      </c>
      <c r="B3316" s="55">
        <f>VLOOKUP(J3316,'Mapping-CITI'!A:E,5,0)</f>
        <v>1.2</v>
      </c>
      <c r="D3316" s="42">
        <v>45016</v>
      </c>
      <c r="E3316" s="42">
        <v>45199</v>
      </c>
      <c r="F3316" t="s">
        <v>2904</v>
      </c>
      <c r="G3316" t="s">
        <v>2931</v>
      </c>
      <c r="H3316">
        <v>2110</v>
      </c>
      <c r="I3316" t="s">
        <v>2790</v>
      </c>
      <c r="J3316">
        <v>201366</v>
      </c>
      <c r="K3316" t="s">
        <v>2233</v>
      </c>
      <c r="L3316">
        <v>-3372696293.5700002</v>
      </c>
      <c r="M3316">
        <v>1074427923.27</v>
      </c>
      <c r="N3316">
        <v>612387760.10000002</v>
      </c>
      <c r="O3316">
        <v>-2910656130.4000001</v>
      </c>
      <c r="P3316" t="s">
        <v>607</v>
      </c>
      <c r="Q3316" s="191">
        <v>-2910656130.4000001</v>
      </c>
      <c r="R3316">
        <v>0</v>
      </c>
      <c r="S3316">
        <v>0</v>
      </c>
      <c r="T3316" t="s">
        <v>2904</v>
      </c>
      <c r="U3316" s="221">
        <f t="shared" si="103"/>
        <v>46.204016316999997</v>
      </c>
    </row>
    <row r="3317" spans="1:21" hidden="1">
      <c r="A3317" s="55" t="str">
        <f t="shared" si="102"/>
        <v>Y0D31.2</v>
      </c>
      <c r="B3317" s="55">
        <f>VLOOKUP(J3317,'Mapping-CITI'!A:E,5,0)</f>
        <v>1.2</v>
      </c>
      <c r="D3317" s="42">
        <v>45016</v>
      </c>
      <c r="E3317" s="42">
        <v>45199</v>
      </c>
      <c r="F3317" t="s">
        <v>2904</v>
      </c>
      <c r="G3317" t="s">
        <v>2931</v>
      </c>
      <c r="H3317">
        <v>2110</v>
      </c>
      <c r="I3317" t="s">
        <v>2790</v>
      </c>
      <c r="J3317">
        <v>201367</v>
      </c>
      <c r="K3317" t="s">
        <v>2234</v>
      </c>
      <c r="L3317">
        <v>-24581938.07</v>
      </c>
      <c r="M3317">
        <v>644516.48</v>
      </c>
      <c r="N3317">
        <v>882782.78</v>
      </c>
      <c r="O3317">
        <v>-24820204.370000001</v>
      </c>
      <c r="P3317" t="s">
        <v>607</v>
      </c>
      <c r="Q3317" s="191">
        <v>-24820204.370000001</v>
      </c>
      <c r="R3317">
        <v>0</v>
      </c>
      <c r="S3317">
        <v>0</v>
      </c>
      <c r="T3317" t="s">
        <v>2904</v>
      </c>
      <c r="U3317" s="221">
        <f t="shared" si="103"/>
        <v>-2.3826630000000005E-2</v>
      </c>
    </row>
    <row r="3318" spans="1:21" hidden="1">
      <c r="A3318" s="55" t="str">
        <f t="shared" si="102"/>
        <v>Y0D31.2</v>
      </c>
      <c r="B3318" s="55">
        <f>VLOOKUP(J3318,'Mapping-CITI'!A:E,5,0)</f>
        <v>1.2</v>
      </c>
      <c r="D3318" s="42">
        <v>45016</v>
      </c>
      <c r="E3318" s="42">
        <v>45199</v>
      </c>
      <c r="F3318" t="s">
        <v>2904</v>
      </c>
      <c r="G3318" t="s">
        <v>2931</v>
      </c>
      <c r="H3318">
        <v>2110</v>
      </c>
      <c r="I3318" t="s">
        <v>2790</v>
      </c>
      <c r="J3318">
        <v>201368</v>
      </c>
      <c r="K3318" t="s">
        <v>2235</v>
      </c>
      <c r="L3318">
        <v>-2352658.9300000002</v>
      </c>
      <c r="M3318">
        <v>5388.3</v>
      </c>
      <c r="N3318">
        <v>587711.67000000004</v>
      </c>
      <c r="O3318">
        <v>-2934982.3</v>
      </c>
      <c r="P3318" t="s">
        <v>607</v>
      </c>
      <c r="Q3318" s="191">
        <v>-2934982.3</v>
      </c>
      <c r="R3318">
        <v>0</v>
      </c>
      <c r="S3318">
        <v>0</v>
      </c>
      <c r="T3318" t="s">
        <v>2904</v>
      </c>
      <c r="U3318" s="221">
        <f t="shared" si="103"/>
        <v>-5.8232337000000002E-2</v>
      </c>
    </row>
    <row r="3319" spans="1:21" hidden="1">
      <c r="A3319" s="55" t="str">
        <f t="shared" si="102"/>
        <v>Y0D30</v>
      </c>
      <c r="B3319" s="55">
        <f>VLOOKUP(J3319,'Mapping-CITI'!A:E,5,0)</f>
        <v>0</v>
      </c>
      <c r="D3319" s="42">
        <v>45016</v>
      </c>
      <c r="E3319" s="42">
        <v>45199</v>
      </c>
      <c r="F3319" t="s">
        <v>2904</v>
      </c>
      <c r="G3319" t="s">
        <v>2931</v>
      </c>
      <c r="H3319">
        <v>2250</v>
      </c>
      <c r="I3319" t="s">
        <v>2774</v>
      </c>
      <c r="J3319">
        <v>210103</v>
      </c>
      <c r="K3319" t="s">
        <v>2240</v>
      </c>
      <c r="L3319">
        <v>0</v>
      </c>
      <c r="M3319">
        <v>23422.58</v>
      </c>
      <c r="N3319">
        <v>23422.58</v>
      </c>
      <c r="O3319">
        <v>0</v>
      </c>
      <c r="P3319" t="s">
        <v>607</v>
      </c>
      <c r="Q3319">
        <v>0</v>
      </c>
      <c r="R3319">
        <v>23422.58</v>
      </c>
      <c r="S3319">
        <v>23422.58</v>
      </c>
      <c r="T3319" t="s">
        <v>2904</v>
      </c>
      <c r="U3319" s="221">
        <f t="shared" si="103"/>
        <v>0</v>
      </c>
    </row>
    <row r="3320" spans="1:21" hidden="1">
      <c r="A3320" s="55" t="str">
        <f t="shared" si="102"/>
        <v>Y0D30</v>
      </c>
      <c r="B3320" s="55">
        <f>VLOOKUP(J3320,'Mapping-CITI'!A:E,5,0)</f>
        <v>0</v>
      </c>
      <c r="D3320" s="42">
        <v>45016</v>
      </c>
      <c r="E3320" s="42">
        <v>45199</v>
      </c>
      <c r="F3320" t="s">
        <v>2904</v>
      </c>
      <c r="G3320" t="s">
        <v>2931</v>
      </c>
      <c r="H3320">
        <v>2250</v>
      </c>
      <c r="I3320" t="s">
        <v>2774</v>
      </c>
      <c r="J3320">
        <v>210117</v>
      </c>
      <c r="K3320" t="s">
        <v>2242</v>
      </c>
      <c r="L3320">
        <v>-3761838.57</v>
      </c>
      <c r="M3320">
        <v>21110069.789999999</v>
      </c>
      <c r="N3320">
        <v>20001402.82</v>
      </c>
      <c r="O3320">
        <v>-2653171.6</v>
      </c>
      <c r="P3320" t="s">
        <v>607</v>
      </c>
      <c r="Q3320">
        <v>-2653171.6</v>
      </c>
      <c r="R3320">
        <v>19475009.039999999</v>
      </c>
      <c r="S3320">
        <v>817551</v>
      </c>
      <c r="T3320" t="s">
        <v>2904</v>
      </c>
      <c r="U3320" s="221">
        <f t="shared" si="103"/>
        <v>0.11086669699999988</v>
      </c>
    </row>
    <row r="3321" spans="1:21" hidden="1">
      <c r="A3321" s="55" t="str">
        <f t="shared" si="102"/>
        <v>Y0D30</v>
      </c>
      <c r="B3321" s="55">
        <f>VLOOKUP(J3321,'Mapping-CITI'!A:E,5,0)</f>
        <v>0</v>
      </c>
      <c r="D3321" s="42">
        <v>45016</v>
      </c>
      <c r="E3321" s="42">
        <v>45199</v>
      </c>
      <c r="F3321" t="s">
        <v>2904</v>
      </c>
      <c r="G3321" t="s">
        <v>2931</v>
      </c>
      <c r="H3321">
        <v>2250</v>
      </c>
      <c r="I3321" t="s">
        <v>2774</v>
      </c>
      <c r="J3321">
        <v>210132</v>
      </c>
      <c r="K3321" t="s">
        <v>2244</v>
      </c>
      <c r="L3321">
        <v>-9116.7099999999991</v>
      </c>
      <c r="M3321">
        <v>9116.7099999999991</v>
      </c>
      <c r="N3321">
        <v>0</v>
      </c>
      <c r="O3321">
        <v>0</v>
      </c>
      <c r="P3321" t="s">
        <v>607</v>
      </c>
      <c r="Q3321">
        <v>0</v>
      </c>
      <c r="R3321">
        <v>9116.7099999999991</v>
      </c>
      <c r="S3321">
        <v>0</v>
      </c>
      <c r="T3321" t="s">
        <v>2904</v>
      </c>
      <c r="U3321" s="221">
        <f t="shared" si="103"/>
        <v>9.1167099999999997E-4</v>
      </c>
    </row>
    <row r="3322" spans="1:21" hidden="1">
      <c r="A3322" s="55" t="str">
        <f t="shared" si="102"/>
        <v>Y0D30</v>
      </c>
      <c r="B3322" s="55">
        <f>VLOOKUP(J3322,'Mapping-CITI'!A:E,5,0)</f>
        <v>0</v>
      </c>
      <c r="D3322" s="42">
        <v>45016</v>
      </c>
      <c r="E3322" s="42">
        <v>45199</v>
      </c>
      <c r="F3322" t="s">
        <v>2904</v>
      </c>
      <c r="G3322" t="s">
        <v>2931</v>
      </c>
      <c r="H3322">
        <v>2250</v>
      </c>
      <c r="I3322" t="s">
        <v>2774</v>
      </c>
      <c r="J3322">
        <v>210138</v>
      </c>
      <c r="K3322" t="s">
        <v>2791</v>
      </c>
      <c r="L3322">
        <v>-11309.17</v>
      </c>
      <c r="M3322">
        <v>423128.17</v>
      </c>
      <c r="N3322">
        <v>322229.75</v>
      </c>
      <c r="O3322">
        <v>89589.25</v>
      </c>
      <c r="P3322" t="s">
        <v>607</v>
      </c>
      <c r="Q3322">
        <v>89589.25</v>
      </c>
      <c r="R3322">
        <v>423128.17</v>
      </c>
      <c r="S3322">
        <v>322229.75</v>
      </c>
      <c r="T3322" t="s">
        <v>2904</v>
      </c>
      <c r="U3322" s="221">
        <f t="shared" si="103"/>
        <v>1.0089841999999998E-2</v>
      </c>
    </row>
    <row r="3323" spans="1:21" hidden="1">
      <c r="A3323" s="55" t="str">
        <f t="shared" si="102"/>
        <v>Y0D30</v>
      </c>
      <c r="B3323" s="55">
        <f>VLOOKUP(J3323,'Mapping-CITI'!A:E,5,0)</f>
        <v>0</v>
      </c>
      <c r="D3323" s="42">
        <v>45016</v>
      </c>
      <c r="E3323" s="42">
        <v>45199</v>
      </c>
      <c r="F3323" t="s">
        <v>2904</v>
      </c>
      <c r="G3323" t="s">
        <v>2931</v>
      </c>
      <c r="H3323">
        <v>2250</v>
      </c>
      <c r="I3323" t="s">
        <v>2774</v>
      </c>
      <c r="J3323">
        <v>210140</v>
      </c>
      <c r="K3323" t="s">
        <v>2245</v>
      </c>
      <c r="L3323">
        <v>-122127.89</v>
      </c>
      <c r="M3323">
        <v>783902.64</v>
      </c>
      <c r="N3323">
        <v>399433.16</v>
      </c>
      <c r="O3323">
        <v>262341.59000000003</v>
      </c>
      <c r="P3323" t="s">
        <v>607</v>
      </c>
      <c r="Q3323">
        <v>262341.59000000003</v>
      </c>
      <c r="R3323">
        <v>783902.64</v>
      </c>
      <c r="S3323">
        <v>399433.16</v>
      </c>
      <c r="T3323" t="s">
        <v>2904</v>
      </c>
      <c r="U3323" s="221">
        <f t="shared" si="103"/>
        <v>3.8446948000000002E-2</v>
      </c>
    </row>
    <row r="3324" spans="1:21" hidden="1">
      <c r="A3324" s="55" t="str">
        <f t="shared" si="102"/>
        <v>Y0D30</v>
      </c>
      <c r="B3324" s="55">
        <f>VLOOKUP(J3324,'Mapping-CITI'!A:E,5,0)</f>
        <v>0</v>
      </c>
      <c r="D3324" s="42">
        <v>45016</v>
      </c>
      <c r="E3324" s="42">
        <v>45199</v>
      </c>
      <c r="F3324" t="s">
        <v>2904</v>
      </c>
      <c r="G3324" t="s">
        <v>2931</v>
      </c>
      <c r="H3324">
        <v>2250</v>
      </c>
      <c r="I3324" t="s">
        <v>2774</v>
      </c>
      <c r="J3324">
        <v>210210</v>
      </c>
      <c r="K3324" t="s">
        <v>2246</v>
      </c>
      <c r="L3324">
        <v>-9685330.2899999991</v>
      </c>
      <c r="M3324">
        <v>43601589.060000002</v>
      </c>
      <c r="N3324">
        <v>43056473.140000001</v>
      </c>
      <c r="O3324">
        <v>-9140214.3699999992</v>
      </c>
      <c r="P3324" t="s">
        <v>607</v>
      </c>
      <c r="Q3324">
        <v>-9140214.3699999992</v>
      </c>
      <c r="R3324">
        <v>43601589.060000002</v>
      </c>
      <c r="S3324">
        <v>0.02</v>
      </c>
      <c r="T3324" t="s">
        <v>2904</v>
      </c>
      <c r="U3324" s="221">
        <f t="shared" si="103"/>
        <v>5.4511592000000178E-2</v>
      </c>
    </row>
    <row r="3325" spans="1:21" hidden="1">
      <c r="A3325" s="55" t="str">
        <f t="shared" si="102"/>
        <v>Y0D30</v>
      </c>
      <c r="B3325" s="55">
        <f>VLOOKUP(J3325,'Mapping-CITI'!A:E,5,0)</f>
        <v>0</v>
      </c>
      <c r="D3325" s="42">
        <v>45016</v>
      </c>
      <c r="E3325" s="42">
        <v>45199</v>
      </c>
      <c r="F3325" t="s">
        <v>2904</v>
      </c>
      <c r="G3325" t="s">
        <v>2931</v>
      </c>
      <c r="H3325">
        <v>2250</v>
      </c>
      <c r="I3325" t="s">
        <v>2774</v>
      </c>
      <c r="J3325">
        <v>210419</v>
      </c>
      <c r="K3325" t="s">
        <v>2652</v>
      </c>
      <c r="L3325">
        <v>-663.75</v>
      </c>
      <c r="M3325">
        <v>0</v>
      </c>
      <c r="N3325">
        <v>0</v>
      </c>
      <c r="O3325">
        <v>-663.75</v>
      </c>
      <c r="P3325" t="s">
        <v>607</v>
      </c>
      <c r="Q3325">
        <v>-663.75</v>
      </c>
      <c r="R3325">
        <v>0</v>
      </c>
      <c r="S3325">
        <v>0</v>
      </c>
      <c r="T3325" t="s">
        <v>2904</v>
      </c>
      <c r="U3325" s="221">
        <f t="shared" si="103"/>
        <v>0</v>
      </c>
    </row>
    <row r="3326" spans="1:21" hidden="1">
      <c r="A3326" s="55" t="str">
        <f t="shared" si="102"/>
        <v>Y0D30</v>
      </c>
      <c r="B3326" s="55">
        <f>VLOOKUP(J3326,'Mapping-CITI'!A:E,5,0)</f>
        <v>0</v>
      </c>
      <c r="D3326" s="42">
        <v>45016</v>
      </c>
      <c r="E3326" s="42">
        <v>45199</v>
      </c>
      <c r="F3326" t="s">
        <v>2904</v>
      </c>
      <c r="G3326" t="s">
        <v>2931</v>
      </c>
      <c r="H3326">
        <v>2250</v>
      </c>
      <c r="I3326" t="s">
        <v>2774</v>
      </c>
      <c r="J3326">
        <v>210667</v>
      </c>
      <c r="K3326" t="s">
        <v>2862</v>
      </c>
      <c r="L3326">
        <v>2677.49</v>
      </c>
      <c r="M3326">
        <v>1300.27</v>
      </c>
      <c r="N3326">
        <v>57753</v>
      </c>
      <c r="O3326">
        <v>-53775.24</v>
      </c>
      <c r="P3326" t="s">
        <v>607</v>
      </c>
      <c r="Q3326">
        <v>-53775.24</v>
      </c>
      <c r="R3326">
        <v>1300.27</v>
      </c>
      <c r="S3326">
        <v>57753</v>
      </c>
      <c r="T3326" t="s">
        <v>2904</v>
      </c>
      <c r="U3326" s="221">
        <f t="shared" si="103"/>
        <v>-5.6452730000000001E-3</v>
      </c>
    </row>
    <row r="3327" spans="1:21" hidden="1">
      <c r="A3327" s="55" t="str">
        <f t="shared" si="102"/>
        <v>Y0D30</v>
      </c>
      <c r="B3327" s="55">
        <f>VLOOKUP(J3327,'Mapping-CITI'!A:E,5,0)</f>
        <v>0</v>
      </c>
      <c r="D3327" s="42">
        <v>45016</v>
      </c>
      <c r="E3327" s="42">
        <v>45199</v>
      </c>
      <c r="F3327" t="s">
        <v>2904</v>
      </c>
      <c r="G3327" t="s">
        <v>2931</v>
      </c>
      <c r="H3327">
        <v>2250</v>
      </c>
      <c r="I3327" t="s">
        <v>2774</v>
      </c>
      <c r="J3327">
        <v>210766</v>
      </c>
      <c r="K3327" t="s">
        <v>2748</v>
      </c>
      <c r="L3327">
        <v>5598.43</v>
      </c>
      <c r="M3327">
        <v>164279.04999999999</v>
      </c>
      <c r="N3327">
        <v>208578.29</v>
      </c>
      <c r="O3327">
        <v>-38700.81</v>
      </c>
      <c r="P3327" t="s">
        <v>607</v>
      </c>
      <c r="Q3327">
        <v>-38700.81</v>
      </c>
      <c r="R3327">
        <v>164231.91</v>
      </c>
      <c r="S3327">
        <v>0</v>
      </c>
      <c r="T3327" t="s">
        <v>2904</v>
      </c>
      <c r="U3327" s="221">
        <f t="shared" si="103"/>
        <v>-4.4299240000000017E-3</v>
      </c>
    </row>
    <row r="3328" spans="1:21" hidden="1">
      <c r="A3328" s="55" t="str">
        <f t="shared" si="102"/>
        <v>Y0D30</v>
      </c>
      <c r="B3328" s="55">
        <f>VLOOKUP(J3328,'Mapping-CITI'!A:E,5,0)</f>
        <v>0</v>
      </c>
      <c r="D3328" s="42">
        <v>45016</v>
      </c>
      <c r="E3328" s="42">
        <v>45199</v>
      </c>
      <c r="F3328" t="s">
        <v>2904</v>
      </c>
      <c r="G3328" t="s">
        <v>2931</v>
      </c>
      <c r="H3328">
        <v>2250</v>
      </c>
      <c r="I3328" t="s">
        <v>2774</v>
      </c>
      <c r="J3328">
        <v>211103</v>
      </c>
      <c r="K3328" t="s">
        <v>2249</v>
      </c>
      <c r="L3328">
        <v>-6526.93</v>
      </c>
      <c r="M3328">
        <v>36193.46</v>
      </c>
      <c r="N3328">
        <v>35697.86</v>
      </c>
      <c r="O3328">
        <v>-6031.33</v>
      </c>
      <c r="P3328" t="s">
        <v>607</v>
      </c>
      <c r="Q3328">
        <v>-6031.33</v>
      </c>
      <c r="R3328">
        <v>36193.46</v>
      </c>
      <c r="S3328">
        <v>45.28</v>
      </c>
      <c r="T3328" t="s">
        <v>2904</v>
      </c>
      <c r="U3328" s="221">
        <f t="shared" si="103"/>
        <v>4.9559999999999858E-5</v>
      </c>
    </row>
    <row r="3329" spans="1:21" hidden="1">
      <c r="A3329" s="55" t="str">
        <f t="shared" si="102"/>
        <v>Y0D30</v>
      </c>
      <c r="B3329" s="55">
        <f>VLOOKUP(J3329,'Mapping-CITI'!A:E,5,0)</f>
        <v>0</v>
      </c>
      <c r="D3329" s="42">
        <v>45016</v>
      </c>
      <c r="E3329" s="42">
        <v>45199</v>
      </c>
      <c r="F3329" t="s">
        <v>2904</v>
      </c>
      <c r="G3329" t="s">
        <v>2931</v>
      </c>
      <c r="H3329">
        <v>2250</v>
      </c>
      <c r="I3329" t="s">
        <v>2774</v>
      </c>
      <c r="J3329">
        <v>211106</v>
      </c>
      <c r="K3329" t="s">
        <v>2250</v>
      </c>
      <c r="L3329">
        <v>-11769.93</v>
      </c>
      <c r="M3329">
        <v>1992480.4</v>
      </c>
      <c r="N3329">
        <v>1969657.9</v>
      </c>
      <c r="O3329">
        <v>11052.57</v>
      </c>
      <c r="P3329" t="s">
        <v>607</v>
      </c>
      <c r="Q3329">
        <v>11052.57</v>
      </c>
      <c r="R3329">
        <v>1992480.4</v>
      </c>
      <c r="S3329">
        <v>1969657.9</v>
      </c>
      <c r="T3329" t="s">
        <v>2904</v>
      </c>
      <c r="U3329" s="221">
        <f t="shared" si="103"/>
        <v>2.28225E-3</v>
      </c>
    </row>
    <row r="3330" spans="1:21" hidden="1">
      <c r="A3330" s="55" t="str">
        <f t="shared" si="102"/>
        <v>Y0D30</v>
      </c>
      <c r="B3330" s="55">
        <f>VLOOKUP(J3330,'Mapping-CITI'!A:E,5,0)</f>
        <v>0</v>
      </c>
      <c r="D3330" s="42">
        <v>45016</v>
      </c>
      <c r="E3330" s="42">
        <v>45199</v>
      </c>
      <c r="F3330" t="s">
        <v>2904</v>
      </c>
      <c r="G3330" t="s">
        <v>2931</v>
      </c>
      <c r="H3330">
        <v>2250</v>
      </c>
      <c r="I3330" t="s">
        <v>2774</v>
      </c>
      <c r="J3330">
        <v>211119</v>
      </c>
      <c r="K3330" t="s">
        <v>2251</v>
      </c>
      <c r="L3330">
        <v>-378620.33</v>
      </c>
      <c r="M3330">
        <v>2409585.7000000002</v>
      </c>
      <c r="N3330">
        <v>2272053.13</v>
      </c>
      <c r="O3330">
        <v>-241087.76</v>
      </c>
      <c r="P3330" t="s">
        <v>607</v>
      </c>
      <c r="Q3330">
        <v>-241087.76</v>
      </c>
      <c r="R3330">
        <v>2409585.7000000002</v>
      </c>
      <c r="S3330">
        <v>2306967.89</v>
      </c>
      <c r="T3330" t="s">
        <v>2904</v>
      </c>
      <c r="U3330" s="221">
        <f t="shared" si="103"/>
        <v>1.3753257000000029E-2</v>
      </c>
    </row>
    <row r="3331" spans="1:21" hidden="1">
      <c r="A3331" s="55" t="str">
        <f t="shared" ref="A3331:A3394" si="104">F3331&amp;B3331</f>
        <v>Y0D30</v>
      </c>
      <c r="B3331" s="55">
        <f>VLOOKUP(J3331,'Mapping-CITI'!A:E,5,0)</f>
        <v>0</v>
      </c>
      <c r="D3331" s="42">
        <v>45016</v>
      </c>
      <c r="E3331" s="42">
        <v>45199</v>
      </c>
      <c r="F3331" t="s">
        <v>2904</v>
      </c>
      <c r="G3331" t="s">
        <v>2931</v>
      </c>
      <c r="H3331">
        <v>2250</v>
      </c>
      <c r="I3331" t="s">
        <v>2774</v>
      </c>
      <c r="J3331">
        <v>211121</v>
      </c>
      <c r="K3331" t="s">
        <v>2252</v>
      </c>
      <c r="L3331">
        <v>-995693.47</v>
      </c>
      <c r="M3331">
        <v>7098192</v>
      </c>
      <c r="N3331">
        <v>6779000</v>
      </c>
      <c r="O3331">
        <v>-676501.47</v>
      </c>
      <c r="P3331" t="s">
        <v>607</v>
      </c>
      <c r="Q3331">
        <v>-676501.47</v>
      </c>
      <c r="R3331">
        <v>7094964</v>
      </c>
      <c r="S3331">
        <v>0</v>
      </c>
      <c r="T3331" t="s">
        <v>2904</v>
      </c>
      <c r="U3331" s="221">
        <f t="shared" ref="U3331:U3394" si="105">(M3331-N3331)/10^7</f>
        <v>3.1919200000000002E-2</v>
      </c>
    </row>
    <row r="3332" spans="1:21" hidden="1">
      <c r="A3332" s="55" t="str">
        <f t="shared" si="104"/>
        <v>Y0D30</v>
      </c>
      <c r="B3332" s="55">
        <f>VLOOKUP(J3332,'Mapping-CITI'!A:E,5,0)</f>
        <v>0</v>
      </c>
      <c r="D3332" s="42">
        <v>45016</v>
      </c>
      <c r="E3332" s="42">
        <v>45199</v>
      </c>
      <c r="F3332" t="s">
        <v>2904</v>
      </c>
      <c r="G3332" t="s">
        <v>2931</v>
      </c>
      <c r="H3332">
        <v>2250</v>
      </c>
      <c r="I3332" t="s">
        <v>2774</v>
      </c>
      <c r="J3332">
        <v>211122</v>
      </c>
      <c r="K3332" t="s">
        <v>2253</v>
      </c>
      <c r="L3332">
        <v>-40443.050000000003</v>
      </c>
      <c r="M3332">
        <v>103995.8</v>
      </c>
      <c r="N3332">
        <v>70422.179999999993</v>
      </c>
      <c r="O3332">
        <v>-6869.43</v>
      </c>
      <c r="P3332" t="s">
        <v>607</v>
      </c>
      <c r="Q3332">
        <v>-6869.43</v>
      </c>
      <c r="R3332">
        <v>103873.82</v>
      </c>
      <c r="S3332">
        <v>0</v>
      </c>
      <c r="T3332" t="s">
        <v>2904</v>
      </c>
      <c r="U3332" s="221">
        <f t="shared" si="105"/>
        <v>3.3573620000000009E-3</v>
      </c>
    </row>
    <row r="3333" spans="1:21" hidden="1">
      <c r="A3333" s="55" t="str">
        <f t="shared" si="104"/>
        <v>Y0D30</v>
      </c>
      <c r="B3333" s="55">
        <f>VLOOKUP(J3333,'Mapping-CITI'!A:E,5,0)</f>
        <v>0</v>
      </c>
      <c r="D3333" s="42">
        <v>45016</v>
      </c>
      <c r="E3333" s="42">
        <v>45199</v>
      </c>
      <c r="F3333" t="s">
        <v>2904</v>
      </c>
      <c r="G3333" t="s">
        <v>2931</v>
      </c>
      <c r="H3333">
        <v>2250</v>
      </c>
      <c r="I3333" t="s">
        <v>2774</v>
      </c>
      <c r="J3333">
        <v>211146</v>
      </c>
      <c r="K3333" t="s">
        <v>2749</v>
      </c>
      <c r="L3333">
        <v>1167</v>
      </c>
      <c r="M3333">
        <v>464428</v>
      </c>
      <c r="N3333">
        <v>748116</v>
      </c>
      <c r="O3333">
        <v>-282521</v>
      </c>
      <c r="P3333" t="s">
        <v>607</v>
      </c>
      <c r="Q3333">
        <v>-282521</v>
      </c>
      <c r="R3333">
        <v>464428</v>
      </c>
      <c r="S3333">
        <v>748116</v>
      </c>
      <c r="T3333" t="s">
        <v>2904</v>
      </c>
      <c r="U3333" s="221">
        <f t="shared" si="105"/>
        <v>-2.83688E-2</v>
      </c>
    </row>
    <row r="3334" spans="1:21" hidden="1">
      <c r="A3334" s="55" t="str">
        <f t="shared" si="104"/>
        <v>Y0D30</v>
      </c>
      <c r="B3334" s="55">
        <f>VLOOKUP(J3334,'Mapping-CITI'!A:E,5,0)</f>
        <v>0</v>
      </c>
      <c r="D3334" s="42">
        <v>45016</v>
      </c>
      <c r="E3334" s="42">
        <v>45199</v>
      </c>
      <c r="F3334" t="s">
        <v>2904</v>
      </c>
      <c r="G3334" t="s">
        <v>2931</v>
      </c>
      <c r="H3334">
        <v>2250</v>
      </c>
      <c r="I3334" t="s">
        <v>2774</v>
      </c>
      <c r="J3334">
        <v>211172</v>
      </c>
      <c r="K3334" t="s">
        <v>2262</v>
      </c>
      <c r="L3334">
        <v>-412626.62</v>
      </c>
      <c r="M3334">
        <v>4219142.0599999996</v>
      </c>
      <c r="N3334">
        <v>3923231.22</v>
      </c>
      <c r="O3334">
        <v>-116715.78</v>
      </c>
      <c r="P3334" t="s">
        <v>607</v>
      </c>
      <c r="Q3334">
        <v>-116715.78</v>
      </c>
      <c r="R3334">
        <v>4221869.3600000003</v>
      </c>
      <c r="S3334">
        <v>1182707.1000000001</v>
      </c>
      <c r="T3334" t="s">
        <v>2904</v>
      </c>
      <c r="U3334" s="221">
        <f t="shared" si="105"/>
        <v>2.9591083999999938E-2</v>
      </c>
    </row>
    <row r="3335" spans="1:21" hidden="1">
      <c r="A3335" s="55" t="str">
        <f t="shared" si="104"/>
        <v>Y0D30</v>
      </c>
      <c r="B3335" s="55">
        <f>VLOOKUP(J3335,'Mapping-CITI'!A:E,5,0)</f>
        <v>0</v>
      </c>
      <c r="D3335" s="42">
        <v>45016</v>
      </c>
      <c r="E3335" s="42">
        <v>45199</v>
      </c>
      <c r="F3335" t="s">
        <v>2904</v>
      </c>
      <c r="G3335" t="s">
        <v>2931</v>
      </c>
      <c r="H3335">
        <v>2250</v>
      </c>
      <c r="I3335" t="s">
        <v>2774</v>
      </c>
      <c r="J3335">
        <v>211177</v>
      </c>
      <c r="K3335" t="s">
        <v>2267</v>
      </c>
      <c r="L3335">
        <v>-3862.41</v>
      </c>
      <c r="M3335">
        <v>0</v>
      </c>
      <c r="N3335">
        <v>0</v>
      </c>
      <c r="O3335">
        <v>-3862.41</v>
      </c>
      <c r="P3335" t="s">
        <v>607</v>
      </c>
      <c r="Q3335">
        <v>-3862.41</v>
      </c>
      <c r="R3335">
        <v>0</v>
      </c>
      <c r="S3335">
        <v>0</v>
      </c>
      <c r="T3335" t="s">
        <v>2904</v>
      </c>
      <c r="U3335" s="221">
        <f t="shared" si="105"/>
        <v>0</v>
      </c>
    </row>
    <row r="3336" spans="1:21" hidden="1">
      <c r="A3336" s="55" t="str">
        <f t="shared" si="104"/>
        <v>Y0D30</v>
      </c>
      <c r="B3336" s="55">
        <f>VLOOKUP(J3336,'Mapping-CITI'!A:E,5,0)</f>
        <v>0</v>
      </c>
      <c r="D3336" s="42">
        <v>45016</v>
      </c>
      <c r="E3336" s="42">
        <v>45199</v>
      </c>
      <c r="F3336" t="s">
        <v>2904</v>
      </c>
      <c r="G3336" t="s">
        <v>2931</v>
      </c>
      <c r="H3336">
        <v>2250</v>
      </c>
      <c r="I3336" t="s">
        <v>2774</v>
      </c>
      <c r="J3336">
        <v>211632</v>
      </c>
      <c r="K3336" t="s">
        <v>2543</v>
      </c>
      <c r="L3336">
        <v>84603.04</v>
      </c>
      <c r="M3336">
        <v>382791.67</v>
      </c>
      <c r="N3336">
        <v>593082.82999999996</v>
      </c>
      <c r="O3336">
        <v>-125688.12</v>
      </c>
      <c r="P3336" t="s">
        <v>607</v>
      </c>
      <c r="Q3336">
        <v>-125688.12</v>
      </c>
      <c r="R3336">
        <v>382791.67</v>
      </c>
      <c r="S3336">
        <v>593082.82999999996</v>
      </c>
      <c r="T3336" t="s">
        <v>2904</v>
      </c>
      <c r="U3336" s="221">
        <f t="shared" si="105"/>
        <v>-2.1029115999999997E-2</v>
      </c>
    </row>
    <row r="3337" spans="1:21" hidden="1">
      <c r="A3337" s="55" t="str">
        <f t="shared" si="104"/>
        <v>Y0D30</v>
      </c>
      <c r="B3337" s="55">
        <f>VLOOKUP(J3337,'Mapping-CITI'!A:E,5,0)</f>
        <v>0</v>
      </c>
      <c r="D3337" s="42">
        <v>45016</v>
      </c>
      <c r="E3337" s="42">
        <v>45199</v>
      </c>
      <c r="F3337" t="s">
        <v>2904</v>
      </c>
      <c r="G3337" t="s">
        <v>2931</v>
      </c>
      <c r="H3337">
        <v>2220</v>
      </c>
      <c r="I3337" t="s">
        <v>2775</v>
      </c>
      <c r="J3337">
        <v>260101</v>
      </c>
      <c r="K3337" t="s">
        <v>2271</v>
      </c>
      <c r="L3337">
        <v>0</v>
      </c>
      <c r="M3337">
        <v>28752070908.389999</v>
      </c>
      <c r="N3337">
        <v>29831021287.27</v>
      </c>
      <c r="O3337">
        <v>-1078950378.8800001</v>
      </c>
      <c r="P3337" t="s">
        <v>607</v>
      </c>
      <c r="Q3337">
        <v>-1078950378.8800001</v>
      </c>
      <c r="R3337">
        <v>0</v>
      </c>
      <c r="S3337">
        <v>0</v>
      </c>
      <c r="T3337" t="s">
        <v>2904</v>
      </c>
      <c r="U3337" s="221">
        <f t="shared" si="105"/>
        <v>-107.8950378880001</v>
      </c>
    </row>
    <row r="3338" spans="1:21" hidden="1">
      <c r="A3338" s="55" t="str">
        <f t="shared" si="104"/>
        <v>Y0D30</v>
      </c>
      <c r="B3338" s="55">
        <f>VLOOKUP(J3338,'Mapping-CITI'!A:E,5,0)</f>
        <v>0</v>
      </c>
      <c r="D3338" s="42">
        <v>45016</v>
      </c>
      <c r="E3338" s="42">
        <v>45199</v>
      </c>
      <c r="F3338" t="s">
        <v>2904</v>
      </c>
      <c r="G3338" t="s">
        <v>2931</v>
      </c>
      <c r="H3338">
        <v>2230</v>
      </c>
      <c r="I3338" t="s">
        <v>3423</v>
      </c>
      <c r="J3338">
        <v>260108</v>
      </c>
      <c r="K3338" t="s">
        <v>2647</v>
      </c>
      <c r="L3338">
        <v>0</v>
      </c>
      <c r="M3338">
        <v>4374548714.4799995</v>
      </c>
      <c r="N3338">
        <v>4374548714.4799995</v>
      </c>
      <c r="O3338">
        <v>0</v>
      </c>
      <c r="P3338" t="s">
        <v>607</v>
      </c>
      <c r="Q3338">
        <v>0</v>
      </c>
      <c r="R3338">
        <v>0</v>
      </c>
      <c r="S3338">
        <v>0</v>
      </c>
      <c r="T3338" t="s">
        <v>2904</v>
      </c>
      <c r="U3338" s="221">
        <f t="shared" si="105"/>
        <v>0</v>
      </c>
    </row>
    <row r="3339" spans="1:21" hidden="1">
      <c r="A3339" s="55" t="str">
        <f t="shared" si="104"/>
        <v>Y0D30</v>
      </c>
      <c r="B3339" s="55">
        <f>VLOOKUP(J3339,'Mapping-CITI'!A:E,5,0)</f>
        <v>0</v>
      </c>
      <c r="D3339" s="42">
        <v>45016</v>
      </c>
      <c r="E3339" s="42">
        <v>45199</v>
      </c>
      <c r="F3339" t="s">
        <v>2904</v>
      </c>
      <c r="G3339" t="s">
        <v>2931</v>
      </c>
      <c r="H3339">
        <v>2220</v>
      </c>
      <c r="I3339" t="s">
        <v>2775</v>
      </c>
      <c r="J3339">
        <v>260118</v>
      </c>
      <c r="K3339" t="s">
        <v>2275</v>
      </c>
      <c r="L3339">
        <v>0</v>
      </c>
      <c r="M3339">
        <v>83457916967.320007</v>
      </c>
      <c r="N3339">
        <v>83457916967.320007</v>
      </c>
      <c r="O3339">
        <v>0</v>
      </c>
      <c r="P3339" t="s">
        <v>607</v>
      </c>
      <c r="Q3339">
        <v>0</v>
      </c>
      <c r="R3339">
        <v>0</v>
      </c>
      <c r="S3339">
        <v>0</v>
      </c>
      <c r="T3339" t="s">
        <v>2904</v>
      </c>
      <c r="U3339" s="221">
        <f t="shared" si="105"/>
        <v>0</v>
      </c>
    </row>
    <row r="3340" spans="1:21" hidden="1">
      <c r="A3340" s="55" t="str">
        <f t="shared" si="104"/>
        <v>Y0D30</v>
      </c>
      <c r="B3340" s="55">
        <f>VLOOKUP(J3340,'Mapping-CITI'!A:E,5,0)</f>
        <v>0</v>
      </c>
      <c r="D3340" s="42">
        <v>45016</v>
      </c>
      <c r="E3340" s="42">
        <v>45199</v>
      </c>
      <c r="F3340" t="s">
        <v>2904</v>
      </c>
      <c r="G3340" t="s">
        <v>2931</v>
      </c>
      <c r="H3340">
        <v>2220</v>
      </c>
      <c r="I3340" t="s">
        <v>2775</v>
      </c>
      <c r="J3340">
        <v>260119</v>
      </c>
      <c r="K3340" t="s">
        <v>2559</v>
      </c>
      <c r="L3340">
        <v>0</v>
      </c>
      <c r="M3340">
        <v>4647581742.7299995</v>
      </c>
      <c r="N3340">
        <v>4647581742.7299995</v>
      </c>
      <c r="O3340">
        <v>0</v>
      </c>
      <c r="P3340" t="s">
        <v>607</v>
      </c>
      <c r="Q3340">
        <v>0</v>
      </c>
      <c r="R3340">
        <v>0</v>
      </c>
      <c r="S3340">
        <v>0</v>
      </c>
      <c r="T3340" t="s">
        <v>2904</v>
      </c>
      <c r="U3340" s="221">
        <f t="shared" si="105"/>
        <v>0</v>
      </c>
    </row>
    <row r="3341" spans="1:21" hidden="1">
      <c r="A3341" s="55" t="str">
        <f t="shared" si="104"/>
        <v>Y0D30</v>
      </c>
      <c r="B3341" s="55">
        <f>VLOOKUP(J3341,'Mapping-CITI'!A:E,5,0)</f>
        <v>0</v>
      </c>
      <c r="D3341" s="42">
        <v>45016</v>
      </c>
      <c r="E3341" s="42">
        <v>45199</v>
      </c>
      <c r="F3341" t="s">
        <v>2904</v>
      </c>
      <c r="G3341" t="s">
        <v>2931</v>
      </c>
      <c r="H3341">
        <v>2220</v>
      </c>
      <c r="I3341" t="s">
        <v>2775</v>
      </c>
      <c r="J3341">
        <v>260122</v>
      </c>
      <c r="K3341" t="s">
        <v>2277</v>
      </c>
      <c r="L3341">
        <v>0</v>
      </c>
      <c r="M3341">
        <v>1000000000</v>
      </c>
      <c r="N3341">
        <v>1000000000</v>
      </c>
      <c r="O3341">
        <v>0</v>
      </c>
      <c r="P3341" t="s">
        <v>607</v>
      </c>
      <c r="Q3341">
        <v>0</v>
      </c>
      <c r="R3341">
        <v>0</v>
      </c>
      <c r="S3341">
        <v>0</v>
      </c>
      <c r="T3341" t="s">
        <v>2904</v>
      </c>
      <c r="U3341" s="221">
        <f t="shared" si="105"/>
        <v>0</v>
      </c>
    </row>
    <row r="3342" spans="1:21" hidden="1">
      <c r="A3342" s="55" t="str">
        <f t="shared" si="104"/>
        <v>Y0D30</v>
      </c>
      <c r="B3342" s="55">
        <f>VLOOKUP(J3342,'Mapping-CITI'!A:E,5,0)</f>
        <v>0</v>
      </c>
      <c r="D3342" s="42">
        <v>45016</v>
      </c>
      <c r="E3342" s="42">
        <v>45199</v>
      </c>
      <c r="F3342" t="s">
        <v>2904</v>
      </c>
      <c r="G3342" t="s">
        <v>2931</v>
      </c>
      <c r="H3342">
        <v>2220</v>
      </c>
      <c r="I3342" t="s">
        <v>2775</v>
      </c>
      <c r="J3342">
        <v>260123</v>
      </c>
      <c r="K3342" t="s">
        <v>2278</v>
      </c>
      <c r="L3342">
        <v>0</v>
      </c>
      <c r="M3342">
        <v>950285158.28999996</v>
      </c>
      <c r="N3342">
        <v>950285158.28999996</v>
      </c>
      <c r="O3342">
        <v>0</v>
      </c>
      <c r="P3342" t="s">
        <v>607</v>
      </c>
      <c r="Q3342">
        <v>0</v>
      </c>
      <c r="R3342">
        <v>0</v>
      </c>
      <c r="S3342">
        <v>0</v>
      </c>
      <c r="T3342" t="s">
        <v>2904</v>
      </c>
      <c r="U3342" s="221">
        <f t="shared" si="105"/>
        <v>0</v>
      </c>
    </row>
    <row r="3343" spans="1:21" hidden="1">
      <c r="A3343" s="55" t="str">
        <f t="shared" si="104"/>
        <v>Y0D30</v>
      </c>
      <c r="B3343" s="55">
        <f>VLOOKUP(J3343,'Mapping-CITI'!A:E,5,0)</f>
        <v>0</v>
      </c>
      <c r="D3343" s="42">
        <v>45016</v>
      </c>
      <c r="E3343" s="42">
        <v>45199</v>
      </c>
      <c r="F3343" t="s">
        <v>2904</v>
      </c>
      <c r="G3343" t="s">
        <v>2931</v>
      </c>
      <c r="H3343">
        <v>2240</v>
      </c>
      <c r="I3343" t="s">
        <v>2795</v>
      </c>
      <c r="J3343">
        <v>260202</v>
      </c>
      <c r="K3343" t="s">
        <v>2281</v>
      </c>
      <c r="L3343">
        <v>0</v>
      </c>
      <c r="M3343">
        <v>7035631372.9300003</v>
      </c>
      <c r="N3343">
        <v>7035631372.9300003</v>
      </c>
      <c r="O3343">
        <v>0</v>
      </c>
      <c r="P3343" t="s">
        <v>607</v>
      </c>
      <c r="Q3343">
        <v>0</v>
      </c>
      <c r="R3343">
        <v>0</v>
      </c>
      <c r="S3343">
        <v>0</v>
      </c>
      <c r="T3343" t="s">
        <v>2904</v>
      </c>
      <c r="U3343" s="221">
        <f t="shared" si="105"/>
        <v>0</v>
      </c>
    </row>
    <row r="3344" spans="1:21" hidden="1">
      <c r="A3344" s="55" t="str">
        <f t="shared" si="104"/>
        <v>Y0D30</v>
      </c>
      <c r="B3344" s="55">
        <f>VLOOKUP(J3344,'Mapping-CITI'!A:E,5,0)</f>
        <v>0</v>
      </c>
      <c r="D3344" s="42">
        <v>45016</v>
      </c>
      <c r="E3344" s="42">
        <v>45199</v>
      </c>
      <c r="F3344" t="s">
        <v>2904</v>
      </c>
      <c r="G3344" t="s">
        <v>2931</v>
      </c>
      <c r="H3344">
        <v>2240</v>
      </c>
      <c r="I3344" t="s">
        <v>2795</v>
      </c>
      <c r="J3344">
        <v>260221</v>
      </c>
      <c r="K3344" t="s">
        <v>2282</v>
      </c>
      <c r="L3344">
        <v>-6815801.2300000004</v>
      </c>
      <c r="M3344">
        <v>1341804694.5599999</v>
      </c>
      <c r="N3344">
        <v>1344489771.3699999</v>
      </c>
      <c r="O3344">
        <v>-9500878.0399999991</v>
      </c>
      <c r="P3344" t="s">
        <v>607</v>
      </c>
      <c r="Q3344">
        <v>-9500878.0399999991</v>
      </c>
      <c r="R3344">
        <v>1340185102.46</v>
      </c>
      <c r="S3344">
        <v>1195471.57</v>
      </c>
      <c r="T3344" t="s">
        <v>2904</v>
      </c>
      <c r="U3344" s="221">
        <f t="shared" si="105"/>
        <v>-0.26850768099999428</v>
      </c>
    </row>
    <row r="3345" spans="1:21" hidden="1">
      <c r="A3345" s="55" t="str">
        <f t="shared" si="104"/>
        <v>Y0D30</v>
      </c>
      <c r="B3345" s="55">
        <f>VLOOKUP(J3345,'Mapping-CITI'!A:E,5,0)</f>
        <v>0</v>
      </c>
      <c r="D3345" s="42">
        <v>45016</v>
      </c>
      <c r="E3345" s="42">
        <v>45199</v>
      </c>
      <c r="F3345" t="s">
        <v>2904</v>
      </c>
      <c r="G3345" t="s">
        <v>2931</v>
      </c>
      <c r="H3345">
        <v>2240</v>
      </c>
      <c r="I3345" t="s">
        <v>2795</v>
      </c>
      <c r="J3345">
        <v>260222</v>
      </c>
      <c r="K3345" t="s">
        <v>2283</v>
      </c>
      <c r="L3345">
        <v>-13932236.619999999</v>
      </c>
      <c r="M3345">
        <v>5679526984.0699997</v>
      </c>
      <c r="N3345">
        <v>5691394073.1300001</v>
      </c>
      <c r="O3345">
        <v>-25799325.68</v>
      </c>
      <c r="P3345" t="s">
        <v>607</v>
      </c>
      <c r="Q3345">
        <v>-25799325.68</v>
      </c>
      <c r="R3345">
        <v>5668955152.8900003</v>
      </c>
      <c r="S3345">
        <v>0</v>
      </c>
      <c r="T3345" t="s">
        <v>2904</v>
      </c>
      <c r="U3345" s="221">
        <f t="shared" si="105"/>
        <v>-1.186708906000042</v>
      </c>
    </row>
    <row r="3346" spans="1:21" hidden="1">
      <c r="A3346" s="55" t="str">
        <f t="shared" si="104"/>
        <v>Y0D30</v>
      </c>
      <c r="B3346" s="55">
        <f>VLOOKUP(J3346,'Mapping-CITI'!A:E,5,0)</f>
        <v>0</v>
      </c>
      <c r="D3346" s="42">
        <v>45016</v>
      </c>
      <c r="E3346" s="42">
        <v>45199</v>
      </c>
      <c r="F3346" t="s">
        <v>2904</v>
      </c>
      <c r="G3346" t="s">
        <v>2931</v>
      </c>
      <c r="H3346">
        <v>2140</v>
      </c>
      <c r="I3346" t="s">
        <v>2806</v>
      </c>
      <c r="J3346">
        <v>260802</v>
      </c>
      <c r="K3346" t="s">
        <v>2284</v>
      </c>
      <c r="L3346">
        <v>-33.270000000000003</v>
      </c>
      <c r="M3346">
        <v>4551736.01</v>
      </c>
      <c r="N3346">
        <v>5088299.51</v>
      </c>
      <c r="O3346">
        <v>-536596.77</v>
      </c>
      <c r="P3346" t="s">
        <v>607</v>
      </c>
      <c r="Q3346">
        <v>-536596.77</v>
      </c>
      <c r="R3346">
        <v>2376336.58</v>
      </c>
      <c r="S3346">
        <v>5706992.0099999998</v>
      </c>
      <c r="T3346" t="s">
        <v>2904</v>
      </c>
      <c r="U3346" s="221">
        <f t="shared" si="105"/>
        <v>-5.3656349999999998E-2</v>
      </c>
    </row>
    <row r="3347" spans="1:21" hidden="1">
      <c r="A3347" s="55" t="str">
        <f t="shared" si="104"/>
        <v>Y0D30</v>
      </c>
      <c r="B3347" s="55">
        <f>VLOOKUP(J3347,'Mapping-CITI'!A:E,5,0)</f>
        <v>0</v>
      </c>
      <c r="D3347" s="42">
        <v>45016</v>
      </c>
      <c r="E3347" s="42">
        <v>45199</v>
      </c>
      <c r="F3347" t="s">
        <v>2904</v>
      </c>
      <c r="G3347" t="s">
        <v>2931</v>
      </c>
      <c r="H3347">
        <v>2140</v>
      </c>
      <c r="I3347" t="s">
        <v>2806</v>
      </c>
      <c r="J3347">
        <v>260815</v>
      </c>
      <c r="K3347" t="s">
        <v>2286</v>
      </c>
      <c r="L3347">
        <v>-644.66</v>
      </c>
      <c r="M3347">
        <v>0</v>
      </c>
      <c r="N3347">
        <v>0</v>
      </c>
      <c r="O3347">
        <v>-644.66</v>
      </c>
      <c r="P3347" t="s">
        <v>607</v>
      </c>
      <c r="Q3347">
        <v>-644.66</v>
      </c>
      <c r="R3347">
        <v>0</v>
      </c>
      <c r="S3347">
        <v>0</v>
      </c>
      <c r="T3347" t="s">
        <v>2904</v>
      </c>
      <c r="U3347" s="221">
        <f t="shared" si="105"/>
        <v>0</v>
      </c>
    </row>
    <row r="3348" spans="1:21" hidden="1">
      <c r="A3348" s="55" t="str">
        <f t="shared" si="104"/>
        <v>Y0D30</v>
      </c>
      <c r="B3348" s="55">
        <f>VLOOKUP(J3348,'Mapping-CITI'!A:E,5,0)</f>
        <v>0</v>
      </c>
      <c r="D3348" s="42">
        <v>45016</v>
      </c>
      <c r="E3348" s="42">
        <v>45199</v>
      </c>
      <c r="F3348" t="s">
        <v>2904</v>
      </c>
      <c r="G3348" t="s">
        <v>2931</v>
      </c>
      <c r="H3348">
        <v>2250</v>
      </c>
      <c r="I3348" t="s">
        <v>2774</v>
      </c>
      <c r="J3348">
        <v>260836</v>
      </c>
      <c r="K3348" t="s">
        <v>2705</v>
      </c>
      <c r="L3348">
        <v>-338537.19</v>
      </c>
      <c r="M3348">
        <v>1899910.46</v>
      </c>
      <c r="N3348">
        <v>1800136.78</v>
      </c>
      <c r="O3348">
        <v>-238763.51</v>
      </c>
      <c r="P3348" t="s">
        <v>607</v>
      </c>
      <c r="Q3348">
        <v>-238763.51</v>
      </c>
      <c r="R3348">
        <v>1752754.13</v>
      </c>
      <c r="S3348">
        <v>73580</v>
      </c>
      <c r="T3348" t="s">
        <v>2904</v>
      </c>
      <c r="U3348" s="221">
        <f t="shared" si="105"/>
        <v>9.9773679999999934E-3</v>
      </c>
    </row>
    <row r="3349" spans="1:21" hidden="1">
      <c r="A3349" s="55" t="str">
        <f t="shared" si="104"/>
        <v>Y0D30</v>
      </c>
      <c r="B3349" s="55">
        <f>VLOOKUP(J3349,'Mapping-CITI'!A:E,5,0)</f>
        <v>0</v>
      </c>
      <c r="D3349" s="42">
        <v>45016</v>
      </c>
      <c r="E3349" s="42">
        <v>45199</v>
      </c>
      <c r="F3349" t="s">
        <v>2904</v>
      </c>
      <c r="G3349" t="s">
        <v>2931</v>
      </c>
      <c r="H3349">
        <v>2250</v>
      </c>
      <c r="I3349" t="s">
        <v>2774</v>
      </c>
      <c r="J3349">
        <v>260837</v>
      </c>
      <c r="K3349" t="s">
        <v>2706</v>
      </c>
      <c r="L3349">
        <v>-338537.19</v>
      </c>
      <c r="M3349">
        <v>1899910.46</v>
      </c>
      <c r="N3349">
        <v>1800136.78</v>
      </c>
      <c r="O3349">
        <v>-238763.51</v>
      </c>
      <c r="P3349" t="s">
        <v>607</v>
      </c>
      <c r="Q3349">
        <v>-238763.51</v>
      </c>
      <c r="R3349">
        <v>1752754.13</v>
      </c>
      <c r="S3349">
        <v>73580</v>
      </c>
      <c r="T3349" t="s">
        <v>2904</v>
      </c>
      <c r="U3349" s="221">
        <f t="shared" si="105"/>
        <v>9.9773679999999934E-3</v>
      </c>
    </row>
    <row r="3350" spans="1:21" hidden="1">
      <c r="A3350" s="55" t="str">
        <f t="shared" si="104"/>
        <v>Y0D30</v>
      </c>
      <c r="B3350" s="55">
        <f>VLOOKUP(J3350,'Mapping-CITI'!A:E,5,0)</f>
        <v>0</v>
      </c>
      <c r="D3350" s="42">
        <v>45016</v>
      </c>
      <c r="E3350" s="42">
        <v>45199</v>
      </c>
      <c r="F3350" t="s">
        <v>2904</v>
      </c>
      <c r="G3350" t="s">
        <v>2931</v>
      </c>
      <c r="H3350">
        <v>2220</v>
      </c>
      <c r="I3350" t="s">
        <v>2775</v>
      </c>
      <c r="J3350">
        <v>260902</v>
      </c>
      <c r="K3350" t="s">
        <v>2287</v>
      </c>
      <c r="L3350">
        <v>-0.02</v>
      </c>
      <c r="M3350">
        <v>0</v>
      </c>
      <c r="N3350">
        <v>0</v>
      </c>
      <c r="O3350">
        <v>-0.02</v>
      </c>
      <c r="P3350" t="s">
        <v>607</v>
      </c>
      <c r="Q3350">
        <v>-0.02</v>
      </c>
      <c r="R3350">
        <v>0</v>
      </c>
      <c r="S3350">
        <v>0</v>
      </c>
      <c r="T3350" t="s">
        <v>2904</v>
      </c>
      <c r="U3350" s="221">
        <f t="shared" si="105"/>
        <v>0</v>
      </c>
    </row>
    <row r="3351" spans="1:21" hidden="1">
      <c r="A3351" s="55" t="str">
        <f t="shared" si="104"/>
        <v>Y0D30</v>
      </c>
      <c r="B3351" s="55">
        <f>VLOOKUP(J3351,'Mapping-CITI'!A:E,5,0)</f>
        <v>0</v>
      </c>
      <c r="D3351" s="42">
        <v>45016</v>
      </c>
      <c r="E3351" s="42">
        <v>45199</v>
      </c>
      <c r="F3351" t="s">
        <v>2904</v>
      </c>
      <c r="G3351" t="s">
        <v>2931</v>
      </c>
      <c r="H3351">
        <v>2140</v>
      </c>
      <c r="I3351" t="s">
        <v>2806</v>
      </c>
      <c r="J3351">
        <v>260905</v>
      </c>
      <c r="K3351" t="s">
        <v>2288</v>
      </c>
      <c r="L3351">
        <v>-19484.830000000002</v>
      </c>
      <c r="M3351">
        <v>0</v>
      </c>
      <c r="N3351">
        <v>0</v>
      </c>
      <c r="O3351">
        <v>-19484.830000000002</v>
      </c>
      <c r="P3351" t="s">
        <v>607</v>
      </c>
      <c r="Q3351">
        <v>-19484.830000000002</v>
      </c>
      <c r="R3351">
        <v>0</v>
      </c>
      <c r="S3351">
        <v>0</v>
      </c>
      <c r="T3351" t="s">
        <v>2904</v>
      </c>
      <c r="U3351" s="221">
        <f t="shared" si="105"/>
        <v>0</v>
      </c>
    </row>
    <row r="3352" spans="1:21" hidden="1">
      <c r="A3352" s="55" t="str">
        <f t="shared" si="104"/>
        <v>Y0D3Ignore</v>
      </c>
      <c r="B3352" s="55" t="str">
        <f>VLOOKUP(J3352,'Mapping-CITI'!A:E,5,0)</f>
        <v>Ignore</v>
      </c>
      <c r="D3352" s="42">
        <v>45016</v>
      </c>
      <c r="E3352" s="42">
        <v>45199</v>
      </c>
      <c r="F3352" t="s">
        <v>2904</v>
      </c>
      <c r="G3352" t="s">
        <v>2931</v>
      </c>
      <c r="H3352">
        <v>2250</v>
      </c>
      <c r="I3352" t="s">
        <v>2774</v>
      </c>
      <c r="J3352">
        <v>260911</v>
      </c>
      <c r="K3352" t="s">
        <v>4267</v>
      </c>
      <c r="L3352">
        <v>0</v>
      </c>
      <c r="M3352">
        <v>142553.76999999999</v>
      </c>
      <c r="N3352">
        <v>142553.76999999999</v>
      </c>
      <c r="O3352">
        <v>0</v>
      </c>
      <c r="P3352" t="s">
        <v>607</v>
      </c>
      <c r="Q3352">
        <v>0</v>
      </c>
      <c r="R3352">
        <v>142553.76999999999</v>
      </c>
      <c r="S3352">
        <v>142553.76999999999</v>
      </c>
      <c r="T3352" t="s">
        <v>2904</v>
      </c>
      <c r="U3352" s="221">
        <f t="shared" si="105"/>
        <v>0</v>
      </c>
    </row>
    <row r="3353" spans="1:21" hidden="1">
      <c r="A3353" s="55" t="str">
        <f t="shared" si="104"/>
        <v>Y0D30</v>
      </c>
      <c r="B3353" s="55">
        <f>VLOOKUP(J3353,'Mapping-CITI'!A:E,5,0)</f>
        <v>0</v>
      </c>
      <c r="D3353" s="42">
        <v>45016</v>
      </c>
      <c r="E3353" s="42">
        <v>45199</v>
      </c>
      <c r="F3353" t="s">
        <v>2904</v>
      </c>
      <c r="G3353" t="s">
        <v>2931</v>
      </c>
      <c r="H3353">
        <v>2250</v>
      </c>
      <c r="I3353" t="s">
        <v>2774</v>
      </c>
      <c r="J3353">
        <v>260930</v>
      </c>
      <c r="K3353" t="s">
        <v>2291</v>
      </c>
      <c r="L3353">
        <v>0</v>
      </c>
      <c r="M3353">
        <v>0</v>
      </c>
      <c r="N3353">
        <v>0</v>
      </c>
      <c r="O3353">
        <v>0</v>
      </c>
      <c r="P3353" t="s">
        <v>607</v>
      </c>
      <c r="Q3353">
        <v>0</v>
      </c>
      <c r="R3353">
        <v>0</v>
      </c>
      <c r="S3353">
        <v>0</v>
      </c>
      <c r="T3353" t="s">
        <v>2904</v>
      </c>
      <c r="U3353" s="221">
        <f t="shared" si="105"/>
        <v>0</v>
      </c>
    </row>
    <row r="3354" spans="1:21" hidden="1">
      <c r="A3354" s="55" t="str">
        <f t="shared" si="104"/>
        <v>Y0D30</v>
      </c>
      <c r="B3354" s="55">
        <f>VLOOKUP(J3354,'Mapping-CITI'!A:E,5,0)</f>
        <v>0</v>
      </c>
      <c r="D3354" s="42">
        <v>45016</v>
      </c>
      <c r="E3354" s="42">
        <v>45199</v>
      </c>
      <c r="F3354" t="s">
        <v>2904</v>
      </c>
      <c r="G3354" t="s">
        <v>2931</v>
      </c>
      <c r="H3354">
        <v>2250</v>
      </c>
      <c r="I3354" t="s">
        <v>2774</v>
      </c>
      <c r="J3354">
        <v>260942</v>
      </c>
      <c r="K3354" t="s">
        <v>2292</v>
      </c>
      <c r="L3354">
        <v>-176.27</v>
      </c>
      <c r="M3354">
        <v>400</v>
      </c>
      <c r="N3354">
        <v>400</v>
      </c>
      <c r="O3354">
        <v>-176.27</v>
      </c>
      <c r="P3354" t="s">
        <v>607</v>
      </c>
      <c r="Q3354">
        <v>-176.27</v>
      </c>
      <c r="R3354">
        <v>400</v>
      </c>
      <c r="S3354">
        <v>0</v>
      </c>
      <c r="T3354" t="s">
        <v>2904</v>
      </c>
      <c r="U3354" s="221">
        <f t="shared" si="105"/>
        <v>0</v>
      </c>
    </row>
    <row r="3355" spans="1:21" hidden="1">
      <c r="A3355" s="55" t="str">
        <f t="shared" si="104"/>
        <v>Y0D30</v>
      </c>
      <c r="B3355" s="55">
        <f>VLOOKUP(J3355,'Mapping-CITI'!A:E,5,0)</f>
        <v>0</v>
      </c>
      <c r="D3355" s="42">
        <v>45016</v>
      </c>
      <c r="E3355" s="42">
        <v>45199</v>
      </c>
      <c r="F3355" t="s">
        <v>2904</v>
      </c>
      <c r="G3355" t="s">
        <v>2931</v>
      </c>
      <c r="H3355">
        <v>2220</v>
      </c>
      <c r="I3355" t="s">
        <v>2775</v>
      </c>
      <c r="J3355">
        <v>260944</v>
      </c>
      <c r="K3355" t="s">
        <v>2712</v>
      </c>
      <c r="L3355">
        <v>-7614584.3899999997</v>
      </c>
      <c r="M3355">
        <v>40447781.090000004</v>
      </c>
      <c r="N3355">
        <v>39401932.899999999</v>
      </c>
      <c r="O3355">
        <v>-6568736.2000000002</v>
      </c>
      <c r="P3355" t="s">
        <v>607</v>
      </c>
      <c r="Q3355">
        <v>-6568736.2000000002</v>
      </c>
      <c r="R3355">
        <v>40447781.090000004</v>
      </c>
      <c r="S3355">
        <v>39401932.899999999</v>
      </c>
      <c r="T3355" t="s">
        <v>2904</v>
      </c>
      <c r="U3355" s="221">
        <f t="shared" si="105"/>
        <v>0.10458481900000051</v>
      </c>
    </row>
    <row r="3356" spans="1:21" hidden="1">
      <c r="A3356" s="55" t="str">
        <f t="shared" si="104"/>
        <v>Y0D30</v>
      </c>
      <c r="B3356" s="55">
        <f>VLOOKUP(J3356,'Mapping-CITI'!A:E,5,0)</f>
        <v>0</v>
      </c>
      <c r="D3356" s="42">
        <v>45016</v>
      </c>
      <c r="E3356" s="42">
        <v>45199</v>
      </c>
      <c r="F3356" t="s">
        <v>2904</v>
      </c>
      <c r="G3356" t="s">
        <v>2931</v>
      </c>
      <c r="H3356">
        <v>2220</v>
      </c>
      <c r="I3356" t="s">
        <v>2775</v>
      </c>
      <c r="J3356">
        <v>261026</v>
      </c>
      <c r="K3356" t="s">
        <v>2549</v>
      </c>
      <c r="L3356">
        <v>0</v>
      </c>
      <c r="M3356">
        <v>64764.52</v>
      </c>
      <c r="N3356">
        <v>64764.52</v>
      </c>
      <c r="O3356">
        <v>0</v>
      </c>
      <c r="P3356" t="s">
        <v>607</v>
      </c>
      <c r="Q3356">
        <v>0</v>
      </c>
      <c r="R3356">
        <v>64764.52</v>
      </c>
      <c r="S3356">
        <v>64764.52</v>
      </c>
      <c r="T3356" t="s">
        <v>2904</v>
      </c>
      <c r="U3356" s="221">
        <f t="shared" si="105"/>
        <v>0</v>
      </c>
    </row>
    <row r="3357" spans="1:21" hidden="1">
      <c r="A3357" s="55" t="str">
        <f t="shared" si="104"/>
        <v>Y0D30</v>
      </c>
      <c r="B3357" s="55">
        <f>VLOOKUP(J3357,'Mapping-CITI'!A:E,5,0)</f>
        <v>0</v>
      </c>
      <c r="D3357" s="42">
        <v>45016</v>
      </c>
      <c r="E3357" s="42">
        <v>45199</v>
      </c>
      <c r="F3357" t="s">
        <v>2904</v>
      </c>
      <c r="G3357" t="s">
        <v>2931</v>
      </c>
      <c r="H3357">
        <v>2220</v>
      </c>
      <c r="I3357" t="s">
        <v>2775</v>
      </c>
      <c r="J3357">
        <v>261259</v>
      </c>
      <c r="K3357" t="s">
        <v>2707</v>
      </c>
      <c r="L3357">
        <v>-2326.15</v>
      </c>
      <c r="M3357">
        <v>39206.49</v>
      </c>
      <c r="N3357">
        <v>37177.21</v>
      </c>
      <c r="O3357">
        <v>-296.87</v>
      </c>
      <c r="P3357" t="s">
        <v>607</v>
      </c>
      <c r="Q3357">
        <v>-296.87</v>
      </c>
      <c r="R3357">
        <v>39206.480000000003</v>
      </c>
      <c r="S3357">
        <v>0</v>
      </c>
      <c r="T3357" t="s">
        <v>2904</v>
      </c>
      <c r="U3357" s="221">
        <f t="shared" si="105"/>
        <v>2.0292799999999987E-4</v>
      </c>
    </row>
    <row r="3358" spans="1:21" hidden="1">
      <c r="A3358" s="55" t="str">
        <f t="shared" si="104"/>
        <v>Y0D30</v>
      </c>
      <c r="B3358" s="55">
        <f>VLOOKUP(J3358,'Mapping-CITI'!A:E,5,0)</f>
        <v>0</v>
      </c>
      <c r="D3358" s="42">
        <v>45016</v>
      </c>
      <c r="E3358" s="42">
        <v>45199</v>
      </c>
      <c r="F3358" t="s">
        <v>2904</v>
      </c>
      <c r="G3358" t="s">
        <v>2931</v>
      </c>
      <c r="H3358">
        <v>2220</v>
      </c>
      <c r="I3358" t="s">
        <v>2775</v>
      </c>
      <c r="J3358">
        <v>261260</v>
      </c>
      <c r="K3358" t="s">
        <v>2708</v>
      </c>
      <c r="L3358">
        <v>-2326.15</v>
      </c>
      <c r="M3358">
        <v>39206.49</v>
      </c>
      <c r="N3358">
        <v>37177.21</v>
      </c>
      <c r="O3358">
        <v>-296.87</v>
      </c>
      <c r="P3358" t="s">
        <v>607</v>
      </c>
      <c r="Q3358">
        <v>-296.87</v>
      </c>
      <c r="R3358">
        <v>39206.480000000003</v>
      </c>
      <c r="S3358">
        <v>0</v>
      </c>
      <c r="T3358" t="s">
        <v>2904</v>
      </c>
      <c r="U3358" s="221">
        <f t="shared" si="105"/>
        <v>2.0292799999999987E-4</v>
      </c>
    </row>
    <row r="3359" spans="1:21" hidden="1">
      <c r="A3359" s="55" t="str">
        <f t="shared" si="104"/>
        <v>Y0D30</v>
      </c>
      <c r="B3359" s="55">
        <f>VLOOKUP(J3359,'Mapping-CITI'!A:E,5,0)</f>
        <v>0</v>
      </c>
      <c r="D3359" s="42">
        <v>45016</v>
      </c>
      <c r="E3359" s="42">
        <v>45199</v>
      </c>
      <c r="F3359" t="s">
        <v>2904</v>
      </c>
      <c r="G3359" t="s">
        <v>2931</v>
      </c>
      <c r="H3359">
        <v>2220</v>
      </c>
      <c r="I3359" t="s">
        <v>2775</v>
      </c>
      <c r="J3359">
        <v>261262</v>
      </c>
      <c r="K3359" t="s">
        <v>2709</v>
      </c>
      <c r="L3359">
        <v>-9544.11</v>
      </c>
      <c r="M3359">
        <v>77209.039999999994</v>
      </c>
      <c r="N3359">
        <v>73114.91</v>
      </c>
      <c r="O3359">
        <v>-5449.98</v>
      </c>
      <c r="P3359" t="s">
        <v>607</v>
      </c>
      <c r="Q3359">
        <v>-5449.98</v>
      </c>
      <c r="R3359">
        <v>77208.27</v>
      </c>
      <c r="S3359">
        <v>0</v>
      </c>
      <c r="T3359" t="s">
        <v>2904</v>
      </c>
      <c r="U3359" s="221">
        <f t="shared" si="105"/>
        <v>4.0941299999999899E-4</v>
      </c>
    </row>
    <row r="3360" spans="1:21" hidden="1">
      <c r="A3360" s="55" t="str">
        <f t="shared" si="104"/>
        <v>Y0D30</v>
      </c>
      <c r="B3360" s="55">
        <f>VLOOKUP(J3360,'Mapping-CITI'!A:E,5,0)</f>
        <v>0</v>
      </c>
      <c r="D3360" s="42">
        <v>45016</v>
      </c>
      <c r="E3360" s="42">
        <v>45199</v>
      </c>
      <c r="F3360" t="s">
        <v>2904</v>
      </c>
      <c r="G3360" t="s">
        <v>2931</v>
      </c>
      <c r="H3360">
        <v>2150</v>
      </c>
      <c r="I3360" t="s">
        <v>2797</v>
      </c>
      <c r="J3360">
        <v>281101</v>
      </c>
      <c r="K3360" t="s">
        <v>2296</v>
      </c>
      <c r="L3360">
        <v>-2531324217.4899998</v>
      </c>
      <c r="M3360">
        <v>30850.97</v>
      </c>
      <c r="N3360">
        <v>0</v>
      </c>
      <c r="O3360">
        <v>-4841751182.1099997</v>
      </c>
      <c r="P3360" t="s">
        <v>607</v>
      </c>
      <c r="Q3360">
        <v>-4841751182.1099997</v>
      </c>
      <c r="R3360">
        <v>30850.97</v>
      </c>
      <c r="S3360">
        <v>0</v>
      </c>
      <c r="T3360" t="s">
        <v>2904</v>
      </c>
      <c r="U3360" s="221">
        <f t="shared" si="105"/>
        <v>3.0850970000000002E-3</v>
      </c>
    </row>
    <row r="3361" spans="1:21" hidden="1">
      <c r="A3361" s="55" t="str">
        <f t="shared" si="104"/>
        <v>Y0D30</v>
      </c>
      <c r="B3361" s="55">
        <f>VLOOKUP(J3361,'Mapping-CITI'!A:E,5,0)</f>
        <v>0</v>
      </c>
      <c r="D3361" s="42">
        <v>45016</v>
      </c>
      <c r="E3361" s="42">
        <v>45199</v>
      </c>
      <c r="F3361" t="s">
        <v>2904</v>
      </c>
      <c r="G3361" t="s">
        <v>2931</v>
      </c>
      <c r="H3361">
        <v>2150</v>
      </c>
      <c r="I3361" t="s">
        <v>2797</v>
      </c>
      <c r="J3361">
        <v>281102</v>
      </c>
      <c r="K3361" t="s">
        <v>2544</v>
      </c>
      <c r="L3361">
        <v>-354569014.02999997</v>
      </c>
      <c r="M3361">
        <v>0</v>
      </c>
      <c r="N3361">
        <v>0</v>
      </c>
      <c r="O3361">
        <v>699812028.02999997</v>
      </c>
      <c r="P3361" t="s">
        <v>607</v>
      </c>
      <c r="Q3361">
        <v>699812028.02999997</v>
      </c>
      <c r="R3361">
        <v>0</v>
      </c>
      <c r="S3361">
        <v>0</v>
      </c>
      <c r="T3361" t="s">
        <v>2904</v>
      </c>
      <c r="U3361" s="221">
        <f t="shared" si="105"/>
        <v>0</v>
      </c>
    </row>
    <row r="3362" spans="1:21" hidden="1">
      <c r="A3362" s="55" t="str">
        <f t="shared" si="104"/>
        <v>Y0D30</v>
      </c>
      <c r="B3362" s="55">
        <f>VLOOKUP(J3362,'Mapping-CITI'!A:E,5,0)</f>
        <v>0</v>
      </c>
      <c r="D3362" s="42">
        <v>45016</v>
      </c>
      <c r="E3362" s="42">
        <v>45199</v>
      </c>
      <c r="F3362" t="s">
        <v>2904</v>
      </c>
      <c r="G3362" t="s">
        <v>2931</v>
      </c>
      <c r="H3362">
        <v>2150</v>
      </c>
      <c r="I3362" t="s">
        <v>2797</v>
      </c>
      <c r="J3362">
        <v>281136</v>
      </c>
      <c r="K3362" t="s">
        <v>2565</v>
      </c>
      <c r="L3362">
        <v>3498.49</v>
      </c>
      <c r="M3362">
        <v>0</v>
      </c>
      <c r="N3362">
        <v>0</v>
      </c>
      <c r="O3362">
        <v>3498.49</v>
      </c>
      <c r="P3362" t="s">
        <v>607</v>
      </c>
      <c r="Q3362">
        <v>3498.49</v>
      </c>
      <c r="R3362">
        <v>0</v>
      </c>
      <c r="S3362">
        <v>0</v>
      </c>
      <c r="T3362" t="s">
        <v>2904</v>
      </c>
      <c r="U3362" s="221">
        <f t="shared" si="105"/>
        <v>0</v>
      </c>
    </row>
    <row r="3363" spans="1:21" hidden="1">
      <c r="A3363" s="55" t="str">
        <f t="shared" si="104"/>
        <v>Y0D30</v>
      </c>
      <c r="B3363" s="55">
        <f>VLOOKUP(J3363,'Mapping-CITI'!A:E,5,0)</f>
        <v>0</v>
      </c>
      <c r="D3363" s="42">
        <v>45016</v>
      </c>
      <c r="E3363" s="42">
        <v>45199</v>
      </c>
      <c r="F3363" t="s">
        <v>2904</v>
      </c>
      <c r="G3363" t="s">
        <v>2931</v>
      </c>
      <c r="H3363">
        <v>2150</v>
      </c>
      <c r="I3363" t="s">
        <v>2797</v>
      </c>
      <c r="J3363">
        <v>281139</v>
      </c>
      <c r="K3363" t="s">
        <v>2304</v>
      </c>
      <c r="L3363">
        <v>15365187.960000001</v>
      </c>
      <c r="M3363">
        <v>1003020.04</v>
      </c>
      <c r="N3363">
        <v>967744.76</v>
      </c>
      <c r="O3363">
        <v>15400463.24</v>
      </c>
      <c r="P3363" t="s">
        <v>607</v>
      </c>
      <c r="Q3363">
        <v>15400463.24</v>
      </c>
      <c r="R3363">
        <v>0</v>
      </c>
      <c r="S3363">
        <v>0</v>
      </c>
      <c r="T3363" t="s">
        <v>2904</v>
      </c>
      <c r="U3363" s="221">
        <f t="shared" si="105"/>
        <v>3.5275280000000029E-3</v>
      </c>
    </row>
    <row r="3364" spans="1:21" hidden="1">
      <c r="A3364" s="55" t="str">
        <f t="shared" si="104"/>
        <v>Y0D30</v>
      </c>
      <c r="B3364" s="55">
        <f>VLOOKUP(J3364,'Mapping-CITI'!A:E,5,0)</f>
        <v>0</v>
      </c>
      <c r="D3364" s="42">
        <v>45016</v>
      </c>
      <c r="E3364" s="42">
        <v>45199</v>
      </c>
      <c r="F3364" t="s">
        <v>2904</v>
      </c>
      <c r="G3364" t="s">
        <v>2931</v>
      </c>
      <c r="H3364">
        <v>2150</v>
      </c>
      <c r="I3364" t="s">
        <v>2797</v>
      </c>
      <c r="J3364">
        <v>281140</v>
      </c>
      <c r="K3364" t="s">
        <v>2566</v>
      </c>
      <c r="L3364">
        <v>-8578552.1699999999</v>
      </c>
      <c r="M3364">
        <v>12240911.92</v>
      </c>
      <c r="N3364">
        <v>19007323.73</v>
      </c>
      <c r="O3364">
        <v>-15344963.98</v>
      </c>
      <c r="P3364" t="s">
        <v>607</v>
      </c>
      <c r="Q3364">
        <v>-15344963.98</v>
      </c>
      <c r="R3364">
        <v>0</v>
      </c>
      <c r="S3364">
        <v>0</v>
      </c>
      <c r="T3364" t="s">
        <v>2904</v>
      </c>
      <c r="U3364" s="221">
        <f t="shared" si="105"/>
        <v>-0.67664118100000004</v>
      </c>
    </row>
    <row r="3365" spans="1:21" hidden="1">
      <c r="A3365" s="55" t="str">
        <f t="shared" si="104"/>
        <v>Y0D30</v>
      </c>
      <c r="B3365" s="55">
        <f>VLOOKUP(J3365,'Mapping-CITI'!A:E,5,0)</f>
        <v>0</v>
      </c>
      <c r="D3365" s="42">
        <v>45016</v>
      </c>
      <c r="E3365" s="42">
        <v>45199</v>
      </c>
      <c r="F3365" t="s">
        <v>2904</v>
      </c>
      <c r="G3365" t="s">
        <v>2931</v>
      </c>
      <c r="H3365">
        <v>2150</v>
      </c>
      <c r="I3365" t="s">
        <v>2797</v>
      </c>
      <c r="J3365">
        <v>281166</v>
      </c>
      <c r="K3365" t="s">
        <v>2309</v>
      </c>
      <c r="L3365">
        <v>-2153959073.8099999</v>
      </c>
      <c r="M3365">
        <v>1678805890.53</v>
      </c>
      <c r="N3365">
        <v>1008732939.73</v>
      </c>
      <c r="O3365">
        <v>-1483886123.01</v>
      </c>
      <c r="P3365" t="s">
        <v>607</v>
      </c>
      <c r="Q3365">
        <v>-1483886123.01</v>
      </c>
      <c r="R3365">
        <v>0</v>
      </c>
      <c r="S3365">
        <v>0</v>
      </c>
      <c r="T3365" t="s">
        <v>2904</v>
      </c>
      <c r="U3365" s="221">
        <f t="shared" si="105"/>
        <v>67.007295079999992</v>
      </c>
    </row>
    <row r="3366" spans="1:21" hidden="1">
      <c r="A3366" s="55" t="str">
        <f t="shared" si="104"/>
        <v>Y0D30</v>
      </c>
      <c r="B3366" s="55">
        <f>VLOOKUP(J3366,'Mapping-CITI'!A:E,5,0)</f>
        <v>0</v>
      </c>
      <c r="D3366" s="42">
        <v>45016</v>
      </c>
      <c r="E3366" s="42">
        <v>45199</v>
      </c>
      <c r="F3366" t="s">
        <v>2904</v>
      </c>
      <c r="G3366" t="s">
        <v>2931</v>
      </c>
      <c r="H3366">
        <v>2250</v>
      </c>
      <c r="I3366" t="s">
        <v>2774</v>
      </c>
      <c r="J3366">
        <v>281212</v>
      </c>
      <c r="K3366" t="s">
        <v>2314</v>
      </c>
      <c r="L3366">
        <v>-383434.05</v>
      </c>
      <c r="M3366">
        <v>1927877.95</v>
      </c>
      <c r="N3366">
        <v>1827046.58</v>
      </c>
      <c r="O3366">
        <v>-282602.68</v>
      </c>
      <c r="P3366" t="s">
        <v>607</v>
      </c>
      <c r="Q3366">
        <v>-282602.68</v>
      </c>
      <c r="R3366">
        <v>1927877.95</v>
      </c>
      <c r="S3366">
        <v>0</v>
      </c>
      <c r="T3366" t="s">
        <v>2904</v>
      </c>
      <c r="U3366" s="221">
        <f t="shared" si="105"/>
        <v>1.0083136999999989E-2</v>
      </c>
    </row>
    <row r="3367" spans="1:21" hidden="1">
      <c r="A3367" s="55" t="str">
        <f t="shared" si="104"/>
        <v>Y0D30</v>
      </c>
      <c r="B3367" s="55">
        <f>VLOOKUP(J3367,'Mapping-CITI'!A:E,5,0)</f>
        <v>0</v>
      </c>
      <c r="D3367" s="42">
        <v>45016</v>
      </c>
      <c r="E3367" s="42">
        <v>45199</v>
      </c>
      <c r="F3367" t="s">
        <v>2904</v>
      </c>
      <c r="G3367" t="s">
        <v>2931</v>
      </c>
      <c r="H3367">
        <v>2150</v>
      </c>
      <c r="I3367" t="s">
        <v>2797</v>
      </c>
      <c r="J3367">
        <v>281292</v>
      </c>
      <c r="K3367" t="s">
        <v>2551</v>
      </c>
      <c r="L3367">
        <v>-207573727.16999999</v>
      </c>
      <c r="M3367">
        <v>608221866.12</v>
      </c>
      <c r="N3367">
        <v>350413654.18000001</v>
      </c>
      <c r="O3367">
        <v>50234484.770000003</v>
      </c>
      <c r="P3367" t="s">
        <v>607</v>
      </c>
      <c r="Q3367">
        <v>50234484.770000003</v>
      </c>
      <c r="R3367">
        <v>0</v>
      </c>
      <c r="S3367">
        <v>0</v>
      </c>
      <c r="T3367" t="s">
        <v>2904</v>
      </c>
      <c r="U3367" s="221">
        <f t="shared" si="105"/>
        <v>25.780821194000001</v>
      </c>
    </row>
    <row r="3368" spans="1:21" hidden="1">
      <c r="A3368" s="55" t="str">
        <f t="shared" si="104"/>
        <v>Y0D30</v>
      </c>
      <c r="B3368" s="55">
        <f>VLOOKUP(J3368,'Mapping-CITI'!A:E,5,0)</f>
        <v>0</v>
      </c>
      <c r="D3368" s="42">
        <v>45016</v>
      </c>
      <c r="E3368" s="42">
        <v>45199</v>
      </c>
      <c r="F3368" t="s">
        <v>2904</v>
      </c>
      <c r="G3368" t="s">
        <v>2931</v>
      </c>
      <c r="H3368">
        <v>2150</v>
      </c>
      <c r="I3368" t="s">
        <v>2797</v>
      </c>
      <c r="J3368">
        <v>281293</v>
      </c>
      <c r="K3368" t="s">
        <v>2561</v>
      </c>
      <c r="L3368">
        <v>49478304.670000002</v>
      </c>
      <c r="M3368">
        <v>15366.8</v>
      </c>
      <c r="N3368">
        <v>27960.54</v>
      </c>
      <c r="O3368">
        <v>49465710.93</v>
      </c>
      <c r="P3368" t="s">
        <v>607</v>
      </c>
      <c r="Q3368">
        <v>49465710.93</v>
      </c>
      <c r="R3368">
        <v>0</v>
      </c>
      <c r="S3368">
        <v>0</v>
      </c>
      <c r="T3368" t="s">
        <v>2904</v>
      </c>
      <c r="U3368" s="221">
        <f t="shared" si="105"/>
        <v>-1.2593740000000002E-3</v>
      </c>
    </row>
    <row r="3369" spans="1:21" hidden="1">
      <c r="A3369" s="55" t="str">
        <f t="shared" si="104"/>
        <v>Y0D30</v>
      </c>
      <c r="B3369" s="55">
        <f>VLOOKUP(J3369,'Mapping-CITI'!A:E,5,0)</f>
        <v>0</v>
      </c>
      <c r="D3369" s="42">
        <v>45016</v>
      </c>
      <c r="E3369" s="42">
        <v>45199</v>
      </c>
      <c r="F3369" t="s">
        <v>2904</v>
      </c>
      <c r="G3369" t="s">
        <v>2931</v>
      </c>
      <c r="H3369">
        <v>2150</v>
      </c>
      <c r="I3369" t="s">
        <v>2797</v>
      </c>
      <c r="J3369">
        <v>281294</v>
      </c>
      <c r="K3369" t="s">
        <v>2568</v>
      </c>
      <c r="L3369">
        <v>524353.22</v>
      </c>
      <c r="M3369">
        <v>634.49</v>
      </c>
      <c r="N3369">
        <v>71431.929999999993</v>
      </c>
      <c r="O3369">
        <v>453555.78</v>
      </c>
      <c r="P3369" t="s">
        <v>607</v>
      </c>
      <c r="Q3369">
        <v>453555.78</v>
      </c>
      <c r="R3369">
        <v>0</v>
      </c>
      <c r="S3369">
        <v>0</v>
      </c>
      <c r="T3369" t="s">
        <v>2904</v>
      </c>
      <c r="U3369" s="221">
        <f t="shared" si="105"/>
        <v>-7.0797439999999989E-3</v>
      </c>
    </row>
    <row r="3370" spans="1:21" hidden="1">
      <c r="A3370" s="55" t="str">
        <f t="shared" si="104"/>
        <v>Y0D30</v>
      </c>
      <c r="B3370" s="55">
        <f>VLOOKUP(J3370,'Mapping-CITI'!A:E,5,0)</f>
        <v>0</v>
      </c>
      <c r="D3370" s="42">
        <v>45016</v>
      </c>
      <c r="E3370" s="42">
        <v>45199</v>
      </c>
      <c r="F3370" t="s">
        <v>2904</v>
      </c>
      <c r="G3370" t="s">
        <v>2931</v>
      </c>
      <c r="H3370">
        <v>2150</v>
      </c>
      <c r="I3370" t="s">
        <v>2797</v>
      </c>
      <c r="J3370">
        <v>281296</v>
      </c>
      <c r="K3370" t="s">
        <v>2572</v>
      </c>
      <c r="L3370">
        <v>5293.64</v>
      </c>
      <c r="M3370">
        <v>0</v>
      </c>
      <c r="N3370">
        <v>0</v>
      </c>
      <c r="O3370">
        <v>5293.64</v>
      </c>
      <c r="P3370" t="s">
        <v>607</v>
      </c>
      <c r="Q3370">
        <v>5293.64</v>
      </c>
      <c r="R3370">
        <v>0</v>
      </c>
      <c r="S3370">
        <v>0</v>
      </c>
      <c r="T3370" t="s">
        <v>2904</v>
      </c>
      <c r="U3370" s="221">
        <f t="shared" si="105"/>
        <v>0</v>
      </c>
    </row>
    <row r="3371" spans="1:21" hidden="1">
      <c r="A3371" s="55" t="str">
        <f t="shared" si="104"/>
        <v>Y0D35.3</v>
      </c>
      <c r="B3371" s="55">
        <f>VLOOKUP(J3371,'Mapping-CITI'!A:E,5,0)</f>
        <v>5.3</v>
      </c>
      <c r="D3371" s="42">
        <v>45016</v>
      </c>
      <c r="E3371" s="42">
        <v>45199</v>
      </c>
      <c r="F3371" t="s">
        <v>2904</v>
      </c>
      <c r="G3371" t="s">
        <v>2931</v>
      </c>
      <c r="H3371">
        <v>5140</v>
      </c>
      <c r="I3371" t="s">
        <v>2798</v>
      </c>
      <c r="J3371">
        <v>301101</v>
      </c>
      <c r="K3371" t="s">
        <v>2333</v>
      </c>
      <c r="L3371">
        <v>-4302313002.9399996</v>
      </c>
      <c r="M3371">
        <v>0</v>
      </c>
      <c r="N3371">
        <v>3118955741.1399999</v>
      </c>
      <c r="O3371">
        <v>-3118955741.1399999</v>
      </c>
      <c r="P3371" t="s">
        <v>607</v>
      </c>
      <c r="Q3371">
        <v>-3118955741.1399999</v>
      </c>
      <c r="R3371">
        <v>0</v>
      </c>
      <c r="S3371">
        <v>0</v>
      </c>
      <c r="T3371" t="s">
        <v>2904</v>
      </c>
      <c r="U3371" s="221">
        <f t="shared" si="105"/>
        <v>-311.895574114</v>
      </c>
    </row>
    <row r="3372" spans="1:21" hidden="1">
      <c r="A3372" s="55" t="str">
        <f t="shared" si="104"/>
        <v>Y0D35.3</v>
      </c>
      <c r="B3372" s="55">
        <f>VLOOKUP(J3372,'Mapping-CITI'!A:E,5,0)</f>
        <v>5.3</v>
      </c>
      <c r="D3372" s="42">
        <v>45016</v>
      </c>
      <c r="E3372" s="42">
        <v>45199</v>
      </c>
      <c r="F3372" t="s">
        <v>2904</v>
      </c>
      <c r="G3372" t="s">
        <v>2931</v>
      </c>
      <c r="H3372">
        <v>5140</v>
      </c>
      <c r="I3372" t="s">
        <v>2798</v>
      </c>
      <c r="J3372">
        <v>301105</v>
      </c>
      <c r="K3372" t="s">
        <v>2336</v>
      </c>
      <c r="L3372">
        <v>-20285643.25</v>
      </c>
      <c r="M3372">
        <v>0</v>
      </c>
      <c r="N3372">
        <v>12057827</v>
      </c>
      <c r="O3372">
        <v>-12057827</v>
      </c>
      <c r="P3372" t="s">
        <v>607</v>
      </c>
      <c r="Q3372">
        <v>-12057827</v>
      </c>
      <c r="R3372">
        <v>0</v>
      </c>
      <c r="S3372">
        <v>0</v>
      </c>
      <c r="T3372" t="s">
        <v>2904</v>
      </c>
      <c r="U3372" s="221">
        <f t="shared" si="105"/>
        <v>-1.2057827000000001</v>
      </c>
    </row>
    <row r="3373" spans="1:21" hidden="1">
      <c r="A3373" s="55" t="str">
        <f t="shared" si="104"/>
        <v>Y0D35.3</v>
      </c>
      <c r="B3373" s="55">
        <f>VLOOKUP(J3373,'Mapping-CITI'!A:E,5,0)</f>
        <v>5.3</v>
      </c>
      <c r="D3373" s="42">
        <v>45016</v>
      </c>
      <c r="E3373" s="42">
        <v>45199</v>
      </c>
      <c r="F3373" t="s">
        <v>2904</v>
      </c>
      <c r="G3373" t="s">
        <v>2931</v>
      </c>
      <c r="H3373">
        <v>5140</v>
      </c>
      <c r="I3373" t="s">
        <v>2798</v>
      </c>
      <c r="J3373">
        <v>301231</v>
      </c>
      <c r="K3373" t="s">
        <v>2340</v>
      </c>
      <c r="L3373">
        <v>0</v>
      </c>
      <c r="M3373">
        <v>0</v>
      </c>
      <c r="N3373">
        <v>1413730</v>
      </c>
      <c r="O3373">
        <v>-1413730</v>
      </c>
      <c r="P3373" t="s">
        <v>607</v>
      </c>
      <c r="Q3373">
        <v>-1413730</v>
      </c>
      <c r="R3373">
        <v>0</v>
      </c>
      <c r="S3373">
        <v>0</v>
      </c>
      <c r="T3373" t="s">
        <v>2904</v>
      </c>
      <c r="U3373" s="221">
        <f t="shared" si="105"/>
        <v>-0.141373</v>
      </c>
    </row>
    <row r="3374" spans="1:21" hidden="1">
      <c r="A3374" s="55" t="str">
        <f t="shared" si="104"/>
        <v>Y0D35.3</v>
      </c>
      <c r="B3374" s="55">
        <f>VLOOKUP(J3374,'Mapping-CITI'!A:E,5,0)</f>
        <v>5.3</v>
      </c>
      <c r="D3374" s="42">
        <v>45016</v>
      </c>
      <c r="E3374" s="42">
        <v>45199</v>
      </c>
      <c r="F3374" t="s">
        <v>2904</v>
      </c>
      <c r="G3374" t="s">
        <v>2931</v>
      </c>
      <c r="H3374">
        <v>5160</v>
      </c>
      <c r="I3374" t="s">
        <v>2851</v>
      </c>
      <c r="J3374">
        <v>302203</v>
      </c>
      <c r="K3374" t="s">
        <v>2343</v>
      </c>
      <c r="L3374">
        <v>67.06</v>
      </c>
      <c r="M3374">
        <v>3.04</v>
      </c>
      <c r="N3374">
        <v>0.75</v>
      </c>
      <c r="O3374">
        <v>2.29</v>
      </c>
      <c r="P3374" t="s">
        <v>607</v>
      </c>
      <c r="Q3374">
        <v>2.29</v>
      </c>
      <c r="R3374">
        <v>3.04</v>
      </c>
      <c r="S3374">
        <v>0.75</v>
      </c>
      <c r="T3374" t="s">
        <v>2904</v>
      </c>
      <c r="U3374" s="221">
        <f t="shared" si="105"/>
        <v>2.29E-7</v>
      </c>
    </row>
    <row r="3375" spans="1:21" hidden="1">
      <c r="A3375" s="55" t="str">
        <f t="shared" si="104"/>
        <v>Y0D35.1</v>
      </c>
      <c r="B3375" s="55">
        <f>VLOOKUP(J3375,'Mapping-CITI'!A:E,5,0)</f>
        <v>5.0999999999999996</v>
      </c>
      <c r="D3375" s="42">
        <v>45016</v>
      </c>
      <c r="E3375" s="42">
        <v>45199</v>
      </c>
      <c r="F3375" t="s">
        <v>2904</v>
      </c>
      <c r="G3375" t="s">
        <v>2931</v>
      </c>
      <c r="H3375">
        <v>5110</v>
      </c>
      <c r="I3375" t="s">
        <v>2776</v>
      </c>
      <c r="J3375">
        <v>304101</v>
      </c>
      <c r="K3375" t="s">
        <v>2344</v>
      </c>
      <c r="L3375">
        <v>-458237699.39999998</v>
      </c>
      <c r="M3375">
        <v>0</v>
      </c>
      <c r="N3375">
        <v>141192650.75</v>
      </c>
      <c r="O3375">
        <v>-141192650.75</v>
      </c>
      <c r="P3375" t="s">
        <v>607</v>
      </c>
      <c r="Q3375">
        <v>-141192650.75</v>
      </c>
      <c r="R3375">
        <v>0</v>
      </c>
      <c r="S3375">
        <v>0</v>
      </c>
      <c r="T3375" t="s">
        <v>2904</v>
      </c>
      <c r="U3375" s="221">
        <f t="shared" si="105"/>
        <v>-14.119265074999999</v>
      </c>
    </row>
    <row r="3376" spans="1:21" hidden="1">
      <c r="A3376" s="55" t="str">
        <f t="shared" si="104"/>
        <v>Y0D35.2</v>
      </c>
      <c r="B3376" s="55">
        <f>VLOOKUP(J3376,'Mapping-CITI'!A:E,5,0)</f>
        <v>5.2</v>
      </c>
      <c r="D3376" s="42">
        <v>45016</v>
      </c>
      <c r="E3376" s="42">
        <v>45199</v>
      </c>
      <c r="F3376" t="s">
        <v>2904</v>
      </c>
      <c r="G3376" t="s">
        <v>2931</v>
      </c>
      <c r="H3376">
        <v>5110</v>
      </c>
      <c r="I3376" t="s">
        <v>2776</v>
      </c>
      <c r="J3376">
        <v>304209</v>
      </c>
      <c r="K3376" t="s">
        <v>2350</v>
      </c>
      <c r="L3376">
        <v>-143644000</v>
      </c>
      <c r="M3376">
        <v>0</v>
      </c>
      <c r="N3376">
        <v>4872777.78</v>
      </c>
      <c r="O3376">
        <v>-4872777.78</v>
      </c>
      <c r="P3376" t="s">
        <v>607</v>
      </c>
      <c r="Q3376">
        <v>-4872777.78</v>
      </c>
      <c r="R3376">
        <v>0</v>
      </c>
      <c r="S3376">
        <v>0</v>
      </c>
      <c r="T3376" t="s">
        <v>2904</v>
      </c>
      <c r="U3376" s="221">
        <f t="shared" si="105"/>
        <v>-0.48727777800000005</v>
      </c>
    </row>
    <row r="3377" spans="1:21" hidden="1">
      <c r="A3377" s="55" t="str">
        <f t="shared" si="104"/>
        <v>Y0D35.2</v>
      </c>
      <c r="B3377" s="55">
        <f>VLOOKUP(J3377,'Mapping-CITI'!A:E,5,0)</f>
        <v>5.2</v>
      </c>
      <c r="D3377" s="42">
        <v>45016</v>
      </c>
      <c r="E3377" s="42">
        <v>45199</v>
      </c>
      <c r="F3377" t="s">
        <v>2904</v>
      </c>
      <c r="G3377" t="s">
        <v>2931</v>
      </c>
      <c r="H3377">
        <v>5110</v>
      </c>
      <c r="I3377" t="s">
        <v>2776</v>
      </c>
      <c r="J3377">
        <v>304213</v>
      </c>
      <c r="K3377" t="s">
        <v>2351</v>
      </c>
      <c r="L3377">
        <v>-50419985.060000002</v>
      </c>
      <c r="M3377">
        <v>720.82</v>
      </c>
      <c r="N3377">
        <v>23176955.23</v>
      </c>
      <c r="O3377">
        <v>-23176234.41</v>
      </c>
      <c r="P3377" t="s">
        <v>607</v>
      </c>
      <c r="Q3377">
        <v>-23176234.41</v>
      </c>
      <c r="R3377">
        <v>0</v>
      </c>
      <c r="S3377">
        <v>0</v>
      </c>
      <c r="T3377" t="s">
        <v>2904</v>
      </c>
      <c r="U3377" s="221">
        <f t="shared" si="105"/>
        <v>-2.3176234409999998</v>
      </c>
    </row>
    <row r="3378" spans="1:21" hidden="1">
      <c r="A3378" s="55" t="str">
        <f t="shared" si="104"/>
        <v>Y0D35.2</v>
      </c>
      <c r="B3378" s="55">
        <f>VLOOKUP(J3378,'Mapping-CITI'!A:E,5,0)</f>
        <v>5.2</v>
      </c>
      <c r="D3378" s="42">
        <v>45016</v>
      </c>
      <c r="E3378" s="42">
        <v>45199</v>
      </c>
      <c r="F3378" t="s">
        <v>2904</v>
      </c>
      <c r="G3378" t="s">
        <v>2931</v>
      </c>
      <c r="H3378">
        <v>5110</v>
      </c>
      <c r="I3378" t="s">
        <v>2776</v>
      </c>
      <c r="J3378">
        <v>304214</v>
      </c>
      <c r="K3378" t="s">
        <v>2352</v>
      </c>
      <c r="L3378">
        <v>-208261956</v>
      </c>
      <c r="M3378">
        <v>0</v>
      </c>
      <c r="N3378">
        <v>82948915.769999996</v>
      </c>
      <c r="O3378">
        <v>-82948915.769999996</v>
      </c>
      <c r="P3378" t="s">
        <v>607</v>
      </c>
      <c r="Q3378">
        <v>-82948915.769999996</v>
      </c>
      <c r="R3378">
        <v>0</v>
      </c>
      <c r="S3378">
        <v>0</v>
      </c>
      <c r="T3378" t="s">
        <v>2904</v>
      </c>
      <c r="U3378" s="221">
        <f t="shared" si="105"/>
        <v>-8.2948915769999996</v>
      </c>
    </row>
    <row r="3379" spans="1:21" hidden="1">
      <c r="A3379" s="55" t="str">
        <f t="shared" si="104"/>
        <v>Y0D35.2</v>
      </c>
      <c r="B3379" s="55">
        <f>VLOOKUP(J3379,'Mapping-CITI'!A:E,5,0)</f>
        <v>5.2</v>
      </c>
      <c r="D3379" s="42">
        <v>45016</v>
      </c>
      <c r="E3379" s="42">
        <v>45199</v>
      </c>
      <c r="F3379" t="s">
        <v>2904</v>
      </c>
      <c r="G3379" t="s">
        <v>2931</v>
      </c>
      <c r="H3379">
        <v>5110</v>
      </c>
      <c r="I3379" t="s">
        <v>2776</v>
      </c>
      <c r="J3379">
        <v>304216</v>
      </c>
      <c r="K3379" t="s">
        <v>2354</v>
      </c>
      <c r="L3379">
        <v>-45729181.75</v>
      </c>
      <c r="M3379">
        <v>0</v>
      </c>
      <c r="N3379">
        <v>22960626.210000001</v>
      </c>
      <c r="O3379">
        <v>-22960626.210000001</v>
      </c>
      <c r="P3379" t="s">
        <v>607</v>
      </c>
      <c r="Q3379">
        <v>-22960626.210000001</v>
      </c>
      <c r="R3379">
        <v>0</v>
      </c>
      <c r="S3379">
        <v>0</v>
      </c>
      <c r="T3379" t="s">
        <v>2904</v>
      </c>
      <c r="U3379" s="221">
        <f t="shared" si="105"/>
        <v>-2.2960626209999999</v>
      </c>
    </row>
    <row r="3380" spans="1:21" hidden="1">
      <c r="A3380" s="55" t="str">
        <f t="shared" si="104"/>
        <v>Y0D3Ignore</v>
      </c>
      <c r="B3380" s="55" t="str">
        <f>VLOOKUP(J3380,'Mapping-CITI'!A:E,5,0)</f>
        <v>Ignore</v>
      </c>
      <c r="D3380" s="42">
        <v>45016</v>
      </c>
      <c r="E3380" s="42">
        <v>45199</v>
      </c>
      <c r="F3380" t="s">
        <v>2904</v>
      </c>
      <c r="G3380" t="s">
        <v>2931</v>
      </c>
      <c r="H3380">
        <v>5110</v>
      </c>
      <c r="I3380" t="s">
        <v>2776</v>
      </c>
      <c r="J3380">
        <v>304221</v>
      </c>
      <c r="K3380" t="s">
        <v>2633</v>
      </c>
      <c r="L3380">
        <v>0</v>
      </c>
      <c r="M3380">
        <v>17646358</v>
      </c>
      <c r="N3380">
        <v>0</v>
      </c>
      <c r="O3380">
        <v>17646358</v>
      </c>
      <c r="P3380" t="s">
        <v>607</v>
      </c>
      <c r="Q3380">
        <v>17646358</v>
      </c>
      <c r="R3380">
        <v>0</v>
      </c>
      <c r="S3380">
        <v>0</v>
      </c>
      <c r="T3380" t="s">
        <v>2904</v>
      </c>
      <c r="U3380" s="221">
        <f t="shared" si="105"/>
        <v>1.7646358</v>
      </c>
    </row>
    <row r="3381" spans="1:21" hidden="1">
      <c r="A3381" s="55" t="str">
        <f t="shared" si="104"/>
        <v>Y0D35.2</v>
      </c>
      <c r="B3381" s="55">
        <f>VLOOKUP(J3381,'Mapping-CITI'!A:E,5,0)</f>
        <v>5.2</v>
      </c>
      <c r="D3381" s="42">
        <v>45016</v>
      </c>
      <c r="E3381" s="42">
        <v>45199</v>
      </c>
      <c r="F3381" t="s">
        <v>2904</v>
      </c>
      <c r="G3381" t="s">
        <v>2931</v>
      </c>
      <c r="H3381">
        <v>5110</v>
      </c>
      <c r="I3381" t="s">
        <v>2776</v>
      </c>
      <c r="J3381">
        <v>304232</v>
      </c>
      <c r="K3381" t="s">
        <v>2358</v>
      </c>
      <c r="L3381">
        <v>-72293.7</v>
      </c>
      <c r="M3381">
        <v>0</v>
      </c>
      <c r="N3381">
        <v>137673.21</v>
      </c>
      <c r="O3381">
        <v>-137673.21</v>
      </c>
      <c r="P3381" t="s">
        <v>607</v>
      </c>
      <c r="Q3381">
        <v>-137673.21</v>
      </c>
      <c r="R3381">
        <v>0</v>
      </c>
      <c r="S3381">
        <v>137673.21</v>
      </c>
      <c r="T3381" t="s">
        <v>2904</v>
      </c>
      <c r="U3381" s="221">
        <f t="shared" si="105"/>
        <v>-1.3767320999999999E-2</v>
      </c>
    </row>
    <row r="3382" spans="1:21" hidden="1">
      <c r="A3382" s="55" t="str">
        <f t="shared" si="104"/>
        <v>Y0D35.5</v>
      </c>
      <c r="B3382" s="55">
        <f>VLOOKUP(J3382,'Mapping-CITI'!A:E,5,0)</f>
        <v>5.5</v>
      </c>
      <c r="D3382" s="42">
        <v>45016</v>
      </c>
      <c r="E3382" s="42">
        <v>45199</v>
      </c>
      <c r="F3382" t="s">
        <v>2904</v>
      </c>
      <c r="G3382" t="s">
        <v>2931</v>
      </c>
      <c r="H3382">
        <v>5110</v>
      </c>
      <c r="I3382" t="s">
        <v>2776</v>
      </c>
      <c r="J3382">
        <v>304302</v>
      </c>
      <c r="K3382" t="s">
        <v>810</v>
      </c>
      <c r="L3382">
        <v>-640754.47</v>
      </c>
      <c r="M3382">
        <v>4.3499999999999996</v>
      </c>
      <c r="N3382">
        <v>819274.33</v>
      </c>
      <c r="O3382">
        <v>-819269.98</v>
      </c>
      <c r="P3382" t="s">
        <v>607</v>
      </c>
      <c r="Q3382">
        <v>-819269.98</v>
      </c>
      <c r="R3382">
        <v>0</v>
      </c>
      <c r="S3382">
        <v>0</v>
      </c>
      <c r="T3382" t="s">
        <v>2904</v>
      </c>
      <c r="U3382" s="221">
        <f t="shared" si="105"/>
        <v>-8.1926998000000001E-2</v>
      </c>
    </row>
    <row r="3383" spans="1:21" hidden="1">
      <c r="A3383" s="55" t="str">
        <f t="shared" si="104"/>
        <v>Y0D35.5</v>
      </c>
      <c r="B3383" s="55">
        <f>VLOOKUP(J3383,'Mapping-CITI'!A:E,5,0)</f>
        <v>5.5</v>
      </c>
      <c r="D3383" s="42">
        <v>45016</v>
      </c>
      <c r="E3383" s="42">
        <v>45199</v>
      </c>
      <c r="F3383" t="s">
        <v>2904</v>
      </c>
      <c r="G3383" t="s">
        <v>2931</v>
      </c>
      <c r="H3383">
        <v>5200</v>
      </c>
      <c r="I3383" t="s">
        <v>2777</v>
      </c>
      <c r="J3383">
        <v>304751</v>
      </c>
      <c r="K3383" t="s">
        <v>2369</v>
      </c>
      <c r="L3383">
        <v>-6847.14</v>
      </c>
      <c r="M3383">
        <v>0</v>
      </c>
      <c r="N3383">
        <v>0</v>
      </c>
      <c r="O3383">
        <v>0</v>
      </c>
      <c r="P3383" t="s">
        <v>607</v>
      </c>
      <c r="Q3383">
        <v>0</v>
      </c>
      <c r="R3383">
        <v>0</v>
      </c>
      <c r="S3383">
        <v>0</v>
      </c>
      <c r="T3383" t="s">
        <v>2904</v>
      </c>
      <c r="U3383" s="221">
        <f t="shared" si="105"/>
        <v>0</v>
      </c>
    </row>
    <row r="3384" spans="1:21" hidden="1">
      <c r="A3384" s="55" t="str">
        <f t="shared" si="104"/>
        <v>Y0D35.5</v>
      </c>
      <c r="B3384" s="55">
        <f>VLOOKUP(J3384,'Mapping-CITI'!A:E,5,0)</f>
        <v>5.5</v>
      </c>
      <c r="D3384" s="42">
        <v>45016</v>
      </c>
      <c r="E3384" s="42">
        <v>45199</v>
      </c>
      <c r="F3384" t="s">
        <v>2904</v>
      </c>
      <c r="G3384" t="s">
        <v>2931</v>
      </c>
      <c r="H3384">
        <v>5200</v>
      </c>
      <c r="I3384" t="s">
        <v>2777</v>
      </c>
      <c r="J3384">
        <v>305101</v>
      </c>
      <c r="K3384" t="s">
        <v>2374</v>
      </c>
      <c r="L3384">
        <v>-850081.99</v>
      </c>
      <c r="M3384">
        <v>462.01</v>
      </c>
      <c r="N3384">
        <v>375363.75</v>
      </c>
      <c r="O3384">
        <v>-374901.74</v>
      </c>
      <c r="P3384" t="s">
        <v>607</v>
      </c>
      <c r="Q3384">
        <v>-374901.74</v>
      </c>
      <c r="R3384">
        <v>462.01</v>
      </c>
      <c r="S3384">
        <v>375363.75</v>
      </c>
      <c r="T3384" t="s">
        <v>2904</v>
      </c>
      <c r="U3384" s="221">
        <f t="shared" si="105"/>
        <v>-3.7490174000000001E-2</v>
      </c>
    </row>
    <row r="3385" spans="1:21" hidden="1">
      <c r="A3385" s="55" t="str">
        <f t="shared" si="104"/>
        <v>Y0D35.5</v>
      </c>
      <c r="B3385" s="55">
        <f>VLOOKUP(J3385,'Mapping-CITI'!A:E,5,0)</f>
        <v>5.5</v>
      </c>
      <c r="D3385" s="42">
        <v>45016</v>
      </c>
      <c r="E3385" s="42">
        <v>45199</v>
      </c>
      <c r="F3385" t="s">
        <v>2904</v>
      </c>
      <c r="G3385" t="s">
        <v>2931</v>
      </c>
      <c r="H3385">
        <v>5200</v>
      </c>
      <c r="I3385" t="s">
        <v>2777</v>
      </c>
      <c r="J3385">
        <v>310113</v>
      </c>
      <c r="K3385" t="s">
        <v>2397</v>
      </c>
      <c r="L3385">
        <v>-2442.42</v>
      </c>
      <c r="M3385">
        <v>0</v>
      </c>
      <c r="N3385">
        <v>0</v>
      </c>
      <c r="O3385">
        <v>0</v>
      </c>
      <c r="P3385" t="s">
        <v>607</v>
      </c>
      <c r="Q3385">
        <v>0</v>
      </c>
      <c r="R3385">
        <v>0</v>
      </c>
      <c r="S3385">
        <v>0</v>
      </c>
      <c r="T3385" t="s">
        <v>2904</v>
      </c>
      <c r="U3385" s="221">
        <f t="shared" si="105"/>
        <v>0</v>
      </c>
    </row>
    <row r="3386" spans="1:21" hidden="1">
      <c r="A3386" s="55" t="str">
        <f t="shared" si="104"/>
        <v>Y0D35.5</v>
      </c>
      <c r="B3386" s="55">
        <f>VLOOKUP(J3386,'Mapping-CITI'!A:E,5,0)</f>
        <v>5.5</v>
      </c>
      <c r="D3386" s="42">
        <v>45016</v>
      </c>
      <c r="E3386" s="42">
        <v>45199</v>
      </c>
      <c r="F3386" t="s">
        <v>2904</v>
      </c>
      <c r="G3386" t="s">
        <v>2931</v>
      </c>
      <c r="H3386">
        <v>5200</v>
      </c>
      <c r="I3386" t="s">
        <v>2777</v>
      </c>
      <c r="J3386">
        <v>310115</v>
      </c>
      <c r="K3386" t="s">
        <v>2398</v>
      </c>
      <c r="L3386">
        <v>-653120.63</v>
      </c>
      <c r="M3386">
        <v>6.9</v>
      </c>
      <c r="N3386">
        <v>2767.83</v>
      </c>
      <c r="O3386">
        <v>-2760.93</v>
      </c>
      <c r="P3386" t="s">
        <v>607</v>
      </c>
      <c r="Q3386">
        <v>-2760.93</v>
      </c>
      <c r="R3386">
        <v>6.9</v>
      </c>
      <c r="S3386">
        <v>2767.83</v>
      </c>
      <c r="T3386" t="s">
        <v>2904</v>
      </c>
      <c r="U3386" s="221">
        <f t="shared" si="105"/>
        <v>-2.7609299999999999E-4</v>
      </c>
    </row>
    <row r="3387" spans="1:21" hidden="1">
      <c r="A3387" s="55" t="str">
        <f t="shared" si="104"/>
        <v>Y0D35.5</v>
      </c>
      <c r="B3387" s="55">
        <f>VLOOKUP(J3387,'Mapping-CITI'!A:E,5,0)</f>
        <v>5.5</v>
      </c>
      <c r="D3387" s="42">
        <v>45016</v>
      </c>
      <c r="E3387" s="42">
        <v>45199</v>
      </c>
      <c r="F3387" t="s">
        <v>2904</v>
      </c>
      <c r="G3387" t="s">
        <v>2931</v>
      </c>
      <c r="H3387">
        <v>5200</v>
      </c>
      <c r="I3387" t="s">
        <v>2777</v>
      </c>
      <c r="J3387">
        <v>310118</v>
      </c>
      <c r="K3387" t="s">
        <v>2399</v>
      </c>
      <c r="L3387">
        <v>-427.27</v>
      </c>
      <c r="M3387">
        <v>0</v>
      </c>
      <c r="N3387">
        <v>0</v>
      </c>
      <c r="O3387">
        <v>0</v>
      </c>
      <c r="P3387" t="s">
        <v>607</v>
      </c>
      <c r="Q3387">
        <v>0</v>
      </c>
      <c r="R3387">
        <v>0</v>
      </c>
      <c r="S3387">
        <v>0</v>
      </c>
      <c r="T3387" t="s">
        <v>2904</v>
      </c>
      <c r="U3387" s="221">
        <f t="shared" si="105"/>
        <v>0</v>
      </c>
    </row>
    <row r="3388" spans="1:21" hidden="1">
      <c r="A3388" s="55" t="str">
        <f t="shared" si="104"/>
        <v>Y0D3Ignore</v>
      </c>
      <c r="B3388" s="55" t="str">
        <f>VLOOKUP(J3388,'Mapping-CITI'!A:E,5,0)</f>
        <v>Ignore</v>
      </c>
      <c r="D3388" s="42">
        <v>45016</v>
      </c>
      <c r="E3388" s="42">
        <v>45199</v>
      </c>
      <c r="F3388" t="s">
        <v>2904</v>
      </c>
      <c r="G3388" t="s">
        <v>2931</v>
      </c>
      <c r="H3388">
        <v>5180</v>
      </c>
      <c r="I3388" t="s">
        <v>3409</v>
      </c>
      <c r="J3388">
        <v>311301</v>
      </c>
      <c r="K3388" t="s">
        <v>2624</v>
      </c>
      <c r="L3388">
        <v>61852674.5</v>
      </c>
      <c r="M3388">
        <v>-228932720.94999999</v>
      </c>
      <c r="N3388">
        <v>0</v>
      </c>
      <c r="O3388">
        <v>-228932720.94999999</v>
      </c>
      <c r="P3388" t="s">
        <v>607</v>
      </c>
      <c r="Q3388">
        <v>-228932720.94999999</v>
      </c>
      <c r="R3388">
        <v>0</v>
      </c>
      <c r="S3388">
        <v>0</v>
      </c>
      <c r="T3388" t="s">
        <v>2904</v>
      </c>
      <c r="U3388" s="221">
        <f t="shared" si="105"/>
        <v>-22.893272095</v>
      </c>
    </row>
    <row r="3389" spans="1:21" hidden="1">
      <c r="A3389" s="55" t="str">
        <f t="shared" si="104"/>
        <v>Y0D3Ignore</v>
      </c>
      <c r="B3389" s="55" t="str">
        <f>VLOOKUP(J3389,'Mapping-CITI'!A:E,5,0)</f>
        <v>Ignore</v>
      </c>
      <c r="D3389" s="42">
        <v>45016</v>
      </c>
      <c r="E3389" s="42">
        <v>45199</v>
      </c>
      <c r="F3389" t="s">
        <v>2904</v>
      </c>
      <c r="G3389" t="s">
        <v>2931</v>
      </c>
      <c r="H3389">
        <v>5170</v>
      </c>
      <c r="I3389" t="s">
        <v>2800</v>
      </c>
      <c r="J3389">
        <v>311501</v>
      </c>
      <c r="K3389" t="s">
        <v>2402</v>
      </c>
      <c r="L3389">
        <v>1012141279.13</v>
      </c>
      <c r="M3389">
        <v>-463982863.97000003</v>
      </c>
      <c r="N3389">
        <v>384692695.22000003</v>
      </c>
      <c r="O3389">
        <v>-848675559.19000006</v>
      </c>
      <c r="P3389" t="s">
        <v>607</v>
      </c>
      <c r="Q3389">
        <v>-848675559.19000006</v>
      </c>
      <c r="R3389">
        <v>0</v>
      </c>
      <c r="S3389">
        <v>0</v>
      </c>
      <c r="T3389" t="s">
        <v>2904</v>
      </c>
      <c r="U3389" s="221">
        <f t="shared" si="105"/>
        <v>-84.867555919000011</v>
      </c>
    </row>
    <row r="3390" spans="1:21" hidden="1">
      <c r="A3390" s="55" t="str">
        <f t="shared" si="104"/>
        <v>Y0D3Ignore</v>
      </c>
      <c r="B3390" s="55" t="str">
        <f>VLOOKUP(J3390,'Mapping-CITI'!A:E,5,0)</f>
        <v>Ignore</v>
      </c>
      <c r="D3390" s="42">
        <v>45016</v>
      </c>
      <c r="E3390" s="42">
        <v>45199</v>
      </c>
      <c r="F3390" t="s">
        <v>2904</v>
      </c>
      <c r="G3390" t="s">
        <v>2931</v>
      </c>
      <c r="H3390">
        <v>5170</v>
      </c>
      <c r="I3390" t="s">
        <v>2800</v>
      </c>
      <c r="J3390">
        <v>311506</v>
      </c>
      <c r="K3390" t="s">
        <v>2404</v>
      </c>
      <c r="L3390">
        <v>-18661314.07</v>
      </c>
      <c r="M3390">
        <v>0</v>
      </c>
      <c r="N3390">
        <v>42736633.310000002</v>
      </c>
      <c r="O3390">
        <v>-42736633.310000002</v>
      </c>
      <c r="P3390" t="s">
        <v>607</v>
      </c>
      <c r="Q3390">
        <v>-42736633.310000002</v>
      </c>
      <c r="R3390">
        <v>0</v>
      </c>
      <c r="S3390">
        <v>0</v>
      </c>
      <c r="T3390" t="s">
        <v>2904</v>
      </c>
      <c r="U3390" s="221">
        <f t="shared" si="105"/>
        <v>-4.2736633309999998</v>
      </c>
    </row>
    <row r="3391" spans="1:21" hidden="1">
      <c r="A3391" s="55" t="str">
        <f t="shared" si="104"/>
        <v>Y0D3Ignore</v>
      </c>
      <c r="B3391" s="55" t="str">
        <f>VLOOKUP(J3391,'Mapping-CITI'!A:E,5,0)</f>
        <v>Ignore</v>
      </c>
      <c r="D3391" s="42">
        <v>45016</v>
      </c>
      <c r="E3391" s="42">
        <v>45199</v>
      </c>
      <c r="F3391" t="s">
        <v>2904</v>
      </c>
      <c r="G3391" t="s">
        <v>2931</v>
      </c>
      <c r="H3391">
        <v>5170</v>
      </c>
      <c r="I3391" t="s">
        <v>2800</v>
      </c>
      <c r="J3391">
        <v>311608</v>
      </c>
      <c r="K3391" t="s">
        <v>2405</v>
      </c>
      <c r="L3391">
        <v>1439990</v>
      </c>
      <c r="M3391">
        <v>-15796900</v>
      </c>
      <c r="N3391">
        <v>0</v>
      </c>
      <c r="O3391">
        <v>-15796900</v>
      </c>
      <c r="P3391" t="s">
        <v>607</v>
      </c>
      <c r="Q3391">
        <v>-15796900</v>
      </c>
      <c r="R3391">
        <v>0</v>
      </c>
      <c r="S3391">
        <v>0</v>
      </c>
      <c r="T3391" t="s">
        <v>2904</v>
      </c>
      <c r="U3391" s="221">
        <f t="shared" si="105"/>
        <v>-1.57969</v>
      </c>
    </row>
    <row r="3392" spans="1:21" hidden="1">
      <c r="A3392" s="55" t="str">
        <f t="shared" si="104"/>
        <v>Y0D3Ignore</v>
      </c>
      <c r="B3392" s="55" t="str">
        <f>VLOOKUP(J3392,'Mapping-CITI'!A:E,5,0)</f>
        <v>Ignore</v>
      </c>
      <c r="D3392" s="42">
        <v>45016</v>
      </c>
      <c r="E3392" s="42">
        <v>45199</v>
      </c>
      <c r="F3392" t="s">
        <v>2904</v>
      </c>
      <c r="G3392" t="s">
        <v>2931</v>
      </c>
      <c r="H3392">
        <v>5170</v>
      </c>
      <c r="I3392" t="s">
        <v>2800</v>
      </c>
      <c r="J3392">
        <v>311617</v>
      </c>
      <c r="K3392" t="s">
        <v>2407</v>
      </c>
      <c r="L3392">
        <v>288835</v>
      </c>
      <c r="M3392">
        <v>575878.5</v>
      </c>
      <c r="N3392">
        <v>0</v>
      </c>
      <c r="O3392">
        <v>575878.5</v>
      </c>
      <c r="P3392" t="s">
        <v>607</v>
      </c>
      <c r="Q3392">
        <v>575878.5</v>
      </c>
      <c r="R3392">
        <v>0</v>
      </c>
      <c r="S3392">
        <v>0</v>
      </c>
      <c r="T3392" t="s">
        <v>2904</v>
      </c>
      <c r="U3392" s="221">
        <f t="shared" si="105"/>
        <v>5.7587850000000003E-2</v>
      </c>
    </row>
    <row r="3393" spans="1:21" hidden="1">
      <c r="A3393" s="55" t="str">
        <f t="shared" si="104"/>
        <v>Y0D3Ignore</v>
      </c>
      <c r="B3393" s="55" t="str">
        <f>VLOOKUP(J3393,'Mapping-CITI'!A:E,5,0)</f>
        <v>Ignore</v>
      </c>
      <c r="D3393" s="42">
        <v>45016</v>
      </c>
      <c r="E3393" s="42">
        <v>45199</v>
      </c>
      <c r="F3393" t="s">
        <v>2904</v>
      </c>
      <c r="G3393" t="s">
        <v>2931</v>
      </c>
      <c r="H3393">
        <v>5170</v>
      </c>
      <c r="I3393" t="s">
        <v>2800</v>
      </c>
      <c r="J3393">
        <v>311619</v>
      </c>
      <c r="K3393" t="s">
        <v>2409</v>
      </c>
      <c r="L3393">
        <v>-2680422.5</v>
      </c>
      <c r="M3393">
        <v>185662.5</v>
      </c>
      <c r="N3393">
        <v>-1171652.5</v>
      </c>
      <c r="O3393">
        <v>1357315</v>
      </c>
      <c r="P3393" t="s">
        <v>607</v>
      </c>
      <c r="Q3393">
        <v>1357315</v>
      </c>
      <c r="R3393">
        <v>0</v>
      </c>
      <c r="S3393">
        <v>0</v>
      </c>
      <c r="T3393" t="s">
        <v>2904</v>
      </c>
      <c r="U3393" s="221">
        <f t="shared" si="105"/>
        <v>0.1357315</v>
      </c>
    </row>
    <row r="3394" spans="1:21" hidden="1">
      <c r="A3394" s="55" t="str">
        <f t="shared" si="104"/>
        <v>Y0D35.3</v>
      </c>
      <c r="B3394" s="55">
        <f>VLOOKUP(J3394,'Mapping-CITI'!A:E,5,0)</f>
        <v>5.3</v>
      </c>
      <c r="D3394" s="42">
        <v>45016</v>
      </c>
      <c r="E3394" s="42">
        <v>45199</v>
      </c>
      <c r="F3394" t="s">
        <v>2904</v>
      </c>
      <c r="G3394" t="s">
        <v>2931</v>
      </c>
      <c r="H3394">
        <v>5150</v>
      </c>
      <c r="I3394" t="s">
        <v>3410</v>
      </c>
      <c r="J3394">
        <v>315101</v>
      </c>
      <c r="K3394" t="s">
        <v>2412</v>
      </c>
      <c r="L3394">
        <v>-275095221.17000002</v>
      </c>
      <c r="M3394">
        <v>0</v>
      </c>
      <c r="N3394">
        <v>0</v>
      </c>
      <c r="O3394">
        <v>0</v>
      </c>
      <c r="P3394" t="s">
        <v>607</v>
      </c>
      <c r="Q3394">
        <v>0</v>
      </c>
      <c r="R3394">
        <v>0</v>
      </c>
      <c r="S3394">
        <v>0</v>
      </c>
      <c r="T3394" t="s">
        <v>2904</v>
      </c>
      <c r="U3394" s="221">
        <f t="shared" si="105"/>
        <v>0</v>
      </c>
    </row>
    <row r="3395" spans="1:21" hidden="1">
      <c r="A3395" s="55" t="str">
        <f t="shared" ref="A3395:A3458" si="106">F3395&amp;B3395</f>
        <v>Y0D35.3</v>
      </c>
      <c r="B3395" s="55">
        <f>VLOOKUP(J3395,'Mapping-CITI'!A:E,5,0)</f>
        <v>5.3</v>
      </c>
      <c r="D3395" s="42">
        <v>45016</v>
      </c>
      <c r="E3395" s="42">
        <v>45199</v>
      </c>
      <c r="F3395" t="s">
        <v>2904</v>
      </c>
      <c r="G3395" t="s">
        <v>2931</v>
      </c>
      <c r="H3395">
        <v>5150</v>
      </c>
      <c r="I3395" t="s">
        <v>3410</v>
      </c>
      <c r="J3395">
        <v>315111</v>
      </c>
      <c r="K3395" t="s">
        <v>2628</v>
      </c>
      <c r="L3395">
        <v>-8933903212.9899998</v>
      </c>
      <c r="M3395">
        <v>0</v>
      </c>
      <c r="N3395">
        <v>933960784.62</v>
      </c>
      <c r="O3395">
        <v>-933960784.62</v>
      </c>
      <c r="P3395" t="s">
        <v>607</v>
      </c>
      <c r="Q3395">
        <v>-933960784.62</v>
      </c>
      <c r="R3395">
        <v>0</v>
      </c>
      <c r="S3395">
        <v>0</v>
      </c>
      <c r="T3395" t="s">
        <v>2904</v>
      </c>
      <c r="U3395" s="221">
        <f t="shared" ref="U3395:U3458" si="107">(M3395-N3395)/10^7</f>
        <v>-93.396078462000006</v>
      </c>
    </row>
    <row r="3396" spans="1:21" hidden="1">
      <c r="A3396" s="55" t="str">
        <f t="shared" si="106"/>
        <v>Y0D36.4</v>
      </c>
      <c r="B3396" s="55">
        <f>VLOOKUP(J3396,'Mapping-CITI'!A:E,5,0)</f>
        <v>6.4</v>
      </c>
      <c r="D3396" s="42">
        <v>45016</v>
      </c>
      <c r="E3396" s="42">
        <v>45199</v>
      </c>
      <c r="F3396" t="s">
        <v>2904</v>
      </c>
      <c r="G3396" t="s">
        <v>2931</v>
      </c>
      <c r="H3396">
        <v>4160</v>
      </c>
      <c r="I3396" t="s">
        <v>2778</v>
      </c>
      <c r="J3396">
        <v>401201</v>
      </c>
      <c r="K3396" t="s">
        <v>2419</v>
      </c>
      <c r="L3396">
        <v>532668.26</v>
      </c>
      <c r="M3396">
        <v>0</v>
      </c>
      <c r="N3396">
        <v>0</v>
      </c>
      <c r="O3396">
        <v>0</v>
      </c>
      <c r="P3396" t="s">
        <v>607</v>
      </c>
      <c r="Q3396">
        <v>0</v>
      </c>
      <c r="R3396">
        <v>0</v>
      </c>
      <c r="S3396">
        <v>0</v>
      </c>
      <c r="T3396" t="s">
        <v>2904</v>
      </c>
      <c r="U3396" s="221">
        <f t="shared" si="107"/>
        <v>0</v>
      </c>
    </row>
    <row r="3397" spans="1:21" hidden="1">
      <c r="A3397" s="55" t="str">
        <f t="shared" si="106"/>
        <v>Y0D3Ignore</v>
      </c>
      <c r="B3397" s="55" t="str">
        <f>VLOOKUP(J3397,'Mapping-CITI'!A:E,5,0)</f>
        <v>Ignore</v>
      </c>
      <c r="D3397" s="42">
        <v>45016</v>
      </c>
      <c r="E3397" s="42">
        <v>45199</v>
      </c>
      <c r="F3397" t="s">
        <v>2904</v>
      </c>
      <c r="G3397" t="s">
        <v>2931</v>
      </c>
      <c r="H3397">
        <v>4160</v>
      </c>
      <c r="I3397" t="s">
        <v>2778</v>
      </c>
      <c r="J3397">
        <v>401240</v>
      </c>
      <c r="K3397" t="s">
        <v>2429</v>
      </c>
      <c r="L3397">
        <v>1321158.8899999999</v>
      </c>
      <c r="M3397">
        <v>1036917.93</v>
      </c>
      <c r="N3397">
        <v>0</v>
      </c>
      <c r="O3397">
        <v>1036917.93</v>
      </c>
      <c r="P3397" t="s">
        <v>607</v>
      </c>
      <c r="Q3397">
        <v>1036917.93</v>
      </c>
      <c r="R3397">
        <v>1036917.93</v>
      </c>
      <c r="S3397">
        <v>0</v>
      </c>
      <c r="T3397" t="s">
        <v>2904</v>
      </c>
      <c r="U3397" s="221">
        <f t="shared" si="107"/>
        <v>0.103691793</v>
      </c>
    </row>
    <row r="3398" spans="1:21" hidden="1">
      <c r="A3398" s="55" t="str">
        <f t="shared" si="106"/>
        <v>Y0D3Ignore</v>
      </c>
      <c r="B3398" s="55" t="str">
        <f>VLOOKUP(J3398,'Mapping-CITI'!A:E,5,0)</f>
        <v>Ignore</v>
      </c>
      <c r="D3398" s="42">
        <v>45016</v>
      </c>
      <c r="E3398" s="42">
        <v>45199</v>
      </c>
      <c r="F3398" t="s">
        <v>2904</v>
      </c>
      <c r="G3398" t="s">
        <v>2931</v>
      </c>
      <c r="H3398">
        <v>4160</v>
      </c>
      <c r="I3398" t="s">
        <v>2778</v>
      </c>
      <c r="J3398">
        <v>401241</v>
      </c>
      <c r="K3398" t="s">
        <v>2430</v>
      </c>
      <c r="L3398">
        <v>325220.95</v>
      </c>
      <c r="M3398">
        <v>157852.97</v>
      </c>
      <c r="N3398">
        <v>0</v>
      </c>
      <c r="O3398">
        <v>157852.97</v>
      </c>
      <c r="P3398" t="s">
        <v>607</v>
      </c>
      <c r="Q3398">
        <v>157852.97</v>
      </c>
      <c r="R3398">
        <v>157852.97</v>
      </c>
      <c r="S3398">
        <v>0</v>
      </c>
      <c r="T3398" t="s">
        <v>2904</v>
      </c>
      <c r="U3398" s="221">
        <f t="shared" si="107"/>
        <v>1.5785297E-2</v>
      </c>
    </row>
    <row r="3399" spans="1:21" hidden="1">
      <c r="A3399" s="55" t="str">
        <f t="shared" si="106"/>
        <v>Y0D36.4</v>
      </c>
      <c r="B3399" s="55">
        <f>VLOOKUP(J3399,'Mapping-CITI'!A:E,5,0)</f>
        <v>6.4</v>
      </c>
      <c r="D3399" s="42">
        <v>45016</v>
      </c>
      <c r="E3399" s="42">
        <v>45199</v>
      </c>
      <c r="F3399" t="s">
        <v>2904</v>
      </c>
      <c r="G3399" t="s">
        <v>2931</v>
      </c>
      <c r="H3399">
        <v>4160</v>
      </c>
      <c r="I3399" t="s">
        <v>2778</v>
      </c>
      <c r="J3399">
        <v>401301</v>
      </c>
      <c r="K3399" t="s">
        <v>2432</v>
      </c>
      <c r="L3399">
        <v>14603.44</v>
      </c>
      <c r="M3399">
        <v>17075.8</v>
      </c>
      <c r="N3399">
        <v>17072.75</v>
      </c>
      <c r="O3399">
        <v>3.05</v>
      </c>
      <c r="P3399" t="s">
        <v>607</v>
      </c>
      <c r="Q3399">
        <v>3.05</v>
      </c>
      <c r="R3399">
        <v>17075.8</v>
      </c>
      <c r="S3399">
        <v>17072.75</v>
      </c>
      <c r="T3399" t="s">
        <v>2904</v>
      </c>
      <c r="U3399" s="221">
        <f t="shared" si="107"/>
        <v>3.0499999999992725E-7</v>
      </c>
    </row>
    <row r="3400" spans="1:21" hidden="1">
      <c r="A3400" s="55" t="str">
        <f t="shared" si="106"/>
        <v>Y0D36.2</v>
      </c>
      <c r="B3400" s="55">
        <f>VLOOKUP(J3400,'Mapping-CITI'!A:E,5,0)</f>
        <v>6.2</v>
      </c>
      <c r="D3400" s="42">
        <v>45016</v>
      </c>
      <c r="E3400" s="42">
        <v>45199</v>
      </c>
      <c r="F3400" t="s">
        <v>2904</v>
      </c>
      <c r="G3400" t="s">
        <v>2931</v>
      </c>
      <c r="H3400">
        <v>4160</v>
      </c>
      <c r="I3400" t="s">
        <v>2778</v>
      </c>
      <c r="J3400">
        <v>401501</v>
      </c>
      <c r="K3400" t="s">
        <v>676</v>
      </c>
      <c r="L3400">
        <v>68097271.340000004</v>
      </c>
      <c r="M3400">
        <v>19183851.82</v>
      </c>
      <c r="N3400">
        <v>1635060.75</v>
      </c>
      <c r="O3400">
        <v>17548791.07</v>
      </c>
      <c r="P3400" t="s">
        <v>607</v>
      </c>
      <c r="Q3400">
        <v>17548791.07</v>
      </c>
      <c r="R3400">
        <v>0</v>
      </c>
      <c r="S3400">
        <v>0</v>
      </c>
      <c r="T3400" t="s">
        <v>2904</v>
      </c>
      <c r="U3400" s="221">
        <f t="shared" si="107"/>
        <v>1.754879107</v>
      </c>
    </row>
    <row r="3401" spans="1:21" hidden="1">
      <c r="A3401" s="55" t="str">
        <f t="shared" si="106"/>
        <v>Y0D36.4</v>
      </c>
      <c r="B3401" s="55">
        <f>VLOOKUP(J3401,'Mapping-CITI'!A:E,5,0)</f>
        <v>6.4</v>
      </c>
      <c r="D3401" s="42">
        <v>45016</v>
      </c>
      <c r="E3401" s="42">
        <v>45199</v>
      </c>
      <c r="F3401" t="s">
        <v>2904</v>
      </c>
      <c r="G3401" t="s">
        <v>2931</v>
      </c>
      <c r="H3401">
        <v>4160</v>
      </c>
      <c r="I3401" t="s">
        <v>2778</v>
      </c>
      <c r="J3401">
        <v>401702</v>
      </c>
      <c r="K3401" t="s">
        <v>2686</v>
      </c>
      <c r="L3401">
        <v>-130331.58</v>
      </c>
      <c r="M3401">
        <v>0</v>
      </c>
      <c r="N3401">
        <v>147156.32999999999</v>
      </c>
      <c r="O3401">
        <v>-147156.32999999999</v>
      </c>
      <c r="P3401" t="s">
        <v>607</v>
      </c>
      <c r="Q3401">
        <v>-147156.32999999999</v>
      </c>
      <c r="R3401">
        <v>0</v>
      </c>
      <c r="S3401">
        <v>0</v>
      </c>
      <c r="T3401" t="s">
        <v>2904</v>
      </c>
      <c r="U3401" s="221">
        <f t="shared" si="107"/>
        <v>-1.4715632999999999E-2</v>
      </c>
    </row>
    <row r="3402" spans="1:21" hidden="1">
      <c r="A3402" s="55" t="str">
        <f t="shared" si="106"/>
        <v>Y0D36.4</v>
      </c>
      <c r="B3402" s="55">
        <f>VLOOKUP(J3402,'Mapping-CITI'!A:E,5,0)</f>
        <v>6.4</v>
      </c>
      <c r="D3402" s="42">
        <v>45016</v>
      </c>
      <c r="E3402" s="42">
        <v>45199</v>
      </c>
      <c r="F3402" t="s">
        <v>2904</v>
      </c>
      <c r="G3402" t="s">
        <v>2931</v>
      </c>
      <c r="H3402">
        <v>4160</v>
      </c>
      <c r="I3402" t="s">
        <v>2778</v>
      </c>
      <c r="J3402">
        <v>401703</v>
      </c>
      <c r="K3402" t="s">
        <v>2687</v>
      </c>
      <c r="L3402">
        <v>-130331.58</v>
      </c>
      <c r="M3402">
        <v>0</v>
      </c>
      <c r="N3402">
        <v>147156.32999999999</v>
      </c>
      <c r="O3402">
        <v>-147156.32999999999</v>
      </c>
      <c r="P3402" t="s">
        <v>607</v>
      </c>
      <c r="Q3402">
        <v>-147156.32999999999</v>
      </c>
      <c r="R3402">
        <v>0</v>
      </c>
      <c r="S3402">
        <v>0</v>
      </c>
      <c r="T3402" t="s">
        <v>2904</v>
      </c>
      <c r="U3402" s="221">
        <f t="shared" si="107"/>
        <v>-1.4715632999999999E-2</v>
      </c>
    </row>
    <row r="3403" spans="1:21" hidden="1">
      <c r="A3403" s="55" t="str">
        <f t="shared" si="106"/>
        <v>Y0D36.4</v>
      </c>
      <c r="B3403" s="55">
        <f>VLOOKUP(J3403,'Mapping-CITI'!A:E,5,0)</f>
        <v>6.4</v>
      </c>
      <c r="D3403" s="42">
        <v>45016</v>
      </c>
      <c r="E3403" s="42">
        <v>45199</v>
      </c>
      <c r="F3403" t="s">
        <v>2904</v>
      </c>
      <c r="G3403" t="s">
        <v>2931</v>
      </c>
      <c r="H3403">
        <v>4160</v>
      </c>
      <c r="I3403" t="s">
        <v>2778</v>
      </c>
      <c r="J3403">
        <v>401707</v>
      </c>
      <c r="K3403" t="s">
        <v>2680</v>
      </c>
      <c r="L3403">
        <v>20325.5</v>
      </c>
      <c r="M3403">
        <v>0</v>
      </c>
      <c r="N3403">
        <v>0</v>
      </c>
      <c r="O3403">
        <v>0</v>
      </c>
      <c r="P3403" t="s">
        <v>607</v>
      </c>
      <c r="Q3403">
        <v>0</v>
      </c>
      <c r="R3403">
        <v>0</v>
      </c>
      <c r="S3403">
        <v>0</v>
      </c>
      <c r="T3403" t="s">
        <v>2904</v>
      </c>
      <c r="U3403" s="221">
        <f t="shared" si="107"/>
        <v>0</v>
      </c>
    </row>
    <row r="3404" spans="1:21" hidden="1">
      <c r="A3404" s="55" t="str">
        <f t="shared" si="106"/>
        <v>Y0D36.4</v>
      </c>
      <c r="B3404" s="55">
        <f>VLOOKUP(J3404,'Mapping-CITI'!A:E,5,0)</f>
        <v>6.4</v>
      </c>
      <c r="D3404" s="42">
        <v>45016</v>
      </c>
      <c r="E3404" s="42">
        <v>45199</v>
      </c>
      <c r="F3404" t="s">
        <v>2904</v>
      </c>
      <c r="G3404" t="s">
        <v>2931</v>
      </c>
      <c r="H3404">
        <v>4160</v>
      </c>
      <c r="I3404" t="s">
        <v>2778</v>
      </c>
      <c r="J3404">
        <v>401708</v>
      </c>
      <c r="K3404" t="s">
        <v>2681</v>
      </c>
      <c r="L3404">
        <v>20325.5</v>
      </c>
      <c r="M3404">
        <v>0</v>
      </c>
      <c r="N3404">
        <v>0</v>
      </c>
      <c r="O3404">
        <v>0</v>
      </c>
      <c r="P3404" t="s">
        <v>607</v>
      </c>
      <c r="Q3404">
        <v>0</v>
      </c>
      <c r="R3404">
        <v>0</v>
      </c>
      <c r="S3404">
        <v>0</v>
      </c>
      <c r="T3404" t="s">
        <v>2904</v>
      </c>
      <c r="U3404" s="221">
        <f t="shared" si="107"/>
        <v>0</v>
      </c>
    </row>
    <row r="3405" spans="1:21" hidden="1">
      <c r="A3405" s="55" t="str">
        <f t="shared" si="106"/>
        <v>Y0D36.4</v>
      </c>
      <c r="B3405" s="55">
        <f>VLOOKUP(J3405,'Mapping-CITI'!A:E,5,0)</f>
        <v>6.4</v>
      </c>
      <c r="D3405" s="42">
        <v>45016</v>
      </c>
      <c r="E3405" s="42">
        <v>45199</v>
      </c>
      <c r="F3405" t="s">
        <v>2904</v>
      </c>
      <c r="G3405" t="s">
        <v>2931</v>
      </c>
      <c r="H3405">
        <v>4160</v>
      </c>
      <c r="I3405" t="s">
        <v>2778</v>
      </c>
      <c r="J3405">
        <v>402084</v>
      </c>
      <c r="K3405" t="s">
        <v>4268</v>
      </c>
      <c r="L3405">
        <v>0</v>
      </c>
      <c r="M3405">
        <v>12157654.43</v>
      </c>
      <c r="N3405">
        <v>0</v>
      </c>
      <c r="O3405">
        <v>12157654.43</v>
      </c>
      <c r="P3405" t="s">
        <v>607</v>
      </c>
      <c r="Q3405">
        <v>12157654.43</v>
      </c>
      <c r="R3405">
        <v>0</v>
      </c>
      <c r="S3405">
        <v>0</v>
      </c>
      <c r="T3405" t="s">
        <v>2904</v>
      </c>
      <c r="U3405" s="221">
        <f t="shared" si="107"/>
        <v>1.215765443</v>
      </c>
    </row>
    <row r="3406" spans="1:21" hidden="1">
      <c r="A3406" s="55" t="str">
        <f t="shared" si="106"/>
        <v>Y0D36.4</v>
      </c>
      <c r="B3406" s="55">
        <f>VLOOKUP(J3406,'Mapping-CITI'!A:E,5,0)</f>
        <v>6.4</v>
      </c>
      <c r="D3406" s="42">
        <v>45016</v>
      </c>
      <c r="E3406" s="42">
        <v>45199</v>
      </c>
      <c r="F3406" t="s">
        <v>2904</v>
      </c>
      <c r="G3406" t="s">
        <v>2931</v>
      </c>
      <c r="H3406">
        <v>4160</v>
      </c>
      <c r="I3406" t="s">
        <v>2778</v>
      </c>
      <c r="J3406">
        <v>402103</v>
      </c>
      <c r="K3406" t="s">
        <v>2436</v>
      </c>
      <c r="L3406">
        <v>201897.34</v>
      </c>
      <c r="M3406">
        <v>442353.24</v>
      </c>
      <c r="N3406">
        <v>42926.04</v>
      </c>
      <c r="O3406">
        <v>399427.2</v>
      </c>
      <c r="P3406" t="s">
        <v>607</v>
      </c>
      <c r="Q3406">
        <v>399427.2</v>
      </c>
      <c r="R3406">
        <v>442353.24</v>
      </c>
      <c r="S3406">
        <v>42926.04</v>
      </c>
      <c r="T3406" t="s">
        <v>2904</v>
      </c>
      <c r="U3406" s="221">
        <f t="shared" si="107"/>
        <v>3.9942720000000001E-2</v>
      </c>
    </row>
    <row r="3407" spans="1:21" hidden="1">
      <c r="A3407" s="55" t="str">
        <f t="shared" si="106"/>
        <v>Y0D36.3</v>
      </c>
      <c r="B3407" s="55">
        <f>VLOOKUP(J3407,'Mapping-CITI'!A:E,5,0)</f>
        <v>6.3</v>
      </c>
      <c r="D3407" s="42">
        <v>45016</v>
      </c>
      <c r="E3407" s="42">
        <v>45199</v>
      </c>
      <c r="F3407" t="s">
        <v>2904</v>
      </c>
      <c r="G3407" t="s">
        <v>2931</v>
      </c>
      <c r="H3407">
        <v>4160</v>
      </c>
      <c r="I3407" t="s">
        <v>2778</v>
      </c>
      <c r="J3407">
        <v>402106</v>
      </c>
      <c r="K3407" t="s">
        <v>2437</v>
      </c>
      <c r="L3407">
        <v>175520.16</v>
      </c>
      <c r="M3407">
        <v>61010.93</v>
      </c>
      <c r="N3407">
        <v>0</v>
      </c>
      <c r="O3407">
        <v>61010.93</v>
      </c>
      <c r="P3407" t="s">
        <v>607</v>
      </c>
      <c r="Q3407">
        <v>61010.93</v>
      </c>
      <c r="R3407">
        <v>61010.93</v>
      </c>
      <c r="S3407">
        <v>0</v>
      </c>
      <c r="T3407" t="s">
        <v>2904</v>
      </c>
      <c r="U3407" s="221">
        <f t="shared" si="107"/>
        <v>6.1010930000000001E-3</v>
      </c>
    </row>
    <row r="3408" spans="1:21" hidden="1">
      <c r="A3408" s="55" t="str">
        <f t="shared" si="106"/>
        <v>Y0D36.4</v>
      </c>
      <c r="B3408" s="55">
        <f>VLOOKUP(J3408,'Mapping-CITI'!A:E,5,0)</f>
        <v>6.4</v>
      </c>
      <c r="D3408" s="42">
        <v>45016</v>
      </c>
      <c r="E3408" s="42">
        <v>45199</v>
      </c>
      <c r="F3408" t="s">
        <v>2904</v>
      </c>
      <c r="G3408" t="s">
        <v>2931</v>
      </c>
      <c r="H3408">
        <v>4160</v>
      </c>
      <c r="I3408" t="s">
        <v>2778</v>
      </c>
      <c r="J3408">
        <v>402113</v>
      </c>
      <c r="K3408" t="s">
        <v>2438</v>
      </c>
      <c r="L3408">
        <v>4391402.03</v>
      </c>
      <c r="M3408">
        <v>1293737.3899999999</v>
      </c>
      <c r="N3408">
        <v>33162.400000000001</v>
      </c>
      <c r="O3408">
        <v>1260574.99</v>
      </c>
      <c r="P3408" t="s">
        <v>607</v>
      </c>
      <c r="Q3408">
        <v>1260574.99</v>
      </c>
      <c r="R3408">
        <v>1293737.3899999999</v>
      </c>
      <c r="S3408">
        <v>33162.400000000001</v>
      </c>
      <c r="T3408" t="s">
        <v>2904</v>
      </c>
      <c r="U3408" s="221">
        <f t="shared" si="107"/>
        <v>0.12605749899999999</v>
      </c>
    </row>
    <row r="3409" spans="1:21" hidden="1">
      <c r="A3409" s="55" t="str">
        <f t="shared" si="106"/>
        <v>Y0D36.4</v>
      </c>
      <c r="B3409" s="55">
        <f>VLOOKUP(J3409,'Mapping-CITI'!A:E,5,0)</f>
        <v>6.4</v>
      </c>
      <c r="D3409" s="42">
        <v>45016</v>
      </c>
      <c r="E3409" s="42">
        <v>45199</v>
      </c>
      <c r="F3409" t="s">
        <v>2904</v>
      </c>
      <c r="G3409" t="s">
        <v>2931</v>
      </c>
      <c r="H3409">
        <v>4160</v>
      </c>
      <c r="I3409" t="s">
        <v>2778</v>
      </c>
      <c r="J3409">
        <v>402125</v>
      </c>
      <c r="K3409" t="s">
        <v>2914</v>
      </c>
      <c r="L3409">
        <v>1052087.94</v>
      </c>
      <c r="M3409">
        <v>205562.72</v>
      </c>
      <c r="N3409">
        <v>0</v>
      </c>
      <c r="O3409">
        <v>205562.72</v>
      </c>
      <c r="P3409" t="s">
        <v>607</v>
      </c>
      <c r="Q3409">
        <v>205562.72</v>
      </c>
      <c r="R3409">
        <v>205562.72</v>
      </c>
      <c r="S3409">
        <v>0</v>
      </c>
      <c r="T3409" t="s">
        <v>2904</v>
      </c>
      <c r="U3409" s="221">
        <f t="shared" si="107"/>
        <v>2.0556272E-2</v>
      </c>
    </row>
    <row r="3410" spans="1:21" hidden="1">
      <c r="A3410" s="55" t="str">
        <f t="shared" si="106"/>
        <v>Y0D36.1</v>
      </c>
      <c r="B3410" s="55">
        <f>VLOOKUP(J3410,'Mapping-CITI'!A:E,5,0)</f>
        <v>6.1</v>
      </c>
      <c r="D3410" s="42">
        <v>45016</v>
      </c>
      <c r="E3410" s="42">
        <v>45199</v>
      </c>
      <c r="F3410" t="s">
        <v>2904</v>
      </c>
      <c r="G3410" t="s">
        <v>2931</v>
      </c>
      <c r="H3410">
        <v>4170</v>
      </c>
      <c r="I3410" t="s">
        <v>2780</v>
      </c>
      <c r="J3410">
        <v>402128</v>
      </c>
      <c r="K3410" t="s">
        <v>2440</v>
      </c>
      <c r="L3410">
        <v>114023320.81</v>
      </c>
      <c r="M3410">
        <v>43056473.119999997</v>
      </c>
      <c r="N3410">
        <v>0</v>
      </c>
      <c r="O3410">
        <v>43056473.119999997</v>
      </c>
      <c r="P3410" t="s">
        <v>607</v>
      </c>
      <c r="Q3410">
        <v>43056473.119999997</v>
      </c>
      <c r="R3410">
        <v>0</v>
      </c>
      <c r="S3410">
        <v>0</v>
      </c>
      <c r="T3410" t="s">
        <v>2904</v>
      </c>
      <c r="U3410" s="221">
        <f t="shared" si="107"/>
        <v>4.3056473119999996</v>
      </c>
    </row>
    <row r="3411" spans="1:21">
      <c r="A3411" s="55" t="str">
        <f t="shared" si="106"/>
        <v>Y0D36.4</v>
      </c>
      <c r="B3411" s="55">
        <f>VLOOKUP(J3411,'Mapping-CITI'!A:E,5,0)</f>
        <v>6.4</v>
      </c>
      <c r="D3411" s="42">
        <v>45016</v>
      </c>
      <c r="E3411" s="42">
        <v>45199</v>
      </c>
      <c r="F3411" t="s">
        <v>2904</v>
      </c>
      <c r="G3411" t="s">
        <v>2931</v>
      </c>
      <c r="H3411">
        <v>4170</v>
      </c>
      <c r="I3411" t="s">
        <v>2780</v>
      </c>
      <c r="J3411">
        <v>402129</v>
      </c>
      <c r="K3411" t="s">
        <v>2871</v>
      </c>
      <c r="L3411">
        <v>125.82</v>
      </c>
      <c r="M3411">
        <v>64573306.780000001</v>
      </c>
      <c r="N3411">
        <v>0</v>
      </c>
      <c r="O3411">
        <v>64573306.780000001</v>
      </c>
      <c r="P3411" t="s">
        <v>607</v>
      </c>
      <c r="Q3411">
        <v>64573306.780000001</v>
      </c>
      <c r="R3411">
        <v>0</v>
      </c>
      <c r="S3411">
        <v>0</v>
      </c>
      <c r="T3411" t="s">
        <v>2904</v>
      </c>
      <c r="U3411" s="221">
        <f t="shared" si="107"/>
        <v>6.4573306779999999</v>
      </c>
    </row>
    <row r="3412" spans="1:21" hidden="1">
      <c r="A3412" s="55" t="str">
        <f t="shared" si="106"/>
        <v>Y0D36.4</v>
      </c>
      <c r="B3412" s="55">
        <f>VLOOKUP(J3412,'Mapping-CITI'!A:E,5,0)</f>
        <v>6.4</v>
      </c>
      <c r="D3412" s="42">
        <v>45016</v>
      </c>
      <c r="E3412" s="42">
        <v>45199</v>
      </c>
      <c r="F3412" t="s">
        <v>2904</v>
      </c>
      <c r="G3412" t="s">
        <v>2931</v>
      </c>
      <c r="H3412">
        <v>4160</v>
      </c>
      <c r="I3412" t="s">
        <v>2778</v>
      </c>
      <c r="J3412">
        <v>402132</v>
      </c>
      <c r="K3412" t="s">
        <v>2441</v>
      </c>
      <c r="L3412">
        <v>-537360.05000000005</v>
      </c>
      <c r="M3412">
        <v>0</v>
      </c>
      <c r="N3412">
        <v>35850.42</v>
      </c>
      <c r="O3412">
        <v>-35850.42</v>
      </c>
      <c r="P3412" t="s">
        <v>607</v>
      </c>
      <c r="Q3412">
        <v>-35850.42</v>
      </c>
      <c r="R3412">
        <v>0</v>
      </c>
      <c r="S3412">
        <v>37758.92</v>
      </c>
      <c r="T3412" t="s">
        <v>2904</v>
      </c>
      <c r="U3412" s="221">
        <f t="shared" si="107"/>
        <v>-3.5850419999999997E-3</v>
      </c>
    </row>
    <row r="3413" spans="1:21" hidden="1">
      <c r="A3413" s="55" t="str">
        <f t="shared" si="106"/>
        <v>Y0D36.4</v>
      </c>
      <c r="B3413" s="55">
        <f>VLOOKUP(J3413,'Mapping-CITI'!A:E,5,0)</f>
        <v>6.4</v>
      </c>
      <c r="D3413" s="42">
        <v>45016</v>
      </c>
      <c r="E3413" s="42">
        <v>45199</v>
      </c>
      <c r="F3413" t="s">
        <v>2904</v>
      </c>
      <c r="G3413" t="s">
        <v>2931</v>
      </c>
      <c r="H3413">
        <v>4160</v>
      </c>
      <c r="I3413" t="s">
        <v>2778</v>
      </c>
      <c r="J3413">
        <v>402233</v>
      </c>
      <c r="K3413" t="s">
        <v>2458</v>
      </c>
      <c r="L3413">
        <v>353202.71</v>
      </c>
      <c r="M3413">
        <v>203980.62</v>
      </c>
      <c r="N3413">
        <v>0</v>
      </c>
      <c r="O3413">
        <v>203980.62</v>
      </c>
      <c r="P3413" t="s">
        <v>607</v>
      </c>
      <c r="Q3413">
        <v>203980.62</v>
      </c>
      <c r="R3413">
        <v>203980.62</v>
      </c>
      <c r="S3413">
        <v>0</v>
      </c>
      <c r="T3413" t="s">
        <v>2904</v>
      </c>
      <c r="U3413" s="221">
        <f t="shared" si="107"/>
        <v>2.0398061999999998E-2</v>
      </c>
    </row>
    <row r="3414" spans="1:21" hidden="1">
      <c r="A3414" s="55" t="str">
        <f t="shared" si="106"/>
        <v>Y0D36.4</v>
      </c>
      <c r="B3414" s="55">
        <f>VLOOKUP(J3414,'Mapping-CITI'!A:E,5,0)</f>
        <v>6.4</v>
      </c>
      <c r="D3414" s="42">
        <v>45016</v>
      </c>
      <c r="E3414" s="42">
        <v>45199</v>
      </c>
      <c r="F3414" t="s">
        <v>2904</v>
      </c>
      <c r="G3414" t="s">
        <v>2931</v>
      </c>
      <c r="H3414">
        <v>4160</v>
      </c>
      <c r="I3414" t="s">
        <v>2778</v>
      </c>
      <c r="J3414">
        <v>402235</v>
      </c>
      <c r="K3414" t="s">
        <v>2459</v>
      </c>
      <c r="L3414">
        <v>516620.03</v>
      </c>
      <c r="M3414">
        <v>367032.72</v>
      </c>
      <c r="N3414">
        <v>0</v>
      </c>
      <c r="O3414">
        <v>367032.72</v>
      </c>
      <c r="P3414" t="s">
        <v>607</v>
      </c>
      <c r="Q3414">
        <v>367032.72</v>
      </c>
      <c r="R3414">
        <v>367032.72</v>
      </c>
      <c r="S3414">
        <v>0</v>
      </c>
      <c r="T3414" t="s">
        <v>2904</v>
      </c>
      <c r="U3414" s="221">
        <f t="shared" si="107"/>
        <v>3.6703271999999995E-2</v>
      </c>
    </row>
    <row r="3415" spans="1:21" hidden="1">
      <c r="A3415" s="55" t="str">
        <f t="shared" si="106"/>
        <v>Y0D35.3</v>
      </c>
      <c r="B3415" s="55">
        <f>VLOOKUP(J3415,'Mapping-CITI'!A:E,5,0)</f>
        <v>5.3</v>
      </c>
      <c r="D3415" s="42">
        <v>45016</v>
      </c>
      <c r="E3415" s="42">
        <v>45199</v>
      </c>
      <c r="F3415" t="s">
        <v>2904</v>
      </c>
      <c r="G3415" t="s">
        <v>2931</v>
      </c>
      <c r="H3415">
        <v>4160</v>
      </c>
      <c r="I3415" t="s">
        <v>2778</v>
      </c>
      <c r="J3415">
        <v>402244</v>
      </c>
      <c r="K3415" t="s">
        <v>2461</v>
      </c>
      <c r="L3415">
        <v>6130974.8600000003</v>
      </c>
      <c r="M3415">
        <v>2272053.13</v>
      </c>
      <c r="N3415">
        <v>0</v>
      </c>
      <c r="O3415">
        <v>2272053.13</v>
      </c>
      <c r="P3415" t="s">
        <v>607</v>
      </c>
      <c r="Q3415">
        <v>2272053.13</v>
      </c>
      <c r="R3415">
        <v>2306967.89</v>
      </c>
      <c r="S3415">
        <v>0</v>
      </c>
      <c r="T3415" t="s">
        <v>2904</v>
      </c>
      <c r="U3415" s="221">
        <f t="shared" si="107"/>
        <v>0.22720531299999999</v>
      </c>
    </row>
    <row r="3416" spans="1:21" hidden="1">
      <c r="A3416" s="55" t="str">
        <f t="shared" si="106"/>
        <v>Y0D36.2</v>
      </c>
      <c r="B3416" s="55">
        <f>VLOOKUP(J3416,'Mapping-CITI'!A:E,5,0)</f>
        <v>6.2</v>
      </c>
      <c r="D3416" s="42">
        <v>45016</v>
      </c>
      <c r="E3416" s="42">
        <v>45199</v>
      </c>
      <c r="F3416" t="s">
        <v>2904</v>
      </c>
      <c r="G3416" t="s">
        <v>2931</v>
      </c>
      <c r="H3416">
        <v>4160</v>
      </c>
      <c r="I3416" t="s">
        <v>2778</v>
      </c>
      <c r="J3416">
        <v>402257</v>
      </c>
      <c r="K3416" t="s">
        <v>2465</v>
      </c>
      <c r="L3416">
        <v>225838.86</v>
      </c>
      <c r="M3416">
        <v>0</v>
      </c>
      <c r="N3416">
        <v>0</v>
      </c>
      <c r="O3416">
        <v>0</v>
      </c>
      <c r="P3416" t="s">
        <v>607</v>
      </c>
      <c r="Q3416">
        <v>0</v>
      </c>
      <c r="R3416">
        <v>0</v>
      </c>
      <c r="S3416">
        <v>0</v>
      </c>
      <c r="T3416" t="s">
        <v>2904</v>
      </c>
      <c r="U3416" s="221">
        <f t="shared" si="107"/>
        <v>0</v>
      </c>
    </row>
    <row r="3417" spans="1:21" hidden="1">
      <c r="A3417" s="55" t="str">
        <f t="shared" si="106"/>
        <v>Y0D36.4</v>
      </c>
      <c r="B3417" s="55">
        <f>VLOOKUP(J3417,'Mapping-CITI'!A:E,5,0)</f>
        <v>6.4</v>
      </c>
      <c r="D3417" s="42">
        <v>45016</v>
      </c>
      <c r="E3417" s="42">
        <v>45199</v>
      </c>
      <c r="F3417" t="s">
        <v>2904</v>
      </c>
      <c r="G3417" t="s">
        <v>2931</v>
      </c>
      <c r="H3417">
        <v>4160</v>
      </c>
      <c r="I3417" t="s">
        <v>2778</v>
      </c>
      <c r="J3417">
        <v>402381</v>
      </c>
      <c r="K3417" t="s">
        <v>2491</v>
      </c>
      <c r="L3417">
        <v>-280390.59999999998</v>
      </c>
      <c r="M3417">
        <v>0</v>
      </c>
      <c r="N3417">
        <v>61722.11</v>
      </c>
      <c r="O3417">
        <v>-61722.11</v>
      </c>
      <c r="P3417" t="s">
        <v>607</v>
      </c>
      <c r="Q3417">
        <v>-61722.11</v>
      </c>
      <c r="R3417">
        <v>0</v>
      </c>
      <c r="S3417">
        <v>62540.91</v>
      </c>
      <c r="T3417" t="s">
        <v>2904</v>
      </c>
      <c r="U3417" s="221">
        <f t="shared" si="107"/>
        <v>-6.1722110000000004E-3</v>
      </c>
    </row>
    <row r="3418" spans="1:21" hidden="1">
      <c r="A3418" s="55" t="str">
        <f t="shared" si="106"/>
        <v>Y0D36.4</v>
      </c>
      <c r="B3418" s="55">
        <f>VLOOKUP(J3418,'Mapping-CITI'!A:E,5,0)</f>
        <v>6.4</v>
      </c>
      <c r="D3418" s="42">
        <v>45016</v>
      </c>
      <c r="E3418" s="42">
        <v>45199</v>
      </c>
      <c r="F3418" t="s">
        <v>2904</v>
      </c>
      <c r="G3418" t="s">
        <v>2931</v>
      </c>
      <c r="H3418">
        <v>4160</v>
      </c>
      <c r="I3418" t="s">
        <v>2778</v>
      </c>
      <c r="J3418">
        <v>402404</v>
      </c>
      <c r="K3418" t="s">
        <v>2492</v>
      </c>
      <c r="L3418">
        <v>124975.94</v>
      </c>
      <c r="M3418">
        <v>28678.51</v>
      </c>
      <c r="N3418">
        <v>0</v>
      </c>
      <c r="O3418">
        <v>28678.51</v>
      </c>
      <c r="P3418" t="s">
        <v>607</v>
      </c>
      <c r="Q3418">
        <v>28678.51</v>
      </c>
      <c r="R3418">
        <v>28678.51</v>
      </c>
      <c r="S3418">
        <v>0</v>
      </c>
      <c r="T3418" t="s">
        <v>2904</v>
      </c>
      <c r="U3418" s="221">
        <f t="shared" si="107"/>
        <v>2.8678509999999998E-3</v>
      </c>
    </row>
    <row r="3419" spans="1:21" hidden="1">
      <c r="A3419" s="55" t="str">
        <f t="shared" si="106"/>
        <v>Y0D36.4</v>
      </c>
      <c r="B3419" s="55">
        <f>VLOOKUP(J3419,'Mapping-CITI'!A:E,5,0)</f>
        <v>6.4</v>
      </c>
      <c r="D3419" s="42">
        <v>45016</v>
      </c>
      <c r="E3419" s="42">
        <v>45199</v>
      </c>
      <c r="F3419" t="s">
        <v>2904</v>
      </c>
      <c r="G3419" t="s">
        <v>2931</v>
      </c>
      <c r="H3419">
        <v>4170</v>
      </c>
      <c r="I3419" t="s">
        <v>2780</v>
      </c>
      <c r="J3419">
        <v>412511</v>
      </c>
      <c r="K3419" t="s">
        <v>2500</v>
      </c>
      <c r="L3419">
        <v>98429395.290000007</v>
      </c>
      <c r="M3419">
        <v>39346625.729999997</v>
      </c>
      <c r="N3419">
        <v>0</v>
      </c>
      <c r="O3419">
        <v>39346625.729999997</v>
      </c>
      <c r="P3419" t="s">
        <v>607</v>
      </c>
      <c r="Q3419">
        <v>39346625.729999997</v>
      </c>
      <c r="R3419">
        <v>0</v>
      </c>
      <c r="S3419">
        <v>0</v>
      </c>
      <c r="T3419" t="s">
        <v>2904</v>
      </c>
      <c r="U3419" s="221">
        <f t="shared" si="107"/>
        <v>3.9346625729999998</v>
      </c>
    </row>
    <row r="3420" spans="1:21" hidden="1">
      <c r="A3420" s="55" t="str">
        <f t="shared" si="106"/>
        <v>Y0D35.2</v>
      </c>
      <c r="B3420" s="55">
        <f>VLOOKUP(J3420,'Mapping-CITI'!A:E,5,0)</f>
        <v>5.2</v>
      </c>
      <c r="D3420" s="42">
        <v>45016</v>
      </c>
      <c r="E3420" s="42">
        <v>45199</v>
      </c>
      <c r="F3420" t="s">
        <v>2904</v>
      </c>
      <c r="G3420" t="s">
        <v>2931</v>
      </c>
      <c r="H3420">
        <v>4170</v>
      </c>
      <c r="I3420" t="s">
        <v>2780</v>
      </c>
      <c r="J3420">
        <v>413523</v>
      </c>
      <c r="K3420" t="s">
        <v>2502</v>
      </c>
      <c r="L3420">
        <v>0</v>
      </c>
      <c r="M3420">
        <v>35697.86</v>
      </c>
      <c r="N3420">
        <v>8.07</v>
      </c>
      <c r="O3420">
        <v>35689.79</v>
      </c>
      <c r="P3420" t="s">
        <v>607</v>
      </c>
      <c r="Q3420">
        <v>35689.79</v>
      </c>
      <c r="R3420">
        <v>45.28</v>
      </c>
      <c r="S3420">
        <v>8.07</v>
      </c>
      <c r="T3420" t="s">
        <v>2904</v>
      </c>
      <c r="U3420" s="221">
        <f t="shared" si="107"/>
        <v>3.5689789999999999E-3</v>
      </c>
    </row>
    <row r="3421" spans="1:21" hidden="1">
      <c r="A3421" s="55" t="str">
        <f t="shared" si="106"/>
        <v>Y0D35.3</v>
      </c>
      <c r="B3421" s="55">
        <f>VLOOKUP(J3421,'Mapping-CITI'!A:E,5,0)</f>
        <v>5.3</v>
      </c>
      <c r="D3421" s="42">
        <v>45016</v>
      </c>
      <c r="E3421" s="42">
        <v>45199</v>
      </c>
      <c r="F3421" t="s">
        <v>2904</v>
      </c>
      <c r="G3421" t="s">
        <v>2931</v>
      </c>
      <c r="H3421">
        <v>4120</v>
      </c>
      <c r="I3421" t="s">
        <v>2781</v>
      </c>
      <c r="J3421">
        <v>440101</v>
      </c>
      <c r="K3421" t="s">
        <v>2503</v>
      </c>
      <c r="L3421">
        <v>3743723706.7199998</v>
      </c>
      <c r="M3421">
        <v>220535040.11000001</v>
      </c>
      <c r="N3421">
        <v>0</v>
      </c>
      <c r="O3421">
        <v>220535040.11000001</v>
      </c>
      <c r="P3421" t="s">
        <v>607</v>
      </c>
      <c r="Q3421">
        <v>220535040.11000001</v>
      </c>
      <c r="R3421">
        <v>0</v>
      </c>
      <c r="S3421">
        <v>0</v>
      </c>
      <c r="T3421" t="s">
        <v>2904</v>
      </c>
      <c r="U3421" s="221">
        <f t="shared" si="107"/>
        <v>22.053504011000001</v>
      </c>
    </row>
    <row r="3422" spans="1:21" hidden="1">
      <c r="A3422" s="55" t="str">
        <f t="shared" si="106"/>
        <v>Y0D35.3</v>
      </c>
      <c r="B3422" s="55">
        <f>VLOOKUP(J3422,'Mapping-CITI'!A:E,5,0)</f>
        <v>5.3</v>
      </c>
      <c r="D3422" s="42">
        <v>45016</v>
      </c>
      <c r="E3422" s="42">
        <v>45199</v>
      </c>
      <c r="F3422" t="s">
        <v>2904</v>
      </c>
      <c r="G3422" t="s">
        <v>2931</v>
      </c>
      <c r="H3422">
        <v>4130</v>
      </c>
      <c r="I3422" t="s">
        <v>3411</v>
      </c>
      <c r="J3422">
        <v>440108</v>
      </c>
      <c r="K3422" t="s">
        <v>2505</v>
      </c>
      <c r="L3422">
        <v>72249274.629999995</v>
      </c>
      <c r="M3422">
        <v>751725</v>
      </c>
      <c r="N3422">
        <v>0</v>
      </c>
      <c r="O3422">
        <v>751725</v>
      </c>
      <c r="P3422" t="s">
        <v>607</v>
      </c>
      <c r="Q3422">
        <v>751725</v>
      </c>
      <c r="R3422">
        <v>0</v>
      </c>
      <c r="S3422">
        <v>0</v>
      </c>
      <c r="T3422" t="s">
        <v>2904</v>
      </c>
      <c r="U3422" s="221">
        <f t="shared" si="107"/>
        <v>7.5172500000000003E-2</v>
      </c>
    </row>
    <row r="3423" spans="1:21" hidden="1">
      <c r="A3423" s="55" t="str">
        <f t="shared" si="106"/>
        <v>Y0D35.3</v>
      </c>
      <c r="B3423" s="55">
        <f>VLOOKUP(J3423,'Mapping-CITI'!A:E,5,0)</f>
        <v>5.3</v>
      </c>
      <c r="D3423" s="42">
        <v>45016</v>
      </c>
      <c r="E3423" s="42">
        <v>45199</v>
      </c>
      <c r="F3423" t="s">
        <v>2904</v>
      </c>
      <c r="G3423" t="s">
        <v>2931</v>
      </c>
      <c r="H3423">
        <v>4130</v>
      </c>
      <c r="I3423" t="s">
        <v>3411</v>
      </c>
      <c r="J3423">
        <v>440118</v>
      </c>
      <c r="K3423" t="s">
        <v>2629</v>
      </c>
      <c r="L3423">
        <v>7921632649.6800003</v>
      </c>
      <c r="M3423">
        <v>4359864550.8100004</v>
      </c>
      <c r="N3423">
        <v>0</v>
      </c>
      <c r="O3423">
        <v>4359864550.8100004</v>
      </c>
      <c r="P3423" t="s">
        <v>607</v>
      </c>
      <c r="Q3423">
        <v>4359864550.8100004</v>
      </c>
      <c r="R3423">
        <v>0</v>
      </c>
      <c r="S3423">
        <v>0</v>
      </c>
      <c r="T3423" t="s">
        <v>2904</v>
      </c>
      <c r="U3423" s="221">
        <f t="shared" si="107"/>
        <v>435.98645508100003</v>
      </c>
    </row>
    <row r="3424" spans="1:21" hidden="1">
      <c r="A3424" s="55" t="str">
        <f t="shared" si="106"/>
        <v>Y0D35.3</v>
      </c>
      <c r="B3424" s="55">
        <f>VLOOKUP(J3424,'Mapping-CITI'!A:E,5,0)</f>
        <v>5.3</v>
      </c>
      <c r="D3424" s="42">
        <v>45016</v>
      </c>
      <c r="E3424" s="42">
        <v>45199</v>
      </c>
      <c r="F3424" t="s">
        <v>2904</v>
      </c>
      <c r="G3424" t="s">
        <v>2931</v>
      </c>
      <c r="H3424">
        <v>4120</v>
      </c>
      <c r="I3424" t="s">
        <v>2781</v>
      </c>
      <c r="J3424">
        <v>440156</v>
      </c>
      <c r="K3424" t="s">
        <v>2578</v>
      </c>
      <c r="L3424">
        <v>992006</v>
      </c>
      <c r="M3424">
        <v>0</v>
      </c>
      <c r="N3424">
        <v>0</v>
      </c>
      <c r="O3424">
        <v>0</v>
      </c>
      <c r="P3424" t="s">
        <v>607</v>
      </c>
      <c r="Q3424">
        <v>0</v>
      </c>
      <c r="R3424">
        <v>0</v>
      </c>
      <c r="S3424">
        <v>0</v>
      </c>
      <c r="T3424" t="s">
        <v>2904</v>
      </c>
      <c r="U3424" s="221">
        <f t="shared" si="107"/>
        <v>0</v>
      </c>
    </row>
    <row r="3425" spans="1:21" hidden="1">
      <c r="A3425" s="55" t="str">
        <f t="shared" si="106"/>
        <v>Y0D35.3</v>
      </c>
      <c r="B3425" s="55">
        <f>VLOOKUP(J3425,'Mapping-CITI'!A:E,5,0)</f>
        <v>5.3</v>
      </c>
      <c r="D3425" s="42">
        <v>45016</v>
      </c>
      <c r="E3425" s="42">
        <v>45199</v>
      </c>
      <c r="F3425" t="s">
        <v>2904</v>
      </c>
      <c r="G3425" t="s">
        <v>2931</v>
      </c>
      <c r="H3425">
        <v>4120</v>
      </c>
      <c r="I3425" t="s">
        <v>2781</v>
      </c>
      <c r="J3425">
        <v>440158</v>
      </c>
      <c r="K3425" t="s">
        <v>2508</v>
      </c>
      <c r="L3425">
        <v>2630695</v>
      </c>
      <c r="M3425">
        <v>260127.5</v>
      </c>
      <c r="N3425">
        <v>0</v>
      </c>
      <c r="O3425">
        <v>260127.5</v>
      </c>
      <c r="P3425" t="s">
        <v>607</v>
      </c>
      <c r="Q3425">
        <v>260127.5</v>
      </c>
      <c r="R3425">
        <v>0</v>
      </c>
      <c r="S3425">
        <v>0</v>
      </c>
      <c r="T3425" t="s">
        <v>2904</v>
      </c>
      <c r="U3425" s="221">
        <f t="shared" si="107"/>
        <v>2.6012750000000001E-2</v>
      </c>
    </row>
    <row r="3426" spans="1:21" hidden="1">
      <c r="A3426" s="55" t="str">
        <f t="shared" si="106"/>
        <v>Y0D35.3</v>
      </c>
      <c r="B3426" s="55">
        <f>VLOOKUP(J3426,'Mapping-CITI'!A:E,5,0)</f>
        <v>5.3</v>
      </c>
      <c r="D3426" s="42">
        <v>45016</v>
      </c>
      <c r="E3426" s="42">
        <v>45199</v>
      </c>
      <c r="F3426" t="s">
        <v>2904</v>
      </c>
      <c r="G3426" t="s">
        <v>2931</v>
      </c>
      <c r="H3426">
        <v>4120</v>
      </c>
      <c r="I3426" t="s">
        <v>2781</v>
      </c>
      <c r="J3426">
        <v>440159</v>
      </c>
      <c r="K3426" t="s">
        <v>2509</v>
      </c>
      <c r="L3426">
        <v>50498710</v>
      </c>
      <c r="M3426">
        <v>15945588</v>
      </c>
      <c r="N3426">
        <v>0</v>
      </c>
      <c r="O3426">
        <v>15945588</v>
      </c>
      <c r="P3426" t="s">
        <v>607</v>
      </c>
      <c r="Q3426">
        <v>15945588</v>
      </c>
      <c r="R3426">
        <v>0</v>
      </c>
      <c r="S3426">
        <v>0</v>
      </c>
      <c r="T3426" t="s">
        <v>2904</v>
      </c>
      <c r="U3426" s="221">
        <f t="shared" si="107"/>
        <v>1.5945587999999999</v>
      </c>
    </row>
    <row r="3427" spans="1:21" hidden="1">
      <c r="A3427" s="55" t="str">
        <f t="shared" si="106"/>
        <v>Y0D35.5</v>
      </c>
      <c r="B3427" s="55">
        <f>VLOOKUP(J3427,'Mapping-CITI'!A:E,5,0)</f>
        <v>5.5</v>
      </c>
      <c r="D3427" s="42">
        <v>45016</v>
      </c>
      <c r="E3427" s="42">
        <v>45199</v>
      </c>
      <c r="F3427" t="s">
        <v>2904</v>
      </c>
      <c r="G3427" t="s">
        <v>2931</v>
      </c>
      <c r="H3427">
        <v>5110</v>
      </c>
      <c r="I3427" t="s">
        <v>2776</v>
      </c>
      <c r="J3427">
        <v>440225</v>
      </c>
      <c r="K3427" t="s">
        <v>2515</v>
      </c>
      <c r="L3427">
        <v>18549.36</v>
      </c>
      <c r="M3427">
        <v>2767.83</v>
      </c>
      <c r="N3427">
        <v>6.9</v>
      </c>
      <c r="O3427">
        <v>2760.93</v>
      </c>
      <c r="P3427" t="s">
        <v>607</v>
      </c>
      <c r="Q3427">
        <v>2760.93</v>
      </c>
      <c r="R3427">
        <v>2767.83</v>
      </c>
      <c r="S3427">
        <v>6.9</v>
      </c>
      <c r="T3427" t="s">
        <v>2904</v>
      </c>
      <c r="U3427" s="221">
        <f t="shared" si="107"/>
        <v>2.7609299999999999E-4</v>
      </c>
    </row>
    <row r="3428" spans="1:21" hidden="1">
      <c r="A3428" s="55" t="str">
        <f t="shared" si="106"/>
        <v>Y0D36.4</v>
      </c>
      <c r="B3428" s="55">
        <f>VLOOKUP(J3428,'Mapping-CITI'!A:E,5,0)</f>
        <v>6.4</v>
      </c>
      <c r="D3428" s="42">
        <v>45016</v>
      </c>
      <c r="E3428" s="42">
        <v>45199</v>
      </c>
      <c r="F3428" t="s">
        <v>2904</v>
      </c>
      <c r="G3428" t="s">
        <v>2931</v>
      </c>
      <c r="H3428">
        <v>4160</v>
      </c>
      <c r="I3428" t="s">
        <v>2778</v>
      </c>
      <c r="J3428">
        <v>440325</v>
      </c>
      <c r="K3428" t="s">
        <v>2517</v>
      </c>
      <c r="L3428">
        <v>0</v>
      </c>
      <c r="M3428">
        <v>0</v>
      </c>
      <c r="N3428">
        <v>0</v>
      </c>
      <c r="O3428">
        <v>0</v>
      </c>
      <c r="P3428" t="s">
        <v>607</v>
      </c>
      <c r="Q3428">
        <v>0</v>
      </c>
      <c r="R3428">
        <v>0</v>
      </c>
      <c r="S3428">
        <v>0</v>
      </c>
      <c r="T3428" t="s">
        <v>2904</v>
      </c>
      <c r="U3428" s="221">
        <f t="shared" si="107"/>
        <v>0</v>
      </c>
    </row>
    <row r="3429" spans="1:21" hidden="1">
      <c r="A3429" s="55" t="str">
        <f t="shared" si="106"/>
        <v>Y0D36.4</v>
      </c>
      <c r="B3429" s="55">
        <f>VLOOKUP(J3429,'Mapping-CITI'!A:E,5,0)</f>
        <v>6.4</v>
      </c>
      <c r="D3429" s="42">
        <v>45016</v>
      </c>
      <c r="E3429" s="42">
        <v>45199</v>
      </c>
      <c r="F3429" t="s">
        <v>2904</v>
      </c>
      <c r="G3429" t="s">
        <v>2931</v>
      </c>
      <c r="H3429">
        <v>4160</v>
      </c>
      <c r="I3429" t="s">
        <v>2778</v>
      </c>
      <c r="J3429">
        <v>440341</v>
      </c>
      <c r="K3429" t="s">
        <v>2682</v>
      </c>
      <c r="L3429">
        <v>6259083.6600000001</v>
      </c>
      <c r="M3429">
        <v>1800136.78</v>
      </c>
      <c r="N3429">
        <v>73580</v>
      </c>
      <c r="O3429">
        <v>1726556.78</v>
      </c>
      <c r="P3429" t="s">
        <v>607</v>
      </c>
      <c r="Q3429">
        <v>1726556.78</v>
      </c>
      <c r="R3429">
        <v>73580</v>
      </c>
      <c r="S3429">
        <v>73580</v>
      </c>
      <c r="T3429" t="s">
        <v>2904</v>
      </c>
      <c r="U3429" s="221">
        <f t="shared" si="107"/>
        <v>0.17265567800000001</v>
      </c>
    </row>
    <row r="3430" spans="1:21" hidden="1">
      <c r="A3430" s="55" t="str">
        <f t="shared" si="106"/>
        <v>Y0D36.4</v>
      </c>
      <c r="B3430" s="55">
        <f>VLOOKUP(J3430,'Mapping-CITI'!A:E,5,0)</f>
        <v>6.4</v>
      </c>
      <c r="D3430" s="42">
        <v>45016</v>
      </c>
      <c r="E3430" s="42">
        <v>45199</v>
      </c>
      <c r="F3430" t="s">
        <v>2904</v>
      </c>
      <c r="G3430" t="s">
        <v>2931</v>
      </c>
      <c r="H3430">
        <v>4160</v>
      </c>
      <c r="I3430" t="s">
        <v>2778</v>
      </c>
      <c r="J3430">
        <v>440342</v>
      </c>
      <c r="K3430" t="s">
        <v>2683</v>
      </c>
      <c r="L3430">
        <v>6259083.6600000001</v>
      </c>
      <c r="M3430">
        <v>1800136.78</v>
      </c>
      <c r="N3430">
        <v>73580</v>
      </c>
      <c r="O3430">
        <v>1726556.78</v>
      </c>
      <c r="P3430" t="s">
        <v>607</v>
      </c>
      <c r="Q3430">
        <v>1726556.78</v>
      </c>
      <c r="R3430">
        <v>73580</v>
      </c>
      <c r="S3430">
        <v>73580</v>
      </c>
      <c r="T3430" t="s">
        <v>2904</v>
      </c>
      <c r="U3430" s="221">
        <f t="shared" si="107"/>
        <v>0.17265567800000001</v>
      </c>
    </row>
    <row r="3431" spans="1:21" hidden="1">
      <c r="A3431" s="55" t="str">
        <f t="shared" si="106"/>
        <v>Y0D36.4</v>
      </c>
      <c r="B3431" s="55">
        <f>VLOOKUP(J3431,'Mapping-CITI'!A:E,5,0)</f>
        <v>6.4</v>
      </c>
      <c r="D3431" s="42">
        <v>45016</v>
      </c>
      <c r="E3431" s="42">
        <v>45199</v>
      </c>
      <c r="F3431" t="s">
        <v>2904</v>
      </c>
      <c r="G3431" t="s">
        <v>2931</v>
      </c>
      <c r="H3431">
        <v>4160</v>
      </c>
      <c r="I3431" t="s">
        <v>2778</v>
      </c>
      <c r="J3431">
        <v>440416</v>
      </c>
      <c r="K3431" t="s">
        <v>664</v>
      </c>
      <c r="L3431">
        <v>1230342.81</v>
      </c>
      <c r="M3431">
        <v>3105680.22</v>
      </c>
      <c r="N3431">
        <v>2891426.84</v>
      </c>
      <c r="O3431">
        <v>214253.38</v>
      </c>
      <c r="P3431" t="s">
        <v>607</v>
      </c>
      <c r="Q3431">
        <v>214253.38</v>
      </c>
      <c r="R3431">
        <v>365156.1</v>
      </c>
      <c r="S3431">
        <v>2891426.84</v>
      </c>
      <c r="T3431" t="s">
        <v>2904</v>
      </c>
      <c r="U3431" s="221">
        <f t="shared" si="107"/>
        <v>2.1425338000000037E-2</v>
      </c>
    </row>
    <row r="3432" spans="1:21" hidden="1">
      <c r="A3432" s="55" t="str">
        <f t="shared" si="106"/>
        <v>Y0D3Ignore</v>
      </c>
      <c r="B3432" s="55" t="str">
        <f>VLOOKUP(J3432,'Mapping-CITI'!A:E,5,0)</f>
        <v>Ignore</v>
      </c>
      <c r="D3432" s="42">
        <v>45016</v>
      </c>
      <c r="E3432" s="42">
        <v>45199</v>
      </c>
      <c r="F3432" t="s">
        <v>2904</v>
      </c>
      <c r="G3432" t="s">
        <v>2931</v>
      </c>
      <c r="H3432">
        <v>4160</v>
      </c>
      <c r="I3432" t="s">
        <v>2778</v>
      </c>
      <c r="J3432">
        <v>440425</v>
      </c>
      <c r="K3432" t="s">
        <v>2519</v>
      </c>
      <c r="L3432">
        <v>23631514.27</v>
      </c>
      <c r="M3432">
        <v>3589564.66</v>
      </c>
      <c r="N3432">
        <v>0</v>
      </c>
      <c r="O3432">
        <v>3589564.66</v>
      </c>
      <c r="P3432" t="s">
        <v>607</v>
      </c>
      <c r="Q3432">
        <v>3589564.66</v>
      </c>
      <c r="R3432">
        <v>4825043.1399999997</v>
      </c>
      <c r="S3432">
        <v>0</v>
      </c>
      <c r="T3432" t="s">
        <v>2904</v>
      </c>
      <c r="U3432" s="221">
        <f t="shared" si="107"/>
        <v>0.35895646600000003</v>
      </c>
    </row>
    <row r="3433" spans="1:21" hidden="1">
      <c r="A3433" s="55" t="str">
        <f t="shared" si="106"/>
        <v>Y0D3Ignore</v>
      </c>
      <c r="B3433" s="55" t="str">
        <f>VLOOKUP(J3433,'Mapping-CITI'!A:E,5,0)</f>
        <v>Ignore</v>
      </c>
      <c r="D3433" s="42">
        <v>45016</v>
      </c>
      <c r="E3433" s="42">
        <v>45199</v>
      </c>
      <c r="F3433" t="s">
        <v>2904</v>
      </c>
      <c r="G3433" t="s">
        <v>2931</v>
      </c>
      <c r="H3433">
        <v>4160</v>
      </c>
      <c r="I3433" t="s">
        <v>2778</v>
      </c>
      <c r="J3433">
        <v>440433</v>
      </c>
      <c r="K3433" t="s">
        <v>2522</v>
      </c>
      <c r="L3433">
        <v>126710.94</v>
      </c>
      <c r="M3433">
        <v>271469.95</v>
      </c>
      <c r="N3433">
        <v>0</v>
      </c>
      <c r="O3433">
        <v>271469.95</v>
      </c>
      <c r="P3433" t="s">
        <v>607</v>
      </c>
      <c r="Q3433">
        <v>271469.95</v>
      </c>
      <c r="R3433">
        <v>271469.95</v>
      </c>
      <c r="S3433">
        <v>0</v>
      </c>
      <c r="T3433" t="s">
        <v>2904</v>
      </c>
      <c r="U3433" s="221">
        <f t="shared" si="107"/>
        <v>2.7146995E-2</v>
      </c>
    </row>
    <row r="3434" spans="1:21" hidden="1">
      <c r="A3434" s="55" t="str">
        <f t="shared" si="106"/>
        <v>Y0D36.4</v>
      </c>
      <c r="B3434" s="55">
        <f>VLOOKUP(J3434,'Mapping-CITI'!A:E,5,0)</f>
        <v>6.4</v>
      </c>
      <c r="D3434" s="42">
        <v>45016</v>
      </c>
      <c r="E3434" s="42">
        <v>45199</v>
      </c>
      <c r="F3434" t="s">
        <v>2904</v>
      </c>
      <c r="G3434" t="s">
        <v>2931</v>
      </c>
      <c r="H3434">
        <v>4160</v>
      </c>
      <c r="I3434" t="s">
        <v>2778</v>
      </c>
      <c r="J3434">
        <v>440445</v>
      </c>
      <c r="K3434" t="s">
        <v>2596</v>
      </c>
      <c r="L3434">
        <v>83284.56</v>
      </c>
      <c r="M3434">
        <v>322230.06</v>
      </c>
      <c r="N3434">
        <v>322230.06</v>
      </c>
      <c r="O3434">
        <v>0</v>
      </c>
      <c r="P3434" t="s">
        <v>607</v>
      </c>
      <c r="Q3434">
        <v>0</v>
      </c>
      <c r="R3434">
        <v>322230.06</v>
      </c>
      <c r="S3434">
        <v>322230.06</v>
      </c>
      <c r="T3434" t="s">
        <v>2904</v>
      </c>
      <c r="U3434" s="221">
        <f t="shared" si="107"/>
        <v>0</v>
      </c>
    </row>
    <row r="3435" spans="1:21" hidden="1">
      <c r="A3435" s="55" t="str">
        <f t="shared" si="106"/>
        <v>Y0D36.4</v>
      </c>
      <c r="B3435" s="55">
        <f>VLOOKUP(J3435,'Mapping-CITI'!A:E,5,0)</f>
        <v>6.4</v>
      </c>
      <c r="D3435" s="42">
        <v>45016</v>
      </c>
      <c r="E3435" s="42">
        <v>45199</v>
      </c>
      <c r="F3435" t="s">
        <v>2904</v>
      </c>
      <c r="G3435" t="s">
        <v>2931</v>
      </c>
      <c r="H3435">
        <v>4160</v>
      </c>
      <c r="I3435" t="s">
        <v>2778</v>
      </c>
      <c r="J3435">
        <v>440485</v>
      </c>
      <c r="K3435" t="s">
        <v>2517</v>
      </c>
      <c r="L3435">
        <v>0</v>
      </c>
      <c r="M3435">
        <v>0</v>
      </c>
      <c r="N3435">
        <v>0</v>
      </c>
      <c r="O3435">
        <v>0</v>
      </c>
      <c r="P3435" t="s">
        <v>607</v>
      </c>
      <c r="Q3435">
        <v>0</v>
      </c>
      <c r="R3435">
        <v>0</v>
      </c>
      <c r="S3435">
        <v>0</v>
      </c>
      <c r="T3435" t="s">
        <v>2904</v>
      </c>
      <c r="U3435" s="221">
        <f t="shared" si="107"/>
        <v>0</v>
      </c>
    </row>
    <row r="3436" spans="1:21" hidden="1">
      <c r="A3436" s="55" t="str">
        <f t="shared" si="106"/>
        <v>Y0D36.4</v>
      </c>
      <c r="B3436" s="55">
        <f>VLOOKUP(J3436,'Mapping-CITI'!A:E,5,0)</f>
        <v>6.4</v>
      </c>
      <c r="D3436" s="42">
        <v>45016</v>
      </c>
      <c r="E3436" s="42">
        <v>45199</v>
      </c>
      <c r="F3436" t="s">
        <v>2904</v>
      </c>
      <c r="G3436" t="s">
        <v>2931</v>
      </c>
      <c r="H3436">
        <v>4160</v>
      </c>
      <c r="I3436" t="s">
        <v>2778</v>
      </c>
      <c r="J3436">
        <v>440509</v>
      </c>
      <c r="K3436" t="s">
        <v>2524</v>
      </c>
      <c r="L3436">
        <v>5443854.3799999999</v>
      </c>
      <c r="M3436">
        <v>1827046.58</v>
      </c>
      <c r="N3436">
        <v>0</v>
      </c>
      <c r="O3436">
        <v>1827046.58</v>
      </c>
      <c r="P3436" t="s">
        <v>607</v>
      </c>
      <c r="Q3436">
        <v>1827046.58</v>
      </c>
      <c r="R3436">
        <v>0</v>
      </c>
      <c r="S3436">
        <v>0</v>
      </c>
      <c r="T3436" t="s">
        <v>2904</v>
      </c>
      <c r="U3436" s="221">
        <f t="shared" si="107"/>
        <v>0.18270465800000002</v>
      </c>
    </row>
    <row r="3437" spans="1:21" hidden="1">
      <c r="A3437" s="55" t="str">
        <f t="shared" si="106"/>
        <v>Y0D3Ignore</v>
      </c>
      <c r="B3437" s="55" t="str">
        <f>VLOOKUP(J3437,'Mapping-CITI'!A:E,5,0)</f>
        <v>Ignore</v>
      </c>
      <c r="D3437" s="42">
        <v>45016</v>
      </c>
      <c r="E3437" s="42">
        <v>45199</v>
      </c>
      <c r="F3437" t="s">
        <v>2904</v>
      </c>
      <c r="G3437" t="s">
        <v>2931</v>
      </c>
      <c r="H3437">
        <v>9300</v>
      </c>
      <c r="I3437" t="s">
        <v>3412</v>
      </c>
      <c r="J3437">
        <v>501201</v>
      </c>
      <c r="K3437" t="s">
        <v>2699</v>
      </c>
      <c r="L3437">
        <v>0</v>
      </c>
      <c r="M3437">
        <v>0</v>
      </c>
      <c r="N3437">
        <v>0</v>
      </c>
      <c r="O3437">
        <v>0</v>
      </c>
      <c r="P3437" t="s">
        <v>607</v>
      </c>
      <c r="Q3437">
        <v>0</v>
      </c>
      <c r="R3437">
        <v>0</v>
      </c>
      <c r="S3437">
        <v>0</v>
      </c>
      <c r="T3437" t="s">
        <v>2904</v>
      </c>
      <c r="U3437" s="221">
        <f t="shared" si="107"/>
        <v>0</v>
      </c>
    </row>
    <row r="3438" spans="1:21" hidden="1">
      <c r="A3438" s="55" t="str">
        <f t="shared" si="106"/>
        <v>Y0D3Ignore</v>
      </c>
      <c r="B3438" s="55" t="str">
        <f>VLOOKUP(J3438,'Mapping-CITI'!A:E,5,0)</f>
        <v>Ignore</v>
      </c>
      <c r="D3438" s="42">
        <v>45016</v>
      </c>
      <c r="E3438" s="42">
        <v>45199</v>
      </c>
      <c r="F3438" t="s">
        <v>2904</v>
      </c>
      <c r="G3438" t="s">
        <v>2931</v>
      </c>
      <c r="H3438">
        <v>9300</v>
      </c>
      <c r="I3438" t="s">
        <v>3412</v>
      </c>
      <c r="J3438">
        <v>501202</v>
      </c>
      <c r="K3438" t="s">
        <v>2700</v>
      </c>
      <c r="L3438">
        <v>0</v>
      </c>
      <c r="M3438">
        <v>0</v>
      </c>
      <c r="N3438">
        <v>0</v>
      </c>
      <c r="O3438">
        <v>0</v>
      </c>
      <c r="P3438" t="s">
        <v>607</v>
      </c>
      <c r="Q3438">
        <v>0</v>
      </c>
      <c r="R3438">
        <v>0</v>
      </c>
      <c r="S3438">
        <v>0</v>
      </c>
      <c r="T3438" t="s">
        <v>2904</v>
      </c>
      <c r="U3438" s="221">
        <f t="shared" si="107"/>
        <v>0</v>
      </c>
    </row>
    <row r="3439" spans="1:21" hidden="1">
      <c r="A3439" s="55" t="str">
        <f t="shared" si="106"/>
        <v>Y0D3Ignore</v>
      </c>
      <c r="B3439" s="55" t="str">
        <f>VLOOKUP(J3439,'Mapping-CITI'!A:E,5,0)</f>
        <v>Ignore</v>
      </c>
      <c r="D3439" s="42">
        <v>45016</v>
      </c>
      <c r="E3439" s="42">
        <v>45199</v>
      </c>
      <c r="F3439" t="s">
        <v>2904</v>
      </c>
      <c r="G3439" t="s">
        <v>2931</v>
      </c>
      <c r="H3439">
        <v>9300</v>
      </c>
      <c r="I3439" t="s">
        <v>3412</v>
      </c>
      <c r="J3439">
        <v>601201</v>
      </c>
      <c r="K3439" t="s">
        <v>2625</v>
      </c>
      <c r="L3439">
        <v>13654727809.969999</v>
      </c>
      <c r="M3439">
        <v>98560651964.75</v>
      </c>
      <c r="N3439">
        <v>99552557029.75</v>
      </c>
      <c r="O3439">
        <v>12662822744.969999</v>
      </c>
      <c r="P3439" t="s">
        <v>607</v>
      </c>
      <c r="Q3439">
        <v>12662822744.969999</v>
      </c>
      <c r="R3439">
        <v>0</v>
      </c>
      <c r="S3439">
        <v>0</v>
      </c>
      <c r="T3439" t="s">
        <v>2904</v>
      </c>
      <c r="U3439" s="221">
        <f t="shared" si="107"/>
        <v>-99.190506499999998</v>
      </c>
    </row>
    <row r="3440" spans="1:21" hidden="1">
      <c r="A3440" s="55" t="str">
        <f t="shared" si="106"/>
        <v>Y0D3Ignore</v>
      </c>
      <c r="B3440" s="55" t="str">
        <f>VLOOKUP(J3440,'Mapping-CITI'!A:E,5,0)</f>
        <v>Ignore</v>
      </c>
      <c r="D3440" s="42">
        <v>45016</v>
      </c>
      <c r="E3440" s="42">
        <v>45199</v>
      </c>
      <c r="F3440" t="s">
        <v>2904</v>
      </c>
      <c r="G3440" t="s">
        <v>2931</v>
      </c>
      <c r="H3440">
        <v>9300</v>
      </c>
      <c r="I3440" t="s">
        <v>3412</v>
      </c>
      <c r="J3440">
        <v>601202</v>
      </c>
      <c r="K3440" t="s">
        <v>2626</v>
      </c>
      <c r="L3440">
        <v>-13654727809.969999</v>
      </c>
      <c r="M3440">
        <v>99552557029.75</v>
      </c>
      <c r="N3440">
        <v>98560651964.75</v>
      </c>
      <c r="O3440">
        <v>-12662822744.969999</v>
      </c>
      <c r="P3440" t="s">
        <v>607</v>
      </c>
      <c r="Q3440">
        <v>-12662822744.969999</v>
      </c>
      <c r="R3440">
        <v>0</v>
      </c>
      <c r="S3440">
        <v>0</v>
      </c>
      <c r="T3440" t="s">
        <v>2904</v>
      </c>
      <c r="U3440" s="221">
        <f t="shared" si="107"/>
        <v>99.190506499999998</v>
      </c>
    </row>
    <row r="3441" spans="1:21" hidden="1">
      <c r="A3441" s="55" t="str">
        <f t="shared" si="106"/>
        <v>Y0D50</v>
      </c>
      <c r="B3441" s="55">
        <f>VLOOKUP(J3441,'Mapping-CITI'!A:E,5,0)</f>
        <v>0</v>
      </c>
      <c r="D3441" s="42">
        <v>45016</v>
      </c>
      <c r="E3441" s="42">
        <v>45199</v>
      </c>
      <c r="F3441" t="s">
        <v>2905</v>
      </c>
      <c r="G3441" t="s">
        <v>2933</v>
      </c>
      <c r="H3441">
        <v>1210</v>
      </c>
      <c r="I3441" t="s">
        <v>2767</v>
      </c>
      <c r="J3441">
        <v>101101</v>
      </c>
      <c r="K3441" t="s">
        <v>2004</v>
      </c>
      <c r="L3441">
        <v>3220410368.4899998</v>
      </c>
      <c r="M3441">
        <v>654485616.11000001</v>
      </c>
      <c r="N3441">
        <v>536669420.93000001</v>
      </c>
      <c r="O3441">
        <v>3338226563.6700001</v>
      </c>
      <c r="P3441" t="s">
        <v>607</v>
      </c>
      <c r="Q3441">
        <v>3338226563.6700001</v>
      </c>
      <c r="R3441">
        <v>0</v>
      </c>
      <c r="S3441">
        <v>0</v>
      </c>
      <c r="T3441" t="s">
        <v>2905</v>
      </c>
      <c r="U3441" s="221">
        <f t="shared" si="107"/>
        <v>11.781619518000001</v>
      </c>
    </row>
    <row r="3442" spans="1:21" hidden="1">
      <c r="A3442" s="55" t="str">
        <f t="shared" si="106"/>
        <v>Y0D50</v>
      </c>
      <c r="B3442" s="55">
        <f>VLOOKUP(J3442,'Mapping-CITI'!A:E,5,0)</f>
        <v>0</v>
      </c>
      <c r="D3442" s="42">
        <v>45016</v>
      </c>
      <c r="E3442" s="42">
        <v>45199</v>
      </c>
      <c r="F3442" t="s">
        <v>2905</v>
      </c>
      <c r="G3442" t="s">
        <v>2933</v>
      </c>
      <c r="H3442">
        <v>1210</v>
      </c>
      <c r="I3442" t="s">
        <v>2767</v>
      </c>
      <c r="J3442">
        <v>102104</v>
      </c>
      <c r="K3442" t="s">
        <v>2007</v>
      </c>
      <c r="L3442">
        <v>256845902.68000001</v>
      </c>
      <c r="M3442">
        <v>19409165603.66</v>
      </c>
      <c r="N3442">
        <v>19387488784.900002</v>
      </c>
      <c r="O3442">
        <v>278522721.44</v>
      </c>
      <c r="P3442" t="s">
        <v>607</v>
      </c>
      <c r="Q3442">
        <v>278522721.44</v>
      </c>
      <c r="R3442">
        <v>0</v>
      </c>
      <c r="S3442">
        <v>0</v>
      </c>
      <c r="T3442" t="s">
        <v>2905</v>
      </c>
      <c r="U3442" s="221">
        <f t="shared" si="107"/>
        <v>2.1676818759998322</v>
      </c>
    </row>
    <row r="3443" spans="1:21" hidden="1">
      <c r="A3443" s="55" t="str">
        <f t="shared" si="106"/>
        <v>Y0D50</v>
      </c>
      <c r="B3443" s="55">
        <f>VLOOKUP(J3443,'Mapping-CITI'!A:E,5,0)</f>
        <v>0</v>
      </c>
      <c r="D3443" s="42">
        <v>45016</v>
      </c>
      <c r="E3443" s="42">
        <v>45199</v>
      </c>
      <c r="F3443" t="s">
        <v>2905</v>
      </c>
      <c r="G3443" t="s">
        <v>2933</v>
      </c>
      <c r="H3443">
        <v>1700</v>
      </c>
      <c r="I3443" t="s">
        <v>2768</v>
      </c>
      <c r="J3443">
        <v>106103</v>
      </c>
      <c r="K3443" t="s">
        <v>2783</v>
      </c>
      <c r="L3443">
        <v>1319966.53</v>
      </c>
      <c r="M3443">
        <v>3431794.34</v>
      </c>
      <c r="N3443">
        <v>3170686.17</v>
      </c>
      <c r="O3443">
        <v>1581074.7</v>
      </c>
      <c r="P3443" t="s">
        <v>607</v>
      </c>
      <c r="Q3443">
        <v>1581074.7</v>
      </c>
      <c r="R3443">
        <v>3431794.34</v>
      </c>
      <c r="S3443">
        <v>3170686.17</v>
      </c>
      <c r="T3443" t="s">
        <v>2905</v>
      </c>
      <c r="U3443" s="221">
        <f t="shared" si="107"/>
        <v>2.6110816999999991E-2</v>
      </c>
    </row>
    <row r="3444" spans="1:21" hidden="1">
      <c r="A3444" s="55" t="str">
        <f t="shared" si="106"/>
        <v>Y0D5Ignore</v>
      </c>
      <c r="B3444" s="55" t="str">
        <f>VLOOKUP(J3444,'Mapping-CITI'!A:E,5,0)</f>
        <v>Ignore</v>
      </c>
      <c r="D3444" s="42">
        <v>45016</v>
      </c>
      <c r="E3444" s="42">
        <v>45199</v>
      </c>
      <c r="F3444" t="s">
        <v>2905</v>
      </c>
      <c r="G3444" t="s">
        <v>2933</v>
      </c>
      <c r="H3444">
        <v>1700</v>
      </c>
      <c r="I3444" t="s">
        <v>2768</v>
      </c>
      <c r="J3444">
        <v>106106</v>
      </c>
      <c r="K3444" t="s">
        <v>2784</v>
      </c>
      <c r="L3444">
        <v>42021.95</v>
      </c>
      <c r="M3444">
        <v>62366.32</v>
      </c>
      <c r="N3444">
        <v>45049.09</v>
      </c>
      <c r="O3444">
        <v>59339.18</v>
      </c>
      <c r="P3444" t="s">
        <v>607</v>
      </c>
      <c r="Q3444">
        <v>59339.18</v>
      </c>
      <c r="R3444">
        <v>62366.32</v>
      </c>
      <c r="S3444">
        <v>45049.09</v>
      </c>
      <c r="T3444" t="s">
        <v>2905</v>
      </c>
      <c r="U3444" s="221">
        <f t="shared" si="107"/>
        <v>1.7317230000000003E-3</v>
      </c>
    </row>
    <row r="3445" spans="1:21" hidden="1">
      <c r="A3445" s="55" t="str">
        <f t="shared" si="106"/>
        <v>Y0D50</v>
      </c>
      <c r="B3445" s="55">
        <f>VLOOKUP(J3445,'Mapping-CITI'!A:E,5,0)</f>
        <v>0</v>
      </c>
      <c r="D3445" s="42">
        <v>45016</v>
      </c>
      <c r="E3445" s="42">
        <v>45199</v>
      </c>
      <c r="F3445" t="s">
        <v>2905</v>
      </c>
      <c r="G3445" t="s">
        <v>2933</v>
      </c>
      <c r="H3445">
        <v>1400</v>
      </c>
      <c r="I3445" t="s">
        <v>2773</v>
      </c>
      <c r="J3445">
        <v>107111</v>
      </c>
      <c r="K3445" t="s">
        <v>2016</v>
      </c>
      <c r="L3445">
        <v>0</v>
      </c>
      <c r="M3445">
        <v>41707931.299999997</v>
      </c>
      <c r="N3445">
        <v>40103814.100000001</v>
      </c>
      <c r="O3445">
        <v>1604117.2</v>
      </c>
      <c r="P3445" t="s">
        <v>607</v>
      </c>
      <c r="Q3445">
        <v>1604117.2</v>
      </c>
      <c r="R3445">
        <v>0</v>
      </c>
      <c r="S3445">
        <v>0</v>
      </c>
      <c r="T3445" t="s">
        <v>2905</v>
      </c>
      <c r="U3445" s="221">
        <f t="shared" si="107"/>
        <v>0.16041171999999956</v>
      </c>
    </row>
    <row r="3446" spans="1:21" hidden="1">
      <c r="A3446" s="55" t="str">
        <f t="shared" si="106"/>
        <v>Y0D50</v>
      </c>
      <c r="B3446" s="55">
        <f>VLOOKUP(J3446,'Mapping-CITI'!A:E,5,0)</f>
        <v>0</v>
      </c>
      <c r="D3446" s="42">
        <v>45016</v>
      </c>
      <c r="E3446" s="42">
        <v>45199</v>
      </c>
      <c r="F3446" t="s">
        <v>2905</v>
      </c>
      <c r="G3446" t="s">
        <v>2933</v>
      </c>
      <c r="H3446">
        <v>1230</v>
      </c>
      <c r="I3446" t="s">
        <v>2772</v>
      </c>
      <c r="J3446">
        <v>111126</v>
      </c>
      <c r="K3446" t="s">
        <v>2022</v>
      </c>
      <c r="L3446">
        <v>49375.92</v>
      </c>
      <c r="M3446">
        <v>54194.89</v>
      </c>
      <c r="N3446">
        <v>0</v>
      </c>
      <c r="O3446">
        <v>103570.81</v>
      </c>
      <c r="P3446" t="s">
        <v>607</v>
      </c>
      <c r="Q3446">
        <v>103570.81</v>
      </c>
      <c r="R3446">
        <v>0</v>
      </c>
      <c r="S3446">
        <v>0</v>
      </c>
      <c r="T3446" t="s">
        <v>2905</v>
      </c>
      <c r="U3446" s="221">
        <f t="shared" si="107"/>
        <v>5.4194889999999996E-3</v>
      </c>
    </row>
    <row r="3447" spans="1:21" hidden="1">
      <c r="A3447" s="55" t="str">
        <f t="shared" si="106"/>
        <v>Y0D50</v>
      </c>
      <c r="B3447" s="55">
        <f>VLOOKUP(J3447,'Mapping-CITI'!A:E,5,0)</f>
        <v>0</v>
      </c>
      <c r="D3447" s="42">
        <v>45016</v>
      </c>
      <c r="E3447" s="42">
        <v>45199</v>
      </c>
      <c r="F3447" t="s">
        <v>2905</v>
      </c>
      <c r="G3447" t="s">
        <v>2933</v>
      </c>
      <c r="H3447">
        <v>1400</v>
      </c>
      <c r="I3447" t="s">
        <v>2773</v>
      </c>
      <c r="J3447">
        <v>111137</v>
      </c>
      <c r="K3447" t="s">
        <v>2027</v>
      </c>
      <c r="L3447">
        <v>0</v>
      </c>
      <c r="M3447">
        <v>703.12</v>
      </c>
      <c r="N3447">
        <v>703.12</v>
      </c>
      <c r="O3447">
        <v>0</v>
      </c>
      <c r="P3447" t="s">
        <v>607</v>
      </c>
      <c r="Q3447">
        <v>0</v>
      </c>
      <c r="R3447">
        <v>703.12</v>
      </c>
      <c r="S3447">
        <v>703.12</v>
      </c>
      <c r="T3447" t="s">
        <v>2905</v>
      </c>
      <c r="U3447" s="221">
        <f t="shared" si="107"/>
        <v>0</v>
      </c>
    </row>
    <row r="3448" spans="1:21" hidden="1">
      <c r="A3448" s="55" t="str">
        <f t="shared" si="106"/>
        <v>Y0D50</v>
      </c>
      <c r="B3448" s="55">
        <f>VLOOKUP(J3448,'Mapping-CITI'!A:E,5,0)</f>
        <v>0</v>
      </c>
      <c r="D3448" s="42">
        <v>45016</v>
      </c>
      <c r="E3448" s="42">
        <v>45199</v>
      </c>
      <c r="F3448" t="s">
        <v>2905</v>
      </c>
      <c r="G3448" t="s">
        <v>2933</v>
      </c>
      <c r="H3448">
        <v>1400</v>
      </c>
      <c r="I3448" t="s">
        <v>2773</v>
      </c>
      <c r="J3448">
        <v>111181</v>
      </c>
      <c r="K3448" t="s">
        <v>2028</v>
      </c>
      <c r="L3448">
        <v>552802.59</v>
      </c>
      <c r="M3448">
        <v>0</v>
      </c>
      <c r="N3448">
        <v>0</v>
      </c>
      <c r="O3448">
        <v>552802.59</v>
      </c>
      <c r="P3448" t="s">
        <v>607</v>
      </c>
      <c r="Q3448">
        <v>552802.59</v>
      </c>
      <c r="R3448">
        <v>0</v>
      </c>
      <c r="S3448">
        <v>0</v>
      </c>
      <c r="T3448" t="s">
        <v>2905</v>
      </c>
      <c r="U3448" s="221">
        <f t="shared" si="107"/>
        <v>0</v>
      </c>
    </row>
    <row r="3449" spans="1:21" hidden="1">
      <c r="A3449" s="55" t="str">
        <f t="shared" si="106"/>
        <v>Y0D50</v>
      </c>
      <c r="B3449" s="55">
        <f>VLOOKUP(J3449,'Mapping-CITI'!A:E,5,0)</f>
        <v>0</v>
      </c>
      <c r="D3449" s="42">
        <v>45016</v>
      </c>
      <c r="E3449" s="42">
        <v>45199</v>
      </c>
      <c r="F3449" t="s">
        <v>2905</v>
      </c>
      <c r="G3449" t="s">
        <v>2933</v>
      </c>
      <c r="H3449">
        <v>1400</v>
      </c>
      <c r="I3449" t="s">
        <v>2773</v>
      </c>
      <c r="J3449">
        <v>111182</v>
      </c>
      <c r="K3449" t="s">
        <v>2029</v>
      </c>
      <c r="L3449">
        <v>543514.54</v>
      </c>
      <c r="M3449">
        <v>0</v>
      </c>
      <c r="N3449">
        <v>0</v>
      </c>
      <c r="O3449">
        <v>543514.54</v>
      </c>
      <c r="P3449" t="s">
        <v>607</v>
      </c>
      <c r="Q3449">
        <v>543514.54</v>
      </c>
      <c r="R3449">
        <v>0</v>
      </c>
      <c r="S3449">
        <v>0</v>
      </c>
      <c r="T3449" t="s">
        <v>2905</v>
      </c>
      <c r="U3449" s="221">
        <f t="shared" si="107"/>
        <v>0</v>
      </c>
    </row>
    <row r="3450" spans="1:21" hidden="1">
      <c r="A3450" s="55" t="str">
        <f t="shared" si="106"/>
        <v>Y0D50</v>
      </c>
      <c r="B3450" s="55">
        <f>VLOOKUP(J3450,'Mapping-CITI'!A:E,5,0)</f>
        <v>0</v>
      </c>
      <c r="D3450" s="42">
        <v>45016</v>
      </c>
      <c r="E3450" s="42">
        <v>45199</v>
      </c>
      <c r="F3450" t="s">
        <v>2905</v>
      </c>
      <c r="G3450" t="s">
        <v>2933</v>
      </c>
      <c r="H3450">
        <v>1400</v>
      </c>
      <c r="I3450" t="s">
        <v>2773</v>
      </c>
      <c r="J3450">
        <v>111183</v>
      </c>
      <c r="K3450" t="s">
        <v>2030</v>
      </c>
      <c r="L3450">
        <v>194828.09</v>
      </c>
      <c r="M3450">
        <v>0</v>
      </c>
      <c r="N3450">
        <v>0</v>
      </c>
      <c r="O3450">
        <v>194828.09</v>
      </c>
      <c r="P3450" t="s">
        <v>607</v>
      </c>
      <c r="Q3450">
        <v>194828.09</v>
      </c>
      <c r="R3450">
        <v>0</v>
      </c>
      <c r="S3450">
        <v>0</v>
      </c>
      <c r="T3450" t="s">
        <v>2905</v>
      </c>
      <c r="U3450" s="221">
        <f t="shared" si="107"/>
        <v>0</v>
      </c>
    </row>
    <row r="3451" spans="1:21" hidden="1">
      <c r="A3451" s="55" t="str">
        <f t="shared" si="106"/>
        <v>Y0D50</v>
      </c>
      <c r="B3451" s="55">
        <f>VLOOKUP(J3451,'Mapping-CITI'!A:E,5,0)</f>
        <v>0</v>
      </c>
      <c r="D3451" s="42">
        <v>45016</v>
      </c>
      <c r="E3451" s="42">
        <v>45199</v>
      </c>
      <c r="F3451" t="s">
        <v>2905</v>
      </c>
      <c r="G3451" t="s">
        <v>2933</v>
      </c>
      <c r="H3451">
        <v>1400</v>
      </c>
      <c r="I3451" t="s">
        <v>2773</v>
      </c>
      <c r="J3451">
        <v>111184</v>
      </c>
      <c r="K3451" t="s">
        <v>2031</v>
      </c>
      <c r="L3451">
        <v>41338.32</v>
      </c>
      <c r="M3451">
        <v>0</v>
      </c>
      <c r="N3451">
        <v>0</v>
      </c>
      <c r="O3451">
        <v>41338.32</v>
      </c>
      <c r="P3451" t="s">
        <v>607</v>
      </c>
      <c r="Q3451">
        <v>41338.32</v>
      </c>
      <c r="R3451">
        <v>0</v>
      </c>
      <c r="S3451">
        <v>0</v>
      </c>
      <c r="T3451" t="s">
        <v>2905</v>
      </c>
      <c r="U3451" s="221">
        <f t="shared" si="107"/>
        <v>0</v>
      </c>
    </row>
    <row r="3452" spans="1:21" hidden="1">
      <c r="A3452" s="55" t="str">
        <f t="shared" si="106"/>
        <v>Y0D50</v>
      </c>
      <c r="B3452" s="55">
        <f>VLOOKUP(J3452,'Mapping-CITI'!A:E,5,0)</f>
        <v>0</v>
      </c>
      <c r="D3452" s="42">
        <v>45016</v>
      </c>
      <c r="E3452" s="42">
        <v>45199</v>
      </c>
      <c r="F3452" t="s">
        <v>2905</v>
      </c>
      <c r="G3452" t="s">
        <v>2933</v>
      </c>
      <c r="H3452">
        <v>1400</v>
      </c>
      <c r="I3452" t="s">
        <v>2773</v>
      </c>
      <c r="J3452">
        <v>111220</v>
      </c>
      <c r="K3452" t="s">
        <v>2655</v>
      </c>
      <c r="L3452">
        <v>12619700</v>
      </c>
      <c r="M3452">
        <v>2246933050</v>
      </c>
      <c r="N3452">
        <v>2244100200</v>
      </c>
      <c r="O3452">
        <v>15452550</v>
      </c>
      <c r="P3452" t="s">
        <v>607</v>
      </c>
      <c r="Q3452">
        <v>15452550</v>
      </c>
      <c r="R3452">
        <v>2246933050</v>
      </c>
      <c r="S3452">
        <v>2244100200</v>
      </c>
      <c r="T3452" t="s">
        <v>2905</v>
      </c>
      <c r="U3452" s="221">
        <f t="shared" si="107"/>
        <v>0.28328500000000001</v>
      </c>
    </row>
    <row r="3453" spans="1:21" hidden="1">
      <c r="A3453" s="55" t="str">
        <f t="shared" si="106"/>
        <v>Y0D50</v>
      </c>
      <c r="B3453" s="55">
        <f>VLOOKUP(J3453,'Mapping-CITI'!A:E,5,0)</f>
        <v>0</v>
      </c>
      <c r="D3453" s="42">
        <v>45016</v>
      </c>
      <c r="E3453" s="42">
        <v>45199</v>
      </c>
      <c r="F3453" t="s">
        <v>2905</v>
      </c>
      <c r="G3453" t="s">
        <v>2933</v>
      </c>
      <c r="H3453">
        <v>1400</v>
      </c>
      <c r="I3453" t="s">
        <v>2773</v>
      </c>
      <c r="J3453">
        <v>111221</v>
      </c>
      <c r="K3453" t="s">
        <v>2656</v>
      </c>
      <c r="L3453">
        <v>-12619700</v>
      </c>
      <c r="M3453">
        <v>2244100200</v>
      </c>
      <c r="N3453">
        <v>2246933050</v>
      </c>
      <c r="O3453">
        <v>-15452550</v>
      </c>
      <c r="P3453" t="s">
        <v>607</v>
      </c>
      <c r="Q3453">
        <v>-15452550</v>
      </c>
      <c r="R3453">
        <v>2244100200</v>
      </c>
      <c r="S3453">
        <v>2246933050</v>
      </c>
      <c r="T3453" t="s">
        <v>2905</v>
      </c>
      <c r="U3453" s="221">
        <f t="shared" si="107"/>
        <v>-0.28328500000000001</v>
      </c>
    </row>
    <row r="3454" spans="1:21" hidden="1">
      <c r="A3454" s="55" t="str">
        <f t="shared" si="106"/>
        <v>Y0D50</v>
      </c>
      <c r="B3454" s="55">
        <f>VLOOKUP(J3454,'Mapping-CITI'!A:E,5,0)</f>
        <v>0</v>
      </c>
      <c r="D3454" s="42">
        <v>45016</v>
      </c>
      <c r="E3454" s="42">
        <v>45199</v>
      </c>
      <c r="F3454" t="s">
        <v>2905</v>
      </c>
      <c r="G3454" t="s">
        <v>2933</v>
      </c>
      <c r="H3454">
        <v>1700</v>
      </c>
      <c r="I3454" t="s">
        <v>2768</v>
      </c>
      <c r="J3454">
        <v>141017</v>
      </c>
      <c r="K3454" t="s">
        <v>2035</v>
      </c>
      <c r="L3454">
        <v>0</v>
      </c>
      <c r="M3454">
        <v>746500</v>
      </c>
      <c r="N3454">
        <v>748000</v>
      </c>
      <c r="O3454">
        <v>-1500</v>
      </c>
      <c r="P3454" t="s">
        <v>607</v>
      </c>
      <c r="Q3454">
        <v>-1500</v>
      </c>
      <c r="R3454">
        <v>746500</v>
      </c>
      <c r="S3454">
        <v>748000</v>
      </c>
      <c r="T3454" t="s">
        <v>2905</v>
      </c>
      <c r="U3454" s="221">
        <f t="shared" si="107"/>
        <v>-1.4999999999999999E-4</v>
      </c>
    </row>
    <row r="3455" spans="1:21" hidden="1">
      <c r="A3455" s="55" t="str">
        <f t="shared" si="106"/>
        <v>Y0D5Ignore</v>
      </c>
      <c r="B3455" s="55" t="str">
        <f>VLOOKUP(J3455,'Mapping-CITI'!A:E,5,0)</f>
        <v>Ignore</v>
      </c>
      <c r="D3455" s="42">
        <v>45016</v>
      </c>
      <c r="E3455" s="42">
        <v>45199</v>
      </c>
      <c r="F3455" t="s">
        <v>2905</v>
      </c>
      <c r="G3455" t="s">
        <v>2933</v>
      </c>
      <c r="H3455">
        <v>1700</v>
      </c>
      <c r="I3455" t="s">
        <v>2768</v>
      </c>
      <c r="J3455">
        <v>141258</v>
      </c>
      <c r="K3455" t="s">
        <v>3364</v>
      </c>
      <c r="L3455">
        <v>0</v>
      </c>
      <c r="M3455">
        <v>1385000</v>
      </c>
      <c r="N3455">
        <v>1385000</v>
      </c>
      <c r="O3455">
        <v>0</v>
      </c>
      <c r="P3455" t="s">
        <v>607</v>
      </c>
      <c r="Q3455">
        <v>0</v>
      </c>
      <c r="R3455">
        <v>1385000</v>
      </c>
      <c r="S3455">
        <v>1385000</v>
      </c>
      <c r="T3455" t="s">
        <v>2905</v>
      </c>
      <c r="U3455" s="221">
        <f t="shared" si="107"/>
        <v>0</v>
      </c>
    </row>
    <row r="3456" spans="1:21" hidden="1">
      <c r="A3456" s="55" t="str">
        <f t="shared" si="106"/>
        <v>Y0D50</v>
      </c>
      <c r="B3456" s="55">
        <f>VLOOKUP(J3456,'Mapping-CITI'!A:E,5,0)</f>
        <v>0</v>
      </c>
      <c r="D3456" s="42">
        <v>45016</v>
      </c>
      <c r="E3456" s="42">
        <v>45199</v>
      </c>
      <c r="F3456" t="s">
        <v>2905</v>
      </c>
      <c r="G3456" t="s">
        <v>2933</v>
      </c>
      <c r="H3456">
        <v>1700</v>
      </c>
      <c r="I3456" t="s">
        <v>2768</v>
      </c>
      <c r="J3456">
        <v>141280</v>
      </c>
      <c r="K3456" t="s">
        <v>2036</v>
      </c>
      <c r="L3456">
        <v>760472.15</v>
      </c>
      <c r="M3456">
        <v>20410690470.459999</v>
      </c>
      <c r="N3456">
        <v>20411227916.209999</v>
      </c>
      <c r="O3456">
        <v>223026.4</v>
      </c>
      <c r="P3456" t="s">
        <v>607</v>
      </c>
      <c r="Q3456">
        <v>223026.4</v>
      </c>
      <c r="R3456">
        <v>322144595.94</v>
      </c>
      <c r="S3456">
        <v>496897994.85000002</v>
      </c>
      <c r="T3456" t="s">
        <v>2905</v>
      </c>
      <c r="U3456" s="221">
        <f t="shared" si="107"/>
        <v>-5.3744575000000003E-2</v>
      </c>
    </row>
    <row r="3457" spans="1:21" hidden="1">
      <c r="A3457" s="55" t="str">
        <f t="shared" si="106"/>
        <v>Y0D50</v>
      </c>
      <c r="B3457" s="55">
        <f>VLOOKUP(J3457,'Mapping-CITI'!A:E,5,0)</f>
        <v>0</v>
      </c>
      <c r="D3457" s="42">
        <v>45016</v>
      </c>
      <c r="E3457" s="42">
        <v>45199</v>
      </c>
      <c r="F3457" t="s">
        <v>2905</v>
      </c>
      <c r="G3457" t="s">
        <v>2933</v>
      </c>
      <c r="H3457">
        <v>1700</v>
      </c>
      <c r="I3457" t="s">
        <v>2768</v>
      </c>
      <c r="J3457">
        <v>141287</v>
      </c>
      <c r="K3457" t="s">
        <v>604</v>
      </c>
      <c r="L3457">
        <v>-0.03</v>
      </c>
      <c r="M3457">
        <v>0.03</v>
      </c>
      <c r="N3457">
        <v>0</v>
      </c>
      <c r="O3457">
        <v>0</v>
      </c>
      <c r="P3457" t="s">
        <v>607</v>
      </c>
      <c r="Q3457">
        <v>0</v>
      </c>
      <c r="R3457">
        <v>0.03</v>
      </c>
      <c r="S3457">
        <v>0</v>
      </c>
      <c r="T3457" t="s">
        <v>2905</v>
      </c>
      <c r="U3457" s="221">
        <f t="shared" si="107"/>
        <v>3E-9</v>
      </c>
    </row>
    <row r="3458" spans="1:21" hidden="1">
      <c r="A3458" s="55" t="str">
        <f t="shared" si="106"/>
        <v>Y0D50</v>
      </c>
      <c r="B3458" s="55">
        <f>VLOOKUP(J3458,'Mapping-CITI'!A:E,5,0)</f>
        <v>0</v>
      </c>
      <c r="D3458" s="42">
        <v>45016</v>
      </c>
      <c r="E3458" s="42">
        <v>45199</v>
      </c>
      <c r="F3458" t="s">
        <v>2905</v>
      </c>
      <c r="G3458" t="s">
        <v>2933</v>
      </c>
      <c r="H3458">
        <v>1700</v>
      </c>
      <c r="I3458" t="s">
        <v>2768</v>
      </c>
      <c r="J3458">
        <v>141294</v>
      </c>
      <c r="K3458" t="s">
        <v>2039</v>
      </c>
      <c r="L3458">
        <v>0</v>
      </c>
      <c r="M3458">
        <v>227000</v>
      </c>
      <c r="N3458">
        <v>227000</v>
      </c>
      <c r="O3458">
        <v>0</v>
      </c>
      <c r="P3458" t="s">
        <v>607</v>
      </c>
      <c r="Q3458">
        <v>0</v>
      </c>
      <c r="R3458">
        <v>227000</v>
      </c>
      <c r="S3458">
        <v>227000</v>
      </c>
      <c r="T3458" t="s">
        <v>2905</v>
      </c>
      <c r="U3458" s="221">
        <f t="shared" si="107"/>
        <v>0</v>
      </c>
    </row>
    <row r="3459" spans="1:21" hidden="1">
      <c r="A3459" s="55" t="str">
        <f t="shared" ref="A3459:A3522" si="108">F3459&amp;B3459</f>
        <v>Y0D50</v>
      </c>
      <c r="B3459" s="55">
        <f>VLOOKUP(J3459,'Mapping-CITI'!A:E,5,0)</f>
        <v>0</v>
      </c>
      <c r="D3459" s="42">
        <v>45016</v>
      </c>
      <c r="E3459" s="42">
        <v>45199</v>
      </c>
      <c r="F3459" t="s">
        <v>2905</v>
      </c>
      <c r="G3459" t="s">
        <v>2933</v>
      </c>
      <c r="H3459">
        <v>1700</v>
      </c>
      <c r="I3459" t="s">
        <v>2768</v>
      </c>
      <c r="J3459">
        <v>141349</v>
      </c>
      <c r="K3459" t="s">
        <v>2046</v>
      </c>
      <c r="L3459">
        <v>0</v>
      </c>
      <c r="M3459">
        <v>2515000</v>
      </c>
      <c r="N3459">
        <v>2515000</v>
      </c>
      <c r="O3459">
        <v>0</v>
      </c>
      <c r="P3459" t="s">
        <v>607</v>
      </c>
      <c r="Q3459">
        <v>0</v>
      </c>
      <c r="R3459">
        <v>2515000</v>
      </c>
      <c r="S3459">
        <v>2515000</v>
      </c>
      <c r="T3459" t="s">
        <v>2905</v>
      </c>
      <c r="U3459" s="221">
        <f t="shared" ref="U3459:U3522" si="109">(M3459-N3459)/10^7</f>
        <v>0</v>
      </c>
    </row>
    <row r="3460" spans="1:21" hidden="1">
      <c r="A3460" s="55" t="str">
        <f t="shared" si="108"/>
        <v>Y0D50</v>
      </c>
      <c r="B3460" s="55">
        <f>VLOOKUP(J3460,'Mapping-CITI'!A:E,5,0)</f>
        <v>0</v>
      </c>
      <c r="D3460" s="42">
        <v>45016</v>
      </c>
      <c r="E3460" s="42">
        <v>45199</v>
      </c>
      <c r="F3460" t="s">
        <v>2905</v>
      </c>
      <c r="G3460" t="s">
        <v>2933</v>
      </c>
      <c r="H3460">
        <v>1700</v>
      </c>
      <c r="I3460" t="s">
        <v>2768</v>
      </c>
      <c r="J3460">
        <v>141382</v>
      </c>
      <c r="K3460" t="s">
        <v>2052</v>
      </c>
      <c r="L3460">
        <v>0</v>
      </c>
      <c r="M3460">
        <v>280257414.74000001</v>
      </c>
      <c r="N3460">
        <v>280257414.74000001</v>
      </c>
      <c r="O3460">
        <v>0</v>
      </c>
      <c r="P3460" t="s">
        <v>607</v>
      </c>
      <c r="Q3460">
        <v>0</v>
      </c>
      <c r="R3460">
        <v>280257414.74000001</v>
      </c>
      <c r="S3460">
        <v>280257414.74000001</v>
      </c>
      <c r="T3460" t="s">
        <v>2905</v>
      </c>
      <c r="U3460" s="221">
        <f t="shared" si="109"/>
        <v>0</v>
      </c>
    </row>
    <row r="3461" spans="1:21" hidden="1">
      <c r="A3461" s="55" t="str">
        <f t="shared" si="108"/>
        <v>Y0D50</v>
      </c>
      <c r="B3461" s="55">
        <f>VLOOKUP(J3461,'Mapping-CITI'!A:E,5,0)</f>
        <v>0</v>
      </c>
      <c r="D3461" s="42">
        <v>45016</v>
      </c>
      <c r="E3461" s="42">
        <v>45199</v>
      </c>
      <c r="F3461" t="s">
        <v>2905</v>
      </c>
      <c r="G3461" t="s">
        <v>2933</v>
      </c>
      <c r="H3461">
        <v>1700</v>
      </c>
      <c r="I3461" t="s">
        <v>2768</v>
      </c>
      <c r="J3461">
        <v>141398</v>
      </c>
      <c r="K3461" t="s">
        <v>2911</v>
      </c>
      <c r="L3461">
        <v>0</v>
      </c>
      <c r="M3461">
        <v>703.12</v>
      </c>
      <c r="N3461">
        <v>703.12</v>
      </c>
      <c r="O3461">
        <v>0</v>
      </c>
      <c r="P3461" t="s">
        <v>607</v>
      </c>
      <c r="Q3461">
        <v>0</v>
      </c>
      <c r="R3461">
        <v>703.12</v>
      </c>
      <c r="S3461">
        <v>703.12</v>
      </c>
      <c r="T3461" t="s">
        <v>2905</v>
      </c>
      <c r="U3461" s="221">
        <f t="shared" si="109"/>
        <v>0</v>
      </c>
    </row>
    <row r="3462" spans="1:21" hidden="1">
      <c r="A3462" s="55" t="str">
        <f t="shared" si="108"/>
        <v>Y0D50</v>
      </c>
      <c r="B3462" s="55">
        <f>VLOOKUP(J3462,'Mapping-CITI'!A:E,5,0)</f>
        <v>0</v>
      </c>
      <c r="D3462" s="42">
        <v>45016</v>
      </c>
      <c r="E3462" s="42">
        <v>45199</v>
      </c>
      <c r="F3462" t="s">
        <v>2905</v>
      </c>
      <c r="G3462" t="s">
        <v>2933</v>
      </c>
      <c r="H3462">
        <v>1700</v>
      </c>
      <c r="I3462" t="s">
        <v>2768</v>
      </c>
      <c r="J3462">
        <v>141399</v>
      </c>
      <c r="K3462" t="s">
        <v>2912</v>
      </c>
      <c r="L3462">
        <v>0</v>
      </c>
      <c r="M3462">
        <v>50433913</v>
      </c>
      <c r="N3462">
        <v>50460913</v>
      </c>
      <c r="O3462">
        <v>-27000</v>
      </c>
      <c r="P3462" t="s">
        <v>607</v>
      </c>
      <c r="Q3462">
        <v>-27000</v>
      </c>
      <c r="R3462">
        <v>50433913</v>
      </c>
      <c r="S3462">
        <v>50460913</v>
      </c>
      <c r="T3462" t="s">
        <v>2905</v>
      </c>
      <c r="U3462" s="221">
        <f t="shared" si="109"/>
        <v>-2.7000000000000001E-3</v>
      </c>
    </row>
    <row r="3463" spans="1:21" hidden="1">
      <c r="A3463" s="55" t="str">
        <f t="shared" si="108"/>
        <v>Y0D50</v>
      </c>
      <c r="B3463" s="55">
        <f>VLOOKUP(J3463,'Mapping-CITI'!A:E,5,0)</f>
        <v>0</v>
      </c>
      <c r="D3463" s="42">
        <v>45016</v>
      </c>
      <c r="E3463" s="42">
        <v>45199</v>
      </c>
      <c r="F3463" t="s">
        <v>2905</v>
      </c>
      <c r="G3463" t="s">
        <v>2933</v>
      </c>
      <c r="H3463">
        <v>1700</v>
      </c>
      <c r="I3463" t="s">
        <v>2768</v>
      </c>
      <c r="J3463">
        <v>141524</v>
      </c>
      <c r="K3463" t="s">
        <v>2061</v>
      </c>
      <c r="L3463">
        <v>0</v>
      </c>
      <c r="M3463">
        <v>447000</v>
      </c>
      <c r="N3463">
        <v>447000</v>
      </c>
      <c r="O3463">
        <v>0</v>
      </c>
      <c r="P3463" t="s">
        <v>607</v>
      </c>
      <c r="Q3463">
        <v>0</v>
      </c>
      <c r="R3463">
        <v>447000</v>
      </c>
      <c r="S3463">
        <v>447000</v>
      </c>
      <c r="T3463" t="s">
        <v>2905</v>
      </c>
      <c r="U3463" s="221">
        <f t="shared" si="109"/>
        <v>0</v>
      </c>
    </row>
    <row r="3464" spans="1:21" hidden="1">
      <c r="A3464" s="55" t="str">
        <f t="shared" si="108"/>
        <v>Y0D50</v>
      </c>
      <c r="B3464" s="55">
        <f>VLOOKUP(J3464,'Mapping-CITI'!A:E,5,0)</f>
        <v>0</v>
      </c>
      <c r="D3464" s="42">
        <v>45016</v>
      </c>
      <c r="E3464" s="42">
        <v>45199</v>
      </c>
      <c r="F3464" t="s">
        <v>2905</v>
      </c>
      <c r="G3464" t="s">
        <v>2933</v>
      </c>
      <c r="H3464">
        <v>1700</v>
      </c>
      <c r="I3464" t="s">
        <v>2768</v>
      </c>
      <c r="J3464">
        <v>141526</v>
      </c>
      <c r="K3464" t="s">
        <v>2062</v>
      </c>
      <c r="L3464">
        <v>0</v>
      </c>
      <c r="M3464">
        <v>20476304.859999999</v>
      </c>
      <c r="N3464">
        <v>20476304.859999999</v>
      </c>
      <c r="O3464">
        <v>0</v>
      </c>
      <c r="P3464" t="s">
        <v>607</v>
      </c>
      <c r="Q3464">
        <v>0</v>
      </c>
      <c r="R3464">
        <v>20476304.859999999</v>
      </c>
      <c r="S3464">
        <v>20476304.859999999</v>
      </c>
      <c r="T3464" t="s">
        <v>2905</v>
      </c>
      <c r="U3464" s="221">
        <f t="shared" si="109"/>
        <v>0</v>
      </c>
    </row>
    <row r="3465" spans="1:21" hidden="1">
      <c r="A3465" s="55" t="str">
        <f t="shared" si="108"/>
        <v>Y0D50</v>
      </c>
      <c r="B3465" s="55">
        <f>VLOOKUP(J3465,'Mapping-CITI'!A:E,5,0)</f>
        <v>0</v>
      </c>
      <c r="D3465" s="42">
        <v>45016</v>
      </c>
      <c r="E3465" s="42">
        <v>45199</v>
      </c>
      <c r="F3465" t="s">
        <v>2905</v>
      </c>
      <c r="G3465" t="s">
        <v>2933</v>
      </c>
      <c r="H3465">
        <v>1700</v>
      </c>
      <c r="I3465" t="s">
        <v>2768</v>
      </c>
      <c r="J3465">
        <v>141627</v>
      </c>
      <c r="K3465" t="s">
        <v>2072</v>
      </c>
      <c r="L3465">
        <v>0</v>
      </c>
      <c r="M3465">
        <v>125000</v>
      </c>
      <c r="N3465">
        <v>125000</v>
      </c>
      <c r="O3465">
        <v>0</v>
      </c>
      <c r="P3465" t="s">
        <v>607</v>
      </c>
      <c r="Q3465">
        <v>0</v>
      </c>
      <c r="R3465">
        <v>125000</v>
      </c>
      <c r="S3465">
        <v>125000</v>
      </c>
      <c r="T3465" t="s">
        <v>2905</v>
      </c>
      <c r="U3465" s="221">
        <f t="shared" si="109"/>
        <v>0</v>
      </c>
    </row>
    <row r="3466" spans="1:21" hidden="1">
      <c r="A3466" s="55" t="str">
        <f t="shared" si="108"/>
        <v>Y0D50</v>
      </c>
      <c r="B3466" s="55">
        <f>VLOOKUP(J3466,'Mapping-CITI'!A:E,5,0)</f>
        <v>0</v>
      </c>
      <c r="D3466" s="42">
        <v>45016</v>
      </c>
      <c r="E3466" s="42">
        <v>45199</v>
      </c>
      <c r="F3466" t="s">
        <v>2905</v>
      </c>
      <c r="G3466" t="s">
        <v>2933</v>
      </c>
      <c r="H3466">
        <v>1700</v>
      </c>
      <c r="I3466" t="s">
        <v>2768</v>
      </c>
      <c r="J3466">
        <v>141647</v>
      </c>
      <c r="K3466" t="s">
        <v>2073</v>
      </c>
      <c r="L3466">
        <v>-1000</v>
      </c>
      <c r="M3466">
        <v>6650000</v>
      </c>
      <c r="N3466">
        <v>6649000</v>
      </c>
      <c r="O3466">
        <v>0</v>
      </c>
      <c r="P3466" t="s">
        <v>607</v>
      </c>
      <c r="Q3466">
        <v>0</v>
      </c>
      <c r="R3466">
        <v>6650000</v>
      </c>
      <c r="S3466">
        <v>6649000</v>
      </c>
      <c r="T3466" t="s">
        <v>2905</v>
      </c>
      <c r="U3466" s="221">
        <f t="shared" si="109"/>
        <v>1E-4</v>
      </c>
    </row>
    <row r="3467" spans="1:21" hidden="1">
      <c r="A3467" s="55" t="str">
        <f t="shared" si="108"/>
        <v>Y0D50</v>
      </c>
      <c r="B3467" s="55">
        <f>VLOOKUP(J3467,'Mapping-CITI'!A:E,5,0)</f>
        <v>0</v>
      </c>
      <c r="D3467" s="42">
        <v>45016</v>
      </c>
      <c r="E3467" s="42">
        <v>45199</v>
      </c>
      <c r="F3467" t="s">
        <v>2905</v>
      </c>
      <c r="G3467" t="s">
        <v>2933</v>
      </c>
      <c r="H3467">
        <v>1700</v>
      </c>
      <c r="I3467" t="s">
        <v>2768</v>
      </c>
      <c r="J3467">
        <v>141653</v>
      </c>
      <c r="K3467" t="s">
        <v>2074</v>
      </c>
      <c r="L3467">
        <v>-1500</v>
      </c>
      <c r="M3467">
        <v>3612501</v>
      </c>
      <c r="N3467">
        <v>3611001</v>
      </c>
      <c r="O3467">
        <v>0</v>
      </c>
      <c r="P3467" t="s">
        <v>607</v>
      </c>
      <c r="Q3467">
        <v>0</v>
      </c>
      <c r="R3467">
        <v>3612501</v>
      </c>
      <c r="S3467">
        <v>3611001</v>
      </c>
      <c r="T3467" t="s">
        <v>2905</v>
      </c>
      <c r="U3467" s="221">
        <f t="shared" si="109"/>
        <v>1.4999999999999999E-4</v>
      </c>
    </row>
    <row r="3468" spans="1:21" hidden="1">
      <c r="A3468" s="55" t="str">
        <f t="shared" si="108"/>
        <v>Y0D50</v>
      </c>
      <c r="B3468" s="55">
        <f>VLOOKUP(J3468,'Mapping-CITI'!A:E,5,0)</f>
        <v>0</v>
      </c>
      <c r="D3468" s="42">
        <v>45016</v>
      </c>
      <c r="E3468" s="42">
        <v>45199</v>
      </c>
      <c r="F3468" t="s">
        <v>2905</v>
      </c>
      <c r="G3468" t="s">
        <v>2933</v>
      </c>
      <c r="H3468">
        <v>1700</v>
      </c>
      <c r="I3468" t="s">
        <v>2768</v>
      </c>
      <c r="J3468">
        <v>141724</v>
      </c>
      <c r="K3468" t="s">
        <v>2076</v>
      </c>
      <c r="L3468">
        <v>0</v>
      </c>
      <c r="M3468">
        <v>5898280</v>
      </c>
      <c r="N3468">
        <v>5900780</v>
      </c>
      <c r="O3468">
        <v>-2500</v>
      </c>
      <c r="P3468" t="s">
        <v>607</v>
      </c>
      <c r="Q3468">
        <v>-2500</v>
      </c>
      <c r="R3468">
        <v>5898280</v>
      </c>
      <c r="S3468">
        <v>5900780</v>
      </c>
      <c r="T3468" t="s">
        <v>2905</v>
      </c>
      <c r="U3468" s="221">
        <f t="shared" si="109"/>
        <v>-2.5000000000000001E-4</v>
      </c>
    </row>
    <row r="3469" spans="1:21" hidden="1">
      <c r="A3469" s="55" t="str">
        <f t="shared" si="108"/>
        <v>Y0D50</v>
      </c>
      <c r="B3469" s="55">
        <f>VLOOKUP(J3469,'Mapping-CITI'!A:E,5,0)</f>
        <v>0</v>
      </c>
      <c r="D3469" s="42">
        <v>45016</v>
      </c>
      <c r="E3469" s="42">
        <v>45199</v>
      </c>
      <c r="F3469" t="s">
        <v>2905</v>
      </c>
      <c r="G3469" t="s">
        <v>2933</v>
      </c>
      <c r="H3469">
        <v>1700</v>
      </c>
      <c r="I3469" t="s">
        <v>2768</v>
      </c>
      <c r="J3469">
        <v>141744</v>
      </c>
      <c r="K3469" t="s">
        <v>2087</v>
      </c>
      <c r="L3469">
        <v>0</v>
      </c>
      <c r="M3469">
        <v>615153060.13999999</v>
      </c>
      <c r="N3469">
        <v>615153060.13999999</v>
      </c>
      <c r="O3469">
        <v>0</v>
      </c>
      <c r="P3469" t="s">
        <v>607</v>
      </c>
      <c r="Q3469">
        <v>0</v>
      </c>
      <c r="R3469">
        <v>615153060.13999999</v>
      </c>
      <c r="S3469">
        <v>615153060.13999999</v>
      </c>
      <c r="T3469" t="s">
        <v>2905</v>
      </c>
      <c r="U3469" s="221">
        <f t="shared" si="109"/>
        <v>0</v>
      </c>
    </row>
    <row r="3470" spans="1:21" hidden="1">
      <c r="A3470" s="55" t="str">
        <f t="shared" si="108"/>
        <v>Y0D50</v>
      </c>
      <c r="B3470" s="55">
        <f>VLOOKUP(J3470,'Mapping-CITI'!A:E,5,0)</f>
        <v>0</v>
      </c>
      <c r="D3470" s="42">
        <v>45016</v>
      </c>
      <c r="E3470" s="42">
        <v>45199</v>
      </c>
      <c r="F3470" t="s">
        <v>2905</v>
      </c>
      <c r="G3470" t="s">
        <v>2933</v>
      </c>
      <c r="H3470">
        <v>1700</v>
      </c>
      <c r="I3470" t="s">
        <v>2768</v>
      </c>
      <c r="J3470">
        <v>141754</v>
      </c>
      <c r="K3470" t="s">
        <v>2096</v>
      </c>
      <c r="L3470">
        <v>0</v>
      </c>
      <c r="M3470">
        <v>831702</v>
      </c>
      <c r="N3470">
        <v>831702</v>
      </c>
      <c r="O3470">
        <v>0</v>
      </c>
      <c r="P3470" t="s">
        <v>607</v>
      </c>
      <c r="Q3470">
        <v>0</v>
      </c>
      <c r="R3470">
        <v>831702</v>
      </c>
      <c r="S3470">
        <v>831702</v>
      </c>
      <c r="T3470" t="s">
        <v>2905</v>
      </c>
      <c r="U3470" s="221">
        <f t="shared" si="109"/>
        <v>0</v>
      </c>
    </row>
    <row r="3471" spans="1:21" hidden="1">
      <c r="A3471" s="55" t="str">
        <f t="shared" si="108"/>
        <v>Y0D50</v>
      </c>
      <c r="B3471" s="55">
        <f>VLOOKUP(J3471,'Mapping-CITI'!A:E,5,0)</f>
        <v>0</v>
      </c>
      <c r="D3471" s="42">
        <v>45016</v>
      </c>
      <c r="E3471" s="42">
        <v>45199</v>
      </c>
      <c r="F3471" t="s">
        <v>2905</v>
      </c>
      <c r="G3471" t="s">
        <v>2933</v>
      </c>
      <c r="H3471">
        <v>1700</v>
      </c>
      <c r="I3471" t="s">
        <v>2768</v>
      </c>
      <c r="J3471">
        <v>141769</v>
      </c>
      <c r="K3471" t="s">
        <v>2105</v>
      </c>
      <c r="L3471">
        <v>-1000</v>
      </c>
      <c r="M3471">
        <v>11868300</v>
      </c>
      <c r="N3471">
        <v>11867300</v>
      </c>
      <c r="O3471">
        <v>0</v>
      </c>
      <c r="P3471" t="s">
        <v>607</v>
      </c>
      <c r="Q3471">
        <v>0</v>
      </c>
      <c r="R3471">
        <v>11868300</v>
      </c>
      <c r="S3471">
        <v>11867300</v>
      </c>
      <c r="T3471" t="s">
        <v>2905</v>
      </c>
      <c r="U3471" s="221">
        <f t="shared" si="109"/>
        <v>1E-4</v>
      </c>
    </row>
    <row r="3472" spans="1:21" hidden="1">
      <c r="A3472" s="55" t="str">
        <f t="shared" si="108"/>
        <v>Y0D50</v>
      </c>
      <c r="B3472" s="55">
        <f>VLOOKUP(J3472,'Mapping-CITI'!A:E,5,0)</f>
        <v>0</v>
      </c>
      <c r="D3472" s="42">
        <v>45016</v>
      </c>
      <c r="E3472" s="42">
        <v>45199</v>
      </c>
      <c r="F3472" t="s">
        <v>2905</v>
      </c>
      <c r="G3472" t="s">
        <v>2933</v>
      </c>
      <c r="H3472">
        <v>1700</v>
      </c>
      <c r="I3472" t="s">
        <v>2768</v>
      </c>
      <c r="J3472">
        <v>141779</v>
      </c>
      <c r="K3472" t="s">
        <v>2114</v>
      </c>
      <c r="L3472">
        <v>-686300</v>
      </c>
      <c r="M3472">
        <v>65898697</v>
      </c>
      <c r="N3472">
        <v>65306897</v>
      </c>
      <c r="O3472">
        <v>-94500</v>
      </c>
      <c r="P3472" t="s">
        <v>607</v>
      </c>
      <c r="Q3472">
        <v>-94500</v>
      </c>
      <c r="R3472">
        <v>65898697</v>
      </c>
      <c r="S3472">
        <v>65306897</v>
      </c>
      <c r="T3472" t="s">
        <v>2905</v>
      </c>
      <c r="U3472" s="221">
        <f t="shared" si="109"/>
        <v>5.9180000000000003E-2</v>
      </c>
    </row>
    <row r="3473" spans="1:21" hidden="1">
      <c r="A3473" s="55" t="str">
        <f t="shared" si="108"/>
        <v>Y0D50</v>
      </c>
      <c r="B3473" s="55">
        <f>VLOOKUP(J3473,'Mapping-CITI'!A:E,5,0)</f>
        <v>0</v>
      </c>
      <c r="D3473" s="42">
        <v>45016</v>
      </c>
      <c r="E3473" s="42">
        <v>45199</v>
      </c>
      <c r="F3473" t="s">
        <v>2905</v>
      </c>
      <c r="G3473" t="s">
        <v>2933</v>
      </c>
      <c r="H3473">
        <v>1700</v>
      </c>
      <c r="I3473" t="s">
        <v>2768</v>
      </c>
      <c r="J3473">
        <v>141785</v>
      </c>
      <c r="K3473" t="s">
        <v>2918</v>
      </c>
      <c r="L3473">
        <v>0</v>
      </c>
      <c r="M3473">
        <v>1670000</v>
      </c>
      <c r="N3473">
        <v>1670000</v>
      </c>
      <c r="O3473">
        <v>0</v>
      </c>
      <c r="P3473" t="s">
        <v>607</v>
      </c>
      <c r="Q3473">
        <v>0</v>
      </c>
      <c r="R3473">
        <v>1670000</v>
      </c>
      <c r="S3473">
        <v>1670000</v>
      </c>
      <c r="T3473" t="s">
        <v>2905</v>
      </c>
      <c r="U3473" s="221">
        <f t="shared" si="109"/>
        <v>0</v>
      </c>
    </row>
    <row r="3474" spans="1:21" hidden="1">
      <c r="A3474" s="55" t="str">
        <f t="shared" si="108"/>
        <v>Y0D50</v>
      </c>
      <c r="B3474" s="55">
        <f>VLOOKUP(J3474,'Mapping-CITI'!A:E,5,0)</f>
        <v>0</v>
      </c>
      <c r="D3474" s="42">
        <v>45016</v>
      </c>
      <c r="E3474" s="42">
        <v>45199</v>
      </c>
      <c r="F3474" t="s">
        <v>2905</v>
      </c>
      <c r="G3474" t="s">
        <v>2933</v>
      </c>
      <c r="H3474">
        <v>1700</v>
      </c>
      <c r="I3474" t="s">
        <v>2768</v>
      </c>
      <c r="J3474">
        <v>141789</v>
      </c>
      <c r="K3474" t="s">
        <v>2122</v>
      </c>
      <c r="L3474">
        <v>0</v>
      </c>
      <c r="M3474">
        <v>591200</v>
      </c>
      <c r="N3474">
        <v>591200</v>
      </c>
      <c r="O3474">
        <v>0</v>
      </c>
      <c r="P3474" t="s">
        <v>607</v>
      </c>
      <c r="Q3474">
        <v>0</v>
      </c>
      <c r="R3474">
        <v>591200</v>
      </c>
      <c r="S3474">
        <v>591200</v>
      </c>
      <c r="T3474" t="s">
        <v>2905</v>
      </c>
      <c r="U3474" s="221">
        <f t="shared" si="109"/>
        <v>0</v>
      </c>
    </row>
    <row r="3475" spans="1:21" hidden="1">
      <c r="A3475" s="55" t="str">
        <f t="shared" si="108"/>
        <v>Y0D5Ignore</v>
      </c>
      <c r="B3475" s="55" t="str">
        <f>VLOOKUP(J3475,'Mapping-CITI'!A:E,5,0)</f>
        <v>Ignore</v>
      </c>
      <c r="D3475" s="42">
        <v>45016</v>
      </c>
      <c r="E3475" s="42">
        <v>45199</v>
      </c>
      <c r="F3475" t="s">
        <v>2905</v>
      </c>
      <c r="G3475" t="s">
        <v>2933</v>
      </c>
      <c r="H3475">
        <v>1700</v>
      </c>
      <c r="I3475" t="s">
        <v>2768</v>
      </c>
      <c r="J3475">
        <v>141794</v>
      </c>
      <c r="K3475" t="s">
        <v>3365</v>
      </c>
      <c r="L3475">
        <v>0</v>
      </c>
      <c r="M3475">
        <v>790500</v>
      </c>
      <c r="N3475">
        <v>790500</v>
      </c>
      <c r="O3475">
        <v>0</v>
      </c>
      <c r="P3475" t="s">
        <v>607</v>
      </c>
      <c r="Q3475">
        <v>0</v>
      </c>
      <c r="R3475">
        <v>790500</v>
      </c>
      <c r="S3475">
        <v>790500</v>
      </c>
      <c r="T3475" t="s">
        <v>2905</v>
      </c>
      <c r="U3475" s="221">
        <f t="shared" si="109"/>
        <v>0</v>
      </c>
    </row>
    <row r="3476" spans="1:21" hidden="1">
      <c r="A3476" s="55" t="str">
        <f t="shared" si="108"/>
        <v>Y0D5Ignore</v>
      </c>
      <c r="B3476" s="55" t="str">
        <f>VLOOKUP(J3476,'Mapping-CITI'!A:E,5,0)</f>
        <v>Ignore</v>
      </c>
      <c r="D3476" s="42">
        <v>45016</v>
      </c>
      <c r="E3476" s="42">
        <v>45199</v>
      </c>
      <c r="F3476" t="s">
        <v>2905</v>
      </c>
      <c r="G3476" t="s">
        <v>2933</v>
      </c>
      <c r="H3476">
        <v>1700</v>
      </c>
      <c r="I3476" t="s">
        <v>2768</v>
      </c>
      <c r="J3476">
        <v>141865</v>
      </c>
      <c r="K3476" t="s">
        <v>3366</v>
      </c>
      <c r="L3476">
        <v>0</v>
      </c>
      <c r="M3476">
        <v>2100560</v>
      </c>
      <c r="N3476">
        <v>2100560</v>
      </c>
      <c r="O3476">
        <v>0</v>
      </c>
      <c r="P3476" t="s">
        <v>607</v>
      </c>
      <c r="Q3476">
        <v>0</v>
      </c>
      <c r="R3476">
        <v>2100560</v>
      </c>
      <c r="S3476">
        <v>2100560</v>
      </c>
      <c r="T3476" t="s">
        <v>2905</v>
      </c>
      <c r="U3476" s="221">
        <f t="shared" si="109"/>
        <v>0</v>
      </c>
    </row>
    <row r="3477" spans="1:21" hidden="1">
      <c r="A3477" s="55" t="str">
        <f t="shared" si="108"/>
        <v>Y0D50</v>
      </c>
      <c r="B3477" s="55">
        <f>VLOOKUP(J3477,'Mapping-CITI'!A:E,5,0)</f>
        <v>0</v>
      </c>
      <c r="D3477" s="42">
        <v>45016</v>
      </c>
      <c r="E3477" s="42">
        <v>45199</v>
      </c>
      <c r="F3477" t="s">
        <v>2905</v>
      </c>
      <c r="G3477" t="s">
        <v>2933</v>
      </c>
      <c r="H3477">
        <v>1700</v>
      </c>
      <c r="I3477" t="s">
        <v>2768</v>
      </c>
      <c r="J3477">
        <v>142038</v>
      </c>
      <c r="K3477" t="s">
        <v>2128</v>
      </c>
      <c r="L3477">
        <v>0</v>
      </c>
      <c r="M3477">
        <v>37200000</v>
      </c>
      <c r="N3477">
        <v>37200000</v>
      </c>
      <c r="O3477">
        <v>0</v>
      </c>
      <c r="P3477" t="s">
        <v>607</v>
      </c>
      <c r="Q3477">
        <v>0</v>
      </c>
      <c r="R3477">
        <v>37200000</v>
      </c>
      <c r="S3477">
        <v>37200000</v>
      </c>
      <c r="T3477" t="s">
        <v>2905</v>
      </c>
      <c r="U3477" s="221">
        <f t="shared" si="109"/>
        <v>0</v>
      </c>
    </row>
    <row r="3478" spans="1:21" hidden="1">
      <c r="A3478" s="55" t="str">
        <f t="shared" si="108"/>
        <v>Y0D50</v>
      </c>
      <c r="B3478" s="55">
        <f>VLOOKUP(J3478,'Mapping-CITI'!A:E,5,0)</f>
        <v>0</v>
      </c>
      <c r="D3478" s="42">
        <v>45016</v>
      </c>
      <c r="E3478" s="42">
        <v>45199</v>
      </c>
      <c r="F3478" t="s">
        <v>2905</v>
      </c>
      <c r="G3478" t="s">
        <v>2933</v>
      </c>
      <c r="H3478">
        <v>1700</v>
      </c>
      <c r="I3478" t="s">
        <v>2768</v>
      </c>
      <c r="J3478">
        <v>142041</v>
      </c>
      <c r="K3478" t="s">
        <v>2130</v>
      </c>
      <c r="L3478">
        <v>0</v>
      </c>
      <c r="M3478">
        <v>875000</v>
      </c>
      <c r="N3478">
        <v>875000</v>
      </c>
      <c r="O3478">
        <v>0</v>
      </c>
      <c r="P3478" t="s">
        <v>607</v>
      </c>
      <c r="Q3478">
        <v>0</v>
      </c>
      <c r="R3478">
        <v>875000</v>
      </c>
      <c r="S3478">
        <v>875000</v>
      </c>
      <c r="T3478" t="s">
        <v>2905</v>
      </c>
      <c r="U3478" s="221">
        <f t="shared" si="109"/>
        <v>0</v>
      </c>
    </row>
    <row r="3479" spans="1:21" hidden="1">
      <c r="A3479" s="55" t="str">
        <f t="shared" si="108"/>
        <v>Y0D50</v>
      </c>
      <c r="B3479" s="55">
        <f>VLOOKUP(J3479,'Mapping-CITI'!A:E,5,0)</f>
        <v>0</v>
      </c>
      <c r="D3479" s="42">
        <v>45016</v>
      </c>
      <c r="E3479" s="42">
        <v>45199</v>
      </c>
      <c r="F3479" t="s">
        <v>2905</v>
      </c>
      <c r="G3479" t="s">
        <v>2933</v>
      </c>
      <c r="H3479">
        <v>1700</v>
      </c>
      <c r="I3479" t="s">
        <v>2768</v>
      </c>
      <c r="J3479">
        <v>142042</v>
      </c>
      <c r="K3479" t="s">
        <v>2131</v>
      </c>
      <c r="L3479">
        <v>0</v>
      </c>
      <c r="M3479">
        <v>219890</v>
      </c>
      <c r="N3479">
        <v>219890</v>
      </c>
      <c r="O3479">
        <v>0</v>
      </c>
      <c r="P3479" t="s">
        <v>607</v>
      </c>
      <c r="Q3479">
        <v>0</v>
      </c>
      <c r="R3479">
        <v>219890</v>
      </c>
      <c r="S3479">
        <v>219890</v>
      </c>
      <c r="T3479" t="s">
        <v>2905</v>
      </c>
      <c r="U3479" s="221">
        <f t="shared" si="109"/>
        <v>0</v>
      </c>
    </row>
    <row r="3480" spans="1:21" hidden="1">
      <c r="A3480" s="55" t="str">
        <f t="shared" si="108"/>
        <v>Y0D50</v>
      </c>
      <c r="B3480" s="55">
        <f>VLOOKUP(J3480,'Mapping-CITI'!A:E,5,0)</f>
        <v>0</v>
      </c>
      <c r="D3480" s="42">
        <v>45016</v>
      </c>
      <c r="E3480" s="42">
        <v>45199</v>
      </c>
      <c r="F3480" t="s">
        <v>2905</v>
      </c>
      <c r="G3480" t="s">
        <v>2933</v>
      </c>
      <c r="H3480">
        <v>1700</v>
      </c>
      <c r="I3480" t="s">
        <v>2768</v>
      </c>
      <c r="J3480">
        <v>142043</v>
      </c>
      <c r="K3480" t="s">
        <v>2657</v>
      </c>
      <c r="L3480">
        <v>0</v>
      </c>
      <c r="M3480">
        <v>50000</v>
      </c>
      <c r="N3480">
        <v>50000</v>
      </c>
      <c r="O3480">
        <v>0</v>
      </c>
      <c r="P3480" t="s">
        <v>607</v>
      </c>
      <c r="Q3480">
        <v>0</v>
      </c>
      <c r="R3480">
        <v>50000</v>
      </c>
      <c r="S3480">
        <v>50000</v>
      </c>
      <c r="T3480" t="s">
        <v>2905</v>
      </c>
      <c r="U3480" s="221">
        <f t="shared" si="109"/>
        <v>0</v>
      </c>
    </row>
    <row r="3481" spans="1:21" hidden="1">
      <c r="A3481" s="55" t="str">
        <f t="shared" si="108"/>
        <v>Y0D50</v>
      </c>
      <c r="B3481" s="55">
        <f>VLOOKUP(J3481,'Mapping-CITI'!A:E,5,0)</f>
        <v>0</v>
      </c>
      <c r="D3481" s="42">
        <v>45016</v>
      </c>
      <c r="E3481" s="42">
        <v>45199</v>
      </c>
      <c r="F3481" t="s">
        <v>2905</v>
      </c>
      <c r="G3481" t="s">
        <v>2933</v>
      </c>
      <c r="H3481">
        <v>1700</v>
      </c>
      <c r="I3481" t="s">
        <v>2768</v>
      </c>
      <c r="J3481">
        <v>142044</v>
      </c>
      <c r="K3481" t="s">
        <v>2132</v>
      </c>
      <c r="L3481">
        <v>0</v>
      </c>
      <c r="M3481">
        <v>449100</v>
      </c>
      <c r="N3481">
        <v>450100</v>
      </c>
      <c r="O3481">
        <v>-1000</v>
      </c>
      <c r="P3481" t="s">
        <v>607</v>
      </c>
      <c r="Q3481">
        <v>-1000</v>
      </c>
      <c r="R3481">
        <v>449100</v>
      </c>
      <c r="S3481">
        <v>450100</v>
      </c>
      <c r="T3481" t="s">
        <v>2905</v>
      </c>
      <c r="U3481" s="221">
        <f t="shared" si="109"/>
        <v>-1E-4</v>
      </c>
    </row>
    <row r="3482" spans="1:21" hidden="1">
      <c r="A3482" s="55" t="str">
        <f t="shared" si="108"/>
        <v>Y0D5Ignore</v>
      </c>
      <c r="B3482" s="55" t="str">
        <f>VLOOKUP(J3482,'Mapping-CITI'!A:E,5,0)</f>
        <v>Ignore</v>
      </c>
      <c r="D3482" s="42">
        <v>45016</v>
      </c>
      <c r="E3482" s="42">
        <v>45199</v>
      </c>
      <c r="F3482" t="s">
        <v>2905</v>
      </c>
      <c r="G3482" t="s">
        <v>2933</v>
      </c>
      <c r="H3482">
        <v>1700</v>
      </c>
      <c r="I3482" t="s">
        <v>2768</v>
      </c>
      <c r="J3482">
        <v>142077</v>
      </c>
      <c r="K3482" t="s">
        <v>2913</v>
      </c>
      <c r="L3482">
        <v>245961.65</v>
      </c>
      <c r="M3482">
        <v>251966.33</v>
      </c>
      <c r="N3482">
        <v>154544.49</v>
      </c>
      <c r="O3482">
        <v>343383.49</v>
      </c>
      <c r="P3482" t="s">
        <v>607</v>
      </c>
      <c r="Q3482">
        <v>343383.49</v>
      </c>
      <c r="R3482">
        <v>251966.33</v>
      </c>
      <c r="S3482">
        <v>154544.49</v>
      </c>
      <c r="T3482" t="s">
        <v>2905</v>
      </c>
      <c r="U3482" s="221">
        <f t="shared" si="109"/>
        <v>9.7421839999999992E-3</v>
      </c>
    </row>
    <row r="3483" spans="1:21" hidden="1">
      <c r="A3483" s="55" t="str">
        <f t="shared" si="108"/>
        <v>Y0D5Ignore</v>
      </c>
      <c r="B3483" s="55" t="str">
        <f>VLOOKUP(J3483,'Mapping-CITI'!A:E,5,0)</f>
        <v>Ignore</v>
      </c>
      <c r="D3483" s="42">
        <v>45016</v>
      </c>
      <c r="E3483" s="42">
        <v>45199</v>
      </c>
      <c r="F3483" t="s">
        <v>2905</v>
      </c>
      <c r="G3483" t="s">
        <v>2933</v>
      </c>
      <c r="H3483">
        <v>1700</v>
      </c>
      <c r="I3483" t="s">
        <v>2768</v>
      </c>
      <c r="J3483">
        <v>142096</v>
      </c>
      <c r="K3483" t="s">
        <v>3421</v>
      </c>
      <c r="L3483">
        <v>0</v>
      </c>
      <c r="M3483">
        <v>337648.62</v>
      </c>
      <c r="N3483">
        <v>337648.62</v>
      </c>
      <c r="O3483">
        <v>0</v>
      </c>
      <c r="P3483" t="s">
        <v>607</v>
      </c>
      <c r="Q3483">
        <v>0</v>
      </c>
      <c r="R3483">
        <v>337648.62</v>
      </c>
      <c r="S3483">
        <v>337648.62</v>
      </c>
      <c r="T3483" t="s">
        <v>2905</v>
      </c>
      <c r="U3483" s="221">
        <f t="shared" si="109"/>
        <v>0</v>
      </c>
    </row>
    <row r="3484" spans="1:21" hidden="1">
      <c r="A3484" s="55" t="str">
        <f t="shared" si="108"/>
        <v>Y0D5Ignore</v>
      </c>
      <c r="B3484" s="55" t="str">
        <f>VLOOKUP(J3484,'Mapping-CITI'!A:E,5,0)</f>
        <v>Ignore</v>
      </c>
      <c r="D3484" s="42">
        <v>45016</v>
      </c>
      <c r="E3484" s="42">
        <v>45199</v>
      </c>
      <c r="F3484" t="s">
        <v>2905</v>
      </c>
      <c r="G3484" t="s">
        <v>2933</v>
      </c>
      <c r="H3484">
        <v>1700</v>
      </c>
      <c r="I3484" t="s">
        <v>2768</v>
      </c>
      <c r="J3484">
        <v>142243</v>
      </c>
      <c r="K3484" t="s">
        <v>3367</v>
      </c>
      <c r="L3484">
        <v>0</v>
      </c>
      <c r="M3484">
        <v>45535562.770000003</v>
      </c>
      <c r="N3484">
        <v>45535562.770000003</v>
      </c>
      <c r="O3484">
        <v>0</v>
      </c>
      <c r="P3484" t="s">
        <v>607</v>
      </c>
      <c r="Q3484">
        <v>0</v>
      </c>
      <c r="R3484">
        <v>45535562.770000003</v>
      </c>
      <c r="S3484">
        <v>45535562.770000003</v>
      </c>
      <c r="T3484" t="s">
        <v>2905</v>
      </c>
      <c r="U3484" s="221">
        <f t="shared" si="109"/>
        <v>0</v>
      </c>
    </row>
    <row r="3485" spans="1:21" hidden="1">
      <c r="A3485" s="55" t="str">
        <f t="shared" si="108"/>
        <v>Y0D5Ignore</v>
      </c>
      <c r="B3485" s="55" t="str">
        <f>VLOOKUP(J3485,'Mapping-CITI'!A:E,5,0)</f>
        <v>Ignore</v>
      </c>
      <c r="D3485" s="42">
        <v>45016</v>
      </c>
      <c r="E3485" s="42">
        <v>45199</v>
      </c>
      <c r="F3485" t="s">
        <v>2905</v>
      </c>
      <c r="G3485" t="s">
        <v>2933</v>
      </c>
      <c r="H3485">
        <v>1700</v>
      </c>
      <c r="I3485" t="s">
        <v>2768</v>
      </c>
      <c r="J3485">
        <v>142251</v>
      </c>
      <c r="K3485" t="s">
        <v>3368</v>
      </c>
      <c r="L3485">
        <v>0</v>
      </c>
      <c r="M3485">
        <v>1853377</v>
      </c>
      <c r="N3485">
        <v>2374377</v>
      </c>
      <c r="O3485">
        <v>-521000</v>
      </c>
      <c r="P3485" t="s">
        <v>607</v>
      </c>
      <c r="Q3485">
        <v>-521000</v>
      </c>
      <c r="R3485">
        <v>1853377</v>
      </c>
      <c r="S3485">
        <v>2374377</v>
      </c>
      <c r="T3485" t="s">
        <v>2905</v>
      </c>
      <c r="U3485" s="221">
        <f t="shared" si="109"/>
        <v>-5.21E-2</v>
      </c>
    </row>
    <row r="3486" spans="1:21" hidden="1">
      <c r="A3486" s="55" t="str">
        <f t="shared" si="108"/>
        <v>Y0D5Ignore</v>
      </c>
      <c r="B3486" s="55" t="str">
        <f>VLOOKUP(J3486,'Mapping-CITI'!A:E,5,0)</f>
        <v>Ignore</v>
      </c>
      <c r="D3486" s="42">
        <v>45016</v>
      </c>
      <c r="E3486" s="42">
        <v>45199</v>
      </c>
      <c r="F3486" t="s">
        <v>2905</v>
      </c>
      <c r="G3486" t="s">
        <v>2933</v>
      </c>
      <c r="H3486">
        <v>1700</v>
      </c>
      <c r="I3486" t="s">
        <v>2768</v>
      </c>
      <c r="J3486">
        <v>142256</v>
      </c>
      <c r="K3486" t="s">
        <v>3370</v>
      </c>
      <c r="L3486">
        <v>0</v>
      </c>
      <c r="M3486">
        <v>456950</v>
      </c>
      <c r="N3486">
        <v>456950</v>
      </c>
      <c r="O3486">
        <v>0</v>
      </c>
      <c r="P3486" t="s">
        <v>607</v>
      </c>
      <c r="Q3486">
        <v>0</v>
      </c>
      <c r="R3486">
        <v>456950</v>
      </c>
      <c r="S3486">
        <v>456950</v>
      </c>
      <c r="T3486" t="s">
        <v>2905</v>
      </c>
      <c r="U3486" s="221">
        <f t="shared" si="109"/>
        <v>0</v>
      </c>
    </row>
    <row r="3487" spans="1:21" hidden="1">
      <c r="A3487" s="55" t="str">
        <f t="shared" si="108"/>
        <v>Y0D5Ignore</v>
      </c>
      <c r="B3487" s="55" t="str">
        <f>VLOOKUP(J3487,'Mapping-CITI'!A:E,5,0)</f>
        <v>Ignore</v>
      </c>
      <c r="D3487" s="42">
        <v>45016</v>
      </c>
      <c r="E3487" s="42">
        <v>45199</v>
      </c>
      <c r="F3487" t="s">
        <v>2905</v>
      </c>
      <c r="G3487" t="s">
        <v>2933</v>
      </c>
      <c r="H3487">
        <v>1700</v>
      </c>
      <c r="I3487" t="s">
        <v>2768</v>
      </c>
      <c r="J3487">
        <v>142258</v>
      </c>
      <c r="K3487" t="s">
        <v>3371</v>
      </c>
      <c r="L3487">
        <v>-10000</v>
      </c>
      <c r="M3487">
        <v>4470005</v>
      </c>
      <c r="N3487">
        <v>4516505</v>
      </c>
      <c r="O3487">
        <v>-56500</v>
      </c>
      <c r="P3487" t="s">
        <v>607</v>
      </c>
      <c r="Q3487">
        <v>-56500</v>
      </c>
      <c r="R3487">
        <v>4470005</v>
      </c>
      <c r="S3487">
        <v>4516505</v>
      </c>
      <c r="T3487" t="s">
        <v>2905</v>
      </c>
      <c r="U3487" s="221">
        <f t="shared" si="109"/>
        <v>-4.6499999999999996E-3</v>
      </c>
    </row>
    <row r="3488" spans="1:21" hidden="1">
      <c r="A3488" s="55" t="str">
        <f t="shared" si="108"/>
        <v>Y0D5Ignore</v>
      </c>
      <c r="B3488" s="55" t="str">
        <f>VLOOKUP(J3488,'Mapping-CITI'!A:E,5,0)</f>
        <v>Ignore</v>
      </c>
      <c r="D3488" s="42">
        <v>45016</v>
      </c>
      <c r="E3488" s="42">
        <v>45199</v>
      </c>
      <c r="F3488" t="s">
        <v>2905</v>
      </c>
      <c r="G3488" t="s">
        <v>2933</v>
      </c>
      <c r="H3488">
        <v>1700</v>
      </c>
      <c r="I3488" t="s">
        <v>2768</v>
      </c>
      <c r="J3488">
        <v>142262</v>
      </c>
      <c r="K3488" t="s">
        <v>3372</v>
      </c>
      <c r="L3488">
        <v>0</v>
      </c>
      <c r="M3488">
        <v>6264600</v>
      </c>
      <c r="N3488">
        <v>6317600</v>
      </c>
      <c r="O3488">
        <v>-53000</v>
      </c>
      <c r="P3488" t="s">
        <v>607</v>
      </c>
      <c r="Q3488">
        <v>-53000</v>
      </c>
      <c r="R3488">
        <v>6264600</v>
      </c>
      <c r="S3488">
        <v>6317600</v>
      </c>
      <c r="T3488" t="s">
        <v>2905</v>
      </c>
      <c r="U3488" s="221">
        <f t="shared" si="109"/>
        <v>-5.3E-3</v>
      </c>
    </row>
    <row r="3489" spans="1:21" hidden="1">
      <c r="A3489" s="55" t="str">
        <f t="shared" si="108"/>
        <v>Y0D5Ignore</v>
      </c>
      <c r="B3489" s="55" t="str">
        <f>VLOOKUP(J3489,'Mapping-CITI'!A:E,5,0)</f>
        <v>Ignore</v>
      </c>
      <c r="D3489" s="42">
        <v>45016</v>
      </c>
      <c r="E3489" s="42">
        <v>45199</v>
      </c>
      <c r="F3489" t="s">
        <v>2905</v>
      </c>
      <c r="G3489" t="s">
        <v>2933</v>
      </c>
      <c r="H3489">
        <v>1700</v>
      </c>
      <c r="I3489" t="s">
        <v>2768</v>
      </c>
      <c r="J3489">
        <v>142263</v>
      </c>
      <c r="K3489" t="s">
        <v>3373</v>
      </c>
      <c r="L3489">
        <v>0</v>
      </c>
      <c r="M3489">
        <v>550000</v>
      </c>
      <c r="N3489">
        <v>550000</v>
      </c>
      <c r="O3489">
        <v>0</v>
      </c>
      <c r="P3489" t="s">
        <v>607</v>
      </c>
      <c r="Q3489">
        <v>0</v>
      </c>
      <c r="R3489">
        <v>550000</v>
      </c>
      <c r="S3489">
        <v>550000</v>
      </c>
      <c r="T3489" t="s">
        <v>2905</v>
      </c>
      <c r="U3489" s="221">
        <f t="shared" si="109"/>
        <v>0</v>
      </c>
    </row>
    <row r="3490" spans="1:21" hidden="1">
      <c r="A3490" s="55" t="str">
        <f t="shared" si="108"/>
        <v>Y0D5Ignore</v>
      </c>
      <c r="B3490" s="55" t="str">
        <f>VLOOKUP(J3490,'Mapping-CITI'!A:E,5,0)</f>
        <v>Ignore</v>
      </c>
      <c r="D3490" s="42">
        <v>45016</v>
      </c>
      <c r="E3490" s="42">
        <v>45199</v>
      </c>
      <c r="F3490" t="s">
        <v>2905</v>
      </c>
      <c r="G3490" t="s">
        <v>2933</v>
      </c>
      <c r="H3490">
        <v>1700</v>
      </c>
      <c r="I3490" t="s">
        <v>2768</v>
      </c>
      <c r="J3490">
        <v>142265</v>
      </c>
      <c r="K3490" t="s">
        <v>3374</v>
      </c>
      <c r="L3490">
        <v>0</v>
      </c>
      <c r="M3490">
        <v>59000</v>
      </c>
      <c r="N3490">
        <v>59000</v>
      </c>
      <c r="O3490">
        <v>0</v>
      </c>
      <c r="P3490" t="s">
        <v>607</v>
      </c>
      <c r="Q3490">
        <v>0</v>
      </c>
      <c r="R3490">
        <v>59000</v>
      </c>
      <c r="S3490">
        <v>59000</v>
      </c>
      <c r="T3490" t="s">
        <v>2905</v>
      </c>
      <c r="U3490" s="221">
        <f t="shared" si="109"/>
        <v>0</v>
      </c>
    </row>
    <row r="3491" spans="1:21" hidden="1">
      <c r="A3491" s="55" t="str">
        <f t="shared" si="108"/>
        <v>Y0D5Ignore</v>
      </c>
      <c r="B3491" s="55" t="str">
        <f>VLOOKUP(J3491,'Mapping-CITI'!A:E,5,0)</f>
        <v>Ignore</v>
      </c>
      <c r="D3491" s="42">
        <v>45016</v>
      </c>
      <c r="E3491" s="42">
        <v>45199</v>
      </c>
      <c r="F3491" t="s">
        <v>2905</v>
      </c>
      <c r="G3491" t="s">
        <v>2933</v>
      </c>
      <c r="H3491">
        <v>1700</v>
      </c>
      <c r="I3491" t="s">
        <v>2768</v>
      </c>
      <c r="J3491">
        <v>142271</v>
      </c>
      <c r="K3491" t="s">
        <v>3375</v>
      </c>
      <c r="L3491">
        <v>-105000</v>
      </c>
      <c r="M3491">
        <v>49540065</v>
      </c>
      <c r="N3491">
        <v>49715065</v>
      </c>
      <c r="O3491">
        <v>-280000</v>
      </c>
      <c r="P3491" t="s">
        <v>607</v>
      </c>
      <c r="Q3491">
        <v>-280000</v>
      </c>
      <c r="R3491">
        <v>49540065</v>
      </c>
      <c r="S3491">
        <v>49715065</v>
      </c>
      <c r="T3491" t="s">
        <v>2905</v>
      </c>
      <c r="U3491" s="221">
        <f t="shared" si="109"/>
        <v>-1.7500000000000002E-2</v>
      </c>
    </row>
    <row r="3492" spans="1:21" hidden="1">
      <c r="A3492" s="55" t="str">
        <f t="shared" si="108"/>
        <v>Y0D5Ignore</v>
      </c>
      <c r="B3492" s="55" t="str">
        <f>VLOOKUP(J3492,'Mapping-CITI'!A:E,5,0)</f>
        <v>Ignore</v>
      </c>
      <c r="D3492" s="42">
        <v>45016</v>
      </c>
      <c r="E3492" s="42">
        <v>45199</v>
      </c>
      <c r="F3492" t="s">
        <v>2905</v>
      </c>
      <c r="G3492" t="s">
        <v>2933</v>
      </c>
      <c r="H3492">
        <v>1700</v>
      </c>
      <c r="I3492" t="s">
        <v>2768</v>
      </c>
      <c r="J3492">
        <v>142274</v>
      </c>
      <c r="K3492" t="s">
        <v>3376</v>
      </c>
      <c r="L3492">
        <v>-20000</v>
      </c>
      <c r="M3492">
        <v>478000</v>
      </c>
      <c r="N3492">
        <v>458000</v>
      </c>
      <c r="O3492">
        <v>0</v>
      </c>
      <c r="P3492" t="s">
        <v>607</v>
      </c>
      <c r="Q3492">
        <v>0</v>
      </c>
      <c r="R3492">
        <v>478000</v>
      </c>
      <c r="S3492">
        <v>458000</v>
      </c>
      <c r="T3492" t="s">
        <v>2905</v>
      </c>
      <c r="U3492" s="221">
        <f t="shared" si="109"/>
        <v>2E-3</v>
      </c>
    </row>
    <row r="3493" spans="1:21" hidden="1">
      <c r="A3493" s="55" t="str">
        <f t="shared" si="108"/>
        <v>Y0D5Ignore</v>
      </c>
      <c r="B3493" s="55" t="str">
        <f>VLOOKUP(J3493,'Mapping-CITI'!A:E,5,0)</f>
        <v>Ignore</v>
      </c>
      <c r="D3493" s="42">
        <v>45016</v>
      </c>
      <c r="E3493" s="42">
        <v>45199</v>
      </c>
      <c r="F3493" t="s">
        <v>2905</v>
      </c>
      <c r="G3493" t="s">
        <v>2933</v>
      </c>
      <c r="H3493">
        <v>1700</v>
      </c>
      <c r="I3493" t="s">
        <v>2768</v>
      </c>
      <c r="J3493">
        <v>142276</v>
      </c>
      <c r="K3493" t="s">
        <v>3377</v>
      </c>
      <c r="L3493">
        <v>0</v>
      </c>
      <c r="M3493">
        <v>2062889.14</v>
      </c>
      <c r="N3493">
        <v>2062889.14</v>
      </c>
      <c r="O3493">
        <v>0</v>
      </c>
      <c r="P3493" t="s">
        <v>607</v>
      </c>
      <c r="Q3493">
        <v>0</v>
      </c>
      <c r="R3493">
        <v>2062889.14</v>
      </c>
      <c r="S3493">
        <v>2062889.14</v>
      </c>
      <c r="T3493" t="s">
        <v>2905</v>
      </c>
      <c r="U3493" s="221">
        <f t="shared" si="109"/>
        <v>0</v>
      </c>
    </row>
    <row r="3494" spans="1:21" hidden="1">
      <c r="A3494" s="55" t="str">
        <f t="shared" si="108"/>
        <v>Y0D50</v>
      </c>
      <c r="B3494" s="55">
        <f>VLOOKUP(J3494,'Mapping-CITI'!A:E,5,0)</f>
        <v>0</v>
      </c>
      <c r="D3494" s="42">
        <v>45016</v>
      </c>
      <c r="E3494" s="42">
        <v>45199</v>
      </c>
      <c r="F3494" t="s">
        <v>2905</v>
      </c>
      <c r="G3494" t="s">
        <v>2933</v>
      </c>
      <c r="H3494">
        <v>1400</v>
      </c>
      <c r="I3494" t="s">
        <v>2773</v>
      </c>
      <c r="J3494">
        <v>160101</v>
      </c>
      <c r="K3494" t="s">
        <v>2149</v>
      </c>
      <c r="L3494">
        <v>0</v>
      </c>
      <c r="M3494">
        <v>655661853.98000002</v>
      </c>
      <c r="N3494">
        <v>655661853.98000002</v>
      </c>
      <c r="O3494">
        <v>0</v>
      </c>
      <c r="P3494" t="s">
        <v>607</v>
      </c>
      <c r="Q3494">
        <v>0</v>
      </c>
      <c r="R3494">
        <v>0</v>
      </c>
      <c r="S3494">
        <v>0</v>
      </c>
      <c r="T3494" t="s">
        <v>2905</v>
      </c>
      <c r="U3494" s="221">
        <f t="shared" si="109"/>
        <v>0</v>
      </c>
    </row>
    <row r="3495" spans="1:21" hidden="1">
      <c r="A3495" s="55" t="str">
        <f t="shared" si="108"/>
        <v>Y0D50</v>
      </c>
      <c r="B3495" s="55">
        <f>VLOOKUP(J3495,'Mapping-CITI'!A:E,5,0)</f>
        <v>0</v>
      </c>
      <c r="D3495" s="42">
        <v>45016</v>
      </c>
      <c r="E3495" s="42">
        <v>45199</v>
      </c>
      <c r="F3495" t="s">
        <v>2905</v>
      </c>
      <c r="G3495" t="s">
        <v>2933</v>
      </c>
      <c r="H3495">
        <v>1400</v>
      </c>
      <c r="I3495" t="s">
        <v>2773</v>
      </c>
      <c r="J3495">
        <v>160118</v>
      </c>
      <c r="K3495" t="s">
        <v>2152</v>
      </c>
      <c r="L3495">
        <v>0</v>
      </c>
      <c r="M3495">
        <v>19392780206.439999</v>
      </c>
      <c r="N3495">
        <v>19392780206.439999</v>
      </c>
      <c r="O3495">
        <v>0</v>
      </c>
      <c r="P3495" t="s">
        <v>607</v>
      </c>
      <c r="Q3495">
        <v>0</v>
      </c>
      <c r="R3495">
        <v>0</v>
      </c>
      <c r="S3495">
        <v>0</v>
      </c>
      <c r="T3495" t="s">
        <v>2905</v>
      </c>
      <c r="U3495" s="221">
        <f t="shared" si="109"/>
        <v>0</v>
      </c>
    </row>
    <row r="3496" spans="1:21" hidden="1">
      <c r="A3496" s="55" t="str">
        <f t="shared" si="108"/>
        <v>Y0D50</v>
      </c>
      <c r="B3496" s="55">
        <f>VLOOKUP(J3496,'Mapping-CITI'!A:E,5,0)</f>
        <v>0</v>
      </c>
      <c r="D3496" s="42">
        <v>45016</v>
      </c>
      <c r="E3496" s="42">
        <v>45199</v>
      </c>
      <c r="F3496" t="s">
        <v>2905</v>
      </c>
      <c r="G3496" t="s">
        <v>2933</v>
      </c>
      <c r="H3496">
        <v>1600</v>
      </c>
      <c r="I3496" t="s">
        <v>2789</v>
      </c>
      <c r="J3496">
        <v>160202</v>
      </c>
      <c r="K3496" t="s">
        <v>2158</v>
      </c>
      <c r="L3496">
        <v>0</v>
      </c>
      <c r="M3496">
        <v>334941948.45999998</v>
      </c>
      <c r="N3496">
        <v>334941948.45999998</v>
      </c>
      <c r="O3496">
        <v>0</v>
      </c>
      <c r="P3496" t="s">
        <v>607</v>
      </c>
      <c r="Q3496">
        <v>0</v>
      </c>
      <c r="R3496">
        <v>0</v>
      </c>
      <c r="S3496">
        <v>0</v>
      </c>
      <c r="T3496" t="s">
        <v>2905</v>
      </c>
      <c r="U3496" s="221">
        <f t="shared" si="109"/>
        <v>0</v>
      </c>
    </row>
    <row r="3497" spans="1:21" hidden="1">
      <c r="A3497" s="55" t="str">
        <f t="shared" si="108"/>
        <v>Y0D50</v>
      </c>
      <c r="B3497" s="55">
        <f>VLOOKUP(J3497,'Mapping-CITI'!A:E,5,0)</f>
        <v>0</v>
      </c>
      <c r="D3497" s="42">
        <v>45016</v>
      </c>
      <c r="E3497" s="42">
        <v>45199</v>
      </c>
      <c r="F3497" t="s">
        <v>2905</v>
      </c>
      <c r="G3497" t="s">
        <v>2933</v>
      </c>
      <c r="H3497">
        <v>1600</v>
      </c>
      <c r="I3497" t="s">
        <v>2789</v>
      </c>
      <c r="J3497">
        <v>160206</v>
      </c>
      <c r="K3497" t="s">
        <v>2159</v>
      </c>
      <c r="L3497">
        <v>-392071.4</v>
      </c>
      <c r="M3497">
        <v>68950212.25</v>
      </c>
      <c r="N3497">
        <v>68583130.019999996</v>
      </c>
      <c r="O3497">
        <v>-24989.17</v>
      </c>
      <c r="P3497" t="s">
        <v>607</v>
      </c>
      <c r="Q3497">
        <v>-24989.17</v>
      </c>
      <c r="R3497">
        <v>0</v>
      </c>
      <c r="S3497">
        <v>68583130.019999996</v>
      </c>
      <c r="T3497" t="s">
        <v>2905</v>
      </c>
      <c r="U3497" s="221">
        <f t="shared" si="109"/>
        <v>3.6708223000000414E-2</v>
      </c>
    </row>
    <row r="3498" spans="1:21" hidden="1">
      <c r="A3498" s="55" t="str">
        <f t="shared" si="108"/>
        <v>Y0D50</v>
      </c>
      <c r="B3498" s="55">
        <f>VLOOKUP(J3498,'Mapping-CITI'!A:E,5,0)</f>
        <v>0</v>
      </c>
      <c r="D3498" s="42">
        <v>45016</v>
      </c>
      <c r="E3498" s="42">
        <v>45199</v>
      </c>
      <c r="F3498" t="s">
        <v>2905</v>
      </c>
      <c r="G3498" t="s">
        <v>2933</v>
      </c>
      <c r="H3498">
        <v>1600</v>
      </c>
      <c r="I3498" t="s">
        <v>2789</v>
      </c>
      <c r="J3498">
        <v>160207</v>
      </c>
      <c r="K3498" t="s">
        <v>2160</v>
      </c>
      <c r="L3498">
        <v>0</v>
      </c>
      <c r="M3498">
        <v>258627520</v>
      </c>
      <c r="N3498">
        <v>257357020</v>
      </c>
      <c r="O3498">
        <v>1270500</v>
      </c>
      <c r="P3498" t="s">
        <v>607</v>
      </c>
      <c r="Q3498">
        <v>1270500</v>
      </c>
      <c r="R3498">
        <v>7000</v>
      </c>
      <c r="S3498">
        <v>254006020</v>
      </c>
      <c r="T3498" t="s">
        <v>2905</v>
      </c>
      <c r="U3498" s="221">
        <f t="shared" si="109"/>
        <v>0.12705</v>
      </c>
    </row>
    <row r="3499" spans="1:21" hidden="1">
      <c r="A3499" s="55" t="str">
        <f t="shared" si="108"/>
        <v>Y0D50</v>
      </c>
      <c r="B3499" s="55">
        <f>VLOOKUP(J3499,'Mapping-CITI'!A:E,5,0)</f>
        <v>0</v>
      </c>
      <c r="D3499" s="42">
        <v>45016</v>
      </c>
      <c r="E3499" s="42">
        <v>45199</v>
      </c>
      <c r="F3499" t="s">
        <v>2905</v>
      </c>
      <c r="G3499" t="s">
        <v>2933</v>
      </c>
      <c r="H3499">
        <v>1230</v>
      </c>
      <c r="I3499" t="s">
        <v>2772</v>
      </c>
      <c r="J3499">
        <v>170101</v>
      </c>
      <c r="K3499" t="s">
        <v>2163</v>
      </c>
      <c r="L3499">
        <v>1958793600.0599999</v>
      </c>
      <c r="M3499">
        <v>830531483.47000003</v>
      </c>
      <c r="N3499">
        <v>0</v>
      </c>
      <c r="O3499">
        <v>2789325083.5300002</v>
      </c>
      <c r="P3499" t="s">
        <v>607</v>
      </c>
      <c r="Q3499">
        <v>2789325083.5300002</v>
      </c>
      <c r="R3499">
        <v>0</v>
      </c>
      <c r="S3499">
        <v>0</v>
      </c>
      <c r="T3499" t="s">
        <v>2905</v>
      </c>
      <c r="U3499" s="221">
        <f t="shared" si="109"/>
        <v>83.053148347000004</v>
      </c>
    </row>
    <row r="3500" spans="1:21" hidden="1">
      <c r="A3500" s="55" t="str">
        <f t="shared" si="108"/>
        <v>Y0D50</v>
      </c>
      <c r="B3500" s="55">
        <f>VLOOKUP(J3500,'Mapping-CITI'!A:E,5,0)</f>
        <v>0</v>
      </c>
      <c r="D3500" s="42">
        <v>45016</v>
      </c>
      <c r="E3500" s="42">
        <v>45199</v>
      </c>
      <c r="F3500" t="s">
        <v>2905</v>
      </c>
      <c r="G3500" t="s">
        <v>2933</v>
      </c>
      <c r="H3500">
        <v>2110</v>
      </c>
      <c r="I3500" t="s">
        <v>2790</v>
      </c>
      <c r="J3500">
        <v>201276</v>
      </c>
      <c r="K3500" t="s">
        <v>2209</v>
      </c>
      <c r="L3500">
        <v>803488512.42999995</v>
      </c>
      <c r="M3500">
        <v>306990376.57999998</v>
      </c>
      <c r="N3500">
        <v>287789063.74000001</v>
      </c>
      <c r="O3500">
        <v>822689825.26999998</v>
      </c>
      <c r="P3500" t="s">
        <v>607</v>
      </c>
      <c r="Q3500">
        <v>822689825.26999998</v>
      </c>
      <c r="R3500">
        <v>0</v>
      </c>
      <c r="S3500">
        <v>0</v>
      </c>
      <c r="T3500" t="s">
        <v>2905</v>
      </c>
      <c r="U3500" s="221">
        <f t="shared" si="109"/>
        <v>1.9201312839999973</v>
      </c>
    </row>
    <row r="3501" spans="1:21" hidden="1">
      <c r="A3501" s="55" t="str">
        <f t="shared" si="108"/>
        <v>Y0D51.2</v>
      </c>
      <c r="B3501" s="55">
        <f>VLOOKUP(J3501,'Mapping-CITI'!A:E,5,0)</f>
        <v>1.2</v>
      </c>
      <c r="D3501" s="42">
        <v>45016</v>
      </c>
      <c r="E3501" s="42">
        <v>45199</v>
      </c>
      <c r="F3501" t="s">
        <v>2905</v>
      </c>
      <c r="G3501" t="s">
        <v>2933</v>
      </c>
      <c r="H3501">
        <v>2110</v>
      </c>
      <c r="I3501" t="s">
        <v>2790</v>
      </c>
      <c r="J3501">
        <v>201277</v>
      </c>
      <c r="K3501" t="s">
        <v>2210</v>
      </c>
      <c r="L3501">
        <v>-1971169411.9200001</v>
      </c>
      <c r="M3501">
        <v>126433264</v>
      </c>
      <c r="N3501">
        <v>97628820.930000007</v>
      </c>
      <c r="O3501">
        <v>-1942364968.8499999</v>
      </c>
      <c r="P3501" t="s">
        <v>607</v>
      </c>
      <c r="Q3501" s="191">
        <v>-1942364968.8499999</v>
      </c>
      <c r="R3501">
        <v>0</v>
      </c>
      <c r="S3501">
        <v>0</v>
      </c>
      <c r="T3501" t="s">
        <v>2905</v>
      </c>
      <c r="U3501" s="221">
        <f t="shared" si="109"/>
        <v>2.8804443069999994</v>
      </c>
    </row>
    <row r="3502" spans="1:21" hidden="1">
      <c r="A3502" s="55" t="str">
        <f t="shared" si="108"/>
        <v>Y0D50</v>
      </c>
      <c r="B3502" s="55">
        <f>VLOOKUP(J3502,'Mapping-CITI'!A:E,5,0)</f>
        <v>0</v>
      </c>
      <c r="D3502" s="42">
        <v>45016</v>
      </c>
      <c r="E3502" s="42">
        <v>45199</v>
      </c>
      <c r="F3502" t="s">
        <v>2905</v>
      </c>
      <c r="G3502" t="s">
        <v>2933</v>
      </c>
      <c r="H3502">
        <v>2110</v>
      </c>
      <c r="I3502" t="s">
        <v>2790</v>
      </c>
      <c r="J3502">
        <v>201297</v>
      </c>
      <c r="K3502" t="s">
        <v>2211</v>
      </c>
      <c r="L3502">
        <v>477901185.69</v>
      </c>
      <c r="M3502">
        <v>31923771.23</v>
      </c>
      <c r="N3502">
        <v>56186952.479999997</v>
      </c>
      <c r="O3502">
        <v>453638004.44</v>
      </c>
      <c r="P3502" t="s">
        <v>607</v>
      </c>
      <c r="Q3502">
        <v>453638004.44</v>
      </c>
      <c r="R3502">
        <v>0</v>
      </c>
      <c r="S3502">
        <v>0</v>
      </c>
      <c r="T3502" t="s">
        <v>2905</v>
      </c>
      <c r="U3502" s="221">
        <f t="shared" si="109"/>
        <v>-2.4263181249999994</v>
      </c>
    </row>
    <row r="3503" spans="1:21" hidden="1">
      <c r="A3503" s="55" t="str">
        <f t="shared" si="108"/>
        <v>Y0D51.2</v>
      </c>
      <c r="B3503" s="55">
        <f>VLOOKUP(J3503,'Mapping-CITI'!A:E,5,0)</f>
        <v>1.2</v>
      </c>
      <c r="D3503" s="42">
        <v>45016</v>
      </c>
      <c r="E3503" s="42">
        <v>45199</v>
      </c>
      <c r="F3503" t="s">
        <v>2905</v>
      </c>
      <c r="G3503" t="s">
        <v>2933</v>
      </c>
      <c r="H3503">
        <v>2110</v>
      </c>
      <c r="I3503" t="s">
        <v>2790</v>
      </c>
      <c r="J3503">
        <v>201298</v>
      </c>
      <c r="K3503" t="s">
        <v>2212</v>
      </c>
      <c r="L3503">
        <v>-236199575.16999999</v>
      </c>
      <c r="M3503">
        <v>24019585.75</v>
      </c>
      <c r="N3503">
        <v>4048487.28</v>
      </c>
      <c r="O3503">
        <v>-216228476.69999999</v>
      </c>
      <c r="P3503" t="s">
        <v>607</v>
      </c>
      <c r="Q3503" s="191">
        <v>-216228476.69999999</v>
      </c>
      <c r="R3503">
        <v>0</v>
      </c>
      <c r="S3503">
        <v>0</v>
      </c>
      <c r="T3503" t="s">
        <v>2905</v>
      </c>
      <c r="U3503" s="221">
        <f t="shared" si="109"/>
        <v>1.9971098469999999</v>
      </c>
    </row>
    <row r="3504" spans="1:21" hidden="1">
      <c r="A3504" s="55" t="str">
        <f t="shared" si="108"/>
        <v>Y0D50</v>
      </c>
      <c r="B3504" s="55">
        <f>VLOOKUP(J3504,'Mapping-CITI'!A:E,5,0)</f>
        <v>0</v>
      </c>
      <c r="D3504" s="42">
        <v>45016</v>
      </c>
      <c r="E3504" s="42">
        <v>45199</v>
      </c>
      <c r="F3504" t="s">
        <v>2905</v>
      </c>
      <c r="G3504" t="s">
        <v>2933</v>
      </c>
      <c r="H3504">
        <v>2110</v>
      </c>
      <c r="I3504" t="s">
        <v>2790</v>
      </c>
      <c r="J3504">
        <v>201349</v>
      </c>
      <c r="K3504" t="s">
        <v>2224</v>
      </c>
      <c r="L3504">
        <v>7447866.2000000002</v>
      </c>
      <c r="M3504">
        <v>647404.31999999995</v>
      </c>
      <c r="N3504">
        <v>629715.29</v>
      </c>
      <c r="O3504">
        <v>7465555.2300000004</v>
      </c>
      <c r="P3504" t="s">
        <v>607</v>
      </c>
      <c r="Q3504">
        <v>7465555.2300000004</v>
      </c>
      <c r="R3504">
        <v>0</v>
      </c>
      <c r="S3504">
        <v>0</v>
      </c>
      <c r="T3504" t="s">
        <v>2905</v>
      </c>
      <c r="U3504" s="221">
        <f t="shared" si="109"/>
        <v>1.7689029999999912E-3</v>
      </c>
    </row>
    <row r="3505" spans="1:21" hidden="1">
      <c r="A3505" s="55" t="str">
        <f t="shared" si="108"/>
        <v>Y0D50</v>
      </c>
      <c r="B3505" s="55">
        <f>VLOOKUP(J3505,'Mapping-CITI'!A:E,5,0)</f>
        <v>0</v>
      </c>
      <c r="D3505" s="42">
        <v>45016</v>
      </c>
      <c r="E3505" s="42">
        <v>45199</v>
      </c>
      <c r="F3505" t="s">
        <v>2905</v>
      </c>
      <c r="G3505" t="s">
        <v>2933</v>
      </c>
      <c r="H3505">
        <v>2110</v>
      </c>
      <c r="I3505" t="s">
        <v>2790</v>
      </c>
      <c r="J3505">
        <v>201351</v>
      </c>
      <c r="K3505" t="s">
        <v>2225</v>
      </c>
      <c r="L3505">
        <v>-4645166.75</v>
      </c>
      <c r="M3505">
        <v>29272153.879999999</v>
      </c>
      <c r="N3505">
        <v>45899405.100000001</v>
      </c>
      <c r="O3505">
        <v>-21272417.969999999</v>
      </c>
      <c r="P3505" t="s">
        <v>607</v>
      </c>
      <c r="Q3505">
        <v>-21272417.969999999</v>
      </c>
      <c r="R3505">
        <v>0</v>
      </c>
      <c r="S3505">
        <v>0</v>
      </c>
      <c r="T3505" t="s">
        <v>2905</v>
      </c>
      <c r="U3505" s="221">
        <f t="shared" si="109"/>
        <v>-1.6627251220000003</v>
      </c>
    </row>
    <row r="3506" spans="1:21" hidden="1">
      <c r="A3506" s="55" t="str">
        <f t="shared" si="108"/>
        <v>Y0D51.2</v>
      </c>
      <c r="B3506" s="55">
        <f>VLOOKUP(J3506,'Mapping-CITI'!A:E,5,0)</f>
        <v>1.2</v>
      </c>
      <c r="D3506" s="42">
        <v>45016</v>
      </c>
      <c r="E3506" s="42">
        <v>45199</v>
      </c>
      <c r="F3506" t="s">
        <v>2905</v>
      </c>
      <c r="G3506" t="s">
        <v>2933</v>
      </c>
      <c r="H3506">
        <v>2110</v>
      </c>
      <c r="I3506" t="s">
        <v>2790</v>
      </c>
      <c r="J3506">
        <v>201364</v>
      </c>
      <c r="K3506" t="s">
        <v>2232</v>
      </c>
      <c r="L3506">
        <v>-10820014.99</v>
      </c>
      <c r="M3506">
        <v>294547.65999999997</v>
      </c>
      <c r="N3506">
        <v>350846.74</v>
      </c>
      <c r="O3506">
        <v>-10876314.07</v>
      </c>
      <c r="P3506" t="s">
        <v>607</v>
      </c>
      <c r="Q3506" s="191">
        <v>-10876314.07</v>
      </c>
      <c r="R3506">
        <v>0</v>
      </c>
      <c r="S3506">
        <v>0</v>
      </c>
      <c r="T3506" t="s">
        <v>2905</v>
      </c>
      <c r="U3506" s="221">
        <f t="shared" si="109"/>
        <v>-5.629908000000002E-3</v>
      </c>
    </row>
    <row r="3507" spans="1:21" hidden="1">
      <c r="A3507" s="55" t="str">
        <f t="shared" si="108"/>
        <v>Y0D51.2</v>
      </c>
      <c r="B3507" s="55">
        <f>VLOOKUP(J3507,'Mapping-CITI'!A:E,5,0)</f>
        <v>1.2</v>
      </c>
      <c r="D3507" s="42">
        <v>45016</v>
      </c>
      <c r="E3507" s="42">
        <v>45199</v>
      </c>
      <c r="F3507" t="s">
        <v>2905</v>
      </c>
      <c r="G3507" t="s">
        <v>2933</v>
      </c>
      <c r="H3507">
        <v>2110</v>
      </c>
      <c r="I3507" t="s">
        <v>2790</v>
      </c>
      <c r="J3507">
        <v>201366</v>
      </c>
      <c r="K3507" t="s">
        <v>2233</v>
      </c>
      <c r="L3507">
        <v>-110253132.04000001</v>
      </c>
      <c r="M3507">
        <v>8802834.5999999996</v>
      </c>
      <c r="N3507">
        <v>21250442.280000001</v>
      </c>
      <c r="O3507">
        <v>-122700739.72</v>
      </c>
      <c r="P3507" t="s">
        <v>607</v>
      </c>
      <c r="Q3507" s="191">
        <v>-122700739.72</v>
      </c>
      <c r="R3507">
        <v>0</v>
      </c>
      <c r="S3507">
        <v>0</v>
      </c>
      <c r="T3507" t="s">
        <v>2905</v>
      </c>
      <c r="U3507" s="221">
        <f t="shared" si="109"/>
        <v>-1.2447607680000001</v>
      </c>
    </row>
    <row r="3508" spans="1:21" hidden="1">
      <c r="A3508" s="55" t="str">
        <f t="shared" si="108"/>
        <v>Y0D50</v>
      </c>
      <c r="B3508" s="55">
        <f>VLOOKUP(J3508,'Mapping-CITI'!A:E,5,0)</f>
        <v>0</v>
      </c>
      <c r="D3508" s="42">
        <v>45016</v>
      </c>
      <c r="E3508" s="42">
        <v>45199</v>
      </c>
      <c r="F3508" t="s">
        <v>2905</v>
      </c>
      <c r="G3508" t="s">
        <v>2933</v>
      </c>
      <c r="H3508">
        <v>2250</v>
      </c>
      <c r="I3508" t="s">
        <v>2774</v>
      </c>
      <c r="J3508">
        <v>210103</v>
      </c>
      <c r="K3508" t="s">
        <v>2240</v>
      </c>
      <c r="L3508">
        <v>0</v>
      </c>
      <c r="M3508">
        <v>7123.01</v>
      </c>
      <c r="N3508">
        <v>7123.01</v>
      </c>
      <c r="O3508">
        <v>0</v>
      </c>
      <c r="P3508" t="s">
        <v>607</v>
      </c>
      <c r="Q3508">
        <v>0</v>
      </c>
      <c r="R3508">
        <v>7123.01</v>
      </c>
      <c r="S3508">
        <v>7123.01</v>
      </c>
      <c r="T3508" t="s">
        <v>2905</v>
      </c>
      <c r="U3508" s="221">
        <f t="shared" si="109"/>
        <v>0</v>
      </c>
    </row>
    <row r="3509" spans="1:21" hidden="1">
      <c r="A3509" s="55" t="str">
        <f t="shared" si="108"/>
        <v>Y0D50</v>
      </c>
      <c r="B3509" s="55">
        <f>VLOOKUP(J3509,'Mapping-CITI'!A:E,5,0)</f>
        <v>0</v>
      </c>
      <c r="D3509" s="42">
        <v>45016</v>
      </c>
      <c r="E3509" s="42">
        <v>45199</v>
      </c>
      <c r="F3509" t="s">
        <v>2905</v>
      </c>
      <c r="G3509" t="s">
        <v>2933</v>
      </c>
      <c r="H3509">
        <v>2250</v>
      </c>
      <c r="I3509" t="s">
        <v>2774</v>
      </c>
      <c r="J3509">
        <v>210117</v>
      </c>
      <c r="K3509" t="s">
        <v>2242</v>
      </c>
      <c r="L3509">
        <v>-5823220.0199999996</v>
      </c>
      <c r="M3509">
        <v>31359911.399999999</v>
      </c>
      <c r="N3509">
        <v>30819399.010000002</v>
      </c>
      <c r="O3509">
        <v>-5282707.63</v>
      </c>
      <c r="P3509" t="s">
        <v>607</v>
      </c>
      <c r="Q3509">
        <v>-5282707.63</v>
      </c>
      <c r="R3509">
        <v>31279637.739999998</v>
      </c>
      <c r="S3509">
        <v>78125</v>
      </c>
      <c r="T3509" t="s">
        <v>2905</v>
      </c>
      <c r="U3509" s="221">
        <f t="shared" si="109"/>
        <v>5.4051238999999689E-2</v>
      </c>
    </row>
    <row r="3510" spans="1:21" hidden="1">
      <c r="A3510" s="55" t="str">
        <f t="shared" si="108"/>
        <v>Y0D50</v>
      </c>
      <c r="B3510" s="55">
        <f>VLOOKUP(J3510,'Mapping-CITI'!A:E,5,0)</f>
        <v>0</v>
      </c>
      <c r="D3510" s="42">
        <v>45016</v>
      </c>
      <c r="E3510" s="42">
        <v>45199</v>
      </c>
      <c r="F3510" t="s">
        <v>2905</v>
      </c>
      <c r="G3510" t="s">
        <v>2933</v>
      </c>
      <c r="H3510">
        <v>2250</v>
      </c>
      <c r="I3510" t="s">
        <v>2774</v>
      </c>
      <c r="J3510">
        <v>210132</v>
      </c>
      <c r="K3510" t="s">
        <v>2244</v>
      </c>
      <c r="L3510">
        <v>-4146</v>
      </c>
      <c r="M3510">
        <v>4146</v>
      </c>
      <c r="N3510">
        <v>0</v>
      </c>
      <c r="O3510">
        <v>0</v>
      </c>
      <c r="P3510" t="s">
        <v>607</v>
      </c>
      <c r="Q3510">
        <v>0</v>
      </c>
      <c r="R3510">
        <v>4146</v>
      </c>
      <c r="S3510">
        <v>0</v>
      </c>
      <c r="T3510" t="s">
        <v>2905</v>
      </c>
      <c r="U3510" s="221">
        <f t="shared" si="109"/>
        <v>4.1459999999999999E-4</v>
      </c>
    </row>
    <row r="3511" spans="1:21" hidden="1">
      <c r="A3511" s="55" t="str">
        <f t="shared" si="108"/>
        <v>Y0D50</v>
      </c>
      <c r="B3511" s="55">
        <f>VLOOKUP(J3511,'Mapping-CITI'!A:E,5,0)</f>
        <v>0</v>
      </c>
      <c r="D3511" s="42">
        <v>45016</v>
      </c>
      <c r="E3511" s="42">
        <v>45199</v>
      </c>
      <c r="F3511" t="s">
        <v>2905</v>
      </c>
      <c r="G3511" t="s">
        <v>2933</v>
      </c>
      <c r="H3511">
        <v>2250</v>
      </c>
      <c r="I3511" t="s">
        <v>2774</v>
      </c>
      <c r="J3511">
        <v>210138</v>
      </c>
      <c r="K3511" t="s">
        <v>2791</v>
      </c>
      <c r="L3511">
        <v>-1143.44</v>
      </c>
      <c r="M3511">
        <v>91207.81</v>
      </c>
      <c r="N3511">
        <v>64298.74</v>
      </c>
      <c r="O3511">
        <v>25765.63</v>
      </c>
      <c r="P3511" t="s">
        <v>607</v>
      </c>
      <c r="Q3511">
        <v>25765.63</v>
      </c>
      <c r="R3511">
        <v>91207.81</v>
      </c>
      <c r="S3511">
        <v>64298.74</v>
      </c>
      <c r="T3511" t="s">
        <v>2905</v>
      </c>
      <c r="U3511" s="221">
        <f t="shared" si="109"/>
        <v>2.6909069999999998E-3</v>
      </c>
    </row>
    <row r="3512" spans="1:21" hidden="1">
      <c r="A3512" s="55" t="str">
        <f t="shared" si="108"/>
        <v>Y0D50</v>
      </c>
      <c r="B3512" s="55">
        <f>VLOOKUP(J3512,'Mapping-CITI'!A:E,5,0)</f>
        <v>0</v>
      </c>
      <c r="D3512" s="42">
        <v>45016</v>
      </c>
      <c r="E3512" s="42">
        <v>45199</v>
      </c>
      <c r="F3512" t="s">
        <v>2905</v>
      </c>
      <c r="G3512" t="s">
        <v>2933</v>
      </c>
      <c r="H3512">
        <v>2250</v>
      </c>
      <c r="I3512" t="s">
        <v>2774</v>
      </c>
      <c r="J3512">
        <v>210140</v>
      </c>
      <c r="K3512" t="s">
        <v>2245</v>
      </c>
      <c r="L3512">
        <v>-131947.21</v>
      </c>
      <c r="M3512">
        <v>515870.43</v>
      </c>
      <c r="N3512">
        <v>312247.77</v>
      </c>
      <c r="O3512">
        <v>71675.45</v>
      </c>
      <c r="P3512" t="s">
        <v>607</v>
      </c>
      <c r="Q3512">
        <v>71675.45</v>
      </c>
      <c r="R3512">
        <v>515870.43</v>
      </c>
      <c r="S3512">
        <v>312247.77</v>
      </c>
      <c r="T3512" t="s">
        <v>2905</v>
      </c>
      <c r="U3512" s="221">
        <f t="shared" si="109"/>
        <v>2.0362265999999997E-2</v>
      </c>
    </row>
    <row r="3513" spans="1:21" hidden="1">
      <c r="A3513" s="55" t="str">
        <f t="shared" si="108"/>
        <v>Y0D50</v>
      </c>
      <c r="B3513" s="55">
        <f>VLOOKUP(J3513,'Mapping-CITI'!A:E,5,0)</f>
        <v>0</v>
      </c>
      <c r="D3513" s="42">
        <v>45016</v>
      </c>
      <c r="E3513" s="42">
        <v>45199</v>
      </c>
      <c r="F3513" t="s">
        <v>2905</v>
      </c>
      <c r="G3513" t="s">
        <v>2933</v>
      </c>
      <c r="H3513">
        <v>2250</v>
      </c>
      <c r="I3513" t="s">
        <v>2774</v>
      </c>
      <c r="J3513">
        <v>210210</v>
      </c>
      <c r="K3513" t="s">
        <v>2246</v>
      </c>
      <c r="L3513">
        <v>-5097141.3</v>
      </c>
      <c r="M3513">
        <v>28531323.350000001</v>
      </c>
      <c r="N3513">
        <v>30427689.449999999</v>
      </c>
      <c r="O3513">
        <v>-6993507.4000000004</v>
      </c>
      <c r="P3513" t="s">
        <v>607</v>
      </c>
      <c r="Q3513">
        <v>-6993507.4000000004</v>
      </c>
      <c r="R3513">
        <v>28531323.350000001</v>
      </c>
      <c r="S3513">
        <v>5447.43</v>
      </c>
      <c r="T3513" t="s">
        <v>2905</v>
      </c>
      <c r="U3513" s="221">
        <f t="shared" si="109"/>
        <v>-0.18963660999999979</v>
      </c>
    </row>
    <row r="3514" spans="1:21" hidden="1">
      <c r="A3514" s="55" t="str">
        <f t="shared" si="108"/>
        <v>Y0D50</v>
      </c>
      <c r="B3514" s="55">
        <f>VLOOKUP(J3514,'Mapping-CITI'!A:E,5,0)</f>
        <v>0</v>
      </c>
      <c r="D3514" s="42">
        <v>45016</v>
      </c>
      <c r="E3514" s="42">
        <v>45199</v>
      </c>
      <c r="F3514" t="s">
        <v>2905</v>
      </c>
      <c r="G3514" t="s">
        <v>2933</v>
      </c>
      <c r="H3514">
        <v>2250</v>
      </c>
      <c r="I3514" t="s">
        <v>2774</v>
      </c>
      <c r="J3514">
        <v>210667</v>
      </c>
      <c r="K3514" t="s">
        <v>2862</v>
      </c>
      <c r="L3514">
        <v>260.22000000000003</v>
      </c>
      <c r="M3514">
        <v>392.91</v>
      </c>
      <c r="N3514">
        <v>24504</v>
      </c>
      <c r="O3514">
        <v>-23850.87</v>
      </c>
      <c r="P3514" t="s">
        <v>607</v>
      </c>
      <c r="Q3514">
        <v>-23850.87</v>
      </c>
      <c r="R3514">
        <v>392.91</v>
      </c>
      <c r="S3514">
        <v>24504</v>
      </c>
      <c r="T3514" t="s">
        <v>2905</v>
      </c>
      <c r="U3514" s="221">
        <f t="shared" si="109"/>
        <v>-2.4111089999999998E-3</v>
      </c>
    </row>
    <row r="3515" spans="1:21" hidden="1">
      <c r="A3515" s="55" t="str">
        <f t="shared" si="108"/>
        <v>Y0D50</v>
      </c>
      <c r="B3515" s="55">
        <f>VLOOKUP(J3515,'Mapping-CITI'!A:E,5,0)</f>
        <v>0</v>
      </c>
      <c r="D3515" s="42">
        <v>45016</v>
      </c>
      <c r="E3515" s="42">
        <v>45199</v>
      </c>
      <c r="F3515" t="s">
        <v>2905</v>
      </c>
      <c r="G3515" t="s">
        <v>2933</v>
      </c>
      <c r="H3515">
        <v>2250</v>
      </c>
      <c r="I3515" t="s">
        <v>2774</v>
      </c>
      <c r="J3515">
        <v>210766</v>
      </c>
      <c r="K3515" t="s">
        <v>2748</v>
      </c>
      <c r="L3515">
        <v>8103.12</v>
      </c>
      <c r="M3515">
        <v>15125.09</v>
      </c>
      <c r="N3515">
        <v>16489.330000000002</v>
      </c>
      <c r="O3515">
        <v>6738.88</v>
      </c>
      <c r="P3515" t="s">
        <v>607</v>
      </c>
      <c r="Q3515">
        <v>6738.88</v>
      </c>
      <c r="R3515">
        <v>14958.28</v>
      </c>
      <c r="S3515">
        <v>0</v>
      </c>
      <c r="T3515" t="s">
        <v>2905</v>
      </c>
      <c r="U3515" s="221">
        <f t="shared" si="109"/>
        <v>-1.3642400000000017E-4</v>
      </c>
    </row>
    <row r="3516" spans="1:21" hidden="1">
      <c r="A3516" s="55" t="str">
        <f t="shared" si="108"/>
        <v>Y0D5Ignore</v>
      </c>
      <c r="B3516" s="55" t="str">
        <f>VLOOKUP(J3516,'Mapping-CITI'!A:E,5,0)</f>
        <v>Ignore</v>
      </c>
      <c r="D3516" s="42">
        <v>45016</v>
      </c>
      <c r="E3516" s="42">
        <v>45199</v>
      </c>
      <c r="F3516" t="s">
        <v>2905</v>
      </c>
      <c r="G3516" t="s">
        <v>2933</v>
      </c>
      <c r="H3516">
        <v>2250</v>
      </c>
      <c r="I3516" t="s">
        <v>2774</v>
      </c>
      <c r="J3516">
        <v>210854</v>
      </c>
      <c r="K3516" t="s">
        <v>3378</v>
      </c>
      <c r="L3516">
        <v>352759.39</v>
      </c>
      <c r="M3516">
        <v>0</v>
      </c>
      <c r="N3516">
        <v>0</v>
      </c>
      <c r="O3516">
        <v>352759.39</v>
      </c>
      <c r="P3516" t="s">
        <v>607</v>
      </c>
      <c r="Q3516">
        <v>352759.39</v>
      </c>
      <c r="R3516">
        <v>0</v>
      </c>
      <c r="S3516">
        <v>0</v>
      </c>
      <c r="T3516" t="s">
        <v>2905</v>
      </c>
      <c r="U3516" s="221">
        <f t="shared" si="109"/>
        <v>0</v>
      </c>
    </row>
    <row r="3517" spans="1:21" hidden="1">
      <c r="A3517" s="55" t="str">
        <f t="shared" si="108"/>
        <v>Y0D50</v>
      </c>
      <c r="B3517" s="55">
        <f>VLOOKUP(J3517,'Mapping-CITI'!A:E,5,0)</f>
        <v>0</v>
      </c>
      <c r="D3517" s="42">
        <v>45016</v>
      </c>
      <c r="E3517" s="42">
        <v>45199</v>
      </c>
      <c r="F3517" t="s">
        <v>2905</v>
      </c>
      <c r="G3517" t="s">
        <v>2933</v>
      </c>
      <c r="H3517">
        <v>2250</v>
      </c>
      <c r="I3517" t="s">
        <v>2774</v>
      </c>
      <c r="J3517">
        <v>211103</v>
      </c>
      <c r="K3517" t="s">
        <v>2249</v>
      </c>
      <c r="L3517">
        <v>-1097.57</v>
      </c>
      <c r="M3517">
        <v>5782.45</v>
      </c>
      <c r="N3517">
        <v>5436.52</v>
      </c>
      <c r="O3517">
        <v>-751.64</v>
      </c>
      <c r="P3517" t="s">
        <v>607</v>
      </c>
      <c r="Q3517">
        <v>-751.64</v>
      </c>
      <c r="R3517">
        <v>5782.45</v>
      </c>
      <c r="S3517">
        <v>11.58</v>
      </c>
      <c r="T3517" t="s">
        <v>2905</v>
      </c>
      <c r="U3517" s="221">
        <f t="shared" si="109"/>
        <v>3.4592999999999938E-5</v>
      </c>
    </row>
    <row r="3518" spans="1:21" hidden="1">
      <c r="A3518" s="55" t="str">
        <f t="shared" si="108"/>
        <v>Y0D50</v>
      </c>
      <c r="B3518" s="55">
        <f>VLOOKUP(J3518,'Mapping-CITI'!A:E,5,0)</f>
        <v>0</v>
      </c>
      <c r="D3518" s="42">
        <v>45016</v>
      </c>
      <c r="E3518" s="42">
        <v>45199</v>
      </c>
      <c r="F3518" t="s">
        <v>2905</v>
      </c>
      <c r="G3518" t="s">
        <v>2933</v>
      </c>
      <c r="H3518">
        <v>2250</v>
      </c>
      <c r="I3518" t="s">
        <v>2774</v>
      </c>
      <c r="J3518">
        <v>211106</v>
      </c>
      <c r="K3518" t="s">
        <v>2250</v>
      </c>
      <c r="L3518">
        <v>-5834.02</v>
      </c>
      <c r="M3518">
        <v>3331665.11</v>
      </c>
      <c r="N3518">
        <v>3320707.09</v>
      </c>
      <c r="O3518">
        <v>5124</v>
      </c>
      <c r="P3518" t="s">
        <v>607</v>
      </c>
      <c r="Q3518">
        <v>5124</v>
      </c>
      <c r="R3518">
        <v>3331665.11</v>
      </c>
      <c r="S3518">
        <v>3320707.09</v>
      </c>
      <c r="T3518" t="s">
        <v>2905</v>
      </c>
      <c r="U3518" s="221">
        <f t="shared" si="109"/>
        <v>1.0958020000000018E-3</v>
      </c>
    </row>
    <row r="3519" spans="1:21" hidden="1">
      <c r="A3519" s="55" t="str">
        <f t="shared" si="108"/>
        <v>Y0D50</v>
      </c>
      <c r="B3519" s="55">
        <f>VLOOKUP(J3519,'Mapping-CITI'!A:E,5,0)</f>
        <v>0</v>
      </c>
      <c r="D3519" s="42">
        <v>45016</v>
      </c>
      <c r="E3519" s="42">
        <v>45199</v>
      </c>
      <c r="F3519" t="s">
        <v>2905</v>
      </c>
      <c r="G3519" t="s">
        <v>2933</v>
      </c>
      <c r="H3519">
        <v>2250</v>
      </c>
      <c r="I3519" t="s">
        <v>2774</v>
      </c>
      <c r="J3519">
        <v>211121</v>
      </c>
      <c r="K3519" t="s">
        <v>2252</v>
      </c>
      <c r="L3519">
        <v>-79969.58</v>
      </c>
      <c r="M3519">
        <v>1307190</v>
      </c>
      <c r="N3519">
        <v>1249674</v>
      </c>
      <c r="O3519">
        <v>-22453.58</v>
      </c>
      <c r="P3519" t="s">
        <v>607</v>
      </c>
      <c r="Q3519">
        <v>-22453.58</v>
      </c>
      <c r="R3519">
        <v>1307190</v>
      </c>
      <c r="S3519">
        <v>0</v>
      </c>
      <c r="T3519" t="s">
        <v>2905</v>
      </c>
      <c r="U3519" s="221">
        <f t="shared" si="109"/>
        <v>5.7515999999999999E-3</v>
      </c>
    </row>
    <row r="3520" spans="1:21" hidden="1">
      <c r="A3520" s="55" t="str">
        <f t="shared" si="108"/>
        <v>Y0D50</v>
      </c>
      <c r="B3520" s="55">
        <f>VLOOKUP(J3520,'Mapping-CITI'!A:E,5,0)</f>
        <v>0</v>
      </c>
      <c r="D3520" s="42">
        <v>45016</v>
      </c>
      <c r="E3520" s="42">
        <v>45199</v>
      </c>
      <c r="F3520" t="s">
        <v>2905</v>
      </c>
      <c r="G3520" t="s">
        <v>2933</v>
      </c>
      <c r="H3520">
        <v>2250</v>
      </c>
      <c r="I3520" t="s">
        <v>2774</v>
      </c>
      <c r="J3520">
        <v>211122</v>
      </c>
      <c r="K3520" t="s">
        <v>2253</v>
      </c>
      <c r="L3520">
        <v>-594.66999999999996</v>
      </c>
      <c r="M3520">
        <v>3959.26</v>
      </c>
      <c r="N3520">
        <v>4087.62</v>
      </c>
      <c r="O3520">
        <v>-723.03</v>
      </c>
      <c r="P3520" t="s">
        <v>607</v>
      </c>
      <c r="Q3520">
        <v>-723.03</v>
      </c>
      <c r="R3520">
        <v>3920.92</v>
      </c>
      <c r="S3520">
        <v>0</v>
      </c>
      <c r="T3520" t="s">
        <v>2905</v>
      </c>
      <c r="U3520" s="221">
        <f t="shared" si="109"/>
        <v>-1.2835999999999967E-5</v>
      </c>
    </row>
    <row r="3521" spans="1:21" hidden="1">
      <c r="A3521" s="55" t="str">
        <f t="shared" si="108"/>
        <v>Y0D50</v>
      </c>
      <c r="B3521" s="55">
        <f>VLOOKUP(J3521,'Mapping-CITI'!A:E,5,0)</f>
        <v>0</v>
      </c>
      <c r="D3521" s="42">
        <v>45016</v>
      </c>
      <c r="E3521" s="42">
        <v>45199</v>
      </c>
      <c r="F3521" t="s">
        <v>2905</v>
      </c>
      <c r="G3521" t="s">
        <v>2933</v>
      </c>
      <c r="H3521">
        <v>2250</v>
      </c>
      <c r="I3521" t="s">
        <v>2774</v>
      </c>
      <c r="J3521">
        <v>211146</v>
      </c>
      <c r="K3521" t="s">
        <v>2749</v>
      </c>
      <c r="L3521">
        <v>0</v>
      </c>
      <c r="M3521">
        <v>3095874</v>
      </c>
      <c r="N3521">
        <v>3095874</v>
      </c>
      <c r="O3521">
        <v>0</v>
      </c>
      <c r="P3521" t="s">
        <v>607</v>
      </c>
      <c r="Q3521">
        <v>0</v>
      </c>
      <c r="R3521">
        <v>3095874</v>
      </c>
      <c r="S3521">
        <v>3095874</v>
      </c>
      <c r="T3521" t="s">
        <v>2905</v>
      </c>
      <c r="U3521" s="221">
        <f t="shared" si="109"/>
        <v>0</v>
      </c>
    </row>
    <row r="3522" spans="1:21" hidden="1">
      <c r="A3522" s="55" t="str">
        <f t="shared" si="108"/>
        <v>Y0D50</v>
      </c>
      <c r="B3522" s="55">
        <f>VLOOKUP(J3522,'Mapping-CITI'!A:E,5,0)</f>
        <v>0</v>
      </c>
      <c r="D3522" s="42">
        <v>45016</v>
      </c>
      <c r="E3522" s="42">
        <v>45199</v>
      </c>
      <c r="F3522" t="s">
        <v>2905</v>
      </c>
      <c r="G3522" t="s">
        <v>2933</v>
      </c>
      <c r="H3522">
        <v>2250</v>
      </c>
      <c r="I3522" t="s">
        <v>2774</v>
      </c>
      <c r="J3522">
        <v>211172</v>
      </c>
      <c r="K3522" t="s">
        <v>2262</v>
      </c>
      <c r="L3522">
        <v>-586555.07999999996</v>
      </c>
      <c r="M3522">
        <v>2394299.21</v>
      </c>
      <c r="N3522">
        <v>3097201.05</v>
      </c>
      <c r="O3522">
        <v>-1289456.92</v>
      </c>
      <c r="P3522" t="s">
        <v>607</v>
      </c>
      <c r="Q3522">
        <v>-1289456.92</v>
      </c>
      <c r="R3522">
        <v>2394299.21</v>
      </c>
      <c r="S3522">
        <v>73534.48</v>
      </c>
      <c r="T3522" t="s">
        <v>2905</v>
      </c>
      <c r="U3522" s="221">
        <f t="shared" si="109"/>
        <v>-7.0290183999999992E-2</v>
      </c>
    </row>
    <row r="3523" spans="1:21" hidden="1">
      <c r="A3523" s="55" t="str">
        <f t="shared" ref="A3523:A3586" si="110">F3523&amp;B3523</f>
        <v>Y0D50</v>
      </c>
      <c r="B3523" s="55">
        <f>VLOOKUP(J3523,'Mapping-CITI'!A:E,5,0)</f>
        <v>0</v>
      </c>
      <c r="D3523" s="42">
        <v>45016</v>
      </c>
      <c r="E3523" s="42">
        <v>45199</v>
      </c>
      <c r="F3523" t="s">
        <v>2905</v>
      </c>
      <c r="G3523" t="s">
        <v>2933</v>
      </c>
      <c r="H3523">
        <v>2250</v>
      </c>
      <c r="I3523" t="s">
        <v>2774</v>
      </c>
      <c r="J3523">
        <v>211176</v>
      </c>
      <c r="K3523" t="s">
        <v>2266</v>
      </c>
      <c r="L3523">
        <v>-543514.54</v>
      </c>
      <c r="M3523">
        <v>0</v>
      </c>
      <c r="N3523">
        <v>0</v>
      </c>
      <c r="O3523">
        <v>-543514.54</v>
      </c>
      <c r="P3523" t="s">
        <v>607</v>
      </c>
      <c r="Q3523">
        <v>-543514.54</v>
      </c>
      <c r="R3523">
        <v>0</v>
      </c>
      <c r="S3523">
        <v>0</v>
      </c>
      <c r="T3523" t="s">
        <v>2905</v>
      </c>
      <c r="U3523" s="221">
        <f t="shared" ref="U3523:U3586" si="111">(M3523-N3523)/10^7</f>
        <v>0</v>
      </c>
    </row>
    <row r="3524" spans="1:21" hidden="1">
      <c r="A3524" s="55" t="str">
        <f t="shared" si="110"/>
        <v>Y0D50</v>
      </c>
      <c r="B3524" s="55">
        <f>VLOOKUP(J3524,'Mapping-CITI'!A:E,5,0)</f>
        <v>0</v>
      </c>
      <c r="D3524" s="42">
        <v>45016</v>
      </c>
      <c r="E3524" s="42">
        <v>45199</v>
      </c>
      <c r="F3524" t="s">
        <v>2905</v>
      </c>
      <c r="G3524" t="s">
        <v>2933</v>
      </c>
      <c r="H3524">
        <v>2250</v>
      </c>
      <c r="I3524" t="s">
        <v>2774</v>
      </c>
      <c r="J3524">
        <v>211177</v>
      </c>
      <c r="K3524" t="s">
        <v>2267</v>
      </c>
      <c r="L3524">
        <v>-41338.32</v>
      </c>
      <c r="M3524">
        <v>0</v>
      </c>
      <c r="N3524">
        <v>0</v>
      </c>
      <c r="O3524">
        <v>-41338.32</v>
      </c>
      <c r="P3524" t="s">
        <v>607</v>
      </c>
      <c r="Q3524">
        <v>-41338.32</v>
      </c>
      <c r="R3524">
        <v>0</v>
      </c>
      <c r="S3524">
        <v>0</v>
      </c>
      <c r="T3524" t="s">
        <v>2905</v>
      </c>
      <c r="U3524" s="221">
        <f t="shared" si="111"/>
        <v>0</v>
      </c>
    </row>
    <row r="3525" spans="1:21" hidden="1">
      <c r="A3525" s="55" t="str">
        <f t="shared" si="110"/>
        <v>Y0D50</v>
      </c>
      <c r="B3525" s="55">
        <f>VLOOKUP(J3525,'Mapping-CITI'!A:E,5,0)</f>
        <v>0</v>
      </c>
      <c r="D3525" s="42">
        <v>45016</v>
      </c>
      <c r="E3525" s="42">
        <v>45199</v>
      </c>
      <c r="F3525" t="s">
        <v>2905</v>
      </c>
      <c r="G3525" t="s">
        <v>2933</v>
      </c>
      <c r="H3525">
        <v>2250</v>
      </c>
      <c r="I3525" t="s">
        <v>2774</v>
      </c>
      <c r="J3525">
        <v>211632</v>
      </c>
      <c r="K3525" t="s">
        <v>2543</v>
      </c>
      <c r="L3525">
        <v>-49790.17</v>
      </c>
      <c r="M3525">
        <v>262553.15000000002</v>
      </c>
      <c r="N3525">
        <v>118560.83</v>
      </c>
      <c r="O3525">
        <v>94202.15</v>
      </c>
      <c r="P3525" t="s">
        <v>607</v>
      </c>
      <c r="Q3525">
        <v>94202.15</v>
      </c>
      <c r="R3525">
        <v>262553.15000000002</v>
      </c>
      <c r="S3525">
        <v>118560.83</v>
      </c>
      <c r="T3525" t="s">
        <v>2905</v>
      </c>
      <c r="U3525" s="221">
        <f t="shared" si="111"/>
        <v>1.4399232000000001E-2</v>
      </c>
    </row>
    <row r="3526" spans="1:21" hidden="1">
      <c r="A3526" s="55" t="str">
        <f t="shared" si="110"/>
        <v>Y0D50</v>
      </c>
      <c r="B3526" s="55">
        <f>VLOOKUP(J3526,'Mapping-CITI'!A:E,5,0)</f>
        <v>0</v>
      </c>
      <c r="D3526" s="42">
        <v>45016</v>
      </c>
      <c r="E3526" s="42">
        <v>45199</v>
      </c>
      <c r="F3526" t="s">
        <v>2905</v>
      </c>
      <c r="G3526" t="s">
        <v>2933</v>
      </c>
      <c r="H3526">
        <v>2220</v>
      </c>
      <c r="I3526" t="s">
        <v>2775</v>
      </c>
      <c r="J3526">
        <v>260101</v>
      </c>
      <c r="K3526" t="s">
        <v>2271</v>
      </c>
      <c r="L3526">
        <v>0</v>
      </c>
      <c r="M3526">
        <v>505164317.69999999</v>
      </c>
      <c r="N3526">
        <v>505164317.69999999</v>
      </c>
      <c r="O3526">
        <v>0</v>
      </c>
      <c r="P3526" t="s">
        <v>607</v>
      </c>
      <c r="Q3526">
        <v>0</v>
      </c>
      <c r="R3526">
        <v>0</v>
      </c>
      <c r="S3526">
        <v>0</v>
      </c>
      <c r="T3526" t="s">
        <v>2905</v>
      </c>
      <c r="U3526" s="221">
        <f t="shared" si="111"/>
        <v>0</v>
      </c>
    </row>
    <row r="3527" spans="1:21" hidden="1">
      <c r="A3527" s="55" t="str">
        <f t="shared" si="110"/>
        <v>Y0D50</v>
      </c>
      <c r="B3527" s="55">
        <f>VLOOKUP(J3527,'Mapping-CITI'!A:E,5,0)</f>
        <v>0</v>
      </c>
      <c r="D3527" s="42">
        <v>45016</v>
      </c>
      <c r="E3527" s="42">
        <v>45199</v>
      </c>
      <c r="F3527" t="s">
        <v>2905</v>
      </c>
      <c r="G3527" t="s">
        <v>2933</v>
      </c>
      <c r="H3527">
        <v>2220</v>
      </c>
      <c r="I3527" t="s">
        <v>2775</v>
      </c>
      <c r="J3527">
        <v>260118</v>
      </c>
      <c r="K3527" t="s">
        <v>2275</v>
      </c>
      <c r="L3527">
        <v>0</v>
      </c>
      <c r="M3527">
        <v>19409165603.66</v>
      </c>
      <c r="N3527">
        <v>19409165603.66</v>
      </c>
      <c r="O3527">
        <v>0</v>
      </c>
      <c r="P3527" t="s">
        <v>607</v>
      </c>
      <c r="Q3527">
        <v>0</v>
      </c>
      <c r="R3527">
        <v>0</v>
      </c>
      <c r="S3527">
        <v>0</v>
      </c>
      <c r="T3527" t="s">
        <v>2905</v>
      </c>
      <c r="U3527" s="221">
        <f t="shared" si="111"/>
        <v>0</v>
      </c>
    </row>
    <row r="3528" spans="1:21" hidden="1">
      <c r="A3528" s="55" t="str">
        <f t="shared" si="110"/>
        <v>Y0D50</v>
      </c>
      <c r="B3528" s="55">
        <f>VLOOKUP(J3528,'Mapping-CITI'!A:E,5,0)</f>
        <v>0</v>
      </c>
      <c r="D3528" s="42">
        <v>45016</v>
      </c>
      <c r="E3528" s="42">
        <v>45199</v>
      </c>
      <c r="F3528" t="s">
        <v>2905</v>
      </c>
      <c r="G3528" t="s">
        <v>2933</v>
      </c>
      <c r="H3528">
        <v>2240</v>
      </c>
      <c r="I3528" t="s">
        <v>2795</v>
      </c>
      <c r="J3528">
        <v>260202</v>
      </c>
      <c r="K3528" t="s">
        <v>2281</v>
      </c>
      <c r="L3528">
        <v>0</v>
      </c>
      <c r="M3528">
        <v>410948897.01999998</v>
      </c>
      <c r="N3528">
        <v>410948897.01999998</v>
      </c>
      <c r="O3528">
        <v>0</v>
      </c>
      <c r="P3528" t="s">
        <v>607</v>
      </c>
      <c r="Q3528">
        <v>0</v>
      </c>
      <c r="R3528">
        <v>0</v>
      </c>
      <c r="S3528">
        <v>0</v>
      </c>
      <c r="T3528" t="s">
        <v>2905</v>
      </c>
      <c r="U3528" s="221">
        <f t="shared" si="111"/>
        <v>0</v>
      </c>
    </row>
    <row r="3529" spans="1:21" hidden="1">
      <c r="A3529" s="55" t="str">
        <f t="shared" si="110"/>
        <v>Y0D50</v>
      </c>
      <c r="B3529" s="55">
        <f>VLOOKUP(J3529,'Mapping-CITI'!A:E,5,0)</f>
        <v>0</v>
      </c>
      <c r="D3529" s="42">
        <v>45016</v>
      </c>
      <c r="E3529" s="42">
        <v>45199</v>
      </c>
      <c r="F3529" t="s">
        <v>2905</v>
      </c>
      <c r="G3529" t="s">
        <v>2933</v>
      </c>
      <c r="H3529">
        <v>2240</v>
      </c>
      <c r="I3529" t="s">
        <v>2795</v>
      </c>
      <c r="J3529">
        <v>260221</v>
      </c>
      <c r="K3529" t="s">
        <v>2282</v>
      </c>
      <c r="L3529">
        <v>-217982.06</v>
      </c>
      <c r="M3529">
        <v>42239759.600000001</v>
      </c>
      <c r="N3529">
        <v>43294299</v>
      </c>
      <c r="O3529">
        <v>-1272521.46</v>
      </c>
      <c r="P3529" t="s">
        <v>607</v>
      </c>
      <c r="Q3529">
        <v>-1272521.46</v>
      </c>
      <c r="R3529">
        <v>42239759.600000001</v>
      </c>
      <c r="S3529">
        <v>0</v>
      </c>
      <c r="T3529" t="s">
        <v>2905</v>
      </c>
      <c r="U3529" s="221">
        <f t="shared" si="111"/>
        <v>-0.10545393999999986</v>
      </c>
    </row>
    <row r="3530" spans="1:21" hidden="1">
      <c r="A3530" s="55" t="str">
        <f t="shared" si="110"/>
        <v>Y0D50</v>
      </c>
      <c r="B3530" s="55">
        <f>VLOOKUP(J3530,'Mapping-CITI'!A:E,5,0)</f>
        <v>0</v>
      </c>
      <c r="D3530" s="42">
        <v>45016</v>
      </c>
      <c r="E3530" s="42">
        <v>45199</v>
      </c>
      <c r="F3530" t="s">
        <v>2905</v>
      </c>
      <c r="G3530" t="s">
        <v>2933</v>
      </c>
      <c r="H3530">
        <v>2240</v>
      </c>
      <c r="I3530" t="s">
        <v>2795</v>
      </c>
      <c r="J3530">
        <v>260222</v>
      </c>
      <c r="K3530" t="s">
        <v>2283</v>
      </c>
      <c r="L3530">
        <v>-1369525.4</v>
      </c>
      <c r="M3530">
        <v>362805535.72000003</v>
      </c>
      <c r="N3530">
        <v>364303598.01999998</v>
      </c>
      <c r="O3530">
        <v>-2867587.7</v>
      </c>
      <c r="P3530" t="s">
        <v>607</v>
      </c>
      <c r="Q3530">
        <v>-2867587.7</v>
      </c>
      <c r="R3530">
        <v>358972280.13999999</v>
      </c>
      <c r="S3530">
        <v>0</v>
      </c>
      <c r="T3530" t="s">
        <v>2905</v>
      </c>
      <c r="U3530" s="221">
        <f t="shared" si="111"/>
        <v>-0.14980622999999524</v>
      </c>
    </row>
    <row r="3531" spans="1:21" hidden="1">
      <c r="A3531" s="55" t="str">
        <f t="shared" si="110"/>
        <v>Y0D50</v>
      </c>
      <c r="B3531" s="55">
        <f>VLOOKUP(J3531,'Mapping-CITI'!A:E,5,0)</f>
        <v>0</v>
      </c>
      <c r="D3531" s="42">
        <v>45016</v>
      </c>
      <c r="E3531" s="42">
        <v>45199</v>
      </c>
      <c r="F3531" t="s">
        <v>2905</v>
      </c>
      <c r="G3531" t="s">
        <v>2933</v>
      </c>
      <c r="H3531">
        <v>2140</v>
      </c>
      <c r="I3531" t="s">
        <v>2806</v>
      </c>
      <c r="J3531">
        <v>260802</v>
      </c>
      <c r="K3531" t="s">
        <v>2284</v>
      </c>
      <c r="L3531">
        <v>0.99</v>
      </c>
      <c r="M3531">
        <v>27480242.379999999</v>
      </c>
      <c r="N3531">
        <v>27480242.32</v>
      </c>
      <c r="O3531">
        <v>1.05</v>
      </c>
      <c r="P3531" t="s">
        <v>607</v>
      </c>
      <c r="Q3531">
        <v>1.05</v>
      </c>
      <c r="R3531">
        <v>23942281.75</v>
      </c>
      <c r="S3531">
        <v>27480242.32</v>
      </c>
      <c r="T3531" t="s">
        <v>2905</v>
      </c>
      <c r="U3531" s="221">
        <f t="shared" si="111"/>
        <v>5.9999998658895489E-9</v>
      </c>
    </row>
    <row r="3532" spans="1:21" hidden="1">
      <c r="A3532" s="55" t="str">
        <f t="shared" si="110"/>
        <v>Y0D50</v>
      </c>
      <c r="B3532" s="55">
        <f>VLOOKUP(J3532,'Mapping-CITI'!A:E,5,0)</f>
        <v>0</v>
      </c>
      <c r="D3532" s="42">
        <v>45016</v>
      </c>
      <c r="E3532" s="42">
        <v>45199</v>
      </c>
      <c r="F3532" t="s">
        <v>2905</v>
      </c>
      <c r="G3532" t="s">
        <v>2933</v>
      </c>
      <c r="H3532">
        <v>2140</v>
      </c>
      <c r="I3532" t="s">
        <v>2806</v>
      </c>
      <c r="J3532">
        <v>260815</v>
      </c>
      <c r="K3532" t="s">
        <v>2286</v>
      </c>
      <c r="L3532">
        <v>-552802.59</v>
      </c>
      <c r="M3532">
        <v>0</v>
      </c>
      <c r="N3532">
        <v>0</v>
      </c>
      <c r="O3532">
        <v>-552802.59</v>
      </c>
      <c r="P3532" t="s">
        <v>607</v>
      </c>
      <c r="Q3532">
        <v>-552802.59</v>
      </c>
      <c r="R3532">
        <v>0</v>
      </c>
      <c r="S3532">
        <v>0</v>
      </c>
      <c r="T3532" t="s">
        <v>2905</v>
      </c>
      <c r="U3532" s="221">
        <f t="shared" si="111"/>
        <v>0</v>
      </c>
    </row>
    <row r="3533" spans="1:21" hidden="1">
      <c r="A3533" s="55" t="str">
        <f t="shared" si="110"/>
        <v>Y0D50</v>
      </c>
      <c r="B3533" s="55">
        <f>VLOOKUP(J3533,'Mapping-CITI'!A:E,5,0)</f>
        <v>0</v>
      </c>
      <c r="D3533" s="42">
        <v>45016</v>
      </c>
      <c r="E3533" s="42">
        <v>45199</v>
      </c>
      <c r="F3533" t="s">
        <v>2905</v>
      </c>
      <c r="G3533" t="s">
        <v>2933</v>
      </c>
      <c r="H3533">
        <v>2250</v>
      </c>
      <c r="I3533" t="s">
        <v>2774</v>
      </c>
      <c r="J3533">
        <v>260836</v>
      </c>
      <c r="K3533" t="s">
        <v>2705</v>
      </c>
      <c r="L3533">
        <v>-544186.93000000005</v>
      </c>
      <c r="M3533">
        <v>2955147.13</v>
      </c>
      <c r="N3533">
        <v>2909802.2</v>
      </c>
      <c r="O3533">
        <v>-498842</v>
      </c>
      <c r="P3533" t="s">
        <v>607</v>
      </c>
      <c r="Q3533">
        <v>-498842</v>
      </c>
      <c r="R3533">
        <v>2947922.46</v>
      </c>
      <c r="S3533">
        <v>7031</v>
      </c>
      <c r="T3533" t="s">
        <v>2905</v>
      </c>
      <c r="U3533" s="221">
        <f t="shared" si="111"/>
        <v>4.5344929999999702E-3</v>
      </c>
    </row>
    <row r="3534" spans="1:21" hidden="1">
      <c r="A3534" s="55" t="str">
        <f t="shared" si="110"/>
        <v>Y0D50</v>
      </c>
      <c r="B3534" s="55">
        <f>VLOOKUP(J3534,'Mapping-CITI'!A:E,5,0)</f>
        <v>0</v>
      </c>
      <c r="D3534" s="42">
        <v>45016</v>
      </c>
      <c r="E3534" s="42">
        <v>45199</v>
      </c>
      <c r="F3534" t="s">
        <v>2905</v>
      </c>
      <c r="G3534" t="s">
        <v>2933</v>
      </c>
      <c r="H3534">
        <v>2250</v>
      </c>
      <c r="I3534" t="s">
        <v>2774</v>
      </c>
      <c r="J3534">
        <v>260837</v>
      </c>
      <c r="K3534" t="s">
        <v>2706</v>
      </c>
      <c r="L3534">
        <v>-544186.93000000005</v>
      </c>
      <c r="M3534">
        <v>2955147.13</v>
      </c>
      <c r="N3534">
        <v>2909802.2</v>
      </c>
      <c r="O3534">
        <v>-498842</v>
      </c>
      <c r="P3534" t="s">
        <v>607</v>
      </c>
      <c r="Q3534">
        <v>-498842</v>
      </c>
      <c r="R3534">
        <v>2947922.46</v>
      </c>
      <c r="S3534">
        <v>7031</v>
      </c>
      <c r="T3534" t="s">
        <v>2905</v>
      </c>
      <c r="U3534" s="221">
        <f t="shared" si="111"/>
        <v>4.5344929999999702E-3</v>
      </c>
    </row>
    <row r="3535" spans="1:21" hidden="1">
      <c r="A3535" s="55" t="str">
        <f t="shared" si="110"/>
        <v>Y0D50</v>
      </c>
      <c r="B3535" s="55">
        <f>VLOOKUP(J3535,'Mapping-CITI'!A:E,5,0)</f>
        <v>0</v>
      </c>
      <c r="D3535" s="42">
        <v>45016</v>
      </c>
      <c r="E3535" s="42">
        <v>45199</v>
      </c>
      <c r="F3535" t="s">
        <v>2905</v>
      </c>
      <c r="G3535" t="s">
        <v>2933</v>
      </c>
      <c r="H3535">
        <v>2220</v>
      </c>
      <c r="I3535" t="s">
        <v>2775</v>
      </c>
      <c r="J3535">
        <v>260902</v>
      </c>
      <c r="K3535" t="s">
        <v>2287</v>
      </c>
      <c r="L3535">
        <v>-0.12</v>
      </c>
      <c r="M3535">
        <v>0</v>
      </c>
      <c r="N3535">
        <v>0</v>
      </c>
      <c r="O3535">
        <v>-0.12</v>
      </c>
      <c r="P3535" t="s">
        <v>607</v>
      </c>
      <c r="Q3535">
        <v>-0.12</v>
      </c>
      <c r="R3535">
        <v>0</v>
      </c>
      <c r="S3535">
        <v>0</v>
      </c>
      <c r="T3535" t="s">
        <v>2905</v>
      </c>
      <c r="U3535" s="221">
        <f t="shared" si="111"/>
        <v>0</v>
      </c>
    </row>
    <row r="3536" spans="1:21" hidden="1">
      <c r="A3536" s="55" t="str">
        <f t="shared" si="110"/>
        <v>Y0D50</v>
      </c>
      <c r="B3536" s="55">
        <f>VLOOKUP(J3536,'Mapping-CITI'!A:E,5,0)</f>
        <v>0</v>
      </c>
      <c r="D3536" s="42">
        <v>45016</v>
      </c>
      <c r="E3536" s="42">
        <v>45199</v>
      </c>
      <c r="F3536" t="s">
        <v>2905</v>
      </c>
      <c r="G3536" t="s">
        <v>2933</v>
      </c>
      <c r="H3536">
        <v>2140</v>
      </c>
      <c r="I3536" t="s">
        <v>2806</v>
      </c>
      <c r="J3536">
        <v>260905</v>
      </c>
      <c r="K3536" t="s">
        <v>2288</v>
      </c>
      <c r="L3536">
        <v>-194828.09</v>
      </c>
      <c r="M3536">
        <v>0</v>
      </c>
      <c r="N3536">
        <v>0</v>
      </c>
      <c r="O3536">
        <v>-194828.09</v>
      </c>
      <c r="P3536" t="s">
        <v>607</v>
      </c>
      <c r="Q3536">
        <v>-194828.09</v>
      </c>
      <c r="R3536">
        <v>0</v>
      </c>
      <c r="S3536">
        <v>0</v>
      </c>
      <c r="T3536" t="s">
        <v>2905</v>
      </c>
      <c r="U3536" s="221">
        <f t="shared" si="111"/>
        <v>0</v>
      </c>
    </row>
    <row r="3537" spans="1:21" hidden="1">
      <c r="A3537" s="55" t="str">
        <f t="shared" si="110"/>
        <v>Y0D5Ignore</v>
      </c>
      <c r="B3537" s="55" t="str">
        <f>VLOOKUP(J3537,'Mapping-CITI'!A:E,5,0)</f>
        <v>Ignore</v>
      </c>
      <c r="D3537" s="42">
        <v>45016</v>
      </c>
      <c r="E3537" s="42">
        <v>45199</v>
      </c>
      <c r="F3537" t="s">
        <v>2905</v>
      </c>
      <c r="G3537" t="s">
        <v>2933</v>
      </c>
      <c r="H3537">
        <v>2250</v>
      </c>
      <c r="I3537" t="s">
        <v>2774</v>
      </c>
      <c r="J3537">
        <v>260911</v>
      </c>
      <c r="K3537" t="s">
        <v>4267</v>
      </c>
      <c r="L3537">
        <v>0</v>
      </c>
      <c r="M3537">
        <v>187026.82</v>
      </c>
      <c r="N3537">
        <v>187026.82</v>
      </c>
      <c r="O3537">
        <v>0</v>
      </c>
      <c r="P3537" t="s">
        <v>607</v>
      </c>
      <c r="Q3537">
        <v>0</v>
      </c>
      <c r="R3537">
        <v>187026.82</v>
      </c>
      <c r="S3537">
        <v>187026.82</v>
      </c>
      <c r="T3537" t="s">
        <v>2905</v>
      </c>
      <c r="U3537" s="221">
        <f t="shared" si="111"/>
        <v>0</v>
      </c>
    </row>
    <row r="3538" spans="1:21" hidden="1">
      <c r="A3538" s="55" t="str">
        <f t="shared" si="110"/>
        <v>Y0D50</v>
      </c>
      <c r="B3538" s="55">
        <f>VLOOKUP(J3538,'Mapping-CITI'!A:E,5,0)</f>
        <v>0</v>
      </c>
      <c r="D3538" s="42">
        <v>45016</v>
      </c>
      <c r="E3538" s="42">
        <v>45199</v>
      </c>
      <c r="F3538" t="s">
        <v>2905</v>
      </c>
      <c r="G3538" t="s">
        <v>2933</v>
      </c>
      <c r="H3538">
        <v>2250</v>
      </c>
      <c r="I3538" t="s">
        <v>2774</v>
      </c>
      <c r="J3538">
        <v>260930</v>
      </c>
      <c r="K3538" t="s">
        <v>2291</v>
      </c>
      <c r="L3538">
        <v>0</v>
      </c>
      <c r="M3538">
        <v>0</v>
      </c>
      <c r="N3538">
        <v>0</v>
      </c>
      <c r="O3538">
        <v>0</v>
      </c>
      <c r="P3538" t="s">
        <v>607</v>
      </c>
      <c r="Q3538">
        <v>0</v>
      </c>
      <c r="R3538">
        <v>0</v>
      </c>
      <c r="S3538">
        <v>0</v>
      </c>
      <c r="T3538" t="s">
        <v>2905</v>
      </c>
      <c r="U3538" s="221">
        <f t="shared" si="111"/>
        <v>0</v>
      </c>
    </row>
    <row r="3539" spans="1:21" hidden="1">
      <c r="A3539" s="55" t="str">
        <f t="shared" si="110"/>
        <v>Y0D50</v>
      </c>
      <c r="B3539" s="55">
        <f>VLOOKUP(J3539,'Mapping-CITI'!A:E,5,0)</f>
        <v>0</v>
      </c>
      <c r="D3539" s="42">
        <v>45016</v>
      </c>
      <c r="E3539" s="42">
        <v>45199</v>
      </c>
      <c r="F3539" t="s">
        <v>2905</v>
      </c>
      <c r="G3539" t="s">
        <v>2933</v>
      </c>
      <c r="H3539">
        <v>2250</v>
      </c>
      <c r="I3539" t="s">
        <v>2774</v>
      </c>
      <c r="J3539">
        <v>260942</v>
      </c>
      <c r="K3539" t="s">
        <v>2292</v>
      </c>
      <c r="L3539">
        <v>-515.73</v>
      </c>
      <c r="M3539">
        <v>1951</v>
      </c>
      <c r="N3539">
        <v>2513</v>
      </c>
      <c r="O3539">
        <v>-1077.73</v>
      </c>
      <c r="P3539" t="s">
        <v>607</v>
      </c>
      <c r="Q3539">
        <v>-1077.73</v>
      </c>
      <c r="R3539">
        <v>1826</v>
      </c>
      <c r="S3539">
        <v>0</v>
      </c>
      <c r="T3539" t="s">
        <v>2905</v>
      </c>
      <c r="U3539" s="221">
        <f t="shared" si="111"/>
        <v>-5.6199999999999997E-5</v>
      </c>
    </row>
    <row r="3540" spans="1:21" hidden="1">
      <c r="A3540" s="55" t="str">
        <f t="shared" si="110"/>
        <v>Y0D50</v>
      </c>
      <c r="B3540" s="55">
        <f>VLOOKUP(J3540,'Mapping-CITI'!A:E,5,0)</f>
        <v>0</v>
      </c>
      <c r="D3540" s="42">
        <v>45016</v>
      </c>
      <c r="E3540" s="42">
        <v>45199</v>
      </c>
      <c r="F3540" t="s">
        <v>2905</v>
      </c>
      <c r="G3540" t="s">
        <v>2933</v>
      </c>
      <c r="H3540">
        <v>2220</v>
      </c>
      <c r="I3540" t="s">
        <v>2775</v>
      </c>
      <c r="J3540">
        <v>261026</v>
      </c>
      <c r="K3540" t="s">
        <v>2549</v>
      </c>
      <c r="L3540">
        <v>-1146283.51</v>
      </c>
      <c r="M3540">
        <v>632746.99</v>
      </c>
      <c r="N3540">
        <v>78744.33</v>
      </c>
      <c r="O3540">
        <v>-592280.85</v>
      </c>
      <c r="P3540" t="s">
        <v>607</v>
      </c>
      <c r="Q3540">
        <v>-592280.85</v>
      </c>
      <c r="R3540">
        <v>632746.99</v>
      </c>
      <c r="S3540">
        <v>78744.33</v>
      </c>
      <c r="T3540" t="s">
        <v>2905</v>
      </c>
      <c r="U3540" s="221">
        <f t="shared" si="111"/>
        <v>5.5400266000000004E-2</v>
      </c>
    </row>
    <row r="3541" spans="1:21" hidden="1">
      <c r="A3541" s="55" t="str">
        <f t="shared" si="110"/>
        <v>Y0D50</v>
      </c>
      <c r="B3541" s="55">
        <f>VLOOKUP(J3541,'Mapping-CITI'!A:E,5,0)</f>
        <v>0</v>
      </c>
      <c r="D3541" s="42">
        <v>45016</v>
      </c>
      <c r="E3541" s="42">
        <v>45199</v>
      </c>
      <c r="F3541" t="s">
        <v>2905</v>
      </c>
      <c r="G3541" t="s">
        <v>2933</v>
      </c>
      <c r="H3541">
        <v>2220</v>
      </c>
      <c r="I3541" t="s">
        <v>2775</v>
      </c>
      <c r="J3541">
        <v>261027</v>
      </c>
      <c r="K3541" t="s">
        <v>2855</v>
      </c>
      <c r="L3541">
        <v>-228612.59</v>
      </c>
      <c r="M3541">
        <v>1473638.48</v>
      </c>
      <c r="N3541">
        <v>1507945.78</v>
      </c>
      <c r="O3541">
        <v>-262919.89</v>
      </c>
      <c r="P3541" t="s">
        <v>607</v>
      </c>
      <c r="Q3541">
        <v>-262919.89</v>
      </c>
      <c r="R3541">
        <v>1473638.48</v>
      </c>
      <c r="S3541">
        <v>0</v>
      </c>
      <c r="T3541" t="s">
        <v>2905</v>
      </c>
      <c r="U3541" s="221">
        <f t="shared" si="111"/>
        <v>-3.4307300000000047E-3</v>
      </c>
    </row>
    <row r="3542" spans="1:21" hidden="1">
      <c r="A3542" s="55" t="str">
        <f t="shared" si="110"/>
        <v>Y0D50</v>
      </c>
      <c r="B3542" s="55">
        <f>VLOOKUP(J3542,'Mapping-CITI'!A:E,5,0)</f>
        <v>0</v>
      </c>
      <c r="D3542" s="42">
        <v>45016</v>
      </c>
      <c r="E3542" s="42">
        <v>45199</v>
      </c>
      <c r="F3542" t="s">
        <v>2905</v>
      </c>
      <c r="G3542" t="s">
        <v>2933</v>
      </c>
      <c r="H3542">
        <v>2220</v>
      </c>
      <c r="I3542" t="s">
        <v>2775</v>
      </c>
      <c r="J3542">
        <v>261259</v>
      </c>
      <c r="K3542" t="s">
        <v>2707</v>
      </c>
      <c r="L3542">
        <v>-926.35</v>
      </c>
      <c r="M3542">
        <v>6115.82</v>
      </c>
      <c r="N3542">
        <v>6317.27</v>
      </c>
      <c r="O3542">
        <v>-1127.8</v>
      </c>
      <c r="P3542" t="s">
        <v>607</v>
      </c>
      <c r="Q3542">
        <v>-1127.8</v>
      </c>
      <c r="R3542">
        <v>6108.89</v>
      </c>
      <c r="S3542">
        <v>0</v>
      </c>
      <c r="T3542" t="s">
        <v>2905</v>
      </c>
      <c r="U3542" s="221">
        <f t="shared" si="111"/>
        <v>-2.0145000000000072E-5</v>
      </c>
    </row>
    <row r="3543" spans="1:21" hidden="1">
      <c r="A3543" s="55" t="str">
        <f t="shared" si="110"/>
        <v>Y0D50</v>
      </c>
      <c r="B3543" s="55">
        <f>VLOOKUP(J3543,'Mapping-CITI'!A:E,5,0)</f>
        <v>0</v>
      </c>
      <c r="D3543" s="42">
        <v>45016</v>
      </c>
      <c r="E3543" s="42">
        <v>45199</v>
      </c>
      <c r="F3543" t="s">
        <v>2905</v>
      </c>
      <c r="G3543" t="s">
        <v>2933</v>
      </c>
      <c r="H3543">
        <v>2220</v>
      </c>
      <c r="I3543" t="s">
        <v>2775</v>
      </c>
      <c r="J3543">
        <v>261260</v>
      </c>
      <c r="K3543" t="s">
        <v>2708</v>
      </c>
      <c r="L3543">
        <v>-926.35</v>
      </c>
      <c r="M3543">
        <v>6115.82</v>
      </c>
      <c r="N3543">
        <v>6317.27</v>
      </c>
      <c r="O3543">
        <v>-1127.8</v>
      </c>
      <c r="P3543" t="s">
        <v>607</v>
      </c>
      <c r="Q3543">
        <v>-1127.8</v>
      </c>
      <c r="R3543">
        <v>6108.89</v>
      </c>
      <c r="S3543">
        <v>0</v>
      </c>
      <c r="T3543" t="s">
        <v>2905</v>
      </c>
      <c r="U3543" s="221">
        <f t="shared" si="111"/>
        <v>-2.0145000000000072E-5</v>
      </c>
    </row>
    <row r="3544" spans="1:21" hidden="1">
      <c r="A3544" s="55" t="str">
        <f t="shared" si="110"/>
        <v>Y0D50</v>
      </c>
      <c r="B3544" s="55">
        <f>VLOOKUP(J3544,'Mapping-CITI'!A:E,5,0)</f>
        <v>0</v>
      </c>
      <c r="D3544" s="42">
        <v>45016</v>
      </c>
      <c r="E3544" s="42">
        <v>45199</v>
      </c>
      <c r="F3544" t="s">
        <v>2905</v>
      </c>
      <c r="G3544" t="s">
        <v>2933</v>
      </c>
      <c r="H3544">
        <v>2220</v>
      </c>
      <c r="I3544" t="s">
        <v>2775</v>
      </c>
      <c r="J3544">
        <v>261262</v>
      </c>
      <c r="K3544" t="s">
        <v>2709</v>
      </c>
      <c r="L3544">
        <v>-4780.8100000000004</v>
      </c>
      <c r="M3544">
        <v>39610.67</v>
      </c>
      <c r="N3544">
        <v>41530.160000000003</v>
      </c>
      <c r="O3544">
        <v>-6700.3</v>
      </c>
      <c r="P3544" t="s">
        <v>607</v>
      </c>
      <c r="Q3544">
        <v>-6700.3</v>
      </c>
      <c r="R3544">
        <v>39519.910000000003</v>
      </c>
      <c r="S3544">
        <v>0</v>
      </c>
      <c r="T3544" t="s">
        <v>2905</v>
      </c>
      <c r="U3544" s="221">
        <f t="shared" si="111"/>
        <v>-1.9194900000000053E-4</v>
      </c>
    </row>
    <row r="3545" spans="1:21" hidden="1">
      <c r="A3545" s="55" t="str">
        <f t="shared" si="110"/>
        <v>Y0D50</v>
      </c>
      <c r="B3545" s="55">
        <f>VLOOKUP(J3545,'Mapping-CITI'!A:E,5,0)</f>
        <v>0</v>
      </c>
      <c r="D3545" s="42">
        <v>45016</v>
      </c>
      <c r="E3545" s="42">
        <v>45199</v>
      </c>
      <c r="F3545" t="s">
        <v>2905</v>
      </c>
      <c r="G3545" t="s">
        <v>2933</v>
      </c>
      <c r="H3545">
        <v>2150</v>
      </c>
      <c r="I3545" t="s">
        <v>2797</v>
      </c>
      <c r="J3545">
        <v>281101</v>
      </c>
      <c r="K3545" t="s">
        <v>2296</v>
      </c>
      <c r="L3545">
        <v>-2833072007.7399998</v>
      </c>
      <c r="M3545">
        <v>0</v>
      </c>
      <c r="N3545">
        <v>0</v>
      </c>
      <c r="O3545">
        <v>-3637702563.5999999</v>
      </c>
      <c r="P3545" t="s">
        <v>607</v>
      </c>
      <c r="Q3545">
        <v>-3637702563.5999999</v>
      </c>
      <c r="R3545">
        <v>0</v>
      </c>
      <c r="S3545">
        <v>0</v>
      </c>
      <c r="T3545" t="s">
        <v>2905</v>
      </c>
      <c r="U3545" s="221">
        <f t="shared" si="111"/>
        <v>0</v>
      </c>
    </row>
    <row r="3546" spans="1:21" hidden="1">
      <c r="A3546" s="55" t="str">
        <f t="shared" si="110"/>
        <v>Y0D50</v>
      </c>
      <c r="B3546" s="55">
        <f>VLOOKUP(J3546,'Mapping-CITI'!A:E,5,0)</f>
        <v>0</v>
      </c>
      <c r="D3546" s="42">
        <v>45016</v>
      </c>
      <c r="E3546" s="42">
        <v>45199</v>
      </c>
      <c r="F3546" t="s">
        <v>2905</v>
      </c>
      <c r="G3546" t="s">
        <v>2933</v>
      </c>
      <c r="H3546">
        <v>2150</v>
      </c>
      <c r="I3546" t="s">
        <v>2797</v>
      </c>
      <c r="J3546">
        <v>281102</v>
      </c>
      <c r="K3546" t="s">
        <v>2544</v>
      </c>
      <c r="L3546">
        <v>-2517949538.5100002</v>
      </c>
      <c r="M3546">
        <v>0</v>
      </c>
      <c r="N3546">
        <v>0</v>
      </c>
      <c r="O3546">
        <v>-1958793600.0599999</v>
      </c>
      <c r="P3546" t="s">
        <v>607</v>
      </c>
      <c r="Q3546">
        <v>-1958793600.0599999</v>
      </c>
      <c r="R3546">
        <v>0</v>
      </c>
      <c r="S3546">
        <v>0</v>
      </c>
      <c r="T3546" t="s">
        <v>2905</v>
      </c>
      <c r="U3546" s="221">
        <f t="shared" si="111"/>
        <v>0</v>
      </c>
    </row>
    <row r="3547" spans="1:21" hidden="1">
      <c r="A3547" s="55" t="str">
        <f t="shared" si="110"/>
        <v>Y0D50</v>
      </c>
      <c r="B3547" s="55">
        <f>VLOOKUP(J3547,'Mapping-CITI'!A:E,5,0)</f>
        <v>0</v>
      </c>
      <c r="D3547" s="42">
        <v>45016</v>
      </c>
      <c r="E3547" s="42">
        <v>45199</v>
      </c>
      <c r="F3547" t="s">
        <v>2905</v>
      </c>
      <c r="G3547" t="s">
        <v>2933</v>
      </c>
      <c r="H3547">
        <v>2110</v>
      </c>
      <c r="I3547" t="s">
        <v>2790</v>
      </c>
      <c r="J3547">
        <v>281114</v>
      </c>
      <c r="K3547" t="s">
        <v>2611</v>
      </c>
      <c r="L3547">
        <v>0</v>
      </c>
      <c r="M3547">
        <v>125000</v>
      </c>
      <c r="N3547">
        <v>125000</v>
      </c>
      <c r="O3547">
        <v>0</v>
      </c>
      <c r="P3547" t="s">
        <v>607</v>
      </c>
      <c r="Q3547">
        <v>0</v>
      </c>
      <c r="R3547">
        <v>125000</v>
      </c>
      <c r="S3547">
        <v>125000</v>
      </c>
      <c r="T3547" t="s">
        <v>2905</v>
      </c>
      <c r="U3547" s="221">
        <f t="shared" si="111"/>
        <v>0</v>
      </c>
    </row>
    <row r="3548" spans="1:21" hidden="1">
      <c r="A3548" s="55" t="str">
        <f t="shared" si="110"/>
        <v>Y0D50</v>
      </c>
      <c r="B3548" s="55">
        <f>VLOOKUP(J3548,'Mapping-CITI'!A:E,5,0)</f>
        <v>0</v>
      </c>
      <c r="D3548" s="42">
        <v>45016</v>
      </c>
      <c r="E3548" s="42">
        <v>45199</v>
      </c>
      <c r="F3548" t="s">
        <v>2905</v>
      </c>
      <c r="G3548" t="s">
        <v>2933</v>
      </c>
      <c r="H3548">
        <v>2150</v>
      </c>
      <c r="I3548" t="s">
        <v>2797</v>
      </c>
      <c r="J3548">
        <v>281166</v>
      </c>
      <c r="K3548" t="s">
        <v>2309</v>
      </c>
      <c r="L3548">
        <v>1048840598.95</v>
      </c>
      <c r="M3548">
        <v>121443146.59</v>
      </c>
      <c r="N3548">
        <v>94313623.609999999</v>
      </c>
      <c r="O3548">
        <v>1075970121.9300001</v>
      </c>
      <c r="P3548" t="s">
        <v>607</v>
      </c>
      <c r="Q3548">
        <v>1075970121.9300001</v>
      </c>
      <c r="R3548">
        <v>0</v>
      </c>
      <c r="S3548">
        <v>0</v>
      </c>
      <c r="T3548" t="s">
        <v>2905</v>
      </c>
      <c r="U3548" s="221">
        <f t="shared" si="111"/>
        <v>2.7129522980000003</v>
      </c>
    </row>
    <row r="3549" spans="1:21" hidden="1">
      <c r="A3549" s="55" t="str">
        <f t="shared" si="110"/>
        <v>Y0D50</v>
      </c>
      <c r="B3549" s="55">
        <f>VLOOKUP(J3549,'Mapping-CITI'!A:E,5,0)</f>
        <v>0</v>
      </c>
      <c r="D3549" s="42">
        <v>45016</v>
      </c>
      <c r="E3549" s="42">
        <v>45199</v>
      </c>
      <c r="F3549" t="s">
        <v>2905</v>
      </c>
      <c r="G3549" t="s">
        <v>2933</v>
      </c>
      <c r="H3549">
        <v>2150</v>
      </c>
      <c r="I3549" t="s">
        <v>2797</v>
      </c>
      <c r="J3549">
        <v>281167</v>
      </c>
      <c r="K3549" t="s">
        <v>2835</v>
      </c>
      <c r="L3549">
        <v>150575908.78999999</v>
      </c>
      <c r="M3549">
        <v>52377137.5</v>
      </c>
      <c r="N3549">
        <v>8927516.7100000009</v>
      </c>
      <c r="O3549">
        <v>194025529.58000001</v>
      </c>
      <c r="P3549" t="s">
        <v>607</v>
      </c>
      <c r="Q3549">
        <v>194025529.58000001</v>
      </c>
      <c r="R3549">
        <v>0</v>
      </c>
      <c r="S3549">
        <v>0</v>
      </c>
      <c r="T3549" t="s">
        <v>2905</v>
      </c>
      <c r="U3549" s="221">
        <f t="shared" si="111"/>
        <v>4.3449620790000001</v>
      </c>
    </row>
    <row r="3550" spans="1:21" hidden="1">
      <c r="A3550" s="55" t="str">
        <f t="shared" si="110"/>
        <v>Y0D50</v>
      </c>
      <c r="B3550" s="55">
        <f>VLOOKUP(J3550,'Mapping-CITI'!A:E,5,0)</f>
        <v>0</v>
      </c>
      <c r="D3550" s="42">
        <v>45016</v>
      </c>
      <c r="E3550" s="42">
        <v>45199</v>
      </c>
      <c r="F3550" t="s">
        <v>2905</v>
      </c>
      <c r="G3550" t="s">
        <v>2933</v>
      </c>
      <c r="H3550">
        <v>2250</v>
      </c>
      <c r="I3550" t="s">
        <v>2774</v>
      </c>
      <c r="J3550">
        <v>281212</v>
      </c>
      <c r="K3550" t="s">
        <v>2314</v>
      </c>
      <c r="L3550">
        <v>-91446.21</v>
      </c>
      <c r="M3550">
        <v>590820.98</v>
      </c>
      <c r="N3550">
        <v>604733.31000000006</v>
      </c>
      <c r="O3550">
        <v>-105358.54</v>
      </c>
      <c r="P3550" t="s">
        <v>607</v>
      </c>
      <c r="Q3550">
        <v>-105358.54</v>
      </c>
      <c r="R3550">
        <v>590820.98</v>
      </c>
      <c r="S3550">
        <v>0</v>
      </c>
      <c r="T3550" t="s">
        <v>2905</v>
      </c>
      <c r="U3550" s="221">
        <f t="shared" si="111"/>
        <v>-1.3912330000000076E-3</v>
      </c>
    </row>
    <row r="3551" spans="1:21" hidden="1">
      <c r="A3551" s="55" t="str">
        <f t="shared" si="110"/>
        <v>Y0D50</v>
      </c>
      <c r="B3551" s="55">
        <f>VLOOKUP(J3551,'Mapping-CITI'!A:E,5,0)</f>
        <v>0</v>
      </c>
      <c r="D3551" s="42">
        <v>45016</v>
      </c>
      <c r="E3551" s="42">
        <v>45199</v>
      </c>
      <c r="F3551" t="s">
        <v>2905</v>
      </c>
      <c r="G3551" t="s">
        <v>2933</v>
      </c>
      <c r="H3551">
        <v>2150</v>
      </c>
      <c r="I3551" t="s">
        <v>2797</v>
      </c>
      <c r="J3551">
        <v>281290</v>
      </c>
      <c r="K3551" t="s">
        <v>2550</v>
      </c>
      <c r="L3551">
        <v>5462172.2300000004</v>
      </c>
      <c r="M3551">
        <v>256965.15</v>
      </c>
      <c r="N3551">
        <v>310949.57</v>
      </c>
      <c r="O3551">
        <v>5408187.8099999996</v>
      </c>
      <c r="P3551" t="s">
        <v>607</v>
      </c>
      <c r="Q3551">
        <v>5408187.8099999996</v>
      </c>
      <c r="R3551">
        <v>0</v>
      </c>
      <c r="S3551">
        <v>0</v>
      </c>
      <c r="T3551" t="s">
        <v>2905</v>
      </c>
      <c r="U3551" s="221">
        <f t="shared" si="111"/>
        <v>-5.3984420000000016E-3</v>
      </c>
    </row>
    <row r="3552" spans="1:21" hidden="1">
      <c r="A3552" s="55" t="str">
        <f t="shared" si="110"/>
        <v>Y0D50</v>
      </c>
      <c r="B3552" s="55">
        <f>VLOOKUP(J3552,'Mapping-CITI'!A:E,5,0)</f>
        <v>0</v>
      </c>
      <c r="D3552" s="42">
        <v>45016</v>
      </c>
      <c r="E3552" s="42">
        <v>45199</v>
      </c>
      <c r="F3552" t="s">
        <v>2905</v>
      </c>
      <c r="G3552" t="s">
        <v>2933</v>
      </c>
      <c r="H3552">
        <v>2150</v>
      </c>
      <c r="I3552" t="s">
        <v>2797</v>
      </c>
      <c r="J3552">
        <v>281292</v>
      </c>
      <c r="K3552" t="s">
        <v>2551</v>
      </c>
      <c r="L3552">
        <v>14186110.57</v>
      </c>
      <c r="M3552">
        <v>4782814.3499999996</v>
      </c>
      <c r="N3552">
        <v>12274399.380000001</v>
      </c>
      <c r="O3552">
        <v>6694525.54</v>
      </c>
      <c r="P3552" t="s">
        <v>607</v>
      </c>
      <c r="Q3552">
        <v>6694525.54</v>
      </c>
      <c r="R3552">
        <v>0</v>
      </c>
      <c r="S3552">
        <v>0</v>
      </c>
      <c r="T3552" t="s">
        <v>2905</v>
      </c>
      <c r="U3552" s="221">
        <f t="shared" si="111"/>
        <v>-0.74915850300000009</v>
      </c>
    </row>
    <row r="3553" spans="1:21" hidden="1">
      <c r="A3553" s="55" t="str">
        <f t="shared" si="110"/>
        <v>Y0D55.3</v>
      </c>
      <c r="B3553" s="55">
        <f>VLOOKUP(J3553,'Mapping-CITI'!A:E,5,0)</f>
        <v>5.3</v>
      </c>
      <c r="D3553" s="42">
        <v>45016</v>
      </c>
      <c r="E3553" s="42">
        <v>45199</v>
      </c>
      <c r="F3553" t="s">
        <v>2905</v>
      </c>
      <c r="G3553" t="s">
        <v>2933</v>
      </c>
      <c r="H3553">
        <v>5140</v>
      </c>
      <c r="I3553" t="s">
        <v>2798</v>
      </c>
      <c r="J3553">
        <v>301101</v>
      </c>
      <c r="K3553" t="s">
        <v>2333</v>
      </c>
      <c r="L3553">
        <v>-980813459.01999998</v>
      </c>
      <c r="M3553">
        <v>0</v>
      </c>
      <c r="N3553">
        <v>282825090.56999999</v>
      </c>
      <c r="O3553">
        <v>-282825090.56999999</v>
      </c>
      <c r="P3553" t="s">
        <v>607</v>
      </c>
      <c r="Q3553">
        <v>-282825090.56999999</v>
      </c>
      <c r="R3553">
        <v>0</v>
      </c>
      <c r="S3553">
        <v>0</v>
      </c>
      <c r="T3553" t="s">
        <v>2905</v>
      </c>
      <c r="U3553" s="221">
        <f t="shared" si="111"/>
        <v>-28.282509056999999</v>
      </c>
    </row>
    <row r="3554" spans="1:21" hidden="1">
      <c r="A3554" s="55" t="str">
        <f t="shared" si="110"/>
        <v>Y0D55.1</v>
      </c>
      <c r="B3554" s="55">
        <f>VLOOKUP(J3554,'Mapping-CITI'!A:E,5,0)</f>
        <v>5.0999999999999996</v>
      </c>
      <c r="D3554" s="42">
        <v>45016</v>
      </c>
      <c r="E3554" s="42">
        <v>45199</v>
      </c>
      <c r="F3554" t="s">
        <v>2905</v>
      </c>
      <c r="G3554" t="s">
        <v>2933</v>
      </c>
      <c r="H3554">
        <v>5110</v>
      </c>
      <c r="I3554" t="s">
        <v>2776</v>
      </c>
      <c r="J3554">
        <v>304101</v>
      </c>
      <c r="K3554" t="s">
        <v>2344</v>
      </c>
      <c r="L3554">
        <v>-35694328.659999996</v>
      </c>
      <c r="M3554">
        <v>0</v>
      </c>
      <c r="N3554">
        <v>41707931.299999997</v>
      </c>
      <c r="O3554">
        <v>-41707931.299999997</v>
      </c>
      <c r="P3554" t="s">
        <v>607</v>
      </c>
      <c r="Q3554">
        <v>-41707931.299999997</v>
      </c>
      <c r="R3554">
        <v>0</v>
      </c>
      <c r="S3554">
        <v>0</v>
      </c>
      <c r="T3554" t="s">
        <v>2905</v>
      </c>
      <c r="U3554" s="221">
        <f t="shared" si="111"/>
        <v>-4.1707931299999998</v>
      </c>
    </row>
    <row r="3555" spans="1:21" hidden="1">
      <c r="A3555" s="55" t="str">
        <f t="shared" si="110"/>
        <v>Y0D55.2</v>
      </c>
      <c r="B3555" s="55">
        <f>VLOOKUP(J3555,'Mapping-CITI'!A:E,5,0)</f>
        <v>5.2</v>
      </c>
      <c r="D3555" s="42">
        <v>45016</v>
      </c>
      <c r="E3555" s="42">
        <v>45199</v>
      </c>
      <c r="F3555" t="s">
        <v>2905</v>
      </c>
      <c r="G3555" t="s">
        <v>2933</v>
      </c>
      <c r="H3555">
        <v>5110</v>
      </c>
      <c r="I3555" t="s">
        <v>2776</v>
      </c>
      <c r="J3555">
        <v>304213</v>
      </c>
      <c r="K3555" t="s">
        <v>2351</v>
      </c>
      <c r="L3555">
        <v>-7344161.3099999996</v>
      </c>
      <c r="M3555">
        <v>0</v>
      </c>
      <c r="N3555">
        <v>5345616.43</v>
      </c>
      <c r="O3555">
        <v>-5345616.43</v>
      </c>
      <c r="P3555" t="s">
        <v>607</v>
      </c>
      <c r="Q3555">
        <v>-5345616.43</v>
      </c>
      <c r="R3555">
        <v>0</v>
      </c>
      <c r="S3555">
        <v>0</v>
      </c>
      <c r="T3555" t="s">
        <v>2905</v>
      </c>
      <c r="U3555" s="221">
        <f t="shared" si="111"/>
        <v>-0.53456164299999998</v>
      </c>
    </row>
    <row r="3556" spans="1:21" hidden="1">
      <c r="A3556" s="55" t="str">
        <f t="shared" si="110"/>
        <v>Y0D5Ignore</v>
      </c>
      <c r="B3556" s="55" t="str">
        <f>VLOOKUP(J3556,'Mapping-CITI'!A:E,5,0)</f>
        <v>Ignore</v>
      </c>
      <c r="D3556" s="42">
        <v>45016</v>
      </c>
      <c r="E3556" s="42">
        <v>45199</v>
      </c>
      <c r="F3556" t="s">
        <v>2905</v>
      </c>
      <c r="G3556" t="s">
        <v>2933</v>
      </c>
      <c r="H3556">
        <v>5110</v>
      </c>
      <c r="I3556" t="s">
        <v>2776</v>
      </c>
      <c r="J3556">
        <v>304221</v>
      </c>
      <c r="K3556" t="s">
        <v>2633</v>
      </c>
      <c r="L3556">
        <v>0</v>
      </c>
      <c r="M3556">
        <v>7030587</v>
      </c>
      <c r="N3556">
        <v>0</v>
      </c>
      <c r="O3556">
        <v>7030587</v>
      </c>
      <c r="P3556" t="s">
        <v>607</v>
      </c>
      <c r="Q3556">
        <v>7030587</v>
      </c>
      <c r="R3556">
        <v>0</v>
      </c>
      <c r="S3556">
        <v>0</v>
      </c>
      <c r="T3556" t="s">
        <v>2905</v>
      </c>
      <c r="U3556" s="221">
        <f t="shared" si="111"/>
        <v>0.70305870000000004</v>
      </c>
    </row>
    <row r="3557" spans="1:21" hidden="1">
      <c r="A3557" s="55" t="str">
        <f t="shared" si="110"/>
        <v>Y0D55.2</v>
      </c>
      <c r="B3557" s="55">
        <f>VLOOKUP(J3557,'Mapping-CITI'!A:E,5,0)</f>
        <v>5.2</v>
      </c>
      <c r="D3557" s="42">
        <v>45016</v>
      </c>
      <c r="E3557" s="42">
        <v>45199</v>
      </c>
      <c r="F3557" t="s">
        <v>2905</v>
      </c>
      <c r="G3557" t="s">
        <v>2933</v>
      </c>
      <c r="H3557">
        <v>5110</v>
      </c>
      <c r="I3557" t="s">
        <v>2776</v>
      </c>
      <c r="J3557">
        <v>304232</v>
      </c>
      <c r="K3557" t="s">
        <v>2358</v>
      </c>
      <c r="L3557">
        <v>-39538.33</v>
      </c>
      <c r="M3557">
        <v>0</v>
      </c>
      <c r="N3557">
        <v>50805.25</v>
      </c>
      <c r="O3557">
        <v>-50805.25</v>
      </c>
      <c r="P3557" t="s">
        <v>607</v>
      </c>
      <c r="Q3557">
        <v>-50805.25</v>
      </c>
      <c r="R3557">
        <v>0</v>
      </c>
      <c r="S3557">
        <v>50805.25</v>
      </c>
      <c r="T3557" t="s">
        <v>2905</v>
      </c>
      <c r="U3557" s="221">
        <f t="shared" si="111"/>
        <v>-5.0805249999999998E-3</v>
      </c>
    </row>
    <row r="3558" spans="1:21" hidden="1">
      <c r="A3558" s="55" t="str">
        <f t="shared" si="110"/>
        <v>Y0D55.5</v>
      </c>
      <c r="B3558" s="55">
        <f>VLOOKUP(J3558,'Mapping-CITI'!A:E,5,0)</f>
        <v>5.5</v>
      </c>
      <c r="D3558" s="42">
        <v>45016</v>
      </c>
      <c r="E3558" s="42">
        <v>45199</v>
      </c>
      <c r="F3558" t="s">
        <v>2905</v>
      </c>
      <c r="G3558" t="s">
        <v>2933</v>
      </c>
      <c r="H3558">
        <v>5110</v>
      </c>
      <c r="I3558" t="s">
        <v>2776</v>
      </c>
      <c r="J3558">
        <v>304302</v>
      </c>
      <c r="K3558" t="s">
        <v>810</v>
      </c>
      <c r="L3558">
        <v>-555102.18999999994</v>
      </c>
      <c r="M3558">
        <v>581.16</v>
      </c>
      <c r="N3558">
        <v>300917.21999999997</v>
      </c>
      <c r="O3558">
        <v>-300336.06</v>
      </c>
      <c r="P3558" t="s">
        <v>607</v>
      </c>
      <c r="Q3558">
        <v>-300336.06</v>
      </c>
      <c r="R3558">
        <v>0</v>
      </c>
      <c r="S3558">
        <v>0</v>
      </c>
      <c r="T3558" t="s">
        <v>2905</v>
      </c>
      <c r="U3558" s="221">
        <f t="shared" si="111"/>
        <v>-3.0033606000000001E-2</v>
      </c>
    </row>
    <row r="3559" spans="1:21" hidden="1">
      <c r="A3559" s="55" t="str">
        <f t="shared" si="110"/>
        <v>Y0D55.5</v>
      </c>
      <c r="B3559" s="55">
        <f>VLOOKUP(J3559,'Mapping-CITI'!A:E,5,0)</f>
        <v>5.5</v>
      </c>
      <c r="D3559" s="42">
        <v>45016</v>
      </c>
      <c r="E3559" s="42">
        <v>45199</v>
      </c>
      <c r="F3559" t="s">
        <v>2905</v>
      </c>
      <c r="G3559" t="s">
        <v>2933</v>
      </c>
      <c r="H3559">
        <v>5200</v>
      </c>
      <c r="I3559" t="s">
        <v>2777</v>
      </c>
      <c r="J3559">
        <v>304749</v>
      </c>
      <c r="K3559" t="s">
        <v>2368</v>
      </c>
      <c r="L3559">
        <v>-72.16</v>
      </c>
      <c r="M3559">
        <v>0</v>
      </c>
      <c r="N3559">
        <v>4.47</v>
      </c>
      <c r="O3559">
        <v>-4.47</v>
      </c>
      <c r="P3559" t="s">
        <v>607</v>
      </c>
      <c r="Q3559">
        <v>-4.47</v>
      </c>
      <c r="R3559">
        <v>0</v>
      </c>
      <c r="S3559">
        <v>4.47</v>
      </c>
      <c r="T3559" t="s">
        <v>2905</v>
      </c>
      <c r="U3559" s="221">
        <f t="shared" si="111"/>
        <v>-4.4699999999999997E-7</v>
      </c>
    </row>
    <row r="3560" spans="1:21" hidden="1">
      <c r="A3560" s="55" t="str">
        <f t="shared" si="110"/>
        <v>Y0D55.5</v>
      </c>
      <c r="B3560" s="55">
        <f>VLOOKUP(J3560,'Mapping-CITI'!A:E,5,0)</f>
        <v>5.5</v>
      </c>
      <c r="D3560" s="42">
        <v>45016</v>
      </c>
      <c r="E3560" s="42">
        <v>45199</v>
      </c>
      <c r="F3560" t="s">
        <v>2905</v>
      </c>
      <c r="G3560" t="s">
        <v>2933</v>
      </c>
      <c r="H3560">
        <v>5200</v>
      </c>
      <c r="I3560" t="s">
        <v>2777</v>
      </c>
      <c r="J3560">
        <v>304751</v>
      </c>
      <c r="K3560" t="s">
        <v>2369</v>
      </c>
      <c r="L3560">
        <v>2465.88</v>
      </c>
      <c r="M3560">
        <v>27.12</v>
      </c>
      <c r="N3560">
        <v>161.44</v>
      </c>
      <c r="O3560">
        <v>-134.32</v>
      </c>
      <c r="P3560" t="s">
        <v>607</v>
      </c>
      <c r="Q3560">
        <v>-134.32</v>
      </c>
      <c r="R3560">
        <v>27.12</v>
      </c>
      <c r="S3560">
        <v>161.44</v>
      </c>
      <c r="T3560" t="s">
        <v>2905</v>
      </c>
      <c r="U3560" s="221">
        <f t="shared" si="111"/>
        <v>-1.3431999999999999E-5</v>
      </c>
    </row>
    <row r="3561" spans="1:21" hidden="1">
      <c r="A3561" s="55" t="str">
        <f t="shared" si="110"/>
        <v>Y0D55.5</v>
      </c>
      <c r="B3561" s="55">
        <f>VLOOKUP(J3561,'Mapping-CITI'!A:E,5,0)</f>
        <v>5.5</v>
      </c>
      <c r="D3561" s="42">
        <v>45016</v>
      </c>
      <c r="E3561" s="42">
        <v>45199</v>
      </c>
      <c r="F3561" t="s">
        <v>2905</v>
      </c>
      <c r="G3561" t="s">
        <v>2933</v>
      </c>
      <c r="H3561">
        <v>5200</v>
      </c>
      <c r="I3561" t="s">
        <v>2777</v>
      </c>
      <c r="J3561">
        <v>305101</v>
      </c>
      <c r="K3561" t="s">
        <v>2374</v>
      </c>
      <c r="L3561">
        <v>-27600.48</v>
      </c>
      <c r="M3561">
        <v>0</v>
      </c>
      <c r="N3561">
        <v>187046.59</v>
      </c>
      <c r="O3561">
        <v>-187046.59</v>
      </c>
      <c r="P3561" t="s">
        <v>607</v>
      </c>
      <c r="Q3561">
        <v>-187046.59</v>
      </c>
      <c r="R3561">
        <v>0</v>
      </c>
      <c r="S3561">
        <v>187046.59</v>
      </c>
      <c r="T3561" t="s">
        <v>2905</v>
      </c>
      <c r="U3561" s="221">
        <f t="shared" si="111"/>
        <v>-1.8704658999999998E-2</v>
      </c>
    </row>
    <row r="3562" spans="1:21" hidden="1">
      <c r="A3562" s="55" t="str">
        <f t="shared" si="110"/>
        <v>Y0D55.5</v>
      </c>
      <c r="B3562" s="55">
        <f>VLOOKUP(J3562,'Mapping-CITI'!A:E,5,0)</f>
        <v>5.5</v>
      </c>
      <c r="D3562" s="42">
        <v>45016</v>
      </c>
      <c r="E3562" s="42">
        <v>45199</v>
      </c>
      <c r="F3562" t="s">
        <v>2905</v>
      </c>
      <c r="G3562" t="s">
        <v>2933</v>
      </c>
      <c r="H3562">
        <v>5200</v>
      </c>
      <c r="I3562" t="s">
        <v>2777</v>
      </c>
      <c r="J3562">
        <v>305144</v>
      </c>
      <c r="K3562" t="s">
        <v>2391</v>
      </c>
      <c r="L3562">
        <v>194.59</v>
      </c>
      <c r="M3562">
        <v>0</v>
      </c>
      <c r="N3562">
        <v>0</v>
      </c>
      <c r="O3562">
        <v>0</v>
      </c>
      <c r="P3562" t="s">
        <v>607</v>
      </c>
      <c r="Q3562">
        <v>0</v>
      </c>
      <c r="R3562">
        <v>0</v>
      </c>
      <c r="S3562">
        <v>0</v>
      </c>
      <c r="T3562" t="s">
        <v>2905</v>
      </c>
      <c r="U3562" s="221">
        <f t="shared" si="111"/>
        <v>0</v>
      </c>
    </row>
    <row r="3563" spans="1:21" hidden="1">
      <c r="A3563" s="55" t="str">
        <f t="shared" si="110"/>
        <v>Y0D55.5</v>
      </c>
      <c r="B3563" s="55">
        <f>VLOOKUP(J3563,'Mapping-CITI'!A:E,5,0)</f>
        <v>5.5</v>
      </c>
      <c r="D3563" s="42">
        <v>45016</v>
      </c>
      <c r="E3563" s="42">
        <v>45199</v>
      </c>
      <c r="F3563" t="s">
        <v>2905</v>
      </c>
      <c r="G3563" t="s">
        <v>2933</v>
      </c>
      <c r="H3563">
        <v>5200</v>
      </c>
      <c r="I3563" t="s">
        <v>2777</v>
      </c>
      <c r="J3563">
        <v>310115</v>
      </c>
      <c r="K3563" t="s">
        <v>2398</v>
      </c>
      <c r="L3563">
        <v>23153.97</v>
      </c>
      <c r="M3563">
        <v>113.1</v>
      </c>
      <c r="N3563">
        <v>1711.03</v>
      </c>
      <c r="O3563">
        <v>-1597.93</v>
      </c>
      <c r="P3563" t="s">
        <v>607</v>
      </c>
      <c r="Q3563">
        <v>-1597.93</v>
      </c>
      <c r="R3563">
        <v>113.1</v>
      </c>
      <c r="S3563">
        <v>1711.03</v>
      </c>
      <c r="T3563" t="s">
        <v>2905</v>
      </c>
      <c r="U3563" s="221">
        <f t="shared" si="111"/>
        <v>-1.5979300000000001E-4</v>
      </c>
    </row>
    <row r="3564" spans="1:21" hidden="1">
      <c r="A3564" s="55" t="str">
        <f t="shared" si="110"/>
        <v>Y0D5Ignore</v>
      </c>
      <c r="B3564" s="55" t="str">
        <f>VLOOKUP(J3564,'Mapping-CITI'!A:E,5,0)</f>
        <v>Ignore</v>
      </c>
      <c r="D3564" s="42">
        <v>45016</v>
      </c>
      <c r="E3564" s="42">
        <v>45199</v>
      </c>
      <c r="F3564" t="s">
        <v>2905</v>
      </c>
      <c r="G3564" t="s">
        <v>2933</v>
      </c>
      <c r="H3564">
        <v>5170</v>
      </c>
      <c r="I3564" t="s">
        <v>2800</v>
      </c>
      <c r="J3564">
        <v>311501</v>
      </c>
      <c r="K3564" t="s">
        <v>2402</v>
      </c>
      <c r="L3564">
        <v>559155938.45000005</v>
      </c>
      <c r="M3564">
        <v>0</v>
      </c>
      <c r="N3564">
        <v>830531483.47000003</v>
      </c>
      <c r="O3564">
        <v>-830531483.47000003</v>
      </c>
      <c r="P3564" t="s">
        <v>607</v>
      </c>
      <c r="Q3564">
        <v>-830531483.47000003</v>
      </c>
      <c r="R3564">
        <v>0</v>
      </c>
      <c r="S3564">
        <v>0</v>
      </c>
      <c r="T3564" t="s">
        <v>2905</v>
      </c>
      <c r="U3564" s="221">
        <f t="shared" si="111"/>
        <v>-83.053148347000004</v>
      </c>
    </row>
    <row r="3565" spans="1:21" hidden="1">
      <c r="A3565" s="55" t="str">
        <f t="shared" si="110"/>
        <v>Y0D56.4</v>
      </c>
      <c r="B3565" s="55">
        <f>VLOOKUP(J3565,'Mapping-CITI'!A:E,5,0)</f>
        <v>6.4</v>
      </c>
      <c r="D3565" s="42">
        <v>45016</v>
      </c>
      <c r="E3565" s="42">
        <v>45199</v>
      </c>
      <c r="F3565" t="s">
        <v>2905</v>
      </c>
      <c r="G3565" t="s">
        <v>2933</v>
      </c>
      <c r="H3565">
        <v>4160</v>
      </c>
      <c r="I3565" t="s">
        <v>2778</v>
      </c>
      <c r="J3565">
        <v>401201</v>
      </c>
      <c r="K3565" t="s">
        <v>2419</v>
      </c>
      <c r="L3565">
        <v>140726.70000000001</v>
      </c>
      <c r="M3565">
        <v>0</v>
      </c>
      <c r="N3565">
        <v>0</v>
      </c>
      <c r="O3565">
        <v>0</v>
      </c>
      <c r="P3565" t="s">
        <v>607</v>
      </c>
      <c r="Q3565">
        <v>0</v>
      </c>
      <c r="R3565">
        <v>0</v>
      </c>
      <c r="S3565">
        <v>0</v>
      </c>
      <c r="T3565" t="s">
        <v>2905</v>
      </c>
      <c r="U3565" s="221">
        <f t="shared" si="111"/>
        <v>0</v>
      </c>
    </row>
    <row r="3566" spans="1:21" hidden="1">
      <c r="A3566" s="55" t="str">
        <f t="shared" si="110"/>
        <v>Y0D5Ignore</v>
      </c>
      <c r="B3566" s="55" t="str">
        <f>VLOOKUP(J3566,'Mapping-CITI'!A:E,5,0)</f>
        <v>Ignore</v>
      </c>
      <c r="D3566" s="42">
        <v>45016</v>
      </c>
      <c r="E3566" s="42">
        <v>45199</v>
      </c>
      <c r="F3566" t="s">
        <v>2905</v>
      </c>
      <c r="G3566" t="s">
        <v>2933</v>
      </c>
      <c r="H3566">
        <v>4160</v>
      </c>
      <c r="I3566" t="s">
        <v>2778</v>
      </c>
      <c r="J3566">
        <v>401237</v>
      </c>
      <c r="K3566" t="s">
        <v>2428</v>
      </c>
      <c r="L3566">
        <v>1346112.42</v>
      </c>
      <c r="M3566">
        <v>1351876.9</v>
      </c>
      <c r="N3566">
        <v>0</v>
      </c>
      <c r="O3566">
        <v>1351876.9</v>
      </c>
      <c r="P3566" t="s">
        <v>607</v>
      </c>
      <c r="Q3566">
        <v>1351876.9</v>
      </c>
      <c r="R3566">
        <v>1351876.9</v>
      </c>
      <c r="S3566">
        <v>0</v>
      </c>
      <c r="T3566" t="s">
        <v>2905</v>
      </c>
      <c r="U3566" s="221">
        <f t="shared" si="111"/>
        <v>0.13518769</v>
      </c>
    </row>
    <row r="3567" spans="1:21" hidden="1">
      <c r="A3567" s="55" t="str">
        <f t="shared" si="110"/>
        <v>Y0D56.4</v>
      </c>
      <c r="B3567" s="55">
        <f>VLOOKUP(J3567,'Mapping-CITI'!A:E,5,0)</f>
        <v>6.4</v>
      </c>
      <c r="D3567" s="42">
        <v>45016</v>
      </c>
      <c r="E3567" s="42">
        <v>45199</v>
      </c>
      <c r="F3567" t="s">
        <v>2905</v>
      </c>
      <c r="G3567" t="s">
        <v>2933</v>
      </c>
      <c r="H3567">
        <v>4160</v>
      </c>
      <c r="I3567" t="s">
        <v>2778</v>
      </c>
      <c r="J3567">
        <v>401301</v>
      </c>
      <c r="K3567" t="s">
        <v>2432</v>
      </c>
      <c r="L3567">
        <v>4249.45</v>
      </c>
      <c r="M3567">
        <v>22409.72</v>
      </c>
      <c r="N3567">
        <v>21901.11</v>
      </c>
      <c r="O3567">
        <v>508.61</v>
      </c>
      <c r="P3567" t="s">
        <v>607</v>
      </c>
      <c r="Q3567">
        <v>508.61</v>
      </c>
      <c r="R3567">
        <v>22409.72</v>
      </c>
      <c r="S3567">
        <v>21901.11</v>
      </c>
      <c r="T3567" t="s">
        <v>2905</v>
      </c>
      <c r="U3567" s="221">
        <f t="shared" si="111"/>
        <v>5.0861000000000061E-5</v>
      </c>
    </row>
    <row r="3568" spans="1:21" hidden="1">
      <c r="A3568" s="55" t="str">
        <f t="shared" si="110"/>
        <v>Y0D56.2</v>
      </c>
      <c r="B3568" s="55">
        <f>VLOOKUP(J3568,'Mapping-CITI'!A:E,5,0)</f>
        <v>6.2</v>
      </c>
      <c r="D3568" s="42">
        <v>45016</v>
      </c>
      <c r="E3568" s="42">
        <v>45199</v>
      </c>
      <c r="F3568" t="s">
        <v>2905</v>
      </c>
      <c r="G3568" t="s">
        <v>2933</v>
      </c>
      <c r="H3568">
        <v>4160</v>
      </c>
      <c r="I3568" t="s">
        <v>2778</v>
      </c>
      <c r="J3568">
        <v>401501</v>
      </c>
      <c r="K3568" t="s">
        <v>676</v>
      </c>
      <c r="L3568">
        <v>57928731.560000002</v>
      </c>
      <c r="M3568">
        <v>30741274.010000002</v>
      </c>
      <c r="N3568">
        <v>80273.66</v>
      </c>
      <c r="O3568">
        <v>30661000.350000001</v>
      </c>
      <c r="P3568" t="s">
        <v>607</v>
      </c>
      <c r="Q3568">
        <v>30661000.350000001</v>
      </c>
      <c r="R3568">
        <v>0</v>
      </c>
      <c r="S3568">
        <v>0</v>
      </c>
      <c r="T3568" t="s">
        <v>2905</v>
      </c>
      <c r="U3568" s="221">
        <f t="shared" si="111"/>
        <v>3.0661000350000003</v>
      </c>
    </row>
    <row r="3569" spans="1:21" hidden="1">
      <c r="A3569" s="55" t="str">
        <f t="shared" si="110"/>
        <v>Y0D56.1</v>
      </c>
      <c r="B3569" s="55">
        <f>VLOOKUP(J3569,'Mapping-CITI'!A:E,5,0)</f>
        <v>6.1</v>
      </c>
      <c r="D3569" s="42">
        <v>45016</v>
      </c>
      <c r="E3569" s="42">
        <v>45199</v>
      </c>
      <c r="F3569" t="s">
        <v>2905</v>
      </c>
      <c r="G3569" t="s">
        <v>2933</v>
      </c>
      <c r="H3569">
        <v>4160</v>
      </c>
      <c r="I3569" t="s">
        <v>2778</v>
      </c>
      <c r="J3569">
        <v>401508</v>
      </c>
      <c r="K3569" t="s">
        <v>2554</v>
      </c>
      <c r="L3569">
        <v>1562640.28</v>
      </c>
      <c r="M3569">
        <v>0</v>
      </c>
      <c r="N3569">
        <v>16788.61</v>
      </c>
      <c r="O3569">
        <v>-16788.61</v>
      </c>
      <c r="P3569" t="s">
        <v>607</v>
      </c>
      <c r="Q3569">
        <v>-16788.61</v>
      </c>
      <c r="R3569">
        <v>0</v>
      </c>
      <c r="S3569">
        <v>16788.61</v>
      </c>
      <c r="T3569" t="s">
        <v>2905</v>
      </c>
      <c r="U3569" s="221">
        <f t="shared" si="111"/>
        <v>-1.678861E-3</v>
      </c>
    </row>
    <row r="3570" spans="1:21" hidden="1">
      <c r="A3570" s="55" t="str">
        <f t="shared" si="110"/>
        <v>Y0D56.2</v>
      </c>
      <c r="B3570" s="55">
        <f>VLOOKUP(J3570,'Mapping-CITI'!A:E,5,0)</f>
        <v>6.2</v>
      </c>
      <c r="D3570" s="42">
        <v>45016</v>
      </c>
      <c r="E3570" s="42">
        <v>45199</v>
      </c>
      <c r="F3570" t="s">
        <v>2905</v>
      </c>
      <c r="G3570" t="s">
        <v>2933</v>
      </c>
      <c r="H3570">
        <v>4160</v>
      </c>
      <c r="I3570" t="s">
        <v>2778</v>
      </c>
      <c r="J3570">
        <v>401509</v>
      </c>
      <c r="K3570" t="s">
        <v>2695</v>
      </c>
      <c r="L3570">
        <v>2715822.09</v>
      </c>
      <c r="M3570">
        <v>1507945.78</v>
      </c>
      <c r="N3570">
        <v>0</v>
      </c>
      <c r="O3570">
        <v>1507945.78</v>
      </c>
      <c r="P3570" t="s">
        <v>607</v>
      </c>
      <c r="Q3570">
        <v>1507945.78</v>
      </c>
      <c r="R3570">
        <v>0</v>
      </c>
      <c r="S3570">
        <v>0</v>
      </c>
      <c r="T3570" t="s">
        <v>2905</v>
      </c>
      <c r="U3570" s="221">
        <f t="shared" si="111"/>
        <v>0.15079457800000001</v>
      </c>
    </row>
    <row r="3571" spans="1:21" hidden="1">
      <c r="A3571" s="55" t="str">
        <f t="shared" si="110"/>
        <v>Y0D56.4</v>
      </c>
      <c r="B3571" s="55">
        <f>VLOOKUP(J3571,'Mapping-CITI'!A:E,5,0)</f>
        <v>6.4</v>
      </c>
      <c r="D3571" s="42">
        <v>45016</v>
      </c>
      <c r="E3571" s="42">
        <v>45199</v>
      </c>
      <c r="F3571" t="s">
        <v>2905</v>
      </c>
      <c r="G3571" t="s">
        <v>2933</v>
      </c>
      <c r="H3571">
        <v>4160</v>
      </c>
      <c r="I3571" t="s">
        <v>2778</v>
      </c>
      <c r="J3571">
        <v>401702</v>
      </c>
      <c r="K3571" t="s">
        <v>2686</v>
      </c>
      <c r="L3571">
        <v>-12990.96</v>
      </c>
      <c r="M3571">
        <v>0</v>
      </c>
      <c r="N3571">
        <v>7224.67</v>
      </c>
      <c r="O3571">
        <v>-7224.67</v>
      </c>
      <c r="P3571" t="s">
        <v>607</v>
      </c>
      <c r="Q3571">
        <v>-7224.67</v>
      </c>
      <c r="R3571">
        <v>0</v>
      </c>
      <c r="S3571">
        <v>0</v>
      </c>
      <c r="T3571" t="s">
        <v>2905</v>
      </c>
      <c r="U3571" s="221">
        <f t="shared" si="111"/>
        <v>-7.2246699999999997E-4</v>
      </c>
    </row>
    <row r="3572" spans="1:21" hidden="1">
      <c r="A3572" s="55" t="str">
        <f t="shared" si="110"/>
        <v>Y0D56.4</v>
      </c>
      <c r="B3572" s="55">
        <f>VLOOKUP(J3572,'Mapping-CITI'!A:E,5,0)</f>
        <v>6.4</v>
      </c>
      <c r="D3572" s="42">
        <v>45016</v>
      </c>
      <c r="E3572" s="42">
        <v>45199</v>
      </c>
      <c r="F3572" t="s">
        <v>2905</v>
      </c>
      <c r="G3572" t="s">
        <v>2933</v>
      </c>
      <c r="H3572">
        <v>4160</v>
      </c>
      <c r="I3572" t="s">
        <v>2778</v>
      </c>
      <c r="J3572">
        <v>401703</v>
      </c>
      <c r="K3572" t="s">
        <v>2687</v>
      </c>
      <c r="L3572">
        <v>-12990.96</v>
      </c>
      <c r="M3572">
        <v>0</v>
      </c>
      <c r="N3572">
        <v>7224.67</v>
      </c>
      <c r="O3572">
        <v>-7224.67</v>
      </c>
      <c r="P3572" t="s">
        <v>607</v>
      </c>
      <c r="Q3572">
        <v>-7224.67</v>
      </c>
      <c r="R3572">
        <v>0</v>
      </c>
      <c r="S3572">
        <v>0</v>
      </c>
      <c r="T3572" t="s">
        <v>2905</v>
      </c>
      <c r="U3572" s="221">
        <f t="shared" si="111"/>
        <v>-7.2246699999999997E-4</v>
      </c>
    </row>
    <row r="3573" spans="1:21" hidden="1">
      <c r="A3573" s="55" t="str">
        <f t="shared" si="110"/>
        <v>Y0D56.4</v>
      </c>
      <c r="B3573" s="55">
        <f>VLOOKUP(J3573,'Mapping-CITI'!A:E,5,0)</f>
        <v>6.4</v>
      </c>
      <c r="D3573" s="42">
        <v>45016</v>
      </c>
      <c r="E3573" s="42">
        <v>45199</v>
      </c>
      <c r="F3573" t="s">
        <v>2905</v>
      </c>
      <c r="G3573" t="s">
        <v>2933</v>
      </c>
      <c r="H3573">
        <v>4160</v>
      </c>
      <c r="I3573" t="s">
        <v>2778</v>
      </c>
      <c r="J3573">
        <v>401707</v>
      </c>
      <c r="K3573" t="s">
        <v>2680</v>
      </c>
      <c r="L3573">
        <v>70278.23</v>
      </c>
      <c r="M3573">
        <v>0</v>
      </c>
      <c r="N3573">
        <v>0</v>
      </c>
      <c r="O3573">
        <v>0</v>
      </c>
      <c r="P3573" t="s">
        <v>607</v>
      </c>
      <c r="Q3573">
        <v>0</v>
      </c>
      <c r="R3573">
        <v>0</v>
      </c>
      <c r="S3573">
        <v>0</v>
      </c>
      <c r="T3573" t="s">
        <v>2905</v>
      </c>
      <c r="U3573" s="221">
        <f t="shared" si="111"/>
        <v>0</v>
      </c>
    </row>
    <row r="3574" spans="1:21" hidden="1">
      <c r="A3574" s="55" t="str">
        <f t="shared" si="110"/>
        <v>Y0D56.4</v>
      </c>
      <c r="B3574" s="55">
        <f>VLOOKUP(J3574,'Mapping-CITI'!A:E,5,0)</f>
        <v>6.4</v>
      </c>
      <c r="D3574" s="42">
        <v>45016</v>
      </c>
      <c r="E3574" s="42">
        <v>45199</v>
      </c>
      <c r="F3574" t="s">
        <v>2905</v>
      </c>
      <c r="G3574" t="s">
        <v>2933</v>
      </c>
      <c r="H3574">
        <v>4160</v>
      </c>
      <c r="I3574" t="s">
        <v>2778</v>
      </c>
      <c r="J3574">
        <v>401708</v>
      </c>
      <c r="K3574" t="s">
        <v>2681</v>
      </c>
      <c r="L3574">
        <v>70278.23</v>
      </c>
      <c r="M3574">
        <v>0</v>
      </c>
      <c r="N3574">
        <v>0</v>
      </c>
      <c r="O3574">
        <v>0</v>
      </c>
      <c r="P3574" t="s">
        <v>607</v>
      </c>
      <c r="Q3574">
        <v>0</v>
      </c>
      <c r="R3574">
        <v>0</v>
      </c>
      <c r="S3574">
        <v>0</v>
      </c>
      <c r="T3574" t="s">
        <v>2905</v>
      </c>
      <c r="U3574" s="221">
        <f t="shared" si="111"/>
        <v>0</v>
      </c>
    </row>
    <row r="3575" spans="1:21" hidden="1">
      <c r="A3575" s="55" t="str">
        <f t="shared" si="110"/>
        <v>Y0D56.4</v>
      </c>
      <c r="B3575" s="55">
        <f>VLOOKUP(J3575,'Mapping-CITI'!A:E,5,0)</f>
        <v>6.4</v>
      </c>
      <c r="D3575" s="42">
        <v>45016</v>
      </c>
      <c r="E3575" s="42">
        <v>45199</v>
      </c>
      <c r="F3575" t="s">
        <v>2905</v>
      </c>
      <c r="G3575" t="s">
        <v>2933</v>
      </c>
      <c r="H3575">
        <v>4160</v>
      </c>
      <c r="I3575" t="s">
        <v>2778</v>
      </c>
      <c r="J3575">
        <v>402084</v>
      </c>
      <c r="K3575" t="s">
        <v>4268</v>
      </c>
      <c r="L3575">
        <v>0</v>
      </c>
      <c r="M3575">
        <v>1393332.56</v>
      </c>
      <c r="N3575">
        <v>0</v>
      </c>
      <c r="O3575">
        <v>1393332.56</v>
      </c>
      <c r="P3575" t="s">
        <v>607</v>
      </c>
      <c r="Q3575">
        <v>1393332.56</v>
      </c>
      <c r="R3575">
        <v>0</v>
      </c>
      <c r="S3575">
        <v>0</v>
      </c>
      <c r="T3575" t="s">
        <v>2905</v>
      </c>
      <c r="U3575" s="221">
        <f t="shared" si="111"/>
        <v>0.13933325600000002</v>
      </c>
    </row>
    <row r="3576" spans="1:21" hidden="1">
      <c r="A3576" s="55" t="str">
        <f t="shared" si="110"/>
        <v>Y0D56.4</v>
      </c>
      <c r="B3576" s="55">
        <f>VLOOKUP(J3576,'Mapping-CITI'!A:E,5,0)</f>
        <v>6.4</v>
      </c>
      <c r="D3576" s="42">
        <v>45016</v>
      </c>
      <c r="E3576" s="42">
        <v>45199</v>
      </c>
      <c r="F3576" t="s">
        <v>2905</v>
      </c>
      <c r="G3576" t="s">
        <v>2933</v>
      </c>
      <c r="H3576">
        <v>4160</v>
      </c>
      <c r="I3576" t="s">
        <v>2778</v>
      </c>
      <c r="J3576">
        <v>402103</v>
      </c>
      <c r="K3576" t="s">
        <v>2436</v>
      </c>
      <c r="L3576">
        <v>42520.42</v>
      </c>
      <c r="M3576">
        <v>129916.69</v>
      </c>
      <c r="N3576">
        <v>9236.0300000000007</v>
      </c>
      <c r="O3576">
        <v>120680.66</v>
      </c>
      <c r="P3576" t="s">
        <v>607</v>
      </c>
      <c r="Q3576">
        <v>120680.66</v>
      </c>
      <c r="R3576">
        <v>129916.69</v>
      </c>
      <c r="S3576">
        <v>9236.0300000000007</v>
      </c>
      <c r="T3576" t="s">
        <v>2905</v>
      </c>
      <c r="U3576" s="221">
        <f t="shared" si="111"/>
        <v>1.2068066000000001E-2</v>
      </c>
    </row>
    <row r="3577" spans="1:21" hidden="1">
      <c r="A3577" s="55" t="str">
        <f t="shared" si="110"/>
        <v>Y0D56.3</v>
      </c>
      <c r="B3577" s="55">
        <f>VLOOKUP(J3577,'Mapping-CITI'!A:E,5,0)</f>
        <v>6.3</v>
      </c>
      <c r="D3577" s="42">
        <v>45016</v>
      </c>
      <c r="E3577" s="42">
        <v>45199</v>
      </c>
      <c r="F3577" t="s">
        <v>2905</v>
      </c>
      <c r="G3577" t="s">
        <v>2933</v>
      </c>
      <c r="H3577">
        <v>4160</v>
      </c>
      <c r="I3577" t="s">
        <v>2778</v>
      </c>
      <c r="J3577">
        <v>402106</v>
      </c>
      <c r="K3577" t="s">
        <v>2437</v>
      </c>
      <c r="L3577">
        <v>34478.019999999997</v>
      </c>
      <c r="M3577">
        <v>18341.72</v>
      </c>
      <c r="N3577">
        <v>0</v>
      </c>
      <c r="O3577">
        <v>18341.72</v>
      </c>
      <c r="P3577" t="s">
        <v>607</v>
      </c>
      <c r="Q3577">
        <v>18341.72</v>
      </c>
      <c r="R3577">
        <v>18341.72</v>
      </c>
      <c r="S3577">
        <v>0</v>
      </c>
      <c r="T3577" t="s">
        <v>2905</v>
      </c>
      <c r="U3577" s="221">
        <f t="shared" si="111"/>
        <v>1.834172E-3</v>
      </c>
    </row>
    <row r="3578" spans="1:21" hidden="1">
      <c r="A3578" s="55" t="str">
        <f t="shared" si="110"/>
        <v>Y0D56.4</v>
      </c>
      <c r="B3578" s="55">
        <f>VLOOKUP(J3578,'Mapping-CITI'!A:E,5,0)</f>
        <v>6.4</v>
      </c>
      <c r="D3578" s="42">
        <v>45016</v>
      </c>
      <c r="E3578" s="42">
        <v>45199</v>
      </c>
      <c r="F3578" t="s">
        <v>2905</v>
      </c>
      <c r="G3578" t="s">
        <v>2933</v>
      </c>
      <c r="H3578">
        <v>4160</v>
      </c>
      <c r="I3578" t="s">
        <v>2778</v>
      </c>
      <c r="J3578">
        <v>402113</v>
      </c>
      <c r="K3578" t="s">
        <v>2438</v>
      </c>
      <c r="L3578">
        <v>3758589.24</v>
      </c>
      <c r="M3578">
        <v>1331063.73</v>
      </c>
      <c r="N3578">
        <v>9385.7900000000009</v>
      </c>
      <c r="O3578">
        <v>1321677.94</v>
      </c>
      <c r="P3578" t="s">
        <v>607</v>
      </c>
      <c r="Q3578">
        <v>1321677.94</v>
      </c>
      <c r="R3578">
        <v>1331063.73</v>
      </c>
      <c r="S3578">
        <v>9385.7900000000009</v>
      </c>
      <c r="T3578" t="s">
        <v>2905</v>
      </c>
      <c r="U3578" s="221">
        <f t="shared" si="111"/>
        <v>0.13216779400000001</v>
      </c>
    </row>
    <row r="3579" spans="1:21" hidden="1">
      <c r="A3579" s="55" t="str">
        <f t="shared" si="110"/>
        <v>Y0D56.4</v>
      </c>
      <c r="B3579" s="55">
        <f>VLOOKUP(J3579,'Mapping-CITI'!A:E,5,0)</f>
        <v>6.4</v>
      </c>
      <c r="D3579" s="42">
        <v>45016</v>
      </c>
      <c r="E3579" s="42">
        <v>45199</v>
      </c>
      <c r="F3579" t="s">
        <v>2905</v>
      </c>
      <c r="G3579" t="s">
        <v>2933</v>
      </c>
      <c r="H3579">
        <v>4160</v>
      </c>
      <c r="I3579" t="s">
        <v>2778</v>
      </c>
      <c r="J3579">
        <v>402125</v>
      </c>
      <c r="K3579" t="s">
        <v>2914</v>
      </c>
      <c r="L3579">
        <v>497556.68</v>
      </c>
      <c r="M3579">
        <v>85737.72</v>
      </c>
      <c r="N3579">
        <v>0</v>
      </c>
      <c r="O3579">
        <v>85737.72</v>
      </c>
      <c r="P3579" t="s">
        <v>607</v>
      </c>
      <c r="Q3579">
        <v>85737.72</v>
      </c>
      <c r="R3579">
        <v>85737.72</v>
      </c>
      <c r="S3579">
        <v>0</v>
      </c>
      <c r="T3579" t="s">
        <v>2905</v>
      </c>
      <c r="U3579" s="221">
        <f t="shared" si="111"/>
        <v>8.5737720000000003E-3</v>
      </c>
    </row>
    <row r="3580" spans="1:21" hidden="1">
      <c r="A3580" s="55" t="str">
        <f t="shared" si="110"/>
        <v>Y0D56.1</v>
      </c>
      <c r="B3580" s="55">
        <f>VLOOKUP(J3580,'Mapping-CITI'!A:E,5,0)</f>
        <v>6.1</v>
      </c>
      <c r="D3580" s="42">
        <v>45016</v>
      </c>
      <c r="E3580" s="42">
        <v>45199</v>
      </c>
      <c r="F3580" t="s">
        <v>2905</v>
      </c>
      <c r="G3580" t="s">
        <v>2933</v>
      </c>
      <c r="H3580">
        <v>4170</v>
      </c>
      <c r="I3580" t="s">
        <v>2780</v>
      </c>
      <c r="J3580">
        <v>402128</v>
      </c>
      <c r="K3580" t="s">
        <v>2440</v>
      </c>
      <c r="L3580">
        <v>52574569.079999998</v>
      </c>
      <c r="M3580">
        <v>30422242.02</v>
      </c>
      <c r="N3580">
        <v>0</v>
      </c>
      <c r="O3580">
        <v>30422242.02</v>
      </c>
      <c r="P3580" t="s">
        <v>607</v>
      </c>
      <c r="Q3580">
        <v>30422242.02</v>
      </c>
      <c r="R3580">
        <v>0</v>
      </c>
      <c r="S3580">
        <v>0</v>
      </c>
      <c r="T3580" t="s">
        <v>2905</v>
      </c>
      <c r="U3580" s="221">
        <f t="shared" si="111"/>
        <v>3.0422242019999999</v>
      </c>
    </row>
    <row r="3581" spans="1:21">
      <c r="A3581" s="55" t="str">
        <f t="shared" si="110"/>
        <v>Y0D56.4</v>
      </c>
      <c r="B3581" s="55">
        <f>VLOOKUP(J3581,'Mapping-CITI'!A:E,5,0)</f>
        <v>6.4</v>
      </c>
      <c r="D3581" s="42">
        <v>45016</v>
      </c>
      <c r="E3581" s="42">
        <v>45199</v>
      </c>
      <c r="F3581" t="s">
        <v>2905</v>
      </c>
      <c r="G3581" t="s">
        <v>2933</v>
      </c>
      <c r="H3581">
        <v>4170</v>
      </c>
      <c r="I3581" t="s">
        <v>2780</v>
      </c>
      <c r="J3581">
        <v>402129</v>
      </c>
      <c r="K3581" t="s">
        <v>2871</v>
      </c>
      <c r="L3581">
        <v>55.39</v>
      </c>
      <c r="M3581">
        <v>1161165</v>
      </c>
      <c r="N3581">
        <v>0</v>
      </c>
      <c r="O3581">
        <v>1161165</v>
      </c>
      <c r="P3581" t="s">
        <v>607</v>
      </c>
      <c r="Q3581">
        <v>1161165</v>
      </c>
      <c r="R3581">
        <v>0</v>
      </c>
      <c r="S3581">
        <v>0</v>
      </c>
      <c r="T3581" t="s">
        <v>2905</v>
      </c>
      <c r="U3581" s="221">
        <f t="shared" si="111"/>
        <v>0.1161165</v>
      </c>
    </row>
    <row r="3582" spans="1:21" hidden="1">
      <c r="A3582" s="55" t="str">
        <f t="shared" si="110"/>
        <v>Y0D56.4</v>
      </c>
      <c r="B3582" s="55">
        <f>VLOOKUP(J3582,'Mapping-CITI'!A:E,5,0)</f>
        <v>6.4</v>
      </c>
      <c r="D3582" s="42">
        <v>45016</v>
      </c>
      <c r="E3582" s="42">
        <v>45199</v>
      </c>
      <c r="F3582" t="s">
        <v>2905</v>
      </c>
      <c r="G3582" t="s">
        <v>2933</v>
      </c>
      <c r="H3582">
        <v>4160</v>
      </c>
      <c r="I3582" t="s">
        <v>2778</v>
      </c>
      <c r="J3582">
        <v>402132</v>
      </c>
      <c r="K3582" t="s">
        <v>2441</v>
      </c>
      <c r="L3582">
        <v>-27102.73</v>
      </c>
      <c r="M3582">
        <v>0</v>
      </c>
      <c r="N3582">
        <v>0</v>
      </c>
      <c r="O3582">
        <v>0</v>
      </c>
      <c r="P3582" t="s">
        <v>607</v>
      </c>
      <c r="Q3582">
        <v>0</v>
      </c>
      <c r="R3582">
        <v>0</v>
      </c>
      <c r="S3582">
        <v>0</v>
      </c>
      <c r="T3582" t="s">
        <v>2905</v>
      </c>
      <c r="U3582" s="221">
        <f t="shared" si="111"/>
        <v>0</v>
      </c>
    </row>
    <row r="3583" spans="1:21" hidden="1">
      <c r="A3583" s="55" t="str">
        <f t="shared" si="110"/>
        <v>Y0D56.4</v>
      </c>
      <c r="B3583" s="55">
        <f>VLOOKUP(J3583,'Mapping-CITI'!A:E,5,0)</f>
        <v>6.4</v>
      </c>
      <c r="D3583" s="42">
        <v>45016</v>
      </c>
      <c r="E3583" s="42">
        <v>45199</v>
      </c>
      <c r="F3583" t="s">
        <v>2905</v>
      </c>
      <c r="G3583" t="s">
        <v>2933</v>
      </c>
      <c r="H3583">
        <v>4160</v>
      </c>
      <c r="I3583" t="s">
        <v>2778</v>
      </c>
      <c r="J3583">
        <v>402201</v>
      </c>
      <c r="K3583" t="s">
        <v>2445</v>
      </c>
      <c r="L3583">
        <v>-0.01</v>
      </c>
      <c r="M3583">
        <v>0</v>
      </c>
      <c r="N3583">
        <v>0</v>
      </c>
      <c r="O3583">
        <v>0</v>
      </c>
      <c r="P3583" t="s">
        <v>607</v>
      </c>
      <c r="Q3583">
        <v>0</v>
      </c>
      <c r="R3583">
        <v>0</v>
      </c>
      <c r="S3583">
        <v>0</v>
      </c>
      <c r="T3583" t="s">
        <v>2905</v>
      </c>
      <c r="U3583" s="221">
        <f t="shared" si="111"/>
        <v>0</v>
      </c>
    </row>
    <row r="3584" spans="1:21" hidden="1">
      <c r="A3584" s="55" t="str">
        <f t="shared" si="110"/>
        <v>Y0D56.4</v>
      </c>
      <c r="B3584" s="55">
        <f>VLOOKUP(J3584,'Mapping-CITI'!A:E,5,0)</f>
        <v>6.4</v>
      </c>
      <c r="D3584" s="42">
        <v>45016</v>
      </c>
      <c r="E3584" s="42">
        <v>45199</v>
      </c>
      <c r="F3584" t="s">
        <v>2905</v>
      </c>
      <c r="G3584" t="s">
        <v>2933</v>
      </c>
      <c r="H3584">
        <v>4160</v>
      </c>
      <c r="I3584" t="s">
        <v>2778</v>
      </c>
      <c r="J3584">
        <v>402233</v>
      </c>
      <c r="K3584" t="s">
        <v>2458</v>
      </c>
      <c r="L3584">
        <v>36325.129999999997</v>
      </c>
      <c r="M3584">
        <v>52553.42</v>
      </c>
      <c r="N3584">
        <v>0</v>
      </c>
      <c r="O3584">
        <v>52553.42</v>
      </c>
      <c r="P3584" t="s">
        <v>607</v>
      </c>
      <c r="Q3584">
        <v>52553.42</v>
      </c>
      <c r="R3584">
        <v>52553.42</v>
      </c>
      <c r="S3584">
        <v>0</v>
      </c>
      <c r="T3584" t="s">
        <v>2905</v>
      </c>
      <c r="U3584" s="221">
        <f t="shared" si="111"/>
        <v>5.2553419999999997E-3</v>
      </c>
    </row>
    <row r="3585" spans="1:21" hidden="1">
      <c r="A3585" s="55" t="str">
        <f t="shared" si="110"/>
        <v>Y0D56.4</v>
      </c>
      <c r="B3585" s="55">
        <f>VLOOKUP(J3585,'Mapping-CITI'!A:E,5,0)</f>
        <v>6.4</v>
      </c>
      <c r="D3585" s="42">
        <v>45016</v>
      </c>
      <c r="E3585" s="42">
        <v>45199</v>
      </c>
      <c r="F3585" t="s">
        <v>2905</v>
      </c>
      <c r="G3585" t="s">
        <v>2933</v>
      </c>
      <c r="H3585">
        <v>4160</v>
      </c>
      <c r="I3585" t="s">
        <v>2778</v>
      </c>
      <c r="J3585">
        <v>402235</v>
      </c>
      <c r="K3585" t="s">
        <v>2459</v>
      </c>
      <c r="L3585">
        <v>178429.53</v>
      </c>
      <c r="M3585">
        <v>127595.74</v>
      </c>
      <c r="N3585">
        <v>0</v>
      </c>
      <c r="O3585">
        <v>127595.74</v>
      </c>
      <c r="P3585" t="s">
        <v>607</v>
      </c>
      <c r="Q3585">
        <v>127595.74</v>
      </c>
      <c r="R3585">
        <v>127595.74</v>
      </c>
      <c r="S3585">
        <v>0</v>
      </c>
      <c r="T3585" t="s">
        <v>2905</v>
      </c>
      <c r="U3585" s="221">
        <f t="shared" si="111"/>
        <v>1.2759574000000001E-2</v>
      </c>
    </row>
    <row r="3586" spans="1:21" hidden="1">
      <c r="A3586" s="55" t="str">
        <f t="shared" si="110"/>
        <v>Y0D56.2</v>
      </c>
      <c r="B3586" s="55">
        <f>VLOOKUP(J3586,'Mapping-CITI'!A:E,5,0)</f>
        <v>6.2</v>
      </c>
      <c r="D3586" s="42">
        <v>45016</v>
      </c>
      <c r="E3586" s="42">
        <v>45199</v>
      </c>
      <c r="F3586" t="s">
        <v>2905</v>
      </c>
      <c r="G3586" t="s">
        <v>2933</v>
      </c>
      <c r="H3586">
        <v>4160</v>
      </c>
      <c r="I3586" t="s">
        <v>2778</v>
      </c>
      <c r="J3586">
        <v>402257</v>
      </c>
      <c r="K3586" t="s">
        <v>2465</v>
      </c>
      <c r="L3586">
        <v>780886.03</v>
      </c>
      <c r="M3586">
        <v>0</v>
      </c>
      <c r="N3586">
        <v>0</v>
      </c>
      <c r="O3586">
        <v>0</v>
      </c>
      <c r="P3586" t="s">
        <v>607</v>
      </c>
      <c r="Q3586">
        <v>0</v>
      </c>
      <c r="R3586">
        <v>0</v>
      </c>
      <c r="S3586">
        <v>0</v>
      </c>
      <c r="T3586" t="s">
        <v>2905</v>
      </c>
      <c r="U3586" s="221">
        <f t="shared" si="111"/>
        <v>0</v>
      </c>
    </row>
    <row r="3587" spans="1:21" hidden="1">
      <c r="A3587" s="55" t="str">
        <f t="shared" ref="A3587:A3650" si="112">F3587&amp;B3587</f>
        <v>Y0D5Ignore</v>
      </c>
      <c r="B3587" s="55" t="str">
        <f>VLOOKUP(J3587,'Mapping-CITI'!A:E,5,0)</f>
        <v>Ignore</v>
      </c>
      <c r="D3587" s="42">
        <v>45016</v>
      </c>
      <c r="E3587" s="42">
        <v>45199</v>
      </c>
      <c r="F3587" t="s">
        <v>2905</v>
      </c>
      <c r="G3587" t="s">
        <v>2933</v>
      </c>
      <c r="H3587">
        <v>4160</v>
      </c>
      <c r="I3587" t="s">
        <v>2778</v>
      </c>
      <c r="J3587">
        <v>402328</v>
      </c>
      <c r="K3587" t="s">
        <v>2478</v>
      </c>
      <c r="L3587">
        <v>27782147.219999999</v>
      </c>
      <c r="M3587">
        <v>26101258.98</v>
      </c>
      <c r="N3587">
        <v>0</v>
      </c>
      <c r="O3587">
        <v>26101258.98</v>
      </c>
      <c r="P3587" t="s">
        <v>607</v>
      </c>
      <c r="Q3587">
        <v>26101258.98</v>
      </c>
      <c r="R3587">
        <v>26101258.98</v>
      </c>
      <c r="S3587">
        <v>0</v>
      </c>
      <c r="T3587" t="s">
        <v>2905</v>
      </c>
      <c r="U3587" s="221">
        <f t="shared" ref="U3587:U3650" si="113">(M3587-N3587)/10^7</f>
        <v>2.6101258980000002</v>
      </c>
    </row>
    <row r="3588" spans="1:21" hidden="1">
      <c r="A3588" s="55" t="str">
        <f t="shared" si="112"/>
        <v>Y0D56.4</v>
      </c>
      <c r="B3588" s="55">
        <f>VLOOKUP(J3588,'Mapping-CITI'!A:E,5,0)</f>
        <v>6.4</v>
      </c>
      <c r="D3588" s="42">
        <v>45016</v>
      </c>
      <c r="E3588" s="42">
        <v>45199</v>
      </c>
      <c r="F3588" t="s">
        <v>2905</v>
      </c>
      <c r="G3588" t="s">
        <v>2933</v>
      </c>
      <c r="H3588">
        <v>4160</v>
      </c>
      <c r="I3588" t="s">
        <v>2778</v>
      </c>
      <c r="J3588">
        <v>402381</v>
      </c>
      <c r="K3588" t="s">
        <v>2491</v>
      </c>
      <c r="L3588">
        <v>-1585.34</v>
      </c>
      <c r="M3588">
        <v>0</v>
      </c>
      <c r="N3588">
        <v>0</v>
      </c>
      <c r="O3588">
        <v>0</v>
      </c>
      <c r="P3588" t="s">
        <v>607</v>
      </c>
      <c r="Q3588">
        <v>0</v>
      </c>
      <c r="R3588">
        <v>0</v>
      </c>
      <c r="S3588">
        <v>0</v>
      </c>
      <c r="T3588" t="s">
        <v>2905</v>
      </c>
      <c r="U3588" s="221">
        <f t="shared" si="113"/>
        <v>0</v>
      </c>
    </row>
    <row r="3589" spans="1:21" hidden="1">
      <c r="A3589" s="55" t="str">
        <f t="shared" si="112"/>
        <v>Y0D56.4</v>
      </c>
      <c r="B3589" s="55">
        <f>VLOOKUP(J3589,'Mapping-CITI'!A:E,5,0)</f>
        <v>6.4</v>
      </c>
      <c r="D3589" s="42">
        <v>45016</v>
      </c>
      <c r="E3589" s="42">
        <v>45199</v>
      </c>
      <c r="F3589" t="s">
        <v>2905</v>
      </c>
      <c r="G3589" t="s">
        <v>2933</v>
      </c>
      <c r="H3589">
        <v>4160</v>
      </c>
      <c r="I3589" t="s">
        <v>2778</v>
      </c>
      <c r="J3589">
        <v>402404</v>
      </c>
      <c r="K3589" t="s">
        <v>2492</v>
      </c>
      <c r="L3589">
        <v>152195</v>
      </c>
      <c r="M3589">
        <v>6374.57</v>
      </c>
      <c r="N3589">
        <v>0</v>
      </c>
      <c r="O3589">
        <v>6374.57</v>
      </c>
      <c r="P3589" t="s">
        <v>607</v>
      </c>
      <c r="Q3589">
        <v>6374.57</v>
      </c>
      <c r="R3589">
        <v>6374.57</v>
      </c>
      <c r="S3589">
        <v>0</v>
      </c>
      <c r="T3589" t="s">
        <v>2905</v>
      </c>
      <c r="U3589" s="221">
        <f t="shared" si="113"/>
        <v>6.3745700000000002E-4</v>
      </c>
    </row>
    <row r="3590" spans="1:21" hidden="1">
      <c r="A3590" s="55" t="str">
        <f t="shared" si="112"/>
        <v>Y0D55.2</v>
      </c>
      <c r="B3590" s="55">
        <f>VLOOKUP(J3590,'Mapping-CITI'!A:E,5,0)</f>
        <v>5.2</v>
      </c>
      <c r="D3590" s="42">
        <v>45016</v>
      </c>
      <c r="E3590" s="42">
        <v>45199</v>
      </c>
      <c r="F3590" t="s">
        <v>2905</v>
      </c>
      <c r="G3590" t="s">
        <v>2933</v>
      </c>
      <c r="H3590">
        <v>4170</v>
      </c>
      <c r="I3590" t="s">
        <v>2780</v>
      </c>
      <c r="J3590">
        <v>413523</v>
      </c>
      <c r="K3590" t="s">
        <v>2502</v>
      </c>
      <c r="L3590">
        <v>0</v>
      </c>
      <c r="M3590">
        <v>5436.52</v>
      </c>
      <c r="N3590">
        <v>3.69</v>
      </c>
      <c r="O3590">
        <v>5432.83</v>
      </c>
      <c r="P3590" t="s">
        <v>607</v>
      </c>
      <c r="Q3590">
        <v>5432.83</v>
      </c>
      <c r="R3590">
        <v>11.58</v>
      </c>
      <c r="S3590">
        <v>3.69</v>
      </c>
      <c r="T3590" t="s">
        <v>2905</v>
      </c>
      <c r="U3590" s="221">
        <f t="shared" si="113"/>
        <v>5.4328300000000009E-4</v>
      </c>
    </row>
    <row r="3591" spans="1:21" hidden="1">
      <c r="A3591" s="55" t="str">
        <f t="shared" si="112"/>
        <v>Y0D55.3</v>
      </c>
      <c r="B3591" s="55">
        <f>VLOOKUP(J3591,'Mapping-CITI'!A:E,5,0)</f>
        <v>5.3</v>
      </c>
      <c r="D3591" s="42">
        <v>45016</v>
      </c>
      <c r="E3591" s="42">
        <v>45199</v>
      </c>
      <c r="F3591" t="s">
        <v>2905</v>
      </c>
      <c r="G3591" t="s">
        <v>2933</v>
      </c>
      <c r="H3591">
        <v>4120</v>
      </c>
      <c r="I3591" t="s">
        <v>2781</v>
      </c>
      <c r="J3591">
        <v>440101</v>
      </c>
      <c r="K3591" t="s">
        <v>2503</v>
      </c>
      <c r="L3591">
        <v>57559414.869999997</v>
      </c>
      <c r="M3591">
        <v>4926274.55</v>
      </c>
      <c r="N3591">
        <v>0</v>
      </c>
      <c r="O3591">
        <v>4926274.55</v>
      </c>
      <c r="P3591" t="s">
        <v>607</v>
      </c>
      <c r="Q3591">
        <v>4926274.55</v>
      </c>
      <c r="R3591">
        <v>0</v>
      </c>
      <c r="S3591">
        <v>0</v>
      </c>
      <c r="T3591" t="s">
        <v>2905</v>
      </c>
      <c r="U3591" s="221">
        <f t="shared" si="113"/>
        <v>0.49262745499999999</v>
      </c>
    </row>
    <row r="3592" spans="1:21" hidden="1">
      <c r="A3592" s="55" t="str">
        <f t="shared" si="112"/>
        <v>Y0D55.5</v>
      </c>
      <c r="B3592" s="55">
        <f>VLOOKUP(J3592,'Mapping-CITI'!A:E,5,0)</f>
        <v>5.5</v>
      </c>
      <c r="D3592" s="42">
        <v>45016</v>
      </c>
      <c r="E3592" s="42">
        <v>45199</v>
      </c>
      <c r="F3592" t="s">
        <v>2905</v>
      </c>
      <c r="G3592" t="s">
        <v>2933</v>
      </c>
      <c r="H3592">
        <v>5110</v>
      </c>
      <c r="I3592" t="s">
        <v>2776</v>
      </c>
      <c r="J3592">
        <v>440225</v>
      </c>
      <c r="K3592" t="s">
        <v>2515</v>
      </c>
      <c r="L3592">
        <v>-25742.28</v>
      </c>
      <c r="M3592">
        <v>1876.94</v>
      </c>
      <c r="N3592">
        <v>140.22</v>
      </c>
      <c r="O3592">
        <v>1736.72</v>
      </c>
      <c r="P3592" t="s">
        <v>607</v>
      </c>
      <c r="Q3592">
        <v>1736.72</v>
      </c>
      <c r="R3592">
        <v>1876.94</v>
      </c>
      <c r="S3592">
        <v>140.22</v>
      </c>
      <c r="T3592" t="s">
        <v>2905</v>
      </c>
      <c r="U3592" s="221">
        <f t="shared" si="113"/>
        <v>1.7367200000000001E-4</v>
      </c>
    </row>
    <row r="3593" spans="1:21" hidden="1">
      <c r="A3593" s="55" t="str">
        <f t="shared" si="112"/>
        <v>Y0D56.4</v>
      </c>
      <c r="B3593" s="55">
        <f>VLOOKUP(J3593,'Mapping-CITI'!A:E,5,0)</f>
        <v>6.4</v>
      </c>
      <c r="D3593" s="42">
        <v>45016</v>
      </c>
      <c r="E3593" s="42">
        <v>45199</v>
      </c>
      <c r="F3593" t="s">
        <v>2905</v>
      </c>
      <c r="G3593" t="s">
        <v>2933</v>
      </c>
      <c r="H3593">
        <v>4160</v>
      </c>
      <c r="I3593" t="s">
        <v>2778</v>
      </c>
      <c r="J3593">
        <v>440325</v>
      </c>
      <c r="K3593" t="s">
        <v>2517</v>
      </c>
      <c r="L3593">
        <v>0</v>
      </c>
      <c r="M3593">
        <v>0</v>
      </c>
      <c r="N3593">
        <v>0</v>
      </c>
      <c r="O3593">
        <v>0</v>
      </c>
      <c r="P3593" t="s">
        <v>607</v>
      </c>
      <c r="Q3593">
        <v>0</v>
      </c>
      <c r="R3593">
        <v>0</v>
      </c>
      <c r="S3593">
        <v>0</v>
      </c>
      <c r="T3593" t="s">
        <v>2905</v>
      </c>
      <c r="U3593" s="221">
        <f t="shared" si="113"/>
        <v>0</v>
      </c>
    </row>
    <row r="3594" spans="1:21" hidden="1">
      <c r="A3594" s="55" t="str">
        <f t="shared" si="112"/>
        <v>Y0D56.4</v>
      </c>
      <c r="B3594" s="55">
        <f>VLOOKUP(J3594,'Mapping-CITI'!A:E,5,0)</f>
        <v>6.4</v>
      </c>
      <c r="D3594" s="42">
        <v>45016</v>
      </c>
      <c r="E3594" s="42">
        <v>45199</v>
      </c>
      <c r="F3594" t="s">
        <v>2905</v>
      </c>
      <c r="G3594" t="s">
        <v>2933</v>
      </c>
      <c r="H3594">
        <v>4160</v>
      </c>
      <c r="I3594" t="s">
        <v>2778</v>
      </c>
      <c r="J3594">
        <v>440341</v>
      </c>
      <c r="K3594" t="s">
        <v>2682</v>
      </c>
      <c r="L3594">
        <v>5471413.4400000004</v>
      </c>
      <c r="M3594">
        <v>2902771.2</v>
      </c>
      <c r="N3594">
        <v>0</v>
      </c>
      <c r="O3594">
        <v>2902771.2</v>
      </c>
      <c r="P3594" t="s">
        <v>607</v>
      </c>
      <c r="Q3594">
        <v>2902771.2</v>
      </c>
      <c r="R3594">
        <v>0</v>
      </c>
      <c r="S3594">
        <v>0</v>
      </c>
      <c r="T3594" t="s">
        <v>2905</v>
      </c>
      <c r="U3594" s="221">
        <f t="shared" si="113"/>
        <v>0.29027712</v>
      </c>
    </row>
    <row r="3595" spans="1:21" hidden="1">
      <c r="A3595" s="55" t="str">
        <f t="shared" si="112"/>
        <v>Y0D56.4</v>
      </c>
      <c r="B3595" s="55">
        <f>VLOOKUP(J3595,'Mapping-CITI'!A:E,5,0)</f>
        <v>6.4</v>
      </c>
      <c r="D3595" s="42">
        <v>45016</v>
      </c>
      <c r="E3595" s="42">
        <v>45199</v>
      </c>
      <c r="F3595" t="s">
        <v>2905</v>
      </c>
      <c r="G3595" t="s">
        <v>2933</v>
      </c>
      <c r="H3595">
        <v>4160</v>
      </c>
      <c r="I3595" t="s">
        <v>2778</v>
      </c>
      <c r="J3595">
        <v>440342</v>
      </c>
      <c r="K3595" t="s">
        <v>2683</v>
      </c>
      <c r="L3595">
        <v>5471413.4400000004</v>
      </c>
      <c r="M3595">
        <v>2902771.2</v>
      </c>
      <c r="N3595">
        <v>0</v>
      </c>
      <c r="O3595">
        <v>2902771.2</v>
      </c>
      <c r="P3595" t="s">
        <v>607</v>
      </c>
      <c r="Q3595">
        <v>2902771.2</v>
      </c>
      <c r="R3595">
        <v>0</v>
      </c>
      <c r="S3595">
        <v>0</v>
      </c>
      <c r="T3595" t="s">
        <v>2905</v>
      </c>
      <c r="U3595" s="221">
        <f t="shared" si="113"/>
        <v>0.29027712</v>
      </c>
    </row>
    <row r="3596" spans="1:21" hidden="1">
      <c r="A3596" s="55" t="str">
        <f t="shared" si="112"/>
        <v>Y0D56.4</v>
      </c>
      <c r="B3596" s="55">
        <f>VLOOKUP(J3596,'Mapping-CITI'!A:E,5,0)</f>
        <v>6.4</v>
      </c>
      <c r="D3596" s="42">
        <v>45016</v>
      </c>
      <c r="E3596" s="42">
        <v>45199</v>
      </c>
      <c r="F3596" t="s">
        <v>2905</v>
      </c>
      <c r="G3596" t="s">
        <v>2933</v>
      </c>
      <c r="H3596">
        <v>4160</v>
      </c>
      <c r="I3596" t="s">
        <v>2778</v>
      </c>
      <c r="J3596">
        <v>440416</v>
      </c>
      <c r="K3596" t="s">
        <v>664</v>
      </c>
      <c r="L3596">
        <v>615207.23</v>
      </c>
      <c r="M3596">
        <v>3097201.05</v>
      </c>
      <c r="N3596">
        <v>1807004.86</v>
      </c>
      <c r="O3596">
        <v>1290196.19</v>
      </c>
      <c r="P3596" t="s">
        <v>607</v>
      </c>
      <c r="Q3596">
        <v>1290196.19</v>
      </c>
      <c r="R3596">
        <v>73534.48</v>
      </c>
      <c r="S3596">
        <v>1807004.86</v>
      </c>
      <c r="T3596" t="s">
        <v>2905</v>
      </c>
      <c r="U3596" s="221">
        <f t="shared" si="113"/>
        <v>0.12901961899999997</v>
      </c>
    </row>
    <row r="3597" spans="1:21" hidden="1">
      <c r="A3597" s="55" t="str">
        <f t="shared" si="112"/>
        <v>Y0D56.4</v>
      </c>
      <c r="B3597" s="55">
        <f>VLOOKUP(J3597,'Mapping-CITI'!A:E,5,0)</f>
        <v>6.4</v>
      </c>
      <c r="D3597" s="42">
        <v>45016</v>
      </c>
      <c r="E3597" s="42">
        <v>45199</v>
      </c>
      <c r="F3597" t="s">
        <v>2905</v>
      </c>
      <c r="G3597" t="s">
        <v>2933</v>
      </c>
      <c r="H3597">
        <v>4160</v>
      </c>
      <c r="I3597" t="s">
        <v>2778</v>
      </c>
      <c r="J3597">
        <v>440445</v>
      </c>
      <c r="K3597" t="s">
        <v>2596</v>
      </c>
      <c r="L3597">
        <v>17931.310000000001</v>
      </c>
      <c r="M3597">
        <v>64298.45</v>
      </c>
      <c r="N3597">
        <v>64298.45</v>
      </c>
      <c r="O3597">
        <v>0</v>
      </c>
      <c r="P3597" t="s">
        <v>607</v>
      </c>
      <c r="Q3597">
        <v>0</v>
      </c>
      <c r="R3597">
        <v>64298.45</v>
      </c>
      <c r="S3597">
        <v>64298.45</v>
      </c>
      <c r="T3597" t="s">
        <v>2905</v>
      </c>
      <c r="U3597" s="221">
        <f t="shared" si="113"/>
        <v>0</v>
      </c>
    </row>
    <row r="3598" spans="1:21" hidden="1">
      <c r="A3598" s="55" t="str">
        <f t="shared" si="112"/>
        <v>Y0D56.4</v>
      </c>
      <c r="B3598" s="55">
        <f>VLOOKUP(J3598,'Mapping-CITI'!A:E,5,0)</f>
        <v>6.4</v>
      </c>
      <c r="D3598" s="42">
        <v>45016</v>
      </c>
      <c r="E3598" s="42">
        <v>45199</v>
      </c>
      <c r="F3598" t="s">
        <v>2905</v>
      </c>
      <c r="G3598" t="s">
        <v>2933</v>
      </c>
      <c r="H3598">
        <v>4160</v>
      </c>
      <c r="I3598" t="s">
        <v>2778</v>
      </c>
      <c r="J3598">
        <v>440485</v>
      </c>
      <c r="K3598" t="s">
        <v>2517</v>
      </c>
      <c r="L3598">
        <v>0</v>
      </c>
      <c r="M3598">
        <v>0</v>
      </c>
      <c r="N3598">
        <v>0</v>
      </c>
      <c r="O3598">
        <v>0</v>
      </c>
      <c r="P3598" t="s">
        <v>607</v>
      </c>
      <c r="Q3598">
        <v>0</v>
      </c>
      <c r="R3598">
        <v>0</v>
      </c>
      <c r="S3598">
        <v>0</v>
      </c>
      <c r="T3598" t="s">
        <v>2905</v>
      </c>
      <c r="U3598" s="221">
        <f t="shared" si="113"/>
        <v>0</v>
      </c>
    </row>
    <row r="3599" spans="1:21" hidden="1">
      <c r="A3599" s="55" t="str">
        <f t="shared" si="112"/>
        <v>Y0D56.4</v>
      </c>
      <c r="B3599" s="55">
        <f>VLOOKUP(J3599,'Mapping-CITI'!A:E,5,0)</f>
        <v>6.4</v>
      </c>
      <c r="D3599" s="42">
        <v>45016</v>
      </c>
      <c r="E3599" s="42">
        <v>45199</v>
      </c>
      <c r="F3599" t="s">
        <v>2905</v>
      </c>
      <c r="G3599" t="s">
        <v>2933</v>
      </c>
      <c r="H3599">
        <v>4160</v>
      </c>
      <c r="I3599" t="s">
        <v>2778</v>
      </c>
      <c r="J3599">
        <v>440509</v>
      </c>
      <c r="K3599" t="s">
        <v>2524</v>
      </c>
      <c r="L3599">
        <v>1086333.1399999999</v>
      </c>
      <c r="M3599">
        <v>604733.31000000006</v>
      </c>
      <c r="N3599">
        <v>0</v>
      </c>
      <c r="O3599">
        <v>604733.31000000006</v>
      </c>
      <c r="P3599" t="s">
        <v>607</v>
      </c>
      <c r="Q3599">
        <v>604733.31000000006</v>
      </c>
      <c r="R3599">
        <v>0</v>
      </c>
      <c r="S3599">
        <v>0</v>
      </c>
      <c r="T3599" t="s">
        <v>2905</v>
      </c>
      <c r="U3599" s="221">
        <f t="shared" si="113"/>
        <v>6.0473331000000005E-2</v>
      </c>
    </row>
    <row r="3600" spans="1:21" hidden="1">
      <c r="A3600" s="55" t="str">
        <f t="shared" si="112"/>
        <v>Y0D60</v>
      </c>
      <c r="B3600" s="55">
        <f>VLOOKUP(J3600,'Mapping-CITI'!A:E,5,0)</f>
        <v>0</v>
      </c>
      <c r="D3600" s="42">
        <v>45016</v>
      </c>
      <c r="E3600" s="42">
        <v>45199</v>
      </c>
      <c r="F3600" t="s">
        <v>2906</v>
      </c>
      <c r="G3600" t="s">
        <v>2934</v>
      </c>
      <c r="H3600">
        <v>1210</v>
      </c>
      <c r="I3600" t="s">
        <v>2767</v>
      </c>
      <c r="J3600">
        <v>101131</v>
      </c>
      <c r="K3600" t="s">
        <v>2729</v>
      </c>
      <c r="L3600">
        <v>428335204.55000001</v>
      </c>
      <c r="M3600">
        <v>0</v>
      </c>
      <c r="N3600">
        <v>0</v>
      </c>
      <c r="O3600">
        <v>428335204.55000001</v>
      </c>
      <c r="P3600" t="s">
        <v>607</v>
      </c>
      <c r="Q3600">
        <v>428335204.55000001</v>
      </c>
      <c r="R3600">
        <v>0</v>
      </c>
      <c r="S3600">
        <v>0</v>
      </c>
      <c r="T3600" t="s">
        <v>2906</v>
      </c>
      <c r="U3600" s="221">
        <f t="shared" si="113"/>
        <v>0</v>
      </c>
    </row>
    <row r="3601" spans="1:21" hidden="1">
      <c r="A3601" s="55" t="str">
        <f t="shared" si="112"/>
        <v>Y0D60</v>
      </c>
      <c r="B3601" s="55">
        <f>VLOOKUP(J3601,'Mapping-CITI'!A:E,5,0)</f>
        <v>0</v>
      </c>
      <c r="D3601" s="42">
        <v>45016</v>
      </c>
      <c r="E3601" s="42">
        <v>45199</v>
      </c>
      <c r="F3601" t="s">
        <v>2906</v>
      </c>
      <c r="G3601" t="s">
        <v>2934</v>
      </c>
      <c r="H3601">
        <v>1210</v>
      </c>
      <c r="I3601" t="s">
        <v>2767</v>
      </c>
      <c r="J3601">
        <v>102101</v>
      </c>
      <c r="K3601" t="s">
        <v>2612</v>
      </c>
      <c r="L3601">
        <v>0</v>
      </c>
      <c r="M3601">
        <v>31270</v>
      </c>
      <c r="N3601">
        <v>31270</v>
      </c>
      <c r="O3601">
        <v>0</v>
      </c>
      <c r="P3601" t="s">
        <v>607</v>
      </c>
      <c r="Q3601">
        <v>0</v>
      </c>
      <c r="R3601">
        <v>31270</v>
      </c>
      <c r="S3601">
        <v>0</v>
      </c>
      <c r="T3601" t="s">
        <v>2906</v>
      </c>
      <c r="U3601" s="221">
        <f t="shared" si="113"/>
        <v>0</v>
      </c>
    </row>
    <row r="3602" spans="1:21" hidden="1">
      <c r="A3602" s="55" t="str">
        <f t="shared" si="112"/>
        <v>Y0D60</v>
      </c>
      <c r="B3602" s="55">
        <f>VLOOKUP(J3602,'Mapping-CITI'!A:E,5,0)</f>
        <v>0</v>
      </c>
      <c r="D3602" s="42">
        <v>45016</v>
      </c>
      <c r="E3602" s="42">
        <v>45199</v>
      </c>
      <c r="F3602" t="s">
        <v>2906</v>
      </c>
      <c r="G3602" t="s">
        <v>2934</v>
      </c>
      <c r="H3602">
        <v>1210</v>
      </c>
      <c r="I3602" t="s">
        <v>2767</v>
      </c>
      <c r="J3602">
        <v>102103</v>
      </c>
      <c r="K3602" t="s">
        <v>2006</v>
      </c>
      <c r="L3602">
        <v>2652579857.7600002</v>
      </c>
      <c r="M3602">
        <v>3924991250</v>
      </c>
      <c r="N3602">
        <v>4168484998.3600001</v>
      </c>
      <c r="O3602">
        <v>2409086109.4000001</v>
      </c>
      <c r="P3602" t="s">
        <v>607</v>
      </c>
      <c r="Q3602">
        <v>2409086109.4000001</v>
      </c>
      <c r="R3602">
        <v>0</v>
      </c>
      <c r="S3602">
        <v>31270</v>
      </c>
      <c r="T3602" t="s">
        <v>2906</v>
      </c>
      <c r="U3602" s="221">
        <f t="shared" si="113"/>
        <v>-24.349374836000013</v>
      </c>
    </row>
    <row r="3603" spans="1:21" hidden="1">
      <c r="A3603" s="55" t="str">
        <f t="shared" si="112"/>
        <v>Y0D60</v>
      </c>
      <c r="B3603" s="55">
        <f>VLOOKUP(J3603,'Mapping-CITI'!A:E,5,0)</f>
        <v>0</v>
      </c>
      <c r="D3603" s="42">
        <v>45016</v>
      </c>
      <c r="E3603" s="42">
        <v>45199</v>
      </c>
      <c r="F3603" t="s">
        <v>2906</v>
      </c>
      <c r="G3603" t="s">
        <v>2934</v>
      </c>
      <c r="H3603">
        <v>1210</v>
      </c>
      <c r="I3603" t="s">
        <v>2767</v>
      </c>
      <c r="J3603">
        <v>102104</v>
      </c>
      <c r="K3603" t="s">
        <v>2007</v>
      </c>
      <c r="L3603">
        <v>1245351240.6099999</v>
      </c>
      <c r="M3603">
        <v>21606137075.299999</v>
      </c>
      <c r="N3603">
        <v>22601953210.900002</v>
      </c>
      <c r="O3603">
        <v>249535105.00999999</v>
      </c>
      <c r="P3603" t="s">
        <v>607</v>
      </c>
      <c r="Q3603">
        <v>249535105.00999999</v>
      </c>
      <c r="R3603">
        <v>0</v>
      </c>
      <c r="S3603">
        <v>0</v>
      </c>
      <c r="T3603" t="s">
        <v>2906</v>
      </c>
      <c r="U3603" s="221">
        <f t="shared" si="113"/>
        <v>-99.581613560000235</v>
      </c>
    </row>
    <row r="3604" spans="1:21" hidden="1">
      <c r="A3604" s="55" t="str">
        <f t="shared" si="112"/>
        <v>Y0D60</v>
      </c>
      <c r="B3604" s="55">
        <f>VLOOKUP(J3604,'Mapping-CITI'!A:E,5,0)</f>
        <v>0</v>
      </c>
      <c r="D3604" s="42">
        <v>45016</v>
      </c>
      <c r="E3604" s="42">
        <v>45199</v>
      </c>
      <c r="F3604" t="s">
        <v>2906</v>
      </c>
      <c r="G3604" t="s">
        <v>2934</v>
      </c>
      <c r="H3604">
        <v>1210</v>
      </c>
      <c r="I3604" t="s">
        <v>2767</v>
      </c>
      <c r="J3604">
        <v>102106</v>
      </c>
      <c r="K3604" t="s">
        <v>2009</v>
      </c>
      <c r="L3604">
        <v>0</v>
      </c>
      <c r="M3604">
        <v>93545200</v>
      </c>
      <c r="N3604">
        <v>93545200</v>
      </c>
      <c r="O3604">
        <v>0</v>
      </c>
      <c r="P3604" t="s">
        <v>607</v>
      </c>
      <c r="Q3604">
        <v>0</v>
      </c>
      <c r="R3604">
        <v>0</v>
      </c>
      <c r="S3604">
        <v>0</v>
      </c>
      <c r="T3604" t="s">
        <v>2906</v>
      </c>
      <c r="U3604" s="221">
        <f t="shared" si="113"/>
        <v>0</v>
      </c>
    </row>
    <row r="3605" spans="1:21" hidden="1">
      <c r="A3605" s="55" t="str">
        <f t="shared" si="112"/>
        <v>Y0D60</v>
      </c>
      <c r="B3605" s="55">
        <f>VLOOKUP(J3605,'Mapping-CITI'!A:E,5,0)</f>
        <v>0</v>
      </c>
      <c r="D3605" s="42">
        <v>45016</v>
      </c>
      <c r="E3605" s="42">
        <v>45199</v>
      </c>
      <c r="F3605" t="s">
        <v>2906</v>
      </c>
      <c r="G3605" t="s">
        <v>2934</v>
      </c>
      <c r="H3605">
        <v>1210</v>
      </c>
      <c r="I3605" t="s">
        <v>2767</v>
      </c>
      <c r="J3605">
        <v>102109</v>
      </c>
      <c r="K3605" t="s">
        <v>2012</v>
      </c>
      <c r="L3605">
        <v>2831066639.6399999</v>
      </c>
      <c r="M3605">
        <v>2015952089.9300001</v>
      </c>
      <c r="N3605">
        <v>1412401578.75</v>
      </c>
      <c r="O3605">
        <v>3434617150.8200002</v>
      </c>
      <c r="P3605" t="s">
        <v>607</v>
      </c>
      <c r="Q3605">
        <v>3434617150.8200002</v>
      </c>
      <c r="R3605">
        <v>0</v>
      </c>
      <c r="S3605">
        <v>0</v>
      </c>
      <c r="T3605" t="s">
        <v>2906</v>
      </c>
      <c r="U3605" s="221">
        <f t="shared" si="113"/>
        <v>60.355051118000006</v>
      </c>
    </row>
    <row r="3606" spans="1:21" hidden="1">
      <c r="A3606" s="55" t="str">
        <f t="shared" si="112"/>
        <v>Y0D6Ignore</v>
      </c>
      <c r="B3606" s="55" t="str">
        <f>VLOOKUP(J3606,'Mapping-CITI'!A:E,5,0)</f>
        <v>Ignore</v>
      </c>
      <c r="D3606" s="42">
        <v>45016</v>
      </c>
      <c r="E3606" s="42">
        <v>45199</v>
      </c>
      <c r="F3606" t="s">
        <v>2906</v>
      </c>
      <c r="G3606" t="s">
        <v>2934</v>
      </c>
      <c r="H3606">
        <v>1700</v>
      </c>
      <c r="I3606" t="s">
        <v>2768</v>
      </c>
      <c r="J3606">
        <v>106101</v>
      </c>
      <c r="K3606" t="s">
        <v>2769</v>
      </c>
      <c r="L3606">
        <v>357784.35</v>
      </c>
      <c r="M3606">
        <v>12635696.970000001</v>
      </c>
      <c r="N3606">
        <v>12190667.689999999</v>
      </c>
      <c r="O3606">
        <v>802813.63</v>
      </c>
      <c r="P3606" t="s">
        <v>607</v>
      </c>
      <c r="Q3606">
        <v>802813.63</v>
      </c>
      <c r="R3606">
        <v>12635696.970000001</v>
      </c>
      <c r="S3606">
        <v>12190667.689999999</v>
      </c>
      <c r="T3606" t="s">
        <v>2906</v>
      </c>
      <c r="U3606" s="221">
        <f t="shared" si="113"/>
        <v>4.4502928000000122E-2</v>
      </c>
    </row>
    <row r="3607" spans="1:21" hidden="1">
      <c r="A3607" s="55" t="str">
        <f t="shared" si="112"/>
        <v>Y0D60</v>
      </c>
      <c r="B3607" s="55">
        <f>VLOOKUP(J3607,'Mapping-CITI'!A:E,5,0)</f>
        <v>0</v>
      </c>
      <c r="D3607" s="42">
        <v>45016</v>
      </c>
      <c r="E3607" s="42">
        <v>45199</v>
      </c>
      <c r="F3607" t="s">
        <v>2906</v>
      </c>
      <c r="G3607" t="s">
        <v>2934</v>
      </c>
      <c r="H3607">
        <v>1700</v>
      </c>
      <c r="I3607" t="s">
        <v>2768</v>
      </c>
      <c r="J3607">
        <v>106103</v>
      </c>
      <c r="K3607" t="s">
        <v>2783</v>
      </c>
      <c r="L3607">
        <v>1236106.75</v>
      </c>
      <c r="M3607">
        <v>594738.88</v>
      </c>
      <c r="N3607">
        <v>1830845.61</v>
      </c>
      <c r="O3607">
        <v>0.02</v>
      </c>
      <c r="P3607" t="s">
        <v>607</v>
      </c>
      <c r="Q3607">
        <v>0.02</v>
      </c>
      <c r="R3607">
        <v>594738.88</v>
      </c>
      <c r="S3607">
        <v>1830845.61</v>
      </c>
      <c r="T3607" t="s">
        <v>2906</v>
      </c>
      <c r="U3607" s="221">
        <f t="shared" si="113"/>
        <v>-0.123610673</v>
      </c>
    </row>
    <row r="3608" spans="1:21" hidden="1">
      <c r="A3608" s="55" t="str">
        <f t="shared" si="112"/>
        <v>Y0D6Ignore</v>
      </c>
      <c r="B3608" s="55" t="str">
        <f>VLOOKUP(J3608,'Mapping-CITI'!A:E,5,0)</f>
        <v>Ignore</v>
      </c>
      <c r="D3608" s="42">
        <v>45016</v>
      </c>
      <c r="E3608" s="42">
        <v>45199</v>
      </c>
      <c r="F3608" t="s">
        <v>2906</v>
      </c>
      <c r="G3608" t="s">
        <v>2934</v>
      </c>
      <c r="H3608">
        <v>1700</v>
      </c>
      <c r="I3608" t="s">
        <v>2768</v>
      </c>
      <c r="J3608">
        <v>106106</v>
      </c>
      <c r="K3608" t="s">
        <v>2784</v>
      </c>
      <c r="L3608">
        <v>109695.19</v>
      </c>
      <c r="M3608">
        <v>1157807.48</v>
      </c>
      <c r="N3608">
        <v>576623.54</v>
      </c>
      <c r="O3608">
        <v>690879.13</v>
      </c>
      <c r="P3608" t="s">
        <v>607</v>
      </c>
      <c r="Q3608">
        <v>690879.13</v>
      </c>
      <c r="R3608">
        <v>1157807.48</v>
      </c>
      <c r="S3608">
        <v>576623.54</v>
      </c>
      <c r="T3608" t="s">
        <v>2906</v>
      </c>
      <c r="U3608" s="221">
        <f t="shared" si="113"/>
        <v>5.8118393999999997E-2</v>
      </c>
    </row>
    <row r="3609" spans="1:21" hidden="1">
      <c r="A3609" s="55" t="str">
        <f t="shared" si="112"/>
        <v>Y0D60</v>
      </c>
      <c r="B3609" s="55">
        <f>VLOOKUP(J3609,'Mapping-CITI'!A:E,5,0)</f>
        <v>0</v>
      </c>
      <c r="D3609" s="42">
        <v>45016</v>
      </c>
      <c r="E3609" s="42">
        <v>45199</v>
      </c>
      <c r="F3609" t="s">
        <v>2906</v>
      </c>
      <c r="G3609" t="s">
        <v>2934</v>
      </c>
      <c r="H3609">
        <v>1400</v>
      </c>
      <c r="I3609" t="s">
        <v>2773</v>
      </c>
      <c r="J3609">
        <v>107102</v>
      </c>
      <c r="K3609" t="s">
        <v>2015</v>
      </c>
      <c r="L3609">
        <v>0</v>
      </c>
      <c r="M3609">
        <v>194926140.52000001</v>
      </c>
      <c r="N3609">
        <v>194926140.52000001</v>
      </c>
      <c r="O3609">
        <v>0</v>
      </c>
      <c r="P3609" t="s">
        <v>607</v>
      </c>
      <c r="Q3609">
        <v>0</v>
      </c>
      <c r="R3609">
        <v>0</v>
      </c>
      <c r="S3609">
        <v>0</v>
      </c>
      <c r="T3609" t="s">
        <v>2906</v>
      </c>
      <c r="U3609" s="221">
        <f t="shared" si="113"/>
        <v>0</v>
      </c>
    </row>
    <row r="3610" spans="1:21" hidden="1">
      <c r="A3610" s="55" t="str">
        <f t="shared" si="112"/>
        <v>Y0D60</v>
      </c>
      <c r="B3610" s="55">
        <f>VLOOKUP(J3610,'Mapping-CITI'!A:E,5,0)</f>
        <v>0</v>
      </c>
      <c r="D3610" s="42">
        <v>45016</v>
      </c>
      <c r="E3610" s="42">
        <v>45199</v>
      </c>
      <c r="F3610" t="s">
        <v>2906</v>
      </c>
      <c r="G3610" t="s">
        <v>2934</v>
      </c>
      <c r="H3610">
        <v>1400</v>
      </c>
      <c r="I3610" t="s">
        <v>2773</v>
      </c>
      <c r="J3610">
        <v>107106</v>
      </c>
      <c r="K3610" t="s">
        <v>2753</v>
      </c>
      <c r="L3610">
        <v>-0.01</v>
      </c>
      <c r="M3610">
        <v>0</v>
      </c>
      <c r="N3610">
        <v>0</v>
      </c>
      <c r="O3610">
        <v>-0.01</v>
      </c>
      <c r="P3610" t="s">
        <v>607</v>
      </c>
      <c r="Q3610">
        <v>-0.01</v>
      </c>
      <c r="R3610">
        <v>0</v>
      </c>
      <c r="S3610">
        <v>0</v>
      </c>
      <c r="T3610" t="s">
        <v>2906</v>
      </c>
      <c r="U3610" s="221">
        <f t="shared" si="113"/>
        <v>0</v>
      </c>
    </row>
    <row r="3611" spans="1:21" hidden="1">
      <c r="A3611" s="55" t="str">
        <f t="shared" si="112"/>
        <v>Y0D60</v>
      </c>
      <c r="B3611" s="55">
        <f>VLOOKUP(J3611,'Mapping-CITI'!A:E,5,0)</f>
        <v>0</v>
      </c>
      <c r="D3611" s="42">
        <v>45016</v>
      </c>
      <c r="E3611" s="42">
        <v>45199</v>
      </c>
      <c r="F3611" t="s">
        <v>2906</v>
      </c>
      <c r="G3611" t="s">
        <v>2934</v>
      </c>
      <c r="H3611">
        <v>1400</v>
      </c>
      <c r="I3611" t="s">
        <v>2773</v>
      </c>
      <c r="J3611">
        <v>111108</v>
      </c>
      <c r="K3611" t="s">
        <v>2021</v>
      </c>
      <c r="L3611">
        <v>0.01</v>
      </c>
      <c r="M3611">
        <v>1467853.02</v>
      </c>
      <c r="N3611">
        <v>0</v>
      </c>
      <c r="O3611">
        <v>1467853.03</v>
      </c>
      <c r="P3611" t="s">
        <v>607</v>
      </c>
      <c r="Q3611">
        <v>1467853.03</v>
      </c>
      <c r="R3611">
        <v>1467853.02</v>
      </c>
      <c r="S3611">
        <v>0</v>
      </c>
      <c r="T3611" t="s">
        <v>2906</v>
      </c>
      <c r="U3611" s="221">
        <f t="shared" si="113"/>
        <v>0.14678530200000001</v>
      </c>
    </row>
    <row r="3612" spans="1:21" hidden="1">
      <c r="A3612" s="55" t="str">
        <f t="shared" si="112"/>
        <v>Y0D60</v>
      </c>
      <c r="B3612" s="55">
        <f>VLOOKUP(J3612,'Mapping-CITI'!A:E,5,0)</f>
        <v>0</v>
      </c>
      <c r="D3612" s="42">
        <v>45016</v>
      </c>
      <c r="E3612" s="42">
        <v>45199</v>
      </c>
      <c r="F3612" t="s">
        <v>2906</v>
      </c>
      <c r="G3612" t="s">
        <v>2934</v>
      </c>
      <c r="H3612">
        <v>1230</v>
      </c>
      <c r="I3612" t="s">
        <v>2772</v>
      </c>
      <c r="J3612">
        <v>111126</v>
      </c>
      <c r="K3612" t="s">
        <v>2022</v>
      </c>
      <c r="L3612">
        <v>239405.69</v>
      </c>
      <c r="M3612">
        <v>-146614.15</v>
      </c>
      <c r="N3612">
        <v>0</v>
      </c>
      <c r="O3612">
        <v>92791.54</v>
      </c>
      <c r="P3612" t="s">
        <v>607</v>
      </c>
      <c r="Q3612">
        <v>92791.54</v>
      </c>
      <c r="R3612">
        <v>0</v>
      </c>
      <c r="S3612">
        <v>0</v>
      </c>
      <c r="T3612" t="s">
        <v>2906</v>
      </c>
      <c r="U3612" s="221">
        <f t="shared" si="113"/>
        <v>-1.4661414999999999E-2</v>
      </c>
    </row>
    <row r="3613" spans="1:21" hidden="1">
      <c r="A3613" s="55" t="str">
        <f t="shared" si="112"/>
        <v>Y0D60</v>
      </c>
      <c r="B3613" s="55">
        <f>VLOOKUP(J3613,'Mapping-CITI'!A:E,5,0)</f>
        <v>0</v>
      </c>
      <c r="D3613" s="42">
        <v>45016</v>
      </c>
      <c r="E3613" s="42">
        <v>45199</v>
      </c>
      <c r="F3613" t="s">
        <v>2906</v>
      </c>
      <c r="G3613" t="s">
        <v>2934</v>
      </c>
      <c r="H3613">
        <v>1230</v>
      </c>
      <c r="I3613" t="s">
        <v>2772</v>
      </c>
      <c r="J3613">
        <v>111128</v>
      </c>
      <c r="K3613" t="s">
        <v>2024</v>
      </c>
      <c r="L3613">
        <v>0</v>
      </c>
      <c r="M3613">
        <v>0</v>
      </c>
      <c r="N3613">
        <v>0</v>
      </c>
      <c r="O3613">
        <v>0</v>
      </c>
      <c r="P3613" t="s">
        <v>607</v>
      </c>
      <c r="Q3613">
        <v>0</v>
      </c>
      <c r="R3613">
        <v>0</v>
      </c>
      <c r="S3613">
        <v>0</v>
      </c>
      <c r="T3613" t="s">
        <v>2906</v>
      </c>
      <c r="U3613" s="221">
        <f t="shared" si="113"/>
        <v>0</v>
      </c>
    </row>
    <row r="3614" spans="1:21" hidden="1">
      <c r="A3614" s="55" t="str">
        <f t="shared" si="112"/>
        <v>Y0D60</v>
      </c>
      <c r="B3614" s="55">
        <f>VLOOKUP(J3614,'Mapping-CITI'!A:E,5,0)</f>
        <v>0</v>
      </c>
      <c r="D3614" s="42">
        <v>45016</v>
      </c>
      <c r="E3614" s="42">
        <v>45199</v>
      </c>
      <c r="F3614" t="s">
        <v>2906</v>
      </c>
      <c r="G3614" t="s">
        <v>2934</v>
      </c>
      <c r="H3614">
        <v>1400</v>
      </c>
      <c r="I3614" t="s">
        <v>2773</v>
      </c>
      <c r="J3614">
        <v>111137</v>
      </c>
      <c r="K3614" t="s">
        <v>2027</v>
      </c>
      <c r="L3614">
        <v>0.02</v>
      </c>
      <c r="M3614">
        <v>3524.88</v>
      </c>
      <c r="N3614">
        <v>3524.88</v>
      </c>
      <c r="O3614">
        <v>0.02</v>
      </c>
      <c r="P3614" t="s">
        <v>607</v>
      </c>
      <c r="Q3614">
        <v>0.02</v>
      </c>
      <c r="R3614">
        <v>3524.88</v>
      </c>
      <c r="S3614">
        <v>3524.88</v>
      </c>
      <c r="T3614" t="s">
        <v>2906</v>
      </c>
      <c r="U3614" s="221">
        <f t="shared" si="113"/>
        <v>0</v>
      </c>
    </row>
    <row r="3615" spans="1:21" hidden="1">
      <c r="A3615" s="55" t="str">
        <f t="shared" si="112"/>
        <v>Y0D60</v>
      </c>
      <c r="B3615" s="55">
        <f>VLOOKUP(J3615,'Mapping-CITI'!A:E,5,0)</f>
        <v>0</v>
      </c>
      <c r="D3615" s="42">
        <v>45016</v>
      </c>
      <c r="E3615" s="42">
        <v>45199</v>
      </c>
      <c r="F3615" t="s">
        <v>2906</v>
      </c>
      <c r="G3615" t="s">
        <v>2934</v>
      </c>
      <c r="H3615">
        <v>1400</v>
      </c>
      <c r="I3615" t="s">
        <v>2773</v>
      </c>
      <c r="J3615">
        <v>111181</v>
      </c>
      <c r="K3615" t="s">
        <v>2028</v>
      </c>
      <c r="L3615">
        <v>4682.6000000000004</v>
      </c>
      <c r="M3615">
        <v>0</v>
      </c>
      <c r="N3615">
        <v>0</v>
      </c>
      <c r="O3615">
        <v>4682.6000000000004</v>
      </c>
      <c r="P3615" t="s">
        <v>607</v>
      </c>
      <c r="Q3615">
        <v>4682.6000000000004</v>
      </c>
      <c r="R3615">
        <v>0</v>
      </c>
      <c r="S3615">
        <v>0</v>
      </c>
      <c r="T3615" t="s">
        <v>2906</v>
      </c>
      <c r="U3615" s="221">
        <f t="shared" si="113"/>
        <v>0</v>
      </c>
    </row>
    <row r="3616" spans="1:21" hidden="1">
      <c r="A3616" s="55" t="str">
        <f t="shared" si="112"/>
        <v>Y0D60</v>
      </c>
      <c r="B3616" s="55">
        <f>VLOOKUP(J3616,'Mapping-CITI'!A:E,5,0)</f>
        <v>0</v>
      </c>
      <c r="D3616" s="42">
        <v>45016</v>
      </c>
      <c r="E3616" s="42">
        <v>45199</v>
      </c>
      <c r="F3616" t="s">
        <v>2906</v>
      </c>
      <c r="G3616" t="s">
        <v>2934</v>
      </c>
      <c r="H3616">
        <v>1400</v>
      </c>
      <c r="I3616" t="s">
        <v>2773</v>
      </c>
      <c r="J3616">
        <v>111183</v>
      </c>
      <c r="K3616" t="s">
        <v>2030</v>
      </c>
      <c r="L3616">
        <v>11608.63</v>
      </c>
      <c r="M3616">
        <v>0</v>
      </c>
      <c r="N3616">
        <v>0</v>
      </c>
      <c r="O3616">
        <v>11608.63</v>
      </c>
      <c r="P3616" t="s">
        <v>607</v>
      </c>
      <c r="Q3616">
        <v>11608.63</v>
      </c>
      <c r="R3616">
        <v>0</v>
      </c>
      <c r="S3616">
        <v>0</v>
      </c>
      <c r="T3616" t="s">
        <v>2906</v>
      </c>
      <c r="U3616" s="221">
        <f t="shared" si="113"/>
        <v>0</v>
      </c>
    </row>
    <row r="3617" spans="1:21" hidden="1">
      <c r="A3617" s="55" t="str">
        <f t="shared" si="112"/>
        <v>Y0D60</v>
      </c>
      <c r="B3617" s="55">
        <f>VLOOKUP(J3617,'Mapping-CITI'!A:E,5,0)</f>
        <v>0</v>
      </c>
      <c r="D3617" s="42">
        <v>45016</v>
      </c>
      <c r="E3617" s="42">
        <v>45199</v>
      </c>
      <c r="F3617" t="s">
        <v>2906</v>
      </c>
      <c r="G3617" t="s">
        <v>2934</v>
      </c>
      <c r="H3617">
        <v>1400</v>
      </c>
      <c r="I3617" t="s">
        <v>2773</v>
      </c>
      <c r="J3617">
        <v>111184</v>
      </c>
      <c r="K3617" t="s">
        <v>2031</v>
      </c>
      <c r="L3617">
        <v>443815.64</v>
      </c>
      <c r="M3617">
        <v>0</v>
      </c>
      <c r="N3617">
        <v>0</v>
      </c>
      <c r="O3617">
        <v>443815.64</v>
      </c>
      <c r="P3617" t="s">
        <v>607</v>
      </c>
      <c r="Q3617">
        <v>443815.64</v>
      </c>
      <c r="R3617">
        <v>0</v>
      </c>
      <c r="S3617">
        <v>0</v>
      </c>
      <c r="T3617" t="s">
        <v>2906</v>
      </c>
      <c r="U3617" s="221">
        <f t="shared" si="113"/>
        <v>0</v>
      </c>
    </row>
    <row r="3618" spans="1:21" hidden="1">
      <c r="A3618" s="55" t="str">
        <f t="shared" si="112"/>
        <v>Y0D60</v>
      </c>
      <c r="B3618" s="55">
        <f>VLOOKUP(J3618,'Mapping-CITI'!A:E,5,0)</f>
        <v>0</v>
      </c>
      <c r="D3618" s="42">
        <v>45016</v>
      </c>
      <c r="E3618" s="42">
        <v>45199</v>
      </c>
      <c r="F3618" t="s">
        <v>2906</v>
      </c>
      <c r="G3618" t="s">
        <v>2934</v>
      </c>
      <c r="H3618">
        <v>1400</v>
      </c>
      <c r="I3618" t="s">
        <v>2773</v>
      </c>
      <c r="J3618">
        <v>111220</v>
      </c>
      <c r="K3618" t="s">
        <v>2655</v>
      </c>
      <c r="L3618">
        <v>9190450</v>
      </c>
      <c r="M3618">
        <v>1459279550</v>
      </c>
      <c r="N3618">
        <v>1458914500</v>
      </c>
      <c r="O3618">
        <v>9555500</v>
      </c>
      <c r="P3618" t="s">
        <v>607</v>
      </c>
      <c r="Q3618">
        <v>9555500</v>
      </c>
      <c r="R3618">
        <v>1459279550</v>
      </c>
      <c r="S3618">
        <v>1458914500</v>
      </c>
      <c r="T3618" t="s">
        <v>2906</v>
      </c>
      <c r="U3618" s="221">
        <f t="shared" si="113"/>
        <v>3.6505000000000003E-2</v>
      </c>
    </row>
    <row r="3619" spans="1:21" hidden="1">
      <c r="A3619" s="55" t="str">
        <f t="shared" si="112"/>
        <v>Y0D60</v>
      </c>
      <c r="B3619" s="55">
        <f>VLOOKUP(J3619,'Mapping-CITI'!A:E,5,0)</f>
        <v>0</v>
      </c>
      <c r="D3619" s="42">
        <v>45016</v>
      </c>
      <c r="E3619" s="42">
        <v>45199</v>
      </c>
      <c r="F3619" t="s">
        <v>2906</v>
      </c>
      <c r="G3619" t="s">
        <v>2934</v>
      </c>
      <c r="H3619">
        <v>1400</v>
      </c>
      <c r="I3619" t="s">
        <v>2773</v>
      </c>
      <c r="J3619">
        <v>111221</v>
      </c>
      <c r="K3619" t="s">
        <v>2656</v>
      </c>
      <c r="L3619">
        <v>-9190450</v>
      </c>
      <c r="M3619">
        <v>1458914500</v>
      </c>
      <c r="N3619">
        <v>1459279550</v>
      </c>
      <c r="O3619">
        <v>-9555500</v>
      </c>
      <c r="P3619" t="s">
        <v>607</v>
      </c>
      <c r="Q3619">
        <v>-9555500</v>
      </c>
      <c r="R3619">
        <v>1458914500</v>
      </c>
      <c r="S3619">
        <v>1459279550</v>
      </c>
      <c r="T3619" t="s">
        <v>2906</v>
      </c>
      <c r="U3619" s="221">
        <f t="shared" si="113"/>
        <v>-3.6505000000000003E-2</v>
      </c>
    </row>
    <row r="3620" spans="1:21" hidden="1">
      <c r="A3620" s="55" t="str">
        <f t="shared" si="112"/>
        <v>Y0D60</v>
      </c>
      <c r="B3620" s="55">
        <f>VLOOKUP(J3620,'Mapping-CITI'!A:E,5,0)</f>
        <v>0</v>
      </c>
      <c r="D3620" s="42">
        <v>45016</v>
      </c>
      <c r="E3620" s="42">
        <v>45199</v>
      </c>
      <c r="F3620" t="s">
        <v>2906</v>
      </c>
      <c r="G3620" t="s">
        <v>2934</v>
      </c>
      <c r="H3620">
        <v>1230</v>
      </c>
      <c r="I3620" t="s">
        <v>2772</v>
      </c>
      <c r="J3620">
        <v>111248</v>
      </c>
      <c r="K3620" t="s">
        <v>2730</v>
      </c>
      <c r="L3620">
        <v>135042453.25</v>
      </c>
      <c r="M3620">
        <v>20801995.399999999</v>
      </c>
      <c r="N3620">
        <v>0</v>
      </c>
      <c r="O3620">
        <v>155844448.65000001</v>
      </c>
      <c r="P3620" t="s">
        <v>607</v>
      </c>
      <c r="Q3620">
        <v>155844448.65000001</v>
      </c>
      <c r="R3620">
        <v>0</v>
      </c>
      <c r="S3620">
        <v>0</v>
      </c>
      <c r="T3620" t="s">
        <v>2906</v>
      </c>
      <c r="U3620" s="221">
        <f t="shared" si="113"/>
        <v>2.0801995399999997</v>
      </c>
    </row>
    <row r="3621" spans="1:21" hidden="1">
      <c r="A3621" s="55" t="str">
        <f t="shared" si="112"/>
        <v>Y0D60</v>
      </c>
      <c r="B3621" s="55">
        <f>VLOOKUP(J3621,'Mapping-CITI'!A:E,5,0)</f>
        <v>0</v>
      </c>
      <c r="D3621" s="42">
        <v>45016</v>
      </c>
      <c r="E3621" s="42">
        <v>45199</v>
      </c>
      <c r="F3621" t="s">
        <v>2906</v>
      </c>
      <c r="G3621" t="s">
        <v>2934</v>
      </c>
      <c r="H3621">
        <v>1220</v>
      </c>
      <c r="I3621" t="s">
        <v>2785</v>
      </c>
      <c r="J3621">
        <v>121116</v>
      </c>
      <c r="K3621" t="s">
        <v>2033</v>
      </c>
      <c r="L3621">
        <v>38815527.780000001</v>
      </c>
      <c r="M3621">
        <v>-15154597.23</v>
      </c>
      <c r="N3621">
        <v>0</v>
      </c>
      <c r="O3621">
        <v>23660930.550000001</v>
      </c>
      <c r="P3621" t="s">
        <v>607</v>
      </c>
      <c r="Q3621">
        <v>23660930.550000001</v>
      </c>
      <c r="R3621">
        <v>0</v>
      </c>
      <c r="S3621">
        <v>0</v>
      </c>
      <c r="T3621" t="s">
        <v>2906</v>
      </c>
      <c r="U3621" s="221">
        <f t="shared" si="113"/>
        <v>-1.515459723</v>
      </c>
    </row>
    <row r="3622" spans="1:21" hidden="1">
      <c r="A3622" s="55" t="str">
        <f t="shared" si="112"/>
        <v>Y0D60</v>
      </c>
      <c r="B3622" s="55">
        <f>VLOOKUP(J3622,'Mapping-CITI'!A:E,5,0)</f>
        <v>0</v>
      </c>
      <c r="D3622" s="42">
        <v>45016</v>
      </c>
      <c r="E3622" s="42">
        <v>45199</v>
      </c>
      <c r="F3622" t="s">
        <v>2906</v>
      </c>
      <c r="G3622" t="s">
        <v>2934</v>
      </c>
      <c r="H3622">
        <v>1220</v>
      </c>
      <c r="I3622" t="s">
        <v>2785</v>
      </c>
      <c r="J3622">
        <v>121117</v>
      </c>
      <c r="K3622" t="s">
        <v>2034</v>
      </c>
      <c r="L3622">
        <v>58939557.490000002</v>
      </c>
      <c r="M3622">
        <v>52405502.130000003</v>
      </c>
      <c r="N3622">
        <v>0</v>
      </c>
      <c r="O3622">
        <v>111345059.62</v>
      </c>
      <c r="P3622" t="s">
        <v>607</v>
      </c>
      <c r="Q3622">
        <v>111345059.62</v>
      </c>
      <c r="R3622">
        <v>0</v>
      </c>
      <c r="S3622">
        <v>0</v>
      </c>
      <c r="T3622" t="s">
        <v>2906</v>
      </c>
      <c r="U3622" s="221">
        <f t="shared" si="113"/>
        <v>5.2405502130000006</v>
      </c>
    </row>
    <row r="3623" spans="1:21" hidden="1">
      <c r="A3623" s="55" t="str">
        <f t="shared" si="112"/>
        <v>Y0D6Ignore</v>
      </c>
      <c r="B3623" s="55" t="str">
        <f>VLOOKUP(J3623,'Mapping-CITI'!A:E,5,0)</f>
        <v>Ignore</v>
      </c>
      <c r="D3623" s="42">
        <v>45016</v>
      </c>
      <c r="E3623" s="42">
        <v>45199</v>
      </c>
      <c r="F3623" t="s">
        <v>2906</v>
      </c>
      <c r="G3623" t="s">
        <v>2934</v>
      </c>
      <c r="H3623">
        <v>1320</v>
      </c>
      <c r="I3623" t="s">
        <v>3408</v>
      </c>
      <c r="J3623">
        <v>121137</v>
      </c>
      <c r="K3623" t="s">
        <v>4269</v>
      </c>
      <c r="L3623">
        <v>0</v>
      </c>
      <c r="M3623">
        <v>2025205.48</v>
      </c>
      <c r="N3623">
        <v>2056204.38</v>
      </c>
      <c r="O3623">
        <v>-30998.9</v>
      </c>
      <c r="P3623" t="s">
        <v>607</v>
      </c>
      <c r="Q3623">
        <v>-30998.9</v>
      </c>
      <c r="R3623">
        <v>0</v>
      </c>
      <c r="S3623">
        <v>0</v>
      </c>
      <c r="T3623" t="s">
        <v>2906</v>
      </c>
      <c r="U3623" s="221">
        <f t="shared" si="113"/>
        <v>-3.0998899999999906E-3</v>
      </c>
    </row>
    <row r="3624" spans="1:21" hidden="1">
      <c r="A3624" s="55" t="str">
        <f t="shared" si="112"/>
        <v>Y0D6Ignore</v>
      </c>
      <c r="B3624" s="55" t="str">
        <f>VLOOKUP(J3624,'Mapping-CITI'!A:E,5,0)</f>
        <v>Ignore</v>
      </c>
      <c r="D3624" s="42">
        <v>45016</v>
      </c>
      <c r="E3624" s="42">
        <v>45199</v>
      </c>
      <c r="F3624" t="s">
        <v>2906</v>
      </c>
      <c r="G3624" t="s">
        <v>2934</v>
      </c>
      <c r="H3624">
        <v>1700</v>
      </c>
      <c r="I3624" t="s">
        <v>2768</v>
      </c>
      <c r="J3624">
        <v>141258</v>
      </c>
      <c r="K3624" t="s">
        <v>3364</v>
      </c>
      <c r="L3624">
        <v>0</v>
      </c>
      <c r="M3624">
        <v>7500</v>
      </c>
      <c r="N3624">
        <v>7500</v>
      </c>
      <c r="O3624">
        <v>0</v>
      </c>
      <c r="P3624" t="s">
        <v>607</v>
      </c>
      <c r="Q3624">
        <v>0</v>
      </c>
      <c r="R3624">
        <v>7500</v>
      </c>
      <c r="S3624">
        <v>7500</v>
      </c>
      <c r="T3624" t="s">
        <v>2906</v>
      </c>
      <c r="U3624" s="221">
        <f t="shared" si="113"/>
        <v>0</v>
      </c>
    </row>
    <row r="3625" spans="1:21" hidden="1">
      <c r="A3625" s="55" t="str">
        <f t="shared" si="112"/>
        <v>Y0D60</v>
      </c>
      <c r="B3625" s="55">
        <f>VLOOKUP(J3625,'Mapping-CITI'!A:E,5,0)</f>
        <v>0</v>
      </c>
      <c r="D3625" s="42">
        <v>45016</v>
      </c>
      <c r="E3625" s="42">
        <v>45199</v>
      </c>
      <c r="F3625" t="s">
        <v>2906</v>
      </c>
      <c r="G3625" t="s">
        <v>2934</v>
      </c>
      <c r="H3625">
        <v>1700</v>
      </c>
      <c r="I3625" t="s">
        <v>2768</v>
      </c>
      <c r="J3625">
        <v>141280</v>
      </c>
      <c r="K3625" t="s">
        <v>2036</v>
      </c>
      <c r="L3625">
        <v>634958.87</v>
      </c>
      <c r="M3625">
        <v>28823046335.66</v>
      </c>
      <c r="N3625">
        <v>28687022967.009998</v>
      </c>
      <c r="O3625">
        <v>136658327.52000001</v>
      </c>
      <c r="P3625" t="s">
        <v>607</v>
      </c>
      <c r="Q3625">
        <v>136658327.52000001</v>
      </c>
      <c r="R3625">
        <v>210202840.44</v>
      </c>
      <c r="S3625">
        <v>781197637.49000001</v>
      </c>
      <c r="T3625" t="s">
        <v>2906</v>
      </c>
      <c r="U3625" s="221">
        <f t="shared" si="113"/>
        <v>13.602336865000153</v>
      </c>
    </row>
    <row r="3626" spans="1:21" hidden="1">
      <c r="A3626" s="55" t="str">
        <f t="shared" si="112"/>
        <v>Y0D60</v>
      </c>
      <c r="B3626" s="55">
        <f>VLOOKUP(J3626,'Mapping-CITI'!A:E,5,0)</f>
        <v>0</v>
      </c>
      <c r="D3626" s="42">
        <v>45016</v>
      </c>
      <c r="E3626" s="42">
        <v>45199</v>
      </c>
      <c r="F3626" t="s">
        <v>2906</v>
      </c>
      <c r="G3626" t="s">
        <v>2934</v>
      </c>
      <c r="H3626">
        <v>1700</v>
      </c>
      <c r="I3626" t="s">
        <v>2768</v>
      </c>
      <c r="J3626">
        <v>141287</v>
      </c>
      <c r="K3626" t="s">
        <v>604</v>
      </c>
      <c r="L3626">
        <v>-0.05</v>
      </c>
      <c r="M3626">
        <v>0.05</v>
      </c>
      <c r="N3626">
        <v>0</v>
      </c>
      <c r="O3626">
        <v>0</v>
      </c>
      <c r="P3626" t="s">
        <v>607</v>
      </c>
      <c r="Q3626">
        <v>0</v>
      </c>
      <c r="R3626">
        <v>0.05</v>
      </c>
      <c r="S3626">
        <v>0</v>
      </c>
      <c r="T3626" t="s">
        <v>2906</v>
      </c>
      <c r="U3626" s="221">
        <f t="shared" si="113"/>
        <v>5.0000000000000001E-9</v>
      </c>
    </row>
    <row r="3627" spans="1:21" hidden="1">
      <c r="A3627" s="55" t="str">
        <f t="shared" si="112"/>
        <v>Y0D60</v>
      </c>
      <c r="B3627" s="55">
        <f>VLOOKUP(J3627,'Mapping-CITI'!A:E,5,0)</f>
        <v>0</v>
      </c>
      <c r="D3627" s="42">
        <v>45016</v>
      </c>
      <c r="E3627" s="42">
        <v>45199</v>
      </c>
      <c r="F3627" t="s">
        <v>2906</v>
      </c>
      <c r="G3627" t="s">
        <v>2934</v>
      </c>
      <c r="H3627">
        <v>1700</v>
      </c>
      <c r="I3627" t="s">
        <v>2768</v>
      </c>
      <c r="J3627">
        <v>141294</v>
      </c>
      <c r="K3627" t="s">
        <v>2039</v>
      </c>
      <c r="L3627">
        <v>0</v>
      </c>
      <c r="M3627">
        <v>30000</v>
      </c>
      <c r="N3627">
        <v>30000</v>
      </c>
      <c r="O3627">
        <v>0</v>
      </c>
      <c r="P3627" t="s">
        <v>607</v>
      </c>
      <c r="Q3627">
        <v>0</v>
      </c>
      <c r="R3627">
        <v>30000</v>
      </c>
      <c r="S3627">
        <v>30000</v>
      </c>
      <c r="T3627" t="s">
        <v>2906</v>
      </c>
      <c r="U3627" s="221">
        <f t="shared" si="113"/>
        <v>0</v>
      </c>
    </row>
    <row r="3628" spans="1:21" hidden="1">
      <c r="A3628" s="55" t="str">
        <f t="shared" si="112"/>
        <v>Y0D60</v>
      </c>
      <c r="B3628" s="55">
        <f>VLOOKUP(J3628,'Mapping-CITI'!A:E,5,0)</f>
        <v>0</v>
      </c>
      <c r="D3628" s="42">
        <v>45016</v>
      </c>
      <c r="E3628" s="42">
        <v>45199</v>
      </c>
      <c r="F3628" t="s">
        <v>2906</v>
      </c>
      <c r="G3628" t="s">
        <v>2934</v>
      </c>
      <c r="H3628">
        <v>1700</v>
      </c>
      <c r="I3628" t="s">
        <v>2768</v>
      </c>
      <c r="J3628">
        <v>141382</v>
      </c>
      <c r="K3628" t="s">
        <v>2052</v>
      </c>
      <c r="L3628">
        <v>0</v>
      </c>
      <c r="M3628">
        <v>654071894.72000003</v>
      </c>
      <c r="N3628">
        <v>654071894.72000003</v>
      </c>
      <c r="O3628">
        <v>0</v>
      </c>
      <c r="P3628" t="s">
        <v>607</v>
      </c>
      <c r="Q3628">
        <v>0</v>
      </c>
      <c r="R3628">
        <v>654071894.72000003</v>
      </c>
      <c r="S3628">
        <v>654071894.72000003</v>
      </c>
      <c r="T3628" t="s">
        <v>2906</v>
      </c>
      <c r="U3628" s="221">
        <f t="shared" si="113"/>
        <v>0</v>
      </c>
    </row>
    <row r="3629" spans="1:21" hidden="1">
      <c r="A3629" s="55" t="str">
        <f t="shared" si="112"/>
        <v>Y0D60</v>
      </c>
      <c r="B3629" s="55">
        <f>VLOOKUP(J3629,'Mapping-CITI'!A:E,5,0)</f>
        <v>0</v>
      </c>
      <c r="D3629" s="42">
        <v>45016</v>
      </c>
      <c r="E3629" s="42">
        <v>45199</v>
      </c>
      <c r="F3629" t="s">
        <v>2906</v>
      </c>
      <c r="G3629" t="s">
        <v>2934</v>
      </c>
      <c r="H3629">
        <v>1700</v>
      </c>
      <c r="I3629" t="s">
        <v>2768</v>
      </c>
      <c r="J3629">
        <v>141398</v>
      </c>
      <c r="K3629" t="s">
        <v>2911</v>
      </c>
      <c r="L3629">
        <v>1060.4000000000001</v>
      </c>
      <c r="M3629">
        <v>3524.88</v>
      </c>
      <c r="N3629">
        <v>4585.28</v>
      </c>
      <c r="O3629">
        <v>0</v>
      </c>
      <c r="P3629" t="s">
        <v>607</v>
      </c>
      <c r="Q3629">
        <v>0</v>
      </c>
      <c r="R3629">
        <v>3524.88</v>
      </c>
      <c r="S3629">
        <v>4585.28</v>
      </c>
      <c r="T3629" t="s">
        <v>2906</v>
      </c>
      <c r="U3629" s="221">
        <f t="shared" si="113"/>
        <v>-1.0603999999999997E-4</v>
      </c>
    </row>
    <row r="3630" spans="1:21" hidden="1">
      <c r="A3630" s="55" t="str">
        <f t="shared" si="112"/>
        <v>Y0D60</v>
      </c>
      <c r="B3630" s="55">
        <f>VLOOKUP(J3630,'Mapping-CITI'!A:E,5,0)</f>
        <v>0</v>
      </c>
      <c r="D3630" s="42">
        <v>45016</v>
      </c>
      <c r="E3630" s="42">
        <v>45199</v>
      </c>
      <c r="F3630" t="s">
        <v>2906</v>
      </c>
      <c r="G3630" t="s">
        <v>2934</v>
      </c>
      <c r="H3630">
        <v>1700</v>
      </c>
      <c r="I3630" t="s">
        <v>2768</v>
      </c>
      <c r="J3630">
        <v>141399</v>
      </c>
      <c r="K3630" t="s">
        <v>2912</v>
      </c>
      <c r="L3630">
        <v>0</v>
      </c>
      <c r="M3630">
        <v>12963400</v>
      </c>
      <c r="N3630">
        <v>12963400</v>
      </c>
      <c r="O3630">
        <v>0</v>
      </c>
      <c r="P3630" t="s">
        <v>607</v>
      </c>
      <c r="Q3630">
        <v>0</v>
      </c>
      <c r="R3630">
        <v>12963400</v>
      </c>
      <c r="S3630">
        <v>12963400</v>
      </c>
      <c r="T3630" t="s">
        <v>2906</v>
      </c>
      <c r="U3630" s="221">
        <f t="shared" si="113"/>
        <v>0</v>
      </c>
    </row>
    <row r="3631" spans="1:21" hidden="1">
      <c r="A3631" s="55" t="str">
        <f t="shared" si="112"/>
        <v>Y0D60</v>
      </c>
      <c r="B3631" s="55">
        <f>VLOOKUP(J3631,'Mapping-CITI'!A:E,5,0)</f>
        <v>0</v>
      </c>
      <c r="D3631" s="42">
        <v>45016</v>
      </c>
      <c r="E3631" s="42">
        <v>45199</v>
      </c>
      <c r="F3631" t="s">
        <v>2906</v>
      </c>
      <c r="G3631" t="s">
        <v>2934</v>
      </c>
      <c r="H3631">
        <v>1700</v>
      </c>
      <c r="I3631" t="s">
        <v>2768</v>
      </c>
      <c r="J3631">
        <v>141524</v>
      </c>
      <c r="K3631" t="s">
        <v>2061</v>
      </c>
      <c r="L3631">
        <v>0</v>
      </c>
      <c r="M3631">
        <v>5000</v>
      </c>
      <c r="N3631">
        <v>5000</v>
      </c>
      <c r="O3631">
        <v>0</v>
      </c>
      <c r="P3631" t="s">
        <v>607</v>
      </c>
      <c r="Q3631">
        <v>0</v>
      </c>
      <c r="R3631">
        <v>5000</v>
      </c>
      <c r="S3631">
        <v>5000</v>
      </c>
      <c r="T3631" t="s">
        <v>2906</v>
      </c>
      <c r="U3631" s="221">
        <f t="shared" si="113"/>
        <v>0</v>
      </c>
    </row>
    <row r="3632" spans="1:21" hidden="1">
      <c r="A3632" s="55" t="str">
        <f t="shared" si="112"/>
        <v>Y0D60</v>
      </c>
      <c r="B3632" s="55">
        <f>VLOOKUP(J3632,'Mapping-CITI'!A:E,5,0)</f>
        <v>0</v>
      </c>
      <c r="D3632" s="42">
        <v>45016</v>
      </c>
      <c r="E3632" s="42">
        <v>45199</v>
      </c>
      <c r="F3632" t="s">
        <v>2906</v>
      </c>
      <c r="G3632" t="s">
        <v>2934</v>
      </c>
      <c r="H3632">
        <v>1700</v>
      </c>
      <c r="I3632" t="s">
        <v>2768</v>
      </c>
      <c r="J3632">
        <v>141526</v>
      </c>
      <c r="K3632" t="s">
        <v>2062</v>
      </c>
      <c r="L3632">
        <v>0</v>
      </c>
      <c r="M3632">
        <v>87021.85</v>
      </c>
      <c r="N3632">
        <v>87021.85</v>
      </c>
      <c r="O3632">
        <v>0</v>
      </c>
      <c r="P3632" t="s">
        <v>607</v>
      </c>
      <c r="Q3632">
        <v>0</v>
      </c>
      <c r="R3632">
        <v>87021.85</v>
      </c>
      <c r="S3632">
        <v>87021.85</v>
      </c>
      <c r="T3632" t="s">
        <v>2906</v>
      </c>
      <c r="U3632" s="221">
        <f t="shared" si="113"/>
        <v>0</v>
      </c>
    </row>
    <row r="3633" spans="1:21" hidden="1">
      <c r="A3633" s="55" t="str">
        <f t="shared" si="112"/>
        <v>Y0D60</v>
      </c>
      <c r="B3633" s="55">
        <f>VLOOKUP(J3633,'Mapping-CITI'!A:E,5,0)</f>
        <v>0</v>
      </c>
      <c r="D3633" s="42">
        <v>45016</v>
      </c>
      <c r="E3633" s="42">
        <v>45199</v>
      </c>
      <c r="F3633" t="s">
        <v>2906</v>
      </c>
      <c r="G3633" t="s">
        <v>2934</v>
      </c>
      <c r="H3633">
        <v>1700</v>
      </c>
      <c r="I3633" t="s">
        <v>2768</v>
      </c>
      <c r="J3633">
        <v>141647</v>
      </c>
      <c r="K3633" t="s">
        <v>2073</v>
      </c>
      <c r="L3633">
        <v>-500000</v>
      </c>
      <c r="M3633">
        <v>7798500</v>
      </c>
      <c r="N3633">
        <v>7298500</v>
      </c>
      <c r="O3633">
        <v>0</v>
      </c>
      <c r="P3633" t="s">
        <v>607</v>
      </c>
      <c r="Q3633">
        <v>0</v>
      </c>
      <c r="R3633">
        <v>7798500</v>
      </c>
      <c r="S3633">
        <v>7298500</v>
      </c>
      <c r="T3633" t="s">
        <v>2906</v>
      </c>
      <c r="U3633" s="221">
        <f t="shared" si="113"/>
        <v>0.05</v>
      </c>
    </row>
    <row r="3634" spans="1:21" hidden="1">
      <c r="A3634" s="55" t="str">
        <f t="shared" si="112"/>
        <v>Y0D60</v>
      </c>
      <c r="B3634" s="55">
        <f>VLOOKUP(J3634,'Mapping-CITI'!A:E,5,0)</f>
        <v>0</v>
      </c>
      <c r="D3634" s="42">
        <v>45016</v>
      </c>
      <c r="E3634" s="42">
        <v>45199</v>
      </c>
      <c r="F3634" t="s">
        <v>2906</v>
      </c>
      <c r="G3634" t="s">
        <v>2934</v>
      </c>
      <c r="H3634">
        <v>1700</v>
      </c>
      <c r="I3634" t="s">
        <v>2768</v>
      </c>
      <c r="J3634">
        <v>141653</v>
      </c>
      <c r="K3634" t="s">
        <v>2074</v>
      </c>
      <c r="L3634">
        <v>-200000</v>
      </c>
      <c r="M3634">
        <v>8368000</v>
      </c>
      <c r="N3634">
        <v>8168000</v>
      </c>
      <c r="O3634">
        <v>0</v>
      </c>
      <c r="P3634" t="s">
        <v>607</v>
      </c>
      <c r="Q3634">
        <v>0</v>
      </c>
      <c r="R3634">
        <v>8368000</v>
      </c>
      <c r="S3634">
        <v>8168000</v>
      </c>
      <c r="T3634" t="s">
        <v>2906</v>
      </c>
      <c r="U3634" s="221">
        <f t="shared" si="113"/>
        <v>0.02</v>
      </c>
    </row>
    <row r="3635" spans="1:21" hidden="1">
      <c r="A3635" s="55" t="str">
        <f t="shared" si="112"/>
        <v>Y0D60</v>
      </c>
      <c r="B3635" s="55">
        <f>VLOOKUP(J3635,'Mapping-CITI'!A:E,5,0)</f>
        <v>0</v>
      </c>
      <c r="D3635" s="42">
        <v>45016</v>
      </c>
      <c r="E3635" s="42">
        <v>45199</v>
      </c>
      <c r="F3635" t="s">
        <v>2906</v>
      </c>
      <c r="G3635" t="s">
        <v>2934</v>
      </c>
      <c r="H3635">
        <v>1700</v>
      </c>
      <c r="I3635" t="s">
        <v>2768</v>
      </c>
      <c r="J3635">
        <v>141724</v>
      </c>
      <c r="K3635" t="s">
        <v>2076</v>
      </c>
      <c r="L3635">
        <v>0</v>
      </c>
      <c r="M3635">
        <v>2008750</v>
      </c>
      <c r="N3635">
        <v>2008750</v>
      </c>
      <c r="O3635">
        <v>0</v>
      </c>
      <c r="P3635" t="s">
        <v>607</v>
      </c>
      <c r="Q3635">
        <v>0</v>
      </c>
      <c r="R3635">
        <v>2008750</v>
      </c>
      <c r="S3635">
        <v>2008750</v>
      </c>
      <c r="T3635" t="s">
        <v>2906</v>
      </c>
      <c r="U3635" s="221">
        <f t="shared" si="113"/>
        <v>0</v>
      </c>
    </row>
    <row r="3636" spans="1:21" hidden="1">
      <c r="A3636" s="55" t="str">
        <f t="shared" si="112"/>
        <v>Y0D60</v>
      </c>
      <c r="B3636" s="55">
        <f>VLOOKUP(J3636,'Mapping-CITI'!A:E,5,0)</f>
        <v>0</v>
      </c>
      <c r="D3636" s="42">
        <v>45016</v>
      </c>
      <c r="E3636" s="42">
        <v>45199</v>
      </c>
      <c r="F3636" t="s">
        <v>2906</v>
      </c>
      <c r="G3636" t="s">
        <v>2934</v>
      </c>
      <c r="H3636">
        <v>1700</v>
      </c>
      <c r="I3636" t="s">
        <v>2768</v>
      </c>
      <c r="J3636">
        <v>141744</v>
      </c>
      <c r="K3636" t="s">
        <v>2087</v>
      </c>
      <c r="L3636">
        <v>0</v>
      </c>
      <c r="M3636">
        <v>838295525.92999995</v>
      </c>
      <c r="N3636">
        <v>838295525.92999995</v>
      </c>
      <c r="O3636">
        <v>0</v>
      </c>
      <c r="P3636" t="s">
        <v>607</v>
      </c>
      <c r="Q3636">
        <v>0</v>
      </c>
      <c r="R3636">
        <v>838295525.92999995</v>
      </c>
      <c r="S3636">
        <v>838295525.92999995</v>
      </c>
      <c r="T3636" t="s">
        <v>2906</v>
      </c>
      <c r="U3636" s="221">
        <f t="shared" si="113"/>
        <v>0</v>
      </c>
    </row>
    <row r="3637" spans="1:21" hidden="1">
      <c r="A3637" s="55" t="str">
        <f t="shared" si="112"/>
        <v>Y0D60</v>
      </c>
      <c r="B3637" s="55">
        <f>VLOOKUP(J3637,'Mapping-CITI'!A:E,5,0)</f>
        <v>0</v>
      </c>
      <c r="D3637" s="42">
        <v>45016</v>
      </c>
      <c r="E3637" s="42">
        <v>45199</v>
      </c>
      <c r="F3637" t="s">
        <v>2906</v>
      </c>
      <c r="G3637" t="s">
        <v>2934</v>
      </c>
      <c r="H3637">
        <v>1700</v>
      </c>
      <c r="I3637" t="s">
        <v>2768</v>
      </c>
      <c r="J3637">
        <v>141754</v>
      </c>
      <c r="K3637" t="s">
        <v>2096</v>
      </c>
      <c r="L3637">
        <v>0</v>
      </c>
      <c r="M3637">
        <v>72000</v>
      </c>
      <c r="N3637">
        <v>72000</v>
      </c>
      <c r="O3637">
        <v>0</v>
      </c>
      <c r="P3637" t="s">
        <v>607</v>
      </c>
      <c r="Q3637">
        <v>0</v>
      </c>
      <c r="R3637">
        <v>72000</v>
      </c>
      <c r="S3637">
        <v>72000</v>
      </c>
      <c r="T3637" t="s">
        <v>2906</v>
      </c>
      <c r="U3637" s="221">
        <f t="shared" si="113"/>
        <v>0</v>
      </c>
    </row>
    <row r="3638" spans="1:21" hidden="1">
      <c r="A3638" s="55" t="str">
        <f t="shared" si="112"/>
        <v>Y0D60</v>
      </c>
      <c r="B3638" s="55">
        <f>VLOOKUP(J3638,'Mapping-CITI'!A:E,5,0)</f>
        <v>0</v>
      </c>
      <c r="D3638" s="42">
        <v>45016</v>
      </c>
      <c r="E3638" s="42">
        <v>45199</v>
      </c>
      <c r="F3638" t="s">
        <v>2906</v>
      </c>
      <c r="G3638" t="s">
        <v>2934</v>
      </c>
      <c r="H3638">
        <v>1700</v>
      </c>
      <c r="I3638" t="s">
        <v>2768</v>
      </c>
      <c r="J3638">
        <v>141769</v>
      </c>
      <c r="K3638" t="s">
        <v>2105</v>
      </c>
      <c r="L3638">
        <v>0</v>
      </c>
      <c r="M3638">
        <v>80100</v>
      </c>
      <c r="N3638">
        <v>80100</v>
      </c>
      <c r="O3638">
        <v>0</v>
      </c>
      <c r="P3638" t="s">
        <v>607</v>
      </c>
      <c r="Q3638">
        <v>0</v>
      </c>
      <c r="R3638">
        <v>80100</v>
      </c>
      <c r="S3638">
        <v>80100</v>
      </c>
      <c r="T3638" t="s">
        <v>2906</v>
      </c>
      <c r="U3638" s="221">
        <f t="shared" si="113"/>
        <v>0</v>
      </c>
    </row>
    <row r="3639" spans="1:21" hidden="1">
      <c r="A3639" s="55" t="str">
        <f t="shared" si="112"/>
        <v>Y0D60</v>
      </c>
      <c r="B3639" s="55">
        <f>VLOOKUP(J3639,'Mapping-CITI'!A:E,5,0)</f>
        <v>0</v>
      </c>
      <c r="D3639" s="42">
        <v>45016</v>
      </c>
      <c r="E3639" s="42">
        <v>45199</v>
      </c>
      <c r="F3639" t="s">
        <v>2906</v>
      </c>
      <c r="G3639" t="s">
        <v>2934</v>
      </c>
      <c r="H3639">
        <v>1700</v>
      </c>
      <c r="I3639" t="s">
        <v>2768</v>
      </c>
      <c r="J3639">
        <v>141779</v>
      </c>
      <c r="K3639" t="s">
        <v>2114</v>
      </c>
      <c r="L3639">
        <v>-205000</v>
      </c>
      <c r="M3639">
        <v>876500</v>
      </c>
      <c r="N3639">
        <v>674500</v>
      </c>
      <c r="O3639">
        <v>-3000</v>
      </c>
      <c r="P3639" t="s">
        <v>607</v>
      </c>
      <c r="Q3639">
        <v>-3000</v>
      </c>
      <c r="R3639">
        <v>876500</v>
      </c>
      <c r="S3639">
        <v>674500</v>
      </c>
      <c r="T3639" t="s">
        <v>2906</v>
      </c>
      <c r="U3639" s="221">
        <f t="shared" si="113"/>
        <v>2.0199999999999999E-2</v>
      </c>
    </row>
    <row r="3640" spans="1:21" hidden="1">
      <c r="A3640" s="55" t="str">
        <f t="shared" si="112"/>
        <v>Y0D60</v>
      </c>
      <c r="B3640" s="55">
        <f>VLOOKUP(J3640,'Mapping-CITI'!A:E,5,0)</f>
        <v>0</v>
      </c>
      <c r="D3640" s="42">
        <v>45016</v>
      </c>
      <c r="E3640" s="42">
        <v>45199</v>
      </c>
      <c r="F3640" t="s">
        <v>2906</v>
      </c>
      <c r="G3640" t="s">
        <v>2934</v>
      </c>
      <c r="H3640">
        <v>1700</v>
      </c>
      <c r="I3640" t="s">
        <v>2768</v>
      </c>
      <c r="J3640">
        <v>141785</v>
      </c>
      <c r="K3640" t="s">
        <v>2918</v>
      </c>
      <c r="L3640">
        <v>-54002500</v>
      </c>
      <c r="M3640">
        <v>67588864</v>
      </c>
      <c r="N3640">
        <v>13586364</v>
      </c>
      <c r="O3640">
        <v>0</v>
      </c>
      <c r="P3640" t="s">
        <v>607</v>
      </c>
      <c r="Q3640">
        <v>0</v>
      </c>
      <c r="R3640">
        <v>67588864</v>
      </c>
      <c r="S3640">
        <v>13586364</v>
      </c>
      <c r="T3640" t="s">
        <v>2906</v>
      </c>
      <c r="U3640" s="221">
        <f t="shared" si="113"/>
        <v>5.4002499999999998</v>
      </c>
    </row>
    <row r="3641" spans="1:21" hidden="1">
      <c r="A3641" s="55" t="str">
        <f t="shared" si="112"/>
        <v>Y0D60</v>
      </c>
      <c r="B3641" s="55">
        <f>VLOOKUP(J3641,'Mapping-CITI'!A:E,5,0)</f>
        <v>0</v>
      </c>
      <c r="D3641" s="42">
        <v>45016</v>
      </c>
      <c r="E3641" s="42">
        <v>45199</v>
      </c>
      <c r="F3641" t="s">
        <v>2906</v>
      </c>
      <c r="G3641" t="s">
        <v>2934</v>
      </c>
      <c r="H3641">
        <v>1700</v>
      </c>
      <c r="I3641" t="s">
        <v>2768</v>
      </c>
      <c r="J3641">
        <v>141789</v>
      </c>
      <c r="K3641" t="s">
        <v>2122</v>
      </c>
      <c r="L3641">
        <v>0</v>
      </c>
      <c r="M3641">
        <v>5000</v>
      </c>
      <c r="N3641">
        <v>5000</v>
      </c>
      <c r="O3641">
        <v>0</v>
      </c>
      <c r="P3641" t="s">
        <v>607</v>
      </c>
      <c r="Q3641">
        <v>0</v>
      </c>
      <c r="R3641">
        <v>5000</v>
      </c>
      <c r="S3641">
        <v>5000</v>
      </c>
      <c r="T3641" t="s">
        <v>2906</v>
      </c>
      <c r="U3641" s="221">
        <f t="shared" si="113"/>
        <v>0</v>
      </c>
    </row>
    <row r="3642" spans="1:21" hidden="1">
      <c r="A3642" s="55" t="str">
        <f t="shared" si="112"/>
        <v>Y0D6Ignore</v>
      </c>
      <c r="B3642" s="55" t="str">
        <f>VLOOKUP(J3642,'Mapping-CITI'!A:E,5,0)</f>
        <v>Ignore</v>
      </c>
      <c r="D3642" s="42">
        <v>45016</v>
      </c>
      <c r="E3642" s="42">
        <v>45199</v>
      </c>
      <c r="F3642" t="s">
        <v>2906</v>
      </c>
      <c r="G3642" t="s">
        <v>2934</v>
      </c>
      <c r="H3642">
        <v>1700</v>
      </c>
      <c r="I3642" t="s">
        <v>2768</v>
      </c>
      <c r="J3642">
        <v>141794</v>
      </c>
      <c r="K3642" t="s">
        <v>3365</v>
      </c>
      <c r="L3642">
        <v>0</v>
      </c>
      <c r="M3642">
        <v>35000</v>
      </c>
      <c r="N3642">
        <v>35000</v>
      </c>
      <c r="O3642">
        <v>0</v>
      </c>
      <c r="P3642" t="s">
        <v>607</v>
      </c>
      <c r="Q3642">
        <v>0</v>
      </c>
      <c r="R3642">
        <v>35000</v>
      </c>
      <c r="S3642">
        <v>35000</v>
      </c>
      <c r="T3642" t="s">
        <v>2906</v>
      </c>
      <c r="U3642" s="221">
        <f t="shared" si="113"/>
        <v>0</v>
      </c>
    </row>
    <row r="3643" spans="1:21" hidden="1">
      <c r="A3643" s="55" t="str">
        <f t="shared" si="112"/>
        <v>Y0D6Ignore</v>
      </c>
      <c r="B3643" s="55" t="str">
        <f>VLOOKUP(J3643,'Mapping-CITI'!A:E,5,0)</f>
        <v>Ignore</v>
      </c>
      <c r="D3643" s="42">
        <v>45016</v>
      </c>
      <c r="E3643" s="42">
        <v>45199</v>
      </c>
      <c r="F3643" t="s">
        <v>2906</v>
      </c>
      <c r="G3643" t="s">
        <v>2934</v>
      </c>
      <c r="H3643">
        <v>1700</v>
      </c>
      <c r="I3643" t="s">
        <v>2768</v>
      </c>
      <c r="J3643">
        <v>141865</v>
      </c>
      <c r="K3643" t="s">
        <v>3366</v>
      </c>
      <c r="L3643">
        <v>0</v>
      </c>
      <c r="M3643">
        <v>1562447</v>
      </c>
      <c r="N3643">
        <v>1562447</v>
      </c>
      <c r="O3643">
        <v>0</v>
      </c>
      <c r="P3643" t="s">
        <v>607</v>
      </c>
      <c r="Q3643">
        <v>0</v>
      </c>
      <c r="R3643">
        <v>1562447</v>
      </c>
      <c r="S3643">
        <v>1562447</v>
      </c>
      <c r="T3643" t="s">
        <v>2906</v>
      </c>
      <c r="U3643" s="221">
        <f t="shared" si="113"/>
        <v>0</v>
      </c>
    </row>
    <row r="3644" spans="1:21" hidden="1">
      <c r="A3644" s="55" t="str">
        <f t="shared" si="112"/>
        <v>Y0D60</v>
      </c>
      <c r="B3644" s="55">
        <f>VLOOKUP(J3644,'Mapping-CITI'!A:E,5,0)</f>
        <v>0</v>
      </c>
      <c r="D3644" s="42">
        <v>45016</v>
      </c>
      <c r="E3644" s="42">
        <v>45199</v>
      </c>
      <c r="F3644" t="s">
        <v>2906</v>
      </c>
      <c r="G3644" t="s">
        <v>2934</v>
      </c>
      <c r="H3644">
        <v>1700</v>
      </c>
      <c r="I3644" t="s">
        <v>2768</v>
      </c>
      <c r="J3644">
        <v>142038</v>
      </c>
      <c r="K3644" t="s">
        <v>2128</v>
      </c>
      <c r="L3644">
        <v>-220000000</v>
      </c>
      <c r="M3644">
        <v>232600000</v>
      </c>
      <c r="N3644">
        <v>12600000</v>
      </c>
      <c r="O3644">
        <v>0</v>
      </c>
      <c r="P3644" t="s">
        <v>607</v>
      </c>
      <c r="Q3644">
        <v>0</v>
      </c>
      <c r="R3644">
        <v>232600000</v>
      </c>
      <c r="S3644">
        <v>12600000</v>
      </c>
      <c r="T3644" t="s">
        <v>2906</v>
      </c>
      <c r="U3644" s="221">
        <f t="shared" si="113"/>
        <v>22</v>
      </c>
    </row>
    <row r="3645" spans="1:21" hidden="1">
      <c r="A3645" s="55" t="str">
        <f t="shared" si="112"/>
        <v>Y0D60</v>
      </c>
      <c r="B3645" s="55">
        <f>VLOOKUP(J3645,'Mapping-CITI'!A:E,5,0)</f>
        <v>0</v>
      </c>
      <c r="D3645" s="42">
        <v>45016</v>
      </c>
      <c r="E3645" s="42">
        <v>45199</v>
      </c>
      <c r="F3645" t="s">
        <v>2906</v>
      </c>
      <c r="G3645" t="s">
        <v>2934</v>
      </c>
      <c r="H3645">
        <v>1700</v>
      </c>
      <c r="I3645" t="s">
        <v>2768</v>
      </c>
      <c r="J3645">
        <v>142041</v>
      </c>
      <c r="K3645" t="s">
        <v>2130</v>
      </c>
      <c r="L3645">
        <v>0</v>
      </c>
      <c r="M3645">
        <v>400000</v>
      </c>
      <c r="N3645">
        <v>400000</v>
      </c>
      <c r="O3645">
        <v>0</v>
      </c>
      <c r="P3645" t="s">
        <v>607</v>
      </c>
      <c r="Q3645">
        <v>0</v>
      </c>
      <c r="R3645">
        <v>400000</v>
      </c>
      <c r="S3645">
        <v>400000</v>
      </c>
      <c r="T3645" t="s">
        <v>2906</v>
      </c>
      <c r="U3645" s="221">
        <f t="shared" si="113"/>
        <v>0</v>
      </c>
    </row>
    <row r="3646" spans="1:21" hidden="1">
      <c r="A3646" s="55" t="str">
        <f t="shared" si="112"/>
        <v>Y0D60</v>
      </c>
      <c r="B3646" s="55">
        <f>VLOOKUP(J3646,'Mapping-CITI'!A:E,5,0)</f>
        <v>0</v>
      </c>
      <c r="D3646" s="42">
        <v>45016</v>
      </c>
      <c r="E3646" s="42">
        <v>45199</v>
      </c>
      <c r="F3646" t="s">
        <v>2906</v>
      </c>
      <c r="G3646" t="s">
        <v>2934</v>
      </c>
      <c r="H3646">
        <v>1700</v>
      </c>
      <c r="I3646" t="s">
        <v>2768</v>
      </c>
      <c r="J3646">
        <v>142042</v>
      </c>
      <c r="K3646" t="s">
        <v>2131</v>
      </c>
      <c r="L3646">
        <v>0</v>
      </c>
      <c r="M3646">
        <v>496672</v>
      </c>
      <c r="N3646">
        <v>496672</v>
      </c>
      <c r="O3646">
        <v>0</v>
      </c>
      <c r="P3646" t="s">
        <v>607</v>
      </c>
      <c r="Q3646">
        <v>0</v>
      </c>
      <c r="R3646">
        <v>496672</v>
      </c>
      <c r="S3646">
        <v>496672</v>
      </c>
      <c r="T3646" t="s">
        <v>2906</v>
      </c>
      <c r="U3646" s="221">
        <f t="shared" si="113"/>
        <v>0</v>
      </c>
    </row>
    <row r="3647" spans="1:21" hidden="1">
      <c r="A3647" s="55" t="str">
        <f t="shared" si="112"/>
        <v>Y0D60</v>
      </c>
      <c r="B3647" s="55">
        <f>VLOOKUP(J3647,'Mapping-CITI'!A:E,5,0)</f>
        <v>0</v>
      </c>
      <c r="D3647" s="42">
        <v>45016</v>
      </c>
      <c r="E3647" s="42">
        <v>45199</v>
      </c>
      <c r="F3647" t="s">
        <v>2906</v>
      </c>
      <c r="G3647" t="s">
        <v>2934</v>
      </c>
      <c r="H3647">
        <v>1700</v>
      </c>
      <c r="I3647" t="s">
        <v>2768</v>
      </c>
      <c r="J3647">
        <v>142044</v>
      </c>
      <c r="K3647" t="s">
        <v>2132</v>
      </c>
      <c r="L3647">
        <v>0</v>
      </c>
      <c r="M3647">
        <v>1570271</v>
      </c>
      <c r="N3647">
        <v>1595271</v>
      </c>
      <c r="O3647">
        <v>-25000</v>
      </c>
      <c r="P3647" t="s">
        <v>607</v>
      </c>
      <c r="Q3647">
        <v>-25000</v>
      </c>
      <c r="R3647">
        <v>1570271</v>
      </c>
      <c r="S3647">
        <v>1595271</v>
      </c>
      <c r="T3647" t="s">
        <v>2906</v>
      </c>
      <c r="U3647" s="221">
        <f t="shared" si="113"/>
        <v>-2.5000000000000001E-3</v>
      </c>
    </row>
    <row r="3648" spans="1:21" hidden="1">
      <c r="A3648" s="55" t="str">
        <f t="shared" si="112"/>
        <v>Y0D6Ignore</v>
      </c>
      <c r="B3648" s="55" t="str">
        <f>VLOOKUP(J3648,'Mapping-CITI'!A:E,5,0)</f>
        <v>Ignore</v>
      </c>
      <c r="D3648" s="42">
        <v>45016</v>
      </c>
      <c r="E3648" s="42">
        <v>45199</v>
      </c>
      <c r="F3648" t="s">
        <v>2906</v>
      </c>
      <c r="G3648" t="s">
        <v>2934</v>
      </c>
      <c r="H3648">
        <v>1700</v>
      </c>
      <c r="I3648" t="s">
        <v>2768</v>
      </c>
      <c r="J3648">
        <v>142077</v>
      </c>
      <c r="K3648" t="s">
        <v>2913</v>
      </c>
      <c r="L3648">
        <v>2828.4</v>
      </c>
      <c r="M3648">
        <v>34555.120000000003</v>
      </c>
      <c r="N3648">
        <v>10654.4</v>
      </c>
      <c r="O3648">
        <v>26729.119999999999</v>
      </c>
      <c r="P3648" t="s">
        <v>607</v>
      </c>
      <c r="Q3648">
        <v>26729.119999999999</v>
      </c>
      <c r="R3648">
        <v>34555.120000000003</v>
      </c>
      <c r="S3648">
        <v>10654.4</v>
      </c>
      <c r="T3648" t="s">
        <v>2906</v>
      </c>
      <c r="U3648" s="221">
        <f t="shared" si="113"/>
        <v>2.390072E-3</v>
      </c>
    </row>
    <row r="3649" spans="1:21" hidden="1">
      <c r="A3649" s="55" t="str">
        <f t="shared" si="112"/>
        <v>Y0D6Ignore</v>
      </c>
      <c r="B3649" s="55" t="str">
        <f>VLOOKUP(J3649,'Mapping-CITI'!A:E,5,0)</f>
        <v>Ignore</v>
      </c>
      <c r="D3649" s="42">
        <v>45016</v>
      </c>
      <c r="E3649" s="42">
        <v>45199</v>
      </c>
      <c r="F3649" t="s">
        <v>2906</v>
      </c>
      <c r="G3649" t="s">
        <v>2934</v>
      </c>
      <c r="H3649">
        <v>1700</v>
      </c>
      <c r="I3649" t="s">
        <v>2768</v>
      </c>
      <c r="J3649">
        <v>142243</v>
      </c>
      <c r="K3649" t="s">
        <v>3367</v>
      </c>
      <c r="L3649">
        <v>0</v>
      </c>
      <c r="M3649">
        <v>17044131.030000001</v>
      </c>
      <c r="N3649">
        <v>17044131.030000001</v>
      </c>
      <c r="O3649">
        <v>0</v>
      </c>
      <c r="P3649" t="s">
        <v>607</v>
      </c>
      <c r="Q3649">
        <v>0</v>
      </c>
      <c r="R3649">
        <v>17044131.030000001</v>
      </c>
      <c r="S3649">
        <v>17044131.030000001</v>
      </c>
      <c r="T3649" t="s">
        <v>2906</v>
      </c>
      <c r="U3649" s="221">
        <f t="shared" si="113"/>
        <v>0</v>
      </c>
    </row>
    <row r="3650" spans="1:21" hidden="1">
      <c r="A3650" s="55" t="str">
        <f t="shared" si="112"/>
        <v>Y0D6Ignore</v>
      </c>
      <c r="B3650" s="55" t="str">
        <f>VLOOKUP(J3650,'Mapping-CITI'!A:E,5,0)</f>
        <v>Ignore</v>
      </c>
      <c r="D3650" s="42">
        <v>45016</v>
      </c>
      <c r="E3650" s="42">
        <v>45199</v>
      </c>
      <c r="F3650" t="s">
        <v>2906</v>
      </c>
      <c r="G3650" t="s">
        <v>2934</v>
      </c>
      <c r="H3650">
        <v>1700</v>
      </c>
      <c r="I3650" t="s">
        <v>2768</v>
      </c>
      <c r="J3650">
        <v>142251</v>
      </c>
      <c r="K3650" t="s">
        <v>3368</v>
      </c>
      <c r="L3650">
        <v>0</v>
      </c>
      <c r="M3650">
        <v>1035000</v>
      </c>
      <c r="N3650">
        <v>1035000</v>
      </c>
      <c r="O3650">
        <v>0</v>
      </c>
      <c r="P3650" t="s">
        <v>607</v>
      </c>
      <c r="Q3650">
        <v>0</v>
      </c>
      <c r="R3650">
        <v>1035000</v>
      </c>
      <c r="S3650">
        <v>1035000</v>
      </c>
      <c r="T3650" t="s">
        <v>2906</v>
      </c>
      <c r="U3650" s="221">
        <f t="shared" si="113"/>
        <v>0</v>
      </c>
    </row>
    <row r="3651" spans="1:21" hidden="1">
      <c r="A3651" s="55" t="str">
        <f t="shared" ref="A3651:A3714" si="114">F3651&amp;B3651</f>
        <v>Y0D6Ignore</v>
      </c>
      <c r="B3651" s="55" t="str">
        <f>VLOOKUP(J3651,'Mapping-CITI'!A:E,5,0)</f>
        <v>Ignore</v>
      </c>
      <c r="D3651" s="42">
        <v>45016</v>
      </c>
      <c r="E3651" s="42">
        <v>45199</v>
      </c>
      <c r="F3651" t="s">
        <v>2906</v>
      </c>
      <c r="G3651" t="s">
        <v>2934</v>
      </c>
      <c r="H3651">
        <v>1700</v>
      </c>
      <c r="I3651" t="s">
        <v>2768</v>
      </c>
      <c r="J3651">
        <v>142254</v>
      </c>
      <c r="K3651" t="s">
        <v>3417</v>
      </c>
      <c r="L3651">
        <v>-500000</v>
      </c>
      <c r="M3651">
        <v>500000</v>
      </c>
      <c r="N3651">
        <v>0</v>
      </c>
      <c r="O3651">
        <v>0</v>
      </c>
      <c r="P3651" t="s">
        <v>607</v>
      </c>
      <c r="Q3651">
        <v>0</v>
      </c>
      <c r="R3651">
        <v>500000</v>
      </c>
      <c r="S3651">
        <v>0</v>
      </c>
      <c r="T3651" t="s">
        <v>2906</v>
      </c>
      <c r="U3651" s="221">
        <f t="shared" ref="U3651:U3714" si="115">(M3651-N3651)/10^7</f>
        <v>0.05</v>
      </c>
    </row>
    <row r="3652" spans="1:21" hidden="1">
      <c r="A3652" s="55" t="str">
        <f t="shared" si="114"/>
        <v>Y0D6Ignore</v>
      </c>
      <c r="B3652" s="55" t="str">
        <f>VLOOKUP(J3652,'Mapping-CITI'!A:E,5,0)</f>
        <v>Ignore</v>
      </c>
      <c r="D3652" s="42">
        <v>45016</v>
      </c>
      <c r="E3652" s="42">
        <v>45199</v>
      </c>
      <c r="F3652" t="s">
        <v>2906</v>
      </c>
      <c r="G3652" t="s">
        <v>2934</v>
      </c>
      <c r="H3652">
        <v>1700</v>
      </c>
      <c r="I3652" t="s">
        <v>2768</v>
      </c>
      <c r="J3652">
        <v>142256</v>
      </c>
      <c r="K3652" t="s">
        <v>3370</v>
      </c>
      <c r="L3652">
        <v>0</v>
      </c>
      <c r="M3652">
        <v>2010000</v>
      </c>
      <c r="N3652">
        <v>2010000</v>
      </c>
      <c r="O3652">
        <v>0</v>
      </c>
      <c r="P3652" t="s">
        <v>607</v>
      </c>
      <c r="Q3652">
        <v>0</v>
      </c>
      <c r="R3652">
        <v>2010000</v>
      </c>
      <c r="S3652">
        <v>2010000</v>
      </c>
      <c r="T3652" t="s">
        <v>2906</v>
      </c>
      <c r="U3652" s="221">
        <f t="shared" si="115"/>
        <v>0</v>
      </c>
    </row>
    <row r="3653" spans="1:21" hidden="1">
      <c r="A3653" s="55" t="str">
        <f t="shared" si="114"/>
        <v>Y0D6Ignore</v>
      </c>
      <c r="B3653" s="55" t="str">
        <f>VLOOKUP(J3653,'Mapping-CITI'!A:E,5,0)</f>
        <v>Ignore</v>
      </c>
      <c r="D3653" s="42">
        <v>45016</v>
      </c>
      <c r="E3653" s="42">
        <v>45199</v>
      </c>
      <c r="F3653" t="s">
        <v>2906</v>
      </c>
      <c r="G3653" t="s">
        <v>2934</v>
      </c>
      <c r="H3653">
        <v>1700</v>
      </c>
      <c r="I3653" t="s">
        <v>2768</v>
      </c>
      <c r="J3653">
        <v>142258</v>
      </c>
      <c r="K3653" t="s">
        <v>3371</v>
      </c>
      <c r="L3653">
        <v>0</v>
      </c>
      <c r="M3653">
        <v>5865000</v>
      </c>
      <c r="N3653">
        <v>5865000</v>
      </c>
      <c r="O3653">
        <v>0</v>
      </c>
      <c r="P3653" t="s">
        <v>607</v>
      </c>
      <c r="Q3653">
        <v>0</v>
      </c>
      <c r="R3653">
        <v>5865000</v>
      </c>
      <c r="S3653">
        <v>5865000</v>
      </c>
      <c r="T3653" t="s">
        <v>2906</v>
      </c>
      <c r="U3653" s="221">
        <f t="shared" si="115"/>
        <v>0</v>
      </c>
    </row>
    <row r="3654" spans="1:21" hidden="1">
      <c r="A3654" s="55" t="str">
        <f t="shared" si="114"/>
        <v>Y0D6Ignore</v>
      </c>
      <c r="B3654" s="55" t="str">
        <f>VLOOKUP(J3654,'Mapping-CITI'!A:E,5,0)</f>
        <v>Ignore</v>
      </c>
      <c r="D3654" s="42">
        <v>45016</v>
      </c>
      <c r="E3654" s="42">
        <v>45199</v>
      </c>
      <c r="F3654" t="s">
        <v>2906</v>
      </c>
      <c r="G3654" t="s">
        <v>2934</v>
      </c>
      <c r="H3654">
        <v>1700</v>
      </c>
      <c r="I3654" t="s">
        <v>2768</v>
      </c>
      <c r="J3654">
        <v>142262</v>
      </c>
      <c r="K3654" t="s">
        <v>3372</v>
      </c>
      <c r="L3654">
        <v>0</v>
      </c>
      <c r="M3654">
        <v>13464375</v>
      </c>
      <c r="N3654">
        <v>13483625</v>
      </c>
      <c r="O3654">
        <v>-19250</v>
      </c>
      <c r="P3654" t="s">
        <v>607</v>
      </c>
      <c r="Q3654">
        <v>-19250</v>
      </c>
      <c r="R3654">
        <v>13464375</v>
      </c>
      <c r="S3654">
        <v>13483625</v>
      </c>
      <c r="T3654" t="s">
        <v>2906</v>
      </c>
      <c r="U3654" s="221">
        <f t="shared" si="115"/>
        <v>-1.9250000000000001E-3</v>
      </c>
    </row>
    <row r="3655" spans="1:21" hidden="1">
      <c r="A3655" s="55" t="str">
        <f t="shared" si="114"/>
        <v>Y0D6Ignore</v>
      </c>
      <c r="B3655" s="55" t="str">
        <f>VLOOKUP(J3655,'Mapping-CITI'!A:E,5,0)</f>
        <v>Ignore</v>
      </c>
      <c r="D3655" s="42">
        <v>45016</v>
      </c>
      <c r="E3655" s="42">
        <v>45199</v>
      </c>
      <c r="F3655" t="s">
        <v>2906</v>
      </c>
      <c r="G3655" t="s">
        <v>2934</v>
      </c>
      <c r="H3655">
        <v>1700</v>
      </c>
      <c r="I3655" t="s">
        <v>2768</v>
      </c>
      <c r="J3655">
        <v>142271</v>
      </c>
      <c r="K3655" t="s">
        <v>3375</v>
      </c>
      <c r="L3655">
        <v>-167948231</v>
      </c>
      <c r="M3655">
        <v>219476686</v>
      </c>
      <c r="N3655">
        <v>81982730</v>
      </c>
      <c r="O3655">
        <v>-30454275</v>
      </c>
      <c r="P3655" t="s">
        <v>607</v>
      </c>
      <c r="Q3655">
        <v>-30454275</v>
      </c>
      <c r="R3655">
        <v>219476686</v>
      </c>
      <c r="S3655">
        <v>81982730</v>
      </c>
      <c r="T3655" t="s">
        <v>2906</v>
      </c>
      <c r="U3655" s="221">
        <f t="shared" si="115"/>
        <v>13.7493956</v>
      </c>
    </row>
    <row r="3656" spans="1:21" hidden="1">
      <c r="A3656" s="55" t="str">
        <f t="shared" si="114"/>
        <v>Y0D6Ignore</v>
      </c>
      <c r="B3656" s="55" t="str">
        <f>VLOOKUP(J3656,'Mapping-CITI'!A:E,5,0)</f>
        <v>Ignore</v>
      </c>
      <c r="D3656" s="42">
        <v>45016</v>
      </c>
      <c r="E3656" s="42">
        <v>45199</v>
      </c>
      <c r="F3656" t="s">
        <v>2906</v>
      </c>
      <c r="G3656" t="s">
        <v>2934</v>
      </c>
      <c r="H3656">
        <v>1700</v>
      </c>
      <c r="I3656" t="s">
        <v>2768</v>
      </c>
      <c r="J3656">
        <v>142274</v>
      </c>
      <c r="K3656" t="s">
        <v>3376</v>
      </c>
      <c r="L3656">
        <v>0</v>
      </c>
      <c r="M3656">
        <v>1448500</v>
      </c>
      <c r="N3656">
        <v>1448500</v>
      </c>
      <c r="O3656">
        <v>0</v>
      </c>
      <c r="P3656" t="s">
        <v>607</v>
      </c>
      <c r="Q3656">
        <v>0</v>
      </c>
      <c r="R3656">
        <v>1448500</v>
      </c>
      <c r="S3656">
        <v>1448500</v>
      </c>
      <c r="T3656" t="s">
        <v>2906</v>
      </c>
      <c r="U3656" s="221">
        <f t="shared" si="115"/>
        <v>0</v>
      </c>
    </row>
    <row r="3657" spans="1:21" hidden="1">
      <c r="A3657" s="55" t="str">
        <f t="shared" si="114"/>
        <v>Y0D6Ignore</v>
      </c>
      <c r="B3657" s="55" t="str">
        <f>VLOOKUP(J3657,'Mapping-CITI'!A:E,5,0)</f>
        <v>Ignore</v>
      </c>
      <c r="D3657" s="42">
        <v>45016</v>
      </c>
      <c r="E3657" s="42">
        <v>45199</v>
      </c>
      <c r="F3657" t="s">
        <v>2906</v>
      </c>
      <c r="G3657" t="s">
        <v>2934</v>
      </c>
      <c r="H3657">
        <v>1700</v>
      </c>
      <c r="I3657" t="s">
        <v>2768</v>
      </c>
      <c r="J3657">
        <v>142276</v>
      </c>
      <c r="K3657" t="s">
        <v>3377</v>
      </c>
      <c r="L3657">
        <v>0</v>
      </c>
      <c r="M3657">
        <v>1070934.8500000001</v>
      </c>
      <c r="N3657">
        <v>1070934.8500000001</v>
      </c>
      <c r="O3657">
        <v>0</v>
      </c>
      <c r="P3657" t="s">
        <v>607</v>
      </c>
      <c r="Q3657">
        <v>0</v>
      </c>
      <c r="R3657">
        <v>1070934.8500000001</v>
      </c>
      <c r="S3657">
        <v>1070934.8500000001</v>
      </c>
      <c r="T3657" t="s">
        <v>2906</v>
      </c>
      <c r="U3657" s="221">
        <f t="shared" si="115"/>
        <v>0</v>
      </c>
    </row>
    <row r="3658" spans="1:21" hidden="1">
      <c r="A3658" s="55" t="str">
        <f t="shared" si="114"/>
        <v>Y0D60</v>
      </c>
      <c r="B3658" s="55">
        <f>VLOOKUP(J3658,'Mapping-CITI'!A:E,5,0)</f>
        <v>0</v>
      </c>
      <c r="D3658" s="42">
        <v>45016</v>
      </c>
      <c r="E3658" s="42">
        <v>45199</v>
      </c>
      <c r="F3658" t="s">
        <v>2906</v>
      </c>
      <c r="G3658" t="s">
        <v>2934</v>
      </c>
      <c r="H3658">
        <v>1400</v>
      </c>
      <c r="I3658" t="s">
        <v>2773</v>
      </c>
      <c r="J3658">
        <v>160112</v>
      </c>
      <c r="K3658" t="s">
        <v>2622</v>
      </c>
      <c r="L3658">
        <v>0</v>
      </c>
      <c r="M3658">
        <v>100944</v>
      </c>
      <c r="N3658">
        <v>100944</v>
      </c>
      <c r="O3658">
        <v>0</v>
      </c>
      <c r="P3658" t="s">
        <v>607</v>
      </c>
      <c r="Q3658">
        <v>0</v>
      </c>
      <c r="R3658">
        <v>100944</v>
      </c>
      <c r="S3658">
        <v>0</v>
      </c>
      <c r="T3658" t="s">
        <v>2906</v>
      </c>
      <c r="U3658" s="221">
        <f t="shared" si="115"/>
        <v>0</v>
      </c>
    </row>
    <row r="3659" spans="1:21" hidden="1">
      <c r="A3659" s="55" t="str">
        <f t="shared" si="114"/>
        <v>Y0D60</v>
      </c>
      <c r="B3659" s="55">
        <f>VLOOKUP(J3659,'Mapping-CITI'!A:E,5,0)</f>
        <v>0</v>
      </c>
      <c r="D3659" s="42">
        <v>45016</v>
      </c>
      <c r="E3659" s="42">
        <v>45199</v>
      </c>
      <c r="F3659" t="s">
        <v>2906</v>
      </c>
      <c r="G3659" t="s">
        <v>2934</v>
      </c>
      <c r="H3659">
        <v>1400</v>
      </c>
      <c r="I3659" t="s">
        <v>2773</v>
      </c>
      <c r="J3659">
        <v>160118</v>
      </c>
      <c r="K3659" t="s">
        <v>2152</v>
      </c>
      <c r="L3659">
        <v>0</v>
      </c>
      <c r="M3659">
        <v>22608498830.380001</v>
      </c>
      <c r="N3659">
        <v>22608498830.380001</v>
      </c>
      <c r="O3659">
        <v>0</v>
      </c>
      <c r="P3659" t="s">
        <v>607</v>
      </c>
      <c r="Q3659">
        <v>0</v>
      </c>
      <c r="R3659">
        <v>0</v>
      </c>
      <c r="S3659">
        <v>0</v>
      </c>
      <c r="T3659" t="s">
        <v>2906</v>
      </c>
      <c r="U3659" s="221">
        <f t="shared" si="115"/>
        <v>0</v>
      </c>
    </row>
    <row r="3660" spans="1:21" hidden="1">
      <c r="A3660" s="55" t="str">
        <f t="shared" si="114"/>
        <v>Y0D60</v>
      </c>
      <c r="B3660" s="55">
        <f>VLOOKUP(J3660,'Mapping-CITI'!A:E,5,0)</f>
        <v>0</v>
      </c>
      <c r="D3660" s="42">
        <v>45016</v>
      </c>
      <c r="E3660" s="42">
        <v>45199</v>
      </c>
      <c r="F3660" t="s">
        <v>2906</v>
      </c>
      <c r="G3660" t="s">
        <v>2934</v>
      </c>
      <c r="H3660">
        <v>1400</v>
      </c>
      <c r="I3660" t="s">
        <v>2773</v>
      </c>
      <c r="J3660">
        <v>160120</v>
      </c>
      <c r="K3660" t="s">
        <v>2153</v>
      </c>
      <c r="L3660">
        <v>0</v>
      </c>
      <c r="M3660">
        <v>95465500</v>
      </c>
      <c r="N3660">
        <v>95465500</v>
      </c>
      <c r="O3660">
        <v>0</v>
      </c>
      <c r="P3660" t="s">
        <v>607</v>
      </c>
      <c r="Q3660">
        <v>0</v>
      </c>
      <c r="R3660">
        <v>0</v>
      </c>
      <c r="S3660">
        <v>0</v>
      </c>
      <c r="T3660" t="s">
        <v>2906</v>
      </c>
      <c r="U3660" s="221">
        <f t="shared" si="115"/>
        <v>0</v>
      </c>
    </row>
    <row r="3661" spans="1:21" hidden="1">
      <c r="A3661" s="55" t="str">
        <f t="shared" si="114"/>
        <v>Y0D60</v>
      </c>
      <c r="B3661" s="55">
        <f>VLOOKUP(J3661,'Mapping-CITI'!A:E,5,0)</f>
        <v>0</v>
      </c>
      <c r="D3661" s="42">
        <v>45016</v>
      </c>
      <c r="E3661" s="42">
        <v>45199</v>
      </c>
      <c r="F3661" t="s">
        <v>2906</v>
      </c>
      <c r="G3661" t="s">
        <v>2934</v>
      </c>
      <c r="H3661">
        <v>1400</v>
      </c>
      <c r="I3661" t="s">
        <v>2773</v>
      </c>
      <c r="J3661">
        <v>160123</v>
      </c>
      <c r="K3661" t="s">
        <v>2156</v>
      </c>
      <c r="L3661">
        <v>0</v>
      </c>
      <c r="M3661">
        <v>4271475361.0900002</v>
      </c>
      <c r="N3661">
        <v>4271475361.0900002</v>
      </c>
      <c r="O3661">
        <v>0</v>
      </c>
      <c r="P3661" t="s">
        <v>607</v>
      </c>
      <c r="Q3661">
        <v>0</v>
      </c>
      <c r="R3661">
        <v>0</v>
      </c>
      <c r="S3661">
        <v>0</v>
      </c>
      <c r="T3661" t="s">
        <v>2906</v>
      </c>
      <c r="U3661" s="221">
        <f t="shared" si="115"/>
        <v>0</v>
      </c>
    </row>
    <row r="3662" spans="1:21" hidden="1">
      <c r="A3662" s="55" t="str">
        <f t="shared" si="114"/>
        <v>Y0D60</v>
      </c>
      <c r="B3662" s="55">
        <f>VLOOKUP(J3662,'Mapping-CITI'!A:E,5,0)</f>
        <v>0</v>
      </c>
      <c r="D3662" s="42">
        <v>45016</v>
      </c>
      <c r="E3662" s="42">
        <v>45199</v>
      </c>
      <c r="F3662" t="s">
        <v>2906</v>
      </c>
      <c r="G3662" t="s">
        <v>2934</v>
      </c>
      <c r="H3662">
        <v>1400</v>
      </c>
      <c r="I3662" t="s">
        <v>2773</v>
      </c>
      <c r="J3662">
        <v>160125</v>
      </c>
      <c r="K3662" t="s">
        <v>2157</v>
      </c>
      <c r="L3662">
        <v>0</v>
      </c>
      <c r="M3662">
        <v>1442376719.23</v>
      </c>
      <c r="N3662">
        <v>1442376719.23</v>
      </c>
      <c r="O3662">
        <v>0</v>
      </c>
      <c r="P3662" t="s">
        <v>607</v>
      </c>
      <c r="Q3662">
        <v>0</v>
      </c>
      <c r="R3662">
        <v>0</v>
      </c>
      <c r="S3662">
        <v>0</v>
      </c>
      <c r="T3662" t="s">
        <v>2906</v>
      </c>
      <c r="U3662" s="221">
        <f t="shared" si="115"/>
        <v>0</v>
      </c>
    </row>
    <row r="3663" spans="1:21" hidden="1">
      <c r="A3663" s="55" t="str">
        <f t="shared" si="114"/>
        <v>Y0D60</v>
      </c>
      <c r="B3663" s="55">
        <f>VLOOKUP(J3663,'Mapping-CITI'!A:E,5,0)</f>
        <v>0</v>
      </c>
      <c r="D3663" s="42">
        <v>45016</v>
      </c>
      <c r="E3663" s="42">
        <v>45199</v>
      </c>
      <c r="F3663" t="s">
        <v>2906</v>
      </c>
      <c r="G3663" t="s">
        <v>2934</v>
      </c>
      <c r="H3663">
        <v>1600</v>
      </c>
      <c r="I3663" t="s">
        <v>2789</v>
      </c>
      <c r="J3663">
        <v>160202</v>
      </c>
      <c r="K3663" t="s">
        <v>2158</v>
      </c>
      <c r="L3663">
        <v>0</v>
      </c>
      <c r="M3663">
        <v>862653639.04999995</v>
      </c>
      <c r="N3663">
        <v>862653639.04999995</v>
      </c>
      <c r="O3663">
        <v>0</v>
      </c>
      <c r="P3663" t="s">
        <v>607</v>
      </c>
      <c r="Q3663">
        <v>0</v>
      </c>
      <c r="R3663">
        <v>0</v>
      </c>
      <c r="S3663">
        <v>0</v>
      </c>
      <c r="T3663" t="s">
        <v>2906</v>
      </c>
      <c r="U3663" s="221">
        <f t="shared" si="115"/>
        <v>0</v>
      </c>
    </row>
    <row r="3664" spans="1:21" hidden="1">
      <c r="A3664" s="55" t="str">
        <f t="shared" si="114"/>
        <v>Y0D60</v>
      </c>
      <c r="B3664" s="55">
        <f>VLOOKUP(J3664,'Mapping-CITI'!A:E,5,0)</f>
        <v>0</v>
      </c>
      <c r="D3664" s="42">
        <v>45016</v>
      </c>
      <c r="E3664" s="42">
        <v>45199</v>
      </c>
      <c r="F3664" t="s">
        <v>2906</v>
      </c>
      <c r="G3664" t="s">
        <v>2934</v>
      </c>
      <c r="H3664">
        <v>1600</v>
      </c>
      <c r="I3664" t="s">
        <v>2789</v>
      </c>
      <c r="J3664">
        <v>160206</v>
      </c>
      <c r="K3664" t="s">
        <v>2159</v>
      </c>
      <c r="L3664">
        <v>-228240744.63999999</v>
      </c>
      <c r="M3664">
        <v>251383286.41999999</v>
      </c>
      <c r="N3664">
        <v>23142541.780000001</v>
      </c>
      <c r="O3664">
        <v>0</v>
      </c>
      <c r="P3664" t="s">
        <v>607</v>
      </c>
      <c r="Q3664">
        <v>0</v>
      </c>
      <c r="R3664">
        <v>0</v>
      </c>
      <c r="S3664">
        <v>23142541.780000001</v>
      </c>
      <c r="T3664" t="s">
        <v>2906</v>
      </c>
      <c r="U3664" s="221">
        <f t="shared" si="115"/>
        <v>22.824074463999999</v>
      </c>
    </row>
    <row r="3665" spans="1:21" hidden="1">
      <c r="A3665" s="55" t="str">
        <f t="shared" si="114"/>
        <v>Y0D60</v>
      </c>
      <c r="B3665" s="55">
        <f>VLOOKUP(J3665,'Mapping-CITI'!A:E,5,0)</f>
        <v>0</v>
      </c>
      <c r="D3665" s="42">
        <v>45016</v>
      </c>
      <c r="E3665" s="42">
        <v>45199</v>
      </c>
      <c r="F3665" t="s">
        <v>2906</v>
      </c>
      <c r="G3665" t="s">
        <v>2934</v>
      </c>
      <c r="H3665">
        <v>1600</v>
      </c>
      <c r="I3665" t="s">
        <v>2789</v>
      </c>
      <c r="J3665">
        <v>160207</v>
      </c>
      <c r="K3665" t="s">
        <v>2160</v>
      </c>
      <c r="L3665">
        <v>0</v>
      </c>
      <c r="M3665">
        <v>609897654</v>
      </c>
      <c r="N3665">
        <v>579367629</v>
      </c>
      <c r="O3665">
        <v>30530025</v>
      </c>
      <c r="P3665" t="s">
        <v>607</v>
      </c>
      <c r="Q3665">
        <v>30530025</v>
      </c>
      <c r="R3665">
        <v>275308</v>
      </c>
      <c r="S3665">
        <v>577142671</v>
      </c>
      <c r="T3665" t="s">
        <v>2906</v>
      </c>
      <c r="U3665" s="221">
        <f t="shared" si="115"/>
        <v>3.0530024999999998</v>
      </c>
    </row>
    <row r="3666" spans="1:21" hidden="1">
      <c r="A3666" s="55" t="str">
        <f t="shared" si="114"/>
        <v>Y0D60</v>
      </c>
      <c r="B3666" s="55">
        <f>VLOOKUP(J3666,'Mapping-CITI'!A:E,5,0)</f>
        <v>0</v>
      </c>
      <c r="D3666" s="42">
        <v>45016</v>
      </c>
      <c r="E3666" s="42">
        <v>45199</v>
      </c>
      <c r="F3666" t="s">
        <v>2906</v>
      </c>
      <c r="G3666" t="s">
        <v>2934</v>
      </c>
      <c r="H3666">
        <v>1230</v>
      </c>
      <c r="I3666" t="s">
        <v>2772</v>
      </c>
      <c r="J3666">
        <v>170121</v>
      </c>
      <c r="K3666" t="s">
        <v>2166</v>
      </c>
      <c r="L3666">
        <v>0</v>
      </c>
      <c r="M3666">
        <v>0</v>
      </c>
      <c r="N3666">
        <v>0</v>
      </c>
      <c r="O3666">
        <v>0</v>
      </c>
      <c r="P3666" t="s">
        <v>607</v>
      </c>
      <c r="Q3666">
        <v>0</v>
      </c>
      <c r="R3666">
        <v>0</v>
      </c>
      <c r="S3666">
        <v>0</v>
      </c>
      <c r="T3666" t="s">
        <v>2906</v>
      </c>
      <c r="U3666" s="221">
        <f t="shared" si="115"/>
        <v>0</v>
      </c>
    </row>
    <row r="3667" spans="1:21" hidden="1">
      <c r="A3667" s="55" t="str">
        <f t="shared" si="114"/>
        <v>Y0D60</v>
      </c>
      <c r="B3667" s="55">
        <f>VLOOKUP(J3667,'Mapping-CITI'!A:E,5,0)</f>
        <v>0</v>
      </c>
      <c r="D3667" s="42">
        <v>45016</v>
      </c>
      <c r="E3667" s="42">
        <v>45199</v>
      </c>
      <c r="F3667" t="s">
        <v>2906</v>
      </c>
      <c r="G3667" t="s">
        <v>2934</v>
      </c>
      <c r="H3667">
        <v>1230</v>
      </c>
      <c r="I3667" t="s">
        <v>2772</v>
      </c>
      <c r="J3667">
        <v>170125</v>
      </c>
      <c r="K3667" t="s">
        <v>2168</v>
      </c>
      <c r="L3667">
        <v>-51603286.439999998</v>
      </c>
      <c r="M3667">
        <v>0</v>
      </c>
      <c r="N3667">
        <v>-7001836.1200000001</v>
      </c>
      <c r="O3667">
        <v>-44601450.32</v>
      </c>
      <c r="P3667" t="s">
        <v>607</v>
      </c>
      <c r="Q3667">
        <v>-44601450.32</v>
      </c>
      <c r="R3667">
        <v>0</v>
      </c>
      <c r="S3667">
        <v>0</v>
      </c>
      <c r="T3667" t="s">
        <v>2906</v>
      </c>
      <c r="U3667" s="221">
        <f t="shared" si="115"/>
        <v>0.70018361200000001</v>
      </c>
    </row>
    <row r="3668" spans="1:21" hidden="1">
      <c r="A3668" s="55" t="str">
        <f t="shared" si="114"/>
        <v>Y0D60</v>
      </c>
      <c r="B3668" s="55">
        <f>VLOOKUP(J3668,'Mapping-CITI'!A:E,5,0)</f>
        <v>0</v>
      </c>
      <c r="D3668" s="42">
        <v>45016</v>
      </c>
      <c r="E3668" s="42">
        <v>45199</v>
      </c>
      <c r="F3668" t="s">
        <v>2906</v>
      </c>
      <c r="G3668" t="s">
        <v>2934</v>
      </c>
      <c r="H3668">
        <v>1230</v>
      </c>
      <c r="I3668" t="s">
        <v>2772</v>
      </c>
      <c r="J3668">
        <v>170129</v>
      </c>
      <c r="K3668" t="s">
        <v>2170</v>
      </c>
      <c r="L3668">
        <v>2604792.2400000002</v>
      </c>
      <c r="M3668">
        <v>-2604792.2400000002</v>
      </c>
      <c r="N3668">
        <v>11404359.4</v>
      </c>
      <c r="O3668">
        <v>-11404359.4</v>
      </c>
      <c r="P3668" t="s">
        <v>607</v>
      </c>
      <c r="Q3668">
        <v>-11404359.4</v>
      </c>
      <c r="R3668">
        <v>0</v>
      </c>
      <c r="S3668">
        <v>0</v>
      </c>
      <c r="T3668" t="s">
        <v>2906</v>
      </c>
      <c r="U3668" s="221">
        <f t="shared" si="115"/>
        <v>-1.4009151640000002</v>
      </c>
    </row>
    <row r="3669" spans="1:21" hidden="1">
      <c r="A3669" s="55" t="str">
        <f t="shared" si="114"/>
        <v>Y0D60</v>
      </c>
      <c r="B3669" s="55">
        <f>VLOOKUP(J3669,'Mapping-CITI'!A:E,5,0)</f>
        <v>0</v>
      </c>
      <c r="D3669" s="42">
        <v>45016</v>
      </c>
      <c r="E3669" s="42">
        <v>45199</v>
      </c>
      <c r="F3669" t="s">
        <v>2906</v>
      </c>
      <c r="G3669" t="s">
        <v>2934</v>
      </c>
      <c r="H3669">
        <v>1230</v>
      </c>
      <c r="I3669" t="s">
        <v>2772</v>
      </c>
      <c r="J3669">
        <v>170151</v>
      </c>
      <c r="K3669" t="s">
        <v>2731</v>
      </c>
      <c r="L3669">
        <v>-8847117.8000000007</v>
      </c>
      <c r="M3669">
        <v>0</v>
      </c>
      <c r="N3669">
        <v>-5450444.5999999996</v>
      </c>
      <c r="O3669">
        <v>-3396673.2</v>
      </c>
      <c r="P3669" t="s">
        <v>607</v>
      </c>
      <c r="Q3669">
        <v>-3396673.2</v>
      </c>
      <c r="R3669">
        <v>0</v>
      </c>
      <c r="S3669">
        <v>0</v>
      </c>
      <c r="T3669" t="s">
        <v>2906</v>
      </c>
      <c r="U3669" s="221">
        <f t="shared" si="115"/>
        <v>0.54504445999999995</v>
      </c>
    </row>
    <row r="3670" spans="1:21" hidden="1">
      <c r="A3670" s="55" t="str">
        <f t="shared" si="114"/>
        <v>Y0D6Ignore</v>
      </c>
      <c r="B3670" s="55" t="str">
        <f>VLOOKUP(J3670,'Mapping-CITI'!A:E,5,0)</f>
        <v>Ignore</v>
      </c>
      <c r="D3670" s="42">
        <v>45016</v>
      </c>
      <c r="E3670" s="42">
        <v>45199</v>
      </c>
      <c r="F3670" t="s">
        <v>2906</v>
      </c>
      <c r="G3670" t="s">
        <v>2934</v>
      </c>
      <c r="H3670">
        <v>1320</v>
      </c>
      <c r="I3670" t="s">
        <v>3408</v>
      </c>
      <c r="J3670">
        <v>170401</v>
      </c>
      <c r="K3670" t="s">
        <v>4271</v>
      </c>
      <c r="L3670">
        <v>0</v>
      </c>
      <c r="M3670">
        <v>0</v>
      </c>
      <c r="N3670">
        <v>861250</v>
      </c>
      <c r="O3670">
        <v>-861250</v>
      </c>
      <c r="P3670" t="s">
        <v>607</v>
      </c>
      <c r="Q3670">
        <v>-861250</v>
      </c>
      <c r="R3670">
        <v>0</v>
      </c>
      <c r="S3670">
        <v>0</v>
      </c>
      <c r="T3670" t="s">
        <v>2906</v>
      </c>
      <c r="U3670" s="221">
        <f t="shared" si="115"/>
        <v>-8.6124999999999993E-2</v>
      </c>
    </row>
    <row r="3671" spans="1:21" hidden="1">
      <c r="A3671" s="55" t="str">
        <f t="shared" si="114"/>
        <v>Y0D60</v>
      </c>
      <c r="B3671" s="55">
        <f>VLOOKUP(J3671,'Mapping-CITI'!A:E,5,0)</f>
        <v>0</v>
      </c>
      <c r="D3671" s="42">
        <v>45016</v>
      </c>
      <c r="E3671" s="42">
        <v>45199</v>
      </c>
      <c r="F3671" t="s">
        <v>2906</v>
      </c>
      <c r="G3671" t="s">
        <v>2934</v>
      </c>
      <c r="H3671">
        <v>2110</v>
      </c>
      <c r="I3671" t="s">
        <v>2790</v>
      </c>
      <c r="J3671">
        <v>201246</v>
      </c>
      <c r="K3671" t="s">
        <v>2634</v>
      </c>
      <c r="L3671">
        <v>134699.4</v>
      </c>
      <c r="M3671">
        <v>21320.7</v>
      </c>
      <c r="N3671">
        <v>5079.7</v>
      </c>
      <c r="O3671">
        <v>150940.4</v>
      </c>
      <c r="P3671" t="s">
        <v>607</v>
      </c>
      <c r="Q3671">
        <v>150940.4</v>
      </c>
      <c r="R3671">
        <v>0</v>
      </c>
      <c r="S3671">
        <v>0</v>
      </c>
      <c r="T3671" t="s">
        <v>2906</v>
      </c>
      <c r="U3671" s="221">
        <f t="shared" si="115"/>
        <v>1.6241000000000001E-3</v>
      </c>
    </row>
    <row r="3672" spans="1:21" hidden="1">
      <c r="A3672" s="55" t="str">
        <f t="shared" si="114"/>
        <v>Y0D60</v>
      </c>
      <c r="B3672" s="55">
        <f>VLOOKUP(J3672,'Mapping-CITI'!A:E,5,0)</f>
        <v>0</v>
      </c>
      <c r="D3672" s="42">
        <v>45016</v>
      </c>
      <c r="E3672" s="42">
        <v>45199</v>
      </c>
      <c r="F3672" t="s">
        <v>2906</v>
      </c>
      <c r="G3672" t="s">
        <v>2934</v>
      </c>
      <c r="H3672">
        <v>2110</v>
      </c>
      <c r="I3672" t="s">
        <v>2790</v>
      </c>
      <c r="J3672">
        <v>201276</v>
      </c>
      <c r="K3672" t="s">
        <v>2209</v>
      </c>
      <c r="L3672">
        <v>-90949124.540000007</v>
      </c>
      <c r="M3672">
        <v>522896192.70999998</v>
      </c>
      <c r="N3672">
        <v>520526197.58999997</v>
      </c>
      <c r="O3672">
        <v>-88579129.420000002</v>
      </c>
      <c r="P3672" t="s">
        <v>607</v>
      </c>
      <c r="Q3672">
        <v>-88579129.420000002</v>
      </c>
      <c r="R3672">
        <v>0</v>
      </c>
      <c r="S3672">
        <v>0</v>
      </c>
      <c r="T3672" t="s">
        <v>2906</v>
      </c>
      <c r="U3672" s="221">
        <f t="shared" si="115"/>
        <v>0.23699951200000047</v>
      </c>
    </row>
    <row r="3673" spans="1:21" hidden="1">
      <c r="A3673" s="55" t="str">
        <f t="shared" si="114"/>
        <v>Y0D61.2</v>
      </c>
      <c r="B3673" s="55">
        <f>VLOOKUP(J3673,'Mapping-CITI'!A:E,5,0)</f>
        <v>1.2</v>
      </c>
      <c r="D3673" s="42">
        <v>45016</v>
      </c>
      <c r="E3673" s="42">
        <v>45199</v>
      </c>
      <c r="F3673" t="s">
        <v>2906</v>
      </c>
      <c r="G3673" t="s">
        <v>2934</v>
      </c>
      <c r="H3673">
        <v>2110</v>
      </c>
      <c r="I3673" t="s">
        <v>2790</v>
      </c>
      <c r="J3673">
        <v>201277</v>
      </c>
      <c r="K3673" t="s">
        <v>2210</v>
      </c>
      <c r="L3673">
        <v>-2559997231.23</v>
      </c>
      <c r="M3673">
        <v>400240058.44999999</v>
      </c>
      <c r="N3673">
        <v>333581398.74000001</v>
      </c>
      <c r="O3673">
        <v>-2493338571.52</v>
      </c>
      <c r="P3673" t="s">
        <v>607</v>
      </c>
      <c r="Q3673" s="191">
        <v>-2493338571.52</v>
      </c>
      <c r="R3673">
        <v>0</v>
      </c>
      <c r="S3673">
        <v>0</v>
      </c>
      <c r="T3673" t="s">
        <v>2906</v>
      </c>
      <c r="U3673" s="221">
        <f t="shared" si="115"/>
        <v>6.6658659709999979</v>
      </c>
    </row>
    <row r="3674" spans="1:21" hidden="1">
      <c r="A3674" s="55" t="str">
        <f t="shared" si="114"/>
        <v>Y0D60</v>
      </c>
      <c r="B3674" s="55">
        <f>VLOOKUP(J3674,'Mapping-CITI'!A:E,5,0)</f>
        <v>0</v>
      </c>
      <c r="D3674" s="42">
        <v>45016</v>
      </c>
      <c r="E3674" s="42">
        <v>45199</v>
      </c>
      <c r="F3674" t="s">
        <v>2906</v>
      </c>
      <c r="G3674" t="s">
        <v>2934</v>
      </c>
      <c r="H3674">
        <v>2110</v>
      </c>
      <c r="I3674" t="s">
        <v>2790</v>
      </c>
      <c r="J3674">
        <v>201297</v>
      </c>
      <c r="K3674" t="s">
        <v>2211</v>
      </c>
      <c r="L3674">
        <v>-234757.78</v>
      </c>
      <c r="M3674">
        <v>328339.53999999998</v>
      </c>
      <c r="N3674">
        <v>217417.35</v>
      </c>
      <c r="O3674">
        <v>-123835.59</v>
      </c>
      <c r="P3674" t="s">
        <v>607</v>
      </c>
      <c r="Q3674">
        <v>-123835.59</v>
      </c>
      <c r="R3674">
        <v>0</v>
      </c>
      <c r="S3674">
        <v>0</v>
      </c>
      <c r="T3674" t="s">
        <v>2906</v>
      </c>
      <c r="U3674" s="221">
        <f t="shared" si="115"/>
        <v>1.1092218999999997E-2</v>
      </c>
    </row>
    <row r="3675" spans="1:21" hidden="1">
      <c r="A3675" s="55" t="str">
        <f t="shared" si="114"/>
        <v>Y0D61.2</v>
      </c>
      <c r="B3675" s="55">
        <f>VLOOKUP(J3675,'Mapping-CITI'!A:E,5,0)</f>
        <v>1.2</v>
      </c>
      <c r="D3675" s="42">
        <v>45016</v>
      </c>
      <c r="E3675" s="42">
        <v>45199</v>
      </c>
      <c r="F3675" t="s">
        <v>2906</v>
      </c>
      <c r="G3675" t="s">
        <v>2934</v>
      </c>
      <c r="H3675">
        <v>2110</v>
      </c>
      <c r="I3675" t="s">
        <v>2790</v>
      </c>
      <c r="J3675">
        <v>201298</v>
      </c>
      <c r="K3675" t="s">
        <v>2212</v>
      </c>
      <c r="L3675">
        <v>-7812054.5499999998</v>
      </c>
      <c r="M3675">
        <v>4781813.6100000003</v>
      </c>
      <c r="N3675">
        <v>1112605.67</v>
      </c>
      <c r="O3675">
        <v>-4142846.61</v>
      </c>
      <c r="P3675" t="s">
        <v>607</v>
      </c>
      <c r="Q3675" s="191">
        <v>-4142846.61</v>
      </c>
      <c r="R3675">
        <v>0</v>
      </c>
      <c r="S3675">
        <v>0</v>
      </c>
      <c r="T3675" t="s">
        <v>2906</v>
      </c>
      <c r="U3675" s="221">
        <f t="shared" si="115"/>
        <v>0.36692079400000005</v>
      </c>
    </row>
    <row r="3676" spans="1:21" hidden="1">
      <c r="A3676" s="55" t="str">
        <f t="shared" si="114"/>
        <v>Y0D60</v>
      </c>
      <c r="B3676" s="55">
        <f>VLOOKUP(J3676,'Mapping-CITI'!A:E,5,0)</f>
        <v>0</v>
      </c>
      <c r="D3676" s="42">
        <v>45016</v>
      </c>
      <c r="E3676" s="42">
        <v>45199</v>
      </c>
      <c r="F3676" t="s">
        <v>2906</v>
      </c>
      <c r="G3676" t="s">
        <v>2934</v>
      </c>
      <c r="H3676">
        <v>2110</v>
      </c>
      <c r="I3676" t="s">
        <v>2790</v>
      </c>
      <c r="J3676">
        <v>201342</v>
      </c>
      <c r="K3676" t="s">
        <v>2635</v>
      </c>
      <c r="L3676">
        <v>-2326109.84</v>
      </c>
      <c r="M3676">
        <v>16097.96</v>
      </c>
      <c r="N3676">
        <v>11424.27</v>
      </c>
      <c r="O3676">
        <v>-2321436.15</v>
      </c>
      <c r="P3676" t="s">
        <v>607</v>
      </c>
      <c r="Q3676">
        <v>-2321436.15</v>
      </c>
      <c r="R3676">
        <v>0</v>
      </c>
      <c r="S3676">
        <v>0</v>
      </c>
      <c r="T3676" t="s">
        <v>2906</v>
      </c>
      <c r="U3676" s="221">
        <f t="shared" si="115"/>
        <v>4.6736899999999987E-4</v>
      </c>
    </row>
    <row r="3677" spans="1:21" hidden="1">
      <c r="A3677" s="55" t="str">
        <f t="shared" si="114"/>
        <v>Y0D60</v>
      </c>
      <c r="B3677" s="55">
        <f>VLOOKUP(J3677,'Mapping-CITI'!A:E,5,0)</f>
        <v>0</v>
      </c>
      <c r="D3677" s="42">
        <v>45016</v>
      </c>
      <c r="E3677" s="42">
        <v>45199</v>
      </c>
      <c r="F3677" t="s">
        <v>2906</v>
      </c>
      <c r="G3677" t="s">
        <v>2934</v>
      </c>
      <c r="H3677">
        <v>2110</v>
      </c>
      <c r="I3677" t="s">
        <v>2790</v>
      </c>
      <c r="J3677">
        <v>201349</v>
      </c>
      <c r="K3677" t="s">
        <v>2224</v>
      </c>
      <c r="L3677">
        <v>2688493.32</v>
      </c>
      <c r="M3677">
        <v>428625.31</v>
      </c>
      <c r="N3677">
        <v>168767.11</v>
      </c>
      <c r="O3677">
        <v>2948351.52</v>
      </c>
      <c r="P3677" t="s">
        <v>607</v>
      </c>
      <c r="Q3677">
        <v>2948351.52</v>
      </c>
      <c r="R3677">
        <v>0</v>
      </c>
      <c r="S3677">
        <v>0</v>
      </c>
      <c r="T3677" t="s">
        <v>2906</v>
      </c>
      <c r="U3677" s="221">
        <f t="shared" si="115"/>
        <v>2.598582E-2</v>
      </c>
    </row>
    <row r="3678" spans="1:21" hidden="1">
      <c r="A3678" s="55" t="str">
        <f t="shared" si="114"/>
        <v>Y0D60</v>
      </c>
      <c r="B3678" s="55">
        <f>VLOOKUP(J3678,'Mapping-CITI'!A:E,5,0)</f>
        <v>0</v>
      </c>
      <c r="D3678" s="42">
        <v>45016</v>
      </c>
      <c r="E3678" s="42">
        <v>45199</v>
      </c>
      <c r="F3678" t="s">
        <v>2906</v>
      </c>
      <c r="G3678" t="s">
        <v>2934</v>
      </c>
      <c r="H3678">
        <v>2110</v>
      </c>
      <c r="I3678" t="s">
        <v>2790</v>
      </c>
      <c r="J3678">
        <v>201351</v>
      </c>
      <c r="K3678" t="s">
        <v>2225</v>
      </c>
      <c r="L3678">
        <v>-36392237.090000004</v>
      </c>
      <c r="M3678">
        <v>145715354.47</v>
      </c>
      <c r="N3678">
        <v>150111474.13</v>
      </c>
      <c r="O3678">
        <v>-40788356.75</v>
      </c>
      <c r="P3678" t="s">
        <v>607</v>
      </c>
      <c r="Q3678">
        <v>-40788356.75</v>
      </c>
      <c r="R3678">
        <v>0</v>
      </c>
      <c r="S3678">
        <v>0</v>
      </c>
      <c r="T3678" t="s">
        <v>2906</v>
      </c>
      <c r="U3678" s="221">
        <f t="shared" si="115"/>
        <v>-0.43961196599999963</v>
      </c>
    </row>
    <row r="3679" spans="1:21" hidden="1">
      <c r="A3679" s="55" t="str">
        <f t="shared" si="114"/>
        <v>Y0D61.2</v>
      </c>
      <c r="B3679" s="55">
        <f>VLOOKUP(J3679,'Mapping-CITI'!A:E,5,0)</f>
        <v>1.2</v>
      </c>
      <c r="D3679" s="42">
        <v>45016</v>
      </c>
      <c r="E3679" s="42">
        <v>45199</v>
      </c>
      <c r="F3679" t="s">
        <v>2906</v>
      </c>
      <c r="G3679" t="s">
        <v>2934</v>
      </c>
      <c r="H3679">
        <v>2110</v>
      </c>
      <c r="I3679" t="s">
        <v>2790</v>
      </c>
      <c r="J3679">
        <v>201357</v>
      </c>
      <c r="K3679" t="s">
        <v>2636</v>
      </c>
      <c r="L3679">
        <v>-44595812.539999999</v>
      </c>
      <c r="M3679">
        <v>89597.4</v>
      </c>
      <c r="N3679">
        <v>0</v>
      </c>
      <c r="O3679">
        <v>-44506215.140000001</v>
      </c>
      <c r="P3679" t="s">
        <v>607</v>
      </c>
      <c r="Q3679" s="191">
        <v>-44506215.140000001</v>
      </c>
      <c r="R3679">
        <v>0</v>
      </c>
      <c r="S3679">
        <v>0</v>
      </c>
      <c r="T3679" t="s">
        <v>2906</v>
      </c>
      <c r="U3679" s="221">
        <f t="shared" si="115"/>
        <v>8.959739999999999E-3</v>
      </c>
    </row>
    <row r="3680" spans="1:21" hidden="1">
      <c r="A3680" s="55" t="str">
        <f t="shared" si="114"/>
        <v>Y0D61.2</v>
      </c>
      <c r="B3680" s="55">
        <f>VLOOKUP(J3680,'Mapping-CITI'!A:E,5,0)</f>
        <v>1.2</v>
      </c>
      <c r="D3680" s="42">
        <v>45016</v>
      </c>
      <c r="E3680" s="42">
        <v>45199</v>
      </c>
      <c r="F3680" t="s">
        <v>2906</v>
      </c>
      <c r="G3680" t="s">
        <v>2934</v>
      </c>
      <c r="H3680">
        <v>2110</v>
      </c>
      <c r="I3680" t="s">
        <v>2790</v>
      </c>
      <c r="J3680">
        <v>201364</v>
      </c>
      <c r="K3680" t="s">
        <v>2232</v>
      </c>
      <c r="L3680">
        <v>-452048.13</v>
      </c>
      <c r="M3680">
        <v>25940.55</v>
      </c>
      <c r="N3680">
        <v>69626.63</v>
      </c>
      <c r="O3680">
        <v>-495734.21</v>
      </c>
      <c r="P3680" t="s">
        <v>607</v>
      </c>
      <c r="Q3680" s="191">
        <v>-495734.21</v>
      </c>
      <c r="R3680">
        <v>0</v>
      </c>
      <c r="S3680">
        <v>0</v>
      </c>
      <c r="T3680" t="s">
        <v>2906</v>
      </c>
      <c r="U3680" s="221">
        <f t="shared" si="115"/>
        <v>-4.3686080000000004E-3</v>
      </c>
    </row>
    <row r="3681" spans="1:21" hidden="1">
      <c r="A3681" s="55" t="str">
        <f t="shared" si="114"/>
        <v>Y0D61.2</v>
      </c>
      <c r="B3681" s="55">
        <f>VLOOKUP(J3681,'Mapping-CITI'!A:E,5,0)</f>
        <v>1.2</v>
      </c>
      <c r="D3681" s="42">
        <v>45016</v>
      </c>
      <c r="E3681" s="42">
        <v>45199</v>
      </c>
      <c r="F3681" t="s">
        <v>2906</v>
      </c>
      <c r="G3681" t="s">
        <v>2934</v>
      </c>
      <c r="H3681">
        <v>2110</v>
      </c>
      <c r="I3681" t="s">
        <v>2790</v>
      </c>
      <c r="J3681">
        <v>201366</v>
      </c>
      <c r="K3681" t="s">
        <v>2233</v>
      </c>
      <c r="L3681">
        <v>-1122480711.22</v>
      </c>
      <c r="M3681">
        <v>20246366.34</v>
      </c>
      <c r="N3681">
        <v>155832134.5</v>
      </c>
      <c r="O3681">
        <v>-1258066479.3800001</v>
      </c>
      <c r="P3681" t="s">
        <v>607</v>
      </c>
      <c r="Q3681" s="191">
        <v>-1258066479.3800001</v>
      </c>
      <c r="R3681">
        <v>0</v>
      </c>
      <c r="S3681">
        <v>0</v>
      </c>
      <c r="T3681" t="s">
        <v>2906</v>
      </c>
      <c r="U3681" s="221">
        <f t="shared" si="115"/>
        <v>-13.558576816</v>
      </c>
    </row>
    <row r="3682" spans="1:21" hidden="1">
      <c r="A3682" s="55" t="str">
        <f t="shared" si="114"/>
        <v>Y0D61.2</v>
      </c>
      <c r="B3682" s="55">
        <f>VLOOKUP(J3682,'Mapping-CITI'!A:E,5,0)</f>
        <v>1.2</v>
      </c>
      <c r="D3682" s="42">
        <v>45016</v>
      </c>
      <c r="E3682" s="42">
        <v>45199</v>
      </c>
      <c r="F3682" t="s">
        <v>2906</v>
      </c>
      <c r="G3682" t="s">
        <v>2934</v>
      </c>
      <c r="H3682">
        <v>2110</v>
      </c>
      <c r="I3682" t="s">
        <v>2790</v>
      </c>
      <c r="J3682">
        <v>201412</v>
      </c>
      <c r="K3682" t="s">
        <v>2637</v>
      </c>
      <c r="L3682">
        <v>-422300.25</v>
      </c>
      <c r="M3682">
        <v>0</v>
      </c>
      <c r="N3682">
        <v>50917.53</v>
      </c>
      <c r="O3682">
        <v>-473217.78</v>
      </c>
      <c r="P3682" t="s">
        <v>607</v>
      </c>
      <c r="Q3682" s="191">
        <v>-473217.78</v>
      </c>
      <c r="R3682">
        <v>0</v>
      </c>
      <c r="S3682">
        <v>0</v>
      </c>
      <c r="T3682" t="s">
        <v>2906</v>
      </c>
      <c r="U3682" s="221">
        <f t="shared" si="115"/>
        <v>-5.0917530000000001E-3</v>
      </c>
    </row>
    <row r="3683" spans="1:21" hidden="1">
      <c r="A3683" s="55" t="str">
        <f t="shared" si="114"/>
        <v>Y0D60</v>
      </c>
      <c r="B3683" s="55">
        <f>VLOOKUP(J3683,'Mapping-CITI'!A:E,5,0)</f>
        <v>0</v>
      </c>
      <c r="D3683" s="42">
        <v>45016</v>
      </c>
      <c r="E3683" s="42">
        <v>45199</v>
      </c>
      <c r="F3683" t="s">
        <v>2906</v>
      </c>
      <c r="G3683" t="s">
        <v>2934</v>
      </c>
      <c r="H3683">
        <v>2250</v>
      </c>
      <c r="I3683" t="s">
        <v>2774</v>
      </c>
      <c r="J3683">
        <v>210103</v>
      </c>
      <c r="K3683" t="s">
        <v>2240</v>
      </c>
      <c r="L3683">
        <v>0</v>
      </c>
      <c r="M3683">
        <v>8343.26</v>
      </c>
      <c r="N3683">
        <v>8343.26</v>
      </c>
      <c r="O3683">
        <v>0</v>
      </c>
      <c r="P3683" t="s">
        <v>607</v>
      </c>
      <c r="Q3683">
        <v>0</v>
      </c>
      <c r="R3683">
        <v>8343.26</v>
      </c>
      <c r="S3683">
        <v>8343.26</v>
      </c>
      <c r="T3683" t="s">
        <v>2906</v>
      </c>
      <c r="U3683" s="221">
        <f t="shared" si="115"/>
        <v>0</v>
      </c>
    </row>
    <row r="3684" spans="1:21" hidden="1">
      <c r="A3684" s="55" t="str">
        <f t="shared" si="114"/>
        <v>Y0D60</v>
      </c>
      <c r="B3684" s="55">
        <f>VLOOKUP(J3684,'Mapping-CITI'!A:E,5,0)</f>
        <v>0</v>
      </c>
      <c r="D3684" s="42">
        <v>45016</v>
      </c>
      <c r="E3684" s="42">
        <v>45199</v>
      </c>
      <c r="F3684" t="s">
        <v>2906</v>
      </c>
      <c r="G3684" t="s">
        <v>2934</v>
      </c>
      <c r="H3684">
        <v>2250</v>
      </c>
      <c r="I3684" t="s">
        <v>2774</v>
      </c>
      <c r="J3684">
        <v>210106</v>
      </c>
      <c r="K3684" t="s">
        <v>2241</v>
      </c>
      <c r="L3684">
        <v>0</v>
      </c>
      <c r="M3684">
        <v>0</v>
      </c>
      <c r="N3684">
        <v>0</v>
      </c>
      <c r="O3684">
        <v>0</v>
      </c>
      <c r="P3684" t="s">
        <v>607</v>
      </c>
      <c r="Q3684">
        <v>0</v>
      </c>
      <c r="R3684">
        <v>0</v>
      </c>
      <c r="S3684">
        <v>0</v>
      </c>
      <c r="T3684" t="s">
        <v>2906</v>
      </c>
      <c r="U3684" s="221">
        <f t="shared" si="115"/>
        <v>0</v>
      </c>
    </row>
    <row r="3685" spans="1:21" hidden="1">
      <c r="A3685" s="55" t="str">
        <f t="shared" si="114"/>
        <v>Y0D60</v>
      </c>
      <c r="B3685" s="55">
        <f>VLOOKUP(J3685,'Mapping-CITI'!A:E,5,0)</f>
        <v>0</v>
      </c>
      <c r="D3685" s="42">
        <v>45016</v>
      </c>
      <c r="E3685" s="42">
        <v>45199</v>
      </c>
      <c r="F3685" t="s">
        <v>2906</v>
      </c>
      <c r="G3685" t="s">
        <v>2934</v>
      </c>
      <c r="H3685">
        <v>2250</v>
      </c>
      <c r="I3685" t="s">
        <v>2774</v>
      </c>
      <c r="J3685">
        <v>210117</v>
      </c>
      <c r="K3685" t="s">
        <v>2242</v>
      </c>
      <c r="L3685">
        <v>-1512204.82</v>
      </c>
      <c r="M3685">
        <v>12286384.66</v>
      </c>
      <c r="N3685">
        <v>12294736.119999999</v>
      </c>
      <c r="O3685">
        <v>-1520556.28</v>
      </c>
      <c r="P3685" t="s">
        <v>607</v>
      </c>
      <c r="Q3685">
        <v>-1520556.28</v>
      </c>
      <c r="R3685">
        <v>12273680.65</v>
      </c>
      <c r="S3685">
        <v>2903117.49</v>
      </c>
      <c r="T3685" t="s">
        <v>2906</v>
      </c>
      <c r="U3685" s="221">
        <f t="shared" si="115"/>
        <v>-8.3514599999990312E-4</v>
      </c>
    </row>
    <row r="3686" spans="1:21" hidden="1">
      <c r="A3686" s="55" t="str">
        <f t="shared" si="114"/>
        <v>Y0D60</v>
      </c>
      <c r="B3686" s="55">
        <f>VLOOKUP(J3686,'Mapping-CITI'!A:E,5,0)</f>
        <v>0</v>
      </c>
      <c r="D3686" s="42">
        <v>45016</v>
      </c>
      <c r="E3686" s="42">
        <v>45199</v>
      </c>
      <c r="F3686" t="s">
        <v>2906</v>
      </c>
      <c r="G3686" t="s">
        <v>2934</v>
      </c>
      <c r="H3686">
        <v>2250</v>
      </c>
      <c r="I3686" t="s">
        <v>2774</v>
      </c>
      <c r="J3686">
        <v>210132</v>
      </c>
      <c r="K3686" t="s">
        <v>2244</v>
      </c>
      <c r="L3686">
        <v>-2414.2600000000002</v>
      </c>
      <c r="M3686">
        <v>2414.2600000000002</v>
      </c>
      <c r="N3686">
        <v>0</v>
      </c>
      <c r="O3686">
        <v>0</v>
      </c>
      <c r="P3686" t="s">
        <v>607</v>
      </c>
      <c r="Q3686">
        <v>0</v>
      </c>
      <c r="R3686">
        <v>2414.2600000000002</v>
      </c>
      <c r="S3686">
        <v>0</v>
      </c>
      <c r="T3686" t="s">
        <v>2906</v>
      </c>
      <c r="U3686" s="221">
        <f t="shared" si="115"/>
        <v>2.4142600000000002E-4</v>
      </c>
    </row>
    <row r="3687" spans="1:21" hidden="1">
      <c r="A3687" s="55" t="str">
        <f t="shared" si="114"/>
        <v>Y0D60</v>
      </c>
      <c r="B3687" s="55">
        <f>VLOOKUP(J3687,'Mapping-CITI'!A:E,5,0)</f>
        <v>0</v>
      </c>
      <c r="D3687" s="42">
        <v>45016</v>
      </c>
      <c r="E3687" s="42">
        <v>45199</v>
      </c>
      <c r="F3687" t="s">
        <v>2906</v>
      </c>
      <c r="G3687" t="s">
        <v>2934</v>
      </c>
      <c r="H3687">
        <v>2250</v>
      </c>
      <c r="I3687" t="s">
        <v>2774</v>
      </c>
      <c r="J3687">
        <v>210138</v>
      </c>
      <c r="K3687" t="s">
        <v>2791</v>
      </c>
      <c r="L3687">
        <v>-1883.65</v>
      </c>
      <c r="M3687">
        <v>93318.36</v>
      </c>
      <c r="N3687">
        <v>83018.2</v>
      </c>
      <c r="O3687">
        <v>8416.51</v>
      </c>
      <c r="P3687" t="s">
        <v>607</v>
      </c>
      <c r="Q3687">
        <v>8416.51</v>
      </c>
      <c r="R3687">
        <v>93318.36</v>
      </c>
      <c r="S3687">
        <v>83018.2</v>
      </c>
      <c r="T3687" t="s">
        <v>2906</v>
      </c>
      <c r="U3687" s="221">
        <f t="shared" si="115"/>
        <v>1.0300160000000004E-3</v>
      </c>
    </row>
    <row r="3688" spans="1:21" hidden="1">
      <c r="A3688" s="55" t="str">
        <f t="shared" si="114"/>
        <v>Y0D60</v>
      </c>
      <c r="B3688" s="55">
        <f>VLOOKUP(J3688,'Mapping-CITI'!A:E,5,0)</f>
        <v>0</v>
      </c>
      <c r="D3688" s="42">
        <v>45016</v>
      </c>
      <c r="E3688" s="42">
        <v>45199</v>
      </c>
      <c r="F3688" t="s">
        <v>2906</v>
      </c>
      <c r="G3688" t="s">
        <v>2934</v>
      </c>
      <c r="H3688">
        <v>2250</v>
      </c>
      <c r="I3688" t="s">
        <v>2774</v>
      </c>
      <c r="J3688">
        <v>210140</v>
      </c>
      <c r="K3688" t="s">
        <v>2245</v>
      </c>
      <c r="L3688">
        <v>-55776.25</v>
      </c>
      <c r="M3688">
        <v>284597.82</v>
      </c>
      <c r="N3688">
        <v>222573.14</v>
      </c>
      <c r="O3688">
        <v>6248.43</v>
      </c>
      <c r="P3688" t="s">
        <v>607</v>
      </c>
      <c r="Q3688">
        <v>6248.43</v>
      </c>
      <c r="R3688">
        <v>284597.82</v>
      </c>
      <c r="S3688">
        <v>222573.14</v>
      </c>
      <c r="T3688" t="s">
        <v>2906</v>
      </c>
      <c r="U3688" s="221">
        <f t="shared" si="115"/>
        <v>6.2024679999999992E-3</v>
      </c>
    </row>
    <row r="3689" spans="1:21" hidden="1">
      <c r="A3689" s="55" t="str">
        <f t="shared" si="114"/>
        <v>Y0D60</v>
      </c>
      <c r="B3689" s="55">
        <f>VLOOKUP(J3689,'Mapping-CITI'!A:E,5,0)</f>
        <v>0</v>
      </c>
      <c r="D3689" s="42">
        <v>45016</v>
      </c>
      <c r="E3689" s="42">
        <v>45199</v>
      </c>
      <c r="F3689" t="s">
        <v>2906</v>
      </c>
      <c r="G3689" t="s">
        <v>2934</v>
      </c>
      <c r="H3689">
        <v>2250</v>
      </c>
      <c r="I3689" t="s">
        <v>2774</v>
      </c>
      <c r="J3689">
        <v>210210</v>
      </c>
      <c r="K3689" t="s">
        <v>2246</v>
      </c>
      <c r="L3689">
        <v>-3722185.74</v>
      </c>
      <c r="M3689">
        <v>17595514.079999998</v>
      </c>
      <c r="N3689">
        <v>16991712.629999999</v>
      </c>
      <c r="O3689">
        <v>-3118384.29</v>
      </c>
      <c r="P3689" t="s">
        <v>607</v>
      </c>
      <c r="Q3689">
        <v>-3118384.29</v>
      </c>
      <c r="R3689">
        <v>17595514.079999998</v>
      </c>
      <c r="S3689">
        <v>987842.69</v>
      </c>
      <c r="T3689" t="s">
        <v>2906</v>
      </c>
      <c r="U3689" s="221">
        <f t="shared" si="115"/>
        <v>6.0380144999999927E-2</v>
      </c>
    </row>
    <row r="3690" spans="1:21" hidden="1">
      <c r="A3690" s="55" t="str">
        <f t="shared" si="114"/>
        <v>Y0D60</v>
      </c>
      <c r="B3690" s="55">
        <f>VLOOKUP(J3690,'Mapping-CITI'!A:E,5,0)</f>
        <v>0</v>
      </c>
      <c r="D3690" s="42">
        <v>45016</v>
      </c>
      <c r="E3690" s="42">
        <v>45199</v>
      </c>
      <c r="F3690" t="s">
        <v>2906</v>
      </c>
      <c r="G3690" t="s">
        <v>2934</v>
      </c>
      <c r="H3690">
        <v>2250</v>
      </c>
      <c r="I3690" t="s">
        <v>2774</v>
      </c>
      <c r="J3690">
        <v>210419</v>
      </c>
      <c r="K3690" t="s">
        <v>2652</v>
      </c>
      <c r="L3690">
        <v>-1436.06</v>
      </c>
      <c r="M3690">
        <v>0</v>
      </c>
      <c r="N3690">
        <v>0</v>
      </c>
      <c r="O3690">
        <v>-1436.06</v>
      </c>
      <c r="P3690" t="s">
        <v>607</v>
      </c>
      <c r="Q3690">
        <v>-1436.06</v>
      </c>
      <c r="R3690">
        <v>0</v>
      </c>
      <c r="S3690">
        <v>0</v>
      </c>
      <c r="T3690" t="s">
        <v>2906</v>
      </c>
      <c r="U3690" s="221">
        <f t="shared" si="115"/>
        <v>0</v>
      </c>
    </row>
    <row r="3691" spans="1:21" hidden="1">
      <c r="A3691" s="55" t="str">
        <f t="shared" si="114"/>
        <v>Y0D60</v>
      </c>
      <c r="B3691" s="55">
        <f>VLOOKUP(J3691,'Mapping-CITI'!A:E,5,0)</f>
        <v>0</v>
      </c>
      <c r="D3691" s="42">
        <v>45016</v>
      </c>
      <c r="E3691" s="42">
        <v>45199</v>
      </c>
      <c r="F3691" t="s">
        <v>2906</v>
      </c>
      <c r="G3691" t="s">
        <v>2934</v>
      </c>
      <c r="H3691">
        <v>2250</v>
      </c>
      <c r="I3691" t="s">
        <v>2774</v>
      </c>
      <c r="J3691">
        <v>210667</v>
      </c>
      <c r="K3691" t="s">
        <v>2862</v>
      </c>
      <c r="L3691">
        <v>-140.33000000000001</v>
      </c>
      <c r="M3691">
        <v>84</v>
      </c>
      <c r="N3691">
        <v>13566</v>
      </c>
      <c r="O3691">
        <v>-13622.33</v>
      </c>
      <c r="P3691" t="s">
        <v>607</v>
      </c>
      <c r="Q3691">
        <v>-13622.33</v>
      </c>
      <c r="R3691">
        <v>84</v>
      </c>
      <c r="S3691">
        <v>13566</v>
      </c>
      <c r="T3691" t="s">
        <v>2906</v>
      </c>
      <c r="U3691" s="221">
        <f t="shared" si="115"/>
        <v>-1.3481999999999999E-3</v>
      </c>
    </row>
    <row r="3692" spans="1:21" hidden="1">
      <c r="A3692" s="55" t="str">
        <f t="shared" si="114"/>
        <v>Y0D60</v>
      </c>
      <c r="B3692" s="55">
        <f>VLOOKUP(J3692,'Mapping-CITI'!A:E,5,0)</f>
        <v>0</v>
      </c>
      <c r="D3692" s="42">
        <v>45016</v>
      </c>
      <c r="E3692" s="42">
        <v>45199</v>
      </c>
      <c r="F3692" t="s">
        <v>2906</v>
      </c>
      <c r="G3692" t="s">
        <v>2934</v>
      </c>
      <c r="H3692">
        <v>2250</v>
      </c>
      <c r="I3692" t="s">
        <v>2774</v>
      </c>
      <c r="J3692">
        <v>210766</v>
      </c>
      <c r="K3692" t="s">
        <v>2748</v>
      </c>
      <c r="L3692">
        <v>-16527.439999999999</v>
      </c>
      <c r="M3692">
        <v>66634.22</v>
      </c>
      <c r="N3692">
        <v>43052.4</v>
      </c>
      <c r="O3692">
        <v>7054.38</v>
      </c>
      <c r="P3692" t="s">
        <v>607</v>
      </c>
      <c r="Q3692">
        <v>7054.38</v>
      </c>
      <c r="R3692">
        <v>66523.19</v>
      </c>
      <c r="S3692">
        <v>0</v>
      </c>
      <c r="T3692" t="s">
        <v>2906</v>
      </c>
      <c r="U3692" s="221">
        <f t="shared" si="115"/>
        <v>2.3581819999999999E-3</v>
      </c>
    </row>
    <row r="3693" spans="1:21" hidden="1">
      <c r="A3693" s="55" t="str">
        <f t="shared" si="114"/>
        <v>Y0D60</v>
      </c>
      <c r="B3693" s="55">
        <f>VLOOKUP(J3693,'Mapping-CITI'!A:E,5,0)</f>
        <v>0</v>
      </c>
      <c r="D3693" s="42">
        <v>45016</v>
      </c>
      <c r="E3693" s="42">
        <v>45199</v>
      </c>
      <c r="F3693" t="s">
        <v>2906</v>
      </c>
      <c r="G3693" t="s">
        <v>2934</v>
      </c>
      <c r="H3693">
        <v>2250</v>
      </c>
      <c r="I3693" t="s">
        <v>2774</v>
      </c>
      <c r="J3693">
        <v>211103</v>
      </c>
      <c r="K3693" t="s">
        <v>2249</v>
      </c>
      <c r="L3693">
        <v>-6793.59</v>
      </c>
      <c r="M3693">
        <v>100052.63</v>
      </c>
      <c r="N3693">
        <v>100366.71</v>
      </c>
      <c r="O3693">
        <v>-7107.67</v>
      </c>
      <c r="P3693" t="s">
        <v>607</v>
      </c>
      <c r="Q3693">
        <v>-7107.67</v>
      </c>
      <c r="R3693">
        <v>100052.63</v>
      </c>
      <c r="S3693">
        <v>1.9</v>
      </c>
      <c r="T3693" t="s">
        <v>2906</v>
      </c>
      <c r="U3693" s="221">
        <f t="shared" si="115"/>
        <v>-3.1408000000000178E-5</v>
      </c>
    </row>
    <row r="3694" spans="1:21" hidden="1">
      <c r="A3694" s="55" t="str">
        <f t="shared" si="114"/>
        <v>Y0D60</v>
      </c>
      <c r="B3694" s="55">
        <f>VLOOKUP(J3694,'Mapping-CITI'!A:E,5,0)</f>
        <v>0</v>
      </c>
      <c r="D3694" s="42">
        <v>45016</v>
      </c>
      <c r="E3694" s="42">
        <v>45199</v>
      </c>
      <c r="F3694" t="s">
        <v>2906</v>
      </c>
      <c r="G3694" t="s">
        <v>2934</v>
      </c>
      <c r="H3694">
        <v>2250</v>
      </c>
      <c r="I3694" t="s">
        <v>2774</v>
      </c>
      <c r="J3694">
        <v>211106</v>
      </c>
      <c r="K3694" t="s">
        <v>2250</v>
      </c>
      <c r="L3694">
        <v>2217.65</v>
      </c>
      <c r="M3694">
        <v>1092822.3899999999</v>
      </c>
      <c r="N3694">
        <v>1169346.68</v>
      </c>
      <c r="O3694">
        <v>-74306.64</v>
      </c>
      <c r="P3694" t="s">
        <v>607</v>
      </c>
      <c r="Q3694">
        <v>-74306.64</v>
      </c>
      <c r="R3694">
        <v>1092822.3899999999</v>
      </c>
      <c r="S3694">
        <v>1169346.68</v>
      </c>
      <c r="T3694" t="s">
        <v>2906</v>
      </c>
      <c r="U3694" s="221">
        <f t="shared" si="115"/>
        <v>-7.652429000000004E-3</v>
      </c>
    </row>
    <row r="3695" spans="1:21" hidden="1">
      <c r="A3695" s="55" t="str">
        <f t="shared" si="114"/>
        <v>Y0D60</v>
      </c>
      <c r="B3695" s="55">
        <f>VLOOKUP(J3695,'Mapping-CITI'!A:E,5,0)</f>
        <v>0</v>
      </c>
      <c r="D3695" s="42">
        <v>45016</v>
      </c>
      <c r="E3695" s="42">
        <v>45199</v>
      </c>
      <c r="F3695" t="s">
        <v>2906</v>
      </c>
      <c r="G3695" t="s">
        <v>2934</v>
      </c>
      <c r="H3695">
        <v>2250</v>
      </c>
      <c r="I3695" t="s">
        <v>2774</v>
      </c>
      <c r="J3695">
        <v>211121</v>
      </c>
      <c r="K3695" t="s">
        <v>2252</v>
      </c>
      <c r="L3695">
        <v>-5613.81</v>
      </c>
      <c r="M3695">
        <v>722891</v>
      </c>
      <c r="N3695">
        <v>754661</v>
      </c>
      <c r="O3695">
        <v>-37383.81</v>
      </c>
      <c r="P3695" t="s">
        <v>607</v>
      </c>
      <c r="Q3695">
        <v>-37383.81</v>
      </c>
      <c r="R3695">
        <v>722891</v>
      </c>
      <c r="S3695">
        <v>0</v>
      </c>
      <c r="T3695" t="s">
        <v>2906</v>
      </c>
      <c r="U3695" s="221">
        <f t="shared" si="115"/>
        <v>-3.1770000000000001E-3</v>
      </c>
    </row>
    <row r="3696" spans="1:21" hidden="1">
      <c r="A3696" s="55" t="str">
        <f t="shared" si="114"/>
        <v>Y0D60</v>
      </c>
      <c r="B3696" s="55">
        <f>VLOOKUP(J3696,'Mapping-CITI'!A:E,5,0)</f>
        <v>0</v>
      </c>
      <c r="D3696" s="42">
        <v>45016</v>
      </c>
      <c r="E3696" s="42">
        <v>45199</v>
      </c>
      <c r="F3696" t="s">
        <v>2906</v>
      </c>
      <c r="G3696" t="s">
        <v>2934</v>
      </c>
      <c r="H3696">
        <v>2250</v>
      </c>
      <c r="I3696" t="s">
        <v>2774</v>
      </c>
      <c r="J3696">
        <v>211146</v>
      </c>
      <c r="K3696" t="s">
        <v>2749</v>
      </c>
      <c r="L3696">
        <v>-408730.82</v>
      </c>
      <c r="M3696">
        <v>433611</v>
      </c>
      <c r="N3696">
        <v>27519</v>
      </c>
      <c r="O3696">
        <v>-2638.82</v>
      </c>
      <c r="P3696" t="s">
        <v>607</v>
      </c>
      <c r="Q3696">
        <v>-2638.82</v>
      </c>
      <c r="R3696">
        <v>433611</v>
      </c>
      <c r="S3696">
        <v>27519</v>
      </c>
      <c r="T3696" t="s">
        <v>2906</v>
      </c>
      <c r="U3696" s="221">
        <f t="shared" si="115"/>
        <v>4.0609199999999998E-2</v>
      </c>
    </row>
    <row r="3697" spans="1:21" hidden="1">
      <c r="A3697" s="55" t="str">
        <f t="shared" si="114"/>
        <v>Y0D60</v>
      </c>
      <c r="B3697" s="55">
        <f>VLOOKUP(J3697,'Mapping-CITI'!A:E,5,0)</f>
        <v>0</v>
      </c>
      <c r="D3697" s="42">
        <v>45016</v>
      </c>
      <c r="E3697" s="42">
        <v>45199</v>
      </c>
      <c r="F3697" t="s">
        <v>2906</v>
      </c>
      <c r="G3697" t="s">
        <v>2934</v>
      </c>
      <c r="H3697">
        <v>2250</v>
      </c>
      <c r="I3697" t="s">
        <v>2774</v>
      </c>
      <c r="J3697">
        <v>211172</v>
      </c>
      <c r="K3697" t="s">
        <v>2262</v>
      </c>
      <c r="L3697">
        <v>-811211.86</v>
      </c>
      <c r="M3697">
        <v>2008277.58</v>
      </c>
      <c r="N3697">
        <v>2175873.7400000002</v>
      </c>
      <c r="O3697">
        <v>-978808.02</v>
      </c>
      <c r="P3697" t="s">
        <v>607</v>
      </c>
      <c r="Q3697">
        <v>-978808.02</v>
      </c>
      <c r="R3697">
        <v>2008277.58</v>
      </c>
      <c r="S3697">
        <v>88855.12</v>
      </c>
      <c r="T3697" t="s">
        <v>2906</v>
      </c>
      <c r="U3697" s="221">
        <f t="shared" si="115"/>
        <v>-1.6759616000000015E-2</v>
      </c>
    </row>
    <row r="3698" spans="1:21" hidden="1">
      <c r="A3698" s="55" t="str">
        <f t="shared" si="114"/>
        <v>Y0D60</v>
      </c>
      <c r="B3698" s="55">
        <f>VLOOKUP(J3698,'Mapping-CITI'!A:E,5,0)</f>
        <v>0</v>
      </c>
      <c r="D3698" s="42">
        <v>45016</v>
      </c>
      <c r="E3698" s="42">
        <v>45199</v>
      </c>
      <c r="F3698" t="s">
        <v>2906</v>
      </c>
      <c r="G3698" t="s">
        <v>2934</v>
      </c>
      <c r="H3698">
        <v>2250</v>
      </c>
      <c r="I3698" t="s">
        <v>2774</v>
      </c>
      <c r="J3698">
        <v>211177</v>
      </c>
      <c r="K3698" t="s">
        <v>2267</v>
      </c>
      <c r="L3698">
        <v>-443815.64</v>
      </c>
      <c r="M3698">
        <v>0</v>
      </c>
      <c r="N3698">
        <v>0</v>
      </c>
      <c r="O3698">
        <v>-443815.64</v>
      </c>
      <c r="P3698" t="s">
        <v>607</v>
      </c>
      <c r="Q3698">
        <v>-443815.64</v>
      </c>
      <c r="R3698">
        <v>0</v>
      </c>
      <c r="S3698">
        <v>0</v>
      </c>
      <c r="T3698" t="s">
        <v>2906</v>
      </c>
      <c r="U3698" s="221">
        <f t="shared" si="115"/>
        <v>0</v>
      </c>
    </row>
    <row r="3699" spans="1:21" hidden="1">
      <c r="A3699" s="55" t="str">
        <f t="shared" si="114"/>
        <v>Y0D60</v>
      </c>
      <c r="B3699" s="55">
        <f>VLOOKUP(J3699,'Mapping-CITI'!A:E,5,0)</f>
        <v>0</v>
      </c>
      <c r="D3699" s="42">
        <v>45016</v>
      </c>
      <c r="E3699" s="42">
        <v>45199</v>
      </c>
      <c r="F3699" t="s">
        <v>2906</v>
      </c>
      <c r="G3699" t="s">
        <v>2934</v>
      </c>
      <c r="H3699">
        <v>2250</v>
      </c>
      <c r="I3699" t="s">
        <v>2774</v>
      </c>
      <c r="J3699">
        <v>211632</v>
      </c>
      <c r="K3699" t="s">
        <v>2543</v>
      </c>
      <c r="L3699">
        <v>43863.14</v>
      </c>
      <c r="M3699">
        <v>64133.93</v>
      </c>
      <c r="N3699">
        <v>87296.43</v>
      </c>
      <c r="O3699">
        <v>20700.64</v>
      </c>
      <c r="P3699" t="s">
        <v>607</v>
      </c>
      <c r="Q3699">
        <v>20700.64</v>
      </c>
      <c r="R3699">
        <v>64133.93</v>
      </c>
      <c r="S3699">
        <v>87296.43</v>
      </c>
      <c r="T3699" t="s">
        <v>2906</v>
      </c>
      <c r="U3699" s="221">
        <f t="shared" si="115"/>
        <v>-2.3162499999999993E-3</v>
      </c>
    </row>
    <row r="3700" spans="1:21" hidden="1">
      <c r="A3700" s="55" t="str">
        <f t="shared" si="114"/>
        <v>Y0D60</v>
      </c>
      <c r="B3700" s="55">
        <f>VLOOKUP(J3700,'Mapping-CITI'!A:E,5,0)</f>
        <v>0</v>
      </c>
      <c r="D3700" s="42">
        <v>45016</v>
      </c>
      <c r="E3700" s="42">
        <v>45199</v>
      </c>
      <c r="F3700" t="s">
        <v>2906</v>
      </c>
      <c r="G3700" t="s">
        <v>2934</v>
      </c>
      <c r="H3700">
        <v>2250</v>
      </c>
      <c r="I3700" t="s">
        <v>2774</v>
      </c>
      <c r="J3700">
        <v>211658</v>
      </c>
      <c r="K3700" t="s">
        <v>2747</v>
      </c>
      <c r="L3700">
        <v>166.56</v>
      </c>
      <c r="M3700">
        <v>181134</v>
      </c>
      <c r="N3700">
        <v>181134</v>
      </c>
      <c r="O3700">
        <v>166.56</v>
      </c>
      <c r="P3700" t="s">
        <v>607</v>
      </c>
      <c r="Q3700">
        <v>166.56</v>
      </c>
      <c r="R3700">
        <v>181134</v>
      </c>
      <c r="S3700">
        <v>181134</v>
      </c>
      <c r="T3700" t="s">
        <v>2906</v>
      </c>
      <c r="U3700" s="221">
        <f t="shared" si="115"/>
        <v>0</v>
      </c>
    </row>
    <row r="3701" spans="1:21" hidden="1">
      <c r="A3701" s="55" t="str">
        <f t="shared" si="114"/>
        <v>Y0D60</v>
      </c>
      <c r="B3701" s="55">
        <f>VLOOKUP(J3701,'Mapping-CITI'!A:E,5,0)</f>
        <v>0</v>
      </c>
      <c r="D3701" s="42">
        <v>45016</v>
      </c>
      <c r="E3701" s="42">
        <v>45199</v>
      </c>
      <c r="F3701" t="s">
        <v>2906</v>
      </c>
      <c r="G3701" t="s">
        <v>2934</v>
      </c>
      <c r="H3701">
        <v>2220</v>
      </c>
      <c r="I3701" t="s">
        <v>2775</v>
      </c>
      <c r="J3701">
        <v>260118</v>
      </c>
      <c r="K3701" t="s">
        <v>2275</v>
      </c>
      <c r="L3701">
        <v>0</v>
      </c>
      <c r="M3701">
        <v>21606137075.299999</v>
      </c>
      <c r="N3701">
        <v>21606137075.299999</v>
      </c>
      <c r="O3701">
        <v>0</v>
      </c>
      <c r="P3701" t="s">
        <v>607</v>
      </c>
      <c r="Q3701">
        <v>0</v>
      </c>
      <c r="R3701">
        <v>0</v>
      </c>
      <c r="S3701">
        <v>0</v>
      </c>
      <c r="T3701" t="s">
        <v>2906</v>
      </c>
      <c r="U3701" s="221">
        <f t="shared" si="115"/>
        <v>0</v>
      </c>
    </row>
    <row r="3702" spans="1:21" hidden="1">
      <c r="A3702" s="55" t="str">
        <f t="shared" si="114"/>
        <v>Y0D60</v>
      </c>
      <c r="B3702" s="55">
        <f>VLOOKUP(J3702,'Mapping-CITI'!A:E,5,0)</f>
        <v>0</v>
      </c>
      <c r="D3702" s="42">
        <v>45016</v>
      </c>
      <c r="E3702" s="42">
        <v>45199</v>
      </c>
      <c r="F3702" t="s">
        <v>2906</v>
      </c>
      <c r="G3702" t="s">
        <v>2934</v>
      </c>
      <c r="H3702">
        <v>2220</v>
      </c>
      <c r="I3702" t="s">
        <v>2775</v>
      </c>
      <c r="J3702">
        <v>260120</v>
      </c>
      <c r="K3702" t="s">
        <v>2276</v>
      </c>
      <c r="L3702">
        <v>0</v>
      </c>
      <c r="M3702">
        <v>93545200</v>
      </c>
      <c r="N3702">
        <v>93545200</v>
      </c>
      <c r="O3702">
        <v>0</v>
      </c>
      <c r="P3702" t="s">
        <v>607</v>
      </c>
      <c r="Q3702">
        <v>0</v>
      </c>
      <c r="R3702">
        <v>0</v>
      </c>
      <c r="S3702">
        <v>0</v>
      </c>
      <c r="T3702" t="s">
        <v>2906</v>
      </c>
      <c r="U3702" s="221">
        <f t="shared" si="115"/>
        <v>0</v>
      </c>
    </row>
    <row r="3703" spans="1:21" hidden="1">
      <c r="A3703" s="55" t="str">
        <f t="shared" si="114"/>
        <v>Y0D60</v>
      </c>
      <c r="B3703" s="55">
        <f>VLOOKUP(J3703,'Mapping-CITI'!A:E,5,0)</f>
        <v>0</v>
      </c>
      <c r="D3703" s="42">
        <v>45016</v>
      </c>
      <c r="E3703" s="42">
        <v>45199</v>
      </c>
      <c r="F3703" t="s">
        <v>2906</v>
      </c>
      <c r="G3703" t="s">
        <v>2934</v>
      </c>
      <c r="H3703">
        <v>2220</v>
      </c>
      <c r="I3703" t="s">
        <v>2775</v>
      </c>
      <c r="J3703">
        <v>260124</v>
      </c>
      <c r="K3703" t="s">
        <v>2279</v>
      </c>
      <c r="L3703">
        <v>-150677750</v>
      </c>
      <c r="M3703">
        <v>4151636374.9899998</v>
      </c>
      <c r="N3703">
        <v>4000958624.9899998</v>
      </c>
      <c r="O3703">
        <v>0</v>
      </c>
      <c r="P3703" t="s">
        <v>607</v>
      </c>
      <c r="Q3703">
        <v>0</v>
      </c>
      <c r="R3703">
        <v>0</v>
      </c>
      <c r="S3703">
        <v>0</v>
      </c>
      <c r="T3703" t="s">
        <v>2906</v>
      </c>
      <c r="U3703" s="221">
        <f t="shared" si="115"/>
        <v>15.067774999999999</v>
      </c>
    </row>
    <row r="3704" spans="1:21" hidden="1">
      <c r="A3704" s="55" t="str">
        <f t="shared" si="114"/>
        <v>Y0D60</v>
      </c>
      <c r="B3704" s="55">
        <f>VLOOKUP(J3704,'Mapping-CITI'!A:E,5,0)</f>
        <v>0</v>
      </c>
      <c r="D3704" s="42">
        <v>45016</v>
      </c>
      <c r="E3704" s="42">
        <v>45199</v>
      </c>
      <c r="F3704" t="s">
        <v>2906</v>
      </c>
      <c r="G3704" t="s">
        <v>2934</v>
      </c>
      <c r="H3704">
        <v>2220</v>
      </c>
      <c r="I3704" t="s">
        <v>2775</v>
      </c>
      <c r="J3704">
        <v>260126</v>
      </c>
      <c r="K3704" t="s">
        <v>2280</v>
      </c>
      <c r="L3704">
        <v>0</v>
      </c>
      <c r="M3704">
        <v>2054506679.23</v>
      </c>
      <c r="N3704">
        <v>2054506679.23</v>
      </c>
      <c r="O3704">
        <v>0</v>
      </c>
      <c r="P3704" t="s">
        <v>607</v>
      </c>
      <c r="Q3704">
        <v>0</v>
      </c>
      <c r="R3704">
        <v>0</v>
      </c>
      <c r="S3704">
        <v>0</v>
      </c>
      <c r="T3704" t="s">
        <v>2906</v>
      </c>
      <c r="U3704" s="221">
        <f t="shared" si="115"/>
        <v>0</v>
      </c>
    </row>
    <row r="3705" spans="1:21" hidden="1">
      <c r="A3705" s="55" t="str">
        <f t="shared" si="114"/>
        <v>Y0D60</v>
      </c>
      <c r="B3705" s="55">
        <f>VLOOKUP(J3705,'Mapping-CITI'!A:E,5,0)</f>
        <v>0</v>
      </c>
      <c r="D3705" s="42">
        <v>45016</v>
      </c>
      <c r="E3705" s="42">
        <v>45199</v>
      </c>
      <c r="F3705" t="s">
        <v>2906</v>
      </c>
      <c r="G3705" t="s">
        <v>2934</v>
      </c>
      <c r="H3705">
        <v>2240</v>
      </c>
      <c r="I3705" t="s">
        <v>2795</v>
      </c>
      <c r="J3705">
        <v>260202</v>
      </c>
      <c r="K3705" t="s">
        <v>2281</v>
      </c>
      <c r="L3705">
        <v>-11</v>
      </c>
      <c r="M3705">
        <v>738555848.16999996</v>
      </c>
      <c r="N3705">
        <v>738555848.16999996</v>
      </c>
      <c r="O3705">
        <v>-11</v>
      </c>
      <c r="P3705" t="s">
        <v>607</v>
      </c>
      <c r="Q3705">
        <v>-11</v>
      </c>
      <c r="R3705">
        <v>0</v>
      </c>
      <c r="S3705">
        <v>0</v>
      </c>
      <c r="T3705" t="s">
        <v>2906</v>
      </c>
      <c r="U3705" s="221">
        <f t="shared" si="115"/>
        <v>0</v>
      </c>
    </row>
    <row r="3706" spans="1:21" hidden="1">
      <c r="A3706" s="55" t="str">
        <f t="shared" si="114"/>
        <v>Y0D60</v>
      </c>
      <c r="B3706" s="55">
        <f>VLOOKUP(J3706,'Mapping-CITI'!A:E,5,0)</f>
        <v>0</v>
      </c>
      <c r="D3706" s="42">
        <v>45016</v>
      </c>
      <c r="E3706" s="42">
        <v>45199</v>
      </c>
      <c r="F3706" t="s">
        <v>2906</v>
      </c>
      <c r="G3706" t="s">
        <v>2934</v>
      </c>
      <c r="H3706">
        <v>2240</v>
      </c>
      <c r="I3706" t="s">
        <v>2795</v>
      </c>
      <c r="J3706">
        <v>260221</v>
      </c>
      <c r="K3706" t="s">
        <v>2282</v>
      </c>
      <c r="L3706">
        <v>0.65</v>
      </c>
      <c r="M3706">
        <v>60948145.890000001</v>
      </c>
      <c r="N3706">
        <v>61309975.259999998</v>
      </c>
      <c r="O3706">
        <v>-361828.72</v>
      </c>
      <c r="P3706" t="s">
        <v>607</v>
      </c>
      <c r="Q3706">
        <v>-361828.72</v>
      </c>
      <c r="R3706">
        <v>60948145.890000001</v>
      </c>
      <c r="S3706">
        <v>0</v>
      </c>
      <c r="T3706" t="s">
        <v>2906</v>
      </c>
      <c r="U3706" s="221">
        <f t="shared" si="115"/>
        <v>-3.6182936999999735E-2</v>
      </c>
    </row>
    <row r="3707" spans="1:21" hidden="1">
      <c r="A3707" s="55" t="str">
        <f t="shared" si="114"/>
        <v>Y0D60</v>
      </c>
      <c r="B3707" s="55">
        <f>VLOOKUP(J3707,'Mapping-CITI'!A:E,5,0)</f>
        <v>0</v>
      </c>
      <c r="D3707" s="42">
        <v>45016</v>
      </c>
      <c r="E3707" s="42">
        <v>45199</v>
      </c>
      <c r="F3707" t="s">
        <v>2906</v>
      </c>
      <c r="G3707" t="s">
        <v>2934</v>
      </c>
      <c r="H3707">
        <v>2240</v>
      </c>
      <c r="I3707" t="s">
        <v>2795</v>
      </c>
      <c r="J3707">
        <v>260222</v>
      </c>
      <c r="K3707" t="s">
        <v>2283</v>
      </c>
      <c r="L3707">
        <v>0</v>
      </c>
      <c r="M3707">
        <v>674192614.13999999</v>
      </c>
      <c r="N3707">
        <v>675020914.90999997</v>
      </c>
      <c r="O3707">
        <v>-828300.77</v>
      </c>
      <c r="P3707" t="s">
        <v>607</v>
      </c>
      <c r="Q3707">
        <v>-828300.77</v>
      </c>
      <c r="R3707">
        <v>672719921.92999995</v>
      </c>
      <c r="S3707">
        <v>0</v>
      </c>
      <c r="T3707" t="s">
        <v>2906</v>
      </c>
      <c r="U3707" s="221">
        <f t="shared" si="115"/>
        <v>-8.2830076999998087E-2</v>
      </c>
    </row>
    <row r="3708" spans="1:21" hidden="1">
      <c r="A3708" s="55" t="str">
        <f t="shared" si="114"/>
        <v>Y0D60</v>
      </c>
      <c r="B3708" s="55">
        <f>VLOOKUP(J3708,'Mapping-CITI'!A:E,5,0)</f>
        <v>0</v>
      </c>
      <c r="D3708" s="42">
        <v>45016</v>
      </c>
      <c r="E3708" s="42">
        <v>45199</v>
      </c>
      <c r="F3708" t="s">
        <v>2906</v>
      </c>
      <c r="G3708" t="s">
        <v>2934</v>
      </c>
      <c r="H3708">
        <v>2140</v>
      </c>
      <c r="I3708" t="s">
        <v>2806</v>
      </c>
      <c r="J3708">
        <v>260802</v>
      </c>
      <c r="K3708" t="s">
        <v>2284</v>
      </c>
      <c r="L3708">
        <v>-10.99</v>
      </c>
      <c r="M3708">
        <v>289855.27</v>
      </c>
      <c r="N3708">
        <v>289856.23</v>
      </c>
      <c r="O3708">
        <v>-11.95</v>
      </c>
      <c r="P3708" t="s">
        <v>607</v>
      </c>
      <c r="Q3708">
        <v>-11.95</v>
      </c>
      <c r="R3708">
        <v>114540.85</v>
      </c>
      <c r="S3708">
        <v>289856.23</v>
      </c>
      <c r="T3708" t="s">
        <v>2906</v>
      </c>
      <c r="U3708" s="221">
        <f t="shared" si="115"/>
        <v>-9.5999999996274709E-8</v>
      </c>
    </row>
    <row r="3709" spans="1:21" hidden="1">
      <c r="A3709" s="55" t="str">
        <f t="shared" si="114"/>
        <v>Y0D60</v>
      </c>
      <c r="B3709" s="55">
        <f>VLOOKUP(J3709,'Mapping-CITI'!A:E,5,0)</f>
        <v>0</v>
      </c>
      <c r="D3709" s="42">
        <v>45016</v>
      </c>
      <c r="E3709" s="42">
        <v>45199</v>
      </c>
      <c r="F3709" t="s">
        <v>2906</v>
      </c>
      <c r="G3709" t="s">
        <v>2934</v>
      </c>
      <c r="H3709">
        <v>2140</v>
      </c>
      <c r="I3709" t="s">
        <v>2806</v>
      </c>
      <c r="J3709">
        <v>260815</v>
      </c>
      <c r="K3709" t="s">
        <v>2286</v>
      </c>
      <c r="L3709">
        <v>-4682.6000000000004</v>
      </c>
      <c r="M3709">
        <v>0</v>
      </c>
      <c r="N3709">
        <v>0</v>
      </c>
      <c r="O3709">
        <v>-4682.6000000000004</v>
      </c>
      <c r="P3709" t="s">
        <v>607</v>
      </c>
      <c r="Q3709">
        <v>-4682.6000000000004</v>
      </c>
      <c r="R3709">
        <v>0</v>
      </c>
      <c r="S3709">
        <v>0</v>
      </c>
      <c r="T3709" t="s">
        <v>2906</v>
      </c>
      <c r="U3709" s="221">
        <f t="shared" si="115"/>
        <v>0</v>
      </c>
    </row>
    <row r="3710" spans="1:21" hidden="1">
      <c r="A3710" s="55" t="str">
        <f t="shared" si="114"/>
        <v>Y0D60</v>
      </c>
      <c r="B3710" s="55">
        <f>VLOOKUP(J3710,'Mapping-CITI'!A:E,5,0)</f>
        <v>0</v>
      </c>
      <c r="D3710" s="42">
        <v>45016</v>
      </c>
      <c r="E3710" s="42">
        <v>45199</v>
      </c>
      <c r="F3710" t="s">
        <v>2906</v>
      </c>
      <c r="G3710" t="s">
        <v>2934</v>
      </c>
      <c r="H3710">
        <v>2250</v>
      </c>
      <c r="I3710" t="s">
        <v>2774</v>
      </c>
      <c r="J3710">
        <v>260836</v>
      </c>
      <c r="K3710" t="s">
        <v>2705</v>
      </c>
      <c r="L3710">
        <v>-95902.92</v>
      </c>
      <c r="M3710">
        <v>1099686.68</v>
      </c>
      <c r="N3710">
        <v>1140362.6000000001</v>
      </c>
      <c r="O3710">
        <v>-136578.84</v>
      </c>
      <c r="P3710" t="s">
        <v>607</v>
      </c>
      <c r="Q3710">
        <v>-136578.84</v>
      </c>
      <c r="R3710">
        <v>1098543.3999999999</v>
      </c>
      <c r="S3710">
        <v>295112.03999999998</v>
      </c>
      <c r="T3710" t="s">
        <v>2906</v>
      </c>
      <c r="U3710" s="221">
        <f t="shared" si="115"/>
        <v>-4.0675920000000157E-3</v>
      </c>
    </row>
    <row r="3711" spans="1:21" hidden="1">
      <c r="A3711" s="55" t="str">
        <f t="shared" si="114"/>
        <v>Y0D60</v>
      </c>
      <c r="B3711" s="55">
        <f>VLOOKUP(J3711,'Mapping-CITI'!A:E,5,0)</f>
        <v>0</v>
      </c>
      <c r="D3711" s="42">
        <v>45016</v>
      </c>
      <c r="E3711" s="42">
        <v>45199</v>
      </c>
      <c r="F3711" t="s">
        <v>2906</v>
      </c>
      <c r="G3711" t="s">
        <v>2934</v>
      </c>
      <c r="H3711">
        <v>2250</v>
      </c>
      <c r="I3711" t="s">
        <v>2774</v>
      </c>
      <c r="J3711">
        <v>260837</v>
      </c>
      <c r="K3711" t="s">
        <v>2706</v>
      </c>
      <c r="L3711">
        <v>-95902.92</v>
      </c>
      <c r="M3711">
        <v>1099686.68</v>
      </c>
      <c r="N3711">
        <v>1140362.6000000001</v>
      </c>
      <c r="O3711">
        <v>-136578.84</v>
      </c>
      <c r="P3711" t="s">
        <v>607</v>
      </c>
      <c r="Q3711">
        <v>-136578.84</v>
      </c>
      <c r="R3711">
        <v>1098543.3999999999</v>
      </c>
      <c r="S3711">
        <v>295112.03999999998</v>
      </c>
      <c r="T3711" t="s">
        <v>2906</v>
      </c>
      <c r="U3711" s="221">
        <f t="shared" si="115"/>
        <v>-4.0675920000000157E-3</v>
      </c>
    </row>
    <row r="3712" spans="1:21" hidden="1">
      <c r="A3712" s="55" t="str">
        <f t="shared" si="114"/>
        <v>Y0D60</v>
      </c>
      <c r="B3712" s="55">
        <f>VLOOKUP(J3712,'Mapping-CITI'!A:E,5,0)</f>
        <v>0</v>
      </c>
      <c r="D3712" s="42">
        <v>45016</v>
      </c>
      <c r="E3712" s="42">
        <v>45199</v>
      </c>
      <c r="F3712" t="s">
        <v>2906</v>
      </c>
      <c r="G3712" t="s">
        <v>2934</v>
      </c>
      <c r="H3712">
        <v>2220</v>
      </c>
      <c r="I3712" t="s">
        <v>2775</v>
      </c>
      <c r="J3712">
        <v>260902</v>
      </c>
      <c r="K3712" t="s">
        <v>2287</v>
      </c>
      <c r="L3712">
        <v>-0.16</v>
      </c>
      <c r="M3712">
        <v>0</v>
      </c>
      <c r="N3712">
        <v>0</v>
      </c>
      <c r="O3712">
        <v>-0.16</v>
      </c>
      <c r="P3712" t="s">
        <v>607</v>
      </c>
      <c r="Q3712">
        <v>-0.16</v>
      </c>
      <c r="R3712">
        <v>0</v>
      </c>
      <c r="S3712">
        <v>0</v>
      </c>
      <c r="T3712" t="s">
        <v>2906</v>
      </c>
      <c r="U3712" s="221">
        <f t="shared" si="115"/>
        <v>0</v>
      </c>
    </row>
    <row r="3713" spans="1:21" hidden="1">
      <c r="A3713" s="55" t="str">
        <f t="shared" si="114"/>
        <v>Y0D60</v>
      </c>
      <c r="B3713" s="55">
        <f>VLOOKUP(J3713,'Mapping-CITI'!A:E,5,0)</f>
        <v>0</v>
      </c>
      <c r="D3713" s="42">
        <v>45016</v>
      </c>
      <c r="E3713" s="42">
        <v>45199</v>
      </c>
      <c r="F3713" t="s">
        <v>2906</v>
      </c>
      <c r="G3713" t="s">
        <v>2934</v>
      </c>
      <c r="H3713">
        <v>2140</v>
      </c>
      <c r="I3713" t="s">
        <v>2806</v>
      </c>
      <c r="J3713">
        <v>260905</v>
      </c>
      <c r="K3713" t="s">
        <v>2288</v>
      </c>
      <c r="L3713">
        <v>-11608.63</v>
      </c>
      <c r="M3713">
        <v>0</v>
      </c>
      <c r="N3713">
        <v>0</v>
      </c>
      <c r="O3713">
        <v>-11608.63</v>
      </c>
      <c r="P3713" t="s">
        <v>607</v>
      </c>
      <c r="Q3713">
        <v>-11608.63</v>
      </c>
      <c r="R3713">
        <v>0</v>
      </c>
      <c r="S3713">
        <v>0</v>
      </c>
      <c r="T3713" t="s">
        <v>2906</v>
      </c>
      <c r="U3713" s="221">
        <f t="shared" si="115"/>
        <v>0</v>
      </c>
    </row>
    <row r="3714" spans="1:21" hidden="1">
      <c r="A3714" s="55" t="str">
        <f t="shared" si="114"/>
        <v>Y0D6Ignore</v>
      </c>
      <c r="B3714" s="55" t="str">
        <f>VLOOKUP(J3714,'Mapping-CITI'!A:E,5,0)</f>
        <v>Ignore</v>
      </c>
      <c r="D3714" s="42">
        <v>45016</v>
      </c>
      <c r="E3714" s="42">
        <v>45199</v>
      </c>
      <c r="F3714" t="s">
        <v>2906</v>
      </c>
      <c r="G3714" t="s">
        <v>2934</v>
      </c>
      <c r="H3714">
        <v>2250</v>
      </c>
      <c r="I3714" t="s">
        <v>2774</v>
      </c>
      <c r="J3714">
        <v>260911</v>
      </c>
      <c r="K3714" t="s">
        <v>4267</v>
      </c>
      <c r="L3714">
        <v>0</v>
      </c>
      <c r="M3714">
        <v>60074.16</v>
      </c>
      <c r="N3714">
        <v>60074.16</v>
      </c>
      <c r="O3714">
        <v>0</v>
      </c>
      <c r="P3714" t="s">
        <v>607</v>
      </c>
      <c r="Q3714">
        <v>0</v>
      </c>
      <c r="R3714">
        <v>60074.16</v>
      </c>
      <c r="S3714">
        <v>60074.16</v>
      </c>
      <c r="T3714" t="s">
        <v>2906</v>
      </c>
      <c r="U3714" s="221">
        <f t="shared" si="115"/>
        <v>0</v>
      </c>
    </row>
    <row r="3715" spans="1:21" hidden="1">
      <c r="A3715" s="55" t="str">
        <f t="shared" ref="A3715:A3778" si="116">F3715&amp;B3715</f>
        <v>Y0D60</v>
      </c>
      <c r="B3715" s="55">
        <f>VLOOKUP(J3715,'Mapping-CITI'!A:E,5,0)</f>
        <v>0</v>
      </c>
      <c r="D3715" s="42">
        <v>45016</v>
      </c>
      <c r="E3715" s="42">
        <v>45199</v>
      </c>
      <c r="F3715" t="s">
        <v>2906</v>
      </c>
      <c r="G3715" t="s">
        <v>2934</v>
      </c>
      <c r="H3715">
        <v>2250</v>
      </c>
      <c r="I3715" t="s">
        <v>2774</v>
      </c>
      <c r="J3715">
        <v>260930</v>
      </c>
      <c r="K3715" t="s">
        <v>2291</v>
      </c>
      <c r="L3715">
        <v>0</v>
      </c>
      <c r="M3715">
        <v>0</v>
      </c>
      <c r="N3715">
        <v>0</v>
      </c>
      <c r="O3715">
        <v>0</v>
      </c>
      <c r="P3715" t="s">
        <v>607</v>
      </c>
      <c r="Q3715">
        <v>0</v>
      </c>
      <c r="R3715">
        <v>0</v>
      </c>
      <c r="S3715">
        <v>0</v>
      </c>
      <c r="T3715" t="s">
        <v>2906</v>
      </c>
      <c r="U3715" s="221">
        <f t="shared" ref="U3715:U3778" si="117">(M3715-N3715)/10^7</f>
        <v>0</v>
      </c>
    </row>
    <row r="3716" spans="1:21" hidden="1">
      <c r="A3716" s="55" t="str">
        <f t="shared" si="116"/>
        <v>Y0D60</v>
      </c>
      <c r="B3716" s="55">
        <f>VLOOKUP(J3716,'Mapping-CITI'!A:E,5,0)</f>
        <v>0</v>
      </c>
      <c r="D3716" s="42">
        <v>45016</v>
      </c>
      <c r="E3716" s="42">
        <v>45199</v>
      </c>
      <c r="F3716" t="s">
        <v>2906</v>
      </c>
      <c r="G3716" t="s">
        <v>2934</v>
      </c>
      <c r="H3716">
        <v>2250</v>
      </c>
      <c r="I3716" t="s">
        <v>2774</v>
      </c>
      <c r="J3716">
        <v>260942</v>
      </c>
      <c r="K3716" t="s">
        <v>2292</v>
      </c>
      <c r="L3716">
        <v>-8403.5300000000007</v>
      </c>
      <c r="M3716">
        <v>4150</v>
      </c>
      <c r="N3716">
        <v>3300</v>
      </c>
      <c r="O3716">
        <v>-7553.53</v>
      </c>
      <c r="P3716" t="s">
        <v>607</v>
      </c>
      <c r="Q3716">
        <v>-7553.53</v>
      </c>
      <c r="R3716">
        <v>4050</v>
      </c>
      <c r="S3716">
        <v>0</v>
      </c>
      <c r="T3716" t="s">
        <v>2906</v>
      </c>
      <c r="U3716" s="221">
        <f t="shared" si="117"/>
        <v>8.5000000000000006E-5</v>
      </c>
    </row>
    <row r="3717" spans="1:21" hidden="1">
      <c r="A3717" s="55" t="str">
        <f t="shared" si="116"/>
        <v>Y0D60</v>
      </c>
      <c r="B3717" s="55">
        <f>VLOOKUP(J3717,'Mapping-CITI'!A:E,5,0)</f>
        <v>0</v>
      </c>
      <c r="D3717" s="42">
        <v>45016</v>
      </c>
      <c r="E3717" s="42">
        <v>45199</v>
      </c>
      <c r="F3717" t="s">
        <v>2906</v>
      </c>
      <c r="G3717" t="s">
        <v>2934</v>
      </c>
      <c r="H3717">
        <v>2220</v>
      </c>
      <c r="I3717" t="s">
        <v>2775</v>
      </c>
      <c r="J3717">
        <v>261026</v>
      </c>
      <c r="K3717" t="s">
        <v>2549</v>
      </c>
      <c r="L3717">
        <v>0</v>
      </c>
      <c r="M3717">
        <v>26461</v>
      </c>
      <c r="N3717">
        <v>7737.45</v>
      </c>
      <c r="O3717">
        <v>18723.55</v>
      </c>
      <c r="P3717" t="s">
        <v>607</v>
      </c>
      <c r="Q3717">
        <v>18723.55</v>
      </c>
      <c r="R3717">
        <v>26461</v>
      </c>
      <c r="S3717">
        <v>7737.45</v>
      </c>
      <c r="T3717" t="s">
        <v>2906</v>
      </c>
      <c r="U3717" s="221">
        <f t="shared" si="117"/>
        <v>1.872355E-3</v>
      </c>
    </row>
    <row r="3718" spans="1:21" hidden="1">
      <c r="A3718" s="55" t="str">
        <f t="shared" si="116"/>
        <v>Y0D60</v>
      </c>
      <c r="B3718" s="55">
        <f>VLOOKUP(J3718,'Mapping-CITI'!A:E,5,0)</f>
        <v>0</v>
      </c>
      <c r="D3718" s="42">
        <v>45016</v>
      </c>
      <c r="E3718" s="42">
        <v>45199</v>
      </c>
      <c r="F3718" t="s">
        <v>2906</v>
      </c>
      <c r="G3718" t="s">
        <v>2934</v>
      </c>
      <c r="H3718">
        <v>2220</v>
      </c>
      <c r="I3718" t="s">
        <v>2775</v>
      </c>
      <c r="J3718">
        <v>261027</v>
      </c>
      <c r="K3718" t="s">
        <v>2855</v>
      </c>
      <c r="L3718">
        <v>0</v>
      </c>
      <c r="M3718">
        <v>0</v>
      </c>
      <c r="N3718">
        <v>0</v>
      </c>
      <c r="O3718">
        <v>0</v>
      </c>
      <c r="P3718" t="s">
        <v>607</v>
      </c>
      <c r="Q3718">
        <v>0</v>
      </c>
      <c r="R3718">
        <v>0</v>
      </c>
      <c r="S3718">
        <v>0</v>
      </c>
      <c r="T3718" t="s">
        <v>2906</v>
      </c>
      <c r="U3718" s="221">
        <f t="shared" si="117"/>
        <v>0</v>
      </c>
    </row>
    <row r="3719" spans="1:21" hidden="1">
      <c r="A3719" s="55" t="str">
        <f t="shared" si="116"/>
        <v>Y0D60</v>
      </c>
      <c r="B3719" s="55">
        <f>VLOOKUP(J3719,'Mapping-CITI'!A:E,5,0)</f>
        <v>0</v>
      </c>
      <c r="D3719" s="42">
        <v>45016</v>
      </c>
      <c r="E3719" s="42">
        <v>45199</v>
      </c>
      <c r="F3719" t="s">
        <v>2906</v>
      </c>
      <c r="G3719" t="s">
        <v>2934</v>
      </c>
      <c r="H3719">
        <v>2220</v>
      </c>
      <c r="I3719" t="s">
        <v>2775</v>
      </c>
      <c r="J3719">
        <v>261259</v>
      </c>
      <c r="K3719" t="s">
        <v>2707</v>
      </c>
      <c r="L3719">
        <v>-47.37</v>
      </c>
      <c r="M3719">
        <v>94.85</v>
      </c>
      <c r="N3719">
        <v>52.07</v>
      </c>
      <c r="O3719">
        <v>-4.59</v>
      </c>
      <c r="P3719" t="s">
        <v>607</v>
      </c>
      <c r="Q3719">
        <v>-4.59</v>
      </c>
      <c r="R3719">
        <v>82.03</v>
      </c>
      <c r="S3719">
        <v>0</v>
      </c>
      <c r="T3719" t="s">
        <v>2906</v>
      </c>
      <c r="U3719" s="221">
        <f t="shared" si="117"/>
        <v>4.2779999999999995E-6</v>
      </c>
    </row>
    <row r="3720" spans="1:21" hidden="1">
      <c r="A3720" s="55" t="str">
        <f t="shared" si="116"/>
        <v>Y0D60</v>
      </c>
      <c r="B3720" s="55">
        <f>VLOOKUP(J3720,'Mapping-CITI'!A:E,5,0)</f>
        <v>0</v>
      </c>
      <c r="D3720" s="42">
        <v>45016</v>
      </c>
      <c r="E3720" s="42">
        <v>45199</v>
      </c>
      <c r="F3720" t="s">
        <v>2906</v>
      </c>
      <c r="G3720" t="s">
        <v>2934</v>
      </c>
      <c r="H3720">
        <v>2220</v>
      </c>
      <c r="I3720" t="s">
        <v>2775</v>
      </c>
      <c r="J3720">
        <v>261260</v>
      </c>
      <c r="K3720" t="s">
        <v>2708</v>
      </c>
      <c r="L3720">
        <v>-47.37</v>
      </c>
      <c r="M3720">
        <v>94.85</v>
      </c>
      <c r="N3720">
        <v>52.07</v>
      </c>
      <c r="O3720">
        <v>-4.59</v>
      </c>
      <c r="P3720" t="s">
        <v>607</v>
      </c>
      <c r="Q3720">
        <v>-4.59</v>
      </c>
      <c r="R3720">
        <v>82.03</v>
      </c>
      <c r="S3720">
        <v>0</v>
      </c>
      <c r="T3720" t="s">
        <v>2906</v>
      </c>
      <c r="U3720" s="221">
        <f t="shared" si="117"/>
        <v>4.2779999999999995E-6</v>
      </c>
    </row>
    <row r="3721" spans="1:21" hidden="1">
      <c r="A3721" s="55" t="str">
        <f t="shared" si="116"/>
        <v>Y0D60</v>
      </c>
      <c r="B3721" s="55">
        <f>VLOOKUP(J3721,'Mapping-CITI'!A:E,5,0)</f>
        <v>0</v>
      </c>
      <c r="D3721" s="42">
        <v>45016</v>
      </c>
      <c r="E3721" s="42">
        <v>45199</v>
      </c>
      <c r="F3721" t="s">
        <v>2906</v>
      </c>
      <c r="G3721" t="s">
        <v>2934</v>
      </c>
      <c r="H3721">
        <v>2220</v>
      </c>
      <c r="I3721" t="s">
        <v>2775</v>
      </c>
      <c r="J3721">
        <v>261262</v>
      </c>
      <c r="K3721" t="s">
        <v>2709</v>
      </c>
      <c r="L3721">
        <v>-608.99</v>
      </c>
      <c r="M3721">
        <v>2396.62</v>
      </c>
      <c r="N3721">
        <v>2043.07</v>
      </c>
      <c r="O3721">
        <v>-255.44</v>
      </c>
      <c r="P3721" t="s">
        <v>607</v>
      </c>
      <c r="Q3721">
        <v>-255.44</v>
      </c>
      <c r="R3721">
        <v>2396.62</v>
      </c>
      <c r="S3721">
        <v>0</v>
      </c>
      <c r="T3721" t="s">
        <v>2906</v>
      </c>
      <c r="U3721" s="221">
        <f t="shared" si="117"/>
        <v>3.5354999999999996E-5</v>
      </c>
    </row>
    <row r="3722" spans="1:21" hidden="1">
      <c r="A3722" s="55" t="str">
        <f t="shared" si="116"/>
        <v>Y0D60</v>
      </c>
      <c r="B3722" s="55">
        <f>VLOOKUP(J3722,'Mapping-CITI'!A:E,5,0)</f>
        <v>0</v>
      </c>
      <c r="D3722" s="42">
        <v>45016</v>
      </c>
      <c r="E3722" s="42">
        <v>45199</v>
      </c>
      <c r="F3722" t="s">
        <v>2906</v>
      </c>
      <c r="G3722" t="s">
        <v>2934</v>
      </c>
      <c r="H3722">
        <v>2150</v>
      </c>
      <c r="I3722" t="s">
        <v>2797</v>
      </c>
      <c r="J3722">
        <v>281101</v>
      </c>
      <c r="K3722" t="s">
        <v>2296</v>
      </c>
      <c r="L3722">
        <v>-5371377439.0100002</v>
      </c>
      <c r="M3722">
        <v>0</v>
      </c>
      <c r="N3722">
        <v>0</v>
      </c>
      <c r="O3722">
        <v>-5665563520.1899996</v>
      </c>
      <c r="P3722" t="s">
        <v>607</v>
      </c>
      <c r="Q3722">
        <v>-5665563520.1899996</v>
      </c>
      <c r="R3722">
        <v>0</v>
      </c>
      <c r="S3722">
        <v>0</v>
      </c>
      <c r="T3722" t="s">
        <v>2906</v>
      </c>
      <c r="U3722" s="221">
        <f t="shared" si="117"/>
        <v>0</v>
      </c>
    </row>
    <row r="3723" spans="1:21" hidden="1">
      <c r="A3723" s="55" t="str">
        <f t="shared" si="116"/>
        <v>Y0D60</v>
      </c>
      <c r="B3723" s="55">
        <f>VLOOKUP(J3723,'Mapping-CITI'!A:E,5,0)</f>
        <v>0</v>
      </c>
      <c r="D3723" s="42">
        <v>45016</v>
      </c>
      <c r="E3723" s="42">
        <v>45199</v>
      </c>
      <c r="F3723" t="s">
        <v>2906</v>
      </c>
      <c r="G3723" t="s">
        <v>2934</v>
      </c>
      <c r="H3723">
        <v>2150</v>
      </c>
      <c r="I3723" t="s">
        <v>2797</v>
      </c>
      <c r="J3723">
        <v>281102</v>
      </c>
      <c r="K3723" t="s">
        <v>2544</v>
      </c>
      <c r="L3723">
        <v>-22792795.539999999</v>
      </c>
      <c r="M3723">
        <v>0</v>
      </c>
      <c r="N3723">
        <v>0</v>
      </c>
      <c r="O3723">
        <v>57845612</v>
      </c>
      <c r="P3723" t="s">
        <v>607</v>
      </c>
      <c r="Q3723">
        <v>57845612</v>
      </c>
      <c r="R3723">
        <v>0</v>
      </c>
      <c r="S3723">
        <v>0</v>
      </c>
      <c r="T3723" t="s">
        <v>2906</v>
      </c>
      <c r="U3723" s="221">
        <f t="shared" si="117"/>
        <v>0</v>
      </c>
    </row>
    <row r="3724" spans="1:21" hidden="1">
      <c r="A3724" s="55" t="str">
        <f t="shared" si="116"/>
        <v>Y0D60</v>
      </c>
      <c r="B3724" s="55">
        <f>VLOOKUP(J3724,'Mapping-CITI'!A:E,5,0)</f>
        <v>0</v>
      </c>
      <c r="D3724" s="42">
        <v>45016</v>
      </c>
      <c r="E3724" s="42">
        <v>45199</v>
      </c>
      <c r="F3724" t="s">
        <v>2906</v>
      </c>
      <c r="G3724" t="s">
        <v>2934</v>
      </c>
      <c r="H3724">
        <v>2150</v>
      </c>
      <c r="I3724" t="s">
        <v>2797</v>
      </c>
      <c r="J3724">
        <v>281136</v>
      </c>
      <c r="K3724" t="s">
        <v>2565</v>
      </c>
      <c r="L3724">
        <v>-66110286.920000002</v>
      </c>
      <c r="M3724">
        <v>0</v>
      </c>
      <c r="N3724">
        <v>0</v>
      </c>
      <c r="O3724">
        <v>-66110286.920000002</v>
      </c>
      <c r="P3724" t="s">
        <v>607</v>
      </c>
      <c r="Q3724">
        <v>-66110286.920000002</v>
      </c>
      <c r="R3724">
        <v>0</v>
      </c>
      <c r="S3724">
        <v>0</v>
      </c>
      <c r="T3724" t="s">
        <v>2906</v>
      </c>
      <c r="U3724" s="221">
        <f t="shared" si="117"/>
        <v>0</v>
      </c>
    </row>
    <row r="3725" spans="1:21" hidden="1">
      <c r="A3725" s="55" t="str">
        <f t="shared" si="116"/>
        <v>Y0D60</v>
      </c>
      <c r="B3725" s="55">
        <f>VLOOKUP(J3725,'Mapping-CITI'!A:E,5,0)</f>
        <v>0</v>
      </c>
      <c r="D3725" s="42">
        <v>45016</v>
      </c>
      <c r="E3725" s="42">
        <v>45199</v>
      </c>
      <c r="F3725" t="s">
        <v>2906</v>
      </c>
      <c r="G3725" t="s">
        <v>2934</v>
      </c>
      <c r="H3725">
        <v>2150</v>
      </c>
      <c r="I3725" t="s">
        <v>2797</v>
      </c>
      <c r="J3725">
        <v>281166</v>
      </c>
      <c r="K3725" t="s">
        <v>2309</v>
      </c>
      <c r="L3725">
        <v>2701064672.23</v>
      </c>
      <c r="M3725">
        <v>281593481.66000003</v>
      </c>
      <c r="N3725">
        <v>227090541.30000001</v>
      </c>
      <c r="O3725">
        <v>2755567612.5900002</v>
      </c>
      <c r="P3725" t="s">
        <v>607</v>
      </c>
      <c r="Q3725">
        <v>2755567612.5900002</v>
      </c>
      <c r="R3725">
        <v>0</v>
      </c>
      <c r="S3725">
        <v>0</v>
      </c>
      <c r="T3725" t="s">
        <v>2906</v>
      </c>
      <c r="U3725" s="221">
        <f t="shared" si="117"/>
        <v>5.4502940360000016</v>
      </c>
    </row>
    <row r="3726" spans="1:21" hidden="1">
      <c r="A3726" s="55" t="str">
        <f t="shared" si="116"/>
        <v>Y0D60</v>
      </c>
      <c r="B3726" s="55">
        <f>VLOOKUP(J3726,'Mapping-CITI'!A:E,5,0)</f>
        <v>0</v>
      </c>
      <c r="D3726" s="42">
        <v>45016</v>
      </c>
      <c r="E3726" s="42">
        <v>45199</v>
      </c>
      <c r="F3726" t="s">
        <v>2906</v>
      </c>
      <c r="G3726" t="s">
        <v>2934</v>
      </c>
      <c r="H3726">
        <v>2150</v>
      </c>
      <c r="I3726" t="s">
        <v>2797</v>
      </c>
      <c r="J3726">
        <v>281167</v>
      </c>
      <c r="K3726" t="s">
        <v>2835</v>
      </c>
      <c r="L3726">
        <v>-731270.41</v>
      </c>
      <c r="M3726">
        <v>150827.22</v>
      </c>
      <c r="N3726">
        <v>34414.410000000003</v>
      </c>
      <c r="O3726">
        <v>-614857.6</v>
      </c>
      <c r="P3726" t="s">
        <v>607</v>
      </c>
      <c r="Q3726">
        <v>-614857.6</v>
      </c>
      <c r="R3726">
        <v>0</v>
      </c>
      <c r="S3726">
        <v>0</v>
      </c>
      <c r="T3726" t="s">
        <v>2906</v>
      </c>
      <c r="U3726" s="221">
        <f t="shared" si="117"/>
        <v>1.1641281E-2</v>
      </c>
    </row>
    <row r="3727" spans="1:21" hidden="1">
      <c r="A3727" s="55" t="str">
        <f t="shared" si="116"/>
        <v>Y0D60</v>
      </c>
      <c r="B3727" s="55">
        <f>VLOOKUP(J3727,'Mapping-CITI'!A:E,5,0)</f>
        <v>0</v>
      </c>
      <c r="D3727" s="42">
        <v>45016</v>
      </c>
      <c r="E3727" s="42">
        <v>45199</v>
      </c>
      <c r="F3727" t="s">
        <v>2906</v>
      </c>
      <c r="G3727" t="s">
        <v>2934</v>
      </c>
      <c r="H3727">
        <v>2250</v>
      </c>
      <c r="I3727" t="s">
        <v>2774</v>
      </c>
      <c r="J3727">
        <v>281212</v>
      </c>
      <c r="K3727" t="s">
        <v>2314</v>
      </c>
      <c r="L3727">
        <v>-106931.41</v>
      </c>
      <c r="M3727">
        <v>690049.01</v>
      </c>
      <c r="N3727">
        <v>695684.49</v>
      </c>
      <c r="O3727">
        <v>-112566.89</v>
      </c>
      <c r="P3727" t="s">
        <v>607</v>
      </c>
      <c r="Q3727">
        <v>-112566.89</v>
      </c>
      <c r="R3727">
        <v>690049.01</v>
      </c>
      <c r="S3727">
        <v>0</v>
      </c>
      <c r="T3727" t="s">
        <v>2906</v>
      </c>
      <c r="U3727" s="221">
        <f t="shared" si="117"/>
        <v>-5.6354799999999814E-4</v>
      </c>
    </row>
    <row r="3728" spans="1:21" hidden="1">
      <c r="A3728" s="55" t="str">
        <f t="shared" si="116"/>
        <v>Y0D60</v>
      </c>
      <c r="B3728" s="55">
        <f>VLOOKUP(J3728,'Mapping-CITI'!A:E,5,0)</f>
        <v>0</v>
      </c>
      <c r="D3728" s="42">
        <v>45016</v>
      </c>
      <c r="E3728" s="42">
        <v>45199</v>
      </c>
      <c r="F3728" t="s">
        <v>2906</v>
      </c>
      <c r="G3728" t="s">
        <v>2934</v>
      </c>
      <c r="H3728">
        <v>2150</v>
      </c>
      <c r="I3728" t="s">
        <v>2797</v>
      </c>
      <c r="J3728">
        <v>281228</v>
      </c>
      <c r="K3728" t="s">
        <v>2858</v>
      </c>
      <c r="L3728">
        <v>2721881.52</v>
      </c>
      <c r="M3728">
        <v>0</v>
      </c>
      <c r="N3728">
        <v>21320.7</v>
      </c>
      <c r="O3728">
        <v>2700560.82</v>
      </c>
      <c r="P3728" t="s">
        <v>607</v>
      </c>
      <c r="Q3728">
        <v>2700560.82</v>
      </c>
      <c r="R3728">
        <v>0</v>
      </c>
      <c r="S3728">
        <v>0</v>
      </c>
      <c r="T3728" t="s">
        <v>2906</v>
      </c>
      <c r="U3728" s="221">
        <f t="shared" si="117"/>
        <v>-2.1320700000000002E-3</v>
      </c>
    </row>
    <row r="3729" spans="1:21" hidden="1">
      <c r="A3729" s="55" t="str">
        <f t="shared" si="116"/>
        <v>Y0D60</v>
      </c>
      <c r="B3729" s="55">
        <f>VLOOKUP(J3729,'Mapping-CITI'!A:E,5,0)</f>
        <v>0</v>
      </c>
      <c r="D3729" s="42">
        <v>45016</v>
      </c>
      <c r="E3729" s="42">
        <v>45199</v>
      </c>
      <c r="F3729" t="s">
        <v>2906</v>
      </c>
      <c r="G3729" t="s">
        <v>2934</v>
      </c>
      <c r="H3729">
        <v>2250</v>
      </c>
      <c r="I3729" t="s">
        <v>2774</v>
      </c>
      <c r="J3729">
        <v>281276</v>
      </c>
      <c r="K3729" t="s">
        <v>2330</v>
      </c>
      <c r="L3729">
        <v>0</v>
      </c>
      <c r="M3729">
        <v>1.07</v>
      </c>
      <c r="N3729">
        <v>0</v>
      </c>
      <c r="O3729">
        <v>1.07</v>
      </c>
      <c r="P3729" t="s">
        <v>607</v>
      </c>
      <c r="Q3729">
        <v>1.07</v>
      </c>
      <c r="R3729">
        <v>1.07</v>
      </c>
      <c r="S3729">
        <v>0</v>
      </c>
      <c r="T3729" t="s">
        <v>2906</v>
      </c>
      <c r="U3729" s="221">
        <f t="shared" si="117"/>
        <v>1.0700000000000001E-7</v>
      </c>
    </row>
    <row r="3730" spans="1:21" hidden="1">
      <c r="A3730" s="55" t="str">
        <f t="shared" si="116"/>
        <v>Y0D60</v>
      </c>
      <c r="B3730" s="55">
        <f>VLOOKUP(J3730,'Mapping-CITI'!A:E,5,0)</f>
        <v>0</v>
      </c>
      <c r="D3730" s="42">
        <v>45016</v>
      </c>
      <c r="E3730" s="42">
        <v>45199</v>
      </c>
      <c r="F3730" t="s">
        <v>2906</v>
      </c>
      <c r="G3730" t="s">
        <v>2934</v>
      </c>
      <c r="H3730">
        <v>2150</v>
      </c>
      <c r="I3730" t="s">
        <v>2797</v>
      </c>
      <c r="J3730">
        <v>281283</v>
      </c>
      <c r="K3730" t="s">
        <v>2662</v>
      </c>
      <c r="L3730">
        <v>-6749881.8099999996</v>
      </c>
      <c r="M3730">
        <v>11424.27</v>
      </c>
      <c r="N3730">
        <v>0</v>
      </c>
      <c r="O3730">
        <v>-6738457.54</v>
      </c>
      <c r="P3730" t="s">
        <v>607</v>
      </c>
      <c r="Q3730">
        <v>-6738457.54</v>
      </c>
      <c r="R3730">
        <v>0</v>
      </c>
      <c r="S3730">
        <v>0</v>
      </c>
      <c r="T3730" t="s">
        <v>2906</v>
      </c>
      <c r="U3730" s="221">
        <f t="shared" si="117"/>
        <v>1.1424270000000001E-3</v>
      </c>
    </row>
    <row r="3731" spans="1:21" hidden="1">
      <c r="A3731" s="55" t="str">
        <f t="shared" si="116"/>
        <v>Y0D60</v>
      </c>
      <c r="B3731" s="55">
        <f>VLOOKUP(J3731,'Mapping-CITI'!A:E,5,0)</f>
        <v>0</v>
      </c>
      <c r="D3731" s="42">
        <v>45016</v>
      </c>
      <c r="E3731" s="42">
        <v>45199</v>
      </c>
      <c r="F3731" t="s">
        <v>2906</v>
      </c>
      <c r="G3731" t="s">
        <v>2934</v>
      </c>
      <c r="H3731">
        <v>2150</v>
      </c>
      <c r="I3731" t="s">
        <v>2797</v>
      </c>
      <c r="J3731">
        <v>281290</v>
      </c>
      <c r="K3731" t="s">
        <v>2550</v>
      </c>
      <c r="L3731">
        <v>4637581.68</v>
      </c>
      <c r="M3731">
        <v>158338.04</v>
      </c>
      <c r="N3731">
        <v>424565.86</v>
      </c>
      <c r="O3731">
        <v>4371353.8600000003</v>
      </c>
      <c r="P3731" t="s">
        <v>607</v>
      </c>
      <c r="Q3731">
        <v>4371353.8600000003</v>
      </c>
      <c r="R3731">
        <v>0</v>
      </c>
      <c r="S3731">
        <v>0</v>
      </c>
      <c r="T3731" t="s">
        <v>2906</v>
      </c>
      <c r="U3731" s="221">
        <f t="shared" si="117"/>
        <v>-2.6622781999999994E-2</v>
      </c>
    </row>
    <row r="3732" spans="1:21" hidden="1">
      <c r="A3732" s="55" t="str">
        <f t="shared" si="116"/>
        <v>Y0D60</v>
      </c>
      <c r="B3732" s="55">
        <f>VLOOKUP(J3732,'Mapping-CITI'!A:E,5,0)</f>
        <v>0</v>
      </c>
      <c r="D3732" s="42">
        <v>45016</v>
      </c>
      <c r="E3732" s="42">
        <v>45199</v>
      </c>
      <c r="F3732" t="s">
        <v>2906</v>
      </c>
      <c r="G3732" t="s">
        <v>2934</v>
      </c>
      <c r="H3732">
        <v>2150</v>
      </c>
      <c r="I3732" t="s">
        <v>2797</v>
      </c>
      <c r="J3732">
        <v>281292</v>
      </c>
      <c r="K3732" t="s">
        <v>2551</v>
      </c>
      <c r="L3732">
        <v>329938460.57999998</v>
      </c>
      <c r="M3732">
        <v>17165517.379999999</v>
      </c>
      <c r="N3732">
        <v>127894490.75</v>
      </c>
      <c r="O3732">
        <v>219209487.21000001</v>
      </c>
      <c r="P3732" t="s">
        <v>607</v>
      </c>
      <c r="Q3732">
        <v>219209487.21000001</v>
      </c>
      <c r="R3732">
        <v>0</v>
      </c>
      <c r="S3732">
        <v>0</v>
      </c>
      <c r="T3732" t="s">
        <v>2906</v>
      </c>
      <c r="U3732" s="221">
        <f t="shared" si="117"/>
        <v>-11.072897337000001</v>
      </c>
    </row>
    <row r="3733" spans="1:21" hidden="1">
      <c r="A3733" s="55" t="str">
        <f t="shared" si="116"/>
        <v>Y0D65.3</v>
      </c>
      <c r="B3733" s="55">
        <f>VLOOKUP(J3733,'Mapping-CITI'!A:E,5,0)</f>
        <v>5.3</v>
      </c>
      <c r="D3733" s="42">
        <v>45016</v>
      </c>
      <c r="E3733" s="42">
        <v>45199</v>
      </c>
      <c r="F3733" t="s">
        <v>2906</v>
      </c>
      <c r="G3733" t="s">
        <v>2934</v>
      </c>
      <c r="H3733">
        <v>5140</v>
      </c>
      <c r="I3733" t="s">
        <v>2798</v>
      </c>
      <c r="J3733">
        <v>301230</v>
      </c>
      <c r="K3733" t="s">
        <v>2339</v>
      </c>
      <c r="L3733">
        <v>0</v>
      </c>
      <c r="M3733">
        <v>0</v>
      </c>
      <c r="N3733">
        <v>32500</v>
      </c>
      <c r="O3733">
        <v>-32500</v>
      </c>
      <c r="P3733" t="s">
        <v>607</v>
      </c>
      <c r="Q3733">
        <v>-32500</v>
      </c>
      <c r="R3733">
        <v>0</v>
      </c>
      <c r="S3733">
        <v>0</v>
      </c>
      <c r="T3733" t="s">
        <v>2906</v>
      </c>
      <c r="U3733" s="221">
        <f t="shared" si="117"/>
        <v>-3.2499999999999999E-3</v>
      </c>
    </row>
    <row r="3734" spans="1:21" hidden="1">
      <c r="A3734" s="55" t="str">
        <f t="shared" si="116"/>
        <v>Y0D65.3</v>
      </c>
      <c r="B3734" s="55">
        <f>VLOOKUP(J3734,'Mapping-CITI'!A:E,5,0)</f>
        <v>5.3</v>
      </c>
      <c r="D3734" s="42">
        <v>45016</v>
      </c>
      <c r="E3734" s="42">
        <v>45199</v>
      </c>
      <c r="F3734" t="s">
        <v>2906</v>
      </c>
      <c r="G3734" t="s">
        <v>2934</v>
      </c>
      <c r="H3734">
        <v>5140</v>
      </c>
      <c r="I3734" t="s">
        <v>2798</v>
      </c>
      <c r="J3734">
        <v>301232</v>
      </c>
      <c r="K3734" t="s">
        <v>2341</v>
      </c>
      <c r="L3734">
        <v>-18959936.100000001</v>
      </c>
      <c r="M3734">
        <v>0</v>
      </c>
      <c r="N3734">
        <v>25678412.239999998</v>
      </c>
      <c r="O3734">
        <v>-25678412.239999998</v>
      </c>
      <c r="P3734" t="s">
        <v>607</v>
      </c>
      <c r="Q3734">
        <v>-25678412.239999998</v>
      </c>
      <c r="R3734">
        <v>0</v>
      </c>
      <c r="S3734">
        <v>0</v>
      </c>
      <c r="T3734" t="s">
        <v>2906</v>
      </c>
      <c r="U3734" s="221">
        <f t="shared" si="117"/>
        <v>-2.5678412239999999</v>
      </c>
    </row>
    <row r="3735" spans="1:21" hidden="1">
      <c r="A3735" s="55" t="str">
        <f t="shared" si="116"/>
        <v>Y0D65.3</v>
      </c>
      <c r="B3735" s="55">
        <f>VLOOKUP(J3735,'Mapping-CITI'!A:E,5,0)</f>
        <v>5.3</v>
      </c>
      <c r="D3735" s="42">
        <v>45016</v>
      </c>
      <c r="E3735" s="42">
        <v>45199</v>
      </c>
      <c r="F3735" t="s">
        <v>2906</v>
      </c>
      <c r="G3735" t="s">
        <v>2934</v>
      </c>
      <c r="H3735">
        <v>5140</v>
      </c>
      <c r="I3735" t="s">
        <v>2798</v>
      </c>
      <c r="J3735">
        <v>301233</v>
      </c>
      <c r="K3735" t="s">
        <v>2556</v>
      </c>
      <c r="L3735">
        <v>-20.5</v>
      </c>
      <c r="M3735">
        <v>0</v>
      </c>
      <c r="N3735">
        <v>0</v>
      </c>
      <c r="O3735">
        <v>0</v>
      </c>
      <c r="P3735" t="s">
        <v>607</v>
      </c>
      <c r="Q3735">
        <v>0</v>
      </c>
      <c r="R3735">
        <v>0</v>
      </c>
      <c r="S3735">
        <v>0</v>
      </c>
      <c r="T3735" t="s">
        <v>2906</v>
      </c>
      <c r="U3735" s="221">
        <f t="shared" si="117"/>
        <v>0</v>
      </c>
    </row>
    <row r="3736" spans="1:21" hidden="1">
      <c r="A3736" s="55" t="str">
        <f t="shared" si="116"/>
        <v>Y0D65.3</v>
      </c>
      <c r="B3736" s="55">
        <f>VLOOKUP(J3736,'Mapping-CITI'!A:E,5,0)</f>
        <v>5.3</v>
      </c>
      <c r="D3736" s="42">
        <v>45016</v>
      </c>
      <c r="E3736" s="42">
        <v>45199</v>
      </c>
      <c r="F3736" t="s">
        <v>2906</v>
      </c>
      <c r="G3736" t="s">
        <v>2934</v>
      </c>
      <c r="H3736">
        <v>5140</v>
      </c>
      <c r="I3736" t="s">
        <v>2798</v>
      </c>
      <c r="J3736">
        <v>301234</v>
      </c>
      <c r="K3736" t="s">
        <v>2342</v>
      </c>
      <c r="L3736">
        <v>-27467154.219999999</v>
      </c>
      <c r="M3736">
        <v>0</v>
      </c>
      <c r="N3736">
        <v>22694736</v>
      </c>
      <c r="O3736">
        <v>-22694736</v>
      </c>
      <c r="P3736" t="s">
        <v>607</v>
      </c>
      <c r="Q3736">
        <v>-22694736</v>
      </c>
      <c r="R3736">
        <v>0</v>
      </c>
      <c r="S3736">
        <v>0</v>
      </c>
      <c r="T3736" t="s">
        <v>2906</v>
      </c>
      <c r="U3736" s="221">
        <f t="shared" si="117"/>
        <v>-2.2694736</v>
      </c>
    </row>
    <row r="3737" spans="1:21" hidden="1">
      <c r="A3737" s="55" t="str">
        <f t="shared" si="116"/>
        <v>Y0D65.2</v>
      </c>
      <c r="B3737" s="55">
        <f>VLOOKUP(J3737,'Mapping-CITI'!A:E,5,0)</f>
        <v>5.2</v>
      </c>
      <c r="D3737" s="42">
        <v>45016</v>
      </c>
      <c r="E3737" s="42">
        <v>45199</v>
      </c>
      <c r="F3737" t="s">
        <v>2906</v>
      </c>
      <c r="G3737" t="s">
        <v>2934</v>
      </c>
      <c r="H3737">
        <v>5110</v>
      </c>
      <c r="I3737" t="s">
        <v>2776</v>
      </c>
      <c r="J3737">
        <v>304118</v>
      </c>
      <c r="K3737" t="s">
        <v>2732</v>
      </c>
      <c r="L3737">
        <v>-41490316</v>
      </c>
      <c r="M3737">
        <v>0</v>
      </c>
      <c r="N3737">
        <v>20801995.399999999</v>
      </c>
      <c r="O3737">
        <v>-20801995.399999999</v>
      </c>
      <c r="P3737" t="s">
        <v>607</v>
      </c>
      <c r="Q3737">
        <v>-20801995.399999999</v>
      </c>
      <c r="R3737">
        <v>0</v>
      </c>
      <c r="S3737">
        <v>0</v>
      </c>
      <c r="T3737" t="s">
        <v>2906</v>
      </c>
      <c r="U3737" s="221">
        <f t="shared" si="117"/>
        <v>-2.0801995399999997</v>
      </c>
    </row>
    <row r="3738" spans="1:21" hidden="1">
      <c r="A3738" s="55" t="str">
        <f t="shared" si="116"/>
        <v>Y0D65.2</v>
      </c>
      <c r="B3738" s="55">
        <f>VLOOKUP(J3738,'Mapping-CITI'!A:E,5,0)</f>
        <v>5.2</v>
      </c>
      <c r="D3738" s="42">
        <v>45016</v>
      </c>
      <c r="E3738" s="42">
        <v>45199</v>
      </c>
      <c r="F3738" t="s">
        <v>2906</v>
      </c>
      <c r="G3738" t="s">
        <v>2934</v>
      </c>
      <c r="H3738">
        <v>5110</v>
      </c>
      <c r="I3738" t="s">
        <v>2776</v>
      </c>
      <c r="J3738">
        <v>304209</v>
      </c>
      <c r="K3738" t="s">
        <v>2350</v>
      </c>
      <c r="L3738">
        <v>-132455972.22</v>
      </c>
      <c r="M3738">
        <v>75967374.989999995</v>
      </c>
      <c r="N3738">
        <v>173470763.86000001</v>
      </c>
      <c r="O3738">
        <v>-97503388.870000005</v>
      </c>
      <c r="P3738" t="s">
        <v>607</v>
      </c>
      <c r="Q3738">
        <v>-97503388.870000005</v>
      </c>
      <c r="R3738">
        <v>0</v>
      </c>
      <c r="S3738">
        <v>0</v>
      </c>
      <c r="T3738" t="s">
        <v>2906</v>
      </c>
      <c r="U3738" s="221">
        <f t="shared" si="117"/>
        <v>-9.7503388870000016</v>
      </c>
    </row>
    <row r="3739" spans="1:21" hidden="1">
      <c r="A3739" s="55" t="str">
        <f t="shared" si="116"/>
        <v>Y0D65.2</v>
      </c>
      <c r="B3739" s="55">
        <f>VLOOKUP(J3739,'Mapping-CITI'!A:E,5,0)</f>
        <v>5.2</v>
      </c>
      <c r="D3739" s="42">
        <v>45016</v>
      </c>
      <c r="E3739" s="42">
        <v>45199</v>
      </c>
      <c r="F3739" t="s">
        <v>2906</v>
      </c>
      <c r="G3739" t="s">
        <v>2934</v>
      </c>
      <c r="H3739">
        <v>5110</v>
      </c>
      <c r="I3739" t="s">
        <v>2776</v>
      </c>
      <c r="J3739">
        <v>304213</v>
      </c>
      <c r="K3739" t="s">
        <v>2351</v>
      </c>
      <c r="L3739">
        <v>-22337329.289999999</v>
      </c>
      <c r="M3739">
        <v>0</v>
      </c>
      <c r="N3739">
        <v>6399005.3300000001</v>
      </c>
      <c r="O3739">
        <v>-6399005.3300000001</v>
      </c>
      <c r="P3739" t="s">
        <v>607</v>
      </c>
      <c r="Q3739">
        <v>-6399005.3300000001</v>
      </c>
      <c r="R3739">
        <v>0</v>
      </c>
      <c r="S3739">
        <v>0</v>
      </c>
      <c r="T3739" t="s">
        <v>2906</v>
      </c>
      <c r="U3739" s="221">
        <f t="shared" si="117"/>
        <v>-0.63990053300000005</v>
      </c>
    </row>
    <row r="3740" spans="1:21" hidden="1">
      <c r="A3740" s="55" t="str">
        <f t="shared" si="116"/>
        <v>Y0D65.2</v>
      </c>
      <c r="B3740" s="55">
        <f>VLOOKUP(J3740,'Mapping-CITI'!A:E,5,0)</f>
        <v>5.2</v>
      </c>
      <c r="D3740" s="42">
        <v>45016</v>
      </c>
      <c r="E3740" s="42">
        <v>45199</v>
      </c>
      <c r="F3740" t="s">
        <v>2906</v>
      </c>
      <c r="G3740" t="s">
        <v>2934</v>
      </c>
      <c r="H3740">
        <v>5110</v>
      </c>
      <c r="I3740" t="s">
        <v>2776</v>
      </c>
      <c r="J3740">
        <v>304215</v>
      </c>
      <c r="K3740" t="s">
        <v>2353</v>
      </c>
      <c r="L3740">
        <v>0</v>
      </c>
      <c r="M3740">
        <v>0</v>
      </c>
      <c r="N3740">
        <v>1890800</v>
      </c>
      <c r="O3740">
        <v>-1890800</v>
      </c>
      <c r="P3740" t="s">
        <v>607</v>
      </c>
      <c r="Q3740">
        <v>-1890800</v>
      </c>
      <c r="R3740">
        <v>0</v>
      </c>
      <c r="S3740">
        <v>0</v>
      </c>
      <c r="T3740" t="s">
        <v>2906</v>
      </c>
      <c r="U3740" s="221">
        <f t="shared" si="117"/>
        <v>-0.18908</v>
      </c>
    </row>
    <row r="3741" spans="1:21" hidden="1">
      <c r="A3741" s="55" t="str">
        <f t="shared" si="116"/>
        <v>Y0D65.2</v>
      </c>
      <c r="B3741" s="55">
        <f>VLOOKUP(J3741,'Mapping-CITI'!A:E,5,0)</f>
        <v>5.2</v>
      </c>
      <c r="D3741" s="42">
        <v>45016</v>
      </c>
      <c r="E3741" s="42">
        <v>45199</v>
      </c>
      <c r="F3741" t="s">
        <v>2906</v>
      </c>
      <c r="G3741" t="s">
        <v>2934</v>
      </c>
      <c r="H3741">
        <v>5110</v>
      </c>
      <c r="I3741" t="s">
        <v>2776</v>
      </c>
      <c r="J3741">
        <v>304217</v>
      </c>
      <c r="K3741" t="s">
        <v>2355</v>
      </c>
      <c r="L3741">
        <v>-312081172.16000003</v>
      </c>
      <c r="M3741">
        <v>38527088.859999999</v>
      </c>
      <c r="N3741">
        <v>175083236.62</v>
      </c>
      <c r="O3741">
        <v>-136556147.75999999</v>
      </c>
      <c r="P3741" t="s">
        <v>607</v>
      </c>
      <c r="Q3741">
        <v>-136556147.75999999</v>
      </c>
      <c r="R3741">
        <v>25784.560000000001</v>
      </c>
      <c r="S3741">
        <v>12974.74</v>
      </c>
      <c r="T3741" t="s">
        <v>2906</v>
      </c>
      <c r="U3741" s="221">
        <f t="shared" si="117"/>
        <v>-13.655614775999998</v>
      </c>
    </row>
    <row r="3742" spans="1:21" hidden="1">
      <c r="A3742" s="55" t="str">
        <f t="shared" si="116"/>
        <v>Y0D6Ignore</v>
      </c>
      <c r="B3742" s="55" t="str">
        <f>VLOOKUP(J3742,'Mapping-CITI'!A:E,5,0)</f>
        <v>Ignore</v>
      </c>
      <c r="D3742" s="42">
        <v>45016</v>
      </c>
      <c r="E3742" s="42">
        <v>45199</v>
      </c>
      <c r="F3742" t="s">
        <v>2906</v>
      </c>
      <c r="G3742" t="s">
        <v>2934</v>
      </c>
      <c r="H3742">
        <v>5110</v>
      </c>
      <c r="I3742" t="s">
        <v>2776</v>
      </c>
      <c r="J3742">
        <v>304221</v>
      </c>
      <c r="K3742" t="s">
        <v>2633</v>
      </c>
      <c r="L3742">
        <v>0</v>
      </c>
      <c r="M3742">
        <v>8602477.6999999993</v>
      </c>
      <c r="N3742">
        <v>8452077.6999999993</v>
      </c>
      <c r="O3742">
        <v>150400</v>
      </c>
      <c r="P3742" t="s">
        <v>607</v>
      </c>
      <c r="Q3742">
        <v>150400</v>
      </c>
      <c r="R3742">
        <v>0</v>
      </c>
      <c r="S3742">
        <v>8452077.6999999993</v>
      </c>
      <c r="T3742" t="s">
        <v>2906</v>
      </c>
      <c r="U3742" s="221">
        <f t="shared" si="117"/>
        <v>1.504E-2</v>
      </c>
    </row>
    <row r="3743" spans="1:21" hidden="1">
      <c r="A3743" s="55" t="str">
        <f t="shared" si="116"/>
        <v>Y0D65.2</v>
      </c>
      <c r="B3743" s="55">
        <f>VLOOKUP(J3743,'Mapping-CITI'!A:E,5,0)</f>
        <v>5.2</v>
      </c>
      <c r="D3743" s="42">
        <v>45016</v>
      </c>
      <c r="E3743" s="42">
        <v>45199</v>
      </c>
      <c r="F3743" t="s">
        <v>2906</v>
      </c>
      <c r="G3743" t="s">
        <v>2934</v>
      </c>
      <c r="H3743">
        <v>5110</v>
      </c>
      <c r="I3743" t="s">
        <v>2776</v>
      </c>
      <c r="J3743">
        <v>304232</v>
      </c>
      <c r="K3743" t="s">
        <v>2358</v>
      </c>
      <c r="L3743">
        <v>-47935.89</v>
      </c>
      <c r="M3743">
        <v>0</v>
      </c>
      <c r="N3743">
        <v>16669.3</v>
      </c>
      <c r="O3743">
        <v>-16669.3</v>
      </c>
      <c r="P3743" t="s">
        <v>607</v>
      </c>
      <c r="Q3743">
        <v>-16669.3</v>
      </c>
      <c r="R3743">
        <v>0</v>
      </c>
      <c r="S3743">
        <v>16669.3</v>
      </c>
      <c r="T3743" t="s">
        <v>2906</v>
      </c>
      <c r="U3743" s="221">
        <f t="shared" si="117"/>
        <v>-1.6669299999999998E-3</v>
      </c>
    </row>
    <row r="3744" spans="1:21" hidden="1">
      <c r="A3744" s="55" t="str">
        <f t="shared" si="116"/>
        <v>Y0D65.2</v>
      </c>
      <c r="B3744" s="55">
        <f>VLOOKUP(J3744,'Mapping-CITI'!A:E,5,0)</f>
        <v>5.2</v>
      </c>
      <c r="D3744" s="42">
        <v>45016</v>
      </c>
      <c r="E3744" s="42">
        <v>45199</v>
      </c>
      <c r="F3744" t="s">
        <v>2906</v>
      </c>
      <c r="G3744" t="s">
        <v>2934</v>
      </c>
      <c r="H3744">
        <v>5110</v>
      </c>
      <c r="I3744" t="s">
        <v>2776</v>
      </c>
      <c r="J3744">
        <v>304233</v>
      </c>
      <c r="K3744" t="s">
        <v>2359</v>
      </c>
      <c r="L3744">
        <v>-8460723</v>
      </c>
      <c r="M3744">
        <v>0</v>
      </c>
      <c r="N3744">
        <v>0</v>
      </c>
      <c r="O3744">
        <v>0</v>
      </c>
      <c r="P3744" t="s">
        <v>607</v>
      </c>
      <c r="Q3744">
        <v>0</v>
      </c>
      <c r="R3744">
        <v>0</v>
      </c>
      <c r="S3744">
        <v>0</v>
      </c>
      <c r="T3744" t="s">
        <v>2906</v>
      </c>
      <c r="U3744" s="221">
        <f t="shared" si="117"/>
        <v>0</v>
      </c>
    </row>
    <row r="3745" spans="1:21" hidden="1">
      <c r="A3745" s="55" t="str">
        <f t="shared" si="116"/>
        <v>Y0D65.2</v>
      </c>
      <c r="B3745" s="55">
        <f>VLOOKUP(J3745,'Mapping-CITI'!A:E,5,0)</f>
        <v>5.2</v>
      </c>
      <c r="D3745" s="42">
        <v>45016</v>
      </c>
      <c r="E3745" s="42">
        <v>45199</v>
      </c>
      <c r="F3745" t="s">
        <v>2906</v>
      </c>
      <c r="G3745" t="s">
        <v>2934</v>
      </c>
      <c r="H3745">
        <v>5110</v>
      </c>
      <c r="I3745" t="s">
        <v>2776</v>
      </c>
      <c r="J3745">
        <v>304246</v>
      </c>
      <c r="K3745" t="s">
        <v>4272</v>
      </c>
      <c r="L3745">
        <v>0</v>
      </c>
      <c r="M3745">
        <v>0</v>
      </c>
      <c r="N3745">
        <v>2025205.48</v>
      </c>
      <c r="O3745">
        <v>-2025205.48</v>
      </c>
      <c r="P3745" t="s">
        <v>607</v>
      </c>
      <c r="Q3745">
        <v>-2025205.48</v>
      </c>
      <c r="R3745">
        <v>0</v>
      </c>
      <c r="S3745">
        <v>0</v>
      </c>
      <c r="T3745" t="s">
        <v>2906</v>
      </c>
      <c r="U3745" s="221">
        <f t="shared" si="117"/>
        <v>-0.20252054799999999</v>
      </c>
    </row>
    <row r="3746" spans="1:21" hidden="1">
      <c r="A3746" s="55" t="str">
        <f t="shared" si="116"/>
        <v>Y0D65.5</v>
      </c>
      <c r="B3746" s="55">
        <f>VLOOKUP(J3746,'Mapping-CITI'!A:E,5,0)</f>
        <v>5.5</v>
      </c>
      <c r="D3746" s="42">
        <v>45016</v>
      </c>
      <c r="E3746" s="42">
        <v>45199</v>
      </c>
      <c r="F3746" t="s">
        <v>2906</v>
      </c>
      <c r="G3746" t="s">
        <v>2934</v>
      </c>
      <c r="H3746">
        <v>5110</v>
      </c>
      <c r="I3746" t="s">
        <v>2776</v>
      </c>
      <c r="J3746">
        <v>304302</v>
      </c>
      <c r="K3746" t="s">
        <v>810</v>
      </c>
      <c r="L3746">
        <v>-30503.01</v>
      </c>
      <c r="M3746">
        <v>142.36000000000001</v>
      </c>
      <c r="N3746">
        <v>11928.67</v>
      </c>
      <c r="O3746">
        <v>-11786.31</v>
      </c>
      <c r="P3746" t="s">
        <v>607</v>
      </c>
      <c r="Q3746">
        <v>-11786.31</v>
      </c>
      <c r="R3746">
        <v>0</v>
      </c>
      <c r="S3746">
        <v>0</v>
      </c>
      <c r="T3746" t="s">
        <v>2906</v>
      </c>
      <c r="U3746" s="221">
        <f t="shared" si="117"/>
        <v>-1.1786309999999999E-3</v>
      </c>
    </row>
    <row r="3747" spans="1:21" hidden="1">
      <c r="A3747" s="55" t="str">
        <f t="shared" si="116"/>
        <v>Y0D65.5</v>
      </c>
      <c r="B3747" s="55">
        <f>VLOOKUP(J3747,'Mapping-CITI'!A:E,5,0)</f>
        <v>5.5</v>
      </c>
      <c r="D3747" s="42">
        <v>45016</v>
      </c>
      <c r="E3747" s="42">
        <v>45199</v>
      </c>
      <c r="F3747" t="s">
        <v>2906</v>
      </c>
      <c r="G3747" t="s">
        <v>2934</v>
      </c>
      <c r="H3747">
        <v>5200</v>
      </c>
      <c r="I3747" t="s">
        <v>2777</v>
      </c>
      <c r="J3747">
        <v>304751</v>
      </c>
      <c r="K3747" t="s">
        <v>2369</v>
      </c>
      <c r="L3747">
        <v>-2.08</v>
      </c>
      <c r="M3747">
        <v>971.95</v>
      </c>
      <c r="N3747">
        <v>67.77</v>
      </c>
      <c r="O3747">
        <v>904.18</v>
      </c>
      <c r="P3747" t="s">
        <v>607</v>
      </c>
      <c r="Q3747">
        <v>904.18</v>
      </c>
      <c r="R3747">
        <v>971.95</v>
      </c>
      <c r="S3747">
        <v>67.77</v>
      </c>
      <c r="T3747" t="s">
        <v>2906</v>
      </c>
      <c r="U3747" s="221">
        <f t="shared" si="117"/>
        <v>9.0418000000000001E-5</v>
      </c>
    </row>
    <row r="3748" spans="1:21" hidden="1">
      <c r="A3748" s="55" t="str">
        <f t="shared" si="116"/>
        <v>Y0D65.5</v>
      </c>
      <c r="B3748" s="55">
        <f>VLOOKUP(J3748,'Mapping-CITI'!A:E,5,0)</f>
        <v>5.5</v>
      </c>
      <c r="D3748" s="42">
        <v>45016</v>
      </c>
      <c r="E3748" s="42">
        <v>45199</v>
      </c>
      <c r="F3748" t="s">
        <v>2906</v>
      </c>
      <c r="G3748" t="s">
        <v>2934</v>
      </c>
      <c r="H3748">
        <v>5200</v>
      </c>
      <c r="I3748" t="s">
        <v>2777</v>
      </c>
      <c r="J3748">
        <v>305101</v>
      </c>
      <c r="K3748" t="s">
        <v>2374</v>
      </c>
      <c r="L3748">
        <v>-4585652.21</v>
      </c>
      <c r="M3748">
        <v>0</v>
      </c>
      <c r="N3748">
        <v>16226.95</v>
      </c>
      <c r="O3748">
        <v>-16226.95</v>
      </c>
      <c r="P3748" t="s">
        <v>607</v>
      </c>
      <c r="Q3748">
        <v>-16226.95</v>
      </c>
      <c r="R3748">
        <v>0</v>
      </c>
      <c r="S3748">
        <v>16226.95</v>
      </c>
      <c r="T3748" t="s">
        <v>2906</v>
      </c>
      <c r="U3748" s="221">
        <f t="shared" si="117"/>
        <v>-1.6226950000000002E-3</v>
      </c>
    </row>
    <row r="3749" spans="1:21" hidden="1">
      <c r="A3749" s="55" t="str">
        <f t="shared" si="116"/>
        <v>Y0D65.5</v>
      </c>
      <c r="B3749" s="55">
        <f>VLOOKUP(J3749,'Mapping-CITI'!A:E,5,0)</f>
        <v>5.5</v>
      </c>
      <c r="D3749" s="42">
        <v>45016</v>
      </c>
      <c r="E3749" s="42">
        <v>45199</v>
      </c>
      <c r="F3749" t="s">
        <v>2906</v>
      </c>
      <c r="G3749" t="s">
        <v>2934</v>
      </c>
      <c r="H3749">
        <v>5200</v>
      </c>
      <c r="I3749" t="s">
        <v>2777</v>
      </c>
      <c r="J3749">
        <v>310115</v>
      </c>
      <c r="K3749" t="s">
        <v>2398</v>
      </c>
      <c r="L3749">
        <v>-5756.63</v>
      </c>
      <c r="M3749">
        <v>0</v>
      </c>
      <c r="N3749">
        <v>2921.3</v>
      </c>
      <c r="O3749">
        <v>-2921.3</v>
      </c>
      <c r="P3749" t="s">
        <v>607</v>
      </c>
      <c r="Q3749">
        <v>-2921.3</v>
      </c>
      <c r="R3749">
        <v>0</v>
      </c>
      <c r="S3749">
        <v>2921.3</v>
      </c>
      <c r="T3749" t="s">
        <v>2906</v>
      </c>
      <c r="U3749" s="221">
        <f t="shared" si="117"/>
        <v>-2.9213000000000004E-4</v>
      </c>
    </row>
    <row r="3750" spans="1:21" hidden="1">
      <c r="A3750" s="55" t="str">
        <f t="shared" si="116"/>
        <v>Y0D6Ignore</v>
      </c>
      <c r="B3750" s="55" t="str">
        <f>VLOOKUP(J3750,'Mapping-CITI'!A:E,5,0)</f>
        <v>Ignore</v>
      </c>
      <c r="D3750" s="42">
        <v>45016</v>
      </c>
      <c r="E3750" s="42">
        <v>45199</v>
      </c>
      <c r="F3750" t="s">
        <v>2906</v>
      </c>
      <c r="G3750" t="s">
        <v>2934</v>
      </c>
      <c r="H3750">
        <v>5170</v>
      </c>
      <c r="I3750" t="s">
        <v>2800</v>
      </c>
      <c r="J3750">
        <v>311241</v>
      </c>
      <c r="K3750" t="s">
        <v>2733</v>
      </c>
      <c r="L3750">
        <v>21805956</v>
      </c>
      <c r="M3750">
        <v>-5450444.5999999996</v>
      </c>
      <c r="N3750">
        <v>0</v>
      </c>
      <c r="O3750">
        <v>-5450444.5999999996</v>
      </c>
      <c r="P3750" t="s">
        <v>607</v>
      </c>
      <c r="Q3750">
        <v>-5450444.5999999996</v>
      </c>
      <c r="R3750">
        <v>0</v>
      </c>
      <c r="S3750">
        <v>0</v>
      </c>
      <c r="T3750" t="s">
        <v>2906</v>
      </c>
      <c r="U3750" s="221">
        <f t="shared" si="117"/>
        <v>-0.54504445999999995</v>
      </c>
    </row>
    <row r="3751" spans="1:21" hidden="1">
      <c r="A3751" s="55" t="str">
        <f t="shared" si="116"/>
        <v>Y0D6Ignore</v>
      </c>
      <c r="B3751" s="55" t="str">
        <f>VLOOKUP(J3751,'Mapping-CITI'!A:E,5,0)</f>
        <v>Ignore</v>
      </c>
      <c r="D3751" s="42">
        <v>45016</v>
      </c>
      <c r="E3751" s="42">
        <v>45199</v>
      </c>
      <c r="F3751" t="s">
        <v>2906</v>
      </c>
      <c r="G3751" t="s">
        <v>2934</v>
      </c>
      <c r="H3751">
        <v>5170</v>
      </c>
      <c r="I3751" t="s">
        <v>2800</v>
      </c>
      <c r="J3751">
        <v>311608</v>
      </c>
      <c r="K3751" t="s">
        <v>2405</v>
      </c>
      <c r="L3751">
        <v>-44157586.039999999</v>
      </c>
      <c r="M3751">
        <v>11404359.4</v>
      </c>
      <c r="N3751">
        <v>-2604792.2400000002</v>
      </c>
      <c r="O3751">
        <v>14009151.640000001</v>
      </c>
      <c r="P3751" t="s">
        <v>607</v>
      </c>
      <c r="Q3751">
        <v>14009151.640000001</v>
      </c>
      <c r="R3751">
        <v>0</v>
      </c>
      <c r="S3751">
        <v>0</v>
      </c>
      <c r="T3751" t="s">
        <v>2906</v>
      </c>
      <c r="U3751" s="221">
        <f t="shared" si="117"/>
        <v>1.4009151640000002</v>
      </c>
    </row>
    <row r="3752" spans="1:21" hidden="1">
      <c r="A3752" s="55" t="str">
        <f t="shared" si="116"/>
        <v>Y0D6Ignore</v>
      </c>
      <c r="B3752" s="55" t="str">
        <f>VLOOKUP(J3752,'Mapping-CITI'!A:E,5,0)</f>
        <v>Ignore</v>
      </c>
      <c r="D3752" s="42">
        <v>45016</v>
      </c>
      <c r="E3752" s="42">
        <v>45199</v>
      </c>
      <c r="F3752" t="s">
        <v>2906</v>
      </c>
      <c r="G3752" t="s">
        <v>2934</v>
      </c>
      <c r="H3752">
        <v>5170</v>
      </c>
      <c r="I3752" t="s">
        <v>2800</v>
      </c>
      <c r="J3752">
        <v>311618</v>
      </c>
      <c r="K3752" t="s">
        <v>2408</v>
      </c>
      <c r="L3752">
        <v>0</v>
      </c>
      <c r="M3752">
        <v>0</v>
      </c>
      <c r="N3752">
        <v>0</v>
      </c>
      <c r="O3752">
        <v>0</v>
      </c>
      <c r="P3752" t="s">
        <v>607</v>
      </c>
      <c r="Q3752">
        <v>0</v>
      </c>
      <c r="R3752">
        <v>0</v>
      </c>
      <c r="S3752">
        <v>0</v>
      </c>
      <c r="T3752" t="s">
        <v>2906</v>
      </c>
      <c r="U3752" s="221">
        <f t="shared" si="117"/>
        <v>0</v>
      </c>
    </row>
    <row r="3753" spans="1:21" hidden="1">
      <c r="A3753" s="55" t="str">
        <f t="shared" si="116"/>
        <v>Y0D6Ignore</v>
      </c>
      <c r="B3753" s="55" t="str">
        <f>VLOOKUP(J3753,'Mapping-CITI'!A:E,5,0)</f>
        <v>Ignore</v>
      </c>
      <c r="D3753" s="42">
        <v>45016</v>
      </c>
      <c r="E3753" s="42">
        <v>45199</v>
      </c>
      <c r="F3753" t="s">
        <v>2906</v>
      </c>
      <c r="G3753" t="s">
        <v>2934</v>
      </c>
      <c r="H3753">
        <v>5170</v>
      </c>
      <c r="I3753" t="s">
        <v>2800</v>
      </c>
      <c r="J3753">
        <v>311621</v>
      </c>
      <c r="K3753" t="s">
        <v>2410</v>
      </c>
      <c r="L3753">
        <v>96965375.079999998</v>
      </c>
      <c r="M3753">
        <v>-7001836.1200000001</v>
      </c>
      <c r="N3753">
        <v>0</v>
      </c>
      <c r="O3753">
        <v>-7001836.1200000001</v>
      </c>
      <c r="P3753" t="s">
        <v>607</v>
      </c>
      <c r="Q3753">
        <v>-7001836.1200000001</v>
      </c>
      <c r="R3753">
        <v>0</v>
      </c>
      <c r="S3753">
        <v>0</v>
      </c>
      <c r="T3753" t="s">
        <v>2906</v>
      </c>
      <c r="U3753" s="221">
        <f t="shared" si="117"/>
        <v>-0.70018361200000001</v>
      </c>
    </row>
    <row r="3754" spans="1:21" hidden="1">
      <c r="A3754" s="55" t="str">
        <f t="shared" si="116"/>
        <v>Y0D6Ignore</v>
      </c>
      <c r="B3754" s="55" t="str">
        <f>VLOOKUP(J3754,'Mapping-CITI'!A:E,5,0)</f>
        <v>Ignore</v>
      </c>
      <c r="D3754" s="42">
        <v>45016</v>
      </c>
      <c r="E3754" s="42">
        <v>45199</v>
      </c>
      <c r="F3754" t="s">
        <v>2906</v>
      </c>
      <c r="G3754" t="s">
        <v>2934</v>
      </c>
      <c r="H3754">
        <v>5170</v>
      </c>
      <c r="I3754" t="s">
        <v>2800</v>
      </c>
      <c r="J3754">
        <v>311624</v>
      </c>
      <c r="K3754" t="s">
        <v>2919</v>
      </c>
      <c r="L3754">
        <v>6024662.5</v>
      </c>
      <c r="M3754">
        <v>0</v>
      </c>
      <c r="N3754">
        <v>0</v>
      </c>
      <c r="O3754">
        <v>0</v>
      </c>
      <c r="P3754" t="s">
        <v>607</v>
      </c>
      <c r="Q3754">
        <v>0</v>
      </c>
      <c r="R3754">
        <v>0</v>
      </c>
      <c r="S3754">
        <v>0</v>
      </c>
      <c r="T3754" t="s">
        <v>2906</v>
      </c>
      <c r="U3754" s="221">
        <f t="shared" si="117"/>
        <v>0</v>
      </c>
    </row>
    <row r="3755" spans="1:21" hidden="1">
      <c r="A3755" s="55" t="str">
        <f t="shared" si="116"/>
        <v>Y0D6Ignore</v>
      </c>
      <c r="B3755" s="55" t="str">
        <f>VLOOKUP(J3755,'Mapping-CITI'!A:E,5,0)</f>
        <v>Ignore</v>
      </c>
      <c r="D3755" s="42">
        <v>45016</v>
      </c>
      <c r="E3755" s="42">
        <v>45199</v>
      </c>
      <c r="F3755" t="s">
        <v>2906</v>
      </c>
      <c r="G3755" t="s">
        <v>2934</v>
      </c>
      <c r="H3755">
        <v>5180</v>
      </c>
      <c r="I3755" t="s">
        <v>3409</v>
      </c>
      <c r="J3755">
        <v>311631</v>
      </c>
      <c r="K3755" t="s">
        <v>4273</v>
      </c>
      <c r="L3755">
        <v>0</v>
      </c>
      <c r="M3755">
        <v>861250</v>
      </c>
      <c r="N3755">
        <v>0</v>
      </c>
      <c r="O3755">
        <v>861250</v>
      </c>
      <c r="P3755" t="s">
        <v>607</v>
      </c>
      <c r="Q3755">
        <v>861250</v>
      </c>
      <c r="R3755">
        <v>0</v>
      </c>
      <c r="S3755">
        <v>0</v>
      </c>
      <c r="T3755" t="s">
        <v>2906</v>
      </c>
      <c r="U3755" s="221">
        <f t="shared" si="117"/>
        <v>8.6124999999999993E-2</v>
      </c>
    </row>
    <row r="3756" spans="1:21" hidden="1">
      <c r="A3756" s="55" t="str">
        <f t="shared" si="116"/>
        <v>Y0D66.4</v>
      </c>
      <c r="B3756" s="55">
        <f>VLOOKUP(J3756,'Mapping-CITI'!A:E,5,0)</f>
        <v>6.4</v>
      </c>
      <c r="D3756" s="42">
        <v>45016</v>
      </c>
      <c r="E3756" s="42">
        <v>45199</v>
      </c>
      <c r="F3756" t="s">
        <v>2906</v>
      </c>
      <c r="G3756" t="s">
        <v>2934</v>
      </c>
      <c r="H3756">
        <v>4160</v>
      </c>
      <c r="I3756" t="s">
        <v>2778</v>
      </c>
      <c r="J3756">
        <v>401201</v>
      </c>
      <c r="K3756" t="s">
        <v>2419</v>
      </c>
      <c r="L3756">
        <v>84414.53</v>
      </c>
      <c r="M3756">
        <v>0</v>
      </c>
      <c r="N3756">
        <v>0</v>
      </c>
      <c r="O3756">
        <v>0</v>
      </c>
      <c r="P3756" t="s">
        <v>607</v>
      </c>
      <c r="Q3756">
        <v>0</v>
      </c>
      <c r="R3756">
        <v>0</v>
      </c>
      <c r="S3756">
        <v>0</v>
      </c>
      <c r="T3756" t="s">
        <v>2906</v>
      </c>
      <c r="U3756" s="221">
        <f t="shared" si="117"/>
        <v>0</v>
      </c>
    </row>
    <row r="3757" spans="1:21" hidden="1">
      <c r="A3757" s="55" t="str">
        <f t="shared" si="116"/>
        <v>Y0D6Ignore</v>
      </c>
      <c r="B3757" s="55" t="str">
        <f>VLOOKUP(J3757,'Mapping-CITI'!A:E,5,0)</f>
        <v>Ignore</v>
      </c>
      <c r="D3757" s="42">
        <v>45016</v>
      </c>
      <c r="E3757" s="42">
        <v>45199</v>
      </c>
      <c r="F3757" t="s">
        <v>2906</v>
      </c>
      <c r="G3757" t="s">
        <v>2934</v>
      </c>
      <c r="H3757">
        <v>4160</v>
      </c>
      <c r="I3757" t="s">
        <v>2778</v>
      </c>
      <c r="J3757">
        <v>401237</v>
      </c>
      <c r="K3757" t="s">
        <v>2428</v>
      </c>
      <c r="L3757">
        <v>32212.28</v>
      </c>
      <c r="M3757">
        <v>20185.990000000002</v>
      </c>
      <c r="N3757">
        <v>0</v>
      </c>
      <c r="O3757">
        <v>20185.990000000002</v>
      </c>
      <c r="P3757" t="s">
        <v>607</v>
      </c>
      <c r="Q3757">
        <v>20185.990000000002</v>
      </c>
      <c r="R3757">
        <v>20185.990000000002</v>
      </c>
      <c r="S3757">
        <v>0</v>
      </c>
      <c r="T3757" t="s">
        <v>2906</v>
      </c>
      <c r="U3757" s="221">
        <f t="shared" si="117"/>
        <v>2.0185990000000003E-3</v>
      </c>
    </row>
    <row r="3758" spans="1:21" hidden="1">
      <c r="A3758" s="55" t="str">
        <f t="shared" si="116"/>
        <v>Y0D66.4</v>
      </c>
      <c r="B3758" s="55">
        <f>VLOOKUP(J3758,'Mapping-CITI'!A:E,5,0)</f>
        <v>6.4</v>
      </c>
      <c r="D3758" s="42">
        <v>45016</v>
      </c>
      <c r="E3758" s="42">
        <v>45199</v>
      </c>
      <c r="F3758" t="s">
        <v>2906</v>
      </c>
      <c r="G3758" t="s">
        <v>2934</v>
      </c>
      <c r="H3758">
        <v>4160</v>
      </c>
      <c r="I3758" t="s">
        <v>2778</v>
      </c>
      <c r="J3758">
        <v>401301</v>
      </c>
      <c r="K3758" t="s">
        <v>2432</v>
      </c>
      <c r="L3758">
        <v>4022.35</v>
      </c>
      <c r="M3758">
        <v>20652.05</v>
      </c>
      <c r="N3758">
        <v>20261.419999999998</v>
      </c>
      <c r="O3758">
        <v>390.63</v>
      </c>
      <c r="P3758" t="s">
        <v>607</v>
      </c>
      <c r="Q3758">
        <v>390.63</v>
      </c>
      <c r="R3758">
        <v>20652.05</v>
      </c>
      <c r="S3758">
        <v>20261.419999999998</v>
      </c>
      <c r="T3758" t="s">
        <v>2906</v>
      </c>
      <c r="U3758" s="221">
        <f t="shared" si="117"/>
        <v>3.9063000000000104E-5</v>
      </c>
    </row>
    <row r="3759" spans="1:21" hidden="1">
      <c r="A3759" s="55" t="str">
        <f t="shared" si="116"/>
        <v>Y0D66.2</v>
      </c>
      <c r="B3759" s="55">
        <f>VLOOKUP(J3759,'Mapping-CITI'!A:E,5,0)</f>
        <v>6.2</v>
      </c>
      <c r="D3759" s="42">
        <v>45016</v>
      </c>
      <c r="E3759" s="42">
        <v>45199</v>
      </c>
      <c r="F3759" t="s">
        <v>2906</v>
      </c>
      <c r="G3759" t="s">
        <v>2934</v>
      </c>
      <c r="H3759">
        <v>4160</v>
      </c>
      <c r="I3759" t="s">
        <v>2778</v>
      </c>
      <c r="J3759">
        <v>401501</v>
      </c>
      <c r="K3759" t="s">
        <v>676</v>
      </c>
      <c r="L3759">
        <v>26349453.870000001</v>
      </c>
      <c r="M3759">
        <v>9391618.6300000008</v>
      </c>
      <c r="N3759">
        <v>12704.01</v>
      </c>
      <c r="O3759">
        <v>9378914.6199999992</v>
      </c>
      <c r="P3759" t="s">
        <v>607</v>
      </c>
      <c r="Q3759">
        <v>9378914.6199999992</v>
      </c>
      <c r="R3759">
        <v>0</v>
      </c>
      <c r="S3759">
        <v>0</v>
      </c>
      <c r="T3759" t="s">
        <v>2906</v>
      </c>
      <c r="U3759" s="221">
        <f t="shared" si="117"/>
        <v>0.93789146200000006</v>
      </c>
    </row>
    <row r="3760" spans="1:21" hidden="1">
      <c r="A3760" s="55" t="str">
        <f t="shared" si="116"/>
        <v>Y0D66.1</v>
      </c>
      <c r="B3760" s="55">
        <f>VLOOKUP(J3760,'Mapping-CITI'!A:E,5,0)</f>
        <v>6.1</v>
      </c>
      <c r="D3760" s="42">
        <v>45016</v>
      </c>
      <c r="E3760" s="42">
        <v>45199</v>
      </c>
      <c r="F3760" t="s">
        <v>2906</v>
      </c>
      <c r="G3760" t="s">
        <v>2934</v>
      </c>
      <c r="H3760">
        <v>4160</v>
      </c>
      <c r="I3760" t="s">
        <v>2778</v>
      </c>
      <c r="J3760">
        <v>401508</v>
      </c>
      <c r="K3760" t="s">
        <v>2554</v>
      </c>
      <c r="L3760">
        <v>-28083.94</v>
      </c>
      <c r="M3760">
        <v>0</v>
      </c>
      <c r="N3760">
        <v>18723.55</v>
      </c>
      <c r="O3760">
        <v>-18723.55</v>
      </c>
      <c r="P3760" t="s">
        <v>607</v>
      </c>
      <c r="Q3760">
        <v>-18723.55</v>
      </c>
      <c r="R3760">
        <v>0</v>
      </c>
      <c r="S3760">
        <v>18723.55</v>
      </c>
      <c r="T3760" t="s">
        <v>2906</v>
      </c>
      <c r="U3760" s="221">
        <f t="shared" si="117"/>
        <v>-1.872355E-3</v>
      </c>
    </row>
    <row r="3761" spans="1:21" hidden="1">
      <c r="A3761" s="55" t="str">
        <f t="shared" si="116"/>
        <v>Y0D66.2</v>
      </c>
      <c r="B3761" s="55">
        <f>VLOOKUP(J3761,'Mapping-CITI'!A:E,5,0)</f>
        <v>6.2</v>
      </c>
      <c r="D3761" s="42">
        <v>45016</v>
      </c>
      <c r="E3761" s="42">
        <v>45199</v>
      </c>
      <c r="F3761" t="s">
        <v>2906</v>
      </c>
      <c r="G3761" t="s">
        <v>2934</v>
      </c>
      <c r="H3761">
        <v>4160</v>
      </c>
      <c r="I3761" t="s">
        <v>2778</v>
      </c>
      <c r="J3761">
        <v>401509</v>
      </c>
      <c r="K3761" t="s">
        <v>2695</v>
      </c>
      <c r="L3761">
        <v>0</v>
      </c>
      <c r="M3761">
        <v>0</v>
      </c>
      <c r="N3761">
        <v>0</v>
      </c>
      <c r="O3761">
        <v>0</v>
      </c>
      <c r="P3761" t="s">
        <v>607</v>
      </c>
      <c r="Q3761">
        <v>0</v>
      </c>
      <c r="R3761">
        <v>0</v>
      </c>
      <c r="S3761">
        <v>0</v>
      </c>
      <c r="T3761" t="s">
        <v>2906</v>
      </c>
      <c r="U3761" s="221">
        <f t="shared" si="117"/>
        <v>0</v>
      </c>
    </row>
    <row r="3762" spans="1:21" hidden="1">
      <c r="A3762" s="55" t="str">
        <f t="shared" si="116"/>
        <v>Y0D66.4</v>
      </c>
      <c r="B3762" s="55">
        <f>VLOOKUP(J3762,'Mapping-CITI'!A:E,5,0)</f>
        <v>6.4</v>
      </c>
      <c r="D3762" s="42">
        <v>45016</v>
      </c>
      <c r="E3762" s="42">
        <v>45199</v>
      </c>
      <c r="F3762" t="s">
        <v>2906</v>
      </c>
      <c r="G3762" t="s">
        <v>2934</v>
      </c>
      <c r="H3762">
        <v>4160</v>
      </c>
      <c r="I3762" t="s">
        <v>2778</v>
      </c>
      <c r="J3762">
        <v>401702</v>
      </c>
      <c r="K3762" t="s">
        <v>2686</v>
      </c>
      <c r="L3762">
        <v>-3031.63</v>
      </c>
      <c r="M3762">
        <v>0</v>
      </c>
      <c r="N3762">
        <v>1143.28</v>
      </c>
      <c r="O3762">
        <v>-1143.28</v>
      </c>
      <c r="P3762" t="s">
        <v>607</v>
      </c>
      <c r="Q3762">
        <v>-1143.28</v>
      </c>
      <c r="R3762">
        <v>0</v>
      </c>
      <c r="S3762">
        <v>0</v>
      </c>
      <c r="T3762" t="s">
        <v>2906</v>
      </c>
      <c r="U3762" s="221">
        <f t="shared" si="117"/>
        <v>-1.1432799999999999E-4</v>
      </c>
    </row>
    <row r="3763" spans="1:21" hidden="1">
      <c r="A3763" s="55" t="str">
        <f t="shared" si="116"/>
        <v>Y0D66.4</v>
      </c>
      <c r="B3763" s="55">
        <f>VLOOKUP(J3763,'Mapping-CITI'!A:E,5,0)</f>
        <v>6.4</v>
      </c>
      <c r="D3763" s="42">
        <v>45016</v>
      </c>
      <c r="E3763" s="42">
        <v>45199</v>
      </c>
      <c r="F3763" t="s">
        <v>2906</v>
      </c>
      <c r="G3763" t="s">
        <v>2934</v>
      </c>
      <c r="H3763">
        <v>4160</v>
      </c>
      <c r="I3763" t="s">
        <v>2778</v>
      </c>
      <c r="J3763">
        <v>401703</v>
      </c>
      <c r="K3763" t="s">
        <v>2687</v>
      </c>
      <c r="L3763">
        <v>-3031.63</v>
      </c>
      <c r="M3763">
        <v>0</v>
      </c>
      <c r="N3763">
        <v>1143.28</v>
      </c>
      <c r="O3763">
        <v>-1143.28</v>
      </c>
      <c r="P3763" t="s">
        <v>607</v>
      </c>
      <c r="Q3763">
        <v>-1143.28</v>
      </c>
      <c r="R3763">
        <v>0</v>
      </c>
      <c r="S3763">
        <v>0</v>
      </c>
      <c r="T3763" t="s">
        <v>2906</v>
      </c>
      <c r="U3763" s="221">
        <f t="shared" si="117"/>
        <v>-1.1432799999999999E-4</v>
      </c>
    </row>
    <row r="3764" spans="1:21" hidden="1">
      <c r="A3764" s="55" t="str">
        <f t="shared" si="116"/>
        <v>Y0D66.4</v>
      </c>
      <c r="B3764" s="55">
        <f>VLOOKUP(J3764,'Mapping-CITI'!A:E,5,0)</f>
        <v>6.4</v>
      </c>
      <c r="D3764" s="42">
        <v>45016</v>
      </c>
      <c r="E3764" s="42">
        <v>45199</v>
      </c>
      <c r="F3764" t="s">
        <v>2906</v>
      </c>
      <c r="G3764" t="s">
        <v>2934</v>
      </c>
      <c r="H3764">
        <v>4160</v>
      </c>
      <c r="I3764" t="s">
        <v>2778</v>
      </c>
      <c r="J3764">
        <v>401707</v>
      </c>
      <c r="K3764" t="s">
        <v>2680</v>
      </c>
      <c r="L3764">
        <v>16369.92</v>
      </c>
      <c r="M3764">
        <v>75343.929999999993</v>
      </c>
      <c r="N3764">
        <v>75343.929999999993</v>
      </c>
      <c r="O3764">
        <v>0</v>
      </c>
      <c r="P3764" t="s">
        <v>607</v>
      </c>
      <c r="Q3764">
        <v>0</v>
      </c>
      <c r="R3764">
        <v>75343.929999999993</v>
      </c>
      <c r="S3764">
        <v>75343.929999999993</v>
      </c>
      <c r="T3764" t="s">
        <v>2906</v>
      </c>
      <c r="U3764" s="221">
        <f t="shared" si="117"/>
        <v>0</v>
      </c>
    </row>
    <row r="3765" spans="1:21" hidden="1">
      <c r="A3765" s="55" t="str">
        <f t="shared" si="116"/>
        <v>Y0D66.4</v>
      </c>
      <c r="B3765" s="55">
        <f>VLOOKUP(J3765,'Mapping-CITI'!A:E,5,0)</f>
        <v>6.4</v>
      </c>
      <c r="D3765" s="42">
        <v>45016</v>
      </c>
      <c r="E3765" s="42">
        <v>45199</v>
      </c>
      <c r="F3765" t="s">
        <v>2906</v>
      </c>
      <c r="G3765" t="s">
        <v>2934</v>
      </c>
      <c r="H3765">
        <v>4160</v>
      </c>
      <c r="I3765" t="s">
        <v>2778</v>
      </c>
      <c r="J3765">
        <v>401708</v>
      </c>
      <c r="K3765" t="s">
        <v>2681</v>
      </c>
      <c r="L3765">
        <v>16369.92</v>
      </c>
      <c r="M3765">
        <v>75343.929999999993</v>
      </c>
      <c r="N3765">
        <v>75343.929999999993</v>
      </c>
      <c r="O3765">
        <v>0</v>
      </c>
      <c r="P3765" t="s">
        <v>607</v>
      </c>
      <c r="Q3765">
        <v>0</v>
      </c>
      <c r="R3765">
        <v>75343.929999999993</v>
      </c>
      <c r="S3765">
        <v>75343.929999999993</v>
      </c>
      <c r="T3765" t="s">
        <v>2906</v>
      </c>
      <c r="U3765" s="221">
        <f t="shared" si="117"/>
        <v>0</v>
      </c>
    </row>
    <row r="3766" spans="1:21" hidden="1">
      <c r="A3766" s="55" t="str">
        <f t="shared" si="116"/>
        <v>Y0D66.4</v>
      </c>
      <c r="B3766" s="55">
        <f>VLOOKUP(J3766,'Mapping-CITI'!A:E,5,0)</f>
        <v>6.4</v>
      </c>
      <c r="D3766" s="42">
        <v>45016</v>
      </c>
      <c r="E3766" s="42">
        <v>45199</v>
      </c>
      <c r="F3766" t="s">
        <v>2906</v>
      </c>
      <c r="G3766" t="s">
        <v>2934</v>
      </c>
      <c r="H3766">
        <v>4160</v>
      </c>
      <c r="I3766" t="s">
        <v>2778</v>
      </c>
      <c r="J3766">
        <v>402084</v>
      </c>
      <c r="K3766" t="s">
        <v>4268</v>
      </c>
      <c r="L3766">
        <v>0</v>
      </c>
      <c r="M3766">
        <v>83500</v>
      </c>
      <c r="N3766">
        <v>0</v>
      </c>
      <c r="O3766">
        <v>83500</v>
      </c>
      <c r="P3766" t="s">
        <v>607</v>
      </c>
      <c r="Q3766">
        <v>83500</v>
      </c>
      <c r="R3766">
        <v>0</v>
      </c>
      <c r="S3766">
        <v>0</v>
      </c>
      <c r="T3766" t="s">
        <v>2906</v>
      </c>
      <c r="U3766" s="221">
        <f t="shared" si="117"/>
        <v>8.3499999999999998E-3</v>
      </c>
    </row>
    <row r="3767" spans="1:21" hidden="1">
      <c r="A3767" s="55" t="str">
        <f t="shared" si="116"/>
        <v>Y0D66.4</v>
      </c>
      <c r="B3767" s="55">
        <f>VLOOKUP(J3767,'Mapping-CITI'!A:E,5,0)</f>
        <v>6.4</v>
      </c>
      <c r="D3767" s="42">
        <v>45016</v>
      </c>
      <c r="E3767" s="42">
        <v>45199</v>
      </c>
      <c r="F3767" t="s">
        <v>2906</v>
      </c>
      <c r="G3767" t="s">
        <v>2934</v>
      </c>
      <c r="H3767">
        <v>4160</v>
      </c>
      <c r="I3767" t="s">
        <v>2778</v>
      </c>
      <c r="J3767">
        <v>402103</v>
      </c>
      <c r="K3767" t="s">
        <v>2436</v>
      </c>
      <c r="L3767">
        <v>17075.259999999998</v>
      </c>
      <c r="M3767">
        <v>19569.099999999999</v>
      </c>
      <c r="N3767">
        <v>5836.71</v>
      </c>
      <c r="O3767">
        <v>13732.39</v>
      </c>
      <c r="P3767" t="s">
        <v>607</v>
      </c>
      <c r="Q3767">
        <v>13732.39</v>
      </c>
      <c r="R3767">
        <v>19569.099999999999</v>
      </c>
      <c r="S3767">
        <v>5836.71</v>
      </c>
      <c r="T3767" t="s">
        <v>2906</v>
      </c>
      <c r="U3767" s="221">
        <f t="shared" si="117"/>
        <v>1.3732389999999998E-3</v>
      </c>
    </row>
    <row r="3768" spans="1:21" hidden="1">
      <c r="A3768" s="55" t="str">
        <f t="shared" si="116"/>
        <v>Y0D66.3</v>
      </c>
      <c r="B3768" s="55">
        <f>VLOOKUP(J3768,'Mapping-CITI'!A:E,5,0)</f>
        <v>6.3</v>
      </c>
      <c r="D3768" s="42">
        <v>45016</v>
      </c>
      <c r="E3768" s="42">
        <v>45199</v>
      </c>
      <c r="F3768" t="s">
        <v>2906</v>
      </c>
      <c r="G3768" t="s">
        <v>2934</v>
      </c>
      <c r="H3768">
        <v>4160</v>
      </c>
      <c r="I3768" t="s">
        <v>2778</v>
      </c>
      <c r="J3768">
        <v>402106</v>
      </c>
      <c r="K3768" t="s">
        <v>2437</v>
      </c>
      <c r="L3768">
        <v>39364.269999999997</v>
      </c>
      <c r="M3768">
        <v>11274.99</v>
      </c>
      <c r="N3768">
        <v>0</v>
      </c>
      <c r="O3768">
        <v>11274.99</v>
      </c>
      <c r="P3768" t="s">
        <v>607</v>
      </c>
      <c r="Q3768">
        <v>11274.99</v>
      </c>
      <c r="R3768">
        <v>11274.99</v>
      </c>
      <c r="S3768">
        <v>0</v>
      </c>
      <c r="T3768" t="s">
        <v>2906</v>
      </c>
      <c r="U3768" s="221">
        <f t="shared" si="117"/>
        <v>1.1274989999999999E-3</v>
      </c>
    </row>
    <row r="3769" spans="1:21" hidden="1">
      <c r="A3769" s="55" t="str">
        <f t="shared" si="116"/>
        <v>Y0D66.4</v>
      </c>
      <c r="B3769" s="55">
        <f>VLOOKUP(J3769,'Mapping-CITI'!A:E,5,0)</f>
        <v>6.4</v>
      </c>
      <c r="D3769" s="42">
        <v>45016</v>
      </c>
      <c r="E3769" s="42">
        <v>45199</v>
      </c>
      <c r="F3769" t="s">
        <v>2906</v>
      </c>
      <c r="G3769" t="s">
        <v>2934</v>
      </c>
      <c r="H3769">
        <v>4160</v>
      </c>
      <c r="I3769" t="s">
        <v>2778</v>
      </c>
      <c r="J3769">
        <v>402113</v>
      </c>
      <c r="K3769" t="s">
        <v>2438</v>
      </c>
      <c r="L3769">
        <v>2759989.17</v>
      </c>
      <c r="M3769">
        <v>976077.94</v>
      </c>
      <c r="N3769">
        <v>1608.51</v>
      </c>
      <c r="O3769">
        <v>974469.43</v>
      </c>
      <c r="P3769" t="s">
        <v>607</v>
      </c>
      <c r="Q3769">
        <v>974469.43</v>
      </c>
      <c r="R3769">
        <v>976077.94</v>
      </c>
      <c r="S3769">
        <v>1608.51</v>
      </c>
      <c r="T3769" t="s">
        <v>2906</v>
      </c>
      <c r="U3769" s="221">
        <f t="shared" si="117"/>
        <v>9.7446942999999994E-2</v>
      </c>
    </row>
    <row r="3770" spans="1:21" hidden="1">
      <c r="A3770" s="55" t="str">
        <f t="shared" si="116"/>
        <v>Y0D66.4</v>
      </c>
      <c r="B3770" s="55">
        <f>VLOOKUP(J3770,'Mapping-CITI'!A:E,5,0)</f>
        <v>6.4</v>
      </c>
      <c r="D3770" s="42">
        <v>45016</v>
      </c>
      <c r="E3770" s="42">
        <v>45199</v>
      </c>
      <c r="F3770" t="s">
        <v>2906</v>
      </c>
      <c r="G3770" t="s">
        <v>2934</v>
      </c>
      <c r="H3770">
        <v>4160</v>
      </c>
      <c r="I3770" t="s">
        <v>2778</v>
      </c>
      <c r="J3770">
        <v>402125</v>
      </c>
      <c r="K3770" t="s">
        <v>2914</v>
      </c>
      <c r="L3770">
        <v>227834.55</v>
      </c>
      <c r="M3770">
        <v>30269.67</v>
      </c>
      <c r="N3770">
        <v>0</v>
      </c>
      <c r="O3770">
        <v>30269.67</v>
      </c>
      <c r="P3770" t="s">
        <v>607</v>
      </c>
      <c r="Q3770">
        <v>30269.67</v>
      </c>
      <c r="R3770">
        <v>30269.67</v>
      </c>
      <c r="S3770">
        <v>0</v>
      </c>
      <c r="T3770" t="s">
        <v>2906</v>
      </c>
      <c r="U3770" s="221">
        <f t="shared" si="117"/>
        <v>3.0269669999999998E-3</v>
      </c>
    </row>
    <row r="3771" spans="1:21" hidden="1">
      <c r="A3771" s="55" t="str">
        <f t="shared" si="116"/>
        <v>Y0D66.1</v>
      </c>
      <c r="B3771" s="55">
        <f>VLOOKUP(J3771,'Mapping-CITI'!A:E,5,0)</f>
        <v>6.1</v>
      </c>
      <c r="D3771" s="42">
        <v>45016</v>
      </c>
      <c r="E3771" s="42">
        <v>45199</v>
      </c>
      <c r="F3771" t="s">
        <v>2906</v>
      </c>
      <c r="G3771" t="s">
        <v>2934</v>
      </c>
      <c r="H3771">
        <v>4170</v>
      </c>
      <c r="I3771" t="s">
        <v>2780</v>
      </c>
      <c r="J3771">
        <v>402128</v>
      </c>
      <c r="K3771" t="s">
        <v>2440</v>
      </c>
      <c r="L3771">
        <v>43126515.880000003</v>
      </c>
      <c r="M3771">
        <v>16991712.629999999</v>
      </c>
      <c r="N3771">
        <v>987842.69</v>
      </c>
      <c r="O3771">
        <v>16003869.939999999</v>
      </c>
      <c r="P3771" t="s">
        <v>607</v>
      </c>
      <c r="Q3771">
        <v>16003869.939999999</v>
      </c>
      <c r="R3771">
        <v>987842.69</v>
      </c>
      <c r="S3771">
        <v>987842.69</v>
      </c>
      <c r="T3771" t="s">
        <v>2906</v>
      </c>
      <c r="U3771" s="221">
        <f t="shared" si="117"/>
        <v>1.600386994</v>
      </c>
    </row>
    <row r="3772" spans="1:21">
      <c r="A3772" s="55" t="str">
        <f t="shared" si="116"/>
        <v>Y0D66.4</v>
      </c>
      <c r="B3772" s="55">
        <f>VLOOKUP(J3772,'Mapping-CITI'!A:E,5,0)</f>
        <v>6.4</v>
      </c>
      <c r="D3772" s="42">
        <v>45016</v>
      </c>
      <c r="E3772" s="42">
        <v>45199</v>
      </c>
      <c r="F3772" t="s">
        <v>2906</v>
      </c>
      <c r="G3772" t="s">
        <v>2934</v>
      </c>
      <c r="H3772">
        <v>4170</v>
      </c>
      <c r="I3772" t="s">
        <v>2780</v>
      </c>
      <c r="J3772">
        <v>402129</v>
      </c>
      <c r="K3772" t="s">
        <v>2871</v>
      </c>
      <c r="L3772">
        <v>268.55</v>
      </c>
      <c r="M3772">
        <v>1285</v>
      </c>
      <c r="N3772">
        <v>0</v>
      </c>
      <c r="O3772">
        <v>1285</v>
      </c>
      <c r="P3772" t="s">
        <v>607</v>
      </c>
      <c r="Q3772">
        <v>1285</v>
      </c>
      <c r="R3772">
        <v>0</v>
      </c>
      <c r="S3772">
        <v>0</v>
      </c>
      <c r="T3772" t="s">
        <v>2906</v>
      </c>
      <c r="U3772" s="221">
        <f t="shared" si="117"/>
        <v>1.2850000000000001E-4</v>
      </c>
    </row>
    <row r="3773" spans="1:21" hidden="1">
      <c r="A3773" s="55" t="str">
        <f t="shared" si="116"/>
        <v>Y0D66.4</v>
      </c>
      <c r="B3773" s="55">
        <f>VLOOKUP(J3773,'Mapping-CITI'!A:E,5,0)</f>
        <v>6.4</v>
      </c>
      <c r="D3773" s="42">
        <v>45016</v>
      </c>
      <c r="E3773" s="42">
        <v>45199</v>
      </c>
      <c r="F3773" t="s">
        <v>2906</v>
      </c>
      <c r="G3773" t="s">
        <v>2934</v>
      </c>
      <c r="H3773">
        <v>4160</v>
      </c>
      <c r="I3773" t="s">
        <v>2778</v>
      </c>
      <c r="J3773">
        <v>402132</v>
      </c>
      <c r="K3773" t="s">
        <v>2441</v>
      </c>
      <c r="L3773">
        <v>0</v>
      </c>
      <c r="M3773">
        <v>0</v>
      </c>
      <c r="N3773">
        <v>0</v>
      </c>
      <c r="O3773">
        <v>0</v>
      </c>
      <c r="P3773" t="s">
        <v>607</v>
      </c>
      <c r="Q3773">
        <v>0</v>
      </c>
      <c r="R3773">
        <v>0</v>
      </c>
      <c r="S3773">
        <v>0</v>
      </c>
      <c r="T3773" t="s">
        <v>2906</v>
      </c>
      <c r="U3773" s="221">
        <f t="shared" si="117"/>
        <v>0</v>
      </c>
    </row>
    <row r="3774" spans="1:21" hidden="1">
      <c r="A3774" s="55" t="str">
        <f t="shared" si="116"/>
        <v>Y0D66.4</v>
      </c>
      <c r="B3774" s="55">
        <f>VLOOKUP(J3774,'Mapping-CITI'!A:E,5,0)</f>
        <v>6.4</v>
      </c>
      <c r="D3774" s="42">
        <v>45016</v>
      </c>
      <c r="E3774" s="42">
        <v>45199</v>
      </c>
      <c r="F3774" t="s">
        <v>2906</v>
      </c>
      <c r="G3774" t="s">
        <v>2934</v>
      </c>
      <c r="H3774">
        <v>4160</v>
      </c>
      <c r="I3774" t="s">
        <v>2778</v>
      </c>
      <c r="J3774">
        <v>402233</v>
      </c>
      <c r="K3774" t="s">
        <v>2458</v>
      </c>
      <c r="L3774">
        <v>159198.70000000001</v>
      </c>
      <c r="M3774">
        <v>41337.85</v>
      </c>
      <c r="N3774">
        <v>0</v>
      </c>
      <c r="O3774">
        <v>41337.85</v>
      </c>
      <c r="P3774" t="s">
        <v>607</v>
      </c>
      <c r="Q3774">
        <v>41337.85</v>
      </c>
      <c r="R3774">
        <v>41337.85</v>
      </c>
      <c r="S3774">
        <v>0</v>
      </c>
      <c r="T3774" t="s">
        <v>2906</v>
      </c>
      <c r="U3774" s="221">
        <f t="shared" si="117"/>
        <v>4.1337850000000001E-3</v>
      </c>
    </row>
    <row r="3775" spans="1:21" hidden="1">
      <c r="A3775" s="55" t="str">
        <f t="shared" si="116"/>
        <v>Y0D66.4</v>
      </c>
      <c r="B3775" s="55">
        <f>VLOOKUP(J3775,'Mapping-CITI'!A:E,5,0)</f>
        <v>6.4</v>
      </c>
      <c r="D3775" s="42">
        <v>45016</v>
      </c>
      <c r="E3775" s="42">
        <v>45199</v>
      </c>
      <c r="F3775" t="s">
        <v>2906</v>
      </c>
      <c r="G3775" t="s">
        <v>2934</v>
      </c>
      <c r="H3775">
        <v>4160</v>
      </c>
      <c r="I3775" t="s">
        <v>2778</v>
      </c>
      <c r="J3775">
        <v>402235</v>
      </c>
      <c r="K3775" t="s">
        <v>2459</v>
      </c>
      <c r="L3775">
        <v>51792.69</v>
      </c>
      <c r="M3775">
        <v>13821.5</v>
      </c>
      <c r="N3775">
        <v>0</v>
      </c>
      <c r="O3775">
        <v>13821.5</v>
      </c>
      <c r="P3775" t="s">
        <v>607</v>
      </c>
      <c r="Q3775">
        <v>13821.5</v>
      </c>
      <c r="R3775">
        <v>13821.5</v>
      </c>
      <c r="S3775">
        <v>0</v>
      </c>
      <c r="T3775" t="s">
        <v>2906</v>
      </c>
      <c r="U3775" s="221">
        <f t="shared" si="117"/>
        <v>1.38215E-3</v>
      </c>
    </row>
    <row r="3776" spans="1:21" hidden="1">
      <c r="A3776" s="55" t="str">
        <f t="shared" si="116"/>
        <v>Y0D66.2</v>
      </c>
      <c r="B3776" s="55">
        <f>VLOOKUP(J3776,'Mapping-CITI'!A:E,5,0)</f>
        <v>6.2</v>
      </c>
      <c r="D3776" s="42">
        <v>45016</v>
      </c>
      <c r="E3776" s="42">
        <v>45199</v>
      </c>
      <c r="F3776" t="s">
        <v>2906</v>
      </c>
      <c r="G3776" t="s">
        <v>2934</v>
      </c>
      <c r="H3776">
        <v>4160</v>
      </c>
      <c r="I3776" t="s">
        <v>2778</v>
      </c>
      <c r="J3776">
        <v>402257</v>
      </c>
      <c r="K3776" t="s">
        <v>2465</v>
      </c>
      <c r="L3776">
        <v>181887.99</v>
      </c>
      <c r="M3776">
        <v>837154.83</v>
      </c>
      <c r="N3776">
        <v>837154.83</v>
      </c>
      <c r="O3776">
        <v>0</v>
      </c>
      <c r="P3776" t="s">
        <v>607</v>
      </c>
      <c r="Q3776">
        <v>0</v>
      </c>
      <c r="R3776">
        <v>837154.83</v>
      </c>
      <c r="S3776">
        <v>837154.83</v>
      </c>
      <c r="T3776" t="s">
        <v>2906</v>
      </c>
      <c r="U3776" s="221">
        <f t="shared" si="117"/>
        <v>0</v>
      </c>
    </row>
    <row r="3777" spans="1:21" hidden="1">
      <c r="A3777" s="55" t="str">
        <f t="shared" si="116"/>
        <v>Y0D6Ignore</v>
      </c>
      <c r="B3777" s="55" t="str">
        <f>VLOOKUP(J3777,'Mapping-CITI'!A:E,5,0)</f>
        <v>Ignore</v>
      </c>
      <c r="D3777" s="42">
        <v>45016</v>
      </c>
      <c r="E3777" s="42">
        <v>45199</v>
      </c>
      <c r="F3777" t="s">
        <v>2906</v>
      </c>
      <c r="G3777" t="s">
        <v>2934</v>
      </c>
      <c r="H3777">
        <v>4160</v>
      </c>
      <c r="I3777" t="s">
        <v>2778</v>
      </c>
      <c r="J3777">
        <v>402328</v>
      </c>
      <c r="K3777" t="s">
        <v>2478</v>
      </c>
      <c r="L3777">
        <v>535511.31999999995</v>
      </c>
      <c r="M3777">
        <v>269670.24</v>
      </c>
      <c r="N3777">
        <v>0</v>
      </c>
      <c r="O3777">
        <v>269670.24</v>
      </c>
      <c r="P3777" t="s">
        <v>607</v>
      </c>
      <c r="Q3777">
        <v>269670.24</v>
      </c>
      <c r="R3777">
        <v>269670.24</v>
      </c>
      <c r="S3777">
        <v>0</v>
      </c>
      <c r="T3777" t="s">
        <v>2906</v>
      </c>
      <c r="U3777" s="221">
        <f t="shared" si="117"/>
        <v>2.6967023999999999E-2</v>
      </c>
    </row>
    <row r="3778" spans="1:21" hidden="1">
      <c r="A3778" s="55" t="str">
        <f t="shared" si="116"/>
        <v>Y0D66.1</v>
      </c>
      <c r="B3778" s="55">
        <f>VLOOKUP(J3778,'Mapping-CITI'!A:E,5,0)</f>
        <v>6.1</v>
      </c>
      <c r="D3778" s="42">
        <v>45016</v>
      </c>
      <c r="E3778" s="42">
        <v>45199</v>
      </c>
      <c r="F3778" t="s">
        <v>2906</v>
      </c>
      <c r="G3778" t="s">
        <v>2934</v>
      </c>
      <c r="H3778">
        <v>4170</v>
      </c>
      <c r="I3778" t="s">
        <v>2780</v>
      </c>
      <c r="J3778">
        <v>402361</v>
      </c>
      <c r="K3778" t="s">
        <v>2480</v>
      </c>
      <c r="L3778">
        <v>0</v>
      </c>
      <c r="M3778">
        <v>0</v>
      </c>
      <c r="N3778">
        <v>0</v>
      </c>
      <c r="O3778">
        <v>0</v>
      </c>
      <c r="P3778" t="s">
        <v>607</v>
      </c>
      <c r="Q3778">
        <v>0</v>
      </c>
      <c r="R3778">
        <v>0</v>
      </c>
      <c r="S3778">
        <v>0</v>
      </c>
      <c r="T3778" t="s">
        <v>2906</v>
      </c>
      <c r="U3778" s="221">
        <f t="shared" si="117"/>
        <v>0</v>
      </c>
    </row>
    <row r="3779" spans="1:21" hidden="1">
      <c r="A3779" s="55" t="str">
        <f t="shared" ref="A3779:A3842" si="118">F3779&amp;B3779</f>
        <v>Y0D6Ignore</v>
      </c>
      <c r="B3779" s="55" t="str">
        <f>VLOOKUP(J3779,'Mapping-CITI'!A:E,5,0)</f>
        <v>Ignore</v>
      </c>
      <c r="D3779" s="42">
        <v>45016</v>
      </c>
      <c r="E3779" s="42">
        <v>45199</v>
      </c>
      <c r="F3779" t="s">
        <v>2906</v>
      </c>
      <c r="G3779" t="s">
        <v>2934</v>
      </c>
      <c r="H3779">
        <v>4160</v>
      </c>
      <c r="I3779" t="s">
        <v>2778</v>
      </c>
      <c r="J3779">
        <v>402387</v>
      </c>
      <c r="K3779" t="s">
        <v>2676</v>
      </c>
      <c r="L3779">
        <v>34214.5</v>
      </c>
      <c r="M3779">
        <v>0</v>
      </c>
      <c r="N3779">
        <v>0</v>
      </c>
      <c r="O3779">
        <v>0</v>
      </c>
      <c r="P3779" t="s">
        <v>607</v>
      </c>
      <c r="Q3779">
        <v>0</v>
      </c>
      <c r="R3779">
        <v>0</v>
      </c>
      <c r="S3779">
        <v>0</v>
      </c>
      <c r="T3779" t="s">
        <v>2906</v>
      </c>
      <c r="U3779" s="221">
        <f t="shared" ref="U3779:U3842" si="119">(M3779-N3779)/10^7</f>
        <v>0</v>
      </c>
    </row>
    <row r="3780" spans="1:21" hidden="1">
      <c r="A3780" s="55" t="str">
        <f t="shared" si="118"/>
        <v>Y0D6Ignore</v>
      </c>
      <c r="B3780" s="55" t="str">
        <f>VLOOKUP(J3780,'Mapping-CITI'!A:E,5,0)</f>
        <v>Ignore</v>
      </c>
      <c r="D3780" s="42">
        <v>45016</v>
      </c>
      <c r="E3780" s="42">
        <v>45199</v>
      </c>
      <c r="F3780" t="s">
        <v>2906</v>
      </c>
      <c r="G3780" t="s">
        <v>2934</v>
      </c>
      <c r="H3780">
        <v>4160</v>
      </c>
      <c r="I3780" t="s">
        <v>2778</v>
      </c>
      <c r="J3780">
        <v>402388</v>
      </c>
      <c r="K3780" t="s">
        <v>2678</v>
      </c>
      <c r="L3780">
        <v>4013579.04</v>
      </c>
      <c r="M3780">
        <v>0</v>
      </c>
      <c r="N3780">
        <v>0</v>
      </c>
      <c r="O3780">
        <v>0</v>
      </c>
      <c r="P3780" t="s">
        <v>607</v>
      </c>
      <c r="Q3780">
        <v>0</v>
      </c>
      <c r="R3780">
        <v>0</v>
      </c>
      <c r="S3780">
        <v>0</v>
      </c>
      <c r="T3780" t="s">
        <v>2906</v>
      </c>
      <c r="U3780" s="221">
        <f t="shared" si="119"/>
        <v>0</v>
      </c>
    </row>
    <row r="3781" spans="1:21" hidden="1">
      <c r="A3781" s="55" t="str">
        <f t="shared" si="118"/>
        <v>Y0D66.4</v>
      </c>
      <c r="B3781" s="55">
        <f>VLOOKUP(J3781,'Mapping-CITI'!A:E,5,0)</f>
        <v>6.4</v>
      </c>
      <c r="D3781" s="42">
        <v>45016</v>
      </c>
      <c r="E3781" s="42">
        <v>45199</v>
      </c>
      <c r="F3781" t="s">
        <v>2906</v>
      </c>
      <c r="G3781" t="s">
        <v>2934</v>
      </c>
      <c r="H3781">
        <v>4160</v>
      </c>
      <c r="I3781" t="s">
        <v>2778</v>
      </c>
      <c r="J3781">
        <v>402404</v>
      </c>
      <c r="K3781" t="s">
        <v>2492</v>
      </c>
      <c r="L3781">
        <v>29679.02</v>
      </c>
      <c r="M3781">
        <v>22950.37</v>
      </c>
      <c r="N3781">
        <v>0</v>
      </c>
      <c r="O3781">
        <v>22950.37</v>
      </c>
      <c r="P3781" t="s">
        <v>607</v>
      </c>
      <c r="Q3781">
        <v>22950.37</v>
      </c>
      <c r="R3781">
        <v>22950.37</v>
      </c>
      <c r="S3781">
        <v>0</v>
      </c>
      <c r="T3781" t="s">
        <v>2906</v>
      </c>
      <c r="U3781" s="221">
        <f t="shared" si="119"/>
        <v>2.2950369999999998E-3</v>
      </c>
    </row>
    <row r="3782" spans="1:21" hidden="1">
      <c r="A3782" s="55" t="str">
        <f t="shared" si="118"/>
        <v>Y0D65.2</v>
      </c>
      <c r="B3782" s="55">
        <f>VLOOKUP(J3782,'Mapping-CITI'!A:E,5,0)</f>
        <v>5.2</v>
      </c>
      <c r="D3782" s="42">
        <v>45016</v>
      </c>
      <c r="E3782" s="42">
        <v>45199</v>
      </c>
      <c r="F3782" t="s">
        <v>2906</v>
      </c>
      <c r="G3782" t="s">
        <v>2934</v>
      </c>
      <c r="H3782">
        <v>4170</v>
      </c>
      <c r="I3782" t="s">
        <v>2780</v>
      </c>
      <c r="J3782">
        <v>413523</v>
      </c>
      <c r="K3782" t="s">
        <v>2502</v>
      </c>
      <c r="L3782">
        <v>0</v>
      </c>
      <c r="M3782">
        <v>100366.71</v>
      </c>
      <c r="N3782">
        <v>2.21</v>
      </c>
      <c r="O3782">
        <v>100364.5</v>
      </c>
      <c r="P3782" t="s">
        <v>607</v>
      </c>
      <c r="Q3782">
        <v>100364.5</v>
      </c>
      <c r="R3782">
        <v>1.9</v>
      </c>
      <c r="S3782">
        <v>2.21</v>
      </c>
      <c r="T3782" t="s">
        <v>2906</v>
      </c>
      <c r="U3782" s="221">
        <f t="shared" si="119"/>
        <v>1.0036450000000001E-2</v>
      </c>
    </row>
    <row r="3783" spans="1:21" hidden="1">
      <c r="A3783" s="55" t="str">
        <f t="shared" si="118"/>
        <v>Y0D65.3</v>
      </c>
      <c r="B3783" s="55">
        <f>VLOOKUP(J3783,'Mapping-CITI'!A:E,5,0)</f>
        <v>5.3</v>
      </c>
      <c r="D3783" s="42">
        <v>45016</v>
      </c>
      <c r="E3783" s="42">
        <v>45199</v>
      </c>
      <c r="F3783" t="s">
        <v>2906</v>
      </c>
      <c r="G3783" t="s">
        <v>2934</v>
      </c>
      <c r="H3783">
        <v>4120</v>
      </c>
      <c r="I3783" t="s">
        <v>2781</v>
      </c>
      <c r="J3783">
        <v>440159</v>
      </c>
      <c r="K3783" t="s">
        <v>2509</v>
      </c>
      <c r="L3783">
        <v>112659942.14</v>
      </c>
      <c r="M3783">
        <v>3789640.6</v>
      </c>
      <c r="N3783">
        <v>0</v>
      </c>
      <c r="O3783">
        <v>3789640.6</v>
      </c>
      <c r="P3783" t="s">
        <v>607</v>
      </c>
      <c r="Q3783">
        <v>3789640.6</v>
      </c>
      <c r="R3783">
        <v>0</v>
      </c>
      <c r="S3783">
        <v>0</v>
      </c>
      <c r="T3783" t="s">
        <v>2906</v>
      </c>
      <c r="U3783" s="221">
        <f t="shared" si="119"/>
        <v>0.37896405999999999</v>
      </c>
    </row>
    <row r="3784" spans="1:21" hidden="1">
      <c r="A3784" s="55" t="str">
        <f t="shared" si="118"/>
        <v>Y0D65.3</v>
      </c>
      <c r="B3784" s="55">
        <f>VLOOKUP(J3784,'Mapping-CITI'!A:E,5,0)</f>
        <v>5.3</v>
      </c>
      <c r="D3784" s="42">
        <v>45016</v>
      </c>
      <c r="E3784" s="42">
        <v>45199</v>
      </c>
      <c r="F3784" t="s">
        <v>2906</v>
      </c>
      <c r="G3784" t="s">
        <v>2934</v>
      </c>
      <c r="H3784">
        <v>4120</v>
      </c>
      <c r="I3784" t="s">
        <v>2781</v>
      </c>
      <c r="J3784">
        <v>440161</v>
      </c>
      <c r="K3784" t="s">
        <v>2511</v>
      </c>
      <c r="L3784">
        <v>76440632.450000003</v>
      </c>
      <c r="M3784">
        <v>19351007.050000001</v>
      </c>
      <c r="N3784">
        <v>0</v>
      </c>
      <c r="O3784">
        <v>19351007.050000001</v>
      </c>
      <c r="P3784" t="s">
        <v>607</v>
      </c>
      <c r="Q3784">
        <v>19351007.050000001</v>
      </c>
      <c r="R3784">
        <v>0</v>
      </c>
      <c r="S3784">
        <v>0</v>
      </c>
      <c r="T3784" t="s">
        <v>2906</v>
      </c>
      <c r="U3784" s="221">
        <f t="shared" si="119"/>
        <v>1.935100705</v>
      </c>
    </row>
    <row r="3785" spans="1:21" hidden="1">
      <c r="A3785" s="55" t="str">
        <f t="shared" si="118"/>
        <v>Y0D65.2</v>
      </c>
      <c r="B3785" s="55">
        <f>VLOOKUP(J3785,'Mapping-CITI'!A:E,5,0)</f>
        <v>5.2</v>
      </c>
      <c r="D3785" s="42">
        <v>45016</v>
      </c>
      <c r="E3785" s="42">
        <v>45199</v>
      </c>
      <c r="F3785" t="s">
        <v>2906</v>
      </c>
      <c r="G3785" t="s">
        <v>2934</v>
      </c>
      <c r="H3785">
        <v>5110</v>
      </c>
      <c r="I3785" t="s">
        <v>2776</v>
      </c>
      <c r="J3785">
        <v>440209</v>
      </c>
      <c r="K3785" t="s">
        <v>4274</v>
      </c>
      <c r="L3785">
        <v>0</v>
      </c>
      <c r="M3785">
        <v>2056204.38</v>
      </c>
      <c r="N3785">
        <v>0</v>
      </c>
      <c r="O3785">
        <v>2056204.38</v>
      </c>
      <c r="P3785" t="s">
        <v>607</v>
      </c>
      <c r="Q3785">
        <v>2056204.38</v>
      </c>
      <c r="R3785">
        <v>0</v>
      </c>
      <c r="S3785">
        <v>0</v>
      </c>
      <c r="T3785" t="s">
        <v>2906</v>
      </c>
      <c r="U3785" s="221">
        <f t="shared" si="119"/>
        <v>0.20562043799999999</v>
      </c>
    </row>
    <row r="3786" spans="1:21" hidden="1">
      <c r="A3786" s="55" t="str">
        <f t="shared" si="118"/>
        <v>Y0D65.5</v>
      </c>
      <c r="B3786" s="55">
        <f>VLOOKUP(J3786,'Mapping-CITI'!A:E,5,0)</f>
        <v>5.5</v>
      </c>
      <c r="D3786" s="42">
        <v>45016</v>
      </c>
      <c r="E3786" s="42">
        <v>45199</v>
      </c>
      <c r="F3786" t="s">
        <v>2906</v>
      </c>
      <c r="G3786" t="s">
        <v>2934</v>
      </c>
      <c r="H3786">
        <v>5110</v>
      </c>
      <c r="I3786" t="s">
        <v>2776</v>
      </c>
      <c r="J3786">
        <v>440225</v>
      </c>
      <c r="K3786" t="s">
        <v>2515</v>
      </c>
      <c r="L3786">
        <v>5758.71</v>
      </c>
      <c r="M3786">
        <v>2989.07</v>
      </c>
      <c r="N3786">
        <v>971.95</v>
      </c>
      <c r="O3786">
        <v>2017.12</v>
      </c>
      <c r="P3786" t="s">
        <v>607</v>
      </c>
      <c r="Q3786">
        <v>2017.12</v>
      </c>
      <c r="R3786">
        <v>2989.07</v>
      </c>
      <c r="S3786">
        <v>971.95</v>
      </c>
      <c r="T3786" t="s">
        <v>2906</v>
      </c>
      <c r="U3786" s="221">
        <f t="shared" si="119"/>
        <v>2.0171200000000002E-4</v>
      </c>
    </row>
    <row r="3787" spans="1:21" hidden="1">
      <c r="A3787" s="55" t="str">
        <f t="shared" si="118"/>
        <v>Y0D66.4</v>
      </c>
      <c r="B3787" s="55">
        <f>VLOOKUP(J3787,'Mapping-CITI'!A:E,5,0)</f>
        <v>6.4</v>
      </c>
      <c r="D3787" s="42">
        <v>45016</v>
      </c>
      <c r="E3787" s="42">
        <v>45199</v>
      </c>
      <c r="F3787" t="s">
        <v>2906</v>
      </c>
      <c r="G3787" t="s">
        <v>2934</v>
      </c>
      <c r="H3787">
        <v>4160</v>
      </c>
      <c r="I3787" t="s">
        <v>2778</v>
      </c>
      <c r="J3787">
        <v>440325</v>
      </c>
      <c r="K3787" t="s">
        <v>2517</v>
      </c>
      <c r="L3787">
        <v>0</v>
      </c>
      <c r="M3787">
        <v>0</v>
      </c>
      <c r="N3787">
        <v>0</v>
      </c>
      <c r="O3787">
        <v>0</v>
      </c>
      <c r="P3787" t="s">
        <v>607</v>
      </c>
      <c r="Q3787">
        <v>0</v>
      </c>
      <c r="R3787">
        <v>0</v>
      </c>
      <c r="S3787">
        <v>0</v>
      </c>
      <c r="T3787" t="s">
        <v>2906</v>
      </c>
      <c r="U3787" s="221">
        <f t="shared" si="119"/>
        <v>0</v>
      </c>
    </row>
    <row r="3788" spans="1:21" hidden="1">
      <c r="A3788" s="55" t="str">
        <f t="shared" si="118"/>
        <v>Y0D66.4</v>
      </c>
      <c r="B3788" s="55">
        <f>VLOOKUP(J3788,'Mapping-CITI'!A:E,5,0)</f>
        <v>6.4</v>
      </c>
      <c r="D3788" s="42">
        <v>45016</v>
      </c>
      <c r="E3788" s="42">
        <v>45199</v>
      </c>
      <c r="F3788" t="s">
        <v>2906</v>
      </c>
      <c r="G3788" t="s">
        <v>2934</v>
      </c>
      <c r="H3788">
        <v>4160</v>
      </c>
      <c r="I3788" t="s">
        <v>2778</v>
      </c>
      <c r="J3788">
        <v>440341</v>
      </c>
      <c r="K3788" t="s">
        <v>2682</v>
      </c>
      <c r="L3788">
        <v>2374460.9</v>
      </c>
      <c r="M3788">
        <v>845250.56000000006</v>
      </c>
      <c r="N3788">
        <v>0</v>
      </c>
      <c r="O3788">
        <v>845250.56000000006</v>
      </c>
      <c r="P3788" t="s">
        <v>607</v>
      </c>
      <c r="Q3788">
        <v>845250.56000000006</v>
      </c>
      <c r="R3788">
        <v>0</v>
      </c>
      <c r="S3788">
        <v>0</v>
      </c>
      <c r="T3788" t="s">
        <v>2906</v>
      </c>
      <c r="U3788" s="221">
        <f t="shared" si="119"/>
        <v>8.4525056000000001E-2</v>
      </c>
    </row>
    <row r="3789" spans="1:21" hidden="1">
      <c r="A3789" s="55" t="str">
        <f t="shared" si="118"/>
        <v>Y0D66.4</v>
      </c>
      <c r="B3789" s="55">
        <f>VLOOKUP(J3789,'Mapping-CITI'!A:E,5,0)</f>
        <v>6.4</v>
      </c>
      <c r="D3789" s="42">
        <v>45016</v>
      </c>
      <c r="E3789" s="42">
        <v>45199</v>
      </c>
      <c r="F3789" t="s">
        <v>2906</v>
      </c>
      <c r="G3789" t="s">
        <v>2934</v>
      </c>
      <c r="H3789">
        <v>4160</v>
      </c>
      <c r="I3789" t="s">
        <v>2778</v>
      </c>
      <c r="J3789">
        <v>440342</v>
      </c>
      <c r="K3789" t="s">
        <v>2683</v>
      </c>
      <c r="L3789">
        <v>2374460.9</v>
      </c>
      <c r="M3789">
        <v>845250.56000000006</v>
      </c>
      <c r="N3789">
        <v>0</v>
      </c>
      <c r="O3789">
        <v>845250.56000000006</v>
      </c>
      <c r="P3789" t="s">
        <v>607</v>
      </c>
      <c r="Q3789">
        <v>845250.56000000006</v>
      </c>
      <c r="R3789">
        <v>0</v>
      </c>
      <c r="S3789">
        <v>0</v>
      </c>
      <c r="T3789" t="s">
        <v>2906</v>
      </c>
      <c r="U3789" s="221">
        <f t="shared" si="119"/>
        <v>8.4525056000000001E-2</v>
      </c>
    </row>
    <row r="3790" spans="1:21" hidden="1">
      <c r="A3790" s="55" t="str">
        <f t="shared" si="118"/>
        <v>Y0D66.4</v>
      </c>
      <c r="B3790" s="55">
        <f>VLOOKUP(J3790,'Mapping-CITI'!A:E,5,0)</f>
        <v>6.4</v>
      </c>
      <c r="D3790" s="42">
        <v>45016</v>
      </c>
      <c r="E3790" s="42">
        <v>45199</v>
      </c>
      <c r="F3790" t="s">
        <v>2906</v>
      </c>
      <c r="G3790" t="s">
        <v>2934</v>
      </c>
      <c r="H3790">
        <v>4160</v>
      </c>
      <c r="I3790" t="s">
        <v>2778</v>
      </c>
      <c r="J3790">
        <v>440350</v>
      </c>
      <c r="K3790" t="s">
        <v>2684</v>
      </c>
      <c r="L3790">
        <v>0</v>
      </c>
      <c r="M3790">
        <v>0</v>
      </c>
      <c r="N3790">
        <v>0</v>
      </c>
      <c r="O3790">
        <v>0</v>
      </c>
      <c r="P3790" t="s">
        <v>607</v>
      </c>
      <c r="Q3790">
        <v>0</v>
      </c>
      <c r="R3790">
        <v>0</v>
      </c>
      <c r="S3790">
        <v>0</v>
      </c>
      <c r="T3790" t="s">
        <v>2906</v>
      </c>
      <c r="U3790" s="221">
        <f t="shared" si="119"/>
        <v>0</v>
      </c>
    </row>
    <row r="3791" spans="1:21" hidden="1">
      <c r="A3791" s="55" t="str">
        <f t="shared" si="118"/>
        <v>Y0D66.4</v>
      </c>
      <c r="B3791" s="55">
        <f>VLOOKUP(J3791,'Mapping-CITI'!A:E,5,0)</f>
        <v>6.4</v>
      </c>
      <c r="D3791" s="42">
        <v>45016</v>
      </c>
      <c r="E3791" s="42">
        <v>45199</v>
      </c>
      <c r="F3791" t="s">
        <v>2906</v>
      </c>
      <c r="G3791" t="s">
        <v>2934</v>
      </c>
      <c r="H3791">
        <v>4160</v>
      </c>
      <c r="I3791" t="s">
        <v>2778</v>
      </c>
      <c r="J3791">
        <v>440351</v>
      </c>
      <c r="K3791" t="s">
        <v>2685</v>
      </c>
      <c r="L3791">
        <v>0</v>
      </c>
      <c r="M3791">
        <v>0</v>
      </c>
      <c r="N3791">
        <v>0</v>
      </c>
      <c r="O3791">
        <v>0</v>
      </c>
      <c r="P3791" t="s">
        <v>607</v>
      </c>
      <c r="Q3791">
        <v>0</v>
      </c>
      <c r="R3791">
        <v>0</v>
      </c>
      <c r="S3791">
        <v>0</v>
      </c>
      <c r="T3791" t="s">
        <v>2906</v>
      </c>
      <c r="U3791" s="221">
        <f t="shared" si="119"/>
        <v>0</v>
      </c>
    </row>
    <row r="3792" spans="1:21" hidden="1">
      <c r="A3792" s="55" t="str">
        <f t="shared" si="118"/>
        <v>Y0D66.4</v>
      </c>
      <c r="B3792" s="55">
        <f>VLOOKUP(J3792,'Mapping-CITI'!A:E,5,0)</f>
        <v>6.4</v>
      </c>
      <c r="D3792" s="42">
        <v>45016</v>
      </c>
      <c r="E3792" s="42">
        <v>45199</v>
      </c>
      <c r="F3792" t="s">
        <v>2906</v>
      </c>
      <c r="G3792" t="s">
        <v>2934</v>
      </c>
      <c r="H3792">
        <v>4160</v>
      </c>
      <c r="I3792" t="s">
        <v>2778</v>
      </c>
      <c r="J3792">
        <v>440416</v>
      </c>
      <c r="K3792" t="s">
        <v>664</v>
      </c>
      <c r="L3792">
        <v>811175.65</v>
      </c>
      <c r="M3792">
        <v>2175873.7400000002</v>
      </c>
      <c r="N3792">
        <v>1197101.95</v>
      </c>
      <c r="O3792">
        <v>978771.79</v>
      </c>
      <c r="P3792" t="s">
        <v>607</v>
      </c>
      <c r="Q3792">
        <v>978771.79</v>
      </c>
      <c r="R3792">
        <v>88855.12</v>
      </c>
      <c r="S3792">
        <v>1197101.95</v>
      </c>
      <c r="T3792" t="s">
        <v>2906</v>
      </c>
      <c r="U3792" s="221">
        <f t="shared" si="119"/>
        <v>9.7877179000000022E-2</v>
      </c>
    </row>
    <row r="3793" spans="1:21" hidden="1">
      <c r="A3793" s="55" t="str">
        <f t="shared" si="118"/>
        <v>Y0D66.4</v>
      </c>
      <c r="B3793" s="55">
        <f>VLOOKUP(J3793,'Mapping-CITI'!A:E,5,0)</f>
        <v>6.4</v>
      </c>
      <c r="D3793" s="42">
        <v>45016</v>
      </c>
      <c r="E3793" s="42">
        <v>45199</v>
      </c>
      <c r="F3793" t="s">
        <v>2906</v>
      </c>
      <c r="G3793" t="s">
        <v>2934</v>
      </c>
      <c r="H3793">
        <v>4160</v>
      </c>
      <c r="I3793" t="s">
        <v>2778</v>
      </c>
      <c r="J3793">
        <v>440445</v>
      </c>
      <c r="K3793" t="s">
        <v>2596</v>
      </c>
      <c r="L3793">
        <v>21820.99</v>
      </c>
      <c r="M3793">
        <v>83018.41</v>
      </c>
      <c r="N3793">
        <v>83018.41</v>
      </c>
      <c r="O3793">
        <v>0</v>
      </c>
      <c r="P3793" t="s">
        <v>607</v>
      </c>
      <c r="Q3793">
        <v>0</v>
      </c>
      <c r="R3793">
        <v>83018.41</v>
      </c>
      <c r="S3793">
        <v>83018.41</v>
      </c>
      <c r="T3793" t="s">
        <v>2906</v>
      </c>
      <c r="U3793" s="221">
        <f t="shared" si="119"/>
        <v>0</v>
      </c>
    </row>
    <row r="3794" spans="1:21" hidden="1">
      <c r="A3794" s="55" t="str">
        <f t="shared" si="118"/>
        <v>Y0D66.4</v>
      </c>
      <c r="B3794" s="55">
        <f>VLOOKUP(J3794,'Mapping-CITI'!A:E,5,0)</f>
        <v>6.4</v>
      </c>
      <c r="D3794" s="42">
        <v>45016</v>
      </c>
      <c r="E3794" s="42">
        <v>45199</v>
      </c>
      <c r="F3794" t="s">
        <v>2906</v>
      </c>
      <c r="G3794" t="s">
        <v>2934</v>
      </c>
      <c r="H3794">
        <v>4160</v>
      </c>
      <c r="I3794" t="s">
        <v>2778</v>
      </c>
      <c r="J3794">
        <v>440485</v>
      </c>
      <c r="K3794" t="s">
        <v>2517</v>
      </c>
      <c r="L3794">
        <v>0</v>
      </c>
      <c r="M3794">
        <v>0</v>
      </c>
      <c r="N3794">
        <v>0</v>
      </c>
      <c r="O3794">
        <v>0</v>
      </c>
      <c r="P3794" t="s">
        <v>607</v>
      </c>
      <c r="Q3794">
        <v>0</v>
      </c>
      <c r="R3794">
        <v>0</v>
      </c>
      <c r="S3794">
        <v>0</v>
      </c>
      <c r="T3794" t="s">
        <v>2906</v>
      </c>
      <c r="U3794" s="221">
        <f t="shared" si="119"/>
        <v>0</v>
      </c>
    </row>
    <row r="3795" spans="1:21" hidden="1">
      <c r="A3795" s="55" t="str">
        <f t="shared" si="118"/>
        <v>Y0D66.4</v>
      </c>
      <c r="B3795" s="55">
        <f>VLOOKUP(J3795,'Mapping-CITI'!A:E,5,0)</f>
        <v>6.4</v>
      </c>
      <c r="D3795" s="42">
        <v>45016</v>
      </c>
      <c r="E3795" s="42">
        <v>45199</v>
      </c>
      <c r="F3795" t="s">
        <v>2906</v>
      </c>
      <c r="G3795" t="s">
        <v>2934</v>
      </c>
      <c r="H3795">
        <v>4160</v>
      </c>
      <c r="I3795" t="s">
        <v>2778</v>
      </c>
      <c r="J3795">
        <v>440509</v>
      </c>
      <c r="K3795" t="s">
        <v>2524</v>
      </c>
      <c r="L3795">
        <v>1402533.78</v>
      </c>
      <c r="M3795">
        <v>695684.49</v>
      </c>
      <c r="N3795">
        <v>0</v>
      </c>
      <c r="O3795">
        <v>695684.49</v>
      </c>
      <c r="P3795" t="s">
        <v>607</v>
      </c>
      <c r="Q3795">
        <v>695684.49</v>
      </c>
      <c r="R3795">
        <v>0</v>
      </c>
      <c r="S3795">
        <v>0</v>
      </c>
      <c r="T3795" t="s">
        <v>2906</v>
      </c>
      <c r="U3795" s="221">
        <f t="shared" si="119"/>
        <v>6.9568449000000004E-2</v>
      </c>
    </row>
    <row r="3796" spans="1:21" hidden="1">
      <c r="A3796" s="55" t="str">
        <f t="shared" si="118"/>
        <v>Y0D66.2</v>
      </c>
      <c r="B3796" s="55">
        <f>VLOOKUP(J3796,'Mapping-CITI'!A:E,5,0)</f>
        <v>6.2</v>
      </c>
      <c r="D3796" s="42">
        <v>45016</v>
      </c>
      <c r="E3796" s="42">
        <v>45199</v>
      </c>
      <c r="F3796" t="s">
        <v>2906</v>
      </c>
      <c r="G3796" t="s">
        <v>2934</v>
      </c>
      <c r="H3796">
        <v>4160</v>
      </c>
      <c r="I3796" t="s">
        <v>2778</v>
      </c>
      <c r="J3796">
        <v>440512</v>
      </c>
      <c r="K3796" t="s">
        <v>2525</v>
      </c>
      <c r="L3796">
        <v>0</v>
      </c>
      <c r="M3796">
        <v>0</v>
      </c>
      <c r="N3796">
        <v>0</v>
      </c>
      <c r="O3796">
        <v>0</v>
      </c>
      <c r="P3796" t="s">
        <v>607</v>
      </c>
      <c r="Q3796">
        <v>0</v>
      </c>
      <c r="R3796">
        <v>0</v>
      </c>
      <c r="S3796">
        <v>0</v>
      </c>
      <c r="T3796" t="s">
        <v>2906</v>
      </c>
      <c r="U3796" s="221">
        <f t="shared" si="119"/>
        <v>0</v>
      </c>
    </row>
    <row r="3797" spans="1:21" hidden="1">
      <c r="A3797" s="55" t="str">
        <f t="shared" si="118"/>
        <v>Y0D66.4</v>
      </c>
      <c r="B3797" s="55">
        <f>VLOOKUP(J3797,'Mapping-CITI'!A:E,5,0)</f>
        <v>6.4</v>
      </c>
      <c r="D3797" s="42">
        <v>45016</v>
      </c>
      <c r="E3797" s="42">
        <v>45199</v>
      </c>
      <c r="F3797" t="s">
        <v>2906</v>
      </c>
      <c r="G3797" t="s">
        <v>2934</v>
      </c>
      <c r="H3797">
        <v>4160</v>
      </c>
      <c r="I3797" t="s">
        <v>2778</v>
      </c>
      <c r="J3797">
        <v>440515</v>
      </c>
      <c r="K3797" t="s">
        <v>2526</v>
      </c>
      <c r="L3797">
        <v>0</v>
      </c>
      <c r="M3797">
        <v>0</v>
      </c>
      <c r="N3797">
        <v>0</v>
      </c>
      <c r="O3797">
        <v>0</v>
      </c>
      <c r="P3797" t="s">
        <v>607</v>
      </c>
      <c r="Q3797">
        <v>0</v>
      </c>
      <c r="R3797">
        <v>0</v>
      </c>
      <c r="S3797">
        <v>0</v>
      </c>
      <c r="T3797" t="s">
        <v>2906</v>
      </c>
      <c r="U3797" s="221">
        <f t="shared" si="119"/>
        <v>0</v>
      </c>
    </row>
    <row r="3798" spans="1:21" hidden="1">
      <c r="A3798" s="55" t="str">
        <f t="shared" si="118"/>
        <v>Y0D6Ignore</v>
      </c>
      <c r="B3798" s="55" t="str">
        <f>VLOOKUP(J3798,'Mapping-CITI'!A:E,5,0)</f>
        <v>Ignore</v>
      </c>
      <c r="D3798" s="42">
        <v>45016</v>
      </c>
      <c r="E3798" s="42">
        <v>45199</v>
      </c>
      <c r="F3798" t="s">
        <v>2906</v>
      </c>
      <c r="G3798" t="s">
        <v>2934</v>
      </c>
      <c r="H3798">
        <v>9100</v>
      </c>
      <c r="I3798" t="s">
        <v>4276</v>
      </c>
      <c r="J3798">
        <v>501303</v>
      </c>
      <c r="K3798" t="s">
        <v>4277</v>
      </c>
      <c r="L3798">
        <v>0</v>
      </c>
      <c r="M3798">
        <v>0</v>
      </c>
      <c r="N3798">
        <v>250000000</v>
      </c>
      <c r="O3798">
        <v>-250000000</v>
      </c>
      <c r="P3798" t="s">
        <v>607</v>
      </c>
      <c r="Q3798">
        <v>-250000000</v>
      </c>
      <c r="R3798">
        <v>0</v>
      </c>
      <c r="S3798">
        <v>0</v>
      </c>
      <c r="T3798" t="s">
        <v>2906</v>
      </c>
      <c r="U3798" s="221">
        <f t="shared" si="119"/>
        <v>-25</v>
      </c>
    </row>
    <row r="3799" spans="1:21" hidden="1">
      <c r="A3799" s="55" t="str">
        <f t="shared" si="118"/>
        <v>Y0D6Ignore</v>
      </c>
      <c r="B3799" s="55" t="str">
        <f>VLOOKUP(J3799,'Mapping-CITI'!A:E,5,0)</f>
        <v>Ignore</v>
      </c>
      <c r="D3799" s="42">
        <v>45016</v>
      </c>
      <c r="E3799" s="42">
        <v>45199</v>
      </c>
      <c r="F3799" t="s">
        <v>2906</v>
      </c>
      <c r="G3799" t="s">
        <v>2934</v>
      </c>
      <c r="H3799">
        <v>9100</v>
      </c>
      <c r="I3799" t="s">
        <v>4276</v>
      </c>
      <c r="J3799">
        <v>601303</v>
      </c>
      <c r="K3799" t="s">
        <v>4278</v>
      </c>
      <c r="L3799">
        <v>0</v>
      </c>
      <c r="M3799">
        <v>250000000</v>
      </c>
      <c r="N3799">
        <v>0</v>
      </c>
      <c r="O3799">
        <v>250000000</v>
      </c>
      <c r="P3799" t="s">
        <v>607</v>
      </c>
      <c r="Q3799">
        <v>250000000</v>
      </c>
      <c r="R3799">
        <v>0</v>
      </c>
      <c r="S3799">
        <v>0</v>
      </c>
      <c r="T3799" t="s">
        <v>2906</v>
      </c>
      <c r="U3799" s="221">
        <f t="shared" si="119"/>
        <v>25</v>
      </c>
    </row>
    <row r="3800" spans="1:21" hidden="1">
      <c r="A3800" s="55" t="str">
        <f t="shared" si="118"/>
        <v>Y0DL0</v>
      </c>
      <c r="B3800" s="55">
        <f>VLOOKUP(J3800,'Mapping-CITI'!A:E,5,0)</f>
        <v>0</v>
      </c>
      <c r="D3800" s="42">
        <v>45016</v>
      </c>
      <c r="E3800" s="42">
        <v>45199</v>
      </c>
      <c r="F3800" t="s">
        <v>2907</v>
      </c>
      <c r="G3800" t="s">
        <v>2935</v>
      </c>
      <c r="H3800">
        <v>1210</v>
      </c>
      <c r="I3800" t="s">
        <v>2767</v>
      </c>
      <c r="J3800">
        <v>101101</v>
      </c>
      <c r="K3800" t="s">
        <v>2004</v>
      </c>
      <c r="L3800">
        <v>1416680219.4200001</v>
      </c>
      <c r="M3800">
        <v>319311595.17000002</v>
      </c>
      <c r="N3800">
        <v>183735805.72999999</v>
      </c>
      <c r="O3800">
        <v>1552256008.8599999</v>
      </c>
      <c r="P3800" t="s">
        <v>607</v>
      </c>
      <c r="Q3800">
        <v>1552256008.8599999</v>
      </c>
      <c r="R3800">
        <v>0</v>
      </c>
      <c r="S3800">
        <v>0</v>
      </c>
      <c r="T3800" t="s">
        <v>2907</v>
      </c>
      <c r="U3800" s="221">
        <f t="shared" si="119"/>
        <v>13.557578944000003</v>
      </c>
    </row>
    <row r="3801" spans="1:21" hidden="1">
      <c r="A3801" s="55" t="str">
        <f t="shared" si="118"/>
        <v>Y0DL0</v>
      </c>
      <c r="B3801" s="55">
        <f>VLOOKUP(J3801,'Mapping-CITI'!A:E,5,0)</f>
        <v>0</v>
      </c>
      <c r="D3801" s="42">
        <v>45016</v>
      </c>
      <c r="E3801" s="42">
        <v>45199</v>
      </c>
      <c r="F3801" t="s">
        <v>2907</v>
      </c>
      <c r="G3801" t="s">
        <v>2935</v>
      </c>
      <c r="H3801">
        <v>1210</v>
      </c>
      <c r="I3801" t="s">
        <v>2767</v>
      </c>
      <c r="J3801">
        <v>102104</v>
      </c>
      <c r="K3801" t="s">
        <v>2007</v>
      </c>
      <c r="L3801">
        <v>17961133.199999999</v>
      </c>
      <c r="M3801">
        <v>634909870.50999999</v>
      </c>
      <c r="N3801">
        <v>638156774.83000004</v>
      </c>
      <c r="O3801">
        <v>14714228.880000001</v>
      </c>
      <c r="P3801" t="s">
        <v>607</v>
      </c>
      <c r="Q3801">
        <v>14714228.880000001</v>
      </c>
      <c r="R3801">
        <v>0</v>
      </c>
      <c r="S3801">
        <v>0</v>
      </c>
      <c r="T3801" t="s">
        <v>2907</v>
      </c>
      <c r="U3801" s="221">
        <f t="shared" si="119"/>
        <v>-0.32469043200000525</v>
      </c>
    </row>
    <row r="3802" spans="1:21" hidden="1">
      <c r="A3802" s="55" t="str">
        <f t="shared" si="118"/>
        <v>Y0DL0</v>
      </c>
      <c r="B3802" s="55">
        <f>VLOOKUP(J3802,'Mapping-CITI'!A:E,5,0)</f>
        <v>0</v>
      </c>
      <c r="D3802" s="42">
        <v>45016</v>
      </c>
      <c r="E3802" s="42">
        <v>45199</v>
      </c>
      <c r="F3802" t="s">
        <v>2907</v>
      </c>
      <c r="G3802" t="s">
        <v>2935</v>
      </c>
      <c r="H3802">
        <v>1700</v>
      </c>
      <c r="I3802" t="s">
        <v>2768</v>
      </c>
      <c r="J3802">
        <v>106103</v>
      </c>
      <c r="K3802" t="s">
        <v>2783</v>
      </c>
      <c r="L3802">
        <v>123780.63</v>
      </c>
      <c r="M3802">
        <v>255873.93</v>
      </c>
      <c r="N3802">
        <v>305701.76000000001</v>
      </c>
      <c r="O3802">
        <v>73952.800000000003</v>
      </c>
      <c r="P3802" t="s">
        <v>607</v>
      </c>
      <c r="Q3802">
        <v>73952.800000000003</v>
      </c>
      <c r="R3802">
        <v>255873.93</v>
      </c>
      <c r="S3802">
        <v>305701.76000000001</v>
      </c>
      <c r="T3802" t="s">
        <v>2907</v>
      </c>
      <c r="U3802" s="221">
        <f t="shared" si="119"/>
        <v>-4.9827830000000019E-3</v>
      </c>
    </row>
    <row r="3803" spans="1:21" hidden="1">
      <c r="A3803" s="55" t="str">
        <f t="shared" si="118"/>
        <v>Y0DLIgnore</v>
      </c>
      <c r="B3803" s="55" t="str">
        <f>VLOOKUP(J3803,'Mapping-CITI'!A:E,5,0)</f>
        <v>Ignore</v>
      </c>
      <c r="D3803" s="42">
        <v>45016</v>
      </c>
      <c r="E3803" s="42">
        <v>45199</v>
      </c>
      <c r="F3803" t="s">
        <v>2907</v>
      </c>
      <c r="G3803" t="s">
        <v>2935</v>
      </c>
      <c r="H3803">
        <v>1700</v>
      </c>
      <c r="I3803" t="s">
        <v>2768</v>
      </c>
      <c r="J3803">
        <v>106106</v>
      </c>
      <c r="K3803" t="s">
        <v>2784</v>
      </c>
      <c r="L3803">
        <v>1373.48</v>
      </c>
      <c r="M3803">
        <v>7458.37</v>
      </c>
      <c r="N3803">
        <v>6665.73</v>
      </c>
      <c r="O3803">
        <v>2166.12</v>
      </c>
      <c r="P3803" t="s">
        <v>607</v>
      </c>
      <c r="Q3803">
        <v>2166.12</v>
      </c>
      <c r="R3803">
        <v>7458.37</v>
      </c>
      <c r="S3803">
        <v>6665.73</v>
      </c>
      <c r="T3803" t="s">
        <v>2907</v>
      </c>
      <c r="U3803" s="221">
        <f t="shared" si="119"/>
        <v>7.9264000000000033E-5</v>
      </c>
    </row>
    <row r="3804" spans="1:21" hidden="1">
      <c r="A3804" s="55" t="str">
        <f t="shared" si="118"/>
        <v>Y0DL0</v>
      </c>
      <c r="B3804" s="55">
        <f>VLOOKUP(J3804,'Mapping-CITI'!A:E,5,0)</f>
        <v>0</v>
      </c>
      <c r="D3804" s="42">
        <v>45016</v>
      </c>
      <c r="E3804" s="42">
        <v>45199</v>
      </c>
      <c r="F3804" t="s">
        <v>2907</v>
      </c>
      <c r="G3804" t="s">
        <v>2935</v>
      </c>
      <c r="H3804">
        <v>1400</v>
      </c>
      <c r="I3804" t="s">
        <v>2773</v>
      </c>
      <c r="J3804">
        <v>107106</v>
      </c>
      <c r="K3804" t="s">
        <v>2753</v>
      </c>
      <c r="L3804">
        <v>-0.01</v>
      </c>
      <c r="M3804">
        <v>0</v>
      </c>
      <c r="N3804">
        <v>0</v>
      </c>
      <c r="O3804">
        <v>-0.01</v>
      </c>
      <c r="P3804" t="s">
        <v>607</v>
      </c>
      <c r="Q3804">
        <v>-0.01</v>
      </c>
      <c r="R3804">
        <v>0</v>
      </c>
      <c r="S3804">
        <v>0</v>
      </c>
      <c r="T3804" t="s">
        <v>2907</v>
      </c>
      <c r="U3804" s="221">
        <f t="shared" si="119"/>
        <v>0</v>
      </c>
    </row>
    <row r="3805" spans="1:21" hidden="1">
      <c r="A3805" s="55" t="str">
        <f t="shared" si="118"/>
        <v>Y0DL0</v>
      </c>
      <c r="B3805" s="55">
        <f>VLOOKUP(J3805,'Mapping-CITI'!A:E,5,0)</f>
        <v>0</v>
      </c>
      <c r="D3805" s="42">
        <v>45016</v>
      </c>
      <c r="E3805" s="42">
        <v>45199</v>
      </c>
      <c r="F3805" t="s">
        <v>2907</v>
      </c>
      <c r="G3805" t="s">
        <v>2935</v>
      </c>
      <c r="H3805">
        <v>1400</v>
      </c>
      <c r="I3805" t="s">
        <v>2773</v>
      </c>
      <c r="J3805">
        <v>107111</v>
      </c>
      <c r="K3805" t="s">
        <v>2016</v>
      </c>
      <c r="L3805">
        <v>0</v>
      </c>
      <c r="M3805">
        <v>18243725.050000001</v>
      </c>
      <c r="N3805">
        <v>18243725.050000001</v>
      </c>
      <c r="O3805">
        <v>0</v>
      </c>
      <c r="P3805" t="s">
        <v>607</v>
      </c>
      <c r="Q3805">
        <v>0</v>
      </c>
      <c r="R3805">
        <v>0</v>
      </c>
      <c r="S3805">
        <v>0</v>
      </c>
      <c r="T3805" t="s">
        <v>2907</v>
      </c>
      <c r="U3805" s="221">
        <f t="shared" si="119"/>
        <v>0</v>
      </c>
    </row>
    <row r="3806" spans="1:21" hidden="1">
      <c r="A3806" s="55" t="str">
        <f t="shared" si="118"/>
        <v>Y0DL0</v>
      </c>
      <c r="B3806" s="55">
        <f>VLOOKUP(J3806,'Mapping-CITI'!A:E,5,0)</f>
        <v>0</v>
      </c>
      <c r="D3806" s="42">
        <v>45016</v>
      </c>
      <c r="E3806" s="42">
        <v>45199</v>
      </c>
      <c r="F3806" t="s">
        <v>2907</v>
      </c>
      <c r="G3806" t="s">
        <v>2935</v>
      </c>
      <c r="H3806">
        <v>1230</v>
      </c>
      <c r="I3806" t="s">
        <v>2772</v>
      </c>
      <c r="J3806">
        <v>111126</v>
      </c>
      <c r="K3806" t="s">
        <v>2022</v>
      </c>
      <c r="L3806">
        <v>3452.83</v>
      </c>
      <c r="M3806">
        <v>2018.77</v>
      </c>
      <c r="N3806">
        <v>0</v>
      </c>
      <c r="O3806">
        <v>5471.6</v>
      </c>
      <c r="P3806" t="s">
        <v>607</v>
      </c>
      <c r="Q3806">
        <v>5471.6</v>
      </c>
      <c r="R3806">
        <v>0</v>
      </c>
      <c r="S3806">
        <v>0</v>
      </c>
      <c r="T3806" t="s">
        <v>2907</v>
      </c>
      <c r="U3806" s="221">
        <f t="shared" si="119"/>
        <v>2.0187699999999999E-4</v>
      </c>
    </row>
    <row r="3807" spans="1:21" hidden="1">
      <c r="A3807" s="55" t="str">
        <f t="shared" si="118"/>
        <v>Y0DL0</v>
      </c>
      <c r="B3807" s="55">
        <f>VLOOKUP(J3807,'Mapping-CITI'!A:E,5,0)</f>
        <v>0</v>
      </c>
      <c r="D3807" s="42">
        <v>45016</v>
      </c>
      <c r="E3807" s="42">
        <v>45199</v>
      </c>
      <c r="F3807" t="s">
        <v>2907</v>
      </c>
      <c r="G3807" t="s">
        <v>2935</v>
      </c>
      <c r="H3807">
        <v>1400</v>
      </c>
      <c r="I3807" t="s">
        <v>2773</v>
      </c>
      <c r="J3807">
        <v>111137</v>
      </c>
      <c r="K3807" t="s">
        <v>2027</v>
      </c>
      <c r="L3807">
        <v>0.01</v>
      </c>
      <c r="M3807">
        <v>5878.49</v>
      </c>
      <c r="N3807">
        <v>5878.49</v>
      </c>
      <c r="O3807">
        <v>0.01</v>
      </c>
      <c r="P3807" t="s">
        <v>607</v>
      </c>
      <c r="Q3807">
        <v>0.01</v>
      </c>
      <c r="R3807">
        <v>5878.49</v>
      </c>
      <c r="S3807">
        <v>5878.49</v>
      </c>
      <c r="T3807" t="s">
        <v>2907</v>
      </c>
      <c r="U3807" s="221">
        <f t="shared" si="119"/>
        <v>0</v>
      </c>
    </row>
    <row r="3808" spans="1:21" hidden="1">
      <c r="A3808" s="55" t="str">
        <f t="shared" si="118"/>
        <v>Y0DL0</v>
      </c>
      <c r="B3808" s="55">
        <f>VLOOKUP(J3808,'Mapping-CITI'!A:E,5,0)</f>
        <v>0</v>
      </c>
      <c r="D3808" s="42">
        <v>45016</v>
      </c>
      <c r="E3808" s="42">
        <v>45199</v>
      </c>
      <c r="F3808" t="s">
        <v>2907</v>
      </c>
      <c r="G3808" t="s">
        <v>2935</v>
      </c>
      <c r="H3808">
        <v>1400</v>
      </c>
      <c r="I3808" t="s">
        <v>2773</v>
      </c>
      <c r="J3808">
        <v>111181</v>
      </c>
      <c r="K3808" t="s">
        <v>2028</v>
      </c>
      <c r="L3808">
        <v>29476.07</v>
      </c>
      <c r="M3808">
        <v>0</v>
      </c>
      <c r="N3808">
        <v>0</v>
      </c>
      <c r="O3808">
        <v>29476.07</v>
      </c>
      <c r="P3808" t="s">
        <v>607</v>
      </c>
      <c r="Q3808">
        <v>29476.07</v>
      </c>
      <c r="R3808">
        <v>0</v>
      </c>
      <c r="S3808">
        <v>0</v>
      </c>
      <c r="T3808" t="s">
        <v>2907</v>
      </c>
      <c r="U3808" s="221">
        <f t="shared" si="119"/>
        <v>0</v>
      </c>
    </row>
    <row r="3809" spans="1:21" hidden="1">
      <c r="A3809" s="55" t="str">
        <f t="shared" si="118"/>
        <v>Y0DLIgnore</v>
      </c>
      <c r="B3809" s="55" t="str">
        <f>VLOOKUP(J3809,'Mapping-CITI'!A:E,5,0)</f>
        <v>Ignore</v>
      </c>
      <c r="D3809" s="42">
        <v>45016</v>
      </c>
      <c r="E3809" s="42">
        <v>45199</v>
      </c>
      <c r="F3809" t="s">
        <v>2907</v>
      </c>
      <c r="G3809" t="s">
        <v>2935</v>
      </c>
      <c r="H3809">
        <v>1400</v>
      </c>
      <c r="I3809" t="s">
        <v>2773</v>
      </c>
      <c r="J3809">
        <v>111192</v>
      </c>
      <c r="K3809" t="s">
        <v>3420</v>
      </c>
      <c r="L3809">
        <v>365797.82</v>
      </c>
      <c r="M3809">
        <v>0</v>
      </c>
      <c r="N3809">
        <v>0</v>
      </c>
      <c r="O3809">
        <v>365797.82</v>
      </c>
      <c r="P3809" t="s">
        <v>607</v>
      </c>
      <c r="Q3809">
        <v>365797.82</v>
      </c>
      <c r="R3809">
        <v>0</v>
      </c>
      <c r="S3809">
        <v>0</v>
      </c>
      <c r="T3809" t="s">
        <v>2907</v>
      </c>
      <c r="U3809" s="221">
        <f t="shared" si="119"/>
        <v>0</v>
      </c>
    </row>
    <row r="3810" spans="1:21" hidden="1">
      <c r="A3810" s="55" t="str">
        <f t="shared" si="118"/>
        <v>Y0DL0</v>
      </c>
      <c r="B3810" s="55">
        <f>VLOOKUP(J3810,'Mapping-CITI'!A:E,5,0)</f>
        <v>0</v>
      </c>
      <c r="D3810" s="42">
        <v>45016</v>
      </c>
      <c r="E3810" s="42">
        <v>45199</v>
      </c>
      <c r="F3810" t="s">
        <v>2907</v>
      </c>
      <c r="G3810" t="s">
        <v>2935</v>
      </c>
      <c r="H3810">
        <v>1400</v>
      </c>
      <c r="I3810" t="s">
        <v>2773</v>
      </c>
      <c r="J3810">
        <v>111220</v>
      </c>
      <c r="K3810" t="s">
        <v>2655</v>
      </c>
      <c r="L3810">
        <v>9768700</v>
      </c>
      <c r="M3810">
        <v>1684560250</v>
      </c>
      <c r="N3810">
        <v>1683015900</v>
      </c>
      <c r="O3810">
        <v>11313050</v>
      </c>
      <c r="P3810" t="s">
        <v>607</v>
      </c>
      <c r="Q3810">
        <v>11313050</v>
      </c>
      <c r="R3810">
        <v>1684560250</v>
      </c>
      <c r="S3810">
        <v>1683015900</v>
      </c>
      <c r="T3810" t="s">
        <v>2907</v>
      </c>
      <c r="U3810" s="221">
        <f t="shared" si="119"/>
        <v>0.15443499999999999</v>
      </c>
    </row>
    <row r="3811" spans="1:21" hidden="1">
      <c r="A3811" s="55" t="str">
        <f t="shared" si="118"/>
        <v>Y0DL0</v>
      </c>
      <c r="B3811" s="55">
        <f>VLOOKUP(J3811,'Mapping-CITI'!A:E,5,0)</f>
        <v>0</v>
      </c>
      <c r="D3811" s="42">
        <v>45016</v>
      </c>
      <c r="E3811" s="42">
        <v>45199</v>
      </c>
      <c r="F3811" t="s">
        <v>2907</v>
      </c>
      <c r="G3811" t="s">
        <v>2935</v>
      </c>
      <c r="H3811">
        <v>1400</v>
      </c>
      <c r="I3811" t="s">
        <v>2773</v>
      </c>
      <c r="J3811">
        <v>111221</v>
      </c>
      <c r="K3811" t="s">
        <v>2656</v>
      </c>
      <c r="L3811">
        <v>-9768700</v>
      </c>
      <c r="M3811">
        <v>1683015900</v>
      </c>
      <c r="N3811">
        <v>1684560250</v>
      </c>
      <c r="O3811">
        <v>-11313050</v>
      </c>
      <c r="P3811" t="s">
        <v>607</v>
      </c>
      <c r="Q3811">
        <v>-11313050</v>
      </c>
      <c r="R3811">
        <v>1683015900</v>
      </c>
      <c r="S3811">
        <v>1684560250</v>
      </c>
      <c r="T3811" t="s">
        <v>2907</v>
      </c>
      <c r="U3811" s="221">
        <f t="shared" si="119"/>
        <v>-0.15443499999999999</v>
      </c>
    </row>
    <row r="3812" spans="1:21" hidden="1">
      <c r="A3812" s="55" t="str">
        <f t="shared" si="118"/>
        <v>Y0DL0</v>
      </c>
      <c r="B3812" s="55">
        <f>VLOOKUP(J3812,'Mapping-CITI'!A:E,5,0)</f>
        <v>0</v>
      </c>
      <c r="D3812" s="42">
        <v>45016</v>
      </c>
      <c r="E3812" s="42">
        <v>45199</v>
      </c>
      <c r="F3812" t="s">
        <v>2907</v>
      </c>
      <c r="G3812" t="s">
        <v>2935</v>
      </c>
      <c r="H3812">
        <v>1700</v>
      </c>
      <c r="I3812" t="s">
        <v>2768</v>
      </c>
      <c r="J3812">
        <v>141017</v>
      </c>
      <c r="K3812" t="s">
        <v>2035</v>
      </c>
      <c r="L3812">
        <v>0</v>
      </c>
      <c r="M3812">
        <v>1397000</v>
      </c>
      <c r="N3812">
        <v>1397000</v>
      </c>
      <c r="O3812">
        <v>0</v>
      </c>
      <c r="P3812" t="s">
        <v>607</v>
      </c>
      <c r="Q3812">
        <v>0</v>
      </c>
      <c r="R3812">
        <v>1397000</v>
      </c>
      <c r="S3812">
        <v>1397000</v>
      </c>
      <c r="T3812" t="s">
        <v>2907</v>
      </c>
      <c r="U3812" s="221">
        <f t="shared" si="119"/>
        <v>0</v>
      </c>
    </row>
    <row r="3813" spans="1:21" hidden="1">
      <c r="A3813" s="55" t="str">
        <f t="shared" si="118"/>
        <v>Y0DLIgnore</v>
      </c>
      <c r="B3813" s="55" t="str">
        <f>VLOOKUP(J3813,'Mapping-CITI'!A:E,5,0)</f>
        <v>Ignore</v>
      </c>
      <c r="D3813" s="42">
        <v>45016</v>
      </c>
      <c r="E3813" s="42">
        <v>45199</v>
      </c>
      <c r="F3813" t="s">
        <v>2907</v>
      </c>
      <c r="G3813" t="s">
        <v>2935</v>
      </c>
      <c r="H3813">
        <v>1700</v>
      </c>
      <c r="I3813" t="s">
        <v>2768</v>
      </c>
      <c r="J3813">
        <v>141258</v>
      </c>
      <c r="K3813" t="s">
        <v>3364</v>
      </c>
      <c r="L3813">
        <v>0</v>
      </c>
      <c r="M3813">
        <v>1553007</v>
      </c>
      <c r="N3813">
        <v>1553007</v>
      </c>
      <c r="O3813">
        <v>0</v>
      </c>
      <c r="P3813" t="s">
        <v>607</v>
      </c>
      <c r="Q3813">
        <v>0</v>
      </c>
      <c r="R3813">
        <v>1553007</v>
      </c>
      <c r="S3813">
        <v>1553007</v>
      </c>
      <c r="T3813" t="s">
        <v>2907</v>
      </c>
      <c r="U3813" s="221">
        <f t="shared" si="119"/>
        <v>0</v>
      </c>
    </row>
    <row r="3814" spans="1:21" hidden="1">
      <c r="A3814" s="55" t="str">
        <f t="shared" si="118"/>
        <v>Y0DL0</v>
      </c>
      <c r="B3814" s="55">
        <f>VLOOKUP(J3814,'Mapping-CITI'!A:E,5,0)</f>
        <v>0</v>
      </c>
      <c r="D3814" s="42">
        <v>45016</v>
      </c>
      <c r="E3814" s="42">
        <v>45199</v>
      </c>
      <c r="F3814" t="s">
        <v>2907</v>
      </c>
      <c r="G3814" t="s">
        <v>2935</v>
      </c>
      <c r="H3814">
        <v>1700</v>
      </c>
      <c r="I3814" t="s">
        <v>2768</v>
      </c>
      <c r="J3814">
        <v>141280</v>
      </c>
      <c r="K3814" t="s">
        <v>2036</v>
      </c>
      <c r="L3814">
        <v>50063.48</v>
      </c>
      <c r="M3814">
        <v>1079289187.4100001</v>
      </c>
      <c r="N3814">
        <v>1079283520.0999999</v>
      </c>
      <c r="O3814">
        <v>55730.79</v>
      </c>
      <c r="P3814" t="s">
        <v>607</v>
      </c>
      <c r="Q3814">
        <v>55730.79</v>
      </c>
      <c r="R3814">
        <v>314214218.51999998</v>
      </c>
      <c r="S3814">
        <v>228113098.27000001</v>
      </c>
      <c r="T3814" t="s">
        <v>2907</v>
      </c>
      <c r="U3814" s="221">
        <f t="shared" si="119"/>
        <v>5.6673100001811984E-4</v>
      </c>
    </row>
    <row r="3815" spans="1:21" hidden="1">
      <c r="A3815" s="55" t="str">
        <f t="shared" si="118"/>
        <v>Y0DL0</v>
      </c>
      <c r="B3815" s="55">
        <f>VLOOKUP(J3815,'Mapping-CITI'!A:E,5,0)</f>
        <v>0</v>
      </c>
      <c r="D3815" s="42">
        <v>45016</v>
      </c>
      <c r="E3815" s="42">
        <v>45199</v>
      </c>
      <c r="F3815" t="s">
        <v>2907</v>
      </c>
      <c r="G3815" t="s">
        <v>2935</v>
      </c>
      <c r="H3815">
        <v>1700</v>
      </c>
      <c r="I3815" t="s">
        <v>2768</v>
      </c>
      <c r="J3815">
        <v>141294</v>
      </c>
      <c r="K3815" t="s">
        <v>2039</v>
      </c>
      <c r="L3815">
        <v>0</v>
      </c>
      <c r="M3815">
        <v>502000</v>
      </c>
      <c r="N3815">
        <v>502000</v>
      </c>
      <c r="O3815">
        <v>0</v>
      </c>
      <c r="P3815" t="s">
        <v>607</v>
      </c>
      <c r="Q3815">
        <v>0</v>
      </c>
      <c r="R3815">
        <v>502000</v>
      </c>
      <c r="S3815">
        <v>502000</v>
      </c>
      <c r="T3815" t="s">
        <v>2907</v>
      </c>
      <c r="U3815" s="221">
        <f t="shared" si="119"/>
        <v>0</v>
      </c>
    </row>
    <row r="3816" spans="1:21" hidden="1">
      <c r="A3816" s="55" t="str">
        <f t="shared" si="118"/>
        <v>Y0DL0</v>
      </c>
      <c r="B3816" s="55">
        <f>VLOOKUP(J3816,'Mapping-CITI'!A:E,5,0)</f>
        <v>0</v>
      </c>
      <c r="D3816" s="42">
        <v>45016</v>
      </c>
      <c r="E3816" s="42">
        <v>45199</v>
      </c>
      <c r="F3816" t="s">
        <v>2907</v>
      </c>
      <c r="G3816" t="s">
        <v>2935</v>
      </c>
      <c r="H3816">
        <v>1700</v>
      </c>
      <c r="I3816" t="s">
        <v>2768</v>
      </c>
      <c r="J3816">
        <v>141382</v>
      </c>
      <c r="K3816" t="s">
        <v>2052</v>
      </c>
      <c r="L3816">
        <v>0</v>
      </c>
      <c r="M3816">
        <v>110129562</v>
      </c>
      <c r="N3816">
        <v>110129562</v>
      </c>
      <c r="O3816">
        <v>0</v>
      </c>
      <c r="P3816" t="s">
        <v>607</v>
      </c>
      <c r="Q3816">
        <v>0</v>
      </c>
      <c r="R3816">
        <v>110129562</v>
      </c>
      <c r="S3816">
        <v>110129562</v>
      </c>
      <c r="T3816" t="s">
        <v>2907</v>
      </c>
      <c r="U3816" s="221">
        <f t="shared" si="119"/>
        <v>0</v>
      </c>
    </row>
    <row r="3817" spans="1:21" hidden="1">
      <c r="A3817" s="55" t="str">
        <f t="shared" si="118"/>
        <v>Y0DL0</v>
      </c>
      <c r="B3817" s="55">
        <f>VLOOKUP(J3817,'Mapping-CITI'!A:E,5,0)</f>
        <v>0</v>
      </c>
      <c r="D3817" s="42">
        <v>45016</v>
      </c>
      <c r="E3817" s="42">
        <v>45199</v>
      </c>
      <c r="F3817" t="s">
        <v>2907</v>
      </c>
      <c r="G3817" t="s">
        <v>2935</v>
      </c>
      <c r="H3817">
        <v>1700</v>
      </c>
      <c r="I3817" t="s">
        <v>2768</v>
      </c>
      <c r="J3817">
        <v>141398</v>
      </c>
      <c r="K3817" t="s">
        <v>2911</v>
      </c>
      <c r="L3817">
        <v>0</v>
      </c>
      <c r="M3817">
        <v>5878.49</v>
      </c>
      <c r="N3817">
        <v>5878.49</v>
      </c>
      <c r="O3817">
        <v>0</v>
      </c>
      <c r="P3817" t="s">
        <v>607</v>
      </c>
      <c r="Q3817">
        <v>0</v>
      </c>
      <c r="R3817">
        <v>5878.49</v>
      </c>
      <c r="S3817">
        <v>5878.49</v>
      </c>
      <c r="T3817" t="s">
        <v>2907</v>
      </c>
      <c r="U3817" s="221">
        <f t="shared" si="119"/>
        <v>0</v>
      </c>
    </row>
    <row r="3818" spans="1:21" hidden="1">
      <c r="A3818" s="55" t="str">
        <f t="shared" si="118"/>
        <v>Y0DL0</v>
      </c>
      <c r="B3818" s="55">
        <f>VLOOKUP(J3818,'Mapping-CITI'!A:E,5,0)</f>
        <v>0</v>
      </c>
      <c r="D3818" s="42">
        <v>45016</v>
      </c>
      <c r="E3818" s="42">
        <v>45199</v>
      </c>
      <c r="F3818" t="s">
        <v>2907</v>
      </c>
      <c r="G3818" t="s">
        <v>2935</v>
      </c>
      <c r="H3818">
        <v>1700</v>
      </c>
      <c r="I3818" t="s">
        <v>2768</v>
      </c>
      <c r="J3818">
        <v>141399</v>
      </c>
      <c r="K3818" t="s">
        <v>2912</v>
      </c>
      <c r="L3818">
        <v>0</v>
      </c>
      <c r="M3818">
        <v>6648500</v>
      </c>
      <c r="N3818">
        <v>6658000</v>
      </c>
      <c r="O3818">
        <v>-9500</v>
      </c>
      <c r="P3818" t="s">
        <v>607</v>
      </c>
      <c r="Q3818">
        <v>-9500</v>
      </c>
      <c r="R3818">
        <v>6648500</v>
      </c>
      <c r="S3818">
        <v>6658000</v>
      </c>
      <c r="T3818" t="s">
        <v>2907</v>
      </c>
      <c r="U3818" s="221">
        <f t="shared" si="119"/>
        <v>-9.5E-4</v>
      </c>
    </row>
    <row r="3819" spans="1:21" hidden="1">
      <c r="A3819" s="55" t="str">
        <f t="shared" si="118"/>
        <v>Y0DL0</v>
      </c>
      <c r="B3819" s="55">
        <f>VLOOKUP(J3819,'Mapping-CITI'!A:E,5,0)</f>
        <v>0</v>
      </c>
      <c r="D3819" s="42">
        <v>45016</v>
      </c>
      <c r="E3819" s="42">
        <v>45199</v>
      </c>
      <c r="F3819" t="s">
        <v>2907</v>
      </c>
      <c r="G3819" t="s">
        <v>2935</v>
      </c>
      <c r="H3819">
        <v>1700</v>
      </c>
      <c r="I3819" t="s">
        <v>2768</v>
      </c>
      <c r="J3819">
        <v>141524</v>
      </c>
      <c r="K3819" t="s">
        <v>2061</v>
      </c>
      <c r="L3819">
        <v>0</v>
      </c>
      <c r="M3819">
        <v>164000</v>
      </c>
      <c r="N3819">
        <v>164000</v>
      </c>
      <c r="O3819">
        <v>0</v>
      </c>
      <c r="P3819" t="s">
        <v>607</v>
      </c>
      <c r="Q3819">
        <v>0</v>
      </c>
      <c r="R3819">
        <v>164000</v>
      </c>
      <c r="S3819">
        <v>164000</v>
      </c>
      <c r="T3819" t="s">
        <v>2907</v>
      </c>
      <c r="U3819" s="221">
        <f t="shared" si="119"/>
        <v>0</v>
      </c>
    </row>
    <row r="3820" spans="1:21" hidden="1">
      <c r="A3820" s="55" t="str">
        <f t="shared" si="118"/>
        <v>Y0DL0</v>
      </c>
      <c r="B3820" s="55">
        <f>VLOOKUP(J3820,'Mapping-CITI'!A:E,5,0)</f>
        <v>0</v>
      </c>
      <c r="D3820" s="42">
        <v>45016</v>
      </c>
      <c r="E3820" s="42">
        <v>45199</v>
      </c>
      <c r="F3820" t="s">
        <v>2907</v>
      </c>
      <c r="G3820" t="s">
        <v>2935</v>
      </c>
      <c r="H3820">
        <v>1700</v>
      </c>
      <c r="I3820" t="s">
        <v>2768</v>
      </c>
      <c r="J3820">
        <v>141536</v>
      </c>
      <c r="K3820" t="s">
        <v>2067</v>
      </c>
      <c r="L3820">
        <v>0</v>
      </c>
      <c r="M3820">
        <v>10000</v>
      </c>
      <c r="N3820">
        <v>10000</v>
      </c>
      <c r="O3820">
        <v>0</v>
      </c>
      <c r="P3820" t="s">
        <v>607</v>
      </c>
      <c r="Q3820">
        <v>0</v>
      </c>
      <c r="R3820">
        <v>10000</v>
      </c>
      <c r="S3820">
        <v>10000</v>
      </c>
      <c r="T3820" t="s">
        <v>2907</v>
      </c>
      <c r="U3820" s="221">
        <f t="shared" si="119"/>
        <v>0</v>
      </c>
    </row>
    <row r="3821" spans="1:21" hidden="1">
      <c r="A3821" s="55" t="str">
        <f t="shared" si="118"/>
        <v>Y0DL0</v>
      </c>
      <c r="B3821" s="55">
        <f>VLOOKUP(J3821,'Mapping-CITI'!A:E,5,0)</f>
        <v>0</v>
      </c>
      <c r="D3821" s="42">
        <v>45016</v>
      </c>
      <c r="E3821" s="42">
        <v>45199</v>
      </c>
      <c r="F3821" t="s">
        <v>2907</v>
      </c>
      <c r="G3821" t="s">
        <v>2935</v>
      </c>
      <c r="H3821">
        <v>1700</v>
      </c>
      <c r="I3821" t="s">
        <v>2768</v>
      </c>
      <c r="J3821">
        <v>141647</v>
      </c>
      <c r="K3821" t="s">
        <v>2073</v>
      </c>
      <c r="L3821">
        <v>0</v>
      </c>
      <c r="M3821">
        <v>1639500</v>
      </c>
      <c r="N3821">
        <v>1645500</v>
      </c>
      <c r="O3821">
        <v>-6000</v>
      </c>
      <c r="P3821" t="s">
        <v>607</v>
      </c>
      <c r="Q3821">
        <v>-6000</v>
      </c>
      <c r="R3821">
        <v>1639500</v>
      </c>
      <c r="S3821">
        <v>1645500</v>
      </c>
      <c r="T3821" t="s">
        <v>2907</v>
      </c>
      <c r="U3821" s="221">
        <f t="shared" si="119"/>
        <v>-5.9999999999999995E-4</v>
      </c>
    </row>
    <row r="3822" spans="1:21" hidden="1">
      <c r="A3822" s="55" t="str">
        <f t="shared" si="118"/>
        <v>Y0DL0</v>
      </c>
      <c r="B3822" s="55">
        <f>VLOOKUP(J3822,'Mapping-CITI'!A:E,5,0)</f>
        <v>0</v>
      </c>
      <c r="D3822" s="42">
        <v>45016</v>
      </c>
      <c r="E3822" s="42">
        <v>45199</v>
      </c>
      <c r="F3822" t="s">
        <v>2907</v>
      </c>
      <c r="G3822" t="s">
        <v>2935</v>
      </c>
      <c r="H3822">
        <v>1700</v>
      </c>
      <c r="I3822" t="s">
        <v>2768</v>
      </c>
      <c r="J3822">
        <v>141653</v>
      </c>
      <c r="K3822" t="s">
        <v>2074</v>
      </c>
      <c r="L3822">
        <v>-500</v>
      </c>
      <c r="M3822">
        <v>2462039</v>
      </c>
      <c r="N3822">
        <v>2462539</v>
      </c>
      <c r="O3822">
        <v>-1000</v>
      </c>
      <c r="P3822" t="s">
        <v>607</v>
      </c>
      <c r="Q3822">
        <v>-1000</v>
      </c>
      <c r="R3822">
        <v>2462039</v>
      </c>
      <c r="S3822">
        <v>2462539</v>
      </c>
      <c r="T3822" t="s">
        <v>2907</v>
      </c>
      <c r="U3822" s="221">
        <f t="shared" si="119"/>
        <v>-5.0000000000000002E-5</v>
      </c>
    </row>
    <row r="3823" spans="1:21" hidden="1">
      <c r="A3823" s="55" t="str">
        <f t="shared" si="118"/>
        <v>Y0DL0</v>
      </c>
      <c r="B3823" s="55">
        <f>VLOOKUP(J3823,'Mapping-CITI'!A:E,5,0)</f>
        <v>0</v>
      </c>
      <c r="D3823" s="42">
        <v>45016</v>
      </c>
      <c r="E3823" s="42">
        <v>45199</v>
      </c>
      <c r="F3823" t="s">
        <v>2907</v>
      </c>
      <c r="G3823" t="s">
        <v>2935</v>
      </c>
      <c r="H3823">
        <v>1700</v>
      </c>
      <c r="I3823" t="s">
        <v>2768</v>
      </c>
      <c r="J3823">
        <v>141724</v>
      </c>
      <c r="K3823" t="s">
        <v>2076</v>
      </c>
      <c r="L3823">
        <v>0</v>
      </c>
      <c r="M3823">
        <v>7366635</v>
      </c>
      <c r="N3823">
        <v>7409135</v>
      </c>
      <c r="O3823">
        <v>-42500</v>
      </c>
      <c r="P3823" t="s">
        <v>607</v>
      </c>
      <c r="Q3823">
        <v>-42500</v>
      </c>
      <c r="R3823">
        <v>7366635</v>
      </c>
      <c r="S3823">
        <v>7409135</v>
      </c>
      <c r="T3823" t="s">
        <v>2907</v>
      </c>
      <c r="U3823" s="221">
        <f t="shared" si="119"/>
        <v>-4.2500000000000003E-3</v>
      </c>
    </row>
    <row r="3824" spans="1:21" hidden="1">
      <c r="A3824" s="55" t="str">
        <f t="shared" si="118"/>
        <v>Y0DL0</v>
      </c>
      <c r="B3824" s="55">
        <f>VLOOKUP(J3824,'Mapping-CITI'!A:E,5,0)</f>
        <v>0</v>
      </c>
      <c r="D3824" s="42">
        <v>45016</v>
      </c>
      <c r="E3824" s="42">
        <v>45199</v>
      </c>
      <c r="F3824" t="s">
        <v>2907</v>
      </c>
      <c r="G3824" t="s">
        <v>2935</v>
      </c>
      <c r="H3824">
        <v>1700</v>
      </c>
      <c r="I3824" t="s">
        <v>2768</v>
      </c>
      <c r="J3824">
        <v>141744</v>
      </c>
      <c r="K3824" t="s">
        <v>2087</v>
      </c>
      <c r="L3824">
        <v>0</v>
      </c>
      <c r="M3824">
        <v>354383980.38</v>
      </c>
      <c r="N3824">
        <v>354383980.38</v>
      </c>
      <c r="O3824">
        <v>0</v>
      </c>
      <c r="P3824" t="s">
        <v>607</v>
      </c>
      <c r="Q3824">
        <v>0</v>
      </c>
      <c r="R3824">
        <v>354383980.38</v>
      </c>
      <c r="S3824">
        <v>354383980.38</v>
      </c>
      <c r="T3824" t="s">
        <v>2907</v>
      </c>
      <c r="U3824" s="221">
        <f t="shared" si="119"/>
        <v>0</v>
      </c>
    </row>
    <row r="3825" spans="1:21" hidden="1">
      <c r="A3825" s="55" t="str">
        <f t="shared" si="118"/>
        <v>Y0DL0</v>
      </c>
      <c r="B3825" s="55">
        <f>VLOOKUP(J3825,'Mapping-CITI'!A:E,5,0)</f>
        <v>0</v>
      </c>
      <c r="D3825" s="42">
        <v>45016</v>
      </c>
      <c r="E3825" s="42">
        <v>45199</v>
      </c>
      <c r="F3825" t="s">
        <v>2907</v>
      </c>
      <c r="G3825" t="s">
        <v>2935</v>
      </c>
      <c r="H3825">
        <v>1700</v>
      </c>
      <c r="I3825" t="s">
        <v>2768</v>
      </c>
      <c r="J3825">
        <v>141754</v>
      </c>
      <c r="K3825" t="s">
        <v>2096</v>
      </c>
      <c r="L3825">
        <v>0</v>
      </c>
      <c r="M3825">
        <v>1456000</v>
      </c>
      <c r="N3825">
        <v>1456000</v>
      </c>
      <c r="O3825">
        <v>0</v>
      </c>
      <c r="P3825" t="s">
        <v>607</v>
      </c>
      <c r="Q3825">
        <v>0</v>
      </c>
      <c r="R3825">
        <v>1456000</v>
      </c>
      <c r="S3825">
        <v>1456000</v>
      </c>
      <c r="T3825" t="s">
        <v>2907</v>
      </c>
      <c r="U3825" s="221">
        <f t="shared" si="119"/>
        <v>0</v>
      </c>
    </row>
    <row r="3826" spans="1:21" hidden="1">
      <c r="A3826" s="55" t="str">
        <f t="shared" si="118"/>
        <v>Y0DL0</v>
      </c>
      <c r="B3826" s="55">
        <f>VLOOKUP(J3826,'Mapping-CITI'!A:E,5,0)</f>
        <v>0</v>
      </c>
      <c r="D3826" s="42">
        <v>45016</v>
      </c>
      <c r="E3826" s="42">
        <v>45199</v>
      </c>
      <c r="F3826" t="s">
        <v>2907</v>
      </c>
      <c r="G3826" t="s">
        <v>2935</v>
      </c>
      <c r="H3826">
        <v>1700</v>
      </c>
      <c r="I3826" t="s">
        <v>2768</v>
      </c>
      <c r="J3826">
        <v>141769</v>
      </c>
      <c r="K3826" t="s">
        <v>2105</v>
      </c>
      <c r="L3826">
        <v>0</v>
      </c>
      <c r="M3826">
        <v>2061300</v>
      </c>
      <c r="N3826">
        <v>2061300</v>
      </c>
      <c r="O3826">
        <v>0</v>
      </c>
      <c r="P3826" t="s">
        <v>607</v>
      </c>
      <c r="Q3826">
        <v>0</v>
      </c>
      <c r="R3826">
        <v>2061300</v>
      </c>
      <c r="S3826">
        <v>2061300</v>
      </c>
      <c r="T3826" t="s">
        <v>2907</v>
      </c>
      <c r="U3826" s="221">
        <f t="shared" si="119"/>
        <v>0</v>
      </c>
    </row>
    <row r="3827" spans="1:21" hidden="1">
      <c r="A3827" s="55" t="str">
        <f t="shared" si="118"/>
        <v>Y0DL0</v>
      </c>
      <c r="B3827" s="55">
        <f>VLOOKUP(J3827,'Mapping-CITI'!A:E,5,0)</f>
        <v>0</v>
      </c>
      <c r="D3827" s="42">
        <v>45016</v>
      </c>
      <c r="E3827" s="42">
        <v>45199</v>
      </c>
      <c r="F3827" t="s">
        <v>2907</v>
      </c>
      <c r="G3827" t="s">
        <v>2935</v>
      </c>
      <c r="H3827">
        <v>1700</v>
      </c>
      <c r="I3827" t="s">
        <v>2768</v>
      </c>
      <c r="J3827">
        <v>141779</v>
      </c>
      <c r="K3827" t="s">
        <v>2114</v>
      </c>
      <c r="L3827">
        <v>-26000</v>
      </c>
      <c r="M3827">
        <v>5006700</v>
      </c>
      <c r="N3827">
        <v>5007200</v>
      </c>
      <c r="O3827">
        <v>-26500</v>
      </c>
      <c r="P3827" t="s">
        <v>607</v>
      </c>
      <c r="Q3827">
        <v>-26500</v>
      </c>
      <c r="R3827">
        <v>5006700</v>
      </c>
      <c r="S3827">
        <v>5007200</v>
      </c>
      <c r="T3827" t="s">
        <v>2907</v>
      </c>
      <c r="U3827" s="221">
        <f t="shared" si="119"/>
        <v>-5.0000000000000002E-5</v>
      </c>
    </row>
    <row r="3828" spans="1:21" hidden="1">
      <c r="A3828" s="55" t="str">
        <f t="shared" si="118"/>
        <v>Y0DL0</v>
      </c>
      <c r="B3828" s="55">
        <f>VLOOKUP(J3828,'Mapping-CITI'!A:E,5,0)</f>
        <v>0</v>
      </c>
      <c r="D3828" s="42">
        <v>45016</v>
      </c>
      <c r="E3828" s="42">
        <v>45199</v>
      </c>
      <c r="F3828" t="s">
        <v>2907</v>
      </c>
      <c r="G3828" t="s">
        <v>2935</v>
      </c>
      <c r="H3828">
        <v>1700</v>
      </c>
      <c r="I3828" t="s">
        <v>2768</v>
      </c>
      <c r="J3828">
        <v>141785</v>
      </c>
      <c r="K3828" t="s">
        <v>2918</v>
      </c>
      <c r="L3828">
        <v>0</v>
      </c>
      <c r="M3828">
        <v>4000</v>
      </c>
      <c r="N3828">
        <v>4000</v>
      </c>
      <c r="O3828">
        <v>0</v>
      </c>
      <c r="P3828" t="s">
        <v>607</v>
      </c>
      <c r="Q3828">
        <v>0</v>
      </c>
      <c r="R3828">
        <v>4000</v>
      </c>
      <c r="S3828">
        <v>4000</v>
      </c>
      <c r="T3828" t="s">
        <v>2907</v>
      </c>
      <c r="U3828" s="221">
        <f t="shared" si="119"/>
        <v>0</v>
      </c>
    </row>
    <row r="3829" spans="1:21" hidden="1">
      <c r="A3829" s="55" t="str">
        <f t="shared" si="118"/>
        <v>Y0DL0</v>
      </c>
      <c r="B3829" s="55">
        <f>VLOOKUP(J3829,'Mapping-CITI'!A:E,5,0)</f>
        <v>0</v>
      </c>
      <c r="D3829" s="42">
        <v>45016</v>
      </c>
      <c r="E3829" s="42">
        <v>45199</v>
      </c>
      <c r="F3829" t="s">
        <v>2907</v>
      </c>
      <c r="G3829" t="s">
        <v>2935</v>
      </c>
      <c r="H3829">
        <v>1700</v>
      </c>
      <c r="I3829" t="s">
        <v>2768</v>
      </c>
      <c r="J3829">
        <v>141789</v>
      </c>
      <c r="K3829" t="s">
        <v>2122</v>
      </c>
      <c r="L3829">
        <v>0</v>
      </c>
      <c r="M3829">
        <v>792500</v>
      </c>
      <c r="N3829">
        <v>792500</v>
      </c>
      <c r="O3829">
        <v>0</v>
      </c>
      <c r="P3829" t="s">
        <v>607</v>
      </c>
      <c r="Q3829">
        <v>0</v>
      </c>
      <c r="R3829">
        <v>792500</v>
      </c>
      <c r="S3829">
        <v>792500</v>
      </c>
      <c r="T3829" t="s">
        <v>2907</v>
      </c>
      <c r="U3829" s="221">
        <f t="shared" si="119"/>
        <v>0</v>
      </c>
    </row>
    <row r="3830" spans="1:21" hidden="1">
      <c r="A3830" s="55" t="str">
        <f t="shared" si="118"/>
        <v>Y0DLIgnore</v>
      </c>
      <c r="B3830" s="55" t="str">
        <f>VLOOKUP(J3830,'Mapping-CITI'!A:E,5,0)</f>
        <v>Ignore</v>
      </c>
      <c r="D3830" s="42">
        <v>45016</v>
      </c>
      <c r="E3830" s="42">
        <v>45199</v>
      </c>
      <c r="F3830" t="s">
        <v>2907</v>
      </c>
      <c r="G3830" t="s">
        <v>2935</v>
      </c>
      <c r="H3830">
        <v>1700</v>
      </c>
      <c r="I3830" t="s">
        <v>2768</v>
      </c>
      <c r="J3830">
        <v>141794</v>
      </c>
      <c r="K3830" t="s">
        <v>3365</v>
      </c>
      <c r="L3830">
        <v>0</v>
      </c>
      <c r="M3830">
        <v>540000</v>
      </c>
      <c r="N3830">
        <v>540000</v>
      </c>
      <c r="O3830">
        <v>0</v>
      </c>
      <c r="P3830" t="s">
        <v>607</v>
      </c>
      <c r="Q3830">
        <v>0</v>
      </c>
      <c r="R3830">
        <v>540000</v>
      </c>
      <c r="S3830">
        <v>540000</v>
      </c>
      <c r="T3830" t="s">
        <v>2907</v>
      </c>
      <c r="U3830" s="221">
        <f t="shared" si="119"/>
        <v>0</v>
      </c>
    </row>
    <row r="3831" spans="1:21" hidden="1">
      <c r="A3831" s="55" t="str">
        <f t="shared" si="118"/>
        <v>Y0DLIgnore</v>
      </c>
      <c r="B3831" s="55" t="str">
        <f>VLOOKUP(J3831,'Mapping-CITI'!A:E,5,0)</f>
        <v>Ignore</v>
      </c>
      <c r="D3831" s="42">
        <v>45016</v>
      </c>
      <c r="E3831" s="42">
        <v>45199</v>
      </c>
      <c r="F3831" t="s">
        <v>2907</v>
      </c>
      <c r="G3831" t="s">
        <v>2935</v>
      </c>
      <c r="H3831">
        <v>1700</v>
      </c>
      <c r="I3831" t="s">
        <v>2768</v>
      </c>
      <c r="J3831">
        <v>141865</v>
      </c>
      <c r="K3831" t="s">
        <v>3366</v>
      </c>
      <c r="L3831">
        <v>0</v>
      </c>
      <c r="M3831">
        <v>2411055</v>
      </c>
      <c r="N3831">
        <v>2411055</v>
      </c>
      <c r="O3831">
        <v>0</v>
      </c>
      <c r="P3831" t="s">
        <v>607</v>
      </c>
      <c r="Q3831">
        <v>0</v>
      </c>
      <c r="R3831">
        <v>2411055</v>
      </c>
      <c r="S3831">
        <v>2411055</v>
      </c>
      <c r="T3831" t="s">
        <v>2907</v>
      </c>
      <c r="U3831" s="221">
        <f t="shared" si="119"/>
        <v>0</v>
      </c>
    </row>
    <row r="3832" spans="1:21" hidden="1">
      <c r="A3832" s="55" t="str">
        <f t="shared" si="118"/>
        <v>Y0DL0</v>
      </c>
      <c r="B3832" s="55">
        <f>VLOOKUP(J3832,'Mapping-CITI'!A:E,5,0)</f>
        <v>0</v>
      </c>
      <c r="D3832" s="42">
        <v>45016</v>
      </c>
      <c r="E3832" s="42">
        <v>45199</v>
      </c>
      <c r="F3832" t="s">
        <v>2907</v>
      </c>
      <c r="G3832" t="s">
        <v>2935</v>
      </c>
      <c r="H3832">
        <v>1700</v>
      </c>
      <c r="I3832" t="s">
        <v>2768</v>
      </c>
      <c r="J3832">
        <v>142042</v>
      </c>
      <c r="K3832" t="s">
        <v>2131</v>
      </c>
      <c r="L3832">
        <v>0</v>
      </c>
      <c r="M3832">
        <v>5000</v>
      </c>
      <c r="N3832">
        <v>5000</v>
      </c>
      <c r="O3832">
        <v>0</v>
      </c>
      <c r="P3832" t="s">
        <v>607</v>
      </c>
      <c r="Q3832">
        <v>0</v>
      </c>
      <c r="R3832">
        <v>5000</v>
      </c>
      <c r="S3832">
        <v>5000</v>
      </c>
      <c r="T3832" t="s">
        <v>2907</v>
      </c>
      <c r="U3832" s="221">
        <f t="shared" si="119"/>
        <v>0</v>
      </c>
    </row>
    <row r="3833" spans="1:21" hidden="1">
      <c r="A3833" s="55" t="str">
        <f t="shared" si="118"/>
        <v>Y0DL0</v>
      </c>
      <c r="B3833" s="55">
        <f>VLOOKUP(J3833,'Mapping-CITI'!A:E,5,0)</f>
        <v>0</v>
      </c>
      <c r="D3833" s="42">
        <v>45016</v>
      </c>
      <c r="E3833" s="42">
        <v>45199</v>
      </c>
      <c r="F3833" t="s">
        <v>2907</v>
      </c>
      <c r="G3833" t="s">
        <v>2935</v>
      </c>
      <c r="H3833">
        <v>1700</v>
      </c>
      <c r="I3833" t="s">
        <v>2768</v>
      </c>
      <c r="J3833">
        <v>142043</v>
      </c>
      <c r="K3833" t="s">
        <v>2657</v>
      </c>
      <c r="L3833">
        <v>0</v>
      </c>
      <c r="M3833">
        <v>98000</v>
      </c>
      <c r="N3833">
        <v>98000</v>
      </c>
      <c r="O3833">
        <v>0</v>
      </c>
      <c r="P3833" t="s">
        <v>607</v>
      </c>
      <c r="Q3833">
        <v>0</v>
      </c>
      <c r="R3833">
        <v>98000</v>
      </c>
      <c r="S3833">
        <v>98000</v>
      </c>
      <c r="T3833" t="s">
        <v>2907</v>
      </c>
      <c r="U3833" s="221">
        <f t="shared" si="119"/>
        <v>0</v>
      </c>
    </row>
    <row r="3834" spans="1:21" hidden="1">
      <c r="A3834" s="55" t="str">
        <f t="shared" si="118"/>
        <v>Y0DL0</v>
      </c>
      <c r="B3834" s="55">
        <f>VLOOKUP(J3834,'Mapping-CITI'!A:E,5,0)</f>
        <v>0</v>
      </c>
      <c r="D3834" s="42">
        <v>45016</v>
      </c>
      <c r="E3834" s="42">
        <v>45199</v>
      </c>
      <c r="F3834" t="s">
        <v>2907</v>
      </c>
      <c r="G3834" t="s">
        <v>2935</v>
      </c>
      <c r="H3834">
        <v>1700</v>
      </c>
      <c r="I3834" t="s">
        <v>2768</v>
      </c>
      <c r="J3834">
        <v>142044</v>
      </c>
      <c r="K3834" t="s">
        <v>2132</v>
      </c>
      <c r="L3834">
        <v>0</v>
      </c>
      <c r="M3834">
        <v>1720970</v>
      </c>
      <c r="N3834">
        <v>1785970</v>
      </c>
      <c r="O3834">
        <v>-65000</v>
      </c>
      <c r="P3834" t="s">
        <v>607</v>
      </c>
      <c r="Q3834">
        <v>-65000</v>
      </c>
      <c r="R3834">
        <v>1720970</v>
      </c>
      <c r="S3834">
        <v>1785970</v>
      </c>
      <c r="T3834" t="s">
        <v>2907</v>
      </c>
      <c r="U3834" s="221">
        <f t="shared" si="119"/>
        <v>-6.4999999999999997E-3</v>
      </c>
    </row>
    <row r="3835" spans="1:21" hidden="1">
      <c r="A3835" s="55" t="str">
        <f t="shared" si="118"/>
        <v>Y0DLIgnore</v>
      </c>
      <c r="B3835" s="55" t="str">
        <f>VLOOKUP(J3835,'Mapping-CITI'!A:E,5,0)</f>
        <v>Ignore</v>
      </c>
      <c r="D3835" s="42">
        <v>45016</v>
      </c>
      <c r="E3835" s="42">
        <v>45199</v>
      </c>
      <c r="F3835" t="s">
        <v>2907</v>
      </c>
      <c r="G3835" t="s">
        <v>2935</v>
      </c>
      <c r="H3835">
        <v>1700</v>
      </c>
      <c r="I3835" t="s">
        <v>2768</v>
      </c>
      <c r="J3835">
        <v>142077</v>
      </c>
      <c r="K3835" t="s">
        <v>2913</v>
      </c>
      <c r="L3835">
        <v>2451.2199999999998</v>
      </c>
      <c r="M3835">
        <v>15901.68</v>
      </c>
      <c r="N3835">
        <v>11671.99</v>
      </c>
      <c r="O3835">
        <v>6680.91</v>
      </c>
      <c r="P3835" t="s">
        <v>607</v>
      </c>
      <c r="Q3835">
        <v>6680.91</v>
      </c>
      <c r="R3835">
        <v>15901.68</v>
      </c>
      <c r="S3835">
        <v>11671.99</v>
      </c>
      <c r="T3835" t="s">
        <v>2907</v>
      </c>
      <c r="U3835" s="221">
        <f t="shared" si="119"/>
        <v>4.2296900000000004E-4</v>
      </c>
    </row>
    <row r="3836" spans="1:21" hidden="1">
      <c r="A3836" s="55" t="str">
        <f t="shared" si="118"/>
        <v>Y0DLIgnore</v>
      </c>
      <c r="B3836" s="55" t="str">
        <f>VLOOKUP(J3836,'Mapping-CITI'!A:E,5,0)</f>
        <v>Ignore</v>
      </c>
      <c r="D3836" s="42">
        <v>45016</v>
      </c>
      <c r="E3836" s="42">
        <v>45199</v>
      </c>
      <c r="F3836" t="s">
        <v>2907</v>
      </c>
      <c r="G3836" t="s">
        <v>2935</v>
      </c>
      <c r="H3836">
        <v>1700</v>
      </c>
      <c r="I3836" t="s">
        <v>2768</v>
      </c>
      <c r="J3836">
        <v>142243</v>
      </c>
      <c r="K3836" t="s">
        <v>3367</v>
      </c>
      <c r="L3836">
        <v>0</v>
      </c>
      <c r="M3836">
        <v>2704960.16</v>
      </c>
      <c r="N3836">
        <v>2704960.16</v>
      </c>
      <c r="O3836">
        <v>0</v>
      </c>
      <c r="P3836" t="s">
        <v>607</v>
      </c>
      <c r="Q3836">
        <v>0</v>
      </c>
      <c r="R3836">
        <v>2704960.16</v>
      </c>
      <c r="S3836">
        <v>2704960.16</v>
      </c>
      <c r="T3836" t="s">
        <v>2907</v>
      </c>
      <c r="U3836" s="221">
        <f t="shared" si="119"/>
        <v>0</v>
      </c>
    </row>
    <row r="3837" spans="1:21" hidden="1">
      <c r="A3837" s="55" t="str">
        <f t="shared" si="118"/>
        <v>Y0DLIgnore</v>
      </c>
      <c r="B3837" s="55" t="str">
        <f>VLOOKUP(J3837,'Mapping-CITI'!A:E,5,0)</f>
        <v>Ignore</v>
      </c>
      <c r="D3837" s="42">
        <v>45016</v>
      </c>
      <c r="E3837" s="42">
        <v>45199</v>
      </c>
      <c r="F3837" t="s">
        <v>2907</v>
      </c>
      <c r="G3837" t="s">
        <v>2935</v>
      </c>
      <c r="H3837">
        <v>1700</v>
      </c>
      <c r="I3837" t="s">
        <v>2768</v>
      </c>
      <c r="J3837">
        <v>142251</v>
      </c>
      <c r="K3837" t="s">
        <v>3368</v>
      </c>
      <c r="L3837">
        <v>0</v>
      </c>
      <c r="M3837">
        <v>1190205</v>
      </c>
      <c r="N3837">
        <v>1212345</v>
      </c>
      <c r="O3837">
        <v>-22140</v>
      </c>
      <c r="P3837" t="s">
        <v>607</v>
      </c>
      <c r="Q3837">
        <v>-22140</v>
      </c>
      <c r="R3837">
        <v>1190205</v>
      </c>
      <c r="S3837">
        <v>1212345</v>
      </c>
      <c r="T3837" t="s">
        <v>2907</v>
      </c>
      <c r="U3837" s="221">
        <f t="shared" si="119"/>
        <v>-2.2139999999999998E-3</v>
      </c>
    </row>
    <row r="3838" spans="1:21" hidden="1">
      <c r="A3838" s="55" t="str">
        <f t="shared" si="118"/>
        <v>Y0DLIgnore</v>
      </c>
      <c r="B3838" s="55" t="str">
        <f>VLOOKUP(J3838,'Mapping-CITI'!A:E,5,0)</f>
        <v>Ignore</v>
      </c>
      <c r="D3838" s="42">
        <v>45016</v>
      </c>
      <c r="E3838" s="42">
        <v>45199</v>
      </c>
      <c r="F3838" t="s">
        <v>2907</v>
      </c>
      <c r="G3838" t="s">
        <v>2935</v>
      </c>
      <c r="H3838">
        <v>1700</v>
      </c>
      <c r="I3838" t="s">
        <v>2768</v>
      </c>
      <c r="J3838">
        <v>142256</v>
      </c>
      <c r="K3838" t="s">
        <v>3370</v>
      </c>
      <c r="L3838">
        <v>0</v>
      </c>
      <c r="M3838">
        <v>137500</v>
      </c>
      <c r="N3838">
        <v>137500</v>
      </c>
      <c r="O3838">
        <v>0</v>
      </c>
      <c r="P3838" t="s">
        <v>607</v>
      </c>
      <c r="Q3838">
        <v>0</v>
      </c>
      <c r="R3838">
        <v>137500</v>
      </c>
      <c r="S3838">
        <v>137500</v>
      </c>
      <c r="T3838" t="s">
        <v>2907</v>
      </c>
      <c r="U3838" s="221">
        <f t="shared" si="119"/>
        <v>0</v>
      </c>
    </row>
    <row r="3839" spans="1:21" hidden="1">
      <c r="A3839" s="55" t="str">
        <f t="shared" si="118"/>
        <v>Y0DLIgnore</v>
      </c>
      <c r="B3839" s="55" t="str">
        <f>VLOOKUP(J3839,'Mapping-CITI'!A:E,5,0)</f>
        <v>Ignore</v>
      </c>
      <c r="D3839" s="42">
        <v>45016</v>
      </c>
      <c r="E3839" s="42">
        <v>45199</v>
      </c>
      <c r="F3839" t="s">
        <v>2907</v>
      </c>
      <c r="G3839" t="s">
        <v>2935</v>
      </c>
      <c r="H3839">
        <v>1700</v>
      </c>
      <c r="I3839" t="s">
        <v>2768</v>
      </c>
      <c r="J3839">
        <v>142258</v>
      </c>
      <c r="K3839" t="s">
        <v>3371</v>
      </c>
      <c r="L3839">
        <v>-1064749.3799999999</v>
      </c>
      <c r="M3839">
        <v>151549077</v>
      </c>
      <c r="N3839">
        <v>152986078</v>
      </c>
      <c r="O3839">
        <v>-2501750.38</v>
      </c>
      <c r="P3839" t="s">
        <v>607</v>
      </c>
      <c r="Q3839">
        <v>-2501750.38</v>
      </c>
      <c r="R3839">
        <v>151549077</v>
      </c>
      <c r="S3839">
        <v>152986078</v>
      </c>
      <c r="T3839" t="s">
        <v>2907</v>
      </c>
      <c r="U3839" s="221">
        <f t="shared" si="119"/>
        <v>-0.1437001</v>
      </c>
    </row>
    <row r="3840" spans="1:21" hidden="1">
      <c r="A3840" s="55" t="str">
        <f t="shared" si="118"/>
        <v>Y0DLIgnore</v>
      </c>
      <c r="B3840" s="55" t="str">
        <f>VLOOKUP(J3840,'Mapping-CITI'!A:E,5,0)</f>
        <v>Ignore</v>
      </c>
      <c r="D3840" s="42">
        <v>45016</v>
      </c>
      <c r="E3840" s="42">
        <v>45199</v>
      </c>
      <c r="F3840" t="s">
        <v>2907</v>
      </c>
      <c r="G3840" t="s">
        <v>2935</v>
      </c>
      <c r="H3840">
        <v>1700</v>
      </c>
      <c r="I3840" t="s">
        <v>2768</v>
      </c>
      <c r="J3840">
        <v>142262</v>
      </c>
      <c r="K3840" t="s">
        <v>3372</v>
      </c>
      <c r="L3840">
        <v>-17000</v>
      </c>
      <c r="M3840">
        <v>1683001</v>
      </c>
      <c r="N3840">
        <v>1695001</v>
      </c>
      <c r="O3840">
        <v>-29000</v>
      </c>
      <c r="P3840" t="s">
        <v>607</v>
      </c>
      <c r="Q3840">
        <v>-29000</v>
      </c>
      <c r="R3840">
        <v>1683001</v>
      </c>
      <c r="S3840">
        <v>1695001</v>
      </c>
      <c r="T3840" t="s">
        <v>2907</v>
      </c>
      <c r="U3840" s="221">
        <f t="shared" si="119"/>
        <v>-1.1999999999999999E-3</v>
      </c>
    </row>
    <row r="3841" spans="1:21" hidden="1">
      <c r="A3841" s="55" t="str">
        <f t="shared" si="118"/>
        <v>Y0DLIgnore</v>
      </c>
      <c r="B3841" s="55" t="str">
        <f>VLOOKUP(J3841,'Mapping-CITI'!A:E,5,0)</f>
        <v>Ignore</v>
      </c>
      <c r="D3841" s="42">
        <v>45016</v>
      </c>
      <c r="E3841" s="42">
        <v>45199</v>
      </c>
      <c r="F3841" t="s">
        <v>2907</v>
      </c>
      <c r="G3841" t="s">
        <v>2935</v>
      </c>
      <c r="H3841">
        <v>1700</v>
      </c>
      <c r="I3841" t="s">
        <v>2768</v>
      </c>
      <c r="J3841">
        <v>142263</v>
      </c>
      <c r="K3841" t="s">
        <v>3373</v>
      </c>
      <c r="L3841">
        <v>0</v>
      </c>
      <c r="M3841">
        <v>92000</v>
      </c>
      <c r="N3841">
        <v>92000</v>
      </c>
      <c r="O3841">
        <v>0</v>
      </c>
      <c r="P3841" t="s">
        <v>607</v>
      </c>
      <c r="Q3841">
        <v>0</v>
      </c>
      <c r="R3841">
        <v>92000</v>
      </c>
      <c r="S3841">
        <v>92000</v>
      </c>
      <c r="T3841" t="s">
        <v>2907</v>
      </c>
      <c r="U3841" s="221">
        <f t="shared" si="119"/>
        <v>0</v>
      </c>
    </row>
    <row r="3842" spans="1:21" hidden="1">
      <c r="A3842" s="55" t="str">
        <f t="shared" si="118"/>
        <v>Y0DLIgnore</v>
      </c>
      <c r="B3842" s="55" t="str">
        <f>VLOOKUP(J3842,'Mapping-CITI'!A:E,5,0)</f>
        <v>Ignore</v>
      </c>
      <c r="D3842" s="42">
        <v>45016</v>
      </c>
      <c r="E3842" s="42">
        <v>45199</v>
      </c>
      <c r="F3842" t="s">
        <v>2907</v>
      </c>
      <c r="G3842" t="s">
        <v>2935</v>
      </c>
      <c r="H3842">
        <v>1700</v>
      </c>
      <c r="I3842" t="s">
        <v>2768</v>
      </c>
      <c r="J3842">
        <v>142265</v>
      </c>
      <c r="K3842" t="s">
        <v>3374</v>
      </c>
      <c r="L3842">
        <v>0</v>
      </c>
      <c r="M3842">
        <v>28000</v>
      </c>
      <c r="N3842">
        <v>28000</v>
      </c>
      <c r="O3842">
        <v>0</v>
      </c>
      <c r="P3842" t="s">
        <v>607</v>
      </c>
      <c r="Q3842">
        <v>0</v>
      </c>
      <c r="R3842">
        <v>28000</v>
      </c>
      <c r="S3842">
        <v>28000</v>
      </c>
      <c r="T3842" t="s">
        <v>2907</v>
      </c>
      <c r="U3842" s="221">
        <f t="shared" si="119"/>
        <v>0</v>
      </c>
    </row>
    <row r="3843" spans="1:21" hidden="1">
      <c r="A3843" s="55" t="str">
        <f t="shared" ref="A3843:A3906" si="120">F3843&amp;B3843</f>
        <v>Y0DLIgnore</v>
      </c>
      <c r="B3843" s="55" t="str">
        <f>VLOOKUP(J3843,'Mapping-CITI'!A:E,5,0)</f>
        <v>Ignore</v>
      </c>
      <c r="D3843" s="42">
        <v>45016</v>
      </c>
      <c r="E3843" s="42">
        <v>45199</v>
      </c>
      <c r="F3843" t="s">
        <v>2907</v>
      </c>
      <c r="G3843" t="s">
        <v>2935</v>
      </c>
      <c r="H3843">
        <v>1700</v>
      </c>
      <c r="I3843" t="s">
        <v>2768</v>
      </c>
      <c r="J3843">
        <v>142271</v>
      </c>
      <c r="K3843" t="s">
        <v>3375</v>
      </c>
      <c r="L3843">
        <v>-89600</v>
      </c>
      <c r="M3843">
        <v>33707574</v>
      </c>
      <c r="N3843">
        <v>34067639</v>
      </c>
      <c r="O3843">
        <v>-449665</v>
      </c>
      <c r="P3843" t="s">
        <v>607</v>
      </c>
      <c r="Q3843">
        <v>-449665</v>
      </c>
      <c r="R3843">
        <v>33707574</v>
      </c>
      <c r="S3843">
        <v>34067639</v>
      </c>
      <c r="T3843" t="s">
        <v>2907</v>
      </c>
      <c r="U3843" s="221">
        <f t="shared" ref="U3843:U3906" si="121">(M3843-N3843)/10^7</f>
        <v>-3.6006499999999997E-2</v>
      </c>
    </row>
    <row r="3844" spans="1:21" hidden="1">
      <c r="A3844" s="55" t="str">
        <f t="shared" si="120"/>
        <v>Y0DLIgnore</v>
      </c>
      <c r="B3844" s="55" t="str">
        <f>VLOOKUP(J3844,'Mapping-CITI'!A:E,5,0)</f>
        <v>Ignore</v>
      </c>
      <c r="D3844" s="42">
        <v>45016</v>
      </c>
      <c r="E3844" s="42">
        <v>45199</v>
      </c>
      <c r="F3844" t="s">
        <v>2907</v>
      </c>
      <c r="G3844" t="s">
        <v>2935</v>
      </c>
      <c r="H3844">
        <v>1700</v>
      </c>
      <c r="I3844" t="s">
        <v>2768</v>
      </c>
      <c r="J3844">
        <v>142274</v>
      </c>
      <c r="K3844" t="s">
        <v>3376</v>
      </c>
      <c r="L3844">
        <v>-5000</v>
      </c>
      <c r="M3844">
        <v>1047250</v>
      </c>
      <c r="N3844">
        <v>1092250</v>
      </c>
      <c r="O3844">
        <v>-50000</v>
      </c>
      <c r="P3844" t="s">
        <v>607</v>
      </c>
      <c r="Q3844">
        <v>-50000</v>
      </c>
      <c r="R3844">
        <v>1047250</v>
      </c>
      <c r="S3844">
        <v>1092250</v>
      </c>
      <c r="T3844" t="s">
        <v>2907</v>
      </c>
      <c r="U3844" s="221">
        <f t="shared" si="121"/>
        <v>-4.4999999999999997E-3</v>
      </c>
    </row>
    <row r="3845" spans="1:21" hidden="1">
      <c r="A3845" s="55" t="str">
        <f t="shared" si="120"/>
        <v>Y0DLIgnore</v>
      </c>
      <c r="B3845" s="55" t="str">
        <f>VLOOKUP(J3845,'Mapping-CITI'!A:E,5,0)</f>
        <v>Ignore</v>
      </c>
      <c r="D3845" s="42">
        <v>45016</v>
      </c>
      <c r="E3845" s="42">
        <v>45199</v>
      </c>
      <c r="F3845" t="s">
        <v>2907</v>
      </c>
      <c r="G3845" t="s">
        <v>2935</v>
      </c>
      <c r="H3845">
        <v>1700</v>
      </c>
      <c r="I3845" t="s">
        <v>2768</v>
      </c>
      <c r="J3845">
        <v>142276</v>
      </c>
      <c r="K3845" t="s">
        <v>3377</v>
      </c>
      <c r="L3845">
        <v>0</v>
      </c>
      <c r="M3845">
        <v>842494.78</v>
      </c>
      <c r="N3845">
        <v>842494.78</v>
      </c>
      <c r="O3845">
        <v>0</v>
      </c>
      <c r="P3845" t="s">
        <v>607</v>
      </c>
      <c r="Q3845">
        <v>0</v>
      </c>
      <c r="R3845">
        <v>842494.78</v>
      </c>
      <c r="S3845">
        <v>842494.78</v>
      </c>
      <c r="T3845" t="s">
        <v>2907</v>
      </c>
      <c r="U3845" s="221">
        <f t="shared" si="121"/>
        <v>0</v>
      </c>
    </row>
    <row r="3846" spans="1:21" hidden="1">
      <c r="A3846" s="55" t="str">
        <f t="shared" si="120"/>
        <v>Y0DL0</v>
      </c>
      <c r="B3846" s="55">
        <f>VLOOKUP(J3846,'Mapping-CITI'!A:E,5,0)</f>
        <v>0</v>
      </c>
      <c r="D3846" s="42">
        <v>45016</v>
      </c>
      <c r="E3846" s="42">
        <v>45199</v>
      </c>
      <c r="F3846" t="s">
        <v>2907</v>
      </c>
      <c r="G3846" t="s">
        <v>2935</v>
      </c>
      <c r="H3846">
        <v>1400</v>
      </c>
      <c r="I3846" t="s">
        <v>2773</v>
      </c>
      <c r="J3846">
        <v>160101</v>
      </c>
      <c r="K3846" t="s">
        <v>2149</v>
      </c>
      <c r="L3846">
        <v>0</v>
      </c>
      <c r="M3846">
        <v>110360363.56</v>
      </c>
      <c r="N3846">
        <v>108489061.55</v>
      </c>
      <c r="O3846">
        <v>1871302.01</v>
      </c>
      <c r="P3846" t="s">
        <v>607</v>
      </c>
      <c r="Q3846">
        <v>1871302.01</v>
      </c>
      <c r="R3846">
        <v>0</v>
      </c>
      <c r="S3846">
        <v>0</v>
      </c>
      <c r="T3846" t="s">
        <v>2907</v>
      </c>
      <c r="U3846" s="221">
        <f t="shared" si="121"/>
        <v>0.18713020100000052</v>
      </c>
    </row>
    <row r="3847" spans="1:21" hidden="1">
      <c r="A3847" s="55" t="str">
        <f t="shared" si="120"/>
        <v>Y0DL0</v>
      </c>
      <c r="B3847" s="55">
        <f>VLOOKUP(J3847,'Mapping-CITI'!A:E,5,0)</f>
        <v>0</v>
      </c>
      <c r="D3847" s="42">
        <v>45016</v>
      </c>
      <c r="E3847" s="42">
        <v>45199</v>
      </c>
      <c r="F3847" t="s">
        <v>2907</v>
      </c>
      <c r="G3847" t="s">
        <v>2935</v>
      </c>
      <c r="H3847">
        <v>1400</v>
      </c>
      <c r="I3847" t="s">
        <v>2773</v>
      </c>
      <c r="J3847">
        <v>160118</v>
      </c>
      <c r="K3847" t="s">
        <v>2152</v>
      </c>
      <c r="L3847">
        <v>0</v>
      </c>
      <c r="M3847">
        <v>638342182.28999996</v>
      </c>
      <c r="N3847">
        <v>638342182.28999996</v>
      </c>
      <c r="O3847">
        <v>0</v>
      </c>
      <c r="P3847" t="s">
        <v>607</v>
      </c>
      <c r="Q3847">
        <v>0</v>
      </c>
      <c r="R3847">
        <v>0</v>
      </c>
      <c r="S3847">
        <v>0</v>
      </c>
      <c r="T3847" t="s">
        <v>2907</v>
      </c>
      <c r="U3847" s="221">
        <f t="shared" si="121"/>
        <v>0</v>
      </c>
    </row>
    <row r="3848" spans="1:21" hidden="1">
      <c r="A3848" s="55" t="str">
        <f t="shared" si="120"/>
        <v>Y0DL0</v>
      </c>
      <c r="B3848" s="55">
        <f>VLOOKUP(J3848,'Mapping-CITI'!A:E,5,0)</f>
        <v>0</v>
      </c>
      <c r="D3848" s="42">
        <v>45016</v>
      </c>
      <c r="E3848" s="42">
        <v>45199</v>
      </c>
      <c r="F3848" t="s">
        <v>2907</v>
      </c>
      <c r="G3848" t="s">
        <v>2935</v>
      </c>
      <c r="H3848">
        <v>1600</v>
      </c>
      <c r="I3848" t="s">
        <v>2789</v>
      </c>
      <c r="J3848">
        <v>160202</v>
      </c>
      <c r="K3848" t="s">
        <v>2158</v>
      </c>
      <c r="L3848">
        <v>0</v>
      </c>
      <c r="M3848">
        <v>315806474.94999999</v>
      </c>
      <c r="N3848">
        <v>315806474.94999999</v>
      </c>
      <c r="O3848">
        <v>0</v>
      </c>
      <c r="P3848" t="s">
        <v>607</v>
      </c>
      <c r="Q3848">
        <v>0</v>
      </c>
      <c r="R3848">
        <v>0</v>
      </c>
      <c r="S3848">
        <v>0</v>
      </c>
      <c r="T3848" t="s">
        <v>2907</v>
      </c>
      <c r="U3848" s="221">
        <f t="shared" si="121"/>
        <v>0</v>
      </c>
    </row>
    <row r="3849" spans="1:21" hidden="1">
      <c r="A3849" s="55" t="str">
        <f t="shared" si="120"/>
        <v>Y0DL0</v>
      </c>
      <c r="B3849" s="55">
        <f>VLOOKUP(J3849,'Mapping-CITI'!A:E,5,0)</f>
        <v>0</v>
      </c>
      <c r="D3849" s="42">
        <v>45016</v>
      </c>
      <c r="E3849" s="42">
        <v>45199</v>
      </c>
      <c r="F3849" t="s">
        <v>2907</v>
      </c>
      <c r="G3849" t="s">
        <v>2935</v>
      </c>
      <c r="H3849">
        <v>1600</v>
      </c>
      <c r="I3849" t="s">
        <v>2789</v>
      </c>
      <c r="J3849">
        <v>160206</v>
      </c>
      <c r="K3849" t="s">
        <v>2159</v>
      </c>
      <c r="L3849">
        <v>-595001.14</v>
      </c>
      <c r="M3849">
        <v>89689437.319999993</v>
      </c>
      <c r="N3849">
        <v>89094434.269999996</v>
      </c>
      <c r="O3849">
        <v>1.91</v>
      </c>
      <c r="P3849" t="s">
        <v>607</v>
      </c>
      <c r="Q3849">
        <v>1.91</v>
      </c>
      <c r="R3849">
        <v>0</v>
      </c>
      <c r="S3849">
        <v>89094434.269999996</v>
      </c>
      <c r="T3849" t="s">
        <v>2907</v>
      </c>
      <c r="U3849" s="221">
        <f t="shared" si="121"/>
        <v>5.9500304999999705E-2</v>
      </c>
    </row>
    <row r="3850" spans="1:21" hidden="1">
      <c r="A3850" s="55" t="str">
        <f t="shared" si="120"/>
        <v>Y0DL0</v>
      </c>
      <c r="B3850" s="55">
        <f>VLOOKUP(J3850,'Mapping-CITI'!A:E,5,0)</f>
        <v>0</v>
      </c>
      <c r="D3850" s="42">
        <v>45016</v>
      </c>
      <c r="E3850" s="42">
        <v>45199</v>
      </c>
      <c r="F3850" t="s">
        <v>2907</v>
      </c>
      <c r="G3850" t="s">
        <v>2935</v>
      </c>
      <c r="H3850">
        <v>1600</v>
      </c>
      <c r="I3850" t="s">
        <v>2789</v>
      </c>
      <c r="J3850">
        <v>160207</v>
      </c>
      <c r="K3850" t="s">
        <v>2160</v>
      </c>
      <c r="L3850">
        <v>-0.01</v>
      </c>
      <c r="M3850">
        <v>225164607</v>
      </c>
      <c r="N3850">
        <v>221577803</v>
      </c>
      <c r="O3850">
        <v>3586803.99</v>
      </c>
      <c r="P3850" t="s">
        <v>607</v>
      </c>
      <c r="Q3850">
        <v>3586803.99</v>
      </c>
      <c r="R3850">
        <v>1000</v>
      </c>
      <c r="S3850">
        <v>220450703</v>
      </c>
      <c r="T3850" t="s">
        <v>2907</v>
      </c>
      <c r="U3850" s="221">
        <f t="shared" si="121"/>
        <v>0.35868040000000001</v>
      </c>
    </row>
    <row r="3851" spans="1:21" hidden="1">
      <c r="A3851" s="55" t="str">
        <f t="shared" si="120"/>
        <v>Y0DL0</v>
      </c>
      <c r="B3851" s="55">
        <f>VLOOKUP(J3851,'Mapping-CITI'!A:E,5,0)</f>
        <v>0</v>
      </c>
      <c r="D3851" s="42">
        <v>45016</v>
      </c>
      <c r="E3851" s="42">
        <v>45199</v>
      </c>
      <c r="F3851" t="s">
        <v>2907</v>
      </c>
      <c r="G3851" t="s">
        <v>2935</v>
      </c>
      <c r="H3851">
        <v>1230</v>
      </c>
      <c r="I3851" t="s">
        <v>2772</v>
      </c>
      <c r="J3851">
        <v>170101</v>
      </c>
      <c r="K3851" t="s">
        <v>2163</v>
      </c>
      <c r="L3851">
        <v>229666049.18000001</v>
      </c>
      <c r="M3851">
        <v>190033874.81</v>
      </c>
      <c r="N3851">
        <v>0</v>
      </c>
      <c r="O3851">
        <v>419699923.99000001</v>
      </c>
      <c r="P3851" t="s">
        <v>607</v>
      </c>
      <c r="Q3851">
        <v>419699923.99000001</v>
      </c>
      <c r="R3851">
        <v>0</v>
      </c>
      <c r="S3851">
        <v>0</v>
      </c>
      <c r="T3851" t="s">
        <v>2907</v>
      </c>
      <c r="U3851" s="221">
        <f t="shared" si="121"/>
        <v>19.003387481000001</v>
      </c>
    </row>
    <row r="3852" spans="1:21" hidden="1">
      <c r="A3852" s="55" t="str">
        <f t="shared" si="120"/>
        <v>Y0DL0</v>
      </c>
      <c r="B3852" s="55">
        <f>VLOOKUP(J3852,'Mapping-CITI'!A:E,5,0)</f>
        <v>0</v>
      </c>
      <c r="D3852" s="42">
        <v>45016</v>
      </c>
      <c r="E3852" s="42">
        <v>45199</v>
      </c>
      <c r="F3852" t="s">
        <v>2907</v>
      </c>
      <c r="G3852" t="s">
        <v>2935</v>
      </c>
      <c r="H3852">
        <v>2110</v>
      </c>
      <c r="I3852" t="s">
        <v>2790</v>
      </c>
      <c r="J3852">
        <v>201276</v>
      </c>
      <c r="K3852" t="s">
        <v>2209</v>
      </c>
      <c r="L3852">
        <v>-287261640.55000001</v>
      </c>
      <c r="M3852">
        <v>105437163.23</v>
      </c>
      <c r="N3852">
        <v>142552352.34999999</v>
      </c>
      <c r="O3852">
        <v>-324376829.67000002</v>
      </c>
      <c r="P3852" t="s">
        <v>607</v>
      </c>
      <c r="Q3852">
        <v>-324376829.67000002</v>
      </c>
      <c r="R3852">
        <v>0</v>
      </c>
      <c r="S3852">
        <v>0</v>
      </c>
      <c r="T3852" t="s">
        <v>2907</v>
      </c>
      <c r="U3852" s="221">
        <f t="shared" si="121"/>
        <v>-3.7115189119999989</v>
      </c>
    </row>
    <row r="3853" spans="1:21" hidden="1">
      <c r="A3853" s="55" t="str">
        <f t="shared" si="120"/>
        <v>Y0DL1.2</v>
      </c>
      <c r="B3853" s="55">
        <f>VLOOKUP(J3853,'Mapping-CITI'!A:E,5,0)</f>
        <v>1.2</v>
      </c>
      <c r="D3853" s="42">
        <v>45016</v>
      </c>
      <c r="E3853" s="42">
        <v>45199</v>
      </c>
      <c r="F3853" t="s">
        <v>2907</v>
      </c>
      <c r="G3853" t="s">
        <v>2935</v>
      </c>
      <c r="H3853">
        <v>2110</v>
      </c>
      <c r="I3853" t="s">
        <v>2790</v>
      </c>
      <c r="J3853">
        <v>201277</v>
      </c>
      <c r="K3853" t="s">
        <v>2210</v>
      </c>
      <c r="L3853">
        <v>-528079259.81999999</v>
      </c>
      <c r="M3853">
        <v>75705363.719999999</v>
      </c>
      <c r="N3853">
        <v>115140567.95</v>
      </c>
      <c r="O3853">
        <v>-567514464.04999995</v>
      </c>
      <c r="P3853" t="s">
        <v>607</v>
      </c>
      <c r="Q3853" s="191">
        <v>-567514464.04999995</v>
      </c>
      <c r="R3853">
        <v>0</v>
      </c>
      <c r="S3853">
        <v>0</v>
      </c>
      <c r="T3853" t="s">
        <v>2907</v>
      </c>
      <c r="U3853" s="221">
        <f t="shared" si="121"/>
        <v>-3.9435204230000003</v>
      </c>
    </row>
    <row r="3854" spans="1:21" hidden="1">
      <c r="A3854" s="55" t="str">
        <f t="shared" si="120"/>
        <v>Y0DL0</v>
      </c>
      <c r="B3854" s="55">
        <f>VLOOKUP(J3854,'Mapping-CITI'!A:E,5,0)</f>
        <v>0</v>
      </c>
      <c r="D3854" s="42">
        <v>45016</v>
      </c>
      <c r="E3854" s="42">
        <v>45199</v>
      </c>
      <c r="F3854" t="s">
        <v>2907</v>
      </c>
      <c r="G3854" t="s">
        <v>2935</v>
      </c>
      <c r="H3854">
        <v>2110</v>
      </c>
      <c r="I3854" t="s">
        <v>2790</v>
      </c>
      <c r="J3854">
        <v>201297</v>
      </c>
      <c r="K3854" t="s">
        <v>2211</v>
      </c>
      <c r="L3854">
        <v>-3989423.54</v>
      </c>
      <c r="M3854">
        <v>2982956.05</v>
      </c>
      <c r="N3854">
        <v>4032999.34</v>
      </c>
      <c r="O3854">
        <v>-5039466.83</v>
      </c>
      <c r="P3854" t="s">
        <v>607</v>
      </c>
      <c r="Q3854">
        <v>-5039466.83</v>
      </c>
      <c r="R3854">
        <v>0</v>
      </c>
      <c r="S3854">
        <v>0</v>
      </c>
      <c r="T3854" t="s">
        <v>2907</v>
      </c>
      <c r="U3854" s="221">
        <f t="shared" si="121"/>
        <v>-0.10500432900000001</v>
      </c>
    </row>
    <row r="3855" spans="1:21" hidden="1">
      <c r="A3855" s="55" t="str">
        <f t="shared" si="120"/>
        <v>Y0DL1.2</v>
      </c>
      <c r="B3855" s="55">
        <f>VLOOKUP(J3855,'Mapping-CITI'!A:E,5,0)</f>
        <v>1.2</v>
      </c>
      <c r="D3855" s="42">
        <v>45016</v>
      </c>
      <c r="E3855" s="42">
        <v>45199</v>
      </c>
      <c r="F3855" t="s">
        <v>2907</v>
      </c>
      <c r="G3855" t="s">
        <v>2935</v>
      </c>
      <c r="H3855">
        <v>2110</v>
      </c>
      <c r="I3855" t="s">
        <v>2790</v>
      </c>
      <c r="J3855">
        <v>201298</v>
      </c>
      <c r="K3855" t="s">
        <v>2212</v>
      </c>
      <c r="L3855">
        <v>-10783647.449999999</v>
      </c>
      <c r="M3855">
        <v>1687855.83</v>
      </c>
      <c r="N3855">
        <v>3061348.48</v>
      </c>
      <c r="O3855">
        <v>-12157140.1</v>
      </c>
      <c r="P3855" t="s">
        <v>607</v>
      </c>
      <c r="Q3855" s="191">
        <v>-12157140.1</v>
      </c>
      <c r="R3855">
        <v>0</v>
      </c>
      <c r="S3855">
        <v>0</v>
      </c>
      <c r="T3855" t="s">
        <v>2907</v>
      </c>
      <c r="U3855" s="221">
        <f t="shared" si="121"/>
        <v>-0.137349265</v>
      </c>
    </row>
    <row r="3856" spans="1:21" hidden="1">
      <c r="A3856" s="55" t="str">
        <f t="shared" si="120"/>
        <v>Y0DL0</v>
      </c>
      <c r="B3856" s="55">
        <f>VLOOKUP(J3856,'Mapping-CITI'!A:E,5,0)</f>
        <v>0</v>
      </c>
      <c r="D3856" s="42">
        <v>45016</v>
      </c>
      <c r="E3856" s="42">
        <v>45199</v>
      </c>
      <c r="F3856" t="s">
        <v>2907</v>
      </c>
      <c r="G3856" t="s">
        <v>2935</v>
      </c>
      <c r="H3856">
        <v>2110</v>
      </c>
      <c r="I3856" t="s">
        <v>2790</v>
      </c>
      <c r="J3856">
        <v>201349</v>
      </c>
      <c r="K3856" t="s">
        <v>2224</v>
      </c>
      <c r="L3856">
        <v>-1670235.43</v>
      </c>
      <c r="M3856">
        <v>2383153.25</v>
      </c>
      <c r="N3856">
        <v>1713673.17</v>
      </c>
      <c r="O3856">
        <v>-1000755.35</v>
      </c>
      <c r="P3856" t="s">
        <v>607</v>
      </c>
      <c r="Q3856">
        <v>-1000755.35</v>
      </c>
      <c r="R3856">
        <v>0</v>
      </c>
      <c r="S3856">
        <v>0</v>
      </c>
      <c r="T3856" t="s">
        <v>2907</v>
      </c>
      <c r="U3856" s="221">
        <f t="shared" si="121"/>
        <v>6.6948008000000003E-2</v>
      </c>
    </row>
    <row r="3857" spans="1:21" hidden="1">
      <c r="A3857" s="55" t="str">
        <f t="shared" si="120"/>
        <v>Y0DL0</v>
      </c>
      <c r="B3857" s="55">
        <f>VLOOKUP(J3857,'Mapping-CITI'!A:E,5,0)</f>
        <v>0</v>
      </c>
      <c r="D3857" s="42">
        <v>45016</v>
      </c>
      <c r="E3857" s="42">
        <v>45199</v>
      </c>
      <c r="F3857" t="s">
        <v>2907</v>
      </c>
      <c r="G3857" t="s">
        <v>2935</v>
      </c>
      <c r="H3857">
        <v>2110</v>
      </c>
      <c r="I3857" t="s">
        <v>2790</v>
      </c>
      <c r="J3857">
        <v>201351</v>
      </c>
      <c r="K3857" t="s">
        <v>2225</v>
      </c>
      <c r="L3857">
        <v>-103936470.22</v>
      </c>
      <c r="M3857">
        <v>40160827.960000001</v>
      </c>
      <c r="N3857">
        <v>42840548.420000002</v>
      </c>
      <c r="O3857">
        <v>-106616190.68000001</v>
      </c>
      <c r="P3857" t="s">
        <v>607</v>
      </c>
      <c r="Q3857">
        <v>-106616190.68000001</v>
      </c>
      <c r="R3857">
        <v>0</v>
      </c>
      <c r="S3857">
        <v>0</v>
      </c>
      <c r="T3857" t="s">
        <v>2907</v>
      </c>
      <c r="U3857" s="221">
        <f t="shared" si="121"/>
        <v>-0.26797204600000007</v>
      </c>
    </row>
    <row r="3858" spans="1:21" hidden="1">
      <c r="A3858" s="55" t="str">
        <f t="shared" si="120"/>
        <v>Y0DL1.2</v>
      </c>
      <c r="B3858" s="55">
        <f>VLOOKUP(J3858,'Mapping-CITI'!A:E,5,0)</f>
        <v>1.2</v>
      </c>
      <c r="D3858" s="42">
        <v>45016</v>
      </c>
      <c r="E3858" s="42">
        <v>45199</v>
      </c>
      <c r="F3858" t="s">
        <v>2907</v>
      </c>
      <c r="G3858" t="s">
        <v>2935</v>
      </c>
      <c r="H3858">
        <v>2110</v>
      </c>
      <c r="I3858" t="s">
        <v>2790</v>
      </c>
      <c r="J3858">
        <v>201364</v>
      </c>
      <c r="K3858" t="s">
        <v>2232</v>
      </c>
      <c r="L3858">
        <v>-4660182.46</v>
      </c>
      <c r="M3858">
        <v>1630654.12</v>
      </c>
      <c r="N3858">
        <v>900994.8</v>
      </c>
      <c r="O3858">
        <v>-3930523.14</v>
      </c>
      <c r="P3858" t="s">
        <v>607</v>
      </c>
      <c r="Q3858" s="191">
        <v>-3930523.14</v>
      </c>
      <c r="R3858">
        <v>0</v>
      </c>
      <c r="S3858">
        <v>0</v>
      </c>
      <c r="T3858" t="s">
        <v>2907</v>
      </c>
      <c r="U3858" s="221">
        <f t="shared" si="121"/>
        <v>7.2965932000000011E-2</v>
      </c>
    </row>
    <row r="3859" spans="1:21" hidden="1">
      <c r="A3859" s="55" t="str">
        <f t="shared" si="120"/>
        <v>Y0DL1.2</v>
      </c>
      <c r="B3859" s="55">
        <f>VLOOKUP(J3859,'Mapping-CITI'!A:E,5,0)</f>
        <v>1.2</v>
      </c>
      <c r="D3859" s="42">
        <v>45016</v>
      </c>
      <c r="E3859" s="42">
        <v>45199</v>
      </c>
      <c r="F3859" t="s">
        <v>2907</v>
      </c>
      <c r="G3859" t="s">
        <v>2935</v>
      </c>
      <c r="H3859">
        <v>2110</v>
      </c>
      <c r="I3859" t="s">
        <v>2790</v>
      </c>
      <c r="J3859">
        <v>201366</v>
      </c>
      <c r="K3859" t="s">
        <v>2233</v>
      </c>
      <c r="L3859">
        <v>-293884935.33999997</v>
      </c>
      <c r="M3859">
        <v>25002320.010000002</v>
      </c>
      <c r="N3859">
        <v>28350259.620000001</v>
      </c>
      <c r="O3859">
        <v>-297232874.94999999</v>
      </c>
      <c r="P3859" t="s">
        <v>607</v>
      </c>
      <c r="Q3859" s="191">
        <v>-297232874.94999999</v>
      </c>
      <c r="R3859">
        <v>0</v>
      </c>
      <c r="S3859">
        <v>0</v>
      </c>
      <c r="T3859" t="s">
        <v>2907</v>
      </c>
      <c r="U3859" s="221">
        <f t="shared" si="121"/>
        <v>-0.33479396099999992</v>
      </c>
    </row>
    <row r="3860" spans="1:21" hidden="1">
      <c r="A3860" s="55" t="str">
        <f t="shared" si="120"/>
        <v>Y0DL0</v>
      </c>
      <c r="B3860" s="55">
        <f>VLOOKUP(J3860,'Mapping-CITI'!A:E,5,0)</f>
        <v>0</v>
      </c>
      <c r="D3860" s="42">
        <v>45016</v>
      </c>
      <c r="E3860" s="42">
        <v>45199</v>
      </c>
      <c r="F3860" t="s">
        <v>2907</v>
      </c>
      <c r="G3860" t="s">
        <v>2935</v>
      </c>
      <c r="H3860">
        <v>2250</v>
      </c>
      <c r="I3860" t="s">
        <v>2774</v>
      </c>
      <c r="J3860">
        <v>210103</v>
      </c>
      <c r="K3860" t="s">
        <v>2240</v>
      </c>
      <c r="L3860">
        <v>0</v>
      </c>
      <c r="M3860">
        <v>2166.23</v>
      </c>
      <c r="N3860">
        <v>2166.23</v>
      </c>
      <c r="O3860">
        <v>0</v>
      </c>
      <c r="P3860" t="s">
        <v>607</v>
      </c>
      <c r="Q3860">
        <v>0</v>
      </c>
      <c r="R3860">
        <v>2166.23</v>
      </c>
      <c r="S3860">
        <v>2166.23</v>
      </c>
      <c r="T3860" t="s">
        <v>2907</v>
      </c>
      <c r="U3860" s="221">
        <f t="shared" si="121"/>
        <v>0</v>
      </c>
    </row>
    <row r="3861" spans="1:21" hidden="1">
      <c r="A3861" s="55" t="str">
        <f t="shared" si="120"/>
        <v>Y0DL0</v>
      </c>
      <c r="B3861" s="55">
        <f>VLOOKUP(J3861,'Mapping-CITI'!A:E,5,0)</f>
        <v>0</v>
      </c>
      <c r="D3861" s="42">
        <v>45016</v>
      </c>
      <c r="E3861" s="42">
        <v>45199</v>
      </c>
      <c r="F3861" t="s">
        <v>2907</v>
      </c>
      <c r="G3861" t="s">
        <v>2935</v>
      </c>
      <c r="H3861">
        <v>2250</v>
      </c>
      <c r="I3861" t="s">
        <v>2774</v>
      </c>
      <c r="J3861">
        <v>210117</v>
      </c>
      <c r="K3861" t="s">
        <v>2242</v>
      </c>
      <c r="L3861">
        <v>-2.1800000000000002</v>
      </c>
      <c r="M3861">
        <v>1243623.3500000001</v>
      </c>
      <c r="N3861">
        <v>1380941.24</v>
      </c>
      <c r="O3861">
        <v>-137320.07</v>
      </c>
      <c r="P3861" t="s">
        <v>607</v>
      </c>
      <c r="Q3861">
        <v>-137320.07</v>
      </c>
      <c r="R3861">
        <v>1242828.8600000001</v>
      </c>
      <c r="S3861">
        <v>1242828.8600000001</v>
      </c>
      <c r="T3861" t="s">
        <v>2907</v>
      </c>
      <c r="U3861" s="221">
        <f t="shared" si="121"/>
        <v>-1.3731788999999989E-2</v>
      </c>
    </row>
    <row r="3862" spans="1:21" hidden="1">
      <c r="A3862" s="55" t="str">
        <f t="shared" si="120"/>
        <v>Y0DL0</v>
      </c>
      <c r="B3862" s="55">
        <f>VLOOKUP(J3862,'Mapping-CITI'!A:E,5,0)</f>
        <v>0</v>
      </c>
      <c r="D3862" s="42">
        <v>45016</v>
      </c>
      <c r="E3862" s="42">
        <v>45199</v>
      </c>
      <c r="F3862" t="s">
        <v>2907</v>
      </c>
      <c r="G3862" t="s">
        <v>2935</v>
      </c>
      <c r="H3862">
        <v>2250</v>
      </c>
      <c r="I3862" t="s">
        <v>2774</v>
      </c>
      <c r="J3862">
        <v>210132</v>
      </c>
      <c r="K3862" t="s">
        <v>2244</v>
      </c>
      <c r="L3862">
        <v>1069.8399999999999</v>
      </c>
      <c r="M3862">
        <v>0</v>
      </c>
      <c r="N3862">
        <v>1069.8399999999999</v>
      </c>
      <c r="O3862">
        <v>0</v>
      </c>
      <c r="P3862" t="s">
        <v>607</v>
      </c>
      <c r="Q3862">
        <v>0</v>
      </c>
      <c r="R3862">
        <v>0</v>
      </c>
      <c r="S3862">
        <v>1069.8399999999999</v>
      </c>
      <c r="T3862" t="s">
        <v>2907</v>
      </c>
      <c r="U3862" s="221">
        <f t="shared" si="121"/>
        <v>-1.0698399999999999E-4</v>
      </c>
    </row>
    <row r="3863" spans="1:21" hidden="1">
      <c r="A3863" s="55" t="str">
        <f t="shared" si="120"/>
        <v>Y0DL0</v>
      </c>
      <c r="B3863" s="55">
        <f>VLOOKUP(J3863,'Mapping-CITI'!A:E,5,0)</f>
        <v>0</v>
      </c>
      <c r="D3863" s="42">
        <v>45016</v>
      </c>
      <c r="E3863" s="42">
        <v>45199</v>
      </c>
      <c r="F3863" t="s">
        <v>2907</v>
      </c>
      <c r="G3863" t="s">
        <v>2935</v>
      </c>
      <c r="H3863">
        <v>2250</v>
      </c>
      <c r="I3863" t="s">
        <v>2774</v>
      </c>
      <c r="J3863">
        <v>210138</v>
      </c>
      <c r="K3863" t="s">
        <v>2791</v>
      </c>
      <c r="L3863">
        <v>-70.86</v>
      </c>
      <c r="M3863">
        <v>21192.45</v>
      </c>
      <c r="N3863">
        <v>13649.33</v>
      </c>
      <c r="O3863">
        <v>7472.26</v>
      </c>
      <c r="P3863" t="s">
        <v>607</v>
      </c>
      <c r="Q3863">
        <v>7472.26</v>
      </c>
      <c r="R3863">
        <v>21192.45</v>
      </c>
      <c r="S3863">
        <v>13649.33</v>
      </c>
      <c r="T3863" t="s">
        <v>2907</v>
      </c>
      <c r="U3863" s="221">
        <f t="shared" si="121"/>
        <v>7.5431200000000004E-4</v>
      </c>
    </row>
    <row r="3864" spans="1:21" hidden="1">
      <c r="A3864" s="55" t="str">
        <f t="shared" si="120"/>
        <v>Y0DL0</v>
      </c>
      <c r="B3864" s="55">
        <f>VLOOKUP(J3864,'Mapping-CITI'!A:E,5,0)</f>
        <v>0</v>
      </c>
      <c r="D3864" s="42">
        <v>45016</v>
      </c>
      <c r="E3864" s="42">
        <v>45199</v>
      </c>
      <c r="F3864" t="s">
        <v>2907</v>
      </c>
      <c r="G3864" t="s">
        <v>2935</v>
      </c>
      <c r="H3864">
        <v>2250</v>
      </c>
      <c r="I3864" t="s">
        <v>2774</v>
      </c>
      <c r="J3864">
        <v>210140</v>
      </c>
      <c r="K3864" t="s">
        <v>2245</v>
      </c>
      <c r="L3864">
        <v>-43786.18</v>
      </c>
      <c r="M3864">
        <v>103081.42</v>
      </c>
      <c r="N3864">
        <v>38567.67</v>
      </c>
      <c r="O3864">
        <v>20727.57</v>
      </c>
      <c r="P3864" t="s">
        <v>607</v>
      </c>
      <c r="Q3864">
        <v>20727.57</v>
      </c>
      <c r="R3864">
        <v>103081.42</v>
      </c>
      <c r="S3864">
        <v>38567.67</v>
      </c>
      <c r="T3864" t="s">
        <v>2907</v>
      </c>
      <c r="U3864" s="221">
        <f t="shared" si="121"/>
        <v>6.4513749999999996E-3</v>
      </c>
    </row>
    <row r="3865" spans="1:21" hidden="1">
      <c r="A3865" s="55" t="str">
        <f t="shared" si="120"/>
        <v>Y0DL0</v>
      </c>
      <c r="B3865" s="55">
        <f>VLOOKUP(J3865,'Mapping-CITI'!A:E,5,0)</f>
        <v>0</v>
      </c>
      <c r="D3865" s="42">
        <v>45016</v>
      </c>
      <c r="E3865" s="42">
        <v>45199</v>
      </c>
      <c r="F3865" t="s">
        <v>2907</v>
      </c>
      <c r="G3865" t="s">
        <v>2935</v>
      </c>
      <c r="H3865">
        <v>2250</v>
      </c>
      <c r="I3865" t="s">
        <v>2774</v>
      </c>
      <c r="J3865">
        <v>210210</v>
      </c>
      <c r="K3865" t="s">
        <v>2246</v>
      </c>
      <c r="L3865">
        <v>-392785.11</v>
      </c>
      <c r="M3865">
        <v>1511958.01</v>
      </c>
      <c r="N3865">
        <v>1748821.04</v>
      </c>
      <c r="O3865">
        <v>-629648.14</v>
      </c>
      <c r="P3865" t="s">
        <v>607</v>
      </c>
      <c r="Q3865">
        <v>-629648.14</v>
      </c>
      <c r="R3865">
        <v>1511958.01</v>
      </c>
      <c r="S3865">
        <v>231934.46</v>
      </c>
      <c r="T3865" t="s">
        <v>2907</v>
      </c>
      <c r="U3865" s="221">
        <f t="shared" si="121"/>
        <v>-2.3686303000000002E-2</v>
      </c>
    </row>
    <row r="3866" spans="1:21" hidden="1">
      <c r="A3866" s="55" t="str">
        <f t="shared" si="120"/>
        <v>Y0DL0</v>
      </c>
      <c r="B3866" s="55">
        <f>VLOOKUP(J3866,'Mapping-CITI'!A:E,5,0)</f>
        <v>0</v>
      </c>
      <c r="D3866" s="42">
        <v>45016</v>
      </c>
      <c r="E3866" s="42">
        <v>45199</v>
      </c>
      <c r="F3866" t="s">
        <v>2907</v>
      </c>
      <c r="G3866" t="s">
        <v>2935</v>
      </c>
      <c r="H3866">
        <v>2250</v>
      </c>
      <c r="I3866" t="s">
        <v>2774</v>
      </c>
      <c r="J3866">
        <v>210667</v>
      </c>
      <c r="K3866" t="s">
        <v>2862</v>
      </c>
      <c r="L3866">
        <v>1935.24</v>
      </c>
      <c r="M3866">
        <v>106</v>
      </c>
      <c r="N3866">
        <v>7768</v>
      </c>
      <c r="O3866">
        <v>-5726.76</v>
      </c>
      <c r="P3866" t="s">
        <v>607</v>
      </c>
      <c r="Q3866">
        <v>-5726.76</v>
      </c>
      <c r="R3866">
        <v>106</v>
      </c>
      <c r="S3866">
        <v>7768</v>
      </c>
      <c r="T3866" t="s">
        <v>2907</v>
      </c>
      <c r="U3866" s="221">
        <f t="shared" si="121"/>
        <v>-7.6619999999999998E-4</v>
      </c>
    </row>
    <row r="3867" spans="1:21" hidden="1">
      <c r="A3867" s="55" t="str">
        <f t="shared" si="120"/>
        <v>Y0DL0</v>
      </c>
      <c r="B3867" s="55">
        <f>VLOOKUP(J3867,'Mapping-CITI'!A:E,5,0)</f>
        <v>0</v>
      </c>
      <c r="D3867" s="42">
        <v>45016</v>
      </c>
      <c r="E3867" s="42">
        <v>45199</v>
      </c>
      <c r="F3867" t="s">
        <v>2907</v>
      </c>
      <c r="G3867" t="s">
        <v>2935</v>
      </c>
      <c r="H3867">
        <v>2250</v>
      </c>
      <c r="I3867" t="s">
        <v>2774</v>
      </c>
      <c r="J3867">
        <v>210766</v>
      </c>
      <c r="K3867" t="s">
        <v>2748</v>
      </c>
      <c r="L3867">
        <v>-497.38</v>
      </c>
      <c r="M3867">
        <v>23555.15</v>
      </c>
      <c r="N3867">
        <v>15717.67</v>
      </c>
      <c r="O3867">
        <v>7340.1</v>
      </c>
      <c r="P3867" t="s">
        <v>607</v>
      </c>
      <c r="Q3867">
        <v>7340.1</v>
      </c>
      <c r="R3867">
        <v>23498.97</v>
      </c>
      <c r="S3867">
        <v>0</v>
      </c>
      <c r="T3867" t="s">
        <v>2907</v>
      </c>
      <c r="U3867" s="221">
        <f t="shared" si="121"/>
        <v>7.8374800000000013E-4</v>
      </c>
    </row>
    <row r="3868" spans="1:21" hidden="1">
      <c r="A3868" s="55" t="str">
        <f t="shared" si="120"/>
        <v>Y0DL0</v>
      </c>
      <c r="B3868" s="55">
        <f>VLOOKUP(J3868,'Mapping-CITI'!A:E,5,0)</f>
        <v>0</v>
      </c>
      <c r="D3868" s="42">
        <v>45016</v>
      </c>
      <c r="E3868" s="42">
        <v>45199</v>
      </c>
      <c r="F3868" t="s">
        <v>2907</v>
      </c>
      <c r="G3868" t="s">
        <v>2935</v>
      </c>
      <c r="H3868">
        <v>2250</v>
      </c>
      <c r="I3868" t="s">
        <v>2774</v>
      </c>
      <c r="J3868">
        <v>211103</v>
      </c>
      <c r="K3868" t="s">
        <v>2249</v>
      </c>
      <c r="L3868">
        <v>-76.14</v>
      </c>
      <c r="M3868">
        <v>218.68</v>
      </c>
      <c r="N3868">
        <v>177.44</v>
      </c>
      <c r="O3868">
        <v>-34.9</v>
      </c>
      <c r="P3868" t="s">
        <v>607</v>
      </c>
      <c r="Q3868">
        <v>-34.9</v>
      </c>
      <c r="R3868">
        <v>218.68</v>
      </c>
      <c r="S3868">
        <v>0.22</v>
      </c>
      <c r="T3868" t="s">
        <v>2907</v>
      </c>
      <c r="U3868" s="221">
        <f t="shared" si="121"/>
        <v>4.1240000000000007E-6</v>
      </c>
    </row>
    <row r="3869" spans="1:21" hidden="1">
      <c r="A3869" s="55" t="str">
        <f t="shared" si="120"/>
        <v>Y0DL0</v>
      </c>
      <c r="B3869" s="55">
        <f>VLOOKUP(J3869,'Mapping-CITI'!A:E,5,0)</f>
        <v>0</v>
      </c>
      <c r="D3869" s="42">
        <v>45016</v>
      </c>
      <c r="E3869" s="42">
        <v>45199</v>
      </c>
      <c r="F3869" t="s">
        <v>2907</v>
      </c>
      <c r="G3869" t="s">
        <v>2935</v>
      </c>
      <c r="H3869">
        <v>2250</v>
      </c>
      <c r="I3869" t="s">
        <v>2774</v>
      </c>
      <c r="J3869">
        <v>211106</v>
      </c>
      <c r="K3869" t="s">
        <v>2250</v>
      </c>
      <c r="L3869">
        <v>-9270.42</v>
      </c>
      <c r="M3869">
        <v>101239.06</v>
      </c>
      <c r="N3869">
        <v>119823.23</v>
      </c>
      <c r="O3869">
        <v>-27854.59</v>
      </c>
      <c r="P3869" t="s">
        <v>607</v>
      </c>
      <c r="Q3869">
        <v>-27854.59</v>
      </c>
      <c r="R3869">
        <v>101239.06</v>
      </c>
      <c r="S3869">
        <v>119823.23</v>
      </c>
      <c r="T3869" t="s">
        <v>2907</v>
      </c>
      <c r="U3869" s="221">
        <f t="shared" si="121"/>
        <v>-1.8584169999999998E-3</v>
      </c>
    </row>
    <row r="3870" spans="1:21" hidden="1">
      <c r="A3870" s="55" t="str">
        <f t="shared" si="120"/>
        <v>Y0DL0</v>
      </c>
      <c r="B3870" s="55">
        <f>VLOOKUP(J3870,'Mapping-CITI'!A:E,5,0)</f>
        <v>0</v>
      </c>
      <c r="D3870" s="42">
        <v>45016</v>
      </c>
      <c r="E3870" s="42">
        <v>45199</v>
      </c>
      <c r="F3870" t="s">
        <v>2907</v>
      </c>
      <c r="G3870" t="s">
        <v>2935</v>
      </c>
      <c r="H3870">
        <v>2250</v>
      </c>
      <c r="I3870" t="s">
        <v>2774</v>
      </c>
      <c r="J3870">
        <v>211121</v>
      </c>
      <c r="K3870" t="s">
        <v>2252</v>
      </c>
      <c r="L3870">
        <v>-129463.9</v>
      </c>
      <c r="M3870">
        <v>799933</v>
      </c>
      <c r="N3870">
        <v>745838</v>
      </c>
      <c r="O3870">
        <v>-75368.899999999994</v>
      </c>
      <c r="P3870" t="s">
        <v>607</v>
      </c>
      <c r="Q3870">
        <v>-75368.899999999994</v>
      </c>
      <c r="R3870">
        <v>796263</v>
      </c>
      <c r="S3870">
        <v>0</v>
      </c>
      <c r="T3870" t="s">
        <v>2907</v>
      </c>
      <c r="U3870" s="221">
        <f t="shared" si="121"/>
        <v>5.4095000000000002E-3</v>
      </c>
    </row>
    <row r="3871" spans="1:21" hidden="1">
      <c r="A3871" s="55" t="str">
        <f t="shared" si="120"/>
        <v>Y0DL0</v>
      </c>
      <c r="B3871" s="55">
        <f>VLOOKUP(J3871,'Mapping-CITI'!A:E,5,0)</f>
        <v>0</v>
      </c>
      <c r="D3871" s="42">
        <v>45016</v>
      </c>
      <c r="E3871" s="42">
        <v>45199</v>
      </c>
      <c r="F3871" t="s">
        <v>2907</v>
      </c>
      <c r="G3871" t="s">
        <v>2935</v>
      </c>
      <c r="H3871">
        <v>2250</v>
      </c>
      <c r="I3871" t="s">
        <v>2774</v>
      </c>
      <c r="J3871">
        <v>211122</v>
      </c>
      <c r="K3871" t="s">
        <v>2253</v>
      </c>
      <c r="L3871">
        <v>-195.54</v>
      </c>
      <c r="M3871">
        <v>2125.8200000000002</v>
      </c>
      <c r="N3871">
        <v>2234.66</v>
      </c>
      <c r="O3871">
        <v>-304.38</v>
      </c>
      <c r="P3871" t="s">
        <v>607</v>
      </c>
      <c r="Q3871">
        <v>-304.38</v>
      </c>
      <c r="R3871">
        <v>2116.2600000000002</v>
      </c>
      <c r="S3871">
        <v>0</v>
      </c>
      <c r="T3871" t="s">
        <v>2907</v>
      </c>
      <c r="U3871" s="221">
        <f t="shared" si="121"/>
        <v>-1.0883999999999969E-5</v>
      </c>
    </row>
    <row r="3872" spans="1:21" hidden="1">
      <c r="A3872" s="55" t="str">
        <f t="shared" si="120"/>
        <v>Y0DL0</v>
      </c>
      <c r="B3872" s="55">
        <f>VLOOKUP(J3872,'Mapping-CITI'!A:E,5,0)</f>
        <v>0</v>
      </c>
      <c r="D3872" s="42">
        <v>45016</v>
      </c>
      <c r="E3872" s="42">
        <v>45199</v>
      </c>
      <c r="F3872" t="s">
        <v>2907</v>
      </c>
      <c r="G3872" t="s">
        <v>2935</v>
      </c>
      <c r="H3872">
        <v>2250</v>
      </c>
      <c r="I3872" t="s">
        <v>2774</v>
      </c>
      <c r="J3872">
        <v>211172</v>
      </c>
      <c r="K3872" t="s">
        <v>2262</v>
      </c>
      <c r="L3872">
        <v>-854893.26</v>
      </c>
      <c r="M3872">
        <v>1178262.4099999999</v>
      </c>
      <c r="N3872">
        <v>1622908.52</v>
      </c>
      <c r="O3872">
        <v>-1299539.3700000001</v>
      </c>
      <c r="P3872" t="s">
        <v>607</v>
      </c>
      <c r="Q3872">
        <v>-1299539.3700000001</v>
      </c>
      <c r="R3872">
        <v>1178262.4099999999</v>
      </c>
      <c r="S3872">
        <v>15789.3</v>
      </c>
      <c r="T3872" t="s">
        <v>2907</v>
      </c>
      <c r="U3872" s="221">
        <f t="shared" si="121"/>
        <v>-4.4464611000000008E-2</v>
      </c>
    </row>
    <row r="3873" spans="1:21" hidden="1">
      <c r="A3873" s="55" t="str">
        <f t="shared" si="120"/>
        <v>Y0DL0</v>
      </c>
      <c r="B3873" s="55">
        <f>VLOOKUP(J3873,'Mapping-CITI'!A:E,5,0)</f>
        <v>0</v>
      </c>
      <c r="D3873" s="42">
        <v>45016</v>
      </c>
      <c r="E3873" s="42">
        <v>45199</v>
      </c>
      <c r="F3873" t="s">
        <v>2907</v>
      </c>
      <c r="G3873" t="s">
        <v>2935</v>
      </c>
      <c r="H3873">
        <v>2250</v>
      </c>
      <c r="I3873" t="s">
        <v>2774</v>
      </c>
      <c r="J3873">
        <v>211632</v>
      </c>
      <c r="K3873" t="s">
        <v>2543</v>
      </c>
      <c r="L3873">
        <v>-3278.68</v>
      </c>
      <c r="M3873">
        <v>92315.99</v>
      </c>
      <c r="N3873">
        <v>31906.09</v>
      </c>
      <c r="O3873">
        <v>57131.22</v>
      </c>
      <c r="P3873" t="s">
        <v>607</v>
      </c>
      <c r="Q3873">
        <v>57131.22</v>
      </c>
      <c r="R3873">
        <v>92315.99</v>
      </c>
      <c r="S3873">
        <v>31906.09</v>
      </c>
      <c r="T3873" t="s">
        <v>2907</v>
      </c>
      <c r="U3873" s="221">
        <f t="shared" si="121"/>
        <v>6.0409900000000013E-3</v>
      </c>
    </row>
    <row r="3874" spans="1:21" hidden="1">
      <c r="A3874" s="55" t="str">
        <f t="shared" si="120"/>
        <v>Y0DL0</v>
      </c>
      <c r="B3874" s="55">
        <f>VLOOKUP(J3874,'Mapping-CITI'!A:E,5,0)</f>
        <v>0</v>
      </c>
      <c r="D3874" s="42">
        <v>45016</v>
      </c>
      <c r="E3874" s="42">
        <v>45199</v>
      </c>
      <c r="F3874" t="s">
        <v>2907</v>
      </c>
      <c r="G3874" t="s">
        <v>2935</v>
      </c>
      <c r="H3874">
        <v>2220</v>
      </c>
      <c r="I3874" t="s">
        <v>2775</v>
      </c>
      <c r="J3874">
        <v>260101</v>
      </c>
      <c r="K3874" t="s">
        <v>2271</v>
      </c>
      <c r="L3874">
        <v>-9553632.1600000001</v>
      </c>
      <c r="M3874">
        <v>216260551.31999999</v>
      </c>
      <c r="N3874">
        <v>216858721.83000001</v>
      </c>
      <c r="O3874">
        <v>-10151802.67</v>
      </c>
      <c r="P3874" t="s">
        <v>607</v>
      </c>
      <c r="Q3874">
        <v>-10151802.67</v>
      </c>
      <c r="R3874">
        <v>0</v>
      </c>
      <c r="S3874">
        <v>0</v>
      </c>
      <c r="T3874" t="s">
        <v>2907</v>
      </c>
      <c r="U3874" s="221">
        <f t="shared" si="121"/>
        <v>-5.9817051000002029E-2</v>
      </c>
    </row>
    <row r="3875" spans="1:21" hidden="1">
      <c r="A3875" s="55" t="str">
        <f t="shared" si="120"/>
        <v>Y0DL0</v>
      </c>
      <c r="B3875" s="55">
        <f>VLOOKUP(J3875,'Mapping-CITI'!A:E,5,0)</f>
        <v>0</v>
      </c>
      <c r="D3875" s="42">
        <v>45016</v>
      </c>
      <c r="E3875" s="42">
        <v>45199</v>
      </c>
      <c r="F3875" t="s">
        <v>2907</v>
      </c>
      <c r="G3875" t="s">
        <v>2935</v>
      </c>
      <c r="H3875">
        <v>2220</v>
      </c>
      <c r="I3875" t="s">
        <v>2775</v>
      </c>
      <c r="J3875">
        <v>260118</v>
      </c>
      <c r="K3875" t="s">
        <v>2275</v>
      </c>
      <c r="L3875">
        <v>0</v>
      </c>
      <c r="M3875">
        <v>634909870.50999999</v>
      </c>
      <c r="N3875">
        <v>634909870.50999999</v>
      </c>
      <c r="O3875">
        <v>0</v>
      </c>
      <c r="P3875" t="s">
        <v>607</v>
      </c>
      <c r="Q3875">
        <v>0</v>
      </c>
      <c r="R3875">
        <v>0</v>
      </c>
      <c r="S3875">
        <v>0</v>
      </c>
      <c r="T3875" t="s">
        <v>2907</v>
      </c>
      <c r="U3875" s="221">
        <f t="shared" si="121"/>
        <v>0</v>
      </c>
    </row>
    <row r="3876" spans="1:21" hidden="1">
      <c r="A3876" s="55" t="str">
        <f t="shared" si="120"/>
        <v>Y0DL0</v>
      </c>
      <c r="B3876" s="55">
        <f>VLOOKUP(J3876,'Mapping-CITI'!A:E,5,0)</f>
        <v>0</v>
      </c>
      <c r="D3876" s="42">
        <v>45016</v>
      </c>
      <c r="E3876" s="42">
        <v>45199</v>
      </c>
      <c r="F3876" t="s">
        <v>2907</v>
      </c>
      <c r="G3876" t="s">
        <v>2935</v>
      </c>
      <c r="H3876">
        <v>2240</v>
      </c>
      <c r="I3876" t="s">
        <v>2795</v>
      </c>
      <c r="J3876">
        <v>260202</v>
      </c>
      <c r="K3876" t="s">
        <v>2281</v>
      </c>
      <c r="L3876">
        <v>0</v>
      </c>
      <c r="M3876">
        <v>223793497.81</v>
      </c>
      <c r="N3876">
        <v>223793497.81</v>
      </c>
      <c r="O3876">
        <v>0</v>
      </c>
      <c r="P3876" t="s">
        <v>607</v>
      </c>
      <c r="Q3876">
        <v>0</v>
      </c>
      <c r="R3876">
        <v>0</v>
      </c>
      <c r="S3876">
        <v>0</v>
      </c>
      <c r="T3876" t="s">
        <v>2907</v>
      </c>
      <c r="U3876" s="221">
        <f t="shared" si="121"/>
        <v>0</v>
      </c>
    </row>
    <row r="3877" spans="1:21" hidden="1">
      <c r="A3877" s="55" t="str">
        <f t="shared" si="120"/>
        <v>Y0DL0</v>
      </c>
      <c r="B3877" s="55">
        <f>VLOOKUP(J3877,'Mapping-CITI'!A:E,5,0)</f>
        <v>0</v>
      </c>
      <c r="D3877" s="42">
        <v>45016</v>
      </c>
      <c r="E3877" s="42">
        <v>45199</v>
      </c>
      <c r="F3877" t="s">
        <v>2907</v>
      </c>
      <c r="G3877" t="s">
        <v>2935</v>
      </c>
      <c r="H3877">
        <v>2240</v>
      </c>
      <c r="I3877" t="s">
        <v>2795</v>
      </c>
      <c r="J3877">
        <v>260221</v>
      </c>
      <c r="K3877" t="s">
        <v>2282</v>
      </c>
      <c r="L3877">
        <v>-500778.89</v>
      </c>
      <c r="M3877">
        <v>93140907.219999999</v>
      </c>
      <c r="N3877">
        <v>92788424.920000002</v>
      </c>
      <c r="O3877">
        <v>-148296.59</v>
      </c>
      <c r="P3877" t="s">
        <v>607</v>
      </c>
      <c r="Q3877">
        <v>-148296.59</v>
      </c>
      <c r="R3877">
        <v>93140907.219999999</v>
      </c>
      <c r="S3877">
        <v>0</v>
      </c>
      <c r="T3877" t="s">
        <v>2907</v>
      </c>
      <c r="U3877" s="221">
        <f t="shared" si="121"/>
        <v>3.52482299999997E-2</v>
      </c>
    </row>
    <row r="3878" spans="1:21" hidden="1">
      <c r="A3878" s="55" t="str">
        <f t="shared" si="120"/>
        <v>Y0DL0</v>
      </c>
      <c r="B3878" s="55">
        <f>VLOOKUP(J3878,'Mapping-CITI'!A:E,5,0)</f>
        <v>0</v>
      </c>
      <c r="D3878" s="42">
        <v>45016</v>
      </c>
      <c r="E3878" s="42">
        <v>45199</v>
      </c>
      <c r="F3878" t="s">
        <v>2907</v>
      </c>
      <c r="G3878" t="s">
        <v>2935</v>
      </c>
      <c r="H3878">
        <v>2240</v>
      </c>
      <c r="I3878" t="s">
        <v>2795</v>
      </c>
      <c r="J3878">
        <v>260222</v>
      </c>
      <c r="K3878" t="s">
        <v>2283</v>
      </c>
      <c r="L3878">
        <v>-1173397.7</v>
      </c>
      <c r="M3878">
        <v>130476447.01000001</v>
      </c>
      <c r="N3878">
        <v>129877972.89</v>
      </c>
      <c r="O3878">
        <v>-574923.57999999996</v>
      </c>
      <c r="P3878" t="s">
        <v>607</v>
      </c>
      <c r="Q3878">
        <v>-574923.57999999996</v>
      </c>
      <c r="R3878">
        <v>129523016.38</v>
      </c>
      <c r="S3878">
        <v>0</v>
      </c>
      <c r="T3878" t="s">
        <v>2907</v>
      </c>
      <c r="U3878" s="221">
        <f t="shared" si="121"/>
        <v>5.9847412000000474E-2</v>
      </c>
    </row>
    <row r="3879" spans="1:21" hidden="1">
      <c r="A3879" s="55" t="str">
        <f t="shared" si="120"/>
        <v>Y0DL0</v>
      </c>
      <c r="B3879" s="55">
        <f>VLOOKUP(J3879,'Mapping-CITI'!A:E,5,0)</f>
        <v>0</v>
      </c>
      <c r="D3879" s="42">
        <v>45016</v>
      </c>
      <c r="E3879" s="42">
        <v>45199</v>
      </c>
      <c r="F3879" t="s">
        <v>2907</v>
      </c>
      <c r="G3879" t="s">
        <v>2935</v>
      </c>
      <c r="H3879">
        <v>2140</v>
      </c>
      <c r="I3879" t="s">
        <v>2806</v>
      </c>
      <c r="J3879">
        <v>260815</v>
      </c>
      <c r="K3879" t="s">
        <v>2286</v>
      </c>
      <c r="L3879">
        <v>-29476.07</v>
      </c>
      <c r="M3879">
        <v>0</v>
      </c>
      <c r="N3879">
        <v>0</v>
      </c>
      <c r="O3879">
        <v>-29476.07</v>
      </c>
      <c r="P3879" t="s">
        <v>607</v>
      </c>
      <c r="Q3879">
        <v>-29476.07</v>
      </c>
      <c r="R3879">
        <v>0</v>
      </c>
      <c r="S3879">
        <v>0</v>
      </c>
      <c r="T3879" t="s">
        <v>2907</v>
      </c>
      <c r="U3879" s="221">
        <f t="shared" si="121"/>
        <v>0</v>
      </c>
    </row>
    <row r="3880" spans="1:21" hidden="1">
      <c r="A3880" s="55" t="str">
        <f t="shared" si="120"/>
        <v>Y0DL0</v>
      </c>
      <c r="B3880" s="55">
        <f>VLOOKUP(J3880,'Mapping-CITI'!A:E,5,0)</f>
        <v>0</v>
      </c>
      <c r="D3880" s="42">
        <v>45016</v>
      </c>
      <c r="E3880" s="42">
        <v>45199</v>
      </c>
      <c r="F3880" t="s">
        <v>2907</v>
      </c>
      <c r="G3880" t="s">
        <v>2935</v>
      </c>
      <c r="H3880">
        <v>2250</v>
      </c>
      <c r="I3880" t="s">
        <v>2774</v>
      </c>
      <c r="J3880">
        <v>260836</v>
      </c>
      <c r="K3880" t="s">
        <v>2705</v>
      </c>
      <c r="L3880">
        <v>-0.16</v>
      </c>
      <c r="M3880">
        <v>111926.24</v>
      </c>
      <c r="N3880">
        <v>124284.29</v>
      </c>
      <c r="O3880">
        <v>-12358.21</v>
      </c>
      <c r="P3880" t="s">
        <v>607</v>
      </c>
      <c r="Q3880">
        <v>-12358.21</v>
      </c>
      <c r="R3880">
        <v>111854.76</v>
      </c>
      <c r="S3880">
        <v>111854.76</v>
      </c>
      <c r="T3880" t="s">
        <v>2907</v>
      </c>
      <c r="U3880" s="221">
        <f t="shared" si="121"/>
        <v>-1.2358049999999989E-3</v>
      </c>
    </row>
    <row r="3881" spans="1:21" hidden="1">
      <c r="A3881" s="55" t="str">
        <f t="shared" si="120"/>
        <v>Y0DL0</v>
      </c>
      <c r="B3881" s="55">
        <f>VLOOKUP(J3881,'Mapping-CITI'!A:E,5,0)</f>
        <v>0</v>
      </c>
      <c r="D3881" s="42">
        <v>45016</v>
      </c>
      <c r="E3881" s="42">
        <v>45199</v>
      </c>
      <c r="F3881" t="s">
        <v>2907</v>
      </c>
      <c r="G3881" t="s">
        <v>2935</v>
      </c>
      <c r="H3881">
        <v>2250</v>
      </c>
      <c r="I3881" t="s">
        <v>2774</v>
      </c>
      <c r="J3881">
        <v>260837</v>
      </c>
      <c r="K3881" t="s">
        <v>2706</v>
      </c>
      <c r="L3881">
        <v>-0.16</v>
      </c>
      <c r="M3881">
        <v>111926.24</v>
      </c>
      <c r="N3881">
        <v>124284.29</v>
      </c>
      <c r="O3881">
        <v>-12358.21</v>
      </c>
      <c r="P3881" t="s">
        <v>607</v>
      </c>
      <c r="Q3881">
        <v>-12358.21</v>
      </c>
      <c r="R3881">
        <v>111854.76</v>
      </c>
      <c r="S3881">
        <v>111854.76</v>
      </c>
      <c r="T3881" t="s">
        <v>2907</v>
      </c>
      <c r="U3881" s="221">
        <f t="shared" si="121"/>
        <v>-1.2358049999999989E-3</v>
      </c>
    </row>
    <row r="3882" spans="1:21" hidden="1">
      <c r="A3882" s="55" t="str">
        <f t="shared" si="120"/>
        <v>Y0DLIgnore</v>
      </c>
      <c r="B3882" s="55" t="str">
        <f>VLOOKUP(J3882,'Mapping-CITI'!A:E,5,0)</f>
        <v>Ignore</v>
      </c>
      <c r="D3882" s="42">
        <v>45016</v>
      </c>
      <c r="E3882" s="42">
        <v>45199</v>
      </c>
      <c r="F3882" t="s">
        <v>2907</v>
      </c>
      <c r="G3882" t="s">
        <v>2935</v>
      </c>
      <c r="H3882">
        <v>2250</v>
      </c>
      <c r="I3882" t="s">
        <v>2774</v>
      </c>
      <c r="J3882">
        <v>260911</v>
      </c>
      <c r="K3882" t="s">
        <v>4267</v>
      </c>
      <c r="L3882">
        <v>0</v>
      </c>
      <c r="M3882">
        <v>47135.72</v>
      </c>
      <c r="N3882">
        <v>47135.72</v>
      </c>
      <c r="O3882">
        <v>0</v>
      </c>
      <c r="P3882" t="s">
        <v>607</v>
      </c>
      <c r="Q3882">
        <v>0</v>
      </c>
      <c r="R3882">
        <v>47135.72</v>
      </c>
      <c r="S3882">
        <v>47135.72</v>
      </c>
      <c r="T3882" t="s">
        <v>2907</v>
      </c>
      <c r="U3882" s="221">
        <f t="shared" si="121"/>
        <v>0</v>
      </c>
    </row>
    <row r="3883" spans="1:21" hidden="1">
      <c r="A3883" s="55" t="str">
        <f t="shared" si="120"/>
        <v>Y0DL0</v>
      </c>
      <c r="B3883" s="55">
        <f>VLOOKUP(J3883,'Mapping-CITI'!A:E,5,0)</f>
        <v>0</v>
      </c>
      <c r="D3883" s="42">
        <v>45016</v>
      </c>
      <c r="E3883" s="42">
        <v>45199</v>
      </c>
      <c r="F3883" t="s">
        <v>2907</v>
      </c>
      <c r="G3883" t="s">
        <v>2935</v>
      </c>
      <c r="H3883">
        <v>2250</v>
      </c>
      <c r="I3883" t="s">
        <v>2774</v>
      </c>
      <c r="J3883">
        <v>260942</v>
      </c>
      <c r="K3883" t="s">
        <v>2292</v>
      </c>
      <c r="L3883">
        <v>-1050</v>
      </c>
      <c r="M3883">
        <v>200</v>
      </c>
      <c r="N3883">
        <v>225</v>
      </c>
      <c r="O3883">
        <v>-1075</v>
      </c>
      <c r="P3883" t="s">
        <v>607</v>
      </c>
      <c r="Q3883">
        <v>-1075</v>
      </c>
      <c r="R3883">
        <v>200</v>
      </c>
      <c r="S3883">
        <v>0</v>
      </c>
      <c r="T3883" t="s">
        <v>2907</v>
      </c>
      <c r="U3883" s="221">
        <f t="shared" si="121"/>
        <v>-2.5000000000000002E-6</v>
      </c>
    </row>
    <row r="3884" spans="1:21" hidden="1">
      <c r="A3884" s="55" t="str">
        <f t="shared" si="120"/>
        <v>Y0DL0</v>
      </c>
      <c r="B3884" s="55">
        <f>VLOOKUP(J3884,'Mapping-CITI'!A:E,5,0)</f>
        <v>0</v>
      </c>
      <c r="D3884" s="42">
        <v>45016</v>
      </c>
      <c r="E3884" s="42">
        <v>45199</v>
      </c>
      <c r="F3884" t="s">
        <v>2907</v>
      </c>
      <c r="G3884" t="s">
        <v>2935</v>
      </c>
      <c r="H3884">
        <v>2220</v>
      </c>
      <c r="I3884" t="s">
        <v>2775</v>
      </c>
      <c r="J3884">
        <v>261026</v>
      </c>
      <c r="K3884" t="s">
        <v>2549</v>
      </c>
      <c r="L3884">
        <v>0</v>
      </c>
      <c r="M3884">
        <v>3902.13</v>
      </c>
      <c r="N3884">
        <v>3902.13</v>
      </c>
      <c r="O3884">
        <v>0</v>
      </c>
      <c r="P3884" t="s">
        <v>607</v>
      </c>
      <c r="Q3884">
        <v>0</v>
      </c>
      <c r="R3884">
        <v>3902.13</v>
      </c>
      <c r="S3884">
        <v>3902.13</v>
      </c>
      <c r="T3884" t="s">
        <v>2907</v>
      </c>
      <c r="U3884" s="221">
        <f t="shared" si="121"/>
        <v>0</v>
      </c>
    </row>
    <row r="3885" spans="1:21" hidden="1">
      <c r="A3885" s="55" t="str">
        <f t="shared" si="120"/>
        <v>Y0DL0</v>
      </c>
      <c r="B3885" s="55">
        <f>VLOOKUP(J3885,'Mapping-CITI'!A:E,5,0)</f>
        <v>0</v>
      </c>
      <c r="D3885" s="42">
        <v>45016</v>
      </c>
      <c r="E3885" s="42">
        <v>45199</v>
      </c>
      <c r="F3885" t="s">
        <v>2907</v>
      </c>
      <c r="G3885" t="s">
        <v>2935</v>
      </c>
      <c r="H3885">
        <v>2220</v>
      </c>
      <c r="I3885" t="s">
        <v>2775</v>
      </c>
      <c r="J3885">
        <v>261259</v>
      </c>
      <c r="K3885" t="s">
        <v>2707</v>
      </c>
      <c r="L3885">
        <v>-2.6</v>
      </c>
      <c r="M3885">
        <v>947.44</v>
      </c>
      <c r="N3885">
        <v>967.79</v>
      </c>
      <c r="O3885">
        <v>-22.95</v>
      </c>
      <c r="P3885" t="s">
        <v>607</v>
      </c>
      <c r="Q3885">
        <v>-22.95</v>
      </c>
      <c r="R3885">
        <v>947.44</v>
      </c>
      <c r="S3885">
        <v>0</v>
      </c>
      <c r="T3885" t="s">
        <v>2907</v>
      </c>
      <c r="U3885" s="221">
        <f t="shared" si="121"/>
        <v>-2.0349999999999911E-6</v>
      </c>
    </row>
    <row r="3886" spans="1:21" hidden="1">
      <c r="A3886" s="55" t="str">
        <f t="shared" si="120"/>
        <v>Y0DL0</v>
      </c>
      <c r="B3886" s="55">
        <f>VLOOKUP(J3886,'Mapping-CITI'!A:E,5,0)</f>
        <v>0</v>
      </c>
      <c r="D3886" s="42">
        <v>45016</v>
      </c>
      <c r="E3886" s="42">
        <v>45199</v>
      </c>
      <c r="F3886" t="s">
        <v>2907</v>
      </c>
      <c r="G3886" t="s">
        <v>2935</v>
      </c>
      <c r="H3886">
        <v>2220</v>
      </c>
      <c r="I3886" t="s">
        <v>2775</v>
      </c>
      <c r="J3886">
        <v>261260</v>
      </c>
      <c r="K3886" t="s">
        <v>2708</v>
      </c>
      <c r="L3886">
        <v>-2.6</v>
      </c>
      <c r="M3886">
        <v>947.44</v>
      </c>
      <c r="N3886">
        <v>967.79</v>
      </c>
      <c r="O3886">
        <v>-22.95</v>
      </c>
      <c r="P3886" t="s">
        <v>607</v>
      </c>
      <c r="Q3886">
        <v>-22.95</v>
      </c>
      <c r="R3886">
        <v>947.44</v>
      </c>
      <c r="S3886">
        <v>0</v>
      </c>
      <c r="T3886" t="s">
        <v>2907</v>
      </c>
      <c r="U3886" s="221">
        <f t="shared" si="121"/>
        <v>-2.0349999999999911E-6</v>
      </c>
    </row>
    <row r="3887" spans="1:21" hidden="1">
      <c r="A3887" s="55" t="str">
        <f t="shared" si="120"/>
        <v>Y0DL0</v>
      </c>
      <c r="B3887" s="55">
        <f>VLOOKUP(J3887,'Mapping-CITI'!A:E,5,0)</f>
        <v>0</v>
      </c>
      <c r="D3887" s="42">
        <v>45016</v>
      </c>
      <c r="E3887" s="42">
        <v>45199</v>
      </c>
      <c r="F3887" t="s">
        <v>2907</v>
      </c>
      <c r="G3887" t="s">
        <v>2935</v>
      </c>
      <c r="H3887">
        <v>2220</v>
      </c>
      <c r="I3887" t="s">
        <v>2775</v>
      </c>
      <c r="J3887">
        <v>261262</v>
      </c>
      <c r="K3887" t="s">
        <v>2709</v>
      </c>
      <c r="L3887">
        <v>-270.35000000000002</v>
      </c>
      <c r="M3887">
        <v>2920.76</v>
      </c>
      <c r="N3887">
        <v>3051.34</v>
      </c>
      <c r="O3887">
        <v>-400.93</v>
      </c>
      <c r="P3887" t="s">
        <v>607</v>
      </c>
      <c r="Q3887">
        <v>-400.93</v>
      </c>
      <c r="R3887">
        <v>2917.94</v>
      </c>
      <c r="S3887">
        <v>0</v>
      </c>
      <c r="T3887" t="s">
        <v>2907</v>
      </c>
      <c r="U3887" s="221">
        <f t="shared" si="121"/>
        <v>-1.3057999999999993E-5</v>
      </c>
    </row>
    <row r="3888" spans="1:21" hidden="1">
      <c r="A3888" s="55" t="str">
        <f t="shared" si="120"/>
        <v>Y0DL0</v>
      </c>
      <c r="B3888" s="55">
        <f>VLOOKUP(J3888,'Mapping-CITI'!A:E,5,0)</f>
        <v>0</v>
      </c>
      <c r="D3888" s="42">
        <v>45016</v>
      </c>
      <c r="E3888" s="42">
        <v>45199</v>
      </c>
      <c r="F3888" t="s">
        <v>2907</v>
      </c>
      <c r="G3888" t="s">
        <v>2935</v>
      </c>
      <c r="H3888">
        <v>2150</v>
      </c>
      <c r="I3888" t="s">
        <v>2797</v>
      </c>
      <c r="J3888">
        <v>281101</v>
      </c>
      <c r="K3888" t="s">
        <v>2296</v>
      </c>
      <c r="L3888">
        <v>-67155125.299999997</v>
      </c>
      <c r="M3888">
        <v>0</v>
      </c>
      <c r="N3888">
        <v>0</v>
      </c>
      <c r="O3888">
        <v>-96664250.670000002</v>
      </c>
      <c r="P3888" t="s">
        <v>607</v>
      </c>
      <c r="Q3888">
        <v>-96664250.670000002</v>
      </c>
      <c r="R3888">
        <v>0</v>
      </c>
      <c r="S3888">
        <v>0</v>
      </c>
      <c r="T3888" t="s">
        <v>2907</v>
      </c>
      <c r="U3888" s="221">
        <f t="shared" si="121"/>
        <v>0</v>
      </c>
    </row>
    <row r="3889" spans="1:21" hidden="1">
      <c r="A3889" s="55" t="str">
        <f t="shared" si="120"/>
        <v>Y0DL0</v>
      </c>
      <c r="B3889" s="55">
        <f>VLOOKUP(J3889,'Mapping-CITI'!A:E,5,0)</f>
        <v>0</v>
      </c>
      <c r="D3889" s="42">
        <v>45016</v>
      </c>
      <c r="E3889" s="42">
        <v>45199</v>
      </c>
      <c r="F3889" t="s">
        <v>2907</v>
      </c>
      <c r="G3889" t="s">
        <v>2935</v>
      </c>
      <c r="H3889">
        <v>2150</v>
      </c>
      <c r="I3889" t="s">
        <v>2797</v>
      </c>
      <c r="J3889">
        <v>281102</v>
      </c>
      <c r="K3889" t="s">
        <v>2544</v>
      </c>
      <c r="L3889">
        <v>-265464269.44</v>
      </c>
      <c r="M3889">
        <v>0</v>
      </c>
      <c r="N3889">
        <v>0</v>
      </c>
      <c r="O3889">
        <v>-229666049.18000001</v>
      </c>
      <c r="P3889" t="s">
        <v>607</v>
      </c>
      <c r="Q3889">
        <v>-229666049.18000001</v>
      </c>
      <c r="R3889">
        <v>0</v>
      </c>
      <c r="S3889">
        <v>0</v>
      </c>
      <c r="T3889" t="s">
        <v>2907</v>
      </c>
      <c r="U3889" s="221">
        <f t="shared" si="121"/>
        <v>0</v>
      </c>
    </row>
    <row r="3890" spans="1:21" hidden="1">
      <c r="A3890" s="55" t="str">
        <f t="shared" si="120"/>
        <v>Y0DL0</v>
      </c>
      <c r="B3890" s="55">
        <f>VLOOKUP(J3890,'Mapping-CITI'!A:E,5,0)</f>
        <v>0</v>
      </c>
      <c r="D3890" s="42">
        <v>45016</v>
      </c>
      <c r="E3890" s="42">
        <v>45199</v>
      </c>
      <c r="F3890" t="s">
        <v>2907</v>
      </c>
      <c r="G3890" t="s">
        <v>2935</v>
      </c>
      <c r="H3890">
        <v>2150</v>
      </c>
      <c r="I3890" t="s">
        <v>2797</v>
      </c>
      <c r="J3890">
        <v>281166</v>
      </c>
      <c r="K3890" t="s">
        <v>2309</v>
      </c>
      <c r="L3890">
        <v>-52659990.039999999</v>
      </c>
      <c r="M3890">
        <v>12017737.810000001</v>
      </c>
      <c r="N3890">
        <v>18122224.300000001</v>
      </c>
      <c r="O3890">
        <v>-58764476.530000001</v>
      </c>
      <c r="P3890" t="s">
        <v>607</v>
      </c>
      <c r="Q3890">
        <v>-58764476.530000001</v>
      </c>
      <c r="R3890">
        <v>0</v>
      </c>
      <c r="S3890">
        <v>0</v>
      </c>
      <c r="T3890" t="s">
        <v>2907</v>
      </c>
      <c r="U3890" s="221">
        <f t="shared" si="121"/>
        <v>-0.61044864900000007</v>
      </c>
    </row>
    <row r="3891" spans="1:21" hidden="1">
      <c r="A3891" s="55" t="str">
        <f t="shared" si="120"/>
        <v>Y0DL0</v>
      </c>
      <c r="B3891" s="55">
        <f>VLOOKUP(J3891,'Mapping-CITI'!A:E,5,0)</f>
        <v>0</v>
      </c>
      <c r="D3891" s="42">
        <v>45016</v>
      </c>
      <c r="E3891" s="42">
        <v>45199</v>
      </c>
      <c r="F3891" t="s">
        <v>2907</v>
      </c>
      <c r="G3891" t="s">
        <v>2935</v>
      </c>
      <c r="H3891">
        <v>2150</v>
      </c>
      <c r="I3891" t="s">
        <v>2797</v>
      </c>
      <c r="J3891">
        <v>281167</v>
      </c>
      <c r="K3891" t="s">
        <v>2835</v>
      </c>
      <c r="L3891">
        <v>-985159</v>
      </c>
      <c r="M3891">
        <v>539836.62</v>
      </c>
      <c r="N3891">
        <v>981677.83</v>
      </c>
      <c r="O3891">
        <v>-1427000.21</v>
      </c>
      <c r="P3891" t="s">
        <v>607</v>
      </c>
      <c r="Q3891">
        <v>-1427000.21</v>
      </c>
      <c r="R3891">
        <v>0</v>
      </c>
      <c r="S3891">
        <v>0</v>
      </c>
      <c r="T3891" t="s">
        <v>2907</v>
      </c>
      <c r="U3891" s="221">
        <f t="shared" si="121"/>
        <v>-4.4184120999999993E-2</v>
      </c>
    </row>
    <row r="3892" spans="1:21" hidden="1">
      <c r="A3892" s="55" t="str">
        <f t="shared" si="120"/>
        <v>Y0DL0</v>
      </c>
      <c r="B3892" s="55">
        <f>VLOOKUP(J3892,'Mapping-CITI'!A:E,5,0)</f>
        <v>0</v>
      </c>
      <c r="D3892" s="42">
        <v>45016</v>
      </c>
      <c r="E3892" s="42">
        <v>45199</v>
      </c>
      <c r="F3892" t="s">
        <v>2907</v>
      </c>
      <c r="G3892" t="s">
        <v>2935</v>
      </c>
      <c r="H3892">
        <v>2250</v>
      </c>
      <c r="I3892" t="s">
        <v>2774</v>
      </c>
      <c r="J3892">
        <v>281212</v>
      </c>
      <c r="K3892" t="s">
        <v>2314</v>
      </c>
      <c r="L3892">
        <v>-13004.74</v>
      </c>
      <c r="M3892">
        <v>89932.07</v>
      </c>
      <c r="N3892">
        <v>93166.66</v>
      </c>
      <c r="O3892">
        <v>-16239.33</v>
      </c>
      <c r="P3892" t="s">
        <v>607</v>
      </c>
      <c r="Q3892">
        <v>-16239.33</v>
      </c>
      <c r="R3892">
        <v>89932.07</v>
      </c>
      <c r="S3892">
        <v>0</v>
      </c>
      <c r="T3892" t="s">
        <v>2907</v>
      </c>
      <c r="U3892" s="221">
        <f t="shared" si="121"/>
        <v>-3.2345899999999963E-4</v>
      </c>
    </row>
    <row r="3893" spans="1:21" hidden="1">
      <c r="A3893" s="55" t="str">
        <f t="shared" si="120"/>
        <v>Y0DL0</v>
      </c>
      <c r="B3893" s="55">
        <f>VLOOKUP(J3893,'Mapping-CITI'!A:E,5,0)</f>
        <v>0</v>
      </c>
      <c r="D3893" s="42">
        <v>45016</v>
      </c>
      <c r="E3893" s="42">
        <v>45199</v>
      </c>
      <c r="F3893" t="s">
        <v>2907</v>
      </c>
      <c r="G3893" t="s">
        <v>2935</v>
      </c>
      <c r="H3893">
        <v>2150</v>
      </c>
      <c r="I3893" t="s">
        <v>2797</v>
      </c>
      <c r="J3893">
        <v>281290</v>
      </c>
      <c r="K3893" t="s">
        <v>2550</v>
      </c>
      <c r="L3893">
        <v>-454141.35</v>
      </c>
      <c r="M3893">
        <v>652918.42000000004</v>
      </c>
      <c r="N3893">
        <v>359023.66</v>
      </c>
      <c r="O3893">
        <v>-160246.59</v>
      </c>
      <c r="P3893" t="s">
        <v>607</v>
      </c>
      <c r="Q3893">
        <v>-160246.59</v>
      </c>
      <c r="R3893">
        <v>0</v>
      </c>
      <c r="S3893">
        <v>0</v>
      </c>
      <c r="T3893" t="s">
        <v>2907</v>
      </c>
      <c r="U3893" s="221">
        <f t="shared" si="121"/>
        <v>2.9389476000000008E-2</v>
      </c>
    </row>
    <row r="3894" spans="1:21" hidden="1">
      <c r="A3894" s="55" t="str">
        <f t="shared" si="120"/>
        <v>Y0DL0</v>
      </c>
      <c r="B3894" s="55">
        <f>VLOOKUP(J3894,'Mapping-CITI'!A:E,5,0)</f>
        <v>0</v>
      </c>
      <c r="D3894" s="42">
        <v>45016</v>
      </c>
      <c r="E3894" s="42">
        <v>45199</v>
      </c>
      <c r="F3894" t="s">
        <v>2907</v>
      </c>
      <c r="G3894" t="s">
        <v>2935</v>
      </c>
      <c r="H3894">
        <v>2150</v>
      </c>
      <c r="I3894" t="s">
        <v>2797</v>
      </c>
      <c r="J3894">
        <v>281292</v>
      </c>
      <c r="K3894" t="s">
        <v>2551</v>
      </c>
      <c r="L3894">
        <v>-35687631.75</v>
      </c>
      <c r="M3894">
        <v>9588020.9700000007</v>
      </c>
      <c r="N3894">
        <v>10953162.26</v>
      </c>
      <c r="O3894">
        <v>-37052773.039999999</v>
      </c>
      <c r="P3894" t="s">
        <v>607</v>
      </c>
      <c r="Q3894">
        <v>-37052773.039999999</v>
      </c>
      <c r="R3894">
        <v>0</v>
      </c>
      <c r="S3894">
        <v>0</v>
      </c>
      <c r="T3894" t="s">
        <v>2907</v>
      </c>
      <c r="U3894" s="221">
        <f t="shared" si="121"/>
        <v>-0.1365141289999999</v>
      </c>
    </row>
    <row r="3895" spans="1:21" hidden="1">
      <c r="A3895" s="55" t="str">
        <f t="shared" si="120"/>
        <v>Y0DL5.3</v>
      </c>
      <c r="B3895" s="55">
        <f>VLOOKUP(J3895,'Mapping-CITI'!A:E,5,0)</f>
        <v>5.3</v>
      </c>
      <c r="D3895" s="42">
        <v>45016</v>
      </c>
      <c r="E3895" s="42">
        <v>45199</v>
      </c>
      <c r="F3895" t="s">
        <v>2907</v>
      </c>
      <c r="G3895" t="s">
        <v>2935</v>
      </c>
      <c r="H3895">
        <v>5140</v>
      </c>
      <c r="I3895" t="s">
        <v>2798</v>
      </c>
      <c r="J3895">
        <v>301101</v>
      </c>
      <c r="K3895" t="s">
        <v>2333</v>
      </c>
      <c r="L3895">
        <v>-17168503.609999999</v>
      </c>
      <c r="M3895">
        <v>0</v>
      </c>
      <c r="N3895">
        <v>31561381.170000002</v>
      </c>
      <c r="O3895">
        <v>-31561381.170000002</v>
      </c>
      <c r="P3895" t="s">
        <v>607</v>
      </c>
      <c r="Q3895">
        <v>-31561381.170000002</v>
      </c>
      <c r="R3895">
        <v>0</v>
      </c>
      <c r="S3895">
        <v>0</v>
      </c>
      <c r="T3895" t="s">
        <v>2907</v>
      </c>
      <c r="U3895" s="221">
        <f t="shared" si="121"/>
        <v>-3.1561381170000002</v>
      </c>
    </row>
    <row r="3896" spans="1:21" hidden="1">
      <c r="A3896" s="55" t="str">
        <f t="shared" si="120"/>
        <v>Y0DL5.1</v>
      </c>
      <c r="B3896" s="55">
        <f>VLOOKUP(J3896,'Mapping-CITI'!A:E,5,0)</f>
        <v>5.0999999999999996</v>
      </c>
      <c r="D3896" s="42">
        <v>45016</v>
      </c>
      <c r="E3896" s="42">
        <v>45199</v>
      </c>
      <c r="F3896" t="s">
        <v>2907</v>
      </c>
      <c r="G3896" t="s">
        <v>2935</v>
      </c>
      <c r="H3896">
        <v>5110</v>
      </c>
      <c r="I3896" t="s">
        <v>2776</v>
      </c>
      <c r="J3896">
        <v>304101</v>
      </c>
      <c r="K3896" t="s">
        <v>2344</v>
      </c>
      <c r="L3896">
        <v>-15850968.050000001</v>
      </c>
      <c r="M3896">
        <v>0</v>
      </c>
      <c r="N3896">
        <v>18243725.050000001</v>
      </c>
      <c r="O3896">
        <v>-18243725.050000001</v>
      </c>
      <c r="P3896" t="s">
        <v>607</v>
      </c>
      <c r="Q3896">
        <v>-18243725.050000001</v>
      </c>
      <c r="R3896">
        <v>0</v>
      </c>
      <c r="S3896">
        <v>0</v>
      </c>
      <c r="T3896" t="s">
        <v>2907</v>
      </c>
      <c r="U3896" s="221">
        <f t="shared" si="121"/>
        <v>-1.8243725050000001</v>
      </c>
    </row>
    <row r="3897" spans="1:21" hidden="1">
      <c r="A3897" s="55" t="str">
        <f t="shared" si="120"/>
        <v>Y0DL5.2</v>
      </c>
      <c r="B3897" s="55">
        <f>VLOOKUP(J3897,'Mapping-CITI'!A:E,5,0)</f>
        <v>5.2</v>
      </c>
      <c r="D3897" s="42">
        <v>45016</v>
      </c>
      <c r="E3897" s="42">
        <v>45199</v>
      </c>
      <c r="F3897" t="s">
        <v>2907</v>
      </c>
      <c r="G3897" t="s">
        <v>2935</v>
      </c>
      <c r="H3897">
        <v>5110</v>
      </c>
      <c r="I3897" t="s">
        <v>2776</v>
      </c>
      <c r="J3897">
        <v>304213</v>
      </c>
      <c r="K3897" t="s">
        <v>2351</v>
      </c>
      <c r="L3897">
        <v>-422612.43</v>
      </c>
      <c r="M3897">
        <v>0</v>
      </c>
      <c r="N3897">
        <v>187426.23</v>
      </c>
      <c r="O3897">
        <v>-187426.23</v>
      </c>
      <c r="P3897" t="s">
        <v>607</v>
      </c>
      <c r="Q3897">
        <v>-187426.23</v>
      </c>
      <c r="R3897">
        <v>0</v>
      </c>
      <c r="S3897">
        <v>0</v>
      </c>
      <c r="T3897" t="s">
        <v>2907</v>
      </c>
      <c r="U3897" s="221">
        <f t="shared" si="121"/>
        <v>-1.8742623E-2</v>
      </c>
    </row>
    <row r="3898" spans="1:21" hidden="1">
      <c r="A3898" s="55" t="str">
        <f t="shared" si="120"/>
        <v>Y0DLIgnore</v>
      </c>
      <c r="B3898" s="55" t="str">
        <f>VLOOKUP(J3898,'Mapping-CITI'!A:E,5,0)</f>
        <v>Ignore</v>
      </c>
      <c r="D3898" s="42">
        <v>45016</v>
      </c>
      <c r="E3898" s="42">
        <v>45199</v>
      </c>
      <c r="F3898" t="s">
        <v>2907</v>
      </c>
      <c r="G3898" t="s">
        <v>2935</v>
      </c>
      <c r="H3898">
        <v>5110</v>
      </c>
      <c r="I3898" t="s">
        <v>2776</v>
      </c>
      <c r="J3898">
        <v>304221</v>
      </c>
      <c r="K3898" t="s">
        <v>2633</v>
      </c>
      <c r="L3898">
        <v>0</v>
      </c>
      <c r="M3898">
        <v>1749098</v>
      </c>
      <c r="N3898">
        <v>0</v>
      </c>
      <c r="O3898">
        <v>1749098</v>
      </c>
      <c r="P3898" t="s">
        <v>607</v>
      </c>
      <c r="Q3898">
        <v>1749098</v>
      </c>
      <c r="R3898">
        <v>0</v>
      </c>
      <c r="S3898">
        <v>0</v>
      </c>
      <c r="T3898" t="s">
        <v>2907</v>
      </c>
      <c r="U3898" s="221">
        <f t="shared" si="121"/>
        <v>0.1749098</v>
      </c>
    </row>
    <row r="3899" spans="1:21" hidden="1">
      <c r="A3899" s="55" t="str">
        <f t="shared" si="120"/>
        <v>Y0DL5.2</v>
      </c>
      <c r="B3899" s="55">
        <f>VLOOKUP(J3899,'Mapping-CITI'!A:E,5,0)</f>
        <v>5.2</v>
      </c>
      <c r="D3899" s="42">
        <v>45016</v>
      </c>
      <c r="E3899" s="42">
        <v>45199</v>
      </c>
      <c r="F3899" t="s">
        <v>2907</v>
      </c>
      <c r="G3899" t="s">
        <v>2935</v>
      </c>
      <c r="H3899">
        <v>5110</v>
      </c>
      <c r="I3899" t="s">
        <v>2776</v>
      </c>
      <c r="J3899">
        <v>304232</v>
      </c>
      <c r="K3899" t="s">
        <v>2358</v>
      </c>
      <c r="L3899">
        <v>-3955.67</v>
      </c>
      <c r="M3899">
        <v>0</v>
      </c>
      <c r="N3899">
        <v>3772.96</v>
      </c>
      <c r="O3899">
        <v>-3772.96</v>
      </c>
      <c r="P3899" t="s">
        <v>607</v>
      </c>
      <c r="Q3899">
        <v>-3772.96</v>
      </c>
      <c r="R3899">
        <v>0</v>
      </c>
      <c r="S3899">
        <v>3772.96</v>
      </c>
      <c r="T3899" t="s">
        <v>2907</v>
      </c>
      <c r="U3899" s="221">
        <f t="shared" si="121"/>
        <v>-3.77296E-4</v>
      </c>
    </row>
    <row r="3900" spans="1:21" hidden="1">
      <c r="A3900" s="55" t="str">
        <f t="shared" si="120"/>
        <v>Y0DL5.5</v>
      </c>
      <c r="B3900" s="55">
        <f>VLOOKUP(J3900,'Mapping-CITI'!A:E,5,0)</f>
        <v>5.5</v>
      </c>
      <c r="D3900" s="42">
        <v>45016</v>
      </c>
      <c r="E3900" s="42">
        <v>45199</v>
      </c>
      <c r="F3900" t="s">
        <v>2907</v>
      </c>
      <c r="G3900" t="s">
        <v>2935</v>
      </c>
      <c r="H3900">
        <v>5110</v>
      </c>
      <c r="I3900" t="s">
        <v>2776</v>
      </c>
      <c r="J3900">
        <v>304302</v>
      </c>
      <c r="K3900" t="s">
        <v>810</v>
      </c>
      <c r="L3900">
        <v>-132117.59</v>
      </c>
      <c r="M3900">
        <v>15.65</v>
      </c>
      <c r="N3900">
        <v>27704.91</v>
      </c>
      <c r="O3900">
        <v>-27689.26</v>
      </c>
      <c r="P3900" t="s">
        <v>607</v>
      </c>
      <c r="Q3900">
        <v>-27689.26</v>
      </c>
      <c r="R3900">
        <v>0</v>
      </c>
      <c r="S3900">
        <v>0</v>
      </c>
      <c r="T3900" t="s">
        <v>2907</v>
      </c>
      <c r="U3900" s="221">
        <f t="shared" si="121"/>
        <v>-2.7689259999999997E-3</v>
      </c>
    </row>
    <row r="3901" spans="1:21" hidden="1">
      <c r="A3901" s="55" t="str">
        <f t="shared" si="120"/>
        <v>Y0DL5.5</v>
      </c>
      <c r="B3901" s="55">
        <f>VLOOKUP(J3901,'Mapping-CITI'!A:E,5,0)</f>
        <v>5.5</v>
      </c>
      <c r="D3901" s="42">
        <v>45016</v>
      </c>
      <c r="E3901" s="42">
        <v>45199</v>
      </c>
      <c r="F3901" t="s">
        <v>2907</v>
      </c>
      <c r="G3901" t="s">
        <v>2935</v>
      </c>
      <c r="H3901">
        <v>5200</v>
      </c>
      <c r="I3901" t="s">
        <v>2777</v>
      </c>
      <c r="J3901">
        <v>304749</v>
      </c>
      <c r="K3901" t="s">
        <v>2368</v>
      </c>
      <c r="L3901">
        <v>86.78</v>
      </c>
      <c r="M3901">
        <v>0</v>
      </c>
      <c r="N3901">
        <v>0</v>
      </c>
      <c r="O3901">
        <v>0</v>
      </c>
      <c r="P3901" t="s">
        <v>607</v>
      </c>
      <c r="Q3901">
        <v>0</v>
      </c>
      <c r="R3901">
        <v>0</v>
      </c>
      <c r="S3901">
        <v>0</v>
      </c>
      <c r="T3901" t="s">
        <v>2907</v>
      </c>
      <c r="U3901" s="221">
        <f t="shared" si="121"/>
        <v>0</v>
      </c>
    </row>
    <row r="3902" spans="1:21" hidden="1">
      <c r="A3902" s="55" t="str">
        <f t="shared" si="120"/>
        <v>Y0DL5.5</v>
      </c>
      <c r="B3902" s="55">
        <f>VLOOKUP(J3902,'Mapping-CITI'!A:E,5,0)</f>
        <v>5.5</v>
      </c>
      <c r="D3902" s="42">
        <v>45016</v>
      </c>
      <c r="E3902" s="42">
        <v>45199</v>
      </c>
      <c r="F3902" t="s">
        <v>2907</v>
      </c>
      <c r="G3902" t="s">
        <v>2935</v>
      </c>
      <c r="H3902">
        <v>5200</v>
      </c>
      <c r="I3902" t="s">
        <v>2777</v>
      </c>
      <c r="J3902">
        <v>304751</v>
      </c>
      <c r="K3902" t="s">
        <v>2369</v>
      </c>
      <c r="L3902">
        <v>-7044.08</v>
      </c>
      <c r="M3902">
        <v>11.37</v>
      </c>
      <c r="N3902">
        <v>360.58</v>
      </c>
      <c r="O3902">
        <v>-349.21</v>
      </c>
      <c r="P3902" t="s">
        <v>607</v>
      </c>
      <c r="Q3902">
        <v>-349.21</v>
      </c>
      <c r="R3902">
        <v>11.37</v>
      </c>
      <c r="S3902">
        <v>360.58</v>
      </c>
      <c r="T3902" t="s">
        <v>2907</v>
      </c>
      <c r="U3902" s="221">
        <f t="shared" si="121"/>
        <v>-3.4921E-5</v>
      </c>
    </row>
    <row r="3903" spans="1:21" hidden="1">
      <c r="A3903" s="55" t="str">
        <f t="shared" si="120"/>
        <v>Y0DL5.5</v>
      </c>
      <c r="B3903" s="55">
        <f>VLOOKUP(J3903,'Mapping-CITI'!A:E,5,0)</f>
        <v>5.5</v>
      </c>
      <c r="D3903" s="42">
        <v>45016</v>
      </c>
      <c r="E3903" s="42">
        <v>45199</v>
      </c>
      <c r="F3903" t="s">
        <v>2907</v>
      </c>
      <c r="G3903" t="s">
        <v>2935</v>
      </c>
      <c r="H3903">
        <v>5200</v>
      </c>
      <c r="I3903" t="s">
        <v>2777</v>
      </c>
      <c r="J3903">
        <v>305101</v>
      </c>
      <c r="K3903" t="s">
        <v>2374</v>
      </c>
      <c r="L3903">
        <v>-180006.36</v>
      </c>
      <c r="M3903">
        <v>0</v>
      </c>
      <c r="N3903">
        <v>636811.31999999995</v>
      </c>
      <c r="O3903">
        <v>-636811.31999999995</v>
      </c>
      <c r="P3903" t="s">
        <v>607</v>
      </c>
      <c r="Q3903">
        <v>-636811.31999999995</v>
      </c>
      <c r="R3903">
        <v>0</v>
      </c>
      <c r="S3903">
        <v>636811.31999999995</v>
      </c>
      <c r="T3903" t="s">
        <v>2907</v>
      </c>
      <c r="U3903" s="221">
        <f t="shared" si="121"/>
        <v>-6.3681132000000001E-2</v>
      </c>
    </row>
    <row r="3904" spans="1:21" hidden="1">
      <c r="A3904" s="55" t="str">
        <f t="shared" si="120"/>
        <v>Y0DL5.5</v>
      </c>
      <c r="B3904" s="55">
        <f>VLOOKUP(J3904,'Mapping-CITI'!A:E,5,0)</f>
        <v>5.5</v>
      </c>
      <c r="D3904" s="42">
        <v>45016</v>
      </c>
      <c r="E3904" s="42">
        <v>45199</v>
      </c>
      <c r="F3904" t="s">
        <v>2907</v>
      </c>
      <c r="G3904" t="s">
        <v>2935</v>
      </c>
      <c r="H3904">
        <v>5200</v>
      </c>
      <c r="I3904" t="s">
        <v>2777</v>
      </c>
      <c r="J3904">
        <v>305144</v>
      </c>
      <c r="K3904" t="s">
        <v>2391</v>
      </c>
      <c r="L3904">
        <v>-731.54</v>
      </c>
      <c r="M3904">
        <v>0</v>
      </c>
      <c r="N3904">
        <v>0</v>
      </c>
      <c r="O3904">
        <v>0</v>
      </c>
      <c r="P3904" t="s">
        <v>607</v>
      </c>
      <c r="Q3904">
        <v>0</v>
      </c>
      <c r="R3904">
        <v>0</v>
      </c>
      <c r="S3904">
        <v>0</v>
      </c>
      <c r="T3904" t="s">
        <v>2907</v>
      </c>
      <c r="U3904" s="221">
        <f t="shared" si="121"/>
        <v>0</v>
      </c>
    </row>
    <row r="3905" spans="1:21" hidden="1">
      <c r="A3905" s="55" t="str">
        <f t="shared" si="120"/>
        <v>Y0DL5.5</v>
      </c>
      <c r="B3905" s="55">
        <f>VLOOKUP(J3905,'Mapping-CITI'!A:E,5,0)</f>
        <v>5.5</v>
      </c>
      <c r="D3905" s="42">
        <v>45016</v>
      </c>
      <c r="E3905" s="42">
        <v>45199</v>
      </c>
      <c r="F3905" t="s">
        <v>2907</v>
      </c>
      <c r="G3905" t="s">
        <v>2935</v>
      </c>
      <c r="H3905">
        <v>5200</v>
      </c>
      <c r="I3905" t="s">
        <v>2777</v>
      </c>
      <c r="J3905">
        <v>310115</v>
      </c>
      <c r="K3905" t="s">
        <v>2398</v>
      </c>
      <c r="L3905">
        <v>-369739.88</v>
      </c>
      <c r="M3905">
        <v>293.7</v>
      </c>
      <c r="N3905">
        <v>698.75</v>
      </c>
      <c r="O3905">
        <v>-405.05</v>
      </c>
      <c r="P3905" t="s">
        <v>607</v>
      </c>
      <c r="Q3905">
        <v>-405.05</v>
      </c>
      <c r="R3905">
        <v>293.7</v>
      </c>
      <c r="S3905">
        <v>698.75</v>
      </c>
      <c r="T3905" t="s">
        <v>2907</v>
      </c>
      <c r="U3905" s="221">
        <f t="shared" si="121"/>
        <v>-4.0504999999999999E-5</v>
      </c>
    </row>
    <row r="3906" spans="1:21" hidden="1">
      <c r="A3906" s="55" t="str">
        <f t="shared" si="120"/>
        <v>Y0DLIgnore</v>
      </c>
      <c r="B3906" s="55" t="str">
        <f>VLOOKUP(J3906,'Mapping-CITI'!A:E,5,0)</f>
        <v>Ignore</v>
      </c>
      <c r="D3906" s="42">
        <v>45016</v>
      </c>
      <c r="E3906" s="42">
        <v>45199</v>
      </c>
      <c r="F3906" t="s">
        <v>2907</v>
      </c>
      <c r="G3906" t="s">
        <v>2935</v>
      </c>
      <c r="H3906">
        <v>5170</v>
      </c>
      <c r="I3906" t="s">
        <v>2800</v>
      </c>
      <c r="J3906">
        <v>311501</v>
      </c>
      <c r="K3906" t="s">
        <v>2402</v>
      </c>
      <c r="L3906">
        <v>35798220.259999998</v>
      </c>
      <c r="M3906">
        <v>0</v>
      </c>
      <c r="N3906">
        <v>190033874.81</v>
      </c>
      <c r="O3906">
        <v>-190033874.81</v>
      </c>
      <c r="P3906" t="s">
        <v>607</v>
      </c>
      <c r="Q3906">
        <v>-190033874.81</v>
      </c>
      <c r="R3906">
        <v>0</v>
      </c>
      <c r="S3906">
        <v>0</v>
      </c>
      <c r="T3906" t="s">
        <v>2907</v>
      </c>
      <c r="U3906" s="221">
        <f t="shared" si="121"/>
        <v>-19.003387481000001</v>
      </c>
    </row>
    <row r="3907" spans="1:21" hidden="1">
      <c r="A3907" s="55" t="str">
        <f t="shared" ref="A3907:A3970" si="122">F3907&amp;B3907</f>
        <v>Y0DL6.4</v>
      </c>
      <c r="B3907" s="55">
        <f>VLOOKUP(J3907,'Mapping-CITI'!A:E,5,0)</f>
        <v>6.4</v>
      </c>
      <c r="D3907" s="42">
        <v>45016</v>
      </c>
      <c r="E3907" s="42">
        <v>45199</v>
      </c>
      <c r="F3907" t="s">
        <v>2907</v>
      </c>
      <c r="G3907" t="s">
        <v>2935</v>
      </c>
      <c r="H3907">
        <v>4160</v>
      </c>
      <c r="I3907" t="s">
        <v>2778</v>
      </c>
      <c r="J3907">
        <v>401201</v>
      </c>
      <c r="K3907" t="s">
        <v>2419</v>
      </c>
      <c r="L3907">
        <v>44778.48</v>
      </c>
      <c r="M3907">
        <v>0</v>
      </c>
      <c r="N3907">
        <v>0</v>
      </c>
      <c r="O3907">
        <v>0</v>
      </c>
      <c r="P3907" t="s">
        <v>607</v>
      </c>
      <c r="Q3907">
        <v>0</v>
      </c>
      <c r="R3907">
        <v>0</v>
      </c>
      <c r="S3907">
        <v>0</v>
      </c>
      <c r="T3907" t="s">
        <v>2907</v>
      </c>
      <c r="U3907" s="221">
        <f t="shared" ref="U3907:U3970" si="123">(M3907-N3907)/10^7</f>
        <v>0</v>
      </c>
    </row>
    <row r="3908" spans="1:21" hidden="1">
      <c r="A3908" s="55" t="str">
        <f t="shared" si="122"/>
        <v>Y0DL6.4</v>
      </c>
      <c r="B3908" s="55">
        <f>VLOOKUP(J3908,'Mapping-CITI'!A:E,5,0)</f>
        <v>6.4</v>
      </c>
      <c r="D3908" s="42">
        <v>45016</v>
      </c>
      <c r="E3908" s="42">
        <v>45199</v>
      </c>
      <c r="F3908" t="s">
        <v>2907</v>
      </c>
      <c r="G3908" t="s">
        <v>2935</v>
      </c>
      <c r="H3908">
        <v>4160</v>
      </c>
      <c r="I3908" t="s">
        <v>2778</v>
      </c>
      <c r="J3908">
        <v>401301</v>
      </c>
      <c r="K3908" t="s">
        <v>2432</v>
      </c>
      <c r="L3908">
        <v>1437.83</v>
      </c>
      <c r="M3908">
        <v>390.64</v>
      </c>
      <c r="N3908">
        <v>0</v>
      </c>
      <c r="O3908">
        <v>390.64</v>
      </c>
      <c r="P3908" t="s">
        <v>607</v>
      </c>
      <c r="Q3908">
        <v>390.64</v>
      </c>
      <c r="R3908">
        <v>390.64</v>
      </c>
      <c r="S3908">
        <v>0</v>
      </c>
      <c r="T3908" t="s">
        <v>2907</v>
      </c>
      <c r="U3908" s="221">
        <f t="shared" si="123"/>
        <v>3.9063999999999997E-5</v>
      </c>
    </row>
    <row r="3909" spans="1:21" hidden="1">
      <c r="A3909" s="55" t="str">
        <f t="shared" si="122"/>
        <v>Y0DL6.2</v>
      </c>
      <c r="B3909" s="55">
        <f>VLOOKUP(J3909,'Mapping-CITI'!A:E,5,0)</f>
        <v>6.2</v>
      </c>
      <c r="D3909" s="42">
        <v>45016</v>
      </c>
      <c r="E3909" s="42">
        <v>45199</v>
      </c>
      <c r="F3909" t="s">
        <v>2907</v>
      </c>
      <c r="G3909" t="s">
        <v>2935</v>
      </c>
      <c r="H3909">
        <v>4160</v>
      </c>
      <c r="I3909" t="s">
        <v>2778</v>
      </c>
      <c r="J3909">
        <v>401501</v>
      </c>
      <c r="K3909" t="s">
        <v>676</v>
      </c>
      <c r="L3909">
        <v>71158.63</v>
      </c>
      <c r="M3909">
        <v>138112.38</v>
      </c>
      <c r="N3909">
        <v>794.49</v>
      </c>
      <c r="O3909">
        <v>137317.89000000001</v>
      </c>
      <c r="P3909" t="s">
        <v>607</v>
      </c>
      <c r="Q3909">
        <v>137317.89000000001</v>
      </c>
      <c r="R3909">
        <v>0</v>
      </c>
      <c r="S3909">
        <v>0</v>
      </c>
      <c r="T3909" t="s">
        <v>2907</v>
      </c>
      <c r="U3909" s="221">
        <f t="shared" si="123"/>
        <v>1.3731789000000001E-2</v>
      </c>
    </row>
    <row r="3910" spans="1:21" hidden="1">
      <c r="A3910" s="55" t="str">
        <f t="shared" si="122"/>
        <v>Y0DL6.4</v>
      </c>
      <c r="B3910" s="55">
        <f>VLOOKUP(J3910,'Mapping-CITI'!A:E,5,0)</f>
        <v>6.4</v>
      </c>
      <c r="D3910" s="42">
        <v>45016</v>
      </c>
      <c r="E3910" s="42">
        <v>45199</v>
      </c>
      <c r="F3910" t="s">
        <v>2907</v>
      </c>
      <c r="G3910" t="s">
        <v>2935</v>
      </c>
      <c r="H3910">
        <v>4160</v>
      </c>
      <c r="I3910" t="s">
        <v>2778</v>
      </c>
      <c r="J3910">
        <v>401702</v>
      </c>
      <c r="K3910" t="s">
        <v>2686</v>
      </c>
      <c r="L3910">
        <v>0</v>
      </c>
      <c r="M3910">
        <v>0</v>
      </c>
      <c r="N3910">
        <v>71.48</v>
      </c>
      <c r="O3910">
        <v>-71.48</v>
      </c>
      <c r="P3910" t="s">
        <v>607</v>
      </c>
      <c r="Q3910">
        <v>-71.48</v>
      </c>
      <c r="R3910">
        <v>0</v>
      </c>
      <c r="S3910">
        <v>0</v>
      </c>
      <c r="T3910" t="s">
        <v>2907</v>
      </c>
      <c r="U3910" s="221">
        <f t="shared" si="123"/>
        <v>-7.148E-6</v>
      </c>
    </row>
    <row r="3911" spans="1:21" hidden="1">
      <c r="A3911" s="55" t="str">
        <f t="shared" si="122"/>
        <v>Y0DL6.4</v>
      </c>
      <c r="B3911" s="55">
        <f>VLOOKUP(J3911,'Mapping-CITI'!A:E,5,0)</f>
        <v>6.4</v>
      </c>
      <c r="D3911" s="42">
        <v>45016</v>
      </c>
      <c r="E3911" s="42">
        <v>45199</v>
      </c>
      <c r="F3911" t="s">
        <v>2907</v>
      </c>
      <c r="G3911" t="s">
        <v>2935</v>
      </c>
      <c r="H3911">
        <v>4160</v>
      </c>
      <c r="I3911" t="s">
        <v>2778</v>
      </c>
      <c r="J3911">
        <v>401703</v>
      </c>
      <c r="K3911" t="s">
        <v>2687</v>
      </c>
      <c r="L3911">
        <v>0</v>
      </c>
      <c r="M3911">
        <v>0</v>
      </c>
      <c r="N3911">
        <v>71.48</v>
      </c>
      <c r="O3911">
        <v>-71.48</v>
      </c>
      <c r="P3911" t="s">
        <v>607</v>
      </c>
      <c r="Q3911">
        <v>-71.48</v>
      </c>
      <c r="R3911">
        <v>0</v>
      </c>
      <c r="S3911">
        <v>0</v>
      </c>
      <c r="T3911" t="s">
        <v>2907</v>
      </c>
      <c r="U3911" s="221">
        <f t="shared" si="123"/>
        <v>-7.148E-6</v>
      </c>
    </row>
    <row r="3912" spans="1:21" hidden="1">
      <c r="A3912" s="55" t="str">
        <f t="shared" si="122"/>
        <v>Y0DL6.4</v>
      </c>
      <c r="B3912" s="55">
        <f>VLOOKUP(J3912,'Mapping-CITI'!A:E,5,0)</f>
        <v>6.4</v>
      </c>
      <c r="D3912" s="42">
        <v>45016</v>
      </c>
      <c r="E3912" s="42">
        <v>45199</v>
      </c>
      <c r="F3912" t="s">
        <v>2907</v>
      </c>
      <c r="G3912" t="s">
        <v>2935</v>
      </c>
      <c r="H3912">
        <v>4160</v>
      </c>
      <c r="I3912" t="s">
        <v>2778</v>
      </c>
      <c r="J3912">
        <v>401707</v>
      </c>
      <c r="K3912" t="s">
        <v>2680</v>
      </c>
      <c r="L3912">
        <v>1668.84</v>
      </c>
      <c r="M3912">
        <v>17689.919999999998</v>
      </c>
      <c r="N3912">
        <v>17689.919999999998</v>
      </c>
      <c r="O3912">
        <v>0</v>
      </c>
      <c r="P3912" t="s">
        <v>607</v>
      </c>
      <c r="Q3912">
        <v>0</v>
      </c>
      <c r="R3912">
        <v>17689.919999999998</v>
      </c>
      <c r="S3912">
        <v>17689.919999999998</v>
      </c>
      <c r="T3912" t="s">
        <v>2907</v>
      </c>
      <c r="U3912" s="221">
        <f t="shared" si="123"/>
        <v>0</v>
      </c>
    </row>
    <row r="3913" spans="1:21" hidden="1">
      <c r="A3913" s="55" t="str">
        <f t="shared" si="122"/>
        <v>Y0DL6.4</v>
      </c>
      <c r="B3913" s="55">
        <f>VLOOKUP(J3913,'Mapping-CITI'!A:E,5,0)</f>
        <v>6.4</v>
      </c>
      <c r="D3913" s="42">
        <v>45016</v>
      </c>
      <c r="E3913" s="42">
        <v>45199</v>
      </c>
      <c r="F3913" t="s">
        <v>2907</v>
      </c>
      <c r="G3913" t="s">
        <v>2935</v>
      </c>
      <c r="H3913">
        <v>4160</v>
      </c>
      <c r="I3913" t="s">
        <v>2778</v>
      </c>
      <c r="J3913">
        <v>401708</v>
      </c>
      <c r="K3913" t="s">
        <v>2681</v>
      </c>
      <c r="L3913">
        <v>1668.84</v>
      </c>
      <c r="M3913">
        <v>17689.919999999998</v>
      </c>
      <c r="N3913">
        <v>17689.919999999998</v>
      </c>
      <c r="O3913">
        <v>0</v>
      </c>
      <c r="P3913" t="s">
        <v>607</v>
      </c>
      <c r="Q3913">
        <v>0</v>
      </c>
      <c r="R3913">
        <v>17689.919999999998</v>
      </c>
      <c r="S3913">
        <v>17689.919999999998</v>
      </c>
      <c r="T3913" t="s">
        <v>2907</v>
      </c>
      <c r="U3913" s="221">
        <f t="shared" si="123"/>
        <v>0</v>
      </c>
    </row>
    <row r="3914" spans="1:21" hidden="1">
      <c r="A3914" s="55" t="str">
        <f t="shared" si="122"/>
        <v>Y0DL6.4</v>
      </c>
      <c r="B3914" s="55">
        <f>VLOOKUP(J3914,'Mapping-CITI'!A:E,5,0)</f>
        <v>6.4</v>
      </c>
      <c r="D3914" s="42">
        <v>45016</v>
      </c>
      <c r="E3914" s="42">
        <v>45199</v>
      </c>
      <c r="F3914" t="s">
        <v>2907</v>
      </c>
      <c r="G3914" t="s">
        <v>2935</v>
      </c>
      <c r="H3914">
        <v>4160</v>
      </c>
      <c r="I3914" t="s">
        <v>2778</v>
      </c>
      <c r="J3914">
        <v>402084</v>
      </c>
      <c r="K3914" t="s">
        <v>4268</v>
      </c>
      <c r="L3914">
        <v>0</v>
      </c>
      <c r="M3914">
        <v>71718.740000000005</v>
      </c>
      <c r="N3914">
        <v>0</v>
      </c>
      <c r="O3914">
        <v>71718.740000000005</v>
      </c>
      <c r="P3914" t="s">
        <v>607</v>
      </c>
      <c r="Q3914">
        <v>71718.740000000005</v>
      </c>
      <c r="R3914">
        <v>0</v>
      </c>
      <c r="S3914">
        <v>0</v>
      </c>
      <c r="T3914" t="s">
        <v>2907</v>
      </c>
      <c r="U3914" s="221">
        <f t="shared" si="123"/>
        <v>7.1718740000000008E-3</v>
      </c>
    </row>
    <row r="3915" spans="1:21" hidden="1">
      <c r="A3915" s="55" t="str">
        <f t="shared" si="122"/>
        <v>Y0DL6.4</v>
      </c>
      <c r="B3915" s="55">
        <f>VLOOKUP(J3915,'Mapping-CITI'!A:E,5,0)</f>
        <v>6.4</v>
      </c>
      <c r="D3915" s="42">
        <v>45016</v>
      </c>
      <c r="E3915" s="42">
        <v>45199</v>
      </c>
      <c r="F3915" t="s">
        <v>2907</v>
      </c>
      <c r="G3915" t="s">
        <v>2935</v>
      </c>
      <c r="H3915">
        <v>4160</v>
      </c>
      <c r="I3915" t="s">
        <v>2778</v>
      </c>
      <c r="J3915">
        <v>402103</v>
      </c>
      <c r="K3915" t="s">
        <v>2436</v>
      </c>
      <c r="L3915">
        <v>9410.69</v>
      </c>
      <c r="M3915">
        <v>39268.370000000003</v>
      </c>
      <c r="N3915">
        <v>2140.0700000000002</v>
      </c>
      <c r="O3915">
        <v>37128.300000000003</v>
      </c>
      <c r="P3915" t="s">
        <v>607</v>
      </c>
      <c r="Q3915">
        <v>37128.300000000003</v>
      </c>
      <c r="R3915">
        <v>39268.370000000003</v>
      </c>
      <c r="S3915">
        <v>2140.0700000000002</v>
      </c>
      <c r="T3915" t="s">
        <v>2907</v>
      </c>
      <c r="U3915" s="221">
        <f t="shared" si="123"/>
        <v>3.7128300000000003E-3</v>
      </c>
    </row>
    <row r="3916" spans="1:21" hidden="1">
      <c r="A3916" s="55" t="str">
        <f t="shared" si="122"/>
        <v>Y0DL6.3</v>
      </c>
      <c r="B3916" s="55">
        <f>VLOOKUP(J3916,'Mapping-CITI'!A:E,5,0)</f>
        <v>6.3</v>
      </c>
      <c r="D3916" s="42">
        <v>45016</v>
      </c>
      <c r="E3916" s="42">
        <v>45199</v>
      </c>
      <c r="F3916" t="s">
        <v>2907</v>
      </c>
      <c r="G3916" t="s">
        <v>2935</v>
      </c>
      <c r="H3916">
        <v>4160</v>
      </c>
      <c r="I3916" t="s">
        <v>2778</v>
      </c>
      <c r="J3916">
        <v>402106</v>
      </c>
      <c r="K3916" t="s">
        <v>2437</v>
      </c>
      <c r="L3916">
        <v>7228.91</v>
      </c>
      <c r="M3916">
        <v>5617.51</v>
      </c>
      <c r="N3916">
        <v>0</v>
      </c>
      <c r="O3916">
        <v>5617.51</v>
      </c>
      <c r="P3916" t="s">
        <v>607</v>
      </c>
      <c r="Q3916">
        <v>5617.51</v>
      </c>
      <c r="R3916">
        <v>5617.51</v>
      </c>
      <c r="S3916">
        <v>0</v>
      </c>
      <c r="T3916" t="s">
        <v>2907</v>
      </c>
      <c r="U3916" s="221">
        <f t="shared" si="123"/>
        <v>5.6175099999999998E-4</v>
      </c>
    </row>
    <row r="3917" spans="1:21" hidden="1">
      <c r="A3917" s="55" t="str">
        <f t="shared" si="122"/>
        <v>Y0DL6.4</v>
      </c>
      <c r="B3917" s="55">
        <f>VLOOKUP(J3917,'Mapping-CITI'!A:E,5,0)</f>
        <v>6.4</v>
      </c>
      <c r="D3917" s="42">
        <v>45016</v>
      </c>
      <c r="E3917" s="42">
        <v>45199</v>
      </c>
      <c r="F3917" t="s">
        <v>2907</v>
      </c>
      <c r="G3917" t="s">
        <v>2935</v>
      </c>
      <c r="H3917">
        <v>4160</v>
      </c>
      <c r="I3917" t="s">
        <v>2778</v>
      </c>
      <c r="J3917">
        <v>402113</v>
      </c>
      <c r="K3917" t="s">
        <v>2438</v>
      </c>
      <c r="L3917">
        <v>696174.98</v>
      </c>
      <c r="M3917">
        <v>179650.13</v>
      </c>
      <c r="N3917">
        <v>2860.01</v>
      </c>
      <c r="O3917">
        <v>176790.12</v>
      </c>
      <c r="P3917" t="s">
        <v>607</v>
      </c>
      <c r="Q3917">
        <v>176790.12</v>
      </c>
      <c r="R3917">
        <v>179650.13</v>
      </c>
      <c r="S3917">
        <v>2860.01</v>
      </c>
      <c r="T3917" t="s">
        <v>2907</v>
      </c>
      <c r="U3917" s="221">
        <f t="shared" si="123"/>
        <v>1.7679012000000001E-2</v>
      </c>
    </row>
    <row r="3918" spans="1:21" hidden="1">
      <c r="A3918" s="55" t="str">
        <f t="shared" si="122"/>
        <v>Y0DL6.4</v>
      </c>
      <c r="B3918" s="55">
        <f>VLOOKUP(J3918,'Mapping-CITI'!A:E,5,0)</f>
        <v>6.4</v>
      </c>
      <c r="D3918" s="42">
        <v>45016</v>
      </c>
      <c r="E3918" s="42">
        <v>45199</v>
      </c>
      <c r="F3918" t="s">
        <v>2907</v>
      </c>
      <c r="G3918" t="s">
        <v>2935</v>
      </c>
      <c r="H3918">
        <v>4160</v>
      </c>
      <c r="I3918" t="s">
        <v>2778</v>
      </c>
      <c r="J3918">
        <v>402125</v>
      </c>
      <c r="K3918" t="s">
        <v>2914</v>
      </c>
      <c r="L3918">
        <v>385589.23</v>
      </c>
      <c r="M3918">
        <v>37492.589999999997</v>
      </c>
      <c r="N3918">
        <v>0</v>
      </c>
      <c r="O3918">
        <v>37492.589999999997</v>
      </c>
      <c r="P3918" t="s">
        <v>607</v>
      </c>
      <c r="Q3918">
        <v>37492.589999999997</v>
      </c>
      <c r="R3918">
        <v>37492.589999999997</v>
      </c>
      <c r="S3918">
        <v>0</v>
      </c>
      <c r="T3918" t="s">
        <v>2907</v>
      </c>
      <c r="U3918" s="221">
        <f t="shared" si="123"/>
        <v>3.7492589999999996E-3</v>
      </c>
    </row>
    <row r="3919" spans="1:21" hidden="1">
      <c r="A3919" s="55" t="str">
        <f t="shared" si="122"/>
        <v>Y0DL6.1</v>
      </c>
      <c r="B3919" s="55">
        <f>VLOOKUP(J3919,'Mapping-CITI'!A:E,5,0)</f>
        <v>6.1</v>
      </c>
      <c r="D3919" s="42">
        <v>45016</v>
      </c>
      <c r="E3919" s="42">
        <v>45199</v>
      </c>
      <c r="F3919" t="s">
        <v>2907</v>
      </c>
      <c r="G3919" t="s">
        <v>2935</v>
      </c>
      <c r="H3919">
        <v>4170</v>
      </c>
      <c r="I3919" t="s">
        <v>2780</v>
      </c>
      <c r="J3919">
        <v>402128</v>
      </c>
      <c r="K3919" t="s">
        <v>2440</v>
      </c>
      <c r="L3919">
        <v>1851091.37</v>
      </c>
      <c r="M3919">
        <v>1748821.04</v>
      </c>
      <c r="N3919">
        <v>231934.46</v>
      </c>
      <c r="O3919">
        <v>1516886.58</v>
      </c>
      <c r="P3919" t="s">
        <v>607</v>
      </c>
      <c r="Q3919">
        <v>1516886.58</v>
      </c>
      <c r="R3919">
        <v>231934.46</v>
      </c>
      <c r="S3919">
        <v>231934.46</v>
      </c>
      <c r="T3919" t="s">
        <v>2907</v>
      </c>
      <c r="U3919" s="221">
        <f t="shared" si="123"/>
        <v>0.151688658</v>
      </c>
    </row>
    <row r="3920" spans="1:21">
      <c r="A3920" s="55" t="str">
        <f t="shared" si="122"/>
        <v>Y0DL6.4</v>
      </c>
      <c r="B3920" s="55">
        <f>VLOOKUP(J3920,'Mapping-CITI'!A:E,5,0)</f>
        <v>6.4</v>
      </c>
      <c r="D3920" s="42">
        <v>45016</v>
      </c>
      <c r="E3920" s="42">
        <v>45199</v>
      </c>
      <c r="F3920" t="s">
        <v>2907</v>
      </c>
      <c r="G3920" t="s">
        <v>2935</v>
      </c>
      <c r="H3920">
        <v>4170</v>
      </c>
      <c r="I3920" t="s">
        <v>2780</v>
      </c>
      <c r="J3920">
        <v>402129</v>
      </c>
      <c r="K3920" t="s">
        <v>2871</v>
      </c>
      <c r="L3920">
        <v>3.87</v>
      </c>
      <c r="M3920">
        <v>327109</v>
      </c>
      <c r="N3920">
        <v>0</v>
      </c>
      <c r="O3920">
        <v>327109</v>
      </c>
      <c r="P3920" t="s">
        <v>607</v>
      </c>
      <c r="Q3920">
        <v>327109</v>
      </c>
      <c r="R3920">
        <v>0</v>
      </c>
      <c r="S3920">
        <v>0</v>
      </c>
      <c r="T3920" t="s">
        <v>2907</v>
      </c>
      <c r="U3920" s="221">
        <f t="shared" si="123"/>
        <v>3.2710900000000001E-2</v>
      </c>
    </row>
    <row r="3921" spans="1:21" hidden="1">
      <c r="A3921" s="55" t="str">
        <f t="shared" si="122"/>
        <v>Y0DL6.4</v>
      </c>
      <c r="B3921" s="55">
        <f>VLOOKUP(J3921,'Mapping-CITI'!A:E,5,0)</f>
        <v>6.4</v>
      </c>
      <c r="D3921" s="42">
        <v>45016</v>
      </c>
      <c r="E3921" s="42">
        <v>45199</v>
      </c>
      <c r="F3921" t="s">
        <v>2907</v>
      </c>
      <c r="G3921" t="s">
        <v>2935</v>
      </c>
      <c r="H3921">
        <v>4160</v>
      </c>
      <c r="I3921" t="s">
        <v>2778</v>
      </c>
      <c r="J3921">
        <v>402233</v>
      </c>
      <c r="K3921" t="s">
        <v>2458</v>
      </c>
      <c r="L3921">
        <v>5850.98</v>
      </c>
      <c r="M3921">
        <v>16172.55</v>
      </c>
      <c r="N3921">
        <v>0</v>
      </c>
      <c r="O3921">
        <v>16172.55</v>
      </c>
      <c r="P3921" t="s">
        <v>607</v>
      </c>
      <c r="Q3921">
        <v>16172.55</v>
      </c>
      <c r="R3921">
        <v>16172.55</v>
      </c>
      <c r="S3921">
        <v>0</v>
      </c>
      <c r="T3921" t="s">
        <v>2907</v>
      </c>
      <c r="U3921" s="221">
        <f t="shared" si="123"/>
        <v>1.617255E-3</v>
      </c>
    </row>
    <row r="3922" spans="1:21" hidden="1">
      <c r="A3922" s="55" t="str">
        <f t="shared" si="122"/>
        <v>Y0DL6.4</v>
      </c>
      <c r="B3922" s="55">
        <f>VLOOKUP(J3922,'Mapping-CITI'!A:E,5,0)</f>
        <v>6.4</v>
      </c>
      <c r="D3922" s="42">
        <v>45016</v>
      </c>
      <c r="E3922" s="42">
        <v>45199</v>
      </c>
      <c r="F3922" t="s">
        <v>2907</v>
      </c>
      <c r="G3922" t="s">
        <v>2935</v>
      </c>
      <c r="H3922">
        <v>4160</v>
      </c>
      <c r="I3922" t="s">
        <v>2778</v>
      </c>
      <c r="J3922">
        <v>402235</v>
      </c>
      <c r="K3922" t="s">
        <v>2459</v>
      </c>
      <c r="L3922">
        <v>57720.72</v>
      </c>
      <c r="M3922">
        <v>33114.54</v>
      </c>
      <c r="N3922">
        <v>0</v>
      </c>
      <c r="O3922">
        <v>33114.54</v>
      </c>
      <c r="P3922" t="s">
        <v>607</v>
      </c>
      <c r="Q3922">
        <v>33114.54</v>
      </c>
      <c r="R3922">
        <v>33114.54</v>
      </c>
      <c r="S3922">
        <v>0</v>
      </c>
      <c r="T3922" t="s">
        <v>2907</v>
      </c>
      <c r="U3922" s="221">
        <f t="shared" si="123"/>
        <v>3.3114540000000001E-3</v>
      </c>
    </row>
    <row r="3923" spans="1:21" hidden="1">
      <c r="A3923" s="55" t="str">
        <f t="shared" si="122"/>
        <v>Y0DL6.2</v>
      </c>
      <c r="B3923" s="55">
        <f>VLOOKUP(J3923,'Mapping-CITI'!A:E,5,0)</f>
        <v>6.2</v>
      </c>
      <c r="D3923" s="42">
        <v>45016</v>
      </c>
      <c r="E3923" s="42">
        <v>45199</v>
      </c>
      <c r="F3923" t="s">
        <v>2907</v>
      </c>
      <c r="G3923" t="s">
        <v>2935</v>
      </c>
      <c r="H3923">
        <v>4160</v>
      </c>
      <c r="I3923" t="s">
        <v>2778</v>
      </c>
      <c r="J3923">
        <v>402257</v>
      </c>
      <c r="K3923" t="s">
        <v>2465</v>
      </c>
      <c r="L3923">
        <v>18542.66</v>
      </c>
      <c r="M3923">
        <v>196554.62</v>
      </c>
      <c r="N3923">
        <v>196554.62</v>
      </c>
      <c r="O3923">
        <v>0</v>
      </c>
      <c r="P3923" t="s">
        <v>607</v>
      </c>
      <c r="Q3923">
        <v>0</v>
      </c>
      <c r="R3923">
        <v>196554.62</v>
      </c>
      <c r="S3923">
        <v>196554.62</v>
      </c>
      <c r="T3923" t="s">
        <v>2907</v>
      </c>
      <c r="U3923" s="221">
        <f t="shared" si="123"/>
        <v>0</v>
      </c>
    </row>
    <row r="3924" spans="1:21" hidden="1">
      <c r="A3924" s="55" t="str">
        <f t="shared" si="122"/>
        <v>Y0DL6.4</v>
      </c>
      <c r="B3924" s="55">
        <f>VLOOKUP(J3924,'Mapping-CITI'!A:E,5,0)</f>
        <v>6.4</v>
      </c>
      <c r="D3924" s="42">
        <v>45016</v>
      </c>
      <c r="E3924" s="42">
        <v>45199</v>
      </c>
      <c r="F3924" t="s">
        <v>2907</v>
      </c>
      <c r="G3924" t="s">
        <v>2935</v>
      </c>
      <c r="H3924">
        <v>4160</v>
      </c>
      <c r="I3924" t="s">
        <v>2778</v>
      </c>
      <c r="J3924">
        <v>402404</v>
      </c>
      <c r="K3924" t="s">
        <v>2492</v>
      </c>
      <c r="L3924">
        <v>18965.04</v>
      </c>
      <c r="M3924">
        <v>908.76</v>
      </c>
      <c r="N3924">
        <v>0</v>
      </c>
      <c r="O3924">
        <v>908.76</v>
      </c>
      <c r="P3924" t="s">
        <v>607</v>
      </c>
      <c r="Q3924">
        <v>908.76</v>
      </c>
      <c r="R3924">
        <v>908.76</v>
      </c>
      <c r="S3924">
        <v>0</v>
      </c>
      <c r="T3924" t="s">
        <v>2907</v>
      </c>
      <c r="U3924" s="221">
        <f t="shared" si="123"/>
        <v>9.0876000000000002E-5</v>
      </c>
    </row>
    <row r="3925" spans="1:21" hidden="1">
      <c r="A3925" s="55" t="str">
        <f t="shared" si="122"/>
        <v>Y0DL6.4</v>
      </c>
      <c r="B3925" s="55">
        <f>VLOOKUP(J3925,'Mapping-CITI'!A:E,5,0)</f>
        <v>6.4</v>
      </c>
      <c r="D3925" s="42">
        <v>45016</v>
      </c>
      <c r="E3925" s="42">
        <v>45199</v>
      </c>
      <c r="F3925" t="s">
        <v>2907</v>
      </c>
      <c r="G3925" t="s">
        <v>2935</v>
      </c>
      <c r="H3925">
        <v>4160</v>
      </c>
      <c r="I3925" t="s">
        <v>2778</v>
      </c>
      <c r="J3925">
        <v>403303</v>
      </c>
      <c r="K3925" t="s">
        <v>2745</v>
      </c>
      <c r="L3925">
        <v>67810.259999999995</v>
      </c>
      <c r="M3925">
        <v>0</v>
      </c>
      <c r="N3925">
        <v>0</v>
      </c>
      <c r="O3925">
        <v>0</v>
      </c>
      <c r="P3925" t="s">
        <v>607</v>
      </c>
      <c r="Q3925">
        <v>0</v>
      </c>
      <c r="R3925">
        <v>0</v>
      </c>
      <c r="S3925">
        <v>0</v>
      </c>
      <c r="T3925" t="s">
        <v>2907</v>
      </c>
      <c r="U3925" s="221">
        <f t="shared" si="123"/>
        <v>0</v>
      </c>
    </row>
    <row r="3926" spans="1:21" hidden="1">
      <c r="A3926" s="55" t="str">
        <f t="shared" si="122"/>
        <v>Y0DL5.2</v>
      </c>
      <c r="B3926" s="55">
        <f>VLOOKUP(J3926,'Mapping-CITI'!A:E,5,0)</f>
        <v>5.2</v>
      </c>
      <c r="D3926" s="42">
        <v>45016</v>
      </c>
      <c r="E3926" s="42">
        <v>45199</v>
      </c>
      <c r="F3926" t="s">
        <v>2907</v>
      </c>
      <c r="G3926" t="s">
        <v>2935</v>
      </c>
      <c r="H3926">
        <v>4170</v>
      </c>
      <c r="I3926" t="s">
        <v>2780</v>
      </c>
      <c r="J3926">
        <v>413523</v>
      </c>
      <c r="K3926" t="s">
        <v>2502</v>
      </c>
      <c r="L3926">
        <v>0</v>
      </c>
      <c r="M3926">
        <v>177.44</v>
      </c>
      <c r="N3926">
        <v>0.02</v>
      </c>
      <c r="O3926">
        <v>177.42</v>
      </c>
      <c r="P3926" t="s">
        <v>607</v>
      </c>
      <c r="Q3926">
        <v>177.42</v>
      </c>
      <c r="R3926">
        <v>0.22</v>
      </c>
      <c r="S3926">
        <v>0.02</v>
      </c>
      <c r="T3926" t="s">
        <v>2907</v>
      </c>
      <c r="U3926" s="221">
        <f t="shared" si="123"/>
        <v>1.7741999999999997E-5</v>
      </c>
    </row>
    <row r="3927" spans="1:21" hidden="1">
      <c r="A3927" s="55" t="str">
        <f t="shared" si="122"/>
        <v>Y0DL5.3</v>
      </c>
      <c r="B3927" s="55">
        <f>VLOOKUP(J3927,'Mapping-CITI'!A:E,5,0)</f>
        <v>5.3</v>
      </c>
      <c r="D3927" s="42">
        <v>45016</v>
      </c>
      <c r="E3927" s="42">
        <v>45199</v>
      </c>
      <c r="F3927" t="s">
        <v>2907</v>
      </c>
      <c r="G3927" t="s">
        <v>2935</v>
      </c>
      <c r="H3927">
        <v>4120</v>
      </c>
      <c r="I3927" t="s">
        <v>2781</v>
      </c>
      <c r="J3927">
        <v>440101</v>
      </c>
      <c r="K3927" t="s">
        <v>2503</v>
      </c>
      <c r="L3927">
        <v>366031.47</v>
      </c>
      <c r="M3927">
        <v>336024.26</v>
      </c>
      <c r="N3927">
        <v>0</v>
      </c>
      <c r="O3927">
        <v>336024.26</v>
      </c>
      <c r="P3927" t="s">
        <v>607</v>
      </c>
      <c r="Q3927">
        <v>336024.26</v>
      </c>
      <c r="R3927">
        <v>0</v>
      </c>
      <c r="S3927">
        <v>0</v>
      </c>
      <c r="T3927" t="s">
        <v>2907</v>
      </c>
      <c r="U3927" s="221">
        <f t="shared" si="123"/>
        <v>3.3602425999999998E-2</v>
      </c>
    </row>
    <row r="3928" spans="1:21" hidden="1">
      <c r="A3928" s="55" t="str">
        <f t="shared" si="122"/>
        <v>Y0DL5.5</v>
      </c>
      <c r="B3928" s="55">
        <f>VLOOKUP(J3928,'Mapping-CITI'!A:E,5,0)</f>
        <v>5.5</v>
      </c>
      <c r="D3928" s="42">
        <v>45016</v>
      </c>
      <c r="E3928" s="42">
        <v>45199</v>
      </c>
      <c r="F3928" t="s">
        <v>2907</v>
      </c>
      <c r="G3928" t="s">
        <v>2935</v>
      </c>
      <c r="H3928">
        <v>5110</v>
      </c>
      <c r="I3928" t="s">
        <v>2776</v>
      </c>
      <c r="J3928">
        <v>440225</v>
      </c>
      <c r="K3928" t="s">
        <v>2515</v>
      </c>
      <c r="L3928">
        <v>11630.9</v>
      </c>
      <c r="M3928">
        <v>1059.33</v>
      </c>
      <c r="N3928">
        <v>305.07</v>
      </c>
      <c r="O3928">
        <v>754.26</v>
      </c>
      <c r="P3928" t="s">
        <v>607</v>
      </c>
      <c r="Q3928">
        <v>754.26</v>
      </c>
      <c r="R3928">
        <v>1059.33</v>
      </c>
      <c r="S3928">
        <v>305.07</v>
      </c>
      <c r="T3928" t="s">
        <v>2907</v>
      </c>
      <c r="U3928" s="221">
        <f t="shared" si="123"/>
        <v>7.5425999999999992E-5</v>
      </c>
    </row>
    <row r="3929" spans="1:21" hidden="1">
      <c r="A3929" s="55" t="str">
        <f t="shared" si="122"/>
        <v>Y0DL6.4</v>
      </c>
      <c r="B3929" s="55">
        <f>VLOOKUP(J3929,'Mapping-CITI'!A:E,5,0)</f>
        <v>6.4</v>
      </c>
      <c r="D3929" s="42">
        <v>45016</v>
      </c>
      <c r="E3929" s="42">
        <v>45199</v>
      </c>
      <c r="F3929" t="s">
        <v>2907</v>
      </c>
      <c r="G3929" t="s">
        <v>2935</v>
      </c>
      <c r="H3929">
        <v>4160</v>
      </c>
      <c r="I3929" t="s">
        <v>2778</v>
      </c>
      <c r="J3929">
        <v>440341</v>
      </c>
      <c r="K3929" t="s">
        <v>2682</v>
      </c>
      <c r="L3929">
        <v>6404.28</v>
      </c>
      <c r="M3929">
        <v>12429.53</v>
      </c>
      <c r="N3929">
        <v>0</v>
      </c>
      <c r="O3929">
        <v>12429.53</v>
      </c>
      <c r="P3929" t="s">
        <v>607</v>
      </c>
      <c r="Q3929">
        <v>12429.53</v>
      </c>
      <c r="R3929">
        <v>0</v>
      </c>
      <c r="S3929">
        <v>0</v>
      </c>
      <c r="T3929" t="s">
        <v>2907</v>
      </c>
      <c r="U3929" s="221">
        <f t="shared" si="123"/>
        <v>1.242953E-3</v>
      </c>
    </row>
    <row r="3930" spans="1:21" hidden="1">
      <c r="A3930" s="55" t="str">
        <f t="shared" si="122"/>
        <v>Y0DL6.4</v>
      </c>
      <c r="B3930" s="55">
        <f>VLOOKUP(J3930,'Mapping-CITI'!A:E,5,0)</f>
        <v>6.4</v>
      </c>
      <c r="D3930" s="42">
        <v>45016</v>
      </c>
      <c r="E3930" s="42">
        <v>45199</v>
      </c>
      <c r="F3930" t="s">
        <v>2907</v>
      </c>
      <c r="G3930" t="s">
        <v>2935</v>
      </c>
      <c r="H3930">
        <v>4160</v>
      </c>
      <c r="I3930" t="s">
        <v>2778</v>
      </c>
      <c r="J3930">
        <v>440342</v>
      </c>
      <c r="K3930" t="s">
        <v>2683</v>
      </c>
      <c r="L3930">
        <v>6404.28</v>
      </c>
      <c r="M3930">
        <v>12429.53</v>
      </c>
      <c r="N3930">
        <v>0</v>
      </c>
      <c r="O3930">
        <v>12429.53</v>
      </c>
      <c r="P3930" t="s">
        <v>607</v>
      </c>
      <c r="Q3930">
        <v>12429.53</v>
      </c>
      <c r="R3930">
        <v>0</v>
      </c>
      <c r="S3930">
        <v>0</v>
      </c>
      <c r="T3930" t="s">
        <v>2907</v>
      </c>
      <c r="U3930" s="221">
        <f t="shared" si="123"/>
        <v>1.242953E-3</v>
      </c>
    </row>
    <row r="3931" spans="1:21" hidden="1">
      <c r="A3931" s="55" t="str">
        <f t="shared" si="122"/>
        <v>Y0DL6.4</v>
      </c>
      <c r="B3931" s="55">
        <f>VLOOKUP(J3931,'Mapping-CITI'!A:E,5,0)</f>
        <v>6.4</v>
      </c>
      <c r="D3931" s="42">
        <v>45016</v>
      </c>
      <c r="E3931" s="42">
        <v>45199</v>
      </c>
      <c r="F3931" t="s">
        <v>2907</v>
      </c>
      <c r="G3931" t="s">
        <v>2935</v>
      </c>
      <c r="H3931">
        <v>4160</v>
      </c>
      <c r="I3931" t="s">
        <v>2778</v>
      </c>
      <c r="J3931">
        <v>440416</v>
      </c>
      <c r="K3931" t="s">
        <v>664</v>
      </c>
      <c r="L3931">
        <v>854857.61</v>
      </c>
      <c r="M3931">
        <v>1622908.52</v>
      </c>
      <c r="N3931">
        <v>323404.31</v>
      </c>
      <c r="O3931">
        <v>1299504.21</v>
      </c>
      <c r="P3931" t="s">
        <v>607</v>
      </c>
      <c r="Q3931">
        <v>1299504.21</v>
      </c>
      <c r="R3931">
        <v>15789.3</v>
      </c>
      <c r="S3931">
        <v>323404.31</v>
      </c>
      <c r="T3931" t="s">
        <v>2907</v>
      </c>
      <c r="U3931" s="221">
        <f t="shared" si="123"/>
        <v>0.12995042099999998</v>
      </c>
    </row>
    <row r="3932" spans="1:21" hidden="1">
      <c r="A3932" s="55" t="str">
        <f t="shared" si="122"/>
        <v>Y0DL6.4</v>
      </c>
      <c r="B3932" s="55">
        <f>VLOOKUP(J3932,'Mapping-CITI'!A:E,5,0)</f>
        <v>6.4</v>
      </c>
      <c r="D3932" s="42">
        <v>45016</v>
      </c>
      <c r="E3932" s="42">
        <v>45199</v>
      </c>
      <c r="F3932" t="s">
        <v>2907</v>
      </c>
      <c r="G3932" t="s">
        <v>2935</v>
      </c>
      <c r="H3932">
        <v>4160</v>
      </c>
      <c r="I3932" t="s">
        <v>2778</v>
      </c>
      <c r="J3932">
        <v>440445</v>
      </c>
      <c r="K3932" t="s">
        <v>2596</v>
      </c>
      <c r="L3932">
        <v>3509.31</v>
      </c>
      <c r="M3932">
        <v>13649.23</v>
      </c>
      <c r="N3932">
        <v>13649.23</v>
      </c>
      <c r="O3932">
        <v>0</v>
      </c>
      <c r="P3932" t="s">
        <v>607</v>
      </c>
      <c r="Q3932">
        <v>0</v>
      </c>
      <c r="R3932">
        <v>13649.23</v>
      </c>
      <c r="S3932">
        <v>13649.23</v>
      </c>
      <c r="T3932" t="s">
        <v>2907</v>
      </c>
      <c r="U3932" s="221">
        <f t="shared" si="123"/>
        <v>0</v>
      </c>
    </row>
    <row r="3933" spans="1:21" hidden="1">
      <c r="A3933" s="55" t="str">
        <f t="shared" si="122"/>
        <v>Y0DL6.4</v>
      </c>
      <c r="B3933" s="55">
        <f>VLOOKUP(J3933,'Mapping-CITI'!A:E,5,0)</f>
        <v>6.4</v>
      </c>
      <c r="D3933" s="42">
        <v>45016</v>
      </c>
      <c r="E3933" s="42">
        <v>45199</v>
      </c>
      <c r="F3933" t="s">
        <v>2907</v>
      </c>
      <c r="G3933" t="s">
        <v>2935</v>
      </c>
      <c r="H3933">
        <v>4160</v>
      </c>
      <c r="I3933" t="s">
        <v>2778</v>
      </c>
      <c r="J3933">
        <v>440509</v>
      </c>
      <c r="K3933" t="s">
        <v>2524</v>
      </c>
      <c r="L3933">
        <v>138527.88</v>
      </c>
      <c r="M3933">
        <v>93166.66</v>
      </c>
      <c r="N3933">
        <v>0</v>
      </c>
      <c r="O3933">
        <v>93166.66</v>
      </c>
      <c r="P3933" t="s">
        <v>607</v>
      </c>
      <c r="Q3933">
        <v>93166.66</v>
      </c>
      <c r="R3933">
        <v>0</v>
      </c>
      <c r="S3933">
        <v>0</v>
      </c>
      <c r="T3933" t="s">
        <v>2907</v>
      </c>
      <c r="U3933" s="221">
        <f t="shared" si="123"/>
        <v>9.3166659999999995E-3</v>
      </c>
    </row>
    <row r="3934" spans="1:21" hidden="1">
      <c r="A3934" s="55" t="str">
        <f t="shared" si="122"/>
        <v>Y0DM0</v>
      </c>
      <c r="B3934" s="55">
        <f>VLOOKUP(J3934,'Mapping-CITI'!A:E,5,0)</f>
        <v>0</v>
      </c>
      <c r="D3934" s="42">
        <v>45016</v>
      </c>
      <c r="E3934" s="42">
        <v>45199</v>
      </c>
      <c r="F3934" t="s">
        <v>2908</v>
      </c>
      <c r="G3934" t="s">
        <v>2936</v>
      </c>
      <c r="H3934">
        <v>1210</v>
      </c>
      <c r="I3934" t="s">
        <v>2767</v>
      </c>
      <c r="J3934">
        <v>101101</v>
      </c>
      <c r="K3934" t="s">
        <v>2004</v>
      </c>
      <c r="L3934">
        <v>594932531.12</v>
      </c>
      <c r="M3934">
        <v>192112319.75</v>
      </c>
      <c r="N3934">
        <v>162561613.33000001</v>
      </c>
      <c r="O3934">
        <v>624483237.53999996</v>
      </c>
      <c r="P3934" t="s">
        <v>607</v>
      </c>
      <c r="Q3934">
        <v>624483237.53999996</v>
      </c>
      <c r="R3934">
        <v>0</v>
      </c>
      <c r="S3934">
        <v>0</v>
      </c>
      <c r="T3934" t="s">
        <v>2908</v>
      </c>
      <c r="U3934" s="221">
        <f t="shared" si="123"/>
        <v>2.9550706419999986</v>
      </c>
    </row>
    <row r="3935" spans="1:21" hidden="1">
      <c r="A3935" s="55" t="str">
        <f t="shared" si="122"/>
        <v>Y0DM0</v>
      </c>
      <c r="B3935" s="55">
        <f>VLOOKUP(J3935,'Mapping-CITI'!A:E,5,0)</f>
        <v>0</v>
      </c>
      <c r="D3935" s="42">
        <v>45016</v>
      </c>
      <c r="E3935" s="42">
        <v>45199</v>
      </c>
      <c r="F3935" t="s">
        <v>2908</v>
      </c>
      <c r="G3935" t="s">
        <v>2936</v>
      </c>
      <c r="H3935">
        <v>1210</v>
      </c>
      <c r="I3935" t="s">
        <v>2767</v>
      </c>
      <c r="J3935">
        <v>102104</v>
      </c>
      <c r="K3935" t="s">
        <v>2007</v>
      </c>
      <c r="L3935">
        <v>3035151.52</v>
      </c>
      <c r="M3935">
        <v>256440050.50999999</v>
      </c>
      <c r="N3935">
        <v>251159864.94</v>
      </c>
      <c r="O3935">
        <v>8315337.0899999999</v>
      </c>
      <c r="P3935" t="s">
        <v>607</v>
      </c>
      <c r="Q3935">
        <v>8315337.0899999999</v>
      </c>
      <c r="R3935">
        <v>0</v>
      </c>
      <c r="S3935">
        <v>0</v>
      </c>
      <c r="T3935" t="s">
        <v>2908</v>
      </c>
      <c r="U3935" s="221">
        <f t="shared" si="123"/>
        <v>0.52801855699999933</v>
      </c>
    </row>
    <row r="3936" spans="1:21" hidden="1">
      <c r="A3936" s="55" t="str">
        <f t="shared" si="122"/>
        <v>Y0DM0</v>
      </c>
      <c r="B3936" s="55">
        <f>VLOOKUP(J3936,'Mapping-CITI'!A:E,5,0)</f>
        <v>0</v>
      </c>
      <c r="D3936" s="42">
        <v>45016</v>
      </c>
      <c r="E3936" s="42">
        <v>45199</v>
      </c>
      <c r="F3936" t="s">
        <v>2908</v>
      </c>
      <c r="G3936" t="s">
        <v>2936</v>
      </c>
      <c r="H3936">
        <v>1700</v>
      </c>
      <c r="I3936" t="s">
        <v>2768</v>
      </c>
      <c r="J3936">
        <v>106103</v>
      </c>
      <c r="K3936" t="s">
        <v>2783</v>
      </c>
      <c r="L3936">
        <v>15259.82</v>
      </c>
      <c r="M3936">
        <v>67945.56</v>
      </c>
      <c r="N3936">
        <v>41412.93</v>
      </c>
      <c r="O3936">
        <v>41792.449999999997</v>
      </c>
      <c r="P3936" t="s">
        <v>607</v>
      </c>
      <c r="Q3936">
        <v>41792.449999999997</v>
      </c>
      <c r="R3936">
        <v>67945.56</v>
      </c>
      <c r="S3936">
        <v>41412.93</v>
      </c>
      <c r="T3936" t="s">
        <v>2908</v>
      </c>
      <c r="U3936" s="221">
        <f t="shared" si="123"/>
        <v>2.6532629999999999E-3</v>
      </c>
    </row>
    <row r="3937" spans="1:21" hidden="1">
      <c r="A3937" s="55" t="str">
        <f t="shared" si="122"/>
        <v>Y0DMIgnore</v>
      </c>
      <c r="B3937" s="55" t="str">
        <f>VLOOKUP(J3937,'Mapping-CITI'!A:E,5,0)</f>
        <v>Ignore</v>
      </c>
      <c r="D3937" s="42">
        <v>45016</v>
      </c>
      <c r="E3937" s="42">
        <v>45199</v>
      </c>
      <c r="F3937" t="s">
        <v>2908</v>
      </c>
      <c r="G3937" t="s">
        <v>2936</v>
      </c>
      <c r="H3937">
        <v>1700</v>
      </c>
      <c r="I3937" t="s">
        <v>2768</v>
      </c>
      <c r="J3937">
        <v>106106</v>
      </c>
      <c r="K3937" t="s">
        <v>2784</v>
      </c>
      <c r="L3937">
        <v>516.36</v>
      </c>
      <c r="M3937">
        <v>1293.57</v>
      </c>
      <c r="N3937">
        <v>742.48</v>
      </c>
      <c r="O3937">
        <v>1067.45</v>
      </c>
      <c r="P3937" t="s">
        <v>607</v>
      </c>
      <c r="Q3937">
        <v>1067.45</v>
      </c>
      <c r="R3937">
        <v>1293.57</v>
      </c>
      <c r="S3937">
        <v>742.48</v>
      </c>
      <c r="T3937" t="s">
        <v>2908</v>
      </c>
      <c r="U3937" s="221">
        <f t="shared" si="123"/>
        <v>5.510899999999999E-5</v>
      </c>
    </row>
    <row r="3938" spans="1:21" hidden="1">
      <c r="A3938" s="55" t="str">
        <f t="shared" si="122"/>
        <v>Y0DM0</v>
      </c>
      <c r="B3938" s="55">
        <f>VLOOKUP(J3938,'Mapping-CITI'!A:E,5,0)</f>
        <v>0</v>
      </c>
      <c r="D3938" s="42">
        <v>45016</v>
      </c>
      <c r="E3938" s="42">
        <v>45199</v>
      </c>
      <c r="F3938" t="s">
        <v>2908</v>
      </c>
      <c r="G3938" t="s">
        <v>2936</v>
      </c>
      <c r="H3938">
        <v>1400</v>
      </c>
      <c r="I3938" t="s">
        <v>2773</v>
      </c>
      <c r="J3938">
        <v>107106</v>
      </c>
      <c r="K3938" t="s">
        <v>2753</v>
      </c>
      <c r="L3938">
        <v>-0.02</v>
      </c>
      <c r="M3938">
        <v>0</v>
      </c>
      <c r="N3938">
        <v>0</v>
      </c>
      <c r="O3938">
        <v>-0.02</v>
      </c>
      <c r="P3938" t="s">
        <v>607</v>
      </c>
      <c r="Q3938">
        <v>-0.02</v>
      </c>
      <c r="R3938">
        <v>0</v>
      </c>
      <c r="S3938">
        <v>0</v>
      </c>
      <c r="T3938" t="s">
        <v>2908</v>
      </c>
      <c r="U3938" s="221">
        <f t="shared" si="123"/>
        <v>0</v>
      </c>
    </row>
    <row r="3939" spans="1:21" hidden="1">
      <c r="A3939" s="55" t="str">
        <f t="shared" si="122"/>
        <v>Y0DM0</v>
      </c>
      <c r="B3939" s="55">
        <f>VLOOKUP(J3939,'Mapping-CITI'!A:E,5,0)</f>
        <v>0</v>
      </c>
      <c r="D3939" s="42">
        <v>45016</v>
      </c>
      <c r="E3939" s="42">
        <v>45199</v>
      </c>
      <c r="F3939" t="s">
        <v>2908</v>
      </c>
      <c r="G3939" t="s">
        <v>2936</v>
      </c>
      <c r="H3939">
        <v>1400</v>
      </c>
      <c r="I3939" t="s">
        <v>2773</v>
      </c>
      <c r="J3939">
        <v>107111</v>
      </c>
      <c r="K3939" t="s">
        <v>2016</v>
      </c>
      <c r="L3939">
        <v>40827.5</v>
      </c>
      <c r="M3939">
        <v>6528183.3499999996</v>
      </c>
      <c r="N3939">
        <v>6453290.8499999996</v>
      </c>
      <c r="O3939">
        <v>115720</v>
      </c>
      <c r="P3939" t="s">
        <v>607</v>
      </c>
      <c r="Q3939">
        <v>115720</v>
      </c>
      <c r="R3939">
        <v>0</v>
      </c>
      <c r="S3939">
        <v>0</v>
      </c>
      <c r="T3939" t="s">
        <v>2908</v>
      </c>
      <c r="U3939" s="221">
        <f t="shared" si="123"/>
        <v>7.4892500000000002E-3</v>
      </c>
    </row>
    <row r="3940" spans="1:21" hidden="1">
      <c r="A3940" s="55" t="str">
        <f t="shared" si="122"/>
        <v>Y0DM0</v>
      </c>
      <c r="B3940" s="55">
        <f>VLOOKUP(J3940,'Mapping-CITI'!A:E,5,0)</f>
        <v>0</v>
      </c>
      <c r="D3940" s="42">
        <v>45016</v>
      </c>
      <c r="E3940" s="42">
        <v>45199</v>
      </c>
      <c r="F3940" t="s">
        <v>2908</v>
      </c>
      <c r="G3940" t="s">
        <v>2936</v>
      </c>
      <c r="H3940">
        <v>1230</v>
      </c>
      <c r="I3940" t="s">
        <v>2772</v>
      </c>
      <c r="J3940">
        <v>111126</v>
      </c>
      <c r="K3940" t="s">
        <v>2022</v>
      </c>
      <c r="L3940">
        <v>583.48</v>
      </c>
      <c r="M3940">
        <v>2508.64</v>
      </c>
      <c r="N3940">
        <v>0</v>
      </c>
      <c r="O3940">
        <v>3092.12</v>
      </c>
      <c r="P3940" t="s">
        <v>607</v>
      </c>
      <c r="Q3940">
        <v>3092.12</v>
      </c>
      <c r="R3940">
        <v>0</v>
      </c>
      <c r="S3940">
        <v>0</v>
      </c>
      <c r="T3940" t="s">
        <v>2908</v>
      </c>
      <c r="U3940" s="221">
        <f t="shared" si="123"/>
        <v>2.50864E-4</v>
      </c>
    </row>
    <row r="3941" spans="1:21" hidden="1">
      <c r="A3941" s="55" t="str">
        <f t="shared" si="122"/>
        <v>Y0DM0</v>
      </c>
      <c r="B3941" s="55">
        <f>VLOOKUP(J3941,'Mapping-CITI'!A:E,5,0)</f>
        <v>0</v>
      </c>
      <c r="D3941" s="42">
        <v>45016</v>
      </c>
      <c r="E3941" s="42">
        <v>45199</v>
      </c>
      <c r="F3941" t="s">
        <v>2908</v>
      </c>
      <c r="G3941" t="s">
        <v>2936</v>
      </c>
      <c r="H3941">
        <v>1400</v>
      </c>
      <c r="I3941" t="s">
        <v>2773</v>
      </c>
      <c r="J3941">
        <v>111137</v>
      </c>
      <c r="K3941" t="s">
        <v>2027</v>
      </c>
      <c r="L3941">
        <v>0.01</v>
      </c>
      <c r="M3941">
        <v>4797.9799999999996</v>
      </c>
      <c r="N3941">
        <v>4797.9799999999996</v>
      </c>
      <c r="O3941">
        <v>0.01</v>
      </c>
      <c r="P3941" t="s">
        <v>607</v>
      </c>
      <c r="Q3941">
        <v>0.01</v>
      </c>
      <c r="R3941">
        <v>4797.9799999999996</v>
      </c>
      <c r="S3941">
        <v>4797.9799999999996</v>
      </c>
      <c r="T3941" t="s">
        <v>2908</v>
      </c>
      <c r="U3941" s="221">
        <f t="shared" si="123"/>
        <v>0</v>
      </c>
    </row>
    <row r="3942" spans="1:21" hidden="1">
      <c r="A3942" s="55" t="str">
        <f t="shared" si="122"/>
        <v>Y0DM0</v>
      </c>
      <c r="B3942" s="55">
        <f>VLOOKUP(J3942,'Mapping-CITI'!A:E,5,0)</f>
        <v>0</v>
      </c>
      <c r="D3942" s="42">
        <v>45016</v>
      </c>
      <c r="E3942" s="42">
        <v>45199</v>
      </c>
      <c r="F3942" t="s">
        <v>2908</v>
      </c>
      <c r="G3942" t="s">
        <v>2936</v>
      </c>
      <c r="H3942">
        <v>1400</v>
      </c>
      <c r="I3942" t="s">
        <v>2773</v>
      </c>
      <c r="J3942">
        <v>111181</v>
      </c>
      <c r="K3942" t="s">
        <v>2028</v>
      </c>
      <c r="L3942">
        <v>16708.21</v>
      </c>
      <c r="M3942">
        <v>0</v>
      </c>
      <c r="N3942">
        <v>0</v>
      </c>
      <c r="O3942">
        <v>16708.21</v>
      </c>
      <c r="P3942" t="s">
        <v>607</v>
      </c>
      <c r="Q3942">
        <v>16708.21</v>
      </c>
      <c r="R3942">
        <v>0</v>
      </c>
      <c r="S3942">
        <v>0</v>
      </c>
      <c r="T3942" t="s">
        <v>2908</v>
      </c>
      <c r="U3942" s="221">
        <f t="shared" si="123"/>
        <v>0</v>
      </c>
    </row>
    <row r="3943" spans="1:21" hidden="1">
      <c r="A3943" s="55" t="str">
        <f t="shared" si="122"/>
        <v>Y0DM0</v>
      </c>
      <c r="B3943" s="55">
        <f>VLOOKUP(J3943,'Mapping-CITI'!A:E,5,0)</f>
        <v>0</v>
      </c>
      <c r="D3943" s="42">
        <v>45016</v>
      </c>
      <c r="E3943" s="42">
        <v>45199</v>
      </c>
      <c r="F3943" t="s">
        <v>2908</v>
      </c>
      <c r="G3943" t="s">
        <v>2936</v>
      </c>
      <c r="H3943">
        <v>1400</v>
      </c>
      <c r="I3943" t="s">
        <v>2773</v>
      </c>
      <c r="J3943">
        <v>111220</v>
      </c>
      <c r="K3943" t="s">
        <v>2655</v>
      </c>
      <c r="L3943">
        <v>8130000</v>
      </c>
      <c r="M3943">
        <v>1448132000</v>
      </c>
      <c r="N3943">
        <v>1446434300</v>
      </c>
      <c r="O3943">
        <v>9827700</v>
      </c>
      <c r="P3943" t="s">
        <v>607</v>
      </c>
      <c r="Q3943">
        <v>9827700</v>
      </c>
      <c r="R3943">
        <v>1448132000</v>
      </c>
      <c r="S3943">
        <v>1446434300</v>
      </c>
      <c r="T3943" t="s">
        <v>2908</v>
      </c>
      <c r="U3943" s="221">
        <f t="shared" si="123"/>
        <v>0.16977</v>
      </c>
    </row>
    <row r="3944" spans="1:21" hidden="1">
      <c r="A3944" s="55" t="str">
        <f t="shared" si="122"/>
        <v>Y0DM0</v>
      </c>
      <c r="B3944" s="55">
        <f>VLOOKUP(J3944,'Mapping-CITI'!A:E,5,0)</f>
        <v>0</v>
      </c>
      <c r="D3944" s="42">
        <v>45016</v>
      </c>
      <c r="E3944" s="42">
        <v>45199</v>
      </c>
      <c r="F3944" t="s">
        <v>2908</v>
      </c>
      <c r="G3944" t="s">
        <v>2936</v>
      </c>
      <c r="H3944">
        <v>1400</v>
      </c>
      <c r="I3944" t="s">
        <v>2773</v>
      </c>
      <c r="J3944">
        <v>111221</v>
      </c>
      <c r="K3944" t="s">
        <v>2656</v>
      </c>
      <c r="L3944">
        <v>-8130000</v>
      </c>
      <c r="M3944">
        <v>1446434300</v>
      </c>
      <c r="N3944">
        <v>1448132000</v>
      </c>
      <c r="O3944">
        <v>-9827700</v>
      </c>
      <c r="P3944" t="s">
        <v>607</v>
      </c>
      <c r="Q3944">
        <v>-9827700</v>
      </c>
      <c r="R3944">
        <v>1446434300</v>
      </c>
      <c r="S3944">
        <v>1448132000</v>
      </c>
      <c r="T3944" t="s">
        <v>2908</v>
      </c>
      <c r="U3944" s="221">
        <f t="shared" si="123"/>
        <v>-0.16977</v>
      </c>
    </row>
    <row r="3945" spans="1:21" hidden="1">
      <c r="A3945" s="55" t="str">
        <f t="shared" si="122"/>
        <v>Y0DM0</v>
      </c>
      <c r="B3945" s="55">
        <f>VLOOKUP(J3945,'Mapping-CITI'!A:E,5,0)</f>
        <v>0</v>
      </c>
      <c r="D3945" s="42">
        <v>45016</v>
      </c>
      <c r="E3945" s="42">
        <v>45199</v>
      </c>
      <c r="F3945" t="s">
        <v>2908</v>
      </c>
      <c r="G3945" t="s">
        <v>2936</v>
      </c>
      <c r="H3945">
        <v>1700</v>
      </c>
      <c r="I3945" t="s">
        <v>2768</v>
      </c>
      <c r="J3945">
        <v>141017</v>
      </c>
      <c r="K3945" t="s">
        <v>2035</v>
      </c>
      <c r="L3945">
        <v>0</v>
      </c>
      <c r="M3945">
        <v>1615050</v>
      </c>
      <c r="N3945">
        <v>1615050</v>
      </c>
      <c r="O3945">
        <v>0</v>
      </c>
      <c r="P3945" t="s">
        <v>607</v>
      </c>
      <c r="Q3945">
        <v>0</v>
      </c>
      <c r="R3945">
        <v>1615050</v>
      </c>
      <c r="S3945">
        <v>1615050</v>
      </c>
      <c r="T3945" t="s">
        <v>2908</v>
      </c>
      <c r="U3945" s="221">
        <f t="shared" si="123"/>
        <v>0</v>
      </c>
    </row>
    <row r="3946" spans="1:21" hidden="1">
      <c r="A3946" s="55" t="str">
        <f t="shared" si="122"/>
        <v>Y0DMIgnore</v>
      </c>
      <c r="B3946" s="55" t="str">
        <f>VLOOKUP(J3946,'Mapping-CITI'!A:E,5,0)</f>
        <v>Ignore</v>
      </c>
      <c r="D3946" s="42">
        <v>45016</v>
      </c>
      <c r="E3946" s="42">
        <v>45199</v>
      </c>
      <c r="F3946" t="s">
        <v>2908</v>
      </c>
      <c r="G3946" t="s">
        <v>2936</v>
      </c>
      <c r="H3946">
        <v>1700</v>
      </c>
      <c r="I3946" t="s">
        <v>2768</v>
      </c>
      <c r="J3946">
        <v>141258</v>
      </c>
      <c r="K3946" t="s">
        <v>3364</v>
      </c>
      <c r="L3946">
        <v>0</v>
      </c>
      <c r="M3946">
        <v>276006</v>
      </c>
      <c r="N3946">
        <v>276006</v>
      </c>
      <c r="O3946">
        <v>0</v>
      </c>
      <c r="P3946" t="s">
        <v>607</v>
      </c>
      <c r="Q3946">
        <v>0</v>
      </c>
      <c r="R3946">
        <v>276006</v>
      </c>
      <c r="S3946">
        <v>276006</v>
      </c>
      <c r="T3946" t="s">
        <v>2908</v>
      </c>
      <c r="U3946" s="221">
        <f t="shared" si="123"/>
        <v>0</v>
      </c>
    </row>
    <row r="3947" spans="1:21" hidden="1">
      <c r="A3947" s="55" t="str">
        <f t="shared" si="122"/>
        <v>Y0DM0</v>
      </c>
      <c r="B3947" s="55">
        <f>VLOOKUP(J3947,'Mapping-CITI'!A:E,5,0)</f>
        <v>0</v>
      </c>
      <c r="D3947" s="42">
        <v>45016</v>
      </c>
      <c r="E3947" s="42">
        <v>45199</v>
      </c>
      <c r="F3947" t="s">
        <v>2908</v>
      </c>
      <c r="G3947" t="s">
        <v>2936</v>
      </c>
      <c r="H3947">
        <v>1700</v>
      </c>
      <c r="I3947" t="s">
        <v>2768</v>
      </c>
      <c r="J3947">
        <v>141280</v>
      </c>
      <c r="K3947" t="s">
        <v>2036</v>
      </c>
      <c r="L3947">
        <v>122303.88</v>
      </c>
      <c r="M3947">
        <v>424779583.88999999</v>
      </c>
      <c r="N3947">
        <v>424896197.68000001</v>
      </c>
      <c r="O3947">
        <v>5690.09</v>
      </c>
      <c r="P3947" t="s">
        <v>607</v>
      </c>
      <c r="Q3947">
        <v>5690.09</v>
      </c>
      <c r="R3947">
        <v>99044203.099999994</v>
      </c>
      <c r="S3947">
        <v>86705659.620000005</v>
      </c>
      <c r="T3947" t="s">
        <v>2908</v>
      </c>
      <c r="U3947" s="221">
        <f t="shared" si="123"/>
        <v>-1.1661379000002145E-2</v>
      </c>
    </row>
    <row r="3948" spans="1:21" hidden="1">
      <c r="A3948" s="55" t="str">
        <f t="shared" si="122"/>
        <v>Y0DM0</v>
      </c>
      <c r="B3948" s="55">
        <f>VLOOKUP(J3948,'Mapping-CITI'!A:E,5,0)</f>
        <v>0</v>
      </c>
      <c r="D3948" s="42">
        <v>45016</v>
      </c>
      <c r="E3948" s="42">
        <v>45199</v>
      </c>
      <c r="F3948" t="s">
        <v>2908</v>
      </c>
      <c r="G3948" t="s">
        <v>2936</v>
      </c>
      <c r="H3948">
        <v>1700</v>
      </c>
      <c r="I3948" t="s">
        <v>2768</v>
      </c>
      <c r="J3948">
        <v>141382</v>
      </c>
      <c r="K3948" t="s">
        <v>2052</v>
      </c>
      <c r="L3948">
        <v>0</v>
      </c>
      <c r="M3948">
        <v>53700922.590000004</v>
      </c>
      <c r="N3948">
        <v>53700922.590000004</v>
      </c>
      <c r="O3948">
        <v>0</v>
      </c>
      <c r="P3948" t="s">
        <v>607</v>
      </c>
      <c r="Q3948">
        <v>0</v>
      </c>
      <c r="R3948">
        <v>53700922.590000004</v>
      </c>
      <c r="S3948">
        <v>53700922.590000004</v>
      </c>
      <c r="T3948" t="s">
        <v>2908</v>
      </c>
      <c r="U3948" s="221">
        <f t="shared" si="123"/>
        <v>0</v>
      </c>
    </row>
    <row r="3949" spans="1:21" hidden="1">
      <c r="A3949" s="55" t="str">
        <f t="shared" si="122"/>
        <v>Y0DM0</v>
      </c>
      <c r="B3949" s="55">
        <f>VLOOKUP(J3949,'Mapping-CITI'!A:E,5,0)</f>
        <v>0</v>
      </c>
      <c r="D3949" s="42">
        <v>45016</v>
      </c>
      <c r="E3949" s="42">
        <v>45199</v>
      </c>
      <c r="F3949" t="s">
        <v>2908</v>
      </c>
      <c r="G3949" t="s">
        <v>2936</v>
      </c>
      <c r="H3949">
        <v>1700</v>
      </c>
      <c r="I3949" t="s">
        <v>2768</v>
      </c>
      <c r="J3949">
        <v>141398</v>
      </c>
      <c r="K3949" t="s">
        <v>2911</v>
      </c>
      <c r="L3949">
        <v>0</v>
      </c>
      <c r="M3949">
        <v>4797.9799999999996</v>
      </c>
      <c r="N3949">
        <v>4797.9799999999996</v>
      </c>
      <c r="O3949">
        <v>0</v>
      </c>
      <c r="P3949" t="s">
        <v>607</v>
      </c>
      <c r="Q3949">
        <v>0</v>
      </c>
      <c r="R3949">
        <v>4797.9799999999996</v>
      </c>
      <c r="S3949">
        <v>4797.9799999999996</v>
      </c>
      <c r="T3949" t="s">
        <v>2908</v>
      </c>
      <c r="U3949" s="221">
        <f t="shared" si="123"/>
        <v>0</v>
      </c>
    </row>
    <row r="3950" spans="1:21" hidden="1">
      <c r="A3950" s="55" t="str">
        <f t="shared" si="122"/>
        <v>Y0DM0</v>
      </c>
      <c r="B3950" s="55">
        <f>VLOOKUP(J3950,'Mapping-CITI'!A:E,5,0)</f>
        <v>0</v>
      </c>
      <c r="D3950" s="42">
        <v>45016</v>
      </c>
      <c r="E3950" s="42">
        <v>45199</v>
      </c>
      <c r="F3950" t="s">
        <v>2908</v>
      </c>
      <c r="G3950" t="s">
        <v>2936</v>
      </c>
      <c r="H3950">
        <v>1700</v>
      </c>
      <c r="I3950" t="s">
        <v>2768</v>
      </c>
      <c r="J3950">
        <v>141399</v>
      </c>
      <c r="K3950" t="s">
        <v>2912</v>
      </c>
      <c r="L3950">
        <v>0</v>
      </c>
      <c r="M3950">
        <v>2793800</v>
      </c>
      <c r="N3950">
        <v>2795300</v>
      </c>
      <c r="O3950">
        <v>-1500</v>
      </c>
      <c r="P3950" t="s">
        <v>607</v>
      </c>
      <c r="Q3950">
        <v>-1500</v>
      </c>
      <c r="R3950">
        <v>2793800</v>
      </c>
      <c r="S3950">
        <v>2795300</v>
      </c>
      <c r="T3950" t="s">
        <v>2908</v>
      </c>
      <c r="U3950" s="221">
        <f t="shared" si="123"/>
        <v>-1.4999999999999999E-4</v>
      </c>
    </row>
    <row r="3951" spans="1:21" hidden="1">
      <c r="A3951" s="55" t="str">
        <f t="shared" si="122"/>
        <v>Y0DM0</v>
      </c>
      <c r="B3951" s="55">
        <f>VLOOKUP(J3951,'Mapping-CITI'!A:E,5,0)</f>
        <v>0</v>
      </c>
      <c r="D3951" s="42">
        <v>45016</v>
      </c>
      <c r="E3951" s="42">
        <v>45199</v>
      </c>
      <c r="F3951" t="s">
        <v>2908</v>
      </c>
      <c r="G3951" t="s">
        <v>2936</v>
      </c>
      <c r="H3951">
        <v>1700</v>
      </c>
      <c r="I3951" t="s">
        <v>2768</v>
      </c>
      <c r="J3951">
        <v>141647</v>
      </c>
      <c r="K3951" t="s">
        <v>2073</v>
      </c>
      <c r="L3951">
        <v>0</v>
      </c>
      <c r="M3951">
        <v>300000</v>
      </c>
      <c r="N3951">
        <v>300000</v>
      </c>
      <c r="O3951">
        <v>0</v>
      </c>
      <c r="P3951" t="s">
        <v>607</v>
      </c>
      <c r="Q3951">
        <v>0</v>
      </c>
      <c r="R3951">
        <v>300000</v>
      </c>
      <c r="S3951">
        <v>300000</v>
      </c>
      <c r="T3951" t="s">
        <v>2908</v>
      </c>
      <c r="U3951" s="221">
        <f t="shared" si="123"/>
        <v>0</v>
      </c>
    </row>
    <row r="3952" spans="1:21" hidden="1">
      <c r="A3952" s="55" t="str">
        <f t="shared" si="122"/>
        <v>Y0DM0</v>
      </c>
      <c r="B3952" s="55">
        <f>VLOOKUP(J3952,'Mapping-CITI'!A:E,5,0)</f>
        <v>0</v>
      </c>
      <c r="D3952" s="42">
        <v>45016</v>
      </c>
      <c r="E3952" s="42">
        <v>45199</v>
      </c>
      <c r="F3952" t="s">
        <v>2908</v>
      </c>
      <c r="G3952" t="s">
        <v>2936</v>
      </c>
      <c r="H3952">
        <v>1700</v>
      </c>
      <c r="I3952" t="s">
        <v>2768</v>
      </c>
      <c r="J3952">
        <v>141653</v>
      </c>
      <c r="K3952" t="s">
        <v>2074</v>
      </c>
      <c r="L3952">
        <v>-31202</v>
      </c>
      <c r="M3952">
        <v>1488436</v>
      </c>
      <c r="N3952">
        <v>1487234</v>
      </c>
      <c r="O3952">
        <v>-30000</v>
      </c>
      <c r="P3952" t="s">
        <v>607</v>
      </c>
      <c r="Q3952">
        <v>-30000</v>
      </c>
      <c r="R3952">
        <v>1488436</v>
      </c>
      <c r="S3952">
        <v>1487234</v>
      </c>
      <c r="T3952" t="s">
        <v>2908</v>
      </c>
      <c r="U3952" s="221">
        <f t="shared" si="123"/>
        <v>1.2019999999999999E-4</v>
      </c>
    </row>
    <row r="3953" spans="1:21" hidden="1">
      <c r="A3953" s="55" t="str">
        <f t="shared" si="122"/>
        <v>Y0DM0</v>
      </c>
      <c r="B3953" s="55">
        <f>VLOOKUP(J3953,'Mapping-CITI'!A:E,5,0)</f>
        <v>0</v>
      </c>
      <c r="D3953" s="42">
        <v>45016</v>
      </c>
      <c r="E3953" s="42">
        <v>45199</v>
      </c>
      <c r="F3953" t="s">
        <v>2908</v>
      </c>
      <c r="G3953" t="s">
        <v>2936</v>
      </c>
      <c r="H3953">
        <v>1700</v>
      </c>
      <c r="I3953" t="s">
        <v>2768</v>
      </c>
      <c r="J3953">
        <v>141724</v>
      </c>
      <c r="K3953" t="s">
        <v>2076</v>
      </c>
      <c r="L3953">
        <v>0</v>
      </c>
      <c r="M3953">
        <v>4599016</v>
      </c>
      <c r="N3953">
        <v>4599016</v>
      </c>
      <c r="O3953">
        <v>0</v>
      </c>
      <c r="P3953" t="s">
        <v>607</v>
      </c>
      <c r="Q3953">
        <v>0</v>
      </c>
      <c r="R3953">
        <v>4599016</v>
      </c>
      <c r="S3953">
        <v>4599016</v>
      </c>
      <c r="T3953" t="s">
        <v>2908</v>
      </c>
      <c r="U3953" s="221">
        <f t="shared" si="123"/>
        <v>0</v>
      </c>
    </row>
    <row r="3954" spans="1:21" hidden="1">
      <c r="A3954" s="55" t="str">
        <f t="shared" si="122"/>
        <v>Y0DM0</v>
      </c>
      <c r="B3954" s="55">
        <f>VLOOKUP(J3954,'Mapping-CITI'!A:E,5,0)</f>
        <v>0</v>
      </c>
      <c r="D3954" s="42">
        <v>45016</v>
      </c>
      <c r="E3954" s="42">
        <v>45199</v>
      </c>
      <c r="F3954" t="s">
        <v>2908</v>
      </c>
      <c r="G3954" t="s">
        <v>2936</v>
      </c>
      <c r="H3954">
        <v>1700</v>
      </c>
      <c r="I3954" t="s">
        <v>2768</v>
      </c>
      <c r="J3954">
        <v>141744</v>
      </c>
      <c r="K3954" t="s">
        <v>2087</v>
      </c>
      <c r="L3954">
        <v>0</v>
      </c>
      <c r="M3954">
        <v>126131380.87</v>
      </c>
      <c r="N3954">
        <v>126131380.87</v>
      </c>
      <c r="O3954">
        <v>0</v>
      </c>
      <c r="P3954" t="s">
        <v>607</v>
      </c>
      <c r="Q3954">
        <v>0</v>
      </c>
      <c r="R3954">
        <v>126131380.87</v>
      </c>
      <c r="S3954">
        <v>126131380.87</v>
      </c>
      <c r="T3954" t="s">
        <v>2908</v>
      </c>
      <c r="U3954" s="221">
        <f t="shared" si="123"/>
        <v>0</v>
      </c>
    </row>
    <row r="3955" spans="1:21" hidden="1">
      <c r="A3955" s="55" t="str">
        <f t="shared" si="122"/>
        <v>Y0DM0</v>
      </c>
      <c r="B3955" s="55">
        <f>VLOOKUP(J3955,'Mapping-CITI'!A:E,5,0)</f>
        <v>0</v>
      </c>
      <c r="D3955" s="42">
        <v>45016</v>
      </c>
      <c r="E3955" s="42">
        <v>45199</v>
      </c>
      <c r="F3955" t="s">
        <v>2908</v>
      </c>
      <c r="G3955" t="s">
        <v>2936</v>
      </c>
      <c r="H3955">
        <v>1700</v>
      </c>
      <c r="I3955" t="s">
        <v>2768</v>
      </c>
      <c r="J3955">
        <v>141754</v>
      </c>
      <c r="K3955" t="s">
        <v>2096</v>
      </c>
      <c r="L3955">
        <v>0</v>
      </c>
      <c r="M3955">
        <v>575000</v>
      </c>
      <c r="N3955">
        <v>575000</v>
      </c>
      <c r="O3955">
        <v>0</v>
      </c>
      <c r="P3955" t="s">
        <v>607</v>
      </c>
      <c r="Q3955">
        <v>0</v>
      </c>
      <c r="R3955">
        <v>575000</v>
      </c>
      <c r="S3955">
        <v>575000</v>
      </c>
      <c r="T3955" t="s">
        <v>2908</v>
      </c>
      <c r="U3955" s="221">
        <f t="shared" si="123"/>
        <v>0</v>
      </c>
    </row>
    <row r="3956" spans="1:21" hidden="1">
      <c r="A3956" s="55" t="str">
        <f t="shared" si="122"/>
        <v>Y0DM0</v>
      </c>
      <c r="B3956" s="55">
        <f>VLOOKUP(J3956,'Mapping-CITI'!A:E,5,0)</f>
        <v>0</v>
      </c>
      <c r="D3956" s="42">
        <v>45016</v>
      </c>
      <c r="E3956" s="42">
        <v>45199</v>
      </c>
      <c r="F3956" t="s">
        <v>2908</v>
      </c>
      <c r="G3956" t="s">
        <v>2936</v>
      </c>
      <c r="H3956">
        <v>1700</v>
      </c>
      <c r="I3956" t="s">
        <v>2768</v>
      </c>
      <c r="J3956">
        <v>141769</v>
      </c>
      <c r="K3956" t="s">
        <v>2105</v>
      </c>
      <c r="L3956">
        <v>0</v>
      </c>
      <c r="M3956">
        <v>965200</v>
      </c>
      <c r="N3956">
        <v>965200</v>
      </c>
      <c r="O3956">
        <v>0</v>
      </c>
      <c r="P3956" t="s">
        <v>607</v>
      </c>
      <c r="Q3956">
        <v>0</v>
      </c>
      <c r="R3956">
        <v>965200</v>
      </c>
      <c r="S3956">
        <v>965200</v>
      </c>
      <c r="T3956" t="s">
        <v>2908</v>
      </c>
      <c r="U3956" s="221">
        <f t="shared" si="123"/>
        <v>0</v>
      </c>
    </row>
    <row r="3957" spans="1:21" hidden="1">
      <c r="A3957" s="55" t="str">
        <f t="shared" si="122"/>
        <v>Y0DM0</v>
      </c>
      <c r="B3957" s="55">
        <f>VLOOKUP(J3957,'Mapping-CITI'!A:E,5,0)</f>
        <v>0</v>
      </c>
      <c r="D3957" s="42">
        <v>45016</v>
      </c>
      <c r="E3957" s="42">
        <v>45199</v>
      </c>
      <c r="F3957" t="s">
        <v>2908</v>
      </c>
      <c r="G3957" t="s">
        <v>2936</v>
      </c>
      <c r="H3957">
        <v>1700</v>
      </c>
      <c r="I3957" t="s">
        <v>2768</v>
      </c>
      <c r="J3957">
        <v>141779</v>
      </c>
      <c r="K3957" t="s">
        <v>2114</v>
      </c>
      <c r="L3957">
        <v>-11000</v>
      </c>
      <c r="M3957">
        <v>32656004</v>
      </c>
      <c r="N3957">
        <v>32674504</v>
      </c>
      <c r="O3957">
        <v>-29500</v>
      </c>
      <c r="P3957" t="s">
        <v>607</v>
      </c>
      <c r="Q3957">
        <v>-29500</v>
      </c>
      <c r="R3957">
        <v>32656004</v>
      </c>
      <c r="S3957">
        <v>32674504</v>
      </c>
      <c r="T3957" t="s">
        <v>2908</v>
      </c>
      <c r="U3957" s="221">
        <f t="shared" si="123"/>
        <v>-1.8500000000000001E-3</v>
      </c>
    </row>
    <row r="3958" spans="1:21" hidden="1">
      <c r="A3958" s="55" t="str">
        <f t="shared" si="122"/>
        <v>Y0DMIgnore</v>
      </c>
      <c r="B3958" s="55" t="str">
        <f>VLOOKUP(J3958,'Mapping-CITI'!A:E,5,0)</f>
        <v>Ignore</v>
      </c>
      <c r="D3958" s="42">
        <v>45016</v>
      </c>
      <c r="E3958" s="42">
        <v>45199</v>
      </c>
      <c r="F3958" t="s">
        <v>2908</v>
      </c>
      <c r="G3958" t="s">
        <v>2936</v>
      </c>
      <c r="H3958">
        <v>1700</v>
      </c>
      <c r="I3958" t="s">
        <v>2768</v>
      </c>
      <c r="J3958">
        <v>141794</v>
      </c>
      <c r="K3958" t="s">
        <v>3365</v>
      </c>
      <c r="L3958">
        <v>0</v>
      </c>
      <c r="M3958">
        <v>185505</v>
      </c>
      <c r="N3958">
        <v>185505</v>
      </c>
      <c r="O3958">
        <v>0</v>
      </c>
      <c r="P3958" t="s">
        <v>607</v>
      </c>
      <c r="Q3958">
        <v>0</v>
      </c>
      <c r="R3958">
        <v>185505</v>
      </c>
      <c r="S3958">
        <v>185505</v>
      </c>
      <c r="T3958" t="s">
        <v>2908</v>
      </c>
      <c r="U3958" s="221">
        <f t="shared" si="123"/>
        <v>0</v>
      </c>
    </row>
    <row r="3959" spans="1:21" hidden="1">
      <c r="A3959" s="55" t="str">
        <f t="shared" si="122"/>
        <v>Y0DMIgnore</v>
      </c>
      <c r="B3959" s="55" t="str">
        <f>VLOOKUP(J3959,'Mapping-CITI'!A:E,5,0)</f>
        <v>Ignore</v>
      </c>
      <c r="D3959" s="42">
        <v>45016</v>
      </c>
      <c r="E3959" s="42">
        <v>45199</v>
      </c>
      <c r="F3959" t="s">
        <v>2908</v>
      </c>
      <c r="G3959" t="s">
        <v>2936</v>
      </c>
      <c r="H3959">
        <v>1700</v>
      </c>
      <c r="I3959" t="s">
        <v>2768</v>
      </c>
      <c r="J3959">
        <v>141865</v>
      </c>
      <c r="K3959" t="s">
        <v>3366</v>
      </c>
      <c r="L3959">
        <v>0</v>
      </c>
      <c r="M3959">
        <v>254305</v>
      </c>
      <c r="N3959">
        <v>254305</v>
      </c>
      <c r="O3959">
        <v>0</v>
      </c>
      <c r="P3959" t="s">
        <v>607</v>
      </c>
      <c r="Q3959">
        <v>0</v>
      </c>
      <c r="R3959">
        <v>254305</v>
      </c>
      <c r="S3959">
        <v>254305</v>
      </c>
      <c r="T3959" t="s">
        <v>2908</v>
      </c>
      <c r="U3959" s="221">
        <f t="shared" si="123"/>
        <v>0</v>
      </c>
    </row>
    <row r="3960" spans="1:21" hidden="1">
      <c r="A3960" s="55" t="str">
        <f t="shared" si="122"/>
        <v>Y0DM0</v>
      </c>
      <c r="B3960" s="55">
        <f>VLOOKUP(J3960,'Mapping-CITI'!A:E,5,0)</f>
        <v>0</v>
      </c>
      <c r="D3960" s="42">
        <v>45016</v>
      </c>
      <c r="E3960" s="42">
        <v>45199</v>
      </c>
      <c r="F3960" t="s">
        <v>2908</v>
      </c>
      <c r="G3960" t="s">
        <v>2936</v>
      </c>
      <c r="H3960">
        <v>1700</v>
      </c>
      <c r="I3960" t="s">
        <v>2768</v>
      </c>
      <c r="J3960">
        <v>142043</v>
      </c>
      <c r="K3960" t="s">
        <v>2657</v>
      </c>
      <c r="L3960">
        <v>0</v>
      </c>
      <c r="M3960">
        <v>5000</v>
      </c>
      <c r="N3960">
        <v>5000</v>
      </c>
      <c r="O3960">
        <v>0</v>
      </c>
      <c r="P3960" t="s">
        <v>607</v>
      </c>
      <c r="Q3960">
        <v>0</v>
      </c>
      <c r="R3960">
        <v>5000</v>
      </c>
      <c r="S3960">
        <v>5000</v>
      </c>
      <c r="T3960" t="s">
        <v>2908</v>
      </c>
      <c r="U3960" s="221">
        <f t="shared" si="123"/>
        <v>0</v>
      </c>
    </row>
    <row r="3961" spans="1:21" hidden="1">
      <c r="A3961" s="55" t="str">
        <f t="shared" si="122"/>
        <v>Y0DM0</v>
      </c>
      <c r="B3961" s="55">
        <f>VLOOKUP(J3961,'Mapping-CITI'!A:E,5,0)</f>
        <v>0</v>
      </c>
      <c r="D3961" s="42">
        <v>45016</v>
      </c>
      <c r="E3961" s="42">
        <v>45199</v>
      </c>
      <c r="F3961" t="s">
        <v>2908</v>
      </c>
      <c r="G3961" t="s">
        <v>2936</v>
      </c>
      <c r="H3961">
        <v>1700</v>
      </c>
      <c r="I3961" t="s">
        <v>2768</v>
      </c>
      <c r="J3961">
        <v>142044</v>
      </c>
      <c r="K3961" t="s">
        <v>2132</v>
      </c>
      <c r="L3961">
        <v>0</v>
      </c>
      <c r="M3961">
        <v>657613</v>
      </c>
      <c r="N3961">
        <v>657613</v>
      </c>
      <c r="O3961">
        <v>0</v>
      </c>
      <c r="P3961" t="s">
        <v>607</v>
      </c>
      <c r="Q3961">
        <v>0</v>
      </c>
      <c r="R3961">
        <v>657613</v>
      </c>
      <c r="S3961">
        <v>657613</v>
      </c>
      <c r="T3961" t="s">
        <v>2908</v>
      </c>
      <c r="U3961" s="221">
        <f t="shared" si="123"/>
        <v>0</v>
      </c>
    </row>
    <row r="3962" spans="1:21" hidden="1">
      <c r="A3962" s="55" t="str">
        <f t="shared" si="122"/>
        <v>Y0DMIgnore</v>
      </c>
      <c r="B3962" s="55" t="str">
        <f>VLOOKUP(J3962,'Mapping-CITI'!A:E,5,0)</f>
        <v>Ignore</v>
      </c>
      <c r="D3962" s="42">
        <v>45016</v>
      </c>
      <c r="E3962" s="42">
        <v>45199</v>
      </c>
      <c r="F3962" t="s">
        <v>2908</v>
      </c>
      <c r="G3962" t="s">
        <v>2936</v>
      </c>
      <c r="H3962">
        <v>1700</v>
      </c>
      <c r="I3962" t="s">
        <v>2768</v>
      </c>
      <c r="J3962">
        <v>142077</v>
      </c>
      <c r="K3962" t="s">
        <v>2913</v>
      </c>
      <c r="L3962">
        <v>-3863.35</v>
      </c>
      <c r="M3962">
        <v>4510.7700000000004</v>
      </c>
      <c r="N3962">
        <v>277.10000000000002</v>
      </c>
      <c r="O3962">
        <v>370.32</v>
      </c>
      <c r="P3962" t="s">
        <v>607</v>
      </c>
      <c r="Q3962">
        <v>370.32</v>
      </c>
      <c r="R3962">
        <v>4510.7700000000004</v>
      </c>
      <c r="S3962">
        <v>277.10000000000002</v>
      </c>
      <c r="T3962" t="s">
        <v>2908</v>
      </c>
      <c r="U3962" s="221">
        <f t="shared" si="123"/>
        <v>4.2336700000000001E-4</v>
      </c>
    </row>
    <row r="3963" spans="1:21" hidden="1">
      <c r="A3963" s="55" t="str">
        <f t="shared" si="122"/>
        <v>Y0DMIgnore</v>
      </c>
      <c r="B3963" s="55" t="str">
        <f>VLOOKUP(J3963,'Mapping-CITI'!A:E,5,0)</f>
        <v>Ignore</v>
      </c>
      <c r="D3963" s="42">
        <v>45016</v>
      </c>
      <c r="E3963" s="42">
        <v>45199</v>
      </c>
      <c r="F3963" t="s">
        <v>2908</v>
      </c>
      <c r="G3963" t="s">
        <v>2936</v>
      </c>
      <c r="H3963">
        <v>1700</v>
      </c>
      <c r="I3963" t="s">
        <v>2768</v>
      </c>
      <c r="J3963">
        <v>142243</v>
      </c>
      <c r="K3963" t="s">
        <v>3367</v>
      </c>
      <c r="L3963">
        <v>0</v>
      </c>
      <c r="M3963">
        <v>1143662.6499999999</v>
      </c>
      <c r="N3963">
        <v>1143662.6499999999</v>
      </c>
      <c r="O3963">
        <v>0</v>
      </c>
      <c r="P3963" t="s">
        <v>607</v>
      </c>
      <c r="Q3963">
        <v>0</v>
      </c>
      <c r="R3963">
        <v>1143662.6499999999</v>
      </c>
      <c r="S3963">
        <v>1143662.6499999999</v>
      </c>
      <c r="T3963" t="s">
        <v>2908</v>
      </c>
      <c r="U3963" s="221">
        <f t="shared" si="123"/>
        <v>0</v>
      </c>
    </row>
    <row r="3964" spans="1:21" hidden="1">
      <c r="A3964" s="55" t="str">
        <f t="shared" si="122"/>
        <v>Y0DMIgnore</v>
      </c>
      <c r="B3964" s="55" t="str">
        <f>VLOOKUP(J3964,'Mapping-CITI'!A:E,5,0)</f>
        <v>Ignore</v>
      </c>
      <c r="D3964" s="42">
        <v>45016</v>
      </c>
      <c r="E3964" s="42">
        <v>45199</v>
      </c>
      <c r="F3964" t="s">
        <v>2908</v>
      </c>
      <c r="G3964" t="s">
        <v>2936</v>
      </c>
      <c r="H3964">
        <v>1700</v>
      </c>
      <c r="I3964" t="s">
        <v>2768</v>
      </c>
      <c r="J3964">
        <v>142251</v>
      </c>
      <c r="K3964" t="s">
        <v>3368</v>
      </c>
      <c r="L3964">
        <v>0</v>
      </c>
      <c r="M3964">
        <v>523811</v>
      </c>
      <c r="N3964">
        <v>773811</v>
      </c>
      <c r="O3964">
        <v>-250000</v>
      </c>
      <c r="P3964" t="s">
        <v>607</v>
      </c>
      <c r="Q3964">
        <v>-250000</v>
      </c>
      <c r="R3964">
        <v>523811</v>
      </c>
      <c r="S3964">
        <v>773811</v>
      </c>
      <c r="T3964" t="s">
        <v>2908</v>
      </c>
      <c r="U3964" s="221">
        <f t="shared" si="123"/>
        <v>-2.5000000000000001E-2</v>
      </c>
    </row>
    <row r="3965" spans="1:21" hidden="1">
      <c r="A3965" s="55" t="str">
        <f t="shared" si="122"/>
        <v>Y0DMIgnore</v>
      </c>
      <c r="B3965" s="55" t="str">
        <f>VLOOKUP(J3965,'Mapping-CITI'!A:E,5,0)</f>
        <v>Ignore</v>
      </c>
      <c r="D3965" s="42">
        <v>45016</v>
      </c>
      <c r="E3965" s="42">
        <v>45199</v>
      </c>
      <c r="F3965" t="s">
        <v>2908</v>
      </c>
      <c r="G3965" t="s">
        <v>2936</v>
      </c>
      <c r="H3965">
        <v>1700</v>
      </c>
      <c r="I3965" t="s">
        <v>2768</v>
      </c>
      <c r="J3965">
        <v>142256</v>
      </c>
      <c r="K3965" t="s">
        <v>3370</v>
      </c>
      <c r="L3965">
        <v>0</v>
      </c>
      <c r="M3965">
        <v>112250</v>
      </c>
      <c r="N3965">
        <v>112250</v>
      </c>
      <c r="O3965">
        <v>0</v>
      </c>
      <c r="P3965" t="s">
        <v>607</v>
      </c>
      <c r="Q3965">
        <v>0</v>
      </c>
      <c r="R3965">
        <v>112250</v>
      </c>
      <c r="S3965">
        <v>112250</v>
      </c>
      <c r="T3965" t="s">
        <v>2908</v>
      </c>
      <c r="U3965" s="221">
        <f t="shared" si="123"/>
        <v>0</v>
      </c>
    </row>
    <row r="3966" spans="1:21" hidden="1">
      <c r="A3966" s="55" t="str">
        <f t="shared" si="122"/>
        <v>Y0DMIgnore</v>
      </c>
      <c r="B3966" s="55" t="str">
        <f>VLOOKUP(J3966,'Mapping-CITI'!A:E,5,0)</f>
        <v>Ignore</v>
      </c>
      <c r="D3966" s="42">
        <v>45016</v>
      </c>
      <c r="E3966" s="42">
        <v>45199</v>
      </c>
      <c r="F3966" t="s">
        <v>2908</v>
      </c>
      <c r="G3966" t="s">
        <v>2936</v>
      </c>
      <c r="H3966">
        <v>1700</v>
      </c>
      <c r="I3966" t="s">
        <v>2768</v>
      </c>
      <c r="J3966">
        <v>142258</v>
      </c>
      <c r="K3966" t="s">
        <v>3371</v>
      </c>
      <c r="L3966">
        <v>-5000</v>
      </c>
      <c r="M3966">
        <v>1335000</v>
      </c>
      <c r="N3966">
        <v>1335000</v>
      </c>
      <c r="O3966">
        <v>-5000</v>
      </c>
      <c r="P3966" t="s">
        <v>607</v>
      </c>
      <c r="Q3966">
        <v>-5000</v>
      </c>
      <c r="R3966">
        <v>1335000</v>
      </c>
      <c r="S3966">
        <v>1335000</v>
      </c>
      <c r="T3966" t="s">
        <v>2908</v>
      </c>
      <c r="U3966" s="221">
        <f t="shared" si="123"/>
        <v>0</v>
      </c>
    </row>
    <row r="3967" spans="1:21" hidden="1">
      <c r="A3967" s="55" t="str">
        <f t="shared" si="122"/>
        <v>Y0DMIgnore</v>
      </c>
      <c r="B3967" s="55" t="str">
        <f>VLOOKUP(J3967,'Mapping-CITI'!A:E,5,0)</f>
        <v>Ignore</v>
      </c>
      <c r="D3967" s="42">
        <v>45016</v>
      </c>
      <c r="E3967" s="42">
        <v>45199</v>
      </c>
      <c r="F3967" t="s">
        <v>2908</v>
      </c>
      <c r="G3967" t="s">
        <v>2936</v>
      </c>
      <c r="H3967">
        <v>1700</v>
      </c>
      <c r="I3967" t="s">
        <v>2768</v>
      </c>
      <c r="J3967">
        <v>142262</v>
      </c>
      <c r="K3967" t="s">
        <v>3372</v>
      </c>
      <c r="L3967">
        <v>0</v>
      </c>
      <c r="M3967">
        <v>1148600</v>
      </c>
      <c r="N3967">
        <v>1149600</v>
      </c>
      <c r="O3967">
        <v>-1000</v>
      </c>
      <c r="P3967" t="s">
        <v>607</v>
      </c>
      <c r="Q3967">
        <v>-1000</v>
      </c>
      <c r="R3967">
        <v>1148600</v>
      </c>
      <c r="S3967">
        <v>1149600</v>
      </c>
      <c r="T3967" t="s">
        <v>2908</v>
      </c>
      <c r="U3967" s="221">
        <f t="shared" si="123"/>
        <v>-1E-4</v>
      </c>
    </row>
    <row r="3968" spans="1:21" hidden="1">
      <c r="A3968" s="55" t="str">
        <f t="shared" si="122"/>
        <v>Y0DMIgnore</v>
      </c>
      <c r="B3968" s="55" t="str">
        <f>VLOOKUP(J3968,'Mapping-CITI'!A:E,5,0)</f>
        <v>Ignore</v>
      </c>
      <c r="D3968" s="42">
        <v>45016</v>
      </c>
      <c r="E3968" s="42">
        <v>45199</v>
      </c>
      <c r="F3968" t="s">
        <v>2908</v>
      </c>
      <c r="G3968" t="s">
        <v>2936</v>
      </c>
      <c r="H3968">
        <v>1700</v>
      </c>
      <c r="I3968" t="s">
        <v>2768</v>
      </c>
      <c r="J3968">
        <v>142265</v>
      </c>
      <c r="K3968" t="s">
        <v>3374</v>
      </c>
      <c r="L3968">
        <v>0</v>
      </c>
      <c r="M3968">
        <v>1000</v>
      </c>
      <c r="N3968">
        <v>1000</v>
      </c>
      <c r="O3968">
        <v>0</v>
      </c>
      <c r="P3968" t="s">
        <v>607</v>
      </c>
      <c r="Q3968">
        <v>0</v>
      </c>
      <c r="R3968">
        <v>1000</v>
      </c>
      <c r="S3968">
        <v>1000</v>
      </c>
      <c r="T3968" t="s">
        <v>2908</v>
      </c>
      <c r="U3968" s="221">
        <f t="shared" si="123"/>
        <v>0</v>
      </c>
    </row>
    <row r="3969" spans="1:21" hidden="1">
      <c r="A3969" s="55" t="str">
        <f t="shared" si="122"/>
        <v>Y0DMIgnore</v>
      </c>
      <c r="B3969" s="55" t="str">
        <f>VLOOKUP(J3969,'Mapping-CITI'!A:E,5,0)</f>
        <v>Ignore</v>
      </c>
      <c r="D3969" s="42">
        <v>45016</v>
      </c>
      <c r="E3969" s="42">
        <v>45199</v>
      </c>
      <c r="F3969" t="s">
        <v>2908</v>
      </c>
      <c r="G3969" t="s">
        <v>2936</v>
      </c>
      <c r="H3969">
        <v>1700</v>
      </c>
      <c r="I3969" t="s">
        <v>2768</v>
      </c>
      <c r="J3969">
        <v>142271</v>
      </c>
      <c r="K3969" t="s">
        <v>3375</v>
      </c>
      <c r="L3969">
        <v>-16900</v>
      </c>
      <c r="M3969">
        <v>13031803</v>
      </c>
      <c r="N3969">
        <v>13116203</v>
      </c>
      <c r="O3969">
        <v>-101300</v>
      </c>
      <c r="P3969" t="s">
        <v>607</v>
      </c>
      <c r="Q3969">
        <v>-101300</v>
      </c>
      <c r="R3969">
        <v>13031803</v>
      </c>
      <c r="S3969">
        <v>13116203</v>
      </c>
      <c r="T3969" t="s">
        <v>2908</v>
      </c>
      <c r="U3969" s="221">
        <f t="shared" si="123"/>
        <v>-8.4399999999999996E-3</v>
      </c>
    </row>
    <row r="3970" spans="1:21" hidden="1">
      <c r="A3970" s="55" t="str">
        <f t="shared" si="122"/>
        <v>Y0DMIgnore</v>
      </c>
      <c r="B3970" s="55" t="str">
        <f>VLOOKUP(J3970,'Mapping-CITI'!A:E,5,0)</f>
        <v>Ignore</v>
      </c>
      <c r="D3970" s="42">
        <v>45016</v>
      </c>
      <c r="E3970" s="42">
        <v>45199</v>
      </c>
      <c r="F3970" t="s">
        <v>2908</v>
      </c>
      <c r="G3970" t="s">
        <v>2936</v>
      </c>
      <c r="H3970">
        <v>1700</v>
      </c>
      <c r="I3970" t="s">
        <v>2768</v>
      </c>
      <c r="J3970">
        <v>142274</v>
      </c>
      <c r="K3970" t="s">
        <v>3376</v>
      </c>
      <c r="L3970">
        <v>0</v>
      </c>
      <c r="M3970">
        <v>63000</v>
      </c>
      <c r="N3970">
        <v>63000</v>
      </c>
      <c r="O3970">
        <v>0</v>
      </c>
      <c r="P3970" t="s">
        <v>607</v>
      </c>
      <c r="Q3970">
        <v>0</v>
      </c>
      <c r="R3970">
        <v>63000</v>
      </c>
      <c r="S3970">
        <v>63000</v>
      </c>
      <c r="T3970" t="s">
        <v>2908</v>
      </c>
      <c r="U3970" s="221">
        <f t="shared" si="123"/>
        <v>0</v>
      </c>
    </row>
    <row r="3971" spans="1:21" hidden="1">
      <c r="A3971" s="55" t="str">
        <f t="shared" ref="A3971:A4034" si="124">F3971&amp;B3971</f>
        <v>Y0DMIgnore</v>
      </c>
      <c r="B3971" s="55" t="str">
        <f>VLOOKUP(J3971,'Mapping-CITI'!A:E,5,0)</f>
        <v>Ignore</v>
      </c>
      <c r="D3971" s="42">
        <v>45016</v>
      </c>
      <c r="E3971" s="42">
        <v>45199</v>
      </c>
      <c r="F3971" t="s">
        <v>2908</v>
      </c>
      <c r="G3971" t="s">
        <v>2936</v>
      </c>
      <c r="H3971">
        <v>1700</v>
      </c>
      <c r="I3971" t="s">
        <v>2768</v>
      </c>
      <c r="J3971">
        <v>142276</v>
      </c>
      <c r="K3971" t="s">
        <v>3377</v>
      </c>
      <c r="L3971">
        <v>0</v>
      </c>
      <c r="M3971">
        <v>101631.66</v>
      </c>
      <c r="N3971">
        <v>101631.66</v>
      </c>
      <c r="O3971">
        <v>0</v>
      </c>
      <c r="P3971" t="s">
        <v>607</v>
      </c>
      <c r="Q3971">
        <v>0</v>
      </c>
      <c r="R3971">
        <v>101631.66</v>
      </c>
      <c r="S3971">
        <v>101631.66</v>
      </c>
      <c r="T3971" t="s">
        <v>2908</v>
      </c>
      <c r="U3971" s="221">
        <f t="shared" ref="U3971:U4034" si="125">(M3971-N3971)/10^7</f>
        <v>0</v>
      </c>
    </row>
    <row r="3972" spans="1:21" hidden="1">
      <c r="A3972" s="55" t="str">
        <f t="shared" si="124"/>
        <v>Y0DM0</v>
      </c>
      <c r="B3972" s="55">
        <f>VLOOKUP(J3972,'Mapping-CITI'!A:E,5,0)</f>
        <v>0</v>
      </c>
      <c r="D3972" s="42">
        <v>45016</v>
      </c>
      <c r="E3972" s="42">
        <v>45199</v>
      </c>
      <c r="F3972" t="s">
        <v>2908</v>
      </c>
      <c r="G3972" t="s">
        <v>2936</v>
      </c>
      <c r="H3972">
        <v>1400</v>
      </c>
      <c r="I3972" t="s">
        <v>2773</v>
      </c>
      <c r="J3972">
        <v>160101</v>
      </c>
      <c r="K3972" t="s">
        <v>2149</v>
      </c>
      <c r="L3972">
        <v>0</v>
      </c>
      <c r="M3972">
        <v>153932850.97999999</v>
      </c>
      <c r="N3972">
        <v>68055587.969999999</v>
      </c>
      <c r="O3972">
        <v>85877263.010000005</v>
      </c>
      <c r="P3972" t="s">
        <v>607</v>
      </c>
      <c r="Q3972">
        <v>85877263.010000005</v>
      </c>
      <c r="R3972">
        <v>0</v>
      </c>
      <c r="S3972">
        <v>0</v>
      </c>
      <c r="T3972" t="s">
        <v>2908</v>
      </c>
      <c r="U3972" s="221">
        <f t="shared" si="125"/>
        <v>8.5877263009999982</v>
      </c>
    </row>
    <row r="3973" spans="1:21" hidden="1">
      <c r="A3973" s="55" t="str">
        <f t="shared" si="124"/>
        <v>Y0DM0</v>
      </c>
      <c r="B3973" s="55">
        <f>VLOOKUP(J3973,'Mapping-CITI'!A:E,5,0)</f>
        <v>0</v>
      </c>
      <c r="D3973" s="42">
        <v>45016</v>
      </c>
      <c r="E3973" s="42">
        <v>45199</v>
      </c>
      <c r="F3973" t="s">
        <v>2908</v>
      </c>
      <c r="G3973" t="s">
        <v>2936</v>
      </c>
      <c r="H3973">
        <v>1400</v>
      </c>
      <c r="I3973" t="s">
        <v>2773</v>
      </c>
      <c r="J3973">
        <v>160118</v>
      </c>
      <c r="K3973" t="s">
        <v>2152</v>
      </c>
      <c r="L3973">
        <v>0</v>
      </c>
      <c r="M3973">
        <v>251226501.97</v>
      </c>
      <c r="N3973">
        <v>251226501.97</v>
      </c>
      <c r="O3973">
        <v>0</v>
      </c>
      <c r="P3973" t="s">
        <v>607</v>
      </c>
      <c r="Q3973">
        <v>0</v>
      </c>
      <c r="R3973">
        <v>0</v>
      </c>
      <c r="S3973">
        <v>0</v>
      </c>
      <c r="T3973" t="s">
        <v>2908</v>
      </c>
      <c r="U3973" s="221">
        <f t="shared" si="125"/>
        <v>0</v>
      </c>
    </row>
    <row r="3974" spans="1:21" hidden="1">
      <c r="A3974" s="55" t="str">
        <f t="shared" si="124"/>
        <v>Y0DM0</v>
      </c>
      <c r="B3974" s="55">
        <f>VLOOKUP(J3974,'Mapping-CITI'!A:E,5,0)</f>
        <v>0</v>
      </c>
      <c r="D3974" s="42">
        <v>45016</v>
      </c>
      <c r="E3974" s="42">
        <v>45199</v>
      </c>
      <c r="F3974" t="s">
        <v>2908</v>
      </c>
      <c r="G3974" t="s">
        <v>2936</v>
      </c>
      <c r="H3974">
        <v>1600</v>
      </c>
      <c r="I3974" t="s">
        <v>2789</v>
      </c>
      <c r="J3974">
        <v>160202</v>
      </c>
      <c r="K3974" t="s">
        <v>2158</v>
      </c>
      <c r="L3974">
        <v>0</v>
      </c>
      <c r="M3974">
        <v>101532777.05</v>
      </c>
      <c r="N3974">
        <v>101532777.05</v>
      </c>
      <c r="O3974">
        <v>0</v>
      </c>
      <c r="P3974" t="s">
        <v>607</v>
      </c>
      <c r="Q3974">
        <v>0</v>
      </c>
      <c r="R3974">
        <v>0</v>
      </c>
      <c r="S3974">
        <v>0</v>
      </c>
      <c r="T3974" t="s">
        <v>2908</v>
      </c>
      <c r="U3974" s="221">
        <f t="shared" si="125"/>
        <v>0</v>
      </c>
    </row>
    <row r="3975" spans="1:21" hidden="1">
      <c r="A3975" s="55" t="str">
        <f t="shared" si="124"/>
        <v>Y0DM0</v>
      </c>
      <c r="B3975" s="55">
        <f>VLOOKUP(J3975,'Mapping-CITI'!A:E,5,0)</f>
        <v>0</v>
      </c>
      <c r="D3975" s="42">
        <v>45016</v>
      </c>
      <c r="E3975" s="42">
        <v>45199</v>
      </c>
      <c r="F3975" t="s">
        <v>2908</v>
      </c>
      <c r="G3975" t="s">
        <v>2936</v>
      </c>
      <c r="H3975">
        <v>1600</v>
      </c>
      <c r="I3975" t="s">
        <v>2789</v>
      </c>
      <c r="J3975">
        <v>160206</v>
      </c>
      <c r="K3975" t="s">
        <v>2159</v>
      </c>
      <c r="L3975">
        <v>-259119.43</v>
      </c>
      <c r="M3975">
        <v>38271882.600000001</v>
      </c>
      <c r="N3975">
        <v>36236978.75</v>
      </c>
      <c r="O3975">
        <v>1775784.42</v>
      </c>
      <c r="P3975" t="s">
        <v>607</v>
      </c>
      <c r="Q3975">
        <v>1775784.42</v>
      </c>
      <c r="R3975">
        <v>0</v>
      </c>
      <c r="S3975">
        <v>36236978.75</v>
      </c>
      <c r="T3975" t="s">
        <v>2908</v>
      </c>
      <c r="U3975" s="221">
        <f t="shared" si="125"/>
        <v>0.20349038500000016</v>
      </c>
    </row>
    <row r="3976" spans="1:21" hidden="1">
      <c r="A3976" s="55" t="str">
        <f t="shared" si="124"/>
        <v>Y0DM0</v>
      </c>
      <c r="B3976" s="55">
        <f>VLOOKUP(J3976,'Mapping-CITI'!A:E,5,0)</f>
        <v>0</v>
      </c>
      <c r="D3976" s="42">
        <v>45016</v>
      </c>
      <c r="E3976" s="42">
        <v>45199</v>
      </c>
      <c r="F3976" t="s">
        <v>2908</v>
      </c>
      <c r="G3976" t="s">
        <v>2936</v>
      </c>
      <c r="H3976">
        <v>1600</v>
      </c>
      <c r="I3976" t="s">
        <v>2789</v>
      </c>
      <c r="J3976">
        <v>160207</v>
      </c>
      <c r="K3976" t="s">
        <v>2160</v>
      </c>
      <c r="L3976">
        <v>-0.01</v>
      </c>
      <c r="M3976">
        <v>62747391</v>
      </c>
      <c r="N3976">
        <v>62310389</v>
      </c>
      <c r="O3976">
        <v>437001.99</v>
      </c>
      <c r="P3976" t="s">
        <v>607</v>
      </c>
      <c r="Q3976">
        <v>437001.99</v>
      </c>
      <c r="R3976">
        <v>5000</v>
      </c>
      <c r="S3976">
        <v>62077789</v>
      </c>
      <c r="T3976" t="s">
        <v>2908</v>
      </c>
      <c r="U3976" s="221">
        <f t="shared" si="125"/>
        <v>4.3700200000000002E-2</v>
      </c>
    </row>
    <row r="3977" spans="1:21" hidden="1">
      <c r="A3977" s="55" t="str">
        <f t="shared" si="124"/>
        <v>Y0DM0</v>
      </c>
      <c r="B3977" s="55">
        <f>VLOOKUP(J3977,'Mapping-CITI'!A:E,5,0)</f>
        <v>0</v>
      </c>
      <c r="D3977" s="42">
        <v>45016</v>
      </c>
      <c r="E3977" s="42">
        <v>45199</v>
      </c>
      <c r="F3977" t="s">
        <v>2908</v>
      </c>
      <c r="G3977" t="s">
        <v>2936</v>
      </c>
      <c r="H3977">
        <v>1230</v>
      </c>
      <c r="I3977" t="s">
        <v>2772</v>
      </c>
      <c r="J3977">
        <v>170101</v>
      </c>
      <c r="K3977" t="s">
        <v>2163</v>
      </c>
      <c r="L3977">
        <v>-16893108.82</v>
      </c>
      <c r="M3977">
        <v>79580560.060000002</v>
      </c>
      <c r="N3977">
        <v>-16893108.82</v>
      </c>
      <c r="O3977">
        <v>79580560.060000002</v>
      </c>
      <c r="P3977" t="s">
        <v>607</v>
      </c>
      <c r="Q3977">
        <v>79580560.060000002</v>
      </c>
      <c r="R3977">
        <v>0</v>
      </c>
      <c r="S3977">
        <v>0</v>
      </c>
      <c r="T3977" t="s">
        <v>2908</v>
      </c>
      <c r="U3977" s="221">
        <f t="shared" si="125"/>
        <v>9.6473668879999988</v>
      </c>
    </row>
    <row r="3978" spans="1:21" hidden="1">
      <c r="A3978" s="55" t="str">
        <f t="shared" si="124"/>
        <v>Y0DM0</v>
      </c>
      <c r="B3978" s="55">
        <f>VLOOKUP(J3978,'Mapping-CITI'!A:E,5,0)</f>
        <v>0</v>
      </c>
      <c r="D3978" s="42">
        <v>45016</v>
      </c>
      <c r="E3978" s="42">
        <v>45199</v>
      </c>
      <c r="F3978" t="s">
        <v>2908</v>
      </c>
      <c r="G3978" t="s">
        <v>2936</v>
      </c>
      <c r="H3978">
        <v>2110</v>
      </c>
      <c r="I3978" t="s">
        <v>2790</v>
      </c>
      <c r="J3978">
        <v>201276</v>
      </c>
      <c r="K3978" t="s">
        <v>2209</v>
      </c>
      <c r="L3978">
        <v>-18321423.260000002</v>
      </c>
      <c r="M3978">
        <v>31091974.300000001</v>
      </c>
      <c r="N3978">
        <v>31256571.23</v>
      </c>
      <c r="O3978">
        <v>-18486020.190000001</v>
      </c>
      <c r="P3978" t="s">
        <v>607</v>
      </c>
      <c r="Q3978">
        <v>-18486020.190000001</v>
      </c>
      <c r="R3978">
        <v>0</v>
      </c>
      <c r="S3978">
        <v>0</v>
      </c>
      <c r="T3978" t="s">
        <v>2908</v>
      </c>
      <c r="U3978" s="221">
        <f t="shared" si="125"/>
        <v>-1.645969299999997E-2</v>
      </c>
    </row>
    <row r="3979" spans="1:21" hidden="1">
      <c r="A3979" s="55" t="str">
        <f t="shared" si="124"/>
        <v>Y0DM1.2</v>
      </c>
      <c r="B3979" s="55">
        <f>VLOOKUP(J3979,'Mapping-CITI'!A:E,5,0)</f>
        <v>1.2</v>
      </c>
      <c r="D3979" s="42">
        <v>45016</v>
      </c>
      <c r="E3979" s="42">
        <v>45199</v>
      </c>
      <c r="F3979" t="s">
        <v>2908</v>
      </c>
      <c r="G3979" t="s">
        <v>2936</v>
      </c>
      <c r="H3979">
        <v>2110</v>
      </c>
      <c r="I3979" t="s">
        <v>2790</v>
      </c>
      <c r="J3979">
        <v>201277</v>
      </c>
      <c r="K3979" t="s">
        <v>2210</v>
      </c>
      <c r="L3979">
        <v>-129505016.8</v>
      </c>
      <c r="M3979">
        <v>20770095.960000001</v>
      </c>
      <c r="N3979">
        <v>23255654.109999999</v>
      </c>
      <c r="O3979">
        <v>-131990574.95</v>
      </c>
      <c r="P3979" t="s">
        <v>607</v>
      </c>
      <c r="Q3979" s="191">
        <v>-131990574.95</v>
      </c>
      <c r="R3979">
        <v>0</v>
      </c>
      <c r="S3979">
        <v>0</v>
      </c>
      <c r="T3979" t="s">
        <v>2908</v>
      </c>
      <c r="U3979" s="221">
        <f t="shared" si="125"/>
        <v>-0.24855581499999985</v>
      </c>
    </row>
    <row r="3980" spans="1:21" hidden="1">
      <c r="A3980" s="55" t="str">
        <f t="shared" si="124"/>
        <v>Y0DM0</v>
      </c>
      <c r="B3980" s="55">
        <f>VLOOKUP(J3980,'Mapping-CITI'!A:E,5,0)</f>
        <v>0</v>
      </c>
      <c r="D3980" s="42">
        <v>45016</v>
      </c>
      <c r="E3980" s="42">
        <v>45199</v>
      </c>
      <c r="F3980" t="s">
        <v>2908</v>
      </c>
      <c r="G3980" t="s">
        <v>2936</v>
      </c>
      <c r="H3980">
        <v>2110</v>
      </c>
      <c r="I3980" t="s">
        <v>2790</v>
      </c>
      <c r="J3980">
        <v>201297</v>
      </c>
      <c r="K3980" t="s">
        <v>2211</v>
      </c>
      <c r="L3980">
        <v>142430.37</v>
      </c>
      <c r="M3980">
        <v>170740.14</v>
      </c>
      <c r="N3980">
        <v>171462.26</v>
      </c>
      <c r="O3980">
        <v>141708.25</v>
      </c>
      <c r="P3980" t="s">
        <v>607</v>
      </c>
      <c r="Q3980">
        <v>141708.25</v>
      </c>
      <c r="R3980">
        <v>0</v>
      </c>
      <c r="S3980">
        <v>0</v>
      </c>
      <c r="T3980" t="s">
        <v>2908</v>
      </c>
      <c r="U3980" s="221">
        <f t="shared" si="125"/>
        <v>-7.2211999999999532E-5</v>
      </c>
    </row>
    <row r="3981" spans="1:21" hidden="1">
      <c r="A3981" s="55" t="str">
        <f t="shared" si="124"/>
        <v>Y0DM1.2</v>
      </c>
      <c r="B3981" s="55">
        <f>VLOOKUP(J3981,'Mapping-CITI'!A:E,5,0)</f>
        <v>1.2</v>
      </c>
      <c r="D3981" s="42">
        <v>45016</v>
      </c>
      <c r="E3981" s="42">
        <v>45199</v>
      </c>
      <c r="F3981" t="s">
        <v>2908</v>
      </c>
      <c r="G3981" t="s">
        <v>2936</v>
      </c>
      <c r="H3981">
        <v>2110</v>
      </c>
      <c r="I3981" t="s">
        <v>2790</v>
      </c>
      <c r="J3981">
        <v>201298</v>
      </c>
      <c r="K3981" t="s">
        <v>2212</v>
      </c>
      <c r="L3981">
        <v>-2013087.85</v>
      </c>
      <c r="M3981">
        <v>100295.75</v>
      </c>
      <c r="N3981">
        <v>117867.24</v>
      </c>
      <c r="O3981">
        <v>-2030659.34</v>
      </c>
      <c r="P3981" t="s">
        <v>607</v>
      </c>
      <c r="Q3981" s="191">
        <v>-2030659.34</v>
      </c>
      <c r="R3981">
        <v>0</v>
      </c>
      <c r="S3981">
        <v>0</v>
      </c>
      <c r="T3981" t="s">
        <v>2908</v>
      </c>
      <c r="U3981" s="221">
        <f t="shared" si="125"/>
        <v>-1.7571490000000006E-3</v>
      </c>
    </row>
    <row r="3982" spans="1:21" hidden="1">
      <c r="A3982" s="55" t="str">
        <f t="shared" si="124"/>
        <v>Y0DM0</v>
      </c>
      <c r="B3982" s="55">
        <f>VLOOKUP(J3982,'Mapping-CITI'!A:E,5,0)</f>
        <v>0</v>
      </c>
      <c r="D3982" s="42">
        <v>45016</v>
      </c>
      <c r="E3982" s="42">
        <v>45199</v>
      </c>
      <c r="F3982" t="s">
        <v>2908</v>
      </c>
      <c r="G3982" t="s">
        <v>2936</v>
      </c>
      <c r="H3982">
        <v>2110</v>
      </c>
      <c r="I3982" t="s">
        <v>2790</v>
      </c>
      <c r="J3982">
        <v>201349</v>
      </c>
      <c r="K3982" t="s">
        <v>2224</v>
      </c>
      <c r="L3982">
        <v>-392025.34</v>
      </c>
      <c r="M3982">
        <v>630380.77</v>
      </c>
      <c r="N3982">
        <v>589802.06999999995</v>
      </c>
      <c r="O3982">
        <v>-351446.64</v>
      </c>
      <c r="P3982" t="s">
        <v>607</v>
      </c>
      <c r="Q3982">
        <v>-351446.64</v>
      </c>
      <c r="R3982">
        <v>0</v>
      </c>
      <c r="S3982">
        <v>0</v>
      </c>
      <c r="T3982" t="s">
        <v>2908</v>
      </c>
      <c r="U3982" s="221">
        <f t="shared" si="125"/>
        <v>4.0578700000000068E-3</v>
      </c>
    </row>
    <row r="3983" spans="1:21" hidden="1">
      <c r="A3983" s="55" t="str">
        <f t="shared" si="124"/>
        <v>Y0DM0</v>
      </c>
      <c r="B3983" s="55">
        <f>VLOOKUP(J3983,'Mapping-CITI'!A:E,5,0)</f>
        <v>0</v>
      </c>
      <c r="D3983" s="42">
        <v>45016</v>
      </c>
      <c r="E3983" s="42">
        <v>45199</v>
      </c>
      <c r="F3983" t="s">
        <v>2908</v>
      </c>
      <c r="G3983" t="s">
        <v>2936</v>
      </c>
      <c r="H3983">
        <v>2110</v>
      </c>
      <c r="I3983" t="s">
        <v>2790</v>
      </c>
      <c r="J3983">
        <v>201351</v>
      </c>
      <c r="K3983" t="s">
        <v>2225</v>
      </c>
      <c r="L3983">
        <v>-60147687.439999998</v>
      </c>
      <c r="M3983">
        <v>36182012.829999998</v>
      </c>
      <c r="N3983">
        <v>37551714.640000001</v>
      </c>
      <c r="O3983">
        <v>-61517389.25</v>
      </c>
      <c r="P3983" t="s">
        <v>607</v>
      </c>
      <c r="Q3983">
        <v>-61517389.25</v>
      </c>
      <c r="R3983">
        <v>0</v>
      </c>
      <c r="S3983">
        <v>0</v>
      </c>
      <c r="T3983" t="s">
        <v>2908</v>
      </c>
      <c r="U3983" s="221">
        <f t="shared" si="125"/>
        <v>-0.13697018100000025</v>
      </c>
    </row>
    <row r="3984" spans="1:21" hidden="1">
      <c r="A3984" s="55" t="str">
        <f t="shared" si="124"/>
        <v>Y0DM1.2</v>
      </c>
      <c r="B3984" s="55">
        <f>VLOOKUP(J3984,'Mapping-CITI'!A:E,5,0)</f>
        <v>1.2</v>
      </c>
      <c r="D3984" s="42">
        <v>45016</v>
      </c>
      <c r="E3984" s="42">
        <v>45199</v>
      </c>
      <c r="F3984" t="s">
        <v>2908</v>
      </c>
      <c r="G3984" t="s">
        <v>2936</v>
      </c>
      <c r="H3984">
        <v>2110</v>
      </c>
      <c r="I3984" t="s">
        <v>2790</v>
      </c>
      <c r="J3984">
        <v>201364</v>
      </c>
      <c r="K3984" t="s">
        <v>2232</v>
      </c>
      <c r="L3984">
        <v>-2650037.5</v>
      </c>
      <c r="M3984">
        <v>437259.16</v>
      </c>
      <c r="N3984">
        <v>393890.97</v>
      </c>
      <c r="O3984">
        <v>-2606669.31</v>
      </c>
      <c r="P3984" t="s">
        <v>607</v>
      </c>
      <c r="Q3984" s="191">
        <v>-2606669.31</v>
      </c>
      <c r="R3984">
        <v>0</v>
      </c>
      <c r="S3984">
        <v>0</v>
      </c>
      <c r="T3984" t="s">
        <v>2908</v>
      </c>
      <c r="U3984" s="221">
        <f t="shared" si="125"/>
        <v>4.3368190000000004E-3</v>
      </c>
    </row>
    <row r="3985" spans="1:21" hidden="1">
      <c r="A3985" s="55" t="str">
        <f t="shared" si="124"/>
        <v>Y0DM1.2</v>
      </c>
      <c r="B3985" s="55">
        <f>VLOOKUP(J3985,'Mapping-CITI'!A:E,5,0)</f>
        <v>1.2</v>
      </c>
      <c r="D3985" s="42">
        <v>45016</v>
      </c>
      <c r="E3985" s="42">
        <v>45199</v>
      </c>
      <c r="F3985" t="s">
        <v>2908</v>
      </c>
      <c r="G3985" t="s">
        <v>2936</v>
      </c>
      <c r="H3985">
        <v>2110</v>
      </c>
      <c r="I3985" t="s">
        <v>2790</v>
      </c>
      <c r="J3985">
        <v>201366</v>
      </c>
      <c r="K3985" t="s">
        <v>2233</v>
      </c>
      <c r="L3985">
        <v>-218151142.74000001</v>
      </c>
      <c r="M3985">
        <v>25270702.949999999</v>
      </c>
      <c r="N3985">
        <v>30809180.960000001</v>
      </c>
      <c r="O3985">
        <v>-223689620.75</v>
      </c>
      <c r="P3985" t="s">
        <v>607</v>
      </c>
      <c r="Q3985" s="191">
        <v>-223689620.75</v>
      </c>
      <c r="R3985">
        <v>0</v>
      </c>
      <c r="S3985">
        <v>0</v>
      </c>
      <c r="T3985" t="s">
        <v>2908</v>
      </c>
      <c r="U3985" s="221">
        <f t="shared" si="125"/>
        <v>-0.55384780100000019</v>
      </c>
    </row>
    <row r="3986" spans="1:21" hidden="1">
      <c r="A3986" s="55" t="str">
        <f t="shared" si="124"/>
        <v>Y0DM0</v>
      </c>
      <c r="B3986" s="55">
        <f>VLOOKUP(J3986,'Mapping-CITI'!A:E,5,0)</f>
        <v>0</v>
      </c>
      <c r="D3986" s="42">
        <v>45016</v>
      </c>
      <c r="E3986" s="42">
        <v>45199</v>
      </c>
      <c r="F3986" t="s">
        <v>2908</v>
      </c>
      <c r="G3986" t="s">
        <v>2936</v>
      </c>
      <c r="H3986">
        <v>2250</v>
      </c>
      <c r="I3986" t="s">
        <v>2774</v>
      </c>
      <c r="J3986">
        <v>210103</v>
      </c>
      <c r="K3986" t="s">
        <v>2240</v>
      </c>
      <c r="L3986">
        <v>0</v>
      </c>
      <c r="M3986">
        <v>781.5</v>
      </c>
      <c r="N3986">
        <v>781.5</v>
      </c>
      <c r="O3986">
        <v>0</v>
      </c>
      <c r="P3986" t="s">
        <v>607</v>
      </c>
      <c r="Q3986">
        <v>0</v>
      </c>
      <c r="R3986">
        <v>781.5</v>
      </c>
      <c r="S3986">
        <v>781.5</v>
      </c>
      <c r="T3986" t="s">
        <v>2908</v>
      </c>
      <c r="U3986" s="221">
        <f t="shared" si="125"/>
        <v>0</v>
      </c>
    </row>
    <row r="3987" spans="1:21" hidden="1">
      <c r="A3987" s="55" t="str">
        <f t="shared" si="124"/>
        <v>Y0DM0</v>
      </c>
      <c r="B3987" s="55">
        <f>VLOOKUP(J3987,'Mapping-CITI'!A:E,5,0)</f>
        <v>0</v>
      </c>
      <c r="D3987" s="42">
        <v>45016</v>
      </c>
      <c r="E3987" s="42">
        <v>45199</v>
      </c>
      <c r="F3987" t="s">
        <v>2908</v>
      </c>
      <c r="G3987" t="s">
        <v>2936</v>
      </c>
      <c r="H3987">
        <v>2250</v>
      </c>
      <c r="I3987" t="s">
        <v>2774</v>
      </c>
      <c r="J3987">
        <v>210117</v>
      </c>
      <c r="K3987" t="s">
        <v>2242</v>
      </c>
      <c r="L3987">
        <v>3.13</v>
      </c>
      <c r="M3987">
        <v>765190.12</v>
      </c>
      <c r="N3987">
        <v>875531.9</v>
      </c>
      <c r="O3987">
        <v>-110338.65</v>
      </c>
      <c r="P3987" t="s">
        <v>607</v>
      </c>
      <c r="Q3987">
        <v>-110338.65</v>
      </c>
      <c r="R3987">
        <v>763633.16</v>
      </c>
      <c r="S3987">
        <v>763633.16</v>
      </c>
      <c r="T3987" t="s">
        <v>2908</v>
      </c>
      <c r="U3987" s="221">
        <f t="shared" si="125"/>
        <v>-1.1034178000000002E-2</v>
      </c>
    </row>
    <row r="3988" spans="1:21" hidden="1">
      <c r="A3988" s="55" t="str">
        <f t="shared" si="124"/>
        <v>Y0DM0</v>
      </c>
      <c r="B3988" s="55">
        <f>VLOOKUP(J3988,'Mapping-CITI'!A:E,5,0)</f>
        <v>0</v>
      </c>
      <c r="D3988" s="42">
        <v>45016</v>
      </c>
      <c r="E3988" s="42">
        <v>45199</v>
      </c>
      <c r="F3988" t="s">
        <v>2908</v>
      </c>
      <c r="G3988" t="s">
        <v>2936</v>
      </c>
      <c r="H3988">
        <v>2250</v>
      </c>
      <c r="I3988" t="s">
        <v>2774</v>
      </c>
      <c r="J3988">
        <v>210132</v>
      </c>
      <c r="K3988" t="s">
        <v>2244</v>
      </c>
      <c r="L3988">
        <v>230.63</v>
      </c>
      <c r="M3988">
        <v>0</v>
      </c>
      <c r="N3988">
        <v>230.63</v>
      </c>
      <c r="O3988">
        <v>0</v>
      </c>
      <c r="P3988" t="s">
        <v>607</v>
      </c>
      <c r="Q3988">
        <v>0</v>
      </c>
      <c r="R3988">
        <v>0</v>
      </c>
      <c r="S3988">
        <v>230.63</v>
      </c>
      <c r="T3988" t="s">
        <v>2908</v>
      </c>
      <c r="U3988" s="221">
        <f t="shared" si="125"/>
        <v>-2.3062999999999999E-5</v>
      </c>
    </row>
    <row r="3989" spans="1:21" hidden="1">
      <c r="A3989" s="55" t="str">
        <f t="shared" si="124"/>
        <v>Y0DM0</v>
      </c>
      <c r="B3989" s="55">
        <f>VLOOKUP(J3989,'Mapping-CITI'!A:E,5,0)</f>
        <v>0</v>
      </c>
      <c r="D3989" s="42">
        <v>45016</v>
      </c>
      <c r="E3989" s="42">
        <v>45199</v>
      </c>
      <c r="F3989" t="s">
        <v>2908</v>
      </c>
      <c r="G3989" t="s">
        <v>2936</v>
      </c>
      <c r="H3989">
        <v>2250</v>
      </c>
      <c r="I3989" t="s">
        <v>2774</v>
      </c>
      <c r="J3989">
        <v>210138</v>
      </c>
      <c r="K3989" t="s">
        <v>2791</v>
      </c>
      <c r="L3989">
        <v>-78.959999999999994</v>
      </c>
      <c r="M3989">
        <v>9605.57</v>
      </c>
      <c r="N3989">
        <v>6690.63</v>
      </c>
      <c r="O3989">
        <v>2835.98</v>
      </c>
      <c r="P3989" t="s">
        <v>607</v>
      </c>
      <c r="Q3989">
        <v>2835.98</v>
      </c>
      <c r="R3989">
        <v>9605.57</v>
      </c>
      <c r="S3989">
        <v>6690.63</v>
      </c>
      <c r="T3989" t="s">
        <v>2908</v>
      </c>
      <c r="U3989" s="221">
        <f t="shared" si="125"/>
        <v>2.9149399999999994E-4</v>
      </c>
    </row>
    <row r="3990" spans="1:21" hidden="1">
      <c r="A3990" s="55" t="str">
        <f t="shared" si="124"/>
        <v>Y0DM0</v>
      </c>
      <c r="B3990" s="55">
        <f>VLOOKUP(J3990,'Mapping-CITI'!A:E,5,0)</f>
        <v>0</v>
      </c>
      <c r="D3990" s="42">
        <v>45016</v>
      </c>
      <c r="E3990" s="42">
        <v>45199</v>
      </c>
      <c r="F3990" t="s">
        <v>2908</v>
      </c>
      <c r="G3990" t="s">
        <v>2936</v>
      </c>
      <c r="H3990">
        <v>2250</v>
      </c>
      <c r="I3990" t="s">
        <v>2774</v>
      </c>
      <c r="J3990">
        <v>210140</v>
      </c>
      <c r="K3990" t="s">
        <v>2245</v>
      </c>
      <c r="L3990">
        <v>-28488.240000000002</v>
      </c>
      <c r="M3990">
        <v>50790.63</v>
      </c>
      <c r="N3990">
        <v>14429.85</v>
      </c>
      <c r="O3990">
        <v>7872.54</v>
      </c>
      <c r="P3990" t="s">
        <v>607</v>
      </c>
      <c r="Q3990">
        <v>7872.54</v>
      </c>
      <c r="R3990">
        <v>50790.63</v>
      </c>
      <c r="S3990">
        <v>14429.85</v>
      </c>
      <c r="T3990" t="s">
        <v>2908</v>
      </c>
      <c r="U3990" s="221">
        <f t="shared" si="125"/>
        <v>3.6360780000000001E-3</v>
      </c>
    </row>
    <row r="3991" spans="1:21" hidden="1">
      <c r="A3991" s="55" t="str">
        <f t="shared" si="124"/>
        <v>Y0DM0</v>
      </c>
      <c r="B3991" s="55">
        <f>VLOOKUP(J3991,'Mapping-CITI'!A:E,5,0)</f>
        <v>0</v>
      </c>
      <c r="D3991" s="42">
        <v>45016</v>
      </c>
      <c r="E3991" s="42">
        <v>45199</v>
      </c>
      <c r="F3991" t="s">
        <v>2908</v>
      </c>
      <c r="G3991" t="s">
        <v>2936</v>
      </c>
      <c r="H3991">
        <v>2250</v>
      </c>
      <c r="I3991" t="s">
        <v>2774</v>
      </c>
      <c r="J3991">
        <v>210210</v>
      </c>
      <c r="K3991" t="s">
        <v>2246</v>
      </c>
      <c r="L3991">
        <v>-153631.35</v>
      </c>
      <c r="M3991">
        <v>639583.63</v>
      </c>
      <c r="N3991">
        <v>650068.53</v>
      </c>
      <c r="O3991">
        <v>-164116.25</v>
      </c>
      <c r="P3991" t="s">
        <v>607</v>
      </c>
      <c r="Q3991">
        <v>-164116.25</v>
      </c>
      <c r="R3991">
        <v>639583.63</v>
      </c>
      <c r="S3991">
        <v>94668.97</v>
      </c>
      <c r="T3991" t="s">
        <v>2908</v>
      </c>
      <c r="U3991" s="221">
        <f t="shared" si="125"/>
        <v>-1.0484900000000024E-3</v>
      </c>
    </row>
    <row r="3992" spans="1:21" hidden="1">
      <c r="A3992" s="55" t="str">
        <f t="shared" si="124"/>
        <v>Y0DM0</v>
      </c>
      <c r="B3992" s="55">
        <f>VLOOKUP(J3992,'Mapping-CITI'!A:E,5,0)</f>
        <v>0</v>
      </c>
      <c r="D3992" s="42">
        <v>45016</v>
      </c>
      <c r="E3992" s="42">
        <v>45199</v>
      </c>
      <c r="F3992" t="s">
        <v>2908</v>
      </c>
      <c r="G3992" t="s">
        <v>2936</v>
      </c>
      <c r="H3992">
        <v>2250</v>
      </c>
      <c r="I3992" t="s">
        <v>2774</v>
      </c>
      <c r="J3992">
        <v>210667</v>
      </c>
      <c r="K3992" t="s">
        <v>2862</v>
      </c>
      <c r="L3992">
        <v>717.34</v>
      </c>
      <c r="M3992">
        <v>60</v>
      </c>
      <c r="N3992">
        <v>2625</v>
      </c>
      <c r="O3992">
        <v>-1847.66</v>
      </c>
      <c r="P3992" t="s">
        <v>607</v>
      </c>
      <c r="Q3992">
        <v>-1847.66</v>
      </c>
      <c r="R3992">
        <v>60</v>
      </c>
      <c r="S3992">
        <v>2625</v>
      </c>
      <c r="T3992" t="s">
        <v>2908</v>
      </c>
      <c r="U3992" s="221">
        <f t="shared" si="125"/>
        <v>-2.565E-4</v>
      </c>
    </row>
    <row r="3993" spans="1:21" hidden="1">
      <c r="A3993" s="55" t="str">
        <f t="shared" si="124"/>
        <v>Y0DM0</v>
      </c>
      <c r="B3993" s="55">
        <f>VLOOKUP(J3993,'Mapping-CITI'!A:E,5,0)</f>
        <v>0</v>
      </c>
      <c r="D3993" s="42">
        <v>45016</v>
      </c>
      <c r="E3993" s="42">
        <v>45199</v>
      </c>
      <c r="F3993" t="s">
        <v>2908</v>
      </c>
      <c r="G3993" t="s">
        <v>2936</v>
      </c>
      <c r="H3993">
        <v>2250</v>
      </c>
      <c r="I3993" t="s">
        <v>2774</v>
      </c>
      <c r="J3993">
        <v>210766</v>
      </c>
      <c r="K3993" t="s">
        <v>2748</v>
      </c>
      <c r="L3993">
        <v>9048.9</v>
      </c>
      <c r="M3993">
        <v>4843.08</v>
      </c>
      <c r="N3993">
        <v>5023.78</v>
      </c>
      <c r="O3993">
        <v>8868.2000000000007</v>
      </c>
      <c r="P3993" t="s">
        <v>607</v>
      </c>
      <c r="Q3993">
        <v>8868.2000000000007</v>
      </c>
      <c r="R3993">
        <v>4831.5600000000004</v>
      </c>
      <c r="S3993">
        <v>0</v>
      </c>
      <c r="T3993" t="s">
        <v>2908</v>
      </c>
      <c r="U3993" s="221">
        <f t="shared" si="125"/>
        <v>-1.8069999999999981E-5</v>
      </c>
    </row>
    <row r="3994" spans="1:21" hidden="1">
      <c r="A3994" s="55" t="str">
        <f t="shared" si="124"/>
        <v>Y0DM0</v>
      </c>
      <c r="B3994" s="55">
        <f>VLOOKUP(J3994,'Mapping-CITI'!A:E,5,0)</f>
        <v>0</v>
      </c>
      <c r="D3994" s="42">
        <v>45016</v>
      </c>
      <c r="E3994" s="42">
        <v>45199</v>
      </c>
      <c r="F3994" t="s">
        <v>2908</v>
      </c>
      <c r="G3994" t="s">
        <v>2936</v>
      </c>
      <c r="H3994">
        <v>2250</v>
      </c>
      <c r="I3994" t="s">
        <v>2774</v>
      </c>
      <c r="J3994">
        <v>211103</v>
      </c>
      <c r="K3994" t="s">
        <v>2249</v>
      </c>
      <c r="L3994">
        <v>-10.45</v>
      </c>
      <c r="M3994">
        <v>68.86</v>
      </c>
      <c r="N3994">
        <v>70.78</v>
      </c>
      <c r="O3994">
        <v>-12.37</v>
      </c>
      <c r="P3994" t="s">
        <v>607</v>
      </c>
      <c r="Q3994">
        <v>-12.37</v>
      </c>
      <c r="R3994">
        <v>68.86</v>
      </c>
      <c r="S3994">
        <v>0.15</v>
      </c>
      <c r="T3994" t="s">
        <v>2908</v>
      </c>
      <c r="U3994" s="221">
        <f t="shared" si="125"/>
        <v>-1.9200000000000016E-7</v>
      </c>
    </row>
    <row r="3995" spans="1:21" hidden="1">
      <c r="A3995" s="55" t="str">
        <f t="shared" si="124"/>
        <v>Y0DM0</v>
      </c>
      <c r="B3995" s="55">
        <f>VLOOKUP(J3995,'Mapping-CITI'!A:E,5,0)</f>
        <v>0</v>
      </c>
      <c r="D3995" s="42">
        <v>45016</v>
      </c>
      <c r="E3995" s="42">
        <v>45199</v>
      </c>
      <c r="F3995" t="s">
        <v>2908</v>
      </c>
      <c r="G3995" t="s">
        <v>2936</v>
      </c>
      <c r="H3995">
        <v>2250</v>
      </c>
      <c r="I3995" t="s">
        <v>2774</v>
      </c>
      <c r="J3995">
        <v>211106</v>
      </c>
      <c r="K3995" t="s">
        <v>2250</v>
      </c>
      <c r="L3995">
        <v>-53612.72</v>
      </c>
      <c r="M3995">
        <v>69958.41</v>
      </c>
      <c r="N3995">
        <v>77075.850000000006</v>
      </c>
      <c r="O3995">
        <v>-60730.16</v>
      </c>
      <c r="P3995" t="s">
        <v>607</v>
      </c>
      <c r="Q3995">
        <v>-60730.16</v>
      </c>
      <c r="R3995">
        <v>69958.41</v>
      </c>
      <c r="S3995">
        <v>77075.850000000006</v>
      </c>
      <c r="T3995" t="s">
        <v>2908</v>
      </c>
      <c r="U3995" s="221">
        <f t="shared" si="125"/>
        <v>-7.1174400000000027E-4</v>
      </c>
    </row>
    <row r="3996" spans="1:21" hidden="1">
      <c r="A3996" s="55" t="str">
        <f t="shared" si="124"/>
        <v>Y0DM0</v>
      </c>
      <c r="B3996" s="55">
        <f>VLOOKUP(J3996,'Mapping-CITI'!A:E,5,0)</f>
        <v>0</v>
      </c>
      <c r="D3996" s="42">
        <v>45016</v>
      </c>
      <c r="E3996" s="42">
        <v>45199</v>
      </c>
      <c r="F3996" t="s">
        <v>2908</v>
      </c>
      <c r="G3996" t="s">
        <v>2936</v>
      </c>
      <c r="H3996">
        <v>2250</v>
      </c>
      <c r="I3996" t="s">
        <v>2774</v>
      </c>
      <c r="J3996">
        <v>211121</v>
      </c>
      <c r="K3996" t="s">
        <v>2252</v>
      </c>
      <c r="L3996">
        <v>-0.45</v>
      </c>
      <c r="M3996">
        <v>80471</v>
      </c>
      <c r="N3996">
        <v>228457</v>
      </c>
      <c r="O3996">
        <v>-147986.45000000001</v>
      </c>
      <c r="P3996" t="s">
        <v>607</v>
      </c>
      <c r="Q3996">
        <v>-147986.45000000001</v>
      </c>
      <c r="R3996">
        <v>80102</v>
      </c>
      <c r="S3996">
        <v>0</v>
      </c>
      <c r="T3996" t="s">
        <v>2908</v>
      </c>
      <c r="U3996" s="221">
        <f t="shared" si="125"/>
        <v>-1.47986E-2</v>
      </c>
    </row>
    <row r="3997" spans="1:21" hidden="1">
      <c r="A3997" s="55" t="str">
        <f t="shared" si="124"/>
        <v>Y0DM0</v>
      </c>
      <c r="B3997" s="55">
        <f>VLOOKUP(J3997,'Mapping-CITI'!A:E,5,0)</f>
        <v>0</v>
      </c>
      <c r="D3997" s="42">
        <v>45016</v>
      </c>
      <c r="E3997" s="42">
        <v>45199</v>
      </c>
      <c r="F3997" t="s">
        <v>2908</v>
      </c>
      <c r="G3997" t="s">
        <v>2936</v>
      </c>
      <c r="H3997">
        <v>2250</v>
      </c>
      <c r="I3997" t="s">
        <v>2774</v>
      </c>
      <c r="J3997">
        <v>211122</v>
      </c>
      <c r="K3997" t="s">
        <v>2253</v>
      </c>
      <c r="L3997">
        <v>-56.35</v>
      </c>
      <c r="M3997">
        <v>575.62</v>
      </c>
      <c r="N3997">
        <v>882.44</v>
      </c>
      <c r="O3997">
        <v>-363.17</v>
      </c>
      <c r="P3997" t="s">
        <v>607</v>
      </c>
      <c r="Q3997">
        <v>-363.17</v>
      </c>
      <c r="R3997">
        <v>570.41999999999996</v>
      </c>
      <c r="S3997">
        <v>0</v>
      </c>
      <c r="T3997" t="s">
        <v>2908</v>
      </c>
      <c r="U3997" s="221">
        <f t="shared" si="125"/>
        <v>-3.0682000000000002E-5</v>
      </c>
    </row>
    <row r="3998" spans="1:21" hidden="1">
      <c r="A3998" s="55" t="str">
        <f t="shared" si="124"/>
        <v>Y0DM0</v>
      </c>
      <c r="B3998" s="55">
        <f>VLOOKUP(J3998,'Mapping-CITI'!A:E,5,0)</f>
        <v>0</v>
      </c>
      <c r="D3998" s="42">
        <v>45016</v>
      </c>
      <c r="E3998" s="42">
        <v>45199</v>
      </c>
      <c r="F3998" t="s">
        <v>2908</v>
      </c>
      <c r="G3998" t="s">
        <v>2936</v>
      </c>
      <c r="H3998">
        <v>2250</v>
      </c>
      <c r="I3998" t="s">
        <v>2774</v>
      </c>
      <c r="J3998">
        <v>211172</v>
      </c>
      <c r="K3998" t="s">
        <v>2262</v>
      </c>
      <c r="L3998">
        <v>-662859.39</v>
      </c>
      <c r="M3998">
        <v>786524.78</v>
      </c>
      <c r="N3998">
        <v>1012956.58</v>
      </c>
      <c r="O3998">
        <v>-889291.19</v>
      </c>
      <c r="P3998" t="s">
        <v>607</v>
      </c>
      <c r="Q3998">
        <v>-889291.19</v>
      </c>
      <c r="R3998">
        <v>786524.78</v>
      </c>
      <c r="S3998">
        <v>7700.55</v>
      </c>
      <c r="T3998" t="s">
        <v>2908</v>
      </c>
      <c r="U3998" s="221">
        <f t="shared" si="125"/>
        <v>-2.2643179999999992E-2</v>
      </c>
    </row>
    <row r="3999" spans="1:21" hidden="1">
      <c r="A3999" s="55" t="str">
        <f t="shared" si="124"/>
        <v>Y0DM0</v>
      </c>
      <c r="B3999" s="55">
        <f>VLOOKUP(J3999,'Mapping-CITI'!A:E,5,0)</f>
        <v>0</v>
      </c>
      <c r="D3999" s="42">
        <v>45016</v>
      </c>
      <c r="E3999" s="42">
        <v>45199</v>
      </c>
      <c r="F3999" t="s">
        <v>2908</v>
      </c>
      <c r="G3999" t="s">
        <v>2936</v>
      </c>
      <c r="H3999">
        <v>2250</v>
      </c>
      <c r="I3999" t="s">
        <v>2774</v>
      </c>
      <c r="J3999">
        <v>211632</v>
      </c>
      <c r="K3999" t="s">
        <v>2543</v>
      </c>
      <c r="L3999">
        <v>-14041.35</v>
      </c>
      <c r="M3999">
        <v>46990.21</v>
      </c>
      <c r="N3999">
        <v>12635.48</v>
      </c>
      <c r="O3999">
        <v>20313.38</v>
      </c>
      <c r="P3999" t="s">
        <v>607</v>
      </c>
      <c r="Q3999">
        <v>20313.38</v>
      </c>
      <c r="R3999">
        <v>46990.21</v>
      </c>
      <c r="S3999">
        <v>12635.48</v>
      </c>
      <c r="T3999" t="s">
        <v>2908</v>
      </c>
      <c r="U3999" s="221">
        <f t="shared" si="125"/>
        <v>3.4354729999999997E-3</v>
      </c>
    </row>
    <row r="4000" spans="1:21" hidden="1">
      <c r="A4000" s="55" t="str">
        <f t="shared" si="124"/>
        <v>Y0DM0</v>
      </c>
      <c r="B4000" s="55">
        <f>VLOOKUP(J4000,'Mapping-CITI'!A:E,5,0)</f>
        <v>0</v>
      </c>
      <c r="D4000" s="42">
        <v>45016</v>
      </c>
      <c r="E4000" s="42">
        <v>45199</v>
      </c>
      <c r="F4000" t="s">
        <v>2908</v>
      </c>
      <c r="G4000" t="s">
        <v>2936</v>
      </c>
      <c r="H4000">
        <v>2220</v>
      </c>
      <c r="I4000" t="s">
        <v>2775</v>
      </c>
      <c r="J4000">
        <v>260101</v>
      </c>
      <c r="K4000" t="s">
        <v>2271</v>
      </c>
      <c r="L4000">
        <v>-2091357.59</v>
      </c>
      <c r="M4000">
        <v>81750487.549999997</v>
      </c>
      <c r="N4000">
        <v>171728062.66</v>
      </c>
      <c r="O4000">
        <v>-92068932.700000003</v>
      </c>
      <c r="P4000" t="s">
        <v>607</v>
      </c>
      <c r="Q4000">
        <v>-92068932.700000003</v>
      </c>
      <c r="R4000">
        <v>0</v>
      </c>
      <c r="S4000">
        <v>0</v>
      </c>
      <c r="T4000" t="s">
        <v>2908</v>
      </c>
      <c r="U4000" s="221">
        <f t="shared" si="125"/>
        <v>-8.9977575109999997</v>
      </c>
    </row>
    <row r="4001" spans="1:21" hidden="1">
      <c r="A4001" s="55" t="str">
        <f t="shared" si="124"/>
        <v>Y0DM0</v>
      </c>
      <c r="B4001" s="55">
        <f>VLOOKUP(J4001,'Mapping-CITI'!A:E,5,0)</f>
        <v>0</v>
      </c>
      <c r="D4001" s="42">
        <v>45016</v>
      </c>
      <c r="E4001" s="42">
        <v>45199</v>
      </c>
      <c r="F4001" t="s">
        <v>2908</v>
      </c>
      <c r="G4001" t="s">
        <v>2936</v>
      </c>
      <c r="H4001">
        <v>2220</v>
      </c>
      <c r="I4001" t="s">
        <v>2775</v>
      </c>
      <c r="J4001">
        <v>260118</v>
      </c>
      <c r="K4001" t="s">
        <v>2275</v>
      </c>
      <c r="L4001">
        <v>0</v>
      </c>
      <c r="M4001">
        <v>256440050.50999999</v>
      </c>
      <c r="N4001">
        <v>256440050.50999999</v>
      </c>
      <c r="O4001">
        <v>0</v>
      </c>
      <c r="P4001" t="s">
        <v>607</v>
      </c>
      <c r="Q4001">
        <v>0</v>
      </c>
      <c r="R4001">
        <v>0</v>
      </c>
      <c r="S4001">
        <v>0</v>
      </c>
      <c r="T4001" t="s">
        <v>2908</v>
      </c>
      <c r="U4001" s="221">
        <f t="shared" si="125"/>
        <v>0</v>
      </c>
    </row>
    <row r="4002" spans="1:21" hidden="1">
      <c r="A4002" s="55" t="str">
        <f t="shared" si="124"/>
        <v>Y0DM0</v>
      </c>
      <c r="B4002" s="55">
        <f>VLOOKUP(J4002,'Mapping-CITI'!A:E,5,0)</f>
        <v>0</v>
      </c>
      <c r="D4002" s="42">
        <v>45016</v>
      </c>
      <c r="E4002" s="42">
        <v>45199</v>
      </c>
      <c r="F4002" t="s">
        <v>2908</v>
      </c>
      <c r="G4002" t="s">
        <v>2936</v>
      </c>
      <c r="H4002">
        <v>2240</v>
      </c>
      <c r="I4002" t="s">
        <v>2795</v>
      </c>
      <c r="J4002">
        <v>260202</v>
      </c>
      <c r="K4002" t="s">
        <v>2281</v>
      </c>
      <c r="L4002">
        <v>0</v>
      </c>
      <c r="M4002">
        <v>88229579.069999993</v>
      </c>
      <c r="N4002">
        <v>88229579.069999993</v>
      </c>
      <c r="O4002">
        <v>0</v>
      </c>
      <c r="P4002" t="s">
        <v>607</v>
      </c>
      <c r="Q4002">
        <v>0</v>
      </c>
      <c r="R4002">
        <v>0</v>
      </c>
      <c r="S4002">
        <v>0</v>
      </c>
      <c r="T4002" t="s">
        <v>2908</v>
      </c>
      <c r="U4002" s="221">
        <f t="shared" si="125"/>
        <v>0</v>
      </c>
    </row>
    <row r="4003" spans="1:21" hidden="1">
      <c r="A4003" s="55" t="str">
        <f t="shared" si="124"/>
        <v>Y0DM0</v>
      </c>
      <c r="B4003" s="55">
        <f>VLOOKUP(J4003,'Mapping-CITI'!A:E,5,0)</f>
        <v>0</v>
      </c>
      <c r="D4003" s="42">
        <v>45016</v>
      </c>
      <c r="E4003" s="42">
        <v>45199</v>
      </c>
      <c r="F4003" t="s">
        <v>2908</v>
      </c>
      <c r="G4003" t="s">
        <v>2936</v>
      </c>
      <c r="H4003">
        <v>2240</v>
      </c>
      <c r="I4003" t="s">
        <v>2795</v>
      </c>
      <c r="J4003">
        <v>260221</v>
      </c>
      <c r="K4003" t="s">
        <v>2282</v>
      </c>
      <c r="L4003">
        <v>0.02</v>
      </c>
      <c r="M4003">
        <v>21380358.210000001</v>
      </c>
      <c r="N4003">
        <v>23169952.699999999</v>
      </c>
      <c r="O4003">
        <v>-1789594.47</v>
      </c>
      <c r="P4003" t="s">
        <v>607</v>
      </c>
      <c r="Q4003">
        <v>-1789594.47</v>
      </c>
      <c r="R4003">
        <v>21380358.210000001</v>
      </c>
      <c r="S4003">
        <v>0</v>
      </c>
      <c r="T4003" t="s">
        <v>2908</v>
      </c>
      <c r="U4003" s="221">
        <f t="shared" si="125"/>
        <v>-0.17895944899999983</v>
      </c>
    </row>
    <row r="4004" spans="1:21" hidden="1">
      <c r="A4004" s="55" t="str">
        <f t="shared" si="124"/>
        <v>Y0DM0</v>
      </c>
      <c r="B4004" s="55">
        <f>VLOOKUP(J4004,'Mapping-CITI'!A:E,5,0)</f>
        <v>0</v>
      </c>
      <c r="D4004" s="42">
        <v>45016</v>
      </c>
      <c r="E4004" s="42">
        <v>45199</v>
      </c>
      <c r="F4004" t="s">
        <v>2908</v>
      </c>
      <c r="G4004" t="s">
        <v>2936</v>
      </c>
      <c r="H4004">
        <v>2240</v>
      </c>
      <c r="I4004" t="s">
        <v>2795</v>
      </c>
      <c r="J4004">
        <v>260222</v>
      </c>
      <c r="K4004" t="s">
        <v>2283</v>
      </c>
      <c r="L4004">
        <v>0</v>
      </c>
      <c r="M4004">
        <v>63968592.32</v>
      </c>
      <c r="N4004">
        <v>64827026.369999997</v>
      </c>
      <c r="O4004">
        <v>-858434.05</v>
      </c>
      <c r="P4004" t="s">
        <v>607</v>
      </c>
      <c r="Q4004">
        <v>-858434.05</v>
      </c>
      <c r="R4004">
        <v>63450088.869999997</v>
      </c>
      <c r="S4004">
        <v>0</v>
      </c>
      <c r="T4004" t="s">
        <v>2908</v>
      </c>
      <c r="U4004" s="221">
        <f t="shared" si="125"/>
        <v>-8.5843404999999706E-2</v>
      </c>
    </row>
    <row r="4005" spans="1:21" hidden="1">
      <c r="A4005" s="55" t="str">
        <f t="shared" si="124"/>
        <v>Y0DM0</v>
      </c>
      <c r="B4005" s="55">
        <f>VLOOKUP(J4005,'Mapping-CITI'!A:E,5,0)</f>
        <v>0</v>
      </c>
      <c r="D4005" s="42">
        <v>45016</v>
      </c>
      <c r="E4005" s="42">
        <v>45199</v>
      </c>
      <c r="F4005" t="s">
        <v>2908</v>
      </c>
      <c r="G4005" t="s">
        <v>2936</v>
      </c>
      <c r="H4005">
        <v>2140</v>
      </c>
      <c r="I4005" t="s">
        <v>2806</v>
      </c>
      <c r="J4005">
        <v>260815</v>
      </c>
      <c r="K4005" t="s">
        <v>2286</v>
      </c>
      <c r="L4005">
        <v>-16708.21</v>
      </c>
      <c r="M4005">
        <v>0</v>
      </c>
      <c r="N4005">
        <v>0</v>
      </c>
      <c r="O4005">
        <v>-16708.21</v>
      </c>
      <c r="P4005" t="s">
        <v>607</v>
      </c>
      <c r="Q4005">
        <v>-16708.21</v>
      </c>
      <c r="R4005">
        <v>0</v>
      </c>
      <c r="S4005">
        <v>0</v>
      </c>
      <c r="T4005" t="s">
        <v>2908</v>
      </c>
      <c r="U4005" s="221">
        <f t="shared" si="125"/>
        <v>0</v>
      </c>
    </row>
    <row r="4006" spans="1:21" hidden="1">
      <c r="A4006" s="55" t="str">
        <f t="shared" si="124"/>
        <v>Y0DM0</v>
      </c>
      <c r="B4006" s="55">
        <f>VLOOKUP(J4006,'Mapping-CITI'!A:E,5,0)</f>
        <v>0</v>
      </c>
      <c r="D4006" s="42">
        <v>45016</v>
      </c>
      <c r="E4006" s="42">
        <v>45199</v>
      </c>
      <c r="F4006" t="s">
        <v>2908</v>
      </c>
      <c r="G4006" t="s">
        <v>2936</v>
      </c>
      <c r="H4006">
        <v>2250</v>
      </c>
      <c r="I4006" t="s">
        <v>2774</v>
      </c>
      <c r="J4006">
        <v>260836</v>
      </c>
      <c r="K4006" t="s">
        <v>2705</v>
      </c>
      <c r="L4006">
        <v>-8.3000000000000007</v>
      </c>
      <c r="M4006">
        <v>68867.360000000001</v>
      </c>
      <c r="N4006">
        <v>78798.41</v>
      </c>
      <c r="O4006">
        <v>-9939.35</v>
      </c>
      <c r="P4006" t="s">
        <v>607</v>
      </c>
      <c r="Q4006">
        <v>-9939.35</v>
      </c>
      <c r="R4006">
        <v>68727.25</v>
      </c>
      <c r="S4006">
        <v>68727.25</v>
      </c>
      <c r="T4006" t="s">
        <v>2908</v>
      </c>
      <c r="U4006" s="221">
        <f t="shared" si="125"/>
        <v>-9.931050000000002E-4</v>
      </c>
    </row>
    <row r="4007" spans="1:21" hidden="1">
      <c r="A4007" s="55" t="str">
        <f t="shared" si="124"/>
        <v>Y0DM0</v>
      </c>
      <c r="B4007" s="55">
        <f>VLOOKUP(J4007,'Mapping-CITI'!A:E,5,0)</f>
        <v>0</v>
      </c>
      <c r="D4007" s="42">
        <v>45016</v>
      </c>
      <c r="E4007" s="42">
        <v>45199</v>
      </c>
      <c r="F4007" t="s">
        <v>2908</v>
      </c>
      <c r="G4007" t="s">
        <v>2936</v>
      </c>
      <c r="H4007">
        <v>2250</v>
      </c>
      <c r="I4007" t="s">
        <v>2774</v>
      </c>
      <c r="J4007">
        <v>260837</v>
      </c>
      <c r="K4007" t="s">
        <v>2706</v>
      </c>
      <c r="L4007">
        <v>-8.3000000000000007</v>
      </c>
      <c r="M4007">
        <v>68867.360000000001</v>
      </c>
      <c r="N4007">
        <v>78798.41</v>
      </c>
      <c r="O4007">
        <v>-9939.35</v>
      </c>
      <c r="P4007" t="s">
        <v>607</v>
      </c>
      <c r="Q4007">
        <v>-9939.35</v>
      </c>
      <c r="R4007">
        <v>68727.25</v>
      </c>
      <c r="S4007">
        <v>68727.25</v>
      </c>
      <c r="T4007" t="s">
        <v>2908</v>
      </c>
      <c r="U4007" s="221">
        <f t="shared" si="125"/>
        <v>-9.931050000000002E-4</v>
      </c>
    </row>
    <row r="4008" spans="1:21" hidden="1">
      <c r="A4008" s="55" t="str">
        <f t="shared" si="124"/>
        <v>Y0DMIgnore</v>
      </c>
      <c r="B4008" s="55" t="str">
        <f>VLOOKUP(J4008,'Mapping-CITI'!A:E,5,0)</f>
        <v>Ignore</v>
      </c>
      <c r="D4008" s="42">
        <v>45016</v>
      </c>
      <c r="E4008" s="42">
        <v>45199</v>
      </c>
      <c r="F4008" t="s">
        <v>2908</v>
      </c>
      <c r="G4008" t="s">
        <v>2936</v>
      </c>
      <c r="H4008">
        <v>2250</v>
      </c>
      <c r="I4008" t="s">
        <v>2774</v>
      </c>
      <c r="J4008">
        <v>260911</v>
      </c>
      <c r="K4008" t="s">
        <v>4267</v>
      </c>
      <c r="L4008">
        <v>0</v>
      </c>
      <c r="M4008">
        <v>42608.55</v>
      </c>
      <c r="N4008">
        <v>42608.55</v>
      </c>
      <c r="O4008">
        <v>0</v>
      </c>
      <c r="P4008" t="s">
        <v>607</v>
      </c>
      <c r="Q4008">
        <v>0</v>
      </c>
      <c r="R4008">
        <v>42608.55</v>
      </c>
      <c r="S4008">
        <v>42608.55</v>
      </c>
      <c r="T4008" t="s">
        <v>2908</v>
      </c>
      <c r="U4008" s="221">
        <f t="shared" si="125"/>
        <v>0</v>
      </c>
    </row>
    <row r="4009" spans="1:21" hidden="1">
      <c r="A4009" s="55" t="str">
        <f t="shared" si="124"/>
        <v>Y0DM0</v>
      </c>
      <c r="B4009" s="55">
        <f>VLOOKUP(J4009,'Mapping-CITI'!A:E,5,0)</f>
        <v>0</v>
      </c>
      <c r="D4009" s="42">
        <v>45016</v>
      </c>
      <c r="E4009" s="42">
        <v>45199</v>
      </c>
      <c r="F4009" t="s">
        <v>2908</v>
      </c>
      <c r="G4009" t="s">
        <v>2936</v>
      </c>
      <c r="H4009">
        <v>2250</v>
      </c>
      <c r="I4009" t="s">
        <v>2774</v>
      </c>
      <c r="J4009">
        <v>260942</v>
      </c>
      <c r="K4009" t="s">
        <v>2292</v>
      </c>
      <c r="L4009">
        <v>-375</v>
      </c>
      <c r="M4009">
        <v>50</v>
      </c>
      <c r="N4009">
        <v>75</v>
      </c>
      <c r="O4009">
        <v>-400</v>
      </c>
      <c r="P4009" t="s">
        <v>607</v>
      </c>
      <c r="Q4009">
        <v>-400</v>
      </c>
      <c r="R4009">
        <v>50</v>
      </c>
      <c r="S4009">
        <v>0</v>
      </c>
      <c r="T4009" t="s">
        <v>2908</v>
      </c>
      <c r="U4009" s="221">
        <f t="shared" si="125"/>
        <v>-2.5000000000000002E-6</v>
      </c>
    </row>
    <row r="4010" spans="1:21" hidden="1">
      <c r="A4010" s="55" t="str">
        <f t="shared" si="124"/>
        <v>Y0DM0</v>
      </c>
      <c r="B4010" s="55">
        <f>VLOOKUP(J4010,'Mapping-CITI'!A:E,5,0)</f>
        <v>0</v>
      </c>
      <c r="D4010" s="42">
        <v>45016</v>
      </c>
      <c r="E4010" s="42">
        <v>45199</v>
      </c>
      <c r="F4010" t="s">
        <v>2908</v>
      </c>
      <c r="G4010" t="s">
        <v>2936</v>
      </c>
      <c r="H4010">
        <v>2220</v>
      </c>
      <c r="I4010" t="s">
        <v>2775</v>
      </c>
      <c r="J4010">
        <v>261026</v>
      </c>
      <c r="K4010" t="s">
        <v>2549</v>
      </c>
      <c r="L4010">
        <v>0</v>
      </c>
      <c r="M4010">
        <v>213.86</v>
      </c>
      <c r="N4010">
        <v>213.86</v>
      </c>
      <c r="O4010">
        <v>0</v>
      </c>
      <c r="P4010" t="s">
        <v>607</v>
      </c>
      <c r="Q4010">
        <v>0</v>
      </c>
      <c r="R4010">
        <v>213.86</v>
      </c>
      <c r="S4010">
        <v>213.86</v>
      </c>
      <c r="T4010" t="s">
        <v>2908</v>
      </c>
      <c r="U4010" s="221">
        <f t="shared" si="125"/>
        <v>0</v>
      </c>
    </row>
    <row r="4011" spans="1:21" hidden="1">
      <c r="A4011" s="55" t="str">
        <f t="shared" si="124"/>
        <v>Y0DM0</v>
      </c>
      <c r="B4011" s="55">
        <f>VLOOKUP(J4011,'Mapping-CITI'!A:E,5,0)</f>
        <v>0</v>
      </c>
      <c r="D4011" s="42">
        <v>45016</v>
      </c>
      <c r="E4011" s="42">
        <v>45199</v>
      </c>
      <c r="F4011" t="s">
        <v>2908</v>
      </c>
      <c r="G4011" t="s">
        <v>2936</v>
      </c>
      <c r="H4011">
        <v>2220</v>
      </c>
      <c r="I4011" t="s">
        <v>2775</v>
      </c>
      <c r="J4011">
        <v>261259</v>
      </c>
      <c r="K4011" t="s">
        <v>2707</v>
      </c>
      <c r="L4011">
        <v>-8.1999999999999993</v>
      </c>
      <c r="M4011">
        <v>124.81</v>
      </c>
      <c r="N4011">
        <v>142.21</v>
      </c>
      <c r="O4011">
        <v>-25.6</v>
      </c>
      <c r="P4011" t="s">
        <v>607</v>
      </c>
      <c r="Q4011">
        <v>-25.6</v>
      </c>
      <c r="R4011">
        <v>124.81</v>
      </c>
      <c r="S4011">
        <v>0</v>
      </c>
      <c r="T4011" t="s">
        <v>2908</v>
      </c>
      <c r="U4011" s="221">
        <f t="shared" si="125"/>
        <v>-1.7400000000000005E-6</v>
      </c>
    </row>
    <row r="4012" spans="1:21" hidden="1">
      <c r="A4012" s="55" t="str">
        <f t="shared" si="124"/>
        <v>Y0DM0</v>
      </c>
      <c r="B4012" s="55">
        <f>VLOOKUP(J4012,'Mapping-CITI'!A:E,5,0)</f>
        <v>0</v>
      </c>
      <c r="D4012" s="42">
        <v>45016</v>
      </c>
      <c r="E4012" s="42">
        <v>45199</v>
      </c>
      <c r="F4012" t="s">
        <v>2908</v>
      </c>
      <c r="G4012" t="s">
        <v>2936</v>
      </c>
      <c r="H4012">
        <v>2220</v>
      </c>
      <c r="I4012" t="s">
        <v>2775</v>
      </c>
      <c r="J4012">
        <v>261260</v>
      </c>
      <c r="K4012" t="s">
        <v>2708</v>
      </c>
      <c r="L4012">
        <v>-8.1999999999999993</v>
      </c>
      <c r="M4012">
        <v>124.81</v>
      </c>
      <c r="N4012">
        <v>142.21</v>
      </c>
      <c r="O4012">
        <v>-25.6</v>
      </c>
      <c r="P4012" t="s">
        <v>607</v>
      </c>
      <c r="Q4012">
        <v>-25.6</v>
      </c>
      <c r="R4012">
        <v>124.81</v>
      </c>
      <c r="S4012">
        <v>0</v>
      </c>
      <c r="T4012" t="s">
        <v>2908</v>
      </c>
      <c r="U4012" s="221">
        <f t="shared" si="125"/>
        <v>-1.7400000000000005E-6</v>
      </c>
    </row>
    <row r="4013" spans="1:21" hidden="1">
      <c r="A4013" s="55" t="str">
        <f t="shared" si="124"/>
        <v>Y0DM0</v>
      </c>
      <c r="B4013" s="55">
        <f>VLOOKUP(J4013,'Mapping-CITI'!A:E,5,0)</f>
        <v>0</v>
      </c>
      <c r="D4013" s="42">
        <v>45016</v>
      </c>
      <c r="E4013" s="42">
        <v>45199</v>
      </c>
      <c r="F4013" t="s">
        <v>2908</v>
      </c>
      <c r="G4013" t="s">
        <v>2936</v>
      </c>
      <c r="H4013">
        <v>2220</v>
      </c>
      <c r="I4013" t="s">
        <v>2775</v>
      </c>
      <c r="J4013">
        <v>261262</v>
      </c>
      <c r="K4013" t="s">
        <v>2709</v>
      </c>
      <c r="L4013">
        <v>-405.52</v>
      </c>
      <c r="M4013">
        <v>1025.21</v>
      </c>
      <c r="N4013">
        <v>847.07</v>
      </c>
      <c r="O4013">
        <v>-227.38</v>
      </c>
      <c r="P4013" t="s">
        <v>607</v>
      </c>
      <c r="Q4013">
        <v>-227.38</v>
      </c>
      <c r="R4013">
        <v>1025.21</v>
      </c>
      <c r="S4013">
        <v>0</v>
      </c>
      <c r="T4013" t="s">
        <v>2908</v>
      </c>
      <c r="U4013" s="221">
        <f t="shared" si="125"/>
        <v>1.7813999999999999E-5</v>
      </c>
    </row>
    <row r="4014" spans="1:21" hidden="1">
      <c r="A4014" s="55" t="str">
        <f t="shared" si="124"/>
        <v>Y0DM0</v>
      </c>
      <c r="B4014" s="55">
        <f>VLOOKUP(J4014,'Mapping-CITI'!A:E,5,0)</f>
        <v>0</v>
      </c>
      <c r="D4014" s="42">
        <v>45016</v>
      </c>
      <c r="E4014" s="42">
        <v>45199</v>
      </c>
      <c r="F4014" t="s">
        <v>2908</v>
      </c>
      <c r="G4014" t="s">
        <v>2936</v>
      </c>
      <c r="H4014">
        <v>2150</v>
      </c>
      <c r="I4014" t="s">
        <v>2797</v>
      </c>
      <c r="J4014">
        <v>281101</v>
      </c>
      <c r="K4014" t="s">
        <v>2296</v>
      </c>
      <c r="L4014">
        <v>-73450707.290000007</v>
      </c>
      <c r="M4014">
        <v>0</v>
      </c>
      <c r="N4014">
        <v>0</v>
      </c>
      <c r="O4014">
        <v>-95980566.819999993</v>
      </c>
      <c r="P4014" t="s">
        <v>607</v>
      </c>
      <c r="Q4014">
        <v>-95980566.819999993</v>
      </c>
      <c r="R4014">
        <v>0</v>
      </c>
      <c r="S4014">
        <v>0</v>
      </c>
      <c r="T4014" t="s">
        <v>2908</v>
      </c>
      <c r="U4014" s="221">
        <f t="shared" si="125"/>
        <v>0</v>
      </c>
    </row>
    <row r="4015" spans="1:21" hidden="1">
      <c r="A4015" s="55" t="str">
        <f t="shared" si="124"/>
        <v>Y0DM0</v>
      </c>
      <c r="B4015" s="55">
        <f>VLOOKUP(J4015,'Mapping-CITI'!A:E,5,0)</f>
        <v>0</v>
      </c>
      <c r="D4015" s="42">
        <v>45016</v>
      </c>
      <c r="E4015" s="42">
        <v>45199</v>
      </c>
      <c r="F4015" t="s">
        <v>2908</v>
      </c>
      <c r="G4015" t="s">
        <v>2936</v>
      </c>
      <c r="H4015">
        <v>2150</v>
      </c>
      <c r="I4015" t="s">
        <v>2797</v>
      </c>
      <c r="J4015">
        <v>281102</v>
      </c>
      <c r="K4015" t="s">
        <v>2544</v>
      </c>
      <c r="L4015">
        <v>-54360988.68</v>
      </c>
      <c r="M4015">
        <v>0</v>
      </c>
      <c r="N4015">
        <v>0</v>
      </c>
      <c r="O4015">
        <v>16893108.82</v>
      </c>
      <c r="P4015" t="s">
        <v>607</v>
      </c>
      <c r="Q4015">
        <v>16893108.82</v>
      </c>
      <c r="R4015">
        <v>0</v>
      </c>
      <c r="S4015">
        <v>0</v>
      </c>
      <c r="T4015" t="s">
        <v>2908</v>
      </c>
      <c r="U4015" s="221">
        <f t="shared" si="125"/>
        <v>0</v>
      </c>
    </row>
    <row r="4016" spans="1:21" hidden="1">
      <c r="A4016" s="55" t="str">
        <f t="shared" si="124"/>
        <v>Y0DM0</v>
      </c>
      <c r="B4016" s="55">
        <f>VLOOKUP(J4016,'Mapping-CITI'!A:E,5,0)</f>
        <v>0</v>
      </c>
      <c r="D4016" s="42">
        <v>45016</v>
      </c>
      <c r="E4016" s="42">
        <v>45199</v>
      </c>
      <c r="F4016" t="s">
        <v>2908</v>
      </c>
      <c r="G4016" t="s">
        <v>2936</v>
      </c>
      <c r="H4016">
        <v>2150</v>
      </c>
      <c r="I4016" t="s">
        <v>2797</v>
      </c>
      <c r="J4016">
        <v>281166</v>
      </c>
      <c r="K4016" t="s">
        <v>2309</v>
      </c>
      <c r="L4016">
        <v>-15418859.82</v>
      </c>
      <c r="M4016">
        <v>11296769.810000001</v>
      </c>
      <c r="N4016">
        <v>12632253.130000001</v>
      </c>
      <c r="O4016">
        <v>-16754343.140000001</v>
      </c>
      <c r="P4016" t="s">
        <v>607</v>
      </c>
      <c r="Q4016">
        <v>-16754343.140000001</v>
      </c>
      <c r="R4016">
        <v>0</v>
      </c>
      <c r="S4016">
        <v>0</v>
      </c>
      <c r="T4016" t="s">
        <v>2908</v>
      </c>
      <c r="U4016" s="221">
        <f t="shared" si="125"/>
        <v>-0.13354833200000002</v>
      </c>
    </row>
    <row r="4017" spans="1:21" hidden="1">
      <c r="A4017" s="55" t="str">
        <f t="shared" si="124"/>
        <v>Y0DM0</v>
      </c>
      <c r="B4017" s="55">
        <f>VLOOKUP(J4017,'Mapping-CITI'!A:E,5,0)</f>
        <v>0</v>
      </c>
      <c r="D4017" s="42">
        <v>45016</v>
      </c>
      <c r="E4017" s="42">
        <v>45199</v>
      </c>
      <c r="F4017" t="s">
        <v>2908</v>
      </c>
      <c r="G4017" t="s">
        <v>2936</v>
      </c>
      <c r="H4017">
        <v>2150</v>
      </c>
      <c r="I4017" t="s">
        <v>2797</v>
      </c>
      <c r="J4017">
        <v>281167</v>
      </c>
      <c r="K4017" t="s">
        <v>2835</v>
      </c>
      <c r="L4017">
        <v>227231.81</v>
      </c>
      <c r="M4017">
        <v>75340.039999999994</v>
      </c>
      <c r="N4017">
        <v>88696.320000000007</v>
      </c>
      <c r="O4017">
        <v>213875.53</v>
      </c>
      <c r="P4017" t="s">
        <v>607</v>
      </c>
      <c r="Q4017">
        <v>213875.53</v>
      </c>
      <c r="R4017">
        <v>0</v>
      </c>
      <c r="S4017">
        <v>0</v>
      </c>
      <c r="T4017" t="s">
        <v>2908</v>
      </c>
      <c r="U4017" s="221">
        <f t="shared" si="125"/>
        <v>-1.3356280000000012E-3</v>
      </c>
    </row>
    <row r="4018" spans="1:21" hidden="1">
      <c r="A4018" s="55" t="str">
        <f t="shared" si="124"/>
        <v>Y0DM0</v>
      </c>
      <c r="B4018" s="55">
        <f>VLOOKUP(J4018,'Mapping-CITI'!A:E,5,0)</f>
        <v>0</v>
      </c>
      <c r="D4018" s="42">
        <v>45016</v>
      </c>
      <c r="E4018" s="42">
        <v>45199</v>
      </c>
      <c r="F4018" t="s">
        <v>2908</v>
      </c>
      <c r="G4018" t="s">
        <v>2936</v>
      </c>
      <c r="H4018">
        <v>2250</v>
      </c>
      <c r="I4018" t="s">
        <v>2774</v>
      </c>
      <c r="J4018">
        <v>281212</v>
      </c>
      <c r="K4018" t="s">
        <v>2314</v>
      </c>
      <c r="L4018">
        <v>-4862.8100000000004</v>
      </c>
      <c r="M4018">
        <v>32439.32</v>
      </c>
      <c r="N4018">
        <v>33448.370000000003</v>
      </c>
      <c r="O4018">
        <v>-5871.86</v>
      </c>
      <c r="P4018" t="s">
        <v>607</v>
      </c>
      <c r="Q4018">
        <v>-5871.86</v>
      </c>
      <c r="R4018">
        <v>32439.32</v>
      </c>
      <c r="S4018">
        <v>0</v>
      </c>
      <c r="T4018" t="s">
        <v>2908</v>
      </c>
      <c r="U4018" s="221">
        <f t="shared" si="125"/>
        <v>-1.009050000000003E-4</v>
      </c>
    </row>
    <row r="4019" spans="1:21" hidden="1">
      <c r="A4019" s="55" t="str">
        <f t="shared" si="124"/>
        <v>Y0DM0</v>
      </c>
      <c r="B4019" s="55">
        <f>VLOOKUP(J4019,'Mapping-CITI'!A:E,5,0)</f>
        <v>0</v>
      </c>
      <c r="D4019" s="42">
        <v>45016</v>
      </c>
      <c r="E4019" s="42">
        <v>45199</v>
      </c>
      <c r="F4019" t="s">
        <v>2908</v>
      </c>
      <c r="G4019" t="s">
        <v>2936</v>
      </c>
      <c r="H4019">
        <v>2150</v>
      </c>
      <c r="I4019" t="s">
        <v>2797</v>
      </c>
      <c r="J4019">
        <v>281290</v>
      </c>
      <c r="K4019" t="s">
        <v>2550</v>
      </c>
      <c r="L4019">
        <v>-242059</v>
      </c>
      <c r="M4019">
        <v>248153.93</v>
      </c>
      <c r="N4019">
        <v>220872.84</v>
      </c>
      <c r="O4019">
        <v>-214777.91</v>
      </c>
      <c r="P4019" t="s">
        <v>607</v>
      </c>
      <c r="Q4019">
        <v>-214777.91</v>
      </c>
      <c r="R4019">
        <v>0</v>
      </c>
      <c r="S4019">
        <v>0</v>
      </c>
      <c r="T4019" t="s">
        <v>2908</v>
      </c>
      <c r="U4019" s="221">
        <f t="shared" si="125"/>
        <v>2.7281089999999998E-3</v>
      </c>
    </row>
    <row r="4020" spans="1:21" hidden="1">
      <c r="A4020" s="55" t="str">
        <f t="shared" si="124"/>
        <v>Y0DM0</v>
      </c>
      <c r="B4020" s="55">
        <f>VLOOKUP(J4020,'Mapping-CITI'!A:E,5,0)</f>
        <v>0</v>
      </c>
      <c r="D4020" s="42">
        <v>45016</v>
      </c>
      <c r="E4020" s="42">
        <v>45199</v>
      </c>
      <c r="F4020" t="s">
        <v>2908</v>
      </c>
      <c r="G4020" t="s">
        <v>2936</v>
      </c>
      <c r="H4020">
        <v>2150</v>
      </c>
      <c r="I4020" t="s">
        <v>2797</v>
      </c>
      <c r="J4020">
        <v>281292</v>
      </c>
      <c r="K4020" t="s">
        <v>2551</v>
      </c>
      <c r="L4020">
        <v>-52368031.329999998</v>
      </c>
      <c r="M4020">
        <v>10997827.23</v>
      </c>
      <c r="N4020">
        <v>13245314.77</v>
      </c>
      <c r="O4020">
        <v>-54615518.869999997</v>
      </c>
      <c r="P4020" t="s">
        <v>607</v>
      </c>
      <c r="Q4020">
        <v>-54615518.869999997</v>
      </c>
      <c r="R4020">
        <v>0</v>
      </c>
      <c r="S4020">
        <v>0</v>
      </c>
      <c r="T4020" t="s">
        <v>2908</v>
      </c>
      <c r="U4020" s="221">
        <f t="shared" si="125"/>
        <v>-0.22474875399999991</v>
      </c>
    </row>
    <row r="4021" spans="1:21" hidden="1">
      <c r="A4021" s="55" t="str">
        <f t="shared" si="124"/>
        <v>Y0DM5.3</v>
      </c>
      <c r="B4021" s="55">
        <f>VLOOKUP(J4021,'Mapping-CITI'!A:E,5,0)</f>
        <v>5.3</v>
      </c>
      <c r="D4021" s="42">
        <v>45016</v>
      </c>
      <c r="E4021" s="42">
        <v>45199</v>
      </c>
      <c r="F4021" t="s">
        <v>2908</v>
      </c>
      <c r="G4021" t="s">
        <v>2936</v>
      </c>
      <c r="H4021">
        <v>5140</v>
      </c>
      <c r="I4021" t="s">
        <v>2798</v>
      </c>
      <c r="J4021">
        <v>301101</v>
      </c>
      <c r="K4021" t="s">
        <v>2333</v>
      </c>
      <c r="L4021">
        <v>-49866269.079999998</v>
      </c>
      <c r="M4021">
        <v>0</v>
      </c>
      <c r="N4021">
        <v>17458332.809999999</v>
      </c>
      <c r="O4021">
        <v>-17458332.809999999</v>
      </c>
      <c r="P4021" t="s">
        <v>607</v>
      </c>
      <c r="Q4021">
        <v>-17458332.809999999</v>
      </c>
      <c r="R4021">
        <v>0</v>
      </c>
      <c r="S4021">
        <v>0</v>
      </c>
      <c r="T4021" t="s">
        <v>2908</v>
      </c>
      <c r="U4021" s="221">
        <f t="shared" si="125"/>
        <v>-1.7458332809999999</v>
      </c>
    </row>
    <row r="4022" spans="1:21" hidden="1">
      <c r="A4022" s="55" t="str">
        <f t="shared" si="124"/>
        <v>Y0DM5.1</v>
      </c>
      <c r="B4022" s="55">
        <f>VLOOKUP(J4022,'Mapping-CITI'!A:E,5,0)</f>
        <v>5.0999999999999996</v>
      </c>
      <c r="D4022" s="42">
        <v>45016</v>
      </c>
      <c r="E4022" s="42">
        <v>45199</v>
      </c>
      <c r="F4022" t="s">
        <v>2908</v>
      </c>
      <c r="G4022" t="s">
        <v>2936</v>
      </c>
      <c r="H4022">
        <v>5110</v>
      </c>
      <c r="I4022" t="s">
        <v>2776</v>
      </c>
      <c r="J4022">
        <v>304101</v>
      </c>
      <c r="K4022" t="s">
        <v>2344</v>
      </c>
      <c r="L4022">
        <v>-9664277.7799999993</v>
      </c>
      <c r="M4022">
        <v>0</v>
      </c>
      <c r="N4022">
        <v>6528183.3499999996</v>
      </c>
      <c r="O4022">
        <v>-6528183.3499999996</v>
      </c>
      <c r="P4022" t="s">
        <v>607</v>
      </c>
      <c r="Q4022">
        <v>-6528183.3499999996</v>
      </c>
      <c r="R4022">
        <v>0</v>
      </c>
      <c r="S4022">
        <v>0</v>
      </c>
      <c r="T4022" t="s">
        <v>2908</v>
      </c>
      <c r="U4022" s="221">
        <f t="shared" si="125"/>
        <v>-0.65281833499999997</v>
      </c>
    </row>
    <row r="4023" spans="1:21" hidden="1">
      <c r="A4023" s="55" t="str">
        <f t="shared" si="124"/>
        <v>Y0DM5.2</v>
      </c>
      <c r="B4023" s="55">
        <f>VLOOKUP(J4023,'Mapping-CITI'!A:E,5,0)</f>
        <v>5.2</v>
      </c>
      <c r="D4023" s="42">
        <v>45016</v>
      </c>
      <c r="E4023" s="42">
        <v>45199</v>
      </c>
      <c r="F4023" t="s">
        <v>2908</v>
      </c>
      <c r="G4023" t="s">
        <v>2936</v>
      </c>
      <c r="H4023">
        <v>5110</v>
      </c>
      <c r="I4023" t="s">
        <v>2776</v>
      </c>
      <c r="J4023">
        <v>304213</v>
      </c>
      <c r="K4023" t="s">
        <v>2351</v>
      </c>
      <c r="L4023">
        <v>-161990.67000000001</v>
      </c>
      <c r="M4023">
        <v>0</v>
      </c>
      <c r="N4023">
        <v>69145.67</v>
      </c>
      <c r="O4023">
        <v>-69145.67</v>
      </c>
      <c r="P4023" t="s">
        <v>607</v>
      </c>
      <c r="Q4023">
        <v>-69145.67</v>
      </c>
      <c r="R4023">
        <v>0</v>
      </c>
      <c r="S4023">
        <v>0</v>
      </c>
      <c r="T4023" t="s">
        <v>2908</v>
      </c>
      <c r="U4023" s="221">
        <f t="shared" si="125"/>
        <v>-6.9145669999999999E-3</v>
      </c>
    </row>
    <row r="4024" spans="1:21" hidden="1">
      <c r="A4024" s="55" t="str">
        <f t="shared" si="124"/>
        <v>Y0DMIgnore</v>
      </c>
      <c r="B4024" s="55" t="str">
        <f>VLOOKUP(J4024,'Mapping-CITI'!A:E,5,0)</f>
        <v>Ignore</v>
      </c>
      <c r="D4024" s="42">
        <v>45016</v>
      </c>
      <c r="E4024" s="42">
        <v>45199</v>
      </c>
      <c r="F4024" t="s">
        <v>2908</v>
      </c>
      <c r="G4024" t="s">
        <v>2936</v>
      </c>
      <c r="H4024">
        <v>5110</v>
      </c>
      <c r="I4024" t="s">
        <v>2776</v>
      </c>
      <c r="J4024">
        <v>304221</v>
      </c>
      <c r="K4024" t="s">
        <v>2633</v>
      </c>
      <c r="L4024">
        <v>0</v>
      </c>
      <c r="M4024">
        <v>733050</v>
      </c>
      <c r="N4024">
        <v>0</v>
      </c>
      <c r="O4024">
        <v>733050</v>
      </c>
      <c r="P4024" t="s">
        <v>607</v>
      </c>
      <c r="Q4024">
        <v>733050</v>
      </c>
      <c r="R4024">
        <v>0</v>
      </c>
      <c r="S4024">
        <v>0</v>
      </c>
      <c r="T4024" t="s">
        <v>2908</v>
      </c>
      <c r="U4024" s="221">
        <f t="shared" si="125"/>
        <v>7.3304999999999995E-2</v>
      </c>
    </row>
    <row r="4025" spans="1:21" hidden="1">
      <c r="A4025" s="55" t="str">
        <f t="shared" si="124"/>
        <v>Y0DM5.2</v>
      </c>
      <c r="B4025" s="55">
        <f>VLOOKUP(J4025,'Mapping-CITI'!A:E,5,0)</f>
        <v>5.2</v>
      </c>
      <c r="D4025" s="42">
        <v>45016</v>
      </c>
      <c r="E4025" s="42">
        <v>45199</v>
      </c>
      <c r="F4025" t="s">
        <v>2908</v>
      </c>
      <c r="G4025" t="s">
        <v>2936</v>
      </c>
      <c r="H4025">
        <v>5110</v>
      </c>
      <c r="I4025" t="s">
        <v>2776</v>
      </c>
      <c r="J4025">
        <v>304232</v>
      </c>
      <c r="K4025" t="s">
        <v>2358</v>
      </c>
      <c r="L4025">
        <v>-1452.18</v>
      </c>
      <c r="M4025">
        <v>0</v>
      </c>
      <c r="N4025">
        <v>659.29</v>
      </c>
      <c r="O4025">
        <v>-659.29</v>
      </c>
      <c r="P4025" t="s">
        <v>607</v>
      </c>
      <c r="Q4025">
        <v>-659.29</v>
      </c>
      <c r="R4025">
        <v>0</v>
      </c>
      <c r="S4025">
        <v>659.29</v>
      </c>
      <c r="T4025" t="s">
        <v>2908</v>
      </c>
      <c r="U4025" s="221">
        <f t="shared" si="125"/>
        <v>-6.5928999999999998E-5</v>
      </c>
    </row>
    <row r="4026" spans="1:21" hidden="1">
      <c r="A4026" s="55" t="str">
        <f t="shared" si="124"/>
        <v>Y0DM5.5</v>
      </c>
      <c r="B4026" s="55">
        <f>VLOOKUP(J4026,'Mapping-CITI'!A:E,5,0)</f>
        <v>5.5</v>
      </c>
      <c r="D4026" s="42">
        <v>45016</v>
      </c>
      <c r="E4026" s="42">
        <v>45199</v>
      </c>
      <c r="F4026" t="s">
        <v>2908</v>
      </c>
      <c r="G4026" t="s">
        <v>2936</v>
      </c>
      <c r="H4026">
        <v>5110</v>
      </c>
      <c r="I4026" t="s">
        <v>2776</v>
      </c>
      <c r="J4026">
        <v>304302</v>
      </c>
      <c r="K4026" t="s">
        <v>810</v>
      </c>
      <c r="L4026">
        <v>-17991.55</v>
      </c>
      <c r="M4026">
        <v>0</v>
      </c>
      <c r="N4026">
        <v>6286.32</v>
      </c>
      <c r="O4026">
        <v>-6286.32</v>
      </c>
      <c r="P4026" t="s">
        <v>607</v>
      </c>
      <c r="Q4026">
        <v>-6286.32</v>
      </c>
      <c r="R4026">
        <v>0</v>
      </c>
      <c r="S4026">
        <v>0</v>
      </c>
      <c r="T4026" t="s">
        <v>2908</v>
      </c>
      <c r="U4026" s="221">
        <f t="shared" si="125"/>
        <v>-6.2863199999999995E-4</v>
      </c>
    </row>
    <row r="4027" spans="1:21" hidden="1">
      <c r="A4027" s="55" t="str">
        <f t="shared" si="124"/>
        <v>Y0DM5.5</v>
      </c>
      <c r="B4027" s="55">
        <f>VLOOKUP(J4027,'Mapping-CITI'!A:E,5,0)</f>
        <v>5.5</v>
      </c>
      <c r="D4027" s="42">
        <v>45016</v>
      </c>
      <c r="E4027" s="42">
        <v>45199</v>
      </c>
      <c r="F4027" t="s">
        <v>2908</v>
      </c>
      <c r="G4027" t="s">
        <v>2936</v>
      </c>
      <c r="H4027">
        <v>5200</v>
      </c>
      <c r="I4027" t="s">
        <v>2777</v>
      </c>
      <c r="J4027">
        <v>304749</v>
      </c>
      <c r="K4027" t="s">
        <v>2368</v>
      </c>
      <c r="L4027">
        <v>479.99</v>
      </c>
      <c r="M4027">
        <v>0</v>
      </c>
      <c r="N4027">
        <v>0</v>
      </c>
      <c r="O4027">
        <v>0</v>
      </c>
      <c r="P4027" t="s">
        <v>607</v>
      </c>
      <c r="Q4027">
        <v>0</v>
      </c>
      <c r="R4027">
        <v>0</v>
      </c>
      <c r="S4027">
        <v>0</v>
      </c>
      <c r="T4027" t="s">
        <v>2908</v>
      </c>
      <c r="U4027" s="221">
        <f t="shared" si="125"/>
        <v>0</v>
      </c>
    </row>
    <row r="4028" spans="1:21" hidden="1">
      <c r="A4028" s="55" t="str">
        <f t="shared" si="124"/>
        <v>Y0DM5.5</v>
      </c>
      <c r="B4028" s="55">
        <f>VLOOKUP(J4028,'Mapping-CITI'!A:E,5,0)</f>
        <v>5.5</v>
      </c>
      <c r="D4028" s="42">
        <v>45016</v>
      </c>
      <c r="E4028" s="42">
        <v>45199</v>
      </c>
      <c r="F4028" t="s">
        <v>2908</v>
      </c>
      <c r="G4028" t="s">
        <v>2936</v>
      </c>
      <c r="H4028">
        <v>5200</v>
      </c>
      <c r="I4028" t="s">
        <v>2777</v>
      </c>
      <c r="J4028">
        <v>304751</v>
      </c>
      <c r="K4028" t="s">
        <v>2369</v>
      </c>
      <c r="L4028">
        <v>2526.4699999999998</v>
      </c>
      <c r="M4028">
        <v>5.31</v>
      </c>
      <c r="N4028">
        <v>33.270000000000003</v>
      </c>
      <c r="O4028">
        <v>-27.96</v>
      </c>
      <c r="P4028" t="s">
        <v>607</v>
      </c>
      <c r="Q4028">
        <v>-27.96</v>
      </c>
      <c r="R4028">
        <v>5.31</v>
      </c>
      <c r="S4028">
        <v>33.270000000000003</v>
      </c>
      <c r="T4028" t="s">
        <v>2908</v>
      </c>
      <c r="U4028" s="221">
        <f t="shared" si="125"/>
        <v>-2.7960000000000004E-6</v>
      </c>
    </row>
    <row r="4029" spans="1:21" hidden="1">
      <c r="A4029" s="55" t="str">
        <f t="shared" si="124"/>
        <v>Y0DM5.5</v>
      </c>
      <c r="B4029" s="55">
        <f>VLOOKUP(J4029,'Mapping-CITI'!A:E,5,0)</f>
        <v>5.5</v>
      </c>
      <c r="D4029" s="42">
        <v>45016</v>
      </c>
      <c r="E4029" s="42">
        <v>45199</v>
      </c>
      <c r="F4029" t="s">
        <v>2908</v>
      </c>
      <c r="G4029" t="s">
        <v>2936</v>
      </c>
      <c r="H4029">
        <v>5200</v>
      </c>
      <c r="I4029" t="s">
        <v>2777</v>
      </c>
      <c r="J4029">
        <v>305101</v>
      </c>
      <c r="K4029" t="s">
        <v>2374</v>
      </c>
      <c r="L4029">
        <v>-25287.93</v>
      </c>
      <c r="M4029">
        <v>0</v>
      </c>
      <c r="N4029">
        <v>42476.14</v>
      </c>
      <c r="O4029">
        <v>-42476.14</v>
      </c>
      <c r="P4029" t="s">
        <v>607</v>
      </c>
      <c r="Q4029">
        <v>-42476.14</v>
      </c>
      <c r="R4029">
        <v>0</v>
      </c>
      <c r="S4029">
        <v>42476.14</v>
      </c>
      <c r="T4029" t="s">
        <v>2908</v>
      </c>
      <c r="U4029" s="221">
        <f t="shared" si="125"/>
        <v>-4.2476140000000003E-3</v>
      </c>
    </row>
    <row r="4030" spans="1:21" hidden="1">
      <c r="A4030" s="55" t="str">
        <f t="shared" si="124"/>
        <v>Y0DM5.5</v>
      </c>
      <c r="B4030" s="55">
        <f>VLOOKUP(J4030,'Mapping-CITI'!A:E,5,0)</f>
        <v>5.5</v>
      </c>
      <c r="D4030" s="42">
        <v>45016</v>
      </c>
      <c r="E4030" s="42">
        <v>45199</v>
      </c>
      <c r="F4030" t="s">
        <v>2908</v>
      </c>
      <c r="G4030" t="s">
        <v>2936</v>
      </c>
      <c r="H4030">
        <v>5200</v>
      </c>
      <c r="I4030" t="s">
        <v>2777</v>
      </c>
      <c r="J4030">
        <v>305144</v>
      </c>
      <c r="K4030" t="s">
        <v>2391</v>
      </c>
      <c r="L4030">
        <v>-234.99</v>
      </c>
      <c r="M4030">
        <v>0</v>
      </c>
      <c r="N4030">
        <v>0</v>
      </c>
      <c r="O4030">
        <v>0</v>
      </c>
      <c r="P4030" t="s">
        <v>607</v>
      </c>
      <c r="Q4030">
        <v>0</v>
      </c>
      <c r="R4030">
        <v>0</v>
      </c>
      <c r="S4030">
        <v>0</v>
      </c>
      <c r="T4030" t="s">
        <v>2908</v>
      </c>
      <c r="U4030" s="221">
        <f t="shared" si="125"/>
        <v>0</v>
      </c>
    </row>
    <row r="4031" spans="1:21" hidden="1">
      <c r="A4031" s="55" t="str">
        <f t="shared" si="124"/>
        <v>Y0DM5.5</v>
      </c>
      <c r="B4031" s="55">
        <f>VLOOKUP(J4031,'Mapping-CITI'!A:E,5,0)</f>
        <v>5.5</v>
      </c>
      <c r="D4031" s="42">
        <v>45016</v>
      </c>
      <c r="E4031" s="42">
        <v>45199</v>
      </c>
      <c r="F4031" t="s">
        <v>2908</v>
      </c>
      <c r="G4031" t="s">
        <v>2936</v>
      </c>
      <c r="H4031">
        <v>5200</v>
      </c>
      <c r="I4031" t="s">
        <v>2777</v>
      </c>
      <c r="J4031">
        <v>310115</v>
      </c>
      <c r="K4031" t="s">
        <v>2398</v>
      </c>
      <c r="L4031">
        <v>-6028.49</v>
      </c>
      <c r="M4031">
        <v>23.33</v>
      </c>
      <c r="N4031">
        <v>124.13</v>
      </c>
      <c r="O4031">
        <v>-100.8</v>
      </c>
      <c r="P4031" t="s">
        <v>607</v>
      </c>
      <c r="Q4031">
        <v>-100.8</v>
      </c>
      <c r="R4031">
        <v>23.33</v>
      </c>
      <c r="S4031">
        <v>124.13</v>
      </c>
      <c r="T4031" t="s">
        <v>2908</v>
      </c>
      <c r="U4031" s="221">
        <f t="shared" si="125"/>
        <v>-1.008E-5</v>
      </c>
    </row>
    <row r="4032" spans="1:21" hidden="1">
      <c r="A4032" s="55" t="str">
        <f t="shared" si="124"/>
        <v>Y0DMIgnore</v>
      </c>
      <c r="B4032" s="55" t="str">
        <f>VLOOKUP(J4032,'Mapping-CITI'!A:E,5,0)</f>
        <v>Ignore</v>
      </c>
      <c r="D4032" s="42">
        <v>45016</v>
      </c>
      <c r="E4032" s="42">
        <v>45199</v>
      </c>
      <c r="F4032" t="s">
        <v>2908</v>
      </c>
      <c r="G4032" t="s">
        <v>2936</v>
      </c>
      <c r="H4032">
        <v>5170</v>
      </c>
      <c r="I4032" t="s">
        <v>2800</v>
      </c>
      <c r="J4032">
        <v>311501</v>
      </c>
      <c r="K4032" t="s">
        <v>2402</v>
      </c>
      <c r="L4032">
        <v>71254097.5</v>
      </c>
      <c r="M4032">
        <v>-16893108.82</v>
      </c>
      <c r="N4032">
        <v>79580560.060000002</v>
      </c>
      <c r="O4032">
        <v>-96473668.879999995</v>
      </c>
      <c r="P4032" t="s">
        <v>607</v>
      </c>
      <c r="Q4032">
        <v>-96473668.879999995</v>
      </c>
      <c r="R4032">
        <v>0</v>
      </c>
      <c r="S4032">
        <v>0</v>
      </c>
      <c r="T4032" t="s">
        <v>2908</v>
      </c>
      <c r="U4032" s="221">
        <f t="shared" si="125"/>
        <v>-9.6473668879999988</v>
      </c>
    </row>
    <row r="4033" spans="1:21" hidden="1">
      <c r="A4033" s="55" t="str">
        <f t="shared" si="124"/>
        <v>Y0DM6.4</v>
      </c>
      <c r="B4033" s="55">
        <f>VLOOKUP(J4033,'Mapping-CITI'!A:E,5,0)</f>
        <v>6.4</v>
      </c>
      <c r="D4033" s="42">
        <v>45016</v>
      </c>
      <c r="E4033" s="42">
        <v>45199</v>
      </c>
      <c r="F4033" t="s">
        <v>2908</v>
      </c>
      <c r="G4033" t="s">
        <v>2936</v>
      </c>
      <c r="H4033">
        <v>4160</v>
      </c>
      <c r="I4033" t="s">
        <v>2778</v>
      </c>
      <c r="J4033">
        <v>401201</v>
      </c>
      <c r="K4033" t="s">
        <v>2419</v>
      </c>
      <c r="L4033">
        <v>29650.3</v>
      </c>
      <c r="M4033">
        <v>0</v>
      </c>
      <c r="N4033">
        <v>0</v>
      </c>
      <c r="O4033">
        <v>0</v>
      </c>
      <c r="P4033" t="s">
        <v>607</v>
      </c>
      <c r="Q4033">
        <v>0</v>
      </c>
      <c r="R4033">
        <v>0</v>
      </c>
      <c r="S4033">
        <v>0</v>
      </c>
      <c r="T4033" t="s">
        <v>2908</v>
      </c>
      <c r="U4033" s="221">
        <f t="shared" si="125"/>
        <v>0</v>
      </c>
    </row>
    <row r="4034" spans="1:21" hidden="1">
      <c r="A4034" s="55" t="str">
        <f t="shared" si="124"/>
        <v>Y0DM6.4</v>
      </c>
      <c r="B4034" s="55">
        <f>VLOOKUP(J4034,'Mapping-CITI'!A:E,5,0)</f>
        <v>6.4</v>
      </c>
      <c r="D4034" s="42">
        <v>45016</v>
      </c>
      <c r="E4034" s="42">
        <v>45199</v>
      </c>
      <c r="F4034" t="s">
        <v>2908</v>
      </c>
      <c r="G4034" t="s">
        <v>2936</v>
      </c>
      <c r="H4034">
        <v>4160</v>
      </c>
      <c r="I4034" t="s">
        <v>2778</v>
      </c>
      <c r="J4034">
        <v>401301</v>
      </c>
      <c r="K4034" t="s">
        <v>2432</v>
      </c>
      <c r="L4034">
        <v>927.35</v>
      </c>
      <c r="M4034">
        <v>331.68</v>
      </c>
      <c r="N4034">
        <v>0</v>
      </c>
      <c r="O4034">
        <v>331.68</v>
      </c>
      <c r="P4034" t="s">
        <v>607</v>
      </c>
      <c r="Q4034">
        <v>331.68</v>
      </c>
      <c r="R4034">
        <v>331.68</v>
      </c>
      <c r="S4034">
        <v>0</v>
      </c>
      <c r="T4034" t="s">
        <v>2908</v>
      </c>
      <c r="U4034" s="221">
        <f t="shared" si="125"/>
        <v>3.3167999999999998E-5</v>
      </c>
    </row>
    <row r="4035" spans="1:21" hidden="1">
      <c r="A4035" s="55" t="str">
        <f t="shared" ref="A4035:A4098" si="126">F4035&amp;B4035</f>
        <v>Y0DM6.2</v>
      </c>
      <c r="B4035" s="55">
        <f>VLOOKUP(J4035,'Mapping-CITI'!A:E,5,0)</f>
        <v>6.2</v>
      </c>
      <c r="D4035" s="42">
        <v>45016</v>
      </c>
      <c r="E4035" s="42">
        <v>45199</v>
      </c>
      <c r="F4035" t="s">
        <v>2908</v>
      </c>
      <c r="G4035" t="s">
        <v>2936</v>
      </c>
      <c r="H4035">
        <v>4160</v>
      </c>
      <c r="I4035" t="s">
        <v>2778</v>
      </c>
      <c r="J4035">
        <v>401501</v>
      </c>
      <c r="K4035" t="s">
        <v>676</v>
      </c>
      <c r="L4035">
        <v>528233.74</v>
      </c>
      <c r="M4035">
        <v>111898.74</v>
      </c>
      <c r="N4035">
        <v>1556.96</v>
      </c>
      <c r="O4035">
        <v>110341.78</v>
      </c>
      <c r="P4035" t="s">
        <v>607</v>
      </c>
      <c r="Q4035">
        <v>110341.78</v>
      </c>
      <c r="R4035">
        <v>0</v>
      </c>
      <c r="S4035">
        <v>0</v>
      </c>
      <c r="T4035" t="s">
        <v>2908</v>
      </c>
      <c r="U4035" s="221">
        <f t="shared" ref="U4035:U4098" si="127">(M4035-N4035)/10^7</f>
        <v>1.1034178E-2</v>
      </c>
    </row>
    <row r="4036" spans="1:21" hidden="1">
      <c r="A4036" s="55" t="str">
        <f t="shared" si="126"/>
        <v>Y0DM6.4</v>
      </c>
      <c r="B4036" s="55">
        <f>VLOOKUP(J4036,'Mapping-CITI'!A:E,5,0)</f>
        <v>6.4</v>
      </c>
      <c r="D4036" s="42">
        <v>45016</v>
      </c>
      <c r="E4036" s="42">
        <v>45199</v>
      </c>
      <c r="F4036" t="s">
        <v>2908</v>
      </c>
      <c r="G4036" t="s">
        <v>2936</v>
      </c>
      <c r="H4036">
        <v>4160</v>
      </c>
      <c r="I4036" t="s">
        <v>2778</v>
      </c>
      <c r="J4036">
        <v>401702</v>
      </c>
      <c r="K4036" t="s">
        <v>2686</v>
      </c>
      <c r="L4036">
        <v>0</v>
      </c>
      <c r="M4036">
        <v>0</v>
      </c>
      <c r="N4036">
        <v>140.11000000000001</v>
      </c>
      <c r="O4036">
        <v>-140.11000000000001</v>
      </c>
      <c r="P4036" t="s">
        <v>607</v>
      </c>
      <c r="Q4036">
        <v>-140.11000000000001</v>
      </c>
      <c r="R4036">
        <v>0</v>
      </c>
      <c r="S4036">
        <v>0</v>
      </c>
      <c r="T4036" t="s">
        <v>2908</v>
      </c>
      <c r="U4036" s="221">
        <f t="shared" si="127"/>
        <v>-1.4011000000000002E-5</v>
      </c>
    </row>
    <row r="4037" spans="1:21" hidden="1">
      <c r="A4037" s="55" t="str">
        <f t="shared" si="126"/>
        <v>Y0DM6.4</v>
      </c>
      <c r="B4037" s="55">
        <f>VLOOKUP(J4037,'Mapping-CITI'!A:E,5,0)</f>
        <v>6.4</v>
      </c>
      <c r="D4037" s="42">
        <v>45016</v>
      </c>
      <c r="E4037" s="42">
        <v>45199</v>
      </c>
      <c r="F4037" t="s">
        <v>2908</v>
      </c>
      <c r="G4037" t="s">
        <v>2936</v>
      </c>
      <c r="H4037">
        <v>4160</v>
      </c>
      <c r="I4037" t="s">
        <v>2778</v>
      </c>
      <c r="J4037">
        <v>401703</v>
      </c>
      <c r="K4037" t="s">
        <v>2687</v>
      </c>
      <c r="L4037">
        <v>0</v>
      </c>
      <c r="M4037">
        <v>0</v>
      </c>
      <c r="N4037">
        <v>140.11000000000001</v>
      </c>
      <c r="O4037">
        <v>-140.11000000000001</v>
      </c>
      <c r="P4037" t="s">
        <v>607</v>
      </c>
      <c r="Q4037">
        <v>-140.11000000000001</v>
      </c>
      <c r="R4037">
        <v>0</v>
      </c>
      <c r="S4037">
        <v>0</v>
      </c>
      <c r="T4037" t="s">
        <v>2908</v>
      </c>
      <c r="U4037" s="221">
        <f t="shared" si="127"/>
        <v>-1.4011000000000002E-5</v>
      </c>
    </row>
    <row r="4038" spans="1:21" hidden="1">
      <c r="A4038" s="55" t="str">
        <f t="shared" si="126"/>
        <v>Y0DM6.4</v>
      </c>
      <c r="B4038" s="55">
        <f>VLOOKUP(J4038,'Mapping-CITI'!A:E,5,0)</f>
        <v>6.4</v>
      </c>
      <c r="D4038" s="42">
        <v>45016</v>
      </c>
      <c r="E4038" s="42">
        <v>45199</v>
      </c>
      <c r="F4038" t="s">
        <v>2908</v>
      </c>
      <c r="G4038" t="s">
        <v>2936</v>
      </c>
      <c r="H4038">
        <v>4160</v>
      </c>
      <c r="I4038" t="s">
        <v>2778</v>
      </c>
      <c r="J4038">
        <v>401707</v>
      </c>
      <c r="K4038" t="s">
        <v>2680</v>
      </c>
      <c r="L4038">
        <v>1965.44</v>
      </c>
      <c r="M4038">
        <v>6915.75</v>
      </c>
      <c r="N4038">
        <v>6915.75</v>
      </c>
      <c r="O4038">
        <v>0</v>
      </c>
      <c r="P4038" t="s">
        <v>607</v>
      </c>
      <c r="Q4038">
        <v>0</v>
      </c>
      <c r="R4038">
        <v>6915.75</v>
      </c>
      <c r="S4038">
        <v>6915.75</v>
      </c>
      <c r="T4038" t="s">
        <v>2908</v>
      </c>
      <c r="U4038" s="221">
        <f t="shared" si="127"/>
        <v>0</v>
      </c>
    </row>
    <row r="4039" spans="1:21" hidden="1">
      <c r="A4039" s="55" t="str">
        <f t="shared" si="126"/>
        <v>Y0DM6.4</v>
      </c>
      <c r="B4039" s="55">
        <f>VLOOKUP(J4039,'Mapping-CITI'!A:E,5,0)</f>
        <v>6.4</v>
      </c>
      <c r="D4039" s="42">
        <v>45016</v>
      </c>
      <c r="E4039" s="42">
        <v>45199</v>
      </c>
      <c r="F4039" t="s">
        <v>2908</v>
      </c>
      <c r="G4039" t="s">
        <v>2936</v>
      </c>
      <c r="H4039">
        <v>4160</v>
      </c>
      <c r="I4039" t="s">
        <v>2778</v>
      </c>
      <c r="J4039">
        <v>401708</v>
      </c>
      <c r="K4039" t="s">
        <v>2681</v>
      </c>
      <c r="L4039">
        <v>1965.44</v>
      </c>
      <c r="M4039">
        <v>6915.75</v>
      </c>
      <c r="N4039">
        <v>6915.75</v>
      </c>
      <c r="O4039">
        <v>0</v>
      </c>
      <c r="P4039" t="s">
        <v>607</v>
      </c>
      <c r="Q4039">
        <v>0</v>
      </c>
      <c r="R4039">
        <v>6915.75</v>
      </c>
      <c r="S4039">
        <v>6915.75</v>
      </c>
      <c r="T4039" t="s">
        <v>2908</v>
      </c>
      <c r="U4039" s="221">
        <f t="shared" si="127"/>
        <v>0</v>
      </c>
    </row>
    <row r="4040" spans="1:21" hidden="1">
      <c r="A4040" s="55" t="str">
        <f t="shared" si="126"/>
        <v>Y0DM6.4</v>
      </c>
      <c r="B4040" s="55">
        <f>VLOOKUP(J4040,'Mapping-CITI'!A:E,5,0)</f>
        <v>6.4</v>
      </c>
      <c r="D4040" s="42">
        <v>45016</v>
      </c>
      <c r="E4040" s="42">
        <v>45199</v>
      </c>
      <c r="F4040" t="s">
        <v>2908</v>
      </c>
      <c r="G4040" t="s">
        <v>2936</v>
      </c>
      <c r="H4040">
        <v>4160</v>
      </c>
      <c r="I4040" t="s">
        <v>2778</v>
      </c>
      <c r="J4040">
        <v>402084</v>
      </c>
      <c r="K4040" t="s">
        <v>4268</v>
      </c>
      <c r="L4040">
        <v>0</v>
      </c>
      <c r="M4040">
        <v>65967.360000000001</v>
      </c>
      <c r="N4040">
        <v>0</v>
      </c>
      <c r="O4040">
        <v>65967.360000000001</v>
      </c>
      <c r="P4040" t="s">
        <v>607</v>
      </c>
      <c r="Q4040">
        <v>65967.360000000001</v>
      </c>
      <c r="R4040">
        <v>0</v>
      </c>
      <c r="S4040">
        <v>0</v>
      </c>
      <c r="T4040" t="s">
        <v>2908</v>
      </c>
      <c r="U4040" s="221">
        <f t="shared" si="127"/>
        <v>6.5967359999999997E-3</v>
      </c>
    </row>
    <row r="4041" spans="1:21" hidden="1">
      <c r="A4041" s="55" t="str">
        <f t="shared" si="126"/>
        <v>Y0DM6.4</v>
      </c>
      <c r="B4041" s="55">
        <f>VLOOKUP(J4041,'Mapping-CITI'!A:E,5,0)</f>
        <v>6.4</v>
      </c>
      <c r="D4041" s="42">
        <v>45016</v>
      </c>
      <c r="E4041" s="42">
        <v>45199</v>
      </c>
      <c r="F4041" t="s">
        <v>2908</v>
      </c>
      <c r="G4041" t="s">
        <v>2936</v>
      </c>
      <c r="H4041">
        <v>4160</v>
      </c>
      <c r="I4041" t="s">
        <v>2778</v>
      </c>
      <c r="J4041">
        <v>402103</v>
      </c>
      <c r="K4041" t="s">
        <v>2436</v>
      </c>
      <c r="L4041">
        <v>4717.46</v>
      </c>
      <c r="M4041">
        <v>14183</v>
      </c>
      <c r="N4041">
        <v>1009.53</v>
      </c>
      <c r="O4041">
        <v>13173.47</v>
      </c>
      <c r="P4041" t="s">
        <v>607</v>
      </c>
      <c r="Q4041">
        <v>13173.47</v>
      </c>
      <c r="R4041">
        <v>14183</v>
      </c>
      <c r="S4041">
        <v>1009.53</v>
      </c>
      <c r="T4041" t="s">
        <v>2908</v>
      </c>
      <c r="U4041" s="221">
        <f t="shared" si="127"/>
        <v>1.317347E-3</v>
      </c>
    </row>
    <row r="4042" spans="1:21" hidden="1">
      <c r="A4042" s="55" t="str">
        <f t="shared" si="126"/>
        <v>Y0DM6.3</v>
      </c>
      <c r="B4042" s="55">
        <f>VLOOKUP(J4042,'Mapping-CITI'!A:E,5,0)</f>
        <v>6.3</v>
      </c>
      <c r="D4042" s="42">
        <v>45016</v>
      </c>
      <c r="E4042" s="42">
        <v>45199</v>
      </c>
      <c r="F4042" t="s">
        <v>2908</v>
      </c>
      <c r="G4042" t="s">
        <v>2936</v>
      </c>
      <c r="H4042">
        <v>4160</v>
      </c>
      <c r="I4042" t="s">
        <v>2778</v>
      </c>
      <c r="J4042">
        <v>402106</v>
      </c>
      <c r="K4042" t="s">
        <v>2437</v>
      </c>
      <c r="L4042">
        <v>3594.9</v>
      </c>
      <c r="M4042">
        <v>2015.96</v>
      </c>
      <c r="N4042">
        <v>0</v>
      </c>
      <c r="O4042">
        <v>2015.96</v>
      </c>
      <c r="P4042" t="s">
        <v>607</v>
      </c>
      <c r="Q4042">
        <v>2015.96</v>
      </c>
      <c r="R4042">
        <v>2015.96</v>
      </c>
      <c r="S4042">
        <v>0</v>
      </c>
      <c r="T4042" t="s">
        <v>2908</v>
      </c>
      <c r="U4042" s="221">
        <f t="shared" si="127"/>
        <v>2.0159600000000001E-4</v>
      </c>
    </row>
    <row r="4043" spans="1:21" hidden="1">
      <c r="A4043" s="55" t="str">
        <f t="shared" si="126"/>
        <v>Y0DM6.4</v>
      </c>
      <c r="B4043" s="55">
        <f>VLOOKUP(J4043,'Mapping-CITI'!A:E,5,0)</f>
        <v>6.4</v>
      </c>
      <c r="D4043" s="42">
        <v>45016</v>
      </c>
      <c r="E4043" s="42">
        <v>45199</v>
      </c>
      <c r="F4043" t="s">
        <v>2908</v>
      </c>
      <c r="G4043" t="s">
        <v>2936</v>
      </c>
      <c r="H4043">
        <v>4160</v>
      </c>
      <c r="I4043" t="s">
        <v>2778</v>
      </c>
      <c r="J4043">
        <v>402113</v>
      </c>
      <c r="K4043" t="s">
        <v>2438</v>
      </c>
      <c r="L4043">
        <v>375754.48</v>
      </c>
      <c r="M4043">
        <v>63961.37</v>
      </c>
      <c r="N4043">
        <v>983.25</v>
      </c>
      <c r="O4043">
        <v>62978.12</v>
      </c>
      <c r="P4043" t="s">
        <v>607</v>
      </c>
      <c r="Q4043">
        <v>62978.12</v>
      </c>
      <c r="R4043">
        <v>63961.37</v>
      </c>
      <c r="S4043">
        <v>983.25</v>
      </c>
      <c r="T4043" t="s">
        <v>2908</v>
      </c>
      <c r="U4043" s="221">
        <f t="shared" si="127"/>
        <v>6.2978119999999999E-3</v>
      </c>
    </row>
    <row r="4044" spans="1:21" hidden="1">
      <c r="A4044" s="55" t="str">
        <f t="shared" si="126"/>
        <v>Y0DM6.4</v>
      </c>
      <c r="B4044" s="55">
        <f>VLOOKUP(J4044,'Mapping-CITI'!A:E,5,0)</f>
        <v>6.4</v>
      </c>
      <c r="D4044" s="42">
        <v>45016</v>
      </c>
      <c r="E4044" s="42">
        <v>45199</v>
      </c>
      <c r="F4044" t="s">
        <v>2908</v>
      </c>
      <c r="G4044" t="s">
        <v>2936</v>
      </c>
      <c r="H4044">
        <v>4160</v>
      </c>
      <c r="I4044" t="s">
        <v>2778</v>
      </c>
      <c r="J4044">
        <v>402125</v>
      </c>
      <c r="K4044" t="s">
        <v>2914</v>
      </c>
      <c r="L4044">
        <v>163825.06</v>
      </c>
      <c r="M4044">
        <v>19614.28</v>
      </c>
      <c r="N4044">
        <v>0</v>
      </c>
      <c r="O4044">
        <v>19614.28</v>
      </c>
      <c r="P4044" t="s">
        <v>607</v>
      </c>
      <c r="Q4044">
        <v>19614.28</v>
      </c>
      <c r="R4044">
        <v>19614.28</v>
      </c>
      <c r="S4044">
        <v>0</v>
      </c>
      <c r="T4044" t="s">
        <v>2908</v>
      </c>
      <c r="U4044" s="221">
        <f t="shared" si="127"/>
        <v>1.9614279999999999E-3</v>
      </c>
    </row>
    <row r="4045" spans="1:21" hidden="1">
      <c r="A4045" s="55" t="str">
        <f t="shared" si="126"/>
        <v>Y0DM6.1</v>
      </c>
      <c r="B4045" s="55">
        <f>VLOOKUP(J4045,'Mapping-CITI'!A:E,5,0)</f>
        <v>6.1</v>
      </c>
      <c r="D4045" s="42">
        <v>45016</v>
      </c>
      <c r="E4045" s="42">
        <v>45199</v>
      </c>
      <c r="F4045" t="s">
        <v>2908</v>
      </c>
      <c r="G4045" t="s">
        <v>2936</v>
      </c>
      <c r="H4045">
        <v>4170</v>
      </c>
      <c r="I4045" t="s">
        <v>2780</v>
      </c>
      <c r="J4045">
        <v>402128</v>
      </c>
      <c r="K4045" t="s">
        <v>2440</v>
      </c>
      <c r="L4045">
        <v>978715.61</v>
      </c>
      <c r="M4045">
        <v>646072.78</v>
      </c>
      <c r="N4045">
        <v>90673.22</v>
      </c>
      <c r="O4045">
        <v>555399.56000000006</v>
      </c>
      <c r="P4045" t="s">
        <v>607</v>
      </c>
      <c r="Q4045">
        <v>555399.56000000006</v>
      </c>
      <c r="R4045">
        <v>90673.22</v>
      </c>
      <c r="S4045">
        <v>90673.22</v>
      </c>
      <c r="T4045" t="s">
        <v>2908</v>
      </c>
      <c r="U4045" s="221">
        <f t="shared" si="127"/>
        <v>5.5539956000000008E-2</v>
      </c>
    </row>
    <row r="4046" spans="1:21">
      <c r="A4046" s="55" t="str">
        <f t="shared" si="126"/>
        <v>Y0DM6.4</v>
      </c>
      <c r="B4046" s="55">
        <f>VLOOKUP(J4046,'Mapping-CITI'!A:E,5,0)</f>
        <v>6.4</v>
      </c>
      <c r="D4046" s="42">
        <v>45016</v>
      </c>
      <c r="E4046" s="42">
        <v>45199</v>
      </c>
      <c r="F4046" t="s">
        <v>2908</v>
      </c>
      <c r="G4046" t="s">
        <v>2936</v>
      </c>
      <c r="H4046">
        <v>4170</v>
      </c>
      <c r="I4046" t="s">
        <v>2780</v>
      </c>
      <c r="J4046">
        <v>402129</v>
      </c>
      <c r="K4046" t="s">
        <v>2871</v>
      </c>
      <c r="L4046">
        <v>0.65</v>
      </c>
      <c r="M4046">
        <v>325623</v>
      </c>
      <c r="N4046">
        <v>0</v>
      </c>
      <c r="O4046">
        <v>325623</v>
      </c>
      <c r="P4046" t="s">
        <v>607</v>
      </c>
      <c r="Q4046">
        <v>325623</v>
      </c>
      <c r="R4046">
        <v>0</v>
      </c>
      <c r="S4046">
        <v>0</v>
      </c>
      <c r="T4046" t="s">
        <v>2908</v>
      </c>
      <c r="U4046" s="221">
        <f t="shared" si="127"/>
        <v>3.2562300000000002E-2</v>
      </c>
    </row>
    <row r="4047" spans="1:21" hidden="1">
      <c r="A4047" s="55" t="str">
        <f t="shared" si="126"/>
        <v>Y0DM6.4</v>
      </c>
      <c r="B4047" s="55">
        <f>VLOOKUP(J4047,'Mapping-CITI'!A:E,5,0)</f>
        <v>6.4</v>
      </c>
      <c r="D4047" s="42">
        <v>45016</v>
      </c>
      <c r="E4047" s="42">
        <v>45199</v>
      </c>
      <c r="F4047" t="s">
        <v>2908</v>
      </c>
      <c r="G4047" t="s">
        <v>2936</v>
      </c>
      <c r="H4047">
        <v>4160</v>
      </c>
      <c r="I4047" t="s">
        <v>2778</v>
      </c>
      <c r="J4047">
        <v>402233</v>
      </c>
      <c r="K4047" t="s">
        <v>2458</v>
      </c>
      <c r="L4047">
        <v>3348.62</v>
      </c>
      <c r="M4047">
        <v>5729.59</v>
      </c>
      <c r="N4047">
        <v>0</v>
      </c>
      <c r="O4047">
        <v>5729.59</v>
      </c>
      <c r="P4047" t="s">
        <v>607</v>
      </c>
      <c r="Q4047">
        <v>5729.59</v>
      </c>
      <c r="R4047">
        <v>5729.59</v>
      </c>
      <c r="S4047">
        <v>0</v>
      </c>
      <c r="T4047" t="s">
        <v>2908</v>
      </c>
      <c r="U4047" s="221">
        <f t="shared" si="127"/>
        <v>5.7295900000000006E-4</v>
      </c>
    </row>
    <row r="4048" spans="1:21" hidden="1">
      <c r="A4048" s="55" t="str">
        <f t="shared" si="126"/>
        <v>Y0DM6.4</v>
      </c>
      <c r="B4048" s="55">
        <f>VLOOKUP(J4048,'Mapping-CITI'!A:E,5,0)</f>
        <v>6.4</v>
      </c>
      <c r="D4048" s="42">
        <v>45016</v>
      </c>
      <c r="E4048" s="42">
        <v>45199</v>
      </c>
      <c r="F4048" t="s">
        <v>2908</v>
      </c>
      <c r="G4048" t="s">
        <v>2936</v>
      </c>
      <c r="H4048">
        <v>4160</v>
      </c>
      <c r="I4048" t="s">
        <v>2778</v>
      </c>
      <c r="J4048">
        <v>402235</v>
      </c>
      <c r="K4048" t="s">
        <v>2459</v>
      </c>
      <c r="L4048">
        <v>18507.43</v>
      </c>
      <c r="M4048">
        <v>11836.65</v>
      </c>
      <c r="N4048">
        <v>0</v>
      </c>
      <c r="O4048">
        <v>11836.65</v>
      </c>
      <c r="P4048" t="s">
        <v>607</v>
      </c>
      <c r="Q4048">
        <v>11836.65</v>
      </c>
      <c r="R4048">
        <v>11836.65</v>
      </c>
      <c r="S4048">
        <v>0</v>
      </c>
      <c r="T4048" t="s">
        <v>2908</v>
      </c>
      <c r="U4048" s="221">
        <f t="shared" si="127"/>
        <v>1.183665E-3</v>
      </c>
    </row>
    <row r="4049" spans="1:21" hidden="1">
      <c r="A4049" s="55" t="str">
        <f t="shared" si="126"/>
        <v>Y0DM6.2</v>
      </c>
      <c r="B4049" s="55">
        <f>VLOOKUP(J4049,'Mapping-CITI'!A:E,5,0)</f>
        <v>6.2</v>
      </c>
      <c r="D4049" s="42">
        <v>45016</v>
      </c>
      <c r="E4049" s="42">
        <v>45199</v>
      </c>
      <c r="F4049" t="s">
        <v>2908</v>
      </c>
      <c r="G4049" t="s">
        <v>2936</v>
      </c>
      <c r="H4049">
        <v>4160</v>
      </c>
      <c r="I4049" t="s">
        <v>2778</v>
      </c>
      <c r="J4049">
        <v>402257</v>
      </c>
      <c r="K4049" t="s">
        <v>2465</v>
      </c>
      <c r="L4049">
        <v>21838.18</v>
      </c>
      <c r="M4049">
        <v>76841.72</v>
      </c>
      <c r="N4049">
        <v>76841.72</v>
      </c>
      <c r="O4049">
        <v>0</v>
      </c>
      <c r="P4049" t="s">
        <v>607</v>
      </c>
      <c r="Q4049">
        <v>0</v>
      </c>
      <c r="R4049">
        <v>76841.72</v>
      </c>
      <c r="S4049">
        <v>76841.72</v>
      </c>
      <c r="T4049" t="s">
        <v>2908</v>
      </c>
      <c r="U4049" s="221">
        <f t="shared" si="127"/>
        <v>0</v>
      </c>
    </row>
    <row r="4050" spans="1:21" hidden="1">
      <c r="A4050" s="55" t="str">
        <f t="shared" si="126"/>
        <v>Y0DM6.4</v>
      </c>
      <c r="B4050" s="55">
        <f>VLOOKUP(J4050,'Mapping-CITI'!A:E,5,0)</f>
        <v>6.4</v>
      </c>
      <c r="D4050" s="42">
        <v>45016</v>
      </c>
      <c r="E4050" s="42">
        <v>45199</v>
      </c>
      <c r="F4050" t="s">
        <v>2908</v>
      </c>
      <c r="G4050" t="s">
        <v>2936</v>
      </c>
      <c r="H4050">
        <v>4160</v>
      </c>
      <c r="I4050" t="s">
        <v>2778</v>
      </c>
      <c r="J4050">
        <v>402404</v>
      </c>
      <c r="K4050" t="s">
        <v>2492</v>
      </c>
      <c r="L4050">
        <v>18552.72</v>
      </c>
      <c r="M4050">
        <v>320.52</v>
      </c>
      <c r="N4050">
        <v>0</v>
      </c>
      <c r="O4050">
        <v>320.52</v>
      </c>
      <c r="P4050" t="s">
        <v>607</v>
      </c>
      <c r="Q4050">
        <v>320.52</v>
      </c>
      <c r="R4050">
        <v>320.52</v>
      </c>
      <c r="S4050">
        <v>0</v>
      </c>
      <c r="T4050" t="s">
        <v>2908</v>
      </c>
      <c r="U4050" s="221">
        <f t="shared" si="127"/>
        <v>3.2051999999999997E-5</v>
      </c>
    </row>
    <row r="4051" spans="1:21" hidden="1">
      <c r="A4051" s="55" t="str">
        <f t="shared" si="126"/>
        <v>Y0DM6.4</v>
      </c>
      <c r="B4051" s="55">
        <f>VLOOKUP(J4051,'Mapping-CITI'!A:E,5,0)</f>
        <v>6.4</v>
      </c>
      <c r="D4051" s="42">
        <v>45016</v>
      </c>
      <c r="E4051" s="42">
        <v>45199</v>
      </c>
      <c r="F4051" t="s">
        <v>2908</v>
      </c>
      <c r="G4051" t="s">
        <v>2936</v>
      </c>
      <c r="H4051">
        <v>4160</v>
      </c>
      <c r="I4051" t="s">
        <v>2778</v>
      </c>
      <c r="J4051">
        <v>403303</v>
      </c>
      <c r="K4051" t="s">
        <v>2745</v>
      </c>
      <c r="L4051">
        <v>2463.4499999999998</v>
      </c>
      <c r="M4051">
        <v>0</v>
      </c>
      <c r="N4051">
        <v>0</v>
      </c>
      <c r="O4051">
        <v>0</v>
      </c>
      <c r="P4051" t="s">
        <v>607</v>
      </c>
      <c r="Q4051">
        <v>0</v>
      </c>
      <c r="R4051">
        <v>0</v>
      </c>
      <c r="S4051">
        <v>0</v>
      </c>
      <c r="T4051" t="s">
        <v>2908</v>
      </c>
      <c r="U4051" s="221">
        <f t="shared" si="127"/>
        <v>0</v>
      </c>
    </row>
    <row r="4052" spans="1:21" hidden="1">
      <c r="A4052" s="55" t="str">
        <f t="shared" si="126"/>
        <v>Y0DM5.2</v>
      </c>
      <c r="B4052" s="55">
        <f>VLOOKUP(J4052,'Mapping-CITI'!A:E,5,0)</f>
        <v>5.2</v>
      </c>
      <c r="D4052" s="42">
        <v>45016</v>
      </c>
      <c r="E4052" s="42">
        <v>45199</v>
      </c>
      <c r="F4052" t="s">
        <v>2908</v>
      </c>
      <c r="G4052" t="s">
        <v>2936</v>
      </c>
      <c r="H4052">
        <v>4170</v>
      </c>
      <c r="I4052" t="s">
        <v>2780</v>
      </c>
      <c r="J4052">
        <v>413523</v>
      </c>
      <c r="K4052" t="s">
        <v>2502</v>
      </c>
      <c r="L4052">
        <v>0</v>
      </c>
      <c r="M4052">
        <v>70.78</v>
      </c>
      <c r="N4052">
        <v>0.03</v>
      </c>
      <c r="O4052">
        <v>70.75</v>
      </c>
      <c r="P4052" t="s">
        <v>607</v>
      </c>
      <c r="Q4052">
        <v>70.75</v>
      </c>
      <c r="R4052">
        <v>0.15</v>
      </c>
      <c r="S4052">
        <v>0.03</v>
      </c>
      <c r="T4052" t="s">
        <v>2908</v>
      </c>
      <c r="U4052" s="221">
        <f t="shared" si="127"/>
        <v>7.075E-6</v>
      </c>
    </row>
    <row r="4053" spans="1:21" hidden="1">
      <c r="A4053" s="55" t="str">
        <f t="shared" si="126"/>
        <v>Y0DM5.3</v>
      </c>
      <c r="B4053" s="55">
        <f>VLOOKUP(J4053,'Mapping-CITI'!A:E,5,0)</f>
        <v>5.3</v>
      </c>
      <c r="D4053" s="42">
        <v>45016</v>
      </c>
      <c r="E4053" s="42">
        <v>45199</v>
      </c>
      <c r="F4053" t="s">
        <v>2908</v>
      </c>
      <c r="G4053" t="s">
        <v>2936</v>
      </c>
      <c r="H4053">
        <v>4120</v>
      </c>
      <c r="I4053" t="s">
        <v>2781</v>
      </c>
      <c r="J4053">
        <v>440101</v>
      </c>
      <c r="K4053" t="s">
        <v>2503</v>
      </c>
      <c r="L4053">
        <v>34224869.210000001</v>
      </c>
      <c r="M4053">
        <v>4578197.71</v>
      </c>
      <c r="N4053">
        <v>0</v>
      </c>
      <c r="O4053">
        <v>4578197.71</v>
      </c>
      <c r="P4053" t="s">
        <v>607</v>
      </c>
      <c r="Q4053">
        <v>4578197.71</v>
      </c>
      <c r="R4053">
        <v>0</v>
      </c>
      <c r="S4053">
        <v>0</v>
      </c>
      <c r="T4053" t="s">
        <v>2908</v>
      </c>
      <c r="U4053" s="221">
        <f t="shared" si="127"/>
        <v>0.45781977099999999</v>
      </c>
    </row>
    <row r="4054" spans="1:21" hidden="1">
      <c r="A4054" s="55" t="str">
        <f t="shared" si="126"/>
        <v>Y0DM5.5</v>
      </c>
      <c r="B4054" s="55">
        <f>VLOOKUP(J4054,'Mapping-CITI'!A:E,5,0)</f>
        <v>5.5</v>
      </c>
      <c r="D4054" s="42">
        <v>45016</v>
      </c>
      <c r="E4054" s="42">
        <v>45199</v>
      </c>
      <c r="F4054" t="s">
        <v>2908</v>
      </c>
      <c r="G4054" t="s">
        <v>2936</v>
      </c>
      <c r="H4054">
        <v>5110</v>
      </c>
      <c r="I4054" t="s">
        <v>2776</v>
      </c>
      <c r="J4054">
        <v>440225</v>
      </c>
      <c r="K4054" t="s">
        <v>2515</v>
      </c>
      <c r="L4054">
        <v>3257.02</v>
      </c>
      <c r="M4054">
        <v>157.4</v>
      </c>
      <c r="N4054">
        <v>28.64</v>
      </c>
      <c r="O4054">
        <v>128.76</v>
      </c>
      <c r="P4054" t="s">
        <v>607</v>
      </c>
      <c r="Q4054">
        <v>128.76</v>
      </c>
      <c r="R4054">
        <v>157.4</v>
      </c>
      <c r="S4054">
        <v>28.64</v>
      </c>
      <c r="T4054" t="s">
        <v>2908</v>
      </c>
      <c r="U4054" s="221">
        <f t="shared" si="127"/>
        <v>1.2875999999999998E-5</v>
      </c>
    </row>
    <row r="4055" spans="1:21" hidden="1">
      <c r="A4055" s="55" t="str">
        <f t="shared" si="126"/>
        <v>Y0DM6.4</v>
      </c>
      <c r="B4055" s="55">
        <f>VLOOKUP(J4055,'Mapping-CITI'!A:E,5,0)</f>
        <v>6.4</v>
      </c>
      <c r="D4055" s="42">
        <v>45016</v>
      </c>
      <c r="E4055" s="42">
        <v>45199</v>
      </c>
      <c r="F4055" t="s">
        <v>2908</v>
      </c>
      <c r="G4055" t="s">
        <v>2936</v>
      </c>
      <c r="H4055">
        <v>4160</v>
      </c>
      <c r="I4055" t="s">
        <v>2778</v>
      </c>
      <c r="J4055">
        <v>440341</v>
      </c>
      <c r="K4055" t="s">
        <v>2682</v>
      </c>
      <c r="L4055">
        <v>47541.04</v>
      </c>
      <c r="M4055">
        <v>10071.16</v>
      </c>
      <c r="N4055">
        <v>0</v>
      </c>
      <c r="O4055">
        <v>10071.16</v>
      </c>
      <c r="P4055" t="s">
        <v>607</v>
      </c>
      <c r="Q4055">
        <v>10071.16</v>
      </c>
      <c r="R4055">
        <v>0</v>
      </c>
      <c r="S4055">
        <v>0</v>
      </c>
      <c r="T4055" t="s">
        <v>2908</v>
      </c>
      <c r="U4055" s="221">
        <f t="shared" si="127"/>
        <v>1.007116E-3</v>
      </c>
    </row>
    <row r="4056" spans="1:21" hidden="1">
      <c r="A4056" s="55" t="str">
        <f t="shared" si="126"/>
        <v>Y0DM6.4</v>
      </c>
      <c r="B4056" s="55">
        <f>VLOOKUP(J4056,'Mapping-CITI'!A:E,5,0)</f>
        <v>6.4</v>
      </c>
      <c r="D4056" s="42">
        <v>45016</v>
      </c>
      <c r="E4056" s="42">
        <v>45199</v>
      </c>
      <c r="F4056" t="s">
        <v>2908</v>
      </c>
      <c r="G4056" t="s">
        <v>2936</v>
      </c>
      <c r="H4056">
        <v>4160</v>
      </c>
      <c r="I4056" t="s">
        <v>2778</v>
      </c>
      <c r="J4056">
        <v>440342</v>
      </c>
      <c r="K4056" t="s">
        <v>2683</v>
      </c>
      <c r="L4056">
        <v>47541.04</v>
      </c>
      <c r="M4056">
        <v>10071.16</v>
      </c>
      <c r="N4056">
        <v>0</v>
      </c>
      <c r="O4056">
        <v>10071.16</v>
      </c>
      <c r="P4056" t="s">
        <v>607</v>
      </c>
      <c r="Q4056">
        <v>10071.16</v>
      </c>
      <c r="R4056">
        <v>0</v>
      </c>
      <c r="S4056">
        <v>0</v>
      </c>
      <c r="T4056" t="s">
        <v>2908</v>
      </c>
      <c r="U4056" s="221">
        <f t="shared" si="127"/>
        <v>1.007116E-3</v>
      </c>
    </row>
    <row r="4057" spans="1:21" hidden="1">
      <c r="A4057" s="55" t="str">
        <f t="shared" si="126"/>
        <v>Y0DM6.4</v>
      </c>
      <c r="B4057" s="55">
        <f>VLOOKUP(J4057,'Mapping-CITI'!A:E,5,0)</f>
        <v>6.4</v>
      </c>
      <c r="D4057" s="42">
        <v>45016</v>
      </c>
      <c r="E4057" s="42">
        <v>45199</v>
      </c>
      <c r="F4057" t="s">
        <v>2908</v>
      </c>
      <c r="G4057" t="s">
        <v>2936</v>
      </c>
      <c r="H4057">
        <v>4160</v>
      </c>
      <c r="I4057" t="s">
        <v>2778</v>
      </c>
      <c r="J4057">
        <v>440416</v>
      </c>
      <c r="K4057" t="s">
        <v>664</v>
      </c>
      <c r="L4057">
        <v>662823.94999999995</v>
      </c>
      <c r="M4057">
        <v>1012956.58</v>
      </c>
      <c r="N4057">
        <v>123700.82</v>
      </c>
      <c r="O4057">
        <v>889255.76</v>
      </c>
      <c r="P4057" t="s">
        <v>607</v>
      </c>
      <c r="Q4057">
        <v>889255.76</v>
      </c>
      <c r="R4057">
        <v>7700.55</v>
      </c>
      <c r="S4057">
        <v>123700.82</v>
      </c>
      <c r="T4057" t="s">
        <v>2908</v>
      </c>
      <c r="U4057" s="221">
        <f t="shared" si="127"/>
        <v>8.8925576000000006E-2</v>
      </c>
    </row>
    <row r="4058" spans="1:21" hidden="1">
      <c r="A4058" s="55" t="str">
        <f t="shared" si="126"/>
        <v>Y0DM6.4</v>
      </c>
      <c r="B4058" s="55">
        <f>VLOOKUP(J4058,'Mapping-CITI'!A:E,5,0)</f>
        <v>6.4</v>
      </c>
      <c r="D4058" s="42">
        <v>45016</v>
      </c>
      <c r="E4058" s="42">
        <v>45199</v>
      </c>
      <c r="F4058" t="s">
        <v>2908</v>
      </c>
      <c r="G4058" t="s">
        <v>2936</v>
      </c>
      <c r="H4058">
        <v>4160</v>
      </c>
      <c r="I4058" t="s">
        <v>2778</v>
      </c>
      <c r="J4058">
        <v>440445</v>
      </c>
      <c r="K4058" t="s">
        <v>2596</v>
      </c>
      <c r="L4058">
        <v>1915.31</v>
      </c>
      <c r="M4058">
        <v>6691.02</v>
      </c>
      <c r="N4058">
        <v>6691.02</v>
      </c>
      <c r="O4058">
        <v>0</v>
      </c>
      <c r="P4058" t="s">
        <v>607</v>
      </c>
      <c r="Q4058">
        <v>0</v>
      </c>
      <c r="R4058">
        <v>6691.02</v>
      </c>
      <c r="S4058">
        <v>6691.02</v>
      </c>
      <c r="T4058" t="s">
        <v>2908</v>
      </c>
      <c r="U4058" s="221">
        <f t="shared" si="127"/>
        <v>0</v>
      </c>
    </row>
    <row r="4059" spans="1:21" hidden="1">
      <c r="A4059" s="55" t="str">
        <f t="shared" si="126"/>
        <v>Y0DM6.4</v>
      </c>
      <c r="B4059" s="55">
        <f>VLOOKUP(J4059,'Mapping-CITI'!A:E,5,0)</f>
        <v>6.4</v>
      </c>
      <c r="D4059" s="42">
        <v>45016</v>
      </c>
      <c r="E4059" s="42">
        <v>45199</v>
      </c>
      <c r="F4059" t="s">
        <v>2908</v>
      </c>
      <c r="G4059" t="s">
        <v>2936</v>
      </c>
      <c r="H4059">
        <v>4160</v>
      </c>
      <c r="I4059" t="s">
        <v>2778</v>
      </c>
      <c r="J4059">
        <v>440509</v>
      </c>
      <c r="K4059" t="s">
        <v>2524</v>
      </c>
      <c r="L4059">
        <v>68658.28</v>
      </c>
      <c r="M4059">
        <v>33448.370000000003</v>
      </c>
      <c r="N4059">
        <v>0</v>
      </c>
      <c r="O4059">
        <v>33448.370000000003</v>
      </c>
      <c r="P4059" t="s">
        <v>607</v>
      </c>
      <c r="Q4059">
        <v>33448.370000000003</v>
      </c>
      <c r="R4059">
        <v>0</v>
      </c>
      <c r="S4059">
        <v>0</v>
      </c>
      <c r="T4059" t="s">
        <v>2908</v>
      </c>
      <c r="U4059" s="221">
        <f t="shared" si="127"/>
        <v>3.3448370000000002E-3</v>
      </c>
    </row>
    <row r="4060" spans="1:21" hidden="1">
      <c r="A4060" s="55" t="str">
        <f t="shared" si="126"/>
        <v>Y0DW0</v>
      </c>
      <c r="B4060" s="55">
        <f>VLOOKUP(J4060,'Mapping-CITI'!A:E,5,0)</f>
        <v>0</v>
      </c>
      <c r="D4060" s="42">
        <v>45016</v>
      </c>
      <c r="E4060" s="42">
        <v>45199</v>
      </c>
      <c r="F4060" t="s">
        <v>3424</v>
      </c>
      <c r="G4060" t="s">
        <v>3425</v>
      </c>
      <c r="H4060">
        <v>1210</v>
      </c>
      <c r="I4060" t="s">
        <v>2767</v>
      </c>
      <c r="J4060">
        <v>102104</v>
      </c>
      <c r="K4060" t="s">
        <v>2007</v>
      </c>
      <c r="L4060">
        <v>139712386.21000001</v>
      </c>
      <c r="M4060">
        <v>17444856938</v>
      </c>
      <c r="N4060">
        <v>17440535660.509998</v>
      </c>
      <c r="O4060">
        <v>144033663.69999999</v>
      </c>
      <c r="P4060" t="s">
        <v>607</v>
      </c>
      <c r="Q4060">
        <v>144033663.69999999</v>
      </c>
      <c r="R4060">
        <v>0</v>
      </c>
      <c r="S4060">
        <v>0</v>
      </c>
      <c r="T4060" t="s">
        <v>3426</v>
      </c>
      <c r="U4060" s="221">
        <f t="shared" si="127"/>
        <v>0.43212774900016787</v>
      </c>
    </row>
    <row r="4061" spans="1:21" hidden="1">
      <c r="A4061" s="55" t="str">
        <f t="shared" si="126"/>
        <v>Y0DW0</v>
      </c>
      <c r="B4061" s="55">
        <f>VLOOKUP(J4061,'Mapping-CITI'!A:E,5,0)</f>
        <v>0</v>
      </c>
      <c r="D4061" s="42">
        <v>45016</v>
      </c>
      <c r="E4061" s="42">
        <v>45199</v>
      </c>
      <c r="F4061" t="s">
        <v>3424</v>
      </c>
      <c r="G4061" t="s">
        <v>3425</v>
      </c>
      <c r="H4061">
        <v>1700</v>
      </c>
      <c r="I4061" t="s">
        <v>2768</v>
      </c>
      <c r="J4061">
        <v>106103</v>
      </c>
      <c r="K4061" t="s">
        <v>2783</v>
      </c>
      <c r="L4061">
        <v>783234.33</v>
      </c>
      <c r="M4061">
        <v>3486028.67</v>
      </c>
      <c r="N4061">
        <v>2955898.46</v>
      </c>
      <c r="O4061">
        <v>1313364.54</v>
      </c>
      <c r="P4061" t="s">
        <v>607</v>
      </c>
      <c r="Q4061">
        <v>1313364.54</v>
      </c>
      <c r="R4061">
        <v>3486028.67</v>
      </c>
      <c r="S4061">
        <v>2955898.46</v>
      </c>
      <c r="T4061" t="s">
        <v>3426</v>
      </c>
      <c r="U4061" s="221">
        <f t="shared" si="127"/>
        <v>5.3013020999999994E-2</v>
      </c>
    </row>
    <row r="4062" spans="1:21" hidden="1">
      <c r="A4062" s="55" t="str">
        <f t="shared" si="126"/>
        <v>Y0DWIgnore</v>
      </c>
      <c r="B4062" s="55" t="str">
        <f>VLOOKUP(J4062,'Mapping-CITI'!A:E,5,0)</f>
        <v>Ignore</v>
      </c>
      <c r="D4062" s="42">
        <v>45016</v>
      </c>
      <c r="E4062" s="42">
        <v>45199</v>
      </c>
      <c r="F4062" t="s">
        <v>3424</v>
      </c>
      <c r="G4062" t="s">
        <v>3425</v>
      </c>
      <c r="H4062">
        <v>1700</v>
      </c>
      <c r="I4062" t="s">
        <v>2768</v>
      </c>
      <c r="J4062">
        <v>106106</v>
      </c>
      <c r="K4062" t="s">
        <v>2784</v>
      </c>
      <c r="L4062">
        <v>33313.22</v>
      </c>
      <c r="M4062">
        <v>69559.44</v>
      </c>
      <c r="N4062">
        <v>46117.58</v>
      </c>
      <c r="O4062">
        <v>56755.08</v>
      </c>
      <c r="P4062" t="s">
        <v>607</v>
      </c>
      <c r="Q4062">
        <v>56755.08</v>
      </c>
      <c r="R4062">
        <v>69559.44</v>
      </c>
      <c r="S4062">
        <v>46117.58</v>
      </c>
      <c r="T4062" t="s">
        <v>3426</v>
      </c>
      <c r="U4062" s="221">
        <f t="shared" si="127"/>
        <v>2.3441860000000003E-3</v>
      </c>
    </row>
    <row r="4063" spans="1:21" hidden="1">
      <c r="A4063" s="55" t="str">
        <f t="shared" si="126"/>
        <v>Y0DW0</v>
      </c>
      <c r="B4063" s="55">
        <f>VLOOKUP(J4063,'Mapping-CITI'!A:E,5,0)</f>
        <v>0</v>
      </c>
      <c r="D4063" s="42">
        <v>45016</v>
      </c>
      <c r="E4063" s="42">
        <v>45199</v>
      </c>
      <c r="F4063" t="s">
        <v>3424</v>
      </c>
      <c r="G4063" t="s">
        <v>3425</v>
      </c>
      <c r="H4063">
        <v>1700</v>
      </c>
      <c r="I4063" t="s">
        <v>2768</v>
      </c>
      <c r="J4063">
        <v>109181</v>
      </c>
      <c r="K4063" t="s">
        <v>2771</v>
      </c>
      <c r="L4063">
        <v>60783</v>
      </c>
      <c r="M4063">
        <v>0</v>
      </c>
      <c r="N4063">
        <v>0</v>
      </c>
      <c r="O4063">
        <v>60783</v>
      </c>
      <c r="P4063" t="s">
        <v>607</v>
      </c>
      <c r="Q4063">
        <v>60783</v>
      </c>
      <c r="R4063">
        <v>0</v>
      </c>
      <c r="S4063">
        <v>0</v>
      </c>
      <c r="T4063" t="s">
        <v>3426</v>
      </c>
      <c r="U4063" s="221">
        <f t="shared" si="127"/>
        <v>0</v>
      </c>
    </row>
    <row r="4064" spans="1:21" hidden="1">
      <c r="A4064" s="55" t="str">
        <f t="shared" si="126"/>
        <v>Y0DW0</v>
      </c>
      <c r="B4064" s="55">
        <f>VLOOKUP(J4064,'Mapping-CITI'!A:E,5,0)</f>
        <v>0</v>
      </c>
      <c r="D4064" s="42">
        <v>45016</v>
      </c>
      <c r="E4064" s="42">
        <v>45199</v>
      </c>
      <c r="F4064" t="s">
        <v>3424</v>
      </c>
      <c r="G4064" t="s">
        <v>3425</v>
      </c>
      <c r="H4064">
        <v>1230</v>
      </c>
      <c r="I4064" t="s">
        <v>2772</v>
      </c>
      <c r="J4064">
        <v>111126</v>
      </c>
      <c r="K4064" t="s">
        <v>2022</v>
      </c>
      <c r="L4064">
        <v>26847.68</v>
      </c>
      <c r="M4064">
        <v>26712.34</v>
      </c>
      <c r="N4064">
        <v>0</v>
      </c>
      <c r="O4064">
        <v>53560.02</v>
      </c>
      <c r="P4064" t="s">
        <v>607</v>
      </c>
      <c r="Q4064">
        <v>53560.02</v>
      </c>
      <c r="R4064">
        <v>0</v>
      </c>
      <c r="S4064">
        <v>0</v>
      </c>
      <c r="T4064" t="s">
        <v>3426</v>
      </c>
      <c r="U4064" s="221">
        <f t="shared" si="127"/>
        <v>2.6712340000000002E-3</v>
      </c>
    </row>
    <row r="4065" spans="1:21" hidden="1">
      <c r="A4065" s="55" t="str">
        <f t="shared" si="126"/>
        <v>Y0DWIgnore</v>
      </c>
      <c r="B4065" s="55" t="str">
        <f>VLOOKUP(J4065,'Mapping-CITI'!A:E,5,0)</f>
        <v>Ignore</v>
      </c>
      <c r="D4065" s="42">
        <v>45016</v>
      </c>
      <c r="E4065" s="42">
        <v>45199</v>
      </c>
      <c r="F4065" t="s">
        <v>3424</v>
      </c>
      <c r="G4065" t="s">
        <v>3425</v>
      </c>
      <c r="H4065">
        <v>1400</v>
      </c>
      <c r="I4065" t="s">
        <v>2773</v>
      </c>
      <c r="J4065">
        <v>111172</v>
      </c>
      <c r="K4065" t="s">
        <v>3427</v>
      </c>
      <c r="L4065">
        <v>-13455501.130000001</v>
      </c>
      <c r="M4065">
        <v>0</v>
      </c>
      <c r="N4065">
        <v>0</v>
      </c>
      <c r="O4065">
        <v>-13455501.130000001</v>
      </c>
      <c r="P4065" t="s">
        <v>607</v>
      </c>
      <c r="Q4065">
        <v>-13455501.130000001</v>
      </c>
      <c r="R4065">
        <v>0</v>
      </c>
      <c r="S4065">
        <v>0</v>
      </c>
      <c r="T4065" t="s">
        <v>3426</v>
      </c>
      <c r="U4065" s="221">
        <f t="shared" si="127"/>
        <v>0</v>
      </c>
    </row>
    <row r="4066" spans="1:21" hidden="1">
      <c r="A4066" s="55" t="str">
        <f t="shared" si="126"/>
        <v>Y0DW0</v>
      </c>
      <c r="B4066" s="55">
        <f>VLOOKUP(J4066,'Mapping-CITI'!A:E,5,0)</f>
        <v>0</v>
      </c>
      <c r="D4066" s="42">
        <v>45016</v>
      </c>
      <c r="E4066" s="42">
        <v>45199</v>
      </c>
      <c r="F4066" t="s">
        <v>3424</v>
      </c>
      <c r="G4066" t="s">
        <v>3425</v>
      </c>
      <c r="H4066">
        <v>1700</v>
      </c>
      <c r="I4066" t="s">
        <v>2768</v>
      </c>
      <c r="J4066">
        <v>141280</v>
      </c>
      <c r="K4066" t="s">
        <v>2036</v>
      </c>
      <c r="L4066">
        <v>157833.20000000001</v>
      </c>
      <c r="M4066">
        <v>17537891636.27</v>
      </c>
      <c r="N4066">
        <v>17538024702.48</v>
      </c>
      <c r="O4066">
        <v>24766.99</v>
      </c>
      <c r="P4066" t="s">
        <v>607</v>
      </c>
      <c r="Q4066">
        <v>24766.99</v>
      </c>
      <c r="R4066">
        <v>92629134.469999999</v>
      </c>
      <c r="S4066">
        <v>93167764.469999999</v>
      </c>
      <c r="T4066" t="s">
        <v>3426</v>
      </c>
      <c r="U4066" s="221">
        <f t="shared" si="127"/>
        <v>-1.3306620999908448E-2</v>
      </c>
    </row>
    <row r="4067" spans="1:21" hidden="1">
      <c r="A4067" s="55" t="str">
        <f t="shared" si="126"/>
        <v>Y0DW0</v>
      </c>
      <c r="B4067" s="55">
        <f>VLOOKUP(J4067,'Mapping-CITI'!A:E,5,0)</f>
        <v>0</v>
      </c>
      <c r="D4067" s="42">
        <v>45016</v>
      </c>
      <c r="E4067" s="42">
        <v>45199</v>
      </c>
      <c r="F4067" t="s">
        <v>3424</v>
      </c>
      <c r="G4067" t="s">
        <v>3425</v>
      </c>
      <c r="H4067">
        <v>1700</v>
      </c>
      <c r="I4067" t="s">
        <v>2768</v>
      </c>
      <c r="J4067">
        <v>141287</v>
      </c>
      <c r="K4067" t="s">
        <v>604</v>
      </c>
      <c r="L4067">
        <v>-23.13</v>
      </c>
      <c r="M4067">
        <v>23.13</v>
      </c>
      <c r="N4067">
        <v>0</v>
      </c>
      <c r="O4067">
        <v>0</v>
      </c>
      <c r="P4067" t="s">
        <v>607</v>
      </c>
      <c r="Q4067">
        <v>0</v>
      </c>
      <c r="R4067">
        <v>23.13</v>
      </c>
      <c r="S4067">
        <v>0</v>
      </c>
      <c r="T4067" t="s">
        <v>3426</v>
      </c>
      <c r="U4067" s="221">
        <f t="shared" si="127"/>
        <v>2.3129999999999997E-6</v>
      </c>
    </row>
    <row r="4068" spans="1:21" hidden="1">
      <c r="A4068" s="55" t="str">
        <f t="shared" si="126"/>
        <v>Y0DWIgnore</v>
      </c>
      <c r="B4068" s="55" t="str">
        <f>VLOOKUP(J4068,'Mapping-CITI'!A:E,5,0)</f>
        <v>Ignore</v>
      </c>
      <c r="D4068" s="42">
        <v>45016</v>
      </c>
      <c r="E4068" s="42">
        <v>45199</v>
      </c>
      <c r="F4068" t="s">
        <v>3424</v>
      </c>
      <c r="G4068" t="s">
        <v>3425</v>
      </c>
      <c r="H4068">
        <v>1700</v>
      </c>
      <c r="I4068" t="s">
        <v>2768</v>
      </c>
      <c r="J4068">
        <v>142243</v>
      </c>
      <c r="K4068" t="s">
        <v>3367</v>
      </c>
      <c r="L4068">
        <v>0</v>
      </c>
      <c r="M4068">
        <v>42386427.450000003</v>
      </c>
      <c r="N4068">
        <v>42386427.450000003</v>
      </c>
      <c r="O4068">
        <v>0</v>
      </c>
      <c r="P4068" t="s">
        <v>607</v>
      </c>
      <c r="Q4068">
        <v>0</v>
      </c>
      <c r="R4068">
        <v>42386427.450000003</v>
      </c>
      <c r="S4068">
        <v>42386427.450000003</v>
      </c>
      <c r="T4068" t="s">
        <v>3426</v>
      </c>
      <c r="U4068" s="221">
        <f t="shared" si="127"/>
        <v>0</v>
      </c>
    </row>
    <row r="4069" spans="1:21" hidden="1">
      <c r="A4069" s="55" t="str">
        <f t="shared" si="126"/>
        <v>Y0DW0</v>
      </c>
      <c r="B4069" s="55">
        <f>VLOOKUP(J4069,'Mapping-CITI'!A:E,5,0)</f>
        <v>0</v>
      </c>
      <c r="D4069" s="42">
        <v>45016</v>
      </c>
      <c r="E4069" s="42">
        <v>45199</v>
      </c>
      <c r="F4069" t="s">
        <v>3424</v>
      </c>
      <c r="G4069" t="s">
        <v>3425</v>
      </c>
      <c r="H4069">
        <v>1400</v>
      </c>
      <c r="I4069" t="s">
        <v>2773</v>
      </c>
      <c r="J4069">
        <v>160118</v>
      </c>
      <c r="K4069" t="s">
        <v>2152</v>
      </c>
      <c r="L4069">
        <v>0</v>
      </c>
      <c r="M4069">
        <v>17445262501.799999</v>
      </c>
      <c r="N4069">
        <v>17445262501.799999</v>
      </c>
      <c r="O4069">
        <v>0</v>
      </c>
      <c r="P4069" t="s">
        <v>607</v>
      </c>
      <c r="Q4069">
        <v>0</v>
      </c>
      <c r="R4069">
        <v>0</v>
      </c>
      <c r="S4069">
        <v>0</v>
      </c>
      <c r="T4069" t="s">
        <v>3426</v>
      </c>
      <c r="U4069" s="221">
        <f t="shared" si="127"/>
        <v>0</v>
      </c>
    </row>
    <row r="4070" spans="1:21" hidden="1">
      <c r="A4070" s="55" t="str">
        <f t="shared" si="126"/>
        <v>Y0DW0</v>
      </c>
      <c r="B4070" s="55">
        <f>VLOOKUP(J4070,'Mapping-CITI'!A:E,5,0)</f>
        <v>0</v>
      </c>
      <c r="D4070" s="42">
        <v>45016</v>
      </c>
      <c r="E4070" s="42">
        <v>45199</v>
      </c>
      <c r="F4070" t="s">
        <v>3424</v>
      </c>
      <c r="G4070" t="s">
        <v>3425</v>
      </c>
      <c r="H4070">
        <v>2250</v>
      </c>
      <c r="I4070" t="s">
        <v>2774</v>
      </c>
      <c r="J4070">
        <v>210667</v>
      </c>
      <c r="K4070" t="s">
        <v>2862</v>
      </c>
      <c r="L4070">
        <v>-1309305.67</v>
      </c>
      <c r="M4070">
        <v>45041</v>
      </c>
      <c r="N4070">
        <v>51041</v>
      </c>
      <c r="O4070">
        <v>-1315305.67</v>
      </c>
      <c r="P4070" t="s">
        <v>607</v>
      </c>
      <c r="Q4070">
        <v>-1315305.67</v>
      </c>
      <c r="R4070">
        <v>45041</v>
      </c>
      <c r="S4070">
        <v>51041</v>
      </c>
      <c r="T4070" t="s">
        <v>3426</v>
      </c>
      <c r="U4070" s="221">
        <f t="shared" si="127"/>
        <v>-5.9999999999999995E-4</v>
      </c>
    </row>
    <row r="4071" spans="1:21" hidden="1">
      <c r="A4071" s="55" t="str">
        <f t="shared" si="126"/>
        <v>Y0DW0</v>
      </c>
      <c r="B4071" s="55">
        <f>VLOOKUP(J4071,'Mapping-CITI'!A:E,5,0)</f>
        <v>0</v>
      </c>
      <c r="D4071" s="42">
        <v>45016</v>
      </c>
      <c r="E4071" s="42">
        <v>45199</v>
      </c>
      <c r="F4071" t="s">
        <v>3424</v>
      </c>
      <c r="G4071" t="s">
        <v>3425</v>
      </c>
      <c r="H4071">
        <v>2250</v>
      </c>
      <c r="I4071" t="s">
        <v>2774</v>
      </c>
      <c r="J4071">
        <v>211103</v>
      </c>
      <c r="K4071" t="s">
        <v>2249</v>
      </c>
      <c r="L4071">
        <v>-289.01</v>
      </c>
      <c r="M4071">
        <v>4838.05</v>
      </c>
      <c r="N4071">
        <v>4796.43</v>
      </c>
      <c r="O4071">
        <v>-247.39</v>
      </c>
      <c r="P4071" t="s">
        <v>607</v>
      </c>
      <c r="Q4071">
        <v>-247.39</v>
      </c>
      <c r="R4071">
        <v>4838.05</v>
      </c>
      <c r="S4071">
        <v>10.52</v>
      </c>
      <c r="T4071" t="s">
        <v>3426</v>
      </c>
      <c r="U4071" s="221">
        <f t="shared" si="127"/>
        <v>4.1619999999999891E-6</v>
      </c>
    </row>
    <row r="4072" spans="1:21" hidden="1">
      <c r="A4072" s="55" t="str">
        <f t="shared" si="126"/>
        <v>Y0DW0</v>
      </c>
      <c r="B4072" s="55">
        <f>VLOOKUP(J4072,'Mapping-CITI'!A:E,5,0)</f>
        <v>0</v>
      </c>
      <c r="D4072" s="42">
        <v>45016</v>
      </c>
      <c r="E4072" s="42">
        <v>45199</v>
      </c>
      <c r="F4072" t="s">
        <v>3424</v>
      </c>
      <c r="G4072" t="s">
        <v>3425</v>
      </c>
      <c r="H4072">
        <v>2250</v>
      </c>
      <c r="I4072" t="s">
        <v>2774</v>
      </c>
      <c r="J4072">
        <v>211106</v>
      </c>
      <c r="K4072" t="s">
        <v>2250</v>
      </c>
      <c r="L4072">
        <v>-647235.71</v>
      </c>
      <c r="M4072">
        <v>1740376</v>
      </c>
      <c r="N4072">
        <v>1286125</v>
      </c>
      <c r="O4072">
        <v>-192984.71</v>
      </c>
      <c r="P4072" t="s">
        <v>607</v>
      </c>
      <c r="Q4072">
        <v>-192984.71</v>
      </c>
      <c r="R4072">
        <v>1740376</v>
      </c>
      <c r="S4072">
        <v>1286125</v>
      </c>
      <c r="T4072" t="s">
        <v>3426</v>
      </c>
      <c r="U4072" s="221">
        <f t="shared" si="127"/>
        <v>4.5425100000000003E-2</v>
      </c>
    </row>
    <row r="4073" spans="1:21" hidden="1">
      <c r="A4073" s="55" t="str">
        <f t="shared" si="126"/>
        <v>Y0DW0</v>
      </c>
      <c r="B4073" s="55">
        <f>VLOOKUP(J4073,'Mapping-CITI'!A:E,5,0)</f>
        <v>0</v>
      </c>
      <c r="D4073" s="42">
        <v>45016</v>
      </c>
      <c r="E4073" s="42">
        <v>45199</v>
      </c>
      <c r="F4073" t="s">
        <v>3424</v>
      </c>
      <c r="G4073" t="s">
        <v>3425</v>
      </c>
      <c r="H4073">
        <v>2250</v>
      </c>
      <c r="I4073" t="s">
        <v>2774</v>
      </c>
      <c r="J4073">
        <v>211172</v>
      </c>
      <c r="K4073" t="s">
        <v>2262</v>
      </c>
      <c r="L4073">
        <v>18612827.460000001</v>
      </c>
      <c r="M4073">
        <v>0</v>
      </c>
      <c r="N4073">
        <v>0</v>
      </c>
      <c r="O4073">
        <v>18612827.460000001</v>
      </c>
      <c r="P4073" t="s">
        <v>607</v>
      </c>
      <c r="Q4073">
        <v>18612827.460000001</v>
      </c>
      <c r="R4073">
        <v>0</v>
      </c>
      <c r="S4073">
        <v>0</v>
      </c>
      <c r="T4073" t="s">
        <v>3426</v>
      </c>
      <c r="U4073" s="221">
        <f t="shared" si="127"/>
        <v>0</v>
      </c>
    </row>
    <row r="4074" spans="1:21" hidden="1">
      <c r="A4074" s="55" t="str">
        <f t="shared" si="126"/>
        <v>Y0DW0</v>
      </c>
      <c r="B4074" s="55">
        <f>VLOOKUP(J4074,'Mapping-CITI'!A:E,5,0)</f>
        <v>0</v>
      </c>
      <c r="D4074" s="42">
        <v>45016</v>
      </c>
      <c r="E4074" s="42">
        <v>45199</v>
      </c>
      <c r="F4074" t="s">
        <v>3424</v>
      </c>
      <c r="G4074" t="s">
        <v>3425</v>
      </c>
      <c r="H4074">
        <v>2250</v>
      </c>
      <c r="I4074" t="s">
        <v>2774</v>
      </c>
      <c r="J4074">
        <v>211632</v>
      </c>
      <c r="K4074" t="s">
        <v>2543</v>
      </c>
      <c r="L4074">
        <v>-84304.38</v>
      </c>
      <c r="M4074">
        <v>84304.38</v>
      </c>
      <c r="N4074">
        <v>0</v>
      </c>
      <c r="O4074">
        <v>0</v>
      </c>
      <c r="P4074" t="s">
        <v>607</v>
      </c>
      <c r="Q4074">
        <v>0</v>
      </c>
      <c r="R4074">
        <v>84304.38</v>
      </c>
      <c r="S4074">
        <v>0</v>
      </c>
      <c r="T4074" t="s">
        <v>3426</v>
      </c>
      <c r="U4074" s="221">
        <f t="shared" si="127"/>
        <v>8.4304380000000002E-3</v>
      </c>
    </row>
    <row r="4075" spans="1:21" hidden="1">
      <c r="A4075" s="55" t="str">
        <f t="shared" si="126"/>
        <v>Y0DW0</v>
      </c>
      <c r="B4075" s="55">
        <f>VLOOKUP(J4075,'Mapping-CITI'!A:E,5,0)</f>
        <v>0</v>
      </c>
      <c r="D4075" s="42">
        <v>45016</v>
      </c>
      <c r="E4075" s="42">
        <v>45199</v>
      </c>
      <c r="F4075" t="s">
        <v>3424</v>
      </c>
      <c r="G4075" t="s">
        <v>3425</v>
      </c>
      <c r="H4075">
        <v>2220</v>
      </c>
      <c r="I4075" t="s">
        <v>2775</v>
      </c>
      <c r="J4075">
        <v>260118</v>
      </c>
      <c r="K4075" t="s">
        <v>2275</v>
      </c>
      <c r="L4075">
        <v>0</v>
      </c>
      <c r="M4075">
        <v>17444856938.009998</v>
      </c>
      <c r="N4075">
        <v>17444856938.009998</v>
      </c>
      <c r="O4075">
        <v>0</v>
      </c>
      <c r="P4075" t="s">
        <v>607</v>
      </c>
      <c r="Q4075">
        <v>0</v>
      </c>
      <c r="R4075">
        <v>0</v>
      </c>
      <c r="S4075">
        <v>0</v>
      </c>
      <c r="T4075" t="s">
        <v>3426</v>
      </c>
      <c r="U4075" s="221">
        <f t="shared" si="127"/>
        <v>0</v>
      </c>
    </row>
    <row r="4076" spans="1:21" hidden="1">
      <c r="A4076" s="55" t="str">
        <f t="shared" si="126"/>
        <v>Y0DWIgnore</v>
      </c>
      <c r="B4076" s="55" t="str">
        <f>VLOOKUP(J4076,'Mapping-CITI'!A:E,5,0)</f>
        <v>Ignore</v>
      </c>
      <c r="D4076" s="42">
        <v>45016</v>
      </c>
      <c r="E4076" s="42">
        <v>45199</v>
      </c>
      <c r="F4076" t="s">
        <v>3424</v>
      </c>
      <c r="G4076" t="s">
        <v>3425</v>
      </c>
      <c r="H4076">
        <v>2250</v>
      </c>
      <c r="I4076" t="s">
        <v>2774</v>
      </c>
      <c r="J4076">
        <v>260911</v>
      </c>
      <c r="K4076" t="s">
        <v>4267</v>
      </c>
      <c r="L4076">
        <v>0</v>
      </c>
      <c r="M4076">
        <v>84304.38</v>
      </c>
      <c r="N4076">
        <v>84304.38</v>
      </c>
      <c r="O4076">
        <v>0</v>
      </c>
      <c r="P4076" t="s">
        <v>607</v>
      </c>
      <c r="Q4076">
        <v>0</v>
      </c>
      <c r="R4076">
        <v>84304.38</v>
      </c>
      <c r="S4076">
        <v>84304.38</v>
      </c>
      <c r="T4076" t="s">
        <v>3426</v>
      </c>
      <c r="U4076" s="221">
        <f t="shared" si="127"/>
        <v>0</v>
      </c>
    </row>
    <row r="4077" spans="1:21" hidden="1">
      <c r="A4077" s="55" t="str">
        <f t="shared" si="126"/>
        <v>Y0DWIgnore</v>
      </c>
      <c r="B4077" s="55" t="str">
        <f>VLOOKUP(J4077,'Mapping-CITI'!A:E,5,0)</f>
        <v>Ignore</v>
      </c>
      <c r="D4077" s="42">
        <v>45016</v>
      </c>
      <c r="E4077" s="42">
        <v>45199</v>
      </c>
      <c r="F4077" t="s">
        <v>3424</v>
      </c>
      <c r="G4077" t="s">
        <v>3425</v>
      </c>
      <c r="H4077">
        <v>2250</v>
      </c>
      <c r="I4077" t="s">
        <v>2774</v>
      </c>
      <c r="J4077">
        <v>261025</v>
      </c>
      <c r="K4077" t="s">
        <v>2314</v>
      </c>
      <c r="L4077">
        <v>-176457276.63</v>
      </c>
      <c r="M4077">
        <v>0</v>
      </c>
      <c r="N4077">
        <v>0</v>
      </c>
      <c r="O4077">
        <v>-176457276.63</v>
      </c>
      <c r="P4077" t="s">
        <v>607</v>
      </c>
      <c r="Q4077">
        <v>-176457276.63</v>
      </c>
      <c r="R4077">
        <v>0</v>
      </c>
      <c r="S4077">
        <v>0</v>
      </c>
      <c r="T4077" t="s">
        <v>3426</v>
      </c>
      <c r="U4077" s="221">
        <f t="shared" si="127"/>
        <v>0</v>
      </c>
    </row>
    <row r="4078" spans="1:21" hidden="1">
      <c r="A4078" s="55" t="str">
        <f t="shared" si="126"/>
        <v>Y0DW0</v>
      </c>
      <c r="B4078" s="55">
        <f>VLOOKUP(J4078,'Mapping-CITI'!A:E,5,0)</f>
        <v>0</v>
      </c>
      <c r="D4078" s="42">
        <v>45016</v>
      </c>
      <c r="E4078" s="42">
        <v>45199</v>
      </c>
      <c r="F4078" t="s">
        <v>3424</v>
      </c>
      <c r="G4078" t="s">
        <v>3425</v>
      </c>
      <c r="H4078">
        <v>2150</v>
      </c>
      <c r="I4078" t="s">
        <v>2797</v>
      </c>
      <c r="J4078">
        <v>281101</v>
      </c>
      <c r="K4078" t="s">
        <v>2296</v>
      </c>
      <c r="L4078">
        <v>0</v>
      </c>
      <c r="M4078">
        <v>0</v>
      </c>
      <c r="N4078">
        <v>0</v>
      </c>
      <c r="O4078">
        <v>155127785.83000001</v>
      </c>
      <c r="P4078" t="s">
        <v>607</v>
      </c>
      <c r="Q4078">
        <v>155127785.83000001</v>
      </c>
      <c r="R4078">
        <v>0</v>
      </c>
      <c r="S4078">
        <v>0</v>
      </c>
      <c r="T4078" t="s">
        <v>3426</v>
      </c>
      <c r="U4078" s="221">
        <f t="shared" si="127"/>
        <v>0</v>
      </c>
    </row>
    <row r="4079" spans="1:21" hidden="1">
      <c r="A4079" s="55" t="str">
        <f t="shared" si="126"/>
        <v>Y0DW0</v>
      </c>
      <c r="B4079" s="55">
        <f>VLOOKUP(J4079,'Mapping-CITI'!A:E,5,0)</f>
        <v>0</v>
      </c>
      <c r="D4079" s="42">
        <v>45016</v>
      </c>
      <c r="E4079" s="42">
        <v>45199</v>
      </c>
      <c r="F4079" t="s">
        <v>3424</v>
      </c>
      <c r="G4079" t="s">
        <v>3425</v>
      </c>
      <c r="H4079">
        <v>2250</v>
      </c>
      <c r="I4079" t="s">
        <v>2774</v>
      </c>
      <c r="J4079">
        <v>281212</v>
      </c>
      <c r="K4079" t="s">
        <v>2314</v>
      </c>
      <c r="L4079">
        <v>-122561075.27</v>
      </c>
      <c r="M4079">
        <v>44589578.280000001</v>
      </c>
      <c r="N4079">
        <v>89139131.939999998</v>
      </c>
      <c r="O4079">
        <v>-167110628.93000001</v>
      </c>
      <c r="P4079" t="s">
        <v>607</v>
      </c>
      <c r="Q4079">
        <v>-167110628.93000001</v>
      </c>
      <c r="R4079">
        <v>44589578.280000001</v>
      </c>
      <c r="S4079">
        <v>89139131.939999998</v>
      </c>
      <c r="T4079" t="s">
        <v>3426</v>
      </c>
      <c r="U4079" s="221">
        <f t="shared" si="127"/>
        <v>-4.4549553660000001</v>
      </c>
    </row>
    <row r="4080" spans="1:21" hidden="1">
      <c r="A4080" s="55" t="str">
        <f t="shared" si="126"/>
        <v>Y0DW5.2</v>
      </c>
      <c r="B4080" s="55">
        <f>VLOOKUP(J4080,'Mapping-CITI'!A:E,5,0)</f>
        <v>5.2</v>
      </c>
      <c r="D4080" s="42">
        <v>45016</v>
      </c>
      <c r="E4080" s="42">
        <v>45199</v>
      </c>
      <c r="F4080" t="s">
        <v>3424</v>
      </c>
      <c r="G4080" t="s">
        <v>3425</v>
      </c>
      <c r="H4080">
        <v>5110</v>
      </c>
      <c r="I4080" t="s">
        <v>2776</v>
      </c>
      <c r="J4080">
        <v>304213</v>
      </c>
      <c r="K4080" t="s">
        <v>2351</v>
      </c>
      <c r="L4080">
        <v>-10302525.560000001</v>
      </c>
      <c r="M4080">
        <v>0</v>
      </c>
      <c r="N4080">
        <v>4753553.63</v>
      </c>
      <c r="O4080">
        <v>-4753553.63</v>
      </c>
      <c r="P4080" t="s">
        <v>607</v>
      </c>
      <c r="Q4080">
        <v>-4753553.63</v>
      </c>
      <c r="R4080">
        <v>0</v>
      </c>
      <c r="S4080">
        <v>0</v>
      </c>
      <c r="T4080" t="s">
        <v>3426</v>
      </c>
      <c r="U4080" s="221">
        <f t="shared" si="127"/>
        <v>-0.47535536299999998</v>
      </c>
    </row>
    <row r="4081" spans="1:21" hidden="1">
      <c r="A4081" s="55" t="str">
        <f t="shared" si="126"/>
        <v>Y0DW5.2</v>
      </c>
      <c r="B4081" s="55">
        <f>VLOOKUP(J4081,'Mapping-CITI'!A:E,5,0)</f>
        <v>5.2</v>
      </c>
      <c r="D4081" s="42">
        <v>45016</v>
      </c>
      <c r="E4081" s="42">
        <v>45199</v>
      </c>
      <c r="F4081" t="s">
        <v>3424</v>
      </c>
      <c r="G4081" t="s">
        <v>3425</v>
      </c>
      <c r="H4081">
        <v>5110</v>
      </c>
      <c r="I4081" t="s">
        <v>2776</v>
      </c>
      <c r="J4081">
        <v>304232</v>
      </c>
      <c r="K4081" t="s">
        <v>2358</v>
      </c>
      <c r="L4081">
        <v>-4451.3</v>
      </c>
      <c r="M4081">
        <v>0</v>
      </c>
      <c r="N4081">
        <v>30055.85</v>
      </c>
      <c r="O4081">
        <v>-30055.85</v>
      </c>
      <c r="P4081" t="s">
        <v>607</v>
      </c>
      <c r="Q4081">
        <v>-30055.85</v>
      </c>
      <c r="R4081">
        <v>0</v>
      </c>
      <c r="S4081">
        <v>30055.85</v>
      </c>
      <c r="T4081" t="s">
        <v>3426</v>
      </c>
      <c r="U4081" s="221">
        <f t="shared" si="127"/>
        <v>-3.0055849999999999E-3</v>
      </c>
    </row>
    <row r="4082" spans="1:21" hidden="1">
      <c r="A4082" s="55" t="str">
        <f t="shared" si="126"/>
        <v>Y0DW5.2</v>
      </c>
      <c r="B4082" s="55">
        <f>VLOOKUP(J4082,'Mapping-CITI'!A:E,5,0)</f>
        <v>5.2</v>
      </c>
      <c r="D4082" s="42">
        <v>45016</v>
      </c>
      <c r="E4082" s="42">
        <v>45199</v>
      </c>
      <c r="F4082" t="s">
        <v>3424</v>
      </c>
      <c r="G4082" t="s">
        <v>3425</v>
      </c>
      <c r="H4082">
        <v>5110</v>
      </c>
      <c r="I4082" t="s">
        <v>2776</v>
      </c>
      <c r="J4082">
        <v>304300</v>
      </c>
      <c r="K4082" t="s">
        <v>2362</v>
      </c>
      <c r="L4082">
        <v>-3163135.97</v>
      </c>
      <c r="M4082">
        <v>0</v>
      </c>
      <c r="N4082">
        <v>0</v>
      </c>
      <c r="O4082">
        <v>0</v>
      </c>
      <c r="P4082" t="s">
        <v>607</v>
      </c>
      <c r="Q4082">
        <v>0</v>
      </c>
      <c r="R4082">
        <v>0</v>
      </c>
      <c r="S4082">
        <v>0</v>
      </c>
      <c r="T4082" t="s">
        <v>3426</v>
      </c>
      <c r="U4082" s="221">
        <f t="shared" si="127"/>
        <v>0</v>
      </c>
    </row>
    <row r="4083" spans="1:21" hidden="1">
      <c r="A4083" s="55" t="str">
        <f t="shared" si="126"/>
        <v>Y0DW5.5</v>
      </c>
      <c r="B4083" s="55">
        <f>VLOOKUP(J4083,'Mapping-CITI'!A:E,5,0)</f>
        <v>5.5</v>
      </c>
      <c r="D4083" s="42">
        <v>45016</v>
      </c>
      <c r="E4083" s="42">
        <v>45199</v>
      </c>
      <c r="F4083" t="s">
        <v>3424</v>
      </c>
      <c r="G4083" t="s">
        <v>3425</v>
      </c>
      <c r="H4083">
        <v>5200</v>
      </c>
      <c r="I4083" t="s">
        <v>2777</v>
      </c>
      <c r="J4083">
        <v>305101</v>
      </c>
      <c r="K4083" t="s">
        <v>2374</v>
      </c>
      <c r="L4083">
        <v>-1964.13</v>
      </c>
      <c r="M4083">
        <v>0</v>
      </c>
      <c r="N4083">
        <v>84327.51</v>
      </c>
      <c r="O4083">
        <v>-84327.51</v>
      </c>
      <c r="P4083" t="s">
        <v>607</v>
      </c>
      <c r="Q4083">
        <v>-84327.51</v>
      </c>
      <c r="R4083">
        <v>0</v>
      </c>
      <c r="S4083">
        <v>84327.51</v>
      </c>
      <c r="T4083" t="s">
        <v>3426</v>
      </c>
      <c r="U4083" s="221">
        <f t="shared" si="127"/>
        <v>-8.4327509999999987E-3</v>
      </c>
    </row>
    <row r="4084" spans="1:21" hidden="1">
      <c r="A4084" s="55" t="str">
        <f t="shared" si="126"/>
        <v>Y0DW6.4</v>
      </c>
      <c r="B4084" s="55">
        <f>VLOOKUP(J4084,'Mapping-CITI'!A:E,5,0)</f>
        <v>6.4</v>
      </c>
      <c r="D4084" s="42">
        <v>45016</v>
      </c>
      <c r="E4084" s="42">
        <v>45199</v>
      </c>
      <c r="F4084" t="s">
        <v>3424</v>
      </c>
      <c r="G4084" t="s">
        <v>3425</v>
      </c>
      <c r="H4084">
        <v>4160</v>
      </c>
      <c r="I4084" t="s">
        <v>2778</v>
      </c>
      <c r="J4084">
        <v>401534</v>
      </c>
      <c r="K4084" t="s">
        <v>3428</v>
      </c>
      <c r="L4084">
        <v>76567575.230000004</v>
      </c>
      <c r="M4084">
        <v>0</v>
      </c>
      <c r="N4084">
        <v>0</v>
      </c>
      <c r="O4084">
        <v>0</v>
      </c>
      <c r="P4084" t="s">
        <v>607</v>
      </c>
      <c r="Q4084">
        <v>0</v>
      </c>
      <c r="R4084">
        <v>0</v>
      </c>
      <c r="S4084">
        <v>0</v>
      </c>
      <c r="T4084" t="s">
        <v>3426</v>
      </c>
      <c r="U4084" s="221">
        <f t="shared" si="127"/>
        <v>0</v>
      </c>
    </row>
    <row r="4085" spans="1:21" hidden="1">
      <c r="A4085" s="55" t="str">
        <f t="shared" si="126"/>
        <v>Y0DW6.4</v>
      </c>
      <c r="B4085" s="55">
        <f>VLOOKUP(J4085,'Mapping-CITI'!A:E,5,0)</f>
        <v>6.4</v>
      </c>
      <c r="D4085" s="42">
        <v>45016</v>
      </c>
      <c r="E4085" s="42">
        <v>45199</v>
      </c>
      <c r="F4085" t="s">
        <v>3424</v>
      </c>
      <c r="G4085" t="s">
        <v>3425</v>
      </c>
      <c r="H4085">
        <v>4160</v>
      </c>
      <c r="I4085" t="s">
        <v>2778</v>
      </c>
      <c r="J4085">
        <v>401651</v>
      </c>
      <c r="K4085" t="s">
        <v>3429</v>
      </c>
      <c r="L4085">
        <v>101055986.14</v>
      </c>
      <c r="M4085">
        <v>44569511.640000001</v>
      </c>
      <c r="N4085">
        <v>457930.64</v>
      </c>
      <c r="O4085">
        <v>44111581</v>
      </c>
      <c r="P4085" t="s">
        <v>607</v>
      </c>
      <c r="Q4085">
        <v>44111581</v>
      </c>
      <c r="R4085">
        <v>44569511.640000001</v>
      </c>
      <c r="S4085">
        <v>457930.64</v>
      </c>
      <c r="T4085" t="s">
        <v>3426</v>
      </c>
      <c r="U4085" s="221">
        <f t="shared" si="127"/>
        <v>4.4111580999999997</v>
      </c>
    </row>
    <row r="4086" spans="1:21" hidden="1">
      <c r="A4086" s="55" t="str">
        <f t="shared" si="126"/>
        <v>Y0DW6.4</v>
      </c>
      <c r="B4086" s="55">
        <f>VLOOKUP(J4086,'Mapping-CITI'!A:E,5,0)</f>
        <v>6.4</v>
      </c>
      <c r="D4086" s="42">
        <v>45016</v>
      </c>
      <c r="E4086" s="42">
        <v>45199</v>
      </c>
      <c r="F4086" t="s">
        <v>3424</v>
      </c>
      <c r="G4086" t="s">
        <v>3425</v>
      </c>
      <c r="H4086">
        <v>4160</v>
      </c>
      <c r="I4086" t="s">
        <v>2778</v>
      </c>
      <c r="J4086">
        <v>401723</v>
      </c>
      <c r="K4086" t="s">
        <v>2779</v>
      </c>
      <c r="L4086">
        <v>-18630286.100000001</v>
      </c>
      <c r="M4086">
        <v>0</v>
      </c>
      <c r="N4086">
        <v>0</v>
      </c>
      <c r="O4086">
        <v>0</v>
      </c>
      <c r="P4086" t="s">
        <v>607</v>
      </c>
      <c r="Q4086">
        <v>0</v>
      </c>
      <c r="R4086">
        <v>0</v>
      </c>
      <c r="S4086">
        <v>0</v>
      </c>
      <c r="T4086" t="s">
        <v>3426</v>
      </c>
      <c r="U4086" s="221">
        <f t="shared" si="127"/>
        <v>0</v>
      </c>
    </row>
    <row r="4087" spans="1:21" hidden="1">
      <c r="A4087" s="55" t="str">
        <f t="shared" si="126"/>
        <v>Y0DW6.4</v>
      </c>
      <c r="B4087" s="55">
        <f>VLOOKUP(J4087,'Mapping-CITI'!A:E,5,0)</f>
        <v>6.4</v>
      </c>
      <c r="D4087" s="42">
        <v>45016</v>
      </c>
      <c r="E4087" s="42">
        <v>45199</v>
      </c>
      <c r="F4087" t="s">
        <v>3424</v>
      </c>
      <c r="G4087" t="s">
        <v>3425</v>
      </c>
      <c r="H4087">
        <v>4160</v>
      </c>
      <c r="I4087" t="s">
        <v>2778</v>
      </c>
      <c r="J4087">
        <v>402201</v>
      </c>
      <c r="K4087" t="s">
        <v>2445</v>
      </c>
      <c r="L4087">
        <v>0.01</v>
      </c>
      <c r="M4087">
        <v>0.01</v>
      </c>
      <c r="N4087">
        <v>0</v>
      </c>
      <c r="O4087">
        <v>0.01</v>
      </c>
      <c r="P4087" t="s">
        <v>607</v>
      </c>
      <c r="Q4087">
        <v>0.01</v>
      </c>
      <c r="R4087">
        <v>0</v>
      </c>
      <c r="S4087">
        <v>0</v>
      </c>
      <c r="T4087" t="s">
        <v>3426</v>
      </c>
      <c r="U4087" s="221">
        <f t="shared" si="127"/>
        <v>1.0000000000000001E-9</v>
      </c>
    </row>
    <row r="4088" spans="1:21" hidden="1">
      <c r="A4088" s="55" t="str">
        <f t="shared" si="126"/>
        <v>Y0DW6.4</v>
      </c>
      <c r="B4088" s="55">
        <f>VLOOKUP(J4088,'Mapping-CITI'!A:E,5,0)</f>
        <v>6.4</v>
      </c>
      <c r="D4088" s="42">
        <v>45016</v>
      </c>
      <c r="E4088" s="42">
        <v>45199</v>
      </c>
      <c r="F4088" t="s">
        <v>3424</v>
      </c>
      <c r="G4088" t="s">
        <v>3425</v>
      </c>
      <c r="H4088">
        <v>4160</v>
      </c>
      <c r="I4088" t="s">
        <v>2778</v>
      </c>
      <c r="J4088">
        <v>402404</v>
      </c>
      <c r="K4088" t="s">
        <v>2492</v>
      </c>
      <c r="L4088">
        <v>9541391.9000000004</v>
      </c>
      <c r="M4088">
        <v>0</v>
      </c>
      <c r="N4088">
        <v>0</v>
      </c>
      <c r="O4088">
        <v>0</v>
      </c>
      <c r="P4088" t="s">
        <v>607</v>
      </c>
      <c r="Q4088">
        <v>0</v>
      </c>
      <c r="R4088">
        <v>0</v>
      </c>
      <c r="S4088">
        <v>0</v>
      </c>
      <c r="T4088" t="s">
        <v>3426</v>
      </c>
      <c r="U4088" s="221">
        <f t="shared" si="127"/>
        <v>0</v>
      </c>
    </row>
    <row r="4089" spans="1:21" hidden="1">
      <c r="A4089" s="55" t="str">
        <f t="shared" si="126"/>
        <v>Y0DW5.2</v>
      </c>
      <c r="B4089" s="55">
        <f>VLOOKUP(J4089,'Mapping-CITI'!A:E,5,0)</f>
        <v>5.2</v>
      </c>
      <c r="D4089" s="42">
        <v>45016</v>
      </c>
      <c r="E4089" s="42">
        <v>45199</v>
      </c>
      <c r="F4089" t="s">
        <v>3424</v>
      </c>
      <c r="G4089" t="s">
        <v>3425</v>
      </c>
      <c r="H4089">
        <v>4170</v>
      </c>
      <c r="I4089" t="s">
        <v>2780</v>
      </c>
      <c r="J4089">
        <v>413523</v>
      </c>
      <c r="K4089" t="s">
        <v>2502</v>
      </c>
      <c r="L4089">
        <v>29968.9</v>
      </c>
      <c r="M4089">
        <v>4796.43</v>
      </c>
      <c r="N4089">
        <v>2.61</v>
      </c>
      <c r="O4089">
        <v>4793.82</v>
      </c>
      <c r="P4089" t="s">
        <v>607</v>
      </c>
      <c r="Q4089">
        <v>4793.82</v>
      </c>
      <c r="R4089">
        <v>10.52</v>
      </c>
      <c r="S4089">
        <v>2.61</v>
      </c>
      <c r="T4089" t="s">
        <v>3426</v>
      </c>
      <c r="U4089" s="221">
        <f t="shared" si="127"/>
        <v>4.7938200000000004E-4</v>
      </c>
    </row>
    <row r="4090" spans="1:21" hidden="1">
      <c r="A4090" s="55" t="str">
        <f t="shared" si="126"/>
        <v>Y0DW5.3</v>
      </c>
      <c r="B4090" s="55">
        <f>VLOOKUP(J4090,'Mapping-CITI'!A:E,5,0)</f>
        <v>5.3</v>
      </c>
      <c r="D4090" s="42">
        <v>45016</v>
      </c>
      <c r="E4090" s="42">
        <v>45199</v>
      </c>
      <c r="F4090" t="s">
        <v>3424</v>
      </c>
      <c r="G4090" t="s">
        <v>3425</v>
      </c>
      <c r="H4090">
        <v>4120</v>
      </c>
      <c r="I4090" t="s">
        <v>2781</v>
      </c>
      <c r="J4090">
        <v>440102</v>
      </c>
      <c r="K4090" t="s">
        <v>2504</v>
      </c>
      <c r="L4090">
        <v>35226.71</v>
      </c>
      <c r="M4090">
        <v>0</v>
      </c>
      <c r="N4090">
        <v>0</v>
      </c>
      <c r="O4090">
        <v>0</v>
      </c>
      <c r="P4090" t="s">
        <v>607</v>
      </c>
      <c r="Q4090">
        <v>0</v>
      </c>
      <c r="R4090">
        <v>0</v>
      </c>
      <c r="S4090">
        <v>0</v>
      </c>
      <c r="T4090" t="s">
        <v>3426</v>
      </c>
      <c r="U4090" s="221">
        <f t="shared" si="127"/>
        <v>0</v>
      </c>
    </row>
    <row r="4091" spans="1:21" hidden="1">
      <c r="A4091" s="55" t="str">
        <f t="shared" si="126"/>
        <v>Y0DX0</v>
      </c>
      <c r="B4091" s="55">
        <f>VLOOKUP(J4091,'Mapping-CITI'!A:E,5,0)</f>
        <v>0</v>
      </c>
      <c r="D4091" s="42">
        <v>45016</v>
      </c>
      <c r="E4091" s="42">
        <v>45199</v>
      </c>
      <c r="F4091" t="s">
        <v>1958</v>
      </c>
      <c r="G4091" t="s">
        <v>1731</v>
      </c>
      <c r="H4091">
        <v>1210</v>
      </c>
      <c r="I4091" t="s">
        <v>2767</v>
      </c>
      <c r="J4091">
        <v>102101</v>
      </c>
      <c r="K4091" t="s">
        <v>2612</v>
      </c>
      <c r="L4091">
        <v>0</v>
      </c>
      <c r="M4091">
        <v>485622</v>
      </c>
      <c r="N4091">
        <v>485622</v>
      </c>
      <c r="O4091">
        <v>0</v>
      </c>
      <c r="P4091" t="s">
        <v>607</v>
      </c>
      <c r="Q4091">
        <v>0</v>
      </c>
      <c r="R4091">
        <v>485622</v>
      </c>
      <c r="S4091">
        <v>0</v>
      </c>
      <c r="T4091" t="s">
        <v>1730</v>
      </c>
      <c r="U4091" s="221">
        <f t="shared" si="127"/>
        <v>0</v>
      </c>
    </row>
    <row r="4092" spans="1:21" hidden="1">
      <c r="A4092" s="55" t="str">
        <f t="shared" si="126"/>
        <v>Y0DX0</v>
      </c>
      <c r="B4092" s="55">
        <f>VLOOKUP(J4092,'Mapping-CITI'!A:E,5,0)</f>
        <v>0</v>
      </c>
      <c r="D4092" s="42">
        <v>45016</v>
      </c>
      <c r="E4092" s="42">
        <v>45199</v>
      </c>
      <c r="F4092" t="s">
        <v>1958</v>
      </c>
      <c r="G4092" t="s">
        <v>1731</v>
      </c>
      <c r="H4092">
        <v>1210</v>
      </c>
      <c r="I4092" t="s">
        <v>2767</v>
      </c>
      <c r="J4092">
        <v>102103</v>
      </c>
      <c r="K4092" t="s">
        <v>2006</v>
      </c>
      <c r="L4092">
        <v>21261756763.91</v>
      </c>
      <c r="M4092">
        <v>6797406150</v>
      </c>
      <c r="N4092">
        <v>6555448535.8100004</v>
      </c>
      <c r="O4092">
        <v>21503714378.099998</v>
      </c>
      <c r="P4092" t="s">
        <v>607</v>
      </c>
      <c r="Q4092">
        <v>21503714378.099998</v>
      </c>
      <c r="R4092">
        <v>0</v>
      </c>
      <c r="S4092">
        <v>485622</v>
      </c>
      <c r="T4092" t="s">
        <v>1730</v>
      </c>
      <c r="U4092" s="221">
        <f t="shared" si="127"/>
        <v>24.195761418999957</v>
      </c>
    </row>
    <row r="4093" spans="1:21" hidden="1">
      <c r="A4093" s="55" t="str">
        <f t="shared" si="126"/>
        <v>Y0DX0</v>
      </c>
      <c r="B4093" s="55">
        <f>VLOOKUP(J4093,'Mapping-CITI'!A:E,5,0)</f>
        <v>0</v>
      </c>
      <c r="D4093" s="42">
        <v>45016</v>
      </c>
      <c r="E4093" s="42">
        <v>45199</v>
      </c>
      <c r="F4093" t="s">
        <v>1958</v>
      </c>
      <c r="G4093" t="s">
        <v>1731</v>
      </c>
      <c r="H4093">
        <v>1210</v>
      </c>
      <c r="I4093" t="s">
        <v>2767</v>
      </c>
      <c r="J4093">
        <v>102104</v>
      </c>
      <c r="K4093" t="s">
        <v>2007</v>
      </c>
      <c r="L4093">
        <v>3601020434.5100002</v>
      </c>
      <c r="M4093">
        <v>21287417412.200001</v>
      </c>
      <c r="N4093">
        <v>24713068651.93</v>
      </c>
      <c r="O4093">
        <v>175369194.78</v>
      </c>
      <c r="P4093" t="s">
        <v>607</v>
      </c>
      <c r="Q4093">
        <v>175369194.78</v>
      </c>
      <c r="R4093">
        <v>0</v>
      </c>
      <c r="S4093">
        <v>0</v>
      </c>
      <c r="T4093" t="s">
        <v>1730</v>
      </c>
      <c r="U4093" s="221">
        <f t="shared" si="127"/>
        <v>-342.56512397299997</v>
      </c>
    </row>
    <row r="4094" spans="1:21" hidden="1">
      <c r="A4094" s="55" t="str">
        <f t="shared" si="126"/>
        <v>Y0DXIgnore</v>
      </c>
      <c r="B4094" s="55" t="str">
        <f>VLOOKUP(J4094,'Mapping-CITI'!A:E,5,0)</f>
        <v>Ignore</v>
      </c>
      <c r="D4094" s="42">
        <v>45016</v>
      </c>
      <c r="E4094" s="42">
        <v>45199</v>
      </c>
      <c r="F4094" t="s">
        <v>1958</v>
      </c>
      <c r="G4094" t="s">
        <v>1731</v>
      </c>
      <c r="H4094">
        <v>1700</v>
      </c>
      <c r="I4094" t="s">
        <v>2768</v>
      </c>
      <c r="J4094">
        <v>106100</v>
      </c>
      <c r="K4094" t="s">
        <v>3380</v>
      </c>
      <c r="L4094">
        <v>-0.01</v>
      </c>
      <c r="M4094">
        <v>0</v>
      </c>
      <c r="N4094">
        <v>0</v>
      </c>
      <c r="O4094">
        <v>-0.01</v>
      </c>
      <c r="P4094" t="s">
        <v>607</v>
      </c>
      <c r="Q4094">
        <v>-0.01</v>
      </c>
      <c r="R4094">
        <v>0</v>
      </c>
      <c r="S4094">
        <v>0</v>
      </c>
      <c r="T4094" t="s">
        <v>1730</v>
      </c>
      <c r="U4094" s="221">
        <f t="shared" si="127"/>
        <v>0</v>
      </c>
    </row>
    <row r="4095" spans="1:21" hidden="1">
      <c r="A4095" s="55" t="str">
        <f t="shared" si="126"/>
        <v>Y0DXIgnore</v>
      </c>
      <c r="B4095" s="55" t="str">
        <f>VLOOKUP(J4095,'Mapping-CITI'!A:E,5,0)</f>
        <v>Ignore</v>
      </c>
      <c r="D4095" s="42">
        <v>45016</v>
      </c>
      <c r="E4095" s="42">
        <v>45199</v>
      </c>
      <c r="F4095" t="s">
        <v>1958</v>
      </c>
      <c r="G4095" t="s">
        <v>1731</v>
      </c>
      <c r="H4095">
        <v>1700</v>
      </c>
      <c r="I4095" t="s">
        <v>2768</v>
      </c>
      <c r="J4095">
        <v>106101</v>
      </c>
      <c r="K4095" t="s">
        <v>2769</v>
      </c>
      <c r="L4095">
        <v>4963305.6100000003</v>
      </c>
      <c r="M4095">
        <v>16689458.890000001</v>
      </c>
      <c r="N4095">
        <v>19897287.989999998</v>
      </c>
      <c r="O4095">
        <v>1755476.51</v>
      </c>
      <c r="P4095" t="s">
        <v>607</v>
      </c>
      <c r="Q4095">
        <v>1755476.51</v>
      </c>
      <c r="R4095">
        <v>16689458.890000001</v>
      </c>
      <c r="S4095">
        <v>19897287.989999998</v>
      </c>
      <c r="T4095" t="s">
        <v>1730</v>
      </c>
      <c r="U4095" s="221">
        <f t="shared" si="127"/>
        <v>-0.32078290999999975</v>
      </c>
    </row>
    <row r="4096" spans="1:21" hidden="1">
      <c r="A4096" s="55" t="str">
        <f t="shared" si="126"/>
        <v>Y0DX0</v>
      </c>
      <c r="B4096" s="55">
        <f>VLOOKUP(J4096,'Mapping-CITI'!A:E,5,0)</f>
        <v>0</v>
      </c>
      <c r="D4096" s="42">
        <v>45016</v>
      </c>
      <c r="E4096" s="42">
        <v>45199</v>
      </c>
      <c r="F4096" t="s">
        <v>1958</v>
      </c>
      <c r="G4096" t="s">
        <v>1731</v>
      </c>
      <c r="H4096">
        <v>1700</v>
      </c>
      <c r="I4096" t="s">
        <v>2768</v>
      </c>
      <c r="J4096">
        <v>106103</v>
      </c>
      <c r="K4096" t="s">
        <v>2783</v>
      </c>
      <c r="L4096">
        <v>0</v>
      </c>
      <c r="M4096">
        <v>1399753.33</v>
      </c>
      <c r="N4096">
        <v>135998.20000000001</v>
      </c>
      <c r="O4096">
        <v>1263755.1299999999</v>
      </c>
      <c r="P4096" t="s">
        <v>607</v>
      </c>
      <c r="Q4096">
        <v>1263755.1299999999</v>
      </c>
      <c r="R4096">
        <v>1399753.33</v>
      </c>
      <c r="S4096">
        <v>135998.20000000001</v>
      </c>
      <c r="T4096" t="s">
        <v>1730</v>
      </c>
      <c r="U4096" s="221">
        <f t="shared" si="127"/>
        <v>0.12637551300000002</v>
      </c>
    </row>
    <row r="4097" spans="1:21" hidden="1">
      <c r="A4097" s="55" t="str">
        <f t="shared" si="126"/>
        <v>Y0DXIgnore</v>
      </c>
      <c r="B4097" s="55" t="str">
        <f>VLOOKUP(J4097,'Mapping-CITI'!A:E,5,0)</f>
        <v>Ignore</v>
      </c>
      <c r="D4097" s="42">
        <v>45016</v>
      </c>
      <c r="E4097" s="42">
        <v>45199</v>
      </c>
      <c r="F4097" t="s">
        <v>1958</v>
      </c>
      <c r="G4097" t="s">
        <v>1731</v>
      </c>
      <c r="H4097">
        <v>1700</v>
      </c>
      <c r="I4097" t="s">
        <v>2768</v>
      </c>
      <c r="J4097">
        <v>106106</v>
      </c>
      <c r="K4097" t="s">
        <v>2784</v>
      </c>
      <c r="L4097">
        <v>159453.79999999999</v>
      </c>
      <c r="M4097">
        <v>1418800.89</v>
      </c>
      <c r="N4097">
        <v>1280069.95</v>
      </c>
      <c r="O4097">
        <v>298184.74</v>
      </c>
      <c r="P4097" t="s">
        <v>607</v>
      </c>
      <c r="Q4097">
        <v>298184.74</v>
      </c>
      <c r="R4097">
        <v>1418800.89</v>
      </c>
      <c r="S4097">
        <v>1280069.95</v>
      </c>
      <c r="T4097" t="s">
        <v>1730</v>
      </c>
      <c r="U4097" s="221">
        <f t="shared" si="127"/>
        <v>1.3873093999999994E-2</v>
      </c>
    </row>
    <row r="4098" spans="1:21" hidden="1">
      <c r="A4098" s="55" t="str">
        <f t="shared" si="126"/>
        <v>Y0DX0</v>
      </c>
      <c r="B4098" s="55">
        <f>VLOOKUP(J4098,'Mapping-CITI'!A:E,5,0)</f>
        <v>0</v>
      </c>
      <c r="D4098" s="42">
        <v>45016</v>
      </c>
      <c r="E4098" s="42">
        <v>45199</v>
      </c>
      <c r="F4098" t="s">
        <v>1958</v>
      </c>
      <c r="G4098" t="s">
        <v>1731</v>
      </c>
      <c r="H4098">
        <v>1400</v>
      </c>
      <c r="I4098" t="s">
        <v>2773</v>
      </c>
      <c r="J4098">
        <v>107102</v>
      </c>
      <c r="K4098" t="s">
        <v>2015</v>
      </c>
      <c r="L4098">
        <v>0</v>
      </c>
      <c r="M4098">
        <v>672248862</v>
      </c>
      <c r="N4098">
        <v>672248862</v>
      </c>
      <c r="O4098">
        <v>0</v>
      </c>
      <c r="P4098" t="s">
        <v>607</v>
      </c>
      <c r="Q4098">
        <v>0</v>
      </c>
      <c r="R4098">
        <v>0</v>
      </c>
      <c r="S4098">
        <v>0</v>
      </c>
      <c r="T4098" t="s">
        <v>1730</v>
      </c>
      <c r="U4098" s="221">
        <f t="shared" si="127"/>
        <v>0</v>
      </c>
    </row>
    <row r="4099" spans="1:21" hidden="1">
      <c r="A4099" s="55" t="str">
        <f t="shared" ref="A4099:A4162" si="128">F4099&amp;B4099</f>
        <v>Y0DX0</v>
      </c>
      <c r="B4099" s="55">
        <f>VLOOKUP(J4099,'Mapping-CITI'!A:E,5,0)</f>
        <v>0</v>
      </c>
      <c r="D4099" s="42">
        <v>45016</v>
      </c>
      <c r="E4099" s="42">
        <v>45199</v>
      </c>
      <c r="F4099" t="s">
        <v>1958</v>
      </c>
      <c r="G4099" t="s">
        <v>1731</v>
      </c>
      <c r="H4099">
        <v>1700</v>
      </c>
      <c r="I4099" t="s">
        <v>2768</v>
      </c>
      <c r="J4099">
        <v>109181</v>
      </c>
      <c r="K4099" t="s">
        <v>2771</v>
      </c>
      <c r="L4099">
        <v>12280.36</v>
      </c>
      <c r="M4099">
        <v>0</v>
      </c>
      <c r="N4099">
        <v>0</v>
      </c>
      <c r="O4099">
        <v>12280.36</v>
      </c>
      <c r="P4099" t="s">
        <v>607</v>
      </c>
      <c r="Q4099">
        <v>12280.36</v>
      </c>
      <c r="R4099">
        <v>0</v>
      </c>
      <c r="S4099">
        <v>0</v>
      </c>
      <c r="T4099" t="s">
        <v>1730</v>
      </c>
      <c r="U4099" s="221">
        <f t="shared" ref="U4099:U4162" si="129">(M4099-N4099)/10^7</f>
        <v>0</v>
      </c>
    </row>
    <row r="4100" spans="1:21" hidden="1">
      <c r="A4100" s="55" t="str">
        <f t="shared" si="128"/>
        <v>Y0DX0</v>
      </c>
      <c r="B4100" s="55">
        <f>VLOOKUP(J4100,'Mapping-CITI'!A:E,5,0)</f>
        <v>0</v>
      </c>
      <c r="D4100" s="42">
        <v>45016</v>
      </c>
      <c r="E4100" s="42">
        <v>45199</v>
      </c>
      <c r="F4100" t="s">
        <v>1958</v>
      </c>
      <c r="G4100" t="s">
        <v>1731</v>
      </c>
      <c r="H4100">
        <v>1230</v>
      </c>
      <c r="I4100" t="s">
        <v>2772</v>
      </c>
      <c r="J4100">
        <v>111126</v>
      </c>
      <c r="K4100" t="s">
        <v>2022</v>
      </c>
      <c r="L4100">
        <v>692257.78</v>
      </c>
      <c r="M4100">
        <v>-627045.98</v>
      </c>
      <c r="N4100">
        <v>0</v>
      </c>
      <c r="O4100">
        <v>65211.8</v>
      </c>
      <c r="P4100" t="s">
        <v>607</v>
      </c>
      <c r="Q4100">
        <v>65211.8</v>
      </c>
      <c r="R4100">
        <v>0</v>
      </c>
      <c r="S4100">
        <v>0</v>
      </c>
      <c r="T4100" t="s">
        <v>1730</v>
      </c>
      <c r="U4100" s="221">
        <f t="shared" si="129"/>
        <v>-6.2704598E-2</v>
      </c>
    </row>
    <row r="4101" spans="1:21" hidden="1">
      <c r="A4101" s="55" t="str">
        <f t="shared" si="128"/>
        <v>Y0DX0</v>
      </c>
      <c r="B4101" s="55">
        <f>VLOOKUP(J4101,'Mapping-CITI'!A:E,5,0)</f>
        <v>0</v>
      </c>
      <c r="D4101" s="42">
        <v>45016</v>
      </c>
      <c r="E4101" s="42">
        <v>45199</v>
      </c>
      <c r="F4101" t="s">
        <v>1958</v>
      </c>
      <c r="G4101" t="s">
        <v>1731</v>
      </c>
      <c r="H4101">
        <v>1400</v>
      </c>
      <c r="I4101" t="s">
        <v>2773</v>
      </c>
      <c r="J4101">
        <v>111137</v>
      </c>
      <c r="K4101" t="s">
        <v>2027</v>
      </c>
      <c r="L4101">
        <v>0.02</v>
      </c>
      <c r="M4101">
        <v>18382.54</v>
      </c>
      <c r="N4101">
        <v>18382.54</v>
      </c>
      <c r="O4101">
        <v>0.02</v>
      </c>
      <c r="P4101" t="s">
        <v>607</v>
      </c>
      <c r="Q4101">
        <v>0.02</v>
      </c>
      <c r="R4101">
        <v>18382.54</v>
      </c>
      <c r="S4101">
        <v>18382.54</v>
      </c>
      <c r="T4101" t="s">
        <v>1730</v>
      </c>
      <c r="U4101" s="221">
        <f t="shared" si="129"/>
        <v>0</v>
      </c>
    </row>
    <row r="4102" spans="1:21" hidden="1">
      <c r="A4102" s="55" t="str">
        <f t="shared" si="128"/>
        <v>Y0DX0</v>
      </c>
      <c r="B4102" s="55">
        <f>VLOOKUP(J4102,'Mapping-CITI'!A:E,5,0)</f>
        <v>0</v>
      </c>
      <c r="D4102" s="42">
        <v>45016</v>
      </c>
      <c r="E4102" s="42">
        <v>45199</v>
      </c>
      <c r="F4102" t="s">
        <v>1958</v>
      </c>
      <c r="G4102" t="s">
        <v>1731</v>
      </c>
      <c r="H4102">
        <v>1400</v>
      </c>
      <c r="I4102" t="s">
        <v>2773</v>
      </c>
      <c r="J4102">
        <v>111220</v>
      </c>
      <c r="K4102" t="s">
        <v>2655</v>
      </c>
      <c r="L4102">
        <v>5207039.6500000004</v>
      </c>
      <c r="M4102">
        <v>826451177.10000002</v>
      </c>
      <c r="N4102">
        <v>826263536.49000001</v>
      </c>
      <c r="O4102">
        <v>5394680.2599999998</v>
      </c>
      <c r="P4102" t="s">
        <v>607</v>
      </c>
      <c r="Q4102">
        <v>5394680.2599999998</v>
      </c>
      <c r="R4102">
        <v>826451177.10000002</v>
      </c>
      <c r="S4102">
        <v>826263536.49000001</v>
      </c>
      <c r="T4102" t="s">
        <v>1730</v>
      </c>
      <c r="U4102" s="221">
        <f t="shared" si="129"/>
        <v>1.8764061000001431E-2</v>
      </c>
    </row>
    <row r="4103" spans="1:21" hidden="1">
      <c r="A4103" s="55" t="str">
        <f t="shared" si="128"/>
        <v>Y0DX0</v>
      </c>
      <c r="B4103" s="55">
        <f>VLOOKUP(J4103,'Mapping-CITI'!A:E,5,0)</f>
        <v>0</v>
      </c>
      <c r="D4103" s="42">
        <v>45016</v>
      </c>
      <c r="E4103" s="42">
        <v>45199</v>
      </c>
      <c r="F4103" t="s">
        <v>1958</v>
      </c>
      <c r="G4103" t="s">
        <v>1731</v>
      </c>
      <c r="H4103">
        <v>1400</v>
      </c>
      <c r="I4103" t="s">
        <v>2773</v>
      </c>
      <c r="J4103">
        <v>111221</v>
      </c>
      <c r="K4103" t="s">
        <v>2656</v>
      </c>
      <c r="L4103">
        <v>-5207039.6500000004</v>
      </c>
      <c r="M4103">
        <v>826263536.49000001</v>
      </c>
      <c r="N4103">
        <v>826451177.10000002</v>
      </c>
      <c r="O4103">
        <v>-5394680.2599999998</v>
      </c>
      <c r="P4103" t="s">
        <v>607</v>
      </c>
      <c r="Q4103">
        <v>-5394680.2599999998</v>
      </c>
      <c r="R4103">
        <v>826263536.49000001</v>
      </c>
      <c r="S4103">
        <v>826451177.10000002</v>
      </c>
      <c r="T4103" t="s">
        <v>1730</v>
      </c>
      <c r="U4103" s="221">
        <f t="shared" si="129"/>
        <v>-1.8764061000001431E-2</v>
      </c>
    </row>
    <row r="4104" spans="1:21" hidden="1">
      <c r="A4104" s="55" t="str">
        <f t="shared" si="128"/>
        <v>Y0DX0</v>
      </c>
      <c r="B4104" s="55">
        <f>VLOOKUP(J4104,'Mapping-CITI'!A:E,5,0)</f>
        <v>0</v>
      </c>
      <c r="D4104" s="42">
        <v>45016</v>
      </c>
      <c r="E4104" s="42">
        <v>45199</v>
      </c>
      <c r="F4104" t="s">
        <v>1958</v>
      </c>
      <c r="G4104" t="s">
        <v>1731</v>
      </c>
      <c r="H4104">
        <v>1220</v>
      </c>
      <c r="I4104" t="s">
        <v>2785</v>
      </c>
      <c r="J4104">
        <v>121116</v>
      </c>
      <c r="K4104" t="s">
        <v>2033</v>
      </c>
      <c r="L4104">
        <v>375415035.64999998</v>
      </c>
      <c r="M4104">
        <v>63181599.07</v>
      </c>
      <c r="N4104">
        <v>0</v>
      </c>
      <c r="O4104">
        <v>438596634.72000003</v>
      </c>
      <c r="P4104" t="s">
        <v>607</v>
      </c>
      <c r="Q4104">
        <v>438596634.72000003</v>
      </c>
      <c r="R4104">
        <v>0</v>
      </c>
      <c r="S4104">
        <v>0</v>
      </c>
      <c r="T4104" t="s">
        <v>1730</v>
      </c>
      <c r="U4104" s="221">
        <f t="shared" si="129"/>
        <v>6.3181599070000001</v>
      </c>
    </row>
    <row r="4105" spans="1:21" hidden="1">
      <c r="A4105" s="55" t="str">
        <f t="shared" si="128"/>
        <v>Y0DX0</v>
      </c>
      <c r="B4105" s="55">
        <f>VLOOKUP(J4105,'Mapping-CITI'!A:E,5,0)</f>
        <v>0</v>
      </c>
      <c r="D4105" s="42">
        <v>45016</v>
      </c>
      <c r="E4105" s="42">
        <v>45199</v>
      </c>
      <c r="F4105" t="s">
        <v>1958</v>
      </c>
      <c r="G4105" t="s">
        <v>1731</v>
      </c>
      <c r="H4105">
        <v>1700</v>
      </c>
      <c r="I4105" t="s">
        <v>2768</v>
      </c>
      <c r="J4105">
        <v>141017</v>
      </c>
      <c r="K4105" t="s">
        <v>2035</v>
      </c>
      <c r="L4105">
        <v>-2500000</v>
      </c>
      <c r="M4105">
        <v>3339700</v>
      </c>
      <c r="N4105">
        <v>839700</v>
      </c>
      <c r="O4105">
        <v>0</v>
      </c>
      <c r="P4105" t="s">
        <v>607</v>
      </c>
      <c r="Q4105">
        <v>0</v>
      </c>
      <c r="R4105">
        <v>3339700</v>
      </c>
      <c r="S4105">
        <v>839700</v>
      </c>
      <c r="T4105" t="s">
        <v>1730</v>
      </c>
      <c r="U4105" s="221">
        <f t="shared" si="129"/>
        <v>0.25</v>
      </c>
    </row>
    <row r="4106" spans="1:21" hidden="1">
      <c r="A4106" s="55" t="str">
        <f t="shared" si="128"/>
        <v>Y0DXIgnore</v>
      </c>
      <c r="B4106" s="55" t="str">
        <f>VLOOKUP(J4106,'Mapping-CITI'!A:E,5,0)</f>
        <v>Ignore</v>
      </c>
      <c r="D4106" s="42">
        <v>45016</v>
      </c>
      <c r="E4106" s="42">
        <v>45199</v>
      </c>
      <c r="F4106" t="s">
        <v>1958</v>
      </c>
      <c r="G4106" t="s">
        <v>1731</v>
      </c>
      <c r="H4106">
        <v>1700</v>
      </c>
      <c r="I4106" t="s">
        <v>2768</v>
      </c>
      <c r="J4106">
        <v>141258</v>
      </c>
      <c r="K4106" t="s">
        <v>3364</v>
      </c>
      <c r="L4106">
        <v>0</v>
      </c>
      <c r="M4106">
        <v>13000</v>
      </c>
      <c r="N4106">
        <v>13000</v>
      </c>
      <c r="O4106">
        <v>0</v>
      </c>
      <c r="P4106" t="s">
        <v>607</v>
      </c>
      <c r="Q4106">
        <v>0</v>
      </c>
      <c r="R4106">
        <v>13000</v>
      </c>
      <c r="S4106">
        <v>13000</v>
      </c>
      <c r="T4106" t="s">
        <v>1730</v>
      </c>
      <c r="U4106" s="221">
        <f t="shared" si="129"/>
        <v>0</v>
      </c>
    </row>
    <row r="4107" spans="1:21" hidden="1">
      <c r="A4107" s="55" t="str">
        <f t="shared" si="128"/>
        <v>Y0DX0</v>
      </c>
      <c r="B4107" s="55">
        <f>VLOOKUP(J4107,'Mapping-CITI'!A:E,5,0)</f>
        <v>0</v>
      </c>
      <c r="D4107" s="42">
        <v>45016</v>
      </c>
      <c r="E4107" s="42">
        <v>45199</v>
      </c>
      <c r="F4107" t="s">
        <v>1958</v>
      </c>
      <c r="G4107" t="s">
        <v>1731</v>
      </c>
      <c r="H4107">
        <v>1700</v>
      </c>
      <c r="I4107" t="s">
        <v>2768</v>
      </c>
      <c r="J4107">
        <v>141280</v>
      </c>
      <c r="K4107" t="s">
        <v>2036</v>
      </c>
      <c r="L4107">
        <v>1834269.37</v>
      </c>
      <c r="M4107">
        <v>32320789449.759998</v>
      </c>
      <c r="N4107">
        <v>32322569138</v>
      </c>
      <c r="O4107">
        <v>54581.13</v>
      </c>
      <c r="P4107" t="s">
        <v>607</v>
      </c>
      <c r="Q4107">
        <v>54581.13</v>
      </c>
      <c r="R4107">
        <v>248552090.34</v>
      </c>
      <c r="S4107">
        <v>1290121684.1300001</v>
      </c>
      <c r="T4107" t="s">
        <v>1730</v>
      </c>
      <c r="U4107" s="221">
        <f t="shared" si="129"/>
        <v>-0.17796882400016784</v>
      </c>
    </row>
    <row r="4108" spans="1:21" hidden="1">
      <c r="A4108" s="55" t="str">
        <f t="shared" si="128"/>
        <v>Y0DX0</v>
      </c>
      <c r="B4108" s="55">
        <f>VLOOKUP(J4108,'Mapping-CITI'!A:E,5,0)</f>
        <v>0</v>
      </c>
      <c r="D4108" s="42">
        <v>45016</v>
      </c>
      <c r="E4108" s="42">
        <v>45199</v>
      </c>
      <c r="F4108" t="s">
        <v>1958</v>
      </c>
      <c r="G4108" t="s">
        <v>1731</v>
      </c>
      <c r="H4108">
        <v>1700</v>
      </c>
      <c r="I4108" t="s">
        <v>2768</v>
      </c>
      <c r="J4108">
        <v>141287</v>
      </c>
      <c r="K4108" t="s">
        <v>604</v>
      </c>
      <c r="L4108">
        <v>-1.05</v>
      </c>
      <c r="M4108">
        <v>1.05</v>
      </c>
      <c r="N4108">
        <v>0</v>
      </c>
      <c r="O4108">
        <v>0</v>
      </c>
      <c r="P4108" t="s">
        <v>607</v>
      </c>
      <c r="Q4108">
        <v>0</v>
      </c>
      <c r="R4108">
        <v>1.05</v>
      </c>
      <c r="S4108">
        <v>0</v>
      </c>
      <c r="T4108" t="s">
        <v>1730</v>
      </c>
      <c r="U4108" s="221">
        <f t="shared" si="129"/>
        <v>1.05E-7</v>
      </c>
    </row>
    <row r="4109" spans="1:21" hidden="1">
      <c r="A4109" s="55" t="str">
        <f t="shared" si="128"/>
        <v>Y0DX0</v>
      </c>
      <c r="B4109" s="55">
        <f>VLOOKUP(J4109,'Mapping-CITI'!A:E,5,0)</f>
        <v>0</v>
      </c>
      <c r="D4109" s="42">
        <v>45016</v>
      </c>
      <c r="E4109" s="42">
        <v>45199</v>
      </c>
      <c r="F4109" t="s">
        <v>1958</v>
      </c>
      <c r="G4109" t="s">
        <v>1731</v>
      </c>
      <c r="H4109">
        <v>1700</v>
      </c>
      <c r="I4109" t="s">
        <v>2768</v>
      </c>
      <c r="J4109">
        <v>141294</v>
      </c>
      <c r="K4109" t="s">
        <v>2039</v>
      </c>
      <c r="L4109">
        <v>0</v>
      </c>
      <c r="M4109">
        <v>650000</v>
      </c>
      <c r="N4109">
        <v>650000</v>
      </c>
      <c r="O4109">
        <v>0</v>
      </c>
      <c r="P4109" t="s">
        <v>607</v>
      </c>
      <c r="Q4109">
        <v>0</v>
      </c>
      <c r="R4109">
        <v>650000</v>
      </c>
      <c r="S4109">
        <v>650000</v>
      </c>
      <c r="T4109" t="s">
        <v>1730</v>
      </c>
      <c r="U4109" s="221">
        <f t="shared" si="129"/>
        <v>0</v>
      </c>
    </row>
    <row r="4110" spans="1:21" hidden="1">
      <c r="A4110" s="55" t="str">
        <f t="shared" si="128"/>
        <v>Y0DX0</v>
      </c>
      <c r="B4110" s="55">
        <f>VLOOKUP(J4110,'Mapping-CITI'!A:E,5,0)</f>
        <v>0</v>
      </c>
      <c r="D4110" s="42">
        <v>45016</v>
      </c>
      <c r="E4110" s="42">
        <v>45199</v>
      </c>
      <c r="F4110" t="s">
        <v>1958</v>
      </c>
      <c r="G4110" t="s">
        <v>1731</v>
      </c>
      <c r="H4110">
        <v>1700</v>
      </c>
      <c r="I4110" t="s">
        <v>2768</v>
      </c>
      <c r="J4110">
        <v>141349</v>
      </c>
      <c r="K4110" t="s">
        <v>2046</v>
      </c>
      <c r="L4110">
        <v>-300000000</v>
      </c>
      <c r="M4110">
        <v>300000000</v>
      </c>
      <c r="N4110">
        <v>0</v>
      </c>
      <c r="O4110">
        <v>0</v>
      </c>
      <c r="P4110" t="s">
        <v>607</v>
      </c>
      <c r="Q4110">
        <v>0</v>
      </c>
      <c r="R4110">
        <v>300000000</v>
      </c>
      <c r="S4110">
        <v>0</v>
      </c>
      <c r="T4110" t="s">
        <v>1730</v>
      </c>
      <c r="U4110" s="221">
        <f t="shared" si="129"/>
        <v>30</v>
      </c>
    </row>
    <row r="4111" spans="1:21" hidden="1">
      <c r="A4111" s="55" t="str">
        <f t="shared" si="128"/>
        <v>Y0DX0</v>
      </c>
      <c r="B4111" s="55">
        <f>VLOOKUP(J4111,'Mapping-CITI'!A:E,5,0)</f>
        <v>0</v>
      </c>
      <c r="D4111" s="42">
        <v>45016</v>
      </c>
      <c r="E4111" s="42">
        <v>45199</v>
      </c>
      <c r="F4111" t="s">
        <v>1958</v>
      </c>
      <c r="G4111" t="s">
        <v>1731</v>
      </c>
      <c r="H4111">
        <v>1700</v>
      </c>
      <c r="I4111" t="s">
        <v>2768</v>
      </c>
      <c r="J4111">
        <v>141382</v>
      </c>
      <c r="K4111" t="s">
        <v>2052</v>
      </c>
      <c r="L4111">
        <v>0</v>
      </c>
      <c r="M4111">
        <v>721776727.69000006</v>
      </c>
      <c r="N4111">
        <v>721776727.69000006</v>
      </c>
      <c r="O4111">
        <v>0</v>
      </c>
      <c r="P4111" t="s">
        <v>607</v>
      </c>
      <c r="Q4111">
        <v>0</v>
      </c>
      <c r="R4111">
        <v>721776727.69000006</v>
      </c>
      <c r="S4111">
        <v>721776727.69000006</v>
      </c>
      <c r="T4111" t="s">
        <v>1730</v>
      </c>
      <c r="U4111" s="221">
        <f t="shared" si="129"/>
        <v>0</v>
      </c>
    </row>
    <row r="4112" spans="1:21" hidden="1">
      <c r="A4112" s="55" t="str">
        <f t="shared" si="128"/>
        <v>Y0DX0</v>
      </c>
      <c r="B4112" s="55">
        <f>VLOOKUP(J4112,'Mapping-CITI'!A:E,5,0)</f>
        <v>0</v>
      </c>
      <c r="D4112" s="42">
        <v>45016</v>
      </c>
      <c r="E4112" s="42">
        <v>45199</v>
      </c>
      <c r="F4112" t="s">
        <v>1958</v>
      </c>
      <c r="G4112" t="s">
        <v>1731</v>
      </c>
      <c r="H4112">
        <v>1700</v>
      </c>
      <c r="I4112" t="s">
        <v>2768</v>
      </c>
      <c r="J4112">
        <v>141398</v>
      </c>
      <c r="K4112" t="s">
        <v>2911</v>
      </c>
      <c r="L4112">
        <v>0</v>
      </c>
      <c r="M4112">
        <v>18382.54</v>
      </c>
      <c r="N4112">
        <v>18382.54</v>
      </c>
      <c r="O4112">
        <v>0</v>
      </c>
      <c r="P4112" t="s">
        <v>607</v>
      </c>
      <c r="Q4112">
        <v>0</v>
      </c>
      <c r="R4112">
        <v>18382.54</v>
      </c>
      <c r="S4112">
        <v>18382.54</v>
      </c>
      <c r="T4112" t="s">
        <v>1730</v>
      </c>
      <c r="U4112" s="221">
        <f t="shared" si="129"/>
        <v>0</v>
      </c>
    </row>
    <row r="4113" spans="1:21" hidden="1">
      <c r="A4113" s="55" t="str">
        <f t="shared" si="128"/>
        <v>Y0DX0</v>
      </c>
      <c r="B4113" s="55">
        <f>VLOOKUP(J4113,'Mapping-CITI'!A:E,5,0)</f>
        <v>0</v>
      </c>
      <c r="D4113" s="42">
        <v>45016</v>
      </c>
      <c r="E4113" s="42">
        <v>45199</v>
      </c>
      <c r="F4113" t="s">
        <v>1958</v>
      </c>
      <c r="G4113" t="s">
        <v>1731</v>
      </c>
      <c r="H4113">
        <v>1700</v>
      </c>
      <c r="I4113" t="s">
        <v>2768</v>
      </c>
      <c r="J4113">
        <v>141399</v>
      </c>
      <c r="K4113" t="s">
        <v>2912</v>
      </c>
      <c r="L4113">
        <v>0</v>
      </c>
      <c r="M4113">
        <v>23523000</v>
      </c>
      <c r="N4113">
        <v>23523000</v>
      </c>
      <c r="O4113">
        <v>0</v>
      </c>
      <c r="P4113" t="s">
        <v>607</v>
      </c>
      <c r="Q4113">
        <v>0</v>
      </c>
      <c r="R4113">
        <v>23523000</v>
      </c>
      <c r="S4113">
        <v>23523000</v>
      </c>
      <c r="T4113" t="s">
        <v>1730</v>
      </c>
      <c r="U4113" s="221">
        <f t="shared" si="129"/>
        <v>0</v>
      </c>
    </row>
    <row r="4114" spans="1:21" hidden="1">
      <c r="A4114" s="55" t="str">
        <f t="shared" si="128"/>
        <v>Y0DX0</v>
      </c>
      <c r="B4114" s="55">
        <f>VLOOKUP(J4114,'Mapping-CITI'!A:E,5,0)</f>
        <v>0</v>
      </c>
      <c r="D4114" s="42">
        <v>45016</v>
      </c>
      <c r="E4114" s="42">
        <v>45199</v>
      </c>
      <c r="F4114" t="s">
        <v>1958</v>
      </c>
      <c r="G4114" t="s">
        <v>1731</v>
      </c>
      <c r="H4114">
        <v>1700</v>
      </c>
      <c r="I4114" t="s">
        <v>2768</v>
      </c>
      <c r="J4114">
        <v>141647</v>
      </c>
      <c r="K4114" t="s">
        <v>2073</v>
      </c>
      <c r="L4114">
        <v>0</v>
      </c>
      <c r="M4114">
        <v>7000</v>
      </c>
      <c r="N4114">
        <v>7000</v>
      </c>
      <c r="O4114">
        <v>0</v>
      </c>
      <c r="P4114" t="s">
        <v>607</v>
      </c>
      <c r="Q4114">
        <v>0</v>
      </c>
      <c r="R4114">
        <v>7000</v>
      </c>
      <c r="S4114">
        <v>7000</v>
      </c>
      <c r="T4114" t="s">
        <v>1730</v>
      </c>
      <c r="U4114" s="221">
        <f t="shared" si="129"/>
        <v>0</v>
      </c>
    </row>
    <row r="4115" spans="1:21" hidden="1">
      <c r="A4115" s="55" t="str">
        <f t="shared" si="128"/>
        <v>Y0DX0</v>
      </c>
      <c r="B4115" s="55">
        <f>VLOOKUP(J4115,'Mapping-CITI'!A:E,5,0)</f>
        <v>0</v>
      </c>
      <c r="D4115" s="42">
        <v>45016</v>
      </c>
      <c r="E4115" s="42">
        <v>45199</v>
      </c>
      <c r="F4115" t="s">
        <v>1958</v>
      </c>
      <c r="G4115" t="s">
        <v>1731</v>
      </c>
      <c r="H4115">
        <v>1700</v>
      </c>
      <c r="I4115" t="s">
        <v>2768</v>
      </c>
      <c r="J4115">
        <v>141653</v>
      </c>
      <c r="K4115" t="s">
        <v>2074</v>
      </c>
      <c r="L4115">
        <v>-5000000</v>
      </c>
      <c r="M4115">
        <v>9048500</v>
      </c>
      <c r="N4115">
        <v>4048500</v>
      </c>
      <c r="O4115">
        <v>0</v>
      </c>
      <c r="P4115" t="s">
        <v>607</v>
      </c>
      <c r="Q4115">
        <v>0</v>
      </c>
      <c r="R4115">
        <v>9048500</v>
      </c>
      <c r="S4115">
        <v>4048500</v>
      </c>
      <c r="T4115" t="s">
        <v>1730</v>
      </c>
      <c r="U4115" s="221">
        <f t="shared" si="129"/>
        <v>0.5</v>
      </c>
    </row>
    <row r="4116" spans="1:21" hidden="1">
      <c r="A4116" s="55" t="str">
        <f t="shared" si="128"/>
        <v>Y0DX0</v>
      </c>
      <c r="B4116" s="55">
        <f>VLOOKUP(J4116,'Mapping-CITI'!A:E,5,0)</f>
        <v>0</v>
      </c>
      <c r="D4116" s="42">
        <v>45016</v>
      </c>
      <c r="E4116" s="42">
        <v>45199</v>
      </c>
      <c r="F4116" t="s">
        <v>1958</v>
      </c>
      <c r="G4116" t="s">
        <v>1731</v>
      </c>
      <c r="H4116">
        <v>1700</v>
      </c>
      <c r="I4116" t="s">
        <v>2768</v>
      </c>
      <c r="J4116">
        <v>141724</v>
      </c>
      <c r="K4116" t="s">
        <v>2076</v>
      </c>
      <c r="L4116">
        <v>-3000000</v>
      </c>
      <c r="M4116">
        <v>4978000</v>
      </c>
      <c r="N4116">
        <v>1978000</v>
      </c>
      <c r="O4116">
        <v>0</v>
      </c>
      <c r="P4116" t="s">
        <v>607</v>
      </c>
      <c r="Q4116">
        <v>0</v>
      </c>
      <c r="R4116">
        <v>4978000</v>
      </c>
      <c r="S4116">
        <v>1978000</v>
      </c>
      <c r="T4116" t="s">
        <v>1730</v>
      </c>
      <c r="U4116" s="221">
        <f t="shared" si="129"/>
        <v>0.3</v>
      </c>
    </row>
    <row r="4117" spans="1:21" hidden="1">
      <c r="A4117" s="55" t="str">
        <f t="shared" si="128"/>
        <v>Y0DX0</v>
      </c>
      <c r="B4117" s="55">
        <f>VLOOKUP(J4117,'Mapping-CITI'!A:E,5,0)</f>
        <v>0</v>
      </c>
      <c r="D4117" s="42">
        <v>45016</v>
      </c>
      <c r="E4117" s="42">
        <v>45199</v>
      </c>
      <c r="F4117" t="s">
        <v>1958</v>
      </c>
      <c r="G4117" t="s">
        <v>1731</v>
      </c>
      <c r="H4117">
        <v>1700</v>
      </c>
      <c r="I4117" t="s">
        <v>2768</v>
      </c>
      <c r="J4117">
        <v>141744</v>
      </c>
      <c r="K4117" t="s">
        <v>2087</v>
      </c>
      <c r="L4117">
        <v>0</v>
      </c>
      <c r="M4117">
        <v>941440226.64999998</v>
      </c>
      <c r="N4117">
        <v>941440226.64999998</v>
      </c>
      <c r="O4117">
        <v>0</v>
      </c>
      <c r="P4117" t="s">
        <v>607</v>
      </c>
      <c r="Q4117">
        <v>0</v>
      </c>
      <c r="R4117">
        <v>941440226.64999998</v>
      </c>
      <c r="S4117">
        <v>941440226.64999998</v>
      </c>
      <c r="T4117" t="s">
        <v>1730</v>
      </c>
      <c r="U4117" s="221">
        <f t="shared" si="129"/>
        <v>0</v>
      </c>
    </row>
    <row r="4118" spans="1:21" hidden="1">
      <c r="A4118" s="55" t="str">
        <f t="shared" si="128"/>
        <v>Y0DX0</v>
      </c>
      <c r="B4118" s="55">
        <f>VLOOKUP(J4118,'Mapping-CITI'!A:E,5,0)</f>
        <v>0</v>
      </c>
      <c r="D4118" s="42">
        <v>45016</v>
      </c>
      <c r="E4118" s="42">
        <v>45199</v>
      </c>
      <c r="F4118" t="s">
        <v>1958</v>
      </c>
      <c r="G4118" t="s">
        <v>1731</v>
      </c>
      <c r="H4118">
        <v>1700</v>
      </c>
      <c r="I4118" t="s">
        <v>2768</v>
      </c>
      <c r="J4118">
        <v>141754</v>
      </c>
      <c r="K4118" t="s">
        <v>2096</v>
      </c>
      <c r="L4118">
        <v>0</v>
      </c>
      <c r="M4118">
        <v>4000</v>
      </c>
      <c r="N4118">
        <v>4000</v>
      </c>
      <c r="O4118">
        <v>0</v>
      </c>
      <c r="P4118" t="s">
        <v>607</v>
      </c>
      <c r="Q4118">
        <v>0</v>
      </c>
      <c r="R4118">
        <v>4000</v>
      </c>
      <c r="S4118">
        <v>4000</v>
      </c>
      <c r="T4118" t="s">
        <v>1730</v>
      </c>
      <c r="U4118" s="221">
        <f t="shared" si="129"/>
        <v>0</v>
      </c>
    </row>
    <row r="4119" spans="1:21" hidden="1">
      <c r="A4119" s="55" t="str">
        <f t="shared" si="128"/>
        <v>Y0DX0</v>
      </c>
      <c r="B4119" s="55">
        <f>VLOOKUP(J4119,'Mapping-CITI'!A:E,5,0)</f>
        <v>0</v>
      </c>
      <c r="D4119" s="42">
        <v>45016</v>
      </c>
      <c r="E4119" s="42">
        <v>45199</v>
      </c>
      <c r="F4119" t="s">
        <v>1958</v>
      </c>
      <c r="G4119" t="s">
        <v>1731</v>
      </c>
      <c r="H4119">
        <v>1700</v>
      </c>
      <c r="I4119" t="s">
        <v>2768</v>
      </c>
      <c r="J4119">
        <v>141769</v>
      </c>
      <c r="K4119" t="s">
        <v>2105</v>
      </c>
      <c r="L4119">
        <v>0</v>
      </c>
      <c r="M4119">
        <v>15000</v>
      </c>
      <c r="N4119">
        <v>15000</v>
      </c>
      <c r="O4119">
        <v>0</v>
      </c>
      <c r="P4119" t="s">
        <v>607</v>
      </c>
      <c r="Q4119">
        <v>0</v>
      </c>
      <c r="R4119">
        <v>15000</v>
      </c>
      <c r="S4119">
        <v>15000</v>
      </c>
      <c r="T4119" t="s">
        <v>1730</v>
      </c>
      <c r="U4119" s="221">
        <f t="shared" si="129"/>
        <v>0</v>
      </c>
    </row>
    <row r="4120" spans="1:21" hidden="1">
      <c r="A4120" s="55" t="str">
        <f t="shared" si="128"/>
        <v>Y0DX0</v>
      </c>
      <c r="B4120" s="55">
        <f>VLOOKUP(J4120,'Mapping-CITI'!A:E,5,0)</f>
        <v>0</v>
      </c>
      <c r="D4120" s="42">
        <v>45016</v>
      </c>
      <c r="E4120" s="42">
        <v>45199</v>
      </c>
      <c r="F4120" t="s">
        <v>1958</v>
      </c>
      <c r="G4120" t="s">
        <v>1731</v>
      </c>
      <c r="H4120">
        <v>1700</v>
      </c>
      <c r="I4120" t="s">
        <v>2768</v>
      </c>
      <c r="J4120">
        <v>141779</v>
      </c>
      <c r="K4120" t="s">
        <v>2114</v>
      </c>
      <c r="L4120">
        <v>0</v>
      </c>
      <c r="M4120">
        <v>129000</v>
      </c>
      <c r="N4120">
        <v>129000</v>
      </c>
      <c r="O4120">
        <v>0</v>
      </c>
      <c r="P4120" t="s">
        <v>607</v>
      </c>
      <c r="Q4120">
        <v>0</v>
      </c>
      <c r="R4120">
        <v>129000</v>
      </c>
      <c r="S4120">
        <v>129000</v>
      </c>
      <c r="T4120" t="s">
        <v>1730</v>
      </c>
      <c r="U4120" s="221">
        <f t="shared" si="129"/>
        <v>0</v>
      </c>
    </row>
    <row r="4121" spans="1:21" hidden="1">
      <c r="A4121" s="55" t="str">
        <f t="shared" si="128"/>
        <v>Y0DX0</v>
      </c>
      <c r="B4121" s="55">
        <f>VLOOKUP(J4121,'Mapping-CITI'!A:E,5,0)</f>
        <v>0</v>
      </c>
      <c r="D4121" s="42">
        <v>45016</v>
      </c>
      <c r="E4121" s="42">
        <v>45199</v>
      </c>
      <c r="F4121" t="s">
        <v>1958</v>
      </c>
      <c r="G4121" t="s">
        <v>1731</v>
      </c>
      <c r="H4121">
        <v>1700</v>
      </c>
      <c r="I4121" t="s">
        <v>2768</v>
      </c>
      <c r="J4121">
        <v>141785</v>
      </c>
      <c r="K4121" t="s">
        <v>2918</v>
      </c>
      <c r="L4121">
        <v>-87000000</v>
      </c>
      <c r="M4121">
        <v>94000000</v>
      </c>
      <c r="N4121">
        <v>7000000</v>
      </c>
      <c r="O4121">
        <v>0</v>
      </c>
      <c r="P4121" t="s">
        <v>607</v>
      </c>
      <c r="Q4121">
        <v>0</v>
      </c>
      <c r="R4121">
        <v>94000000</v>
      </c>
      <c r="S4121">
        <v>7000000</v>
      </c>
      <c r="T4121" t="s">
        <v>1730</v>
      </c>
      <c r="U4121" s="221">
        <f t="shared" si="129"/>
        <v>8.6999999999999993</v>
      </c>
    </row>
    <row r="4122" spans="1:21" hidden="1">
      <c r="A4122" s="55" t="str">
        <f t="shared" si="128"/>
        <v>Y0DX0</v>
      </c>
      <c r="B4122" s="55">
        <f>VLOOKUP(J4122,'Mapping-CITI'!A:E,5,0)</f>
        <v>0</v>
      </c>
      <c r="D4122" s="42">
        <v>45016</v>
      </c>
      <c r="E4122" s="42">
        <v>45199</v>
      </c>
      <c r="F4122" t="s">
        <v>1958</v>
      </c>
      <c r="G4122" t="s">
        <v>1731</v>
      </c>
      <c r="H4122">
        <v>1700</v>
      </c>
      <c r="I4122" t="s">
        <v>2768</v>
      </c>
      <c r="J4122">
        <v>141789</v>
      </c>
      <c r="K4122" t="s">
        <v>2122</v>
      </c>
      <c r="L4122">
        <v>0</v>
      </c>
      <c r="M4122">
        <v>2500</v>
      </c>
      <c r="N4122">
        <v>2500</v>
      </c>
      <c r="O4122">
        <v>0</v>
      </c>
      <c r="P4122" t="s">
        <v>607</v>
      </c>
      <c r="Q4122">
        <v>0</v>
      </c>
      <c r="R4122">
        <v>2500</v>
      </c>
      <c r="S4122">
        <v>2500</v>
      </c>
      <c r="T4122" t="s">
        <v>1730</v>
      </c>
      <c r="U4122" s="221">
        <f t="shared" si="129"/>
        <v>0</v>
      </c>
    </row>
    <row r="4123" spans="1:21" hidden="1">
      <c r="A4123" s="55" t="str">
        <f t="shared" si="128"/>
        <v>Y0DXIgnore</v>
      </c>
      <c r="B4123" s="55" t="str">
        <f>VLOOKUP(J4123,'Mapping-CITI'!A:E,5,0)</f>
        <v>Ignore</v>
      </c>
      <c r="D4123" s="42">
        <v>45016</v>
      </c>
      <c r="E4123" s="42">
        <v>45199</v>
      </c>
      <c r="F4123" t="s">
        <v>1958</v>
      </c>
      <c r="G4123" t="s">
        <v>1731</v>
      </c>
      <c r="H4123">
        <v>1700</v>
      </c>
      <c r="I4123" t="s">
        <v>2768</v>
      </c>
      <c r="J4123">
        <v>141794</v>
      </c>
      <c r="K4123" t="s">
        <v>3365</v>
      </c>
      <c r="L4123">
        <v>0</v>
      </c>
      <c r="M4123">
        <v>7500</v>
      </c>
      <c r="N4123">
        <v>7500</v>
      </c>
      <c r="O4123">
        <v>0</v>
      </c>
      <c r="P4123" t="s">
        <v>607</v>
      </c>
      <c r="Q4123">
        <v>0</v>
      </c>
      <c r="R4123">
        <v>7500</v>
      </c>
      <c r="S4123">
        <v>7500</v>
      </c>
      <c r="T4123" t="s">
        <v>1730</v>
      </c>
      <c r="U4123" s="221">
        <f t="shared" si="129"/>
        <v>0</v>
      </c>
    </row>
    <row r="4124" spans="1:21" hidden="1">
      <c r="A4124" s="55" t="str">
        <f t="shared" si="128"/>
        <v>Y0DXIgnore</v>
      </c>
      <c r="B4124" s="55" t="str">
        <f>VLOOKUP(J4124,'Mapping-CITI'!A:E,5,0)</f>
        <v>Ignore</v>
      </c>
      <c r="D4124" s="42">
        <v>45016</v>
      </c>
      <c r="E4124" s="42">
        <v>45199</v>
      </c>
      <c r="F4124" t="s">
        <v>1958</v>
      </c>
      <c r="G4124" t="s">
        <v>1731</v>
      </c>
      <c r="H4124">
        <v>1700</v>
      </c>
      <c r="I4124" t="s">
        <v>2768</v>
      </c>
      <c r="J4124">
        <v>141865</v>
      </c>
      <c r="K4124" t="s">
        <v>3366</v>
      </c>
      <c r="L4124">
        <v>0</v>
      </c>
      <c r="M4124">
        <v>4154006</v>
      </c>
      <c r="N4124">
        <v>4154006</v>
      </c>
      <c r="O4124">
        <v>0</v>
      </c>
      <c r="P4124" t="s">
        <v>607</v>
      </c>
      <c r="Q4124">
        <v>0</v>
      </c>
      <c r="R4124">
        <v>4154006</v>
      </c>
      <c r="S4124">
        <v>4154006</v>
      </c>
      <c r="T4124" t="s">
        <v>1730</v>
      </c>
      <c r="U4124" s="221">
        <f t="shared" si="129"/>
        <v>0</v>
      </c>
    </row>
    <row r="4125" spans="1:21" hidden="1">
      <c r="A4125" s="55" t="str">
        <f t="shared" si="128"/>
        <v>Y0DX0</v>
      </c>
      <c r="B4125" s="55">
        <f>VLOOKUP(J4125,'Mapping-CITI'!A:E,5,0)</f>
        <v>0</v>
      </c>
      <c r="D4125" s="42">
        <v>45016</v>
      </c>
      <c r="E4125" s="42">
        <v>45199</v>
      </c>
      <c r="F4125" t="s">
        <v>1958</v>
      </c>
      <c r="G4125" t="s">
        <v>1731</v>
      </c>
      <c r="H4125">
        <v>1700</v>
      </c>
      <c r="I4125" t="s">
        <v>2768</v>
      </c>
      <c r="J4125">
        <v>142038</v>
      </c>
      <c r="K4125" t="s">
        <v>2128</v>
      </c>
      <c r="L4125">
        <v>-9800000</v>
      </c>
      <c r="M4125">
        <v>9800000</v>
      </c>
      <c r="N4125">
        <v>0</v>
      </c>
      <c r="O4125">
        <v>0</v>
      </c>
      <c r="P4125" t="s">
        <v>607</v>
      </c>
      <c r="Q4125">
        <v>0</v>
      </c>
      <c r="R4125">
        <v>9800000</v>
      </c>
      <c r="S4125">
        <v>0</v>
      </c>
      <c r="T4125" t="s">
        <v>1730</v>
      </c>
      <c r="U4125" s="221">
        <f t="shared" si="129"/>
        <v>0.98</v>
      </c>
    </row>
    <row r="4126" spans="1:21" hidden="1">
      <c r="A4126" s="55" t="str">
        <f t="shared" si="128"/>
        <v>Y0DX0</v>
      </c>
      <c r="B4126" s="55">
        <f>VLOOKUP(J4126,'Mapping-CITI'!A:E,5,0)</f>
        <v>0</v>
      </c>
      <c r="D4126" s="42">
        <v>45016</v>
      </c>
      <c r="E4126" s="42">
        <v>45199</v>
      </c>
      <c r="F4126" t="s">
        <v>1958</v>
      </c>
      <c r="G4126" t="s">
        <v>1731</v>
      </c>
      <c r="H4126">
        <v>1700</v>
      </c>
      <c r="I4126" t="s">
        <v>2768</v>
      </c>
      <c r="J4126">
        <v>142042</v>
      </c>
      <c r="K4126" t="s">
        <v>2131</v>
      </c>
      <c r="L4126">
        <v>-5000000</v>
      </c>
      <c r="M4126">
        <v>5000000</v>
      </c>
      <c r="N4126">
        <v>0</v>
      </c>
      <c r="O4126">
        <v>0</v>
      </c>
      <c r="P4126" t="s">
        <v>607</v>
      </c>
      <c r="Q4126">
        <v>0</v>
      </c>
      <c r="R4126">
        <v>5000000</v>
      </c>
      <c r="S4126">
        <v>0</v>
      </c>
      <c r="T4126" t="s">
        <v>1730</v>
      </c>
      <c r="U4126" s="221">
        <f t="shared" si="129"/>
        <v>0.5</v>
      </c>
    </row>
    <row r="4127" spans="1:21" hidden="1">
      <c r="A4127" s="55" t="str">
        <f t="shared" si="128"/>
        <v>Y0DX0</v>
      </c>
      <c r="B4127" s="55">
        <f>VLOOKUP(J4127,'Mapping-CITI'!A:E,5,0)</f>
        <v>0</v>
      </c>
      <c r="D4127" s="42">
        <v>45016</v>
      </c>
      <c r="E4127" s="42">
        <v>45199</v>
      </c>
      <c r="F4127" t="s">
        <v>1958</v>
      </c>
      <c r="G4127" t="s">
        <v>1731</v>
      </c>
      <c r="H4127">
        <v>1700</v>
      </c>
      <c r="I4127" t="s">
        <v>2768</v>
      </c>
      <c r="J4127">
        <v>142044</v>
      </c>
      <c r="K4127" t="s">
        <v>2132</v>
      </c>
      <c r="L4127">
        <v>0</v>
      </c>
      <c r="M4127">
        <v>12500</v>
      </c>
      <c r="N4127">
        <v>12500</v>
      </c>
      <c r="O4127">
        <v>0</v>
      </c>
      <c r="P4127" t="s">
        <v>607</v>
      </c>
      <c r="Q4127">
        <v>0</v>
      </c>
      <c r="R4127">
        <v>12500</v>
      </c>
      <c r="S4127">
        <v>12500</v>
      </c>
      <c r="T4127" t="s">
        <v>1730</v>
      </c>
      <c r="U4127" s="221">
        <f t="shared" si="129"/>
        <v>0</v>
      </c>
    </row>
    <row r="4128" spans="1:21" hidden="1">
      <c r="A4128" s="55" t="str">
        <f t="shared" si="128"/>
        <v>Y0DX0</v>
      </c>
      <c r="B4128" s="55">
        <f>VLOOKUP(J4128,'Mapping-CITI'!A:E,5,0)</f>
        <v>0</v>
      </c>
      <c r="D4128" s="42">
        <v>45016</v>
      </c>
      <c r="E4128" s="42">
        <v>45199</v>
      </c>
      <c r="F4128" t="s">
        <v>1958</v>
      </c>
      <c r="G4128" t="s">
        <v>1731</v>
      </c>
      <c r="H4128">
        <v>1700</v>
      </c>
      <c r="I4128" t="s">
        <v>2768</v>
      </c>
      <c r="J4128">
        <v>142050</v>
      </c>
      <c r="K4128" t="s">
        <v>2134</v>
      </c>
      <c r="L4128">
        <v>0</v>
      </c>
      <c r="M4128">
        <v>1000000</v>
      </c>
      <c r="N4128">
        <v>1000000</v>
      </c>
      <c r="O4128">
        <v>0</v>
      </c>
      <c r="P4128" t="s">
        <v>607</v>
      </c>
      <c r="Q4128">
        <v>0</v>
      </c>
      <c r="R4128">
        <v>1000000</v>
      </c>
      <c r="S4128">
        <v>1000000</v>
      </c>
      <c r="T4128" t="s">
        <v>1730</v>
      </c>
      <c r="U4128" s="221">
        <f t="shared" si="129"/>
        <v>0</v>
      </c>
    </row>
    <row r="4129" spans="1:21" hidden="1">
      <c r="A4129" s="55" t="str">
        <f t="shared" si="128"/>
        <v>Y0DXIgnore</v>
      </c>
      <c r="B4129" s="55" t="str">
        <f>VLOOKUP(J4129,'Mapping-CITI'!A:E,5,0)</f>
        <v>Ignore</v>
      </c>
      <c r="D4129" s="42">
        <v>45016</v>
      </c>
      <c r="E4129" s="42">
        <v>45199</v>
      </c>
      <c r="F4129" t="s">
        <v>1958</v>
      </c>
      <c r="G4129" t="s">
        <v>1731</v>
      </c>
      <c r="H4129">
        <v>1700</v>
      </c>
      <c r="I4129" t="s">
        <v>2768</v>
      </c>
      <c r="J4129">
        <v>142077</v>
      </c>
      <c r="K4129" t="s">
        <v>2913</v>
      </c>
      <c r="L4129">
        <v>2054.0300000000002</v>
      </c>
      <c r="M4129">
        <v>37454.379999999997</v>
      </c>
      <c r="N4129">
        <v>21896.400000000001</v>
      </c>
      <c r="O4129">
        <v>17612.009999999998</v>
      </c>
      <c r="P4129" t="s">
        <v>607</v>
      </c>
      <c r="Q4129">
        <v>17612.009999999998</v>
      </c>
      <c r="R4129">
        <v>37454.379999999997</v>
      </c>
      <c r="S4129">
        <v>21896.400000000001</v>
      </c>
      <c r="T4129" t="s">
        <v>1730</v>
      </c>
      <c r="U4129" s="221">
        <f t="shared" si="129"/>
        <v>1.5557979999999995E-3</v>
      </c>
    </row>
    <row r="4130" spans="1:21" hidden="1">
      <c r="A4130" s="55" t="str">
        <f t="shared" si="128"/>
        <v>Y0DXIgnore</v>
      </c>
      <c r="B4130" s="55" t="str">
        <f>VLOOKUP(J4130,'Mapping-CITI'!A:E,5,0)</f>
        <v>Ignore</v>
      </c>
      <c r="D4130" s="42">
        <v>45016</v>
      </c>
      <c r="E4130" s="42">
        <v>45199</v>
      </c>
      <c r="F4130" t="s">
        <v>1958</v>
      </c>
      <c r="G4130" t="s">
        <v>1731</v>
      </c>
      <c r="H4130">
        <v>1700</v>
      </c>
      <c r="I4130" t="s">
        <v>2768</v>
      </c>
      <c r="J4130">
        <v>142243</v>
      </c>
      <c r="K4130" t="s">
        <v>3367</v>
      </c>
      <c r="L4130">
        <v>0</v>
      </c>
      <c r="M4130">
        <v>37871424.369999997</v>
      </c>
      <c r="N4130">
        <v>37871424.369999997</v>
      </c>
      <c r="O4130">
        <v>0</v>
      </c>
      <c r="P4130" t="s">
        <v>607</v>
      </c>
      <c r="Q4130">
        <v>0</v>
      </c>
      <c r="R4130">
        <v>37871424.369999997</v>
      </c>
      <c r="S4130">
        <v>37871424.369999997</v>
      </c>
      <c r="T4130" t="s">
        <v>1730</v>
      </c>
      <c r="U4130" s="221">
        <f t="shared" si="129"/>
        <v>0</v>
      </c>
    </row>
    <row r="4131" spans="1:21" hidden="1">
      <c r="A4131" s="55" t="str">
        <f t="shared" si="128"/>
        <v>Y0DXIgnore</v>
      </c>
      <c r="B4131" s="55" t="str">
        <f>VLOOKUP(J4131,'Mapping-CITI'!A:E,5,0)</f>
        <v>Ignore</v>
      </c>
      <c r="D4131" s="42">
        <v>45016</v>
      </c>
      <c r="E4131" s="42">
        <v>45199</v>
      </c>
      <c r="F4131" t="s">
        <v>1958</v>
      </c>
      <c r="G4131" t="s">
        <v>1731</v>
      </c>
      <c r="H4131">
        <v>1700</v>
      </c>
      <c r="I4131" t="s">
        <v>2768</v>
      </c>
      <c r="J4131">
        <v>142256</v>
      </c>
      <c r="K4131" t="s">
        <v>3370</v>
      </c>
      <c r="L4131">
        <v>0</v>
      </c>
      <c r="M4131">
        <v>18000</v>
      </c>
      <c r="N4131">
        <v>18000</v>
      </c>
      <c r="O4131">
        <v>0</v>
      </c>
      <c r="P4131" t="s">
        <v>607</v>
      </c>
      <c r="Q4131">
        <v>0</v>
      </c>
      <c r="R4131">
        <v>18000</v>
      </c>
      <c r="S4131">
        <v>18000</v>
      </c>
      <c r="T4131" t="s">
        <v>1730</v>
      </c>
      <c r="U4131" s="221">
        <f t="shared" si="129"/>
        <v>0</v>
      </c>
    </row>
    <row r="4132" spans="1:21" hidden="1">
      <c r="A4132" s="55" t="str">
        <f t="shared" si="128"/>
        <v>Y0DXIgnore</v>
      </c>
      <c r="B4132" s="55" t="str">
        <f>VLOOKUP(J4132,'Mapping-CITI'!A:E,5,0)</f>
        <v>Ignore</v>
      </c>
      <c r="D4132" s="42">
        <v>45016</v>
      </c>
      <c r="E4132" s="42">
        <v>45199</v>
      </c>
      <c r="F4132" t="s">
        <v>1958</v>
      </c>
      <c r="G4132" t="s">
        <v>1731</v>
      </c>
      <c r="H4132">
        <v>1700</v>
      </c>
      <c r="I4132" t="s">
        <v>2768</v>
      </c>
      <c r="J4132">
        <v>142258</v>
      </c>
      <c r="K4132" t="s">
        <v>3371</v>
      </c>
      <c r="L4132">
        <v>-145908000</v>
      </c>
      <c r="M4132">
        <v>261857006</v>
      </c>
      <c r="N4132">
        <v>115949006</v>
      </c>
      <c r="O4132">
        <v>0</v>
      </c>
      <c r="P4132" t="s">
        <v>607</v>
      </c>
      <c r="Q4132">
        <v>0</v>
      </c>
      <c r="R4132">
        <v>261857006</v>
      </c>
      <c r="S4132">
        <v>115949006</v>
      </c>
      <c r="T4132" t="s">
        <v>1730</v>
      </c>
      <c r="U4132" s="221">
        <f t="shared" si="129"/>
        <v>14.5908</v>
      </c>
    </row>
    <row r="4133" spans="1:21" hidden="1">
      <c r="A4133" s="55" t="str">
        <f t="shared" si="128"/>
        <v>Y0DXIgnore</v>
      </c>
      <c r="B4133" s="55" t="str">
        <f>VLOOKUP(J4133,'Mapping-CITI'!A:E,5,0)</f>
        <v>Ignore</v>
      </c>
      <c r="D4133" s="42">
        <v>45016</v>
      </c>
      <c r="E4133" s="42">
        <v>45199</v>
      </c>
      <c r="F4133" t="s">
        <v>1958</v>
      </c>
      <c r="G4133" t="s">
        <v>1731</v>
      </c>
      <c r="H4133">
        <v>1700</v>
      </c>
      <c r="I4133" t="s">
        <v>2768</v>
      </c>
      <c r="J4133">
        <v>142262</v>
      </c>
      <c r="K4133" t="s">
        <v>3372</v>
      </c>
      <c r="L4133">
        <v>0</v>
      </c>
      <c r="M4133">
        <v>13000</v>
      </c>
      <c r="N4133">
        <v>13000</v>
      </c>
      <c r="O4133">
        <v>0</v>
      </c>
      <c r="P4133" t="s">
        <v>607</v>
      </c>
      <c r="Q4133">
        <v>0</v>
      </c>
      <c r="R4133">
        <v>13000</v>
      </c>
      <c r="S4133">
        <v>13000</v>
      </c>
      <c r="T4133" t="s">
        <v>1730</v>
      </c>
      <c r="U4133" s="221">
        <f t="shared" si="129"/>
        <v>0</v>
      </c>
    </row>
    <row r="4134" spans="1:21" hidden="1">
      <c r="A4134" s="55" t="str">
        <f t="shared" si="128"/>
        <v>Y0DXIgnore</v>
      </c>
      <c r="B4134" s="55" t="str">
        <f>VLOOKUP(J4134,'Mapping-CITI'!A:E,5,0)</f>
        <v>Ignore</v>
      </c>
      <c r="D4134" s="42">
        <v>45016</v>
      </c>
      <c r="E4134" s="42">
        <v>45199</v>
      </c>
      <c r="F4134" t="s">
        <v>1958</v>
      </c>
      <c r="G4134" t="s">
        <v>1731</v>
      </c>
      <c r="H4134">
        <v>1700</v>
      </c>
      <c r="I4134" t="s">
        <v>2768</v>
      </c>
      <c r="J4134">
        <v>142263</v>
      </c>
      <c r="K4134" t="s">
        <v>3373</v>
      </c>
      <c r="L4134">
        <v>-250000</v>
      </c>
      <c r="M4134">
        <v>2250000</v>
      </c>
      <c r="N4134">
        <v>2000000</v>
      </c>
      <c r="O4134">
        <v>0</v>
      </c>
      <c r="P4134" t="s">
        <v>607</v>
      </c>
      <c r="Q4134">
        <v>0</v>
      </c>
      <c r="R4134">
        <v>2250000</v>
      </c>
      <c r="S4134">
        <v>2000000</v>
      </c>
      <c r="T4134" t="s">
        <v>1730</v>
      </c>
      <c r="U4134" s="221">
        <f t="shared" si="129"/>
        <v>2.5000000000000001E-2</v>
      </c>
    </row>
    <row r="4135" spans="1:21" hidden="1">
      <c r="A4135" s="55" t="str">
        <f t="shared" si="128"/>
        <v>Y0DXIgnore</v>
      </c>
      <c r="B4135" s="55" t="str">
        <f>VLOOKUP(J4135,'Mapping-CITI'!A:E,5,0)</f>
        <v>Ignore</v>
      </c>
      <c r="D4135" s="42">
        <v>45016</v>
      </c>
      <c r="E4135" s="42">
        <v>45199</v>
      </c>
      <c r="F4135" t="s">
        <v>1958</v>
      </c>
      <c r="G4135" t="s">
        <v>1731</v>
      </c>
      <c r="H4135">
        <v>1700</v>
      </c>
      <c r="I4135" t="s">
        <v>2768</v>
      </c>
      <c r="J4135">
        <v>142265</v>
      </c>
      <c r="K4135" t="s">
        <v>3374</v>
      </c>
      <c r="L4135">
        <v>0</v>
      </c>
      <c r="M4135">
        <v>300000</v>
      </c>
      <c r="N4135">
        <v>300000</v>
      </c>
      <c r="O4135">
        <v>0</v>
      </c>
      <c r="P4135" t="s">
        <v>607</v>
      </c>
      <c r="Q4135">
        <v>0</v>
      </c>
      <c r="R4135">
        <v>300000</v>
      </c>
      <c r="S4135">
        <v>300000</v>
      </c>
      <c r="T4135" t="s">
        <v>1730</v>
      </c>
      <c r="U4135" s="221">
        <f t="shared" si="129"/>
        <v>0</v>
      </c>
    </row>
    <row r="4136" spans="1:21" hidden="1">
      <c r="A4136" s="55" t="str">
        <f t="shared" si="128"/>
        <v>Y0DXIgnore</v>
      </c>
      <c r="B4136" s="55" t="str">
        <f>VLOOKUP(J4136,'Mapping-CITI'!A:E,5,0)</f>
        <v>Ignore</v>
      </c>
      <c r="D4136" s="42">
        <v>45016</v>
      </c>
      <c r="E4136" s="42">
        <v>45199</v>
      </c>
      <c r="F4136" t="s">
        <v>1958</v>
      </c>
      <c r="G4136" t="s">
        <v>1731</v>
      </c>
      <c r="H4136">
        <v>1700</v>
      </c>
      <c r="I4136" t="s">
        <v>2768</v>
      </c>
      <c r="J4136">
        <v>142271</v>
      </c>
      <c r="K4136" t="s">
        <v>3375</v>
      </c>
      <c r="L4136">
        <v>-3070000</v>
      </c>
      <c r="M4136">
        <v>58593700</v>
      </c>
      <c r="N4136">
        <v>55533700</v>
      </c>
      <c r="O4136">
        <v>-10000</v>
      </c>
      <c r="P4136" t="s">
        <v>607</v>
      </c>
      <c r="Q4136">
        <v>-10000</v>
      </c>
      <c r="R4136">
        <v>58593700</v>
      </c>
      <c r="S4136">
        <v>55533700</v>
      </c>
      <c r="T4136" t="s">
        <v>1730</v>
      </c>
      <c r="U4136" s="221">
        <f t="shared" si="129"/>
        <v>0.30599999999999999</v>
      </c>
    </row>
    <row r="4137" spans="1:21" hidden="1">
      <c r="A4137" s="55" t="str">
        <f t="shared" si="128"/>
        <v>Y0DXIgnore</v>
      </c>
      <c r="B4137" s="55" t="str">
        <f>VLOOKUP(J4137,'Mapping-CITI'!A:E,5,0)</f>
        <v>Ignore</v>
      </c>
      <c r="D4137" s="42">
        <v>45016</v>
      </c>
      <c r="E4137" s="42">
        <v>45199</v>
      </c>
      <c r="F4137" t="s">
        <v>1958</v>
      </c>
      <c r="G4137" t="s">
        <v>1731</v>
      </c>
      <c r="H4137">
        <v>1700</v>
      </c>
      <c r="I4137" t="s">
        <v>2768</v>
      </c>
      <c r="J4137">
        <v>142274</v>
      </c>
      <c r="K4137" t="s">
        <v>3376</v>
      </c>
      <c r="L4137">
        <v>-200000</v>
      </c>
      <c r="M4137">
        <v>2430000</v>
      </c>
      <c r="N4137">
        <v>2230000</v>
      </c>
      <c r="O4137">
        <v>0</v>
      </c>
      <c r="P4137" t="s">
        <v>607</v>
      </c>
      <c r="Q4137">
        <v>0</v>
      </c>
      <c r="R4137">
        <v>2430000</v>
      </c>
      <c r="S4137">
        <v>2230000</v>
      </c>
      <c r="T4137" t="s">
        <v>1730</v>
      </c>
      <c r="U4137" s="221">
        <f t="shared" si="129"/>
        <v>0.02</v>
      </c>
    </row>
    <row r="4138" spans="1:21" hidden="1">
      <c r="A4138" s="55" t="str">
        <f t="shared" si="128"/>
        <v>Y0DXIgnore</v>
      </c>
      <c r="B4138" s="55" t="str">
        <f>VLOOKUP(J4138,'Mapping-CITI'!A:E,5,0)</f>
        <v>Ignore</v>
      </c>
      <c r="D4138" s="42">
        <v>45016</v>
      </c>
      <c r="E4138" s="42">
        <v>45199</v>
      </c>
      <c r="F4138" t="s">
        <v>1958</v>
      </c>
      <c r="G4138" t="s">
        <v>1731</v>
      </c>
      <c r="H4138">
        <v>1700</v>
      </c>
      <c r="I4138" t="s">
        <v>2768</v>
      </c>
      <c r="J4138">
        <v>142276</v>
      </c>
      <c r="K4138" t="s">
        <v>3377</v>
      </c>
      <c r="L4138">
        <v>0</v>
      </c>
      <c r="M4138">
        <v>10483.48</v>
      </c>
      <c r="N4138">
        <v>10483.48</v>
      </c>
      <c r="O4138">
        <v>0</v>
      </c>
      <c r="P4138" t="s">
        <v>607</v>
      </c>
      <c r="Q4138">
        <v>0</v>
      </c>
      <c r="R4138">
        <v>10483.48</v>
      </c>
      <c r="S4138">
        <v>10483.48</v>
      </c>
      <c r="T4138" t="s">
        <v>1730</v>
      </c>
      <c r="U4138" s="221">
        <f t="shared" si="129"/>
        <v>0</v>
      </c>
    </row>
    <row r="4139" spans="1:21" hidden="1">
      <c r="A4139" s="55" t="str">
        <f t="shared" si="128"/>
        <v>Y0DX0</v>
      </c>
      <c r="B4139" s="55">
        <f>VLOOKUP(J4139,'Mapping-CITI'!A:E,5,0)</f>
        <v>0</v>
      </c>
      <c r="D4139" s="42">
        <v>45016</v>
      </c>
      <c r="E4139" s="42">
        <v>45199</v>
      </c>
      <c r="F4139" t="s">
        <v>1958</v>
      </c>
      <c r="G4139" t="s">
        <v>1731</v>
      </c>
      <c r="H4139">
        <v>1400</v>
      </c>
      <c r="I4139" t="s">
        <v>2773</v>
      </c>
      <c r="J4139">
        <v>160118</v>
      </c>
      <c r="K4139" t="s">
        <v>2152</v>
      </c>
      <c r="L4139">
        <v>0</v>
      </c>
      <c r="M4139">
        <v>24720843377.970001</v>
      </c>
      <c r="N4139">
        <v>24720843377.970001</v>
      </c>
      <c r="O4139">
        <v>0</v>
      </c>
      <c r="P4139" t="s">
        <v>607</v>
      </c>
      <c r="Q4139">
        <v>0</v>
      </c>
      <c r="R4139">
        <v>0</v>
      </c>
      <c r="S4139">
        <v>0</v>
      </c>
      <c r="T4139" t="s">
        <v>1730</v>
      </c>
      <c r="U4139" s="221">
        <f t="shared" si="129"/>
        <v>0</v>
      </c>
    </row>
    <row r="4140" spans="1:21" hidden="1">
      <c r="A4140" s="55" t="str">
        <f t="shared" si="128"/>
        <v>Y0DX0</v>
      </c>
      <c r="B4140" s="55">
        <f>VLOOKUP(J4140,'Mapping-CITI'!A:E,5,0)</f>
        <v>0</v>
      </c>
      <c r="D4140" s="42">
        <v>45016</v>
      </c>
      <c r="E4140" s="42">
        <v>45199</v>
      </c>
      <c r="F4140" t="s">
        <v>1958</v>
      </c>
      <c r="G4140" t="s">
        <v>1731</v>
      </c>
      <c r="H4140">
        <v>1400</v>
      </c>
      <c r="I4140" t="s">
        <v>2773</v>
      </c>
      <c r="J4140">
        <v>160123</v>
      </c>
      <c r="K4140" t="s">
        <v>2156</v>
      </c>
      <c r="L4140">
        <v>0</v>
      </c>
      <c r="M4140">
        <v>6679145119.4499998</v>
      </c>
      <c r="N4140">
        <v>6679145119.4499998</v>
      </c>
      <c r="O4140">
        <v>0</v>
      </c>
      <c r="P4140" t="s">
        <v>607</v>
      </c>
      <c r="Q4140">
        <v>0</v>
      </c>
      <c r="R4140">
        <v>0</v>
      </c>
      <c r="S4140">
        <v>0</v>
      </c>
      <c r="T4140" t="s">
        <v>1730</v>
      </c>
      <c r="U4140" s="221">
        <f t="shared" si="129"/>
        <v>0</v>
      </c>
    </row>
    <row r="4141" spans="1:21" hidden="1">
      <c r="A4141" s="55" t="str">
        <f t="shared" si="128"/>
        <v>Y0DX0</v>
      </c>
      <c r="B4141" s="55">
        <f>VLOOKUP(J4141,'Mapping-CITI'!A:E,5,0)</f>
        <v>0</v>
      </c>
      <c r="D4141" s="42">
        <v>45016</v>
      </c>
      <c r="E4141" s="42">
        <v>45199</v>
      </c>
      <c r="F4141" t="s">
        <v>1958</v>
      </c>
      <c r="G4141" t="s">
        <v>1731</v>
      </c>
      <c r="H4141">
        <v>1600</v>
      </c>
      <c r="I4141" t="s">
        <v>2789</v>
      </c>
      <c r="J4141">
        <v>160202</v>
      </c>
      <c r="K4141" t="s">
        <v>2158</v>
      </c>
      <c r="L4141">
        <v>0</v>
      </c>
      <c r="M4141">
        <v>850206441.59000003</v>
      </c>
      <c r="N4141">
        <v>850206441.59000003</v>
      </c>
      <c r="O4141">
        <v>0</v>
      </c>
      <c r="P4141" t="s">
        <v>607</v>
      </c>
      <c r="Q4141">
        <v>0</v>
      </c>
      <c r="R4141">
        <v>0</v>
      </c>
      <c r="S4141">
        <v>0</v>
      </c>
      <c r="T4141" t="s">
        <v>1730</v>
      </c>
      <c r="U4141" s="221">
        <f t="shared" si="129"/>
        <v>0</v>
      </c>
    </row>
    <row r="4142" spans="1:21" hidden="1">
      <c r="A4142" s="55" t="str">
        <f t="shared" si="128"/>
        <v>Y0DX0</v>
      </c>
      <c r="B4142" s="55">
        <f>VLOOKUP(J4142,'Mapping-CITI'!A:E,5,0)</f>
        <v>0</v>
      </c>
      <c r="D4142" s="42">
        <v>45016</v>
      </c>
      <c r="E4142" s="42">
        <v>45199</v>
      </c>
      <c r="F4142" t="s">
        <v>1958</v>
      </c>
      <c r="G4142" t="s">
        <v>1731</v>
      </c>
      <c r="H4142">
        <v>1600</v>
      </c>
      <c r="I4142" t="s">
        <v>2789</v>
      </c>
      <c r="J4142">
        <v>160206</v>
      </c>
      <c r="K4142" t="s">
        <v>2159</v>
      </c>
      <c r="L4142">
        <v>-63322644.549999997</v>
      </c>
      <c r="M4142">
        <v>73591368.629999995</v>
      </c>
      <c r="N4142">
        <v>10268724.1</v>
      </c>
      <c r="O4142">
        <v>-0.02</v>
      </c>
      <c r="P4142" t="s">
        <v>607</v>
      </c>
      <c r="Q4142">
        <v>-0.02</v>
      </c>
      <c r="R4142">
        <v>0</v>
      </c>
      <c r="S4142">
        <v>10268724.1</v>
      </c>
      <c r="T4142" t="s">
        <v>1730</v>
      </c>
      <c r="U4142" s="221">
        <f t="shared" si="129"/>
        <v>6.3322644529999996</v>
      </c>
    </row>
    <row r="4143" spans="1:21" hidden="1">
      <c r="A4143" s="55" t="str">
        <f t="shared" si="128"/>
        <v>Y0DX0</v>
      </c>
      <c r="B4143" s="55">
        <f>VLOOKUP(J4143,'Mapping-CITI'!A:E,5,0)</f>
        <v>0</v>
      </c>
      <c r="D4143" s="42">
        <v>45016</v>
      </c>
      <c r="E4143" s="42">
        <v>45199</v>
      </c>
      <c r="F4143" t="s">
        <v>1958</v>
      </c>
      <c r="G4143" t="s">
        <v>1731</v>
      </c>
      <c r="H4143">
        <v>1600</v>
      </c>
      <c r="I4143" t="s">
        <v>2789</v>
      </c>
      <c r="J4143">
        <v>160207</v>
      </c>
      <c r="K4143" t="s">
        <v>2160</v>
      </c>
      <c r="L4143">
        <v>-1</v>
      </c>
      <c r="M4143">
        <v>772922900</v>
      </c>
      <c r="N4143">
        <v>772912400</v>
      </c>
      <c r="O4143">
        <v>10499</v>
      </c>
      <c r="P4143" t="s">
        <v>607</v>
      </c>
      <c r="Q4143">
        <v>10499</v>
      </c>
      <c r="R4143">
        <v>0</v>
      </c>
      <c r="S4143">
        <v>772837400</v>
      </c>
      <c r="T4143" t="s">
        <v>1730</v>
      </c>
      <c r="U4143" s="221">
        <f t="shared" si="129"/>
        <v>1.0499999999999999E-3</v>
      </c>
    </row>
    <row r="4144" spans="1:21" hidden="1">
      <c r="A4144" s="55" t="str">
        <f t="shared" si="128"/>
        <v>Y0DX0</v>
      </c>
      <c r="B4144" s="55">
        <f>VLOOKUP(J4144,'Mapping-CITI'!A:E,5,0)</f>
        <v>0</v>
      </c>
      <c r="D4144" s="42">
        <v>45016</v>
      </c>
      <c r="E4144" s="42">
        <v>45199</v>
      </c>
      <c r="F4144" t="s">
        <v>1958</v>
      </c>
      <c r="G4144" t="s">
        <v>1731</v>
      </c>
      <c r="H4144">
        <v>1230</v>
      </c>
      <c r="I4144" t="s">
        <v>2772</v>
      </c>
      <c r="J4144">
        <v>170129</v>
      </c>
      <c r="K4144" t="s">
        <v>2170</v>
      </c>
      <c r="L4144">
        <v>-184688525.05000001</v>
      </c>
      <c r="M4144">
        <v>0</v>
      </c>
      <c r="N4144">
        <v>35812666.469999999</v>
      </c>
      <c r="O4144">
        <v>-220501191.52000001</v>
      </c>
      <c r="P4144" t="s">
        <v>607</v>
      </c>
      <c r="Q4144">
        <v>-220501191.52000001</v>
      </c>
      <c r="R4144">
        <v>0</v>
      </c>
      <c r="S4144">
        <v>0</v>
      </c>
      <c r="T4144" t="s">
        <v>1730</v>
      </c>
      <c r="U4144" s="221">
        <f t="shared" si="129"/>
        <v>-3.5812666470000001</v>
      </c>
    </row>
    <row r="4145" spans="1:21" hidden="1">
      <c r="A4145" s="55" t="str">
        <f t="shared" si="128"/>
        <v>Y0DX1.2</v>
      </c>
      <c r="B4145" s="55">
        <f>VLOOKUP(J4145,'Mapping-CITI'!A:E,5,0)</f>
        <v>1.2</v>
      </c>
      <c r="D4145" s="42">
        <v>45016</v>
      </c>
      <c r="E4145" s="42">
        <v>45199</v>
      </c>
      <c r="F4145" t="s">
        <v>1958</v>
      </c>
      <c r="G4145" t="s">
        <v>1731</v>
      </c>
      <c r="H4145">
        <v>2110</v>
      </c>
      <c r="I4145" t="s">
        <v>2790</v>
      </c>
      <c r="J4145">
        <v>201181</v>
      </c>
      <c r="K4145" t="s">
        <v>2181</v>
      </c>
      <c r="L4145">
        <v>-9111657840.4200001</v>
      </c>
      <c r="M4145">
        <v>989580727.02999997</v>
      </c>
      <c r="N4145">
        <v>428483677.01999998</v>
      </c>
      <c r="O4145">
        <v>-8550560790.4099998</v>
      </c>
      <c r="P4145" t="s">
        <v>607</v>
      </c>
      <c r="Q4145" s="191">
        <v>-8550560790.4099998</v>
      </c>
      <c r="R4145">
        <v>0</v>
      </c>
      <c r="S4145">
        <v>0</v>
      </c>
      <c r="T4145" t="s">
        <v>1730</v>
      </c>
      <c r="U4145" s="221">
        <f t="shared" si="129"/>
        <v>56.109705001000002</v>
      </c>
    </row>
    <row r="4146" spans="1:21" hidden="1">
      <c r="A4146" s="55" t="str">
        <f t="shared" si="128"/>
        <v>Y0DX1.2</v>
      </c>
      <c r="B4146" s="55">
        <f>VLOOKUP(J4146,'Mapping-CITI'!A:E,5,0)</f>
        <v>1.2</v>
      </c>
      <c r="D4146" s="42">
        <v>45016</v>
      </c>
      <c r="E4146" s="42">
        <v>45199</v>
      </c>
      <c r="F4146" t="s">
        <v>1958</v>
      </c>
      <c r="G4146" t="s">
        <v>1731</v>
      </c>
      <c r="H4146">
        <v>2110</v>
      </c>
      <c r="I4146" t="s">
        <v>2790</v>
      </c>
      <c r="J4146">
        <v>201185</v>
      </c>
      <c r="K4146" t="s">
        <v>2183</v>
      </c>
      <c r="L4146">
        <v>-50978978.149999999</v>
      </c>
      <c r="M4146">
        <v>11835940.210000001</v>
      </c>
      <c r="N4146">
        <v>6472275.9900000002</v>
      </c>
      <c r="O4146">
        <v>-45615313.93</v>
      </c>
      <c r="P4146" t="s">
        <v>607</v>
      </c>
      <c r="Q4146" s="191">
        <v>-45615313.93</v>
      </c>
      <c r="R4146">
        <v>0</v>
      </c>
      <c r="S4146">
        <v>0</v>
      </c>
      <c r="T4146" t="s">
        <v>1730</v>
      </c>
      <c r="U4146" s="221">
        <f t="shared" si="129"/>
        <v>0.53636642200000006</v>
      </c>
    </row>
    <row r="4147" spans="1:21" hidden="1">
      <c r="A4147" s="55" t="str">
        <f t="shared" si="128"/>
        <v>Y0DX0</v>
      </c>
      <c r="B4147" s="55">
        <f>VLOOKUP(J4147,'Mapping-CITI'!A:E,5,0)</f>
        <v>0</v>
      </c>
      <c r="D4147" s="42">
        <v>45016</v>
      </c>
      <c r="E4147" s="42">
        <v>45199</v>
      </c>
      <c r="F4147" t="s">
        <v>1958</v>
      </c>
      <c r="G4147" t="s">
        <v>1731</v>
      </c>
      <c r="H4147">
        <v>2110</v>
      </c>
      <c r="I4147" t="s">
        <v>2790</v>
      </c>
      <c r="J4147">
        <v>201187</v>
      </c>
      <c r="K4147" t="s">
        <v>2184</v>
      </c>
      <c r="L4147">
        <v>-40293.26</v>
      </c>
      <c r="M4147">
        <v>84588973.510000005</v>
      </c>
      <c r="N4147">
        <v>84506305.120000005</v>
      </c>
      <c r="O4147">
        <v>42375.13</v>
      </c>
      <c r="P4147" t="s">
        <v>607</v>
      </c>
      <c r="Q4147">
        <v>42375.13</v>
      </c>
      <c r="R4147">
        <v>0</v>
      </c>
      <c r="S4147">
        <v>0</v>
      </c>
      <c r="T4147" t="s">
        <v>1730</v>
      </c>
      <c r="U4147" s="221">
        <f t="shared" si="129"/>
        <v>8.2668390000000588E-3</v>
      </c>
    </row>
    <row r="4148" spans="1:21" hidden="1">
      <c r="A4148" s="55" t="str">
        <f t="shared" si="128"/>
        <v>Y0DX0</v>
      </c>
      <c r="B4148" s="55">
        <f>VLOOKUP(J4148,'Mapping-CITI'!A:E,5,0)</f>
        <v>0</v>
      </c>
      <c r="D4148" s="42">
        <v>45016</v>
      </c>
      <c r="E4148" s="42">
        <v>45199</v>
      </c>
      <c r="F4148" t="s">
        <v>1958</v>
      </c>
      <c r="G4148" t="s">
        <v>1731</v>
      </c>
      <c r="H4148">
        <v>2110</v>
      </c>
      <c r="I4148" t="s">
        <v>2790</v>
      </c>
      <c r="J4148">
        <v>201188</v>
      </c>
      <c r="K4148" t="s">
        <v>2185</v>
      </c>
      <c r="L4148">
        <v>267.32</v>
      </c>
      <c r="M4148">
        <v>1191265.57</v>
      </c>
      <c r="N4148">
        <v>1192947.6000000001</v>
      </c>
      <c r="O4148">
        <v>-1414.71</v>
      </c>
      <c r="P4148" t="s">
        <v>607</v>
      </c>
      <c r="Q4148">
        <v>-1414.71</v>
      </c>
      <c r="R4148">
        <v>0</v>
      </c>
      <c r="S4148">
        <v>0</v>
      </c>
      <c r="T4148" t="s">
        <v>1730</v>
      </c>
      <c r="U4148" s="221">
        <f t="shared" si="129"/>
        <v>-1.6820300000000278E-4</v>
      </c>
    </row>
    <row r="4149" spans="1:21" hidden="1">
      <c r="A4149" s="55" t="str">
        <f t="shared" si="128"/>
        <v>Y0DX0</v>
      </c>
      <c r="B4149" s="55">
        <f>VLOOKUP(J4149,'Mapping-CITI'!A:E,5,0)</f>
        <v>0</v>
      </c>
      <c r="D4149" s="42">
        <v>45016</v>
      </c>
      <c r="E4149" s="42">
        <v>45199</v>
      </c>
      <c r="F4149" t="s">
        <v>1958</v>
      </c>
      <c r="G4149" t="s">
        <v>1731</v>
      </c>
      <c r="H4149">
        <v>2110</v>
      </c>
      <c r="I4149" t="s">
        <v>2790</v>
      </c>
      <c r="J4149">
        <v>201349</v>
      </c>
      <c r="K4149" t="s">
        <v>2224</v>
      </c>
      <c r="L4149">
        <v>9.8699999999999992</v>
      </c>
      <c r="M4149">
        <v>61938.5</v>
      </c>
      <c r="N4149">
        <v>61917.93</v>
      </c>
      <c r="O4149">
        <v>30.44</v>
      </c>
      <c r="P4149" t="s">
        <v>607</v>
      </c>
      <c r="Q4149">
        <v>30.44</v>
      </c>
      <c r="R4149">
        <v>0</v>
      </c>
      <c r="S4149">
        <v>0</v>
      </c>
      <c r="T4149" t="s">
        <v>1730</v>
      </c>
      <c r="U4149" s="221">
        <f t="shared" si="129"/>
        <v>2.0569999999999707E-6</v>
      </c>
    </row>
    <row r="4150" spans="1:21" hidden="1">
      <c r="A4150" s="55" t="str">
        <f t="shared" si="128"/>
        <v>Y0DX0</v>
      </c>
      <c r="B4150" s="55">
        <f>VLOOKUP(J4150,'Mapping-CITI'!A:E,5,0)</f>
        <v>0</v>
      </c>
      <c r="D4150" s="42">
        <v>45016</v>
      </c>
      <c r="E4150" s="42">
        <v>45199</v>
      </c>
      <c r="F4150" t="s">
        <v>1958</v>
      </c>
      <c r="G4150" t="s">
        <v>1731</v>
      </c>
      <c r="H4150">
        <v>2110</v>
      </c>
      <c r="I4150" t="s">
        <v>2790</v>
      </c>
      <c r="J4150">
        <v>201351</v>
      </c>
      <c r="K4150" t="s">
        <v>2225</v>
      </c>
      <c r="L4150">
        <v>122819.67</v>
      </c>
      <c r="M4150">
        <v>28300976.68</v>
      </c>
      <c r="N4150">
        <v>28298130.120000001</v>
      </c>
      <c r="O4150">
        <v>125666.23</v>
      </c>
      <c r="P4150" t="s">
        <v>607</v>
      </c>
      <c r="Q4150">
        <v>125666.23</v>
      </c>
      <c r="R4150">
        <v>0</v>
      </c>
      <c r="S4150">
        <v>0</v>
      </c>
      <c r="T4150" t="s">
        <v>1730</v>
      </c>
      <c r="U4150" s="221">
        <f t="shared" si="129"/>
        <v>2.8465599999986588E-4</v>
      </c>
    </row>
    <row r="4151" spans="1:21" hidden="1">
      <c r="A4151" s="55" t="str">
        <f t="shared" si="128"/>
        <v>Y0DX1.2</v>
      </c>
      <c r="B4151" s="55">
        <f>VLOOKUP(J4151,'Mapping-CITI'!A:E,5,0)</f>
        <v>1.2</v>
      </c>
      <c r="D4151" s="42">
        <v>45016</v>
      </c>
      <c r="E4151" s="42">
        <v>45199</v>
      </c>
      <c r="F4151" t="s">
        <v>1958</v>
      </c>
      <c r="G4151" t="s">
        <v>1731</v>
      </c>
      <c r="H4151">
        <v>2110</v>
      </c>
      <c r="I4151" t="s">
        <v>2790</v>
      </c>
      <c r="J4151">
        <v>201364</v>
      </c>
      <c r="K4151" t="s">
        <v>2232</v>
      </c>
      <c r="L4151">
        <v>-385135.24</v>
      </c>
      <c r="M4151">
        <v>133815.49</v>
      </c>
      <c r="N4151">
        <v>1149538.01</v>
      </c>
      <c r="O4151">
        <v>-1400857.76</v>
      </c>
      <c r="P4151" t="s">
        <v>607</v>
      </c>
      <c r="Q4151" s="191">
        <v>-1400857.76</v>
      </c>
      <c r="R4151">
        <v>0</v>
      </c>
      <c r="S4151">
        <v>0</v>
      </c>
      <c r="T4151" t="s">
        <v>1730</v>
      </c>
      <c r="U4151" s="221">
        <f t="shared" si="129"/>
        <v>-0.101572252</v>
      </c>
    </row>
    <row r="4152" spans="1:21" hidden="1">
      <c r="A4152" s="55" t="str">
        <f t="shared" si="128"/>
        <v>Y0DX1.2</v>
      </c>
      <c r="B4152" s="55">
        <f>VLOOKUP(J4152,'Mapping-CITI'!A:E,5,0)</f>
        <v>1.2</v>
      </c>
      <c r="D4152" s="42">
        <v>45016</v>
      </c>
      <c r="E4152" s="42">
        <v>45199</v>
      </c>
      <c r="F4152" t="s">
        <v>1958</v>
      </c>
      <c r="G4152" t="s">
        <v>1731</v>
      </c>
      <c r="H4152">
        <v>2110</v>
      </c>
      <c r="I4152" t="s">
        <v>2790</v>
      </c>
      <c r="J4152">
        <v>201366</v>
      </c>
      <c r="K4152" t="s">
        <v>2233</v>
      </c>
      <c r="L4152">
        <v>-11492461781.110001</v>
      </c>
      <c r="M4152">
        <v>156722607.58000001</v>
      </c>
      <c r="N4152">
        <v>376143912.52999997</v>
      </c>
      <c r="O4152">
        <v>-11711883086.059999</v>
      </c>
      <c r="P4152" t="s">
        <v>607</v>
      </c>
      <c r="Q4152" s="191">
        <v>-11711883086.059999</v>
      </c>
      <c r="R4152">
        <v>0</v>
      </c>
      <c r="S4152">
        <v>0</v>
      </c>
      <c r="T4152" t="s">
        <v>1730</v>
      </c>
      <c r="U4152" s="221">
        <f t="shared" si="129"/>
        <v>-21.942130494999997</v>
      </c>
    </row>
    <row r="4153" spans="1:21" hidden="1">
      <c r="A4153" s="55" t="str">
        <f t="shared" si="128"/>
        <v>Y0DX0</v>
      </c>
      <c r="B4153" s="55">
        <f>VLOOKUP(J4153,'Mapping-CITI'!A:E,5,0)</f>
        <v>0</v>
      </c>
      <c r="D4153" s="42">
        <v>45016</v>
      </c>
      <c r="E4153" s="42">
        <v>45199</v>
      </c>
      <c r="F4153" t="s">
        <v>1958</v>
      </c>
      <c r="G4153" t="s">
        <v>1731</v>
      </c>
      <c r="H4153">
        <v>2250</v>
      </c>
      <c r="I4153" t="s">
        <v>2774</v>
      </c>
      <c r="J4153">
        <v>210103</v>
      </c>
      <c r="K4153" t="s">
        <v>2240</v>
      </c>
      <c r="L4153">
        <v>0</v>
      </c>
      <c r="M4153">
        <v>26244.29</v>
      </c>
      <c r="N4153">
        <v>26244.29</v>
      </c>
      <c r="O4153">
        <v>0</v>
      </c>
      <c r="P4153" t="s">
        <v>607</v>
      </c>
      <c r="Q4153">
        <v>0</v>
      </c>
      <c r="R4153">
        <v>26244.29</v>
      </c>
      <c r="S4153">
        <v>26244.29</v>
      </c>
      <c r="T4153" t="s">
        <v>1730</v>
      </c>
      <c r="U4153" s="221">
        <f t="shared" si="129"/>
        <v>0</v>
      </c>
    </row>
    <row r="4154" spans="1:21" hidden="1">
      <c r="A4154" s="55" t="str">
        <f t="shared" si="128"/>
        <v>Y0DX0</v>
      </c>
      <c r="B4154" s="55">
        <f>VLOOKUP(J4154,'Mapping-CITI'!A:E,5,0)</f>
        <v>0</v>
      </c>
      <c r="D4154" s="42">
        <v>45016</v>
      </c>
      <c r="E4154" s="42">
        <v>45199</v>
      </c>
      <c r="F4154" t="s">
        <v>1958</v>
      </c>
      <c r="G4154" t="s">
        <v>1731</v>
      </c>
      <c r="H4154">
        <v>2250</v>
      </c>
      <c r="I4154" t="s">
        <v>2774</v>
      </c>
      <c r="J4154">
        <v>210117</v>
      </c>
      <c r="K4154" t="s">
        <v>2242</v>
      </c>
      <c r="L4154">
        <v>-2293377.38</v>
      </c>
      <c r="M4154">
        <v>22421197.100000001</v>
      </c>
      <c r="N4154">
        <v>22819002.239999998</v>
      </c>
      <c r="O4154">
        <v>-2691182.52</v>
      </c>
      <c r="P4154" t="s">
        <v>607</v>
      </c>
      <c r="Q4154">
        <v>-2691182.52</v>
      </c>
      <c r="R4154">
        <v>22417199.66</v>
      </c>
      <c r="S4154">
        <v>6116323.71</v>
      </c>
      <c r="T4154" t="s">
        <v>1730</v>
      </c>
      <c r="U4154" s="221">
        <f t="shared" si="129"/>
        <v>-3.9780513999999684E-2</v>
      </c>
    </row>
    <row r="4155" spans="1:21" hidden="1">
      <c r="A4155" s="55" t="str">
        <f t="shared" si="128"/>
        <v>Y0DX0</v>
      </c>
      <c r="B4155" s="55">
        <f>VLOOKUP(J4155,'Mapping-CITI'!A:E,5,0)</f>
        <v>0</v>
      </c>
      <c r="D4155" s="42">
        <v>45016</v>
      </c>
      <c r="E4155" s="42">
        <v>45199</v>
      </c>
      <c r="F4155" t="s">
        <v>1958</v>
      </c>
      <c r="G4155" t="s">
        <v>1731</v>
      </c>
      <c r="H4155">
        <v>2250</v>
      </c>
      <c r="I4155" t="s">
        <v>2774</v>
      </c>
      <c r="J4155">
        <v>210138</v>
      </c>
      <c r="K4155" t="s">
        <v>2791</v>
      </c>
      <c r="L4155">
        <v>0</v>
      </c>
      <c r="M4155">
        <v>221482.87</v>
      </c>
      <c r="N4155">
        <v>214745.75</v>
      </c>
      <c r="O4155">
        <v>6737.12</v>
      </c>
      <c r="P4155" t="s">
        <v>607</v>
      </c>
      <c r="Q4155">
        <v>6737.12</v>
      </c>
      <c r="R4155">
        <v>221482.87</v>
      </c>
      <c r="S4155">
        <v>214745.75</v>
      </c>
      <c r="T4155" t="s">
        <v>1730</v>
      </c>
      <c r="U4155" s="221">
        <f t="shared" si="129"/>
        <v>6.7371199999999949E-4</v>
      </c>
    </row>
    <row r="4156" spans="1:21" hidden="1">
      <c r="A4156" s="55" t="str">
        <f t="shared" si="128"/>
        <v>Y0DX0</v>
      </c>
      <c r="B4156" s="55">
        <f>VLOOKUP(J4156,'Mapping-CITI'!A:E,5,0)</f>
        <v>0</v>
      </c>
      <c r="D4156" s="42">
        <v>45016</v>
      </c>
      <c r="E4156" s="42">
        <v>45199</v>
      </c>
      <c r="F4156" t="s">
        <v>1958</v>
      </c>
      <c r="G4156" t="s">
        <v>1731</v>
      </c>
      <c r="H4156">
        <v>2250</v>
      </c>
      <c r="I4156" t="s">
        <v>2774</v>
      </c>
      <c r="J4156">
        <v>210140</v>
      </c>
      <c r="K4156" t="s">
        <v>2245</v>
      </c>
      <c r="L4156">
        <v>2545.1</v>
      </c>
      <c r="M4156">
        <v>730055.05</v>
      </c>
      <c r="N4156">
        <v>374283.54</v>
      </c>
      <c r="O4156">
        <v>358316.61</v>
      </c>
      <c r="P4156" t="s">
        <v>607</v>
      </c>
      <c r="Q4156">
        <v>358316.61</v>
      </c>
      <c r="R4156">
        <v>730055.05</v>
      </c>
      <c r="S4156">
        <v>374283.54</v>
      </c>
      <c r="T4156" t="s">
        <v>1730</v>
      </c>
      <c r="U4156" s="221">
        <f t="shared" si="129"/>
        <v>3.5577151000000008E-2</v>
      </c>
    </row>
    <row r="4157" spans="1:21" hidden="1">
      <c r="A4157" s="55" t="str">
        <f t="shared" si="128"/>
        <v>Y0DX0</v>
      </c>
      <c r="B4157" s="55">
        <f>VLOOKUP(J4157,'Mapping-CITI'!A:E,5,0)</f>
        <v>0</v>
      </c>
      <c r="D4157" s="42">
        <v>45016</v>
      </c>
      <c r="E4157" s="42">
        <v>45199</v>
      </c>
      <c r="F4157" t="s">
        <v>1958</v>
      </c>
      <c r="G4157" t="s">
        <v>1731</v>
      </c>
      <c r="H4157">
        <v>2250</v>
      </c>
      <c r="I4157" t="s">
        <v>2774</v>
      </c>
      <c r="J4157">
        <v>210150</v>
      </c>
      <c r="K4157" t="s">
        <v>2792</v>
      </c>
      <c r="L4157">
        <v>-8971.09</v>
      </c>
      <c r="M4157">
        <v>0</v>
      </c>
      <c r="N4157">
        <v>0</v>
      </c>
      <c r="O4157">
        <v>-8971.09</v>
      </c>
      <c r="P4157" t="s">
        <v>607</v>
      </c>
      <c r="Q4157">
        <v>-8971.09</v>
      </c>
      <c r="R4157">
        <v>0</v>
      </c>
      <c r="S4157">
        <v>0</v>
      </c>
      <c r="T4157" t="s">
        <v>1730</v>
      </c>
      <c r="U4157" s="221">
        <f t="shared" si="129"/>
        <v>0</v>
      </c>
    </row>
    <row r="4158" spans="1:21" hidden="1">
      <c r="A4158" s="55" t="str">
        <f t="shared" si="128"/>
        <v>Y0DX0</v>
      </c>
      <c r="B4158" s="55">
        <f>VLOOKUP(J4158,'Mapping-CITI'!A:E,5,0)</f>
        <v>0</v>
      </c>
      <c r="D4158" s="42">
        <v>45016</v>
      </c>
      <c r="E4158" s="42">
        <v>45199</v>
      </c>
      <c r="F4158" t="s">
        <v>1958</v>
      </c>
      <c r="G4158" t="s">
        <v>1731</v>
      </c>
      <c r="H4158">
        <v>2250</v>
      </c>
      <c r="I4158" t="s">
        <v>2774</v>
      </c>
      <c r="J4158">
        <v>210210</v>
      </c>
      <c r="K4158" t="s">
        <v>2246</v>
      </c>
      <c r="L4158">
        <v>-12400267.720000001</v>
      </c>
      <c r="M4158">
        <v>11408258.35</v>
      </c>
      <c r="N4158">
        <v>11323598.24</v>
      </c>
      <c r="O4158">
        <v>-12315607.609999999</v>
      </c>
      <c r="P4158" t="s">
        <v>607</v>
      </c>
      <c r="Q4158">
        <v>-12315607.609999999</v>
      </c>
      <c r="R4158">
        <v>11408258.35</v>
      </c>
      <c r="S4158">
        <v>1602561.19</v>
      </c>
      <c r="T4158" t="s">
        <v>1730</v>
      </c>
      <c r="U4158" s="221">
        <f t="shared" si="129"/>
        <v>8.46601099999994E-3</v>
      </c>
    </row>
    <row r="4159" spans="1:21" hidden="1">
      <c r="A4159" s="55" t="str">
        <f t="shared" si="128"/>
        <v>Y0DX0</v>
      </c>
      <c r="B4159" s="55">
        <f>VLOOKUP(J4159,'Mapping-CITI'!A:E,5,0)</f>
        <v>0</v>
      </c>
      <c r="D4159" s="42">
        <v>45016</v>
      </c>
      <c r="E4159" s="42">
        <v>45199</v>
      </c>
      <c r="F4159" t="s">
        <v>1958</v>
      </c>
      <c r="G4159" t="s">
        <v>1731</v>
      </c>
      <c r="H4159">
        <v>2250</v>
      </c>
      <c r="I4159" t="s">
        <v>2774</v>
      </c>
      <c r="J4159">
        <v>210279</v>
      </c>
      <c r="K4159" t="s">
        <v>2793</v>
      </c>
      <c r="L4159">
        <v>506.74</v>
      </c>
      <c r="M4159">
        <v>0</v>
      </c>
      <c r="N4159">
        <v>0</v>
      </c>
      <c r="O4159">
        <v>506.74</v>
      </c>
      <c r="P4159" t="s">
        <v>607</v>
      </c>
      <c r="Q4159">
        <v>506.74</v>
      </c>
      <c r="R4159">
        <v>0</v>
      </c>
      <c r="S4159">
        <v>0</v>
      </c>
      <c r="T4159" t="s">
        <v>1730</v>
      </c>
      <c r="U4159" s="221">
        <f t="shared" si="129"/>
        <v>0</v>
      </c>
    </row>
    <row r="4160" spans="1:21" hidden="1">
      <c r="A4160" s="55" t="str">
        <f t="shared" si="128"/>
        <v>Y0DX0</v>
      </c>
      <c r="B4160" s="55">
        <f>VLOOKUP(J4160,'Mapping-CITI'!A:E,5,0)</f>
        <v>0</v>
      </c>
      <c r="D4160" s="42">
        <v>45016</v>
      </c>
      <c r="E4160" s="42">
        <v>45199</v>
      </c>
      <c r="F4160" t="s">
        <v>1958</v>
      </c>
      <c r="G4160" t="s">
        <v>1731</v>
      </c>
      <c r="H4160">
        <v>2250</v>
      </c>
      <c r="I4160" t="s">
        <v>2774</v>
      </c>
      <c r="J4160">
        <v>210367</v>
      </c>
      <c r="K4160" t="s">
        <v>2710</v>
      </c>
      <c r="L4160">
        <v>9513108.1899999995</v>
      </c>
      <c r="M4160">
        <v>0</v>
      </c>
      <c r="N4160">
        <v>0</v>
      </c>
      <c r="O4160">
        <v>9513108.1899999995</v>
      </c>
      <c r="P4160" t="s">
        <v>607</v>
      </c>
      <c r="Q4160">
        <v>9513108.1899999995</v>
      </c>
      <c r="R4160">
        <v>0</v>
      </c>
      <c r="S4160">
        <v>0</v>
      </c>
      <c r="T4160" t="s">
        <v>1730</v>
      </c>
      <c r="U4160" s="221">
        <f t="shared" si="129"/>
        <v>0</v>
      </c>
    </row>
    <row r="4161" spans="1:21" hidden="1">
      <c r="A4161" s="55" t="str">
        <f t="shared" si="128"/>
        <v>Y0DX0</v>
      </c>
      <c r="B4161" s="55">
        <f>VLOOKUP(J4161,'Mapping-CITI'!A:E,5,0)</f>
        <v>0</v>
      </c>
      <c r="D4161" s="42">
        <v>45016</v>
      </c>
      <c r="E4161" s="42">
        <v>45199</v>
      </c>
      <c r="F4161" t="s">
        <v>1958</v>
      </c>
      <c r="G4161" t="s">
        <v>1731</v>
      </c>
      <c r="H4161">
        <v>2250</v>
      </c>
      <c r="I4161" t="s">
        <v>2774</v>
      </c>
      <c r="J4161">
        <v>210667</v>
      </c>
      <c r="K4161" t="s">
        <v>2862</v>
      </c>
      <c r="L4161">
        <v>0</v>
      </c>
      <c r="M4161">
        <v>92</v>
      </c>
      <c r="N4161">
        <v>33639</v>
      </c>
      <c r="O4161">
        <v>-33547</v>
      </c>
      <c r="P4161" t="s">
        <v>607</v>
      </c>
      <c r="Q4161">
        <v>-33547</v>
      </c>
      <c r="R4161">
        <v>92</v>
      </c>
      <c r="S4161">
        <v>33639</v>
      </c>
      <c r="T4161" t="s">
        <v>1730</v>
      </c>
      <c r="U4161" s="221">
        <f t="shared" si="129"/>
        <v>-3.3547E-3</v>
      </c>
    </row>
    <row r="4162" spans="1:21" hidden="1">
      <c r="A4162" s="55" t="str">
        <f t="shared" si="128"/>
        <v>Y0DX0</v>
      </c>
      <c r="B4162" s="55">
        <f>VLOOKUP(J4162,'Mapping-CITI'!A:E,5,0)</f>
        <v>0</v>
      </c>
      <c r="D4162" s="42">
        <v>45016</v>
      </c>
      <c r="E4162" s="42">
        <v>45199</v>
      </c>
      <c r="F4162" t="s">
        <v>1958</v>
      </c>
      <c r="G4162" t="s">
        <v>1731</v>
      </c>
      <c r="H4162">
        <v>2250</v>
      </c>
      <c r="I4162" t="s">
        <v>2774</v>
      </c>
      <c r="J4162">
        <v>210692</v>
      </c>
      <c r="K4162" t="s">
        <v>2794</v>
      </c>
      <c r="L4162">
        <v>-120500</v>
      </c>
      <c r="M4162">
        <v>0</v>
      </c>
      <c r="N4162">
        <v>0</v>
      </c>
      <c r="O4162">
        <v>-120500</v>
      </c>
      <c r="P4162" t="s">
        <v>607</v>
      </c>
      <c r="Q4162">
        <v>-120500</v>
      </c>
      <c r="R4162">
        <v>0</v>
      </c>
      <c r="S4162">
        <v>0</v>
      </c>
      <c r="T4162" t="s">
        <v>1730</v>
      </c>
      <c r="U4162" s="221">
        <f t="shared" si="129"/>
        <v>0</v>
      </c>
    </row>
    <row r="4163" spans="1:21" hidden="1">
      <c r="A4163" s="55" t="str">
        <f t="shared" ref="A4163:A4226" si="130">F4163&amp;B4163</f>
        <v>Y0DX0</v>
      </c>
      <c r="B4163" s="55">
        <f>VLOOKUP(J4163,'Mapping-CITI'!A:E,5,0)</f>
        <v>0</v>
      </c>
      <c r="D4163" s="42">
        <v>45016</v>
      </c>
      <c r="E4163" s="42">
        <v>45199</v>
      </c>
      <c r="F4163" t="s">
        <v>1958</v>
      </c>
      <c r="G4163" t="s">
        <v>1731</v>
      </c>
      <c r="H4163">
        <v>2250</v>
      </c>
      <c r="I4163" t="s">
        <v>2774</v>
      </c>
      <c r="J4163">
        <v>210766</v>
      </c>
      <c r="K4163" t="s">
        <v>2748</v>
      </c>
      <c r="L4163">
        <v>-223615.6</v>
      </c>
      <c r="M4163">
        <v>265073.48</v>
      </c>
      <c r="N4163">
        <v>42322.52</v>
      </c>
      <c r="O4163">
        <v>-864.64</v>
      </c>
      <c r="P4163" t="s">
        <v>607</v>
      </c>
      <c r="Q4163">
        <v>-864.64</v>
      </c>
      <c r="R4163">
        <v>265069.73</v>
      </c>
      <c r="S4163">
        <v>0</v>
      </c>
      <c r="T4163" t="s">
        <v>1730</v>
      </c>
      <c r="U4163" s="221">
        <f t="shared" ref="U4163:U4226" si="131">(M4163-N4163)/10^7</f>
        <v>2.2275095999999998E-2</v>
      </c>
    </row>
    <row r="4164" spans="1:21" hidden="1">
      <c r="A4164" s="55" t="str">
        <f t="shared" si="130"/>
        <v>Y0DX0</v>
      </c>
      <c r="B4164" s="55">
        <f>VLOOKUP(J4164,'Mapping-CITI'!A:E,5,0)</f>
        <v>0</v>
      </c>
      <c r="D4164" s="42">
        <v>45016</v>
      </c>
      <c r="E4164" s="42">
        <v>45199</v>
      </c>
      <c r="F4164" t="s">
        <v>1958</v>
      </c>
      <c r="G4164" t="s">
        <v>1731</v>
      </c>
      <c r="H4164">
        <v>2250</v>
      </c>
      <c r="I4164" t="s">
        <v>2774</v>
      </c>
      <c r="J4164">
        <v>211103</v>
      </c>
      <c r="K4164" t="s">
        <v>2249</v>
      </c>
      <c r="L4164">
        <v>71172.17</v>
      </c>
      <c r="M4164">
        <v>198178.53</v>
      </c>
      <c r="N4164">
        <v>155906.4</v>
      </c>
      <c r="O4164">
        <v>113444.3</v>
      </c>
      <c r="P4164" t="s">
        <v>607</v>
      </c>
      <c r="Q4164">
        <v>113444.3</v>
      </c>
      <c r="R4164">
        <v>198178.53</v>
      </c>
      <c r="S4164">
        <v>5913.14</v>
      </c>
      <c r="T4164" t="s">
        <v>1730</v>
      </c>
      <c r="U4164" s="221">
        <f t="shared" si="131"/>
        <v>4.2272130000000005E-3</v>
      </c>
    </row>
    <row r="4165" spans="1:21" hidden="1">
      <c r="A4165" s="55" t="str">
        <f t="shared" si="130"/>
        <v>Y0DX0</v>
      </c>
      <c r="B4165" s="55">
        <f>VLOOKUP(J4165,'Mapping-CITI'!A:E,5,0)</f>
        <v>0</v>
      </c>
      <c r="D4165" s="42">
        <v>45016</v>
      </c>
      <c r="E4165" s="42">
        <v>45199</v>
      </c>
      <c r="F4165" t="s">
        <v>1958</v>
      </c>
      <c r="G4165" t="s">
        <v>1731</v>
      </c>
      <c r="H4165">
        <v>2250</v>
      </c>
      <c r="I4165" t="s">
        <v>2774</v>
      </c>
      <c r="J4165">
        <v>211106</v>
      </c>
      <c r="K4165" t="s">
        <v>2250</v>
      </c>
      <c r="L4165">
        <v>-22168.34</v>
      </c>
      <c r="M4165">
        <v>2057153.94</v>
      </c>
      <c r="N4165">
        <v>2185224.7400000002</v>
      </c>
      <c r="O4165">
        <v>-150239.14000000001</v>
      </c>
      <c r="P4165" t="s">
        <v>607</v>
      </c>
      <c r="Q4165">
        <v>-150239.14000000001</v>
      </c>
      <c r="R4165">
        <v>2057153.94</v>
      </c>
      <c r="S4165">
        <v>2185224.7400000002</v>
      </c>
      <c r="T4165" t="s">
        <v>1730</v>
      </c>
      <c r="U4165" s="221">
        <f t="shared" si="131"/>
        <v>-1.2807080000000028E-2</v>
      </c>
    </row>
    <row r="4166" spans="1:21" hidden="1">
      <c r="A4166" s="55" t="str">
        <f t="shared" si="130"/>
        <v>Y0DX0</v>
      </c>
      <c r="B4166" s="55">
        <f>VLOOKUP(J4166,'Mapping-CITI'!A:E,5,0)</f>
        <v>0</v>
      </c>
      <c r="D4166" s="42">
        <v>45016</v>
      </c>
      <c r="E4166" s="42">
        <v>45199</v>
      </c>
      <c r="F4166" t="s">
        <v>1958</v>
      </c>
      <c r="G4166" t="s">
        <v>1731</v>
      </c>
      <c r="H4166">
        <v>2250</v>
      </c>
      <c r="I4166" t="s">
        <v>2774</v>
      </c>
      <c r="J4166">
        <v>211121</v>
      </c>
      <c r="K4166" t="s">
        <v>2252</v>
      </c>
      <c r="L4166">
        <v>-898735</v>
      </c>
      <c r="M4166">
        <v>8492507</v>
      </c>
      <c r="N4166">
        <v>7924714</v>
      </c>
      <c r="O4166">
        <v>-330942</v>
      </c>
      <c r="P4166" t="s">
        <v>607</v>
      </c>
      <c r="Q4166">
        <v>-330942</v>
      </c>
      <c r="R4166">
        <v>8426858</v>
      </c>
      <c r="S4166">
        <v>0</v>
      </c>
      <c r="T4166" t="s">
        <v>1730</v>
      </c>
      <c r="U4166" s="221">
        <f t="shared" si="131"/>
        <v>5.6779299999999998E-2</v>
      </c>
    </row>
    <row r="4167" spans="1:21" hidden="1">
      <c r="A4167" s="55" t="str">
        <f t="shared" si="130"/>
        <v>Y0DX0</v>
      </c>
      <c r="B4167" s="55">
        <f>VLOOKUP(J4167,'Mapping-CITI'!A:E,5,0)</f>
        <v>0</v>
      </c>
      <c r="D4167" s="42">
        <v>45016</v>
      </c>
      <c r="E4167" s="42">
        <v>45199</v>
      </c>
      <c r="F4167" t="s">
        <v>1958</v>
      </c>
      <c r="G4167" t="s">
        <v>1731</v>
      </c>
      <c r="H4167">
        <v>2220</v>
      </c>
      <c r="I4167" t="s">
        <v>2775</v>
      </c>
      <c r="J4167">
        <v>211126</v>
      </c>
      <c r="K4167" t="s">
        <v>2254</v>
      </c>
      <c r="L4167">
        <v>-47269</v>
      </c>
      <c r="M4167">
        <v>0</v>
      </c>
      <c r="N4167">
        <v>0</v>
      </c>
      <c r="O4167">
        <v>-47269</v>
      </c>
      <c r="P4167" t="s">
        <v>607</v>
      </c>
      <c r="Q4167">
        <v>-47269</v>
      </c>
      <c r="R4167">
        <v>0</v>
      </c>
      <c r="S4167">
        <v>0</v>
      </c>
      <c r="T4167" t="s">
        <v>1730</v>
      </c>
      <c r="U4167" s="221">
        <f t="shared" si="131"/>
        <v>0</v>
      </c>
    </row>
    <row r="4168" spans="1:21" hidden="1">
      <c r="A4168" s="55" t="str">
        <f t="shared" si="130"/>
        <v>Y0DX0</v>
      </c>
      <c r="B4168" s="55">
        <f>VLOOKUP(J4168,'Mapping-CITI'!A:E,5,0)</f>
        <v>0</v>
      </c>
      <c r="D4168" s="42">
        <v>45016</v>
      </c>
      <c r="E4168" s="42">
        <v>45199</v>
      </c>
      <c r="F4168" t="s">
        <v>1958</v>
      </c>
      <c r="G4168" t="s">
        <v>1731</v>
      </c>
      <c r="H4168">
        <v>2250</v>
      </c>
      <c r="I4168" t="s">
        <v>2774</v>
      </c>
      <c r="J4168">
        <v>211172</v>
      </c>
      <c r="K4168" t="s">
        <v>2262</v>
      </c>
      <c r="L4168">
        <v>-3100307.41</v>
      </c>
      <c r="M4168">
        <v>5289563.8600000003</v>
      </c>
      <c r="N4168">
        <v>4683936</v>
      </c>
      <c r="O4168">
        <v>-2494679.5499999998</v>
      </c>
      <c r="P4168" t="s">
        <v>607</v>
      </c>
      <c r="Q4168">
        <v>-2494679.5499999998</v>
      </c>
      <c r="R4168">
        <v>5289563.8600000003</v>
      </c>
      <c r="S4168">
        <v>229903.29</v>
      </c>
      <c r="T4168" t="s">
        <v>1730</v>
      </c>
      <c r="U4168" s="221">
        <f t="shared" si="131"/>
        <v>6.0562786000000035E-2</v>
      </c>
    </row>
    <row r="4169" spans="1:21" hidden="1">
      <c r="A4169" s="55" t="str">
        <f t="shared" si="130"/>
        <v>Y0DX0</v>
      </c>
      <c r="B4169" s="55">
        <f>VLOOKUP(J4169,'Mapping-CITI'!A:E,5,0)</f>
        <v>0</v>
      </c>
      <c r="D4169" s="42">
        <v>45016</v>
      </c>
      <c r="E4169" s="42">
        <v>45199</v>
      </c>
      <c r="F4169" t="s">
        <v>1958</v>
      </c>
      <c r="G4169" t="s">
        <v>1731</v>
      </c>
      <c r="H4169">
        <v>2250</v>
      </c>
      <c r="I4169" t="s">
        <v>2774</v>
      </c>
      <c r="J4169">
        <v>211632</v>
      </c>
      <c r="K4169" t="s">
        <v>2543</v>
      </c>
      <c r="L4169">
        <v>21.62</v>
      </c>
      <c r="M4169">
        <v>51298.73</v>
      </c>
      <c r="N4169">
        <v>101085.13</v>
      </c>
      <c r="O4169">
        <v>-49764.78</v>
      </c>
      <c r="P4169" t="s">
        <v>607</v>
      </c>
      <c r="Q4169">
        <v>-49764.78</v>
      </c>
      <c r="R4169">
        <v>51298.73</v>
      </c>
      <c r="S4169">
        <v>101085.13</v>
      </c>
      <c r="T4169" t="s">
        <v>1730</v>
      </c>
      <c r="U4169" s="221">
        <f t="shared" si="131"/>
        <v>-4.9786400000000003E-3</v>
      </c>
    </row>
    <row r="4170" spans="1:21" hidden="1">
      <c r="A4170" s="55" t="str">
        <f t="shared" si="130"/>
        <v>Y0DX0</v>
      </c>
      <c r="B4170" s="55">
        <f>VLOOKUP(J4170,'Mapping-CITI'!A:E,5,0)</f>
        <v>0</v>
      </c>
      <c r="D4170" s="42">
        <v>45016</v>
      </c>
      <c r="E4170" s="42">
        <v>45199</v>
      </c>
      <c r="F4170" t="s">
        <v>1958</v>
      </c>
      <c r="G4170" t="s">
        <v>1731</v>
      </c>
      <c r="H4170">
        <v>2220</v>
      </c>
      <c r="I4170" t="s">
        <v>2775</v>
      </c>
      <c r="J4170">
        <v>260118</v>
      </c>
      <c r="K4170" t="s">
        <v>2275</v>
      </c>
      <c r="L4170">
        <v>0</v>
      </c>
      <c r="M4170">
        <v>21287417412.200001</v>
      </c>
      <c r="N4170">
        <v>21287417412.200001</v>
      </c>
      <c r="O4170">
        <v>0</v>
      </c>
      <c r="P4170" t="s">
        <v>607</v>
      </c>
      <c r="Q4170">
        <v>0</v>
      </c>
      <c r="R4170">
        <v>0</v>
      </c>
      <c r="S4170">
        <v>0</v>
      </c>
      <c r="T4170" t="s">
        <v>1730</v>
      </c>
      <c r="U4170" s="221">
        <f t="shared" si="131"/>
        <v>0</v>
      </c>
    </row>
    <row r="4171" spans="1:21" hidden="1">
      <c r="A4171" s="55" t="str">
        <f t="shared" si="130"/>
        <v>Y0DX0</v>
      </c>
      <c r="B4171" s="55">
        <f>VLOOKUP(J4171,'Mapping-CITI'!A:E,5,0)</f>
        <v>0</v>
      </c>
      <c r="D4171" s="42">
        <v>45016</v>
      </c>
      <c r="E4171" s="42">
        <v>45199</v>
      </c>
      <c r="F4171" t="s">
        <v>1958</v>
      </c>
      <c r="G4171" t="s">
        <v>1731</v>
      </c>
      <c r="H4171">
        <v>2220</v>
      </c>
      <c r="I4171" t="s">
        <v>2775</v>
      </c>
      <c r="J4171">
        <v>260124</v>
      </c>
      <c r="K4171" t="s">
        <v>2279</v>
      </c>
      <c r="L4171">
        <v>-2880117000</v>
      </c>
      <c r="M4171">
        <v>9745030041.6700001</v>
      </c>
      <c r="N4171">
        <v>6864913041.6700001</v>
      </c>
      <c r="O4171">
        <v>0</v>
      </c>
      <c r="P4171" t="s">
        <v>607</v>
      </c>
      <c r="Q4171">
        <v>0</v>
      </c>
      <c r="R4171">
        <v>0</v>
      </c>
      <c r="S4171">
        <v>0</v>
      </c>
      <c r="T4171" t="s">
        <v>1730</v>
      </c>
      <c r="U4171" s="221">
        <f t="shared" si="131"/>
        <v>288.01170000000002</v>
      </c>
    </row>
    <row r="4172" spans="1:21" hidden="1">
      <c r="A4172" s="55" t="str">
        <f t="shared" si="130"/>
        <v>Y0DX0</v>
      </c>
      <c r="B4172" s="55">
        <f>VLOOKUP(J4172,'Mapping-CITI'!A:E,5,0)</f>
        <v>0</v>
      </c>
      <c r="D4172" s="42">
        <v>45016</v>
      </c>
      <c r="E4172" s="42">
        <v>45199</v>
      </c>
      <c r="F4172" t="s">
        <v>1958</v>
      </c>
      <c r="G4172" t="s">
        <v>1731</v>
      </c>
      <c r="H4172">
        <v>2220</v>
      </c>
      <c r="I4172" t="s">
        <v>2775</v>
      </c>
      <c r="J4172">
        <v>260127</v>
      </c>
      <c r="K4172" t="s">
        <v>2638</v>
      </c>
      <c r="L4172">
        <v>-467346969.49000001</v>
      </c>
      <c r="M4172">
        <v>467346969.49000001</v>
      </c>
      <c r="N4172">
        <v>0</v>
      </c>
      <c r="O4172">
        <v>0</v>
      </c>
      <c r="P4172" t="s">
        <v>607</v>
      </c>
      <c r="Q4172">
        <v>0</v>
      </c>
      <c r="R4172">
        <v>467346969.49000001</v>
      </c>
      <c r="S4172">
        <v>0</v>
      </c>
      <c r="T4172" t="s">
        <v>1730</v>
      </c>
      <c r="U4172" s="221">
        <f t="shared" si="131"/>
        <v>46.734696949000003</v>
      </c>
    </row>
    <row r="4173" spans="1:21" hidden="1">
      <c r="A4173" s="55" t="str">
        <f t="shared" si="130"/>
        <v>Y0DX0</v>
      </c>
      <c r="B4173" s="55">
        <f>VLOOKUP(J4173,'Mapping-CITI'!A:E,5,0)</f>
        <v>0</v>
      </c>
      <c r="D4173" s="42">
        <v>45016</v>
      </c>
      <c r="E4173" s="42">
        <v>45199</v>
      </c>
      <c r="F4173" t="s">
        <v>1958</v>
      </c>
      <c r="G4173" t="s">
        <v>1731</v>
      </c>
      <c r="H4173">
        <v>2240</v>
      </c>
      <c r="I4173" t="s">
        <v>2795</v>
      </c>
      <c r="J4173">
        <v>260202</v>
      </c>
      <c r="K4173" t="s">
        <v>2281</v>
      </c>
      <c r="L4173">
        <v>0</v>
      </c>
      <c r="M4173">
        <v>1226521578.9100001</v>
      </c>
      <c r="N4173">
        <v>1226521578.9100001</v>
      </c>
      <c r="O4173">
        <v>0</v>
      </c>
      <c r="P4173" t="s">
        <v>607</v>
      </c>
      <c r="Q4173">
        <v>0</v>
      </c>
      <c r="R4173">
        <v>0</v>
      </c>
      <c r="S4173">
        <v>0</v>
      </c>
      <c r="T4173" t="s">
        <v>1730</v>
      </c>
      <c r="U4173" s="221">
        <f t="shared" si="131"/>
        <v>0</v>
      </c>
    </row>
    <row r="4174" spans="1:21" hidden="1">
      <c r="A4174" s="55" t="str">
        <f t="shared" si="130"/>
        <v>Y0DX0</v>
      </c>
      <c r="B4174" s="55">
        <f>VLOOKUP(J4174,'Mapping-CITI'!A:E,5,0)</f>
        <v>0</v>
      </c>
      <c r="D4174" s="42">
        <v>45016</v>
      </c>
      <c r="E4174" s="42">
        <v>45199</v>
      </c>
      <c r="F4174" t="s">
        <v>1958</v>
      </c>
      <c r="G4174" t="s">
        <v>1731</v>
      </c>
      <c r="H4174">
        <v>2240</v>
      </c>
      <c r="I4174" t="s">
        <v>2795</v>
      </c>
      <c r="J4174">
        <v>260221</v>
      </c>
      <c r="K4174" t="s">
        <v>2282</v>
      </c>
      <c r="L4174">
        <v>-0.37</v>
      </c>
      <c r="M4174">
        <v>494738737.32999998</v>
      </c>
      <c r="N4174">
        <v>494738737.32999998</v>
      </c>
      <c r="O4174">
        <v>-0.37</v>
      </c>
      <c r="P4174" t="s">
        <v>607</v>
      </c>
      <c r="Q4174">
        <v>-0.37</v>
      </c>
      <c r="R4174">
        <v>494738737.32999998</v>
      </c>
      <c r="S4174">
        <v>0</v>
      </c>
      <c r="T4174" t="s">
        <v>1730</v>
      </c>
      <c r="U4174" s="221">
        <f t="shared" si="131"/>
        <v>0</v>
      </c>
    </row>
    <row r="4175" spans="1:21" hidden="1">
      <c r="A4175" s="55" t="str">
        <f t="shared" si="130"/>
        <v>Y0DX0</v>
      </c>
      <c r="B4175" s="55">
        <f>VLOOKUP(J4175,'Mapping-CITI'!A:E,5,0)</f>
        <v>0</v>
      </c>
      <c r="D4175" s="42">
        <v>45016</v>
      </c>
      <c r="E4175" s="42">
        <v>45199</v>
      </c>
      <c r="F4175" t="s">
        <v>1958</v>
      </c>
      <c r="G4175" t="s">
        <v>1731</v>
      </c>
      <c r="H4175">
        <v>2240</v>
      </c>
      <c r="I4175" t="s">
        <v>2795</v>
      </c>
      <c r="J4175">
        <v>260222</v>
      </c>
      <c r="K4175" t="s">
        <v>2283</v>
      </c>
      <c r="L4175">
        <v>0</v>
      </c>
      <c r="M4175">
        <v>729858993.61000001</v>
      </c>
      <c r="N4175">
        <v>731707841.58000004</v>
      </c>
      <c r="O4175">
        <v>-1848847.97</v>
      </c>
      <c r="P4175" t="s">
        <v>607</v>
      </c>
      <c r="Q4175">
        <v>-1848847.97</v>
      </c>
      <c r="R4175">
        <v>726166820.64999998</v>
      </c>
      <c r="S4175">
        <v>0</v>
      </c>
      <c r="T4175" t="s">
        <v>1730</v>
      </c>
      <c r="U4175" s="221">
        <f t="shared" si="131"/>
        <v>-0.18488479700000285</v>
      </c>
    </row>
    <row r="4176" spans="1:21" hidden="1">
      <c r="A4176" s="55" t="str">
        <f t="shared" si="130"/>
        <v>Y0DX0</v>
      </c>
      <c r="B4176" s="55">
        <f>VLOOKUP(J4176,'Mapping-CITI'!A:E,5,0)</f>
        <v>0</v>
      </c>
      <c r="D4176" s="42">
        <v>45016</v>
      </c>
      <c r="E4176" s="42">
        <v>45199</v>
      </c>
      <c r="F4176" t="s">
        <v>1958</v>
      </c>
      <c r="G4176" t="s">
        <v>1731</v>
      </c>
      <c r="H4176">
        <v>2250</v>
      </c>
      <c r="I4176" t="s">
        <v>2774</v>
      </c>
      <c r="J4176">
        <v>260836</v>
      </c>
      <c r="K4176" t="s">
        <v>2705</v>
      </c>
      <c r="L4176">
        <v>-206402.82</v>
      </c>
      <c r="M4176">
        <v>2017910.58</v>
      </c>
      <c r="N4176">
        <v>2053718.69</v>
      </c>
      <c r="O4176">
        <v>-242210.93</v>
      </c>
      <c r="P4176" t="s">
        <v>607</v>
      </c>
      <c r="Q4176">
        <v>-242210.93</v>
      </c>
      <c r="R4176">
        <v>2017550.74</v>
      </c>
      <c r="S4176">
        <v>550468.68000000005</v>
      </c>
      <c r="T4176" t="s">
        <v>1730</v>
      </c>
      <c r="U4176" s="221">
        <f t="shared" si="131"/>
        <v>-3.5808109999999871E-3</v>
      </c>
    </row>
    <row r="4177" spans="1:21" hidden="1">
      <c r="A4177" s="55" t="str">
        <f t="shared" si="130"/>
        <v>Y0DX0</v>
      </c>
      <c r="B4177" s="55">
        <f>VLOOKUP(J4177,'Mapping-CITI'!A:E,5,0)</f>
        <v>0</v>
      </c>
      <c r="D4177" s="42">
        <v>45016</v>
      </c>
      <c r="E4177" s="42">
        <v>45199</v>
      </c>
      <c r="F4177" t="s">
        <v>1958</v>
      </c>
      <c r="G4177" t="s">
        <v>1731</v>
      </c>
      <c r="H4177">
        <v>2250</v>
      </c>
      <c r="I4177" t="s">
        <v>2774</v>
      </c>
      <c r="J4177">
        <v>260837</v>
      </c>
      <c r="K4177" t="s">
        <v>2706</v>
      </c>
      <c r="L4177">
        <v>-206402.82</v>
      </c>
      <c r="M4177">
        <v>2017910.58</v>
      </c>
      <c r="N4177">
        <v>2053718.69</v>
      </c>
      <c r="O4177">
        <v>-242210.93</v>
      </c>
      <c r="P4177" t="s">
        <v>607</v>
      </c>
      <c r="Q4177">
        <v>-242210.93</v>
      </c>
      <c r="R4177">
        <v>2017550.74</v>
      </c>
      <c r="S4177">
        <v>550468.68000000005</v>
      </c>
      <c r="T4177" t="s">
        <v>1730</v>
      </c>
      <c r="U4177" s="221">
        <f t="shared" si="131"/>
        <v>-3.5808109999999871E-3</v>
      </c>
    </row>
    <row r="4178" spans="1:21" hidden="1">
      <c r="A4178" s="55" t="str">
        <f t="shared" si="130"/>
        <v>Y0DXIgnore</v>
      </c>
      <c r="B4178" s="55" t="str">
        <f>VLOOKUP(J4178,'Mapping-CITI'!A:E,5,0)</f>
        <v>Ignore</v>
      </c>
      <c r="D4178" s="42">
        <v>45016</v>
      </c>
      <c r="E4178" s="42">
        <v>45199</v>
      </c>
      <c r="F4178" t="s">
        <v>1958</v>
      </c>
      <c r="G4178" t="s">
        <v>1731</v>
      </c>
      <c r="H4178">
        <v>2250</v>
      </c>
      <c r="I4178" t="s">
        <v>2774</v>
      </c>
      <c r="J4178">
        <v>260911</v>
      </c>
      <c r="K4178" t="s">
        <v>4267</v>
      </c>
      <c r="L4178">
        <v>0</v>
      </c>
      <c r="M4178">
        <v>2566.7199999999998</v>
      </c>
      <c r="N4178">
        <v>2566.7199999999998</v>
      </c>
      <c r="O4178">
        <v>0</v>
      </c>
      <c r="P4178" t="s">
        <v>607</v>
      </c>
      <c r="Q4178">
        <v>0</v>
      </c>
      <c r="R4178">
        <v>2566.7199999999998</v>
      </c>
      <c r="S4178">
        <v>2566.7199999999998</v>
      </c>
      <c r="T4178" t="s">
        <v>1730</v>
      </c>
      <c r="U4178" s="221">
        <f t="shared" si="131"/>
        <v>0</v>
      </c>
    </row>
    <row r="4179" spans="1:21" hidden="1">
      <c r="A4179" s="55" t="str">
        <f t="shared" si="130"/>
        <v>Y0DX0</v>
      </c>
      <c r="B4179" s="55">
        <f>VLOOKUP(J4179,'Mapping-CITI'!A:E,5,0)</f>
        <v>0</v>
      </c>
      <c r="D4179" s="42">
        <v>45016</v>
      </c>
      <c r="E4179" s="42">
        <v>45199</v>
      </c>
      <c r="F4179" t="s">
        <v>1958</v>
      </c>
      <c r="G4179" t="s">
        <v>1731</v>
      </c>
      <c r="H4179">
        <v>2250</v>
      </c>
      <c r="I4179" t="s">
        <v>2774</v>
      </c>
      <c r="J4179">
        <v>260942</v>
      </c>
      <c r="K4179" t="s">
        <v>2292</v>
      </c>
      <c r="L4179">
        <v>-300</v>
      </c>
      <c r="M4179">
        <v>400</v>
      </c>
      <c r="N4179">
        <v>100</v>
      </c>
      <c r="O4179">
        <v>0</v>
      </c>
      <c r="P4179" t="s">
        <v>607</v>
      </c>
      <c r="Q4179">
        <v>0</v>
      </c>
      <c r="R4179">
        <v>400</v>
      </c>
      <c r="S4179">
        <v>0</v>
      </c>
      <c r="T4179" t="s">
        <v>1730</v>
      </c>
      <c r="U4179" s="221">
        <f t="shared" si="131"/>
        <v>3.0000000000000001E-5</v>
      </c>
    </row>
    <row r="4180" spans="1:21" hidden="1">
      <c r="A4180" s="55" t="str">
        <f t="shared" si="130"/>
        <v>Y0DX0</v>
      </c>
      <c r="B4180" s="55">
        <f>VLOOKUP(J4180,'Mapping-CITI'!A:E,5,0)</f>
        <v>0</v>
      </c>
      <c r="D4180" s="42">
        <v>45016</v>
      </c>
      <c r="E4180" s="42">
        <v>45199</v>
      </c>
      <c r="F4180" t="s">
        <v>1958</v>
      </c>
      <c r="G4180" t="s">
        <v>1731</v>
      </c>
      <c r="H4180">
        <v>2220</v>
      </c>
      <c r="I4180" t="s">
        <v>2775</v>
      </c>
      <c r="J4180">
        <v>261026</v>
      </c>
      <c r="K4180" t="s">
        <v>2549</v>
      </c>
      <c r="L4180">
        <v>0</v>
      </c>
      <c r="M4180">
        <v>16995.12</v>
      </c>
      <c r="N4180">
        <v>16995.12</v>
      </c>
      <c r="O4180">
        <v>0</v>
      </c>
      <c r="P4180" t="s">
        <v>607</v>
      </c>
      <c r="Q4180">
        <v>0</v>
      </c>
      <c r="R4180">
        <v>16995.12</v>
      </c>
      <c r="S4180">
        <v>16995.12</v>
      </c>
      <c r="T4180" t="s">
        <v>1730</v>
      </c>
      <c r="U4180" s="221">
        <f t="shared" si="131"/>
        <v>0</v>
      </c>
    </row>
    <row r="4181" spans="1:21" hidden="1">
      <c r="A4181" s="55" t="str">
        <f t="shared" si="130"/>
        <v>Y0DX0</v>
      </c>
      <c r="B4181" s="55">
        <f>VLOOKUP(J4181,'Mapping-CITI'!A:E,5,0)</f>
        <v>0</v>
      </c>
      <c r="D4181" s="42">
        <v>45016</v>
      </c>
      <c r="E4181" s="42">
        <v>45199</v>
      </c>
      <c r="F4181" t="s">
        <v>1958</v>
      </c>
      <c r="G4181" t="s">
        <v>1731</v>
      </c>
      <c r="H4181">
        <v>2220</v>
      </c>
      <c r="I4181" t="s">
        <v>2775</v>
      </c>
      <c r="J4181">
        <v>261037</v>
      </c>
      <c r="K4181" t="s">
        <v>2796</v>
      </c>
      <c r="L4181">
        <v>467352970.04000002</v>
      </c>
      <c r="M4181">
        <v>0</v>
      </c>
      <c r="N4181">
        <v>467346969.49000001</v>
      </c>
      <c r="O4181">
        <v>6000.55</v>
      </c>
      <c r="P4181" t="s">
        <v>607</v>
      </c>
      <c r="Q4181">
        <v>6000.55</v>
      </c>
      <c r="R4181">
        <v>0</v>
      </c>
      <c r="S4181">
        <v>467346969.49000001</v>
      </c>
      <c r="T4181" t="s">
        <v>1730</v>
      </c>
      <c r="U4181" s="221">
        <f t="shared" si="131"/>
        <v>-46.734696949000003</v>
      </c>
    </row>
    <row r="4182" spans="1:21" hidden="1">
      <c r="A4182" s="55" t="str">
        <f t="shared" si="130"/>
        <v>Y0DX0</v>
      </c>
      <c r="B4182" s="55">
        <f>VLOOKUP(J4182,'Mapping-CITI'!A:E,5,0)</f>
        <v>0</v>
      </c>
      <c r="D4182" s="42">
        <v>45016</v>
      </c>
      <c r="E4182" s="42">
        <v>45199</v>
      </c>
      <c r="F4182" t="s">
        <v>1958</v>
      </c>
      <c r="G4182" t="s">
        <v>1731</v>
      </c>
      <c r="H4182">
        <v>2150</v>
      </c>
      <c r="I4182" t="s">
        <v>2797</v>
      </c>
      <c r="J4182">
        <v>281101</v>
      </c>
      <c r="K4182" t="s">
        <v>2296</v>
      </c>
      <c r="L4182">
        <v>-7804163.0099999998</v>
      </c>
      <c r="M4182">
        <v>0</v>
      </c>
      <c r="N4182">
        <v>0</v>
      </c>
      <c r="O4182">
        <v>-977577470.44000006</v>
      </c>
      <c r="P4182" t="s">
        <v>607</v>
      </c>
      <c r="Q4182">
        <v>-977577470.44000006</v>
      </c>
      <c r="R4182">
        <v>0</v>
      </c>
      <c r="S4182">
        <v>0</v>
      </c>
      <c r="T4182" t="s">
        <v>1730</v>
      </c>
      <c r="U4182" s="221">
        <f t="shared" si="131"/>
        <v>0</v>
      </c>
    </row>
    <row r="4183" spans="1:21" hidden="1">
      <c r="A4183" s="55" t="str">
        <f t="shared" si="130"/>
        <v>Y0DX0</v>
      </c>
      <c r="B4183" s="55">
        <f>VLOOKUP(J4183,'Mapping-CITI'!A:E,5,0)</f>
        <v>0</v>
      </c>
      <c r="D4183" s="42">
        <v>45016</v>
      </c>
      <c r="E4183" s="42">
        <v>45199</v>
      </c>
      <c r="F4183" t="s">
        <v>1958</v>
      </c>
      <c r="G4183" t="s">
        <v>1731</v>
      </c>
      <c r="H4183">
        <v>2150</v>
      </c>
      <c r="I4183" t="s">
        <v>2797</v>
      </c>
      <c r="J4183">
        <v>281102</v>
      </c>
      <c r="K4183" t="s">
        <v>2544</v>
      </c>
      <c r="L4183">
        <v>0</v>
      </c>
      <c r="M4183">
        <v>0</v>
      </c>
      <c r="N4183">
        <v>0</v>
      </c>
      <c r="O4183">
        <v>184688525.05000001</v>
      </c>
      <c r="P4183" t="s">
        <v>607</v>
      </c>
      <c r="Q4183">
        <v>184688525.05000001</v>
      </c>
      <c r="R4183">
        <v>0</v>
      </c>
      <c r="S4183">
        <v>0</v>
      </c>
      <c r="T4183" t="s">
        <v>1730</v>
      </c>
      <c r="U4183" s="221">
        <f t="shared" si="131"/>
        <v>0</v>
      </c>
    </row>
    <row r="4184" spans="1:21" hidden="1">
      <c r="A4184" s="55" t="str">
        <f t="shared" si="130"/>
        <v>Y0DX0</v>
      </c>
      <c r="B4184" s="55">
        <f>VLOOKUP(J4184,'Mapping-CITI'!A:E,5,0)</f>
        <v>0</v>
      </c>
      <c r="D4184" s="42">
        <v>45016</v>
      </c>
      <c r="E4184" s="42">
        <v>45199</v>
      </c>
      <c r="F4184" t="s">
        <v>1958</v>
      </c>
      <c r="G4184" t="s">
        <v>1731</v>
      </c>
      <c r="H4184">
        <v>2150</v>
      </c>
      <c r="I4184" t="s">
        <v>2797</v>
      </c>
      <c r="J4184">
        <v>281137</v>
      </c>
      <c r="K4184" t="s">
        <v>2302</v>
      </c>
      <c r="L4184">
        <v>-163581.99</v>
      </c>
      <c r="M4184">
        <v>799566.8</v>
      </c>
      <c r="N4184">
        <v>391317.5</v>
      </c>
      <c r="O4184">
        <v>244667.31</v>
      </c>
      <c r="P4184" t="s">
        <v>607</v>
      </c>
      <c r="Q4184">
        <v>244667.31</v>
      </c>
      <c r="R4184">
        <v>0</v>
      </c>
      <c r="S4184">
        <v>0</v>
      </c>
      <c r="T4184" t="s">
        <v>1730</v>
      </c>
      <c r="U4184" s="221">
        <f t="shared" si="131"/>
        <v>4.0824930000000002E-2</v>
      </c>
    </row>
    <row r="4185" spans="1:21" hidden="1">
      <c r="A4185" s="55" t="str">
        <f t="shared" si="130"/>
        <v>Y0DX0</v>
      </c>
      <c r="B4185" s="55">
        <f>VLOOKUP(J4185,'Mapping-CITI'!A:E,5,0)</f>
        <v>0</v>
      </c>
      <c r="D4185" s="42">
        <v>45016</v>
      </c>
      <c r="E4185" s="42">
        <v>45199</v>
      </c>
      <c r="F4185" t="s">
        <v>1958</v>
      </c>
      <c r="G4185" t="s">
        <v>1731</v>
      </c>
      <c r="H4185">
        <v>2150</v>
      </c>
      <c r="I4185" t="s">
        <v>2797</v>
      </c>
      <c r="J4185">
        <v>281138</v>
      </c>
      <c r="K4185" t="s">
        <v>2303</v>
      </c>
      <c r="L4185">
        <v>1852561.03</v>
      </c>
      <c r="M4185">
        <v>64725751.270000003</v>
      </c>
      <c r="N4185">
        <v>19768385.059999999</v>
      </c>
      <c r="O4185">
        <v>46809927.240000002</v>
      </c>
      <c r="P4185" t="s">
        <v>607</v>
      </c>
      <c r="Q4185">
        <v>46809927.240000002</v>
      </c>
      <c r="R4185">
        <v>0</v>
      </c>
      <c r="S4185">
        <v>0</v>
      </c>
      <c r="T4185" t="s">
        <v>1730</v>
      </c>
      <c r="U4185" s="221">
        <f t="shared" si="131"/>
        <v>4.4957366210000007</v>
      </c>
    </row>
    <row r="4186" spans="1:21" hidden="1">
      <c r="A4186" s="55" t="str">
        <f t="shared" si="130"/>
        <v>Y0DX0</v>
      </c>
      <c r="B4186" s="55">
        <f>VLOOKUP(J4186,'Mapping-CITI'!A:E,5,0)</f>
        <v>0</v>
      </c>
      <c r="D4186" s="42">
        <v>45016</v>
      </c>
      <c r="E4186" s="42">
        <v>45199</v>
      </c>
      <c r="F4186" t="s">
        <v>1958</v>
      </c>
      <c r="G4186" t="s">
        <v>1731</v>
      </c>
      <c r="H4186">
        <v>2250</v>
      </c>
      <c r="I4186" t="s">
        <v>2774</v>
      </c>
      <c r="J4186">
        <v>281212</v>
      </c>
      <c r="K4186" t="s">
        <v>2314</v>
      </c>
      <c r="L4186">
        <v>-152934.91</v>
      </c>
      <c r="M4186">
        <v>1087037.1200000001</v>
      </c>
      <c r="N4186">
        <v>1113564.04</v>
      </c>
      <c r="O4186">
        <v>-179461.83</v>
      </c>
      <c r="P4186" t="s">
        <v>607</v>
      </c>
      <c r="Q4186">
        <v>-179461.83</v>
      </c>
      <c r="R4186">
        <v>1087037.1200000001</v>
      </c>
      <c r="S4186">
        <v>0</v>
      </c>
      <c r="T4186" t="s">
        <v>1730</v>
      </c>
      <c r="U4186" s="221">
        <f t="shared" si="131"/>
        <v>-2.6526919999999925E-3</v>
      </c>
    </row>
    <row r="4187" spans="1:21" hidden="1">
      <c r="A4187" s="55" t="str">
        <f t="shared" si="130"/>
        <v>Y0DX0</v>
      </c>
      <c r="B4187" s="55">
        <f>VLOOKUP(J4187,'Mapping-CITI'!A:E,5,0)</f>
        <v>0</v>
      </c>
      <c r="D4187" s="42">
        <v>45016</v>
      </c>
      <c r="E4187" s="42">
        <v>45199</v>
      </c>
      <c r="F4187" t="s">
        <v>1958</v>
      </c>
      <c r="G4187" t="s">
        <v>1731</v>
      </c>
      <c r="H4187">
        <v>2250</v>
      </c>
      <c r="I4187" t="s">
        <v>2774</v>
      </c>
      <c r="J4187">
        <v>281276</v>
      </c>
      <c r="K4187" t="s">
        <v>2330</v>
      </c>
      <c r="L4187">
        <v>0</v>
      </c>
      <c r="M4187">
        <v>0.11</v>
      </c>
      <c r="N4187">
        <v>0</v>
      </c>
      <c r="O4187">
        <v>0.11</v>
      </c>
      <c r="P4187" t="s">
        <v>607</v>
      </c>
      <c r="Q4187">
        <v>0.11</v>
      </c>
      <c r="R4187">
        <v>0.11</v>
      </c>
      <c r="S4187">
        <v>0</v>
      </c>
      <c r="T4187" t="s">
        <v>1730</v>
      </c>
      <c r="U4187" s="221">
        <f t="shared" si="131"/>
        <v>1.0999999999999999E-8</v>
      </c>
    </row>
    <row r="4188" spans="1:21" hidden="1">
      <c r="A4188" s="55" t="str">
        <f t="shared" si="130"/>
        <v>Y0DX0</v>
      </c>
      <c r="B4188" s="55">
        <f>VLOOKUP(J4188,'Mapping-CITI'!A:E,5,0)</f>
        <v>0</v>
      </c>
      <c r="D4188" s="42">
        <v>45016</v>
      </c>
      <c r="E4188" s="42">
        <v>45199</v>
      </c>
      <c r="F4188" t="s">
        <v>1958</v>
      </c>
      <c r="G4188" t="s">
        <v>1731</v>
      </c>
      <c r="H4188">
        <v>2150</v>
      </c>
      <c r="I4188" t="s">
        <v>2797</v>
      </c>
      <c r="J4188">
        <v>281290</v>
      </c>
      <c r="K4188" t="s">
        <v>2550</v>
      </c>
      <c r="L4188">
        <v>-1920.3</v>
      </c>
      <c r="M4188">
        <v>7316.09</v>
      </c>
      <c r="N4188">
        <v>54626.01</v>
      </c>
      <c r="O4188">
        <v>-49230.22</v>
      </c>
      <c r="P4188" t="s">
        <v>607</v>
      </c>
      <c r="Q4188">
        <v>-49230.22</v>
      </c>
      <c r="R4188">
        <v>0</v>
      </c>
      <c r="S4188">
        <v>0</v>
      </c>
      <c r="T4188" t="s">
        <v>1730</v>
      </c>
      <c r="U4188" s="221">
        <f t="shared" si="131"/>
        <v>-4.7309919999999998E-3</v>
      </c>
    </row>
    <row r="4189" spans="1:21" hidden="1">
      <c r="A4189" s="55" t="str">
        <f t="shared" si="130"/>
        <v>Y0DX0</v>
      </c>
      <c r="B4189" s="55">
        <f>VLOOKUP(J4189,'Mapping-CITI'!A:E,5,0)</f>
        <v>0</v>
      </c>
      <c r="D4189" s="42">
        <v>45016</v>
      </c>
      <c r="E4189" s="42">
        <v>45199</v>
      </c>
      <c r="F4189" t="s">
        <v>1958</v>
      </c>
      <c r="G4189" t="s">
        <v>1731</v>
      </c>
      <c r="H4189">
        <v>2150</v>
      </c>
      <c r="I4189" t="s">
        <v>2797</v>
      </c>
      <c r="J4189">
        <v>281292</v>
      </c>
      <c r="K4189" t="s">
        <v>2551</v>
      </c>
      <c r="L4189">
        <v>-99308967.319999993</v>
      </c>
      <c r="M4189">
        <v>10546402.09</v>
      </c>
      <c r="N4189">
        <v>17755626.84</v>
      </c>
      <c r="O4189">
        <v>-106518192.06999999</v>
      </c>
      <c r="P4189" t="s">
        <v>607</v>
      </c>
      <c r="Q4189">
        <v>-106518192.06999999</v>
      </c>
      <c r="R4189">
        <v>0</v>
      </c>
      <c r="S4189">
        <v>0</v>
      </c>
      <c r="T4189" t="s">
        <v>1730</v>
      </c>
      <c r="U4189" s="221">
        <f t="shared" si="131"/>
        <v>-0.72092247499999995</v>
      </c>
    </row>
    <row r="4190" spans="1:21" hidden="1">
      <c r="A4190" s="55" t="str">
        <f t="shared" si="130"/>
        <v>Y0DX5.3</v>
      </c>
      <c r="B4190" s="55">
        <f>VLOOKUP(J4190,'Mapping-CITI'!A:E,5,0)</f>
        <v>5.3</v>
      </c>
      <c r="D4190" s="42">
        <v>45016</v>
      </c>
      <c r="E4190" s="42">
        <v>45199</v>
      </c>
      <c r="F4190" t="s">
        <v>1958</v>
      </c>
      <c r="G4190" t="s">
        <v>1731</v>
      </c>
      <c r="H4190">
        <v>5140</v>
      </c>
      <c r="I4190" t="s">
        <v>2798</v>
      </c>
      <c r="J4190">
        <v>301232</v>
      </c>
      <c r="K4190" t="s">
        <v>2341</v>
      </c>
      <c r="L4190">
        <v>-5566209.5199999996</v>
      </c>
      <c r="M4190">
        <v>0</v>
      </c>
      <c r="N4190">
        <v>28347974.219999999</v>
      </c>
      <c r="O4190">
        <v>-28347974.219999999</v>
      </c>
      <c r="P4190" t="s">
        <v>607</v>
      </c>
      <c r="Q4190">
        <v>-28347974.219999999</v>
      </c>
      <c r="R4190">
        <v>0</v>
      </c>
      <c r="S4190">
        <v>0</v>
      </c>
      <c r="T4190" t="s">
        <v>1730</v>
      </c>
      <c r="U4190" s="221">
        <f t="shared" si="131"/>
        <v>-2.8347974219999998</v>
      </c>
    </row>
    <row r="4191" spans="1:21" hidden="1">
      <c r="A4191" s="55" t="str">
        <f t="shared" si="130"/>
        <v>Y0DX5.2</v>
      </c>
      <c r="B4191" s="55">
        <f>VLOOKUP(J4191,'Mapping-CITI'!A:E,5,0)</f>
        <v>5.2</v>
      </c>
      <c r="D4191" s="42">
        <v>45016</v>
      </c>
      <c r="E4191" s="42">
        <v>45199</v>
      </c>
      <c r="F4191" t="s">
        <v>1958</v>
      </c>
      <c r="G4191" t="s">
        <v>1731</v>
      </c>
      <c r="H4191">
        <v>5120</v>
      </c>
      <c r="I4191" t="s">
        <v>2799</v>
      </c>
      <c r="J4191">
        <v>301600</v>
      </c>
      <c r="K4191" t="s">
        <v>2701</v>
      </c>
      <c r="L4191">
        <v>-148185.23000000001</v>
      </c>
      <c r="M4191">
        <v>0</v>
      </c>
      <c r="N4191">
        <v>0</v>
      </c>
      <c r="O4191">
        <v>0</v>
      </c>
      <c r="P4191" t="s">
        <v>607</v>
      </c>
      <c r="Q4191">
        <v>0</v>
      </c>
      <c r="R4191">
        <v>0</v>
      </c>
      <c r="S4191">
        <v>0</v>
      </c>
      <c r="T4191" t="s">
        <v>1730</v>
      </c>
      <c r="U4191" s="221">
        <f t="shared" si="131"/>
        <v>0</v>
      </c>
    </row>
    <row r="4192" spans="1:21" hidden="1">
      <c r="A4192" s="55" t="str">
        <f t="shared" si="130"/>
        <v>Y0DX5.2</v>
      </c>
      <c r="B4192" s="55">
        <f>VLOOKUP(J4192,'Mapping-CITI'!A:E,5,0)</f>
        <v>5.2</v>
      </c>
      <c r="D4192" s="42">
        <v>45016</v>
      </c>
      <c r="E4192" s="42">
        <v>45199</v>
      </c>
      <c r="F4192" t="s">
        <v>1958</v>
      </c>
      <c r="G4192" t="s">
        <v>1731</v>
      </c>
      <c r="H4192">
        <v>5110</v>
      </c>
      <c r="I4192" t="s">
        <v>2776</v>
      </c>
      <c r="J4192">
        <v>304209</v>
      </c>
      <c r="K4192" t="s">
        <v>2350</v>
      </c>
      <c r="L4192">
        <v>-1285603223.79</v>
      </c>
      <c r="M4192">
        <v>67483391.670000002</v>
      </c>
      <c r="N4192">
        <v>873758280.51999998</v>
      </c>
      <c r="O4192">
        <v>-806274888.85000002</v>
      </c>
      <c r="P4192" t="s">
        <v>607</v>
      </c>
      <c r="Q4192">
        <v>-806274888.85000002</v>
      </c>
      <c r="R4192">
        <v>0</v>
      </c>
      <c r="S4192">
        <v>0</v>
      </c>
      <c r="T4192" t="s">
        <v>1730</v>
      </c>
      <c r="U4192" s="221">
        <f t="shared" si="131"/>
        <v>-80.627488885000005</v>
      </c>
    </row>
    <row r="4193" spans="1:21" hidden="1">
      <c r="A4193" s="55" t="str">
        <f t="shared" si="130"/>
        <v>Y0DX5.2</v>
      </c>
      <c r="B4193" s="55">
        <f>VLOOKUP(J4193,'Mapping-CITI'!A:E,5,0)</f>
        <v>5.2</v>
      </c>
      <c r="D4193" s="42">
        <v>45016</v>
      </c>
      <c r="E4193" s="42">
        <v>45199</v>
      </c>
      <c r="F4193" t="s">
        <v>1958</v>
      </c>
      <c r="G4193" t="s">
        <v>1731</v>
      </c>
      <c r="H4193">
        <v>5110</v>
      </c>
      <c r="I4193" t="s">
        <v>2776</v>
      </c>
      <c r="J4193">
        <v>304213</v>
      </c>
      <c r="K4193" t="s">
        <v>2351</v>
      </c>
      <c r="L4193">
        <v>-23485684.239999998</v>
      </c>
      <c r="M4193">
        <v>0</v>
      </c>
      <c r="N4193">
        <v>7147680.0599999996</v>
      </c>
      <c r="O4193">
        <v>-7147680.0599999996</v>
      </c>
      <c r="P4193" t="s">
        <v>607</v>
      </c>
      <c r="Q4193">
        <v>-7147680.0599999996</v>
      </c>
      <c r="R4193">
        <v>0</v>
      </c>
      <c r="S4193">
        <v>0</v>
      </c>
      <c r="T4193" t="s">
        <v>1730</v>
      </c>
      <c r="U4193" s="221">
        <f t="shared" si="131"/>
        <v>-0.71476800600000001</v>
      </c>
    </row>
    <row r="4194" spans="1:21" hidden="1">
      <c r="A4194" s="55" t="str">
        <f t="shared" si="130"/>
        <v>Y0DXIgnore</v>
      </c>
      <c r="B4194" s="55" t="str">
        <f>VLOOKUP(J4194,'Mapping-CITI'!A:E,5,0)</f>
        <v>Ignore</v>
      </c>
      <c r="D4194" s="42">
        <v>45016</v>
      </c>
      <c r="E4194" s="42">
        <v>45199</v>
      </c>
      <c r="F4194" t="s">
        <v>1958</v>
      </c>
      <c r="G4194" t="s">
        <v>1731</v>
      </c>
      <c r="H4194">
        <v>5110</v>
      </c>
      <c r="I4194" t="s">
        <v>2776</v>
      </c>
      <c r="J4194">
        <v>304221</v>
      </c>
      <c r="K4194" t="s">
        <v>2633</v>
      </c>
      <c r="L4194">
        <v>0</v>
      </c>
      <c r="M4194">
        <v>485622</v>
      </c>
      <c r="N4194">
        <v>0</v>
      </c>
      <c r="O4194">
        <v>485622</v>
      </c>
      <c r="P4194" t="s">
        <v>607</v>
      </c>
      <c r="Q4194">
        <v>485622</v>
      </c>
      <c r="R4194">
        <v>0</v>
      </c>
      <c r="S4194">
        <v>0</v>
      </c>
      <c r="T4194" t="s">
        <v>1730</v>
      </c>
      <c r="U4194" s="221">
        <f t="shared" si="131"/>
        <v>4.85622E-2</v>
      </c>
    </row>
    <row r="4195" spans="1:21" hidden="1">
      <c r="A4195" s="55" t="str">
        <f t="shared" si="130"/>
        <v>Y0DX5.2</v>
      </c>
      <c r="B4195" s="55">
        <f>VLOOKUP(J4195,'Mapping-CITI'!A:E,5,0)</f>
        <v>5.2</v>
      </c>
      <c r="D4195" s="42">
        <v>45016</v>
      </c>
      <c r="E4195" s="42">
        <v>45199</v>
      </c>
      <c r="F4195" t="s">
        <v>1958</v>
      </c>
      <c r="G4195" t="s">
        <v>1731</v>
      </c>
      <c r="H4195">
        <v>5110</v>
      </c>
      <c r="I4195" t="s">
        <v>2776</v>
      </c>
      <c r="J4195">
        <v>304232</v>
      </c>
      <c r="K4195" t="s">
        <v>2358</v>
      </c>
      <c r="L4195">
        <v>-16975.099999999999</v>
      </c>
      <c r="M4195">
        <v>0</v>
      </c>
      <c r="N4195">
        <v>41170.400000000001</v>
      </c>
      <c r="O4195">
        <v>-41170.400000000001</v>
      </c>
      <c r="P4195" t="s">
        <v>607</v>
      </c>
      <c r="Q4195">
        <v>-41170.400000000001</v>
      </c>
      <c r="R4195">
        <v>0</v>
      </c>
      <c r="S4195">
        <v>41170.400000000001</v>
      </c>
      <c r="T4195" t="s">
        <v>1730</v>
      </c>
      <c r="U4195" s="221">
        <f t="shared" si="131"/>
        <v>-4.1170399999999998E-3</v>
      </c>
    </row>
    <row r="4196" spans="1:21" hidden="1">
      <c r="A4196" s="55" t="str">
        <f t="shared" si="130"/>
        <v>Y0DX5.2</v>
      </c>
      <c r="B4196" s="55">
        <f>VLOOKUP(J4196,'Mapping-CITI'!A:E,5,0)</f>
        <v>5.2</v>
      </c>
      <c r="D4196" s="42">
        <v>45016</v>
      </c>
      <c r="E4196" s="42">
        <v>45199</v>
      </c>
      <c r="F4196" t="s">
        <v>1958</v>
      </c>
      <c r="G4196" t="s">
        <v>1731</v>
      </c>
      <c r="H4196">
        <v>5110</v>
      </c>
      <c r="I4196" t="s">
        <v>2776</v>
      </c>
      <c r="J4196">
        <v>304300</v>
      </c>
      <c r="K4196" t="s">
        <v>2362</v>
      </c>
      <c r="L4196">
        <v>-7645418.0099999998</v>
      </c>
      <c r="M4196">
        <v>0</v>
      </c>
      <c r="N4196">
        <v>0</v>
      </c>
      <c r="O4196">
        <v>0</v>
      </c>
      <c r="P4196" t="s">
        <v>607</v>
      </c>
      <c r="Q4196">
        <v>0</v>
      </c>
      <c r="R4196">
        <v>0</v>
      </c>
      <c r="S4196">
        <v>0</v>
      </c>
      <c r="T4196" t="s">
        <v>1730</v>
      </c>
      <c r="U4196" s="221">
        <f t="shared" si="131"/>
        <v>0</v>
      </c>
    </row>
    <row r="4197" spans="1:21" hidden="1">
      <c r="A4197" s="55" t="str">
        <f t="shared" si="130"/>
        <v>Y0DX5.5</v>
      </c>
      <c r="B4197" s="55">
        <f>VLOOKUP(J4197,'Mapping-CITI'!A:E,5,0)</f>
        <v>5.5</v>
      </c>
      <c r="D4197" s="42">
        <v>45016</v>
      </c>
      <c r="E4197" s="42">
        <v>45199</v>
      </c>
      <c r="F4197" t="s">
        <v>1958</v>
      </c>
      <c r="G4197" t="s">
        <v>1731</v>
      </c>
      <c r="H4197">
        <v>5200</v>
      </c>
      <c r="I4197" t="s">
        <v>2777</v>
      </c>
      <c r="J4197">
        <v>304749</v>
      </c>
      <c r="K4197" t="s">
        <v>2368</v>
      </c>
      <c r="L4197">
        <v>-5.88</v>
      </c>
      <c r="M4197">
        <v>0</v>
      </c>
      <c r="N4197">
        <v>0</v>
      </c>
      <c r="O4197">
        <v>0</v>
      </c>
      <c r="P4197" t="s">
        <v>607</v>
      </c>
      <c r="Q4197">
        <v>0</v>
      </c>
      <c r="R4197">
        <v>0</v>
      </c>
      <c r="S4197">
        <v>0</v>
      </c>
      <c r="T4197" t="s">
        <v>1730</v>
      </c>
      <c r="U4197" s="221">
        <f t="shared" si="131"/>
        <v>0</v>
      </c>
    </row>
    <row r="4198" spans="1:21" hidden="1">
      <c r="A4198" s="55" t="str">
        <f t="shared" si="130"/>
        <v>Y0DX5.5</v>
      </c>
      <c r="B4198" s="55">
        <f>VLOOKUP(J4198,'Mapping-CITI'!A:E,5,0)</f>
        <v>5.5</v>
      </c>
      <c r="D4198" s="42">
        <v>45016</v>
      </c>
      <c r="E4198" s="42">
        <v>45199</v>
      </c>
      <c r="F4198" t="s">
        <v>1958</v>
      </c>
      <c r="G4198" t="s">
        <v>1731</v>
      </c>
      <c r="H4198">
        <v>5200</v>
      </c>
      <c r="I4198" t="s">
        <v>2777</v>
      </c>
      <c r="J4198">
        <v>304751</v>
      </c>
      <c r="K4198" t="s">
        <v>2369</v>
      </c>
      <c r="L4198">
        <v>-39264.35</v>
      </c>
      <c r="M4198">
        <v>0</v>
      </c>
      <c r="N4198">
        <v>0</v>
      </c>
      <c r="O4198">
        <v>0</v>
      </c>
      <c r="P4198" t="s">
        <v>607</v>
      </c>
      <c r="Q4198">
        <v>0</v>
      </c>
      <c r="R4198">
        <v>0</v>
      </c>
      <c r="S4198">
        <v>0</v>
      </c>
      <c r="T4198" t="s">
        <v>1730</v>
      </c>
      <c r="U4198" s="221">
        <f t="shared" si="131"/>
        <v>0</v>
      </c>
    </row>
    <row r="4199" spans="1:21" hidden="1">
      <c r="A4199" s="55" t="str">
        <f t="shared" si="130"/>
        <v>Y0DX5.5</v>
      </c>
      <c r="B4199" s="55">
        <f>VLOOKUP(J4199,'Mapping-CITI'!A:E,5,0)</f>
        <v>5.5</v>
      </c>
      <c r="D4199" s="42">
        <v>45016</v>
      </c>
      <c r="E4199" s="42">
        <v>45199</v>
      </c>
      <c r="F4199" t="s">
        <v>1958</v>
      </c>
      <c r="G4199" t="s">
        <v>1731</v>
      </c>
      <c r="H4199">
        <v>5200</v>
      </c>
      <c r="I4199" t="s">
        <v>2777</v>
      </c>
      <c r="J4199">
        <v>305101</v>
      </c>
      <c r="K4199" t="s">
        <v>2374</v>
      </c>
      <c r="L4199">
        <v>-401016.09</v>
      </c>
      <c r="M4199">
        <v>0</v>
      </c>
      <c r="N4199">
        <v>345926.3</v>
      </c>
      <c r="O4199">
        <v>-345926.3</v>
      </c>
      <c r="P4199" t="s">
        <v>607</v>
      </c>
      <c r="Q4199">
        <v>-345926.3</v>
      </c>
      <c r="R4199">
        <v>0</v>
      </c>
      <c r="S4199">
        <v>345926.3</v>
      </c>
      <c r="T4199" t="s">
        <v>1730</v>
      </c>
      <c r="U4199" s="221">
        <f t="shared" si="131"/>
        <v>-3.4592629999999999E-2</v>
      </c>
    </row>
    <row r="4200" spans="1:21" hidden="1">
      <c r="A4200" s="55" t="str">
        <f t="shared" si="130"/>
        <v>Y0DX5.5</v>
      </c>
      <c r="B4200" s="55">
        <f>VLOOKUP(J4200,'Mapping-CITI'!A:E,5,0)</f>
        <v>5.5</v>
      </c>
      <c r="D4200" s="42">
        <v>45016</v>
      </c>
      <c r="E4200" s="42">
        <v>45199</v>
      </c>
      <c r="F4200" t="s">
        <v>1958</v>
      </c>
      <c r="G4200" t="s">
        <v>1731</v>
      </c>
      <c r="H4200">
        <v>5200</v>
      </c>
      <c r="I4200" t="s">
        <v>2777</v>
      </c>
      <c r="J4200">
        <v>305109</v>
      </c>
      <c r="K4200" t="s">
        <v>2375</v>
      </c>
      <c r="L4200">
        <v>50757.38</v>
      </c>
      <c r="M4200">
        <v>128.19</v>
      </c>
      <c r="N4200">
        <v>422.27</v>
      </c>
      <c r="O4200">
        <v>-294.08</v>
      </c>
      <c r="P4200" t="s">
        <v>607</v>
      </c>
      <c r="Q4200">
        <v>-294.08</v>
      </c>
      <c r="R4200">
        <v>128.19</v>
      </c>
      <c r="S4200">
        <v>422.27</v>
      </c>
      <c r="T4200" t="s">
        <v>1730</v>
      </c>
      <c r="U4200" s="221">
        <f t="shared" si="131"/>
        <v>-2.9407999999999997E-5</v>
      </c>
    </row>
    <row r="4201" spans="1:21" hidden="1">
      <c r="A4201" s="55" t="str">
        <f t="shared" si="130"/>
        <v>Y0DX5.5</v>
      </c>
      <c r="B4201" s="55">
        <f>VLOOKUP(J4201,'Mapping-CITI'!A:E,5,0)</f>
        <v>5.5</v>
      </c>
      <c r="D4201" s="42">
        <v>45016</v>
      </c>
      <c r="E4201" s="42">
        <v>45199</v>
      </c>
      <c r="F4201" t="s">
        <v>1958</v>
      </c>
      <c r="G4201" t="s">
        <v>1731</v>
      </c>
      <c r="H4201">
        <v>5200</v>
      </c>
      <c r="I4201" t="s">
        <v>2777</v>
      </c>
      <c r="J4201">
        <v>305115</v>
      </c>
      <c r="K4201" t="s">
        <v>2380</v>
      </c>
      <c r="L4201">
        <v>-412.36</v>
      </c>
      <c r="M4201">
        <v>0</v>
      </c>
      <c r="N4201">
        <v>0</v>
      </c>
      <c r="O4201">
        <v>0</v>
      </c>
      <c r="P4201" t="s">
        <v>607</v>
      </c>
      <c r="Q4201">
        <v>0</v>
      </c>
      <c r="R4201">
        <v>0</v>
      </c>
      <c r="S4201">
        <v>0</v>
      </c>
      <c r="T4201" t="s">
        <v>1730</v>
      </c>
      <c r="U4201" s="221">
        <f t="shared" si="131"/>
        <v>0</v>
      </c>
    </row>
    <row r="4202" spans="1:21" hidden="1">
      <c r="A4202" s="55" t="str">
        <f t="shared" si="130"/>
        <v>Y0DX5.5</v>
      </c>
      <c r="B4202" s="55">
        <f>VLOOKUP(J4202,'Mapping-CITI'!A:E,5,0)</f>
        <v>5.5</v>
      </c>
      <c r="D4202" s="42">
        <v>45016</v>
      </c>
      <c r="E4202" s="42">
        <v>45199</v>
      </c>
      <c r="F4202" t="s">
        <v>1958</v>
      </c>
      <c r="G4202" t="s">
        <v>1731</v>
      </c>
      <c r="H4202">
        <v>5200</v>
      </c>
      <c r="I4202" t="s">
        <v>2777</v>
      </c>
      <c r="J4202">
        <v>305150</v>
      </c>
      <c r="K4202" t="s">
        <v>2394</v>
      </c>
      <c r="L4202">
        <v>-14978.98</v>
      </c>
      <c r="M4202">
        <v>0</v>
      </c>
      <c r="N4202">
        <v>0</v>
      </c>
      <c r="O4202">
        <v>0</v>
      </c>
      <c r="P4202" t="s">
        <v>607</v>
      </c>
      <c r="Q4202">
        <v>0</v>
      </c>
      <c r="R4202">
        <v>0</v>
      </c>
      <c r="S4202">
        <v>0</v>
      </c>
      <c r="T4202" t="s">
        <v>1730</v>
      </c>
      <c r="U4202" s="221">
        <f t="shared" si="131"/>
        <v>0</v>
      </c>
    </row>
    <row r="4203" spans="1:21" hidden="1">
      <c r="A4203" s="55" t="str">
        <f t="shared" si="130"/>
        <v>Y0DXIgnore</v>
      </c>
      <c r="B4203" s="55" t="str">
        <f>VLOOKUP(J4203,'Mapping-CITI'!A:E,5,0)</f>
        <v>Ignore</v>
      </c>
      <c r="D4203" s="42">
        <v>45016</v>
      </c>
      <c r="E4203" s="42">
        <v>45199</v>
      </c>
      <c r="F4203" t="s">
        <v>1958</v>
      </c>
      <c r="G4203" t="s">
        <v>1731</v>
      </c>
      <c r="H4203">
        <v>5170</v>
      </c>
      <c r="I4203" t="s">
        <v>2800</v>
      </c>
      <c r="J4203">
        <v>311608</v>
      </c>
      <c r="K4203" t="s">
        <v>2405</v>
      </c>
      <c r="L4203">
        <v>184688525.05000001</v>
      </c>
      <c r="M4203">
        <v>35812666.469999999</v>
      </c>
      <c r="N4203">
        <v>0</v>
      </c>
      <c r="O4203">
        <v>35812666.469999999</v>
      </c>
      <c r="P4203" t="s">
        <v>607</v>
      </c>
      <c r="Q4203">
        <v>35812666.469999999</v>
      </c>
      <c r="R4203">
        <v>0</v>
      </c>
      <c r="S4203">
        <v>0</v>
      </c>
      <c r="T4203" t="s">
        <v>1730</v>
      </c>
      <c r="U4203" s="221">
        <f t="shared" si="131"/>
        <v>3.5812666470000001</v>
      </c>
    </row>
    <row r="4204" spans="1:21" hidden="1">
      <c r="A4204" s="55" t="str">
        <f t="shared" si="130"/>
        <v>Y0DX6.4</v>
      </c>
      <c r="B4204" s="55">
        <f>VLOOKUP(J4204,'Mapping-CITI'!A:E,5,0)</f>
        <v>6.4</v>
      </c>
      <c r="D4204" s="42">
        <v>45016</v>
      </c>
      <c r="E4204" s="42">
        <v>45199</v>
      </c>
      <c r="F4204" t="s">
        <v>1958</v>
      </c>
      <c r="G4204" t="s">
        <v>1731</v>
      </c>
      <c r="H4204">
        <v>4160</v>
      </c>
      <c r="I4204" t="s">
        <v>2778</v>
      </c>
      <c r="J4204">
        <v>401201</v>
      </c>
      <c r="K4204" t="s">
        <v>2419</v>
      </c>
      <c r="L4204">
        <v>522.51</v>
      </c>
      <c r="M4204">
        <v>0</v>
      </c>
      <c r="N4204">
        <v>0</v>
      </c>
      <c r="O4204">
        <v>0</v>
      </c>
      <c r="P4204" t="s">
        <v>607</v>
      </c>
      <c r="Q4204">
        <v>0</v>
      </c>
      <c r="R4204">
        <v>0</v>
      </c>
      <c r="S4204">
        <v>0</v>
      </c>
      <c r="T4204" t="s">
        <v>1730</v>
      </c>
      <c r="U4204" s="221">
        <f t="shared" si="131"/>
        <v>0</v>
      </c>
    </row>
    <row r="4205" spans="1:21" hidden="1">
      <c r="A4205" s="55" t="str">
        <f t="shared" si="130"/>
        <v>Y0DX6.4</v>
      </c>
      <c r="B4205" s="55">
        <f>VLOOKUP(J4205,'Mapping-CITI'!A:E,5,0)</f>
        <v>6.4</v>
      </c>
      <c r="D4205" s="42">
        <v>45016</v>
      </c>
      <c r="E4205" s="42">
        <v>45199</v>
      </c>
      <c r="F4205" t="s">
        <v>1958</v>
      </c>
      <c r="G4205" t="s">
        <v>1731</v>
      </c>
      <c r="H4205">
        <v>4160</v>
      </c>
      <c r="I4205" t="s">
        <v>2778</v>
      </c>
      <c r="J4205">
        <v>401301</v>
      </c>
      <c r="K4205" t="s">
        <v>2432</v>
      </c>
      <c r="L4205">
        <v>1743.06</v>
      </c>
      <c r="M4205">
        <v>328.56</v>
      </c>
      <c r="N4205">
        <v>0</v>
      </c>
      <c r="O4205">
        <v>328.56</v>
      </c>
      <c r="P4205" t="s">
        <v>607</v>
      </c>
      <c r="Q4205">
        <v>328.56</v>
      </c>
      <c r="R4205">
        <v>328.56</v>
      </c>
      <c r="S4205">
        <v>0</v>
      </c>
      <c r="T4205" t="s">
        <v>1730</v>
      </c>
      <c r="U4205" s="221">
        <f t="shared" si="131"/>
        <v>3.2855999999999998E-5</v>
      </c>
    </row>
    <row r="4206" spans="1:21" hidden="1">
      <c r="A4206" s="55" t="str">
        <f t="shared" si="130"/>
        <v>Y0DX6.2</v>
      </c>
      <c r="B4206" s="55">
        <f>VLOOKUP(J4206,'Mapping-CITI'!A:E,5,0)</f>
        <v>6.2</v>
      </c>
      <c r="D4206" s="42">
        <v>45016</v>
      </c>
      <c r="E4206" s="42">
        <v>45199</v>
      </c>
      <c r="F4206" t="s">
        <v>1958</v>
      </c>
      <c r="G4206" t="s">
        <v>1731</v>
      </c>
      <c r="H4206">
        <v>4160</v>
      </c>
      <c r="I4206" t="s">
        <v>2778</v>
      </c>
      <c r="J4206">
        <v>401501</v>
      </c>
      <c r="K4206" t="s">
        <v>676</v>
      </c>
      <c r="L4206">
        <v>26607000.440000001</v>
      </c>
      <c r="M4206">
        <v>16702678.529999999</v>
      </c>
      <c r="N4206">
        <v>0</v>
      </c>
      <c r="O4206">
        <v>16702678.529999999</v>
      </c>
      <c r="P4206" t="s">
        <v>607</v>
      </c>
      <c r="Q4206">
        <v>16702678.529999999</v>
      </c>
      <c r="R4206">
        <v>0</v>
      </c>
      <c r="S4206">
        <v>0</v>
      </c>
      <c r="T4206" t="s">
        <v>1730</v>
      </c>
      <c r="U4206" s="221">
        <f t="shared" si="131"/>
        <v>1.6702678529999999</v>
      </c>
    </row>
    <row r="4207" spans="1:21" hidden="1">
      <c r="A4207" s="55" t="str">
        <f t="shared" si="130"/>
        <v>Y0DX6.2</v>
      </c>
      <c r="B4207" s="55">
        <f>VLOOKUP(J4207,'Mapping-CITI'!A:E,5,0)</f>
        <v>6.2</v>
      </c>
      <c r="D4207" s="42">
        <v>45016</v>
      </c>
      <c r="E4207" s="42">
        <v>45199</v>
      </c>
      <c r="F4207" t="s">
        <v>1958</v>
      </c>
      <c r="G4207" t="s">
        <v>1731</v>
      </c>
      <c r="H4207">
        <v>4160</v>
      </c>
      <c r="I4207" t="s">
        <v>2778</v>
      </c>
      <c r="J4207">
        <v>401576</v>
      </c>
      <c r="K4207" t="s">
        <v>2702</v>
      </c>
      <c r="L4207">
        <v>-7703.1</v>
      </c>
      <c r="M4207">
        <v>0</v>
      </c>
      <c r="N4207">
        <v>3997.44</v>
      </c>
      <c r="O4207">
        <v>-3997.44</v>
      </c>
      <c r="P4207" t="s">
        <v>607</v>
      </c>
      <c r="Q4207">
        <v>-3997.44</v>
      </c>
      <c r="R4207">
        <v>0</v>
      </c>
      <c r="S4207">
        <v>0</v>
      </c>
      <c r="T4207" t="s">
        <v>1730</v>
      </c>
      <c r="U4207" s="221">
        <f t="shared" si="131"/>
        <v>-3.99744E-4</v>
      </c>
    </row>
    <row r="4208" spans="1:21" hidden="1">
      <c r="A4208" s="55" t="str">
        <f t="shared" si="130"/>
        <v>Y0DX6.3</v>
      </c>
      <c r="B4208" s="55">
        <f>VLOOKUP(J4208,'Mapping-CITI'!A:E,5,0)</f>
        <v>6.3</v>
      </c>
      <c r="D4208" s="42">
        <v>45016</v>
      </c>
      <c r="E4208" s="42">
        <v>45199</v>
      </c>
      <c r="F4208" t="s">
        <v>1958</v>
      </c>
      <c r="G4208" t="s">
        <v>1731</v>
      </c>
      <c r="H4208">
        <v>4160</v>
      </c>
      <c r="I4208" t="s">
        <v>2778</v>
      </c>
      <c r="J4208">
        <v>401585</v>
      </c>
      <c r="K4208" t="s">
        <v>2801</v>
      </c>
      <c r="L4208">
        <v>165264.22</v>
      </c>
      <c r="M4208">
        <v>0</v>
      </c>
      <c r="N4208">
        <v>0</v>
      </c>
      <c r="O4208">
        <v>0</v>
      </c>
      <c r="P4208" t="s">
        <v>607</v>
      </c>
      <c r="Q4208">
        <v>0</v>
      </c>
      <c r="R4208">
        <v>0</v>
      </c>
      <c r="S4208">
        <v>0</v>
      </c>
      <c r="T4208" t="s">
        <v>1730</v>
      </c>
      <c r="U4208" s="221">
        <f t="shared" si="131"/>
        <v>0</v>
      </c>
    </row>
    <row r="4209" spans="1:21" hidden="1">
      <c r="A4209" s="55" t="str">
        <f t="shared" si="130"/>
        <v>Y0DX6.4</v>
      </c>
      <c r="B4209" s="55">
        <f>VLOOKUP(J4209,'Mapping-CITI'!A:E,5,0)</f>
        <v>6.4</v>
      </c>
      <c r="D4209" s="42">
        <v>45016</v>
      </c>
      <c r="E4209" s="42">
        <v>45199</v>
      </c>
      <c r="F4209" t="s">
        <v>1958</v>
      </c>
      <c r="G4209" t="s">
        <v>1731</v>
      </c>
      <c r="H4209">
        <v>4160</v>
      </c>
      <c r="I4209" t="s">
        <v>2778</v>
      </c>
      <c r="J4209">
        <v>401702</v>
      </c>
      <c r="K4209" t="s">
        <v>2686</v>
      </c>
      <c r="L4209">
        <v>-693.38</v>
      </c>
      <c r="M4209">
        <v>0</v>
      </c>
      <c r="N4209">
        <v>359.84</v>
      </c>
      <c r="O4209">
        <v>-359.84</v>
      </c>
      <c r="P4209" t="s">
        <v>607</v>
      </c>
      <c r="Q4209">
        <v>-359.84</v>
      </c>
      <c r="R4209">
        <v>0</v>
      </c>
      <c r="S4209">
        <v>0</v>
      </c>
      <c r="T4209" t="s">
        <v>1730</v>
      </c>
      <c r="U4209" s="221">
        <f t="shared" si="131"/>
        <v>-3.5984E-5</v>
      </c>
    </row>
    <row r="4210" spans="1:21" hidden="1">
      <c r="A4210" s="55" t="str">
        <f t="shared" si="130"/>
        <v>Y0DX6.4</v>
      </c>
      <c r="B4210" s="55">
        <f>VLOOKUP(J4210,'Mapping-CITI'!A:E,5,0)</f>
        <v>6.4</v>
      </c>
      <c r="D4210" s="42">
        <v>45016</v>
      </c>
      <c r="E4210" s="42">
        <v>45199</v>
      </c>
      <c r="F4210" t="s">
        <v>1958</v>
      </c>
      <c r="G4210" t="s">
        <v>1731</v>
      </c>
      <c r="H4210">
        <v>4160</v>
      </c>
      <c r="I4210" t="s">
        <v>2778</v>
      </c>
      <c r="J4210">
        <v>401703</v>
      </c>
      <c r="K4210" t="s">
        <v>2687</v>
      </c>
      <c r="L4210">
        <v>-693.38</v>
      </c>
      <c r="M4210">
        <v>0</v>
      </c>
      <c r="N4210">
        <v>359.84</v>
      </c>
      <c r="O4210">
        <v>-359.84</v>
      </c>
      <c r="P4210" t="s">
        <v>607</v>
      </c>
      <c r="Q4210">
        <v>-359.84</v>
      </c>
      <c r="R4210">
        <v>0</v>
      </c>
      <c r="S4210">
        <v>0</v>
      </c>
      <c r="T4210" t="s">
        <v>1730</v>
      </c>
      <c r="U4210" s="221">
        <f t="shared" si="131"/>
        <v>-3.5984E-5</v>
      </c>
    </row>
    <row r="4211" spans="1:21" hidden="1">
      <c r="A4211" s="55" t="str">
        <f t="shared" si="130"/>
        <v>Y0DX6.4</v>
      </c>
      <c r="B4211" s="55">
        <f>VLOOKUP(J4211,'Mapping-CITI'!A:E,5,0)</f>
        <v>6.4</v>
      </c>
      <c r="D4211" s="42">
        <v>45016</v>
      </c>
      <c r="E4211" s="42">
        <v>45199</v>
      </c>
      <c r="F4211" t="s">
        <v>1958</v>
      </c>
      <c r="G4211" t="s">
        <v>1731</v>
      </c>
      <c r="H4211">
        <v>4160</v>
      </c>
      <c r="I4211" t="s">
        <v>2778</v>
      </c>
      <c r="J4211">
        <v>401707</v>
      </c>
      <c r="K4211" t="s">
        <v>2680</v>
      </c>
      <c r="L4211">
        <v>183896.82</v>
      </c>
      <c r="M4211">
        <v>122214.56</v>
      </c>
      <c r="N4211">
        <v>122214.56</v>
      </c>
      <c r="O4211">
        <v>0</v>
      </c>
      <c r="P4211" t="s">
        <v>607</v>
      </c>
      <c r="Q4211">
        <v>0</v>
      </c>
      <c r="R4211">
        <v>122214.56</v>
      </c>
      <c r="S4211">
        <v>122214.56</v>
      </c>
      <c r="T4211" t="s">
        <v>1730</v>
      </c>
      <c r="U4211" s="221">
        <f t="shared" si="131"/>
        <v>0</v>
      </c>
    </row>
    <row r="4212" spans="1:21" hidden="1">
      <c r="A4212" s="55" t="str">
        <f t="shared" si="130"/>
        <v>Y0DX6.4</v>
      </c>
      <c r="B4212" s="55">
        <f>VLOOKUP(J4212,'Mapping-CITI'!A:E,5,0)</f>
        <v>6.4</v>
      </c>
      <c r="D4212" s="42">
        <v>45016</v>
      </c>
      <c r="E4212" s="42">
        <v>45199</v>
      </c>
      <c r="F4212" t="s">
        <v>1958</v>
      </c>
      <c r="G4212" t="s">
        <v>1731</v>
      </c>
      <c r="H4212">
        <v>4160</v>
      </c>
      <c r="I4212" t="s">
        <v>2778</v>
      </c>
      <c r="J4212">
        <v>401708</v>
      </c>
      <c r="K4212" t="s">
        <v>2681</v>
      </c>
      <c r="L4212">
        <v>183896.82</v>
      </c>
      <c r="M4212">
        <v>122214.56</v>
      </c>
      <c r="N4212">
        <v>122214.56</v>
      </c>
      <c r="O4212">
        <v>0</v>
      </c>
      <c r="P4212" t="s">
        <v>607</v>
      </c>
      <c r="Q4212">
        <v>0</v>
      </c>
      <c r="R4212">
        <v>122214.56</v>
      </c>
      <c r="S4212">
        <v>122214.56</v>
      </c>
      <c r="T4212" t="s">
        <v>1730</v>
      </c>
      <c r="U4212" s="221">
        <f t="shared" si="131"/>
        <v>0</v>
      </c>
    </row>
    <row r="4213" spans="1:21" hidden="1">
      <c r="A4213" s="55" t="str">
        <f t="shared" si="130"/>
        <v>Y0DX6.4</v>
      </c>
      <c r="B4213" s="55">
        <f>VLOOKUP(J4213,'Mapping-CITI'!A:E,5,0)</f>
        <v>6.4</v>
      </c>
      <c r="D4213" s="42">
        <v>45016</v>
      </c>
      <c r="E4213" s="42">
        <v>45199</v>
      </c>
      <c r="F4213" t="s">
        <v>1958</v>
      </c>
      <c r="G4213" t="s">
        <v>1731</v>
      </c>
      <c r="H4213">
        <v>4160</v>
      </c>
      <c r="I4213" t="s">
        <v>2778</v>
      </c>
      <c r="J4213">
        <v>401723</v>
      </c>
      <c r="K4213" t="s">
        <v>2779</v>
      </c>
      <c r="L4213">
        <v>-2330156.5699999998</v>
      </c>
      <c r="M4213">
        <v>0</v>
      </c>
      <c r="N4213">
        <v>0</v>
      </c>
      <c r="O4213">
        <v>0</v>
      </c>
      <c r="P4213" t="s">
        <v>607</v>
      </c>
      <c r="Q4213">
        <v>0</v>
      </c>
      <c r="R4213">
        <v>0</v>
      </c>
      <c r="S4213">
        <v>0</v>
      </c>
      <c r="T4213" t="s">
        <v>1730</v>
      </c>
      <c r="U4213" s="221">
        <f t="shared" si="131"/>
        <v>0</v>
      </c>
    </row>
    <row r="4214" spans="1:21" hidden="1">
      <c r="A4214" s="55" t="str">
        <f t="shared" si="130"/>
        <v>Y0DX6.4</v>
      </c>
      <c r="B4214" s="55">
        <f>VLOOKUP(J4214,'Mapping-CITI'!A:E,5,0)</f>
        <v>6.4</v>
      </c>
      <c r="D4214" s="42">
        <v>45016</v>
      </c>
      <c r="E4214" s="42">
        <v>45199</v>
      </c>
      <c r="F4214" t="s">
        <v>1958</v>
      </c>
      <c r="G4214" t="s">
        <v>1731</v>
      </c>
      <c r="H4214">
        <v>4160</v>
      </c>
      <c r="I4214" t="s">
        <v>2778</v>
      </c>
      <c r="J4214">
        <v>402084</v>
      </c>
      <c r="K4214" t="s">
        <v>4268</v>
      </c>
      <c r="L4214">
        <v>0</v>
      </c>
      <c r="M4214">
        <v>74500</v>
      </c>
      <c r="N4214">
        <v>0</v>
      </c>
      <c r="O4214">
        <v>74500</v>
      </c>
      <c r="P4214" t="s">
        <v>607</v>
      </c>
      <c r="Q4214">
        <v>74500</v>
      </c>
      <c r="R4214">
        <v>0</v>
      </c>
      <c r="S4214">
        <v>0</v>
      </c>
      <c r="T4214" t="s">
        <v>1730</v>
      </c>
      <c r="U4214" s="221">
        <f t="shared" si="131"/>
        <v>7.45E-3</v>
      </c>
    </row>
    <row r="4215" spans="1:21" hidden="1">
      <c r="A4215" s="55" t="str">
        <f t="shared" si="130"/>
        <v>Y0DX6.4</v>
      </c>
      <c r="B4215" s="55">
        <f>VLOOKUP(J4215,'Mapping-CITI'!A:E,5,0)</f>
        <v>6.4</v>
      </c>
      <c r="D4215" s="42">
        <v>45016</v>
      </c>
      <c r="E4215" s="42">
        <v>45199</v>
      </c>
      <c r="F4215" t="s">
        <v>1958</v>
      </c>
      <c r="G4215" t="s">
        <v>1731</v>
      </c>
      <c r="H4215">
        <v>4160</v>
      </c>
      <c r="I4215" t="s">
        <v>2778</v>
      </c>
      <c r="J4215">
        <v>402103</v>
      </c>
      <c r="K4215" t="s">
        <v>2436</v>
      </c>
      <c r="L4215">
        <v>4959.57</v>
      </c>
      <c r="M4215">
        <v>58875.92</v>
      </c>
      <c r="N4215">
        <v>15157.37</v>
      </c>
      <c r="O4215">
        <v>43718.55</v>
      </c>
      <c r="P4215" t="s">
        <v>607</v>
      </c>
      <c r="Q4215">
        <v>43718.55</v>
      </c>
      <c r="R4215">
        <v>58875.92</v>
      </c>
      <c r="S4215">
        <v>15157.37</v>
      </c>
      <c r="T4215" t="s">
        <v>1730</v>
      </c>
      <c r="U4215" s="221">
        <f t="shared" si="131"/>
        <v>4.3718549999999991E-3</v>
      </c>
    </row>
    <row r="4216" spans="1:21" hidden="1">
      <c r="A4216" s="55" t="str">
        <f t="shared" si="130"/>
        <v>Y0DX6.3</v>
      </c>
      <c r="B4216" s="55">
        <f>VLOOKUP(J4216,'Mapping-CITI'!A:E,5,0)</f>
        <v>6.3</v>
      </c>
      <c r="D4216" s="42">
        <v>45016</v>
      </c>
      <c r="E4216" s="42">
        <v>45199</v>
      </c>
      <c r="F4216" t="s">
        <v>1958</v>
      </c>
      <c r="G4216" t="s">
        <v>1731</v>
      </c>
      <c r="H4216">
        <v>4160</v>
      </c>
      <c r="I4216" t="s">
        <v>2778</v>
      </c>
      <c r="J4216">
        <v>402106</v>
      </c>
      <c r="K4216" t="s">
        <v>2437</v>
      </c>
      <c r="L4216">
        <v>53968.43</v>
      </c>
      <c r="M4216">
        <v>35553.629999999997</v>
      </c>
      <c r="N4216">
        <v>0</v>
      </c>
      <c r="O4216">
        <v>35553.629999999997</v>
      </c>
      <c r="P4216" t="s">
        <v>607</v>
      </c>
      <c r="Q4216">
        <v>35553.629999999997</v>
      </c>
      <c r="R4216">
        <v>35553.629999999997</v>
      </c>
      <c r="S4216">
        <v>0</v>
      </c>
      <c r="T4216" t="s">
        <v>1730</v>
      </c>
      <c r="U4216" s="221">
        <f t="shared" si="131"/>
        <v>3.5553629999999998E-3</v>
      </c>
    </row>
    <row r="4217" spans="1:21" hidden="1">
      <c r="A4217" s="55" t="str">
        <f t="shared" si="130"/>
        <v>Y0DX6.4</v>
      </c>
      <c r="B4217" s="55">
        <f>VLOOKUP(J4217,'Mapping-CITI'!A:E,5,0)</f>
        <v>6.4</v>
      </c>
      <c r="D4217" s="42">
        <v>45016</v>
      </c>
      <c r="E4217" s="42">
        <v>45199</v>
      </c>
      <c r="F4217" t="s">
        <v>1958</v>
      </c>
      <c r="G4217" t="s">
        <v>1731</v>
      </c>
      <c r="H4217">
        <v>4160</v>
      </c>
      <c r="I4217" t="s">
        <v>2778</v>
      </c>
      <c r="J4217">
        <v>402113</v>
      </c>
      <c r="K4217" t="s">
        <v>2438</v>
      </c>
      <c r="L4217">
        <v>4013064.33</v>
      </c>
      <c r="M4217">
        <v>1804222.58</v>
      </c>
      <c r="N4217">
        <v>5184.5200000000004</v>
      </c>
      <c r="O4217">
        <v>1799038.06</v>
      </c>
      <c r="P4217" t="s">
        <v>607</v>
      </c>
      <c r="Q4217">
        <v>1799038.06</v>
      </c>
      <c r="R4217">
        <v>1804222.58</v>
      </c>
      <c r="S4217">
        <v>5184.5200000000004</v>
      </c>
      <c r="T4217" t="s">
        <v>1730</v>
      </c>
      <c r="U4217" s="221">
        <f t="shared" si="131"/>
        <v>0.179903806</v>
      </c>
    </row>
    <row r="4218" spans="1:21" hidden="1">
      <c r="A4218" s="55" t="str">
        <f t="shared" si="130"/>
        <v>Y0DX6.4</v>
      </c>
      <c r="B4218" s="55">
        <f>VLOOKUP(J4218,'Mapping-CITI'!A:E,5,0)</f>
        <v>6.4</v>
      </c>
      <c r="D4218" s="42">
        <v>45016</v>
      </c>
      <c r="E4218" s="42">
        <v>45199</v>
      </c>
      <c r="F4218" t="s">
        <v>1958</v>
      </c>
      <c r="G4218" t="s">
        <v>1731</v>
      </c>
      <c r="H4218">
        <v>4160</v>
      </c>
      <c r="I4218" t="s">
        <v>2778</v>
      </c>
      <c r="J4218">
        <v>402125</v>
      </c>
      <c r="K4218" t="s">
        <v>2914</v>
      </c>
      <c r="L4218">
        <v>9171.0499999999993</v>
      </c>
      <c r="M4218">
        <v>19972.14</v>
      </c>
      <c r="N4218">
        <v>0</v>
      </c>
      <c r="O4218">
        <v>19972.14</v>
      </c>
      <c r="P4218" t="s">
        <v>607</v>
      </c>
      <c r="Q4218">
        <v>19972.14</v>
      </c>
      <c r="R4218">
        <v>19972.14</v>
      </c>
      <c r="S4218">
        <v>0</v>
      </c>
      <c r="T4218" t="s">
        <v>1730</v>
      </c>
      <c r="U4218" s="221">
        <f t="shared" si="131"/>
        <v>1.9972139999999998E-3</v>
      </c>
    </row>
    <row r="4219" spans="1:21" hidden="1">
      <c r="A4219" s="55" t="str">
        <f t="shared" si="130"/>
        <v>Y0DX6.1</v>
      </c>
      <c r="B4219" s="55">
        <f>VLOOKUP(J4219,'Mapping-CITI'!A:E,5,0)</f>
        <v>6.1</v>
      </c>
      <c r="D4219" s="42">
        <v>45016</v>
      </c>
      <c r="E4219" s="42">
        <v>45199</v>
      </c>
      <c r="F4219" t="s">
        <v>1958</v>
      </c>
      <c r="G4219" t="s">
        <v>1731</v>
      </c>
      <c r="H4219">
        <v>4170</v>
      </c>
      <c r="I4219" t="s">
        <v>2780</v>
      </c>
      <c r="J4219">
        <v>402128</v>
      </c>
      <c r="K4219" t="s">
        <v>2440</v>
      </c>
      <c r="L4219">
        <v>0</v>
      </c>
      <c r="M4219">
        <v>1602368.69</v>
      </c>
      <c r="N4219">
        <v>1602368.69</v>
      </c>
      <c r="O4219">
        <v>0</v>
      </c>
      <c r="P4219" t="s">
        <v>607</v>
      </c>
      <c r="Q4219">
        <v>0</v>
      </c>
      <c r="R4219">
        <v>1602368.69</v>
      </c>
      <c r="S4219">
        <v>1602368.69</v>
      </c>
      <c r="T4219" t="s">
        <v>1730</v>
      </c>
      <c r="U4219" s="221">
        <f t="shared" si="131"/>
        <v>0</v>
      </c>
    </row>
    <row r="4220" spans="1:21">
      <c r="A4220" s="55" t="str">
        <f t="shared" si="130"/>
        <v>Y0DX6.4</v>
      </c>
      <c r="B4220" s="55">
        <f>VLOOKUP(J4220,'Mapping-CITI'!A:E,5,0)</f>
        <v>6.4</v>
      </c>
      <c r="D4220" s="42">
        <v>45016</v>
      </c>
      <c r="E4220" s="42">
        <v>45199</v>
      </c>
      <c r="F4220" t="s">
        <v>1958</v>
      </c>
      <c r="G4220" t="s">
        <v>1731</v>
      </c>
      <c r="H4220">
        <v>4170</v>
      </c>
      <c r="I4220" t="s">
        <v>2780</v>
      </c>
      <c r="J4220">
        <v>402129</v>
      </c>
      <c r="K4220" t="s">
        <v>2871</v>
      </c>
      <c r="L4220">
        <v>776.53</v>
      </c>
      <c r="M4220">
        <v>0</v>
      </c>
      <c r="N4220">
        <v>0</v>
      </c>
      <c r="O4220">
        <v>0</v>
      </c>
      <c r="P4220" t="s">
        <v>607</v>
      </c>
      <c r="Q4220">
        <v>0</v>
      </c>
      <c r="R4220">
        <v>0</v>
      </c>
      <c r="S4220">
        <v>0</v>
      </c>
      <c r="T4220" t="s">
        <v>1730</v>
      </c>
      <c r="U4220" s="221">
        <f t="shared" si="131"/>
        <v>0</v>
      </c>
    </row>
    <row r="4221" spans="1:21" hidden="1">
      <c r="A4221" s="55" t="str">
        <f t="shared" si="130"/>
        <v>Y0DX6.4</v>
      </c>
      <c r="B4221" s="55">
        <f>VLOOKUP(J4221,'Mapping-CITI'!A:E,5,0)</f>
        <v>6.4</v>
      </c>
      <c r="D4221" s="42">
        <v>45016</v>
      </c>
      <c r="E4221" s="42">
        <v>45199</v>
      </c>
      <c r="F4221" t="s">
        <v>1958</v>
      </c>
      <c r="G4221" t="s">
        <v>1731</v>
      </c>
      <c r="H4221">
        <v>4160</v>
      </c>
      <c r="I4221" t="s">
        <v>2778</v>
      </c>
      <c r="J4221">
        <v>402132</v>
      </c>
      <c r="K4221" t="s">
        <v>2441</v>
      </c>
      <c r="L4221">
        <v>-0.82</v>
      </c>
      <c r="M4221">
        <v>0</v>
      </c>
      <c r="N4221">
        <v>0</v>
      </c>
      <c r="O4221">
        <v>0</v>
      </c>
      <c r="P4221" t="s">
        <v>607</v>
      </c>
      <c r="Q4221">
        <v>0</v>
      </c>
      <c r="R4221">
        <v>0</v>
      </c>
      <c r="S4221">
        <v>0</v>
      </c>
      <c r="T4221" t="s">
        <v>1730</v>
      </c>
      <c r="U4221" s="221">
        <f t="shared" si="131"/>
        <v>0</v>
      </c>
    </row>
    <row r="4222" spans="1:21" hidden="1">
      <c r="A4222" s="55" t="str">
        <f t="shared" si="130"/>
        <v>Y0DX6.4</v>
      </c>
      <c r="B4222" s="55">
        <f>VLOOKUP(J4222,'Mapping-CITI'!A:E,5,0)</f>
        <v>6.4</v>
      </c>
      <c r="D4222" s="42">
        <v>45016</v>
      </c>
      <c r="E4222" s="42">
        <v>45199</v>
      </c>
      <c r="F4222" t="s">
        <v>1958</v>
      </c>
      <c r="G4222" t="s">
        <v>1731</v>
      </c>
      <c r="H4222">
        <v>4160</v>
      </c>
      <c r="I4222" t="s">
        <v>2778</v>
      </c>
      <c r="J4222">
        <v>402148</v>
      </c>
      <c r="K4222" t="s">
        <v>2444</v>
      </c>
      <c r="L4222">
        <v>37637.74</v>
      </c>
      <c r="M4222">
        <v>0</v>
      </c>
      <c r="N4222">
        <v>0</v>
      </c>
      <c r="O4222">
        <v>0</v>
      </c>
      <c r="P4222" t="s">
        <v>607</v>
      </c>
      <c r="Q4222">
        <v>0</v>
      </c>
      <c r="R4222">
        <v>0</v>
      </c>
      <c r="S4222">
        <v>0</v>
      </c>
      <c r="T4222" t="s">
        <v>1730</v>
      </c>
      <c r="U4222" s="221">
        <f t="shared" si="131"/>
        <v>0</v>
      </c>
    </row>
    <row r="4223" spans="1:21" hidden="1">
      <c r="A4223" s="55" t="str">
        <f t="shared" si="130"/>
        <v>Y0DX6.4</v>
      </c>
      <c r="B4223" s="55">
        <f>VLOOKUP(J4223,'Mapping-CITI'!A:E,5,0)</f>
        <v>6.4</v>
      </c>
      <c r="D4223" s="42">
        <v>45016</v>
      </c>
      <c r="E4223" s="42">
        <v>45199</v>
      </c>
      <c r="F4223" t="s">
        <v>1958</v>
      </c>
      <c r="G4223" t="s">
        <v>1731</v>
      </c>
      <c r="H4223">
        <v>4160</v>
      </c>
      <c r="I4223" t="s">
        <v>2778</v>
      </c>
      <c r="J4223">
        <v>402233</v>
      </c>
      <c r="K4223" t="s">
        <v>2458</v>
      </c>
      <c r="L4223">
        <v>2260.87</v>
      </c>
      <c r="M4223">
        <v>19557.439999999999</v>
      </c>
      <c r="N4223">
        <v>0</v>
      </c>
      <c r="O4223">
        <v>19557.439999999999</v>
      </c>
      <c r="P4223" t="s">
        <v>607</v>
      </c>
      <c r="Q4223">
        <v>19557.439999999999</v>
      </c>
      <c r="R4223">
        <v>19557.439999999999</v>
      </c>
      <c r="S4223">
        <v>0</v>
      </c>
      <c r="T4223" t="s">
        <v>1730</v>
      </c>
      <c r="U4223" s="221">
        <f t="shared" si="131"/>
        <v>1.9557439999999997E-3</v>
      </c>
    </row>
    <row r="4224" spans="1:21" hidden="1">
      <c r="A4224" s="55" t="str">
        <f t="shared" si="130"/>
        <v>Y0DX6.4</v>
      </c>
      <c r="B4224" s="55">
        <f>VLOOKUP(J4224,'Mapping-CITI'!A:E,5,0)</f>
        <v>6.4</v>
      </c>
      <c r="D4224" s="42">
        <v>45016</v>
      </c>
      <c r="E4224" s="42">
        <v>45199</v>
      </c>
      <c r="F4224" t="s">
        <v>1958</v>
      </c>
      <c r="G4224" t="s">
        <v>1731</v>
      </c>
      <c r="H4224">
        <v>4160</v>
      </c>
      <c r="I4224" t="s">
        <v>2778</v>
      </c>
      <c r="J4224">
        <v>402235</v>
      </c>
      <c r="K4224" t="s">
        <v>2459</v>
      </c>
      <c r="L4224">
        <v>54539.65</v>
      </c>
      <c r="M4224">
        <v>40229</v>
      </c>
      <c r="N4224">
        <v>0</v>
      </c>
      <c r="O4224">
        <v>40229</v>
      </c>
      <c r="P4224" t="s">
        <v>607</v>
      </c>
      <c r="Q4224">
        <v>40229</v>
      </c>
      <c r="R4224">
        <v>40229</v>
      </c>
      <c r="S4224">
        <v>0</v>
      </c>
      <c r="T4224" t="s">
        <v>1730</v>
      </c>
      <c r="U4224" s="221">
        <f t="shared" si="131"/>
        <v>4.0229000000000003E-3</v>
      </c>
    </row>
    <row r="4225" spans="1:21" hidden="1">
      <c r="A4225" s="55" t="str">
        <f t="shared" si="130"/>
        <v>Y0DX6.2</v>
      </c>
      <c r="B4225" s="55">
        <f>VLOOKUP(J4225,'Mapping-CITI'!A:E,5,0)</f>
        <v>6.2</v>
      </c>
      <c r="D4225" s="42">
        <v>45016</v>
      </c>
      <c r="E4225" s="42">
        <v>45199</v>
      </c>
      <c r="F4225" t="s">
        <v>1958</v>
      </c>
      <c r="G4225" t="s">
        <v>1731</v>
      </c>
      <c r="H4225">
        <v>4160</v>
      </c>
      <c r="I4225" t="s">
        <v>2778</v>
      </c>
      <c r="J4225">
        <v>402257</v>
      </c>
      <c r="K4225" t="s">
        <v>2465</v>
      </c>
      <c r="L4225">
        <v>2043271.96</v>
      </c>
      <c r="M4225">
        <v>1357939.57</v>
      </c>
      <c r="N4225">
        <v>1357939.57</v>
      </c>
      <c r="O4225">
        <v>0</v>
      </c>
      <c r="P4225" t="s">
        <v>607</v>
      </c>
      <c r="Q4225">
        <v>0</v>
      </c>
      <c r="R4225">
        <v>1357939.57</v>
      </c>
      <c r="S4225">
        <v>1357939.57</v>
      </c>
      <c r="T4225" t="s">
        <v>1730</v>
      </c>
      <c r="U4225" s="221">
        <f t="shared" si="131"/>
        <v>0</v>
      </c>
    </row>
    <row r="4226" spans="1:21" hidden="1">
      <c r="A4226" s="55" t="str">
        <f t="shared" si="130"/>
        <v>Y0DX6.1</v>
      </c>
      <c r="B4226" s="55">
        <f>VLOOKUP(J4226,'Mapping-CITI'!A:E,5,0)</f>
        <v>6.1</v>
      </c>
      <c r="D4226" s="42">
        <v>45016</v>
      </c>
      <c r="E4226" s="42">
        <v>45199</v>
      </c>
      <c r="F4226" t="s">
        <v>1958</v>
      </c>
      <c r="G4226" t="s">
        <v>1731</v>
      </c>
      <c r="H4226">
        <v>4170</v>
      </c>
      <c r="I4226" t="s">
        <v>2780</v>
      </c>
      <c r="J4226">
        <v>402361</v>
      </c>
      <c r="K4226" t="s">
        <v>2480</v>
      </c>
      <c r="L4226">
        <v>17454132.140000001</v>
      </c>
      <c r="M4226">
        <v>9721037.0500000007</v>
      </c>
      <c r="N4226">
        <v>0</v>
      </c>
      <c r="O4226">
        <v>9721037.0500000007</v>
      </c>
      <c r="P4226" t="s">
        <v>607</v>
      </c>
      <c r="Q4226">
        <v>9721037.0500000007</v>
      </c>
      <c r="R4226">
        <v>0</v>
      </c>
      <c r="S4226">
        <v>0</v>
      </c>
      <c r="T4226" t="s">
        <v>1730</v>
      </c>
      <c r="U4226" s="221">
        <f t="shared" si="131"/>
        <v>0.9721037050000001</v>
      </c>
    </row>
    <row r="4227" spans="1:21" hidden="1">
      <c r="A4227" s="55" t="str">
        <f t="shared" ref="A4227:A4290" si="132">F4227&amp;B4227</f>
        <v>Y0DX6.4</v>
      </c>
      <c r="B4227" s="55">
        <f>VLOOKUP(J4227,'Mapping-CITI'!A:E,5,0)</f>
        <v>6.4</v>
      </c>
      <c r="D4227" s="42">
        <v>45016</v>
      </c>
      <c r="E4227" s="42">
        <v>45199</v>
      </c>
      <c r="F4227" t="s">
        <v>1958</v>
      </c>
      <c r="G4227" t="s">
        <v>1731</v>
      </c>
      <c r="H4227">
        <v>4160</v>
      </c>
      <c r="I4227" t="s">
        <v>2778</v>
      </c>
      <c r="J4227">
        <v>402404</v>
      </c>
      <c r="K4227" t="s">
        <v>2492</v>
      </c>
      <c r="L4227">
        <v>1842.25</v>
      </c>
      <c r="M4227">
        <v>993.77</v>
      </c>
      <c r="N4227">
        <v>0</v>
      </c>
      <c r="O4227">
        <v>993.77</v>
      </c>
      <c r="P4227" t="s">
        <v>607</v>
      </c>
      <c r="Q4227">
        <v>993.77</v>
      </c>
      <c r="R4227">
        <v>993.77</v>
      </c>
      <c r="S4227">
        <v>0</v>
      </c>
      <c r="T4227" t="s">
        <v>1730</v>
      </c>
      <c r="U4227" s="221">
        <f t="shared" ref="U4227:U4290" si="133">(M4227-N4227)/10^7</f>
        <v>9.9376999999999994E-5</v>
      </c>
    </row>
    <row r="4228" spans="1:21" hidden="1">
      <c r="A4228" s="55" t="str">
        <f t="shared" si="132"/>
        <v>Y0DX5.2</v>
      </c>
      <c r="B4228" s="55">
        <f>VLOOKUP(J4228,'Mapping-CITI'!A:E,5,0)</f>
        <v>5.2</v>
      </c>
      <c r="D4228" s="42">
        <v>45016</v>
      </c>
      <c r="E4228" s="42">
        <v>45199</v>
      </c>
      <c r="F4228" t="s">
        <v>1958</v>
      </c>
      <c r="G4228" t="s">
        <v>1731</v>
      </c>
      <c r="H4228">
        <v>4170</v>
      </c>
      <c r="I4228" t="s">
        <v>2780</v>
      </c>
      <c r="J4228">
        <v>413523</v>
      </c>
      <c r="K4228" t="s">
        <v>2502</v>
      </c>
      <c r="L4228">
        <v>70970.92</v>
      </c>
      <c r="M4228">
        <v>155906.4</v>
      </c>
      <c r="N4228">
        <v>5.1100000000000003</v>
      </c>
      <c r="O4228">
        <v>155901.29</v>
      </c>
      <c r="P4228" t="s">
        <v>607</v>
      </c>
      <c r="Q4228">
        <v>155901.29</v>
      </c>
      <c r="R4228">
        <v>5913.14</v>
      </c>
      <c r="S4228">
        <v>5.1100000000000003</v>
      </c>
      <c r="T4228" t="s">
        <v>1730</v>
      </c>
      <c r="U4228" s="221">
        <f t="shared" si="133"/>
        <v>1.5590129000000001E-2</v>
      </c>
    </row>
    <row r="4229" spans="1:21" hidden="1">
      <c r="A4229" s="55" t="str">
        <f t="shared" si="132"/>
        <v>Y0DX5.3</v>
      </c>
      <c r="B4229" s="55">
        <f>VLOOKUP(J4229,'Mapping-CITI'!A:E,5,0)</f>
        <v>5.3</v>
      </c>
      <c r="D4229" s="42">
        <v>45016</v>
      </c>
      <c r="E4229" s="42">
        <v>45199</v>
      </c>
      <c r="F4229" t="s">
        <v>1958</v>
      </c>
      <c r="G4229" t="s">
        <v>1731</v>
      </c>
      <c r="H4229">
        <v>4120</v>
      </c>
      <c r="I4229" t="s">
        <v>2781</v>
      </c>
      <c r="J4229">
        <v>440102</v>
      </c>
      <c r="K4229" t="s">
        <v>2504</v>
      </c>
      <c r="L4229">
        <v>-7333.47</v>
      </c>
      <c r="M4229">
        <v>0</v>
      </c>
      <c r="N4229">
        <v>0</v>
      </c>
      <c r="O4229">
        <v>0</v>
      </c>
      <c r="P4229" t="s">
        <v>607</v>
      </c>
      <c r="Q4229">
        <v>0</v>
      </c>
      <c r="R4229">
        <v>0</v>
      </c>
      <c r="S4229">
        <v>0</v>
      </c>
      <c r="T4229" t="s">
        <v>1730</v>
      </c>
      <c r="U4229" s="221">
        <f t="shared" si="133"/>
        <v>0</v>
      </c>
    </row>
    <row r="4230" spans="1:21" hidden="1">
      <c r="A4230" s="55" t="str">
        <f t="shared" si="132"/>
        <v>Y0DX5.3</v>
      </c>
      <c r="B4230" s="55">
        <f>VLOOKUP(J4230,'Mapping-CITI'!A:E,5,0)</f>
        <v>5.3</v>
      </c>
      <c r="D4230" s="42">
        <v>45016</v>
      </c>
      <c r="E4230" s="42">
        <v>45199</v>
      </c>
      <c r="F4230" t="s">
        <v>1958</v>
      </c>
      <c r="G4230" t="s">
        <v>1731</v>
      </c>
      <c r="H4230">
        <v>4120</v>
      </c>
      <c r="I4230" t="s">
        <v>2781</v>
      </c>
      <c r="J4230">
        <v>440159</v>
      </c>
      <c r="K4230" t="s">
        <v>2509</v>
      </c>
      <c r="L4230">
        <v>292104425.05000001</v>
      </c>
      <c r="M4230">
        <v>42442588.030000001</v>
      </c>
      <c r="N4230">
        <v>0</v>
      </c>
      <c r="O4230">
        <v>42442588.030000001</v>
      </c>
      <c r="P4230" t="s">
        <v>607</v>
      </c>
      <c r="Q4230">
        <v>42442588.030000001</v>
      </c>
      <c r="R4230">
        <v>0</v>
      </c>
      <c r="S4230">
        <v>0</v>
      </c>
      <c r="T4230" t="s">
        <v>1730</v>
      </c>
      <c r="U4230" s="221">
        <f t="shared" si="133"/>
        <v>4.2442588030000001</v>
      </c>
    </row>
    <row r="4231" spans="1:21" hidden="1">
      <c r="A4231" s="55" t="str">
        <f t="shared" si="132"/>
        <v>Y0DX5.5</v>
      </c>
      <c r="B4231" s="55">
        <f>VLOOKUP(J4231,'Mapping-CITI'!A:E,5,0)</f>
        <v>5.5</v>
      </c>
      <c r="D4231" s="42">
        <v>45016</v>
      </c>
      <c r="E4231" s="42">
        <v>45199</v>
      </c>
      <c r="F4231" t="s">
        <v>1958</v>
      </c>
      <c r="G4231" t="s">
        <v>1731</v>
      </c>
      <c r="H4231">
        <v>5110</v>
      </c>
      <c r="I4231" t="s">
        <v>2776</v>
      </c>
      <c r="J4231">
        <v>440225</v>
      </c>
      <c r="K4231" t="s">
        <v>2515</v>
      </c>
      <c r="L4231">
        <v>3904.19</v>
      </c>
      <c r="M4231">
        <v>422.27</v>
      </c>
      <c r="N4231">
        <v>128.19</v>
      </c>
      <c r="O4231">
        <v>294.08</v>
      </c>
      <c r="P4231" t="s">
        <v>607</v>
      </c>
      <c r="Q4231">
        <v>294.08</v>
      </c>
      <c r="R4231">
        <v>422.27</v>
      </c>
      <c r="S4231">
        <v>128.19</v>
      </c>
      <c r="T4231" t="s">
        <v>1730</v>
      </c>
      <c r="U4231" s="221">
        <f t="shared" si="133"/>
        <v>2.9407999999999997E-5</v>
      </c>
    </row>
    <row r="4232" spans="1:21" hidden="1">
      <c r="A4232" s="55" t="str">
        <f t="shared" si="132"/>
        <v>Y0DX6.4</v>
      </c>
      <c r="B4232" s="55">
        <f>VLOOKUP(J4232,'Mapping-CITI'!A:E,5,0)</f>
        <v>6.4</v>
      </c>
      <c r="D4232" s="42">
        <v>45016</v>
      </c>
      <c r="E4232" s="42">
        <v>45199</v>
      </c>
      <c r="F4232" t="s">
        <v>1958</v>
      </c>
      <c r="G4232" t="s">
        <v>1731</v>
      </c>
      <c r="H4232">
        <v>4160</v>
      </c>
      <c r="I4232" t="s">
        <v>2778</v>
      </c>
      <c r="J4232">
        <v>440341</v>
      </c>
      <c r="K4232" t="s">
        <v>2682</v>
      </c>
      <c r="L4232">
        <v>2394659.91</v>
      </c>
      <c r="M4232">
        <v>1503250.01</v>
      </c>
      <c r="N4232">
        <v>0</v>
      </c>
      <c r="O4232">
        <v>1503250.01</v>
      </c>
      <c r="P4232" t="s">
        <v>607</v>
      </c>
      <c r="Q4232">
        <v>1503250.01</v>
      </c>
      <c r="R4232">
        <v>0</v>
      </c>
      <c r="S4232">
        <v>0</v>
      </c>
      <c r="T4232" t="s">
        <v>1730</v>
      </c>
      <c r="U4232" s="221">
        <f t="shared" si="133"/>
        <v>0.15032500100000001</v>
      </c>
    </row>
    <row r="4233" spans="1:21" hidden="1">
      <c r="A4233" s="55" t="str">
        <f t="shared" si="132"/>
        <v>Y0DX6.4</v>
      </c>
      <c r="B4233" s="55">
        <f>VLOOKUP(J4233,'Mapping-CITI'!A:E,5,0)</f>
        <v>6.4</v>
      </c>
      <c r="D4233" s="42">
        <v>45016</v>
      </c>
      <c r="E4233" s="42">
        <v>45199</v>
      </c>
      <c r="F4233" t="s">
        <v>1958</v>
      </c>
      <c r="G4233" t="s">
        <v>1731</v>
      </c>
      <c r="H4233">
        <v>4160</v>
      </c>
      <c r="I4233" t="s">
        <v>2778</v>
      </c>
      <c r="J4233">
        <v>440342</v>
      </c>
      <c r="K4233" t="s">
        <v>2683</v>
      </c>
      <c r="L4233">
        <v>2394659.91</v>
      </c>
      <c r="M4233">
        <v>1503250.01</v>
      </c>
      <c r="N4233">
        <v>0</v>
      </c>
      <c r="O4233">
        <v>1503250.01</v>
      </c>
      <c r="P4233" t="s">
        <v>607</v>
      </c>
      <c r="Q4233">
        <v>1503250.01</v>
      </c>
      <c r="R4233">
        <v>0</v>
      </c>
      <c r="S4233">
        <v>0</v>
      </c>
      <c r="T4233" t="s">
        <v>1730</v>
      </c>
      <c r="U4233" s="221">
        <f t="shared" si="133"/>
        <v>0.15032500100000001</v>
      </c>
    </row>
    <row r="4234" spans="1:21" hidden="1">
      <c r="A4234" s="55" t="str">
        <f t="shared" si="132"/>
        <v>Y0DX6.4</v>
      </c>
      <c r="B4234" s="55">
        <f>VLOOKUP(J4234,'Mapping-CITI'!A:E,5,0)</f>
        <v>6.4</v>
      </c>
      <c r="D4234" s="42">
        <v>45016</v>
      </c>
      <c r="E4234" s="42">
        <v>45199</v>
      </c>
      <c r="F4234" t="s">
        <v>1958</v>
      </c>
      <c r="G4234" t="s">
        <v>1731</v>
      </c>
      <c r="H4234">
        <v>4160</v>
      </c>
      <c r="I4234" t="s">
        <v>2778</v>
      </c>
      <c r="J4234">
        <v>440416</v>
      </c>
      <c r="K4234" t="s">
        <v>664</v>
      </c>
      <c r="L4234">
        <v>5430427.8099999996</v>
      </c>
      <c r="M4234">
        <v>4683936</v>
      </c>
      <c r="N4234">
        <v>2189294.44</v>
      </c>
      <c r="O4234">
        <v>2494641.56</v>
      </c>
      <c r="P4234" t="s">
        <v>607</v>
      </c>
      <c r="Q4234">
        <v>2494641.56</v>
      </c>
      <c r="R4234">
        <v>229903.29</v>
      </c>
      <c r="S4234">
        <v>2189294.44</v>
      </c>
      <c r="T4234" t="s">
        <v>1730</v>
      </c>
      <c r="U4234" s="221">
        <f t="shared" si="133"/>
        <v>0.24946415599999999</v>
      </c>
    </row>
    <row r="4235" spans="1:21" hidden="1">
      <c r="A4235" s="55" t="str">
        <f t="shared" si="132"/>
        <v>Y0DX6.4</v>
      </c>
      <c r="B4235" s="55">
        <f>VLOOKUP(J4235,'Mapping-CITI'!A:E,5,0)</f>
        <v>6.4</v>
      </c>
      <c r="D4235" s="42">
        <v>45016</v>
      </c>
      <c r="E4235" s="42">
        <v>45199</v>
      </c>
      <c r="F4235" t="s">
        <v>1958</v>
      </c>
      <c r="G4235" t="s">
        <v>1731</v>
      </c>
      <c r="H4235">
        <v>4160</v>
      </c>
      <c r="I4235" t="s">
        <v>2778</v>
      </c>
      <c r="J4235">
        <v>440445</v>
      </c>
      <c r="K4235" t="s">
        <v>2596</v>
      </c>
      <c r="L4235">
        <v>0</v>
      </c>
      <c r="M4235">
        <v>214745.92</v>
      </c>
      <c r="N4235">
        <v>214745.92</v>
      </c>
      <c r="O4235">
        <v>0</v>
      </c>
      <c r="P4235" t="s">
        <v>607</v>
      </c>
      <c r="Q4235">
        <v>0</v>
      </c>
      <c r="R4235">
        <v>214745.92</v>
      </c>
      <c r="S4235">
        <v>214745.92</v>
      </c>
      <c r="T4235" t="s">
        <v>1730</v>
      </c>
      <c r="U4235" s="221">
        <f t="shared" si="133"/>
        <v>0</v>
      </c>
    </row>
    <row r="4236" spans="1:21" hidden="1">
      <c r="A4236" s="55" t="str">
        <f t="shared" si="132"/>
        <v>Y0DX6.4</v>
      </c>
      <c r="B4236" s="55">
        <f>VLOOKUP(J4236,'Mapping-CITI'!A:E,5,0)</f>
        <v>6.4</v>
      </c>
      <c r="D4236" s="42">
        <v>45016</v>
      </c>
      <c r="E4236" s="42">
        <v>45199</v>
      </c>
      <c r="F4236" t="s">
        <v>1958</v>
      </c>
      <c r="G4236" t="s">
        <v>1731</v>
      </c>
      <c r="H4236">
        <v>4160</v>
      </c>
      <c r="I4236" t="s">
        <v>2778</v>
      </c>
      <c r="J4236">
        <v>440509</v>
      </c>
      <c r="K4236" t="s">
        <v>2524</v>
      </c>
      <c r="L4236">
        <v>2226893.2799999998</v>
      </c>
      <c r="M4236">
        <v>1113564.04</v>
      </c>
      <c r="N4236">
        <v>0</v>
      </c>
      <c r="O4236">
        <v>1113564.04</v>
      </c>
      <c r="P4236" t="s">
        <v>607</v>
      </c>
      <c r="Q4236">
        <v>1113564.04</v>
      </c>
      <c r="R4236">
        <v>0</v>
      </c>
      <c r="S4236">
        <v>0</v>
      </c>
      <c r="T4236" t="s">
        <v>1730</v>
      </c>
      <c r="U4236" s="221">
        <f t="shared" si="133"/>
        <v>0.11135640400000001</v>
      </c>
    </row>
    <row r="4237" spans="1:21" hidden="1">
      <c r="A4237" s="55" t="str">
        <f t="shared" si="132"/>
        <v>Y0EA0</v>
      </c>
      <c r="B4237" s="55">
        <f>VLOOKUP(J4237,'Mapping-CITI'!A:E,5,0)</f>
        <v>0</v>
      </c>
      <c r="D4237" s="42">
        <v>45016</v>
      </c>
      <c r="E4237" s="42">
        <v>45199</v>
      </c>
      <c r="F4237" t="s">
        <v>1969</v>
      </c>
      <c r="G4237" t="s">
        <v>2937</v>
      </c>
      <c r="H4237">
        <v>1210</v>
      </c>
      <c r="I4237" t="s">
        <v>2767</v>
      </c>
      <c r="J4237">
        <v>102101</v>
      </c>
      <c r="K4237" t="s">
        <v>2612</v>
      </c>
      <c r="L4237">
        <v>0</v>
      </c>
      <c r="M4237">
        <v>5018</v>
      </c>
      <c r="N4237">
        <v>5018</v>
      </c>
      <c r="O4237">
        <v>0</v>
      </c>
      <c r="P4237" t="s">
        <v>607</v>
      </c>
      <c r="Q4237">
        <v>0</v>
      </c>
      <c r="R4237">
        <v>5018</v>
      </c>
      <c r="S4237">
        <v>0</v>
      </c>
      <c r="T4237" t="s">
        <v>2</v>
      </c>
      <c r="U4237" s="221">
        <f t="shared" si="133"/>
        <v>0</v>
      </c>
    </row>
    <row r="4238" spans="1:21" hidden="1">
      <c r="A4238" s="55" t="str">
        <f t="shared" si="132"/>
        <v>Y0EA0</v>
      </c>
      <c r="B4238" s="55">
        <f>VLOOKUP(J4238,'Mapping-CITI'!A:E,5,0)</f>
        <v>0</v>
      </c>
      <c r="D4238" s="42">
        <v>45016</v>
      </c>
      <c r="E4238" s="42">
        <v>45199</v>
      </c>
      <c r="F4238" t="s">
        <v>1969</v>
      </c>
      <c r="G4238" t="s">
        <v>2937</v>
      </c>
      <c r="H4238">
        <v>1210</v>
      </c>
      <c r="I4238" t="s">
        <v>2767</v>
      </c>
      <c r="J4238">
        <v>102103</v>
      </c>
      <c r="K4238" t="s">
        <v>2006</v>
      </c>
      <c r="L4238">
        <v>392509523.47000003</v>
      </c>
      <c r="M4238">
        <v>600687500</v>
      </c>
      <c r="N4238">
        <v>618803898.47000003</v>
      </c>
      <c r="O4238">
        <v>374393125</v>
      </c>
      <c r="P4238" t="s">
        <v>607</v>
      </c>
      <c r="Q4238">
        <v>374393125</v>
      </c>
      <c r="R4238">
        <v>0</v>
      </c>
      <c r="S4238">
        <v>5018</v>
      </c>
      <c r="T4238" t="s">
        <v>2</v>
      </c>
      <c r="U4238" s="221">
        <f t="shared" si="133"/>
        <v>-1.8116398470000028</v>
      </c>
    </row>
    <row r="4239" spans="1:21" hidden="1">
      <c r="A4239" s="55" t="str">
        <f t="shared" si="132"/>
        <v>Y0EA0</v>
      </c>
      <c r="B4239" s="55">
        <f>VLOOKUP(J4239,'Mapping-CITI'!A:E,5,0)</f>
        <v>0</v>
      </c>
      <c r="D4239" s="42">
        <v>45016</v>
      </c>
      <c r="E4239" s="42">
        <v>45199</v>
      </c>
      <c r="F4239" t="s">
        <v>1969</v>
      </c>
      <c r="G4239" t="s">
        <v>2937</v>
      </c>
      <c r="H4239">
        <v>1210</v>
      </c>
      <c r="I4239" t="s">
        <v>2767</v>
      </c>
      <c r="J4239">
        <v>102104</v>
      </c>
      <c r="K4239" t="s">
        <v>2007</v>
      </c>
      <c r="L4239">
        <v>24156677.149999999</v>
      </c>
      <c r="M4239">
        <v>4850338068.29</v>
      </c>
      <c r="N4239">
        <v>4846055750.6099997</v>
      </c>
      <c r="O4239">
        <v>28438994.829999998</v>
      </c>
      <c r="P4239" t="s">
        <v>607</v>
      </c>
      <c r="Q4239">
        <v>28438994.829999998</v>
      </c>
      <c r="R4239">
        <v>0</v>
      </c>
      <c r="S4239">
        <v>0</v>
      </c>
      <c r="T4239" t="s">
        <v>2</v>
      </c>
      <c r="U4239" s="221">
        <f t="shared" si="133"/>
        <v>0.42823176800003054</v>
      </c>
    </row>
    <row r="4240" spans="1:21" hidden="1">
      <c r="A4240" s="55" t="str">
        <f t="shared" si="132"/>
        <v>Y0EA0</v>
      </c>
      <c r="B4240" s="55">
        <f>VLOOKUP(J4240,'Mapping-CITI'!A:E,5,0)</f>
        <v>0</v>
      </c>
      <c r="D4240" s="42">
        <v>45016</v>
      </c>
      <c r="E4240" s="42">
        <v>45199</v>
      </c>
      <c r="F4240" t="s">
        <v>1969</v>
      </c>
      <c r="G4240" t="s">
        <v>2937</v>
      </c>
      <c r="H4240">
        <v>1210</v>
      </c>
      <c r="I4240" t="s">
        <v>2767</v>
      </c>
      <c r="J4240">
        <v>102109</v>
      </c>
      <c r="K4240" t="s">
        <v>2012</v>
      </c>
      <c r="L4240">
        <v>0</v>
      </c>
      <c r="M4240">
        <v>25000000</v>
      </c>
      <c r="N4240">
        <v>0</v>
      </c>
      <c r="O4240">
        <v>25000000</v>
      </c>
      <c r="P4240" t="s">
        <v>607</v>
      </c>
      <c r="Q4240">
        <v>25000000</v>
      </c>
      <c r="R4240">
        <v>0</v>
      </c>
      <c r="S4240">
        <v>0</v>
      </c>
      <c r="T4240" t="s">
        <v>2</v>
      </c>
      <c r="U4240" s="221">
        <f t="shared" si="133"/>
        <v>2.5</v>
      </c>
    </row>
    <row r="4241" spans="1:21" hidden="1">
      <c r="A4241" s="55" t="str">
        <f t="shared" si="132"/>
        <v>Y0EAIgnore</v>
      </c>
      <c r="B4241" s="55" t="str">
        <f>VLOOKUP(J4241,'Mapping-CITI'!A:E,5,0)</f>
        <v>Ignore</v>
      </c>
      <c r="D4241" s="42">
        <v>45016</v>
      </c>
      <c r="E4241" s="42">
        <v>45199</v>
      </c>
      <c r="F4241" t="s">
        <v>1969</v>
      </c>
      <c r="G4241" t="s">
        <v>2937</v>
      </c>
      <c r="H4241">
        <v>1700</v>
      </c>
      <c r="I4241" t="s">
        <v>2768</v>
      </c>
      <c r="J4241">
        <v>106101</v>
      </c>
      <c r="K4241" t="s">
        <v>2769</v>
      </c>
      <c r="L4241">
        <v>0</v>
      </c>
      <c r="M4241">
        <v>1794769</v>
      </c>
      <c r="N4241">
        <v>1619835.91</v>
      </c>
      <c r="O4241">
        <v>174933.09</v>
      </c>
      <c r="P4241" t="s">
        <v>607</v>
      </c>
      <c r="Q4241">
        <v>174933.09</v>
      </c>
      <c r="R4241">
        <v>1794769</v>
      </c>
      <c r="S4241">
        <v>1619835.91</v>
      </c>
      <c r="T4241" t="s">
        <v>2</v>
      </c>
      <c r="U4241" s="221">
        <f t="shared" si="133"/>
        <v>1.7493309000000009E-2</v>
      </c>
    </row>
    <row r="4242" spans="1:21" hidden="1">
      <c r="A4242" s="55" t="str">
        <f t="shared" si="132"/>
        <v>Y0EAIgnore</v>
      </c>
      <c r="B4242" s="55" t="str">
        <f>VLOOKUP(J4242,'Mapping-CITI'!A:E,5,0)</f>
        <v>Ignore</v>
      </c>
      <c r="D4242" s="42">
        <v>45016</v>
      </c>
      <c r="E4242" s="42">
        <v>45199</v>
      </c>
      <c r="F4242" t="s">
        <v>1969</v>
      </c>
      <c r="G4242" t="s">
        <v>2937</v>
      </c>
      <c r="H4242">
        <v>1700</v>
      </c>
      <c r="I4242" t="s">
        <v>2768</v>
      </c>
      <c r="J4242">
        <v>106106</v>
      </c>
      <c r="K4242" t="s">
        <v>2784</v>
      </c>
      <c r="L4242">
        <v>6062.28</v>
      </c>
      <c r="M4242">
        <v>135303.37</v>
      </c>
      <c r="N4242">
        <v>41575.199999999997</v>
      </c>
      <c r="O4242">
        <v>99790.45</v>
      </c>
      <c r="P4242" t="s">
        <v>607</v>
      </c>
      <c r="Q4242">
        <v>99790.45</v>
      </c>
      <c r="R4242">
        <v>135303.37</v>
      </c>
      <c r="S4242">
        <v>41575.199999999997</v>
      </c>
      <c r="T4242" t="s">
        <v>2</v>
      </c>
      <c r="U4242" s="221">
        <f t="shared" si="133"/>
        <v>9.3728170000000003E-3</v>
      </c>
    </row>
    <row r="4243" spans="1:21" hidden="1">
      <c r="A4243" s="55" t="str">
        <f t="shared" si="132"/>
        <v>Y0EA0</v>
      </c>
      <c r="B4243" s="55">
        <f>VLOOKUP(J4243,'Mapping-CITI'!A:E,5,0)</f>
        <v>0</v>
      </c>
      <c r="D4243" s="42">
        <v>45016</v>
      </c>
      <c r="E4243" s="42">
        <v>45199</v>
      </c>
      <c r="F4243" t="s">
        <v>1969</v>
      </c>
      <c r="G4243" t="s">
        <v>2937</v>
      </c>
      <c r="H4243">
        <v>1400</v>
      </c>
      <c r="I4243" t="s">
        <v>2773</v>
      </c>
      <c r="J4243">
        <v>107102</v>
      </c>
      <c r="K4243" t="s">
        <v>2015</v>
      </c>
      <c r="L4243">
        <v>0</v>
      </c>
      <c r="M4243">
        <v>9467750</v>
      </c>
      <c r="N4243">
        <v>9467750</v>
      </c>
      <c r="O4243">
        <v>0</v>
      </c>
      <c r="P4243" t="s">
        <v>607</v>
      </c>
      <c r="Q4243">
        <v>0</v>
      </c>
      <c r="R4243">
        <v>0</v>
      </c>
      <c r="S4243">
        <v>0</v>
      </c>
      <c r="T4243" t="s">
        <v>2</v>
      </c>
      <c r="U4243" s="221">
        <f t="shared" si="133"/>
        <v>0</v>
      </c>
    </row>
    <row r="4244" spans="1:21" hidden="1">
      <c r="A4244" s="55" t="str">
        <f t="shared" si="132"/>
        <v>Y0EA0</v>
      </c>
      <c r="B4244" s="55">
        <f>VLOOKUP(J4244,'Mapping-CITI'!A:E,5,0)</f>
        <v>0</v>
      </c>
      <c r="D4244" s="42">
        <v>45016</v>
      </c>
      <c r="E4244" s="42">
        <v>45199</v>
      </c>
      <c r="F4244" t="s">
        <v>1969</v>
      </c>
      <c r="G4244" t="s">
        <v>2937</v>
      </c>
      <c r="H4244">
        <v>1700</v>
      </c>
      <c r="I4244" t="s">
        <v>2768</v>
      </c>
      <c r="J4244">
        <v>109181</v>
      </c>
      <c r="K4244" t="s">
        <v>2771</v>
      </c>
      <c r="L4244">
        <v>632.46</v>
      </c>
      <c r="M4244">
        <v>0</v>
      </c>
      <c r="N4244">
        <v>0</v>
      </c>
      <c r="O4244">
        <v>632.46</v>
      </c>
      <c r="P4244" t="s">
        <v>607</v>
      </c>
      <c r="Q4244">
        <v>632.46</v>
      </c>
      <c r="R4244">
        <v>0</v>
      </c>
      <c r="S4244">
        <v>0</v>
      </c>
      <c r="T4244" t="s">
        <v>2</v>
      </c>
      <c r="U4244" s="221">
        <f t="shared" si="133"/>
        <v>0</v>
      </c>
    </row>
    <row r="4245" spans="1:21" hidden="1">
      <c r="A4245" s="55" t="str">
        <f t="shared" si="132"/>
        <v>Y0EA0</v>
      </c>
      <c r="B4245" s="55">
        <f>VLOOKUP(J4245,'Mapping-CITI'!A:E,5,0)</f>
        <v>0</v>
      </c>
      <c r="D4245" s="42">
        <v>45016</v>
      </c>
      <c r="E4245" s="42">
        <v>45199</v>
      </c>
      <c r="F4245" t="s">
        <v>1969</v>
      </c>
      <c r="G4245" t="s">
        <v>2937</v>
      </c>
      <c r="H4245">
        <v>1230</v>
      </c>
      <c r="I4245" t="s">
        <v>2772</v>
      </c>
      <c r="J4245">
        <v>111126</v>
      </c>
      <c r="K4245" t="s">
        <v>2022</v>
      </c>
      <c r="L4245">
        <v>4643.82</v>
      </c>
      <c r="M4245">
        <v>5931.4</v>
      </c>
      <c r="N4245">
        <v>0</v>
      </c>
      <c r="O4245">
        <v>10575.22</v>
      </c>
      <c r="P4245" t="s">
        <v>607</v>
      </c>
      <c r="Q4245">
        <v>10575.22</v>
      </c>
      <c r="R4245">
        <v>0</v>
      </c>
      <c r="S4245">
        <v>0</v>
      </c>
      <c r="T4245" t="s">
        <v>2</v>
      </c>
      <c r="U4245" s="221">
        <f t="shared" si="133"/>
        <v>5.9313999999999992E-4</v>
      </c>
    </row>
    <row r="4246" spans="1:21" hidden="1">
      <c r="A4246" s="55" t="str">
        <f t="shared" si="132"/>
        <v>Y0EA0</v>
      </c>
      <c r="B4246" s="55">
        <f>VLOOKUP(J4246,'Mapping-CITI'!A:E,5,0)</f>
        <v>0</v>
      </c>
      <c r="D4246" s="42">
        <v>45016</v>
      </c>
      <c r="E4246" s="42">
        <v>45199</v>
      </c>
      <c r="F4246" t="s">
        <v>1969</v>
      </c>
      <c r="G4246" t="s">
        <v>2937</v>
      </c>
      <c r="H4246">
        <v>1400</v>
      </c>
      <c r="I4246" t="s">
        <v>2773</v>
      </c>
      <c r="J4246">
        <v>111137</v>
      </c>
      <c r="K4246" t="s">
        <v>2027</v>
      </c>
      <c r="L4246">
        <v>0</v>
      </c>
      <c r="M4246">
        <v>1105.93</v>
      </c>
      <c r="N4246">
        <v>1105.93</v>
      </c>
      <c r="O4246">
        <v>0</v>
      </c>
      <c r="P4246" t="s">
        <v>607</v>
      </c>
      <c r="Q4246">
        <v>0</v>
      </c>
      <c r="R4246">
        <v>1105.93</v>
      </c>
      <c r="S4246">
        <v>1105.93</v>
      </c>
      <c r="T4246" t="s">
        <v>2</v>
      </c>
      <c r="U4246" s="221">
        <f t="shared" si="133"/>
        <v>0</v>
      </c>
    </row>
    <row r="4247" spans="1:21" hidden="1">
      <c r="A4247" s="55" t="str">
        <f t="shared" si="132"/>
        <v>Y0EA0</v>
      </c>
      <c r="B4247" s="55">
        <f>VLOOKUP(J4247,'Mapping-CITI'!A:E,5,0)</f>
        <v>0</v>
      </c>
      <c r="D4247" s="42">
        <v>45016</v>
      </c>
      <c r="E4247" s="42">
        <v>45199</v>
      </c>
      <c r="F4247" t="s">
        <v>1969</v>
      </c>
      <c r="G4247" t="s">
        <v>2937</v>
      </c>
      <c r="H4247">
        <v>1400</v>
      </c>
      <c r="I4247" t="s">
        <v>2773</v>
      </c>
      <c r="J4247">
        <v>111220</v>
      </c>
      <c r="K4247" t="s">
        <v>2655</v>
      </c>
      <c r="L4247">
        <v>8081510.6500000004</v>
      </c>
      <c r="M4247">
        <v>1280022883.1800001</v>
      </c>
      <c r="N4247">
        <v>1279771630.8299999</v>
      </c>
      <c r="O4247">
        <v>8332763</v>
      </c>
      <c r="P4247" t="s">
        <v>607</v>
      </c>
      <c r="Q4247">
        <v>8332763</v>
      </c>
      <c r="R4247">
        <v>1280022883.1800001</v>
      </c>
      <c r="S4247">
        <v>1279771630.8299999</v>
      </c>
      <c r="T4247" t="s">
        <v>2</v>
      </c>
      <c r="U4247" s="221">
        <f t="shared" si="133"/>
        <v>2.5125235000014304E-2</v>
      </c>
    </row>
    <row r="4248" spans="1:21" hidden="1">
      <c r="A4248" s="55" t="str">
        <f t="shared" si="132"/>
        <v>Y0EA0</v>
      </c>
      <c r="B4248" s="55">
        <f>VLOOKUP(J4248,'Mapping-CITI'!A:E,5,0)</f>
        <v>0</v>
      </c>
      <c r="D4248" s="42">
        <v>45016</v>
      </c>
      <c r="E4248" s="42">
        <v>45199</v>
      </c>
      <c r="F4248" t="s">
        <v>1969</v>
      </c>
      <c r="G4248" t="s">
        <v>2937</v>
      </c>
      <c r="H4248">
        <v>1400</v>
      </c>
      <c r="I4248" t="s">
        <v>2773</v>
      </c>
      <c r="J4248">
        <v>111221</v>
      </c>
      <c r="K4248" t="s">
        <v>2656</v>
      </c>
      <c r="L4248">
        <v>-8081510.6500000004</v>
      </c>
      <c r="M4248">
        <v>1279771630.8299999</v>
      </c>
      <c r="N4248">
        <v>1280022883.1800001</v>
      </c>
      <c r="O4248">
        <v>-8332763</v>
      </c>
      <c r="P4248" t="s">
        <v>607</v>
      </c>
      <c r="Q4248">
        <v>-8332763</v>
      </c>
      <c r="R4248">
        <v>1279771630.8299999</v>
      </c>
      <c r="S4248">
        <v>1280022883.1800001</v>
      </c>
      <c r="T4248" t="s">
        <v>2</v>
      </c>
      <c r="U4248" s="221">
        <f t="shared" si="133"/>
        <v>-2.5125235000014304E-2</v>
      </c>
    </row>
    <row r="4249" spans="1:21" hidden="1">
      <c r="A4249" s="55" t="str">
        <f t="shared" si="132"/>
        <v>Y0EA0</v>
      </c>
      <c r="B4249" s="55">
        <f>VLOOKUP(J4249,'Mapping-CITI'!A:E,5,0)</f>
        <v>0</v>
      </c>
      <c r="D4249" s="42">
        <v>45016</v>
      </c>
      <c r="E4249" s="42">
        <v>45199</v>
      </c>
      <c r="F4249" t="s">
        <v>1969</v>
      </c>
      <c r="G4249" t="s">
        <v>2937</v>
      </c>
      <c r="H4249">
        <v>1220</v>
      </c>
      <c r="I4249" t="s">
        <v>2785</v>
      </c>
      <c r="J4249">
        <v>121116</v>
      </c>
      <c r="K4249" t="s">
        <v>2033</v>
      </c>
      <c r="L4249">
        <v>7584679.4900000002</v>
      </c>
      <c r="M4249">
        <v>1767069.44</v>
      </c>
      <c r="N4249">
        <v>0</v>
      </c>
      <c r="O4249">
        <v>9351748.9299999997</v>
      </c>
      <c r="P4249" t="s">
        <v>607</v>
      </c>
      <c r="Q4249">
        <v>9351748.9299999997</v>
      </c>
      <c r="R4249">
        <v>0</v>
      </c>
      <c r="S4249">
        <v>0</v>
      </c>
      <c r="T4249" t="s">
        <v>2</v>
      </c>
      <c r="U4249" s="221">
        <f t="shared" si="133"/>
        <v>0.176706944</v>
      </c>
    </row>
    <row r="4250" spans="1:21" hidden="1">
      <c r="A4250" s="55" t="str">
        <f t="shared" si="132"/>
        <v>Y0EA0</v>
      </c>
      <c r="B4250" s="55">
        <f>VLOOKUP(J4250,'Mapping-CITI'!A:E,5,0)</f>
        <v>0</v>
      </c>
      <c r="D4250" s="42">
        <v>45016</v>
      </c>
      <c r="E4250" s="42">
        <v>45199</v>
      </c>
      <c r="F4250" t="s">
        <v>1969</v>
      </c>
      <c r="G4250" t="s">
        <v>2937</v>
      </c>
      <c r="H4250">
        <v>1220</v>
      </c>
      <c r="I4250" t="s">
        <v>2785</v>
      </c>
      <c r="J4250">
        <v>121117</v>
      </c>
      <c r="K4250" t="s">
        <v>2034</v>
      </c>
      <c r="L4250">
        <v>0.06</v>
      </c>
      <c r="M4250">
        <v>804508.2</v>
      </c>
      <c r="N4250">
        <v>0</v>
      </c>
      <c r="O4250">
        <v>804508.26</v>
      </c>
      <c r="P4250" t="s">
        <v>607</v>
      </c>
      <c r="Q4250">
        <v>804508.26</v>
      </c>
      <c r="R4250">
        <v>0</v>
      </c>
      <c r="S4250">
        <v>0</v>
      </c>
      <c r="T4250" t="s">
        <v>2</v>
      </c>
      <c r="U4250" s="221">
        <f t="shared" si="133"/>
        <v>8.0450819999999992E-2</v>
      </c>
    </row>
    <row r="4251" spans="1:21" hidden="1">
      <c r="A4251" s="55" t="str">
        <f t="shared" si="132"/>
        <v>Y0EA0</v>
      </c>
      <c r="B4251" s="55">
        <f>VLOOKUP(J4251,'Mapping-CITI'!A:E,5,0)</f>
        <v>0</v>
      </c>
      <c r="D4251" s="42">
        <v>45016</v>
      </c>
      <c r="E4251" s="42">
        <v>45199</v>
      </c>
      <c r="F4251" t="s">
        <v>1969</v>
      </c>
      <c r="G4251" t="s">
        <v>2937</v>
      </c>
      <c r="H4251">
        <v>1700</v>
      </c>
      <c r="I4251" t="s">
        <v>2768</v>
      </c>
      <c r="J4251">
        <v>141017</v>
      </c>
      <c r="K4251" t="s">
        <v>2035</v>
      </c>
      <c r="L4251">
        <v>0</v>
      </c>
      <c r="M4251">
        <v>5500</v>
      </c>
      <c r="N4251">
        <v>5500</v>
      </c>
      <c r="O4251">
        <v>0</v>
      </c>
      <c r="P4251" t="s">
        <v>607</v>
      </c>
      <c r="Q4251">
        <v>0</v>
      </c>
      <c r="R4251">
        <v>5500</v>
      </c>
      <c r="S4251">
        <v>5500</v>
      </c>
      <c r="T4251" t="s">
        <v>2</v>
      </c>
      <c r="U4251" s="221">
        <f t="shared" si="133"/>
        <v>0</v>
      </c>
    </row>
    <row r="4252" spans="1:21" hidden="1">
      <c r="A4252" s="55" t="str">
        <f t="shared" si="132"/>
        <v>Y0EAIgnore</v>
      </c>
      <c r="B4252" s="55" t="str">
        <f>VLOOKUP(J4252,'Mapping-CITI'!A:E,5,0)</f>
        <v>Ignore</v>
      </c>
      <c r="D4252" s="42">
        <v>45016</v>
      </c>
      <c r="E4252" s="42">
        <v>45199</v>
      </c>
      <c r="F4252" t="s">
        <v>1969</v>
      </c>
      <c r="G4252" t="s">
        <v>2937</v>
      </c>
      <c r="H4252">
        <v>1700</v>
      </c>
      <c r="I4252" t="s">
        <v>2768</v>
      </c>
      <c r="J4252">
        <v>141258</v>
      </c>
      <c r="K4252" t="s">
        <v>3364</v>
      </c>
      <c r="L4252">
        <v>0</v>
      </c>
      <c r="M4252">
        <v>17500</v>
      </c>
      <c r="N4252">
        <v>17500</v>
      </c>
      <c r="O4252">
        <v>0</v>
      </c>
      <c r="P4252" t="s">
        <v>607</v>
      </c>
      <c r="Q4252">
        <v>0</v>
      </c>
      <c r="R4252">
        <v>17500</v>
      </c>
      <c r="S4252">
        <v>17500</v>
      </c>
      <c r="T4252" t="s">
        <v>2</v>
      </c>
      <c r="U4252" s="221">
        <f t="shared" si="133"/>
        <v>0</v>
      </c>
    </row>
    <row r="4253" spans="1:21" hidden="1">
      <c r="A4253" s="55" t="str">
        <f t="shared" si="132"/>
        <v>Y0EA0</v>
      </c>
      <c r="B4253" s="55">
        <f>VLOOKUP(J4253,'Mapping-CITI'!A:E,5,0)</f>
        <v>0</v>
      </c>
      <c r="D4253" s="42">
        <v>45016</v>
      </c>
      <c r="E4253" s="42">
        <v>45199</v>
      </c>
      <c r="F4253" t="s">
        <v>1969</v>
      </c>
      <c r="G4253" t="s">
        <v>2937</v>
      </c>
      <c r="H4253">
        <v>1700</v>
      </c>
      <c r="I4253" t="s">
        <v>2768</v>
      </c>
      <c r="J4253">
        <v>141280</v>
      </c>
      <c r="K4253" t="s">
        <v>2036</v>
      </c>
      <c r="L4253">
        <v>78021.5</v>
      </c>
      <c r="M4253">
        <v>5499128685.7200003</v>
      </c>
      <c r="N4253">
        <v>5499137580.3199997</v>
      </c>
      <c r="O4253">
        <v>69126.899999999994</v>
      </c>
      <c r="P4253" t="s">
        <v>607</v>
      </c>
      <c r="Q4253">
        <v>69126.899999999994</v>
      </c>
      <c r="R4253">
        <v>20471772.969999999</v>
      </c>
      <c r="S4253">
        <v>15381936.49</v>
      </c>
      <c r="T4253" t="s">
        <v>2</v>
      </c>
      <c r="U4253" s="221">
        <f t="shared" si="133"/>
        <v>-8.8945999994277951E-4</v>
      </c>
    </row>
    <row r="4254" spans="1:21" hidden="1">
      <c r="A4254" s="55" t="str">
        <f t="shared" si="132"/>
        <v>Y0EA0</v>
      </c>
      <c r="B4254" s="55">
        <f>VLOOKUP(J4254,'Mapping-CITI'!A:E,5,0)</f>
        <v>0</v>
      </c>
      <c r="D4254" s="42">
        <v>45016</v>
      </c>
      <c r="E4254" s="42">
        <v>45199</v>
      </c>
      <c r="F4254" t="s">
        <v>1969</v>
      </c>
      <c r="G4254" t="s">
        <v>2937</v>
      </c>
      <c r="H4254">
        <v>1700</v>
      </c>
      <c r="I4254" t="s">
        <v>2768</v>
      </c>
      <c r="J4254">
        <v>141287</v>
      </c>
      <c r="K4254" t="s">
        <v>604</v>
      </c>
      <c r="L4254">
        <v>-1.92</v>
      </c>
      <c r="M4254">
        <v>1.92</v>
      </c>
      <c r="N4254">
        <v>0</v>
      </c>
      <c r="O4254">
        <v>0</v>
      </c>
      <c r="P4254" t="s">
        <v>607</v>
      </c>
      <c r="Q4254">
        <v>0</v>
      </c>
      <c r="R4254">
        <v>1.92</v>
      </c>
      <c r="S4254">
        <v>0</v>
      </c>
      <c r="T4254" t="s">
        <v>2</v>
      </c>
      <c r="U4254" s="221">
        <f t="shared" si="133"/>
        <v>1.92E-7</v>
      </c>
    </row>
    <row r="4255" spans="1:21" hidden="1">
      <c r="A4255" s="55" t="str">
        <f t="shared" si="132"/>
        <v>Y0EA0</v>
      </c>
      <c r="B4255" s="55">
        <f>VLOOKUP(J4255,'Mapping-CITI'!A:E,5,0)</f>
        <v>0</v>
      </c>
      <c r="D4255" s="42">
        <v>45016</v>
      </c>
      <c r="E4255" s="42">
        <v>45199</v>
      </c>
      <c r="F4255" t="s">
        <v>1969</v>
      </c>
      <c r="G4255" t="s">
        <v>2937</v>
      </c>
      <c r="H4255">
        <v>1700</v>
      </c>
      <c r="I4255" t="s">
        <v>2768</v>
      </c>
      <c r="J4255">
        <v>141293</v>
      </c>
      <c r="K4255" t="s">
        <v>2827</v>
      </c>
      <c r="L4255">
        <v>0.23</v>
      </c>
      <c r="M4255">
        <v>0</v>
      </c>
      <c r="N4255">
        <v>0</v>
      </c>
      <c r="O4255">
        <v>0.23</v>
      </c>
      <c r="P4255" t="s">
        <v>607</v>
      </c>
      <c r="Q4255">
        <v>0.23</v>
      </c>
      <c r="R4255">
        <v>0</v>
      </c>
      <c r="S4255">
        <v>0</v>
      </c>
      <c r="T4255" t="s">
        <v>2</v>
      </c>
      <c r="U4255" s="221">
        <f t="shared" si="133"/>
        <v>0</v>
      </c>
    </row>
    <row r="4256" spans="1:21" hidden="1">
      <c r="A4256" s="55" t="str">
        <f t="shared" si="132"/>
        <v>Y0EA0</v>
      </c>
      <c r="B4256" s="55">
        <f>VLOOKUP(J4256,'Mapping-CITI'!A:E,5,0)</f>
        <v>0</v>
      </c>
      <c r="D4256" s="42">
        <v>45016</v>
      </c>
      <c r="E4256" s="42">
        <v>45199</v>
      </c>
      <c r="F4256" t="s">
        <v>1969</v>
      </c>
      <c r="G4256" t="s">
        <v>2937</v>
      </c>
      <c r="H4256">
        <v>1700</v>
      </c>
      <c r="I4256" t="s">
        <v>2768</v>
      </c>
      <c r="J4256">
        <v>141349</v>
      </c>
      <c r="K4256" t="s">
        <v>2046</v>
      </c>
      <c r="L4256">
        <v>0</v>
      </c>
      <c r="M4256">
        <v>2000000</v>
      </c>
      <c r="N4256">
        <v>2000000</v>
      </c>
      <c r="O4256">
        <v>0</v>
      </c>
      <c r="P4256" t="s">
        <v>607</v>
      </c>
      <c r="Q4256">
        <v>0</v>
      </c>
      <c r="R4256">
        <v>2000000</v>
      </c>
      <c r="S4256">
        <v>2000000</v>
      </c>
      <c r="T4256" t="s">
        <v>2</v>
      </c>
      <c r="U4256" s="221">
        <f t="shared" si="133"/>
        <v>0</v>
      </c>
    </row>
    <row r="4257" spans="1:21" hidden="1">
      <c r="A4257" s="55" t="str">
        <f t="shared" si="132"/>
        <v>Y0EA0</v>
      </c>
      <c r="B4257" s="55">
        <f>VLOOKUP(J4257,'Mapping-CITI'!A:E,5,0)</f>
        <v>0</v>
      </c>
      <c r="D4257" s="42">
        <v>45016</v>
      </c>
      <c r="E4257" s="42">
        <v>45199</v>
      </c>
      <c r="F4257" t="s">
        <v>1969</v>
      </c>
      <c r="G4257" t="s">
        <v>2937</v>
      </c>
      <c r="H4257">
        <v>1700</v>
      </c>
      <c r="I4257" t="s">
        <v>2768</v>
      </c>
      <c r="J4257">
        <v>141382</v>
      </c>
      <c r="K4257" t="s">
        <v>2052</v>
      </c>
      <c r="L4257">
        <v>0</v>
      </c>
      <c r="M4257">
        <v>3888780.96</v>
      </c>
      <c r="N4257">
        <v>3888780.96</v>
      </c>
      <c r="O4257">
        <v>0</v>
      </c>
      <c r="P4257" t="s">
        <v>607</v>
      </c>
      <c r="Q4257">
        <v>0</v>
      </c>
      <c r="R4257">
        <v>3888780.96</v>
      </c>
      <c r="S4257">
        <v>3888780.96</v>
      </c>
      <c r="T4257" t="s">
        <v>2</v>
      </c>
      <c r="U4257" s="221">
        <f t="shared" si="133"/>
        <v>0</v>
      </c>
    </row>
    <row r="4258" spans="1:21" hidden="1">
      <c r="A4258" s="55" t="str">
        <f t="shared" si="132"/>
        <v>Y0EA0</v>
      </c>
      <c r="B4258" s="55">
        <f>VLOOKUP(J4258,'Mapping-CITI'!A:E,5,0)</f>
        <v>0</v>
      </c>
      <c r="D4258" s="42">
        <v>45016</v>
      </c>
      <c r="E4258" s="42">
        <v>45199</v>
      </c>
      <c r="F4258" t="s">
        <v>1969</v>
      </c>
      <c r="G4258" t="s">
        <v>2937</v>
      </c>
      <c r="H4258">
        <v>1700</v>
      </c>
      <c r="I4258" t="s">
        <v>2768</v>
      </c>
      <c r="J4258">
        <v>141398</v>
      </c>
      <c r="K4258" t="s">
        <v>2911</v>
      </c>
      <c r="L4258">
        <v>0</v>
      </c>
      <c r="M4258">
        <v>1105.93</v>
      </c>
      <c r="N4258">
        <v>1105.93</v>
      </c>
      <c r="O4258">
        <v>0</v>
      </c>
      <c r="P4258" t="s">
        <v>607</v>
      </c>
      <c r="Q4258">
        <v>0</v>
      </c>
      <c r="R4258">
        <v>1105.93</v>
      </c>
      <c r="S4258">
        <v>1105.93</v>
      </c>
      <c r="T4258" t="s">
        <v>2</v>
      </c>
      <c r="U4258" s="221">
        <f t="shared" si="133"/>
        <v>0</v>
      </c>
    </row>
    <row r="4259" spans="1:21" hidden="1">
      <c r="A4259" s="55" t="str">
        <f t="shared" si="132"/>
        <v>Y0EA0</v>
      </c>
      <c r="B4259" s="55">
        <f>VLOOKUP(J4259,'Mapping-CITI'!A:E,5,0)</f>
        <v>0</v>
      </c>
      <c r="D4259" s="42">
        <v>45016</v>
      </c>
      <c r="E4259" s="42">
        <v>45199</v>
      </c>
      <c r="F4259" t="s">
        <v>1969</v>
      </c>
      <c r="G4259" t="s">
        <v>2937</v>
      </c>
      <c r="H4259">
        <v>1700</v>
      </c>
      <c r="I4259" t="s">
        <v>2768</v>
      </c>
      <c r="J4259">
        <v>141399</v>
      </c>
      <c r="K4259" t="s">
        <v>2912</v>
      </c>
      <c r="L4259">
        <v>0</v>
      </c>
      <c r="M4259">
        <v>200000</v>
      </c>
      <c r="N4259">
        <v>200000</v>
      </c>
      <c r="O4259">
        <v>0</v>
      </c>
      <c r="P4259" t="s">
        <v>607</v>
      </c>
      <c r="Q4259">
        <v>0</v>
      </c>
      <c r="R4259">
        <v>200000</v>
      </c>
      <c r="S4259">
        <v>200000</v>
      </c>
      <c r="T4259" t="s">
        <v>2</v>
      </c>
      <c r="U4259" s="221">
        <f t="shared" si="133"/>
        <v>0</v>
      </c>
    </row>
    <row r="4260" spans="1:21" hidden="1">
      <c r="A4260" s="55" t="str">
        <f t="shared" si="132"/>
        <v>Y0EA0</v>
      </c>
      <c r="B4260" s="55">
        <f>VLOOKUP(J4260,'Mapping-CITI'!A:E,5,0)</f>
        <v>0</v>
      </c>
      <c r="D4260" s="42">
        <v>45016</v>
      </c>
      <c r="E4260" s="42">
        <v>45199</v>
      </c>
      <c r="F4260" t="s">
        <v>1969</v>
      </c>
      <c r="G4260" t="s">
        <v>2937</v>
      </c>
      <c r="H4260">
        <v>1700</v>
      </c>
      <c r="I4260" t="s">
        <v>2768</v>
      </c>
      <c r="J4260">
        <v>141526</v>
      </c>
      <c r="K4260" t="s">
        <v>2062</v>
      </c>
      <c r="L4260">
        <v>0</v>
      </c>
      <c r="M4260">
        <v>351967.37</v>
      </c>
      <c r="N4260">
        <v>351967.37</v>
      </c>
      <c r="O4260">
        <v>0</v>
      </c>
      <c r="P4260" t="s">
        <v>607</v>
      </c>
      <c r="Q4260">
        <v>0</v>
      </c>
      <c r="R4260">
        <v>351967.37</v>
      </c>
      <c r="S4260">
        <v>351967.37</v>
      </c>
      <c r="T4260" t="s">
        <v>2</v>
      </c>
      <c r="U4260" s="221">
        <f t="shared" si="133"/>
        <v>0</v>
      </c>
    </row>
    <row r="4261" spans="1:21" hidden="1">
      <c r="A4261" s="55" t="str">
        <f t="shared" si="132"/>
        <v>Y0EA0</v>
      </c>
      <c r="B4261" s="55">
        <f>VLOOKUP(J4261,'Mapping-CITI'!A:E,5,0)</f>
        <v>0</v>
      </c>
      <c r="D4261" s="42">
        <v>45016</v>
      </c>
      <c r="E4261" s="42">
        <v>45199</v>
      </c>
      <c r="F4261" t="s">
        <v>1969</v>
      </c>
      <c r="G4261" t="s">
        <v>2937</v>
      </c>
      <c r="H4261">
        <v>1700</v>
      </c>
      <c r="I4261" t="s">
        <v>2768</v>
      </c>
      <c r="J4261">
        <v>141647</v>
      </c>
      <c r="K4261" t="s">
        <v>2073</v>
      </c>
      <c r="L4261">
        <v>0</v>
      </c>
      <c r="M4261">
        <v>1400000</v>
      </c>
      <c r="N4261">
        <v>1400000</v>
      </c>
      <c r="O4261">
        <v>0</v>
      </c>
      <c r="P4261" t="s">
        <v>607</v>
      </c>
      <c r="Q4261">
        <v>0</v>
      </c>
      <c r="R4261">
        <v>1400000</v>
      </c>
      <c r="S4261">
        <v>1400000</v>
      </c>
      <c r="T4261" t="s">
        <v>2</v>
      </c>
      <c r="U4261" s="221">
        <f t="shared" si="133"/>
        <v>0</v>
      </c>
    </row>
    <row r="4262" spans="1:21" hidden="1">
      <c r="A4262" s="55" t="str">
        <f t="shared" si="132"/>
        <v>Y0EA0</v>
      </c>
      <c r="B4262" s="55">
        <f>VLOOKUP(J4262,'Mapping-CITI'!A:E,5,0)</f>
        <v>0</v>
      </c>
      <c r="D4262" s="42">
        <v>45016</v>
      </c>
      <c r="E4262" s="42">
        <v>45199</v>
      </c>
      <c r="F4262" t="s">
        <v>1969</v>
      </c>
      <c r="G4262" t="s">
        <v>2937</v>
      </c>
      <c r="H4262">
        <v>1700</v>
      </c>
      <c r="I4262" t="s">
        <v>2768</v>
      </c>
      <c r="J4262">
        <v>141653</v>
      </c>
      <c r="K4262" t="s">
        <v>2074</v>
      </c>
      <c r="L4262">
        <v>0</v>
      </c>
      <c r="M4262">
        <v>20000</v>
      </c>
      <c r="N4262">
        <v>20000</v>
      </c>
      <c r="O4262">
        <v>0</v>
      </c>
      <c r="P4262" t="s">
        <v>607</v>
      </c>
      <c r="Q4262">
        <v>0</v>
      </c>
      <c r="R4262">
        <v>20000</v>
      </c>
      <c r="S4262">
        <v>20000</v>
      </c>
      <c r="T4262" t="s">
        <v>2</v>
      </c>
      <c r="U4262" s="221">
        <f t="shared" si="133"/>
        <v>0</v>
      </c>
    </row>
    <row r="4263" spans="1:21" hidden="1">
      <c r="A4263" s="55" t="str">
        <f t="shared" si="132"/>
        <v>Y0EA0</v>
      </c>
      <c r="B4263" s="55">
        <f>VLOOKUP(J4263,'Mapping-CITI'!A:E,5,0)</f>
        <v>0</v>
      </c>
      <c r="D4263" s="42">
        <v>45016</v>
      </c>
      <c r="E4263" s="42">
        <v>45199</v>
      </c>
      <c r="F4263" t="s">
        <v>1969</v>
      </c>
      <c r="G4263" t="s">
        <v>2937</v>
      </c>
      <c r="H4263">
        <v>1700</v>
      </c>
      <c r="I4263" t="s">
        <v>2768</v>
      </c>
      <c r="J4263">
        <v>141744</v>
      </c>
      <c r="K4263" t="s">
        <v>2087</v>
      </c>
      <c r="L4263">
        <v>0</v>
      </c>
      <c r="M4263">
        <v>16499287.74</v>
      </c>
      <c r="N4263">
        <v>16499287.74</v>
      </c>
      <c r="O4263">
        <v>0</v>
      </c>
      <c r="P4263" t="s">
        <v>607</v>
      </c>
      <c r="Q4263">
        <v>0</v>
      </c>
      <c r="R4263">
        <v>16499287.74</v>
      </c>
      <c r="S4263">
        <v>16499287.74</v>
      </c>
      <c r="T4263" t="s">
        <v>2</v>
      </c>
      <c r="U4263" s="221">
        <f t="shared" si="133"/>
        <v>0</v>
      </c>
    </row>
    <row r="4264" spans="1:21" hidden="1">
      <c r="A4264" s="55" t="str">
        <f t="shared" si="132"/>
        <v>Y0EA0</v>
      </c>
      <c r="B4264" s="55">
        <f>VLOOKUP(J4264,'Mapping-CITI'!A:E,5,0)</f>
        <v>0</v>
      </c>
      <c r="D4264" s="42">
        <v>45016</v>
      </c>
      <c r="E4264" s="42">
        <v>45199</v>
      </c>
      <c r="F4264" t="s">
        <v>1969</v>
      </c>
      <c r="G4264" t="s">
        <v>2937</v>
      </c>
      <c r="H4264">
        <v>1700</v>
      </c>
      <c r="I4264" t="s">
        <v>2768</v>
      </c>
      <c r="J4264">
        <v>141769</v>
      </c>
      <c r="K4264" t="s">
        <v>2105</v>
      </c>
      <c r="L4264">
        <v>0</v>
      </c>
      <c r="M4264">
        <v>1000</v>
      </c>
      <c r="N4264">
        <v>1000</v>
      </c>
      <c r="O4264">
        <v>0</v>
      </c>
      <c r="P4264" t="s">
        <v>607</v>
      </c>
      <c r="Q4264">
        <v>0</v>
      </c>
      <c r="R4264">
        <v>1000</v>
      </c>
      <c r="S4264">
        <v>1000</v>
      </c>
      <c r="T4264" t="s">
        <v>2</v>
      </c>
      <c r="U4264" s="221">
        <f t="shared" si="133"/>
        <v>0</v>
      </c>
    </row>
    <row r="4265" spans="1:21" hidden="1">
      <c r="A4265" s="55" t="str">
        <f t="shared" si="132"/>
        <v>Y0EA0</v>
      </c>
      <c r="B4265" s="55">
        <f>VLOOKUP(J4265,'Mapping-CITI'!A:E,5,0)</f>
        <v>0</v>
      </c>
      <c r="D4265" s="42">
        <v>45016</v>
      </c>
      <c r="E4265" s="42">
        <v>45199</v>
      </c>
      <c r="F4265" t="s">
        <v>1969</v>
      </c>
      <c r="G4265" t="s">
        <v>2937</v>
      </c>
      <c r="H4265">
        <v>1700</v>
      </c>
      <c r="I4265" t="s">
        <v>2768</v>
      </c>
      <c r="J4265">
        <v>141789</v>
      </c>
      <c r="K4265" t="s">
        <v>2122</v>
      </c>
      <c r="L4265">
        <v>0</v>
      </c>
      <c r="M4265">
        <v>1000</v>
      </c>
      <c r="N4265">
        <v>1000</v>
      </c>
      <c r="O4265">
        <v>0</v>
      </c>
      <c r="P4265" t="s">
        <v>607</v>
      </c>
      <c r="Q4265">
        <v>0</v>
      </c>
      <c r="R4265">
        <v>1000</v>
      </c>
      <c r="S4265">
        <v>1000</v>
      </c>
      <c r="T4265" t="s">
        <v>2</v>
      </c>
      <c r="U4265" s="221">
        <f t="shared" si="133"/>
        <v>0</v>
      </c>
    </row>
    <row r="4266" spans="1:21" hidden="1">
      <c r="A4266" s="55" t="str">
        <f t="shared" si="132"/>
        <v>Y0EAIgnore</v>
      </c>
      <c r="B4266" s="55" t="str">
        <f>VLOOKUP(J4266,'Mapping-CITI'!A:E,5,0)</f>
        <v>Ignore</v>
      </c>
      <c r="D4266" s="42">
        <v>45016</v>
      </c>
      <c r="E4266" s="42">
        <v>45199</v>
      </c>
      <c r="F4266" t="s">
        <v>1969</v>
      </c>
      <c r="G4266" t="s">
        <v>2937</v>
      </c>
      <c r="H4266">
        <v>1700</v>
      </c>
      <c r="I4266" t="s">
        <v>2768</v>
      </c>
      <c r="J4266">
        <v>141794</v>
      </c>
      <c r="K4266" t="s">
        <v>3365</v>
      </c>
      <c r="L4266">
        <v>0</v>
      </c>
      <c r="M4266">
        <v>4500</v>
      </c>
      <c r="N4266">
        <v>4500</v>
      </c>
      <c r="O4266">
        <v>0</v>
      </c>
      <c r="P4266" t="s">
        <v>607</v>
      </c>
      <c r="Q4266">
        <v>0</v>
      </c>
      <c r="R4266">
        <v>4500</v>
      </c>
      <c r="S4266">
        <v>4500</v>
      </c>
      <c r="T4266" t="s">
        <v>2</v>
      </c>
      <c r="U4266" s="221">
        <f t="shared" si="133"/>
        <v>0</v>
      </c>
    </row>
    <row r="4267" spans="1:21" hidden="1">
      <c r="A4267" s="55" t="str">
        <f t="shared" si="132"/>
        <v>Y0EAIgnore</v>
      </c>
      <c r="B4267" s="55" t="str">
        <f>VLOOKUP(J4267,'Mapping-CITI'!A:E,5,0)</f>
        <v>Ignore</v>
      </c>
      <c r="D4267" s="42">
        <v>45016</v>
      </c>
      <c r="E4267" s="42">
        <v>45199</v>
      </c>
      <c r="F4267" t="s">
        <v>1969</v>
      </c>
      <c r="G4267" t="s">
        <v>2937</v>
      </c>
      <c r="H4267">
        <v>1700</v>
      </c>
      <c r="I4267" t="s">
        <v>2768</v>
      </c>
      <c r="J4267">
        <v>141865</v>
      </c>
      <c r="K4267" t="s">
        <v>3366</v>
      </c>
      <c r="L4267">
        <v>0</v>
      </c>
      <c r="M4267">
        <v>500000</v>
      </c>
      <c r="N4267">
        <v>500000</v>
      </c>
      <c r="O4267">
        <v>0</v>
      </c>
      <c r="P4267" t="s">
        <v>607</v>
      </c>
      <c r="Q4267">
        <v>0</v>
      </c>
      <c r="R4267">
        <v>500000</v>
      </c>
      <c r="S4267">
        <v>500000</v>
      </c>
      <c r="T4267" t="s">
        <v>2</v>
      </c>
      <c r="U4267" s="221">
        <f t="shared" si="133"/>
        <v>0</v>
      </c>
    </row>
    <row r="4268" spans="1:21" hidden="1">
      <c r="A4268" s="55" t="str">
        <f t="shared" si="132"/>
        <v>Y0EA0</v>
      </c>
      <c r="B4268" s="55">
        <f>VLOOKUP(J4268,'Mapping-CITI'!A:E,5,0)</f>
        <v>0</v>
      </c>
      <c r="D4268" s="42">
        <v>45016</v>
      </c>
      <c r="E4268" s="42">
        <v>45199</v>
      </c>
      <c r="F4268" t="s">
        <v>1969</v>
      </c>
      <c r="G4268" t="s">
        <v>2937</v>
      </c>
      <c r="H4268">
        <v>1700</v>
      </c>
      <c r="I4268" t="s">
        <v>2768</v>
      </c>
      <c r="J4268">
        <v>142042</v>
      </c>
      <c r="K4268" t="s">
        <v>2131</v>
      </c>
      <c r="L4268">
        <v>0</v>
      </c>
      <c r="M4268">
        <v>13448</v>
      </c>
      <c r="N4268">
        <v>13448</v>
      </c>
      <c r="O4268">
        <v>0</v>
      </c>
      <c r="P4268" t="s">
        <v>607</v>
      </c>
      <c r="Q4268">
        <v>0</v>
      </c>
      <c r="R4268">
        <v>13448</v>
      </c>
      <c r="S4268">
        <v>13448</v>
      </c>
      <c r="T4268" t="s">
        <v>2</v>
      </c>
      <c r="U4268" s="221">
        <f t="shared" si="133"/>
        <v>0</v>
      </c>
    </row>
    <row r="4269" spans="1:21" hidden="1">
      <c r="A4269" s="55" t="str">
        <f t="shared" si="132"/>
        <v>Y0EA0</v>
      </c>
      <c r="B4269" s="55">
        <f>VLOOKUP(J4269,'Mapping-CITI'!A:E,5,0)</f>
        <v>0</v>
      </c>
      <c r="D4269" s="42">
        <v>45016</v>
      </c>
      <c r="E4269" s="42">
        <v>45199</v>
      </c>
      <c r="F4269" t="s">
        <v>1969</v>
      </c>
      <c r="G4269" t="s">
        <v>2937</v>
      </c>
      <c r="H4269">
        <v>1700</v>
      </c>
      <c r="I4269" t="s">
        <v>2768</v>
      </c>
      <c r="J4269">
        <v>142044</v>
      </c>
      <c r="K4269" t="s">
        <v>2132</v>
      </c>
      <c r="L4269">
        <v>0</v>
      </c>
      <c r="M4269">
        <v>500</v>
      </c>
      <c r="N4269">
        <v>500</v>
      </c>
      <c r="O4269">
        <v>0</v>
      </c>
      <c r="P4269" t="s">
        <v>607</v>
      </c>
      <c r="Q4269">
        <v>0</v>
      </c>
      <c r="R4269">
        <v>500</v>
      </c>
      <c r="S4269">
        <v>500</v>
      </c>
      <c r="T4269" t="s">
        <v>2</v>
      </c>
      <c r="U4269" s="221">
        <f t="shared" si="133"/>
        <v>0</v>
      </c>
    </row>
    <row r="4270" spans="1:21" hidden="1">
      <c r="A4270" s="55" t="str">
        <f t="shared" si="132"/>
        <v>Y0EAIgnore</v>
      </c>
      <c r="B4270" s="55" t="str">
        <f>VLOOKUP(J4270,'Mapping-CITI'!A:E,5,0)</f>
        <v>Ignore</v>
      </c>
      <c r="D4270" s="42">
        <v>45016</v>
      </c>
      <c r="E4270" s="42">
        <v>45199</v>
      </c>
      <c r="F4270" t="s">
        <v>1969</v>
      </c>
      <c r="G4270" t="s">
        <v>2937</v>
      </c>
      <c r="H4270">
        <v>1700</v>
      </c>
      <c r="I4270" t="s">
        <v>2768</v>
      </c>
      <c r="J4270">
        <v>142077</v>
      </c>
      <c r="K4270" t="s">
        <v>2913</v>
      </c>
      <c r="L4270">
        <v>865772.33</v>
      </c>
      <c r="M4270">
        <v>148258.46</v>
      </c>
      <c r="N4270">
        <v>89866.85</v>
      </c>
      <c r="O4270">
        <v>924163.94</v>
      </c>
      <c r="P4270" t="s">
        <v>607</v>
      </c>
      <c r="Q4270">
        <v>924163.94</v>
      </c>
      <c r="R4270">
        <v>148258.46</v>
      </c>
      <c r="S4270">
        <v>89866.85</v>
      </c>
      <c r="T4270" t="s">
        <v>2</v>
      </c>
      <c r="U4270" s="221">
        <f t="shared" si="133"/>
        <v>5.839160999999999E-3</v>
      </c>
    </row>
    <row r="4271" spans="1:21" hidden="1">
      <c r="A4271" s="55" t="str">
        <f t="shared" si="132"/>
        <v>Y0EAIgnore</v>
      </c>
      <c r="B4271" s="55" t="str">
        <f>VLOOKUP(J4271,'Mapping-CITI'!A:E,5,0)</f>
        <v>Ignore</v>
      </c>
      <c r="D4271" s="42">
        <v>45016</v>
      </c>
      <c r="E4271" s="42">
        <v>45199</v>
      </c>
      <c r="F4271" t="s">
        <v>1969</v>
      </c>
      <c r="G4271" t="s">
        <v>2937</v>
      </c>
      <c r="H4271">
        <v>1700</v>
      </c>
      <c r="I4271" t="s">
        <v>2768</v>
      </c>
      <c r="J4271">
        <v>142096</v>
      </c>
      <c r="K4271" t="s">
        <v>3421</v>
      </c>
      <c r="L4271">
        <v>0</v>
      </c>
      <c r="M4271">
        <v>33941.800000000003</v>
      </c>
      <c r="N4271">
        <v>33941.800000000003</v>
      </c>
      <c r="O4271">
        <v>0</v>
      </c>
      <c r="P4271" t="s">
        <v>607</v>
      </c>
      <c r="Q4271">
        <v>0</v>
      </c>
      <c r="R4271">
        <v>33941.800000000003</v>
      </c>
      <c r="S4271">
        <v>33941.800000000003</v>
      </c>
      <c r="T4271" t="s">
        <v>2</v>
      </c>
      <c r="U4271" s="221">
        <f t="shared" si="133"/>
        <v>0</v>
      </c>
    </row>
    <row r="4272" spans="1:21" hidden="1">
      <c r="A4272" s="55" t="str">
        <f t="shared" si="132"/>
        <v>Y0EA0</v>
      </c>
      <c r="B4272" s="55">
        <f>VLOOKUP(J4272,'Mapping-CITI'!A:E,5,0)</f>
        <v>0</v>
      </c>
      <c r="D4272" s="42">
        <v>45016</v>
      </c>
      <c r="E4272" s="42">
        <v>45199</v>
      </c>
      <c r="F4272" t="s">
        <v>1969</v>
      </c>
      <c r="G4272" t="s">
        <v>2937</v>
      </c>
      <c r="H4272">
        <v>1700</v>
      </c>
      <c r="I4272" t="s">
        <v>2768</v>
      </c>
      <c r="J4272">
        <v>142241</v>
      </c>
      <c r="K4272" t="s">
        <v>3934</v>
      </c>
      <c r="L4272">
        <v>0</v>
      </c>
      <c r="M4272">
        <v>5500000</v>
      </c>
      <c r="N4272">
        <v>5500000</v>
      </c>
      <c r="O4272">
        <v>0</v>
      </c>
      <c r="P4272" t="s">
        <v>607</v>
      </c>
      <c r="Q4272">
        <v>0</v>
      </c>
      <c r="R4272">
        <v>5500000</v>
      </c>
      <c r="S4272">
        <v>5500000</v>
      </c>
      <c r="T4272" t="s">
        <v>2</v>
      </c>
      <c r="U4272" s="221">
        <f t="shared" si="133"/>
        <v>0</v>
      </c>
    </row>
    <row r="4273" spans="1:21" hidden="1">
      <c r="A4273" s="55" t="str">
        <f t="shared" si="132"/>
        <v>Y0EAIgnore</v>
      </c>
      <c r="B4273" s="55" t="str">
        <f>VLOOKUP(J4273,'Mapping-CITI'!A:E,5,0)</f>
        <v>Ignore</v>
      </c>
      <c r="D4273" s="42">
        <v>45016</v>
      </c>
      <c r="E4273" s="42">
        <v>45199</v>
      </c>
      <c r="F4273" t="s">
        <v>1969</v>
      </c>
      <c r="G4273" t="s">
        <v>2937</v>
      </c>
      <c r="H4273">
        <v>1700</v>
      </c>
      <c r="I4273" t="s">
        <v>2768</v>
      </c>
      <c r="J4273">
        <v>142243</v>
      </c>
      <c r="K4273" t="s">
        <v>3367</v>
      </c>
      <c r="L4273">
        <v>0</v>
      </c>
      <c r="M4273">
        <v>5100272.22</v>
      </c>
      <c r="N4273">
        <v>5100272.22</v>
      </c>
      <c r="O4273">
        <v>0</v>
      </c>
      <c r="P4273" t="s">
        <v>607</v>
      </c>
      <c r="Q4273">
        <v>0</v>
      </c>
      <c r="R4273">
        <v>5100272.22</v>
      </c>
      <c r="S4273">
        <v>5100272.22</v>
      </c>
      <c r="T4273" t="s">
        <v>2</v>
      </c>
      <c r="U4273" s="221">
        <f t="shared" si="133"/>
        <v>0</v>
      </c>
    </row>
    <row r="4274" spans="1:21" hidden="1">
      <c r="A4274" s="55" t="str">
        <f t="shared" si="132"/>
        <v>Y0EAIgnore</v>
      </c>
      <c r="B4274" s="55" t="str">
        <f>VLOOKUP(J4274,'Mapping-CITI'!A:E,5,0)</f>
        <v>Ignore</v>
      </c>
      <c r="D4274" s="42">
        <v>45016</v>
      </c>
      <c r="E4274" s="42">
        <v>45199</v>
      </c>
      <c r="F4274" t="s">
        <v>1969</v>
      </c>
      <c r="G4274" t="s">
        <v>2937</v>
      </c>
      <c r="H4274">
        <v>1700</v>
      </c>
      <c r="I4274" t="s">
        <v>2768</v>
      </c>
      <c r="J4274">
        <v>142262</v>
      </c>
      <c r="K4274" t="s">
        <v>3372</v>
      </c>
      <c r="L4274">
        <v>0</v>
      </c>
      <c r="M4274">
        <v>340000</v>
      </c>
      <c r="N4274">
        <v>340000</v>
      </c>
      <c r="O4274">
        <v>0</v>
      </c>
      <c r="P4274" t="s">
        <v>607</v>
      </c>
      <c r="Q4274">
        <v>0</v>
      </c>
      <c r="R4274">
        <v>340000</v>
      </c>
      <c r="S4274">
        <v>340000</v>
      </c>
      <c r="T4274" t="s">
        <v>2</v>
      </c>
      <c r="U4274" s="221">
        <f t="shared" si="133"/>
        <v>0</v>
      </c>
    </row>
    <row r="4275" spans="1:21" hidden="1">
      <c r="A4275" s="55" t="str">
        <f t="shared" si="132"/>
        <v>Y0EAIgnore</v>
      </c>
      <c r="B4275" s="55" t="str">
        <f>VLOOKUP(J4275,'Mapping-CITI'!A:E,5,0)</f>
        <v>Ignore</v>
      </c>
      <c r="D4275" s="42">
        <v>45016</v>
      </c>
      <c r="E4275" s="42">
        <v>45199</v>
      </c>
      <c r="F4275" t="s">
        <v>1969</v>
      </c>
      <c r="G4275" t="s">
        <v>2937</v>
      </c>
      <c r="H4275">
        <v>1700</v>
      </c>
      <c r="I4275" t="s">
        <v>2768</v>
      </c>
      <c r="J4275">
        <v>142271</v>
      </c>
      <c r="K4275" t="s">
        <v>3375</v>
      </c>
      <c r="L4275">
        <v>-800000</v>
      </c>
      <c r="M4275">
        <v>1741500</v>
      </c>
      <c r="N4275">
        <v>944500</v>
      </c>
      <c r="O4275">
        <v>-3000</v>
      </c>
      <c r="P4275" t="s">
        <v>607</v>
      </c>
      <c r="Q4275">
        <v>-3000</v>
      </c>
      <c r="R4275">
        <v>1741500</v>
      </c>
      <c r="S4275">
        <v>944500</v>
      </c>
      <c r="T4275" t="s">
        <v>2</v>
      </c>
      <c r="U4275" s="221">
        <f t="shared" si="133"/>
        <v>7.9699999999999993E-2</v>
      </c>
    </row>
    <row r="4276" spans="1:21" hidden="1">
      <c r="A4276" s="55" t="str">
        <f t="shared" si="132"/>
        <v>Y0EAIgnore</v>
      </c>
      <c r="B4276" s="55" t="str">
        <f>VLOOKUP(J4276,'Mapping-CITI'!A:E,5,0)</f>
        <v>Ignore</v>
      </c>
      <c r="D4276" s="42">
        <v>45016</v>
      </c>
      <c r="E4276" s="42">
        <v>45199</v>
      </c>
      <c r="F4276" t="s">
        <v>1969</v>
      </c>
      <c r="G4276" t="s">
        <v>2937</v>
      </c>
      <c r="H4276">
        <v>1700</v>
      </c>
      <c r="I4276" t="s">
        <v>2768</v>
      </c>
      <c r="J4276">
        <v>142276</v>
      </c>
      <c r="K4276" t="s">
        <v>3377</v>
      </c>
      <c r="L4276">
        <v>0</v>
      </c>
      <c r="M4276">
        <v>34351.35</v>
      </c>
      <c r="N4276">
        <v>34351.35</v>
      </c>
      <c r="O4276">
        <v>0</v>
      </c>
      <c r="P4276" t="s">
        <v>607</v>
      </c>
      <c r="Q4276">
        <v>0</v>
      </c>
      <c r="R4276">
        <v>34351.35</v>
      </c>
      <c r="S4276">
        <v>34351.35</v>
      </c>
      <c r="T4276" t="s">
        <v>2</v>
      </c>
      <c r="U4276" s="221">
        <f t="shared" si="133"/>
        <v>0</v>
      </c>
    </row>
    <row r="4277" spans="1:21" hidden="1">
      <c r="A4277" s="55" t="str">
        <f t="shared" si="132"/>
        <v>Y0EA0</v>
      </c>
      <c r="B4277" s="55">
        <f>VLOOKUP(J4277,'Mapping-CITI'!A:E,5,0)</f>
        <v>0</v>
      </c>
      <c r="D4277" s="42">
        <v>45016</v>
      </c>
      <c r="E4277" s="42">
        <v>45199</v>
      </c>
      <c r="F4277" t="s">
        <v>1969</v>
      </c>
      <c r="G4277" t="s">
        <v>2937</v>
      </c>
      <c r="H4277">
        <v>1400</v>
      </c>
      <c r="I4277" t="s">
        <v>2773</v>
      </c>
      <c r="J4277">
        <v>160118</v>
      </c>
      <c r="K4277" t="s">
        <v>2152</v>
      </c>
      <c r="L4277">
        <v>0</v>
      </c>
      <c r="M4277">
        <v>4847350361.3500004</v>
      </c>
      <c r="N4277">
        <v>4847350361.3500004</v>
      </c>
      <c r="O4277">
        <v>0</v>
      </c>
      <c r="P4277" t="s">
        <v>607</v>
      </c>
      <c r="Q4277">
        <v>0</v>
      </c>
      <c r="R4277">
        <v>0</v>
      </c>
      <c r="S4277">
        <v>0</v>
      </c>
      <c r="T4277" t="s">
        <v>2</v>
      </c>
      <c r="U4277" s="221">
        <f t="shared" si="133"/>
        <v>0</v>
      </c>
    </row>
    <row r="4278" spans="1:21" hidden="1">
      <c r="A4278" s="55" t="str">
        <f t="shared" si="132"/>
        <v>Y0EA0</v>
      </c>
      <c r="B4278" s="55">
        <f>VLOOKUP(J4278,'Mapping-CITI'!A:E,5,0)</f>
        <v>0</v>
      </c>
      <c r="D4278" s="42">
        <v>45016</v>
      </c>
      <c r="E4278" s="42">
        <v>45199</v>
      </c>
      <c r="F4278" t="s">
        <v>1969</v>
      </c>
      <c r="G4278" t="s">
        <v>2937</v>
      </c>
      <c r="H4278">
        <v>1400</v>
      </c>
      <c r="I4278" t="s">
        <v>2773</v>
      </c>
      <c r="J4278">
        <v>160123</v>
      </c>
      <c r="K4278" t="s">
        <v>2156</v>
      </c>
      <c r="L4278">
        <v>0</v>
      </c>
      <c r="M4278">
        <v>621838801.39999998</v>
      </c>
      <c r="N4278">
        <v>621838801.39999998</v>
      </c>
      <c r="O4278">
        <v>0</v>
      </c>
      <c r="P4278" t="s">
        <v>607</v>
      </c>
      <c r="Q4278">
        <v>0</v>
      </c>
      <c r="R4278">
        <v>0</v>
      </c>
      <c r="S4278">
        <v>0</v>
      </c>
      <c r="T4278" t="s">
        <v>2</v>
      </c>
      <c r="U4278" s="221">
        <f t="shared" si="133"/>
        <v>0</v>
      </c>
    </row>
    <row r="4279" spans="1:21" hidden="1">
      <c r="A4279" s="55" t="str">
        <f t="shared" si="132"/>
        <v>Y0EA0</v>
      </c>
      <c r="B4279" s="55">
        <f>VLOOKUP(J4279,'Mapping-CITI'!A:E,5,0)</f>
        <v>0</v>
      </c>
      <c r="D4279" s="42">
        <v>45016</v>
      </c>
      <c r="E4279" s="42">
        <v>45199</v>
      </c>
      <c r="F4279" t="s">
        <v>1969</v>
      </c>
      <c r="G4279" t="s">
        <v>2937</v>
      </c>
      <c r="H4279">
        <v>1600</v>
      </c>
      <c r="I4279" t="s">
        <v>2789</v>
      </c>
      <c r="J4279">
        <v>160202</v>
      </c>
      <c r="K4279" t="s">
        <v>2158</v>
      </c>
      <c r="L4279">
        <v>0</v>
      </c>
      <c r="M4279">
        <v>18183733.52</v>
      </c>
      <c r="N4279">
        <v>18183733.52</v>
      </c>
      <c r="O4279">
        <v>0</v>
      </c>
      <c r="P4279" t="s">
        <v>607</v>
      </c>
      <c r="Q4279">
        <v>0</v>
      </c>
      <c r="R4279">
        <v>0</v>
      </c>
      <c r="S4279">
        <v>0</v>
      </c>
      <c r="T4279" t="s">
        <v>2</v>
      </c>
      <c r="U4279" s="221">
        <f t="shared" si="133"/>
        <v>0</v>
      </c>
    </row>
    <row r="4280" spans="1:21" hidden="1">
      <c r="A4280" s="55" t="str">
        <f t="shared" si="132"/>
        <v>Y0EA0</v>
      </c>
      <c r="B4280" s="55">
        <f>VLOOKUP(J4280,'Mapping-CITI'!A:E,5,0)</f>
        <v>0</v>
      </c>
      <c r="D4280" s="42">
        <v>45016</v>
      </c>
      <c r="E4280" s="42">
        <v>45199</v>
      </c>
      <c r="F4280" t="s">
        <v>1969</v>
      </c>
      <c r="G4280" t="s">
        <v>2937</v>
      </c>
      <c r="H4280">
        <v>1600</v>
      </c>
      <c r="I4280" t="s">
        <v>2789</v>
      </c>
      <c r="J4280">
        <v>160206</v>
      </c>
      <c r="K4280" t="s">
        <v>2159</v>
      </c>
      <c r="L4280">
        <v>-0.01</v>
      </c>
      <c r="M4280">
        <v>7122755.7300000004</v>
      </c>
      <c r="N4280">
        <v>7122755.7300000004</v>
      </c>
      <c r="O4280">
        <v>-0.01</v>
      </c>
      <c r="P4280" t="s">
        <v>607</v>
      </c>
      <c r="Q4280">
        <v>-0.01</v>
      </c>
      <c r="R4280">
        <v>0</v>
      </c>
      <c r="S4280">
        <v>7122755.7300000004</v>
      </c>
      <c r="T4280" t="s">
        <v>2</v>
      </c>
      <c r="U4280" s="221">
        <f t="shared" si="133"/>
        <v>0</v>
      </c>
    </row>
    <row r="4281" spans="1:21" hidden="1">
      <c r="A4281" s="55" t="str">
        <f t="shared" si="132"/>
        <v>Y0EA0</v>
      </c>
      <c r="B4281" s="55">
        <f>VLOOKUP(J4281,'Mapping-CITI'!A:E,5,0)</f>
        <v>0</v>
      </c>
      <c r="D4281" s="42">
        <v>45016</v>
      </c>
      <c r="E4281" s="42">
        <v>45199</v>
      </c>
      <c r="F4281" t="s">
        <v>1969</v>
      </c>
      <c r="G4281" t="s">
        <v>2937</v>
      </c>
      <c r="H4281">
        <v>1600</v>
      </c>
      <c r="I4281" t="s">
        <v>2789</v>
      </c>
      <c r="J4281">
        <v>160207</v>
      </c>
      <c r="K4281" t="s">
        <v>2160</v>
      </c>
      <c r="L4281">
        <v>0</v>
      </c>
      <c r="M4281">
        <v>10748948</v>
      </c>
      <c r="N4281">
        <v>10745948</v>
      </c>
      <c r="O4281">
        <v>3000</v>
      </c>
      <c r="P4281" t="s">
        <v>607</v>
      </c>
      <c r="Q4281">
        <v>3000</v>
      </c>
      <c r="R4281">
        <v>1000</v>
      </c>
      <c r="S4281">
        <v>10744948</v>
      </c>
      <c r="T4281" t="s">
        <v>2</v>
      </c>
      <c r="U4281" s="221">
        <f t="shared" si="133"/>
        <v>2.9999999999999997E-4</v>
      </c>
    </row>
    <row r="4282" spans="1:21" hidden="1">
      <c r="A4282" s="55" t="str">
        <f t="shared" si="132"/>
        <v>Y0EA0</v>
      </c>
      <c r="B4282" s="55">
        <f>VLOOKUP(J4282,'Mapping-CITI'!A:E,5,0)</f>
        <v>0</v>
      </c>
      <c r="D4282" s="42">
        <v>45016</v>
      </c>
      <c r="E4282" s="42">
        <v>45199</v>
      </c>
      <c r="F4282" t="s">
        <v>1969</v>
      </c>
      <c r="G4282" t="s">
        <v>2937</v>
      </c>
      <c r="H4282">
        <v>1400</v>
      </c>
      <c r="I4282" t="s">
        <v>2773</v>
      </c>
      <c r="J4282">
        <v>160256</v>
      </c>
      <c r="K4282" t="s">
        <v>2828</v>
      </c>
      <c r="L4282">
        <v>387.64</v>
      </c>
      <c r="M4282">
        <v>0</v>
      </c>
      <c r="N4282">
        <v>0</v>
      </c>
      <c r="O4282">
        <v>387.64</v>
      </c>
      <c r="P4282" t="s">
        <v>607</v>
      </c>
      <c r="Q4282">
        <v>387.64</v>
      </c>
      <c r="R4282">
        <v>0</v>
      </c>
      <c r="S4282">
        <v>0</v>
      </c>
      <c r="T4282" t="s">
        <v>2</v>
      </c>
      <c r="U4282" s="221">
        <f t="shared" si="133"/>
        <v>0</v>
      </c>
    </row>
    <row r="4283" spans="1:21" hidden="1">
      <c r="A4283" s="55" t="str">
        <f t="shared" si="132"/>
        <v>Y0EA0</v>
      </c>
      <c r="B4283" s="55">
        <f>VLOOKUP(J4283,'Mapping-CITI'!A:E,5,0)</f>
        <v>0</v>
      </c>
      <c r="D4283" s="42">
        <v>45016</v>
      </c>
      <c r="E4283" s="42">
        <v>45199</v>
      </c>
      <c r="F4283" t="s">
        <v>1969</v>
      </c>
      <c r="G4283" t="s">
        <v>2937</v>
      </c>
      <c r="H4283">
        <v>1230</v>
      </c>
      <c r="I4283" t="s">
        <v>2772</v>
      </c>
      <c r="J4283">
        <v>170125</v>
      </c>
      <c r="K4283" t="s">
        <v>2168</v>
      </c>
      <c r="L4283">
        <v>0</v>
      </c>
      <c r="M4283">
        <v>0</v>
      </c>
      <c r="N4283">
        <v>17700</v>
      </c>
      <c r="O4283">
        <v>-17700</v>
      </c>
      <c r="P4283" t="s">
        <v>607</v>
      </c>
      <c r="Q4283">
        <v>-17700</v>
      </c>
      <c r="R4283">
        <v>0</v>
      </c>
      <c r="S4283">
        <v>0</v>
      </c>
      <c r="T4283" t="s">
        <v>2</v>
      </c>
      <c r="U4283" s="221">
        <f t="shared" si="133"/>
        <v>-1.7700000000000001E-3</v>
      </c>
    </row>
    <row r="4284" spans="1:21" hidden="1">
      <c r="A4284" s="55" t="str">
        <f t="shared" si="132"/>
        <v>Y0EA0</v>
      </c>
      <c r="B4284" s="55">
        <f>VLOOKUP(J4284,'Mapping-CITI'!A:E,5,0)</f>
        <v>0</v>
      </c>
      <c r="D4284" s="42">
        <v>45016</v>
      </c>
      <c r="E4284" s="42">
        <v>45199</v>
      </c>
      <c r="F4284" t="s">
        <v>1969</v>
      </c>
      <c r="G4284" t="s">
        <v>2937</v>
      </c>
      <c r="H4284">
        <v>1230</v>
      </c>
      <c r="I4284" t="s">
        <v>2772</v>
      </c>
      <c r="J4284">
        <v>170129</v>
      </c>
      <c r="K4284" t="s">
        <v>2170</v>
      </c>
      <c r="L4284">
        <v>-7381383.4699999997</v>
      </c>
      <c r="M4284">
        <v>0</v>
      </c>
      <c r="N4284">
        <v>-5770558.4699999997</v>
      </c>
      <c r="O4284">
        <v>-1610825</v>
      </c>
      <c r="P4284" t="s">
        <v>607</v>
      </c>
      <c r="Q4284">
        <v>-1610825</v>
      </c>
      <c r="R4284">
        <v>0</v>
      </c>
      <c r="S4284">
        <v>0</v>
      </c>
      <c r="T4284" t="s">
        <v>2</v>
      </c>
      <c r="U4284" s="221">
        <f t="shared" si="133"/>
        <v>0.57705584700000001</v>
      </c>
    </row>
    <row r="4285" spans="1:21" hidden="1">
      <c r="A4285" s="55" t="str">
        <f t="shared" si="132"/>
        <v>Y0EA1.2</v>
      </c>
      <c r="B4285" s="55">
        <f>VLOOKUP(J4285,'Mapping-CITI'!A:E,5,0)</f>
        <v>1.2</v>
      </c>
      <c r="D4285" s="42">
        <v>45016</v>
      </c>
      <c r="E4285" s="42">
        <v>45199</v>
      </c>
      <c r="F4285" t="s">
        <v>1969</v>
      </c>
      <c r="G4285" t="s">
        <v>2937</v>
      </c>
      <c r="H4285">
        <v>2110</v>
      </c>
      <c r="I4285" t="s">
        <v>2790</v>
      </c>
      <c r="J4285">
        <v>201181</v>
      </c>
      <c r="K4285" t="s">
        <v>2181</v>
      </c>
      <c r="L4285">
        <v>-66321310.969999999</v>
      </c>
      <c r="M4285">
        <v>1261549.51</v>
      </c>
      <c r="N4285">
        <v>2557469</v>
      </c>
      <c r="O4285">
        <v>-67617230.459999993</v>
      </c>
      <c r="P4285" t="s">
        <v>607</v>
      </c>
      <c r="Q4285" s="191">
        <v>-67617230.459999993</v>
      </c>
      <c r="R4285">
        <v>0</v>
      </c>
      <c r="S4285">
        <v>0</v>
      </c>
      <c r="T4285" t="s">
        <v>2</v>
      </c>
      <c r="U4285" s="221">
        <f t="shared" si="133"/>
        <v>-0.12959194900000001</v>
      </c>
    </row>
    <row r="4286" spans="1:21" hidden="1">
      <c r="A4286" s="55" t="str">
        <f t="shared" si="132"/>
        <v>Y0EA0</v>
      </c>
      <c r="B4286" s="55">
        <f>VLOOKUP(J4286,'Mapping-CITI'!A:E,5,0)</f>
        <v>0</v>
      </c>
      <c r="D4286" s="42">
        <v>45016</v>
      </c>
      <c r="E4286" s="42">
        <v>45199</v>
      </c>
      <c r="F4286" t="s">
        <v>1969</v>
      </c>
      <c r="G4286" t="s">
        <v>2937</v>
      </c>
      <c r="H4286">
        <v>2110</v>
      </c>
      <c r="I4286" t="s">
        <v>2790</v>
      </c>
      <c r="J4286">
        <v>201187</v>
      </c>
      <c r="K4286" t="s">
        <v>2184</v>
      </c>
      <c r="L4286">
        <v>20897520.379999999</v>
      </c>
      <c r="M4286">
        <v>11034595.859999999</v>
      </c>
      <c r="N4286">
        <v>10626874.84</v>
      </c>
      <c r="O4286">
        <v>21305241.399999999</v>
      </c>
      <c r="P4286" t="s">
        <v>607</v>
      </c>
      <c r="Q4286">
        <v>21305241.399999999</v>
      </c>
      <c r="R4286">
        <v>0</v>
      </c>
      <c r="S4286">
        <v>0</v>
      </c>
      <c r="T4286" t="s">
        <v>2</v>
      </c>
      <c r="U4286" s="221">
        <f t="shared" si="133"/>
        <v>4.0772101999999956E-2</v>
      </c>
    </row>
    <row r="4287" spans="1:21" hidden="1">
      <c r="A4287" s="55" t="str">
        <f t="shared" si="132"/>
        <v>Y0EA1.2</v>
      </c>
      <c r="B4287" s="55">
        <f>VLOOKUP(J4287,'Mapping-CITI'!A:E,5,0)</f>
        <v>1.2</v>
      </c>
      <c r="D4287" s="42">
        <v>45016</v>
      </c>
      <c r="E4287" s="42">
        <v>45199</v>
      </c>
      <c r="F4287" t="s">
        <v>1969</v>
      </c>
      <c r="G4287" t="s">
        <v>2937</v>
      </c>
      <c r="H4287">
        <v>2110</v>
      </c>
      <c r="I4287" t="s">
        <v>2790</v>
      </c>
      <c r="J4287">
        <v>201194</v>
      </c>
      <c r="K4287" t="s">
        <v>2190</v>
      </c>
      <c r="L4287">
        <v>-20726732.210000001</v>
      </c>
      <c r="M4287">
        <v>985367.45</v>
      </c>
      <c r="N4287">
        <v>239101.52</v>
      </c>
      <c r="O4287">
        <v>-19980466.280000001</v>
      </c>
      <c r="P4287" t="s">
        <v>607</v>
      </c>
      <c r="Q4287" s="191">
        <v>-19980466.280000001</v>
      </c>
      <c r="R4287">
        <v>0</v>
      </c>
      <c r="S4287">
        <v>0</v>
      </c>
      <c r="T4287" t="s">
        <v>2</v>
      </c>
      <c r="U4287" s="221">
        <f t="shared" si="133"/>
        <v>7.4626592999999991E-2</v>
      </c>
    </row>
    <row r="4288" spans="1:21" hidden="1">
      <c r="A4288" s="55" t="str">
        <f t="shared" si="132"/>
        <v>Y0EA0</v>
      </c>
      <c r="B4288" s="55">
        <f>VLOOKUP(J4288,'Mapping-CITI'!A:E,5,0)</f>
        <v>0</v>
      </c>
      <c r="D4288" s="42">
        <v>45016</v>
      </c>
      <c r="E4288" s="42">
        <v>45199</v>
      </c>
      <c r="F4288" t="s">
        <v>1969</v>
      </c>
      <c r="G4288" t="s">
        <v>2937</v>
      </c>
      <c r="H4288">
        <v>2110</v>
      </c>
      <c r="I4288" t="s">
        <v>2790</v>
      </c>
      <c r="J4288">
        <v>201196</v>
      </c>
      <c r="K4288" t="s">
        <v>2191</v>
      </c>
      <c r="L4288">
        <v>-1033744.1</v>
      </c>
      <c r="M4288">
        <v>75223.92</v>
      </c>
      <c r="N4288">
        <v>33696.44</v>
      </c>
      <c r="O4288">
        <v>-992216.62</v>
      </c>
      <c r="P4288" t="s">
        <v>607</v>
      </c>
      <c r="Q4288">
        <v>-992216.62</v>
      </c>
      <c r="R4288">
        <v>0</v>
      </c>
      <c r="S4288">
        <v>0</v>
      </c>
      <c r="T4288" t="s">
        <v>2</v>
      </c>
      <c r="U4288" s="221">
        <f t="shared" si="133"/>
        <v>4.1527479999999995E-3</v>
      </c>
    </row>
    <row r="4289" spans="1:21" hidden="1">
      <c r="A4289" s="55" t="str">
        <f t="shared" si="132"/>
        <v>Y0EA0</v>
      </c>
      <c r="B4289" s="55">
        <f>VLOOKUP(J4289,'Mapping-CITI'!A:E,5,0)</f>
        <v>0</v>
      </c>
      <c r="D4289" s="42">
        <v>45016</v>
      </c>
      <c r="E4289" s="42">
        <v>45199</v>
      </c>
      <c r="F4289" t="s">
        <v>1969</v>
      </c>
      <c r="G4289" t="s">
        <v>2937</v>
      </c>
      <c r="H4289">
        <v>2110</v>
      </c>
      <c r="I4289" t="s">
        <v>2790</v>
      </c>
      <c r="J4289">
        <v>201351</v>
      </c>
      <c r="K4289" t="s">
        <v>2225</v>
      </c>
      <c r="L4289">
        <v>-5165529.38</v>
      </c>
      <c r="M4289">
        <v>7689312.1500000004</v>
      </c>
      <c r="N4289">
        <v>7908631.8700000001</v>
      </c>
      <c r="O4289">
        <v>-5384849.0999999996</v>
      </c>
      <c r="P4289" t="s">
        <v>607</v>
      </c>
      <c r="Q4289">
        <v>-5384849.0999999996</v>
      </c>
      <c r="R4289">
        <v>0</v>
      </c>
      <c r="S4289">
        <v>0</v>
      </c>
      <c r="T4289" t="s">
        <v>2</v>
      </c>
      <c r="U4289" s="221">
        <f t="shared" si="133"/>
        <v>-2.1931971999999973E-2</v>
      </c>
    </row>
    <row r="4290" spans="1:21" hidden="1">
      <c r="A4290" s="55" t="str">
        <f t="shared" si="132"/>
        <v>Y0EA0</v>
      </c>
      <c r="B4290" s="55">
        <f>VLOOKUP(J4290,'Mapping-CITI'!A:E,5,0)</f>
        <v>0</v>
      </c>
      <c r="D4290" s="42">
        <v>45016</v>
      </c>
      <c r="E4290" s="42">
        <v>45199</v>
      </c>
      <c r="F4290" t="s">
        <v>1969</v>
      </c>
      <c r="G4290" t="s">
        <v>2937</v>
      </c>
      <c r="H4290">
        <v>2110</v>
      </c>
      <c r="I4290" t="s">
        <v>2790</v>
      </c>
      <c r="J4290">
        <v>201353</v>
      </c>
      <c r="K4290" t="s">
        <v>2227</v>
      </c>
      <c r="L4290">
        <v>-4850.93</v>
      </c>
      <c r="M4290">
        <v>5832.9</v>
      </c>
      <c r="N4290">
        <v>2635.2</v>
      </c>
      <c r="O4290">
        <v>-1653.23</v>
      </c>
      <c r="P4290" t="s">
        <v>607</v>
      </c>
      <c r="Q4290">
        <v>-1653.23</v>
      </c>
      <c r="R4290">
        <v>0</v>
      </c>
      <c r="S4290">
        <v>0</v>
      </c>
      <c r="T4290" t="s">
        <v>2</v>
      </c>
      <c r="U4290" s="221">
        <f t="shared" si="133"/>
        <v>3.1976999999999998E-4</v>
      </c>
    </row>
    <row r="4291" spans="1:21" hidden="1">
      <c r="A4291" s="55" t="str">
        <f t="shared" ref="A4291:A4354" si="134">F4291&amp;B4291</f>
        <v>Y0EA1.2</v>
      </c>
      <c r="B4291" s="55">
        <f>VLOOKUP(J4291,'Mapping-CITI'!A:E,5,0)</f>
        <v>1.2</v>
      </c>
      <c r="D4291" s="42">
        <v>45016</v>
      </c>
      <c r="E4291" s="42">
        <v>45199</v>
      </c>
      <c r="F4291" t="s">
        <v>1969</v>
      </c>
      <c r="G4291" t="s">
        <v>2937</v>
      </c>
      <c r="H4291">
        <v>2110</v>
      </c>
      <c r="I4291" t="s">
        <v>2790</v>
      </c>
      <c r="J4291">
        <v>201366</v>
      </c>
      <c r="K4291" t="s">
        <v>2233</v>
      </c>
      <c r="L4291">
        <v>-39146857.850000001</v>
      </c>
      <c r="M4291">
        <v>522991.74</v>
      </c>
      <c r="N4291">
        <v>2127370.4</v>
      </c>
      <c r="O4291">
        <v>-40751236.509999998</v>
      </c>
      <c r="P4291" t="s">
        <v>607</v>
      </c>
      <c r="Q4291" s="191">
        <v>-40751236.509999998</v>
      </c>
      <c r="R4291">
        <v>0</v>
      </c>
      <c r="S4291">
        <v>0</v>
      </c>
      <c r="T4291" t="s">
        <v>2</v>
      </c>
      <c r="U4291" s="221">
        <f t="shared" ref="U4291:U4354" si="135">(M4291-N4291)/10^7</f>
        <v>-0.16043786599999998</v>
      </c>
    </row>
    <row r="4292" spans="1:21" hidden="1">
      <c r="A4292" s="55" t="str">
        <f t="shared" si="134"/>
        <v>Y0EA1.2</v>
      </c>
      <c r="B4292" s="55">
        <f>VLOOKUP(J4292,'Mapping-CITI'!A:E,5,0)</f>
        <v>1.2</v>
      </c>
      <c r="D4292" s="42">
        <v>45016</v>
      </c>
      <c r="E4292" s="42">
        <v>45199</v>
      </c>
      <c r="F4292" t="s">
        <v>1969</v>
      </c>
      <c r="G4292" t="s">
        <v>2937</v>
      </c>
      <c r="H4292">
        <v>2110</v>
      </c>
      <c r="I4292" t="s">
        <v>2790</v>
      </c>
      <c r="J4292">
        <v>201368</v>
      </c>
      <c r="K4292" t="s">
        <v>2235</v>
      </c>
      <c r="L4292">
        <v>-125648.57</v>
      </c>
      <c r="M4292">
        <v>82605.100000000006</v>
      </c>
      <c r="N4292">
        <v>910.13</v>
      </c>
      <c r="O4292">
        <v>-43953.599999999999</v>
      </c>
      <c r="P4292" t="s">
        <v>607</v>
      </c>
      <c r="Q4292" s="191">
        <v>-43953.599999999999</v>
      </c>
      <c r="R4292">
        <v>0</v>
      </c>
      <c r="S4292">
        <v>0</v>
      </c>
      <c r="T4292" t="s">
        <v>2</v>
      </c>
      <c r="U4292" s="221">
        <f t="shared" si="135"/>
        <v>8.1694969999999995E-3</v>
      </c>
    </row>
    <row r="4293" spans="1:21" hidden="1">
      <c r="A4293" s="55" t="str">
        <f t="shared" si="134"/>
        <v>Y0EA0</v>
      </c>
      <c r="B4293" s="55">
        <f>VLOOKUP(J4293,'Mapping-CITI'!A:E,5,0)</f>
        <v>0</v>
      </c>
      <c r="D4293" s="42">
        <v>45016</v>
      </c>
      <c r="E4293" s="42">
        <v>45199</v>
      </c>
      <c r="F4293" t="s">
        <v>1969</v>
      </c>
      <c r="G4293" t="s">
        <v>2937</v>
      </c>
      <c r="H4293">
        <v>2250</v>
      </c>
      <c r="I4293" t="s">
        <v>2774</v>
      </c>
      <c r="J4293">
        <v>210103</v>
      </c>
      <c r="K4293" t="s">
        <v>2240</v>
      </c>
      <c r="L4293">
        <v>0</v>
      </c>
      <c r="M4293">
        <v>519.37</v>
      </c>
      <c r="N4293">
        <v>519.37</v>
      </c>
      <c r="O4293">
        <v>0</v>
      </c>
      <c r="P4293" t="s">
        <v>607</v>
      </c>
      <c r="Q4293">
        <v>0</v>
      </c>
      <c r="R4293">
        <v>519.37</v>
      </c>
      <c r="S4293">
        <v>519.37</v>
      </c>
      <c r="T4293" t="s">
        <v>2</v>
      </c>
      <c r="U4293" s="221">
        <f t="shared" si="135"/>
        <v>0</v>
      </c>
    </row>
    <row r="4294" spans="1:21" hidden="1">
      <c r="A4294" s="55" t="str">
        <f t="shared" si="134"/>
        <v>Y0EA0</v>
      </c>
      <c r="B4294" s="55">
        <f>VLOOKUP(J4294,'Mapping-CITI'!A:E,5,0)</f>
        <v>0</v>
      </c>
      <c r="D4294" s="42">
        <v>45016</v>
      </c>
      <c r="E4294" s="42">
        <v>45199</v>
      </c>
      <c r="F4294" t="s">
        <v>1969</v>
      </c>
      <c r="G4294" t="s">
        <v>2937</v>
      </c>
      <c r="H4294">
        <v>2250</v>
      </c>
      <c r="I4294" t="s">
        <v>2774</v>
      </c>
      <c r="J4294">
        <v>210117</v>
      </c>
      <c r="K4294" t="s">
        <v>2242</v>
      </c>
      <c r="L4294">
        <v>-168418.56</v>
      </c>
      <c r="M4294">
        <v>4467150.04</v>
      </c>
      <c r="N4294">
        <v>4471474.55</v>
      </c>
      <c r="O4294">
        <v>-172743.07</v>
      </c>
      <c r="P4294" t="s">
        <v>607</v>
      </c>
      <c r="Q4294">
        <v>-172743.07</v>
      </c>
      <c r="R4294">
        <v>4446925.88</v>
      </c>
      <c r="S4294">
        <v>3411747.34</v>
      </c>
      <c r="T4294" t="s">
        <v>2</v>
      </c>
      <c r="U4294" s="221">
        <f t="shared" si="135"/>
        <v>-4.3245099999997765E-4</v>
      </c>
    </row>
    <row r="4295" spans="1:21" hidden="1">
      <c r="A4295" s="55" t="str">
        <f t="shared" si="134"/>
        <v>Y0EA0</v>
      </c>
      <c r="B4295" s="55">
        <f>VLOOKUP(J4295,'Mapping-CITI'!A:E,5,0)</f>
        <v>0</v>
      </c>
      <c r="D4295" s="42">
        <v>45016</v>
      </c>
      <c r="E4295" s="42">
        <v>45199</v>
      </c>
      <c r="F4295" t="s">
        <v>1969</v>
      </c>
      <c r="G4295" t="s">
        <v>2937</v>
      </c>
      <c r="H4295">
        <v>2250</v>
      </c>
      <c r="I4295" t="s">
        <v>2774</v>
      </c>
      <c r="J4295">
        <v>210138</v>
      </c>
      <c r="K4295" t="s">
        <v>2791</v>
      </c>
      <c r="L4295">
        <v>0</v>
      </c>
      <c r="M4295">
        <v>4990.54</v>
      </c>
      <c r="N4295">
        <v>4802.5600000000004</v>
      </c>
      <c r="O4295">
        <v>187.98</v>
      </c>
      <c r="P4295" t="s">
        <v>607</v>
      </c>
      <c r="Q4295">
        <v>187.98</v>
      </c>
      <c r="R4295">
        <v>4990.54</v>
      </c>
      <c r="S4295">
        <v>4802.5600000000004</v>
      </c>
      <c r="T4295" t="s">
        <v>2</v>
      </c>
      <c r="U4295" s="221">
        <f t="shared" si="135"/>
        <v>1.8797999999999958E-5</v>
      </c>
    </row>
    <row r="4296" spans="1:21" hidden="1">
      <c r="A4296" s="55" t="str">
        <f t="shared" si="134"/>
        <v>Y0EA0</v>
      </c>
      <c r="B4296" s="55">
        <f>VLOOKUP(J4296,'Mapping-CITI'!A:E,5,0)</f>
        <v>0</v>
      </c>
      <c r="D4296" s="42">
        <v>45016</v>
      </c>
      <c r="E4296" s="42">
        <v>45199</v>
      </c>
      <c r="F4296" t="s">
        <v>1969</v>
      </c>
      <c r="G4296" t="s">
        <v>2937</v>
      </c>
      <c r="H4296">
        <v>2250</v>
      </c>
      <c r="I4296" t="s">
        <v>2774</v>
      </c>
      <c r="J4296">
        <v>210140</v>
      </c>
      <c r="K4296" t="s">
        <v>2245</v>
      </c>
      <c r="L4296">
        <v>-509.77</v>
      </c>
      <c r="M4296">
        <v>26477.65</v>
      </c>
      <c r="N4296">
        <v>14488.37</v>
      </c>
      <c r="O4296">
        <v>11479.51</v>
      </c>
      <c r="P4296" t="s">
        <v>607</v>
      </c>
      <c r="Q4296">
        <v>11479.51</v>
      </c>
      <c r="R4296">
        <v>26477.65</v>
      </c>
      <c r="S4296">
        <v>14488.37</v>
      </c>
      <c r="T4296" t="s">
        <v>2</v>
      </c>
      <c r="U4296" s="221">
        <f t="shared" si="135"/>
        <v>1.1989280000000001E-3</v>
      </c>
    </row>
    <row r="4297" spans="1:21" hidden="1">
      <c r="A4297" s="55" t="str">
        <f t="shared" si="134"/>
        <v>Y0EA0</v>
      </c>
      <c r="B4297" s="55">
        <f>VLOOKUP(J4297,'Mapping-CITI'!A:E,5,0)</f>
        <v>0</v>
      </c>
      <c r="D4297" s="42">
        <v>45016</v>
      </c>
      <c r="E4297" s="42">
        <v>45199</v>
      </c>
      <c r="F4297" t="s">
        <v>1969</v>
      </c>
      <c r="G4297" t="s">
        <v>2937</v>
      </c>
      <c r="H4297">
        <v>2250</v>
      </c>
      <c r="I4297" t="s">
        <v>2774</v>
      </c>
      <c r="J4297">
        <v>210149</v>
      </c>
      <c r="K4297" t="s">
        <v>2804</v>
      </c>
      <c r="L4297">
        <v>-10</v>
      </c>
      <c r="M4297">
        <v>0</v>
      </c>
      <c r="N4297">
        <v>0</v>
      </c>
      <c r="O4297">
        <v>-10</v>
      </c>
      <c r="P4297" t="s">
        <v>607</v>
      </c>
      <c r="Q4297">
        <v>-10</v>
      </c>
      <c r="R4297">
        <v>0</v>
      </c>
      <c r="S4297">
        <v>0</v>
      </c>
      <c r="T4297" t="s">
        <v>2</v>
      </c>
      <c r="U4297" s="221">
        <f t="shared" si="135"/>
        <v>0</v>
      </c>
    </row>
    <row r="4298" spans="1:21" hidden="1">
      <c r="A4298" s="55" t="str">
        <f t="shared" si="134"/>
        <v>Y0EA0</v>
      </c>
      <c r="B4298" s="55">
        <f>VLOOKUP(J4298,'Mapping-CITI'!A:E,5,0)</f>
        <v>0</v>
      </c>
      <c r="D4298" s="42">
        <v>45016</v>
      </c>
      <c r="E4298" s="42">
        <v>45199</v>
      </c>
      <c r="F4298" t="s">
        <v>1969</v>
      </c>
      <c r="G4298" t="s">
        <v>2937</v>
      </c>
      <c r="H4298">
        <v>2250</v>
      </c>
      <c r="I4298" t="s">
        <v>2774</v>
      </c>
      <c r="J4298">
        <v>210150</v>
      </c>
      <c r="K4298" t="s">
        <v>2792</v>
      </c>
      <c r="L4298">
        <v>-35053.599999999999</v>
      </c>
      <c r="M4298">
        <v>0</v>
      </c>
      <c r="N4298">
        <v>0</v>
      </c>
      <c r="O4298">
        <v>-35053.599999999999</v>
      </c>
      <c r="P4298" t="s">
        <v>607</v>
      </c>
      <c r="Q4298">
        <v>-35053.599999999999</v>
      </c>
      <c r="R4298">
        <v>0</v>
      </c>
      <c r="S4298">
        <v>0</v>
      </c>
      <c r="T4298" t="s">
        <v>2</v>
      </c>
      <c r="U4298" s="221">
        <f t="shared" si="135"/>
        <v>0</v>
      </c>
    </row>
    <row r="4299" spans="1:21" hidden="1">
      <c r="A4299" s="55" t="str">
        <f t="shared" si="134"/>
        <v>Y0EA0</v>
      </c>
      <c r="B4299" s="55">
        <f>VLOOKUP(J4299,'Mapping-CITI'!A:E,5,0)</f>
        <v>0</v>
      </c>
      <c r="D4299" s="42">
        <v>45016</v>
      </c>
      <c r="E4299" s="42">
        <v>45199</v>
      </c>
      <c r="F4299" t="s">
        <v>1969</v>
      </c>
      <c r="G4299" t="s">
        <v>2937</v>
      </c>
      <c r="H4299">
        <v>2250</v>
      </c>
      <c r="I4299" t="s">
        <v>2774</v>
      </c>
      <c r="J4299">
        <v>210210</v>
      </c>
      <c r="K4299" t="s">
        <v>2246</v>
      </c>
      <c r="L4299">
        <v>-2185848.25</v>
      </c>
      <c r="M4299">
        <v>3270153.76</v>
      </c>
      <c r="N4299">
        <v>2954989.23</v>
      </c>
      <c r="O4299">
        <v>-1870683.72</v>
      </c>
      <c r="P4299" t="s">
        <v>607</v>
      </c>
      <c r="Q4299">
        <v>-1870683.72</v>
      </c>
      <c r="R4299">
        <v>3270153.76</v>
      </c>
      <c r="S4299">
        <v>1293981.1200000001</v>
      </c>
      <c r="T4299" t="s">
        <v>2</v>
      </c>
      <c r="U4299" s="221">
        <f t="shared" si="135"/>
        <v>3.1516452999999979E-2</v>
      </c>
    </row>
    <row r="4300" spans="1:21" hidden="1">
      <c r="A4300" s="55" t="str">
        <f t="shared" si="134"/>
        <v>Y0EA0</v>
      </c>
      <c r="B4300" s="55">
        <f>VLOOKUP(J4300,'Mapping-CITI'!A:E,5,0)</f>
        <v>0</v>
      </c>
      <c r="D4300" s="42">
        <v>45016</v>
      </c>
      <c r="E4300" s="42">
        <v>45199</v>
      </c>
      <c r="F4300" t="s">
        <v>1969</v>
      </c>
      <c r="G4300" t="s">
        <v>2937</v>
      </c>
      <c r="H4300">
        <v>2250</v>
      </c>
      <c r="I4300" t="s">
        <v>2774</v>
      </c>
      <c r="J4300">
        <v>210279</v>
      </c>
      <c r="K4300" t="s">
        <v>2793</v>
      </c>
      <c r="L4300">
        <v>4329.53</v>
      </c>
      <c r="M4300">
        <v>0</v>
      </c>
      <c r="N4300">
        <v>0</v>
      </c>
      <c r="O4300">
        <v>4329.53</v>
      </c>
      <c r="P4300" t="s">
        <v>607</v>
      </c>
      <c r="Q4300">
        <v>4329.53</v>
      </c>
      <c r="R4300">
        <v>0</v>
      </c>
      <c r="S4300">
        <v>0</v>
      </c>
      <c r="T4300" t="s">
        <v>2</v>
      </c>
      <c r="U4300" s="221">
        <f t="shared" si="135"/>
        <v>0</v>
      </c>
    </row>
    <row r="4301" spans="1:21" hidden="1">
      <c r="A4301" s="55" t="str">
        <f t="shared" si="134"/>
        <v>Y0EA0</v>
      </c>
      <c r="B4301" s="55">
        <f>VLOOKUP(J4301,'Mapping-CITI'!A:E,5,0)</f>
        <v>0</v>
      </c>
      <c r="D4301" s="42">
        <v>45016</v>
      </c>
      <c r="E4301" s="42">
        <v>45199</v>
      </c>
      <c r="F4301" t="s">
        <v>1969</v>
      </c>
      <c r="G4301" t="s">
        <v>2937</v>
      </c>
      <c r="H4301">
        <v>2250</v>
      </c>
      <c r="I4301" t="s">
        <v>2774</v>
      </c>
      <c r="J4301">
        <v>210367</v>
      </c>
      <c r="K4301" t="s">
        <v>2710</v>
      </c>
      <c r="L4301">
        <v>645383.13</v>
      </c>
      <c r="M4301">
        <v>0</v>
      </c>
      <c r="N4301">
        <v>0</v>
      </c>
      <c r="O4301">
        <v>645383.13</v>
      </c>
      <c r="P4301" t="s">
        <v>607</v>
      </c>
      <c r="Q4301">
        <v>645383.13</v>
      </c>
      <c r="R4301">
        <v>0</v>
      </c>
      <c r="S4301">
        <v>0</v>
      </c>
      <c r="T4301" t="s">
        <v>2</v>
      </c>
      <c r="U4301" s="221">
        <f t="shared" si="135"/>
        <v>0</v>
      </c>
    </row>
    <row r="4302" spans="1:21" hidden="1">
      <c r="A4302" s="55" t="str">
        <f t="shared" si="134"/>
        <v>Y0EA0</v>
      </c>
      <c r="B4302" s="55">
        <f>VLOOKUP(J4302,'Mapping-CITI'!A:E,5,0)</f>
        <v>0</v>
      </c>
      <c r="D4302" s="42">
        <v>45016</v>
      </c>
      <c r="E4302" s="42">
        <v>45199</v>
      </c>
      <c r="F4302" t="s">
        <v>1969</v>
      </c>
      <c r="G4302" t="s">
        <v>2937</v>
      </c>
      <c r="H4302">
        <v>2250</v>
      </c>
      <c r="I4302" t="s">
        <v>2774</v>
      </c>
      <c r="J4302">
        <v>210667</v>
      </c>
      <c r="K4302" t="s">
        <v>2862</v>
      </c>
      <c r="L4302">
        <v>0</v>
      </c>
      <c r="M4302">
        <v>3</v>
      </c>
      <c r="N4302">
        <v>1548</v>
      </c>
      <c r="O4302">
        <v>-1545</v>
      </c>
      <c r="P4302" t="s">
        <v>607</v>
      </c>
      <c r="Q4302">
        <v>-1545</v>
      </c>
      <c r="R4302">
        <v>3</v>
      </c>
      <c r="S4302">
        <v>1548</v>
      </c>
      <c r="T4302" t="s">
        <v>2</v>
      </c>
      <c r="U4302" s="221">
        <f t="shared" si="135"/>
        <v>-1.5449999999999999E-4</v>
      </c>
    </row>
    <row r="4303" spans="1:21" hidden="1">
      <c r="A4303" s="55" t="str">
        <f t="shared" si="134"/>
        <v>Y0EA0</v>
      </c>
      <c r="B4303" s="55">
        <f>VLOOKUP(J4303,'Mapping-CITI'!A:E,5,0)</f>
        <v>0</v>
      </c>
      <c r="D4303" s="42">
        <v>45016</v>
      </c>
      <c r="E4303" s="42">
        <v>45199</v>
      </c>
      <c r="F4303" t="s">
        <v>1969</v>
      </c>
      <c r="G4303" t="s">
        <v>2937</v>
      </c>
      <c r="H4303">
        <v>2250</v>
      </c>
      <c r="I4303" t="s">
        <v>2774</v>
      </c>
      <c r="J4303">
        <v>210766</v>
      </c>
      <c r="K4303" t="s">
        <v>2748</v>
      </c>
      <c r="L4303">
        <v>-189.84</v>
      </c>
      <c r="M4303">
        <v>1059.8399999999999</v>
      </c>
      <c r="N4303">
        <v>904.92</v>
      </c>
      <c r="O4303">
        <v>-34.92</v>
      </c>
      <c r="P4303" t="s">
        <v>607</v>
      </c>
      <c r="Q4303">
        <v>-34.92</v>
      </c>
      <c r="R4303">
        <v>1059.79</v>
      </c>
      <c r="S4303">
        <v>0</v>
      </c>
      <c r="T4303" t="s">
        <v>2</v>
      </c>
      <c r="U4303" s="221">
        <f t="shared" si="135"/>
        <v>1.5491999999999997E-5</v>
      </c>
    </row>
    <row r="4304" spans="1:21" hidden="1">
      <c r="A4304" s="55" t="str">
        <f t="shared" si="134"/>
        <v>Y0EA0</v>
      </c>
      <c r="B4304" s="55">
        <f>VLOOKUP(J4304,'Mapping-CITI'!A:E,5,0)</f>
        <v>0</v>
      </c>
      <c r="D4304" s="42">
        <v>45016</v>
      </c>
      <c r="E4304" s="42">
        <v>45199</v>
      </c>
      <c r="F4304" t="s">
        <v>1969</v>
      </c>
      <c r="G4304" t="s">
        <v>2937</v>
      </c>
      <c r="H4304">
        <v>2250</v>
      </c>
      <c r="I4304" t="s">
        <v>2774</v>
      </c>
      <c r="J4304">
        <v>211103</v>
      </c>
      <c r="K4304" t="s">
        <v>2249</v>
      </c>
      <c r="L4304">
        <v>198.52</v>
      </c>
      <c r="M4304">
        <v>10327.700000000001</v>
      </c>
      <c r="N4304">
        <v>15637.81</v>
      </c>
      <c r="O4304">
        <v>-5111.59</v>
      </c>
      <c r="P4304" t="s">
        <v>607</v>
      </c>
      <c r="Q4304">
        <v>-5111.59</v>
      </c>
      <c r="R4304">
        <v>10327.700000000001</v>
      </c>
      <c r="S4304">
        <v>3.67</v>
      </c>
      <c r="T4304" t="s">
        <v>2</v>
      </c>
      <c r="U4304" s="221">
        <f t="shared" si="135"/>
        <v>-5.3101099999999985E-4</v>
      </c>
    </row>
    <row r="4305" spans="1:21" hidden="1">
      <c r="A4305" s="55" t="str">
        <f t="shared" si="134"/>
        <v>Y0EA0</v>
      </c>
      <c r="B4305" s="55">
        <f>VLOOKUP(J4305,'Mapping-CITI'!A:E,5,0)</f>
        <v>0</v>
      </c>
      <c r="D4305" s="42">
        <v>45016</v>
      </c>
      <c r="E4305" s="42">
        <v>45199</v>
      </c>
      <c r="F4305" t="s">
        <v>1969</v>
      </c>
      <c r="G4305" t="s">
        <v>2937</v>
      </c>
      <c r="H4305">
        <v>2250</v>
      </c>
      <c r="I4305" t="s">
        <v>2774</v>
      </c>
      <c r="J4305">
        <v>211106</v>
      </c>
      <c r="K4305" t="s">
        <v>2250</v>
      </c>
      <c r="L4305">
        <v>-1236.5999999999999</v>
      </c>
      <c r="M4305">
        <v>228908.1</v>
      </c>
      <c r="N4305">
        <v>337976.84</v>
      </c>
      <c r="O4305">
        <v>-110305.34</v>
      </c>
      <c r="P4305" t="s">
        <v>607</v>
      </c>
      <c r="Q4305">
        <v>-110305.34</v>
      </c>
      <c r="R4305">
        <v>228908.1</v>
      </c>
      <c r="S4305">
        <v>337976.84</v>
      </c>
      <c r="T4305" t="s">
        <v>2</v>
      </c>
      <c r="U4305" s="221">
        <f t="shared" si="135"/>
        <v>-1.0906874000000002E-2</v>
      </c>
    </row>
    <row r="4306" spans="1:21" hidden="1">
      <c r="A4306" s="55" t="str">
        <f t="shared" si="134"/>
        <v>Y0EA0</v>
      </c>
      <c r="B4306" s="55">
        <f>VLOOKUP(J4306,'Mapping-CITI'!A:E,5,0)</f>
        <v>0</v>
      </c>
      <c r="D4306" s="42">
        <v>45016</v>
      </c>
      <c r="E4306" s="42">
        <v>45199</v>
      </c>
      <c r="F4306" t="s">
        <v>1969</v>
      </c>
      <c r="G4306" t="s">
        <v>2937</v>
      </c>
      <c r="H4306">
        <v>2250</v>
      </c>
      <c r="I4306" t="s">
        <v>2774</v>
      </c>
      <c r="J4306">
        <v>211121</v>
      </c>
      <c r="K4306" t="s">
        <v>2252</v>
      </c>
      <c r="L4306">
        <v>0</v>
      </c>
      <c r="M4306">
        <v>1867</v>
      </c>
      <c r="N4306">
        <v>4846</v>
      </c>
      <c r="O4306">
        <v>-2979</v>
      </c>
      <c r="P4306" t="s">
        <v>607</v>
      </c>
      <c r="Q4306">
        <v>-2979</v>
      </c>
      <c r="R4306">
        <v>976</v>
      </c>
      <c r="S4306">
        <v>0</v>
      </c>
      <c r="T4306" t="s">
        <v>2</v>
      </c>
      <c r="U4306" s="221">
        <f t="shared" si="135"/>
        <v>-2.9789999999999998E-4</v>
      </c>
    </row>
    <row r="4307" spans="1:21" hidden="1">
      <c r="A4307" s="55" t="str">
        <f t="shared" si="134"/>
        <v>Y0EA0</v>
      </c>
      <c r="B4307" s="55">
        <f>VLOOKUP(J4307,'Mapping-CITI'!A:E,5,0)</f>
        <v>0</v>
      </c>
      <c r="D4307" s="42">
        <v>45016</v>
      </c>
      <c r="E4307" s="42">
        <v>45199</v>
      </c>
      <c r="F4307" t="s">
        <v>1969</v>
      </c>
      <c r="G4307" t="s">
        <v>2937</v>
      </c>
      <c r="H4307">
        <v>2220</v>
      </c>
      <c r="I4307" t="s">
        <v>2775</v>
      </c>
      <c r="J4307">
        <v>211126</v>
      </c>
      <c r="K4307" t="s">
        <v>2254</v>
      </c>
      <c r="L4307">
        <v>55587.37</v>
      </c>
      <c r="M4307">
        <v>0</v>
      </c>
      <c r="N4307">
        <v>0</v>
      </c>
      <c r="O4307">
        <v>55587.37</v>
      </c>
      <c r="P4307" t="s">
        <v>607</v>
      </c>
      <c r="Q4307">
        <v>55587.37</v>
      </c>
      <c r="R4307">
        <v>0</v>
      </c>
      <c r="S4307">
        <v>0</v>
      </c>
      <c r="T4307" t="s">
        <v>2</v>
      </c>
      <c r="U4307" s="221">
        <f t="shared" si="135"/>
        <v>0</v>
      </c>
    </row>
    <row r="4308" spans="1:21" hidden="1">
      <c r="A4308" s="55" t="str">
        <f t="shared" si="134"/>
        <v>Y0EA0</v>
      </c>
      <c r="B4308" s="55">
        <f>VLOOKUP(J4308,'Mapping-CITI'!A:E,5,0)</f>
        <v>0</v>
      </c>
      <c r="D4308" s="42">
        <v>45016</v>
      </c>
      <c r="E4308" s="42">
        <v>45199</v>
      </c>
      <c r="F4308" t="s">
        <v>1969</v>
      </c>
      <c r="G4308" t="s">
        <v>2937</v>
      </c>
      <c r="H4308">
        <v>2250</v>
      </c>
      <c r="I4308" t="s">
        <v>2774</v>
      </c>
      <c r="J4308">
        <v>211146</v>
      </c>
      <c r="K4308" t="s">
        <v>2749</v>
      </c>
      <c r="L4308">
        <v>-36173</v>
      </c>
      <c r="M4308">
        <v>56950</v>
      </c>
      <c r="N4308">
        <v>92907</v>
      </c>
      <c r="O4308">
        <v>-72130</v>
      </c>
      <c r="P4308" t="s">
        <v>607</v>
      </c>
      <c r="Q4308">
        <v>-72130</v>
      </c>
      <c r="R4308">
        <v>56950</v>
      </c>
      <c r="S4308">
        <v>92907</v>
      </c>
      <c r="T4308" t="s">
        <v>2</v>
      </c>
      <c r="U4308" s="221">
        <f t="shared" si="135"/>
        <v>-3.5956999999999999E-3</v>
      </c>
    </row>
    <row r="4309" spans="1:21" hidden="1">
      <c r="A4309" s="55" t="str">
        <f t="shared" si="134"/>
        <v>Y0EA0</v>
      </c>
      <c r="B4309" s="55">
        <f>VLOOKUP(J4309,'Mapping-CITI'!A:E,5,0)</f>
        <v>0</v>
      </c>
      <c r="D4309" s="42">
        <v>45016</v>
      </c>
      <c r="E4309" s="42">
        <v>45199</v>
      </c>
      <c r="F4309" t="s">
        <v>1969</v>
      </c>
      <c r="G4309" t="s">
        <v>2937</v>
      </c>
      <c r="H4309">
        <v>2250</v>
      </c>
      <c r="I4309" t="s">
        <v>2774</v>
      </c>
      <c r="J4309">
        <v>211172</v>
      </c>
      <c r="K4309" t="s">
        <v>2262</v>
      </c>
      <c r="L4309">
        <v>-166396.23000000001</v>
      </c>
      <c r="M4309">
        <v>242063.23</v>
      </c>
      <c r="N4309">
        <v>199258.2</v>
      </c>
      <c r="O4309">
        <v>-123591.2</v>
      </c>
      <c r="P4309" t="s">
        <v>607</v>
      </c>
      <c r="Q4309">
        <v>-123591.2</v>
      </c>
      <c r="R4309">
        <v>242063.23</v>
      </c>
      <c r="S4309">
        <v>5146.9399999999996</v>
      </c>
      <c r="T4309" t="s">
        <v>2</v>
      </c>
      <c r="U4309" s="221">
        <f t="shared" si="135"/>
        <v>4.2805029999999997E-3</v>
      </c>
    </row>
    <row r="4310" spans="1:21" hidden="1">
      <c r="A4310" s="55" t="str">
        <f t="shared" si="134"/>
        <v>Y0EA0</v>
      </c>
      <c r="B4310" s="55">
        <f>VLOOKUP(J4310,'Mapping-CITI'!A:E,5,0)</f>
        <v>0</v>
      </c>
      <c r="D4310" s="42">
        <v>45016</v>
      </c>
      <c r="E4310" s="42">
        <v>45199</v>
      </c>
      <c r="F4310" t="s">
        <v>1969</v>
      </c>
      <c r="G4310" t="s">
        <v>2937</v>
      </c>
      <c r="H4310">
        <v>2250</v>
      </c>
      <c r="I4310" t="s">
        <v>2774</v>
      </c>
      <c r="J4310">
        <v>211632</v>
      </c>
      <c r="K4310" t="s">
        <v>2543</v>
      </c>
      <c r="L4310">
        <v>21.62</v>
      </c>
      <c r="M4310">
        <v>11980.33</v>
      </c>
      <c r="N4310">
        <v>2127.25</v>
      </c>
      <c r="O4310">
        <v>9874.7000000000007</v>
      </c>
      <c r="P4310" t="s">
        <v>607</v>
      </c>
      <c r="Q4310">
        <v>9874.7000000000007</v>
      </c>
      <c r="R4310">
        <v>11980.33</v>
      </c>
      <c r="S4310">
        <v>2127.25</v>
      </c>
      <c r="T4310" t="s">
        <v>2</v>
      </c>
      <c r="U4310" s="221">
        <f t="shared" si="135"/>
        <v>9.8530800000000006E-4</v>
      </c>
    </row>
    <row r="4311" spans="1:21" hidden="1">
      <c r="A4311" s="55" t="str">
        <f t="shared" si="134"/>
        <v>Y0EA0</v>
      </c>
      <c r="B4311" s="55">
        <f>VLOOKUP(J4311,'Mapping-CITI'!A:E,5,0)</f>
        <v>0</v>
      </c>
      <c r="D4311" s="42">
        <v>45016</v>
      </c>
      <c r="E4311" s="42">
        <v>45199</v>
      </c>
      <c r="F4311" t="s">
        <v>1969</v>
      </c>
      <c r="G4311" t="s">
        <v>2937</v>
      </c>
      <c r="H4311">
        <v>2250</v>
      </c>
      <c r="I4311" t="s">
        <v>2774</v>
      </c>
      <c r="J4311">
        <v>211748</v>
      </c>
      <c r="K4311" t="s">
        <v>2805</v>
      </c>
      <c r="L4311">
        <v>-10</v>
      </c>
      <c r="M4311">
        <v>0</v>
      </c>
      <c r="N4311">
        <v>0</v>
      </c>
      <c r="O4311">
        <v>-10</v>
      </c>
      <c r="P4311" t="s">
        <v>607</v>
      </c>
      <c r="Q4311">
        <v>-10</v>
      </c>
      <c r="R4311">
        <v>0</v>
      </c>
      <c r="S4311">
        <v>0</v>
      </c>
      <c r="T4311" t="s">
        <v>2</v>
      </c>
      <c r="U4311" s="221">
        <f t="shared" si="135"/>
        <v>0</v>
      </c>
    </row>
    <row r="4312" spans="1:21" hidden="1">
      <c r="A4312" s="55" t="str">
        <f t="shared" si="134"/>
        <v>Y0EA0</v>
      </c>
      <c r="B4312" s="55">
        <f>VLOOKUP(J4312,'Mapping-CITI'!A:E,5,0)</f>
        <v>0</v>
      </c>
      <c r="D4312" s="42">
        <v>45016</v>
      </c>
      <c r="E4312" s="42">
        <v>45199</v>
      </c>
      <c r="F4312" t="s">
        <v>1969</v>
      </c>
      <c r="G4312" t="s">
        <v>2937</v>
      </c>
      <c r="H4312">
        <v>2220</v>
      </c>
      <c r="I4312" t="s">
        <v>2775</v>
      </c>
      <c r="J4312">
        <v>260118</v>
      </c>
      <c r="K4312" t="s">
        <v>2275</v>
      </c>
      <c r="L4312">
        <v>0</v>
      </c>
      <c r="M4312">
        <v>4850338068.29</v>
      </c>
      <c r="N4312">
        <v>4850338068.29</v>
      </c>
      <c r="O4312">
        <v>0</v>
      </c>
      <c r="P4312" t="s">
        <v>607</v>
      </c>
      <c r="Q4312">
        <v>0</v>
      </c>
      <c r="R4312">
        <v>0</v>
      </c>
      <c r="S4312">
        <v>0</v>
      </c>
      <c r="T4312" t="s">
        <v>2</v>
      </c>
      <c r="U4312" s="221">
        <f t="shared" si="135"/>
        <v>0</v>
      </c>
    </row>
    <row r="4313" spans="1:21" hidden="1">
      <c r="A4313" s="55" t="str">
        <f t="shared" si="134"/>
        <v>Y0EA0</v>
      </c>
      <c r="B4313" s="55">
        <f>VLOOKUP(J4313,'Mapping-CITI'!A:E,5,0)</f>
        <v>0</v>
      </c>
      <c r="D4313" s="42">
        <v>45016</v>
      </c>
      <c r="E4313" s="42">
        <v>45199</v>
      </c>
      <c r="F4313" t="s">
        <v>1969</v>
      </c>
      <c r="G4313" t="s">
        <v>2937</v>
      </c>
      <c r="H4313">
        <v>2220</v>
      </c>
      <c r="I4313" t="s">
        <v>2775</v>
      </c>
      <c r="J4313">
        <v>260124</v>
      </c>
      <c r="K4313" t="s">
        <v>2279</v>
      </c>
      <c r="L4313">
        <v>0</v>
      </c>
      <c r="M4313">
        <v>608385583.33000004</v>
      </c>
      <c r="N4313">
        <v>608385583.33000004</v>
      </c>
      <c r="O4313">
        <v>0</v>
      </c>
      <c r="P4313" t="s">
        <v>607</v>
      </c>
      <c r="Q4313">
        <v>0</v>
      </c>
      <c r="R4313">
        <v>0</v>
      </c>
      <c r="S4313">
        <v>0</v>
      </c>
      <c r="T4313" t="s">
        <v>2</v>
      </c>
      <c r="U4313" s="221">
        <f t="shared" si="135"/>
        <v>0</v>
      </c>
    </row>
    <row r="4314" spans="1:21" hidden="1">
      <c r="A4314" s="55" t="str">
        <f t="shared" si="134"/>
        <v>Y0EA0</v>
      </c>
      <c r="B4314" s="55">
        <f>VLOOKUP(J4314,'Mapping-CITI'!A:E,5,0)</f>
        <v>0</v>
      </c>
      <c r="D4314" s="42">
        <v>45016</v>
      </c>
      <c r="E4314" s="42">
        <v>45199</v>
      </c>
      <c r="F4314" t="s">
        <v>1969</v>
      </c>
      <c r="G4314" t="s">
        <v>2937</v>
      </c>
      <c r="H4314">
        <v>2220</v>
      </c>
      <c r="I4314" t="s">
        <v>2775</v>
      </c>
      <c r="J4314">
        <v>260126</v>
      </c>
      <c r="K4314" t="s">
        <v>2280</v>
      </c>
      <c r="L4314">
        <v>0</v>
      </c>
      <c r="M4314">
        <v>25031992.210000001</v>
      </c>
      <c r="N4314">
        <v>25031992.210000001</v>
      </c>
      <c r="O4314">
        <v>0</v>
      </c>
      <c r="P4314" t="s">
        <v>607</v>
      </c>
      <c r="Q4314">
        <v>0</v>
      </c>
      <c r="R4314">
        <v>0</v>
      </c>
      <c r="S4314">
        <v>0</v>
      </c>
      <c r="T4314" t="s">
        <v>2</v>
      </c>
      <c r="U4314" s="221">
        <f t="shared" si="135"/>
        <v>0</v>
      </c>
    </row>
    <row r="4315" spans="1:21" hidden="1">
      <c r="A4315" s="55" t="str">
        <f t="shared" si="134"/>
        <v>Y0EA0</v>
      </c>
      <c r="B4315" s="55">
        <f>VLOOKUP(J4315,'Mapping-CITI'!A:E,5,0)</f>
        <v>0</v>
      </c>
      <c r="D4315" s="42">
        <v>45016</v>
      </c>
      <c r="E4315" s="42">
        <v>45199</v>
      </c>
      <c r="F4315" t="s">
        <v>1969</v>
      </c>
      <c r="G4315" t="s">
        <v>2937</v>
      </c>
      <c r="H4315">
        <v>2220</v>
      </c>
      <c r="I4315" t="s">
        <v>2775</v>
      </c>
      <c r="J4315">
        <v>260127</v>
      </c>
      <c r="K4315" t="s">
        <v>2638</v>
      </c>
      <c r="L4315">
        <v>-50518112.359999999</v>
      </c>
      <c r="M4315">
        <v>50518112.359999999</v>
      </c>
      <c r="N4315">
        <v>0</v>
      </c>
      <c r="O4315">
        <v>0</v>
      </c>
      <c r="P4315" t="s">
        <v>607</v>
      </c>
      <c r="Q4315">
        <v>0</v>
      </c>
      <c r="R4315">
        <v>50518112.359999999</v>
      </c>
      <c r="S4315">
        <v>0</v>
      </c>
      <c r="T4315" t="s">
        <v>2</v>
      </c>
      <c r="U4315" s="221">
        <f t="shared" si="135"/>
        <v>5.0518112359999998</v>
      </c>
    </row>
    <row r="4316" spans="1:21" hidden="1">
      <c r="A4316" s="55" t="str">
        <f t="shared" si="134"/>
        <v>Y0EA0</v>
      </c>
      <c r="B4316" s="55">
        <f>VLOOKUP(J4316,'Mapping-CITI'!A:E,5,0)</f>
        <v>0</v>
      </c>
      <c r="D4316" s="42">
        <v>45016</v>
      </c>
      <c r="E4316" s="42">
        <v>45199</v>
      </c>
      <c r="F4316" t="s">
        <v>1969</v>
      </c>
      <c r="G4316" t="s">
        <v>2937</v>
      </c>
      <c r="H4316">
        <v>2240</v>
      </c>
      <c r="I4316" t="s">
        <v>2795</v>
      </c>
      <c r="J4316">
        <v>260202</v>
      </c>
      <c r="K4316" t="s">
        <v>2281</v>
      </c>
      <c r="L4316">
        <v>0</v>
      </c>
      <c r="M4316">
        <v>7888257.8499999996</v>
      </c>
      <c r="N4316">
        <v>7888257.8499999996</v>
      </c>
      <c r="O4316">
        <v>0</v>
      </c>
      <c r="P4316" t="s">
        <v>607</v>
      </c>
      <c r="Q4316">
        <v>0</v>
      </c>
      <c r="R4316">
        <v>0</v>
      </c>
      <c r="S4316">
        <v>0</v>
      </c>
      <c r="T4316" t="s">
        <v>2</v>
      </c>
      <c r="U4316" s="221">
        <f t="shared" si="135"/>
        <v>0</v>
      </c>
    </row>
    <row r="4317" spans="1:21" hidden="1">
      <c r="A4317" s="55" t="str">
        <f t="shared" si="134"/>
        <v>Y0EA0</v>
      </c>
      <c r="B4317" s="55">
        <f>VLOOKUP(J4317,'Mapping-CITI'!A:E,5,0)</f>
        <v>0</v>
      </c>
      <c r="D4317" s="42">
        <v>45016</v>
      </c>
      <c r="E4317" s="42">
        <v>45199</v>
      </c>
      <c r="F4317" t="s">
        <v>1969</v>
      </c>
      <c r="G4317" t="s">
        <v>2937</v>
      </c>
      <c r="H4317">
        <v>2240</v>
      </c>
      <c r="I4317" t="s">
        <v>2795</v>
      </c>
      <c r="J4317">
        <v>260221</v>
      </c>
      <c r="K4317" t="s">
        <v>2282</v>
      </c>
      <c r="L4317">
        <v>0</v>
      </c>
      <c r="M4317">
        <v>1757122.92</v>
      </c>
      <c r="N4317">
        <v>1765524.92</v>
      </c>
      <c r="O4317">
        <v>-8402</v>
      </c>
      <c r="P4317" t="s">
        <v>607</v>
      </c>
      <c r="Q4317">
        <v>-8402</v>
      </c>
      <c r="R4317">
        <v>1757122.92</v>
      </c>
      <c r="S4317">
        <v>0</v>
      </c>
      <c r="T4317" t="s">
        <v>2</v>
      </c>
      <c r="U4317" s="221">
        <f t="shared" si="135"/>
        <v>-8.4020000000000004E-4</v>
      </c>
    </row>
    <row r="4318" spans="1:21" hidden="1">
      <c r="A4318" s="55" t="str">
        <f t="shared" si="134"/>
        <v>Y0EA0</v>
      </c>
      <c r="B4318" s="55">
        <f>VLOOKUP(J4318,'Mapping-CITI'!A:E,5,0)</f>
        <v>0</v>
      </c>
      <c r="D4318" s="42">
        <v>45016</v>
      </c>
      <c r="E4318" s="42">
        <v>45199</v>
      </c>
      <c r="F4318" t="s">
        <v>1969</v>
      </c>
      <c r="G4318" t="s">
        <v>2937</v>
      </c>
      <c r="H4318">
        <v>2240</v>
      </c>
      <c r="I4318" t="s">
        <v>2795</v>
      </c>
      <c r="J4318">
        <v>260222</v>
      </c>
      <c r="K4318" t="s">
        <v>2283</v>
      </c>
      <c r="L4318">
        <v>-0.28999999999999998</v>
      </c>
      <c r="M4318">
        <v>6121732.9299999997</v>
      </c>
      <c r="N4318">
        <v>6121732.9299999997</v>
      </c>
      <c r="O4318">
        <v>-0.28999999999999998</v>
      </c>
      <c r="P4318" t="s">
        <v>607</v>
      </c>
      <c r="Q4318">
        <v>-0.28999999999999998</v>
      </c>
      <c r="R4318">
        <v>6052339.7400000002</v>
      </c>
      <c r="S4318">
        <v>0</v>
      </c>
      <c r="T4318" t="s">
        <v>2</v>
      </c>
      <c r="U4318" s="221">
        <f t="shared" si="135"/>
        <v>0</v>
      </c>
    </row>
    <row r="4319" spans="1:21" hidden="1">
      <c r="A4319" s="55" t="str">
        <f t="shared" si="134"/>
        <v>Y0EA0</v>
      </c>
      <c r="B4319" s="55">
        <f>VLOOKUP(J4319,'Mapping-CITI'!A:E,5,0)</f>
        <v>0</v>
      </c>
      <c r="D4319" s="42">
        <v>45016</v>
      </c>
      <c r="E4319" s="42">
        <v>45199</v>
      </c>
      <c r="F4319" t="s">
        <v>1969</v>
      </c>
      <c r="G4319" t="s">
        <v>2937</v>
      </c>
      <c r="H4319">
        <v>2140</v>
      </c>
      <c r="I4319" t="s">
        <v>2806</v>
      </c>
      <c r="J4319">
        <v>260802</v>
      </c>
      <c r="K4319" t="s">
        <v>2284</v>
      </c>
      <c r="L4319">
        <v>25.14</v>
      </c>
      <c r="M4319">
        <v>722452.77</v>
      </c>
      <c r="N4319">
        <v>722452.8</v>
      </c>
      <c r="O4319">
        <v>25.11</v>
      </c>
      <c r="P4319" t="s">
        <v>607</v>
      </c>
      <c r="Q4319">
        <v>25.11</v>
      </c>
      <c r="R4319">
        <v>478816.17</v>
      </c>
      <c r="S4319">
        <v>722452.8</v>
      </c>
      <c r="T4319" t="s">
        <v>2</v>
      </c>
      <c r="U4319" s="221">
        <f t="shared" si="135"/>
        <v>-3.0000000027939675E-9</v>
      </c>
    </row>
    <row r="4320" spans="1:21" hidden="1">
      <c r="A4320" s="55" t="str">
        <f t="shared" si="134"/>
        <v>Y0EA0</v>
      </c>
      <c r="B4320" s="55">
        <f>VLOOKUP(J4320,'Mapping-CITI'!A:E,5,0)</f>
        <v>0</v>
      </c>
      <c r="D4320" s="42">
        <v>45016</v>
      </c>
      <c r="E4320" s="42">
        <v>45199</v>
      </c>
      <c r="F4320" t="s">
        <v>1969</v>
      </c>
      <c r="G4320" t="s">
        <v>2937</v>
      </c>
      <c r="H4320">
        <v>2250</v>
      </c>
      <c r="I4320" t="s">
        <v>2774</v>
      </c>
      <c r="J4320">
        <v>260836</v>
      </c>
      <c r="K4320" t="s">
        <v>2705</v>
      </c>
      <c r="L4320">
        <v>-15157.95</v>
      </c>
      <c r="M4320">
        <v>402043.24</v>
      </c>
      <c r="N4320">
        <v>402433.04</v>
      </c>
      <c r="O4320">
        <v>-15547.75</v>
      </c>
      <c r="P4320" t="s">
        <v>607</v>
      </c>
      <c r="Q4320">
        <v>-15547.75</v>
      </c>
      <c r="R4320">
        <v>400223.11</v>
      </c>
      <c r="S4320">
        <v>307056.88</v>
      </c>
      <c r="T4320" t="s">
        <v>2</v>
      </c>
      <c r="U4320" s="221">
        <f t="shared" si="135"/>
        <v>-3.8979999999998837E-5</v>
      </c>
    </row>
    <row r="4321" spans="1:21" hidden="1">
      <c r="A4321" s="55" t="str">
        <f t="shared" si="134"/>
        <v>Y0EA0</v>
      </c>
      <c r="B4321" s="55">
        <f>VLOOKUP(J4321,'Mapping-CITI'!A:E,5,0)</f>
        <v>0</v>
      </c>
      <c r="D4321" s="42">
        <v>45016</v>
      </c>
      <c r="E4321" s="42">
        <v>45199</v>
      </c>
      <c r="F4321" t="s">
        <v>1969</v>
      </c>
      <c r="G4321" t="s">
        <v>2937</v>
      </c>
      <c r="H4321">
        <v>2250</v>
      </c>
      <c r="I4321" t="s">
        <v>2774</v>
      </c>
      <c r="J4321">
        <v>260837</v>
      </c>
      <c r="K4321" t="s">
        <v>2706</v>
      </c>
      <c r="L4321">
        <v>-15157.95</v>
      </c>
      <c r="M4321">
        <v>402043.24</v>
      </c>
      <c r="N4321">
        <v>402433.04</v>
      </c>
      <c r="O4321">
        <v>-15547.75</v>
      </c>
      <c r="P4321" t="s">
        <v>607</v>
      </c>
      <c r="Q4321">
        <v>-15547.75</v>
      </c>
      <c r="R4321">
        <v>400223.11</v>
      </c>
      <c r="S4321">
        <v>307056.88</v>
      </c>
      <c r="T4321" t="s">
        <v>2</v>
      </c>
      <c r="U4321" s="221">
        <f t="shared" si="135"/>
        <v>-3.8979999999998837E-5</v>
      </c>
    </row>
    <row r="4322" spans="1:21" hidden="1">
      <c r="A4322" s="55" t="str">
        <f t="shared" si="134"/>
        <v>Y0EA0</v>
      </c>
      <c r="B4322" s="55">
        <f>VLOOKUP(J4322,'Mapping-CITI'!A:E,5,0)</f>
        <v>0</v>
      </c>
      <c r="D4322" s="42">
        <v>45016</v>
      </c>
      <c r="E4322" s="42">
        <v>45199</v>
      </c>
      <c r="F4322" t="s">
        <v>1969</v>
      </c>
      <c r="G4322" t="s">
        <v>2937</v>
      </c>
      <c r="H4322">
        <v>2220</v>
      </c>
      <c r="I4322" t="s">
        <v>2775</v>
      </c>
      <c r="J4322">
        <v>260902</v>
      </c>
      <c r="K4322" t="s">
        <v>2287</v>
      </c>
      <c r="L4322">
        <v>15153</v>
      </c>
      <c r="M4322">
        <v>0</v>
      </c>
      <c r="N4322">
        <v>0</v>
      </c>
      <c r="O4322">
        <v>15153</v>
      </c>
      <c r="P4322" t="s">
        <v>607</v>
      </c>
      <c r="Q4322">
        <v>15153</v>
      </c>
      <c r="R4322">
        <v>0</v>
      </c>
      <c r="S4322">
        <v>0</v>
      </c>
      <c r="T4322" t="s">
        <v>2</v>
      </c>
      <c r="U4322" s="221">
        <f t="shared" si="135"/>
        <v>0</v>
      </c>
    </row>
    <row r="4323" spans="1:21" hidden="1">
      <c r="A4323" s="55" t="str">
        <f t="shared" si="134"/>
        <v>Y0EAIgnore</v>
      </c>
      <c r="B4323" s="55" t="str">
        <f>VLOOKUP(J4323,'Mapping-CITI'!A:E,5,0)</f>
        <v>Ignore</v>
      </c>
      <c r="D4323" s="42">
        <v>45016</v>
      </c>
      <c r="E4323" s="42">
        <v>45199</v>
      </c>
      <c r="F4323" t="s">
        <v>1969</v>
      </c>
      <c r="G4323" t="s">
        <v>2937</v>
      </c>
      <c r="H4323">
        <v>2250</v>
      </c>
      <c r="I4323" t="s">
        <v>2774</v>
      </c>
      <c r="J4323">
        <v>260911</v>
      </c>
      <c r="K4323" t="s">
        <v>4267</v>
      </c>
      <c r="L4323">
        <v>0</v>
      </c>
      <c r="M4323">
        <v>509.77</v>
      </c>
      <c r="N4323">
        <v>509.77</v>
      </c>
      <c r="O4323">
        <v>0</v>
      </c>
      <c r="P4323" t="s">
        <v>607</v>
      </c>
      <c r="Q4323">
        <v>0</v>
      </c>
      <c r="R4323">
        <v>509.77</v>
      </c>
      <c r="S4323">
        <v>509.77</v>
      </c>
      <c r="T4323" t="s">
        <v>2</v>
      </c>
      <c r="U4323" s="221">
        <f t="shared" si="135"/>
        <v>0</v>
      </c>
    </row>
    <row r="4324" spans="1:21" hidden="1">
      <c r="A4324" s="55" t="str">
        <f t="shared" si="134"/>
        <v>Y0EA0</v>
      </c>
      <c r="B4324" s="55">
        <f>VLOOKUP(J4324,'Mapping-CITI'!A:E,5,0)</f>
        <v>0</v>
      </c>
      <c r="D4324" s="42">
        <v>45016</v>
      </c>
      <c r="E4324" s="42">
        <v>45199</v>
      </c>
      <c r="F4324" t="s">
        <v>1969</v>
      </c>
      <c r="G4324" t="s">
        <v>2937</v>
      </c>
      <c r="H4324">
        <v>2250</v>
      </c>
      <c r="I4324" t="s">
        <v>2774</v>
      </c>
      <c r="J4324">
        <v>260942</v>
      </c>
      <c r="K4324" t="s">
        <v>2292</v>
      </c>
      <c r="L4324">
        <v>-100</v>
      </c>
      <c r="M4324">
        <v>0</v>
      </c>
      <c r="N4324">
        <v>100</v>
      </c>
      <c r="O4324">
        <v>-200</v>
      </c>
      <c r="P4324" t="s">
        <v>607</v>
      </c>
      <c r="Q4324">
        <v>-200</v>
      </c>
      <c r="R4324">
        <v>0</v>
      </c>
      <c r="S4324">
        <v>0</v>
      </c>
      <c r="T4324" t="s">
        <v>2</v>
      </c>
      <c r="U4324" s="221">
        <f t="shared" si="135"/>
        <v>-1.0000000000000001E-5</v>
      </c>
    </row>
    <row r="4325" spans="1:21" hidden="1">
      <c r="A4325" s="55" t="str">
        <f t="shared" si="134"/>
        <v>Y0EA0</v>
      </c>
      <c r="B4325" s="55">
        <f>VLOOKUP(J4325,'Mapping-CITI'!A:E,5,0)</f>
        <v>0</v>
      </c>
      <c r="D4325" s="42">
        <v>45016</v>
      </c>
      <c r="E4325" s="42">
        <v>45199</v>
      </c>
      <c r="F4325" t="s">
        <v>1969</v>
      </c>
      <c r="G4325" t="s">
        <v>2937</v>
      </c>
      <c r="H4325">
        <v>2220</v>
      </c>
      <c r="I4325" t="s">
        <v>2775</v>
      </c>
      <c r="J4325">
        <v>261026</v>
      </c>
      <c r="K4325" t="s">
        <v>2549</v>
      </c>
      <c r="L4325">
        <v>0</v>
      </c>
      <c r="M4325">
        <v>4506.88</v>
      </c>
      <c r="N4325">
        <v>4506.88</v>
      </c>
      <c r="O4325">
        <v>0</v>
      </c>
      <c r="P4325" t="s">
        <v>607</v>
      </c>
      <c r="Q4325">
        <v>0</v>
      </c>
      <c r="R4325">
        <v>4506.88</v>
      </c>
      <c r="S4325">
        <v>4506.88</v>
      </c>
      <c r="T4325" t="s">
        <v>2</v>
      </c>
      <c r="U4325" s="221">
        <f t="shared" si="135"/>
        <v>0</v>
      </c>
    </row>
    <row r="4326" spans="1:21" hidden="1">
      <c r="A4326" s="55" t="str">
        <f t="shared" si="134"/>
        <v>Y0EA0</v>
      </c>
      <c r="B4326" s="55">
        <f>VLOOKUP(J4326,'Mapping-CITI'!A:E,5,0)</f>
        <v>0</v>
      </c>
      <c r="D4326" s="42">
        <v>45016</v>
      </c>
      <c r="E4326" s="42">
        <v>45199</v>
      </c>
      <c r="F4326" t="s">
        <v>1969</v>
      </c>
      <c r="G4326" t="s">
        <v>2937</v>
      </c>
      <c r="H4326">
        <v>2220</v>
      </c>
      <c r="I4326" t="s">
        <v>2775</v>
      </c>
      <c r="J4326">
        <v>261037</v>
      </c>
      <c r="K4326" t="s">
        <v>2796</v>
      </c>
      <c r="L4326">
        <v>50518500.030000001</v>
      </c>
      <c r="M4326">
        <v>0</v>
      </c>
      <c r="N4326">
        <v>50518112.359999999</v>
      </c>
      <c r="O4326">
        <v>387.67</v>
      </c>
      <c r="P4326" t="s">
        <v>607</v>
      </c>
      <c r="Q4326">
        <v>387.67</v>
      </c>
      <c r="R4326">
        <v>0</v>
      </c>
      <c r="S4326">
        <v>50518112.359999999</v>
      </c>
      <c r="T4326" t="s">
        <v>2</v>
      </c>
      <c r="U4326" s="221">
        <f t="shared" si="135"/>
        <v>-5.0518112359999998</v>
      </c>
    </row>
    <row r="4327" spans="1:21" hidden="1">
      <c r="A4327" s="55" t="str">
        <f t="shared" si="134"/>
        <v>Y0EA0</v>
      </c>
      <c r="B4327" s="55">
        <f>VLOOKUP(J4327,'Mapping-CITI'!A:E,5,0)</f>
        <v>0</v>
      </c>
      <c r="D4327" s="42">
        <v>45016</v>
      </c>
      <c r="E4327" s="42">
        <v>45199</v>
      </c>
      <c r="F4327" t="s">
        <v>1969</v>
      </c>
      <c r="G4327" t="s">
        <v>2937</v>
      </c>
      <c r="H4327">
        <v>2150</v>
      </c>
      <c r="I4327" t="s">
        <v>2797</v>
      </c>
      <c r="J4327">
        <v>281101</v>
      </c>
      <c r="K4327" t="s">
        <v>2296</v>
      </c>
      <c r="L4327">
        <v>-352388828.92000002</v>
      </c>
      <c r="M4327">
        <v>0</v>
      </c>
      <c r="N4327">
        <v>0</v>
      </c>
      <c r="O4327">
        <v>-361974452.30000001</v>
      </c>
      <c r="P4327" t="s">
        <v>607</v>
      </c>
      <c r="Q4327">
        <v>-361974452.30000001</v>
      </c>
      <c r="R4327">
        <v>0</v>
      </c>
      <c r="S4327">
        <v>0</v>
      </c>
      <c r="T4327" t="s">
        <v>2</v>
      </c>
      <c r="U4327" s="221">
        <f t="shared" si="135"/>
        <v>0</v>
      </c>
    </row>
    <row r="4328" spans="1:21" hidden="1">
      <c r="A4328" s="55" t="str">
        <f t="shared" si="134"/>
        <v>Y0EA0</v>
      </c>
      <c r="B4328" s="55">
        <f>VLOOKUP(J4328,'Mapping-CITI'!A:E,5,0)</f>
        <v>0</v>
      </c>
      <c r="D4328" s="42">
        <v>45016</v>
      </c>
      <c r="E4328" s="42">
        <v>45199</v>
      </c>
      <c r="F4328" t="s">
        <v>1969</v>
      </c>
      <c r="G4328" t="s">
        <v>2937</v>
      </c>
      <c r="H4328">
        <v>2150</v>
      </c>
      <c r="I4328" t="s">
        <v>2797</v>
      </c>
      <c r="J4328">
        <v>281102</v>
      </c>
      <c r="K4328" t="s">
        <v>2544</v>
      </c>
      <c r="L4328">
        <v>0</v>
      </c>
      <c r="M4328">
        <v>0</v>
      </c>
      <c r="N4328">
        <v>0</v>
      </c>
      <c r="O4328">
        <v>7381383.4699999997</v>
      </c>
      <c r="P4328" t="s">
        <v>607</v>
      </c>
      <c r="Q4328">
        <v>7381383.4699999997</v>
      </c>
      <c r="R4328">
        <v>0</v>
      </c>
      <c r="S4328">
        <v>0</v>
      </c>
      <c r="T4328" t="s">
        <v>2</v>
      </c>
      <c r="U4328" s="221">
        <f t="shared" si="135"/>
        <v>0</v>
      </c>
    </row>
    <row r="4329" spans="1:21" hidden="1">
      <c r="A4329" s="55" t="str">
        <f t="shared" si="134"/>
        <v>Y0EA0</v>
      </c>
      <c r="B4329" s="55">
        <f>VLOOKUP(J4329,'Mapping-CITI'!A:E,5,0)</f>
        <v>0</v>
      </c>
      <c r="D4329" s="42">
        <v>45016</v>
      </c>
      <c r="E4329" s="42">
        <v>45199</v>
      </c>
      <c r="F4329" t="s">
        <v>1969</v>
      </c>
      <c r="G4329" t="s">
        <v>2937</v>
      </c>
      <c r="H4329">
        <v>2150</v>
      </c>
      <c r="I4329" t="s">
        <v>2797</v>
      </c>
      <c r="J4329">
        <v>281127</v>
      </c>
      <c r="K4329" t="s">
        <v>2711</v>
      </c>
      <c r="L4329">
        <v>-13758853.77</v>
      </c>
      <c r="M4329">
        <v>0</v>
      </c>
      <c r="N4329">
        <v>0</v>
      </c>
      <c r="O4329">
        <v>-13758853.77</v>
      </c>
      <c r="P4329" t="s">
        <v>607</v>
      </c>
      <c r="Q4329">
        <v>-13758853.77</v>
      </c>
      <c r="R4329">
        <v>0</v>
      </c>
      <c r="S4329">
        <v>0</v>
      </c>
      <c r="T4329" t="s">
        <v>2</v>
      </c>
      <c r="U4329" s="221">
        <f t="shared" si="135"/>
        <v>0</v>
      </c>
    </row>
    <row r="4330" spans="1:21" hidden="1">
      <c r="A4330" s="55" t="str">
        <f t="shared" si="134"/>
        <v>Y0EA0</v>
      </c>
      <c r="B4330" s="55">
        <f>VLOOKUP(J4330,'Mapping-CITI'!A:E,5,0)</f>
        <v>0</v>
      </c>
      <c r="D4330" s="42">
        <v>45016</v>
      </c>
      <c r="E4330" s="42">
        <v>45199</v>
      </c>
      <c r="F4330" t="s">
        <v>1969</v>
      </c>
      <c r="G4330" t="s">
        <v>2937</v>
      </c>
      <c r="H4330">
        <v>2150</v>
      </c>
      <c r="I4330" t="s">
        <v>2797</v>
      </c>
      <c r="J4330">
        <v>281128</v>
      </c>
      <c r="K4330" t="s">
        <v>2297</v>
      </c>
      <c r="L4330">
        <v>-20755029.620000001</v>
      </c>
      <c r="M4330">
        <v>0</v>
      </c>
      <c r="N4330">
        <v>0</v>
      </c>
      <c r="O4330">
        <v>-20755029.620000001</v>
      </c>
      <c r="P4330" t="s">
        <v>607</v>
      </c>
      <c r="Q4330">
        <v>-20755029.620000001</v>
      </c>
      <c r="R4330">
        <v>0</v>
      </c>
      <c r="S4330">
        <v>0</v>
      </c>
      <c r="T4330" t="s">
        <v>2</v>
      </c>
      <c r="U4330" s="221">
        <f t="shared" si="135"/>
        <v>0</v>
      </c>
    </row>
    <row r="4331" spans="1:21" hidden="1">
      <c r="A4331" s="55" t="str">
        <f t="shared" si="134"/>
        <v>Y0EA0</v>
      </c>
      <c r="B4331" s="55">
        <f>VLOOKUP(J4331,'Mapping-CITI'!A:E,5,0)</f>
        <v>0</v>
      </c>
      <c r="D4331" s="42">
        <v>45016</v>
      </c>
      <c r="E4331" s="42">
        <v>45199</v>
      </c>
      <c r="F4331" t="s">
        <v>1969</v>
      </c>
      <c r="G4331" t="s">
        <v>2937</v>
      </c>
      <c r="H4331">
        <v>2150</v>
      </c>
      <c r="I4331" t="s">
        <v>2797</v>
      </c>
      <c r="J4331">
        <v>281138</v>
      </c>
      <c r="K4331" t="s">
        <v>2303</v>
      </c>
      <c r="L4331">
        <v>-14839292.640000001</v>
      </c>
      <c r="M4331">
        <v>3779265.76</v>
      </c>
      <c r="N4331">
        <v>7651118.9400000004</v>
      </c>
      <c r="O4331">
        <v>-18711145.82</v>
      </c>
      <c r="P4331" t="s">
        <v>607</v>
      </c>
      <c r="Q4331">
        <v>-18711145.82</v>
      </c>
      <c r="R4331">
        <v>0</v>
      </c>
      <c r="S4331">
        <v>0</v>
      </c>
      <c r="T4331" t="s">
        <v>2</v>
      </c>
      <c r="U4331" s="221">
        <f t="shared" si="135"/>
        <v>-0.38718531800000006</v>
      </c>
    </row>
    <row r="4332" spans="1:21" hidden="1">
      <c r="A4332" s="55" t="str">
        <f t="shared" si="134"/>
        <v>Y0EA0</v>
      </c>
      <c r="B4332" s="55">
        <f>VLOOKUP(J4332,'Mapping-CITI'!A:E,5,0)</f>
        <v>0</v>
      </c>
      <c r="D4332" s="42">
        <v>45016</v>
      </c>
      <c r="E4332" s="42">
        <v>45199</v>
      </c>
      <c r="F4332" t="s">
        <v>1969</v>
      </c>
      <c r="G4332" t="s">
        <v>2937</v>
      </c>
      <c r="H4332">
        <v>2150</v>
      </c>
      <c r="I4332" t="s">
        <v>2797</v>
      </c>
      <c r="J4332">
        <v>281140</v>
      </c>
      <c r="K4332" t="s">
        <v>2566</v>
      </c>
      <c r="L4332">
        <v>19274244.219999999</v>
      </c>
      <c r="M4332">
        <v>19633.77</v>
      </c>
      <c r="N4332">
        <v>6248.82</v>
      </c>
      <c r="O4332">
        <v>19287629.170000002</v>
      </c>
      <c r="P4332" t="s">
        <v>607</v>
      </c>
      <c r="Q4332">
        <v>19287629.170000002</v>
      </c>
      <c r="R4332">
        <v>0</v>
      </c>
      <c r="S4332">
        <v>0</v>
      </c>
      <c r="T4332" t="s">
        <v>2</v>
      </c>
      <c r="U4332" s="221">
        <f t="shared" si="135"/>
        <v>1.3384950000000001E-3</v>
      </c>
    </row>
    <row r="4333" spans="1:21" hidden="1">
      <c r="A4333" s="55" t="str">
        <f t="shared" si="134"/>
        <v>Y0EA0</v>
      </c>
      <c r="B4333" s="55">
        <f>VLOOKUP(J4333,'Mapping-CITI'!A:E,5,0)</f>
        <v>0</v>
      </c>
      <c r="D4333" s="42">
        <v>45016</v>
      </c>
      <c r="E4333" s="42">
        <v>45199</v>
      </c>
      <c r="F4333" t="s">
        <v>1969</v>
      </c>
      <c r="G4333" t="s">
        <v>2937</v>
      </c>
      <c r="H4333">
        <v>2250</v>
      </c>
      <c r="I4333" t="s">
        <v>2774</v>
      </c>
      <c r="J4333">
        <v>281212</v>
      </c>
      <c r="K4333" t="s">
        <v>2314</v>
      </c>
      <c r="L4333">
        <v>-7010.56</v>
      </c>
      <c r="M4333">
        <v>42978.28</v>
      </c>
      <c r="N4333">
        <v>43135.29</v>
      </c>
      <c r="O4333">
        <v>-7167.57</v>
      </c>
      <c r="P4333" t="s">
        <v>607</v>
      </c>
      <c r="Q4333">
        <v>-7167.57</v>
      </c>
      <c r="R4333">
        <v>42978.28</v>
      </c>
      <c r="S4333">
        <v>0</v>
      </c>
      <c r="T4333" t="s">
        <v>2</v>
      </c>
      <c r="U4333" s="221">
        <f t="shared" si="135"/>
        <v>-1.5701000000000204E-5</v>
      </c>
    </row>
    <row r="4334" spans="1:21" hidden="1">
      <c r="A4334" s="55" t="str">
        <f t="shared" si="134"/>
        <v>Y0EA0</v>
      </c>
      <c r="B4334" s="55">
        <f>VLOOKUP(J4334,'Mapping-CITI'!A:E,5,0)</f>
        <v>0</v>
      </c>
      <c r="D4334" s="42">
        <v>45016</v>
      </c>
      <c r="E4334" s="42">
        <v>45199</v>
      </c>
      <c r="F4334" t="s">
        <v>1969</v>
      </c>
      <c r="G4334" t="s">
        <v>2937</v>
      </c>
      <c r="H4334">
        <v>2250</v>
      </c>
      <c r="I4334" t="s">
        <v>2774</v>
      </c>
      <c r="J4334">
        <v>281276</v>
      </c>
      <c r="K4334" t="s">
        <v>2330</v>
      </c>
      <c r="L4334">
        <v>0</v>
      </c>
      <c r="M4334">
        <v>0</v>
      </c>
      <c r="N4334">
        <v>0.08</v>
      </c>
      <c r="O4334">
        <v>-0.08</v>
      </c>
      <c r="P4334" t="s">
        <v>607</v>
      </c>
      <c r="Q4334">
        <v>-0.08</v>
      </c>
      <c r="R4334">
        <v>0</v>
      </c>
      <c r="S4334">
        <v>0.08</v>
      </c>
      <c r="T4334" t="s">
        <v>2</v>
      </c>
      <c r="U4334" s="221">
        <f t="shared" si="135"/>
        <v>-8.0000000000000005E-9</v>
      </c>
    </row>
    <row r="4335" spans="1:21" hidden="1">
      <c r="A4335" s="55" t="str">
        <f t="shared" si="134"/>
        <v>Y0EA0</v>
      </c>
      <c r="B4335" s="55">
        <f>VLOOKUP(J4335,'Mapping-CITI'!A:E,5,0)</f>
        <v>0</v>
      </c>
      <c r="D4335" s="42">
        <v>45016</v>
      </c>
      <c r="E4335" s="42">
        <v>45199</v>
      </c>
      <c r="F4335" t="s">
        <v>1969</v>
      </c>
      <c r="G4335" t="s">
        <v>2937</v>
      </c>
      <c r="H4335">
        <v>2150</v>
      </c>
      <c r="I4335" t="s">
        <v>2797</v>
      </c>
      <c r="J4335">
        <v>281292</v>
      </c>
      <c r="K4335" t="s">
        <v>2551</v>
      </c>
      <c r="L4335">
        <v>81181437.420000002</v>
      </c>
      <c r="M4335">
        <v>1511584.94</v>
      </c>
      <c r="N4335">
        <v>6106974.6900000004</v>
      </c>
      <c r="O4335">
        <v>76586047.670000002</v>
      </c>
      <c r="P4335" t="s">
        <v>607</v>
      </c>
      <c r="Q4335">
        <v>76586047.670000002</v>
      </c>
      <c r="R4335">
        <v>0</v>
      </c>
      <c r="S4335">
        <v>0</v>
      </c>
      <c r="T4335" t="s">
        <v>2</v>
      </c>
      <c r="U4335" s="221">
        <f t="shared" si="135"/>
        <v>-0.45953897500000002</v>
      </c>
    </row>
    <row r="4336" spans="1:21" hidden="1">
      <c r="A4336" s="55" t="str">
        <f t="shared" si="134"/>
        <v>Y0EA0</v>
      </c>
      <c r="B4336" s="55">
        <f>VLOOKUP(J4336,'Mapping-CITI'!A:E,5,0)</f>
        <v>0</v>
      </c>
      <c r="D4336" s="42">
        <v>45016</v>
      </c>
      <c r="E4336" s="42">
        <v>45199</v>
      </c>
      <c r="F4336" t="s">
        <v>1969</v>
      </c>
      <c r="G4336" t="s">
        <v>2937</v>
      </c>
      <c r="H4336">
        <v>2150</v>
      </c>
      <c r="I4336" t="s">
        <v>2797</v>
      </c>
      <c r="J4336">
        <v>281294</v>
      </c>
      <c r="K4336" t="s">
        <v>2568</v>
      </c>
      <c r="L4336">
        <v>2890.96</v>
      </c>
      <c r="M4336">
        <v>2585.33</v>
      </c>
      <c r="N4336">
        <v>32.380000000000003</v>
      </c>
      <c r="O4336">
        <v>5443.91</v>
      </c>
      <c r="P4336" t="s">
        <v>607</v>
      </c>
      <c r="Q4336">
        <v>5443.91</v>
      </c>
      <c r="R4336">
        <v>0</v>
      </c>
      <c r="S4336">
        <v>0</v>
      </c>
      <c r="T4336" t="s">
        <v>2</v>
      </c>
      <c r="U4336" s="221">
        <f t="shared" si="135"/>
        <v>2.55295E-4</v>
      </c>
    </row>
    <row r="4337" spans="1:21" hidden="1">
      <c r="A4337" s="55" t="str">
        <f t="shared" si="134"/>
        <v>Y0EA5.3</v>
      </c>
      <c r="B4337" s="55">
        <f>VLOOKUP(J4337,'Mapping-CITI'!A:E,5,0)</f>
        <v>5.3</v>
      </c>
      <c r="D4337" s="42">
        <v>45016</v>
      </c>
      <c r="E4337" s="42">
        <v>45199</v>
      </c>
      <c r="F4337" t="s">
        <v>1969</v>
      </c>
      <c r="G4337" t="s">
        <v>2937</v>
      </c>
      <c r="H4337">
        <v>5140</v>
      </c>
      <c r="I4337" t="s">
        <v>2798</v>
      </c>
      <c r="J4337">
        <v>301232</v>
      </c>
      <c r="K4337" t="s">
        <v>2341</v>
      </c>
      <c r="L4337">
        <v>-426320</v>
      </c>
      <c r="M4337">
        <v>0</v>
      </c>
      <c r="N4337">
        <v>676750</v>
      </c>
      <c r="O4337">
        <v>-676750</v>
      </c>
      <c r="P4337" t="s">
        <v>607</v>
      </c>
      <c r="Q4337">
        <v>-676750</v>
      </c>
      <c r="R4337">
        <v>0</v>
      </c>
      <c r="S4337">
        <v>0</v>
      </c>
      <c r="T4337" t="s">
        <v>2</v>
      </c>
      <c r="U4337" s="221">
        <f t="shared" si="135"/>
        <v>-6.7674999999999999E-2</v>
      </c>
    </row>
    <row r="4338" spans="1:21" hidden="1">
      <c r="A4338" s="55" t="str">
        <f t="shared" si="134"/>
        <v>Y0EA5.2</v>
      </c>
      <c r="B4338" s="55">
        <f>VLOOKUP(J4338,'Mapping-CITI'!A:E,5,0)</f>
        <v>5.2</v>
      </c>
      <c r="D4338" s="42">
        <v>45016</v>
      </c>
      <c r="E4338" s="42">
        <v>45199</v>
      </c>
      <c r="F4338" t="s">
        <v>1969</v>
      </c>
      <c r="G4338" t="s">
        <v>2937</v>
      </c>
      <c r="H4338">
        <v>5120</v>
      </c>
      <c r="I4338" t="s">
        <v>2799</v>
      </c>
      <c r="J4338">
        <v>301600</v>
      </c>
      <c r="K4338" t="s">
        <v>2701</v>
      </c>
      <c r="L4338">
        <v>-1598.22</v>
      </c>
      <c r="M4338">
        <v>0</v>
      </c>
      <c r="N4338">
        <v>0</v>
      </c>
      <c r="O4338">
        <v>0</v>
      </c>
      <c r="P4338" t="s">
        <v>607</v>
      </c>
      <c r="Q4338">
        <v>0</v>
      </c>
      <c r="R4338">
        <v>0</v>
      </c>
      <c r="S4338">
        <v>0</v>
      </c>
      <c r="T4338" t="s">
        <v>2</v>
      </c>
      <c r="U4338" s="221">
        <f t="shared" si="135"/>
        <v>0</v>
      </c>
    </row>
    <row r="4339" spans="1:21" hidden="1">
      <c r="A4339" s="55" t="str">
        <f t="shared" si="134"/>
        <v>Y0EA5.2</v>
      </c>
      <c r="B4339" s="55">
        <f>VLOOKUP(J4339,'Mapping-CITI'!A:E,5,0)</f>
        <v>5.2</v>
      </c>
      <c r="D4339" s="42">
        <v>45016</v>
      </c>
      <c r="E4339" s="42">
        <v>45199</v>
      </c>
      <c r="F4339" t="s">
        <v>1969</v>
      </c>
      <c r="G4339" t="s">
        <v>2937</v>
      </c>
      <c r="H4339">
        <v>5110</v>
      </c>
      <c r="I4339" t="s">
        <v>2776</v>
      </c>
      <c r="J4339">
        <v>304209</v>
      </c>
      <c r="K4339" t="s">
        <v>2350</v>
      </c>
      <c r="L4339">
        <v>-26632561.809999999</v>
      </c>
      <c r="M4339">
        <v>7698083.3300000001</v>
      </c>
      <c r="N4339">
        <v>20808870.84</v>
      </c>
      <c r="O4339">
        <v>-13110787.51</v>
      </c>
      <c r="P4339" t="s">
        <v>607</v>
      </c>
      <c r="Q4339">
        <v>-13110787.51</v>
      </c>
      <c r="R4339">
        <v>0</v>
      </c>
      <c r="S4339">
        <v>0</v>
      </c>
      <c r="T4339" t="s">
        <v>2</v>
      </c>
      <c r="U4339" s="221">
        <f t="shared" si="135"/>
        <v>-1.3110787509999999</v>
      </c>
    </row>
    <row r="4340" spans="1:21" hidden="1">
      <c r="A4340" s="55" t="str">
        <f t="shared" si="134"/>
        <v>Y0EA5.2</v>
      </c>
      <c r="B4340" s="55">
        <f>VLOOKUP(J4340,'Mapping-CITI'!A:E,5,0)</f>
        <v>5.2</v>
      </c>
      <c r="D4340" s="42">
        <v>45016</v>
      </c>
      <c r="E4340" s="42">
        <v>45199</v>
      </c>
      <c r="F4340" t="s">
        <v>1969</v>
      </c>
      <c r="G4340" t="s">
        <v>2937</v>
      </c>
      <c r="H4340">
        <v>5110</v>
      </c>
      <c r="I4340" t="s">
        <v>2776</v>
      </c>
      <c r="J4340">
        <v>304213</v>
      </c>
      <c r="K4340" t="s">
        <v>2351</v>
      </c>
      <c r="L4340">
        <v>-867826.22</v>
      </c>
      <c r="M4340">
        <v>0</v>
      </c>
      <c r="N4340">
        <v>1300542.1399999999</v>
      </c>
      <c r="O4340">
        <v>-1300542.1399999999</v>
      </c>
      <c r="P4340" t="s">
        <v>607</v>
      </c>
      <c r="Q4340">
        <v>-1300542.1399999999</v>
      </c>
      <c r="R4340">
        <v>0</v>
      </c>
      <c r="S4340">
        <v>0</v>
      </c>
      <c r="T4340" t="s">
        <v>2</v>
      </c>
      <c r="U4340" s="221">
        <f t="shared" si="135"/>
        <v>-0.130054214</v>
      </c>
    </row>
    <row r="4341" spans="1:21" hidden="1">
      <c r="A4341" s="55" t="str">
        <f t="shared" si="134"/>
        <v>Y0EA5.2</v>
      </c>
      <c r="B4341" s="55">
        <f>VLOOKUP(J4341,'Mapping-CITI'!A:E,5,0)</f>
        <v>5.2</v>
      </c>
      <c r="D4341" s="42">
        <v>45016</v>
      </c>
      <c r="E4341" s="42">
        <v>45199</v>
      </c>
      <c r="F4341" t="s">
        <v>1969</v>
      </c>
      <c r="G4341" t="s">
        <v>2937</v>
      </c>
      <c r="H4341">
        <v>5110</v>
      </c>
      <c r="I4341" t="s">
        <v>2776</v>
      </c>
      <c r="J4341">
        <v>304217</v>
      </c>
      <c r="K4341" t="s">
        <v>2355</v>
      </c>
      <c r="L4341">
        <v>-0.06</v>
      </c>
      <c r="M4341">
        <v>31967.21</v>
      </c>
      <c r="N4341">
        <v>804508.2</v>
      </c>
      <c r="O4341">
        <v>-772540.99</v>
      </c>
      <c r="P4341" t="s">
        <v>607</v>
      </c>
      <c r="Q4341">
        <v>-772540.99</v>
      </c>
      <c r="R4341">
        <v>0</v>
      </c>
      <c r="S4341">
        <v>0</v>
      </c>
      <c r="T4341" t="s">
        <v>2</v>
      </c>
      <c r="U4341" s="221">
        <f t="shared" si="135"/>
        <v>-7.7254098999999993E-2</v>
      </c>
    </row>
    <row r="4342" spans="1:21" hidden="1">
      <c r="A4342" s="55" t="str">
        <f t="shared" si="134"/>
        <v>Y0EAIgnore</v>
      </c>
      <c r="B4342" s="55" t="str">
        <f>VLOOKUP(J4342,'Mapping-CITI'!A:E,5,0)</f>
        <v>Ignore</v>
      </c>
      <c r="D4342" s="42">
        <v>45016</v>
      </c>
      <c r="E4342" s="42">
        <v>45199</v>
      </c>
      <c r="F4342" t="s">
        <v>1969</v>
      </c>
      <c r="G4342" t="s">
        <v>2937</v>
      </c>
      <c r="H4342">
        <v>5110</v>
      </c>
      <c r="I4342" t="s">
        <v>2776</v>
      </c>
      <c r="J4342">
        <v>304221</v>
      </c>
      <c r="K4342" t="s">
        <v>2633</v>
      </c>
      <c r="L4342">
        <v>0</v>
      </c>
      <c r="M4342">
        <v>5018</v>
      </c>
      <c r="N4342">
        <v>0</v>
      </c>
      <c r="O4342">
        <v>5018</v>
      </c>
      <c r="P4342" t="s">
        <v>607</v>
      </c>
      <c r="Q4342">
        <v>5018</v>
      </c>
      <c r="R4342">
        <v>0</v>
      </c>
      <c r="S4342">
        <v>0</v>
      </c>
      <c r="T4342" t="s">
        <v>2</v>
      </c>
      <c r="U4342" s="221">
        <f t="shared" si="135"/>
        <v>5.0180000000000005E-4</v>
      </c>
    </row>
    <row r="4343" spans="1:21" hidden="1">
      <c r="A4343" s="55" t="str">
        <f t="shared" si="134"/>
        <v>Y0EA5.2</v>
      </c>
      <c r="B4343" s="55">
        <f>VLOOKUP(J4343,'Mapping-CITI'!A:E,5,0)</f>
        <v>5.2</v>
      </c>
      <c r="D4343" s="42">
        <v>45016</v>
      </c>
      <c r="E4343" s="42">
        <v>45199</v>
      </c>
      <c r="F4343" t="s">
        <v>1969</v>
      </c>
      <c r="G4343" t="s">
        <v>2937</v>
      </c>
      <c r="H4343">
        <v>5110</v>
      </c>
      <c r="I4343" t="s">
        <v>2776</v>
      </c>
      <c r="J4343">
        <v>304232</v>
      </c>
      <c r="K4343" t="s">
        <v>2358</v>
      </c>
      <c r="L4343">
        <v>-263.55</v>
      </c>
      <c r="M4343">
        <v>0</v>
      </c>
      <c r="N4343">
        <v>376.7</v>
      </c>
      <c r="O4343">
        <v>-376.7</v>
      </c>
      <c r="P4343" t="s">
        <v>607</v>
      </c>
      <c r="Q4343">
        <v>-376.7</v>
      </c>
      <c r="R4343">
        <v>0</v>
      </c>
      <c r="S4343">
        <v>376.7</v>
      </c>
      <c r="T4343" t="s">
        <v>2</v>
      </c>
      <c r="U4343" s="221">
        <f t="shared" si="135"/>
        <v>-3.7669999999999997E-5</v>
      </c>
    </row>
    <row r="4344" spans="1:21" hidden="1">
      <c r="A4344" s="55" t="str">
        <f t="shared" si="134"/>
        <v>Y0EA5.2</v>
      </c>
      <c r="B4344" s="55">
        <f>VLOOKUP(J4344,'Mapping-CITI'!A:E,5,0)</f>
        <v>5.2</v>
      </c>
      <c r="D4344" s="42">
        <v>45016</v>
      </c>
      <c r="E4344" s="42">
        <v>45199</v>
      </c>
      <c r="F4344" t="s">
        <v>1969</v>
      </c>
      <c r="G4344" t="s">
        <v>2937</v>
      </c>
      <c r="H4344">
        <v>5110</v>
      </c>
      <c r="I4344" t="s">
        <v>2776</v>
      </c>
      <c r="J4344">
        <v>304300</v>
      </c>
      <c r="K4344" t="s">
        <v>2362</v>
      </c>
      <c r="L4344">
        <v>-334820.83</v>
      </c>
      <c r="M4344">
        <v>0</v>
      </c>
      <c r="N4344">
        <v>0</v>
      </c>
      <c r="O4344">
        <v>0</v>
      </c>
      <c r="P4344" t="s">
        <v>607</v>
      </c>
      <c r="Q4344">
        <v>0</v>
      </c>
      <c r="R4344">
        <v>0</v>
      </c>
      <c r="S4344">
        <v>0</v>
      </c>
      <c r="T4344" t="s">
        <v>2</v>
      </c>
      <c r="U4344" s="221">
        <f t="shared" si="135"/>
        <v>0</v>
      </c>
    </row>
    <row r="4345" spans="1:21" hidden="1">
      <c r="A4345" s="55" t="str">
        <f t="shared" si="134"/>
        <v>Y0EA5.5</v>
      </c>
      <c r="B4345" s="55">
        <f>VLOOKUP(J4345,'Mapping-CITI'!A:E,5,0)</f>
        <v>5.5</v>
      </c>
      <c r="D4345" s="42">
        <v>45016</v>
      </c>
      <c r="E4345" s="42">
        <v>45199</v>
      </c>
      <c r="F4345" t="s">
        <v>1969</v>
      </c>
      <c r="G4345" t="s">
        <v>2937</v>
      </c>
      <c r="H4345">
        <v>5200</v>
      </c>
      <c r="I4345" t="s">
        <v>2777</v>
      </c>
      <c r="J4345">
        <v>304749</v>
      </c>
      <c r="K4345" t="s">
        <v>2368</v>
      </c>
      <c r="L4345">
        <v>0.1</v>
      </c>
      <c r="M4345">
        <v>0</v>
      </c>
      <c r="N4345">
        <v>0</v>
      </c>
      <c r="O4345">
        <v>0</v>
      </c>
      <c r="P4345" t="s">
        <v>607</v>
      </c>
      <c r="Q4345">
        <v>0</v>
      </c>
      <c r="R4345">
        <v>0</v>
      </c>
      <c r="S4345">
        <v>0</v>
      </c>
      <c r="T4345" t="s">
        <v>2</v>
      </c>
      <c r="U4345" s="221">
        <f t="shared" si="135"/>
        <v>0</v>
      </c>
    </row>
    <row r="4346" spans="1:21" hidden="1">
      <c r="A4346" s="55" t="str">
        <f t="shared" si="134"/>
        <v>Y0EA5.5</v>
      </c>
      <c r="B4346" s="55">
        <f>VLOOKUP(J4346,'Mapping-CITI'!A:E,5,0)</f>
        <v>5.5</v>
      </c>
      <c r="D4346" s="42">
        <v>45016</v>
      </c>
      <c r="E4346" s="42">
        <v>45199</v>
      </c>
      <c r="F4346" t="s">
        <v>1969</v>
      </c>
      <c r="G4346" t="s">
        <v>2937</v>
      </c>
      <c r="H4346">
        <v>5200</v>
      </c>
      <c r="I4346" t="s">
        <v>2777</v>
      </c>
      <c r="J4346">
        <v>304751</v>
      </c>
      <c r="K4346" t="s">
        <v>2369</v>
      </c>
      <c r="L4346">
        <v>225.49</v>
      </c>
      <c r="M4346">
        <v>1.83</v>
      </c>
      <c r="N4346">
        <v>1.18</v>
      </c>
      <c r="O4346">
        <v>0.65</v>
      </c>
      <c r="P4346" t="s">
        <v>607</v>
      </c>
      <c r="Q4346">
        <v>0.65</v>
      </c>
      <c r="R4346">
        <v>1.83</v>
      </c>
      <c r="S4346">
        <v>1.18</v>
      </c>
      <c r="T4346" t="s">
        <v>2</v>
      </c>
      <c r="U4346" s="221">
        <f t="shared" si="135"/>
        <v>6.5000000000000013E-8</v>
      </c>
    </row>
    <row r="4347" spans="1:21" hidden="1">
      <c r="A4347" s="55" t="str">
        <f t="shared" si="134"/>
        <v>Y0EA5.5</v>
      </c>
      <c r="B4347" s="55">
        <f>VLOOKUP(J4347,'Mapping-CITI'!A:E,5,0)</f>
        <v>5.5</v>
      </c>
      <c r="D4347" s="42">
        <v>45016</v>
      </c>
      <c r="E4347" s="42">
        <v>45199</v>
      </c>
      <c r="F4347" t="s">
        <v>1969</v>
      </c>
      <c r="G4347" t="s">
        <v>2937</v>
      </c>
      <c r="H4347">
        <v>5200</v>
      </c>
      <c r="I4347" t="s">
        <v>2777</v>
      </c>
      <c r="J4347">
        <v>304753</v>
      </c>
      <c r="K4347" t="s">
        <v>2371</v>
      </c>
      <c r="L4347">
        <v>5.99</v>
      </c>
      <c r="M4347">
        <v>0</v>
      </c>
      <c r="N4347">
        <v>0</v>
      </c>
      <c r="O4347">
        <v>0</v>
      </c>
      <c r="P4347" t="s">
        <v>607</v>
      </c>
      <c r="Q4347">
        <v>0</v>
      </c>
      <c r="R4347">
        <v>0</v>
      </c>
      <c r="S4347">
        <v>0</v>
      </c>
      <c r="T4347" t="s">
        <v>2</v>
      </c>
      <c r="U4347" s="221">
        <f t="shared" si="135"/>
        <v>0</v>
      </c>
    </row>
    <row r="4348" spans="1:21" hidden="1">
      <c r="A4348" s="55" t="str">
        <f t="shared" si="134"/>
        <v>Y0EA5.5</v>
      </c>
      <c r="B4348" s="55">
        <f>VLOOKUP(J4348,'Mapping-CITI'!A:E,5,0)</f>
        <v>5.5</v>
      </c>
      <c r="D4348" s="42">
        <v>45016</v>
      </c>
      <c r="E4348" s="42">
        <v>45199</v>
      </c>
      <c r="F4348" t="s">
        <v>1969</v>
      </c>
      <c r="G4348" t="s">
        <v>2937</v>
      </c>
      <c r="H4348">
        <v>5200</v>
      </c>
      <c r="I4348" t="s">
        <v>2777</v>
      </c>
      <c r="J4348">
        <v>305101</v>
      </c>
      <c r="K4348" t="s">
        <v>2374</v>
      </c>
      <c r="L4348">
        <v>-2671.23</v>
      </c>
      <c r="M4348">
        <v>0</v>
      </c>
      <c r="N4348">
        <v>490.47</v>
      </c>
      <c r="O4348">
        <v>-490.47</v>
      </c>
      <c r="P4348" t="s">
        <v>607</v>
      </c>
      <c r="Q4348">
        <v>-490.47</v>
      </c>
      <c r="R4348">
        <v>0</v>
      </c>
      <c r="S4348">
        <v>490.47</v>
      </c>
      <c r="T4348" t="s">
        <v>2</v>
      </c>
      <c r="U4348" s="221">
        <f t="shared" si="135"/>
        <v>-4.9047E-5</v>
      </c>
    </row>
    <row r="4349" spans="1:21" hidden="1">
      <c r="A4349" s="55" t="str">
        <f t="shared" si="134"/>
        <v>Y0EA5.5</v>
      </c>
      <c r="B4349" s="55">
        <f>VLOOKUP(J4349,'Mapping-CITI'!A:E,5,0)</f>
        <v>5.5</v>
      </c>
      <c r="D4349" s="42">
        <v>45016</v>
      </c>
      <c r="E4349" s="42">
        <v>45199</v>
      </c>
      <c r="F4349" t="s">
        <v>1969</v>
      </c>
      <c r="G4349" t="s">
        <v>2937</v>
      </c>
      <c r="H4349">
        <v>5200</v>
      </c>
      <c r="I4349" t="s">
        <v>2777</v>
      </c>
      <c r="J4349">
        <v>305109</v>
      </c>
      <c r="K4349" t="s">
        <v>2375</v>
      </c>
      <c r="L4349">
        <v>-11916.9</v>
      </c>
      <c r="M4349">
        <v>0</v>
      </c>
      <c r="N4349">
        <v>0</v>
      </c>
      <c r="O4349">
        <v>0</v>
      </c>
      <c r="P4349" t="s">
        <v>607</v>
      </c>
      <c r="Q4349">
        <v>0</v>
      </c>
      <c r="R4349">
        <v>0</v>
      </c>
      <c r="S4349">
        <v>0</v>
      </c>
      <c r="T4349" t="s">
        <v>2</v>
      </c>
      <c r="U4349" s="221">
        <f t="shared" si="135"/>
        <v>0</v>
      </c>
    </row>
    <row r="4350" spans="1:21" hidden="1">
      <c r="A4350" s="55" t="str">
        <f t="shared" si="134"/>
        <v>Y0EA5.5</v>
      </c>
      <c r="B4350" s="55">
        <f>VLOOKUP(J4350,'Mapping-CITI'!A:E,5,0)</f>
        <v>5.5</v>
      </c>
      <c r="D4350" s="42">
        <v>45016</v>
      </c>
      <c r="E4350" s="42">
        <v>45199</v>
      </c>
      <c r="F4350" t="s">
        <v>1969</v>
      </c>
      <c r="G4350" t="s">
        <v>2937</v>
      </c>
      <c r="H4350">
        <v>5200</v>
      </c>
      <c r="I4350" t="s">
        <v>2777</v>
      </c>
      <c r="J4350">
        <v>305150</v>
      </c>
      <c r="K4350" t="s">
        <v>2394</v>
      </c>
      <c r="L4350">
        <v>19818.11</v>
      </c>
      <c r="M4350">
        <v>0</v>
      </c>
      <c r="N4350">
        <v>0</v>
      </c>
      <c r="O4350">
        <v>0</v>
      </c>
      <c r="P4350" t="s">
        <v>607</v>
      </c>
      <c r="Q4350">
        <v>0</v>
      </c>
      <c r="R4350">
        <v>0</v>
      </c>
      <c r="S4350">
        <v>0</v>
      </c>
      <c r="T4350" t="s">
        <v>2</v>
      </c>
      <c r="U4350" s="221">
        <f t="shared" si="135"/>
        <v>0</v>
      </c>
    </row>
    <row r="4351" spans="1:21" hidden="1">
      <c r="A4351" s="55" t="str">
        <f t="shared" si="134"/>
        <v>Y0EAIgnore</v>
      </c>
      <c r="B4351" s="55" t="str">
        <f>VLOOKUP(J4351,'Mapping-CITI'!A:E,5,0)</f>
        <v>Ignore</v>
      </c>
      <c r="D4351" s="42">
        <v>45016</v>
      </c>
      <c r="E4351" s="42">
        <v>45199</v>
      </c>
      <c r="F4351" t="s">
        <v>1969</v>
      </c>
      <c r="G4351" t="s">
        <v>2937</v>
      </c>
      <c r="H4351">
        <v>5170</v>
      </c>
      <c r="I4351" t="s">
        <v>2800</v>
      </c>
      <c r="J4351">
        <v>311608</v>
      </c>
      <c r="K4351" t="s">
        <v>2405</v>
      </c>
      <c r="L4351">
        <v>7381383.4699999997</v>
      </c>
      <c r="M4351">
        <v>-5770558.4699999997</v>
      </c>
      <c r="N4351">
        <v>0</v>
      </c>
      <c r="O4351">
        <v>-5770558.4699999997</v>
      </c>
      <c r="P4351" t="s">
        <v>607</v>
      </c>
      <c r="Q4351">
        <v>-5770558.4699999997</v>
      </c>
      <c r="R4351">
        <v>0</v>
      </c>
      <c r="S4351">
        <v>0</v>
      </c>
      <c r="T4351" t="s">
        <v>2</v>
      </c>
      <c r="U4351" s="221">
        <f t="shared" si="135"/>
        <v>-0.57705584700000001</v>
      </c>
    </row>
    <row r="4352" spans="1:21" hidden="1">
      <c r="A4352" s="55" t="str">
        <f t="shared" si="134"/>
        <v>Y0EAIgnore</v>
      </c>
      <c r="B4352" s="55" t="str">
        <f>VLOOKUP(J4352,'Mapping-CITI'!A:E,5,0)</f>
        <v>Ignore</v>
      </c>
      <c r="D4352" s="42">
        <v>45016</v>
      </c>
      <c r="E4352" s="42">
        <v>45199</v>
      </c>
      <c r="F4352" t="s">
        <v>1969</v>
      </c>
      <c r="G4352" t="s">
        <v>2937</v>
      </c>
      <c r="H4352">
        <v>5170</v>
      </c>
      <c r="I4352" t="s">
        <v>2800</v>
      </c>
      <c r="J4352">
        <v>311621</v>
      </c>
      <c r="K4352" t="s">
        <v>2410</v>
      </c>
      <c r="L4352">
        <v>0</v>
      </c>
      <c r="M4352">
        <v>17700</v>
      </c>
      <c r="N4352">
        <v>0</v>
      </c>
      <c r="O4352">
        <v>17700</v>
      </c>
      <c r="P4352" t="s">
        <v>607</v>
      </c>
      <c r="Q4352">
        <v>17700</v>
      </c>
      <c r="R4352">
        <v>0</v>
      </c>
      <c r="S4352">
        <v>0</v>
      </c>
      <c r="T4352" t="s">
        <v>2</v>
      </c>
      <c r="U4352" s="221">
        <f t="shared" si="135"/>
        <v>1.7700000000000001E-3</v>
      </c>
    </row>
    <row r="4353" spans="1:21" hidden="1">
      <c r="A4353" s="55" t="str">
        <f t="shared" si="134"/>
        <v>Y0EA6.4</v>
      </c>
      <c r="B4353" s="55">
        <f>VLOOKUP(J4353,'Mapping-CITI'!A:E,5,0)</f>
        <v>6.4</v>
      </c>
      <c r="D4353" s="42">
        <v>45016</v>
      </c>
      <c r="E4353" s="42">
        <v>45199</v>
      </c>
      <c r="F4353" t="s">
        <v>1969</v>
      </c>
      <c r="G4353" t="s">
        <v>2937</v>
      </c>
      <c r="H4353">
        <v>4160</v>
      </c>
      <c r="I4353" t="s">
        <v>2778</v>
      </c>
      <c r="J4353">
        <v>401201</v>
      </c>
      <c r="K4353" t="s">
        <v>2419</v>
      </c>
      <c r="L4353">
        <v>522.51</v>
      </c>
      <c r="M4353">
        <v>0</v>
      </c>
      <c r="N4353">
        <v>0</v>
      </c>
      <c r="O4353">
        <v>0</v>
      </c>
      <c r="P4353" t="s">
        <v>607</v>
      </c>
      <c r="Q4353">
        <v>0</v>
      </c>
      <c r="R4353">
        <v>0</v>
      </c>
      <c r="S4353">
        <v>0</v>
      </c>
      <c r="T4353" t="s">
        <v>2</v>
      </c>
      <c r="U4353" s="221">
        <f t="shared" si="135"/>
        <v>0</v>
      </c>
    </row>
    <row r="4354" spans="1:21" hidden="1">
      <c r="A4354" s="55" t="str">
        <f t="shared" si="134"/>
        <v>Y0EAIgnore</v>
      </c>
      <c r="B4354" s="55" t="str">
        <f>VLOOKUP(J4354,'Mapping-CITI'!A:E,5,0)</f>
        <v>Ignore</v>
      </c>
      <c r="D4354" s="42">
        <v>45016</v>
      </c>
      <c r="E4354" s="42">
        <v>45199</v>
      </c>
      <c r="F4354" t="s">
        <v>1969</v>
      </c>
      <c r="G4354" t="s">
        <v>2937</v>
      </c>
      <c r="H4354">
        <v>4160</v>
      </c>
      <c r="I4354" t="s">
        <v>2778</v>
      </c>
      <c r="J4354">
        <v>401241</v>
      </c>
      <c r="K4354" t="s">
        <v>2430</v>
      </c>
      <c r="L4354">
        <v>8129.19</v>
      </c>
      <c r="M4354">
        <v>3213.76</v>
      </c>
      <c r="N4354">
        <v>0</v>
      </c>
      <c r="O4354">
        <v>3213.76</v>
      </c>
      <c r="P4354" t="s">
        <v>607</v>
      </c>
      <c r="Q4354">
        <v>3213.76</v>
      </c>
      <c r="R4354">
        <v>3213.76</v>
      </c>
      <c r="S4354">
        <v>0</v>
      </c>
      <c r="T4354" t="s">
        <v>2</v>
      </c>
      <c r="U4354" s="221">
        <f t="shared" si="135"/>
        <v>3.2137600000000001E-4</v>
      </c>
    </row>
    <row r="4355" spans="1:21" hidden="1">
      <c r="A4355" s="55" t="str">
        <f t="shared" ref="A4355:A4418" si="136">F4355&amp;B4355</f>
        <v>Y0EA6.4</v>
      </c>
      <c r="B4355" s="55">
        <f>VLOOKUP(J4355,'Mapping-CITI'!A:E,5,0)</f>
        <v>6.4</v>
      </c>
      <c r="D4355" s="42">
        <v>45016</v>
      </c>
      <c r="E4355" s="42">
        <v>45199</v>
      </c>
      <c r="F4355" t="s">
        <v>1969</v>
      </c>
      <c r="G4355" t="s">
        <v>2937</v>
      </c>
      <c r="H4355">
        <v>4160</v>
      </c>
      <c r="I4355" t="s">
        <v>2778</v>
      </c>
      <c r="J4355">
        <v>401301</v>
      </c>
      <c r="K4355" t="s">
        <v>2432</v>
      </c>
      <c r="L4355">
        <v>5030.88</v>
      </c>
      <c r="M4355">
        <v>325.97000000000003</v>
      </c>
      <c r="N4355">
        <v>0</v>
      </c>
      <c r="O4355">
        <v>325.97000000000003</v>
      </c>
      <c r="P4355" t="s">
        <v>607</v>
      </c>
      <c r="Q4355">
        <v>325.97000000000003</v>
      </c>
      <c r="R4355">
        <v>325.97000000000003</v>
      </c>
      <c r="S4355">
        <v>0</v>
      </c>
      <c r="T4355" t="s">
        <v>2</v>
      </c>
      <c r="U4355" s="221">
        <f t="shared" ref="U4355:U4418" si="137">(M4355-N4355)/10^7</f>
        <v>3.2597E-5</v>
      </c>
    </row>
    <row r="4356" spans="1:21" hidden="1">
      <c r="A4356" s="55" t="str">
        <f t="shared" si="136"/>
        <v>Y0EA6.2</v>
      </c>
      <c r="B4356" s="55">
        <f>VLOOKUP(J4356,'Mapping-CITI'!A:E,5,0)</f>
        <v>6.2</v>
      </c>
      <c r="D4356" s="42">
        <v>45016</v>
      </c>
      <c r="E4356" s="42">
        <v>45199</v>
      </c>
      <c r="F4356" t="s">
        <v>1969</v>
      </c>
      <c r="G4356" t="s">
        <v>2937</v>
      </c>
      <c r="H4356">
        <v>4160</v>
      </c>
      <c r="I4356" t="s">
        <v>2778</v>
      </c>
      <c r="J4356">
        <v>401501</v>
      </c>
      <c r="K4356" t="s">
        <v>676</v>
      </c>
      <c r="L4356">
        <v>3524852.87</v>
      </c>
      <c r="M4356">
        <v>1059727.21</v>
      </c>
      <c r="N4356">
        <v>0</v>
      </c>
      <c r="O4356">
        <v>1059727.21</v>
      </c>
      <c r="P4356" t="s">
        <v>607</v>
      </c>
      <c r="Q4356">
        <v>1059727.21</v>
      </c>
      <c r="R4356">
        <v>0</v>
      </c>
      <c r="S4356">
        <v>0</v>
      </c>
      <c r="T4356" t="s">
        <v>2</v>
      </c>
      <c r="U4356" s="221">
        <f t="shared" si="137"/>
        <v>0.10597272099999999</v>
      </c>
    </row>
    <row r="4357" spans="1:21" hidden="1">
      <c r="A4357" s="55" t="str">
        <f t="shared" si="136"/>
        <v>Y0EA6.2</v>
      </c>
      <c r="B4357" s="55">
        <f>VLOOKUP(J4357,'Mapping-CITI'!A:E,5,0)</f>
        <v>6.2</v>
      </c>
      <c r="D4357" s="42">
        <v>45016</v>
      </c>
      <c r="E4357" s="42">
        <v>45199</v>
      </c>
      <c r="F4357" t="s">
        <v>1969</v>
      </c>
      <c r="G4357" t="s">
        <v>2937</v>
      </c>
      <c r="H4357">
        <v>4160</v>
      </c>
      <c r="I4357" t="s">
        <v>2778</v>
      </c>
      <c r="J4357">
        <v>401576</v>
      </c>
      <c r="K4357" t="s">
        <v>2702</v>
      </c>
      <c r="L4357">
        <v>-70258.789999999994</v>
      </c>
      <c r="M4357">
        <v>0</v>
      </c>
      <c r="N4357">
        <v>20224.16</v>
      </c>
      <c r="O4357">
        <v>-20224.16</v>
      </c>
      <c r="P4357" t="s">
        <v>607</v>
      </c>
      <c r="Q4357">
        <v>-20224.16</v>
      </c>
      <c r="R4357">
        <v>0</v>
      </c>
      <c r="S4357">
        <v>0</v>
      </c>
      <c r="T4357" t="s">
        <v>2</v>
      </c>
      <c r="U4357" s="221">
        <f t="shared" si="137"/>
        <v>-2.022416E-3</v>
      </c>
    </row>
    <row r="4358" spans="1:21" hidden="1">
      <c r="A4358" s="55" t="str">
        <f t="shared" si="136"/>
        <v>Y0EA6.3</v>
      </c>
      <c r="B4358" s="55">
        <f>VLOOKUP(J4358,'Mapping-CITI'!A:E,5,0)</f>
        <v>6.3</v>
      </c>
      <c r="D4358" s="42">
        <v>45016</v>
      </c>
      <c r="E4358" s="42">
        <v>45199</v>
      </c>
      <c r="F4358" t="s">
        <v>1969</v>
      </c>
      <c r="G4358" t="s">
        <v>2937</v>
      </c>
      <c r="H4358">
        <v>4160</v>
      </c>
      <c r="I4358" t="s">
        <v>2778</v>
      </c>
      <c r="J4358">
        <v>401585</v>
      </c>
      <c r="K4358" t="s">
        <v>2801</v>
      </c>
      <c r="L4358">
        <v>4227.09</v>
      </c>
      <c r="M4358">
        <v>0</v>
      </c>
      <c r="N4358">
        <v>0</v>
      </c>
      <c r="O4358">
        <v>0</v>
      </c>
      <c r="P4358" t="s">
        <v>607</v>
      </c>
      <c r="Q4358">
        <v>0</v>
      </c>
      <c r="R4358">
        <v>0</v>
      </c>
      <c r="S4358">
        <v>0</v>
      </c>
      <c r="T4358" t="s">
        <v>2</v>
      </c>
      <c r="U4358" s="221">
        <f t="shared" si="137"/>
        <v>0</v>
      </c>
    </row>
    <row r="4359" spans="1:21" hidden="1">
      <c r="A4359" s="55" t="str">
        <f t="shared" si="136"/>
        <v>Y0EA6.4</v>
      </c>
      <c r="B4359" s="55">
        <f>VLOOKUP(J4359,'Mapping-CITI'!A:E,5,0)</f>
        <v>6.4</v>
      </c>
      <c r="D4359" s="42">
        <v>45016</v>
      </c>
      <c r="E4359" s="42">
        <v>45199</v>
      </c>
      <c r="F4359" t="s">
        <v>1969</v>
      </c>
      <c r="G4359" t="s">
        <v>2937</v>
      </c>
      <c r="H4359">
        <v>4160</v>
      </c>
      <c r="I4359" t="s">
        <v>2778</v>
      </c>
      <c r="J4359">
        <v>401702</v>
      </c>
      <c r="K4359" t="s">
        <v>2686</v>
      </c>
      <c r="L4359">
        <v>-6323.22</v>
      </c>
      <c r="M4359">
        <v>0</v>
      </c>
      <c r="N4359">
        <v>1820.13</v>
      </c>
      <c r="O4359">
        <v>-1820.13</v>
      </c>
      <c r="P4359" t="s">
        <v>607</v>
      </c>
      <c r="Q4359">
        <v>-1820.13</v>
      </c>
      <c r="R4359">
        <v>0</v>
      </c>
      <c r="S4359">
        <v>0</v>
      </c>
      <c r="T4359" t="s">
        <v>2</v>
      </c>
      <c r="U4359" s="221">
        <f t="shared" si="137"/>
        <v>-1.8201300000000002E-4</v>
      </c>
    </row>
    <row r="4360" spans="1:21" hidden="1">
      <c r="A4360" s="55" t="str">
        <f t="shared" si="136"/>
        <v>Y0EA6.4</v>
      </c>
      <c r="B4360" s="55">
        <f>VLOOKUP(J4360,'Mapping-CITI'!A:E,5,0)</f>
        <v>6.4</v>
      </c>
      <c r="D4360" s="42">
        <v>45016</v>
      </c>
      <c r="E4360" s="42">
        <v>45199</v>
      </c>
      <c r="F4360" t="s">
        <v>1969</v>
      </c>
      <c r="G4360" t="s">
        <v>2937</v>
      </c>
      <c r="H4360">
        <v>4160</v>
      </c>
      <c r="I4360" t="s">
        <v>2778</v>
      </c>
      <c r="J4360">
        <v>401703</v>
      </c>
      <c r="K4360" t="s">
        <v>2687</v>
      </c>
      <c r="L4360">
        <v>-6323.22</v>
      </c>
      <c r="M4360">
        <v>0</v>
      </c>
      <c r="N4360">
        <v>1820.13</v>
      </c>
      <c r="O4360">
        <v>-1820.13</v>
      </c>
      <c r="P4360" t="s">
        <v>607</v>
      </c>
      <c r="Q4360">
        <v>-1820.13</v>
      </c>
      <c r="R4360">
        <v>0</v>
      </c>
      <c r="S4360">
        <v>0</v>
      </c>
      <c r="T4360" t="s">
        <v>2</v>
      </c>
      <c r="U4360" s="221">
        <f t="shared" si="137"/>
        <v>-1.8201300000000002E-4</v>
      </c>
    </row>
    <row r="4361" spans="1:21" hidden="1">
      <c r="A4361" s="55" t="str">
        <f t="shared" si="136"/>
        <v>Y0EA6.4</v>
      </c>
      <c r="B4361" s="55">
        <f>VLOOKUP(J4361,'Mapping-CITI'!A:E,5,0)</f>
        <v>6.4</v>
      </c>
      <c r="D4361" s="42">
        <v>45016</v>
      </c>
      <c r="E4361" s="42">
        <v>45199</v>
      </c>
      <c r="F4361" t="s">
        <v>1969</v>
      </c>
      <c r="G4361" t="s">
        <v>2937</v>
      </c>
      <c r="H4361">
        <v>4160</v>
      </c>
      <c r="I4361" t="s">
        <v>2778</v>
      </c>
      <c r="J4361">
        <v>401707</v>
      </c>
      <c r="K4361" t="s">
        <v>2680</v>
      </c>
      <c r="L4361">
        <v>34879.040000000001</v>
      </c>
      <c r="M4361">
        <v>98665.96</v>
      </c>
      <c r="N4361">
        <v>98665.96</v>
      </c>
      <c r="O4361">
        <v>0</v>
      </c>
      <c r="P4361" t="s">
        <v>607</v>
      </c>
      <c r="Q4361">
        <v>0</v>
      </c>
      <c r="R4361">
        <v>98665.96</v>
      </c>
      <c r="S4361">
        <v>98665.96</v>
      </c>
      <c r="T4361" t="s">
        <v>2</v>
      </c>
      <c r="U4361" s="221">
        <f t="shared" si="137"/>
        <v>0</v>
      </c>
    </row>
    <row r="4362" spans="1:21" hidden="1">
      <c r="A4362" s="55" t="str">
        <f t="shared" si="136"/>
        <v>Y0EA6.4</v>
      </c>
      <c r="B4362" s="55">
        <f>VLOOKUP(J4362,'Mapping-CITI'!A:E,5,0)</f>
        <v>6.4</v>
      </c>
      <c r="D4362" s="42">
        <v>45016</v>
      </c>
      <c r="E4362" s="42">
        <v>45199</v>
      </c>
      <c r="F4362" t="s">
        <v>1969</v>
      </c>
      <c r="G4362" t="s">
        <v>2937</v>
      </c>
      <c r="H4362">
        <v>4160</v>
      </c>
      <c r="I4362" t="s">
        <v>2778</v>
      </c>
      <c r="J4362">
        <v>401708</v>
      </c>
      <c r="K4362" t="s">
        <v>2681</v>
      </c>
      <c r="L4362">
        <v>34879.040000000001</v>
      </c>
      <c r="M4362">
        <v>98665.96</v>
      </c>
      <c r="N4362">
        <v>98665.96</v>
      </c>
      <c r="O4362">
        <v>0</v>
      </c>
      <c r="P4362" t="s">
        <v>607</v>
      </c>
      <c r="Q4362">
        <v>0</v>
      </c>
      <c r="R4362">
        <v>98665.96</v>
      </c>
      <c r="S4362">
        <v>98665.96</v>
      </c>
      <c r="T4362" t="s">
        <v>2</v>
      </c>
      <c r="U4362" s="221">
        <f t="shared" si="137"/>
        <v>0</v>
      </c>
    </row>
    <row r="4363" spans="1:21" hidden="1">
      <c r="A4363" s="55" t="str">
        <f t="shared" si="136"/>
        <v>Y0EA6.4</v>
      </c>
      <c r="B4363" s="55">
        <f>VLOOKUP(J4363,'Mapping-CITI'!A:E,5,0)</f>
        <v>6.4</v>
      </c>
      <c r="D4363" s="42">
        <v>45016</v>
      </c>
      <c r="E4363" s="42">
        <v>45199</v>
      </c>
      <c r="F4363" t="s">
        <v>1969</v>
      </c>
      <c r="G4363" t="s">
        <v>2937</v>
      </c>
      <c r="H4363">
        <v>4160</v>
      </c>
      <c r="I4363" t="s">
        <v>2778</v>
      </c>
      <c r="J4363">
        <v>401723</v>
      </c>
      <c r="K4363" t="s">
        <v>2779</v>
      </c>
      <c r="L4363">
        <v>-92025.09</v>
      </c>
      <c r="M4363">
        <v>0</v>
      </c>
      <c r="N4363">
        <v>0</v>
      </c>
      <c r="O4363">
        <v>0</v>
      </c>
      <c r="P4363" t="s">
        <v>607</v>
      </c>
      <c r="Q4363">
        <v>0</v>
      </c>
      <c r="R4363">
        <v>0</v>
      </c>
      <c r="S4363">
        <v>0</v>
      </c>
      <c r="T4363" t="s">
        <v>2</v>
      </c>
      <c r="U4363" s="221">
        <f t="shared" si="137"/>
        <v>0</v>
      </c>
    </row>
    <row r="4364" spans="1:21" hidden="1">
      <c r="A4364" s="55" t="str">
        <f t="shared" si="136"/>
        <v>Y0EA6.4</v>
      </c>
      <c r="B4364" s="55">
        <f>VLOOKUP(J4364,'Mapping-CITI'!A:E,5,0)</f>
        <v>6.4</v>
      </c>
      <c r="D4364" s="42">
        <v>45016</v>
      </c>
      <c r="E4364" s="42">
        <v>45199</v>
      </c>
      <c r="F4364" t="s">
        <v>1969</v>
      </c>
      <c r="G4364" t="s">
        <v>2937</v>
      </c>
      <c r="H4364">
        <v>4160</v>
      </c>
      <c r="I4364" t="s">
        <v>2778</v>
      </c>
      <c r="J4364">
        <v>402103</v>
      </c>
      <c r="K4364" t="s">
        <v>2436</v>
      </c>
      <c r="L4364">
        <v>2102.79</v>
      </c>
      <c r="M4364">
        <v>1458.9</v>
      </c>
      <c r="N4364">
        <v>343.98</v>
      </c>
      <c r="O4364">
        <v>1114.92</v>
      </c>
      <c r="P4364" t="s">
        <v>607</v>
      </c>
      <c r="Q4364">
        <v>1114.92</v>
      </c>
      <c r="R4364">
        <v>1458.9</v>
      </c>
      <c r="S4364">
        <v>343.98</v>
      </c>
      <c r="T4364" t="s">
        <v>2</v>
      </c>
      <c r="U4364" s="221">
        <f t="shared" si="137"/>
        <v>1.1149200000000001E-4</v>
      </c>
    </row>
    <row r="4365" spans="1:21" hidden="1">
      <c r="A4365" s="55" t="str">
        <f t="shared" si="136"/>
        <v>Y0EA6.3</v>
      </c>
      <c r="B4365" s="55">
        <f>VLOOKUP(J4365,'Mapping-CITI'!A:E,5,0)</f>
        <v>6.3</v>
      </c>
      <c r="D4365" s="42">
        <v>45016</v>
      </c>
      <c r="E4365" s="42">
        <v>45199</v>
      </c>
      <c r="F4365" t="s">
        <v>1969</v>
      </c>
      <c r="G4365" t="s">
        <v>2937</v>
      </c>
      <c r="H4365">
        <v>4160</v>
      </c>
      <c r="I4365" t="s">
        <v>2778</v>
      </c>
      <c r="J4365">
        <v>402106</v>
      </c>
      <c r="K4365" t="s">
        <v>2437</v>
      </c>
      <c r="L4365">
        <v>5695.91</v>
      </c>
      <c r="M4365">
        <v>729.45</v>
      </c>
      <c r="N4365">
        <v>0</v>
      </c>
      <c r="O4365">
        <v>729.45</v>
      </c>
      <c r="P4365" t="s">
        <v>607</v>
      </c>
      <c r="Q4365">
        <v>729.45</v>
      </c>
      <c r="R4365">
        <v>729.45</v>
      </c>
      <c r="S4365">
        <v>0</v>
      </c>
      <c r="T4365" t="s">
        <v>2</v>
      </c>
      <c r="U4365" s="221">
        <f t="shared" si="137"/>
        <v>7.2945E-5</v>
      </c>
    </row>
    <row r="4366" spans="1:21" hidden="1">
      <c r="A4366" s="55" t="str">
        <f t="shared" si="136"/>
        <v>Y0EA6.4</v>
      </c>
      <c r="B4366" s="55">
        <f>VLOOKUP(J4366,'Mapping-CITI'!A:E,5,0)</f>
        <v>6.4</v>
      </c>
      <c r="D4366" s="42">
        <v>45016</v>
      </c>
      <c r="E4366" s="42">
        <v>45199</v>
      </c>
      <c r="F4366" t="s">
        <v>1969</v>
      </c>
      <c r="G4366" t="s">
        <v>2937</v>
      </c>
      <c r="H4366">
        <v>4160</v>
      </c>
      <c r="I4366" t="s">
        <v>2778</v>
      </c>
      <c r="J4366">
        <v>402113</v>
      </c>
      <c r="K4366" t="s">
        <v>2438</v>
      </c>
      <c r="L4366">
        <v>130224.75</v>
      </c>
      <c r="M4366">
        <v>60093.49</v>
      </c>
      <c r="N4366">
        <v>89.75</v>
      </c>
      <c r="O4366">
        <v>60003.74</v>
      </c>
      <c r="P4366" t="s">
        <v>607</v>
      </c>
      <c r="Q4366">
        <v>60003.74</v>
      </c>
      <c r="R4366">
        <v>60093.49</v>
      </c>
      <c r="S4366">
        <v>89.75</v>
      </c>
      <c r="T4366" t="s">
        <v>2</v>
      </c>
      <c r="U4366" s="221">
        <f t="shared" si="137"/>
        <v>6.0003740000000002E-3</v>
      </c>
    </row>
    <row r="4367" spans="1:21" hidden="1">
      <c r="A4367" s="55" t="str">
        <f t="shared" si="136"/>
        <v>Y0EA6.4</v>
      </c>
      <c r="B4367" s="55">
        <f>VLOOKUP(J4367,'Mapping-CITI'!A:E,5,0)</f>
        <v>6.4</v>
      </c>
      <c r="D4367" s="42">
        <v>45016</v>
      </c>
      <c r="E4367" s="42">
        <v>45199</v>
      </c>
      <c r="F4367" t="s">
        <v>1969</v>
      </c>
      <c r="G4367" t="s">
        <v>2937</v>
      </c>
      <c r="H4367">
        <v>4160</v>
      </c>
      <c r="I4367" t="s">
        <v>2778</v>
      </c>
      <c r="J4367">
        <v>402125</v>
      </c>
      <c r="K4367" t="s">
        <v>2914</v>
      </c>
      <c r="L4367">
        <v>2140.4899999999998</v>
      </c>
      <c r="M4367">
        <v>2359.7600000000002</v>
      </c>
      <c r="N4367">
        <v>0</v>
      </c>
      <c r="O4367">
        <v>2359.7600000000002</v>
      </c>
      <c r="P4367" t="s">
        <v>607</v>
      </c>
      <c r="Q4367">
        <v>2359.7600000000002</v>
      </c>
      <c r="R4367">
        <v>2359.7600000000002</v>
      </c>
      <c r="S4367">
        <v>0</v>
      </c>
      <c r="T4367" t="s">
        <v>2</v>
      </c>
      <c r="U4367" s="221">
        <f t="shared" si="137"/>
        <v>2.3597600000000002E-4</v>
      </c>
    </row>
    <row r="4368" spans="1:21" hidden="1">
      <c r="A4368" s="55" t="str">
        <f t="shared" si="136"/>
        <v>Y0EA6.1</v>
      </c>
      <c r="B4368" s="55">
        <f>VLOOKUP(J4368,'Mapping-CITI'!A:E,5,0)</f>
        <v>6.1</v>
      </c>
      <c r="D4368" s="42">
        <v>45016</v>
      </c>
      <c r="E4368" s="42">
        <v>45199</v>
      </c>
      <c r="F4368" t="s">
        <v>1969</v>
      </c>
      <c r="G4368" t="s">
        <v>2937</v>
      </c>
      <c r="H4368">
        <v>4170</v>
      </c>
      <c r="I4368" t="s">
        <v>2780</v>
      </c>
      <c r="J4368">
        <v>402128</v>
      </c>
      <c r="K4368" t="s">
        <v>2440</v>
      </c>
      <c r="L4368">
        <v>0</v>
      </c>
      <c r="M4368">
        <v>1293620.3700000001</v>
      </c>
      <c r="N4368">
        <v>1293620.3700000001</v>
      </c>
      <c r="O4368">
        <v>0</v>
      </c>
      <c r="P4368" t="s">
        <v>607</v>
      </c>
      <c r="Q4368">
        <v>0</v>
      </c>
      <c r="R4368">
        <v>1293620.3700000001</v>
      </c>
      <c r="S4368">
        <v>1293620.3700000001</v>
      </c>
      <c r="T4368" t="s">
        <v>2</v>
      </c>
      <c r="U4368" s="221">
        <f t="shared" si="137"/>
        <v>0</v>
      </c>
    </row>
    <row r="4369" spans="1:21">
      <c r="A4369" s="55" t="str">
        <f t="shared" si="136"/>
        <v>Y0EA6.4</v>
      </c>
      <c r="B4369" s="55">
        <f>VLOOKUP(J4369,'Mapping-CITI'!A:E,5,0)</f>
        <v>6.4</v>
      </c>
      <c r="D4369" s="42">
        <v>45016</v>
      </c>
      <c r="E4369" s="42">
        <v>45199</v>
      </c>
      <c r="F4369" t="s">
        <v>1969</v>
      </c>
      <c r="G4369" t="s">
        <v>2937</v>
      </c>
      <c r="H4369">
        <v>4170</v>
      </c>
      <c r="I4369" t="s">
        <v>2780</v>
      </c>
      <c r="J4369">
        <v>402129</v>
      </c>
      <c r="K4369" t="s">
        <v>2871</v>
      </c>
      <c r="L4369">
        <v>5.21</v>
      </c>
      <c r="M4369">
        <v>25</v>
      </c>
      <c r="N4369">
        <v>0</v>
      </c>
      <c r="O4369">
        <v>25</v>
      </c>
      <c r="P4369" t="s">
        <v>607</v>
      </c>
      <c r="Q4369">
        <v>25</v>
      </c>
      <c r="R4369">
        <v>0</v>
      </c>
      <c r="S4369">
        <v>0</v>
      </c>
      <c r="T4369" t="s">
        <v>2</v>
      </c>
      <c r="U4369" s="221">
        <f t="shared" si="137"/>
        <v>2.5000000000000002E-6</v>
      </c>
    </row>
    <row r="4370" spans="1:21" hidden="1">
      <c r="A4370" s="55" t="str">
        <f t="shared" si="136"/>
        <v>Y0EA6.4</v>
      </c>
      <c r="B4370" s="55">
        <f>VLOOKUP(J4370,'Mapping-CITI'!A:E,5,0)</f>
        <v>6.4</v>
      </c>
      <c r="D4370" s="42">
        <v>45016</v>
      </c>
      <c r="E4370" s="42">
        <v>45199</v>
      </c>
      <c r="F4370" t="s">
        <v>1969</v>
      </c>
      <c r="G4370" t="s">
        <v>2937</v>
      </c>
      <c r="H4370">
        <v>4160</v>
      </c>
      <c r="I4370" t="s">
        <v>2778</v>
      </c>
      <c r="J4370">
        <v>402148</v>
      </c>
      <c r="K4370" t="s">
        <v>2444</v>
      </c>
      <c r="L4370">
        <v>15281</v>
      </c>
      <c r="M4370">
        <v>0</v>
      </c>
      <c r="N4370">
        <v>0</v>
      </c>
      <c r="O4370">
        <v>0</v>
      </c>
      <c r="P4370" t="s">
        <v>607</v>
      </c>
      <c r="Q4370">
        <v>0</v>
      </c>
      <c r="R4370">
        <v>0</v>
      </c>
      <c r="S4370">
        <v>0</v>
      </c>
      <c r="T4370" t="s">
        <v>2</v>
      </c>
      <c r="U4370" s="221">
        <f t="shared" si="137"/>
        <v>0</v>
      </c>
    </row>
    <row r="4371" spans="1:21" hidden="1">
      <c r="A4371" s="55" t="str">
        <f t="shared" si="136"/>
        <v>Y0EA6.4</v>
      </c>
      <c r="B4371" s="55">
        <f>VLOOKUP(J4371,'Mapping-CITI'!A:E,5,0)</f>
        <v>6.4</v>
      </c>
      <c r="D4371" s="42">
        <v>45016</v>
      </c>
      <c r="E4371" s="42">
        <v>45199</v>
      </c>
      <c r="F4371" t="s">
        <v>1969</v>
      </c>
      <c r="G4371" t="s">
        <v>2937</v>
      </c>
      <c r="H4371">
        <v>4160</v>
      </c>
      <c r="I4371" t="s">
        <v>2778</v>
      </c>
      <c r="J4371">
        <v>402233</v>
      </c>
      <c r="K4371" t="s">
        <v>2458</v>
      </c>
      <c r="L4371">
        <v>585.78</v>
      </c>
      <c r="M4371">
        <v>492.32</v>
      </c>
      <c r="N4371">
        <v>0</v>
      </c>
      <c r="O4371">
        <v>492.32</v>
      </c>
      <c r="P4371" t="s">
        <v>607</v>
      </c>
      <c r="Q4371">
        <v>492.32</v>
      </c>
      <c r="R4371">
        <v>492.32</v>
      </c>
      <c r="S4371">
        <v>0</v>
      </c>
      <c r="T4371" t="s">
        <v>2</v>
      </c>
      <c r="U4371" s="221">
        <f t="shared" si="137"/>
        <v>4.9231999999999999E-5</v>
      </c>
    </row>
    <row r="4372" spans="1:21" hidden="1">
      <c r="A4372" s="55" t="str">
        <f t="shared" si="136"/>
        <v>Y0EA6.4</v>
      </c>
      <c r="B4372" s="55">
        <f>VLOOKUP(J4372,'Mapping-CITI'!A:E,5,0)</f>
        <v>6.4</v>
      </c>
      <c r="D4372" s="42">
        <v>45016</v>
      </c>
      <c r="E4372" s="42">
        <v>45199</v>
      </c>
      <c r="F4372" t="s">
        <v>1969</v>
      </c>
      <c r="G4372" t="s">
        <v>2937</v>
      </c>
      <c r="H4372">
        <v>4160</v>
      </c>
      <c r="I4372" t="s">
        <v>2778</v>
      </c>
      <c r="J4372">
        <v>402235</v>
      </c>
      <c r="K4372" t="s">
        <v>2459</v>
      </c>
      <c r="L4372">
        <v>14280.8</v>
      </c>
      <c r="M4372">
        <v>998.76</v>
      </c>
      <c r="N4372">
        <v>0</v>
      </c>
      <c r="O4372">
        <v>998.76</v>
      </c>
      <c r="P4372" t="s">
        <v>607</v>
      </c>
      <c r="Q4372">
        <v>998.76</v>
      </c>
      <c r="R4372">
        <v>998.76</v>
      </c>
      <c r="S4372">
        <v>0</v>
      </c>
      <c r="T4372" t="s">
        <v>2</v>
      </c>
      <c r="U4372" s="221">
        <f t="shared" si="137"/>
        <v>9.9876000000000004E-5</v>
      </c>
    </row>
    <row r="4373" spans="1:21" hidden="1">
      <c r="A4373" s="55" t="str">
        <f t="shared" si="136"/>
        <v>Y0EA6.2</v>
      </c>
      <c r="B4373" s="55">
        <f>VLOOKUP(J4373,'Mapping-CITI'!A:E,5,0)</f>
        <v>6.2</v>
      </c>
      <c r="D4373" s="42">
        <v>45016</v>
      </c>
      <c r="E4373" s="42">
        <v>45199</v>
      </c>
      <c r="F4373" t="s">
        <v>1969</v>
      </c>
      <c r="G4373" t="s">
        <v>2937</v>
      </c>
      <c r="H4373">
        <v>4160</v>
      </c>
      <c r="I4373" t="s">
        <v>2778</v>
      </c>
      <c r="J4373">
        <v>402257</v>
      </c>
      <c r="K4373" t="s">
        <v>2465</v>
      </c>
      <c r="L4373">
        <v>387543.23</v>
      </c>
      <c r="M4373">
        <v>1096288.45</v>
      </c>
      <c r="N4373">
        <v>1096288.45</v>
      </c>
      <c r="O4373">
        <v>0</v>
      </c>
      <c r="P4373" t="s">
        <v>607</v>
      </c>
      <c r="Q4373">
        <v>0</v>
      </c>
      <c r="R4373">
        <v>1096288.45</v>
      </c>
      <c r="S4373">
        <v>1096288.45</v>
      </c>
      <c r="T4373" t="s">
        <v>2</v>
      </c>
      <c r="U4373" s="221">
        <f t="shared" si="137"/>
        <v>0</v>
      </c>
    </row>
    <row r="4374" spans="1:21" hidden="1">
      <c r="A4374" s="55" t="str">
        <f t="shared" si="136"/>
        <v>Y0EAIgnore</v>
      </c>
      <c r="B4374" s="55" t="str">
        <f>VLOOKUP(J4374,'Mapping-CITI'!A:E,5,0)</f>
        <v>Ignore</v>
      </c>
      <c r="D4374" s="42">
        <v>45016</v>
      </c>
      <c r="E4374" s="42">
        <v>45199</v>
      </c>
      <c r="F4374" t="s">
        <v>1969</v>
      </c>
      <c r="G4374" t="s">
        <v>2937</v>
      </c>
      <c r="H4374">
        <v>4160</v>
      </c>
      <c r="I4374" t="s">
        <v>2778</v>
      </c>
      <c r="J4374">
        <v>402264</v>
      </c>
      <c r="K4374" t="s">
        <v>2467</v>
      </c>
      <c r="L4374">
        <v>760664.56</v>
      </c>
      <c r="M4374">
        <v>719239.04</v>
      </c>
      <c r="N4374">
        <v>0</v>
      </c>
      <c r="O4374">
        <v>719239.04</v>
      </c>
      <c r="P4374" t="s">
        <v>607</v>
      </c>
      <c r="Q4374">
        <v>719239.04</v>
      </c>
      <c r="R4374">
        <v>719239.04</v>
      </c>
      <c r="S4374">
        <v>0</v>
      </c>
      <c r="T4374" t="s">
        <v>2</v>
      </c>
      <c r="U4374" s="221">
        <f t="shared" si="137"/>
        <v>7.1923903999999997E-2</v>
      </c>
    </row>
    <row r="4375" spans="1:21" hidden="1">
      <c r="A4375" s="55" t="str">
        <f t="shared" si="136"/>
        <v>Y0EA6.1</v>
      </c>
      <c r="B4375" s="55">
        <f>VLOOKUP(J4375,'Mapping-CITI'!A:E,5,0)</f>
        <v>6.1</v>
      </c>
      <c r="D4375" s="42">
        <v>45016</v>
      </c>
      <c r="E4375" s="42">
        <v>45199</v>
      </c>
      <c r="F4375" t="s">
        <v>1969</v>
      </c>
      <c r="G4375" t="s">
        <v>2937</v>
      </c>
      <c r="H4375">
        <v>4170</v>
      </c>
      <c r="I4375" t="s">
        <v>2780</v>
      </c>
      <c r="J4375">
        <v>402361</v>
      </c>
      <c r="K4375" t="s">
        <v>2480</v>
      </c>
      <c r="L4375">
        <v>1745094.04</v>
      </c>
      <c r="M4375">
        <v>1661008.11</v>
      </c>
      <c r="N4375">
        <v>0</v>
      </c>
      <c r="O4375">
        <v>1661008.11</v>
      </c>
      <c r="P4375" t="s">
        <v>607</v>
      </c>
      <c r="Q4375">
        <v>1661008.11</v>
      </c>
      <c r="R4375">
        <v>0</v>
      </c>
      <c r="S4375">
        <v>0</v>
      </c>
      <c r="T4375" t="s">
        <v>2</v>
      </c>
      <c r="U4375" s="221">
        <f t="shared" si="137"/>
        <v>0.16610081100000001</v>
      </c>
    </row>
    <row r="4376" spans="1:21" hidden="1">
      <c r="A4376" s="55" t="str">
        <f t="shared" si="136"/>
        <v>Y0EA6.4</v>
      </c>
      <c r="B4376" s="55">
        <f>VLOOKUP(J4376,'Mapping-CITI'!A:E,5,0)</f>
        <v>6.4</v>
      </c>
      <c r="D4376" s="42">
        <v>45016</v>
      </c>
      <c r="E4376" s="42">
        <v>45199</v>
      </c>
      <c r="F4376" t="s">
        <v>1969</v>
      </c>
      <c r="G4376" t="s">
        <v>2937</v>
      </c>
      <c r="H4376">
        <v>4160</v>
      </c>
      <c r="I4376" t="s">
        <v>2778</v>
      </c>
      <c r="J4376">
        <v>402381</v>
      </c>
      <c r="K4376" t="s">
        <v>2491</v>
      </c>
      <c r="L4376">
        <v>-5071.74</v>
      </c>
      <c r="M4376">
        <v>0</v>
      </c>
      <c r="N4376">
        <v>0</v>
      </c>
      <c r="O4376">
        <v>0</v>
      </c>
      <c r="P4376" t="s">
        <v>607</v>
      </c>
      <c r="Q4376">
        <v>0</v>
      </c>
      <c r="R4376">
        <v>0</v>
      </c>
      <c r="S4376">
        <v>0</v>
      </c>
      <c r="T4376" t="s">
        <v>2</v>
      </c>
      <c r="U4376" s="221">
        <f t="shared" si="137"/>
        <v>0</v>
      </c>
    </row>
    <row r="4377" spans="1:21" hidden="1">
      <c r="A4377" s="55" t="str">
        <f t="shared" si="136"/>
        <v>Y0EA6.4</v>
      </c>
      <c r="B4377" s="55">
        <f>VLOOKUP(J4377,'Mapping-CITI'!A:E,5,0)</f>
        <v>6.4</v>
      </c>
      <c r="D4377" s="42">
        <v>45016</v>
      </c>
      <c r="E4377" s="42">
        <v>45199</v>
      </c>
      <c r="F4377" t="s">
        <v>1969</v>
      </c>
      <c r="G4377" t="s">
        <v>2937</v>
      </c>
      <c r="H4377">
        <v>4160</v>
      </c>
      <c r="I4377" t="s">
        <v>2778</v>
      </c>
      <c r="J4377">
        <v>402404</v>
      </c>
      <c r="K4377" t="s">
        <v>2492</v>
      </c>
      <c r="L4377">
        <v>13543.35</v>
      </c>
      <c r="M4377">
        <v>4494.8100000000004</v>
      </c>
      <c r="N4377">
        <v>0</v>
      </c>
      <c r="O4377">
        <v>4494.8100000000004</v>
      </c>
      <c r="P4377" t="s">
        <v>607</v>
      </c>
      <c r="Q4377">
        <v>4494.8100000000004</v>
      </c>
      <c r="R4377">
        <v>4494.8100000000004</v>
      </c>
      <c r="S4377">
        <v>0</v>
      </c>
      <c r="T4377" t="s">
        <v>2</v>
      </c>
      <c r="U4377" s="221">
        <f t="shared" si="137"/>
        <v>4.4948100000000006E-4</v>
      </c>
    </row>
    <row r="4378" spans="1:21" hidden="1">
      <c r="A4378" s="55" t="str">
        <f t="shared" si="136"/>
        <v>Y0EA5.2</v>
      </c>
      <c r="B4378" s="55">
        <f>VLOOKUP(J4378,'Mapping-CITI'!A:E,5,0)</f>
        <v>5.2</v>
      </c>
      <c r="D4378" s="42">
        <v>45016</v>
      </c>
      <c r="E4378" s="42">
        <v>45199</v>
      </c>
      <c r="F4378" t="s">
        <v>1969</v>
      </c>
      <c r="G4378" t="s">
        <v>2937</v>
      </c>
      <c r="H4378">
        <v>4170</v>
      </c>
      <c r="I4378" t="s">
        <v>2780</v>
      </c>
      <c r="J4378">
        <v>413523</v>
      </c>
      <c r="K4378" t="s">
        <v>2502</v>
      </c>
      <c r="L4378">
        <v>2734.03</v>
      </c>
      <c r="M4378">
        <v>15637.81</v>
      </c>
      <c r="N4378">
        <v>0.42</v>
      </c>
      <c r="O4378">
        <v>15637.39</v>
      </c>
      <c r="P4378" t="s">
        <v>607</v>
      </c>
      <c r="Q4378">
        <v>15637.39</v>
      </c>
      <c r="R4378">
        <v>3.67</v>
      </c>
      <c r="S4378">
        <v>0.42</v>
      </c>
      <c r="T4378" t="s">
        <v>2</v>
      </c>
      <c r="U4378" s="221">
        <f t="shared" si="137"/>
        <v>1.563739E-3</v>
      </c>
    </row>
    <row r="4379" spans="1:21" hidden="1">
      <c r="A4379" s="55" t="str">
        <f t="shared" si="136"/>
        <v>Y0EA5.3</v>
      </c>
      <c r="B4379" s="55">
        <f>VLOOKUP(J4379,'Mapping-CITI'!A:E,5,0)</f>
        <v>5.3</v>
      </c>
      <c r="D4379" s="42">
        <v>45016</v>
      </c>
      <c r="E4379" s="42">
        <v>45199</v>
      </c>
      <c r="F4379" t="s">
        <v>1969</v>
      </c>
      <c r="G4379" t="s">
        <v>2937</v>
      </c>
      <c r="H4379">
        <v>4120</v>
      </c>
      <c r="I4379" t="s">
        <v>2781</v>
      </c>
      <c r="J4379">
        <v>440102</v>
      </c>
      <c r="K4379" t="s">
        <v>2504</v>
      </c>
      <c r="L4379">
        <v>-15.94</v>
      </c>
      <c r="M4379">
        <v>0</v>
      </c>
      <c r="N4379">
        <v>0</v>
      </c>
      <c r="O4379">
        <v>0</v>
      </c>
      <c r="P4379" t="s">
        <v>607</v>
      </c>
      <c r="Q4379">
        <v>0</v>
      </c>
      <c r="R4379">
        <v>0</v>
      </c>
      <c r="S4379">
        <v>0</v>
      </c>
      <c r="T4379" t="s">
        <v>2</v>
      </c>
      <c r="U4379" s="221">
        <f t="shared" si="137"/>
        <v>0</v>
      </c>
    </row>
    <row r="4380" spans="1:21" hidden="1">
      <c r="A4380" s="55" t="str">
        <f t="shared" si="136"/>
        <v>Y0EA5.3</v>
      </c>
      <c r="B4380" s="55">
        <f>VLOOKUP(J4380,'Mapping-CITI'!A:E,5,0)</f>
        <v>5.3</v>
      </c>
      <c r="D4380" s="42">
        <v>45016</v>
      </c>
      <c r="E4380" s="42">
        <v>45199</v>
      </c>
      <c r="F4380" t="s">
        <v>1969</v>
      </c>
      <c r="G4380" t="s">
        <v>2937</v>
      </c>
      <c r="H4380">
        <v>4120</v>
      </c>
      <c r="I4380" t="s">
        <v>2781</v>
      </c>
      <c r="J4380">
        <v>440159</v>
      </c>
      <c r="K4380" t="s">
        <v>2509</v>
      </c>
      <c r="L4380">
        <v>11188937.720000001</v>
      </c>
      <c r="M4380">
        <v>7210880.4699999997</v>
      </c>
      <c r="N4380">
        <v>0</v>
      </c>
      <c r="O4380">
        <v>7210880.4699999997</v>
      </c>
      <c r="P4380" t="s">
        <v>607</v>
      </c>
      <c r="Q4380">
        <v>7210880.4699999997</v>
      </c>
      <c r="R4380">
        <v>0</v>
      </c>
      <c r="S4380">
        <v>0</v>
      </c>
      <c r="T4380" t="s">
        <v>2</v>
      </c>
      <c r="U4380" s="221">
        <f t="shared" si="137"/>
        <v>0.72108804699999995</v>
      </c>
    </row>
    <row r="4381" spans="1:21" hidden="1">
      <c r="A4381" s="55" t="str">
        <f t="shared" si="136"/>
        <v>Y0EA5.5</v>
      </c>
      <c r="B4381" s="55">
        <f>VLOOKUP(J4381,'Mapping-CITI'!A:E,5,0)</f>
        <v>5.5</v>
      </c>
      <c r="D4381" s="42">
        <v>45016</v>
      </c>
      <c r="E4381" s="42">
        <v>45199</v>
      </c>
      <c r="F4381" t="s">
        <v>1969</v>
      </c>
      <c r="G4381" t="s">
        <v>2937</v>
      </c>
      <c r="H4381">
        <v>5110</v>
      </c>
      <c r="I4381" t="s">
        <v>2776</v>
      </c>
      <c r="J4381">
        <v>440225</v>
      </c>
      <c r="K4381" t="s">
        <v>2515</v>
      </c>
      <c r="L4381">
        <v>-8132.79</v>
      </c>
      <c r="M4381">
        <v>1.18</v>
      </c>
      <c r="N4381">
        <v>1.83</v>
      </c>
      <c r="O4381">
        <v>-0.65</v>
      </c>
      <c r="P4381" t="s">
        <v>607</v>
      </c>
      <c r="Q4381">
        <v>-0.65</v>
      </c>
      <c r="R4381">
        <v>1.18</v>
      </c>
      <c r="S4381">
        <v>1.83</v>
      </c>
      <c r="T4381" t="s">
        <v>2</v>
      </c>
      <c r="U4381" s="221">
        <f t="shared" si="137"/>
        <v>-6.5000000000000013E-8</v>
      </c>
    </row>
    <row r="4382" spans="1:21" hidden="1">
      <c r="A4382" s="55" t="str">
        <f t="shared" si="136"/>
        <v>Y0EA6.4</v>
      </c>
      <c r="B4382" s="55">
        <f>VLOOKUP(J4382,'Mapping-CITI'!A:E,5,0)</f>
        <v>6.4</v>
      </c>
      <c r="D4382" s="42">
        <v>45016</v>
      </c>
      <c r="E4382" s="42">
        <v>45199</v>
      </c>
      <c r="F4382" t="s">
        <v>1969</v>
      </c>
      <c r="G4382" t="s">
        <v>2937</v>
      </c>
      <c r="H4382">
        <v>4160</v>
      </c>
      <c r="I4382" t="s">
        <v>2778</v>
      </c>
      <c r="J4382">
        <v>440341</v>
      </c>
      <c r="K4382" t="s">
        <v>2682</v>
      </c>
      <c r="L4382">
        <v>317237.3</v>
      </c>
      <c r="M4382">
        <v>95376.16</v>
      </c>
      <c r="N4382">
        <v>0</v>
      </c>
      <c r="O4382">
        <v>95376.16</v>
      </c>
      <c r="P4382" t="s">
        <v>607</v>
      </c>
      <c r="Q4382">
        <v>95376.16</v>
      </c>
      <c r="R4382">
        <v>0</v>
      </c>
      <c r="S4382">
        <v>0</v>
      </c>
      <c r="T4382" t="s">
        <v>2</v>
      </c>
      <c r="U4382" s="221">
        <f t="shared" si="137"/>
        <v>9.5376160000000005E-3</v>
      </c>
    </row>
    <row r="4383" spans="1:21" hidden="1">
      <c r="A4383" s="55" t="str">
        <f t="shared" si="136"/>
        <v>Y0EA6.4</v>
      </c>
      <c r="B4383" s="55">
        <f>VLOOKUP(J4383,'Mapping-CITI'!A:E,5,0)</f>
        <v>6.4</v>
      </c>
      <c r="D4383" s="42">
        <v>45016</v>
      </c>
      <c r="E4383" s="42">
        <v>45199</v>
      </c>
      <c r="F4383" t="s">
        <v>1969</v>
      </c>
      <c r="G4383" t="s">
        <v>2937</v>
      </c>
      <c r="H4383">
        <v>4160</v>
      </c>
      <c r="I4383" t="s">
        <v>2778</v>
      </c>
      <c r="J4383">
        <v>440342</v>
      </c>
      <c r="K4383" t="s">
        <v>2683</v>
      </c>
      <c r="L4383">
        <v>317237.3</v>
      </c>
      <c r="M4383">
        <v>95376.16</v>
      </c>
      <c r="N4383">
        <v>0</v>
      </c>
      <c r="O4383">
        <v>95376.16</v>
      </c>
      <c r="P4383" t="s">
        <v>607</v>
      </c>
      <c r="Q4383">
        <v>95376.16</v>
      </c>
      <c r="R4383">
        <v>0</v>
      </c>
      <c r="S4383">
        <v>0</v>
      </c>
      <c r="T4383" t="s">
        <v>2</v>
      </c>
      <c r="U4383" s="221">
        <f t="shared" si="137"/>
        <v>9.5376160000000005E-3</v>
      </c>
    </row>
    <row r="4384" spans="1:21" hidden="1">
      <c r="A4384" s="55" t="str">
        <f t="shared" si="136"/>
        <v>Y0EA6.4</v>
      </c>
      <c r="B4384" s="55">
        <f>VLOOKUP(J4384,'Mapping-CITI'!A:E,5,0)</f>
        <v>6.4</v>
      </c>
      <c r="D4384" s="42">
        <v>45016</v>
      </c>
      <c r="E4384" s="42">
        <v>45199</v>
      </c>
      <c r="F4384" t="s">
        <v>1969</v>
      </c>
      <c r="G4384" t="s">
        <v>2937</v>
      </c>
      <c r="H4384">
        <v>4160</v>
      </c>
      <c r="I4384" t="s">
        <v>2778</v>
      </c>
      <c r="J4384">
        <v>440416</v>
      </c>
      <c r="K4384" t="s">
        <v>664</v>
      </c>
      <c r="L4384">
        <v>263493.07</v>
      </c>
      <c r="M4384">
        <v>199258.2</v>
      </c>
      <c r="N4384">
        <v>75666.67</v>
      </c>
      <c r="O4384">
        <v>123591.53</v>
      </c>
      <c r="P4384" t="s">
        <v>607</v>
      </c>
      <c r="Q4384">
        <v>123591.53</v>
      </c>
      <c r="R4384">
        <v>5146.9399999999996</v>
      </c>
      <c r="S4384">
        <v>75666.67</v>
      </c>
      <c r="T4384" t="s">
        <v>2</v>
      </c>
      <c r="U4384" s="221">
        <f t="shared" si="137"/>
        <v>1.2359153000000001E-2</v>
      </c>
    </row>
    <row r="4385" spans="1:21" hidden="1">
      <c r="A4385" s="55" t="str">
        <f t="shared" si="136"/>
        <v>Y0EA6.4</v>
      </c>
      <c r="B4385" s="55">
        <f>VLOOKUP(J4385,'Mapping-CITI'!A:E,5,0)</f>
        <v>6.4</v>
      </c>
      <c r="D4385" s="42">
        <v>45016</v>
      </c>
      <c r="E4385" s="42">
        <v>45199</v>
      </c>
      <c r="F4385" t="s">
        <v>1969</v>
      </c>
      <c r="G4385" t="s">
        <v>2937</v>
      </c>
      <c r="H4385">
        <v>4160</v>
      </c>
      <c r="I4385" t="s">
        <v>2778</v>
      </c>
      <c r="J4385">
        <v>440445</v>
      </c>
      <c r="K4385" t="s">
        <v>2596</v>
      </c>
      <c r="L4385">
        <v>0</v>
      </c>
      <c r="M4385">
        <v>4802.96</v>
      </c>
      <c r="N4385">
        <v>4802.96</v>
      </c>
      <c r="O4385">
        <v>0</v>
      </c>
      <c r="P4385" t="s">
        <v>607</v>
      </c>
      <c r="Q4385">
        <v>0</v>
      </c>
      <c r="R4385">
        <v>4802.96</v>
      </c>
      <c r="S4385">
        <v>4802.96</v>
      </c>
      <c r="T4385" t="s">
        <v>2</v>
      </c>
      <c r="U4385" s="221">
        <f t="shared" si="137"/>
        <v>0</v>
      </c>
    </row>
    <row r="4386" spans="1:21" hidden="1">
      <c r="A4386" s="55" t="str">
        <f t="shared" si="136"/>
        <v>Y0EA6.4</v>
      </c>
      <c r="B4386" s="55">
        <f>VLOOKUP(J4386,'Mapping-CITI'!A:E,5,0)</f>
        <v>6.4</v>
      </c>
      <c r="D4386" s="42">
        <v>45016</v>
      </c>
      <c r="E4386" s="42">
        <v>45199</v>
      </c>
      <c r="F4386" t="s">
        <v>1969</v>
      </c>
      <c r="G4386" t="s">
        <v>2937</v>
      </c>
      <c r="H4386">
        <v>4160</v>
      </c>
      <c r="I4386" t="s">
        <v>2778</v>
      </c>
      <c r="J4386">
        <v>440509</v>
      </c>
      <c r="K4386" t="s">
        <v>2524</v>
      </c>
      <c r="L4386">
        <v>81134.59</v>
      </c>
      <c r="M4386">
        <v>43135.29</v>
      </c>
      <c r="N4386">
        <v>0</v>
      </c>
      <c r="O4386">
        <v>43135.29</v>
      </c>
      <c r="P4386" t="s">
        <v>607</v>
      </c>
      <c r="Q4386">
        <v>43135.29</v>
      </c>
      <c r="R4386">
        <v>0</v>
      </c>
      <c r="S4386">
        <v>0</v>
      </c>
      <c r="T4386" t="s">
        <v>2</v>
      </c>
      <c r="U4386" s="221">
        <f t="shared" si="137"/>
        <v>4.313529E-3</v>
      </c>
    </row>
    <row r="4387" spans="1:21" hidden="1">
      <c r="A4387" s="55" t="str">
        <f t="shared" si="136"/>
        <v>Y0EAIgnore</v>
      </c>
      <c r="B4387" s="55" t="str">
        <f>VLOOKUP(J4387,'Mapping-CITI'!A:E,5,0)</f>
        <v>Ignore</v>
      </c>
      <c r="D4387" s="42">
        <v>45016</v>
      </c>
      <c r="E4387" s="42">
        <v>45199</v>
      </c>
      <c r="F4387" t="s">
        <v>1969</v>
      </c>
      <c r="G4387" t="s">
        <v>2937</v>
      </c>
      <c r="H4387">
        <v>9600</v>
      </c>
      <c r="I4387" t="s">
        <v>2826</v>
      </c>
      <c r="J4387">
        <v>700002</v>
      </c>
      <c r="K4387" t="s">
        <v>2531</v>
      </c>
      <c r="L4387">
        <v>-2.52</v>
      </c>
      <c r="M4387">
        <v>0</v>
      </c>
      <c r="N4387">
        <v>0</v>
      </c>
      <c r="O4387">
        <v>-2.52</v>
      </c>
      <c r="P4387" t="s">
        <v>607</v>
      </c>
      <c r="Q4387">
        <v>-2.52</v>
      </c>
      <c r="R4387">
        <v>0</v>
      </c>
      <c r="S4387">
        <v>0</v>
      </c>
      <c r="T4387" t="s">
        <v>2</v>
      </c>
      <c r="U4387" s="221">
        <f t="shared" si="137"/>
        <v>0</v>
      </c>
    </row>
    <row r="4388" spans="1:21" hidden="1">
      <c r="A4388" s="55" t="str">
        <f t="shared" si="136"/>
        <v>Y0EB0</v>
      </c>
      <c r="B4388" s="55">
        <f>VLOOKUP(J4388,'Mapping-CITI'!A:E,5,0)</f>
        <v>0</v>
      </c>
      <c r="D4388" s="42">
        <v>45016</v>
      </c>
      <c r="E4388" s="42">
        <v>45199</v>
      </c>
      <c r="F4388" t="s">
        <v>1961</v>
      </c>
      <c r="G4388" t="s">
        <v>2938</v>
      </c>
      <c r="H4388">
        <v>1210</v>
      </c>
      <c r="I4388" t="s">
        <v>2767</v>
      </c>
      <c r="J4388">
        <v>101101</v>
      </c>
      <c r="K4388" t="s">
        <v>2004</v>
      </c>
      <c r="L4388">
        <v>222653514.91</v>
      </c>
      <c r="M4388">
        <v>49813056.460000001</v>
      </c>
      <c r="N4388">
        <v>80645605.040000007</v>
      </c>
      <c r="O4388">
        <v>191820966.33000001</v>
      </c>
      <c r="P4388" t="s">
        <v>607</v>
      </c>
      <c r="Q4388">
        <v>191820966.33000001</v>
      </c>
      <c r="R4388">
        <v>0</v>
      </c>
      <c r="S4388">
        <v>0</v>
      </c>
      <c r="T4388" t="s">
        <v>6</v>
      </c>
      <c r="U4388" s="221">
        <f t="shared" si="137"/>
        <v>-3.0832548580000005</v>
      </c>
    </row>
    <row r="4389" spans="1:21" hidden="1">
      <c r="A4389" s="55" t="str">
        <f t="shared" si="136"/>
        <v>Y0EB0</v>
      </c>
      <c r="B4389" s="55">
        <f>VLOOKUP(J4389,'Mapping-CITI'!A:E,5,0)</f>
        <v>0</v>
      </c>
      <c r="D4389" s="42">
        <v>45016</v>
      </c>
      <c r="E4389" s="42">
        <v>45199</v>
      </c>
      <c r="F4389" t="s">
        <v>1961</v>
      </c>
      <c r="G4389" t="s">
        <v>2938</v>
      </c>
      <c r="H4389">
        <v>1210</v>
      </c>
      <c r="I4389" t="s">
        <v>2767</v>
      </c>
      <c r="J4389">
        <v>102101</v>
      </c>
      <c r="K4389" t="s">
        <v>2612</v>
      </c>
      <c r="L4389">
        <v>0</v>
      </c>
      <c r="M4389">
        <v>7149</v>
      </c>
      <c r="N4389">
        <v>7149</v>
      </c>
      <c r="O4389">
        <v>0</v>
      </c>
      <c r="P4389" t="s">
        <v>607</v>
      </c>
      <c r="Q4389">
        <v>0</v>
      </c>
      <c r="R4389">
        <v>7149</v>
      </c>
      <c r="S4389">
        <v>0</v>
      </c>
      <c r="T4389" t="s">
        <v>6</v>
      </c>
      <c r="U4389" s="221">
        <f t="shared" si="137"/>
        <v>0</v>
      </c>
    </row>
    <row r="4390" spans="1:21" hidden="1">
      <c r="A4390" s="55" t="str">
        <f t="shared" si="136"/>
        <v>Y0EB0</v>
      </c>
      <c r="B4390" s="55">
        <f>VLOOKUP(J4390,'Mapping-CITI'!A:E,5,0)</f>
        <v>0</v>
      </c>
      <c r="D4390" s="42">
        <v>45016</v>
      </c>
      <c r="E4390" s="42">
        <v>45199</v>
      </c>
      <c r="F4390" t="s">
        <v>1961</v>
      </c>
      <c r="G4390" t="s">
        <v>2938</v>
      </c>
      <c r="H4390">
        <v>1210</v>
      </c>
      <c r="I4390" t="s">
        <v>2767</v>
      </c>
      <c r="J4390">
        <v>102103</v>
      </c>
      <c r="K4390" t="s">
        <v>2006</v>
      </c>
      <c r="L4390">
        <v>710135400.45000005</v>
      </c>
      <c r="M4390">
        <v>150340000</v>
      </c>
      <c r="N4390">
        <v>194061464.33000001</v>
      </c>
      <c r="O4390">
        <v>666413936.12</v>
      </c>
      <c r="P4390" t="s">
        <v>607</v>
      </c>
      <c r="Q4390">
        <v>666413936.12</v>
      </c>
      <c r="R4390">
        <v>0</v>
      </c>
      <c r="S4390">
        <v>7149</v>
      </c>
      <c r="T4390" t="s">
        <v>6</v>
      </c>
      <c r="U4390" s="221">
        <f t="shared" si="137"/>
        <v>-4.3721464330000011</v>
      </c>
    </row>
    <row r="4391" spans="1:21" hidden="1">
      <c r="A4391" s="55" t="str">
        <f t="shared" si="136"/>
        <v>Y0EB0</v>
      </c>
      <c r="B4391" s="55">
        <f>VLOOKUP(J4391,'Mapping-CITI'!A:E,5,0)</f>
        <v>0</v>
      </c>
      <c r="D4391" s="42">
        <v>45016</v>
      </c>
      <c r="E4391" s="42">
        <v>45199</v>
      </c>
      <c r="F4391" t="s">
        <v>1961</v>
      </c>
      <c r="G4391" t="s">
        <v>2938</v>
      </c>
      <c r="H4391">
        <v>1210</v>
      </c>
      <c r="I4391" t="s">
        <v>2767</v>
      </c>
      <c r="J4391">
        <v>102104</v>
      </c>
      <c r="K4391" t="s">
        <v>2007</v>
      </c>
      <c r="L4391">
        <v>46089135.549999997</v>
      </c>
      <c r="M4391">
        <v>7762502658.3599997</v>
      </c>
      <c r="N4391">
        <v>7760909081.5900002</v>
      </c>
      <c r="O4391">
        <v>47682712.32</v>
      </c>
      <c r="P4391" t="s">
        <v>607</v>
      </c>
      <c r="Q4391">
        <v>47682712.32</v>
      </c>
      <c r="R4391">
        <v>0</v>
      </c>
      <c r="S4391">
        <v>0</v>
      </c>
      <c r="T4391" t="s">
        <v>6</v>
      </c>
      <c r="U4391" s="221">
        <f t="shared" si="137"/>
        <v>0.1593576769999504</v>
      </c>
    </row>
    <row r="4392" spans="1:21" hidden="1">
      <c r="A4392" s="55" t="str">
        <f t="shared" si="136"/>
        <v>Y0EB0</v>
      </c>
      <c r="B4392" s="55">
        <f>VLOOKUP(J4392,'Mapping-CITI'!A:E,5,0)</f>
        <v>0</v>
      </c>
      <c r="D4392" s="42">
        <v>45016</v>
      </c>
      <c r="E4392" s="42">
        <v>45199</v>
      </c>
      <c r="F4392" t="s">
        <v>1961</v>
      </c>
      <c r="G4392" t="s">
        <v>2938</v>
      </c>
      <c r="H4392">
        <v>1210</v>
      </c>
      <c r="I4392" t="s">
        <v>2767</v>
      </c>
      <c r="J4392">
        <v>102107</v>
      </c>
      <c r="K4392" t="s">
        <v>2010</v>
      </c>
      <c r="L4392">
        <v>92861200</v>
      </c>
      <c r="M4392">
        <v>0</v>
      </c>
      <c r="N4392">
        <v>0</v>
      </c>
      <c r="O4392">
        <v>92861200</v>
      </c>
      <c r="P4392" t="s">
        <v>607</v>
      </c>
      <c r="Q4392">
        <v>92861200</v>
      </c>
      <c r="R4392">
        <v>0</v>
      </c>
      <c r="S4392">
        <v>0</v>
      </c>
      <c r="T4392" t="s">
        <v>6</v>
      </c>
      <c r="U4392" s="221">
        <f t="shared" si="137"/>
        <v>0</v>
      </c>
    </row>
    <row r="4393" spans="1:21" hidden="1">
      <c r="A4393" s="55" t="str">
        <f t="shared" si="136"/>
        <v>Y0EBIgnore</v>
      </c>
      <c r="B4393" s="55" t="str">
        <f>VLOOKUP(J4393,'Mapping-CITI'!A:E,5,0)</f>
        <v>Ignore</v>
      </c>
      <c r="D4393" s="42">
        <v>45016</v>
      </c>
      <c r="E4393" s="42">
        <v>45199</v>
      </c>
      <c r="F4393" t="s">
        <v>1961</v>
      </c>
      <c r="G4393" t="s">
        <v>2938</v>
      </c>
      <c r="H4393">
        <v>1700</v>
      </c>
      <c r="I4393" t="s">
        <v>2768</v>
      </c>
      <c r="J4393">
        <v>106100</v>
      </c>
      <c r="K4393" t="s">
        <v>3380</v>
      </c>
      <c r="L4393">
        <v>-0.02</v>
      </c>
      <c r="M4393">
        <v>0</v>
      </c>
      <c r="N4393">
        <v>0</v>
      </c>
      <c r="O4393">
        <v>-0.02</v>
      </c>
      <c r="P4393" t="s">
        <v>607</v>
      </c>
      <c r="Q4393">
        <v>-0.02</v>
      </c>
      <c r="R4393">
        <v>0</v>
      </c>
      <c r="S4393">
        <v>0</v>
      </c>
      <c r="T4393" t="s">
        <v>6</v>
      </c>
      <c r="U4393" s="221">
        <f t="shared" si="137"/>
        <v>0</v>
      </c>
    </row>
    <row r="4394" spans="1:21" hidden="1">
      <c r="A4394" s="55" t="str">
        <f t="shared" si="136"/>
        <v>Y0EBIgnore</v>
      </c>
      <c r="B4394" s="55" t="str">
        <f>VLOOKUP(J4394,'Mapping-CITI'!A:E,5,0)</f>
        <v>Ignore</v>
      </c>
      <c r="D4394" s="42">
        <v>45016</v>
      </c>
      <c r="E4394" s="42">
        <v>45199</v>
      </c>
      <c r="F4394" t="s">
        <v>1961</v>
      </c>
      <c r="G4394" t="s">
        <v>2938</v>
      </c>
      <c r="H4394">
        <v>1700</v>
      </c>
      <c r="I4394" t="s">
        <v>2768</v>
      </c>
      <c r="J4394">
        <v>106101</v>
      </c>
      <c r="K4394" t="s">
        <v>2769</v>
      </c>
      <c r="L4394">
        <v>41543.06</v>
      </c>
      <c r="M4394">
        <v>471573.48</v>
      </c>
      <c r="N4394">
        <v>504996.19</v>
      </c>
      <c r="O4394">
        <v>8120.35</v>
      </c>
      <c r="P4394" t="s">
        <v>607</v>
      </c>
      <c r="Q4394">
        <v>8120.35</v>
      </c>
      <c r="R4394">
        <v>471573.48</v>
      </c>
      <c r="S4394">
        <v>504996.19</v>
      </c>
      <c r="T4394" t="s">
        <v>6</v>
      </c>
      <c r="U4394" s="221">
        <f t="shared" si="137"/>
        <v>-3.3422710000000021E-3</v>
      </c>
    </row>
    <row r="4395" spans="1:21" hidden="1">
      <c r="A4395" s="55" t="str">
        <f t="shared" si="136"/>
        <v>Y0EBIgnore</v>
      </c>
      <c r="B4395" s="55" t="str">
        <f>VLOOKUP(J4395,'Mapping-CITI'!A:E,5,0)</f>
        <v>Ignore</v>
      </c>
      <c r="D4395" s="42">
        <v>45016</v>
      </c>
      <c r="E4395" s="42">
        <v>45199</v>
      </c>
      <c r="F4395" t="s">
        <v>1961</v>
      </c>
      <c r="G4395" t="s">
        <v>2938</v>
      </c>
      <c r="H4395">
        <v>1700</v>
      </c>
      <c r="I4395" t="s">
        <v>2768</v>
      </c>
      <c r="J4395">
        <v>106106</v>
      </c>
      <c r="K4395" t="s">
        <v>2784</v>
      </c>
      <c r="L4395">
        <v>18329.68</v>
      </c>
      <c r="M4395">
        <v>109062.24</v>
      </c>
      <c r="N4395">
        <v>52968.83</v>
      </c>
      <c r="O4395">
        <v>74423.09</v>
      </c>
      <c r="P4395" t="s">
        <v>607</v>
      </c>
      <c r="Q4395">
        <v>74423.09</v>
      </c>
      <c r="R4395">
        <v>109062.24</v>
      </c>
      <c r="S4395">
        <v>52968.83</v>
      </c>
      <c r="T4395" t="s">
        <v>6</v>
      </c>
      <c r="U4395" s="221">
        <f t="shared" si="137"/>
        <v>5.6093410000000003E-3</v>
      </c>
    </row>
    <row r="4396" spans="1:21" hidden="1">
      <c r="A4396" s="55" t="str">
        <f t="shared" si="136"/>
        <v>Y0EBIgnore</v>
      </c>
      <c r="B4396" s="55" t="str">
        <f>VLOOKUP(J4396,'Mapping-CITI'!A:E,5,0)</f>
        <v>Ignore</v>
      </c>
      <c r="D4396" s="42">
        <v>45016</v>
      </c>
      <c r="E4396" s="42">
        <v>45199</v>
      </c>
      <c r="F4396" t="s">
        <v>1961</v>
      </c>
      <c r="G4396" t="s">
        <v>2938</v>
      </c>
      <c r="H4396">
        <v>1400</v>
      </c>
      <c r="I4396" t="s">
        <v>2773</v>
      </c>
      <c r="J4396">
        <v>107099</v>
      </c>
      <c r="K4396" t="s">
        <v>3431</v>
      </c>
      <c r="L4396">
        <v>-0.01</v>
      </c>
      <c r="M4396">
        <v>0</v>
      </c>
      <c r="N4396">
        <v>0</v>
      </c>
      <c r="O4396">
        <v>-0.01</v>
      </c>
      <c r="P4396" t="s">
        <v>607</v>
      </c>
      <c r="Q4396">
        <v>-0.01</v>
      </c>
      <c r="R4396">
        <v>0</v>
      </c>
      <c r="S4396">
        <v>0</v>
      </c>
      <c r="T4396" t="s">
        <v>6</v>
      </c>
      <c r="U4396" s="221">
        <f t="shared" si="137"/>
        <v>0</v>
      </c>
    </row>
    <row r="4397" spans="1:21" hidden="1">
      <c r="A4397" s="55" t="str">
        <f t="shared" si="136"/>
        <v>Y0EB0</v>
      </c>
      <c r="B4397" s="55">
        <f>VLOOKUP(J4397,'Mapping-CITI'!A:E,5,0)</f>
        <v>0</v>
      </c>
      <c r="D4397" s="42">
        <v>45016</v>
      </c>
      <c r="E4397" s="42">
        <v>45199</v>
      </c>
      <c r="F4397" t="s">
        <v>1961</v>
      </c>
      <c r="G4397" t="s">
        <v>2938</v>
      </c>
      <c r="H4397">
        <v>1400</v>
      </c>
      <c r="I4397" t="s">
        <v>2773</v>
      </c>
      <c r="J4397">
        <v>107100</v>
      </c>
      <c r="K4397" t="s">
        <v>2829</v>
      </c>
      <c r="L4397">
        <v>-232500</v>
      </c>
      <c r="M4397">
        <v>232500</v>
      </c>
      <c r="N4397">
        <v>0</v>
      </c>
      <c r="O4397">
        <v>0</v>
      </c>
      <c r="P4397" t="s">
        <v>607</v>
      </c>
      <c r="Q4397">
        <v>0</v>
      </c>
      <c r="R4397">
        <v>232500</v>
      </c>
      <c r="S4397">
        <v>0</v>
      </c>
      <c r="T4397" t="s">
        <v>6</v>
      </c>
      <c r="U4397" s="221">
        <f t="shared" si="137"/>
        <v>2.325E-2</v>
      </c>
    </row>
    <row r="4398" spans="1:21" hidden="1">
      <c r="A4398" s="55" t="str">
        <f t="shared" si="136"/>
        <v>Y0EB0</v>
      </c>
      <c r="B4398" s="55">
        <f>VLOOKUP(J4398,'Mapping-CITI'!A:E,5,0)</f>
        <v>0</v>
      </c>
      <c r="D4398" s="42">
        <v>45016</v>
      </c>
      <c r="E4398" s="42">
        <v>45199</v>
      </c>
      <c r="F4398" t="s">
        <v>1961</v>
      </c>
      <c r="G4398" t="s">
        <v>2938</v>
      </c>
      <c r="H4398">
        <v>1400</v>
      </c>
      <c r="I4398" t="s">
        <v>2773</v>
      </c>
      <c r="J4398">
        <v>107102</v>
      </c>
      <c r="K4398" t="s">
        <v>2015</v>
      </c>
      <c r="L4398">
        <v>0</v>
      </c>
      <c r="M4398">
        <v>23869000</v>
      </c>
      <c r="N4398">
        <v>23869000</v>
      </c>
      <c r="O4398">
        <v>0</v>
      </c>
      <c r="P4398" t="s">
        <v>607</v>
      </c>
      <c r="Q4398">
        <v>0</v>
      </c>
      <c r="R4398">
        <v>0</v>
      </c>
      <c r="S4398">
        <v>0</v>
      </c>
      <c r="T4398" t="s">
        <v>6</v>
      </c>
      <c r="U4398" s="221">
        <f t="shared" si="137"/>
        <v>0</v>
      </c>
    </row>
    <row r="4399" spans="1:21" hidden="1">
      <c r="A4399" s="55" t="str">
        <f t="shared" si="136"/>
        <v>Y0EB0</v>
      </c>
      <c r="B4399" s="55">
        <f>VLOOKUP(J4399,'Mapping-CITI'!A:E,5,0)</f>
        <v>0</v>
      </c>
      <c r="D4399" s="42">
        <v>45016</v>
      </c>
      <c r="E4399" s="42">
        <v>45199</v>
      </c>
      <c r="F4399" t="s">
        <v>1961</v>
      </c>
      <c r="G4399" t="s">
        <v>2938</v>
      </c>
      <c r="H4399">
        <v>1400</v>
      </c>
      <c r="I4399" t="s">
        <v>2773</v>
      </c>
      <c r="J4399">
        <v>107111</v>
      </c>
      <c r="K4399" t="s">
        <v>2016</v>
      </c>
      <c r="L4399">
        <v>232500</v>
      </c>
      <c r="M4399">
        <v>1505094</v>
      </c>
      <c r="N4399">
        <v>1718094</v>
      </c>
      <c r="O4399">
        <v>19500</v>
      </c>
      <c r="P4399" t="s">
        <v>607</v>
      </c>
      <c r="Q4399">
        <v>19500</v>
      </c>
      <c r="R4399">
        <v>0</v>
      </c>
      <c r="S4399">
        <v>232500</v>
      </c>
      <c r="T4399" t="s">
        <v>6</v>
      </c>
      <c r="U4399" s="221">
        <f t="shared" si="137"/>
        <v>-2.1299999999999999E-2</v>
      </c>
    </row>
    <row r="4400" spans="1:21" hidden="1">
      <c r="A4400" s="55" t="str">
        <f t="shared" si="136"/>
        <v>Y0EBIgnore</v>
      </c>
      <c r="B4400" s="55" t="str">
        <f>VLOOKUP(J4400,'Mapping-CITI'!A:E,5,0)</f>
        <v>Ignore</v>
      </c>
      <c r="D4400" s="42">
        <v>45016</v>
      </c>
      <c r="E4400" s="42">
        <v>45199</v>
      </c>
      <c r="F4400" t="s">
        <v>1961</v>
      </c>
      <c r="G4400" t="s">
        <v>2938</v>
      </c>
      <c r="H4400">
        <v>1400</v>
      </c>
      <c r="I4400" t="s">
        <v>2773</v>
      </c>
      <c r="J4400">
        <v>107134</v>
      </c>
      <c r="K4400" t="s">
        <v>3432</v>
      </c>
      <c r="L4400">
        <v>0.02</v>
      </c>
      <c r="M4400">
        <v>0</v>
      </c>
      <c r="N4400">
        <v>0</v>
      </c>
      <c r="O4400">
        <v>0.02</v>
      </c>
      <c r="P4400" t="s">
        <v>607</v>
      </c>
      <c r="Q4400">
        <v>0.02</v>
      </c>
      <c r="R4400">
        <v>0</v>
      </c>
      <c r="S4400">
        <v>0</v>
      </c>
      <c r="T4400" t="s">
        <v>6</v>
      </c>
      <c r="U4400" s="221">
        <f t="shared" si="137"/>
        <v>0</v>
      </c>
    </row>
    <row r="4401" spans="1:21" hidden="1">
      <c r="A4401" s="55" t="str">
        <f t="shared" si="136"/>
        <v>Y0EB0</v>
      </c>
      <c r="B4401" s="55">
        <f>VLOOKUP(J4401,'Mapping-CITI'!A:E,5,0)</f>
        <v>0</v>
      </c>
      <c r="D4401" s="42">
        <v>45016</v>
      </c>
      <c r="E4401" s="42">
        <v>45199</v>
      </c>
      <c r="F4401" t="s">
        <v>1961</v>
      </c>
      <c r="G4401" t="s">
        <v>2938</v>
      </c>
      <c r="H4401">
        <v>1700</v>
      </c>
      <c r="I4401" t="s">
        <v>2768</v>
      </c>
      <c r="J4401">
        <v>109181</v>
      </c>
      <c r="K4401" t="s">
        <v>2771</v>
      </c>
      <c r="L4401">
        <v>1952.13</v>
      </c>
      <c r="M4401">
        <v>0</v>
      </c>
      <c r="N4401">
        <v>0</v>
      </c>
      <c r="O4401">
        <v>1952.13</v>
      </c>
      <c r="P4401" t="s">
        <v>607</v>
      </c>
      <c r="Q4401">
        <v>1952.13</v>
      </c>
      <c r="R4401">
        <v>0</v>
      </c>
      <c r="S4401">
        <v>0</v>
      </c>
      <c r="T4401" t="s">
        <v>6</v>
      </c>
      <c r="U4401" s="221">
        <f t="shared" si="137"/>
        <v>0</v>
      </c>
    </row>
    <row r="4402" spans="1:21" hidden="1">
      <c r="A4402" s="55" t="str">
        <f t="shared" si="136"/>
        <v>Y0EB0</v>
      </c>
      <c r="B4402" s="55">
        <f>VLOOKUP(J4402,'Mapping-CITI'!A:E,5,0)</f>
        <v>0</v>
      </c>
      <c r="D4402" s="42">
        <v>45016</v>
      </c>
      <c r="E4402" s="42">
        <v>45199</v>
      </c>
      <c r="F4402" t="s">
        <v>1961</v>
      </c>
      <c r="G4402" t="s">
        <v>2938</v>
      </c>
      <c r="H4402">
        <v>1230</v>
      </c>
      <c r="I4402" t="s">
        <v>2772</v>
      </c>
      <c r="J4402">
        <v>111126</v>
      </c>
      <c r="K4402" t="s">
        <v>2022</v>
      </c>
      <c r="L4402">
        <v>8859.7099999999991</v>
      </c>
      <c r="M4402">
        <v>8871.02</v>
      </c>
      <c r="N4402">
        <v>0</v>
      </c>
      <c r="O4402">
        <v>17730.73</v>
      </c>
      <c r="P4402" t="s">
        <v>607</v>
      </c>
      <c r="Q4402">
        <v>17730.73</v>
      </c>
      <c r="R4402">
        <v>0</v>
      </c>
      <c r="S4402">
        <v>0</v>
      </c>
      <c r="T4402" t="s">
        <v>6</v>
      </c>
      <c r="U4402" s="221">
        <f t="shared" si="137"/>
        <v>8.8710200000000007E-4</v>
      </c>
    </row>
    <row r="4403" spans="1:21" hidden="1">
      <c r="A4403" s="55" t="str">
        <f t="shared" si="136"/>
        <v>Y0EB0</v>
      </c>
      <c r="B4403" s="55">
        <f>VLOOKUP(J4403,'Mapping-CITI'!A:E,5,0)</f>
        <v>0</v>
      </c>
      <c r="D4403" s="42">
        <v>45016</v>
      </c>
      <c r="E4403" s="42">
        <v>45199</v>
      </c>
      <c r="F4403" t="s">
        <v>1961</v>
      </c>
      <c r="G4403" t="s">
        <v>2938</v>
      </c>
      <c r="H4403">
        <v>1230</v>
      </c>
      <c r="I4403" t="s">
        <v>2772</v>
      </c>
      <c r="J4403">
        <v>111129</v>
      </c>
      <c r="K4403" t="s">
        <v>2025</v>
      </c>
      <c r="L4403">
        <v>176995</v>
      </c>
      <c r="M4403">
        <v>3598899</v>
      </c>
      <c r="N4403">
        <v>0</v>
      </c>
      <c r="O4403">
        <v>3775894</v>
      </c>
      <c r="P4403" t="s">
        <v>607</v>
      </c>
      <c r="Q4403">
        <v>3775894</v>
      </c>
      <c r="R4403">
        <v>0</v>
      </c>
      <c r="S4403">
        <v>0</v>
      </c>
      <c r="T4403" t="s">
        <v>6</v>
      </c>
      <c r="U4403" s="221">
        <f t="shared" si="137"/>
        <v>0.35988989999999998</v>
      </c>
    </row>
    <row r="4404" spans="1:21" hidden="1">
      <c r="A4404" s="55" t="str">
        <f t="shared" si="136"/>
        <v>Y0EB0</v>
      </c>
      <c r="B4404" s="55">
        <f>VLOOKUP(J4404,'Mapping-CITI'!A:E,5,0)</f>
        <v>0</v>
      </c>
      <c r="D4404" s="42">
        <v>45016</v>
      </c>
      <c r="E4404" s="42">
        <v>45199</v>
      </c>
      <c r="F4404" t="s">
        <v>1961</v>
      </c>
      <c r="G4404" t="s">
        <v>2938</v>
      </c>
      <c r="H4404">
        <v>1400</v>
      </c>
      <c r="I4404" t="s">
        <v>2773</v>
      </c>
      <c r="J4404">
        <v>111137</v>
      </c>
      <c r="K4404" t="s">
        <v>2027</v>
      </c>
      <c r="L4404">
        <v>7.72</v>
      </c>
      <c r="M4404">
        <v>1961.17</v>
      </c>
      <c r="N4404">
        <v>1968.89</v>
      </c>
      <c r="O4404">
        <v>0</v>
      </c>
      <c r="P4404" t="s">
        <v>607</v>
      </c>
      <c r="Q4404">
        <v>0</v>
      </c>
      <c r="R4404">
        <v>1961.17</v>
      </c>
      <c r="S4404">
        <v>1968.89</v>
      </c>
      <c r="T4404" t="s">
        <v>6</v>
      </c>
      <c r="U4404" s="221">
        <f t="shared" si="137"/>
        <v>-7.7200000000000273E-7</v>
      </c>
    </row>
    <row r="4405" spans="1:21" hidden="1">
      <c r="A4405" s="55" t="str">
        <f t="shared" si="136"/>
        <v>Y0EB0</v>
      </c>
      <c r="B4405" s="55">
        <f>VLOOKUP(J4405,'Mapping-CITI'!A:E,5,0)</f>
        <v>0</v>
      </c>
      <c r="D4405" s="42">
        <v>45016</v>
      </c>
      <c r="E4405" s="42">
        <v>45199</v>
      </c>
      <c r="F4405" t="s">
        <v>1961</v>
      </c>
      <c r="G4405" t="s">
        <v>2938</v>
      </c>
      <c r="H4405">
        <v>1400</v>
      </c>
      <c r="I4405" t="s">
        <v>2773</v>
      </c>
      <c r="J4405">
        <v>111220</v>
      </c>
      <c r="K4405" t="s">
        <v>2655</v>
      </c>
      <c r="L4405">
        <v>17100338.370000001</v>
      </c>
      <c r="M4405">
        <v>2777715232.1900001</v>
      </c>
      <c r="N4405">
        <v>2776410522.7199998</v>
      </c>
      <c r="O4405">
        <v>18405047.84</v>
      </c>
      <c r="P4405" t="s">
        <v>607</v>
      </c>
      <c r="Q4405">
        <v>18405047.84</v>
      </c>
      <c r="R4405">
        <v>2777715232.1900001</v>
      </c>
      <c r="S4405">
        <v>2776410522.7199998</v>
      </c>
      <c r="T4405" t="s">
        <v>6</v>
      </c>
      <c r="U4405" s="221">
        <f t="shared" si="137"/>
        <v>0.1304709470000267</v>
      </c>
    </row>
    <row r="4406" spans="1:21" hidden="1">
      <c r="A4406" s="55" t="str">
        <f t="shared" si="136"/>
        <v>Y0EB0</v>
      </c>
      <c r="B4406" s="55">
        <f>VLOOKUP(J4406,'Mapping-CITI'!A:E,5,0)</f>
        <v>0</v>
      </c>
      <c r="D4406" s="42">
        <v>45016</v>
      </c>
      <c r="E4406" s="42">
        <v>45199</v>
      </c>
      <c r="F4406" t="s">
        <v>1961</v>
      </c>
      <c r="G4406" t="s">
        <v>2938</v>
      </c>
      <c r="H4406">
        <v>1400</v>
      </c>
      <c r="I4406" t="s">
        <v>2773</v>
      </c>
      <c r="J4406">
        <v>111221</v>
      </c>
      <c r="K4406" t="s">
        <v>2656</v>
      </c>
      <c r="L4406">
        <v>-17100338.370000001</v>
      </c>
      <c r="M4406">
        <v>2776410522.7199998</v>
      </c>
      <c r="N4406">
        <v>2777715232.1900001</v>
      </c>
      <c r="O4406">
        <v>-18405047.84</v>
      </c>
      <c r="P4406" t="s">
        <v>607</v>
      </c>
      <c r="Q4406">
        <v>-18405047.84</v>
      </c>
      <c r="R4406">
        <v>2776410522.7199998</v>
      </c>
      <c r="S4406">
        <v>2777715232.1900001</v>
      </c>
      <c r="T4406" t="s">
        <v>6</v>
      </c>
      <c r="U4406" s="221">
        <f t="shared" si="137"/>
        <v>-0.1304709470000267</v>
      </c>
    </row>
    <row r="4407" spans="1:21" hidden="1">
      <c r="A4407" s="55" t="str">
        <f t="shared" si="136"/>
        <v>Y0EB0</v>
      </c>
      <c r="B4407" s="55">
        <f>VLOOKUP(J4407,'Mapping-CITI'!A:E,5,0)</f>
        <v>0</v>
      </c>
      <c r="D4407" s="42">
        <v>45016</v>
      </c>
      <c r="E4407" s="42">
        <v>45199</v>
      </c>
      <c r="F4407" t="s">
        <v>1961</v>
      </c>
      <c r="G4407" t="s">
        <v>2938</v>
      </c>
      <c r="H4407">
        <v>1220</v>
      </c>
      <c r="I4407" t="s">
        <v>2785</v>
      </c>
      <c r="J4407">
        <v>121116</v>
      </c>
      <c r="K4407" t="s">
        <v>2033</v>
      </c>
      <c r="L4407">
        <v>17117458.329999998</v>
      </c>
      <c r="M4407">
        <v>858740.27</v>
      </c>
      <c r="N4407">
        <v>0</v>
      </c>
      <c r="O4407">
        <v>17976198.600000001</v>
      </c>
      <c r="P4407" t="s">
        <v>607</v>
      </c>
      <c r="Q4407">
        <v>17976198.600000001</v>
      </c>
      <c r="R4407">
        <v>0</v>
      </c>
      <c r="S4407">
        <v>0</v>
      </c>
      <c r="T4407" t="s">
        <v>6</v>
      </c>
      <c r="U4407" s="221">
        <f t="shared" si="137"/>
        <v>8.5874027000000006E-2</v>
      </c>
    </row>
    <row r="4408" spans="1:21" hidden="1">
      <c r="A4408" s="55" t="str">
        <f t="shared" si="136"/>
        <v>Y0EB0</v>
      </c>
      <c r="B4408" s="55">
        <f>VLOOKUP(J4408,'Mapping-CITI'!A:E,5,0)</f>
        <v>0</v>
      </c>
      <c r="D4408" s="42">
        <v>45016</v>
      </c>
      <c r="E4408" s="42">
        <v>45199</v>
      </c>
      <c r="F4408" t="s">
        <v>1961</v>
      </c>
      <c r="G4408" t="s">
        <v>2938</v>
      </c>
      <c r="H4408">
        <v>1220</v>
      </c>
      <c r="I4408" t="s">
        <v>2785</v>
      </c>
      <c r="J4408">
        <v>121117</v>
      </c>
      <c r="K4408" t="s">
        <v>2034</v>
      </c>
      <c r="L4408">
        <v>-0.01</v>
      </c>
      <c r="M4408">
        <v>0</v>
      </c>
      <c r="N4408">
        <v>0</v>
      </c>
      <c r="O4408">
        <v>-0.01</v>
      </c>
      <c r="P4408" t="s">
        <v>607</v>
      </c>
      <c r="Q4408">
        <v>-0.01</v>
      </c>
      <c r="R4408">
        <v>0</v>
      </c>
      <c r="S4408">
        <v>0</v>
      </c>
      <c r="T4408" t="s">
        <v>6</v>
      </c>
      <c r="U4408" s="221">
        <f t="shared" si="137"/>
        <v>0</v>
      </c>
    </row>
    <row r="4409" spans="1:21" hidden="1">
      <c r="A4409" s="55" t="str">
        <f t="shared" si="136"/>
        <v>Y0EB0</v>
      </c>
      <c r="B4409" s="55">
        <f>VLOOKUP(J4409,'Mapping-CITI'!A:E,5,0)</f>
        <v>0</v>
      </c>
      <c r="D4409" s="42">
        <v>45016</v>
      </c>
      <c r="E4409" s="42">
        <v>45199</v>
      </c>
      <c r="F4409" t="s">
        <v>1961</v>
      </c>
      <c r="G4409" t="s">
        <v>2938</v>
      </c>
      <c r="H4409">
        <v>1700</v>
      </c>
      <c r="I4409" t="s">
        <v>2768</v>
      </c>
      <c r="J4409">
        <v>141017</v>
      </c>
      <c r="K4409" t="s">
        <v>2035</v>
      </c>
      <c r="L4409">
        <v>0</v>
      </c>
      <c r="M4409">
        <v>276000</v>
      </c>
      <c r="N4409">
        <v>276000</v>
      </c>
      <c r="O4409">
        <v>0</v>
      </c>
      <c r="P4409" t="s">
        <v>607</v>
      </c>
      <c r="Q4409">
        <v>0</v>
      </c>
      <c r="R4409">
        <v>276000</v>
      </c>
      <c r="S4409">
        <v>276000</v>
      </c>
      <c r="T4409" t="s">
        <v>6</v>
      </c>
      <c r="U4409" s="221">
        <f t="shared" si="137"/>
        <v>0</v>
      </c>
    </row>
    <row r="4410" spans="1:21" hidden="1">
      <c r="A4410" s="55" t="str">
        <f t="shared" si="136"/>
        <v>Y0EBIgnore</v>
      </c>
      <c r="B4410" s="55" t="str">
        <f>VLOOKUP(J4410,'Mapping-CITI'!A:E,5,0)</f>
        <v>Ignore</v>
      </c>
      <c r="D4410" s="42">
        <v>45016</v>
      </c>
      <c r="E4410" s="42">
        <v>45199</v>
      </c>
      <c r="F4410" t="s">
        <v>1961</v>
      </c>
      <c r="G4410" t="s">
        <v>2938</v>
      </c>
      <c r="H4410">
        <v>1700</v>
      </c>
      <c r="I4410" t="s">
        <v>2768</v>
      </c>
      <c r="J4410">
        <v>141258</v>
      </c>
      <c r="K4410" t="s">
        <v>3364</v>
      </c>
      <c r="L4410">
        <v>0</v>
      </c>
      <c r="M4410">
        <v>155500</v>
      </c>
      <c r="N4410">
        <v>155500</v>
      </c>
      <c r="O4410">
        <v>0</v>
      </c>
      <c r="P4410" t="s">
        <v>607</v>
      </c>
      <c r="Q4410">
        <v>0</v>
      </c>
      <c r="R4410">
        <v>155500</v>
      </c>
      <c r="S4410">
        <v>155500</v>
      </c>
      <c r="T4410" t="s">
        <v>6</v>
      </c>
      <c r="U4410" s="221">
        <f t="shared" si="137"/>
        <v>0</v>
      </c>
    </row>
    <row r="4411" spans="1:21" hidden="1">
      <c r="A4411" s="55" t="str">
        <f t="shared" si="136"/>
        <v>Y0EB0</v>
      </c>
      <c r="B4411" s="55">
        <f>VLOOKUP(J4411,'Mapping-CITI'!A:E,5,0)</f>
        <v>0</v>
      </c>
      <c r="D4411" s="42">
        <v>45016</v>
      </c>
      <c r="E4411" s="42">
        <v>45199</v>
      </c>
      <c r="F4411" t="s">
        <v>1961</v>
      </c>
      <c r="G4411" t="s">
        <v>2938</v>
      </c>
      <c r="H4411">
        <v>1700</v>
      </c>
      <c r="I4411" t="s">
        <v>2768</v>
      </c>
      <c r="J4411">
        <v>141280</v>
      </c>
      <c r="K4411" t="s">
        <v>2036</v>
      </c>
      <c r="L4411">
        <v>114835.45</v>
      </c>
      <c r="M4411">
        <v>8137602742.1300001</v>
      </c>
      <c r="N4411">
        <v>8137611196.8800001</v>
      </c>
      <c r="O4411">
        <v>106380.7</v>
      </c>
      <c r="P4411" t="s">
        <v>607</v>
      </c>
      <c r="Q4411">
        <v>106380.7</v>
      </c>
      <c r="R4411">
        <v>33808712.770000003</v>
      </c>
      <c r="S4411">
        <v>176986393.44</v>
      </c>
      <c r="T4411" t="s">
        <v>6</v>
      </c>
      <c r="U4411" s="221">
        <f t="shared" si="137"/>
        <v>-8.4547500000000005E-4</v>
      </c>
    </row>
    <row r="4412" spans="1:21" hidden="1">
      <c r="A4412" s="55" t="str">
        <f t="shared" si="136"/>
        <v>Y0EB0</v>
      </c>
      <c r="B4412" s="55">
        <f>VLOOKUP(J4412,'Mapping-CITI'!A:E,5,0)</f>
        <v>0</v>
      </c>
      <c r="D4412" s="42">
        <v>45016</v>
      </c>
      <c r="E4412" s="42">
        <v>45199</v>
      </c>
      <c r="F4412" t="s">
        <v>1961</v>
      </c>
      <c r="G4412" t="s">
        <v>2938</v>
      </c>
      <c r="H4412">
        <v>1700</v>
      </c>
      <c r="I4412" t="s">
        <v>2768</v>
      </c>
      <c r="J4412">
        <v>141287</v>
      </c>
      <c r="K4412" t="s">
        <v>604</v>
      </c>
      <c r="L4412">
        <v>1.01</v>
      </c>
      <c r="M4412">
        <v>0</v>
      </c>
      <c r="N4412">
        <v>1.01</v>
      </c>
      <c r="O4412">
        <v>0</v>
      </c>
      <c r="P4412" t="s">
        <v>607</v>
      </c>
      <c r="Q4412">
        <v>0</v>
      </c>
      <c r="R4412">
        <v>0</v>
      </c>
      <c r="S4412">
        <v>1.01</v>
      </c>
      <c r="T4412" t="s">
        <v>6</v>
      </c>
      <c r="U4412" s="221">
        <f t="shared" si="137"/>
        <v>-1.01E-7</v>
      </c>
    </row>
    <row r="4413" spans="1:21" hidden="1">
      <c r="A4413" s="55" t="str">
        <f t="shared" si="136"/>
        <v>Y0EB0</v>
      </c>
      <c r="B4413" s="55">
        <f>VLOOKUP(J4413,'Mapping-CITI'!A:E,5,0)</f>
        <v>0</v>
      </c>
      <c r="D4413" s="42">
        <v>45016</v>
      </c>
      <c r="E4413" s="42">
        <v>45199</v>
      </c>
      <c r="F4413" t="s">
        <v>1961</v>
      </c>
      <c r="G4413" t="s">
        <v>2938</v>
      </c>
      <c r="H4413">
        <v>1700</v>
      </c>
      <c r="I4413" t="s">
        <v>2768</v>
      </c>
      <c r="J4413">
        <v>141294</v>
      </c>
      <c r="K4413" t="s">
        <v>2039</v>
      </c>
      <c r="L4413">
        <v>0</v>
      </c>
      <c r="M4413">
        <v>4316500</v>
      </c>
      <c r="N4413">
        <v>4316500</v>
      </c>
      <c r="O4413">
        <v>0</v>
      </c>
      <c r="P4413" t="s">
        <v>607</v>
      </c>
      <c r="Q4413">
        <v>0</v>
      </c>
      <c r="R4413">
        <v>4316500</v>
      </c>
      <c r="S4413">
        <v>4316500</v>
      </c>
      <c r="T4413" t="s">
        <v>6</v>
      </c>
      <c r="U4413" s="221">
        <f t="shared" si="137"/>
        <v>0</v>
      </c>
    </row>
    <row r="4414" spans="1:21" hidden="1">
      <c r="A4414" s="55" t="str">
        <f t="shared" si="136"/>
        <v>Y0EB0</v>
      </c>
      <c r="B4414" s="55">
        <f>VLOOKUP(J4414,'Mapping-CITI'!A:E,5,0)</f>
        <v>0</v>
      </c>
      <c r="D4414" s="42">
        <v>45016</v>
      </c>
      <c r="E4414" s="42">
        <v>45199</v>
      </c>
      <c r="F4414" t="s">
        <v>1961</v>
      </c>
      <c r="G4414" t="s">
        <v>2938</v>
      </c>
      <c r="H4414">
        <v>1700</v>
      </c>
      <c r="I4414" t="s">
        <v>2768</v>
      </c>
      <c r="J4414">
        <v>141366</v>
      </c>
      <c r="K4414" t="s">
        <v>2857</v>
      </c>
      <c r="L4414">
        <v>0</v>
      </c>
      <c r="M4414">
        <v>299978.59000000003</v>
      </c>
      <c r="N4414">
        <v>299978.59000000003</v>
      </c>
      <c r="O4414">
        <v>0</v>
      </c>
      <c r="P4414" t="s">
        <v>607</v>
      </c>
      <c r="Q4414">
        <v>0</v>
      </c>
      <c r="R4414">
        <v>299978.59000000003</v>
      </c>
      <c r="S4414">
        <v>299978.59000000003</v>
      </c>
      <c r="T4414" t="s">
        <v>6</v>
      </c>
      <c r="U4414" s="221">
        <f t="shared" si="137"/>
        <v>0</v>
      </c>
    </row>
    <row r="4415" spans="1:21" hidden="1">
      <c r="A4415" s="55" t="str">
        <f t="shared" si="136"/>
        <v>Y0EB0</v>
      </c>
      <c r="B4415" s="55">
        <f>VLOOKUP(J4415,'Mapping-CITI'!A:E,5,0)</f>
        <v>0</v>
      </c>
      <c r="D4415" s="42">
        <v>45016</v>
      </c>
      <c r="E4415" s="42">
        <v>45199</v>
      </c>
      <c r="F4415" t="s">
        <v>1961</v>
      </c>
      <c r="G4415" t="s">
        <v>2938</v>
      </c>
      <c r="H4415">
        <v>1700</v>
      </c>
      <c r="I4415" t="s">
        <v>2768</v>
      </c>
      <c r="J4415">
        <v>141375</v>
      </c>
      <c r="K4415" t="s">
        <v>2049</v>
      </c>
      <c r="L4415">
        <v>77349.37</v>
      </c>
      <c r="M4415">
        <v>0</v>
      </c>
      <c r="N4415">
        <v>0</v>
      </c>
      <c r="O4415">
        <v>77349.37</v>
      </c>
      <c r="P4415" t="s">
        <v>607</v>
      </c>
      <c r="Q4415">
        <v>77349.37</v>
      </c>
      <c r="R4415">
        <v>0</v>
      </c>
      <c r="S4415">
        <v>0</v>
      </c>
      <c r="T4415" t="s">
        <v>6</v>
      </c>
      <c r="U4415" s="221">
        <f t="shared" si="137"/>
        <v>0</v>
      </c>
    </row>
    <row r="4416" spans="1:21" hidden="1">
      <c r="A4416" s="55" t="str">
        <f t="shared" si="136"/>
        <v>Y0EB0</v>
      </c>
      <c r="B4416" s="55">
        <f>VLOOKUP(J4416,'Mapping-CITI'!A:E,5,0)</f>
        <v>0</v>
      </c>
      <c r="D4416" s="42">
        <v>45016</v>
      </c>
      <c r="E4416" s="42">
        <v>45199</v>
      </c>
      <c r="F4416" t="s">
        <v>1961</v>
      </c>
      <c r="G4416" t="s">
        <v>2938</v>
      </c>
      <c r="H4416">
        <v>1700</v>
      </c>
      <c r="I4416" t="s">
        <v>2768</v>
      </c>
      <c r="J4416">
        <v>141376</v>
      </c>
      <c r="K4416" t="s">
        <v>3433</v>
      </c>
      <c r="L4416">
        <v>8379.33</v>
      </c>
      <c r="M4416">
        <v>0</v>
      </c>
      <c r="N4416">
        <v>0</v>
      </c>
      <c r="O4416">
        <v>8379.33</v>
      </c>
      <c r="P4416" t="s">
        <v>607</v>
      </c>
      <c r="Q4416">
        <v>8379.33</v>
      </c>
      <c r="R4416">
        <v>0</v>
      </c>
      <c r="S4416">
        <v>0</v>
      </c>
      <c r="T4416" t="s">
        <v>6</v>
      </c>
      <c r="U4416" s="221">
        <f t="shared" si="137"/>
        <v>0</v>
      </c>
    </row>
    <row r="4417" spans="1:21" hidden="1">
      <c r="A4417" s="55" t="str">
        <f t="shared" si="136"/>
        <v>Y0EB0</v>
      </c>
      <c r="B4417" s="55">
        <f>VLOOKUP(J4417,'Mapping-CITI'!A:E,5,0)</f>
        <v>0</v>
      </c>
      <c r="D4417" s="42">
        <v>45016</v>
      </c>
      <c r="E4417" s="42">
        <v>45199</v>
      </c>
      <c r="F4417" t="s">
        <v>1961</v>
      </c>
      <c r="G4417" t="s">
        <v>2938</v>
      </c>
      <c r="H4417">
        <v>1700</v>
      </c>
      <c r="I4417" t="s">
        <v>2768</v>
      </c>
      <c r="J4417">
        <v>141382</v>
      </c>
      <c r="K4417" t="s">
        <v>2052</v>
      </c>
      <c r="L4417">
        <v>0</v>
      </c>
      <c r="M4417">
        <v>97792612.540000007</v>
      </c>
      <c r="N4417">
        <v>97792612.540000007</v>
      </c>
      <c r="O4417">
        <v>0</v>
      </c>
      <c r="P4417" t="s">
        <v>607</v>
      </c>
      <c r="Q4417">
        <v>0</v>
      </c>
      <c r="R4417">
        <v>97792612.540000007</v>
      </c>
      <c r="S4417">
        <v>97792612.540000007</v>
      </c>
      <c r="T4417" t="s">
        <v>6</v>
      </c>
      <c r="U4417" s="221">
        <f t="shared" si="137"/>
        <v>0</v>
      </c>
    </row>
    <row r="4418" spans="1:21" hidden="1">
      <c r="A4418" s="55" t="str">
        <f t="shared" si="136"/>
        <v>Y0EB0</v>
      </c>
      <c r="B4418" s="55">
        <f>VLOOKUP(J4418,'Mapping-CITI'!A:E,5,0)</f>
        <v>0</v>
      </c>
      <c r="D4418" s="42">
        <v>45016</v>
      </c>
      <c r="E4418" s="42">
        <v>45199</v>
      </c>
      <c r="F4418" t="s">
        <v>1961</v>
      </c>
      <c r="G4418" t="s">
        <v>2938</v>
      </c>
      <c r="H4418">
        <v>1700</v>
      </c>
      <c r="I4418" t="s">
        <v>2768</v>
      </c>
      <c r="J4418">
        <v>141398</v>
      </c>
      <c r="K4418" t="s">
        <v>2911</v>
      </c>
      <c r="L4418">
        <v>4979.54</v>
      </c>
      <c r="M4418">
        <v>1961.17</v>
      </c>
      <c r="N4418">
        <v>6940.71</v>
      </c>
      <c r="O4418">
        <v>0</v>
      </c>
      <c r="P4418" t="s">
        <v>607</v>
      </c>
      <c r="Q4418">
        <v>0</v>
      </c>
      <c r="R4418">
        <v>1961.17</v>
      </c>
      <c r="S4418">
        <v>6940.71</v>
      </c>
      <c r="T4418" t="s">
        <v>6</v>
      </c>
      <c r="U4418" s="221">
        <f t="shared" si="137"/>
        <v>-4.97954E-4</v>
      </c>
    </row>
    <row r="4419" spans="1:21" hidden="1">
      <c r="A4419" s="55" t="str">
        <f t="shared" ref="A4419:A4482" si="138">F4419&amp;B4419</f>
        <v>Y0EB0</v>
      </c>
      <c r="B4419" s="55">
        <f>VLOOKUP(J4419,'Mapping-CITI'!A:E,5,0)</f>
        <v>0</v>
      </c>
      <c r="D4419" s="42">
        <v>45016</v>
      </c>
      <c r="E4419" s="42">
        <v>45199</v>
      </c>
      <c r="F4419" t="s">
        <v>1961</v>
      </c>
      <c r="G4419" t="s">
        <v>2938</v>
      </c>
      <c r="H4419">
        <v>1700</v>
      </c>
      <c r="I4419" t="s">
        <v>2768</v>
      </c>
      <c r="J4419">
        <v>141399</v>
      </c>
      <c r="K4419" t="s">
        <v>2912</v>
      </c>
      <c r="L4419">
        <v>0</v>
      </c>
      <c r="M4419">
        <v>671000</v>
      </c>
      <c r="N4419">
        <v>671000</v>
      </c>
      <c r="O4419">
        <v>0</v>
      </c>
      <c r="P4419" t="s">
        <v>607</v>
      </c>
      <c r="Q4419">
        <v>0</v>
      </c>
      <c r="R4419">
        <v>671000</v>
      </c>
      <c r="S4419">
        <v>671000</v>
      </c>
      <c r="T4419" t="s">
        <v>6</v>
      </c>
      <c r="U4419" s="221">
        <f t="shared" ref="U4419:U4482" si="139">(M4419-N4419)/10^7</f>
        <v>0</v>
      </c>
    </row>
    <row r="4420" spans="1:21" hidden="1">
      <c r="A4420" s="55" t="str">
        <f t="shared" si="138"/>
        <v>Y0EB0</v>
      </c>
      <c r="B4420" s="55">
        <f>VLOOKUP(J4420,'Mapping-CITI'!A:E,5,0)</f>
        <v>0</v>
      </c>
      <c r="D4420" s="42">
        <v>45016</v>
      </c>
      <c r="E4420" s="42">
        <v>45199</v>
      </c>
      <c r="F4420" t="s">
        <v>1961</v>
      </c>
      <c r="G4420" t="s">
        <v>2938</v>
      </c>
      <c r="H4420">
        <v>1700</v>
      </c>
      <c r="I4420" t="s">
        <v>2768</v>
      </c>
      <c r="J4420">
        <v>141524</v>
      </c>
      <c r="K4420" t="s">
        <v>2061</v>
      </c>
      <c r="L4420">
        <v>0</v>
      </c>
      <c r="M4420">
        <v>188000</v>
      </c>
      <c r="N4420">
        <v>190000</v>
      </c>
      <c r="O4420">
        <v>-2000</v>
      </c>
      <c r="P4420" t="s">
        <v>607</v>
      </c>
      <c r="Q4420">
        <v>-2000</v>
      </c>
      <c r="R4420">
        <v>188000</v>
      </c>
      <c r="S4420">
        <v>190000</v>
      </c>
      <c r="T4420" t="s">
        <v>6</v>
      </c>
      <c r="U4420" s="221">
        <f t="shared" si="139"/>
        <v>-2.0000000000000001E-4</v>
      </c>
    </row>
    <row r="4421" spans="1:21" hidden="1">
      <c r="A4421" s="55" t="str">
        <f t="shared" si="138"/>
        <v>Y0EB0</v>
      </c>
      <c r="B4421" s="55">
        <f>VLOOKUP(J4421,'Mapping-CITI'!A:E,5,0)</f>
        <v>0</v>
      </c>
      <c r="D4421" s="42">
        <v>45016</v>
      </c>
      <c r="E4421" s="42">
        <v>45199</v>
      </c>
      <c r="F4421" t="s">
        <v>1961</v>
      </c>
      <c r="G4421" t="s">
        <v>2938</v>
      </c>
      <c r="H4421">
        <v>1700</v>
      </c>
      <c r="I4421" t="s">
        <v>2768</v>
      </c>
      <c r="J4421">
        <v>141526</v>
      </c>
      <c r="K4421" t="s">
        <v>2062</v>
      </c>
      <c r="L4421">
        <v>0</v>
      </c>
      <c r="M4421">
        <v>6966109.4199999999</v>
      </c>
      <c r="N4421">
        <v>6966109.4199999999</v>
      </c>
      <c r="O4421">
        <v>0</v>
      </c>
      <c r="P4421" t="s">
        <v>607</v>
      </c>
      <c r="Q4421">
        <v>0</v>
      </c>
      <c r="R4421">
        <v>6966109.4199999999</v>
      </c>
      <c r="S4421">
        <v>6966109.4199999999</v>
      </c>
      <c r="T4421" t="s">
        <v>6</v>
      </c>
      <c r="U4421" s="221">
        <f t="shared" si="139"/>
        <v>0</v>
      </c>
    </row>
    <row r="4422" spans="1:21" hidden="1">
      <c r="A4422" s="55" t="str">
        <f t="shared" si="138"/>
        <v>Y0EB0</v>
      </c>
      <c r="B4422" s="55">
        <f>VLOOKUP(J4422,'Mapping-CITI'!A:E,5,0)</f>
        <v>0</v>
      </c>
      <c r="D4422" s="42">
        <v>45016</v>
      </c>
      <c r="E4422" s="42">
        <v>45199</v>
      </c>
      <c r="F4422" t="s">
        <v>1961</v>
      </c>
      <c r="G4422" t="s">
        <v>2938</v>
      </c>
      <c r="H4422">
        <v>1700</v>
      </c>
      <c r="I4422" t="s">
        <v>2768</v>
      </c>
      <c r="J4422">
        <v>141647</v>
      </c>
      <c r="K4422" t="s">
        <v>2073</v>
      </c>
      <c r="L4422">
        <v>-5000</v>
      </c>
      <c r="M4422">
        <v>620000</v>
      </c>
      <c r="N4422">
        <v>615000</v>
      </c>
      <c r="O4422">
        <v>0</v>
      </c>
      <c r="P4422" t="s">
        <v>607</v>
      </c>
      <c r="Q4422">
        <v>0</v>
      </c>
      <c r="R4422">
        <v>620000</v>
      </c>
      <c r="S4422">
        <v>615000</v>
      </c>
      <c r="T4422" t="s">
        <v>6</v>
      </c>
      <c r="U4422" s="221">
        <f t="shared" si="139"/>
        <v>5.0000000000000001E-4</v>
      </c>
    </row>
    <row r="4423" spans="1:21" hidden="1">
      <c r="A4423" s="55" t="str">
        <f t="shared" si="138"/>
        <v>Y0EB0</v>
      </c>
      <c r="B4423" s="55">
        <f>VLOOKUP(J4423,'Mapping-CITI'!A:E,5,0)</f>
        <v>0</v>
      </c>
      <c r="D4423" s="42">
        <v>45016</v>
      </c>
      <c r="E4423" s="42">
        <v>45199</v>
      </c>
      <c r="F4423" t="s">
        <v>1961</v>
      </c>
      <c r="G4423" t="s">
        <v>2938</v>
      </c>
      <c r="H4423">
        <v>1700</v>
      </c>
      <c r="I4423" t="s">
        <v>2768</v>
      </c>
      <c r="J4423">
        <v>141653</v>
      </c>
      <c r="K4423" t="s">
        <v>2074</v>
      </c>
      <c r="L4423">
        <v>0</v>
      </c>
      <c r="M4423">
        <v>292500</v>
      </c>
      <c r="N4423">
        <v>292500</v>
      </c>
      <c r="O4423">
        <v>0</v>
      </c>
      <c r="P4423" t="s">
        <v>607</v>
      </c>
      <c r="Q4423">
        <v>0</v>
      </c>
      <c r="R4423">
        <v>292500</v>
      </c>
      <c r="S4423">
        <v>292500</v>
      </c>
      <c r="T4423" t="s">
        <v>6</v>
      </c>
      <c r="U4423" s="221">
        <f t="shared" si="139"/>
        <v>0</v>
      </c>
    </row>
    <row r="4424" spans="1:21" hidden="1">
      <c r="A4424" s="55" t="str">
        <f t="shared" si="138"/>
        <v>Y0EB0</v>
      </c>
      <c r="B4424" s="55">
        <f>VLOOKUP(J4424,'Mapping-CITI'!A:E,5,0)</f>
        <v>0</v>
      </c>
      <c r="D4424" s="42">
        <v>45016</v>
      </c>
      <c r="E4424" s="42">
        <v>45199</v>
      </c>
      <c r="F4424" t="s">
        <v>1961</v>
      </c>
      <c r="G4424" t="s">
        <v>2938</v>
      </c>
      <c r="H4424">
        <v>1700</v>
      </c>
      <c r="I4424" t="s">
        <v>2768</v>
      </c>
      <c r="J4424">
        <v>141724</v>
      </c>
      <c r="K4424" t="s">
        <v>2076</v>
      </c>
      <c r="L4424">
        <v>0</v>
      </c>
      <c r="M4424">
        <v>592700</v>
      </c>
      <c r="N4424">
        <v>594700</v>
      </c>
      <c r="O4424">
        <v>-2000</v>
      </c>
      <c r="P4424" t="s">
        <v>607</v>
      </c>
      <c r="Q4424">
        <v>-2000</v>
      </c>
      <c r="R4424">
        <v>592700</v>
      </c>
      <c r="S4424">
        <v>594700</v>
      </c>
      <c r="T4424" t="s">
        <v>6</v>
      </c>
      <c r="U4424" s="221">
        <f t="shared" si="139"/>
        <v>-2.0000000000000001E-4</v>
      </c>
    </row>
    <row r="4425" spans="1:21" hidden="1">
      <c r="A4425" s="55" t="str">
        <f t="shared" si="138"/>
        <v>Y0EB0</v>
      </c>
      <c r="B4425" s="55">
        <f>VLOOKUP(J4425,'Mapping-CITI'!A:E,5,0)</f>
        <v>0</v>
      </c>
      <c r="D4425" s="42">
        <v>45016</v>
      </c>
      <c r="E4425" s="42">
        <v>45199</v>
      </c>
      <c r="F4425" t="s">
        <v>1961</v>
      </c>
      <c r="G4425" t="s">
        <v>2938</v>
      </c>
      <c r="H4425">
        <v>1700</v>
      </c>
      <c r="I4425" t="s">
        <v>2768</v>
      </c>
      <c r="J4425">
        <v>141743</v>
      </c>
      <c r="K4425" t="s">
        <v>2086</v>
      </c>
      <c r="L4425">
        <v>394262.09</v>
      </c>
      <c r="M4425">
        <v>0</v>
      </c>
      <c r="N4425">
        <v>0</v>
      </c>
      <c r="O4425">
        <v>394262.09</v>
      </c>
      <c r="P4425" t="s">
        <v>607</v>
      </c>
      <c r="Q4425">
        <v>394262.09</v>
      </c>
      <c r="R4425">
        <v>0</v>
      </c>
      <c r="S4425">
        <v>0</v>
      </c>
      <c r="T4425" t="s">
        <v>6</v>
      </c>
      <c r="U4425" s="221">
        <f t="shared" si="139"/>
        <v>0</v>
      </c>
    </row>
    <row r="4426" spans="1:21" hidden="1">
      <c r="A4426" s="55" t="str">
        <f t="shared" si="138"/>
        <v>Y0EB0</v>
      </c>
      <c r="B4426" s="55">
        <f>VLOOKUP(J4426,'Mapping-CITI'!A:E,5,0)</f>
        <v>0</v>
      </c>
      <c r="D4426" s="42">
        <v>45016</v>
      </c>
      <c r="E4426" s="42">
        <v>45199</v>
      </c>
      <c r="F4426" t="s">
        <v>1961</v>
      </c>
      <c r="G4426" t="s">
        <v>2938</v>
      </c>
      <c r="H4426">
        <v>1700</v>
      </c>
      <c r="I4426" t="s">
        <v>2768</v>
      </c>
      <c r="J4426">
        <v>141744</v>
      </c>
      <c r="K4426" t="s">
        <v>2087</v>
      </c>
      <c r="L4426">
        <v>0</v>
      </c>
      <c r="M4426">
        <v>116108836.90000001</v>
      </c>
      <c r="N4426">
        <v>116108836.90000001</v>
      </c>
      <c r="O4426">
        <v>0</v>
      </c>
      <c r="P4426" t="s">
        <v>607</v>
      </c>
      <c r="Q4426">
        <v>0</v>
      </c>
      <c r="R4426">
        <v>116108836.90000001</v>
      </c>
      <c r="S4426">
        <v>116108836.90000001</v>
      </c>
      <c r="T4426" t="s">
        <v>6</v>
      </c>
      <c r="U4426" s="221">
        <f t="shared" si="139"/>
        <v>0</v>
      </c>
    </row>
    <row r="4427" spans="1:21" hidden="1">
      <c r="A4427" s="55" t="str">
        <f t="shared" si="138"/>
        <v>Y0EB0</v>
      </c>
      <c r="B4427" s="55">
        <f>VLOOKUP(J4427,'Mapping-CITI'!A:E,5,0)</f>
        <v>0</v>
      </c>
      <c r="D4427" s="42">
        <v>45016</v>
      </c>
      <c r="E4427" s="42">
        <v>45199</v>
      </c>
      <c r="F4427" t="s">
        <v>1961</v>
      </c>
      <c r="G4427" t="s">
        <v>2938</v>
      </c>
      <c r="H4427">
        <v>1700</v>
      </c>
      <c r="I4427" t="s">
        <v>2768</v>
      </c>
      <c r="J4427">
        <v>141754</v>
      </c>
      <c r="K4427" t="s">
        <v>2096</v>
      </c>
      <c r="L4427">
        <v>0</v>
      </c>
      <c r="M4427">
        <v>204000</v>
      </c>
      <c r="N4427">
        <v>204000</v>
      </c>
      <c r="O4427">
        <v>0</v>
      </c>
      <c r="P4427" t="s">
        <v>607</v>
      </c>
      <c r="Q4427">
        <v>0</v>
      </c>
      <c r="R4427">
        <v>204000</v>
      </c>
      <c r="S4427">
        <v>204000</v>
      </c>
      <c r="T4427" t="s">
        <v>6</v>
      </c>
      <c r="U4427" s="221">
        <f t="shared" si="139"/>
        <v>0</v>
      </c>
    </row>
    <row r="4428" spans="1:21" hidden="1">
      <c r="A4428" s="55" t="str">
        <f t="shared" si="138"/>
        <v>Y0EB0</v>
      </c>
      <c r="B4428" s="55">
        <f>VLOOKUP(J4428,'Mapping-CITI'!A:E,5,0)</f>
        <v>0</v>
      </c>
      <c r="D4428" s="42">
        <v>45016</v>
      </c>
      <c r="E4428" s="42">
        <v>45199</v>
      </c>
      <c r="F4428" t="s">
        <v>1961</v>
      </c>
      <c r="G4428" t="s">
        <v>2938</v>
      </c>
      <c r="H4428">
        <v>1700</v>
      </c>
      <c r="I4428" t="s">
        <v>2768</v>
      </c>
      <c r="J4428">
        <v>141758</v>
      </c>
      <c r="K4428" t="s">
        <v>2099</v>
      </c>
      <c r="L4428">
        <v>902516.28</v>
      </c>
      <c r="M4428">
        <v>0</v>
      </c>
      <c r="N4428">
        <v>0</v>
      </c>
      <c r="O4428">
        <v>902516.28</v>
      </c>
      <c r="P4428" t="s">
        <v>607</v>
      </c>
      <c r="Q4428">
        <v>902516.28</v>
      </c>
      <c r="R4428">
        <v>0</v>
      </c>
      <c r="S4428">
        <v>0</v>
      </c>
      <c r="T4428" t="s">
        <v>6</v>
      </c>
      <c r="U4428" s="221">
        <f t="shared" si="139"/>
        <v>0</v>
      </c>
    </row>
    <row r="4429" spans="1:21" hidden="1">
      <c r="A4429" s="55" t="str">
        <f t="shared" si="138"/>
        <v>Y0EB0</v>
      </c>
      <c r="B4429" s="55">
        <f>VLOOKUP(J4429,'Mapping-CITI'!A:E,5,0)</f>
        <v>0</v>
      </c>
      <c r="D4429" s="42">
        <v>45016</v>
      </c>
      <c r="E4429" s="42">
        <v>45199</v>
      </c>
      <c r="F4429" t="s">
        <v>1961</v>
      </c>
      <c r="G4429" t="s">
        <v>2938</v>
      </c>
      <c r="H4429">
        <v>1700</v>
      </c>
      <c r="I4429" t="s">
        <v>2768</v>
      </c>
      <c r="J4429">
        <v>141769</v>
      </c>
      <c r="K4429" t="s">
        <v>2105</v>
      </c>
      <c r="L4429">
        <v>0</v>
      </c>
      <c r="M4429">
        <v>723000</v>
      </c>
      <c r="N4429">
        <v>723000</v>
      </c>
      <c r="O4429">
        <v>0</v>
      </c>
      <c r="P4429" t="s">
        <v>607</v>
      </c>
      <c r="Q4429">
        <v>0</v>
      </c>
      <c r="R4429">
        <v>723000</v>
      </c>
      <c r="S4429">
        <v>723000</v>
      </c>
      <c r="T4429" t="s">
        <v>6</v>
      </c>
      <c r="U4429" s="221">
        <f t="shared" si="139"/>
        <v>0</v>
      </c>
    </row>
    <row r="4430" spans="1:21" hidden="1">
      <c r="A4430" s="55" t="str">
        <f t="shared" si="138"/>
        <v>Y0EB0</v>
      </c>
      <c r="B4430" s="55">
        <f>VLOOKUP(J4430,'Mapping-CITI'!A:E,5,0)</f>
        <v>0</v>
      </c>
      <c r="D4430" s="42">
        <v>45016</v>
      </c>
      <c r="E4430" s="42">
        <v>45199</v>
      </c>
      <c r="F4430" t="s">
        <v>1961</v>
      </c>
      <c r="G4430" t="s">
        <v>2938</v>
      </c>
      <c r="H4430">
        <v>1700</v>
      </c>
      <c r="I4430" t="s">
        <v>2768</v>
      </c>
      <c r="J4430">
        <v>141779</v>
      </c>
      <c r="K4430" t="s">
        <v>2114</v>
      </c>
      <c r="L4430">
        <v>0</v>
      </c>
      <c r="M4430">
        <v>2498000</v>
      </c>
      <c r="N4430">
        <v>2498000</v>
      </c>
      <c r="O4430">
        <v>0</v>
      </c>
      <c r="P4430" t="s">
        <v>607</v>
      </c>
      <c r="Q4430">
        <v>0</v>
      </c>
      <c r="R4430">
        <v>2498000</v>
      </c>
      <c r="S4430">
        <v>2498000</v>
      </c>
      <c r="T4430" t="s">
        <v>6</v>
      </c>
      <c r="U4430" s="221">
        <f t="shared" si="139"/>
        <v>0</v>
      </c>
    </row>
    <row r="4431" spans="1:21" hidden="1">
      <c r="A4431" s="55" t="str">
        <f t="shared" si="138"/>
        <v>Y0EB0</v>
      </c>
      <c r="B4431" s="55">
        <f>VLOOKUP(J4431,'Mapping-CITI'!A:E,5,0)</f>
        <v>0</v>
      </c>
      <c r="D4431" s="42">
        <v>45016</v>
      </c>
      <c r="E4431" s="42">
        <v>45199</v>
      </c>
      <c r="F4431" t="s">
        <v>1961</v>
      </c>
      <c r="G4431" t="s">
        <v>2938</v>
      </c>
      <c r="H4431">
        <v>1700</v>
      </c>
      <c r="I4431" t="s">
        <v>2768</v>
      </c>
      <c r="J4431">
        <v>141789</v>
      </c>
      <c r="K4431" t="s">
        <v>2122</v>
      </c>
      <c r="L4431">
        <v>0</v>
      </c>
      <c r="M4431">
        <v>31000</v>
      </c>
      <c r="N4431">
        <v>31000</v>
      </c>
      <c r="O4431">
        <v>0</v>
      </c>
      <c r="P4431" t="s">
        <v>607</v>
      </c>
      <c r="Q4431">
        <v>0</v>
      </c>
      <c r="R4431">
        <v>31000</v>
      </c>
      <c r="S4431">
        <v>31000</v>
      </c>
      <c r="T4431" t="s">
        <v>6</v>
      </c>
      <c r="U4431" s="221">
        <f t="shared" si="139"/>
        <v>0</v>
      </c>
    </row>
    <row r="4432" spans="1:21" hidden="1">
      <c r="A4432" s="55" t="str">
        <f t="shared" si="138"/>
        <v>Y0EBIgnore</v>
      </c>
      <c r="B4432" s="55" t="str">
        <f>VLOOKUP(J4432,'Mapping-CITI'!A:E,5,0)</f>
        <v>Ignore</v>
      </c>
      <c r="D4432" s="42">
        <v>45016</v>
      </c>
      <c r="E4432" s="42">
        <v>45199</v>
      </c>
      <c r="F4432" t="s">
        <v>1961</v>
      </c>
      <c r="G4432" t="s">
        <v>2938</v>
      </c>
      <c r="H4432">
        <v>1700</v>
      </c>
      <c r="I4432" t="s">
        <v>2768</v>
      </c>
      <c r="J4432">
        <v>141794</v>
      </c>
      <c r="K4432" t="s">
        <v>3365</v>
      </c>
      <c r="L4432">
        <v>0</v>
      </c>
      <c r="M4432">
        <v>89000</v>
      </c>
      <c r="N4432">
        <v>89000</v>
      </c>
      <c r="O4432">
        <v>0</v>
      </c>
      <c r="P4432" t="s">
        <v>607</v>
      </c>
      <c r="Q4432">
        <v>0</v>
      </c>
      <c r="R4432">
        <v>89000</v>
      </c>
      <c r="S4432">
        <v>89000</v>
      </c>
      <c r="T4432" t="s">
        <v>6</v>
      </c>
      <c r="U4432" s="221">
        <f t="shared" si="139"/>
        <v>0</v>
      </c>
    </row>
    <row r="4433" spans="1:21" hidden="1">
      <c r="A4433" s="55" t="str">
        <f t="shared" si="138"/>
        <v>Y0EBIgnore</v>
      </c>
      <c r="B4433" s="55" t="str">
        <f>VLOOKUP(J4433,'Mapping-CITI'!A:E,5,0)</f>
        <v>Ignore</v>
      </c>
      <c r="D4433" s="42">
        <v>45016</v>
      </c>
      <c r="E4433" s="42">
        <v>45199</v>
      </c>
      <c r="F4433" t="s">
        <v>1961</v>
      </c>
      <c r="G4433" t="s">
        <v>2938</v>
      </c>
      <c r="H4433">
        <v>1700</v>
      </c>
      <c r="I4433" t="s">
        <v>2768</v>
      </c>
      <c r="J4433">
        <v>141865</v>
      </c>
      <c r="K4433" t="s">
        <v>3366</v>
      </c>
      <c r="L4433">
        <v>0</v>
      </c>
      <c r="M4433">
        <v>107005</v>
      </c>
      <c r="N4433">
        <v>107005</v>
      </c>
      <c r="O4433">
        <v>0</v>
      </c>
      <c r="P4433" t="s">
        <v>607</v>
      </c>
      <c r="Q4433">
        <v>0</v>
      </c>
      <c r="R4433">
        <v>107005</v>
      </c>
      <c r="S4433">
        <v>107005</v>
      </c>
      <c r="T4433" t="s">
        <v>6</v>
      </c>
      <c r="U4433" s="221">
        <f t="shared" si="139"/>
        <v>0</v>
      </c>
    </row>
    <row r="4434" spans="1:21" hidden="1">
      <c r="A4434" s="55" t="str">
        <f t="shared" si="138"/>
        <v>Y0EB0</v>
      </c>
      <c r="B4434" s="55">
        <f>VLOOKUP(J4434,'Mapping-CITI'!A:E,5,0)</f>
        <v>0</v>
      </c>
      <c r="D4434" s="42">
        <v>45016</v>
      </c>
      <c r="E4434" s="42">
        <v>45199</v>
      </c>
      <c r="F4434" t="s">
        <v>1961</v>
      </c>
      <c r="G4434" t="s">
        <v>2938</v>
      </c>
      <c r="H4434">
        <v>1700</v>
      </c>
      <c r="I4434" t="s">
        <v>2768</v>
      </c>
      <c r="J4434">
        <v>142042</v>
      </c>
      <c r="K4434" t="s">
        <v>2131</v>
      </c>
      <c r="L4434">
        <v>0</v>
      </c>
      <c r="M4434">
        <v>61651</v>
      </c>
      <c r="N4434">
        <v>61651</v>
      </c>
      <c r="O4434">
        <v>0</v>
      </c>
      <c r="P4434" t="s">
        <v>607</v>
      </c>
      <c r="Q4434">
        <v>0</v>
      </c>
      <c r="R4434">
        <v>61651</v>
      </c>
      <c r="S4434">
        <v>61651</v>
      </c>
      <c r="T4434" t="s">
        <v>6</v>
      </c>
      <c r="U4434" s="221">
        <f t="shared" si="139"/>
        <v>0</v>
      </c>
    </row>
    <row r="4435" spans="1:21" hidden="1">
      <c r="A4435" s="55" t="str">
        <f t="shared" si="138"/>
        <v>Y0EB0</v>
      </c>
      <c r="B4435" s="55">
        <f>VLOOKUP(J4435,'Mapping-CITI'!A:E,5,0)</f>
        <v>0</v>
      </c>
      <c r="D4435" s="42">
        <v>45016</v>
      </c>
      <c r="E4435" s="42">
        <v>45199</v>
      </c>
      <c r="F4435" t="s">
        <v>1961</v>
      </c>
      <c r="G4435" t="s">
        <v>2938</v>
      </c>
      <c r="H4435">
        <v>1700</v>
      </c>
      <c r="I4435" t="s">
        <v>2768</v>
      </c>
      <c r="J4435">
        <v>142044</v>
      </c>
      <c r="K4435" t="s">
        <v>2132</v>
      </c>
      <c r="L4435">
        <v>0</v>
      </c>
      <c r="M4435">
        <v>235375</v>
      </c>
      <c r="N4435">
        <v>235375</v>
      </c>
      <c r="O4435">
        <v>0</v>
      </c>
      <c r="P4435" t="s">
        <v>607</v>
      </c>
      <c r="Q4435">
        <v>0</v>
      </c>
      <c r="R4435">
        <v>235375</v>
      </c>
      <c r="S4435">
        <v>235375</v>
      </c>
      <c r="T4435" t="s">
        <v>6</v>
      </c>
      <c r="U4435" s="221">
        <f t="shared" si="139"/>
        <v>0</v>
      </c>
    </row>
    <row r="4436" spans="1:21" hidden="1">
      <c r="A4436" s="55" t="str">
        <f t="shared" si="138"/>
        <v>Y0EB0</v>
      </c>
      <c r="B4436" s="55">
        <f>VLOOKUP(J4436,'Mapping-CITI'!A:E,5,0)</f>
        <v>0</v>
      </c>
      <c r="D4436" s="42">
        <v>45016</v>
      </c>
      <c r="E4436" s="42">
        <v>45199</v>
      </c>
      <c r="F4436" t="s">
        <v>1961</v>
      </c>
      <c r="G4436" t="s">
        <v>2938</v>
      </c>
      <c r="H4436">
        <v>1700</v>
      </c>
      <c r="I4436" t="s">
        <v>2768</v>
      </c>
      <c r="J4436">
        <v>142075</v>
      </c>
      <c r="K4436" t="s">
        <v>2545</v>
      </c>
      <c r="L4436">
        <v>13113407.130000001</v>
      </c>
      <c r="M4436">
        <v>0</v>
      </c>
      <c r="N4436">
        <v>470217.95</v>
      </c>
      <c r="O4436">
        <v>12643189.18</v>
      </c>
      <c r="P4436" t="s">
        <v>607</v>
      </c>
      <c r="Q4436">
        <v>12643189.18</v>
      </c>
      <c r="R4436">
        <v>0</v>
      </c>
      <c r="S4436">
        <v>470217.95</v>
      </c>
      <c r="T4436" t="s">
        <v>6</v>
      </c>
      <c r="U4436" s="221">
        <f t="shared" si="139"/>
        <v>-4.7021794999999998E-2</v>
      </c>
    </row>
    <row r="4437" spans="1:21" hidden="1">
      <c r="A4437" s="55" t="str">
        <f t="shared" si="138"/>
        <v>Y0EBIgnore</v>
      </c>
      <c r="B4437" s="55" t="str">
        <f>VLOOKUP(J4437,'Mapping-CITI'!A:E,5,0)</f>
        <v>Ignore</v>
      </c>
      <c r="D4437" s="42">
        <v>45016</v>
      </c>
      <c r="E4437" s="42">
        <v>45199</v>
      </c>
      <c r="F4437" t="s">
        <v>1961</v>
      </c>
      <c r="G4437" t="s">
        <v>2938</v>
      </c>
      <c r="H4437">
        <v>1700</v>
      </c>
      <c r="I4437" t="s">
        <v>2768</v>
      </c>
      <c r="J4437">
        <v>142077</v>
      </c>
      <c r="K4437" t="s">
        <v>2913</v>
      </c>
      <c r="L4437">
        <v>1212654.49</v>
      </c>
      <c r="M4437">
        <v>297627.84999999998</v>
      </c>
      <c r="N4437">
        <v>198564.4</v>
      </c>
      <c r="O4437">
        <v>1311717.94</v>
      </c>
      <c r="P4437" t="s">
        <v>607</v>
      </c>
      <c r="Q4437">
        <v>1311717.94</v>
      </c>
      <c r="R4437">
        <v>297627.84999999998</v>
      </c>
      <c r="S4437">
        <v>198564.4</v>
      </c>
      <c r="T4437" t="s">
        <v>6</v>
      </c>
      <c r="U4437" s="221">
        <f t="shared" si="139"/>
        <v>9.9063449999999987E-3</v>
      </c>
    </row>
    <row r="4438" spans="1:21" hidden="1">
      <c r="A4438" s="55" t="str">
        <f t="shared" si="138"/>
        <v>Y0EBIgnore</v>
      </c>
      <c r="B4438" s="55" t="str">
        <f>VLOOKUP(J4438,'Mapping-CITI'!A:E,5,0)</f>
        <v>Ignore</v>
      </c>
      <c r="D4438" s="42">
        <v>45016</v>
      </c>
      <c r="E4438" s="42">
        <v>45199</v>
      </c>
      <c r="F4438" t="s">
        <v>1961</v>
      </c>
      <c r="G4438" t="s">
        <v>2938</v>
      </c>
      <c r="H4438">
        <v>1700</v>
      </c>
      <c r="I4438" t="s">
        <v>2768</v>
      </c>
      <c r="J4438">
        <v>142096</v>
      </c>
      <c r="K4438" t="s">
        <v>3421</v>
      </c>
      <c r="L4438">
        <v>0</v>
      </c>
      <c r="M4438">
        <v>577578.04</v>
      </c>
      <c r="N4438">
        <v>577578.04</v>
      </c>
      <c r="O4438">
        <v>0</v>
      </c>
      <c r="P4438" t="s">
        <v>607</v>
      </c>
      <c r="Q4438">
        <v>0</v>
      </c>
      <c r="R4438">
        <v>577578.04</v>
      </c>
      <c r="S4438">
        <v>577578.04</v>
      </c>
      <c r="T4438" t="s">
        <v>6</v>
      </c>
      <c r="U4438" s="221">
        <f t="shared" si="139"/>
        <v>0</v>
      </c>
    </row>
    <row r="4439" spans="1:21" hidden="1">
      <c r="A4439" s="55" t="str">
        <f t="shared" si="138"/>
        <v>Y0EBIgnore</v>
      </c>
      <c r="B4439" s="55" t="str">
        <f>VLOOKUP(J4439,'Mapping-CITI'!A:E,5,0)</f>
        <v>Ignore</v>
      </c>
      <c r="D4439" s="42">
        <v>45016</v>
      </c>
      <c r="E4439" s="42">
        <v>45199</v>
      </c>
      <c r="F4439" t="s">
        <v>1961</v>
      </c>
      <c r="G4439" t="s">
        <v>2938</v>
      </c>
      <c r="H4439">
        <v>1700</v>
      </c>
      <c r="I4439" t="s">
        <v>2768</v>
      </c>
      <c r="J4439">
        <v>142243</v>
      </c>
      <c r="K4439" t="s">
        <v>3367</v>
      </c>
      <c r="L4439">
        <v>0</v>
      </c>
      <c r="M4439">
        <v>12745045.52</v>
      </c>
      <c r="N4439">
        <v>12745045.52</v>
      </c>
      <c r="O4439">
        <v>0</v>
      </c>
      <c r="P4439" t="s">
        <v>607</v>
      </c>
      <c r="Q4439">
        <v>0</v>
      </c>
      <c r="R4439">
        <v>12745045.52</v>
      </c>
      <c r="S4439">
        <v>12745045.52</v>
      </c>
      <c r="T4439" t="s">
        <v>6</v>
      </c>
      <c r="U4439" s="221">
        <f t="shared" si="139"/>
        <v>0</v>
      </c>
    </row>
    <row r="4440" spans="1:21" hidden="1">
      <c r="A4440" s="55" t="str">
        <f t="shared" si="138"/>
        <v>Y0EBIgnore</v>
      </c>
      <c r="B4440" s="55" t="str">
        <f>VLOOKUP(J4440,'Mapping-CITI'!A:E,5,0)</f>
        <v>Ignore</v>
      </c>
      <c r="D4440" s="42">
        <v>45016</v>
      </c>
      <c r="E4440" s="42">
        <v>45199</v>
      </c>
      <c r="F4440" t="s">
        <v>1961</v>
      </c>
      <c r="G4440" t="s">
        <v>2938</v>
      </c>
      <c r="H4440">
        <v>1700</v>
      </c>
      <c r="I4440" t="s">
        <v>2768</v>
      </c>
      <c r="J4440">
        <v>142251</v>
      </c>
      <c r="K4440" t="s">
        <v>3368</v>
      </c>
      <c r="L4440">
        <v>0</v>
      </c>
      <c r="M4440">
        <v>365500</v>
      </c>
      <c r="N4440">
        <v>365500</v>
      </c>
      <c r="O4440">
        <v>0</v>
      </c>
      <c r="P4440" t="s">
        <v>607</v>
      </c>
      <c r="Q4440">
        <v>0</v>
      </c>
      <c r="R4440">
        <v>365500</v>
      </c>
      <c r="S4440">
        <v>365500</v>
      </c>
      <c r="T4440" t="s">
        <v>6</v>
      </c>
      <c r="U4440" s="221">
        <f t="shared" si="139"/>
        <v>0</v>
      </c>
    </row>
    <row r="4441" spans="1:21" hidden="1">
      <c r="A4441" s="55" t="str">
        <f t="shared" si="138"/>
        <v>Y0EBIgnore</v>
      </c>
      <c r="B4441" s="55" t="str">
        <f>VLOOKUP(J4441,'Mapping-CITI'!A:E,5,0)</f>
        <v>Ignore</v>
      </c>
      <c r="D4441" s="42">
        <v>45016</v>
      </c>
      <c r="E4441" s="42">
        <v>45199</v>
      </c>
      <c r="F4441" t="s">
        <v>1961</v>
      </c>
      <c r="G4441" t="s">
        <v>2938</v>
      </c>
      <c r="H4441">
        <v>1700</v>
      </c>
      <c r="I4441" t="s">
        <v>2768</v>
      </c>
      <c r="J4441">
        <v>142256</v>
      </c>
      <c r="K4441" t="s">
        <v>3370</v>
      </c>
      <c r="L4441">
        <v>0</v>
      </c>
      <c r="M4441">
        <v>80000</v>
      </c>
      <c r="N4441">
        <v>80000</v>
      </c>
      <c r="O4441">
        <v>0</v>
      </c>
      <c r="P4441" t="s">
        <v>607</v>
      </c>
      <c r="Q4441">
        <v>0</v>
      </c>
      <c r="R4441">
        <v>80000</v>
      </c>
      <c r="S4441">
        <v>80000</v>
      </c>
      <c r="T4441" t="s">
        <v>6</v>
      </c>
      <c r="U4441" s="221">
        <f t="shared" si="139"/>
        <v>0</v>
      </c>
    </row>
    <row r="4442" spans="1:21" hidden="1">
      <c r="A4442" s="55" t="str">
        <f t="shared" si="138"/>
        <v>Y0EBIgnore</v>
      </c>
      <c r="B4442" s="55" t="str">
        <f>VLOOKUP(J4442,'Mapping-CITI'!A:E,5,0)</f>
        <v>Ignore</v>
      </c>
      <c r="D4442" s="42">
        <v>45016</v>
      </c>
      <c r="E4442" s="42">
        <v>45199</v>
      </c>
      <c r="F4442" t="s">
        <v>1961</v>
      </c>
      <c r="G4442" t="s">
        <v>2938</v>
      </c>
      <c r="H4442">
        <v>1700</v>
      </c>
      <c r="I4442" t="s">
        <v>2768</v>
      </c>
      <c r="J4442">
        <v>142258</v>
      </c>
      <c r="K4442" t="s">
        <v>3371</v>
      </c>
      <c r="L4442">
        <v>-10000</v>
      </c>
      <c r="M4442">
        <v>2176005</v>
      </c>
      <c r="N4442">
        <v>2166005</v>
      </c>
      <c r="O4442">
        <v>0</v>
      </c>
      <c r="P4442" t="s">
        <v>607</v>
      </c>
      <c r="Q4442">
        <v>0</v>
      </c>
      <c r="R4442">
        <v>2176005</v>
      </c>
      <c r="S4442">
        <v>2166005</v>
      </c>
      <c r="T4442" t="s">
        <v>6</v>
      </c>
      <c r="U4442" s="221">
        <f t="shared" si="139"/>
        <v>1E-3</v>
      </c>
    </row>
    <row r="4443" spans="1:21" hidden="1">
      <c r="A4443" s="55" t="str">
        <f t="shared" si="138"/>
        <v>Y0EBIgnore</v>
      </c>
      <c r="B4443" s="55" t="str">
        <f>VLOOKUP(J4443,'Mapping-CITI'!A:E,5,0)</f>
        <v>Ignore</v>
      </c>
      <c r="D4443" s="42">
        <v>45016</v>
      </c>
      <c r="E4443" s="42">
        <v>45199</v>
      </c>
      <c r="F4443" t="s">
        <v>1961</v>
      </c>
      <c r="G4443" t="s">
        <v>2938</v>
      </c>
      <c r="H4443">
        <v>1700</v>
      </c>
      <c r="I4443" t="s">
        <v>2768</v>
      </c>
      <c r="J4443">
        <v>142262</v>
      </c>
      <c r="K4443" t="s">
        <v>3372</v>
      </c>
      <c r="L4443">
        <v>0</v>
      </c>
      <c r="M4443">
        <v>92000</v>
      </c>
      <c r="N4443">
        <v>93000</v>
      </c>
      <c r="O4443">
        <v>-1000</v>
      </c>
      <c r="P4443" t="s">
        <v>607</v>
      </c>
      <c r="Q4443">
        <v>-1000</v>
      </c>
      <c r="R4443">
        <v>92000</v>
      </c>
      <c r="S4443">
        <v>93000</v>
      </c>
      <c r="T4443" t="s">
        <v>6</v>
      </c>
      <c r="U4443" s="221">
        <f t="shared" si="139"/>
        <v>-1E-4</v>
      </c>
    </row>
    <row r="4444" spans="1:21" hidden="1">
      <c r="A4444" s="55" t="str">
        <f t="shared" si="138"/>
        <v>Y0EBIgnore</v>
      </c>
      <c r="B4444" s="55" t="str">
        <f>VLOOKUP(J4444,'Mapping-CITI'!A:E,5,0)</f>
        <v>Ignore</v>
      </c>
      <c r="D4444" s="42">
        <v>45016</v>
      </c>
      <c r="E4444" s="42">
        <v>45199</v>
      </c>
      <c r="F4444" t="s">
        <v>1961</v>
      </c>
      <c r="G4444" t="s">
        <v>2938</v>
      </c>
      <c r="H4444">
        <v>1700</v>
      </c>
      <c r="I4444" t="s">
        <v>2768</v>
      </c>
      <c r="J4444">
        <v>142265</v>
      </c>
      <c r="K4444" t="s">
        <v>3374</v>
      </c>
      <c r="L4444">
        <v>0</v>
      </c>
      <c r="M4444">
        <v>20000</v>
      </c>
      <c r="N4444">
        <v>20000</v>
      </c>
      <c r="O4444">
        <v>0</v>
      </c>
      <c r="P4444" t="s">
        <v>607</v>
      </c>
      <c r="Q4444">
        <v>0</v>
      </c>
      <c r="R4444">
        <v>20000</v>
      </c>
      <c r="S4444">
        <v>20000</v>
      </c>
      <c r="T4444" t="s">
        <v>6</v>
      </c>
      <c r="U4444" s="221">
        <f t="shared" si="139"/>
        <v>0</v>
      </c>
    </row>
    <row r="4445" spans="1:21" hidden="1">
      <c r="A4445" s="55" t="str">
        <f t="shared" si="138"/>
        <v>Y0EBIgnore</v>
      </c>
      <c r="B4445" s="55" t="str">
        <f>VLOOKUP(J4445,'Mapping-CITI'!A:E,5,0)</f>
        <v>Ignore</v>
      </c>
      <c r="D4445" s="42">
        <v>45016</v>
      </c>
      <c r="E4445" s="42">
        <v>45199</v>
      </c>
      <c r="F4445" t="s">
        <v>1961</v>
      </c>
      <c r="G4445" t="s">
        <v>2938</v>
      </c>
      <c r="H4445">
        <v>1700</v>
      </c>
      <c r="I4445" t="s">
        <v>2768</v>
      </c>
      <c r="J4445">
        <v>142271</v>
      </c>
      <c r="K4445" t="s">
        <v>3375</v>
      </c>
      <c r="L4445">
        <v>0</v>
      </c>
      <c r="M4445">
        <v>1491687</v>
      </c>
      <c r="N4445">
        <v>1492187</v>
      </c>
      <c r="O4445">
        <v>-500</v>
      </c>
      <c r="P4445" t="s">
        <v>607</v>
      </c>
      <c r="Q4445">
        <v>-500</v>
      </c>
      <c r="R4445">
        <v>1491687</v>
      </c>
      <c r="S4445">
        <v>1492187</v>
      </c>
      <c r="T4445" t="s">
        <v>6</v>
      </c>
      <c r="U4445" s="221">
        <f t="shared" si="139"/>
        <v>-5.0000000000000002E-5</v>
      </c>
    </row>
    <row r="4446" spans="1:21" hidden="1">
      <c r="A4446" s="55" t="str">
        <f t="shared" si="138"/>
        <v>Y0EBIgnore</v>
      </c>
      <c r="B4446" s="55" t="str">
        <f>VLOOKUP(J4446,'Mapping-CITI'!A:E,5,0)</f>
        <v>Ignore</v>
      </c>
      <c r="D4446" s="42">
        <v>45016</v>
      </c>
      <c r="E4446" s="42">
        <v>45199</v>
      </c>
      <c r="F4446" t="s">
        <v>1961</v>
      </c>
      <c r="G4446" t="s">
        <v>2938</v>
      </c>
      <c r="H4446">
        <v>1700</v>
      </c>
      <c r="I4446" t="s">
        <v>2768</v>
      </c>
      <c r="J4446">
        <v>142274</v>
      </c>
      <c r="K4446" t="s">
        <v>3376</v>
      </c>
      <c r="L4446">
        <v>0</v>
      </c>
      <c r="M4446">
        <v>125000</v>
      </c>
      <c r="N4446">
        <v>125000</v>
      </c>
      <c r="O4446">
        <v>0</v>
      </c>
      <c r="P4446" t="s">
        <v>607</v>
      </c>
      <c r="Q4446">
        <v>0</v>
      </c>
      <c r="R4446">
        <v>125000</v>
      </c>
      <c r="S4446">
        <v>125000</v>
      </c>
      <c r="T4446" t="s">
        <v>6</v>
      </c>
      <c r="U4446" s="221">
        <f t="shared" si="139"/>
        <v>0</v>
      </c>
    </row>
    <row r="4447" spans="1:21" hidden="1">
      <c r="A4447" s="55" t="str">
        <f t="shared" si="138"/>
        <v>Y0EBIgnore</v>
      </c>
      <c r="B4447" s="55" t="str">
        <f>VLOOKUP(J4447,'Mapping-CITI'!A:E,5,0)</f>
        <v>Ignore</v>
      </c>
      <c r="D4447" s="42">
        <v>45016</v>
      </c>
      <c r="E4447" s="42">
        <v>45199</v>
      </c>
      <c r="F4447" t="s">
        <v>1961</v>
      </c>
      <c r="G4447" t="s">
        <v>2938</v>
      </c>
      <c r="H4447">
        <v>1700</v>
      </c>
      <c r="I4447" t="s">
        <v>2768</v>
      </c>
      <c r="J4447">
        <v>142276</v>
      </c>
      <c r="K4447" t="s">
        <v>3377</v>
      </c>
      <c r="L4447">
        <v>0</v>
      </c>
      <c r="M4447">
        <v>156308.49</v>
      </c>
      <c r="N4447">
        <v>156308.49</v>
      </c>
      <c r="O4447">
        <v>0</v>
      </c>
      <c r="P4447" t="s">
        <v>607</v>
      </c>
      <c r="Q4447">
        <v>0</v>
      </c>
      <c r="R4447">
        <v>156308.49</v>
      </c>
      <c r="S4447">
        <v>156308.49</v>
      </c>
      <c r="T4447" t="s">
        <v>6</v>
      </c>
      <c r="U4447" s="221">
        <f t="shared" si="139"/>
        <v>0</v>
      </c>
    </row>
    <row r="4448" spans="1:21" hidden="1">
      <c r="A4448" s="55" t="str">
        <f t="shared" si="138"/>
        <v>Y0EB0</v>
      </c>
      <c r="B4448" s="55">
        <f>VLOOKUP(J4448,'Mapping-CITI'!A:E,5,0)</f>
        <v>0</v>
      </c>
      <c r="D4448" s="42">
        <v>45016</v>
      </c>
      <c r="E4448" s="42">
        <v>45199</v>
      </c>
      <c r="F4448" t="s">
        <v>1961</v>
      </c>
      <c r="G4448" t="s">
        <v>2938</v>
      </c>
      <c r="H4448">
        <v>1400</v>
      </c>
      <c r="I4448" t="s">
        <v>2773</v>
      </c>
      <c r="J4448">
        <v>160101</v>
      </c>
      <c r="K4448" t="s">
        <v>2149</v>
      </c>
      <c r="L4448">
        <v>7013446.2000000002</v>
      </c>
      <c r="M4448">
        <v>113295783.59</v>
      </c>
      <c r="N4448">
        <v>120309229.79000001</v>
      </c>
      <c r="O4448">
        <v>0</v>
      </c>
      <c r="P4448" t="s">
        <v>607</v>
      </c>
      <c r="Q4448">
        <v>0</v>
      </c>
      <c r="R4448">
        <v>0</v>
      </c>
      <c r="S4448">
        <v>0</v>
      </c>
      <c r="T4448" t="s">
        <v>6</v>
      </c>
      <c r="U4448" s="221">
        <f t="shared" si="139"/>
        <v>-0.70134462000000031</v>
      </c>
    </row>
    <row r="4449" spans="1:21" hidden="1">
      <c r="A4449" s="55" t="str">
        <f t="shared" si="138"/>
        <v>Y0EB0</v>
      </c>
      <c r="B4449" s="55">
        <f>VLOOKUP(J4449,'Mapping-CITI'!A:E,5,0)</f>
        <v>0</v>
      </c>
      <c r="D4449" s="42">
        <v>45016</v>
      </c>
      <c r="E4449" s="42">
        <v>45199</v>
      </c>
      <c r="F4449" t="s">
        <v>1961</v>
      </c>
      <c r="G4449" t="s">
        <v>2938</v>
      </c>
      <c r="H4449">
        <v>1400</v>
      </c>
      <c r="I4449" t="s">
        <v>2773</v>
      </c>
      <c r="J4449">
        <v>160118</v>
      </c>
      <c r="K4449" t="s">
        <v>2152</v>
      </c>
      <c r="L4449">
        <v>0</v>
      </c>
      <c r="M4449">
        <v>7762991019.46</v>
      </c>
      <c r="N4449">
        <v>7762991019.46</v>
      </c>
      <c r="O4449">
        <v>0</v>
      </c>
      <c r="P4449" t="s">
        <v>607</v>
      </c>
      <c r="Q4449">
        <v>0</v>
      </c>
      <c r="R4449">
        <v>0</v>
      </c>
      <c r="S4449">
        <v>0</v>
      </c>
      <c r="T4449" t="s">
        <v>6</v>
      </c>
      <c r="U4449" s="221">
        <f t="shared" si="139"/>
        <v>0</v>
      </c>
    </row>
    <row r="4450" spans="1:21" hidden="1">
      <c r="A4450" s="55" t="str">
        <f t="shared" si="138"/>
        <v>Y0EB0</v>
      </c>
      <c r="B4450" s="55">
        <f>VLOOKUP(J4450,'Mapping-CITI'!A:E,5,0)</f>
        <v>0</v>
      </c>
      <c r="D4450" s="42">
        <v>45016</v>
      </c>
      <c r="E4450" s="42">
        <v>45199</v>
      </c>
      <c r="F4450" t="s">
        <v>1961</v>
      </c>
      <c r="G4450" t="s">
        <v>2938</v>
      </c>
      <c r="H4450">
        <v>1400</v>
      </c>
      <c r="I4450" t="s">
        <v>2773</v>
      </c>
      <c r="J4450">
        <v>160123</v>
      </c>
      <c r="K4450" t="s">
        <v>2156</v>
      </c>
      <c r="L4450">
        <v>0</v>
      </c>
      <c r="M4450">
        <v>195139186.11000001</v>
      </c>
      <c r="N4450">
        <v>195139186.11000001</v>
      </c>
      <c r="O4450">
        <v>0</v>
      </c>
      <c r="P4450" t="s">
        <v>607</v>
      </c>
      <c r="Q4450">
        <v>0</v>
      </c>
      <c r="R4450">
        <v>0</v>
      </c>
      <c r="S4450">
        <v>0</v>
      </c>
      <c r="T4450" t="s">
        <v>6</v>
      </c>
      <c r="U4450" s="221">
        <f t="shared" si="139"/>
        <v>0</v>
      </c>
    </row>
    <row r="4451" spans="1:21" hidden="1">
      <c r="A4451" s="55" t="str">
        <f t="shared" si="138"/>
        <v>Y0EB0</v>
      </c>
      <c r="B4451" s="55">
        <f>VLOOKUP(J4451,'Mapping-CITI'!A:E,5,0)</f>
        <v>0</v>
      </c>
      <c r="D4451" s="42">
        <v>45016</v>
      </c>
      <c r="E4451" s="42">
        <v>45199</v>
      </c>
      <c r="F4451" t="s">
        <v>1961</v>
      </c>
      <c r="G4451" t="s">
        <v>2938</v>
      </c>
      <c r="H4451">
        <v>1400</v>
      </c>
      <c r="I4451" t="s">
        <v>2773</v>
      </c>
      <c r="J4451">
        <v>160126</v>
      </c>
      <c r="K4451" t="s">
        <v>2728</v>
      </c>
      <c r="L4451">
        <v>348.32</v>
      </c>
      <c r="M4451">
        <v>0</v>
      </c>
      <c r="N4451">
        <v>0</v>
      </c>
      <c r="O4451">
        <v>348.32</v>
      </c>
      <c r="P4451" t="s">
        <v>607</v>
      </c>
      <c r="Q4451">
        <v>348.32</v>
      </c>
      <c r="R4451">
        <v>0</v>
      </c>
      <c r="S4451">
        <v>0</v>
      </c>
      <c r="T4451" t="s">
        <v>6</v>
      </c>
      <c r="U4451" s="221">
        <f t="shared" si="139"/>
        <v>0</v>
      </c>
    </row>
    <row r="4452" spans="1:21" hidden="1">
      <c r="A4452" s="55" t="str">
        <f t="shared" si="138"/>
        <v>Y0EB0</v>
      </c>
      <c r="B4452" s="55">
        <f>VLOOKUP(J4452,'Mapping-CITI'!A:E,5,0)</f>
        <v>0</v>
      </c>
      <c r="D4452" s="42">
        <v>45016</v>
      </c>
      <c r="E4452" s="42">
        <v>45199</v>
      </c>
      <c r="F4452" t="s">
        <v>1961</v>
      </c>
      <c r="G4452" t="s">
        <v>2938</v>
      </c>
      <c r="H4452">
        <v>1600</v>
      </c>
      <c r="I4452" t="s">
        <v>2789</v>
      </c>
      <c r="J4452">
        <v>160202</v>
      </c>
      <c r="K4452" t="s">
        <v>2158</v>
      </c>
      <c r="L4452">
        <v>0</v>
      </c>
      <c r="M4452">
        <v>35972164.890000001</v>
      </c>
      <c r="N4452">
        <v>35972164.890000001</v>
      </c>
      <c r="O4452">
        <v>0</v>
      </c>
      <c r="P4452" t="s">
        <v>607</v>
      </c>
      <c r="Q4452">
        <v>0</v>
      </c>
      <c r="R4452">
        <v>0</v>
      </c>
      <c r="S4452">
        <v>0</v>
      </c>
      <c r="T4452" t="s">
        <v>6</v>
      </c>
      <c r="U4452" s="221">
        <f t="shared" si="139"/>
        <v>0</v>
      </c>
    </row>
    <row r="4453" spans="1:21" hidden="1">
      <c r="A4453" s="55" t="str">
        <f t="shared" si="138"/>
        <v>Y0EB0</v>
      </c>
      <c r="B4453" s="55">
        <f>VLOOKUP(J4453,'Mapping-CITI'!A:E,5,0)</f>
        <v>0</v>
      </c>
      <c r="D4453" s="42">
        <v>45016</v>
      </c>
      <c r="E4453" s="42">
        <v>45199</v>
      </c>
      <c r="F4453" t="s">
        <v>1961</v>
      </c>
      <c r="G4453" t="s">
        <v>2938</v>
      </c>
      <c r="H4453">
        <v>1600</v>
      </c>
      <c r="I4453" t="s">
        <v>2789</v>
      </c>
      <c r="J4453">
        <v>160206</v>
      </c>
      <c r="K4453" t="s">
        <v>2159</v>
      </c>
      <c r="L4453">
        <v>0.18</v>
      </c>
      <c r="M4453">
        <v>17121940.129999999</v>
      </c>
      <c r="N4453">
        <v>17121940.129999999</v>
      </c>
      <c r="O4453">
        <v>0.18</v>
      </c>
      <c r="P4453" t="s">
        <v>607</v>
      </c>
      <c r="Q4453">
        <v>0.18</v>
      </c>
      <c r="R4453">
        <v>437339.14</v>
      </c>
      <c r="S4453">
        <v>17121940.129999999</v>
      </c>
      <c r="T4453" t="s">
        <v>6</v>
      </c>
      <c r="U4453" s="221">
        <f t="shared" si="139"/>
        <v>0</v>
      </c>
    </row>
    <row r="4454" spans="1:21" hidden="1">
      <c r="A4454" s="55" t="str">
        <f t="shared" si="138"/>
        <v>Y0EB0</v>
      </c>
      <c r="B4454" s="55">
        <f>VLOOKUP(J4454,'Mapping-CITI'!A:E,5,0)</f>
        <v>0</v>
      </c>
      <c r="D4454" s="42">
        <v>45016</v>
      </c>
      <c r="E4454" s="42">
        <v>45199</v>
      </c>
      <c r="F4454" t="s">
        <v>1961</v>
      </c>
      <c r="G4454" t="s">
        <v>2938</v>
      </c>
      <c r="H4454">
        <v>1600</v>
      </c>
      <c r="I4454" t="s">
        <v>2789</v>
      </c>
      <c r="J4454">
        <v>160207</v>
      </c>
      <c r="K4454" t="s">
        <v>2160</v>
      </c>
      <c r="L4454">
        <v>0.39</v>
      </c>
      <c r="M4454">
        <v>15330913</v>
      </c>
      <c r="N4454">
        <v>15303413.390000001</v>
      </c>
      <c r="O4454">
        <v>27500</v>
      </c>
      <c r="P4454" t="s">
        <v>607</v>
      </c>
      <c r="Q4454">
        <v>27500</v>
      </c>
      <c r="R4454">
        <v>25000</v>
      </c>
      <c r="S4454">
        <v>15172413.390000001</v>
      </c>
      <c r="T4454" t="s">
        <v>6</v>
      </c>
      <c r="U4454" s="221">
        <f t="shared" si="139"/>
        <v>2.7499609999999406E-3</v>
      </c>
    </row>
    <row r="4455" spans="1:21" hidden="1">
      <c r="A4455" s="55" t="str">
        <f t="shared" si="138"/>
        <v>Y0EB0</v>
      </c>
      <c r="B4455" s="55">
        <f>VLOOKUP(J4455,'Mapping-CITI'!A:E,5,0)</f>
        <v>0</v>
      </c>
      <c r="D4455" s="42">
        <v>45016</v>
      </c>
      <c r="E4455" s="42">
        <v>45199</v>
      </c>
      <c r="F4455" t="s">
        <v>1961</v>
      </c>
      <c r="G4455" t="s">
        <v>2938</v>
      </c>
      <c r="H4455">
        <v>1230</v>
      </c>
      <c r="I4455" t="s">
        <v>2772</v>
      </c>
      <c r="J4455">
        <v>170101</v>
      </c>
      <c r="K4455" t="s">
        <v>2163</v>
      </c>
      <c r="L4455">
        <v>61120698.93</v>
      </c>
      <c r="M4455">
        <v>19798972.829999998</v>
      </c>
      <c r="N4455">
        <v>0</v>
      </c>
      <c r="O4455">
        <v>80919671.760000005</v>
      </c>
      <c r="P4455" t="s">
        <v>607</v>
      </c>
      <c r="Q4455">
        <v>80919671.760000005</v>
      </c>
      <c r="R4455">
        <v>0</v>
      </c>
      <c r="S4455">
        <v>0</v>
      </c>
      <c r="T4455" t="s">
        <v>6</v>
      </c>
      <c r="U4455" s="221">
        <f t="shared" si="139"/>
        <v>1.9798972829999999</v>
      </c>
    </row>
    <row r="4456" spans="1:21" hidden="1">
      <c r="A4456" s="55" t="str">
        <f t="shared" si="138"/>
        <v>Y0EB0</v>
      </c>
      <c r="B4456" s="55">
        <f>VLOOKUP(J4456,'Mapping-CITI'!A:E,5,0)</f>
        <v>0</v>
      </c>
      <c r="D4456" s="42">
        <v>45016</v>
      </c>
      <c r="E4456" s="42">
        <v>45199</v>
      </c>
      <c r="F4456" t="s">
        <v>1961</v>
      </c>
      <c r="G4456" t="s">
        <v>2938</v>
      </c>
      <c r="H4456">
        <v>1230</v>
      </c>
      <c r="I4456" t="s">
        <v>2772</v>
      </c>
      <c r="J4456">
        <v>170123</v>
      </c>
      <c r="K4456" t="s">
        <v>2167</v>
      </c>
      <c r="L4456">
        <v>105305</v>
      </c>
      <c r="M4456">
        <v>-27399</v>
      </c>
      <c r="N4456">
        <v>0</v>
      </c>
      <c r="O4456">
        <v>77906</v>
      </c>
      <c r="P4456" t="s">
        <v>607</v>
      </c>
      <c r="Q4456">
        <v>77906</v>
      </c>
      <c r="R4456">
        <v>0</v>
      </c>
      <c r="S4456">
        <v>0</v>
      </c>
      <c r="T4456" t="s">
        <v>6</v>
      </c>
      <c r="U4456" s="221">
        <f t="shared" si="139"/>
        <v>-2.7399E-3</v>
      </c>
    </row>
    <row r="4457" spans="1:21" hidden="1">
      <c r="A4457" s="55" t="str">
        <f t="shared" si="138"/>
        <v>Y0EB0</v>
      </c>
      <c r="B4457" s="55">
        <f>VLOOKUP(J4457,'Mapping-CITI'!A:E,5,0)</f>
        <v>0</v>
      </c>
      <c r="D4457" s="42">
        <v>45016</v>
      </c>
      <c r="E4457" s="42">
        <v>45199</v>
      </c>
      <c r="F4457" t="s">
        <v>1961</v>
      </c>
      <c r="G4457" t="s">
        <v>2938</v>
      </c>
      <c r="H4457">
        <v>1230</v>
      </c>
      <c r="I4457" t="s">
        <v>2772</v>
      </c>
      <c r="J4457">
        <v>170129</v>
      </c>
      <c r="K4457" t="s">
        <v>2170</v>
      </c>
      <c r="L4457">
        <v>-4846880.45</v>
      </c>
      <c r="M4457">
        <v>0</v>
      </c>
      <c r="N4457">
        <v>-431304.33</v>
      </c>
      <c r="O4457">
        <v>-4415576.12</v>
      </c>
      <c r="P4457" t="s">
        <v>607</v>
      </c>
      <c r="Q4457">
        <v>-4415576.12</v>
      </c>
      <c r="R4457">
        <v>0</v>
      </c>
      <c r="S4457">
        <v>0</v>
      </c>
      <c r="T4457" t="s">
        <v>6</v>
      </c>
      <c r="U4457" s="221">
        <f t="shared" si="139"/>
        <v>4.3130433000000003E-2</v>
      </c>
    </row>
    <row r="4458" spans="1:21" hidden="1">
      <c r="A4458" s="55" t="str">
        <f t="shared" si="138"/>
        <v>Y0EB1.2</v>
      </c>
      <c r="B4458" s="55">
        <f>VLOOKUP(J4458,'Mapping-CITI'!A:E,5,0)</f>
        <v>1.2</v>
      </c>
      <c r="D4458" s="42">
        <v>45016</v>
      </c>
      <c r="E4458" s="42">
        <v>45199</v>
      </c>
      <c r="F4458" t="s">
        <v>1961</v>
      </c>
      <c r="G4458" t="s">
        <v>2938</v>
      </c>
      <c r="H4458">
        <v>2110</v>
      </c>
      <c r="I4458" t="s">
        <v>2790</v>
      </c>
      <c r="J4458">
        <v>201171</v>
      </c>
      <c r="K4458" t="s">
        <v>2177</v>
      </c>
      <c r="L4458">
        <v>-112452436.3</v>
      </c>
      <c r="M4458">
        <v>12093732.970000001</v>
      </c>
      <c r="N4458">
        <v>5544169.46</v>
      </c>
      <c r="O4458">
        <v>-105902872.79000001</v>
      </c>
      <c r="P4458" t="s">
        <v>607</v>
      </c>
      <c r="Q4458" s="191">
        <v>-105902872.79000001</v>
      </c>
      <c r="R4458">
        <v>0</v>
      </c>
      <c r="S4458">
        <v>0</v>
      </c>
      <c r="T4458" t="s">
        <v>6</v>
      </c>
      <c r="U4458" s="221">
        <f t="shared" si="139"/>
        <v>0.65495635100000005</v>
      </c>
    </row>
    <row r="4459" spans="1:21" hidden="1">
      <c r="A4459" s="55" t="str">
        <f t="shared" si="138"/>
        <v>Y0EB1.2</v>
      </c>
      <c r="B4459" s="55">
        <f>VLOOKUP(J4459,'Mapping-CITI'!A:E,5,0)</f>
        <v>1.2</v>
      </c>
      <c r="D4459" s="42">
        <v>45016</v>
      </c>
      <c r="E4459" s="42">
        <v>45199</v>
      </c>
      <c r="F4459" t="s">
        <v>1961</v>
      </c>
      <c r="G4459" t="s">
        <v>2938</v>
      </c>
      <c r="H4459">
        <v>2110</v>
      </c>
      <c r="I4459" t="s">
        <v>2790</v>
      </c>
      <c r="J4459">
        <v>201181</v>
      </c>
      <c r="K4459" t="s">
        <v>2181</v>
      </c>
      <c r="L4459">
        <v>-164416021.25999999</v>
      </c>
      <c r="M4459">
        <v>20287293.350000001</v>
      </c>
      <c r="N4459">
        <v>4365203.71</v>
      </c>
      <c r="O4459">
        <v>-148493931.62</v>
      </c>
      <c r="P4459" t="s">
        <v>607</v>
      </c>
      <c r="Q4459" s="191">
        <v>-148493931.62</v>
      </c>
      <c r="R4459">
        <v>0</v>
      </c>
      <c r="S4459">
        <v>0</v>
      </c>
      <c r="T4459" t="s">
        <v>6</v>
      </c>
      <c r="U4459" s="221">
        <f t="shared" si="139"/>
        <v>1.5922089640000001</v>
      </c>
    </row>
    <row r="4460" spans="1:21" hidden="1">
      <c r="A4460" s="55" t="str">
        <f t="shared" si="138"/>
        <v>Y0EB0</v>
      </c>
      <c r="B4460" s="55">
        <f>VLOOKUP(J4460,'Mapping-CITI'!A:E,5,0)</f>
        <v>0</v>
      </c>
      <c r="D4460" s="42">
        <v>45016</v>
      </c>
      <c r="E4460" s="42">
        <v>45199</v>
      </c>
      <c r="F4460" t="s">
        <v>1961</v>
      </c>
      <c r="G4460" t="s">
        <v>2938</v>
      </c>
      <c r="H4460">
        <v>2110</v>
      </c>
      <c r="I4460" t="s">
        <v>2790</v>
      </c>
      <c r="J4460">
        <v>201187</v>
      </c>
      <c r="K4460" t="s">
        <v>2184</v>
      </c>
      <c r="L4460">
        <v>-21282963.850000001</v>
      </c>
      <c r="M4460">
        <v>94410911.870000005</v>
      </c>
      <c r="N4460">
        <v>87188274.870000005</v>
      </c>
      <c r="O4460">
        <v>-14060326.85</v>
      </c>
      <c r="P4460" t="s">
        <v>607</v>
      </c>
      <c r="Q4460">
        <v>-14060326.85</v>
      </c>
      <c r="R4460">
        <v>0</v>
      </c>
      <c r="S4460">
        <v>0</v>
      </c>
      <c r="T4460" t="s">
        <v>6</v>
      </c>
      <c r="U4460" s="221">
        <f t="shared" si="139"/>
        <v>0.72226369999999995</v>
      </c>
    </row>
    <row r="4461" spans="1:21" hidden="1">
      <c r="A4461" s="55" t="str">
        <f t="shared" si="138"/>
        <v>Y0EB0</v>
      </c>
      <c r="B4461" s="55">
        <f>VLOOKUP(J4461,'Mapping-CITI'!A:E,5,0)</f>
        <v>0</v>
      </c>
      <c r="D4461" s="42">
        <v>45016</v>
      </c>
      <c r="E4461" s="42">
        <v>45199</v>
      </c>
      <c r="F4461" t="s">
        <v>1961</v>
      </c>
      <c r="G4461" t="s">
        <v>2938</v>
      </c>
      <c r="H4461">
        <v>2110</v>
      </c>
      <c r="I4461" t="s">
        <v>2790</v>
      </c>
      <c r="J4461">
        <v>201193</v>
      </c>
      <c r="K4461" t="s">
        <v>2189</v>
      </c>
      <c r="L4461">
        <v>-16261552.619999999</v>
      </c>
      <c r="M4461">
        <v>3070674.62</v>
      </c>
      <c r="N4461">
        <v>1560614.32</v>
      </c>
      <c r="O4461">
        <v>-14751492.32</v>
      </c>
      <c r="P4461" t="s">
        <v>607</v>
      </c>
      <c r="Q4461">
        <v>-14751492.32</v>
      </c>
      <c r="R4461">
        <v>0</v>
      </c>
      <c r="S4461">
        <v>0</v>
      </c>
      <c r="T4461" t="s">
        <v>6</v>
      </c>
      <c r="U4461" s="221">
        <f t="shared" si="139"/>
        <v>0.15100603000000001</v>
      </c>
    </row>
    <row r="4462" spans="1:21" hidden="1">
      <c r="A4462" s="55" t="str">
        <f t="shared" si="138"/>
        <v>Y0EB1.2</v>
      </c>
      <c r="B4462" s="55">
        <f>VLOOKUP(J4462,'Mapping-CITI'!A:E,5,0)</f>
        <v>1.2</v>
      </c>
      <c r="D4462" s="42">
        <v>45016</v>
      </c>
      <c r="E4462" s="42">
        <v>45199</v>
      </c>
      <c r="F4462" t="s">
        <v>1961</v>
      </c>
      <c r="G4462" t="s">
        <v>2938</v>
      </c>
      <c r="H4462">
        <v>2110</v>
      </c>
      <c r="I4462" t="s">
        <v>2790</v>
      </c>
      <c r="J4462">
        <v>201194</v>
      </c>
      <c r="K4462" t="s">
        <v>2190</v>
      </c>
      <c r="L4462">
        <v>-97157002.819999993</v>
      </c>
      <c r="M4462">
        <v>19034444.260000002</v>
      </c>
      <c r="N4462">
        <v>327614.84000000003</v>
      </c>
      <c r="O4462">
        <v>-78450173.400000006</v>
      </c>
      <c r="P4462" t="s">
        <v>607</v>
      </c>
      <c r="Q4462" s="191">
        <v>-78450173.400000006</v>
      </c>
      <c r="R4462">
        <v>0</v>
      </c>
      <c r="S4462">
        <v>0</v>
      </c>
      <c r="T4462" t="s">
        <v>6</v>
      </c>
      <c r="U4462" s="221">
        <f t="shared" si="139"/>
        <v>1.8706829420000002</v>
      </c>
    </row>
    <row r="4463" spans="1:21" hidden="1">
      <c r="A4463" s="55" t="str">
        <f t="shared" si="138"/>
        <v>Y0EB0</v>
      </c>
      <c r="B4463" s="55">
        <f>VLOOKUP(J4463,'Mapping-CITI'!A:E,5,0)</f>
        <v>0</v>
      </c>
      <c r="D4463" s="42">
        <v>45016</v>
      </c>
      <c r="E4463" s="42">
        <v>45199</v>
      </c>
      <c r="F4463" t="s">
        <v>1961</v>
      </c>
      <c r="G4463" t="s">
        <v>2938</v>
      </c>
      <c r="H4463">
        <v>2110</v>
      </c>
      <c r="I4463" t="s">
        <v>2790</v>
      </c>
      <c r="J4463">
        <v>201196</v>
      </c>
      <c r="K4463" t="s">
        <v>2191</v>
      </c>
      <c r="L4463">
        <v>51543617.340000004</v>
      </c>
      <c r="M4463">
        <v>12693902.82</v>
      </c>
      <c r="N4463">
        <v>20575831.82</v>
      </c>
      <c r="O4463">
        <v>43661688.340000004</v>
      </c>
      <c r="P4463" t="s">
        <v>607</v>
      </c>
      <c r="Q4463">
        <v>43661688.340000004</v>
      </c>
      <c r="R4463">
        <v>0</v>
      </c>
      <c r="S4463">
        <v>0</v>
      </c>
      <c r="T4463" t="s">
        <v>6</v>
      </c>
      <c r="U4463" s="221">
        <f t="shared" si="139"/>
        <v>-0.78819289999999997</v>
      </c>
    </row>
    <row r="4464" spans="1:21" hidden="1">
      <c r="A4464" s="55" t="str">
        <f t="shared" si="138"/>
        <v>Y0EB0</v>
      </c>
      <c r="B4464" s="55">
        <f>VLOOKUP(J4464,'Mapping-CITI'!A:E,5,0)</f>
        <v>0</v>
      </c>
      <c r="D4464" s="42">
        <v>45016</v>
      </c>
      <c r="E4464" s="42">
        <v>45199</v>
      </c>
      <c r="F4464" t="s">
        <v>1961</v>
      </c>
      <c r="G4464" t="s">
        <v>2938</v>
      </c>
      <c r="H4464">
        <v>2110</v>
      </c>
      <c r="I4464" t="s">
        <v>2790</v>
      </c>
      <c r="J4464">
        <v>201351</v>
      </c>
      <c r="K4464" t="s">
        <v>2225</v>
      </c>
      <c r="L4464">
        <v>-8799296.2200000007</v>
      </c>
      <c r="M4464">
        <v>12434104.039999999</v>
      </c>
      <c r="N4464">
        <v>11841891.630000001</v>
      </c>
      <c r="O4464">
        <v>-8207083.8099999996</v>
      </c>
      <c r="P4464" t="s">
        <v>607</v>
      </c>
      <c r="Q4464">
        <v>-8207083.8099999996</v>
      </c>
      <c r="R4464">
        <v>0</v>
      </c>
      <c r="S4464">
        <v>0</v>
      </c>
      <c r="T4464" t="s">
        <v>6</v>
      </c>
      <c r="U4464" s="221">
        <f t="shared" si="139"/>
        <v>5.9221240999999827E-2</v>
      </c>
    </row>
    <row r="4465" spans="1:21" hidden="1">
      <c r="A4465" s="55" t="str">
        <f t="shared" si="138"/>
        <v>Y0EB0</v>
      </c>
      <c r="B4465" s="55">
        <f>VLOOKUP(J4465,'Mapping-CITI'!A:E,5,0)</f>
        <v>0</v>
      </c>
      <c r="D4465" s="42">
        <v>45016</v>
      </c>
      <c r="E4465" s="42">
        <v>45199</v>
      </c>
      <c r="F4465" t="s">
        <v>1961</v>
      </c>
      <c r="G4465" t="s">
        <v>2938</v>
      </c>
      <c r="H4465">
        <v>2110</v>
      </c>
      <c r="I4465" t="s">
        <v>2790</v>
      </c>
      <c r="J4465">
        <v>201352</v>
      </c>
      <c r="K4465" t="s">
        <v>2226</v>
      </c>
      <c r="L4465">
        <v>36439.269999999997</v>
      </c>
      <c r="M4465">
        <v>332030.83</v>
      </c>
      <c r="N4465">
        <v>302342.63</v>
      </c>
      <c r="O4465">
        <v>66127.47</v>
      </c>
      <c r="P4465" t="s">
        <v>607</v>
      </c>
      <c r="Q4465">
        <v>66127.47</v>
      </c>
      <c r="R4465">
        <v>0</v>
      </c>
      <c r="S4465">
        <v>0</v>
      </c>
      <c r="T4465" t="s">
        <v>6</v>
      </c>
      <c r="U4465" s="221">
        <f t="shared" si="139"/>
        <v>2.9688200000000014E-3</v>
      </c>
    </row>
    <row r="4466" spans="1:21" hidden="1">
      <c r="A4466" s="55" t="str">
        <f t="shared" si="138"/>
        <v>Y0EB0</v>
      </c>
      <c r="B4466" s="55">
        <f>VLOOKUP(J4466,'Mapping-CITI'!A:E,5,0)</f>
        <v>0</v>
      </c>
      <c r="D4466" s="42">
        <v>45016</v>
      </c>
      <c r="E4466" s="42">
        <v>45199</v>
      </c>
      <c r="F4466" t="s">
        <v>1961</v>
      </c>
      <c r="G4466" t="s">
        <v>2938</v>
      </c>
      <c r="H4466">
        <v>2110</v>
      </c>
      <c r="I4466" t="s">
        <v>2790</v>
      </c>
      <c r="J4466">
        <v>201353</v>
      </c>
      <c r="K4466" t="s">
        <v>2227</v>
      </c>
      <c r="L4466">
        <v>-167979.24</v>
      </c>
      <c r="M4466">
        <v>20583.11</v>
      </c>
      <c r="N4466">
        <v>75468.42</v>
      </c>
      <c r="O4466">
        <v>-222864.55</v>
      </c>
      <c r="P4466" t="s">
        <v>607</v>
      </c>
      <c r="Q4466">
        <v>-222864.55</v>
      </c>
      <c r="R4466">
        <v>0</v>
      </c>
      <c r="S4466">
        <v>0</v>
      </c>
      <c r="T4466" t="s">
        <v>6</v>
      </c>
      <c r="U4466" s="221">
        <f t="shared" si="139"/>
        <v>-5.4885309999999996E-3</v>
      </c>
    </row>
    <row r="4467" spans="1:21" hidden="1">
      <c r="A4467" s="55" t="str">
        <f t="shared" si="138"/>
        <v>Y0EB1.2</v>
      </c>
      <c r="B4467" s="55">
        <f>VLOOKUP(J4467,'Mapping-CITI'!A:E,5,0)</f>
        <v>1.2</v>
      </c>
      <c r="D4467" s="42">
        <v>45016</v>
      </c>
      <c r="E4467" s="42">
        <v>45199</v>
      </c>
      <c r="F4467" t="s">
        <v>1961</v>
      </c>
      <c r="G4467" t="s">
        <v>2938</v>
      </c>
      <c r="H4467">
        <v>2110</v>
      </c>
      <c r="I4467" t="s">
        <v>2790</v>
      </c>
      <c r="J4467">
        <v>201366</v>
      </c>
      <c r="K4467" t="s">
        <v>2233</v>
      </c>
      <c r="L4467">
        <v>-16233017.550000001</v>
      </c>
      <c r="M4467">
        <v>1871603.62</v>
      </c>
      <c r="N4467">
        <v>1236610.6499999999</v>
      </c>
      <c r="O4467">
        <v>-15598024.58</v>
      </c>
      <c r="P4467" t="s">
        <v>607</v>
      </c>
      <c r="Q4467" s="191">
        <v>-15598024.58</v>
      </c>
      <c r="R4467">
        <v>0</v>
      </c>
      <c r="S4467">
        <v>0</v>
      </c>
      <c r="T4467" t="s">
        <v>6</v>
      </c>
      <c r="U4467" s="221">
        <f t="shared" si="139"/>
        <v>6.3499297000000024E-2</v>
      </c>
    </row>
    <row r="4468" spans="1:21" hidden="1">
      <c r="A4468" s="55" t="str">
        <f t="shared" si="138"/>
        <v>Y0EB1.2</v>
      </c>
      <c r="B4468" s="55">
        <f>VLOOKUP(J4468,'Mapping-CITI'!A:E,5,0)</f>
        <v>1.2</v>
      </c>
      <c r="D4468" s="42">
        <v>45016</v>
      </c>
      <c r="E4468" s="42">
        <v>45199</v>
      </c>
      <c r="F4468" t="s">
        <v>1961</v>
      </c>
      <c r="G4468" t="s">
        <v>2938</v>
      </c>
      <c r="H4468">
        <v>2110</v>
      </c>
      <c r="I4468" t="s">
        <v>2790</v>
      </c>
      <c r="J4468">
        <v>201367</v>
      </c>
      <c r="K4468" t="s">
        <v>2234</v>
      </c>
      <c r="L4468">
        <v>-1702777.91</v>
      </c>
      <c r="M4468">
        <v>470776.27</v>
      </c>
      <c r="N4468">
        <v>76492.14</v>
      </c>
      <c r="O4468">
        <v>-1308493.78</v>
      </c>
      <c r="P4468" t="s">
        <v>607</v>
      </c>
      <c r="Q4468" s="191">
        <v>-1308493.78</v>
      </c>
      <c r="R4468">
        <v>0</v>
      </c>
      <c r="S4468">
        <v>0</v>
      </c>
      <c r="T4468" t="s">
        <v>6</v>
      </c>
      <c r="U4468" s="221">
        <f t="shared" si="139"/>
        <v>3.9428413000000002E-2</v>
      </c>
    </row>
    <row r="4469" spans="1:21" hidden="1">
      <c r="A4469" s="55" t="str">
        <f t="shared" si="138"/>
        <v>Y0EB1.2</v>
      </c>
      <c r="B4469" s="55">
        <f>VLOOKUP(J4469,'Mapping-CITI'!A:E,5,0)</f>
        <v>1.2</v>
      </c>
      <c r="D4469" s="42">
        <v>45016</v>
      </c>
      <c r="E4469" s="42">
        <v>45199</v>
      </c>
      <c r="F4469" t="s">
        <v>1961</v>
      </c>
      <c r="G4469" t="s">
        <v>2938</v>
      </c>
      <c r="H4469">
        <v>2110</v>
      </c>
      <c r="I4469" t="s">
        <v>2790</v>
      </c>
      <c r="J4469">
        <v>201368</v>
      </c>
      <c r="K4469" t="s">
        <v>2235</v>
      </c>
      <c r="L4469">
        <v>-599003.06000000006</v>
      </c>
      <c r="M4469">
        <v>37768.120000000003</v>
      </c>
      <c r="N4469">
        <v>185897.01</v>
      </c>
      <c r="O4469">
        <v>-747131.95</v>
      </c>
      <c r="P4469" t="s">
        <v>607</v>
      </c>
      <c r="Q4469" s="191">
        <v>-747131.95</v>
      </c>
      <c r="R4469">
        <v>0</v>
      </c>
      <c r="S4469">
        <v>0</v>
      </c>
      <c r="T4469" t="s">
        <v>6</v>
      </c>
      <c r="U4469" s="221">
        <f t="shared" si="139"/>
        <v>-1.4812889000000001E-2</v>
      </c>
    </row>
    <row r="4470" spans="1:21" hidden="1">
      <c r="A4470" s="55" t="str">
        <f t="shared" si="138"/>
        <v>Y0EB0</v>
      </c>
      <c r="B4470" s="55">
        <f>VLOOKUP(J4470,'Mapping-CITI'!A:E,5,0)</f>
        <v>0</v>
      </c>
      <c r="D4470" s="42">
        <v>45016</v>
      </c>
      <c r="E4470" s="42">
        <v>45199</v>
      </c>
      <c r="F4470" t="s">
        <v>1961</v>
      </c>
      <c r="G4470" t="s">
        <v>2938</v>
      </c>
      <c r="H4470">
        <v>2250</v>
      </c>
      <c r="I4470" t="s">
        <v>2774</v>
      </c>
      <c r="J4470">
        <v>210103</v>
      </c>
      <c r="K4470" t="s">
        <v>2240</v>
      </c>
      <c r="L4470">
        <v>0</v>
      </c>
      <c r="M4470">
        <v>1404.2</v>
      </c>
      <c r="N4470">
        <v>1404.2</v>
      </c>
      <c r="O4470">
        <v>0</v>
      </c>
      <c r="P4470" t="s">
        <v>607</v>
      </c>
      <c r="Q4470">
        <v>0</v>
      </c>
      <c r="R4470">
        <v>1404.2</v>
      </c>
      <c r="S4470">
        <v>1404.2</v>
      </c>
      <c r="T4470" t="s">
        <v>6</v>
      </c>
      <c r="U4470" s="221">
        <f t="shared" si="139"/>
        <v>0</v>
      </c>
    </row>
    <row r="4471" spans="1:21" hidden="1">
      <c r="A4471" s="55" t="str">
        <f t="shared" si="138"/>
        <v>Y0EB0</v>
      </c>
      <c r="B4471" s="55">
        <f>VLOOKUP(J4471,'Mapping-CITI'!A:E,5,0)</f>
        <v>0</v>
      </c>
      <c r="D4471" s="42">
        <v>45016</v>
      </c>
      <c r="E4471" s="42">
        <v>45199</v>
      </c>
      <c r="F4471" t="s">
        <v>1961</v>
      </c>
      <c r="G4471" t="s">
        <v>2938</v>
      </c>
      <c r="H4471">
        <v>2250</v>
      </c>
      <c r="I4471" t="s">
        <v>2774</v>
      </c>
      <c r="J4471">
        <v>210117</v>
      </c>
      <c r="K4471" t="s">
        <v>2242</v>
      </c>
      <c r="L4471">
        <v>-1021768.76</v>
      </c>
      <c r="M4471">
        <v>9514025.5299999993</v>
      </c>
      <c r="N4471">
        <v>9396032.8000000007</v>
      </c>
      <c r="O4471">
        <v>-903776.03</v>
      </c>
      <c r="P4471" t="s">
        <v>607</v>
      </c>
      <c r="Q4471">
        <v>-903776.03</v>
      </c>
      <c r="R4471">
        <v>9422706.1300000008</v>
      </c>
      <c r="S4471">
        <v>3600328.91</v>
      </c>
      <c r="T4471" t="s">
        <v>6</v>
      </c>
      <c r="U4471" s="221">
        <f t="shared" si="139"/>
        <v>1.1799272999999858E-2</v>
      </c>
    </row>
    <row r="4472" spans="1:21" hidden="1">
      <c r="A4472" s="55" t="str">
        <f t="shared" si="138"/>
        <v>Y0EB0</v>
      </c>
      <c r="B4472" s="55">
        <f>VLOOKUP(J4472,'Mapping-CITI'!A:E,5,0)</f>
        <v>0</v>
      </c>
      <c r="D4472" s="42">
        <v>45016</v>
      </c>
      <c r="E4472" s="42">
        <v>45199</v>
      </c>
      <c r="F4472" t="s">
        <v>1961</v>
      </c>
      <c r="G4472" t="s">
        <v>2938</v>
      </c>
      <c r="H4472">
        <v>2250</v>
      </c>
      <c r="I4472" t="s">
        <v>2774</v>
      </c>
      <c r="J4472">
        <v>210132</v>
      </c>
      <c r="K4472" t="s">
        <v>2244</v>
      </c>
      <c r="L4472">
        <v>330.02</v>
      </c>
      <c r="M4472">
        <v>0</v>
      </c>
      <c r="N4472">
        <v>330.02</v>
      </c>
      <c r="O4472">
        <v>0</v>
      </c>
      <c r="P4472" t="s">
        <v>607</v>
      </c>
      <c r="Q4472">
        <v>0</v>
      </c>
      <c r="R4472">
        <v>0</v>
      </c>
      <c r="S4472">
        <v>330.02</v>
      </c>
      <c r="T4472" t="s">
        <v>6</v>
      </c>
      <c r="U4472" s="221">
        <f t="shared" si="139"/>
        <v>-3.3002E-5</v>
      </c>
    </row>
    <row r="4473" spans="1:21" hidden="1">
      <c r="A4473" s="55" t="str">
        <f t="shared" si="138"/>
        <v>Y0EB0</v>
      </c>
      <c r="B4473" s="55">
        <f>VLOOKUP(J4473,'Mapping-CITI'!A:E,5,0)</f>
        <v>0</v>
      </c>
      <c r="D4473" s="42">
        <v>45016</v>
      </c>
      <c r="E4473" s="42">
        <v>45199</v>
      </c>
      <c r="F4473" t="s">
        <v>1961</v>
      </c>
      <c r="G4473" t="s">
        <v>2938</v>
      </c>
      <c r="H4473">
        <v>2250</v>
      </c>
      <c r="I4473" t="s">
        <v>2774</v>
      </c>
      <c r="J4473">
        <v>210138</v>
      </c>
      <c r="K4473" t="s">
        <v>2791</v>
      </c>
      <c r="L4473">
        <v>1157.8599999999999</v>
      </c>
      <c r="M4473">
        <v>12922.01</v>
      </c>
      <c r="N4473">
        <v>13331.42</v>
      </c>
      <c r="O4473">
        <v>748.45</v>
      </c>
      <c r="P4473" t="s">
        <v>607</v>
      </c>
      <c r="Q4473">
        <v>748.45</v>
      </c>
      <c r="R4473">
        <v>12922.01</v>
      </c>
      <c r="S4473">
        <v>13331.42</v>
      </c>
      <c r="T4473" t="s">
        <v>6</v>
      </c>
      <c r="U4473" s="221">
        <f t="shared" si="139"/>
        <v>-4.0940999999999986E-5</v>
      </c>
    </row>
    <row r="4474" spans="1:21" hidden="1">
      <c r="A4474" s="55" t="str">
        <f t="shared" si="138"/>
        <v>Y0EB0</v>
      </c>
      <c r="B4474" s="55">
        <f>VLOOKUP(J4474,'Mapping-CITI'!A:E,5,0)</f>
        <v>0</v>
      </c>
      <c r="D4474" s="42">
        <v>45016</v>
      </c>
      <c r="E4474" s="42">
        <v>45199</v>
      </c>
      <c r="F4474" t="s">
        <v>1961</v>
      </c>
      <c r="G4474" t="s">
        <v>2938</v>
      </c>
      <c r="H4474">
        <v>2250</v>
      </c>
      <c r="I4474" t="s">
        <v>2774</v>
      </c>
      <c r="J4474">
        <v>210140</v>
      </c>
      <c r="K4474" t="s">
        <v>2245</v>
      </c>
      <c r="L4474">
        <v>10507.8</v>
      </c>
      <c r="M4474">
        <v>73591.899999999994</v>
      </c>
      <c r="N4474">
        <v>52445.95</v>
      </c>
      <c r="O4474">
        <v>31653.75</v>
      </c>
      <c r="P4474" t="s">
        <v>607</v>
      </c>
      <c r="Q4474">
        <v>31653.75</v>
      </c>
      <c r="R4474">
        <v>73591.899999999994</v>
      </c>
      <c r="S4474">
        <v>52445.95</v>
      </c>
      <c r="T4474" t="s">
        <v>6</v>
      </c>
      <c r="U4474" s="221">
        <f t="shared" si="139"/>
        <v>2.1145949999999995E-3</v>
      </c>
    </row>
    <row r="4475" spans="1:21" hidden="1">
      <c r="A4475" s="55" t="str">
        <f t="shared" si="138"/>
        <v>Y0EB0</v>
      </c>
      <c r="B4475" s="55">
        <f>VLOOKUP(J4475,'Mapping-CITI'!A:E,5,0)</f>
        <v>0</v>
      </c>
      <c r="D4475" s="42">
        <v>45016</v>
      </c>
      <c r="E4475" s="42">
        <v>45199</v>
      </c>
      <c r="F4475" t="s">
        <v>1961</v>
      </c>
      <c r="G4475" t="s">
        <v>2938</v>
      </c>
      <c r="H4475">
        <v>2250</v>
      </c>
      <c r="I4475" t="s">
        <v>2774</v>
      </c>
      <c r="J4475">
        <v>210149</v>
      </c>
      <c r="K4475" t="s">
        <v>2804</v>
      </c>
      <c r="L4475">
        <v>-68</v>
      </c>
      <c r="M4475">
        <v>0</v>
      </c>
      <c r="N4475">
        <v>0</v>
      </c>
      <c r="O4475">
        <v>-68</v>
      </c>
      <c r="P4475" t="s">
        <v>607</v>
      </c>
      <c r="Q4475">
        <v>-68</v>
      </c>
      <c r="R4475">
        <v>0</v>
      </c>
      <c r="S4475">
        <v>0</v>
      </c>
      <c r="T4475" t="s">
        <v>6</v>
      </c>
      <c r="U4475" s="221">
        <f t="shared" si="139"/>
        <v>0</v>
      </c>
    </row>
    <row r="4476" spans="1:21" hidden="1">
      <c r="A4476" s="55" t="str">
        <f t="shared" si="138"/>
        <v>Y0EB0</v>
      </c>
      <c r="B4476" s="55">
        <f>VLOOKUP(J4476,'Mapping-CITI'!A:E,5,0)</f>
        <v>0</v>
      </c>
      <c r="D4476" s="42">
        <v>45016</v>
      </c>
      <c r="E4476" s="42">
        <v>45199</v>
      </c>
      <c r="F4476" t="s">
        <v>1961</v>
      </c>
      <c r="G4476" t="s">
        <v>2938</v>
      </c>
      <c r="H4476">
        <v>2250</v>
      </c>
      <c r="I4476" t="s">
        <v>2774</v>
      </c>
      <c r="J4476">
        <v>210150</v>
      </c>
      <c r="K4476" t="s">
        <v>2792</v>
      </c>
      <c r="L4476">
        <v>-39814.94</v>
      </c>
      <c r="M4476">
        <v>0</v>
      </c>
      <c r="N4476">
        <v>0</v>
      </c>
      <c r="O4476">
        <v>-39814.94</v>
      </c>
      <c r="P4476" t="s">
        <v>607</v>
      </c>
      <c r="Q4476">
        <v>-39814.94</v>
      </c>
      <c r="R4476">
        <v>0</v>
      </c>
      <c r="S4476">
        <v>0</v>
      </c>
      <c r="T4476" t="s">
        <v>6</v>
      </c>
      <c r="U4476" s="221">
        <f t="shared" si="139"/>
        <v>0</v>
      </c>
    </row>
    <row r="4477" spans="1:21" hidden="1">
      <c r="A4477" s="55" t="str">
        <f t="shared" si="138"/>
        <v>Y0EB0</v>
      </c>
      <c r="B4477" s="55">
        <f>VLOOKUP(J4477,'Mapping-CITI'!A:E,5,0)</f>
        <v>0</v>
      </c>
      <c r="D4477" s="42">
        <v>45016</v>
      </c>
      <c r="E4477" s="42">
        <v>45199</v>
      </c>
      <c r="F4477" t="s">
        <v>1961</v>
      </c>
      <c r="G4477" t="s">
        <v>2938</v>
      </c>
      <c r="H4477">
        <v>2250</v>
      </c>
      <c r="I4477" t="s">
        <v>2774</v>
      </c>
      <c r="J4477">
        <v>210210</v>
      </c>
      <c r="K4477" t="s">
        <v>2246</v>
      </c>
      <c r="L4477">
        <v>-6774790.2300000004</v>
      </c>
      <c r="M4477">
        <v>6770194.9699999997</v>
      </c>
      <c r="N4477">
        <v>6149494.1200000001</v>
      </c>
      <c r="O4477">
        <v>-6154089.3799999999</v>
      </c>
      <c r="P4477" t="s">
        <v>607</v>
      </c>
      <c r="Q4477">
        <v>-6154089.3799999999</v>
      </c>
      <c r="R4477">
        <v>6770194.9699999997</v>
      </c>
      <c r="S4477">
        <v>1801912.14</v>
      </c>
      <c r="T4477" t="s">
        <v>6</v>
      </c>
      <c r="U4477" s="221">
        <f t="shared" si="139"/>
        <v>6.2070084999999962E-2</v>
      </c>
    </row>
    <row r="4478" spans="1:21" hidden="1">
      <c r="A4478" s="55" t="str">
        <f t="shared" si="138"/>
        <v>Y0EB0</v>
      </c>
      <c r="B4478" s="55">
        <f>VLOOKUP(J4478,'Mapping-CITI'!A:E,5,0)</f>
        <v>0</v>
      </c>
      <c r="D4478" s="42">
        <v>45016</v>
      </c>
      <c r="E4478" s="42">
        <v>45199</v>
      </c>
      <c r="F4478" t="s">
        <v>1961</v>
      </c>
      <c r="G4478" t="s">
        <v>2938</v>
      </c>
      <c r="H4478">
        <v>2250</v>
      </c>
      <c r="I4478" t="s">
        <v>2774</v>
      </c>
      <c r="J4478">
        <v>210279</v>
      </c>
      <c r="K4478" t="s">
        <v>2793</v>
      </c>
      <c r="L4478">
        <v>12498.16</v>
      </c>
      <c r="M4478">
        <v>0</v>
      </c>
      <c r="N4478">
        <v>0</v>
      </c>
      <c r="O4478">
        <v>12498.16</v>
      </c>
      <c r="P4478" t="s">
        <v>607</v>
      </c>
      <c r="Q4478">
        <v>12498.16</v>
      </c>
      <c r="R4478">
        <v>0</v>
      </c>
      <c r="S4478">
        <v>0</v>
      </c>
      <c r="T4478" t="s">
        <v>6</v>
      </c>
      <c r="U4478" s="221">
        <f t="shared" si="139"/>
        <v>0</v>
      </c>
    </row>
    <row r="4479" spans="1:21" hidden="1">
      <c r="A4479" s="55" t="str">
        <f t="shared" si="138"/>
        <v>Y0EB0</v>
      </c>
      <c r="B4479" s="55">
        <f>VLOOKUP(J4479,'Mapping-CITI'!A:E,5,0)</f>
        <v>0</v>
      </c>
      <c r="D4479" s="42">
        <v>45016</v>
      </c>
      <c r="E4479" s="42">
        <v>45199</v>
      </c>
      <c r="F4479" t="s">
        <v>1961</v>
      </c>
      <c r="G4479" t="s">
        <v>2938</v>
      </c>
      <c r="H4479">
        <v>2250</v>
      </c>
      <c r="I4479" t="s">
        <v>2774</v>
      </c>
      <c r="J4479">
        <v>210367</v>
      </c>
      <c r="K4479" t="s">
        <v>2710</v>
      </c>
      <c r="L4479">
        <v>4951677.1100000003</v>
      </c>
      <c r="M4479">
        <v>0</v>
      </c>
      <c r="N4479">
        <v>0</v>
      </c>
      <c r="O4479">
        <v>4951677.1100000003</v>
      </c>
      <c r="P4479" t="s">
        <v>607</v>
      </c>
      <c r="Q4479">
        <v>4951677.1100000003</v>
      </c>
      <c r="R4479">
        <v>0</v>
      </c>
      <c r="S4479">
        <v>0</v>
      </c>
      <c r="T4479" t="s">
        <v>6</v>
      </c>
      <c r="U4479" s="221">
        <f t="shared" si="139"/>
        <v>0</v>
      </c>
    </row>
    <row r="4480" spans="1:21" hidden="1">
      <c r="A4480" s="55" t="str">
        <f t="shared" si="138"/>
        <v>Y0EBIgnore</v>
      </c>
      <c r="B4480" s="55" t="str">
        <f>VLOOKUP(J4480,'Mapping-CITI'!A:E,5,0)</f>
        <v>Ignore</v>
      </c>
      <c r="D4480" s="42">
        <v>45016</v>
      </c>
      <c r="E4480" s="42">
        <v>45199</v>
      </c>
      <c r="F4480" t="s">
        <v>1961</v>
      </c>
      <c r="G4480" t="s">
        <v>2938</v>
      </c>
      <c r="H4480">
        <v>2250</v>
      </c>
      <c r="I4480" t="s">
        <v>2774</v>
      </c>
      <c r="J4480">
        <v>210623</v>
      </c>
      <c r="K4480" t="s">
        <v>3434</v>
      </c>
      <c r="L4480">
        <v>-161.91</v>
      </c>
      <c r="M4480">
        <v>0</v>
      </c>
      <c r="N4480">
        <v>0</v>
      </c>
      <c r="O4480">
        <v>-161.91</v>
      </c>
      <c r="P4480" t="s">
        <v>607</v>
      </c>
      <c r="Q4480">
        <v>-161.91</v>
      </c>
      <c r="R4480">
        <v>0</v>
      </c>
      <c r="S4480">
        <v>0</v>
      </c>
      <c r="T4480" t="s">
        <v>6</v>
      </c>
      <c r="U4480" s="221">
        <f t="shared" si="139"/>
        <v>0</v>
      </c>
    </row>
    <row r="4481" spans="1:21" hidden="1">
      <c r="A4481" s="55" t="str">
        <f t="shared" si="138"/>
        <v>Y0EB0</v>
      </c>
      <c r="B4481" s="55">
        <f>VLOOKUP(J4481,'Mapping-CITI'!A:E,5,0)</f>
        <v>0</v>
      </c>
      <c r="D4481" s="42">
        <v>45016</v>
      </c>
      <c r="E4481" s="42">
        <v>45199</v>
      </c>
      <c r="F4481" t="s">
        <v>1961</v>
      </c>
      <c r="G4481" t="s">
        <v>2938</v>
      </c>
      <c r="H4481">
        <v>2250</v>
      </c>
      <c r="I4481" t="s">
        <v>2774</v>
      </c>
      <c r="J4481">
        <v>210667</v>
      </c>
      <c r="K4481" t="s">
        <v>2862</v>
      </c>
      <c r="L4481">
        <v>389.47</v>
      </c>
      <c r="M4481">
        <v>44</v>
      </c>
      <c r="N4481">
        <v>3949</v>
      </c>
      <c r="O4481">
        <v>-3515.53</v>
      </c>
      <c r="P4481" t="s">
        <v>607</v>
      </c>
      <c r="Q4481">
        <v>-3515.53</v>
      </c>
      <c r="R4481">
        <v>44</v>
      </c>
      <c r="S4481">
        <v>3949</v>
      </c>
      <c r="T4481" t="s">
        <v>6</v>
      </c>
      <c r="U4481" s="221">
        <f t="shared" si="139"/>
        <v>-3.9050000000000001E-4</v>
      </c>
    </row>
    <row r="4482" spans="1:21" hidden="1">
      <c r="A4482" s="55" t="str">
        <f t="shared" si="138"/>
        <v>Y0EB0</v>
      </c>
      <c r="B4482" s="55">
        <f>VLOOKUP(J4482,'Mapping-CITI'!A:E,5,0)</f>
        <v>0</v>
      </c>
      <c r="D4482" s="42">
        <v>45016</v>
      </c>
      <c r="E4482" s="42">
        <v>45199</v>
      </c>
      <c r="F4482" t="s">
        <v>1961</v>
      </c>
      <c r="G4482" t="s">
        <v>2938</v>
      </c>
      <c r="H4482">
        <v>2250</v>
      </c>
      <c r="I4482" t="s">
        <v>2774</v>
      </c>
      <c r="J4482">
        <v>210766</v>
      </c>
      <c r="K4482" t="s">
        <v>2748</v>
      </c>
      <c r="L4482">
        <v>9885.1299999999992</v>
      </c>
      <c r="M4482">
        <v>1347.65</v>
      </c>
      <c r="N4482">
        <v>1643.14</v>
      </c>
      <c r="O4482">
        <v>9589.64</v>
      </c>
      <c r="P4482" t="s">
        <v>607</v>
      </c>
      <c r="Q4482">
        <v>9589.64</v>
      </c>
      <c r="R4482">
        <v>1341.01</v>
      </c>
      <c r="S4482">
        <v>0</v>
      </c>
      <c r="T4482" t="s">
        <v>6</v>
      </c>
      <c r="U4482" s="221">
        <f t="shared" si="139"/>
        <v>-2.9549000000000001E-5</v>
      </c>
    </row>
    <row r="4483" spans="1:21" hidden="1">
      <c r="A4483" s="55" t="str">
        <f t="shared" ref="A4483:A4546" si="140">F4483&amp;B4483</f>
        <v>Y0EBIgnore</v>
      </c>
      <c r="B4483" s="55" t="str">
        <f>VLOOKUP(J4483,'Mapping-CITI'!A:E,5,0)</f>
        <v>Ignore</v>
      </c>
      <c r="D4483" s="42">
        <v>45016</v>
      </c>
      <c r="E4483" s="42">
        <v>45199</v>
      </c>
      <c r="F4483" t="s">
        <v>1961</v>
      </c>
      <c r="G4483" t="s">
        <v>2938</v>
      </c>
      <c r="H4483">
        <v>2250</v>
      </c>
      <c r="I4483" t="s">
        <v>2774</v>
      </c>
      <c r="J4483">
        <v>210852</v>
      </c>
      <c r="K4483" t="s">
        <v>3435</v>
      </c>
      <c r="L4483">
        <v>-11.8</v>
      </c>
      <c r="M4483">
        <v>0</v>
      </c>
      <c r="N4483">
        <v>0</v>
      </c>
      <c r="O4483">
        <v>-11.8</v>
      </c>
      <c r="P4483" t="s">
        <v>607</v>
      </c>
      <c r="Q4483">
        <v>-11.8</v>
      </c>
      <c r="R4483">
        <v>0</v>
      </c>
      <c r="S4483">
        <v>0</v>
      </c>
      <c r="T4483" t="s">
        <v>6</v>
      </c>
      <c r="U4483" s="221">
        <f t="shared" ref="U4483:U4546" si="141">(M4483-N4483)/10^7</f>
        <v>0</v>
      </c>
    </row>
    <row r="4484" spans="1:21" hidden="1">
      <c r="A4484" s="55" t="str">
        <f t="shared" si="140"/>
        <v>Y0EBIgnore</v>
      </c>
      <c r="B4484" s="55" t="str">
        <f>VLOOKUP(J4484,'Mapping-CITI'!A:E,5,0)</f>
        <v>Ignore</v>
      </c>
      <c r="D4484" s="42">
        <v>45016</v>
      </c>
      <c r="E4484" s="42">
        <v>45199</v>
      </c>
      <c r="F4484" t="s">
        <v>1961</v>
      </c>
      <c r="G4484" t="s">
        <v>2938</v>
      </c>
      <c r="H4484">
        <v>2250</v>
      </c>
      <c r="I4484" t="s">
        <v>2774</v>
      </c>
      <c r="J4484">
        <v>210854</v>
      </c>
      <c r="K4484" t="s">
        <v>3378</v>
      </c>
      <c r="L4484">
        <v>836.28</v>
      </c>
      <c r="M4484">
        <v>0</v>
      </c>
      <c r="N4484">
        <v>0</v>
      </c>
      <c r="O4484">
        <v>836.28</v>
      </c>
      <c r="P4484" t="s">
        <v>607</v>
      </c>
      <c r="Q4484">
        <v>836.28</v>
      </c>
      <c r="R4484">
        <v>0</v>
      </c>
      <c r="S4484">
        <v>0</v>
      </c>
      <c r="T4484" t="s">
        <v>6</v>
      </c>
      <c r="U4484" s="221">
        <f t="shared" si="141"/>
        <v>0</v>
      </c>
    </row>
    <row r="4485" spans="1:21" hidden="1">
      <c r="A4485" s="55" t="str">
        <f t="shared" si="140"/>
        <v>Y0EB0</v>
      </c>
      <c r="B4485" s="55">
        <f>VLOOKUP(J4485,'Mapping-CITI'!A:E,5,0)</f>
        <v>0</v>
      </c>
      <c r="D4485" s="42">
        <v>45016</v>
      </c>
      <c r="E4485" s="42">
        <v>45199</v>
      </c>
      <c r="F4485" t="s">
        <v>1961</v>
      </c>
      <c r="G4485" t="s">
        <v>2938</v>
      </c>
      <c r="H4485">
        <v>2250</v>
      </c>
      <c r="I4485" t="s">
        <v>2774</v>
      </c>
      <c r="J4485">
        <v>211103</v>
      </c>
      <c r="K4485" t="s">
        <v>2249</v>
      </c>
      <c r="L4485">
        <v>-765.93</v>
      </c>
      <c r="M4485">
        <v>6770.48</v>
      </c>
      <c r="N4485">
        <v>6214.32</v>
      </c>
      <c r="O4485">
        <v>-209.77</v>
      </c>
      <c r="P4485" t="s">
        <v>607</v>
      </c>
      <c r="Q4485">
        <v>-209.77</v>
      </c>
      <c r="R4485">
        <v>6770.48</v>
      </c>
      <c r="S4485">
        <v>7.4</v>
      </c>
      <c r="T4485" t="s">
        <v>6</v>
      </c>
      <c r="U4485" s="221">
        <f t="shared" si="141"/>
        <v>5.5615999999999984E-5</v>
      </c>
    </row>
    <row r="4486" spans="1:21" hidden="1">
      <c r="A4486" s="55" t="str">
        <f t="shared" si="140"/>
        <v>Y0EB0</v>
      </c>
      <c r="B4486" s="55">
        <f>VLOOKUP(J4486,'Mapping-CITI'!A:E,5,0)</f>
        <v>0</v>
      </c>
      <c r="D4486" s="42">
        <v>45016</v>
      </c>
      <c r="E4486" s="42">
        <v>45199</v>
      </c>
      <c r="F4486" t="s">
        <v>1961</v>
      </c>
      <c r="G4486" t="s">
        <v>2938</v>
      </c>
      <c r="H4486">
        <v>2250</v>
      </c>
      <c r="I4486" t="s">
        <v>2774</v>
      </c>
      <c r="J4486">
        <v>211106</v>
      </c>
      <c r="K4486" t="s">
        <v>2250</v>
      </c>
      <c r="L4486">
        <v>-3714.28</v>
      </c>
      <c r="M4486">
        <v>726694.86</v>
      </c>
      <c r="N4486">
        <v>836635.51</v>
      </c>
      <c r="O4486">
        <v>-113654.93</v>
      </c>
      <c r="P4486" t="s">
        <v>607</v>
      </c>
      <c r="Q4486">
        <v>-113654.93</v>
      </c>
      <c r="R4486">
        <v>726694.86</v>
      </c>
      <c r="S4486">
        <v>836635.51</v>
      </c>
      <c r="T4486" t="s">
        <v>6</v>
      </c>
      <c r="U4486" s="221">
        <f t="shared" si="141"/>
        <v>-1.0994065000000003E-2</v>
      </c>
    </row>
    <row r="4487" spans="1:21" hidden="1">
      <c r="A4487" s="55" t="str">
        <f t="shared" si="140"/>
        <v>Y0EB0</v>
      </c>
      <c r="B4487" s="55">
        <f>VLOOKUP(J4487,'Mapping-CITI'!A:E,5,0)</f>
        <v>0</v>
      </c>
      <c r="D4487" s="42">
        <v>45016</v>
      </c>
      <c r="E4487" s="42">
        <v>45199</v>
      </c>
      <c r="F4487" t="s">
        <v>1961</v>
      </c>
      <c r="G4487" t="s">
        <v>2938</v>
      </c>
      <c r="H4487">
        <v>2250</v>
      </c>
      <c r="I4487" t="s">
        <v>2774</v>
      </c>
      <c r="J4487">
        <v>211121</v>
      </c>
      <c r="K4487" t="s">
        <v>2252</v>
      </c>
      <c r="L4487">
        <v>-201634.89</v>
      </c>
      <c r="M4487">
        <v>454245</v>
      </c>
      <c r="N4487">
        <v>269462</v>
      </c>
      <c r="O4487">
        <v>-16851.89</v>
      </c>
      <c r="P4487" t="s">
        <v>607</v>
      </c>
      <c r="Q4487">
        <v>-16851.89</v>
      </c>
      <c r="R4487">
        <v>445804</v>
      </c>
      <c r="S4487">
        <v>0</v>
      </c>
      <c r="T4487" t="s">
        <v>6</v>
      </c>
      <c r="U4487" s="221">
        <f t="shared" si="141"/>
        <v>1.84783E-2</v>
      </c>
    </row>
    <row r="4488" spans="1:21" hidden="1">
      <c r="A4488" s="55" t="str">
        <f t="shared" si="140"/>
        <v>Y0EB0</v>
      </c>
      <c r="B4488" s="55">
        <f>VLOOKUP(J4488,'Mapping-CITI'!A:E,5,0)</f>
        <v>0</v>
      </c>
      <c r="D4488" s="42">
        <v>45016</v>
      </c>
      <c r="E4488" s="42">
        <v>45199</v>
      </c>
      <c r="F4488" t="s">
        <v>1961</v>
      </c>
      <c r="G4488" t="s">
        <v>2938</v>
      </c>
      <c r="H4488">
        <v>2220</v>
      </c>
      <c r="I4488" t="s">
        <v>2775</v>
      </c>
      <c r="J4488">
        <v>211126</v>
      </c>
      <c r="K4488" t="s">
        <v>2254</v>
      </c>
      <c r="L4488">
        <v>-823759.11</v>
      </c>
      <c r="M4488">
        <v>0</v>
      </c>
      <c r="N4488">
        <v>0</v>
      </c>
      <c r="O4488">
        <v>-823759.11</v>
      </c>
      <c r="P4488" t="s">
        <v>607</v>
      </c>
      <c r="Q4488">
        <v>-823759.11</v>
      </c>
      <c r="R4488">
        <v>0</v>
      </c>
      <c r="S4488">
        <v>0</v>
      </c>
      <c r="T4488" t="s">
        <v>6</v>
      </c>
      <c r="U4488" s="221">
        <f t="shared" si="141"/>
        <v>0</v>
      </c>
    </row>
    <row r="4489" spans="1:21" hidden="1">
      <c r="A4489" s="55" t="str">
        <f t="shared" si="140"/>
        <v>Y0EBIgnore</v>
      </c>
      <c r="B4489" s="55" t="str">
        <f>VLOOKUP(J4489,'Mapping-CITI'!A:E,5,0)</f>
        <v>Ignore</v>
      </c>
      <c r="D4489" s="42">
        <v>45016</v>
      </c>
      <c r="E4489" s="42">
        <v>45199</v>
      </c>
      <c r="F4489" t="s">
        <v>1961</v>
      </c>
      <c r="G4489" t="s">
        <v>2938</v>
      </c>
      <c r="H4489">
        <v>2250</v>
      </c>
      <c r="I4489" t="s">
        <v>2774</v>
      </c>
      <c r="J4489">
        <v>211140</v>
      </c>
      <c r="K4489" t="s">
        <v>3389</v>
      </c>
      <c r="L4489">
        <v>-1223.94</v>
      </c>
      <c r="M4489">
        <v>1223.94</v>
      </c>
      <c r="N4489">
        <v>0</v>
      </c>
      <c r="O4489">
        <v>0</v>
      </c>
      <c r="P4489" t="s">
        <v>607</v>
      </c>
      <c r="Q4489">
        <v>0</v>
      </c>
      <c r="R4489">
        <v>1223.94</v>
      </c>
      <c r="S4489">
        <v>0</v>
      </c>
      <c r="T4489" t="s">
        <v>6</v>
      </c>
      <c r="U4489" s="221">
        <f t="shared" si="141"/>
        <v>1.2239400000000001E-4</v>
      </c>
    </row>
    <row r="4490" spans="1:21" hidden="1">
      <c r="A4490" s="55" t="str">
        <f t="shared" si="140"/>
        <v>Y0EB0</v>
      </c>
      <c r="B4490" s="55">
        <f>VLOOKUP(J4490,'Mapping-CITI'!A:E,5,0)</f>
        <v>0</v>
      </c>
      <c r="D4490" s="42">
        <v>45016</v>
      </c>
      <c r="E4490" s="42">
        <v>45199</v>
      </c>
      <c r="F4490" t="s">
        <v>1961</v>
      </c>
      <c r="G4490" t="s">
        <v>2938</v>
      </c>
      <c r="H4490">
        <v>2250</v>
      </c>
      <c r="I4490" t="s">
        <v>2774</v>
      </c>
      <c r="J4490">
        <v>211146</v>
      </c>
      <c r="K4490" t="s">
        <v>2749</v>
      </c>
      <c r="L4490">
        <v>-821303</v>
      </c>
      <c r="M4490">
        <v>1161720</v>
      </c>
      <c r="N4490">
        <v>1112179</v>
      </c>
      <c r="O4490">
        <v>-771762</v>
      </c>
      <c r="P4490" t="s">
        <v>607</v>
      </c>
      <c r="Q4490">
        <v>-771762</v>
      </c>
      <c r="R4490">
        <v>1161720</v>
      </c>
      <c r="S4490">
        <v>1112179</v>
      </c>
      <c r="T4490" t="s">
        <v>6</v>
      </c>
      <c r="U4490" s="221">
        <f t="shared" si="141"/>
        <v>4.9541000000000003E-3</v>
      </c>
    </row>
    <row r="4491" spans="1:21" hidden="1">
      <c r="A4491" s="55" t="str">
        <f t="shared" si="140"/>
        <v>Y0EB0</v>
      </c>
      <c r="B4491" s="55">
        <f>VLOOKUP(J4491,'Mapping-CITI'!A:E,5,0)</f>
        <v>0</v>
      </c>
      <c r="D4491" s="42">
        <v>45016</v>
      </c>
      <c r="E4491" s="42">
        <v>45199</v>
      </c>
      <c r="F4491" t="s">
        <v>1961</v>
      </c>
      <c r="G4491" t="s">
        <v>2938</v>
      </c>
      <c r="H4491">
        <v>2250</v>
      </c>
      <c r="I4491" t="s">
        <v>2774</v>
      </c>
      <c r="J4491">
        <v>211172</v>
      </c>
      <c r="K4491" t="s">
        <v>2262</v>
      </c>
      <c r="L4491">
        <v>-397725.07</v>
      </c>
      <c r="M4491">
        <v>622601.68000000005</v>
      </c>
      <c r="N4491">
        <v>753757.92</v>
      </c>
      <c r="O4491">
        <v>-528881.31000000006</v>
      </c>
      <c r="P4491" t="s">
        <v>607</v>
      </c>
      <c r="Q4491">
        <v>-528881.31000000006</v>
      </c>
      <c r="R4491">
        <v>622906.30000000005</v>
      </c>
      <c r="S4491">
        <v>13067.19</v>
      </c>
      <c r="T4491" t="s">
        <v>6</v>
      </c>
      <c r="U4491" s="221">
        <f t="shared" si="141"/>
        <v>-1.3115623999999999E-2</v>
      </c>
    </row>
    <row r="4492" spans="1:21" hidden="1">
      <c r="A4492" s="55" t="str">
        <f t="shared" si="140"/>
        <v>Y0EBIgnore</v>
      </c>
      <c r="B4492" s="55" t="str">
        <f>VLOOKUP(J4492,'Mapping-CITI'!A:E,5,0)</f>
        <v>Ignore</v>
      </c>
      <c r="D4492" s="42">
        <v>45016</v>
      </c>
      <c r="E4492" s="42">
        <v>45199</v>
      </c>
      <c r="F4492" t="s">
        <v>1961</v>
      </c>
      <c r="G4492" t="s">
        <v>2938</v>
      </c>
      <c r="H4492">
        <v>2250</v>
      </c>
      <c r="I4492" t="s">
        <v>2774</v>
      </c>
      <c r="J4492">
        <v>211211</v>
      </c>
      <c r="K4492" t="s">
        <v>3390</v>
      </c>
      <c r="L4492">
        <v>2789.05</v>
      </c>
      <c r="M4492">
        <v>0</v>
      </c>
      <c r="N4492">
        <v>0</v>
      </c>
      <c r="O4492">
        <v>2789.05</v>
      </c>
      <c r="P4492" t="s">
        <v>607</v>
      </c>
      <c r="Q4492">
        <v>2789.05</v>
      </c>
      <c r="R4492">
        <v>0</v>
      </c>
      <c r="S4492">
        <v>0</v>
      </c>
      <c r="T4492" t="s">
        <v>6</v>
      </c>
      <c r="U4492" s="221">
        <f t="shared" si="141"/>
        <v>0</v>
      </c>
    </row>
    <row r="4493" spans="1:21" hidden="1">
      <c r="A4493" s="55" t="str">
        <f t="shared" si="140"/>
        <v>Y0EB0</v>
      </c>
      <c r="B4493" s="55">
        <f>VLOOKUP(J4493,'Mapping-CITI'!A:E,5,0)</f>
        <v>0</v>
      </c>
      <c r="D4493" s="42">
        <v>45016</v>
      </c>
      <c r="E4493" s="42">
        <v>45199</v>
      </c>
      <c r="F4493" t="s">
        <v>1961</v>
      </c>
      <c r="G4493" t="s">
        <v>2938</v>
      </c>
      <c r="H4493">
        <v>2250</v>
      </c>
      <c r="I4493" t="s">
        <v>2774</v>
      </c>
      <c r="J4493">
        <v>211632</v>
      </c>
      <c r="K4493" t="s">
        <v>2543</v>
      </c>
      <c r="L4493">
        <v>66784.960000000006</v>
      </c>
      <c r="M4493">
        <v>50523.83</v>
      </c>
      <c r="N4493">
        <v>72937.97</v>
      </c>
      <c r="O4493">
        <v>44370.82</v>
      </c>
      <c r="P4493" t="s">
        <v>607</v>
      </c>
      <c r="Q4493">
        <v>44370.82</v>
      </c>
      <c r="R4493">
        <v>50523.83</v>
      </c>
      <c r="S4493">
        <v>72937.97</v>
      </c>
      <c r="T4493" t="s">
        <v>6</v>
      </c>
      <c r="U4493" s="221">
        <f t="shared" si="141"/>
        <v>-2.2414139999999997E-3</v>
      </c>
    </row>
    <row r="4494" spans="1:21" hidden="1">
      <c r="A4494" s="55" t="str">
        <f t="shared" si="140"/>
        <v>Y0EB0</v>
      </c>
      <c r="B4494" s="55">
        <f>VLOOKUP(J4494,'Mapping-CITI'!A:E,5,0)</f>
        <v>0</v>
      </c>
      <c r="D4494" s="42">
        <v>45016</v>
      </c>
      <c r="E4494" s="42">
        <v>45199</v>
      </c>
      <c r="F4494" t="s">
        <v>1961</v>
      </c>
      <c r="G4494" t="s">
        <v>2938</v>
      </c>
      <c r="H4494">
        <v>2250</v>
      </c>
      <c r="I4494" t="s">
        <v>2774</v>
      </c>
      <c r="J4494">
        <v>211710</v>
      </c>
      <c r="K4494" t="s">
        <v>2669</v>
      </c>
      <c r="L4494">
        <v>-8858.83</v>
      </c>
      <c r="M4494">
        <v>8858.83</v>
      </c>
      <c r="N4494">
        <v>0</v>
      </c>
      <c r="O4494">
        <v>0</v>
      </c>
      <c r="P4494" t="s">
        <v>607</v>
      </c>
      <c r="Q4494">
        <v>0</v>
      </c>
      <c r="R4494">
        <v>8858.83</v>
      </c>
      <c r="S4494">
        <v>0</v>
      </c>
      <c r="T4494" t="s">
        <v>6</v>
      </c>
      <c r="U4494" s="221">
        <f t="shared" si="141"/>
        <v>8.8588299999999996E-4</v>
      </c>
    </row>
    <row r="4495" spans="1:21" hidden="1">
      <c r="A4495" s="55" t="str">
        <f t="shared" si="140"/>
        <v>Y0EB0</v>
      </c>
      <c r="B4495" s="55">
        <f>VLOOKUP(J4495,'Mapping-CITI'!A:E,5,0)</f>
        <v>0</v>
      </c>
      <c r="D4495" s="42">
        <v>45016</v>
      </c>
      <c r="E4495" s="42">
        <v>45199</v>
      </c>
      <c r="F4495" t="s">
        <v>1961</v>
      </c>
      <c r="G4495" t="s">
        <v>2938</v>
      </c>
      <c r="H4495">
        <v>2250</v>
      </c>
      <c r="I4495" t="s">
        <v>2774</v>
      </c>
      <c r="J4495">
        <v>211748</v>
      </c>
      <c r="K4495" t="s">
        <v>2805</v>
      </c>
      <c r="L4495">
        <v>-68</v>
      </c>
      <c r="M4495">
        <v>0</v>
      </c>
      <c r="N4495">
        <v>0</v>
      </c>
      <c r="O4495">
        <v>-68</v>
      </c>
      <c r="P4495" t="s">
        <v>607</v>
      </c>
      <c r="Q4495">
        <v>-68</v>
      </c>
      <c r="R4495">
        <v>0</v>
      </c>
      <c r="S4495">
        <v>0</v>
      </c>
      <c r="T4495" t="s">
        <v>6</v>
      </c>
      <c r="U4495" s="221">
        <f t="shared" si="141"/>
        <v>0</v>
      </c>
    </row>
    <row r="4496" spans="1:21" hidden="1">
      <c r="A4496" s="55" t="str">
        <f t="shared" si="140"/>
        <v>Y0EB0</v>
      </c>
      <c r="B4496" s="55">
        <f>VLOOKUP(J4496,'Mapping-CITI'!A:E,5,0)</f>
        <v>0</v>
      </c>
      <c r="D4496" s="42">
        <v>45016</v>
      </c>
      <c r="E4496" s="42">
        <v>45199</v>
      </c>
      <c r="F4496" t="s">
        <v>1961</v>
      </c>
      <c r="G4496" t="s">
        <v>2938</v>
      </c>
      <c r="H4496">
        <v>2220</v>
      </c>
      <c r="I4496" t="s">
        <v>2775</v>
      </c>
      <c r="J4496">
        <v>260101</v>
      </c>
      <c r="K4496" t="s">
        <v>2271</v>
      </c>
      <c r="L4496">
        <v>0</v>
      </c>
      <c r="M4496">
        <v>45278645.079999998</v>
      </c>
      <c r="N4496">
        <v>45278645.079999998</v>
      </c>
      <c r="O4496">
        <v>0</v>
      </c>
      <c r="P4496" t="s">
        <v>607</v>
      </c>
      <c r="Q4496">
        <v>0</v>
      </c>
      <c r="R4496">
        <v>0</v>
      </c>
      <c r="S4496">
        <v>0</v>
      </c>
      <c r="T4496" t="s">
        <v>6</v>
      </c>
      <c r="U4496" s="221">
        <f t="shared" si="141"/>
        <v>0</v>
      </c>
    </row>
    <row r="4497" spans="1:21" hidden="1">
      <c r="A4497" s="55" t="str">
        <f t="shared" si="140"/>
        <v>Y0EB0</v>
      </c>
      <c r="B4497" s="55">
        <f>VLOOKUP(J4497,'Mapping-CITI'!A:E,5,0)</f>
        <v>0</v>
      </c>
      <c r="D4497" s="42">
        <v>45016</v>
      </c>
      <c r="E4497" s="42">
        <v>45199</v>
      </c>
      <c r="F4497" t="s">
        <v>1961</v>
      </c>
      <c r="G4497" t="s">
        <v>2938</v>
      </c>
      <c r="H4497">
        <v>2220</v>
      </c>
      <c r="I4497" t="s">
        <v>2775</v>
      </c>
      <c r="J4497">
        <v>260118</v>
      </c>
      <c r="K4497" t="s">
        <v>2275</v>
      </c>
      <c r="L4497">
        <v>0</v>
      </c>
      <c r="M4497">
        <v>7762502658.3599997</v>
      </c>
      <c r="N4497">
        <v>7762502658.3599997</v>
      </c>
      <c r="O4497">
        <v>0</v>
      </c>
      <c r="P4497" t="s">
        <v>607</v>
      </c>
      <c r="Q4497">
        <v>0</v>
      </c>
      <c r="R4497">
        <v>0</v>
      </c>
      <c r="S4497">
        <v>0</v>
      </c>
      <c r="T4497" t="s">
        <v>6</v>
      </c>
      <c r="U4497" s="221">
        <f t="shared" si="141"/>
        <v>0</v>
      </c>
    </row>
    <row r="4498" spans="1:21" hidden="1">
      <c r="A4498" s="55" t="str">
        <f t="shared" si="140"/>
        <v>Y0EB0</v>
      </c>
      <c r="B4498" s="55">
        <f>VLOOKUP(J4498,'Mapping-CITI'!A:E,5,0)</f>
        <v>0</v>
      </c>
      <c r="D4498" s="42">
        <v>45016</v>
      </c>
      <c r="E4498" s="42">
        <v>45199</v>
      </c>
      <c r="F4498" t="s">
        <v>1961</v>
      </c>
      <c r="G4498" t="s">
        <v>2938</v>
      </c>
      <c r="H4498">
        <v>2220</v>
      </c>
      <c r="I4498" t="s">
        <v>2775</v>
      </c>
      <c r="J4498">
        <v>260124</v>
      </c>
      <c r="K4498" t="s">
        <v>2279</v>
      </c>
      <c r="L4498">
        <v>0</v>
      </c>
      <c r="M4498">
        <v>152843500</v>
      </c>
      <c r="N4498">
        <v>152843500</v>
      </c>
      <c r="O4498">
        <v>0</v>
      </c>
      <c r="P4498" t="s">
        <v>607</v>
      </c>
      <c r="Q4498">
        <v>0</v>
      </c>
      <c r="R4498">
        <v>0</v>
      </c>
      <c r="S4498">
        <v>0</v>
      </c>
      <c r="T4498" t="s">
        <v>6</v>
      </c>
      <c r="U4498" s="221">
        <f t="shared" si="141"/>
        <v>0</v>
      </c>
    </row>
    <row r="4499" spans="1:21" hidden="1">
      <c r="A4499" s="55" t="str">
        <f t="shared" si="140"/>
        <v>Y0EB0</v>
      </c>
      <c r="B4499" s="55">
        <f>VLOOKUP(J4499,'Mapping-CITI'!A:E,5,0)</f>
        <v>0</v>
      </c>
      <c r="D4499" s="42">
        <v>45016</v>
      </c>
      <c r="E4499" s="42">
        <v>45199</v>
      </c>
      <c r="F4499" t="s">
        <v>1961</v>
      </c>
      <c r="G4499" t="s">
        <v>2938</v>
      </c>
      <c r="H4499">
        <v>2220</v>
      </c>
      <c r="I4499" t="s">
        <v>2775</v>
      </c>
      <c r="J4499">
        <v>260127</v>
      </c>
      <c r="K4499" t="s">
        <v>2638</v>
      </c>
      <c r="L4499">
        <v>348.32</v>
      </c>
      <c r="M4499">
        <v>0</v>
      </c>
      <c r="N4499">
        <v>0</v>
      </c>
      <c r="O4499">
        <v>348.32</v>
      </c>
      <c r="P4499" t="s">
        <v>607</v>
      </c>
      <c r="Q4499">
        <v>348.32</v>
      </c>
      <c r="R4499">
        <v>0</v>
      </c>
      <c r="S4499">
        <v>0</v>
      </c>
      <c r="T4499" t="s">
        <v>6</v>
      </c>
      <c r="U4499" s="221">
        <f t="shared" si="141"/>
        <v>0</v>
      </c>
    </row>
    <row r="4500" spans="1:21" hidden="1">
      <c r="A4500" s="55" t="str">
        <f t="shared" si="140"/>
        <v>Y0EB0</v>
      </c>
      <c r="B4500" s="55">
        <f>VLOOKUP(J4500,'Mapping-CITI'!A:E,5,0)</f>
        <v>0</v>
      </c>
      <c r="D4500" s="42">
        <v>45016</v>
      </c>
      <c r="E4500" s="42">
        <v>45199</v>
      </c>
      <c r="F4500" t="s">
        <v>1961</v>
      </c>
      <c r="G4500" t="s">
        <v>2938</v>
      </c>
      <c r="H4500">
        <v>2240</v>
      </c>
      <c r="I4500" t="s">
        <v>2795</v>
      </c>
      <c r="J4500">
        <v>260202</v>
      </c>
      <c r="K4500" t="s">
        <v>2281</v>
      </c>
      <c r="L4500">
        <v>0</v>
      </c>
      <c r="M4500">
        <v>156534465.78</v>
      </c>
      <c r="N4500">
        <v>156534465.78</v>
      </c>
      <c r="O4500">
        <v>0</v>
      </c>
      <c r="P4500" t="s">
        <v>607</v>
      </c>
      <c r="Q4500">
        <v>0</v>
      </c>
      <c r="R4500">
        <v>0</v>
      </c>
      <c r="S4500">
        <v>0</v>
      </c>
      <c r="T4500" t="s">
        <v>6</v>
      </c>
      <c r="U4500" s="221">
        <f t="shared" si="141"/>
        <v>0</v>
      </c>
    </row>
    <row r="4501" spans="1:21" hidden="1">
      <c r="A4501" s="55" t="str">
        <f t="shared" si="140"/>
        <v>Y0EB0</v>
      </c>
      <c r="B4501" s="55">
        <f>VLOOKUP(J4501,'Mapping-CITI'!A:E,5,0)</f>
        <v>0</v>
      </c>
      <c r="D4501" s="42">
        <v>45016</v>
      </c>
      <c r="E4501" s="42">
        <v>45199</v>
      </c>
      <c r="F4501" t="s">
        <v>1961</v>
      </c>
      <c r="G4501" t="s">
        <v>2938</v>
      </c>
      <c r="H4501">
        <v>2240</v>
      </c>
      <c r="I4501" t="s">
        <v>2795</v>
      </c>
      <c r="J4501">
        <v>260221</v>
      </c>
      <c r="K4501" t="s">
        <v>2282</v>
      </c>
      <c r="L4501">
        <v>-0.01</v>
      </c>
      <c r="M4501">
        <v>53310769.719999999</v>
      </c>
      <c r="N4501">
        <v>53334769.719999999</v>
      </c>
      <c r="O4501">
        <v>-24000.01</v>
      </c>
      <c r="P4501" t="s">
        <v>607</v>
      </c>
      <c r="Q4501">
        <v>-24000.01</v>
      </c>
      <c r="R4501">
        <v>52873430.579999998</v>
      </c>
      <c r="S4501">
        <v>437339.14</v>
      </c>
      <c r="T4501" t="s">
        <v>6</v>
      </c>
      <c r="U4501" s="221">
        <f t="shared" si="141"/>
        <v>-2.3999999999999998E-3</v>
      </c>
    </row>
    <row r="4502" spans="1:21" hidden="1">
      <c r="A4502" s="55" t="str">
        <f t="shared" si="140"/>
        <v>Y0EB0</v>
      </c>
      <c r="B4502" s="55">
        <f>VLOOKUP(J4502,'Mapping-CITI'!A:E,5,0)</f>
        <v>0</v>
      </c>
      <c r="D4502" s="42">
        <v>45016</v>
      </c>
      <c r="E4502" s="42">
        <v>45199</v>
      </c>
      <c r="F4502" t="s">
        <v>1961</v>
      </c>
      <c r="G4502" t="s">
        <v>2938</v>
      </c>
      <c r="H4502">
        <v>2240</v>
      </c>
      <c r="I4502" t="s">
        <v>2795</v>
      </c>
      <c r="J4502">
        <v>260222</v>
      </c>
      <c r="K4502" t="s">
        <v>2283</v>
      </c>
      <c r="L4502">
        <v>0</v>
      </c>
      <c r="M4502">
        <v>103472737.84</v>
      </c>
      <c r="N4502">
        <v>103504058.37</v>
      </c>
      <c r="O4502">
        <v>-31320.53</v>
      </c>
      <c r="P4502" t="s">
        <v>607</v>
      </c>
      <c r="Q4502">
        <v>-31320.53</v>
      </c>
      <c r="R4502">
        <v>100838918.90000001</v>
      </c>
      <c r="S4502">
        <v>0</v>
      </c>
      <c r="T4502" t="s">
        <v>6</v>
      </c>
      <c r="U4502" s="221">
        <f t="shared" si="141"/>
        <v>-3.1320530000001194E-3</v>
      </c>
    </row>
    <row r="4503" spans="1:21" hidden="1">
      <c r="A4503" s="55" t="str">
        <f t="shared" si="140"/>
        <v>Y0EB0</v>
      </c>
      <c r="B4503" s="55">
        <f>VLOOKUP(J4503,'Mapping-CITI'!A:E,5,0)</f>
        <v>0</v>
      </c>
      <c r="D4503" s="42">
        <v>45016</v>
      </c>
      <c r="E4503" s="42">
        <v>45199</v>
      </c>
      <c r="F4503" t="s">
        <v>1961</v>
      </c>
      <c r="G4503" t="s">
        <v>2938</v>
      </c>
      <c r="H4503">
        <v>2140</v>
      </c>
      <c r="I4503" t="s">
        <v>2806</v>
      </c>
      <c r="J4503">
        <v>260802</v>
      </c>
      <c r="K4503" t="s">
        <v>2284</v>
      </c>
      <c r="L4503">
        <v>-17.18</v>
      </c>
      <c r="M4503">
        <v>9566359.2799999993</v>
      </c>
      <c r="N4503">
        <v>9566361.8499999996</v>
      </c>
      <c r="O4503">
        <v>-19.75</v>
      </c>
      <c r="P4503" t="s">
        <v>607</v>
      </c>
      <c r="Q4503">
        <v>-19.75</v>
      </c>
      <c r="R4503">
        <v>8655866.4600000009</v>
      </c>
      <c r="S4503">
        <v>9564385.0199999996</v>
      </c>
      <c r="T4503" t="s">
        <v>6</v>
      </c>
      <c r="U4503" s="221">
        <f t="shared" si="141"/>
        <v>-2.5700000002980231E-7</v>
      </c>
    </row>
    <row r="4504" spans="1:21" hidden="1">
      <c r="A4504" s="55" t="str">
        <f t="shared" si="140"/>
        <v>Y0EBIgnore</v>
      </c>
      <c r="B4504" s="55" t="str">
        <f>VLOOKUP(J4504,'Mapping-CITI'!A:E,5,0)</f>
        <v>Ignore</v>
      </c>
      <c r="D4504" s="42">
        <v>45016</v>
      </c>
      <c r="E4504" s="42">
        <v>45199</v>
      </c>
      <c r="F4504" t="s">
        <v>1961</v>
      </c>
      <c r="G4504" t="s">
        <v>2938</v>
      </c>
      <c r="H4504">
        <v>2140</v>
      </c>
      <c r="I4504" t="s">
        <v>2806</v>
      </c>
      <c r="J4504">
        <v>260811</v>
      </c>
      <c r="K4504" t="s">
        <v>3394</v>
      </c>
      <c r="L4504">
        <v>-22.64</v>
      </c>
      <c r="M4504">
        <v>0</v>
      </c>
      <c r="N4504">
        <v>0</v>
      </c>
      <c r="O4504">
        <v>-22.64</v>
      </c>
      <c r="P4504" t="s">
        <v>607</v>
      </c>
      <c r="Q4504">
        <v>-22.64</v>
      </c>
      <c r="R4504">
        <v>0</v>
      </c>
      <c r="S4504">
        <v>0</v>
      </c>
      <c r="T4504" t="s">
        <v>6</v>
      </c>
      <c r="U4504" s="221">
        <f t="shared" si="141"/>
        <v>0</v>
      </c>
    </row>
    <row r="4505" spans="1:21" hidden="1">
      <c r="A4505" s="55" t="str">
        <f t="shared" si="140"/>
        <v>Y0EB0</v>
      </c>
      <c r="B4505" s="55">
        <f>VLOOKUP(J4505,'Mapping-CITI'!A:E,5,0)</f>
        <v>0</v>
      </c>
      <c r="D4505" s="42">
        <v>45016</v>
      </c>
      <c r="E4505" s="42">
        <v>45199</v>
      </c>
      <c r="F4505" t="s">
        <v>1961</v>
      </c>
      <c r="G4505" t="s">
        <v>2938</v>
      </c>
      <c r="H4505">
        <v>2250</v>
      </c>
      <c r="I4505" t="s">
        <v>2774</v>
      </c>
      <c r="J4505">
        <v>260828</v>
      </c>
      <c r="K4505" t="s">
        <v>2807</v>
      </c>
      <c r="L4505">
        <v>0.45</v>
      </c>
      <c r="M4505">
        <v>0</v>
      </c>
      <c r="N4505">
        <v>0</v>
      </c>
      <c r="O4505">
        <v>0.45</v>
      </c>
      <c r="P4505" t="s">
        <v>607</v>
      </c>
      <c r="Q4505">
        <v>0.45</v>
      </c>
      <c r="R4505">
        <v>0</v>
      </c>
      <c r="S4505">
        <v>0</v>
      </c>
      <c r="T4505" t="s">
        <v>6</v>
      </c>
      <c r="U4505" s="221">
        <f t="shared" si="141"/>
        <v>0</v>
      </c>
    </row>
    <row r="4506" spans="1:21" hidden="1">
      <c r="A4506" s="55" t="str">
        <f t="shared" si="140"/>
        <v>Y0EB0</v>
      </c>
      <c r="B4506" s="55">
        <f>VLOOKUP(J4506,'Mapping-CITI'!A:E,5,0)</f>
        <v>0</v>
      </c>
      <c r="D4506" s="42">
        <v>45016</v>
      </c>
      <c r="E4506" s="42">
        <v>45199</v>
      </c>
      <c r="F4506" t="s">
        <v>1961</v>
      </c>
      <c r="G4506" t="s">
        <v>2938</v>
      </c>
      <c r="H4506">
        <v>2250</v>
      </c>
      <c r="I4506" t="s">
        <v>2774</v>
      </c>
      <c r="J4506">
        <v>260836</v>
      </c>
      <c r="K4506" t="s">
        <v>2705</v>
      </c>
      <c r="L4506">
        <v>-91950.35</v>
      </c>
      <c r="M4506">
        <v>856263.23</v>
      </c>
      <c r="N4506">
        <v>845645.13</v>
      </c>
      <c r="O4506">
        <v>-81332.25</v>
      </c>
      <c r="P4506" t="s">
        <v>607</v>
      </c>
      <c r="Q4506">
        <v>-81332.25</v>
      </c>
      <c r="R4506">
        <v>848044.53</v>
      </c>
      <c r="S4506">
        <v>324029.98</v>
      </c>
      <c r="T4506" t="s">
        <v>6</v>
      </c>
      <c r="U4506" s="221">
        <f t="shared" si="141"/>
        <v>1.0618099999999977E-3</v>
      </c>
    </row>
    <row r="4507" spans="1:21" hidden="1">
      <c r="A4507" s="55" t="str">
        <f t="shared" si="140"/>
        <v>Y0EB0</v>
      </c>
      <c r="B4507" s="55">
        <f>VLOOKUP(J4507,'Mapping-CITI'!A:E,5,0)</f>
        <v>0</v>
      </c>
      <c r="D4507" s="42">
        <v>45016</v>
      </c>
      <c r="E4507" s="42">
        <v>45199</v>
      </c>
      <c r="F4507" t="s">
        <v>1961</v>
      </c>
      <c r="G4507" t="s">
        <v>2938</v>
      </c>
      <c r="H4507">
        <v>2250</v>
      </c>
      <c r="I4507" t="s">
        <v>2774</v>
      </c>
      <c r="J4507">
        <v>260837</v>
      </c>
      <c r="K4507" t="s">
        <v>2706</v>
      </c>
      <c r="L4507">
        <v>-91950.35</v>
      </c>
      <c r="M4507">
        <v>856263.23</v>
      </c>
      <c r="N4507">
        <v>845645.13</v>
      </c>
      <c r="O4507">
        <v>-81332.25</v>
      </c>
      <c r="P4507" t="s">
        <v>607</v>
      </c>
      <c r="Q4507">
        <v>-81332.25</v>
      </c>
      <c r="R4507">
        <v>848044.53</v>
      </c>
      <c r="S4507">
        <v>324029.98</v>
      </c>
      <c r="T4507" t="s">
        <v>6</v>
      </c>
      <c r="U4507" s="221">
        <f t="shared" si="141"/>
        <v>1.0618099999999977E-3</v>
      </c>
    </row>
    <row r="4508" spans="1:21" hidden="1">
      <c r="A4508" s="55" t="str">
        <f t="shared" si="140"/>
        <v>Y0EB0</v>
      </c>
      <c r="B4508" s="55">
        <f>VLOOKUP(J4508,'Mapping-CITI'!A:E,5,0)</f>
        <v>0</v>
      </c>
      <c r="D4508" s="42">
        <v>45016</v>
      </c>
      <c r="E4508" s="42">
        <v>45199</v>
      </c>
      <c r="F4508" t="s">
        <v>1961</v>
      </c>
      <c r="G4508" t="s">
        <v>2938</v>
      </c>
      <c r="H4508">
        <v>2220</v>
      </c>
      <c r="I4508" t="s">
        <v>2775</v>
      </c>
      <c r="J4508">
        <v>260902</v>
      </c>
      <c r="K4508" t="s">
        <v>2287</v>
      </c>
      <c r="L4508">
        <v>352892</v>
      </c>
      <c r="M4508">
        <v>0</v>
      </c>
      <c r="N4508">
        <v>0</v>
      </c>
      <c r="O4508">
        <v>352892</v>
      </c>
      <c r="P4508" t="s">
        <v>607</v>
      </c>
      <c r="Q4508">
        <v>352892</v>
      </c>
      <c r="R4508">
        <v>0</v>
      </c>
      <c r="S4508">
        <v>0</v>
      </c>
      <c r="T4508" t="s">
        <v>6</v>
      </c>
      <c r="U4508" s="221">
        <f t="shared" si="141"/>
        <v>0</v>
      </c>
    </row>
    <row r="4509" spans="1:21" hidden="1">
      <c r="A4509" s="55" t="str">
        <f t="shared" si="140"/>
        <v>Y0EBIgnore</v>
      </c>
      <c r="B4509" s="55" t="str">
        <f>VLOOKUP(J4509,'Mapping-CITI'!A:E,5,0)</f>
        <v>Ignore</v>
      </c>
      <c r="D4509" s="42">
        <v>45016</v>
      </c>
      <c r="E4509" s="42">
        <v>45199</v>
      </c>
      <c r="F4509" t="s">
        <v>1961</v>
      </c>
      <c r="G4509" t="s">
        <v>2938</v>
      </c>
      <c r="H4509">
        <v>2250</v>
      </c>
      <c r="I4509" t="s">
        <v>2774</v>
      </c>
      <c r="J4509">
        <v>260911</v>
      </c>
      <c r="K4509" t="s">
        <v>4267</v>
      </c>
      <c r="L4509">
        <v>0</v>
      </c>
      <c r="M4509">
        <v>78780.639999999999</v>
      </c>
      <c r="N4509">
        <v>78780.639999999999</v>
      </c>
      <c r="O4509">
        <v>0</v>
      </c>
      <c r="P4509" t="s">
        <v>607</v>
      </c>
      <c r="Q4509">
        <v>0</v>
      </c>
      <c r="R4509">
        <v>78780.639999999999</v>
      </c>
      <c r="S4509">
        <v>78780.639999999999</v>
      </c>
      <c r="T4509" t="s">
        <v>6</v>
      </c>
      <c r="U4509" s="221">
        <f t="shared" si="141"/>
        <v>0</v>
      </c>
    </row>
    <row r="4510" spans="1:21" hidden="1">
      <c r="A4510" s="55" t="str">
        <f t="shared" si="140"/>
        <v>Y0EB0</v>
      </c>
      <c r="B4510" s="55">
        <f>VLOOKUP(J4510,'Mapping-CITI'!A:E,5,0)</f>
        <v>0</v>
      </c>
      <c r="D4510" s="42">
        <v>45016</v>
      </c>
      <c r="E4510" s="42">
        <v>45199</v>
      </c>
      <c r="F4510" t="s">
        <v>1961</v>
      </c>
      <c r="G4510" t="s">
        <v>2938</v>
      </c>
      <c r="H4510">
        <v>2250</v>
      </c>
      <c r="I4510" t="s">
        <v>2774</v>
      </c>
      <c r="J4510">
        <v>260942</v>
      </c>
      <c r="K4510" t="s">
        <v>2292</v>
      </c>
      <c r="L4510">
        <v>-450</v>
      </c>
      <c r="M4510">
        <v>100</v>
      </c>
      <c r="N4510">
        <v>350</v>
      </c>
      <c r="O4510">
        <v>-700</v>
      </c>
      <c r="P4510" t="s">
        <v>607</v>
      </c>
      <c r="Q4510">
        <v>-700</v>
      </c>
      <c r="R4510">
        <v>100</v>
      </c>
      <c r="S4510">
        <v>0</v>
      </c>
      <c r="T4510" t="s">
        <v>6</v>
      </c>
      <c r="U4510" s="221">
        <f t="shared" si="141"/>
        <v>-2.5000000000000001E-5</v>
      </c>
    </row>
    <row r="4511" spans="1:21" hidden="1">
      <c r="A4511" s="55" t="str">
        <f t="shared" si="140"/>
        <v>Y0EB0</v>
      </c>
      <c r="B4511" s="55">
        <f>VLOOKUP(J4511,'Mapping-CITI'!A:E,5,0)</f>
        <v>0</v>
      </c>
      <c r="D4511" s="42">
        <v>45016</v>
      </c>
      <c r="E4511" s="42">
        <v>45199</v>
      </c>
      <c r="F4511" t="s">
        <v>1961</v>
      </c>
      <c r="G4511" t="s">
        <v>2938</v>
      </c>
      <c r="H4511">
        <v>2220</v>
      </c>
      <c r="I4511" t="s">
        <v>2775</v>
      </c>
      <c r="J4511">
        <v>261026</v>
      </c>
      <c r="K4511" t="s">
        <v>2549</v>
      </c>
      <c r="L4511">
        <v>-11525.65</v>
      </c>
      <c r="M4511">
        <v>35207.56</v>
      </c>
      <c r="N4511">
        <v>34428.35</v>
      </c>
      <c r="O4511">
        <v>-10746.44</v>
      </c>
      <c r="P4511" t="s">
        <v>607</v>
      </c>
      <c r="Q4511">
        <v>-10746.44</v>
      </c>
      <c r="R4511">
        <v>35207.56</v>
      </c>
      <c r="S4511">
        <v>34428.35</v>
      </c>
      <c r="T4511" t="s">
        <v>6</v>
      </c>
      <c r="U4511" s="221">
        <f t="shared" si="141"/>
        <v>7.7920999999999907E-5</v>
      </c>
    </row>
    <row r="4512" spans="1:21" hidden="1">
      <c r="A4512" s="55" t="str">
        <f t="shared" si="140"/>
        <v>Y0EB0</v>
      </c>
      <c r="B4512" s="55">
        <f>VLOOKUP(J4512,'Mapping-CITI'!A:E,5,0)</f>
        <v>0</v>
      </c>
      <c r="D4512" s="42">
        <v>45016</v>
      </c>
      <c r="E4512" s="42">
        <v>45199</v>
      </c>
      <c r="F4512" t="s">
        <v>1961</v>
      </c>
      <c r="G4512" t="s">
        <v>2938</v>
      </c>
      <c r="H4512">
        <v>2140</v>
      </c>
      <c r="I4512" t="s">
        <v>2806</v>
      </c>
      <c r="J4512">
        <v>261030</v>
      </c>
      <c r="K4512" t="s">
        <v>2856</v>
      </c>
      <c r="L4512">
        <v>-77349.37</v>
      </c>
      <c r="M4512">
        <v>0</v>
      </c>
      <c r="N4512">
        <v>0</v>
      </c>
      <c r="O4512">
        <v>-77349.37</v>
      </c>
      <c r="P4512" t="s">
        <v>607</v>
      </c>
      <c r="Q4512">
        <v>-77349.37</v>
      </c>
      <c r="R4512">
        <v>0</v>
      </c>
      <c r="S4512">
        <v>0</v>
      </c>
      <c r="T4512" t="s">
        <v>6</v>
      </c>
      <c r="U4512" s="221">
        <f t="shared" si="141"/>
        <v>0</v>
      </c>
    </row>
    <row r="4513" spans="1:21" hidden="1">
      <c r="A4513" s="55" t="str">
        <f t="shared" si="140"/>
        <v>Y0EBIgnore</v>
      </c>
      <c r="B4513" s="55" t="str">
        <f>VLOOKUP(J4513,'Mapping-CITI'!A:E,5,0)</f>
        <v>Ignore</v>
      </c>
      <c r="D4513" s="42">
        <v>45016</v>
      </c>
      <c r="E4513" s="42">
        <v>45199</v>
      </c>
      <c r="F4513" t="s">
        <v>1961</v>
      </c>
      <c r="G4513" t="s">
        <v>2938</v>
      </c>
      <c r="H4513">
        <v>2140</v>
      </c>
      <c r="I4513" t="s">
        <v>2806</v>
      </c>
      <c r="J4513">
        <v>261031</v>
      </c>
      <c r="K4513" t="s">
        <v>3438</v>
      </c>
      <c r="L4513">
        <v>-8379.33</v>
      </c>
      <c r="M4513">
        <v>0</v>
      </c>
      <c r="N4513">
        <v>0</v>
      </c>
      <c r="O4513">
        <v>-8379.33</v>
      </c>
      <c r="P4513" t="s">
        <v>607</v>
      </c>
      <c r="Q4513">
        <v>-8379.33</v>
      </c>
      <c r="R4513">
        <v>0</v>
      </c>
      <c r="S4513">
        <v>0</v>
      </c>
      <c r="T4513" t="s">
        <v>6</v>
      </c>
      <c r="U4513" s="221">
        <f t="shared" si="141"/>
        <v>0</v>
      </c>
    </row>
    <row r="4514" spans="1:21" hidden="1">
      <c r="A4514" s="55" t="str">
        <f t="shared" si="140"/>
        <v>Y0EB0</v>
      </c>
      <c r="B4514" s="55">
        <f>VLOOKUP(J4514,'Mapping-CITI'!A:E,5,0)</f>
        <v>0</v>
      </c>
      <c r="D4514" s="42">
        <v>45016</v>
      </c>
      <c r="E4514" s="42">
        <v>45199</v>
      </c>
      <c r="F4514" t="s">
        <v>1961</v>
      </c>
      <c r="G4514" t="s">
        <v>2938</v>
      </c>
      <c r="H4514">
        <v>2140</v>
      </c>
      <c r="I4514" t="s">
        <v>2806</v>
      </c>
      <c r="J4514">
        <v>261034</v>
      </c>
      <c r="K4514" t="s">
        <v>2295</v>
      </c>
      <c r="L4514">
        <v>-3191.15</v>
      </c>
      <c r="M4514">
        <v>3191.15</v>
      </c>
      <c r="N4514">
        <v>0</v>
      </c>
      <c r="O4514">
        <v>0</v>
      </c>
      <c r="P4514" t="s">
        <v>607</v>
      </c>
      <c r="Q4514">
        <v>0</v>
      </c>
      <c r="R4514">
        <v>3191.15</v>
      </c>
      <c r="S4514">
        <v>0</v>
      </c>
      <c r="T4514" t="s">
        <v>6</v>
      </c>
      <c r="U4514" s="221">
        <f t="shared" si="141"/>
        <v>3.1911500000000002E-4</v>
      </c>
    </row>
    <row r="4515" spans="1:21" hidden="1">
      <c r="A4515" s="55" t="str">
        <f t="shared" si="140"/>
        <v>Y0EB0</v>
      </c>
      <c r="B4515" s="55">
        <f>VLOOKUP(J4515,'Mapping-CITI'!A:E,5,0)</f>
        <v>0</v>
      </c>
      <c r="D4515" s="42">
        <v>45016</v>
      </c>
      <c r="E4515" s="42">
        <v>45199</v>
      </c>
      <c r="F4515" t="s">
        <v>1961</v>
      </c>
      <c r="G4515" t="s">
        <v>2938</v>
      </c>
      <c r="H4515">
        <v>2220</v>
      </c>
      <c r="I4515" t="s">
        <v>2775</v>
      </c>
      <c r="J4515">
        <v>261038</v>
      </c>
      <c r="K4515" t="s">
        <v>2672</v>
      </c>
      <c r="L4515">
        <v>-193136.6</v>
      </c>
      <c r="M4515">
        <v>0</v>
      </c>
      <c r="N4515">
        <v>0</v>
      </c>
      <c r="O4515">
        <v>-193136.6</v>
      </c>
      <c r="P4515" t="s">
        <v>607</v>
      </c>
      <c r="Q4515">
        <v>-193136.6</v>
      </c>
      <c r="R4515">
        <v>0</v>
      </c>
      <c r="S4515">
        <v>0</v>
      </c>
      <c r="T4515" t="s">
        <v>6</v>
      </c>
      <c r="U4515" s="221">
        <f t="shared" si="141"/>
        <v>0</v>
      </c>
    </row>
    <row r="4516" spans="1:21" hidden="1">
      <c r="A4516" s="55" t="str">
        <f t="shared" si="140"/>
        <v>Y0EB0</v>
      </c>
      <c r="B4516" s="55">
        <f>VLOOKUP(J4516,'Mapping-CITI'!A:E,5,0)</f>
        <v>0</v>
      </c>
      <c r="D4516" s="42">
        <v>45016</v>
      </c>
      <c r="E4516" s="42">
        <v>45199</v>
      </c>
      <c r="F4516" t="s">
        <v>1961</v>
      </c>
      <c r="G4516" t="s">
        <v>2938</v>
      </c>
      <c r="H4516">
        <v>2220</v>
      </c>
      <c r="I4516" t="s">
        <v>2775</v>
      </c>
      <c r="J4516">
        <v>261259</v>
      </c>
      <c r="K4516" t="s">
        <v>2707</v>
      </c>
      <c r="L4516">
        <v>-4.55</v>
      </c>
      <c r="M4516">
        <v>13.99</v>
      </c>
      <c r="N4516">
        <v>20.88</v>
      </c>
      <c r="O4516">
        <v>-11.44</v>
      </c>
      <c r="P4516" t="s">
        <v>607</v>
      </c>
      <c r="Q4516">
        <v>-11.44</v>
      </c>
      <c r="R4516">
        <v>13.99</v>
      </c>
      <c r="S4516">
        <v>0</v>
      </c>
      <c r="T4516" t="s">
        <v>6</v>
      </c>
      <c r="U4516" s="221">
        <f t="shared" si="141"/>
        <v>-6.8899999999999988E-7</v>
      </c>
    </row>
    <row r="4517" spans="1:21" hidden="1">
      <c r="A4517" s="55" t="str">
        <f t="shared" si="140"/>
        <v>Y0EB0</v>
      </c>
      <c r="B4517" s="55">
        <f>VLOOKUP(J4517,'Mapping-CITI'!A:E,5,0)</f>
        <v>0</v>
      </c>
      <c r="D4517" s="42">
        <v>45016</v>
      </c>
      <c r="E4517" s="42">
        <v>45199</v>
      </c>
      <c r="F4517" t="s">
        <v>1961</v>
      </c>
      <c r="G4517" t="s">
        <v>2938</v>
      </c>
      <c r="H4517">
        <v>2220</v>
      </c>
      <c r="I4517" t="s">
        <v>2775</v>
      </c>
      <c r="J4517">
        <v>261260</v>
      </c>
      <c r="K4517" t="s">
        <v>2708</v>
      </c>
      <c r="L4517">
        <v>-4.55</v>
      </c>
      <c r="M4517">
        <v>13.99</v>
      </c>
      <c r="N4517">
        <v>20.88</v>
      </c>
      <c r="O4517">
        <v>-11.44</v>
      </c>
      <c r="P4517" t="s">
        <v>607</v>
      </c>
      <c r="Q4517">
        <v>-11.44</v>
      </c>
      <c r="R4517">
        <v>13.99</v>
      </c>
      <c r="S4517">
        <v>0</v>
      </c>
      <c r="T4517" t="s">
        <v>6</v>
      </c>
      <c r="U4517" s="221">
        <f t="shared" si="141"/>
        <v>-6.8899999999999988E-7</v>
      </c>
    </row>
    <row r="4518" spans="1:21" hidden="1">
      <c r="A4518" s="55" t="str">
        <f t="shared" si="140"/>
        <v>Y0EB0</v>
      </c>
      <c r="B4518" s="55">
        <f>VLOOKUP(J4518,'Mapping-CITI'!A:E,5,0)</f>
        <v>0</v>
      </c>
      <c r="D4518" s="42">
        <v>45016</v>
      </c>
      <c r="E4518" s="42">
        <v>45199</v>
      </c>
      <c r="F4518" t="s">
        <v>1961</v>
      </c>
      <c r="G4518" t="s">
        <v>2938</v>
      </c>
      <c r="H4518">
        <v>2220</v>
      </c>
      <c r="I4518" t="s">
        <v>2775</v>
      </c>
      <c r="J4518">
        <v>261262</v>
      </c>
      <c r="K4518" t="s">
        <v>2709</v>
      </c>
      <c r="L4518">
        <v>-45.83</v>
      </c>
      <c r="M4518">
        <v>441.35</v>
      </c>
      <c r="N4518">
        <v>433.44</v>
      </c>
      <c r="O4518">
        <v>-37.92</v>
      </c>
      <c r="P4518" t="s">
        <v>607</v>
      </c>
      <c r="Q4518">
        <v>-37.92</v>
      </c>
      <c r="R4518">
        <v>441.35</v>
      </c>
      <c r="S4518">
        <v>0</v>
      </c>
      <c r="T4518" t="s">
        <v>6</v>
      </c>
      <c r="U4518" s="221">
        <f t="shared" si="141"/>
        <v>7.9100000000000246E-7</v>
      </c>
    </row>
    <row r="4519" spans="1:21" hidden="1">
      <c r="A4519" s="55" t="str">
        <f t="shared" si="140"/>
        <v>Y0EB0</v>
      </c>
      <c r="B4519" s="55">
        <f>VLOOKUP(J4519,'Mapping-CITI'!A:E,5,0)</f>
        <v>0</v>
      </c>
      <c r="D4519" s="42">
        <v>45016</v>
      </c>
      <c r="E4519" s="42">
        <v>45199</v>
      </c>
      <c r="F4519" t="s">
        <v>1961</v>
      </c>
      <c r="G4519" t="s">
        <v>2938</v>
      </c>
      <c r="H4519">
        <v>2150</v>
      </c>
      <c r="I4519" t="s">
        <v>2797</v>
      </c>
      <c r="J4519">
        <v>281101</v>
      </c>
      <c r="K4519" t="s">
        <v>2296</v>
      </c>
      <c r="L4519">
        <v>-1178126016.21</v>
      </c>
      <c r="M4519">
        <v>0</v>
      </c>
      <c r="N4519">
        <v>0</v>
      </c>
      <c r="O4519">
        <v>-1193846397.5799999</v>
      </c>
      <c r="P4519" t="s">
        <v>607</v>
      </c>
      <c r="Q4519">
        <v>-1193846397.5799999</v>
      </c>
      <c r="R4519">
        <v>0</v>
      </c>
      <c r="S4519">
        <v>0</v>
      </c>
      <c r="T4519" t="s">
        <v>6</v>
      </c>
      <c r="U4519" s="221">
        <f t="shared" si="141"/>
        <v>0</v>
      </c>
    </row>
    <row r="4520" spans="1:21" hidden="1">
      <c r="A4520" s="55" t="str">
        <f t="shared" si="140"/>
        <v>Y0EB0</v>
      </c>
      <c r="B4520" s="55">
        <f>VLOOKUP(J4520,'Mapping-CITI'!A:E,5,0)</f>
        <v>0</v>
      </c>
      <c r="D4520" s="42">
        <v>45016</v>
      </c>
      <c r="E4520" s="42">
        <v>45199</v>
      </c>
      <c r="F4520" t="s">
        <v>1961</v>
      </c>
      <c r="G4520" t="s">
        <v>2938</v>
      </c>
      <c r="H4520">
        <v>2150</v>
      </c>
      <c r="I4520" t="s">
        <v>2797</v>
      </c>
      <c r="J4520">
        <v>281102</v>
      </c>
      <c r="K4520" t="s">
        <v>2544</v>
      </c>
      <c r="L4520">
        <v>0</v>
      </c>
      <c r="M4520">
        <v>0</v>
      </c>
      <c r="N4520">
        <v>0</v>
      </c>
      <c r="O4520">
        <v>-56379123.479999997</v>
      </c>
      <c r="P4520" t="s">
        <v>607</v>
      </c>
      <c r="Q4520">
        <v>-56379123.479999997</v>
      </c>
      <c r="R4520">
        <v>0</v>
      </c>
      <c r="S4520">
        <v>0</v>
      </c>
      <c r="T4520" t="s">
        <v>6</v>
      </c>
      <c r="U4520" s="221">
        <f t="shared" si="141"/>
        <v>0</v>
      </c>
    </row>
    <row r="4521" spans="1:21" hidden="1">
      <c r="A4521" s="55" t="str">
        <f t="shared" si="140"/>
        <v>Y0EB0</v>
      </c>
      <c r="B4521" s="55">
        <f>VLOOKUP(J4521,'Mapping-CITI'!A:E,5,0)</f>
        <v>0</v>
      </c>
      <c r="D4521" s="42">
        <v>45016</v>
      </c>
      <c r="E4521" s="42">
        <v>45199</v>
      </c>
      <c r="F4521" t="s">
        <v>1961</v>
      </c>
      <c r="G4521" t="s">
        <v>2938</v>
      </c>
      <c r="H4521">
        <v>2110</v>
      </c>
      <c r="I4521" t="s">
        <v>2790</v>
      </c>
      <c r="J4521">
        <v>281114</v>
      </c>
      <c r="K4521" t="s">
        <v>2611</v>
      </c>
      <c r="L4521">
        <v>0</v>
      </c>
      <c r="M4521">
        <v>25000</v>
      </c>
      <c r="N4521">
        <v>25000</v>
      </c>
      <c r="O4521">
        <v>0</v>
      </c>
      <c r="P4521" t="s">
        <v>607</v>
      </c>
      <c r="Q4521">
        <v>0</v>
      </c>
      <c r="R4521">
        <v>25000</v>
      </c>
      <c r="S4521">
        <v>25000</v>
      </c>
      <c r="T4521" t="s">
        <v>6</v>
      </c>
      <c r="U4521" s="221">
        <f t="shared" si="141"/>
        <v>0</v>
      </c>
    </row>
    <row r="4522" spans="1:21" hidden="1">
      <c r="A4522" s="55" t="str">
        <f t="shared" si="140"/>
        <v>Y0EB0</v>
      </c>
      <c r="B4522" s="55">
        <f>VLOOKUP(J4522,'Mapping-CITI'!A:E,5,0)</f>
        <v>0</v>
      </c>
      <c r="D4522" s="42">
        <v>45016</v>
      </c>
      <c r="E4522" s="42">
        <v>45199</v>
      </c>
      <c r="F4522" t="s">
        <v>1961</v>
      </c>
      <c r="G4522" t="s">
        <v>2938</v>
      </c>
      <c r="H4522">
        <v>2150</v>
      </c>
      <c r="I4522" t="s">
        <v>2797</v>
      </c>
      <c r="J4522">
        <v>281138</v>
      </c>
      <c r="K4522" t="s">
        <v>2303</v>
      </c>
      <c r="L4522">
        <v>104144166.59</v>
      </c>
      <c r="M4522">
        <v>69999372.099999994</v>
      </c>
      <c r="N4522">
        <v>15169103.640000001</v>
      </c>
      <c r="O4522">
        <v>158974435.05000001</v>
      </c>
      <c r="P4522" t="s">
        <v>607</v>
      </c>
      <c r="Q4522">
        <v>158974435.05000001</v>
      </c>
      <c r="R4522">
        <v>0</v>
      </c>
      <c r="S4522">
        <v>0</v>
      </c>
      <c r="T4522" t="s">
        <v>6</v>
      </c>
      <c r="U4522" s="221">
        <f t="shared" si="141"/>
        <v>5.4830268459999996</v>
      </c>
    </row>
    <row r="4523" spans="1:21" hidden="1">
      <c r="A4523" s="55" t="str">
        <f t="shared" si="140"/>
        <v>Y0EB0</v>
      </c>
      <c r="B4523" s="55">
        <f>VLOOKUP(J4523,'Mapping-CITI'!A:E,5,0)</f>
        <v>0</v>
      </c>
      <c r="D4523" s="42">
        <v>45016</v>
      </c>
      <c r="E4523" s="42">
        <v>45199</v>
      </c>
      <c r="F4523" t="s">
        <v>1961</v>
      </c>
      <c r="G4523" t="s">
        <v>2938</v>
      </c>
      <c r="H4523">
        <v>2150</v>
      </c>
      <c r="I4523" t="s">
        <v>2797</v>
      </c>
      <c r="J4523">
        <v>281139</v>
      </c>
      <c r="K4523" t="s">
        <v>2304</v>
      </c>
      <c r="L4523">
        <v>335829398.67000002</v>
      </c>
      <c r="M4523">
        <v>211761.36</v>
      </c>
      <c r="N4523">
        <v>104721.57</v>
      </c>
      <c r="O4523">
        <v>335936438.45999998</v>
      </c>
      <c r="P4523" t="s">
        <v>607</v>
      </c>
      <c r="Q4523">
        <v>335936438.45999998</v>
      </c>
      <c r="R4523">
        <v>0</v>
      </c>
      <c r="S4523">
        <v>0</v>
      </c>
      <c r="T4523" t="s">
        <v>6</v>
      </c>
      <c r="U4523" s="221">
        <f t="shared" si="141"/>
        <v>1.0703978999999997E-2</v>
      </c>
    </row>
    <row r="4524" spans="1:21" hidden="1">
      <c r="A4524" s="55" t="str">
        <f t="shared" si="140"/>
        <v>Y0EB0</v>
      </c>
      <c r="B4524" s="55">
        <f>VLOOKUP(J4524,'Mapping-CITI'!A:E,5,0)</f>
        <v>0</v>
      </c>
      <c r="D4524" s="42">
        <v>45016</v>
      </c>
      <c r="E4524" s="42">
        <v>45199</v>
      </c>
      <c r="F4524" t="s">
        <v>1961</v>
      </c>
      <c r="G4524" t="s">
        <v>2938</v>
      </c>
      <c r="H4524">
        <v>2150</v>
      </c>
      <c r="I4524" t="s">
        <v>2797</v>
      </c>
      <c r="J4524">
        <v>281140</v>
      </c>
      <c r="K4524" t="s">
        <v>2566</v>
      </c>
      <c r="L4524">
        <v>97059418.25</v>
      </c>
      <c r="M4524">
        <v>20368147.510000002</v>
      </c>
      <c r="N4524">
        <v>357425.52</v>
      </c>
      <c r="O4524">
        <v>117070140.23999999</v>
      </c>
      <c r="P4524" t="s">
        <v>607</v>
      </c>
      <c r="Q4524">
        <v>117070140.23999999</v>
      </c>
      <c r="R4524">
        <v>0</v>
      </c>
      <c r="S4524">
        <v>0</v>
      </c>
      <c r="T4524" t="s">
        <v>6</v>
      </c>
      <c r="U4524" s="221">
        <f t="shared" si="141"/>
        <v>2.0010721990000002</v>
      </c>
    </row>
    <row r="4525" spans="1:21" hidden="1">
      <c r="A4525" s="55" t="str">
        <f t="shared" si="140"/>
        <v>Y0EB0</v>
      </c>
      <c r="B4525" s="55">
        <f>VLOOKUP(J4525,'Mapping-CITI'!A:E,5,0)</f>
        <v>0</v>
      </c>
      <c r="D4525" s="42">
        <v>45016</v>
      </c>
      <c r="E4525" s="42">
        <v>45199</v>
      </c>
      <c r="F4525" t="s">
        <v>1961</v>
      </c>
      <c r="G4525" t="s">
        <v>2938</v>
      </c>
      <c r="H4525">
        <v>2250</v>
      </c>
      <c r="I4525" t="s">
        <v>2774</v>
      </c>
      <c r="J4525">
        <v>281212</v>
      </c>
      <c r="K4525" t="s">
        <v>2314</v>
      </c>
      <c r="L4525">
        <v>-20322.09</v>
      </c>
      <c r="M4525">
        <v>115942.21</v>
      </c>
      <c r="N4525">
        <v>113640.37</v>
      </c>
      <c r="O4525">
        <v>-18020.25</v>
      </c>
      <c r="P4525" t="s">
        <v>607</v>
      </c>
      <c r="Q4525">
        <v>-18020.25</v>
      </c>
      <c r="R4525">
        <v>115942.21</v>
      </c>
      <c r="S4525">
        <v>0</v>
      </c>
      <c r="T4525" t="s">
        <v>6</v>
      </c>
      <c r="U4525" s="221">
        <f t="shared" si="141"/>
        <v>2.3018400000000112E-4</v>
      </c>
    </row>
    <row r="4526" spans="1:21" hidden="1">
      <c r="A4526" s="55" t="str">
        <f t="shared" si="140"/>
        <v>Y0EB0</v>
      </c>
      <c r="B4526" s="55">
        <f>VLOOKUP(J4526,'Mapping-CITI'!A:E,5,0)</f>
        <v>0</v>
      </c>
      <c r="D4526" s="42">
        <v>45016</v>
      </c>
      <c r="E4526" s="42">
        <v>45199</v>
      </c>
      <c r="F4526" t="s">
        <v>1961</v>
      </c>
      <c r="G4526" t="s">
        <v>2938</v>
      </c>
      <c r="H4526">
        <v>2250</v>
      </c>
      <c r="I4526" t="s">
        <v>2774</v>
      </c>
      <c r="J4526">
        <v>281263</v>
      </c>
      <c r="K4526" t="s">
        <v>2318</v>
      </c>
      <c r="L4526">
        <v>-21572.05</v>
      </c>
      <c r="M4526">
        <v>21572.05</v>
      </c>
      <c r="N4526">
        <v>0</v>
      </c>
      <c r="O4526">
        <v>0</v>
      </c>
      <c r="P4526" t="s">
        <v>607</v>
      </c>
      <c r="Q4526">
        <v>0</v>
      </c>
      <c r="R4526">
        <v>21572.05</v>
      </c>
      <c r="S4526">
        <v>0</v>
      </c>
      <c r="T4526" t="s">
        <v>6</v>
      </c>
      <c r="U4526" s="221">
        <f t="shared" si="141"/>
        <v>2.1572049999999997E-3</v>
      </c>
    </row>
    <row r="4527" spans="1:21" hidden="1">
      <c r="A4527" s="55" t="str">
        <f t="shared" si="140"/>
        <v>Y0EB0</v>
      </c>
      <c r="B4527" s="55">
        <f>VLOOKUP(J4527,'Mapping-CITI'!A:E,5,0)</f>
        <v>0</v>
      </c>
      <c r="D4527" s="42">
        <v>45016</v>
      </c>
      <c r="E4527" s="42">
        <v>45199</v>
      </c>
      <c r="F4527" t="s">
        <v>1961</v>
      </c>
      <c r="G4527" t="s">
        <v>2938</v>
      </c>
      <c r="H4527">
        <v>2250</v>
      </c>
      <c r="I4527" t="s">
        <v>2774</v>
      </c>
      <c r="J4527">
        <v>281264</v>
      </c>
      <c r="K4527" t="s">
        <v>2319</v>
      </c>
      <c r="L4527">
        <v>-258473.55</v>
      </c>
      <c r="M4527">
        <v>0</v>
      </c>
      <c r="N4527">
        <v>0</v>
      </c>
      <c r="O4527">
        <v>-258473.55</v>
      </c>
      <c r="P4527" t="s">
        <v>607</v>
      </c>
      <c r="Q4527">
        <v>-258473.55</v>
      </c>
      <c r="R4527">
        <v>0</v>
      </c>
      <c r="S4527">
        <v>0</v>
      </c>
      <c r="T4527" t="s">
        <v>6</v>
      </c>
      <c r="U4527" s="221">
        <f t="shared" si="141"/>
        <v>0</v>
      </c>
    </row>
    <row r="4528" spans="1:21" hidden="1">
      <c r="A4528" s="55" t="str">
        <f t="shared" si="140"/>
        <v>Y0EB0</v>
      </c>
      <c r="B4528" s="55">
        <f>VLOOKUP(J4528,'Mapping-CITI'!A:E,5,0)</f>
        <v>0</v>
      </c>
      <c r="D4528" s="42">
        <v>45016</v>
      </c>
      <c r="E4528" s="42">
        <v>45199</v>
      </c>
      <c r="F4528" t="s">
        <v>1961</v>
      </c>
      <c r="G4528" t="s">
        <v>2938</v>
      </c>
      <c r="H4528">
        <v>2250</v>
      </c>
      <c r="I4528" t="s">
        <v>2774</v>
      </c>
      <c r="J4528">
        <v>281266</v>
      </c>
      <c r="K4528" t="s">
        <v>2321</v>
      </c>
      <c r="L4528">
        <v>2405.96</v>
      </c>
      <c r="M4528">
        <v>0</v>
      </c>
      <c r="N4528">
        <v>0</v>
      </c>
      <c r="O4528">
        <v>2405.96</v>
      </c>
      <c r="P4528" t="s">
        <v>607</v>
      </c>
      <c r="Q4528">
        <v>2405.96</v>
      </c>
      <c r="R4528">
        <v>0</v>
      </c>
      <c r="S4528">
        <v>0</v>
      </c>
      <c r="T4528" t="s">
        <v>6</v>
      </c>
      <c r="U4528" s="221">
        <f t="shared" si="141"/>
        <v>0</v>
      </c>
    </row>
    <row r="4529" spans="1:21" hidden="1">
      <c r="A4529" s="55" t="str">
        <f t="shared" si="140"/>
        <v>Y0EB0</v>
      </c>
      <c r="B4529" s="55">
        <f>VLOOKUP(J4529,'Mapping-CITI'!A:E,5,0)</f>
        <v>0</v>
      </c>
      <c r="D4529" s="42">
        <v>45016</v>
      </c>
      <c r="E4529" s="42">
        <v>45199</v>
      </c>
      <c r="F4529" t="s">
        <v>1961</v>
      </c>
      <c r="G4529" t="s">
        <v>2938</v>
      </c>
      <c r="H4529">
        <v>2250</v>
      </c>
      <c r="I4529" t="s">
        <v>2774</v>
      </c>
      <c r="J4529">
        <v>281267</v>
      </c>
      <c r="K4529" t="s">
        <v>2322</v>
      </c>
      <c r="L4529">
        <v>-13114682.029999999</v>
      </c>
      <c r="M4529">
        <v>471492.85</v>
      </c>
      <c r="N4529">
        <v>0</v>
      </c>
      <c r="O4529">
        <v>-12643189.18</v>
      </c>
      <c r="P4529" t="s">
        <v>607</v>
      </c>
      <c r="Q4529">
        <v>-12643189.18</v>
      </c>
      <c r="R4529">
        <v>471492.85</v>
      </c>
      <c r="S4529">
        <v>0</v>
      </c>
      <c r="T4529" t="s">
        <v>6</v>
      </c>
      <c r="U4529" s="221">
        <f t="shared" si="141"/>
        <v>4.7149284999999999E-2</v>
      </c>
    </row>
    <row r="4530" spans="1:21" hidden="1">
      <c r="A4530" s="55" t="str">
        <f t="shared" si="140"/>
        <v>Y0EBIgnore</v>
      </c>
      <c r="B4530" s="55" t="str">
        <f>VLOOKUP(J4530,'Mapping-CITI'!A:E,5,0)</f>
        <v>Ignore</v>
      </c>
      <c r="D4530" s="42">
        <v>45016</v>
      </c>
      <c r="E4530" s="42">
        <v>45199</v>
      </c>
      <c r="F4530" t="s">
        <v>1961</v>
      </c>
      <c r="G4530" t="s">
        <v>2938</v>
      </c>
      <c r="H4530">
        <v>2250</v>
      </c>
      <c r="I4530" t="s">
        <v>2774</v>
      </c>
      <c r="J4530">
        <v>281269</v>
      </c>
      <c r="K4530" t="s">
        <v>3439</v>
      </c>
      <c r="L4530">
        <v>-902516.28</v>
      </c>
      <c r="M4530">
        <v>0</v>
      </c>
      <c r="N4530">
        <v>0</v>
      </c>
      <c r="O4530">
        <v>-902516.28</v>
      </c>
      <c r="P4530" t="s">
        <v>607</v>
      </c>
      <c r="Q4530">
        <v>-902516.28</v>
      </c>
      <c r="R4530">
        <v>0</v>
      </c>
      <c r="S4530">
        <v>0</v>
      </c>
      <c r="T4530" t="s">
        <v>6</v>
      </c>
      <c r="U4530" s="221">
        <f t="shared" si="141"/>
        <v>0</v>
      </c>
    </row>
    <row r="4531" spans="1:21" hidden="1">
      <c r="A4531" s="55" t="str">
        <f t="shared" si="140"/>
        <v>Y0EB0</v>
      </c>
      <c r="B4531" s="55">
        <f>VLOOKUP(J4531,'Mapping-CITI'!A:E,5,0)</f>
        <v>0</v>
      </c>
      <c r="D4531" s="42">
        <v>45016</v>
      </c>
      <c r="E4531" s="42">
        <v>45199</v>
      </c>
      <c r="F4531" t="s">
        <v>1961</v>
      </c>
      <c r="G4531" t="s">
        <v>2938</v>
      </c>
      <c r="H4531">
        <v>2250</v>
      </c>
      <c r="I4531" t="s">
        <v>2774</v>
      </c>
      <c r="J4531">
        <v>281271</v>
      </c>
      <c r="K4531" t="s">
        <v>2325</v>
      </c>
      <c r="L4531">
        <v>32764.38</v>
      </c>
      <c r="M4531">
        <v>0</v>
      </c>
      <c r="N4531">
        <v>32764</v>
      </c>
      <c r="O4531">
        <v>0.38</v>
      </c>
      <c r="P4531" t="s">
        <v>607</v>
      </c>
      <c r="Q4531">
        <v>0.38</v>
      </c>
      <c r="R4531">
        <v>0</v>
      </c>
      <c r="S4531">
        <v>32764</v>
      </c>
      <c r="T4531" t="s">
        <v>6</v>
      </c>
      <c r="U4531" s="221">
        <f t="shared" si="141"/>
        <v>-3.2764000000000001E-3</v>
      </c>
    </row>
    <row r="4532" spans="1:21" hidden="1">
      <c r="A4532" s="55" t="str">
        <f t="shared" si="140"/>
        <v>Y0EB0</v>
      </c>
      <c r="B4532" s="55">
        <f>VLOOKUP(J4532,'Mapping-CITI'!A:E,5,0)</f>
        <v>0</v>
      </c>
      <c r="D4532" s="42">
        <v>45016</v>
      </c>
      <c r="E4532" s="42">
        <v>45199</v>
      </c>
      <c r="F4532" t="s">
        <v>1961</v>
      </c>
      <c r="G4532" t="s">
        <v>2938</v>
      </c>
      <c r="H4532">
        <v>2250</v>
      </c>
      <c r="I4532" t="s">
        <v>2774</v>
      </c>
      <c r="J4532">
        <v>281275</v>
      </c>
      <c r="K4532" t="s">
        <v>2329</v>
      </c>
      <c r="L4532">
        <v>-130.51</v>
      </c>
      <c r="M4532">
        <v>0</v>
      </c>
      <c r="N4532">
        <v>0</v>
      </c>
      <c r="O4532">
        <v>-130.51</v>
      </c>
      <c r="P4532" t="s">
        <v>607</v>
      </c>
      <c r="Q4532">
        <v>-130.51</v>
      </c>
      <c r="R4532">
        <v>0</v>
      </c>
      <c r="S4532">
        <v>0</v>
      </c>
      <c r="T4532" t="s">
        <v>6</v>
      </c>
      <c r="U4532" s="221">
        <f t="shared" si="141"/>
        <v>0</v>
      </c>
    </row>
    <row r="4533" spans="1:21" hidden="1">
      <c r="A4533" s="55" t="str">
        <f t="shared" si="140"/>
        <v>Y0EB0</v>
      </c>
      <c r="B4533" s="55">
        <f>VLOOKUP(J4533,'Mapping-CITI'!A:E,5,0)</f>
        <v>0</v>
      </c>
      <c r="D4533" s="42">
        <v>45016</v>
      </c>
      <c r="E4533" s="42">
        <v>45199</v>
      </c>
      <c r="F4533" t="s">
        <v>1961</v>
      </c>
      <c r="G4533" t="s">
        <v>2938</v>
      </c>
      <c r="H4533">
        <v>2250</v>
      </c>
      <c r="I4533" t="s">
        <v>2774</v>
      </c>
      <c r="J4533">
        <v>281276</v>
      </c>
      <c r="K4533" t="s">
        <v>2330</v>
      </c>
      <c r="L4533">
        <v>0</v>
      </c>
      <c r="M4533">
        <v>0</v>
      </c>
      <c r="N4533">
        <v>3227.48</v>
      </c>
      <c r="O4533">
        <v>-3227.48</v>
      </c>
      <c r="P4533" t="s">
        <v>607</v>
      </c>
      <c r="Q4533">
        <v>-3227.48</v>
      </c>
      <c r="R4533">
        <v>0</v>
      </c>
      <c r="S4533">
        <v>3227.48</v>
      </c>
      <c r="T4533" t="s">
        <v>6</v>
      </c>
      <c r="U4533" s="221">
        <f t="shared" si="141"/>
        <v>-3.2274799999999998E-4</v>
      </c>
    </row>
    <row r="4534" spans="1:21" hidden="1">
      <c r="A4534" s="55" t="str">
        <f t="shared" si="140"/>
        <v>Y0EB0</v>
      </c>
      <c r="B4534" s="55">
        <f>VLOOKUP(J4534,'Mapping-CITI'!A:E,5,0)</f>
        <v>0</v>
      </c>
      <c r="D4534" s="42">
        <v>45016</v>
      </c>
      <c r="E4534" s="42">
        <v>45199</v>
      </c>
      <c r="F4534" t="s">
        <v>1961</v>
      </c>
      <c r="G4534" t="s">
        <v>2938</v>
      </c>
      <c r="H4534">
        <v>2250</v>
      </c>
      <c r="I4534" t="s">
        <v>2774</v>
      </c>
      <c r="J4534">
        <v>281277</v>
      </c>
      <c r="K4534" t="s">
        <v>2331</v>
      </c>
      <c r="L4534">
        <v>-192.41</v>
      </c>
      <c r="M4534">
        <v>192.41</v>
      </c>
      <c r="N4534">
        <v>0</v>
      </c>
      <c r="O4534">
        <v>0</v>
      </c>
      <c r="P4534" t="s">
        <v>607</v>
      </c>
      <c r="Q4534">
        <v>0</v>
      </c>
      <c r="R4534">
        <v>192.41</v>
      </c>
      <c r="S4534">
        <v>0</v>
      </c>
      <c r="T4534" t="s">
        <v>6</v>
      </c>
      <c r="U4534" s="221">
        <f t="shared" si="141"/>
        <v>1.9241000000000001E-5</v>
      </c>
    </row>
    <row r="4535" spans="1:21" hidden="1">
      <c r="A4535" s="55" t="str">
        <f t="shared" si="140"/>
        <v>Y0EBIgnore</v>
      </c>
      <c r="B4535" s="55" t="str">
        <f>VLOOKUP(J4535,'Mapping-CITI'!A:E,5,0)</f>
        <v>Ignore</v>
      </c>
      <c r="D4535" s="42">
        <v>45016</v>
      </c>
      <c r="E4535" s="42">
        <v>45199</v>
      </c>
      <c r="F4535" t="s">
        <v>1961</v>
      </c>
      <c r="G4535" t="s">
        <v>2938</v>
      </c>
      <c r="H4535">
        <v>2250</v>
      </c>
      <c r="I4535" t="s">
        <v>2774</v>
      </c>
      <c r="J4535">
        <v>281281</v>
      </c>
      <c r="K4535" t="s">
        <v>3440</v>
      </c>
      <c r="L4535">
        <v>-394262.09</v>
      </c>
      <c r="M4535">
        <v>0</v>
      </c>
      <c r="N4535">
        <v>0</v>
      </c>
      <c r="O4535">
        <v>-394262.09</v>
      </c>
      <c r="P4535" t="s">
        <v>607</v>
      </c>
      <c r="Q4535">
        <v>-394262.09</v>
      </c>
      <c r="R4535">
        <v>0</v>
      </c>
      <c r="S4535">
        <v>0</v>
      </c>
      <c r="T4535" t="s">
        <v>6</v>
      </c>
      <c r="U4535" s="221">
        <f t="shared" si="141"/>
        <v>0</v>
      </c>
    </row>
    <row r="4536" spans="1:21" hidden="1">
      <c r="A4536" s="55" t="str">
        <f t="shared" si="140"/>
        <v>Y0EB0</v>
      </c>
      <c r="B4536" s="55">
        <f>VLOOKUP(J4536,'Mapping-CITI'!A:E,5,0)</f>
        <v>0</v>
      </c>
      <c r="D4536" s="42">
        <v>45016</v>
      </c>
      <c r="E4536" s="42">
        <v>45199</v>
      </c>
      <c r="F4536" t="s">
        <v>1961</v>
      </c>
      <c r="G4536" t="s">
        <v>2938</v>
      </c>
      <c r="H4536">
        <v>2150</v>
      </c>
      <c r="I4536" t="s">
        <v>2797</v>
      </c>
      <c r="J4536">
        <v>281292</v>
      </c>
      <c r="K4536" t="s">
        <v>2551</v>
      </c>
      <c r="L4536">
        <v>-48377018.369999997</v>
      </c>
      <c r="M4536">
        <v>6466425.5599999996</v>
      </c>
      <c r="N4536">
        <v>4272333.17</v>
      </c>
      <c r="O4536">
        <v>-46182925.979999997</v>
      </c>
      <c r="P4536" t="s">
        <v>607</v>
      </c>
      <c r="Q4536">
        <v>-46182925.979999997</v>
      </c>
      <c r="R4536">
        <v>0</v>
      </c>
      <c r="S4536">
        <v>0</v>
      </c>
      <c r="T4536" t="s">
        <v>6</v>
      </c>
      <c r="U4536" s="221">
        <f t="shared" si="141"/>
        <v>0.21940923899999998</v>
      </c>
    </row>
    <row r="4537" spans="1:21" hidden="1">
      <c r="A4537" s="55" t="str">
        <f t="shared" si="140"/>
        <v>Y0EB0</v>
      </c>
      <c r="B4537" s="55">
        <f>VLOOKUP(J4537,'Mapping-CITI'!A:E,5,0)</f>
        <v>0</v>
      </c>
      <c r="D4537" s="42">
        <v>45016</v>
      </c>
      <c r="E4537" s="42">
        <v>45199</v>
      </c>
      <c r="F4537" t="s">
        <v>1961</v>
      </c>
      <c r="G4537" t="s">
        <v>2938</v>
      </c>
      <c r="H4537">
        <v>2150</v>
      </c>
      <c r="I4537" t="s">
        <v>2797</v>
      </c>
      <c r="J4537">
        <v>281293</v>
      </c>
      <c r="K4537" t="s">
        <v>2561</v>
      </c>
      <c r="L4537">
        <v>571946.80000000005</v>
      </c>
      <c r="M4537">
        <v>255350.08</v>
      </c>
      <c r="N4537">
        <v>41816.57</v>
      </c>
      <c r="O4537">
        <v>785480.31</v>
      </c>
      <c r="P4537" t="s">
        <v>607</v>
      </c>
      <c r="Q4537">
        <v>785480.31</v>
      </c>
      <c r="R4537">
        <v>0</v>
      </c>
      <c r="S4537">
        <v>0</v>
      </c>
      <c r="T4537" t="s">
        <v>6</v>
      </c>
      <c r="U4537" s="221">
        <f t="shared" si="141"/>
        <v>2.1353351E-2</v>
      </c>
    </row>
    <row r="4538" spans="1:21" hidden="1">
      <c r="A4538" s="55" t="str">
        <f t="shared" si="140"/>
        <v>Y0EB0</v>
      </c>
      <c r="B4538" s="55">
        <f>VLOOKUP(J4538,'Mapping-CITI'!A:E,5,0)</f>
        <v>0</v>
      </c>
      <c r="D4538" s="42">
        <v>45016</v>
      </c>
      <c r="E4538" s="42">
        <v>45199</v>
      </c>
      <c r="F4538" t="s">
        <v>1961</v>
      </c>
      <c r="G4538" t="s">
        <v>2938</v>
      </c>
      <c r="H4538">
        <v>2150</v>
      </c>
      <c r="I4538" t="s">
        <v>2797</v>
      </c>
      <c r="J4538">
        <v>281294</v>
      </c>
      <c r="K4538" t="s">
        <v>2568</v>
      </c>
      <c r="L4538">
        <v>19486.03</v>
      </c>
      <c r="M4538">
        <v>742.14</v>
      </c>
      <c r="N4538">
        <v>5388.99</v>
      </c>
      <c r="O4538">
        <v>14839.18</v>
      </c>
      <c r="P4538" t="s">
        <v>607</v>
      </c>
      <c r="Q4538">
        <v>14839.18</v>
      </c>
      <c r="R4538">
        <v>0</v>
      </c>
      <c r="S4538">
        <v>0</v>
      </c>
      <c r="T4538" t="s">
        <v>6</v>
      </c>
      <c r="U4538" s="221">
        <f t="shared" si="141"/>
        <v>-4.6468499999999995E-4</v>
      </c>
    </row>
    <row r="4539" spans="1:21" hidden="1">
      <c r="A4539" s="55" t="str">
        <f t="shared" si="140"/>
        <v>Y0EB5.3</v>
      </c>
      <c r="B4539" s="55">
        <f>VLOOKUP(J4539,'Mapping-CITI'!A:E,5,0)</f>
        <v>5.3</v>
      </c>
      <c r="D4539" s="42">
        <v>45016</v>
      </c>
      <c r="E4539" s="42">
        <v>45199</v>
      </c>
      <c r="F4539" t="s">
        <v>1961</v>
      </c>
      <c r="G4539" t="s">
        <v>2938</v>
      </c>
      <c r="H4539">
        <v>5140</v>
      </c>
      <c r="I4539" t="s">
        <v>2798</v>
      </c>
      <c r="J4539">
        <v>301101</v>
      </c>
      <c r="K4539" t="s">
        <v>2333</v>
      </c>
      <c r="L4539">
        <v>-33122097.66</v>
      </c>
      <c r="M4539">
        <v>0</v>
      </c>
      <c r="N4539">
        <v>38060053.579999998</v>
      </c>
      <c r="O4539">
        <v>-38060053.579999998</v>
      </c>
      <c r="P4539" t="s">
        <v>607</v>
      </c>
      <c r="Q4539">
        <v>-38060053.579999998</v>
      </c>
      <c r="R4539">
        <v>0</v>
      </c>
      <c r="S4539">
        <v>0</v>
      </c>
      <c r="T4539" t="s">
        <v>6</v>
      </c>
      <c r="U4539" s="221">
        <f t="shared" si="141"/>
        <v>-3.8060053579999997</v>
      </c>
    </row>
    <row r="4540" spans="1:21" hidden="1">
      <c r="A4540" s="55" t="str">
        <f t="shared" si="140"/>
        <v>Y0EB5.3</v>
      </c>
      <c r="B4540" s="55">
        <f>VLOOKUP(J4540,'Mapping-CITI'!A:E,5,0)</f>
        <v>5.3</v>
      </c>
      <c r="D4540" s="42">
        <v>45016</v>
      </c>
      <c r="E4540" s="42">
        <v>45199</v>
      </c>
      <c r="F4540" t="s">
        <v>1961</v>
      </c>
      <c r="G4540" t="s">
        <v>2938</v>
      </c>
      <c r="H4540">
        <v>5140</v>
      </c>
      <c r="I4540" t="s">
        <v>2798</v>
      </c>
      <c r="J4540">
        <v>301232</v>
      </c>
      <c r="K4540" t="s">
        <v>2341</v>
      </c>
      <c r="L4540">
        <v>-27710</v>
      </c>
      <c r="M4540">
        <v>0</v>
      </c>
      <c r="N4540">
        <v>420450</v>
      </c>
      <c r="O4540">
        <v>-420450</v>
      </c>
      <c r="P4540" t="s">
        <v>607</v>
      </c>
      <c r="Q4540">
        <v>-420450</v>
      </c>
      <c r="R4540">
        <v>0</v>
      </c>
      <c r="S4540">
        <v>0</v>
      </c>
      <c r="T4540" t="s">
        <v>6</v>
      </c>
      <c r="U4540" s="221">
        <f t="shared" si="141"/>
        <v>-4.2044999999999999E-2</v>
      </c>
    </row>
    <row r="4541" spans="1:21" hidden="1">
      <c r="A4541" s="55" t="str">
        <f t="shared" si="140"/>
        <v>Y0EB5.2</v>
      </c>
      <c r="B4541" s="55">
        <f>VLOOKUP(J4541,'Mapping-CITI'!A:E,5,0)</f>
        <v>5.2</v>
      </c>
      <c r="D4541" s="42">
        <v>45016</v>
      </c>
      <c r="E4541" s="42">
        <v>45199</v>
      </c>
      <c r="F4541" t="s">
        <v>1961</v>
      </c>
      <c r="G4541" t="s">
        <v>2938</v>
      </c>
      <c r="H4541">
        <v>5120</v>
      </c>
      <c r="I4541" t="s">
        <v>2799</v>
      </c>
      <c r="J4541">
        <v>301600</v>
      </c>
      <c r="K4541" t="s">
        <v>2701</v>
      </c>
      <c r="L4541">
        <v>-2723.19</v>
      </c>
      <c r="M4541">
        <v>0</v>
      </c>
      <c r="N4541">
        <v>0</v>
      </c>
      <c r="O4541">
        <v>0</v>
      </c>
      <c r="P4541" t="s">
        <v>607</v>
      </c>
      <c r="Q4541">
        <v>0</v>
      </c>
      <c r="R4541">
        <v>0</v>
      </c>
      <c r="S4541">
        <v>0</v>
      </c>
      <c r="T4541" t="s">
        <v>6</v>
      </c>
      <c r="U4541" s="221">
        <f t="shared" si="141"/>
        <v>0</v>
      </c>
    </row>
    <row r="4542" spans="1:21" hidden="1">
      <c r="A4542" s="55" t="str">
        <f t="shared" si="140"/>
        <v>Y0EB5.1</v>
      </c>
      <c r="B4542" s="55">
        <f>VLOOKUP(J4542,'Mapping-CITI'!A:E,5,0)</f>
        <v>5.0999999999999996</v>
      </c>
      <c r="D4542" s="42">
        <v>45016</v>
      </c>
      <c r="E4542" s="42">
        <v>45199</v>
      </c>
      <c r="F4542" t="s">
        <v>1961</v>
      </c>
      <c r="G4542" t="s">
        <v>2938</v>
      </c>
      <c r="H4542">
        <v>5110</v>
      </c>
      <c r="I4542" t="s">
        <v>2776</v>
      </c>
      <c r="J4542">
        <v>304101</v>
      </c>
      <c r="K4542" t="s">
        <v>2344</v>
      </c>
      <c r="L4542">
        <v>-1857514</v>
      </c>
      <c r="M4542">
        <v>0</v>
      </c>
      <c r="N4542">
        <v>1505094</v>
      </c>
      <c r="O4542">
        <v>-1505094</v>
      </c>
      <c r="P4542" t="s">
        <v>607</v>
      </c>
      <c r="Q4542">
        <v>-1505094</v>
      </c>
      <c r="R4542">
        <v>0</v>
      </c>
      <c r="S4542">
        <v>0</v>
      </c>
      <c r="T4542" t="s">
        <v>6</v>
      </c>
      <c r="U4542" s="221">
        <f t="shared" si="141"/>
        <v>-0.15050939999999999</v>
      </c>
    </row>
    <row r="4543" spans="1:21" hidden="1">
      <c r="A4543" s="55" t="str">
        <f t="shared" si="140"/>
        <v>Y0EB5.2</v>
      </c>
      <c r="B4543" s="55">
        <f>VLOOKUP(J4543,'Mapping-CITI'!A:E,5,0)</f>
        <v>5.2</v>
      </c>
      <c r="D4543" s="42">
        <v>45016</v>
      </c>
      <c r="E4543" s="42">
        <v>45199</v>
      </c>
      <c r="F4543" t="s">
        <v>1961</v>
      </c>
      <c r="G4543" t="s">
        <v>2938</v>
      </c>
      <c r="H4543">
        <v>5110</v>
      </c>
      <c r="I4543" t="s">
        <v>2776</v>
      </c>
      <c r="J4543">
        <v>304209</v>
      </c>
      <c r="K4543" t="s">
        <v>2350</v>
      </c>
      <c r="L4543">
        <v>-43524449.859999999</v>
      </c>
      <c r="M4543">
        <v>2503500</v>
      </c>
      <c r="N4543">
        <v>25826176.379999999</v>
      </c>
      <c r="O4543">
        <v>-23322676.379999999</v>
      </c>
      <c r="P4543" t="s">
        <v>607</v>
      </c>
      <c r="Q4543">
        <v>-23322676.379999999</v>
      </c>
      <c r="R4543">
        <v>0</v>
      </c>
      <c r="S4543">
        <v>0</v>
      </c>
      <c r="T4543" t="s">
        <v>6</v>
      </c>
      <c r="U4543" s="221">
        <f t="shared" si="141"/>
        <v>-2.3322676379999998</v>
      </c>
    </row>
    <row r="4544" spans="1:21" hidden="1">
      <c r="A4544" s="55" t="str">
        <f t="shared" si="140"/>
        <v>Y0EB5.2</v>
      </c>
      <c r="B4544" s="55">
        <f>VLOOKUP(J4544,'Mapping-CITI'!A:E,5,0)</f>
        <v>5.2</v>
      </c>
      <c r="D4544" s="42">
        <v>45016</v>
      </c>
      <c r="E4544" s="42">
        <v>45199</v>
      </c>
      <c r="F4544" t="s">
        <v>1961</v>
      </c>
      <c r="G4544" t="s">
        <v>2938</v>
      </c>
      <c r="H4544">
        <v>5110</v>
      </c>
      <c r="I4544" t="s">
        <v>2776</v>
      </c>
      <c r="J4544">
        <v>304213</v>
      </c>
      <c r="K4544" t="s">
        <v>2351</v>
      </c>
      <c r="L4544">
        <v>-2771208.31</v>
      </c>
      <c r="M4544">
        <v>0</v>
      </c>
      <c r="N4544">
        <v>2090808.89</v>
      </c>
      <c r="O4544">
        <v>-2090808.89</v>
      </c>
      <c r="P4544" t="s">
        <v>607</v>
      </c>
      <c r="Q4544">
        <v>-2090808.89</v>
      </c>
      <c r="R4544">
        <v>0</v>
      </c>
      <c r="S4544">
        <v>0</v>
      </c>
      <c r="T4544" t="s">
        <v>6</v>
      </c>
      <c r="U4544" s="221">
        <f t="shared" si="141"/>
        <v>-0.20908088899999999</v>
      </c>
    </row>
    <row r="4545" spans="1:21" hidden="1">
      <c r="A4545" s="55" t="str">
        <f t="shared" si="140"/>
        <v>Y0EB5.2</v>
      </c>
      <c r="B4545" s="55">
        <f>VLOOKUP(J4545,'Mapping-CITI'!A:E,5,0)</f>
        <v>5.2</v>
      </c>
      <c r="D4545" s="42">
        <v>45016</v>
      </c>
      <c r="E4545" s="42">
        <v>45199</v>
      </c>
      <c r="F4545" t="s">
        <v>1961</v>
      </c>
      <c r="G4545" t="s">
        <v>2938</v>
      </c>
      <c r="H4545">
        <v>5110</v>
      </c>
      <c r="I4545" t="s">
        <v>2776</v>
      </c>
      <c r="J4545">
        <v>304216</v>
      </c>
      <c r="K4545" t="s">
        <v>2354</v>
      </c>
      <c r="L4545">
        <v>-2123064</v>
      </c>
      <c r="M4545">
        <v>0</v>
      </c>
      <c r="N4545">
        <v>3598899</v>
      </c>
      <c r="O4545">
        <v>-3598899</v>
      </c>
      <c r="P4545" t="s">
        <v>607</v>
      </c>
      <c r="Q4545">
        <v>-3598899</v>
      </c>
      <c r="R4545">
        <v>0</v>
      </c>
      <c r="S4545">
        <v>0</v>
      </c>
      <c r="T4545" t="s">
        <v>6</v>
      </c>
      <c r="U4545" s="221">
        <f t="shared" si="141"/>
        <v>-0.35988989999999998</v>
      </c>
    </row>
    <row r="4546" spans="1:21" hidden="1">
      <c r="A4546" s="55" t="str">
        <f t="shared" si="140"/>
        <v>Y0EB5.2</v>
      </c>
      <c r="B4546" s="55">
        <f>VLOOKUP(J4546,'Mapping-CITI'!A:E,5,0)</f>
        <v>5.2</v>
      </c>
      <c r="D4546" s="42">
        <v>45016</v>
      </c>
      <c r="E4546" s="42">
        <v>45199</v>
      </c>
      <c r="F4546" t="s">
        <v>1961</v>
      </c>
      <c r="G4546" t="s">
        <v>2938</v>
      </c>
      <c r="H4546">
        <v>5110</v>
      </c>
      <c r="I4546" t="s">
        <v>2776</v>
      </c>
      <c r="J4546">
        <v>304217</v>
      </c>
      <c r="K4546" t="s">
        <v>2355</v>
      </c>
      <c r="L4546">
        <v>0.01</v>
      </c>
      <c r="M4546">
        <v>0</v>
      </c>
      <c r="N4546">
        <v>0</v>
      </c>
      <c r="O4546">
        <v>0</v>
      </c>
      <c r="P4546" t="s">
        <v>607</v>
      </c>
      <c r="Q4546">
        <v>0</v>
      </c>
      <c r="R4546">
        <v>0</v>
      </c>
      <c r="S4546">
        <v>0</v>
      </c>
      <c r="T4546" t="s">
        <v>6</v>
      </c>
      <c r="U4546" s="221">
        <f t="shared" si="141"/>
        <v>0</v>
      </c>
    </row>
    <row r="4547" spans="1:21" hidden="1">
      <c r="A4547" s="55" t="str">
        <f t="shared" ref="A4547:A4610" si="142">F4547&amp;B4547</f>
        <v>Y0EBIgnore</v>
      </c>
      <c r="B4547" s="55" t="str">
        <f>VLOOKUP(J4547,'Mapping-CITI'!A:E,5,0)</f>
        <v>Ignore</v>
      </c>
      <c r="D4547" s="42">
        <v>45016</v>
      </c>
      <c r="E4547" s="42">
        <v>45199</v>
      </c>
      <c r="F4547" t="s">
        <v>1961</v>
      </c>
      <c r="G4547" t="s">
        <v>2938</v>
      </c>
      <c r="H4547">
        <v>5110</v>
      </c>
      <c r="I4547" t="s">
        <v>2776</v>
      </c>
      <c r="J4547">
        <v>304221</v>
      </c>
      <c r="K4547" t="s">
        <v>2633</v>
      </c>
      <c r="L4547">
        <v>0</v>
      </c>
      <c r="M4547">
        <v>335526</v>
      </c>
      <c r="N4547">
        <v>0</v>
      </c>
      <c r="O4547">
        <v>335526</v>
      </c>
      <c r="P4547" t="s">
        <v>607</v>
      </c>
      <c r="Q4547">
        <v>335526</v>
      </c>
      <c r="R4547">
        <v>0</v>
      </c>
      <c r="S4547">
        <v>0</v>
      </c>
      <c r="T4547" t="s">
        <v>6</v>
      </c>
      <c r="U4547" s="221">
        <f t="shared" ref="U4547:U4610" si="143">(M4547-N4547)/10^7</f>
        <v>3.3552600000000002E-2</v>
      </c>
    </row>
    <row r="4548" spans="1:21" hidden="1">
      <c r="A4548" s="55" t="str">
        <f t="shared" si="142"/>
        <v>Y0EB5.2</v>
      </c>
      <c r="B4548" s="55">
        <f>VLOOKUP(J4548,'Mapping-CITI'!A:E,5,0)</f>
        <v>5.2</v>
      </c>
      <c r="D4548" s="42">
        <v>45016</v>
      </c>
      <c r="E4548" s="42">
        <v>45199</v>
      </c>
      <c r="F4548" t="s">
        <v>1961</v>
      </c>
      <c r="G4548" t="s">
        <v>2938</v>
      </c>
      <c r="H4548">
        <v>5110</v>
      </c>
      <c r="I4548" t="s">
        <v>2776</v>
      </c>
      <c r="J4548">
        <v>304232</v>
      </c>
      <c r="K4548" t="s">
        <v>2358</v>
      </c>
      <c r="L4548">
        <v>-855</v>
      </c>
      <c r="M4548">
        <v>0</v>
      </c>
      <c r="N4548">
        <v>812.2</v>
      </c>
      <c r="O4548">
        <v>-812.2</v>
      </c>
      <c r="P4548" t="s">
        <v>607</v>
      </c>
      <c r="Q4548">
        <v>-812.2</v>
      </c>
      <c r="R4548">
        <v>0</v>
      </c>
      <c r="S4548">
        <v>812.2</v>
      </c>
      <c r="T4548" t="s">
        <v>6</v>
      </c>
      <c r="U4548" s="221">
        <f t="shared" si="143"/>
        <v>-8.1219999999999998E-5</v>
      </c>
    </row>
    <row r="4549" spans="1:21" hidden="1">
      <c r="A4549" s="55" t="str">
        <f t="shared" si="142"/>
        <v>Y0EB5.2</v>
      </c>
      <c r="B4549" s="55">
        <f>VLOOKUP(J4549,'Mapping-CITI'!A:E,5,0)</f>
        <v>5.2</v>
      </c>
      <c r="D4549" s="42">
        <v>45016</v>
      </c>
      <c r="E4549" s="42">
        <v>45199</v>
      </c>
      <c r="F4549" t="s">
        <v>1961</v>
      </c>
      <c r="G4549" t="s">
        <v>2938</v>
      </c>
      <c r="H4549">
        <v>5110</v>
      </c>
      <c r="I4549" t="s">
        <v>2776</v>
      </c>
      <c r="J4549">
        <v>304300</v>
      </c>
      <c r="K4549" t="s">
        <v>2362</v>
      </c>
      <c r="L4549">
        <v>-1120151.99</v>
      </c>
      <c r="M4549">
        <v>0</v>
      </c>
      <c r="N4549">
        <v>0</v>
      </c>
      <c r="O4549">
        <v>0</v>
      </c>
      <c r="P4549" t="s">
        <v>607</v>
      </c>
      <c r="Q4549">
        <v>0</v>
      </c>
      <c r="R4549">
        <v>0</v>
      </c>
      <c r="S4549">
        <v>0</v>
      </c>
      <c r="T4549" t="s">
        <v>6</v>
      </c>
      <c r="U4549" s="221">
        <f t="shared" si="143"/>
        <v>0</v>
      </c>
    </row>
    <row r="4550" spans="1:21" hidden="1">
      <c r="A4550" s="55" t="str">
        <f t="shared" si="142"/>
        <v>Y0EB5.5</v>
      </c>
      <c r="B4550" s="55">
        <f>VLOOKUP(J4550,'Mapping-CITI'!A:E,5,0)</f>
        <v>5.5</v>
      </c>
      <c r="D4550" s="42">
        <v>45016</v>
      </c>
      <c r="E4550" s="42">
        <v>45199</v>
      </c>
      <c r="F4550" t="s">
        <v>1961</v>
      </c>
      <c r="G4550" t="s">
        <v>2938</v>
      </c>
      <c r="H4550">
        <v>5110</v>
      </c>
      <c r="I4550" t="s">
        <v>2776</v>
      </c>
      <c r="J4550">
        <v>304302</v>
      </c>
      <c r="K4550" t="s">
        <v>810</v>
      </c>
      <c r="L4550">
        <v>-47526.02</v>
      </c>
      <c r="M4550">
        <v>0</v>
      </c>
      <c r="N4550">
        <v>2640.08</v>
      </c>
      <c r="O4550">
        <v>-2640.08</v>
      </c>
      <c r="P4550" t="s">
        <v>607</v>
      </c>
      <c r="Q4550">
        <v>-2640.08</v>
      </c>
      <c r="R4550">
        <v>0</v>
      </c>
      <c r="S4550">
        <v>0</v>
      </c>
      <c r="T4550" t="s">
        <v>6</v>
      </c>
      <c r="U4550" s="221">
        <f t="shared" si="143"/>
        <v>-2.6400799999999998E-4</v>
      </c>
    </row>
    <row r="4551" spans="1:21" hidden="1">
      <c r="A4551" s="55" t="str">
        <f t="shared" si="142"/>
        <v>Y0EB5.5</v>
      </c>
      <c r="B4551" s="55">
        <f>VLOOKUP(J4551,'Mapping-CITI'!A:E,5,0)</f>
        <v>5.5</v>
      </c>
      <c r="D4551" s="42">
        <v>45016</v>
      </c>
      <c r="E4551" s="42">
        <v>45199</v>
      </c>
      <c r="F4551" t="s">
        <v>1961</v>
      </c>
      <c r="G4551" t="s">
        <v>2938</v>
      </c>
      <c r="H4551">
        <v>5200</v>
      </c>
      <c r="I4551" t="s">
        <v>2777</v>
      </c>
      <c r="J4551">
        <v>304751</v>
      </c>
      <c r="K4551" t="s">
        <v>2369</v>
      </c>
      <c r="L4551">
        <v>647.42999999999995</v>
      </c>
      <c r="M4551">
        <v>0</v>
      </c>
      <c r="N4551">
        <v>0</v>
      </c>
      <c r="O4551">
        <v>0</v>
      </c>
      <c r="P4551" t="s">
        <v>607</v>
      </c>
      <c r="Q4551">
        <v>0</v>
      </c>
      <c r="R4551">
        <v>0</v>
      </c>
      <c r="S4551">
        <v>0</v>
      </c>
      <c r="T4551" t="s">
        <v>6</v>
      </c>
      <c r="U4551" s="221">
        <f t="shared" si="143"/>
        <v>0</v>
      </c>
    </row>
    <row r="4552" spans="1:21" hidden="1">
      <c r="A4552" s="55" t="str">
        <f t="shared" si="142"/>
        <v>Y0EB5.5</v>
      </c>
      <c r="B4552" s="55">
        <f>VLOOKUP(J4552,'Mapping-CITI'!A:E,5,0)</f>
        <v>5.5</v>
      </c>
      <c r="D4552" s="42">
        <v>45016</v>
      </c>
      <c r="E4552" s="42">
        <v>45199</v>
      </c>
      <c r="F4552" t="s">
        <v>1961</v>
      </c>
      <c r="G4552" t="s">
        <v>2938</v>
      </c>
      <c r="H4552">
        <v>5200</v>
      </c>
      <c r="I4552" t="s">
        <v>2777</v>
      </c>
      <c r="J4552">
        <v>304752</v>
      </c>
      <c r="K4552" t="s">
        <v>2370</v>
      </c>
      <c r="L4552">
        <v>7.69</v>
      </c>
      <c r="M4552">
        <v>0</v>
      </c>
      <c r="N4552">
        <v>0</v>
      </c>
      <c r="O4552">
        <v>0</v>
      </c>
      <c r="P4552" t="s">
        <v>607</v>
      </c>
      <c r="Q4552">
        <v>0</v>
      </c>
      <c r="R4552">
        <v>0</v>
      </c>
      <c r="S4552">
        <v>0</v>
      </c>
      <c r="T4552" t="s">
        <v>6</v>
      </c>
      <c r="U4552" s="221">
        <f t="shared" si="143"/>
        <v>0</v>
      </c>
    </row>
    <row r="4553" spans="1:21" hidden="1">
      <c r="A4553" s="55" t="str">
        <f t="shared" si="142"/>
        <v>Y0EB5.5</v>
      </c>
      <c r="B4553" s="55">
        <f>VLOOKUP(J4553,'Mapping-CITI'!A:E,5,0)</f>
        <v>5.5</v>
      </c>
      <c r="D4553" s="42">
        <v>45016</v>
      </c>
      <c r="E4553" s="42">
        <v>45199</v>
      </c>
      <c r="F4553" t="s">
        <v>1961</v>
      </c>
      <c r="G4553" t="s">
        <v>2938</v>
      </c>
      <c r="H4553">
        <v>5200</v>
      </c>
      <c r="I4553" t="s">
        <v>2777</v>
      </c>
      <c r="J4553">
        <v>304753</v>
      </c>
      <c r="K4553" t="s">
        <v>2371</v>
      </c>
      <c r="L4553">
        <v>-22.08</v>
      </c>
      <c r="M4553">
        <v>0</v>
      </c>
      <c r="N4553">
        <v>0</v>
      </c>
      <c r="O4553">
        <v>0</v>
      </c>
      <c r="P4553" t="s">
        <v>607</v>
      </c>
      <c r="Q4553">
        <v>0</v>
      </c>
      <c r="R4553">
        <v>0</v>
      </c>
      <c r="S4553">
        <v>0</v>
      </c>
      <c r="T4553" t="s">
        <v>6</v>
      </c>
      <c r="U4553" s="221">
        <f t="shared" si="143"/>
        <v>0</v>
      </c>
    </row>
    <row r="4554" spans="1:21" hidden="1">
      <c r="A4554" s="55" t="str">
        <f t="shared" si="142"/>
        <v>Y0EB5.5</v>
      </c>
      <c r="B4554" s="55">
        <f>VLOOKUP(J4554,'Mapping-CITI'!A:E,5,0)</f>
        <v>5.5</v>
      </c>
      <c r="D4554" s="42">
        <v>45016</v>
      </c>
      <c r="E4554" s="42">
        <v>45199</v>
      </c>
      <c r="F4554" t="s">
        <v>1961</v>
      </c>
      <c r="G4554" t="s">
        <v>2938</v>
      </c>
      <c r="H4554">
        <v>5200</v>
      </c>
      <c r="I4554" t="s">
        <v>2777</v>
      </c>
      <c r="J4554">
        <v>305101</v>
      </c>
      <c r="K4554" t="s">
        <v>2374</v>
      </c>
      <c r="L4554">
        <v>-28452.14</v>
      </c>
      <c r="M4554">
        <v>1.01</v>
      </c>
      <c r="N4554">
        <v>8.14</v>
      </c>
      <c r="O4554">
        <v>-7.13</v>
      </c>
      <c r="P4554" t="s">
        <v>607</v>
      </c>
      <c r="Q4554">
        <v>-7.13</v>
      </c>
      <c r="R4554">
        <v>1.01</v>
      </c>
      <c r="S4554">
        <v>8.14</v>
      </c>
      <c r="T4554" t="s">
        <v>6</v>
      </c>
      <c r="U4554" s="221">
        <f t="shared" si="143"/>
        <v>-7.130000000000001E-7</v>
      </c>
    </row>
    <row r="4555" spans="1:21" hidden="1">
      <c r="A4555" s="55" t="str">
        <f t="shared" si="142"/>
        <v>Y0EB5.5</v>
      </c>
      <c r="B4555" s="55">
        <f>VLOOKUP(J4555,'Mapping-CITI'!A:E,5,0)</f>
        <v>5.5</v>
      </c>
      <c r="D4555" s="42">
        <v>45016</v>
      </c>
      <c r="E4555" s="42">
        <v>45199</v>
      </c>
      <c r="F4555" t="s">
        <v>1961</v>
      </c>
      <c r="G4555" t="s">
        <v>2938</v>
      </c>
      <c r="H4555">
        <v>5200</v>
      </c>
      <c r="I4555" t="s">
        <v>2777</v>
      </c>
      <c r="J4555">
        <v>305109</v>
      </c>
      <c r="K4555" t="s">
        <v>2375</v>
      </c>
      <c r="L4555">
        <v>-1998.94</v>
      </c>
      <c r="M4555">
        <v>300.13</v>
      </c>
      <c r="N4555">
        <v>4374.07</v>
      </c>
      <c r="O4555">
        <v>-4073.94</v>
      </c>
      <c r="P4555" t="s">
        <v>607</v>
      </c>
      <c r="Q4555">
        <v>-4073.94</v>
      </c>
      <c r="R4555">
        <v>300.13</v>
      </c>
      <c r="S4555">
        <v>4374.07</v>
      </c>
      <c r="T4555" t="s">
        <v>6</v>
      </c>
      <c r="U4555" s="221">
        <f t="shared" si="143"/>
        <v>-4.0739399999999994E-4</v>
      </c>
    </row>
    <row r="4556" spans="1:21" hidden="1">
      <c r="A4556" s="55" t="str">
        <f t="shared" si="142"/>
        <v>Y0EB5.5</v>
      </c>
      <c r="B4556" s="55">
        <f>VLOOKUP(J4556,'Mapping-CITI'!A:E,5,0)</f>
        <v>5.5</v>
      </c>
      <c r="D4556" s="42">
        <v>45016</v>
      </c>
      <c r="E4556" s="42">
        <v>45199</v>
      </c>
      <c r="F4556" t="s">
        <v>1961</v>
      </c>
      <c r="G4556" t="s">
        <v>2938</v>
      </c>
      <c r="H4556">
        <v>5200</v>
      </c>
      <c r="I4556" t="s">
        <v>2777</v>
      </c>
      <c r="J4556">
        <v>305117</v>
      </c>
      <c r="K4556" t="s">
        <v>2382</v>
      </c>
      <c r="L4556">
        <v>1803.48</v>
      </c>
      <c r="M4556">
        <v>0</v>
      </c>
      <c r="N4556">
        <v>0</v>
      </c>
      <c r="O4556">
        <v>0</v>
      </c>
      <c r="P4556" t="s">
        <v>607</v>
      </c>
      <c r="Q4556">
        <v>0</v>
      </c>
      <c r="R4556">
        <v>0</v>
      </c>
      <c r="S4556">
        <v>0</v>
      </c>
      <c r="T4556" t="s">
        <v>6</v>
      </c>
      <c r="U4556" s="221">
        <f t="shared" si="143"/>
        <v>0</v>
      </c>
    </row>
    <row r="4557" spans="1:21" hidden="1">
      <c r="A4557" s="55" t="str">
        <f t="shared" si="142"/>
        <v>Y0EB5.5</v>
      </c>
      <c r="B4557" s="55">
        <f>VLOOKUP(J4557,'Mapping-CITI'!A:E,5,0)</f>
        <v>5.5</v>
      </c>
      <c r="D4557" s="42">
        <v>45016</v>
      </c>
      <c r="E4557" s="42">
        <v>45199</v>
      </c>
      <c r="F4557" t="s">
        <v>1961</v>
      </c>
      <c r="G4557" t="s">
        <v>2938</v>
      </c>
      <c r="H4557">
        <v>5200</v>
      </c>
      <c r="I4557" t="s">
        <v>2777</v>
      </c>
      <c r="J4557">
        <v>305121</v>
      </c>
      <c r="K4557" t="s">
        <v>2386</v>
      </c>
      <c r="L4557">
        <v>-1.72</v>
      </c>
      <c r="M4557">
        <v>0</v>
      </c>
      <c r="N4557">
        <v>0</v>
      </c>
      <c r="O4557">
        <v>0</v>
      </c>
      <c r="P4557" t="s">
        <v>607</v>
      </c>
      <c r="Q4557">
        <v>0</v>
      </c>
      <c r="R4557">
        <v>0</v>
      </c>
      <c r="S4557">
        <v>0</v>
      </c>
      <c r="T4557" t="s">
        <v>6</v>
      </c>
      <c r="U4557" s="221">
        <f t="shared" si="143"/>
        <v>0</v>
      </c>
    </row>
    <row r="4558" spans="1:21" hidden="1">
      <c r="A4558" s="55" t="str">
        <f t="shared" si="142"/>
        <v>Y0EB5.5</v>
      </c>
      <c r="B4558" s="55">
        <f>VLOOKUP(J4558,'Mapping-CITI'!A:E,5,0)</f>
        <v>5.5</v>
      </c>
      <c r="D4558" s="42">
        <v>45016</v>
      </c>
      <c r="E4558" s="42">
        <v>45199</v>
      </c>
      <c r="F4558" t="s">
        <v>1961</v>
      </c>
      <c r="G4558" t="s">
        <v>2938</v>
      </c>
      <c r="H4558">
        <v>5200</v>
      </c>
      <c r="I4558" t="s">
        <v>2777</v>
      </c>
      <c r="J4558">
        <v>305150</v>
      </c>
      <c r="K4558" t="s">
        <v>2394</v>
      </c>
      <c r="L4558">
        <v>-476.8</v>
      </c>
      <c r="M4558">
        <v>0</v>
      </c>
      <c r="N4558">
        <v>0</v>
      </c>
      <c r="O4558">
        <v>0</v>
      </c>
      <c r="P4558" t="s">
        <v>607</v>
      </c>
      <c r="Q4558">
        <v>0</v>
      </c>
      <c r="R4558">
        <v>0</v>
      </c>
      <c r="S4558">
        <v>0</v>
      </c>
      <c r="T4558" t="s">
        <v>6</v>
      </c>
      <c r="U4558" s="221">
        <f t="shared" si="143"/>
        <v>0</v>
      </c>
    </row>
    <row r="4559" spans="1:21" hidden="1">
      <c r="A4559" s="55" t="str">
        <f t="shared" si="142"/>
        <v>Y0EBIgnore</v>
      </c>
      <c r="B4559" s="55" t="str">
        <f>VLOOKUP(J4559,'Mapping-CITI'!A:E,5,0)</f>
        <v>Ignore</v>
      </c>
      <c r="D4559" s="42">
        <v>45016</v>
      </c>
      <c r="E4559" s="42">
        <v>45199</v>
      </c>
      <c r="F4559" t="s">
        <v>1961</v>
      </c>
      <c r="G4559" t="s">
        <v>2938</v>
      </c>
      <c r="H4559">
        <v>5170</v>
      </c>
      <c r="I4559" t="s">
        <v>2800</v>
      </c>
      <c r="J4559">
        <v>311501</v>
      </c>
      <c r="K4559" t="s">
        <v>2402</v>
      </c>
      <c r="L4559">
        <v>-61120698.93</v>
      </c>
      <c r="M4559">
        <v>0</v>
      </c>
      <c r="N4559">
        <v>19798972.829999998</v>
      </c>
      <c r="O4559">
        <v>-19798972.829999998</v>
      </c>
      <c r="P4559" t="s">
        <v>607</v>
      </c>
      <c r="Q4559">
        <v>-19798972.829999998</v>
      </c>
      <c r="R4559">
        <v>0</v>
      </c>
      <c r="S4559">
        <v>0</v>
      </c>
      <c r="T4559" t="s">
        <v>6</v>
      </c>
      <c r="U4559" s="221">
        <f t="shared" si="143"/>
        <v>-1.9798972829999999</v>
      </c>
    </row>
    <row r="4560" spans="1:21" hidden="1">
      <c r="A4560" s="55" t="str">
        <f t="shared" si="142"/>
        <v>Y0EBIgnore</v>
      </c>
      <c r="B4560" s="55" t="str">
        <f>VLOOKUP(J4560,'Mapping-CITI'!A:E,5,0)</f>
        <v>Ignore</v>
      </c>
      <c r="D4560" s="42">
        <v>45016</v>
      </c>
      <c r="E4560" s="42">
        <v>45199</v>
      </c>
      <c r="F4560" t="s">
        <v>1961</v>
      </c>
      <c r="G4560" t="s">
        <v>2938</v>
      </c>
      <c r="H4560">
        <v>5170</v>
      </c>
      <c r="I4560" t="s">
        <v>2800</v>
      </c>
      <c r="J4560">
        <v>311608</v>
      </c>
      <c r="K4560" t="s">
        <v>2405</v>
      </c>
      <c r="L4560">
        <v>4846880.45</v>
      </c>
      <c r="M4560">
        <v>-431304.33</v>
      </c>
      <c r="N4560">
        <v>0</v>
      </c>
      <c r="O4560">
        <v>-431304.33</v>
      </c>
      <c r="P4560" t="s">
        <v>607</v>
      </c>
      <c r="Q4560">
        <v>-431304.33</v>
      </c>
      <c r="R4560">
        <v>0</v>
      </c>
      <c r="S4560">
        <v>0</v>
      </c>
      <c r="T4560" t="s">
        <v>6</v>
      </c>
      <c r="U4560" s="221">
        <f t="shared" si="143"/>
        <v>-4.3130433000000003E-2</v>
      </c>
    </row>
    <row r="4561" spans="1:21" hidden="1">
      <c r="A4561" s="55" t="str">
        <f t="shared" si="142"/>
        <v>Y0EBIgnore</v>
      </c>
      <c r="B4561" s="55" t="str">
        <f>VLOOKUP(J4561,'Mapping-CITI'!A:E,5,0)</f>
        <v>Ignore</v>
      </c>
      <c r="D4561" s="42">
        <v>45016</v>
      </c>
      <c r="E4561" s="42">
        <v>45199</v>
      </c>
      <c r="F4561" t="s">
        <v>1961</v>
      </c>
      <c r="G4561" t="s">
        <v>2938</v>
      </c>
      <c r="H4561">
        <v>5170</v>
      </c>
      <c r="I4561" t="s">
        <v>2800</v>
      </c>
      <c r="J4561">
        <v>311619</v>
      </c>
      <c r="K4561" t="s">
        <v>2409</v>
      </c>
      <c r="L4561">
        <v>-105305</v>
      </c>
      <c r="M4561">
        <v>0</v>
      </c>
      <c r="N4561">
        <v>-27399</v>
      </c>
      <c r="O4561">
        <v>27399</v>
      </c>
      <c r="P4561" t="s">
        <v>607</v>
      </c>
      <c r="Q4561">
        <v>27399</v>
      </c>
      <c r="R4561">
        <v>0</v>
      </c>
      <c r="S4561">
        <v>0</v>
      </c>
      <c r="T4561" t="s">
        <v>6</v>
      </c>
      <c r="U4561" s="221">
        <f t="shared" si="143"/>
        <v>2.7399E-3</v>
      </c>
    </row>
    <row r="4562" spans="1:21" hidden="1">
      <c r="A4562" s="55" t="str">
        <f t="shared" si="142"/>
        <v>Y0EB6.4</v>
      </c>
      <c r="B4562" s="55">
        <f>VLOOKUP(J4562,'Mapping-CITI'!A:E,5,0)</f>
        <v>6.4</v>
      </c>
      <c r="D4562" s="42">
        <v>45016</v>
      </c>
      <c r="E4562" s="42">
        <v>45199</v>
      </c>
      <c r="F4562" t="s">
        <v>1961</v>
      </c>
      <c r="G4562" t="s">
        <v>2938</v>
      </c>
      <c r="H4562">
        <v>4160</v>
      </c>
      <c r="I4562" t="s">
        <v>2778</v>
      </c>
      <c r="J4562">
        <v>401201</v>
      </c>
      <c r="K4562" t="s">
        <v>2419</v>
      </c>
      <c r="L4562">
        <v>4288.79</v>
      </c>
      <c r="M4562">
        <v>0</v>
      </c>
      <c r="N4562">
        <v>0</v>
      </c>
      <c r="O4562">
        <v>0</v>
      </c>
      <c r="P4562" t="s">
        <v>607</v>
      </c>
      <c r="Q4562">
        <v>0</v>
      </c>
      <c r="R4562">
        <v>0</v>
      </c>
      <c r="S4562">
        <v>0</v>
      </c>
      <c r="T4562" t="s">
        <v>6</v>
      </c>
      <c r="U4562" s="221">
        <f t="shared" si="143"/>
        <v>0</v>
      </c>
    </row>
    <row r="4563" spans="1:21" hidden="1">
      <c r="A4563" s="55" t="str">
        <f t="shared" si="142"/>
        <v>Y0EB6.4</v>
      </c>
      <c r="B4563" s="55">
        <f>VLOOKUP(J4563,'Mapping-CITI'!A:E,5,0)</f>
        <v>6.4</v>
      </c>
      <c r="D4563" s="42">
        <v>45016</v>
      </c>
      <c r="E4563" s="42">
        <v>45199</v>
      </c>
      <c r="F4563" t="s">
        <v>1961</v>
      </c>
      <c r="G4563" t="s">
        <v>2938</v>
      </c>
      <c r="H4563">
        <v>4160</v>
      </c>
      <c r="I4563" t="s">
        <v>2778</v>
      </c>
      <c r="J4563">
        <v>401204</v>
      </c>
      <c r="K4563" t="s">
        <v>2830</v>
      </c>
      <c r="L4563">
        <v>1479.23</v>
      </c>
      <c r="M4563">
        <v>0</v>
      </c>
      <c r="N4563">
        <v>0</v>
      </c>
      <c r="O4563">
        <v>0</v>
      </c>
      <c r="P4563" t="s">
        <v>607</v>
      </c>
      <c r="Q4563">
        <v>0</v>
      </c>
      <c r="R4563">
        <v>0</v>
      </c>
      <c r="S4563">
        <v>0</v>
      </c>
      <c r="T4563" t="s">
        <v>6</v>
      </c>
      <c r="U4563" s="221">
        <f t="shared" si="143"/>
        <v>0</v>
      </c>
    </row>
    <row r="4564" spans="1:21" hidden="1">
      <c r="A4564" s="55" t="str">
        <f t="shared" si="142"/>
        <v>Y0EBIgnore</v>
      </c>
      <c r="B4564" s="55" t="str">
        <f>VLOOKUP(J4564,'Mapping-CITI'!A:E,5,0)</f>
        <v>Ignore</v>
      </c>
      <c r="D4564" s="42">
        <v>45016</v>
      </c>
      <c r="E4564" s="42">
        <v>45199</v>
      </c>
      <c r="F4564" t="s">
        <v>1961</v>
      </c>
      <c r="G4564" t="s">
        <v>2938</v>
      </c>
      <c r="H4564">
        <v>4160</v>
      </c>
      <c r="I4564" t="s">
        <v>2778</v>
      </c>
      <c r="J4564">
        <v>401240</v>
      </c>
      <c r="K4564" t="s">
        <v>2429</v>
      </c>
      <c r="L4564">
        <v>122848.99</v>
      </c>
      <c r="M4564">
        <v>82952.160000000003</v>
      </c>
      <c r="N4564">
        <v>0</v>
      </c>
      <c r="O4564">
        <v>82952.160000000003</v>
      </c>
      <c r="P4564" t="s">
        <v>607</v>
      </c>
      <c r="Q4564">
        <v>82952.160000000003</v>
      </c>
      <c r="R4564">
        <v>82952.160000000003</v>
      </c>
      <c r="S4564">
        <v>0</v>
      </c>
      <c r="T4564" t="s">
        <v>6</v>
      </c>
      <c r="U4564" s="221">
        <f t="shared" si="143"/>
        <v>8.2952160000000011E-3</v>
      </c>
    </row>
    <row r="4565" spans="1:21" hidden="1">
      <c r="A4565" s="55" t="str">
        <f t="shared" si="142"/>
        <v>Y0EBIgnore</v>
      </c>
      <c r="B4565" s="55" t="str">
        <f>VLOOKUP(J4565,'Mapping-CITI'!A:E,5,0)</f>
        <v>Ignore</v>
      </c>
      <c r="D4565" s="42">
        <v>45016</v>
      </c>
      <c r="E4565" s="42">
        <v>45199</v>
      </c>
      <c r="F4565" t="s">
        <v>1961</v>
      </c>
      <c r="G4565" t="s">
        <v>2938</v>
      </c>
      <c r="H4565">
        <v>4160</v>
      </c>
      <c r="I4565" t="s">
        <v>2778</v>
      </c>
      <c r="J4565">
        <v>401241</v>
      </c>
      <c r="K4565" t="s">
        <v>2430</v>
      </c>
      <c r="L4565">
        <v>40162.01</v>
      </c>
      <c r="M4565">
        <v>31920.12</v>
      </c>
      <c r="N4565">
        <v>0</v>
      </c>
      <c r="O4565">
        <v>31920.12</v>
      </c>
      <c r="P4565" t="s">
        <v>607</v>
      </c>
      <c r="Q4565">
        <v>31920.12</v>
      </c>
      <c r="R4565">
        <v>31920.12</v>
      </c>
      <c r="S4565">
        <v>0</v>
      </c>
      <c r="T4565" t="s">
        <v>6</v>
      </c>
      <c r="U4565" s="221">
        <f t="shared" si="143"/>
        <v>3.1920119999999997E-3</v>
      </c>
    </row>
    <row r="4566" spans="1:21" hidden="1">
      <c r="A4566" s="55" t="str">
        <f t="shared" si="142"/>
        <v>Y0EB6.4</v>
      </c>
      <c r="B4566" s="55">
        <f>VLOOKUP(J4566,'Mapping-CITI'!A:E,5,0)</f>
        <v>6.4</v>
      </c>
      <c r="D4566" s="42">
        <v>45016</v>
      </c>
      <c r="E4566" s="42">
        <v>45199</v>
      </c>
      <c r="F4566" t="s">
        <v>1961</v>
      </c>
      <c r="G4566" t="s">
        <v>2938</v>
      </c>
      <c r="H4566">
        <v>4160</v>
      </c>
      <c r="I4566" t="s">
        <v>2778</v>
      </c>
      <c r="J4566">
        <v>401301</v>
      </c>
      <c r="K4566" t="s">
        <v>2432</v>
      </c>
      <c r="L4566">
        <v>23533.72</v>
      </c>
      <c r="M4566">
        <v>21233.83</v>
      </c>
      <c r="N4566">
        <v>20842.84</v>
      </c>
      <c r="O4566">
        <v>390.99</v>
      </c>
      <c r="P4566" t="s">
        <v>607</v>
      </c>
      <c r="Q4566">
        <v>390.99</v>
      </c>
      <c r="R4566">
        <v>21233.83</v>
      </c>
      <c r="S4566">
        <v>20842.84</v>
      </c>
      <c r="T4566" t="s">
        <v>6</v>
      </c>
      <c r="U4566" s="221">
        <f t="shared" si="143"/>
        <v>3.9099000000000162E-5</v>
      </c>
    </row>
    <row r="4567" spans="1:21" hidden="1">
      <c r="A4567" s="55" t="str">
        <f t="shared" si="142"/>
        <v>Y0EB6.2</v>
      </c>
      <c r="B4567" s="55">
        <f>VLOOKUP(J4567,'Mapping-CITI'!A:E,5,0)</f>
        <v>6.2</v>
      </c>
      <c r="D4567" s="42">
        <v>45016</v>
      </c>
      <c r="E4567" s="42">
        <v>45199</v>
      </c>
      <c r="F4567" t="s">
        <v>1961</v>
      </c>
      <c r="G4567" t="s">
        <v>2938</v>
      </c>
      <c r="H4567">
        <v>4160</v>
      </c>
      <c r="I4567" t="s">
        <v>2778</v>
      </c>
      <c r="J4567">
        <v>401501</v>
      </c>
      <c r="K4567" t="s">
        <v>676</v>
      </c>
      <c r="L4567">
        <v>9140586.0899999999</v>
      </c>
      <c r="M4567">
        <v>5795703.8899999997</v>
      </c>
      <c r="N4567">
        <v>0</v>
      </c>
      <c r="O4567">
        <v>5795703.8899999997</v>
      </c>
      <c r="P4567" t="s">
        <v>607</v>
      </c>
      <c r="Q4567">
        <v>5795703.8899999997</v>
      </c>
      <c r="R4567">
        <v>0</v>
      </c>
      <c r="S4567">
        <v>0</v>
      </c>
      <c r="T4567" t="s">
        <v>6</v>
      </c>
      <c r="U4567" s="221">
        <f t="shared" si="143"/>
        <v>0.57957038900000002</v>
      </c>
    </row>
    <row r="4568" spans="1:21" hidden="1">
      <c r="A4568" s="55" t="str">
        <f t="shared" si="142"/>
        <v>Y0EB6.1</v>
      </c>
      <c r="B4568" s="55">
        <f>VLOOKUP(J4568,'Mapping-CITI'!A:E,5,0)</f>
        <v>6.1</v>
      </c>
      <c r="D4568" s="42">
        <v>45016</v>
      </c>
      <c r="E4568" s="42">
        <v>45199</v>
      </c>
      <c r="F4568" t="s">
        <v>1961</v>
      </c>
      <c r="G4568" t="s">
        <v>2938</v>
      </c>
      <c r="H4568">
        <v>4160</v>
      </c>
      <c r="I4568" t="s">
        <v>2778</v>
      </c>
      <c r="J4568">
        <v>401508</v>
      </c>
      <c r="K4568" t="s">
        <v>2554</v>
      </c>
      <c r="L4568">
        <v>12721.89</v>
      </c>
      <c r="M4568">
        <v>0</v>
      </c>
      <c r="N4568">
        <v>46.85</v>
      </c>
      <c r="O4568">
        <v>-46.85</v>
      </c>
      <c r="P4568" t="s">
        <v>607</v>
      </c>
      <c r="Q4568">
        <v>-46.85</v>
      </c>
      <c r="R4568">
        <v>0</v>
      </c>
      <c r="S4568">
        <v>46.85</v>
      </c>
      <c r="T4568" t="s">
        <v>6</v>
      </c>
      <c r="U4568" s="221">
        <f t="shared" si="143"/>
        <v>-4.685E-6</v>
      </c>
    </row>
    <row r="4569" spans="1:21" hidden="1">
      <c r="A4569" s="55" t="str">
        <f t="shared" si="142"/>
        <v>Y0EB6.2</v>
      </c>
      <c r="B4569" s="55">
        <f>VLOOKUP(J4569,'Mapping-CITI'!A:E,5,0)</f>
        <v>6.2</v>
      </c>
      <c r="D4569" s="42">
        <v>45016</v>
      </c>
      <c r="E4569" s="42">
        <v>45199</v>
      </c>
      <c r="F4569" t="s">
        <v>1961</v>
      </c>
      <c r="G4569" t="s">
        <v>2938</v>
      </c>
      <c r="H4569">
        <v>4160</v>
      </c>
      <c r="I4569" t="s">
        <v>2778</v>
      </c>
      <c r="J4569">
        <v>401576</v>
      </c>
      <c r="K4569" t="s">
        <v>2702</v>
      </c>
      <c r="L4569">
        <v>-107999.91</v>
      </c>
      <c r="M4569">
        <v>0</v>
      </c>
      <c r="N4569">
        <v>91319.4</v>
      </c>
      <c r="O4569">
        <v>-91319.4</v>
      </c>
      <c r="P4569" t="s">
        <v>607</v>
      </c>
      <c r="Q4569">
        <v>-91319.4</v>
      </c>
      <c r="R4569">
        <v>0</v>
      </c>
      <c r="S4569">
        <v>0</v>
      </c>
      <c r="T4569" t="s">
        <v>6</v>
      </c>
      <c r="U4569" s="221">
        <f t="shared" si="143"/>
        <v>-9.1319399999999998E-3</v>
      </c>
    </row>
    <row r="4570" spans="1:21" hidden="1">
      <c r="A4570" s="55" t="str">
        <f t="shared" si="142"/>
        <v>Y0EB6.3</v>
      </c>
      <c r="B4570" s="55">
        <f>VLOOKUP(J4570,'Mapping-CITI'!A:E,5,0)</f>
        <v>6.3</v>
      </c>
      <c r="D4570" s="42">
        <v>45016</v>
      </c>
      <c r="E4570" s="42">
        <v>45199</v>
      </c>
      <c r="F4570" t="s">
        <v>1961</v>
      </c>
      <c r="G4570" t="s">
        <v>2938</v>
      </c>
      <c r="H4570">
        <v>4160</v>
      </c>
      <c r="I4570" t="s">
        <v>2778</v>
      </c>
      <c r="J4570">
        <v>401585</v>
      </c>
      <c r="K4570" t="s">
        <v>2801</v>
      </c>
      <c r="L4570">
        <v>9677.9</v>
      </c>
      <c r="M4570">
        <v>0</v>
      </c>
      <c r="N4570">
        <v>0</v>
      </c>
      <c r="O4570">
        <v>0</v>
      </c>
      <c r="P4570" t="s">
        <v>607</v>
      </c>
      <c r="Q4570">
        <v>0</v>
      </c>
      <c r="R4570">
        <v>0</v>
      </c>
      <c r="S4570">
        <v>0</v>
      </c>
      <c r="T4570" t="s">
        <v>6</v>
      </c>
      <c r="U4570" s="221">
        <f t="shared" si="143"/>
        <v>0</v>
      </c>
    </row>
    <row r="4571" spans="1:21" hidden="1">
      <c r="A4571" s="55" t="str">
        <f t="shared" si="142"/>
        <v>Y0EB6.4</v>
      </c>
      <c r="B4571" s="55">
        <f>VLOOKUP(J4571,'Mapping-CITI'!A:E,5,0)</f>
        <v>6.4</v>
      </c>
      <c r="D4571" s="42">
        <v>45016</v>
      </c>
      <c r="E4571" s="42">
        <v>45199</v>
      </c>
      <c r="F4571" t="s">
        <v>1961</v>
      </c>
      <c r="G4571" t="s">
        <v>2938</v>
      </c>
      <c r="H4571">
        <v>4160</v>
      </c>
      <c r="I4571" t="s">
        <v>2778</v>
      </c>
      <c r="J4571">
        <v>401700</v>
      </c>
      <c r="K4571" t="s">
        <v>2703</v>
      </c>
      <c r="L4571">
        <v>252.35</v>
      </c>
      <c r="M4571">
        <v>0</v>
      </c>
      <c r="N4571">
        <v>0</v>
      </c>
      <c r="O4571">
        <v>0</v>
      </c>
      <c r="P4571" t="s">
        <v>607</v>
      </c>
      <c r="Q4571">
        <v>0</v>
      </c>
      <c r="R4571">
        <v>0</v>
      </c>
      <c r="S4571">
        <v>0</v>
      </c>
      <c r="T4571" t="s">
        <v>6</v>
      </c>
      <c r="U4571" s="221">
        <f t="shared" si="143"/>
        <v>0</v>
      </c>
    </row>
    <row r="4572" spans="1:21" hidden="1">
      <c r="A4572" s="55" t="str">
        <f t="shared" si="142"/>
        <v>Y0EB6.4</v>
      </c>
      <c r="B4572" s="55">
        <f>VLOOKUP(J4572,'Mapping-CITI'!A:E,5,0)</f>
        <v>6.4</v>
      </c>
      <c r="D4572" s="42">
        <v>45016</v>
      </c>
      <c r="E4572" s="42">
        <v>45199</v>
      </c>
      <c r="F4572" t="s">
        <v>1961</v>
      </c>
      <c r="G4572" t="s">
        <v>2938</v>
      </c>
      <c r="H4572">
        <v>4160</v>
      </c>
      <c r="I4572" t="s">
        <v>2778</v>
      </c>
      <c r="J4572">
        <v>401702</v>
      </c>
      <c r="K4572" t="s">
        <v>2686</v>
      </c>
      <c r="L4572">
        <v>-9720.15</v>
      </c>
      <c r="M4572">
        <v>0</v>
      </c>
      <c r="N4572">
        <v>8218.7000000000007</v>
      </c>
      <c r="O4572">
        <v>-8218.7000000000007</v>
      </c>
      <c r="P4572" t="s">
        <v>607</v>
      </c>
      <c r="Q4572">
        <v>-8218.7000000000007</v>
      </c>
      <c r="R4572">
        <v>0</v>
      </c>
      <c r="S4572">
        <v>0</v>
      </c>
      <c r="T4572" t="s">
        <v>6</v>
      </c>
      <c r="U4572" s="221">
        <f t="shared" si="143"/>
        <v>-8.2187000000000004E-4</v>
      </c>
    </row>
    <row r="4573" spans="1:21" hidden="1">
      <c r="A4573" s="55" t="str">
        <f t="shared" si="142"/>
        <v>Y0EB6.4</v>
      </c>
      <c r="B4573" s="55">
        <f>VLOOKUP(J4573,'Mapping-CITI'!A:E,5,0)</f>
        <v>6.4</v>
      </c>
      <c r="D4573" s="42">
        <v>45016</v>
      </c>
      <c r="E4573" s="42">
        <v>45199</v>
      </c>
      <c r="F4573" t="s">
        <v>1961</v>
      </c>
      <c r="G4573" t="s">
        <v>2938</v>
      </c>
      <c r="H4573">
        <v>4160</v>
      </c>
      <c r="I4573" t="s">
        <v>2778</v>
      </c>
      <c r="J4573">
        <v>401703</v>
      </c>
      <c r="K4573" t="s">
        <v>2687</v>
      </c>
      <c r="L4573">
        <v>-9720.15</v>
      </c>
      <c r="M4573">
        <v>0</v>
      </c>
      <c r="N4573">
        <v>8218.7000000000007</v>
      </c>
      <c r="O4573">
        <v>-8218.7000000000007</v>
      </c>
      <c r="P4573" t="s">
        <v>607</v>
      </c>
      <c r="Q4573">
        <v>-8218.7000000000007</v>
      </c>
      <c r="R4573">
        <v>0</v>
      </c>
      <c r="S4573">
        <v>0</v>
      </c>
      <c r="T4573" t="s">
        <v>6</v>
      </c>
      <c r="U4573" s="221">
        <f t="shared" si="143"/>
        <v>-8.2187000000000004E-4</v>
      </c>
    </row>
    <row r="4574" spans="1:21" hidden="1">
      <c r="A4574" s="55" t="str">
        <f t="shared" si="142"/>
        <v>Y0EB6.4</v>
      </c>
      <c r="B4574" s="55">
        <f>VLOOKUP(J4574,'Mapping-CITI'!A:E,5,0)</f>
        <v>6.4</v>
      </c>
      <c r="D4574" s="42">
        <v>45016</v>
      </c>
      <c r="E4574" s="42">
        <v>45199</v>
      </c>
      <c r="F4574" t="s">
        <v>1961</v>
      </c>
      <c r="G4574" t="s">
        <v>2938</v>
      </c>
      <c r="H4574">
        <v>4160</v>
      </c>
      <c r="I4574" t="s">
        <v>2778</v>
      </c>
      <c r="J4574">
        <v>401707</v>
      </c>
      <c r="K4574" t="s">
        <v>2680</v>
      </c>
      <c r="L4574">
        <v>143227.68</v>
      </c>
      <c r="M4574">
        <v>65608.58</v>
      </c>
      <c r="N4574">
        <v>65608.58</v>
      </c>
      <c r="O4574">
        <v>0</v>
      </c>
      <c r="P4574" t="s">
        <v>607</v>
      </c>
      <c r="Q4574">
        <v>0</v>
      </c>
      <c r="R4574">
        <v>65608.58</v>
      </c>
      <c r="S4574">
        <v>65608.58</v>
      </c>
      <c r="T4574" t="s">
        <v>6</v>
      </c>
      <c r="U4574" s="221">
        <f t="shared" si="143"/>
        <v>0</v>
      </c>
    </row>
    <row r="4575" spans="1:21" hidden="1">
      <c r="A4575" s="55" t="str">
        <f t="shared" si="142"/>
        <v>Y0EB6.4</v>
      </c>
      <c r="B4575" s="55">
        <f>VLOOKUP(J4575,'Mapping-CITI'!A:E,5,0)</f>
        <v>6.4</v>
      </c>
      <c r="D4575" s="42">
        <v>45016</v>
      </c>
      <c r="E4575" s="42">
        <v>45199</v>
      </c>
      <c r="F4575" t="s">
        <v>1961</v>
      </c>
      <c r="G4575" t="s">
        <v>2938</v>
      </c>
      <c r="H4575">
        <v>4160</v>
      </c>
      <c r="I4575" t="s">
        <v>2778</v>
      </c>
      <c r="J4575">
        <v>401708</v>
      </c>
      <c r="K4575" t="s">
        <v>2681</v>
      </c>
      <c r="L4575">
        <v>143227.68</v>
      </c>
      <c r="M4575">
        <v>65608.58</v>
      </c>
      <c r="N4575">
        <v>65608.58</v>
      </c>
      <c r="O4575">
        <v>0</v>
      </c>
      <c r="P4575" t="s">
        <v>607</v>
      </c>
      <c r="Q4575">
        <v>0</v>
      </c>
      <c r="R4575">
        <v>65608.58</v>
      </c>
      <c r="S4575">
        <v>65608.58</v>
      </c>
      <c r="T4575" t="s">
        <v>6</v>
      </c>
      <c r="U4575" s="221">
        <f t="shared" si="143"/>
        <v>0</v>
      </c>
    </row>
    <row r="4576" spans="1:21" hidden="1">
      <c r="A4576" s="55" t="str">
        <f t="shared" si="142"/>
        <v>Y0EB6.4</v>
      </c>
      <c r="B4576" s="55">
        <f>VLOOKUP(J4576,'Mapping-CITI'!A:E,5,0)</f>
        <v>6.4</v>
      </c>
      <c r="D4576" s="42">
        <v>45016</v>
      </c>
      <c r="E4576" s="42">
        <v>45199</v>
      </c>
      <c r="F4576" t="s">
        <v>1961</v>
      </c>
      <c r="G4576" t="s">
        <v>2938</v>
      </c>
      <c r="H4576">
        <v>4160</v>
      </c>
      <c r="I4576" t="s">
        <v>2778</v>
      </c>
      <c r="J4576">
        <v>401723</v>
      </c>
      <c r="K4576" t="s">
        <v>2779</v>
      </c>
      <c r="L4576">
        <v>-289186.61</v>
      </c>
      <c r="M4576">
        <v>0</v>
      </c>
      <c r="N4576">
        <v>0</v>
      </c>
      <c r="O4576">
        <v>0</v>
      </c>
      <c r="P4576" t="s">
        <v>607</v>
      </c>
      <c r="Q4576">
        <v>0</v>
      </c>
      <c r="R4576">
        <v>0</v>
      </c>
      <c r="S4576">
        <v>0</v>
      </c>
      <c r="T4576" t="s">
        <v>6</v>
      </c>
      <c r="U4576" s="221">
        <f t="shared" si="143"/>
        <v>0</v>
      </c>
    </row>
    <row r="4577" spans="1:21" hidden="1">
      <c r="A4577" s="55" t="str">
        <f t="shared" si="142"/>
        <v>Y0EB6.4</v>
      </c>
      <c r="B4577" s="55">
        <f>VLOOKUP(J4577,'Mapping-CITI'!A:E,5,0)</f>
        <v>6.4</v>
      </c>
      <c r="D4577" s="42">
        <v>45016</v>
      </c>
      <c r="E4577" s="42">
        <v>45199</v>
      </c>
      <c r="F4577" t="s">
        <v>1961</v>
      </c>
      <c r="G4577" t="s">
        <v>2938</v>
      </c>
      <c r="H4577">
        <v>4160</v>
      </c>
      <c r="I4577" t="s">
        <v>2778</v>
      </c>
      <c r="J4577">
        <v>402084</v>
      </c>
      <c r="K4577" t="s">
        <v>4268</v>
      </c>
      <c r="L4577">
        <v>0</v>
      </c>
      <c r="M4577">
        <v>190254.86</v>
      </c>
      <c r="N4577">
        <v>0</v>
      </c>
      <c r="O4577">
        <v>190254.86</v>
      </c>
      <c r="P4577" t="s">
        <v>607</v>
      </c>
      <c r="Q4577">
        <v>190254.86</v>
      </c>
      <c r="R4577">
        <v>0</v>
      </c>
      <c r="S4577">
        <v>0</v>
      </c>
      <c r="T4577" t="s">
        <v>6</v>
      </c>
      <c r="U4577" s="221">
        <f t="shared" si="143"/>
        <v>1.9025485999999998E-2</v>
      </c>
    </row>
    <row r="4578" spans="1:21" hidden="1">
      <c r="A4578" s="55" t="str">
        <f t="shared" si="142"/>
        <v>Y0EB6.4</v>
      </c>
      <c r="B4578" s="55">
        <f>VLOOKUP(J4578,'Mapping-CITI'!A:E,5,0)</f>
        <v>6.4</v>
      </c>
      <c r="D4578" s="42">
        <v>45016</v>
      </c>
      <c r="E4578" s="42">
        <v>45199</v>
      </c>
      <c r="F4578" t="s">
        <v>1961</v>
      </c>
      <c r="G4578" t="s">
        <v>2938</v>
      </c>
      <c r="H4578">
        <v>4160</v>
      </c>
      <c r="I4578" t="s">
        <v>2778</v>
      </c>
      <c r="J4578">
        <v>402103</v>
      </c>
      <c r="K4578" t="s">
        <v>2436</v>
      </c>
      <c r="L4578">
        <v>13474.41</v>
      </c>
      <c r="M4578">
        <v>3260.7</v>
      </c>
      <c r="N4578">
        <v>893.62</v>
      </c>
      <c r="O4578">
        <v>2367.08</v>
      </c>
      <c r="P4578" t="s">
        <v>607</v>
      </c>
      <c r="Q4578">
        <v>2367.08</v>
      </c>
      <c r="R4578">
        <v>3260.7</v>
      </c>
      <c r="S4578">
        <v>893.62</v>
      </c>
      <c r="T4578" t="s">
        <v>6</v>
      </c>
      <c r="U4578" s="221">
        <f t="shared" si="143"/>
        <v>2.36708E-4</v>
      </c>
    </row>
    <row r="4579" spans="1:21" hidden="1">
      <c r="A4579" s="55" t="str">
        <f t="shared" si="142"/>
        <v>Y0EB6.3</v>
      </c>
      <c r="B4579" s="55">
        <f>VLOOKUP(J4579,'Mapping-CITI'!A:E,5,0)</f>
        <v>6.3</v>
      </c>
      <c r="D4579" s="42">
        <v>45016</v>
      </c>
      <c r="E4579" s="42">
        <v>45199</v>
      </c>
      <c r="F4579" t="s">
        <v>1961</v>
      </c>
      <c r="G4579" t="s">
        <v>2938</v>
      </c>
      <c r="H4579">
        <v>4160</v>
      </c>
      <c r="I4579" t="s">
        <v>2778</v>
      </c>
      <c r="J4579">
        <v>402106</v>
      </c>
      <c r="K4579" t="s">
        <v>2437</v>
      </c>
      <c r="L4579">
        <v>27677.69</v>
      </c>
      <c r="M4579">
        <v>1910.63</v>
      </c>
      <c r="N4579">
        <v>0</v>
      </c>
      <c r="O4579">
        <v>1910.63</v>
      </c>
      <c r="P4579" t="s">
        <v>607</v>
      </c>
      <c r="Q4579">
        <v>1910.63</v>
      </c>
      <c r="R4579">
        <v>1910.63</v>
      </c>
      <c r="S4579">
        <v>0</v>
      </c>
      <c r="T4579" t="s">
        <v>6</v>
      </c>
      <c r="U4579" s="221">
        <f t="shared" si="143"/>
        <v>1.9106300000000002E-4</v>
      </c>
    </row>
    <row r="4580" spans="1:21" hidden="1">
      <c r="A4580" s="55" t="str">
        <f t="shared" si="142"/>
        <v>Y0EB6.4</v>
      </c>
      <c r="B4580" s="55">
        <f>VLOOKUP(J4580,'Mapping-CITI'!A:E,5,0)</f>
        <v>6.4</v>
      </c>
      <c r="D4580" s="42">
        <v>45016</v>
      </c>
      <c r="E4580" s="42">
        <v>45199</v>
      </c>
      <c r="F4580" t="s">
        <v>1961</v>
      </c>
      <c r="G4580" t="s">
        <v>2938</v>
      </c>
      <c r="H4580">
        <v>4160</v>
      </c>
      <c r="I4580" t="s">
        <v>2778</v>
      </c>
      <c r="J4580">
        <v>402113</v>
      </c>
      <c r="K4580" t="s">
        <v>2438</v>
      </c>
      <c r="L4580">
        <v>365077.85</v>
      </c>
      <c r="M4580">
        <v>160439.59</v>
      </c>
      <c r="N4580">
        <v>268.25</v>
      </c>
      <c r="O4580">
        <v>160171.34</v>
      </c>
      <c r="P4580" t="s">
        <v>607</v>
      </c>
      <c r="Q4580">
        <v>160171.34</v>
      </c>
      <c r="R4580">
        <v>160439.59</v>
      </c>
      <c r="S4580">
        <v>268.25</v>
      </c>
      <c r="T4580" t="s">
        <v>6</v>
      </c>
      <c r="U4580" s="221">
        <f t="shared" si="143"/>
        <v>1.6017133999999999E-2</v>
      </c>
    </row>
    <row r="4581" spans="1:21" hidden="1">
      <c r="A4581" s="55" t="str">
        <f t="shared" si="142"/>
        <v>Y0EB6.4</v>
      </c>
      <c r="B4581" s="55">
        <f>VLOOKUP(J4581,'Mapping-CITI'!A:E,5,0)</f>
        <v>6.4</v>
      </c>
      <c r="D4581" s="42">
        <v>45016</v>
      </c>
      <c r="E4581" s="42">
        <v>45199</v>
      </c>
      <c r="F4581" t="s">
        <v>1961</v>
      </c>
      <c r="G4581" t="s">
        <v>2938</v>
      </c>
      <c r="H4581">
        <v>4160</v>
      </c>
      <c r="I4581" t="s">
        <v>2778</v>
      </c>
      <c r="J4581">
        <v>402125</v>
      </c>
      <c r="K4581" t="s">
        <v>2914</v>
      </c>
      <c r="L4581">
        <v>9932.81</v>
      </c>
      <c r="M4581">
        <v>26461.360000000001</v>
      </c>
      <c r="N4581">
        <v>0</v>
      </c>
      <c r="O4581">
        <v>26461.360000000001</v>
      </c>
      <c r="P4581" t="s">
        <v>607</v>
      </c>
      <c r="Q4581">
        <v>26461.360000000001</v>
      </c>
      <c r="R4581">
        <v>26461.360000000001</v>
      </c>
      <c r="S4581">
        <v>0</v>
      </c>
      <c r="T4581" t="s">
        <v>6</v>
      </c>
      <c r="U4581" s="221">
        <f t="shared" si="143"/>
        <v>2.6461359999999999E-3</v>
      </c>
    </row>
    <row r="4582" spans="1:21" hidden="1">
      <c r="A4582" s="55" t="str">
        <f t="shared" si="142"/>
        <v>Y0EB6.1</v>
      </c>
      <c r="B4582" s="55">
        <f>VLOOKUP(J4582,'Mapping-CITI'!A:E,5,0)</f>
        <v>6.1</v>
      </c>
      <c r="D4582" s="42">
        <v>45016</v>
      </c>
      <c r="E4582" s="42">
        <v>45199</v>
      </c>
      <c r="F4582" t="s">
        <v>1961</v>
      </c>
      <c r="G4582" t="s">
        <v>2938</v>
      </c>
      <c r="H4582">
        <v>4170</v>
      </c>
      <c r="I4582" t="s">
        <v>2780</v>
      </c>
      <c r="J4582">
        <v>402128</v>
      </c>
      <c r="K4582" t="s">
        <v>2440</v>
      </c>
      <c r="L4582">
        <v>0</v>
      </c>
      <c r="M4582">
        <v>860201.34</v>
      </c>
      <c r="N4582">
        <v>860201.34</v>
      </c>
      <c r="O4582">
        <v>0</v>
      </c>
      <c r="P4582" t="s">
        <v>607</v>
      </c>
      <c r="Q4582">
        <v>0</v>
      </c>
      <c r="R4582">
        <v>860201.34</v>
      </c>
      <c r="S4582">
        <v>860201.34</v>
      </c>
      <c r="T4582" t="s">
        <v>6</v>
      </c>
      <c r="U4582" s="221">
        <f t="shared" si="143"/>
        <v>0</v>
      </c>
    </row>
    <row r="4583" spans="1:21">
      <c r="A4583" s="55" t="str">
        <f t="shared" si="142"/>
        <v>Y0EB6.4</v>
      </c>
      <c r="B4583" s="55">
        <f>VLOOKUP(J4583,'Mapping-CITI'!A:E,5,0)</f>
        <v>6.4</v>
      </c>
      <c r="D4583" s="42">
        <v>45016</v>
      </c>
      <c r="E4583" s="42">
        <v>45199</v>
      </c>
      <c r="F4583" t="s">
        <v>1961</v>
      </c>
      <c r="G4583" t="s">
        <v>2938</v>
      </c>
      <c r="H4583">
        <v>4170</v>
      </c>
      <c r="I4583" t="s">
        <v>2780</v>
      </c>
      <c r="J4583">
        <v>402129</v>
      </c>
      <c r="K4583" t="s">
        <v>2871</v>
      </c>
      <c r="L4583">
        <v>9.94</v>
      </c>
      <c r="M4583">
        <v>158727</v>
      </c>
      <c r="N4583">
        <v>0</v>
      </c>
      <c r="O4583">
        <v>158727</v>
      </c>
      <c r="P4583" t="s">
        <v>607</v>
      </c>
      <c r="Q4583">
        <v>158727</v>
      </c>
      <c r="R4583">
        <v>0</v>
      </c>
      <c r="S4583">
        <v>0</v>
      </c>
      <c r="T4583" t="s">
        <v>6</v>
      </c>
      <c r="U4583" s="221">
        <f t="shared" si="143"/>
        <v>1.58727E-2</v>
      </c>
    </row>
    <row r="4584" spans="1:21" hidden="1">
      <c r="A4584" s="55" t="str">
        <f t="shared" si="142"/>
        <v>Y0EB6.4</v>
      </c>
      <c r="B4584" s="55">
        <f>VLOOKUP(J4584,'Mapping-CITI'!A:E,5,0)</f>
        <v>6.4</v>
      </c>
      <c r="D4584" s="42">
        <v>45016</v>
      </c>
      <c r="E4584" s="42">
        <v>45199</v>
      </c>
      <c r="F4584" t="s">
        <v>1961</v>
      </c>
      <c r="G4584" t="s">
        <v>2938</v>
      </c>
      <c r="H4584">
        <v>4160</v>
      </c>
      <c r="I4584" t="s">
        <v>2778</v>
      </c>
      <c r="J4584">
        <v>402132</v>
      </c>
      <c r="K4584" t="s">
        <v>2441</v>
      </c>
      <c r="L4584">
        <v>0</v>
      </c>
      <c r="M4584">
        <v>0</v>
      </c>
      <c r="N4584">
        <v>0</v>
      </c>
      <c r="O4584">
        <v>0</v>
      </c>
      <c r="P4584" t="s">
        <v>607</v>
      </c>
      <c r="Q4584">
        <v>0</v>
      </c>
      <c r="R4584">
        <v>0</v>
      </c>
      <c r="S4584">
        <v>288.58</v>
      </c>
      <c r="T4584" t="s">
        <v>6</v>
      </c>
      <c r="U4584" s="221">
        <f t="shared" si="143"/>
        <v>0</v>
      </c>
    </row>
    <row r="4585" spans="1:21" hidden="1">
      <c r="A4585" s="55" t="str">
        <f t="shared" si="142"/>
        <v>Y0EB6.4</v>
      </c>
      <c r="B4585" s="55">
        <f>VLOOKUP(J4585,'Mapping-CITI'!A:E,5,0)</f>
        <v>6.4</v>
      </c>
      <c r="D4585" s="42">
        <v>45016</v>
      </c>
      <c r="E4585" s="42">
        <v>45199</v>
      </c>
      <c r="F4585" t="s">
        <v>1961</v>
      </c>
      <c r="G4585" t="s">
        <v>2938</v>
      </c>
      <c r="H4585">
        <v>4160</v>
      </c>
      <c r="I4585" t="s">
        <v>2778</v>
      </c>
      <c r="J4585">
        <v>402148</v>
      </c>
      <c r="K4585" t="s">
        <v>2444</v>
      </c>
      <c r="L4585">
        <v>37036.269999999997</v>
      </c>
      <c r="M4585">
        <v>0</v>
      </c>
      <c r="N4585">
        <v>0</v>
      </c>
      <c r="O4585">
        <v>0</v>
      </c>
      <c r="P4585" t="s">
        <v>607</v>
      </c>
      <c r="Q4585">
        <v>0</v>
      </c>
      <c r="R4585">
        <v>0</v>
      </c>
      <c r="S4585">
        <v>0</v>
      </c>
      <c r="T4585" t="s">
        <v>6</v>
      </c>
      <c r="U4585" s="221">
        <f t="shared" si="143"/>
        <v>0</v>
      </c>
    </row>
    <row r="4586" spans="1:21" hidden="1">
      <c r="A4586" s="55" t="str">
        <f t="shared" si="142"/>
        <v>Y0EBIgnore</v>
      </c>
      <c r="B4586" s="55" t="str">
        <f>VLOOKUP(J4586,'Mapping-CITI'!A:E,5,0)</f>
        <v>Ignore</v>
      </c>
      <c r="D4586" s="42">
        <v>45016</v>
      </c>
      <c r="E4586" s="42">
        <v>45199</v>
      </c>
      <c r="F4586" t="s">
        <v>1961</v>
      </c>
      <c r="G4586" t="s">
        <v>2938</v>
      </c>
      <c r="H4586">
        <v>4160</v>
      </c>
      <c r="I4586" t="s">
        <v>2778</v>
      </c>
      <c r="J4586">
        <v>402207</v>
      </c>
      <c r="K4586" t="s">
        <v>2448</v>
      </c>
      <c r="L4586">
        <v>7927803.0700000003</v>
      </c>
      <c r="M4586">
        <v>4610361.3899999997</v>
      </c>
      <c r="N4586">
        <v>0</v>
      </c>
      <c r="O4586">
        <v>4610361.3899999997</v>
      </c>
      <c r="P4586" t="s">
        <v>607</v>
      </c>
      <c r="Q4586">
        <v>4610361.3899999997</v>
      </c>
      <c r="R4586">
        <v>4610361.3899999997</v>
      </c>
      <c r="S4586">
        <v>0</v>
      </c>
      <c r="T4586" t="s">
        <v>6</v>
      </c>
      <c r="U4586" s="221">
        <f t="shared" si="143"/>
        <v>0.46103613899999996</v>
      </c>
    </row>
    <row r="4587" spans="1:21" hidden="1">
      <c r="A4587" s="55" t="str">
        <f t="shared" si="142"/>
        <v>Y0EB6.4</v>
      </c>
      <c r="B4587" s="55">
        <f>VLOOKUP(J4587,'Mapping-CITI'!A:E,5,0)</f>
        <v>6.4</v>
      </c>
      <c r="D4587" s="42">
        <v>45016</v>
      </c>
      <c r="E4587" s="42">
        <v>45199</v>
      </c>
      <c r="F4587" t="s">
        <v>1961</v>
      </c>
      <c r="G4587" t="s">
        <v>2938</v>
      </c>
      <c r="H4587">
        <v>4160</v>
      </c>
      <c r="I4587" t="s">
        <v>2778</v>
      </c>
      <c r="J4587">
        <v>402233</v>
      </c>
      <c r="K4587" t="s">
        <v>2458</v>
      </c>
      <c r="L4587">
        <v>3246.01</v>
      </c>
      <c r="M4587">
        <v>1038.79</v>
      </c>
      <c r="N4587">
        <v>0</v>
      </c>
      <c r="O4587">
        <v>1038.79</v>
      </c>
      <c r="P4587" t="s">
        <v>607</v>
      </c>
      <c r="Q4587">
        <v>1038.79</v>
      </c>
      <c r="R4587">
        <v>1038.79</v>
      </c>
      <c r="S4587">
        <v>0</v>
      </c>
      <c r="T4587" t="s">
        <v>6</v>
      </c>
      <c r="U4587" s="221">
        <f t="shared" si="143"/>
        <v>1.03879E-4</v>
      </c>
    </row>
    <row r="4588" spans="1:21" hidden="1">
      <c r="A4588" s="55" t="str">
        <f t="shared" si="142"/>
        <v>Y0EB6.4</v>
      </c>
      <c r="B4588" s="55">
        <f>VLOOKUP(J4588,'Mapping-CITI'!A:E,5,0)</f>
        <v>6.4</v>
      </c>
      <c r="D4588" s="42">
        <v>45016</v>
      </c>
      <c r="E4588" s="42">
        <v>45199</v>
      </c>
      <c r="F4588" t="s">
        <v>1961</v>
      </c>
      <c r="G4588" t="s">
        <v>2938</v>
      </c>
      <c r="H4588">
        <v>4160</v>
      </c>
      <c r="I4588" t="s">
        <v>2778</v>
      </c>
      <c r="J4588">
        <v>402235</v>
      </c>
      <c r="K4588" t="s">
        <v>2459</v>
      </c>
      <c r="L4588">
        <v>86777.09</v>
      </c>
      <c r="M4588">
        <v>15580.06</v>
      </c>
      <c r="N4588">
        <v>0</v>
      </c>
      <c r="O4588">
        <v>15580.06</v>
      </c>
      <c r="P4588" t="s">
        <v>607</v>
      </c>
      <c r="Q4588">
        <v>15580.06</v>
      </c>
      <c r="R4588">
        <v>15580.06</v>
      </c>
      <c r="S4588">
        <v>0</v>
      </c>
      <c r="T4588" t="s">
        <v>6</v>
      </c>
      <c r="U4588" s="221">
        <f t="shared" si="143"/>
        <v>1.558006E-3</v>
      </c>
    </row>
    <row r="4589" spans="1:21" hidden="1">
      <c r="A4589" s="55" t="str">
        <f t="shared" si="142"/>
        <v>Y0EB6.2</v>
      </c>
      <c r="B4589" s="55">
        <f>VLOOKUP(J4589,'Mapping-CITI'!A:E,5,0)</f>
        <v>6.2</v>
      </c>
      <c r="D4589" s="42">
        <v>45016</v>
      </c>
      <c r="E4589" s="42">
        <v>45199</v>
      </c>
      <c r="F4589" t="s">
        <v>1961</v>
      </c>
      <c r="G4589" t="s">
        <v>2938</v>
      </c>
      <c r="H4589">
        <v>4160</v>
      </c>
      <c r="I4589" t="s">
        <v>2778</v>
      </c>
      <c r="J4589">
        <v>402257</v>
      </c>
      <c r="K4589" t="s">
        <v>2465</v>
      </c>
      <c r="L4589">
        <v>1591400.53</v>
      </c>
      <c r="M4589">
        <v>728984.18</v>
      </c>
      <c r="N4589">
        <v>728984.18</v>
      </c>
      <c r="O4589">
        <v>0</v>
      </c>
      <c r="P4589" t="s">
        <v>607</v>
      </c>
      <c r="Q4589">
        <v>0</v>
      </c>
      <c r="R4589">
        <v>728984.18</v>
      </c>
      <c r="S4589">
        <v>728984.18</v>
      </c>
      <c r="T4589" t="s">
        <v>6</v>
      </c>
      <c r="U4589" s="221">
        <f t="shared" si="143"/>
        <v>0</v>
      </c>
    </row>
    <row r="4590" spans="1:21" hidden="1">
      <c r="A4590" s="55" t="str">
        <f t="shared" si="142"/>
        <v>Y0EBIgnore</v>
      </c>
      <c r="B4590" s="55" t="str">
        <f>VLOOKUP(J4590,'Mapping-CITI'!A:E,5,0)</f>
        <v>Ignore</v>
      </c>
      <c r="D4590" s="42">
        <v>45016</v>
      </c>
      <c r="E4590" s="42">
        <v>45199</v>
      </c>
      <c r="F4590" t="s">
        <v>1961</v>
      </c>
      <c r="G4590" t="s">
        <v>2938</v>
      </c>
      <c r="H4590">
        <v>4160</v>
      </c>
      <c r="I4590" t="s">
        <v>2778</v>
      </c>
      <c r="J4590">
        <v>402264</v>
      </c>
      <c r="K4590" t="s">
        <v>2467</v>
      </c>
      <c r="L4590">
        <v>7459636.8200000003</v>
      </c>
      <c r="M4590">
        <v>4839151.3499999996</v>
      </c>
      <c r="N4590">
        <v>0</v>
      </c>
      <c r="O4590">
        <v>4839151.3499999996</v>
      </c>
      <c r="P4590" t="s">
        <v>607</v>
      </c>
      <c r="Q4590">
        <v>4839151.3499999996</v>
      </c>
      <c r="R4590">
        <v>4839151.3499999996</v>
      </c>
      <c r="S4590">
        <v>0</v>
      </c>
      <c r="T4590" t="s">
        <v>6</v>
      </c>
      <c r="U4590" s="221">
        <f t="shared" si="143"/>
        <v>0.48391513499999994</v>
      </c>
    </row>
    <row r="4591" spans="1:21" hidden="1">
      <c r="A4591" s="55" t="str">
        <f t="shared" si="142"/>
        <v>Y0EB6.1</v>
      </c>
      <c r="B4591" s="55">
        <f>VLOOKUP(J4591,'Mapping-CITI'!A:E,5,0)</f>
        <v>6.1</v>
      </c>
      <c r="D4591" s="42">
        <v>45016</v>
      </c>
      <c r="E4591" s="42">
        <v>45199</v>
      </c>
      <c r="F4591" t="s">
        <v>1961</v>
      </c>
      <c r="G4591" t="s">
        <v>2938</v>
      </c>
      <c r="H4591">
        <v>4170</v>
      </c>
      <c r="I4591" t="s">
        <v>2780</v>
      </c>
      <c r="J4591">
        <v>402361</v>
      </c>
      <c r="K4591" t="s">
        <v>2480</v>
      </c>
      <c r="L4591">
        <v>7850877.54</v>
      </c>
      <c r="M4591">
        <v>4347581.9800000004</v>
      </c>
      <c r="N4591">
        <v>0</v>
      </c>
      <c r="O4591">
        <v>4347581.9800000004</v>
      </c>
      <c r="P4591" t="s">
        <v>607</v>
      </c>
      <c r="Q4591">
        <v>4347581.9800000004</v>
      </c>
      <c r="R4591">
        <v>0</v>
      </c>
      <c r="S4591">
        <v>0</v>
      </c>
      <c r="T4591" t="s">
        <v>6</v>
      </c>
      <c r="U4591" s="221">
        <f t="shared" si="143"/>
        <v>0.43475819800000004</v>
      </c>
    </row>
    <row r="4592" spans="1:21" hidden="1">
      <c r="A4592" s="55" t="str">
        <f t="shared" si="142"/>
        <v>Y0EB6.4</v>
      </c>
      <c r="B4592" s="55">
        <f>VLOOKUP(J4592,'Mapping-CITI'!A:E,5,0)</f>
        <v>6.4</v>
      </c>
      <c r="D4592" s="42">
        <v>45016</v>
      </c>
      <c r="E4592" s="42">
        <v>45199</v>
      </c>
      <c r="F4592" t="s">
        <v>1961</v>
      </c>
      <c r="G4592" t="s">
        <v>2938</v>
      </c>
      <c r="H4592">
        <v>4160</v>
      </c>
      <c r="I4592" t="s">
        <v>2778</v>
      </c>
      <c r="J4592">
        <v>402381</v>
      </c>
      <c r="K4592" t="s">
        <v>2491</v>
      </c>
      <c r="L4592">
        <v>-24044.77</v>
      </c>
      <c r="M4592">
        <v>0</v>
      </c>
      <c r="N4592">
        <v>0</v>
      </c>
      <c r="O4592">
        <v>0</v>
      </c>
      <c r="P4592" t="s">
        <v>607</v>
      </c>
      <c r="Q4592">
        <v>0</v>
      </c>
      <c r="R4592">
        <v>0</v>
      </c>
      <c r="S4592">
        <v>16.04</v>
      </c>
      <c r="T4592" t="s">
        <v>6</v>
      </c>
      <c r="U4592" s="221">
        <f t="shared" si="143"/>
        <v>0</v>
      </c>
    </row>
    <row r="4593" spans="1:21" hidden="1">
      <c r="A4593" s="55" t="str">
        <f t="shared" si="142"/>
        <v>Y0EB6.4</v>
      </c>
      <c r="B4593" s="55">
        <f>VLOOKUP(J4593,'Mapping-CITI'!A:E,5,0)</f>
        <v>6.4</v>
      </c>
      <c r="D4593" s="42">
        <v>45016</v>
      </c>
      <c r="E4593" s="42">
        <v>45199</v>
      </c>
      <c r="F4593" t="s">
        <v>1961</v>
      </c>
      <c r="G4593" t="s">
        <v>2938</v>
      </c>
      <c r="H4593">
        <v>4160</v>
      </c>
      <c r="I4593" t="s">
        <v>2778</v>
      </c>
      <c r="J4593">
        <v>402404</v>
      </c>
      <c r="K4593" t="s">
        <v>2492</v>
      </c>
      <c r="L4593">
        <v>62383.74</v>
      </c>
      <c r="M4593">
        <v>4521.1000000000004</v>
      </c>
      <c r="N4593">
        <v>0</v>
      </c>
      <c r="O4593">
        <v>4521.1000000000004</v>
      </c>
      <c r="P4593" t="s">
        <v>607</v>
      </c>
      <c r="Q4593">
        <v>4521.1000000000004</v>
      </c>
      <c r="R4593">
        <v>4521.1000000000004</v>
      </c>
      <c r="S4593">
        <v>0</v>
      </c>
      <c r="T4593" t="s">
        <v>6</v>
      </c>
      <c r="U4593" s="221">
        <f t="shared" si="143"/>
        <v>4.5211000000000003E-4</v>
      </c>
    </row>
    <row r="4594" spans="1:21" hidden="1">
      <c r="A4594" s="55" t="str">
        <f t="shared" si="142"/>
        <v>Y0EB5.2</v>
      </c>
      <c r="B4594" s="55">
        <f>VLOOKUP(J4594,'Mapping-CITI'!A:E,5,0)</f>
        <v>5.2</v>
      </c>
      <c r="D4594" s="42">
        <v>45016</v>
      </c>
      <c r="E4594" s="42">
        <v>45199</v>
      </c>
      <c r="F4594" t="s">
        <v>1961</v>
      </c>
      <c r="G4594" t="s">
        <v>2938</v>
      </c>
      <c r="H4594">
        <v>4170</v>
      </c>
      <c r="I4594" t="s">
        <v>2780</v>
      </c>
      <c r="J4594">
        <v>413523</v>
      </c>
      <c r="K4594" t="s">
        <v>2502</v>
      </c>
      <c r="L4594">
        <v>9849.1299999999992</v>
      </c>
      <c r="M4594">
        <v>6214.32</v>
      </c>
      <c r="N4594">
        <v>0.86</v>
      </c>
      <c r="O4594">
        <v>6213.46</v>
      </c>
      <c r="P4594" t="s">
        <v>607</v>
      </c>
      <c r="Q4594">
        <v>6213.46</v>
      </c>
      <c r="R4594">
        <v>7.4</v>
      </c>
      <c r="S4594">
        <v>0.86</v>
      </c>
      <c r="T4594" t="s">
        <v>6</v>
      </c>
      <c r="U4594" s="221">
        <f t="shared" si="143"/>
        <v>6.2134600000000005E-4</v>
      </c>
    </row>
    <row r="4595" spans="1:21" hidden="1">
      <c r="A4595" s="55" t="str">
        <f t="shared" si="142"/>
        <v>Y0EB5.3</v>
      </c>
      <c r="B4595" s="55">
        <f>VLOOKUP(J4595,'Mapping-CITI'!A:E,5,0)</f>
        <v>5.3</v>
      </c>
      <c r="D4595" s="42">
        <v>45016</v>
      </c>
      <c r="E4595" s="42">
        <v>45199</v>
      </c>
      <c r="F4595" t="s">
        <v>1961</v>
      </c>
      <c r="G4595" t="s">
        <v>2938</v>
      </c>
      <c r="H4595">
        <v>4120</v>
      </c>
      <c r="I4595" t="s">
        <v>2781</v>
      </c>
      <c r="J4595">
        <v>440101</v>
      </c>
      <c r="K4595" t="s">
        <v>2503</v>
      </c>
      <c r="L4595">
        <v>8234467.3099999996</v>
      </c>
      <c r="M4595">
        <v>198104.79</v>
      </c>
      <c r="N4595">
        <v>0</v>
      </c>
      <c r="O4595">
        <v>198104.79</v>
      </c>
      <c r="P4595" t="s">
        <v>607</v>
      </c>
      <c r="Q4595">
        <v>198104.79</v>
      </c>
      <c r="R4595">
        <v>0</v>
      </c>
      <c r="S4595">
        <v>0</v>
      </c>
      <c r="T4595" t="s">
        <v>6</v>
      </c>
      <c r="U4595" s="221">
        <f t="shared" si="143"/>
        <v>1.9810479000000002E-2</v>
      </c>
    </row>
    <row r="4596" spans="1:21" hidden="1">
      <c r="A4596" s="55" t="str">
        <f t="shared" si="142"/>
        <v>Y0EB5.3</v>
      </c>
      <c r="B4596" s="55">
        <f>VLOOKUP(J4596,'Mapping-CITI'!A:E,5,0)</f>
        <v>5.3</v>
      </c>
      <c r="D4596" s="42">
        <v>45016</v>
      </c>
      <c r="E4596" s="42">
        <v>45199</v>
      </c>
      <c r="F4596" t="s">
        <v>1961</v>
      </c>
      <c r="G4596" t="s">
        <v>2938</v>
      </c>
      <c r="H4596">
        <v>4120</v>
      </c>
      <c r="I4596" t="s">
        <v>2781</v>
      </c>
      <c r="J4596">
        <v>440102</v>
      </c>
      <c r="K4596" t="s">
        <v>2504</v>
      </c>
      <c r="L4596">
        <v>571.27</v>
      </c>
      <c r="M4596">
        <v>0</v>
      </c>
      <c r="N4596">
        <v>0</v>
      </c>
      <c r="O4596">
        <v>0</v>
      </c>
      <c r="P4596" t="s">
        <v>607</v>
      </c>
      <c r="Q4596">
        <v>0</v>
      </c>
      <c r="R4596">
        <v>0</v>
      </c>
      <c r="S4596">
        <v>0</v>
      </c>
      <c r="T4596" t="s">
        <v>6</v>
      </c>
      <c r="U4596" s="221">
        <f t="shared" si="143"/>
        <v>0</v>
      </c>
    </row>
    <row r="4597" spans="1:21" hidden="1">
      <c r="A4597" s="55" t="str">
        <f t="shared" si="142"/>
        <v>Y0EB5.3</v>
      </c>
      <c r="B4597" s="55">
        <f>VLOOKUP(J4597,'Mapping-CITI'!A:E,5,0)</f>
        <v>5.3</v>
      </c>
      <c r="D4597" s="42">
        <v>45016</v>
      </c>
      <c r="E4597" s="42">
        <v>45199</v>
      </c>
      <c r="F4597" t="s">
        <v>1961</v>
      </c>
      <c r="G4597" t="s">
        <v>2938</v>
      </c>
      <c r="H4597">
        <v>4120</v>
      </c>
      <c r="I4597" t="s">
        <v>2781</v>
      </c>
      <c r="J4597">
        <v>440158</v>
      </c>
      <c r="K4597" t="s">
        <v>2508</v>
      </c>
      <c r="L4597">
        <v>164162</v>
      </c>
      <c r="M4597">
        <v>0</v>
      </c>
      <c r="N4597">
        <v>0</v>
      </c>
      <c r="O4597">
        <v>0</v>
      </c>
      <c r="P4597" t="s">
        <v>607</v>
      </c>
      <c r="Q4597">
        <v>0</v>
      </c>
      <c r="R4597">
        <v>0</v>
      </c>
      <c r="S4597">
        <v>0</v>
      </c>
      <c r="T4597" t="s">
        <v>6</v>
      </c>
      <c r="U4597" s="221">
        <f t="shared" si="143"/>
        <v>0</v>
      </c>
    </row>
    <row r="4598" spans="1:21" hidden="1">
      <c r="A4598" s="55" t="str">
        <f t="shared" si="142"/>
        <v>Y0EB5.3</v>
      </c>
      <c r="B4598" s="55">
        <f>VLOOKUP(J4598,'Mapping-CITI'!A:E,5,0)</f>
        <v>5.3</v>
      </c>
      <c r="D4598" s="42">
        <v>45016</v>
      </c>
      <c r="E4598" s="42">
        <v>45199</v>
      </c>
      <c r="F4598" t="s">
        <v>1961</v>
      </c>
      <c r="G4598" t="s">
        <v>2938</v>
      </c>
      <c r="H4598">
        <v>4120</v>
      </c>
      <c r="I4598" t="s">
        <v>2781</v>
      </c>
      <c r="J4598">
        <v>440159</v>
      </c>
      <c r="K4598" t="s">
        <v>2509</v>
      </c>
      <c r="L4598">
        <v>23299595.73</v>
      </c>
      <c r="M4598">
        <v>434015.33</v>
      </c>
      <c r="N4598">
        <v>0</v>
      </c>
      <c r="O4598">
        <v>434015.33</v>
      </c>
      <c r="P4598" t="s">
        <v>607</v>
      </c>
      <c r="Q4598">
        <v>434015.33</v>
      </c>
      <c r="R4598">
        <v>0</v>
      </c>
      <c r="S4598">
        <v>0</v>
      </c>
      <c r="T4598" t="s">
        <v>6</v>
      </c>
      <c r="U4598" s="221">
        <f t="shared" si="143"/>
        <v>4.3401532999999999E-2</v>
      </c>
    </row>
    <row r="4599" spans="1:21" hidden="1">
      <c r="A4599" s="55" t="str">
        <f t="shared" si="142"/>
        <v>Y0EB5.5</v>
      </c>
      <c r="B4599" s="55">
        <f>VLOOKUP(J4599,'Mapping-CITI'!A:E,5,0)</f>
        <v>5.5</v>
      </c>
      <c r="D4599" s="42">
        <v>45016</v>
      </c>
      <c r="E4599" s="42">
        <v>45199</v>
      </c>
      <c r="F4599" t="s">
        <v>1961</v>
      </c>
      <c r="G4599" t="s">
        <v>2938</v>
      </c>
      <c r="H4599">
        <v>5110</v>
      </c>
      <c r="I4599" t="s">
        <v>2776</v>
      </c>
      <c r="J4599">
        <v>440225</v>
      </c>
      <c r="K4599" t="s">
        <v>2515</v>
      </c>
      <c r="L4599">
        <v>40.94</v>
      </c>
      <c r="M4599">
        <v>4374.07</v>
      </c>
      <c r="N4599">
        <v>300.13</v>
      </c>
      <c r="O4599">
        <v>4073.94</v>
      </c>
      <c r="P4599" t="s">
        <v>607</v>
      </c>
      <c r="Q4599">
        <v>4073.94</v>
      </c>
      <c r="R4599">
        <v>4374.07</v>
      </c>
      <c r="S4599">
        <v>300.13</v>
      </c>
      <c r="T4599" t="s">
        <v>6</v>
      </c>
      <c r="U4599" s="221">
        <f t="shared" si="143"/>
        <v>4.0739399999999994E-4</v>
      </c>
    </row>
    <row r="4600" spans="1:21" hidden="1">
      <c r="A4600" s="55" t="str">
        <f t="shared" si="142"/>
        <v>Y0EB6.4</v>
      </c>
      <c r="B4600" s="55">
        <f>VLOOKUP(J4600,'Mapping-CITI'!A:E,5,0)</f>
        <v>6.4</v>
      </c>
      <c r="D4600" s="42">
        <v>45016</v>
      </c>
      <c r="E4600" s="42">
        <v>45199</v>
      </c>
      <c r="F4600" t="s">
        <v>1961</v>
      </c>
      <c r="G4600" t="s">
        <v>2938</v>
      </c>
      <c r="H4600">
        <v>4160</v>
      </c>
      <c r="I4600" t="s">
        <v>2778</v>
      </c>
      <c r="J4600">
        <v>440341</v>
      </c>
      <c r="K4600" t="s">
        <v>2682</v>
      </c>
      <c r="L4600">
        <v>822653.81</v>
      </c>
      <c r="M4600">
        <v>521615.15</v>
      </c>
      <c r="N4600">
        <v>0</v>
      </c>
      <c r="O4600">
        <v>521615.15</v>
      </c>
      <c r="P4600" t="s">
        <v>607</v>
      </c>
      <c r="Q4600">
        <v>521615.15</v>
      </c>
      <c r="R4600">
        <v>0</v>
      </c>
      <c r="S4600">
        <v>0</v>
      </c>
      <c r="T4600" t="s">
        <v>6</v>
      </c>
      <c r="U4600" s="221">
        <f t="shared" si="143"/>
        <v>5.2161515000000006E-2</v>
      </c>
    </row>
    <row r="4601" spans="1:21" hidden="1">
      <c r="A4601" s="55" t="str">
        <f t="shared" si="142"/>
        <v>Y0EB6.4</v>
      </c>
      <c r="B4601" s="55">
        <f>VLOOKUP(J4601,'Mapping-CITI'!A:E,5,0)</f>
        <v>6.4</v>
      </c>
      <c r="D4601" s="42">
        <v>45016</v>
      </c>
      <c r="E4601" s="42">
        <v>45199</v>
      </c>
      <c r="F4601" t="s">
        <v>1961</v>
      </c>
      <c r="G4601" t="s">
        <v>2938</v>
      </c>
      <c r="H4601">
        <v>4160</v>
      </c>
      <c r="I4601" t="s">
        <v>2778</v>
      </c>
      <c r="J4601">
        <v>440342</v>
      </c>
      <c r="K4601" t="s">
        <v>2683</v>
      </c>
      <c r="L4601">
        <v>822653.81</v>
      </c>
      <c r="M4601">
        <v>521615.15</v>
      </c>
      <c r="N4601">
        <v>0</v>
      </c>
      <c r="O4601">
        <v>521615.15</v>
      </c>
      <c r="P4601" t="s">
        <v>607</v>
      </c>
      <c r="Q4601">
        <v>521615.15</v>
      </c>
      <c r="R4601">
        <v>0</v>
      </c>
      <c r="S4601">
        <v>0</v>
      </c>
      <c r="T4601" t="s">
        <v>6</v>
      </c>
      <c r="U4601" s="221">
        <f t="shared" si="143"/>
        <v>5.2161515000000006E-2</v>
      </c>
    </row>
    <row r="4602" spans="1:21" hidden="1">
      <c r="A4602" s="55" t="str">
        <f t="shared" si="142"/>
        <v>Y0EB6.4</v>
      </c>
      <c r="B4602" s="55">
        <f>VLOOKUP(J4602,'Mapping-CITI'!A:E,5,0)</f>
        <v>6.4</v>
      </c>
      <c r="D4602" s="42">
        <v>45016</v>
      </c>
      <c r="E4602" s="42">
        <v>45199</v>
      </c>
      <c r="F4602" t="s">
        <v>1961</v>
      </c>
      <c r="G4602" t="s">
        <v>2938</v>
      </c>
      <c r="H4602">
        <v>4160</v>
      </c>
      <c r="I4602" t="s">
        <v>2778</v>
      </c>
      <c r="J4602">
        <v>440416</v>
      </c>
      <c r="K4602" t="s">
        <v>664</v>
      </c>
      <c r="L4602">
        <v>710325.1</v>
      </c>
      <c r="M4602">
        <v>753757.92</v>
      </c>
      <c r="N4602">
        <v>225508.54</v>
      </c>
      <c r="O4602">
        <v>528249.38</v>
      </c>
      <c r="P4602" t="s">
        <v>607</v>
      </c>
      <c r="Q4602">
        <v>528249.38</v>
      </c>
      <c r="R4602">
        <v>13067.19</v>
      </c>
      <c r="S4602">
        <v>225508.54</v>
      </c>
      <c r="T4602" t="s">
        <v>6</v>
      </c>
      <c r="U4602" s="221">
        <f t="shared" si="143"/>
        <v>5.2824938000000002E-2</v>
      </c>
    </row>
    <row r="4603" spans="1:21" hidden="1">
      <c r="A4603" s="55" t="str">
        <f t="shared" si="142"/>
        <v>Y0EB6.4</v>
      </c>
      <c r="B4603" s="55">
        <f>VLOOKUP(J4603,'Mapping-CITI'!A:E,5,0)</f>
        <v>6.4</v>
      </c>
      <c r="D4603" s="42">
        <v>45016</v>
      </c>
      <c r="E4603" s="42">
        <v>45199</v>
      </c>
      <c r="F4603" t="s">
        <v>1961</v>
      </c>
      <c r="G4603" t="s">
        <v>2938</v>
      </c>
      <c r="H4603">
        <v>4160</v>
      </c>
      <c r="I4603" t="s">
        <v>2778</v>
      </c>
      <c r="J4603">
        <v>440445</v>
      </c>
      <c r="K4603" t="s">
        <v>2596</v>
      </c>
      <c r="L4603">
        <v>0</v>
      </c>
      <c r="M4603">
        <v>12173.57</v>
      </c>
      <c r="N4603">
        <v>12173.57</v>
      </c>
      <c r="O4603">
        <v>0</v>
      </c>
      <c r="P4603" t="s">
        <v>607</v>
      </c>
      <c r="Q4603">
        <v>0</v>
      </c>
      <c r="R4603">
        <v>12173.57</v>
      </c>
      <c r="S4603">
        <v>12173.57</v>
      </c>
      <c r="T4603" t="s">
        <v>6</v>
      </c>
      <c r="U4603" s="221">
        <f t="shared" si="143"/>
        <v>0</v>
      </c>
    </row>
    <row r="4604" spans="1:21" hidden="1">
      <c r="A4604" s="55" t="str">
        <f t="shared" si="142"/>
        <v>Y0EB6.4</v>
      </c>
      <c r="B4604" s="55">
        <f>VLOOKUP(J4604,'Mapping-CITI'!A:E,5,0)</f>
        <v>6.4</v>
      </c>
      <c r="D4604" s="42">
        <v>45016</v>
      </c>
      <c r="E4604" s="42">
        <v>45199</v>
      </c>
      <c r="F4604" t="s">
        <v>1961</v>
      </c>
      <c r="G4604" t="s">
        <v>2938</v>
      </c>
      <c r="H4604">
        <v>4160</v>
      </c>
      <c r="I4604" t="s">
        <v>2778</v>
      </c>
      <c r="J4604">
        <v>440509</v>
      </c>
      <c r="K4604" t="s">
        <v>2524</v>
      </c>
      <c r="L4604">
        <v>205669.54</v>
      </c>
      <c r="M4604">
        <v>113640.37</v>
      </c>
      <c r="N4604">
        <v>0</v>
      </c>
      <c r="O4604">
        <v>113640.37</v>
      </c>
      <c r="P4604" t="s">
        <v>607</v>
      </c>
      <c r="Q4604">
        <v>113640.37</v>
      </c>
      <c r="R4604">
        <v>0</v>
      </c>
      <c r="S4604">
        <v>0</v>
      </c>
      <c r="T4604" t="s">
        <v>6</v>
      </c>
      <c r="U4604" s="221">
        <f t="shared" si="143"/>
        <v>1.1364036999999999E-2</v>
      </c>
    </row>
    <row r="4605" spans="1:21" hidden="1">
      <c r="A4605" s="55" t="str">
        <f t="shared" si="142"/>
        <v>Y0EB6.4</v>
      </c>
      <c r="B4605" s="55">
        <f>VLOOKUP(J4605,'Mapping-CITI'!A:E,5,0)</f>
        <v>6.4</v>
      </c>
      <c r="D4605" s="42">
        <v>45016</v>
      </c>
      <c r="E4605" s="42">
        <v>45199</v>
      </c>
      <c r="F4605" t="s">
        <v>1961</v>
      </c>
      <c r="G4605" t="s">
        <v>2938</v>
      </c>
      <c r="H4605">
        <v>4160</v>
      </c>
      <c r="I4605" t="s">
        <v>2778</v>
      </c>
      <c r="J4605">
        <v>440516</v>
      </c>
      <c r="K4605" t="s">
        <v>2831</v>
      </c>
      <c r="L4605">
        <v>-1245.42</v>
      </c>
      <c r="M4605">
        <v>0</v>
      </c>
      <c r="N4605">
        <v>0</v>
      </c>
      <c r="O4605">
        <v>0</v>
      </c>
      <c r="P4605" t="s">
        <v>607</v>
      </c>
      <c r="Q4605">
        <v>0</v>
      </c>
      <c r="R4605">
        <v>0</v>
      </c>
      <c r="S4605">
        <v>0</v>
      </c>
      <c r="T4605" t="s">
        <v>6</v>
      </c>
      <c r="U4605" s="221">
        <f t="shared" si="143"/>
        <v>0</v>
      </c>
    </row>
    <row r="4606" spans="1:21" hidden="1">
      <c r="A4606" s="55" t="str">
        <f t="shared" si="142"/>
        <v>Y0EBIgnore</v>
      </c>
      <c r="B4606" s="55" t="str">
        <f>VLOOKUP(J4606,'Mapping-CITI'!A:E,5,0)</f>
        <v>Ignore</v>
      </c>
      <c r="D4606" s="42">
        <v>45016</v>
      </c>
      <c r="E4606" s="42">
        <v>45199</v>
      </c>
      <c r="F4606" t="s">
        <v>1961</v>
      </c>
      <c r="G4606" t="s">
        <v>2938</v>
      </c>
      <c r="H4606">
        <v>9600</v>
      </c>
      <c r="I4606" t="s">
        <v>2826</v>
      </c>
      <c r="J4606">
        <v>700002</v>
      </c>
      <c r="K4606" t="s">
        <v>2531</v>
      </c>
      <c r="L4606">
        <v>-2.16</v>
      </c>
      <c r="M4606">
        <v>0</v>
      </c>
      <c r="N4606">
        <v>0</v>
      </c>
      <c r="O4606">
        <v>-2.16</v>
      </c>
      <c r="P4606" t="s">
        <v>607</v>
      </c>
      <c r="Q4606">
        <v>-2.16</v>
      </c>
      <c r="R4606">
        <v>0</v>
      </c>
      <c r="S4606">
        <v>0</v>
      </c>
      <c r="T4606" t="s">
        <v>6</v>
      </c>
      <c r="U4606" s="221">
        <f t="shared" si="143"/>
        <v>0</v>
      </c>
    </row>
    <row r="4607" spans="1:21" hidden="1">
      <c r="A4607" s="55" t="str">
        <f t="shared" si="142"/>
        <v>Y0EC0</v>
      </c>
      <c r="B4607" s="55">
        <f>VLOOKUP(J4607,'Mapping-CITI'!A:E,5,0)</f>
        <v>0</v>
      </c>
      <c r="D4607" s="42">
        <v>45016</v>
      </c>
      <c r="E4607" s="42">
        <v>45199</v>
      </c>
      <c r="F4607" t="s">
        <v>1953</v>
      </c>
      <c r="G4607" t="s">
        <v>1156</v>
      </c>
      <c r="H4607">
        <v>1210</v>
      </c>
      <c r="I4607" t="s">
        <v>2767</v>
      </c>
      <c r="J4607">
        <v>101129</v>
      </c>
      <c r="K4607" t="s">
        <v>2782</v>
      </c>
      <c r="L4607">
        <v>24075518117.380001</v>
      </c>
      <c r="M4607">
        <v>2548283411461.1001</v>
      </c>
      <c r="N4607">
        <v>2572358929578.48</v>
      </c>
      <c r="O4607">
        <v>0</v>
      </c>
      <c r="P4607" t="s">
        <v>607</v>
      </c>
      <c r="Q4607">
        <v>0</v>
      </c>
      <c r="R4607">
        <v>0</v>
      </c>
      <c r="S4607">
        <v>0</v>
      </c>
      <c r="T4607" t="s">
        <v>1154</v>
      </c>
      <c r="U4607" s="221">
        <f t="shared" si="143"/>
        <v>-2407.5518117379884</v>
      </c>
    </row>
    <row r="4608" spans="1:21" hidden="1">
      <c r="A4608" s="55" t="str">
        <f t="shared" si="142"/>
        <v>Y0EC0</v>
      </c>
      <c r="B4608" s="55">
        <f>VLOOKUP(J4608,'Mapping-CITI'!A:E,5,0)</f>
        <v>0</v>
      </c>
      <c r="D4608" s="42">
        <v>45016</v>
      </c>
      <c r="E4608" s="42">
        <v>45199</v>
      </c>
      <c r="F4608" t="s">
        <v>1953</v>
      </c>
      <c r="G4608" t="s">
        <v>1156</v>
      </c>
      <c r="H4608">
        <v>1210</v>
      </c>
      <c r="I4608" t="s">
        <v>2767</v>
      </c>
      <c r="J4608">
        <v>102104</v>
      </c>
      <c r="K4608" t="s">
        <v>2007</v>
      </c>
      <c r="L4608">
        <v>5843732386.6899996</v>
      </c>
      <c r="M4608">
        <v>1254488801894.1201</v>
      </c>
      <c r="N4608">
        <v>1233325723088.1101</v>
      </c>
      <c r="O4608">
        <v>27006811192.700001</v>
      </c>
      <c r="P4608" t="s">
        <v>607</v>
      </c>
      <c r="Q4608">
        <v>27006811192.700001</v>
      </c>
      <c r="R4608">
        <v>0</v>
      </c>
      <c r="S4608">
        <v>0</v>
      </c>
      <c r="T4608" t="s">
        <v>1154</v>
      </c>
      <c r="U4608" s="221">
        <f t="shared" si="143"/>
        <v>2116.3078806010008</v>
      </c>
    </row>
    <row r="4609" spans="1:21" hidden="1">
      <c r="A4609" s="55" t="str">
        <f t="shared" si="142"/>
        <v>Y0EC0</v>
      </c>
      <c r="B4609" s="55">
        <f>VLOOKUP(J4609,'Mapping-CITI'!A:E,5,0)</f>
        <v>0</v>
      </c>
      <c r="D4609" s="42">
        <v>45016</v>
      </c>
      <c r="E4609" s="42">
        <v>45199</v>
      </c>
      <c r="F4609" t="s">
        <v>1953</v>
      </c>
      <c r="G4609" t="s">
        <v>1156</v>
      </c>
      <c r="H4609">
        <v>1210</v>
      </c>
      <c r="I4609" t="s">
        <v>2767</v>
      </c>
      <c r="J4609">
        <v>102105</v>
      </c>
      <c r="K4609" t="s">
        <v>2008</v>
      </c>
      <c r="L4609">
        <v>1989665516.5</v>
      </c>
      <c r="M4609">
        <v>13193044170.309999</v>
      </c>
      <c r="N4609">
        <v>13939140536.809999</v>
      </c>
      <c r="O4609">
        <v>1243569150</v>
      </c>
      <c r="P4609" t="s">
        <v>607</v>
      </c>
      <c r="Q4609">
        <v>1243569150</v>
      </c>
      <c r="R4609">
        <v>0</v>
      </c>
      <c r="S4609">
        <v>0</v>
      </c>
      <c r="T4609" t="s">
        <v>1154</v>
      </c>
      <c r="U4609" s="221">
        <f t="shared" si="143"/>
        <v>-74.609636649999999</v>
      </c>
    </row>
    <row r="4610" spans="1:21" hidden="1">
      <c r="A4610" s="55" t="str">
        <f t="shared" si="142"/>
        <v>Y0EC0</v>
      </c>
      <c r="B4610" s="55">
        <f>VLOOKUP(J4610,'Mapping-CITI'!A:E,5,0)</f>
        <v>0</v>
      </c>
      <c r="D4610" s="42">
        <v>45016</v>
      </c>
      <c r="E4610" s="42">
        <v>45199</v>
      </c>
      <c r="F4610" t="s">
        <v>1953</v>
      </c>
      <c r="G4610" t="s">
        <v>1156</v>
      </c>
      <c r="H4610">
        <v>1210</v>
      </c>
      <c r="I4610" t="s">
        <v>2767</v>
      </c>
      <c r="J4610">
        <v>102106</v>
      </c>
      <c r="K4610" t="s">
        <v>2009</v>
      </c>
      <c r="L4610">
        <v>0</v>
      </c>
      <c r="M4610">
        <v>3498689250</v>
      </c>
      <c r="N4610">
        <v>3498689250</v>
      </c>
      <c r="O4610">
        <v>0</v>
      </c>
      <c r="P4610" t="s">
        <v>607</v>
      </c>
      <c r="Q4610">
        <v>0</v>
      </c>
      <c r="R4610">
        <v>0</v>
      </c>
      <c r="S4610">
        <v>0</v>
      </c>
      <c r="T4610" t="s">
        <v>1154</v>
      </c>
      <c r="U4610" s="221">
        <f t="shared" si="143"/>
        <v>0</v>
      </c>
    </row>
    <row r="4611" spans="1:21" hidden="1">
      <c r="A4611" s="55" t="str">
        <f t="shared" ref="A4611:A4674" si="144">F4611&amp;B4611</f>
        <v>Y0EC0</v>
      </c>
      <c r="B4611" s="55">
        <f>VLOOKUP(J4611,'Mapping-CITI'!A:E,5,0)</f>
        <v>0</v>
      </c>
      <c r="D4611" s="42">
        <v>45016</v>
      </c>
      <c r="E4611" s="42">
        <v>45199</v>
      </c>
      <c r="F4611" t="s">
        <v>1953</v>
      </c>
      <c r="G4611" t="s">
        <v>1156</v>
      </c>
      <c r="H4611">
        <v>1210</v>
      </c>
      <c r="I4611" t="s">
        <v>2767</v>
      </c>
      <c r="J4611">
        <v>102107</v>
      </c>
      <c r="K4611" t="s">
        <v>2010</v>
      </c>
      <c r="L4611">
        <v>0</v>
      </c>
      <c r="M4611">
        <v>399850400</v>
      </c>
      <c r="N4611">
        <v>399850400</v>
      </c>
      <c r="O4611">
        <v>0</v>
      </c>
      <c r="P4611" t="s">
        <v>607</v>
      </c>
      <c r="Q4611">
        <v>0</v>
      </c>
      <c r="R4611">
        <v>0</v>
      </c>
      <c r="S4611">
        <v>0</v>
      </c>
      <c r="T4611" t="s">
        <v>1154</v>
      </c>
      <c r="U4611" s="221">
        <f t="shared" ref="U4611:U4674" si="145">(M4611-N4611)/10^7</f>
        <v>0</v>
      </c>
    </row>
    <row r="4612" spans="1:21" hidden="1">
      <c r="A4612" s="55" t="str">
        <f t="shared" si="144"/>
        <v>Y0ECIgnore</v>
      </c>
      <c r="B4612" s="55" t="str">
        <f>VLOOKUP(J4612,'Mapping-CITI'!A:E,5,0)</f>
        <v>Ignore</v>
      </c>
      <c r="D4612" s="42">
        <v>45016</v>
      </c>
      <c r="E4612" s="42">
        <v>45199</v>
      </c>
      <c r="F4612" t="s">
        <v>1953</v>
      </c>
      <c r="G4612" t="s">
        <v>1156</v>
      </c>
      <c r="H4612">
        <v>1700</v>
      </c>
      <c r="I4612" t="s">
        <v>2768</v>
      </c>
      <c r="J4612">
        <v>106101</v>
      </c>
      <c r="K4612" t="s">
        <v>2769</v>
      </c>
      <c r="L4612">
        <v>39990878.259999998</v>
      </c>
      <c r="M4612">
        <v>664235083.11000001</v>
      </c>
      <c r="N4612">
        <v>677534228.58000004</v>
      </c>
      <c r="O4612">
        <v>26691732.789999999</v>
      </c>
      <c r="P4612" t="s">
        <v>607</v>
      </c>
      <c r="Q4612">
        <v>26691732.789999999</v>
      </c>
      <c r="R4612">
        <v>664235083.11000001</v>
      </c>
      <c r="S4612">
        <v>677534228.58000004</v>
      </c>
      <c r="T4612" t="s">
        <v>1154</v>
      </c>
      <c r="U4612" s="221">
        <f t="shared" si="145"/>
        <v>-1.3299145470000029</v>
      </c>
    </row>
    <row r="4613" spans="1:21" hidden="1">
      <c r="A4613" s="55" t="str">
        <f t="shared" si="144"/>
        <v>Y0EC0</v>
      </c>
      <c r="B4613" s="55">
        <f>VLOOKUP(J4613,'Mapping-CITI'!A:E,5,0)</f>
        <v>0</v>
      </c>
      <c r="D4613" s="42">
        <v>45016</v>
      </c>
      <c r="E4613" s="42">
        <v>45199</v>
      </c>
      <c r="F4613" t="s">
        <v>1953</v>
      </c>
      <c r="G4613" t="s">
        <v>1156</v>
      </c>
      <c r="H4613">
        <v>1700</v>
      </c>
      <c r="I4613" t="s">
        <v>2768</v>
      </c>
      <c r="J4613">
        <v>106103</v>
      </c>
      <c r="K4613" t="s">
        <v>2783</v>
      </c>
      <c r="L4613">
        <v>0</v>
      </c>
      <c r="M4613">
        <v>414502473.77999997</v>
      </c>
      <c r="N4613">
        <v>379270364.93000001</v>
      </c>
      <c r="O4613">
        <v>35232108.850000001</v>
      </c>
      <c r="P4613" t="s">
        <v>607</v>
      </c>
      <c r="Q4613">
        <v>35232108.850000001</v>
      </c>
      <c r="R4613">
        <v>414502473.77999997</v>
      </c>
      <c r="S4613">
        <v>379270364.93000001</v>
      </c>
      <c r="T4613" t="s">
        <v>1154</v>
      </c>
      <c r="U4613" s="221">
        <f t="shared" si="145"/>
        <v>3.5232108849999966</v>
      </c>
    </row>
    <row r="4614" spans="1:21" hidden="1">
      <c r="A4614" s="55" t="str">
        <f t="shared" si="144"/>
        <v>Y0ECIgnore</v>
      </c>
      <c r="B4614" s="55" t="str">
        <f>VLOOKUP(J4614,'Mapping-CITI'!A:E,5,0)</f>
        <v>Ignore</v>
      </c>
      <c r="D4614" s="42">
        <v>45016</v>
      </c>
      <c r="E4614" s="42">
        <v>45199</v>
      </c>
      <c r="F4614" t="s">
        <v>1953</v>
      </c>
      <c r="G4614" t="s">
        <v>1156</v>
      </c>
      <c r="H4614">
        <v>1700</v>
      </c>
      <c r="I4614" t="s">
        <v>2768</v>
      </c>
      <c r="J4614">
        <v>106105</v>
      </c>
      <c r="K4614" t="s">
        <v>2783</v>
      </c>
      <c r="L4614">
        <v>0.12</v>
      </c>
      <c r="M4614">
        <v>0</v>
      </c>
      <c r="N4614">
        <v>0</v>
      </c>
      <c r="O4614">
        <v>0.12</v>
      </c>
      <c r="P4614" t="s">
        <v>607</v>
      </c>
      <c r="Q4614">
        <v>0.12</v>
      </c>
      <c r="R4614">
        <v>0</v>
      </c>
      <c r="S4614">
        <v>0</v>
      </c>
      <c r="T4614" t="s">
        <v>1154</v>
      </c>
      <c r="U4614" s="221">
        <f t="shared" si="145"/>
        <v>0</v>
      </c>
    </row>
    <row r="4615" spans="1:21" hidden="1">
      <c r="A4615" s="55" t="str">
        <f t="shared" si="144"/>
        <v>Y0ECIgnore</v>
      </c>
      <c r="B4615" s="55" t="str">
        <f>VLOOKUP(J4615,'Mapping-CITI'!A:E,5,0)</f>
        <v>Ignore</v>
      </c>
      <c r="D4615" s="42">
        <v>45016</v>
      </c>
      <c r="E4615" s="42">
        <v>45199</v>
      </c>
      <c r="F4615" t="s">
        <v>1953</v>
      </c>
      <c r="G4615" t="s">
        <v>1156</v>
      </c>
      <c r="H4615">
        <v>1700</v>
      </c>
      <c r="I4615" t="s">
        <v>2768</v>
      </c>
      <c r="J4615">
        <v>106106</v>
      </c>
      <c r="K4615" t="s">
        <v>2784</v>
      </c>
      <c r="L4615">
        <v>15378222.560000001</v>
      </c>
      <c r="M4615">
        <v>51820995.399999999</v>
      </c>
      <c r="N4615">
        <v>46193737.990000002</v>
      </c>
      <c r="O4615">
        <v>21005479.969999999</v>
      </c>
      <c r="P4615" t="s">
        <v>607</v>
      </c>
      <c r="Q4615">
        <v>21005479.969999999</v>
      </c>
      <c r="R4615">
        <v>51820995.399999999</v>
      </c>
      <c r="S4615">
        <v>46193737.990000002</v>
      </c>
      <c r="T4615" t="s">
        <v>1154</v>
      </c>
      <c r="U4615" s="221">
        <f t="shared" si="145"/>
        <v>0.56272574099999961</v>
      </c>
    </row>
    <row r="4616" spans="1:21" hidden="1">
      <c r="A4616" s="55" t="str">
        <f t="shared" si="144"/>
        <v>Y0EC0</v>
      </c>
      <c r="B4616" s="55">
        <f>VLOOKUP(J4616,'Mapping-CITI'!A:E,5,0)</f>
        <v>0</v>
      </c>
      <c r="D4616" s="42">
        <v>45016</v>
      </c>
      <c r="E4616" s="42">
        <v>45199</v>
      </c>
      <c r="F4616" t="s">
        <v>1953</v>
      </c>
      <c r="G4616" t="s">
        <v>1156</v>
      </c>
      <c r="H4616">
        <v>1400</v>
      </c>
      <c r="I4616" t="s">
        <v>2773</v>
      </c>
      <c r="J4616">
        <v>107140</v>
      </c>
      <c r="K4616" t="s">
        <v>2615</v>
      </c>
      <c r="L4616">
        <v>0</v>
      </c>
      <c r="M4616">
        <v>2003770592.48</v>
      </c>
      <c r="N4616">
        <v>2003770592.48</v>
      </c>
      <c r="O4616">
        <v>0</v>
      </c>
      <c r="P4616" t="s">
        <v>607</v>
      </c>
      <c r="Q4616">
        <v>0</v>
      </c>
      <c r="R4616">
        <v>0</v>
      </c>
      <c r="S4616">
        <v>0</v>
      </c>
      <c r="T4616" t="s">
        <v>1154</v>
      </c>
      <c r="U4616" s="221">
        <f t="shared" si="145"/>
        <v>0</v>
      </c>
    </row>
    <row r="4617" spans="1:21" hidden="1">
      <c r="A4617" s="55" t="str">
        <f t="shared" si="144"/>
        <v>Y0EC0</v>
      </c>
      <c r="B4617" s="55">
        <f>VLOOKUP(J4617,'Mapping-CITI'!A:E,5,0)</f>
        <v>0</v>
      </c>
      <c r="D4617" s="42">
        <v>45016</v>
      </c>
      <c r="E4617" s="42">
        <v>45199</v>
      </c>
      <c r="F4617" t="s">
        <v>1953</v>
      </c>
      <c r="G4617" t="s">
        <v>1156</v>
      </c>
      <c r="H4617">
        <v>1700</v>
      </c>
      <c r="I4617" t="s">
        <v>2768</v>
      </c>
      <c r="J4617">
        <v>109181</v>
      </c>
      <c r="K4617" t="s">
        <v>2771</v>
      </c>
      <c r="L4617">
        <v>5993.49</v>
      </c>
      <c r="M4617">
        <v>0</v>
      </c>
      <c r="N4617">
        <v>0</v>
      </c>
      <c r="O4617">
        <v>5993.49</v>
      </c>
      <c r="P4617" t="s">
        <v>607</v>
      </c>
      <c r="Q4617">
        <v>5993.49</v>
      </c>
      <c r="R4617">
        <v>0</v>
      </c>
      <c r="S4617">
        <v>0</v>
      </c>
      <c r="T4617" t="s">
        <v>1154</v>
      </c>
      <c r="U4617" s="221">
        <f t="shared" si="145"/>
        <v>0</v>
      </c>
    </row>
    <row r="4618" spans="1:21" hidden="1">
      <c r="A4618" s="55" t="str">
        <f t="shared" si="144"/>
        <v>Y0EC0</v>
      </c>
      <c r="B4618" s="55">
        <f>VLOOKUP(J4618,'Mapping-CITI'!A:E,5,0)</f>
        <v>0</v>
      </c>
      <c r="D4618" s="42">
        <v>45016</v>
      </c>
      <c r="E4618" s="42">
        <v>45199</v>
      </c>
      <c r="F4618" t="s">
        <v>1953</v>
      </c>
      <c r="G4618" t="s">
        <v>1156</v>
      </c>
      <c r="H4618">
        <v>1400</v>
      </c>
      <c r="I4618" t="s">
        <v>2773</v>
      </c>
      <c r="J4618">
        <v>111116</v>
      </c>
      <c r="K4618" t="s">
        <v>2616</v>
      </c>
      <c r="L4618">
        <v>4988121.75</v>
      </c>
      <c r="M4618">
        <v>720043542.55999994</v>
      </c>
      <c r="N4618">
        <v>725031662.53999996</v>
      </c>
      <c r="O4618">
        <v>1.77</v>
      </c>
      <c r="P4618" t="s">
        <v>607</v>
      </c>
      <c r="Q4618">
        <v>1.77</v>
      </c>
      <c r="R4618">
        <v>0</v>
      </c>
      <c r="S4618">
        <v>0</v>
      </c>
      <c r="T4618" t="s">
        <v>1154</v>
      </c>
      <c r="U4618" s="221">
        <f t="shared" si="145"/>
        <v>-0.49881199800000192</v>
      </c>
    </row>
    <row r="4619" spans="1:21" hidden="1">
      <c r="A4619" s="55" t="str">
        <f t="shared" si="144"/>
        <v>Y0EC0</v>
      </c>
      <c r="B4619" s="55">
        <f>VLOOKUP(J4619,'Mapping-CITI'!A:E,5,0)</f>
        <v>0</v>
      </c>
      <c r="D4619" s="42">
        <v>45016</v>
      </c>
      <c r="E4619" s="42">
        <v>45199</v>
      </c>
      <c r="F4619" t="s">
        <v>1953</v>
      </c>
      <c r="G4619" t="s">
        <v>1156</v>
      </c>
      <c r="H4619">
        <v>1230</v>
      </c>
      <c r="I4619" t="s">
        <v>2772</v>
      </c>
      <c r="J4619">
        <v>111126</v>
      </c>
      <c r="K4619" t="s">
        <v>2022</v>
      </c>
      <c r="L4619">
        <v>1123590.42</v>
      </c>
      <c r="M4619">
        <v>8919293.5299999993</v>
      </c>
      <c r="N4619">
        <v>0</v>
      </c>
      <c r="O4619">
        <v>10042883.949999999</v>
      </c>
      <c r="P4619" t="s">
        <v>607</v>
      </c>
      <c r="Q4619">
        <v>10042883.949999999</v>
      </c>
      <c r="R4619">
        <v>0</v>
      </c>
      <c r="S4619">
        <v>0</v>
      </c>
      <c r="T4619" t="s">
        <v>1154</v>
      </c>
      <c r="U4619" s="221">
        <f t="shared" si="145"/>
        <v>0.89192935299999998</v>
      </c>
    </row>
    <row r="4620" spans="1:21" hidden="1">
      <c r="A4620" s="55" t="str">
        <f t="shared" si="144"/>
        <v>Y0EC0</v>
      </c>
      <c r="B4620" s="55">
        <f>VLOOKUP(J4620,'Mapping-CITI'!A:E,5,0)</f>
        <v>0</v>
      </c>
      <c r="D4620" s="42">
        <v>45016</v>
      </c>
      <c r="E4620" s="42">
        <v>45199</v>
      </c>
      <c r="F4620" t="s">
        <v>1953</v>
      </c>
      <c r="G4620" t="s">
        <v>1156</v>
      </c>
      <c r="H4620">
        <v>1230</v>
      </c>
      <c r="I4620" t="s">
        <v>2772</v>
      </c>
      <c r="J4620">
        <v>111127</v>
      </c>
      <c r="K4620" t="s">
        <v>2023</v>
      </c>
      <c r="L4620">
        <v>1559018</v>
      </c>
      <c r="M4620">
        <v>392759.5</v>
      </c>
      <c r="N4620">
        <v>0</v>
      </c>
      <c r="O4620">
        <v>1951777.5</v>
      </c>
      <c r="P4620" t="s">
        <v>607</v>
      </c>
      <c r="Q4620">
        <v>1951777.5</v>
      </c>
      <c r="R4620">
        <v>0</v>
      </c>
      <c r="S4620">
        <v>41831</v>
      </c>
      <c r="T4620" t="s">
        <v>1154</v>
      </c>
      <c r="U4620" s="221">
        <f t="shared" si="145"/>
        <v>3.9275949999999997E-2</v>
      </c>
    </row>
    <row r="4621" spans="1:21" hidden="1">
      <c r="A4621" s="55" t="str">
        <f t="shared" si="144"/>
        <v>Y0EC0</v>
      </c>
      <c r="B4621" s="55">
        <f>VLOOKUP(J4621,'Mapping-CITI'!A:E,5,0)</f>
        <v>0</v>
      </c>
      <c r="D4621" s="42">
        <v>45016</v>
      </c>
      <c r="E4621" s="42">
        <v>45199</v>
      </c>
      <c r="F4621" t="s">
        <v>1953</v>
      </c>
      <c r="G4621" t="s">
        <v>1156</v>
      </c>
      <c r="H4621">
        <v>1230</v>
      </c>
      <c r="I4621" t="s">
        <v>2772</v>
      </c>
      <c r="J4621">
        <v>111128</v>
      </c>
      <c r="K4621" t="s">
        <v>2024</v>
      </c>
      <c r="L4621">
        <v>0</v>
      </c>
      <c r="M4621">
        <v>0</v>
      </c>
      <c r="N4621">
        <v>0</v>
      </c>
      <c r="O4621">
        <v>0</v>
      </c>
      <c r="P4621" t="s">
        <v>607</v>
      </c>
      <c r="Q4621">
        <v>0</v>
      </c>
      <c r="R4621">
        <v>0</v>
      </c>
      <c r="S4621">
        <v>0</v>
      </c>
      <c r="T4621" t="s">
        <v>1154</v>
      </c>
      <c r="U4621" s="221">
        <f t="shared" si="145"/>
        <v>0</v>
      </c>
    </row>
    <row r="4622" spans="1:21" hidden="1">
      <c r="A4622" s="55" t="str">
        <f t="shared" si="144"/>
        <v>Y0EC0</v>
      </c>
      <c r="B4622" s="55">
        <f>VLOOKUP(J4622,'Mapping-CITI'!A:E,5,0)</f>
        <v>0</v>
      </c>
      <c r="D4622" s="42">
        <v>45016</v>
      </c>
      <c r="E4622" s="42">
        <v>45199</v>
      </c>
      <c r="F4622" t="s">
        <v>1953</v>
      </c>
      <c r="G4622" t="s">
        <v>1156</v>
      </c>
      <c r="H4622">
        <v>1230</v>
      </c>
      <c r="I4622" t="s">
        <v>2772</v>
      </c>
      <c r="J4622">
        <v>111129</v>
      </c>
      <c r="K4622" t="s">
        <v>2025</v>
      </c>
      <c r="L4622">
        <v>0</v>
      </c>
      <c r="M4622">
        <v>0</v>
      </c>
      <c r="N4622">
        <v>0</v>
      </c>
      <c r="O4622">
        <v>0</v>
      </c>
      <c r="P4622" t="s">
        <v>607</v>
      </c>
      <c r="Q4622">
        <v>0</v>
      </c>
      <c r="R4622">
        <v>0</v>
      </c>
      <c r="S4622">
        <v>0</v>
      </c>
      <c r="T4622" t="s">
        <v>1154</v>
      </c>
      <c r="U4622" s="221">
        <f t="shared" si="145"/>
        <v>0</v>
      </c>
    </row>
    <row r="4623" spans="1:21" hidden="1">
      <c r="A4623" s="55" t="str">
        <f t="shared" si="144"/>
        <v>Y0EC0</v>
      </c>
      <c r="B4623" s="55">
        <f>VLOOKUP(J4623,'Mapping-CITI'!A:E,5,0)</f>
        <v>0</v>
      </c>
      <c r="D4623" s="42">
        <v>45016</v>
      </c>
      <c r="E4623" s="42">
        <v>45199</v>
      </c>
      <c r="F4623" t="s">
        <v>1953</v>
      </c>
      <c r="G4623" t="s">
        <v>1156</v>
      </c>
      <c r="H4623">
        <v>1400</v>
      </c>
      <c r="I4623" t="s">
        <v>2773</v>
      </c>
      <c r="J4623">
        <v>111137</v>
      </c>
      <c r="K4623" t="s">
        <v>2027</v>
      </c>
      <c r="L4623">
        <v>-24941.59</v>
      </c>
      <c r="M4623">
        <v>41243.050000000003</v>
      </c>
      <c r="N4623">
        <v>41243.050000000003</v>
      </c>
      <c r="O4623">
        <v>-24941.59</v>
      </c>
      <c r="P4623" t="s">
        <v>607</v>
      </c>
      <c r="Q4623">
        <v>-24941.59</v>
      </c>
      <c r="R4623">
        <v>41243.050000000003</v>
      </c>
      <c r="S4623">
        <v>41243.050000000003</v>
      </c>
      <c r="T4623" t="s">
        <v>1154</v>
      </c>
      <c r="U4623" s="221">
        <f t="shared" si="145"/>
        <v>0</v>
      </c>
    </row>
    <row r="4624" spans="1:21" hidden="1">
      <c r="A4624" s="55" t="str">
        <f t="shared" si="144"/>
        <v>Y0EC0</v>
      </c>
      <c r="B4624" s="55">
        <f>VLOOKUP(J4624,'Mapping-CITI'!A:E,5,0)</f>
        <v>0</v>
      </c>
      <c r="D4624" s="42">
        <v>45016</v>
      </c>
      <c r="E4624" s="42">
        <v>45199</v>
      </c>
      <c r="F4624" t="s">
        <v>1953</v>
      </c>
      <c r="G4624" t="s">
        <v>1156</v>
      </c>
      <c r="H4624">
        <v>1400</v>
      </c>
      <c r="I4624" t="s">
        <v>2773</v>
      </c>
      <c r="J4624">
        <v>111220</v>
      </c>
      <c r="K4624" t="s">
        <v>2655</v>
      </c>
      <c r="L4624">
        <v>21515062.359999999</v>
      </c>
      <c r="M4624">
        <v>2795925753.1399999</v>
      </c>
      <c r="N4624">
        <v>2787476983.7800002</v>
      </c>
      <c r="O4624">
        <v>29963831.719999999</v>
      </c>
      <c r="P4624" t="s">
        <v>607</v>
      </c>
      <c r="Q4624">
        <v>29963831.719999999</v>
      </c>
      <c r="R4624">
        <v>2795925753.1399999</v>
      </c>
      <c r="S4624">
        <v>2787476983.7800002</v>
      </c>
      <c r="T4624" t="s">
        <v>1154</v>
      </c>
      <c r="U4624" s="221">
        <f t="shared" si="145"/>
        <v>0.84487693599996572</v>
      </c>
    </row>
    <row r="4625" spans="1:21" hidden="1">
      <c r="A4625" s="55" t="str">
        <f t="shared" si="144"/>
        <v>Y0EC0</v>
      </c>
      <c r="B4625" s="55">
        <f>VLOOKUP(J4625,'Mapping-CITI'!A:E,5,0)</f>
        <v>0</v>
      </c>
      <c r="D4625" s="42">
        <v>45016</v>
      </c>
      <c r="E4625" s="42">
        <v>45199</v>
      </c>
      <c r="F4625" t="s">
        <v>1953</v>
      </c>
      <c r="G4625" t="s">
        <v>1156</v>
      </c>
      <c r="H4625">
        <v>1400</v>
      </c>
      <c r="I4625" t="s">
        <v>2773</v>
      </c>
      <c r="J4625">
        <v>111221</v>
      </c>
      <c r="K4625" t="s">
        <v>2656</v>
      </c>
      <c r="L4625">
        <v>-21515062.359999999</v>
      </c>
      <c r="M4625">
        <v>2787476983.7800002</v>
      </c>
      <c r="N4625">
        <v>2795925753.1399999</v>
      </c>
      <c r="O4625">
        <v>-29963831.719999999</v>
      </c>
      <c r="P4625" t="s">
        <v>607</v>
      </c>
      <c r="Q4625">
        <v>-29963831.719999999</v>
      </c>
      <c r="R4625">
        <v>2787476983.7800002</v>
      </c>
      <c r="S4625">
        <v>2795925753.1399999</v>
      </c>
      <c r="T4625" t="s">
        <v>1154</v>
      </c>
      <c r="U4625" s="221">
        <f t="shared" si="145"/>
        <v>-0.84487693599996572</v>
      </c>
    </row>
    <row r="4626" spans="1:21" hidden="1">
      <c r="A4626" s="55" t="str">
        <f t="shared" si="144"/>
        <v>Y0EC0</v>
      </c>
      <c r="B4626" s="55">
        <f>VLOOKUP(J4626,'Mapping-CITI'!A:E,5,0)</f>
        <v>0</v>
      </c>
      <c r="D4626" s="42">
        <v>45016</v>
      </c>
      <c r="E4626" s="42">
        <v>45199</v>
      </c>
      <c r="F4626" t="s">
        <v>1953</v>
      </c>
      <c r="G4626" t="s">
        <v>1156</v>
      </c>
      <c r="H4626">
        <v>1700</v>
      </c>
      <c r="I4626" t="s">
        <v>2768</v>
      </c>
      <c r="J4626">
        <v>141017</v>
      </c>
      <c r="K4626" t="s">
        <v>2035</v>
      </c>
      <c r="L4626">
        <v>0</v>
      </c>
      <c r="M4626">
        <v>11656000</v>
      </c>
      <c r="N4626">
        <v>11656000</v>
      </c>
      <c r="O4626">
        <v>0</v>
      </c>
      <c r="P4626" t="s">
        <v>607</v>
      </c>
      <c r="Q4626">
        <v>0</v>
      </c>
      <c r="R4626">
        <v>11656000</v>
      </c>
      <c r="S4626">
        <v>11656000</v>
      </c>
      <c r="T4626" t="s">
        <v>1154</v>
      </c>
      <c r="U4626" s="221">
        <f t="shared" si="145"/>
        <v>0</v>
      </c>
    </row>
    <row r="4627" spans="1:21" hidden="1">
      <c r="A4627" s="55" t="str">
        <f t="shared" si="144"/>
        <v>Y0ECIgnore</v>
      </c>
      <c r="B4627" s="55" t="str">
        <f>VLOOKUP(J4627,'Mapping-CITI'!A:E,5,0)</f>
        <v>Ignore</v>
      </c>
      <c r="D4627" s="42">
        <v>45016</v>
      </c>
      <c r="E4627" s="42">
        <v>45199</v>
      </c>
      <c r="F4627" t="s">
        <v>1953</v>
      </c>
      <c r="G4627" t="s">
        <v>1156</v>
      </c>
      <c r="H4627">
        <v>1700</v>
      </c>
      <c r="I4627" t="s">
        <v>2768</v>
      </c>
      <c r="J4627">
        <v>141258</v>
      </c>
      <c r="K4627" t="s">
        <v>3364</v>
      </c>
      <c r="L4627">
        <v>0</v>
      </c>
      <c r="M4627">
        <v>976000</v>
      </c>
      <c r="N4627">
        <v>976000</v>
      </c>
      <c r="O4627">
        <v>0</v>
      </c>
      <c r="P4627" t="s">
        <v>607</v>
      </c>
      <c r="Q4627">
        <v>0</v>
      </c>
      <c r="R4627">
        <v>976000</v>
      </c>
      <c r="S4627">
        <v>976000</v>
      </c>
      <c r="T4627" t="s">
        <v>1154</v>
      </c>
      <c r="U4627" s="221">
        <f t="shared" si="145"/>
        <v>0</v>
      </c>
    </row>
    <row r="4628" spans="1:21" hidden="1">
      <c r="A4628" s="55" t="str">
        <f t="shared" si="144"/>
        <v>Y0EC0</v>
      </c>
      <c r="B4628" s="55">
        <f>VLOOKUP(J4628,'Mapping-CITI'!A:E,5,0)</f>
        <v>0</v>
      </c>
      <c r="D4628" s="42">
        <v>45016</v>
      </c>
      <c r="E4628" s="42">
        <v>45199</v>
      </c>
      <c r="F4628" t="s">
        <v>1953</v>
      </c>
      <c r="G4628" t="s">
        <v>1156</v>
      </c>
      <c r="H4628">
        <v>1700</v>
      </c>
      <c r="I4628" t="s">
        <v>2768</v>
      </c>
      <c r="J4628">
        <v>141280</v>
      </c>
      <c r="K4628" t="s">
        <v>2036</v>
      </c>
      <c r="L4628">
        <v>5308436.49</v>
      </c>
      <c r="M4628">
        <v>4456377041907.4404</v>
      </c>
      <c r="N4628">
        <v>4456332933524.9004</v>
      </c>
      <c r="O4628">
        <v>49416819.030000001</v>
      </c>
      <c r="P4628" t="s">
        <v>607</v>
      </c>
      <c r="Q4628">
        <v>49416819.030000001</v>
      </c>
      <c r="R4628">
        <v>629767175628.67004</v>
      </c>
      <c r="S4628">
        <v>634465349358.89001</v>
      </c>
      <c r="T4628" t="s">
        <v>1154</v>
      </c>
      <c r="U4628" s="221">
        <f t="shared" si="145"/>
        <v>4.4108382540039059</v>
      </c>
    </row>
    <row r="4629" spans="1:21" hidden="1">
      <c r="A4629" s="55" t="str">
        <f t="shared" si="144"/>
        <v>Y0EC0</v>
      </c>
      <c r="B4629" s="55">
        <f>VLOOKUP(J4629,'Mapping-CITI'!A:E,5,0)</f>
        <v>0</v>
      </c>
      <c r="D4629" s="42">
        <v>45016</v>
      </c>
      <c r="E4629" s="42">
        <v>45199</v>
      </c>
      <c r="F4629" t="s">
        <v>1953</v>
      </c>
      <c r="G4629" t="s">
        <v>1156</v>
      </c>
      <c r="H4629">
        <v>1700</v>
      </c>
      <c r="I4629" t="s">
        <v>2768</v>
      </c>
      <c r="J4629">
        <v>141287</v>
      </c>
      <c r="K4629" t="s">
        <v>604</v>
      </c>
      <c r="L4629">
        <v>-4.26</v>
      </c>
      <c r="M4629">
        <v>4.26</v>
      </c>
      <c r="N4629">
        <v>0</v>
      </c>
      <c r="O4629">
        <v>0</v>
      </c>
      <c r="P4629" t="s">
        <v>607</v>
      </c>
      <c r="Q4629">
        <v>0</v>
      </c>
      <c r="R4629">
        <v>4.26</v>
      </c>
      <c r="S4629">
        <v>0</v>
      </c>
      <c r="T4629" t="s">
        <v>1154</v>
      </c>
      <c r="U4629" s="221">
        <f t="shared" si="145"/>
        <v>4.2599999999999998E-7</v>
      </c>
    </row>
    <row r="4630" spans="1:21" hidden="1">
      <c r="A4630" s="55" t="str">
        <f t="shared" si="144"/>
        <v>Y0EC0</v>
      </c>
      <c r="B4630" s="55">
        <f>VLOOKUP(J4630,'Mapping-CITI'!A:E,5,0)</f>
        <v>0</v>
      </c>
      <c r="D4630" s="42">
        <v>45016</v>
      </c>
      <c r="E4630" s="42">
        <v>45199</v>
      </c>
      <c r="F4630" t="s">
        <v>1953</v>
      </c>
      <c r="G4630" t="s">
        <v>1156</v>
      </c>
      <c r="H4630">
        <v>1700</v>
      </c>
      <c r="I4630" t="s">
        <v>2768</v>
      </c>
      <c r="J4630">
        <v>141294</v>
      </c>
      <c r="K4630" t="s">
        <v>2039</v>
      </c>
      <c r="L4630">
        <v>0</v>
      </c>
      <c r="M4630">
        <v>841100000</v>
      </c>
      <c r="N4630">
        <v>841100000</v>
      </c>
      <c r="O4630">
        <v>0</v>
      </c>
      <c r="P4630" t="s">
        <v>607</v>
      </c>
      <c r="Q4630">
        <v>0</v>
      </c>
      <c r="R4630">
        <v>841100000</v>
      </c>
      <c r="S4630">
        <v>841100000</v>
      </c>
      <c r="T4630" t="s">
        <v>1154</v>
      </c>
      <c r="U4630" s="221">
        <f t="shared" si="145"/>
        <v>0</v>
      </c>
    </row>
    <row r="4631" spans="1:21" hidden="1">
      <c r="A4631" s="55" t="str">
        <f t="shared" si="144"/>
        <v>Y0EC0</v>
      </c>
      <c r="B4631" s="55">
        <f>VLOOKUP(J4631,'Mapping-CITI'!A:E,5,0)</f>
        <v>0</v>
      </c>
      <c r="D4631" s="42">
        <v>45016</v>
      </c>
      <c r="E4631" s="42">
        <v>45199</v>
      </c>
      <c r="F4631" t="s">
        <v>1953</v>
      </c>
      <c r="G4631" t="s">
        <v>1156</v>
      </c>
      <c r="H4631">
        <v>1700</v>
      </c>
      <c r="I4631" t="s">
        <v>2768</v>
      </c>
      <c r="J4631">
        <v>141349</v>
      </c>
      <c r="K4631" t="s">
        <v>2046</v>
      </c>
      <c r="L4631">
        <v>0</v>
      </c>
      <c r="M4631">
        <v>112688227500</v>
      </c>
      <c r="N4631">
        <v>112688227500</v>
      </c>
      <c r="O4631">
        <v>0</v>
      </c>
      <c r="P4631" t="s">
        <v>607</v>
      </c>
      <c r="Q4631">
        <v>0</v>
      </c>
      <c r="R4631">
        <v>112688227500</v>
      </c>
      <c r="S4631">
        <v>112688227500</v>
      </c>
      <c r="T4631" t="s">
        <v>1154</v>
      </c>
      <c r="U4631" s="221">
        <f t="shared" si="145"/>
        <v>0</v>
      </c>
    </row>
    <row r="4632" spans="1:21" hidden="1">
      <c r="A4632" s="55" t="str">
        <f t="shared" si="144"/>
        <v>Y0EC0</v>
      </c>
      <c r="B4632" s="55">
        <f>VLOOKUP(J4632,'Mapping-CITI'!A:E,5,0)</f>
        <v>0</v>
      </c>
      <c r="D4632" s="42">
        <v>45016</v>
      </c>
      <c r="E4632" s="42">
        <v>45199</v>
      </c>
      <c r="F4632" t="s">
        <v>1953</v>
      </c>
      <c r="G4632" t="s">
        <v>1156</v>
      </c>
      <c r="H4632">
        <v>1700</v>
      </c>
      <c r="I4632" t="s">
        <v>2768</v>
      </c>
      <c r="J4632">
        <v>141375</v>
      </c>
      <c r="K4632" t="s">
        <v>2049</v>
      </c>
      <c r="L4632">
        <v>1254.0999999999999</v>
      </c>
      <c r="M4632">
        <v>0</v>
      </c>
      <c r="N4632">
        <v>0</v>
      </c>
      <c r="O4632">
        <v>1254.0999999999999</v>
      </c>
      <c r="P4632" t="s">
        <v>607</v>
      </c>
      <c r="Q4632">
        <v>1254.0999999999999</v>
      </c>
      <c r="R4632">
        <v>0</v>
      </c>
      <c r="S4632">
        <v>0</v>
      </c>
      <c r="T4632" t="s">
        <v>1154</v>
      </c>
      <c r="U4632" s="221">
        <f t="shared" si="145"/>
        <v>0</v>
      </c>
    </row>
    <row r="4633" spans="1:21" hidden="1">
      <c r="A4633" s="55" t="str">
        <f t="shared" si="144"/>
        <v>Y0EC0</v>
      </c>
      <c r="B4633" s="55">
        <f>VLOOKUP(J4633,'Mapping-CITI'!A:E,5,0)</f>
        <v>0</v>
      </c>
      <c r="D4633" s="42">
        <v>45016</v>
      </c>
      <c r="E4633" s="42">
        <v>45199</v>
      </c>
      <c r="F4633" t="s">
        <v>1953</v>
      </c>
      <c r="G4633" t="s">
        <v>1156</v>
      </c>
      <c r="H4633">
        <v>1700</v>
      </c>
      <c r="I4633" t="s">
        <v>2768</v>
      </c>
      <c r="J4633">
        <v>141376</v>
      </c>
      <c r="K4633" t="s">
        <v>3433</v>
      </c>
      <c r="L4633">
        <v>315170.33</v>
      </c>
      <c r="M4633">
        <v>0</v>
      </c>
      <c r="N4633">
        <v>0</v>
      </c>
      <c r="O4633">
        <v>315170.33</v>
      </c>
      <c r="P4633" t="s">
        <v>607</v>
      </c>
      <c r="Q4633">
        <v>315170.33</v>
      </c>
      <c r="R4633">
        <v>0</v>
      </c>
      <c r="S4633">
        <v>0</v>
      </c>
      <c r="T4633" t="s">
        <v>1154</v>
      </c>
      <c r="U4633" s="221">
        <f t="shared" si="145"/>
        <v>0</v>
      </c>
    </row>
    <row r="4634" spans="1:21" hidden="1">
      <c r="A4634" s="55" t="str">
        <f t="shared" si="144"/>
        <v>Y0EC0</v>
      </c>
      <c r="B4634" s="55">
        <f>VLOOKUP(J4634,'Mapping-CITI'!A:E,5,0)</f>
        <v>0</v>
      </c>
      <c r="D4634" s="42">
        <v>45016</v>
      </c>
      <c r="E4634" s="42">
        <v>45199</v>
      </c>
      <c r="F4634" t="s">
        <v>1953</v>
      </c>
      <c r="G4634" t="s">
        <v>1156</v>
      </c>
      <c r="H4634">
        <v>1700</v>
      </c>
      <c r="I4634" t="s">
        <v>2768</v>
      </c>
      <c r="J4634">
        <v>141382</v>
      </c>
      <c r="K4634" t="s">
        <v>2052</v>
      </c>
      <c r="L4634">
        <v>0</v>
      </c>
      <c r="M4634">
        <v>631013779654.76001</v>
      </c>
      <c r="N4634">
        <v>631013779654.76001</v>
      </c>
      <c r="O4634">
        <v>0</v>
      </c>
      <c r="P4634" t="s">
        <v>607</v>
      </c>
      <c r="Q4634">
        <v>0</v>
      </c>
      <c r="R4634">
        <v>631013779654.76001</v>
      </c>
      <c r="S4634">
        <v>631013779654.76001</v>
      </c>
      <c r="T4634" t="s">
        <v>1154</v>
      </c>
      <c r="U4634" s="221">
        <f t="shared" si="145"/>
        <v>0</v>
      </c>
    </row>
    <row r="4635" spans="1:21" hidden="1">
      <c r="A4635" s="55" t="str">
        <f t="shared" si="144"/>
        <v>Y0EC0</v>
      </c>
      <c r="B4635" s="55">
        <f>VLOOKUP(J4635,'Mapping-CITI'!A:E,5,0)</f>
        <v>0</v>
      </c>
      <c r="D4635" s="42">
        <v>45016</v>
      </c>
      <c r="E4635" s="42">
        <v>45199</v>
      </c>
      <c r="F4635" t="s">
        <v>1953</v>
      </c>
      <c r="G4635" t="s">
        <v>1156</v>
      </c>
      <c r="H4635">
        <v>1700</v>
      </c>
      <c r="I4635" t="s">
        <v>2768</v>
      </c>
      <c r="J4635">
        <v>141398</v>
      </c>
      <c r="K4635" t="s">
        <v>2911</v>
      </c>
      <c r="L4635">
        <v>0</v>
      </c>
      <c r="M4635">
        <v>16301.46</v>
      </c>
      <c r="N4635">
        <v>16301.46</v>
      </c>
      <c r="O4635">
        <v>0</v>
      </c>
      <c r="P4635" t="s">
        <v>607</v>
      </c>
      <c r="Q4635">
        <v>0</v>
      </c>
      <c r="R4635">
        <v>16301.46</v>
      </c>
      <c r="S4635">
        <v>16301.46</v>
      </c>
      <c r="T4635" t="s">
        <v>1154</v>
      </c>
      <c r="U4635" s="221">
        <f t="shared" si="145"/>
        <v>0</v>
      </c>
    </row>
    <row r="4636" spans="1:21" hidden="1">
      <c r="A4636" s="55" t="str">
        <f t="shared" si="144"/>
        <v>Y0EC0</v>
      </c>
      <c r="B4636" s="55">
        <f>VLOOKUP(J4636,'Mapping-CITI'!A:E,5,0)</f>
        <v>0</v>
      </c>
      <c r="D4636" s="42">
        <v>45016</v>
      </c>
      <c r="E4636" s="42">
        <v>45199</v>
      </c>
      <c r="F4636" t="s">
        <v>1953</v>
      </c>
      <c r="G4636" t="s">
        <v>1156</v>
      </c>
      <c r="H4636">
        <v>1700</v>
      </c>
      <c r="I4636" t="s">
        <v>2768</v>
      </c>
      <c r="J4636">
        <v>141399</v>
      </c>
      <c r="K4636" t="s">
        <v>2912</v>
      </c>
      <c r="L4636">
        <v>0</v>
      </c>
      <c r="M4636">
        <v>59324060</v>
      </c>
      <c r="N4636">
        <v>59324060</v>
      </c>
      <c r="O4636">
        <v>0</v>
      </c>
      <c r="P4636" t="s">
        <v>607</v>
      </c>
      <c r="Q4636">
        <v>0</v>
      </c>
      <c r="R4636">
        <v>59324060</v>
      </c>
      <c r="S4636">
        <v>59324060</v>
      </c>
      <c r="T4636" t="s">
        <v>1154</v>
      </c>
      <c r="U4636" s="221">
        <f t="shared" si="145"/>
        <v>0</v>
      </c>
    </row>
    <row r="4637" spans="1:21" hidden="1">
      <c r="A4637" s="55" t="str">
        <f t="shared" si="144"/>
        <v>Y0EC0</v>
      </c>
      <c r="B4637" s="55">
        <f>VLOOKUP(J4637,'Mapping-CITI'!A:E,5,0)</f>
        <v>0</v>
      </c>
      <c r="D4637" s="42">
        <v>45016</v>
      </c>
      <c r="E4637" s="42">
        <v>45199</v>
      </c>
      <c r="F4637" t="s">
        <v>1953</v>
      </c>
      <c r="G4637" t="s">
        <v>1156</v>
      </c>
      <c r="H4637">
        <v>1700</v>
      </c>
      <c r="I4637" t="s">
        <v>2768</v>
      </c>
      <c r="J4637">
        <v>141524</v>
      </c>
      <c r="K4637" t="s">
        <v>2061</v>
      </c>
      <c r="L4637">
        <v>0</v>
      </c>
      <c r="M4637">
        <v>1123144409</v>
      </c>
      <c r="N4637">
        <v>1123144409</v>
      </c>
      <c r="O4637">
        <v>0</v>
      </c>
      <c r="P4637" t="s">
        <v>607</v>
      </c>
      <c r="Q4637">
        <v>0</v>
      </c>
      <c r="R4637">
        <v>1123144409</v>
      </c>
      <c r="S4637">
        <v>1123144409</v>
      </c>
      <c r="T4637" t="s">
        <v>1154</v>
      </c>
      <c r="U4637" s="221">
        <f t="shared" si="145"/>
        <v>0</v>
      </c>
    </row>
    <row r="4638" spans="1:21" hidden="1">
      <c r="A4638" s="55" t="str">
        <f t="shared" si="144"/>
        <v>Y0EC0</v>
      </c>
      <c r="B4638" s="55">
        <f>VLOOKUP(J4638,'Mapping-CITI'!A:E,5,0)</f>
        <v>0</v>
      </c>
      <c r="D4638" s="42">
        <v>45016</v>
      </c>
      <c r="E4638" s="42">
        <v>45199</v>
      </c>
      <c r="F4638" t="s">
        <v>1953</v>
      </c>
      <c r="G4638" t="s">
        <v>1156</v>
      </c>
      <c r="H4638">
        <v>1700</v>
      </c>
      <c r="I4638" t="s">
        <v>2768</v>
      </c>
      <c r="J4638">
        <v>141526</v>
      </c>
      <c r="K4638" t="s">
        <v>2062</v>
      </c>
      <c r="L4638">
        <v>0</v>
      </c>
      <c r="M4638">
        <v>279950.49</v>
      </c>
      <c r="N4638">
        <v>279950.49</v>
      </c>
      <c r="O4638">
        <v>0</v>
      </c>
      <c r="P4638" t="s">
        <v>607</v>
      </c>
      <c r="Q4638">
        <v>0</v>
      </c>
      <c r="R4638">
        <v>279950.49</v>
      </c>
      <c r="S4638">
        <v>279950.49</v>
      </c>
      <c r="T4638" t="s">
        <v>1154</v>
      </c>
      <c r="U4638" s="221">
        <f t="shared" si="145"/>
        <v>0</v>
      </c>
    </row>
    <row r="4639" spans="1:21" hidden="1">
      <c r="A4639" s="55" t="str">
        <f t="shared" si="144"/>
        <v>Y0EC0</v>
      </c>
      <c r="B4639" s="55">
        <f>VLOOKUP(J4639,'Mapping-CITI'!A:E,5,0)</f>
        <v>0</v>
      </c>
      <c r="D4639" s="42">
        <v>45016</v>
      </c>
      <c r="E4639" s="42">
        <v>45199</v>
      </c>
      <c r="F4639" t="s">
        <v>1953</v>
      </c>
      <c r="G4639" t="s">
        <v>1156</v>
      </c>
      <c r="H4639">
        <v>1700</v>
      </c>
      <c r="I4639" t="s">
        <v>2768</v>
      </c>
      <c r="J4639">
        <v>141528</v>
      </c>
      <c r="K4639" t="s">
        <v>2064</v>
      </c>
      <c r="L4639">
        <v>0</v>
      </c>
      <c r="M4639">
        <v>28947502500</v>
      </c>
      <c r="N4639">
        <v>28947502500</v>
      </c>
      <c r="O4639">
        <v>0</v>
      </c>
      <c r="P4639" t="s">
        <v>607</v>
      </c>
      <c r="Q4639">
        <v>0</v>
      </c>
      <c r="R4639">
        <v>28947502500</v>
      </c>
      <c r="S4639">
        <v>28947502500</v>
      </c>
      <c r="T4639" t="s">
        <v>1154</v>
      </c>
      <c r="U4639" s="221">
        <f t="shared" si="145"/>
        <v>0</v>
      </c>
    </row>
    <row r="4640" spans="1:21" hidden="1">
      <c r="A4640" s="55" t="str">
        <f t="shared" si="144"/>
        <v>Y0EC0</v>
      </c>
      <c r="B4640" s="55">
        <f>VLOOKUP(J4640,'Mapping-CITI'!A:E,5,0)</f>
        <v>0</v>
      </c>
      <c r="D4640" s="42">
        <v>45016</v>
      </c>
      <c r="E4640" s="42">
        <v>45199</v>
      </c>
      <c r="F4640" t="s">
        <v>1953</v>
      </c>
      <c r="G4640" t="s">
        <v>1156</v>
      </c>
      <c r="H4640">
        <v>1700</v>
      </c>
      <c r="I4640" t="s">
        <v>2768</v>
      </c>
      <c r="J4640">
        <v>141536</v>
      </c>
      <c r="K4640" t="s">
        <v>2067</v>
      </c>
      <c r="L4640">
        <v>0</v>
      </c>
      <c r="M4640">
        <v>2144540000</v>
      </c>
      <c r="N4640">
        <v>2144540000</v>
      </c>
      <c r="O4640">
        <v>0</v>
      </c>
      <c r="P4640" t="s">
        <v>607</v>
      </c>
      <c r="Q4640">
        <v>0</v>
      </c>
      <c r="R4640">
        <v>2144540000</v>
      </c>
      <c r="S4640">
        <v>2144540000</v>
      </c>
      <c r="T4640" t="s">
        <v>1154</v>
      </c>
      <c r="U4640" s="221">
        <f t="shared" si="145"/>
        <v>0</v>
      </c>
    </row>
    <row r="4641" spans="1:21" hidden="1">
      <c r="A4641" s="55" t="str">
        <f t="shared" si="144"/>
        <v>Y0EC0</v>
      </c>
      <c r="B4641" s="55">
        <f>VLOOKUP(J4641,'Mapping-CITI'!A:E,5,0)</f>
        <v>0</v>
      </c>
      <c r="D4641" s="42">
        <v>45016</v>
      </c>
      <c r="E4641" s="42">
        <v>45199</v>
      </c>
      <c r="F4641" t="s">
        <v>1953</v>
      </c>
      <c r="G4641" t="s">
        <v>1156</v>
      </c>
      <c r="H4641">
        <v>1700</v>
      </c>
      <c r="I4641" t="s">
        <v>2768</v>
      </c>
      <c r="J4641">
        <v>141627</v>
      </c>
      <c r="K4641" t="s">
        <v>2072</v>
      </c>
      <c r="L4641">
        <v>0</v>
      </c>
      <c r="M4641">
        <v>4360813911</v>
      </c>
      <c r="N4641">
        <v>4360813911</v>
      </c>
      <c r="O4641">
        <v>0</v>
      </c>
      <c r="P4641" t="s">
        <v>607</v>
      </c>
      <c r="Q4641">
        <v>0</v>
      </c>
      <c r="R4641">
        <v>4360813911</v>
      </c>
      <c r="S4641">
        <v>4360813911</v>
      </c>
      <c r="T4641" t="s">
        <v>1154</v>
      </c>
      <c r="U4641" s="221">
        <f t="shared" si="145"/>
        <v>0</v>
      </c>
    </row>
    <row r="4642" spans="1:21" hidden="1">
      <c r="A4642" s="55" t="str">
        <f t="shared" si="144"/>
        <v>Y0EC0</v>
      </c>
      <c r="B4642" s="55">
        <f>VLOOKUP(J4642,'Mapping-CITI'!A:E,5,0)</f>
        <v>0</v>
      </c>
      <c r="D4642" s="42">
        <v>45016</v>
      </c>
      <c r="E4642" s="42">
        <v>45199</v>
      </c>
      <c r="F4642" t="s">
        <v>1953</v>
      </c>
      <c r="G4642" t="s">
        <v>1156</v>
      </c>
      <c r="H4642">
        <v>1700</v>
      </c>
      <c r="I4642" t="s">
        <v>2768</v>
      </c>
      <c r="J4642">
        <v>141647</v>
      </c>
      <c r="K4642" t="s">
        <v>2073</v>
      </c>
      <c r="L4642">
        <v>660000</v>
      </c>
      <c r="M4642">
        <v>30405000</v>
      </c>
      <c r="N4642">
        <v>31065000</v>
      </c>
      <c r="O4642">
        <v>0</v>
      </c>
      <c r="P4642" t="s">
        <v>607</v>
      </c>
      <c r="Q4642">
        <v>0</v>
      </c>
      <c r="R4642">
        <v>30405000</v>
      </c>
      <c r="S4642">
        <v>31065000</v>
      </c>
      <c r="T4642" t="s">
        <v>1154</v>
      </c>
      <c r="U4642" s="221">
        <f t="shared" si="145"/>
        <v>-6.6000000000000003E-2</v>
      </c>
    </row>
    <row r="4643" spans="1:21" hidden="1">
      <c r="A4643" s="55" t="str">
        <f t="shared" si="144"/>
        <v>Y0EC0</v>
      </c>
      <c r="B4643" s="55">
        <f>VLOOKUP(J4643,'Mapping-CITI'!A:E,5,0)</f>
        <v>0</v>
      </c>
      <c r="D4643" s="42">
        <v>45016</v>
      </c>
      <c r="E4643" s="42">
        <v>45199</v>
      </c>
      <c r="F4643" t="s">
        <v>1953</v>
      </c>
      <c r="G4643" t="s">
        <v>1156</v>
      </c>
      <c r="H4643">
        <v>1700</v>
      </c>
      <c r="I4643" t="s">
        <v>2768</v>
      </c>
      <c r="J4643">
        <v>141653</v>
      </c>
      <c r="K4643" t="s">
        <v>2074</v>
      </c>
      <c r="L4643">
        <v>0</v>
      </c>
      <c r="M4643">
        <v>9338284</v>
      </c>
      <c r="N4643">
        <v>9338284</v>
      </c>
      <c r="O4643">
        <v>0</v>
      </c>
      <c r="P4643" t="s">
        <v>607</v>
      </c>
      <c r="Q4643">
        <v>0</v>
      </c>
      <c r="R4643">
        <v>9338284</v>
      </c>
      <c r="S4643">
        <v>9338284</v>
      </c>
      <c r="T4643" t="s">
        <v>1154</v>
      </c>
      <c r="U4643" s="221">
        <f t="shared" si="145"/>
        <v>0</v>
      </c>
    </row>
    <row r="4644" spans="1:21" hidden="1">
      <c r="A4644" s="55" t="str">
        <f t="shared" si="144"/>
        <v>Y0EC0</v>
      </c>
      <c r="B4644" s="55">
        <f>VLOOKUP(J4644,'Mapping-CITI'!A:E,5,0)</f>
        <v>0</v>
      </c>
      <c r="D4644" s="42">
        <v>45016</v>
      </c>
      <c r="E4644" s="42">
        <v>45199</v>
      </c>
      <c r="F4644" t="s">
        <v>1953</v>
      </c>
      <c r="G4644" t="s">
        <v>1156</v>
      </c>
      <c r="H4644">
        <v>1700</v>
      </c>
      <c r="I4644" t="s">
        <v>2768</v>
      </c>
      <c r="J4644">
        <v>141679</v>
      </c>
      <c r="K4644" t="s">
        <v>2075</v>
      </c>
      <c r="L4644">
        <v>0</v>
      </c>
      <c r="M4644">
        <v>655700000</v>
      </c>
      <c r="N4644">
        <v>655700000</v>
      </c>
      <c r="O4644">
        <v>0</v>
      </c>
      <c r="P4644" t="s">
        <v>607</v>
      </c>
      <c r="Q4644">
        <v>0</v>
      </c>
      <c r="R4644">
        <v>655700000</v>
      </c>
      <c r="S4644">
        <v>655700000</v>
      </c>
      <c r="T4644" t="s">
        <v>1154</v>
      </c>
      <c r="U4644" s="221">
        <f t="shared" si="145"/>
        <v>0</v>
      </c>
    </row>
    <row r="4645" spans="1:21" hidden="1">
      <c r="A4645" s="55" t="str">
        <f t="shared" si="144"/>
        <v>Y0EC0</v>
      </c>
      <c r="B4645" s="55">
        <f>VLOOKUP(J4645,'Mapping-CITI'!A:E,5,0)</f>
        <v>0</v>
      </c>
      <c r="D4645" s="42">
        <v>45016</v>
      </c>
      <c r="E4645" s="42">
        <v>45199</v>
      </c>
      <c r="F4645" t="s">
        <v>1953</v>
      </c>
      <c r="G4645" t="s">
        <v>1156</v>
      </c>
      <c r="H4645">
        <v>1700</v>
      </c>
      <c r="I4645" t="s">
        <v>2768</v>
      </c>
      <c r="J4645">
        <v>141724</v>
      </c>
      <c r="K4645" t="s">
        <v>2076</v>
      </c>
      <c r="L4645">
        <v>15000</v>
      </c>
      <c r="M4645">
        <v>5438502</v>
      </c>
      <c r="N4645">
        <v>5453502</v>
      </c>
      <c r="O4645">
        <v>0</v>
      </c>
      <c r="P4645" t="s">
        <v>607</v>
      </c>
      <c r="Q4645">
        <v>0</v>
      </c>
      <c r="R4645">
        <v>5438502</v>
      </c>
      <c r="S4645">
        <v>5453502</v>
      </c>
      <c r="T4645" t="s">
        <v>1154</v>
      </c>
      <c r="U4645" s="221">
        <f t="shared" si="145"/>
        <v>-1.5E-3</v>
      </c>
    </row>
    <row r="4646" spans="1:21" hidden="1">
      <c r="A4646" s="55" t="str">
        <f t="shared" si="144"/>
        <v>Y0EC0</v>
      </c>
      <c r="B4646" s="55">
        <f>VLOOKUP(J4646,'Mapping-CITI'!A:E,5,0)</f>
        <v>0</v>
      </c>
      <c r="D4646" s="42">
        <v>45016</v>
      </c>
      <c r="E4646" s="42">
        <v>45199</v>
      </c>
      <c r="F4646" t="s">
        <v>1953</v>
      </c>
      <c r="G4646" t="s">
        <v>1156</v>
      </c>
      <c r="H4646">
        <v>1700</v>
      </c>
      <c r="I4646" t="s">
        <v>2768</v>
      </c>
      <c r="J4646">
        <v>141743</v>
      </c>
      <c r="K4646" t="s">
        <v>2086</v>
      </c>
      <c r="L4646">
        <v>67228.42</v>
      </c>
      <c r="M4646">
        <v>0</v>
      </c>
      <c r="N4646">
        <v>0</v>
      </c>
      <c r="O4646">
        <v>67228.42</v>
      </c>
      <c r="P4646" t="s">
        <v>607</v>
      </c>
      <c r="Q4646">
        <v>67228.42</v>
      </c>
      <c r="R4646">
        <v>0</v>
      </c>
      <c r="S4646">
        <v>0</v>
      </c>
      <c r="T4646" t="s">
        <v>1154</v>
      </c>
      <c r="U4646" s="221">
        <f t="shared" si="145"/>
        <v>0</v>
      </c>
    </row>
    <row r="4647" spans="1:21" hidden="1">
      <c r="A4647" s="55" t="str">
        <f t="shared" si="144"/>
        <v>Y0EC0</v>
      </c>
      <c r="B4647" s="55">
        <f>VLOOKUP(J4647,'Mapping-CITI'!A:E,5,0)</f>
        <v>0</v>
      </c>
      <c r="D4647" s="42">
        <v>45016</v>
      </c>
      <c r="E4647" s="42">
        <v>45199</v>
      </c>
      <c r="F4647" t="s">
        <v>1953</v>
      </c>
      <c r="G4647" t="s">
        <v>1156</v>
      </c>
      <c r="H4647">
        <v>1700</v>
      </c>
      <c r="I4647" t="s">
        <v>2768</v>
      </c>
      <c r="J4647">
        <v>141744</v>
      </c>
      <c r="K4647" t="s">
        <v>2087</v>
      </c>
      <c r="L4647">
        <v>0</v>
      </c>
      <c r="M4647">
        <v>1258108087237.9399</v>
      </c>
      <c r="N4647">
        <v>1258108087237.9399</v>
      </c>
      <c r="O4647">
        <v>0</v>
      </c>
      <c r="P4647" t="s">
        <v>607</v>
      </c>
      <c r="Q4647">
        <v>0</v>
      </c>
      <c r="R4647">
        <v>1258108087237.9399</v>
      </c>
      <c r="S4647">
        <v>1258108087237.9399</v>
      </c>
      <c r="T4647" t="s">
        <v>1154</v>
      </c>
      <c r="U4647" s="221">
        <f t="shared" si="145"/>
        <v>0</v>
      </c>
    </row>
    <row r="4648" spans="1:21" hidden="1">
      <c r="A4648" s="55" t="str">
        <f t="shared" si="144"/>
        <v>Y0EC0</v>
      </c>
      <c r="B4648" s="55">
        <f>VLOOKUP(J4648,'Mapping-CITI'!A:E,5,0)</f>
        <v>0</v>
      </c>
      <c r="D4648" s="42">
        <v>45016</v>
      </c>
      <c r="E4648" s="42">
        <v>45199</v>
      </c>
      <c r="F4648" t="s">
        <v>1953</v>
      </c>
      <c r="G4648" t="s">
        <v>1156</v>
      </c>
      <c r="H4648">
        <v>1700</v>
      </c>
      <c r="I4648" t="s">
        <v>2768</v>
      </c>
      <c r="J4648">
        <v>141754</v>
      </c>
      <c r="K4648" t="s">
        <v>2096</v>
      </c>
      <c r="L4648">
        <v>0</v>
      </c>
      <c r="M4648">
        <v>64000</v>
      </c>
      <c r="N4648">
        <v>64000</v>
      </c>
      <c r="O4648">
        <v>0</v>
      </c>
      <c r="P4648" t="s">
        <v>607</v>
      </c>
      <c r="Q4648">
        <v>0</v>
      </c>
      <c r="R4648">
        <v>64000</v>
      </c>
      <c r="S4648">
        <v>64000</v>
      </c>
      <c r="T4648" t="s">
        <v>1154</v>
      </c>
      <c r="U4648" s="221">
        <f t="shared" si="145"/>
        <v>0</v>
      </c>
    </row>
    <row r="4649" spans="1:21" hidden="1">
      <c r="A4649" s="55" t="str">
        <f t="shared" si="144"/>
        <v>Y0EC0</v>
      </c>
      <c r="B4649" s="55">
        <f>VLOOKUP(J4649,'Mapping-CITI'!A:E,5,0)</f>
        <v>0</v>
      </c>
      <c r="D4649" s="42">
        <v>45016</v>
      </c>
      <c r="E4649" s="42">
        <v>45199</v>
      </c>
      <c r="F4649" t="s">
        <v>1953</v>
      </c>
      <c r="G4649" t="s">
        <v>1156</v>
      </c>
      <c r="H4649">
        <v>1700</v>
      </c>
      <c r="I4649" t="s">
        <v>2768</v>
      </c>
      <c r="J4649">
        <v>141758</v>
      </c>
      <c r="K4649" t="s">
        <v>2099</v>
      </c>
      <c r="L4649">
        <v>41156.230000000003</v>
      </c>
      <c r="M4649">
        <v>0</v>
      </c>
      <c r="N4649">
        <v>0</v>
      </c>
      <c r="O4649">
        <v>41156.230000000003</v>
      </c>
      <c r="P4649" t="s">
        <v>607</v>
      </c>
      <c r="Q4649">
        <v>41156.230000000003</v>
      </c>
      <c r="R4649">
        <v>0</v>
      </c>
      <c r="S4649">
        <v>0</v>
      </c>
      <c r="T4649" t="s">
        <v>1154</v>
      </c>
      <c r="U4649" s="221">
        <f t="shared" si="145"/>
        <v>0</v>
      </c>
    </row>
    <row r="4650" spans="1:21" hidden="1">
      <c r="A4650" s="55" t="str">
        <f t="shared" si="144"/>
        <v>Y0EC0</v>
      </c>
      <c r="B4650" s="55">
        <f>VLOOKUP(J4650,'Mapping-CITI'!A:E,5,0)</f>
        <v>0</v>
      </c>
      <c r="D4650" s="42">
        <v>45016</v>
      </c>
      <c r="E4650" s="42">
        <v>45199</v>
      </c>
      <c r="F4650" t="s">
        <v>1953</v>
      </c>
      <c r="G4650" t="s">
        <v>1156</v>
      </c>
      <c r="H4650">
        <v>1700</v>
      </c>
      <c r="I4650" t="s">
        <v>2768</v>
      </c>
      <c r="J4650">
        <v>141769</v>
      </c>
      <c r="K4650" t="s">
        <v>2105</v>
      </c>
      <c r="L4650">
        <v>0</v>
      </c>
      <c r="M4650">
        <v>134000</v>
      </c>
      <c r="N4650">
        <v>134000</v>
      </c>
      <c r="O4650">
        <v>0</v>
      </c>
      <c r="P4650" t="s">
        <v>607</v>
      </c>
      <c r="Q4650">
        <v>0</v>
      </c>
      <c r="R4650">
        <v>134000</v>
      </c>
      <c r="S4650">
        <v>134000</v>
      </c>
      <c r="T4650" t="s">
        <v>1154</v>
      </c>
      <c r="U4650" s="221">
        <f t="shared" si="145"/>
        <v>0</v>
      </c>
    </row>
    <row r="4651" spans="1:21" hidden="1">
      <c r="A4651" s="55" t="str">
        <f t="shared" si="144"/>
        <v>Y0EC0</v>
      </c>
      <c r="B4651" s="55">
        <f>VLOOKUP(J4651,'Mapping-CITI'!A:E,5,0)</f>
        <v>0</v>
      </c>
      <c r="D4651" s="42">
        <v>45016</v>
      </c>
      <c r="E4651" s="42">
        <v>45199</v>
      </c>
      <c r="F4651" t="s">
        <v>1953</v>
      </c>
      <c r="G4651" t="s">
        <v>1156</v>
      </c>
      <c r="H4651">
        <v>1700</v>
      </c>
      <c r="I4651" t="s">
        <v>2768</v>
      </c>
      <c r="J4651">
        <v>141779</v>
      </c>
      <c r="K4651" t="s">
        <v>2114</v>
      </c>
      <c r="L4651">
        <v>0</v>
      </c>
      <c r="M4651">
        <v>1423000</v>
      </c>
      <c r="N4651">
        <v>1429000</v>
      </c>
      <c r="O4651">
        <v>-6000</v>
      </c>
      <c r="P4651" t="s">
        <v>607</v>
      </c>
      <c r="Q4651">
        <v>-6000</v>
      </c>
      <c r="R4651">
        <v>1423000</v>
      </c>
      <c r="S4651">
        <v>1429000</v>
      </c>
      <c r="T4651" t="s">
        <v>1154</v>
      </c>
      <c r="U4651" s="221">
        <f t="shared" si="145"/>
        <v>-5.9999999999999995E-4</v>
      </c>
    </row>
    <row r="4652" spans="1:21" hidden="1">
      <c r="A4652" s="55" t="str">
        <f t="shared" si="144"/>
        <v>Y0EC0</v>
      </c>
      <c r="B4652" s="55">
        <f>VLOOKUP(J4652,'Mapping-CITI'!A:E,5,0)</f>
        <v>0</v>
      </c>
      <c r="D4652" s="42">
        <v>45016</v>
      </c>
      <c r="E4652" s="42">
        <v>45199</v>
      </c>
      <c r="F4652" t="s">
        <v>1953</v>
      </c>
      <c r="G4652" t="s">
        <v>1156</v>
      </c>
      <c r="H4652">
        <v>1700</v>
      </c>
      <c r="I4652" t="s">
        <v>2768</v>
      </c>
      <c r="J4652">
        <v>141785</v>
      </c>
      <c r="K4652" t="s">
        <v>2918</v>
      </c>
      <c r="L4652">
        <v>0</v>
      </c>
      <c r="M4652">
        <v>226603316293.20001</v>
      </c>
      <c r="N4652">
        <v>226603316293.20001</v>
      </c>
      <c r="O4652">
        <v>0</v>
      </c>
      <c r="P4652" t="s">
        <v>607</v>
      </c>
      <c r="Q4652">
        <v>0</v>
      </c>
      <c r="R4652">
        <v>226603316293.20001</v>
      </c>
      <c r="S4652">
        <v>226603316293.20001</v>
      </c>
      <c r="T4652" t="s">
        <v>1154</v>
      </c>
      <c r="U4652" s="221">
        <f t="shared" si="145"/>
        <v>0</v>
      </c>
    </row>
    <row r="4653" spans="1:21" hidden="1">
      <c r="A4653" s="55" t="str">
        <f t="shared" si="144"/>
        <v>Y0ECIgnore</v>
      </c>
      <c r="B4653" s="55" t="str">
        <f>VLOOKUP(J4653,'Mapping-CITI'!A:E,5,0)</f>
        <v>Ignore</v>
      </c>
      <c r="D4653" s="42">
        <v>45016</v>
      </c>
      <c r="E4653" s="42">
        <v>45199</v>
      </c>
      <c r="F4653" t="s">
        <v>1953</v>
      </c>
      <c r="G4653" t="s">
        <v>1156</v>
      </c>
      <c r="H4653">
        <v>1700</v>
      </c>
      <c r="I4653" t="s">
        <v>2768</v>
      </c>
      <c r="J4653">
        <v>141794</v>
      </c>
      <c r="K4653" t="s">
        <v>3365</v>
      </c>
      <c r="L4653">
        <v>0</v>
      </c>
      <c r="M4653">
        <v>5303000</v>
      </c>
      <c r="N4653">
        <v>5303000</v>
      </c>
      <c r="O4653">
        <v>0</v>
      </c>
      <c r="P4653" t="s">
        <v>607</v>
      </c>
      <c r="Q4653">
        <v>0</v>
      </c>
      <c r="R4653">
        <v>5303000</v>
      </c>
      <c r="S4653">
        <v>5303000</v>
      </c>
      <c r="T4653" t="s">
        <v>1154</v>
      </c>
      <c r="U4653" s="221">
        <f t="shared" si="145"/>
        <v>0</v>
      </c>
    </row>
    <row r="4654" spans="1:21" hidden="1">
      <c r="A4654" s="55" t="str">
        <f t="shared" si="144"/>
        <v>Y0ECIgnore</v>
      </c>
      <c r="B4654" s="55" t="str">
        <f>VLOOKUP(J4654,'Mapping-CITI'!A:E,5,0)</f>
        <v>Ignore</v>
      </c>
      <c r="D4654" s="42">
        <v>45016</v>
      </c>
      <c r="E4654" s="42">
        <v>45199</v>
      </c>
      <c r="F4654" t="s">
        <v>1953</v>
      </c>
      <c r="G4654" t="s">
        <v>1156</v>
      </c>
      <c r="H4654">
        <v>1700</v>
      </c>
      <c r="I4654" t="s">
        <v>2768</v>
      </c>
      <c r="J4654">
        <v>141865</v>
      </c>
      <c r="K4654" t="s">
        <v>3366</v>
      </c>
      <c r="L4654">
        <v>0</v>
      </c>
      <c r="M4654">
        <v>1684556.87</v>
      </c>
      <c r="N4654">
        <v>1684556.87</v>
      </c>
      <c r="O4654">
        <v>0</v>
      </c>
      <c r="P4654" t="s">
        <v>607</v>
      </c>
      <c r="Q4654">
        <v>0</v>
      </c>
      <c r="R4654">
        <v>1684556.87</v>
      </c>
      <c r="S4654">
        <v>1684556.87</v>
      </c>
      <c r="T4654" t="s">
        <v>1154</v>
      </c>
      <c r="U4654" s="221">
        <f t="shared" si="145"/>
        <v>0</v>
      </c>
    </row>
    <row r="4655" spans="1:21" hidden="1">
      <c r="A4655" s="55" t="str">
        <f t="shared" si="144"/>
        <v>Y0EC0</v>
      </c>
      <c r="B4655" s="55">
        <f>VLOOKUP(J4655,'Mapping-CITI'!A:E,5,0)</f>
        <v>0</v>
      </c>
      <c r="D4655" s="42">
        <v>45016</v>
      </c>
      <c r="E4655" s="42">
        <v>45199</v>
      </c>
      <c r="F4655" t="s">
        <v>1953</v>
      </c>
      <c r="G4655" t="s">
        <v>1156</v>
      </c>
      <c r="H4655">
        <v>1700</v>
      </c>
      <c r="I4655" t="s">
        <v>2768</v>
      </c>
      <c r="J4655">
        <v>142036</v>
      </c>
      <c r="K4655" t="s">
        <v>2127</v>
      </c>
      <c r="L4655">
        <v>10000</v>
      </c>
      <c r="M4655">
        <v>1445450001</v>
      </c>
      <c r="N4655">
        <v>1445450001</v>
      </c>
      <c r="O4655">
        <v>10000</v>
      </c>
      <c r="P4655" t="s">
        <v>607</v>
      </c>
      <c r="Q4655">
        <v>10000</v>
      </c>
      <c r="R4655">
        <v>1445450001</v>
      </c>
      <c r="S4655">
        <v>1445450001</v>
      </c>
      <c r="T4655" t="s">
        <v>1154</v>
      </c>
      <c r="U4655" s="221">
        <f t="shared" si="145"/>
        <v>0</v>
      </c>
    </row>
    <row r="4656" spans="1:21" hidden="1">
      <c r="A4656" s="55" t="str">
        <f t="shared" si="144"/>
        <v>Y0EC0</v>
      </c>
      <c r="B4656" s="55">
        <f>VLOOKUP(J4656,'Mapping-CITI'!A:E,5,0)</f>
        <v>0</v>
      </c>
      <c r="D4656" s="42">
        <v>45016</v>
      </c>
      <c r="E4656" s="42">
        <v>45199</v>
      </c>
      <c r="F4656" t="s">
        <v>1953</v>
      </c>
      <c r="G4656" t="s">
        <v>1156</v>
      </c>
      <c r="H4656">
        <v>1700</v>
      </c>
      <c r="I4656" t="s">
        <v>2768</v>
      </c>
      <c r="J4656">
        <v>142038</v>
      </c>
      <c r="K4656" t="s">
        <v>2128</v>
      </c>
      <c r="L4656">
        <v>0</v>
      </c>
      <c r="M4656">
        <v>22539690000</v>
      </c>
      <c r="N4656">
        <v>22539690000</v>
      </c>
      <c r="O4656">
        <v>0</v>
      </c>
      <c r="P4656" t="s">
        <v>607</v>
      </c>
      <c r="Q4656">
        <v>0</v>
      </c>
      <c r="R4656">
        <v>22539690000</v>
      </c>
      <c r="S4656">
        <v>22539690000</v>
      </c>
      <c r="T4656" t="s">
        <v>1154</v>
      </c>
      <c r="U4656" s="221">
        <f t="shared" si="145"/>
        <v>0</v>
      </c>
    </row>
    <row r="4657" spans="1:21" hidden="1">
      <c r="A4657" s="55" t="str">
        <f t="shared" si="144"/>
        <v>Y0EC0</v>
      </c>
      <c r="B4657" s="55">
        <f>VLOOKUP(J4657,'Mapping-CITI'!A:E,5,0)</f>
        <v>0</v>
      </c>
      <c r="D4657" s="42">
        <v>45016</v>
      </c>
      <c r="E4657" s="42">
        <v>45199</v>
      </c>
      <c r="F4657" t="s">
        <v>1953</v>
      </c>
      <c r="G4657" t="s">
        <v>1156</v>
      </c>
      <c r="H4657">
        <v>1700</v>
      </c>
      <c r="I4657" t="s">
        <v>2768</v>
      </c>
      <c r="J4657">
        <v>142039</v>
      </c>
      <c r="K4657" t="s">
        <v>2548</v>
      </c>
      <c r="L4657">
        <v>0</v>
      </c>
      <c r="M4657">
        <v>2287500000</v>
      </c>
      <c r="N4657">
        <v>2287500000</v>
      </c>
      <c r="O4657">
        <v>0</v>
      </c>
      <c r="P4657" t="s">
        <v>607</v>
      </c>
      <c r="Q4657">
        <v>0</v>
      </c>
      <c r="R4657">
        <v>2287500000</v>
      </c>
      <c r="S4657">
        <v>2287500000</v>
      </c>
      <c r="T4657" t="s">
        <v>1154</v>
      </c>
      <c r="U4657" s="221">
        <f t="shared" si="145"/>
        <v>0</v>
      </c>
    </row>
    <row r="4658" spans="1:21" hidden="1">
      <c r="A4658" s="55" t="str">
        <f t="shared" si="144"/>
        <v>Y0EC0</v>
      </c>
      <c r="B4658" s="55">
        <f>VLOOKUP(J4658,'Mapping-CITI'!A:E,5,0)</f>
        <v>0</v>
      </c>
      <c r="D4658" s="42">
        <v>45016</v>
      </c>
      <c r="E4658" s="42">
        <v>45199</v>
      </c>
      <c r="F4658" t="s">
        <v>1953</v>
      </c>
      <c r="G4658" t="s">
        <v>1156</v>
      </c>
      <c r="H4658">
        <v>1700</v>
      </c>
      <c r="I4658" t="s">
        <v>2768</v>
      </c>
      <c r="J4658">
        <v>142041</v>
      </c>
      <c r="K4658" t="s">
        <v>2130</v>
      </c>
      <c r="L4658">
        <v>0</v>
      </c>
      <c r="M4658">
        <v>5099400000</v>
      </c>
      <c r="N4658">
        <v>5099400000</v>
      </c>
      <c r="O4658">
        <v>0</v>
      </c>
      <c r="P4658" t="s">
        <v>607</v>
      </c>
      <c r="Q4658">
        <v>0</v>
      </c>
      <c r="R4658">
        <v>5099400000</v>
      </c>
      <c r="S4658">
        <v>5099400000</v>
      </c>
      <c r="T4658" t="s">
        <v>1154</v>
      </c>
      <c r="U4658" s="221">
        <f t="shared" si="145"/>
        <v>0</v>
      </c>
    </row>
    <row r="4659" spans="1:21" hidden="1">
      <c r="A4659" s="55" t="str">
        <f t="shared" si="144"/>
        <v>Y0EC0</v>
      </c>
      <c r="B4659" s="55">
        <f>VLOOKUP(J4659,'Mapping-CITI'!A:E,5,0)</f>
        <v>0</v>
      </c>
      <c r="D4659" s="42">
        <v>45016</v>
      </c>
      <c r="E4659" s="42">
        <v>45199</v>
      </c>
      <c r="F4659" t="s">
        <v>1953</v>
      </c>
      <c r="G4659" t="s">
        <v>1156</v>
      </c>
      <c r="H4659">
        <v>1700</v>
      </c>
      <c r="I4659" t="s">
        <v>2768</v>
      </c>
      <c r="J4659">
        <v>142042</v>
      </c>
      <c r="K4659" t="s">
        <v>2131</v>
      </c>
      <c r="L4659">
        <v>0</v>
      </c>
      <c r="M4659">
        <v>52668100000</v>
      </c>
      <c r="N4659">
        <v>52668100000</v>
      </c>
      <c r="O4659">
        <v>0</v>
      </c>
      <c r="P4659" t="s">
        <v>607</v>
      </c>
      <c r="Q4659">
        <v>0</v>
      </c>
      <c r="R4659">
        <v>52668100000</v>
      </c>
      <c r="S4659">
        <v>52668100000</v>
      </c>
      <c r="T4659" t="s">
        <v>1154</v>
      </c>
      <c r="U4659" s="221">
        <f t="shared" si="145"/>
        <v>0</v>
      </c>
    </row>
    <row r="4660" spans="1:21" hidden="1">
      <c r="A4660" s="55" t="str">
        <f t="shared" si="144"/>
        <v>Y0EC0</v>
      </c>
      <c r="B4660" s="55">
        <f>VLOOKUP(J4660,'Mapping-CITI'!A:E,5,0)</f>
        <v>0</v>
      </c>
      <c r="D4660" s="42">
        <v>45016</v>
      </c>
      <c r="E4660" s="42">
        <v>45199</v>
      </c>
      <c r="F4660" t="s">
        <v>1953</v>
      </c>
      <c r="G4660" t="s">
        <v>1156</v>
      </c>
      <c r="H4660">
        <v>1700</v>
      </c>
      <c r="I4660" t="s">
        <v>2768</v>
      </c>
      <c r="J4660">
        <v>142043</v>
      </c>
      <c r="K4660" t="s">
        <v>2657</v>
      </c>
      <c r="L4660">
        <v>0</v>
      </c>
      <c r="M4660">
        <v>8076049000</v>
      </c>
      <c r="N4660">
        <v>8076049000</v>
      </c>
      <c r="O4660">
        <v>0</v>
      </c>
      <c r="P4660" t="s">
        <v>607</v>
      </c>
      <c r="Q4660">
        <v>0</v>
      </c>
      <c r="R4660">
        <v>8076049000</v>
      </c>
      <c r="S4660">
        <v>8076049000</v>
      </c>
      <c r="T4660" t="s">
        <v>1154</v>
      </c>
      <c r="U4660" s="221">
        <f t="shared" si="145"/>
        <v>0</v>
      </c>
    </row>
    <row r="4661" spans="1:21" hidden="1">
      <c r="A4661" s="55" t="str">
        <f t="shared" si="144"/>
        <v>Y0EC0</v>
      </c>
      <c r="B4661" s="55">
        <f>VLOOKUP(J4661,'Mapping-CITI'!A:E,5,0)</f>
        <v>0</v>
      </c>
      <c r="D4661" s="42">
        <v>45016</v>
      </c>
      <c r="E4661" s="42">
        <v>45199</v>
      </c>
      <c r="F4661" t="s">
        <v>1953</v>
      </c>
      <c r="G4661" t="s">
        <v>1156</v>
      </c>
      <c r="H4661">
        <v>1700</v>
      </c>
      <c r="I4661" t="s">
        <v>2768</v>
      </c>
      <c r="J4661">
        <v>142044</v>
      </c>
      <c r="K4661" t="s">
        <v>2132</v>
      </c>
      <c r="L4661">
        <v>0</v>
      </c>
      <c r="M4661">
        <v>16331849391</v>
      </c>
      <c r="N4661">
        <v>16331849391</v>
      </c>
      <c r="O4661">
        <v>0</v>
      </c>
      <c r="P4661" t="s">
        <v>607</v>
      </c>
      <c r="Q4661">
        <v>0</v>
      </c>
      <c r="R4661">
        <v>16331849391</v>
      </c>
      <c r="S4661">
        <v>16331849391</v>
      </c>
      <c r="T4661" t="s">
        <v>1154</v>
      </c>
      <c r="U4661" s="221">
        <f t="shared" si="145"/>
        <v>0</v>
      </c>
    </row>
    <row r="4662" spans="1:21" hidden="1">
      <c r="A4662" s="55" t="str">
        <f t="shared" si="144"/>
        <v>Y0ECIgnore</v>
      </c>
      <c r="B4662" s="55" t="str">
        <f>VLOOKUP(J4662,'Mapping-CITI'!A:E,5,0)</f>
        <v>Ignore</v>
      </c>
      <c r="D4662" s="42">
        <v>45016</v>
      </c>
      <c r="E4662" s="42">
        <v>45199</v>
      </c>
      <c r="F4662" t="s">
        <v>1953</v>
      </c>
      <c r="G4662" t="s">
        <v>1156</v>
      </c>
      <c r="H4662">
        <v>1700</v>
      </c>
      <c r="I4662" t="s">
        <v>2768</v>
      </c>
      <c r="J4662">
        <v>142077</v>
      </c>
      <c r="K4662" t="s">
        <v>2913</v>
      </c>
      <c r="L4662">
        <v>70740.289999999994</v>
      </c>
      <c r="M4662">
        <v>10565.18</v>
      </c>
      <c r="N4662">
        <v>11491.59</v>
      </c>
      <c r="O4662">
        <v>69813.88</v>
      </c>
      <c r="P4662" t="s">
        <v>607</v>
      </c>
      <c r="Q4662">
        <v>69813.88</v>
      </c>
      <c r="R4662">
        <v>10565.18</v>
      </c>
      <c r="S4662">
        <v>11491.59</v>
      </c>
      <c r="T4662" t="s">
        <v>1154</v>
      </c>
      <c r="U4662" s="221">
        <f t="shared" si="145"/>
        <v>-9.2640999999999983E-5</v>
      </c>
    </row>
    <row r="4663" spans="1:21" hidden="1">
      <c r="A4663" s="55" t="str">
        <f t="shared" si="144"/>
        <v>Y0ECIgnore</v>
      </c>
      <c r="B4663" s="55" t="str">
        <f>VLOOKUP(J4663,'Mapping-CITI'!A:E,5,0)</f>
        <v>Ignore</v>
      </c>
      <c r="D4663" s="42">
        <v>45016</v>
      </c>
      <c r="E4663" s="42">
        <v>45199</v>
      </c>
      <c r="F4663" t="s">
        <v>1953</v>
      </c>
      <c r="G4663" t="s">
        <v>1156</v>
      </c>
      <c r="H4663">
        <v>1700</v>
      </c>
      <c r="I4663" t="s">
        <v>2768</v>
      </c>
      <c r="J4663">
        <v>142096</v>
      </c>
      <c r="K4663" t="s">
        <v>3421</v>
      </c>
      <c r="L4663">
        <v>0</v>
      </c>
      <c r="M4663">
        <v>341.87</v>
      </c>
      <c r="N4663">
        <v>341.87</v>
      </c>
      <c r="O4663">
        <v>0</v>
      </c>
      <c r="P4663" t="s">
        <v>607</v>
      </c>
      <c r="Q4663">
        <v>0</v>
      </c>
      <c r="R4663">
        <v>341.87</v>
      </c>
      <c r="S4663">
        <v>341.87</v>
      </c>
      <c r="T4663" t="s">
        <v>1154</v>
      </c>
      <c r="U4663" s="221">
        <f t="shared" si="145"/>
        <v>0</v>
      </c>
    </row>
    <row r="4664" spans="1:21" hidden="1">
      <c r="A4664" s="55" t="str">
        <f t="shared" si="144"/>
        <v>Y0EC0</v>
      </c>
      <c r="B4664" s="55">
        <f>VLOOKUP(J4664,'Mapping-CITI'!A:E,5,0)</f>
        <v>0</v>
      </c>
      <c r="D4664" s="42">
        <v>45016</v>
      </c>
      <c r="E4664" s="42">
        <v>45199</v>
      </c>
      <c r="F4664" t="s">
        <v>1953</v>
      </c>
      <c r="G4664" t="s">
        <v>1156</v>
      </c>
      <c r="H4664">
        <v>1700</v>
      </c>
      <c r="I4664" t="s">
        <v>2768</v>
      </c>
      <c r="J4664">
        <v>142241</v>
      </c>
      <c r="K4664" t="s">
        <v>3934</v>
      </c>
      <c r="L4664">
        <v>0</v>
      </c>
      <c r="M4664">
        <v>1182820000</v>
      </c>
      <c r="N4664">
        <v>1182820000</v>
      </c>
      <c r="O4664">
        <v>0</v>
      </c>
      <c r="P4664" t="s">
        <v>607</v>
      </c>
      <c r="Q4664">
        <v>0</v>
      </c>
      <c r="R4664">
        <v>1182820000</v>
      </c>
      <c r="S4664">
        <v>1182820000</v>
      </c>
      <c r="T4664" t="s">
        <v>1154</v>
      </c>
      <c r="U4664" s="221">
        <f t="shared" si="145"/>
        <v>0</v>
      </c>
    </row>
    <row r="4665" spans="1:21" hidden="1">
      <c r="A4665" s="55" t="str">
        <f t="shared" si="144"/>
        <v>Y0ECIgnore</v>
      </c>
      <c r="B4665" s="55" t="str">
        <f>VLOOKUP(J4665,'Mapping-CITI'!A:E,5,0)</f>
        <v>Ignore</v>
      </c>
      <c r="D4665" s="42">
        <v>45016</v>
      </c>
      <c r="E4665" s="42">
        <v>45199</v>
      </c>
      <c r="F4665" t="s">
        <v>1953</v>
      </c>
      <c r="G4665" t="s">
        <v>1156</v>
      </c>
      <c r="H4665">
        <v>1700</v>
      </c>
      <c r="I4665" t="s">
        <v>2768</v>
      </c>
      <c r="J4665">
        <v>142243</v>
      </c>
      <c r="K4665" t="s">
        <v>3367</v>
      </c>
      <c r="L4665">
        <v>0</v>
      </c>
      <c r="M4665">
        <v>65315125.579999998</v>
      </c>
      <c r="N4665">
        <v>65315125.579999998</v>
      </c>
      <c r="O4665">
        <v>0</v>
      </c>
      <c r="P4665" t="s">
        <v>607</v>
      </c>
      <c r="Q4665">
        <v>0</v>
      </c>
      <c r="R4665">
        <v>65315125.579999998</v>
      </c>
      <c r="S4665">
        <v>65315125.579999998</v>
      </c>
      <c r="T4665" t="s">
        <v>1154</v>
      </c>
      <c r="U4665" s="221">
        <f t="shared" si="145"/>
        <v>0</v>
      </c>
    </row>
    <row r="4666" spans="1:21" hidden="1">
      <c r="A4666" s="55" t="str">
        <f t="shared" si="144"/>
        <v>Y0ECIgnore</v>
      </c>
      <c r="B4666" s="55" t="str">
        <f>VLOOKUP(J4666,'Mapping-CITI'!A:E,5,0)</f>
        <v>Ignore</v>
      </c>
      <c r="D4666" s="42">
        <v>45016</v>
      </c>
      <c r="E4666" s="42">
        <v>45199</v>
      </c>
      <c r="F4666" t="s">
        <v>1953</v>
      </c>
      <c r="G4666" t="s">
        <v>1156</v>
      </c>
      <c r="H4666">
        <v>1700</v>
      </c>
      <c r="I4666" t="s">
        <v>2768</v>
      </c>
      <c r="J4666">
        <v>142247</v>
      </c>
      <c r="K4666" t="s">
        <v>3414</v>
      </c>
      <c r="L4666">
        <v>0</v>
      </c>
      <c r="M4666">
        <v>193300000</v>
      </c>
      <c r="N4666">
        <v>193300000</v>
      </c>
      <c r="O4666">
        <v>0</v>
      </c>
      <c r="P4666" t="s">
        <v>607</v>
      </c>
      <c r="Q4666">
        <v>0</v>
      </c>
      <c r="R4666">
        <v>193300000</v>
      </c>
      <c r="S4666">
        <v>193300000</v>
      </c>
      <c r="T4666" t="s">
        <v>1154</v>
      </c>
      <c r="U4666" s="221">
        <f t="shared" si="145"/>
        <v>0</v>
      </c>
    </row>
    <row r="4667" spans="1:21" hidden="1">
      <c r="A4667" s="55" t="str">
        <f t="shared" si="144"/>
        <v>Y0ECIgnore</v>
      </c>
      <c r="B4667" s="55" t="str">
        <f>VLOOKUP(J4667,'Mapping-CITI'!A:E,5,0)</f>
        <v>Ignore</v>
      </c>
      <c r="D4667" s="42">
        <v>45016</v>
      </c>
      <c r="E4667" s="42">
        <v>45199</v>
      </c>
      <c r="F4667" t="s">
        <v>1953</v>
      </c>
      <c r="G4667" t="s">
        <v>1156</v>
      </c>
      <c r="H4667">
        <v>1700</v>
      </c>
      <c r="I4667" t="s">
        <v>2768</v>
      </c>
      <c r="J4667">
        <v>142251</v>
      </c>
      <c r="K4667" t="s">
        <v>3368</v>
      </c>
      <c r="L4667">
        <v>0</v>
      </c>
      <c r="M4667">
        <v>28658191500</v>
      </c>
      <c r="N4667">
        <v>28658191500</v>
      </c>
      <c r="O4667">
        <v>0</v>
      </c>
      <c r="P4667" t="s">
        <v>607</v>
      </c>
      <c r="Q4667">
        <v>0</v>
      </c>
      <c r="R4667">
        <v>28658191500</v>
      </c>
      <c r="S4667">
        <v>28658191500</v>
      </c>
      <c r="T4667" t="s">
        <v>1154</v>
      </c>
      <c r="U4667" s="221">
        <f t="shared" si="145"/>
        <v>0</v>
      </c>
    </row>
    <row r="4668" spans="1:21" hidden="1">
      <c r="A4668" s="55" t="str">
        <f t="shared" si="144"/>
        <v>Y0ECIgnore</v>
      </c>
      <c r="B4668" s="55" t="str">
        <f>VLOOKUP(J4668,'Mapping-CITI'!A:E,5,0)</f>
        <v>Ignore</v>
      </c>
      <c r="D4668" s="42">
        <v>45016</v>
      </c>
      <c r="E4668" s="42">
        <v>45199</v>
      </c>
      <c r="F4668" t="s">
        <v>1953</v>
      </c>
      <c r="G4668" t="s">
        <v>1156</v>
      </c>
      <c r="H4668">
        <v>1700</v>
      </c>
      <c r="I4668" t="s">
        <v>2768</v>
      </c>
      <c r="J4668">
        <v>142256</v>
      </c>
      <c r="K4668" t="s">
        <v>3370</v>
      </c>
      <c r="L4668">
        <v>3400</v>
      </c>
      <c r="M4668">
        <v>488500</v>
      </c>
      <c r="N4668">
        <v>491900</v>
      </c>
      <c r="O4668">
        <v>0</v>
      </c>
      <c r="P4668" t="s">
        <v>607</v>
      </c>
      <c r="Q4668">
        <v>0</v>
      </c>
      <c r="R4668">
        <v>488500</v>
      </c>
      <c r="S4668">
        <v>491900</v>
      </c>
      <c r="T4668" t="s">
        <v>1154</v>
      </c>
      <c r="U4668" s="221">
        <f t="shared" si="145"/>
        <v>-3.4000000000000002E-4</v>
      </c>
    </row>
    <row r="4669" spans="1:21" hidden="1">
      <c r="A4669" s="55" t="str">
        <f t="shared" si="144"/>
        <v>Y0ECIgnore</v>
      </c>
      <c r="B4669" s="55" t="str">
        <f>VLOOKUP(J4669,'Mapping-CITI'!A:E,5,0)</f>
        <v>Ignore</v>
      </c>
      <c r="D4669" s="42">
        <v>45016</v>
      </c>
      <c r="E4669" s="42">
        <v>45199</v>
      </c>
      <c r="F4669" t="s">
        <v>1953</v>
      </c>
      <c r="G4669" t="s">
        <v>1156</v>
      </c>
      <c r="H4669">
        <v>1700</v>
      </c>
      <c r="I4669" t="s">
        <v>2768</v>
      </c>
      <c r="J4669">
        <v>142258</v>
      </c>
      <c r="K4669" t="s">
        <v>3371</v>
      </c>
      <c r="L4669">
        <v>-2425419.5</v>
      </c>
      <c r="M4669">
        <v>110094514509.99001</v>
      </c>
      <c r="N4669">
        <v>110092125501.11</v>
      </c>
      <c r="O4669">
        <v>-36410.620000000003</v>
      </c>
      <c r="P4669" t="s">
        <v>607</v>
      </c>
      <c r="Q4669">
        <v>-36410.620000000003</v>
      </c>
      <c r="R4669">
        <v>110094514509.99001</v>
      </c>
      <c r="S4669">
        <v>110092125501.11</v>
      </c>
      <c r="T4669" t="s">
        <v>1154</v>
      </c>
      <c r="U4669" s="221">
        <f t="shared" si="145"/>
        <v>0.23890088800048828</v>
      </c>
    </row>
    <row r="4670" spans="1:21" hidden="1">
      <c r="A4670" s="55" t="str">
        <f t="shared" si="144"/>
        <v>Y0ECIgnore</v>
      </c>
      <c r="B4670" s="55" t="str">
        <f>VLOOKUP(J4670,'Mapping-CITI'!A:E,5,0)</f>
        <v>Ignore</v>
      </c>
      <c r="D4670" s="42">
        <v>45016</v>
      </c>
      <c r="E4670" s="42">
        <v>45199</v>
      </c>
      <c r="F4670" t="s">
        <v>1953</v>
      </c>
      <c r="G4670" t="s">
        <v>1156</v>
      </c>
      <c r="H4670">
        <v>1700</v>
      </c>
      <c r="I4670" t="s">
        <v>2768</v>
      </c>
      <c r="J4670">
        <v>142262</v>
      </c>
      <c r="K4670" t="s">
        <v>3372</v>
      </c>
      <c r="L4670">
        <v>0</v>
      </c>
      <c r="M4670">
        <v>1302542</v>
      </c>
      <c r="N4670">
        <v>1302542</v>
      </c>
      <c r="O4670">
        <v>0</v>
      </c>
      <c r="P4670" t="s">
        <v>607</v>
      </c>
      <c r="Q4670">
        <v>0</v>
      </c>
      <c r="R4670">
        <v>1302542</v>
      </c>
      <c r="S4670">
        <v>1302542</v>
      </c>
      <c r="T4670" t="s">
        <v>1154</v>
      </c>
      <c r="U4670" s="221">
        <f t="shared" si="145"/>
        <v>0</v>
      </c>
    </row>
    <row r="4671" spans="1:21" hidden="1">
      <c r="A4671" s="55" t="str">
        <f t="shared" si="144"/>
        <v>Y0ECIgnore</v>
      </c>
      <c r="B4671" s="55" t="str">
        <f>VLOOKUP(J4671,'Mapping-CITI'!A:E,5,0)</f>
        <v>Ignore</v>
      </c>
      <c r="D4671" s="42">
        <v>45016</v>
      </c>
      <c r="E4671" s="42">
        <v>45199</v>
      </c>
      <c r="F4671" t="s">
        <v>1953</v>
      </c>
      <c r="G4671" t="s">
        <v>1156</v>
      </c>
      <c r="H4671">
        <v>1700</v>
      </c>
      <c r="I4671" t="s">
        <v>2768</v>
      </c>
      <c r="J4671">
        <v>142263</v>
      </c>
      <c r="K4671" t="s">
        <v>3373</v>
      </c>
      <c r="L4671">
        <v>0</v>
      </c>
      <c r="M4671">
        <v>929060000</v>
      </c>
      <c r="N4671">
        <v>929060000</v>
      </c>
      <c r="O4671">
        <v>0</v>
      </c>
      <c r="P4671" t="s">
        <v>607</v>
      </c>
      <c r="Q4671">
        <v>0</v>
      </c>
      <c r="R4671">
        <v>929060000</v>
      </c>
      <c r="S4671">
        <v>929060000</v>
      </c>
      <c r="T4671" t="s">
        <v>1154</v>
      </c>
      <c r="U4671" s="221">
        <f t="shared" si="145"/>
        <v>0</v>
      </c>
    </row>
    <row r="4672" spans="1:21" hidden="1">
      <c r="A4672" s="55" t="str">
        <f t="shared" si="144"/>
        <v>Y0EC0</v>
      </c>
      <c r="B4672" s="55">
        <f>VLOOKUP(J4672,'Mapping-CITI'!A:E,5,0)</f>
        <v>0</v>
      </c>
      <c r="D4672" s="42">
        <v>45016</v>
      </c>
      <c r="E4672" s="42">
        <v>45199</v>
      </c>
      <c r="F4672" t="s">
        <v>1953</v>
      </c>
      <c r="G4672" t="s">
        <v>1156</v>
      </c>
      <c r="H4672">
        <v>1700</v>
      </c>
      <c r="I4672" t="s">
        <v>2768</v>
      </c>
      <c r="J4672">
        <v>142267</v>
      </c>
      <c r="K4672" t="s">
        <v>3936</v>
      </c>
      <c r="L4672">
        <v>0</v>
      </c>
      <c r="M4672">
        <v>4000</v>
      </c>
      <c r="N4672">
        <v>4000</v>
      </c>
      <c r="O4672">
        <v>0</v>
      </c>
      <c r="P4672" t="s">
        <v>607</v>
      </c>
      <c r="Q4672">
        <v>0</v>
      </c>
      <c r="R4672">
        <v>4000</v>
      </c>
      <c r="S4672">
        <v>4000</v>
      </c>
      <c r="T4672" t="s">
        <v>1154</v>
      </c>
      <c r="U4672" s="221">
        <f t="shared" si="145"/>
        <v>0</v>
      </c>
    </row>
    <row r="4673" spans="1:21" hidden="1">
      <c r="A4673" s="55" t="str">
        <f t="shared" si="144"/>
        <v>Y0EC0</v>
      </c>
      <c r="B4673" s="55">
        <f>VLOOKUP(J4673,'Mapping-CITI'!A:E,5,0)</f>
        <v>0</v>
      </c>
      <c r="D4673" s="42">
        <v>45016</v>
      </c>
      <c r="E4673" s="42">
        <v>45199</v>
      </c>
      <c r="F4673" t="s">
        <v>1953</v>
      </c>
      <c r="G4673" t="s">
        <v>1156</v>
      </c>
      <c r="H4673">
        <v>1700</v>
      </c>
      <c r="I4673" t="s">
        <v>2768</v>
      </c>
      <c r="J4673">
        <v>142268</v>
      </c>
      <c r="K4673" t="s">
        <v>3801</v>
      </c>
      <c r="L4673">
        <v>0</v>
      </c>
      <c r="M4673">
        <v>5000000000</v>
      </c>
      <c r="N4673">
        <v>5000000000</v>
      </c>
      <c r="O4673">
        <v>0</v>
      </c>
      <c r="P4673" t="s">
        <v>607</v>
      </c>
      <c r="Q4673">
        <v>0</v>
      </c>
      <c r="R4673">
        <v>5000000000</v>
      </c>
      <c r="S4673">
        <v>5000000000</v>
      </c>
      <c r="T4673" t="s">
        <v>1154</v>
      </c>
      <c r="U4673" s="221">
        <f t="shared" si="145"/>
        <v>0</v>
      </c>
    </row>
    <row r="4674" spans="1:21" hidden="1">
      <c r="A4674" s="55" t="str">
        <f t="shared" si="144"/>
        <v>Y0ECIgnore</v>
      </c>
      <c r="B4674" s="55" t="str">
        <f>VLOOKUP(J4674,'Mapping-CITI'!A:E,5,0)</f>
        <v>Ignore</v>
      </c>
      <c r="D4674" s="42">
        <v>45016</v>
      </c>
      <c r="E4674" s="42">
        <v>45199</v>
      </c>
      <c r="F4674" t="s">
        <v>1953</v>
      </c>
      <c r="G4674" t="s">
        <v>1156</v>
      </c>
      <c r="H4674">
        <v>1700</v>
      </c>
      <c r="I4674" t="s">
        <v>2768</v>
      </c>
      <c r="J4674">
        <v>142270</v>
      </c>
      <c r="K4674" t="s">
        <v>3448</v>
      </c>
      <c r="L4674">
        <v>0</v>
      </c>
      <c r="M4674">
        <v>1000000000</v>
      </c>
      <c r="N4674">
        <v>1000000000</v>
      </c>
      <c r="O4674">
        <v>0</v>
      </c>
      <c r="P4674" t="s">
        <v>607</v>
      </c>
      <c r="Q4674">
        <v>0</v>
      </c>
      <c r="R4674">
        <v>1000000000</v>
      </c>
      <c r="S4674">
        <v>1000000000</v>
      </c>
      <c r="T4674" t="s">
        <v>1154</v>
      </c>
      <c r="U4674" s="221">
        <f t="shared" si="145"/>
        <v>0</v>
      </c>
    </row>
    <row r="4675" spans="1:21" hidden="1">
      <c r="A4675" s="55" t="str">
        <f t="shared" ref="A4675:A4738" si="146">F4675&amp;B4675</f>
        <v>Y0ECIgnore</v>
      </c>
      <c r="B4675" s="55" t="str">
        <f>VLOOKUP(J4675,'Mapping-CITI'!A:E,5,0)</f>
        <v>Ignore</v>
      </c>
      <c r="D4675" s="42">
        <v>45016</v>
      </c>
      <c r="E4675" s="42">
        <v>45199</v>
      </c>
      <c r="F4675" t="s">
        <v>1953</v>
      </c>
      <c r="G4675" t="s">
        <v>1156</v>
      </c>
      <c r="H4675">
        <v>1700</v>
      </c>
      <c r="I4675" t="s">
        <v>2768</v>
      </c>
      <c r="J4675">
        <v>142271</v>
      </c>
      <c r="K4675" t="s">
        <v>3375</v>
      </c>
      <c r="L4675">
        <v>0</v>
      </c>
      <c r="M4675">
        <v>53486191</v>
      </c>
      <c r="N4675">
        <v>53486191</v>
      </c>
      <c r="O4675">
        <v>0</v>
      </c>
      <c r="P4675" t="s">
        <v>607</v>
      </c>
      <c r="Q4675">
        <v>0</v>
      </c>
      <c r="R4675">
        <v>53486191</v>
      </c>
      <c r="S4675">
        <v>53486191</v>
      </c>
      <c r="T4675" t="s">
        <v>1154</v>
      </c>
      <c r="U4675" s="221">
        <f t="shared" ref="U4675:U4738" si="147">(M4675-N4675)/10^7</f>
        <v>0</v>
      </c>
    </row>
    <row r="4676" spans="1:21" hidden="1">
      <c r="A4676" s="55" t="str">
        <f t="shared" si="146"/>
        <v>Y0ECIgnore</v>
      </c>
      <c r="B4676" s="55" t="str">
        <f>VLOOKUP(J4676,'Mapping-CITI'!A:E,5,0)</f>
        <v>Ignore</v>
      </c>
      <c r="D4676" s="42">
        <v>45016</v>
      </c>
      <c r="E4676" s="42">
        <v>45199</v>
      </c>
      <c r="F4676" t="s">
        <v>1953</v>
      </c>
      <c r="G4676" t="s">
        <v>1156</v>
      </c>
      <c r="H4676">
        <v>1700</v>
      </c>
      <c r="I4676" t="s">
        <v>2768</v>
      </c>
      <c r="J4676">
        <v>142274</v>
      </c>
      <c r="K4676" t="s">
        <v>3376</v>
      </c>
      <c r="L4676">
        <v>0</v>
      </c>
      <c r="M4676">
        <v>18187000</v>
      </c>
      <c r="N4676">
        <v>18187000</v>
      </c>
      <c r="O4676">
        <v>0</v>
      </c>
      <c r="P4676" t="s">
        <v>607</v>
      </c>
      <c r="Q4676">
        <v>0</v>
      </c>
      <c r="R4676">
        <v>18187000</v>
      </c>
      <c r="S4676">
        <v>18187000</v>
      </c>
      <c r="T4676" t="s">
        <v>1154</v>
      </c>
      <c r="U4676" s="221">
        <f t="shared" si="147"/>
        <v>0</v>
      </c>
    </row>
    <row r="4677" spans="1:21" hidden="1">
      <c r="A4677" s="55" t="str">
        <f t="shared" si="146"/>
        <v>Y0ECIgnore</v>
      </c>
      <c r="B4677" s="55" t="str">
        <f>VLOOKUP(J4677,'Mapping-CITI'!A:E,5,0)</f>
        <v>Ignore</v>
      </c>
      <c r="D4677" s="42">
        <v>45016</v>
      </c>
      <c r="E4677" s="42">
        <v>45199</v>
      </c>
      <c r="F4677" t="s">
        <v>1953</v>
      </c>
      <c r="G4677" t="s">
        <v>1156</v>
      </c>
      <c r="H4677">
        <v>1700</v>
      </c>
      <c r="I4677" t="s">
        <v>2768</v>
      </c>
      <c r="J4677">
        <v>142276</v>
      </c>
      <c r="K4677" t="s">
        <v>3377</v>
      </c>
      <c r="L4677">
        <v>0</v>
      </c>
      <c r="M4677">
        <v>3222513.02</v>
      </c>
      <c r="N4677">
        <v>3222513.02</v>
      </c>
      <c r="O4677">
        <v>0</v>
      </c>
      <c r="P4677" t="s">
        <v>607</v>
      </c>
      <c r="Q4677">
        <v>0</v>
      </c>
      <c r="R4677">
        <v>3222513.02</v>
      </c>
      <c r="S4677">
        <v>3222513.02</v>
      </c>
      <c r="T4677" t="s">
        <v>1154</v>
      </c>
      <c r="U4677" s="221">
        <f t="shared" si="147"/>
        <v>0</v>
      </c>
    </row>
    <row r="4678" spans="1:21" hidden="1">
      <c r="A4678" s="55" t="str">
        <f t="shared" si="146"/>
        <v>Y0EC0</v>
      </c>
      <c r="B4678" s="55">
        <f>VLOOKUP(J4678,'Mapping-CITI'!A:E,5,0)</f>
        <v>0</v>
      </c>
      <c r="D4678" s="42">
        <v>45016</v>
      </c>
      <c r="E4678" s="42">
        <v>45199</v>
      </c>
      <c r="F4678" t="s">
        <v>1953</v>
      </c>
      <c r="G4678" t="s">
        <v>1156</v>
      </c>
      <c r="H4678">
        <v>1400</v>
      </c>
      <c r="I4678" t="s">
        <v>2773</v>
      </c>
      <c r="J4678">
        <v>160112</v>
      </c>
      <c r="K4678" t="s">
        <v>2622</v>
      </c>
      <c r="L4678">
        <v>0</v>
      </c>
      <c r="M4678">
        <v>2574362722061.9199</v>
      </c>
      <c r="N4678">
        <v>2574362722061.9199</v>
      </c>
      <c r="O4678">
        <v>0</v>
      </c>
      <c r="P4678" t="s">
        <v>607</v>
      </c>
      <c r="Q4678">
        <v>0</v>
      </c>
      <c r="R4678">
        <v>0</v>
      </c>
      <c r="S4678">
        <v>21890.959999999999</v>
      </c>
      <c r="T4678" t="s">
        <v>1154</v>
      </c>
      <c r="U4678" s="221">
        <f t="shared" si="147"/>
        <v>0</v>
      </c>
    </row>
    <row r="4679" spans="1:21" hidden="1">
      <c r="A4679" s="55" t="str">
        <f t="shared" si="146"/>
        <v>Y0EC0</v>
      </c>
      <c r="B4679" s="55">
        <f>VLOOKUP(J4679,'Mapping-CITI'!A:E,5,0)</f>
        <v>0</v>
      </c>
      <c r="D4679" s="42">
        <v>45016</v>
      </c>
      <c r="E4679" s="42">
        <v>45199</v>
      </c>
      <c r="F4679" t="s">
        <v>1953</v>
      </c>
      <c r="G4679" t="s">
        <v>1156</v>
      </c>
      <c r="H4679">
        <v>1400</v>
      </c>
      <c r="I4679" t="s">
        <v>2773</v>
      </c>
      <c r="J4679">
        <v>160118</v>
      </c>
      <c r="K4679" t="s">
        <v>2152</v>
      </c>
      <c r="L4679">
        <v>0</v>
      </c>
      <c r="M4679">
        <v>1233632677310.77</v>
      </c>
      <c r="N4679">
        <v>1233632677310.77</v>
      </c>
      <c r="O4679">
        <v>0</v>
      </c>
      <c r="P4679" t="s">
        <v>607</v>
      </c>
      <c r="Q4679">
        <v>0</v>
      </c>
      <c r="R4679">
        <v>0</v>
      </c>
      <c r="S4679">
        <v>0</v>
      </c>
      <c r="T4679" t="s">
        <v>1154</v>
      </c>
      <c r="U4679" s="221">
        <f t="shared" si="147"/>
        <v>0</v>
      </c>
    </row>
    <row r="4680" spans="1:21" hidden="1">
      <c r="A4680" s="55" t="str">
        <f t="shared" si="146"/>
        <v>Y0EC0</v>
      </c>
      <c r="B4680" s="55">
        <f>VLOOKUP(J4680,'Mapping-CITI'!A:E,5,0)</f>
        <v>0</v>
      </c>
      <c r="D4680" s="42">
        <v>45016</v>
      </c>
      <c r="E4680" s="42">
        <v>45199</v>
      </c>
      <c r="F4680" t="s">
        <v>1953</v>
      </c>
      <c r="G4680" t="s">
        <v>1156</v>
      </c>
      <c r="H4680">
        <v>1400</v>
      </c>
      <c r="I4680" t="s">
        <v>2773</v>
      </c>
      <c r="J4680">
        <v>160119</v>
      </c>
      <c r="K4680" t="s">
        <v>2627</v>
      </c>
      <c r="L4680">
        <v>0</v>
      </c>
      <c r="M4680">
        <v>13989457134.5</v>
      </c>
      <c r="N4680">
        <v>13989457134.5</v>
      </c>
      <c r="O4680">
        <v>0</v>
      </c>
      <c r="P4680" t="s">
        <v>607</v>
      </c>
      <c r="Q4680">
        <v>0</v>
      </c>
      <c r="R4680">
        <v>0</v>
      </c>
      <c r="S4680">
        <v>0</v>
      </c>
      <c r="T4680" t="s">
        <v>1154</v>
      </c>
      <c r="U4680" s="221">
        <f t="shared" si="147"/>
        <v>0</v>
      </c>
    </row>
    <row r="4681" spans="1:21" hidden="1">
      <c r="A4681" s="55" t="str">
        <f t="shared" si="146"/>
        <v>Y0EC0</v>
      </c>
      <c r="B4681" s="55">
        <f>VLOOKUP(J4681,'Mapping-CITI'!A:E,5,0)</f>
        <v>0</v>
      </c>
      <c r="D4681" s="42">
        <v>45016</v>
      </c>
      <c r="E4681" s="42">
        <v>45199</v>
      </c>
      <c r="F4681" t="s">
        <v>1953</v>
      </c>
      <c r="G4681" t="s">
        <v>1156</v>
      </c>
      <c r="H4681">
        <v>1400</v>
      </c>
      <c r="I4681" t="s">
        <v>2773</v>
      </c>
      <c r="J4681">
        <v>160120</v>
      </c>
      <c r="K4681" t="s">
        <v>2153</v>
      </c>
      <c r="L4681">
        <v>0</v>
      </c>
      <c r="M4681">
        <v>3500000000</v>
      </c>
      <c r="N4681">
        <v>3500000000</v>
      </c>
      <c r="O4681">
        <v>0</v>
      </c>
      <c r="P4681" t="s">
        <v>607</v>
      </c>
      <c r="Q4681">
        <v>0</v>
      </c>
      <c r="R4681">
        <v>0</v>
      </c>
      <c r="S4681">
        <v>0</v>
      </c>
      <c r="T4681" t="s">
        <v>1154</v>
      </c>
      <c r="U4681" s="221">
        <f t="shared" si="147"/>
        <v>0</v>
      </c>
    </row>
    <row r="4682" spans="1:21" hidden="1">
      <c r="A4682" s="55" t="str">
        <f t="shared" si="146"/>
        <v>Y0EC0</v>
      </c>
      <c r="B4682" s="55">
        <f>VLOOKUP(J4682,'Mapping-CITI'!A:E,5,0)</f>
        <v>0</v>
      </c>
      <c r="D4682" s="42">
        <v>45016</v>
      </c>
      <c r="E4682" s="42">
        <v>45199</v>
      </c>
      <c r="F4682" t="s">
        <v>1953</v>
      </c>
      <c r="G4682" t="s">
        <v>1156</v>
      </c>
      <c r="H4682">
        <v>1400</v>
      </c>
      <c r="I4682" t="s">
        <v>2773</v>
      </c>
      <c r="J4682">
        <v>160122</v>
      </c>
      <c r="K4682" t="s">
        <v>2155</v>
      </c>
      <c r="L4682">
        <v>0</v>
      </c>
      <c r="M4682">
        <v>400000000</v>
      </c>
      <c r="N4682">
        <v>400000000</v>
      </c>
      <c r="O4682">
        <v>0</v>
      </c>
      <c r="P4682" t="s">
        <v>607</v>
      </c>
      <c r="Q4682">
        <v>0</v>
      </c>
      <c r="R4682">
        <v>0</v>
      </c>
      <c r="S4682">
        <v>0</v>
      </c>
      <c r="T4682" t="s">
        <v>1154</v>
      </c>
      <c r="U4682" s="221">
        <f t="shared" si="147"/>
        <v>0</v>
      </c>
    </row>
    <row r="4683" spans="1:21" hidden="1">
      <c r="A4683" s="55" t="str">
        <f t="shared" si="146"/>
        <v>Y0EC0</v>
      </c>
      <c r="B4683" s="55">
        <f>VLOOKUP(J4683,'Mapping-CITI'!A:E,5,0)</f>
        <v>0</v>
      </c>
      <c r="D4683" s="42">
        <v>45016</v>
      </c>
      <c r="E4683" s="42">
        <v>45199</v>
      </c>
      <c r="F4683" t="s">
        <v>1953</v>
      </c>
      <c r="G4683" t="s">
        <v>1156</v>
      </c>
      <c r="H4683">
        <v>1600</v>
      </c>
      <c r="I4683" t="s">
        <v>2789</v>
      </c>
      <c r="J4683">
        <v>160202</v>
      </c>
      <c r="K4683" t="s">
        <v>2158</v>
      </c>
      <c r="L4683">
        <v>0</v>
      </c>
      <c r="M4683">
        <v>640358462956.29004</v>
      </c>
      <c r="N4683">
        <v>640358462956.29004</v>
      </c>
      <c r="O4683">
        <v>0</v>
      </c>
      <c r="P4683" t="s">
        <v>607</v>
      </c>
      <c r="Q4683">
        <v>0</v>
      </c>
      <c r="R4683">
        <v>0</v>
      </c>
      <c r="S4683">
        <v>0</v>
      </c>
      <c r="T4683" t="s">
        <v>1154</v>
      </c>
      <c r="U4683" s="221">
        <f t="shared" si="147"/>
        <v>0</v>
      </c>
    </row>
    <row r="4684" spans="1:21" hidden="1">
      <c r="A4684" s="55" t="str">
        <f t="shared" si="146"/>
        <v>Y0EC0</v>
      </c>
      <c r="B4684" s="55">
        <f>VLOOKUP(J4684,'Mapping-CITI'!A:E,5,0)</f>
        <v>0</v>
      </c>
      <c r="D4684" s="42">
        <v>45016</v>
      </c>
      <c r="E4684" s="42">
        <v>45199</v>
      </c>
      <c r="F4684" t="s">
        <v>1953</v>
      </c>
      <c r="G4684" t="s">
        <v>1156</v>
      </c>
      <c r="H4684">
        <v>1600</v>
      </c>
      <c r="I4684" t="s">
        <v>2789</v>
      </c>
      <c r="J4684">
        <v>160206</v>
      </c>
      <c r="K4684" t="s">
        <v>2159</v>
      </c>
      <c r="L4684">
        <v>-60.92</v>
      </c>
      <c r="M4684">
        <v>1622145782.1800001</v>
      </c>
      <c r="N4684">
        <v>1622145785.99</v>
      </c>
      <c r="O4684">
        <v>-64.73</v>
      </c>
      <c r="P4684" t="s">
        <v>607</v>
      </c>
      <c r="Q4684">
        <v>-64.73</v>
      </c>
      <c r="R4684">
        <v>100998.1</v>
      </c>
      <c r="S4684">
        <v>1622006188.1600001</v>
      </c>
      <c r="T4684" t="s">
        <v>1154</v>
      </c>
      <c r="U4684" s="221">
        <f t="shared" si="147"/>
        <v>-3.8099999427795409E-7</v>
      </c>
    </row>
    <row r="4685" spans="1:21" hidden="1">
      <c r="A4685" s="55" t="str">
        <f t="shared" si="146"/>
        <v>Y0EC0</v>
      </c>
      <c r="B4685" s="55">
        <f>VLOOKUP(J4685,'Mapping-CITI'!A:E,5,0)</f>
        <v>0</v>
      </c>
      <c r="D4685" s="42">
        <v>45016</v>
      </c>
      <c r="E4685" s="42">
        <v>45199</v>
      </c>
      <c r="F4685" t="s">
        <v>1953</v>
      </c>
      <c r="G4685" t="s">
        <v>1156</v>
      </c>
      <c r="H4685">
        <v>1600</v>
      </c>
      <c r="I4685" t="s">
        <v>2789</v>
      </c>
      <c r="J4685">
        <v>160207</v>
      </c>
      <c r="K4685" t="s">
        <v>2160</v>
      </c>
      <c r="L4685">
        <v>-1.58</v>
      </c>
      <c r="M4685">
        <v>627256900183.17004</v>
      </c>
      <c r="N4685">
        <v>627256900183.17004</v>
      </c>
      <c r="O4685">
        <v>-1.58</v>
      </c>
      <c r="P4685" t="s">
        <v>607</v>
      </c>
      <c r="Q4685">
        <v>-1.58</v>
      </c>
      <c r="R4685">
        <v>1206000</v>
      </c>
      <c r="S4685">
        <v>627065614416.20996</v>
      </c>
      <c r="T4685" t="s">
        <v>1154</v>
      </c>
      <c r="U4685" s="221">
        <f t="shared" si="147"/>
        <v>0</v>
      </c>
    </row>
    <row r="4686" spans="1:21" hidden="1">
      <c r="A4686" s="55" t="str">
        <f t="shared" si="146"/>
        <v>Y0EC0</v>
      </c>
      <c r="B4686" s="55">
        <f>VLOOKUP(J4686,'Mapping-CITI'!A:E,5,0)</f>
        <v>0</v>
      </c>
      <c r="D4686" s="42">
        <v>45016</v>
      </c>
      <c r="E4686" s="42">
        <v>45199</v>
      </c>
      <c r="F4686" t="s">
        <v>1953</v>
      </c>
      <c r="G4686" t="s">
        <v>1156</v>
      </c>
      <c r="H4686">
        <v>1230</v>
      </c>
      <c r="I4686" t="s">
        <v>2772</v>
      </c>
      <c r="J4686">
        <v>170119</v>
      </c>
      <c r="K4686" t="s">
        <v>2650</v>
      </c>
      <c r="L4686">
        <v>0</v>
      </c>
      <c r="M4686">
        <v>0</v>
      </c>
      <c r="N4686">
        <v>0</v>
      </c>
      <c r="O4686">
        <v>0</v>
      </c>
      <c r="P4686" t="s">
        <v>607</v>
      </c>
      <c r="Q4686">
        <v>0</v>
      </c>
      <c r="R4686">
        <v>0</v>
      </c>
      <c r="S4686">
        <v>0</v>
      </c>
      <c r="T4686" t="s">
        <v>1154</v>
      </c>
      <c r="U4686" s="221">
        <f t="shared" si="147"/>
        <v>0</v>
      </c>
    </row>
    <row r="4687" spans="1:21" hidden="1">
      <c r="A4687" s="55" t="str">
        <f t="shared" si="146"/>
        <v>Y0EC0</v>
      </c>
      <c r="B4687" s="55">
        <f>VLOOKUP(J4687,'Mapping-CITI'!A:E,5,0)</f>
        <v>0</v>
      </c>
      <c r="D4687" s="42">
        <v>45016</v>
      </c>
      <c r="E4687" s="42">
        <v>45199</v>
      </c>
      <c r="F4687" t="s">
        <v>1953</v>
      </c>
      <c r="G4687" t="s">
        <v>1156</v>
      </c>
      <c r="H4687">
        <v>1230</v>
      </c>
      <c r="I4687" t="s">
        <v>2772</v>
      </c>
      <c r="J4687">
        <v>170120</v>
      </c>
      <c r="K4687" t="s">
        <v>2165</v>
      </c>
      <c r="L4687">
        <v>121365.5</v>
      </c>
      <c r="M4687">
        <v>-77293</v>
      </c>
      <c r="N4687">
        <v>0</v>
      </c>
      <c r="O4687">
        <v>44072.5</v>
      </c>
      <c r="P4687" t="s">
        <v>607</v>
      </c>
      <c r="Q4687">
        <v>44072.5</v>
      </c>
      <c r="R4687">
        <v>0</v>
      </c>
      <c r="S4687">
        <v>0</v>
      </c>
      <c r="T4687" t="s">
        <v>1154</v>
      </c>
      <c r="U4687" s="221">
        <f t="shared" si="147"/>
        <v>-7.7292999999999997E-3</v>
      </c>
    </row>
    <row r="4688" spans="1:21" hidden="1">
      <c r="A4688" s="55" t="str">
        <f t="shared" si="146"/>
        <v>Y0EC0</v>
      </c>
      <c r="B4688" s="55">
        <f>VLOOKUP(J4688,'Mapping-CITI'!A:E,5,0)</f>
        <v>0</v>
      </c>
      <c r="D4688" s="42">
        <v>45016</v>
      </c>
      <c r="E4688" s="42">
        <v>45199</v>
      </c>
      <c r="F4688" t="s">
        <v>1953</v>
      </c>
      <c r="G4688" t="s">
        <v>1156</v>
      </c>
      <c r="H4688">
        <v>1230</v>
      </c>
      <c r="I4688" t="s">
        <v>2772</v>
      </c>
      <c r="J4688">
        <v>170121</v>
      </c>
      <c r="K4688" t="s">
        <v>2166</v>
      </c>
      <c r="L4688">
        <v>0</v>
      </c>
      <c r="M4688">
        <v>0</v>
      </c>
      <c r="N4688">
        <v>0</v>
      </c>
      <c r="O4688">
        <v>0</v>
      </c>
      <c r="P4688" t="s">
        <v>607</v>
      </c>
      <c r="Q4688">
        <v>0</v>
      </c>
      <c r="R4688">
        <v>0</v>
      </c>
      <c r="S4688">
        <v>0</v>
      </c>
      <c r="T4688" t="s">
        <v>1154</v>
      </c>
      <c r="U4688" s="221">
        <f t="shared" si="147"/>
        <v>0</v>
      </c>
    </row>
    <row r="4689" spans="1:21" hidden="1">
      <c r="A4689" s="55" t="str">
        <f t="shared" si="146"/>
        <v>Y0EC0</v>
      </c>
      <c r="B4689" s="55">
        <f>VLOOKUP(J4689,'Mapping-CITI'!A:E,5,0)</f>
        <v>0</v>
      </c>
      <c r="D4689" s="42">
        <v>45016</v>
      </c>
      <c r="E4689" s="42">
        <v>45199</v>
      </c>
      <c r="F4689" t="s">
        <v>1953</v>
      </c>
      <c r="G4689" t="s">
        <v>1156</v>
      </c>
      <c r="H4689">
        <v>1230</v>
      </c>
      <c r="I4689" t="s">
        <v>2772</v>
      </c>
      <c r="J4689">
        <v>170123</v>
      </c>
      <c r="K4689" t="s">
        <v>2167</v>
      </c>
      <c r="L4689">
        <v>0</v>
      </c>
      <c r="M4689">
        <v>0</v>
      </c>
      <c r="N4689">
        <v>0</v>
      </c>
      <c r="O4689">
        <v>0</v>
      </c>
      <c r="P4689" t="s">
        <v>607</v>
      </c>
      <c r="Q4689">
        <v>0</v>
      </c>
      <c r="R4689">
        <v>0</v>
      </c>
      <c r="S4689">
        <v>0</v>
      </c>
      <c r="T4689" t="s">
        <v>1154</v>
      </c>
      <c r="U4689" s="221">
        <f t="shared" si="147"/>
        <v>0</v>
      </c>
    </row>
    <row r="4690" spans="1:21" hidden="1">
      <c r="A4690" s="55" t="str">
        <f t="shared" si="146"/>
        <v>Y0EC1.2</v>
      </c>
      <c r="B4690" s="55">
        <f>VLOOKUP(J4690,'Mapping-CITI'!A:E,5,0)</f>
        <v>1.2</v>
      </c>
      <c r="D4690" s="42">
        <v>45016</v>
      </c>
      <c r="E4690" s="42">
        <v>45199</v>
      </c>
      <c r="F4690" t="s">
        <v>1953</v>
      </c>
      <c r="G4690" t="s">
        <v>1156</v>
      </c>
      <c r="H4690">
        <v>2110</v>
      </c>
      <c r="I4690" t="s">
        <v>2790</v>
      </c>
      <c r="J4690">
        <v>201169</v>
      </c>
      <c r="K4690" t="s">
        <v>2175</v>
      </c>
      <c r="L4690">
        <v>-62056821</v>
      </c>
      <c r="M4690">
        <v>1342082</v>
      </c>
      <c r="N4690">
        <v>1846333</v>
      </c>
      <c r="O4690">
        <v>-62561072</v>
      </c>
      <c r="P4690" t="s">
        <v>607</v>
      </c>
      <c r="Q4690" s="191">
        <v>-62561072</v>
      </c>
      <c r="R4690">
        <v>0</v>
      </c>
      <c r="S4690">
        <v>0</v>
      </c>
      <c r="T4690" t="s">
        <v>1154</v>
      </c>
      <c r="U4690" s="221">
        <f t="shared" si="147"/>
        <v>-5.04251E-2</v>
      </c>
    </row>
    <row r="4691" spans="1:21" hidden="1">
      <c r="A4691" s="55" t="str">
        <f t="shared" si="146"/>
        <v>Y0EC1.2</v>
      </c>
      <c r="B4691" s="55">
        <f>VLOOKUP(J4691,'Mapping-CITI'!A:E,5,0)</f>
        <v>1.2</v>
      </c>
      <c r="D4691" s="42">
        <v>45016</v>
      </c>
      <c r="E4691" s="42">
        <v>45199</v>
      </c>
      <c r="F4691" t="s">
        <v>1953</v>
      </c>
      <c r="G4691" t="s">
        <v>1156</v>
      </c>
      <c r="H4691">
        <v>2110</v>
      </c>
      <c r="I4691" t="s">
        <v>2790</v>
      </c>
      <c r="J4691">
        <v>201170</v>
      </c>
      <c r="K4691" t="s">
        <v>2176</v>
      </c>
      <c r="L4691">
        <v>-48161561</v>
      </c>
      <c r="M4691">
        <v>39088691</v>
      </c>
      <c r="N4691">
        <v>573474</v>
      </c>
      <c r="O4691">
        <v>-9646344</v>
      </c>
      <c r="P4691" t="s">
        <v>607</v>
      </c>
      <c r="Q4691" s="191">
        <v>-9646344</v>
      </c>
      <c r="R4691">
        <v>0</v>
      </c>
      <c r="S4691">
        <v>0</v>
      </c>
      <c r="T4691" t="s">
        <v>1154</v>
      </c>
      <c r="U4691" s="221">
        <f t="shared" si="147"/>
        <v>3.8515217000000002</v>
      </c>
    </row>
    <row r="4692" spans="1:21" hidden="1">
      <c r="A4692" s="55" t="str">
        <f t="shared" si="146"/>
        <v>Y0EC1.2</v>
      </c>
      <c r="B4692" s="55">
        <f>VLOOKUP(J4692,'Mapping-CITI'!A:E,5,0)</f>
        <v>1.2</v>
      </c>
      <c r="D4692" s="42">
        <v>45016</v>
      </c>
      <c r="E4692" s="42">
        <v>45199</v>
      </c>
      <c r="F4692" t="s">
        <v>1953</v>
      </c>
      <c r="G4692" t="s">
        <v>1156</v>
      </c>
      <c r="H4692">
        <v>2110</v>
      </c>
      <c r="I4692" t="s">
        <v>2790</v>
      </c>
      <c r="J4692">
        <v>201171</v>
      </c>
      <c r="K4692" t="s">
        <v>2177</v>
      </c>
      <c r="L4692">
        <v>-5465839</v>
      </c>
      <c r="M4692">
        <v>166117</v>
      </c>
      <c r="N4692">
        <v>175684</v>
      </c>
      <c r="O4692">
        <v>-5475406</v>
      </c>
      <c r="P4692" t="s">
        <v>607</v>
      </c>
      <c r="Q4692" s="191">
        <v>-5475406</v>
      </c>
      <c r="R4692">
        <v>0</v>
      </c>
      <c r="S4692">
        <v>0</v>
      </c>
      <c r="T4692" t="s">
        <v>1154</v>
      </c>
      <c r="U4692" s="221">
        <f t="shared" si="147"/>
        <v>-9.567E-4</v>
      </c>
    </row>
    <row r="4693" spans="1:21" hidden="1">
      <c r="A4693" s="55" t="str">
        <f t="shared" si="146"/>
        <v>Y0EC1.2</v>
      </c>
      <c r="B4693" s="55">
        <f>VLOOKUP(J4693,'Mapping-CITI'!A:E,5,0)</f>
        <v>1.2</v>
      </c>
      <c r="D4693" s="42">
        <v>45016</v>
      </c>
      <c r="E4693" s="42">
        <v>45199</v>
      </c>
      <c r="F4693" t="s">
        <v>1953</v>
      </c>
      <c r="G4693" t="s">
        <v>1156</v>
      </c>
      <c r="H4693">
        <v>2110</v>
      </c>
      <c r="I4693" t="s">
        <v>2790</v>
      </c>
      <c r="J4693">
        <v>201181</v>
      </c>
      <c r="K4693" t="s">
        <v>2181</v>
      </c>
      <c r="L4693">
        <v>-6139805773</v>
      </c>
      <c r="M4693">
        <v>153246828704</v>
      </c>
      <c r="N4693">
        <v>150666094713</v>
      </c>
      <c r="O4693">
        <v>-3559071782</v>
      </c>
      <c r="P4693" t="s">
        <v>607</v>
      </c>
      <c r="Q4693" s="191">
        <v>-3559071782</v>
      </c>
      <c r="R4693">
        <v>0</v>
      </c>
      <c r="S4693">
        <v>0</v>
      </c>
      <c r="T4693" t="s">
        <v>1154</v>
      </c>
      <c r="U4693" s="221">
        <f t="shared" si="147"/>
        <v>258.07339910000002</v>
      </c>
    </row>
    <row r="4694" spans="1:21" hidden="1">
      <c r="A4694" s="55" t="str">
        <f t="shared" si="146"/>
        <v>Y0EC0</v>
      </c>
      <c r="B4694" s="55">
        <f>VLOOKUP(J4694,'Mapping-CITI'!A:E,5,0)</f>
        <v>0</v>
      </c>
      <c r="D4694" s="42">
        <v>45016</v>
      </c>
      <c r="E4694" s="42">
        <v>45199</v>
      </c>
      <c r="F4694" t="s">
        <v>1953</v>
      </c>
      <c r="G4694" t="s">
        <v>1156</v>
      </c>
      <c r="H4694">
        <v>2110</v>
      </c>
      <c r="I4694" t="s">
        <v>2790</v>
      </c>
      <c r="J4694">
        <v>201187</v>
      </c>
      <c r="K4694" t="s">
        <v>2184</v>
      </c>
      <c r="L4694">
        <v>-137837.88</v>
      </c>
      <c r="M4694">
        <v>56501021545.629997</v>
      </c>
      <c r="N4694">
        <v>56500955954.480003</v>
      </c>
      <c r="O4694">
        <v>-72246.73</v>
      </c>
      <c r="P4694" t="s">
        <v>607</v>
      </c>
      <c r="Q4694">
        <v>-72246.73</v>
      </c>
      <c r="R4694">
        <v>0</v>
      </c>
      <c r="S4694">
        <v>0</v>
      </c>
      <c r="T4694" t="s">
        <v>1154</v>
      </c>
      <c r="U4694" s="221">
        <f t="shared" si="147"/>
        <v>6.5591149993896487E-3</v>
      </c>
    </row>
    <row r="4695" spans="1:21" hidden="1">
      <c r="A4695" s="55" t="str">
        <f t="shared" si="146"/>
        <v>Y0EC0</v>
      </c>
      <c r="B4695" s="55">
        <f>VLOOKUP(J4695,'Mapping-CITI'!A:E,5,0)</f>
        <v>0</v>
      </c>
      <c r="D4695" s="42">
        <v>45016</v>
      </c>
      <c r="E4695" s="42">
        <v>45199</v>
      </c>
      <c r="F4695" t="s">
        <v>1953</v>
      </c>
      <c r="G4695" t="s">
        <v>1156</v>
      </c>
      <c r="H4695">
        <v>2110</v>
      </c>
      <c r="I4695" t="s">
        <v>2790</v>
      </c>
      <c r="J4695">
        <v>201193</v>
      </c>
      <c r="K4695" t="s">
        <v>2189</v>
      </c>
      <c r="L4695">
        <v>411.78</v>
      </c>
      <c r="M4695">
        <v>591.79999999999995</v>
      </c>
      <c r="N4695">
        <v>582.29</v>
      </c>
      <c r="O4695">
        <v>421.29</v>
      </c>
      <c r="P4695" t="s">
        <v>607</v>
      </c>
      <c r="Q4695">
        <v>421.29</v>
      </c>
      <c r="R4695">
        <v>0</v>
      </c>
      <c r="S4695">
        <v>0</v>
      </c>
      <c r="T4695" t="s">
        <v>1154</v>
      </c>
      <c r="U4695" s="221">
        <f t="shared" si="147"/>
        <v>9.5099999999999913E-7</v>
      </c>
    </row>
    <row r="4696" spans="1:21" hidden="1">
      <c r="A4696" s="55" t="str">
        <f t="shared" si="146"/>
        <v>Y0EC0</v>
      </c>
      <c r="B4696" s="55">
        <f>VLOOKUP(J4696,'Mapping-CITI'!A:E,5,0)</f>
        <v>0</v>
      </c>
      <c r="D4696" s="42">
        <v>45016</v>
      </c>
      <c r="E4696" s="42">
        <v>45199</v>
      </c>
      <c r="F4696" t="s">
        <v>1953</v>
      </c>
      <c r="G4696" t="s">
        <v>1156</v>
      </c>
      <c r="H4696">
        <v>2110</v>
      </c>
      <c r="I4696" t="s">
        <v>2790</v>
      </c>
      <c r="J4696">
        <v>201197</v>
      </c>
      <c r="K4696" t="s">
        <v>2192</v>
      </c>
      <c r="L4696">
        <v>4287.43</v>
      </c>
      <c r="M4696">
        <v>4127.21</v>
      </c>
      <c r="N4696">
        <v>7313.78</v>
      </c>
      <c r="O4696">
        <v>1100.8599999999999</v>
      </c>
      <c r="P4696" t="s">
        <v>607</v>
      </c>
      <c r="Q4696">
        <v>1100.8599999999999</v>
      </c>
      <c r="R4696">
        <v>0</v>
      </c>
      <c r="S4696">
        <v>0</v>
      </c>
      <c r="T4696" t="s">
        <v>1154</v>
      </c>
      <c r="U4696" s="221">
        <f t="shared" si="147"/>
        <v>-3.1865699999999997E-4</v>
      </c>
    </row>
    <row r="4697" spans="1:21" hidden="1">
      <c r="A4697" s="55" t="str">
        <f t="shared" si="146"/>
        <v>Y0EC0</v>
      </c>
      <c r="B4697" s="55">
        <f>VLOOKUP(J4697,'Mapping-CITI'!A:E,5,0)</f>
        <v>0</v>
      </c>
      <c r="D4697" s="42">
        <v>45016</v>
      </c>
      <c r="E4697" s="42">
        <v>45199</v>
      </c>
      <c r="F4697" t="s">
        <v>1953</v>
      </c>
      <c r="G4697" t="s">
        <v>1156</v>
      </c>
      <c r="H4697">
        <v>2110</v>
      </c>
      <c r="I4697" t="s">
        <v>2790</v>
      </c>
      <c r="J4697">
        <v>201200</v>
      </c>
      <c r="K4697" t="s">
        <v>2195</v>
      </c>
      <c r="L4697">
        <v>3360.02</v>
      </c>
      <c r="M4697">
        <v>538.21</v>
      </c>
      <c r="N4697">
        <v>118.05</v>
      </c>
      <c r="O4697">
        <v>3780.18</v>
      </c>
      <c r="P4697" t="s">
        <v>607</v>
      </c>
      <c r="Q4697">
        <v>3780.18</v>
      </c>
      <c r="R4697">
        <v>0</v>
      </c>
      <c r="S4697">
        <v>0</v>
      </c>
      <c r="T4697" t="s">
        <v>1154</v>
      </c>
      <c r="U4697" s="221">
        <f t="shared" si="147"/>
        <v>4.2016000000000006E-5</v>
      </c>
    </row>
    <row r="4698" spans="1:21" hidden="1">
      <c r="A4698" s="55" t="str">
        <f t="shared" si="146"/>
        <v>Y0EC0</v>
      </c>
      <c r="B4698" s="55">
        <f>VLOOKUP(J4698,'Mapping-CITI'!A:E,5,0)</f>
        <v>0</v>
      </c>
      <c r="D4698" s="42">
        <v>45016</v>
      </c>
      <c r="E4698" s="42">
        <v>45199</v>
      </c>
      <c r="F4698" t="s">
        <v>1953</v>
      </c>
      <c r="G4698" t="s">
        <v>1156</v>
      </c>
      <c r="H4698">
        <v>2110</v>
      </c>
      <c r="I4698" t="s">
        <v>2790</v>
      </c>
      <c r="J4698">
        <v>201348</v>
      </c>
      <c r="K4698" t="s">
        <v>2223</v>
      </c>
      <c r="L4698">
        <v>479.64</v>
      </c>
      <c r="M4698">
        <v>179.72</v>
      </c>
      <c r="N4698">
        <v>148.81</v>
      </c>
      <c r="O4698">
        <v>510.55</v>
      </c>
      <c r="P4698" t="s">
        <v>607</v>
      </c>
      <c r="Q4698">
        <v>510.55</v>
      </c>
      <c r="R4698">
        <v>0</v>
      </c>
      <c r="S4698">
        <v>0</v>
      </c>
      <c r="T4698" t="s">
        <v>1154</v>
      </c>
      <c r="U4698" s="221">
        <f t="shared" si="147"/>
        <v>3.0909999999999997E-6</v>
      </c>
    </row>
    <row r="4699" spans="1:21" hidden="1">
      <c r="A4699" s="55" t="str">
        <f t="shared" si="146"/>
        <v>Y0EC0</v>
      </c>
      <c r="B4699" s="55">
        <f>VLOOKUP(J4699,'Mapping-CITI'!A:E,5,0)</f>
        <v>0</v>
      </c>
      <c r="D4699" s="42">
        <v>45016</v>
      </c>
      <c r="E4699" s="42">
        <v>45199</v>
      </c>
      <c r="F4699" t="s">
        <v>1953</v>
      </c>
      <c r="G4699" t="s">
        <v>1156</v>
      </c>
      <c r="H4699">
        <v>2110</v>
      </c>
      <c r="I4699" t="s">
        <v>2790</v>
      </c>
      <c r="J4699">
        <v>201351</v>
      </c>
      <c r="K4699" t="s">
        <v>2225</v>
      </c>
      <c r="L4699">
        <v>469566.5</v>
      </c>
      <c r="M4699">
        <v>149871906703.66</v>
      </c>
      <c r="N4699">
        <v>149871960561.53</v>
      </c>
      <c r="O4699">
        <v>415708.63</v>
      </c>
      <c r="P4699" t="s">
        <v>607</v>
      </c>
      <c r="Q4699">
        <v>415708.63</v>
      </c>
      <c r="R4699">
        <v>0</v>
      </c>
      <c r="S4699">
        <v>0</v>
      </c>
      <c r="T4699" t="s">
        <v>1154</v>
      </c>
      <c r="U4699" s="221">
        <f t="shared" si="147"/>
        <v>-5.3857869995117191E-3</v>
      </c>
    </row>
    <row r="4700" spans="1:21" hidden="1">
      <c r="A4700" s="55" t="str">
        <f t="shared" si="146"/>
        <v>Y0EC0</v>
      </c>
      <c r="B4700" s="55">
        <f>VLOOKUP(J4700,'Mapping-CITI'!A:E,5,0)</f>
        <v>0</v>
      </c>
      <c r="D4700" s="42">
        <v>45016</v>
      </c>
      <c r="E4700" s="42">
        <v>45199</v>
      </c>
      <c r="F4700" t="s">
        <v>1953</v>
      </c>
      <c r="G4700" t="s">
        <v>1156</v>
      </c>
      <c r="H4700">
        <v>2110</v>
      </c>
      <c r="I4700" t="s">
        <v>2790</v>
      </c>
      <c r="J4700">
        <v>201352</v>
      </c>
      <c r="K4700" t="s">
        <v>2226</v>
      </c>
      <c r="L4700">
        <v>298.76</v>
      </c>
      <c r="M4700">
        <v>1060.8399999999999</v>
      </c>
      <c r="N4700">
        <v>1053.07</v>
      </c>
      <c r="O4700">
        <v>306.52999999999997</v>
      </c>
      <c r="P4700" t="s">
        <v>607</v>
      </c>
      <c r="Q4700">
        <v>306.52999999999997</v>
      </c>
      <c r="R4700">
        <v>0</v>
      </c>
      <c r="S4700">
        <v>0</v>
      </c>
      <c r="T4700" t="s">
        <v>1154</v>
      </c>
      <c r="U4700" s="221">
        <f t="shared" si="147"/>
        <v>7.7699999999999813E-7</v>
      </c>
    </row>
    <row r="4701" spans="1:21" hidden="1">
      <c r="A4701" s="55" t="str">
        <f t="shared" si="146"/>
        <v>Y0EC0</v>
      </c>
      <c r="B4701" s="55">
        <f>VLOOKUP(J4701,'Mapping-CITI'!A:E,5,0)</f>
        <v>0</v>
      </c>
      <c r="D4701" s="42">
        <v>45016</v>
      </c>
      <c r="E4701" s="42">
        <v>45199</v>
      </c>
      <c r="F4701" t="s">
        <v>1953</v>
      </c>
      <c r="G4701" t="s">
        <v>1156</v>
      </c>
      <c r="H4701">
        <v>2110</v>
      </c>
      <c r="I4701" t="s">
        <v>2790</v>
      </c>
      <c r="J4701">
        <v>201354</v>
      </c>
      <c r="K4701" t="s">
        <v>2228</v>
      </c>
      <c r="L4701">
        <v>1520.6</v>
      </c>
      <c r="M4701">
        <v>996.66</v>
      </c>
      <c r="N4701">
        <v>1000.39</v>
      </c>
      <c r="O4701">
        <v>1516.87</v>
      </c>
      <c r="P4701" t="s">
        <v>607</v>
      </c>
      <c r="Q4701">
        <v>1516.87</v>
      </c>
      <c r="R4701">
        <v>0</v>
      </c>
      <c r="S4701">
        <v>0</v>
      </c>
      <c r="T4701" t="s">
        <v>1154</v>
      </c>
      <c r="U4701" s="221">
        <f t="shared" si="147"/>
        <v>-3.7300000000000182E-7</v>
      </c>
    </row>
    <row r="4702" spans="1:21" hidden="1">
      <c r="A4702" s="55" t="str">
        <f t="shared" si="146"/>
        <v>Y0EC1.2</v>
      </c>
      <c r="B4702" s="55">
        <f>VLOOKUP(J4702,'Mapping-CITI'!A:E,5,0)</f>
        <v>1.2</v>
      </c>
      <c r="D4702" s="42">
        <v>45016</v>
      </c>
      <c r="E4702" s="42">
        <v>45199</v>
      </c>
      <c r="F4702" t="s">
        <v>1953</v>
      </c>
      <c r="G4702" t="s">
        <v>1156</v>
      </c>
      <c r="H4702">
        <v>2110</v>
      </c>
      <c r="I4702" t="s">
        <v>2790</v>
      </c>
      <c r="J4702">
        <v>201363</v>
      </c>
      <c r="K4702" t="s">
        <v>2231</v>
      </c>
      <c r="L4702">
        <v>-45499</v>
      </c>
      <c r="M4702">
        <v>10555</v>
      </c>
      <c r="N4702">
        <v>15121</v>
      </c>
      <c r="O4702">
        <v>-50065</v>
      </c>
      <c r="P4702" t="s">
        <v>607</v>
      </c>
      <c r="Q4702" s="191">
        <v>-50065</v>
      </c>
      <c r="R4702">
        <v>0</v>
      </c>
      <c r="S4702">
        <v>0</v>
      </c>
      <c r="T4702" t="s">
        <v>1154</v>
      </c>
      <c r="U4702" s="221">
        <f t="shared" si="147"/>
        <v>-4.5659999999999999E-4</v>
      </c>
    </row>
    <row r="4703" spans="1:21" hidden="1">
      <c r="A4703" s="55" t="str">
        <f t="shared" si="146"/>
        <v>Y0EC1.2</v>
      </c>
      <c r="B4703" s="55">
        <f>VLOOKUP(J4703,'Mapping-CITI'!A:E,5,0)</f>
        <v>1.2</v>
      </c>
      <c r="D4703" s="42">
        <v>45016</v>
      </c>
      <c r="E4703" s="42">
        <v>45199</v>
      </c>
      <c r="F4703" t="s">
        <v>1953</v>
      </c>
      <c r="G4703" t="s">
        <v>1156</v>
      </c>
      <c r="H4703">
        <v>2110</v>
      </c>
      <c r="I4703" t="s">
        <v>2790</v>
      </c>
      <c r="J4703">
        <v>201366</v>
      </c>
      <c r="K4703" t="s">
        <v>2233</v>
      </c>
      <c r="L4703">
        <v>-20646609190</v>
      </c>
      <c r="M4703">
        <v>388005588115</v>
      </c>
      <c r="N4703">
        <v>386733706792</v>
      </c>
      <c r="O4703">
        <v>-19374727867</v>
      </c>
      <c r="P4703" t="s">
        <v>607</v>
      </c>
      <c r="Q4703" s="191">
        <v>-19374727867</v>
      </c>
      <c r="R4703">
        <v>0</v>
      </c>
      <c r="S4703">
        <v>0</v>
      </c>
      <c r="T4703" t="s">
        <v>1154</v>
      </c>
      <c r="U4703" s="221">
        <f t="shared" si="147"/>
        <v>127.18813230000001</v>
      </c>
    </row>
    <row r="4704" spans="1:21" hidden="1">
      <c r="A4704" s="55" t="str">
        <f t="shared" si="146"/>
        <v>Y0EC1.2</v>
      </c>
      <c r="B4704" s="55">
        <f>VLOOKUP(J4704,'Mapping-CITI'!A:E,5,0)</f>
        <v>1.2</v>
      </c>
      <c r="D4704" s="42">
        <v>45016</v>
      </c>
      <c r="E4704" s="42">
        <v>45199</v>
      </c>
      <c r="F4704" t="s">
        <v>1953</v>
      </c>
      <c r="G4704" t="s">
        <v>1156</v>
      </c>
      <c r="H4704">
        <v>2110</v>
      </c>
      <c r="I4704" t="s">
        <v>2790</v>
      </c>
      <c r="J4704">
        <v>201367</v>
      </c>
      <c r="K4704" t="s">
        <v>2234</v>
      </c>
      <c r="L4704">
        <v>-3891749</v>
      </c>
      <c r="M4704">
        <v>127547</v>
      </c>
      <c r="N4704">
        <v>199081</v>
      </c>
      <c r="O4704">
        <v>-3963283</v>
      </c>
      <c r="P4704" t="s">
        <v>607</v>
      </c>
      <c r="Q4704" s="191">
        <v>-3963283</v>
      </c>
      <c r="R4704">
        <v>0</v>
      </c>
      <c r="S4704">
        <v>0</v>
      </c>
      <c r="T4704" t="s">
        <v>1154</v>
      </c>
      <c r="U4704" s="221">
        <f t="shared" si="147"/>
        <v>-7.1533999999999999E-3</v>
      </c>
    </row>
    <row r="4705" spans="1:21" hidden="1">
      <c r="A4705" s="55" t="str">
        <f t="shared" si="146"/>
        <v>Y0EC1.2</v>
      </c>
      <c r="B4705" s="55">
        <f>VLOOKUP(J4705,'Mapping-CITI'!A:E,5,0)</f>
        <v>1.2</v>
      </c>
      <c r="D4705" s="42">
        <v>45016</v>
      </c>
      <c r="E4705" s="42">
        <v>45199</v>
      </c>
      <c r="F4705" t="s">
        <v>1953</v>
      </c>
      <c r="G4705" t="s">
        <v>1156</v>
      </c>
      <c r="H4705">
        <v>2110</v>
      </c>
      <c r="I4705" t="s">
        <v>2790</v>
      </c>
      <c r="J4705">
        <v>201369</v>
      </c>
      <c r="K4705" t="s">
        <v>2236</v>
      </c>
      <c r="L4705">
        <v>-427197</v>
      </c>
      <c r="M4705">
        <v>261976</v>
      </c>
      <c r="N4705">
        <v>269245</v>
      </c>
      <c r="O4705">
        <v>-434466</v>
      </c>
      <c r="P4705" t="s">
        <v>607</v>
      </c>
      <c r="Q4705" s="191">
        <v>-434466</v>
      </c>
      <c r="R4705">
        <v>0</v>
      </c>
      <c r="S4705">
        <v>0</v>
      </c>
      <c r="T4705" t="s">
        <v>1154</v>
      </c>
      <c r="U4705" s="221">
        <f t="shared" si="147"/>
        <v>-7.2690000000000005E-4</v>
      </c>
    </row>
    <row r="4706" spans="1:21" hidden="1">
      <c r="A4706" s="55" t="str">
        <f t="shared" si="146"/>
        <v>Y0EC0</v>
      </c>
      <c r="B4706" s="55">
        <f>VLOOKUP(J4706,'Mapping-CITI'!A:E,5,0)</f>
        <v>0</v>
      </c>
      <c r="D4706" s="42">
        <v>45016</v>
      </c>
      <c r="E4706" s="42">
        <v>45199</v>
      </c>
      <c r="F4706" t="s">
        <v>1953</v>
      </c>
      <c r="G4706" t="s">
        <v>1156</v>
      </c>
      <c r="H4706">
        <v>2110</v>
      </c>
      <c r="I4706" t="s">
        <v>2790</v>
      </c>
      <c r="J4706">
        <v>201496</v>
      </c>
      <c r="K4706" t="s">
        <v>2717</v>
      </c>
      <c r="L4706">
        <v>-1215058.8600000001</v>
      </c>
      <c r="M4706">
        <v>2674582.66</v>
      </c>
      <c r="N4706">
        <v>2548480.9</v>
      </c>
      <c r="O4706">
        <v>-1088957.1000000001</v>
      </c>
      <c r="P4706" t="s">
        <v>607</v>
      </c>
      <c r="Q4706">
        <v>-1088957.1000000001</v>
      </c>
      <c r="R4706">
        <v>0</v>
      </c>
      <c r="S4706">
        <v>0</v>
      </c>
      <c r="T4706" t="s">
        <v>1154</v>
      </c>
      <c r="U4706" s="221">
        <f t="shared" si="147"/>
        <v>1.2610176000000025E-2</v>
      </c>
    </row>
    <row r="4707" spans="1:21" hidden="1">
      <c r="A4707" s="55" t="str">
        <f t="shared" si="146"/>
        <v>Y0EC0</v>
      </c>
      <c r="B4707" s="55">
        <f>VLOOKUP(J4707,'Mapping-CITI'!A:E,5,0)</f>
        <v>0</v>
      </c>
      <c r="D4707" s="42">
        <v>45016</v>
      </c>
      <c r="E4707" s="42">
        <v>45199</v>
      </c>
      <c r="F4707" t="s">
        <v>1953</v>
      </c>
      <c r="G4707" t="s">
        <v>1156</v>
      </c>
      <c r="H4707">
        <v>2110</v>
      </c>
      <c r="I4707" t="s">
        <v>2790</v>
      </c>
      <c r="J4707">
        <v>201497</v>
      </c>
      <c r="K4707" t="s">
        <v>2750</v>
      </c>
      <c r="L4707">
        <v>62099.06</v>
      </c>
      <c r="M4707">
        <v>7837.68</v>
      </c>
      <c r="N4707">
        <v>1930.26</v>
      </c>
      <c r="O4707">
        <v>68006.48</v>
      </c>
      <c r="P4707" t="s">
        <v>607</v>
      </c>
      <c r="Q4707">
        <v>68006.48</v>
      </c>
      <c r="R4707">
        <v>0</v>
      </c>
      <c r="S4707">
        <v>0</v>
      </c>
      <c r="T4707" t="s">
        <v>1154</v>
      </c>
      <c r="U4707" s="221">
        <f t="shared" si="147"/>
        <v>5.90742E-4</v>
      </c>
    </row>
    <row r="4708" spans="1:21" hidden="1">
      <c r="A4708" s="55" t="str">
        <f t="shared" si="146"/>
        <v>Y0EC0</v>
      </c>
      <c r="B4708" s="55">
        <f>VLOOKUP(J4708,'Mapping-CITI'!A:E,5,0)</f>
        <v>0</v>
      </c>
      <c r="D4708" s="42">
        <v>45016</v>
      </c>
      <c r="E4708" s="42">
        <v>45199</v>
      </c>
      <c r="F4708" t="s">
        <v>1953</v>
      </c>
      <c r="G4708" t="s">
        <v>1156</v>
      </c>
      <c r="H4708">
        <v>2110</v>
      </c>
      <c r="I4708" t="s">
        <v>2790</v>
      </c>
      <c r="J4708">
        <v>201498</v>
      </c>
      <c r="K4708" t="s">
        <v>2718</v>
      </c>
      <c r="L4708">
        <v>-1080167.78</v>
      </c>
      <c r="M4708">
        <v>1452194.16</v>
      </c>
      <c r="N4708">
        <v>4035377.46</v>
      </c>
      <c r="O4708">
        <v>-3663351.08</v>
      </c>
      <c r="P4708" t="s">
        <v>607</v>
      </c>
      <c r="Q4708">
        <v>-3663351.08</v>
      </c>
      <c r="R4708">
        <v>0</v>
      </c>
      <c r="S4708">
        <v>0</v>
      </c>
      <c r="T4708" t="s">
        <v>1154</v>
      </c>
      <c r="U4708" s="221">
        <f t="shared" si="147"/>
        <v>-0.25831832999999998</v>
      </c>
    </row>
    <row r="4709" spans="1:21" hidden="1">
      <c r="A4709" s="55" t="str">
        <f t="shared" si="146"/>
        <v>Y0EC0</v>
      </c>
      <c r="B4709" s="55">
        <f>VLOOKUP(J4709,'Mapping-CITI'!A:E,5,0)</f>
        <v>0</v>
      </c>
      <c r="D4709" s="42">
        <v>45016</v>
      </c>
      <c r="E4709" s="42">
        <v>45199</v>
      </c>
      <c r="F4709" t="s">
        <v>1953</v>
      </c>
      <c r="G4709" t="s">
        <v>1156</v>
      </c>
      <c r="H4709">
        <v>2110</v>
      </c>
      <c r="I4709" t="s">
        <v>2790</v>
      </c>
      <c r="J4709">
        <v>201499</v>
      </c>
      <c r="K4709" t="s">
        <v>2741</v>
      </c>
      <c r="L4709">
        <v>112659.64</v>
      </c>
      <c r="M4709">
        <v>16783.18</v>
      </c>
      <c r="N4709">
        <v>5127.1499999999996</v>
      </c>
      <c r="O4709">
        <v>124315.67</v>
      </c>
      <c r="P4709" t="s">
        <v>607</v>
      </c>
      <c r="Q4709">
        <v>124315.67</v>
      </c>
      <c r="R4709">
        <v>0</v>
      </c>
      <c r="S4709">
        <v>0</v>
      </c>
      <c r="T4709" t="s">
        <v>1154</v>
      </c>
      <c r="U4709" s="221">
        <f t="shared" si="147"/>
        <v>1.1656030000000001E-3</v>
      </c>
    </row>
    <row r="4710" spans="1:21" hidden="1">
      <c r="A4710" s="55" t="str">
        <f t="shared" si="146"/>
        <v>Y0EC1.2</v>
      </c>
      <c r="B4710" s="55">
        <f>VLOOKUP(J4710,'Mapping-CITI'!A:E,5,0)</f>
        <v>1.2</v>
      </c>
      <c r="D4710" s="42">
        <v>45016</v>
      </c>
      <c r="E4710" s="42">
        <v>45199</v>
      </c>
      <c r="F4710" t="s">
        <v>1953</v>
      </c>
      <c r="G4710" t="s">
        <v>1156</v>
      </c>
      <c r="H4710">
        <v>2110</v>
      </c>
      <c r="I4710" t="s">
        <v>2790</v>
      </c>
      <c r="J4710">
        <v>201500</v>
      </c>
      <c r="K4710" t="s">
        <v>2719</v>
      </c>
      <c r="L4710">
        <v>-82164751</v>
      </c>
      <c r="M4710">
        <v>46354016</v>
      </c>
      <c r="N4710">
        <v>44162451</v>
      </c>
      <c r="O4710">
        <v>-79973186</v>
      </c>
      <c r="P4710" t="s">
        <v>607</v>
      </c>
      <c r="Q4710" s="191">
        <v>-79973186</v>
      </c>
      <c r="R4710">
        <v>0</v>
      </c>
      <c r="S4710">
        <v>0</v>
      </c>
      <c r="T4710" t="s">
        <v>1154</v>
      </c>
      <c r="U4710" s="221">
        <f t="shared" si="147"/>
        <v>0.2191565</v>
      </c>
    </row>
    <row r="4711" spans="1:21" hidden="1">
      <c r="A4711" s="55" t="str">
        <f t="shared" si="146"/>
        <v>Y0EC1.2</v>
      </c>
      <c r="B4711" s="55">
        <f>VLOOKUP(J4711,'Mapping-CITI'!A:E,5,0)</f>
        <v>1.2</v>
      </c>
      <c r="D4711" s="42">
        <v>45016</v>
      </c>
      <c r="E4711" s="42">
        <v>45199</v>
      </c>
      <c r="F4711" t="s">
        <v>1953</v>
      </c>
      <c r="G4711" t="s">
        <v>1156</v>
      </c>
      <c r="H4711">
        <v>2110</v>
      </c>
      <c r="I4711" t="s">
        <v>2790</v>
      </c>
      <c r="J4711">
        <v>201501</v>
      </c>
      <c r="K4711" t="s">
        <v>2720</v>
      </c>
      <c r="L4711">
        <v>-119689583</v>
      </c>
      <c r="M4711">
        <v>2801919</v>
      </c>
      <c r="N4711">
        <v>10881634</v>
      </c>
      <c r="O4711">
        <v>-127769298</v>
      </c>
      <c r="P4711" t="s">
        <v>607</v>
      </c>
      <c r="Q4711" s="191">
        <v>-127769298</v>
      </c>
      <c r="R4711">
        <v>0</v>
      </c>
      <c r="S4711">
        <v>0</v>
      </c>
      <c r="T4711" t="s">
        <v>1154</v>
      </c>
      <c r="U4711" s="221">
        <f t="shared" si="147"/>
        <v>-0.80797149999999995</v>
      </c>
    </row>
    <row r="4712" spans="1:21" hidden="1">
      <c r="A4712" s="55" t="str">
        <f t="shared" si="146"/>
        <v>Y0EC1.2</v>
      </c>
      <c r="B4712" s="55">
        <f>VLOOKUP(J4712,'Mapping-CITI'!A:E,5,0)</f>
        <v>1.2</v>
      </c>
      <c r="D4712" s="42">
        <v>45016</v>
      </c>
      <c r="E4712" s="42">
        <v>45199</v>
      </c>
      <c r="F4712" t="s">
        <v>1953</v>
      </c>
      <c r="G4712" t="s">
        <v>1156</v>
      </c>
      <c r="H4712">
        <v>2110</v>
      </c>
      <c r="I4712" t="s">
        <v>2790</v>
      </c>
      <c r="J4712">
        <v>201502</v>
      </c>
      <c r="K4712" t="s">
        <v>2721</v>
      </c>
      <c r="L4712">
        <v>-69541682</v>
      </c>
      <c r="M4712">
        <v>25025702</v>
      </c>
      <c r="N4712">
        <v>68055931</v>
      </c>
      <c r="O4712">
        <v>-112571911</v>
      </c>
      <c r="P4712" t="s">
        <v>607</v>
      </c>
      <c r="Q4712" s="191">
        <v>-112571911</v>
      </c>
      <c r="R4712">
        <v>0</v>
      </c>
      <c r="S4712">
        <v>0</v>
      </c>
      <c r="T4712" t="s">
        <v>1154</v>
      </c>
      <c r="U4712" s="221">
        <f t="shared" si="147"/>
        <v>-4.3030229000000002</v>
      </c>
    </row>
    <row r="4713" spans="1:21" hidden="1">
      <c r="A4713" s="55" t="str">
        <f t="shared" si="146"/>
        <v>Y0EC1.2</v>
      </c>
      <c r="B4713" s="55">
        <f>VLOOKUP(J4713,'Mapping-CITI'!A:E,5,0)</f>
        <v>1.2</v>
      </c>
      <c r="D4713" s="42">
        <v>45016</v>
      </c>
      <c r="E4713" s="42">
        <v>45199</v>
      </c>
      <c r="F4713" t="s">
        <v>1953</v>
      </c>
      <c r="G4713" t="s">
        <v>1156</v>
      </c>
      <c r="H4713">
        <v>2110</v>
      </c>
      <c r="I4713" t="s">
        <v>2790</v>
      </c>
      <c r="J4713">
        <v>201503</v>
      </c>
      <c r="K4713" t="s">
        <v>2722</v>
      </c>
      <c r="L4713">
        <v>-177222939</v>
      </c>
      <c r="M4713">
        <v>7821695</v>
      </c>
      <c r="N4713">
        <v>16558015</v>
      </c>
      <c r="O4713">
        <v>-185959259</v>
      </c>
      <c r="P4713" t="s">
        <v>607</v>
      </c>
      <c r="Q4713" s="191">
        <v>-185959259</v>
      </c>
      <c r="R4713">
        <v>0</v>
      </c>
      <c r="S4713">
        <v>0</v>
      </c>
      <c r="T4713" t="s">
        <v>1154</v>
      </c>
      <c r="U4713" s="221">
        <f t="shared" si="147"/>
        <v>-0.87363199999999996</v>
      </c>
    </row>
    <row r="4714" spans="1:21" hidden="1">
      <c r="A4714" s="55" t="str">
        <f t="shared" si="146"/>
        <v>Y0ECIgnore</v>
      </c>
      <c r="B4714" s="55" t="str">
        <f>VLOOKUP(J4714,'Mapping-CITI'!A:E,5,0)</f>
        <v>Ignore</v>
      </c>
      <c r="D4714" s="42">
        <v>45016</v>
      </c>
      <c r="E4714" s="42">
        <v>45199</v>
      </c>
      <c r="F4714" t="s">
        <v>1953</v>
      </c>
      <c r="G4714" t="s">
        <v>1156</v>
      </c>
      <c r="H4714">
        <v>2250</v>
      </c>
      <c r="I4714" t="s">
        <v>2774</v>
      </c>
      <c r="J4714">
        <v>209943</v>
      </c>
      <c r="K4714" t="s">
        <v>3441</v>
      </c>
      <c r="L4714">
        <v>-10994629.09</v>
      </c>
      <c r="M4714">
        <v>10994629</v>
      </c>
      <c r="N4714">
        <v>0</v>
      </c>
      <c r="O4714">
        <v>-0.09</v>
      </c>
      <c r="P4714" t="s">
        <v>607</v>
      </c>
      <c r="Q4714">
        <v>-0.09</v>
      </c>
      <c r="R4714">
        <v>10994629</v>
      </c>
      <c r="S4714">
        <v>0</v>
      </c>
      <c r="T4714" t="s">
        <v>1154</v>
      </c>
      <c r="U4714" s="221">
        <f t="shared" si="147"/>
        <v>1.0994629</v>
      </c>
    </row>
    <row r="4715" spans="1:21" hidden="1">
      <c r="A4715" s="55" t="str">
        <f t="shared" si="146"/>
        <v>Y0EC0</v>
      </c>
      <c r="B4715" s="55">
        <f>VLOOKUP(J4715,'Mapping-CITI'!A:E,5,0)</f>
        <v>0</v>
      </c>
      <c r="D4715" s="42">
        <v>45016</v>
      </c>
      <c r="E4715" s="42">
        <v>45199</v>
      </c>
      <c r="F4715" t="s">
        <v>1953</v>
      </c>
      <c r="G4715" t="s">
        <v>1156</v>
      </c>
      <c r="H4715">
        <v>2250</v>
      </c>
      <c r="I4715" t="s">
        <v>2774</v>
      </c>
      <c r="J4715">
        <v>210103</v>
      </c>
      <c r="K4715" t="s">
        <v>2240</v>
      </c>
      <c r="L4715">
        <v>0</v>
      </c>
      <c r="M4715">
        <v>39625.39</v>
      </c>
      <c r="N4715">
        <v>39625.39</v>
      </c>
      <c r="O4715">
        <v>0</v>
      </c>
      <c r="P4715" t="s">
        <v>607</v>
      </c>
      <c r="Q4715">
        <v>0</v>
      </c>
      <c r="R4715">
        <v>39625.39</v>
      </c>
      <c r="S4715">
        <v>39625.39</v>
      </c>
      <c r="T4715" t="s">
        <v>1154</v>
      </c>
      <c r="U4715" s="221">
        <f t="shared" si="147"/>
        <v>0</v>
      </c>
    </row>
    <row r="4716" spans="1:21" hidden="1">
      <c r="A4716" s="55" t="str">
        <f t="shared" si="146"/>
        <v>Y0EC0</v>
      </c>
      <c r="B4716" s="55">
        <f>VLOOKUP(J4716,'Mapping-CITI'!A:E,5,0)</f>
        <v>0</v>
      </c>
      <c r="D4716" s="42">
        <v>45016</v>
      </c>
      <c r="E4716" s="42">
        <v>45199</v>
      </c>
      <c r="F4716" t="s">
        <v>1953</v>
      </c>
      <c r="G4716" t="s">
        <v>1156</v>
      </c>
      <c r="H4716">
        <v>2250</v>
      </c>
      <c r="I4716" t="s">
        <v>2774</v>
      </c>
      <c r="J4716">
        <v>210117</v>
      </c>
      <c r="K4716" t="s">
        <v>2242</v>
      </c>
      <c r="L4716">
        <v>-1104071.05</v>
      </c>
      <c r="M4716">
        <v>13697665.039999999</v>
      </c>
      <c r="N4716">
        <v>13700941.689999999</v>
      </c>
      <c r="O4716">
        <v>-1107347.7</v>
      </c>
      <c r="P4716" t="s">
        <v>607</v>
      </c>
      <c r="Q4716">
        <v>-1107347.7</v>
      </c>
      <c r="R4716">
        <v>13693788.439999999</v>
      </c>
      <c r="S4716">
        <v>6712345.1900000004</v>
      </c>
      <c r="T4716" t="s">
        <v>1154</v>
      </c>
      <c r="U4716" s="221">
        <f t="shared" si="147"/>
        <v>-3.2766500000003723E-4</v>
      </c>
    </row>
    <row r="4717" spans="1:21" hidden="1">
      <c r="A4717" s="55" t="str">
        <f t="shared" si="146"/>
        <v>Y0EC0</v>
      </c>
      <c r="B4717" s="55">
        <f>VLOOKUP(J4717,'Mapping-CITI'!A:E,5,0)</f>
        <v>0</v>
      </c>
      <c r="D4717" s="42">
        <v>45016</v>
      </c>
      <c r="E4717" s="42">
        <v>45199</v>
      </c>
      <c r="F4717" t="s">
        <v>1953</v>
      </c>
      <c r="G4717" t="s">
        <v>1156</v>
      </c>
      <c r="H4717">
        <v>2250</v>
      </c>
      <c r="I4717" t="s">
        <v>2774</v>
      </c>
      <c r="J4717">
        <v>210132</v>
      </c>
      <c r="K4717" t="s">
        <v>2244</v>
      </c>
      <c r="L4717">
        <v>443</v>
      </c>
      <c r="M4717">
        <v>0</v>
      </c>
      <c r="N4717">
        <v>443</v>
      </c>
      <c r="O4717">
        <v>0</v>
      </c>
      <c r="P4717" t="s">
        <v>607</v>
      </c>
      <c r="Q4717">
        <v>0</v>
      </c>
      <c r="R4717">
        <v>0</v>
      </c>
      <c r="S4717">
        <v>443</v>
      </c>
      <c r="T4717" t="s">
        <v>1154</v>
      </c>
      <c r="U4717" s="221">
        <f t="shared" si="147"/>
        <v>-4.4299999999999999E-5</v>
      </c>
    </row>
    <row r="4718" spans="1:21" hidden="1">
      <c r="A4718" s="55" t="str">
        <f t="shared" si="146"/>
        <v>Y0EC0</v>
      </c>
      <c r="B4718" s="55">
        <f>VLOOKUP(J4718,'Mapping-CITI'!A:E,5,0)</f>
        <v>0</v>
      </c>
      <c r="D4718" s="42">
        <v>45016</v>
      </c>
      <c r="E4718" s="42">
        <v>45199</v>
      </c>
      <c r="F4718" t="s">
        <v>1953</v>
      </c>
      <c r="G4718" t="s">
        <v>1156</v>
      </c>
      <c r="H4718">
        <v>2250</v>
      </c>
      <c r="I4718" t="s">
        <v>2774</v>
      </c>
      <c r="J4718">
        <v>210138</v>
      </c>
      <c r="K4718" t="s">
        <v>2791</v>
      </c>
      <c r="L4718">
        <v>68577.600000000006</v>
      </c>
      <c r="M4718">
        <v>215959.47</v>
      </c>
      <c r="N4718">
        <v>246251.51999999999</v>
      </c>
      <c r="O4718">
        <v>38285.550000000003</v>
      </c>
      <c r="P4718" t="s">
        <v>607</v>
      </c>
      <c r="Q4718">
        <v>38285.550000000003</v>
      </c>
      <c r="R4718">
        <v>215959.47</v>
      </c>
      <c r="S4718">
        <v>246251.51999999999</v>
      </c>
      <c r="T4718" t="s">
        <v>1154</v>
      </c>
      <c r="U4718" s="221">
        <f t="shared" si="147"/>
        <v>-3.0292049999999988E-3</v>
      </c>
    </row>
    <row r="4719" spans="1:21" hidden="1">
      <c r="A4719" s="55" t="str">
        <f t="shared" si="146"/>
        <v>Y0EC0</v>
      </c>
      <c r="B4719" s="55">
        <f>VLOOKUP(J4719,'Mapping-CITI'!A:E,5,0)</f>
        <v>0</v>
      </c>
      <c r="D4719" s="42">
        <v>45016</v>
      </c>
      <c r="E4719" s="42">
        <v>45199</v>
      </c>
      <c r="F4719" t="s">
        <v>1953</v>
      </c>
      <c r="G4719" t="s">
        <v>1156</v>
      </c>
      <c r="H4719">
        <v>2250</v>
      </c>
      <c r="I4719" t="s">
        <v>2774</v>
      </c>
      <c r="J4719">
        <v>210140</v>
      </c>
      <c r="K4719" t="s">
        <v>2245</v>
      </c>
      <c r="L4719">
        <v>159661.22</v>
      </c>
      <c r="M4719">
        <v>605131.41</v>
      </c>
      <c r="N4719">
        <v>535123.23</v>
      </c>
      <c r="O4719">
        <v>229669.4</v>
      </c>
      <c r="P4719" t="s">
        <v>607</v>
      </c>
      <c r="Q4719">
        <v>229669.4</v>
      </c>
      <c r="R4719">
        <v>605131.41</v>
      </c>
      <c r="S4719">
        <v>535123.23</v>
      </c>
      <c r="T4719" t="s">
        <v>1154</v>
      </c>
      <c r="U4719" s="221">
        <f t="shared" si="147"/>
        <v>7.000818000000005E-3</v>
      </c>
    </row>
    <row r="4720" spans="1:21" hidden="1">
      <c r="A4720" s="55" t="str">
        <f t="shared" si="146"/>
        <v>Y0EC0</v>
      </c>
      <c r="B4720" s="55">
        <f>VLOOKUP(J4720,'Mapping-CITI'!A:E,5,0)</f>
        <v>0</v>
      </c>
      <c r="D4720" s="42">
        <v>45016</v>
      </c>
      <c r="E4720" s="42">
        <v>45199</v>
      </c>
      <c r="F4720" t="s">
        <v>1953</v>
      </c>
      <c r="G4720" t="s">
        <v>1156</v>
      </c>
      <c r="H4720">
        <v>2250</v>
      </c>
      <c r="I4720" t="s">
        <v>2774</v>
      </c>
      <c r="J4720">
        <v>210149</v>
      </c>
      <c r="K4720" t="s">
        <v>2804</v>
      </c>
      <c r="L4720">
        <v>-166</v>
      </c>
      <c r="M4720">
        <v>0</v>
      </c>
      <c r="N4720">
        <v>0</v>
      </c>
      <c r="O4720">
        <v>-166</v>
      </c>
      <c r="P4720" t="s">
        <v>607</v>
      </c>
      <c r="Q4720">
        <v>-166</v>
      </c>
      <c r="R4720">
        <v>0</v>
      </c>
      <c r="S4720">
        <v>0</v>
      </c>
      <c r="T4720" t="s">
        <v>1154</v>
      </c>
      <c r="U4720" s="221">
        <f t="shared" si="147"/>
        <v>0</v>
      </c>
    </row>
    <row r="4721" spans="1:21" hidden="1">
      <c r="A4721" s="55" t="str">
        <f t="shared" si="146"/>
        <v>Y0EC0</v>
      </c>
      <c r="B4721" s="55">
        <f>VLOOKUP(J4721,'Mapping-CITI'!A:E,5,0)</f>
        <v>0</v>
      </c>
      <c r="D4721" s="42">
        <v>45016</v>
      </c>
      <c r="E4721" s="42">
        <v>45199</v>
      </c>
      <c r="F4721" t="s">
        <v>1953</v>
      </c>
      <c r="G4721" t="s">
        <v>1156</v>
      </c>
      <c r="H4721">
        <v>2250</v>
      </c>
      <c r="I4721" t="s">
        <v>2774</v>
      </c>
      <c r="J4721">
        <v>210150</v>
      </c>
      <c r="K4721" t="s">
        <v>2792</v>
      </c>
      <c r="L4721">
        <v>-19769.580000000002</v>
      </c>
      <c r="M4721">
        <v>0</v>
      </c>
      <c r="N4721">
        <v>0</v>
      </c>
      <c r="O4721">
        <v>-19769.580000000002</v>
      </c>
      <c r="P4721" t="s">
        <v>607</v>
      </c>
      <c r="Q4721">
        <v>-19769.580000000002</v>
      </c>
      <c r="R4721">
        <v>0</v>
      </c>
      <c r="S4721">
        <v>0</v>
      </c>
      <c r="T4721" t="s">
        <v>1154</v>
      </c>
      <c r="U4721" s="221">
        <f t="shared" si="147"/>
        <v>0</v>
      </c>
    </row>
    <row r="4722" spans="1:21" hidden="1">
      <c r="A4722" s="55" t="str">
        <f t="shared" si="146"/>
        <v>Y0EC0</v>
      </c>
      <c r="B4722" s="55">
        <f>VLOOKUP(J4722,'Mapping-CITI'!A:E,5,0)</f>
        <v>0</v>
      </c>
      <c r="D4722" s="42">
        <v>45016</v>
      </c>
      <c r="E4722" s="42">
        <v>45199</v>
      </c>
      <c r="F4722" t="s">
        <v>1953</v>
      </c>
      <c r="G4722" t="s">
        <v>1156</v>
      </c>
      <c r="H4722">
        <v>2250</v>
      </c>
      <c r="I4722" t="s">
        <v>2774</v>
      </c>
      <c r="J4722">
        <v>210210</v>
      </c>
      <c r="K4722" t="s">
        <v>2246</v>
      </c>
      <c r="L4722">
        <v>-3207644.51</v>
      </c>
      <c r="M4722">
        <v>6867315.1699999999</v>
      </c>
      <c r="N4722">
        <v>5272078.32</v>
      </c>
      <c r="O4722">
        <v>-1612407.66</v>
      </c>
      <c r="P4722" t="s">
        <v>607</v>
      </c>
      <c r="Q4722">
        <v>-1612407.66</v>
      </c>
      <c r="R4722">
        <v>6867315.1699999999</v>
      </c>
      <c r="S4722">
        <v>1927755.46</v>
      </c>
      <c r="T4722" t="s">
        <v>1154</v>
      </c>
      <c r="U4722" s="221">
        <f t="shared" si="147"/>
        <v>0.15952368499999997</v>
      </c>
    </row>
    <row r="4723" spans="1:21" hidden="1">
      <c r="A4723" s="55" t="str">
        <f t="shared" si="146"/>
        <v>Y0EC0</v>
      </c>
      <c r="B4723" s="55">
        <f>VLOOKUP(J4723,'Mapping-CITI'!A:E,5,0)</f>
        <v>0</v>
      </c>
      <c r="D4723" s="42">
        <v>45016</v>
      </c>
      <c r="E4723" s="42">
        <v>45199</v>
      </c>
      <c r="F4723" t="s">
        <v>1953</v>
      </c>
      <c r="G4723" t="s">
        <v>1156</v>
      </c>
      <c r="H4723">
        <v>2250</v>
      </c>
      <c r="I4723" t="s">
        <v>2774</v>
      </c>
      <c r="J4723">
        <v>210279</v>
      </c>
      <c r="K4723" t="s">
        <v>2793</v>
      </c>
      <c r="L4723">
        <v>37466.379999999997</v>
      </c>
      <c r="M4723">
        <v>0</v>
      </c>
      <c r="N4723">
        <v>0</v>
      </c>
      <c r="O4723">
        <v>37466.379999999997</v>
      </c>
      <c r="P4723" t="s">
        <v>607</v>
      </c>
      <c r="Q4723">
        <v>37466.379999999997</v>
      </c>
      <c r="R4723">
        <v>0</v>
      </c>
      <c r="S4723">
        <v>0</v>
      </c>
      <c r="T4723" t="s">
        <v>1154</v>
      </c>
      <c r="U4723" s="221">
        <f t="shared" si="147"/>
        <v>0</v>
      </c>
    </row>
    <row r="4724" spans="1:21" hidden="1">
      <c r="A4724" s="55" t="str">
        <f t="shared" si="146"/>
        <v>Y0EC0</v>
      </c>
      <c r="B4724" s="55">
        <f>VLOOKUP(J4724,'Mapping-CITI'!A:E,5,0)</f>
        <v>0</v>
      </c>
      <c r="D4724" s="42">
        <v>45016</v>
      </c>
      <c r="E4724" s="42">
        <v>45199</v>
      </c>
      <c r="F4724" t="s">
        <v>1953</v>
      </c>
      <c r="G4724" t="s">
        <v>1156</v>
      </c>
      <c r="H4724">
        <v>2250</v>
      </c>
      <c r="I4724" t="s">
        <v>2774</v>
      </c>
      <c r="J4724">
        <v>210367</v>
      </c>
      <c r="K4724" t="s">
        <v>2710</v>
      </c>
      <c r="L4724">
        <v>1479672.18</v>
      </c>
      <c r="M4724">
        <v>0</v>
      </c>
      <c r="N4724">
        <v>0</v>
      </c>
      <c r="O4724">
        <v>1479672.18</v>
      </c>
      <c r="P4724" t="s">
        <v>607</v>
      </c>
      <c r="Q4724">
        <v>1479672.18</v>
      </c>
      <c r="R4724">
        <v>0</v>
      </c>
      <c r="S4724">
        <v>0</v>
      </c>
      <c r="T4724" t="s">
        <v>1154</v>
      </c>
      <c r="U4724" s="221">
        <f t="shared" si="147"/>
        <v>0</v>
      </c>
    </row>
    <row r="4725" spans="1:21" hidden="1">
      <c r="A4725" s="55" t="str">
        <f t="shared" si="146"/>
        <v>Y0ECIgnore</v>
      </c>
      <c r="B4725" s="55" t="str">
        <f>VLOOKUP(J4725,'Mapping-CITI'!A:E,5,0)</f>
        <v>Ignore</v>
      </c>
      <c r="D4725" s="42">
        <v>45016</v>
      </c>
      <c r="E4725" s="42">
        <v>45199</v>
      </c>
      <c r="F4725" t="s">
        <v>1953</v>
      </c>
      <c r="G4725" t="s">
        <v>1156</v>
      </c>
      <c r="H4725">
        <v>2250</v>
      </c>
      <c r="I4725" t="s">
        <v>2774</v>
      </c>
      <c r="J4725">
        <v>210623</v>
      </c>
      <c r="K4725" t="s">
        <v>3434</v>
      </c>
      <c r="L4725">
        <v>474.91</v>
      </c>
      <c r="M4725">
        <v>0</v>
      </c>
      <c r="N4725">
        <v>0</v>
      </c>
      <c r="O4725">
        <v>474.91</v>
      </c>
      <c r="P4725" t="s">
        <v>607</v>
      </c>
      <c r="Q4725">
        <v>474.91</v>
      </c>
      <c r="R4725">
        <v>0</v>
      </c>
      <c r="S4725">
        <v>0</v>
      </c>
      <c r="T4725" t="s">
        <v>1154</v>
      </c>
      <c r="U4725" s="221">
        <f t="shared" si="147"/>
        <v>0</v>
      </c>
    </row>
    <row r="4726" spans="1:21" hidden="1">
      <c r="A4726" s="55" t="str">
        <f t="shared" si="146"/>
        <v>Y0EC0</v>
      </c>
      <c r="B4726" s="55">
        <f>VLOOKUP(J4726,'Mapping-CITI'!A:E,5,0)</f>
        <v>0</v>
      </c>
      <c r="D4726" s="42">
        <v>45016</v>
      </c>
      <c r="E4726" s="42">
        <v>45199</v>
      </c>
      <c r="F4726" t="s">
        <v>1953</v>
      </c>
      <c r="G4726" t="s">
        <v>1156</v>
      </c>
      <c r="H4726">
        <v>2250</v>
      </c>
      <c r="I4726" t="s">
        <v>2774</v>
      </c>
      <c r="J4726">
        <v>210667</v>
      </c>
      <c r="K4726" t="s">
        <v>2862</v>
      </c>
      <c r="L4726">
        <v>1771.67</v>
      </c>
      <c r="M4726">
        <v>364.02</v>
      </c>
      <c r="N4726">
        <v>32708</v>
      </c>
      <c r="O4726">
        <v>-30572.31</v>
      </c>
      <c r="P4726" t="s">
        <v>607</v>
      </c>
      <c r="Q4726">
        <v>-30572.31</v>
      </c>
      <c r="R4726">
        <v>364.02</v>
      </c>
      <c r="S4726">
        <v>32708</v>
      </c>
      <c r="T4726" t="s">
        <v>1154</v>
      </c>
      <c r="U4726" s="221">
        <f t="shared" si="147"/>
        <v>-3.2343979999999999E-3</v>
      </c>
    </row>
    <row r="4727" spans="1:21" hidden="1">
      <c r="A4727" s="55" t="str">
        <f t="shared" si="146"/>
        <v>Y0EC0</v>
      </c>
      <c r="B4727" s="55">
        <f>VLOOKUP(J4727,'Mapping-CITI'!A:E,5,0)</f>
        <v>0</v>
      </c>
      <c r="D4727" s="42">
        <v>45016</v>
      </c>
      <c r="E4727" s="42">
        <v>45199</v>
      </c>
      <c r="F4727" t="s">
        <v>1953</v>
      </c>
      <c r="G4727" t="s">
        <v>1156</v>
      </c>
      <c r="H4727">
        <v>2250</v>
      </c>
      <c r="I4727" t="s">
        <v>2774</v>
      </c>
      <c r="J4727">
        <v>210766</v>
      </c>
      <c r="K4727" t="s">
        <v>2748</v>
      </c>
      <c r="L4727">
        <v>-5651014.2199999997</v>
      </c>
      <c r="M4727">
        <v>33636323.359999999</v>
      </c>
      <c r="N4727">
        <v>31439488.77</v>
      </c>
      <c r="O4727">
        <v>-3454179.63</v>
      </c>
      <c r="P4727" t="s">
        <v>607</v>
      </c>
      <c r="Q4727">
        <v>-3454179.63</v>
      </c>
      <c r="R4727">
        <v>33626752.299999997</v>
      </c>
      <c r="S4727">
        <v>0</v>
      </c>
      <c r="T4727" t="s">
        <v>1154</v>
      </c>
      <c r="U4727" s="221">
        <f t="shared" si="147"/>
        <v>0.219683459</v>
      </c>
    </row>
    <row r="4728" spans="1:21" hidden="1">
      <c r="A4728" s="55" t="str">
        <f t="shared" si="146"/>
        <v>Y0ECIgnore</v>
      </c>
      <c r="B4728" s="55" t="str">
        <f>VLOOKUP(J4728,'Mapping-CITI'!A:E,5,0)</f>
        <v>Ignore</v>
      </c>
      <c r="D4728" s="42">
        <v>45016</v>
      </c>
      <c r="E4728" s="42">
        <v>45199</v>
      </c>
      <c r="F4728" t="s">
        <v>1953</v>
      </c>
      <c r="G4728" t="s">
        <v>1156</v>
      </c>
      <c r="H4728">
        <v>2250</v>
      </c>
      <c r="I4728" t="s">
        <v>2774</v>
      </c>
      <c r="J4728">
        <v>210852</v>
      </c>
      <c r="K4728" t="s">
        <v>3435</v>
      </c>
      <c r="L4728">
        <v>-4720</v>
      </c>
      <c r="M4728">
        <v>0</v>
      </c>
      <c r="N4728">
        <v>0</v>
      </c>
      <c r="O4728">
        <v>-4720</v>
      </c>
      <c r="P4728" t="s">
        <v>607</v>
      </c>
      <c r="Q4728">
        <v>-4720</v>
      </c>
      <c r="R4728">
        <v>0</v>
      </c>
      <c r="S4728">
        <v>0</v>
      </c>
      <c r="T4728" t="s">
        <v>1154</v>
      </c>
      <c r="U4728" s="221">
        <f t="shared" si="147"/>
        <v>0</v>
      </c>
    </row>
    <row r="4729" spans="1:21" hidden="1">
      <c r="A4729" s="55" t="str">
        <f t="shared" si="146"/>
        <v>Y0EC0</v>
      </c>
      <c r="B4729" s="55">
        <f>VLOOKUP(J4729,'Mapping-CITI'!A:E,5,0)</f>
        <v>0</v>
      </c>
      <c r="D4729" s="42">
        <v>45016</v>
      </c>
      <c r="E4729" s="42">
        <v>45199</v>
      </c>
      <c r="F4729" t="s">
        <v>1953</v>
      </c>
      <c r="G4729" t="s">
        <v>1156</v>
      </c>
      <c r="H4729">
        <v>2250</v>
      </c>
      <c r="I4729" t="s">
        <v>2774</v>
      </c>
      <c r="J4729">
        <v>211103</v>
      </c>
      <c r="K4729" t="s">
        <v>2249</v>
      </c>
      <c r="L4729">
        <v>-692360.66</v>
      </c>
      <c r="M4729">
        <v>2887891.11</v>
      </c>
      <c r="N4729">
        <v>2652806.87</v>
      </c>
      <c r="O4729">
        <v>-457276.42</v>
      </c>
      <c r="P4729" t="s">
        <v>607</v>
      </c>
      <c r="Q4729">
        <v>-457276.42</v>
      </c>
      <c r="R4729">
        <v>2887891.11</v>
      </c>
      <c r="S4729">
        <v>900.09</v>
      </c>
      <c r="T4729" t="s">
        <v>1154</v>
      </c>
      <c r="U4729" s="221">
        <f t="shared" si="147"/>
        <v>2.3508423999999976E-2</v>
      </c>
    </row>
    <row r="4730" spans="1:21" hidden="1">
      <c r="A4730" s="55" t="str">
        <f t="shared" si="146"/>
        <v>Y0EC0</v>
      </c>
      <c r="B4730" s="55">
        <f>VLOOKUP(J4730,'Mapping-CITI'!A:E,5,0)</f>
        <v>0</v>
      </c>
      <c r="D4730" s="42">
        <v>45016</v>
      </c>
      <c r="E4730" s="42">
        <v>45199</v>
      </c>
      <c r="F4730" t="s">
        <v>1953</v>
      </c>
      <c r="G4730" t="s">
        <v>1156</v>
      </c>
      <c r="H4730">
        <v>2250</v>
      </c>
      <c r="I4730" t="s">
        <v>2774</v>
      </c>
      <c r="J4730">
        <v>211106</v>
      </c>
      <c r="K4730" t="s">
        <v>2250</v>
      </c>
      <c r="L4730">
        <v>-10265.39</v>
      </c>
      <c r="M4730">
        <v>1147616.8700000001</v>
      </c>
      <c r="N4730">
        <v>1297216.03</v>
      </c>
      <c r="O4730">
        <v>-159864.54999999999</v>
      </c>
      <c r="P4730" t="s">
        <v>607</v>
      </c>
      <c r="Q4730">
        <v>-159864.54999999999</v>
      </c>
      <c r="R4730">
        <v>1147616.8700000001</v>
      </c>
      <c r="S4730">
        <v>1297216.03</v>
      </c>
      <c r="T4730" t="s">
        <v>1154</v>
      </c>
      <c r="U4730" s="221">
        <f t="shared" si="147"/>
        <v>-1.4959915999999992E-2</v>
      </c>
    </row>
    <row r="4731" spans="1:21" hidden="1">
      <c r="A4731" s="55" t="str">
        <f t="shared" si="146"/>
        <v>Y0EC0</v>
      </c>
      <c r="B4731" s="55">
        <f>VLOOKUP(J4731,'Mapping-CITI'!A:E,5,0)</f>
        <v>0</v>
      </c>
      <c r="D4731" s="42">
        <v>45016</v>
      </c>
      <c r="E4731" s="42">
        <v>45199</v>
      </c>
      <c r="F4731" t="s">
        <v>1953</v>
      </c>
      <c r="G4731" t="s">
        <v>1156</v>
      </c>
      <c r="H4731">
        <v>2250</v>
      </c>
      <c r="I4731" t="s">
        <v>2774</v>
      </c>
      <c r="J4731">
        <v>211121</v>
      </c>
      <c r="K4731" t="s">
        <v>2252</v>
      </c>
      <c r="L4731">
        <v>-116761.98</v>
      </c>
      <c r="M4731">
        <v>9597501</v>
      </c>
      <c r="N4731">
        <v>9913722</v>
      </c>
      <c r="O4731">
        <v>-432982.98</v>
      </c>
      <c r="P4731" t="s">
        <v>607</v>
      </c>
      <c r="Q4731">
        <v>-432982.98</v>
      </c>
      <c r="R4731">
        <v>9595645</v>
      </c>
      <c r="S4731">
        <v>0</v>
      </c>
      <c r="T4731" t="s">
        <v>1154</v>
      </c>
      <c r="U4731" s="221">
        <f t="shared" si="147"/>
        <v>-3.16221E-2</v>
      </c>
    </row>
    <row r="4732" spans="1:21" hidden="1">
      <c r="A4732" s="55" t="str">
        <f t="shared" si="146"/>
        <v>Y0EC0</v>
      </c>
      <c r="B4732" s="55">
        <f>VLOOKUP(J4732,'Mapping-CITI'!A:E,5,0)</f>
        <v>0</v>
      </c>
      <c r="D4732" s="42">
        <v>45016</v>
      </c>
      <c r="E4732" s="42">
        <v>45199</v>
      </c>
      <c r="F4732" t="s">
        <v>1953</v>
      </c>
      <c r="G4732" t="s">
        <v>1156</v>
      </c>
      <c r="H4732">
        <v>2220</v>
      </c>
      <c r="I4732" t="s">
        <v>2775</v>
      </c>
      <c r="J4732">
        <v>211126</v>
      </c>
      <c r="K4732" t="s">
        <v>2254</v>
      </c>
      <c r="L4732">
        <v>-273365.14</v>
      </c>
      <c r="M4732">
        <v>0</v>
      </c>
      <c r="N4732">
        <v>0</v>
      </c>
      <c r="O4732">
        <v>-273365.14</v>
      </c>
      <c r="P4732" t="s">
        <v>607</v>
      </c>
      <c r="Q4732">
        <v>-273365.14</v>
      </c>
      <c r="R4732">
        <v>0</v>
      </c>
      <c r="S4732">
        <v>0</v>
      </c>
      <c r="T4732" t="s">
        <v>1154</v>
      </c>
      <c r="U4732" s="221">
        <f t="shared" si="147"/>
        <v>0</v>
      </c>
    </row>
    <row r="4733" spans="1:21" hidden="1">
      <c r="A4733" s="55" t="str">
        <f t="shared" si="146"/>
        <v>Y0ECIgnore</v>
      </c>
      <c r="B4733" s="55" t="str">
        <f>VLOOKUP(J4733,'Mapping-CITI'!A:E,5,0)</f>
        <v>Ignore</v>
      </c>
      <c r="D4733" s="42">
        <v>45016</v>
      </c>
      <c r="E4733" s="42">
        <v>45199</v>
      </c>
      <c r="F4733" t="s">
        <v>1953</v>
      </c>
      <c r="G4733" t="s">
        <v>1156</v>
      </c>
      <c r="H4733">
        <v>2250</v>
      </c>
      <c r="I4733" t="s">
        <v>2774</v>
      </c>
      <c r="J4733">
        <v>211140</v>
      </c>
      <c r="K4733" t="s">
        <v>3389</v>
      </c>
      <c r="L4733">
        <v>-55616.56</v>
      </c>
      <c r="M4733">
        <v>55616.56</v>
      </c>
      <c r="N4733">
        <v>0</v>
      </c>
      <c r="O4733">
        <v>0</v>
      </c>
      <c r="P4733" t="s">
        <v>607</v>
      </c>
      <c r="Q4733">
        <v>0</v>
      </c>
      <c r="R4733">
        <v>55616.56</v>
      </c>
      <c r="S4733">
        <v>0</v>
      </c>
      <c r="T4733" t="s">
        <v>1154</v>
      </c>
      <c r="U4733" s="221">
        <f t="shared" si="147"/>
        <v>5.5616559999999999E-3</v>
      </c>
    </row>
    <row r="4734" spans="1:21" hidden="1">
      <c r="A4734" s="55" t="str">
        <f t="shared" si="146"/>
        <v>Y0EC0</v>
      </c>
      <c r="B4734" s="55">
        <f>VLOOKUP(J4734,'Mapping-CITI'!A:E,5,0)</f>
        <v>0</v>
      </c>
      <c r="D4734" s="42">
        <v>45016</v>
      </c>
      <c r="E4734" s="42">
        <v>45199</v>
      </c>
      <c r="F4734" t="s">
        <v>1953</v>
      </c>
      <c r="G4734" t="s">
        <v>1156</v>
      </c>
      <c r="H4734">
        <v>2250</v>
      </c>
      <c r="I4734" t="s">
        <v>2774</v>
      </c>
      <c r="J4734">
        <v>211146</v>
      </c>
      <c r="K4734" t="s">
        <v>2749</v>
      </c>
      <c r="L4734">
        <v>-179883</v>
      </c>
      <c r="M4734">
        <v>401619</v>
      </c>
      <c r="N4734">
        <v>402112</v>
      </c>
      <c r="O4734">
        <v>-180376</v>
      </c>
      <c r="P4734" t="s">
        <v>607</v>
      </c>
      <c r="Q4734">
        <v>-180376</v>
      </c>
      <c r="R4734">
        <v>401619</v>
      </c>
      <c r="S4734">
        <v>402112</v>
      </c>
      <c r="T4734" t="s">
        <v>1154</v>
      </c>
      <c r="U4734" s="221">
        <f t="shared" si="147"/>
        <v>-4.9299999999999999E-5</v>
      </c>
    </row>
    <row r="4735" spans="1:21" hidden="1">
      <c r="A4735" s="55" t="str">
        <f t="shared" si="146"/>
        <v>Y0EC0</v>
      </c>
      <c r="B4735" s="55">
        <f>VLOOKUP(J4735,'Mapping-CITI'!A:E,5,0)</f>
        <v>0</v>
      </c>
      <c r="D4735" s="42">
        <v>45016</v>
      </c>
      <c r="E4735" s="42">
        <v>45199</v>
      </c>
      <c r="F4735" t="s">
        <v>1953</v>
      </c>
      <c r="G4735" t="s">
        <v>1156</v>
      </c>
      <c r="H4735">
        <v>2250</v>
      </c>
      <c r="I4735" t="s">
        <v>2774</v>
      </c>
      <c r="J4735">
        <v>211172</v>
      </c>
      <c r="K4735" t="s">
        <v>2262</v>
      </c>
      <c r="L4735">
        <v>-2461057.89</v>
      </c>
      <c r="M4735">
        <v>15799895.210000001</v>
      </c>
      <c r="N4735">
        <v>16135323.02</v>
      </c>
      <c r="O4735">
        <v>-2796485.7</v>
      </c>
      <c r="P4735" t="s">
        <v>607</v>
      </c>
      <c r="Q4735">
        <v>-2796485.7</v>
      </c>
      <c r="R4735">
        <v>15799895.210000001</v>
      </c>
      <c r="S4735">
        <v>11187389.460000001</v>
      </c>
      <c r="T4735" t="s">
        <v>1154</v>
      </c>
      <c r="U4735" s="221">
        <f t="shared" si="147"/>
        <v>-3.3542780999999869E-2</v>
      </c>
    </row>
    <row r="4736" spans="1:21" hidden="1">
      <c r="A4736" s="55" t="str">
        <f t="shared" si="146"/>
        <v>Y0ECIgnore</v>
      </c>
      <c r="B4736" s="55" t="str">
        <f>VLOOKUP(J4736,'Mapping-CITI'!A:E,5,0)</f>
        <v>Ignore</v>
      </c>
      <c r="D4736" s="42">
        <v>45016</v>
      </c>
      <c r="E4736" s="42">
        <v>45199</v>
      </c>
      <c r="F4736" t="s">
        <v>1953</v>
      </c>
      <c r="G4736" t="s">
        <v>1156</v>
      </c>
      <c r="H4736">
        <v>2250</v>
      </c>
      <c r="I4736" t="s">
        <v>2774</v>
      </c>
      <c r="J4736">
        <v>211211</v>
      </c>
      <c r="K4736" t="s">
        <v>3390</v>
      </c>
      <c r="L4736">
        <v>-54.77</v>
      </c>
      <c r="M4736">
        <v>0</v>
      </c>
      <c r="N4736">
        <v>0</v>
      </c>
      <c r="O4736">
        <v>-54.77</v>
      </c>
      <c r="P4736" t="s">
        <v>607</v>
      </c>
      <c r="Q4736">
        <v>-54.77</v>
      </c>
      <c r="R4736">
        <v>0</v>
      </c>
      <c r="S4736">
        <v>0</v>
      </c>
      <c r="T4736" t="s">
        <v>1154</v>
      </c>
      <c r="U4736" s="221">
        <f t="shared" si="147"/>
        <v>0</v>
      </c>
    </row>
    <row r="4737" spans="1:21" hidden="1">
      <c r="A4737" s="55" t="str">
        <f t="shared" si="146"/>
        <v>Y0EC0</v>
      </c>
      <c r="B4737" s="55">
        <f>VLOOKUP(J4737,'Mapping-CITI'!A:E,5,0)</f>
        <v>0</v>
      </c>
      <c r="D4737" s="42">
        <v>45016</v>
      </c>
      <c r="E4737" s="42">
        <v>45199</v>
      </c>
      <c r="F4737" t="s">
        <v>1953</v>
      </c>
      <c r="G4737" t="s">
        <v>1156</v>
      </c>
      <c r="H4737">
        <v>2250</v>
      </c>
      <c r="I4737" t="s">
        <v>2774</v>
      </c>
      <c r="J4737">
        <v>211632</v>
      </c>
      <c r="K4737" t="s">
        <v>2543</v>
      </c>
      <c r="L4737">
        <v>66036.11</v>
      </c>
      <c r="M4737">
        <v>131804.31</v>
      </c>
      <c r="N4737">
        <v>211275.01</v>
      </c>
      <c r="O4737">
        <v>-13434.59</v>
      </c>
      <c r="P4737" t="s">
        <v>607</v>
      </c>
      <c r="Q4737">
        <v>-13434.59</v>
      </c>
      <c r="R4737">
        <v>131804.31</v>
      </c>
      <c r="S4737">
        <v>211275.01</v>
      </c>
      <c r="T4737" t="s">
        <v>1154</v>
      </c>
      <c r="U4737" s="221">
        <f t="shared" si="147"/>
        <v>-7.9470700000000005E-3</v>
      </c>
    </row>
    <row r="4738" spans="1:21" hidden="1">
      <c r="A4738" s="55" t="str">
        <f t="shared" si="146"/>
        <v>Y0EC0</v>
      </c>
      <c r="B4738" s="55">
        <f>VLOOKUP(J4738,'Mapping-CITI'!A:E,5,0)</f>
        <v>0</v>
      </c>
      <c r="D4738" s="42">
        <v>45016</v>
      </c>
      <c r="E4738" s="42">
        <v>45199</v>
      </c>
      <c r="F4738" t="s">
        <v>1953</v>
      </c>
      <c r="G4738" t="s">
        <v>1156</v>
      </c>
      <c r="H4738">
        <v>2250</v>
      </c>
      <c r="I4738" t="s">
        <v>2774</v>
      </c>
      <c r="J4738">
        <v>211710</v>
      </c>
      <c r="K4738" t="s">
        <v>2669</v>
      </c>
      <c r="L4738">
        <v>-71646.33</v>
      </c>
      <c r="M4738">
        <v>71646.33</v>
      </c>
      <c r="N4738">
        <v>0</v>
      </c>
      <c r="O4738">
        <v>0</v>
      </c>
      <c r="P4738" t="s">
        <v>607</v>
      </c>
      <c r="Q4738">
        <v>0</v>
      </c>
      <c r="R4738">
        <v>71646.33</v>
      </c>
      <c r="S4738">
        <v>0</v>
      </c>
      <c r="T4738" t="s">
        <v>1154</v>
      </c>
      <c r="U4738" s="221">
        <f t="shared" si="147"/>
        <v>7.1646330000000001E-3</v>
      </c>
    </row>
    <row r="4739" spans="1:21" hidden="1">
      <c r="A4739" s="55" t="str">
        <f t="shared" ref="A4739:A4802" si="148">F4739&amp;B4739</f>
        <v>Y0EC0</v>
      </c>
      <c r="B4739" s="55">
        <f>VLOOKUP(J4739,'Mapping-CITI'!A:E,5,0)</f>
        <v>0</v>
      </c>
      <c r="D4739" s="42">
        <v>45016</v>
      </c>
      <c r="E4739" s="42">
        <v>45199</v>
      </c>
      <c r="F4739" t="s">
        <v>1953</v>
      </c>
      <c r="G4739" t="s">
        <v>1156</v>
      </c>
      <c r="H4739">
        <v>2250</v>
      </c>
      <c r="I4739" t="s">
        <v>2774</v>
      </c>
      <c r="J4739">
        <v>211748</v>
      </c>
      <c r="K4739" t="s">
        <v>2805</v>
      </c>
      <c r="L4739">
        <v>-166</v>
      </c>
      <c r="M4739">
        <v>0</v>
      </c>
      <c r="N4739">
        <v>0</v>
      </c>
      <c r="O4739">
        <v>-166</v>
      </c>
      <c r="P4739" t="s">
        <v>607</v>
      </c>
      <c r="Q4739">
        <v>-166</v>
      </c>
      <c r="R4739">
        <v>0</v>
      </c>
      <c r="S4739">
        <v>0</v>
      </c>
      <c r="T4739" t="s">
        <v>1154</v>
      </c>
      <c r="U4739" s="221">
        <f t="shared" ref="U4739:U4802" si="149">(M4739-N4739)/10^7</f>
        <v>0</v>
      </c>
    </row>
    <row r="4740" spans="1:21" hidden="1">
      <c r="A4740" s="55" t="str">
        <f t="shared" si="148"/>
        <v>Y0EC0</v>
      </c>
      <c r="B4740" s="55">
        <f>VLOOKUP(J4740,'Mapping-CITI'!A:E,5,0)</f>
        <v>0</v>
      </c>
      <c r="D4740" s="42">
        <v>45016</v>
      </c>
      <c r="E4740" s="42">
        <v>45199</v>
      </c>
      <c r="F4740" t="s">
        <v>1953</v>
      </c>
      <c r="G4740" t="s">
        <v>1156</v>
      </c>
      <c r="H4740">
        <v>2220</v>
      </c>
      <c r="I4740" t="s">
        <v>2775</v>
      </c>
      <c r="J4740">
        <v>260112</v>
      </c>
      <c r="K4740" t="s">
        <v>2619</v>
      </c>
      <c r="L4740">
        <v>0</v>
      </c>
      <c r="M4740">
        <v>2550287182053.5801</v>
      </c>
      <c r="N4740">
        <v>2550287182053.5801</v>
      </c>
      <c r="O4740">
        <v>0</v>
      </c>
      <c r="P4740" t="s">
        <v>607</v>
      </c>
      <c r="Q4740">
        <v>0</v>
      </c>
      <c r="R4740">
        <v>0</v>
      </c>
      <c r="S4740">
        <v>0</v>
      </c>
      <c r="T4740" t="s">
        <v>1154</v>
      </c>
      <c r="U4740" s="221">
        <f t="shared" si="149"/>
        <v>0</v>
      </c>
    </row>
    <row r="4741" spans="1:21" hidden="1">
      <c r="A4741" s="55" t="str">
        <f t="shared" si="148"/>
        <v>Y0EC0</v>
      </c>
      <c r="B4741" s="55">
        <f>VLOOKUP(J4741,'Mapping-CITI'!A:E,5,0)</f>
        <v>0</v>
      </c>
      <c r="D4741" s="42">
        <v>45016</v>
      </c>
      <c r="E4741" s="42">
        <v>45199</v>
      </c>
      <c r="F4741" t="s">
        <v>1953</v>
      </c>
      <c r="G4741" t="s">
        <v>1156</v>
      </c>
      <c r="H4741">
        <v>2220</v>
      </c>
      <c r="I4741" t="s">
        <v>2775</v>
      </c>
      <c r="J4741">
        <v>260118</v>
      </c>
      <c r="K4741" t="s">
        <v>2275</v>
      </c>
      <c r="L4741">
        <v>0</v>
      </c>
      <c r="M4741">
        <v>1254488801894.1201</v>
      </c>
      <c r="N4741">
        <v>1254488801894.1201</v>
      </c>
      <c r="O4741">
        <v>0</v>
      </c>
      <c r="P4741" t="s">
        <v>607</v>
      </c>
      <c r="Q4741">
        <v>0</v>
      </c>
      <c r="R4741">
        <v>0</v>
      </c>
      <c r="S4741">
        <v>0</v>
      </c>
      <c r="T4741" t="s">
        <v>1154</v>
      </c>
      <c r="U4741" s="221">
        <f t="shared" si="149"/>
        <v>0</v>
      </c>
    </row>
    <row r="4742" spans="1:21" hidden="1">
      <c r="A4742" s="55" t="str">
        <f t="shared" si="148"/>
        <v>Y0EC0</v>
      </c>
      <c r="B4742" s="55">
        <f>VLOOKUP(J4742,'Mapping-CITI'!A:E,5,0)</f>
        <v>0</v>
      </c>
      <c r="D4742" s="42">
        <v>45016</v>
      </c>
      <c r="E4742" s="42">
        <v>45199</v>
      </c>
      <c r="F4742" t="s">
        <v>1953</v>
      </c>
      <c r="G4742" t="s">
        <v>1156</v>
      </c>
      <c r="H4742">
        <v>2220</v>
      </c>
      <c r="I4742" t="s">
        <v>2775</v>
      </c>
      <c r="J4742">
        <v>260119</v>
      </c>
      <c r="K4742" t="s">
        <v>2559</v>
      </c>
      <c r="L4742">
        <v>0</v>
      </c>
      <c r="M4742">
        <v>13193056670.309999</v>
      </c>
      <c r="N4742">
        <v>13193056670.309999</v>
      </c>
      <c r="O4742">
        <v>0</v>
      </c>
      <c r="P4742" t="s">
        <v>607</v>
      </c>
      <c r="Q4742">
        <v>0</v>
      </c>
      <c r="R4742">
        <v>0</v>
      </c>
      <c r="S4742">
        <v>0</v>
      </c>
      <c r="T4742" t="s">
        <v>1154</v>
      </c>
      <c r="U4742" s="221">
        <f t="shared" si="149"/>
        <v>0</v>
      </c>
    </row>
    <row r="4743" spans="1:21" hidden="1">
      <c r="A4743" s="55" t="str">
        <f t="shared" si="148"/>
        <v>Y0EC0</v>
      </c>
      <c r="B4743" s="55">
        <f>VLOOKUP(J4743,'Mapping-CITI'!A:E,5,0)</f>
        <v>0</v>
      </c>
      <c r="D4743" s="42">
        <v>45016</v>
      </c>
      <c r="E4743" s="42">
        <v>45199</v>
      </c>
      <c r="F4743" t="s">
        <v>1953</v>
      </c>
      <c r="G4743" t="s">
        <v>1156</v>
      </c>
      <c r="H4743">
        <v>2220</v>
      </c>
      <c r="I4743" t="s">
        <v>2775</v>
      </c>
      <c r="J4743">
        <v>260120</v>
      </c>
      <c r="K4743" t="s">
        <v>2276</v>
      </c>
      <c r="L4743">
        <v>0</v>
      </c>
      <c r="M4743">
        <v>3498692748</v>
      </c>
      <c r="N4743">
        <v>3498692748</v>
      </c>
      <c r="O4743">
        <v>0</v>
      </c>
      <c r="P4743" t="s">
        <v>607</v>
      </c>
      <c r="Q4743">
        <v>0</v>
      </c>
      <c r="R4743">
        <v>0</v>
      </c>
      <c r="S4743">
        <v>0</v>
      </c>
      <c r="T4743" t="s">
        <v>1154</v>
      </c>
      <c r="U4743" s="221">
        <f t="shared" si="149"/>
        <v>0</v>
      </c>
    </row>
    <row r="4744" spans="1:21" hidden="1">
      <c r="A4744" s="55" t="str">
        <f t="shared" si="148"/>
        <v>Y0EC0</v>
      </c>
      <c r="B4744" s="55">
        <f>VLOOKUP(J4744,'Mapping-CITI'!A:E,5,0)</f>
        <v>0</v>
      </c>
      <c r="D4744" s="42">
        <v>45016</v>
      </c>
      <c r="E4744" s="42">
        <v>45199</v>
      </c>
      <c r="F4744" t="s">
        <v>1953</v>
      </c>
      <c r="G4744" t="s">
        <v>1156</v>
      </c>
      <c r="H4744">
        <v>2220</v>
      </c>
      <c r="I4744" t="s">
        <v>2775</v>
      </c>
      <c r="J4744">
        <v>260123</v>
      </c>
      <c r="K4744" t="s">
        <v>2278</v>
      </c>
      <c r="L4744">
        <v>0</v>
      </c>
      <c r="M4744">
        <v>399850800</v>
      </c>
      <c r="N4744">
        <v>399850800</v>
      </c>
      <c r="O4744">
        <v>0</v>
      </c>
      <c r="P4744" t="s">
        <v>607</v>
      </c>
      <c r="Q4744">
        <v>0</v>
      </c>
      <c r="R4744">
        <v>0</v>
      </c>
      <c r="S4744">
        <v>0</v>
      </c>
      <c r="T4744" t="s">
        <v>1154</v>
      </c>
      <c r="U4744" s="221">
        <f t="shared" si="149"/>
        <v>0</v>
      </c>
    </row>
    <row r="4745" spans="1:21" hidden="1">
      <c r="A4745" s="55" t="str">
        <f t="shared" si="148"/>
        <v>Y0EC0</v>
      </c>
      <c r="B4745" s="55">
        <f>VLOOKUP(J4745,'Mapping-CITI'!A:E,5,0)</f>
        <v>0</v>
      </c>
      <c r="D4745" s="42">
        <v>45016</v>
      </c>
      <c r="E4745" s="42">
        <v>45199</v>
      </c>
      <c r="F4745" t="s">
        <v>1953</v>
      </c>
      <c r="G4745" t="s">
        <v>1156</v>
      </c>
      <c r="H4745">
        <v>2240</v>
      </c>
      <c r="I4745" t="s">
        <v>2795</v>
      </c>
      <c r="J4745">
        <v>260202</v>
      </c>
      <c r="K4745" t="s">
        <v>2281</v>
      </c>
      <c r="L4745">
        <v>0</v>
      </c>
      <c r="M4745">
        <v>644959760812.84998</v>
      </c>
      <c r="N4745">
        <v>644959760812.84998</v>
      </c>
      <c r="O4745">
        <v>0</v>
      </c>
      <c r="P4745" t="s">
        <v>607</v>
      </c>
      <c r="Q4745">
        <v>0</v>
      </c>
      <c r="R4745">
        <v>0</v>
      </c>
      <c r="S4745">
        <v>0</v>
      </c>
      <c r="T4745" t="s">
        <v>1154</v>
      </c>
      <c r="U4745" s="221">
        <f t="shared" si="149"/>
        <v>0</v>
      </c>
    </row>
    <row r="4746" spans="1:21" hidden="1">
      <c r="A4746" s="55" t="str">
        <f t="shared" si="148"/>
        <v>Y0EC0</v>
      </c>
      <c r="B4746" s="55">
        <f>VLOOKUP(J4746,'Mapping-CITI'!A:E,5,0)</f>
        <v>0</v>
      </c>
      <c r="D4746" s="42">
        <v>45016</v>
      </c>
      <c r="E4746" s="42">
        <v>45199</v>
      </c>
      <c r="F4746" t="s">
        <v>1953</v>
      </c>
      <c r="G4746" t="s">
        <v>1156</v>
      </c>
      <c r="H4746">
        <v>2240</v>
      </c>
      <c r="I4746" t="s">
        <v>2795</v>
      </c>
      <c r="J4746">
        <v>260221</v>
      </c>
      <c r="K4746" t="s">
        <v>2282</v>
      </c>
      <c r="L4746">
        <v>-1.34</v>
      </c>
      <c r="M4746">
        <v>2249887583.1500001</v>
      </c>
      <c r="N4746">
        <v>2249887583.8699999</v>
      </c>
      <c r="O4746">
        <v>-2.06</v>
      </c>
      <c r="P4746" t="s">
        <v>607</v>
      </c>
      <c r="Q4746">
        <v>-2.06</v>
      </c>
      <c r="R4746">
        <v>2247142091.8299999</v>
      </c>
      <c r="S4746">
        <v>100998.1</v>
      </c>
      <c r="T4746" t="s">
        <v>1154</v>
      </c>
      <c r="U4746" s="221">
        <f t="shared" si="149"/>
        <v>-7.1999979019165033E-8</v>
      </c>
    </row>
    <row r="4747" spans="1:21" hidden="1">
      <c r="A4747" s="55" t="str">
        <f t="shared" si="148"/>
        <v>Y0EC0</v>
      </c>
      <c r="B4747" s="55">
        <f>VLOOKUP(J4747,'Mapping-CITI'!A:E,5,0)</f>
        <v>0</v>
      </c>
      <c r="D4747" s="42">
        <v>45016</v>
      </c>
      <c r="E4747" s="42">
        <v>45199</v>
      </c>
      <c r="F4747" t="s">
        <v>1953</v>
      </c>
      <c r="G4747" t="s">
        <v>1156</v>
      </c>
      <c r="H4747">
        <v>2240</v>
      </c>
      <c r="I4747" t="s">
        <v>2795</v>
      </c>
      <c r="J4747">
        <v>260222</v>
      </c>
      <c r="K4747" t="s">
        <v>2283</v>
      </c>
      <c r="L4747">
        <v>37.01</v>
      </c>
      <c r="M4747">
        <v>642518541504.92004</v>
      </c>
      <c r="N4747">
        <v>642518541504.92004</v>
      </c>
      <c r="O4747">
        <v>37.01</v>
      </c>
      <c r="P4747" t="s">
        <v>607</v>
      </c>
      <c r="Q4747">
        <v>37.01</v>
      </c>
      <c r="R4747">
        <v>631042698611.15002</v>
      </c>
      <c r="S4747">
        <v>0</v>
      </c>
      <c r="T4747" t="s">
        <v>1154</v>
      </c>
      <c r="U4747" s="221">
        <f t="shared" si="149"/>
        <v>0</v>
      </c>
    </row>
    <row r="4748" spans="1:21" hidden="1">
      <c r="A4748" s="55" t="str">
        <f t="shared" si="148"/>
        <v>Y0EC0</v>
      </c>
      <c r="B4748" s="55">
        <f>VLOOKUP(J4748,'Mapping-CITI'!A:E,5,0)</f>
        <v>0</v>
      </c>
      <c r="D4748" s="42">
        <v>45016</v>
      </c>
      <c r="E4748" s="42">
        <v>45199</v>
      </c>
      <c r="F4748" t="s">
        <v>1953</v>
      </c>
      <c r="G4748" t="s">
        <v>1156</v>
      </c>
      <c r="H4748">
        <v>2140</v>
      </c>
      <c r="I4748" t="s">
        <v>2806</v>
      </c>
      <c r="J4748">
        <v>260802</v>
      </c>
      <c r="K4748" t="s">
        <v>2284</v>
      </c>
      <c r="L4748">
        <v>-15973.89</v>
      </c>
      <c r="M4748">
        <v>2821839.14</v>
      </c>
      <c r="N4748">
        <v>2808893.02</v>
      </c>
      <c r="O4748">
        <v>-3027.77</v>
      </c>
      <c r="P4748" t="s">
        <v>607</v>
      </c>
      <c r="Q4748">
        <v>-3027.77</v>
      </c>
      <c r="R4748">
        <v>686235.19</v>
      </c>
      <c r="S4748">
        <v>2821441.51</v>
      </c>
      <c r="T4748" t="s">
        <v>1154</v>
      </c>
      <c r="U4748" s="221">
        <f t="shared" si="149"/>
        <v>1.2946120000000112E-3</v>
      </c>
    </row>
    <row r="4749" spans="1:21" hidden="1">
      <c r="A4749" s="55" t="str">
        <f t="shared" si="148"/>
        <v>Y0ECIgnore</v>
      </c>
      <c r="B4749" s="55" t="str">
        <f>VLOOKUP(J4749,'Mapping-CITI'!A:E,5,0)</f>
        <v>Ignore</v>
      </c>
      <c r="D4749" s="42">
        <v>45016</v>
      </c>
      <c r="E4749" s="42">
        <v>45199</v>
      </c>
      <c r="F4749" t="s">
        <v>1953</v>
      </c>
      <c r="G4749" t="s">
        <v>1156</v>
      </c>
      <c r="H4749">
        <v>2140</v>
      </c>
      <c r="I4749" t="s">
        <v>2806</v>
      </c>
      <c r="J4749">
        <v>260811</v>
      </c>
      <c r="K4749" t="s">
        <v>3394</v>
      </c>
      <c r="L4749">
        <v>-10626.66</v>
      </c>
      <c r="M4749">
        <v>0</v>
      </c>
      <c r="N4749">
        <v>0</v>
      </c>
      <c r="O4749">
        <v>-10626.66</v>
      </c>
      <c r="P4749" t="s">
        <v>607</v>
      </c>
      <c r="Q4749">
        <v>-10626.66</v>
      </c>
      <c r="R4749">
        <v>0</v>
      </c>
      <c r="S4749">
        <v>0</v>
      </c>
      <c r="T4749" t="s">
        <v>1154</v>
      </c>
      <c r="U4749" s="221">
        <f t="shared" si="149"/>
        <v>0</v>
      </c>
    </row>
    <row r="4750" spans="1:21" hidden="1">
      <c r="A4750" s="55" t="str">
        <f t="shared" si="148"/>
        <v>Y0EC0</v>
      </c>
      <c r="B4750" s="55">
        <f>VLOOKUP(J4750,'Mapping-CITI'!A:E,5,0)</f>
        <v>0</v>
      </c>
      <c r="D4750" s="42">
        <v>45016</v>
      </c>
      <c r="E4750" s="42">
        <v>45199</v>
      </c>
      <c r="F4750" t="s">
        <v>1953</v>
      </c>
      <c r="G4750" t="s">
        <v>1156</v>
      </c>
      <c r="H4750">
        <v>2250</v>
      </c>
      <c r="I4750" t="s">
        <v>2774</v>
      </c>
      <c r="J4750">
        <v>260836</v>
      </c>
      <c r="K4750" t="s">
        <v>2705</v>
      </c>
      <c r="L4750">
        <v>-95187.82</v>
      </c>
      <c r="M4750">
        <v>1232781.76</v>
      </c>
      <c r="N4750">
        <v>1233063.8</v>
      </c>
      <c r="O4750">
        <v>-95469.86</v>
      </c>
      <c r="P4750" t="s">
        <v>607</v>
      </c>
      <c r="Q4750">
        <v>-95469.86</v>
      </c>
      <c r="R4750">
        <v>1232432.8400000001</v>
      </c>
      <c r="S4750">
        <v>604111.6</v>
      </c>
      <c r="T4750" t="s">
        <v>1154</v>
      </c>
      <c r="U4750" s="221">
        <f t="shared" si="149"/>
        <v>-2.8204000000003727E-5</v>
      </c>
    </row>
    <row r="4751" spans="1:21" hidden="1">
      <c r="A4751" s="55" t="str">
        <f t="shared" si="148"/>
        <v>Y0EC0</v>
      </c>
      <c r="B4751" s="55">
        <f>VLOOKUP(J4751,'Mapping-CITI'!A:E,5,0)</f>
        <v>0</v>
      </c>
      <c r="D4751" s="42">
        <v>45016</v>
      </c>
      <c r="E4751" s="42">
        <v>45199</v>
      </c>
      <c r="F4751" t="s">
        <v>1953</v>
      </c>
      <c r="G4751" t="s">
        <v>1156</v>
      </c>
      <c r="H4751">
        <v>2250</v>
      </c>
      <c r="I4751" t="s">
        <v>2774</v>
      </c>
      <c r="J4751">
        <v>260837</v>
      </c>
      <c r="K4751" t="s">
        <v>2706</v>
      </c>
      <c r="L4751">
        <v>-95187.82</v>
      </c>
      <c r="M4751">
        <v>1232781.76</v>
      </c>
      <c r="N4751">
        <v>1233063.8</v>
      </c>
      <c r="O4751">
        <v>-95469.86</v>
      </c>
      <c r="P4751" t="s">
        <v>607</v>
      </c>
      <c r="Q4751">
        <v>-95469.86</v>
      </c>
      <c r="R4751">
        <v>1232432.8400000001</v>
      </c>
      <c r="S4751">
        <v>604111.6</v>
      </c>
      <c r="T4751" t="s">
        <v>1154</v>
      </c>
      <c r="U4751" s="221">
        <f t="shared" si="149"/>
        <v>-2.8204000000003727E-5</v>
      </c>
    </row>
    <row r="4752" spans="1:21" hidden="1">
      <c r="A4752" s="55" t="str">
        <f t="shared" si="148"/>
        <v>Y0EC0</v>
      </c>
      <c r="B4752" s="55">
        <f>VLOOKUP(J4752,'Mapping-CITI'!A:E,5,0)</f>
        <v>0</v>
      </c>
      <c r="D4752" s="42">
        <v>45016</v>
      </c>
      <c r="E4752" s="42">
        <v>45199</v>
      </c>
      <c r="F4752" t="s">
        <v>1953</v>
      </c>
      <c r="G4752" t="s">
        <v>1156</v>
      </c>
      <c r="H4752">
        <v>2220</v>
      </c>
      <c r="I4752" t="s">
        <v>2775</v>
      </c>
      <c r="J4752">
        <v>260902</v>
      </c>
      <c r="K4752" t="s">
        <v>2287</v>
      </c>
      <c r="L4752">
        <v>115715</v>
      </c>
      <c r="M4752">
        <v>0</v>
      </c>
      <c r="N4752">
        <v>0</v>
      </c>
      <c r="O4752">
        <v>115715</v>
      </c>
      <c r="P4752" t="s">
        <v>607</v>
      </c>
      <c r="Q4752">
        <v>115715</v>
      </c>
      <c r="R4752">
        <v>0</v>
      </c>
      <c r="S4752">
        <v>0</v>
      </c>
      <c r="T4752" t="s">
        <v>1154</v>
      </c>
      <c r="U4752" s="221">
        <f t="shared" si="149"/>
        <v>0</v>
      </c>
    </row>
    <row r="4753" spans="1:21" hidden="1">
      <c r="A4753" s="55" t="str">
        <f t="shared" si="148"/>
        <v>Y0ECIgnore</v>
      </c>
      <c r="B4753" s="55" t="str">
        <f>VLOOKUP(J4753,'Mapping-CITI'!A:E,5,0)</f>
        <v>Ignore</v>
      </c>
      <c r="D4753" s="42">
        <v>45016</v>
      </c>
      <c r="E4753" s="42">
        <v>45199</v>
      </c>
      <c r="F4753" t="s">
        <v>1953</v>
      </c>
      <c r="G4753" t="s">
        <v>1156</v>
      </c>
      <c r="H4753">
        <v>2250</v>
      </c>
      <c r="I4753" t="s">
        <v>2774</v>
      </c>
      <c r="J4753">
        <v>260911</v>
      </c>
      <c r="K4753" t="s">
        <v>4267</v>
      </c>
      <c r="L4753">
        <v>0</v>
      </c>
      <c r="M4753">
        <v>409981.57</v>
      </c>
      <c r="N4753">
        <v>409981.57</v>
      </c>
      <c r="O4753">
        <v>0</v>
      </c>
      <c r="P4753" t="s">
        <v>607</v>
      </c>
      <c r="Q4753">
        <v>0</v>
      </c>
      <c r="R4753">
        <v>409981.57</v>
      </c>
      <c r="S4753">
        <v>409981.57</v>
      </c>
      <c r="T4753" t="s">
        <v>1154</v>
      </c>
      <c r="U4753" s="221">
        <f t="shared" si="149"/>
        <v>0</v>
      </c>
    </row>
    <row r="4754" spans="1:21" hidden="1">
      <c r="A4754" s="55" t="str">
        <f t="shared" si="148"/>
        <v>Y0ECIgnore</v>
      </c>
      <c r="B4754" s="55" t="str">
        <f>VLOOKUP(J4754,'Mapping-CITI'!A:E,5,0)</f>
        <v>Ignore</v>
      </c>
      <c r="D4754" s="42">
        <v>45016</v>
      </c>
      <c r="E4754" s="42">
        <v>45199</v>
      </c>
      <c r="F4754" t="s">
        <v>1953</v>
      </c>
      <c r="G4754" t="s">
        <v>1156</v>
      </c>
      <c r="H4754">
        <v>2250</v>
      </c>
      <c r="I4754" t="s">
        <v>2774</v>
      </c>
      <c r="J4754">
        <v>260918</v>
      </c>
      <c r="K4754" t="s">
        <v>3397</v>
      </c>
      <c r="L4754">
        <v>-0.4</v>
      </c>
      <c r="M4754">
        <v>0</v>
      </c>
      <c r="N4754">
        <v>0</v>
      </c>
      <c r="O4754">
        <v>-0.4</v>
      </c>
      <c r="P4754" t="s">
        <v>607</v>
      </c>
      <c r="Q4754">
        <v>-0.4</v>
      </c>
      <c r="R4754">
        <v>0</v>
      </c>
      <c r="S4754">
        <v>0</v>
      </c>
      <c r="T4754" t="s">
        <v>1154</v>
      </c>
      <c r="U4754" s="221">
        <f t="shared" si="149"/>
        <v>0</v>
      </c>
    </row>
    <row r="4755" spans="1:21" hidden="1">
      <c r="A4755" s="55" t="str">
        <f t="shared" si="148"/>
        <v>Y0EC0</v>
      </c>
      <c r="B4755" s="55">
        <f>VLOOKUP(J4755,'Mapping-CITI'!A:E,5,0)</f>
        <v>0</v>
      </c>
      <c r="D4755" s="42">
        <v>45016</v>
      </c>
      <c r="E4755" s="42">
        <v>45199</v>
      </c>
      <c r="F4755" t="s">
        <v>1953</v>
      </c>
      <c r="G4755" t="s">
        <v>1156</v>
      </c>
      <c r="H4755">
        <v>2250</v>
      </c>
      <c r="I4755" t="s">
        <v>2774</v>
      </c>
      <c r="J4755">
        <v>260942</v>
      </c>
      <c r="K4755" t="s">
        <v>2292</v>
      </c>
      <c r="L4755">
        <v>-300</v>
      </c>
      <c r="M4755">
        <v>1650</v>
      </c>
      <c r="N4755">
        <v>1150</v>
      </c>
      <c r="O4755">
        <v>200</v>
      </c>
      <c r="P4755" t="s">
        <v>607</v>
      </c>
      <c r="Q4755">
        <v>200</v>
      </c>
      <c r="R4755">
        <v>1650</v>
      </c>
      <c r="S4755">
        <v>0</v>
      </c>
      <c r="T4755" t="s">
        <v>1154</v>
      </c>
      <c r="U4755" s="221">
        <f t="shared" si="149"/>
        <v>5.0000000000000002E-5</v>
      </c>
    </row>
    <row r="4756" spans="1:21" hidden="1">
      <c r="A4756" s="55" t="str">
        <f t="shared" si="148"/>
        <v>Y0EC0</v>
      </c>
      <c r="B4756" s="55">
        <f>VLOOKUP(J4756,'Mapping-CITI'!A:E,5,0)</f>
        <v>0</v>
      </c>
      <c r="D4756" s="42">
        <v>45016</v>
      </c>
      <c r="E4756" s="42">
        <v>45199</v>
      </c>
      <c r="F4756" t="s">
        <v>1953</v>
      </c>
      <c r="G4756" t="s">
        <v>1156</v>
      </c>
      <c r="H4756">
        <v>2220</v>
      </c>
      <c r="I4756" t="s">
        <v>2775</v>
      </c>
      <c r="J4756">
        <v>261026</v>
      </c>
      <c r="K4756" t="s">
        <v>2549</v>
      </c>
      <c r="L4756">
        <v>0</v>
      </c>
      <c r="M4756">
        <v>4294.18</v>
      </c>
      <c r="N4756">
        <v>4294.18</v>
      </c>
      <c r="O4756">
        <v>0</v>
      </c>
      <c r="P4756" t="s">
        <v>607</v>
      </c>
      <c r="Q4756">
        <v>0</v>
      </c>
      <c r="R4756">
        <v>4294.18</v>
      </c>
      <c r="S4756">
        <v>4294.18</v>
      </c>
      <c r="T4756" t="s">
        <v>1154</v>
      </c>
      <c r="U4756" s="221">
        <f t="shared" si="149"/>
        <v>0</v>
      </c>
    </row>
    <row r="4757" spans="1:21" hidden="1">
      <c r="A4757" s="55" t="str">
        <f t="shared" si="148"/>
        <v>Y0EC0</v>
      </c>
      <c r="B4757" s="55">
        <f>VLOOKUP(J4757,'Mapping-CITI'!A:E,5,0)</f>
        <v>0</v>
      </c>
      <c r="D4757" s="42">
        <v>45016</v>
      </c>
      <c r="E4757" s="42">
        <v>45199</v>
      </c>
      <c r="F4757" t="s">
        <v>1953</v>
      </c>
      <c r="G4757" t="s">
        <v>1156</v>
      </c>
      <c r="H4757">
        <v>2140</v>
      </c>
      <c r="I4757" t="s">
        <v>2806</v>
      </c>
      <c r="J4757">
        <v>261030</v>
      </c>
      <c r="K4757" t="s">
        <v>2856</v>
      </c>
      <c r="L4757">
        <v>-1254.06</v>
      </c>
      <c r="M4757">
        <v>0</v>
      </c>
      <c r="N4757">
        <v>0</v>
      </c>
      <c r="O4757">
        <v>-1254.06</v>
      </c>
      <c r="P4757" t="s">
        <v>607</v>
      </c>
      <c r="Q4757">
        <v>-1254.06</v>
      </c>
      <c r="R4757">
        <v>0</v>
      </c>
      <c r="S4757">
        <v>0</v>
      </c>
      <c r="T4757" t="s">
        <v>1154</v>
      </c>
      <c r="U4757" s="221">
        <f t="shared" si="149"/>
        <v>0</v>
      </c>
    </row>
    <row r="4758" spans="1:21" hidden="1">
      <c r="A4758" s="55" t="str">
        <f t="shared" si="148"/>
        <v>Y0ECIgnore</v>
      </c>
      <c r="B4758" s="55" t="str">
        <f>VLOOKUP(J4758,'Mapping-CITI'!A:E,5,0)</f>
        <v>Ignore</v>
      </c>
      <c r="D4758" s="42">
        <v>45016</v>
      </c>
      <c r="E4758" s="42">
        <v>45199</v>
      </c>
      <c r="F4758" t="s">
        <v>1953</v>
      </c>
      <c r="G4758" t="s">
        <v>1156</v>
      </c>
      <c r="H4758">
        <v>2140</v>
      </c>
      <c r="I4758" t="s">
        <v>2806</v>
      </c>
      <c r="J4758">
        <v>261031</v>
      </c>
      <c r="K4758" t="s">
        <v>3438</v>
      </c>
      <c r="L4758">
        <v>-315169.65000000002</v>
      </c>
      <c r="M4758">
        <v>0</v>
      </c>
      <c r="N4758">
        <v>0</v>
      </c>
      <c r="O4758">
        <v>-315169.65000000002</v>
      </c>
      <c r="P4758" t="s">
        <v>607</v>
      </c>
      <c r="Q4758">
        <v>-315169.65000000002</v>
      </c>
      <c r="R4758">
        <v>0</v>
      </c>
      <c r="S4758">
        <v>0</v>
      </c>
      <c r="T4758" t="s">
        <v>1154</v>
      </c>
      <c r="U4758" s="221">
        <f t="shared" si="149"/>
        <v>0</v>
      </c>
    </row>
    <row r="4759" spans="1:21" hidden="1">
      <c r="A4759" s="55" t="str">
        <f t="shared" si="148"/>
        <v>Y0EC0</v>
      </c>
      <c r="B4759" s="55">
        <f>VLOOKUP(J4759,'Mapping-CITI'!A:E,5,0)</f>
        <v>0</v>
      </c>
      <c r="D4759" s="42">
        <v>45016</v>
      </c>
      <c r="E4759" s="42">
        <v>45199</v>
      </c>
      <c r="F4759" t="s">
        <v>1953</v>
      </c>
      <c r="G4759" t="s">
        <v>1156</v>
      </c>
      <c r="H4759">
        <v>2220</v>
      </c>
      <c r="I4759" t="s">
        <v>2775</v>
      </c>
      <c r="J4759">
        <v>261262</v>
      </c>
      <c r="K4759" t="s">
        <v>2709</v>
      </c>
      <c r="L4759">
        <v>115.17</v>
      </c>
      <c r="M4759">
        <v>0</v>
      </c>
      <c r="N4759">
        <v>0</v>
      </c>
      <c r="O4759">
        <v>115.17</v>
      </c>
      <c r="P4759" t="s">
        <v>607</v>
      </c>
      <c r="Q4759">
        <v>115.17</v>
      </c>
      <c r="R4759">
        <v>0</v>
      </c>
      <c r="S4759">
        <v>0</v>
      </c>
      <c r="T4759" t="s">
        <v>1154</v>
      </c>
      <c r="U4759" s="221">
        <f t="shared" si="149"/>
        <v>0</v>
      </c>
    </row>
    <row r="4760" spans="1:21" hidden="1">
      <c r="A4760" s="55" t="str">
        <f t="shared" si="148"/>
        <v>Y0EC0</v>
      </c>
      <c r="B4760" s="55">
        <f>VLOOKUP(J4760,'Mapping-CITI'!A:E,5,0)</f>
        <v>0</v>
      </c>
      <c r="D4760" s="42">
        <v>45016</v>
      </c>
      <c r="E4760" s="42">
        <v>45199</v>
      </c>
      <c r="F4760" t="s">
        <v>1953</v>
      </c>
      <c r="G4760" t="s">
        <v>1156</v>
      </c>
      <c r="H4760">
        <v>2150</v>
      </c>
      <c r="I4760" t="s">
        <v>2797</v>
      </c>
      <c r="J4760">
        <v>281101</v>
      </c>
      <c r="K4760" t="s">
        <v>2296</v>
      </c>
      <c r="L4760">
        <v>-439939197.88</v>
      </c>
      <c r="M4760">
        <v>11614.19</v>
      </c>
      <c r="N4760">
        <v>0</v>
      </c>
      <c r="O4760">
        <v>-1288645289.4000001</v>
      </c>
      <c r="P4760" t="s">
        <v>607</v>
      </c>
      <c r="Q4760">
        <v>-1288645289.4000001</v>
      </c>
      <c r="R4760">
        <v>11614.19</v>
      </c>
      <c r="S4760">
        <v>0</v>
      </c>
      <c r="T4760" t="s">
        <v>1154</v>
      </c>
      <c r="U4760" s="221">
        <f t="shared" si="149"/>
        <v>1.1614190000000001E-3</v>
      </c>
    </row>
    <row r="4761" spans="1:21" hidden="1">
      <c r="A4761" s="55" t="str">
        <f t="shared" si="148"/>
        <v>Y0EC0</v>
      </c>
      <c r="B4761" s="55">
        <f>VLOOKUP(J4761,'Mapping-CITI'!A:E,5,0)</f>
        <v>0</v>
      </c>
      <c r="D4761" s="42">
        <v>45016</v>
      </c>
      <c r="E4761" s="42">
        <v>45199</v>
      </c>
      <c r="F4761" t="s">
        <v>1953</v>
      </c>
      <c r="G4761" t="s">
        <v>1156</v>
      </c>
      <c r="H4761">
        <v>2150</v>
      </c>
      <c r="I4761" t="s">
        <v>2797</v>
      </c>
      <c r="J4761">
        <v>281102</v>
      </c>
      <c r="K4761" t="s">
        <v>2544</v>
      </c>
      <c r="L4761">
        <v>0</v>
      </c>
      <c r="M4761">
        <v>0</v>
      </c>
      <c r="N4761">
        <v>0</v>
      </c>
      <c r="O4761">
        <v>-121365.5</v>
      </c>
      <c r="P4761" t="s">
        <v>607</v>
      </c>
      <c r="Q4761">
        <v>-121365.5</v>
      </c>
      <c r="R4761">
        <v>0</v>
      </c>
      <c r="S4761">
        <v>0</v>
      </c>
      <c r="T4761" t="s">
        <v>1154</v>
      </c>
      <c r="U4761" s="221">
        <f t="shared" si="149"/>
        <v>0</v>
      </c>
    </row>
    <row r="4762" spans="1:21" hidden="1">
      <c r="A4762" s="55" t="str">
        <f t="shared" si="148"/>
        <v>Y0EC0</v>
      </c>
      <c r="B4762" s="55">
        <f>VLOOKUP(J4762,'Mapping-CITI'!A:E,5,0)</f>
        <v>0</v>
      </c>
      <c r="D4762" s="42">
        <v>45016</v>
      </c>
      <c r="E4762" s="42">
        <v>45199</v>
      </c>
      <c r="F4762" t="s">
        <v>1953</v>
      </c>
      <c r="G4762" t="s">
        <v>1156</v>
      </c>
      <c r="H4762">
        <v>2150</v>
      </c>
      <c r="I4762" t="s">
        <v>2797</v>
      </c>
      <c r="J4762">
        <v>281135</v>
      </c>
      <c r="K4762" t="s">
        <v>2301</v>
      </c>
      <c r="L4762">
        <v>1917227.2</v>
      </c>
      <c r="M4762">
        <v>89.65</v>
      </c>
      <c r="N4762">
        <v>120.47</v>
      </c>
      <c r="O4762">
        <v>1917196.38</v>
      </c>
      <c r="P4762" t="s">
        <v>607</v>
      </c>
      <c r="Q4762">
        <v>1917196.38</v>
      </c>
      <c r="R4762">
        <v>0</v>
      </c>
      <c r="S4762">
        <v>0</v>
      </c>
      <c r="T4762" t="s">
        <v>1154</v>
      </c>
      <c r="U4762" s="221">
        <f t="shared" si="149"/>
        <v>-3.0819999999999995E-6</v>
      </c>
    </row>
    <row r="4763" spans="1:21" hidden="1">
      <c r="A4763" s="55" t="str">
        <f t="shared" si="148"/>
        <v>Y0EC0</v>
      </c>
      <c r="B4763" s="55">
        <f>VLOOKUP(J4763,'Mapping-CITI'!A:E,5,0)</f>
        <v>0</v>
      </c>
      <c r="D4763" s="42">
        <v>45016</v>
      </c>
      <c r="E4763" s="42">
        <v>45199</v>
      </c>
      <c r="F4763" t="s">
        <v>1953</v>
      </c>
      <c r="G4763" t="s">
        <v>1156</v>
      </c>
      <c r="H4763">
        <v>2150</v>
      </c>
      <c r="I4763" t="s">
        <v>2797</v>
      </c>
      <c r="J4763">
        <v>281138</v>
      </c>
      <c r="K4763" t="s">
        <v>2303</v>
      </c>
      <c r="L4763">
        <v>-659672712.14999998</v>
      </c>
      <c r="M4763">
        <v>28501578032.619999</v>
      </c>
      <c r="N4763">
        <v>27996166457.900002</v>
      </c>
      <c r="O4763">
        <v>-154261137.43000001</v>
      </c>
      <c r="P4763" t="s">
        <v>607</v>
      </c>
      <c r="Q4763">
        <v>-154261137.43000001</v>
      </c>
      <c r="R4763">
        <v>0</v>
      </c>
      <c r="S4763">
        <v>0</v>
      </c>
      <c r="T4763" t="s">
        <v>1154</v>
      </c>
      <c r="U4763" s="221">
        <f t="shared" si="149"/>
        <v>50.541157471999739</v>
      </c>
    </row>
    <row r="4764" spans="1:21" hidden="1">
      <c r="A4764" s="55" t="str">
        <f t="shared" si="148"/>
        <v>Y0EC0</v>
      </c>
      <c r="B4764" s="55">
        <f>VLOOKUP(J4764,'Mapping-CITI'!A:E,5,0)</f>
        <v>0</v>
      </c>
      <c r="D4764" s="42">
        <v>45016</v>
      </c>
      <c r="E4764" s="42">
        <v>45199</v>
      </c>
      <c r="F4764" t="s">
        <v>1953</v>
      </c>
      <c r="G4764" t="s">
        <v>1156</v>
      </c>
      <c r="H4764">
        <v>2150</v>
      </c>
      <c r="I4764" t="s">
        <v>2797</v>
      </c>
      <c r="J4764">
        <v>281139</v>
      </c>
      <c r="K4764" t="s">
        <v>2304</v>
      </c>
      <c r="L4764">
        <v>557997.03</v>
      </c>
      <c r="M4764">
        <v>471.23</v>
      </c>
      <c r="N4764">
        <v>121.49</v>
      </c>
      <c r="O4764">
        <v>558346.77</v>
      </c>
      <c r="P4764" t="s">
        <v>607</v>
      </c>
      <c r="Q4764">
        <v>558346.77</v>
      </c>
      <c r="R4764">
        <v>0</v>
      </c>
      <c r="S4764">
        <v>0</v>
      </c>
      <c r="T4764" t="s">
        <v>1154</v>
      </c>
      <c r="U4764" s="221">
        <f t="shared" si="149"/>
        <v>3.4974000000000001E-5</v>
      </c>
    </row>
    <row r="4765" spans="1:21" hidden="1">
      <c r="A4765" s="55" t="str">
        <f t="shared" si="148"/>
        <v>Y0EC0</v>
      </c>
      <c r="B4765" s="55">
        <f>VLOOKUP(J4765,'Mapping-CITI'!A:E,5,0)</f>
        <v>0</v>
      </c>
      <c r="D4765" s="42">
        <v>45016</v>
      </c>
      <c r="E4765" s="42">
        <v>45199</v>
      </c>
      <c r="F4765" t="s">
        <v>1953</v>
      </c>
      <c r="G4765" t="s">
        <v>1156</v>
      </c>
      <c r="H4765">
        <v>2150</v>
      </c>
      <c r="I4765" t="s">
        <v>2797</v>
      </c>
      <c r="J4765">
        <v>281141</v>
      </c>
      <c r="K4765" t="s">
        <v>2305</v>
      </c>
      <c r="L4765">
        <v>2099822.2599999998</v>
      </c>
      <c r="M4765">
        <v>7097.66</v>
      </c>
      <c r="N4765">
        <v>240.74</v>
      </c>
      <c r="O4765">
        <v>2106679.1800000002</v>
      </c>
      <c r="P4765" t="s">
        <v>607</v>
      </c>
      <c r="Q4765">
        <v>2106679.1800000002</v>
      </c>
      <c r="R4765">
        <v>0</v>
      </c>
      <c r="S4765">
        <v>0</v>
      </c>
      <c r="T4765" t="s">
        <v>1154</v>
      </c>
      <c r="U4765" s="221">
        <f t="shared" si="149"/>
        <v>6.8569200000000001E-4</v>
      </c>
    </row>
    <row r="4766" spans="1:21" hidden="1">
      <c r="A4766" s="55" t="str">
        <f t="shared" si="148"/>
        <v>Y0EC0</v>
      </c>
      <c r="B4766" s="55">
        <f>VLOOKUP(J4766,'Mapping-CITI'!A:E,5,0)</f>
        <v>0</v>
      </c>
      <c r="D4766" s="42">
        <v>45016</v>
      </c>
      <c r="E4766" s="42">
        <v>45199</v>
      </c>
      <c r="F4766" t="s">
        <v>1953</v>
      </c>
      <c r="G4766" t="s">
        <v>1156</v>
      </c>
      <c r="H4766">
        <v>2250</v>
      </c>
      <c r="I4766" t="s">
        <v>2774</v>
      </c>
      <c r="J4766">
        <v>281212</v>
      </c>
      <c r="K4766" t="s">
        <v>2314</v>
      </c>
      <c r="L4766">
        <v>-491910.07</v>
      </c>
      <c r="M4766">
        <v>3296931.72</v>
      </c>
      <c r="N4766">
        <v>3298567.29</v>
      </c>
      <c r="O4766">
        <v>-493545.64</v>
      </c>
      <c r="P4766" t="s">
        <v>607</v>
      </c>
      <c r="Q4766">
        <v>-493545.64</v>
      </c>
      <c r="R4766">
        <v>3296931.72</v>
      </c>
      <c r="S4766">
        <v>0</v>
      </c>
      <c r="T4766" t="s">
        <v>1154</v>
      </c>
      <c r="U4766" s="221">
        <f t="shared" si="149"/>
        <v>-1.6355699999998324E-4</v>
      </c>
    </row>
    <row r="4767" spans="1:21" hidden="1">
      <c r="A4767" s="55" t="str">
        <f t="shared" si="148"/>
        <v>Y0EC0</v>
      </c>
      <c r="B4767" s="55">
        <f>VLOOKUP(J4767,'Mapping-CITI'!A:E,5,0)</f>
        <v>0</v>
      </c>
      <c r="D4767" s="42">
        <v>45016</v>
      </c>
      <c r="E4767" s="42">
        <v>45199</v>
      </c>
      <c r="F4767" t="s">
        <v>1953</v>
      </c>
      <c r="G4767" t="s">
        <v>1156</v>
      </c>
      <c r="H4767">
        <v>2250</v>
      </c>
      <c r="I4767" t="s">
        <v>2774</v>
      </c>
      <c r="J4767">
        <v>281263</v>
      </c>
      <c r="K4767" t="s">
        <v>2318</v>
      </c>
      <c r="L4767">
        <v>-282718.68</v>
      </c>
      <c r="M4767">
        <v>282718.68</v>
      </c>
      <c r="N4767">
        <v>0</v>
      </c>
      <c r="O4767">
        <v>0</v>
      </c>
      <c r="P4767" t="s">
        <v>607</v>
      </c>
      <c r="Q4767">
        <v>0</v>
      </c>
      <c r="R4767">
        <v>282718.68</v>
      </c>
      <c r="S4767">
        <v>0</v>
      </c>
      <c r="T4767" t="s">
        <v>1154</v>
      </c>
      <c r="U4767" s="221">
        <f t="shared" si="149"/>
        <v>2.8271867999999999E-2</v>
      </c>
    </row>
    <row r="4768" spans="1:21" hidden="1">
      <c r="A4768" s="55" t="str">
        <f t="shared" si="148"/>
        <v>Y0EC0</v>
      </c>
      <c r="B4768" s="55">
        <f>VLOOKUP(J4768,'Mapping-CITI'!A:E,5,0)</f>
        <v>0</v>
      </c>
      <c r="D4768" s="42">
        <v>45016</v>
      </c>
      <c r="E4768" s="42">
        <v>45199</v>
      </c>
      <c r="F4768" t="s">
        <v>1953</v>
      </c>
      <c r="G4768" t="s">
        <v>1156</v>
      </c>
      <c r="H4768">
        <v>2250</v>
      </c>
      <c r="I4768" t="s">
        <v>2774</v>
      </c>
      <c r="J4768">
        <v>281264</v>
      </c>
      <c r="K4768" t="s">
        <v>2319</v>
      </c>
      <c r="L4768">
        <v>-443527.39</v>
      </c>
      <c r="M4768">
        <v>0</v>
      </c>
      <c r="N4768">
        <v>0</v>
      </c>
      <c r="O4768">
        <v>-443527.39</v>
      </c>
      <c r="P4768" t="s">
        <v>607</v>
      </c>
      <c r="Q4768">
        <v>-443527.39</v>
      </c>
      <c r="R4768">
        <v>0</v>
      </c>
      <c r="S4768">
        <v>0</v>
      </c>
      <c r="T4768" t="s">
        <v>1154</v>
      </c>
      <c r="U4768" s="221">
        <f t="shared" si="149"/>
        <v>0</v>
      </c>
    </row>
    <row r="4769" spans="1:21" hidden="1">
      <c r="A4769" s="55" t="str">
        <f t="shared" si="148"/>
        <v>Y0EC0</v>
      </c>
      <c r="B4769" s="55">
        <f>VLOOKUP(J4769,'Mapping-CITI'!A:E,5,0)</f>
        <v>0</v>
      </c>
      <c r="D4769" s="42">
        <v>45016</v>
      </c>
      <c r="E4769" s="42">
        <v>45199</v>
      </c>
      <c r="F4769" t="s">
        <v>1953</v>
      </c>
      <c r="G4769" t="s">
        <v>1156</v>
      </c>
      <c r="H4769">
        <v>2250</v>
      </c>
      <c r="I4769" t="s">
        <v>2774</v>
      </c>
      <c r="J4769">
        <v>281266</v>
      </c>
      <c r="K4769" t="s">
        <v>2321</v>
      </c>
      <c r="L4769">
        <v>62670.25</v>
      </c>
      <c r="M4769">
        <v>0</v>
      </c>
      <c r="N4769">
        <v>0</v>
      </c>
      <c r="O4769">
        <v>62670.25</v>
      </c>
      <c r="P4769" t="s">
        <v>607</v>
      </c>
      <c r="Q4769">
        <v>62670.25</v>
      </c>
      <c r="R4769">
        <v>0</v>
      </c>
      <c r="S4769">
        <v>0</v>
      </c>
      <c r="T4769" t="s">
        <v>1154</v>
      </c>
      <c r="U4769" s="221">
        <f t="shared" si="149"/>
        <v>0</v>
      </c>
    </row>
    <row r="4770" spans="1:21" hidden="1">
      <c r="A4770" s="55" t="str">
        <f t="shared" si="148"/>
        <v>Y0ECIgnore</v>
      </c>
      <c r="B4770" s="55" t="str">
        <f>VLOOKUP(J4770,'Mapping-CITI'!A:E,5,0)</f>
        <v>Ignore</v>
      </c>
      <c r="D4770" s="42">
        <v>45016</v>
      </c>
      <c r="E4770" s="42">
        <v>45199</v>
      </c>
      <c r="F4770" t="s">
        <v>1953</v>
      </c>
      <c r="G4770" t="s">
        <v>1156</v>
      </c>
      <c r="H4770">
        <v>2250</v>
      </c>
      <c r="I4770" t="s">
        <v>2774</v>
      </c>
      <c r="J4770">
        <v>281269</v>
      </c>
      <c r="K4770" t="s">
        <v>3439</v>
      </c>
      <c r="L4770">
        <v>-41156.230000000003</v>
      </c>
      <c r="M4770">
        <v>0</v>
      </c>
      <c r="N4770">
        <v>0</v>
      </c>
      <c r="O4770">
        <v>-41156.230000000003</v>
      </c>
      <c r="P4770" t="s">
        <v>607</v>
      </c>
      <c r="Q4770">
        <v>-41156.230000000003</v>
      </c>
      <c r="R4770">
        <v>0</v>
      </c>
      <c r="S4770">
        <v>0</v>
      </c>
      <c r="T4770" t="s">
        <v>1154</v>
      </c>
      <c r="U4770" s="221">
        <f t="shared" si="149"/>
        <v>0</v>
      </c>
    </row>
    <row r="4771" spans="1:21" hidden="1">
      <c r="A4771" s="55" t="str">
        <f t="shared" si="148"/>
        <v>Y0EC0</v>
      </c>
      <c r="B4771" s="55">
        <f>VLOOKUP(J4771,'Mapping-CITI'!A:E,5,0)</f>
        <v>0</v>
      </c>
      <c r="D4771" s="42">
        <v>45016</v>
      </c>
      <c r="E4771" s="42">
        <v>45199</v>
      </c>
      <c r="F4771" t="s">
        <v>1953</v>
      </c>
      <c r="G4771" t="s">
        <v>1156</v>
      </c>
      <c r="H4771">
        <v>2250</v>
      </c>
      <c r="I4771" t="s">
        <v>2774</v>
      </c>
      <c r="J4771">
        <v>281271</v>
      </c>
      <c r="K4771" t="s">
        <v>2325</v>
      </c>
      <c r="L4771">
        <v>10620000.16</v>
      </c>
      <c r="M4771">
        <v>0</v>
      </c>
      <c r="N4771">
        <v>10620000</v>
      </c>
      <c r="O4771">
        <v>0.16</v>
      </c>
      <c r="P4771" t="s">
        <v>607</v>
      </c>
      <c r="Q4771">
        <v>0.16</v>
      </c>
      <c r="R4771">
        <v>0</v>
      </c>
      <c r="S4771">
        <v>10620000</v>
      </c>
      <c r="T4771" t="s">
        <v>1154</v>
      </c>
      <c r="U4771" s="221">
        <f t="shared" si="149"/>
        <v>-1.0620000000000001</v>
      </c>
    </row>
    <row r="4772" spans="1:21" hidden="1">
      <c r="A4772" s="55" t="str">
        <f t="shared" si="148"/>
        <v>Y0EC0</v>
      </c>
      <c r="B4772" s="55">
        <f>VLOOKUP(J4772,'Mapping-CITI'!A:E,5,0)</f>
        <v>0</v>
      </c>
      <c r="D4772" s="42">
        <v>45016</v>
      </c>
      <c r="E4772" s="42">
        <v>45199</v>
      </c>
      <c r="F4772" t="s">
        <v>1953</v>
      </c>
      <c r="G4772" t="s">
        <v>1156</v>
      </c>
      <c r="H4772">
        <v>2250</v>
      </c>
      <c r="I4772" t="s">
        <v>2774</v>
      </c>
      <c r="J4772">
        <v>281275</v>
      </c>
      <c r="K4772" t="s">
        <v>2329</v>
      </c>
      <c r="L4772">
        <v>-1550.02</v>
      </c>
      <c r="M4772">
        <v>0</v>
      </c>
      <c r="N4772">
        <v>0</v>
      </c>
      <c r="O4772">
        <v>-1550.02</v>
      </c>
      <c r="P4772" t="s">
        <v>607</v>
      </c>
      <c r="Q4772">
        <v>-1550.02</v>
      </c>
      <c r="R4772">
        <v>0</v>
      </c>
      <c r="S4772">
        <v>0</v>
      </c>
      <c r="T4772" t="s">
        <v>1154</v>
      </c>
      <c r="U4772" s="221">
        <f t="shared" si="149"/>
        <v>0</v>
      </c>
    </row>
    <row r="4773" spans="1:21" hidden="1">
      <c r="A4773" s="55" t="str">
        <f t="shared" si="148"/>
        <v>Y0EC0</v>
      </c>
      <c r="B4773" s="55">
        <f>VLOOKUP(J4773,'Mapping-CITI'!A:E,5,0)</f>
        <v>0</v>
      </c>
      <c r="D4773" s="42">
        <v>45016</v>
      </c>
      <c r="E4773" s="42">
        <v>45199</v>
      </c>
      <c r="F4773" t="s">
        <v>1953</v>
      </c>
      <c r="G4773" t="s">
        <v>1156</v>
      </c>
      <c r="H4773">
        <v>2250</v>
      </c>
      <c r="I4773" t="s">
        <v>2774</v>
      </c>
      <c r="J4773">
        <v>281276</v>
      </c>
      <c r="K4773" t="s">
        <v>2330</v>
      </c>
      <c r="L4773">
        <v>0</v>
      </c>
      <c r="M4773">
        <v>0</v>
      </c>
      <c r="N4773">
        <v>828328.93</v>
      </c>
      <c r="O4773">
        <v>-828328.93</v>
      </c>
      <c r="P4773" t="s">
        <v>607</v>
      </c>
      <c r="Q4773">
        <v>-828328.93</v>
      </c>
      <c r="R4773">
        <v>0</v>
      </c>
      <c r="S4773">
        <v>828328.93</v>
      </c>
      <c r="T4773" t="s">
        <v>1154</v>
      </c>
      <c r="U4773" s="221">
        <f t="shared" si="149"/>
        <v>-8.2832893000000005E-2</v>
      </c>
    </row>
    <row r="4774" spans="1:21" hidden="1">
      <c r="A4774" s="55" t="str">
        <f t="shared" si="148"/>
        <v>Y0ECIgnore</v>
      </c>
      <c r="B4774" s="55" t="str">
        <f>VLOOKUP(J4774,'Mapping-CITI'!A:E,5,0)</f>
        <v>Ignore</v>
      </c>
      <c r="D4774" s="42">
        <v>45016</v>
      </c>
      <c r="E4774" s="42">
        <v>45199</v>
      </c>
      <c r="F4774" t="s">
        <v>1953</v>
      </c>
      <c r="G4774" t="s">
        <v>1156</v>
      </c>
      <c r="H4774">
        <v>2250</v>
      </c>
      <c r="I4774" t="s">
        <v>2774</v>
      </c>
      <c r="J4774">
        <v>281281</v>
      </c>
      <c r="K4774" t="s">
        <v>3440</v>
      </c>
      <c r="L4774">
        <v>-67228.41</v>
      </c>
      <c r="M4774">
        <v>0</v>
      </c>
      <c r="N4774">
        <v>0</v>
      </c>
      <c r="O4774">
        <v>-67228.41</v>
      </c>
      <c r="P4774" t="s">
        <v>607</v>
      </c>
      <c r="Q4774">
        <v>-67228.41</v>
      </c>
      <c r="R4774">
        <v>0</v>
      </c>
      <c r="S4774">
        <v>0</v>
      </c>
      <c r="T4774" t="s">
        <v>1154</v>
      </c>
      <c r="U4774" s="221">
        <f t="shared" si="149"/>
        <v>0</v>
      </c>
    </row>
    <row r="4775" spans="1:21" hidden="1">
      <c r="A4775" s="55" t="str">
        <f t="shared" si="148"/>
        <v>Y0EC0</v>
      </c>
      <c r="B4775" s="55">
        <f>VLOOKUP(J4775,'Mapping-CITI'!A:E,5,0)</f>
        <v>0</v>
      </c>
      <c r="D4775" s="42">
        <v>45016</v>
      </c>
      <c r="E4775" s="42">
        <v>45199</v>
      </c>
      <c r="F4775" t="s">
        <v>1953</v>
      </c>
      <c r="G4775" t="s">
        <v>1156</v>
      </c>
      <c r="H4775">
        <v>2150</v>
      </c>
      <c r="I4775" t="s">
        <v>2797</v>
      </c>
      <c r="J4775">
        <v>281289</v>
      </c>
      <c r="K4775" t="s">
        <v>2723</v>
      </c>
      <c r="L4775">
        <v>14545674.460000001</v>
      </c>
      <c r="M4775">
        <v>109.92</v>
      </c>
      <c r="N4775">
        <v>156.69</v>
      </c>
      <c r="O4775">
        <v>14545627.689999999</v>
      </c>
      <c r="P4775" t="s">
        <v>607</v>
      </c>
      <c r="Q4775">
        <v>14545627.689999999</v>
      </c>
      <c r="R4775">
        <v>0</v>
      </c>
      <c r="S4775">
        <v>0</v>
      </c>
      <c r="T4775" t="s">
        <v>1154</v>
      </c>
      <c r="U4775" s="221">
        <f t="shared" si="149"/>
        <v>-4.6769999999999994E-6</v>
      </c>
    </row>
    <row r="4776" spans="1:21" hidden="1">
      <c r="A4776" s="55" t="str">
        <f t="shared" si="148"/>
        <v>Y0EC0</v>
      </c>
      <c r="B4776" s="55">
        <f>VLOOKUP(J4776,'Mapping-CITI'!A:E,5,0)</f>
        <v>0</v>
      </c>
      <c r="D4776" s="42">
        <v>45016</v>
      </c>
      <c r="E4776" s="42">
        <v>45199</v>
      </c>
      <c r="F4776" t="s">
        <v>1953</v>
      </c>
      <c r="G4776" t="s">
        <v>1156</v>
      </c>
      <c r="H4776">
        <v>2150</v>
      </c>
      <c r="I4776" t="s">
        <v>2797</v>
      </c>
      <c r="J4776">
        <v>281292</v>
      </c>
      <c r="K4776" t="s">
        <v>2551</v>
      </c>
      <c r="L4776">
        <v>-2668013485.9200001</v>
      </c>
      <c r="M4776">
        <v>75093384994.5</v>
      </c>
      <c r="N4776">
        <v>74786541899.929993</v>
      </c>
      <c r="O4776">
        <v>-2361170391.3499999</v>
      </c>
      <c r="P4776" t="s">
        <v>607</v>
      </c>
      <c r="Q4776">
        <v>-2361170391.3499999</v>
      </c>
      <c r="R4776">
        <v>0</v>
      </c>
      <c r="S4776">
        <v>0</v>
      </c>
      <c r="T4776" t="s">
        <v>1154</v>
      </c>
      <c r="U4776" s="221">
        <f t="shared" si="149"/>
        <v>30.684309457000733</v>
      </c>
    </row>
    <row r="4777" spans="1:21" hidden="1">
      <c r="A4777" s="55" t="str">
        <f t="shared" si="148"/>
        <v>Y0EC0</v>
      </c>
      <c r="B4777" s="55">
        <f>VLOOKUP(J4777,'Mapping-CITI'!A:E,5,0)</f>
        <v>0</v>
      </c>
      <c r="D4777" s="42">
        <v>45016</v>
      </c>
      <c r="E4777" s="42">
        <v>45199</v>
      </c>
      <c r="F4777" t="s">
        <v>1953</v>
      </c>
      <c r="G4777" t="s">
        <v>1156</v>
      </c>
      <c r="H4777">
        <v>2150</v>
      </c>
      <c r="I4777" t="s">
        <v>2797</v>
      </c>
      <c r="J4777">
        <v>281293</v>
      </c>
      <c r="K4777" t="s">
        <v>2561</v>
      </c>
      <c r="L4777">
        <v>-1770.84</v>
      </c>
      <c r="M4777">
        <v>571.64</v>
      </c>
      <c r="N4777">
        <v>493.2</v>
      </c>
      <c r="O4777">
        <v>-1692.4</v>
      </c>
      <c r="P4777" t="s">
        <v>607</v>
      </c>
      <c r="Q4777">
        <v>-1692.4</v>
      </c>
      <c r="R4777">
        <v>0</v>
      </c>
      <c r="S4777">
        <v>0</v>
      </c>
      <c r="T4777" t="s">
        <v>1154</v>
      </c>
      <c r="U4777" s="221">
        <f t="shared" si="149"/>
        <v>7.8439999999999998E-6</v>
      </c>
    </row>
    <row r="4778" spans="1:21" hidden="1">
      <c r="A4778" s="55" t="str">
        <f t="shared" si="148"/>
        <v>Y0EC0</v>
      </c>
      <c r="B4778" s="55">
        <f>VLOOKUP(J4778,'Mapping-CITI'!A:E,5,0)</f>
        <v>0</v>
      </c>
      <c r="D4778" s="42">
        <v>45016</v>
      </c>
      <c r="E4778" s="42">
        <v>45199</v>
      </c>
      <c r="F4778" t="s">
        <v>1953</v>
      </c>
      <c r="G4778" t="s">
        <v>1156</v>
      </c>
      <c r="H4778">
        <v>2150</v>
      </c>
      <c r="I4778" t="s">
        <v>2797</v>
      </c>
      <c r="J4778">
        <v>281295</v>
      </c>
      <c r="K4778" t="s">
        <v>2562</v>
      </c>
      <c r="L4778">
        <v>776.28</v>
      </c>
      <c r="M4778">
        <v>947.37</v>
      </c>
      <c r="N4778">
        <v>975.17</v>
      </c>
      <c r="O4778">
        <v>748.48</v>
      </c>
      <c r="P4778" t="s">
        <v>607</v>
      </c>
      <c r="Q4778">
        <v>748.48</v>
      </c>
      <c r="R4778">
        <v>0</v>
      </c>
      <c r="S4778">
        <v>0</v>
      </c>
      <c r="T4778" t="s">
        <v>1154</v>
      </c>
      <c r="U4778" s="221">
        <f t="shared" si="149"/>
        <v>-2.7799999999999954E-6</v>
      </c>
    </row>
    <row r="4779" spans="1:21" hidden="1">
      <c r="A4779" s="55" t="str">
        <f t="shared" si="148"/>
        <v>Y0EC0</v>
      </c>
      <c r="B4779" s="55">
        <f>VLOOKUP(J4779,'Mapping-CITI'!A:E,5,0)</f>
        <v>0</v>
      </c>
      <c r="D4779" s="42">
        <v>45016</v>
      </c>
      <c r="E4779" s="42">
        <v>45199</v>
      </c>
      <c r="F4779" t="s">
        <v>1953</v>
      </c>
      <c r="G4779" t="s">
        <v>1156</v>
      </c>
      <c r="H4779">
        <v>2150</v>
      </c>
      <c r="I4779" t="s">
        <v>2797</v>
      </c>
      <c r="J4779">
        <v>281352</v>
      </c>
      <c r="K4779" t="s">
        <v>2724</v>
      </c>
      <c r="L4779">
        <v>-48350.33</v>
      </c>
      <c r="M4779">
        <v>29542.3</v>
      </c>
      <c r="N4779">
        <v>40557.78</v>
      </c>
      <c r="O4779">
        <v>-59365.81</v>
      </c>
      <c r="P4779" t="s">
        <v>607</v>
      </c>
      <c r="Q4779">
        <v>-59365.81</v>
      </c>
      <c r="R4779">
        <v>0</v>
      </c>
      <c r="S4779">
        <v>0</v>
      </c>
      <c r="T4779" t="s">
        <v>1154</v>
      </c>
      <c r="U4779" s="221">
        <f t="shared" si="149"/>
        <v>-1.1015479999999999E-3</v>
      </c>
    </row>
    <row r="4780" spans="1:21" hidden="1">
      <c r="A4780" s="55" t="str">
        <f t="shared" si="148"/>
        <v>Y0EC0</v>
      </c>
      <c r="B4780" s="55">
        <f>VLOOKUP(J4780,'Mapping-CITI'!A:E,5,0)</f>
        <v>0</v>
      </c>
      <c r="D4780" s="42">
        <v>45016</v>
      </c>
      <c r="E4780" s="42">
        <v>45199</v>
      </c>
      <c r="F4780" t="s">
        <v>1953</v>
      </c>
      <c r="G4780" t="s">
        <v>1156</v>
      </c>
      <c r="H4780">
        <v>2150</v>
      </c>
      <c r="I4780" t="s">
        <v>2797</v>
      </c>
      <c r="J4780">
        <v>281353</v>
      </c>
      <c r="K4780" t="s">
        <v>2832</v>
      </c>
      <c r="L4780">
        <v>-62071.99</v>
      </c>
      <c r="M4780">
        <v>1924.38</v>
      </c>
      <c r="N4780">
        <v>7829.69</v>
      </c>
      <c r="O4780">
        <v>-67977.3</v>
      </c>
      <c r="P4780" t="s">
        <v>607</v>
      </c>
      <c r="Q4780">
        <v>-67977.3</v>
      </c>
      <c r="R4780">
        <v>0</v>
      </c>
      <c r="S4780">
        <v>0</v>
      </c>
      <c r="T4780" t="s">
        <v>1154</v>
      </c>
      <c r="U4780" s="221">
        <f t="shared" si="149"/>
        <v>-5.9053099999999993E-4</v>
      </c>
    </row>
    <row r="4781" spans="1:21" hidden="1">
      <c r="A4781" s="55" t="str">
        <f t="shared" si="148"/>
        <v>Y0EC0</v>
      </c>
      <c r="B4781" s="55">
        <f>VLOOKUP(J4781,'Mapping-CITI'!A:E,5,0)</f>
        <v>0</v>
      </c>
      <c r="D4781" s="42">
        <v>45016</v>
      </c>
      <c r="E4781" s="42">
        <v>45199</v>
      </c>
      <c r="F4781" t="s">
        <v>1953</v>
      </c>
      <c r="G4781" t="s">
        <v>1156</v>
      </c>
      <c r="H4781">
        <v>2150</v>
      </c>
      <c r="I4781" t="s">
        <v>2797</v>
      </c>
      <c r="J4781">
        <v>281354</v>
      </c>
      <c r="K4781" t="s">
        <v>2725</v>
      </c>
      <c r="L4781">
        <v>-47542.62</v>
      </c>
      <c r="M4781">
        <v>22619.33</v>
      </c>
      <c r="N4781">
        <v>63150.37</v>
      </c>
      <c r="O4781">
        <v>-88073.66</v>
      </c>
      <c r="P4781" t="s">
        <v>607</v>
      </c>
      <c r="Q4781">
        <v>-88073.66</v>
      </c>
      <c r="R4781">
        <v>0</v>
      </c>
      <c r="S4781">
        <v>0</v>
      </c>
      <c r="T4781" t="s">
        <v>1154</v>
      </c>
      <c r="U4781" s="221">
        <f t="shared" si="149"/>
        <v>-4.0531040000000001E-3</v>
      </c>
    </row>
    <row r="4782" spans="1:21" hidden="1">
      <c r="A4782" s="55" t="str">
        <f t="shared" si="148"/>
        <v>Y0EC0</v>
      </c>
      <c r="B4782" s="55">
        <f>VLOOKUP(J4782,'Mapping-CITI'!A:E,5,0)</f>
        <v>0</v>
      </c>
      <c r="D4782" s="42">
        <v>45016</v>
      </c>
      <c r="E4782" s="42">
        <v>45199</v>
      </c>
      <c r="F4782" t="s">
        <v>1953</v>
      </c>
      <c r="G4782" t="s">
        <v>1156</v>
      </c>
      <c r="H4782">
        <v>2150</v>
      </c>
      <c r="I4782" t="s">
        <v>2797</v>
      </c>
      <c r="J4782">
        <v>281355</v>
      </c>
      <c r="K4782" t="s">
        <v>2743</v>
      </c>
      <c r="L4782">
        <v>-112687.93</v>
      </c>
      <c r="M4782">
        <v>4891.47</v>
      </c>
      <c r="N4782">
        <v>16636.61</v>
      </c>
      <c r="O4782">
        <v>-124433.07</v>
      </c>
      <c r="P4782" t="s">
        <v>607</v>
      </c>
      <c r="Q4782">
        <v>-124433.07</v>
      </c>
      <c r="R4782">
        <v>0</v>
      </c>
      <c r="S4782">
        <v>0</v>
      </c>
      <c r="T4782" t="s">
        <v>1154</v>
      </c>
      <c r="U4782" s="221">
        <f t="shared" si="149"/>
        <v>-1.174514E-3</v>
      </c>
    </row>
    <row r="4783" spans="1:21" hidden="1">
      <c r="A4783" s="55" t="str">
        <f t="shared" si="148"/>
        <v>Y0EC0</v>
      </c>
      <c r="B4783" s="55">
        <f>VLOOKUP(J4783,'Mapping-CITI'!A:E,5,0)</f>
        <v>0</v>
      </c>
      <c r="D4783" s="42">
        <v>45016</v>
      </c>
      <c r="E4783" s="42">
        <v>45199</v>
      </c>
      <c r="F4783" t="s">
        <v>1953</v>
      </c>
      <c r="G4783" t="s">
        <v>1156</v>
      </c>
      <c r="H4783">
        <v>2250</v>
      </c>
      <c r="I4783" t="s">
        <v>2774</v>
      </c>
      <c r="J4783">
        <v>281356</v>
      </c>
      <c r="K4783" t="s">
        <v>2726</v>
      </c>
      <c r="L4783">
        <v>-7556466</v>
      </c>
      <c r="M4783">
        <v>0</v>
      </c>
      <c r="N4783">
        <v>10068929.279999999</v>
      </c>
      <c r="O4783">
        <v>-17625395.280000001</v>
      </c>
      <c r="P4783" t="s">
        <v>607</v>
      </c>
      <c r="Q4783">
        <v>-17625395.280000001</v>
      </c>
      <c r="R4783">
        <v>0</v>
      </c>
      <c r="S4783">
        <v>10280826.48</v>
      </c>
      <c r="T4783" t="s">
        <v>1154</v>
      </c>
      <c r="U4783" s="221">
        <f t="shared" si="149"/>
        <v>-1.0068929279999999</v>
      </c>
    </row>
    <row r="4784" spans="1:21" hidden="1">
      <c r="A4784" s="55" t="str">
        <f t="shared" si="148"/>
        <v>Y0EC5.3</v>
      </c>
      <c r="B4784" s="55">
        <f>VLOOKUP(J4784,'Mapping-CITI'!A:E,5,0)</f>
        <v>5.3</v>
      </c>
      <c r="D4784" s="42">
        <v>45016</v>
      </c>
      <c r="E4784" s="42">
        <v>45199</v>
      </c>
      <c r="F4784" t="s">
        <v>1953</v>
      </c>
      <c r="G4784" t="s">
        <v>1156</v>
      </c>
      <c r="H4784">
        <v>5140</v>
      </c>
      <c r="I4784" t="s">
        <v>2798</v>
      </c>
      <c r="J4784">
        <v>301229</v>
      </c>
      <c r="K4784" t="s">
        <v>2570</v>
      </c>
      <c r="L4784">
        <v>-1093</v>
      </c>
      <c r="M4784">
        <v>0</v>
      </c>
      <c r="N4784">
        <v>15459</v>
      </c>
      <c r="O4784">
        <v>-15459</v>
      </c>
      <c r="P4784" t="s">
        <v>607</v>
      </c>
      <c r="Q4784">
        <v>-15459</v>
      </c>
      <c r="R4784">
        <v>0</v>
      </c>
      <c r="S4784">
        <v>0</v>
      </c>
      <c r="T4784" t="s">
        <v>1154</v>
      </c>
      <c r="U4784" s="221">
        <f t="shared" si="149"/>
        <v>-1.5459E-3</v>
      </c>
    </row>
    <row r="4785" spans="1:21" hidden="1">
      <c r="A4785" s="55" t="str">
        <f t="shared" si="148"/>
        <v>Y0EC5.5</v>
      </c>
      <c r="B4785" s="55">
        <f>VLOOKUP(J4785,'Mapping-CITI'!A:E,5,0)</f>
        <v>5.5</v>
      </c>
      <c r="D4785" s="42">
        <v>45016</v>
      </c>
      <c r="E4785" s="42">
        <v>45199</v>
      </c>
      <c r="F4785" t="s">
        <v>1953</v>
      </c>
      <c r="G4785" t="s">
        <v>1156</v>
      </c>
      <c r="H4785">
        <v>5200</v>
      </c>
      <c r="I4785" t="s">
        <v>2777</v>
      </c>
      <c r="J4785">
        <v>301280</v>
      </c>
      <c r="K4785" t="s">
        <v>2713</v>
      </c>
      <c r="L4785">
        <v>2321.7399999999998</v>
      </c>
      <c r="M4785">
        <v>10.15</v>
      </c>
      <c r="N4785">
        <v>147.32</v>
      </c>
      <c r="O4785">
        <v>-137.16999999999999</v>
      </c>
      <c r="P4785" t="s">
        <v>607</v>
      </c>
      <c r="Q4785">
        <v>-137.16999999999999</v>
      </c>
      <c r="R4785">
        <v>10.15</v>
      </c>
      <c r="S4785">
        <v>147.32</v>
      </c>
      <c r="T4785" t="s">
        <v>1154</v>
      </c>
      <c r="U4785" s="221">
        <f t="shared" si="149"/>
        <v>-1.3716999999999999E-5</v>
      </c>
    </row>
    <row r="4786" spans="1:21" hidden="1">
      <c r="A4786" s="55" t="str">
        <f t="shared" si="148"/>
        <v>Y0EC5.5</v>
      </c>
      <c r="B4786" s="55">
        <f>VLOOKUP(J4786,'Mapping-CITI'!A:E,5,0)</f>
        <v>5.5</v>
      </c>
      <c r="D4786" s="42">
        <v>45016</v>
      </c>
      <c r="E4786" s="42">
        <v>45199</v>
      </c>
      <c r="F4786" t="s">
        <v>1953</v>
      </c>
      <c r="G4786" t="s">
        <v>1156</v>
      </c>
      <c r="H4786">
        <v>5200</v>
      </c>
      <c r="I4786" t="s">
        <v>2777</v>
      </c>
      <c r="J4786">
        <v>301282</v>
      </c>
      <c r="K4786" t="s">
        <v>2714</v>
      </c>
      <c r="L4786">
        <v>203.97</v>
      </c>
      <c r="M4786">
        <v>0.87</v>
      </c>
      <c r="N4786">
        <v>2737.49</v>
      </c>
      <c r="O4786">
        <v>-2736.62</v>
      </c>
      <c r="P4786" t="s">
        <v>607</v>
      </c>
      <c r="Q4786">
        <v>-2736.62</v>
      </c>
      <c r="R4786">
        <v>0.87</v>
      </c>
      <c r="S4786">
        <v>2737.49</v>
      </c>
      <c r="T4786" t="s">
        <v>1154</v>
      </c>
      <c r="U4786" s="221">
        <f t="shared" si="149"/>
        <v>-2.7366199999999998E-4</v>
      </c>
    </row>
    <row r="4787" spans="1:21" hidden="1">
      <c r="A4787" s="55" t="str">
        <f t="shared" si="148"/>
        <v>Y0EC5.2</v>
      </c>
      <c r="B4787" s="55">
        <f>VLOOKUP(J4787,'Mapping-CITI'!A:E,5,0)</f>
        <v>5.2</v>
      </c>
      <c r="D4787" s="42">
        <v>45016</v>
      </c>
      <c r="E4787" s="42">
        <v>45199</v>
      </c>
      <c r="F4787" t="s">
        <v>1953</v>
      </c>
      <c r="G4787" t="s">
        <v>1156</v>
      </c>
      <c r="H4787">
        <v>5120</v>
      </c>
      <c r="I4787" t="s">
        <v>2799</v>
      </c>
      <c r="J4787">
        <v>301600</v>
      </c>
      <c r="K4787" t="s">
        <v>2701</v>
      </c>
      <c r="L4787">
        <v>-322012.02</v>
      </c>
      <c r="M4787">
        <v>0</v>
      </c>
      <c r="N4787">
        <v>0</v>
      </c>
      <c r="O4787">
        <v>0</v>
      </c>
      <c r="P4787" t="s">
        <v>607</v>
      </c>
      <c r="Q4787">
        <v>0</v>
      </c>
      <c r="R4787">
        <v>0</v>
      </c>
      <c r="S4787">
        <v>0</v>
      </c>
      <c r="T4787" t="s">
        <v>1154</v>
      </c>
      <c r="U4787" s="221">
        <f t="shared" si="149"/>
        <v>0</v>
      </c>
    </row>
    <row r="4788" spans="1:21" hidden="1">
      <c r="A4788" s="55" t="str">
        <f t="shared" si="148"/>
        <v>Y0EC5.2</v>
      </c>
      <c r="B4788" s="55">
        <f>VLOOKUP(J4788,'Mapping-CITI'!A:E,5,0)</f>
        <v>5.2</v>
      </c>
      <c r="D4788" s="42">
        <v>45016</v>
      </c>
      <c r="E4788" s="42">
        <v>45199</v>
      </c>
      <c r="F4788" t="s">
        <v>1953</v>
      </c>
      <c r="G4788" t="s">
        <v>1156</v>
      </c>
      <c r="H4788">
        <v>5110</v>
      </c>
      <c r="I4788" t="s">
        <v>2776</v>
      </c>
      <c r="J4788">
        <v>304213</v>
      </c>
      <c r="K4788" t="s">
        <v>2351</v>
      </c>
      <c r="L4788">
        <v>-251349495.97</v>
      </c>
      <c r="M4788">
        <v>0</v>
      </c>
      <c r="N4788">
        <v>315873516.19</v>
      </c>
      <c r="O4788">
        <v>-315873516.19</v>
      </c>
      <c r="P4788" t="s">
        <v>607</v>
      </c>
      <c r="Q4788">
        <v>-315873516.19</v>
      </c>
      <c r="R4788">
        <v>0</v>
      </c>
      <c r="S4788">
        <v>0</v>
      </c>
      <c r="T4788" t="s">
        <v>1154</v>
      </c>
      <c r="U4788" s="221">
        <f t="shared" si="149"/>
        <v>-31.587351619</v>
      </c>
    </row>
    <row r="4789" spans="1:21" hidden="1">
      <c r="A4789" s="55" t="str">
        <f t="shared" si="148"/>
        <v>Y0EC5.2</v>
      </c>
      <c r="B4789" s="55">
        <f>VLOOKUP(J4789,'Mapping-CITI'!A:E,5,0)</f>
        <v>5.2</v>
      </c>
      <c r="D4789" s="42">
        <v>45016</v>
      </c>
      <c r="E4789" s="42">
        <v>45199</v>
      </c>
      <c r="F4789" t="s">
        <v>1953</v>
      </c>
      <c r="G4789" t="s">
        <v>1156</v>
      </c>
      <c r="H4789">
        <v>5110</v>
      </c>
      <c r="I4789" t="s">
        <v>2776</v>
      </c>
      <c r="J4789">
        <v>304214</v>
      </c>
      <c r="K4789" t="s">
        <v>2352</v>
      </c>
      <c r="L4789">
        <v>-23414856.5</v>
      </c>
      <c r="M4789">
        <v>0</v>
      </c>
      <c r="N4789">
        <v>50705704.189999998</v>
      </c>
      <c r="O4789">
        <v>-50705704.189999998</v>
      </c>
      <c r="P4789" t="s">
        <v>607</v>
      </c>
      <c r="Q4789">
        <v>-50705704.189999998</v>
      </c>
      <c r="R4789">
        <v>41831</v>
      </c>
      <c r="S4789">
        <v>0</v>
      </c>
      <c r="T4789" t="s">
        <v>1154</v>
      </c>
      <c r="U4789" s="221">
        <f t="shared" si="149"/>
        <v>-5.0705704190000001</v>
      </c>
    </row>
    <row r="4790" spans="1:21" hidden="1">
      <c r="A4790" s="55" t="str">
        <f t="shared" si="148"/>
        <v>Y0EC5.2</v>
      </c>
      <c r="B4790" s="55">
        <f>VLOOKUP(J4790,'Mapping-CITI'!A:E,5,0)</f>
        <v>5.2</v>
      </c>
      <c r="D4790" s="42">
        <v>45016</v>
      </c>
      <c r="E4790" s="42">
        <v>45199</v>
      </c>
      <c r="F4790" t="s">
        <v>1953</v>
      </c>
      <c r="G4790" t="s">
        <v>1156</v>
      </c>
      <c r="H4790">
        <v>5110</v>
      </c>
      <c r="I4790" t="s">
        <v>2776</v>
      </c>
      <c r="J4790">
        <v>304215</v>
      </c>
      <c r="K4790" t="s">
        <v>2353</v>
      </c>
      <c r="L4790">
        <v>0</v>
      </c>
      <c r="M4790">
        <v>0</v>
      </c>
      <c r="N4790">
        <v>1310750</v>
      </c>
      <c r="O4790">
        <v>-1310750</v>
      </c>
      <c r="P4790" t="s">
        <v>607</v>
      </c>
      <c r="Q4790">
        <v>-1310750</v>
      </c>
      <c r="R4790">
        <v>0</v>
      </c>
      <c r="S4790">
        <v>0</v>
      </c>
      <c r="T4790" t="s">
        <v>1154</v>
      </c>
      <c r="U4790" s="221">
        <f t="shared" si="149"/>
        <v>-0.131075</v>
      </c>
    </row>
    <row r="4791" spans="1:21" hidden="1">
      <c r="A4791" s="55" t="str">
        <f t="shared" si="148"/>
        <v>Y0EC5.2</v>
      </c>
      <c r="B4791" s="55">
        <f>VLOOKUP(J4791,'Mapping-CITI'!A:E,5,0)</f>
        <v>5.2</v>
      </c>
      <c r="D4791" s="42">
        <v>45016</v>
      </c>
      <c r="E4791" s="42">
        <v>45199</v>
      </c>
      <c r="F4791" t="s">
        <v>1953</v>
      </c>
      <c r="G4791" t="s">
        <v>1156</v>
      </c>
      <c r="H4791">
        <v>5110</v>
      </c>
      <c r="I4791" t="s">
        <v>2776</v>
      </c>
      <c r="J4791">
        <v>304216</v>
      </c>
      <c r="K4791" t="s">
        <v>2354</v>
      </c>
      <c r="L4791">
        <v>0</v>
      </c>
      <c r="M4791">
        <v>0</v>
      </c>
      <c r="N4791">
        <v>149600</v>
      </c>
      <c r="O4791">
        <v>-149600</v>
      </c>
      <c r="P4791" t="s">
        <v>607</v>
      </c>
      <c r="Q4791">
        <v>-149600</v>
      </c>
      <c r="R4791">
        <v>0</v>
      </c>
      <c r="S4791">
        <v>0</v>
      </c>
      <c r="T4791" t="s">
        <v>1154</v>
      </c>
      <c r="U4791" s="221">
        <f t="shared" si="149"/>
        <v>-1.4959999999999999E-2</v>
      </c>
    </row>
    <row r="4792" spans="1:21" hidden="1">
      <c r="A4792" s="55" t="str">
        <f t="shared" si="148"/>
        <v>Y0EC5.2</v>
      </c>
      <c r="B4792" s="55">
        <f>VLOOKUP(J4792,'Mapping-CITI'!A:E,5,0)</f>
        <v>5.2</v>
      </c>
      <c r="D4792" s="42">
        <v>45016</v>
      </c>
      <c r="E4792" s="42">
        <v>45199</v>
      </c>
      <c r="F4792" t="s">
        <v>1953</v>
      </c>
      <c r="G4792" t="s">
        <v>1156</v>
      </c>
      <c r="H4792">
        <v>5110</v>
      </c>
      <c r="I4792" t="s">
        <v>2776</v>
      </c>
      <c r="J4792">
        <v>304232</v>
      </c>
      <c r="K4792" t="s">
        <v>2358</v>
      </c>
      <c r="L4792">
        <v>-766064.4</v>
      </c>
      <c r="M4792">
        <v>0</v>
      </c>
      <c r="N4792">
        <v>1560534.85</v>
      </c>
      <c r="O4792">
        <v>-1560534.85</v>
      </c>
      <c r="P4792" t="s">
        <v>607</v>
      </c>
      <c r="Q4792">
        <v>-1560534.85</v>
      </c>
      <c r="R4792">
        <v>0</v>
      </c>
      <c r="S4792">
        <v>1560534.85</v>
      </c>
      <c r="T4792" t="s">
        <v>1154</v>
      </c>
      <c r="U4792" s="221">
        <f t="shared" si="149"/>
        <v>-0.15605348500000002</v>
      </c>
    </row>
    <row r="4793" spans="1:21" hidden="1">
      <c r="A4793" s="55" t="str">
        <f t="shared" si="148"/>
        <v>Y0EC5.2</v>
      </c>
      <c r="B4793" s="55">
        <f>VLOOKUP(J4793,'Mapping-CITI'!A:E,5,0)</f>
        <v>5.2</v>
      </c>
      <c r="D4793" s="42">
        <v>45016</v>
      </c>
      <c r="E4793" s="42">
        <v>45199</v>
      </c>
      <c r="F4793" t="s">
        <v>1953</v>
      </c>
      <c r="G4793" t="s">
        <v>1156</v>
      </c>
      <c r="H4793">
        <v>5110</v>
      </c>
      <c r="I4793" t="s">
        <v>2776</v>
      </c>
      <c r="J4793">
        <v>304300</v>
      </c>
      <c r="K4793" t="s">
        <v>2362</v>
      </c>
      <c r="L4793">
        <v>-605385030.91999996</v>
      </c>
      <c r="M4793">
        <v>0</v>
      </c>
      <c r="N4793">
        <v>720043542.55999994</v>
      </c>
      <c r="O4793">
        <v>-720043542.55999994</v>
      </c>
      <c r="P4793" t="s">
        <v>607</v>
      </c>
      <c r="Q4793">
        <v>-720043542.55999994</v>
      </c>
      <c r="R4793">
        <v>0</v>
      </c>
      <c r="S4793">
        <v>0</v>
      </c>
      <c r="T4793" t="s">
        <v>1154</v>
      </c>
      <c r="U4793" s="221">
        <f t="shared" si="149"/>
        <v>-72.004354255999999</v>
      </c>
    </row>
    <row r="4794" spans="1:21" hidden="1">
      <c r="A4794" s="55" t="str">
        <f t="shared" si="148"/>
        <v>Y0EC5.5</v>
      </c>
      <c r="B4794" s="55">
        <f>VLOOKUP(J4794,'Mapping-CITI'!A:E,5,0)</f>
        <v>5.5</v>
      </c>
      <c r="D4794" s="42">
        <v>45016</v>
      </c>
      <c r="E4794" s="42">
        <v>45199</v>
      </c>
      <c r="F4794" t="s">
        <v>1953</v>
      </c>
      <c r="G4794" t="s">
        <v>1156</v>
      </c>
      <c r="H4794">
        <v>5200</v>
      </c>
      <c r="I4794" t="s">
        <v>2777</v>
      </c>
      <c r="J4794">
        <v>304748</v>
      </c>
      <c r="K4794" t="s">
        <v>2366</v>
      </c>
      <c r="L4794">
        <v>-94.62</v>
      </c>
      <c r="M4794">
        <v>0</v>
      </c>
      <c r="N4794">
        <v>0</v>
      </c>
      <c r="O4794">
        <v>0</v>
      </c>
      <c r="P4794" t="s">
        <v>607</v>
      </c>
      <c r="Q4794">
        <v>0</v>
      </c>
      <c r="R4794">
        <v>0</v>
      </c>
      <c r="S4794">
        <v>0</v>
      </c>
      <c r="T4794" t="s">
        <v>1154</v>
      </c>
      <c r="U4794" s="221">
        <f t="shared" si="149"/>
        <v>0</v>
      </c>
    </row>
    <row r="4795" spans="1:21" hidden="1">
      <c r="A4795" s="55" t="str">
        <f t="shared" si="148"/>
        <v>Y0EC5.5</v>
      </c>
      <c r="B4795" s="55">
        <f>VLOOKUP(J4795,'Mapping-CITI'!A:E,5,0)</f>
        <v>5.5</v>
      </c>
      <c r="D4795" s="42">
        <v>45016</v>
      </c>
      <c r="E4795" s="42">
        <v>45199</v>
      </c>
      <c r="F4795" t="s">
        <v>1953</v>
      </c>
      <c r="G4795" t="s">
        <v>1156</v>
      </c>
      <c r="H4795">
        <v>5200</v>
      </c>
      <c r="I4795" t="s">
        <v>2777</v>
      </c>
      <c r="J4795">
        <v>304751</v>
      </c>
      <c r="K4795" t="s">
        <v>2369</v>
      </c>
      <c r="L4795">
        <v>-10348.84</v>
      </c>
      <c r="M4795">
        <v>23789.64</v>
      </c>
      <c r="N4795">
        <v>3172.71</v>
      </c>
      <c r="O4795">
        <v>20616.93</v>
      </c>
      <c r="P4795" t="s">
        <v>607</v>
      </c>
      <c r="Q4795">
        <v>20616.93</v>
      </c>
      <c r="R4795">
        <v>23789.64</v>
      </c>
      <c r="S4795">
        <v>3172.71</v>
      </c>
      <c r="T4795" t="s">
        <v>1154</v>
      </c>
      <c r="U4795" s="221">
        <f t="shared" si="149"/>
        <v>2.0616929999999999E-3</v>
      </c>
    </row>
    <row r="4796" spans="1:21" hidden="1">
      <c r="A4796" s="55" t="str">
        <f t="shared" si="148"/>
        <v>Y0EC5.5</v>
      </c>
      <c r="B4796" s="55">
        <f>VLOOKUP(J4796,'Mapping-CITI'!A:E,5,0)</f>
        <v>5.5</v>
      </c>
      <c r="D4796" s="42">
        <v>45016</v>
      </c>
      <c r="E4796" s="42">
        <v>45199</v>
      </c>
      <c r="F4796" t="s">
        <v>1953</v>
      </c>
      <c r="G4796" t="s">
        <v>1156</v>
      </c>
      <c r="H4796">
        <v>5200</v>
      </c>
      <c r="I4796" t="s">
        <v>2777</v>
      </c>
      <c r="J4796">
        <v>304752</v>
      </c>
      <c r="K4796" t="s">
        <v>2370</v>
      </c>
      <c r="L4796">
        <v>0.35</v>
      </c>
      <c r="M4796">
        <v>0</v>
      </c>
      <c r="N4796">
        <v>0</v>
      </c>
      <c r="O4796">
        <v>0</v>
      </c>
      <c r="P4796" t="s">
        <v>607</v>
      </c>
      <c r="Q4796">
        <v>0</v>
      </c>
      <c r="R4796">
        <v>0</v>
      </c>
      <c r="S4796">
        <v>0</v>
      </c>
      <c r="T4796" t="s">
        <v>1154</v>
      </c>
      <c r="U4796" s="221">
        <f t="shared" si="149"/>
        <v>0</v>
      </c>
    </row>
    <row r="4797" spans="1:21" hidden="1">
      <c r="A4797" s="55" t="str">
        <f t="shared" si="148"/>
        <v>Y0EC5.5</v>
      </c>
      <c r="B4797" s="55">
        <f>VLOOKUP(J4797,'Mapping-CITI'!A:E,5,0)</f>
        <v>5.5</v>
      </c>
      <c r="D4797" s="42">
        <v>45016</v>
      </c>
      <c r="E4797" s="42">
        <v>45199</v>
      </c>
      <c r="F4797" t="s">
        <v>1953</v>
      </c>
      <c r="G4797" t="s">
        <v>1156</v>
      </c>
      <c r="H4797">
        <v>5200</v>
      </c>
      <c r="I4797" t="s">
        <v>2777</v>
      </c>
      <c r="J4797">
        <v>304754</v>
      </c>
      <c r="K4797" t="s">
        <v>2372</v>
      </c>
      <c r="L4797">
        <v>-10.67</v>
      </c>
      <c r="M4797">
        <v>0</v>
      </c>
      <c r="N4797">
        <v>0</v>
      </c>
      <c r="O4797">
        <v>0</v>
      </c>
      <c r="P4797" t="s">
        <v>607</v>
      </c>
      <c r="Q4797">
        <v>0</v>
      </c>
      <c r="R4797">
        <v>0</v>
      </c>
      <c r="S4797">
        <v>0</v>
      </c>
      <c r="T4797" t="s">
        <v>1154</v>
      </c>
      <c r="U4797" s="221">
        <f t="shared" si="149"/>
        <v>0</v>
      </c>
    </row>
    <row r="4798" spans="1:21" hidden="1">
      <c r="A4798" s="55" t="str">
        <f t="shared" si="148"/>
        <v>Y0EC5.5</v>
      </c>
      <c r="B4798" s="55">
        <f>VLOOKUP(J4798,'Mapping-CITI'!A:E,5,0)</f>
        <v>5.5</v>
      </c>
      <c r="D4798" s="42">
        <v>45016</v>
      </c>
      <c r="E4798" s="42">
        <v>45199</v>
      </c>
      <c r="F4798" t="s">
        <v>1953</v>
      </c>
      <c r="G4798" t="s">
        <v>1156</v>
      </c>
      <c r="H4798">
        <v>5200</v>
      </c>
      <c r="I4798" t="s">
        <v>2777</v>
      </c>
      <c r="J4798">
        <v>305101</v>
      </c>
      <c r="K4798" t="s">
        <v>2374</v>
      </c>
      <c r="L4798">
        <v>-1446301.45</v>
      </c>
      <c r="M4798">
        <v>0</v>
      </c>
      <c r="N4798">
        <v>547596.86</v>
      </c>
      <c r="O4798">
        <v>-547596.86</v>
      </c>
      <c r="P4798" t="s">
        <v>607</v>
      </c>
      <c r="Q4798">
        <v>-547596.86</v>
      </c>
      <c r="R4798">
        <v>0</v>
      </c>
      <c r="S4798">
        <v>547596.86</v>
      </c>
      <c r="T4798" t="s">
        <v>1154</v>
      </c>
      <c r="U4798" s="221">
        <f t="shared" si="149"/>
        <v>-5.4759686000000002E-2</v>
      </c>
    </row>
    <row r="4799" spans="1:21" hidden="1">
      <c r="A4799" s="55" t="str">
        <f t="shared" si="148"/>
        <v>Y0EC5.5</v>
      </c>
      <c r="B4799" s="55">
        <f>VLOOKUP(J4799,'Mapping-CITI'!A:E,5,0)</f>
        <v>5.5</v>
      </c>
      <c r="D4799" s="42">
        <v>45016</v>
      </c>
      <c r="E4799" s="42">
        <v>45199</v>
      </c>
      <c r="F4799" t="s">
        <v>1953</v>
      </c>
      <c r="G4799" t="s">
        <v>1156</v>
      </c>
      <c r="H4799">
        <v>5200</v>
      </c>
      <c r="I4799" t="s">
        <v>2777</v>
      </c>
      <c r="J4799">
        <v>305109</v>
      </c>
      <c r="K4799" t="s">
        <v>2375</v>
      </c>
      <c r="L4799">
        <v>19600.45</v>
      </c>
      <c r="M4799">
        <v>226.8</v>
      </c>
      <c r="N4799">
        <v>899.49</v>
      </c>
      <c r="O4799">
        <v>-672.69</v>
      </c>
      <c r="P4799" t="s">
        <v>607</v>
      </c>
      <c r="Q4799">
        <v>-672.69</v>
      </c>
      <c r="R4799">
        <v>226.8</v>
      </c>
      <c r="S4799">
        <v>899.49</v>
      </c>
      <c r="T4799" t="s">
        <v>1154</v>
      </c>
      <c r="U4799" s="221">
        <f t="shared" si="149"/>
        <v>-6.7269000000000009E-5</v>
      </c>
    </row>
    <row r="4800" spans="1:21" hidden="1">
      <c r="A4800" s="55" t="str">
        <f t="shared" si="148"/>
        <v>Y0EC5.5</v>
      </c>
      <c r="B4800" s="55">
        <f>VLOOKUP(J4800,'Mapping-CITI'!A:E,5,0)</f>
        <v>5.5</v>
      </c>
      <c r="D4800" s="42">
        <v>45016</v>
      </c>
      <c r="E4800" s="42">
        <v>45199</v>
      </c>
      <c r="F4800" t="s">
        <v>1953</v>
      </c>
      <c r="G4800" t="s">
        <v>1156</v>
      </c>
      <c r="H4800">
        <v>5200</v>
      </c>
      <c r="I4800" t="s">
        <v>2777</v>
      </c>
      <c r="J4800">
        <v>305110</v>
      </c>
      <c r="K4800" t="s">
        <v>2376</v>
      </c>
      <c r="L4800">
        <v>21.04</v>
      </c>
      <c r="M4800">
        <v>0</v>
      </c>
      <c r="N4800">
        <v>87.9</v>
      </c>
      <c r="O4800">
        <v>-87.9</v>
      </c>
      <c r="P4800" t="s">
        <v>607</v>
      </c>
      <c r="Q4800">
        <v>-87.9</v>
      </c>
      <c r="R4800">
        <v>0</v>
      </c>
      <c r="S4800">
        <v>87.9</v>
      </c>
      <c r="T4800" t="s">
        <v>1154</v>
      </c>
      <c r="U4800" s="221">
        <f t="shared" si="149"/>
        <v>-8.7900000000000005E-6</v>
      </c>
    </row>
    <row r="4801" spans="1:21" hidden="1">
      <c r="A4801" s="55" t="str">
        <f t="shared" si="148"/>
        <v>Y0EC5.5</v>
      </c>
      <c r="B4801" s="55">
        <f>VLOOKUP(J4801,'Mapping-CITI'!A:E,5,0)</f>
        <v>5.5</v>
      </c>
      <c r="D4801" s="42">
        <v>45016</v>
      </c>
      <c r="E4801" s="42">
        <v>45199</v>
      </c>
      <c r="F4801" t="s">
        <v>1953</v>
      </c>
      <c r="G4801" t="s">
        <v>1156</v>
      </c>
      <c r="H4801">
        <v>5200</v>
      </c>
      <c r="I4801" t="s">
        <v>2777</v>
      </c>
      <c r="J4801">
        <v>305115</v>
      </c>
      <c r="K4801" t="s">
        <v>2380</v>
      </c>
      <c r="L4801">
        <v>-1.19</v>
      </c>
      <c r="M4801">
        <v>0</v>
      </c>
      <c r="N4801">
        <v>0</v>
      </c>
      <c r="O4801">
        <v>0</v>
      </c>
      <c r="P4801" t="s">
        <v>607</v>
      </c>
      <c r="Q4801">
        <v>0</v>
      </c>
      <c r="R4801">
        <v>0</v>
      </c>
      <c r="S4801">
        <v>0</v>
      </c>
      <c r="T4801" t="s">
        <v>1154</v>
      </c>
      <c r="U4801" s="221">
        <f t="shared" si="149"/>
        <v>0</v>
      </c>
    </row>
    <row r="4802" spans="1:21" hidden="1">
      <c r="A4802" s="55" t="str">
        <f t="shared" si="148"/>
        <v>Y0EC5.5</v>
      </c>
      <c r="B4802" s="55">
        <f>VLOOKUP(J4802,'Mapping-CITI'!A:E,5,0)</f>
        <v>5.5</v>
      </c>
      <c r="D4802" s="42">
        <v>45016</v>
      </c>
      <c r="E4802" s="42">
        <v>45199</v>
      </c>
      <c r="F4802" t="s">
        <v>1953</v>
      </c>
      <c r="G4802" t="s">
        <v>1156</v>
      </c>
      <c r="H4802">
        <v>5200</v>
      </c>
      <c r="I4802" t="s">
        <v>2777</v>
      </c>
      <c r="J4802">
        <v>305117</v>
      </c>
      <c r="K4802" t="s">
        <v>2382</v>
      </c>
      <c r="L4802">
        <v>0.54</v>
      </c>
      <c r="M4802">
        <v>0</v>
      </c>
      <c r="N4802">
        <v>0</v>
      </c>
      <c r="O4802">
        <v>0</v>
      </c>
      <c r="P4802" t="s">
        <v>607</v>
      </c>
      <c r="Q4802">
        <v>0</v>
      </c>
      <c r="R4802">
        <v>0</v>
      </c>
      <c r="S4802">
        <v>0</v>
      </c>
      <c r="T4802" t="s">
        <v>1154</v>
      </c>
      <c r="U4802" s="221">
        <f t="shared" si="149"/>
        <v>0</v>
      </c>
    </row>
    <row r="4803" spans="1:21" hidden="1">
      <c r="A4803" s="55" t="str">
        <f t="shared" ref="A4803:A4866" si="150">F4803&amp;B4803</f>
        <v>Y0EC5.5</v>
      </c>
      <c r="B4803" s="55">
        <f>VLOOKUP(J4803,'Mapping-CITI'!A:E,5,0)</f>
        <v>5.5</v>
      </c>
      <c r="D4803" s="42">
        <v>45016</v>
      </c>
      <c r="E4803" s="42">
        <v>45199</v>
      </c>
      <c r="F4803" t="s">
        <v>1953</v>
      </c>
      <c r="G4803" t="s">
        <v>1156</v>
      </c>
      <c r="H4803">
        <v>5200</v>
      </c>
      <c r="I4803" t="s">
        <v>2777</v>
      </c>
      <c r="J4803">
        <v>305119</v>
      </c>
      <c r="K4803" t="s">
        <v>2384</v>
      </c>
      <c r="L4803">
        <v>-0.1</v>
      </c>
      <c r="M4803">
        <v>0</v>
      </c>
      <c r="N4803">
        <v>0</v>
      </c>
      <c r="O4803">
        <v>0</v>
      </c>
      <c r="P4803" t="s">
        <v>607</v>
      </c>
      <c r="Q4803">
        <v>0</v>
      </c>
      <c r="R4803">
        <v>0</v>
      </c>
      <c r="S4803">
        <v>0</v>
      </c>
      <c r="T4803" t="s">
        <v>1154</v>
      </c>
      <c r="U4803" s="221">
        <f t="shared" ref="U4803:U4866" si="151">(M4803-N4803)/10^7</f>
        <v>0</v>
      </c>
    </row>
    <row r="4804" spans="1:21" hidden="1">
      <c r="A4804" s="55" t="str">
        <f t="shared" si="150"/>
        <v>Y0EC5.5</v>
      </c>
      <c r="B4804" s="55">
        <f>VLOOKUP(J4804,'Mapping-CITI'!A:E,5,0)</f>
        <v>5.5</v>
      </c>
      <c r="D4804" s="42">
        <v>45016</v>
      </c>
      <c r="E4804" s="42">
        <v>45199</v>
      </c>
      <c r="F4804" t="s">
        <v>1953</v>
      </c>
      <c r="G4804" t="s">
        <v>1156</v>
      </c>
      <c r="H4804">
        <v>5200</v>
      </c>
      <c r="I4804" t="s">
        <v>2777</v>
      </c>
      <c r="J4804">
        <v>305150</v>
      </c>
      <c r="K4804" t="s">
        <v>2394</v>
      </c>
      <c r="L4804">
        <v>-7255.18</v>
      </c>
      <c r="M4804">
        <v>0</v>
      </c>
      <c r="N4804">
        <v>0</v>
      </c>
      <c r="O4804">
        <v>0</v>
      </c>
      <c r="P4804" t="s">
        <v>607</v>
      </c>
      <c r="Q4804">
        <v>0</v>
      </c>
      <c r="R4804">
        <v>0</v>
      </c>
      <c r="S4804">
        <v>0</v>
      </c>
      <c r="T4804" t="s">
        <v>1154</v>
      </c>
      <c r="U4804" s="221">
        <f t="shared" si="151"/>
        <v>0</v>
      </c>
    </row>
    <row r="4805" spans="1:21" hidden="1">
      <c r="A4805" s="55" t="str">
        <f t="shared" si="150"/>
        <v>Y0ECIgnore</v>
      </c>
      <c r="B4805" s="55" t="str">
        <f>VLOOKUP(J4805,'Mapping-CITI'!A:E,5,0)</f>
        <v>Ignore</v>
      </c>
      <c r="D4805" s="42">
        <v>45016</v>
      </c>
      <c r="E4805" s="42">
        <v>45199</v>
      </c>
      <c r="F4805" t="s">
        <v>1953</v>
      </c>
      <c r="G4805" t="s">
        <v>1156</v>
      </c>
      <c r="H4805">
        <v>5170</v>
      </c>
      <c r="I4805" t="s">
        <v>2800</v>
      </c>
      <c r="J4805">
        <v>311616</v>
      </c>
      <c r="K4805" t="s">
        <v>2651</v>
      </c>
      <c r="L4805">
        <v>0</v>
      </c>
      <c r="M4805">
        <v>0</v>
      </c>
      <c r="N4805">
        <v>0</v>
      </c>
      <c r="O4805">
        <v>0</v>
      </c>
      <c r="P4805" t="s">
        <v>607</v>
      </c>
      <c r="Q4805">
        <v>0</v>
      </c>
      <c r="R4805">
        <v>0</v>
      </c>
      <c r="S4805">
        <v>0</v>
      </c>
      <c r="T4805" t="s">
        <v>1154</v>
      </c>
      <c r="U4805" s="221">
        <f t="shared" si="151"/>
        <v>0</v>
      </c>
    </row>
    <row r="4806" spans="1:21" hidden="1">
      <c r="A4806" s="55" t="str">
        <f t="shared" si="150"/>
        <v>Y0ECIgnore</v>
      </c>
      <c r="B4806" s="55" t="str">
        <f>VLOOKUP(J4806,'Mapping-CITI'!A:E,5,0)</f>
        <v>Ignore</v>
      </c>
      <c r="D4806" s="42">
        <v>45016</v>
      </c>
      <c r="E4806" s="42">
        <v>45199</v>
      </c>
      <c r="F4806" t="s">
        <v>1953</v>
      </c>
      <c r="G4806" t="s">
        <v>1156</v>
      </c>
      <c r="H4806">
        <v>5170</v>
      </c>
      <c r="I4806" t="s">
        <v>2800</v>
      </c>
      <c r="J4806">
        <v>311617</v>
      </c>
      <c r="K4806" t="s">
        <v>2407</v>
      </c>
      <c r="L4806">
        <v>-121365.5</v>
      </c>
      <c r="M4806">
        <v>0</v>
      </c>
      <c r="N4806">
        <v>-77293</v>
      </c>
      <c r="O4806">
        <v>77293</v>
      </c>
      <c r="P4806" t="s">
        <v>607</v>
      </c>
      <c r="Q4806">
        <v>77293</v>
      </c>
      <c r="R4806">
        <v>0</v>
      </c>
      <c r="S4806">
        <v>0</v>
      </c>
      <c r="T4806" t="s">
        <v>1154</v>
      </c>
      <c r="U4806" s="221">
        <f t="shared" si="151"/>
        <v>7.7292999999999997E-3</v>
      </c>
    </row>
    <row r="4807" spans="1:21" hidden="1">
      <c r="A4807" s="55" t="str">
        <f t="shared" si="150"/>
        <v>Y0ECIgnore</v>
      </c>
      <c r="B4807" s="55" t="str">
        <f>VLOOKUP(J4807,'Mapping-CITI'!A:E,5,0)</f>
        <v>Ignore</v>
      </c>
      <c r="D4807" s="42">
        <v>45016</v>
      </c>
      <c r="E4807" s="42">
        <v>45199</v>
      </c>
      <c r="F4807" t="s">
        <v>1953</v>
      </c>
      <c r="G4807" t="s">
        <v>1156</v>
      </c>
      <c r="H4807">
        <v>5170</v>
      </c>
      <c r="I4807" t="s">
        <v>2800</v>
      </c>
      <c r="J4807">
        <v>311618</v>
      </c>
      <c r="K4807" t="s">
        <v>2408</v>
      </c>
      <c r="L4807">
        <v>0</v>
      </c>
      <c r="M4807">
        <v>0</v>
      </c>
      <c r="N4807">
        <v>0</v>
      </c>
      <c r="O4807">
        <v>0</v>
      </c>
      <c r="P4807" t="s">
        <v>607</v>
      </c>
      <c r="Q4807">
        <v>0</v>
      </c>
      <c r="R4807">
        <v>0</v>
      </c>
      <c r="S4807">
        <v>0</v>
      </c>
      <c r="T4807" t="s">
        <v>1154</v>
      </c>
      <c r="U4807" s="221">
        <f t="shared" si="151"/>
        <v>0</v>
      </c>
    </row>
    <row r="4808" spans="1:21" hidden="1">
      <c r="A4808" s="55" t="str">
        <f t="shared" si="150"/>
        <v>Y0ECIgnore</v>
      </c>
      <c r="B4808" s="55" t="str">
        <f>VLOOKUP(J4808,'Mapping-CITI'!A:E,5,0)</f>
        <v>Ignore</v>
      </c>
      <c r="D4808" s="42">
        <v>45016</v>
      </c>
      <c r="E4808" s="42">
        <v>45199</v>
      </c>
      <c r="F4808" t="s">
        <v>1953</v>
      </c>
      <c r="G4808" t="s">
        <v>1156</v>
      </c>
      <c r="H4808">
        <v>5170</v>
      </c>
      <c r="I4808" t="s">
        <v>2800</v>
      </c>
      <c r="J4808">
        <v>311619</v>
      </c>
      <c r="K4808" t="s">
        <v>2409</v>
      </c>
      <c r="L4808">
        <v>0</v>
      </c>
      <c r="M4808">
        <v>0</v>
      </c>
      <c r="N4808">
        <v>0</v>
      </c>
      <c r="O4808">
        <v>0</v>
      </c>
      <c r="P4808" t="s">
        <v>607</v>
      </c>
      <c r="Q4808">
        <v>0</v>
      </c>
      <c r="R4808">
        <v>0</v>
      </c>
      <c r="S4808">
        <v>0</v>
      </c>
      <c r="T4808" t="s">
        <v>1154</v>
      </c>
      <c r="U4808" s="221">
        <f t="shared" si="151"/>
        <v>0</v>
      </c>
    </row>
    <row r="4809" spans="1:21" hidden="1">
      <c r="A4809" s="55" t="str">
        <f t="shared" si="150"/>
        <v>Y0EC6.4</v>
      </c>
      <c r="B4809" s="55">
        <f>VLOOKUP(J4809,'Mapping-CITI'!A:E,5,0)</f>
        <v>6.4</v>
      </c>
      <c r="D4809" s="42">
        <v>45016</v>
      </c>
      <c r="E4809" s="42">
        <v>45199</v>
      </c>
      <c r="F4809" t="s">
        <v>1953</v>
      </c>
      <c r="G4809" t="s">
        <v>1156</v>
      </c>
      <c r="H4809">
        <v>4160</v>
      </c>
      <c r="I4809" t="s">
        <v>2778</v>
      </c>
      <c r="J4809">
        <v>401201</v>
      </c>
      <c r="K4809" t="s">
        <v>2419</v>
      </c>
      <c r="L4809">
        <v>522.51</v>
      </c>
      <c r="M4809">
        <v>0</v>
      </c>
      <c r="N4809">
        <v>0</v>
      </c>
      <c r="O4809">
        <v>0</v>
      </c>
      <c r="P4809" t="s">
        <v>607</v>
      </c>
      <c r="Q4809">
        <v>0</v>
      </c>
      <c r="R4809">
        <v>0</v>
      </c>
      <c r="S4809">
        <v>0</v>
      </c>
      <c r="T4809" t="s">
        <v>1154</v>
      </c>
      <c r="U4809" s="221">
        <f t="shared" si="151"/>
        <v>0</v>
      </c>
    </row>
    <row r="4810" spans="1:21" hidden="1">
      <c r="A4810" s="55" t="str">
        <f t="shared" si="150"/>
        <v>Y0ECIgnore</v>
      </c>
      <c r="B4810" s="55" t="str">
        <f>VLOOKUP(J4810,'Mapping-CITI'!A:E,5,0)</f>
        <v>Ignore</v>
      </c>
      <c r="D4810" s="42">
        <v>45016</v>
      </c>
      <c r="E4810" s="42">
        <v>45199</v>
      </c>
      <c r="F4810" t="s">
        <v>1953</v>
      </c>
      <c r="G4810" t="s">
        <v>1156</v>
      </c>
      <c r="H4810">
        <v>4160</v>
      </c>
      <c r="I4810" t="s">
        <v>2778</v>
      </c>
      <c r="J4810">
        <v>401227</v>
      </c>
      <c r="K4810" t="s">
        <v>2426</v>
      </c>
      <c r="L4810">
        <v>9900.1299999999992</v>
      </c>
      <c r="M4810">
        <v>13926.35</v>
      </c>
      <c r="N4810">
        <v>0</v>
      </c>
      <c r="O4810">
        <v>13926.35</v>
      </c>
      <c r="P4810" t="s">
        <v>607</v>
      </c>
      <c r="Q4810">
        <v>13926.35</v>
      </c>
      <c r="R4810">
        <v>13926.35</v>
      </c>
      <c r="S4810">
        <v>0</v>
      </c>
      <c r="T4810" t="s">
        <v>1154</v>
      </c>
      <c r="U4810" s="221">
        <f t="shared" si="151"/>
        <v>1.3926350000000001E-3</v>
      </c>
    </row>
    <row r="4811" spans="1:21" hidden="1">
      <c r="A4811" s="55" t="str">
        <f t="shared" si="150"/>
        <v>Y0ECIgnore</v>
      </c>
      <c r="B4811" s="55" t="str">
        <f>VLOOKUP(J4811,'Mapping-CITI'!A:E,5,0)</f>
        <v>Ignore</v>
      </c>
      <c r="D4811" s="42">
        <v>45016</v>
      </c>
      <c r="E4811" s="42">
        <v>45199</v>
      </c>
      <c r="F4811" t="s">
        <v>1953</v>
      </c>
      <c r="G4811" t="s">
        <v>1156</v>
      </c>
      <c r="H4811">
        <v>4160</v>
      </c>
      <c r="I4811" t="s">
        <v>2778</v>
      </c>
      <c r="J4811">
        <v>401236</v>
      </c>
      <c r="K4811" t="s">
        <v>2427</v>
      </c>
      <c r="L4811">
        <v>3757.51</v>
      </c>
      <c r="M4811">
        <v>1578.89</v>
      </c>
      <c r="N4811">
        <v>0</v>
      </c>
      <c r="O4811">
        <v>1578.89</v>
      </c>
      <c r="P4811" t="s">
        <v>607</v>
      </c>
      <c r="Q4811">
        <v>1578.89</v>
      </c>
      <c r="R4811">
        <v>1613.39</v>
      </c>
      <c r="S4811">
        <v>0</v>
      </c>
      <c r="T4811" t="s">
        <v>1154</v>
      </c>
      <c r="U4811" s="221">
        <f t="shared" si="151"/>
        <v>1.5788900000000001E-4</v>
      </c>
    </row>
    <row r="4812" spans="1:21" hidden="1">
      <c r="A4812" s="55" t="str">
        <f t="shared" si="150"/>
        <v>Y0ECIgnore</v>
      </c>
      <c r="B4812" s="55" t="str">
        <f>VLOOKUP(J4812,'Mapping-CITI'!A:E,5,0)</f>
        <v>Ignore</v>
      </c>
      <c r="D4812" s="42">
        <v>45016</v>
      </c>
      <c r="E4812" s="42">
        <v>45199</v>
      </c>
      <c r="F4812" t="s">
        <v>1953</v>
      </c>
      <c r="G4812" t="s">
        <v>1156</v>
      </c>
      <c r="H4812">
        <v>4160</v>
      </c>
      <c r="I4812" t="s">
        <v>2778</v>
      </c>
      <c r="J4812">
        <v>401240</v>
      </c>
      <c r="K4812" t="s">
        <v>2429</v>
      </c>
      <c r="L4812">
        <v>83648.350000000006</v>
      </c>
      <c r="M4812">
        <v>127926.06</v>
      </c>
      <c r="N4812">
        <v>0</v>
      </c>
      <c r="O4812">
        <v>127926.06</v>
      </c>
      <c r="P4812" t="s">
        <v>607</v>
      </c>
      <c r="Q4812">
        <v>127926.06</v>
      </c>
      <c r="R4812">
        <v>127926.06</v>
      </c>
      <c r="S4812">
        <v>0</v>
      </c>
      <c r="T4812" t="s">
        <v>1154</v>
      </c>
      <c r="U4812" s="221">
        <f t="shared" si="151"/>
        <v>1.2792606E-2</v>
      </c>
    </row>
    <row r="4813" spans="1:21" hidden="1">
      <c r="A4813" s="55" t="str">
        <f t="shared" si="150"/>
        <v>Y0ECIgnore</v>
      </c>
      <c r="B4813" s="55" t="str">
        <f>VLOOKUP(J4813,'Mapping-CITI'!A:E,5,0)</f>
        <v>Ignore</v>
      </c>
      <c r="D4813" s="42">
        <v>45016</v>
      </c>
      <c r="E4813" s="42">
        <v>45199</v>
      </c>
      <c r="F4813" t="s">
        <v>1953</v>
      </c>
      <c r="G4813" t="s">
        <v>1156</v>
      </c>
      <c r="H4813">
        <v>4160</v>
      </c>
      <c r="I4813" t="s">
        <v>2778</v>
      </c>
      <c r="J4813">
        <v>401242</v>
      </c>
      <c r="K4813" t="s">
        <v>2431</v>
      </c>
      <c r="L4813">
        <v>196.26</v>
      </c>
      <c r="M4813">
        <v>0</v>
      </c>
      <c r="N4813">
        <v>0</v>
      </c>
      <c r="O4813">
        <v>0</v>
      </c>
      <c r="P4813" t="s">
        <v>607</v>
      </c>
      <c r="Q4813">
        <v>0</v>
      </c>
      <c r="R4813">
        <v>0</v>
      </c>
      <c r="S4813">
        <v>0</v>
      </c>
      <c r="T4813" t="s">
        <v>1154</v>
      </c>
      <c r="U4813" s="221">
        <f t="shared" si="151"/>
        <v>0</v>
      </c>
    </row>
    <row r="4814" spans="1:21" hidden="1">
      <c r="A4814" s="55" t="str">
        <f t="shared" si="150"/>
        <v>Y0EC6.4</v>
      </c>
      <c r="B4814" s="55">
        <f>VLOOKUP(J4814,'Mapping-CITI'!A:E,5,0)</f>
        <v>6.4</v>
      </c>
      <c r="D4814" s="42">
        <v>45016</v>
      </c>
      <c r="E4814" s="42">
        <v>45199</v>
      </c>
      <c r="F4814" t="s">
        <v>1953</v>
      </c>
      <c r="G4814" t="s">
        <v>1156</v>
      </c>
      <c r="H4814">
        <v>4160</v>
      </c>
      <c r="I4814" t="s">
        <v>2778</v>
      </c>
      <c r="J4814">
        <v>401301</v>
      </c>
      <c r="K4814" t="s">
        <v>2432</v>
      </c>
      <c r="L4814">
        <v>73633.39</v>
      </c>
      <c r="M4814">
        <v>20649.54</v>
      </c>
      <c r="N4814">
        <v>19698.86</v>
      </c>
      <c r="O4814">
        <v>950.68</v>
      </c>
      <c r="P4814" t="s">
        <v>607</v>
      </c>
      <c r="Q4814">
        <v>950.68</v>
      </c>
      <c r="R4814">
        <v>20649.54</v>
      </c>
      <c r="S4814">
        <v>19698.86</v>
      </c>
      <c r="T4814" t="s">
        <v>1154</v>
      </c>
      <c r="U4814" s="221">
        <f t="shared" si="151"/>
        <v>9.5068000000000032E-5</v>
      </c>
    </row>
    <row r="4815" spans="1:21" hidden="1">
      <c r="A4815" s="55" t="str">
        <f t="shared" si="150"/>
        <v>Y0EC6.2</v>
      </c>
      <c r="B4815" s="55">
        <f>VLOOKUP(J4815,'Mapping-CITI'!A:E,5,0)</f>
        <v>6.2</v>
      </c>
      <c r="D4815" s="42">
        <v>45016</v>
      </c>
      <c r="E4815" s="42">
        <v>45199</v>
      </c>
      <c r="F4815" t="s">
        <v>1953</v>
      </c>
      <c r="G4815" t="s">
        <v>1156</v>
      </c>
      <c r="H4815">
        <v>4160</v>
      </c>
      <c r="I4815" t="s">
        <v>2778</v>
      </c>
      <c r="J4815">
        <v>401501</v>
      </c>
      <c r="K4815" t="s">
        <v>676</v>
      </c>
      <c r="L4815">
        <v>6134901.9900000002</v>
      </c>
      <c r="M4815">
        <v>6988596.5</v>
      </c>
      <c r="N4815">
        <v>0</v>
      </c>
      <c r="O4815">
        <v>6988596.5</v>
      </c>
      <c r="P4815" t="s">
        <v>607</v>
      </c>
      <c r="Q4815">
        <v>6988596.5</v>
      </c>
      <c r="R4815">
        <v>0</v>
      </c>
      <c r="S4815">
        <v>0</v>
      </c>
      <c r="T4815" t="s">
        <v>1154</v>
      </c>
      <c r="U4815" s="221">
        <f t="shared" si="151"/>
        <v>0.69885965000000005</v>
      </c>
    </row>
    <row r="4816" spans="1:21" hidden="1">
      <c r="A4816" s="55" t="str">
        <f t="shared" si="150"/>
        <v>Y0EC6.2</v>
      </c>
      <c r="B4816" s="55">
        <f>VLOOKUP(J4816,'Mapping-CITI'!A:E,5,0)</f>
        <v>6.2</v>
      </c>
      <c r="D4816" s="42">
        <v>45016</v>
      </c>
      <c r="E4816" s="42">
        <v>45199</v>
      </c>
      <c r="F4816" t="s">
        <v>1953</v>
      </c>
      <c r="G4816" t="s">
        <v>1156</v>
      </c>
      <c r="H4816">
        <v>4160</v>
      </c>
      <c r="I4816" t="s">
        <v>2778</v>
      </c>
      <c r="J4816">
        <v>401576</v>
      </c>
      <c r="K4816" t="s">
        <v>2702</v>
      </c>
      <c r="L4816">
        <v>-14154.33</v>
      </c>
      <c r="M4816">
        <v>0</v>
      </c>
      <c r="N4816">
        <v>3876.6</v>
      </c>
      <c r="O4816">
        <v>-3876.6</v>
      </c>
      <c r="P4816" t="s">
        <v>607</v>
      </c>
      <c r="Q4816">
        <v>-3876.6</v>
      </c>
      <c r="R4816">
        <v>0</v>
      </c>
      <c r="S4816">
        <v>0</v>
      </c>
      <c r="T4816" t="s">
        <v>1154</v>
      </c>
      <c r="U4816" s="221">
        <f t="shared" si="151"/>
        <v>-3.8766000000000001E-4</v>
      </c>
    </row>
    <row r="4817" spans="1:21" hidden="1">
      <c r="A4817" s="55" t="str">
        <f t="shared" si="150"/>
        <v>Y0EC6.3</v>
      </c>
      <c r="B4817" s="55">
        <f>VLOOKUP(J4817,'Mapping-CITI'!A:E,5,0)</f>
        <v>6.3</v>
      </c>
      <c r="D4817" s="42">
        <v>45016</v>
      </c>
      <c r="E4817" s="42">
        <v>45199</v>
      </c>
      <c r="F4817" t="s">
        <v>1953</v>
      </c>
      <c r="G4817" t="s">
        <v>1156</v>
      </c>
      <c r="H4817">
        <v>4160</v>
      </c>
      <c r="I4817" t="s">
        <v>2778</v>
      </c>
      <c r="J4817">
        <v>401585</v>
      </c>
      <c r="K4817" t="s">
        <v>2801</v>
      </c>
      <c r="L4817">
        <v>73424.479999999996</v>
      </c>
      <c r="M4817">
        <v>0</v>
      </c>
      <c r="N4817">
        <v>0</v>
      </c>
      <c r="O4817">
        <v>0</v>
      </c>
      <c r="P4817" t="s">
        <v>607</v>
      </c>
      <c r="Q4817">
        <v>0</v>
      </c>
      <c r="R4817">
        <v>0</v>
      </c>
      <c r="S4817">
        <v>0</v>
      </c>
      <c r="T4817" t="s">
        <v>1154</v>
      </c>
      <c r="U4817" s="221">
        <f t="shared" si="151"/>
        <v>0</v>
      </c>
    </row>
    <row r="4818" spans="1:21" hidden="1">
      <c r="A4818" s="55" t="str">
        <f t="shared" si="150"/>
        <v>Y0EC6.4</v>
      </c>
      <c r="B4818" s="55">
        <f>VLOOKUP(J4818,'Mapping-CITI'!A:E,5,0)</f>
        <v>6.4</v>
      </c>
      <c r="D4818" s="42">
        <v>45016</v>
      </c>
      <c r="E4818" s="42">
        <v>45199</v>
      </c>
      <c r="F4818" t="s">
        <v>1953</v>
      </c>
      <c r="G4818" t="s">
        <v>1156</v>
      </c>
      <c r="H4818">
        <v>4160</v>
      </c>
      <c r="I4818" t="s">
        <v>2778</v>
      </c>
      <c r="J4818">
        <v>401654</v>
      </c>
      <c r="K4818" t="s">
        <v>2848</v>
      </c>
      <c r="L4818">
        <v>-25.56</v>
      </c>
      <c r="M4818">
        <v>0</v>
      </c>
      <c r="N4818">
        <v>0</v>
      </c>
      <c r="O4818">
        <v>0</v>
      </c>
      <c r="P4818" t="s">
        <v>607</v>
      </c>
      <c r="Q4818">
        <v>0</v>
      </c>
      <c r="R4818">
        <v>0</v>
      </c>
      <c r="S4818">
        <v>0</v>
      </c>
      <c r="T4818" t="s">
        <v>1154</v>
      </c>
      <c r="U4818" s="221">
        <f t="shared" si="151"/>
        <v>0</v>
      </c>
    </row>
    <row r="4819" spans="1:21" hidden="1">
      <c r="A4819" s="55" t="str">
        <f t="shared" si="150"/>
        <v>Y0ECIgnore</v>
      </c>
      <c r="B4819" s="55" t="str">
        <f>VLOOKUP(J4819,'Mapping-CITI'!A:E,5,0)</f>
        <v>Ignore</v>
      </c>
      <c r="D4819" s="42">
        <v>45016</v>
      </c>
      <c r="E4819" s="42">
        <v>45199</v>
      </c>
      <c r="F4819" t="s">
        <v>1953</v>
      </c>
      <c r="G4819" t="s">
        <v>1156</v>
      </c>
      <c r="H4819">
        <v>4160</v>
      </c>
      <c r="I4819" t="s">
        <v>2778</v>
      </c>
      <c r="J4819">
        <v>401655</v>
      </c>
      <c r="K4819" t="s">
        <v>2715</v>
      </c>
      <c r="L4819">
        <v>3136366.1</v>
      </c>
      <c r="M4819">
        <v>4119957.05</v>
      </c>
      <c r="N4819">
        <v>0</v>
      </c>
      <c r="O4819">
        <v>4119957.05</v>
      </c>
      <c r="P4819" t="s">
        <v>607</v>
      </c>
      <c r="Q4819">
        <v>4119957.05</v>
      </c>
      <c r="R4819">
        <v>4207193.59</v>
      </c>
      <c r="S4819">
        <v>0</v>
      </c>
      <c r="T4819" t="s">
        <v>1154</v>
      </c>
      <c r="U4819" s="221">
        <f t="shared" si="151"/>
        <v>0.41199570499999999</v>
      </c>
    </row>
    <row r="4820" spans="1:21" hidden="1">
      <c r="A4820" s="55" t="str">
        <f t="shared" si="150"/>
        <v>Y0ECIgnore</v>
      </c>
      <c r="B4820" s="55" t="str">
        <f>VLOOKUP(J4820,'Mapping-CITI'!A:E,5,0)</f>
        <v>Ignore</v>
      </c>
      <c r="D4820" s="42">
        <v>45016</v>
      </c>
      <c r="E4820" s="42">
        <v>45199</v>
      </c>
      <c r="F4820" t="s">
        <v>1953</v>
      </c>
      <c r="G4820" t="s">
        <v>1156</v>
      </c>
      <c r="H4820">
        <v>4160</v>
      </c>
      <c r="I4820" t="s">
        <v>2778</v>
      </c>
      <c r="J4820">
        <v>401656</v>
      </c>
      <c r="K4820" t="s">
        <v>2716</v>
      </c>
      <c r="L4820">
        <v>4420099.9000000004</v>
      </c>
      <c r="M4820">
        <v>5948972.2300000004</v>
      </c>
      <c r="N4820">
        <v>0</v>
      </c>
      <c r="O4820">
        <v>5948972.2300000004</v>
      </c>
      <c r="P4820" t="s">
        <v>607</v>
      </c>
      <c r="Q4820">
        <v>5948972.2300000004</v>
      </c>
      <c r="R4820">
        <v>6073632.8899999997</v>
      </c>
      <c r="S4820">
        <v>0</v>
      </c>
      <c r="T4820" t="s">
        <v>1154</v>
      </c>
      <c r="U4820" s="221">
        <f t="shared" si="151"/>
        <v>0.59489722300000003</v>
      </c>
    </row>
    <row r="4821" spans="1:21" hidden="1">
      <c r="A4821" s="55" t="str">
        <f t="shared" si="150"/>
        <v>Y0EC6.4</v>
      </c>
      <c r="B4821" s="55">
        <f>VLOOKUP(J4821,'Mapping-CITI'!A:E,5,0)</f>
        <v>6.4</v>
      </c>
      <c r="D4821" s="42">
        <v>45016</v>
      </c>
      <c r="E4821" s="42">
        <v>45199</v>
      </c>
      <c r="F4821" t="s">
        <v>1953</v>
      </c>
      <c r="G4821" t="s">
        <v>1156</v>
      </c>
      <c r="H4821">
        <v>4160</v>
      </c>
      <c r="I4821" t="s">
        <v>2778</v>
      </c>
      <c r="J4821">
        <v>401702</v>
      </c>
      <c r="K4821" t="s">
        <v>2686</v>
      </c>
      <c r="L4821">
        <v>-1273.79</v>
      </c>
      <c r="M4821">
        <v>0</v>
      </c>
      <c r="N4821">
        <v>348.92</v>
      </c>
      <c r="O4821">
        <v>-348.92</v>
      </c>
      <c r="P4821" t="s">
        <v>607</v>
      </c>
      <c r="Q4821">
        <v>-348.92</v>
      </c>
      <c r="R4821">
        <v>0</v>
      </c>
      <c r="S4821">
        <v>0</v>
      </c>
      <c r="T4821" t="s">
        <v>1154</v>
      </c>
      <c r="U4821" s="221">
        <f t="shared" si="151"/>
        <v>-3.4892000000000004E-5</v>
      </c>
    </row>
    <row r="4822" spans="1:21" hidden="1">
      <c r="A4822" s="55" t="str">
        <f t="shared" si="150"/>
        <v>Y0EC6.4</v>
      </c>
      <c r="B4822" s="55">
        <f>VLOOKUP(J4822,'Mapping-CITI'!A:E,5,0)</f>
        <v>6.4</v>
      </c>
      <c r="D4822" s="42">
        <v>45016</v>
      </c>
      <c r="E4822" s="42">
        <v>45199</v>
      </c>
      <c r="F4822" t="s">
        <v>1953</v>
      </c>
      <c r="G4822" t="s">
        <v>1156</v>
      </c>
      <c r="H4822">
        <v>4160</v>
      </c>
      <c r="I4822" t="s">
        <v>2778</v>
      </c>
      <c r="J4822">
        <v>401703</v>
      </c>
      <c r="K4822" t="s">
        <v>2687</v>
      </c>
      <c r="L4822">
        <v>-1273.79</v>
      </c>
      <c r="M4822">
        <v>0</v>
      </c>
      <c r="N4822">
        <v>348.92</v>
      </c>
      <c r="O4822">
        <v>-348.92</v>
      </c>
      <c r="P4822" t="s">
        <v>607</v>
      </c>
      <c r="Q4822">
        <v>-348.92</v>
      </c>
      <c r="R4822">
        <v>0</v>
      </c>
      <c r="S4822">
        <v>0</v>
      </c>
      <c r="T4822" t="s">
        <v>1154</v>
      </c>
      <c r="U4822" s="221">
        <f t="shared" si="151"/>
        <v>-3.4892000000000004E-5</v>
      </c>
    </row>
    <row r="4823" spans="1:21" hidden="1">
      <c r="A4823" s="55" t="str">
        <f t="shared" si="150"/>
        <v>Y0EC6.4</v>
      </c>
      <c r="B4823" s="55">
        <f>VLOOKUP(J4823,'Mapping-CITI'!A:E,5,0)</f>
        <v>6.4</v>
      </c>
      <c r="D4823" s="42">
        <v>45016</v>
      </c>
      <c r="E4823" s="42">
        <v>45199</v>
      </c>
      <c r="F4823" t="s">
        <v>1953</v>
      </c>
      <c r="G4823" t="s">
        <v>1156</v>
      </c>
      <c r="H4823">
        <v>4160</v>
      </c>
      <c r="I4823" t="s">
        <v>2778</v>
      </c>
      <c r="J4823">
        <v>401707</v>
      </c>
      <c r="K4823" t="s">
        <v>2680</v>
      </c>
      <c r="L4823">
        <v>0</v>
      </c>
      <c r="M4823">
        <v>147032.20000000001</v>
      </c>
      <c r="N4823">
        <v>147032.20000000001</v>
      </c>
      <c r="O4823">
        <v>0</v>
      </c>
      <c r="P4823" t="s">
        <v>607</v>
      </c>
      <c r="Q4823">
        <v>0</v>
      </c>
      <c r="R4823">
        <v>147032.20000000001</v>
      </c>
      <c r="S4823">
        <v>147032.20000000001</v>
      </c>
      <c r="T4823" t="s">
        <v>1154</v>
      </c>
      <c r="U4823" s="221">
        <f t="shared" si="151"/>
        <v>0</v>
      </c>
    </row>
    <row r="4824" spans="1:21" hidden="1">
      <c r="A4824" s="55" t="str">
        <f t="shared" si="150"/>
        <v>Y0EC6.4</v>
      </c>
      <c r="B4824" s="55">
        <f>VLOOKUP(J4824,'Mapping-CITI'!A:E,5,0)</f>
        <v>6.4</v>
      </c>
      <c r="D4824" s="42">
        <v>45016</v>
      </c>
      <c r="E4824" s="42">
        <v>45199</v>
      </c>
      <c r="F4824" t="s">
        <v>1953</v>
      </c>
      <c r="G4824" t="s">
        <v>1156</v>
      </c>
      <c r="H4824">
        <v>4160</v>
      </c>
      <c r="I4824" t="s">
        <v>2778</v>
      </c>
      <c r="J4824">
        <v>401708</v>
      </c>
      <c r="K4824" t="s">
        <v>2681</v>
      </c>
      <c r="L4824">
        <v>0</v>
      </c>
      <c r="M4824">
        <v>147032.20000000001</v>
      </c>
      <c r="N4824">
        <v>147032.20000000001</v>
      </c>
      <c r="O4824">
        <v>0</v>
      </c>
      <c r="P4824" t="s">
        <v>607</v>
      </c>
      <c r="Q4824">
        <v>0</v>
      </c>
      <c r="R4824">
        <v>147032.20000000001</v>
      </c>
      <c r="S4824">
        <v>147032.20000000001</v>
      </c>
      <c r="T4824" t="s">
        <v>1154</v>
      </c>
      <c r="U4824" s="221">
        <f t="shared" si="151"/>
        <v>0</v>
      </c>
    </row>
    <row r="4825" spans="1:21" hidden="1">
      <c r="A4825" s="55" t="str">
        <f t="shared" si="150"/>
        <v>Y0EC6.4</v>
      </c>
      <c r="B4825" s="55">
        <f>VLOOKUP(J4825,'Mapping-CITI'!A:E,5,0)</f>
        <v>6.4</v>
      </c>
      <c r="D4825" s="42">
        <v>45016</v>
      </c>
      <c r="E4825" s="42">
        <v>45199</v>
      </c>
      <c r="F4825" t="s">
        <v>1953</v>
      </c>
      <c r="G4825" t="s">
        <v>1156</v>
      </c>
      <c r="H4825">
        <v>4160</v>
      </c>
      <c r="I4825" t="s">
        <v>2778</v>
      </c>
      <c r="J4825">
        <v>401723</v>
      </c>
      <c r="K4825" t="s">
        <v>2779</v>
      </c>
      <c r="L4825">
        <v>-972231.86</v>
      </c>
      <c r="M4825">
        <v>0</v>
      </c>
      <c r="N4825">
        <v>0</v>
      </c>
      <c r="O4825">
        <v>0</v>
      </c>
      <c r="P4825" t="s">
        <v>607</v>
      </c>
      <c r="Q4825">
        <v>0</v>
      </c>
      <c r="R4825">
        <v>0</v>
      </c>
      <c r="S4825">
        <v>0</v>
      </c>
      <c r="T4825" t="s">
        <v>1154</v>
      </c>
      <c r="U4825" s="221">
        <f t="shared" si="151"/>
        <v>0</v>
      </c>
    </row>
    <row r="4826" spans="1:21" hidden="1">
      <c r="A4826" s="55" t="str">
        <f t="shared" si="150"/>
        <v>Y0EC6.4</v>
      </c>
      <c r="B4826" s="55">
        <f>VLOOKUP(J4826,'Mapping-CITI'!A:E,5,0)</f>
        <v>6.4</v>
      </c>
      <c r="D4826" s="42">
        <v>45016</v>
      </c>
      <c r="E4826" s="42">
        <v>45199</v>
      </c>
      <c r="F4826" t="s">
        <v>1953</v>
      </c>
      <c r="G4826" t="s">
        <v>1156</v>
      </c>
      <c r="H4826">
        <v>4160</v>
      </c>
      <c r="I4826" t="s">
        <v>2778</v>
      </c>
      <c r="J4826">
        <v>402084</v>
      </c>
      <c r="K4826" t="s">
        <v>4268</v>
      </c>
      <c r="L4826">
        <v>0</v>
      </c>
      <c r="M4826">
        <v>12500</v>
      </c>
      <c r="N4826">
        <v>0</v>
      </c>
      <c r="O4826">
        <v>12500</v>
      </c>
      <c r="P4826" t="s">
        <v>607</v>
      </c>
      <c r="Q4826">
        <v>12500</v>
      </c>
      <c r="R4826">
        <v>0</v>
      </c>
      <c r="S4826">
        <v>0</v>
      </c>
      <c r="T4826" t="s">
        <v>1154</v>
      </c>
      <c r="U4826" s="221">
        <f t="shared" si="151"/>
        <v>1.25E-3</v>
      </c>
    </row>
    <row r="4827" spans="1:21" hidden="1">
      <c r="A4827" s="55" t="str">
        <f t="shared" si="150"/>
        <v>Y0EC6.4</v>
      </c>
      <c r="B4827" s="55">
        <f>VLOOKUP(J4827,'Mapping-CITI'!A:E,5,0)</f>
        <v>6.4</v>
      </c>
      <c r="D4827" s="42">
        <v>45016</v>
      </c>
      <c r="E4827" s="42">
        <v>45199</v>
      </c>
      <c r="F4827" t="s">
        <v>1953</v>
      </c>
      <c r="G4827" t="s">
        <v>1156</v>
      </c>
      <c r="H4827">
        <v>4160</v>
      </c>
      <c r="I4827" t="s">
        <v>2778</v>
      </c>
      <c r="J4827">
        <v>402103</v>
      </c>
      <c r="K4827" t="s">
        <v>2436</v>
      </c>
      <c r="L4827">
        <v>40207.21</v>
      </c>
      <c r="M4827">
        <v>222533.23</v>
      </c>
      <c r="N4827">
        <v>15086.34</v>
      </c>
      <c r="O4827">
        <v>207446.89</v>
      </c>
      <c r="P4827" t="s">
        <v>607</v>
      </c>
      <c r="Q4827">
        <v>207446.89</v>
      </c>
      <c r="R4827">
        <v>222533.23</v>
      </c>
      <c r="S4827">
        <v>15086.34</v>
      </c>
      <c r="T4827" t="s">
        <v>1154</v>
      </c>
      <c r="U4827" s="221">
        <f t="shared" si="151"/>
        <v>2.0744689E-2</v>
      </c>
    </row>
    <row r="4828" spans="1:21" hidden="1">
      <c r="A4828" s="55" t="str">
        <f t="shared" si="150"/>
        <v>Y0EC6.3</v>
      </c>
      <c r="B4828" s="55">
        <f>VLOOKUP(J4828,'Mapping-CITI'!A:E,5,0)</f>
        <v>6.3</v>
      </c>
      <c r="D4828" s="42">
        <v>45016</v>
      </c>
      <c r="E4828" s="42">
        <v>45199</v>
      </c>
      <c r="F4828" t="s">
        <v>1953</v>
      </c>
      <c r="G4828" t="s">
        <v>1156</v>
      </c>
      <c r="H4828">
        <v>4160</v>
      </c>
      <c r="I4828" t="s">
        <v>2778</v>
      </c>
      <c r="J4828">
        <v>402106</v>
      </c>
      <c r="K4828" t="s">
        <v>2437</v>
      </c>
      <c r="L4828">
        <v>127755.82</v>
      </c>
      <c r="M4828">
        <v>56380.51</v>
      </c>
      <c r="N4828">
        <v>0</v>
      </c>
      <c r="O4828">
        <v>56380.51</v>
      </c>
      <c r="P4828" t="s">
        <v>607</v>
      </c>
      <c r="Q4828">
        <v>56380.51</v>
      </c>
      <c r="R4828">
        <v>56380.51</v>
      </c>
      <c r="S4828">
        <v>0</v>
      </c>
      <c r="T4828" t="s">
        <v>1154</v>
      </c>
      <c r="U4828" s="221">
        <f t="shared" si="151"/>
        <v>5.6380509999999998E-3</v>
      </c>
    </row>
    <row r="4829" spans="1:21" hidden="1">
      <c r="A4829" s="55" t="str">
        <f t="shared" si="150"/>
        <v>Y0EC6.4</v>
      </c>
      <c r="B4829" s="55">
        <f>VLOOKUP(J4829,'Mapping-CITI'!A:E,5,0)</f>
        <v>6.4</v>
      </c>
      <c r="D4829" s="42">
        <v>45016</v>
      </c>
      <c r="E4829" s="42">
        <v>45199</v>
      </c>
      <c r="F4829" t="s">
        <v>1953</v>
      </c>
      <c r="G4829" t="s">
        <v>1156</v>
      </c>
      <c r="H4829">
        <v>4160</v>
      </c>
      <c r="I4829" t="s">
        <v>2778</v>
      </c>
      <c r="J4829">
        <v>402113</v>
      </c>
      <c r="K4829" t="s">
        <v>2438</v>
      </c>
      <c r="L4829">
        <v>1825242.1</v>
      </c>
      <c r="M4829">
        <v>1650634.45</v>
      </c>
      <c r="N4829">
        <v>8670.7900000000009</v>
      </c>
      <c r="O4829">
        <v>1641963.66</v>
      </c>
      <c r="P4829" t="s">
        <v>607</v>
      </c>
      <c r="Q4829">
        <v>1641963.66</v>
      </c>
      <c r="R4829">
        <v>1650634.45</v>
      </c>
      <c r="S4829">
        <v>8670.7900000000009</v>
      </c>
      <c r="T4829" t="s">
        <v>1154</v>
      </c>
      <c r="U4829" s="221">
        <f t="shared" si="151"/>
        <v>0.16419636599999998</v>
      </c>
    </row>
    <row r="4830" spans="1:21" hidden="1">
      <c r="A4830" s="55" t="str">
        <f t="shared" si="150"/>
        <v>Y0EC6.4</v>
      </c>
      <c r="B4830" s="55">
        <f>VLOOKUP(J4830,'Mapping-CITI'!A:E,5,0)</f>
        <v>6.4</v>
      </c>
      <c r="D4830" s="42">
        <v>45016</v>
      </c>
      <c r="E4830" s="42">
        <v>45199</v>
      </c>
      <c r="F4830" t="s">
        <v>1953</v>
      </c>
      <c r="G4830" t="s">
        <v>1156</v>
      </c>
      <c r="H4830">
        <v>4160</v>
      </c>
      <c r="I4830" t="s">
        <v>2778</v>
      </c>
      <c r="J4830">
        <v>402125</v>
      </c>
      <c r="K4830" t="s">
        <v>2914</v>
      </c>
      <c r="L4830">
        <v>59433.33</v>
      </c>
      <c r="M4830">
        <v>80112.75</v>
      </c>
      <c r="N4830">
        <v>0</v>
      </c>
      <c r="O4830">
        <v>80112.75</v>
      </c>
      <c r="P4830" t="s">
        <v>607</v>
      </c>
      <c r="Q4830">
        <v>80112.75</v>
      </c>
      <c r="R4830">
        <v>80112.75</v>
      </c>
      <c r="S4830">
        <v>0</v>
      </c>
      <c r="T4830" t="s">
        <v>1154</v>
      </c>
      <c r="U4830" s="221">
        <f t="shared" si="151"/>
        <v>8.011275E-3</v>
      </c>
    </row>
    <row r="4831" spans="1:21" hidden="1">
      <c r="A4831" s="55" t="str">
        <f t="shared" si="150"/>
        <v>Y0EC6.1</v>
      </c>
      <c r="B4831" s="55">
        <f>VLOOKUP(J4831,'Mapping-CITI'!A:E,5,0)</f>
        <v>6.1</v>
      </c>
      <c r="D4831" s="42">
        <v>45016</v>
      </c>
      <c r="E4831" s="42">
        <v>45199</v>
      </c>
      <c r="F4831" t="s">
        <v>1953</v>
      </c>
      <c r="G4831" t="s">
        <v>1156</v>
      </c>
      <c r="H4831">
        <v>4170</v>
      </c>
      <c r="I4831" t="s">
        <v>2780</v>
      </c>
      <c r="J4831">
        <v>402128</v>
      </c>
      <c r="K4831" t="s">
        <v>2440</v>
      </c>
      <c r="L4831">
        <v>0</v>
      </c>
      <c r="M4831">
        <v>1927755.46</v>
      </c>
      <c r="N4831">
        <v>1927755.46</v>
      </c>
      <c r="O4831">
        <v>0</v>
      </c>
      <c r="P4831" t="s">
        <v>607</v>
      </c>
      <c r="Q4831">
        <v>0</v>
      </c>
      <c r="R4831">
        <v>1927755.46</v>
      </c>
      <c r="S4831">
        <v>1927755.46</v>
      </c>
      <c r="T4831" t="s">
        <v>1154</v>
      </c>
      <c r="U4831" s="221">
        <f t="shared" si="151"/>
        <v>0</v>
      </c>
    </row>
    <row r="4832" spans="1:21">
      <c r="A4832" s="55" t="str">
        <f t="shared" si="150"/>
        <v>Y0EC6.4</v>
      </c>
      <c r="B4832" s="55">
        <f>VLOOKUP(J4832,'Mapping-CITI'!A:E,5,0)</f>
        <v>6.4</v>
      </c>
      <c r="D4832" s="42">
        <v>45016</v>
      </c>
      <c r="E4832" s="42">
        <v>45199</v>
      </c>
      <c r="F4832" t="s">
        <v>1953</v>
      </c>
      <c r="G4832" t="s">
        <v>1156</v>
      </c>
      <c r="H4832">
        <v>4170</v>
      </c>
      <c r="I4832" t="s">
        <v>2780</v>
      </c>
      <c r="J4832">
        <v>402129</v>
      </c>
      <c r="K4832" t="s">
        <v>2871</v>
      </c>
      <c r="L4832">
        <v>1260.1500000000001</v>
      </c>
      <c r="M4832">
        <v>3898</v>
      </c>
      <c r="N4832">
        <v>0</v>
      </c>
      <c r="O4832">
        <v>3898</v>
      </c>
      <c r="P4832" t="s">
        <v>607</v>
      </c>
      <c r="Q4832">
        <v>3898</v>
      </c>
      <c r="R4832">
        <v>0</v>
      </c>
      <c r="S4832">
        <v>0</v>
      </c>
      <c r="T4832" t="s">
        <v>1154</v>
      </c>
      <c r="U4832" s="221">
        <f t="shared" si="151"/>
        <v>3.8979999999999999E-4</v>
      </c>
    </row>
    <row r="4833" spans="1:21" hidden="1">
      <c r="A4833" s="55" t="str">
        <f t="shared" si="150"/>
        <v>Y0EC6.4</v>
      </c>
      <c r="B4833" s="55">
        <f>VLOOKUP(J4833,'Mapping-CITI'!A:E,5,0)</f>
        <v>6.4</v>
      </c>
      <c r="D4833" s="42">
        <v>45016</v>
      </c>
      <c r="E4833" s="42">
        <v>45199</v>
      </c>
      <c r="F4833" t="s">
        <v>1953</v>
      </c>
      <c r="G4833" t="s">
        <v>1156</v>
      </c>
      <c r="H4833">
        <v>4160</v>
      </c>
      <c r="I4833" t="s">
        <v>2778</v>
      </c>
      <c r="J4833">
        <v>402148</v>
      </c>
      <c r="K4833" t="s">
        <v>2444</v>
      </c>
      <c r="L4833">
        <v>204868.52</v>
      </c>
      <c r="M4833">
        <v>0</v>
      </c>
      <c r="N4833">
        <v>0</v>
      </c>
      <c r="O4833">
        <v>0</v>
      </c>
      <c r="P4833" t="s">
        <v>607</v>
      </c>
      <c r="Q4833">
        <v>0</v>
      </c>
      <c r="R4833">
        <v>0</v>
      </c>
      <c r="S4833">
        <v>0</v>
      </c>
      <c r="T4833" t="s">
        <v>1154</v>
      </c>
      <c r="U4833" s="221">
        <f t="shared" si="151"/>
        <v>0</v>
      </c>
    </row>
    <row r="4834" spans="1:21" hidden="1">
      <c r="A4834" s="55" t="str">
        <f t="shared" si="150"/>
        <v>Y0ECIgnore</v>
      </c>
      <c r="B4834" s="55" t="str">
        <f>VLOOKUP(J4834,'Mapping-CITI'!A:E,5,0)</f>
        <v>Ignore</v>
      </c>
      <c r="D4834" s="42">
        <v>45016</v>
      </c>
      <c r="E4834" s="42">
        <v>45199</v>
      </c>
      <c r="F4834" t="s">
        <v>1953</v>
      </c>
      <c r="G4834" t="s">
        <v>1156</v>
      </c>
      <c r="H4834">
        <v>4160</v>
      </c>
      <c r="I4834" t="s">
        <v>2778</v>
      </c>
      <c r="J4834">
        <v>402205</v>
      </c>
      <c r="K4834" t="s">
        <v>2446</v>
      </c>
      <c r="L4834">
        <v>2053324.17</v>
      </c>
      <c r="M4834">
        <v>1988046.55</v>
      </c>
      <c r="N4834">
        <v>0</v>
      </c>
      <c r="O4834">
        <v>1988046.55</v>
      </c>
      <c r="P4834" t="s">
        <v>607</v>
      </c>
      <c r="Q4834">
        <v>1988046.55</v>
      </c>
      <c r="R4834">
        <v>2029808.87</v>
      </c>
      <c r="S4834">
        <v>0</v>
      </c>
      <c r="T4834" t="s">
        <v>1154</v>
      </c>
      <c r="U4834" s="221">
        <f t="shared" si="151"/>
        <v>0.198804655</v>
      </c>
    </row>
    <row r="4835" spans="1:21" hidden="1">
      <c r="A4835" s="55" t="str">
        <f t="shared" si="150"/>
        <v>Y0ECIgnore</v>
      </c>
      <c r="B4835" s="55" t="str">
        <f>VLOOKUP(J4835,'Mapping-CITI'!A:E,5,0)</f>
        <v>Ignore</v>
      </c>
      <c r="D4835" s="42">
        <v>45016</v>
      </c>
      <c r="E4835" s="42">
        <v>45199</v>
      </c>
      <c r="F4835" t="s">
        <v>1953</v>
      </c>
      <c r="G4835" t="s">
        <v>1156</v>
      </c>
      <c r="H4835">
        <v>4160</v>
      </c>
      <c r="I4835" t="s">
        <v>2778</v>
      </c>
      <c r="J4835">
        <v>402206</v>
      </c>
      <c r="K4835" t="s">
        <v>2447</v>
      </c>
      <c r="L4835">
        <v>327274.51</v>
      </c>
      <c r="M4835">
        <v>462762.03</v>
      </c>
      <c r="N4835">
        <v>3810.46</v>
      </c>
      <c r="O4835">
        <v>458951.57</v>
      </c>
      <c r="P4835" t="s">
        <v>607</v>
      </c>
      <c r="Q4835">
        <v>458951.57</v>
      </c>
      <c r="R4835">
        <v>462762.03</v>
      </c>
      <c r="S4835">
        <v>3810.46</v>
      </c>
      <c r="T4835" t="s">
        <v>1154</v>
      </c>
      <c r="U4835" s="221">
        <f t="shared" si="151"/>
        <v>4.5895156999999999E-2</v>
      </c>
    </row>
    <row r="4836" spans="1:21" hidden="1">
      <c r="A4836" s="55" t="str">
        <f t="shared" si="150"/>
        <v>Y0ECIgnore</v>
      </c>
      <c r="B4836" s="55" t="str">
        <f>VLOOKUP(J4836,'Mapping-CITI'!A:E,5,0)</f>
        <v>Ignore</v>
      </c>
      <c r="D4836" s="42">
        <v>45016</v>
      </c>
      <c r="E4836" s="42">
        <v>45199</v>
      </c>
      <c r="F4836" t="s">
        <v>1953</v>
      </c>
      <c r="G4836" t="s">
        <v>1156</v>
      </c>
      <c r="H4836">
        <v>4160</v>
      </c>
      <c r="I4836" t="s">
        <v>2778</v>
      </c>
      <c r="J4836">
        <v>402207</v>
      </c>
      <c r="K4836" t="s">
        <v>2448</v>
      </c>
      <c r="L4836">
        <v>125002.28</v>
      </c>
      <c r="M4836">
        <v>172471.27</v>
      </c>
      <c r="N4836">
        <v>0</v>
      </c>
      <c r="O4836">
        <v>172471.27</v>
      </c>
      <c r="P4836" t="s">
        <v>607</v>
      </c>
      <c r="Q4836">
        <v>172471.27</v>
      </c>
      <c r="R4836">
        <v>172471.27</v>
      </c>
      <c r="S4836">
        <v>0</v>
      </c>
      <c r="T4836" t="s">
        <v>1154</v>
      </c>
      <c r="U4836" s="221">
        <f t="shared" si="151"/>
        <v>1.7247126999999998E-2</v>
      </c>
    </row>
    <row r="4837" spans="1:21" hidden="1">
      <c r="A4837" s="55" t="str">
        <f t="shared" si="150"/>
        <v>Y0EC6.4</v>
      </c>
      <c r="B4837" s="55">
        <f>VLOOKUP(J4837,'Mapping-CITI'!A:E,5,0)</f>
        <v>6.4</v>
      </c>
      <c r="D4837" s="42">
        <v>45016</v>
      </c>
      <c r="E4837" s="42">
        <v>45199</v>
      </c>
      <c r="F4837" t="s">
        <v>1953</v>
      </c>
      <c r="G4837" t="s">
        <v>1156</v>
      </c>
      <c r="H4837">
        <v>4160</v>
      </c>
      <c r="I4837" t="s">
        <v>2778</v>
      </c>
      <c r="J4837">
        <v>402233</v>
      </c>
      <c r="K4837" t="s">
        <v>2458</v>
      </c>
      <c r="L4837">
        <v>89526.83</v>
      </c>
      <c r="M4837">
        <v>75420.3</v>
      </c>
      <c r="N4837">
        <v>0</v>
      </c>
      <c r="O4837">
        <v>75420.3</v>
      </c>
      <c r="P4837" t="s">
        <v>607</v>
      </c>
      <c r="Q4837">
        <v>75420.3</v>
      </c>
      <c r="R4837">
        <v>75420.3</v>
      </c>
      <c r="S4837">
        <v>0</v>
      </c>
      <c r="T4837" t="s">
        <v>1154</v>
      </c>
      <c r="U4837" s="221">
        <f t="shared" si="151"/>
        <v>7.5420299999999999E-3</v>
      </c>
    </row>
    <row r="4838" spans="1:21" hidden="1">
      <c r="A4838" s="55" t="str">
        <f t="shared" si="150"/>
        <v>Y0EC6.4</v>
      </c>
      <c r="B4838" s="55">
        <f>VLOOKUP(J4838,'Mapping-CITI'!A:E,5,0)</f>
        <v>6.4</v>
      </c>
      <c r="D4838" s="42">
        <v>45016</v>
      </c>
      <c r="E4838" s="42">
        <v>45199</v>
      </c>
      <c r="F4838" t="s">
        <v>1953</v>
      </c>
      <c r="G4838" t="s">
        <v>1156</v>
      </c>
      <c r="H4838">
        <v>4160</v>
      </c>
      <c r="I4838" t="s">
        <v>2778</v>
      </c>
      <c r="J4838">
        <v>402235</v>
      </c>
      <c r="K4838" t="s">
        <v>2459</v>
      </c>
      <c r="L4838">
        <v>286892.81</v>
      </c>
      <c r="M4838">
        <v>87118.71</v>
      </c>
      <c r="N4838">
        <v>0</v>
      </c>
      <c r="O4838">
        <v>87118.71</v>
      </c>
      <c r="P4838" t="s">
        <v>607</v>
      </c>
      <c r="Q4838">
        <v>87118.71</v>
      </c>
      <c r="R4838">
        <v>87118.71</v>
      </c>
      <c r="S4838">
        <v>0</v>
      </c>
      <c r="T4838" t="s">
        <v>1154</v>
      </c>
      <c r="U4838" s="221">
        <f t="shared" si="151"/>
        <v>8.7118710000000012E-3</v>
      </c>
    </row>
    <row r="4839" spans="1:21" hidden="1">
      <c r="A4839" s="55" t="str">
        <f t="shared" si="150"/>
        <v>Y0EC6.2</v>
      </c>
      <c r="B4839" s="55">
        <f>VLOOKUP(J4839,'Mapping-CITI'!A:E,5,0)</f>
        <v>6.2</v>
      </c>
      <c r="D4839" s="42">
        <v>45016</v>
      </c>
      <c r="E4839" s="42">
        <v>45199</v>
      </c>
      <c r="F4839" t="s">
        <v>1953</v>
      </c>
      <c r="G4839" t="s">
        <v>1156</v>
      </c>
      <c r="H4839">
        <v>4160</v>
      </c>
      <c r="I4839" t="s">
        <v>2778</v>
      </c>
      <c r="J4839">
        <v>402257</v>
      </c>
      <c r="K4839" t="s">
        <v>2465</v>
      </c>
      <c r="L4839">
        <v>0</v>
      </c>
      <c r="M4839">
        <v>1633691.06</v>
      </c>
      <c r="N4839">
        <v>1633691.06</v>
      </c>
      <c r="O4839">
        <v>0</v>
      </c>
      <c r="P4839" t="s">
        <v>607</v>
      </c>
      <c r="Q4839">
        <v>0</v>
      </c>
      <c r="R4839">
        <v>1633691.06</v>
      </c>
      <c r="S4839">
        <v>1633691.06</v>
      </c>
      <c r="T4839" t="s">
        <v>1154</v>
      </c>
      <c r="U4839" s="221">
        <f t="shared" si="151"/>
        <v>0</v>
      </c>
    </row>
    <row r="4840" spans="1:21" hidden="1">
      <c r="A4840" s="55" t="str">
        <f t="shared" si="150"/>
        <v>Y0EC6.1</v>
      </c>
      <c r="B4840" s="55">
        <f>VLOOKUP(J4840,'Mapping-CITI'!A:E,5,0)</f>
        <v>6.1</v>
      </c>
      <c r="D4840" s="42">
        <v>45016</v>
      </c>
      <c r="E4840" s="42">
        <v>45199</v>
      </c>
      <c r="F4840" t="s">
        <v>1953</v>
      </c>
      <c r="G4840" t="s">
        <v>1156</v>
      </c>
      <c r="H4840">
        <v>4170</v>
      </c>
      <c r="I4840" t="s">
        <v>2780</v>
      </c>
      <c r="J4840">
        <v>402361</v>
      </c>
      <c r="K4840" t="s">
        <v>2480</v>
      </c>
      <c r="L4840">
        <v>5150989.32</v>
      </c>
      <c r="M4840">
        <v>3344322.86</v>
      </c>
      <c r="N4840">
        <v>0</v>
      </c>
      <c r="O4840">
        <v>3344322.86</v>
      </c>
      <c r="P4840" t="s">
        <v>607</v>
      </c>
      <c r="Q4840">
        <v>3344322.86</v>
      </c>
      <c r="R4840">
        <v>0</v>
      </c>
      <c r="S4840">
        <v>0</v>
      </c>
      <c r="T4840" t="s">
        <v>1154</v>
      </c>
      <c r="U4840" s="221">
        <f t="shared" si="151"/>
        <v>0.33443228599999997</v>
      </c>
    </row>
    <row r="4841" spans="1:21" hidden="1">
      <c r="A4841" s="55" t="str">
        <f t="shared" si="150"/>
        <v>Y0EC6.4</v>
      </c>
      <c r="B4841" s="55">
        <f>VLOOKUP(J4841,'Mapping-CITI'!A:E,5,0)</f>
        <v>6.4</v>
      </c>
      <c r="D4841" s="42">
        <v>45016</v>
      </c>
      <c r="E4841" s="42">
        <v>45199</v>
      </c>
      <c r="F4841" t="s">
        <v>1953</v>
      </c>
      <c r="G4841" t="s">
        <v>1156</v>
      </c>
      <c r="H4841">
        <v>4160</v>
      </c>
      <c r="I4841" t="s">
        <v>2778</v>
      </c>
      <c r="J4841">
        <v>402404</v>
      </c>
      <c r="K4841" t="s">
        <v>2492</v>
      </c>
      <c r="L4841">
        <v>70532.240000000005</v>
      </c>
      <c r="M4841">
        <v>2064.42</v>
      </c>
      <c r="N4841">
        <v>0</v>
      </c>
      <c r="O4841">
        <v>2064.42</v>
      </c>
      <c r="P4841" t="s">
        <v>607</v>
      </c>
      <c r="Q4841">
        <v>2064.42</v>
      </c>
      <c r="R4841">
        <v>2064.42</v>
      </c>
      <c r="S4841">
        <v>0</v>
      </c>
      <c r="T4841" t="s">
        <v>1154</v>
      </c>
      <c r="U4841" s="221">
        <f t="shared" si="151"/>
        <v>2.0644200000000001E-4</v>
      </c>
    </row>
    <row r="4842" spans="1:21" hidden="1">
      <c r="A4842" s="55" t="str">
        <f t="shared" si="150"/>
        <v>Y0EC5.2</v>
      </c>
      <c r="B4842" s="55">
        <f>VLOOKUP(J4842,'Mapping-CITI'!A:E,5,0)</f>
        <v>5.2</v>
      </c>
      <c r="D4842" s="42">
        <v>45016</v>
      </c>
      <c r="E4842" s="42">
        <v>45199</v>
      </c>
      <c r="F4842" t="s">
        <v>1953</v>
      </c>
      <c r="G4842" t="s">
        <v>1156</v>
      </c>
      <c r="H4842">
        <v>4170</v>
      </c>
      <c r="I4842" t="s">
        <v>2780</v>
      </c>
      <c r="J4842">
        <v>413523</v>
      </c>
      <c r="K4842" t="s">
        <v>2502</v>
      </c>
      <c r="L4842">
        <v>3115798.97</v>
      </c>
      <c r="M4842">
        <v>2652806.87</v>
      </c>
      <c r="N4842">
        <v>27.87</v>
      </c>
      <c r="O4842">
        <v>2652779</v>
      </c>
      <c r="P4842" t="s">
        <v>607</v>
      </c>
      <c r="Q4842">
        <v>2652779</v>
      </c>
      <c r="R4842">
        <v>900.09</v>
      </c>
      <c r="S4842">
        <v>27.87</v>
      </c>
      <c r="T4842" t="s">
        <v>1154</v>
      </c>
      <c r="U4842" s="221">
        <f t="shared" si="151"/>
        <v>0.26527790000000001</v>
      </c>
    </row>
    <row r="4843" spans="1:21" hidden="1">
      <c r="A4843" s="55" t="str">
        <f t="shared" si="150"/>
        <v>Y0EC5.3</v>
      </c>
      <c r="B4843" s="55">
        <f>VLOOKUP(J4843,'Mapping-CITI'!A:E,5,0)</f>
        <v>5.3</v>
      </c>
      <c r="D4843" s="42">
        <v>45016</v>
      </c>
      <c r="E4843" s="42">
        <v>45199</v>
      </c>
      <c r="F4843" t="s">
        <v>1953</v>
      </c>
      <c r="G4843" t="s">
        <v>1156</v>
      </c>
      <c r="H4843">
        <v>4120</v>
      </c>
      <c r="I4843" t="s">
        <v>2781</v>
      </c>
      <c r="J4843">
        <v>440102</v>
      </c>
      <c r="K4843" t="s">
        <v>2504</v>
      </c>
      <c r="L4843">
        <v>8827.99</v>
      </c>
      <c r="M4843">
        <v>0</v>
      </c>
      <c r="N4843">
        <v>0</v>
      </c>
      <c r="O4843">
        <v>0</v>
      </c>
      <c r="P4843" t="s">
        <v>607</v>
      </c>
      <c r="Q4843">
        <v>0</v>
      </c>
      <c r="R4843">
        <v>0</v>
      </c>
      <c r="S4843">
        <v>0</v>
      </c>
      <c r="T4843" t="s">
        <v>1154</v>
      </c>
      <c r="U4843" s="221">
        <f t="shared" si="151"/>
        <v>0</v>
      </c>
    </row>
    <row r="4844" spans="1:21" hidden="1">
      <c r="A4844" s="55" t="str">
        <f t="shared" si="150"/>
        <v>Y0EC5.3</v>
      </c>
      <c r="B4844" s="55">
        <f>VLOOKUP(J4844,'Mapping-CITI'!A:E,5,0)</f>
        <v>5.3</v>
      </c>
      <c r="D4844" s="42">
        <v>45016</v>
      </c>
      <c r="E4844" s="42">
        <v>45199</v>
      </c>
      <c r="F4844" t="s">
        <v>1953</v>
      </c>
      <c r="G4844" t="s">
        <v>1156</v>
      </c>
      <c r="H4844">
        <v>4120</v>
      </c>
      <c r="I4844" t="s">
        <v>2781</v>
      </c>
      <c r="J4844">
        <v>440156</v>
      </c>
      <c r="K4844" t="s">
        <v>2578</v>
      </c>
      <c r="L4844">
        <v>10622.5</v>
      </c>
      <c r="M4844">
        <v>11806</v>
      </c>
      <c r="N4844">
        <v>0</v>
      </c>
      <c r="O4844">
        <v>11806</v>
      </c>
      <c r="P4844" t="s">
        <v>607</v>
      </c>
      <c r="Q4844">
        <v>11806</v>
      </c>
      <c r="R4844">
        <v>0</v>
      </c>
      <c r="S4844">
        <v>0</v>
      </c>
      <c r="T4844" t="s">
        <v>1154</v>
      </c>
      <c r="U4844" s="221">
        <f t="shared" si="151"/>
        <v>1.1806E-3</v>
      </c>
    </row>
    <row r="4845" spans="1:21" hidden="1">
      <c r="A4845" s="55" t="str">
        <f t="shared" si="150"/>
        <v>Y0EC5.5</v>
      </c>
      <c r="B4845" s="55">
        <f>VLOOKUP(J4845,'Mapping-CITI'!A:E,5,0)</f>
        <v>5.5</v>
      </c>
      <c r="D4845" s="42">
        <v>45016</v>
      </c>
      <c r="E4845" s="42">
        <v>45199</v>
      </c>
      <c r="F4845" t="s">
        <v>1953</v>
      </c>
      <c r="G4845" t="s">
        <v>1156</v>
      </c>
      <c r="H4845">
        <v>5110</v>
      </c>
      <c r="I4845" t="s">
        <v>2776</v>
      </c>
      <c r="J4845">
        <v>440225</v>
      </c>
      <c r="K4845" t="s">
        <v>2515</v>
      </c>
      <c r="L4845">
        <v>-4437.49</v>
      </c>
      <c r="M4845">
        <v>7044.91</v>
      </c>
      <c r="N4845">
        <v>24027.46</v>
      </c>
      <c r="O4845">
        <v>-16982.55</v>
      </c>
      <c r="P4845" t="s">
        <v>607</v>
      </c>
      <c r="Q4845">
        <v>-16982.55</v>
      </c>
      <c r="R4845">
        <v>7044.91</v>
      </c>
      <c r="S4845">
        <v>24027.46</v>
      </c>
      <c r="T4845" t="s">
        <v>1154</v>
      </c>
      <c r="U4845" s="221">
        <f t="shared" si="151"/>
        <v>-1.6982549999999999E-3</v>
      </c>
    </row>
    <row r="4846" spans="1:21" hidden="1">
      <c r="A4846" s="55" t="str">
        <f t="shared" si="150"/>
        <v>Y0EC6.4</v>
      </c>
      <c r="B4846" s="55">
        <f>VLOOKUP(J4846,'Mapping-CITI'!A:E,5,0)</f>
        <v>6.4</v>
      </c>
      <c r="D4846" s="42">
        <v>45016</v>
      </c>
      <c r="E4846" s="42">
        <v>45199</v>
      </c>
      <c r="F4846" t="s">
        <v>1953</v>
      </c>
      <c r="G4846" t="s">
        <v>1156</v>
      </c>
      <c r="H4846">
        <v>4160</v>
      </c>
      <c r="I4846" t="s">
        <v>2778</v>
      </c>
      <c r="J4846">
        <v>440341</v>
      </c>
      <c r="K4846" t="s">
        <v>2682</v>
      </c>
      <c r="L4846">
        <v>552169.43000000005</v>
      </c>
      <c r="M4846">
        <v>628952.19999999995</v>
      </c>
      <c r="N4846">
        <v>0</v>
      </c>
      <c r="O4846">
        <v>628952.19999999995</v>
      </c>
      <c r="P4846" t="s">
        <v>607</v>
      </c>
      <c r="Q4846">
        <v>628952.19999999995</v>
      </c>
      <c r="R4846">
        <v>0</v>
      </c>
      <c r="S4846">
        <v>0</v>
      </c>
      <c r="T4846" t="s">
        <v>1154</v>
      </c>
      <c r="U4846" s="221">
        <f t="shared" si="151"/>
        <v>6.2895220000000002E-2</v>
      </c>
    </row>
    <row r="4847" spans="1:21" hidden="1">
      <c r="A4847" s="55" t="str">
        <f t="shared" si="150"/>
        <v>Y0EC6.4</v>
      </c>
      <c r="B4847" s="55">
        <f>VLOOKUP(J4847,'Mapping-CITI'!A:E,5,0)</f>
        <v>6.4</v>
      </c>
      <c r="D4847" s="42">
        <v>45016</v>
      </c>
      <c r="E4847" s="42">
        <v>45199</v>
      </c>
      <c r="F4847" t="s">
        <v>1953</v>
      </c>
      <c r="G4847" t="s">
        <v>1156</v>
      </c>
      <c r="H4847">
        <v>4160</v>
      </c>
      <c r="I4847" t="s">
        <v>2778</v>
      </c>
      <c r="J4847">
        <v>440342</v>
      </c>
      <c r="K4847" t="s">
        <v>2683</v>
      </c>
      <c r="L4847">
        <v>552169.43000000005</v>
      </c>
      <c r="M4847">
        <v>628952.19999999995</v>
      </c>
      <c r="N4847">
        <v>0</v>
      </c>
      <c r="O4847">
        <v>628952.19999999995</v>
      </c>
      <c r="P4847" t="s">
        <v>607</v>
      </c>
      <c r="Q4847">
        <v>628952.19999999995</v>
      </c>
      <c r="R4847">
        <v>0</v>
      </c>
      <c r="S4847">
        <v>0</v>
      </c>
      <c r="T4847" t="s">
        <v>1154</v>
      </c>
      <c r="U4847" s="221">
        <f t="shared" si="151"/>
        <v>6.2895220000000002E-2</v>
      </c>
    </row>
    <row r="4848" spans="1:21" hidden="1">
      <c r="A4848" s="55" t="str">
        <f t="shared" si="150"/>
        <v>Y0EC6.4</v>
      </c>
      <c r="B4848" s="55">
        <f>VLOOKUP(J4848,'Mapping-CITI'!A:E,5,0)</f>
        <v>6.4</v>
      </c>
      <c r="D4848" s="42">
        <v>45016</v>
      </c>
      <c r="E4848" s="42">
        <v>45199</v>
      </c>
      <c r="F4848" t="s">
        <v>1953</v>
      </c>
      <c r="G4848" t="s">
        <v>1156</v>
      </c>
      <c r="H4848">
        <v>4160</v>
      </c>
      <c r="I4848" t="s">
        <v>2778</v>
      </c>
      <c r="J4848">
        <v>440416</v>
      </c>
      <c r="K4848" t="s">
        <v>664</v>
      </c>
      <c r="L4848">
        <v>3433279.43</v>
      </c>
      <c r="M4848">
        <v>5140694.0199999996</v>
      </c>
      <c r="N4848">
        <v>2344218.38</v>
      </c>
      <c r="O4848">
        <v>2796475.64</v>
      </c>
      <c r="P4848" t="s">
        <v>607</v>
      </c>
      <c r="Q4848">
        <v>2796475.64</v>
      </c>
      <c r="R4848">
        <v>192760.46</v>
      </c>
      <c r="S4848">
        <v>2344218.38</v>
      </c>
      <c r="T4848" t="s">
        <v>1154</v>
      </c>
      <c r="U4848" s="221">
        <f t="shared" si="151"/>
        <v>0.27964756399999996</v>
      </c>
    </row>
    <row r="4849" spans="1:21" hidden="1">
      <c r="A4849" s="55" t="str">
        <f t="shared" si="150"/>
        <v>Y0EC6.4</v>
      </c>
      <c r="B4849" s="55">
        <f>VLOOKUP(J4849,'Mapping-CITI'!A:E,5,0)</f>
        <v>6.4</v>
      </c>
      <c r="D4849" s="42">
        <v>45016</v>
      </c>
      <c r="E4849" s="42">
        <v>45199</v>
      </c>
      <c r="F4849" t="s">
        <v>1953</v>
      </c>
      <c r="G4849" t="s">
        <v>1156</v>
      </c>
      <c r="H4849">
        <v>4160</v>
      </c>
      <c r="I4849" t="s">
        <v>2778</v>
      </c>
      <c r="J4849">
        <v>440445</v>
      </c>
      <c r="K4849" t="s">
        <v>2596</v>
      </c>
      <c r="L4849">
        <v>0</v>
      </c>
      <c r="M4849">
        <v>177674.12</v>
      </c>
      <c r="N4849">
        <v>177674.12</v>
      </c>
      <c r="O4849">
        <v>0</v>
      </c>
      <c r="P4849" t="s">
        <v>607</v>
      </c>
      <c r="Q4849">
        <v>0</v>
      </c>
      <c r="R4849">
        <v>177674.12</v>
      </c>
      <c r="S4849">
        <v>177674.12</v>
      </c>
      <c r="T4849" t="s">
        <v>1154</v>
      </c>
      <c r="U4849" s="221">
        <f t="shared" si="151"/>
        <v>0</v>
      </c>
    </row>
    <row r="4850" spans="1:21" hidden="1">
      <c r="A4850" s="55" t="str">
        <f t="shared" si="150"/>
        <v>Y0EC6.4</v>
      </c>
      <c r="B4850" s="55">
        <f>VLOOKUP(J4850,'Mapping-CITI'!A:E,5,0)</f>
        <v>6.4</v>
      </c>
      <c r="D4850" s="42">
        <v>45016</v>
      </c>
      <c r="E4850" s="42">
        <v>45199</v>
      </c>
      <c r="F4850" t="s">
        <v>1953</v>
      </c>
      <c r="G4850" t="s">
        <v>1156</v>
      </c>
      <c r="H4850">
        <v>4160</v>
      </c>
      <c r="I4850" t="s">
        <v>2778</v>
      </c>
      <c r="J4850">
        <v>440509</v>
      </c>
      <c r="K4850" t="s">
        <v>2524</v>
      </c>
      <c r="L4850">
        <v>2984480.22</v>
      </c>
      <c r="M4850">
        <v>3298567.29</v>
      </c>
      <c r="N4850">
        <v>0</v>
      </c>
      <c r="O4850">
        <v>3298567.29</v>
      </c>
      <c r="P4850" t="s">
        <v>607</v>
      </c>
      <c r="Q4850">
        <v>3298567.29</v>
      </c>
      <c r="R4850">
        <v>0</v>
      </c>
      <c r="S4850">
        <v>0</v>
      </c>
      <c r="T4850" t="s">
        <v>1154</v>
      </c>
      <c r="U4850" s="221">
        <f t="shared" si="151"/>
        <v>0.32985672900000002</v>
      </c>
    </row>
    <row r="4851" spans="1:21" hidden="1">
      <c r="A4851" s="55" t="str">
        <f t="shared" si="150"/>
        <v>Y0EE0</v>
      </c>
      <c r="B4851" s="55">
        <f>VLOOKUP(J4851,'Mapping-CITI'!A:E,5,0)</f>
        <v>0</v>
      </c>
      <c r="D4851" s="42">
        <v>45016</v>
      </c>
      <c r="E4851" s="42">
        <v>45199</v>
      </c>
      <c r="F4851" t="s">
        <v>1945</v>
      </c>
      <c r="G4851" t="s">
        <v>1347</v>
      </c>
      <c r="H4851">
        <v>1210</v>
      </c>
      <c r="I4851" t="s">
        <v>2767</v>
      </c>
      <c r="J4851">
        <v>102101</v>
      </c>
      <c r="K4851" t="s">
        <v>2612</v>
      </c>
      <c r="L4851">
        <v>0</v>
      </c>
      <c r="M4851">
        <v>128810</v>
      </c>
      <c r="N4851">
        <v>128810</v>
      </c>
      <c r="O4851">
        <v>0</v>
      </c>
      <c r="P4851" t="s">
        <v>607</v>
      </c>
      <c r="Q4851">
        <v>0</v>
      </c>
      <c r="R4851">
        <v>128810</v>
      </c>
      <c r="S4851">
        <v>0</v>
      </c>
      <c r="T4851" t="s">
        <v>1342</v>
      </c>
      <c r="U4851" s="221">
        <f t="shared" si="151"/>
        <v>0</v>
      </c>
    </row>
    <row r="4852" spans="1:21" hidden="1">
      <c r="A4852" s="55" t="str">
        <f t="shared" si="150"/>
        <v>Y0EE0</v>
      </c>
      <c r="B4852" s="55">
        <f>VLOOKUP(J4852,'Mapping-CITI'!A:E,5,0)</f>
        <v>0</v>
      </c>
      <c r="D4852" s="42">
        <v>45016</v>
      </c>
      <c r="E4852" s="42">
        <v>45199</v>
      </c>
      <c r="F4852" t="s">
        <v>1945</v>
      </c>
      <c r="G4852" t="s">
        <v>1347</v>
      </c>
      <c r="H4852">
        <v>1210</v>
      </c>
      <c r="I4852" t="s">
        <v>2767</v>
      </c>
      <c r="J4852">
        <v>102103</v>
      </c>
      <c r="K4852" t="s">
        <v>2006</v>
      </c>
      <c r="L4852">
        <v>0</v>
      </c>
      <c r="M4852">
        <v>1002756000</v>
      </c>
      <c r="N4852">
        <v>1002756000</v>
      </c>
      <c r="O4852">
        <v>0</v>
      </c>
      <c r="P4852" t="s">
        <v>607</v>
      </c>
      <c r="Q4852">
        <v>0</v>
      </c>
      <c r="R4852">
        <v>0</v>
      </c>
      <c r="S4852">
        <v>0</v>
      </c>
      <c r="T4852" t="s">
        <v>1342</v>
      </c>
      <c r="U4852" s="221">
        <f t="shared" si="151"/>
        <v>0</v>
      </c>
    </row>
    <row r="4853" spans="1:21" hidden="1">
      <c r="A4853" s="55" t="str">
        <f t="shared" si="150"/>
        <v>Y0EE0</v>
      </c>
      <c r="B4853" s="55">
        <f>VLOOKUP(J4853,'Mapping-CITI'!A:E,5,0)</f>
        <v>0</v>
      </c>
      <c r="D4853" s="42">
        <v>45016</v>
      </c>
      <c r="E4853" s="42">
        <v>45199</v>
      </c>
      <c r="F4853" t="s">
        <v>1945</v>
      </c>
      <c r="G4853" t="s">
        <v>1347</v>
      </c>
      <c r="H4853">
        <v>1210</v>
      </c>
      <c r="I4853" t="s">
        <v>2767</v>
      </c>
      <c r="J4853">
        <v>102104</v>
      </c>
      <c r="K4853" t="s">
        <v>2007</v>
      </c>
      <c r="L4853">
        <v>1461541772.72</v>
      </c>
      <c r="M4853">
        <v>134348996964.38</v>
      </c>
      <c r="N4853">
        <v>134955042476.77</v>
      </c>
      <c r="O4853">
        <v>855496260.33000004</v>
      </c>
      <c r="P4853" t="s">
        <v>607</v>
      </c>
      <c r="Q4853">
        <v>855496260.33000004</v>
      </c>
      <c r="R4853">
        <v>0</v>
      </c>
      <c r="S4853">
        <v>0</v>
      </c>
      <c r="T4853" t="s">
        <v>1342</v>
      </c>
      <c r="U4853" s="221">
        <f t="shared" si="151"/>
        <v>-60.604551238999939</v>
      </c>
    </row>
    <row r="4854" spans="1:21" hidden="1">
      <c r="A4854" s="55" t="str">
        <f t="shared" si="150"/>
        <v>Y0EE0</v>
      </c>
      <c r="B4854" s="55">
        <f>VLOOKUP(J4854,'Mapping-CITI'!A:E,5,0)</f>
        <v>0</v>
      </c>
      <c r="D4854" s="42">
        <v>45016</v>
      </c>
      <c r="E4854" s="42">
        <v>45199</v>
      </c>
      <c r="F4854" t="s">
        <v>1945</v>
      </c>
      <c r="G4854" t="s">
        <v>1347</v>
      </c>
      <c r="H4854">
        <v>1210</v>
      </c>
      <c r="I4854" t="s">
        <v>2767</v>
      </c>
      <c r="J4854">
        <v>102105</v>
      </c>
      <c r="K4854" t="s">
        <v>2008</v>
      </c>
      <c r="L4854">
        <v>2572280980.5100002</v>
      </c>
      <c r="M4854">
        <v>14444845030.309999</v>
      </c>
      <c r="N4854">
        <v>14206354210.82</v>
      </c>
      <c r="O4854">
        <v>2810771800</v>
      </c>
      <c r="P4854" t="s">
        <v>607</v>
      </c>
      <c r="Q4854">
        <v>2810771800</v>
      </c>
      <c r="R4854">
        <v>0</v>
      </c>
      <c r="S4854">
        <v>0</v>
      </c>
      <c r="T4854" t="s">
        <v>1342</v>
      </c>
      <c r="U4854" s="221">
        <f t="shared" si="151"/>
        <v>23.849081948999977</v>
      </c>
    </row>
    <row r="4855" spans="1:21" hidden="1">
      <c r="A4855" s="55" t="str">
        <f t="shared" si="150"/>
        <v>Y0EE0</v>
      </c>
      <c r="B4855" s="55">
        <f>VLOOKUP(J4855,'Mapping-CITI'!A:E,5,0)</f>
        <v>0</v>
      </c>
      <c r="D4855" s="42">
        <v>45016</v>
      </c>
      <c r="E4855" s="42">
        <v>45199</v>
      </c>
      <c r="F4855" t="s">
        <v>1945</v>
      </c>
      <c r="G4855" t="s">
        <v>1347</v>
      </c>
      <c r="H4855">
        <v>1210</v>
      </c>
      <c r="I4855" t="s">
        <v>2767</v>
      </c>
      <c r="J4855">
        <v>102106</v>
      </c>
      <c r="K4855" t="s">
        <v>2009</v>
      </c>
      <c r="L4855">
        <v>4890054764.8299999</v>
      </c>
      <c r="M4855">
        <v>12173446697.99</v>
      </c>
      <c r="N4855">
        <v>12193834488.91</v>
      </c>
      <c r="O4855">
        <v>4869666973.9099998</v>
      </c>
      <c r="P4855" t="s">
        <v>607</v>
      </c>
      <c r="Q4855">
        <v>4869666973.9099998</v>
      </c>
      <c r="R4855">
        <v>0</v>
      </c>
      <c r="S4855">
        <v>0</v>
      </c>
      <c r="T4855" t="s">
        <v>1342</v>
      </c>
      <c r="U4855" s="221">
        <f t="shared" si="151"/>
        <v>-2.0387790920000075</v>
      </c>
    </row>
    <row r="4856" spans="1:21" hidden="1">
      <c r="A4856" s="55" t="str">
        <f t="shared" si="150"/>
        <v>Y0EE0</v>
      </c>
      <c r="B4856" s="55">
        <f>VLOOKUP(J4856,'Mapping-CITI'!A:E,5,0)</f>
        <v>0</v>
      </c>
      <c r="D4856" s="42">
        <v>45016</v>
      </c>
      <c r="E4856" s="42">
        <v>45199</v>
      </c>
      <c r="F4856" t="s">
        <v>1945</v>
      </c>
      <c r="G4856" t="s">
        <v>1347</v>
      </c>
      <c r="H4856">
        <v>1210</v>
      </c>
      <c r="I4856" t="s">
        <v>2767</v>
      </c>
      <c r="J4856">
        <v>102107</v>
      </c>
      <c r="K4856" t="s">
        <v>2010</v>
      </c>
      <c r="L4856">
        <v>8485021521</v>
      </c>
      <c r="M4856">
        <v>18814137752.549999</v>
      </c>
      <c r="N4856">
        <v>18759075328.619999</v>
      </c>
      <c r="O4856">
        <v>8540083944.9300003</v>
      </c>
      <c r="P4856" t="s">
        <v>607</v>
      </c>
      <c r="Q4856">
        <v>8540083944.9300003</v>
      </c>
      <c r="R4856">
        <v>0</v>
      </c>
      <c r="S4856">
        <v>0</v>
      </c>
      <c r="T4856" t="s">
        <v>1342</v>
      </c>
      <c r="U4856" s="221">
        <f t="shared" si="151"/>
        <v>5.5062423930000302</v>
      </c>
    </row>
    <row r="4857" spans="1:21" hidden="1">
      <c r="A4857" s="55" t="str">
        <f t="shared" si="150"/>
        <v>Y0EE0</v>
      </c>
      <c r="B4857" s="55">
        <f>VLOOKUP(J4857,'Mapping-CITI'!A:E,5,0)</f>
        <v>0</v>
      </c>
      <c r="D4857" s="42">
        <v>45016</v>
      </c>
      <c r="E4857" s="42">
        <v>45199</v>
      </c>
      <c r="F4857" t="s">
        <v>1945</v>
      </c>
      <c r="G4857" t="s">
        <v>1347</v>
      </c>
      <c r="H4857">
        <v>1210</v>
      </c>
      <c r="I4857" t="s">
        <v>2767</v>
      </c>
      <c r="J4857">
        <v>102109</v>
      </c>
      <c r="K4857" t="s">
        <v>2012</v>
      </c>
      <c r="L4857">
        <v>3709202309.75</v>
      </c>
      <c r="M4857">
        <v>10712136000</v>
      </c>
      <c r="N4857">
        <v>8483881727.0600004</v>
      </c>
      <c r="O4857">
        <v>5937456582.6899996</v>
      </c>
      <c r="P4857" t="s">
        <v>607</v>
      </c>
      <c r="Q4857">
        <v>5937456582.6899996</v>
      </c>
      <c r="R4857">
        <v>0</v>
      </c>
      <c r="S4857">
        <v>128810</v>
      </c>
      <c r="T4857" t="s">
        <v>1342</v>
      </c>
      <c r="U4857" s="221">
        <f t="shared" si="151"/>
        <v>222.82542729399995</v>
      </c>
    </row>
    <row r="4858" spans="1:21" hidden="1">
      <c r="A4858" s="55" t="str">
        <f t="shared" si="150"/>
        <v>Y0EEIgnore</v>
      </c>
      <c r="B4858" s="55" t="str">
        <f>VLOOKUP(J4858,'Mapping-CITI'!A:E,5,0)</f>
        <v>Ignore</v>
      </c>
      <c r="D4858" s="42">
        <v>45016</v>
      </c>
      <c r="E4858" s="42">
        <v>45199</v>
      </c>
      <c r="F4858" t="s">
        <v>1945</v>
      </c>
      <c r="G4858" t="s">
        <v>1347</v>
      </c>
      <c r="H4858">
        <v>1700</v>
      </c>
      <c r="I4858" t="s">
        <v>2768</v>
      </c>
      <c r="J4858">
        <v>106101</v>
      </c>
      <c r="K4858" t="s">
        <v>2769</v>
      </c>
      <c r="L4858">
        <v>447439.59</v>
      </c>
      <c r="M4858">
        <v>7009995.29</v>
      </c>
      <c r="N4858">
        <v>6982854.2000000002</v>
      </c>
      <c r="O4858">
        <v>474580.68</v>
      </c>
      <c r="P4858" t="s">
        <v>607</v>
      </c>
      <c r="Q4858">
        <v>474580.68</v>
      </c>
      <c r="R4858">
        <v>7009995.29</v>
      </c>
      <c r="S4858">
        <v>6982854.2000000002</v>
      </c>
      <c r="T4858" t="s">
        <v>1342</v>
      </c>
      <c r="U4858" s="221">
        <f t="shared" si="151"/>
        <v>2.714108999999985E-3</v>
      </c>
    </row>
    <row r="4859" spans="1:21" hidden="1">
      <c r="A4859" s="55" t="str">
        <f t="shared" si="150"/>
        <v>Y0EE0</v>
      </c>
      <c r="B4859" s="55">
        <f>VLOOKUP(J4859,'Mapping-CITI'!A:E,5,0)</f>
        <v>0</v>
      </c>
      <c r="D4859" s="42">
        <v>45016</v>
      </c>
      <c r="E4859" s="42">
        <v>45199</v>
      </c>
      <c r="F4859" t="s">
        <v>1945</v>
      </c>
      <c r="G4859" t="s">
        <v>1347</v>
      </c>
      <c r="H4859">
        <v>1700</v>
      </c>
      <c r="I4859" t="s">
        <v>2768</v>
      </c>
      <c r="J4859">
        <v>106103</v>
      </c>
      <c r="K4859" t="s">
        <v>2783</v>
      </c>
      <c r="L4859">
        <v>0</v>
      </c>
      <c r="M4859">
        <v>14529490.300000001</v>
      </c>
      <c r="N4859">
        <v>14529490.289999999</v>
      </c>
      <c r="O4859">
        <v>0.01</v>
      </c>
      <c r="P4859" t="s">
        <v>607</v>
      </c>
      <c r="Q4859">
        <v>0.01</v>
      </c>
      <c r="R4859">
        <v>14529490.300000001</v>
      </c>
      <c r="S4859">
        <v>14529490.289999999</v>
      </c>
      <c r="T4859" t="s">
        <v>1342</v>
      </c>
      <c r="U4859" s="221">
        <f t="shared" si="151"/>
        <v>1.0000001639127731E-9</v>
      </c>
    </row>
    <row r="4860" spans="1:21" hidden="1">
      <c r="A4860" s="55" t="str">
        <f t="shared" si="150"/>
        <v>Y0EEIgnore</v>
      </c>
      <c r="B4860" s="55" t="str">
        <f>VLOOKUP(J4860,'Mapping-CITI'!A:E,5,0)</f>
        <v>Ignore</v>
      </c>
      <c r="D4860" s="42">
        <v>45016</v>
      </c>
      <c r="E4860" s="42">
        <v>45199</v>
      </c>
      <c r="F4860" t="s">
        <v>1945</v>
      </c>
      <c r="G4860" t="s">
        <v>1347</v>
      </c>
      <c r="H4860">
        <v>1700</v>
      </c>
      <c r="I4860" t="s">
        <v>2768</v>
      </c>
      <c r="J4860">
        <v>106105</v>
      </c>
      <c r="K4860" t="s">
        <v>2783</v>
      </c>
      <c r="L4860">
        <v>0.03</v>
      </c>
      <c r="M4860">
        <v>0</v>
      </c>
      <c r="N4860">
        <v>0</v>
      </c>
      <c r="O4860">
        <v>0.03</v>
      </c>
      <c r="P4860" t="s">
        <v>607</v>
      </c>
      <c r="Q4860">
        <v>0.03</v>
      </c>
      <c r="R4860">
        <v>0</v>
      </c>
      <c r="S4860">
        <v>0</v>
      </c>
      <c r="T4860" t="s">
        <v>1342</v>
      </c>
      <c r="U4860" s="221">
        <f t="shared" si="151"/>
        <v>0</v>
      </c>
    </row>
    <row r="4861" spans="1:21" hidden="1">
      <c r="A4861" s="55" t="str">
        <f t="shared" si="150"/>
        <v>Y0EEIgnore</v>
      </c>
      <c r="B4861" s="55" t="str">
        <f>VLOOKUP(J4861,'Mapping-CITI'!A:E,5,0)</f>
        <v>Ignore</v>
      </c>
      <c r="D4861" s="42">
        <v>45016</v>
      </c>
      <c r="E4861" s="42">
        <v>45199</v>
      </c>
      <c r="F4861" t="s">
        <v>1945</v>
      </c>
      <c r="G4861" t="s">
        <v>1347</v>
      </c>
      <c r="H4861">
        <v>1700</v>
      </c>
      <c r="I4861" t="s">
        <v>2768</v>
      </c>
      <c r="J4861">
        <v>106106</v>
      </c>
      <c r="K4861" t="s">
        <v>2784</v>
      </c>
      <c r="L4861">
        <v>271576.42</v>
      </c>
      <c r="M4861">
        <v>6247519.6600000001</v>
      </c>
      <c r="N4861">
        <v>5319796.0199999996</v>
      </c>
      <c r="O4861">
        <v>1199300.06</v>
      </c>
      <c r="P4861" t="s">
        <v>607</v>
      </c>
      <c r="Q4861">
        <v>1199300.06</v>
      </c>
      <c r="R4861">
        <v>6247519.6600000001</v>
      </c>
      <c r="S4861">
        <v>5319796.0199999996</v>
      </c>
      <c r="T4861" t="s">
        <v>1342</v>
      </c>
      <c r="U4861" s="221">
        <f t="shared" si="151"/>
        <v>9.2772364000000065E-2</v>
      </c>
    </row>
    <row r="4862" spans="1:21" hidden="1">
      <c r="A4862" s="55" t="str">
        <f t="shared" si="150"/>
        <v>Y0EEIgnore</v>
      </c>
      <c r="B4862" s="55" t="str">
        <f>VLOOKUP(J4862,'Mapping-CITI'!A:E,5,0)</f>
        <v>Ignore</v>
      </c>
      <c r="D4862" s="42">
        <v>45016</v>
      </c>
      <c r="E4862" s="42">
        <v>45199</v>
      </c>
      <c r="F4862" t="s">
        <v>1945</v>
      </c>
      <c r="G4862" t="s">
        <v>1347</v>
      </c>
      <c r="H4862">
        <v>1400</v>
      </c>
      <c r="I4862" t="s">
        <v>2773</v>
      </c>
      <c r="J4862">
        <v>107099</v>
      </c>
      <c r="K4862" t="s">
        <v>3431</v>
      </c>
      <c r="L4862">
        <v>-0.03</v>
      </c>
      <c r="M4862">
        <v>0</v>
      </c>
      <c r="N4862">
        <v>0</v>
      </c>
      <c r="O4862">
        <v>-0.03</v>
      </c>
      <c r="P4862" t="s">
        <v>607</v>
      </c>
      <c r="Q4862">
        <v>-0.03</v>
      </c>
      <c r="R4862">
        <v>0</v>
      </c>
      <c r="S4862">
        <v>0</v>
      </c>
      <c r="T4862" t="s">
        <v>1342</v>
      </c>
      <c r="U4862" s="221">
        <f t="shared" si="151"/>
        <v>0</v>
      </c>
    </row>
    <row r="4863" spans="1:21" hidden="1">
      <c r="A4863" s="55" t="str">
        <f t="shared" si="150"/>
        <v>Y0EE0</v>
      </c>
      <c r="B4863" s="55">
        <f>VLOOKUP(J4863,'Mapping-CITI'!A:E,5,0)</f>
        <v>0</v>
      </c>
      <c r="D4863" s="42">
        <v>45016</v>
      </c>
      <c r="E4863" s="42">
        <v>45199</v>
      </c>
      <c r="F4863" t="s">
        <v>1945</v>
      </c>
      <c r="G4863" t="s">
        <v>1347</v>
      </c>
      <c r="H4863">
        <v>1400</v>
      </c>
      <c r="I4863" t="s">
        <v>2773</v>
      </c>
      <c r="J4863">
        <v>107102</v>
      </c>
      <c r="K4863" t="s">
        <v>2015</v>
      </c>
      <c r="L4863">
        <v>0</v>
      </c>
      <c r="M4863">
        <v>99215890.409999996</v>
      </c>
      <c r="N4863">
        <v>99215890.409999996</v>
      </c>
      <c r="O4863">
        <v>0</v>
      </c>
      <c r="P4863" t="s">
        <v>607</v>
      </c>
      <c r="Q4863">
        <v>0</v>
      </c>
      <c r="R4863">
        <v>0</v>
      </c>
      <c r="S4863">
        <v>0</v>
      </c>
      <c r="T4863" t="s">
        <v>1342</v>
      </c>
      <c r="U4863" s="221">
        <f t="shared" si="151"/>
        <v>0</v>
      </c>
    </row>
    <row r="4864" spans="1:21" hidden="1">
      <c r="A4864" s="55" t="str">
        <f t="shared" si="150"/>
        <v>Y0EE0</v>
      </c>
      <c r="B4864" s="55">
        <f>VLOOKUP(J4864,'Mapping-CITI'!A:E,5,0)</f>
        <v>0</v>
      </c>
      <c r="D4864" s="42">
        <v>45016</v>
      </c>
      <c r="E4864" s="42">
        <v>45199</v>
      </c>
      <c r="F4864" t="s">
        <v>1945</v>
      </c>
      <c r="G4864" t="s">
        <v>1347</v>
      </c>
      <c r="H4864">
        <v>1700</v>
      </c>
      <c r="I4864" t="s">
        <v>2768</v>
      </c>
      <c r="J4864">
        <v>109127</v>
      </c>
      <c r="K4864" t="s">
        <v>2770</v>
      </c>
      <c r="L4864">
        <v>-0.37</v>
      </c>
      <c r="M4864">
        <v>0</v>
      </c>
      <c r="N4864">
        <v>0</v>
      </c>
      <c r="O4864">
        <v>-0.37</v>
      </c>
      <c r="P4864" t="s">
        <v>607</v>
      </c>
      <c r="Q4864">
        <v>-0.37</v>
      </c>
      <c r="R4864">
        <v>0</v>
      </c>
      <c r="S4864">
        <v>0</v>
      </c>
      <c r="T4864" t="s">
        <v>1342</v>
      </c>
      <c r="U4864" s="221">
        <f t="shared" si="151"/>
        <v>0</v>
      </c>
    </row>
    <row r="4865" spans="1:21" hidden="1">
      <c r="A4865" s="55" t="str">
        <f t="shared" si="150"/>
        <v>Y0EE0</v>
      </c>
      <c r="B4865" s="55">
        <f>VLOOKUP(J4865,'Mapping-CITI'!A:E,5,0)</f>
        <v>0</v>
      </c>
      <c r="D4865" s="42">
        <v>45016</v>
      </c>
      <c r="E4865" s="42">
        <v>45199</v>
      </c>
      <c r="F4865" t="s">
        <v>1945</v>
      </c>
      <c r="G4865" t="s">
        <v>1347</v>
      </c>
      <c r="H4865">
        <v>1700</v>
      </c>
      <c r="I4865" t="s">
        <v>2768</v>
      </c>
      <c r="J4865">
        <v>109181</v>
      </c>
      <c r="K4865" t="s">
        <v>2771</v>
      </c>
      <c r="L4865">
        <v>20235.37</v>
      </c>
      <c r="M4865">
        <v>0</v>
      </c>
      <c r="N4865">
        <v>0</v>
      </c>
      <c r="O4865">
        <v>20235.37</v>
      </c>
      <c r="P4865" t="s">
        <v>607</v>
      </c>
      <c r="Q4865">
        <v>20235.37</v>
      </c>
      <c r="R4865">
        <v>0</v>
      </c>
      <c r="S4865">
        <v>0</v>
      </c>
      <c r="T4865" t="s">
        <v>1342</v>
      </c>
      <c r="U4865" s="221">
        <f t="shared" si="151"/>
        <v>0</v>
      </c>
    </row>
    <row r="4866" spans="1:21" hidden="1">
      <c r="A4866" s="55" t="str">
        <f t="shared" si="150"/>
        <v>Y0EE0</v>
      </c>
      <c r="B4866" s="55">
        <f>VLOOKUP(J4866,'Mapping-CITI'!A:E,5,0)</f>
        <v>0</v>
      </c>
      <c r="D4866" s="42">
        <v>45016</v>
      </c>
      <c r="E4866" s="42">
        <v>45199</v>
      </c>
      <c r="F4866" t="s">
        <v>1945</v>
      </c>
      <c r="G4866" t="s">
        <v>1347</v>
      </c>
      <c r="H4866">
        <v>1230</v>
      </c>
      <c r="I4866" t="s">
        <v>2772</v>
      </c>
      <c r="J4866">
        <v>111126</v>
      </c>
      <c r="K4866" t="s">
        <v>2022</v>
      </c>
      <c r="L4866">
        <v>280965.59999999998</v>
      </c>
      <c r="M4866">
        <v>37156.79</v>
      </c>
      <c r="N4866">
        <v>0</v>
      </c>
      <c r="O4866">
        <v>318122.39</v>
      </c>
      <c r="P4866" t="s">
        <v>607</v>
      </c>
      <c r="Q4866">
        <v>318122.39</v>
      </c>
      <c r="R4866">
        <v>0</v>
      </c>
      <c r="S4866">
        <v>0</v>
      </c>
      <c r="T4866" t="s">
        <v>1342</v>
      </c>
      <c r="U4866" s="221">
        <f t="shared" si="151"/>
        <v>3.7156789999999999E-3</v>
      </c>
    </row>
    <row r="4867" spans="1:21" hidden="1">
      <c r="A4867" s="55" t="str">
        <f t="shared" ref="A4867:A4930" si="152">F4867&amp;B4867</f>
        <v>Y0EE0</v>
      </c>
      <c r="B4867" s="55">
        <f>VLOOKUP(J4867,'Mapping-CITI'!A:E,5,0)</f>
        <v>0</v>
      </c>
      <c r="D4867" s="42">
        <v>45016</v>
      </c>
      <c r="E4867" s="42">
        <v>45199</v>
      </c>
      <c r="F4867" t="s">
        <v>1945</v>
      </c>
      <c r="G4867" t="s">
        <v>1347</v>
      </c>
      <c r="H4867">
        <v>1230</v>
      </c>
      <c r="I4867" t="s">
        <v>2772</v>
      </c>
      <c r="J4867">
        <v>111127</v>
      </c>
      <c r="K4867" t="s">
        <v>2023</v>
      </c>
      <c r="L4867">
        <v>29935370.489999998</v>
      </c>
      <c r="M4867">
        <v>-1067461.49</v>
      </c>
      <c r="N4867">
        <v>0</v>
      </c>
      <c r="O4867">
        <v>28867909</v>
      </c>
      <c r="P4867" t="s">
        <v>607</v>
      </c>
      <c r="Q4867">
        <v>28867909</v>
      </c>
      <c r="R4867">
        <v>0</v>
      </c>
      <c r="S4867">
        <v>63920</v>
      </c>
      <c r="T4867" t="s">
        <v>1342</v>
      </c>
      <c r="U4867" s="221">
        <f t="shared" ref="U4867:U4930" si="153">(M4867-N4867)/10^7</f>
        <v>-0.106746149</v>
      </c>
    </row>
    <row r="4868" spans="1:21" hidden="1">
      <c r="A4868" s="55" t="str">
        <f t="shared" si="152"/>
        <v>Y0EE0</v>
      </c>
      <c r="B4868" s="55">
        <f>VLOOKUP(J4868,'Mapping-CITI'!A:E,5,0)</f>
        <v>0</v>
      </c>
      <c r="D4868" s="42">
        <v>45016</v>
      </c>
      <c r="E4868" s="42">
        <v>45199</v>
      </c>
      <c r="F4868" t="s">
        <v>1945</v>
      </c>
      <c r="G4868" t="s">
        <v>1347</v>
      </c>
      <c r="H4868">
        <v>1230</v>
      </c>
      <c r="I4868" t="s">
        <v>2772</v>
      </c>
      <c r="J4868">
        <v>111128</v>
      </c>
      <c r="K4868" t="s">
        <v>2024</v>
      </c>
      <c r="L4868">
        <v>58419302.170000002</v>
      </c>
      <c r="M4868">
        <v>7080213.9199999999</v>
      </c>
      <c r="N4868">
        <v>0</v>
      </c>
      <c r="O4868">
        <v>65499516.090000004</v>
      </c>
      <c r="P4868" t="s">
        <v>607</v>
      </c>
      <c r="Q4868">
        <v>65499516.090000004</v>
      </c>
      <c r="R4868">
        <v>0</v>
      </c>
      <c r="S4868">
        <v>8000</v>
      </c>
      <c r="T4868" t="s">
        <v>1342</v>
      </c>
      <c r="U4868" s="221">
        <f t="shared" si="153"/>
        <v>0.70802139200000003</v>
      </c>
    </row>
    <row r="4869" spans="1:21" hidden="1">
      <c r="A4869" s="55" t="str">
        <f t="shared" si="152"/>
        <v>Y0EE0</v>
      </c>
      <c r="B4869" s="55">
        <f>VLOOKUP(J4869,'Mapping-CITI'!A:E,5,0)</f>
        <v>0</v>
      </c>
      <c r="D4869" s="42">
        <v>45016</v>
      </c>
      <c r="E4869" s="42">
        <v>45199</v>
      </c>
      <c r="F4869" t="s">
        <v>1945</v>
      </c>
      <c r="G4869" t="s">
        <v>1347</v>
      </c>
      <c r="H4869">
        <v>1230</v>
      </c>
      <c r="I4869" t="s">
        <v>2772</v>
      </c>
      <c r="J4869">
        <v>111129</v>
      </c>
      <c r="K4869" t="s">
        <v>2025</v>
      </c>
      <c r="L4869">
        <v>83584581.5</v>
      </c>
      <c r="M4869">
        <v>125875198.56999999</v>
      </c>
      <c r="N4869">
        <v>0</v>
      </c>
      <c r="O4869">
        <v>209459780.06999999</v>
      </c>
      <c r="P4869" t="s">
        <v>607</v>
      </c>
      <c r="Q4869">
        <v>209459780.06999999</v>
      </c>
      <c r="R4869">
        <v>0</v>
      </c>
      <c r="S4869">
        <v>61000</v>
      </c>
      <c r="T4869" t="s">
        <v>1342</v>
      </c>
      <c r="U4869" s="221">
        <f t="shared" si="153"/>
        <v>12.587519856999998</v>
      </c>
    </row>
    <row r="4870" spans="1:21" hidden="1">
      <c r="A4870" s="55" t="str">
        <f t="shared" si="152"/>
        <v>Y0EE0</v>
      </c>
      <c r="B4870" s="55">
        <f>VLOOKUP(J4870,'Mapping-CITI'!A:E,5,0)</f>
        <v>0</v>
      </c>
      <c r="D4870" s="42">
        <v>45016</v>
      </c>
      <c r="E4870" s="42">
        <v>45199</v>
      </c>
      <c r="F4870" t="s">
        <v>1945</v>
      </c>
      <c r="G4870" t="s">
        <v>1347</v>
      </c>
      <c r="H4870">
        <v>1400</v>
      </c>
      <c r="I4870" t="s">
        <v>2773</v>
      </c>
      <c r="J4870">
        <v>111137</v>
      </c>
      <c r="K4870" t="s">
        <v>2027</v>
      </c>
      <c r="L4870">
        <v>13317.84</v>
      </c>
      <c r="M4870">
        <v>14749.41</v>
      </c>
      <c r="N4870">
        <v>28067.25</v>
      </c>
      <c r="O4870">
        <v>0</v>
      </c>
      <c r="P4870" t="s">
        <v>607</v>
      </c>
      <c r="Q4870">
        <v>0</v>
      </c>
      <c r="R4870">
        <v>14749.41</v>
      </c>
      <c r="S4870">
        <v>28067.25</v>
      </c>
      <c r="T4870" t="s">
        <v>1342</v>
      </c>
      <c r="U4870" s="221">
        <f t="shared" si="153"/>
        <v>-1.3317839999999999E-3</v>
      </c>
    </row>
    <row r="4871" spans="1:21" hidden="1">
      <c r="A4871" s="55" t="str">
        <f t="shared" si="152"/>
        <v>Y0EEIgnore</v>
      </c>
      <c r="B4871" s="55" t="str">
        <f>VLOOKUP(J4871,'Mapping-CITI'!A:E,5,0)</f>
        <v>Ignore</v>
      </c>
      <c r="D4871" s="42">
        <v>45016</v>
      </c>
      <c r="E4871" s="42">
        <v>45199</v>
      </c>
      <c r="F4871" t="s">
        <v>1945</v>
      </c>
      <c r="G4871" t="s">
        <v>1347</v>
      </c>
      <c r="H4871">
        <v>1400</v>
      </c>
      <c r="I4871" t="s">
        <v>2773</v>
      </c>
      <c r="J4871">
        <v>111158</v>
      </c>
      <c r="K4871" t="s">
        <v>3443</v>
      </c>
      <c r="L4871">
        <v>0.01</v>
      </c>
      <c r="M4871">
        <v>0</v>
      </c>
      <c r="N4871">
        <v>0</v>
      </c>
      <c r="O4871">
        <v>0.01</v>
      </c>
      <c r="P4871" t="s">
        <v>607</v>
      </c>
      <c r="Q4871">
        <v>0.01</v>
      </c>
      <c r="R4871">
        <v>0</v>
      </c>
      <c r="S4871">
        <v>0</v>
      </c>
      <c r="T4871" t="s">
        <v>1342</v>
      </c>
      <c r="U4871" s="221">
        <f t="shared" si="153"/>
        <v>0</v>
      </c>
    </row>
    <row r="4872" spans="1:21" hidden="1">
      <c r="A4872" s="55" t="str">
        <f t="shared" si="152"/>
        <v>Y0EEIgnore</v>
      </c>
      <c r="B4872" s="55" t="str">
        <f>VLOOKUP(J4872,'Mapping-CITI'!A:E,5,0)</f>
        <v>Ignore</v>
      </c>
      <c r="D4872" s="42">
        <v>45016</v>
      </c>
      <c r="E4872" s="42">
        <v>45199</v>
      </c>
      <c r="F4872" t="s">
        <v>1945</v>
      </c>
      <c r="G4872" t="s">
        <v>1347</v>
      </c>
      <c r="H4872">
        <v>1400</v>
      </c>
      <c r="I4872" t="s">
        <v>2773</v>
      </c>
      <c r="J4872">
        <v>111211</v>
      </c>
      <c r="K4872" t="s">
        <v>3413</v>
      </c>
      <c r="L4872">
        <v>-0.01</v>
      </c>
      <c r="M4872">
        <v>0</v>
      </c>
      <c r="N4872">
        <v>0</v>
      </c>
      <c r="O4872">
        <v>-0.01</v>
      </c>
      <c r="P4872" t="s">
        <v>607</v>
      </c>
      <c r="Q4872">
        <v>-0.01</v>
      </c>
      <c r="R4872">
        <v>0</v>
      </c>
      <c r="S4872">
        <v>0</v>
      </c>
      <c r="T4872" t="s">
        <v>1342</v>
      </c>
      <c r="U4872" s="221">
        <f t="shared" si="153"/>
        <v>0</v>
      </c>
    </row>
    <row r="4873" spans="1:21" hidden="1">
      <c r="A4873" s="55" t="str">
        <f t="shared" si="152"/>
        <v>Y0EE0</v>
      </c>
      <c r="B4873" s="55">
        <f>VLOOKUP(J4873,'Mapping-CITI'!A:E,5,0)</f>
        <v>0</v>
      </c>
      <c r="D4873" s="42">
        <v>45016</v>
      </c>
      <c r="E4873" s="42">
        <v>45199</v>
      </c>
      <c r="F4873" t="s">
        <v>1945</v>
      </c>
      <c r="G4873" t="s">
        <v>1347</v>
      </c>
      <c r="H4873">
        <v>1400</v>
      </c>
      <c r="I4873" t="s">
        <v>2773</v>
      </c>
      <c r="J4873">
        <v>111220</v>
      </c>
      <c r="K4873" t="s">
        <v>2655</v>
      </c>
      <c r="L4873">
        <v>18084353.559999999</v>
      </c>
      <c r="M4873">
        <v>2858604256.3400002</v>
      </c>
      <c r="N4873">
        <v>2857932177.3000002</v>
      </c>
      <c r="O4873">
        <v>18756432.600000001</v>
      </c>
      <c r="P4873" t="s">
        <v>607</v>
      </c>
      <c r="Q4873">
        <v>18756432.600000001</v>
      </c>
      <c r="R4873">
        <v>2858604256.3400002</v>
      </c>
      <c r="S4873">
        <v>2857932177.3000002</v>
      </c>
      <c r="T4873" t="s">
        <v>1342</v>
      </c>
      <c r="U4873" s="221">
        <f t="shared" si="153"/>
        <v>6.7207903999996182E-2</v>
      </c>
    </row>
    <row r="4874" spans="1:21" hidden="1">
      <c r="A4874" s="55" t="str">
        <f t="shared" si="152"/>
        <v>Y0EE0</v>
      </c>
      <c r="B4874" s="55">
        <f>VLOOKUP(J4874,'Mapping-CITI'!A:E,5,0)</f>
        <v>0</v>
      </c>
      <c r="D4874" s="42">
        <v>45016</v>
      </c>
      <c r="E4874" s="42">
        <v>45199</v>
      </c>
      <c r="F4874" t="s">
        <v>1945</v>
      </c>
      <c r="G4874" t="s">
        <v>1347</v>
      </c>
      <c r="H4874">
        <v>1400</v>
      </c>
      <c r="I4874" t="s">
        <v>2773</v>
      </c>
      <c r="J4874">
        <v>111221</v>
      </c>
      <c r="K4874" t="s">
        <v>2656</v>
      </c>
      <c r="L4874">
        <v>-18084353.559999999</v>
      </c>
      <c r="M4874">
        <v>2857932177.3000002</v>
      </c>
      <c r="N4874">
        <v>2858604256.3400002</v>
      </c>
      <c r="O4874">
        <v>-18756432.600000001</v>
      </c>
      <c r="P4874" t="s">
        <v>607</v>
      </c>
      <c r="Q4874">
        <v>-18756432.600000001</v>
      </c>
      <c r="R4874">
        <v>2857932177.3000002</v>
      </c>
      <c r="S4874">
        <v>2858604256.3400002</v>
      </c>
      <c r="T4874" t="s">
        <v>1342</v>
      </c>
      <c r="U4874" s="221">
        <f t="shared" si="153"/>
        <v>-6.7207903999996182E-2</v>
      </c>
    </row>
    <row r="4875" spans="1:21" hidden="1">
      <c r="A4875" s="55" t="str">
        <f t="shared" si="152"/>
        <v>Y0EE0</v>
      </c>
      <c r="B4875" s="55">
        <f>VLOOKUP(J4875,'Mapping-CITI'!A:E,5,0)</f>
        <v>0</v>
      </c>
      <c r="D4875" s="42">
        <v>45016</v>
      </c>
      <c r="E4875" s="42">
        <v>45199</v>
      </c>
      <c r="F4875" t="s">
        <v>1945</v>
      </c>
      <c r="G4875" t="s">
        <v>1347</v>
      </c>
      <c r="H4875">
        <v>1220</v>
      </c>
      <c r="I4875" t="s">
        <v>2785</v>
      </c>
      <c r="J4875">
        <v>121116</v>
      </c>
      <c r="K4875" t="s">
        <v>2033</v>
      </c>
      <c r="L4875">
        <v>0</v>
      </c>
      <c r="M4875">
        <v>0</v>
      </c>
      <c r="N4875">
        <v>0</v>
      </c>
      <c r="O4875">
        <v>0</v>
      </c>
      <c r="P4875" t="s">
        <v>607</v>
      </c>
      <c r="Q4875">
        <v>0</v>
      </c>
      <c r="R4875">
        <v>0</v>
      </c>
      <c r="S4875">
        <v>0</v>
      </c>
      <c r="T4875" t="s">
        <v>1342</v>
      </c>
      <c r="U4875" s="221">
        <f t="shared" si="153"/>
        <v>0</v>
      </c>
    </row>
    <row r="4876" spans="1:21" hidden="1">
      <c r="A4876" s="55" t="str">
        <f t="shared" si="152"/>
        <v>Y0EE0</v>
      </c>
      <c r="B4876" s="55">
        <f>VLOOKUP(J4876,'Mapping-CITI'!A:E,5,0)</f>
        <v>0</v>
      </c>
      <c r="D4876" s="42">
        <v>45016</v>
      </c>
      <c r="E4876" s="42">
        <v>45199</v>
      </c>
      <c r="F4876" t="s">
        <v>1945</v>
      </c>
      <c r="G4876" t="s">
        <v>1347</v>
      </c>
      <c r="H4876">
        <v>1220</v>
      </c>
      <c r="I4876" t="s">
        <v>2785</v>
      </c>
      <c r="J4876">
        <v>121117</v>
      </c>
      <c r="K4876" t="s">
        <v>2034</v>
      </c>
      <c r="L4876">
        <v>115711996.81999999</v>
      </c>
      <c r="M4876">
        <v>122212425.41</v>
      </c>
      <c r="N4876">
        <v>28700000</v>
      </c>
      <c r="O4876">
        <v>209224422.22999999</v>
      </c>
      <c r="P4876" t="s">
        <v>607</v>
      </c>
      <c r="Q4876">
        <v>209224422.22999999</v>
      </c>
      <c r="R4876">
        <v>28700000</v>
      </c>
      <c r="S4876">
        <v>28700000</v>
      </c>
      <c r="T4876" t="s">
        <v>1342</v>
      </c>
      <c r="U4876" s="221">
        <f t="shared" si="153"/>
        <v>9.3512425409999995</v>
      </c>
    </row>
    <row r="4877" spans="1:21" hidden="1">
      <c r="A4877" s="55" t="str">
        <f t="shared" si="152"/>
        <v>Y0EE0</v>
      </c>
      <c r="B4877" s="55">
        <f>VLOOKUP(J4877,'Mapping-CITI'!A:E,5,0)</f>
        <v>0</v>
      </c>
      <c r="D4877" s="42">
        <v>45016</v>
      </c>
      <c r="E4877" s="42">
        <v>45199</v>
      </c>
      <c r="F4877" t="s">
        <v>1945</v>
      </c>
      <c r="G4877" t="s">
        <v>1347</v>
      </c>
      <c r="H4877">
        <v>1700</v>
      </c>
      <c r="I4877" t="s">
        <v>2768</v>
      </c>
      <c r="J4877">
        <v>141017</v>
      </c>
      <c r="K4877" t="s">
        <v>2035</v>
      </c>
      <c r="L4877">
        <v>0</v>
      </c>
      <c r="M4877">
        <v>63358500</v>
      </c>
      <c r="N4877">
        <v>63658500</v>
      </c>
      <c r="O4877">
        <v>-300000</v>
      </c>
      <c r="P4877" t="s">
        <v>607</v>
      </c>
      <c r="Q4877">
        <v>-300000</v>
      </c>
      <c r="R4877">
        <v>63358500</v>
      </c>
      <c r="S4877">
        <v>63658500</v>
      </c>
      <c r="T4877" t="s">
        <v>1342</v>
      </c>
      <c r="U4877" s="221">
        <f t="shared" si="153"/>
        <v>-0.03</v>
      </c>
    </row>
    <row r="4878" spans="1:21" hidden="1">
      <c r="A4878" s="55" t="str">
        <f t="shared" si="152"/>
        <v>Y0EEIgnore</v>
      </c>
      <c r="B4878" s="55" t="str">
        <f>VLOOKUP(J4878,'Mapping-CITI'!A:E,5,0)</f>
        <v>Ignore</v>
      </c>
      <c r="D4878" s="42">
        <v>45016</v>
      </c>
      <c r="E4878" s="42">
        <v>45199</v>
      </c>
      <c r="F4878" t="s">
        <v>1945</v>
      </c>
      <c r="G4878" t="s">
        <v>1347</v>
      </c>
      <c r="H4878">
        <v>1700</v>
      </c>
      <c r="I4878" t="s">
        <v>2768</v>
      </c>
      <c r="J4878">
        <v>141258</v>
      </c>
      <c r="K4878" t="s">
        <v>3364</v>
      </c>
      <c r="L4878">
        <v>0</v>
      </c>
      <c r="M4878">
        <v>48000</v>
      </c>
      <c r="N4878">
        <v>48000</v>
      </c>
      <c r="O4878">
        <v>0</v>
      </c>
      <c r="P4878" t="s">
        <v>607</v>
      </c>
      <c r="Q4878">
        <v>0</v>
      </c>
      <c r="R4878">
        <v>48000</v>
      </c>
      <c r="S4878">
        <v>48000</v>
      </c>
      <c r="T4878" t="s">
        <v>1342</v>
      </c>
      <c r="U4878" s="221">
        <f t="shared" si="153"/>
        <v>0</v>
      </c>
    </row>
    <row r="4879" spans="1:21" hidden="1">
      <c r="A4879" s="55" t="str">
        <f t="shared" si="152"/>
        <v>Y0EE0</v>
      </c>
      <c r="B4879" s="55">
        <f>VLOOKUP(J4879,'Mapping-CITI'!A:E,5,0)</f>
        <v>0</v>
      </c>
      <c r="D4879" s="42">
        <v>45016</v>
      </c>
      <c r="E4879" s="42">
        <v>45199</v>
      </c>
      <c r="F4879" t="s">
        <v>1945</v>
      </c>
      <c r="G4879" t="s">
        <v>1347</v>
      </c>
      <c r="H4879">
        <v>1700</v>
      </c>
      <c r="I4879" t="s">
        <v>2768</v>
      </c>
      <c r="J4879">
        <v>141280</v>
      </c>
      <c r="K4879" t="s">
        <v>2036</v>
      </c>
      <c r="L4879">
        <v>795266.01</v>
      </c>
      <c r="M4879">
        <v>225406341966.82999</v>
      </c>
      <c r="N4879">
        <v>225406898026.22</v>
      </c>
      <c r="O4879">
        <v>239206.62</v>
      </c>
      <c r="P4879" t="s">
        <v>607</v>
      </c>
      <c r="Q4879">
        <v>239206.62</v>
      </c>
      <c r="R4879">
        <v>34965319872.540001</v>
      </c>
      <c r="S4879">
        <v>33577470395.98</v>
      </c>
      <c r="T4879" t="s">
        <v>1342</v>
      </c>
      <c r="U4879" s="221">
        <f t="shared" si="153"/>
        <v>-5.5605939001464842E-2</v>
      </c>
    </row>
    <row r="4880" spans="1:21" hidden="1">
      <c r="A4880" s="55" t="str">
        <f t="shared" si="152"/>
        <v>Y0EE0</v>
      </c>
      <c r="B4880" s="55">
        <f>VLOOKUP(J4880,'Mapping-CITI'!A:E,5,0)</f>
        <v>0</v>
      </c>
      <c r="D4880" s="42">
        <v>45016</v>
      </c>
      <c r="E4880" s="42">
        <v>45199</v>
      </c>
      <c r="F4880" t="s">
        <v>1945</v>
      </c>
      <c r="G4880" t="s">
        <v>1347</v>
      </c>
      <c r="H4880">
        <v>1700</v>
      </c>
      <c r="I4880" t="s">
        <v>2768</v>
      </c>
      <c r="J4880">
        <v>141287</v>
      </c>
      <c r="K4880" t="s">
        <v>604</v>
      </c>
      <c r="L4880">
        <v>1.28</v>
      </c>
      <c r="M4880">
        <v>0</v>
      </c>
      <c r="N4880">
        <v>1.28</v>
      </c>
      <c r="O4880">
        <v>0</v>
      </c>
      <c r="P4880" t="s">
        <v>607</v>
      </c>
      <c r="Q4880">
        <v>0</v>
      </c>
      <c r="R4880">
        <v>0</v>
      </c>
      <c r="S4880">
        <v>1.28</v>
      </c>
      <c r="T4880" t="s">
        <v>1342</v>
      </c>
      <c r="U4880" s="221">
        <f t="shared" si="153"/>
        <v>-1.2800000000000001E-7</v>
      </c>
    </row>
    <row r="4881" spans="1:21" hidden="1">
      <c r="A4881" s="55" t="str">
        <f t="shared" si="152"/>
        <v>Y0EE0</v>
      </c>
      <c r="B4881" s="55">
        <f>VLOOKUP(J4881,'Mapping-CITI'!A:E,5,0)</f>
        <v>0</v>
      </c>
      <c r="D4881" s="42">
        <v>45016</v>
      </c>
      <c r="E4881" s="42">
        <v>45199</v>
      </c>
      <c r="F4881" t="s">
        <v>1945</v>
      </c>
      <c r="G4881" t="s">
        <v>1347</v>
      </c>
      <c r="H4881">
        <v>1700</v>
      </c>
      <c r="I4881" t="s">
        <v>2768</v>
      </c>
      <c r="J4881">
        <v>141294</v>
      </c>
      <c r="K4881" t="s">
        <v>2039</v>
      </c>
      <c r="L4881">
        <v>0</v>
      </c>
      <c r="M4881">
        <v>36301015</v>
      </c>
      <c r="N4881">
        <v>36301015</v>
      </c>
      <c r="O4881">
        <v>0</v>
      </c>
      <c r="P4881" t="s">
        <v>607</v>
      </c>
      <c r="Q4881">
        <v>0</v>
      </c>
      <c r="R4881">
        <v>36301015</v>
      </c>
      <c r="S4881">
        <v>36301015</v>
      </c>
      <c r="T4881" t="s">
        <v>1342</v>
      </c>
      <c r="U4881" s="221">
        <f t="shared" si="153"/>
        <v>0</v>
      </c>
    </row>
    <row r="4882" spans="1:21" hidden="1">
      <c r="A4882" s="55" t="str">
        <f t="shared" si="152"/>
        <v>Y0EE0</v>
      </c>
      <c r="B4882" s="55">
        <f>VLOOKUP(J4882,'Mapping-CITI'!A:E,5,0)</f>
        <v>0</v>
      </c>
      <c r="D4882" s="42">
        <v>45016</v>
      </c>
      <c r="E4882" s="42">
        <v>45199</v>
      </c>
      <c r="F4882" t="s">
        <v>1945</v>
      </c>
      <c r="G4882" t="s">
        <v>1347</v>
      </c>
      <c r="H4882">
        <v>1700</v>
      </c>
      <c r="I4882" t="s">
        <v>2768</v>
      </c>
      <c r="J4882">
        <v>141349</v>
      </c>
      <c r="K4882" t="s">
        <v>2046</v>
      </c>
      <c r="L4882">
        <v>0</v>
      </c>
      <c r="M4882">
        <v>722000000</v>
      </c>
      <c r="N4882">
        <v>722000000</v>
      </c>
      <c r="O4882">
        <v>0</v>
      </c>
      <c r="P4882" t="s">
        <v>607</v>
      </c>
      <c r="Q4882">
        <v>0</v>
      </c>
      <c r="R4882">
        <v>722000000</v>
      </c>
      <c r="S4882">
        <v>722000000</v>
      </c>
      <c r="T4882" t="s">
        <v>1342</v>
      </c>
      <c r="U4882" s="221">
        <f t="shared" si="153"/>
        <v>0</v>
      </c>
    </row>
    <row r="4883" spans="1:21" hidden="1">
      <c r="A4883" s="55" t="str">
        <f t="shared" si="152"/>
        <v>Y0EE0</v>
      </c>
      <c r="B4883" s="55">
        <f>VLOOKUP(J4883,'Mapping-CITI'!A:E,5,0)</f>
        <v>0</v>
      </c>
      <c r="D4883" s="42">
        <v>45016</v>
      </c>
      <c r="E4883" s="42">
        <v>45199</v>
      </c>
      <c r="F4883" t="s">
        <v>1945</v>
      </c>
      <c r="G4883" t="s">
        <v>1347</v>
      </c>
      <c r="H4883">
        <v>1700</v>
      </c>
      <c r="I4883" t="s">
        <v>2768</v>
      </c>
      <c r="J4883">
        <v>141375</v>
      </c>
      <c r="K4883" t="s">
        <v>2049</v>
      </c>
      <c r="L4883">
        <v>1017.65</v>
      </c>
      <c r="M4883">
        <v>0</v>
      </c>
      <c r="N4883">
        <v>0</v>
      </c>
      <c r="O4883">
        <v>1017.65</v>
      </c>
      <c r="P4883" t="s">
        <v>607</v>
      </c>
      <c r="Q4883">
        <v>1017.65</v>
      </c>
      <c r="R4883">
        <v>0</v>
      </c>
      <c r="S4883">
        <v>0</v>
      </c>
      <c r="T4883" t="s">
        <v>1342</v>
      </c>
      <c r="U4883" s="221">
        <f t="shared" si="153"/>
        <v>0</v>
      </c>
    </row>
    <row r="4884" spans="1:21" hidden="1">
      <c r="A4884" s="55" t="str">
        <f t="shared" si="152"/>
        <v>Y0EE0</v>
      </c>
      <c r="B4884" s="55">
        <f>VLOOKUP(J4884,'Mapping-CITI'!A:E,5,0)</f>
        <v>0</v>
      </c>
      <c r="D4884" s="42">
        <v>45016</v>
      </c>
      <c r="E4884" s="42">
        <v>45199</v>
      </c>
      <c r="F4884" t="s">
        <v>1945</v>
      </c>
      <c r="G4884" t="s">
        <v>1347</v>
      </c>
      <c r="H4884">
        <v>1700</v>
      </c>
      <c r="I4884" t="s">
        <v>2768</v>
      </c>
      <c r="J4884">
        <v>141376</v>
      </c>
      <c r="K4884" t="s">
        <v>3433</v>
      </c>
      <c r="L4884">
        <v>899068.31</v>
      </c>
      <c r="M4884">
        <v>0</v>
      </c>
      <c r="N4884">
        <v>0</v>
      </c>
      <c r="O4884">
        <v>899068.31</v>
      </c>
      <c r="P4884" t="s">
        <v>607</v>
      </c>
      <c r="Q4884">
        <v>899068.31</v>
      </c>
      <c r="R4884">
        <v>0</v>
      </c>
      <c r="S4884">
        <v>0</v>
      </c>
      <c r="T4884" t="s">
        <v>1342</v>
      </c>
      <c r="U4884" s="221">
        <f t="shared" si="153"/>
        <v>0</v>
      </c>
    </row>
    <row r="4885" spans="1:21" hidden="1">
      <c r="A4885" s="55" t="str">
        <f t="shared" si="152"/>
        <v>Y0EE0</v>
      </c>
      <c r="B4885" s="55">
        <f>VLOOKUP(J4885,'Mapping-CITI'!A:E,5,0)</f>
        <v>0</v>
      </c>
      <c r="D4885" s="42">
        <v>45016</v>
      </c>
      <c r="E4885" s="42">
        <v>45199</v>
      </c>
      <c r="F4885" t="s">
        <v>1945</v>
      </c>
      <c r="G4885" t="s">
        <v>1347</v>
      </c>
      <c r="H4885">
        <v>1700</v>
      </c>
      <c r="I4885" t="s">
        <v>2768</v>
      </c>
      <c r="J4885">
        <v>141382</v>
      </c>
      <c r="K4885" t="s">
        <v>2052</v>
      </c>
      <c r="L4885">
        <v>0</v>
      </c>
      <c r="M4885">
        <v>31506287178.25</v>
      </c>
      <c r="N4885">
        <v>31506287178.25</v>
      </c>
      <c r="O4885">
        <v>0</v>
      </c>
      <c r="P4885" t="s">
        <v>607</v>
      </c>
      <c r="Q4885">
        <v>0</v>
      </c>
      <c r="R4885">
        <v>31506287178.25</v>
      </c>
      <c r="S4885">
        <v>31506287178.25</v>
      </c>
      <c r="T4885" t="s">
        <v>1342</v>
      </c>
      <c r="U4885" s="221">
        <f t="shared" si="153"/>
        <v>0</v>
      </c>
    </row>
    <row r="4886" spans="1:21" hidden="1">
      <c r="A4886" s="55" t="str">
        <f t="shared" si="152"/>
        <v>Y0EE0</v>
      </c>
      <c r="B4886" s="55">
        <f>VLOOKUP(J4886,'Mapping-CITI'!A:E,5,0)</f>
        <v>0</v>
      </c>
      <c r="D4886" s="42">
        <v>45016</v>
      </c>
      <c r="E4886" s="42">
        <v>45199</v>
      </c>
      <c r="F4886" t="s">
        <v>1945</v>
      </c>
      <c r="G4886" t="s">
        <v>1347</v>
      </c>
      <c r="H4886">
        <v>1700</v>
      </c>
      <c r="I4886" t="s">
        <v>2768</v>
      </c>
      <c r="J4886">
        <v>141398</v>
      </c>
      <c r="K4886" t="s">
        <v>2911</v>
      </c>
      <c r="L4886">
        <v>0</v>
      </c>
      <c r="M4886">
        <v>14749.41</v>
      </c>
      <c r="N4886">
        <v>14749.41</v>
      </c>
      <c r="O4886">
        <v>0</v>
      </c>
      <c r="P4886" t="s">
        <v>607</v>
      </c>
      <c r="Q4886">
        <v>0</v>
      </c>
      <c r="R4886">
        <v>14749.41</v>
      </c>
      <c r="S4886">
        <v>14749.41</v>
      </c>
      <c r="T4886" t="s">
        <v>1342</v>
      </c>
      <c r="U4886" s="221">
        <f t="shared" si="153"/>
        <v>0</v>
      </c>
    </row>
    <row r="4887" spans="1:21" hidden="1">
      <c r="A4887" s="55" t="str">
        <f t="shared" si="152"/>
        <v>Y0EE0</v>
      </c>
      <c r="B4887" s="55">
        <f>VLOOKUP(J4887,'Mapping-CITI'!A:E,5,0)</f>
        <v>0</v>
      </c>
      <c r="D4887" s="42">
        <v>45016</v>
      </c>
      <c r="E4887" s="42">
        <v>45199</v>
      </c>
      <c r="F4887" t="s">
        <v>1945</v>
      </c>
      <c r="G4887" t="s">
        <v>1347</v>
      </c>
      <c r="H4887">
        <v>1700</v>
      </c>
      <c r="I4887" t="s">
        <v>2768</v>
      </c>
      <c r="J4887">
        <v>141399</v>
      </c>
      <c r="K4887" t="s">
        <v>2912</v>
      </c>
      <c r="L4887">
        <v>-100000</v>
      </c>
      <c r="M4887">
        <v>251036608</v>
      </c>
      <c r="N4887">
        <v>251367608</v>
      </c>
      <c r="O4887">
        <v>-431000</v>
      </c>
      <c r="P4887" t="s">
        <v>607</v>
      </c>
      <c r="Q4887">
        <v>-431000</v>
      </c>
      <c r="R4887">
        <v>251036608</v>
      </c>
      <c r="S4887">
        <v>251367608</v>
      </c>
      <c r="T4887" t="s">
        <v>1342</v>
      </c>
      <c r="U4887" s="221">
        <f t="shared" si="153"/>
        <v>-3.3099999999999997E-2</v>
      </c>
    </row>
    <row r="4888" spans="1:21" hidden="1">
      <c r="A4888" s="55" t="str">
        <f t="shared" si="152"/>
        <v>Y0EE0</v>
      </c>
      <c r="B4888" s="55">
        <f>VLOOKUP(J4888,'Mapping-CITI'!A:E,5,0)</f>
        <v>0</v>
      </c>
      <c r="D4888" s="42">
        <v>45016</v>
      </c>
      <c r="E4888" s="42">
        <v>45199</v>
      </c>
      <c r="F4888" t="s">
        <v>1945</v>
      </c>
      <c r="G4888" t="s">
        <v>1347</v>
      </c>
      <c r="H4888">
        <v>1700</v>
      </c>
      <c r="I4888" t="s">
        <v>2768</v>
      </c>
      <c r="J4888">
        <v>141524</v>
      </c>
      <c r="K4888" t="s">
        <v>2061</v>
      </c>
      <c r="L4888">
        <v>0</v>
      </c>
      <c r="M4888">
        <v>491447136</v>
      </c>
      <c r="N4888">
        <v>491448136</v>
      </c>
      <c r="O4888">
        <v>-1000</v>
      </c>
      <c r="P4888" t="s">
        <v>607</v>
      </c>
      <c r="Q4888">
        <v>-1000</v>
      </c>
      <c r="R4888">
        <v>491447136</v>
      </c>
      <c r="S4888">
        <v>491448136</v>
      </c>
      <c r="T4888" t="s">
        <v>1342</v>
      </c>
      <c r="U4888" s="221">
        <f t="shared" si="153"/>
        <v>-1E-4</v>
      </c>
    </row>
    <row r="4889" spans="1:21" hidden="1">
      <c r="A4889" s="55" t="str">
        <f t="shared" si="152"/>
        <v>Y0EE0</v>
      </c>
      <c r="B4889" s="55">
        <f>VLOOKUP(J4889,'Mapping-CITI'!A:E,5,0)</f>
        <v>0</v>
      </c>
      <c r="D4889" s="42">
        <v>45016</v>
      </c>
      <c r="E4889" s="42">
        <v>45199</v>
      </c>
      <c r="F4889" t="s">
        <v>1945</v>
      </c>
      <c r="G4889" t="s">
        <v>1347</v>
      </c>
      <c r="H4889">
        <v>1700</v>
      </c>
      <c r="I4889" t="s">
        <v>2768</v>
      </c>
      <c r="J4889">
        <v>141526</v>
      </c>
      <c r="K4889" t="s">
        <v>2062</v>
      </c>
      <c r="L4889">
        <v>0</v>
      </c>
      <c r="M4889">
        <v>2312981.9900000002</v>
      </c>
      <c r="N4889">
        <v>2312981.9900000002</v>
      </c>
      <c r="O4889">
        <v>0</v>
      </c>
      <c r="P4889" t="s">
        <v>607</v>
      </c>
      <c r="Q4889">
        <v>0</v>
      </c>
      <c r="R4889">
        <v>2312981.9900000002</v>
      </c>
      <c r="S4889">
        <v>2312981.9900000002</v>
      </c>
      <c r="T4889" t="s">
        <v>1342</v>
      </c>
      <c r="U4889" s="221">
        <f t="shared" si="153"/>
        <v>0</v>
      </c>
    </row>
    <row r="4890" spans="1:21" hidden="1">
      <c r="A4890" s="55" t="str">
        <f t="shared" si="152"/>
        <v>Y0EE0</v>
      </c>
      <c r="B4890" s="55">
        <f>VLOOKUP(J4890,'Mapping-CITI'!A:E,5,0)</f>
        <v>0</v>
      </c>
      <c r="D4890" s="42">
        <v>45016</v>
      </c>
      <c r="E4890" s="42">
        <v>45199</v>
      </c>
      <c r="F4890" t="s">
        <v>1945</v>
      </c>
      <c r="G4890" t="s">
        <v>1347</v>
      </c>
      <c r="H4890">
        <v>1700</v>
      </c>
      <c r="I4890" t="s">
        <v>2768</v>
      </c>
      <c r="J4890">
        <v>141528</v>
      </c>
      <c r="K4890" t="s">
        <v>2064</v>
      </c>
      <c r="L4890">
        <v>0</v>
      </c>
      <c r="M4890">
        <v>550021000</v>
      </c>
      <c r="N4890">
        <v>550021000</v>
      </c>
      <c r="O4890">
        <v>0</v>
      </c>
      <c r="P4890" t="s">
        <v>607</v>
      </c>
      <c r="Q4890">
        <v>0</v>
      </c>
      <c r="R4890">
        <v>550021000</v>
      </c>
      <c r="S4890">
        <v>550021000</v>
      </c>
      <c r="T4890" t="s">
        <v>1342</v>
      </c>
      <c r="U4890" s="221">
        <f t="shared" si="153"/>
        <v>0</v>
      </c>
    </row>
    <row r="4891" spans="1:21" hidden="1">
      <c r="A4891" s="55" t="str">
        <f t="shared" si="152"/>
        <v>Y0EE0</v>
      </c>
      <c r="B4891" s="55">
        <f>VLOOKUP(J4891,'Mapping-CITI'!A:E,5,0)</f>
        <v>0</v>
      </c>
      <c r="D4891" s="42">
        <v>45016</v>
      </c>
      <c r="E4891" s="42">
        <v>45199</v>
      </c>
      <c r="F4891" t="s">
        <v>1945</v>
      </c>
      <c r="G4891" t="s">
        <v>1347</v>
      </c>
      <c r="H4891">
        <v>1700</v>
      </c>
      <c r="I4891" t="s">
        <v>2768</v>
      </c>
      <c r="J4891">
        <v>141536</v>
      </c>
      <c r="K4891" t="s">
        <v>2067</v>
      </c>
      <c r="L4891">
        <v>0</v>
      </c>
      <c r="M4891">
        <v>135000</v>
      </c>
      <c r="N4891">
        <v>135000</v>
      </c>
      <c r="O4891">
        <v>0</v>
      </c>
      <c r="P4891" t="s">
        <v>607</v>
      </c>
      <c r="Q4891">
        <v>0</v>
      </c>
      <c r="R4891">
        <v>135000</v>
      </c>
      <c r="S4891">
        <v>135000</v>
      </c>
      <c r="T4891" t="s">
        <v>1342</v>
      </c>
      <c r="U4891" s="221">
        <f t="shared" si="153"/>
        <v>0</v>
      </c>
    </row>
    <row r="4892" spans="1:21" hidden="1">
      <c r="A4892" s="55" t="str">
        <f t="shared" si="152"/>
        <v>Y0EE0</v>
      </c>
      <c r="B4892" s="55">
        <f>VLOOKUP(J4892,'Mapping-CITI'!A:E,5,0)</f>
        <v>0</v>
      </c>
      <c r="D4892" s="42">
        <v>45016</v>
      </c>
      <c r="E4892" s="42">
        <v>45199</v>
      </c>
      <c r="F4892" t="s">
        <v>1945</v>
      </c>
      <c r="G4892" t="s">
        <v>1347</v>
      </c>
      <c r="H4892">
        <v>1700</v>
      </c>
      <c r="I4892" t="s">
        <v>2768</v>
      </c>
      <c r="J4892">
        <v>141627</v>
      </c>
      <c r="K4892" t="s">
        <v>2072</v>
      </c>
      <c r="L4892">
        <v>0</v>
      </c>
      <c r="M4892">
        <v>3030200000</v>
      </c>
      <c r="N4892">
        <v>3030200000</v>
      </c>
      <c r="O4892">
        <v>0</v>
      </c>
      <c r="P4892" t="s">
        <v>607</v>
      </c>
      <c r="Q4892">
        <v>0</v>
      </c>
      <c r="R4892">
        <v>3030200000</v>
      </c>
      <c r="S4892">
        <v>3030200000</v>
      </c>
      <c r="T4892" t="s">
        <v>1342</v>
      </c>
      <c r="U4892" s="221">
        <f t="shared" si="153"/>
        <v>0</v>
      </c>
    </row>
    <row r="4893" spans="1:21" hidden="1">
      <c r="A4893" s="55" t="str">
        <f t="shared" si="152"/>
        <v>Y0EE0</v>
      </c>
      <c r="B4893" s="55">
        <f>VLOOKUP(J4893,'Mapping-CITI'!A:E,5,0)</f>
        <v>0</v>
      </c>
      <c r="D4893" s="42">
        <v>45016</v>
      </c>
      <c r="E4893" s="42">
        <v>45199</v>
      </c>
      <c r="F4893" t="s">
        <v>1945</v>
      </c>
      <c r="G4893" t="s">
        <v>1347</v>
      </c>
      <c r="H4893">
        <v>1700</v>
      </c>
      <c r="I4893" t="s">
        <v>2768</v>
      </c>
      <c r="J4893">
        <v>141647</v>
      </c>
      <c r="K4893" t="s">
        <v>2073</v>
      </c>
      <c r="L4893">
        <v>-2650000</v>
      </c>
      <c r="M4893">
        <v>98227646</v>
      </c>
      <c r="N4893">
        <v>97456646</v>
      </c>
      <c r="O4893">
        <v>-1879000</v>
      </c>
      <c r="P4893" t="s">
        <v>607</v>
      </c>
      <c r="Q4893">
        <v>-1879000</v>
      </c>
      <c r="R4893">
        <v>98227646</v>
      </c>
      <c r="S4893">
        <v>97456646</v>
      </c>
      <c r="T4893" t="s">
        <v>1342</v>
      </c>
      <c r="U4893" s="221">
        <f t="shared" si="153"/>
        <v>7.7100000000000002E-2</v>
      </c>
    </row>
    <row r="4894" spans="1:21" hidden="1">
      <c r="A4894" s="55" t="str">
        <f t="shared" si="152"/>
        <v>Y0EE0</v>
      </c>
      <c r="B4894" s="55">
        <f>VLOOKUP(J4894,'Mapping-CITI'!A:E,5,0)</f>
        <v>0</v>
      </c>
      <c r="D4894" s="42">
        <v>45016</v>
      </c>
      <c r="E4894" s="42">
        <v>45199</v>
      </c>
      <c r="F4894" t="s">
        <v>1945</v>
      </c>
      <c r="G4894" t="s">
        <v>1347</v>
      </c>
      <c r="H4894">
        <v>1700</v>
      </c>
      <c r="I4894" t="s">
        <v>2768</v>
      </c>
      <c r="J4894">
        <v>141653</v>
      </c>
      <c r="K4894" t="s">
        <v>2074</v>
      </c>
      <c r="L4894">
        <v>0</v>
      </c>
      <c r="M4894">
        <v>49562110</v>
      </c>
      <c r="N4894">
        <v>51632110</v>
      </c>
      <c r="O4894">
        <v>-2070000</v>
      </c>
      <c r="P4894" t="s">
        <v>607</v>
      </c>
      <c r="Q4894">
        <v>-2070000</v>
      </c>
      <c r="R4894">
        <v>49562110</v>
      </c>
      <c r="S4894">
        <v>51632110</v>
      </c>
      <c r="T4894" t="s">
        <v>1342</v>
      </c>
      <c r="U4894" s="221">
        <f t="shared" si="153"/>
        <v>-0.20699999999999999</v>
      </c>
    </row>
    <row r="4895" spans="1:21" hidden="1">
      <c r="A4895" s="55" t="str">
        <f t="shared" si="152"/>
        <v>Y0EE0</v>
      </c>
      <c r="B4895" s="55">
        <f>VLOOKUP(J4895,'Mapping-CITI'!A:E,5,0)</f>
        <v>0</v>
      </c>
      <c r="D4895" s="42">
        <v>45016</v>
      </c>
      <c r="E4895" s="42">
        <v>45199</v>
      </c>
      <c r="F4895" t="s">
        <v>1945</v>
      </c>
      <c r="G4895" t="s">
        <v>1347</v>
      </c>
      <c r="H4895">
        <v>1700</v>
      </c>
      <c r="I4895" t="s">
        <v>2768</v>
      </c>
      <c r="J4895">
        <v>141724</v>
      </c>
      <c r="K4895" t="s">
        <v>2076</v>
      </c>
      <c r="L4895">
        <v>-75000</v>
      </c>
      <c r="M4895">
        <v>10632180</v>
      </c>
      <c r="N4895">
        <v>10557180</v>
      </c>
      <c r="O4895">
        <v>0</v>
      </c>
      <c r="P4895" t="s">
        <v>607</v>
      </c>
      <c r="Q4895">
        <v>0</v>
      </c>
      <c r="R4895">
        <v>10632180</v>
      </c>
      <c r="S4895">
        <v>10557180</v>
      </c>
      <c r="T4895" t="s">
        <v>1342</v>
      </c>
      <c r="U4895" s="221">
        <f t="shared" si="153"/>
        <v>7.4999999999999997E-3</v>
      </c>
    </row>
    <row r="4896" spans="1:21" hidden="1">
      <c r="A4896" s="55" t="str">
        <f t="shared" si="152"/>
        <v>Y0EE0</v>
      </c>
      <c r="B4896" s="55">
        <f>VLOOKUP(J4896,'Mapping-CITI'!A:E,5,0)</f>
        <v>0</v>
      </c>
      <c r="D4896" s="42">
        <v>45016</v>
      </c>
      <c r="E4896" s="42">
        <v>45199</v>
      </c>
      <c r="F4896" t="s">
        <v>1945</v>
      </c>
      <c r="G4896" t="s">
        <v>1347</v>
      </c>
      <c r="H4896">
        <v>1700</v>
      </c>
      <c r="I4896" t="s">
        <v>2768</v>
      </c>
      <c r="J4896">
        <v>141743</v>
      </c>
      <c r="K4896" t="s">
        <v>2086</v>
      </c>
      <c r="L4896">
        <v>209304.79</v>
      </c>
      <c r="M4896">
        <v>0</v>
      </c>
      <c r="N4896">
        <v>0</v>
      </c>
      <c r="O4896">
        <v>209304.79</v>
      </c>
      <c r="P4896" t="s">
        <v>607</v>
      </c>
      <c r="Q4896">
        <v>209304.79</v>
      </c>
      <c r="R4896">
        <v>0</v>
      </c>
      <c r="S4896">
        <v>0</v>
      </c>
      <c r="T4896" t="s">
        <v>1342</v>
      </c>
      <c r="U4896" s="221">
        <f t="shared" si="153"/>
        <v>0</v>
      </c>
    </row>
    <row r="4897" spans="1:21" hidden="1">
      <c r="A4897" s="55" t="str">
        <f t="shared" si="152"/>
        <v>Y0EE0</v>
      </c>
      <c r="B4897" s="55">
        <f>VLOOKUP(J4897,'Mapping-CITI'!A:E,5,0)</f>
        <v>0</v>
      </c>
      <c r="D4897" s="42">
        <v>45016</v>
      </c>
      <c r="E4897" s="42">
        <v>45199</v>
      </c>
      <c r="F4897" t="s">
        <v>1945</v>
      </c>
      <c r="G4897" t="s">
        <v>1347</v>
      </c>
      <c r="H4897">
        <v>1700</v>
      </c>
      <c r="I4897" t="s">
        <v>2768</v>
      </c>
      <c r="J4897">
        <v>141744</v>
      </c>
      <c r="K4897" t="s">
        <v>2087</v>
      </c>
      <c r="L4897">
        <v>0</v>
      </c>
      <c r="M4897">
        <v>65754039476.900002</v>
      </c>
      <c r="N4897">
        <v>65754039476.900002</v>
      </c>
      <c r="O4897">
        <v>0</v>
      </c>
      <c r="P4897" t="s">
        <v>607</v>
      </c>
      <c r="Q4897">
        <v>0</v>
      </c>
      <c r="R4897">
        <v>65754039476.900002</v>
      </c>
      <c r="S4897">
        <v>65754039476.900002</v>
      </c>
      <c r="T4897" t="s">
        <v>1342</v>
      </c>
      <c r="U4897" s="221">
        <f t="shared" si="153"/>
        <v>0</v>
      </c>
    </row>
    <row r="4898" spans="1:21" hidden="1">
      <c r="A4898" s="55" t="str">
        <f t="shared" si="152"/>
        <v>Y0EE0</v>
      </c>
      <c r="B4898" s="55">
        <f>VLOOKUP(J4898,'Mapping-CITI'!A:E,5,0)</f>
        <v>0</v>
      </c>
      <c r="D4898" s="42">
        <v>45016</v>
      </c>
      <c r="E4898" s="42">
        <v>45199</v>
      </c>
      <c r="F4898" t="s">
        <v>1945</v>
      </c>
      <c r="G4898" t="s">
        <v>1347</v>
      </c>
      <c r="H4898">
        <v>1700</v>
      </c>
      <c r="I4898" t="s">
        <v>2768</v>
      </c>
      <c r="J4898">
        <v>141754</v>
      </c>
      <c r="K4898" t="s">
        <v>2096</v>
      </c>
      <c r="L4898">
        <v>0</v>
      </c>
      <c r="M4898">
        <v>104000</v>
      </c>
      <c r="N4898">
        <v>104000</v>
      </c>
      <c r="O4898">
        <v>0</v>
      </c>
      <c r="P4898" t="s">
        <v>607</v>
      </c>
      <c r="Q4898">
        <v>0</v>
      </c>
      <c r="R4898">
        <v>104000</v>
      </c>
      <c r="S4898">
        <v>104000</v>
      </c>
      <c r="T4898" t="s">
        <v>1342</v>
      </c>
      <c r="U4898" s="221">
        <f t="shared" si="153"/>
        <v>0</v>
      </c>
    </row>
    <row r="4899" spans="1:21" hidden="1">
      <c r="A4899" s="55" t="str">
        <f t="shared" si="152"/>
        <v>Y0EE0</v>
      </c>
      <c r="B4899" s="55">
        <f>VLOOKUP(J4899,'Mapping-CITI'!A:E,5,0)</f>
        <v>0</v>
      </c>
      <c r="D4899" s="42">
        <v>45016</v>
      </c>
      <c r="E4899" s="42">
        <v>45199</v>
      </c>
      <c r="F4899" t="s">
        <v>1945</v>
      </c>
      <c r="G4899" t="s">
        <v>1347</v>
      </c>
      <c r="H4899">
        <v>1700</v>
      </c>
      <c r="I4899" t="s">
        <v>2768</v>
      </c>
      <c r="J4899">
        <v>141758</v>
      </c>
      <c r="K4899" t="s">
        <v>2099</v>
      </c>
      <c r="L4899">
        <v>260592.46</v>
      </c>
      <c r="M4899">
        <v>0</v>
      </c>
      <c r="N4899">
        <v>0</v>
      </c>
      <c r="O4899">
        <v>260592.46</v>
      </c>
      <c r="P4899" t="s">
        <v>607</v>
      </c>
      <c r="Q4899">
        <v>260592.46</v>
      </c>
      <c r="R4899">
        <v>0</v>
      </c>
      <c r="S4899">
        <v>0</v>
      </c>
      <c r="T4899" t="s">
        <v>1342</v>
      </c>
      <c r="U4899" s="221">
        <f t="shared" si="153"/>
        <v>0</v>
      </c>
    </row>
    <row r="4900" spans="1:21" hidden="1">
      <c r="A4900" s="55" t="str">
        <f t="shared" si="152"/>
        <v>Y0EE0</v>
      </c>
      <c r="B4900" s="55">
        <f>VLOOKUP(J4900,'Mapping-CITI'!A:E,5,0)</f>
        <v>0</v>
      </c>
      <c r="D4900" s="42">
        <v>45016</v>
      </c>
      <c r="E4900" s="42">
        <v>45199</v>
      </c>
      <c r="F4900" t="s">
        <v>1945</v>
      </c>
      <c r="G4900" t="s">
        <v>1347</v>
      </c>
      <c r="H4900">
        <v>1700</v>
      </c>
      <c r="I4900" t="s">
        <v>2768</v>
      </c>
      <c r="J4900">
        <v>141769</v>
      </c>
      <c r="K4900" t="s">
        <v>2105</v>
      </c>
      <c r="L4900">
        <v>0</v>
      </c>
      <c r="M4900">
        <v>529000</v>
      </c>
      <c r="N4900">
        <v>529000</v>
      </c>
      <c r="O4900">
        <v>0</v>
      </c>
      <c r="P4900" t="s">
        <v>607</v>
      </c>
      <c r="Q4900">
        <v>0</v>
      </c>
      <c r="R4900">
        <v>529000</v>
      </c>
      <c r="S4900">
        <v>529000</v>
      </c>
      <c r="T4900" t="s">
        <v>1342</v>
      </c>
      <c r="U4900" s="221">
        <f t="shared" si="153"/>
        <v>0</v>
      </c>
    </row>
    <row r="4901" spans="1:21" hidden="1">
      <c r="A4901" s="55" t="str">
        <f t="shared" si="152"/>
        <v>Y0EE0</v>
      </c>
      <c r="B4901" s="55">
        <f>VLOOKUP(J4901,'Mapping-CITI'!A:E,5,0)</f>
        <v>0</v>
      </c>
      <c r="D4901" s="42">
        <v>45016</v>
      </c>
      <c r="E4901" s="42">
        <v>45199</v>
      </c>
      <c r="F4901" t="s">
        <v>1945</v>
      </c>
      <c r="G4901" t="s">
        <v>1347</v>
      </c>
      <c r="H4901">
        <v>1700</v>
      </c>
      <c r="I4901" t="s">
        <v>2768</v>
      </c>
      <c r="J4901">
        <v>141779</v>
      </c>
      <c r="K4901" t="s">
        <v>2114</v>
      </c>
      <c r="L4901">
        <v>0</v>
      </c>
      <c r="M4901">
        <v>5716492</v>
      </c>
      <c r="N4901">
        <v>5716492</v>
      </c>
      <c r="O4901">
        <v>0</v>
      </c>
      <c r="P4901" t="s">
        <v>607</v>
      </c>
      <c r="Q4901">
        <v>0</v>
      </c>
      <c r="R4901">
        <v>5716492</v>
      </c>
      <c r="S4901">
        <v>5716492</v>
      </c>
      <c r="T4901" t="s">
        <v>1342</v>
      </c>
      <c r="U4901" s="221">
        <f t="shared" si="153"/>
        <v>0</v>
      </c>
    </row>
    <row r="4902" spans="1:21" hidden="1">
      <c r="A4902" s="55" t="str">
        <f t="shared" si="152"/>
        <v>Y0EE0</v>
      </c>
      <c r="B4902" s="55">
        <f>VLOOKUP(J4902,'Mapping-CITI'!A:E,5,0)</f>
        <v>0</v>
      </c>
      <c r="D4902" s="42">
        <v>45016</v>
      </c>
      <c r="E4902" s="42">
        <v>45199</v>
      </c>
      <c r="F4902" t="s">
        <v>1945</v>
      </c>
      <c r="G4902" t="s">
        <v>1347</v>
      </c>
      <c r="H4902">
        <v>1700</v>
      </c>
      <c r="I4902" t="s">
        <v>2768</v>
      </c>
      <c r="J4902">
        <v>141785</v>
      </c>
      <c r="K4902" t="s">
        <v>2918</v>
      </c>
      <c r="L4902">
        <v>-250000</v>
      </c>
      <c r="M4902">
        <v>11943247500</v>
      </c>
      <c r="N4902">
        <v>11943297500</v>
      </c>
      <c r="O4902">
        <v>-300000</v>
      </c>
      <c r="P4902" t="s">
        <v>607</v>
      </c>
      <c r="Q4902">
        <v>-300000</v>
      </c>
      <c r="R4902">
        <v>11943247500</v>
      </c>
      <c r="S4902">
        <v>11943297500</v>
      </c>
      <c r="T4902" t="s">
        <v>1342</v>
      </c>
      <c r="U4902" s="221">
        <f t="shared" si="153"/>
        <v>-5.0000000000000001E-3</v>
      </c>
    </row>
    <row r="4903" spans="1:21" hidden="1">
      <c r="A4903" s="55" t="str">
        <f t="shared" si="152"/>
        <v>Y0EE0</v>
      </c>
      <c r="B4903" s="55">
        <f>VLOOKUP(J4903,'Mapping-CITI'!A:E,5,0)</f>
        <v>0</v>
      </c>
      <c r="D4903" s="42">
        <v>45016</v>
      </c>
      <c r="E4903" s="42">
        <v>45199</v>
      </c>
      <c r="F4903" t="s">
        <v>1945</v>
      </c>
      <c r="G4903" t="s">
        <v>1347</v>
      </c>
      <c r="H4903">
        <v>1700</v>
      </c>
      <c r="I4903" t="s">
        <v>2768</v>
      </c>
      <c r="J4903">
        <v>141789</v>
      </c>
      <c r="K4903" t="s">
        <v>2122</v>
      </c>
      <c r="L4903">
        <v>0</v>
      </c>
      <c r="M4903">
        <v>4500</v>
      </c>
      <c r="N4903">
        <v>4500</v>
      </c>
      <c r="O4903">
        <v>0</v>
      </c>
      <c r="P4903" t="s">
        <v>607</v>
      </c>
      <c r="Q4903">
        <v>0</v>
      </c>
      <c r="R4903">
        <v>4500</v>
      </c>
      <c r="S4903">
        <v>4500</v>
      </c>
      <c r="T4903" t="s">
        <v>1342</v>
      </c>
      <c r="U4903" s="221">
        <f t="shared" si="153"/>
        <v>0</v>
      </c>
    </row>
    <row r="4904" spans="1:21" hidden="1">
      <c r="A4904" s="55" t="str">
        <f t="shared" si="152"/>
        <v>Y0EEIgnore</v>
      </c>
      <c r="B4904" s="55" t="str">
        <f>VLOOKUP(J4904,'Mapping-CITI'!A:E,5,0)</f>
        <v>Ignore</v>
      </c>
      <c r="D4904" s="42">
        <v>45016</v>
      </c>
      <c r="E4904" s="42">
        <v>45199</v>
      </c>
      <c r="F4904" t="s">
        <v>1945</v>
      </c>
      <c r="G4904" t="s">
        <v>1347</v>
      </c>
      <c r="H4904">
        <v>1700</v>
      </c>
      <c r="I4904" t="s">
        <v>2768</v>
      </c>
      <c r="J4904">
        <v>141794</v>
      </c>
      <c r="K4904" t="s">
        <v>3365</v>
      </c>
      <c r="L4904">
        <v>0</v>
      </c>
      <c r="M4904">
        <v>3625000</v>
      </c>
      <c r="N4904">
        <v>3625000</v>
      </c>
      <c r="O4904">
        <v>0</v>
      </c>
      <c r="P4904" t="s">
        <v>607</v>
      </c>
      <c r="Q4904">
        <v>0</v>
      </c>
      <c r="R4904">
        <v>3625000</v>
      </c>
      <c r="S4904">
        <v>3625000</v>
      </c>
      <c r="T4904" t="s">
        <v>1342</v>
      </c>
      <c r="U4904" s="221">
        <f t="shared" si="153"/>
        <v>0</v>
      </c>
    </row>
    <row r="4905" spans="1:21" hidden="1">
      <c r="A4905" s="55" t="str">
        <f t="shared" si="152"/>
        <v>Y0EEIgnore</v>
      </c>
      <c r="B4905" s="55" t="str">
        <f>VLOOKUP(J4905,'Mapping-CITI'!A:E,5,0)</f>
        <v>Ignore</v>
      </c>
      <c r="D4905" s="42">
        <v>45016</v>
      </c>
      <c r="E4905" s="42">
        <v>45199</v>
      </c>
      <c r="F4905" t="s">
        <v>1945</v>
      </c>
      <c r="G4905" t="s">
        <v>1347</v>
      </c>
      <c r="H4905">
        <v>1700</v>
      </c>
      <c r="I4905" t="s">
        <v>2768</v>
      </c>
      <c r="J4905">
        <v>141865</v>
      </c>
      <c r="K4905" t="s">
        <v>3366</v>
      </c>
      <c r="L4905">
        <v>0</v>
      </c>
      <c r="M4905">
        <v>12278001</v>
      </c>
      <c r="N4905">
        <v>12278001</v>
      </c>
      <c r="O4905">
        <v>0</v>
      </c>
      <c r="P4905" t="s">
        <v>607</v>
      </c>
      <c r="Q4905">
        <v>0</v>
      </c>
      <c r="R4905">
        <v>12278001</v>
      </c>
      <c r="S4905">
        <v>12278001</v>
      </c>
      <c r="T4905" t="s">
        <v>1342</v>
      </c>
      <c r="U4905" s="221">
        <f t="shared" si="153"/>
        <v>0</v>
      </c>
    </row>
    <row r="4906" spans="1:21" hidden="1">
      <c r="A4906" s="55" t="str">
        <f t="shared" si="152"/>
        <v>Y0EE0</v>
      </c>
      <c r="B4906" s="55">
        <f>VLOOKUP(J4906,'Mapping-CITI'!A:E,5,0)</f>
        <v>0</v>
      </c>
      <c r="D4906" s="42">
        <v>45016</v>
      </c>
      <c r="E4906" s="42">
        <v>45199</v>
      </c>
      <c r="F4906" t="s">
        <v>1945</v>
      </c>
      <c r="G4906" t="s">
        <v>1347</v>
      </c>
      <c r="H4906">
        <v>1700</v>
      </c>
      <c r="I4906" t="s">
        <v>2768</v>
      </c>
      <c r="J4906">
        <v>142038</v>
      </c>
      <c r="K4906" t="s">
        <v>2128</v>
      </c>
      <c r="L4906">
        <v>-230000000</v>
      </c>
      <c r="M4906">
        <v>1609910000</v>
      </c>
      <c r="N4906">
        <v>1379910000</v>
      </c>
      <c r="O4906">
        <v>0</v>
      </c>
      <c r="P4906" t="s">
        <v>607</v>
      </c>
      <c r="Q4906">
        <v>0</v>
      </c>
      <c r="R4906">
        <v>1609910000</v>
      </c>
      <c r="S4906">
        <v>1379910000</v>
      </c>
      <c r="T4906" t="s">
        <v>1342</v>
      </c>
      <c r="U4906" s="221">
        <f t="shared" si="153"/>
        <v>23</v>
      </c>
    </row>
    <row r="4907" spans="1:21" hidden="1">
      <c r="A4907" s="55" t="str">
        <f t="shared" si="152"/>
        <v>Y0EE0</v>
      </c>
      <c r="B4907" s="55">
        <f>VLOOKUP(J4907,'Mapping-CITI'!A:E,5,0)</f>
        <v>0</v>
      </c>
      <c r="D4907" s="42">
        <v>45016</v>
      </c>
      <c r="E4907" s="42">
        <v>45199</v>
      </c>
      <c r="F4907" t="s">
        <v>1945</v>
      </c>
      <c r="G4907" t="s">
        <v>1347</v>
      </c>
      <c r="H4907">
        <v>1700</v>
      </c>
      <c r="I4907" t="s">
        <v>2768</v>
      </c>
      <c r="J4907">
        <v>142039</v>
      </c>
      <c r="K4907" t="s">
        <v>2548</v>
      </c>
      <c r="L4907">
        <v>0</v>
      </c>
      <c r="M4907">
        <v>162500001</v>
      </c>
      <c r="N4907">
        <v>162500001</v>
      </c>
      <c r="O4907">
        <v>0</v>
      </c>
      <c r="P4907" t="s">
        <v>607</v>
      </c>
      <c r="Q4907">
        <v>0</v>
      </c>
      <c r="R4907">
        <v>162500001</v>
      </c>
      <c r="S4907">
        <v>162500001</v>
      </c>
      <c r="T4907" t="s">
        <v>1342</v>
      </c>
      <c r="U4907" s="221">
        <f t="shared" si="153"/>
        <v>0</v>
      </c>
    </row>
    <row r="4908" spans="1:21" hidden="1">
      <c r="A4908" s="55" t="str">
        <f t="shared" si="152"/>
        <v>Y0EE0</v>
      </c>
      <c r="B4908" s="55">
        <f>VLOOKUP(J4908,'Mapping-CITI'!A:E,5,0)</f>
        <v>0</v>
      </c>
      <c r="D4908" s="42">
        <v>45016</v>
      </c>
      <c r="E4908" s="42">
        <v>45199</v>
      </c>
      <c r="F4908" t="s">
        <v>1945</v>
      </c>
      <c r="G4908" t="s">
        <v>1347</v>
      </c>
      <c r="H4908">
        <v>1700</v>
      </c>
      <c r="I4908" t="s">
        <v>2768</v>
      </c>
      <c r="J4908">
        <v>142041</v>
      </c>
      <c r="K4908" t="s">
        <v>2130</v>
      </c>
      <c r="L4908">
        <v>0</v>
      </c>
      <c r="M4908">
        <v>163425000</v>
      </c>
      <c r="N4908">
        <v>163425000</v>
      </c>
      <c r="O4908">
        <v>0</v>
      </c>
      <c r="P4908" t="s">
        <v>607</v>
      </c>
      <c r="Q4908">
        <v>0</v>
      </c>
      <c r="R4908">
        <v>163425000</v>
      </c>
      <c r="S4908">
        <v>163425000</v>
      </c>
      <c r="T4908" t="s">
        <v>1342</v>
      </c>
      <c r="U4908" s="221">
        <f t="shared" si="153"/>
        <v>0</v>
      </c>
    </row>
    <row r="4909" spans="1:21" hidden="1">
      <c r="A4909" s="55" t="str">
        <f t="shared" si="152"/>
        <v>Y0EE0</v>
      </c>
      <c r="B4909" s="55">
        <f>VLOOKUP(J4909,'Mapping-CITI'!A:E,5,0)</f>
        <v>0</v>
      </c>
      <c r="D4909" s="42">
        <v>45016</v>
      </c>
      <c r="E4909" s="42">
        <v>45199</v>
      </c>
      <c r="F4909" t="s">
        <v>1945</v>
      </c>
      <c r="G4909" t="s">
        <v>1347</v>
      </c>
      <c r="H4909">
        <v>1700</v>
      </c>
      <c r="I4909" t="s">
        <v>2768</v>
      </c>
      <c r="J4909">
        <v>142042</v>
      </c>
      <c r="K4909" t="s">
        <v>2131</v>
      </c>
      <c r="L4909">
        <v>0</v>
      </c>
      <c r="M4909">
        <v>9041589968</v>
      </c>
      <c r="N4909">
        <v>9041589968</v>
      </c>
      <c r="O4909">
        <v>0</v>
      </c>
      <c r="P4909" t="s">
        <v>607</v>
      </c>
      <c r="Q4909">
        <v>0</v>
      </c>
      <c r="R4909">
        <v>9041589968</v>
      </c>
      <c r="S4909">
        <v>9041589968</v>
      </c>
      <c r="T4909" t="s">
        <v>1342</v>
      </c>
      <c r="U4909" s="221">
        <f t="shared" si="153"/>
        <v>0</v>
      </c>
    </row>
    <row r="4910" spans="1:21" hidden="1">
      <c r="A4910" s="55" t="str">
        <f t="shared" si="152"/>
        <v>Y0EE0</v>
      </c>
      <c r="B4910" s="55">
        <f>VLOOKUP(J4910,'Mapping-CITI'!A:E,5,0)</f>
        <v>0</v>
      </c>
      <c r="D4910" s="42">
        <v>45016</v>
      </c>
      <c r="E4910" s="42">
        <v>45199</v>
      </c>
      <c r="F4910" t="s">
        <v>1945</v>
      </c>
      <c r="G4910" t="s">
        <v>1347</v>
      </c>
      <c r="H4910">
        <v>1700</v>
      </c>
      <c r="I4910" t="s">
        <v>2768</v>
      </c>
      <c r="J4910">
        <v>142043</v>
      </c>
      <c r="K4910" t="s">
        <v>2657</v>
      </c>
      <c r="L4910">
        <v>0</v>
      </c>
      <c r="M4910">
        <v>10210000</v>
      </c>
      <c r="N4910">
        <v>10210000</v>
      </c>
      <c r="O4910">
        <v>0</v>
      </c>
      <c r="P4910" t="s">
        <v>607</v>
      </c>
      <c r="Q4910">
        <v>0</v>
      </c>
      <c r="R4910">
        <v>10210000</v>
      </c>
      <c r="S4910">
        <v>10210000</v>
      </c>
      <c r="T4910" t="s">
        <v>1342</v>
      </c>
      <c r="U4910" s="221">
        <f t="shared" si="153"/>
        <v>0</v>
      </c>
    </row>
    <row r="4911" spans="1:21" hidden="1">
      <c r="A4911" s="55" t="str">
        <f t="shared" si="152"/>
        <v>Y0EE0</v>
      </c>
      <c r="B4911" s="55">
        <f>VLOOKUP(J4911,'Mapping-CITI'!A:E,5,0)</f>
        <v>0</v>
      </c>
      <c r="D4911" s="42">
        <v>45016</v>
      </c>
      <c r="E4911" s="42">
        <v>45199</v>
      </c>
      <c r="F4911" t="s">
        <v>1945</v>
      </c>
      <c r="G4911" t="s">
        <v>1347</v>
      </c>
      <c r="H4911">
        <v>1700</v>
      </c>
      <c r="I4911" t="s">
        <v>2768</v>
      </c>
      <c r="J4911">
        <v>142044</v>
      </c>
      <c r="K4911" t="s">
        <v>2132</v>
      </c>
      <c r="L4911">
        <v>-30000000</v>
      </c>
      <c r="M4911">
        <v>1987695505</v>
      </c>
      <c r="N4911">
        <v>1957725505</v>
      </c>
      <c r="O4911">
        <v>-30000</v>
      </c>
      <c r="P4911" t="s">
        <v>607</v>
      </c>
      <c r="Q4911">
        <v>-30000</v>
      </c>
      <c r="R4911">
        <v>1987695505</v>
      </c>
      <c r="S4911">
        <v>1957725505</v>
      </c>
      <c r="T4911" t="s">
        <v>1342</v>
      </c>
      <c r="U4911" s="221">
        <f t="shared" si="153"/>
        <v>2.9969999999999999</v>
      </c>
    </row>
    <row r="4912" spans="1:21" hidden="1">
      <c r="A4912" s="55" t="str">
        <f t="shared" si="152"/>
        <v>Y0EE0</v>
      </c>
      <c r="B4912" s="55">
        <f>VLOOKUP(J4912,'Mapping-CITI'!A:E,5,0)</f>
        <v>0</v>
      </c>
      <c r="D4912" s="42">
        <v>45016</v>
      </c>
      <c r="E4912" s="42">
        <v>45199</v>
      </c>
      <c r="F4912" t="s">
        <v>1945</v>
      </c>
      <c r="G4912" t="s">
        <v>1347</v>
      </c>
      <c r="H4912">
        <v>1700</v>
      </c>
      <c r="I4912" t="s">
        <v>2768</v>
      </c>
      <c r="J4912">
        <v>142048</v>
      </c>
      <c r="K4912" t="s">
        <v>2640</v>
      </c>
      <c r="L4912">
        <v>0</v>
      </c>
      <c r="M4912">
        <v>7000</v>
      </c>
      <c r="N4912">
        <v>7000</v>
      </c>
      <c r="O4912">
        <v>0</v>
      </c>
      <c r="P4912" t="s">
        <v>607</v>
      </c>
      <c r="Q4912">
        <v>0</v>
      </c>
      <c r="R4912">
        <v>7000</v>
      </c>
      <c r="S4912">
        <v>7000</v>
      </c>
      <c r="T4912" t="s">
        <v>1342</v>
      </c>
      <c r="U4912" s="221">
        <f t="shared" si="153"/>
        <v>0</v>
      </c>
    </row>
    <row r="4913" spans="1:21" hidden="1">
      <c r="A4913" s="55" t="str">
        <f t="shared" si="152"/>
        <v>Y0EEIgnore</v>
      </c>
      <c r="B4913" s="55" t="str">
        <f>VLOOKUP(J4913,'Mapping-CITI'!A:E,5,0)</f>
        <v>Ignore</v>
      </c>
      <c r="D4913" s="42">
        <v>45016</v>
      </c>
      <c r="E4913" s="42">
        <v>45199</v>
      </c>
      <c r="F4913" t="s">
        <v>1945</v>
      </c>
      <c r="G4913" t="s">
        <v>1347</v>
      </c>
      <c r="H4913">
        <v>1700</v>
      </c>
      <c r="I4913" t="s">
        <v>2768</v>
      </c>
      <c r="J4913">
        <v>142077</v>
      </c>
      <c r="K4913" t="s">
        <v>2913</v>
      </c>
      <c r="L4913">
        <v>123417.16</v>
      </c>
      <c r="M4913">
        <v>25140.04</v>
      </c>
      <c r="N4913">
        <v>99646.81</v>
      </c>
      <c r="O4913">
        <v>48910.39</v>
      </c>
      <c r="P4913" t="s">
        <v>607</v>
      </c>
      <c r="Q4913">
        <v>48910.39</v>
      </c>
      <c r="R4913">
        <v>25140.04</v>
      </c>
      <c r="S4913">
        <v>99646.81</v>
      </c>
      <c r="T4913" t="s">
        <v>1342</v>
      </c>
      <c r="U4913" s="221">
        <f t="shared" si="153"/>
        <v>-7.4506769999999993E-3</v>
      </c>
    </row>
    <row r="4914" spans="1:21" hidden="1">
      <c r="A4914" s="55" t="str">
        <f t="shared" si="152"/>
        <v>Y0EEIgnore</v>
      </c>
      <c r="B4914" s="55" t="str">
        <f>VLOOKUP(J4914,'Mapping-CITI'!A:E,5,0)</f>
        <v>Ignore</v>
      </c>
      <c r="D4914" s="42">
        <v>45016</v>
      </c>
      <c r="E4914" s="42">
        <v>45199</v>
      </c>
      <c r="F4914" t="s">
        <v>1945</v>
      </c>
      <c r="G4914" t="s">
        <v>1347</v>
      </c>
      <c r="H4914">
        <v>1700</v>
      </c>
      <c r="I4914" t="s">
        <v>2768</v>
      </c>
      <c r="J4914">
        <v>142096</v>
      </c>
      <c r="K4914" t="s">
        <v>3421</v>
      </c>
      <c r="L4914">
        <v>0</v>
      </c>
      <c r="M4914">
        <v>3511.57</v>
      </c>
      <c r="N4914">
        <v>3511.57</v>
      </c>
      <c r="O4914">
        <v>0</v>
      </c>
      <c r="P4914" t="s">
        <v>607</v>
      </c>
      <c r="Q4914">
        <v>0</v>
      </c>
      <c r="R4914">
        <v>3511.57</v>
      </c>
      <c r="S4914">
        <v>3511.57</v>
      </c>
      <c r="T4914" t="s">
        <v>1342</v>
      </c>
      <c r="U4914" s="221">
        <f t="shared" si="153"/>
        <v>0</v>
      </c>
    </row>
    <row r="4915" spans="1:21" hidden="1">
      <c r="A4915" s="55" t="str">
        <f t="shared" si="152"/>
        <v>Y0EE0</v>
      </c>
      <c r="B4915" s="55">
        <f>VLOOKUP(J4915,'Mapping-CITI'!A:E,5,0)</f>
        <v>0</v>
      </c>
      <c r="D4915" s="42">
        <v>45016</v>
      </c>
      <c r="E4915" s="42">
        <v>45199</v>
      </c>
      <c r="F4915" t="s">
        <v>1945</v>
      </c>
      <c r="G4915" t="s">
        <v>1347</v>
      </c>
      <c r="H4915">
        <v>1700</v>
      </c>
      <c r="I4915" t="s">
        <v>2768</v>
      </c>
      <c r="J4915">
        <v>142241</v>
      </c>
      <c r="K4915" t="s">
        <v>3934</v>
      </c>
      <c r="L4915">
        <v>0</v>
      </c>
      <c r="M4915">
        <v>750000000</v>
      </c>
      <c r="N4915">
        <v>750000000</v>
      </c>
      <c r="O4915">
        <v>0</v>
      </c>
      <c r="P4915" t="s">
        <v>607</v>
      </c>
      <c r="Q4915">
        <v>0</v>
      </c>
      <c r="R4915">
        <v>750000000</v>
      </c>
      <c r="S4915">
        <v>750000000</v>
      </c>
      <c r="T4915" t="s">
        <v>1342</v>
      </c>
      <c r="U4915" s="221">
        <f t="shared" si="153"/>
        <v>0</v>
      </c>
    </row>
    <row r="4916" spans="1:21" hidden="1">
      <c r="A4916" s="55" t="str">
        <f t="shared" si="152"/>
        <v>Y0EEIgnore</v>
      </c>
      <c r="B4916" s="55" t="str">
        <f>VLOOKUP(J4916,'Mapping-CITI'!A:E,5,0)</f>
        <v>Ignore</v>
      </c>
      <c r="D4916" s="42">
        <v>45016</v>
      </c>
      <c r="E4916" s="42">
        <v>45199</v>
      </c>
      <c r="F4916" t="s">
        <v>1945</v>
      </c>
      <c r="G4916" t="s">
        <v>1347</v>
      </c>
      <c r="H4916">
        <v>1700</v>
      </c>
      <c r="I4916" t="s">
        <v>2768</v>
      </c>
      <c r="J4916">
        <v>142243</v>
      </c>
      <c r="K4916" t="s">
        <v>3367</v>
      </c>
      <c r="L4916">
        <v>0</v>
      </c>
      <c r="M4916">
        <v>38503647.409999996</v>
      </c>
      <c r="N4916">
        <v>38503647.409999996</v>
      </c>
      <c r="O4916">
        <v>0</v>
      </c>
      <c r="P4916" t="s">
        <v>607</v>
      </c>
      <c r="Q4916">
        <v>0</v>
      </c>
      <c r="R4916">
        <v>38503647.409999996</v>
      </c>
      <c r="S4916">
        <v>38504237.409999996</v>
      </c>
      <c r="T4916" t="s">
        <v>1342</v>
      </c>
      <c r="U4916" s="221">
        <f t="shared" si="153"/>
        <v>0</v>
      </c>
    </row>
    <row r="4917" spans="1:21" hidden="1">
      <c r="A4917" s="55" t="str">
        <f t="shared" si="152"/>
        <v>Y0EEIgnore</v>
      </c>
      <c r="B4917" s="55" t="str">
        <f>VLOOKUP(J4917,'Mapping-CITI'!A:E,5,0)</f>
        <v>Ignore</v>
      </c>
      <c r="D4917" s="42">
        <v>45016</v>
      </c>
      <c r="E4917" s="42">
        <v>45199</v>
      </c>
      <c r="F4917" t="s">
        <v>1945</v>
      </c>
      <c r="G4917" t="s">
        <v>1347</v>
      </c>
      <c r="H4917">
        <v>1700</v>
      </c>
      <c r="I4917" t="s">
        <v>2768</v>
      </c>
      <c r="J4917">
        <v>142247</v>
      </c>
      <c r="K4917" t="s">
        <v>3414</v>
      </c>
      <c r="L4917">
        <v>0</v>
      </c>
      <c r="M4917">
        <v>500000</v>
      </c>
      <c r="N4917">
        <v>500000</v>
      </c>
      <c r="O4917">
        <v>0</v>
      </c>
      <c r="P4917" t="s">
        <v>607</v>
      </c>
      <c r="Q4917">
        <v>0</v>
      </c>
      <c r="R4917">
        <v>500000</v>
      </c>
      <c r="S4917">
        <v>500000</v>
      </c>
      <c r="T4917" t="s">
        <v>1342</v>
      </c>
      <c r="U4917" s="221">
        <f t="shared" si="153"/>
        <v>0</v>
      </c>
    </row>
    <row r="4918" spans="1:21" hidden="1">
      <c r="A4918" s="55" t="str">
        <f t="shared" si="152"/>
        <v>Y0EEIgnore</v>
      </c>
      <c r="B4918" s="55" t="str">
        <f>VLOOKUP(J4918,'Mapping-CITI'!A:E,5,0)</f>
        <v>Ignore</v>
      </c>
      <c r="D4918" s="42">
        <v>45016</v>
      </c>
      <c r="E4918" s="42">
        <v>45199</v>
      </c>
      <c r="F4918" t="s">
        <v>1945</v>
      </c>
      <c r="G4918" t="s">
        <v>1347</v>
      </c>
      <c r="H4918">
        <v>1700</v>
      </c>
      <c r="I4918" t="s">
        <v>2768</v>
      </c>
      <c r="J4918">
        <v>142251</v>
      </c>
      <c r="K4918" t="s">
        <v>3368</v>
      </c>
      <c r="L4918">
        <v>0</v>
      </c>
      <c r="M4918">
        <v>2097006115</v>
      </c>
      <c r="N4918">
        <v>2097006115</v>
      </c>
      <c r="O4918">
        <v>0</v>
      </c>
      <c r="P4918" t="s">
        <v>607</v>
      </c>
      <c r="Q4918">
        <v>0</v>
      </c>
      <c r="R4918">
        <v>2097006115</v>
      </c>
      <c r="S4918">
        <v>2097006115</v>
      </c>
      <c r="T4918" t="s">
        <v>1342</v>
      </c>
      <c r="U4918" s="221">
        <f t="shared" si="153"/>
        <v>0</v>
      </c>
    </row>
    <row r="4919" spans="1:21" hidden="1">
      <c r="A4919" s="55" t="str">
        <f t="shared" si="152"/>
        <v>Y0EEIgnore</v>
      </c>
      <c r="B4919" s="55" t="str">
        <f>VLOOKUP(J4919,'Mapping-CITI'!A:E,5,0)</f>
        <v>Ignore</v>
      </c>
      <c r="D4919" s="42">
        <v>45016</v>
      </c>
      <c r="E4919" s="42">
        <v>45199</v>
      </c>
      <c r="F4919" t="s">
        <v>1945</v>
      </c>
      <c r="G4919" t="s">
        <v>1347</v>
      </c>
      <c r="H4919">
        <v>1700</v>
      </c>
      <c r="I4919" t="s">
        <v>2768</v>
      </c>
      <c r="J4919">
        <v>142256</v>
      </c>
      <c r="K4919" t="s">
        <v>3370</v>
      </c>
      <c r="L4919">
        <v>-1500000</v>
      </c>
      <c r="M4919">
        <v>4632225</v>
      </c>
      <c r="N4919">
        <v>3132225</v>
      </c>
      <c r="O4919">
        <v>0</v>
      </c>
      <c r="P4919" t="s">
        <v>607</v>
      </c>
      <c r="Q4919">
        <v>0</v>
      </c>
      <c r="R4919">
        <v>4632225</v>
      </c>
      <c r="S4919">
        <v>3132225</v>
      </c>
      <c r="T4919" t="s">
        <v>1342</v>
      </c>
      <c r="U4919" s="221">
        <f t="shared" si="153"/>
        <v>0.15</v>
      </c>
    </row>
    <row r="4920" spans="1:21" hidden="1">
      <c r="A4920" s="55" t="str">
        <f t="shared" si="152"/>
        <v>Y0EEIgnore</v>
      </c>
      <c r="B4920" s="55" t="str">
        <f>VLOOKUP(J4920,'Mapping-CITI'!A:E,5,0)</f>
        <v>Ignore</v>
      </c>
      <c r="D4920" s="42">
        <v>45016</v>
      </c>
      <c r="E4920" s="42">
        <v>45199</v>
      </c>
      <c r="F4920" t="s">
        <v>1945</v>
      </c>
      <c r="G4920" t="s">
        <v>1347</v>
      </c>
      <c r="H4920">
        <v>1700</v>
      </c>
      <c r="I4920" t="s">
        <v>2768</v>
      </c>
      <c r="J4920">
        <v>142258</v>
      </c>
      <c r="K4920" t="s">
        <v>3371</v>
      </c>
      <c r="L4920">
        <v>-234000</v>
      </c>
      <c r="M4920">
        <v>870566231</v>
      </c>
      <c r="N4920">
        <v>871132231</v>
      </c>
      <c r="O4920">
        <v>-800000</v>
      </c>
      <c r="P4920" t="s">
        <v>607</v>
      </c>
      <c r="Q4920">
        <v>-800000</v>
      </c>
      <c r="R4920">
        <v>870566231</v>
      </c>
      <c r="S4920">
        <v>871132231</v>
      </c>
      <c r="T4920" t="s">
        <v>1342</v>
      </c>
      <c r="U4920" s="221">
        <f t="shared" si="153"/>
        <v>-5.6599999999999998E-2</v>
      </c>
    </row>
    <row r="4921" spans="1:21" hidden="1">
      <c r="A4921" s="55" t="str">
        <f t="shared" si="152"/>
        <v>Y0EEIgnore</v>
      </c>
      <c r="B4921" s="55" t="str">
        <f>VLOOKUP(J4921,'Mapping-CITI'!A:E,5,0)</f>
        <v>Ignore</v>
      </c>
      <c r="D4921" s="42">
        <v>45016</v>
      </c>
      <c r="E4921" s="42">
        <v>45199</v>
      </c>
      <c r="F4921" t="s">
        <v>1945</v>
      </c>
      <c r="G4921" t="s">
        <v>1347</v>
      </c>
      <c r="H4921">
        <v>1700</v>
      </c>
      <c r="I4921" t="s">
        <v>2768</v>
      </c>
      <c r="J4921">
        <v>142262</v>
      </c>
      <c r="K4921" t="s">
        <v>3372</v>
      </c>
      <c r="L4921">
        <v>-150000</v>
      </c>
      <c r="M4921">
        <v>8660300</v>
      </c>
      <c r="N4921">
        <v>8578600</v>
      </c>
      <c r="O4921">
        <v>-68300</v>
      </c>
      <c r="P4921" t="s">
        <v>607</v>
      </c>
      <c r="Q4921">
        <v>-68300</v>
      </c>
      <c r="R4921">
        <v>8660300</v>
      </c>
      <c r="S4921">
        <v>8578600</v>
      </c>
      <c r="T4921" t="s">
        <v>1342</v>
      </c>
      <c r="U4921" s="221">
        <f t="shared" si="153"/>
        <v>8.1700000000000002E-3</v>
      </c>
    </row>
    <row r="4922" spans="1:21" hidden="1">
      <c r="A4922" s="55" t="str">
        <f t="shared" si="152"/>
        <v>Y0EEIgnore</v>
      </c>
      <c r="B4922" s="55" t="str">
        <f>VLOOKUP(J4922,'Mapping-CITI'!A:E,5,0)</f>
        <v>Ignore</v>
      </c>
      <c r="D4922" s="42">
        <v>45016</v>
      </c>
      <c r="E4922" s="42">
        <v>45199</v>
      </c>
      <c r="F4922" t="s">
        <v>1945</v>
      </c>
      <c r="G4922" t="s">
        <v>1347</v>
      </c>
      <c r="H4922">
        <v>1700</v>
      </c>
      <c r="I4922" t="s">
        <v>2768</v>
      </c>
      <c r="J4922">
        <v>142263</v>
      </c>
      <c r="K4922" t="s">
        <v>3373</v>
      </c>
      <c r="L4922">
        <v>0</v>
      </c>
      <c r="M4922">
        <v>600000</v>
      </c>
      <c r="N4922">
        <v>600000</v>
      </c>
      <c r="O4922">
        <v>0</v>
      </c>
      <c r="P4922" t="s">
        <v>607</v>
      </c>
      <c r="Q4922">
        <v>0</v>
      </c>
      <c r="R4922">
        <v>600000</v>
      </c>
      <c r="S4922">
        <v>600000</v>
      </c>
      <c r="T4922" t="s">
        <v>1342</v>
      </c>
      <c r="U4922" s="221">
        <f t="shared" si="153"/>
        <v>0</v>
      </c>
    </row>
    <row r="4923" spans="1:21" hidden="1">
      <c r="A4923" s="55" t="str">
        <f t="shared" si="152"/>
        <v>Y0EEIgnore</v>
      </c>
      <c r="B4923" s="55" t="str">
        <f>VLOOKUP(J4923,'Mapping-CITI'!A:E,5,0)</f>
        <v>Ignore</v>
      </c>
      <c r="D4923" s="42">
        <v>45016</v>
      </c>
      <c r="E4923" s="42">
        <v>45199</v>
      </c>
      <c r="F4923" t="s">
        <v>1945</v>
      </c>
      <c r="G4923" t="s">
        <v>1347</v>
      </c>
      <c r="H4923">
        <v>1700</v>
      </c>
      <c r="I4923" t="s">
        <v>2768</v>
      </c>
      <c r="J4923">
        <v>142265</v>
      </c>
      <c r="K4923" t="s">
        <v>3374</v>
      </c>
      <c r="L4923">
        <v>0</v>
      </c>
      <c r="M4923">
        <v>425000</v>
      </c>
      <c r="N4923">
        <v>425000</v>
      </c>
      <c r="O4923">
        <v>0</v>
      </c>
      <c r="P4923" t="s">
        <v>607</v>
      </c>
      <c r="Q4923">
        <v>0</v>
      </c>
      <c r="R4923">
        <v>425000</v>
      </c>
      <c r="S4923">
        <v>425000</v>
      </c>
      <c r="T4923" t="s">
        <v>1342</v>
      </c>
      <c r="U4923" s="221">
        <f t="shared" si="153"/>
        <v>0</v>
      </c>
    </row>
    <row r="4924" spans="1:21" hidden="1">
      <c r="A4924" s="55" t="str">
        <f t="shared" si="152"/>
        <v>Y0EE0</v>
      </c>
      <c r="B4924" s="55">
        <f>VLOOKUP(J4924,'Mapping-CITI'!A:E,5,0)</f>
        <v>0</v>
      </c>
      <c r="D4924" s="42">
        <v>45016</v>
      </c>
      <c r="E4924" s="42">
        <v>45199</v>
      </c>
      <c r="F4924" t="s">
        <v>1945</v>
      </c>
      <c r="G4924" t="s">
        <v>1347</v>
      </c>
      <c r="H4924">
        <v>1700</v>
      </c>
      <c r="I4924" t="s">
        <v>2768</v>
      </c>
      <c r="J4924">
        <v>142267</v>
      </c>
      <c r="K4924" t="s">
        <v>3936</v>
      </c>
      <c r="L4924">
        <v>0</v>
      </c>
      <c r="M4924">
        <v>203000</v>
      </c>
      <c r="N4924">
        <v>203000</v>
      </c>
      <c r="O4924">
        <v>0</v>
      </c>
      <c r="P4924" t="s">
        <v>607</v>
      </c>
      <c r="Q4924">
        <v>0</v>
      </c>
      <c r="R4924">
        <v>203000</v>
      </c>
      <c r="S4924">
        <v>203000</v>
      </c>
      <c r="T4924" t="s">
        <v>1342</v>
      </c>
      <c r="U4924" s="221">
        <f t="shared" si="153"/>
        <v>0</v>
      </c>
    </row>
    <row r="4925" spans="1:21" hidden="1">
      <c r="A4925" s="55" t="str">
        <f t="shared" si="152"/>
        <v>Y0EE0</v>
      </c>
      <c r="B4925" s="55">
        <f>VLOOKUP(J4925,'Mapping-CITI'!A:E,5,0)</f>
        <v>0</v>
      </c>
      <c r="D4925" s="42">
        <v>45016</v>
      </c>
      <c r="E4925" s="42">
        <v>45199</v>
      </c>
      <c r="F4925" t="s">
        <v>1945</v>
      </c>
      <c r="G4925" t="s">
        <v>1347</v>
      </c>
      <c r="H4925">
        <v>1700</v>
      </c>
      <c r="I4925" t="s">
        <v>2768</v>
      </c>
      <c r="J4925">
        <v>142268</v>
      </c>
      <c r="K4925" t="s">
        <v>3801</v>
      </c>
      <c r="L4925">
        <v>0</v>
      </c>
      <c r="M4925">
        <v>1000000000</v>
      </c>
      <c r="N4925">
        <v>1000000000</v>
      </c>
      <c r="O4925">
        <v>0</v>
      </c>
      <c r="P4925" t="s">
        <v>607</v>
      </c>
      <c r="Q4925">
        <v>0</v>
      </c>
      <c r="R4925">
        <v>1000000000</v>
      </c>
      <c r="S4925">
        <v>1000000000</v>
      </c>
      <c r="T4925" t="s">
        <v>1342</v>
      </c>
      <c r="U4925" s="221">
        <f t="shared" si="153"/>
        <v>0</v>
      </c>
    </row>
    <row r="4926" spans="1:21" hidden="1">
      <c r="A4926" s="55" t="str">
        <f t="shared" si="152"/>
        <v>Y0EEIgnore</v>
      </c>
      <c r="B4926" s="55" t="str">
        <f>VLOOKUP(J4926,'Mapping-CITI'!A:E,5,0)</f>
        <v>Ignore</v>
      </c>
      <c r="D4926" s="42">
        <v>45016</v>
      </c>
      <c r="E4926" s="42">
        <v>45199</v>
      </c>
      <c r="F4926" t="s">
        <v>1945</v>
      </c>
      <c r="G4926" t="s">
        <v>1347</v>
      </c>
      <c r="H4926">
        <v>1700</v>
      </c>
      <c r="I4926" t="s">
        <v>2768</v>
      </c>
      <c r="J4926">
        <v>142271</v>
      </c>
      <c r="K4926" t="s">
        <v>3375</v>
      </c>
      <c r="L4926">
        <v>-815000</v>
      </c>
      <c r="M4926">
        <v>175987863</v>
      </c>
      <c r="N4926">
        <v>176275563</v>
      </c>
      <c r="O4926">
        <v>-1102700</v>
      </c>
      <c r="P4926" t="s">
        <v>607</v>
      </c>
      <c r="Q4926">
        <v>-1102700</v>
      </c>
      <c r="R4926">
        <v>175987863</v>
      </c>
      <c r="S4926">
        <v>176275563</v>
      </c>
      <c r="T4926" t="s">
        <v>1342</v>
      </c>
      <c r="U4926" s="221">
        <f t="shared" si="153"/>
        <v>-2.877E-2</v>
      </c>
    </row>
    <row r="4927" spans="1:21" hidden="1">
      <c r="A4927" s="55" t="str">
        <f t="shared" si="152"/>
        <v>Y0EEIgnore</v>
      </c>
      <c r="B4927" s="55" t="str">
        <f>VLOOKUP(J4927,'Mapping-CITI'!A:E,5,0)</f>
        <v>Ignore</v>
      </c>
      <c r="D4927" s="42">
        <v>45016</v>
      </c>
      <c r="E4927" s="42">
        <v>45199</v>
      </c>
      <c r="F4927" t="s">
        <v>1945</v>
      </c>
      <c r="G4927" t="s">
        <v>1347</v>
      </c>
      <c r="H4927">
        <v>1700</v>
      </c>
      <c r="I4927" t="s">
        <v>2768</v>
      </c>
      <c r="J4927">
        <v>142274</v>
      </c>
      <c r="K4927" t="s">
        <v>3376</v>
      </c>
      <c r="L4927">
        <v>0</v>
      </c>
      <c r="M4927">
        <v>19560005</v>
      </c>
      <c r="N4927">
        <v>19760005</v>
      </c>
      <c r="O4927">
        <v>-200000</v>
      </c>
      <c r="P4927" t="s">
        <v>607</v>
      </c>
      <c r="Q4927">
        <v>-200000</v>
      </c>
      <c r="R4927">
        <v>19560005</v>
      </c>
      <c r="S4927">
        <v>19760005</v>
      </c>
      <c r="T4927" t="s">
        <v>1342</v>
      </c>
      <c r="U4927" s="221">
        <f t="shared" si="153"/>
        <v>-0.02</v>
      </c>
    </row>
    <row r="4928" spans="1:21" hidden="1">
      <c r="A4928" s="55" t="str">
        <f t="shared" si="152"/>
        <v>Y0EEIgnore</v>
      </c>
      <c r="B4928" s="55" t="str">
        <f>VLOOKUP(J4928,'Mapping-CITI'!A:E,5,0)</f>
        <v>Ignore</v>
      </c>
      <c r="D4928" s="42">
        <v>45016</v>
      </c>
      <c r="E4928" s="42">
        <v>45199</v>
      </c>
      <c r="F4928" t="s">
        <v>1945</v>
      </c>
      <c r="G4928" t="s">
        <v>1347</v>
      </c>
      <c r="H4928">
        <v>1700</v>
      </c>
      <c r="I4928" t="s">
        <v>2768</v>
      </c>
      <c r="J4928">
        <v>142276</v>
      </c>
      <c r="K4928" t="s">
        <v>3377</v>
      </c>
      <c r="L4928">
        <v>0</v>
      </c>
      <c r="M4928">
        <v>1217173.3500000001</v>
      </c>
      <c r="N4928">
        <v>1217173.3500000001</v>
      </c>
      <c r="O4928">
        <v>0</v>
      </c>
      <c r="P4928" t="s">
        <v>607</v>
      </c>
      <c r="Q4928">
        <v>0</v>
      </c>
      <c r="R4928">
        <v>1217173.3500000001</v>
      </c>
      <c r="S4928">
        <v>1217173.3500000001</v>
      </c>
      <c r="T4928" t="s">
        <v>1342</v>
      </c>
      <c r="U4928" s="221">
        <f t="shared" si="153"/>
        <v>0</v>
      </c>
    </row>
    <row r="4929" spans="1:21" hidden="1">
      <c r="A4929" s="55" t="str">
        <f t="shared" si="152"/>
        <v>Y0EE0</v>
      </c>
      <c r="B4929" s="55">
        <f>VLOOKUP(J4929,'Mapping-CITI'!A:E,5,0)</f>
        <v>0</v>
      </c>
      <c r="D4929" s="42">
        <v>45016</v>
      </c>
      <c r="E4929" s="42">
        <v>45199</v>
      </c>
      <c r="F4929" t="s">
        <v>1945</v>
      </c>
      <c r="G4929" t="s">
        <v>1347</v>
      </c>
      <c r="H4929">
        <v>1400</v>
      </c>
      <c r="I4929" t="s">
        <v>2773</v>
      </c>
      <c r="J4929">
        <v>160112</v>
      </c>
      <c r="K4929" t="s">
        <v>2622</v>
      </c>
      <c r="L4929">
        <v>0</v>
      </c>
      <c r="M4929">
        <v>28231.26</v>
      </c>
      <c r="N4929">
        <v>28231.26</v>
      </c>
      <c r="O4929">
        <v>0</v>
      </c>
      <c r="P4929" t="s">
        <v>607</v>
      </c>
      <c r="Q4929">
        <v>0</v>
      </c>
      <c r="R4929">
        <v>0</v>
      </c>
      <c r="S4929">
        <v>28231.26</v>
      </c>
      <c r="T4929" t="s">
        <v>1342</v>
      </c>
      <c r="U4929" s="221">
        <f t="shared" si="153"/>
        <v>0</v>
      </c>
    </row>
    <row r="4930" spans="1:21" hidden="1">
      <c r="A4930" s="55" t="str">
        <f t="shared" si="152"/>
        <v>Y0EE0</v>
      </c>
      <c r="B4930" s="55">
        <f>VLOOKUP(J4930,'Mapping-CITI'!A:E,5,0)</f>
        <v>0</v>
      </c>
      <c r="D4930" s="42">
        <v>45016</v>
      </c>
      <c r="E4930" s="42">
        <v>45199</v>
      </c>
      <c r="F4930" t="s">
        <v>1945</v>
      </c>
      <c r="G4930" t="s">
        <v>1347</v>
      </c>
      <c r="H4930">
        <v>1400</v>
      </c>
      <c r="I4930" t="s">
        <v>2773</v>
      </c>
      <c r="J4930">
        <v>160118</v>
      </c>
      <c r="K4930" t="s">
        <v>2152</v>
      </c>
      <c r="L4930">
        <v>0</v>
      </c>
      <c r="M4930">
        <v>134990000252.22</v>
      </c>
      <c r="N4930">
        <v>134990000252.22</v>
      </c>
      <c r="O4930">
        <v>0</v>
      </c>
      <c r="P4930" t="s">
        <v>607</v>
      </c>
      <c r="Q4930">
        <v>0</v>
      </c>
      <c r="R4930">
        <v>0</v>
      </c>
      <c r="S4930">
        <v>0</v>
      </c>
      <c r="T4930" t="s">
        <v>1342</v>
      </c>
      <c r="U4930" s="221">
        <f t="shared" si="153"/>
        <v>0</v>
      </c>
    </row>
    <row r="4931" spans="1:21" hidden="1">
      <c r="A4931" s="55" t="str">
        <f t="shared" ref="A4931:A4994" si="154">F4931&amp;B4931</f>
        <v>Y0EE0</v>
      </c>
      <c r="B4931" s="55">
        <f>VLOOKUP(J4931,'Mapping-CITI'!A:E,5,0)</f>
        <v>0</v>
      </c>
      <c r="D4931" s="42">
        <v>45016</v>
      </c>
      <c r="E4931" s="42">
        <v>45199</v>
      </c>
      <c r="F4931" t="s">
        <v>1945</v>
      </c>
      <c r="G4931" t="s">
        <v>1347</v>
      </c>
      <c r="H4931">
        <v>1400</v>
      </c>
      <c r="I4931" t="s">
        <v>2773</v>
      </c>
      <c r="J4931">
        <v>160119</v>
      </c>
      <c r="K4931" t="s">
        <v>2627</v>
      </c>
      <c r="L4931">
        <v>0</v>
      </c>
      <c r="M4931">
        <v>14345027401</v>
      </c>
      <c r="N4931">
        <v>14345027401</v>
      </c>
      <c r="O4931">
        <v>0</v>
      </c>
      <c r="P4931" t="s">
        <v>607</v>
      </c>
      <c r="Q4931">
        <v>0</v>
      </c>
      <c r="R4931">
        <v>0</v>
      </c>
      <c r="S4931">
        <v>0</v>
      </c>
      <c r="T4931" t="s">
        <v>1342</v>
      </c>
      <c r="U4931" s="221">
        <f t="shared" ref="U4931:U4994" si="155">(M4931-N4931)/10^7</f>
        <v>0</v>
      </c>
    </row>
    <row r="4932" spans="1:21" hidden="1">
      <c r="A4932" s="55" t="str">
        <f t="shared" si="154"/>
        <v>Y0EE0</v>
      </c>
      <c r="B4932" s="55">
        <f>VLOOKUP(J4932,'Mapping-CITI'!A:E,5,0)</f>
        <v>0</v>
      </c>
      <c r="D4932" s="42">
        <v>45016</v>
      </c>
      <c r="E4932" s="42">
        <v>45199</v>
      </c>
      <c r="F4932" t="s">
        <v>1945</v>
      </c>
      <c r="G4932" t="s">
        <v>1347</v>
      </c>
      <c r="H4932">
        <v>1400</v>
      </c>
      <c r="I4932" t="s">
        <v>2773</v>
      </c>
      <c r="J4932">
        <v>160120</v>
      </c>
      <c r="K4932" t="s">
        <v>2153</v>
      </c>
      <c r="L4932">
        <v>0</v>
      </c>
      <c r="M4932">
        <v>12379464242</v>
      </c>
      <c r="N4932">
        <v>12379464242</v>
      </c>
      <c r="O4932">
        <v>0</v>
      </c>
      <c r="P4932" t="s">
        <v>607</v>
      </c>
      <c r="Q4932">
        <v>0</v>
      </c>
      <c r="R4932">
        <v>0</v>
      </c>
      <c r="S4932">
        <v>0</v>
      </c>
      <c r="T4932" t="s">
        <v>1342</v>
      </c>
      <c r="U4932" s="221">
        <f t="shared" si="155"/>
        <v>0</v>
      </c>
    </row>
    <row r="4933" spans="1:21" hidden="1">
      <c r="A4933" s="55" t="str">
        <f t="shared" si="154"/>
        <v>Y0EE0</v>
      </c>
      <c r="B4933" s="55">
        <f>VLOOKUP(J4933,'Mapping-CITI'!A:E,5,0)</f>
        <v>0</v>
      </c>
      <c r="D4933" s="42">
        <v>45016</v>
      </c>
      <c r="E4933" s="42">
        <v>45199</v>
      </c>
      <c r="F4933" t="s">
        <v>1945</v>
      </c>
      <c r="G4933" t="s">
        <v>1347</v>
      </c>
      <c r="H4933">
        <v>1400</v>
      </c>
      <c r="I4933" t="s">
        <v>2773</v>
      </c>
      <c r="J4933">
        <v>160122</v>
      </c>
      <c r="K4933" t="s">
        <v>2155</v>
      </c>
      <c r="L4933">
        <v>0</v>
      </c>
      <c r="M4933">
        <v>19023618107.5</v>
      </c>
      <c r="N4933">
        <v>19023618107.5</v>
      </c>
      <c r="O4933">
        <v>0</v>
      </c>
      <c r="P4933" t="s">
        <v>607</v>
      </c>
      <c r="Q4933">
        <v>0</v>
      </c>
      <c r="R4933">
        <v>0</v>
      </c>
      <c r="S4933">
        <v>0</v>
      </c>
      <c r="T4933" t="s">
        <v>1342</v>
      </c>
      <c r="U4933" s="221">
        <f t="shared" si="155"/>
        <v>0</v>
      </c>
    </row>
    <row r="4934" spans="1:21" hidden="1">
      <c r="A4934" s="55" t="str">
        <f t="shared" si="154"/>
        <v>Y0EE0</v>
      </c>
      <c r="B4934" s="55">
        <f>VLOOKUP(J4934,'Mapping-CITI'!A:E,5,0)</f>
        <v>0</v>
      </c>
      <c r="D4934" s="42">
        <v>45016</v>
      </c>
      <c r="E4934" s="42">
        <v>45199</v>
      </c>
      <c r="F4934" t="s">
        <v>1945</v>
      </c>
      <c r="G4934" t="s">
        <v>1347</v>
      </c>
      <c r="H4934">
        <v>1400</v>
      </c>
      <c r="I4934" t="s">
        <v>2773</v>
      </c>
      <c r="J4934">
        <v>160123</v>
      </c>
      <c r="K4934" t="s">
        <v>2156</v>
      </c>
      <c r="L4934">
        <v>0</v>
      </c>
      <c r="M4934">
        <v>1023110000</v>
      </c>
      <c r="N4934">
        <v>1023110000</v>
      </c>
      <c r="O4934">
        <v>0</v>
      </c>
      <c r="P4934" t="s">
        <v>607</v>
      </c>
      <c r="Q4934">
        <v>0</v>
      </c>
      <c r="R4934">
        <v>0</v>
      </c>
      <c r="S4934">
        <v>0</v>
      </c>
      <c r="T4934" t="s">
        <v>1342</v>
      </c>
      <c r="U4934" s="221">
        <f t="shared" si="155"/>
        <v>0</v>
      </c>
    </row>
    <row r="4935" spans="1:21" hidden="1">
      <c r="A4935" s="55" t="str">
        <f t="shared" si="154"/>
        <v>Y0EE0</v>
      </c>
      <c r="B4935" s="55">
        <f>VLOOKUP(J4935,'Mapping-CITI'!A:E,5,0)</f>
        <v>0</v>
      </c>
      <c r="D4935" s="42">
        <v>45016</v>
      </c>
      <c r="E4935" s="42">
        <v>45199</v>
      </c>
      <c r="F4935" t="s">
        <v>1945</v>
      </c>
      <c r="G4935" t="s">
        <v>1347</v>
      </c>
      <c r="H4935">
        <v>1400</v>
      </c>
      <c r="I4935" t="s">
        <v>2773</v>
      </c>
      <c r="J4935">
        <v>160125</v>
      </c>
      <c r="K4935" t="s">
        <v>2157</v>
      </c>
      <c r="L4935">
        <v>0</v>
      </c>
      <c r="M4935">
        <v>8837832499.1100006</v>
      </c>
      <c r="N4935">
        <v>8580586201.1599998</v>
      </c>
      <c r="O4935">
        <v>257246297.94999999</v>
      </c>
      <c r="P4935" t="s">
        <v>607</v>
      </c>
      <c r="Q4935">
        <v>257246297.94999999</v>
      </c>
      <c r="R4935">
        <v>0</v>
      </c>
      <c r="S4935">
        <v>0</v>
      </c>
      <c r="T4935" t="s">
        <v>1342</v>
      </c>
      <c r="U4935" s="221">
        <f t="shared" si="155"/>
        <v>25.724629795000077</v>
      </c>
    </row>
    <row r="4936" spans="1:21" hidden="1">
      <c r="A4936" s="55" t="str">
        <f t="shared" si="154"/>
        <v>Y0EE0</v>
      </c>
      <c r="B4936" s="55">
        <f>VLOOKUP(J4936,'Mapping-CITI'!A:E,5,0)</f>
        <v>0</v>
      </c>
      <c r="D4936" s="42">
        <v>45016</v>
      </c>
      <c r="E4936" s="42">
        <v>45199</v>
      </c>
      <c r="F4936" t="s">
        <v>1945</v>
      </c>
      <c r="G4936" t="s">
        <v>1347</v>
      </c>
      <c r="H4936">
        <v>1600</v>
      </c>
      <c r="I4936" t="s">
        <v>2789</v>
      </c>
      <c r="J4936">
        <v>160202</v>
      </c>
      <c r="K4936" t="s">
        <v>2158</v>
      </c>
      <c r="L4936">
        <v>0</v>
      </c>
      <c r="M4936">
        <v>37595477897.019997</v>
      </c>
      <c r="N4936">
        <v>37595477897.019997</v>
      </c>
      <c r="O4936">
        <v>0</v>
      </c>
      <c r="P4936" t="s">
        <v>607</v>
      </c>
      <c r="Q4936">
        <v>0</v>
      </c>
      <c r="R4936">
        <v>0</v>
      </c>
      <c r="S4936">
        <v>0</v>
      </c>
      <c r="T4936" t="s">
        <v>1342</v>
      </c>
      <c r="U4936" s="221">
        <f t="shared" si="155"/>
        <v>0</v>
      </c>
    </row>
    <row r="4937" spans="1:21" hidden="1">
      <c r="A4937" s="55" t="str">
        <f t="shared" si="154"/>
        <v>Y0EE0</v>
      </c>
      <c r="B4937" s="55">
        <f>VLOOKUP(J4937,'Mapping-CITI'!A:E,5,0)</f>
        <v>0</v>
      </c>
      <c r="D4937" s="42">
        <v>45016</v>
      </c>
      <c r="E4937" s="42">
        <v>45199</v>
      </c>
      <c r="F4937" t="s">
        <v>1945</v>
      </c>
      <c r="G4937" t="s">
        <v>1347</v>
      </c>
      <c r="H4937">
        <v>1600</v>
      </c>
      <c r="I4937" t="s">
        <v>2789</v>
      </c>
      <c r="J4937">
        <v>160206</v>
      </c>
      <c r="K4937" t="s">
        <v>2159</v>
      </c>
      <c r="L4937">
        <v>-5172336.3899999997</v>
      </c>
      <c r="M4937">
        <v>1043015755.8</v>
      </c>
      <c r="N4937">
        <v>1037843432.64</v>
      </c>
      <c r="O4937">
        <v>-13.23</v>
      </c>
      <c r="P4937" t="s">
        <v>607</v>
      </c>
      <c r="Q4937">
        <v>-13.23</v>
      </c>
      <c r="R4937">
        <v>616778.93000000005</v>
      </c>
      <c r="S4937">
        <v>1037543432.64</v>
      </c>
      <c r="T4937" t="s">
        <v>1342</v>
      </c>
      <c r="U4937" s="221">
        <f t="shared" si="155"/>
        <v>0.51723231599999664</v>
      </c>
    </row>
    <row r="4938" spans="1:21" hidden="1">
      <c r="A4938" s="55" t="str">
        <f t="shared" si="154"/>
        <v>Y0EE0</v>
      </c>
      <c r="B4938" s="55">
        <f>VLOOKUP(J4938,'Mapping-CITI'!A:E,5,0)</f>
        <v>0</v>
      </c>
      <c r="D4938" s="42">
        <v>45016</v>
      </c>
      <c r="E4938" s="42">
        <v>45199</v>
      </c>
      <c r="F4938" t="s">
        <v>1945</v>
      </c>
      <c r="G4938" t="s">
        <v>1347</v>
      </c>
      <c r="H4938">
        <v>1600</v>
      </c>
      <c r="I4938" t="s">
        <v>2789</v>
      </c>
      <c r="J4938">
        <v>160207</v>
      </c>
      <c r="K4938" t="s">
        <v>2160</v>
      </c>
      <c r="L4938">
        <v>0</v>
      </c>
      <c r="M4938">
        <v>36488688819</v>
      </c>
      <c r="N4938">
        <v>36453941319</v>
      </c>
      <c r="O4938">
        <v>34747500</v>
      </c>
      <c r="P4938" t="s">
        <v>607</v>
      </c>
      <c r="Q4938">
        <v>34747500</v>
      </c>
      <c r="R4938">
        <v>0</v>
      </c>
      <c r="S4938">
        <v>34145295899</v>
      </c>
      <c r="T4938" t="s">
        <v>1342</v>
      </c>
      <c r="U4938" s="221">
        <f t="shared" si="155"/>
        <v>3.4747499999999998</v>
      </c>
    </row>
    <row r="4939" spans="1:21" hidden="1">
      <c r="A4939" s="55" t="str">
        <f t="shared" si="154"/>
        <v>Y0EE0</v>
      </c>
      <c r="B4939" s="55">
        <f>VLOOKUP(J4939,'Mapping-CITI'!A:E,5,0)</f>
        <v>0</v>
      </c>
      <c r="D4939" s="42">
        <v>45016</v>
      </c>
      <c r="E4939" s="42">
        <v>45199</v>
      </c>
      <c r="F4939" t="s">
        <v>1945</v>
      </c>
      <c r="G4939" t="s">
        <v>1347</v>
      </c>
      <c r="H4939">
        <v>1230</v>
      </c>
      <c r="I4939" t="s">
        <v>2772</v>
      </c>
      <c r="J4939">
        <v>170120</v>
      </c>
      <c r="K4939" t="s">
        <v>2165</v>
      </c>
      <c r="L4939">
        <v>-290851</v>
      </c>
      <c r="M4939">
        <v>0</v>
      </c>
      <c r="N4939">
        <v>3958</v>
      </c>
      <c r="O4939">
        <v>-294809</v>
      </c>
      <c r="P4939" t="s">
        <v>607</v>
      </c>
      <c r="Q4939">
        <v>-294809</v>
      </c>
      <c r="R4939">
        <v>0</v>
      </c>
      <c r="S4939">
        <v>0</v>
      </c>
      <c r="T4939" t="s">
        <v>1342</v>
      </c>
      <c r="U4939" s="221">
        <f t="shared" si="155"/>
        <v>-3.9580000000000003E-4</v>
      </c>
    </row>
    <row r="4940" spans="1:21" hidden="1">
      <c r="A4940" s="55" t="str">
        <f t="shared" si="154"/>
        <v>Y0EE0</v>
      </c>
      <c r="B4940" s="55">
        <f>VLOOKUP(J4940,'Mapping-CITI'!A:E,5,0)</f>
        <v>0</v>
      </c>
      <c r="D4940" s="42">
        <v>45016</v>
      </c>
      <c r="E4940" s="42">
        <v>45199</v>
      </c>
      <c r="F4940" t="s">
        <v>1945</v>
      </c>
      <c r="G4940" t="s">
        <v>1347</v>
      </c>
      <c r="H4940">
        <v>1230</v>
      </c>
      <c r="I4940" t="s">
        <v>2772</v>
      </c>
      <c r="J4940">
        <v>170121</v>
      </c>
      <c r="K4940" t="s">
        <v>2166</v>
      </c>
      <c r="L4940">
        <v>2235083</v>
      </c>
      <c r="M4940">
        <v>-2235083</v>
      </c>
      <c r="N4940">
        <v>3630190</v>
      </c>
      <c r="O4940">
        <v>-3630190</v>
      </c>
      <c r="P4940" t="s">
        <v>607</v>
      </c>
      <c r="Q4940">
        <v>-3630190</v>
      </c>
      <c r="R4940">
        <v>0</v>
      </c>
      <c r="S4940">
        <v>0</v>
      </c>
      <c r="T4940" t="s">
        <v>1342</v>
      </c>
      <c r="U4940" s="221">
        <f t="shared" si="155"/>
        <v>-0.58652729999999997</v>
      </c>
    </row>
    <row r="4941" spans="1:21" hidden="1">
      <c r="A4941" s="55" t="str">
        <f t="shared" si="154"/>
        <v>Y0EE0</v>
      </c>
      <c r="B4941" s="55">
        <f>VLOOKUP(J4941,'Mapping-CITI'!A:E,5,0)</f>
        <v>0</v>
      </c>
      <c r="D4941" s="42">
        <v>45016</v>
      </c>
      <c r="E4941" s="42">
        <v>45199</v>
      </c>
      <c r="F4941" t="s">
        <v>1945</v>
      </c>
      <c r="G4941" t="s">
        <v>1347</v>
      </c>
      <c r="H4941">
        <v>1230</v>
      </c>
      <c r="I4941" t="s">
        <v>2772</v>
      </c>
      <c r="J4941">
        <v>170123</v>
      </c>
      <c r="K4941" t="s">
        <v>2167</v>
      </c>
      <c r="L4941">
        <v>4408897.5</v>
      </c>
      <c r="M4941">
        <v>-4224622.5</v>
      </c>
      <c r="N4941">
        <v>0</v>
      </c>
      <c r="O4941">
        <v>184275</v>
      </c>
      <c r="P4941" t="s">
        <v>607</v>
      </c>
      <c r="Q4941">
        <v>184275</v>
      </c>
      <c r="R4941">
        <v>0</v>
      </c>
      <c r="S4941">
        <v>0</v>
      </c>
      <c r="T4941" t="s">
        <v>1342</v>
      </c>
      <c r="U4941" s="221">
        <f t="shared" si="155"/>
        <v>-0.42246224999999998</v>
      </c>
    </row>
    <row r="4942" spans="1:21" hidden="1">
      <c r="A4942" s="55" t="str">
        <f t="shared" si="154"/>
        <v>Y0EE0</v>
      </c>
      <c r="B4942" s="55">
        <f>VLOOKUP(J4942,'Mapping-CITI'!A:E,5,0)</f>
        <v>0</v>
      </c>
      <c r="D4942" s="42">
        <v>45016</v>
      </c>
      <c r="E4942" s="42">
        <v>45199</v>
      </c>
      <c r="F4942" t="s">
        <v>1945</v>
      </c>
      <c r="G4942" t="s">
        <v>1347</v>
      </c>
      <c r="H4942">
        <v>1230</v>
      </c>
      <c r="I4942" t="s">
        <v>2772</v>
      </c>
      <c r="J4942">
        <v>170125</v>
      </c>
      <c r="K4942" t="s">
        <v>2168</v>
      </c>
      <c r="L4942">
        <v>9432190.25</v>
      </c>
      <c r="M4942">
        <v>11790377.060000001</v>
      </c>
      <c r="N4942">
        <v>0</v>
      </c>
      <c r="O4942">
        <v>21222567.309999999</v>
      </c>
      <c r="P4942" t="s">
        <v>607</v>
      </c>
      <c r="Q4942">
        <v>21222567.309999999</v>
      </c>
      <c r="R4942">
        <v>0</v>
      </c>
      <c r="S4942">
        <v>0</v>
      </c>
      <c r="T4942" t="s">
        <v>1342</v>
      </c>
      <c r="U4942" s="221">
        <f t="shared" si="155"/>
        <v>1.1790377060000001</v>
      </c>
    </row>
    <row r="4943" spans="1:21" hidden="1">
      <c r="A4943" s="55" t="str">
        <f t="shared" si="154"/>
        <v>Y0EE0</v>
      </c>
      <c r="B4943" s="55">
        <f>VLOOKUP(J4943,'Mapping-CITI'!A:E,5,0)</f>
        <v>0</v>
      </c>
      <c r="D4943" s="42">
        <v>45016</v>
      </c>
      <c r="E4943" s="42">
        <v>45199</v>
      </c>
      <c r="F4943" t="s">
        <v>1945</v>
      </c>
      <c r="G4943" t="s">
        <v>1347</v>
      </c>
      <c r="H4943">
        <v>1230</v>
      </c>
      <c r="I4943" t="s">
        <v>2772</v>
      </c>
      <c r="J4943">
        <v>170129</v>
      </c>
      <c r="K4943" t="s">
        <v>2170</v>
      </c>
      <c r="L4943">
        <v>0</v>
      </c>
      <c r="M4943">
        <v>0</v>
      </c>
      <c r="N4943">
        <v>0</v>
      </c>
      <c r="O4943">
        <v>0</v>
      </c>
      <c r="P4943" t="s">
        <v>607</v>
      </c>
      <c r="Q4943">
        <v>0</v>
      </c>
      <c r="R4943">
        <v>0</v>
      </c>
      <c r="S4943">
        <v>0</v>
      </c>
      <c r="T4943" t="s">
        <v>1342</v>
      </c>
      <c r="U4943" s="221">
        <f t="shared" si="155"/>
        <v>0</v>
      </c>
    </row>
    <row r="4944" spans="1:21" hidden="1">
      <c r="A4944" s="55" t="str">
        <f t="shared" si="154"/>
        <v>Y0EE1.2</v>
      </c>
      <c r="B4944" s="55">
        <f>VLOOKUP(J4944,'Mapping-CITI'!A:E,5,0)</f>
        <v>1.2</v>
      </c>
      <c r="D4944" s="42">
        <v>45016</v>
      </c>
      <c r="E4944" s="42">
        <v>45199</v>
      </c>
      <c r="F4944" t="s">
        <v>1945</v>
      </c>
      <c r="G4944" t="s">
        <v>1347</v>
      </c>
      <c r="H4944">
        <v>2110</v>
      </c>
      <c r="I4944" t="s">
        <v>2790</v>
      </c>
      <c r="J4944">
        <v>201169</v>
      </c>
      <c r="K4944" t="s">
        <v>2175</v>
      </c>
      <c r="L4944">
        <v>-40928007</v>
      </c>
      <c r="M4944">
        <v>10428471</v>
      </c>
      <c r="N4944">
        <v>22593926</v>
      </c>
      <c r="O4944">
        <v>-53093462</v>
      </c>
      <c r="P4944" t="s">
        <v>607</v>
      </c>
      <c r="Q4944" s="191">
        <v>-53093462</v>
      </c>
      <c r="R4944">
        <v>0</v>
      </c>
      <c r="S4944">
        <v>0</v>
      </c>
      <c r="T4944" t="s">
        <v>1342</v>
      </c>
      <c r="U4944" s="221">
        <f t="shared" si="155"/>
        <v>-1.2165455000000001</v>
      </c>
    </row>
    <row r="4945" spans="1:21" hidden="1">
      <c r="A4945" s="55" t="str">
        <f t="shared" si="154"/>
        <v>Y0EE1.2</v>
      </c>
      <c r="B4945" s="55">
        <f>VLOOKUP(J4945,'Mapping-CITI'!A:E,5,0)</f>
        <v>1.2</v>
      </c>
      <c r="D4945" s="42">
        <v>45016</v>
      </c>
      <c r="E4945" s="42">
        <v>45199</v>
      </c>
      <c r="F4945" t="s">
        <v>1945</v>
      </c>
      <c r="G4945" t="s">
        <v>1347</v>
      </c>
      <c r="H4945">
        <v>2110</v>
      </c>
      <c r="I4945" t="s">
        <v>2790</v>
      </c>
      <c r="J4945">
        <v>201170</v>
      </c>
      <c r="K4945" t="s">
        <v>2176</v>
      </c>
      <c r="L4945">
        <v>-17531081</v>
      </c>
      <c r="M4945">
        <v>4275326</v>
      </c>
      <c r="N4945">
        <v>576045</v>
      </c>
      <c r="O4945">
        <v>-13831800</v>
      </c>
      <c r="P4945" t="s">
        <v>607</v>
      </c>
      <c r="Q4945" s="191">
        <v>-13831800</v>
      </c>
      <c r="R4945">
        <v>0</v>
      </c>
      <c r="S4945">
        <v>0</v>
      </c>
      <c r="T4945" t="s">
        <v>1342</v>
      </c>
      <c r="U4945" s="221">
        <f t="shared" si="155"/>
        <v>0.36992809999999998</v>
      </c>
    </row>
    <row r="4946" spans="1:21" hidden="1">
      <c r="A4946" s="55" t="str">
        <f t="shared" si="154"/>
        <v>Y0EE1.2</v>
      </c>
      <c r="B4946" s="55">
        <f>VLOOKUP(J4946,'Mapping-CITI'!A:E,5,0)</f>
        <v>1.2</v>
      </c>
      <c r="D4946" s="42">
        <v>45016</v>
      </c>
      <c r="E4946" s="42">
        <v>45199</v>
      </c>
      <c r="F4946" t="s">
        <v>1945</v>
      </c>
      <c r="G4946" t="s">
        <v>1347</v>
      </c>
      <c r="H4946">
        <v>2110</v>
      </c>
      <c r="I4946" t="s">
        <v>2790</v>
      </c>
      <c r="J4946">
        <v>201171</v>
      </c>
      <c r="K4946" t="s">
        <v>2177</v>
      </c>
      <c r="L4946">
        <v>-83664199</v>
      </c>
      <c r="M4946">
        <v>9824840</v>
      </c>
      <c r="N4946">
        <v>1241699</v>
      </c>
      <c r="O4946">
        <v>-75081058</v>
      </c>
      <c r="P4946" t="s">
        <v>607</v>
      </c>
      <c r="Q4946" s="191">
        <v>-75081058</v>
      </c>
      <c r="R4946">
        <v>0</v>
      </c>
      <c r="S4946">
        <v>0</v>
      </c>
      <c r="T4946" t="s">
        <v>1342</v>
      </c>
      <c r="U4946" s="221">
        <f t="shared" si="155"/>
        <v>0.85831409999999997</v>
      </c>
    </row>
    <row r="4947" spans="1:21" hidden="1">
      <c r="A4947" s="55" t="str">
        <f t="shared" si="154"/>
        <v>Y0EE1.2</v>
      </c>
      <c r="B4947" s="55">
        <f>VLOOKUP(J4947,'Mapping-CITI'!A:E,5,0)</f>
        <v>1.2</v>
      </c>
      <c r="D4947" s="42">
        <v>45016</v>
      </c>
      <c r="E4947" s="42">
        <v>45199</v>
      </c>
      <c r="F4947" t="s">
        <v>1945</v>
      </c>
      <c r="G4947" t="s">
        <v>1347</v>
      </c>
      <c r="H4947">
        <v>2110</v>
      </c>
      <c r="I4947" t="s">
        <v>2790</v>
      </c>
      <c r="J4947">
        <v>201181</v>
      </c>
      <c r="K4947" t="s">
        <v>2181</v>
      </c>
      <c r="L4947">
        <v>-4635630824</v>
      </c>
      <c r="M4947">
        <v>4796859823</v>
      </c>
      <c r="N4947">
        <v>3791399728</v>
      </c>
      <c r="O4947">
        <v>-3630170729</v>
      </c>
      <c r="P4947" t="s">
        <v>607</v>
      </c>
      <c r="Q4947" s="191">
        <v>-3630170729</v>
      </c>
      <c r="R4947">
        <v>0</v>
      </c>
      <c r="S4947">
        <v>0</v>
      </c>
      <c r="T4947" t="s">
        <v>1342</v>
      </c>
      <c r="U4947" s="221">
        <f t="shared" si="155"/>
        <v>100.5460095</v>
      </c>
    </row>
    <row r="4948" spans="1:21" hidden="1">
      <c r="A4948" s="55" t="str">
        <f t="shared" si="154"/>
        <v>Y0EE0</v>
      </c>
      <c r="B4948" s="55">
        <f>VLOOKUP(J4948,'Mapping-CITI'!A:E,5,0)</f>
        <v>0</v>
      </c>
      <c r="D4948" s="42">
        <v>45016</v>
      </c>
      <c r="E4948" s="42">
        <v>45199</v>
      </c>
      <c r="F4948" t="s">
        <v>1945</v>
      </c>
      <c r="G4948" t="s">
        <v>1347</v>
      </c>
      <c r="H4948">
        <v>2110</v>
      </c>
      <c r="I4948" t="s">
        <v>2790</v>
      </c>
      <c r="J4948">
        <v>201187</v>
      </c>
      <c r="K4948" t="s">
        <v>2184</v>
      </c>
      <c r="L4948">
        <v>228488.61</v>
      </c>
      <c r="M4948">
        <v>1504538081.5999999</v>
      </c>
      <c r="N4948">
        <v>1504107533.8099999</v>
      </c>
      <c r="O4948">
        <v>659036.4</v>
      </c>
      <c r="P4948" t="s">
        <v>607</v>
      </c>
      <c r="Q4948">
        <v>659036.4</v>
      </c>
      <c r="R4948">
        <v>0</v>
      </c>
      <c r="S4948">
        <v>0</v>
      </c>
      <c r="T4948" t="s">
        <v>1342</v>
      </c>
      <c r="U4948" s="221">
        <f t="shared" si="155"/>
        <v>4.3054778999996185E-2</v>
      </c>
    </row>
    <row r="4949" spans="1:21" hidden="1">
      <c r="A4949" s="55" t="str">
        <f t="shared" si="154"/>
        <v>Y0EE0</v>
      </c>
      <c r="B4949" s="55">
        <f>VLOOKUP(J4949,'Mapping-CITI'!A:E,5,0)</f>
        <v>0</v>
      </c>
      <c r="D4949" s="42">
        <v>45016</v>
      </c>
      <c r="E4949" s="42">
        <v>45199</v>
      </c>
      <c r="F4949" t="s">
        <v>1945</v>
      </c>
      <c r="G4949" t="s">
        <v>1347</v>
      </c>
      <c r="H4949">
        <v>2110</v>
      </c>
      <c r="I4949" t="s">
        <v>2790</v>
      </c>
      <c r="J4949">
        <v>201193</v>
      </c>
      <c r="K4949" t="s">
        <v>2189</v>
      </c>
      <c r="L4949">
        <v>2224515.6</v>
      </c>
      <c r="M4949">
        <v>378872.21</v>
      </c>
      <c r="N4949">
        <v>593934.76</v>
      </c>
      <c r="O4949">
        <v>2009453.05</v>
      </c>
      <c r="P4949" t="s">
        <v>607</v>
      </c>
      <c r="Q4949">
        <v>2009453.05</v>
      </c>
      <c r="R4949">
        <v>0</v>
      </c>
      <c r="S4949">
        <v>0</v>
      </c>
      <c r="T4949" t="s">
        <v>1342</v>
      </c>
      <c r="U4949" s="221">
        <f t="shared" si="155"/>
        <v>-2.1506254999999998E-2</v>
      </c>
    </row>
    <row r="4950" spans="1:21" hidden="1">
      <c r="A4950" s="55" t="str">
        <f t="shared" si="154"/>
        <v>Y0EE0</v>
      </c>
      <c r="B4950" s="55">
        <f>VLOOKUP(J4950,'Mapping-CITI'!A:E,5,0)</f>
        <v>0</v>
      </c>
      <c r="D4950" s="42">
        <v>45016</v>
      </c>
      <c r="E4950" s="42">
        <v>45199</v>
      </c>
      <c r="F4950" t="s">
        <v>1945</v>
      </c>
      <c r="G4950" t="s">
        <v>1347</v>
      </c>
      <c r="H4950">
        <v>2110</v>
      </c>
      <c r="I4950" t="s">
        <v>2790</v>
      </c>
      <c r="J4950">
        <v>201197</v>
      </c>
      <c r="K4950" t="s">
        <v>2192</v>
      </c>
      <c r="L4950">
        <v>1248141.03</v>
      </c>
      <c r="M4950">
        <v>243576.33</v>
      </c>
      <c r="N4950">
        <v>503132.19</v>
      </c>
      <c r="O4950">
        <v>988585.17</v>
      </c>
      <c r="P4950" t="s">
        <v>607</v>
      </c>
      <c r="Q4950">
        <v>988585.17</v>
      </c>
      <c r="R4950">
        <v>0</v>
      </c>
      <c r="S4950">
        <v>0</v>
      </c>
      <c r="T4950" t="s">
        <v>1342</v>
      </c>
      <c r="U4950" s="221">
        <f t="shared" si="155"/>
        <v>-2.5955586000000003E-2</v>
      </c>
    </row>
    <row r="4951" spans="1:21" hidden="1">
      <c r="A4951" s="55" t="str">
        <f t="shared" si="154"/>
        <v>Y0EE0</v>
      </c>
      <c r="B4951" s="55">
        <f>VLOOKUP(J4951,'Mapping-CITI'!A:E,5,0)</f>
        <v>0</v>
      </c>
      <c r="D4951" s="42">
        <v>45016</v>
      </c>
      <c r="E4951" s="42">
        <v>45199</v>
      </c>
      <c r="F4951" t="s">
        <v>1945</v>
      </c>
      <c r="G4951" t="s">
        <v>1347</v>
      </c>
      <c r="H4951">
        <v>2110</v>
      </c>
      <c r="I4951" t="s">
        <v>2790</v>
      </c>
      <c r="J4951">
        <v>201200</v>
      </c>
      <c r="K4951" t="s">
        <v>2195</v>
      </c>
      <c r="L4951">
        <v>2794525.86</v>
      </c>
      <c r="M4951">
        <v>2577786.89</v>
      </c>
      <c r="N4951">
        <v>1748861.58</v>
      </c>
      <c r="O4951">
        <v>3623451.17</v>
      </c>
      <c r="P4951" t="s">
        <v>607</v>
      </c>
      <c r="Q4951">
        <v>3623451.17</v>
      </c>
      <c r="R4951">
        <v>0</v>
      </c>
      <c r="S4951">
        <v>0</v>
      </c>
      <c r="T4951" t="s">
        <v>1342</v>
      </c>
      <c r="U4951" s="221">
        <f t="shared" si="155"/>
        <v>8.2892531000000005E-2</v>
      </c>
    </row>
    <row r="4952" spans="1:21" hidden="1">
      <c r="A4952" s="55" t="str">
        <f t="shared" si="154"/>
        <v>Y0EE0</v>
      </c>
      <c r="B4952" s="55">
        <f>VLOOKUP(J4952,'Mapping-CITI'!A:E,5,0)</f>
        <v>0</v>
      </c>
      <c r="D4952" s="42">
        <v>45016</v>
      </c>
      <c r="E4952" s="42">
        <v>45199</v>
      </c>
      <c r="F4952" t="s">
        <v>1945</v>
      </c>
      <c r="G4952" t="s">
        <v>1347</v>
      </c>
      <c r="H4952">
        <v>2110</v>
      </c>
      <c r="I4952" t="s">
        <v>2790</v>
      </c>
      <c r="J4952">
        <v>201348</v>
      </c>
      <c r="K4952" t="s">
        <v>2223</v>
      </c>
      <c r="L4952">
        <v>91647821.329999998</v>
      </c>
      <c r="M4952">
        <v>2805831.52</v>
      </c>
      <c r="N4952">
        <v>19372124.809999999</v>
      </c>
      <c r="O4952">
        <v>75081528.040000007</v>
      </c>
      <c r="P4952" t="s">
        <v>607</v>
      </c>
      <c r="Q4952">
        <v>75081528.040000007</v>
      </c>
      <c r="R4952">
        <v>0</v>
      </c>
      <c r="S4952">
        <v>0</v>
      </c>
      <c r="T4952" t="s">
        <v>1342</v>
      </c>
      <c r="U4952" s="221">
        <f t="shared" si="155"/>
        <v>-1.6566293289999998</v>
      </c>
    </row>
    <row r="4953" spans="1:21" hidden="1">
      <c r="A4953" s="55" t="str">
        <f t="shared" si="154"/>
        <v>Y0EE0</v>
      </c>
      <c r="B4953" s="55">
        <f>VLOOKUP(J4953,'Mapping-CITI'!A:E,5,0)</f>
        <v>0</v>
      </c>
      <c r="D4953" s="42">
        <v>45016</v>
      </c>
      <c r="E4953" s="42">
        <v>45199</v>
      </c>
      <c r="F4953" t="s">
        <v>1945</v>
      </c>
      <c r="G4953" t="s">
        <v>1347</v>
      </c>
      <c r="H4953">
        <v>2110</v>
      </c>
      <c r="I4953" t="s">
        <v>2790</v>
      </c>
      <c r="J4953">
        <v>201351</v>
      </c>
      <c r="K4953" t="s">
        <v>2225</v>
      </c>
      <c r="L4953">
        <v>7959601.3300000001</v>
      </c>
      <c r="M4953">
        <v>9339243605.2099991</v>
      </c>
      <c r="N4953">
        <v>9338812054.8199997</v>
      </c>
      <c r="O4953">
        <v>8391151.7200000007</v>
      </c>
      <c r="P4953" t="s">
        <v>607</v>
      </c>
      <c r="Q4953">
        <v>8391151.7200000007</v>
      </c>
      <c r="R4953">
        <v>0</v>
      </c>
      <c r="S4953">
        <v>0</v>
      </c>
      <c r="T4953" t="s">
        <v>1342</v>
      </c>
      <c r="U4953" s="221">
        <f t="shared" si="155"/>
        <v>4.3155038999938965E-2</v>
      </c>
    </row>
    <row r="4954" spans="1:21" hidden="1">
      <c r="A4954" s="55" t="str">
        <f t="shared" si="154"/>
        <v>Y0EE0</v>
      </c>
      <c r="B4954" s="55">
        <f>VLOOKUP(J4954,'Mapping-CITI'!A:E,5,0)</f>
        <v>0</v>
      </c>
      <c r="D4954" s="42">
        <v>45016</v>
      </c>
      <c r="E4954" s="42">
        <v>45199</v>
      </c>
      <c r="F4954" t="s">
        <v>1945</v>
      </c>
      <c r="G4954" t="s">
        <v>1347</v>
      </c>
      <c r="H4954">
        <v>2110</v>
      </c>
      <c r="I4954" t="s">
        <v>2790</v>
      </c>
      <c r="J4954">
        <v>201352</v>
      </c>
      <c r="K4954" t="s">
        <v>2226</v>
      </c>
      <c r="L4954">
        <v>1209.56</v>
      </c>
      <c r="M4954">
        <v>37290.54</v>
      </c>
      <c r="N4954">
        <v>36571.360000000001</v>
      </c>
      <c r="O4954">
        <v>1928.74</v>
      </c>
      <c r="P4954" t="s">
        <v>607</v>
      </c>
      <c r="Q4954">
        <v>1928.74</v>
      </c>
      <c r="R4954">
        <v>0</v>
      </c>
      <c r="S4954">
        <v>0</v>
      </c>
      <c r="T4954" t="s">
        <v>1342</v>
      </c>
      <c r="U4954" s="221">
        <f t="shared" si="155"/>
        <v>7.1918000000000025E-5</v>
      </c>
    </row>
    <row r="4955" spans="1:21" hidden="1">
      <c r="A4955" s="55" t="str">
        <f t="shared" si="154"/>
        <v>Y0EE0</v>
      </c>
      <c r="B4955" s="55">
        <f>VLOOKUP(J4955,'Mapping-CITI'!A:E,5,0)</f>
        <v>0</v>
      </c>
      <c r="D4955" s="42">
        <v>45016</v>
      </c>
      <c r="E4955" s="42">
        <v>45199</v>
      </c>
      <c r="F4955" t="s">
        <v>1945</v>
      </c>
      <c r="G4955" t="s">
        <v>1347</v>
      </c>
      <c r="H4955">
        <v>2110</v>
      </c>
      <c r="I4955" t="s">
        <v>2790</v>
      </c>
      <c r="J4955">
        <v>201354</v>
      </c>
      <c r="K4955" t="s">
        <v>2228</v>
      </c>
      <c r="L4955">
        <v>8970.41</v>
      </c>
      <c r="M4955">
        <v>42130987.740000002</v>
      </c>
      <c r="N4955">
        <v>40491380.409999996</v>
      </c>
      <c r="O4955">
        <v>1648577.74</v>
      </c>
      <c r="P4955" t="s">
        <v>607</v>
      </c>
      <c r="Q4955">
        <v>1648577.74</v>
      </c>
      <c r="R4955">
        <v>0</v>
      </c>
      <c r="S4955">
        <v>0</v>
      </c>
      <c r="T4955" t="s">
        <v>1342</v>
      </c>
      <c r="U4955" s="221">
        <f t="shared" si="155"/>
        <v>0.16396073300000055</v>
      </c>
    </row>
    <row r="4956" spans="1:21" hidden="1">
      <c r="A4956" s="55" t="str">
        <f t="shared" si="154"/>
        <v>Y0EE1.2</v>
      </c>
      <c r="B4956" s="55">
        <f>VLOOKUP(J4956,'Mapping-CITI'!A:E,5,0)</f>
        <v>1.2</v>
      </c>
      <c r="D4956" s="42">
        <v>45016</v>
      </c>
      <c r="E4956" s="42">
        <v>45199</v>
      </c>
      <c r="F4956" t="s">
        <v>1945</v>
      </c>
      <c r="G4956" t="s">
        <v>1347</v>
      </c>
      <c r="H4956">
        <v>2110</v>
      </c>
      <c r="I4956" t="s">
        <v>2790</v>
      </c>
      <c r="J4956">
        <v>201363</v>
      </c>
      <c r="K4956" t="s">
        <v>2231</v>
      </c>
      <c r="L4956">
        <v>-1765448</v>
      </c>
      <c r="M4956">
        <v>372526</v>
      </c>
      <c r="N4956">
        <v>53395</v>
      </c>
      <c r="O4956">
        <v>-1446317</v>
      </c>
      <c r="P4956" t="s">
        <v>607</v>
      </c>
      <c r="Q4956" s="191">
        <v>-1446317</v>
      </c>
      <c r="R4956">
        <v>0</v>
      </c>
      <c r="S4956">
        <v>0</v>
      </c>
      <c r="T4956" t="s">
        <v>1342</v>
      </c>
      <c r="U4956" s="221">
        <f t="shared" si="155"/>
        <v>3.19131E-2</v>
      </c>
    </row>
    <row r="4957" spans="1:21" hidden="1">
      <c r="A4957" s="55" t="str">
        <f t="shared" si="154"/>
        <v>Y0EE1.2</v>
      </c>
      <c r="B4957" s="55">
        <f>VLOOKUP(J4957,'Mapping-CITI'!A:E,5,0)</f>
        <v>1.2</v>
      </c>
      <c r="D4957" s="42">
        <v>45016</v>
      </c>
      <c r="E4957" s="42">
        <v>45199</v>
      </c>
      <c r="F4957" t="s">
        <v>1945</v>
      </c>
      <c r="G4957" t="s">
        <v>1347</v>
      </c>
      <c r="H4957">
        <v>2110</v>
      </c>
      <c r="I4957" t="s">
        <v>2790</v>
      </c>
      <c r="J4957">
        <v>201366</v>
      </c>
      <c r="K4957" t="s">
        <v>2233</v>
      </c>
      <c r="L4957">
        <v>-13426397756</v>
      </c>
      <c r="M4957">
        <v>23974882296</v>
      </c>
      <c r="N4957">
        <v>26283436287</v>
      </c>
      <c r="O4957">
        <v>-15734951747</v>
      </c>
      <c r="P4957" t="s">
        <v>607</v>
      </c>
      <c r="Q4957" s="191">
        <v>-15734951747</v>
      </c>
      <c r="R4957">
        <v>0</v>
      </c>
      <c r="S4957">
        <v>0</v>
      </c>
      <c r="T4957" t="s">
        <v>1342</v>
      </c>
      <c r="U4957" s="221">
        <f t="shared" si="155"/>
        <v>-230.8553991</v>
      </c>
    </row>
    <row r="4958" spans="1:21" hidden="1">
      <c r="A4958" s="55" t="str">
        <f t="shared" si="154"/>
        <v>Y0EE1.2</v>
      </c>
      <c r="B4958" s="55">
        <f>VLOOKUP(J4958,'Mapping-CITI'!A:E,5,0)</f>
        <v>1.2</v>
      </c>
      <c r="D4958" s="42">
        <v>45016</v>
      </c>
      <c r="E4958" s="42">
        <v>45199</v>
      </c>
      <c r="F4958" t="s">
        <v>1945</v>
      </c>
      <c r="G4958" t="s">
        <v>1347</v>
      </c>
      <c r="H4958">
        <v>2110</v>
      </c>
      <c r="I4958" t="s">
        <v>2790</v>
      </c>
      <c r="J4958">
        <v>201367</v>
      </c>
      <c r="K4958" t="s">
        <v>2234</v>
      </c>
      <c r="L4958">
        <v>-17074290</v>
      </c>
      <c r="M4958">
        <v>443274</v>
      </c>
      <c r="N4958">
        <v>2075459</v>
      </c>
      <c r="O4958">
        <v>-18706475</v>
      </c>
      <c r="P4958" t="s">
        <v>607</v>
      </c>
      <c r="Q4958" s="191">
        <v>-18706475</v>
      </c>
      <c r="R4958">
        <v>0</v>
      </c>
      <c r="S4958">
        <v>0</v>
      </c>
      <c r="T4958" t="s">
        <v>1342</v>
      </c>
      <c r="U4958" s="221">
        <f t="shared" si="155"/>
        <v>-0.16321849999999999</v>
      </c>
    </row>
    <row r="4959" spans="1:21" hidden="1">
      <c r="A4959" s="55" t="str">
        <f t="shared" si="154"/>
        <v>Y0EE1.2</v>
      </c>
      <c r="B4959" s="55">
        <f>VLOOKUP(J4959,'Mapping-CITI'!A:E,5,0)</f>
        <v>1.2</v>
      </c>
      <c r="D4959" s="42">
        <v>45016</v>
      </c>
      <c r="E4959" s="42">
        <v>45199</v>
      </c>
      <c r="F4959" t="s">
        <v>1945</v>
      </c>
      <c r="G4959" t="s">
        <v>1347</v>
      </c>
      <c r="H4959">
        <v>2110</v>
      </c>
      <c r="I4959" t="s">
        <v>2790</v>
      </c>
      <c r="J4959">
        <v>201369</v>
      </c>
      <c r="K4959" t="s">
        <v>2236</v>
      </c>
      <c r="L4959">
        <v>-2658640</v>
      </c>
      <c r="M4959">
        <v>1987416616</v>
      </c>
      <c r="N4959">
        <v>1985827213</v>
      </c>
      <c r="O4959">
        <v>-1069237</v>
      </c>
      <c r="P4959" t="s">
        <v>607</v>
      </c>
      <c r="Q4959" s="191">
        <v>-1069237</v>
      </c>
      <c r="R4959">
        <v>0</v>
      </c>
      <c r="S4959">
        <v>0</v>
      </c>
      <c r="T4959" t="s">
        <v>1342</v>
      </c>
      <c r="U4959" s="221">
        <f t="shared" si="155"/>
        <v>0.15894030000000001</v>
      </c>
    </row>
    <row r="4960" spans="1:21" hidden="1">
      <c r="A4960" s="55" t="str">
        <f t="shared" si="154"/>
        <v>Y0EEIgnore</v>
      </c>
      <c r="B4960" s="55" t="str">
        <f>VLOOKUP(J4960,'Mapping-CITI'!A:E,5,0)</f>
        <v>Ignore</v>
      </c>
      <c r="D4960" s="42">
        <v>45016</v>
      </c>
      <c r="E4960" s="42">
        <v>45199</v>
      </c>
      <c r="F4960" t="s">
        <v>1945</v>
      </c>
      <c r="G4960" t="s">
        <v>1347</v>
      </c>
      <c r="H4960">
        <v>2250</v>
      </c>
      <c r="I4960" t="s">
        <v>2774</v>
      </c>
      <c r="J4960">
        <v>209943</v>
      </c>
      <c r="K4960" t="s">
        <v>3441</v>
      </c>
      <c r="L4960">
        <v>-18444738.739999998</v>
      </c>
      <c r="M4960">
        <v>18444739</v>
      </c>
      <c r="N4960">
        <v>0</v>
      </c>
      <c r="O4960">
        <v>0.26</v>
      </c>
      <c r="P4960" t="s">
        <v>607</v>
      </c>
      <c r="Q4960">
        <v>0.26</v>
      </c>
      <c r="R4960">
        <v>18444739</v>
      </c>
      <c r="S4960">
        <v>0</v>
      </c>
      <c r="T4960" t="s">
        <v>1342</v>
      </c>
      <c r="U4960" s="221">
        <f t="shared" si="155"/>
        <v>1.8444739000000001</v>
      </c>
    </row>
    <row r="4961" spans="1:21" hidden="1">
      <c r="A4961" s="55" t="str">
        <f t="shared" si="154"/>
        <v>Y0EE0</v>
      </c>
      <c r="B4961" s="55">
        <f>VLOOKUP(J4961,'Mapping-CITI'!A:E,5,0)</f>
        <v>0</v>
      </c>
      <c r="D4961" s="42">
        <v>45016</v>
      </c>
      <c r="E4961" s="42">
        <v>45199</v>
      </c>
      <c r="F4961" t="s">
        <v>1945</v>
      </c>
      <c r="G4961" t="s">
        <v>1347</v>
      </c>
      <c r="H4961">
        <v>2250</v>
      </c>
      <c r="I4961" t="s">
        <v>2774</v>
      </c>
      <c r="J4961">
        <v>210103</v>
      </c>
      <c r="K4961" t="s">
        <v>2240</v>
      </c>
      <c r="L4961">
        <v>0</v>
      </c>
      <c r="M4961">
        <v>31005.67</v>
      </c>
      <c r="N4961">
        <v>31005.67</v>
      </c>
      <c r="O4961">
        <v>0</v>
      </c>
      <c r="P4961" t="s">
        <v>607</v>
      </c>
      <c r="Q4961">
        <v>0</v>
      </c>
      <c r="R4961">
        <v>31005.67</v>
      </c>
      <c r="S4961">
        <v>31005.67</v>
      </c>
      <c r="T4961" t="s">
        <v>1342</v>
      </c>
      <c r="U4961" s="221">
        <f t="shared" si="155"/>
        <v>0</v>
      </c>
    </row>
    <row r="4962" spans="1:21" hidden="1">
      <c r="A4962" s="55" t="str">
        <f t="shared" si="154"/>
        <v>Y0EE0</v>
      </c>
      <c r="B4962" s="55">
        <f>VLOOKUP(J4962,'Mapping-CITI'!A:E,5,0)</f>
        <v>0</v>
      </c>
      <c r="D4962" s="42">
        <v>45016</v>
      </c>
      <c r="E4962" s="42">
        <v>45199</v>
      </c>
      <c r="F4962" t="s">
        <v>1945</v>
      </c>
      <c r="G4962" t="s">
        <v>1347</v>
      </c>
      <c r="H4962">
        <v>2250</v>
      </c>
      <c r="I4962" t="s">
        <v>2774</v>
      </c>
      <c r="J4962">
        <v>210117</v>
      </c>
      <c r="K4962" t="s">
        <v>2242</v>
      </c>
      <c r="L4962">
        <v>-2622932.56</v>
      </c>
      <c r="M4962">
        <v>25097773.100000001</v>
      </c>
      <c r="N4962">
        <v>25461278.02</v>
      </c>
      <c r="O4962">
        <v>-2986437.48</v>
      </c>
      <c r="P4962" t="s">
        <v>607</v>
      </c>
      <c r="Q4962">
        <v>-2986437.48</v>
      </c>
      <c r="R4962">
        <v>25084868.030000001</v>
      </c>
      <c r="S4962">
        <v>7073049.5599999996</v>
      </c>
      <c r="T4962" t="s">
        <v>1342</v>
      </c>
      <c r="U4962" s="221">
        <f t="shared" si="155"/>
        <v>-3.6350491999999804E-2</v>
      </c>
    </row>
    <row r="4963" spans="1:21" hidden="1">
      <c r="A4963" s="55" t="str">
        <f t="shared" si="154"/>
        <v>Y0EE0</v>
      </c>
      <c r="B4963" s="55">
        <f>VLOOKUP(J4963,'Mapping-CITI'!A:E,5,0)</f>
        <v>0</v>
      </c>
      <c r="D4963" s="42">
        <v>45016</v>
      </c>
      <c r="E4963" s="42">
        <v>45199</v>
      </c>
      <c r="F4963" t="s">
        <v>1945</v>
      </c>
      <c r="G4963" t="s">
        <v>1347</v>
      </c>
      <c r="H4963">
        <v>2250</v>
      </c>
      <c r="I4963" t="s">
        <v>2774</v>
      </c>
      <c r="J4963">
        <v>210132</v>
      </c>
      <c r="K4963" t="s">
        <v>2244</v>
      </c>
      <c r="L4963">
        <v>16076.45</v>
      </c>
      <c r="M4963">
        <v>0</v>
      </c>
      <c r="N4963">
        <v>16076.45</v>
      </c>
      <c r="O4963">
        <v>0</v>
      </c>
      <c r="P4963" t="s">
        <v>607</v>
      </c>
      <c r="Q4963">
        <v>0</v>
      </c>
      <c r="R4963">
        <v>0</v>
      </c>
      <c r="S4963">
        <v>16076.45</v>
      </c>
      <c r="T4963" t="s">
        <v>1342</v>
      </c>
      <c r="U4963" s="221">
        <f t="shared" si="155"/>
        <v>-1.607645E-3</v>
      </c>
    </row>
    <row r="4964" spans="1:21" hidden="1">
      <c r="A4964" s="55" t="str">
        <f t="shared" si="154"/>
        <v>Y0EE0</v>
      </c>
      <c r="B4964" s="55">
        <f>VLOOKUP(J4964,'Mapping-CITI'!A:E,5,0)</f>
        <v>0</v>
      </c>
      <c r="D4964" s="42">
        <v>45016</v>
      </c>
      <c r="E4964" s="42">
        <v>45199</v>
      </c>
      <c r="F4964" t="s">
        <v>1945</v>
      </c>
      <c r="G4964" t="s">
        <v>1347</v>
      </c>
      <c r="H4964">
        <v>2250</v>
      </c>
      <c r="I4964" t="s">
        <v>2774</v>
      </c>
      <c r="J4964">
        <v>210138</v>
      </c>
      <c r="K4964" t="s">
        <v>2791</v>
      </c>
      <c r="L4964">
        <v>39447.449999999997</v>
      </c>
      <c r="M4964">
        <v>231287.24</v>
      </c>
      <c r="N4964">
        <v>250564.85</v>
      </c>
      <c r="O4964">
        <v>20169.84</v>
      </c>
      <c r="P4964" t="s">
        <v>607</v>
      </c>
      <c r="Q4964">
        <v>20169.84</v>
      </c>
      <c r="R4964">
        <v>231287.24</v>
      </c>
      <c r="S4964">
        <v>250564.85</v>
      </c>
      <c r="T4964" t="s">
        <v>1342</v>
      </c>
      <c r="U4964" s="221">
        <f t="shared" si="155"/>
        <v>-1.9277610000000016E-3</v>
      </c>
    </row>
    <row r="4965" spans="1:21" hidden="1">
      <c r="A4965" s="55" t="str">
        <f t="shared" si="154"/>
        <v>Y0EE0</v>
      </c>
      <c r="B4965" s="55">
        <f>VLOOKUP(J4965,'Mapping-CITI'!A:E,5,0)</f>
        <v>0</v>
      </c>
      <c r="D4965" s="42">
        <v>45016</v>
      </c>
      <c r="E4965" s="42">
        <v>45199</v>
      </c>
      <c r="F4965" t="s">
        <v>1945</v>
      </c>
      <c r="G4965" t="s">
        <v>1347</v>
      </c>
      <c r="H4965">
        <v>2250</v>
      </c>
      <c r="I4965" t="s">
        <v>2774</v>
      </c>
      <c r="J4965">
        <v>210140</v>
      </c>
      <c r="K4965" t="s">
        <v>2245</v>
      </c>
      <c r="L4965">
        <v>179535.07</v>
      </c>
      <c r="M4965">
        <v>600596.76</v>
      </c>
      <c r="N4965">
        <v>468599.05</v>
      </c>
      <c r="O4965">
        <v>311532.78000000003</v>
      </c>
      <c r="P4965" t="s">
        <v>607</v>
      </c>
      <c r="Q4965">
        <v>311532.78000000003</v>
      </c>
      <c r="R4965">
        <v>600596.76</v>
      </c>
      <c r="S4965">
        <v>468599.05</v>
      </c>
      <c r="T4965" t="s">
        <v>1342</v>
      </c>
      <c r="U4965" s="221">
        <f t="shared" si="155"/>
        <v>1.3199771000000003E-2</v>
      </c>
    </row>
    <row r="4966" spans="1:21" hidden="1">
      <c r="A4966" s="55" t="str">
        <f t="shared" si="154"/>
        <v>Y0EE0</v>
      </c>
      <c r="B4966" s="55">
        <f>VLOOKUP(J4966,'Mapping-CITI'!A:E,5,0)</f>
        <v>0</v>
      </c>
      <c r="D4966" s="42">
        <v>45016</v>
      </c>
      <c r="E4966" s="42">
        <v>45199</v>
      </c>
      <c r="F4966" t="s">
        <v>1945</v>
      </c>
      <c r="G4966" t="s">
        <v>1347</v>
      </c>
      <c r="H4966">
        <v>2250</v>
      </c>
      <c r="I4966" t="s">
        <v>2774</v>
      </c>
      <c r="J4966">
        <v>210149</v>
      </c>
      <c r="K4966" t="s">
        <v>2804</v>
      </c>
      <c r="L4966">
        <v>-372</v>
      </c>
      <c r="M4966">
        <v>0</v>
      </c>
      <c r="N4966">
        <v>0</v>
      </c>
      <c r="O4966">
        <v>-372</v>
      </c>
      <c r="P4966" t="s">
        <v>607</v>
      </c>
      <c r="Q4966">
        <v>-372</v>
      </c>
      <c r="R4966">
        <v>0</v>
      </c>
      <c r="S4966">
        <v>0</v>
      </c>
      <c r="T4966" t="s">
        <v>1342</v>
      </c>
      <c r="U4966" s="221">
        <f t="shared" si="155"/>
        <v>0</v>
      </c>
    </row>
    <row r="4967" spans="1:21" hidden="1">
      <c r="A4967" s="55" t="str">
        <f t="shared" si="154"/>
        <v>Y0EE0</v>
      </c>
      <c r="B4967" s="55">
        <f>VLOOKUP(J4967,'Mapping-CITI'!A:E,5,0)</f>
        <v>0</v>
      </c>
      <c r="D4967" s="42">
        <v>45016</v>
      </c>
      <c r="E4967" s="42">
        <v>45199</v>
      </c>
      <c r="F4967" t="s">
        <v>1945</v>
      </c>
      <c r="G4967" t="s">
        <v>1347</v>
      </c>
      <c r="H4967">
        <v>2250</v>
      </c>
      <c r="I4967" t="s">
        <v>2774</v>
      </c>
      <c r="J4967">
        <v>210150</v>
      </c>
      <c r="K4967" t="s">
        <v>2792</v>
      </c>
      <c r="L4967">
        <v>-37414</v>
      </c>
      <c r="M4967">
        <v>0</v>
      </c>
      <c r="N4967">
        <v>0</v>
      </c>
      <c r="O4967">
        <v>-37414</v>
      </c>
      <c r="P4967" t="s">
        <v>607</v>
      </c>
      <c r="Q4967">
        <v>-37414</v>
      </c>
      <c r="R4967">
        <v>0</v>
      </c>
      <c r="S4967">
        <v>0</v>
      </c>
      <c r="T4967" t="s">
        <v>1342</v>
      </c>
      <c r="U4967" s="221">
        <f t="shared" si="155"/>
        <v>0</v>
      </c>
    </row>
    <row r="4968" spans="1:21" hidden="1">
      <c r="A4968" s="55" t="str">
        <f t="shared" si="154"/>
        <v>Y0EE0</v>
      </c>
      <c r="B4968" s="55">
        <f>VLOOKUP(J4968,'Mapping-CITI'!A:E,5,0)</f>
        <v>0</v>
      </c>
      <c r="D4968" s="42">
        <v>45016</v>
      </c>
      <c r="E4968" s="42">
        <v>45199</v>
      </c>
      <c r="F4968" t="s">
        <v>1945</v>
      </c>
      <c r="G4968" t="s">
        <v>1347</v>
      </c>
      <c r="H4968">
        <v>2250</v>
      </c>
      <c r="I4968" t="s">
        <v>2774</v>
      </c>
      <c r="J4968">
        <v>210210</v>
      </c>
      <c r="K4968" t="s">
        <v>2246</v>
      </c>
      <c r="L4968">
        <v>-4645264.0999999996</v>
      </c>
      <c r="M4968">
        <v>8815708.4900000002</v>
      </c>
      <c r="N4968">
        <v>9070103.7799999993</v>
      </c>
      <c r="O4968">
        <v>-4899659.3899999997</v>
      </c>
      <c r="P4968" t="s">
        <v>607</v>
      </c>
      <c r="Q4968">
        <v>-4899659.3899999997</v>
      </c>
      <c r="R4968">
        <v>8815708.4900000002</v>
      </c>
      <c r="S4968">
        <v>2137468.2000000002</v>
      </c>
      <c r="T4968" t="s">
        <v>1342</v>
      </c>
      <c r="U4968" s="221">
        <f t="shared" si="155"/>
        <v>-2.5439528999999912E-2</v>
      </c>
    </row>
    <row r="4969" spans="1:21" hidden="1">
      <c r="A4969" s="55" t="str">
        <f t="shared" si="154"/>
        <v>Y0EE0</v>
      </c>
      <c r="B4969" s="55">
        <f>VLOOKUP(J4969,'Mapping-CITI'!A:E,5,0)</f>
        <v>0</v>
      </c>
      <c r="D4969" s="42">
        <v>45016</v>
      </c>
      <c r="E4969" s="42">
        <v>45199</v>
      </c>
      <c r="F4969" t="s">
        <v>1945</v>
      </c>
      <c r="G4969" t="s">
        <v>1347</v>
      </c>
      <c r="H4969">
        <v>2250</v>
      </c>
      <c r="I4969" t="s">
        <v>2774</v>
      </c>
      <c r="J4969">
        <v>210279</v>
      </c>
      <c r="K4969" t="s">
        <v>2793</v>
      </c>
      <c r="L4969">
        <v>60434.93</v>
      </c>
      <c r="M4969">
        <v>0</v>
      </c>
      <c r="N4969">
        <v>0</v>
      </c>
      <c r="O4969">
        <v>60434.93</v>
      </c>
      <c r="P4969" t="s">
        <v>607</v>
      </c>
      <c r="Q4969">
        <v>60434.93</v>
      </c>
      <c r="R4969">
        <v>0</v>
      </c>
      <c r="S4969">
        <v>0</v>
      </c>
      <c r="T4969" t="s">
        <v>1342</v>
      </c>
      <c r="U4969" s="221">
        <f t="shared" si="155"/>
        <v>0</v>
      </c>
    </row>
    <row r="4970" spans="1:21" hidden="1">
      <c r="A4970" s="55" t="str">
        <f t="shared" si="154"/>
        <v>Y0EE0</v>
      </c>
      <c r="B4970" s="55">
        <f>VLOOKUP(J4970,'Mapping-CITI'!A:E,5,0)</f>
        <v>0</v>
      </c>
      <c r="D4970" s="42">
        <v>45016</v>
      </c>
      <c r="E4970" s="42">
        <v>45199</v>
      </c>
      <c r="F4970" t="s">
        <v>1945</v>
      </c>
      <c r="G4970" t="s">
        <v>1347</v>
      </c>
      <c r="H4970">
        <v>2250</v>
      </c>
      <c r="I4970" t="s">
        <v>2774</v>
      </c>
      <c r="J4970">
        <v>210367</v>
      </c>
      <c r="K4970" t="s">
        <v>2710</v>
      </c>
      <c r="L4970">
        <v>2839772.03</v>
      </c>
      <c r="M4970">
        <v>0</v>
      </c>
      <c r="N4970">
        <v>0</v>
      </c>
      <c r="O4970">
        <v>2839772.03</v>
      </c>
      <c r="P4970" t="s">
        <v>607</v>
      </c>
      <c r="Q4970">
        <v>2839772.03</v>
      </c>
      <c r="R4970">
        <v>0</v>
      </c>
      <c r="S4970">
        <v>0</v>
      </c>
      <c r="T4970" t="s">
        <v>1342</v>
      </c>
      <c r="U4970" s="221">
        <f t="shared" si="155"/>
        <v>0</v>
      </c>
    </row>
    <row r="4971" spans="1:21" hidden="1">
      <c r="A4971" s="55" t="str">
        <f t="shared" si="154"/>
        <v>Y0EEIgnore</v>
      </c>
      <c r="B4971" s="55" t="str">
        <f>VLOOKUP(J4971,'Mapping-CITI'!A:E,5,0)</f>
        <v>Ignore</v>
      </c>
      <c r="D4971" s="42">
        <v>45016</v>
      </c>
      <c r="E4971" s="42">
        <v>45199</v>
      </c>
      <c r="F4971" t="s">
        <v>1945</v>
      </c>
      <c r="G4971" t="s">
        <v>1347</v>
      </c>
      <c r="H4971">
        <v>2250</v>
      </c>
      <c r="I4971" t="s">
        <v>2774</v>
      </c>
      <c r="J4971">
        <v>210623</v>
      </c>
      <c r="K4971" t="s">
        <v>3434</v>
      </c>
      <c r="L4971">
        <v>-954.25</v>
      </c>
      <c r="M4971">
        <v>0</v>
      </c>
      <c r="N4971">
        <v>0</v>
      </c>
      <c r="O4971">
        <v>-954.25</v>
      </c>
      <c r="P4971" t="s">
        <v>607</v>
      </c>
      <c r="Q4971">
        <v>-954.25</v>
      </c>
      <c r="R4971">
        <v>0</v>
      </c>
      <c r="S4971">
        <v>0</v>
      </c>
      <c r="T4971" t="s">
        <v>1342</v>
      </c>
      <c r="U4971" s="221">
        <f t="shared" si="155"/>
        <v>0</v>
      </c>
    </row>
    <row r="4972" spans="1:21" hidden="1">
      <c r="A4972" s="55" t="str">
        <f t="shared" si="154"/>
        <v>Y0EE0</v>
      </c>
      <c r="B4972" s="55">
        <f>VLOOKUP(J4972,'Mapping-CITI'!A:E,5,0)</f>
        <v>0</v>
      </c>
      <c r="D4972" s="42">
        <v>45016</v>
      </c>
      <c r="E4972" s="42">
        <v>45199</v>
      </c>
      <c r="F4972" t="s">
        <v>1945</v>
      </c>
      <c r="G4972" t="s">
        <v>1347</v>
      </c>
      <c r="H4972">
        <v>2250</v>
      </c>
      <c r="I4972" t="s">
        <v>2774</v>
      </c>
      <c r="J4972">
        <v>210667</v>
      </c>
      <c r="K4972" t="s">
        <v>2862</v>
      </c>
      <c r="L4972">
        <v>1602.24</v>
      </c>
      <c r="M4972">
        <v>204</v>
      </c>
      <c r="N4972">
        <v>35187</v>
      </c>
      <c r="O4972">
        <v>-33380.76</v>
      </c>
      <c r="P4972" t="s">
        <v>607</v>
      </c>
      <c r="Q4972">
        <v>-33380.76</v>
      </c>
      <c r="R4972">
        <v>204</v>
      </c>
      <c r="S4972">
        <v>35187</v>
      </c>
      <c r="T4972" t="s">
        <v>1342</v>
      </c>
      <c r="U4972" s="221">
        <f t="shared" si="155"/>
        <v>-3.4983000000000002E-3</v>
      </c>
    </row>
    <row r="4973" spans="1:21" hidden="1">
      <c r="A4973" s="55" t="str">
        <f t="shared" si="154"/>
        <v>Y0EE0</v>
      </c>
      <c r="B4973" s="55">
        <f>VLOOKUP(J4973,'Mapping-CITI'!A:E,5,0)</f>
        <v>0</v>
      </c>
      <c r="D4973" s="42">
        <v>45016</v>
      </c>
      <c r="E4973" s="42">
        <v>45199</v>
      </c>
      <c r="F4973" t="s">
        <v>1945</v>
      </c>
      <c r="G4973" t="s">
        <v>1347</v>
      </c>
      <c r="H4973">
        <v>2250</v>
      </c>
      <c r="I4973" t="s">
        <v>2774</v>
      </c>
      <c r="J4973">
        <v>210692</v>
      </c>
      <c r="K4973" t="s">
        <v>2794</v>
      </c>
      <c r="L4973">
        <v>17000</v>
      </c>
      <c r="M4973">
        <v>0</v>
      </c>
      <c r="N4973">
        <v>0</v>
      </c>
      <c r="O4973">
        <v>17000</v>
      </c>
      <c r="P4973" t="s">
        <v>607</v>
      </c>
      <c r="Q4973">
        <v>17000</v>
      </c>
      <c r="R4973">
        <v>0</v>
      </c>
      <c r="S4973">
        <v>0</v>
      </c>
      <c r="T4973" t="s">
        <v>1342</v>
      </c>
      <c r="U4973" s="221">
        <f t="shared" si="155"/>
        <v>0</v>
      </c>
    </row>
    <row r="4974" spans="1:21" hidden="1">
      <c r="A4974" s="55" t="str">
        <f t="shared" si="154"/>
        <v>Y0EE0</v>
      </c>
      <c r="B4974" s="55">
        <f>VLOOKUP(J4974,'Mapping-CITI'!A:E,5,0)</f>
        <v>0</v>
      </c>
      <c r="D4974" s="42">
        <v>45016</v>
      </c>
      <c r="E4974" s="42">
        <v>45199</v>
      </c>
      <c r="F4974" t="s">
        <v>1945</v>
      </c>
      <c r="G4974" t="s">
        <v>1347</v>
      </c>
      <c r="H4974">
        <v>2250</v>
      </c>
      <c r="I4974" t="s">
        <v>2774</v>
      </c>
      <c r="J4974">
        <v>210766</v>
      </c>
      <c r="K4974" t="s">
        <v>2748</v>
      </c>
      <c r="L4974">
        <v>-231725.13</v>
      </c>
      <c r="M4974">
        <v>1875762.18</v>
      </c>
      <c r="N4974">
        <v>1876687.25</v>
      </c>
      <c r="O4974">
        <v>-232650.2</v>
      </c>
      <c r="P4974" t="s">
        <v>607</v>
      </c>
      <c r="Q4974">
        <v>-232650.2</v>
      </c>
      <c r="R4974">
        <v>1760218.17</v>
      </c>
      <c r="S4974">
        <v>0</v>
      </c>
      <c r="T4974" t="s">
        <v>1342</v>
      </c>
      <c r="U4974" s="221">
        <f t="shared" si="155"/>
        <v>-9.2507000000006519E-5</v>
      </c>
    </row>
    <row r="4975" spans="1:21" hidden="1">
      <c r="A4975" s="55" t="str">
        <f t="shared" si="154"/>
        <v>Y0EEIgnore</v>
      </c>
      <c r="B4975" s="55" t="str">
        <f>VLOOKUP(J4975,'Mapping-CITI'!A:E,5,0)</f>
        <v>Ignore</v>
      </c>
      <c r="D4975" s="42">
        <v>45016</v>
      </c>
      <c r="E4975" s="42">
        <v>45199</v>
      </c>
      <c r="F4975" t="s">
        <v>1945</v>
      </c>
      <c r="G4975" t="s">
        <v>1347</v>
      </c>
      <c r="H4975">
        <v>2250</v>
      </c>
      <c r="I4975" t="s">
        <v>2774</v>
      </c>
      <c r="J4975">
        <v>210852</v>
      </c>
      <c r="K4975" t="s">
        <v>3435</v>
      </c>
      <c r="L4975">
        <v>-8673</v>
      </c>
      <c r="M4975">
        <v>0</v>
      </c>
      <c r="N4975">
        <v>0</v>
      </c>
      <c r="O4975">
        <v>-8673</v>
      </c>
      <c r="P4975" t="s">
        <v>607</v>
      </c>
      <c r="Q4975">
        <v>-8673</v>
      </c>
      <c r="R4975">
        <v>0</v>
      </c>
      <c r="S4975">
        <v>0</v>
      </c>
      <c r="T4975" t="s">
        <v>1342</v>
      </c>
      <c r="U4975" s="221">
        <f t="shared" si="155"/>
        <v>0</v>
      </c>
    </row>
    <row r="4976" spans="1:21" hidden="1">
      <c r="A4976" s="55" t="str">
        <f t="shared" si="154"/>
        <v>Y0EE0</v>
      </c>
      <c r="B4976" s="55">
        <f>VLOOKUP(J4976,'Mapping-CITI'!A:E,5,0)</f>
        <v>0</v>
      </c>
      <c r="D4976" s="42">
        <v>45016</v>
      </c>
      <c r="E4976" s="42">
        <v>45199</v>
      </c>
      <c r="F4976" t="s">
        <v>1945</v>
      </c>
      <c r="G4976" t="s">
        <v>1347</v>
      </c>
      <c r="H4976">
        <v>2250</v>
      </c>
      <c r="I4976" t="s">
        <v>2774</v>
      </c>
      <c r="J4976">
        <v>211103</v>
      </c>
      <c r="K4976" t="s">
        <v>2249</v>
      </c>
      <c r="L4976">
        <v>-49156.75</v>
      </c>
      <c r="M4976">
        <v>190767.42</v>
      </c>
      <c r="N4976">
        <v>187608.56</v>
      </c>
      <c r="O4976">
        <v>-45997.89</v>
      </c>
      <c r="P4976" t="s">
        <v>607</v>
      </c>
      <c r="Q4976">
        <v>-45997.89</v>
      </c>
      <c r="R4976">
        <v>191357.42</v>
      </c>
      <c r="S4976">
        <v>388.71</v>
      </c>
      <c r="T4976" t="s">
        <v>1342</v>
      </c>
      <c r="U4976" s="221">
        <f t="shared" si="155"/>
        <v>3.158860000000015E-4</v>
      </c>
    </row>
    <row r="4977" spans="1:21" hidden="1">
      <c r="A4977" s="55" t="str">
        <f t="shared" si="154"/>
        <v>Y0EE0</v>
      </c>
      <c r="B4977" s="55">
        <f>VLOOKUP(J4977,'Mapping-CITI'!A:E,5,0)</f>
        <v>0</v>
      </c>
      <c r="D4977" s="42">
        <v>45016</v>
      </c>
      <c r="E4977" s="42">
        <v>45199</v>
      </c>
      <c r="F4977" t="s">
        <v>1945</v>
      </c>
      <c r="G4977" t="s">
        <v>1347</v>
      </c>
      <c r="H4977">
        <v>2250</v>
      </c>
      <c r="I4977" t="s">
        <v>2774</v>
      </c>
      <c r="J4977">
        <v>211106</v>
      </c>
      <c r="K4977" t="s">
        <v>2250</v>
      </c>
      <c r="L4977">
        <v>-22321.919999999998</v>
      </c>
      <c r="M4977">
        <v>2243883.2999999998</v>
      </c>
      <c r="N4977">
        <v>2407432.6</v>
      </c>
      <c r="O4977">
        <v>-185871.22</v>
      </c>
      <c r="P4977" t="s">
        <v>607</v>
      </c>
      <c r="Q4977">
        <v>-185871.22</v>
      </c>
      <c r="R4977">
        <v>2243883.2999999998</v>
      </c>
      <c r="S4977">
        <v>2407432.6</v>
      </c>
      <c r="T4977" t="s">
        <v>1342</v>
      </c>
      <c r="U4977" s="221">
        <f t="shared" si="155"/>
        <v>-1.6354930000000028E-2</v>
      </c>
    </row>
    <row r="4978" spans="1:21" hidden="1">
      <c r="A4978" s="55" t="str">
        <f t="shared" si="154"/>
        <v>Y0EE0</v>
      </c>
      <c r="B4978" s="55">
        <f>VLOOKUP(J4978,'Mapping-CITI'!A:E,5,0)</f>
        <v>0</v>
      </c>
      <c r="D4978" s="42">
        <v>45016</v>
      </c>
      <c r="E4978" s="42">
        <v>45199</v>
      </c>
      <c r="F4978" t="s">
        <v>1945</v>
      </c>
      <c r="G4978" t="s">
        <v>1347</v>
      </c>
      <c r="H4978">
        <v>2250</v>
      </c>
      <c r="I4978" t="s">
        <v>2774</v>
      </c>
      <c r="J4978">
        <v>211121</v>
      </c>
      <c r="K4978" t="s">
        <v>2252</v>
      </c>
      <c r="L4978">
        <v>-480519.74</v>
      </c>
      <c r="M4978">
        <v>4347906</v>
      </c>
      <c r="N4978">
        <v>4636378</v>
      </c>
      <c r="O4978">
        <v>-768991.74</v>
      </c>
      <c r="P4978" t="s">
        <v>607</v>
      </c>
      <c r="Q4978">
        <v>-768991.74</v>
      </c>
      <c r="R4978">
        <v>4237176</v>
      </c>
      <c r="S4978">
        <v>0</v>
      </c>
      <c r="T4978" t="s">
        <v>1342</v>
      </c>
      <c r="U4978" s="221">
        <f t="shared" si="155"/>
        <v>-2.88472E-2</v>
      </c>
    </row>
    <row r="4979" spans="1:21" hidden="1">
      <c r="A4979" s="55" t="str">
        <f t="shared" si="154"/>
        <v>Y0EE0</v>
      </c>
      <c r="B4979" s="55">
        <f>VLOOKUP(J4979,'Mapping-CITI'!A:E,5,0)</f>
        <v>0</v>
      </c>
      <c r="D4979" s="42">
        <v>45016</v>
      </c>
      <c r="E4979" s="42">
        <v>45199</v>
      </c>
      <c r="F4979" t="s">
        <v>1945</v>
      </c>
      <c r="G4979" t="s">
        <v>1347</v>
      </c>
      <c r="H4979">
        <v>2220</v>
      </c>
      <c r="I4979" t="s">
        <v>2775</v>
      </c>
      <c r="J4979">
        <v>211126</v>
      </c>
      <c r="K4979" t="s">
        <v>2254</v>
      </c>
      <c r="L4979">
        <v>-659474.67000000004</v>
      </c>
      <c r="M4979">
        <v>0</v>
      </c>
      <c r="N4979">
        <v>0</v>
      </c>
      <c r="O4979">
        <v>-659474.67000000004</v>
      </c>
      <c r="P4979" t="s">
        <v>607</v>
      </c>
      <c r="Q4979">
        <v>-659474.67000000004</v>
      </c>
      <c r="R4979">
        <v>0</v>
      </c>
      <c r="S4979">
        <v>0</v>
      </c>
      <c r="T4979" t="s">
        <v>1342</v>
      </c>
      <c r="U4979" s="221">
        <f t="shared" si="155"/>
        <v>0</v>
      </c>
    </row>
    <row r="4980" spans="1:21" hidden="1">
      <c r="A4980" s="55" t="str">
        <f t="shared" si="154"/>
        <v>Y0EEIgnore</v>
      </c>
      <c r="B4980" s="55" t="str">
        <f>VLOOKUP(J4980,'Mapping-CITI'!A:E,5,0)</f>
        <v>Ignore</v>
      </c>
      <c r="D4980" s="42">
        <v>45016</v>
      </c>
      <c r="E4980" s="42">
        <v>45199</v>
      </c>
      <c r="F4980" t="s">
        <v>1945</v>
      </c>
      <c r="G4980" t="s">
        <v>1347</v>
      </c>
      <c r="H4980">
        <v>2250</v>
      </c>
      <c r="I4980" t="s">
        <v>2774</v>
      </c>
      <c r="J4980">
        <v>211140</v>
      </c>
      <c r="K4980" t="s">
        <v>3389</v>
      </c>
      <c r="L4980">
        <v>-50595.12</v>
      </c>
      <c r="M4980">
        <v>50595.12</v>
      </c>
      <c r="N4980">
        <v>0</v>
      </c>
      <c r="O4980">
        <v>0</v>
      </c>
      <c r="P4980" t="s">
        <v>607</v>
      </c>
      <c r="Q4980">
        <v>0</v>
      </c>
      <c r="R4980">
        <v>50595.12</v>
      </c>
      <c r="S4980">
        <v>0</v>
      </c>
      <c r="T4980" t="s">
        <v>1342</v>
      </c>
      <c r="U4980" s="221">
        <f t="shared" si="155"/>
        <v>5.0595120000000004E-3</v>
      </c>
    </row>
    <row r="4981" spans="1:21" hidden="1">
      <c r="A4981" s="55" t="str">
        <f t="shared" si="154"/>
        <v>Y0EE0</v>
      </c>
      <c r="B4981" s="55">
        <f>VLOOKUP(J4981,'Mapping-CITI'!A:E,5,0)</f>
        <v>0</v>
      </c>
      <c r="D4981" s="42">
        <v>45016</v>
      </c>
      <c r="E4981" s="42">
        <v>45199</v>
      </c>
      <c r="F4981" t="s">
        <v>1945</v>
      </c>
      <c r="G4981" t="s">
        <v>1347</v>
      </c>
      <c r="H4981">
        <v>2250</v>
      </c>
      <c r="I4981" t="s">
        <v>2774</v>
      </c>
      <c r="J4981">
        <v>211146</v>
      </c>
      <c r="K4981" t="s">
        <v>2749</v>
      </c>
      <c r="L4981">
        <v>-309072</v>
      </c>
      <c r="M4981">
        <v>845732</v>
      </c>
      <c r="N4981">
        <v>832059</v>
      </c>
      <c r="O4981">
        <v>-295399</v>
      </c>
      <c r="P4981" t="s">
        <v>607</v>
      </c>
      <c r="Q4981">
        <v>-295399</v>
      </c>
      <c r="R4981">
        <v>1301456</v>
      </c>
      <c r="S4981">
        <v>838179</v>
      </c>
      <c r="T4981" t="s">
        <v>1342</v>
      </c>
      <c r="U4981" s="221">
        <f t="shared" si="155"/>
        <v>1.3672999999999999E-3</v>
      </c>
    </row>
    <row r="4982" spans="1:21" hidden="1">
      <c r="A4982" s="55" t="str">
        <f t="shared" si="154"/>
        <v>Y0EE0</v>
      </c>
      <c r="B4982" s="55">
        <f>VLOOKUP(J4982,'Mapping-CITI'!A:E,5,0)</f>
        <v>0</v>
      </c>
      <c r="D4982" s="42">
        <v>45016</v>
      </c>
      <c r="E4982" s="42">
        <v>45199</v>
      </c>
      <c r="F4982" t="s">
        <v>1945</v>
      </c>
      <c r="G4982" t="s">
        <v>1347</v>
      </c>
      <c r="H4982">
        <v>2250</v>
      </c>
      <c r="I4982" t="s">
        <v>2774</v>
      </c>
      <c r="J4982">
        <v>211172</v>
      </c>
      <c r="K4982" t="s">
        <v>2262</v>
      </c>
      <c r="L4982">
        <v>-2595545.48</v>
      </c>
      <c r="M4982">
        <v>22947164.48</v>
      </c>
      <c r="N4982">
        <v>22611917.039999999</v>
      </c>
      <c r="O4982">
        <v>-2260298.04</v>
      </c>
      <c r="P4982" t="s">
        <v>607</v>
      </c>
      <c r="Q4982">
        <v>-2260298.04</v>
      </c>
      <c r="R4982">
        <v>22947164.48</v>
      </c>
      <c r="S4982">
        <v>18671544.710000001</v>
      </c>
      <c r="T4982" t="s">
        <v>1342</v>
      </c>
      <c r="U4982" s="221">
        <f t="shared" si="155"/>
        <v>3.3524744000000134E-2</v>
      </c>
    </row>
    <row r="4983" spans="1:21" hidden="1">
      <c r="A4983" s="55" t="str">
        <f t="shared" si="154"/>
        <v>Y0EEIgnore</v>
      </c>
      <c r="B4983" s="55" t="str">
        <f>VLOOKUP(J4983,'Mapping-CITI'!A:E,5,0)</f>
        <v>Ignore</v>
      </c>
      <c r="D4983" s="42">
        <v>45016</v>
      </c>
      <c r="E4983" s="42">
        <v>45199</v>
      </c>
      <c r="F4983" t="s">
        <v>1945</v>
      </c>
      <c r="G4983" t="s">
        <v>1347</v>
      </c>
      <c r="H4983">
        <v>2250</v>
      </c>
      <c r="I4983" t="s">
        <v>2774</v>
      </c>
      <c r="J4983">
        <v>211211</v>
      </c>
      <c r="K4983" t="s">
        <v>3390</v>
      </c>
      <c r="L4983">
        <v>4712.59</v>
      </c>
      <c r="M4983">
        <v>0</v>
      </c>
      <c r="N4983">
        <v>0</v>
      </c>
      <c r="O4983">
        <v>4712.59</v>
      </c>
      <c r="P4983" t="s">
        <v>607</v>
      </c>
      <c r="Q4983">
        <v>4712.59</v>
      </c>
      <c r="R4983">
        <v>0</v>
      </c>
      <c r="S4983">
        <v>0</v>
      </c>
      <c r="T4983" t="s">
        <v>1342</v>
      </c>
      <c r="U4983" s="221">
        <f t="shared" si="155"/>
        <v>0</v>
      </c>
    </row>
    <row r="4984" spans="1:21" hidden="1">
      <c r="A4984" s="55" t="str">
        <f t="shared" si="154"/>
        <v>Y0EE0</v>
      </c>
      <c r="B4984" s="55">
        <f>VLOOKUP(J4984,'Mapping-CITI'!A:E,5,0)</f>
        <v>0</v>
      </c>
      <c r="D4984" s="42">
        <v>45016</v>
      </c>
      <c r="E4984" s="42">
        <v>45199</v>
      </c>
      <c r="F4984" t="s">
        <v>1945</v>
      </c>
      <c r="G4984" t="s">
        <v>1347</v>
      </c>
      <c r="H4984">
        <v>2250</v>
      </c>
      <c r="I4984" t="s">
        <v>2774</v>
      </c>
      <c r="J4984">
        <v>211632</v>
      </c>
      <c r="K4984" t="s">
        <v>2543</v>
      </c>
      <c r="L4984">
        <v>93206.77</v>
      </c>
      <c r="M4984">
        <v>133927.78</v>
      </c>
      <c r="N4984">
        <v>216140.67</v>
      </c>
      <c r="O4984">
        <v>10993.88</v>
      </c>
      <c r="P4984" t="s">
        <v>607</v>
      </c>
      <c r="Q4984">
        <v>10993.88</v>
      </c>
      <c r="R4984">
        <v>133927.78</v>
      </c>
      <c r="S4984">
        <v>216140.67</v>
      </c>
      <c r="T4984" t="s">
        <v>1342</v>
      </c>
      <c r="U4984" s="221">
        <f t="shared" si="155"/>
        <v>-8.2212890000000014E-3</v>
      </c>
    </row>
    <row r="4985" spans="1:21" hidden="1">
      <c r="A4985" s="55" t="str">
        <f t="shared" si="154"/>
        <v>Y0EE0</v>
      </c>
      <c r="B4985" s="55">
        <f>VLOOKUP(J4985,'Mapping-CITI'!A:E,5,0)</f>
        <v>0</v>
      </c>
      <c r="D4985" s="42">
        <v>45016</v>
      </c>
      <c r="E4985" s="42">
        <v>45199</v>
      </c>
      <c r="F4985" t="s">
        <v>1945</v>
      </c>
      <c r="G4985" t="s">
        <v>1347</v>
      </c>
      <c r="H4985">
        <v>2250</v>
      </c>
      <c r="I4985" t="s">
        <v>2774</v>
      </c>
      <c r="J4985">
        <v>211710</v>
      </c>
      <c r="K4985" t="s">
        <v>2669</v>
      </c>
      <c r="L4985">
        <v>-157116.03</v>
      </c>
      <c r="M4985">
        <v>157116.03</v>
      </c>
      <c r="N4985">
        <v>0</v>
      </c>
      <c r="O4985">
        <v>0</v>
      </c>
      <c r="P4985" t="s">
        <v>607</v>
      </c>
      <c r="Q4985">
        <v>0</v>
      </c>
      <c r="R4985">
        <v>157116.03</v>
      </c>
      <c r="S4985">
        <v>0</v>
      </c>
      <c r="T4985" t="s">
        <v>1342</v>
      </c>
      <c r="U4985" s="221">
        <f t="shared" si="155"/>
        <v>1.5711603000000001E-2</v>
      </c>
    </row>
    <row r="4986" spans="1:21" hidden="1">
      <c r="A4986" s="55" t="str">
        <f t="shared" si="154"/>
        <v>Y0EE0</v>
      </c>
      <c r="B4986" s="55">
        <f>VLOOKUP(J4986,'Mapping-CITI'!A:E,5,0)</f>
        <v>0</v>
      </c>
      <c r="D4986" s="42">
        <v>45016</v>
      </c>
      <c r="E4986" s="42">
        <v>45199</v>
      </c>
      <c r="F4986" t="s">
        <v>1945</v>
      </c>
      <c r="G4986" t="s">
        <v>1347</v>
      </c>
      <c r="H4986">
        <v>2250</v>
      </c>
      <c r="I4986" t="s">
        <v>2774</v>
      </c>
      <c r="J4986">
        <v>211748</v>
      </c>
      <c r="K4986" t="s">
        <v>2805</v>
      </c>
      <c r="L4986">
        <v>-372</v>
      </c>
      <c r="M4986">
        <v>0</v>
      </c>
      <c r="N4986">
        <v>0</v>
      </c>
      <c r="O4986">
        <v>-372</v>
      </c>
      <c r="P4986" t="s">
        <v>607</v>
      </c>
      <c r="Q4986">
        <v>-372</v>
      </c>
      <c r="R4986">
        <v>0</v>
      </c>
      <c r="S4986">
        <v>0</v>
      </c>
      <c r="T4986" t="s">
        <v>1342</v>
      </c>
      <c r="U4986" s="221">
        <f t="shared" si="155"/>
        <v>0</v>
      </c>
    </row>
    <row r="4987" spans="1:21" hidden="1">
      <c r="A4987" s="55" t="str">
        <f t="shared" si="154"/>
        <v>Y0EE0</v>
      </c>
      <c r="B4987" s="55">
        <f>VLOOKUP(J4987,'Mapping-CITI'!A:E,5,0)</f>
        <v>0</v>
      </c>
      <c r="D4987" s="42">
        <v>45016</v>
      </c>
      <c r="E4987" s="42">
        <v>45199</v>
      </c>
      <c r="F4987" t="s">
        <v>1945</v>
      </c>
      <c r="G4987" t="s">
        <v>1347</v>
      </c>
      <c r="H4987">
        <v>2220</v>
      </c>
      <c r="I4987" t="s">
        <v>2775</v>
      </c>
      <c r="J4987">
        <v>260118</v>
      </c>
      <c r="K4987" t="s">
        <v>2275</v>
      </c>
      <c r="L4987">
        <v>0</v>
      </c>
      <c r="M4987">
        <v>134348996964.38</v>
      </c>
      <c r="N4987">
        <v>134348996964.38</v>
      </c>
      <c r="O4987">
        <v>0</v>
      </c>
      <c r="P4987" t="s">
        <v>607</v>
      </c>
      <c r="Q4987">
        <v>0</v>
      </c>
      <c r="R4987">
        <v>0</v>
      </c>
      <c r="S4987">
        <v>0</v>
      </c>
      <c r="T4987" t="s">
        <v>1342</v>
      </c>
      <c r="U4987" s="221">
        <f t="shared" si="155"/>
        <v>0</v>
      </c>
    </row>
    <row r="4988" spans="1:21" hidden="1">
      <c r="A4988" s="55" t="str">
        <f t="shared" si="154"/>
        <v>Y0EE0</v>
      </c>
      <c r="B4988" s="55">
        <f>VLOOKUP(J4988,'Mapping-CITI'!A:E,5,0)</f>
        <v>0</v>
      </c>
      <c r="D4988" s="42">
        <v>45016</v>
      </c>
      <c r="E4988" s="42">
        <v>45199</v>
      </c>
      <c r="F4988" t="s">
        <v>1945</v>
      </c>
      <c r="G4988" t="s">
        <v>1347</v>
      </c>
      <c r="H4988">
        <v>2220</v>
      </c>
      <c r="I4988" t="s">
        <v>2775</v>
      </c>
      <c r="J4988">
        <v>260119</v>
      </c>
      <c r="K4988" t="s">
        <v>2559</v>
      </c>
      <c r="L4988">
        <v>0</v>
      </c>
      <c r="M4988">
        <v>14444910530.309999</v>
      </c>
      <c r="N4988">
        <v>14444910530.309999</v>
      </c>
      <c r="O4988">
        <v>0</v>
      </c>
      <c r="P4988" t="s">
        <v>607</v>
      </c>
      <c r="Q4988">
        <v>0</v>
      </c>
      <c r="R4988">
        <v>0</v>
      </c>
      <c r="S4988">
        <v>0</v>
      </c>
      <c r="T4988" t="s">
        <v>1342</v>
      </c>
      <c r="U4988" s="221">
        <f t="shared" si="155"/>
        <v>0</v>
      </c>
    </row>
    <row r="4989" spans="1:21" hidden="1">
      <c r="A4989" s="55" t="str">
        <f t="shared" si="154"/>
        <v>Y0EE0</v>
      </c>
      <c r="B4989" s="55">
        <f>VLOOKUP(J4989,'Mapping-CITI'!A:E,5,0)</f>
        <v>0</v>
      </c>
      <c r="D4989" s="42">
        <v>45016</v>
      </c>
      <c r="E4989" s="42">
        <v>45199</v>
      </c>
      <c r="F4989" t="s">
        <v>1945</v>
      </c>
      <c r="G4989" t="s">
        <v>1347</v>
      </c>
      <c r="H4989">
        <v>2220</v>
      </c>
      <c r="I4989" t="s">
        <v>2775</v>
      </c>
      <c r="J4989">
        <v>260120</v>
      </c>
      <c r="K4989" t="s">
        <v>2276</v>
      </c>
      <c r="L4989">
        <v>0</v>
      </c>
      <c r="M4989">
        <v>12173560520.99</v>
      </c>
      <c r="N4989">
        <v>12173560520.99</v>
      </c>
      <c r="O4989">
        <v>0</v>
      </c>
      <c r="P4989" t="s">
        <v>607</v>
      </c>
      <c r="Q4989">
        <v>0</v>
      </c>
      <c r="R4989">
        <v>0</v>
      </c>
      <c r="S4989">
        <v>0</v>
      </c>
      <c r="T4989" t="s">
        <v>1342</v>
      </c>
      <c r="U4989" s="221">
        <f t="shared" si="155"/>
        <v>0</v>
      </c>
    </row>
    <row r="4990" spans="1:21" hidden="1">
      <c r="A4990" s="55" t="str">
        <f t="shared" si="154"/>
        <v>Y0EE0</v>
      </c>
      <c r="B4990" s="55">
        <f>VLOOKUP(J4990,'Mapping-CITI'!A:E,5,0)</f>
        <v>0</v>
      </c>
      <c r="D4990" s="42">
        <v>45016</v>
      </c>
      <c r="E4990" s="42">
        <v>45199</v>
      </c>
      <c r="F4990" t="s">
        <v>1945</v>
      </c>
      <c r="G4990" t="s">
        <v>1347</v>
      </c>
      <c r="H4990">
        <v>2220</v>
      </c>
      <c r="I4990" t="s">
        <v>2775</v>
      </c>
      <c r="J4990">
        <v>260123</v>
      </c>
      <c r="K4990" t="s">
        <v>2278</v>
      </c>
      <c r="L4990">
        <v>0</v>
      </c>
      <c r="M4990">
        <v>18814414124.549999</v>
      </c>
      <c r="N4990">
        <v>18814414124.549999</v>
      </c>
      <c r="O4990">
        <v>0</v>
      </c>
      <c r="P4990" t="s">
        <v>607</v>
      </c>
      <c r="Q4990">
        <v>0</v>
      </c>
      <c r="R4990">
        <v>0</v>
      </c>
      <c r="S4990">
        <v>0</v>
      </c>
      <c r="T4990" t="s">
        <v>1342</v>
      </c>
      <c r="U4990" s="221">
        <f t="shared" si="155"/>
        <v>0</v>
      </c>
    </row>
    <row r="4991" spans="1:21" hidden="1">
      <c r="A4991" s="55" t="str">
        <f t="shared" si="154"/>
        <v>Y0EE0</v>
      </c>
      <c r="B4991" s="55">
        <f>VLOOKUP(J4991,'Mapping-CITI'!A:E,5,0)</f>
        <v>0</v>
      </c>
      <c r="D4991" s="42">
        <v>45016</v>
      </c>
      <c r="E4991" s="42">
        <v>45199</v>
      </c>
      <c r="F4991" t="s">
        <v>1945</v>
      </c>
      <c r="G4991" t="s">
        <v>1347</v>
      </c>
      <c r="H4991">
        <v>2220</v>
      </c>
      <c r="I4991" t="s">
        <v>2775</v>
      </c>
      <c r="J4991">
        <v>260124</v>
      </c>
      <c r="K4991" t="s">
        <v>2279</v>
      </c>
      <c r="L4991">
        <v>0</v>
      </c>
      <c r="M4991">
        <v>1011929333.33</v>
      </c>
      <c r="N4991">
        <v>1011929333.33</v>
      </c>
      <c r="O4991">
        <v>0</v>
      </c>
      <c r="P4991" t="s">
        <v>607</v>
      </c>
      <c r="Q4991">
        <v>0</v>
      </c>
      <c r="R4991">
        <v>0</v>
      </c>
      <c r="S4991">
        <v>0</v>
      </c>
      <c r="T4991" t="s">
        <v>1342</v>
      </c>
      <c r="U4991" s="221">
        <f t="shared" si="155"/>
        <v>0</v>
      </c>
    </row>
    <row r="4992" spans="1:21" hidden="1">
      <c r="A4992" s="55" t="str">
        <f t="shared" si="154"/>
        <v>Y0EE0</v>
      </c>
      <c r="B4992" s="55">
        <f>VLOOKUP(J4992,'Mapping-CITI'!A:E,5,0)</f>
        <v>0</v>
      </c>
      <c r="D4992" s="42">
        <v>45016</v>
      </c>
      <c r="E4992" s="42">
        <v>45199</v>
      </c>
      <c r="F4992" t="s">
        <v>1945</v>
      </c>
      <c r="G4992" t="s">
        <v>1347</v>
      </c>
      <c r="H4992">
        <v>2220</v>
      </c>
      <c r="I4992" t="s">
        <v>2775</v>
      </c>
      <c r="J4992">
        <v>260126</v>
      </c>
      <c r="K4992" t="s">
        <v>2280</v>
      </c>
      <c r="L4992">
        <v>0</v>
      </c>
      <c r="M4992">
        <v>11035616156.68</v>
      </c>
      <c r="N4992">
        <v>11035616156.68</v>
      </c>
      <c r="O4992">
        <v>0</v>
      </c>
      <c r="P4992" t="s">
        <v>607</v>
      </c>
      <c r="Q4992">
        <v>0</v>
      </c>
      <c r="R4992">
        <v>0</v>
      </c>
      <c r="S4992">
        <v>0</v>
      </c>
      <c r="T4992" t="s">
        <v>1342</v>
      </c>
      <c r="U4992" s="221">
        <f t="shared" si="155"/>
        <v>0</v>
      </c>
    </row>
    <row r="4993" spans="1:21" hidden="1">
      <c r="A4993" s="55" t="str">
        <f t="shared" si="154"/>
        <v>Y0EE0</v>
      </c>
      <c r="B4993" s="55">
        <f>VLOOKUP(J4993,'Mapping-CITI'!A:E,5,0)</f>
        <v>0</v>
      </c>
      <c r="D4993" s="42">
        <v>45016</v>
      </c>
      <c r="E4993" s="42">
        <v>45199</v>
      </c>
      <c r="F4993" t="s">
        <v>1945</v>
      </c>
      <c r="G4993" t="s">
        <v>1347</v>
      </c>
      <c r="H4993">
        <v>2240</v>
      </c>
      <c r="I4993" t="s">
        <v>2795</v>
      </c>
      <c r="J4993">
        <v>260202</v>
      </c>
      <c r="K4993" t="s">
        <v>2281</v>
      </c>
      <c r="L4993">
        <v>0</v>
      </c>
      <c r="M4993">
        <v>36173285983.360001</v>
      </c>
      <c r="N4993">
        <v>36173285983.360001</v>
      </c>
      <c r="O4993">
        <v>0</v>
      </c>
      <c r="P4993" t="s">
        <v>607</v>
      </c>
      <c r="Q4993">
        <v>0</v>
      </c>
      <c r="R4993">
        <v>0</v>
      </c>
      <c r="S4993">
        <v>0</v>
      </c>
      <c r="T4993" t="s">
        <v>1342</v>
      </c>
      <c r="U4993" s="221">
        <f t="shared" si="155"/>
        <v>0</v>
      </c>
    </row>
    <row r="4994" spans="1:21" hidden="1">
      <c r="A4994" s="55" t="str">
        <f t="shared" si="154"/>
        <v>Y0EE0</v>
      </c>
      <c r="B4994" s="55">
        <f>VLOOKUP(J4994,'Mapping-CITI'!A:E,5,0)</f>
        <v>0</v>
      </c>
      <c r="D4994" s="42">
        <v>45016</v>
      </c>
      <c r="E4994" s="42">
        <v>45199</v>
      </c>
      <c r="F4994" t="s">
        <v>1945</v>
      </c>
      <c r="G4994" t="s">
        <v>1347</v>
      </c>
      <c r="H4994">
        <v>2240</v>
      </c>
      <c r="I4994" t="s">
        <v>2795</v>
      </c>
      <c r="J4994">
        <v>260221</v>
      </c>
      <c r="K4994" t="s">
        <v>2282</v>
      </c>
      <c r="L4994">
        <v>-1.01</v>
      </c>
      <c r="M4994">
        <v>1609005205.8599999</v>
      </c>
      <c r="N4994">
        <v>1617995073.3900001</v>
      </c>
      <c r="O4994">
        <v>-8989868.5399999991</v>
      </c>
      <c r="P4994" t="s">
        <v>607</v>
      </c>
      <c r="Q4994">
        <v>-8989868.5399999991</v>
      </c>
      <c r="R4994">
        <v>1607843454.1500001</v>
      </c>
      <c r="S4994">
        <v>616778.93000000005</v>
      </c>
      <c r="T4994" t="s">
        <v>1342</v>
      </c>
      <c r="U4994" s="221">
        <f t="shared" si="155"/>
        <v>-0.89898675300002096</v>
      </c>
    </row>
    <row r="4995" spans="1:21" hidden="1">
      <c r="A4995" s="55" t="str">
        <f t="shared" ref="A4995:A5058" si="156">F4995&amp;B4995</f>
        <v>Y0EE0</v>
      </c>
      <c r="B4995" s="55">
        <f>VLOOKUP(J4995,'Mapping-CITI'!A:E,5,0)</f>
        <v>0</v>
      </c>
      <c r="D4995" s="42">
        <v>45016</v>
      </c>
      <c r="E4995" s="42">
        <v>45199</v>
      </c>
      <c r="F4995" t="s">
        <v>1945</v>
      </c>
      <c r="G4995" t="s">
        <v>1347</v>
      </c>
      <c r="H4995">
        <v>2240</v>
      </c>
      <c r="I4995" t="s">
        <v>2795</v>
      </c>
      <c r="J4995">
        <v>260222</v>
      </c>
      <c r="K4995" t="s">
        <v>2283</v>
      </c>
      <c r="L4995">
        <v>1.1200000000000001</v>
      </c>
      <c r="M4995">
        <v>31913481757.139999</v>
      </c>
      <c r="N4995">
        <v>32244911514.009998</v>
      </c>
      <c r="O4995">
        <v>-331429755.75</v>
      </c>
      <c r="P4995" t="s">
        <v>607</v>
      </c>
      <c r="Q4995">
        <v>-331429755.75</v>
      </c>
      <c r="R4995">
        <v>31854957576.900002</v>
      </c>
      <c r="S4995">
        <v>0</v>
      </c>
      <c r="T4995" t="s">
        <v>1342</v>
      </c>
      <c r="U4995" s="221">
        <f t="shared" ref="U4995:U5058" si="157">(M4995-N4995)/10^7</f>
        <v>-33.14297568699989</v>
      </c>
    </row>
    <row r="4996" spans="1:21" hidden="1">
      <c r="A4996" s="55" t="str">
        <f t="shared" si="156"/>
        <v>Y0EE0</v>
      </c>
      <c r="B4996" s="55">
        <f>VLOOKUP(J4996,'Mapping-CITI'!A:E,5,0)</f>
        <v>0</v>
      </c>
      <c r="D4996" s="42">
        <v>45016</v>
      </c>
      <c r="E4996" s="42">
        <v>45199</v>
      </c>
      <c r="F4996" t="s">
        <v>1945</v>
      </c>
      <c r="G4996" t="s">
        <v>1347</v>
      </c>
      <c r="H4996">
        <v>2140</v>
      </c>
      <c r="I4996" t="s">
        <v>2806</v>
      </c>
      <c r="J4996">
        <v>260802</v>
      </c>
      <c r="K4996" t="s">
        <v>2284</v>
      </c>
      <c r="L4996">
        <v>-42991.7</v>
      </c>
      <c r="M4996">
        <v>10131338.65</v>
      </c>
      <c r="N4996">
        <v>10090113.99</v>
      </c>
      <c r="O4996">
        <v>-1767.04</v>
      </c>
      <c r="P4996" t="s">
        <v>607</v>
      </c>
      <c r="Q4996">
        <v>-1767.04</v>
      </c>
      <c r="R4996">
        <v>5433289.4500000002</v>
      </c>
      <c r="S4996">
        <v>8518710.8599999994</v>
      </c>
      <c r="T4996" t="s">
        <v>1342</v>
      </c>
      <c r="U4996" s="221">
        <f t="shared" si="157"/>
        <v>4.1224660000000147E-3</v>
      </c>
    </row>
    <row r="4997" spans="1:21" hidden="1">
      <c r="A4997" s="55" t="str">
        <f t="shared" si="156"/>
        <v>Y0EEIgnore</v>
      </c>
      <c r="B4997" s="55" t="str">
        <f>VLOOKUP(J4997,'Mapping-CITI'!A:E,5,0)</f>
        <v>Ignore</v>
      </c>
      <c r="D4997" s="42">
        <v>45016</v>
      </c>
      <c r="E4997" s="42">
        <v>45199</v>
      </c>
      <c r="F4997" t="s">
        <v>1945</v>
      </c>
      <c r="G4997" t="s">
        <v>1347</v>
      </c>
      <c r="H4997">
        <v>2140</v>
      </c>
      <c r="I4997" t="s">
        <v>2806</v>
      </c>
      <c r="J4997">
        <v>260811</v>
      </c>
      <c r="K4997" t="s">
        <v>3394</v>
      </c>
      <c r="L4997">
        <v>-322.20999999999998</v>
      </c>
      <c r="M4997">
        <v>0</v>
      </c>
      <c r="N4997">
        <v>0</v>
      </c>
      <c r="O4997">
        <v>-322.20999999999998</v>
      </c>
      <c r="P4997" t="s">
        <v>607</v>
      </c>
      <c r="Q4997">
        <v>-322.20999999999998</v>
      </c>
      <c r="R4997">
        <v>0</v>
      </c>
      <c r="S4997">
        <v>0</v>
      </c>
      <c r="T4997" t="s">
        <v>1342</v>
      </c>
      <c r="U4997" s="221">
        <f t="shared" si="157"/>
        <v>0</v>
      </c>
    </row>
    <row r="4998" spans="1:21" hidden="1">
      <c r="A4998" s="55" t="str">
        <f t="shared" si="156"/>
        <v>Y0EE0</v>
      </c>
      <c r="B4998" s="55">
        <f>VLOOKUP(J4998,'Mapping-CITI'!A:E,5,0)</f>
        <v>0</v>
      </c>
      <c r="D4998" s="42">
        <v>45016</v>
      </c>
      <c r="E4998" s="42">
        <v>45199</v>
      </c>
      <c r="F4998" t="s">
        <v>1945</v>
      </c>
      <c r="G4998" t="s">
        <v>1347</v>
      </c>
      <c r="H4998">
        <v>2250</v>
      </c>
      <c r="I4998" t="s">
        <v>2774</v>
      </c>
      <c r="J4998">
        <v>260836</v>
      </c>
      <c r="K4998" t="s">
        <v>2705</v>
      </c>
      <c r="L4998">
        <v>-236032.94</v>
      </c>
      <c r="M4998">
        <v>2258778.19</v>
      </c>
      <c r="N4998">
        <v>2291456.87</v>
      </c>
      <c r="O4998">
        <v>-268711.62</v>
      </c>
      <c r="P4998" t="s">
        <v>607</v>
      </c>
      <c r="Q4998">
        <v>-268711.62</v>
      </c>
      <c r="R4998">
        <v>2257616.77</v>
      </c>
      <c r="S4998">
        <v>636574.31000000006</v>
      </c>
      <c r="T4998" t="s">
        <v>1342</v>
      </c>
      <c r="U4998" s="221">
        <f t="shared" si="157"/>
        <v>-3.2678680000000166E-3</v>
      </c>
    </row>
    <row r="4999" spans="1:21" hidden="1">
      <c r="A4999" s="55" t="str">
        <f t="shared" si="156"/>
        <v>Y0EE0</v>
      </c>
      <c r="B4999" s="55">
        <f>VLOOKUP(J4999,'Mapping-CITI'!A:E,5,0)</f>
        <v>0</v>
      </c>
      <c r="D4999" s="42">
        <v>45016</v>
      </c>
      <c r="E4999" s="42">
        <v>45199</v>
      </c>
      <c r="F4999" t="s">
        <v>1945</v>
      </c>
      <c r="G4999" t="s">
        <v>1347</v>
      </c>
      <c r="H4999">
        <v>2250</v>
      </c>
      <c r="I4999" t="s">
        <v>2774</v>
      </c>
      <c r="J4999">
        <v>260837</v>
      </c>
      <c r="K4999" t="s">
        <v>2706</v>
      </c>
      <c r="L4999">
        <v>-236032.94</v>
      </c>
      <c r="M4999">
        <v>2258778.19</v>
      </c>
      <c r="N4999">
        <v>2291456.87</v>
      </c>
      <c r="O4999">
        <v>-268711.62</v>
      </c>
      <c r="P4999" t="s">
        <v>607</v>
      </c>
      <c r="Q4999">
        <v>-268711.62</v>
      </c>
      <c r="R4999">
        <v>2257616.77</v>
      </c>
      <c r="S4999">
        <v>636574.31000000006</v>
      </c>
      <c r="T4999" t="s">
        <v>1342</v>
      </c>
      <c r="U4999" s="221">
        <f t="shared" si="157"/>
        <v>-3.2678680000000166E-3</v>
      </c>
    </row>
    <row r="5000" spans="1:21" hidden="1">
      <c r="A5000" s="55" t="str">
        <f t="shared" si="156"/>
        <v>Y0EE0</v>
      </c>
      <c r="B5000" s="55">
        <f>VLOOKUP(J5000,'Mapping-CITI'!A:E,5,0)</f>
        <v>0</v>
      </c>
      <c r="D5000" s="42">
        <v>45016</v>
      </c>
      <c r="E5000" s="42">
        <v>45199</v>
      </c>
      <c r="F5000" t="s">
        <v>1945</v>
      </c>
      <c r="G5000" t="s">
        <v>1347</v>
      </c>
      <c r="H5000">
        <v>2220</v>
      </c>
      <c r="I5000" t="s">
        <v>2775</v>
      </c>
      <c r="J5000">
        <v>260902</v>
      </c>
      <c r="K5000" t="s">
        <v>2287</v>
      </c>
      <c r="L5000">
        <v>201555</v>
      </c>
      <c r="M5000">
        <v>0</v>
      </c>
      <c r="N5000">
        <v>0</v>
      </c>
      <c r="O5000">
        <v>201555</v>
      </c>
      <c r="P5000" t="s">
        <v>607</v>
      </c>
      <c r="Q5000">
        <v>201555</v>
      </c>
      <c r="R5000">
        <v>0</v>
      </c>
      <c r="S5000">
        <v>0</v>
      </c>
      <c r="T5000" t="s">
        <v>1342</v>
      </c>
      <c r="U5000" s="221">
        <f t="shared" si="157"/>
        <v>0</v>
      </c>
    </row>
    <row r="5001" spans="1:21" hidden="1">
      <c r="A5001" s="55" t="str">
        <f t="shared" si="156"/>
        <v>Y0EEIgnore</v>
      </c>
      <c r="B5001" s="55" t="str">
        <f>VLOOKUP(J5001,'Mapping-CITI'!A:E,5,0)</f>
        <v>Ignore</v>
      </c>
      <c r="D5001" s="42">
        <v>45016</v>
      </c>
      <c r="E5001" s="42">
        <v>45199</v>
      </c>
      <c r="F5001" t="s">
        <v>1945</v>
      </c>
      <c r="G5001" t="s">
        <v>1347</v>
      </c>
      <c r="H5001">
        <v>2250</v>
      </c>
      <c r="I5001" t="s">
        <v>2774</v>
      </c>
      <c r="J5001">
        <v>260911</v>
      </c>
      <c r="K5001" t="s">
        <v>4267</v>
      </c>
      <c r="L5001">
        <v>0</v>
      </c>
      <c r="M5001">
        <v>568151.15</v>
      </c>
      <c r="N5001">
        <v>568151.15</v>
      </c>
      <c r="O5001">
        <v>0</v>
      </c>
      <c r="P5001" t="s">
        <v>607</v>
      </c>
      <c r="Q5001">
        <v>0</v>
      </c>
      <c r="R5001">
        <v>568151.15</v>
      </c>
      <c r="S5001">
        <v>568151.15</v>
      </c>
      <c r="T5001" t="s">
        <v>1342</v>
      </c>
      <c r="U5001" s="221">
        <f t="shared" si="157"/>
        <v>0</v>
      </c>
    </row>
    <row r="5002" spans="1:21" hidden="1">
      <c r="A5002" s="55" t="str">
        <f t="shared" si="156"/>
        <v>Y0EE0</v>
      </c>
      <c r="B5002" s="55">
        <f>VLOOKUP(J5002,'Mapping-CITI'!A:E,5,0)</f>
        <v>0</v>
      </c>
      <c r="D5002" s="42">
        <v>45016</v>
      </c>
      <c r="E5002" s="42">
        <v>45199</v>
      </c>
      <c r="F5002" t="s">
        <v>1945</v>
      </c>
      <c r="G5002" t="s">
        <v>1347</v>
      </c>
      <c r="H5002">
        <v>2250</v>
      </c>
      <c r="I5002" t="s">
        <v>2774</v>
      </c>
      <c r="J5002">
        <v>260942</v>
      </c>
      <c r="K5002" t="s">
        <v>2292</v>
      </c>
      <c r="L5002">
        <v>-125</v>
      </c>
      <c r="M5002">
        <v>5950</v>
      </c>
      <c r="N5002">
        <v>7050</v>
      </c>
      <c r="O5002">
        <v>-1225</v>
      </c>
      <c r="P5002" t="s">
        <v>607</v>
      </c>
      <c r="Q5002">
        <v>-1225</v>
      </c>
      <c r="R5002">
        <v>5950</v>
      </c>
      <c r="S5002">
        <v>0</v>
      </c>
      <c r="T5002" t="s">
        <v>1342</v>
      </c>
      <c r="U5002" s="221">
        <f t="shared" si="157"/>
        <v>-1.1E-4</v>
      </c>
    </row>
    <row r="5003" spans="1:21" hidden="1">
      <c r="A5003" s="55" t="str">
        <f t="shared" si="156"/>
        <v>Y0EE0</v>
      </c>
      <c r="B5003" s="55">
        <f>VLOOKUP(J5003,'Mapping-CITI'!A:E,5,0)</f>
        <v>0</v>
      </c>
      <c r="D5003" s="42">
        <v>45016</v>
      </c>
      <c r="E5003" s="42">
        <v>45199</v>
      </c>
      <c r="F5003" t="s">
        <v>1945</v>
      </c>
      <c r="G5003" t="s">
        <v>1347</v>
      </c>
      <c r="H5003">
        <v>2220</v>
      </c>
      <c r="I5003" t="s">
        <v>2775</v>
      </c>
      <c r="J5003">
        <v>261026</v>
      </c>
      <c r="K5003" t="s">
        <v>2549</v>
      </c>
      <c r="L5003">
        <v>0</v>
      </c>
      <c r="M5003">
        <v>7145.14</v>
      </c>
      <c r="N5003">
        <v>7145.14</v>
      </c>
      <c r="O5003">
        <v>0</v>
      </c>
      <c r="P5003" t="s">
        <v>607</v>
      </c>
      <c r="Q5003">
        <v>0</v>
      </c>
      <c r="R5003">
        <v>7145.14</v>
      </c>
      <c r="S5003">
        <v>7145.14</v>
      </c>
      <c r="T5003" t="s">
        <v>1342</v>
      </c>
      <c r="U5003" s="221">
        <f t="shared" si="157"/>
        <v>0</v>
      </c>
    </row>
    <row r="5004" spans="1:21" hidden="1">
      <c r="A5004" s="55" t="str">
        <f t="shared" si="156"/>
        <v>Y0EE0</v>
      </c>
      <c r="B5004" s="55">
        <f>VLOOKUP(J5004,'Mapping-CITI'!A:E,5,0)</f>
        <v>0</v>
      </c>
      <c r="D5004" s="42">
        <v>45016</v>
      </c>
      <c r="E5004" s="42">
        <v>45199</v>
      </c>
      <c r="F5004" t="s">
        <v>1945</v>
      </c>
      <c r="G5004" t="s">
        <v>1347</v>
      </c>
      <c r="H5004">
        <v>2140</v>
      </c>
      <c r="I5004" t="s">
        <v>2806</v>
      </c>
      <c r="J5004">
        <v>261030</v>
      </c>
      <c r="K5004" t="s">
        <v>2856</v>
      </c>
      <c r="L5004">
        <v>-1017.65</v>
      </c>
      <c r="M5004">
        <v>0</v>
      </c>
      <c r="N5004">
        <v>0</v>
      </c>
      <c r="O5004">
        <v>-1017.65</v>
      </c>
      <c r="P5004" t="s">
        <v>607</v>
      </c>
      <c r="Q5004">
        <v>-1017.65</v>
      </c>
      <c r="R5004">
        <v>0</v>
      </c>
      <c r="S5004">
        <v>0</v>
      </c>
      <c r="T5004" t="s">
        <v>1342</v>
      </c>
      <c r="U5004" s="221">
        <f t="shared" si="157"/>
        <v>0</v>
      </c>
    </row>
    <row r="5005" spans="1:21" hidden="1">
      <c r="A5005" s="55" t="str">
        <f t="shared" si="156"/>
        <v>Y0EEIgnore</v>
      </c>
      <c r="B5005" s="55" t="str">
        <f>VLOOKUP(J5005,'Mapping-CITI'!A:E,5,0)</f>
        <v>Ignore</v>
      </c>
      <c r="D5005" s="42">
        <v>45016</v>
      </c>
      <c r="E5005" s="42">
        <v>45199</v>
      </c>
      <c r="F5005" t="s">
        <v>1945</v>
      </c>
      <c r="G5005" t="s">
        <v>1347</v>
      </c>
      <c r="H5005">
        <v>2140</v>
      </c>
      <c r="I5005" t="s">
        <v>2806</v>
      </c>
      <c r="J5005">
        <v>261031</v>
      </c>
      <c r="K5005" t="s">
        <v>3438</v>
      </c>
      <c r="L5005">
        <v>-899068.31</v>
      </c>
      <c r="M5005">
        <v>0</v>
      </c>
      <c r="N5005">
        <v>0</v>
      </c>
      <c r="O5005">
        <v>-899068.31</v>
      </c>
      <c r="P5005" t="s">
        <v>607</v>
      </c>
      <c r="Q5005">
        <v>-899068.31</v>
      </c>
      <c r="R5005">
        <v>0</v>
      </c>
      <c r="S5005">
        <v>0</v>
      </c>
      <c r="T5005" t="s">
        <v>1342</v>
      </c>
      <c r="U5005" s="221">
        <f t="shared" si="157"/>
        <v>0</v>
      </c>
    </row>
    <row r="5006" spans="1:21" hidden="1">
      <c r="A5006" s="55" t="str">
        <f t="shared" si="156"/>
        <v>Y0EE0</v>
      </c>
      <c r="B5006" s="55">
        <f>VLOOKUP(J5006,'Mapping-CITI'!A:E,5,0)</f>
        <v>0</v>
      </c>
      <c r="D5006" s="42">
        <v>45016</v>
      </c>
      <c r="E5006" s="42">
        <v>45199</v>
      </c>
      <c r="F5006" t="s">
        <v>1945</v>
      </c>
      <c r="G5006" t="s">
        <v>1347</v>
      </c>
      <c r="H5006">
        <v>2220</v>
      </c>
      <c r="I5006" t="s">
        <v>2775</v>
      </c>
      <c r="J5006">
        <v>261262</v>
      </c>
      <c r="K5006" t="s">
        <v>2709</v>
      </c>
      <c r="L5006">
        <v>231.73</v>
      </c>
      <c r="M5006">
        <v>0</v>
      </c>
      <c r="N5006">
        <v>0</v>
      </c>
      <c r="O5006">
        <v>231.73</v>
      </c>
      <c r="P5006" t="s">
        <v>607</v>
      </c>
      <c r="Q5006">
        <v>231.73</v>
      </c>
      <c r="R5006">
        <v>0</v>
      </c>
      <c r="S5006">
        <v>0</v>
      </c>
      <c r="T5006" t="s">
        <v>1342</v>
      </c>
      <c r="U5006" s="221">
        <f t="shared" si="157"/>
        <v>0</v>
      </c>
    </row>
    <row r="5007" spans="1:21" hidden="1">
      <c r="A5007" s="55" t="str">
        <f t="shared" si="156"/>
        <v>Y0EE0</v>
      </c>
      <c r="B5007" s="55">
        <f>VLOOKUP(J5007,'Mapping-CITI'!A:E,5,0)</f>
        <v>0</v>
      </c>
      <c r="D5007" s="42">
        <v>45016</v>
      </c>
      <c r="E5007" s="42">
        <v>45199</v>
      </c>
      <c r="F5007" t="s">
        <v>1945</v>
      </c>
      <c r="G5007" t="s">
        <v>1347</v>
      </c>
      <c r="H5007">
        <v>2150</v>
      </c>
      <c r="I5007" t="s">
        <v>2797</v>
      </c>
      <c r="J5007">
        <v>281101</v>
      </c>
      <c r="K5007" t="s">
        <v>2296</v>
      </c>
      <c r="L5007">
        <v>-900181277.59000003</v>
      </c>
      <c r="M5007">
        <v>160269.64000000001</v>
      </c>
      <c r="N5007">
        <v>0</v>
      </c>
      <c r="O5007">
        <v>-1857234535.8099999</v>
      </c>
      <c r="P5007" t="s">
        <v>607</v>
      </c>
      <c r="Q5007">
        <v>-1857234535.8099999</v>
      </c>
      <c r="R5007">
        <v>160269.64000000001</v>
      </c>
      <c r="S5007">
        <v>0</v>
      </c>
      <c r="T5007" t="s">
        <v>1342</v>
      </c>
      <c r="U5007" s="221">
        <f t="shared" si="157"/>
        <v>1.6026964000000001E-2</v>
      </c>
    </row>
    <row r="5008" spans="1:21" hidden="1">
      <c r="A5008" s="55" t="str">
        <f t="shared" si="156"/>
        <v>Y0EE0</v>
      </c>
      <c r="B5008" s="55">
        <f>VLOOKUP(J5008,'Mapping-CITI'!A:E,5,0)</f>
        <v>0</v>
      </c>
      <c r="D5008" s="42">
        <v>45016</v>
      </c>
      <c r="E5008" s="42">
        <v>45199</v>
      </c>
      <c r="F5008" t="s">
        <v>1945</v>
      </c>
      <c r="G5008" t="s">
        <v>1347</v>
      </c>
      <c r="H5008">
        <v>2150</v>
      </c>
      <c r="I5008" t="s">
        <v>2797</v>
      </c>
      <c r="J5008">
        <v>281102</v>
      </c>
      <c r="K5008" t="s">
        <v>2544</v>
      </c>
      <c r="L5008">
        <v>0</v>
      </c>
      <c r="M5008">
        <v>0</v>
      </c>
      <c r="N5008">
        <v>0</v>
      </c>
      <c r="O5008">
        <v>-15785319.75</v>
      </c>
      <c r="P5008" t="s">
        <v>607</v>
      </c>
      <c r="Q5008">
        <v>-15785319.75</v>
      </c>
      <c r="R5008">
        <v>0</v>
      </c>
      <c r="S5008">
        <v>0</v>
      </c>
      <c r="T5008" t="s">
        <v>1342</v>
      </c>
      <c r="U5008" s="221">
        <f t="shared" si="157"/>
        <v>0</v>
      </c>
    </row>
    <row r="5009" spans="1:21" hidden="1">
      <c r="A5009" s="55" t="str">
        <f t="shared" si="156"/>
        <v>Y0EE0</v>
      </c>
      <c r="B5009" s="55">
        <f>VLOOKUP(J5009,'Mapping-CITI'!A:E,5,0)</f>
        <v>0</v>
      </c>
      <c r="D5009" s="42">
        <v>45016</v>
      </c>
      <c r="E5009" s="42">
        <v>45199</v>
      </c>
      <c r="F5009" t="s">
        <v>1945</v>
      </c>
      <c r="G5009" t="s">
        <v>1347</v>
      </c>
      <c r="H5009">
        <v>2110</v>
      </c>
      <c r="I5009" t="s">
        <v>2790</v>
      </c>
      <c r="J5009">
        <v>281114</v>
      </c>
      <c r="K5009" t="s">
        <v>2611</v>
      </c>
      <c r="L5009">
        <v>0</v>
      </c>
      <c r="M5009">
        <v>100000</v>
      </c>
      <c r="N5009">
        <v>100000</v>
      </c>
      <c r="O5009">
        <v>0</v>
      </c>
      <c r="P5009" t="s">
        <v>607</v>
      </c>
      <c r="Q5009">
        <v>0</v>
      </c>
      <c r="R5009">
        <v>100000</v>
      </c>
      <c r="S5009">
        <v>100000</v>
      </c>
      <c r="T5009" t="s">
        <v>1342</v>
      </c>
      <c r="U5009" s="221">
        <f t="shared" si="157"/>
        <v>0</v>
      </c>
    </row>
    <row r="5010" spans="1:21" hidden="1">
      <c r="A5010" s="55" t="str">
        <f t="shared" si="156"/>
        <v>Y0EE0</v>
      </c>
      <c r="B5010" s="55">
        <f>VLOOKUP(J5010,'Mapping-CITI'!A:E,5,0)</f>
        <v>0</v>
      </c>
      <c r="D5010" s="42">
        <v>45016</v>
      </c>
      <c r="E5010" s="42">
        <v>45199</v>
      </c>
      <c r="F5010" t="s">
        <v>1945</v>
      </c>
      <c r="G5010" t="s">
        <v>1347</v>
      </c>
      <c r="H5010">
        <v>2150</v>
      </c>
      <c r="I5010" t="s">
        <v>2797</v>
      </c>
      <c r="J5010">
        <v>281135</v>
      </c>
      <c r="K5010" t="s">
        <v>2301</v>
      </c>
      <c r="L5010">
        <v>13578175</v>
      </c>
      <c r="M5010">
        <v>1032293.37</v>
      </c>
      <c r="N5010">
        <v>2246921.7000000002</v>
      </c>
      <c r="O5010">
        <v>12363546.67</v>
      </c>
      <c r="P5010" t="s">
        <v>607</v>
      </c>
      <c r="Q5010">
        <v>12363546.67</v>
      </c>
      <c r="R5010">
        <v>0</v>
      </c>
      <c r="S5010">
        <v>0</v>
      </c>
      <c r="T5010" t="s">
        <v>1342</v>
      </c>
      <c r="U5010" s="221">
        <f t="shared" si="157"/>
        <v>-0.12146283300000001</v>
      </c>
    </row>
    <row r="5011" spans="1:21" hidden="1">
      <c r="A5011" s="55" t="str">
        <f t="shared" si="156"/>
        <v>Y0EE0</v>
      </c>
      <c r="B5011" s="55">
        <f>VLOOKUP(J5011,'Mapping-CITI'!A:E,5,0)</f>
        <v>0</v>
      </c>
      <c r="D5011" s="42">
        <v>45016</v>
      </c>
      <c r="E5011" s="42">
        <v>45199</v>
      </c>
      <c r="F5011" t="s">
        <v>1945</v>
      </c>
      <c r="G5011" t="s">
        <v>1347</v>
      </c>
      <c r="H5011">
        <v>2150</v>
      </c>
      <c r="I5011" t="s">
        <v>2797</v>
      </c>
      <c r="J5011">
        <v>281138</v>
      </c>
      <c r="K5011" t="s">
        <v>2303</v>
      </c>
      <c r="L5011">
        <v>-297157398.77999997</v>
      </c>
      <c r="M5011">
        <v>843006347.15999997</v>
      </c>
      <c r="N5011">
        <v>656639785.73000002</v>
      </c>
      <c r="O5011">
        <v>-110790837.34999999</v>
      </c>
      <c r="P5011" t="s">
        <v>607</v>
      </c>
      <c r="Q5011">
        <v>-110790837.34999999</v>
      </c>
      <c r="R5011">
        <v>0</v>
      </c>
      <c r="S5011">
        <v>0</v>
      </c>
      <c r="T5011" t="s">
        <v>1342</v>
      </c>
      <c r="U5011" s="221">
        <f t="shared" si="157"/>
        <v>18.636656142999996</v>
      </c>
    </row>
    <row r="5012" spans="1:21" hidden="1">
      <c r="A5012" s="55" t="str">
        <f t="shared" si="156"/>
        <v>Y0EE0</v>
      </c>
      <c r="B5012" s="55">
        <f>VLOOKUP(J5012,'Mapping-CITI'!A:E,5,0)</f>
        <v>0</v>
      </c>
      <c r="D5012" s="42">
        <v>45016</v>
      </c>
      <c r="E5012" s="42">
        <v>45199</v>
      </c>
      <c r="F5012" t="s">
        <v>1945</v>
      </c>
      <c r="G5012" t="s">
        <v>1347</v>
      </c>
      <c r="H5012">
        <v>2150</v>
      </c>
      <c r="I5012" t="s">
        <v>2797</v>
      </c>
      <c r="J5012">
        <v>281139</v>
      </c>
      <c r="K5012" t="s">
        <v>2304</v>
      </c>
      <c r="L5012">
        <v>4132702.71</v>
      </c>
      <c r="M5012">
        <v>555925.56000000006</v>
      </c>
      <c r="N5012">
        <v>71675.11</v>
      </c>
      <c r="O5012">
        <v>4616953.16</v>
      </c>
      <c r="P5012" t="s">
        <v>607</v>
      </c>
      <c r="Q5012">
        <v>4616953.16</v>
      </c>
      <c r="R5012">
        <v>0</v>
      </c>
      <c r="S5012">
        <v>0</v>
      </c>
      <c r="T5012" t="s">
        <v>1342</v>
      </c>
      <c r="U5012" s="221">
        <f t="shared" si="157"/>
        <v>4.8425045000000007E-2</v>
      </c>
    </row>
    <row r="5013" spans="1:21" hidden="1">
      <c r="A5013" s="55" t="str">
        <f t="shared" si="156"/>
        <v>Y0EE0</v>
      </c>
      <c r="B5013" s="55">
        <f>VLOOKUP(J5013,'Mapping-CITI'!A:E,5,0)</f>
        <v>0</v>
      </c>
      <c r="D5013" s="42">
        <v>45016</v>
      </c>
      <c r="E5013" s="42">
        <v>45199</v>
      </c>
      <c r="F5013" t="s">
        <v>1945</v>
      </c>
      <c r="G5013" t="s">
        <v>1347</v>
      </c>
      <c r="H5013">
        <v>2150</v>
      </c>
      <c r="I5013" t="s">
        <v>2797</v>
      </c>
      <c r="J5013">
        <v>281141</v>
      </c>
      <c r="K5013" t="s">
        <v>2305</v>
      </c>
      <c r="L5013">
        <v>2656766.73</v>
      </c>
      <c r="M5013">
        <v>479275.42</v>
      </c>
      <c r="N5013">
        <v>65067.41</v>
      </c>
      <c r="O5013">
        <v>3070974.74</v>
      </c>
      <c r="P5013" t="s">
        <v>607</v>
      </c>
      <c r="Q5013">
        <v>3070974.74</v>
      </c>
      <c r="R5013">
        <v>0</v>
      </c>
      <c r="S5013">
        <v>0</v>
      </c>
      <c r="T5013" t="s">
        <v>1342</v>
      </c>
      <c r="U5013" s="221">
        <f t="shared" si="157"/>
        <v>4.1420801E-2</v>
      </c>
    </row>
    <row r="5014" spans="1:21" hidden="1">
      <c r="A5014" s="55" t="str">
        <f t="shared" si="156"/>
        <v>Y0EE0</v>
      </c>
      <c r="B5014" s="55">
        <f>VLOOKUP(J5014,'Mapping-CITI'!A:E,5,0)</f>
        <v>0</v>
      </c>
      <c r="D5014" s="42">
        <v>45016</v>
      </c>
      <c r="E5014" s="42">
        <v>45199</v>
      </c>
      <c r="F5014" t="s">
        <v>1945</v>
      </c>
      <c r="G5014" t="s">
        <v>1347</v>
      </c>
      <c r="H5014">
        <v>2250</v>
      </c>
      <c r="I5014" t="s">
        <v>2774</v>
      </c>
      <c r="J5014">
        <v>281212</v>
      </c>
      <c r="K5014" t="s">
        <v>2314</v>
      </c>
      <c r="L5014">
        <v>-374961.44</v>
      </c>
      <c r="M5014">
        <v>2574949.63</v>
      </c>
      <c r="N5014">
        <v>2626870.94</v>
      </c>
      <c r="O5014">
        <v>-426882.75</v>
      </c>
      <c r="P5014" t="s">
        <v>607</v>
      </c>
      <c r="Q5014">
        <v>-426882.75</v>
      </c>
      <c r="R5014">
        <v>2574949.63</v>
      </c>
      <c r="S5014">
        <v>0</v>
      </c>
      <c r="T5014" t="s">
        <v>1342</v>
      </c>
      <c r="U5014" s="221">
        <f t="shared" si="157"/>
        <v>-5.1921310000000052E-3</v>
      </c>
    </row>
    <row r="5015" spans="1:21" hidden="1">
      <c r="A5015" s="55" t="str">
        <f t="shared" si="156"/>
        <v>Y0EE0</v>
      </c>
      <c r="B5015" s="55">
        <f>VLOOKUP(J5015,'Mapping-CITI'!A:E,5,0)</f>
        <v>0</v>
      </c>
      <c r="D5015" s="42">
        <v>45016</v>
      </c>
      <c r="E5015" s="42">
        <v>45199</v>
      </c>
      <c r="F5015" t="s">
        <v>1945</v>
      </c>
      <c r="G5015" t="s">
        <v>1347</v>
      </c>
      <c r="H5015">
        <v>2250</v>
      </c>
      <c r="I5015" t="s">
        <v>2774</v>
      </c>
      <c r="J5015">
        <v>281263</v>
      </c>
      <c r="K5015" t="s">
        <v>2318</v>
      </c>
      <c r="L5015">
        <v>-337136.46</v>
      </c>
      <c r="M5015">
        <v>337136.46</v>
      </c>
      <c r="N5015">
        <v>0</v>
      </c>
      <c r="O5015">
        <v>0</v>
      </c>
      <c r="P5015" t="s">
        <v>607</v>
      </c>
      <c r="Q5015">
        <v>0</v>
      </c>
      <c r="R5015">
        <v>337136.46</v>
      </c>
      <c r="S5015">
        <v>0</v>
      </c>
      <c r="T5015" t="s">
        <v>1342</v>
      </c>
      <c r="U5015" s="221">
        <f t="shared" si="157"/>
        <v>3.3713646E-2</v>
      </c>
    </row>
    <row r="5016" spans="1:21" hidden="1">
      <c r="A5016" s="55" t="str">
        <f t="shared" si="156"/>
        <v>Y0EE0</v>
      </c>
      <c r="B5016" s="55">
        <f>VLOOKUP(J5016,'Mapping-CITI'!A:E,5,0)</f>
        <v>0</v>
      </c>
      <c r="D5016" s="42">
        <v>45016</v>
      </c>
      <c r="E5016" s="42">
        <v>45199</v>
      </c>
      <c r="F5016" t="s">
        <v>1945</v>
      </c>
      <c r="G5016" t="s">
        <v>1347</v>
      </c>
      <c r="H5016">
        <v>2250</v>
      </c>
      <c r="I5016" t="s">
        <v>2774</v>
      </c>
      <c r="J5016">
        <v>281264</v>
      </c>
      <c r="K5016" t="s">
        <v>2319</v>
      </c>
      <c r="L5016">
        <v>-661581.69999999995</v>
      </c>
      <c r="M5016">
        <v>0</v>
      </c>
      <c r="N5016">
        <v>0</v>
      </c>
      <c r="O5016">
        <v>-661581.69999999995</v>
      </c>
      <c r="P5016" t="s">
        <v>607</v>
      </c>
      <c r="Q5016">
        <v>-661581.69999999995</v>
      </c>
      <c r="R5016">
        <v>0</v>
      </c>
      <c r="S5016">
        <v>0</v>
      </c>
      <c r="T5016" t="s">
        <v>1342</v>
      </c>
      <c r="U5016" s="221">
        <f t="shared" si="157"/>
        <v>0</v>
      </c>
    </row>
    <row r="5017" spans="1:21" hidden="1">
      <c r="A5017" s="55" t="str">
        <f t="shared" si="156"/>
        <v>Y0EE0</v>
      </c>
      <c r="B5017" s="55">
        <f>VLOOKUP(J5017,'Mapping-CITI'!A:E,5,0)</f>
        <v>0</v>
      </c>
      <c r="D5017" s="42">
        <v>45016</v>
      </c>
      <c r="E5017" s="42">
        <v>45199</v>
      </c>
      <c r="F5017" t="s">
        <v>1945</v>
      </c>
      <c r="G5017" t="s">
        <v>1347</v>
      </c>
      <c r="H5017">
        <v>2250</v>
      </c>
      <c r="I5017" t="s">
        <v>2774</v>
      </c>
      <c r="J5017">
        <v>281266</v>
      </c>
      <c r="K5017" t="s">
        <v>2321</v>
      </c>
      <c r="L5017">
        <v>-1783.39</v>
      </c>
      <c r="M5017">
        <v>0</v>
      </c>
      <c r="N5017">
        <v>0</v>
      </c>
      <c r="O5017">
        <v>-1783.39</v>
      </c>
      <c r="P5017" t="s">
        <v>607</v>
      </c>
      <c r="Q5017">
        <v>-1783.39</v>
      </c>
      <c r="R5017">
        <v>0</v>
      </c>
      <c r="S5017">
        <v>0</v>
      </c>
      <c r="T5017" t="s">
        <v>1342</v>
      </c>
      <c r="U5017" s="221">
        <f t="shared" si="157"/>
        <v>0</v>
      </c>
    </row>
    <row r="5018" spans="1:21" hidden="1">
      <c r="A5018" s="55" t="str">
        <f t="shared" si="156"/>
        <v>Y0EEIgnore</v>
      </c>
      <c r="B5018" s="55" t="str">
        <f>VLOOKUP(J5018,'Mapping-CITI'!A:E,5,0)</f>
        <v>Ignore</v>
      </c>
      <c r="D5018" s="42">
        <v>45016</v>
      </c>
      <c r="E5018" s="42">
        <v>45199</v>
      </c>
      <c r="F5018" t="s">
        <v>1945</v>
      </c>
      <c r="G5018" t="s">
        <v>1347</v>
      </c>
      <c r="H5018">
        <v>2250</v>
      </c>
      <c r="I5018" t="s">
        <v>2774</v>
      </c>
      <c r="J5018">
        <v>281269</v>
      </c>
      <c r="K5018" t="s">
        <v>3439</v>
      </c>
      <c r="L5018">
        <v>-260592.46</v>
      </c>
      <c r="M5018">
        <v>0</v>
      </c>
      <c r="N5018">
        <v>0</v>
      </c>
      <c r="O5018">
        <v>-260592.46</v>
      </c>
      <c r="P5018" t="s">
        <v>607</v>
      </c>
      <c r="Q5018">
        <v>-260592.46</v>
      </c>
      <c r="R5018">
        <v>0</v>
      </c>
      <c r="S5018">
        <v>0</v>
      </c>
      <c r="T5018" t="s">
        <v>1342</v>
      </c>
      <c r="U5018" s="221">
        <f t="shared" si="157"/>
        <v>0</v>
      </c>
    </row>
    <row r="5019" spans="1:21" hidden="1">
      <c r="A5019" s="55" t="str">
        <f t="shared" si="156"/>
        <v>Y0EE0</v>
      </c>
      <c r="B5019" s="55">
        <f>VLOOKUP(J5019,'Mapping-CITI'!A:E,5,0)</f>
        <v>0</v>
      </c>
      <c r="D5019" s="42">
        <v>45016</v>
      </c>
      <c r="E5019" s="42">
        <v>45199</v>
      </c>
      <c r="F5019" t="s">
        <v>1945</v>
      </c>
      <c r="G5019" t="s">
        <v>1347</v>
      </c>
      <c r="H5019">
        <v>2250</v>
      </c>
      <c r="I5019" t="s">
        <v>2774</v>
      </c>
      <c r="J5019">
        <v>281271</v>
      </c>
      <c r="K5019" t="s">
        <v>2325</v>
      </c>
      <c r="L5019">
        <v>18483320.66</v>
      </c>
      <c r="M5019">
        <v>0</v>
      </c>
      <c r="N5019">
        <v>18483321</v>
      </c>
      <c r="O5019">
        <v>-0.34</v>
      </c>
      <c r="P5019" t="s">
        <v>607</v>
      </c>
      <c r="Q5019">
        <v>-0.34</v>
      </c>
      <c r="R5019">
        <v>0</v>
      </c>
      <c r="S5019">
        <v>18483321</v>
      </c>
      <c r="T5019" t="s">
        <v>1342</v>
      </c>
      <c r="U5019" s="221">
        <f t="shared" si="157"/>
        <v>-1.8483320999999999</v>
      </c>
    </row>
    <row r="5020" spans="1:21" hidden="1">
      <c r="A5020" s="55" t="str">
        <f t="shared" si="156"/>
        <v>Y0EE0</v>
      </c>
      <c r="B5020" s="55">
        <f>VLOOKUP(J5020,'Mapping-CITI'!A:E,5,0)</f>
        <v>0</v>
      </c>
      <c r="D5020" s="42">
        <v>45016</v>
      </c>
      <c r="E5020" s="42">
        <v>45199</v>
      </c>
      <c r="F5020" t="s">
        <v>1945</v>
      </c>
      <c r="G5020" t="s">
        <v>1347</v>
      </c>
      <c r="H5020">
        <v>2250</v>
      </c>
      <c r="I5020" t="s">
        <v>2774</v>
      </c>
      <c r="J5020">
        <v>281275</v>
      </c>
      <c r="K5020" t="s">
        <v>2329</v>
      </c>
      <c r="L5020">
        <v>-1200.81</v>
      </c>
      <c r="M5020">
        <v>0</v>
      </c>
      <c r="N5020">
        <v>0</v>
      </c>
      <c r="O5020">
        <v>-1200.81</v>
      </c>
      <c r="P5020" t="s">
        <v>607</v>
      </c>
      <c r="Q5020">
        <v>-1200.81</v>
      </c>
      <c r="R5020">
        <v>0</v>
      </c>
      <c r="S5020">
        <v>0</v>
      </c>
      <c r="T5020" t="s">
        <v>1342</v>
      </c>
      <c r="U5020" s="221">
        <f t="shared" si="157"/>
        <v>0</v>
      </c>
    </row>
    <row r="5021" spans="1:21" hidden="1">
      <c r="A5021" s="55" t="str">
        <f t="shared" si="156"/>
        <v>Y0EE0</v>
      </c>
      <c r="B5021" s="55">
        <f>VLOOKUP(J5021,'Mapping-CITI'!A:E,5,0)</f>
        <v>0</v>
      </c>
      <c r="D5021" s="42">
        <v>45016</v>
      </c>
      <c r="E5021" s="42">
        <v>45199</v>
      </c>
      <c r="F5021" t="s">
        <v>1945</v>
      </c>
      <c r="G5021" t="s">
        <v>1347</v>
      </c>
      <c r="H5021">
        <v>2250</v>
      </c>
      <c r="I5021" t="s">
        <v>2774</v>
      </c>
      <c r="J5021">
        <v>281276</v>
      </c>
      <c r="K5021" t="s">
        <v>2330</v>
      </c>
      <c r="L5021">
        <v>0</v>
      </c>
      <c r="M5021">
        <v>0</v>
      </c>
      <c r="N5021">
        <v>8.93</v>
      </c>
      <c r="O5021">
        <v>-8.93</v>
      </c>
      <c r="P5021" t="s">
        <v>607</v>
      </c>
      <c r="Q5021">
        <v>-8.93</v>
      </c>
      <c r="R5021">
        <v>0</v>
      </c>
      <c r="S5021">
        <v>8.93</v>
      </c>
      <c r="T5021" t="s">
        <v>1342</v>
      </c>
      <c r="U5021" s="221">
        <f t="shared" si="157"/>
        <v>-8.9299999999999996E-7</v>
      </c>
    </row>
    <row r="5022" spans="1:21" hidden="1">
      <c r="A5022" s="55" t="str">
        <f t="shared" si="156"/>
        <v>Y0EE0</v>
      </c>
      <c r="B5022" s="55">
        <f>VLOOKUP(J5022,'Mapping-CITI'!A:E,5,0)</f>
        <v>0</v>
      </c>
      <c r="D5022" s="42">
        <v>45016</v>
      </c>
      <c r="E5022" s="42">
        <v>45199</v>
      </c>
      <c r="F5022" t="s">
        <v>1945</v>
      </c>
      <c r="G5022" t="s">
        <v>1347</v>
      </c>
      <c r="H5022">
        <v>2250</v>
      </c>
      <c r="I5022" t="s">
        <v>2774</v>
      </c>
      <c r="J5022">
        <v>281277</v>
      </c>
      <c r="K5022" t="s">
        <v>2331</v>
      </c>
      <c r="L5022">
        <v>-23303.54</v>
      </c>
      <c r="M5022">
        <v>23303.54</v>
      </c>
      <c r="N5022">
        <v>0</v>
      </c>
      <c r="O5022">
        <v>0</v>
      </c>
      <c r="P5022" t="s">
        <v>607</v>
      </c>
      <c r="Q5022">
        <v>0</v>
      </c>
      <c r="R5022">
        <v>23303.54</v>
      </c>
      <c r="S5022">
        <v>0</v>
      </c>
      <c r="T5022" t="s">
        <v>1342</v>
      </c>
      <c r="U5022" s="221">
        <f t="shared" si="157"/>
        <v>2.3303540000000002E-3</v>
      </c>
    </row>
    <row r="5023" spans="1:21" hidden="1">
      <c r="A5023" s="55" t="str">
        <f t="shared" si="156"/>
        <v>Y0EEIgnore</v>
      </c>
      <c r="B5023" s="55" t="str">
        <f>VLOOKUP(J5023,'Mapping-CITI'!A:E,5,0)</f>
        <v>Ignore</v>
      </c>
      <c r="D5023" s="42">
        <v>45016</v>
      </c>
      <c r="E5023" s="42">
        <v>45199</v>
      </c>
      <c r="F5023" t="s">
        <v>1945</v>
      </c>
      <c r="G5023" t="s">
        <v>1347</v>
      </c>
      <c r="H5023">
        <v>2250</v>
      </c>
      <c r="I5023" t="s">
        <v>2774</v>
      </c>
      <c r="J5023">
        <v>281281</v>
      </c>
      <c r="K5023" t="s">
        <v>3440</v>
      </c>
      <c r="L5023">
        <v>-209304.79</v>
      </c>
      <c r="M5023">
        <v>0</v>
      </c>
      <c r="N5023">
        <v>0</v>
      </c>
      <c r="O5023">
        <v>-209304.79</v>
      </c>
      <c r="P5023" t="s">
        <v>607</v>
      </c>
      <c r="Q5023">
        <v>-209304.79</v>
      </c>
      <c r="R5023">
        <v>0</v>
      </c>
      <c r="S5023">
        <v>0</v>
      </c>
      <c r="T5023" t="s">
        <v>1342</v>
      </c>
      <c r="U5023" s="221">
        <f t="shared" si="157"/>
        <v>0</v>
      </c>
    </row>
    <row r="5024" spans="1:21" hidden="1">
      <c r="A5024" s="55" t="str">
        <f t="shared" si="156"/>
        <v>Y0EE0</v>
      </c>
      <c r="B5024" s="55">
        <f>VLOOKUP(J5024,'Mapping-CITI'!A:E,5,0)</f>
        <v>0</v>
      </c>
      <c r="D5024" s="42">
        <v>45016</v>
      </c>
      <c r="E5024" s="42">
        <v>45199</v>
      </c>
      <c r="F5024" t="s">
        <v>1945</v>
      </c>
      <c r="G5024" t="s">
        <v>1347</v>
      </c>
      <c r="H5024">
        <v>2150</v>
      </c>
      <c r="I5024" t="s">
        <v>2797</v>
      </c>
      <c r="J5024">
        <v>281289</v>
      </c>
      <c r="K5024" t="s">
        <v>2723</v>
      </c>
      <c r="L5024">
        <v>-87434904.730000004</v>
      </c>
      <c r="M5024">
        <v>19367886.890000001</v>
      </c>
      <c r="N5024">
        <v>2776057.56</v>
      </c>
      <c r="O5024">
        <v>-70843075.400000006</v>
      </c>
      <c r="P5024" t="s">
        <v>607</v>
      </c>
      <c r="Q5024">
        <v>-70843075.400000006</v>
      </c>
      <c r="R5024">
        <v>0</v>
      </c>
      <c r="S5024">
        <v>0</v>
      </c>
      <c r="T5024" t="s">
        <v>1342</v>
      </c>
      <c r="U5024" s="221">
        <f t="shared" si="157"/>
        <v>1.6591829330000001</v>
      </c>
    </row>
    <row r="5025" spans="1:21" hidden="1">
      <c r="A5025" s="55" t="str">
        <f t="shared" si="156"/>
        <v>Y0EE0</v>
      </c>
      <c r="B5025" s="55">
        <f>VLOOKUP(J5025,'Mapping-CITI'!A:E,5,0)</f>
        <v>0</v>
      </c>
      <c r="D5025" s="42">
        <v>45016</v>
      </c>
      <c r="E5025" s="42">
        <v>45199</v>
      </c>
      <c r="F5025" t="s">
        <v>1945</v>
      </c>
      <c r="G5025" t="s">
        <v>1347</v>
      </c>
      <c r="H5025">
        <v>2150</v>
      </c>
      <c r="I5025" t="s">
        <v>2797</v>
      </c>
      <c r="J5025">
        <v>281292</v>
      </c>
      <c r="K5025" t="s">
        <v>2551</v>
      </c>
      <c r="L5025">
        <v>-785127622.44000006</v>
      </c>
      <c r="M5025">
        <v>4510387530.9399996</v>
      </c>
      <c r="N5025">
        <v>4810868633.6899996</v>
      </c>
      <c r="O5025">
        <v>-1085608725.1900001</v>
      </c>
      <c r="P5025" t="s">
        <v>607</v>
      </c>
      <c r="Q5025">
        <v>-1085608725.1900001</v>
      </c>
      <c r="R5025">
        <v>0</v>
      </c>
      <c r="S5025">
        <v>0</v>
      </c>
      <c r="T5025" t="s">
        <v>1342</v>
      </c>
      <c r="U5025" s="221">
        <f t="shared" si="157"/>
        <v>-30.048110274999999</v>
      </c>
    </row>
    <row r="5026" spans="1:21" hidden="1">
      <c r="A5026" s="55" t="str">
        <f t="shared" si="156"/>
        <v>Y0EE0</v>
      </c>
      <c r="B5026" s="55">
        <f>VLOOKUP(J5026,'Mapping-CITI'!A:E,5,0)</f>
        <v>0</v>
      </c>
      <c r="D5026" s="42">
        <v>45016</v>
      </c>
      <c r="E5026" s="42">
        <v>45199</v>
      </c>
      <c r="F5026" t="s">
        <v>1945</v>
      </c>
      <c r="G5026" t="s">
        <v>1347</v>
      </c>
      <c r="H5026">
        <v>2150</v>
      </c>
      <c r="I5026" t="s">
        <v>2797</v>
      </c>
      <c r="J5026">
        <v>281293</v>
      </c>
      <c r="K5026" t="s">
        <v>2561</v>
      </c>
      <c r="L5026">
        <v>-152193.38</v>
      </c>
      <c r="M5026">
        <v>7355.57</v>
      </c>
      <c r="N5026">
        <v>29482.91</v>
      </c>
      <c r="O5026">
        <v>-174320.72</v>
      </c>
      <c r="P5026" t="s">
        <v>607</v>
      </c>
      <c r="Q5026">
        <v>-174320.72</v>
      </c>
      <c r="R5026">
        <v>0</v>
      </c>
      <c r="S5026">
        <v>0</v>
      </c>
      <c r="T5026" t="s">
        <v>1342</v>
      </c>
      <c r="U5026" s="221">
        <f t="shared" si="157"/>
        <v>-2.2127340000000001E-3</v>
      </c>
    </row>
    <row r="5027" spans="1:21" hidden="1">
      <c r="A5027" s="55" t="str">
        <f t="shared" si="156"/>
        <v>Y0EE0</v>
      </c>
      <c r="B5027" s="55">
        <f>VLOOKUP(J5027,'Mapping-CITI'!A:E,5,0)</f>
        <v>0</v>
      </c>
      <c r="D5027" s="42">
        <v>45016</v>
      </c>
      <c r="E5027" s="42">
        <v>45199</v>
      </c>
      <c r="F5027" t="s">
        <v>1945</v>
      </c>
      <c r="G5027" t="s">
        <v>1347</v>
      </c>
      <c r="H5027">
        <v>2150</v>
      </c>
      <c r="I5027" t="s">
        <v>2797</v>
      </c>
      <c r="J5027">
        <v>281295</v>
      </c>
      <c r="K5027" t="s">
        <v>2562</v>
      </c>
      <c r="L5027">
        <v>-27406.1</v>
      </c>
      <c r="M5027">
        <v>24327841.059999999</v>
      </c>
      <c r="N5027">
        <v>25954762.579999998</v>
      </c>
      <c r="O5027">
        <v>-1654327.62</v>
      </c>
      <c r="P5027" t="s">
        <v>607</v>
      </c>
      <c r="Q5027">
        <v>-1654327.62</v>
      </c>
      <c r="R5027">
        <v>0</v>
      </c>
      <c r="S5027">
        <v>0</v>
      </c>
      <c r="T5027" t="s">
        <v>1342</v>
      </c>
      <c r="U5027" s="221">
        <f t="shared" si="157"/>
        <v>-0.16269215199999995</v>
      </c>
    </row>
    <row r="5028" spans="1:21" hidden="1">
      <c r="A5028" s="55" t="str">
        <f t="shared" si="156"/>
        <v>Y0EE5.3</v>
      </c>
      <c r="B5028" s="55">
        <f>VLOOKUP(J5028,'Mapping-CITI'!A:E,5,0)</f>
        <v>5.3</v>
      </c>
      <c r="D5028" s="42">
        <v>45016</v>
      </c>
      <c r="E5028" s="42">
        <v>45199</v>
      </c>
      <c r="F5028" t="s">
        <v>1945</v>
      </c>
      <c r="G5028" t="s">
        <v>1347</v>
      </c>
      <c r="H5028">
        <v>5140</v>
      </c>
      <c r="I5028" t="s">
        <v>2798</v>
      </c>
      <c r="J5028">
        <v>301229</v>
      </c>
      <c r="K5028" t="s">
        <v>2570</v>
      </c>
      <c r="L5028">
        <v>-332376.5</v>
      </c>
      <c r="M5028">
        <v>0</v>
      </c>
      <c r="N5028">
        <v>2713192.5</v>
      </c>
      <c r="O5028">
        <v>-2713192.5</v>
      </c>
      <c r="P5028" t="s">
        <v>607</v>
      </c>
      <c r="Q5028">
        <v>-2713192.5</v>
      </c>
      <c r="R5028">
        <v>0</v>
      </c>
      <c r="S5028">
        <v>0</v>
      </c>
      <c r="T5028" t="s">
        <v>1342</v>
      </c>
      <c r="U5028" s="221">
        <f t="shared" si="157"/>
        <v>-0.27131925000000001</v>
      </c>
    </row>
    <row r="5029" spans="1:21" hidden="1">
      <c r="A5029" s="55" t="str">
        <f t="shared" si="156"/>
        <v>Y0EE5.3</v>
      </c>
      <c r="B5029" s="55">
        <f>VLOOKUP(J5029,'Mapping-CITI'!A:E,5,0)</f>
        <v>5.3</v>
      </c>
      <c r="D5029" s="42">
        <v>45016</v>
      </c>
      <c r="E5029" s="42">
        <v>45199</v>
      </c>
      <c r="F5029" t="s">
        <v>1945</v>
      </c>
      <c r="G5029" t="s">
        <v>1347</v>
      </c>
      <c r="H5029">
        <v>5140</v>
      </c>
      <c r="I5029" t="s">
        <v>2798</v>
      </c>
      <c r="J5029">
        <v>301230</v>
      </c>
      <c r="K5029" t="s">
        <v>2339</v>
      </c>
      <c r="L5029">
        <v>-34170</v>
      </c>
      <c r="M5029">
        <v>0</v>
      </c>
      <c r="N5029">
        <v>5353200</v>
      </c>
      <c r="O5029">
        <v>-5353200</v>
      </c>
      <c r="P5029" t="s">
        <v>607</v>
      </c>
      <c r="Q5029">
        <v>-5353200</v>
      </c>
      <c r="R5029">
        <v>0</v>
      </c>
      <c r="S5029">
        <v>0</v>
      </c>
      <c r="T5029" t="s">
        <v>1342</v>
      </c>
      <c r="U5029" s="221">
        <f t="shared" si="157"/>
        <v>-0.53532000000000002</v>
      </c>
    </row>
    <row r="5030" spans="1:21" hidden="1">
      <c r="A5030" s="55" t="str">
        <f t="shared" si="156"/>
        <v>Y0EE5.3</v>
      </c>
      <c r="B5030" s="55">
        <f>VLOOKUP(J5030,'Mapping-CITI'!A:E,5,0)</f>
        <v>5.3</v>
      </c>
      <c r="D5030" s="42">
        <v>45016</v>
      </c>
      <c r="E5030" s="42">
        <v>45199</v>
      </c>
      <c r="F5030" t="s">
        <v>1945</v>
      </c>
      <c r="G5030" t="s">
        <v>1347</v>
      </c>
      <c r="H5030">
        <v>5140</v>
      </c>
      <c r="I5030" t="s">
        <v>2798</v>
      </c>
      <c r="J5030">
        <v>301231</v>
      </c>
      <c r="K5030" t="s">
        <v>2340</v>
      </c>
      <c r="L5030">
        <v>-432835</v>
      </c>
      <c r="M5030">
        <v>0</v>
      </c>
      <c r="N5030">
        <v>7265097.5</v>
      </c>
      <c r="O5030">
        <v>-7265097.5</v>
      </c>
      <c r="P5030" t="s">
        <v>607</v>
      </c>
      <c r="Q5030">
        <v>-7265097.5</v>
      </c>
      <c r="R5030">
        <v>0</v>
      </c>
      <c r="S5030">
        <v>0</v>
      </c>
      <c r="T5030" t="s">
        <v>1342</v>
      </c>
      <c r="U5030" s="221">
        <f t="shared" si="157"/>
        <v>-0.72650974999999995</v>
      </c>
    </row>
    <row r="5031" spans="1:21" hidden="1">
      <c r="A5031" s="55" t="str">
        <f t="shared" si="156"/>
        <v>Y0EE5.3</v>
      </c>
      <c r="B5031" s="55">
        <f>VLOOKUP(J5031,'Mapping-CITI'!A:E,5,0)</f>
        <v>5.3</v>
      </c>
      <c r="D5031" s="42">
        <v>45016</v>
      </c>
      <c r="E5031" s="42">
        <v>45199</v>
      </c>
      <c r="F5031" t="s">
        <v>1945</v>
      </c>
      <c r="G5031" t="s">
        <v>1347</v>
      </c>
      <c r="H5031">
        <v>5140</v>
      </c>
      <c r="I5031" t="s">
        <v>2798</v>
      </c>
      <c r="J5031">
        <v>301234</v>
      </c>
      <c r="K5031" t="s">
        <v>2342</v>
      </c>
      <c r="L5031">
        <v>-2828216.75</v>
      </c>
      <c r="M5031">
        <v>0</v>
      </c>
      <c r="N5031">
        <v>25313582.940000001</v>
      </c>
      <c r="O5031">
        <v>-25313582.940000001</v>
      </c>
      <c r="P5031" t="s">
        <v>607</v>
      </c>
      <c r="Q5031">
        <v>-25313582.940000001</v>
      </c>
      <c r="R5031">
        <v>0</v>
      </c>
      <c r="S5031">
        <v>0</v>
      </c>
      <c r="T5031" t="s">
        <v>1342</v>
      </c>
      <c r="U5031" s="221">
        <f t="shared" si="157"/>
        <v>-2.5313582940000003</v>
      </c>
    </row>
    <row r="5032" spans="1:21" hidden="1">
      <c r="A5032" s="55" t="str">
        <f t="shared" si="156"/>
        <v>Y0EE5.2</v>
      </c>
      <c r="B5032" s="55">
        <f>VLOOKUP(J5032,'Mapping-CITI'!A:E,5,0)</f>
        <v>5.2</v>
      </c>
      <c r="D5032" s="42">
        <v>45016</v>
      </c>
      <c r="E5032" s="42">
        <v>45199</v>
      </c>
      <c r="F5032" t="s">
        <v>1945</v>
      </c>
      <c r="G5032" t="s">
        <v>1347</v>
      </c>
      <c r="H5032">
        <v>5120</v>
      </c>
      <c r="I5032" t="s">
        <v>2799</v>
      </c>
      <c r="J5032">
        <v>301600</v>
      </c>
      <c r="K5032" t="s">
        <v>2701</v>
      </c>
      <c r="L5032">
        <v>-45239.61</v>
      </c>
      <c r="M5032">
        <v>0</v>
      </c>
      <c r="N5032">
        <v>0</v>
      </c>
      <c r="O5032">
        <v>0</v>
      </c>
      <c r="P5032" t="s">
        <v>607</v>
      </c>
      <c r="Q5032">
        <v>0</v>
      </c>
      <c r="R5032">
        <v>0</v>
      </c>
      <c r="S5032">
        <v>0</v>
      </c>
      <c r="T5032" t="s">
        <v>1342</v>
      </c>
      <c r="U5032" s="221">
        <f t="shared" si="157"/>
        <v>0</v>
      </c>
    </row>
    <row r="5033" spans="1:21" hidden="1">
      <c r="A5033" s="55" t="str">
        <f t="shared" si="156"/>
        <v>Y0EE5.2</v>
      </c>
      <c r="B5033" s="55">
        <f>VLOOKUP(J5033,'Mapping-CITI'!A:E,5,0)</f>
        <v>5.2</v>
      </c>
      <c r="D5033" s="42">
        <v>45016</v>
      </c>
      <c r="E5033" s="42">
        <v>45199</v>
      </c>
      <c r="F5033" t="s">
        <v>1945</v>
      </c>
      <c r="G5033" t="s">
        <v>1347</v>
      </c>
      <c r="H5033">
        <v>5110</v>
      </c>
      <c r="I5033" t="s">
        <v>2776</v>
      </c>
      <c r="J5033">
        <v>304209</v>
      </c>
      <c r="K5033" t="s">
        <v>2350</v>
      </c>
      <c r="L5033">
        <v>-3784800</v>
      </c>
      <c r="M5033">
        <v>9173333.3300000001</v>
      </c>
      <c r="N5033">
        <v>21760000</v>
      </c>
      <c r="O5033">
        <v>-12586666.67</v>
      </c>
      <c r="P5033" t="s">
        <v>607</v>
      </c>
      <c r="Q5033">
        <v>-12586666.67</v>
      </c>
      <c r="R5033">
        <v>0</v>
      </c>
      <c r="S5033">
        <v>0</v>
      </c>
      <c r="T5033" t="s">
        <v>1342</v>
      </c>
      <c r="U5033" s="221">
        <f t="shared" si="157"/>
        <v>-1.258666667</v>
      </c>
    </row>
    <row r="5034" spans="1:21" hidden="1">
      <c r="A5034" s="55" t="str">
        <f t="shared" si="156"/>
        <v>Y0EE5.2</v>
      </c>
      <c r="B5034" s="55">
        <f>VLOOKUP(J5034,'Mapping-CITI'!A:E,5,0)</f>
        <v>5.2</v>
      </c>
      <c r="D5034" s="42">
        <v>45016</v>
      </c>
      <c r="E5034" s="42">
        <v>45199</v>
      </c>
      <c r="F5034" t="s">
        <v>1945</v>
      </c>
      <c r="G5034" t="s">
        <v>1347</v>
      </c>
      <c r="H5034">
        <v>5110</v>
      </c>
      <c r="I5034" t="s">
        <v>2776</v>
      </c>
      <c r="J5034">
        <v>304213</v>
      </c>
      <c r="K5034" t="s">
        <v>2351</v>
      </c>
      <c r="L5034">
        <v>-52312458.810000002</v>
      </c>
      <c r="M5034">
        <v>0</v>
      </c>
      <c r="N5034">
        <v>34994932.240000002</v>
      </c>
      <c r="O5034">
        <v>-34994932.240000002</v>
      </c>
      <c r="P5034" t="s">
        <v>607</v>
      </c>
      <c r="Q5034">
        <v>-34994932.240000002</v>
      </c>
      <c r="R5034">
        <v>0</v>
      </c>
      <c r="S5034">
        <v>0</v>
      </c>
      <c r="T5034" t="s">
        <v>1342</v>
      </c>
      <c r="U5034" s="221">
        <f t="shared" si="157"/>
        <v>-3.4994932240000001</v>
      </c>
    </row>
    <row r="5035" spans="1:21" hidden="1">
      <c r="A5035" s="55" t="str">
        <f t="shared" si="156"/>
        <v>Y0EE5.2</v>
      </c>
      <c r="B5035" s="55">
        <f>VLOOKUP(J5035,'Mapping-CITI'!A:E,5,0)</f>
        <v>5.2</v>
      </c>
      <c r="D5035" s="42">
        <v>45016</v>
      </c>
      <c r="E5035" s="42">
        <v>45199</v>
      </c>
      <c r="F5035" t="s">
        <v>1945</v>
      </c>
      <c r="G5035" t="s">
        <v>1347</v>
      </c>
      <c r="H5035">
        <v>5110</v>
      </c>
      <c r="I5035" t="s">
        <v>2776</v>
      </c>
      <c r="J5035">
        <v>304214</v>
      </c>
      <c r="K5035" t="s">
        <v>2352</v>
      </c>
      <c r="L5035">
        <v>-153167914.05000001</v>
      </c>
      <c r="M5035">
        <v>0</v>
      </c>
      <c r="N5035">
        <v>135294684.19</v>
      </c>
      <c r="O5035">
        <v>-135294684.19</v>
      </c>
      <c r="P5035" t="s">
        <v>607</v>
      </c>
      <c r="Q5035">
        <v>-135294684.19</v>
      </c>
      <c r="R5035">
        <v>63920</v>
      </c>
      <c r="S5035">
        <v>0</v>
      </c>
      <c r="T5035" t="s">
        <v>1342</v>
      </c>
      <c r="U5035" s="221">
        <f t="shared" si="157"/>
        <v>-13.529468419000001</v>
      </c>
    </row>
    <row r="5036" spans="1:21" hidden="1">
      <c r="A5036" s="55" t="str">
        <f t="shared" si="156"/>
        <v>Y0EE5.2</v>
      </c>
      <c r="B5036" s="55">
        <f>VLOOKUP(J5036,'Mapping-CITI'!A:E,5,0)</f>
        <v>5.2</v>
      </c>
      <c r="D5036" s="42">
        <v>45016</v>
      </c>
      <c r="E5036" s="42">
        <v>45199</v>
      </c>
      <c r="F5036" t="s">
        <v>1945</v>
      </c>
      <c r="G5036" t="s">
        <v>1347</v>
      </c>
      <c r="H5036">
        <v>5110</v>
      </c>
      <c r="I5036" t="s">
        <v>2776</v>
      </c>
      <c r="J5036">
        <v>304215</v>
      </c>
      <c r="K5036" t="s">
        <v>2353</v>
      </c>
      <c r="L5036">
        <v>-195730350.5</v>
      </c>
      <c r="M5036">
        <v>0</v>
      </c>
      <c r="N5036">
        <v>187950099.50999999</v>
      </c>
      <c r="O5036">
        <v>-187950099.50999999</v>
      </c>
      <c r="P5036" t="s">
        <v>607</v>
      </c>
      <c r="Q5036">
        <v>-187950099.50999999</v>
      </c>
      <c r="R5036">
        <v>8000</v>
      </c>
      <c r="S5036">
        <v>0</v>
      </c>
      <c r="T5036" t="s">
        <v>1342</v>
      </c>
      <c r="U5036" s="221">
        <f t="shared" si="157"/>
        <v>-18.795009950999997</v>
      </c>
    </row>
    <row r="5037" spans="1:21" hidden="1">
      <c r="A5037" s="55" t="str">
        <f t="shared" si="156"/>
        <v>Y0EE5.2</v>
      </c>
      <c r="B5037" s="55">
        <f>VLOOKUP(J5037,'Mapping-CITI'!A:E,5,0)</f>
        <v>5.2</v>
      </c>
      <c r="D5037" s="42">
        <v>45016</v>
      </c>
      <c r="E5037" s="42">
        <v>45199</v>
      </c>
      <c r="F5037" t="s">
        <v>1945</v>
      </c>
      <c r="G5037" t="s">
        <v>1347</v>
      </c>
      <c r="H5037">
        <v>5110</v>
      </c>
      <c r="I5037" t="s">
        <v>2776</v>
      </c>
      <c r="J5037">
        <v>304216</v>
      </c>
      <c r="K5037" t="s">
        <v>2354</v>
      </c>
      <c r="L5037">
        <v>-480090873.64999998</v>
      </c>
      <c r="M5037">
        <v>0</v>
      </c>
      <c r="N5037">
        <v>384211484.94999999</v>
      </c>
      <c r="O5037">
        <v>-384211484.94999999</v>
      </c>
      <c r="P5037" t="s">
        <v>607</v>
      </c>
      <c r="Q5037">
        <v>-384211484.94999999</v>
      </c>
      <c r="R5037">
        <v>61000</v>
      </c>
      <c r="S5037">
        <v>0</v>
      </c>
      <c r="T5037" t="s">
        <v>1342</v>
      </c>
      <c r="U5037" s="221">
        <f t="shared" si="157"/>
        <v>-38.421148494999997</v>
      </c>
    </row>
    <row r="5038" spans="1:21" hidden="1">
      <c r="A5038" s="55" t="str">
        <f t="shared" si="156"/>
        <v>Y0EE5.2</v>
      </c>
      <c r="B5038" s="55">
        <f>VLOOKUP(J5038,'Mapping-CITI'!A:E,5,0)</f>
        <v>5.2</v>
      </c>
      <c r="D5038" s="42">
        <v>45016</v>
      </c>
      <c r="E5038" s="42">
        <v>45199</v>
      </c>
      <c r="F5038" t="s">
        <v>1945</v>
      </c>
      <c r="G5038" t="s">
        <v>1347</v>
      </c>
      <c r="H5038">
        <v>5110</v>
      </c>
      <c r="I5038" t="s">
        <v>2776</v>
      </c>
      <c r="J5038">
        <v>304217</v>
      </c>
      <c r="K5038" t="s">
        <v>2355</v>
      </c>
      <c r="L5038">
        <v>-183388676.55000001</v>
      </c>
      <c r="M5038">
        <v>352239775.36000001</v>
      </c>
      <c r="N5038">
        <v>522094965.61000001</v>
      </c>
      <c r="O5038">
        <v>-169855190.25</v>
      </c>
      <c r="P5038" t="s">
        <v>607</v>
      </c>
      <c r="Q5038">
        <v>-169855190.25</v>
      </c>
      <c r="R5038">
        <v>28700000</v>
      </c>
      <c r="S5038">
        <v>0</v>
      </c>
      <c r="T5038" t="s">
        <v>1342</v>
      </c>
      <c r="U5038" s="221">
        <f t="shared" si="157"/>
        <v>-16.985519024999999</v>
      </c>
    </row>
    <row r="5039" spans="1:21" hidden="1">
      <c r="A5039" s="55" t="str">
        <f t="shared" si="156"/>
        <v>Y0EEIgnore</v>
      </c>
      <c r="B5039" s="55" t="str">
        <f>VLOOKUP(J5039,'Mapping-CITI'!A:E,5,0)</f>
        <v>Ignore</v>
      </c>
      <c r="D5039" s="42">
        <v>45016</v>
      </c>
      <c r="E5039" s="42">
        <v>45199</v>
      </c>
      <c r="F5039" t="s">
        <v>1945</v>
      </c>
      <c r="G5039" t="s">
        <v>1347</v>
      </c>
      <c r="H5039">
        <v>5110</v>
      </c>
      <c r="I5039" t="s">
        <v>2776</v>
      </c>
      <c r="J5039">
        <v>304221</v>
      </c>
      <c r="K5039" t="s">
        <v>2633</v>
      </c>
      <c r="L5039">
        <v>0</v>
      </c>
      <c r="M5039">
        <v>128810</v>
      </c>
      <c r="N5039">
        <v>0</v>
      </c>
      <c r="O5039">
        <v>128810</v>
      </c>
      <c r="P5039" t="s">
        <v>607</v>
      </c>
      <c r="Q5039">
        <v>128810</v>
      </c>
      <c r="R5039">
        <v>0</v>
      </c>
      <c r="S5039">
        <v>0</v>
      </c>
      <c r="T5039" t="s">
        <v>1342</v>
      </c>
      <c r="U5039" s="221">
        <f t="shared" si="157"/>
        <v>1.2881E-2</v>
      </c>
    </row>
    <row r="5040" spans="1:21" hidden="1">
      <c r="A5040" s="55" t="str">
        <f t="shared" si="156"/>
        <v>Y0EE5.2</v>
      </c>
      <c r="B5040" s="55">
        <f>VLOOKUP(J5040,'Mapping-CITI'!A:E,5,0)</f>
        <v>5.2</v>
      </c>
      <c r="D5040" s="42">
        <v>45016</v>
      </c>
      <c r="E5040" s="42">
        <v>45199</v>
      </c>
      <c r="F5040" t="s">
        <v>1945</v>
      </c>
      <c r="G5040" t="s">
        <v>1347</v>
      </c>
      <c r="H5040">
        <v>5110</v>
      </c>
      <c r="I5040" t="s">
        <v>2776</v>
      </c>
      <c r="J5040">
        <v>304232</v>
      </c>
      <c r="K5040" t="s">
        <v>2358</v>
      </c>
      <c r="L5040">
        <v>-14411.45</v>
      </c>
      <c r="M5040">
        <v>0</v>
      </c>
      <c r="N5040">
        <v>90695.25</v>
      </c>
      <c r="O5040">
        <v>-90695.25</v>
      </c>
      <c r="P5040" t="s">
        <v>607</v>
      </c>
      <c r="Q5040">
        <v>-90695.25</v>
      </c>
      <c r="R5040">
        <v>0</v>
      </c>
      <c r="S5040">
        <v>90695.25</v>
      </c>
      <c r="T5040" t="s">
        <v>1342</v>
      </c>
      <c r="U5040" s="221">
        <f t="shared" si="157"/>
        <v>-9.0695250000000002E-3</v>
      </c>
    </row>
    <row r="5041" spans="1:21" hidden="1">
      <c r="A5041" s="55" t="str">
        <f t="shared" si="156"/>
        <v>Y0EE5.2</v>
      </c>
      <c r="B5041" s="55">
        <f>VLOOKUP(J5041,'Mapping-CITI'!A:E,5,0)</f>
        <v>5.2</v>
      </c>
      <c r="D5041" s="42">
        <v>45016</v>
      </c>
      <c r="E5041" s="42">
        <v>45199</v>
      </c>
      <c r="F5041" t="s">
        <v>1945</v>
      </c>
      <c r="G5041" t="s">
        <v>1347</v>
      </c>
      <c r="H5041">
        <v>5110</v>
      </c>
      <c r="I5041" t="s">
        <v>2776</v>
      </c>
      <c r="J5041">
        <v>304300</v>
      </c>
      <c r="K5041" t="s">
        <v>2362</v>
      </c>
      <c r="L5041">
        <v>-27505535.829999998</v>
      </c>
      <c r="M5041">
        <v>0</v>
      </c>
      <c r="N5041">
        <v>0</v>
      </c>
      <c r="O5041">
        <v>0</v>
      </c>
      <c r="P5041" t="s">
        <v>607</v>
      </c>
      <c r="Q5041">
        <v>0</v>
      </c>
      <c r="R5041">
        <v>0</v>
      </c>
      <c r="S5041">
        <v>0</v>
      </c>
      <c r="T5041" t="s">
        <v>1342</v>
      </c>
      <c r="U5041" s="221">
        <f t="shared" si="157"/>
        <v>0</v>
      </c>
    </row>
    <row r="5042" spans="1:21" hidden="1">
      <c r="A5042" s="55" t="str">
        <f t="shared" si="156"/>
        <v>Y0EE5.5</v>
      </c>
      <c r="B5042" s="55">
        <f>VLOOKUP(J5042,'Mapping-CITI'!A:E,5,0)</f>
        <v>5.5</v>
      </c>
      <c r="D5042" s="42">
        <v>45016</v>
      </c>
      <c r="E5042" s="42">
        <v>45199</v>
      </c>
      <c r="F5042" t="s">
        <v>1945</v>
      </c>
      <c r="G5042" t="s">
        <v>1347</v>
      </c>
      <c r="H5042">
        <v>5200</v>
      </c>
      <c r="I5042" t="s">
        <v>2777</v>
      </c>
      <c r="J5042">
        <v>304748</v>
      </c>
      <c r="K5042" t="s">
        <v>2366</v>
      </c>
      <c r="L5042">
        <v>-0.6</v>
      </c>
      <c r="M5042">
        <v>0</v>
      </c>
      <c r="N5042">
        <v>0</v>
      </c>
      <c r="O5042">
        <v>0</v>
      </c>
      <c r="P5042" t="s">
        <v>607</v>
      </c>
      <c r="Q5042">
        <v>0</v>
      </c>
      <c r="R5042">
        <v>0</v>
      </c>
      <c r="S5042">
        <v>0</v>
      </c>
      <c r="T5042" t="s">
        <v>1342</v>
      </c>
      <c r="U5042" s="221">
        <f t="shared" si="157"/>
        <v>0</v>
      </c>
    </row>
    <row r="5043" spans="1:21" hidden="1">
      <c r="A5043" s="55" t="str">
        <f t="shared" si="156"/>
        <v>Y0EE5.5</v>
      </c>
      <c r="B5043" s="55">
        <f>VLOOKUP(J5043,'Mapping-CITI'!A:E,5,0)</f>
        <v>5.5</v>
      </c>
      <c r="D5043" s="42">
        <v>45016</v>
      </c>
      <c r="E5043" s="42">
        <v>45199</v>
      </c>
      <c r="F5043" t="s">
        <v>1945</v>
      </c>
      <c r="G5043" t="s">
        <v>1347</v>
      </c>
      <c r="H5043">
        <v>5200</v>
      </c>
      <c r="I5043" t="s">
        <v>2777</v>
      </c>
      <c r="J5043">
        <v>304751</v>
      </c>
      <c r="K5043" t="s">
        <v>2369</v>
      </c>
      <c r="L5043">
        <v>-3326850.31</v>
      </c>
      <c r="M5043">
        <v>1.1599999999999999</v>
      </c>
      <c r="N5043">
        <v>2039594.1</v>
      </c>
      <c r="O5043">
        <v>-2039592.94</v>
      </c>
      <c r="P5043" t="s">
        <v>607</v>
      </c>
      <c r="Q5043">
        <v>-2039592.94</v>
      </c>
      <c r="R5043">
        <v>1.1599999999999999</v>
      </c>
      <c r="S5043">
        <v>4618041.5199999996</v>
      </c>
      <c r="T5043" t="s">
        <v>1342</v>
      </c>
      <c r="U5043" s="221">
        <f t="shared" si="157"/>
        <v>-0.20395929400000001</v>
      </c>
    </row>
    <row r="5044" spans="1:21" hidden="1">
      <c r="A5044" s="55" t="str">
        <f t="shared" si="156"/>
        <v>Y0EE5.5</v>
      </c>
      <c r="B5044" s="55">
        <f>VLOOKUP(J5044,'Mapping-CITI'!A:E,5,0)</f>
        <v>5.5</v>
      </c>
      <c r="D5044" s="42">
        <v>45016</v>
      </c>
      <c r="E5044" s="42">
        <v>45199</v>
      </c>
      <c r="F5044" t="s">
        <v>1945</v>
      </c>
      <c r="G5044" t="s">
        <v>1347</v>
      </c>
      <c r="H5044">
        <v>5200</v>
      </c>
      <c r="I5044" t="s">
        <v>2777</v>
      </c>
      <c r="J5044">
        <v>304752</v>
      </c>
      <c r="K5044" t="s">
        <v>2370</v>
      </c>
      <c r="L5044">
        <v>21.06</v>
      </c>
      <c r="M5044">
        <v>0</v>
      </c>
      <c r="N5044">
        <v>0</v>
      </c>
      <c r="O5044">
        <v>0</v>
      </c>
      <c r="P5044" t="s">
        <v>607</v>
      </c>
      <c r="Q5044">
        <v>0</v>
      </c>
      <c r="R5044">
        <v>0</v>
      </c>
      <c r="S5044">
        <v>0</v>
      </c>
      <c r="T5044" t="s">
        <v>1342</v>
      </c>
      <c r="U5044" s="221">
        <f t="shared" si="157"/>
        <v>0</v>
      </c>
    </row>
    <row r="5045" spans="1:21" hidden="1">
      <c r="A5045" s="55" t="str">
        <f t="shared" si="156"/>
        <v>Y0EE5.5</v>
      </c>
      <c r="B5045" s="55">
        <f>VLOOKUP(J5045,'Mapping-CITI'!A:E,5,0)</f>
        <v>5.5</v>
      </c>
      <c r="D5045" s="42">
        <v>45016</v>
      </c>
      <c r="E5045" s="42">
        <v>45199</v>
      </c>
      <c r="F5045" t="s">
        <v>1945</v>
      </c>
      <c r="G5045" t="s">
        <v>1347</v>
      </c>
      <c r="H5045">
        <v>5200</v>
      </c>
      <c r="I5045" t="s">
        <v>2777</v>
      </c>
      <c r="J5045">
        <v>304754</v>
      </c>
      <c r="K5045" t="s">
        <v>2372</v>
      </c>
      <c r="L5045">
        <v>-2.54</v>
      </c>
      <c r="M5045">
        <v>2039235.38</v>
      </c>
      <c r="N5045">
        <v>401892.72</v>
      </c>
      <c r="O5045">
        <v>1637342.66</v>
      </c>
      <c r="P5045" t="s">
        <v>607</v>
      </c>
      <c r="Q5045">
        <v>1637342.66</v>
      </c>
      <c r="R5045">
        <v>2039235.38</v>
      </c>
      <c r="S5045">
        <v>3184699.28</v>
      </c>
      <c r="T5045" t="s">
        <v>1342</v>
      </c>
      <c r="U5045" s="221">
        <f t="shared" si="157"/>
        <v>0.16373426599999999</v>
      </c>
    </row>
    <row r="5046" spans="1:21" hidden="1">
      <c r="A5046" s="55" t="str">
        <f t="shared" si="156"/>
        <v>Y0EE5.5</v>
      </c>
      <c r="B5046" s="55">
        <f>VLOOKUP(J5046,'Mapping-CITI'!A:E,5,0)</f>
        <v>5.5</v>
      </c>
      <c r="D5046" s="42">
        <v>45016</v>
      </c>
      <c r="E5046" s="42">
        <v>45199</v>
      </c>
      <c r="F5046" t="s">
        <v>1945</v>
      </c>
      <c r="G5046" t="s">
        <v>1347</v>
      </c>
      <c r="H5046">
        <v>5200</v>
      </c>
      <c r="I5046" t="s">
        <v>2777</v>
      </c>
      <c r="J5046">
        <v>305101</v>
      </c>
      <c r="K5046" t="s">
        <v>2374</v>
      </c>
      <c r="L5046">
        <v>-158375.04999999999</v>
      </c>
      <c r="M5046">
        <v>1.28</v>
      </c>
      <c r="N5046">
        <v>253568.87</v>
      </c>
      <c r="O5046">
        <v>-253567.59</v>
      </c>
      <c r="P5046" t="s">
        <v>607</v>
      </c>
      <c r="Q5046">
        <v>-253567.59</v>
      </c>
      <c r="R5046">
        <v>1.28</v>
      </c>
      <c r="S5046">
        <v>253568.87</v>
      </c>
      <c r="T5046" t="s">
        <v>1342</v>
      </c>
      <c r="U5046" s="221">
        <f t="shared" si="157"/>
        <v>-2.5356759E-2</v>
      </c>
    </row>
    <row r="5047" spans="1:21" hidden="1">
      <c r="A5047" s="55" t="str">
        <f t="shared" si="156"/>
        <v>Y0EE5.5</v>
      </c>
      <c r="B5047" s="55">
        <f>VLOOKUP(J5047,'Mapping-CITI'!A:E,5,0)</f>
        <v>5.5</v>
      </c>
      <c r="D5047" s="42">
        <v>45016</v>
      </c>
      <c r="E5047" s="42">
        <v>45199</v>
      </c>
      <c r="F5047" t="s">
        <v>1945</v>
      </c>
      <c r="G5047" t="s">
        <v>1347</v>
      </c>
      <c r="H5047">
        <v>5200</v>
      </c>
      <c r="I5047" t="s">
        <v>2777</v>
      </c>
      <c r="J5047">
        <v>305109</v>
      </c>
      <c r="K5047" t="s">
        <v>2375</v>
      </c>
      <c r="L5047">
        <v>-1163.2</v>
      </c>
      <c r="M5047">
        <v>78.709999999999994</v>
      </c>
      <c r="N5047">
        <v>2039.81</v>
      </c>
      <c r="O5047">
        <v>-1961.1</v>
      </c>
      <c r="P5047" t="s">
        <v>607</v>
      </c>
      <c r="Q5047">
        <v>-1961.1</v>
      </c>
      <c r="R5047">
        <v>78.709999999999994</v>
      </c>
      <c r="S5047">
        <v>2040.35</v>
      </c>
      <c r="T5047" t="s">
        <v>1342</v>
      </c>
      <c r="U5047" s="221">
        <f t="shared" si="157"/>
        <v>-1.9610999999999999E-4</v>
      </c>
    </row>
    <row r="5048" spans="1:21" hidden="1">
      <c r="A5048" s="55" t="str">
        <f t="shared" si="156"/>
        <v>Y0EE5.5</v>
      </c>
      <c r="B5048" s="55">
        <f>VLOOKUP(J5048,'Mapping-CITI'!A:E,5,0)</f>
        <v>5.5</v>
      </c>
      <c r="D5048" s="42">
        <v>45016</v>
      </c>
      <c r="E5048" s="42">
        <v>45199</v>
      </c>
      <c r="F5048" t="s">
        <v>1945</v>
      </c>
      <c r="G5048" t="s">
        <v>1347</v>
      </c>
      <c r="H5048">
        <v>5200</v>
      </c>
      <c r="I5048" t="s">
        <v>2777</v>
      </c>
      <c r="J5048">
        <v>305110</v>
      </c>
      <c r="K5048" t="s">
        <v>2376</v>
      </c>
      <c r="L5048">
        <v>2002.61</v>
      </c>
      <c r="M5048">
        <v>0</v>
      </c>
      <c r="N5048">
        <v>0</v>
      </c>
      <c r="O5048">
        <v>0</v>
      </c>
      <c r="P5048" t="s">
        <v>607</v>
      </c>
      <c r="Q5048">
        <v>0</v>
      </c>
      <c r="R5048">
        <v>0</v>
      </c>
      <c r="S5048">
        <v>0</v>
      </c>
      <c r="T5048" t="s">
        <v>1342</v>
      </c>
      <c r="U5048" s="221">
        <f t="shared" si="157"/>
        <v>0</v>
      </c>
    </row>
    <row r="5049" spans="1:21" hidden="1">
      <c r="A5049" s="55" t="str">
        <f t="shared" si="156"/>
        <v>Y0EE5.5</v>
      </c>
      <c r="B5049" s="55">
        <f>VLOOKUP(J5049,'Mapping-CITI'!A:E,5,0)</f>
        <v>5.5</v>
      </c>
      <c r="D5049" s="42">
        <v>45016</v>
      </c>
      <c r="E5049" s="42">
        <v>45199</v>
      </c>
      <c r="F5049" t="s">
        <v>1945</v>
      </c>
      <c r="G5049" t="s">
        <v>1347</v>
      </c>
      <c r="H5049">
        <v>5200</v>
      </c>
      <c r="I5049" t="s">
        <v>2777</v>
      </c>
      <c r="J5049">
        <v>305117</v>
      </c>
      <c r="K5049" t="s">
        <v>2382</v>
      </c>
      <c r="L5049">
        <v>8304.66</v>
      </c>
      <c r="M5049">
        <v>0</v>
      </c>
      <c r="N5049">
        <v>0</v>
      </c>
      <c r="O5049">
        <v>0</v>
      </c>
      <c r="P5049" t="s">
        <v>607</v>
      </c>
      <c r="Q5049">
        <v>0</v>
      </c>
      <c r="R5049">
        <v>0</v>
      </c>
      <c r="S5049">
        <v>0</v>
      </c>
      <c r="T5049" t="s">
        <v>1342</v>
      </c>
      <c r="U5049" s="221">
        <f t="shared" si="157"/>
        <v>0</v>
      </c>
    </row>
    <row r="5050" spans="1:21" hidden="1">
      <c r="A5050" s="55" t="str">
        <f t="shared" si="156"/>
        <v>Y0EE5.5</v>
      </c>
      <c r="B5050" s="55">
        <f>VLOOKUP(J5050,'Mapping-CITI'!A:E,5,0)</f>
        <v>5.5</v>
      </c>
      <c r="D5050" s="42">
        <v>45016</v>
      </c>
      <c r="E5050" s="42">
        <v>45199</v>
      </c>
      <c r="F5050" t="s">
        <v>1945</v>
      </c>
      <c r="G5050" t="s">
        <v>1347</v>
      </c>
      <c r="H5050">
        <v>5200</v>
      </c>
      <c r="I5050" t="s">
        <v>2777</v>
      </c>
      <c r="J5050">
        <v>305119</v>
      </c>
      <c r="K5050" t="s">
        <v>2384</v>
      </c>
      <c r="L5050">
        <v>1039.05</v>
      </c>
      <c r="M5050">
        <v>0</v>
      </c>
      <c r="N5050">
        <v>0</v>
      </c>
      <c r="O5050">
        <v>0</v>
      </c>
      <c r="P5050" t="s">
        <v>607</v>
      </c>
      <c r="Q5050">
        <v>0</v>
      </c>
      <c r="R5050">
        <v>0</v>
      </c>
      <c r="S5050">
        <v>0</v>
      </c>
      <c r="T5050" t="s">
        <v>1342</v>
      </c>
      <c r="U5050" s="221">
        <f t="shared" si="157"/>
        <v>0</v>
      </c>
    </row>
    <row r="5051" spans="1:21" hidden="1">
      <c r="A5051" s="55" t="str">
        <f t="shared" si="156"/>
        <v>Y0EE5.5</v>
      </c>
      <c r="B5051" s="55">
        <f>VLOOKUP(J5051,'Mapping-CITI'!A:E,5,0)</f>
        <v>5.5</v>
      </c>
      <c r="D5051" s="42">
        <v>45016</v>
      </c>
      <c r="E5051" s="42">
        <v>45199</v>
      </c>
      <c r="F5051" t="s">
        <v>1945</v>
      </c>
      <c r="G5051" t="s">
        <v>1347</v>
      </c>
      <c r="H5051">
        <v>5200</v>
      </c>
      <c r="I5051" t="s">
        <v>2777</v>
      </c>
      <c r="J5051">
        <v>305150</v>
      </c>
      <c r="K5051" t="s">
        <v>2394</v>
      </c>
      <c r="L5051">
        <v>3319037.69</v>
      </c>
      <c r="M5051">
        <v>0</v>
      </c>
      <c r="N5051">
        <v>0</v>
      </c>
      <c r="O5051">
        <v>0</v>
      </c>
      <c r="P5051" t="s">
        <v>607</v>
      </c>
      <c r="Q5051">
        <v>0</v>
      </c>
      <c r="R5051">
        <v>0</v>
      </c>
      <c r="S5051">
        <v>0</v>
      </c>
      <c r="T5051" t="s">
        <v>1342</v>
      </c>
      <c r="U5051" s="221">
        <f t="shared" si="157"/>
        <v>0</v>
      </c>
    </row>
    <row r="5052" spans="1:21" hidden="1">
      <c r="A5052" s="55" t="str">
        <f t="shared" si="156"/>
        <v>Y0EEIgnore</v>
      </c>
      <c r="B5052" s="55" t="str">
        <f>VLOOKUP(J5052,'Mapping-CITI'!A:E,5,0)</f>
        <v>Ignore</v>
      </c>
      <c r="D5052" s="42">
        <v>45016</v>
      </c>
      <c r="E5052" s="42">
        <v>45199</v>
      </c>
      <c r="F5052" t="s">
        <v>1945</v>
      </c>
      <c r="G5052" t="s">
        <v>1347</v>
      </c>
      <c r="H5052">
        <v>5170</v>
      </c>
      <c r="I5052" t="s">
        <v>2800</v>
      </c>
      <c r="J5052">
        <v>311608</v>
      </c>
      <c r="K5052" t="s">
        <v>2405</v>
      </c>
      <c r="L5052">
        <v>0</v>
      </c>
      <c r="M5052">
        <v>0</v>
      </c>
      <c r="N5052">
        <v>0</v>
      </c>
      <c r="O5052">
        <v>0</v>
      </c>
      <c r="P5052" t="s">
        <v>607</v>
      </c>
      <c r="Q5052">
        <v>0</v>
      </c>
      <c r="R5052">
        <v>0</v>
      </c>
      <c r="S5052">
        <v>0</v>
      </c>
      <c r="T5052" t="s">
        <v>1342</v>
      </c>
      <c r="U5052" s="221">
        <f t="shared" si="157"/>
        <v>0</v>
      </c>
    </row>
    <row r="5053" spans="1:21" hidden="1">
      <c r="A5053" s="55" t="str">
        <f t="shared" si="156"/>
        <v>Y0EEIgnore</v>
      </c>
      <c r="B5053" s="55" t="str">
        <f>VLOOKUP(J5053,'Mapping-CITI'!A:E,5,0)</f>
        <v>Ignore</v>
      </c>
      <c r="D5053" s="42">
        <v>45016</v>
      </c>
      <c r="E5053" s="42">
        <v>45199</v>
      </c>
      <c r="F5053" t="s">
        <v>1945</v>
      </c>
      <c r="G5053" t="s">
        <v>1347</v>
      </c>
      <c r="H5053">
        <v>5170</v>
      </c>
      <c r="I5053" t="s">
        <v>2800</v>
      </c>
      <c r="J5053">
        <v>311617</v>
      </c>
      <c r="K5053" t="s">
        <v>2407</v>
      </c>
      <c r="L5053">
        <v>290851</v>
      </c>
      <c r="M5053">
        <v>3958</v>
      </c>
      <c r="N5053">
        <v>0</v>
      </c>
      <c r="O5053">
        <v>3958</v>
      </c>
      <c r="P5053" t="s">
        <v>607</v>
      </c>
      <c r="Q5053">
        <v>3958</v>
      </c>
      <c r="R5053">
        <v>0</v>
      </c>
      <c r="S5053">
        <v>0</v>
      </c>
      <c r="T5053" t="s">
        <v>1342</v>
      </c>
      <c r="U5053" s="221">
        <f t="shared" si="157"/>
        <v>3.9580000000000003E-4</v>
      </c>
    </row>
    <row r="5054" spans="1:21" hidden="1">
      <c r="A5054" s="55" t="str">
        <f t="shared" si="156"/>
        <v>Y0EEIgnore</v>
      </c>
      <c r="B5054" s="55" t="str">
        <f>VLOOKUP(J5054,'Mapping-CITI'!A:E,5,0)</f>
        <v>Ignore</v>
      </c>
      <c r="D5054" s="42">
        <v>45016</v>
      </c>
      <c r="E5054" s="42">
        <v>45199</v>
      </c>
      <c r="F5054" t="s">
        <v>1945</v>
      </c>
      <c r="G5054" t="s">
        <v>1347</v>
      </c>
      <c r="H5054">
        <v>5170</v>
      </c>
      <c r="I5054" t="s">
        <v>2800</v>
      </c>
      <c r="J5054">
        <v>311618</v>
      </c>
      <c r="K5054" t="s">
        <v>2408</v>
      </c>
      <c r="L5054">
        <v>-2235083</v>
      </c>
      <c r="M5054">
        <v>3630190</v>
      </c>
      <c r="N5054">
        <v>-2235083</v>
      </c>
      <c r="O5054">
        <v>5865273</v>
      </c>
      <c r="P5054" t="s">
        <v>607</v>
      </c>
      <c r="Q5054">
        <v>5865273</v>
      </c>
      <c r="R5054">
        <v>0</v>
      </c>
      <c r="S5054">
        <v>0</v>
      </c>
      <c r="T5054" t="s">
        <v>1342</v>
      </c>
      <c r="U5054" s="221">
        <f t="shared" si="157"/>
        <v>0.58652729999999997</v>
      </c>
    </row>
    <row r="5055" spans="1:21" hidden="1">
      <c r="A5055" s="55" t="str">
        <f t="shared" si="156"/>
        <v>Y0EEIgnore</v>
      </c>
      <c r="B5055" s="55" t="str">
        <f>VLOOKUP(J5055,'Mapping-CITI'!A:E,5,0)</f>
        <v>Ignore</v>
      </c>
      <c r="D5055" s="42">
        <v>45016</v>
      </c>
      <c r="E5055" s="42">
        <v>45199</v>
      </c>
      <c r="F5055" t="s">
        <v>1945</v>
      </c>
      <c r="G5055" t="s">
        <v>1347</v>
      </c>
      <c r="H5055">
        <v>5170</v>
      </c>
      <c r="I5055" t="s">
        <v>2800</v>
      </c>
      <c r="J5055">
        <v>311619</v>
      </c>
      <c r="K5055" t="s">
        <v>2409</v>
      </c>
      <c r="L5055">
        <v>-4408897.5</v>
      </c>
      <c r="M5055">
        <v>0</v>
      </c>
      <c r="N5055">
        <v>-4224622.5</v>
      </c>
      <c r="O5055">
        <v>4224622.5</v>
      </c>
      <c r="P5055" t="s">
        <v>607</v>
      </c>
      <c r="Q5055">
        <v>4224622.5</v>
      </c>
      <c r="R5055">
        <v>0</v>
      </c>
      <c r="S5055">
        <v>0</v>
      </c>
      <c r="T5055" t="s">
        <v>1342</v>
      </c>
      <c r="U5055" s="221">
        <f t="shared" si="157"/>
        <v>0.42246224999999998</v>
      </c>
    </row>
    <row r="5056" spans="1:21" hidden="1">
      <c r="A5056" s="55" t="str">
        <f t="shared" si="156"/>
        <v>Y0EEIgnore</v>
      </c>
      <c r="B5056" s="55" t="str">
        <f>VLOOKUP(J5056,'Mapping-CITI'!A:E,5,0)</f>
        <v>Ignore</v>
      </c>
      <c r="D5056" s="42">
        <v>45016</v>
      </c>
      <c r="E5056" s="42">
        <v>45199</v>
      </c>
      <c r="F5056" t="s">
        <v>1945</v>
      </c>
      <c r="G5056" t="s">
        <v>1347</v>
      </c>
      <c r="H5056">
        <v>5170</v>
      </c>
      <c r="I5056" t="s">
        <v>2800</v>
      </c>
      <c r="J5056">
        <v>311621</v>
      </c>
      <c r="K5056" t="s">
        <v>2410</v>
      </c>
      <c r="L5056">
        <v>-9432190.25</v>
      </c>
      <c r="M5056">
        <v>0</v>
      </c>
      <c r="N5056">
        <v>11790377.060000001</v>
      </c>
      <c r="O5056">
        <v>-11790377.060000001</v>
      </c>
      <c r="P5056" t="s">
        <v>607</v>
      </c>
      <c r="Q5056">
        <v>-11790377.060000001</v>
      </c>
      <c r="R5056">
        <v>0</v>
      </c>
      <c r="S5056">
        <v>0</v>
      </c>
      <c r="T5056" t="s">
        <v>1342</v>
      </c>
      <c r="U5056" s="221">
        <f t="shared" si="157"/>
        <v>-1.1790377060000001</v>
      </c>
    </row>
    <row r="5057" spans="1:21" hidden="1">
      <c r="A5057" s="55" t="str">
        <f t="shared" si="156"/>
        <v>Y0EE6.4</v>
      </c>
      <c r="B5057" s="55">
        <f>VLOOKUP(J5057,'Mapping-CITI'!A:E,5,0)</f>
        <v>6.4</v>
      </c>
      <c r="D5057" s="42">
        <v>45016</v>
      </c>
      <c r="E5057" s="42">
        <v>45199</v>
      </c>
      <c r="F5057" t="s">
        <v>1945</v>
      </c>
      <c r="G5057" t="s">
        <v>1347</v>
      </c>
      <c r="H5057">
        <v>4160</v>
      </c>
      <c r="I5057" t="s">
        <v>2778</v>
      </c>
      <c r="J5057">
        <v>401201</v>
      </c>
      <c r="K5057" t="s">
        <v>2419</v>
      </c>
      <c r="L5057">
        <v>267077.51</v>
      </c>
      <c r="M5057">
        <v>0</v>
      </c>
      <c r="N5057">
        <v>0</v>
      </c>
      <c r="O5057">
        <v>0</v>
      </c>
      <c r="P5057" t="s">
        <v>607</v>
      </c>
      <c r="Q5057">
        <v>0</v>
      </c>
      <c r="R5057">
        <v>0</v>
      </c>
      <c r="S5057">
        <v>0</v>
      </c>
      <c r="T5057" t="s">
        <v>1342</v>
      </c>
      <c r="U5057" s="221">
        <f t="shared" si="157"/>
        <v>0</v>
      </c>
    </row>
    <row r="5058" spans="1:21" hidden="1">
      <c r="A5058" s="55" t="str">
        <f t="shared" si="156"/>
        <v>Y0EEIgnore</v>
      </c>
      <c r="B5058" s="55" t="str">
        <f>VLOOKUP(J5058,'Mapping-CITI'!A:E,5,0)</f>
        <v>Ignore</v>
      </c>
      <c r="D5058" s="42">
        <v>45016</v>
      </c>
      <c r="E5058" s="42">
        <v>45199</v>
      </c>
      <c r="F5058" t="s">
        <v>1945</v>
      </c>
      <c r="G5058" t="s">
        <v>1347</v>
      </c>
      <c r="H5058">
        <v>4160</v>
      </c>
      <c r="I5058" t="s">
        <v>2778</v>
      </c>
      <c r="J5058">
        <v>401227</v>
      </c>
      <c r="K5058" t="s">
        <v>2426</v>
      </c>
      <c r="L5058">
        <v>67493.100000000006</v>
      </c>
      <c r="M5058">
        <v>2321457.84</v>
      </c>
      <c r="N5058">
        <v>2278616.89</v>
      </c>
      <c r="O5058">
        <v>42840.95</v>
      </c>
      <c r="P5058" t="s">
        <v>607</v>
      </c>
      <c r="Q5058">
        <v>42840.95</v>
      </c>
      <c r="R5058">
        <v>2321457.84</v>
      </c>
      <c r="S5058">
        <v>2278616.89</v>
      </c>
      <c r="T5058" t="s">
        <v>1342</v>
      </c>
      <c r="U5058" s="221">
        <f t="shared" si="157"/>
        <v>4.2840949999999722E-3</v>
      </c>
    </row>
    <row r="5059" spans="1:21" hidden="1">
      <c r="A5059" s="55" t="str">
        <f t="shared" ref="A5059:A5122" si="158">F5059&amp;B5059</f>
        <v>Y0EEIgnore</v>
      </c>
      <c r="B5059" s="55" t="str">
        <f>VLOOKUP(J5059,'Mapping-CITI'!A:E,5,0)</f>
        <v>Ignore</v>
      </c>
      <c r="D5059" s="42">
        <v>45016</v>
      </c>
      <c r="E5059" s="42">
        <v>45199</v>
      </c>
      <c r="F5059" t="s">
        <v>1945</v>
      </c>
      <c r="G5059" t="s">
        <v>1347</v>
      </c>
      <c r="H5059">
        <v>4160</v>
      </c>
      <c r="I5059" t="s">
        <v>2778</v>
      </c>
      <c r="J5059">
        <v>401236</v>
      </c>
      <c r="K5059" t="s">
        <v>2427</v>
      </c>
      <c r="L5059">
        <v>49815.98</v>
      </c>
      <c r="M5059">
        <v>58598.54</v>
      </c>
      <c r="N5059">
        <v>0</v>
      </c>
      <c r="O5059">
        <v>58598.54</v>
      </c>
      <c r="P5059" t="s">
        <v>607</v>
      </c>
      <c r="Q5059">
        <v>58598.54</v>
      </c>
      <c r="R5059">
        <v>60578.64</v>
      </c>
      <c r="S5059">
        <v>0</v>
      </c>
      <c r="T5059" t="s">
        <v>1342</v>
      </c>
      <c r="U5059" s="221">
        <f t="shared" ref="U5059:U5122" si="159">(M5059-N5059)/10^7</f>
        <v>5.8598540000000003E-3</v>
      </c>
    </row>
    <row r="5060" spans="1:21" hidden="1">
      <c r="A5060" s="55" t="str">
        <f t="shared" si="158"/>
        <v>Y0EEIgnore</v>
      </c>
      <c r="B5060" s="55" t="str">
        <f>VLOOKUP(J5060,'Mapping-CITI'!A:E,5,0)</f>
        <v>Ignore</v>
      </c>
      <c r="D5060" s="42">
        <v>45016</v>
      </c>
      <c r="E5060" s="42">
        <v>45199</v>
      </c>
      <c r="F5060" t="s">
        <v>1945</v>
      </c>
      <c r="G5060" t="s">
        <v>1347</v>
      </c>
      <c r="H5060">
        <v>4160</v>
      </c>
      <c r="I5060" t="s">
        <v>2778</v>
      </c>
      <c r="J5060">
        <v>401240</v>
      </c>
      <c r="K5060" t="s">
        <v>2429</v>
      </c>
      <c r="L5060">
        <v>424491.93</v>
      </c>
      <c r="M5060">
        <v>668090.93999999994</v>
      </c>
      <c r="N5060">
        <v>0</v>
      </c>
      <c r="O5060">
        <v>668090.93999999994</v>
      </c>
      <c r="P5060" t="s">
        <v>607</v>
      </c>
      <c r="Q5060">
        <v>668090.93999999994</v>
      </c>
      <c r="R5060">
        <v>668090.93999999994</v>
      </c>
      <c r="S5060">
        <v>0</v>
      </c>
      <c r="T5060" t="s">
        <v>1342</v>
      </c>
      <c r="U5060" s="221">
        <f t="shared" si="159"/>
        <v>6.6809093999999999E-2</v>
      </c>
    </row>
    <row r="5061" spans="1:21" hidden="1">
      <c r="A5061" s="55" t="str">
        <f t="shared" si="158"/>
        <v>Y0EEIgnore</v>
      </c>
      <c r="B5061" s="55" t="str">
        <f>VLOOKUP(J5061,'Mapping-CITI'!A:E,5,0)</f>
        <v>Ignore</v>
      </c>
      <c r="D5061" s="42">
        <v>45016</v>
      </c>
      <c r="E5061" s="42">
        <v>45199</v>
      </c>
      <c r="F5061" t="s">
        <v>1945</v>
      </c>
      <c r="G5061" t="s">
        <v>1347</v>
      </c>
      <c r="H5061">
        <v>4160</v>
      </c>
      <c r="I5061" t="s">
        <v>2778</v>
      </c>
      <c r="J5061">
        <v>401242</v>
      </c>
      <c r="K5061" t="s">
        <v>2431</v>
      </c>
      <c r="L5061">
        <v>398.58</v>
      </c>
      <c r="M5061">
        <v>0</v>
      </c>
      <c r="N5061">
        <v>0</v>
      </c>
      <c r="O5061">
        <v>0</v>
      </c>
      <c r="P5061" t="s">
        <v>607</v>
      </c>
      <c r="Q5061">
        <v>0</v>
      </c>
      <c r="R5061">
        <v>0</v>
      </c>
      <c r="S5061">
        <v>0</v>
      </c>
      <c r="T5061" t="s">
        <v>1342</v>
      </c>
      <c r="U5061" s="221">
        <f t="shared" si="159"/>
        <v>0</v>
      </c>
    </row>
    <row r="5062" spans="1:21" hidden="1">
      <c r="A5062" s="55" t="str">
        <f t="shared" si="158"/>
        <v>Y0EE6.4</v>
      </c>
      <c r="B5062" s="55">
        <f>VLOOKUP(J5062,'Mapping-CITI'!A:E,5,0)</f>
        <v>6.4</v>
      </c>
      <c r="D5062" s="42">
        <v>45016</v>
      </c>
      <c r="E5062" s="42">
        <v>45199</v>
      </c>
      <c r="F5062" t="s">
        <v>1945</v>
      </c>
      <c r="G5062" t="s">
        <v>1347</v>
      </c>
      <c r="H5062">
        <v>4160</v>
      </c>
      <c r="I5062" t="s">
        <v>2778</v>
      </c>
      <c r="J5062">
        <v>401301</v>
      </c>
      <c r="K5062" t="s">
        <v>2432</v>
      </c>
      <c r="L5062">
        <v>111193.53</v>
      </c>
      <c r="M5062">
        <v>22863.09</v>
      </c>
      <c r="N5062">
        <v>21691.4</v>
      </c>
      <c r="O5062">
        <v>1171.69</v>
      </c>
      <c r="P5062" t="s">
        <v>607</v>
      </c>
      <c r="Q5062">
        <v>1171.69</v>
      </c>
      <c r="R5062">
        <v>22863.09</v>
      </c>
      <c r="S5062">
        <v>21691.4</v>
      </c>
      <c r="T5062" t="s">
        <v>1342</v>
      </c>
      <c r="U5062" s="221">
        <f t="shared" si="159"/>
        <v>1.1716899999999987E-4</v>
      </c>
    </row>
    <row r="5063" spans="1:21" hidden="1">
      <c r="A5063" s="55" t="str">
        <f t="shared" si="158"/>
        <v>Y0EE6.2</v>
      </c>
      <c r="B5063" s="55">
        <f>VLOOKUP(J5063,'Mapping-CITI'!A:E,5,0)</f>
        <v>6.2</v>
      </c>
      <c r="D5063" s="42">
        <v>45016</v>
      </c>
      <c r="E5063" s="42">
        <v>45199</v>
      </c>
      <c r="F5063" t="s">
        <v>1945</v>
      </c>
      <c r="G5063" t="s">
        <v>1347</v>
      </c>
      <c r="H5063">
        <v>4160</v>
      </c>
      <c r="I5063" t="s">
        <v>2778</v>
      </c>
      <c r="J5063">
        <v>401501</v>
      </c>
      <c r="K5063" t="s">
        <v>676</v>
      </c>
      <c r="L5063">
        <v>22834435.5</v>
      </c>
      <c r="M5063">
        <v>18388228.460000001</v>
      </c>
      <c r="N5063">
        <v>0</v>
      </c>
      <c r="O5063">
        <v>18388228.460000001</v>
      </c>
      <c r="P5063" t="s">
        <v>607</v>
      </c>
      <c r="Q5063">
        <v>18388228.460000001</v>
      </c>
      <c r="R5063">
        <v>0</v>
      </c>
      <c r="S5063">
        <v>0</v>
      </c>
      <c r="T5063" t="s">
        <v>1342</v>
      </c>
      <c r="U5063" s="221">
        <f t="shared" si="159"/>
        <v>1.838822846</v>
      </c>
    </row>
    <row r="5064" spans="1:21" hidden="1">
      <c r="A5064" s="55" t="str">
        <f t="shared" si="158"/>
        <v>Y0EE6.2</v>
      </c>
      <c r="B5064" s="55">
        <f>VLOOKUP(J5064,'Mapping-CITI'!A:E,5,0)</f>
        <v>6.2</v>
      </c>
      <c r="D5064" s="42">
        <v>45016</v>
      </c>
      <c r="E5064" s="42">
        <v>45199</v>
      </c>
      <c r="F5064" t="s">
        <v>1945</v>
      </c>
      <c r="G5064" t="s">
        <v>1347</v>
      </c>
      <c r="H5064">
        <v>4160</v>
      </c>
      <c r="I5064" t="s">
        <v>2778</v>
      </c>
      <c r="J5064">
        <v>401576</v>
      </c>
      <c r="K5064" t="s">
        <v>2702</v>
      </c>
      <c r="L5064">
        <v>-13726.33</v>
      </c>
      <c r="M5064">
        <v>0</v>
      </c>
      <c r="N5064">
        <v>12905.07</v>
      </c>
      <c r="O5064">
        <v>-12905.07</v>
      </c>
      <c r="P5064" t="s">
        <v>607</v>
      </c>
      <c r="Q5064">
        <v>-12905.07</v>
      </c>
      <c r="R5064">
        <v>0</v>
      </c>
      <c r="S5064">
        <v>0</v>
      </c>
      <c r="T5064" t="s">
        <v>1342</v>
      </c>
      <c r="U5064" s="221">
        <f t="shared" si="159"/>
        <v>-1.290507E-3</v>
      </c>
    </row>
    <row r="5065" spans="1:21" hidden="1">
      <c r="A5065" s="55" t="str">
        <f t="shared" si="158"/>
        <v>Y0EE6.3</v>
      </c>
      <c r="B5065" s="55">
        <f>VLOOKUP(J5065,'Mapping-CITI'!A:E,5,0)</f>
        <v>6.3</v>
      </c>
      <c r="D5065" s="42">
        <v>45016</v>
      </c>
      <c r="E5065" s="42">
        <v>45199</v>
      </c>
      <c r="F5065" t="s">
        <v>1945</v>
      </c>
      <c r="G5065" t="s">
        <v>1347</v>
      </c>
      <c r="H5065">
        <v>4160</v>
      </c>
      <c r="I5065" t="s">
        <v>2778</v>
      </c>
      <c r="J5065">
        <v>401585</v>
      </c>
      <c r="K5065" t="s">
        <v>2801</v>
      </c>
      <c r="L5065">
        <v>171543.64</v>
      </c>
      <c r="M5065">
        <v>0</v>
      </c>
      <c r="N5065">
        <v>0</v>
      </c>
      <c r="O5065">
        <v>0</v>
      </c>
      <c r="P5065" t="s">
        <v>607</v>
      </c>
      <c r="Q5065">
        <v>0</v>
      </c>
      <c r="R5065">
        <v>0</v>
      </c>
      <c r="S5065">
        <v>0</v>
      </c>
      <c r="T5065" t="s">
        <v>1342</v>
      </c>
      <c r="U5065" s="221">
        <f t="shared" si="159"/>
        <v>0</v>
      </c>
    </row>
    <row r="5066" spans="1:21" hidden="1">
      <c r="A5066" s="55" t="str">
        <f t="shared" si="158"/>
        <v>Y0EE6.4</v>
      </c>
      <c r="B5066" s="55">
        <f>VLOOKUP(J5066,'Mapping-CITI'!A:E,5,0)</f>
        <v>6.4</v>
      </c>
      <c r="D5066" s="42">
        <v>45016</v>
      </c>
      <c r="E5066" s="42">
        <v>45199</v>
      </c>
      <c r="F5066" t="s">
        <v>1945</v>
      </c>
      <c r="G5066" t="s">
        <v>1347</v>
      </c>
      <c r="H5066">
        <v>4160</v>
      </c>
      <c r="I5066" t="s">
        <v>2778</v>
      </c>
      <c r="J5066">
        <v>401702</v>
      </c>
      <c r="K5066" t="s">
        <v>2686</v>
      </c>
      <c r="L5066">
        <v>-1235.68</v>
      </c>
      <c r="M5066">
        <v>0</v>
      </c>
      <c r="N5066">
        <v>1161.42</v>
      </c>
      <c r="O5066">
        <v>-1161.42</v>
      </c>
      <c r="P5066" t="s">
        <v>607</v>
      </c>
      <c r="Q5066">
        <v>-1161.42</v>
      </c>
      <c r="R5066">
        <v>0</v>
      </c>
      <c r="S5066">
        <v>0</v>
      </c>
      <c r="T5066" t="s">
        <v>1342</v>
      </c>
      <c r="U5066" s="221">
        <f t="shared" si="159"/>
        <v>-1.1614200000000001E-4</v>
      </c>
    </row>
    <row r="5067" spans="1:21" hidden="1">
      <c r="A5067" s="55" t="str">
        <f t="shared" si="158"/>
        <v>Y0EE6.4</v>
      </c>
      <c r="B5067" s="55">
        <f>VLOOKUP(J5067,'Mapping-CITI'!A:E,5,0)</f>
        <v>6.4</v>
      </c>
      <c r="D5067" s="42">
        <v>45016</v>
      </c>
      <c r="E5067" s="42">
        <v>45199</v>
      </c>
      <c r="F5067" t="s">
        <v>1945</v>
      </c>
      <c r="G5067" t="s">
        <v>1347</v>
      </c>
      <c r="H5067">
        <v>4160</v>
      </c>
      <c r="I5067" t="s">
        <v>2778</v>
      </c>
      <c r="J5067">
        <v>401703</v>
      </c>
      <c r="K5067" t="s">
        <v>2687</v>
      </c>
      <c r="L5067">
        <v>-1235.68</v>
      </c>
      <c r="M5067">
        <v>0</v>
      </c>
      <c r="N5067">
        <v>1161.42</v>
      </c>
      <c r="O5067">
        <v>-1161.42</v>
      </c>
      <c r="P5067" t="s">
        <v>607</v>
      </c>
      <c r="Q5067">
        <v>-1161.42</v>
      </c>
      <c r="R5067">
        <v>0</v>
      </c>
      <c r="S5067">
        <v>0</v>
      </c>
      <c r="T5067" t="s">
        <v>1342</v>
      </c>
      <c r="U5067" s="221">
        <f t="shared" si="159"/>
        <v>-1.1614200000000001E-4</v>
      </c>
    </row>
    <row r="5068" spans="1:21" hidden="1">
      <c r="A5068" s="55" t="str">
        <f t="shared" si="158"/>
        <v>Y0EE6.4</v>
      </c>
      <c r="B5068" s="55">
        <f>VLOOKUP(J5068,'Mapping-CITI'!A:E,5,0)</f>
        <v>6.4</v>
      </c>
      <c r="D5068" s="42">
        <v>45016</v>
      </c>
      <c r="E5068" s="42">
        <v>45199</v>
      </c>
      <c r="F5068" t="s">
        <v>1945</v>
      </c>
      <c r="G5068" t="s">
        <v>1347</v>
      </c>
      <c r="H5068">
        <v>4160</v>
      </c>
      <c r="I5068" t="s">
        <v>2778</v>
      </c>
      <c r="J5068">
        <v>401707</v>
      </c>
      <c r="K5068" t="s">
        <v>2680</v>
      </c>
      <c r="L5068">
        <v>67559.710000000006</v>
      </c>
      <c r="M5068">
        <v>163026.76999999999</v>
      </c>
      <c r="N5068">
        <v>163026.76999999999</v>
      </c>
      <c r="O5068">
        <v>0</v>
      </c>
      <c r="P5068" t="s">
        <v>607</v>
      </c>
      <c r="Q5068">
        <v>0</v>
      </c>
      <c r="R5068">
        <v>163026.76999999999</v>
      </c>
      <c r="S5068">
        <v>163026.76999999999</v>
      </c>
      <c r="T5068" t="s">
        <v>1342</v>
      </c>
      <c r="U5068" s="221">
        <f t="shared" si="159"/>
        <v>0</v>
      </c>
    </row>
    <row r="5069" spans="1:21" hidden="1">
      <c r="A5069" s="55" t="str">
        <f t="shared" si="158"/>
        <v>Y0EE6.4</v>
      </c>
      <c r="B5069" s="55">
        <f>VLOOKUP(J5069,'Mapping-CITI'!A:E,5,0)</f>
        <v>6.4</v>
      </c>
      <c r="D5069" s="42">
        <v>45016</v>
      </c>
      <c r="E5069" s="42">
        <v>45199</v>
      </c>
      <c r="F5069" t="s">
        <v>1945</v>
      </c>
      <c r="G5069" t="s">
        <v>1347</v>
      </c>
      <c r="H5069">
        <v>4160</v>
      </c>
      <c r="I5069" t="s">
        <v>2778</v>
      </c>
      <c r="J5069">
        <v>401708</v>
      </c>
      <c r="K5069" t="s">
        <v>2681</v>
      </c>
      <c r="L5069">
        <v>67559.710000000006</v>
      </c>
      <c r="M5069">
        <v>163026.76999999999</v>
      </c>
      <c r="N5069">
        <v>163026.76999999999</v>
      </c>
      <c r="O5069">
        <v>0</v>
      </c>
      <c r="P5069" t="s">
        <v>607</v>
      </c>
      <c r="Q5069">
        <v>0</v>
      </c>
      <c r="R5069">
        <v>163026.76999999999</v>
      </c>
      <c r="S5069">
        <v>163026.76999999999</v>
      </c>
      <c r="T5069" t="s">
        <v>1342</v>
      </c>
      <c r="U5069" s="221">
        <f t="shared" si="159"/>
        <v>0</v>
      </c>
    </row>
    <row r="5070" spans="1:21" hidden="1">
      <c r="A5070" s="55" t="str">
        <f t="shared" si="158"/>
        <v>Y0EE6.4</v>
      </c>
      <c r="B5070" s="55">
        <f>VLOOKUP(J5070,'Mapping-CITI'!A:E,5,0)</f>
        <v>6.4</v>
      </c>
      <c r="D5070" s="42">
        <v>45016</v>
      </c>
      <c r="E5070" s="42">
        <v>45199</v>
      </c>
      <c r="F5070" t="s">
        <v>1945</v>
      </c>
      <c r="G5070" t="s">
        <v>1347</v>
      </c>
      <c r="H5070">
        <v>4160</v>
      </c>
      <c r="I5070" t="s">
        <v>2778</v>
      </c>
      <c r="J5070">
        <v>401723</v>
      </c>
      <c r="K5070" t="s">
        <v>2779</v>
      </c>
      <c r="L5070">
        <v>-2957904.18</v>
      </c>
      <c r="M5070">
        <v>0</v>
      </c>
      <c r="N5070">
        <v>0</v>
      </c>
      <c r="O5070">
        <v>0</v>
      </c>
      <c r="P5070" t="s">
        <v>607</v>
      </c>
      <c r="Q5070">
        <v>0</v>
      </c>
      <c r="R5070">
        <v>0</v>
      </c>
      <c r="S5070">
        <v>0</v>
      </c>
      <c r="T5070" t="s">
        <v>1342</v>
      </c>
      <c r="U5070" s="221">
        <f t="shared" si="159"/>
        <v>0</v>
      </c>
    </row>
    <row r="5071" spans="1:21" hidden="1">
      <c r="A5071" s="55" t="str">
        <f t="shared" si="158"/>
        <v>Y0EE6.4</v>
      </c>
      <c r="B5071" s="55">
        <f>VLOOKUP(J5071,'Mapping-CITI'!A:E,5,0)</f>
        <v>6.4</v>
      </c>
      <c r="D5071" s="42">
        <v>45016</v>
      </c>
      <c r="E5071" s="42">
        <v>45199</v>
      </c>
      <c r="F5071" t="s">
        <v>1945</v>
      </c>
      <c r="G5071" t="s">
        <v>1347</v>
      </c>
      <c r="H5071">
        <v>4160</v>
      </c>
      <c r="I5071" t="s">
        <v>2778</v>
      </c>
      <c r="J5071">
        <v>402084</v>
      </c>
      <c r="K5071" t="s">
        <v>4268</v>
      </c>
      <c r="L5071">
        <v>0</v>
      </c>
      <c r="M5071">
        <v>1386000</v>
      </c>
      <c r="N5071">
        <v>0</v>
      </c>
      <c r="O5071">
        <v>1386000</v>
      </c>
      <c r="P5071" t="s">
        <v>607</v>
      </c>
      <c r="Q5071">
        <v>1386000</v>
      </c>
      <c r="R5071">
        <v>0</v>
      </c>
      <c r="S5071">
        <v>0</v>
      </c>
      <c r="T5071" t="s">
        <v>1342</v>
      </c>
      <c r="U5071" s="221">
        <f t="shared" si="159"/>
        <v>0.1386</v>
      </c>
    </row>
    <row r="5072" spans="1:21" hidden="1">
      <c r="A5072" s="55" t="str">
        <f t="shared" si="158"/>
        <v>Y0EE6.4</v>
      </c>
      <c r="B5072" s="55">
        <f>VLOOKUP(J5072,'Mapping-CITI'!A:E,5,0)</f>
        <v>6.4</v>
      </c>
      <c r="D5072" s="42">
        <v>45016</v>
      </c>
      <c r="E5072" s="42">
        <v>45199</v>
      </c>
      <c r="F5072" t="s">
        <v>1945</v>
      </c>
      <c r="G5072" t="s">
        <v>1347</v>
      </c>
      <c r="H5072">
        <v>4160</v>
      </c>
      <c r="I5072" t="s">
        <v>2778</v>
      </c>
      <c r="J5072">
        <v>402103</v>
      </c>
      <c r="K5072" t="s">
        <v>2436</v>
      </c>
      <c r="L5072">
        <v>80028.429999999993</v>
      </c>
      <c r="M5072">
        <v>183715.76</v>
      </c>
      <c r="N5072">
        <v>15688.66</v>
      </c>
      <c r="O5072">
        <v>168027.1</v>
      </c>
      <c r="P5072" t="s">
        <v>607</v>
      </c>
      <c r="Q5072">
        <v>168027.1</v>
      </c>
      <c r="R5072">
        <v>183715.76</v>
      </c>
      <c r="S5072">
        <v>15688.66</v>
      </c>
      <c r="T5072" t="s">
        <v>1342</v>
      </c>
      <c r="U5072" s="221">
        <f t="shared" si="159"/>
        <v>1.6802710000000002E-2</v>
      </c>
    </row>
    <row r="5073" spans="1:21" hidden="1">
      <c r="A5073" s="55" t="str">
        <f t="shared" si="158"/>
        <v>Y0EE6.3</v>
      </c>
      <c r="B5073" s="55">
        <f>VLOOKUP(J5073,'Mapping-CITI'!A:E,5,0)</f>
        <v>6.3</v>
      </c>
      <c r="D5073" s="42">
        <v>45016</v>
      </c>
      <c r="E5073" s="42">
        <v>45199</v>
      </c>
      <c r="F5073" t="s">
        <v>1945</v>
      </c>
      <c r="G5073" t="s">
        <v>1347</v>
      </c>
      <c r="H5073">
        <v>4160</v>
      </c>
      <c r="I5073" t="s">
        <v>2778</v>
      </c>
      <c r="J5073">
        <v>402106</v>
      </c>
      <c r="K5073" t="s">
        <v>2437</v>
      </c>
      <c r="L5073">
        <v>186521.76</v>
      </c>
      <c r="M5073">
        <v>41963.81</v>
      </c>
      <c r="N5073">
        <v>0</v>
      </c>
      <c r="O5073">
        <v>41963.81</v>
      </c>
      <c r="P5073" t="s">
        <v>607</v>
      </c>
      <c r="Q5073">
        <v>41963.81</v>
      </c>
      <c r="R5073">
        <v>41963.81</v>
      </c>
      <c r="S5073">
        <v>0</v>
      </c>
      <c r="T5073" t="s">
        <v>1342</v>
      </c>
      <c r="U5073" s="221">
        <f t="shared" si="159"/>
        <v>4.1963809999999999E-3</v>
      </c>
    </row>
    <row r="5074" spans="1:21" hidden="1">
      <c r="A5074" s="55" t="str">
        <f t="shared" si="158"/>
        <v>Y0EE6.4</v>
      </c>
      <c r="B5074" s="55">
        <f>VLOOKUP(J5074,'Mapping-CITI'!A:E,5,0)</f>
        <v>6.4</v>
      </c>
      <c r="D5074" s="42">
        <v>45016</v>
      </c>
      <c r="E5074" s="42">
        <v>45199</v>
      </c>
      <c r="F5074" t="s">
        <v>1945</v>
      </c>
      <c r="G5074" t="s">
        <v>1347</v>
      </c>
      <c r="H5074">
        <v>4160</v>
      </c>
      <c r="I5074" t="s">
        <v>2778</v>
      </c>
      <c r="J5074">
        <v>402113</v>
      </c>
      <c r="K5074" t="s">
        <v>2438</v>
      </c>
      <c r="L5074">
        <v>4180046.5</v>
      </c>
      <c r="M5074">
        <v>1306811.6399999999</v>
      </c>
      <c r="N5074">
        <v>5989.28</v>
      </c>
      <c r="O5074">
        <v>1300822.3600000001</v>
      </c>
      <c r="P5074" t="s">
        <v>607</v>
      </c>
      <c r="Q5074">
        <v>1300822.3600000001</v>
      </c>
      <c r="R5074">
        <v>1306811.6399999999</v>
      </c>
      <c r="S5074">
        <v>5989.28</v>
      </c>
      <c r="T5074" t="s">
        <v>1342</v>
      </c>
      <c r="U5074" s="221">
        <f t="shared" si="159"/>
        <v>0.13008223599999999</v>
      </c>
    </row>
    <row r="5075" spans="1:21" hidden="1">
      <c r="A5075" s="55" t="str">
        <f t="shared" si="158"/>
        <v>Y0EE6.4</v>
      </c>
      <c r="B5075" s="55">
        <f>VLOOKUP(J5075,'Mapping-CITI'!A:E,5,0)</f>
        <v>6.4</v>
      </c>
      <c r="D5075" s="42">
        <v>45016</v>
      </c>
      <c r="E5075" s="42">
        <v>45199</v>
      </c>
      <c r="F5075" t="s">
        <v>1945</v>
      </c>
      <c r="G5075" t="s">
        <v>1347</v>
      </c>
      <c r="H5075">
        <v>4160</v>
      </c>
      <c r="I5075" t="s">
        <v>2778</v>
      </c>
      <c r="J5075">
        <v>402125</v>
      </c>
      <c r="K5075" t="s">
        <v>2914</v>
      </c>
      <c r="L5075">
        <v>61107.97</v>
      </c>
      <c r="M5075">
        <v>58263.519999999997</v>
      </c>
      <c r="N5075">
        <v>0</v>
      </c>
      <c r="O5075">
        <v>58263.519999999997</v>
      </c>
      <c r="P5075" t="s">
        <v>607</v>
      </c>
      <c r="Q5075">
        <v>58263.519999999997</v>
      </c>
      <c r="R5075">
        <v>58263.519999999997</v>
      </c>
      <c r="S5075">
        <v>0</v>
      </c>
      <c r="T5075" t="s">
        <v>1342</v>
      </c>
      <c r="U5075" s="221">
        <f t="shared" si="159"/>
        <v>5.8263519999999999E-3</v>
      </c>
    </row>
    <row r="5076" spans="1:21" hidden="1">
      <c r="A5076" s="55" t="str">
        <f t="shared" si="158"/>
        <v>Y0EE6.1</v>
      </c>
      <c r="B5076" s="55">
        <f>VLOOKUP(J5076,'Mapping-CITI'!A:E,5,0)</f>
        <v>6.1</v>
      </c>
      <c r="D5076" s="42">
        <v>45016</v>
      </c>
      <c r="E5076" s="42">
        <v>45199</v>
      </c>
      <c r="F5076" t="s">
        <v>1945</v>
      </c>
      <c r="G5076" t="s">
        <v>1347</v>
      </c>
      <c r="H5076">
        <v>4170</v>
      </c>
      <c r="I5076" t="s">
        <v>2780</v>
      </c>
      <c r="J5076">
        <v>402128</v>
      </c>
      <c r="K5076" t="s">
        <v>2440</v>
      </c>
      <c r="L5076">
        <v>0</v>
      </c>
      <c r="M5076">
        <v>2137462.06</v>
      </c>
      <c r="N5076">
        <v>2137462.06</v>
      </c>
      <c r="O5076">
        <v>0</v>
      </c>
      <c r="P5076" t="s">
        <v>607</v>
      </c>
      <c r="Q5076">
        <v>0</v>
      </c>
      <c r="R5076">
        <v>2137462.06</v>
      </c>
      <c r="S5076">
        <v>2137462.06</v>
      </c>
      <c r="T5076" t="s">
        <v>1342</v>
      </c>
      <c r="U5076" s="221">
        <f t="shared" si="159"/>
        <v>0</v>
      </c>
    </row>
    <row r="5077" spans="1:21">
      <c r="A5077" s="55" t="str">
        <f t="shared" si="158"/>
        <v>Y0EE6.4</v>
      </c>
      <c r="B5077" s="55">
        <f>VLOOKUP(J5077,'Mapping-CITI'!A:E,5,0)</f>
        <v>6.4</v>
      </c>
      <c r="D5077" s="42">
        <v>45016</v>
      </c>
      <c r="E5077" s="42">
        <v>45199</v>
      </c>
      <c r="F5077" t="s">
        <v>1945</v>
      </c>
      <c r="G5077" t="s">
        <v>1347</v>
      </c>
      <c r="H5077">
        <v>4170</v>
      </c>
      <c r="I5077" t="s">
        <v>2780</v>
      </c>
      <c r="J5077">
        <v>402129</v>
      </c>
      <c r="K5077" t="s">
        <v>2871</v>
      </c>
      <c r="L5077">
        <v>315.17</v>
      </c>
      <c r="M5077">
        <v>26977</v>
      </c>
      <c r="N5077">
        <v>0</v>
      </c>
      <c r="O5077">
        <v>26977</v>
      </c>
      <c r="P5077" t="s">
        <v>607</v>
      </c>
      <c r="Q5077">
        <v>26977</v>
      </c>
      <c r="R5077">
        <v>0</v>
      </c>
      <c r="S5077">
        <v>0</v>
      </c>
      <c r="T5077" t="s">
        <v>1342</v>
      </c>
      <c r="U5077" s="221">
        <f t="shared" si="159"/>
        <v>2.6976999999999999E-3</v>
      </c>
    </row>
    <row r="5078" spans="1:21" hidden="1">
      <c r="A5078" s="55" t="str">
        <f t="shared" si="158"/>
        <v>Y0EE6.4</v>
      </c>
      <c r="B5078" s="55">
        <f>VLOOKUP(J5078,'Mapping-CITI'!A:E,5,0)</f>
        <v>6.4</v>
      </c>
      <c r="D5078" s="42">
        <v>45016</v>
      </c>
      <c r="E5078" s="42">
        <v>45199</v>
      </c>
      <c r="F5078" t="s">
        <v>1945</v>
      </c>
      <c r="G5078" t="s">
        <v>1347</v>
      </c>
      <c r="H5078">
        <v>4160</v>
      </c>
      <c r="I5078" t="s">
        <v>2778</v>
      </c>
      <c r="J5078">
        <v>402148</v>
      </c>
      <c r="K5078" t="s">
        <v>2444</v>
      </c>
      <c r="L5078">
        <v>276289.06</v>
      </c>
      <c r="M5078">
        <v>0</v>
      </c>
      <c r="N5078">
        <v>0</v>
      </c>
      <c r="O5078">
        <v>0</v>
      </c>
      <c r="P5078" t="s">
        <v>607</v>
      </c>
      <c r="Q5078">
        <v>0</v>
      </c>
      <c r="R5078">
        <v>0</v>
      </c>
      <c r="S5078">
        <v>0</v>
      </c>
      <c r="T5078" t="s">
        <v>1342</v>
      </c>
      <c r="U5078" s="221">
        <f t="shared" si="159"/>
        <v>0</v>
      </c>
    </row>
    <row r="5079" spans="1:21" hidden="1">
      <c r="A5079" s="55" t="str">
        <f t="shared" si="158"/>
        <v>Y0EEIgnore</v>
      </c>
      <c r="B5079" s="55" t="str">
        <f>VLOOKUP(J5079,'Mapping-CITI'!A:E,5,0)</f>
        <v>Ignore</v>
      </c>
      <c r="D5079" s="42">
        <v>45016</v>
      </c>
      <c r="E5079" s="42">
        <v>45199</v>
      </c>
      <c r="F5079" t="s">
        <v>1945</v>
      </c>
      <c r="G5079" t="s">
        <v>1347</v>
      </c>
      <c r="H5079">
        <v>4160</v>
      </c>
      <c r="I5079" t="s">
        <v>2778</v>
      </c>
      <c r="J5079">
        <v>402205</v>
      </c>
      <c r="K5079" t="s">
        <v>2446</v>
      </c>
      <c r="L5079">
        <v>1744467.2</v>
      </c>
      <c r="M5079">
        <v>1387461.82</v>
      </c>
      <c r="N5079">
        <v>0</v>
      </c>
      <c r="O5079">
        <v>1387461.82</v>
      </c>
      <c r="P5079" t="s">
        <v>607</v>
      </c>
      <c r="Q5079">
        <v>1387461.82</v>
      </c>
      <c r="R5079">
        <v>1437340.74</v>
      </c>
      <c r="S5079">
        <v>0</v>
      </c>
      <c r="T5079" t="s">
        <v>1342</v>
      </c>
      <c r="U5079" s="221">
        <f t="shared" si="159"/>
        <v>0.138746182</v>
      </c>
    </row>
    <row r="5080" spans="1:21" hidden="1">
      <c r="A5080" s="55" t="str">
        <f t="shared" si="158"/>
        <v>Y0EEIgnore</v>
      </c>
      <c r="B5080" s="55" t="str">
        <f>VLOOKUP(J5080,'Mapping-CITI'!A:E,5,0)</f>
        <v>Ignore</v>
      </c>
      <c r="D5080" s="42">
        <v>45016</v>
      </c>
      <c r="E5080" s="42">
        <v>45199</v>
      </c>
      <c r="F5080" t="s">
        <v>1945</v>
      </c>
      <c r="G5080" t="s">
        <v>1347</v>
      </c>
      <c r="H5080">
        <v>4160</v>
      </c>
      <c r="I5080" t="s">
        <v>2778</v>
      </c>
      <c r="J5080">
        <v>402206</v>
      </c>
      <c r="K5080" t="s">
        <v>2447</v>
      </c>
      <c r="L5080">
        <v>606824.31999999995</v>
      </c>
      <c r="M5080">
        <v>588425.28</v>
      </c>
      <c r="N5080">
        <v>0</v>
      </c>
      <c r="O5080">
        <v>588425.28</v>
      </c>
      <c r="P5080" t="s">
        <v>607</v>
      </c>
      <c r="Q5080">
        <v>588425.28</v>
      </c>
      <c r="R5080">
        <v>588425.28</v>
      </c>
      <c r="S5080">
        <v>0</v>
      </c>
      <c r="T5080" t="s">
        <v>1342</v>
      </c>
      <c r="U5080" s="221">
        <f t="shared" si="159"/>
        <v>5.8842528000000005E-2</v>
      </c>
    </row>
    <row r="5081" spans="1:21" hidden="1">
      <c r="A5081" s="55" t="str">
        <f t="shared" si="158"/>
        <v>Y0EEIgnore</v>
      </c>
      <c r="B5081" s="55" t="str">
        <f>VLOOKUP(J5081,'Mapping-CITI'!A:E,5,0)</f>
        <v>Ignore</v>
      </c>
      <c r="D5081" s="42">
        <v>45016</v>
      </c>
      <c r="E5081" s="42">
        <v>45199</v>
      </c>
      <c r="F5081" t="s">
        <v>1945</v>
      </c>
      <c r="G5081" t="s">
        <v>1347</v>
      </c>
      <c r="H5081">
        <v>4160</v>
      </c>
      <c r="I5081" t="s">
        <v>2778</v>
      </c>
      <c r="J5081">
        <v>402207</v>
      </c>
      <c r="K5081" t="s">
        <v>2448</v>
      </c>
      <c r="L5081">
        <v>2570937.9300000002</v>
      </c>
      <c r="M5081">
        <v>2744618.01</v>
      </c>
      <c r="N5081">
        <v>0</v>
      </c>
      <c r="O5081">
        <v>2744618.01</v>
      </c>
      <c r="P5081" t="s">
        <v>607</v>
      </c>
      <c r="Q5081">
        <v>2744618.01</v>
      </c>
      <c r="R5081">
        <v>2744618.01</v>
      </c>
      <c r="S5081">
        <v>0</v>
      </c>
      <c r="T5081" t="s">
        <v>1342</v>
      </c>
      <c r="U5081" s="221">
        <f t="shared" si="159"/>
        <v>0.27446180100000001</v>
      </c>
    </row>
    <row r="5082" spans="1:21" hidden="1">
      <c r="A5082" s="55" t="str">
        <f t="shared" si="158"/>
        <v>Y0EE6.4</v>
      </c>
      <c r="B5082" s="55">
        <f>VLOOKUP(J5082,'Mapping-CITI'!A:E,5,0)</f>
        <v>6.4</v>
      </c>
      <c r="D5082" s="42">
        <v>45016</v>
      </c>
      <c r="E5082" s="42">
        <v>45199</v>
      </c>
      <c r="F5082" t="s">
        <v>1945</v>
      </c>
      <c r="G5082" t="s">
        <v>1347</v>
      </c>
      <c r="H5082">
        <v>4160</v>
      </c>
      <c r="I5082" t="s">
        <v>2778</v>
      </c>
      <c r="J5082">
        <v>402233</v>
      </c>
      <c r="K5082" t="s">
        <v>2458</v>
      </c>
      <c r="L5082">
        <v>101618.39</v>
      </c>
      <c r="M5082">
        <v>62319.62</v>
      </c>
      <c r="N5082">
        <v>0</v>
      </c>
      <c r="O5082">
        <v>62319.62</v>
      </c>
      <c r="P5082" t="s">
        <v>607</v>
      </c>
      <c r="Q5082">
        <v>62319.62</v>
      </c>
      <c r="R5082">
        <v>62319.62</v>
      </c>
      <c r="S5082">
        <v>0</v>
      </c>
      <c r="T5082" t="s">
        <v>1342</v>
      </c>
      <c r="U5082" s="221">
        <f t="shared" si="159"/>
        <v>6.2319620000000006E-3</v>
      </c>
    </row>
    <row r="5083" spans="1:21" hidden="1">
      <c r="A5083" s="55" t="str">
        <f t="shared" si="158"/>
        <v>Y0EE6.4</v>
      </c>
      <c r="B5083" s="55">
        <f>VLOOKUP(J5083,'Mapping-CITI'!A:E,5,0)</f>
        <v>6.4</v>
      </c>
      <c r="D5083" s="42">
        <v>45016</v>
      </c>
      <c r="E5083" s="42">
        <v>45199</v>
      </c>
      <c r="F5083" t="s">
        <v>1945</v>
      </c>
      <c r="G5083" t="s">
        <v>1347</v>
      </c>
      <c r="H5083">
        <v>4160</v>
      </c>
      <c r="I5083" t="s">
        <v>2778</v>
      </c>
      <c r="J5083">
        <v>402235</v>
      </c>
      <c r="K5083" t="s">
        <v>2459</v>
      </c>
      <c r="L5083">
        <v>467491.15</v>
      </c>
      <c r="M5083">
        <v>46426.38</v>
      </c>
      <c r="N5083">
        <v>0</v>
      </c>
      <c r="O5083">
        <v>46426.38</v>
      </c>
      <c r="P5083" t="s">
        <v>607</v>
      </c>
      <c r="Q5083">
        <v>46426.38</v>
      </c>
      <c r="R5083">
        <v>46426.38</v>
      </c>
      <c r="S5083">
        <v>0</v>
      </c>
      <c r="T5083" t="s">
        <v>1342</v>
      </c>
      <c r="U5083" s="221">
        <f t="shared" si="159"/>
        <v>4.6426380000000001E-3</v>
      </c>
    </row>
    <row r="5084" spans="1:21" hidden="1">
      <c r="A5084" s="55" t="str">
        <f t="shared" si="158"/>
        <v>Y0EE6.2</v>
      </c>
      <c r="B5084" s="55">
        <f>VLOOKUP(J5084,'Mapping-CITI'!A:E,5,0)</f>
        <v>6.2</v>
      </c>
      <c r="D5084" s="42">
        <v>45016</v>
      </c>
      <c r="E5084" s="42">
        <v>45199</v>
      </c>
      <c r="F5084" t="s">
        <v>1945</v>
      </c>
      <c r="G5084" t="s">
        <v>1347</v>
      </c>
      <c r="H5084">
        <v>4160</v>
      </c>
      <c r="I5084" t="s">
        <v>2778</v>
      </c>
      <c r="J5084">
        <v>402257</v>
      </c>
      <c r="K5084" t="s">
        <v>2465</v>
      </c>
      <c r="L5084">
        <v>750646.7</v>
      </c>
      <c r="M5084">
        <v>1811408.52</v>
      </c>
      <c r="N5084">
        <v>1811408.52</v>
      </c>
      <c r="O5084">
        <v>0</v>
      </c>
      <c r="P5084" t="s">
        <v>607</v>
      </c>
      <c r="Q5084">
        <v>0</v>
      </c>
      <c r="R5084">
        <v>1811408.52</v>
      </c>
      <c r="S5084">
        <v>1811408.52</v>
      </c>
      <c r="T5084" t="s">
        <v>1342</v>
      </c>
      <c r="U5084" s="221">
        <f t="shared" si="159"/>
        <v>0</v>
      </c>
    </row>
    <row r="5085" spans="1:21" hidden="1">
      <c r="A5085" s="55" t="str">
        <f t="shared" si="158"/>
        <v>Y0EE6.1</v>
      </c>
      <c r="B5085" s="55">
        <f>VLOOKUP(J5085,'Mapping-CITI'!A:E,5,0)</f>
        <v>6.1</v>
      </c>
      <c r="D5085" s="42">
        <v>45016</v>
      </c>
      <c r="E5085" s="42">
        <v>45199</v>
      </c>
      <c r="F5085" t="s">
        <v>1945</v>
      </c>
      <c r="G5085" t="s">
        <v>1347</v>
      </c>
      <c r="H5085">
        <v>4170</v>
      </c>
      <c r="I5085" t="s">
        <v>2780</v>
      </c>
      <c r="J5085">
        <v>402361</v>
      </c>
      <c r="K5085" t="s">
        <v>2480</v>
      </c>
      <c r="L5085">
        <v>7178882.8399999999</v>
      </c>
      <c r="M5085">
        <v>6932635.5800000001</v>
      </c>
      <c r="N5085">
        <v>0</v>
      </c>
      <c r="O5085">
        <v>6932635.5800000001</v>
      </c>
      <c r="P5085" t="s">
        <v>607</v>
      </c>
      <c r="Q5085">
        <v>6932635.5800000001</v>
      </c>
      <c r="R5085">
        <v>0</v>
      </c>
      <c r="S5085">
        <v>0</v>
      </c>
      <c r="T5085" t="s">
        <v>1342</v>
      </c>
      <c r="U5085" s="221">
        <f t="shared" si="159"/>
        <v>0.69326355800000006</v>
      </c>
    </row>
    <row r="5086" spans="1:21" hidden="1">
      <c r="A5086" s="55" t="str">
        <f t="shared" si="158"/>
        <v>Y0EE6.4</v>
      </c>
      <c r="B5086" s="55">
        <f>VLOOKUP(J5086,'Mapping-CITI'!A:E,5,0)</f>
        <v>6.4</v>
      </c>
      <c r="D5086" s="42">
        <v>45016</v>
      </c>
      <c r="E5086" s="42">
        <v>45199</v>
      </c>
      <c r="F5086" t="s">
        <v>1945</v>
      </c>
      <c r="G5086" t="s">
        <v>1347</v>
      </c>
      <c r="H5086">
        <v>4160</v>
      </c>
      <c r="I5086" t="s">
        <v>2778</v>
      </c>
      <c r="J5086">
        <v>402404</v>
      </c>
      <c r="K5086" t="s">
        <v>2492</v>
      </c>
      <c r="L5086">
        <v>201850.07</v>
      </c>
      <c r="M5086">
        <v>1116</v>
      </c>
      <c r="N5086">
        <v>0</v>
      </c>
      <c r="O5086">
        <v>1116</v>
      </c>
      <c r="P5086" t="s">
        <v>607</v>
      </c>
      <c r="Q5086">
        <v>1116</v>
      </c>
      <c r="R5086">
        <v>1116</v>
      </c>
      <c r="S5086">
        <v>0</v>
      </c>
      <c r="T5086" t="s">
        <v>1342</v>
      </c>
      <c r="U5086" s="221">
        <f t="shared" si="159"/>
        <v>1.116E-4</v>
      </c>
    </row>
    <row r="5087" spans="1:21" hidden="1">
      <c r="A5087" s="55" t="str">
        <f t="shared" si="158"/>
        <v>Y0EE5.2</v>
      </c>
      <c r="B5087" s="55">
        <f>VLOOKUP(J5087,'Mapping-CITI'!A:E,5,0)</f>
        <v>5.2</v>
      </c>
      <c r="D5087" s="42">
        <v>45016</v>
      </c>
      <c r="E5087" s="42">
        <v>45199</v>
      </c>
      <c r="F5087" t="s">
        <v>1945</v>
      </c>
      <c r="G5087" t="s">
        <v>1347</v>
      </c>
      <c r="H5087">
        <v>4170</v>
      </c>
      <c r="I5087" t="s">
        <v>2780</v>
      </c>
      <c r="J5087">
        <v>413523</v>
      </c>
      <c r="K5087" t="s">
        <v>2502</v>
      </c>
      <c r="L5087">
        <v>231399.2</v>
      </c>
      <c r="M5087">
        <v>187608.56</v>
      </c>
      <c r="N5087">
        <v>23.86</v>
      </c>
      <c r="O5087">
        <v>187584.7</v>
      </c>
      <c r="P5087" t="s">
        <v>607</v>
      </c>
      <c r="Q5087">
        <v>187584.7</v>
      </c>
      <c r="R5087">
        <v>388.71</v>
      </c>
      <c r="S5087">
        <v>23.86</v>
      </c>
      <c r="T5087" t="s">
        <v>1342</v>
      </c>
      <c r="U5087" s="221">
        <f t="shared" si="159"/>
        <v>1.8758470000000003E-2</v>
      </c>
    </row>
    <row r="5088" spans="1:21" hidden="1">
      <c r="A5088" s="55" t="str">
        <f t="shared" si="158"/>
        <v>Y0EE5.3</v>
      </c>
      <c r="B5088" s="55">
        <f>VLOOKUP(J5088,'Mapping-CITI'!A:E,5,0)</f>
        <v>5.3</v>
      </c>
      <c r="D5088" s="42">
        <v>45016</v>
      </c>
      <c r="E5088" s="42">
        <v>45199</v>
      </c>
      <c r="F5088" t="s">
        <v>1945</v>
      </c>
      <c r="G5088" t="s">
        <v>1347</v>
      </c>
      <c r="H5088">
        <v>4120</v>
      </c>
      <c r="I5088" t="s">
        <v>2781</v>
      </c>
      <c r="J5088">
        <v>440102</v>
      </c>
      <c r="K5088" t="s">
        <v>2504</v>
      </c>
      <c r="L5088">
        <v>-4344.05</v>
      </c>
      <c r="M5088">
        <v>0</v>
      </c>
      <c r="N5088">
        <v>0</v>
      </c>
      <c r="O5088">
        <v>0</v>
      </c>
      <c r="P5088" t="s">
        <v>607</v>
      </c>
      <c r="Q5088">
        <v>0</v>
      </c>
      <c r="R5088">
        <v>0</v>
      </c>
      <c r="S5088">
        <v>0</v>
      </c>
      <c r="T5088" t="s">
        <v>1342</v>
      </c>
      <c r="U5088" s="221">
        <f t="shared" si="159"/>
        <v>0</v>
      </c>
    </row>
    <row r="5089" spans="1:21" hidden="1">
      <c r="A5089" s="55" t="str">
        <f t="shared" si="158"/>
        <v>Y0EE5.3</v>
      </c>
      <c r="B5089" s="55">
        <f>VLOOKUP(J5089,'Mapping-CITI'!A:E,5,0)</f>
        <v>5.3</v>
      </c>
      <c r="D5089" s="42">
        <v>45016</v>
      </c>
      <c r="E5089" s="42">
        <v>45199</v>
      </c>
      <c r="F5089" t="s">
        <v>1945</v>
      </c>
      <c r="G5089" t="s">
        <v>1347</v>
      </c>
      <c r="H5089">
        <v>4120</v>
      </c>
      <c r="I5089" t="s">
        <v>2781</v>
      </c>
      <c r="J5089">
        <v>440156</v>
      </c>
      <c r="K5089" t="s">
        <v>2578</v>
      </c>
      <c r="L5089">
        <v>6742211.7599999998</v>
      </c>
      <c r="M5089">
        <v>363648</v>
      </c>
      <c r="N5089">
        <v>0</v>
      </c>
      <c r="O5089">
        <v>363648</v>
      </c>
      <c r="P5089" t="s">
        <v>607</v>
      </c>
      <c r="Q5089">
        <v>363648</v>
      </c>
      <c r="R5089">
        <v>0</v>
      </c>
      <c r="S5089">
        <v>0</v>
      </c>
      <c r="T5089" t="s">
        <v>1342</v>
      </c>
      <c r="U5089" s="221">
        <f t="shared" si="159"/>
        <v>3.6364800000000003E-2</v>
      </c>
    </row>
    <row r="5090" spans="1:21" hidden="1">
      <c r="A5090" s="55" t="str">
        <f t="shared" si="158"/>
        <v>Y0EE5.3</v>
      </c>
      <c r="B5090" s="55">
        <f>VLOOKUP(J5090,'Mapping-CITI'!A:E,5,0)</f>
        <v>5.3</v>
      </c>
      <c r="D5090" s="42">
        <v>45016</v>
      </c>
      <c r="E5090" s="42">
        <v>45199</v>
      </c>
      <c r="F5090" t="s">
        <v>1945</v>
      </c>
      <c r="G5090" t="s">
        <v>1347</v>
      </c>
      <c r="H5090">
        <v>4120</v>
      </c>
      <c r="I5090" t="s">
        <v>2781</v>
      </c>
      <c r="J5090">
        <v>440157</v>
      </c>
      <c r="K5090" t="s">
        <v>2507</v>
      </c>
      <c r="L5090">
        <v>2699314.5</v>
      </c>
      <c r="M5090">
        <v>462832.5</v>
      </c>
      <c r="N5090">
        <v>0</v>
      </c>
      <c r="O5090">
        <v>462832.5</v>
      </c>
      <c r="P5090" t="s">
        <v>607</v>
      </c>
      <c r="Q5090">
        <v>462832.5</v>
      </c>
      <c r="R5090">
        <v>0</v>
      </c>
      <c r="S5090">
        <v>0</v>
      </c>
      <c r="T5090" t="s">
        <v>1342</v>
      </c>
      <c r="U5090" s="221">
        <f t="shared" si="159"/>
        <v>4.6283249999999998E-2</v>
      </c>
    </row>
    <row r="5091" spans="1:21" hidden="1">
      <c r="A5091" s="55" t="str">
        <f t="shared" si="158"/>
        <v>Y0EE5.3</v>
      </c>
      <c r="B5091" s="55">
        <f>VLOOKUP(J5091,'Mapping-CITI'!A:E,5,0)</f>
        <v>5.3</v>
      </c>
      <c r="D5091" s="42">
        <v>45016</v>
      </c>
      <c r="E5091" s="42">
        <v>45199</v>
      </c>
      <c r="F5091" t="s">
        <v>1945</v>
      </c>
      <c r="G5091" t="s">
        <v>1347</v>
      </c>
      <c r="H5091">
        <v>4120</v>
      </c>
      <c r="I5091" t="s">
        <v>2781</v>
      </c>
      <c r="J5091">
        <v>440158</v>
      </c>
      <c r="K5091" t="s">
        <v>2508</v>
      </c>
      <c r="L5091">
        <v>44797932.649999999</v>
      </c>
      <c r="M5091">
        <v>811355</v>
      </c>
      <c r="N5091">
        <v>0</v>
      </c>
      <c r="O5091">
        <v>811355</v>
      </c>
      <c r="P5091" t="s">
        <v>607</v>
      </c>
      <c r="Q5091">
        <v>811355</v>
      </c>
      <c r="R5091">
        <v>0</v>
      </c>
      <c r="S5091">
        <v>0</v>
      </c>
      <c r="T5091" t="s">
        <v>1342</v>
      </c>
      <c r="U5091" s="221">
        <f t="shared" si="159"/>
        <v>8.1135499999999999E-2</v>
      </c>
    </row>
    <row r="5092" spans="1:21" hidden="1">
      <c r="A5092" s="55" t="str">
        <f t="shared" si="158"/>
        <v>Y0EE5.3</v>
      </c>
      <c r="B5092" s="55">
        <f>VLOOKUP(J5092,'Mapping-CITI'!A:E,5,0)</f>
        <v>5.3</v>
      </c>
      <c r="D5092" s="42">
        <v>45016</v>
      </c>
      <c r="E5092" s="42">
        <v>45199</v>
      </c>
      <c r="F5092" t="s">
        <v>1945</v>
      </c>
      <c r="G5092" t="s">
        <v>1347</v>
      </c>
      <c r="H5092">
        <v>4120</v>
      </c>
      <c r="I5092" t="s">
        <v>2781</v>
      </c>
      <c r="J5092">
        <v>440159</v>
      </c>
      <c r="K5092" t="s">
        <v>2509</v>
      </c>
      <c r="L5092">
        <v>479920</v>
      </c>
      <c r="M5092">
        <v>1406000</v>
      </c>
      <c r="N5092">
        <v>0</v>
      </c>
      <c r="O5092">
        <v>1406000</v>
      </c>
      <c r="P5092" t="s">
        <v>607</v>
      </c>
      <c r="Q5092">
        <v>1406000</v>
      </c>
      <c r="R5092">
        <v>0</v>
      </c>
      <c r="S5092">
        <v>0</v>
      </c>
      <c r="T5092" t="s">
        <v>1342</v>
      </c>
      <c r="U5092" s="221">
        <f t="shared" si="159"/>
        <v>0.1406</v>
      </c>
    </row>
    <row r="5093" spans="1:21" hidden="1">
      <c r="A5093" s="55" t="str">
        <f t="shared" si="158"/>
        <v>Y0EE5.3</v>
      </c>
      <c r="B5093" s="55">
        <f>VLOOKUP(J5093,'Mapping-CITI'!A:E,5,0)</f>
        <v>5.3</v>
      </c>
      <c r="D5093" s="42">
        <v>45016</v>
      </c>
      <c r="E5093" s="42">
        <v>45199</v>
      </c>
      <c r="F5093" t="s">
        <v>1945</v>
      </c>
      <c r="G5093" t="s">
        <v>1347</v>
      </c>
      <c r="H5093">
        <v>4120</v>
      </c>
      <c r="I5093" t="s">
        <v>2781</v>
      </c>
      <c r="J5093">
        <v>440161</v>
      </c>
      <c r="K5093" t="s">
        <v>2511</v>
      </c>
      <c r="L5093">
        <v>34941447</v>
      </c>
      <c r="M5093">
        <v>0</v>
      </c>
      <c r="N5093">
        <v>0</v>
      </c>
      <c r="O5093">
        <v>0</v>
      </c>
      <c r="P5093" t="s">
        <v>607</v>
      </c>
      <c r="Q5093">
        <v>0</v>
      </c>
      <c r="R5093">
        <v>0</v>
      </c>
      <c r="S5093">
        <v>0</v>
      </c>
      <c r="T5093" t="s">
        <v>1342</v>
      </c>
      <c r="U5093" s="221">
        <f t="shared" si="159"/>
        <v>0</v>
      </c>
    </row>
    <row r="5094" spans="1:21" hidden="1">
      <c r="A5094" s="55" t="str">
        <f t="shared" si="158"/>
        <v>Y0EE5.5</v>
      </c>
      <c r="B5094" s="55">
        <f>VLOOKUP(J5094,'Mapping-CITI'!A:E,5,0)</f>
        <v>5.5</v>
      </c>
      <c r="D5094" s="42">
        <v>45016</v>
      </c>
      <c r="E5094" s="42">
        <v>45199</v>
      </c>
      <c r="F5094" t="s">
        <v>1945</v>
      </c>
      <c r="G5094" t="s">
        <v>1347</v>
      </c>
      <c r="H5094">
        <v>5110</v>
      </c>
      <c r="I5094" t="s">
        <v>2776</v>
      </c>
      <c r="J5094">
        <v>440225</v>
      </c>
      <c r="K5094" t="s">
        <v>2515</v>
      </c>
      <c r="L5094">
        <v>-2388.42</v>
      </c>
      <c r="M5094">
        <v>404291.25</v>
      </c>
      <c r="N5094">
        <v>79.87</v>
      </c>
      <c r="O5094">
        <v>404211.38</v>
      </c>
      <c r="P5094" t="s">
        <v>607</v>
      </c>
      <c r="Q5094">
        <v>404211.38</v>
      </c>
      <c r="R5094">
        <v>5765545.7699999996</v>
      </c>
      <c r="S5094">
        <v>79.87</v>
      </c>
      <c r="T5094" t="s">
        <v>1342</v>
      </c>
      <c r="U5094" s="221">
        <f t="shared" si="159"/>
        <v>4.0421138000000002E-2</v>
      </c>
    </row>
    <row r="5095" spans="1:21" hidden="1">
      <c r="A5095" s="55" t="str">
        <f t="shared" si="158"/>
        <v>Y0EE6.4</v>
      </c>
      <c r="B5095" s="55">
        <f>VLOOKUP(J5095,'Mapping-CITI'!A:E,5,0)</f>
        <v>6.4</v>
      </c>
      <c r="D5095" s="42">
        <v>45016</v>
      </c>
      <c r="E5095" s="42">
        <v>45199</v>
      </c>
      <c r="F5095" t="s">
        <v>1945</v>
      </c>
      <c r="G5095" t="s">
        <v>1347</v>
      </c>
      <c r="H5095">
        <v>4160</v>
      </c>
      <c r="I5095" t="s">
        <v>2778</v>
      </c>
      <c r="J5095">
        <v>440341</v>
      </c>
      <c r="K5095" t="s">
        <v>2682</v>
      </c>
      <c r="L5095">
        <v>2055128.1</v>
      </c>
      <c r="M5095">
        <v>1654882.56</v>
      </c>
      <c r="N5095">
        <v>0</v>
      </c>
      <c r="O5095">
        <v>1654882.56</v>
      </c>
      <c r="P5095" t="s">
        <v>607</v>
      </c>
      <c r="Q5095">
        <v>1654882.56</v>
      </c>
      <c r="R5095">
        <v>0</v>
      </c>
      <c r="S5095">
        <v>0</v>
      </c>
      <c r="T5095" t="s">
        <v>1342</v>
      </c>
      <c r="U5095" s="221">
        <f t="shared" si="159"/>
        <v>0.165488256</v>
      </c>
    </row>
    <row r="5096" spans="1:21" hidden="1">
      <c r="A5096" s="55" t="str">
        <f t="shared" si="158"/>
        <v>Y0EE6.4</v>
      </c>
      <c r="B5096" s="55">
        <f>VLOOKUP(J5096,'Mapping-CITI'!A:E,5,0)</f>
        <v>6.4</v>
      </c>
      <c r="D5096" s="42">
        <v>45016</v>
      </c>
      <c r="E5096" s="42">
        <v>45199</v>
      </c>
      <c r="F5096" t="s">
        <v>1945</v>
      </c>
      <c r="G5096" t="s">
        <v>1347</v>
      </c>
      <c r="H5096">
        <v>4160</v>
      </c>
      <c r="I5096" t="s">
        <v>2778</v>
      </c>
      <c r="J5096">
        <v>440342</v>
      </c>
      <c r="K5096" t="s">
        <v>2683</v>
      </c>
      <c r="L5096">
        <v>2055128.1</v>
      </c>
      <c r="M5096">
        <v>1654882.56</v>
      </c>
      <c r="N5096">
        <v>0</v>
      </c>
      <c r="O5096">
        <v>1654882.56</v>
      </c>
      <c r="P5096" t="s">
        <v>607</v>
      </c>
      <c r="Q5096">
        <v>1654882.56</v>
      </c>
      <c r="R5096">
        <v>0</v>
      </c>
      <c r="S5096">
        <v>0</v>
      </c>
      <c r="T5096" t="s">
        <v>1342</v>
      </c>
      <c r="U5096" s="221">
        <f t="shared" si="159"/>
        <v>0.165488256</v>
      </c>
    </row>
    <row r="5097" spans="1:21" hidden="1">
      <c r="A5097" s="55" t="str">
        <f t="shared" si="158"/>
        <v>Y0EE6.4</v>
      </c>
      <c r="B5097" s="55">
        <f>VLOOKUP(J5097,'Mapping-CITI'!A:E,5,0)</f>
        <v>6.4</v>
      </c>
      <c r="D5097" s="42">
        <v>45016</v>
      </c>
      <c r="E5097" s="42">
        <v>45199</v>
      </c>
      <c r="F5097" t="s">
        <v>1945</v>
      </c>
      <c r="G5097" t="s">
        <v>1347</v>
      </c>
      <c r="H5097">
        <v>4160</v>
      </c>
      <c r="I5097" t="s">
        <v>2778</v>
      </c>
      <c r="J5097">
        <v>440416</v>
      </c>
      <c r="K5097" t="s">
        <v>664</v>
      </c>
      <c r="L5097">
        <v>5553413.5</v>
      </c>
      <c r="M5097">
        <v>4167178.04</v>
      </c>
      <c r="N5097">
        <v>1906916.19</v>
      </c>
      <c r="O5097">
        <v>2260261.85</v>
      </c>
      <c r="P5097" t="s">
        <v>607</v>
      </c>
      <c r="Q5097">
        <v>2260261.85</v>
      </c>
      <c r="R5097">
        <v>226805.71</v>
      </c>
      <c r="S5097">
        <v>1906916.19</v>
      </c>
      <c r="T5097" t="s">
        <v>1342</v>
      </c>
      <c r="U5097" s="221">
        <f t="shared" si="159"/>
        <v>0.22602618500000002</v>
      </c>
    </row>
    <row r="5098" spans="1:21" hidden="1">
      <c r="A5098" s="55" t="str">
        <f t="shared" si="158"/>
        <v>Y0EE6.4</v>
      </c>
      <c r="B5098" s="55">
        <f>VLOOKUP(J5098,'Mapping-CITI'!A:E,5,0)</f>
        <v>6.4</v>
      </c>
      <c r="D5098" s="42">
        <v>45016</v>
      </c>
      <c r="E5098" s="42">
        <v>45199</v>
      </c>
      <c r="F5098" t="s">
        <v>1945</v>
      </c>
      <c r="G5098" t="s">
        <v>1347</v>
      </c>
      <c r="H5098">
        <v>4160</v>
      </c>
      <c r="I5098" t="s">
        <v>2778</v>
      </c>
      <c r="J5098">
        <v>440445</v>
      </c>
      <c r="K5098" t="s">
        <v>2596</v>
      </c>
      <c r="L5098">
        <v>0</v>
      </c>
      <c r="M5098">
        <v>211117.05</v>
      </c>
      <c r="N5098">
        <v>211117.05</v>
      </c>
      <c r="O5098">
        <v>0</v>
      </c>
      <c r="P5098" t="s">
        <v>607</v>
      </c>
      <c r="Q5098">
        <v>0</v>
      </c>
      <c r="R5098">
        <v>211117.05</v>
      </c>
      <c r="S5098">
        <v>211117.05</v>
      </c>
      <c r="T5098" t="s">
        <v>1342</v>
      </c>
      <c r="U5098" s="221">
        <f t="shared" si="159"/>
        <v>0</v>
      </c>
    </row>
    <row r="5099" spans="1:21" hidden="1">
      <c r="A5099" s="55" t="str">
        <f t="shared" si="158"/>
        <v>Y0EE6.4</v>
      </c>
      <c r="B5099" s="55">
        <f>VLOOKUP(J5099,'Mapping-CITI'!A:E,5,0)</f>
        <v>6.4</v>
      </c>
      <c r="D5099" s="42">
        <v>45016</v>
      </c>
      <c r="E5099" s="42">
        <v>45199</v>
      </c>
      <c r="F5099" t="s">
        <v>1945</v>
      </c>
      <c r="G5099" t="s">
        <v>1347</v>
      </c>
      <c r="H5099">
        <v>4160</v>
      </c>
      <c r="I5099" t="s">
        <v>2778</v>
      </c>
      <c r="J5099">
        <v>440509</v>
      </c>
      <c r="K5099" t="s">
        <v>2524</v>
      </c>
      <c r="L5099">
        <v>3566660.32</v>
      </c>
      <c r="M5099">
        <v>2626870.94</v>
      </c>
      <c r="N5099">
        <v>0</v>
      </c>
      <c r="O5099">
        <v>2626870.94</v>
      </c>
      <c r="P5099" t="s">
        <v>607</v>
      </c>
      <c r="Q5099">
        <v>2626870.94</v>
      </c>
      <c r="R5099">
        <v>0</v>
      </c>
      <c r="S5099">
        <v>0</v>
      </c>
      <c r="T5099" t="s">
        <v>1342</v>
      </c>
      <c r="U5099" s="221">
        <f t="shared" si="159"/>
        <v>0.26268709400000001</v>
      </c>
    </row>
    <row r="5100" spans="1:21" hidden="1">
      <c r="A5100" s="55" t="str">
        <f t="shared" si="158"/>
        <v>Y0EG0</v>
      </c>
      <c r="B5100" s="55">
        <f>VLOOKUP(J5100,'Mapping-CITI'!A:E,5,0)</f>
        <v>0</v>
      </c>
      <c r="D5100" s="42">
        <v>45016</v>
      </c>
      <c r="E5100" s="42">
        <v>45199</v>
      </c>
      <c r="F5100" t="s">
        <v>1959</v>
      </c>
      <c r="G5100" t="s">
        <v>2939</v>
      </c>
      <c r="H5100">
        <v>1210</v>
      </c>
      <c r="I5100" t="s">
        <v>2767</v>
      </c>
      <c r="J5100">
        <v>101101</v>
      </c>
      <c r="K5100" t="s">
        <v>2004</v>
      </c>
      <c r="L5100">
        <v>12604229188.120001</v>
      </c>
      <c r="M5100">
        <v>2848396133.3200002</v>
      </c>
      <c r="N5100">
        <v>3395152166.5999999</v>
      </c>
      <c r="O5100">
        <v>12057473154.84</v>
      </c>
      <c r="P5100" t="s">
        <v>607</v>
      </c>
      <c r="Q5100">
        <v>12057473154.84</v>
      </c>
      <c r="R5100">
        <v>0</v>
      </c>
      <c r="S5100">
        <v>0</v>
      </c>
      <c r="T5100" t="s">
        <v>4</v>
      </c>
      <c r="U5100" s="221">
        <f t="shared" si="159"/>
        <v>-54.675603327999973</v>
      </c>
    </row>
    <row r="5101" spans="1:21" hidden="1">
      <c r="A5101" s="55" t="str">
        <f t="shared" si="158"/>
        <v>Y0EG0</v>
      </c>
      <c r="B5101" s="55">
        <f>VLOOKUP(J5101,'Mapping-CITI'!A:E,5,0)</f>
        <v>0</v>
      </c>
      <c r="D5101" s="42">
        <v>45016</v>
      </c>
      <c r="E5101" s="42">
        <v>45199</v>
      </c>
      <c r="F5101" t="s">
        <v>1959</v>
      </c>
      <c r="G5101" t="s">
        <v>2939</v>
      </c>
      <c r="H5101">
        <v>1210</v>
      </c>
      <c r="I5101" t="s">
        <v>2767</v>
      </c>
      <c r="J5101">
        <v>102104</v>
      </c>
      <c r="K5101" t="s">
        <v>2007</v>
      </c>
      <c r="L5101">
        <v>126183792.73</v>
      </c>
      <c r="M5101">
        <v>26883170907.720001</v>
      </c>
      <c r="N5101">
        <v>26716760733.060001</v>
      </c>
      <c r="O5101">
        <v>292593967.38999999</v>
      </c>
      <c r="P5101" t="s">
        <v>607</v>
      </c>
      <c r="Q5101">
        <v>292593967.38999999</v>
      </c>
      <c r="R5101">
        <v>0</v>
      </c>
      <c r="S5101">
        <v>0</v>
      </c>
      <c r="T5101" t="s">
        <v>4</v>
      </c>
      <c r="U5101" s="221">
        <f t="shared" si="159"/>
        <v>16.641017465999983</v>
      </c>
    </row>
    <row r="5102" spans="1:21" hidden="1">
      <c r="A5102" s="55" t="str">
        <f t="shared" si="158"/>
        <v>Y0EG0</v>
      </c>
      <c r="B5102" s="55">
        <f>VLOOKUP(J5102,'Mapping-CITI'!A:E,5,0)</f>
        <v>0</v>
      </c>
      <c r="D5102" s="42">
        <v>45016</v>
      </c>
      <c r="E5102" s="42">
        <v>45199</v>
      </c>
      <c r="F5102" t="s">
        <v>1959</v>
      </c>
      <c r="G5102" t="s">
        <v>2939</v>
      </c>
      <c r="H5102">
        <v>1700</v>
      </c>
      <c r="I5102" t="s">
        <v>2768</v>
      </c>
      <c r="J5102">
        <v>106103</v>
      </c>
      <c r="K5102" t="s">
        <v>2783</v>
      </c>
      <c r="L5102">
        <v>1170882.8999999999</v>
      </c>
      <c r="M5102">
        <v>6167213.1900000004</v>
      </c>
      <c r="N5102">
        <v>5100067.72</v>
      </c>
      <c r="O5102">
        <v>2238028.37</v>
      </c>
      <c r="P5102" t="s">
        <v>607</v>
      </c>
      <c r="Q5102">
        <v>2238028.37</v>
      </c>
      <c r="R5102">
        <v>6167213.1900000004</v>
      </c>
      <c r="S5102">
        <v>5100067.72</v>
      </c>
      <c r="T5102" t="s">
        <v>4</v>
      </c>
      <c r="U5102" s="221">
        <f t="shared" si="159"/>
        <v>0.10671454700000006</v>
      </c>
    </row>
    <row r="5103" spans="1:21" hidden="1">
      <c r="A5103" s="55" t="str">
        <f t="shared" si="158"/>
        <v>Y0EGIgnore</v>
      </c>
      <c r="B5103" s="55" t="str">
        <f>VLOOKUP(J5103,'Mapping-CITI'!A:E,5,0)</f>
        <v>Ignore</v>
      </c>
      <c r="D5103" s="42">
        <v>45016</v>
      </c>
      <c r="E5103" s="42">
        <v>45199</v>
      </c>
      <c r="F5103" t="s">
        <v>1959</v>
      </c>
      <c r="G5103" t="s">
        <v>2939</v>
      </c>
      <c r="H5103">
        <v>1700</v>
      </c>
      <c r="I5103" t="s">
        <v>2768</v>
      </c>
      <c r="J5103">
        <v>106106</v>
      </c>
      <c r="K5103" t="s">
        <v>2784</v>
      </c>
      <c r="L5103">
        <v>51026.98</v>
      </c>
      <c r="M5103">
        <v>122070.25</v>
      </c>
      <c r="N5103">
        <v>79738.399999999994</v>
      </c>
      <c r="O5103">
        <v>93358.83</v>
      </c>
      <c r="P5103" t="s">
        <v>607</v>
      </c>
      <c r="Q5103">
        <v>93358.83</v>
      </c>
      <c r="R5103">
        <v>122070.25</v>
      </c>
      <c r="S5103">
        <v>79738.399999999994</v>
      </c>
      <c r="T5103" t="s">
        <v>4</v>
      </c>
      <c r="U5103" s="221">
        <f t="shared" si="159"/>
        <v>4.2331850000000004E-3</v>
      </c>
    </row>
    <row r="5104" spans="1:21" hidden="1">
      <c r="A5104" s="55" t="str">
        <f t="shared" si="158"/>
        <v>Y0EGIgnore</v>
      </c>
      <c r="B5104" s="55" t="str">
        <f>VLOOKUP(J5104,'Mapping-CITI'!A:E,5,0)</f>
        <v>Ignore</v>
      </c>
      <c r="D5104" s="42">
        <v>45016</v>
      </c>
      <c r="E5104" s="42">
        <v>45199</v>
      </c>
      <c r="F5104" t="s">
        <v>1959</v>
      </c>
      <c r="G5104" t="s">
        <v>2939</v>
      </c>
      <c r="H5104">
        <v>1400</v>
      </c>
      <c r="I5104" t="s">
        <v>2773</v>
      </c>
      <c r="J5104">
        <v>107099</v>
      </c>
      <c r="K5104" t="s">
        <v>3431</v>
      </c>
      <c r="L5104">
        <v>0.03</v>
      </c>
      <c r="M5104">
        <v>0</v>
      </c>
      <c r="N5104">
        <v>0</v>
      </c>
      <c r="O5104">
        <v>0.03</v>
      </c>
      <c r="P5104" t="s">
        <v>607</v>
      </c>
      <c r="Q5104">
        <v>0.03</v>
      </c>
      <c r="R5104">
        <v>0</v>
      </c>
      <c r="S5104">
        <v>0</v>
      </c>
      <c r="T5104" t="s">
        <v>4</v>
      </c>
      <c r="U5104" s="221">
        <f t="shared" si="159"/>
        <v>0</v>
      </c>
    </row>
    <row r="5105" spans="1:21" hidden="1">
      <c r="A5105" s="55" t="str">
        <f t="shared" si="158"/>
        <v>Y0EG0</v>
      </c>
      <c r="B5105" s="55">
        <f>VLOOKUP(J5105,'Mapping-CITI'!A:E,5,0)</f>
        <v>0</v>
      </c>
      <c r="D5105" s="42">
        <v>45016</v>
      </c>
      <c r="E5105" s="42">
        <v>45199</v>
      </c>
      <c r="F5105" t="s">
        <v>1959</v>
      </c>
      <c r="G5105" t="s">
        <v>2939</v>
      </c>
      <c r="H5105">
        <v>1400</v>
      </c>
      <c r="I5105" t="s">
        <v>2773</v>
      </c>
      <c r="J5105">
        <v>107100</v>
      </c>
      <c r="K5105" t="s">
        <v>2829</v>
      </c>
      <c r="L5105">
        <v>-7362500</v>
      </c>
      <c r="M5105">
        <v>7362500</v>
      </c>
      <c r="N5105">
        <v>0</v>
      </c>
      <c r="O5105">
        <v>0</v>
      </c>
      <c r="P5105" t="s">
        <v>607</v>
      </c>
      <c r="Q5105">
        <v>0</v>
      </c>
      <c r="R5105">
        <v>7362500</v>
      </c>
      <c r="S5105">
        <v>0</v>
      </c>
      <c r="T5105" t="s">
        <v>4</v>
      </c>
      <c r="U5105" s="221">
        <f t="shared" si="159"/>
        <v>0.73624999999999996</v>
      </c>
    </row>
    <row r="5106" spans="1:21" hidden="1">
      <c r="A5106" s="55" t="str">
        <f t="shared" si="158"/>
        <v>Y0EG0</v>
      </c>
      <c r="B5106" s="55">
        <f>VLOOKUP(J5106,'Mapping-CITI'!A:E,5,0)</f>
        <v>0</v>
      </c>
      <c r="D5106" s="42">
        <v>45016</v>
      </c>
      <c r="E5106" s="42">
        <v>45199</v>
      </c>
      <c r="F5106" t="s">
        <v>1959</v>
      </c>
      <c r="G5106" t="s">
        <v>2939</v>
      </c>
      <c r="H5106">
        <v>1400</v>
      </c>
      <c r="I5106" t="s">
        <v>2773</v>
      </c>
      <c r="J5106">
        <v>107111</v>
      </c>
      <c r="K5106" t="s">
        <v>2016</v>
      </c>
      <c r="L5106">
        <v>7362500</v>
      </c>
      <c r="M5106">
        <v>136970000</v>
      </c>
      <c r="N5106">
        <v>144332500</v>
      </c>
      <c r="O5106">
        <v>0</v>
      </c>
      <c r="P5106" t="s">
        <v>607</v>
      </c>
      <c r="Q5106">
        <v>0</v>
      </c>
      <c r="R5106">
        <v>0</v>
      </c>
      <c r="S5106">
        <v>7362500</v>
      </c>
      <c r="T5106" t="s">
        <v>4</v>
      </c>
      <c r="U5106" s="221">
        <f t="shared" si="159"/>
        <v>-0.73624999999999996</v>
      </c>
    </row>
    <row r="5107" spans="1:21" hidden="1">
      <c r="A5107" s="55" t="str">
        <f t="shared" si="158"/>
        <v>Y0EGIgnore</v>
      </c>
      <c r="B5107" s="55" t="str">
        <f>VLOOKUP(J5107,'Mapping-CITI'!A:E,5,0)</f>
        <v>Ignore</v>
      </c>
      <c r="D5107" s="42">
        <v>45016</v>
      </c>
      <c r="E5107" s="42">
        <v>45199</v>
      </c>
      <c r="F5107" t="s">
        <v>1959</v>
      </c>
      <c r="G5107" t="s">
        <v>2939</v>
      </c>
      <c r="H5107">
        <v>1700</v>
      </c>
      <c r="I5107" t="s">
        <v>2768</v>
      </c>
      <c r="J5107">
        <v>109157</v>
      </c>
      <c r="K5107" t="s">
        <v>3444</v>
      </c>
      <c r="L5107">
        <v>0.03</v>
      </c>
      <c r="M5107">
        <v>0</v>
      </c>
      <c r="N5107">
        <v>0</v>
      </c>
      <c r="O5107">
        <v>0.03</v>
      </c>
      <c r="P5107" t="s">
        <v>607</v>
      </c>
      <c r="Q5107">
        <v>0.03</v>
      </c>
      <c r="R5107">
        <v>0</v>
      </c>
      <c r="S5107">
        <v>0</v>
      </c>
      <c r="T5107" t="s">
        <v>4</v>
      </c>
      <c r="U5107" s="221">
        <f t="shared" si="159"/>
        <v>0</v>
      </c>
    </row>
    <row r="5108" spans="1:21" hidden="1">
      <c r="A5108" s="55" t="str">
        <f t="shared" si="158"/>
        <v>Y0EG0</v>
      </c>
      <c r="B5108" s="55">
        <f>VLOOKUP(J5108,'Mapping-CITI'!A:E,5,0)</f>
        <v>0</v>
      </c>
      <c r="D5108" s="42">
        <v>45016</v>
      </c>
      <c r="E5108" s="42">
        <v>45199</v>
      </c>
      <c r="F5108" t="s">
        <v>1959</v>
      </c>
      <c r="G5108" t="s">
        <v>2939</v>
      </c>
      <c r="H5108">
        <v>1700</v>
      </c>
      <c r="I5108" t="s">
        <v>2768</v>
      </c>
      <c r="J5108">
        <v>109181</v>
      </c>
      <c r="K5108" t="s">
        <v>2771</v>
      </c>
      <c r="L5108">
        <v>22150.880000000001</v>
      </c>
      <c r="M5108">
        <v>0</v>
      </c>
      <c r="N5108">
        <v>0</v>
      </c>
      <c r="O5108">
        <v>22150.880000000001</v>
      </c>
      <c r="P5108" t="s">
        <v>607</v>
      </c>
      <c r="Q5108">
        <v>22150.880000000001</v>
      </c>
      <c r="R5108">
        <v>0</v>
      </c>
      <c r="S5108">
        <v>0</v>
      </c>
      <c r="T5108" t="s">
        <v>4</v>
      </c>
      <c r="U5108" s="221">
        <f t="shared" si="159"/>
        <v>0</v>
      </c>
    </row>
    <row r="5109" spans="1:21" hidden="1">
      <c r="A5109" s="55" t="str">
        <f t="shared" si="158"/>
        <v>Y0EG0</v>
      </c>
      <c r="B5109" s="55">
        <f>VLOOKUP(J5109,'Mapping-CITI'!A:E,5,0)</f>
        <v>0</v>
      </c>
      <c r="D5109" s="42">
        <v>45016</v>
      </c>
      <c r="E5109" s="42">
        <v>45199</v>
      </c>
      <c r="F5109" t="s">
        <v>1959</v>
      </c>
      <c r="G5109" t="s">
        <v>2939</v>
      </c>
      <c r="H5109">
        <v>1400</v>
      </c>
      <c r="I5109" t="s">
        <v>2773</v>
      </c>
      <c r="J5109">
        <v>111108</v>
      </c>
      <c r="K5109" t="s">
        <v>2021</v>
      </c>
      <c r="L5109">
        <v>544931.68000000005</v>
      </c>
      <c r="M5109">
        <v>0</v>
      </c>
      <c r="N5109">
        <v>0</v>
      </c>
      <c r="O5109">
        <v>544931.68000000005</v>
      </c>
      <c r="P5109" t="s">
        <v>607</v>
      </c>
      <c r="Q5109">
        <v>544931.68000000005</v>
      </c>
      <c r="R5109">
        <v>0</v>
      </c>
      <c r="S5109">
        <v>0</v>
      </c>
      <c r="T5109" t="s">
        <v>4</v>
      </c>
      <c r="U5109" s="221">
        <f t="shared" si="159"/>
        <v>0</v>
      </c>
    </row>
    <row r="5110" spans="1:21" hidden="1">
      <c r="A5110" s="55" t="str">
        <f t="shared" si="158"/>
        <v>Y0EG0</v>
      </c>
      <c r="B5110" s="55">
        <f>VLOOKUP(J5110,'Mapping-CITI'!A:E,5,0)</f>
        <v>0</v>
      </c>
      <c r="D5110" s="42">
        <v>45016</v>
      </c>
      <c r="E5110" s="42">
        <v>45199</v>
      </c>
      <c r="F5110" t="s">
        <v>1959</v>
      </c>
      <c r="G5110" t="s">
        <v>2939</v>
      </c>
      <c r="H5110">
        <v>1230</v>
      </c>
      <c r="I5110" t="s">
        <v>2772</v>
      </c>
      <c r="J5110">
        <v>111126</v>
      </c>
      <c r="K5110" t="s">
        <v>2022</v>
      </c>
      <c r="L5110">
        <v>24247.48</v>
      </c>
      <c r="M5110">
        <v>84555.34</v>
      </c>
      <c r="N5110">
        <v>0</v>
      </c>
      <c r="O5110">
        <v>108802.82</v>
      </c>
      <c r="P5110" t="s">
        <v>607</v>
      </c>
      <c r="Q5110">
        <v>108802.82</v>
      </c>
      <c r="R5110">
        <v>0</v>
      </c>
      <c r="S5110">
        <v>0</v>
      </c>
      <c r="T5110" t="s">
        <v>4</v>
      </c>
      <c r="U5110" s="221">
        <f t="shared" si="159"/>
        <v>8.4555339999999989E-3</v>
      </c>
    </row>
    <row r="5111" spans="1:21" hidden="1">
      <c r="A5111" s="55" t="str">
        <f t="shared" si="158"/>
        <v>Y0EG0</v>
      </c>
      <c r="B5111" s="55">
        <f>VLOOKUP(J5111,'Mapping-CITI'!A:E,5,0)</f>
        <v>0</v>
      </c>
      <c r="D5111" s="42">
        <v>45016</v>
      </c>
      <c r="E5111" s="42">
        <v>45199</v>
      </c>
      <c r="F5111" t="s">
        <v>1959</v>
      </c>
      <c r="G5111" t="s">
        <v>2939</v>
      </c>
      <c r="H5111">
        <v>1400</v>
      </c>
      <c r="I5111" t="s">
        <v>2773</v>
      </c>
      <c r="J5111">
        <v>111137</v>
      </c>
      <c r="K5111" t="s">
        <v>2027</v>
      </c>
      <c r="L5111">
        <v>315.41000000000003</v>
      </c>
      <c r="M5111">
        <v>3753.29</v>
      </c>
      <c r="N5111">
        <v>4068.7</v>
      </c>
      <c r="O5111">
        <v>0</v>
      </c>
      <c r="P5111" t="s">
        <v>607</v>
      </c>
      <c r="Q5111">
        <v>0</v>
      </c>
      <c r="R5111">
        <v>3753.29</v>
      </c>
      <c r="S5111">
        <v>4068.7</v>
      </c>
      <c r="T5111" t="s">
        <v>4</v>
      </c>
      <c r="U5111" s="221">
        <f t="shared" si="159"/>
        <v>-3.1540999999999988E-5</v>
      </c>
    </row>
    <row r="5112" spans="1:21" hidden="1">
      <c r="A5112" s="55" t="str">
        <f t="shared" si="158"/>
        <v>Y0EGIgnore</v>
      </c>
      <c r="B5112" s="55" t="str">
        <f>VLOOKUP(J5112,'Mapping-CITI'!A:E,5,0)</f>
        <v>Ignore</v>
      </c>
      <c r="D5112" s="42">
        <v>45016</v>
      </c>
      <c r="E5112" s="42">
        <v>45199</v>
      </c>
      <c r="F5112" t="s">
        <v>1959</v>
      </c>
      <c r="G5112" t="s">
        <v>2939</v>
      </c>
      <c r="H5112">
        <v>1400</v>
      </c>
      <c r="I5112" t="s">
        <v>2773</v>
      </c>
      <c r="J5112">
        <v>111211</v>
      </c>
      <c r="K5112" t="s">
        <v>3413</v>
      </c>
      <c r="L5112">
        <v>-121.35</v>
      </c>
      <c r="M5112">
        <v>0</v>
      </c>
      <c r="N5112">
        <v>0</v>
      </c>
      <c r="O5112">
        <v>-121.35</v>
      </c>
      <c r="P5112" t="s">
        <v>607</v>
      </c>
      <c r="Q5112">
        <v>-121.35</v>
      </c>
      <c r="R5112">
        <v>0</v>
      </c>
      <c r="S5112">
        <v>0</v>
      </c>
      <c r="T5112" t="s">
        <v>4</v>
      </c>
      <c r="U5112" s="221">
        <f t="shared" si="159"/>
        <v>0</v>
      </c>
    </row>
    <row r="5113" spans="1:21" hidden="1">
      <c r="A5113" s="55" t="str">
        <f t="shared" si="158"/>
        <v>Y0EG0</v>
      </c>
      <c r="B5113" s="55">
        <f>VLOOKUP(J5113,'Mapping-CITI'!A:E,5,0)</f>
        <v>0</v>
      </c>
      <c r="D5113" s="42">
        <v>45016</v>
      </c>
      <c r="E5113" s="42">
        <v>45199</v>
      </c>
      <c r="F5113" t="s">
        <v>1959</v>
      </c>
      <c r="G5113" t="s">
        <v>2939</v>
      </c>
      <c r="H5113">
        <v>1400</v>
      </c>
      <c r="I5113" t="s">
        <v>2773</v>
      </c>
      <c r="J5113">
        <v>111220</v>
      </c>
      <c r="K5113" t="s">
        <v>2655</v>
      </c>
      <c r="L5113">
        <v>21377278.309999999</v>
      </c>
      <c r="M5113">
        <v>3713037595.9699998</v>
      </c>
      <c r="N5113">
        <v>3709070383.21</v>
      </c>
      <c r="O5113">
        <v>25344491.07</v>
      </c>
      <c r="P5113" t="s">
        <v>607</v>
      </c>
      <c r="Q5113">
        <v>25344491.07</v>
      </c>
      <c r="R5113">
        <v>3713037595.9699998</v>
      </c>
      <c r="S5113">
        <v>3709070383.21</v>
      </c>
      <c r="T5113" t="s">
        <v>4</v>
      </c>
      <c r="U5113" s="221">
        <f t="shared" si="159"/>
        <v>0.3967212759999752</v>
      </c>
    </row>
    <row r="5114" spans="1:21" hidden="1">
      <c r="A5114" s="55" t="str">
        <f t="shared" si="158"/>
        <v>Y0EG0</v>
      </c>
      <c r="B5114" s="55">
        <f>VLOOKUP(J5114,'Mapping-CITI'!A:E,5,0)</f>
        <v>0</v>
      </c>
      <c r="D5114" s="42">
        <v>45016</v>
      </c>
      <c r="E5114" s="42">
        <v>45199</v>
      </c>
      <c r="F5114" t="s">
        <v>1959</v>
      </c>
      <c r="G5114" t="s">
        <v>2939</v>
      </c>
      <c r="H5114">
        <v>1400</v>
      </c>
      <c r="I5114" t="s">
        <v>2773</v>
      </c>
      <c r="J5114">
        <v>111221</v>
      </c>
      <c r="K5114" t="s">
        <v>2656</v>
      </c>
      <c r="L5114">
        <v>-21377278.309999999</v>
      </c>
      <c r="M5114">
        <v>3709070383.21</v>
      </c>
      <c r="N5114">
        <v>3713037595.9699998</v>
      </c>
      <c r="O5114">
        <v>-25344491.07</v>
      </c>
      <c r="P5114" t="s">
        <v>607</v>
      </c>
      <c r="Q5114">
        <v>-25344491.07</v>
      </c>
      <c r="R5114">
        <v>3709070383.21</v>
      </c>
      <c r="S5114">
        <v>3713037595.9699998</v>
      </c>
      <c r="T5114" t="s">
        <v>4</v>
      </c>
      <c r="U5114" s="221">
        <f t="shared" si="159"/>
        <v>-0.3967212759999752</v>
      </c>
    </row>
    <row r="5115" spans="1:21" hidden="1">
      <c r="A5115" s="55" t="str">
        <f t="shared" si="158"/>
        <v>Y0EG0</v>
      </c>
      <c r="B5115" s="55">
        <f>VLOOKUP(J5115,'Mapping-CITI'!A:E,5,0)</f>
        <v>0</v>
      </c>
      <c r="D5115" s="42">
        <v>45016</v>
      </c>
      <c r="E5115" s="42">
        <v>45199</v>
      </c>
      <c r="F5115" t="s">
        <v>1959</v>
      </c>
      <c r="G5115" t="s">
        <v>2939</v>
      </c>
      <c r="H5115">
        <v>1700</v>
      </c>
      <c r="I5115" t="s">
        <v>2768</v>
      </c>
      <c r="J5115">
        <v>141017</v>
      </c>
      <c r="K5115" t="s">
        <v>2035</v>
      </c>
      <c r="L5115">
        <v>0</v>
      </c>
      <c r="M5115">
        <v>2079500</v>
      </c>
      <c r="N5115">
        <v>2081500</v>
      </c>
      <c r="O5115">
        <v>-2000</v>
      </c>
      <c r="P5115" t="s">
        <v>607</v>
      </c>
      <c r="Q5115">
        <v>-2000</v>
      </c>
      <c r="R5115">
        <v>2079500</v>
      </c>
      <c r="S5115">
        <v>2081500</v>
      </c>
      <c r="T5115" t="s">
        <v>4</v>
      </c>
      <c r="U5115" s="221">
        <f t="shared" si="159"/>
        <v>-2.0000000000000001E-4</v>
      </c>
    </row>
    <row r="5116" spans="1:21" hidden="1">
      <c r="A5116" s="55" t="str">
        <f t="shared" si="158"/>
        <v>Y0EGIgnore</v>
      </c>
      <c r="B5116" s="55" t="str">
        <f>VLOOKUP(J5116,'Mapping-CITI'!A:E,5,0)</f>
        <v>Ignore</v>
      </c>
      <c r="D5116" s="42">
        <v>45016</v>
      </c>
      <c r="E5116" s="42">
        <v>45199</v>
      </c>
      <c r="F5116" t="s">
        <v>1959</v>
      </c>
      <c r="G5116" t="s">
        <v>2939</v>
      </c>
      <c r="H5116">
        <v>1700</v>
      </c>
      <c r="I5116" t="s">
        <v>2768</v>
      </c>
      <c r="J5116">
        <v>141258</v>
      </c>
      <c r="K5116" t="s">
        <v>3364</v>
      </c>
      <c r="L5116">
        <v>0</v>
      </c>
      <c r="M5116">
        <v>4191769</v>
      </c>
      <c r="N5116">
        <v>4191769</v>
      </c>
      <c r="O5116">
        <v>0</v>
      </c>
      <c r="P5116" t="s">
        <v>607</v>
      </c>
      <c r="Q5116">
        <v>0</v>
      </c>
      <c r="R5116">
        <v>4191769</v>
      </c>
      <c r="S5116">
        <v>4191769</v>
      </c>
      <c r="T5116" t="s">
        <v>4</v>
      </c>
      <c r="U5116" s="221">
        <f t="shared" si="159"/>
        <v>0</v>
      </c>
    </row>
    <row r="5117" spans="1:21" hidden="1">
      <c r="A5117" s="55" t="str">
        <f t="shared" si="158"/>
        <v>Y0EG0</v>
      </c>
      <c r="B5117" s="55">
        <f>VLOOKUP(J5117,'Mapping-CITI'!A:E,5,0)</f>
        <v>0</v>
      </c>
      <c r="D5117" s="42">
        <v>45016</v>
      </c>
      <c r="E5117" s="42">
        <v>45199</v>
      </c>
      <c r="F5117" t="s">
        <v>1959</v>
      </c>
      <c r="G5117" t="s">
        <v>2939</v>
      </c>
      <c r="H5117">
        <v>1700</v>
      </c>
      <c r="I5117" t="s">
        <v>2768</v>
      </c>
      <c r="J5117">
        <v>141280</v>
      </c>
      <c r="K5117" t="s">
        <v>2036</v>
      </c>
      <c r="L5117">
        <v>1279448.6100000001</v>
      </c>
      <c r="M5117">
        <v>30515654257.389999</v>
      </c>
      <c r="N5117">
        <v>30516069579.799999</v>
      </c>
      <c r="O5117">
        <v>864126.2</v>
      </c>
      <c r="P5117" t="s">
        <v>607</v>
      </c>
      <c r="Q5117">
        <v>864126.2</v>
      </c>
      <c r="R5117">
        <v>349172924.14999998</v>
      </c>
      <c r="S5117">
        <v>1255579409.6600001</v>
      </c>
      <c r="T5117" t="s">
        <v>4</v>
      </c>
      <c r="U5117" s="221">
        <f t="shared" si="159"/>
        <v>-4.1532240999984739E-2</v>
      </c>
    </row>
    <row r="5118" spans="1:21" hidden="1">
      <c r="A5118" s="55" t="str">
        <f t="shared" si="158"/>
        <v>Y0EG0</v>
      </c>
      <c r="B5118" s="55">
        <f>VLOOKUP(J5118,'Mapping-CITI'!A:E,5,0)</f>
        <v>0</v>
      </c>
      <c r="D5118" s="42">
        <v>45016</v>
      </c>
      <c r="E5118" s="42">
        <v>45199</v>
      </c>
      <c r="F5118" t="s">
        <v>1959</v>
      </c>
      <c r="G5118" t="s">
        <v>2939</v>
      </c>
      <c r="H5118">
        <v>1700</v>
      </c>
      <c r="I5118" t="s">
        <v>2768</v>
      </c>
      <c r="J5118">
        <v>141282</v>
      </c>
      <c r="K5118" t="s">
        <v>2037</v>
      </c>
      <c r="L5118">
        <v>0.5</v>
      </c>
      <c r="M5118">
        <v>0</v>
      </c>
      <c r="N5118">
        <v>0</v>
      </c>
      <c r="O5118">
        <v>0.5</v>
      </c>
      <c r="P5118" t="s">
        <v>607</v>
      </c>
      <c r="Q5118">
        <v>0.5</v>
      </c>
      <c r="R5118">
        <v>0</v>
      </c>
      <c r="S5118">
        <v>0</v>
      </c>
      <c r="T5118" t="s">
        <v>4</v>
      </c>
      <c r="U5118" s="221">
        <f t="shared" si="159"/>
        <v>0</v>
      </c>
    </row>
    <row r="5119" spans="1:21" hidden="1">
      <c r="A5119" s="55" t="str">
        <f t="shared" si="158"/>
        <v>Y0EG0</v>
      </c>
      <c r="B5119" s="55">
        <f>VLOOKUP(J5119,'Mapping-CITI'!A:E,5,0)</f>
        <v>0</v>
      </c>
      <c r="D5119" s="42">
        <v>45016</v>
      </c>
      <c r="E5119" s="42">
        <v>45199</v>
      </c>
      <c r="F5119" t="s">
        <v>1959</v>
      </c>
      <c r="G5119" t="s">
        <v>2939</v>
      </c>
      <c r="H5119">
        <v>1700</v>
      </c>
      <c r="I5119" t="s">
        <v>2768</v>
      </c>
      <c r="J5119">
        <v>141287</v>
      </c>
      <c r="K5119" t="s">
        <v>604</v>
      </c>
      <c r="L5119">
        <v>1.46</v>
      </c>
      <c r="M5119">
        <v>0</v>
      </c>
      <c r="N5119">
        <v>1.46</v>
      </c>
      <c r="O5119">
        <v>0</v>
      </c>
      <c r="P5119" t="s">
        <v>607</v>
      </c>
      <c r="Q5119">
        <v>0</v>
      </c>
      <c r="R5119">
        <v>0</v>
      </c>
      <c r="S5119">
        <v>1.46</v>
      </c>
      <c r="T5119" t="s">
        <v>4</v>
      </c>
      <c r="U5119" s="221">
        <f t="shared" si="159"/>
        <v>-1.4599999999999998E-7</v>
      </c>
    </row>
    <row r="5120" spans="1:21" hidden="1">
      <c r="A5120" s="55" t="str">
        <f t="shared" si="158"/>
        <v>Y0EG0</v>
      </c>
      <c r="B5120" s="55">
        <f>VLOOKUP(J5120,'Mapping-CITI'!A:E,5,0)</f>
        <v>0</v>
      </c>
      <c r="D5120" s="42">
        <v>45016</v>
      </c>
      <c r="E5120" s="42">
        <v>45199</v>
      </c>
      <c r="F5120" t="s">
        <v>1959</v>
      </c>
      <c r="G5120" t="s">
        <v>2939</v>
      </c>
      <c r="H5120">
        <v>1700</v>
      </c>
      <c r="I5120" t="s">
        <v>2768</v>
      </c>
      <c r="J5120">
        <v>141288</v>
      </c>
      <c r="K5120" t="s">
        <v>2786</v>
      </c>
      <c r="L5120">
        <v>500</v>
      </c>
      <c r="M5120">
        <v>0</v>
      </c>
      <c r="N5120">
        <v>500</v>
      </c>
      <c r="O5120">
        <v>0</v>
      </c>
      <c r="P5120" t="s">
        <v>607</v>
      </c>
      <c r="Q5120">
        <v>0</v>
      </c>
      <c r="R5120">
        <v>0</v>
      </c>
      <c r="S5120">
        <v>500</v>
      </c>
      <c r="T5120" t="s">
        <v>4</v>
      </c>
      <c r="U5120" s="221">
        <f t="shared" si="159"/>
        <v>-5.0000000000000002E-5</v>
      </c>
    </row>
    <row r="5121" spans="1:21" hidden="1">
      <c r="A5121" s="55" t="str">
        <f t="shared" si="158"/>
        <v>Y0EG0</v>
      </c>
      <c r="B5121" s="55">
        <f>VLOOKUP(J5121,'Mapping-CITI'!A:E,5,0)</f>
        <v>0</v>
      </c>
      <c r="D5121" s="42">
        <v>45016</v>
      </c>
      <c r="E5121" s="42">
        <v>45199</v>
      </c>
      <c r="F5121" t="s">
        <v>1959</v>
      </c>
      <c r="G5121" t="s">
        <v>2939</v>
      </c>
      <c r="H5121">
        <v>1700</v>
      </c>
      <c r="I5121" t="s">
        <v>2768</v>
      </c>
      <c r="J5121">
        <v>141294</v>
      </c>
      <c r="K5121" t="s">
        <v>2039</v>
      </c>
      <c r="L5121">
        <v>0</v>
      </c>
      <c r="M5121">
        <v>1342000</v>
      </c>
      <c r="N5121">
        <v>1352000</v>
      </c>
      <c r="O5121">
        <v>-10000</v>
      </c>
      <c r="P5121" t="s">
        <v>607</v>
      </c>
      <c r="Q5121">
        <v>-10000</v>
      </c>
      <c r="R5121">
        <v>1342000</v>
      </c>
      <c r="S5121">
        <v>1352000</v>
      </c>
      <c r="T5121" t="s">
        <v>4</v>
      </c>
      <c r="U5121" s="221">
        <f t="shared" si="159"/>
        <v>-1E-3</v>
      </c>
    </row>
    <row r="5122" spans="1:21" hidden="1">
      <c r="A5122" s="55" t="str">
        <f t="shared" si="158"/>
        <v>Y0EG0</v>
      </c>
      <c r="B5122" s="55">
        <f>VLOOKUP(J5122,'Mapping-CITI'!A:E,5,0)</f>
        <v>0</v>
      </c>
      <c r="D5122" s="42">
        <v>45016</v>
      </c>
      <c r="E5122" s="42">
        <v>45199</v>
      </c>
      <c r="F5122" t="s">
        <v>1959</v>
      </c>
      <c r="G5122" t="s">
        <v>2939</v>
      </c>
      <c r="H5122">
        <v>1700</v>
      </c>
      <c r="I5122" t="s">
        <v>2768</v>
      </c>
      <c r="J5122">
        <v>141366</v>
      </c>
      <c r="K5122" t="s">
        <v>2857</v>
      </c>
      <c r="L5122">
        <v>0</v>
      </c>
      <c r="M5122">
        <v>899948.06</v>
      </c>
      <c r="N5122">
        <v>899948.06</v>
      </c>
      <c r="O5122">
        <v>0</v>
      </c>
      <c r="P5122" t="s">
        <v>607</v>
      </c>
      <c r="Q5122">
        <v>0</v>
      </c>
      <c r="R5122">
        <v>899948.06</v>
      </c>
      <c r="S5122">
        <v>899948.06</v>
      </c>
      <c r="T5122" t="s">
        <v>4</v>
      </c>
      <c r="U5122" s="221">
        <f t="shared" si="159"/>
        <v>0</v>
      </c>
    </row>
    <row r="5123" spans="1:21" hidden="1">
      <c r="A5123" s="55" t="str">
        <f t="shared" ref="A5123:A5186" si="160">F5123&amp;B5123</f>
        <v>Y0EG0</v>
      </c>
      <c r="B5123" s="55">
        <f>VLOOKUP(J5123,'Mapping-CITI'!A:E,5,0)</f>
        <v>0</v>
      </c>
      <c r="D5123" s="42">
        <v>45016</v>
      </c>
      <c r="E5123" s="42">
        <v>45199</v>
      </c>
      <c r="F5123" t="s">
        <v>1959</v>
      </c>
      <c r="G5123" t="s">
        <v>2939</v>
      </c>
      <c r="H5123">
        <v>1700</v>
      </c>
      <c r="I5123" t="s">
        <v>2768</v>
      </c>
      <c r="J5123">
        <v>141375</v>
      </c>
      <c r="K5123" t="s">
        <v>2049</v>
      </c>
      <c r="L5123">
        <v>2341353.16</v>
      </c>
      <c r="M5123">
        <v>0</v>
      </c>
      <c r="N5123">
        <v>0</v>
      </c>
      <c r="O5123">
        <v>2341353.16</v>
      </c>
      <c r="P5123" t="s">
        <v>607</v>
      </c>
      <c r="Q5123">
        <v>2341353.16</v>
      </c>
      <c r="R5123">
        <v>0</v>
      </c>
      <c r="S5123">
        <v>0</v>
      </c>
      <c r="T5123" t="s">
        <v>4</v>
      </c>
      <c r="U5123" s="221">
        <f t="shared" ref="U5123:U5186" si="161">(M5123-N5123)/10^7</f>
        <v>0</v>
      </c>
    </row>
    <row r="5124" spans="1:21" hidden="1">
      <c r="A5124" s="55" t="str">
        <f t="shared" si="160"/>
        <v>Y0EG0</v>
      </c>
      <c r="B5124" s="55">
        <f>VLOOKUP(J5124,'Mapping-CITI'!A:E,5,0)</f>
        <v>0</v>
      </c>
      <c r="D5124" s="42">
        <v>45016</v>
      </c>
      <c r="E5124" s="42">
        <v>45199</v>
      </c>
      <c r="F5124" t="s">
        <v>1959</v>
      </c>
      <c r="G5124" t="s">
        <v>2939</v>
      </c>
      <c r="H5124">
        <v>1700</v>
      </c>
      <c r="I5124" t="s">
        <v>2768</v>
      </c>
      <c r="J5124">
        <v>141376</v>
      </c>
      <c r="K5124" t="s">
        <v>3433</v>
      </c>
      <c r="L5124">
        <v>4284843.72</v>
      </c>
      <c r="M5124">
        <v>0</v>
      </c>
      <c r="N5124">
        <v>0</v>
      </c>
      <c r="O5124">
        <v>4284843.72</v>
      </c>
      <c r="P5124" t="s">
        <v>607</v>
      </c>
      <c r="Q5124">
        <v>4284843.72</v>
      </c>
      <c r="R5124">
        <v>0</v>
      </c>
      <c r="S5124">
        <v>0</v>
      </c>
      <c r="T5124" t="s">
        <v>4</v>
      </c>
      <c r="U5124" s="221">
        <f t="shared" si="161"/>
        <v>0</v>
      </c>
    </row>
    <row r="5125" spans="1:21" hidden="1">
      <c r="A5125" s="55" t="str">
        <f t="shared" si="160"/>
        <v>Y0EG0</v>
      </c>
      <c r="B5125" s="55">
        <f>VLOOKUP(J5125,'Mapping-CITI'!A:E,5,0)</f>
        <v>0</v>
      </c>
      <c r="D5125" s="42">
        <v>45016</v>
      </c>
      <c r="E5125" s="42">
        <v>45199</v>
      </c>
      <c r="F5125" t="s">
        <v>1959</v>
      </c>
      <c r="G5125" t="s">
        <v>2939</v>
      </c>
      <c r="H5125">
        <v>1700</v>
      </c>
      <c r="I5125" t="s">
        <v>2768</v>
      </c>
      <c r="J5125">
        <v>141382</v>
      </c>
      <c r="K5125" t="s">
        <v>2052</v>
      </c>
      <c r="L5125">
        <v>0</v>
      </c>
      <c r="M5125">
        <v>783616440.98000002</v>
      </c>
      <c r="N5125">
        <v>783616440.98000002</v>
      </c>
      <c r="O5125">
        <v>0</v>
      </c>
      <c r="P5125" t="s">
        <v>607</v>
      </c>
      <c r="Q5125">
        <v>0</v>
      </c>
      <c r="R5125">
        <v>783616440.98000002</v>
      </c>
      <c r="S5125">
        <v>783616440.98000002</v>
      </c>
      <c r="T5125" t="s">
        <v>4</v>
      </c>
      <c r="U5125" s="221">
        <f t="shared" si="161"/>
        <v>0</v>
      </c>
    </row>
    <row r="5126" spans="1:21" hidden="1">
      <c r="A5126" s="55" t="str">
        <f t="shared" si="160"/>
        <v>Y0EG0</v>
      </c>
      <c r="B5126" s="55">
        <f>VLOOKUP(J5126,'Mapping-CITI'!A:E,5,0)</f>
        <v>0</v>
      </c>
      <c r="D5126" s="42">
        <v>45016</v>
      </c>
      <c r="E5126" s="42">
        <v>45199</v>
      </c>
      <c r="F5126" t="s">
        <v>1959</v>
      </c>
      <c r="G5126" t="s">
        <v>2939</v>
      </c>
      <c r="H5126">
        <v>1700</v>
      </c>
      <c r="I5126" t="s">
        <v>2768</v>
      </c>
      <c r="J5126">
        <v>141398</v>
      </c>
      <c r="K5126" t="s">
        <v>2911</v>
      </c>
      <c r="L5126">
        <v>0</v>
      </c>
      <c r="M5126">
        <v>3753.29</v>
      </c>
      <c r="N5126">
        <v>3753.29</v>
      </c>
      <c r="O5126">
        <v>0</v>
      </c>
      <c r="P5126" t="s">
        <v>607</v>
      </c>
      <c r="Q5126">
        <v>0</v>
      </c>
      <c r="R5126">
        <v>3753.29</v>
      </c>
      <c r="S5126">
        <v>3753.29</v>
      </c>
      <c r="T5126" t="s">
        <v>4</v>
      </c>
      <c r="U5126" s="221">
        <f t="shared" si="161"/>
        <v>0</v>
      </c>
    </row>
    <row r="5127" spans="1:21" hidden="1">
      <c r="A5127" s="55" t="str">
        <f t="shared" si="160"/>
        <v>Y0EG0</v>
      </c>
      <c r="B5127" s="55">
        <f>VLOOKUP(J5127,'Mapping-CITI'!A:E,5,0)</f>
        <v>0</v>
      </c>
      <c r="D5127" s="42">
        <v>45016</v>
      </c>
      <c r="E5127" s="42">
        <v>45199</v>
      </c>
      <c r="F5127" t="s">
        <v>1959</v>
      </c>
      <c r="G5127" t="s">
        <v>2939</v>
      </c>
      <c r="H5127">
        <v>1700</v>
      </c>
      <c r="I5127" t="s">
        <v>2768</v>
      </c>
      <c r="J5127">
        <v>141399</v>
      </c>
      <c r="K5127" t="s">
        <v>2912</v>
      </c>
      <c r="L5127">
        <v>0</v>
      </c>
      <c r="M5127">
        <v>8026450</v>
      </c>
      <c r="N5127">
        <v>8051950</v>
      </c>
      <c r="O5127">
        <v>-25500</v>
      </c>
      <c r="P5127" t="s">
        <v>607</v>
      </c>
      <c r="Q5127">
        <v>-25500</v>
      </c>
      <c r="R5127">
        <v>8026450</v>
      </c>
      <c r="S5127">
        <v>8051950</v>
      </c>
      <c r="T5127" t="s">
        <v>4</v>
      </c>
      <c r="U5127" s="221">
        <f t="shared" si="161"/>
        <v>-2.5500000000000002E-3</v>
      </c>
    </row>
    <row r="5128" spans="1:21" hidden="1">
      <c r="A5128" s="55" t="str">
        <f t="shared" si="160"/>
        <v>Y0EG0</v>
      </c>
      <c r="B5128" s="55">
        <f>VLOOKUP(J5128,'Mapping-CITI'!A:E,5,0)</f>
        <v>0</v>
      </c>
      <c r="D5128" s="42">
        <v>45016</v>
      </c>
      <c r="E5128" s="42">
        <v>45199</v>
      </c>
      <c r="F5128" t="s">
        <v>1959</v>
      </c>
      <c r="G5128" t="s">
        <v>2939</v>
      </c>
      <c r="H5128">
        <v>1700</v>
      </c>
      <c r="I5128" t="s">
        <v>2768</v>
      </c>
      <c r="J5128">
        <v>141524</v>
      </c>
      <c r="K5128" t="s">
        <v>2061</v>
      </c>
      <c r="L5128">
        <v>0</v>
      </c>
      <c r="M5128">
        <v>2078500</v>
      </c>
      <c r="N5128">
        <v>2088000</v>
      </c>
      <c r="O5128">
        <v>-9500</v>
      </c>
      <c r="P5128" t="s">
        <v>607</v>
      </c>
      <c r="Q5128">
        <v>-9500</v>
      </c>
      <c r="R5128">
        <v>2078500</v>
      </c>
      <c r="S5128">
        <v>2088000</v>
      </c>
      <c r="T5128" t="s">
        <v>4</v>
      </c>
      <c r="U5128" s="221">
        <f t="shared" si="161"/>
        <v>-9.5E-4</v>
      </c>
    </row>
    <row r="5129" spans="1:21" hidden="1">
      <c r="A5129" s="55" t="str">
        <f t="shared" si="160"/>
        <v>Y0EG0</v>
      </c>
      <c r="B5129" s="55">
        <f>VLOOKUP(J5129,'Mapping-CITI'!A:E,5,0)</f>
        <v>0</v>
      </c>
      <c r="D5129" s="42">
        <v>45016</v>
      </c>
      <c r="E5129" s="42">
        <v>45199</v>
      </c>
      <c r="F5129" t="s">
        <v>1959</v>
      </c>
      <c r="G5129" t="s">
        <v>2939</v>
      </c>
      <c r="H5129">
        <v>1700</v>
      </c>
      <c r="I5129" t="s">
        <v>2768</v>
      </c>
      <c r="J5129">
        <v>141527</v>
      </c>
      <c r="K5129" t="s">
        <v>2063</v>
      </c>
      <c r="L5129">
        <v>0</v>
      </c>
      <c r="M5129">
        <v>61000</v>
      </c>
      <c r="N5129">
        <v>61000</v>
      </c>
      <c r="O5129">
        <v>0</v>
      </c>
      <c r="P5129" t="s">
        <v>607</v>
      </c>
      <c r="Q5129">
        <v>0</v>
      </c>
      <c r="R5129">
        <v>61000</v>
      </c>
      <c r="S5129">
        <v>61000</v>
      </c>
      <c r="T5129" t="s">
        <v>4</v>
      </c>
      <c r="U5129" s="221">
        <f t="shared" si="161"/>
        <v>0</v>
      </c>
    </row>
    <row r="5130" spans="1:21" hidden="1">
      <c r="A5130" s="55" t="str">
        <f t="shared" si="160"/>
        <v>Y0EG0</v>
      </c>
      <c r="B5130" s="55">
        <f>VLOOKUP(J5130,'Mapping-CITI'!A:E,5,0)</f>
        <v>0</v>
      </c>
      <c r="D5130" s="42">
        <v>45016</v>
      </c>
      <c r="E5130" s="42">
        <v>45199</v>
      </c>
      <c r="F5130" t="s">
        <v>1959</v>
      </c>
      <c r="G5130" t="s">
        <v>2939</v>
      </c>
      <c r="H5130">
        <v>1700</v>
      </c>
      <c r="I5130" t="s">
        <v>2768</v>
      </c>
      <c r="J5130">
        <v>141647</v>
      </c>
      <c r="K5130" t="s">
        <v>2073</v>
      </c>
      <c r="L5130">
        <v>-11000</v>
      </c>
      <c r="M5130">
        <v>6124500</v>
      </c>
      <c r="N5130">
        <v>6113500</v>
      </c>
      <c r="O5130">
        <v>0</v>
      </c>
      <c r="P5130" t="s">
        <v>607</v>
      </c>
      <c r="Q5130">
        <v>0</v>
      </c>
      <c r="R5130">
        <v>6124500</v>
      </c>
      <c r="S5130">
        <v>6113500</v>
      </c>
      <c r="T5130" t="s">
        <v>4</v>
      </c>
      <c r="U5130" s="221">
        <f t="shared" si="161"/>
        <v>1.1000000000000001E-3</v>
      </c>
    </row>
    <row r="5131" spans="1:21" hidden="1">
      <c r="A5131" s="55" t="str">
        <f t="shared" si="160"/>
        <v>Y0EG0</v>
      </c>
      <c r="B5131" s="55">
        <f>VLOOKUP(J5131,'Mapping-CITI'!A:E,5,0)</f>
        <v>0</v>
      </c>
      <c r="D5131" s="42">
        <v>45016</v>
      </c>
      <c r="E5131" s="42">
        <v>45199</v>
      </c>
      <c r="F5131" t="s">
        <v>1959</v>
      </c>
      <c r="G5131" t="s">
        <v>2939</v>
      </c>
      <c r="H5131">
        <v>1700</v>
      </c>
      <c r="I5131" t="s">
        <v>2768</v>
      </c>
      <c r="J5131">
        <v>141653</v>
      </c>
      <c r="K5131" t="s">
        <v>2074</v>
      </c>
      <c r="L5131">
        <v>-28500</v>
      </c>
      <c r="M5131">
        <v>3961900</v>
      </c>
      <c r="N5131">
        <v>3948400</v>
      </c>
      <c r="O5131">
        <v>-15000</v>
      </c>
      <c r="P5131" t="s">
        <v>607</v>
      </c>
      <c r="Q5131">
        <v>-15000</v>
      </c>
      <c r="R5131">
        <v>3961900</v>
      </c>
      <c r="S5131">
        <v>3948400</v>
      </c>
      <c r="T5131" t="s">
        <v>4</v>
      </c>
      <c r="U5131" s="221">
        <f t="shared" si="161"/>
        <v>1.3500000000000001E-3</v>
      </c>
    </row>
    <row r="5132" spans="1:21" hidden="1">
      <c r="A5132" s="55" t="str">
        <f t="shared" si="160"/>
        <v>Y0EG0</v>
      </c>
      <c r="B5132" s="55">
        <f>VLOOKUP(J5132,'Mapping-CITI'!A:E,5,0)</f>
        <v>0</v>
      </c>
      <c r="D5132" s="42">
        <v>45016</v>
      </c>
      <c r="E5132" s="42">
        <v>45199</v>
      </c>
      <c r="F5132" t="s">
        <v>1959</v>
      </c>
      <c r="G5132" t="s">
        <v>2939</v>
      </c>
      <c r="H5132">
        <v>1700</v>
      </c>
      <c r="I5132" t="s">
        <v>2768</v>
      </c>
      <c r="J5132">
        <v>141724</v>
      </c>
      <c r="K5132" t="s">
        <v>2076</v>
      </c>
      <c r="L5132">
        <v>-8250</v>
      </c>
      <c r="M5132">
        <v>13422512</v>
      </c>
      <c r="N5132">
        <v>13431762</v>
      </c>
      <c r="O5132">
        <v>-17500</v>
      </c>
      <c r="P5132" t="s">
        <v>607</v>
      </c>
      <c r="Q5132">
        <v>-17500</v>
      </c>
      <c r="R5132">
        <v>13422512</v>
      </c>
      <c r="S5132">
        <v>13431762</v>
      </c>
      <c r="T5132" t="s">
        <v>4</v>
      </c>
      <c r="U5132" s="221">
        <f t="shared" si="161"/>
        <v>-9.2500000000000004E-4</v>
      </c>
    </row>
    <row r="5133" spans="1:21" hidden="1">
      <c r="A5133" s="55" t="str">
        <f t="shared" si="160"/>
        <v>Y0EG0</v>
      </c>
      <c r="B5133" s="55">
        <f>VLOOKUP(J5133,'Mapping-CITI'!A:E,5,0)</f>
        <v>0</v>
      </c>
      <c r="D5133" s="42">
        <v>45016</v>
      </c>
      <c r="E5133" s="42">
        <v>45199</v>
      </c>
      <c r="F5133" t="s">
        <v>1959</v>
      </c>
      <c r="G5133" t="s">
        <v>2939</v>
      </c>
      <c r="H5133">
        <v>1700</v>
      </c>
      <c r="I5133" t="s">
        <v>2768</v>
      </c>
      <c r="J5133">
        <v>141743</v>
      </c>
      <c r="K5133" t="s">
        <v>2086</v>
      </c>
      <c r="L5133">
        <v>9685645.0199999996</v>
      </c>
      <c r="M5133">
        <v>0</v>
      </c>
      <c r="N5133">
        <v>0</v>
      </c>
      <c r="O5133">
        <v>9685645.0199999996</v>
      </c>
      <c r="P5133" t="s">
        <v>607</v>
      </c>
      <c r="Q5133">
        <v>9685645.0199999996</v>
      </c>
      <c r="R5133">
        <v>0</v>
      </c>
      <c r="S5133">
        <v>0</v>
      </c>
      <c r="T5133" t="s">
        <v>4</v>
      </c>
      <c r="U5133" s="221">
        <f t="shared" si="161"/>
        <v>0</v>
      </c>
    </row>
    <row r="5134" spans="1:21" hidden="1">
      <c r="A5134" s="55" t="str">
        <f t="shared" si="160"/>
        <v>Y0EG0</v>
      </c>
      <c r="B5134" s="55">
        <f>VLOOKUP(J5134,'Mapping-CITI'!A:E,5,0)</f>
        <v>0</v>
      </c>
      <c r="D5134" s="42">
        <v>45016</v>
      </c>
      <c r="E5134" s="42">
        <v>45199</v>
      </c>
      <c r="F5134" t="s">
        <v>1959</v>
      </c>
      <c r="G5134" t="s">
        <v>2939</v>
      </c>
      <c r="H5134">
        <v>1700</v>
      </c>
      <c r="I5134" t="s">
        <v>2768</v>
      </c>
      <c r="J5134">
        <v>141744</v>
      </c>
      <c r="K5134" t="s">
        <v>2087</v>
      </c>
      <c r="L5134">
        <v>0</v>
      </c>
      <c r="M5134">
        <v>1108795021.3499999</v>
      </c>
      <c r="N5134">
        <v>1108795021.3499999</v>
      </c>
      <c r="O5134">
        <v>0</v>
      </c>
      <c r="P5134" t="s">
        <v>607</v>
      </c>
      <c r="Q5134">
        <v>0</v>
      </c>
      <c r="R5134">
        <v>1108795021.3499999</v>
      </c>
      <c r="S5134">
        <v>1108795021.3499999</v>
      </c>
      <c r="T5134" t="s">
        <v>4</v>
      </c>
      <c r="U5134" s="221">
        <f t="shared" si="161"/>
        <v>0</v>
      </c>
    </row>
    <row r="5135" spans="1:21" hidden="1">
      <c r="A5135" s="55" t="str">
        <f t="shared" si="160"/>
        <v>Y0EG0</v>
      </c>
      <c r="B5135" s="55">
        <f>VLOOKUP(J5135,'Mapping-CITI'!A:E,5,0)</f>
        <v>0</v>
      </c>
      <c r="D5135" s="42">
        <v>45016</v>
      </c>
      <c r="E5135" s="42">
        <v>45199</v>
      </c>
      <c r="F5135" t="s">
        <v>1959</v>
      </c>
      <c r="G5135" t="s">
        <v>2939</v>
      </c>
      <c r="H5135">
        <v>1700</v>
      </c>
      <c r="I5135" t="s">
        <v>2768</v>
      </c>
      <c r="J5135">
        <v>141749</v>
      </c>
      <c r="K5135" t="s">
        <v>2092</v>
      </c>
      <c r="L5135">
        <v>0</v>
      </c>
      <c r="M5135">
        <v>32500</v>
      </c>
      <c r="N5135">
        <v>32500</v>
      </c>
      <c r="O5135">
        <v>0</v>
      </c>
      <c r="P5135" t="s">
        <v>607</v>
      </c>
      <c r="Q5135">
        <v>0</v>
      </c>
      <c r="R5135">
        <v>32500</v>
      </c>
      <c r="S5135">
        <v>32500</v>
      </c>
      <c r="T5135" t="s">
        <v>4</v>
      </c>
      <c r="U5135" s="221">
        <f t="shared" si="161"/>
        <v>0</v>
      </c>
    </row>
    <row r="5136" spans="1:21" hidden="1">
      <c r="A5136" s="55" t="str">
        <f t="shared" si="160"/>
        <v>Y0EG0</v>
      </c>
      <c r="B5136" s="55">
        <f>VLOOKUP(J5136,'Mapping-CITI'!A:E,5,0)</f>
        <v>0</v>
      </c>
      <c r="D5136" s="42">
        <v>45016</v>
      </c>
      <c r="E5136" s="42">
        <v>45199</v>
      </c>
      <c r="F5136" t="s">
        <v>1959</v>
      </c>
      <c r="G5136" t="s">
        <v>2939</v>
      </c>
      <c r="H5136">
        <v>1700</v>
      </c>
      <c r="I5136" t="s">
        <v>2768</v>
      </c>
      <c r="J5136">
        <v>141754</v>
      </c>
      <c r="K5136" t="s">
        <v>2096</v>
      </c>
      <c r="L5136">
        <v>0</v>
      </c>
      <c r="M5136">
        <v>1309000</v>
      </c>
      <c r="N5136">
        <v>1309000</v>
      </c>
      <c r="O5136">
        <v>0</v>
      </c>
      <c r="P5136" t="s">
        <v>607</v>
      </c>
      <c r="Q5136">
        <v>0</v>
      </c>
      <c r="R5136">
        <v>1309000</v>
      </c>
      <c r="S5136">
        <v>1309000</v>
      </c>
      <c r="T5136" t="s">
        <v>4</v>
      </c>
      <c r="U5136" s="221">
        <f t="shared" si="161"/>
        <v>0</v>
      </c>
    </row>
    <row r="5137" spans="1:21" hidden="1">
      <c r="A5137" s="55" t="str">
        <f t="shared" si="160"/>
        <v>Y0EG0</v>
      </c>
      <c r="B5137" s="55">
        <f>VLOOKUP(J5137,'Mapping-CITI'!A:E,5,0)</f>
        <v>0</v>
      </c>
      <c r="D5137" s="42">
        <v>45016</v>
      </c>
      <c r="E5137" s="42">
        <v>45199</v>
      </c>
      <c r="F5137" t="s">
        <v>1959</v>
      </c>
      <c r="G5137" t="s">
        <v>2939</v>
      </c>
      <c r="H5137">
        <v>1700</v>
      </c>
      <c r="I5137" t="s">
        <v>2768</v>
      </c>
      <c r="J5137">
        <v>141758</v>
      </c>
      <c r="K5137" t="s">
        <v>2099</v>
      </c>
      <c r="L5137">
        <v>10428965.75</v>
      </c>
      <c r="M5137">
        <v>0</v>
      </c>
      <c r="N5137">
        <v>0</v>
      </c>
      <c r="O5137">
        <v>10428965.75</v>
      </c>
      <c r="P5137" t="s">
        <v>607</v>
      </c>
      <c r="Q5137">
        <v>10428965.75</v>
      </c>
      <c r="R5137">
        <v>0</v>
      </c>
      <c r="S5137">
        <v>0</v>
      </c>
      <c r="T5137" t="s">
        <v>4</v>
      </c>
      <c r="U5137" s="221">
        <f t="shared" si="161"/>
        <v>0</v>
      </c>
    </row>
    <row r="5138" spans="1:21" hidden="1">
      <c r="A5138" s="55" t="str">
        <f t="shared" si="160"/>
        <v>Y0EG0</v>
      </c>
      <c r="B5138" s="55">
        <f>VLOOKUP(J5138,'Mapping-CITI'!A:E,5,0)</f>
        <v>0</v>
      </c>
      <c r="D5138" s="42">
        <v>45016</v>
      </c>
      <c r="E5138" s="42">
        <v>45199</v>
      </c>
      <c r="F5138" t="s">
        <v>1959</v>
      </c>
      <c r="G5138" t="s">
        <v>2939</v>
      </c>
      <c r="H5138">
        <v>1700</v>
      </c>
      <c r="I5138" t="s">
        <v>2768</v>
      </c>
      <c r="J5138">
        <v>141769</v>
      </c>
      <c r="K5138" t="s">
        <v>2105</v>
      </c>
      <c r="L5138">
        <v>-38500</v>
      </c>
      <c r="M5138">
        <v>11632857</v>
      </c>
      <c r="N5138">
        <v>11594357</v>
      </c>
      <c r="O5138">
        <v>0</v>
      </c>
      <c r="P5138" t="s">
        <v>607</v>
      </c>
      <c r="Q5138">
        <v>0</v>
      </c>
      <c r="R5138">
        <v>11632857</v>
      </c>
      <c r="S5138">
        <v>11594357</v>
      </c>
      <c r="T5138" t="s">
        <v>4</v>
      </c>
      <c r="U5138" s="221">
        <f t="shared" si="161"/>
        <v>3.8500000000000001E-3</v>
      </c>
    </row>
    <row r="5139" spans="1:21" hidden="1">
      <c r="A5139" s="55" t="str">
        <f t="shared" si="160"/>
        <v>Y0EG0</v>
      </c>
      <c r="B5139" s="55">
        <f>VLOOKUP(J5139,'Mapping-CITI'!A:E,5,0)</f>
        <v>0</v>
      </c>
      <c r="D5139" s="42">
        <v>45016</v>
      </c>
      <c r="E5139" s="42">
        <v>45199</v>
      </c>
      <c r="F5139" t="s">
        <v>1959</v>
      </c>
      <c r="G5139" t="s">
        <v>2939</v>
      </c>
      <c r="H5139">
        <v>1700</v>
      </c>
      <c r="I5139" t="s">
        <v>2768</v>
      </c>
      <c r="J5139">
        <v>141779</v>
      </c>
      <c r="K5139" t="s">
        <v>2114</v>
      </c>
      <c r="L5139">
        <v>-680000</v>
      </c>
      <c r="M5139">
        <v>66442230</v>
      </c>
      <c r="N5139">
        <v>66060530</v>
      </c>
      <c r="O5139">
        <v>-298300</v>
      </c>
      <c r="P5139" t="s">
        <v>607</v>
      </c>
      <c r="Q5139">
        <v>-298300</v>
      </c>
      <c r="R5139">
        <v>66442230</v>
      </c>
      <c r="S5139">
        <v>66060530</v>
      </c>
      <c r="T5139" t="s">
        <v>4</v>
      </c>
      <c r="U5139" s="221">
        <f t="shared" si="161"/>
        <v>3.8170000000000003E-2</v>
      </c>
    </row>
    <row r="5140" spans="1:21" hidden="1">
      <c r="A5140" s="55" t="str">
        <f t="shared" si="160"/>
        <v>Y0EG0</v>
      </c>
      <c r="B5140" s="55">
        <f>VLOOKUP(J5140,'Mapping-CITI'!A:E,5,0)</f>
        <v>0</v>
      </c>
      <c r="D5140" s="42">
        <v>45016</v>
      </c>
      <c r="E5140" s="42">
        <v>45199</v>
      </c>
      <c r="F5140" t="s">
        <v>1959</v>
      </c>
      <c r="G5140" t="s">
        <v>2939</v>
      </c>
      <c r="H5140">
        <v>1700</v>
      </c>
      <c r="I5140" t="s">
        <v>2768</v>
      </c>
      <c r="J5140">
        <v>141785</v>
      </c>
      <c r="K5140" t="s">
        <v>2918</v>
      </c>
      <c r="L5140">
        <v>0</v>
      </c>
      <c r="M5140">
        <v>1606500</v>
      </c>
      <c r="N5140">
        <v>1606500</v>
      </c>
      <c r="O5140">
        <v>0</v>
      </c>
      <c r="P5140" t="s">
        <v>607</v>
      </c>
      <c r="Q5140">
        <v>0</v>
      </c>
      <c r="R5140">
        <v>1606500</v>
      </c>
      <c r="S5140">
        <v>1606500</v>
      </c>
      <c r="T5140" t="s">
        <v>4</v>
      </c>
      <c r="U5140" s="221">
        <f t="shared" si="161"/>
        <v>0</v>
      </c>
    </row>
    <row r="5141" spans="1:21" hidden="1">
      <c r="A5141" s="55" t="str">
        <f t="shared" si="160"/>
        <v>Y0EG0</v>
      </c>
      <c r="B5141" s="55">
        <f>VLOOKUP(J5141,'Mapping-CITI'!A:E,5,0)</f>
        <v>0</v>
      </c>
      <c r="D5141" s="42">
        <v>45016</v>
      </c>
      <c r="E5141" s="42">
        <v>45199</v>
      </c>
      <c r="F5141" t="s">
        <v>1959</v>
      </c>
      <c r="G5141" t="s">
        <v>2939</v>
      </c>
      <c r="H5141">
        <v>1700</v>
      </c>
      <c r="I5141" t="s">
        <v>2768</v>
      </c>
      <c r="J5141">
        <v>141789</v>
      </c>
      <c r="K5141" t="s">
        <v>2122</v>
      </c>
      <c r="L5141">
        <v>0</v>
      </c>
      <c r="M5141">
        <v>426200</v>
      </c>
      <c r="N5141">
        <v>426200</v>
      </c>
      <c r="O5141">
        <v>0</v>
      </c>
      <c r="P5141" t="s">
        <v>607</v>
      </c>
      <c r="Q5141">
        <v>0</v>
      </c>
      <c r="R5141">
        <v>426200</v>
      </c>
      <c r="S5141">
        <v>426200</v>
      </c>
      <c r="T5141" t="s">
        <v>4</v>
      </c>
      <c r="U5141" s="221">
        <f t="shared" si="161"/>
        <v>0</v>
      </c>
    </row>
    <row r="5142" spans="1:21" hidden="1">
      <c r="A5142" s="55" t="str">
        <f t="shared" si="160"/>
        <v>Y0EGIgnore</v>
      </c>
      <c r="B5142" s="55" t="str">
        <f>VLOOKUP(J5142,'Mapping-CITI'!A:E,5,0)</f>
        <v>Ignore</v>
      </c>
      <c r="D5142" s="42">
        <v>45016</v>
      </c>
      <c r="E5142" s="42">
        <v>45199</v>
      </c>
      <c r="F5142" t="s">
        <v>1959</v>
      </c>
      <c r="G5142" t="s">
        <v>2939</v>
      </c>
      <c r="H5142">
        <v>1700</v>
      </c>
      <c r="I5142" t="s">
        <v>2768</v>
      </c>
      <c r="J5142">
        <v>141794</v>
      </c>
      <c r="K5142" t="s">
        <v>3365</v>
      </c>
      <c r="L5142">
        <v>0</v>
      </c>
      <c r="M5142">
        <v>4057069</v>
      </c>
      <c r="N5142">
        <v>4057069</v>
      </c>
      <c r="O5142">
        <v>0</v>
      </c>
      <c r="P5142" t="s">
        <v>607</v>
      </c>
      <c r="Q5142">
        <v>0</v>
      </c>
      <c r="R5142">
        <v>4057069</v>
      </c>
      <c r="S5142">
        <v>4057069</v>
      </c>
      <c r="T5142" t="s">
        <v>4</v>
      </c>
      <c r="U5142" s="221">
        <f t="shared" si="161"/>
        <v>0</v>
      </c>
    </row>
    <row r="5143" spans="1:21" hidden="1">
      <c r="A5143" s="55" t="str">
        <f t="shared" si="160"/>
        <v>Y0EGIgnore</v>
      </c>
      <c r="B5143" s="55" t="str">
        <f>VLOOKUP(J5143,'Mapping-CITI'!A:E,5,0)</f>
        <v>Ignore</v>
      </c>
      <c r="D5143" s="42">
        <v>45016</v>
      </c>
      <c r="E5143" s="42">
        <v>45199</v>
      </c>
      <c r="F5143" t="s">
        <v>1959</v>
      </c>
      <c r="G5143" t="s">
        <v>2939</v>
      </c>
      <c r="H5143">
        <v>1700</v>
      </c>
      <c r="I5143" t="s">
        <v>2768</v>
      </c>
      <c r="J5143">
        <v>141865</v>
      </c>
      <c r="K5143" t="s">
        <v>3366</v>
      </c>
      <c r="L5143">
        <v>0</v>
      </c>
      <c r="M5143">
        <v>9009257.7899999991</v>
      </c>
      <c r="N5143">
        <v>9009257.7899999991</v>
      </c>
      <c r="O5143">
        <v>0</v>
      </c>
      <c r="P5143" t="s">
        <v>607</v>
      </c>
      <c r="Q5143">
        <v>0</v>
      </c>
      <c r="R5143">
        <v>9009257.7899999991</v>
      </c>
      <c r="S5143">
        <v>9009257.7899999991</v>
      </c>
      <c r="T5143" t="s">
        <v>4</v>
      </c>
      <c r="U5143" s="221">
        <f t="shared" si="161"/>
        <v>0</v>
      </c>
    </row>
    <row r="5144" spans="1:21" hidden="1">
      <c r="A5144" s="55" t="str">
        <f t="shared" si="160"/>
        <v>Y0EG0</v>
      </c>
      <c r="B5144" s="55">
        <f>VLOOKUP(J5144,'Mapping-CITI'!A:E,5,0)</f>
        <v>0</v>
      </c>
      <c r="D5144" s="42">
        <v>45016</v>
      </c>
      <c r="E5144" s="42">
        <v>45199</v>
      </c>
      <c r="F5144" t="s">
        <v>1959</v>
      </c>
      <c r="G5144" t="s">
        <v>2939</v>
      </c>
      <c r="H5144">
        <v>1700</v>
      </c>
      <c r="I5144" t="s">
        <v>2768</v>
      </c>
      <c r="J5144">
        <v>142038</v>
      </c>
      <c r="K5144" t="s">
        <v>2128</v>
      </c>
      <c r="L5144">
        <v>0</v>
      </c>
      <c r="M5144">
        <v>310000</v>
      </c>
      <c r="N5144">
        <v>310000</v>
      </c>
      <c r="O5144">
        <v>0</v>
      </c>
      <c r="P5144" t="s">
        <v>607</v>
      </c>
      <c r="Q5144">
        <v>0</v>
      </c>
      <c r="R5144">
        <v>310000</v>
      </c>
      <c r="S5144">
        <v>310000</v>
      </c>
      <c r="T5144" t="s">
        <v>4</v>
      </c>
      <c r="U5144" s="221">
        <f t="shared" si="161"/>
        <v>0</v>
      </c>
    </row>
    <row r="5145" spans="1:21" hidden="1">
      <c r="A5145" s="55" t="str">
        <f t="shared" si="160"/>
        <v>Y0EG0</v>
      </c>
      <c r="B5145" s="55">
        <f>VLOOKUP(J5145,'Mapping-CITI'!A:E,5,0)</f>
        <v>0</v>
      </c>
      <c r="D5145" s="42">
        <v>45016</v>
      </c>
      <c r="E5145" s="42">
        <v>45199</v>
      </c>
      <c r="F5145" t="s">
        <v>1959</v>
      </c>
      <c r="G5145" t="s">
        <v>2939</v>
      </c>
      <c r="H5145">
        <v>1700</v>
      </c>
      <c r="I5145" t="s">
        <v>2768</v>
      </c>
      <c r="J5145">
        <v>142041</v>
      </c>
      <c r="K5145" t="s">
        <v>2130</v>
      </c>
      <c r="L5145">
        <v>0</v>
      </c>
      <c r="M5145">
        <v>6000</v>
      </c>
      <c r="N5145">
        <v>6000</v>
      </c>
      <c r="O5145">
        <v>0</v>
      </c>
      <c r="P5145" t="s">
        <v>607</v>
      </c>
      <c r="Q5145">
        <v>0</v>
      </c>
      <c r="R5145">
        <v>6000</v>
      </c>
      <c r="S5145">
        <v>6000</v>
      </c>
      <c r="T5145" t="s">
        <v>4</v>
      </c>
      <c r="U5145" s="221">
        <f t="shared" si="161"/>
        <v>0</v>
      </c>
    </row>
    <row r="5146" spans="1:21" hidden="1">
      <c r="A5146" s="55" t="str">
        <f t="shared" si="160"/>
        <v>Y0EG0</v>
      </c>
      <c r="B5146" s="55">
        <f>VLOOKUP(J5146,'Mapping-CITI'!A:E,5,0)</f>
        <v>0</v>
      </c>
      <c r="D5146" s="42">
        <v>45016</v>
      </c>
      <c r="E5146" s="42">
        <v>45199</v>
      </c>
      <c r="F5146" t="s">
        <v>1959</v>
      </c>
      <c r="G5146" t="s">
        <v>2939</v>
      </c>
      <c r="H5146">
        <v>1700</v>
      </c>
      <c r="I5146" t="s">
        <v>2768</v>
      </c>
      <c r="J5146">
        <v>142042</v>
      </c>
      <c r="K5146" t="s">
        <v>2131</v>
      </c>
      <c r="L5146">
        <v>0</v>
      </c>
      <c r="M5146">
        <v>1161780</v>
      </c>
      <c r="N5146">
        <v>1161780</v>
      </c>
      <c r="O5146">
        <v>0</v>
      </c>
      <c r="P5146" t="s">
        <v>607</v>
      </c>
      <c r="Q5146">
        <v>0</v>
      </c>
      <c r="R5146">
        <v>1161780</v>
      </c>
      <c r="S5146">
        <v>1161780</v>
      </c>
      <c r="T5146" t="s">
        <v>4</v>
      </c>
      <c r="U5146" s="221">
        <f t="shared" si="161"/>
        <v>0</v>
      </c>
    </row>
    <row r="5147" spans="1:21" hidden="1">
      <c r="A5147" s="55" t="str">
        <f t="shared" si="160"/>
        <v>Y0EG0</v>
      </c>
      <c r="B5147" s="55">
        <f>VLOOKUP(J5147,'Mapping-CITI'!A:E,5,0)</f>
        <v>0</v>
      </c>
      <c r="D5147" s="42">
        <v>45016</v>
      </c>
      <c r="E5147" s="42">
        <v>45199</v>
      </c>
      <c r="F5147" t="s">
        <v>1959</v>
      </c>
      <c r="G5147" t="s">
        <v>2939</v>
      </c>
      <c r="H5147">
        <v>1700</v>
      </c>
      <c r="I5147" t="s">
        <v>2768</v>
      </c>
      <c r="J5147">
        <v>142043</v>
      </c>
      <c r="K5147" t="s">
        <v>2657</v>
      </c>
      <c r="L5147">
        <v>0</v>
      </c>
      <c r="M5147">
        <v>1656300</v>
      </c>
      <c r="N5147">
        <v>1669800</v>
      </c>
      <c r="O5147">
        <v>-13500</v>
      </c>
      <c r="P5147" t="s">
        <v>607</v>
      </c>
      <c r="Q5147">
        <v>-13500</v>
      </c>
      <c r="R5147">
        <v>1656300</v>
      </c>
      <c r="S5147">
        <v>1669800</v>
      </c>
      <c r="T5147" t="s">
        <v>4</v>
      </c>
      <c r="U5147" s="221">
        <f t="shared" si="161"/>
        <v>-1.3500000000000001E-3</v>
      </c>
    </row>
    <row r="5148" spans="1:21" hidden="1">
      <c r="A5148" s="55" t="str">
        <f t="shared" si="160"/>
        <v>Y0EG0</v>
      </c>
      <c r="B5148" s="55">
        <f>VLOOKUP(J5148,'Mapping-CITI'!A:E,5,0)</f>
        <v>0</v>
      </c>
      <c r="D5148" s="42">
        <v>45016</v>
      </c>
      <c r="E5148" s="42">
        <v>45199</v>
      </c>
      <c r="F5148" t="s">
        <v>1959</v>
      </c>
      <c r="G5148" t="s">
        <v>2939</v>
      </c>
      <c r="H5148">
        <v>1700</v>
      </c>
      <c r="I5148" t="s">
        <v>2768</v>
      </c>
      <c r="J5148">
        <v>142044</v>
      </c>
      <c r="K5148" t="s">
        <v>2132</v>
      </c>
      <c r="L5148">
        <v>0</v>
      </c>
      <c r="M5148">
        <v>2170747</v>
      </c>
      <c r="N5148">
        <v>2270747</v>
      </c>
      <c r="O5148">
        <v>-100000</v>
      </c>
      <c r="P5148" t="s">
        <v>607</v>
      </c>
      <c r="Q5148">
        <v>-100000</v>
      </c>
      <c r="R5148">
        <v>2170747</v>
      </c>
      <c r="S5148">
        <v>2270747</v>
      </c>
      <c r="T5148" t="s">
        <v>4</v>
      </c>
      <c r="U5148" s="221">
        <f t="shared" si="161"/>
        <v>-0.01</v>
      </c>
    </row>
    <row r="5149" spans="1:21" hidden="1">
      <c r="A5149" s="55" t="str">
        <f t="shared" si="160"/>
        <v>Y0EG0</v>
      </c>
      <c r="B5149" s="55">
        <f>VLOOKUP(J5149,'Mapping-CITI'!A:E,5,0)</f>
        <v>0</v>
      </c>
      <c r="D5149" s="42">
        <v>45016</v>
      </c>
      <c r="E5149" s="42">
        <v>45199</v>
      </c>
      <c r="F5149" t="s">
        <v>1959</v>
      </c>
      <c r="G5149" t="s">
        <v>2939</v>
      </c>
      <c r="H5149">
        <v>1700</v>
      </c>
      <c r="I5149" t="s">
        <v>2768</v>
      </c>
      <c r="J5149">
        <v>142075</v>
      </c>
      <c r="K5149" t="s">
        <v>2545</v>
      </c>
      <c r="L5149">
        <v>24970396.210000001</v>
      </c>
      <c r="M5149">
        <v>385919.75</v>
      </c>
      <c r="N5149">
        <v>6435506.5199999996</v>
      </c>
      <c r="O5149">
        <v>18920809.440000001</v>
      </c>
      <c r="P5149" t="s">
        <v>607</v>
      </c>
      <c r="Q5149">
        <v>18920809.440000001</v>
      </c>
      <c r="R5149">
        <v>385919.75</v>
      </c>
      <c r="S5149">
        <v>6435506.5199999996</v>
      </c>
      <c r="T5149" t="s">
        <v>4</v>
      </c>
      <c r="U5149" s="221">
        <f t="shared" si="161"/>
        <v>-0.60495867699999994</v>
      </c>
    </row>
    <row r="5150" spans="1:21" hidden="1">
      <c r="A5150" s="55" t="str">
        <f t="shared" si="160"/>
        <v>Y0EGIgnore</v>
      </c>
      <c r="B5150" s="55" t="str">
        <f>VLOOKUP(J5150,'Mapping-CITI'!A:E,5,0)</f>
        <v>Ignore</v>
      </c>
      <c r="D5150" s="42">
        <v>45016</v>
      </c>
      <c r="E5150" s="42">
        <v>45199</v>
      </c>
      <c r="F5150" t="s">
        <v>1959</v>
      </c>
      <c r="G5150" t="s">
        <v>2939</v>
      </c>
      <c r="H5150">
        <v>1700</v>
      </c>
      <c r="I5150" t="s">
        <v>2768</v>
      </c>
      <c r="J5150">
        <v>142077</v>
      </c>
      <c r="K5150" t="s">
        <v>2913</v>
      </c>
      <c r="L5150">
        <v>22100558.18</v>
      </c>
      <c r="M5150">
        <v>4361000.58</v>
      </c>
      <c r="N5150">
        <v>3476428.27</v>
      </c>
      <c r="O5150">
        <v>22985130.489999998</v>
      </c>
      <c r="P5150" t="s">
        <v>607</v>
      </c>
      <c r="Q5150">
        <v>22985130.489999998</v>
      </c>
      <c r="R5150">
        <v>4361000.58</v>
      </c>
      <c r="S5150">
        <v>3476428.27</v>
      </c>
      <c r="T5150" t="s">
        <v>4</v>
      </c>
      <c r="U5150" s="221">
        <f t="shared" si="161"/>
        <v>8.8457231000000011E-2</v>
      </c>
    </row>
    <row r="5151" spans="1:21" hidden="1">
      <c r="A5151" s="55" t="str">
        <f t="shared" si="160"/>
        <v>Y0EGIgnore</v>
      </c>
      <c r="B5151" s="55" t="str">
        <f>VLOOKUP(J5151,'Mapping-CITI'!A:E,5,0)</f>
        <v>Ignore</v>
      </c>
      <c r="D5151" s="42">
        <v>45016</v>
      </c>
      <c r="E5151" s="42">
        <v>45199</v>
      </c>
      <c r="F5151" t="s">
        <v>1959</v>
      </c>
      <c r="G5151" t="s">
        <v>2939</v>
      </c>
      <c r="H5151">
        <v>1700</v>
      </c>
      <c r="I5151" t="s">
        <v>2768</v>
      </c>
      <c r="J5151">
        <v>142243</v>
      </c>
      <c r="K5151" t="s">
        <v>3367</v>
      </c>
      <c r="L5151">
        <v>0</v>
      </c>
      <c r="M5151">
        <v>114444918.93000001</v>
      </c>
      <c r="N5151">
        <v>114444918.93000001</v>
      </c>
      <c r="O5151">
        <v>0</v>
      </c>
      <c r="P5151" t="s">
        <v>607</v>
      </c>
      <c r="Q5151">
        <v>0</v>
      </c>
      <c r="R5151">
        <v>114444918.93000001</v>
      </c>
      <c r="S5151">
        <v>114444918.93000001</v>
      </c>
      <c r="T5151" t="s">
        <v>4</v>
      </c>
      <c r="U5151" s="221">
        <f t="shared" si="161"/>
        <v>0</v>
      </c>
    </row>
    <row r="5152" spans="1:21" hidden="1">
      <c r="A5152" s="55" t="str">
        <f t="shared" si="160"/>
        <v>Y0EGIgnore</v>
      </c>
      <c r="B5152" s="55" t="str">
        <f>VLOOKUP(J5152,'Mapping-CITI'!A:E,5,0)</f>
        <v>Ignore</v>
      </c>
      <c r="D5152" s="42">
        <v>45016</v>
      </c>
      <c r="E5152" s="42">
        <v>45199</v>
      </c>
      <c r="F5152" t="s">
        <v>1959</v>
      </c>
      <c r="G5152" t="s">
        <v>2939</v>
      </c>
      <c r="H5152">
        <v>1700</v>
      </c>
      <c r="I5152" t="s">
        <v>2768</v>
      </c>
      <c r="J5152">
        <v>142247</v>
      </c>
      <c r="K5152" t="s">
        <v>3414</v>
      </c>
      <c r="L5152">
        <v>0</v>
      </c>
      <c r="M5152">
        <v>1000</v>
      </c>
      <c r="N5152">
        <v>1000</v>
      </c>
      <c r="O5152">
        <v>0</v>
      </c>
      <c r="P5152" t="s">
        <v>607</v>
      </c>
      <c r="Q5152">
        <v>0</v>
      </c>
      <c r="R5152">
        <v>1000</v>
      </c>
      <c r="S5152">
        <v>1000</v>
      </c>
      <c r="T5152" t="s">
        <v>4</v>
      </c>
      <c r="U5152" s="221">
        <f t="shared" si="161"/>
        <v>0</v>
      </c>
    </row>
    <row r="5153" spans="1:21" hidden="1">
      <c r="A5153" s="55" t="str">
        <f t="shared" si="160"/>
        <v>Y0EGIgnore</v>
      </c>
      <c r="B5153" s="55" t="str">
        <f>VLOOKUP(J5153,'Mapping-CITI'!A:E,5,0)</f>
        <v>Ignore</v>
      </c>
      <c r="D5153" s="42">
        <v>45016</v>
      </c>
      <c r="E5153" s="42">
        <v>45199</v>
      </c>
      <c r="F5153" t="s">
        <v>1959</v>
      </c>
      <c r="G5153" t="s">
        <v>2939</v>
      </c>
      <c r="H5153">
        <v>1700</v>
      </c>
      <c r="I5153" t="s">
        <v>2768</v>
      </c>
      <c r="J5153">
        <v>142251</v>
      </c>
      <c r="K5153" t="s">
        <v>3368</v>
      </c>
      <c r="L5153">
        <v>-1000</v>
      </c>
      <c r="M5153">
        <v>1207001</v>
      </c>
      <c r="N5153">
        <v>1208001</v>
      </c>
      <c r="O5153">
        <v>-2000</v>
      </c>
      <c r="P5153" t="s">
        <v>607</v>
      </c>
      <c r="Q5153">
        <v>-2000</v>
      </c>
      <c r="R5153">
        <v>1207001</v>
      </c>
      <c r="S5153">
        <v>1208001</v>
      </c>
      <c r="T5153" t="s">
        <v>4</v>
      </c>
      <c r="U5153" s="221">
        <f t="shared" si="161"/>
        <v>-1E-4</v>
      </c>
    </row>
    <row r="5154" spans="1:21" hidden="1">
      <c r="A5154" s="55" t="str">
        <f t="shared" si="160"/>
        <v>Y0EGIgnore</v>
      </c>
      <c r="B5154" s="55" t="str">
        <f>VLOOKUP(J5154,'Mapping-CITI'!A:E,5,0)</f>
        <v>Ignore</v>
      </c>
      <c r="D5154" s="42">
        <v>45016</v>
      </c>
      <c r="E5154" s="42">
        <v>45199</v>
      </c>
      <c r="F5154" t="s">
        <v>1959</v>
      </c>
      <c r="G5154" t="s">
        <v>2939</v>
      </c>
      <c r="H5154">
        <v>1700</v>
      </c>
      <c r="I5154" t="s">
        <v>2768</v>
      </c>
      <c r="J5154">
        <v>142256</v>
      </c>
      <c r="K5154" t="s">
        <v>3370</v>
      </c>
      <c r="L5154">
        <v>0</v>
      </c>
      <c r="M5154">
        <v>334500</v>
      </c>
      <c r="N5154">
        <v>334500</v>
      </c>
      <c r="O5154">
        <v>0</v>
      </c>
      <c r="P5154" t="s">
        <v>607</v>
      </c>
      <c r="Q5154">
        <v>0</v>
      </c>
      <c r="R5154">
        <v>334500</v>
      </c>
      <c r="S5154">
        <v>334500</v>
      </c>
      <c r="T5154" t="s">
        <v>4</v>
      </c>
      <c r="U5154" s="221">
        <f t="shared" si="161"/>
        <v>0</v>
      </c>
    </row>
    <row r="5155" spans="1:21" hidden="1">
      <c r="A5155" s="55" t="str">
        <f t="shared" si="160"/>
        <v>Y0EGIgnore</v>
      </c>
      <c r="B5155" s="55" t="str">
        <f>VLOOKUP(J5155,'Mapping-CITI'!A:E,5,0)</f>
        <v>Ignore</v>
      </c>
      <c r="D5155" s="42">
        <v>45016</v>
      </c>
      <c r="E5155" s="42">
        <v>45199</v>
      </c>
      <c r="F5155" t="s">
        <v>1959</v>
      </c>
      <c r="G5155" t="s">
        <v>2939</v>
      </c>
      <c r="H5155">
        <v>1700</v>
      </c>
      <c r="I5155" t="s">
        <v>2768</v>
      </c>
      <c r="J5155">
        <v>142258</v>
      </c>
      <c r="K5155" t="s">
        <v>3371</v>
      </c>
      <c r="L5155">
        <v>-214000</v>
      </c>
      <c r="M5155">
        <v>35077556.789999999</v>
      </c>
      <c r="N5155">
        <v>35269056.789999999</v>
      </c>
      <c r="O5155">
        <v>-405500</v>
      </c>
      <c r="P5155" t="s">
        <v>607</v>
      </c>
      <c r="Q5155">
        <v>-405500</v>
      </c>
      <c r="R5155">
        <v>35077556.789999999</v>
      </c>
      <c r="S5155">
        <v>35269056.789999999</v>
      </c>
      <c r="T5155" t="s">
        <v>4</v>
      </c>
      <c r="U5155" s="221">
        <f t="shared" si="161"/>
        <v>-1.915E-2</v>
      </c>
    </row>
    <row r="5156" spans="1:21" hidden="1">
      <c r="A5156" s="55" t="str">
        <f t="shared" si="160"/>
        <v>Y0EGIgnore</v>
      </c>
      <c r="B5156" s="55" t="str">
        <f>VLOOKUP(J5156,'Mapping-CITI'!A:E,5,0)</f>
        <v>Ignore</v>
      </c>
      <c r="D5156" s="42">
        <v>45016</v>
      </c>
      <c r="E5156" s="42">
        <v>45199</v>
      </c>
      <c r="F5156" t="s">
        <v>1959</v>
      </c>
      <c r="G5156" t="s">
        <v>2939</v>
      </c>
      <c r="H5156">
        <v>1700</v>
      </c>
      <c r="I5156" t="s">
        <v>2768</v>
      </c>
      <c r="J5156">
        <v>142261</v>
      </c>
      <c r="K5156" t="s">
        <v>3415</v>
      </c>
      <c r="L5156">
        <v>0</v>
      </c>
      <c r="M5156">
        <v>334100</v>
      </c>
      <c r="N5156">
        <v>334100</v>
      </c>
      <c r="O5156">
        <v>0</v>
      </c>
      <c r="P5156" t="s">
        <v>607</v>
      </c>
      <c r="Q5156">
        <v>0</v>
      </c>
      <c r="R5156">
        <v>334100</v>
      </c>
      <c r="S5156">
        <v>334100</v>
      </c>
      <c r="T5156" t="s">
        <v>4</v>
      </c>
      <c r="U5156" s="221">
        <f t="shared" si="161"/>
        <v>0</v>
      </c>
    </row>
    <row r="5157" spans="1:21" hidden="1">
      <c r="A5157" s="55" t="str">
        <f t="shared" si="160"/>
        <v>Y0EGIgnore</v>
      </c>
      <c r="B5157" s="55" t="str">
        <f>VLOOKUP(J5157,'Mapping-CITI'!A:E,5,0)</f>
        <v>Ignore</v>
      </c>
      <c r="D5157" s="42">
        <v>45016</v>
      </c>
      <c r="E5157" s="42">
        <v>45199</v>
      </c>
      <c r="F5157" t="s">
        <v>1959</v>
      </c>
      <c r="G5157" t="s">
        <v>2939</v>
      </c>
      <c r="H5157">
        <v>1700</v>
      </c>
      <c r="I5157" t="s">
        <v>2768</v>
      </c>
      <c r="J5157">
        <v>142262</v>
      </c>
      <c r="K5157" t="s">
        <v>3372</v>
      </c>
      <c r="L5157">
        <v>0</v>
      </c>
      <c r="M5157">
        <v>8182460</v>
      </c>
      <c r="N5157">
        <v>8274260</v>
      </c>
      <c r="O5157">
        <v>-91800</v>
      </c>
      <c r="P5157" t="s">
        <v>607</v>
      </c>
      <c r="Q5157">
        <v>-91800</v>
      </c>
      <c r="R5157">
        <v>8182460</v>
      </c>
      <c r="S5157">
        <v>8274260</v>
      </c>
      <c r="T5157" t="s">
        <v>4</v>
      </c>
      <c r="U5157" s="221">
        <f t="shared" si="161"/>
        <v>-9.1800000000000007E-3</v>
      </c>
    </row>
    <row r="5158" spans="1:21" hidden="1">
      <c r="A5158" s="55" t="str">
        <f t="shared" si="160"/>
        <v>Y0EGIgnore</v>
      </c>
      <c r="B5158" s="55" t="str">
        <f>VLOOKUP(J5158,'Mapping-CITI'!A:E,5,0)</f>
        <v>Ignore</v>
      </c>
      <c r="D5158" s="42">
        <v>45016</v>
      </c>
      <c r="E5158" s="42">
        <v>45199</v>
      </c>
      <c r="F5158" t="s">
        <v>1959</v>
      </c>
      <c r="G5158" t="s">
        <v>2939</v>
      </c>
      <c r="H5158">
        <v>1700</v>
      </c>
      <c r="I5158" t="s">
        <v>2768</v>
      </c>
      <c r="J5158">
        <v>142263</v>
      </c>
      <c r="K5158" t="s">
        <v>3373</v>
      </c>
      <c r="L5158">
        <v>0</v>
      </c>
      <c r="M5158">
        <v>5000</v>
      </c>
      <c r="N5158">
        <v>5000</v>
      </c>
      <c r="O5158">
        <v>0</v>
      </c>
      <c r="P5158" t="s">
        <v>607</v>
      </c>
      <c r="Q5158">
        <v>0</v>
      </c>
      <c r="R5158">
        <v>5000</v>
      </c>
      <c r="S5158">
        <v>5000</v>
      </c>
      <c r="T5158" t="s">
        <v>4</v>
      </c>
      <c r="U5158" s="221">
        <f t="shared" si="161"/>
        <v>0</v>
      </c>
    </row>
    <row r="5159" spans="1:21" hidden="1">
      <c r="A5159" s="55" t="str">
        <f t="shared" si="160"/>
        <v>Y0EGIgnore</v>
      </c>
      <c r="B5159" s="55" t="str">
        <f>VLOOKUP(J5159,'Mapping-CITI'!A:E,5,0)</f>
        <v>Ignore</v>
      </c>
      <c r="D5159" s="42">
        <v>45016</v>
      </c>
      <c r="E5159" s="42">
        <v>45199</v>
      </c>
      <c r="F5159" t="s">
        <v>1959</v>
      </c>
      <c r="G5159" t="s">
        <v>2939</v>
      </c>
      <c r="H5159">
        <v>1700</v>
      </c>
      <c r="I5159" t="s">
        <v>2768</v>
      </c>
      <c r="J5159">
        <v>142265</v>
      </c>
      <c r="K5159" t="s">
        <v>3374</v>
      </c>
      <c r="L5159">
        <v>0</v>
      </c>
      <c r="M5159">
        <v>21500</v>
      </c>
      <c r="N5159">
        <v>21500</v>
      </c>
      <c r="O5159">
        <v>0</v>
      </c>
      <c r="P5159" t="s">
        <v>607</v>
      </c>
      <c r="Q5159">
        <v>0</v>
      </c>
      <c r="R5159">
        <v>21500</v>
      </c>
      <c r="S5159">
        <v>21500</v>
      </c>
      <c r="T5159" t="s">
        <v>4</v>
      </c>
      <c r="U5159" s="221">
        <f t="shared" si="161"/>
        <v>0</v>
      </c>
    </row>
    <row r="5160" spans="1:21" hidden="1">
      <c r="A5160" s="55" t="str">
        <f t="shared" si="160"/>
        <v>Y0EGIgnore</v>
      </c>
      <c r="B5160" s="55" t="str">
        <f>VLOOKUP(J5160,'Mapping-CITI'!A:E,5,0)</f>
        <v>Ignore</v>
      </c>
      <c r="D5160" s="42">
        <v>45016</v>
      </c>
      <c r="E5160" s="42">
        <v>45199</v>
      </c>
      <c r="F5160" t="s">
        <v>1959</v>
      </c>
      <c r="G5160" t="s">
        <v>2939</v>
      </c>
      <c r="H5160">
        <v>1700</v>
      </c>
      <c r="I5160" t="s">
        <v>2768</v>
      </c>
      <c r="J5160">
        <v>142271</v>
      </c>
      <c r="K5160" t="s">
        <v>3375</v>
      </c>
      <c r="L5160">
        <v>-32618</v>
      </c>
      <c r="M5160">
        <v>45422365</v>
      </c>
      <c r="N5160">
        <v>45797597</v>
      </c>
      <c r="O5160">
        <v>-407850</v>
      </c>
      <c r="P5160" t="s">
        <v>607</v>
      </c>
      <c r="Q5160">
        <v>-407850</v>
      </c>
      <c r="R5160">
        <v>45422365</v>
      </c>
      <c r="S5160">
        <v>45797597</v>
      </c>
      <c r="T5160" t="s">
        <v>4</v>
      </c>
      <c r="U5160" s="221">
        <f t="shared" si="161"/>
        <v>-3.75232E-2</v>
      </c>
    </row>
    <row r="5161" spans="1:21" hidden="1">
      <c r="A5161" s="55" t="str">
        <f t="shared" si="160"/>
        <v>Y0EGIgnore</v>
      </c>
      <c r="B5161" s="55" t="str">
        <f>VLOOKUP(J5161,'Mapping-CITI'!A:E,5,0)</f>
        <v>Ignore</v>
      </c>
      <c r="D5161" s="42">
        <v>45016</v>
      </c>
      <c r="E5161" s="42">
        <v>45199</v>
      </c>
      <c r="F5161" t="s">
        <v>1959</v>
      </c>
      <c r="G5161" t="s">
        <v>2939</v>
      </c>
      <c r="H5161">
        <v>1700</v>
      </c>
      <c r="I5161" t="s">
        <v>2768</v>
      </c>
      <c r="J5161">
        <v>142274</v>
      </c>
      <c r="K5161" t="s">
        <v>3376</v>
      </c>
      <c r="L5161">
        <v>-102000</v>
      </c>
      <c r="M5161">
        <v>1018466</v>
      </c>
      <c r="N5161">
        <v>916466</v>
      </c>
      <c r="O5161">
        <v>0</v>
      </c>
      <c r="P5161" t="s">
        <v>607</v>
      </c>
      <c r="Q5161">
        <v>0</v>
      </c>
      <c r="R5161">
        <v>1018466</v>
      </c>
      <c r="S5161">
        <v>916466</v>
      </c>
      <c r="T5161" t="s">
        <v>4</v>
      </c>
      <c r="U5161" s="221">
        <f t="shared" si="161"/>
        <v>1.0200000000000001E-2</v>
      </c>
    </row>
    <row r="5162" spans="1:21" hidden="1">
      <c r="A5162" s="55" t="str">
        <f t="shared" si="160"/>
        <v>Y0EGIgnore</v>
      </c>
      <c r="B5162" s="55" t="str">
        <f>VLOOKUP(J5162,'Mapping-CITI'!A:E,5,0)</f>
        <v>Ignore</v>
      </c>
      <c r="D5162" s="42">
        <v>45016</v>
      </c>
      <c r="E5162" s="42">
        <v>45199</v>
      </c>
      <c r="F5162" t="s">
        <v>1959</v>
      </c>
      <c r="G5162" t="s">
        <v>2939</v>
      </c>
      <c r="H5162">
        <v>1700</v>
      </c>
      <c r="I5162" t="s">
        <v>2768</v>
      </c>
      <c r="J5162">
        <v>142276</v>
      </c>
      <c r="K5162" t="s">
        <v>3377</v>
      </c>
      <c r="L5162">
        <v>0</v>
      </c>
      <c r="M5162">
        <v>9681245.8599999994</v>
      </c>
      <c r="N5162">
        <v>9681245.8599999994</v>
      </c>
      <c r="O5162">
        <v>0</v>
      </c>
      <c r="P5162" t="s">
        <v>607</v>
      </c>
      <c r="Q5162">
        <v>0</v>
      </c>
      <c r="R5162">
        <v>9681245.8599999994</v>
      </c>
      <c r="S5162">
        <v>9681245.8599999994</v>
      </c>
      <c r="T5162" t="s">
        <v>4</v>
      </c>
      <c r="U5162" s="221">
        <f t="shared" si="161"/>
        <v>0</v>
      </c>
    </row>
    <row r="5163" spans="1:21" hidden="1">
      <c r="A5163" s="55" t="str">
        <f t="shared" si="160"/>
        <v>Y0EG0</v>
      </c>
      <c r="B5163" s="55">
        <f>VLOOKUP(J5163,'Mapping-CITI'!A:E,5,0)</f>
        <v>0</v>
      </c>
      <c r="D5163" s="42">
        <v>45016</v>
      </c>
      <c r="E5163" s="42">
        <v>45199</v>
      </c>
      <c r="F5163" t="s">
        <v>1959</v>
      </c>
      <c r="G5163" t="s">
        <v>2939</v>
      </c>
      <c r="H5163">
        <v>1400</v>
      </c>
      <c r="I5163" t="s">
        <v>2773</v>
      </c>
      <c r="J5163">
        <v>160101</v>
      </c>
      <c r="K5163" t="s">
        <v>2149</v>
      </c>
      <c r="L5163">
        <v>0</v>
      </c>
      <c r="M5163">
        <v>3305661800.5999999</v>
      </c>
      <c r="N5163">
        <v>3305661800.5999999</v>
      </c>
      <c r="O5163">
        <v>0</v>
      </c>
      <c r="P5163" t="s">
        <v>607</v>
      </c>
      <c r="Q5163">
        <v>0</v>
      </c>
      <c r="R5163">
        <v>0</v>
      </c>
      <c r="S5163">
        <v>0</v>
      </c>
      <c r="T5163" t="s">
        <v>4</v>
      </c>
      <c r="U5163" s="221">
        <f t="shared" si="161"/>
        <v>0</v>
      </c>
    </row>
    <row r="5164" spans="1:21" hidden="1">
      <c r="A5164" s="55" t="str">
        <f t="shared" si="160"/>
        <v>Y0EG0</v>
      </c>
      <c r="B5164" s="55">
        <f>VLOOKUP(J5164,'Mapping-CITI'!A:E,5,0)</f>
        <v>0</v>
      </c>
      <c r="D5164" s="42">
        <v>45016</v>
      </c>
      <c r="E5164" s="42">
        <v>45199</v>
      </c>
      <c r="F5164" t="s">
        <v>1959</v>
      </c>
      <c r="G5164" t="s">
        <v>2939</v>
      </c>
      <c r="H5164">
        <v>1400</v>
      </c>
      <c r="I5164" t="s">
        <v>2773</v>
      </c>
      <c r="J5164">
        <v>160118</v>
      </c>
      <c r="K5164" t="s">
        <v>2152</v>
      </c>
      <c r="L5164">
        <v>0</v>
      </c>
      <c r="M5164">
        <v>26723849532.639999</v>
      </c>
      <c r="N5164">
        <v>26723849532.639999</v>
      </c>
      <c r="O5164">
        <v>0</v>
      </c>
      <c r="P5164" t="s">
        <v>607</v>
      </c>
      <c r="Q5164">
        <v>0</v>
      </c>
      <c r="R5164">
        <v>0</v>
      </c>
      <c r="S5164">
        <v>0</v>
      </c>
      <c r="T5164" t="s">
        <v>4</v>
      </c>
      <c r="U5164" s="221">
        <f t="shared" si="161"/>
        <v>0</v>
      </c>
    </row>
    <row r="5165" spans="1:21" hidden="1">
      <c r="A5165" s="55" t="str">
        <f t="shared" si="160"/>
        <v>Y0EG0</v>
      </c>
      <c r="B5165" s="55">
        <f>VLOOKUP(J5165,'Mapping-CITI'!A:E,5,0)</f>
        <v>0</v>
      </c>
      <c r="D5165" s="42">
        <v>45016</v>
      </c>
      <c r="E5165" s="42">
        <v>45199</v>
      </c>
      <c r="F5165" t="s">
        <v>1959</v>
      </c>
      <c r="G5165" t="s">
        <v>2939</v>
      </c>
      <c r="H5165">
        <v>1600</v>
      </c>
      <c r="I5165" t="s">
        <v>2789</v>
      </c>
      <c r="J5165">
        <v>160202</v>
      </c>
      <c r="K5165" t="s">
        <v>2158</v>
      </c>
      <c r="L5165">
        <v>0</v>
      </c>
      <c r="M5165">
        <v>384379921.64999998</v>
      </c>
      <c r="N5165">
        <v>384379921.64999998</v>
      </c>
      <c r="O5165">
        <v>0</v>
      </c>
      <c r="P5165" t="s">
        <v>607</v>
      </c>
      <c r="Q5165">
        <v>0</v>
      </c>
      <c r="R5165">
        <v>0</v>
      </c>
      <c r="S5165">
        <v>0</v>
      </c>
      <c r="T5165" t="s">
        <v>4</v>
      </c>
      <c r="U5165" s="221">
        <f t="shared" si="161"/>
        <v>0</v>
      </c>
    </row>
    <row r="5166" spans="1:21" hidden="1">
      <c r="A5166" s="55" t="str">
        <f t="shared" si="160"/>
        <v>Y0EG0</v>
      </c>
      <c r="B5166" s="55">
        <f>VLOOKUP(J5166,'Mapping-CITI'!A:E,5,0)</f>
        <v>0</v>
      </c>
      <c r="D5166" s="42">
        <v>45016</v>
      </c>
      <c r="E5166" s="42">
        <v>45199</v>
      </c>
      <c r="F5166" t="s">
        <v>1959</v>
      </c>
      <c r="G5166" t="s">
        <v>2939</v>
      </c>
      <c r="H5166">
        <v>1600</v>
      </c>
      <c r="I5166" t="s">
        <v>2789</v>
      </c>
      <c r="J5166">
        <v>160206</v>
      </c>
      <c r="K5166" t="s">
        <v>2159</v>
      </c>
      <c r="L5166">
        <v>-186037.56</v>
      </c>
      <c r="M5166">
        <v>148178417.63999999</v>
      </c>
      <c r="N5166">
        <v>147804293.22999999</v>
      </c>
      <c r="O5166">
        <v>188086.85</v>
      </c>
      <c r="P5166" t="s">
        <v>607</v>
      </c>
      <c r="Q5166">
        <v>188086.85</v>
      </c>
      <c r="R5166">
        <v>0</v>
      </c>
      <c r="S5166">
        <v>146914631.09999999</v>
      </c>
      <c r="T5166" t="s">
        <v>4</v>
      </c>
      <c r="U5166" s="221">
        <f t="shared" si="161"/>
        <v>3.7412440999999644E-2</v>
      </c>
    </row>
    <row r="5167" spans="1:21" hidden="1">
      <c r="A5167" s="55" t="str">
        <f t="shared" si="160"/>
        <v>Y0EG0</v>
      </c>
      <c r="B5167" s="55">
        <f>VLOOKUP(J5167,'Mapping-CITI'!A:E,5,0)</f>
        <v>0</v>
      </c>
      <c r="D5167" s="42">
        <v>45016</v>
      </c>
      <c r="E5167" s="42">
        <v>45199</v>
      </c>
      <c r="F5167" t="s">
        <v>1959</v>
      </c>
      <c r="G5167" t="s">
        <v>2939</v>
      </c>
      <c r="H5167">
        <v>1600</v>
      </c>
      <c r="I5167" t="s">
        <v>2789</v>
      </c>
      <c r="J5167">
        <v>160207</v>
      </c>
      <c r="K5167" t="s">
        <v>2160</v>
      </c>
      <c r="L5167">
        <v>2010.39</v>
      </c>
      <c r="M5167">
        <v>218119250</v>
      </c>
      <c r="N5167">
        <v>216451791.38999999</v>
      </c>
      <c r="O5167">
        <v>1669469</v>
      </c>
      <c r="P5167" t="s">
        <v>607</v>
      </c>
      <c r="Q5167">
        <v>1669469</v>
      </c>
      <c r="R5167">
        <v>94500</v>
      </c>
      <c r="S5167">
        <v>213983415.38999999</v>
      </c>
      <c r="T5167" t="s">
        <v>4</v>
      </c>
      <c r="U5167" s="221">
        <f t="shared" si="161"/>
        <v>0.16674586100000144</v>
      </c>
    </row>
    <row r="5168" spans="1:21" hidden="1">
      <c r="A5168" s="55" t="str">
        <f t="shared" si="160"/>
        <v>Y0EG0</v>
      </c>
      <c r="B5168" s="55">
        <f>VLOOKUP(J5168,'Mapping-CITI'!A:E,5,0)</f>
        <v>0</v>
      </c>
      <c r="D5168" s="42">
        <v>45016</v>
      </c>
      <c r="E5168" s="42">
        <v>45199</v>
      </c>
      <c r="F5168" t="s">
        <v>1959</v>
      </c>
      <c r="G5168" t="s">
        <v>2939</v>
      </c>
      <c r="H5168">
        <v>1230</v>
      </c>
      <c r="I5168" t="s">
        <v>2772</v>
      </c>
      <c r="J5168">
        <v>170101</v>
      </c>
      <c r="K5168" t="s">
        <v>2163</v>
      </c>
      <c r="L5168">
        <v>1365354611.9000001</v>
      </c>
      <c r="M5168">
        <v>1890304130.6800001</v>
      </c>
      <c r="N5168">
        <v>0</v>
      </c>
      <c r="O5168">
        <v>3255658742.5799999</v>
      </c>
      <c r="P5168" t="s">
        <v>607</v>
      </c>
      <c r="Q5168">
        <v>3255658742.5799999</v>
      </c>
      <c r="R5168">
        <v>0</v>
      </c>
      <c r="S5168">
        <v>0</v>
      </c>
      <c r="T5168" t="s">
        <v>4</v>
      </c>
      <c r="U5168" s="221">
        <f t="shared" si="161"/>
        <v>189.030413068</v>
      </c>
    </row>
    <row r="5169" spans="1:21" hidden="1">
      <c r="A5169" s="55" t="str">
        <f t="shared" si="160"/>
        <v>Y0EG1.2</v>
      </c>
      <c r="B5169" s="55">
        <f>VLOOKUP(J5169,'Mapping-CITI'!A:E,5,0)</f>
        <v>1.2</v>
      </c>
      <c r="D5169" s="42">
        <v>45016</v>
      </c>
      <c r="E5169" s="42">
        <v>45199</v>
      </c>
      <c r="F5169" t="s">
        <v>1959</v>
      </c>
      <c r="G5169" t="s">
        <v>2939</v>
      </c>
      <c r="H5169">
        <v>2110</v>
      </c>
      <c r="I5169" t="s">
        <v>2790</v>
      </c>
      <c r="J5169">
        <v>201181</v>
      </c>
      <c r="K5169" t="s">
        <v>2181</v>
      </c>
      <c r="L5169">
        <v>-341485971.19999999</v>
      </c>
      <c r="M5169">
        <v>24773731.620000001</v>
      </c>
      <c r="N5169">
        <v>9495679.1699999999</v>
      </c>
      <c r="O5169">
        <v>-326207918.75</v>
      </c>
      <c r="P5169" t="s">
        <v>607</v>
      </c>
      <c r="Q5169" s="191">
        <v>-326207918.75</v>
      </c>
      <c r="R5169">
        <v>0</v>
      </c>
      <c r="S5169">
        <v>0</v>
      </c>
      <c r="T5169" t="s">
        <v>4</v>
      </c>
      <c r="U5169" s="221">
        <f t="shared" si="161"/>
        <v>1.5278052450000001</v>
      </c>
    </row>
    <row r="5170" spans="1:21" hidden="1">
      <c r="A5170" s="55" t="str">
        <f t="shared" si="160"/>
        <v>Y0EG1.2</v>
      </c>
      <c r="B5170" s="55">
        <f>VLOOKUP(J5170,'Mapping-CITI'!A:E,5,0)</f>
        <v>1.2</v>
      </c>
      <c r="D5170" s="42">
        <v>45016</v>
      </c>
      <c r="E5170" s="42">
        <v>45199</v>
      </c>
      <c r="F5170" t="s">
        <v>1959</v>
      </c>
      <c r="G5170" t="s">
        <v>2939</v>
      </c>
      <c r="H5170">
        <v>2110</v>
      </c>
      <c r="I5170" t="s">
        <v>2790</v>
      </c>
      <c r="J5170">
        <v>201185</v>
      </c>
      <c r="K5170" t="s">
        <v>2183</v>
      </c>
      <c r="L5170">
        <v>-477546205.30000001</v>
      </c>
      <c r="M5170">
        <v>28734295.289999999</v>
      </c>
      <c r="N5170">
        <v>1847554.38</v>
      </c>
      <c r="O5170">
        <v>-450659464.38999999</v>
      </c>
      <c r="P5170" t="s">
        <v>607</v>
      </c>
      <c r="Q5170" s="191">
        <v>-450659464.38999999</v>
      </c>
      <c r="R5170">
        <v>0</v>
      </c>
      <c r="S5170">
        <v>0</v>
      </c>
      <c r="T5170" t="s">
        <v>4</v>
      </c>
      <c r="U5170" s="221">
        <f t="shared" si="161"/>
        <v>2.6886740910000002</v>
      </c>
    </row>
    <row r="5171" spans="1:21" hidden="1">
      <c r="A5171" s="55" t="str">
        <f t="shared" si="160"/>
        <v>Y0EG0</v>
      </c>
      <c r="B5171" s="55">
        <f>VLOOKUP(J5171,'Mapping-CITI'!A:E,5,0)</f>
        <v>0</v>
      </c>
      <c r="D5171" s="42">
        <v>45016</v>
      </c>
      <c r="E5171" s="42">
        <v>45199</v>
      </c>
      <c r="F5171" t="s">
        <v>1959</v>
      </c>
      <c r="G5171" t="s">
        <v>2939</v>
      </c>
      <c r="H5171">
        <v>2110</v>
      </c>
      <c r="I5171" t="s">
        <v>2790</v>
      </c>
      <c r="J5171">
        <v>201187</v>
      </c>
      <c r="K5171" t="s">
        <v>2184</v>
      </c>
      <c r="L5171">
        <v>84948630.620000005</v>
      </c>
      <c r="M5171">
        <v>1080720767.01</v>
      </c>
      <c r="N5171">
        <v>994513768.79999995</v>
      </c>
      <c r="O5171">
        <v>171155628.83000001</v>
      </c>
      <c r="P5171" t="s">
        <v>607</v>
      </c>
      <c r="Q5171">
        <v>171155628.83000001</v>
      </c>
      <c r="R5171">
        <v>0</v>
      </c>
      <c r="S5171">
        <v>0</v>
      </c>
      <c r="T5171" t="s">
        <v>4</v>
      </c>
      <c r="U5171" s="221">
        <f t="shared" si="161"/>
        <v>8.6206998210000041</v>
      </c>
    </row>
    <row r="5172" spans="1:21" hidden="1">
      <c r="A5172" s="55" t="str">
        <f t="shared" si="160"/>
        <v>Y0EG0</v>
      </c>
      <c r="B5172" s="55">
        <f>VLOOKUP(J5172,'Mapping-CITI'!A:E,5,0)</f>
        <v>0</v>
      </c>
      <c r="D5172" s="42">
        <v>45016</v>
      </c>
      <c r="E5172" s="42">
        <v>45199</v>
      </c>
      <c r="F5172" t="s">
        <v>1959</v>
      </c>
      <c r="G5172" t="s">
        <v>2939</v>
      </c>
      <c r="H5172">
        <v>2110</v>
      </c>
      <c r="I5172" t="s">
        <v>2790</v>
      </c>
      <c r="J5172">
        <v>201188</v>
      </c>
      <c r="K5172" t="s">
        <v>2185</v>
      </c>
      <c r="L5172">
        <v>984013208.67999995</v>
      </c>
      <c r="M5172">
        <v>93616031.680000007</v>
      </c>
      <c r="N5172">
        <v>130535641.02</v>
      </c>
      <c r="O5172">
        <v>947093599.34000003</v>
      </c>
      <c r="P5172" t="s">
        <v>607</v>
      </c>
      <c r="Q5172">
        <v>947093599.34000003</v>
      </c>
      <c r="R5172">
        <v>0</v>
      </c>
      <c r="S5172">
        <v>0</v>
      </c>
      <c r="T5172" t="s">
        <v>4</v>
      </c>
      <c r="U5172" s="221">
        <f t="shared" si="161"/>
        <v>-3.691960933999999</v>
      </c>
    </row>
    <row r="5173" spans="1:21" hidden="1">
      <c r="A5173" s="55" t="str">
        <f t="shared" si="160"/>
        <v>Y0EG0</v>
      </c>
      <c r="B5173" s="55">
        <f>VLOOKUP(J5173,'Mapping-CITI'!A:E,5,0)</f>
        <v>0</v>
      </c>
      <c r="D5173" s="42">
        <v>45016</v>
      </c>
      <c r="E5173" s="42">
        <v>45199</v>
      </c>
      <c r="F5173" t="s">
        <v>1959</v>
      </c>
      <c r="G5173" t="s">
        <v>2939</v>
      </c>
      <c r="H5173">
        <v>2110</v>
      </c>
      <c r="I5173" t="s">
        <v>2790</v>
      </c>
      <c r="J5173">
        <v>201349</v>
      </c>
      <c r="K5173" t="s">
        <v>2224</v>
      </c>
      <c r="L5173">
        <v>-13208901.529999999</v>
      </c>
      <c r="M5173">
        <v>6024626.29</v>
      </c>
      <c r="N5173">
        <v>3826925.1</v>
      </c>
      <c r="O5173">
        <v>-11011200.34</v>
      </c>
      <c r="P5173" t="s">
        <v>607</v>
      </c>
      <c r="Q5173">
        <v>-11011200.34</v>
      </c>
      <c r="R5173">
        <v>0</v>
      </c>
      <c r="S5173">
        <v>0</v>
      </c>
      <c r="T5173" t="s">
        <v>4</v>
      </c>
      <c r="U5173" s="221">
        <f t="shared" si="161"/>
        <v>0.21977011899999999</v>
      </c>
    </row>
    <row r="5174" spans="1:21" hidden="1">
      <c r="A5174" s="55" t="str">
        <f t="shared" si="160"/>
        <v>Y0EG0</v>
      </c>
      <c r="B5174" s="55">
        <f>VLOOKUP(J5174,'Mapping-CITI'!A:E,5,0)</f>
        <v>0</v>
      </c>
      <c r="D5174" s="42">
        <v>45016</v>
      </c>
      <c r="E5174" s="42">
        <v>45199</v>
      </c>
      <c r="F5174" t="s">
        <v>1959</v>
      </c>
      <c r="G5174" t="s">
        <v>2939</v>
      </c>
      <c r="H5174">
        <v>2110</v>
      </c>
      <c r="I5174" t="s">
        <v>2790</v>
      </c>
      <c r="J5174">
        <v>201351</v>
      </c>
      <c r="K5174" t="s">
        <v>2225</v>
      </c>
      <c r="L5174">
        <v>-280064729.91000003</v>
      </c>
      <c r="M5174">
        <v>210735792.81999999</v>
      </c>
      <c r="N5174">
        <v>168062826.88999999</v>
      </c>
      <c r="O5174">
        <v>-237391763.97999999</v>
      </c>
      <c r="P5174" t="s">
        <v>607</v>
      </c>
      <c r="Q5174">
        <v>-237391763.97999999</v>
      </c>
      <c r="R5174">
        <v>0</v>
      </c>
      <c r="S5174">
        <v>0</v>
      </c>
      <c r="T5174" t="s">
        <v>4</v>
      </c>
      <c r="U5174" s="221">
        <f t="shared" si="161"/>
        <v>4.2672965930000011</v>
      </c>
    </row>
    <row r="5175" spans="1:21" hidden="1">
      <c r="A5175" s="55" t="str">
        <f t="shared" si="160"/>
        <v>Y0EG1.2</v>
      </c>
      <c r="B5175" s="55">
        <f>VLOOKUP(J5175,'Mapping-CITI'!A:E,5,0)</f>
        <v>1.2</v>
      </c>
      <c r="D5175" s="42">
        <v>45016</v>
      </c>
      <c r="E5175" s="42">
        <v>45199</v>
      </c>
      <c r="F5175" t="s">
        <v>1959</v>
      </c>
      <c r="G5175" t="s">
        <v>2939</v>
      </c>
      <c r="H5175">
        <v>2110</v>
      </c>
      <c r="I5175" t="s">
        <v>2790</v>
      </c>
      <c r="J5175">
        <v>201364</v>
      </c>
      <c r="K5175" t="s">
        <v>2232</v>
      </c>
      <c r="L5175">
        <v>-13437970.789999999</v>
      </c>
      <c r="M5175">
        <v>1913719.02</v>
      </c>
      <c r="N5175">
        <v>618516.22</v>
      </c>
      <c r="O5175">
        <v>-12142767.99</v>
      </c>
      <c r="P5175" t="s">
        <v>607</v>
      </c>
      <c r="Q5175" s="191">
        <v>-12142767.99</v>
      </c>
      <c r="R5175">
        <v>0</v>
      </c>
      <c r="S5175">
        <v>0</v>
      </c>
      <c r="T5175" t="s">
        <v>4</v>
      </c>
      <c r="U5175" s="221">
        <f t="shared" si="161"/>
        <v>0.12952028000000002</v>
      </c>
    </row>
    <row r="5176" spans="1:21" hidden="1">
      <c r="A5176" s="55" t="str">
        <f t="shared" si="160"/>
        <v>Y0EG1.2</v>
      </c>
      <c r="B5176" s="55">
        <f>VLOOKUP(J5176,'Mapping-CITI'!A:E,5,0)</f>
        <v>1.2</v>
      </c>
      <c r="D5176" s="42">
        <v>45016</v>
      </c>
      <c r="E5176" s="42">
        <v>45199</v>
      </c>
      <c r="F5176" t="s">
        <v>1959</v>
      </c>
      <c r="G5176" t="s">
        <v>2939</v>
      </c>
      <c r="H5176">
        <v>2110</v>
      </c>
      <c r="I5176" t="s">
        <v>2790</v>
      </c>
      <c r="J5176">
        <v>201366</v>
      </c>
      <c r="K5176" t="s">
        <v>2233</v>
      </c>
      <c r="L5176">
        <v>-49848885.700000003</v>
      </c>
      <c r="M5176">
        <v>4806799.71</v>
      </c>
      <c r="N5176">
        <v>1413225.77</v>
      </c>
      <c r="O5176">
        <v>-46455311.759999998</v>
      </c>
      <c r="P5176" t="s">
        <v>607</v>
      </c>
      <c r="Q5176" s="191">
        <v>-46455311.759999998</v>
      </c>
      <c r="R5176">
        <v>0</v>
      </c>
      <c r="S5176">
        <v>0</v>
      </c>
      <c r="T5176" t="s">
        <v>4</v>
      </c>
      <c r="U5176" s="221">
        <f t="shared" si="161"/>
        <v>0.33935739399999998</v>
      </c>
    </row>
    <row r="5177" spans="1:21" hidden="1">
      <c r="A5177" s="55" t="str">
        <f t="shared" si="160"/>
        <v>Y0EG0</v>
      </c>
      <c r="B5177" s="55">
        <f>VLOOKUP(J5177,'Mapping-CITI'!A:E,5,0)</f>
        <v>0</v>
      </c>
      <c r="D5177" s="42">
        <v>45016</v>
      </c>
      <c r="E5177" s="42">
        <v>45199</v>
      </c>
      <c r="F5177" t="s">
        <v>1959</v>
      </c>
      <c r="G5177" t="s">
        <v>2939</v>
      </c>
      <c r="H5177">
        <v>2250</v>
      </c>
      <c r="I5177" t="s">
        <v>2774</v>
      </c>
      <c r="J5177">
        <v>210103</v>
      </c>
      <c r="K5177" t="s">
        <v>2240</v>
      </c>
      <c r="L5177">
        <v>0</v>
      </c>
      <c r="M5177">
        <v>17958.18</v>
      </c>
      <c r="N5177">
        <v>17958.18</v>
      </c>
      <c r="O5177">
        <v>0</v>
      </c>
      <c r="P5177" t="s">
        <v>607</v>
      </c>
      <c r="Q5177">
        <v>0</v>
      </c>
      <c r="R5177">
        <v>17958.18</v>
      </c>
      <c r="S5177">
        <v>17958.18</v>
      </c>
      <c r="T5177" t="s">
        <v>4</v>
      </c>
      <c r="U5177" s="221">
        <f t="shared" si="161"/>
        <v>0</v>
      </c>
    </row>
    <row r="5178" spans="1:21" hidden="1">
      <c r="A5178" s="55" t="str">
        <f t="shared" si="160"/>
        <v>Y0EG0</v>
      </c>
      <c r="B5178" s="55">
        <f>VLOOKUP(J5178,'Mapping-CITI'!A:E,5,0)</f>
        <v>0</v>
      </c>
      <c r="D5178" s="42">
        <v>45016</v>
      </c>
      <c r="E5178" s="42">
        <v>45199</v>
      </c>
      <c r="F5178" t="s">
        <v>1959</v>
      </c>
      <c r="G5178" t="s">
        <v>2939</v>
      </c>
      <c r="H5178">
        <v>2250</v>
      </c>
      <c r="I5178" t="s">
        <v>2774</v>
      </c>
      <c r="J5178">
        <v>210117</v>
      </c>
      <c r="K5178" t="s">
        <v>2242</v>
      </c>
      <c r="L5178">
        <v>-14217980</v>
      </c>
      <c r="M5178">
        <v>85418644.079999998</v>
      </c>
      <c r="N5178">
        <v>82894358.5</v>
      </c>
      <c r="O5178">
        <v>-11693694.42</v>
      </c>
      <c r="P5178" t="s">
        <v>607</v>
      </c>
      <c r="Q5178">
        <v>-11693694.42</v>
      </c>
      <c r="R5178">
        <v>85272785.299999997</v>
      </c>
      <c r="S5178">
        <v>16778489.239999998</v>
      </c>
      <c r="T5178" t="s">
        <v>4</v>
      </c>
      <c r="U5178" s="221">
        <f t="shared" si="161"/>
        <v>0.2524285579999998</v>
      </c>
    </row>
    <row r="5179" spans="1:21" hidden="1">
      <c r="A5179" s="55" t="str">
        <f t="shared" si="160"/>
        <v>Y0EG0</v>
      </c>
      <c r="B5179" s="55">
        <f>VLOOKUP(J5179,'Mapping-CITI'!A:E,5,0)</f>
        <v>0</v>
      </c>
      <c r="D5179" s="42">
        <v>45016</v>
      </c>
      <c r="E5179" s="42">
        <v>45199</v>
      </c>
      <c r="F5179" t="s">
        <v>1959</v>
      </c>
      <c r="G5179" t="s">
        <v>2939</v>
      </c>
      <c r="H5179">
        <v>2250</v>
      </c>
      <c r="I5179" t="s">
        <v>2774</v>
      </c>
      <c r="J5179">
        <v>210132</v>
      </c>
      <c r="K5179" t="s">
        <v>2244</v>
      </c>
      <c r="L5179">
        <v>14784.74</v>
      </c>
      <c r="M5179">
        <v>0</v>
      </c>
      <c r="N5179">
        <v>14784.74</v>
      </c>
      <c r="O5179">
        <v>0</v>
      </c>
      <c r="P5179" t="s">
        <v>607</v>
      </c>
      <c r="Q5179">
        <v>0</v>
      </c>
      <c r="R5179">
        <v>0</v>
      </c>
      <c r="S5179">
        <v>14784.74</v>
      </c>
      <c r="T5179" t="s">
        <v>4</v>
      </c>
      <c r="U5179" s="221">
        <f t="shared" si="161"/>
        <v>-1.478474E-3</v>
      </c>
    </row>
    <row r="5180" spans="1:21" hidden="1">
      <c r="A5180" s="55" t="str">
        <f t="shared" si="160"/>
        <v>Y0EG0</v>
      </c>
      <c r="B5180" s="55">
        <f>VLOOKUP(J5180,'Mapping-CITI'!A:E,5,0)</f>
        <v>0</v>
      </c>
      <c r="D5180" s="42">
        <v>45016</v>
      </c>
      <c r="E5180" s="42">
        <v>45199</v>
      </c>
      <c r="F5180" t="s">
        <v>1959</v>
      </c>
      <c r="G5180" t="s">
        <v>2939</v>
      </c>
      <c r="H5180">
        <v>2250</v>
      </c>
      <c r="I5180" t="s">
        <v>2774</v>
      </c>
      <c r="J5180">
        <v>210138</v>
      </c>
      <c r="K5180" t="s">
        <v>2791</v>
      </c>
      <c r="L5180">
        <v>22189.16</v>
      </c>
      <c r="M5180">
        <v>176562.8</v>
      </c>
      <c r="N5180">
        <v>139992.94</v>
      </c>
      <c r="O5180">
        <v>58759.02</v>
      </c>
      <c r="P5180" t="s">
        <v>607</v>
      </c>
      <c r="Q5180">
        <v>58759.02</v>
      </c>
      <c r="R5180">
        <v>176562.8</v>
      </c>
      <c r="S5180">
        <v>139992.94</v>
      </c>
      <c r="T5180" t="s">
        <v>4</v>
      </c>
      <c r="U5180" s="221">
        <f t="shared" si="161"/>
        <v>3.6569859999999988E-3</v>
      </c>
    </row>
    <row r="5181" spans="1:21" hidden="1">
      <c r="A5181" s="55" t="str">
        <f t="shared" si="160"/>
        <v>Y0EG0</v>
      </c>
      <c r="B5181" s="55">
        <f>VLOOKUP(J5181,'Mapping-CITI'!A:E,5,0)</f>
        <v>0</v>
      </c>
      <c r="D5181" s="42">
        <v>45016</v>
      </c>
      <c r="E5181" s="42">
        <v>45199</v>
      </c>
      <c r="F5181" t="s">
        <v>1959</v>
      </c>
      <c r="G5181" t="s">
        <v>2939</v>
      </c>
      <c r="H5181">
        <v>2250</v>
      </c>
      <c r="I5181" t="s">
        <v>2774</v>
      </c>
      <c r="J5181">
        <v>210140</v>
      </c>
      <c r="K5181" t="s">
        <v>2245</v>
      </c>
      <c r="L5181">
        <v>373333.79</v>
      </c>
      <c r="M5181">
        <v>1627911.69</v>
      </c>
      <c r="N5181">
        <v>1183527.72</v>
      </c>
      <c r="O5181">
        <v>817717.76000000001</v>
      </c>
      <c r="P5181" t="s">
        <v>607</v>
      </c>
      <c r="Q5181">
        <v>817717.76000000001</v>
      </c>
      <c r="R5181">
        <v>1627911.69</v>
      </c>
      <c r="S5181">
        <v>1183527.72</v>
      </c>
      <c r="T5181" t="s">
        <v>4</v>
      </c>
      <c r="U5181" s="221">
        <f t="shared" si="161"/>
        <v>4.4438396999999998E-2</v>
      </c>
    </row>
    <row r="5182" spans="1:21" hidden="1">
      <c r="A5182" s="55" t="str">
        <f t="shared" si="160"/>
        <v>Y0EG0</v>
      </c>
      <c r="B5182" s="55">
        <f>VLOOKUP(J5182,'Mapping-CITI'!A:E,5,0)</f>
        <v>0</v>
      </c>
      <c r="D5182" s="42">
        <v>45016</v>
      </c>
      <c r="E5182" s="42">
        <v>45199</v>
      </c>
      <c r="F5182" t="s">
        <v>1959</v>
      </c>
      <c r="G5182" t="s">
        <v>2939</v>
      </c>
      <c r="H5182">
        <v>2250</v>
      </c>
      <c r="I5182" t="s">
        <v>2774</v>
      </c>
      <c r="J5182">
        <v>210149</v>
      </c>
      <c r="K5182" t="s">
        <v>2804</v>
      </c>
      <c r="L5182">
        <v>-537.5</v>
      </c>
      <c r="M5182">
        <v>0</v>
      </c>
      <c r="N5182">
        <v>0</v>
      </c>
      <c r="O5182">
        <v>-537.5</v>
      </c>
      <c r="P5182" t="s">
        <v>607</v>
      </c>
      <c r="Q5182">
        <v>-537.5</v>
      </c>
      <c r="R5182">
        <v>0</v>
      </c>
      <c r="S5182">
        <v>0</v>
      </c>
      <c r="T5182" t="s">
        <v>4</v>
      </c>
      <c r="U5182" s="221">
        <f t="shared" si="161"/>
        <v>0</v>
      </c>
    </row>
    <row r="5183" spans="1:21" hidden="1">
      <c r="A5183" s="55" t="str">
        <f t="shared" si="160"/>
        <v>Y0EG0</v>
      </c>
      <c r="B5183" s="55">
        <f>VLOOKUP(J5183,'Mapping-CITI'!A:E,5,0)</f>
        <v>0</v>
      </c>
      <c r="D5183" s="42">
        <v>45016</v>
      </c>
      <c r="E5183" s="42">
        <v>45199</v>
      </c>
      <c r="F5183" t="s">
        <v>1959</v>
      </c>
      <c r="G5183" t="s">
        <v>2939</v>
      </c>
      <c r="H5183">
        <v>2250</v>
      </c>
      <c r="I5183" t="s">
        <v>2774</v>
      </c>
      <c r="J5183">
        <v>210150</v>
      </c>
      <c r="K5183" t="s">
        <v>2792</v>
      </c>
      <c r="L5183">
        <v>-111792.83</v>
      </c>
      <c r="M5183">
        <v>0</v>
      </c>
      <c r="N5183">
        <v>0</v>
      </c>
      <c r="O5183">
        <v>-111792.83</v>
      </c>
      <c r="P5183" t="s">
        <v>607</v>
      </c>
      <c r="Q5183">
        <v>-111792.83</v>
      </c>
      <c r="R5183">
        <v>0</v>
      </c>
      <c r="S5183">
        <v>0</v>
      </c>
      <c r="T5183" t="s">
        <v>4</v>
      </c>
      <c r="U5183" s="221">
        <f t="shared" si="161"/>
        <v>0</v>
      </c>
    </row>
    <row r="5184" spans="1:21" hidden="1">
      <c r="A5184" s="55" t="str">
        <f t="shared" si="160"/>
        <v>Y0EG0</v>
      </c>
      <c r="B5184" s="55">
        <f>VLOOKUP(J5184,'Mapping-CITI'!A:E,5,0)</f>
        <v>0</v>
      </c>
      <c r="D5184" s="42">
        <v>45016</v>
      </c>
      <c r="E5184" s="42">
        <v>45199</v>
      </c>
      <c r="F5184" t="s">
        <v>1959</v>
      </c>
      <c r="G5184" t="s">
        <v>2939</v>
      </c>
      <c r="H5184">
        <v>2250</v>
      </c>
      <c r="I5184" t="s">
        <v>2774</v>
      </c>
      <c r="J5184">
        <v>210210</v>
      </c>
      <c r="K5184" t="s">
        <v>2246</v>
      </c>
      <c r="L5184">
        <v>-56573606.960000001</v>
      </c>
      <c r="M5184">
        <v>67701651.040000007</v>
      </c>
      <c r="N5184">
        <v>75817250.680000007</v>
      </c>
      <c r="O5184">
        <v>-64689206.600000001</v>
      </c>
      <c r="P5184" t="s">
        <v>607</v>
      </c>
      <c r="Q5184">
        <v>-64689206.600000001</v>
      </c>
      <c r="R5184">
        <v>67701651.040000007</v>
      </c>
      <c r="S5184">
        <v>13016346.32</v>
      </c>
      <c r="T5184" t="s">
        <v>4</v>
      </c>
      <c r="U5184" s="221">
        <f t="shared" si="161"/>
        <v>-0.81155996400000008</v>
      </c>
    </row>
    <row r="5185" spans="1:21" hidden="1">
      <c r="A5185" s="55" t="str">
        <f t="shared" si="160"/>
        <v>Y0EG0</v>
      </c>
      <c r="B5185" s="55">
        <f>VLOOKUP(J5185,'Mapping-CITI'!A:E,5,0)</f>
        <v>0</v>
      </c>
      <c r="D5185" s="42">
        <v>45016</v>
      </c>
      <c r="E5185" s="42">
        <v>45199</v>
      </c>
      <c r="F5185" t="s">
        <v>1959</v>
      </c>
      <c r="G5185" t="s">
        <v>2939</v>
      </c>
      <c r="H5185">
        <v>2250</v>
      </c>
      <c r="I5185" t="s">
        <v>2774</v>
      </c>
      <c r="J5185">
        <v>210279</v>
      </c>
      <c r="K5185" t="s">
        <v>2793</v>
      </c>
      <c r="L5185">
        <v>144401.38</v>
      </c>
      <c r="M5185">
        <v>0</v>
      </c>
      <c r="N5185">
        <v>0</v>
      </c>
      <c r="O5185">
        <v>144401.38</v>
      </c>
      <c r="P5185" t="s">
        <v>607</v>
      </c>
      <c r="Q5185">
        <v>144401.38</v>
      </c>
      <c r="R5185">
        <v>0</v>
      </c>
      <c r="S5185">
        <v>0</v>
      </c>
      <c r="T5185" t="s">
        <v>4</v>
      </c>
      <c r="U5185" s="221">
        <f t="shared" si="161"/>
        <v>0</v>
      </c>
    </row>
    <row r="5186" spans="1:21" hidden="1">
      <c r="A5186" s="55" t="str">
        <f t="shared" si="160"/>
        <v>Y0EG0</v>
      </c>
      <c r="B5186" s="55">
        <f>VLOOKUP(J5186,'Mapping-CITI'!A:E,5,0)</f>
        <v>0</v>
      </c>
      <c r="D5186" s="42">
        <v>45016</v>
      </c>
      <c r="E5186" s="42">
        <v>45199</v>
      </c>
      <c r="F5186" t="s">
        <v>1959</v>
      </c>
      <c r="G5186" t="s">
        <v>2939</v>
      </c>
      <c r="H5186">
        <v>2250</v>
      </c>
      <c r="I5186" t="s">
        <v>2774</v>
      </c>
      <c r="J5186">
        <v>210367</v>
      </c>
      <c r="K5186" t="s">
        <v>2710</v>
      </c>
      <c r="L5186">
        <v>38916625.420000002</v>
      </c>
      <c r="M5186">
        <v>0</v>
      </c>
      <c r="N5186">
        <v>0</v>
      </c>
      <c r="O5186">
        <v>38916625.420000002</v>
      </c>
      <c r="P5186" t="s">
        <v>607</v>
      </c>
      <c r="Q5186">
        <v>38916625.420000002</v>
      </c>
      <c r="R5186">
        <v>0</v>
      </c>
      <c r="S5186">
        <v>0</v>
      </c>
      <c r="T5186" t="s">
        <v>4</v>
      </c>
      <c r="U5186" s="221">
        <f t="shared" si="161"/>
        <v>0</v>
      </c>
    </row>
    <row r="5187" spans="1:21" hidden="1">
      <c r="A5187" s="55" t="str">
        <f t="shared" ref="A5187:A5250" si="162">F5187&amp;B5187</f>
        <v>Y0EGIgnore</v>
      </c>
      <c r="B5187" s="55" t="str">
        <f>VLOOKUP(J5187,'Mapping-CITI'!A:E,5,0)</f>
        <v>Ignore</v>
      </c>
      <c r="D5187" s="42">
        <v>45016</v>
      </c>
      <c r="E5187" s="42">
        <v>45199</v>
      </c>
      <c r="F5187" t="s">
        <v>1959</v>
      </c>
      <c r="G5187" t="s">
        <v>2939</v>
      </c>
      <c r="H5187">
        <v>2250</v>
      </c>
      <c r="I5187" t="s">
        <v>2774</v>
      </c>
      <c r="J5187">
        <v>210623</v>
      </c>
      <c r="K5187" t="s">
        <v>3434</v>
      </c>
      <c r="L5187">
        <v>-2110.5700000000002</v>
      </c>
      <c r="M5187">
        <v>0</v>
      </c>
      <c r="N5187">
        <v>0</v>
      </c>
      <c r="O5187">
        <v>-2110.5700000000002</v>
      </c>
      <c r="P5187" t="s">
        <v>607</v>
      </c>
      <c r="Q5187">
        <v>-2110.5700000000002</v>
      </c>
      <c r="R5187">
        <v>0</v>
      </c>
      <c r="S5187">
        <v>0</v>
      </c>
      <c r="T5187" t="s">
        <v>4</v>
      </c>
      <c r="U5187" s="221">
        <f t="shared" ref="U5187:U5250" si="163">(M5187-N5187)/10^7</f>
        <v>0</v>
      </c>
    </row>
    <row r="5188" spans="1:21" hidden="1">
      <c r="A5188" s="55" t="str">
        <f t="shared" si="162"/>
        <v>Y0EG0</v>
      </c>
      <c r="B5188" s="55">
        <f>VLOOKUP(J5188,'Mapping-CITI'!A:E,5,0)</f>
        <v>0</v>
      </c>
      <c r="D5188" s="42">
        <v>45016</v>
      </c>
      <c r="E5188" s="42">
        <v>45199</v>
      </c>
      <c r="F5188" t="s">
        <v>1959</v>
      </c>
      <c r="G5188" t="s">
        <v>2939</v>
      </c>
      <c r="H5188">
        <v>2250</v>
      </c>
      <c r="I5188" t="s">
        <v>2774</v>
      </c>
      <c r="J5188">
        <v>210667</v>
      </c>
      <c r="K5188" t="s">
        <v>2862</v>
      </c>
      <c r="L5188">
        <v>2416.5700000000002</v>
      </c>
      <c r="M5188">
        <v>650798</v>
      </c>
      <c r="N5188">
        <v>57624</v>
      </c>
      <c r="O5188">
        <v>595590.56999999995</v>
      </c>
      <c r="P5188" t="s">
        <v>607</v>
      </c>
      <c r="Q5188">
        <v>595590.56999999995</v>
      </c>
      <c r="R5188">
        <v>650798</v>
      </c>
      <c r="S5188">
        <v>57624</v>
      </c>
      <c r="T5188" t="s">
        <v>4</v>
      </c>
      <c r="U5188" s="221">
        <f t="shared" si="163"/>
        <v>5.9317399999999999E-2</v>
      </c>
    </row>
    <row r="5189" spans="1:21" hidden="1">
      <c r="A5189" s="55" t="str">
        <f t="shared" si="162"/>
        <v>Y0EGIgnore</v>
      </c>
      <c r="B5189" s="55" t="str">
        <f>VLOOKUP(J5189,'Mapping-CITI'!A:E,5,0)</f>
        <v>Ignore</v>
      </c>
      <c r="D5189" s="42">
        <v>45016</v>
      </c>
      <c r="E5189" s="42">
        <v>45199</v>
      </c>
      <c r="F5189" t="s">
        <v>1959</v>
      </c>
      <c r="G5189" t="s">
        <v>2939</v>
      </c>
      <c r="H5189">
        <v>2250</v>
      </c>
      <c r="I5189" t="s">
        <v>2774</v>
      </c>
      <c r="J5189">
        <v>210688</v>
      </c>
      <c r="K5189" t="s">
        <v>3445</v>
      </c>
      <c r="L5189">
        <v>0</v>
      </c>
      <c r="M5189">
        <v>0</v>
      </c>
      <c r="N5189">
        <v>0</v>
      </c>
      <c r="O5189">
        <v>0</v>
      </c>
      <c r="P5189" t="s">
        <v>607</v>
      </c>
      <c r="Q5189">
        <v>0</v>
      </c>
      <c r="R5189">
        <v>0</v>
      </c>
      <c r="S5189">
        <v>0</v>
      </c>
      <c r="T5189" t="s">
        <v>4</v>
      </c>
      <c r="U5189" s="221">
        <f t="shared" si="163"/>
        <v>0</v>
      </c>
    </row>
    <row r="5190" spans="1:21" hidden="1">
      <c r="A5190" s="55" t="str">
        <f t="shared" si="162"/>
        <v>Y0EG0</v>
      </c>
      <c r="B5190" s="55">
        <f>VLOOKUP(J5190,'Mapping-CITI'!A:E,5,0)</f>
        <v>0</v>
      </c>
      <c r="D5190" s="42">
        <v>45016</v>
      </c>
      <c r="E5190" s="42">
        <v>45199</v>
      </c>
      <c r="F5190" t="s">
        <v>1959</v>
      </c>
      <c r="G5190" t="s">
        <v>2939</v>
      </c>
      <c r="H5190">
        <v>2250</v>
      </c>
      <c r="I5190" t="s">
        <v>2774</v>
      </c>
      <c r="J5190">
        <v>210766</v>
      </c>
      <c r="K5190" t="s">
        <v>2748</v>
      </c>
      <c r="L5190">
        <v>10258.99</v>
      </c>
      <c r="M5190">
        <v>18596.759999999998</v>
      </c>
      <c r="N5190">
        <v>18239.62</v>
      </c>
      <c r="O5190">
        <v>10616.13</v>
      </c>
      <c r="P5190" t="s">
        <v>607</v>
      </c>
      <c r="Q5190">
        <v>10616.13</v>
      </c>
      <c r="R5190">
        <v>18429.82</v>
      </c>
      <c r="S5190">
        <v>0</v>
      </c>
      <c r="T5190" t="s">
        <v>4</v>
      </c>
      <c r="U5190" s="221">
        <f t="shared" si="163"/>
        <v>3.5713999999999943E-5</v>
      </c>
    </row>
    <row r="5191" spans="1:21" hidden="1">
      <c r="A5191" s="55" t="str">
        <f t="shared" si="162"/>
        <v>Y0EGIgnore</v>
      </c>
      <c r="B5191" s="55" t="str">
        <f>VLOOKUP(J5191,'Mapping-CITI'!A:E,5,0)</f>
        <v>Ignore</v>
      </c>
      <c r="D5191" s="42">
        <v>45016</v>
      </c>
      <c r="E5191" s="42">
        <v>45199</v>
      </c>
      <c r="F5191" t="s">
        <v>1959</v>
      </c>
      <c r="G5191" t="s">
        <v>2939</v>
      </c>
      <c r="H5191">
        <v>2250</v>
      </c>
      <c r="I5191" t="s">
        <v>2774</v>
      </c>
      <c r="J5191">
        <v>210854</v>
      </c>
      <c r="K5191" t="s">
        <v>3378</v>
      </c>
      <c r="L5191">
        <v>661012.71</v>
      </c>
      <c r="M5191">
        <v>0</v>
      </c>
      <c r="N5191">
        <v>0</v>
      </c>
      <c r="O5191">
        <v>661012.71</v>
      </c>
      <c r="P5191" t="s">
        <v>607</v>
      </c>
      <c r="Q5191">
        <v>661012.71</v>
      </c>
      <c r="R5191">
        <v>0</v>
      </c>
      <c r="S5191">
        <v>0</v>
      </c>
      <c r="T5191" t="s">
        <v>4</v>
      </c>
      <c r="U5191" s="221">
        <f t="shared" si="163"/>
        <v>0</v>
      </c>
    </row>
    <row r="5192" spans="1:21" hidden="1">
      <c r="A5192" s="55" t="str">
        <f t="shared" si="162"/>
        <v>Y0EG0</v>
      </c>
      <c r="B5192" s="55">
        <f>VLOOKUP(J5192,'Mapping-CITI'!A:E,5,0)</f>
        <v>0</v>
      </c>
      <c r="D5192" s="42">
        <v>45016</v>
      </c>
      <c r="E5192" s="42">
        <v>45199</v>
      </c>
      <c r="F5192" t="s">
        <v>1959</v>
      </c>
      <c r="G5192" t="s">
        <v>2939</v>
      </c>
      <c r="H5192">
        <v>2250</v>
      </c>
      <c r="I5192" t="s">
        <v>2774</v>
      </c>
      <c r="J5192">
        <v>211103</v>
      </c>
      <c r="K5192" t="s">
        <v>2249</v>
      </c>
      <c r="L5192">
        <v>-796.03</v>
      </c>
      <c r="M5192">
        <v>7048.36</v>
      </c>
      <c r="N5192">
        <v>7451.8</v>
      </c>
      <c r="O5192">
        <v>-1199.47</v>
      </c>
      <c r="P5192" t="s">
        <v>607</v>
      </c>
      <c r="Q5192">
        <v>-1199.47</v>
      </c>
      <c r="R5192">
        <v>7048.36</v>
      </c>
      <c r="S5192">
        <v>25.42</v>
      </c>
      <c r="T5192" t="s">
        <v>4</v>
      </c>
      <c r="U5192" s="221">
        <f t="shared" si="163"/>
        <v>-4.0344000000000053E-5</v>
      </c>
    </row>
    <row r="5193" spans="1:21" hidden="1">
      <c r="A5193" s="55" t="str">
        <f t="shared" si="162"/>
        <v>Y0EG0</v>
      </c>
      <c r="B5193" s="55">
        <f>VLOOKUP(J5193,'Mapping-CITI'!A:E,5,0)</f>
        <v>0</v>
      </c>
      <c r="D5193" s="42">
        <v>45016</v>
      </c>
      <c r="E5193" s="42">
        <v>45199</v>
      </c>
      <c r="F5193" t="s">
        <v>1959</v>
      </c>
      <c r="G5193" t="s">
        <v>2939</v>
      </c>
      <c r="H5193">
        <v>2250</v>
      </c>
      <c r="I5193" t="s">
        <v>2774</v>
      </c>
      <c r="J5193">
        <v>211106</v>
      </c>
      <c r="K5193" t="s">
        <v>2250</v>
      </c>
      <c r="L5193">
        <v>-48225.63</v>
      </c>
      <c r="M5193">
        <v>7958469.7300000004</v>
      </c>
      <c r="N5193">
        <v>8464758.9700000007</v>
      </c>
      <c r="O5193">
        <v>-554514.87</v>
      </c>
      <c r="P5193" t="s">
        <v>607</v>
      </c>
      <c r="Q5193">
        <v>-554514.87</v>
      </c>
      <c r="R5193">
        <v>7958469.7300000004</v>
      </c>
      <c r="S5193">
        <v>8464758.9700000007</v>
      </c>
      <c r="T5193" t="s">
        <v>4</v>
      </c>
      <c r="U5193" s="221">
        <f t="shared" si="163"/>
        <v>-5.062892400000002E-2</v>
      </c>
    </row>
    <row r="5194" spans="1:21" hidden="1">
      <c r="A5194" s="55" t="str">
        <f t="shared" si="162"/>
        <v>Y0EG0</v>
      </c>
      <c r="B5194" s="55">
        <f>VLOOKUP(J5194,'Mapping-CITI'!A:E,5,0)</f>
        <v>0</v>
      </c>
      <c r="D5194" s="42">
        <v>45016</v>
      </c>
      <c r="E5194" s="42">
        <v>45199</v>
      </c>
      <c r="F5194" t="s">
        <v>1959</v>
      </c>
      <c r="G5194" t="s">
        <v>2939</v>
      </c>
      <c r="H5194">
        <v>2250</v>
      </c>
      <c r="I5194" t="s">
        <v>2774</v>
      </c>
      <c r="J5194">
        <v>211120</v>
      </c>
      <c r="K5194" t="s">
        <v>852</v>
      </c>
      <c r="L5194">
        <v>-385919.75</v>
      </c>
      <c r="M5194">
        <v>458679.83</v>
      </c>
      <c r="N5194">
        <v>0</v>
      </c>
      <c r="O5194">
        <v>72760.08</v>
      </c>
      <c r="P5194" t="s">
        <v>607</v>
      </c>
      <c r="Q5194">
        <v>72760.08</v>
      </c>
      <c r="R5194">
        <v>458679.83</v>
      </c>
      <c r="S5194">
        <v>0</v>
      </c>
      <c r="T5194" t="s">
        <v>4</v>
      </c>
      <c r="U5194" s="221">
        <f t="shared" si="163"/>
        <v>4.5867983000000001E-2</v>
      </c>
    </row>
    <row r="5195" spans="1:21" hidden="1">
      <c r="A5195" s="55" t="str">
        <f t="shared" si="162"/>
        <v>Y0EG0</v>
      </c>
      <c r="B5195" s="55">
        <f>VLOOKUP(J5195,'Mapping-CITI'!A:E,5,0)</f>
        <v>0</v>
      </c>
      <c r="D5195" s="42">
        <v>45016</v>
      </c>
      <c r="E5195" s="42">
        <v>45199</v>
      </c>
      <c r="F5195" t="s">
        <v>1959</v>
      </c>
      <c r="G5195" t="s">
        <v>2939</v>
      </c>
      <c r="H5195">
        <v>2250</v>
      </c>
      <c r="I5195" t="s">
        <v>2774</v>
      </c>
      <c r="J5195">
        <v>211121</v>
      </c>
      <c r="K5195" t="s">
        <v>2252</v>
      </c>
      <c r="L5195">
        <v>-466853.28</v>
      </c>
      <c r="M5195">
        <v>5014067</v>
      </c>
      <c r="N5195">
        <v>6387388</v>
      </c>
      <c r="O5195">
        <v>-1840174.28</v>
      </c>
      <c r="P5195" t="s">
        <v>607</v>
      </c>
      <c r="Q5195">
        <v>-1840174.28</v>
      </c>
      <c r="R5195">
        <v>4482049</v>
      </c>
      <c r="S5195">
        <v>0</v>
      </c>
      <c r="T5195" t="s">
        <v>4</v>
      </c>
      <c r="U5195" s="221">
        <f t="shared" si="163"/>
        <v>-0.13733210000000001</v>
      </c>
    </row>
    <row r="5196" spans="1:21" hidden="1">
      <c r="A5196" s="55" t="str">
        <f t="shared" si="162"/>
        <v>Y0EG0</v>
      </c>
      <c r="B5196" s="55">
        <f>VLOOKUP(J5196,'Mapping-CITI'!A:E,5,0)</f>
        <v>0</v>
      </c>
      <c r="D5196" s="42">
        <v>45016</v>
      </c>
      <c r="E5196" s="42">
        <v>45199</v>
      </c>
      <c r="F5196" t="s">
        <v>1959</v>
      </c>
      <c r="G5196" t="s">
        <v>2939</v>
      </c>
      <c r="H5196">
        <v>2250</v>
      </c>
      <c r="I5196" t="s">
        <v>2774</v>
      </c>
      <c r="J5196">
        <v>211122</v>
      </c>
      <c r="K5196" t="s">
        <v>2253</v>
      </c>
      <c r="L5196">
        <v>-1326.05</v>
      </c>
      <c r="M5196">
        <v>10915.7</v>
      </c>
      <c r="N5196">
        <v>11431</v>
      </c>
      <c r="O5196">
        <v>-1841.35</v>
      </c>
      <c r="P5196" t="s">
        <v>607</v>
      </c>
      <c r="Q5196">
        <v>-1841.35</v>
      </c>
      <c r="R5196">
        <v>10728.61</v>
      </c>
      <c r="S5196">
        <v>0</v>
      </c>
      <c r="T5196" t="s">
        <v>4</v>
      </c>
      <c r="U5196" s="221">
        <f t="shared" si="163"/>
        <v>-5.1529999999999928E-5</v>
      </c>
    </row>
    <row r="5197" spans="1:21" hidden="1">
      <c r="A5197" s="55" t="str">
        <f t="shared" si="162"/>
        <v>Y0EG0</v>
      </c>
      <c r="B5197" s="55">
        <f>VLOOKUP(J5197,'Mapping-CITI'!A:E,5,0)</f>
        <v>0</v>
      </c>
      <c r="D5197" s="42">
        <v>45016</v>
      </c>
      <c r="E5197" s="42">
        <v>45199</v>
      </c>
      <c r="F5197" t="s">
        <v>1959</v>
      </c>
      <c r="G5197" t="s">
        <v>2939</v>
      </c>
      <c r="H5197">
        <v>2220</v>
      </c>
      <c r="I5197" t="s">
        <v>2775</v>
      </c>
      <c r="J5197">
        <v>211126</v>
      </c>
      <c r="K5197" t="s">
        <v>2254</v>
      </c>
      <c r="L5197">
        <v>-7129531.6299999999</v>
      </c>
      <c r="M5197">
        <v>0</v>
      </c>
      <c r="N5197">
        <v>0</v>
      </c>
      <c r="O5197">
        <v>-7129531.6299999999</v>
      </c>
      <c r="P5197" t="s">
        <v>607</v>
      </c>
      <c r="Q5197">
        <v>-7129531.6299999999</v>
      </c>
      <c r="R5197">
        <v>0</v>
      </c>
      <c r="S5197">
        <v>0</v>
      </c>
      <c r="T5197" t="s">
        <v>4</v>
      </c>
      <c r="U5197" s="221">
        <f t="shared" si="163"/>
        <v>0</v>
      </c>
    </row>
    <row r="5198" spans="1:21" hidden="1">
      <c r="A5198" s="55" t="str">
        <f t="shared" si="162"/>
        <v>Y0EGIgnore</v>
      </c>
      <c r="B5198" s="55" t="str">
        <f>VLOOKUP(J5198,'Mapping-CITI'!A:E,5,0)</f>
        <v>Ignore</v>
      </c>
      <c r="D5198" s="42">
        <v>45016</v>
      </c>
      <c r="E5198" s="42">
        <v>45199</v>
      </c>
      <c r="F5198" t="s">
        <v>1959</v>
      </c>
      <c r="G5198" t="s">
        <v>2939</v>
      </c>
      <c r="H5198">
        <v>2250</v>
      </c>
      <c r="I5198" t="s">
        <v>2774</v>
      </c>
      <c r="J5198">
        <v>211140</v>
      </c>
      <c r="K5198" t="s">
        <v>3389</v>
      </c>
      <c r="L5198">
        <v>-23609.53</v>
      </c>
      <c r="M5198">
        <v>23609.53</v>
      </c>
      <c r="N5198">
        <v>0</v>
      </c>
      <c r="O5198">
        <v>0</v>
      </c>
      <c r="P5198" t="s">
        <v>607</v>
      </c>
      <c r="Q5198">
        <v>0</v>
      </c>
      <c r="R5198">
        <v>23609.53</v>
      </c>
      <c r="S5198">
        <v>0</v>
      </c>
      <c r="T5198" t="s">
        <v>4</v>
      </c>
      <c r="U5198" s="221">
        <f t="shared" si="163"/>
        <v>2.3609529999999998E-3</v>
      </c>
    </row>
    <row r="5199" spans="1:21" hidden="1">
      <c r="A5199" s="55" t="str">
        <f t="shared" si="162"/>
        <v>Y0EG0</v>
      </c>
      <c r="B5199" s="55">
        <f>VLOOKUP(J5199,'Mapping-CITI'!A:E,5,0)</f>
        <v>0</v>
      </c>
      <c r="D5199" s="42">
        <v>45016</v>
      </c>
      <c r="E5199" s="42">
        <v>45199</v>
      </c>
      <c r="F5199" t="s">
        <v>1959</v>
      </c>
      <c r="G5199" t="s">
        <v>2939</v>
      </c>
      <c r="H5199">
        <v>2250</v>
      </c>
      <c r="I5199" t="s">
        <v>2774</v>
      </c>
      <c r="J5199">
        <v>211162</v>
      </c>
      <c r="K5199" t="s">
        <v>2255</v>
      </c>
      <c r="L5199">
        <v>0</v>
      </c>
      <c r="M5199">
        <v>5979858.0599999996</v>
      </c>
      <c r="N5199">
        <v>0</v>
      </c>
      <c r="O5199">
        <v>5979858.0599999996</v>
      </c>
      <c r="P5199" t="s">
        <v>607</v>
      </c>
      <c r="Q5199">
        <v>5979858.0599999996</v>
      </c>
      <c r="R5199">
        <v>5979858.0599999996</v>
      </c>
      <c r="S5199">
        <v>0</v>
      </c>
      <c r="T5199" t="s">
        <v>4</v>
      </c>
      <c r="U5199" s="221">
        <f t="shared" si="163"/>
        <v>0.59798580599999995</v>
      </c>
    </row>
    <row r="5200" spans="1:21" hidden="1">
      <c r="A5200" s="55" t="str">
        <f t="shared" si="162"/>
        <v>Y0EG0</v>
      </c>
      <c r="B5200" s="55">
        <f>VLOOKUP(J5200,'Mapping-CITI'!A:E,5,0)</f>
        <v>0</v>
      </c>
      <c r="D5200" s="42">
        <v>45016</v>
      </c>
      <c r="E5200" s="42">
        <v>45199</v>
      </c>
      <c r="F5200" t="s">
        <v>1959</v>
      </c>
      <c r="G5200" t="s">
        <v>2939</v>
      </c>
      <c r="H5200">
        <v>2250</v>
      </c>
      <c r="I5200" t="s">
        <v>2774</v>
      </c>
      <c r="J5200">
        <v>211172</v>
      </c>
      <c r="K5200" t="s">
        <v>2262</v>
      </c>
      <c r="L5200">
        <v>-1692705.83</v>
      </c>
      <c r="M5200">
        <v>6171273.6799999997</v>
      </c>
      <c r="N5200">
        <v>8446163.2899999991</v>
      </c>
      <c r="O5200">
        <v>-3967595.44</v>
      </c>
      <c r="P5200" t="s">
        <v>607</v>
      </c>
      <c r="Q5200">
        <v>-3967595.44</v>
      </c>
      <c r="R5200">
        <v>6171273.6799999997</v>
      </c>
      <c r="S5200">
        <v>156430.95000000001</v>
      </c>
      <c r="T5200" t="s">
        <v>4</v>
      </c>
      <c r="U5200" s="221">
        <f t="shared" si="163"/>
        <v>-0.22748896099999993</v>
      </c>
    </row>
    <row r="5201" spans="1:21" hidden="1">
      <c r="A5201" s="55" t="str">
        <f t="shared" si="162"/>
        <v>Y0EG0</v>
      </c>
      <c r="B5201" s="55">
        <f>VLOOKUP(J5201,'Mapping-CITI'!A:E,5,0)</f>
        <v>0</v>
      </c>
      <c r="D5201" s="42">
        <v>45016</v>
      </c>
      <c r="E5201" s="42">
        <v>45199</v>
      </c>
      <c r="F5201" t="s">
        <v>1959</v>
      </c>
      <c r="G5201" t="s">
        <v>2939</v>
      </c>
      <c r="H5201">
        <v>2250</v>
      </c>
      <c r="I5201" t="s">
        <v>2774</v>
      </c>
      <c r="J5201">
        <v>211632</v>
      </c>
      <c r="K5201" t="s">
        <v>2543</v>
      </c>
      <c r="L5201">
        <v>145412.15</v>
      </c>
      <c r="M5201">
        <v>360197.69</v>
      </c>
      <c r="N5201">
        <v>435115.96</v>
      </c>
      <c r="O5201">
        <v>70493.88</v>
      </c>
      <c r="P5201" t="s">
        <v>607</v>
      </c>
      <c r="Q5201">
        <v>70493.88</v>
      </c>
      <c r="R5201">
        <v>360197.69</v>
      </c>
      <c r="S5201">
        <v>435115.96</v>
      </c>
      <c r="T5201" t="s">
        <v>4</v>
      </c>
      <c r="U5201" s="221">
        <f t="shared" si="163"/>
        <v>-7.4918270000000021E-3</v>
      </c>
    </row>
    <row r="5202" spans="1:21" hidden="1">
      <c r="A5202" s="55" t="str">
        <f t="shared" si="162"/>
        <v>Y0EG0</v>
      </c>
      <c r="B5202" s="55">
        <f>VLOOKUP(J5202,'Mapping-CITI'!A:E,5,0)</f>
        <v>0</v>
      </c>
      <c r="D5202" s="42">
        <v>45016</v>
      </c>
      <c r="E5202" s="42">
        <v>45199</v>
      </c>
      <c r="F5202" t="s">
        <v>1959</v>
      </c>
      <c r="G5202" t="s">
        <v>2939</v>
      </c>
      <c r="H5202">
        <v>2250</v>
      </c>
      <c r="I5202" t="s">
        <v>2774</v>
      </c>
      <c r="J5202">
        <v>211710</v>
      </c>
      <c r="K5202" t="s">
        <v>2669</v>
      </c>
      <c r="L5202">
        <v>-160713.23000000001</v>
      </c>
      <c r="M5202">
        <v>160713.23000000001</v>
      </c>
      <c r="N5202">
        <v>0</v>
      </c>
      <c r="O5202">
        <v>0</v>
      </c>
      <c r="P5202" t="s">
        <v>607</v>
      </c>
      <c r="Q5202">
        <v>0</v>
      </c>
      <c r="R5202">
        <v>160713.23000000001</v>
      </c>
      <c r="S5202">
        <v>0</v>
      </c>
      <c r="T5202" t="s">
        <v>4</v>
      </c>
      <c r="U5202" s="221">
        <f t="shared" si="163"/>
        <v>1.6071323000000002E-2</v>
      </c>
    </row>
    <row r="5203" spans="1:21" hidden="1">
      <c r="A5203" s="55" t="str">
        <f t="shared" si="162"/>
        <v>Y0EG0</v>
      </c>
      <c r="B5203" s="55">
        <f>VLOOKUP(J5203,'Mapping-CITI'!A:E,5,0)</f>
        <v>0</v>
      </c>
      <c r="D5203" s="42">
        <v>45016</v>
      </c>
      <c r="E5203" s="42">
        <v>45199</v>
      </c>
      <c r="F5203" t="s">
        <v>1959</v>
      </c>
      <c r="G5203" t="s">
        <v>2939</v>
      </c>
      <c r="H5203">
        <v>2250</v>
      </c>
      <c r="I5203" t="s">
        <v>2774</v>
      </c>
      <c r="J5203">
        <v>211748</v>
      </c>
      <c r="K5203" t="s">
        <v>2805</v>
      </c>
      <c r="L5203">
        <v>-537.5</v>
      </c>
      <c r="M5203">
        <v>0</v>
      </c>
      <c r="N5203">
        <v>0</v>
      </c>
      <c r="O5203">
        <v>-537.5</v>
      </c>
      <c r="P5203" t="s">
        <v>607</v>
      </c>
      <c r="Q5203">
        <v>-537.5</v>
      </c>
      <c r="R5203">
        <v>0</v>
      </c>
      <c r="S5203">
        <v>0</v>
      </c>
      <c r="T5203" t="s">
        <v>4</v>
      </c>
      <c r="U5203" s="221">
        <f t="shared" si="163"/>
        <v>0</v>
      </c>
    </row>
    <row r="5204" spans="1:21" hidden="1">
      <c r="A5204" s="55" t="str">
        <f t="shared" si="162"/>
        <v>Y0EG0</v>
      </c>
      <c r="B5204" s="55">
        <f>VLOOKUP(J5204,'Mapping-CITI'!A:E,5,0)</f>
        <v>0</v>
      </c>
      <c r="D5204" s="42">
        <v>45016</v>
      </c>
      <c r="E5204" s="42">
        <v>45199</v>
      </c>
      <c r="F5204" t="s">
        <v>1959</v>
      </c>
      <c r="G5204" t="s">
        <v>2939</v>
      </c>
      <c r="H5204">
        <v>2220</v>
      </c>
      <c r="I5204" t="s">
        <v>2775</v>
      </c>
      <c r="J5204">
        <v>260101</v>
      </c>
      <c r="K5204" t="s">
        <v>2271</v>
      </c>
      <c r="L5204">
        <v>0</v>
      </c>
      <c r="M5204">
        <v>2377319262.4200001</v>
      </c>
      <c r="N5204">
        <v>2411062403.4200001</v>
      </c>
      <c r="O5204">
        <v>-33743141</v>
      </c>
      <c r="P5204" t="s">
        <v>607</v>
      </c>
      <c r="Q5204">
        <v>-33743141</v>
      </c>
      <c r="R5204">
        <v>0</v>
      </c>
      <c r="S5204">
        <v>0</v>
      </c>
      <c r="T5204" t="s">
        <v>4</v>
      </c>
      <c r="U5204" s="221">
        <f t="shared" si="163"/>
        <v>-3.3743140999999999</v>
      </c>
    </row>
    <row r="5205" spans="1:21" hidden="1">
      <c r="A5205" s="55" t="str">
        <f t="shared" si="162"/>
        <v>Y0EG0</v>
      </c>
      <c r="B5205" s="55">
        <f>VLOOKUP(J5205,'Mapping-CITI'!A:E,5,0)</f>
        <v>0</v>
      </c>
      <c r="D5205" s="42">
        <v>45016</v>
      </c>
      <c r="E5205" s="42">
        <v>45199</v>
      </c>
      <c r="F5205" t="s">
        <v>1959</v>
      </c>
      <c r="G5205" t="s">
        <v>2939</v>
      </c>
      <c r="H5205">
        <v>2220</v>
      </c>
      <c r="I5205" t="s">
        <v>2775</v>
      </c>
      <c r="J5205">
        <v>260118</v>
      </c>
      <c r="K5205" t="s">
        <v>2275</v>
      </c>
      <c r="L5205">
        <v>0</v>
      </c>
      <c r="M5205">
        <v>26883170907.720001</v>
      </c>
      <c r="N5205">
        <v>26883170907.720001</v>
      </c>
      <c r="O5205">
        <v>0</v>
      </c>
      <c r="P5205" t="s">
        <v>607</v>
      </c>
      <c r="Q5205">
        <v>0</v>
      </c>
      <c r="R5205">
        <v>0</v>
      </c>
      <c r="S5205">
        <v>0</v>
      </c>
      <c r="T5205" t="s">
        <v>4</v>
      </c>
      <c r="U5205" s="221">
        <f t="shared" si="163"/>
        <v>0</v>
      </c>
    </row>
    <row r="5206" spans="1:21" hidden="1">
      <c r="A5206" s="55" t="str">
        <f t="shared" si="162"/>
        <v>Y0EG0</v>
      </c>
      <c r="B5206" s="55">
        <f>VLOOKUP(J5206,'Mapping-CITI'!A:E,5,0)</f>
        <v>0</v>
      </c>
      <c r="D5206" s="42">
        <v>45016</v>
      </c>
      <c r="E5206" s="42">
        <v>45199</v>
      </c>
      <c r="F5206" t="s">
        <v>1959</v>
      </c>
      <c r="G5206" t="s">
        <v>2939</v>
      </c>
      <c r="H5206">
        <v>2240</v>
      </c>
      <c r="I5206" t="s">
        <v>2795</v>
      </c>
      <c r="J5206">
        <v>260202</v>
      </c>
      <c r="K5206" t="s">
        <v>2281</v>
      </c>
      <c r="L5206">
        <v>0</v>
      </c>
      <c r="M5206">
        <v>1140170590.23</v>
      </c>
      <c r="N5206">
        <v>1140170590.23</v>
      </c>
      <c r="O5206">
        <v>0</v>
      </c>
      <c r="P5206" t="s">
        <v>607</v>
      </c>
      <c r="Q5206">
        <v>0</v>
      </c>
      <c r="R5206">
        <v>0</v>
      </c>
      <c r="S5206">
        <v>0</v>
      </c>
      <c r="T5206" t="s">
        <v>4</v>
      </c>
      <c r="U5206" s="221">
        <f t="shared" si="163"/>
        <v>0</v>
      </c>
    </row>
    <row r="5207" spans="1:21" hidden="1">
      <c r="A5207" s="55" t="str">
        <f t="shared" si="162"/>
        <v>Y0EG0</v>
      </c>
      <c r="B5207" s="55">
        <f>VLOOKUP(J5207,'Mapping-CITI'!A:E,5,0)</f>
        <v>0</v>
      </c>
      <c r="D5207" s="42">
        <v>45016</v>
      </c>
      <c r="E5207" s="42">
        <v>45199</v>
      </c>
      <c r="F5207" t="s">
        <v>1959</v>
      </c>
      <c r="G5207" t="s">
        <v>2939</v>
      </c>
      <c r="H5207">
        <v>2240</v>
      </c>
      <c r="I5207" t="s">
        <v>2795</v>
      </c>
      <c r="J5207">
        <v>260221</v>
      </c>
      <c r="K5207" t="s">
        <v>2282</v>
      </c>
      <c r="L5207">
        <v>-195041.78</v>
      </c>
      <c r="M5207">
        <v>227180842.93000001</v>
      </c>
      <c r="N5207">
        <v>228955752.72999999</v>
      </c>
      <c r="O5207">
        <v>-1969951.58</v>
      </c>
      <c r="P5207" t="s">
        <v>607</v>
      </c>
      <c r="Q5207">
        <v>-1969951.58</v>
      </c>
      <c r="R5207">
        <v>226057186</v>
      </c>
      <c r="S5207">
        <v>0</v>
      </c>
      <c r="T5207" t="s">
        <v>4</v>
      </c>
      <c r="U5207" s="221">
        <f t="shared" si="163"/>
        <v>-0.17749097999999822</v>
      </c>
    </row>
    <row r="5208" spans="1:21" hidden="1">
      <c r="A5208" s="55" t="str">
        <f t="shared" si="162"/>
        <v>Y0EG0</v>
      </c>
      <c r="B5208" s="55">
        <f>VLOOKUP(J5208,'Mapping-CITI'!A:E,5,0)</f>
        <v>0</v>
      </c>
      <c r="D5208" s="42">
        <v>45016</v>
      </c>
      <c r="E5208" s="42">
        <v>45199</v>
      </c>
      <c r="F5208" t="s">
        <v>1959</v>
      </c>
      <c r="G5208" t="s">
        <v>2939</v>
      </c>
      <c r="H5208">
        <v>2240</v>
      </c>
      <c r="I5208" t="s">
        <v>2795</v>
      </c>
      <c r="J5208">
        <v>260222</v>
      </c>
      <c r="K5208" t="s">
        <v>2283</v>
      </c>
      <c r="L5208">
        <v>-3731706.73</v>
      </c>
      <c r="M5208">
        <v>901975773.63999999</v>
      </c>
      <c r="N5208">
        <v>907856799.37</v>
      </c>
      <c r="O5208">
        <v>-9612732.4600000009</v>
      </c>
      <c r="P5208" t="s">
        <v>607</v>
      </c>
      <c r="Q5208">
        <v>-9612732.4600000009</v>
      </c>
      <c r="R5208">
        <v>884922676.55999994</v>
      </c>
      <c r="S5208">
        <v>0</v>
      </c>
      <c r="T5208" t="s">
        <v>4</v>
      </c>
      <c r="U5208" s="221">
        <f t="shared" si="163"/>
        <v>-0.5881025730000019</v>
      </c>
    </row>
    <row r="5209" spans="1:21" hidden="1">
      <c r="A5209" s="55" t="str">
        <f t="shared" si="162"/>
        <v>Y0EG0</v>
      </c>
      <c r="B5209" s="55">
        <f>VLOOKUP(J5209,'Mapping-CITI'!A:E,5,0)</f>
        <v>0</v>
      </c>
      <c r="D5209" s="42">
        <v>45016</v>
      </c>
      <c r="E5209" s="42">
        <v>45199</v>
      </c>
      <c r="F5209" t="s">
        <v>1959</v>
      </c>
      <c r="G5209" t="s">
        <v>2939</v>
      </c>
      <c r="H5209">
        <v>2140</v>
      </c>
      <c r="I5209" t="s">
        <v>2806</v>
      </c>
      <c r="J5209">
        <v>260802</v>
      </c>
      <c r="K5209" t="s">
        <v>2284</v>
      </c>
      <c r="L5209">
        <v>-1771.3</v>
      </c>
      <c r="M5209">
        <v>0</v>
      </c>
      <c r="N5209">
        <v>0</v>
      </c>
      <c r="O5209">
        <v>-1771.3</v>
      </c>
      <c r="P5209" t="s">
        <v>607</v>
      </c>
      <c r="Q5209">
        <v>-1771.3</v>
      </c>
      <c r="R5209">
        <v>0</v>
      </c>
      <c r="S5209">
        <v>0</v>
      </c>
      <c r="T5209" t="s">
        <v>4</v>
      </c>
      <c r="U5209" s="221">
        <f t="shared" si="163"/>
        <v>0</v>
      </c>
    </row>
    <row r="5210" spans="1:21" hidden="1">
      <c r="A5210" s="55" t="str">
        <f t="shared" si="162"/>
        <v>Y0EGIgnore</v>
      </c>
      <c r="B5210" s="55" t="str">
        <f>VLOOKUP(J5210,'Mapping-CITI'!A:E,5,0)</f>
        <v>Ignore</v>
      </c>
      <c r="D5210" s="42">
        <v>45016</v>
      </c>
      <c r="E5210" s="42">
        <v>45199</v>
      </c>
      <c r="F5210" t="s">
        <v>1959</v>
      </c>
      <c r="G5210" t="s">
        <v>2939</v>
      </c>
      <c r="H5210">
        <v>2140</v>
      </c>
      <c r="I5210" t="s">
        <v>2806</v>
      </c>
      <c r="J5210">
        <v>260811</v>
      </c>
      <c r="K5210" t="s">
        <v>3394</v>
      </c>
      <c r="L5210">
        <v>-6.66</v>
      </c>
      <c r="M5210">
        <v>0</v>
      </c>
      <c r="N5210">
        <v>0</v>
      </c>
      <c r="O5210">
        <v>-6.66</v>
      </c>
      <c r="P5210" t="s">
        <v>607</v>
      </c>
      <c r="Q5210">
        <v>-6.66</v>
      </c>
      <c r="R5210">
        <v>0</v>
      </c>
      <c r="S5210">
        <v>0</v>
      </c>
      <c r="T5210" t="s">
        <v>4</v>
      </c>
      <c r="U5210" s="221">
        <f t="shared" si="163"/>
        <v>0</v>
      </c>
    </row>
    <row r="5211" spans="1:21" hidden="1">
      <c r="A5211" s="55" t="str">
        <f t="shared" si="162"/>
        <v>Y0EG0</v>
      </c>
      <c r="B5211" s="55">
        <f>VLOOKUP(J5211,'Mapping-CITI'!A:E,5,0)</f>
        <v>0</v>
      </c>
      <c r="D5211" s="42">
        <v>45016</v>
      </c>
      <c r="E5211" s="42">
        <v>45199</v>
      </c>
      <c r="F5211" t="s">
        <v>1959</v>
      </c>
      <c r="G5211" t="s">
        <v>2939</v>
      </c>
      <c r="H5211">
        <v>2250</v>
      </c>
      <c r="I5211" t="s">
        <v>2774</v>
      </c>
      <c r="J5211">
        <v>260836</v>
      </c>
      <c r="K5211" t="s">
        <v>2705</v>
      </c>
      <c r="L5211">
        <v>-1283044.98</v>
      </c>
      <c r="M5211">
        <v>8021947.1699999999</v>
      </c>
      <c r="N5211">
        <v>7799620.2400000002</v>
      </c>
      <c r="O5211">
        <v>-1060718.05</v>
      </c>
      <c r="P5211" t="s">
        <v>607</v>
      </c>
      <c r="Q5211">
        <v>-1060718.05</v>
      </c>
      <c r="R5211">
        <v>8008819.9800000004</v>
      </c>
      <c r="S5211">
        <v>1510064.16</v>
      </c>
      <c r="T5211" t="s">
        <v>4</v>
      </c>
      <c r="U5211" s="221">
        <f t="shared" si="163"/>
        <v>2.223269299999997E-2</v>
      </c>
    </row>
    <row r="5212" spans="1:21" hidden="1">
      <c r="A5212" s="55" t="str">
        <f t="shared" si="162"/>
        <v>Y0EG0</v>
      </c>
      <c r="B5212" s="55">
        <f>VLOOKUP(J5212,'Mapping-CITI'!A:E,5,0)</f>
        <v>0</v>
      </c>
      <c r="D5212" s="42">
        <v>45016</v>
      </c>
      <c r="E5212" s="42">
        <v>45199</v>
      </c>
      <c r="F5212" t="s">
        <v>1959</v>
      </c>
      <c r="G5212" t="s">
        <v>2939</v>
      </c>
      <c r="H5212">
        <v>2250</v>
      </c>
      <c r="I5212" t="s">
        <v>2774</v>
      </c>
      <c r="J5212">
        <v>260837</v>
      </c>
      <c r="K5212" t="s">
        <v>2706</v>
      </c>
      <c r="L5212">
        <v>-1283044.98</v>
      </c>
      <c r="M5212">
        <v>8021947.1699999999</v>
      </c>
      <c r="N5212">
        <v>7799620.2400000002</v>
      </c>
      <c r="O5212">
        <v>-1060718.05</v>
      </c>
      <c r="P5212" t="s">
        <v>607</v>
      </c>
      <c r="Q5212">
        <v>-1060718.05</v>
      </c>
      <c r="R5212">
        <v>8008819.9800000004</v>
      </c>
      <c r="S5212">
        <v>1510064.16</v>
      </c>
      <c r="T5212" t="s">
        <v>4</v>
      </c>
      <c r="U5212" s="221">
        <f t="shared" si="163"/>
        <v>2.223269299999997E-2</v>
      </c>
    </row>
    <row r="5213" spans="1:21" hidden="1">
      <c r="A5213" s="55" t="str">
        <f t="shared" si="162"/>
        <v>Y0EGIgnore</v>
      </c>
      <c r="B5213" s="55" t="str">
        <f>VLOOKUP(J5213,'Mapping-CITI'!A:E,5,0)</f>
        <v>Ignore</v>
      </c>
      <c r="D5213" s="42">
        <v>45016</v>
      </c>
      <c r="E5213" s="42">
        <v>45199</v>
      </c>
      <c r="F5213" t="s">
        <v>1959</v>
      </c>
      <c r="G5213" t="s">
        <v>2939</v>
      </c>
      <c r="H5213">
        <v>2250</v>
      </c>
      <c r="I5213" t="s">
        <v>2774</v>
      </c>
      <c r="J5213">
        <v>260911</v>
      </c>
      <c r="K5213" t="s">
        <v>4267</v>
      </c>
      <c r="L5213">
        <v>0</v>
      </c>
      <c r="M5213">
        <v>786781.18</v>
      </c>
      <c r="N5213">
        <v>786781.18</v>
      </c>
      <c r="O5213">
        <v>0</v>
      </c>
      <c r="P5213" t="s">
        <v>607</v>
      </c>
      <c r="Q5213">
        <v>0</v>
      </c>
      <c r="R5213">
        <v>786781.18</v>
      </c>
      <c r="S5213">
        <v>786781.18</v>
      </c>
      <c r="T5213" t="s">
        <v>4</v>
      </c>
      <c r="U5213" s="221">
        <f t="shared" si="163"/>
        <v>0</v>
      </c>
    </row>
    <row r="5214" spans="1:21" hidden="1">
      <c r="A5214" s="55" t="str">
        <f t="shared" si="162"/>
        <v>Y0EG0</v>
      </c>
      <c r="B5214" s="55">
        <f>VLOOKUP(J5214,'Mapping-CITI'!A:E,5,0)</f>
        <v>0</v>
      </c>
      <c r="D5214" s="42">
        <v>45016</v>
      </c>
      <c r="E5214" s="42">
        <v>45199</v>
      </c>
      <c r="F5214" t="s">
        <v>1959</v>
      </c>
      <c r="G5214" t="s">
        <v>2939</v>
      </c>
      <c r="H5214">
        <v>2250</v>
      </c>
      <c r="I5214" t="s">
        <v>2774</v>
      </c>
      <c r="J5214">
        <v>260942</v>
      </c>
      <c r="K5214" t="s">
        <v>2292</v>
      </c>
      <c r="L5214">
        <v>-1075</v>
      </c>
      <c r="M5214">
        <v>1289</v>
      </c>
      <c r="N5214">
        <v>1164</v>
      </c>
      <c r="O5214">
        <v>-950</v>
      </c>
      <c r="P5214" t="s">
        <v>607</v>
      </c>
      <c r="Q5214">
        <v>-950</v>
      </c>
      <c r="R5214">
        <v>1239</v>
      </c>
      <c r="S5214">
        <v>0</v>
      </c>
      <c r="T5214" t="s">
        <v>4</v>
      </c>
      <c r="U5214" s="221">
        <f t="shared" si="163"/>
        <v>1.2500000000000001E-5</v>
      </c>
    </row>
    <row r="5215" spans="1:21" hidden="1">
      <c r="A5215" s="55" t="str">
        <f t="shared" si="162"/>
        <v>Y0EG0</v>
      </c>
      <c r="B5215" s="55">
        <f>VLOOKUP(J5215,'Mapping-CITI'!A:E,5,0)</f>
        <v>0</v>
      </c>
      <c r="D5215" s="42">
        <v>45016</v>
      </c>
      <c r="E5215" s="42">
        <v>45199</v>
      </c>
      <c r="F5215" t="s">
        <v>1959</v>
      </c>
      <c r="G5215" t="s">
        <v>2939</v>
      </c>
      <c r="H5215">
        <v>2220</v>
      </c>
      <c r="I5215" t="s">
        <v>2775</v>
      </c>
      <c r="J5215">
        <v>261026</v>
      </c>
      <c r="K5215" t="s">
        <v>2549</v>
      </c>
      <c r="L5215">
        <v>-944417.02</v>
      </c>
      <c r="M5215">
        <v>1539776.35</v>
      </c>
      <c r="N5215">
        <v>386222.81</v>
      </c>
      <c r="O5215">
        <v>209136.52</v>
      </c>
      <c r="P5215" t="s">
        <v>607</v>
      </c>
      <c r="Q5215">
        <v>209136.52</v>
      </c>
      <c r="R5215">
        <v>1539776.35</v>
      </c>
      <c r="S5215">
        <v>386222.81</v>
      </c>
      <c r="T5215" t="s">
        <v>4</v>
      </c>
      <c r="U5215" s="221">
        <f t="shared" si="163"/>
        <v>0.11535535400000001</v>
      </c>
    </row>
    <row r="5216" spans="1:21" hidden="1">
      <c r="A5216" s="55" t="str">
        <f t="shared" si="162"/>
        <v>Y0EG0</v>
      </c>
      <c r="B5216" s="55">
        <f>VLOOKUP(J5216,'Mapping-CITI'!A:E,5,0)</f>
        <v>0</v>
      </c>
      <c r="D5216" s="42">
        <v>45016</v>
      </c>
      <c r="E5216" s="42">
        <v>45199</v>
      </c>
      <c r="F5216" t="s">
        <v>1959</v>
      </c>
      <c r="G5216" t="s">
        <v>2939</v>
      </c>
      <c r="H5216">
        <v>2220</v>
      </c>
      <c r="I5216" t="s">
        <v>2775</v>
      </c>
      <c r="J5216">
        <v>261027</v>
      </c>
      <c r="K5216" t="s">
        <v>2855</v>
      </c>
      <c r="L5216">
        <v>-38192.699999999997</v>
      </c>
      <c r="M5216">
        <v>3710518.39</v>
      </c>
      <c r="N5216">
        <v>3758358.47</v>
      </c>
      <c r="O5216">
        <v>-86032.78</v>
      </c>
      <c r="P5216" t="s">
        <v>607</v>
      </c>
      <c r="Q5216">
        <v>-86032.78</v>
      </c>
      <c r="R5216">
        <v>3710518.39</v>
      </c>
      <c r="S5216">
        <v>0</v>
      </c>
      <c r="T5216" t="s">
        <v>4</v>
      </c>
      <c r="U5216" s="221">
        <f t="shared" si="163"/>
        <v>-4.7840080000000071E-3</v>
      </c>
    </row>
    <row r="5217" spans="1:21" hidden="1">
      <c r="A5217" s="55" t="str">
        <f t="shared" si="162"/>
        <v>Y0EG0</v>
      </c>
      <c r="B5217" s="55">
        <f>VLOOKUP(J5217,'Mapping-CITI'!A:E,5,0)</f>
        <v>0</v>
      </c>
      <c r="D5217" s="42">
        <v>45016</v>
      </c>
      <c r="E5217" s="42">
        <v>45199</v>
      </c>
      <c r="F5217" t="s">
        <v>1959</v>
      </c>
      <c r="G5217" t="s">
        <v>2939</v>
      </c>
      <c r="H5217">
        <v>2140</v>
      </c>
      <c r="I5217" t="s">
        <v>2806</v>
      </c>
      <c r="J5217">
        <v>261030</v>
      </c>
      <c r="K5217" t="s">
        <v>2856</v>
      </c>
      <c r="L5217">
        <v>-2341353.16</v>
      </c>
      <c r="M5217">
        <v>0</v>
      </c>
      <c r="N5217">
        <v>0</v>
      </c>
      <c r="O5217">
        <v>-2341353.16</v>
      </c>
      <c r="P5217" t="s">
        <v>607</v>
      </c>
      <c r="Q5217">
        <v>-2341353.16</v>
      </c>
      <c r="R5217">
        <v>0</v>
      </c>
      <c r="S5217">
        <v>0</v>
      </c>
      <c r="T5217" t="s">
        <v>4</v>
      </c>
      <c r="U5217" s="221">
        <f t="shared" si="163"/>
        <v>0</v>
      </c>
    </row>
    <row r="5218" spans="1:21" hidden="1">
      <c r="A5218" s="55" t="str">
        <f t="shared" si="162"/>
        <v>Y0EGIgnore</v>
      </c>
      <c r="B5218" s="55" t="str">
        <f>VLOOKUP(J5218,'Mapping-CITI'!A:E,5,0)</f>
        <v>Ignore</v>
      </c>
      <c r="D5218" s="42">
        <v>45016</v>
      </c>
      <c r="E5218" s="42">
        <v>45199</v>
      </c>
      <c r="F5218" t="s">
        <v>1959</v>
      </c>
      <c r="G5218" t="s">
        <v>2939</v>
      </c>
      <c r="H5218">
        <v>2140</v>
      </c>
      <c r="I5218" t="s">
        <v>2806</v>
      </c>
      <c r="J5218">
        <v>261031</v>
      </c>
      <c r="K5218" t="s">
        <v>3438</v>
      </c>
      <c r="L5218">
        <v>-4284843.72</v>
      </c>
      <c r="M5218">
        <v>0</v>
      </c>
      <c r="N5218">
        <v>0</v>
      </c>
      <c r="O5218">
        <v>-4284843.72</v>
      </c>
      <c r="P5218" t="s">
        <v>607</v>
      </c>
      <c r="Q5218">
        <v>-4284843.72</v>
      </c>
      <c r="R5218">
        <v>0</v>
      </c>
      <c r="S5218">
        <v>0</v>
      </c>
      <c r="T5218" t="s">
        <v>4</v>
      </c>
      <c r="U5218" s="221">
        <f t="shared" si="163"/>
        <v>0</v>
      </c>
    </row>
    <row r="5219" spans="1:21" hidden="1">
      <c r="A5219" s="55" t="str">
        <f t="shared" si="162"/>
        <v>Y0EG0</v>
      </c>
      <c r="B5219" s="55">
        <f>VLOOKUP(J5219,'Mapping-CITI'!A:E,5,0)</f>
        <v>0</v>
      </c>
      <c r="D5219" s="42">
        <v>45016</v>
      </c>
      <c r="E5219" s="42">
        <v>45199</v>
      </c>
      <c r="F5219" t="s">
        <v>1959</v>
      </c>
      <c r="G5219" t="s">
        <v>2939</v>
      </c>
      <c r="H5219">
        <v>2220</v>
      </c>
      <c r="I5219" t="s">
        <v>2775</v>
      </c>
      <c r="J5219">
        <v>261038</v>
      </c>
      <c r="K5219" t="s">
        <v>2672</v>
      </c>
      <c r="L5219">
        <v>-5561031.5599999996</v>
      </c>
      <c r="M5219">
        <v>0</v>
      </c>
      <c r="N5219">
        <v>0</v>
      </c>
      <c r="O5219">
        <v>-5561031.5599999996</v>
      </c>
      <c r="P5219" t="s">
        <v>607</v>
      </c>
      <c r="Q5219">
        <v>-5561031.5599999996</v>
      </c>
      <c r="R5219">
        <v>0</v>
      </c>
      <c r="S5219">
        <v>0</v>
      </c>
      <c r="T5219" t="s">
        <v>4</v>
      </c>
      <c r="U5219" s="221">
        <f t="shared" si="163"/>
        <v>0</v>
      </c>
    </row>
    <row r="5220" spans="1:21" hidden="1">
      <c r="A5220" s="55" t="str">
        <f t="shared" si="162"/>
        <v>Y0EG0</v>
      </c>
      <c r="B5220" s="55">
        <f>VLOOKUP(J5220,'Mapping-CITI'!A:E,5,0)</f>
        <v>0</v>
      </c>
      <c r="D5220" s="42">
        <v>45016</v>
      </c>
      <c r="E5220" s="42">
        <v>45199</v>
      </c>
      <c r="F5220" t="s">
        <v>1959</v>
      </c>
      <c r="G5220" t="s">
        <v>2939</v>
      </c>
      <c r="H5220">
        <v>2220</v>
      </c>
      <c r="I5220" t="s">
        <v>2775</v>
      </c>
      <c r="J5220">
        <v>261259</v>
      </c>
      <c r="K5220" t="s">
        <v>2707</v>
      </c>
      <c r="L5220">
        <v>-622.39</v>
      </c>
      <c r="M5220">
        <v>11131.86</v>
      </c>
      <c r="N5220">
        <v>11105.51</v>
      </c>
      <c r="O5220">
        <v>-596.04</v>
      </c>
      <c r="P5220" t="s">
        <v>607</v>
      </c>
      <c r="Q5220">
        <v>-596.04</v>
      </c>
      <c r="R5220">
        <v>11128.87</v>
      </c>
      <c r="S5220">
        <v>0</v>
      </c>
      <c r="T5220" t="s">
        <v>4</v>
      </c>
      <c r="U5220" s="221">
        <f t="shared" si="163"/>
        <v>2.6350000000000362E-6</v>
      </c>
    </row>
    <row r="5221" spans="1:21" hidden="1">
      <c r="A5221" s="55" t="str">
        <f t="shared" si="162"/>
        <v>Y0EG0</v>
      </c>
      <c r="B5221" s="55">
        <f>VLOOKUP(J5221,'Mapping-CITI'!A:E,5,0)</f>
        <v>0</v>
      </c>
      <c r="D5221" s="42">
        <v>45016</v>
      </c>
      <c r="E5221" s="42">
        <v>45199</v>
      </c>
      <c r="F5221" t="s">
        <v>1959</v>
      </c>
      <c r="G5221" t="s">
        <v>2939</v>
      </c>
      <c r="H5221">
        <v>2220</v>
      </c>
      <c r="I5221" t="s">
        <v>2775</v>
      </c>
      <c r="J5221">
        <v>261260</v>
      </c>
      <c r="K5221" t="s">
        <v>2708</v>
      </c>
      <c r="L5221">
        <v>-622.39</v>
      </c>
      <c r="M5221">
        <v>11131.86</v>
      </c>
      <c r="N5221">
        <v>11105.51</v>
      </c>
      <c r="O5221">
        <v>-596.04</v>
      </c>
      <c r="P5221" t="s">
        <v>607</v>
      </c>
      <c r="Q5221">
        <v>-596.04</v>
      </c>
      <c r="R5221">
        <v>11128.87</v>
      </c>
      <c r="S5221">
        <v>0</v>
      </c>
      <c r="T5221" t="s">
        <v>4</v>
      </c>
      <c r="U5221" s="221">
        <f t="shared" si="163"/>
        <v>2.6350000000000362E-6</v>
      </c>
    </row>
    <row r="5222" spans="1:21" hidden="1">
      <c r="A5222" s="55" t="str">
        <f t="shared" si="162"/>
        <v>Y0EG0</v>
      </c>
      <c r="B5222" s="55">
        <f>VLOOKUP(J5222,'Mapping-CITI'!A:E,5,0)</f>
        <v>0</v>
      </c>
      <c r="D5222" s="42">
        <v>45016</v>
      </c>
      <c r="E5222" s="42">
        <v>45199</v>
      </c>
      <c r="F5222" t="s">
        <v>1959</v>
      </c>
      <c r="G5222" t="s">
        <v>2939</v>
      </c>
      <c r="H5222">
        <v>2220</v>
      </c>
      <c r="I5222" t="s">
        <v>2775</v>
      </c>
      <c r="J5222">
        <v>261262</v>
      </c>
      <c r="K5222" t="s">
        <v>2709</v>
      </c>
      <c r="L5222">
        <v>-9345.31</v>
      </c>
      <c r="M5222">
        <v>70443.39</v>
      </c>
      <c r="N5222">
        <v>68172.350000000006</v>
      </c>
      <c r="O5222">
        <v>-7074.27</v>
      </c>
      <c r="P5222" t="s">
        <v>607</v>
      </c>
      <c r="Q5222">
        <v>-7074.27</v>
      </c>
      <c r="R5222">
        <v>70366.13</v>
      </c>
      <c r="S5222">
        <v>0</v>
      </c>
      <c r="T5222" t="s">
        <v>4</v>
      </c>
      <c r="U5222" s="221">
        <f t="shared" si="163"/>
        <v>2.2710399999999935E-4</v>
      </c>
    </row>
    <row r="5223" spans="1:21" hidden="1">
      <c r="A5223" s="55" t="str">
        <f t="shared" si="162"/>
        <v>Y0EG0</v>
      </c>
      <c r="B5223" s="55">
        <f>VLOOKUP(J5223,'Mapping-CITI'!A:E,5,0)</f>
        <v>0</v>
      </c>
      <c r="D5223" s="42">
        <v>45016</v>
      </c>
      <c r="E5223" s="42">
        <v>45199</v>
      </c>
      <c r="F5223" t="s">
        <v>1959</v>
      </c>
      <c r="G5223" t="s">
        <v>2939</v>
      </c>
      <c r="H5223">
        <v>2150</v>
      </c>
      <c r="I5223" t="s">
        <v>2797</v>
      </c>
      <c r="J5223">
        <v>281101</v>
      </c>
      <c r="K5223" t="s">
        <v>2296</v>
      </c>
      <c r="L5223">
        <v>-5672436645.5200005</v>
      </c>
      <c r="M5223">
        <v>0</v>
      </c>
      <c r="N5223">
        <v>0</v>
      </c>
      <c r="O5223">
        <v>-6035743680.21</v>
      </c>
      <c r="P5223" t="s">
        <v>607</v>
      </c>
      <c r="Q5223">
        <v>-6035743680.21</v>
      </c>
      <c r="R5223">
        <v>0</v>
      </c>
      <c r="S5223">
        <v>0</v>
      </c>
      <c r="T5223" t="s">
        <v>4</v>
      </c>
      <c r="U5223" s="221">
        <f t="shared" si="163"/>
        <v>0</v>
      </c>
    </row>
    <row r="5224" spans="1:21" hidden="1">
      <c r="A5224" s="55" t="str">
        <f t="shared" si="162"/>
        <v>Y0EG0</v>
      </c>
      <c r="B5224" s="55">
        <f>VLOOKUP(J5224,'Mapping-CITI'!A:E,5,0)</f>
        <v>0</v>
      </c>
      <c r="D5224" s="42">
        <v>45016</v>
      </c>
      <c r="E5224" s="42">
        <v>45199</v>
      </c>
      <c r="F5224" t="s">
        <v>1959</v>
      </c>
      <c r="G5224" t="s">
        <v>2939</v>
      </c>
      <c r="H5224">
        <v>2150</v>
      </c>
      <c r="I5224" t="s">
        <v>2797</v>
      </c>
      <c r="J5224">
        <v>281102</v>
      </c>
      <c r="K5224" t="s">
        <v>2544</v>
      </c>
      <c r="L5224">
        <v>0</v>
      </c>
      <c r="M5224">
        <v>0</v>
      </c>
      <c r="N5224">
        <v>0</v>
      </c>
      <c r="O5224">
        <v>-1365354611.9000001</v>
      </c>
      <c r="P5224" t="s">
        <v>607</v>
      </c>
      <c r="Q5224">
        <v>-1365354611.9000001</v>
      </c>
      <c r="R5224">
        <v>0</v>
      </c>
      <c r="S5224">
        <v>0</v>
      </c>
      <c r="T5224" t="s">
        <v>4</v>
      </c>
      <c r="U5224" s="221">
        <f t="shared" si="163"/>
        <v>0</v>
      </c>
    </row>
    <row r="5225" spans="1:21" hidden="1">
      <c r="A5225" s="55" t="str">
        <f t="shared" si="162"/>
        <v>Y0EG0</v>
      </c>
      <c r="B5225" s="55">
        <f>VLOOKUP(J5225,'Mapping-CITI'!A:E,5,0)</f>
        <v>0</v>
      </c>
      <c r="D5225" s="42">
        <v>45016</v>
      </c>
      <c r="E5225" s="42">
        <v>45199</v>
      </c>
      <c r="F5225" t="s">
        <v>1959</v>
      </c>
      <c r="G5225" t="s">
        <v>2939</v>
      </c>
      <c r="H5225">
        <v>2110</v>
      </c>
      <c r="I5225" t="s">
        <v>2790</v>
      </c>
      <c r="J5225">
        <v>281114</v>
      </c>
      <c r="K5225" t="s">
        <v>2611</v>
      </c>
      <c r="L5225">
        <v>0</v>
      </c>
      <c r="M5225">
        <v>706600</v>
      </c>
      <c r="N5225">
        <v>706600</v>
      </c>
      <c r="O5225">
        <v>0</v>
      </c>
      <c r="P5225" t="s">
        <v>607</v>
      </c>
      <c r="Q5225">
        <v>0</v>
      </c>
      <c r="R5225">
        <v>706600</v>
      </c>
      <c r="S5225">
        <v>706600</v>
      </c>
      <c r="T5225" t="s">
        <v>4</v>
      </c>
      <c r="U5225" s="221">
        <f t="shared" si="163"/>
        <v>0</v>
      </c>
    </row>
    <row r="5226" spans="1:21" hidden="1">
      <c r="A5226" s="55" t="str">
        <f t="shared" si="162"/>
        <v>Y0EG0</v>
      </c>
      <c r="B5226" s="55">
        <f>VLOOKUP(J5226,'Mapping-CITI'!A:E,5,0)</f>
        <v>0</v>
      </c>
      <c r="D5226" s="42">
        <v>45016</v>
      </c>
      <c r="E5226" s="42">
        <v>45199</v>
      </c>
      <c r="F5226" t="s">
        <v>1959</v>
      </c>
      <c r="G5226" t="s">
        <v>2939</v>
      </c>
      <c r="H5226">
        <v>2150</v>
      </c>
      <c r="I5226" t="s">
        <v>2797</v>
      </c>
      <c r="J5226">
        <v>281137</v>
      </c>
      <c r="K5226" t="s">
        <v>2302</v>
      </c>
      <c r="L5226">
        <v>43713301.649999999</v>
      </c>
      <c r="M5226">
        <v>125048641.61</v>
      </c>
      <c r="N5226">
        <v>8041470.2999999998</v>
      </c>
      <c r="O5226">
        <v>160720472.96000001</v>
      </c>
      <c r="P5226" t="s">
        <v>607</v>
      </c>
      <c r="Q5226">
        <v>160720472.96000001</v>
      </c>
      <c r="R5226">
        <v>0</v>
      </c>
      <c r="S5226">
        <v>0</v>
      </c>
      <c r="T5226" t="s">
        <v>4</v>
      </c>
      <c r="U5226" s="221">
        <f t="shared" si="163"/>
        <v>11.700717131000001</v>
      </c>
    </row>
    <row r="5227" spans="1:21" hidden="1">
      <c r="A5227" s="55" t="str">
        <f t="shared" si="162"/>
        <v>Y0EG0</v>
      </c>
      <c r="B5227" s="55">
        <f>VLOOKUP(J5227,'Mapping-CITI'!A:E,5,0)</f>
        <v>0</v>
      </c>
      <c r="D5227" s="42">
        <v>45016</v>
      </c>
      <c r="E5227" s="42">
        <v>45199</v>
      </c>
      <c r="F5227" t="s">
        <v>1959</v>
      </c>
      <c r="G5227" t="s">
        <v>2939</v>
      </c>
      <c r="H5227">
        <v>2150</v>
      </c>
      <c r="I5227" t="s">
        <v>2797</v>
      </c>
      <c r="J5227">
        <v>281138</v>
      </c>
      <c r="K5227" t="s">
        <v>2303</v>
      </c>
      <c r="L5227">
        <v>-6697411301.9499998</v>
      </c>
      <c r="M5227">
        <v>681325658.25999999</v>
      </c>
      <c r="N5227">
        <v>261208703.00999999</v>
      </c>
      <c r="O5227">
        <v>-6277294346.6999998</v>
      </c>
      <c r="P5227" t="s">
        <v>607</v>
      </c>
      <c r="Q5227">
        <v>-6277294346.6999998</v>
      </c>
      <c r="R5227">
        <v>0</v>
      </c>
      <c r="S5227">
        <v>0</v>
      </c>
      <c r="T5227" t="s">
        <v>4</v>
      </c>
      <c r="U5227" s="221">
        <f t="shared" si="163"/>
        <v>42.011695525</v>
      </c>
    </row>
    <row r="5228" spans="1:21" hidden="1">
      <c r="A5228" s="55" t="str">
        <f t="shared" si="162"/>
        <v>Y0EG0</v>
      </c>
      <c r="B5228" s="55">
        <f>VLOOKUP(J5228,'Mapping-CITI'!A:E,5,0)</f>
        <v>0</v>
      </c>
      <c r="D5228" s="42">
        <v>45016</v>
      </c>
      <c r="E5228" s="42">
        <v>45199</v>
      </c>
      <c r="F5228" t="s">
        <v>1959</v>
      </c>
      <c r="G5228" t="s">
        <v>2939</v>
      </c>
      <c r="H5228">
        <v>2250</v>
      </c>
      <c r="I5228" t="s">
        <v>2774</v>
      </c>
      <c r="J5228">
        <v>281212</v>
      </c>
      <c r="K5228" t="s">
        <v>2314</v>
      </c>
      <c r="L5228">
        <v>-237209.83</v>
      </c>
      <c r="M5228">
        <v>1487629.6</v>
      </c>
      <c r="N5228">
        <v>1507223.94</v>
      </c>
      <c r="O5228">
        <v>-256804.17</v>
      </c>
      <c r="P5228" t="s">
        <v>607</v>
      </c>
      <c r="Q5228">
        <v>-256804.17</v>
      </c>
      <c r="R5228">
        <v>1487629.6</v>
      </c>
      <c r="S5228">
        <v>0</v>
      </c>
      <c r="T5228" t="s">
        <v>4</v>
      </c>
      <c r="U5228" s="221">
        <f t="shared" si="163"/>
        <v>-1.9594339999999852E-3</v>
      </c>
    </row>
    <row r="5229" spans="1:21" hidden="1">
      <c r="A5229" s="55" t="str">
        <f t="shared" si="162"/>
        <v>Y0EG0</v>
      </c>
      <c r="B5229" s="55">
        <f>VLOOKUP(J5229,'Mapping-CITI'!A:E,5,0)</f>
        <v>0</v>
      </c>
      <c r="D5229" s="42">
        <v>45016</v>
      </c>
      <c r="E5229" s="42">
        <v>45199</v>
      </c>
      <c r="F5229" t="s">
        <v>1959</v>
      </c>
      <c r="G5229" t="s">
        <v>2939</v>
      </c>
      <c r="H5229">
        <v>2250</v>
      </c>
      <c r="I5229" t="s">
        <v>2774</v>
      </c>
      <c r="J5229">
        <v>281263</v>
      </c>
      <c r="K5229" t="s">
        <v>2318</v>
      </c>
      <c r="L5229">
        <v>-582175.04</v>
      </c>
      <c r="M5229">
        <v>582175.04</v>
      </c>
      <c r="N5229">
        <v>0</v>
      </c>
      <c r="O5229">
        <v>0</v>
      </c>
      <c r="P5229" t="s">
        <v>607</v>
      </c>
      <c r="Q5229">
        <v>0</v>
      </c>
      <c r="R5229">
        <v>582175.04</v>
      </c>
      <c r="S5229">
        <v>0</v>
      </c>
      <c r="T5229" t="s">
        <v>4</v>
      </c>
      <c r="U5229" s="221">
        <f t="shared" si="163"/>
        <v>5.8217504000000003E-2</v>
      </c>
    </row>
    <row r="5230" spans="1:21" hidden="1">
      <c r="A5230" s="55" t="str">
        <f t="shared" si="162"/>
        <v>Y0EG0</v>
      </c>
      <c r="B5230" s="55">
        <f>VLOOKUP(J5230,'Mapping-CITI'!A:E,5,0)</f>
        <v>0</v>
      </c>
      <c r="D5230" s="42">
        <v>45016</v>
      </c>
      <c r="E5230" s="42">
        <v>45199</v>
      </c>
      <c r="F5230" t="s">
        <v>1959</v>
      </c>
      <c r="G5230" t="s">
        <v>2939</v>
      </c>
      <c r="H5230">
        <v>2250</v>
      </c>
      <c r="I5230" t="s">
        <v>2774</v>
      </c>
      <c r="J5230">
        <v>281264</v>
      </c>
      <c r="K5230" t="s">
        <v>2319</v>
      </c>
      <c r="L5230">
        <v>-9843698.7300000004</v>
      </c>
      <c r="M5230">
        <v>0</v>
      </c>
      <c r="N5230">
        <v>0</v>
      </c>
      <c r="O5230">
        <v>-9843698.7300000004</v>
      </c>
      <c r="P5230" t="s">
        <v>607</v>
      </c>
      <c r="Q5230">
        <v>-9843698.7300000004</v>
      </c>
      <c r="R5230">
        <v>0</v>
      </c>
      <c r="S5230">
        <v>0</v>
      </c>
      <c r="T5230" t="s">
        <v>4</v>
      </c>
      <c r="U5230" s="221">
        <f t="shared" si="163"/>
        <v>0</v>
      </c>
    </row>
    <row r="5231" spans="1:21" hidden="1">
      <c r="A5231" s="55" t="str">
        <f t="shared" si="162"/>
        <v>Y0EG0</v>
      </c>
      <c r="B5231" s="55">
        <f>VLOOKUP(J5231,'Mapping-CITI'!A:E,5,0)</f>
        <v>0</v>
      </c>
      <c r="D5231" s="42">
        <v>45016</v>
      </c>
      <c r="E5231" s="42">
        <v>45199</v>
      </c>
      <c r="F5231" t="s">
        <v>1959</v>
      </c>
      <c r="G5231" t="s">
        <v>2939</v>
      </c>
      <c r="H5231">
        <v>2250</v>
      </c>
      <c r="I5231" t="s">
        <v>2774</v>
      </c>
      <c r="J5231">
        <v>281266</v>
      </c>
      <c r="K5231" t="s">
        <v>2321</v>
      </c>
      <c r="L5231">
        <v>49389.89</v>
      </c>
      <c r="M5231">
        <v>0</v>
      </c>
      <c r="N5231">
        <v>0</v>
      </c>
      <c r="O5231">
        <v>49389.89</v>
      </c>
      <c r="P5231" t="s">
        <v>607</v>
      </c>
      <c r="Q5231">
        <v>49389.89</v>
      </c>
      <c r="R5231">
        <v>0</v>
      </c>
      <c r="S5231">
        <v>0</v>
      </c>
      <c r="T5231" t="s">
        <v>4</v>
      </c>
      <c r="U5231" s="221">
        <f t="shared" si="163"/>
        <v>0</v>
      </c>
    </row>
    <row r="5232" spans="1:21" hidden="1">
      <c r="A5232" s="55" t="str">
        <f t="shared" si="162"/>
        <v>Y0EG0</v>
      </c>
      <c r="B5232" s="55">
        <f>VLOOKUP(J5232,'Mapping-CITI'!A:E,5,0)</f>
        <v>0</v>
      </c>
      <c r="D5232" s="42">
        <v>45016</v>
      </c>
      <c r="E5232" s="42">
        <v>45199</v>
      </c>
      <c r="F5232" t="s">
        <v>1959</v>
      </c>
      <c r="G5232" t="s">
        <v>2939</v>
      </c>
      <c r="H5232">
        <v>2250</v>
      </c>
      <c r="I5232" t="s">
        <v>2774</v>
      </c>
      <c r="J5232">
        <v>281267</v>
      </c>
      <c r="K5232" t="s">
        <v>2322</v>
      </c>
      <c r="L5232">
        <v>-12707093.550000001</v>
      </c>
      <c r="M5232">
        <v>0</v>
      </c>
      <c r="N5232">
        <v>0</v>
      </c>
      <c r="O5232">
        <v>-12707093.550000001</v>
      </c>
      <c r="P5232" t="s">
        <v>607</v>
      </c>
      <c r="Q5232">
        <v>-12707093.550000001</v>
      </c>
      <c r="R5232">
        <v>0</v>
      </c>
      <c r="S5232">
        <v>0</v>
      </c>
      <c r="T5232" t="s">
        <v>4</v>
      </c>
      <c r="U5232" s="221">
        <f t="shared" si="163"/>
        <v>0</v>
      </c>
    </row>
    <row r="5233" spans="1:21" hidden="1">
      <c r="A5233" s="55" t="str">
        <f t="shared" si="162"/>
        <v>Y0EG0</v>
      </c>
      <c r="B5233" s="55">
        <f>VLOOKUP(J5233,'Mapping-CITI'!A:E,5,0)</f>
        <v>0</v>
      </c>
      <c r="D5233" s="42">
        <v>45016</v>
      </c>
      <c r="E5233" s="42">
        <v>45199</v>
      </c>
      <c r="F5233" t="s">
        <v>1959</v>
      </c>
      <c r="G5233" t="s">
        <v>2939</v>
      </c>
      <c r="H5233">
        <v>2250</v>
      </c>
      <c r="I5233" t="s">
        <v>2774</v>
      </c>
      <c r="J5233">
        <v>281268</v>
      </c>
      <c r="K5233" t="s">
        <v>2323</v>
      </c>
      <c r="L5233">
        <v>-12266334.039999999</v>
      </c>
      <c r="M5233">
        <v>0</v>
      </c>
      <c r="N5233">
        <v>0</v>
      </c>
      <c r="O5233">
        <v>-12266334.039999999</v>
      </c>
      <c r="P5233" t="s">
        <v>607</v>
      </c>
      <c r="Q5233">
        <v>-12266334.039999999</v>
      </c>
      <c r="R5233">
        <v>0</v>
      </c>
      <c r="S5233">
        <v>0</v>
      </c>
      <c r="T5233" t="s">
        <v>4</v>
      </c>
      <c r="U5233" s="221">
        <f t="shared" si="163"/>
        <v>0</v>
      </c>
    </row>
    <row r="5234" spans="1:21" hidden="1">
      <c r="A5234" s="55" t="str">
        <f t="shared" si="162"/>
        <v>Y0EGIgnore</v>
      </c>
      <c r="B5234" s="55" t="str">
        <f>VLOOKUP(J5234,'Mapping-CITI'!A:E,5,0)</f>
        <v>Ignore</v>
      </c>
      <c r="D5234" s="42">
        <v>45016</v>
      </c>
      <c r="E5234" s="42">
        <v>45199</v>
      </c>
      <c r="F5234" t="s">
        <v>1959</v>
      </c>
      <c r="G5234" t="s">
        <v>2939</v>
      </c>
      <c r="H5234">
        <v>2250</v>
      </c>
      <c r="I5234" t="s">
        <v>2774</v>
      </c>
      <c r="J5234">
        <v>281269</v>
      </c>
      <c r="K5234" t="s">
        <v>3439</v>
      </c>
      <c r="L5234">
        <v>-10428965.75</v>
      </c>
      <c r="M5234">
        <v>0</v>
      </c>
      <c r="N5234">
        <v>0</v>
      </c>
      <c r="O5234">
        <v>-10428965.75</v>
      </c>
      <c r="P5234" t="s">
        <v>607</v>
      </c>
      <c r="Q5234">
        <v>-10428965.75</v>
      </c>
      <c r="R5234">
        <v>0</v>
      </c>
      <c r="S5234">
        <v>0</v>
      </c>
      <c r="T5234" t="s">
        <v>4</v>
      </c>
      <c r="U5234" s="221">
        <f t="shared" si="163"/>
        <v>0</v>
      </c>
    </row>
    <row r="5235" spans="1:21" hidden="1">
      <c r="A5235" s="55" t="str">
        <f t="shared" si="162"/>
        <v>Y0EG0</v>
      </c>
      <c r="B5235" s="55">
        <f>VLOOKUP(J5235,'Mapping-CITI'!A:E,5,0)</f>
        <v>0</v>
      </c>
      <c r="D5235" s="42">
        <v>45016</v>
      </c>
      <c r="E5235" s="42">
        <v>45199</v>
      </c>
      <c r="F5235" t="s">
        <v>1959</v>
      </c>
      <c r="G5235" t="s">
        <v>2939</v>
      </c>
      <c r="H5235">
        <v>2250</v>
      </c>
      <c r="I5235" t="s">
        <v>2774</v>
      </c>
      <c r="J5235">
        <v>281271</v>
      </c>
      <c r="K5235" t="s">
        <v>2325</v>
      </c>
      <c r="L5235">
        <v>-17129.87</v>
      </c>
      <c r="M5235">
        <v>17130</v>
      </c>
      <c r="N5235">
        <v>0</v>
      </c>
      <c r="O5235">
        <v>0.13</v>
      </c>
      <c r="P5235" t="s">
        <v>607</v>
      </c>
      <c r="Q5235">
        <v>0.13</v>
      </c>
      <c r="R5235">
        <v>17130</v>
      </c>
      <c r="S5235">
        <v>0</v>
      </c>
      <c r="T5235" t="s">
        <v>4</v>
      </c>
      <c r="U5235" s="221">
        <f t="shared" si="163"/>
        <v>1.7129999999999999E-3</v>
      </c>
    </row>
    <row r="5236" spans="1:21" hidden="1">
      <c r="A5236" s="55" t="str">
        <f t="shared" si="162"/>
        <v>Y0EG0</v>
      </c>
      <c r="B5236" s="55">
        <f>VLOOKUP(J5236,'Mapping-CITI'!A:E,5,0)</f>
        <v>0</v>
      </c>
      <c r="D5236" s="42">
        <v>45016</v>
      </c>
      <c r="E5236" s="42">
        <v>45199</v>
      </c>
      <c r="F5236" t="s">
        <v>1959</v>
      </c>
      <c r="G5236" t="s">
        <v>2939</v>
      </c>
      <c r="H5236">
        <v>2250</v>
      </c>
      <c r="I5236" t="s">
        <v>2774</v>
      </c>
      <c r="J5236">
        <v>281275</v>
      </c>
      <c r="K5236" t="s">
        <v>2329</v>
      </c>
      <c r="L5236">
        <v>-1477.15</v>
      </c>
      <c r="M5236">
        <v>0</v>
      </c>
      <c r="N5236">
        <v>0</v>
      </c>
      <c r="O5236">
        <v>-1477.15</v>
      </c>
      <c r="P5236" t="s">
        <v>607</v>
      </c>
      <c r="Q5236">
        <v>-1477.15</v>
      </c>
      <c r="R5236">
        <v>0</v>
      </c>
      <c r="S5236">
        <v>0</v>
      </c>
      <c r="T5236" t="s">
        <v>4</v>
      </c>
      <c r="U5236" s="221">
        <f t="shared" si="163"/>
        <v>0</v>
      </c>
    </row>
    <row r="5237" spans="1:21" hidden="1">
      <c r="A5237" s="55" t="str">
        <f t="shared" si="162"/>
        <v>Y0EG0</v>
      </c>
      <c r="B5237" s="55">
        <f>VLOOKUP(J5237,'Mapping-CITI'!A:E,5,0)</f>
        <v>0</v>
      </c>
      <c r="D5237" s="42">
        <v>45016</v>
      </c>
      <c r="E5237" s="42">
        <v>45199</v>
      </c>
      <c r="F5237" t="s">
        <v>1959</v>
      </c>
      <c r="G5237" t="s">
        <v>2939</v>
      </c>
      <c r="H5237">
        <v>2250</v>
      </c>
      <c r="I5237" t="s">
        <v>2774</v>
      </c>
      <c r="J5237">
        <v>281276</v>
      </c>
      <c r="K5237" t="s">
        <v>2330</v>
      </c>
      <c r="L5237">
        <v>0</v>
      </c>
      <c r="M5237">
        <v>0.01</v>
      </c>
      <c r="N5237">
        <v>0</v>
      </c>
      <c r="O5237">
        <v>0.01</v>
      </c>
      <c r="P5237" t="s">
        <v>607</v>
      </c>
      <c r="Q5237">
        <v>0.01</v>
      </c>
      <c r="R5237">
        <v>0.01</v>
      </c>
      <c r="S5237">
        <v>0</v>
      </c>
      <c r="T5237" t="s">
        <v>4</v>
      </c>
      <c r="U5237" s="221">
        <f t="shared" si="163"/>
        <v>1.0000000000000001E-9</v>
      </c>
    </row>
    <row r="5238" spans="1:21" hidden="1">
      <c r="A5238" s="55" t="str">
        <f t="shared" si="162"/>
        <v>Y0EG0</v>
      </c>
      <c r="B5238" s="55">
        <f>VLOOKUP(J5238,'Mapping-CITI'!A:E,5,0)</f>
        <v>0</v>
      </c>
      <c r="D5238" s="42">
        <v>45016</v>
      </c>
      <c r="E5238" s="42">
        <v>45199</v>
      </c>
      <c r="F5238" t="s">
        <v>1959</v>
      </c>
      <c r="G5238" t="s">
        <v>2939</v>
      </c>
      <c r="H5238">
        <v>2250</v>
      </c>
      <c r="I5238" t="s">
        <v>2774</v>
      </c>
      <c r="J5238">
        <v>281277</v>
      </c>
      <c r="K5238" t="s">
        <v>2331</v>
      </c>
      <c r="L5238">
        <v>-20283.38</v>
      </c>
      <c r="M5238">
        <v>20283.38</v>
      </c>
      <c r="N5238">
        <v>0</v>
      </c>
      <c r="O5238">
        <v>0</v>
      </c>
      <c r="P5238" t="s">
        <v>607</v>
      </c>
      <c r="Q5238">
        <v>0</v>
      </c>
      <c r="R5238">
        <v>20283.38</v>
      </c>
      <c r="S5238">
        <v>0</v>
      </c>
      <c r="T5238" t="s">
        <v>4</v>
      </c>
      <c r="U5238" s="221">
        <f t="shared" si="163"/>
        <v>2.0283380000000002E-3</v>
      </c>
    </row>
    <row r="5239" spans="1:21" hidden="1">
      <c r="A5239" s="55" t="str">
        <f t="shared" si="162"/>
        <v>Y0EG0</v>
      </c>
      <c r="B5239" s="55">
        <f>VLOOKUP(J5239,'Mapping-CITI'!A:E,5,0)</f>
        <v>0</v>
      </c>
      <c r="D5239" s="42">
        <v>45016</v>
      </c>
      <c r="E5239" s="42">
        <v>45199</v>
      </c>
      <c r="F5239" t="s">
        <v>1959</v>
      </c>
      <c r="G5239" t="s">
        <v>2939</v>
      </c>
      <c r="H5239">
        <v>2250</v>
      </c>
      <c r="I5239" t="s">
        <v>2774</v>
      </c>
      <c r="J5239">
        <v>281280</v>
      </c>
      <c r="K5239" t="s">
        <v>2673</v>
      </c>
      <c r="L5239">
        <v>-2000</v>
      </c>
      <c r="M5239">
        <v>0</v>
      </c>
      <c r="N5239">
        <v>0</v>
      </c>
      <c r="O5239">
        <v>-2000</v>
      </c>
      <c r="P5239" t="s">
        <v>607</v>
      </c>
      <c r="Q5239">
        <v>-2000</v>
      </c>
      <c r="R5239">
        <v>0</v>
      </c>
      <c r="S5239">
        <v>0</v>
      </c>
      <c r="T5239" t="s">
        <v>4</v>
      </c>
      <c r="U5239" s="221">
        <f t="shared" si="163"/>
        <v>0</v>
      </c>
    </row>
    <row r="5240" spans="1:21" hidden="1">
      <c r="A5240" s="55" t="str">
        <f t="shared" si="162"/>
        <v>Y0EGIgnore</v>
      </c>
      <c r="B5240" s="55" t="str">
        <f>VLOOKUP(J5240,'Mapping-CITI'!A:E,5,0)</f>
        <v>Ignore</v>
      </c>
      <c r="D5240" s="42">
        <v>45016</v>
      </c>
      <c r="E5240" s="42">
        <v>45199</v>
      </c>
      <c r="F5240" t="s">
        <v>1959</v>
      </c>
      <c r="G5240" t="s">
        <v>2939</v>
      </c>
      <c r="H5240">
        <v>2250</v>
      </c>
      <c r="I5240" t="s">
        <v>2774</v>
      </c>
      <c r="J5240">
        <v>281281</v>
      </c>
      <c r="K5240" t="s">
        <v>3440</v>
      </c>
      <c r="L5240">
        <v>-9685645.0399999991</v>
      </c>
      <c r="M5240">
        <v>0</v>
      </c>
      <c r="N5240">
        <v>0</v>
      </c>
      <c r="O5240">
        <v>-9685645.0399999991</v>
      </c>
      <c r="P5240" t="s">
        <v>607</v>
      </c>
      <c r="Q5240">
        <v>-9685645.0399999991</v>
      </c>
      <c r="R5240">
        <v>0</v>
      </c>
      <c r="S5240">
        <v>0</v>
      </c>
      <c r="T5240" t="s">
        <v>4</v>
      </c>
      <c r="U5240" s="221">
        <f t="shared" si="163"/>
        <v>0</v>
      </c>
    </row>
    <row r="5241" spans="1:21" hidden="1">
      <c r="A5241" s="55" t="str">
        <f t="shared" si="162"/>
        <v>Y0EG0</v>
      </c>
      <c r="B5241" s="55">
        <f>VLOOKUP(J5241,'Mapping-CITI'!A:E,5,0)</f>
        <v>0</v>
      </c>
      <c r="D5241" s="42">
        <v>45016</v>
      </c>
      <c r="E5241" s="42">
        <v>45199</v>
      </c>
      <c r="F5241" t="s">
        <v>1959</v>
      </c>
      <c r="G5241" t="s">
        <v>2939</v>
      </c>
      <c r="H5241">
        <v>2150</v>
      </c>
      <c r="I5241" t="s">
        <v>2797</v>
      </c>
      <c r="J5241">
        <v>281290</v>
      </c>
      <c r="K5241" t="s">
        <v>2550</v>
      </c>
      <c r="L5241">
        <v>-1972732.9</v>
      </c>
      <c r="M5241">
        <v>2137573.84</v>
      </c>
      <c r="N5241">
        <v>685505.17</v>
      </c>
      <c r="O5241">
        <v>-520664.23</v>
      </c>
      <c r="P5241" t="s">
        <v>607</v>
      </c>
      <c r="Q5241">
        <v>-520664.23</v>
      </c>
      <c r="R5241">
        <v>0</v>
      </c>
      <c r="S5241">
        <v>0</v>
      </c>
      <c r="T5241" t="s">
        <v>4</v>
      </c>
      <c r="U5241" s="221">
        <f t="shared" si="163"/>
        <v>0.14520686699999999</v>
      </c>
    </row>
    <row r="5242" spans="1:21" hidden="1">
      <c r="A5242" s="55" t="str">
        <f t="shared" si="162"/>
        <v>Y0EG0</v>
      </c>
      <c r="B5242" s="55">
        <f>VLOOKUP(J5242,'Mapping-CITI'!A:E,5,0)</f>
        <v>0</v>
      </c>
      <c r="D5242" s="42">
        <v>45016</v>
      </c>
      <c r="E5242" s="42">
        <v>45199</v>
      </c>
      <c r="F5242" t="s">
        <v>1959</v>
      </c>
      <c r="G5242" t="s">
        <v>2939</v>
      </c>
      <c r="H5242">
        <v>2150</v>
      </c>
      <c r="I5242" t="s">
        <v>2797</v>
      </c>
      <c r="J5242">
        <v>281292</v>
      </c>
      <c r="K5242" t="s">
        <v>2551</v>
      </c>
      <c r="L5242">
        <v>107971564.31</v>
      </c>
      <c r="M5242">
        <v>116908994.72</v>
      </c>
      <c r="N5242">
        <v>34228379.270000003</v>
      </c>
      <c r="O5242">
        <v>190652179.75999999</v>
      </c>
      <c r="P5242" t="s">
        <v>607</v>
      </c>
      <c r="Q5242">
        <v>190652179.75999999</v>
      </c>
      <c r="R5242">
        <v>0</v>
      </c>
      <c r="S5242">
        <v>0</v>
      </c>
      <c r="T5242" t="s">
        <v>4</v>
      </c>
      <c r="U5242" s="221">
        <f t="shared" si="163"/>
        <v>8.2680615449999983</v>
      </c>
    </row>
    <row r="5243" spans="1:21" hidden="1">
      <c r="A5243" s="55" t="str">
        <f t="shared" si="162"/>
        <v>Y0EG5.3</v>
      </c>
      <c r="B5243" s="55">
        <f>VLOOKUP(J5243,'Mapping-CITI'!A:E,5,0)</f>
        <v>5.3</v>
      </c>
      <c r="D5243" s="42">
        <v>45016</v>
      </c>
      <c r="E5243" s="42">
        <v>45199</v>
      </c>
      <c r="F5243" t="s">
        <v>1959</v>
      </c>
      <c r="G5243" t="s">
        <v>2939</v>
      </c>
      <c r="H5243">
        <v>5140</v>
      </c>
      <c r="I5243" t="s">
        <v>2798</v>
      </c>
      <c r="J5243">
        <v>301101</v>
      </c>
      <c r="K5243" t="s">
        <v>2333</v>
      </c>
      <c r="L5243">
        <v>-899727379.54999995</v>
      </c>
      <c r="M5243">
        <v>0</v>
      </c>
      <c r="N5243">
        <v>446573268.91000003</v>
      </c>
      <c r="O5243">
        <v>-446573268.91000003</v>
      </c>
      <c r="P5243" t="s">
        <v>607</v>
      </c>
      <c r="Q5243">
        <v>-446573268.91000003</v>
      </c>
      <c r="R5243">
        <v>0</v>
      </c>
      <c r="S5243">
        <v>0</v>
      </c>
      <c r="T5243" t="s">
        <v>4</v>
      </c>
      <c r="U5243" s="221">
        <f t="shared" si="163"/>
        <v>-44.657326891000004</v>
      </c>
    </row>
    <row r="5244" spans="1:21" hidden="1">
      <c r="A5244" s="55" t="str">
        <f t="shared" si="162"/>
        <v>Y0EG5.2</v>
      </c>
      <c r="B5244" s="55">
        <f>VLOOKUP(J5244,'Mapping-CITI'!A:E,5,0)</f>
        <v>5.2</v>
      </c>
      <c r="D5244" s="42">
        <v>45016</v>
      </c>
      <c r="E5244" s="42">
        <v>45199</v>
      </c>
      <c r="F5244" t="s">
        <v>1959</v>
      </c>
      <c r="G5244" t="s">
        <v>2939</v>
      </c>
      <c r="H5244">
        <v>5120</v>
      </c>
      <c r="I5244" t="s">
        <v>2799</v>
      </c>
      <c r="J5244">
        <v>301600</v>
      </c>
      <c r="K5244" t="s">
        <v>2701</v>
      </c>
      <c r="L5244">
        <v>-20674.54</v>
      </c>
      <c r="M5244">
        <v>0</v>
      </c>
      <c r="N5244">
        <v>0</v>
      </c>
      <c r="O5244">
        <v>0</v>
      </c>
      <c r="P5244" t="s">
        <v>607</v>
      </c>
      <c r="Q5244">
        <v>0</v>
      </c>
      <c r="R5244">
        <v>0</v>
      </c>
      <c r="S5244">
        <v>0</v>
      </c>
      <c r="T5244" t="s">
        <v>4</v>
      </c>
      <c r="U5244" s="221">
        <f t="shared" si="163"/>
        <v>0</v>
      </c>
    </row>
    <row r="5245" spans="1:21" hidden="1">
      <c r="A5245" s="55" t="str">
        <f t="shared" si="162"/>
        <v>Y0EG5.1</v>
      </c>
      <c r="B5245" s="55">
        <f>VLOOKUP(J5245,'Mapping-CITI'!A:E,5,0)</f>
        <v>5.0999999999999996</v>
      </c>
      <c r="D5245" s="42">
        <v>45016</v>
      </c>
      <c r="E5245" s="42">
        <v>45199</v>
      </c>
      <c r="F5245" t="s">
        <v>1959</v>
      </c>
      <c r="G5245" t="s">
        <v>2939</v>
      </c>
      <c r="H5245">
        <v>5110</v>
      </c>
      <c r="I5245" t="s">
        <v>2776</v>
      </c>
      <c r="J5245">
        <v>304101</v>
      </c>
      <c r="K5245" t="s">
        <v>2344</v>
      </c>
      <c r="L5245">
        <v>-103936000</v>
      </c>
      <c r="M5245">
        <v>0</v>
      </c>
      <c r="N5245">
        <v>136970000</v>
      </c>
      <c r="O5245">
        <v>-136970000</v>
      </c>
      <c r="P5245" t="s">
        <v>607</v>
      </c>
      <c r="Q5245">
        <v>-136970000</v>
      </c>
      <c r="R5245">
        <v>0</v>
      </c>
      <c r="S5245">
        <v>0</v>
      </c>
      <c r="T5245" t="s">
        <v>4</v>
      </c>
      <c r="U5245" s="221">
        <f t="shared" si="163"/>
        <v>-13.696999999999999</v>
      </c>
    </row>
    <row r="5246" spans="1:21" hidden="1">
      <c r="A5246" s="55" t="str">
        <f t="shared" si="162"/>
        <v>Y0EG5.2</v>
      </c>
      <c r="B5246" s="55">
        <f>VLOOKUP(J5246,'Mapping-CITI'!A:E,5,0)</f>
        <v>5.2</v>
      </c>
      <c r="D5246" s="42">
        <v>45016</v>
      </c>
      <c r="E5246" s="42">
        <v>45199</v>
      </c>
      <c r="F5246" t="s">
        <v>1959</v>
      </c>
      <c r="G5246" t="s">
        <v>2939</v>
      </c>
      <c r="H5246">
        <v>5110</v>
      </c>
      <c r="I5246" t="s">
        <v>2776</v>
      </c>
      <c r="J5246">
        <v>304213</v>
      </c>
      <c r="K5246" t="s">
        <v>2351</v>
      </c>
      <c r="L5246">
        <v>-8793864.7899999991</v>
      </c>
      <c r="M5246">
        <v>0</v>
      </c>
      <c r="N5246">
        <v>7173354.9199999999</v>
      </c>
      <c r="O5246">
        <v>-7173354.9199999999</v>
      </c>
      <c r="P5246" t="s">
        <v>607</v>
      </c>
      <c r="Q5246">
        <v>-7173354.9199999999</v>
      </c>
      <c r="R5246">
        <v>0</v>
      </c>
      <c r="S5246">
        <v>0</v>
      </c>
      <c r="T5246" t="s">
        <v>4</v>
      </c>
      <c r="U5246" s="221">
        <f t="shared" si="163"/>
        <v>-0.71733549200000002</v>
      </c>
    </row>
    <row r="5247" spans="1:21" hidden="1">
      <c r="A5247" s="55" t="str">
        <f t="shared" si="162"/>
        <v>Y0EGIgnore</v>
      </c>
      <c r="B5247" s="55" t="str">
        <f>VLOOKUP(J5247,'Mapping-CITI'!A:E,5,0)</f>
        <v>Ignore</v>
      </c>
      <c r="D5247" s="42">
        <v>45016</v>
      </c>
      <c r="E5247" s="42">
        <v>45199</v>
      </c>
      <c r="F5247" t="s">
        <v>1959</v>
      </c>
      <c r="G5247" t="s">
        <v>2939</v>
      </c>
      <c r="H5247">
        <v>5110</v>
      </c>
      <c r="I5247" t="s">
        <v>2776</v>
      </c>
      <c r="J5247">
        <v>304221</v>
      </c>
      <c r="K5247" t="s">
        <v>2633</v>
      </c>
      <c r="L5247">
        <v>0</v>
      </c>
      <c r="M5247">
        <v>15795036</v>
      </c>
      <c r="N5247">
        <v>0</v>
      </c>
      <c r="O5247">
        <v>15795036</v>
      </c>
      <c r="P5247" t="s">
        <v>607</v>
      </c>
      <c r="Q5247">
        <v>15795036</v>
      </c>
      <c r="R5247">
        <v>0</v>
      </c>
      <c r="S5247">
        <v>0</v>
      </c>
      <c r="T5247" t="s">
        <v>4</v>
      </c>
      <c r="U5247" s="221">
        <f t="shared" si="163"/>
        <v>1.5795036</v>
      </c>
    </row>
    <row r="5248" spans="1:21" hidden="1">
      <c r="A5248" s="55" t="str">
        <f t="shared" si="162"/>
        <v>Y0EG5.2</v>
      </c>
      <c r="B5248" s="55">
        <f>VLOOKUP(J5248,'Mapping-CITI'!A:E,5,0)</f>
        <v>5.2</v>
      </c>
      <c r="D5248" s="42">
        <v>45016</v>
      </c>
      <c r="E5248" s="42">
        <v>45199</v>
      </c>
      <c r="F5248" t="s">
        <v>1959</v>
      </c>
      <c r="G5248" t="s">
        <v>2939</v>
      </c>
      <c r="H5248">
        <v>5110</v>
      </c>
      <c r="I5248" t="s">
        <v>2776</v>
      </c>
      <c r="J5248">
        <v>304232</v>
      </c>
      <c r="K5248" t="s">
        <v>2358</v>
      </c>
      <c r="L5248">
        <v>-21296.85</v>
      </c>
      <c r="M5248">
        <v>0</v>
      </c>
      <c r="N5248">
        <v>61145.55</v>
      </c>
      <c r="O5248">
        <v>-61145.55</v>
      </c>
      <c r="P5248" t="s">
        <v>607</v>
      </c>
      <c r="Q5248">
        <v>-61145.55</v>
      </c>
      <c r="R5248">
        <v>0</v>
      </c>
      <c r="S5248">
        <v>61145.55</v>
      </c>
      <c r="T5248" t="s">
        <v>4</v>
      </c>
      <c r="U5248" s="221">
        <f t="shared" si="163"/>
        <v>-6.1145550000000007E-3</v>
      </c>
    </row>
    <row r="5249" spans="1:21" hidden="1">
      <c r="A5249" s="55" t="str">
        <f t="shared" si="162"/>
        <v>Y0EG5.5</v>
      </c>
      <c r="B5249" s="55">
        <f>VLOOKUP(J5249,'Mapping-CITI'!A:E,5,0)</f>
        <v>5.5</v>
      </c>
      <c r="D5249" s="42">
        <v>45016</v>
      </c>
      <c r="E5249" s="42">
        <v>45199</v>
      </c>
      <c r="F5249" t="s">
        <v>1959</v>
      </c>
      <c r="G5249" t="s">
        <v>2939</v>
      </c>
      <c r="H5249">
        <v>5110</v>
      </c>
      <c r="I5249" t="s">
        <v>2776</v>
      </c>
      <c r="J5249">
        <v>304302</v>
      </c>
      <c r="K5249" t="s">
        <v>810</v>
      </c>
      <c r="L5249">
        <v>-1443248.14</v>
      </c>
      <c r="M5249">
        <v>462.56</v>
      </c>
      <c r="N5249">
        <v>502130.03</v>
      </c>
      <c r="O5249">
        <v>-501667.47</v>
      </c>
      <c r="P5249" t="s">
        <v>607</v>
      </c>
      <c r="Q5249">
        <v>-501667.47</v>
      </c>
      <c r="R5249">
        <v>0</v>
      </c>
      <c r="S5249">
        <v>0</v>
      </c>
      <c r="T5249" t="s">
        <v>4</v>
      </c>
      <c r="U5249" s="221">
        <f t="shared" si="163"/>
        <v>-5.0166747000000005E-2</v>
      </c>
    </row>
    <row r="5250" spans="1:21" hidden="1">
      <c r="A5250" s="55" t="str">
        <f t="shared" si="162"/>
        <v>Y0EG5.5</v>
      </c>
      <c r="B5250" s="55">
        <f>VLOOKUP(J5250,'Mapping-CITI'!A:E,5,0)</f>
        <v>5.5</v>
      </c>
      <c r="D5250" s="42">
        <v>45016</v>
      </c>
      <c r="E5250" s="42">
        <v>45199</v>
      </c>
      <c r="F5250" t="s">
        <v>1959</v>
      </c>
      <c r="G5250" t="s">
        <v>2939</v>
      </c>
      <c r="H5250">
        <v>5200</v>
      </c>
      <c r="I5250" t="s">
        <v>2777</v>
      </c>
      <c r="J5250">
        <v>304749</v>
      </c>
      <c r="K5250" t="s">
        <v>2368</v>
      </c>
      <c r="L5250">
        <v>-444.48</v>
      </c>
      <c r="M5250">
        <v>0</v>
      </c>
      <c r="N5250">
        <v>11.7</v>
      </c>
      <c r="O5250">
        <v>-11.7</v>
      </c>
      <c r="P5250" t="s">
        <v>607</v>
      </c>
      <c r="Q5250">
        <v>-11.7</v>
      </c>
      <c r="R5250">
        <v>0</v>
      </c>
      <c r="S5250">
        <v>11.7</v>
      </c>
      <c r="T5250" t="s">
        <v>4</v>
      </c>
      <c r="U5250" s="221">
        <f t="shared" si="163"/>
        <v>-1.17E-6</v>
      </c>
    </row>
    <row r="5251" spans="1:21" hidden="1">
      <c r="A5251" s="55" t="str">
        <f t="shared" ref="A5251:A5314" si="164">F5251&amp;B5251</f>
        <v>Y0EG5.5</v>
      </c>
      <c r="B5251" s="55">
        <f>VLOOKUP(J5251,'Mapping-CITI'!A:E,5,0)</f>
        <v>5.5</v>
      </c>
      <c r="D5251" s="42">
        <v>45016</v>
      </c>
      <c r="E5251" s="42">
        <v>45199</v>
      </c>
      <c r="F5251" t="s">
        <v>1959</v>
      </c>
      <c r="G5251" t="s">
        <v>2939</v>
      </c>
      <c r="H5251">
        <v>5200</v>
      </c>
      <c r="I5251" t="s">
        <v>2777</v>
      </c>
      <c r="J5251">
        <v>304751</v>
      </c>
      <c r="K5251" t="s">
        <v>2369</v>
      </c>
      <c r="L5251">
        <v>-3171.58</v>
      </c>
      <c r="M5251">
        <v>2972.61</v>
      </c>
      <c r="N5251">
        <v>350.33</v>
      </c>
      <c r="O5251">
        <v>2622.28</v>
      </c>
      <c r="P5251" t="s">
        <v>607</v>
      </c>
      <c r="Q5251">
        <v>2622.28</v>
      </c>
      <c r="R5251">
        <v>2972.61</v>
      </c>
      <c r="S5251">
        <v>350.33</v>
      </c>
      <c r="T5251" t="s">
        <v>4</v>
      </c>
      <c r="U5251" s="221">
        <f t="shared" ref="U5251:U5314" si="165">(M5251-N5251)/10^7</f>
        <v>2.6222800000000004E-4</v>
      </c>
    </row>
    <row r="5252" spans="1:21" hidden="1">
      <c r="A5252" s="55" t="str">
        <f t="shared" si="164"/>
        <v>Y0EG5.5</v>
      </c>
      <c r="B5252" s="55">
        <f>VLOOKUP(J5252,'Mapping-CITI'!A:E,5,0)</f>
        <v>5.5</v>
      </c>
      <c r="D5252" s="42">
        <v>45016</v>
      </c>
      <c r="E5252" s="42">
        <v>45199</v>
      </c>
      <c r="F5252" t="s">
        <v>1959</v>
      </c>
      <c r="G5252" t="s">
        <v>2939</v>
      </c>
      <c r="H5252">
        <v>5200</v>
      </c>
      <c r="I5252" t="s">
        <v>2777</v>
      </c>
      <c r="J5252">
        <v>305101</v>
      </c>
      <c r="K5252" t="s">
        <v>2374</v>
      </c>
      <c r="L5252">
        <v>-15614.34</v>
      </c>
      <c r="M5252">
        <v>1.46</v>
      </c>
      <c r="N5252">
        <v>231584.38</v>
      </c>
      <c r="O5252">
        <v>-231582.92</v>
      </c>
      <c r="P5252" t="s">
        <v>607</v>
      </c>
      <c r="Q5252">
        <v>-231582.92</v>
      </c>
      <c r="R5252">
        <v>1.46</v>
      </c>
      <c r="S5252">
        <v>231584.38</v>
      </c>
      <c r="T5252" t="s">
        <v>4</v>
      </c>
      <c r="U5252" s="221">
        <f t="shared" si="165"/>
        <v>-2.3158292E-2</v>
      </c>
    </row>
    <row r="5253" spans="1:21" hidden="1">
      <c r="A5253" s="55" t="str">
        <f t="shared" si="164"/>
        <v>Y0EG5.5</v>
      </c>
      <c r="B5253" s="55">
        <f>VLOOKUP(J5253,'Mapping-CITI'!A:E,5,0)</f>
        <v>5.5</v>
      </c>
      <c r="D5253" s="42">
        <v>45016</v>
      </c>
      <c r="E5253" s="42">
        <v>45199</v>
      </c>
      <c r="F5253" t="s">
        <v>1959</v>
      </c>
      <c r="G5253" t="s">
        <v>2939</v>
      </c>
      <c r="H5253">
        <v>5200</v>
      </c>
      <c r="I5253" t="s">
        <v>2777</v>
      </c>
      <c r="J5253">
        <v>305109</v>
      </c>
      <c r="K5253" t="s">
        <v>2375</v>
      </c>
      <c r="L5253">
        <v>-20925.48</v>
      </c>
      <c r="M5253">
        <v>1844.02</v>
      </c>
      <c r="N5253">
        <v>493.23</v>
      </c>
      <c r="O5253">
        <v>1350.79</v>
      </c>
      <c r="P5253" t="s">
        <v>607</v>
      </c>
      <c r="Q5253">
        <v>1350.79</v>
      </c>
      <c r="R5253">
        <v>1844.02</v>
      </c>
      <c r="S5253">
        <v>493.23</v>
      </c>
      <c r="T5253" t="s">
        <v>4</v>
      </c>
      <c r="U5253" s="221">
        <f t="shared" si="165"/>
        <v>1.35079E-4</v>
      </c>
    </row>
    <row r="5254" spans="1:21" hidden="1">
      <c r="A5254" s="55" t="str">
        <f t="shared" si="164"/>
        <v>Y0EG5.5</v>
      </c>
      <c r="B5254" s="55">
        <f>VLOOKUP(J5254,'Mapping-CITI'!A:E,5,0)</f>
        <v>5.5</v>
      </c>
      <c r="D5254" s="42">
        <v>45016</v>
      </c>
      <c r="E5254" s="42">
        <v>45199</v>
      </c>
      <c r="F5254" t="s">
        <v>1959</v>
      </c>
      <c r="G5254" t="s">
        <v>2939</v>
      </c>
      <c r="H5254">
        <v>5200</v>
      </c>
      <c r="I5254" t="s">
        <v>2777</v>
      </c>
      <c r="J5254">
        <v>305115</v>
      </c>
      <c r="K5254" t="s">
        <v>2380</v>
      </c>
      <c r="L5254">
        <v>-17332.68</v>
      </c>
      <c r="M5254">
        <v>236.68</v>
      </c>
      <c r="N5254">
        <v>2.96</v>
      </c>
      <c r="O5254">
        <v>233.72</v>
      </c>
      <c r="P5254" t="s">
        <v>607</v>
      </c>
      <c r="Q5254">
        <v>233.72</v>
      </c>
      <c r="R5254">
        <v>236.68</v>
      </c>
      <c r="S5254">
        <v>2.96</v>
      </c>
      <c r="T5254" t="s">
        <v>4</v>
      </c>
      <c r="U5254" s="221">
        <f t="shared" si="165"/>
        <v>2.3371999999999999E-5</v>
      </c>
    </row>
    <row r="5255" spans="1:21" hidden="1">
      <c r="A5255" s="55" t="str">
        <f t="shared" si="164"/>
        <v>Y0EG5.5</v>
      </c>
      <c r="B5255" s="55">
        <f>VLOOKUP(J5255,'Mapping-CITI'!A:E,5,0)</f>
        <v>5.5</v>
      </c>
      <c r="D5255" s="42">
        <v>45016</v>
      </c>
      <c r="E5255" s="42">
        <v>45199</v>
      </c>
      <c r="F5255" t="s">
        <v>1959</v>
      </c>
      <c r="G5255" t="s">
        <v>2939</v>
      </c>
      <c r="H5255">
        <v>5200</v>
      </c>
      <c r="I5255" t="s">
        <v>2777</v>
      </c>
      <c r="J5255">
        <v>305150</v>
      </c>
      <c r="K5255" t="s">
        <v>2394</v>
      </c>
      <c r="L5255">
        <v>13025.42</v>
      </c>
      <c r="M5255">
        <v>0</v>
      </c>
      <c r="N5255">
        <v>0</v>
      </c>
      <c r="O5255">
        <v>0</v>
      </c>
      <c r="P5255" t="s">
        <v>607</v>
      </c>
      <c r="Q5255">
        <v>0</v>
      </c>
      <c r="R5255">
        <v>0</v>
      </c>
      <c r="S5255">
        <v>0</v>
      </c>
      <c r="T5255" t="s">
        <v>4</v>
      </c>
      <c r="U5255" s="221">
        <f t="shared" si="165"/>
        <v>0</v>
      </c>
    </row>
    <row r="5256" spans="1:21" hidden="1">
      <c r="A5256" s="55" t="str">
        <f t="shared" si="164"/>
        <v>Y0EGIgnore</v>
      </c>
      <c r="B5256" s="55" t="str">
        <f>VLOOKUP(J5256,'Mapping-CITI'!A:E,5,0)</f>
        <v>Ignore</v>
      </c>
      <c r="D5256" s="42">
        <v>45016</v>
      </c>
      <c r="E5256" s="42">
        <v>45199</v>
      </c>
      <c r="F5256" t="s">
        <v>1959</v>
      </c>
      <c r="G5256" t="s">
        <v>2939</v>
      </c>
      <c r="H5256">
        <v>5170</v>
      </c>
      <c r="I5256" t="s">
        <v>2800</v>
      </c>
      <c r="J5256">
        <v>311501</v>
      </c>
      <c r="K5256" t="s">
        <v>2402</v>
      </c>
      <c r="L5256">
        <v>-1365354611.9000001</v>
      </c>
      <c r="M5256">
        <v>0</v>
      </c>
      <c r="N5256">
        <v>1890304130.6800001</v>
      </c>
      <c r="O5256">
        <v>-1890304130.6800001</v>
      </c>
      <c r="P5256" t="s">
        <v>607</v>
      </c>
      <c r="Q5256">
        <v>-1890304130.6800001</v>
      </c>
      <c r="R5256">
        <v>0</v>
      </c>
      <c r="S5256">
        <v>0</v>
      </c>
      <c r="T5256" t="s">
        <v>4</v>
      </c>
      <c r="U5256" s="221">
        <f t="shared" si="165"/>
        <v>-189.030413068</v>
      </c>
    </row>
    <row r="5257" spans="1:21" hidden="1">
      <c r="A5257" s="55" t="str">
        <f t="shared" si="164"/>
        <v>Y0EG6.4</v>
      </c>
      <c r="B5257" s="55">
        <f>VLOOKUP(J5257,'Mapping-CITI'!A:E,5,0)</f>
        <v>6.4</v>
      </c>
      <c r="D5257" s="42">
        <v>45016</v>
      </c>
      <c r="E5257" s="42">
        <v>45199</v>
      </c>
      <c r="F5257" t="s">
        <v>1959</v>
      </c>
      <c r="G5257" t="s">
        <v>2939</v>
      </c>
      <c r="H5257">
        <v>4160</v>
      </c>
      <c r="I5257" t="s">
        <v>2778</v>
      </c>
      <c r="J5257">
        <v>401201</v>
      </c>
      <c r="K5257" t="s">
        <v>2419</v>
      </c>
      <c r="L5257">
        <v>246352.6</v>
      </c>
      <c r="M5257">
        <v>0</v>
      </c>
      <c r="N5257">
        <v>0</v>
      </c>
      <c r="O5257">
        <v>0</v>
      </c>
      <c r="P5257" t="s">
        <v>607</v>
      </c>
      <c r="Q5257">
        <v>0</v>
      </c>
      <c r="R5257">
        <v>0</v>
      </c>
      <c r="S5257">
        <v>0</v>
      </c>
      <c r="T5257" t="s">
        <v>4</v>
      </c>
      <c r="U5257" s="221">
        <f t="shared" si="165"/>
        <v>0</v>
      </c>
    </row>
    <row r="5258" spans="1:21" hidden="1">
      <c r="A5258" s="55" t="str">
        <f t="shared" si="164"/>
        <v>Y0EG6.4</v>
      </c>
      <c r="B5258" s="55">
        <f>VLOOKUP(J5258,'Mapping-CITI'!A:E,5,0)</f>
        <v>6.4</v>
      </c>
      <c r="D5258" s="42">
        <v>45016</v>
      </c>
      <c r="E5258" s="42">
        <v>45199</v>
      </c>
      <c r="F5258" t="s">
        <v>1959</v>
      </c>
      <c r="G5258" t="s">
        <v>2939</v>
      </c>
      <c r="H5258">
        <v>4160</v>
      </c>
      <c r="I5258" t="s">
        <v>2778</v>
      </c>
      <c r="J5258">
        <v>401204</v>
      </c>
      <c r="K5258" t="s">
        <v>2830</v>
      </c>
      <c r="L5258">
        <v>11562.87</v>
      </c>
      <c r="M5258">
        <v>0</v>
      </c>
      <c r="N5258">
        <v>0</v>
      </c>
      <c r="O5258">
        <v>0</v>
      </c>
      <c r="P5258" t="s">
        <v>607</v>
      </c>
      <c r="Q5258">
        <v>0</v>
      </c>
      <c r="R5258">
        <v>0</v>
      </c>
      <c r="S5258">
        <v>0</v>
      </c>
      <c r="T5258" t="s">
        <v>4</v>
      </c>
      <c r="U5258" s="221">
        <f t="shared" si="165"/>
        <v>0</v>
      </c>
    </row>
    <row r="5259" spans="1:21" hidden="1">
      <c r="A5259" s="55" t="str">
        <f t="shared" si="164"/>
        <v>Y0EGIgnore</v>
      </c>
      <c r="B5259" s="55" t="str">
        <f>VLOOKUP(J5259,'Mapping-CITI'!A:E,5,0)</f>
        <v>Ignore</v>
      </c>
      <c r="D5259" s="42">
        <v>45016</v>
      </c>
      <c r="E5259" s="42">
        <v>45199</v>
      </c>
      <c r="F5259" t="s">
        <v>1959</v>
      </c>
      <c r="G5259" t="s">
        <v>2939</v>
      </c>
      <c r="H5259">
        <v>4160</v>
      </c>
      <c r="I5259" t="s">
        <v>2778</v>
      </c>
      <c r="J5259">
        <v>401237</v>
      </c>
      <c r="K5259" t="s">
        <v>2428</v>
      </c>
      <c r="L5259">
        <v>4574769.29</v>
      </c>
      <c r="M5259">
        <v>0</v>
      </c>
      <c r="N5259">
        <v>0</v>
      </c>
      <c r="O5259">
        <v>0</v>
      </c>
      <c r="P5259" t="s">
        <v>607</v>
      </c>
      <c r="Q5259">
        <v>0</v>
      </c>
      <c r="R5259">
        <v>0</v>
      </c>
      <c r="S5259">
        <v>0</v>
      </c>
      <c r="T5259" t="s">
        <v>4</v>
      </c>
      <c r="U5259" s="221">
        <f t="shared" si="165"/>
        <v>0</v>
      </c>
    </row>
    <row r="5260" spans="1:21" hidden="1">
      <c r="A5260" s="55" t="str">
        <f t="shared" si="164"/>
        <v>Y0EG6.4</v>
      </c>
      <c r="B5260" s="55">
        <f>VLOOKUP(J5260,'Mapping-CITI'!A:E,5,0)</f>
        <v>6.4</v>
      </c>
      <c r="D5260" s="42">
        <v>45016</v>
      </c>
      <c r="E5260" s="42">
        <v>45199</v>
      </c>
      <c r="F5260" t="s">
        <v>1959</v>
      </c>
      <c r="G5260" t="s">
        <v>2939</v>
      </c>
      <c r="H5260">
        <v>4160</v>
      </c>
      <c r="I5260" t="s">
        <v>2778</v>
      </c>
      <c r="J5260">
        <v>401301</v>
      </c>
      <c r="K5260" t="s">
        <v>2432</v>
      </c>
      <c r="L5260">
        <v>181519.98</v>
      </c>
      <c r="M5260">
        <v>18558.66</v>
      </c>
      <c r="N5260">
        <v>17779.03</v>
      </c>
      <c r="O5260">
        <v>779.63</v>
      </c>
      <c r="P5260" t="s">
        <v>607</v>
      </c>
      <c r="Q5260">
        <v>779.63</v>
      </c>
      <c r="R5260">
        <v>18558.66</v>
      </c>
      <c r="S5260">
        <v>17779.03</v>
      </c>
      <c r="T5260" t="s">
        <v>4</v>
      </c>
      <c r="U5260" s="221">
        <f t="shared" si="165"/>
        <v>7.7963000000000107E-5</v>
      </c>
    </row>
    <row r="5261" spans="1:21" hidden="1">
      <c r="A5261" s="55" t="str">
        <f t="shared" si="164"/>
        <v>Y0EG6.2</v>
      </c>
      <c r="B5261" s="55">
        <f>VLOOKUP(J5261,'Mapping-CITI'!A:E,5,0)</f>
        <v>6.2</v>
      </c>
      <c r="D5261" s="42">
        <v>45016</v>
      </c>
      <c r="E5261" s="42">
        <v>45199</v>
      </c>
      <c r="F5261" t="s">
        <v>1959</v>
      </c>
      <c r="G5261" t="s">
        <v>2939</v>
      </c>
      <c r="H5261">
        <v>4160</v>
      </c>
      <c r="I5261" t="s">
        <v>2778</v>
      </c>
      <c r="J5261">
        <v>401501</v>
      </c>
      <c r="K5261" t="s">
        <v>676</v>
      </c>
      <c r="L5261">
        <v>102185975.59</v>
      </c>
      <c r="M5261">
        <v>66115869.259999998</v>
      </c>
      <c r="N5261">
        <v>0</v>
      </c>
      <c r="O5261">
        <v>66115869.259999998</v>
      </c>
      <c r="P5261" t="s">
        <v>607</v>
      </c>
      <c r="Q5261">
        <v>66115869.259999998</v>
      </c>
      <c r="R5261">
        <v>0</v>
      </c>
      <c r="S5261">
        <v>0</v>
      </c>
      <c r="T5261" t="s">
        <v>4</v>
      </c>
      <c r="U5261" s="221">
        <f t="shared" si="165"/>
        <v>6.6115869260000002</v>
      </c>
    </row>
    <row r="5262" spans="1:21" hidden="1">
      <c r="A5262" s="55" t="str">
        <f t="shared" si="164"/>
        <v>Y0EG6.1</v>
      </c>
      <c r="B5262" s="55">
        <f>VLOOKUP(J5262,'Mapping-CITI'!A:E,5,0)</f>
        <v>6.1</v>
      </c>
      <c r="D5262" s="42">
        <v>45016</v>
      </c>
      <c r="E5262" s="42">
        <v>45199</v>
      </c>
      <c r="F5262" t="s">
        <v>1959</v>
      </c>
      <c r="G5262" t="s">
        <v>2939</v>
      </c>
      <c r="H5262">
        <v>4160</v>
      </c>
      <c r="I5262" t="s">
        <v>2778</v>
      </c>
      <c r="J5262">
        <v>401508</v>
      </c>
      <c r="K5262" t="s">
        <v>2554</v>
      </c>
      <c r="L5262">
        <v>1228915.58</v>
      </c>
      <c r="M5262">
        <v>0</v>
      </c>
      <c r="N5262">
        <v>14339.96</v>
      </c>
      <c r="O5262">
        <v>-14339.96</v>
      </c>
      <c r="P5262" t="s">
        <v>607</v>
      </c>
      <c r="Q5262">
        <v>-14339.96</v>
      </c>
      <c r="R5262">
        <v>0</v>
      </c>
      <c r="S5262">
        <v>14339.96</v>
      </c>
      <c r="T5262" t="s">
        <v>4</v>
      </c>
      <c r="U5262" s="221">
        <f t="shared" si="165"/>
        <v>-1.4339959999999999E-3</v>
      </c>
    </row>
    <row r="5263" spans="1:21" hidden="1">
      <c r="A5263" s="55" t="str">
        <f t="shared" si="164"/>
        <v>Y0EG6.2</v>
      </c>
      <c r="B5263" s="55">
        <f>VLOOKUP(J5263,'Mapping-CITI'!A:E,5,0)</f>
        <v>6.2</v>
      </c>
      <c r="D5263" s="42">
        <v>45016</v>
      </c>
      <c r="E5263" s="42">
        <v>45199</v>
      </c>
      <c r="F5263" t="s">
        <v>1959</v>
      </c>
      <c r="G5263" t="s">
        <v>2939</v>
      </c>
      <c r="H5263">
        <v>4160</v>
      </c>
      <c r="I5263" t="s">
        <v>2778</v>
      </c>
      <c r="J5263">
        <v>401509</v>
      </c>
      <c r="K5263" t="s">
        <v>2695</v>
      </c>
      <c r="L5263">
        <v>1703899.63</v>
      </c>
      <c r="M5263">
        <v>3758358.47</v>
      </c>
      <c r="N5263">
        <v>0</v>
      </c>
      <c r="O5263">
        <v>3758358.47</v>
      </c>
      <c r="P5263" t="s">
        <v>607</v>
      </c>
      <c r="Q5263">
        <v>3758358.47</v>
      </c>
      <c r="R5263">
        <v>0</v>
      </c>
      <c r="S5263">
        <v>0</v>
      </c>
      <c r="T5263" t="s">
        <v>4</v>
      </c>
      <c r="U5263" s="221">
        <f t="shared" si="165"/>
        <v>0.375835847</v>
      </c>
    </row>
    <row r="5264" spans="1:21" hidden="1">
      <c r="A5264" s="55" t="str">
        <f t="shared" si="164"/>
        <v>Y0EG6.2</v>
      </c>
      <c r="B5264" s="55">
        <f>VLOOKUP(J5264,'Mapping-CITI'!A:E,5,0)</f>
        <v>6.2</v>
      </c>
      <c r="D5264" s="42">
        <v>45016</v>
      </c>
      <c r="E5264" s="42">
        <v>45199</v>
      </c>
      <c r="F5264" t="s">
        <v>1959</v>
      </c>
      <c r="G5264" t="s">
        <v>2939</v>
      </c>
      <c r="H5264">
        <v>4160</v>
      </c>
      <c r="I5264" t="s">
        <v>2778</v>
      </c>
      <c r="J5264">
        <v>401576</v>
      </c>
      <c r="K5264" t="s">
        <v>2702</v>
      </c>
      <c r="L5264">
        <v>-190155.73</v>
      </c>
      <c r="M5264">
        <v>0</v>
      </c>
      <c r="N5264">
        <v>145858.78</v>
      </c>
      <c r="O5264">
        <v>-145858.78</v>
      </c>
      <c r="P5264" t="s">
        <v>607</v>
      </c>
      <c r="Q5264">
        <v>-145858.78</v>
      </c>
      <c r="R5264">
        <v>0</v>
      </c>
      <c r="S5264">
        <v>0</v>
      </c>
      <c r="T5264" t="s">
        <v>4</v>
      </c>
      <c r="U5264" s="221">
        <f t="shared" si="165"/>
        <v>-1.4585878E-2</v>
      </c>
    </row>
    <row r="5265" spans="1:21" hidden="1">
      <c r="A5265" s="55" t="str">
        <f t="shared" si="164"/>
        <v>Y0EG6.3</v>
      </c>
      <c r="B5265" s="55">
        <f>VLOOKUP(J5265,'Mapping-CITI'!A:E,5,0)</f>
        <v>6.3</v>
      </c>
      <c r="D5265" s="42">
        <v>45016</v>
      </c>
      <c r="E5265" s="42">
        <v>45199</v>
      </c>
      <c r="F5265" t="s">
        <v>1959</v>
      </c>
      <c r="G5265" t="s">
        <v>2939</v>
      </c>
      <c r="H5265">
        <v>4160</v>
      </c>
      <c r="I5265" t="s">
        <v>2778</v>
      </c>
      <c r="J5265">
        <v>401585</v>
      </c>
      <c r="K5265" t="s">
        <v>2801</v>
      </c>
      <c r="L5265">
        <v>77489.64</v>
      </c>
      <c r="M5265">
        <v>0</v>
      </c>
      <c r="N5265">
        <v>0</v>
      </c>
      <c r="O5265">
        <v>0</v>
      </c>
      <c r="P5265" t="s">
        <v>607</v>
      </c>
      <c r="Q5265">
        <v>0</v>
      </c>
      <c r="R5265">
        <v>0</v>
      </c>
      <c r="S5265">
        <v>0</v>
      </c>
      <c r="T5265" t="s">
        <v>4</v>
      </c>
      <c r="U5265" s="221">
        <f t="shared" si="165"/>
        <v>0</v>
      </c>
    </row>
    <row r="5266" spans="1:21" hidden="1">
      <c r="A5266" s="55" t="str">
        <f t="shared" si="164"/>
        <v>Y0EG6.4</v>
      </c>
      <c r="B5266" s="55">
        <f>VLOOKUP(J5266,'Mapping-CITI'!A:E,5,0)</f>
        <v>6.4</v>
      </c>
      <c r="D5266" s="42">
        <v>45016</v>
      </c>
      <c r="E5266" s="42">
        <v>45199</v>
      </c>
      <c r="F5266" t="s">
        <v>1959</v>
      </c>
      <c r="G5266" t="s">
        <v>2939</v>
      </c>
      <c r="H5266">
        <v>4160</v>
      </c>
      <c r="I5266" t="s">
        <v>2778</v>
      </c>
      <c r="J5266">
        <v>401702</v>
      </c>
      <c r="K5266" t="s">
        <v>2686</v>
      </c>
      <c r="L5266">
        <v>-17114.04</v>
      </c>
      <c r="M5266">
        <v>0</v>
      </c>
      <c r="N5266">
        <v>13127.19</v>
      </c>
      <c r="O5266">
        <v>-13127.19</v>
      </c>
      <c r="P5266" t="s">
        <v>607</v>
      </c>
      <c r="Q5266">
        <v>-13127.19</v>
      </c>
      <c r="R5266">
        <v>0</v>
      </c>
      <c r="S5266">
        <v>0</v>
      </c>
      <c r="T5266" t="s">
        <v>4</v>
      </c>
      <c r="U5266" s="221">
        <f t="shared" si="165"/>
        <v>-1.312719E-3</v>
      </c>
    </row>
    <row r="5267" spans="1:21" hidden="1">
      <c r="A5267" s="55" t="str">
        <f t="shared" si="164"/>
        <v>Y0EG6.4</v>
      </c>
      <c r="B5267" s="55">
        <f>VLOOKUP(J5267,'Mapping-CITI'!A:E,5,0)</f>
        <v>6.4</v>
      </c>
      <c r="D5267" s="42">
        <v>45016</v>
      </c>
      <c r="E5267" s="42">
        <v>45199</v>
      </c>
      <c r="F5267" t="s">
        <v>1959</v>
      </c>
      <c r="G5267" t="s">
        <v>2939</v>
      </c>
      <c r="H5267">
        <v>4160</v>
      </c>
      <c r="I5267" t="s">
        <v>2778</v>
      </c>
      <c r="J5267">
        <v>401703</v>
      </c>
      <c r="K5267" t="s">
        <v>2687</v>
      </c>
      <c r="L5267">
        <v>-17114.04</v>
      </c>
      <c r="M5267">
        <v>0</v>
      </c>
      <c r="N5267">
        <v>13127.19</v>
      </c>
      <c r="O5267">
        <v>-13127.19</v>
      </c>
      <c r="P5267" t="s">
        <v>607</v>
      </c>
      <c r="Q5267">
        <v>-13127.19</v>
      </c>
      <c r="R5267">
        <v>0</v>
      </c>
      <c r="S5267">
        <v>0</v>
      </c>
      <c r="T5267" t="s">
        <v>4</v>
      </c>
      <c r="U5267" s="221">
        <f t="shared" si="165"/>
        <v>-1.312719E-3</v>
      </c>
    </row>
    <row r="5268" spans="1:21" hidden="1">
      <c r="A5268" s="55" t="str">
        <f t="shared" si="164"/>
        <v>Y0EG6.4</v>
      </c>
      <c r="B5268" s="55">
        <f>VLOOKUP(J5268,'Mapping-CITI'!A:E,5,0)</f>
        <v>6.4</v>
      </c>
      <c r="D5268" s="42">
        <v>45016</v>
      </c>
      <c r="E5268" s="42">
        <v>45199</v>
      </c>
      <c r="F5268" t="s">
        <v>1959</v>
      </c>
      <c r="G5268" t="s">
        <v>2939</v>
      </c>
      <c r="H5268">
        <v>4160</v>
      </c>
      <c r="I5268" t="s">
        <v>2778</v>
      </c>
      <c r="J5268">
        <v>401707</v>
      </c>
      <c r="K5268" t="s">
        <v>2680</v>
      </c>
      <c r="L5268">
        <v>519746.54</v>
      </c>
      <c r="M5268">
        <v>0</v>
      </c>
      <c r="N5268">
        <v>0</v>
      </c>
      <c r="O5268">
        <v>0</v>
      </c>
      <c r="P5268" t="s">
        <v>607</v>
      </c>
      <c r="Q5268">
        <v>0</v>
      </c>
      <c r="R5268">
        <v>0</v>
      </c>
      <c r="S5268">
        <v>0</v>
      </c>
      <c r="T5268" t="s">
        <v>4</v>
      </c>
      <c r="U5268" s="221">
        <f t="shared" si="165"/>
        <v>0</v>
      </c>
    </row>
    <row r="5269" spans="1:21" hidden="1">
      <c r="A5269" s="55" t="str">
        <f t="shared" si="164"/>
        <v>Y0EG6.4</v>
      </c>
      <c r="B5269" s="55">
        <f>VLOOKUP(J5269,'Mapping-CITI'!A:E,5,0)</f>
        <v>6.4</v>
      </c>
      <c r="D5269" s="42">
        <v>45016</v>
      </c>
      <c r="E5269" s="42">
        <v>45199</v>
      </c>
      <c r="F5269" t="s">
        <v>1959</v>
      </c>
      <c r="G5269" t="s">
        <v>2939</v>
      </c>
      <c r="H5269">
        <v>4160</v>
      </c>
      <c r="I5269" t="s">
        <v>2778</v>
      </c>
      <c r="J5269">
        <v>401708</v>
      </c>
      <c r="K5269" t="s">
        <v>2681</v>
      </c>
      <c r="L5269">
        <v>519746.54</v>
      </c>
      <c r="M5269">
        <v>0</v>
      </c>
      <c r="N5269">
        <v>0</v>
      </c>
      <c r="O5269">
        <v>0</v>
      </c>
      <c r="P5269" t="s">
        <v>607</v>
      </c>
      <c r="Q5269">
        <v>0</v>
      </c>
      <c r="R5269">
        <v>0</v>
      </c>
      <c r="S5269">
        <v>0</v>
      </c>
      <c r="T5269" t="s">
        <v>4</v>
      </c>
      <c r="U5269" s="221">
        <f t="shared" si="165"/>
        <v>0</v>
      </c>
    </row>
    <row r="5270" spans="1:21" hidden="1">
      <c r="A5270" s="55" t="str">
        <f t="shared" si="164"/>
        <v>Y0EG6.2</v>
      </c>
      <c r="B5270" s="55">
        <f>VLOOKUP(J5270,'Mapping-CITI'!A:E,5,0)</f>
        <v>6.2</v>
      </c>
      <c r="D5270" s="42">
        <v>45016</v>
      </c>
      <c r="E5270" s="42">
        <v>45199</v>
      </c>
      <c r="F5270" t="s">
        <v>1959</v>
      </c>
      <c r="G5270" t="s">
        <v>2939</v>
      </c>
      <c r="H5270">
        <v>4160</v>
      </c>
      <c r="I5270" t="s">
        <v>2778</v>
      </c>
      <c r="J5270">
        <v>401717</v>
      </c>
      <c r="K5270" t="s">
        <v>3446</v>
      </c>
      <c r="L5270">
        <v>1091195.2</v>
      </c>
      <c r="M5270">
        <v>0</v>
      </c>
      <c r="N5270">
        <v>0</v>
      </c>
      <c r="O5270">
        <v>0</v>
      </c>
      <c r="P5270" t="s">
        <v>607</v>
      </c>
      <c r="Q5270">
        <v>0</v>
      </c>
      <c r="R5270">
        <v>0</v>
      </c>
      <c r="S5270">
        <v>0</v>
      </c>
      <c r="T5270" t="s">
        <v>4</v>
      </c>
      <c r="U5270" s="221">
        <f t="shared" si="165"/>
        <v>0</v>
      </c>
    </row>
    <row r="5271" spans="1:21" hidden="1">
      <c r="A5271" s="55" t="str">
        <f t="shared" si="164"/>
        <v>Y0EG6.4</v>
      </c>
      <c r="B5271" s="55">
        <f>VLOOKUP(J5271,'Mapping-CITI'!A:E,5,0)</f>
        <v>6.4</v>
      </c>
      <c r="D5271" s="42">
        <v>45016</v>
      </c>
      <c r="E5271" s="42">
        <v>45199</v>
      </c>
      <c r="F5271" t="s">
        <v>1959</v>
      </c>
      <c r="G5271" t="s">
        <v>2939</v>
      </c>
      <c r="H5271">
        <v>4160</v>
      </c>
      <c r="I5271" t="s">
        <v>2778</v>
      </c>
      <c r="J5271">
        <v>401723</v>
      </c>
      <c r="K5271" t="s">
        <v>2779</v>
      </c>
      <c r="L5271">
        <v>-4273084.96</v>
      </c>
      <c r="M5271">
        <v>0</v>
      </c>
      <c r="N5271">
        <v>0</v>
      </c>
      <c r="O5271">
        <v>0</v>
      </c>
      <c r="P5271" t="s">
        <v>607</v>
      </c>
      <c r="Q5271">
        <v>0</v>
      </c>
      <c r="R5271">
        <v>0</v>
      </c>
      <c r="S5271">
        <v>0</v>
      </c>
      <c r="T5271" t="s">
        <v>4</v>
      </c>
      <c r="U5271" s="221">
        <f t="shared" si="165"/>
        <v>0</v>
      </c>
    </row>
    <row r="5272" spans="1:21" hidden="1">
      <c r="A5272" s="55" t="str">
        <f t="shared" si="164"/>
        <v>Y0EG6.4</v>
      </c>
      <c r="B5272" s="55">
        <f>VLOOKUP(J5272,'Mapping-CITI'!A:E,5,0)</f>
        <v>6.4</v>
      </c>
      <c r="D5272" s="42">
        <v>45016</v>
      </c>
      <c r="E5272" s="42">
        <v>45199</v>
      </c>
      <c r="F5272" t="s">
        <v>1959</v>
      </c>
      <c r="G5272" t="s">
        <v>2939</v>
      </c>
      <c r="H5272">
        <v>4160</v>
      </c>
      <c r="I5272" t="s">
        <v>2778</v>
      </c>
      <c r="J5272">
        <v>402084</v>
      </c>
      <c r="K5272" t="s">
        <v>4268</v>
      </c>
      <c r="L5272">
        <v>0</v>
      </c>
      <c r="M5272">
        <v>6501211.4199999999</v>
      </c>
      <c r="N5272">
        <v>0</v>
      </c>
      <c r="O5272">
        <v>6501211.4199999999</v>
      </c>
      <c r="P5272" t="s">
        <v>607</v>
      </c>
      <c r="Q5272">
        <v>6501211.4199999999</v>
      </c>
      <c r="R5272">
        <v>0</v>
      </c>
      <c r="S5272">
        <v>0</v>
      </c>
      <c r="T5272" t="s">
        <v>4</v>
      </c>
      <c r="U5272" s="221">
        <f t="shared" si="165"/>
        <v>0.65012114200000004</v>
      </c>
    </row>
    <row r="5273" spans="1:21" hidden="1">
      <c r="A5273" s="55" t="str">
        <f t="shared" si="164"/>
        <v>Y0EG6.4</v>
      </c>
      <c r="B5273" s="55">
        <f>VLOOKUP(J5273,'Mapping-CITI'!A:E,5,0)</f>
        <v>6.4</v>
      </c>
      <c r="D5273" s="42">
        <v>45016</v>
      </c>
      <c r="E5273" s="42">
        <v>45199</v>
      </c>
      <c r="F5273" t="s">
        <v>1959</v>
      </c>
      <c r="G5273" t="s">
        <v>2939</v>
      </c>
      <c r="H5273">
        <v>4160</v>
      </c>
      <c r="I5273" t="s">
        <v>2778</v>
      </c>
      <c r="J5273">
        <v>402103</v>
      </c>
      <c r="K5273" t="s">
        <v>2436</v>
      </c>
      <c r="L5273">
        <v>200776.46</v>
      </c>
      <c r="M5273">
        <v>327204.68</v>
      </c>
      <c r="N5273">
        <v>21497.24</v>
      </c>
      <c r="O5273">
        <v>305707.44</v>
      </c>
      <c r="P5273" t="s">
        <v>607</v>
      </c>
      <c r="Q5273">
        <v>305707.44</v>
      </c>
      <c r="R5273">
        <v>327204.68</v>
      </c>
      <c r="S5273">
        <v>21497.24</v>
      </c>
      <c r="T5273" t="s">
        <v>4</v>
      </c>
      <c r="U5273" s="221">
        <f t="shared" si="165"/>
        <v>3.0570744E-2</v>
      </c>
    </row>
    <row r="5274" spans="1:21" hidden="1">
      <c r="A5274" s="55" t="str">
        <f t="shared" si="164"/>
        <v>Y0EG6.3</v>
      </c>
      <c r="B5274" s="55">
        <f>VLOOKUP(J5274,'Mapping-CITI'!A:E,5,0)</f>
        <v>6.3</v>
      </c>
      <c r="D5274" s="42">
        <v>45016</v>
      </c>
      <c r="E5274" s="42">
        <v>45199</v>
      </c>
      <c r="F5274" t="s">
        <v>1959</v>
      </c>
      <c r="G5274" t="s">
        <v>2939</v>
      </c>
      <c r="H5274">
        <v>4160</v>
      </c>
      <c r="I5274" t="s">
        <v>2778</v>
      </c>
      <c r="J5274">
        <v>402106</v>
      </c>
      <c r="K5274" t="s">
        <v>2437</v>
      </c>
      <c r="L5274">
        <v>245444.81</v>
      </c>
      <c r="M5274">
        <v>46451.76</v>
      </c>
      <c r="N5274">
        <v>0</v>
      </c>
      <c r="O5274">
        <v>46451.76</v>
      </c>
      <c r="P5274" t="s">
        <v>607</v>
      </c>
      <c r="Q5274">
        <v>46451.76</v>
      </c>
      <c r="R5274">
        <v>46451.76</v>
      </c>
      <c r="S5274">
        <v>0</v>
      </c>
      <c r="T5274" t="s">
        <v>4</v>
      </c>
      <c r="U5274" s="221">
        <f t="shared" si="165"/>
        <v>4.645176E-3</v>
      </c>
    </row>
    <row r="5275" spans="1:21" hidden="1">
      <c r="A5275" s="55" t="str">
        <f t="shared" si="164"/>
        <v>Y0EG6.4</v>
      </c>
      <c r="B5275" s="55">
        <f>VLOOKUP(J5275,'Mapping-CITI'!A:E,5,0)</f>
        <v>6.4</v>
      </c>
      <c r="D5275" s="42">
        <v>45016</v>
      </c>
      <c r="E5275" s="42">
        <v>45199</v>
      </c>
      <c r="F5275" t="s">
        <v>1959</v>
      </c>
      <c r="G5275" t="s">
        <v>2939</v>
      </c>
      <c r="H5275">
        <v>4160</v>
      </c>
      <c r="I5275" t="s">
        <v>2778</v>
      </c>
      <c r="J5275">
        <v>402113</v>
      </c>
      <c r="K5275" t="s">
        <v>2438</v>
      </c>
      <c r="L5275">
        <v>7266696.2999999998</v>
      </c>
      <c r="M5275">
        <v>3354985.66</v>
      </c>
      <c r="N5275">
        <v>24223.360000000001</v>
      </c>
      <c r="O5275">
        <v>3330762.3</v>
      </c>
      <c r="P5275" t="s">
        <v>607</v>
      </c>
      <c r="Q5275">
        <v>3330762.3</v>
      </c>
      <c r="R5275">
        <v>3354985.66</v>
      </c>
      <c r="S5275">
        <v>24223.360000000001</v>
      </c>
      <c r="T5275" t="s">
        <v>4</v>
      </c>
      <c r="U5275" s="221">
        <f t="shared" si="165"/>
        <v>0.33307623000000003</v>
      </c>
    </row>
    <row r="5276" spans="1:21" hidden="1">
      <c r="A5276" s="55" t="str">
        <f t="shared" si="164"/>
        <v>Y0EG6.4</v>
      </c>
      <c r="B5276" s="55">
        <f>VLOOKUP(J5276,'Mapping-CITI'!A:E,5,0)</f>
        <v>6.4</v>
      </c>
      <c r="D5276" s="42">
        <v>45016</v>
      </c>
      <c r="E5276" s="42">
        <v>45199</v>
      </c>
      <c r="F5276" t="s">
        <v>1959</v>
      </c>
      <c r="G5276" t="s">
        <v>2939</v>
      </c>
      <c r="H5276">
        <v>4160</v>
      </c>
      <c r="I5276" t="s">
        <v>2778</v>
      </c>
      <c r="J5276">
        <v>402125</v>
      </c>
      <c r="K5276" t="s">
        <v>2914</v>
      </c>
      <c r="L5276">
        <v>166593.06</v>
      </c>
      <c r="M5276">
        <v>173795.61</v>
      </c>
      <c r="N5276">
        <v>0</v>
      </c>
      <c r="O5276">
        <v>173795.61</v>
      </c>
      <c r="P5276" t="s">
        <v>607</v>
      </c>
      <c r="Q5276">
        <v>173795.61</v>
      </c>
      <c r="R5276">
        <v>173795.61</v>
      </c>
      <c r="S5276">
        <v>0</v>
      </c>
      <c r="T5276" t="s">
        <v>4</v>
      </c>
      <c r="U5276" s="221">
        <f t="shared" si="165"/>
        <v>1.7379560999999998E-2</v>
      </c>
    </row>
    <row r="5277" spans="1:21">
      <c r="A5277" s="55" t="str">
        <f t="shared" si="164"/>
        <v>Y0EG6.4</v>
      </c>
      <c r="B5277" s="55">
        <f>VLOOKUP(J5277,'Mapping-CITI'!A:E,5,0)</f>
        <v>6.4</v>
      </c>
      <c r="D5277" s="42">
        <v>45016</v>
      </c>
      <c r="E5277" s="42">
        <v>45199</v>
      </c>
      <c r="F5277" t="s">
        <v>1959</v>
      </c>
      <c r="G5277" t="s">
        <v>2939</v>
      </c>
      <c r="H5277">
        <v>4170</v>
      </c>
      <c r="I5277" t="s">
        <v>2780</v>
      </c>
      <c r="J5277">
        <v>402129</v>
      </c>
      <c r="K5277" t="s">
        <v>2871</v>
      </c>
      <c r="L5277">
        <v>0</v>
      </c>
      <c r="M5277">
        <v>5718841</v>
      </c>
      <c r="N5277">
        <v>0</v>
      </c>
      <c r="O5277">
        <v>5718841</v>
      </c>
      <c r="P5277" t="s">
        <v>607</v>
      </c>
      <c r="Q5277">
        <v>5718841</v>
      </c>
      <c r="R5277">
        <v>0</v>
      </c>
      <c r="S5277">
        <v>0</v>
      </c>
      <c r="T5277" t="s">
        <v>4</v>
      </c>
      <c r="U5277" s="221">
        <f t="shared" si="165"/>
        <v>0.57188410000000001</v>
      </c>
    </row>
    <row r="5278" spans="1:21" hidden="1">
      <c r="A5278" s="55" t="str">
        <f t="shared" si="164"/>
        <v>Y0EG6.4</v>
      </c>
      <c r="B5278" s="55">
        <f>VLOOKUP(J5278,'Mapping-CITI'!A:E,5,0)</f>
        <v>6.4</v>
      </c>
      <c r="D5278" s="42">
        <v>45016</v>
      </c>
      <c r="E5278" s="42">
        <v>45199</v>
      </c>
      <c r="F5278" t="s">
        <v>1959</v>
      </c>
      <c r="G5278" t="s">
        <v>2939</v>
      </c>
      <c r="H5278">
        <v>4160</v>
      </c>
      <c r="I5278" t="s">
        <v>2778</v>
      </c>
      <c r="J5278">
        <v>402132</v>
      </c>
      <c r="K5278" t="s">
        <v>2441</v>
      </c>
      <c r="L5278">
        <v>-6442.21</v>
      </c>
      <c r="M5278">
        <v>0</v>
      </c>
      <c r="N5278">
        <v>184.36</v>
      </c>
      <c r="O5278">
        <v>-184.36</v>
      </c>
      <c r="P5278" t="s">
        <v>607</v>
      </c>
      <c r="Q5278">
        <v>-184.36</v>
      </c>
      <c r="R5278">
        <v>0</v>
      </c>
      <c r="S5278">
        <v>184.36</v>
      </c>
      <c r="T5278" t="s">
        <v>4</v>
      </c>
      <c r="U5278" s="221">
        <f t="shared" si="165"/>
        <v>-1.8436000000000001E-5</v>
      </c>
    </row>
    <row r="5279" spans="1:21" hidden="1">
      <c r="A5279" s="55" t="str">
        <f t="shared" si="164"/>
        <v>Y0EG6.4</v>
      </c>
      <c r="B5279" s="55">
        <f>VLOOKUP(J5279,'Mapping-CITI'!A:E,5,0)</f>
        <v>6.4</v>
      </c>
      <c r="D5279" s="42">
        <v>45016</v>
      </c>
      <c r="E5279" s="42">
        <v>45199</v>
      </c>
      <c r="F5279" t="s">
        <v>1959</v>
      </c>
      <c r="G5279" t="s">
        <v>2939</v>
      </c>
      <c r="H5279">
        <v>4160</v>
      </c>
      <c r="I5279" t="s">
        <v>2778</v>
      </c>
      <c r="J5279">
        <v>402148</v>
      </c>
      <c r="K5279" t="s">
        <v>2444</v>
      </c>
      <c r="L5279">
        <v>355954.88</v>
      </c>
      <c r="M5279">
        <v>0</v>
      </c>
      <c r="N5279">
        <v>0</v>
      </c>
      <c r="O5279">
        <v>0</v>
      </c>
      <c r="P5279" t="s">
        <v>607</v>
      </c>
      <c r="Q5279">
        <v>0</v>
      </c>
      <c r="R5279">
        <v>0</v>
      </c>
      <c r="S5279">
        <v>0</v>
      </c>
      <c r="T5279" t="s">
        <v>4</v>
      </c>
      <c r="U5279" s="221">
        <f t="shared" si="165"/>
        <v>0</v>
      </c>
    </row>
    <row r="5280" spans="1:21" hidden="1">
      <c r="A5280" s="55" t="str">
        <f t="shared" si="164"/>
        <v>Y0EG6.4</v>
      </c>
      <c r="B5280" s="55">
        <f>VLOOKUP(J5280,'Mapping-CITI'!A:E,5,0)</f>
        <v>6.4</v>
      </c>
      <c r="D5280" s="42">
        <v>45016</v>
      </c>
      <c r="E5280" s="42">
        <v>45199</v>
      </c>
      <c r="F5280" t="s">
        <v>1959</v>
      </c>
      <c r="G5280" t="s">
        <v>2939</v>
      </c>
      <c r="H5280">
        <v>4160</v>
      </c>
      <c r="I5280" t="s">
        <v>2778</v>
      </c>
      <c r="J5280">
        <v>402201</v>
      </c>
      <c r="K5280" t="s">
        <v>2445</v>
      </c>
      <c r="L5280">
        <v>-0.03</v>
      </c>
      <c r="M5280">
        <v>0</v>
      </c>
      <c r="N5280">
        <v>0</v>
      </c>
      <c r="O5280">
        <v>0</v>
      </c>
      <c r="P5280" t="s">
        <v>607</v>
      </c>
      <c r="Q5280">
        <v>0</v>
      </c>
      <c r="R5280">
        <v>0</v>
      </c>
      <c r="S5280">
        <v>0</v>
      </c>
      <c r="T5280" t="s">
        <v>4</v>
      </c>
      <c r="U5280" s="221">
        <f t="shared" si="165"/>
        <v>0</v>
      </c>
    </row>
    <row r="5281" spans="1:21" hidden="1">
      <c r="A5281" s="55" t="str">
        <f t="shared" si="164"/>
        <v>Y0EG6.4</v>
      </c>
      <c r="B5281" s="55">
        <f>VLOOKUP(J5281,'Mapping-CITI'!A:E,5,0)</f>
        <v>6.4</v>
      </c>
      <c r="D5281" s="42">
        <v>45016</v>
      </c>
      <c r="E5281" s="42">
        <v>45199</v>
      </c>
      <c r="F5281" t="s">
        <v>1959</v>
      </c>
      <c r="G5281" t="s">
        <v>2939</v>
      </c>
      <c r="H5281">
        <v>4160</v>
      </c>
      <c r="I5281" t="s">
        <v>2778</v>
      </c>
      <c r="J5281">
        <v>402233</v>
      </c>
      <c r="K5281" t="s">
        <v>2458</v>
      </c>
      <c r="L5281">
        <v>143779.07</v>
      </c>
      <c r="M5281">
        <v>169857.38</v>
      </c>
      <c r="N5281">
        <v>0</v>
      </c>
      <c r="O5281">
        <v>169857.38</v>
      </c>
      <c r="P5281" t="s">
        <v>607</v>
      </c>
      <c r="Q5281">
        <v>169857.38</v>
      </c>
      <c r="R5281">
        <v>169857.38</v>
      </c>
      <c r="S5281">
        <v>0</v>
      </c>
      <c r="T5281" t="s">
        <v>4</v>
      </c>
      <c r="U5281" s="221">
        <f t="shared" si="165"/>
        <v>1.6985738E-2</v>
      </c>
    </row>
    <row r="5282" spans="1:21" hidden="1">
      <c r="A5282" s="55" t="str">
        <f t="shared" si="164"/>
        <v>Y0EG6.4</v>
      </c>
      <c r="B5282" s="55">
        <f>VLOOKUP(J5282,'Mapping-CITI'!A:E,5,0)</f>
        <v>6.4</v>
      </c>
      <c r="D5282" s="42">
        <v>45016</v>
      </c>
      <c r="E5282" s="42">
        <v>45199</v>
      </c>
      <c r="F5282" t="s">
        <v>1959</v>
      </c>
      <c r="G5282" t="s">
        <v>2939</v>
      </c>
      <c r="H5282">
        <v>4160</v>
      </c>
      <c r="I5282" t="s">
        <v>2778</v>
      </c>
      <c r="J5282">
        <v>402235</v>
      </c>
      <c r="K5282" t="s">
        <v>2459</v>
      </c>
      <c r="L5282">
        <v>910227.37</v>
      </c>
      <c r="M5282">
        <v>287226.84000000003</v>
      </c>
      <c r="N5282">
        <v>0</v>
      </c>
      <c r="O5282">
        <v>287226.84000000003</v>
      </c>
      <c r="P5282" t="s">
        <v>607</v>
      </c>
      <c r="Q5282">
        <v>287226.84000000003</v>
      </c>
      <c r="R5282">
        <v>287226.84000000003</v>
      </c>
      <c r="S5282">
        <v>0</v>
      </c>
      <c r="T5282" t="s">
        <v>4</v>
      </c>
      <c r="U5282" s="221">
        <f t="shared" si="165"/>
        <v>2.8722684000000002E-2</v>
      </c>
    </row>
    <row r="5283" spans="1:21" hidden="1">
      <c r="A5283" s="55" t="str">
        <f t="shared" si="164"/>
        <v>Y0EGIgnore</v>
      </c>
      <c r="B5283" s="55" t="str">
        <f>VLOOKUP(J5283,'Mapping-CITI'!A:E,5,0)</f>
        <v>Ignore</v>
      </c>
      <c r="D5283" s="42">
        <v>45016</v>
      </c>
      <c r="E5283" s="42">
        <v>45199</v>
      </c>
      <c r="F5283" t="s">
        <v>1959</v>
      </c>
      <c r="G5283" t="s">
        <v>2939</v>
      </c>
      <c r="H5283">
        <v>4160</v>
      </c>
      <c r="I5283" t="s">
        <v>2778</v>
      </c>
      <c r="J5283">
        <v>402240</v>
      </c>
      <c r="K5283" t="s">
        <v>2460</v>
      </c>
      <c r="L5283">
        <v>165371863.03</v>
      </c>
      <c r="M5283">
        <v>0</v>
      </c>
      <c r="N5283">
        <v>0</v>
      </c>
      <c r="O5283">
        <v>0</v>
      </c>
      <c r="P5283" t="s">
        <v>607</v>
      </c>
      <c r="Q5283">
        <v>0</v>
      </c>
      <c r="R5283">
        <v>0</v>
      </c>
      <c r="S5283">
        <v>0</v>
      </c>
      <c r="T5283" t="s">
        <v>4</v>
      </c>
      <c r="U5283" s="221">
        <f t="shared" si="165"/>
        <v>0</v>
      </c>
    </row>
    <row r="5284" spans="1:21" hidden="1">
      <c r="A5284" s="55" t="str">
        <f t="shared" si="164"/>
        <v>Y0EG6.2</v>
      </c>
      <c r="B5284" s="55">
        <f>VLOOKUP(J5284,'Mapping-CITI'!A:E,5,0)</f>
        <v>6.2</v>
      </c>
      <c r="D5284" s="42">
        <v>45016</v>
      </c>
      <c r="E5284" s="42">
        <v>45199</v>
      </c>
      <c r="F5284" t="s">
        <v>1959</v>
      </c>
      <c r="G5284" t="s">
        <v>2939</v>
      </c>
      <c r="H5284">
        <v>4160</v>
      </c>
      <c r="I5284" t="s">
        <v>2778</v>
      </c>
      <c r="J5284">
        <v>402257</v>
      </c>
      <c r="K5284" t="s">
        <v>2465</v>
      </c>
      <c r="L5284">
        <v>5774973.3099999996</v>
      </c>
      <c r="M5284">
        <v>0</v>
      </c>
      <c r="N5284">
        <v>0</v>
      </c>
      <c r="O5284">
        <v>0</v>
      </c>
      <c r="P5284" t="s">
        <v>607</v>
      </c>
      <c r="Q5284">
        <v>0</v>
      </c>
      <c r="R5284">
        <v>0</v>
      </c>
      <c r="S5284">
        <v>0</v>
      </c>
      <c r="T5284" t="s">
        <v>4</v>
      </c>
      <c r="U5284" s="221">
        <f t="shared" si="165"/>
        <v>0</v>
      </c>
    </row>
    <row r="5285" spans="1:21" hidden="1">
      <c r="A5285" s="55" t="str">
        <f t="shared" si="164"/>
        <v>Y0EG6.1</v>
      </c>
      <c r="B5285" s="55">
        <f>VLOOKUP(J5285,'Mapping-CITI'!A:E,5,0)</f>
        <v>6.1</v>
      </c>
      <c r="D5285" s="42">
        <v>45016</v>
      </c>
      <c r="E5285" s="42">
        <v>45199</v>
      </c>
      <c r="F5285" t="s">
        <v>1959</v>
      </c>
      <c r="G5285" t="s">
        <v>2939</v>
      </c>
      <c r="H5285">
        <v>4170</v>
      </c>
      <c r="I5285" t="s">
        <v>2780</v>
      </c>
      <c r="J5285">
        <v>402361</v>
      </c>
      <c r="K5285" t="s">
        <v>2480</v>
      </c>
      <c r="L5285">
        <v>73994766.480000004</v>
      </c>
      <c r="M5285">
        <v>62800904.359999999</v>
      </c>
      <c r="N5285">
        <v>0</v>
      </c>
      <c r="O5285">
        <v>62800904.359999999</v>
      </c>
      <c r="P5285" t="s">
        <v>607</v>
      </c>
      <c r="Q5285">
        <v>62800904.359999999</v>
      </c>
      <c r="R5285">
        <v>0</v>
      </c>
      <c r="S5285">
        <v>0</v>
      </c>
      <c r="T5285" t="s">
        <v>4</v>
      </c>
      <c r="U5285" s="221">
        <f t="shared" si="165"/>
        <v>6.2800904360000001</v>
      </c>
    </row>
    <row r="5286" spans="1:21" hidden="1">
      <c r="A5286" s="55" t="str">
        <f t="shared" si="164"/>
        <v>Y0EG6.4</v>
      </c>
      <c r="B5286" s="55">
        <f>VLOOKUP(J5286,'Mapping-CITI'!A:E,5,0)</f>
        <v>6.4</v>
      </c>
      <c r="D5286" s="42">
        <v>45016</v>
      </c>
      <c r="E5286" s="42">
        <v>45199</v>
      </c>
      <c r="F5286" t="s">
        <v>1959</v>
      </c>
      <c r="G5286" t="s">
        <v>2939</v>
      </c>
      <c r="H5286">
        <v>4160</v>
      </c>
      <c r="I5286" t="s">
        <v>2778</v>
      </c>
      <c r="J5286">
        <v>402381</v>
      </c>
      <c r="K5286" t="s">
        <v>2491</v>
      </c>
      <c r="L5286">
        <v>-4559.07</v>
      </c>
      <c r="M5286">
        <v>0</v>
      </c>
      <c r="N5286">
        <v>0</v>
      </c>
      <c r="O5286">
        <v>0</v>
      </c>
      <c r="P5286" t="s">
        <v>607</v>
      </c>
      <c r="Q5286">
        <v>0</v>
      </c>
      <c r="R5286">
        <v>0</v>
      </c>
      <c r="S5286">
        <v>0</v>
      </c>
      <c r="T5286" t="s">
        <v>4</v>
      </c>
      <c r="U5286" s="221">
        <f t="shared" si="165"/>
        <v>0</v>
      </c>
    </row>
    <row r="5287" spans="1:21" hidden="1">
      <c r="A5287" s="55" t="str">
        <f t="shared" si="164"/>
        <v>Y0EG6.4</v>
      </c>
      <c r="B5287" s="55">
        <f>VLOOKUP(J5287,'Mapping-CITI'!A:E,5,0)</f>
        <v>6.4</v>
      </c>
      <c r="D5287" s="42">
        <v>45016</v>
      </c>
      <c r="E5287" s="42">
        <v>45199</v>
      </c>
      <c r="F5287" t="s">
        <v>1959</v>
      </c>
      <c r="G5287" t="s">
        <v>2939</v>
      </c>
      <c r="H5287">
        <v>4160</v>
      </c>
      <c r="I5287" t="s">
        <v>2778</v>
      </c>
      <c r="J5287">
        <v>402404</v>
      </c>
      <c r="K5287" t="s">
        <v>2492</v>
      </c>
      <c r="L5287">
        <v>343022.43</v>
      </c>
      <c r="M5287">
        <v>7407.86</v>
      </c>
      <c r="N5287">
        <v>0</v>
      </c>
      <c r="O5287">
        <v>7407.86</v>
      </c>
      <c r="P5287" t="s">
        <v>607</v>
      </c>
      <c r="Q5287">
        <v>7407.86</v>
      </c>
      <c r="R5287">
        <v>7407.86</v>
      </c>
      <c r="S5287">
        <v>0</v>
      </c>
      <c r="T5287" t="s">
        <v>4</v>
      </c>
      <c r="U5287" s="221">
        <f t="shared" si="165"/>
        <v>7.4078600000000001E-4</v>
      </c>
    </row>
    <row r="5288" spans="1:21" hidden="1">
      <c r="A5288" s="55" t="str">
        <f t="shared" si="164"/>
        <v>Y0EG5.2</v>
      </c>
      <c r="B5288" s="55">
        <f>VLOOKUP(J5288,'Mapping-CITI'!A:E,5,0)</f>
        <v>5.2</v>
      </c>
      <c r="D5288" s="42">
        <v>45016</v>
      </c>
      <c r="E5288" s="42">
        <v>45199</v>
      </c>
      <c r="F5288" t="s">
        <v>1959</v>
      </c>
      <c r="G5288" t="s">
        <v>2939</v>
      </c>
      <c r="H5288">
        <v>4170</v>
      </c>
      <c r="I5288" t="s">
        <v>2780</v>
      </c>
      <c r="J5288">
        <v>413523</v>
      </c>
      <c r="K5288" t="s">
        <v>2502</v>
      </c>
      <c r="L5288">
        <v>4715.2299999999996</v>
      </c>
      <c r="M5288">
        <v>7451.8</v>
      </c>
      <c r="N5288">
        <v>1.76</v>
      </c>
      <c r="O5288">
        <v>7450.04</v>
      </c>
      <c r="P5288" t="s">
        <v>607</v>
      </c>
      <c r="Q5288">
        <v>7450.04</v>
      </c>
      <c r="R5288">
        <v>25.42</v>
      </c>
      <c r="S5288">
        <v>1.76</v>
      </c>
      <c r="T5288" t="s">
        <v>4</v>
      </c>
      <c r="U5288" s="221">
        <f t="shared" si="165"/>
        <v>7.4500399999999996E-4</v>
      </c>
    </row>
    <row r="5289" spans="1:21" hidden="1">
      <c r="A5289" s="55" t="str">
        <f t="shared" si="164"/>
        <v>Y0EG5.3</v>
      </c>
      <c r="B5289" s="55">
        <f>VLOOKUP(J5289,'Mapping-CITI'!A:E,5,0)</f>
        <v>5.3</v>
      </c>
      <c r="D5289" s="42">
        <v>45016</v>
      </c>
      <c r="E5289" s="42">
        <v>45199</v>
      </c>
      <c r="F5289" t="s">
        <v>1959</v>
      </c>
      <c r="G5289" t="s">
        <v>2939</v>
      </c>
      <c r="H5289">
        <v>4120</v>
      </c>
      <c r="I5289" t="s">
        <v>2781</v>
      </c>
      <c r="J5289">
        <v>440101</v>
      </c>
      <c r="K5289" t="s">
        <v>2503</v>
      </c>
      <c r="L5289">
        <v>261175890.5</v>
      </c>
      <c r="M5289">
        <v>70714816.590000004</v>
      </c>
      <c r="N5289">
        <v>0</v>
      </c>
      <c r="O5289">
        <v>70714816.590000004</v>
      </c>
      <c r="P5289" t="s">
        <v>607</v>
      </c>
      <c r="Q5289">
        <v>70714816.590000004</v>
      </c>
      <c r="R5289">
        <v>0</v>
      </c>
      <c r="S5289">
        <v>0</v>
      </c>
      <c r="T5289" t="s">
        <v>4</v>
      </c>
      <c r="U5289" s="221">
        <f t="shared" si="165"/>
        <v>7.0714816590000007</v>
      </c>
    </row>
    <row r="5290" spans="1:21" hidden="1">
      <c r="A5290" s="55" t="str">
        <f t="shared" si="164"/>
        <v>Y0EG5.3</v>
      </c>
      <c r="B5290" s="55">
        <f>VLOOKUP(J5290,'Mapping-CITI'!A:E,5,0)</f>
        <v>5.3</v>
      </c>
      <c r="D5290" s="42">
        <v>45016</v>
      </c>
      <c r="E5290" s="42">
        <v>45199</v>
      </c>
      <c r="F5290" t="s">
        <v>1959</v>
      </c>
      <c r="G5290" t="s">
        <v>2939</v>
      </c>
      <c r="H5290">
        <v>4120</v>
      </c>
      <c r="I5290" t="s">
        <v>2781</v>
      </c>
      <c r="J5290">
        <v>440102</v>
      </c>
      <c r="K5290" t="s">
        <v>2504</v>
      </c>
      <c r="L5290">
        <v>14.61</v>
      </c>
      <c r="M5290">
        <v>0</v>
      </c>
      <c r="N5290">
        <v>0</v>
      </c>
      <c r="O5290">
        <v>0</v>
      </c>
      <c r="P5290" t="s">
        <v>607</v>
      </c>
      <c r="Q5290">
        <v>0</v>
      </c>
      <c r="R5290">
        <v>0</v>
      </c>
      <c r="S5290">
        <v>0</v>
      </c>
      <c r="T5290" t="s">
        <v>4</v>
      </c>
      <c r="U5290" s="221">
        <f t="shared" si="165"/>
        <v>0</v>
      </c>
    </row>
    <row r="5291" spans="1:21" hidden="1">
      <c r="A5291" s="55" t="str">
        <f t="shared" si="164"/>
        <v>Y0EG5.5</v>
      </c>
      <c r="B5291" s="55">
        <f>VLOOKUP(J5291,'Mapping-CITI'!A:E,5,0)</f>
        <v>5.5</v>
      </c>
      <c r="D5291" s="42">
        <v>45016</v>
      </c>
      <c r="E5291" s="42">
        <v>45199</v>
      </c>
      <c r="F5291" t="s">
        <v>1959</v>
      </c>
      <c r="G5291" t="s">
        <v>2939</v>
      </c>
      <c r="H5291">
        <v>5110</v>
      </c>
      <c r="I5291" t="s">
        <v>2776</v>
      </c>
      <c r="J5291">
        <v>440225</v>
      </c>
      <c r="K5291" t="s">
        <v>2515</v>
      </c>
      <c r="L5291">
        <v>28848.799999999999</v>
      </c>
      <c r="M5291">
        <v>858.22</v>
      </c>
      <c r="N5291">
        <v>5053.3100000000004</v>
      </c>
      <c r="O5291">
        <v>-4195.09</v>
      </c>
      <c r="P5291" t="s">
        <v>607</v>
      </c>
      <c r="Q5291">
        <v>-4195.09</v>
      </c>
      <c r="R5291">
        <v>858.22</v>
      </c>
      <c r="S5291">
        <v>5053.3100000000004</v>
      </c>
      <c r="T5291" t="s">
        <v>4</v>
      </c>
      <c r="U5291" s="221">
        <f t="shared" si="165"/>
        <v>-4.1950900000000004E-4</v>
      </c>
    </row>
    <row r="5292" spans="1:21" hidden="1">
      <c r="A5292" s="55" t="str">
        <f t="shared" si="164"/>
        <v>Y0EG6.4</v>
      </c>
      <c r="B5292" s="55">
        <f>VLOOKUP(J5292,'Mapping-CITI'!A:E,5,0)</f>
        <v>6.4</v>
      </c>
      <c r="D5292" s="42">
        <v>45016</v>
      </c>
      <c r="E5292" s="42">
        <v>45199</v>
      </c>
      <c r="F5292" t="s">
        <v>1959</v>
      </c>
      <c r="G5292" t="s">
        <v>2939</v>
      </c>
      <c r="H5292">
        <v>4160</v>
      </c>
      <c r="I5292" t="s">
        <v>2778</v>
      </c>
      <c r="J5292">
        <v>440341</v>
      </c>
      <c r="K5292" t="s">
        <v>2682</v>
      </c>
      <c r="L5292">
        <v>9448286.6699999999</v>
      </c>
      <c r="M5292">
        <v>6289556.0800000001</v>
      </c>
      <c r="N5292">
        <v>0</v>
      </c>
      <c r="O5292">
        <v>6289556.0800000001</v>
      </c>
      <c r="P5292" t="s">
        <v>607</v>
      </c>
      <c r="Q5292">
        <v>6289556.0800000001</v>
      </c>
      <c r="R5292">
        <v>0</v>
      </c>
      <c r="S5292">
        <v>0</v>
      </c>
      <c r="T5292" t="s">
        <v>4</v>
      </c>
      <c r="U5292" s="221">
        <f t="shared" si="165"/>
        <v>0.62895560800000005</v>
      </c>
    </row>
    <row r="5293" spans="1:21" hidden="1">
      <c r="A5293" s="55" t="str">
        <f t="shared" si="164"/>
        <v>Y0EG6.4</v>
      </c>
      <c r="B5293" s="55">
        <f>VLOOKUP(J5293,'Mapping-CITI'!A:E,5,0)</f>
        <v>6.4</v>
      </c>
      <c r="D5293" s="42">
        <v>45016</v>
      </c>
      <c r="E5293" s="42">
        <v>45199</v>
      </c>
      <c r="F5293" t="s">
        <v>1959</v>
      </c>
      <c r="G5293" t="s">
        <v>2939</v>
      </c>
      <c r="H5293">
        <v>4160</v>
      </c>
      <c r="I5293" t="s">
        <v>2778</v>
      </c>
      <c r="J5293">
        <v>440342</v>
      </c>
      <c r="K5293" t="s">
        <v>2683</v>
      </c>
      <c r="L5293">
        <v>9448286.6699999999</v>
      </c>
      <c r="M5293">
        <v>6289556.0800000001</v>
      </c>
      <c r="N5293">
        <v>0</v>
      </c>
      <c r="O5293">
        <v>6289556.0800000001</v>
      </c>
      <c r="P5293" t="s">
        <v>607</v>
      </c>
      <c r="Q5293">
        <v>6289556.0800000001</v>
      </c>
      <c r="R5293">
        <v>0</v>
      </c>
      <c r="S5293">
        <v>0</v>
      </c>
      <c r="T5293" t="s">
        <v>4</v>
      </c>
      <c r="U5293" s="221">
        <f t="shared" si="165"/>
        <v>0.62895560800000005</v>
      </c>
    </row>
    <row r="5294" spans="1:21" hidden="1">
      <c r="A5294" s="55" t="str">
        <f t="shared" si="164"/>
        <v>Y0EG6.4</v>
      </c>
      <c r="B5294" s="55">
        <f>VLOOKUP(J5294,'Mapping-CITI'!A:E,5,0)</f>
        <v>6.4</v>
      </c>
      <c r="D5294" s="42">
        <v>45016</v>
      </c>
      <c r="E5294" s="42">
        <v>45199</v>
      </c>
      <c r="F5294" t="s">
        <v>1959</v>
      </c>
      <c r="G5294" t="s">
        <v>2939</v>
      </c>
      <c r="H5294">
        <v>4160</v>
      </c>
      <c r="I5294" t="s">
        <v>2778</v>
      </c>
      <c r="J5294">
        <v>440416</v>
      </c>
      <c r="K5294" t="s">
        <v>664</v>
      </c>
      <c r="L5294">
        <v>5976755.9000000004</v>
      </c>
      <c r="M5294">
        <v>8429033.2899999991</v>
      </c>
      <c r="N5294">
        <v>4461289.7699999996</v>
      </c>
      <c r="O5294">
        <v>3967743.52</v>
      </c>
      <c r="P5294" t="s">
        <v>607</v>
      </c>
      <c r="Q5294">
        <v>3967743.52</v>
      </c>
      <c r="R5294">
        <v>139300.95000000001</v>
      </c>
      <c r="S5294">
        <v>4461289.7699999996</v>
      </c>
      <c r="T5294" t="s">
        <v>4</v>
      </c>
      <c r="U5294" s="221">
        <f t="shared" si="165"/>
        <v>0.39677435199999994</v>
      </c>
    </row>
    <row r="5295" spans="1:21" hidden="1">
      <c r="A5295" s="55" t="str">
        <f t="shared" si="164"/>
        <v>Y0EG6.4</v>
      </c>
      <c r="B5295" s="55">
        <f>VLOOKUP(J5295,'Mapping-CITI'!A:E,5,0)</f>
        <v>6.4</v>
      </c>
      <c r="D5295" s="42">
        <v>45016</v>
      </c>
      <c r="E5295" s="42">
        <v>45199</v>
      </c>
      <c r="F5295" t="s">
        <v>1959</v>
      </c>
      <c r="G5295" t="s">
        <v>2939</v>
      </c>
      <c r="H5295">
        <v>4160</v>
      </c>
      <c r="I5295" t="s">
        <v>2778</v>
      </c>
      <c r="J5295">
        <v>440445</v>
      </c>
      <c r="K5295" t="s">
        <v>2596</v>
      </c>
      <c r="L5295">
        <v>0</v>
      </c>
      <c r="M5295">
        <v>117803.71</v>
      </c>
      <c r="N5295">
        <v>117803.71</v>
      </c>
      <c r="O5295">
        <v>0</v>
      </c>
      <c r="P5295" t="s">
        <v>607</v>
      </c>
      <c r="Q5295">
        <v>0</v>
      </c>
      <c r="R5295">
        <v>117803.71</v>
      </c>
      <c r="S5295">
        <v>117803.71</v>
      </c>
      <c r="T5295" t="s">
        <v>4</v>
      </c>
      <c r="U5295" s="221">
        <f t="shared" si="165"/>
        <v>0</v>
      </c>
    </row>
    <row r="5296" spans="1:21" hidden="1">
      <c r="A5296" s="55" t="str">
        <f t="shared" si="164"/>
        <v>Y0EG6.4</v>
      </c>
      <c r="B5296" s="55">
        <f>VLOOKUP(J5296,'Mapping-CITI'!A:E,5,0)</f>
        <v>6.4</v>
      </c>
      <c r="D5296" s="42">
        <v>45016</v>
      </c>
      <c r="E5296" s="42">
        <v>45199</v>
      </c>
      <c r="F5296" t="s">
        <v>1959</v>
      </c>
      <c r="G5296" t="s">
        <v>2939</v>
      </c>
      <c r="H5296">
        <v>4160</v>
      </c>
      <c r="I5296" t="s">
        <v>2778</v>
      </c>
      <c r="J5296">
        <v>440509</v>
      </c>
      <c r="K5296" t="s">
        <v>2524</v>
      </c>
      <c r="L5296">
        <v>1990293.36</v>
      </c>
      <c r="M5296">
        <v>1507223.94</v>
      </c>
      <c r="N5296">
        <v>0</v>
      </c>
      <c r="O5296">
        <v>1507223.94</v>
      </c>
      <c r="P5296" t="s">
        <v>607</v>
      </c>
      <c r="Q5296">
        <v>1507223.94</v>
      </c>
      <c r="R5296">
        <v>0</v>
      </c>
      <c r="S5296">
        <v>0</v>
      </c>
      <c r="T5296" t="s">
        <v>4</v>
      </c>
      <c r="U5296" s="221">
        <f t="shared" si="165"/>
        <v>0.15072239399999998</v>
      </c>
    </row>
    <row r="5297" spans="1:21" hidden="1">
      <c r="A5297" s="55" t="str">
        <f t="shared" si="164"/>
        <v>Y0EGIgnore</v>
      </c>
      <c r="B5297" s="55" t="str">
        <f>VLOOKUP(J5297,'Mapping-CITI'!A:E,5,0)</f>
        <v>Ignore</v>
      </c>
      <c r="D5297" s="42">
        <v>45016</v>
      </c>
      <c r="E5297" s="42">
        <v>45199</v>
      </c>
      <c r="F5297" t="s">
        <v>1959</v>
      </c>
      <c r="G5297" t="s">
        <v>2939</v>
      </c>
      <c r="H5297">
        <v>9600</v>
      </c>
      <c r="I5297" t="s">
        <v>2826</v>
      </c>
      <c r="J5297">
        <v>700006</v>
      </c>
      <c r="K5297" t="s">
        <v>2740</v>
      </c>
      <c r="L5297">
        <v>-4.5199999999999996</v>
      </c>
      <c r="M5297">
        <v>0</v>
      </c>
      <c r="N5297">
        <v>0</v>
      </c>
      <c r="O5297">
        <v>-4.5199999999999996</v>
      </c>
      <c r="P5297" t="s">
        <v>607</v>
      </c>
      <c r="Q5297">
        <v>-4.5199999999999996</v>
      </c>
      <c r="R5297">
        <v>0</v>
      </c>
      <c r="S5297">
        <v>0</v>
      </c>
      <c r="T5297" t="s">
        <v>4</v>
      </c>
      <c r="U5297" s="221">
        <f t="shared" si="165"/>
        <v>0</v>
      </c>
    </row>
    <row r="5298" spans="1:21" hidden="1">
      <c r="A5298" s="55" t="str">
        <f t="shared" si="164"/>
        <v>Y0EH0</v>
      </c>
      <c r="B5298" s="55">
        <f>VLOOKUP(J5298,'Mapping-CITI'!A:E,5,0)</f>
        <v>0</v>
      </c>
      <c r="D5298" s="42">
        <v>45016</v>
      </c>
      <c r="E5298" s="42">
        <v>45199</v>
      </c>
      <c r="F5298" t="s">
        <v>1949</v>
      </c>
      <c r="G5298" t="s">
        <v>2940</v>
      </c>
      <c r="H5298">
        <v>1210</v>
      </c>
      <c r="I5298" t="s">
        <v>2767</v>
      </c>
      <c r="J5298">
        <v>101101</v>
      </c>
      <c r="K5298" t="s">
        <v>2004</v>
      </c>
      <c r="L5298">
        <v>11866553450.82</v>
      </c>
      <c r="M5298">
        <v>2625915708.2800002</v>
      </c>
      <c r="N5298">
        <v>3575301213.77</v>
      </c>
      <c r="O5298">
        <v>10917167945.33</v>
      </c>
      <c r="P5298" t="s">
        <v>607</v>
      </c>
      <c r="Q5298">
        <v>10917167945.33</v>
      </c>
      <c r="R5298">
        <v>0</v>
      </c>
      <c r="S5298">
        <v>0</v>
      </c>
      <c r="T5298" t="s">
        <v>1476</v>
      </c>
      <c r="U5298" s="221">
        <f t="shared" si="165"/>
        <v>-94.93855054899997</v>
      </c>
    </row>
    <row r="5299" spans="1:21" hidden="1">
      <c r="A5299" s="55" t="str">
        <f t="shared" si="164"/>
        <v>Y0EH0</v>
      </c>
      <c r="B5299" s="55">
        <f>VLOOKUP(J5299,'Mapping-CITI'!A:E,5,0)</f>
        <v>0</v>
      </c>
      <c r="D5299" s="42">
        <v>45016</v>
      </c>
      <c r="E5299" s="42">
        <v>45199</v>
      </c>
      <c r="F5299" t="s">
        <v>1949</v>
      </c>
      <c r="G5299" t="s">
        <v>2940</v>
      </c>
      <c r="H5299">
        <v>1210</v>
      </c>
      <c r="I5299" t="s">
        <v>2767</v>
      </c>
      <c r="J5299">
        <v>102104</v>
      </c>
      <c r="K5299" t="s">
        <v>2007</v>
      </c>
      <c r="L5299">
        <v>495842113.69999999</v>
      </c>
      <c r="M5299">
        <v>40962666121.300003</v>
      </c>
      <c r="N5299">
        <v>41040991350.019997</v>
      </c>
      <c r="O5299">
        <v>417516884.98000002</v>
      </c>
      <c r="P5299" t="s">
        <v>607</v>
      </c>
      <c r="Q5299">
        <v>417516884.98000002</v>
      </c>
      <c r="R5299">
        <v>0</v>
      </c>
      <c r="S5299">
        <v>0</v>
      </c>
      <c r="T5299" t="s">
        <v>1476</v>
      </c>
      <c r="U5299" s="221">
        <f t="shared" si="165"/>
        <v>-7.8325228719993589</v>
      </c>
    </row>
    <row r="5300" spans="1:21" hidden="1">
      <c r="A5300" s="55" t="str">
        <f t="shared" si="164"/>
        <v>Y0EH0</v>
      </c>
      <c r="B5300" s="55">
        <f>VLOOKUP(J5300,'Mapping-CITI'!A:E,5,0)</f>
        <v>0</v>
      </c>
      <c r="D5300" s="42">
        <v>45016</v>
      </c>
      <c r="E5300" s="42">
        <v>45199</v>
      </c>
      <c r="F5300" t="s">
        <v>1949</v>
      </c>
      <c r="G5300" t="s">
        <v>2940</v>
      </c>
      <c r="H5300">
        <v>1700</v>
      </c>
      <c r="I5300" t="s">
        <v>2768</v>
      </c>
      <c r="J5300">
        <v>106103</v>
      </c>
      <c r="K5300" t="s">
        <v>2783</v>
      </c>
      <c r="L5300">
        <v>3092613.27</v>
      </c>
      <c r="M5300">
        <v>6747695.3799999999</v>
      </c>
      <c r="N5300">
        <v>6763442.2999999998</v>
      </c>
      <c r="O5300">
        <v>3076866.35</v>
      </c>
      <c r="P5300" t="s">
        <v>607</v>
      </c>
      <c r="Q5300">
        <v>3076866.35</v>
      </c>
      <c r="R5300">
        <v>6747695.3799999999</v>
      </c>
      <c r="S5300">
        <v>6763442.2999999998</v>
      </c>
      <c r="T5300" t="s">
        <v>1476</v>
      </c>
      <c r="U5300" s="221">
        <f t="shared" si="165"/>
        <v>-1.5746919999999926E-3</v>
      </c>
    </row>
    <row r="5301" spans="1:21" hidden="1">
      <c r="A5301" s="55" t="str">
        <f t="shared" si="164"/>
        <v>Y0EHIgnore</v>
      </c>
      <c r="B5301" s="55" t="str">
        <f>VLOOKUP(J5301,'Mapping-CITI'!A:E,5,0)</f>
        <v>Ignore</v>
      </c>
      <c r="D5301" s="42">
        <v>45016</v>
      </c>
      <c r="E5301" s="42">
        <v>45199</v>
      </c>
      <c r="F5301" t="s">
        <v>1949</v>
      </c>
      <c r="G5301" t="s">
        <v>2940</v>
      </c>
      <c r="H5301">
        <v>1700</v>
      </c>
      <c r="I5301" t="s">
        <v>2768</v>
      </c>
      <c r="J5301">
        <v>106105</v>
      </c>
      <c r="K5301" t="s">
        <v>2783</v>
      </c>
      <c r="L5301">
        <v>0.02</v>
      </c>
      <c r="M5301">
        <v>0</v>
      </c>
      <c r="N5301">
        <v>0</v>
      </c>
      <c r="O5301">
        <v>0.02</v>
      </c>
      <c r="P5301" t="s">
        <v>607</v>
      </c>
      <c r="Q5301">
        <v>0.02</v>
      </c>
      <c r="R5301">
        <v>0</v>
      </c>
      <c r="S5301">
        <v>0</v>
      </c>
      <c r="T5301" t="s">
        <v>1476</v>
      </c>
      <c r="U5301" s="221">
        <f t="shared" si="165"/>
        <v>0</v>
      </c>
    </row>
    <row r="5302" spans="1:21" hidden="1">
      <c r="A5302" s="55" t="str">
        <f t="shared" si="164"/>
        <v>Y0EHIgnore</v>
      </c>
      <c r="B5302" s="55" t="str">
        <f>VLOOKUP(J5302,'Mapping-CITI'!A:E,5,0)</f>
        <v>Ignore</v>
      </c>
      <c r="D5302" s="42">
        <v>45016</v>
      </c>
      <c r="E5302" s="42">
        <v>45199</v>
      </c>
      <c r="F5302" t="s">
        <v>1949</v>
      </c>
      <c r="G5302" t="s">
        <v>2940</v>
      </c>
      <c r="H5302">
        <v>1700</v>
      </c>
      <c r="I5302" t="s">
        <v>2768</v>
      </c>
      <c r="J5302">
        <v>106106</v>
      </c>
      <c r="K5302" t="s">
        <v>2784</v>
      </c>
      <c r="L5302">
        <v>151686.88</v>
      </c>
      <c r="M5302">
        <v>63908.15</v>
      </c>
      <c r="N5302">
        <v>90075.91</v>
      </c>
      <c r="O5302">
        <v>125519.12</v>
      </c>
      <c r="P5302" t="s">
        <v>607</v>
      </c>
      <c r="Q5302">
        <v>125519.12</v>
      </c>
      <c r="R5302">
        <v>63908.15</v>
      </c>
      <c r="S5302">
        <v>90075.91</v>
      </c>
      <c r="T5302" t="s">
        <v>1476</v>
      </c>
      <c r="U5302" s="221">
        <f t="shared" si="165"/>
        <v>-2.6167760000000003E-3</v>
      </c>
    </row>
    <row r="5303" spans="1:21" hidden="1">
      <c r="A5303" s="55" t="str">
        <f t="shared" si="164"/>
        <v>Y0EHIgnore</v>
      </c>
      <c r="B5303" s="55" t="str">
        <f>VLOOKUP(J5303,'Mapping-CITI'!A:E,5,0)</f>
        <v>Ignore</v>
      </c>
      <c r="D5303" s="42">
        <v>45016</v>
      </c>
      <c r="E5303" s="42">
        <v>45199</v>
      </c>
      <c r="F5303" t="s">
        <v>1949</v>
      </c>
      <c r="G5303" t="s">
        <v>2940</v>
      </c>
      <c r="H5303">
        <v>1400</v>
      </c>
      <c r="I5303" t="s">
        <v>2773</v>
      </c>
      <c r="J5303">
        <v>107099</v>
      </c>
      <c r="K5303" t="s">
        <v>3431</v>
      </c>
      <c r="L5303">
        <v>0.02</v>
      </c>
      <c r="M5303">
        <v>0</v>
      </c>
      <c r="N5303">
        <v>0</v>
      </c>
      <c r="O5303">
        <v>0.02</v>
      </c>
      <c r="P5303" t="s">
        <v>607</v>
      </c>
      <c r="Q5303">
        <v>0.02</v>
      </c>
      <c r="R5303">
        <v>0</v>
      </c>
      <c r="S5303">
        <v>0</v>
      </c>
      <c r="T5303" t="s">
        <v>1476</v>
      </c>
      <c r="U5303" s="221">
        <f t="shared" si="165"/>
        <v>0</v>
      </c>
    </row>
    <row r="5304" spans="1:21" hidden="1">
      <c r="A5304" s="55" t="str">
        <f t="shared" si="164"/>
        <v>Y0EH0</v>
      </c>
      <c r="B5304" s="55">
        <f>VLOOKUP(J5304,'Mapping-CITI'!A:E,5,0)</f>
        <v>0</v>
      </c>
      <c r="D5304" s="42">
        <v>45016</v>
      </c>
      <c r="E5304" s="42">
        <v>45199</v>
      </c>
      <c r="F5304" t="s">
        <v>1949</v>
      </c>
      <c r="G5304" t="s">
        <v>2940</v>
      </c>
      <c r="H5304">
        <v>1400</v>
      </c>
      <c r="I5304" t="s">
        <v>2773</v>
      </c>
      <c r="J5304">
        <v>107100</v>
      </c>
      <c r="K5304" t="s">
        <v>2829</v>
      </c>
      <c r="L5304">
        <v>-4882500</v>
      </c>
      <c r="M5304">
        <v>4882500</v>
      </c>
      <c r="N5304">
        <v>0</v>
      </c>
      <c r="O5304">
        <v>0</v>
      </c>
      <c r="P5304" t="s">
        <v>607</v>
      </c>
      <c r="Q5304">
        <v>0</v>
      </c>
      <c r="R5304">
        <v>4882500</v>
      </c>
      <c r="S5304">
        <v>0</v>
      </c>
      <c r="T5304" t="s">
        <v>1476</v>
      </c>
      <c r="U5304" s="221">
        <f t="shared" si="165"/>
        <v>0.48825000000000002</v>
      </c>
    </row>
    <row r="5305" spans="1:21" hidden="1">
      <c r="A5305" s="55" t="str">
        <f t="shared" si="164"/>
        <v>Y0EH0</v>
      </c>
      <c r="B5305" s="55">
        <f>VLOOKUP(J5305,'Mapping-CITI'!A:E,5,0)</f>
        <v>0</v>
      </c>
      <c r="D5305" s="42">
        <v>45016</v>
      </c>
      <c r="E5305" s="42">
        <v>45199</v>
      </c>
      <c r="F5305" t="s">
        <v>1949</v>
      </c>
      <c r="G5305" t="s">
        <v>2940</v>
      </c>
      <c r="H5305">
        <v>1400</v>
      </c>
      <c r="I5305" t="s">
        <v>2773</v>
      </c>
      <c r="J5305">
        <v>107111</v>
      </c>
      <c r="K5305" t="s">
        <v>2016</v>
      </c>
      <c r="L5305">
        <v>4882500</v>
      </c>
      <c r="M5305">
        <v>119813500</v>
      </c>
      <c r="N5305">
        <v>123355000</v>
      </c>
      <c r="O5305">
        <v>1341000</v>
      </c>
      <c r="P5305" t="s">
        <v>607</v>
      </c>
      <c r="Q5305">
        <v>1341000</v>
      </c>
      <c r="R5305">
        <v>0</v>
      </c>
      <c r="S5305">
        <v>4882500</v>
      </c>
      <c r="T5305" t="s">
        <v>1476</v>
      </c>
      <c r="U5305" s="221">
        <f t="shared" si="165"/>
        <v>-0.35415000000000002</v>
      </c>
    </row>
    <row r="5306" spans="1:21" hidden="1">
      <c r="A5306" s="55" t="str">
        <f t="shared" si="164"/>
        <v>Y0EHIgnore</v>
      </c>
      <c r="B5306" s="55" t="str">
        <f>VLOOKUP(J5306,'Mapping-CITI'!A:E,5,0)</f>
        <v>Ignore</v>
      </c>
      <c r="D5306" s="42">
        <v>45016</v>
      </c>
      <c r="E5306" s="42">
        <v>45199</v>
      </c>
      <c r="F5306" t="s">
        <v>1949</v>
      </c>
      <c r="G5306" t="s">
        <v>2940</v>
      </c>
      <c r="H5306">
        <v>1400</v>
      </c>
      <c r="I5306" t="s">
        <v>2773</v>
      </c>
      <c r="J5306">
        <v>107134</v>
      </c>
      <c r="K5306" t="s">
        <v>3432</v>
      </c>
      <c r="L5306">
        <v>82.6</v>
      </c>
      <c r="M5306">
        <v>0</v>
      </c>
      <c r="N5306">
        <v>0</v>
      </c>
      <c r="O5306">
        <v>82.6</v>
      </c>
      <c r="P5306" t="s">
        <v>607</v>
      </c>
      <c r="Q5306">
        <v>82.6</v>
      </c>
      <c r="R5306">
        <v>0</v>
      </c>
      <c r="S5306">
        <v>0</v>
      </c>
      <c r="T5306" t="s">
        <v>1476</v>
      </c>
      <c r="U5306" s="221">
        <f t="shared" si="165"/>
        <v>0</v>
      </c>
    </row>
    <row r="5307" spans="1:21" hidden="1">
      <c r="A5307" s="55" t="str">
        <f t="shared" si="164"/>
        <v>Y0EH0</v>
      </c>
      <c r="B5307" s="55">
        <f>VLOOKUP(J5307,'Mapping-CITI'!A:E,5,0)</f>
        <v>0</v>
      </c>
      <c r="D5307" s="42">
        <v>45016</v>
      </c>
      <c r="E5307" s="42">
        <v>45199</v>
      </c>
      <c r="F5307" t="s">
        <v>1949</v>
      </c>
      <c r="G5307" t="s">
        <v>2940</v>
      </c>
      <c r="H5307">
        <v>1700</v>
      </c>
      <c r="I5307" t="s">
        <v>2768</v>
      </c>
      <c r="J5307">
        <v>109181</v>
      </c>
      <c r="K5307" t="s">
        <v>2771</v>
      </c>
      <c r="L5307">
        <v>18242.28</v>
      </c>
      <c r="M5307">
        <v>0</v>
      </c>
      <c r="N5307">
        <v>0</v>
      </c>
      <c r="O5307">
        <v>18242.28</v>
      </c>
      <c r="P5307" t="s">
        <v>607</v>
      </c>
      <c r="Q5307">
        <v>18242.28</v>
      </c>
      <c r="R5307">
        <v>0</v>
      </c>
      <c r="S5307">
        <v>0</v>
      </c>
      <c r="T5307" t="s">
        <v>1476</v>
      </c>
      <c r="U5307" s="221">
        <f t="shared" si="165"/>
        <v>0</v>
      </c>
    </row>
    <row r="5308" spans="1:21" hidden="1">
      <c r="A5308" s="55" t="str">
        <f t="shared" si="164"/>
        <v>Y0EH0</v>
      </c>
      <c r="B5308" s="55">
        <f>VLOOKUP(J5308,'Mapping-CITI'!A:E,5,0)</f>
        <v>0</v>
      </c>
      <c r="D5308" s="42">
        <v>45016</v>
      </c>
      <c r="E5308" s="42">
        <v>45199</v>
      </c>
      <c r="F5308" t="s">
        <v>1949</v>
      </c>
      <c r="G5308" t="s">
        <v>2940</v>
      </c>
      <c r="H5308">
        <v>1230</v>
      </c>
      <c r="I5308" t="s">
        <v>2772</v>
      </c>
      <c r="J5308">
        <v>111126</v>
      </c>
      <c r="K5308" t="s">
        <v>2022</v>
      </c>
      <c r="L5308">
        <v>95282.72</v>
      </c>
      <c r="M5308">
        <v>59973.9</v>
      </c>
      <c r="N5308">
        <v>0</v>
      </c>
      <c r="O5308">
        <v>155256.62</v>
      </c>
      <c r="P5308" t="s">
        <v>607</v>
      </c>
      <c r="Q5308">
        <v>155256.62</v>
      </c>
      <c r="R5308">
        <v>0</v>
      </c>
      <c r="S5308">
        <v>0</v>
      </c>
      <c r="T5308" t="s">
        <v>1476</v>
      </c>
      <c r="U5308" s="221">
        <f t="shared" si="165"/>
        <v>5.99739E-3</v>
      </c>
    </row>
    <row r="5309" spans="1:21" hidden="1">
      <c r="A5309" s="55" t="str">
        <f t="shared" si="164"/>
        <v>Y0EH0</v>
      </c>
      <c r="B5309" s="55">
        <f>VLOOKUP(J5309,'Mapping-CITI'!A:E,5,0)</f>
        <v>0</v>
      </c>
      <c r="D5309" s="42">
        <v>45016</v>
      </c>
      <c r="E5309" s="42">
        <v>45199</v>
      </c>
      <c r="F5309" t="s">
        <v>1949</v>
      </c>
      <c r="G5309" t="s">
        <v>2940</v>
      </c>
      <c r="H5309">
        <v>1400</v>
      </c>
      <c r="I5309" t="s">
        <v>2773</v>
      </c>
      <c r="J5309">
        <v>111137</v>
      </c>
      <c r="K5309" t="s">
        <v>2027</v>
      </c>
      <c r="L5309">
        <v>0</v>
      </c>
      <c r="M5309">
        <v>5344.57</v>
      </c>
      <c r="N5309">
        <v>5344.57</v>
      </c>
      <c r="O5309">
        <v>0</v>
      </c>
      <c r="P5309" t="s">
        <v>607</v>
      </c>
      <c r="Q5309">
        <v>0</v>
      </c>
      <c r="R5309">
        <v>5344.57</v>
      </c>
      <c r="S5309">
        <v>5344.57</v>
      </c>
      <c r="T5309" t="s">
        <v>1476</v>
      </c>
      <c r="U5309" s="221">
        <f t="shared" si="165"/>
        <v>0</v>
      </c>
    </row>
    <row r="5310" spans="1:21" hidden="1">
      <c r="A5310" s="55" t="str">
        <f t="shared" si="164"/>
        <v>Y0EH0</v>
      </c>
      <c r="B5310" s="55">
        <f>VLOOKUP(J5310,'Mapping-CITI'!A:E,5,0)</f>
        <v>0</v>
      </c>
      <c r="D5310" s="42">
        <v>45016</v>
      </c>
      <c r="E5310" s="42">
        <v>45199</v>
      </c>
      <c r="F5310" t="s">
        <v>1949</v>
      </c>
      <c r="G5310" t="s">
        <v>2940</v>
      </c>
      <c r="H5310">
        <v>1400</v>
      </c>
      <c r="I5310" t="s">
        <v>2773</v>
      </c>
      <c r="J5310">
        <v>111220</v>
      </c>
      <c r="K5310" t="s">
        <v>2655</v>
      </c>
      <c r="L5310">
        <v>19496954.260000002</v>
      </c>
      <c r="M5310">
        <v>3437630517.8800001</v>
      </c>
      <c r="N5310">
        <v>3433333867.3600001</v>
      </c>
      <c r="O5310">
        <v>23793604.780000001</v>
      </c>
      <c r="P5310" t="s">
        <v>607</v>
      </c>
      <c r="Q5310">
        <v>23793604.780000001</v>
      </c>
      <c r="R5310">
        <v>3437630517.8800001</v>
      </c>
      <c r="S5310">
        <v>3433333867.3600001</v>
      </c>
      <c r="T5310" t="s">
        <v>1476</v>
      </c>
      <c r="U5310" s="221">
        <f t="shared" si="165"/>
        <v>0.4296650519999981</v>
      </c>
    </row>
    <row r="5311" spans="1:21" hidden="1">
      <c r="A5311" s="55" t="str">
        <f t="shared" si="164"/>
        <v>Y0EH0</v>
      </c>
      <c r="B5311" s="55">
        <f>VLOOKUP(J5311,'Mapping-CITI'!A:E,5,0)</f>
        <v>0</v>
      </c>
      <c r="D5311" s="42">
        <v>45016</v>
      </c>
      <c r="E5311" s="42">
        <v>45199</v>
      </c>
      <c r="F5311" t="s">
        <v>1949</v>
      </c>
      <c r="G5311" t="s">
        <v>2940</v>
      </c>
      <c r="H5311">
        <v>1400</v>
      </c>
      <c r="I5311" t="s">
        <v>2773</v>
      </c>
      <c r="J5311">
        <v>111221</v>
      </c>
      <c r="K5311" t="s">
        <v>2656</v>
      </c>
      <c r="L5311">
        <v>-19496954.260000002</v>
      </c>
      <c r="M5311">
        <v>3433333867.3600001</v>
      </c>
      <c r="N5311">
        <v>3437630517.8800001</v>
      </c>
      <c r="O5311">
        <v>-23793604.780000001</v>
      </c>
      <c r="P5311" t="s">
        <v>607</v>
      </c>
      <c r="Q5311">
        <v>-23793604.780000001</v>
      </c>
      <c r="R5311">
        <v>3433333867.3600001</v>
      </c>
      <c r="S5311">
        <v>3437630517.8800001</v>
      </c>
      <c r="T5311" t="s">
        <v>1476</v>
      </c>
      <c r="U5311" s="221">
        <f t="shared" si="165"/>
        <v>-0.4296650519999981</v>
      </c>
    </row>
    <row r="5312" spans="1:21" hidden="1">
      <c r="A5312" s="55" t="str">
        <f t="shared" si="164"/>
        <v>Y0EH0</v>
      </c>
      <c r="B5312" s="55">
        <f>VLOOKUP(J5312,'Mapping-CITI'!A:E,5,0)</f>
        <v>0</v>
      </c>
      <c r="D5312" s="42">
        <v>45016</v>
      </c>
      <c r="E5312" s="42">
        <v>45199</v>
      </c>
      <c r="F5312" t="s">
        <v>1949</v>
      </c>
      <c r="G5312" t="s">
        <v>2940</v>
      </c>
      <c r="H5312">
        <v>1700</v>
      </c>
      <c r="I5312" t="s">
        <v>2768</v>
      </c>
      <c r="J5312">
        <v>141017</v>
      </c>
      <c r="K5312" t="s">
        <v>2035</v>
      </c>
      <c r="L5312">
        <v>0</v>
      </c>
      <c r="M5312">
        <v>1243501</v>
      </c>
      <c r="N5312">
        <v>1248501</v>
      </c>
      <c r="O5312">
        <v>-5000</v>
      </c>
      <c r="P5312" t="s">
        <v>607</v>
      </c>
      <c r="Q5312">
        <v>-5000</v>
      </c>
      <c r="R5312">
        <v>1243501</v>
      </c>
      <c r="S5312">
        <v>1248501</v>
      </c>
      <c r="T5312" t="s">
        <v>1476</v>
      </c>
      <c r="U5312" s="221">
        <f t="shared" si="165"/>
        <v>-5.0000000000000001E-4</v>
      </c>
    </row>
    <row r="5313" spans="1:21" hidden="1">
      <c r="A5313" s="55" t="str">
        <f t="shared" si="164"/>
        <v>Y0EHIgnore</v>
      </c>
      <c r="B5313" s="55" t="str">
        <f>VLOOKUP(J5313,'Mapping-CITI'!A:E,5,0)</f>
        <v>Ignore</v>
      </c>
      <c r="D5313" s="42">
        <v>45016</v>
      </c>
      <c r="E5313" s="42">
        <v>45199</v>
      </c>
      <c r="F5313" t="s">
        <v>1949</v>
      </c>
      <c r="G5313" t="s">
        <v>2940</v>
      </c>
      <c r="H5313">
        <v>1700</v>
      </c>
      <c r="I5313" t="s">
        <v>2768</v>
      </c>
      <c r="J5313">
        <v>141258</v>
      </c>
      <c r="K5313" t="s">
        <v>3364</v>
      </c>
      <c r="L5313">
        <v>0</v>
      </c>
      <c r="M5313">
        <v>2182600</v>
      </c>
      <c r="N5313">
        <v>2182600</v>
      </c>
      <c r="O5313">
        <v>0</v>
      </c>
      <c r="P5313" t="s">
        <v>607</v>
      </c>
      <c r="Q5313">
        <v>0</v>
      </c>
      <c r="R5313">
        <v>2182600</v>
      </c>
      <c r="S5313">
        <v>2182600</v>
      </c>
      <c r="T5313" t="s">
        <v>1476</v>
      </c>
      <c r="U5313" s="221">
        <f t="shared" si="165"/>
        <v>0</v>
      </c>
    </row>
    <row r="5314" spans="1:21" hidden="1">
      <c r="A5314" s="55" t="str">
        <f t="shared" si="164"/>
        <v>Y0EH0</v>
      </c>
      <c r="B5314" s="55">
        <f>VLOOKUP(J5314,'Mapping-CITI'!A:E,5,0)</f>
        <v>0</v>
      </c>
      <c r="D5314" s="42">
        <v>45016</v>
      </c>
      <c r="E5314" s="42">
        <v>45199</v>
      </c>
      <c r="F5314" t="s">
        <v>1949</v>
      </c>
      <c r="G5314" t="s">
        <v>2940</v>
      </c>
      <c r="H5314">
        <v>1700</v>
      </c>
      <c r="I5314" t="s">
        <v>2768</v>
      </c>
      <c r="J5314">
        <v>141280</v>
      </c>
      <c r="K5314" t="s">
        <v>2036</v>
      </c>
      <c r="L5314">
        <v>1508651.52</v>
      </c>
      <c r="M5314">
        <v>45402096424.480003</v>
      </c>
      <c r="N5314">
        <v>45403166309.110001</v>
      </c>
      <c r="O5314">
        <v>438766.89</v>
      </c>
      <c r="P5314" t="s">
        <v>607</v>
      </c>
      <c r="Q5314">
        <v>438766.89</v>
      </c>
      <c r="R5314">
        <v>439430372.92000002</v>
      </c>
      <c r="S5314">
        <v>1948766888.6199999</v>
      </c>
      <c r="T5314" t="s">
        <v>1476</v>
      </c>
      <c r="U5314" s="221">
        <f t="shared" si="165"/>
        <v>-0.10698846299972534</v>
      </c>
    </row>
    <row r="5315" spans="1:21" hidden="1">
      <c r="A5315" s="55" t="str">
        <f t="shared" ref="A5315:A5378" si="166">F5315&amp;B5315</f>
        <v>Y0EH0</v>
      </c>
      <c r="B5315" s="55">
        <f>VLOOKUP(J5315,'Mapping-CITI'!A:E,5,0)</f>
        <v>0</v>
      </c>
      <c r="D5315" s="42">
        <v>45016</v>
      </c>
      <c r="E5315" s="42">
        <v>45199</v>
      </c>
      <c r="F5315" t="s">
        <v>1949</v>
      </c>
      <c r="G5315" t="s">
        <v>2940</v>
      </c>
      <c r="H5315">
        <v>1700</v>
      </c>
      <c r="I5315" t="s">
        <v>2768</v>
      </c>
      <c r="J5315">
        <v>141287</v>
      </c>
      <c r="K5315" t="s">
        <v>604</v>
      </c>
      <c r="L5315">
        <v>-1.98</v>
      </c>
      <c r="M5315">
        <v>1.98</v>
      </c>
      <c r="N5315">
        <v>0</v>
      </c>
      <c r="O5315">
        <v>0</v>
      </c>
      <c r="P5315" t="s">
        <v>607</v>
      </c>
      <c r="Q5315">
        <v>0</v>
      </c>
      <c r="R5315">
        <v>1.98</v>
      </c>
      <c r="S5315">
        <v>0</v>
      </c>
      <c r="T5315" t="s">
        <v>1476</v>
      </c>
      <c r="U5315" s="221">
        <f t="shared" ref="U5315:U5378" si="167">(M5315-N5315)/10^7</f>
        <v>1.98E-7</v>
      </c>
    </row>
    <row r="5316" spans="1:21" hidden="1">
      <c r="A5316" s="55" t="str">
        <f t="shared" si="166"/>
        <v>Y0EH0</v>
      </c>
      <c r="B5316" s="55">
        <f>VLOOKUP(J5316,'Mapping-CITI'!A:E,5,0)</f>
        <v>0</v>
      </c>
      <c r="D5316" s="42">
        <v>45016</v>
      </c>
      <c r="E5316" s="42">
        <v>45199</v>
      </c>
      <c r="F5316" t="s">
        <v>1949</v>
      </c>
      <c r="G5316" t="s">
        <v>2940</v>
      </c>
      <c r="H5316">
        <v>1700</v>
      </c>
      <c r="I5316" t="s">
        <v>2768</v>
      </c>
      <c r="J5316">
        <v>141294</v>
      </c>
      <c r="K5316" t="s">
        <v>2039</v>
      </c>
      <c r="L5316">
        <v>0</v>
      </c>
      <c r="M5316">
        <v>191000</v>
      </c>
      <c r="N5316">
        <v>191000</v>
      </c>
      <c r="O5316">
        <v>0</v>
      </c>
      <c r="P5316" t="s">
        <v>607</v>
      </c>
      <c r="Q5316">
        <v>0</v>
      </c>
      <c r="R5316">
        <v>191000</v>
      </c>
      <c r="S5316">
        <v>191000</v>
      </c>
      <c r="T5316" t="s">
        <v>1476</v>
      </c>
      <c r="U5316" s="221">
        <f t="shared" si="167"/>
        <v>0</v>
      </c>
    </row>
    <row r="5317" spans="1:21" hidden="1">
      <c r="A5317" s="55" t="str">
        <f t="shared" si="166"/>
        <v>Y0EH0</v>
      </c>
      <c r="B5317" s="55">
        <f>VLOOKUP(J5317,'Mapping-CITI'!A:E,5,0)</f>
        <v>0</v>
      </c>
      <c r="D5317" s="42">
        <v>45016</v>
      </c>
      <c r="E5317" s="42">
        <v>45199</v>
      </c>
      <c r="F5317" t="s">
        <v>1949</v>
      </c>
      <c r="G5317" t="s">
        <v>2940</v>
      </c>
      <c r="H5317">
        <v>1700</v>
      </c>
      <c r="I5317" t="s">
        <v>2768</v>
      </c>
      <c r="J5317">
        <v>141375</v>
      </c>
      <c r="K5317" t="s">
        <v>2049</v>
      </c>
      <c r="L5317">
        <v>3500.29</v>
      </c>
      <c r="M5317">
        <v>0</v>
      </c>
      <c r="N5317">
        <v>0</v>
      </c>
      <c r="O5317">
        <v>3500.29</v>
      </c>
      <c r="P5317" t="s">
        <v>607</v>
      </c>
      <c r="Q5317">
        <v>3500.29</v>
      </c>
      <c r="R5317">
        <v>0</v>
      </c>
      <c r="S5317">
        <v>0</v>
      </c>
      <c r="T5317" t="s">
        <v>1476</v>
      </c>
      <c r="U5317" s="221">
        <f t="shared" si="167"/>
        <v>0</v>
      </c>
    </row>
    <row r="5318" spans="1:21" hidden="1">
      <c r="A5318" s="55" t="str">
        <f t="shared" si="166"/>
        <v>Y0EH0</v>
      </c>
      <c r="B5318" s="55">
        <f>VLOOKUP(J5318,'Mapping-CITI'!A:E,5,0)</f>
        <v>0</v>
      </c>
      <c r="D5318" s="42">
        <v>45016</v>
      </c>
      <c r="E5318" s="42">
        <v>45199</v>
      </c>
      <c r="F5318" t="s">
        <v>1949</v>
      </c>
      <c r="G5318" t="s">
        <v>2940</v>
      </c>
      <c r="H5318">
        <v>1700</v>
      </c>
      <c r="I5318" t="s">
        <v>2768</v>
      </c>
      <c r="J5318">
        <v>141376</v>
      </c>
      <c r="K5318" t="s">
        <v>3433</v>
      </c>
      <c r="L5318">
        <v>218839.7</v>
      </c>
      <c r="M5318">
        <v>0</v>
      </c>
      <c r="N5318">
        <v>0</v>
      </c>
      <c r="O5318">
        <v>218839.7</v>
      </c>
      <c r="P5318" t="s">
        <v>607</v>
      </c>
      <c r="Q5318">
        <v>218839.7</v>
      </c>
      <c r="R5318">
        <v>0</v>
      </c>
      <c r="S5318">
        <v>0</v>
      </c>
      <c r="T5318" t="s">
        <v>1476</v>
      </c>
      <c r="U5318" s="221">
        <f t="shared" si="167"/>
        <v>0</v>
      </c>
    </row>
    <row r="5319" spans="1:21" hidden="1">
      <c r="A5319" s="55" t="str">
        <f t="shared" si="166"/>
        <v>Y0EH0</v>
      </c>
      <c r="B5319" s="55">
        <f>VLOOKUP(J5319,'Mapping-CITI'!A:E,5,0)</f>
        <v>0</v>
      </c>
      <c r="D5319" s="42">
        <v>45016</v>
      </c>
      <c r="E5319" s="42">
        <v>45199</v>
      </c>
      <c r="F5319" t="s">
        <v>1949</v>
      </c>
      <c r="G5319" t="s">
        <v>2940</v>
      </c>
      <c r="H5319">
        <v>1700</v>
      </c>
      <c r="I5319" t="s">
        <v>2768</v>
      </c>
      <c r="J5319">
        <v>141382</v>
      </c>
      <c r="K5319" t="s">
        <v>2052</v>
      </c>
      <c r="L5319">
        <v>0</v>
      </c>
      <c r="M5319">
        <v>1253145043.8900001</v>
      </c>
      <c r="N5319">
        <v>1253145043.8900001</v>
      </c>
      <c r="O5319">
        <v>0</v>
      </c>
      <c r="P5319" t="s">
        <v>607</v>
      </c>
      <c r="Q5319">
        <v>0</v>
      </c>
      <c r="R5319">
        <v>1253145043.8900001</v>
      </c>
      <c r="S5319">
        <v>1253145043.8900001</v>
      </c>
      <c r="T5319" t="s">
        <v>1476</v>
      </c>
      <c r="U5319" s="221">
        <f t="shared" si="167"/>
        <v>0</v>
      </c>
    </row>
    <row r="5320" spans="1:21" hidden="1">
      <c r="A5320" s="55" t="str">
        <f t="shared" si="166"/>
        <v>Y0EH0</v>
      </c>
      <c r="B5320" s="55">
        <f>VLOOKUP(J5320,'Mapping-CITI'!A:E,5,0)</f>
        <v>0</v>
      </c>
      <c r="D5320" s="42">
        <v>45016</v>
      </c>
      <c r="E5320" s="42">
        <v>45199</v>
      </c>
      <c r="F5320" t="s">
        <v>1949</v>
      </c>
      <c r="G5320" t="s">
        <v>2940</v>
      </c>
      <c r="H5320">
        <v>1700</v>
      </c>
      <c r="I5320" t="s">
        <v>2768</v>
      </c>
      <c r="J5320">
        <v>141398</v>
      </c>
      <c r="K5320" t="s">
        <v>2911</v>
      </c>
      <c r="L5320">
        <v>0</v>
      </c>
      <c r="M5320">
        <v>5344.57</v>
      </c>
      <c r="N5320">
        <v>5344.57</v>
      </c>
      <c r="O5320">
        <v>0</v>
      </c>
      <c r="P5320" t="s">
        <v>607</v>
      </c>
      <c r="Q5320">
        <v>0</v>
      </c>
      <c r="R5320">
        <v>5344.57</v>
      </c>
      <c r="S5320">
        <v>5344.57</v>
      </c>
      <c r="T5320" t="s">
        <v>1476</v>
      </c>
      <c r="U5320" s="221">
        <f t="shared" si="167"/>
        <v>0</v>
      </c>
    </row>
    <row r="5321" spans="1:21" hidden="1">
      <c r="A5321" s="55" t="str">
        <f t="shared" si="166"/>
        <v>Y0EH0</v>
      </c>
      <c r="B5321" s="55">
        <f>VLOOKUP(J5321,'Mapping-CITI'!A:E,5,0)</f>
        <v>0</v>
      </c>
      <c r="D5321" s="42">
        <v>45016</v>
      </c>
      <c r="E5321" s="42">
        <v>45199</v>
      </c>
      <c r="F5321" t="s">
        <v>1949</v>
      </c>
      <c r="G5321" t="s">
        <v>2940</v>
      </c>
      <c r="H5321">
        <v>1700</v>
      </c>
      <c r="I5321" t="s">
        <v>2768</v>
      </c>
      <c r="J5321">
        <v>141399</v>
      </c>
      <c r="K5321" t="s">
        <v>2912</v>
      </c>
      <c r="L5321">
        <v>0</v>
      </c>
      <c r="M5321">
        <v>43637760</v>
      </c>
      <c r="N5321">
        <v>43755260</v>
      </c>
      <c r="O5321">
        <v>-117500</v>
      </c>
      <c r="P5321" t="s">
        <v>607</v>
      </c>
      <c r="Q5321">
        <v>-117500</v>
      </c>
      <c r="R5321">
        <v>43637760</v>
      </c>
      <c r="S5321">
        <v>43755260</v>
      </c>
      <c r="T5321" t="s">
        <v>1476</v>
      </c>
      <c r="U5321" s="221">
        <f t="shared" si="167"/>
        <v>-1.175E-2</v>
      </c>
    </row>
    <row r="5322" spans="1:21" hidden="1">
      <c r="A5322" s="55" t="str">
        <f t="shared" si="166"/>
        <v>Y0EH0</v>
      </c>
      <c r="B5322" s="55">
        <f>VLOOKUP(J5322,'Mapping-CITI'!A:E,5,0)</f>
        <v>0</v>
      </c>
      <c r="D5322" s="42">
        <v>45016</v>
      </c>
      <c r="E5322" s="42">
        <v>45199</v>
      </c>
      <c r="F5322" t="s">
        <v>1949</v>
      </c>
      <c r="G5322" t="s">
        <v>2940</v>
      </c>
      <c r="H5322">
        <v>1700</v>
      </c>
      <c r="I5322" t="s">
        <v>2768</v>
      </c>
      <c r="J5322">
        <v>141524</v>
      </c>
      <c r="K5322" t="s">
        <v>2061</v>
      </c>
      <c r="L5322">
        <v>0</v>
      </c>
      <c r="M5322">
        <v>1000</v>
      </c>
      <c r="N5322">
        <v>51000</v>
      </c>
      <c r="O5322">
        <v>-50000</v>
      </c>
      <c r="P5322" t="s">
        <v>607</v>
      </c>
      <c r="Q5322">
        <v>-50000</v>
      </c>
      <c r="R5322">
        <v>1000</v>
      </c>
      <c r="S5322">
        <v>51000</v>
      </c>
      <c r="T5322" t="s">
        <v>1476</v>
      </c>
      <c r="U5322" s="221">
        <f t="shared" si="167"/>
        <v>-5.0000000000000001E-3</v>
      </c>
    </row>
    <row r="5323" spans="1:21" hidden="1">
      <c r="A5323" s="55" t="str">
        <f t="shared" si="166"/>
        <v>Y0EH0</v>
      </c>
      <c r="B5323" s="55">
        <f>VLOOKUP(J5323,'Mapping-CITI'!A:E,5,0)</f>
        <v>0</v>
      </c>
      <c r="D5323" s="42">
        <v>45016</v>
      </c>
      <c r="E5323" s="42">
        <v>45199</v>
      </c>
      <c r="F5323" t="s">
        <v>1949</v>
      </c>
      <c r="G5323" t="s">
        <v>2940</v>
      </c>
      <c r="H5323">
        <v>1700</v>
      </c>
      <c r="I5323" t="s">
        <v>2768</v>
      </c>
      <c r="J5323">
        <v>141526</v>
      </c>
      <c r="K5323" t="s">
        <v>2062</v>
      </c>
      <c r="L5323">
        <v>0</v>
      </c>
      <c r="M5323">
        <v>15156162.960000001</v>
      </c>
      <c r="N5323">
        <v>15156162.960000001</v>
      </c>
      <c r="O5323">
        <v>0</v>
      </c>
      <c r="P5323" t="s">
        <v>607</v>
      </c>
      <c r="Q5323">
        <v>0</v>
      </c>
      <c r="R5323">
        <v>15156162.960000001</v>
      </c>
      <c r="S5323">
        <v>15156162.960000001</v>
      </c>
      <c r="T5323" t="s">
        <v>1476</v>
      </c>
      <c r="U5323" s="221">
        <f t="shared" si="167"/>
        <v>0</v>
      </c>
    </row>
    <row r="5324" spans="1:21" hidden="1">
      <c r="A5324" s="55" t="str">
        <f t="shared" si="166"/>
        <v>Y0EH0</v>
      </c>
      <c r="B5324" s="55">
        <f>VLOOKUP(J5324,'Mapping-CITI'!A:E,5,0)</f>
        <v>0</v>
      </c>
      <c r="D5324" s="42">
        <v>45016</v>
      </c>
      <c r="E5324" s="42">
        <v>45199</v>
      </c>
      <c r="F5324" t="s">
        <v>1949</v>
      </c>
      <c r="G5324" t="s">
        <v>2940</v>
      </c>
      <c r="H5324">
        <v>1700</v>
      </c>
      <c r="I5324" t="s">
        <v>2768</v>
      </c>
      <c r="J5324">
        <v>141647</v>
      </c>
      <c r="K5324" t="s">
        <v>2073</v>
      </c>
      <c r="L5324">
        <v>0</v>
      </c>
      <c r="M5324">
        <v>4518500</v>
      </c>
      <c r="N5324">
        <v>4518500</v>
      </c>
      <c r="O5324">
        <v>0</v>
      </c>
      <c r="P5324" t="s">
        <v>607</v>
      </c>
      <c r="Q5324">
        <v>0</v>
      </c>
      <c r="R5324">
        <v>4518500</v>
      </c>
      <c r="S5324">
        <v>4518500</v>
      </c>
      <c r="T5324" t="s">
        <v>1476</v>
      </c>
      <c r="U5324" s="221">
        <f t="shared" si="167"/>
        <v>0</v>
      </c>
    </row>
    <row r="5325" spans="1:21" hidden="1">
      <c r="A5325" s="55" t="str">
        <f t="shared" si="166"/>
        <v>Y0EH0</v>
      </c>
      <c r="B5325" s="55">
        <f>VLOOKUP(J5325,'Mapping-CITI'!A:E,5,0)</f>
        <v>0</v>
      </c>
      <c r="D5325" s="42">
        <v>45016</v>
      </c>
      <c r="E5325" s="42">
        <v>45199</v>
      </c>
      <c r="F5325" t="s">
        <v>1949</v>
      </c>
      <c r="G5325" t="s">
        <v>2940</v>
      </c>
      <c r="H5325">
        <v>1700</v>
      </c>
      <c r="I5325" t="s">
        <v>2768</v>
      </c>
      <c r="J5325">
        <v>141653</v>
      </c>
      <c r="K5325" t="s">
        <v>2074</v>
      </c>
      <c r="L5325">
        <v>-18500</v>
      </c>
      <c r="M5325">
        <v>4855906</v>
      </c>
      <c r="N5325">
        <v>4853406</v>
      </c>
      <c r="O5325">
        <v>-16000</v>
      </c>
      <c r="P5325" t="s">
        <v>607</v>
      </c>
      <c r="Q5325">
        <v>-16000</v>
      </c>
      <c r="R5325">
        <v>4855906</v>
      </c>
      <c r="S5325">
        <v>4853406</v>
      </c>
      <c r="T5325" t="s">
        <v>1476</v>
      </c>
      <c r="U5325" s="221">
        <f t="shared" si="167"/>
        <v>2.5000000000000001E-4</v>
      </c>
    </row>
    <row r="5326" spans="1:21" hidden="1">
      <c r="A5326" s="55" t="str">
        <f t="shared" si="166"/>
        <v>Y0EH0</v>
      </c>
      <c r="B5326" s="55">
        <f>VLOOKUP(J5326,'Mapping-CITI'!A:E,5,0)</f>
        <v>0</v>
      </c>
      <c r="D5326" s="42">
        <v>45016</v>
      </c>
      <c r="E5326" s="42">
        <v>45199</v>
      </c>
      <c r="F5326" t="s">
        <v>1949</v>
      </c>
      <c r="G5326" t="s">
        <v>2940</v>
      </c>
      <c r="H5326">
        <v>1700</v>
      </c>
      <c r="I5326" t="s">
        <v>2768</v>
      </c>
      <c r="J5326">
        <v>141724</v>
      </c>
      <c r="K5326" t="s">
        <v>2076</v>
      </c>
      <c r="L5326">
        <v>0</v>
      </c>
      <c r="M5326">
        <v>9597591</v>
      </c>
      <c r="N5326">
        <v>9602591</v>
      </c>
      <c r="O5326">
        <v>-5000</v>
      </c>
      <c r="P5326" t="s">
        <v>607</v>
      </c>
      <c r="Q5326">
        <v>-5000</v>
      </c>
      <c r="R5326">
        <v>9597591</v>
      </c>
      <c r="S5326">
        <v>9602591</v>
      </c>
      <c r="T5326" t="s">
        <v>1476</v>
      </c>
      <c r="U5326" s="221">
        <f t="shared" si="167"/>
        <v>-5.0000000000000001E-4</v>
      </c>
    </row>
    <row r="5327" spans="1:21" hidden="1">
      <c r="A5327" s="55" t="str">
        <f t="shared" si="166"/>
        <v>Y0EH0</v>
      </c>
      <c r="B5327" s="55">
        <f>VLOOKUP(J5327,'Mapping-CITI'!A:E,5,0)</f>
        <v>0</v>
      </c>
      <c r="D5327" s="42">
        <v>45016</v>
      </c>
      <c r="E5327" s="42">
        <v>45199</v>
      </c>
      <c r="F5327" t="s">
        <v>1949</v>
      </c>
      <c r="G5327" t="s">
        <v>2940</v>
      </c>
      <c r="H5327">
        <v>1700</v>
      </c>
      <c r="I5327" t="s">
        <v>2768</v>
      </c>
      <c r="J5327">
        <v>141744</v>
      </c>
      <c r="K5327" t="s">
        <v>2087</v>
      </c>
      <c r="L5327">
        <v>0</v>
      </c>
      <c r="M5327">
        <v>1657252876.6900001</v>
      </c>
      <c r="N5327">
        <v>1657252876.6900001</v>
      </c>
      <c r="O5327">
        <v>0</v>
      </c>
      <c r="P5327" t="s">
        <v>607</v>
      </c>
      <c r="Q5327">
        <v>0</v>
      </c>
      <c r="R5327">
        <v>1657252876.6900001</v>
      </c>
      <c r="S5327">
        <v>1657252876.6900001</v>
      </c>
      <c r="T5327" t="s">
        <v>1476</v>
      </c>
      <c r="U5327" s="221">
        <f t="shared" si="167"/>
        <v>0</v>
      </c>
    </row>
    <row r="5328" spans="1:21" hidden="1">
      <c r="A5328" s="55" t="str">
        <f t="shared" si="166"/>
        <v>Y0EH0</v>
      </c>
      <c r="B5328" s="55">
        <f>VLOOKUP(J5328,'Mapping-CITI'!A:E,5,0)</f>
        <v>0</v>
      </c>
      <c r="D5328" s="42">
        <v>45016</v>
      </c>
      <c r="E5328" s="42">
        <v>45199</v>
      </c>
      <c r="F5328" t="s">
        <v>1949</v>
      </c>
      <c r="G5328" t="s">
        <v>2940</v>
      </c>
      <c r="H5328">
        <v>1700</v>
      </c>
      <c r="I5328" t="s">
        <v>2768</v>
      </c>
      <c r="J5328">
        <v>141754</v>
      </c>
      <c r="K5328" t="s">
        <v>2096</v>
      </c>
      <c r="L5328">
        <v>0</v>
      </c>
      <c r="M5328">
        <v>2369800</v>
      </c>
      <c r="N5328">
        <v>2369800</v>
      </c>
      <c r="O5328">
        <v>0</v>
      </c>
      <c r="P5328" t="s">
        <v>607</v>
      </c>
      <c r="Q5328">
        <v>0</v>
      </c>
      <c r="R5328">
        <v>2369800</v>
      </c>
      <c r="S5328">
        <v>2369800</v>
      </c>
      <c r="T5328" t="s">
        <v>1476</v>
      </c>
      <c r="U5328" s="221">
        <f t="shared" si="167"/>
        <v>0</v>
      </c>
    </row>
    <row r="5329" spans="1:21" hidden="1">
      <c r="A5329" s="55" t="str">
        <f t="shared" si="166"/>
        <v>Y0EH0</v>
      </c>
      <c r="B5329" s="55">
        <f>VLOOKUP(J5329,'Mapping-CITI'!A:E,5,0)</f>
        <v>0</v>
      </c>
      <c r="D5329" s="42">
        <v>45016</v>
      </c>
      <c r="E5329" s="42">
        <v>45199</v>
      </c>
      <c r="F5329" t="s">
        <v>1949</v>
      </c>
      <c r="G5329" t="s">
        <v>2940</v>
      </c>
      <c r="H5329">
        <v>1700</v>
      </c>
      <c r="I5329" t="s">
        <v>2768</v>
      </c>
      <c r="J5329">
        <v>141769</v>
      </c>
      <c r="K5329" t="s">
        <v>2105</v>
      </c>
      <c r="L5329">
        <v>0</v>
      </c>
      <c r="M5329">
        <v>2763072</v>
      </c>
      <c r="N5329">
        <v>2763072</v>
      </c>
      <c r="O5329">
        <v>0</v>
      </c>
      <c r="P5329" t="s">
        <v>607</v>
      </c>
      <c r="Q5329">
        <v>0</v>
      </c>
      <c r="R5329">
        <v>2763072</v>
      </c>
      <c r="S5329">
        <v>2763072</v>
      </c>
      <c r="T5329" t="s">
        <v>1476</v>
      </c>
      <c r="U5329" s="221">
        <f t="shared" si="167"/>
        <v>0</v>
      </c>
    </row>
    <row r="5330" spans="1:21" hidden="1">
      <c r="A5330" s="55" t="str">
        <f t="shared" si="166"/>
        <v>Y0EH0</v>
      </c>
      <c r="B5330" s="55">
        <f>VLOOKUP(J5330,'Mapping-CITI'!A:E,5,0)</f>
        <v>0</v>
      </c>
      <c r="D5330" s="42">
        <v>45016</v>
      </c>
      <c r="E5330" s="42">
        <v>45199</v>
      </c>
      <c r="F5330" t="s">
        <v>1949</v>
      </c>
      <c r="G5330" t="s">
        <v>2940</v>
      </c>
      <c r="H5330">
        <v>1700</v>
      </c>
      <c r="I5330" t="s">
        <v>2768</v>
      </c>
      <c r="J5330">
        <v>141779</v>
      </c>
      <c r="K5330" t="s">
        <v>2114</v>
      </c>
      <c r="L5330">
        <v>-752800</v>
      </c>
      <c r="M5330">
        <v>116843631</v>
      </c>
      <c r="N5330">
        <v>116778131</v>
      </c>
      <c r="O5330">
        <v>-687300</v>
      </c>
      <c r="P5330" t="s">
        <v>607</v>
      </c>
      <c r="Q5330">
        <v>-687300</v>
      </c>
      <c r="R5330">
        <v>116843631</v>
      </c>
      <c r="S5330">
        <v>116778131</v>
      </c>
      <c r="T5330" t="s">
        <v>1476</v>
      </c>
      <c r="U5330" s="221">
        <f t="shared" si="167"/>
        <v>6.5500000000000003E-3</v>
      </c>
    </row>
    <row r="5331" spans="1:21" hidden="1">
      <c r="A5331" s="55" t="str">
        <f t="shared" si="166"/>
        <v>Y0EH0</v>
      </c>
      <c r="B5331" s="55">
        <f>VLOOKUP(J5331,'Mapping-CITI'!A:E,5,0)</f>
        <v>0</v>
      </c>
      <c r="D5331" s="42">
        <v>45016</v>
      </c>
      <c r="E5331" s="42">
        <v>45199</v>
      </c>
      <c r="F5331" t="s">
        <v>1949</v>
      </c>
      <c r="G5331" t="s">
        <v>2940</v>
      </c>
      <c r="H5331">
        <v>1700</v>
      </c>
      <c r="I5331" t="s">
        <v>2768</v>
      </c>
      <c r="J5331">
        <v>141785</v>
      </c>
      <c r="K5331" t="s">
        <v>2918</v>
      </c>
      <c r="L5331">
        <v>0</v>
      </c>
      <c r="M5331">
        <v>950000</v>
      </c>
      <c r="N5331">
        <v>950000</v>
      </c>
      <c r="O5331">
        <v>0</v>
      </c>
      <c r="P5331" t="s">
        <v>607</v>
      </c>
      <c r="Q5331">
        <v>0</v>
      </c>
      <c r="R5331">
        <v>950000</v>
      </c>
      <c r="S5331">
        <v>950000</v>
      </c>
      <c r="T5331" t="s">
        <v>1476</v>
      </c>
      <c r="U5331" s="221">
        <f t="shared" si="167"/>
        <v>0</v>
      </c>
    </row>
    <row r="5332" spans="1:21" hidden="1">
      <c r="A5332" s="55" t="str">
        <f t="shared" si="166"/>
        <v>Y0EH0</v>
      </c>
      <c r="B5332" s="55">
        <f>VLOOKUP(J5332,'Mapping-CITI'!A:E,5,0)</f>
        <v>0</v>
      </c>
      <c r="D5332" s="42">
        <v>45016</v>
      </c>
      <c r="E5332" s="42">
        <v>45199</v>
      </c>
      <c r="F5332" t="s">
        <v>1949</v>
      </c>
      <c r="G5332" t="s">
        <v>2940</v>
      </c>
      <c r="H5332">
        <v>1700</v>
      </c>
      <c r="I5332" t="s">
        <v>2768</v>
      </c>
      <c r="J5332">
        <v>141789</v>
      </c>
      <c r="K5332" t="s">
        <v>2122</v>
      </c>
      <c r="L5332">
        <v>0</v>
      </c>
      <c r="M5332">
        <v>138000</v>
      </c>
      <c r="N5332">
        <v>138000</v>
      </c>
      <c r="O5332">
        <v>0</v>
      </c>
      <c r="P5332" t="s">
        <v>607</v>
      </c>
      <c r="Q5332">
        <v>0</v>
      </c>
      <c r="R5332">
        <v>138000</v>
      </c>
      <c r="S5332">
        <v>138000</v>
      </c>
      <c r="T5332" t="s">
        <v>1476</v>
      </c>
      <c r="U5332" s="221">
        <f t="shared" si="167"/>
        <v>0</v>
      </c>
    </row>
    <row r="5333" spans="1:21" hidden="1">
      <c r="A5333" s="55" t="str">
        <f t="shared" si="166"/>
        <v>Y0EHIgnore</v>
      </c>
      <c r="B5333" s="55" t="str">
        <f>VLOOKUP(J5333,'Mapping-CITI'!A:E,5,0)</f>
        <v>Ignore</v>
      </c>
      <c r="D5333" s="42">
        <v>45016</v>
      </c>
      <c r="E5333" s="42">
        <v>45199</v>
      </c>
      <c r="F5333" t="s">
        <v>1949</v>
      </c>
      <c r="G5333" t="s">
        <v>2940</v>
      </c>
      <c r="H5333">
        <v>1700</v>
      </c>
      <c r="I5333" t="s">
        <v>2768</v>
      </c>
      <c r="J5333">
        <v>141794</v>
      </c>
      <c r="K5333" t="s">
        <v>3365</v>
      </c>
      <c r="L5333">
        <v>0</v>
      </c>
      <c r="M5333">
        <v>3712200</v>
      </c>
      <c r="N5333">
        <v>3712200</v>
      </c>
      <c r="O5333">
        <v>0</v>
      </c>
      <c r="P5333" t="s">
        <v>607</v>
      </c>
      <c r="Q5333">
        <v>0</v>
      </c>
      <c r="R5333">
        <v>3712200</v>
      </c>
      <c r="S5333">
        <v>3712200</v>
      </c>
      <c r="T5333" t="s">
        <v>1476</v>
      </c>
      <c r="U5333" s="221">
        <f t="shared" si="167"/>
        <v>0</v>
      </c>
    </row>
    <row r="5334" spans="1:21" hidden="1">
      <c r="A5334" s="55" t="str">
        <f t="shared" si="166"/>
        <v>Y0EHIgnore</v>
      </c>
      <c r="B5334" s="55" t="str">
        <f>VLOOKUP(J5334,'Mapping-CITI'!A:E,5,0)</f>
        <v>Ignore</v>
      </c>
      <c r="D5334" s="42">
        <v>45016</v>
      </c>
      <c r="E5334" s="42">
        <v>45199</v>
      </c>
      <c r="F5334" t="s">
        <v>1949</v>
      </c>
      <c r="G5334" t="s">
        <v>2940</v>
      </c>
      <c r="H5334">
        <v>1700</v>
      </c>
      <c r="I5334" t="s">
        <v>2768</v>
      </c>
      <c r="J5334">
        <v>141865</v>
      </c>
      <c r="K5334" t="s">
        <v>3366</v>
      </c>
      <c r="L5334">
        <v>0</v>
      </c>
      <c r="M5334">
        <v>3074512</v>
      </c>
      <c r="N5334">
        <v>3074512</v>
      </c>
      <c r="O5334">
        <v>0</v>
      </c>
      <c r="P5334" t="s">
        <v>607</v>
      </c>
      <c r="Q5334">
        <v>0</v>
      </c>
      <c r="R5334">
        <v>3074512</v>
      </c>
      <c r="S5334">
        <v>3074512</v>
      </c>
      <c r="T5334" t="s">
        <v>1476</v>
      </c>
      <c r="U5334" s="221">
        <f t="shared" si="167"/>
        <v>0</v>
      </c>
    </row>
    <row r="5335" spans="1:21" hidden="1">
      <c r="A5335" s="55" t="str">
        <f t="shared" si="166"/>
        <v>Y0EH0</v>
      </c>
      <c r="B5335" s="55">
        <f>VLOOKUP(J5335,'Mapping-CITI'!A:E,5,0)</f>
        <v>0</v>
      </c>
      <c r="D5335" s="42">
        <v>45016</v>
      </c>
      <c r="E5335" s="42">
        <v>45199</v>
      </c>
      <c r="F5335" t="s">
        <v>1949</v>
      </c>
      <c r="G5335" t="s">
        <v>2940</v>
      </c>
      <c r="H5335">
        <v>1700</v>
      </c>
      <c r="I5335" t="s">
        <v>2768</v>
      </c>
      <c r="J5335">
        <v>142038</v>
      </c>
      <c r="K5335" t="s">
        <v>2128</v>
      </c>
      <c r="L5335">
        <v>0</v>
      </c>
      <c r="M5335">
        <v>1550000</v>
      </c>
      <c r="N5335">
        <v>1550000</v>
      </c>
      <c r="O5335">
        <v>0</v>
      </c>
      <c r="P5335" t="s">
        <v>607</v>
      </c>
      <c r="Q5335">
        <v>0</v>
      </c>
      <c r="R5335">
        <v>1550000</v>
      </c>
      <c r="S5335">
        <v>1550000</v>
      </c>
      <c r="T5335" t="s">
        <v>1476</v>
      </c>
      <c r="U5335" s="221">
        <f t="shared" si="167"/>
        <v>0</v>
      </c>
    </row>
    <row r="5336" spans="1:21" hidden="1">
      <c r="A5336" s="55" t="str">
        <f t="shared" si="166"/>
        <v>Y0EH0</v>
      </c>
      <c r="B5336" s="55">
        <f>VLOOKUP(J5336,'Mapping-CITI'!A:E,5,0)</f>
        <v>0</v>
      </c>
      <c r="D5336" s="42">
        <v>45016</v>
      </c>
      <c r="E5336" s="42">
        <v>45199</v>
      </c>
      <c r="F5336" t="s">
        <v>1949</v>
      </c>
      <c r="G5336" t="s">
        <v>2940</v>
      </c>
      <c r="H5336">
        <v>1700</v>
      </c>
      <c r="I5336" t="s">
        <v>2768</v>
      </c>
      <c r="J5336">
        <v>142041</v>
      </c>
      <c r="K5336" t="s">
        <v>2130</v>
      </c>
      <c r="L5336">
        <v>0</v>
      </c>
      <c r="M5336">
        <v>120000</v>
      </c>
      <c r="N5336">
        <v>120000</v>
      </c>
      <c r="O5336">
        <v>0</v>
      </c>
      <c r="P5336" t="s">
        <v>607</v>
      </c>
      <c r="Q5336">
        <v>0</v>
      </c>
      <c r="R5336">
        <v>120000</v>
      </c>
      <c r="S5336">
        <v>120000</v>
      </c>
      <c r="T5336" t="s">
        <v>1476</v>
      </c>
      <c r="U5336" s="221">
        <f t="shared" si="167"/>
        <v>0</v>
      </c>
    </row>
    <row r="5337" spans="1:21" hidden="1">
      <c r="A5337" s="55" t="str">
        <f t="shared" si="166"/>
        <v>Y0EH0</v>
      </c>
      <c r="B5337" s="55">
        <f>VLOOKUP(J5337,'Mapping-CITI'!A:E,5,0)</f>
        <v>0</v>
      </c>
      <c r="D5337" s="42">
        <v>45016</v>
      </c>
      <c r="E5337" s="42">
        <v>45199</v>
      </c>
      <c r="F5337" t="s">
        <v>1949</v>
      </c>
      <c r="G5337" t="s">
        <v>2940</v>
      </c>
      <c r="H5337">
        <v>1700</v>
      </c>
      <c r="I5337" t="s">
        <v>2768</v>
      </c>
      <c r="J5337">
        <v>142042</v>
      </c>
      <c r="K5337" t="s">
        <v>2131</v>
      </c>
      <c r="L5337">
        <v>0</v>
      </c>
      <c r="M5337">
        <v>928073</v>
      </c>
      <c r="N5337">
        <v>928073</v>
      </c>
      <c r="O5337">
        <v>0</v>
      </c>
      <c r="P5337" t="s">
        <v>607</v>
      </c>
      <c r="Q5337">
        <v>0</v>
      </c>
      <c r="R5337">
        <v>928073</v>
      </c>
      <c r="S5337">
        <v>928073</v>
      </c>
      <c r="T5337" t="s">
        <v>1476</v>
      </c>
      <c r="U5337" s="221">
        <f t="shared" si="167"/>
        <v>0</v>
      </c>
    </row>
    <row r="5338" spans="1:21" hidden="1">
      <c r="A5338" s="55" t="str">
        <f t="shared" si="166"/>
        <v>Y0EH0</v>
      </c>
      <c r="B5338" s="55">
        <f>VLOOKUP(J5338,'Mapping-CITI'!A:E,5,0)</f>
        <v>0</v>
      </c>
      <c r="D5338" s="42">
        <v>45016</v>
      </c>
      <c r="E5338" s="42">
        <v>45199</v>
      </c>
      <c r="F5338" t="s">
        <v>1949</v>
      </c>
      <c r="G5338" t="s">
        <v>2940</v>
      </c>
      <c r="H5338">
        <v>1700</v>
      </c>
      <c r="I5338" t="s">
        <v>2768</v>
      </c>
      <c r="J5338">
        <v>142043</v>
      </c>
      <c r="K5338" t="s">
        <v>2657</v>
      </c>
      <c r="L5338">
        <v>0</v>
      </c>
      <c r="M5338">
        <v>670750</v>
      </c>
      <c r="N5338">
        <v>671750</v>
      </c>
      <c r="O5338">
        <v>-1000</v>
      </c>
      <c r="P5338" t="s">
        <v>607</v>
      </c>
      <c r="Q5338">
        <v>-1000</v>
      </c>
      <c r="R5338">
        <v>670750</v>
      </c>
      <c r="S5338">
        <v>671750</v>
      </c>
      <c r="T5338" t="s">
        <v>1476</v>
      </c>
      <c r="U5338" s="221">
        <f t="shared" si="167"/>
        <v>-1E-4</v>
      </c>
    </row>
    <row r="5339" spans="1:21" hidden="1">
      <c r="A5339" s="55" t="str">
        <f t="shared" si="166"/>
        <v>Y0EH0</v>
      </c>
      <c r="B5339" s="55">
        <f>VLOOKUP(J5339,'Mapping-CITI'!A:E,5,0)</f>
        <v>0</v>
      </c>
      <c r="D5339" s="42">
        <v>45016</v>
      </c>
      <c r="E5339" s="42">
        <v>45199</v>
      </c>
      <c r="F5339" t="s">
        <v>1949</v>
      </c>
      <c r="G5339" t="s">
        <v>2940</v>
      </c>
      <c r="H5339">
        <v>1700</v>
      </c>
      <c r="I5339" t="s">
        <v>2768</v>
      </c>
      <c r="J5339">
        <v>142044</v>
      </c>
      <c r="K5339" t="s">
        <v>2132</v>
      </c>
      <c r="L5339">
        <v>0</v>
      </c>
      <c r="M5339">
        <v>2578600</v>
      </c>
      <c r="N5339">
        <v>2661100</v>
      </c>
      <c r="O5339">
        <v>-82500</v>
      </c>
      <c r="P5339" t="s">
        <v>607</v>
      </c>
      <c r="Q5339">
        <v>-82500</v>
      </c>
      <c r="R5339">
        <v>2578600</v>
      </c>
      <c r="S5339">
        <v>2661100</v>
      </c>
      <c r="T5339" t="s">
        <v>1476</v>
      </c>
      <c r="U5339" s="221">
        <f t="shared" si="167"/>
        <v>-8.2500000000000004E-3</v>
      </c>
    </row>
    <row r="5340" spans="1:21" hidden="1">
      <c r="A5340" s="55" t="str">
        <f t="shared" si="166"/>
        <v>Y0EH0</v>
      </c>
      <c r="B5340" s="55">
        <f>VLOOKUP(J5340,'Mapping-CITI'!A:E,5,0)</f>
        <v>0</v>
      </c>
      <c r="D5340" s="42">
        <v>45016</v>
      </c>
      <c r="E5340" s="42">
        <v>45199</v>
      </c>
      <c r="F5340" t="s">
        <v>1949</v>
      </c>
      <c r="G5340" t="s">
        <v>2940</v>
      </c>
      <c r="H5340">
        <v>1700</v>
      </c>
      <c r="I5340" t="s">
        <v>2768</v>
      </c>
      <c r="J5340">
        <v>142046</v>
      </c>
      <c r="K5340" t="s">
        <v>2133</v>
      </c>
      <c r="L5340">
        <v>0.01</v>
      </c>
      <c r="M5340">
        <v>0</v>
      </c>
      <c r="N5340">
        <v>0</v>
      </c>
      <c r="O5340">
        <v>0.01</v>
      </c>
      <c r="P5340" t="s">
        <v>607</v>
      </c>
      <c r="Q5340">
        <v>0.01</v>
      </c>
      <c r="R5340">
        <v>0</v>
      </c>
      <c r="S5340">
        <v>0</v>
      </c>
      <c r="T5340" t="s">
        <v>1476</v>
      </c>
      <c r="U5340" s="221">
        <f t="shared" si="167"/>
        <v>0</v>
      </c>
    </row>
    <row r="5341" spans="1:21" hidden="1">
      <c r="A5341" s="55" t="str">
        <f t="shared" si="166"/>
        <v>Y0EHIgnore</v>
      </c>
      <c r="B5341" s="55" t="str">
        <f>VLOOKUP(J5341,'Mapping-CITI'!A:E,5,0)</f>
        <v>Ignore</v>
      </c>
      <c r="D5341" s="42">
        <v>45016</v>
      </c>
      <c r="E5341" s="42">
        <v>45199</v>
      </c>
      <c r="F5341" t="s">
        <v>1949</v>
      </c>
      <c r="G5341" t="s">
        <v>2940</v>
      </c>
      <c r="H5341">
        <v>1700</v>
      </c>
      <c r="I5341" t="s">
        <v>2768</v>
      </c>
      <c r="J5341">
        <v>142077</v>
      </c>
      <c r="K5341" t="s">
        <v>2913</v>
      </c>
      <c r="L5341">
        <v>347200.58</v>
      </c>
      <c r="M5341">
        <v>611774.18000000005</v>
      </c>
      <c r="N5341">
        <v>319251.18</v>
      </c>
      <c r="O5341">
        <v>639723.57999999996</v>
      </c>
      <c r="P5341" t="s">
        <v>607</v>
      </c>
      <c r="Q5341">
        <v>639723.57999999996</v>
      </c>
      <c r="R5341">
        <v>611774.18000000005</v>
      </c>
      <c r="S5341">
        <v>319251.18</v>
      </c>
      <c r="T5341" t="s">
        <v>1476</v>
      </c>
      <c r="U5341" s="221">
        <f t="shared" si="167"/>
        <v>2.9252300000000005E-2</v>
      </c>
    </row>
    <row r="5342" spans="1:21" hidden="1">
      <c r="A5342" s="55" t="str">
        <f t="shared" si="166"/>
        <v>Y0EHIgnore</v>
      </c>
      <c r="B5342" s="55" t="str">
        <f>VLOOKUP(J5342,'Mapping-CITI'!A:E,5,0)</f>
        <v>Ignore</v>
      </c>
      <c r="D5342" s="42">
        <v>45016</v>
      </c>
      <c r="E5342" s="42">
        <v>45199</v>
      </c>
      <c r="F5342" t="s">
        <v>1949</v>
      </c>
      <c r="G5342" t="s">
        <v>2940</v>
      </c>
      <c r="H5342">
        <v>1700</v>
      </c>
      <c r="I5342" t="s">
        <v>2768</v>
      </c>
      <c r="J5342">
        <v>142096</v>
      </c>
      <c r="K5342" t="s">
        <v>3421</v>
      </c>
      <c r="L5342">
        <v>0</v>
      </c>
      <c r="M5342">
        <v>54930.49</v>
      </c>
      <c r="N5342">
        <v>54930.49</v>
      </c>
      <c r="O5342">
        <v>0</v>
      </c>
      <c r="P5342" t="s">
        <v>607</v>
      </c>
      <c r="Q5342">
        <v>0</v>
      </c>
      <c r="R5342">
        <v>54930.49</v>
      </c>
      <c r="S5342">
        <v>54930.49</v>
      </c>
      <c r="T5342" t="s">
        <v>1476</v>
      </c>
      <c r="U5342" s="221">
        <f t="shared" si="167"/>
        <v>0</v>
      </c>
    </row>
    <row r="5343" spans="1:21" hidden="1">
      <c r="A5343" s="55" t="str">
        <f t="shared" si="166"/>
        <v>Y0EHIgnore</v>
      </c>
      <c r="B5343" s="55" t="str">
        <f>VLOOKUP(J5343,'Mapping-CITI'!A:E,5,0)</f>
        <v>Ignore</v>
      </c>
      <c r="D5343" s="42">
        <v>45016</v>
      </c>
      <c r="E5343" s="42">
        <v>45199</v>
      </c>
      <c r="F5343" t="s">
        <v>1949</v>
      </c>
      <c r="G5343" t="s">
        <v>2940</v>
      </c>
      <c r="H5343">
        <v>1700</v>
      </c>
      <c r="I5343" t="s">
        <v>2768</v>
      </c>
      <c r="J5343">
        <v>142243</v>
      </c>
      <c r="K5343" t="s">
        <v>3367</v>
      </c>
      <c r="L5343">
        <v>0</v>
      </c>
      <c r="M5343">
        <v>76648541.560000002</v>
      </c>
      <c r="N5343">
        <v>76648541.560000002</v>
      </c>
      <c r="O5343">
        <v>0</v>
      </c>
      <c r="P5343" t="s">
        <v>607</v>
      </c>
      <c r="Q5343">
        <v>0</v>
      </c>
      <c r="R5343">
        <v>76648541.560000002</v>
      </c>
      <c r="S5343">
        <v>76648541.560000002</v>
      </c>
      <c r="T5343" t="s">
        <v>1476</v>
      </c>
      <c r="U5343" s="221">
        <f t="shared" si="167"/>
        <v>0</v>
      </c>
    </row>
    <row r="5344" spans="1:21" hidden="1">
      <c r="A5344" s="55" t="str">
        <f t="shared" si="166"/>
        <v>Y0EHIgnore</v>
      </c>
      <c r="B5344" s="55" t="str">
        <f>VLOOKUP(J5344,'Mapping-CITI'!A:E,5,0)</f>
        <v>Ignore</v>
      </c>
      <c r="D5344" s="42">
        <v>45016</v>
      </c>
      <c r="E5344" s="42">
        <v>45199</v>
      </c>
      <c r="F5344" t="s">
        <v>1949</v>
      </c>
      <c r="G5344" t="s">
        <v>2940</v>
      </c>
      <c r="H5344">
        <v>1700</v>
      </c>
      <c r="I5344" t="s">
        <v>2768</v>
      </c>
      <c r="J5344">
        <v>142250</v>
      </c>
      <c r="K5344" t="s">
        <v>3416</v>
      </c>
      <c r="L5344">
        <v>0</v>
      </c>
      <c r="M5344">
        <v>21000</v>
      </c>
      <c r="N5344">
        <v>21000</v>
      </c>
      <c r="O5344">
        <v>0</v>
      </c>
      <c r="P5344" t="s">
        <v>607</v>
      </c>
      <c r="Q5344">
        <v>0</v>
      </c>
      <c r="R5344">
        <v>21000</v>
      </c>
      <c r="S5344">
        <v>21000</v>
      </c>
      <c r="T5344" t="s">
        <v>1476</v>
      </c>
      <c r="U5344" s="221">
        <f t="shared" si="167"/>
        <v>0</v>
      </c>
    </row>
    <row r="5345" spans="1:21" hidden="1">
      <c r="A5345" s="55" t="str">
        <f t="shared" si="166"/>
        <v>Y0EHIgnore</v>
      </c>
      <c r="B5345" s="55" t="str">
        <f>VLOOKUP(J5345,'Mapping-CITI'!A:E,5,0)</f>
        <v>Ignore</v>
      </c>
      <c r="D5345" s="42">
        <v>45016</v>
      </c>
      <c r="E5345" s="42">
        <v>45199</v>
      </c>
      <c r="F5345" t="s">
        <v>1949</v>
      </c>
      <c r="G5345" t="s">
        <v>2940</v>
      </c>
      <c r="H5345">
        <v>1700</v>
      </c>
      <c r="I5345" t="s">
        <v>2768</v>
      </c>
      <c r="J5345">
        <v>142251</v>
      </c>
      <c r="K5345" t="s">
        <v>3368</v>
      </c>
      <c r="L5345">
        <v>0</v>
      </c>
      <c r="M5345">
        <v>1359561</v>
      </c>
      <c r="N5345">
        <v>1359561</v>
      </c>
      <c r="O5345">
        <v>0</v>
      </c>
      <c r="P5345" t="s">
        <v>607</v>
      </c>
      <c r="Q5345">
        <v>0</v>
      </c>
      <c r="R5345">
        <v>1359561</v>
      </c>
      <c r="S5345">
        <v>1359561</v>
      </c>
      <c r="T5345" t="s">
        <v>1476</v>
      </c>
      <c r="U5345" s="221">
        <f t="shared" si="167"/>
        <v>0</v>
      </c>
    </row>
    <row r="5346" spans="1:21" hidden="1">
      <c r="A5346" s="55" t="str">
        <f t="shared" si="166"/>
        <v>Y0EHIgnore</v>
      </c>
      <c r="B5346" s="55" t="str">
        <f>VLOOKUP(J5346,'Mapping-CITI'!A:E,5,0)</f>
        <v>Ignore</v>
      </c>
      <c r="D5346" s="42">
        <v>45016</v>
      </c>
      <c r="E5346" s="42">
        <v>45199</v>
      </c>
      <c r="F5346" t="s">
        <v>1949</v>
      </c>
      <c r="G5346" t="s">
        <v>2940</v>
      </c>
      <c r="H5346">
        <v>1700</v>
      </c>
      <c r="I5346" t="s">
        <v>2768</v>
      </c>
      <c r="J5346">
        <v>142254</v>
      </c>
      <c r="K5346" t="s">
        <v>3417</v>
      </c>
      <c r="L5346">
        <v>0</v>
      </c>
      <c r="M5346">
        <v>15000</v>
      </c>
      <c r="N5346">
        <v>15000</v>
      </c>
      <c r="O5346">
        <v>0</v>
      </c>
      <c r="P5346" t="s">
        <v>607</v>
      </c>
      <c r="Q5346">
        <v>0</v>
      </c>
      <c r="R5346">
        <v>15000</v>
      </c>
      <c r="S5346">
        <v>15000</v>
      </c>
      <c r="T5346" t="s">
        <v>1476</v>
      </c>
      <c r="U5346" s="221">
        <f t="shared" si="167"/>
        <v>0</v>
      </c>
    </row>
    <row r="5347" spans="1:21" hidden="1">
      <c r="A5347" s="55" t="str">
        <f t="shared" si="166"/>
        <v>Y0EHIgnore</v>
      </c>
      <c r="B5347" s="55" t="str">
        <f>VLOOKUP(J5347,'Mapping-CITI'!A:E,5,0)</f>
        <v>Ignore</v>
      </c>
      <c r="D5347" s="42">
        <v>45016</v>
      </c>
      <c r="E5347" s="42">
        <v>45199</v>
      </c>
      <c r="F5347" t="s">
        <v>1949</v>
      </c>
      <c r="G5347" t="s">
        <v>2940</v>
      </c>
      <c r="H5347">
        <v>1700</v>
      </c>
      <c r="I5347" t="s">
        <v>2768</v>
      </c>
      <c r="J5347">
        <v>142256</v>
      </c>
      <c r="K5347" t="s">
        <v>3370</v>
      </c>
      <c r="L5347">
        <v>0</v>
      </c>
      <c r="M5347">
        <v>169030</v>
      </c>
      <c r="N5347">
        <v>169030</v>
      </c>
      <c r="O5347">
        <v>0</v>
      </c>
      <c r="P5347" t="s">
        <v>607</v>
      </c>
      <c r="Q5347">
        <v>0</v>
      </c>
      <c r="R5347">
        <v>169030</v>
      </c>
      <c r="S5347">
        <v>169030</v>
      </c>
      <c r="T5347" t="s">
        <v>1476</v>
      </c>
      <c r="U5347" s="221">
        <f t="shared" si="167"/>
        <v>0</v>
      </c>
    </row>
    <row r="5348" spans="1:21" hidden="1">
      <c r="A5348" s="55" t="str">
        <f t="shared" si="166"/>
        <v>Y0EHIgnore</v>
      </c>
      <c r="B5348" s="55" t="str">
        <f>VLOOKUP(J5348,'Mapping-CITI'!A:E,5,0)</f>
        <v>Ignore</v>
      </c>
      <c r="D5348" s="42">
        <v>45016</v>
      </c>
      <c r="E5348" s="42">
        <v>45199</v>
      </c>
      <c r="F5348" t="s">
        <v>1949</v>
      </c>
      <c r="G5348" t="s">
        <v>2940</v>
      </c>
      <c r="H5348">
        <v>1700</v>
      </c>
      <c r="I5348" t="s">
        <v>2768</v>
      </c>
      <c r="J5348">
        <v>142258</v>
      </c>
      <c r="K5348" t="s">
        <v>3371</v>
      </c>
      <c r="L5348">
        <v>-657500</v>
      </c>
      <c r="M5348">
        <v>57981807</v>
      </c>
      <c r="N5348">
        <v>57717557</v>
      </c>
      <c r="O5348">
        <v>-393250</v>
      </c>
      <c r="P5348" t="s">
        <v>607</v>
      </c>
      <c r="Q5348">
        <v>-393250</v>
      </c>
      <c r="R5348">
        <v>57981807</v>
      </c>
      <c r="S5348">
        <v>57717557</v>
      </c>
      <c r="T5348" t="s">
        <v>1476</v>
      </c>
      <c r="U5348" s="221">
        <f t="shared" si="167"/>
        <v>2.6425000000000001E-2</v>
      </c>
    </row>
    <row r="5349" spans="1:21" hidden="1">
      <c r="A5349" s="55" t="str">
        <f t="shared" si="166"/>
        <v>Y0EHIgnore</v>
      </c>
      <c r="B5349" s="55" t="str">
        <f>VLOOKUP(J5349,'Mapping-CITI'!A:E,5,0)</f>
        <v>Ignore</v>
      </c>
      <c r="D5349" s="42">
        <v>45016</v>
      </c>
      <c r="E5349" s="42">
        <v>45199</v>
      </c>
      <c r="F5349" t="s">
        <v>1949</v>
      </c>
      <c r="G5349" t="s">
        <v>2940</v>
      </c>
      <c r="H5349">
        <v>1700</v>
      </c>
      <c r="I5349" t="s">
        <v>2768</v>
      </c>
      <c r="J5349">
        <v>142262</v>
      </c>
      <c r="K5349" t="s">
        <v>3372</v>
      </c>
      <c r="L5349">
        <v>0</v>
      </c>
      <c r="M5349">
        <v>23958951</v>
      </c>
      <c r="N5349">
        <v>24076651</v>
      </c>
      <c r="O5349">
        <v>-117700</v>
      </c>
      <c r="P5349" t="s">
        <v>607</v>
      </c>
      <c r="Q5349">
        <v>-117700</v>
      </c>
      <c r="R5349">
        <v>23958951</v>
      </c>
      <c r="S5349">
        <v>24076651</v>
      </c>
      <c r="T5349" t="s">
        <v>1476</v>
      </c>
      <c r="U5349" s="221">
        <f t="shared" si="167"/>
        <v>-1.1769999999999999E-2</v>
      </c>
    </row>
    <row r="5350" spans="1:21" hidden="1">
      <c r="A5350" s="55" t="str">
        <f t="shared" si="166"/>
        <v>Y0EHIgnore</v>
      </c>
      <c r="B5350" s="55" t="str">
        <f>VLOOKUP(J5350,'Mapping-CITI'!A:E,5,0)</f>
        <v>Ignore</v>
      </c>
      <c r="D5350" s="42">
        <v>45016</v>
      </c>
      <c r="E5350" s="42">
        <v>45199</v>
      </c>
      <c r="F5350" t="s">
        <v>1949</v>
      </c>
      <c r="G5350" t="s">
        <v>2940</v>
      </c>
      <c r="H5350">
        <v>1700</v>
      </c>
      <c r="I5350" t="s">
        <v>2768</v>
      </c>
      <c r="J5350">
        <v>142263</v>
      </c>
      <c r="K5350" t="s">
        <v>3373</v>
      </c>
      <c r="L5350">
        <v>0</v>
      </c>
      <c r="M5350">
        <v>29000</v>
      </c>
      <c r="N5350">
        <v>29000</v>
      </c>
      <c r="O5350">
        <v>0</v>
      </c>
      <c r="P5350" t="s">
        <v>607</v>
      </c>
      <c r="Q5350">
        <v>0</v>
      </c>
      <c r="R5350">
        <v>29000</v>
      </c>
      <c r="S5350">
        <v>29000</v>
      </c>
      <c r="T5350" t="s">
        <v>1476</v>
      </c>
      <c r="U5350" s="221">
        <f t="shared" si="167"/>
        <v>0</v>
      </c>
    </row>
    <row r="5351" spans="1:21" hidden="1">
      <c r="A5351" s="55" t="str">
        <f t="shared" si="166"/>
        <v>Y0EHIgnore</v>
      </c>
      <c r="B5351" s="55" t="str">
        <f>VLOOKUP(J5351,'Mapping-CITI'!A:E,5,0)</f>
        <v>Ignore</v>
      </c>
      <c r="D5351" s="42">
        <v>45016</v>
      </c>
      <c r="E5351" s="42">
        <v>45199</v>
      </c>
      <c r="F5351" t="s">
        <v>1949</v>
      </c>
      <c r="G5351" t="s">
        <v>2940</v>
      </c>
      <c r="H5351">
        <v>1700</v>
      </c>
      <c r="I5351" t="s">
        <v>2768</v>
      </c>
      <c r="J5351">
        <v>142265</v>
      </c>
      <c r="K5351" t="s">
        <v>3374</v>
      </c>
      <c r="L5351">
        <v>0</v>
      </c>
      <c r="M5351">
        <v>85501</v>
      </c>
      <c r="N5351">
        <v>85501</v>
      </c>
      <c r="O5351">
        <v>0</v>
      </c>
      <c r="P5351" t="s">
        <v>607</v>
      </c>
      <c r="Q5351">
        <v>0</v>
      </c>
      <c r="R5351">
        <v>85501</v>
      </c>
      <c r="S5351">
        <v>85501</v>
      </c>
      <c r="T5351" t="s">
        <v>1476</v>
      </c>
      <c r="U5351" s="221">
        <f t="shared" si="167"/>
        <v>0</v>
      </c>
    </row>
    <row r="5352" spans="1:21" hidden="1">
      <c r="A5352" s="55" t="str">
        <f t="shared" si="166"/>
        <v>Y0EHIgnore</v>
      </c>
      <c r="B5352" s="55" t="str">
        <f>VLOOKUP(J5352,'Mapping-CITI'!A:E,5,0)</f>
        <v>Ignore</v>
      </c>
      <c r="D5352" s="42">
        <v>45016</v>
      </c>
      <c r="E5352" s="42">
        <v>45199</v>
      </c>
      <c r="F5352" t="s">
        <v>1949</v>
      </c>
      <c r="G5352" t="s">
        <v>2940</v>
      </c>
      <c r="H5352">
        <v>1700</v>
      </c>
      <c r="I5352" t="s">
        <v>2768</v>
      </c>
      <c r="J5352">
        <v>142271</v>
      </c>
      <c r="K5352" t="s">
        <v>3375</v>
      </c>
      <c r="L5352">
        <v>-71500</v>
      </c>
      <c r="M5352">
        <v>59136190</v>
      </c>
      <c r="N5352">
        <v>59587490</v>
      </c>
      <c r="O5352">
        <v>-522800</v>
      </c>
      <c r="P5352" t="s">
        <v>607</v>
      </c>
      <c r="Q5352">
        <v>-522800</v>
      </c>
      <c r="R5352">
        <v>59136190</v>
      </c>
      <c r="S5352">
        <v>59587490</v>
      </c>
      <c r="T5352" t="s">
        <v>1476</v>
      </c>
      <c r="U5352" s="221">
        <f t="shared" si="167"/>
        <v>-4.5130000000000003E-2</v>
      </c>
    </row>
    <row r="5353" spans="1:21" hidden="1">
      <c r="A5353" s="55" t="str">
        <f t="shared" si="166"/>
        <v>Y0EHIgnore</v>
      </c>
      <c r="B5353" s="55" t="str">
        <f>VLOOKUP(J5353,'Mapping-CITI'!A:E,5,0)</f>
        <v>Ignore</v>
      </c>
      <c r="D5353" s="42">
        <v>45016</v>
      </c>
      <c r="E5353" s="42">
        <v>45199</v>
      </c>
      <c r="F5353" t="s">
        <v>1949</v>
      </c>
      <c r="G5353" t="s">
        <v>2940</v>
      </c>
      <c r="H5353">
        <v>1700</v>
      </c>
      <c r="I5353" t="s">
        <v>2768</v>
      </c>
      <c r="J5353">
        <v>142274</v>
      </c>
      <c r="K5353" t="s">
        <v>3376</v>
      </c>
      <c r="L5353">
        <v>0</v>
      </c>
      <c r="M5353">
        <v>742200</v>
      </c>
      <c r="N5353">
        <v>742200</v>
      </c>
      <c r="O5353">
        <v>0</v>
      </c>
      <c r="P5353" t="s">
        <v>607</v>
      </c>
      <c r="Q5353">
        <v>0</v>
      </c>
      <c r="R5353">
        <v>742200</v>
      </c>
      <c r="S5353">
        <v>742200</v>
      </c>
      <c r="T5353" t="s">
        <v>1476</v>
      </c>
      <c r="U5353" s="221">
        <f t="shared" si="167"/>
        <v>0</v>
      </c>
    </row>
    <row r="5354" spans="1:21" hidden="1">
      <c r="A5354" s="55" t="str">
        <f t="shared" si="166"/>
        <v>Y0EHIgnore</v>
      </c>
      <c r="B5354" s="55" t="str">
        <f>VLOOKUP(J5354,'Mapping-CITI'!A:E,5,0)</f>
        <v>Ignore</v>
      </c>
      <c r="D5354" s="42">
        <v>45016</v>
      </c>
      <c r="E5354" s="42">
        <v>45199</v>
      </c>
      <c r="F5354" t="s">
        <v>1949</v>
      </c>
      <c r="G5354" t="s">
        <v>2940</v>
      </c>
      <c r="H5354">
        <v>1700</v>
      </c>
      <c r="I5354" t="s">
        <v>2768</v>
      </c>
      <c r="J5354">
        <v>142276</v>
      </c>
      <c r="K5354" t="s">
        <v>3377</v>
      </c>
      <c r="L5354">
        <v>0</v>
      </c>
      <c r="M5354">
        <v>4426075.75</v>
      </c>
      <c r="N5354">
        <v>4426075.75</v>
      </c>
      <c r="O5354">
        <v>0</v>
      </c>
      <c r="P5354" t="s">
        <v>607</v>
      </c>
      <c r="Q5354">
        <v>0</v>
      </c>
      <c r="R5354">
        <v>4426075.75</v>
      </c>
      <c r="S5354">
        <v>4426075.75</v>
      </c>
      <c r="T5354" t="s">
        <v>1476</v>
      </c>
      <c r="U5354" s="221">
        <f t="shared" si="167"/>
        <v>0</v>
      </c>
    </row>
    <row r="5355" spans="1:21" hidden="1">
      <c r="A5355" s="55" t="str">
        <f t="shared" si="166"/>
        <v>Y0EH0</v>
      </c>
      <c r="B5355" s="55">
        <f>VLOOKUP(J5355,'Mapping-CITI'!A:E,5,0)</f>
        <v>0</v>
      </c>
      <c r="D5355" s="42">
        <v>45016</v>
      </c>
      <c r="E5355" s="42">
        <v>45199</v>
      </c>
      <c r="F5355" t="s">
        <v>1949</v>
      </c>
      <c r="G5355" t="s">
        <v>2940</v>
      </c>
      <c r="H5355">
        <v>1400</v>
      </c>
      <c r="I5355" t="s">
        <v>2773</v>
      </c>
      <c r="J5355">
        <v>160101</v>
      </c>
      <c r="K5355" t="s">
        <v>2149</v>
      </c>
      <c r="L5355">
        <v>0</v>
      </c>
      <c r="M5355">
        <v>3791874759.9400001</v>
      </c>
      <c r="N5355">
        <v>3791874759.9400001</v>
      </c>
      <c r="O5355">
        <v>0</v>
      </c>
      <c r="P5355" t="s">
        <v>607</v>
      </c>
      <c r="Q5355">
        <v>0</v>
      </c>
      <c r="R5355">
        <v>0</v>
      </c>
      <c r="S5355">
        <v>0</v>
      </c>
      <c r="T5355" t="s">
        <v>1476</v>
      </c>
      <c r="U5355" s="221">
        <f t="shared" si="167"/>
        <v>0</v>
      </c>
    </row>
    <row r="5356" spans="1:21" hidden="1">
      <c r="A5356" s="55" t="str">
        <f t="shared" si="166"/>
        <v>Y0EH0</v>
      </c>
      <c r="B5356" s="55">
        <f>VLOOKUP(J5356,'Mapping-CITI'!A:E,5,0)</f>
        <v>0</v>
      </c>
      <c r="D5356" s="42">
        <v>45016</v>
      </c>
      <c r="E5356" s="42">
        <v>45199</v>
      </c>
      <c r="F5356" t="s">
        <v>1949</v>
      </c>
      <c r="G5356" t="s">
        <v>2940</v>
      </c>
      <c r="H5356">
        <v>1400</v>
      </c>
      <c r="I5356" t="s">
        <v>2773</v>
      </c>
      <c r="J5356">
        <v>160112</v>
      </c>
      <c r="K5356" t="s">
        <v>2622</v>
      </c>
      <c r="L5356">
        <v>0</v>
      </c>
      <c r="M5356">
        <v>79.709999999999994</v>
      </c>
      <c r="N5356">
        <v>79.709999999999994</v>
      </c>
      <c r="O5356">
        <v>0</v>
      </c>
      <c r="P5356" t="s">
        <v>607</v>
      </c>
      <c r="Q5356">
        <v>0</v>
      </c>
      <c r="R5356">
        <v>79.709999999999994</v>
      </c>
      <c r="S5356">
        <v>0</v>
      </c>
      <c r="T5356" t="s">
        <v>1476</v>
      </c>
      <c r="U5356" s="221">
        <f t="shared" si="167"/>
        <v>0</v>
      </c>
    </row>
    <row r="5357" spans="1:21" hidden="1">
      <c r="A5357" s="55" t="str">
        <f t="shared" si="166"/>
        <v>Y0EH0</v>
      </c>
      <c r="B5357" s="55">
        <f>VLOOKUP(J5357,'Mapping-CITI'!A:E,5,0)</f>
        <v>0</v>
      </c>
      <c r="D5357" s="42">
        <v>45016</v>
      </c>
      <c r="E5357" s="42">
        <v>45199</v>
      </c>
      <c r="F5357" t="s">
        <v>1949</v>
      </c>
      <c r="G5357" t="s">
        <v>2940</v>
      </c>
      <c r="H5357">
        <v>1400</v>
      </c>
      <c r="I5357" t="s">
        <v>2773</v>
      </c>
      <c r="J5357">
        <v>160118</v>
      </c>
      <c r="K5357" t="s">
        <v>2152</v>
      </c>
      <c r="L5357">
        <v>0</v>
      </c>
      <c r="M5357">
        <v>41052318711.910004</v>
      </c>
      <c r="N5357">
        <v>41052318711.910004</v>
      </c>
      <c r="O5357">
        <v>0</v>
      </c>
      <c r="P5357" t="s">
        <v>607</v>
      </c>
      <c r="Q5357">
        <v>0</v>
      </c>
      <c r="R5357">
        <v>0</v>
      </c>
      <c r="S5357">
        <v>0</v>
      </c>
      <c r="T5357" t="s">
        <v>1476</v>
      </c>
      <c r="U5357" s="221">
        <f t="shared" si="167"/>
        <v>0</v>
      </c>
    </row>
    <row r="5358" spans="1:21" hidden="1">
      <c r="A5358" s="55" t="str">
        <f t="shared" si="166"/>
        <v>Y0EH0</v>
      </c>
      <c r="B5358" s="55">
        <f>VLOOKUP(J5358,'Mapping-CITI'!A:E,5,0)</f>
        <v>0</v>
      </c>
      <c r="D5358" s="42">
        <v>45016</v>
      </c>
      <c r="E5358" s="42">
        <v>45199</v>
      </c>
      <c r="F5358" t="s">
        <v>1949</v>
      </c>
      <c r="G5358" t="s">
        <v>2940</v>
      </c>
      <c r="H5358">
        <v>1600</v>
      </c>
      <c r="I5358" t="s">
        <v>2789</v>
      </c>
      <c r="J5358">
        <v>160202</v>
      </c>
      <c r="K5358" t="s">
        <v>2158</v>
      </c>
      <c r="L5358">
        <v>0</v>
      </c>
      <c r="M5358">
        <v>461044148.14999998</v>
      </c>
      <c r="N5358">
        <v>461044148.14999998</v>
      </c>
      <c r="O5358">
        <v>0</v>
      </c>
      <c r="P5358" t="s">
        <v>607</v>
      </c>
      <c r="Q5358">
        <v>0</v>
      </c>
      <c r="R5358">
        <v>0</v>
      </c>
      <c r="S5358">
        <v>0</v>
      </c>
      <c r="T5358" t="s">
        <v>1476</v>
      </c>
      <c r="U5358" s="221">
        <f t="shared" si="167"/>
        <v>0</v>
      </c>
    </row>
    <row r="5359" spans="1:21" hidden="1">
      <c r="A5359" s="55" t="str">
        <f t="shared" si="166"/>
        <v>Y0EH0</v>
      </c>
      <c r="B5359" s="55">
        <f>VLOOKUP(J5359,'Mapping-CITI'!A:E,5,0)</f>
        <v>0</v>
      </c>
      <c r="D5359" s="42">
        <v>45016</v>
      </c>
      <c r="E5359" s="42">
        <v>45199</v>
      </c>
      <c r="F5359" t="s">
        <v>1949</v>
      </c>
      <c r="G5359" t="s">
        <v>2940</v>
      </c>
      <c r="H5359">
        <v>1600</v>
      </c>
      <c r="I5359" t="s">
        <v>2789</v>
      </c>
      <c r="J5359">
        <v>160206</v>
      </c>
      <c r="K5359" t="s">
        <v>2159</v>
      </c>
      <c r="L5359">
        <v>-791145.72</v>
      </c>
      <c r="M5359">
        <v>98532604.25</v>
      </c>
      <c r="N5359">
        <v>97463770.980000004</v>
      </c>
      <c r="O5359">
        <v>277687.55</v>
      </c>
      <c r="P5359" t="s">
        <v>607</v>
      </c>
      <c r="Q5359">
        <v>277687.55</v>
      </c>
      <c r="R5359">
        <v>10961.09</v>
      </c>
      <c r="S5359">
        <v>97357591.340000004</v>
      </c>
      <c r="T5359" t="s">
        <v>1476</v>
      </c>
      <c r="U5359" s="221">
        <f t="shared" si="167"/>
        <v>0.10688332699999958</v>
      </c>
    </row>
    <row r="5360" spans="1:21" hidden="1">
      <c r="A5360" s="55" t="str">
        <f t="shared" si="166"/>
        <v>Y0EH0</v>
      </c>
      <c r="B5360" s="55">
        <f>VLOOKUP(J5360,'Mapping-CITI'!A:E,5,0)</f>
        <v>0</v>
      </c>
      <c r="D5360" s="42">
        <v>45016</v>
      </c>
      <c r="E5360" s="42">
        <v>45199</v>
      </c>
      <c r="F5360" t="s">
        <v>1949</v>
      </c>
      <c r="G5360" t="s">
        <v>2940</v>
      </c>
      <c r="H5360">
        <v>1600</v>
      </c>
      <c r="I5360" t="s">
        <v>2789</v>
      </c>
      <c r="J5360">
        <v>160207</v>
      </c>
      <c r="K5360" t="s">
        <v>2160</v>
      </c>
      <c r="L5360">
        <v>-0.85</v>
      </c>
      <c r="M5360">
        <v>345235070</v>
      </c>
      <c r="N5360">
        <v>343008420</v>
      </c>
      <c r="O5360">
        <v>2226649.15</v>
      </c>
      <c r="P5360" t="s">
        <v>607</v>
      </c>
      <c r="Q5360">
        <v>2226649.15</v>
      </c>
      <c r="R5360">
        <v>3500</v>
      </c>
      <c r="S5360">
        <v>339044712</v>
      </c>
      <c r="T5360" t="s">
        <v>1476</v>
      </c>
      <c r="U5360" s="221">
        <f t="shared" si="167"/>
        <v>0.222665</v>
      </c>
    </row>
    <row r="5361" spans="1:21" hidden="1">
      <c r="A5361" s="55" t="str">
        <f t="shared" si="166"/>
        <v>Y0EH0</v>
      </c>
      <c r="B5361" s="55">
        <f>VLOOKUP(J5361,'Mapping-CITI'!A:E,5,0)</f>
        <v>0</v>
      </c>
      <c r="D5361" s="42">
        <v>45016</v>
      </c>
      <c r="E5361" s="42">
        <v>45199</v>
      </c>
      <c r="F5361" t="s">
        <v>1949</v>
      </c>
      <c r="G5361" t="s">
        <v>2940</v>
      </c>
      <c r="H5361">
        <v>1230</v>
      </c>
      <c r="I5361" t="s">
        <v>2772</v>
      </c>
      <c r="J5361">
        <v>170101</v>
      </c>
      <c r="K5361" t="s">
        <v>2163</v>
      </c>
      <c r="L5361">
        <v>811498049.20000005</v>
      </c>
      <c r="M5361">
        <v>2239893180.4400001</v>
      </c>
      <c r="N5361">
        <v>0</v>
      </c>
      <c r="O5361">
        <v>3051391229.6399999</v>
      </c>
      <c r="P5361" t="s">
        <v>607</v>
      </c>
      <c r="Q5361">
        <v>3051391229.6399999</v>
      </c>
      <c r="R5361">
        <v>0</v>
      </c>
      <c r="S5361">
        <v>0</v>
      </c>
      <c r="T5361" t="s">
        <v>1476</v>
      </c>
      <c r="U5361" s="221">
        <f t="shared" si="167"/>
        <v>223.98931804400002</v>
      </c>
    </row>
    <row r="5362" spans="1:21" hidden="1">
      <c r="A5362" s="55" t="str">
        <f t="shared" si="166"/>
        <v>Y0EH1.2</v>
      </c>
      <c r="B5362" s="55">
        <f>VLOOKUP(J5362,'Mapping-CITI'!A:E,5,0)</f>
        <v>1.2</v>
      </c>
      <c r="D5362" s="42">
        <v>45016</v>
      </c>
      <c r="E5362" s="42">
        <v>45199</v>
      </c>
      <c r="F5362" t="s">
        <v>1949</v>
      </c>
      <c r="G5362" t="s">
        <v>2940</v>
      </c>
      <c r="H5362">
        <v>2110</v>
      </c>
      <c r="I5362" t="s">
        <v>2790</v>
      </c>
      <c r="J5362">
        <v>201181</v>
      </c>
      <c r="K5362" t="s">
        <v>2181</v>
      </c>
      <c r="L5362">
        <v>-7881579858.0799999</v>
      </c>
      <c r="M5362">
        <v>981285511.94000006</v>
      </c>
      <c r="N5362">
        <v>243082856.96000001</v>
      </c>
      <c r="O5362">
        <v>-7143377203.1000004</v>
      </c>
      <c r="P5362" t="s">
        <v>607</v>
      </c>
      <c r="Q5362" s="191">
        <v>-7143377203.1000004</v>
      </c>
      <c r="R5362">
        <v>0</v>
      </c>
      <c r="S5362">
        <v>0</v>
      </c>
      <c r="T5362" t="s">
        <v>1476</v>
      </c>
      <c r="U5362" s="221">
        <f t="shared" si="167"/>
        <v>73.820265497999998</v>
      </c>
    </row>
    <row r="5363" spans="1:21" hidden="1">
      <c r="A5363" s="55" t="str">
        <f t="shared" si="166"/>
        <v>Y0EH1.2</v>
      </c>
      <c r="B5363" s="55">
        <f>VLOOKUP(J5363,'Mapping-CITI'!A:E,5,0)</f>
        <v>1.2</v>
      </c>
      <c r="D5363" s="42">
        <v>45016</v>
      </c>
      <c r="E5363" s="42">
        <v>45199</v>
      </c>
      <c r="F5363" t="s">
        <v>1949</v>
      </c>
      <c r="G5363" t="s">
        <v>2940</v>
      </c>
      <c r="H5363">
        <v>2110</v>
      </c>
      <c r="I5363" t="s">
        <v>2790</v>
      </c>
      <c r="J5363">
        <v>201185</v>
      </c>
      <c r="K5363" t="s">
        <v>2183</v>
      </c>
      <c r="L5363">
        <v>-212554839.99000001</v>
      </c>
      <c r="M5363">
        <v>33083494.77</v>
      </c>
      <c r="N5363">
        <v>6057342.9500000002</v>
      </c>
      <c r="O5363">
        <v>-185528688.16999999</v>
      </c>
      <c r="P5363" t="s">
        <v>607</v>
      </c>
      <c r="Q5363" s="191">
        <v>-185528688.16999999</v>
      </c>
      <c r="R5363">
        <v>0</v>
      </c>
      <c r="S5363">
        <v>0</v>
      </c>
      <c r="T5363" t="s">
        <v>1476</v>
      </c>
      <c r="U5363" s="221">
        <f t="shared" si="167"/>
        <v>2.7026151820000002</v>
      </c>
    </row>
    <row r="5364" spans="1:21" hidden="1">
      <c r="A5364" s="55" t="str">
        <f t="shared" si="166"/>
        <v>Y0EH0</v>
      </c>
      <c r="B5364" s="55">
        <f>VLOOKUP(J5364,'Mapping-CITI'!A:E,5,0)</f>
        <v>0</v>
      </c>
      <c r="D5364" s="42">
        <v>45016</v>
      </c>
      <c r="E5364" s="42">
        <v>45199</v>
      </c>
      <c r="F5364" t="s">
        <v>1949</v>
      </c>
      <c r="G5364" t="s">
        <v>2940</v>
      </c>
      <c r="H5364">
        <v>2110</v>
      </c>
      <c r="I5364" t="s">
        <v>2790</v>
      </c>
      <c r="J5364">
        <v>201187</v>
      </c>
      <c r="K5364" t="s">
        <v>2184</v>
      </c>
      <c r="L5364">
        <v>-1086497054.9000001</v>
      </c>
      <c r="M5364">
        <v>795715490.47000003</v>
      </c>
      <c r="N5364">
        <v>487694976.77999997</v>
      </c>
      <c r="O5364">
        <v>-778476541.21000004</v>
      </c>
      <c r="P5364" t="s">
        <v>607</v>
      </c>
      <c r="Q5364">
        <v>-778476541.21000004</v>
      </c>
      <c r="R5364">
        <v>0</v>
      </c>
      <c r="S5364">
        <v>0</v>
      </c>
      <c r="T5364" t="s">
        <v>1476</v>
      </c>
      <c r="U5364" s="221">
        <f t="shared" si="167"/>
        <v>30.802051369000004</v>
      </c>
    </row>
    <row r="5365" spans="1:21" hidden="1">
      <c r="A5365" s="55" t="str">
        <f t="shared" si="166"/>
        <v>Y0EH0</v>
      </c>
      <c r="B5365" s="55">
        <f>VLOOKUP(J5365,'Mapping-CITI'!A:E,5,0)</f>
        <v>0</v>
      </c>
      <c r="D5365" s="42">
        <v>45016</v>
      </c>
      <c r="E5365" s="42">
        <v>45199</v>
      </c>
      <c r="F5365" t="s">
        <v>1949</v>
      </c>
      <c r="G5365" t="s">
        <v>2940</v>
      </c>
      <c r="H5365">
        <v>2110</v>
      </c>
      <c r="I5365" t="s">
        <v>2790</v>
      </c>
      <c r="J5365">
        <v>201188</v>
      </c>
      <c r="K5365" t="s">
        <v>2185</v>
      </c>
      <c r="L5365">
        <v>-39360462.960000001</v>
      </c>
      <c r="M5365">
        <v>16580139.98</v>
      </c>
      <c r="N5365">
        <v>5867016.1200000001</v>
      </c>
      <c r="O5365">
        <v>-28647339.100000001</v>
      </c>
      <c r="P5365" t="s">
        <v>607</v>
      </c>
      <c r="Q5365">
        <v>-28647339.100000001</v>
      </c>
      <c r="R5365">
        <v>0</v>
      </c>
      <c r="S5365">
        <v>0</v>
      </c>
      <c r="T5365" t="s">
        <v>1476</v>
      </c>
      <c r="U5365" s="221">
        <f t="shared" si="167"/>
        <v>1.071312386</v>
      </c>
    </row>
    <row r="5366" spans="1:21" hidden="1">
      <c r="A5366" s="55" t="str">
        <f t="shared" si="166"/>
        <v>Y0EH0</v>
      </c>
      <c r="B5366" s="55">
        <f>VLOOKUP(J5366,'Mapping-CITI'!A:E,5,0)</f>
        <v>0</v>
      </c>
      <c r="D5366" s="42">
        <v>45016</v>
      </c>
      <c r="E5366" s="42">
        <v>45199</v>
      </c>
      <c r="F5366" t="s">
        <v>1949</v>
      </c>
      <c r="G5366" t="s">
        <v>2940</v>
      </c>
      <c r="H5366">
        <v>2110</v>
      </c>
      <c r="I5366" t="s">
        <v>2790</v>
      </c>
      <c r="J5366">
        <v>201349</v>
      </c>
      <c r="K5366" t="s">
        <v>2224</v>
      </c>
      <c r="L5366">
        <v>-6647427.2199999997</v>
      </c>
      <c r="M5366">
        <v>2145533.7799999998</v>
      </c>
      <c r="N5366">
        <v>485958.11</v>
      </c>
      <c r="O5366">
        <v>-4987851.55</v>
      </c>
      <c r="P5366" t="s">
        <v>607</v>
      </c>
      <c r="Q5366">
        <v>-4987851.55</v>
      </c>
      <c r="R5366">
        <v>0</v>
      </c>
      <c r="S5366">
        <v>0</v>
      </c>
      <c r="T5366" t="s">
        <v>1476</v>
      </c>
      <c r="U5366" s="221">
        <f t="shared" si="167"/>
        <v>0.165957567</v>
      </c>
    </row>
    <row r="5367" spans="1:21" hidden="1">
      <c r="A5367" s="55" t="str">
        <f t="shared" si="166"/>
        <v>Y0EH0</v>
      </c>
      <c r="B5367" s="55">
        <f>VLOOKUP(J5367,'Mapping-CITI'!A:E,5,0)</f>
        <v>0</v>
      </c>
      <c r="D5367" s="42">
        <v>45016</v>
      </c>
      <c r="E5367" s="42">
        <v>45199</v>
      </c>
      <c r="F5367" t="s">
        <v>1949</v>
      </c>
      <c r="G5367" t="s">
        <v>2940</v>
      </c>
      <c r="H5367">
        <v>2110</v>
      </c>
      <c r="I5367" t="s">
        <v>2790</v>
      </c>
      <c r="J5367">
        <v>201351</v>
      </c>
      <c r="K5367" t="s">
        <v>2225</v>
      </c>
      <c r="L5367">
        <v>-155125017.49000001</v>
      </c>
      <c r="M5367">
        <v>29379888.050000001</v>
      </c>
      <c r="N5367">
        <v>19212420.91</v>
      </c>
      <c r="O5367">
        <v>-144957550.34999999</v>
      </c>
      <c r="P5367" t="s">
        <v>607</v>
      </c>
      <c r="Q5367">
        <v>-144957550.34999999</v>
      </c>
      <c r="R5367">
        <v>0</v>
      </c>
      <c r="S5367">
        <v>0</v>
      </c>
      <c r="T5367" t="s">
        <v>1476</v>
      </c>
      <c r="U5367" s="221">
        <f t="shared" si="167"/>
        <v>1.0167467140000002</v>
      </c>
    </row>
    <row r="5368" spans="1:21" hidden="1">
      <c r="A5368" s="55" t="str">
        <f t="shared" si="166"/>
        <v>Y0EH1.2</v>
      </c>
      <c r="B5368" s="55">
        <f>VLOOKUP(J5368,'Mapping-CITI'!A:E,5,0)</f>
        <v>1.2</v>
      </c>
      <c r="D5368" s="42">
        <v>45016</v>
      </c>
      <c r="E5368" s="42">
        <v>45199</v>
      </c>
      <c r="F5368" t="s">
        <v>1949</v>
      </c>
      <c r="G5368" t="s">
        <v>2940</v>
      </c>
      <c r="H5368">
        <v>2110</v>
      </c>
      <c r="I5368" t="s">
        <v>2790</v>
      </c>
      <c r="J5368">
        <v>201364</v>
      </c>
      <c r="K5368" t="s">
        <v>2232</v>
      </c>
      <c r="L5368">
        <v>-14699137.439999999</v>
      </c>
      <c r="M5368">
        <v>2960864.36</v>
      </c>
      <c r="N5368">
        <v>777091.08</v>
      </c>
      <c r="O5368">
        <v>-12515364.16</v>
      </c>
      <c r="P5368" t="s">
        <v>607</v>
      </c>
      <c r="Q5368" s="191">
        <v>-12515364.16</v>
      </c>
      <c r="R5368">
        <v>0</v>
      </c>
      <c r="S5368">
        <v>0</v>
      </c>
      <c r="T5368" t="s">
        <v>1476</v>
      </c>
      <c r="U5368" s="221">
        <f t="shared" si="167"/>
        <v>0.21837732799999998</v>
      </c>
    </row>
    <row r="5369" spans="1:21" hidden="1">
      <c r="A5369" s="55" t="str">
        <f t="shared" si="166"/>
        <v>Y0EH1.2</v>
      </c>
      <c r="B5369" s="55">
        <f>VLOOKUP(J5369,'Mapping-CITI'!A:E,5,0)</f>
        <v>1.2</v>
      </c>
      <c r="D5369" s="42">
        <v>45016</v>
      </c>
      <c r="E5369" s="42">
        <v>45199</v>
      </c>
      <c r="F5369" t="s">
        <v>1949</v>
      </c>
      <c r="G5369" t="s">
        <v>2940</v>
      </c>
      <c r="H5369">
        <v>2110</v>
      </c>
      <c r="I5369" t="s">
        <v>2790</v>
      </c>
      <c r="J5369">
        <v>201366</v>
      </c>
      <c r="K5369" t="s">
        <v>2233</v>
      </c>
      <c r="L5369">
        <v>-381372126.10000002</v>
      </c>
      <c r="M5369">
        <v>33956135.939999998</v>
      </c>
      <c r="N5369">
        <v>18772333.960000001</v>
      </c>
      <c r="O5369">
        <v>-366188324.12</v>
      </c>
      <c r="P5369" t="s">
        <v>607</v>
      </c>
      <c r="Q5369" s="191">
        <v>-366188324.12</v>
      </c>
      <c r="R5369">
        <v>0</v>
      </c>
      <c r="S5369">
        <v>0</v>
      </c>
      <c r="T5369" t="s">
        <v>1476</v>
      </c>
      <c r="U5369" s="221">
        <f t="shared" si="167"/>
        <v>1.5183801979999996</v>
      </c>
    </row>
    <row r="5370" spans="1:21" hidden="1">
      <c r="A5370" s="55" t="str">
        <f t="shared" si="166"/>
        <v>Y0EH0</v>
      </c>
      <c r="B5370" s="55">
        <f>VLOOKUP(J5370,'Mapping-CITI'!A:E,5,0)</f>
        <v>0</v>
      </c>
      <c r="D5370" s="42">
        <v>45016</v>
      </c>
      <c r="E5370" s="42">
        <v>45199</v>
      </c>
      <c r="F5370" t="s">
        <v>1949</v>
      </c>
      <c r="G5370" t="s">
        <v>2940</v>
      </c>
      <c r="H5370">
        <v>2250</v>
      </c>
      <c r="I5370" t="s">
        <v>2774</v>
      </c>
      <c r="J5370">
        <v>210103</v>
      </c>
      <c r="K5370" t="s">
        <v>2240</v>
      </c>
      <c r="L5370">
        <v>0</v>
      </c>
      <c r="M5370">
        <v>16759.79</v>
      </c>
      <c r="N5370">
        <v>16759.79</v>
      </c>
      <c r="O5370">
        <v>0</v>
      </c>
      <c r="P5370" t="s">
        <v>607</v>
      </c>
      <c r="Q5370">
        <v>0</v>
      </c>
      <c r="R5370">
        <v>16759.79</v>
      </c>
      <c r="S5370">
        <v>16759.79</v>
      </c>
      <c r="T5370" t="s">
        <v>1476</v>
      </c>
      <c r="U5370" s="221">
        <f t="shared" si="167"/>
        <v>0</v>
      </c>
    </row>
    <row r="5371" spans="1:21" hidden="1">
      <c r="A5371" s="55" t="str">
        <f t="shared" si="166"/>
        <v>Y0EH0</v>
      </c>
      <c r="B5371" s="55">
        <f>VLOOKUP(J5371,'Mapping-CITI'!A:E,5,0)</f>
        <v>0</v>
      </c>
      <c r="D5371" s="42">
        <v>45016</v>
      </c>
      <c r="E5371" s="42">
        <v>45199</v>
      </c>
      <c r="F5371" t="s">
        <v>1949</v>
      </c>
      <c r="G5371" t="s">
        <v>2940</v>
      </c>
      <c r="H5371">
        <v>2250</v>
      </c>
      <c r="I5371" t="s">
        <v>2774</v>
      </c>
      <c r="J5371">
        <v>210110</v>
      </c>
      <c r="K5371" t="s">
        <v>3800</v>
      </c>
      <c r="L5371">
        <v>-3300000</v>
      </c>
      <c r="M5371">
        <v>0</v>
      </c>
      <c r="N5371">
        <v>0</v>
      </c>
      <c r="O5371">
        <v>-3300000</v>
      </c>
      <c r="P5371" t="s">
        <v>607</v>
      </c>
      <c r="Q5371">
        <v>-3300000</v>
      </c>
      <c r="R5371">
        <v>0</v>
      </c>
      <c r="S5371">
        <v>0</v>
      </c>
      <c r="T5371" t="s">
        <v>1476</v>
      </c>
      <c r="U5371" s="221">
        <f t="shared" si="167"/>
        <v>0</v>
      </c>
    </row>
    <row r="5372" spans="1:21" hidden="1">
      <c r="A5372" s="55" t="str">
        <f t="shared" si="166"/>
        <v>Y0EH0</v>
      </c>
      <c r="B5372" s="55">
        <f>VLOOKUP(J5372,'Mapping-CITI'!A:E,5,0)</f>
        <v>0</v>
      </c>
      <c r="D5372" s="42">
        <v>45016</v>
      </c>
      <c r="E5372" s="42">
        <v>45199</v>
      </c>
      <c r="F5372" t="s">
        <v>1949</v>
      </c>
      <c r="G5372" t="s">
        <v>2940</v>
      </c>
      <c r="H5372">
        <v>2250</v>
      </c>
      <c r="I5372" t="s">
        <v>2774</v>
      </c>
      <c r="J5372">
        <v>210117</v>
      </c>
      <c r="K5372" t="s">
        <v>2242</v>
      </c>
      <c r="L5372">
        <v>-5760821.0300000003</v>
      </c>
      <c r="M5372">
        <v>44446043.310000002</v>
      </c>
      <c r="N5372">
        <v>46792951.060000002</v>
      </c>
      <c r="O5372">
        <v>-8107728.7800000003</v>
      </c>
      <c r="P5372" t="s">
        <v>607</v>
      </c>
      <c r="Q5372">
        <v>-8107728.7800000003</v>
      </c>
      <c r="R5372">
        <v>44337587.299999997</v>
      </c>
      <c r="S5372">
        <v>1080265.04</v>
      </c>
      <c r="T5372" t="s">
        <v>1476</v>
      </c>
      <c r="U5372" s="221">
        <f t="shared" si="167"/>
        <v>-0.23469077499999999</v>
      </c>
    </row>
    <row r="5373" spans="1:21" hidden="1">
      <c r="A5373" s="55" t="str">
        <f t="shared" si="166"/>
        <v>Y0EH0</v>
      </c>
      <c r="B5373" s="55">
        <f>VLOOKUP(J5373,'Mapping-CITI'!A:E,5,0)</f>
        <v>0</v>
      </c>
      <c r="D5373" s="42">
        <v>45016</v>
      </c>
      <c r="E5373" s="42">
        <v>45199</v>
      </c>
      <c r="F5373" t="s">
        <v>1949</v>
      </c>
      <c r="G5373" t="s">
        <v>2940</v>
      </c>
      <c r="H5373">
        <v>2250</v>
      </c>
      <c r="I5373" t="s">
        <v>2774</v>
      </c>
      <c r="J5373">
        <v>210132</v>
      </c>
      <c r="K5373" t="s">
        <v>2244</v>
      </c>
      <c r="L5373">
        <v>18066.939999999999</v>
      </c>
      <c r="M5373">
        <v>0</v>
      </c>
      <c r="N5373">
        <v>18066.939999999999</v>
      </c>
      <c r="O5373">
        <v>0</v>
      </c>
      <c r="P5373" t="s">
        <v>607</v>
      </c>
      <c r="Q5373">
        <v>0</v>
      </c>
      <c r="R5373">
        <v>0</v>
      </c>
      <c r="S5373">
        <v>18066.939999999999</v>
      </c>
      <c r="T5373" t="s">
        <v>1476</v>
      </c>
      <c r="U5373" s="221">
        <f t="shared" si="167"/>
        <v>-1.806694E-3</v>
      </c>
    </row>
    <row r="5374" spans="1:21" hidden="1">
      <c r="A5374" s="55" t="str">
        <f t="shared" si="166"/>
        <v>Y0EH0</v>
      </c>
      <c r="B5374" s="55">
        <f>VLOOKUP(J5374,'Mapping-CITI'!A:E,5,0)</f>
        <v>0</v>
      </c>
      <c r="D5374" s="42">
        <v>45016</v>
      </c>
      <c r="E5374" s="42">
        <v>45199</v>
      </c>
      <c r="F5374" t="s">
        <v>1949</v>
      </c>
      <c r="G5374" t="s">
        <v>2940</v>
      </c>
      <c r="H5374">
        <v>2250</v>
      </c>
      <c r="I5374" t="s">
        <v>2774</v>
      </c>
      <c r="J5374">
        <v>210138</v>
      </c>
      <c r="K5374" t="s">
        <v>2791</v>
      </c>
      <c r="L5374">
        <v>27586.75</v>
      </c>
      <c r="M5374">
        <v>155472.66</v>
      </c>
      <c r="N5374">
        <v>125599.88</v>
      </c>
      <c r="O5374">
        <v>57459.53</v>
      </c>
      <c r="P5374" t="s">
        <v>607</v>
      </c>
      <c r="Q5374">
        <v>57459.53</v>
      </c>
      <c r="R5374">
        <v>155472.66</v>
      </c>
      <c r="S5374">
        <v>125599.88</v>
      </c>
      <c r="T5374" t="s">
        <v>1476</v>
      </c>
      <c r="U5374" s="221">
        <f t="shared" si="167"/>
        <v>2.9872779999999999E-3</v>
      </c>
    </row>
    <row r="5375" spans="1:21" hidden="1">
      <c r="A5375" s="55" t="str">
        <f t="shared" si="166"/>
        <v>Y0EH0</v>
      </c>
      <c r="B5375" s="55">
        <f>VLOOKUP(J5375,'Mapping-CITI'!A:E,5,0)</f>
        <v>0</v>
      </c>
      <c r="D5375" s="42">
        <v>45016</v>
      </c>
      <c r="E5375" s="42">
        <v>45199</v>
      </c>
      <c r="F5375" t="s">
        <v>1949</v>
      </c>
      <c r="G5375" t="s">
        <v>2940</v>
      </c>
      <c r="H5375">
        <v>2250</v>
      </c>
      <c r="I5375" t="s">
        <v>2774</v>
      </c>
      <c r="J5375">
        <v>210140</v>
      </c>
      <c r="K5375" t="s">
        <v>2245</v>
      </c>
      <c r="L5375">
        <v>484738.39</v>
      </c>
      <c r="M5375">
        <v>1395190.99</v>
      </c>
      <c r="N5375">
        <v>1245574.82</v>
      </c>
      <c r="O5375">
        <v>634354.56000000006</v>
      </c>
      <c r="P5375" t="s">
        <v>607</v>
      </c>
      <c r="Q5375">
        <v>634354.56000000006</v>
      </c>
      <c r="R5375">
        <v>1395190.99</v>
      </c>
      <c r="S5375">
        <v>1245574.82</v>
      </c>
      <c r="T5375" t="s">
        <v>1476</v>
      </c>
      <c r="U5375" s="221">
        <f t="shared" si="167"/>
        <v>1.4961616999999993E-2</v>
      </c>
    </row>
    <row r="5376" spans="1:21" hidden="1">
      <c r="A5376" s="55" t="str">
        <f t="shared" si="166"/>
        <v>Y0EH0</v>
      </c>
      <c r="B5376" s="55">
        <f>VLOOKUP(J5376,'Mapping-CITI'!A:E,5,0)</f>
        <v>0</v>
      </c>
      <c r="D5376" s="42">
        <v>45016</v>
      </c>
      <c r="E5376" s="42">
        <v>45199</v>
      </c>
      <c r="F5376" t="s">
        <v>1949</v>
      </c>
      <c r="G5376" t="s">
        <v>2940</v>
      </c>
      <c r="H5376">
        <v>2250</v>
      </c>
      <c r="I5376" t="s">
        <v>2774</v>
      </c>
      <c r="J5376">
        <v>210149</v>
      </c>
      <c r="K5376" t="s">
        <v>2804</v>
      </c>
      <c r="L5376">
        <v>-388</v>
      </c>
      <c r="M5376">
        <v>0</v>
      </c>
      <c r="N5376">
        <v>0</v>
      </c>
      <c r="O5376">
        <v>-388</v>
      </c>
      <c r="P5376" t="s">
        <v>607</v>
      </c>
      <c r="Q5376">
        <v>-388</v>
      </c>
      <c r="R5376">
        <v>0</v>
      </c>
      <c r="S5376">
        <v>0</v>
      </c>
      <c r="T5376" t="s">
        <v>1476</v>
      </c>
      <c r="U5376" s="221">
        <f t="shared" si="167"/>
        <v>0</v>
      </c>
    </row>
    <row r="5377" spans="1:21" hidden="1">
      <c r="A5377" s="55" t="str">
        <f t="shared" si="166"/>
        <v>Y0EH0</v>
      </c>
      <c r="B5377" s="55">
        <f>VLOOKUP(J5377,'Mapping-CITI'!A:E,5,0)</f>
        <v>0</v>
      </c>
      <c r="D5377" s="42">
        <v>45016</v>
      </c>
      <c r="E5377" s="42">
        <v>45199</v>
      </c>
      <c r="F5377" t="s">
        <v>1949</v>
      </c>
      <c r="G5377" t="s">
        <v>2940</v>
      </c>
      <c r="H5377">
        <v>2250</v>
      </c>
      <c r="I5377" t="s">
        <v>2774</v>
      </c>
      <c r="J5377">
        <v>210150</v>
      </c>
      <c r="K5377" t="s">
        <v>2792</v>
      </c>
      <c r="L5377">
        <v>-60314.080000000002</v>
      </c>
      <c r="M5377">
        <v>0</v>
      </c>
      <c r="N5377">
        <v>0</v>
      </c>
      <c r="O5377">
        <v>-60314.080000000002</v>
      </c>
      <c r="P5377" t="s">
        <v>607</v>
      </c>
      <c r="Q5377">
        <v>-60314.080000000002</v>
      </c>
      <c r="R5377">
        <v>0</v>
      </c>
      <c r="S5377">
        <v>0</v>
      </c>
      <c r="T5377" t="s">
        <v>1476</v>
      </c>
      <c r="U5377" s="221">
        <f t="shared" si="167"/>
        <v>0</v>
      </c>
    </row>
    <row r="5378" spans="1:21" hidden="1">
      <c r="A5378" s="55" t="str">
        <f t="shared" si="166"/>
        <v>Y0EH0</v>
      </c>
      <c r="B5378" s="55">
        <f>VLOOKUP(J5378,'Mapping-CITI'!A:E,5,0)</f>
        <v>0</v>
      </c>
      <c r="D5378" s="42">
        <v>45016</v>
      </c>
      <c r="E5378" s="42">
        <v>45199</v>
      </c>
      <c r="F5378" t="s">
        <v>1949</v>
      </c>
      <c r="G5378" t="s">
        <v>2940</v>
      </c>
      <c r="H5378">
        <v>2250</v>
      </c>
      <c r="I5378" t="s">
        <v>2774</v>
      </c>
      <c r="J5378">
        <v>210210</v>
      </c>
      <c r="K5378" t="s">
        <v>2246</v>
      </c>
      <c r="L5378">
        <v>-45784917.049999997</v>
      </c>
      <c r="M5378">
        <v>76387110.659999996</v>
      </c>
      <c r="N5378">
        <v>79984316.439999998</v>
      </c>
      <c r="O5378">
        <v>-49382122.829999998</v>
      </c>
      <c r="P5378" t="s">
        <v>607</v>
      </c>
      <c r="Q5378">
        <v>-49382122.829999998</v>
      </c>
      <c r="R5378">
        <v>76387110.659999996</v>
      </c>
      <c r="S5378">
        <v>192627.19</v>
      </c>
      <c r="T5378" t="s">
        <v>1476</v>
      </c>
      <c r="U5378" s="221">
        <f t="shared" si="167"/>
        <v>-0.35972057800000012</v>
      </c>
    </row>
    <row r="5379" spans="1:21" hidden="1">
      <c r="A5379" s="55" t="str">
        <f t="shared" ref="A5379:A5442" si="168">F5379&amp;B5379</f>
        <v>Y0EH0</v>
      </c>
      <c r="B5379" s="55">
        <f>VLOOKUP(J5379,'Mapping-CITI'!A:E,5,0)</f>
        <v>0</v>
      </c>
      <c r="D5379" s="42">
        <v>45016</v>
      </c>
      <c r="E5379" s="42">
        <v>45199</v>
      </c>
      <c r="F5379" t="s">
        <v>1949</v>
      </c>
      <c r="G5379" t="s">
        <v>2940</v>
      </c>
      <c r="H5379">
        <v>2250</v>
      </c>
      <c r="I5379" t="s">
        <v>2774</v>
      </c>
      <c r="J5379">
        <v>210279</v>
      </c>
      <c r="K5379" t="s">
        <v>2793</v>
      </c>
      <c r="L5379">
        <v>73405.179999999993</v>
      </c>
      <c r="M5379">
        <v>0</v>
      </c>
      <c r="N5379">
        <v>0</v>
      </c>
      <c r="O5379">
        <v>73405.179999999993</v>
      </c>
      <c r="P5379" t="s">
        <v>607</v>
      </c>
      <c r="Q5379">
        <v>73405.179999999993</v>
      </c>
      <c r="R5379">
        <v>0</v>
      </c>
      <c r="S5379">
        <v>0</v>
      </c>
      <c r="T5379" t="s">
        <v>1476</v>
      </c>
      <c r="U5379" s="221">
        <f t="shared" ref="U5379:U5442" si="169">(M5379-N5379)/10^7</f>
        <v>0</v>
      </c>
    </row>
    <row r="5380" spans="1:21" hidden="1">
      <c r="A5380" s="55" t="str">
        <f t="shared" si="168"/>
        <v>Y0EH0</v>
      </c>
      <c r="B5380" s="55">
        <f>VLOOKUP(J5380,'Mapping-CITI'!A:E,5,0)</f>
        <v>0</v>
      </c>
      <c r="D5380" s="42">
        <v>45016</v>
      </c>
      <c r="E5380" s="42">
        <v>45199</v>
      </c>
      <c r="F5380" t="s">
        <v>1949</v>
      </c>
      <c r="G5380" t="s">
        <v>2940</v>
      </c>
      <c r="H5380">
        <v>2250</v>
      </c>
      <c r="I5380" t="s">
        <v>2774</v>
      </c>
      <c r="J5380">
        <v>210367</v>
      </c>
      <c r="K5380" t="s">
        <v>2710</v>
      </c>
      <c r="L5380">
        <v>44358566.369999997</v>
      </c>
      <c r="M5380">
        <v>0</v>
      </c>
      <c r="N5380">
        <v>0</v>
      </c>
      <c r="O5380">
        <v>44358566.369999997</v>
      </c>
      <c r="P5380" t="s">
        <v>607</v>
      </c>
      <c r="Q5380">
        <v>44358566.369999997</v>
      </c>
      <c r="R5380">
        <v>0</v>
      </c>
      <c r="S5380">
        <v>0</v>
      </c>
      <c r="T5380" t="s">
        <v>1476</v>
      </c>
      <c r="U5380" s="221">
        <f t="shared" si="169"/>
        <v>0</v>
      </c>
    </row>
    <row r="5381" spans="1:21" hidden="1">
      <c r="A5381" s="55" t="str">
        <f t="shared" si="168"/>
        <v>Y0EHIgnore</v>
      </c>
      <c r="B5381" s="55" t="str">
        <f>VLOOKUP(J5381,'Mapping-CITI'!A:E,5,0)</f>
        <v>Ignore</v>
      </c>
      <c r="D5381" s="42">
        <v>45016</v>
      </c>
      <c r="E5381" s="42">
        <v>45199</v>
      </c>
      <c r="F5381" t="s">
        <v>1949</v>
      </c>
      <c r="G5381" t="s">
        <v>2940</v>
      </c>
      <c r="H5381">
        <v>2250</v>
      </c>
      <c r="I5381" t="s">
        <v>2774</v>
      </c>
      <c r="J5381">
        <v>210623</v>
      </c>
      <c r="K5381" t="s">
        <v>3434</v>
      </c>
      <c r="L5381">
        <v>-694.3</v>
      </c>
      <c r="M5381">
        <v>0</v>
      </c>
      <c r="N5381">
        <v>0</v>
      </c>
      <c r="O5381">
        <v>-694.3</v>
      </c>
      <c r="P5381" t="s">
        <v>607</v>
      </c>
      <c r="Q5381">
        <v>-694.3</v>
      </c>
      <c r="R5381">
        <v>0</v>
      </c>
      <c r="S5381">
        <v>0</v>
      </c>
      <c r="T5381" t="s">
        <v>1476</v>
      </c>
      <c r="U5381" s="221">
        <f t="shared" si="169"/>
        <v>0</v>
      </c>
    </row>
    <row r="5382" spans="1:21" hidden="1">
      <c r="A5382" s="55" t="str">
        <f t="shared" si="168"/>
        <v>Y0EH0</v>
      </c>
      <c r="B5382" s="55">
        <f>VLOOKUP(J5382,'Mapping-CITI'!A:E,5,0)</f>
        <v>0</v>
      </c>
      <c r="D5382" s="42">
        <v>45016</v>
      </c>
      <c r="E5382" s="42">
        <v>45199</v>
      </c>
      <c r="F5382" t="s">
        <v>1949</v>
      </c>
      <c r="G5382" t="s">
        <v>2940</v>
      </c>
      <c r="H5382">
        <v>2250</v>
      </c>
      <c r="I5382" t="s">
        <v>2774</v>
      </c>
      <c r="J5382">
        <v>210667</v>
      </c>
      <c r="K5382" t="s">
        <v>2862</v>
      </c>
      <c r="L5382">
        <v>3008.94</v>
      </c>
      <c r="M5382">
        <v>4959.28</v>
      </c>
      <c r="N5382">
        <v>50891</v>
      </c>
      <c r="O5382">
        <v>-42922.78</v>
      </c>
      <c r="P5382" t="s">
        <v>607</v>
      </c>
      <c r="Q5382">
        <v>-42922.78</v>
      </c>
      <c r="R5382">
        <v>4959.28</v>
      </c>
      <c r="S5382">
        <v>50891</v>
      </c>
      <c r="T5382" t="s">
        <v>1476</v>
      </c>
      <c r="U5382" s="221">
        <f t="shared" si="169"/>
        <v>-4.5931720000000004E-3</v>
      </c>
    </row>
    <row r="5383" spans="1:21" hidden="1">
      <c r="A5383" s="55" t="str">
        <f t="shared" si="168"/>
        <v>Y0EHIgnore</v>
      </c>
      <c r="B5383" s="55" t="str">
        <f>VLOOKUP(J5383,'Mapping-CITI'!A:E,5,0)</f>
        <v>Ignore</v>
      </c>
      <c r="D5383" s="42">
        <v>45016</v>
      </c>
      <c r="E5383" s="42">
        <v>45199</v>
      </c>
      <c r="F5383" t="s">
        <v>1949</v>
      </c>
      <c r="G5383" t="s">
        <v>2940</v>
      </c>
      <c r="H5383">
        <v>2250</v>
      </c>
      <c r="I5383" t="s">
        <v>2774</v>
      </c>
      <c r="J5383">
        <v>210688</v>
      </c>
      <c r="K5383" t="s">
        <v>3445</v>
      </c>
      <c r="L5383">
        <v>0</v>
      </c>
      <c r="M5383">
        <v>0</v>
      </c>
      <c r="N5383">
        <v>0</v>
      </c>
      <c r="O5383">
        <v>0</v>
      </c>
      <c r="P5383" t="s">
        <v>607</v>
      </c>
      <c r="Q5383">
        <v>0</v>
      </c>
      <c r="R5383">
        <v>0</v>
      </c>
      <c r="S5383">
        <v>0</v>
      </c>
      <c r="T5383" t="s">
        <v>1476</v>
      </c>
      <c r="U5383" s="221">
        <f t="shared" si="169"/>
        <v>0</v>
      </c>
    </row>
    <row r="5384" spans="1:21" hidden="1">
      <c r="A5384" s="55" t="str">
        <f t="shared" si="168"/>
        <v>Y0EH0</v>
      </c>
      <c r="B5384" s="55">
        <f>VLOOKUP(J5384,'Mapping-CITI'!A:E,5,0)</f>
        <v>0</v>
      </c>
      <c r="D5384" s="42">
        <v>45016</v>
      </c>
      <c r="E5384" s="42">
        <v>45199</v>
      </c>
      <c r="F5384" t="s">
        <v>1949</v>
      </c>
      <c r="G5384" t="s">
        <v>2940</v>
      </c>
      <c r="H5384">
        <v>2250</v>
      </c>
      <c r="I5384" t="s">
        <v>2774</v>
      </c>
      <c r="J5384">
        <v>210766</v>
      </c>
      <c r="K5384" t="s">
        <v>2748</v>
      </c>
      <c r="L5384">
        <v>4559</v>
      </c>
      <c r="M5384">
        <v>23286.92</v>
      </c>
      <c r="N5384">
        <v>22183.84</v>
      </c>
      <c r="O5384">
        <v>5662.08</v>
      </c>
      <c r="P5384" t="s">
        <v>607</v>
      </c>
      <c r="Q5384">
        <v>5662.08</v>
      </c>
      <c r="R5384">
        <v>23084.6</v>
      </c>
      <c r="S5384">
        <v>0</v>
      </c>
      <c r="T5384" t="s">
        <v>1476</v>
      </c>
      <c r="U5384" s="221">
        <f t="shared" si="169"/>
        <v>1.1030799999999981E-4</v>
      </c>
    </row>
    <row r="5385" spans="1:21" hidden="1">
      <c r="A5385" s="55" t="str">
        <f t="shared" si="168"/>
        <v>Y0EHIgnore</v>
      </c>
      <c r="B5385" s="55" t="str">
        <f>VLOOKUP(J5385,'Mapping-CITI'!A:E,5,0)</f>
        <v>Ignore</v>
      </c>
      <c r="D5385" s="42">
        <v>45016</v>
      </c>
      <c r="E5385" s="42">
        <v>45199</v>
      </c>
      <c r="F5385" t="s">
        <v>1949</v>
      </c>
      <c r="G5385" t="s">
        <v>2940</v>
      </c>
      <c r="H5385">
        <v>2250</v>
      </c>
      <c r="I5385" t="s">
        <v>2774</v>
      </c>
      <c r="J5385">
        <v>210854</v>
      </c>
      <c r="K5385" t="s">
        <v>3378</v>
      </c>
      <c r="L5385">
        <v>667210.87</v>
      </c>
      <c r="M5385">
        <v>0</v>
      </c>
      <c r="N5385">
        <v>0</v>
      </c>
      <c r="O5385">
        <v>667210.87</v>
      </c>
      <c r="P5385" t="s">
        <v>607</v>
      </c>
      <c r="Q5385">
        <v>667210.87</v>
      </c>
      <c r="R5385">
        <v>0</v>
      </c>
      <c r="S5385">
        <v>0</v>
      </c>
      <c r="T5385" t="s">
        <v>1476</v>
      </c>
      <c r="U5385" s="221">
        <f t="shared" si="169"/>
        <v>0</v>
      </c>
    </row>
    <row r="5386" spans="1:21" hidden="1">
      <c r="A5386" s="55" t="str">
        <f t="shared" si="168"/>
        <v>Y0EH0</v>
      </c>
      <c r="B5386" s="55">
        <f>VLOOKUP(J5386,'Mapping-CITI'!A:E,5,0)</f>
        <v>0</v>
      </c>
      <c r="D5386" s="42">
        <v>45016</v>
      </c>
      <c r="E5386" s="42">
        <v>45199</v>
      </c>
      <c r="F5386" t="s">
        <v>1949</v>
      </c>
      <c r="G5386" t="s">
        <v>2940</v>
      </c>
      <c r="H5386">
        <v>2250</v>
      </c>
      <c r="I5386" t="s">
        <v>2774</v>
      </c>
      <c r="J5386">
        <v>211103</v>
      </c>
      <c r="K5386" t="s">
        <v>2249</v>
      </c>
      <c r="L5386">
        <v>-2337.4899999999998</v>
      </c>
      <c r="M5386">
        <v>12054.26</v>
      </c>
      <c r="N5386">
        <v>11478.75</v>
      </c>
      <c r="O5386">
        <v>-1761.98</v>
      </c>
      <c r="P5386" t="s">
        <v>607</v>
      </c>
      <c r="Q5386">
        <v>-1761.98</v>
      </c>
      <c r="R5386">
        <v>12054.26</v>
      </c>
      <c r="S5386">
        <v>8.74</v>
      </c>
      <c r="T5386" t="s">
        <v>1476</v>
      </c>
      <c r="U5386" s="221">
        <f t="shared" si="169"/>
        <v>5.7551000000000019E-5</v>
      </c>
    </row>
    <row r="5387" spans="1:21" hidden="1">
      <c r="A5387" s="55" t="str">
        <f t="shared" si="168"/>
        <v>Y0EH0</v>
      </c>
      <c r="B5387" s="55">
        <f>VLOOKUP(J5387,'Mapping-CITI'!A:E,5,0)</f>
        <v>0</v>
      </c>
      <c r="D5387" s="42">
        <v>45016</v>
      </c>
      <c r="E5387" s="42">
        <v>45199</v>
      </c>
      <c r="F5387" t="s">
        <v>1949</v>
      </c>
      <c r="G5387" t="s">
        <v>2940</v>
      </c>
      <c r="H5387">
        <v>2250</v>
      </c>
      <c r="I5387" t="s">
        <v>2774</v>
      </c>
      <c r="J5387">
        <v>211106</v>
      </c>
      <c r="K5387" t="s">
        <v>2250</v>
      </c>
      <c r="L5387">
        <v>-55510.77</v>
      </c>
      <c r="M5387">
        <v>4885107.5</v>
      </c>
      <c r="N5387">
        <v>4868215.92</v>
      </c>
      <c r="O5387">
        <v>-38619.19</v>
      </c>
      <c r="P5387" t="s">
        <v>607</v>
      </c>
      <c r="Q5387">
        <v>-38619.19</v>
      </c>
      <c r="R5387">
        <v>4885107.5</v>
      </c>
      <c r="S5387">
        <v>4868215.92</v>
      </c>
      <c r="T5387" t="s">
        <v>1476</v>
      </c>
      <c r="U5387" s="221">
        <f t="shared" si="169"/>
        <v>1.6891580000000074E-3</v>
      </c>
    </row>
    <row r="5388" spans="1:21" hidden="1">
      <c r="A5388" s="55" t="str">
        <f t="shared" si="168"/>
        <v>Y0EH0</v>
      </c>
      <c r="B5388" s="55">
        <f>VLOOKUP(J5388,'Mapping-CITI'!A:E,5,0)</f>
        <v>0</v>
      </c>
      <c r="D5388" s="42">
        <v>45016</v>
      </c>
      <c r="E5388" s="42">
        <v>45199</v>
      </c>
      <c r="F5388" t="s">
        <v>1949</v>
      </c>
      <c r="G5388" t="s">
        <v>2940</v>
      </c>
      <c r="H5388">
        <v>2250</v>
      </c>
      <c r="I5388" t="s">
        <v>2774</v>
      </c>
      <c r="J5388">
        <v>211121</v>
      </c>
      <c r="K5388" t="s">
        <v>2252</v>
      </c>
      <c r="L5388">
        <v>-700334.7</v>
      </c>
      <c r="M5388">
        <v>12097090.02</v>
      </c>
      <c r="N5388">
        <v>13169221.02</v>
      </c>
      <c r="O5388">
        <v>-1772465.7</v>
      </c>
      <c r="P5388" t="s">
        <v>607</v>
      </c>
      <c r="Q5388">
        <v>-1772465.7</v>
      </c>
      <c r="R5388">
        <v>11832168.02</v>
      </c>
      <c r="S5388">
        <v>0</v>
      </c>
      <c r="T5388" t="s">
        <v>1476</v>
      </c>
      <c r="U5388" s="221">
        <f t="shared" si="169"/>
        <v>-0.10721310000000001</v>
      </c>
    </row>
    <row r="5389" spans="1:21" hidden="1">
      <c r="A5389" s="55" t="str">
        <f t="shared" si="168"/>
        <v>Y0EH0</v>
      </c>
      <c r="B5389" s="55">
        <f>VLOOKUP(J5389,'Mapping-CITI'!A:E,5,0)</f>
        <v>0</v>
      </c>
      <c r="D5389" s="42">
        <v>45016</v>
      </c>
      <c r="E5389" s="42">
        <v>45199</v>
      </c>
      <c r="F5389" t="s">
        <v>1949</v>
      </c>
      <c r="G5389" t="s">
        <v>2940</v>
      </c>
      <c r="H5389">
        <v>2250</v>
      </c>
      <c r="I5389" t="s">
        <v>2774</v>
      </c>
      <c r="J5389">
        <v>211122</v>
      </c>
      <c r="K5389" t="s">
        <v>2253</v>
      </c>
      <c r="L5389">
        <v>-2160.25</v>
      </c>
      <c r="M5389">
        <v>18479.46</v>
      </c>
      <c r="N5389">
        <v>18099.189999999999</v>
      </c>
      <c r="O5389">
        <v>-1779.98</v>
      </c>
      <c r="P5389" t="s">
        <v>607</v>
      </c>
      <c r="Q5389">
        <v>-1779.98</v>
      </c>
      <c r="R5389">
        <v>18320.099999999999</v>
      </c>
      <c r="S5389">
        <v>0</v>
      </c>
      <c r="T5389" t="s">
        <v>1476</v>
      </c>
      <c r="U5389" s="221">
        <f t="shared" si="169"/>
        <v>3.8027000000000041E-5</v>
      </c>
    </row>
    <row r="5390" spans="1:21" hidden="1">
      <c r="A5390" s="55" t="str">
        <f t="shared" si="168"/>
        <v>Y0EH0</v>
      </c>
      <c r="B5390" s="55">
        <f>VLOOKUP(J5390,'Mapping-CITI'!A:E,5,0)</f>
        <v>0</v>
      </c>
      <c r="D5390" s="42">
        <v>45016</v>
      </c>
      <c r="E5390" s="42">
        <v>45199</v>
      </c>
      <c r="F5390" t="s">
        <v>1949</v>
      </c>
      <c r="G5390" t="s">
        <v>2940</v>
      </c>
      <c r="H5390">
        <v>2220</v>
      </c>
      <c r="I5390" t="s">
        <v>2775</v>
      </c>
      <c r="J5390">
        <v>211126</v>
      </c>
      <c r="K5390" t="s">
        <v>2254</v>
      </c>
      <c r="L5390">
        <v>-8466397.4700000007</v>
      </c>
      <c r="M5390">
        <v>0</v>
      </c>
      <c r="N5390">
        <v>0</v>
      </c>
      <c r="O5390">
        <v>-8466397.4700000007</v>
      </c>
      <c r="P5390" t="s">
        <v>607</v>
      </c>
      <c r="Q5390">
        <v>-8466397.4700000007</v>
      </c>
      <c r="R5390">
        <v>0</v>
      </c>
      <c r="S5390">
        <v>0</v>
      </c>
      <c r="T5390" t="s">
        <v>1476</v>
      </c>
      <c r="U5390" s="221">
        <f t="shared" si="169"/>
        <v>0</v>
      </c>
    </row>
    <row r="5391" spans="1:21" hidden="1">
      <c r="A5391" s="55" t="str">
        <f t="shared" si="168"/>
        <v>Y0EHIgnore</v>
      </c>
      <c r="B5391" s="55" t="str">
        <f>VLOOKUP(J5391,'Mapping-CITI'!A:E,5,0)</f>
        <v>Ignore</v>
      </c>
      <c r="D5391" s="42">
        <v>45016</v>
      </c>
      <c r="E5391" s="42">
        <v>45199</v>
      </c>
      <c r="F5391" t="s">
        <v>1949</v>
      </c>
      <c r="G5391" t="s">
        <v>2940</v>
      </c>
      <c r="H5391">
        <v>2250</v>
      </c>
      <c r="I5391" t="s">
        <v>2774</v>
      </c>
      <c r="J5391">
        <v>211140</v>
      </c>
      <c r="K5391" t="s">
        <v>3389</v>
      </c>
      <c r="L5391">
        <v>-30138.87</v>
      </c>
      <c r="M5391">
        <v>30138.87</v>
      </c>
      <c r="N5391">
        <v>0</v>
      </c>
      <c r="O5391">
        <v>0</v>
      </c>
      <c r="P5391" t="s">
        <v>607</v>
      </c>
      <c r="Q5391">
        <v>0</v>
      </c>
      <c r="R5391">
        <v>30138.87</v>
      </c>
      <c r="S5391">
        <v>0</v>
      </c>
      <c r="T5391" t="s">
        <v>1476</v>
      </c>
      <c r="U5391" s="221">
        <f t="shared" si="169"/>
        <v>3.0138869999999998E-3</v>
      </c>
    </row>
    <row r="5392" spans="1:21" hidden="1">
      <c r="A5392" s="55" t="str">
        <f t="shared" si="168"/>
        <v>Y0EH0</v>
      </c>
      <c r="B5392" s="55">
        <f>VLOOKUP(J5392,'Mapping-CITI'!A:E,5,0)</f>
        <v>0</v>
      </c>
      <c r="D5392" s="42">
        <v>45016</v>
      </c>
      <c r="E5392" s="42">
        <v>45199</v>
      </c>
      <c r="F5392" t="s">
        <v>1949</v>
      </c>
      <c r="G5392" t="s">
        <v>2940</v>
      </c>
      <c r="H5392">
        <v>2250</v>
      </c>
      <c r="I5392" t="s">
        <v>2774</v>
      </c>
      <c r="J5392">
        <v>211146</v>
      </c>
      <c r="K5392" t="s">
        <v>2749</v>
      </c>
      <c r="L5392">
        <v>-811736</v>
      </c>
      <c r="M5392">
        <v>2565263</v>
      </c>
      <c r="N5392">
        <v>2565263</v>
      </c>
      <c r="O5392">
        <v>-811736</v>
      </c>
      <c r="P5392" t="s">
        <v>607</v>
      </c>
      <c r="Q5392">
        <v>-811736</v>
      </c>
      <c r="R5392">
        <v>2565263</v>
      </c>
      <c r="S5392">
        <v>2565263</v>
      </c>
      <c r="T5392" t="s">
        <v>1476</v>
      </c>
      <c r="U5392" s="221">
        <f t="shared" si="169"/>
        <v>0</v>
      </c>
    </row>
    <row r="5393" spans="1:21" hidden="1">
      <c r="A5393" s="55" t="str">
        <f t="shared" si="168"/>
        <v>Y0EH0</v>
      </c>
      <c r="B5393" s="55">
        <f>VLOOKUP(J5393,'Mapping-CITI'!A:E,5,0)</f>
        <v>0</v>
      </c>
      <c r="D5393" s="42">
        <v>45016</v>
      </c>
      <c r="E5393" s="42">
        <v>45199</v>
      </c>
      <c r="F5393" t="s">
        <v>1949</v>
      </c>
      <c r="G5393" t="s">
        <v>2940</v>
      </c>
      <c r="H5393">
        <v>2250</v>
      </c>
      <c r="I5393" t="s">
        <v>2774</v>
      </c>
      <c r="J5393">
        <v>211172</v>
      </c>
      <c r="K5393" t="s">
        <v>2262</v>
      </c>
      <c r="L5393">
        <v>-1385712.5</v>
      </c>
      <c r="M5393">
        <v>5939982.7699999996</v>
      </c>
      <c r="N5393">
        <v>7560440.5199999996</v>
      </c>
      <c r="O5393">
        <v>-3006170.25</v>
      </c>
      <c r="P5393" t="s">
        <v>607</v>
      </c>
      <c r="Q5393">
        <v>-3006170.25</v>
      </c>
      <c r="R5393">
        <v>5939982.7699999996</v>
      </c>
      <c r="S5393">
        <v>563057.39</v>
      </c>
      <c r="T5393" t="s">
        <v>1476</v>
      </c>
      <c r="U5393" s="221">
        <f t="shared" si="169"/>
        <v>-0.162045775</v>
      </c>
    </row>
    <row r="5394" spans="1:21" hidden="1">
      <c r="A5394" s="55" t="str">
        <f t="shared" si="168"/>
        <v>Y0EH0</v>
      </c>
      <c r="B5394" s="55">
        <f>VLOOKUP(J5394,'Mapping-CITI'!A:E,5,0)</f>
        <v>0</v>
      </c>
      <c r="D5394" s="42">
        <v>45016</v>
      </c>
      <c r="E5394" s="42">
        <v>45199</v>
      </c>
      <c r="F5394" t="s">
        <v>1949</v>
      </c>
      <c r="G5394" t="s">
        <v>2940</v>
      </c>
      <c r="H5394">
        <v>2250</v>
      </c>
      <c r="I5394" t="s">
        <v>2774</v>
      </c>
      <c r="J5394">
        <v>211632</v>
      </c>
      <c r="K5394" t="s">
        <v>2543</v>
      </c>
      <c r="L5394">
        <v>144373.29</v>
      </c>
      <c r="M5394">
        <v>320271.92</v>
      </c>
      <c r="N5394">
        <v>415826.6</v>
      </c>
      <c r="O5394">
        <v>48818.61</v>
      </c>
      <c r="P5394" t="s">
        <v>607</v>
      </c>
      <c r="Q5394">
        <v>48818.61</v>
      </c>
      <c r="R5394">
        <v>320271.92</v>
      </c>
      <c r="S5394">
        <v>415826.6</v>
      </c>
      <c r="T5394" t="s">
        <v>1476</v>
      </c>
      <c r="U5394" s="221">
        <f t="shared" si="169"/>
        <v>-9.5554679999999993E-3</v>
      </c>
    </row>
    <row r="5395" spans="1:21" hidden="1">
      <c r="A5395" s="55" t="str">
        <f t="shared" si="168"/>
        <v>Y0EH0</v>
      </c>
      <c r="B5395" s="55">
        <f>VLOOKUP(J5395,'Mapping-CITI'!A:E,5,0)</f>
        <v>0</v>
      </c>
      <c r="D5395" s="42">
        <v>45016</v>
      </c>
      <c r="E5395" s="42">
        <v>45199</v>
      </c>
      <c r="F5395" t="s">
        <v>1949</v>
      </c>
      <c r="G5395" t="s">
        <v>2940</v>
      </c>
      <c r="H5395">
        <v>2250</v>
      </c>
      <c r="I5395" t="s">
        <v>2774</v>
      </c>
      <c r="J5395">
        <v>211710</v>
      </c>
      <c r="K5395" t="s">
        <v>2669</v>
      </c>
      <c r="L5395">
        <v>-208778.61</v>
      </c>
      <c r="M5395">
        <v>208778.61</v>
      </c>
      <c r="N5395">
        <v>0</v>
      </c>
      <c r="O5395">
        <v>0</v>
      </c>
      <c r="P5395" t="s">
        <v>607</v>
      </c>
      <c r="Q5395">
        <v>0</v>
      </c>
      <c r="R5395">
        <v>208778.61</v>
      </c>
      <c r="S5395">
        <v>0</v>
      </c>
      <c r="T5395" t="s">
        <v>1476</v>
      </c>
      <c r="U5395" s="221">
        <f t="shared" si="169"/>
        <v>2.0877860999999998E-2</v>
      </c>
    </row>
    <row r="5396" spans="1:21" hidden="1">
      <c r="A5396" s="55" t="str">
        <f t="shared" si="168"/>
        <v>Y0EH0</v>
      </c>
      <c r="B5396" s="55">
        <f>VLOOKUP(J5396,'Mapping-CITI'!A:E,5,0)</f>
        <v>0</v>
      </c>
      <c r="D5396" s="42">
        <v>45016</v>
      </c>
      <c r="E5396" s="42">
        <v>45199</v>
      </c>
      <c r="F5396" t="s">
        <v>1949</v>
      </c>
      <c r="G5396" t="s">
        <v>2940</v>
      </c>
      <c r="H5396">
        <v>2250</v>
      </c>
      <c r="I5396" t="s">
        <v>2774</v>
      </c>
      <c r="J5396">
        <v>211748</v>
      </c>
      <c r="K5396" t="s">
        <v>2805</v>
      </c>
      <c r="L5396">
        <v>-388</v>
      </c>
      <c r="M5396">
        <v>0</v>
      </c>
      <c r="N5396">
        <v>0</v>
      </c>
      <c r="O5396">
        <v>-388</v>
      </c>
      <c r="P5396" t="s">
        <v>607</v>
      </c>
      <c r="Q5396">
        <v>-388</v>
      </c>
      <c r="R5396">
        <v>0</v>
      </c>
      <c r="S5396">
        <v>0</v>
      </c>
      <c r="T5396" t="s">
        <v>1476</v>
      </c>
      <c r="U5396" s="221">
        <f t="shared" si="169"/>
        <v>0</v>
      </c>
    </row>
    <row r="5397" spans="1:21" hidden="1">
      <c r="A5397" s="55" t="str">
        <f t="shared" si="168"/>
        <v>Y0EH0</v>
      </c>
      <c r="B5397" s="55">
        <f>VLOOKUP(J5397,'Mapping-CITI'!A:E,5,0)</f>
        <v>0</v>
      </c>
      <c r="D5397" s="42">
        <v>45016</v>
      </c>
      <c r="E5397" s="42">
        <v>45199</v>
      </c>
      <c r="F5397" t="s">
        <v>1949</v>
      </c>
      <c r="G5397" t="s">
        <v>2940</v>
      </c>
      <c r="H5397">
        <v>2220</v>
      </c>
      <c r="I5397" t="s">
        <v>2775</v>
      </c>
      <c r="J5397">
        <v>260101</v>
      </c>
      <c r="K5397" t="s">
        <v>2271</v>
      </c>
      <c r="L5397">
        <v>0</v>
      </c>
      <c r="M5397">
        <v>2491733299.1900001</v>
      </c>
      <c r="N5397">
        <v>2595423647.1900001</v>
      </c>
      <c r="O5397">
        <v>-103690348</v>
      </c>
      <c r="P5397" t="s">
        <v>607</v>
      </c>
      <c r="Q5397">
        <v>-103690348</v>
      </c>
      <c r="R5397">
        <v>0</v>
      </c>
      <c r="S5397">
        <v>0</v>
      </c>
      <c r="T5397" t="s">
        <v>1476</v>
      </c>
      <c r="U5397" s="221">
        <f t="shared" si="169"/>
        <v>-10.3690348</v>
      </c>
    </row>
    <row r="5398" spans="1:21" hidden="1">
      <c r="A5398" s="55" t="str">
        <f t="shared" si="168"/>
        <v>Y0EH0</v>
      </c>
      <c r="B5398" s="55">
        <f>VLOOKUP(J5398,'Mapping-CITI'!A:E,5,0)</f>
        <v>0</v>
      </c>
      <c r="D5398" s="42">
        <v>45016</v>
      </c>
      <c r="E5398" s="42">
        <v>45199</v>
      </c>
      <c r="F5398" t="s">
        <v>1949</v>
      </c>
      <c r="G5398" t="s">
        <v>2940</v>
      </c>
      <c r="H5398">
        <v>2220</v>
      </c>
      <c r="I5398" t="s">
        <v>2775</v>
      </c>
      <c r="J5398">
        <v>260118</v>
      </c>
      <c r="K5398" t="s">
        <v>2275</v>
      </c>
      <c r="L5398">
        <v>0</v>
      </c>
      <c r="M5398">
        <v>40962666121.300003</v>
      </c>
      <c r="N5398">
        <v>40962666121.300003</v>
      </c>
      <c r="O5398">
        <v>0</v>
      </c>
      <c r="P5398" t="s">
        <v>607</v>
      </c>
      <c r="Q5398">
        <v>0</v>
      </c>
      <c r="R5398">
        <v>0</v>
      </c>
      <c r="S5398">
        <v>0</v>
      </c>
      <c r="T5398" t="s">
        <v>1476</v>
      </c>
      <c r="U5398" s="221">
        <f t="shared" si="169"/>
        <v>0</v>
      </c>
    </row>
    <row r="5399" spans="1:21" hidden="1">
      <c r="A5399" s="55" t="str">
        <f t="shared" si="168"/>
        <v>Y0EH0</v>
      </c>
      <c r="B5399" s="55">
        <f>VLOOKUP(J5399,'Mapping-CITI'!A:E,5,0)</f>
        <v>0</v>
      </c>
      <c r="D5399" s="42">
        <v>45016</v>
      </c>
      <c r="E5399" s="42">
        <v>45199</v>
      </c>
      <c r="F5399" t="s">
        <v>1949</v>
      </c>
      <c r="G5399" t="s">
        <v>2940</v>
      </c>
      <c r="H5399">
        <v>2240</v>
      </c>
      <c r="I5399" t="s">
        <v>2795</v>
      </c>
      <c r="J5399">
        <v>260202</v>
      </c>
      <c r="K5399" t="s">
        <v>2281</v>
      </c>
      <c r="L5399">
        <v>0</v>
      </c>
      <c r="M5399">
        <v>1800559693.8499999</v>
      </c>
      <c r="N5399">
        <v>1800559693.8499999</v>
      </c>
      <c r="O5399">
        <v>0</v>
      </c>
      <c r="P5399" t="s">
        <v>607</v>
      </c>
      <c r="Q5399">
        <v>0</v>
      </c>
      <c r="R5399">
        <v>0</v>
      </c>
      <c r="S5399">
        <v>0</v>
      </c>
      <c r="T5399" t="s">
        <v>1476</v>
      </c>
      <c r="U5399" s="221">
        <f t="shared" si="169"/>
        <v>0</v>
      </c>
    </row>
    <row r="5400" spans="1:21" hidden="1">
      <c r="A5400" s="55" t="str">
        <f t="shared" si="168"/>
        <v>Y0EH0</v>
      </c>
      <c r="B5400" s="55">
        <f>VLOOKUP(J5400,'Mapping-CITI'!A:E,5,0)</f>
        <v>0</v>
      </c>
      <c r="D5400" s="42">
        <v>45016</v>
      </c>
      <c r="E5400" s="42">
        <v>45199</v>
      </c>
      <c r="F5400" t="s">
        <v>1949</v>
      </c>
      <c r="G5400" t="s">
        <v>2940</v>
      </c>
      <c r="H5400">
        <v>2240</v>
      </c>
      <c r="I5400" t="s">
        <v>2795</v>
      </c>
      <c r="J5400">
        <v>260221</v>
      </c>
      <c r="K5400" t="s">
        <v>2282</v>
      </c>
      <c r="L5400">
        <v>-98431.94</v>
      </c>
      <c r="M5400">
        <v>463468267.38999999</v>
      </c>
      <c r="N5400">
        <v>466076632.72000003</v>
      </c>
      <c r="O5400">
        <v>-2706797.27</v>
      </c>
      <c r="P5400" t="s">
        <v>607</v>
      </c>
      <c r="Q5400">
        <v>-2706797.27</v>
      </c>
      <c r="R5400">
        <v>463258603.17000002</v>
      </c>
      <c r="S5400">
        <v>10961.09</v>
      </c>
      <c r="T5400" t="s">
        <v>1476</v>
      </c>
      <c r="U5400" s="221">
        <f t="shared" si="169"/>
        <v>-0.26083653300000431</v>
      </c>
    </row>
    <row r="5401" spans="1:21" hidden="1">
      <c r="A5401" s="55" t="str">
        <f t="shared" si="168"/>
        <v>Y0EH0</v>
      </c>
      <c r="B5401" s="55">
        <f>VLOOKUP(J5401,'Mapping-CITI'!A:E,5,0)</f>
        <v>0</v>
      </c>
      <c r="D5401" s="42">
        <v>45016</v>
      </c>
      <c r="E5401" s="42">
        <v>45199</v>
      </c>
      <c r="F5401" t="s">
        <v>1949</v>
      </c>
      <c r="G5401" t="s">
        <v>2940</v>
      </c>
      <c r="H5401">
        <v>2240</v>
      </c>
      <c r="I5401" t="s">
        <v>2795</v>
      </c>
      <c r="J5401">
        <v>260222</v>
      </c>
      <c r="K5401" t="s">
        <v>2283</v>
      </c>
      <c r="L5401">
        <v>-6509203.8799999999</v>
      </c>
      <c r="M5401">
        <v>1330114979.46</v>
      </c>
      <c r="N5401">
        <v>1330424134.5799999</v>
      </c>
      <c r="O5401">
        <v>-6818359</v>
      </c>
      <c r="P5401" t="s">
        <v>607</v>
      </c>
      <c r="Q5401">
        <v>-6818359</v>
      </c>
      <c r="R5401">
        <v>1314657402.6900001</v>
      </c>
      <c r="S5401">
        <v>0</v>
      </c>
      <c r="T5401" t="s">
        <v>1476</v>
      </c>
      <c r="U5401" s="221">
        <f t="shared" si="169"/>
        <v>-3.0915511999988557E-2</v>
      </c>
    </row>
    <row r="5402" spans="1:21" hidden="1">
      <c r="A5402" s="55" t="str">
        <f t="shared" si="168"/>
        <v>Y0EH0</v>
      </c>
      <c r="B5402" s="55">
        <f>VLOOKUP(J5402,'Mapping-CITI'!A:E,5,0)</f>
        <v>0</v>
      </c>
      <c r="D5402" s="42">
        <v>45016</v>
      </c>
      <c r="E5402" s="42">
        <v>45199</v>
      </c>
      <c r="F5402" t="s">
        <v>1949</v>
      </c>
      <c r="G5402" t="s">
        <v>2940</v>
      </c>
      <c r="H5402">
        <v>2140</v>
      </c>
      <c r="I5402" t="s">
        <v>2806</v>
      </c>
      <c r="J5402">
        <v>260802</v>
      </c>
      <c r="K5402" t="s">
        <v>2284</v>
      </c>
      <c r="L5402">
        <v>0.28000000000000003</v>
      </c>
      <c r="M5402">
        <v>19400050.449999999</v>
      </c>
      <c r="N5402">
        <v>19400049.77</v>
      </c>
      <c r="O5402">
        <v>0.96</v>
      </c>
      <c r="P5402" t="s">
        <v>607</v>
      </c>
      <c r="Q5402">
        <v>0.96</v>
      </c>
      <c r="R5402">
        <v>17776356.449999999</v>
      </c>
      <c r="S5402">
        <v>19400049.77</v>
      </c>
      <c r="T5402" t="s">
        <v>1476</v>
      </c>
      <c r="U5402" s="221">
        <f t="shared" si="169"/>
        <v>6.7999999970197675E-8</v>
      </c>
    </row>
    <row r="5403" spans="1:21" hidden="1">
      <c r="A5403" s="55" t="str">
        <f t="shared" si="168"/>
        <v>Y0EHIgnore</v>
      </c>
      <c r="B5403" s="55" t="str">
        <f>VLOOKUP(J5403,'Mapping-CITI'!A:E,5,0)</f>
        <v>Ignore</v>
      </c>
      <c r="D5403" s="42">
        <v>45016</v>
      </c>
      <c r="E5403" s="42">
        <v>45199</v>
      </c>
      <c r="F5403" t="s">
        <v>1949</v>
      </c>
      <c r="G5403" t="s">
        <v>2940</v>
      </c>
      <c r="H5403">
        <v>2140</v>
      </c>
      <c r="I5403" t="s">
        <v>2806</v>
      </c>
      <c r="J5403">
        <v>260811</v>
      </c>
      <c r="K5403" t="s">
        <v>3394</v>
      </c>
      <c r="L5403">
        <v>0.27</v>
      </c>
      <c r="M5403">
        <v>0</v>
      </c>
      <c r="N5403">
        <v>0</v>
      </c>
      <c r="O5403">
        <v>0.27</v>
      </c>
      <c r="P5403" t="s">
        <v>607</v>
      </c>
      <c r="Q5403">
        <v>0.27</v>
      </c>
      <c r="R5403">
        <v>0</v>
      </c>
      <c r="S5403">
        <v>0</v>
      </c>
      <c r="T5403" t="s">
        <v>1476</v>
      </c>
      <c r="U5403" s="221">
        <f t="shared" si="169"/>
        <v>0</v>
      </c>
    </row>
    <row r="5404" spans="1:21" hidden="1">
      <c r="A5404" s="55" t="str">
        <f t="shared" si="168"/>
        <v>Y0EH0</v>
      </c>
      <c r="B5404" s="55">
        <f>VLOOKUP(J5404,'Mapping-CITI'!A:E,5,0)</f>
        <v>0</v>
      </c>
      <c r="D5404" s="42">
        <v>45016</v>
      </c>
      <c r="E5404" s="42">
        <v>45199</v>
      </c>
      <c r="F5404" t="s">
        <v>1949</v>
      </c>
      <c r="G5404" t="s">
        <v>2940</v>
      </c>
      <c r="H5404">
        <v>2250</v>
      </c>
      <c r="I5404" t="s">
        <v>2774</v>
      </c>
      <c r="J5404">
        <v>260828</v>
      </c>
      <c r="K5404" t="s">
        <v>2807</v>
      </c>
      <c r="L5404">
        <v>0.25</v>
      </c>
      <c r="M5404">
        <v>0</v>
      </c>
      <c r="N5404">
        <v>0</v>
      </c>
      <c r="O5404">
        <v>0.25</v>
      </c>
      <c r="P5404" t="s">
        <v>607</v>
      </c>
      <c r="Q5404">
        <v>0.25</v>
      </c>
      <c r="R5404">
        <v>0</v>
      </c>
      <c r="S5404">
        <v>0</v>
      </c>
      <c r="T5404" t="s">
        <v>1476</v>
      </c>
      <c r="U5404" s="221">
        <f t="shared" si="169"/>
        <v>0</v>
      </c>
    </row>
    <row r="5405" spans="1:21" hidden="1">
      <c r="A5405" s="55" t="str">
        <f t="shared" si="168"/>
        <v>Y0EH0</v>
      </c>
      <c r="B5405" s="55">
        <f>VLOOKUP(J5405,'Mapping-CITI'!A:E,5,0)</f>
        <v>0</v>
      </c>
      <c r="D5405" s="42">
        <v>45016</v>
      </c>
      <c r="E5405" s="42">
        <v>45199</v>
      </c>
      <c r="F5405" t="s">
        <v>1949</v>
      </c>
      <c r="G5405" t="s">
        <v>2940</v>
      </c>
      <c r="H5405">
        <v>2250</v>
      </c>
      <c r="I5405" t="s">
        <v>2774</v>
      </c>
      <c r="J5405">
        <v>260836</v>
      </c>
      <c r="K5405" t="s">
        <v>2705</v>
      </c>
      <c r="L5405">
        <v>-521659.72</v>
      </c>
      <c r="M5405">
        <v>4311943.29</v>
      </c>
      <c r="N5405">
        <v>4526245.45</v>
      </c>
      <c r="O5405">
        <v>-735961.88</v>
      </c>
      <c r="P5405" t="s">
        <v>607</v>
      </c>
      <c r="Q5405">
        <v>-735961.88</v>
      </c>
      <c r="R5405">
        <v>4302182.25</v>
      </c>
      <c r="S5405">
        <v>97224.25</v>
      </c>
      <c r="T5405" t="s">
        <v>1476</v>
      </c>
      <c r="U5405" s="221">
        <f t="shared" si="169"/>
        <v>-2.1430216000000016E-2</v>
      </c>
    </row>
    <row r="5406" spans="1:21" hidden="1">
      <c r="A5406" s="55" t="str">
        <f t="shared" si="168"/>
        <v>Y0EH0</v>
      </c>
      <c r="B5406" s="55">
        <f>VLOOKUP(J5406,'Mapping-CITI'!A:E,5,0)</f>
        <v>0</v>
      </c>
      <c r="D5406" s="42">
        <v>45016</v>
      </c>
      <c r="E5406" s="42">
        <v>45199</v>
      </c>
      <c r="F5406" t="s">
        <v>1949</v>
      </c>
      <c r="G5406" t="s">
        <v>2940</v>
      </c>
      <c r="H5406">
        <v>2250</v>
      </c>
      <c r="I5406" t="s">
        <v>2774</v>
      </c>
      <c r="J5406">
        <v>260837</v>
      </c>
      <c r="K5406" t="s">
        <v>2706</v>
      </c>
      <c r="L5406">
        <v>-521659.72</v>
      </c>
      <c r="M5406">
        <v>4311943.29</v>
      </c>
      <c r="N5406">
        <v>4526245.45</v>
      </c>
      <c r="O5406">
        <v>-735961.88</v>
      </c>
      <c r="P5406" t="s">
        <v>607</v>
      </c>
      <c r="Q5406">
        <v>-735961.88</v>
      </c>
      <c r="R5406">
        <v>4302182.25</v>
      </c>
      <c r="S5406">
        <v>97224.25</v>
      </c>
      <c r="T5406" t="s">
        <v>1476</v>
      </c>
      <c r="U5406" s="221">
        <f t="shared" si="169"/>
        <v>-2.1430216000000016E-2</v>
      </c>
    </row>
    <row r="5407" spans="1:21" hidden="1">
      <c r="A5407" s="55" t="str">
        <f t="shared" si="168"/>
        <v>Y0EH0</v>
      </c>
      <c r="B5407" s="55">
        <f>VLOOKUP(J5407,'Mapping-CITI'!A:E,5,0)</f>
        <v>0</v>
      </c>
      <c r="D5407" s="42">
        <v>45016</v>
      </c>
      <c r="E5407" s="42">
        <v>45199</v>
      </c>
      <c r="F5407" t="s">
        <v>1949</v>
      </c>
      <c r="G5407" t="s">
        <v>2940</v>
      </c>
      <c r="H5407">
        <v>2220</v>
      </c>
      <c r="I5407" t="s">
        <v>2775</v>
      </c>
      <c r="J5407">
        <v>260902</v>
      </c>
      <c r="K5407" t="s">
        <v>2287</v>
      </c>
      <c r="L5407">
        <v>811736</v>
      </c>
      <c r="M5407">
        <v>0</v>
      </c>
      <c r="N5407">
        <v>0</v>
      </c>
      <c r="O5407">
        <v>811736</v>
      </c>
      <c r="P5407" t="s">
        <v>607</v>
      </c>
      <c r="Q5407">
        <v>811736</v>
      </c>
      <c r="R5407">
        <v>0</v>
      </c>
      <c r="S5407">
        <v>0</v>
      </c>
      <c r="T5407" t="s">
        <v>1476</v>
      </c>
      <c r="U5407" s="221">
        <f t="shared" si="169"/>
        <v>0</v>
      </c>
    </row>
    <row r="5408" spans="1:21" hidden="1">
      <c r="A5408" s="55" t="str">
        <f t="shared" si="168"/>
        <v>Y0EHIgnore</v>
      </c>
      <c r="B5408" s="55" t="str">
        <f>VLOOKUP(J5408,'Mapping-CITI'!A:E,5,0)</f>
        <v>Ignore</v>
      </c>
      <c r="D5408" s="42">
        <v>45016</v>
      </c>
      <c r="E5408" s="42">
        <v>45199</v>
      </c>
      <c r="F5408" t="s">
        <v>1949</v>
      </c>
      <c r="G5408" t="s">
        <v>2940</v>
      </c>
      <c r="H5408">
        <v>2250</v>
      </c>
      <c r="I5408" t="s">
        <v>2774</v>
      </c>
      <c r="J5408">
        <v>260911</v>
      </c>
      <c r="K5408" t="s">
        <v>4267</v>
      </c>
      <c r="L5408">
        <v>0</v>
      </c>
      <c r="M5408">
        <v>1008989.11</v>
      </c>
      <c r="N5408">
        <v>1008989.11</v>
      </c>
      <c r="O5408">
        <v>0</v>
      </c>
      <c r="P5408" t="s">
        <v>607</v>
      </c>
      <c r="Q5408">
        <v>0</v>
      </c>
      <c r="R5408">
        <v>1008989.11</v>
      </c>
      <c r="S5408">
        <v>1008989.11</v>
      </c>
      <c r="T5408" t="s">
        <v>1476</v>
      </c>
      <c r="U5408" s="221">
        <f t="shared" si="169"/>
        <v>0</v>
      </c>
    </row>
    <row r="5409" spans="1:21" hidden="1">
      <c r="A5409" s="55" t="str">
        <f t="shared" si="168"/>
        <v>Y0EH0</v>
      </c>
      <c r="B5409" s="55">
        <f>VLOOKUP(J5409,'Mapping-CITI'!A:E,5,0)</f>
        <v>0</v>
      </c>
      <c r="D5409" s="42">
        <v>45016</v>
      </c>
      <c r="E5409" s="42">
        <v>45199</v>
      </c>
      <c r="F5409" t="s">
        <v>1949</v>
      </c>
      <c r="G5409" t="s">
        <v>2940</v>
      </c>
      <c r="H5409">
        <v>2250</v>
      </c>
      <c r="I5409" t="s">
        <v>2774</v>
      </c>
      <c r="J5409">
        <v>260942</v>
      </c>
      <c r="K5409" t="s">
        <v>2292</v>
      </c>
      <c r="L5409">
        <v>138</v>
      </c>
      <c r="M5409">
        <v>1912</v>
      </c>
      <c r="N5409">
        <v>1775</v>
      </c>
      <c r="O5409">
        <v>275</v>
      </c>
      <c r="P5409" t="s">
        <v>607</v>
      </c>
      <c r="Q5409">
        <v>275</v>
      </c>
      <c r="R5409">
        <v>1812</v>
      </c>
      <c r="S5409">
        <v>0</v>
      </c>
      <c r="T5409" t="s">
        <v>1476</v>
      </c>
      <c r="U5409" s="221">
        <f t="shared" si="169"/>
        <v>1.3699999999999999E-5</v>
      </c>
    </row>
    <row r="5410" spans="1:21" hidden="1">
      <c r="A5410" s="55" t="str">
        <f t="shared" si="168"/>
        <v>Y0EH0</v>
      </c>
      <c r="B5410" s="55">
        <f>VLOOKUP(J5410,'Mapping-CITI'!A:E,5,0)</f>
        <v>0</v>
      </c>
      <c r="D5410" s="42">
        <v>45016</v>
      </c>
      <c r="E5410" s="42">
        <v>45199</v>
      </c>
      <c r="F5410" t="s">
        <v>1949</v>
      </c>
      <c r="G5410" t="s">
        <v>2940</v>
      </c>
      <c r="H5410">
        <v>2220</v>
      </c>
      <c r="I5410" t="s">
        <v>2775</v>
      </c>
      <c r="J5410">
        <v>261026</v>
      </c>
      <c r="K5410" t="s">
        <v>2549</v>
      </c>
      <c r="L5410">
        <v>-1777660</v>
      </c>
      <c r="M5410">
        <v>1356578.28</v>
      </c>
      <c r="N5410">
        <v>250664.44</v>
      </c>
      <c r="O5410">
        <v>-671746.16</v>
      </c>
      <c r="P5410" t="s">
        <v>607</v>
      </c>
      <c r="Q5410">
        <v>-671746.16</v>
      </c>
      <c r="R5410">
        <v>1356578.28</v>
      </c>
      <c r="S5410">
        <v>250664.44</v>
      </c>
      <c r="T5410" t="s">
        <v>1476</v>
      </c>
      <c r="U5410" s="221">
        <f t="shared" si="169"/>
        <v>0.11059138400000001</v>
      </c>
    </row>
    <row r="5411" spans="1:21" hidden="1">
      <c r="A5411" s="55" t="str">
        <f t="shared" si="168"/>
        <v>Y0EH0</v>
      </c>
      <c r="B5411" s="55">
        <f>VLOOKUP(J5411,'Mapping-CITI'!A:E,5,0)</f>
        <v>0</v>
      </c>
      <c r="D5411" s="42">
        <v>45016</v>
      </c>
      <c r="E5411" s="42">
        <v>45199</v>
      </c>
      <c r="F5411" t="s">
        <v>1949</v>
      </c>
      <c r="G5411" t="s">
        <v>2940</v>
      </c>
      <c r="H5411">
        <v>2220</v>
      </c>
      <c r="I5411" t="s">
        <v>2775</v>
      </c>
      <c r="J5411">
        <v>261027</v>
      </c>
      <c r="K5411" t="s">
        <v>2855</v>
      </c>
      <c r="L5411">
        <v>-35732.93</v>
      </c>
      <c r="M5411">
        <v>3461149.18</v>
      </c>
      <c r="N5411">
        <v>3489675.31</v>
      </c>
      <c r="O5411">
        <v>-64259.06</v>
      </c>
      <c r="P5411" t="s">
        <v>607</v>
      </c>
      <c r="Q5411">
        <v>-64259.06</v>
      </c>
      <c r="R5411">
        <v>3461149.18</v>
      </c>
      <c r="S5411">
        <v>0</v>
      </c>
      <c r="T5411" t="s">
        <v>1476</v>
      </c>
      <c r="U5411" s="221">
        <f t="shared" si="169"/>
        <v>-2.8526129999999887E-3</v>
      </c>
    </row>
    <row r="5412" spans="1:21" hidden="1">
      <c r="A5412" s="55" t="str">
        <f t="shared" si="168"/>
        <v>Y0EH0</v>
      </c>
      <c r="B5412" s="55">
        <f>VLOOKUP(J5412,'Mapping-CITI'!A:E,5,0)</f>
        <v>0</v>
      </c>
      <c r="D5412" s="42">
        <v>45016</v>
      </c>
      <c r="E5412" s="42">
        <v>45199</v>
      </c>
      <c r="F5412" t="s">
        <v>1949</v>
      </c>
      <c r="G5412" t="s">
        <v>2940</v>
      </c>
      <c r="H5412">
        <v>2140</v>
      </c>
      <c r="I5412" t="s">
        <v>2806</v>
      </c>
      <c r="J5412">
        <v>261030</v>
      </c>
      <c r="K5412" t="s">
        <v>2856</v>
      </c>
      <c r="L5412">
        <v>-3500.29</v>
      </c>
      <c r="M5412">
        <v>0</v>
      </c>
      <c r="N5412">
        <v>0</v>
      </c>
      <c r="O5412">
        <v>-3500.29</v>
      </c>
      <c r="P5412" t="s">
        <v>607</v>
      </c>
      <c r="Q5412">
        <v>-3500.29</v>
      </c>
      <c r="R5412">
        <v>0</v>
      </c>
      <c r="S5412">
        <v>0</v>
      </c>
      <c r="T5412" t="s">
        <v>1476</v>
      </c>
      <c r="U5412" s="221">
        <f t="shared" si="169"/>
        <v>0</v>
      </c>
    </row>
    <row r="5413" spans="1:21" hidden="1">
      <c r="A5413" s="55" t="str">
        <f t="shared" si="168"/>
        <v>Y0EHIgnore</v>
      </c>
      <c r="B5413" s="55" t="str">
        <f>VLOOKUP(J5413,'Mapping-CITI'!A:E,5,0)</f>
        <v>Ignore</v>
      </c>
      <c r="D5413" s="42">
        <v>45016</v>
      </c>
      <c r="E5413" s="42">
        <v>45199</v>
      </c>
      <c r="F5413" t="s">
        <v>1949</v>
      </c>
      <c r="G5413" t="s">
        <v>2940</v>
      </c>
      <c r="H5413">
        <v>2140</v>
      </c>
      <c r="I5413" t="s">
        <v>2806</v>
      </c>
      <c r="J5413">
        <v>261031</v>
      </c>
      <c r="K5413" t="s">
        <v>3438</v>
      </c>
      <c r="L5413">
        <v>-218839.7</v>
      </c>
      <c r="M5413">
        <v>0</v>
      </c>
      <c r="N5413">
        <v>0</v>
      </c>
      <c r="O5413">
        <v>-218839.7</v>
      </c>
      <c r="P5413" t="s">
        <v>607</v>
      </c>
      <c r="Q5413">
        <v>-218839.7</v>
      </c>
      <c r="R5413">
        <v>0</v>
      </c>
      <c r="S5413">
        <v>0</v>
      </c>
      <c r="T5413" t="s">
        <v>1476</v>
      </c>
      <c r="U5413" s="221">
        <f t="shared" si="169"/>
        <v>0</v>
      </c>
    </row>
    <row r="5414" spans="1:21" hidden="1">
      <c r="A5414" s="55" t="str">
        <f t="shared" si="168"/>
        <v>Y0EH0</v>
      </c>
      <c r="B5414" s="55">
        <f>VLOOKUP(J5414,'Mapping-CITI'!A:E,5,0)</f>
        <v>0</v>
      </c>
      <c r="D5414" s="42">
        <v>45016</v>
      </c>
      <c r="E5414" s="42">
        <v>45199</v>
      </c>
      <c r="F5414" t="s">
        <v>1949</v>
      </c>
      <c r="G5414" t="s">
        <v>2940</v>
      </c>
      <c r="H5414">
        <v>2220</v>
      </c>
      <c r="I5414" t="s">
        <v>2775</v>
      </c>
      <c r="J5414">
        <v>261038</v>
      </c>
      <c r="K5414" t="s">
        <v>2672</v>
      </c>
      <c r="L5414">
        <v>-1794596.35</v>
      </c>
      <c r="M5414">
        <v>0</v>
      </c>
      <c r="N5414">
        <v>0</v>
      </c>
      <c r="O5414">
        <v>-1794596.35</v>
      </c>
      <c r="P5414" t="s">
        <v>607</v>
      </c>
      <c r="Q5414">
        <v>-1794596.35</v>
      </c>
      <c r="R5414">
        <v>0</v>
      </c>
      <c r="S5414">
        <v>0</v>
      </c>
      <c r="T5414" t="s">
        <v>1476</v>
      </c>
      <c r="U5414" s="221">
        <f t="shared" si="169"/>
        <v>0</v>
      </c>
    </row>
    <row r="5415" spans="1:21" hidden="1">
      <c r="A5415" s="55" t="str">
        <f t="shared" si="168"/>
        <v>Y0EH0</v>
      </c>
      <c r="B5415" s="55">
        <f>VLOOKUP(J5415,'Mapping-CITI'!A:E,5,0)</f>
        <v>0</v>
      </c>
      <c r="D5415" s="42">
        <v>45016</v>
      </c>
      <c r="E5415" s="42">
        <v>45199</v>
      </c>
      <c r="F5415" t="s">
        <v>1949</v>
      </c>
      <c r="G5415" t="s">
        <v>2940</v>
      </c>
      <c r="H5415">
        <v>2220</v>
      </c>
      <c r="I5415" t="s">
        <v>2775</v>
      </c>
      <c r="J5415">
        <v>261259</v>
      </c>
      <c r="K5415" t="s">
        <v>2707</v>
      </c>
      <c r="L5415">
        <v>-3472.51</v>
      </c>
      <c r="M5415">
        <v>30403.38</v>
      </c>
      <c r="N5415">
        <v>28951.89</v>
      </c>
      <c r="O5415">
        <v>-2021.02</v>
      </c>
      <c r="P5415" t="s">
        <v>607</v>
      </c>
      <c r="Q5415">
        <v>-2021.02</v>
      </c>
      <c r="R5415">
        <v>29489.5</v>
      </c>
      <c r="S5415">
        <v>0</v>
      </c>
      <c r="T5415" t="s">
        <v>1476</v>
      </c>
      <c r="U5415" s="221">
        <f t="shared" si="169"/>
        <v>1.4514900000000015E-4</v>
      </c>
    </row>
    <row r="5416" spans="1:21" hidden="1">
      <c r="A5416" s="55" t="str">
        <f t="shared" si="168"/>
        <v>Y0EH0</v>
      </c>
      <c r="B5416" s="55">
        <f>VLOOKUP(J5416,'Mapping-CITI'!A:E,5,0)</f>
        <v>0</v>
      </c>
      <c r="D5416" s="42">
        <v>45016</v>
      </c>
      <c r="E5416" s="42">
        <v>45199</v>
      </c>
      <c r="F5416" t="s">
        <v>1949</v>
      </c>
      <c r="G5416" t="s">
        <v>2940</v>
      </c>
      <c r="H5416">
        <v>2220</v>
      </c>
      <c r="I5416" t="s">
        <v>2775</v>
      </c>
      <c r="J5416">
        <v>261260</v>
      </c>
      <c r="K5416" t="s">
        <v>2708</v>
      </c>
      <c r="L5416">
        <v>-3472.51</v>
      </c>
      <c r="M5416">
        <v>30403.38</v>
      </c>
      <c r="N5416">
        <v>28951.89</v>
      </c>
      <c r="O5416">
        <v>-2021.02</v>
      </c>
      <c r="P5416" t="s">
        <v>607</v>
      </c>
      <c r="Q5416">
        <v>-2021.02</v>
      </c>
      <c r="R5416">
        <v>29489.5</v>
      </c>
      <c r="S5416">
        <v>0</v>
      </c>
      <c r="T5416" t="s">
        <v>1476</v>
      </c>
      <c r="U5416" s="221">
        <f t="shared" si="169"/>
        <v>1.4514900000000015E-4</v>
      </c>
    </row>
    <row r="5417" spans="1:21" hidden="1">
      <c r="A5417" s="55" t="str">
        <f t="shared" si="168"/>
        <v>Y0EH0</v>
      </c>
      <c r="B5417" s="55">
        <f>VLOOKUP(J5417,'Mapping-CITI'!A:E,5,0)</f>
        <v>0</v>
      </c>
      <c r="D5417" s="42">
        <v>45016</v>
      </c>
      <c r="E5417" s="42">
        <v>45199</v>
      </c>
      <c r="F5417" t="s">
        <v>1949</v>
      </c>
      <c r="G5417" t="s">
        <v>2940</v>
      </c>
      <c r="H5417">
        <v>2220</v>
      </c>
      <c r="I5417" t="s">
        <v>2775</v>
      </c>
      <c r="J5417">
        <v>261262</v>
      </c>
      <c r="K5417" t="s">
        <v>2709</v>
      </c>
      <c r="L5417">
        <v>-978.57</v>
      </c>
      <c r="M5417">
        <v>70344.34</v>
      </c>
      <c r="N5417">
        <v>78879.44</v>
      </c>
      <c r="O5417">
        <v>-9513.67</v>
      </c>
      <c r="P5417" t="s">
        <v>607</v>
      </c>
      <c r="Q5417">
        <v>-9513.67</v>
      </c>
      <c r="R5417">
        <v>69037.2</v>
      </c>
      <c r="S5417">
        <v>0</v>
      </c>
      <c r="T5417" t="s">
        <v>1476</v>
      </c>
      <c r="U5417" s="221">
        <f t="shared" si="169"/>
        <v>-8.5351000000000057E-4</v>
      </c>
    </row>
    <row r="5418" spans="1:21" hidden="1">
      <c r="A5418" s="55" t="str">
        <f t="shared" si="168"/>
        <v>Y0EH0</v>
      </c>
      <c r="B5418" s="55">
        <f>VLOOKUP(J5418,'Mapping-CITI'!A:E,5,0)</f>
        <v>0</v>
      </c>
      <c r="D5418" s="42">
        <v>45016</v>
      </c>
      <c r="E5418" s="42">
        <v>45199</v>
      </c>
      <c r="F5418" t="s">
        <v>1949</v>
      </c>
      <c r="G5418" t="s">
        <v>2940</v>
      </c>
      <c r="H5418">
        <v>2150</v>
      </c>
      <c r="I5418" t="s">
        <v>2797</v>
      </c>
      <c r="J5418">
        <v>281101</v>
      </c>
      <c r="K5418" t="s">
        <v>2296</v>
      </c>
      <c r="L5418">
        <v>-1125990120.74</v>
      </c>
      <c r="M5418">
        <v>0</v>
      </c>
      <c r="N5418">
        <v>0</v>
      </c>
      <c r="O5418">
        <v>-1245662216.74</v>
      </c>
      <c r="P5418" t="s">
        <v>607</v>
      </c>
      <c r="Q5418">
        <v>-1245662216.74</v>
      </c>
      <c r="R5418">
        <v>0</v>
      </c>
      <c r="S5418">
        <v>0</v>
      </c>
      <c r="T5418" t="s">
        <v>1476</v>
      </c>
      <c r="U5418" s="221">
        <f t="shared" si="169"/>
        <v>0</v>
      </c>
    </row>
    <row r="5419" spans="1:21" hidden="1">
      <c r="A5419" s="55" t="str">
        <f t="shared" si="168"/>
        <v>Y0EH0</v>
      </c>
      <c r="B5419" s="55">
        <f>VLOOKUP(J5419,'Mapping-CITI'!A:E,5,0)</f>
        <v>0</v>
      </c>
      <c r="D5419" s="42">
        <v>45016</v>
      </c>
      <c r="E5419" s="42">
        <v>45199</v>
      </c>
      <c r="F5419" t="s">
        <v>1949</v>
      </c>
      <c r="G5419" t="s">
        <v>2940</v>
      </c>
      <c r="H5419">
        <v>2150</v>
      </c>
      <c r="I5419" t="s">
        <v>2797</v>
      </c>
      <c r="J5419">
        <v>281102</v>
      </c>
      <c r="K5419" t="s">
        <v>2544</v>
      </c>
      <c r="L5419">
        <v>0</v>
      </c>
      <c r="M5419">
        <v>0</v>
      </c>
      <c r="N5419">
        <v>0</v>
      </c>
      <c r="O5419">
        <v>-811498049.20000005</v>
      </c>
      <c r="P5419" t="s">
        <v>607</v>
      </c>
      <c r="Q5419">
        <v>-811498049.20000005</v>
      </c>
      <c r="R5419">
        <v>0</v>
      </c>
      <c r="S5419">
        <v>0</v>
      </c>
      <c r="T5419" t="s">
        <v>1476</v>
      </c>
      <c r="U5419" s="221">
        <f t="shared" si="169"/>
        <v>0</v>
      </c>
    </row>
    <row r="5420" spans="1:21" hidden="1">
      <c r="A5420" s="55" t="str">
        <f t="shared" si="168"/>
        <v>Y0EH0</v>
      </c>
      <c r="B5420" s="55">
        <f>VLOOKUP(J5420,'Mapping-CITI'!A:E,5,0)</f>
        <v>0</v>
      </c>
      <c r="D5420" s="42">
        <v>45016</v>
      </c>
      <c r="E5420" s="42">
        <v>45199</v>
      </c>
      <c r="F5420" t="s">
        <v>1949</v>
      </c>
      <c r="G5420" t="s">
        <v>2940</v>
      </c>
      <c r="H5420">
        <v>2150</v>
      </c>
      <c r="I5420" t="s">
        <v>2797</v>
      </c>
      <c r="J5420">
        <v>281137</v>
      </c>
      <c r="K5420" t="s">
        <v>2302</v>
      </c>
      <c r="L5420">
        <v>-28050479.690000001</v>
      </c>
      <c r="M5420">
        <v>2890272.6</v>
      </c>
      <c r="N5420">
        <v>579618.66</v>
      </c>
      <c r="O5420">
        <v>-25739825.75</v>
      </c>
      <c r="P5420" t="s">
        <v>607</v>
      </c>
      <c r="Q5420">
        <v>-25739825.75</v>
      </c>
      <c r="R5420">
        <v>0</v>
      </c>
      <c r="S5420">
        <v>0</v>
      </c>
      <c r="T5420" t="s">
        <v>1476</v>
      </c>
      <c r="U5420" s="221">
        <f t="shared" si="169"/>
        <v>0.23106539400000001</v>
      </c>
    </row>
    <row r="5421" spans="1:21" hidden="1">
      <c r="A5421" s="55" t="str">
        <f t="shared" si="168"/>
        <v>Y0EH0</v>
      </c>
      <c r="B5421" s="55">
        <f>VLOOKUP(J5421,'Mapping-CITI'!A:E,5,0)</f>
        <v>0</v>
      </c>
      <c r="D5421" s="42">
        <v>45016</v>
      </c>
      <c r="E5421" s="42">
        <v>45199</v>
      </c>
      <c r="F5421" t="s">
        <v>1949</v>
      </c>
      <c r="G5421" t="s">
        <v>2940</v>
      </c>
      <c r="H5421">
        <v>2150</v>
      </c>
      <c r="I5421" t="s">
        <v>2797</v>
      </c>
      <c r="J5421">
        <v>281138</v>
      </c>
      <c r="K5421" t="s">
        <v>2303</v>
      </c>
      <c r="L5421">
        <v>-1232369300.0799999</v>
      </c>
      <c r="M5421">
        <v>313869084.45999998</v>
      </c>
      <c r="N5421">
        <v>77452840.709999993</v>
      </c>
      <c r="O5421">
        <v>-995953056.33000004</v>
      </c>
      <c r="P5421" t="s">
        <v>607</v>
      </c>
      <c r="Q5421">
        <v>-995953056.33000004</v>
      </c>
      <c r="R5421">
        <v>0</v>
      </c>
      <c r="S5421">
        <v>0</v>
      </c>
      <c r="T5421" t="s">
        <v>1476</v>
      </c>
      <c r="U5421" s="221">
        <f t="shared" si="169"/>
        <v>23.641624374999999</v>
      </c>
    </row>
    <row r="5422" spans="1:21" hidden="1">
      <c r="A5422" s="55" t="str">
        <f t="shared" si="168"/>
        <v>Y0EH0</v>
      </c>
      <c r="B5422" s="55">
        <f>VLOOKUP(J5422,'Mapping-CITI'!A:E,5,0)</f>
        <v>0</v>
      </c>
      <c r="D5422" s="42">
        <v>45016</v>
      </c>
      <c r="E5422" s="42">
        <v>45199</v>
      </c>
      <c r="F5422" t="s">
        <v>1949</v>
      </c>
      <c r="G5422" t="s">
        <v>2940</v>
      </c>
      <c r="H5422">
        <v>2250</v>
      </c>
      <c r="I5422" t="s">
        <v>2774</v>
      </c>
      <c r="J5422">
        <v>281212</v>
      </c>
      <c r="K5422" t="s">
        <v>2314</v>
      </c>
      <c r="L5422">
        <v>-222775.16</v>
      </c>
      <c r="M5422">
        <v>1387644.62</v>
      </c>
      <c r="N5422">
        <v>1399476.67</v>
      </c>
      <c r="O5422">
        <v>-234607.21</v>
      </c>
      <c r="P5422" t="s">
        <v>607</v>
      </c>
      <c r="Q5422">
        <v>-234607.21</v>
      </c>
      <c r="R5422">
        <v>1387644.62</v>
      </c>
      <c r="S5422">
        <v>0</v>
      </c>
      <c r="T5422" t="s">
        <v>1476</v>
      </c>
      <c r="U5422" s="221">
        <f t="shared" si="169"/>
        <v>-1.1832049999999815E-3</v>
      </c>
    </row>
    <row r="5423" spans="1:21" hidden="1">
      <c r="A5423" s="55" t="str">
        <f t="shared" si="168"/>
        <v>Y0EH0</v>
      </c>
      <c r="B5423" s="55">
        <f>VLOOKUP(J5423,'Mapping-CITI'!A:E,5,0)</f>
        <v>0</v>
      </c>
      <c r="D5423" s="42">
        <v>45016</v>
      </c>
      <c r="E5423" s="42">
        <v>45199</v>
      </c>
      <c r="F5423" t="s">
        <v>1949</v>
      </c>
      <c r="G5423" t="s">
        <v>2940</v>
      </c>
      <c r="H5423">
        <v>2250</v>
      </c>
      <c r="I5423" t="s">
        <v>2774</v>
      </c>
      <c r="J5423">
        <v>281263</v>
      </c>
      <c r="K5423" t="s">
        <v>2318</v>
      </c>
      <c r="L5423">
        <v>-746505.2</v>
      </c>
      <c r="M5423">
        <v>746505.2</v>
      </c>
      <c r="N5423">
        <v>0</v>
      </c>
      <c r="O5423">
        <v>0</v>
      </c>
      <c r="P5423" t="s">
        <v>607</v>
      </c>
      <c r="Q5423">
        <v>0</v>
      </c>
      <c r="R5423">
        <v>746505.2</v>
      </c>
      <c r="S5423">
        <v>0</v>
      </c>
      <c r="T5423" t="s">
        <v>1476</v>
      </c>
      <c r="U5423" s="221">
        <f t="shared" si="169"/>
        <v>7.4650519999999998E-2</v>
      </c>
    </row>
    <row r="5424" spans="1:21" hidden="1">
      <c r="A5424" s="55" t="str">
        <f t="shared" si="168"/>
        <v>Y0EH0</v>
      </c>
      <c r="B5424" s="55">
        <f>VLOOKUP(J5424,'Mapping-CITI'!A:E,5,0)</f>
        <v>0</v>
      </c>
      <c r="D5424" s="42">
        <v>45016</v>
      </c>
      <c r="E5424" s="42">
        <v>45199</v>
      </c>
      <c r="F5424" t="s">
        <v>1949</v>
      </c>
      <c r="G5424" t="s">
        <v>2940</v>
      </c>
      <c r="H5424">
        <v>2250</v>
      </c>
      <c r="I5424" t="s">
        <v>2774</v>
      </c>
      <c r="J5424">
        <v>281264</v>
      </c>
      <c r="K5424" t="s">
        <v>2319</v>
      </c>
      <c r="L5424">
        <v>-3231749.12</v>
      </c>
      <c r="M5424">
        <v>0</v>
      </c>
      <c r="N5424">
        <v>0</v>
      </c>
      <c r="O5424">
        <v>-3231749.12</v>
      </c>
      <c r="P5424" t="s">
        <v>607</v>
      </c>
      <c r="Q5424">
        <v>-3231749.12</v>
      </c>
      <c r="R5424">
        <v>0</v>
      </c>
      <c r="S5424">
        <v>0</v>
      </c>
      <c r="T5424" t="s">
        <v>1476</v>
      </c>
      <c r="U5424" s="221">
        <f t="shared" si="169"/>
        <v>0</v>
      </c>
    </row>
    <row r="5425" spans="1:21" hidden="1">
      <c r="A5425" s="55" t="str">
        <f t="shared" si="168"/>
        <v>Y0EH0</v>
      </c>
      <c r="B5425" s="55">
        <f>VLOOKUP(J5425,'Mapping-CITI'!A:E,5,0)</f>
        <v>0</v>
      </c>
      <c r="D5425" s="42">
        <v>45016</v>
      </c>
      <c r="E5425" s="42">
        <v>45199</v>
      </c>
      <c r="F5425" t="s">
        <v>1949</v>
      </c>
      <c r="G5425" t="s">
        <v>2940</v>
      </c>
      <c r="H5425">
        <v>2250</v>
      </c>
      <c r="I5425" t="s">
        <v>2774</v>
      </c>
      <c r="J5425">
        <v>281266</v>
      </c>
      <c r="K5425" t="s">
        <v>2321</v>
      </c>
      <c r="L5425">
        <v>-4866.51</v>
      </c>
      <c r="M5425">
        <v>0</v>
      </c>
      <c r="N5425">
        <v>0</v>
      </c>
      <c r="O5425">
        <v>-4866.51</v>
      </c>
      <c r="P5425" t="s">
        <v>607</v>
      </c>
      <c r="Q5425">
        <v>-4866.51</v>
      </c>
      <c r="R5425">
        <v>0</v>
      </c>
      <c r="S5425">
        <v>0</v>
      </c>
      <c r="T5425" t="s">
        <v>1476</v>
      </c>
      <c r="U5425" s="221">
        <f t="shared" si="169"/>
        <v>0</v>
      </c>
    </row>
    <row r="5426" spans="1:21" hidden="1">
      <c r="A5426" s="55" t="str">
        <f t="shared" si="168"/>
        <v>Y0EH0</v>
      </c>
      <c r="B5426" s="55">
        <f>VLOOKUP(J5426,'Mapping-CITI'!A:E,5,0)</f>
        <v>0</v>
      </c>
      <c r="D5426" s="42">
        <v>45016</v>
      </c>
      <c r="E5426" s="42">
        <v>45199</v>
      </c>
      <c r="F5426" t="s">
        <v>1949</v>
      </c>
      <c r="G5426" t="s">
        <v>2940</v>
      </c>
      <c r="H5426">
        <v>2250</v>
      </c>
      <c r="I5426" t="s">
        <v>2774</v>
      </c>
      <c r="J5426">
        <v>281271</v>
      </c>
      <c r="K5426" t="s">
        <v>2325</v>
      </c>
      <c r="L5426">
        <v>-445359.45</v>
      </c>
      <c r="M5426">
        <v>445359</v>
      </c>
      <c r="N5426">
        <v>0</v>
      </c>
      <c r="O5426">
        <v>-0.45</v>
      </c>
      <c r="P5426" t="s">
        <v>607</v>
      </c>
      <c r="Q5426">
        <v>-0.45</v>
      </c>
      <c r="R5426">
        <v>445359</v>
      </c>
      <c r="S5426">
        <v>0</v>
      </c>
      <c r="T5426" t="s">
        <v>1476</v>
      </c>
      <c r="U5426" s="221">
        <f t="shared" si="169"/>
        <v>4.4535900000000003E-2</v>
      </c>
    </row>
    <row r="5427" spans="1:21" hidden="1">
      <c r="A5427" s="55" t="str">
        <f t="shared" si="168"/>
        <v>Y0EH0</v>
      </c>
      <c r="B5427" s="55">
        <f>VLOOKUP(J5427,'Mapping-CITI'!A:E,5,0)</f>
        <v>0</v>
      </c>
      <c r="D5427" s="42">
        <v>45016</v>
      </c>
      <c r="E5427" s="42">
        <v>45199</v>
      </c>
      <c r="F5427" t="s">
        <v>1949</v>
      </c>
      <c r="G5427" t="s">
        <v>2940</v>
      </c>
      <c r="H5427">
        <v>2250</v>
      </c>
      <c r="I5427" t="s">
        <v>2774</v>
      </c>
      <c r="J5427">
        <v>281275</v>
      </c>
      <c r="K5427" t="s">
        <v>2329</v>
      </c>
      <c r="L5427">
        <v>-3574.16</v>
      </c>
      <c r="M5427">
        <v>0</v>
      </c>
      <c r="N5427">
        <v>0</v>
      </c>
      <c r="O5427">
        <v>-3574.16</v>
      </c>
      <c r="P5427" t="s">
        <v>607</v>
      </c>
      <c r="Q5427">
        <v>-3574.16</v>
      </c>
      <c r="R5427">
        <v>0</v>
      </c>
      <c r="S5427">
        <v>0</v>
      </c>
      <c r="T5427" t="s">
        <v>1476</v>
      </c>
      <c r="U5427" s="221">
        <f t="shared" si="169"/>
        <v>0</v>
      </c>
    </row>
    <row r="5428" spans="1:21" hidden="1">
      <c r="A5428" s="55" t="str">
        <f t="shared" si="168"/>
        <v>Y0EH0</v>
      </c>
      <c r="B5428" s="55">
        <f>VLOOKUP(J5428,'Mapping-CITI'!A:E,5,0)</f>
        <v>0</v>
      </c>
      <c r="D5428" s="42">
        <v>45016</v>
      </c>
      <c r="E5428" s="42">
        <v>45199</v>
      </c>
      <c r="F5428" t="s">
        <v>1949</v>
      </c>
      <c r="G5428" t="s">
        <v>2940</v>
      </c>
      <c r="H5428">
        <v>2250</v>
      </c>
      <c r="I5428" t="s">
        <v>2774</v>
      </c>
      <c r="J5428">
        <v>281276</v>
      </c>
      <c r="K5428" t="s">
        <v>2330</v>
      </c>
      <c r="L5428">
        <v>0</v>
      </c>
      <c r="M5428">
        <v>0</v>
      </c>
      <c r="N5428">
        <v>10625.66</v>
      </c>
      <c r="O5428">
        <v>-10625.66</v>
      </c>
      <c r="P5428" t="s">
        <v>607</v>
      </c>
      <c r="Q5428">
        <v>-10625.66</v>
      </c>
      <c r="R5428">
        <v>0</v>
      </c>
      <c r="S5428">
        <v>10625.66</v>
      </c>
      <c r="T5428" t="s">
        <v>1476</v>
      </c>
      <c r="U5428" s="221">
        <f t="shared" si="169"/>
        <v>-1.062566E-3</v>
      </c>
    </row>
    <row r="5429" spans="1:21" hidden="1">
      <c r="A5429" s="55" t="str">
        <f t="shared" si="168"/>
        <v>Y0EH0</v>
      </c>
      <c r="B5429" s="55">
        <f>VLOOKUP(J5429,'Mapping-CITI'!A:E,5,0)</f>
        <v>0</v>
      </c>
      <c r="D5429" s="42">
        <v>45016</v>
      </c>
      <c r="E5429" s="42">
        <v>45199</v>
      </c>
      <c r="F5429" t="s">
        <v>1949</v>
      </c>
      <c r="G5429" t="s">
        <v>2940</v>
      </c>
      <c r="H5429">
        <v>2250</v>
      </c>
      <c r="I5429" t="s">
        <v>2774</v>
      </c>
      <c r="J5429">
        <v>281277</v>
      </c>
      <c r="K5429" t="s">
        <v>2331</v>
      </c>
      <c r="L5429">
        <v>-23566.43</v>
      </c>
      <c r="M5429">
        <v>23566.43</v>
      </c>
      <c r="N5429">
        <v>0</v>
      </c>
      <c r="O5429">
        <v>0</v>
      </c>
      <c r="P5429" t="s">
        <v>607</v>
      </c>
      <c r="Q5429">
        <v>0</v>
      </c>
      <c r="R5429">
        <v>23566.43</v>
      </c>
      <c r="S5429">
        <v>0</v>
      </c>
      <c r="T5429" t="s">
        <v>1476</v>
      </c>
      <c r="U5429" s="221">
        <f t="shared" si="169"/>
        <v>2.3566429999999998E-3</v>
      </c>
    </row>
    <row r="5430" spans="1:21" hidden="1">
      <c r="A5430" s="55" t="str">
        <f t="shared" si="168"/>
        <v>Y0EH0</v>
      </c>
      <c r="B5430" s="55">
        <f>VLOOKUP(J5430,'Mapping-CITI'!A:E,5,0)</f>
        <v>0</v>
      </c>
      <c r="D5430" s="42">
        <v>45016</v>
      </c>
      <c r="E5430" s="42">
        <v>45199</v>
      </c>
      <c r="F5430" t="s">
        <v>1949</v>
      </c>
      <c r="G5430" t="s">
        <v>2940</v>
      </c>
      <c r="H5430">
        <v>2150</v>
      </c>
      <c r="I5430" t="s">
        <v>2797</v>
      </c>
      <c r="J5430">
        <v>281290</v>
      </c>
      <c r="K5430" t="s">
        <v>2550</v>
      </c>
      <c r="L5430">
        <v>-1120009.55</v>
      </c>
      <c r="M5430">
        <v>75920.710000000006</v>
      </c>
      <c r="N5430">
        <v>291997.23</v>
      </c>
      <c r="O5430">
        <v>-1336086.07</v>
      </c>
      <c r="P5430" t="s">
        <v>607</v>
      </c>
      <c r="Q5430">
        <v>-1336086.07</v>
      </c>
      <c r="R5430">
        <v>0</v>
      </c>
      <c r="S5430">
        <v>0</v>
      </c>
      <c r="T5430" t="s">
        <v>1476</v>
      </c>
      <c r="U5430" s="221">
        <f t="shared" si="169"/>
        <v>-2.1607651999999995E-2</v>
      </c>
    </row>
    <row r="5431" spans="1:21" hidden="1">
      <c r="A5431" s="55" t="str">
        <f t="shared" si="168"/>
        <v>Y0EH0</v>
      </c>
      <c r="B5431" s="55">
        <f>VLOOKUP(J5431,'Mapping-CITI'!A:E,5,0)</f>
        <v>0</v>
      </c>
      <c r="D5431" s="42">
        <v>45016</v>
      </c>
      <c r="E5431" s="42">
        <v>45199</v>
      </c>
      <c r="F5431" t="s">
        <v>1949</v>
      </c>
      <c r="G5431" t="s">
        <v>2940</v>
      </c>
      <c r="H5431">
        <v>2150</v>
      </c>
      <c r="I5431" t="s">
        <v>2797</v>
      </c>
      <c r="J5431">
        <v>281292</v>
      </c>
      <c r="K5431" t="s">
        <v>2551</v>
      </c>
      <c r="L5431">
        <v>-44357442.899999999</v>
      </c>
      <c r="M5431">
        <v>3808897.66</v>
      </c>
      <c r="N5431">
        <v>2139208.39</v>
      </c>
      <c r="O5431">
        <v>-42687753.630000003</v>
      </c>
      <c r="P5431" t="s">
        <v>607</v>
      </c>
      <c r="Q5431">
        <v>-42687753.630000003</v>
      </c>
      <c r="R5431">
        <v>0</v>
      </c>
      <c r="S5431">
        <v>0</v>
      </c>
      <c r="T5431" t="s">
        <v>1476</v>
      </c>
      <c r="U5431" s="221">
        <f t="shared" si="169"/>
        <v>0.16696892699999999</v>
      </c>
    </row>
    <row r="5432" spans="1:21" hidden="1">
      <c r="A5432" s="55" t="str">
        <f t="shared" si="168"/>
        <v>Y0EH5.3</v>
      </c>
      <c r="B5432" s="55">
        <f>VLOOKUP(J5432,'Mapping-CITI'!A:E,5,0)</f>
        <v>5.3</v>
      </c>
      <c r="D5432" s="42">
        <v>45016</v>
      </c>
      <c r="E5432" s="42">
        <v>45199</v>
      </c>
      <c r="F5432" t="s">
        <v>1949</v>
      </c>
      <c r="G5432" t="s">
        <v>2940</v>
      </c>
      <c r="H5432">
        <v>5140</v>
      </c>
      <c r="I5432" t="s">
        <v>2798</v>
      </c>
      <c r="J5432">
        <v>301101</v>
      </c>
      <c r="K5432" t="s">
        <v>2333</v>
      </c>
      <c r="L5432">
        <v>-585312450.80999994</v>
      </c>
      <c r="M5432">
        <v>0</v>
      </c>
      <c r="N5432">
        <v>357242322.60000002</v>
      </c>
      <c r="O5432">
        <v>-357242322.60000002</v>
      </c>
      <c r="P5432" t="s">
        <v>607</v>
      </c>
      <c r="Q5432">
        <v>-357242322.60000002</v>
      </c>
      <c r="R5432">
        <v>0</v>
      </c>
      <c r="S5432">
        <v>0</v>
      </c>
      <c r="T5432" t="s">
        <v>1476</v>
      </c>
      <c r="U5432" s="221">
        <f t="shared" si="169"/>
        <v>-35.724232260000001</v>
      </c>
    </row>
    <row r="5433" spans="1:21" hidden="1">
      <c r="A5433" s="55" t="str">
        <f t="shared" si="168"/>
        <v>Y0EH5.2</v>
      </c>
      <c r="B5433" s="55">
        <f>VLOOKUP(J5433,'Mapping-CITI'!A:E,5,0)</f>
        <v>5.2</v>
      </c>
      <c r="D5433" s="42">
        <v>45016</v>
      </c>
      <c r="E5433" s="42">
        <v>45199</v>
      </c>
      <c r="F5433" t="s">
        <v>1949</v>
      </c>
      <c r="G5433" t="s">
        <v>2940</v>
      </c>
      <c r="H5433">
        <v>5120</v>
      </c>
      <c r="I5433" t="s">
        <v>2799</v>
      </c>
      <c r="J5433">
        <v>301600</v>
      </c>
      <c r="K5433" t="s">
        <v>2701</v>
      </c>
      <c r="L5433">
        <v>-7482.78</v>
      </c>
      <c r="M5433">
        <v>0</v>
      </c>
      <c r="N5433">
        <v>0</v>
      </c>
      <c r="O5433">
        <v>0</v>
      </c>
      <c r="P5433" t="s">
        <v>607</v>
      </c>
      <c r="Q5433">
        <v>0</v>
      </c>
      <c r="R5433">
        <v>0</v>
      </c>
      <c r="S5433">
        <v>0</v>
      </c>
      <c r="T5433" t="s">
        <v>1476</v>
      </c>
      <c r="U5433" s="221">
        <f t="shared" si="169"/>
        <v>0</v>
      </c>
    </row>
    <row r="5434" spans="1:21" hidden="1">
      <c r="A5434" s="55" t="str">
        <f t="shared" si="168"/>
        <v>Y0EH5.1</v>
      </c>
      <c r="B5434" s="55">
        <f>VLOOKUP(J5434,'Mapping-CITI'!A:E,5,0)</f>
        <v>5.0999999999999996</v>
      </c>
      <c r="D5434" s="42">
        <v>45016</v>
      </c>
      <c r="E5434" s="42">
        <v>45199</v>
      </c>
      <c r="F5434" t="s">
        <v>1949</v>
      </c>
      <c r="G5434" t="s">
        <v>2940</v>
      </c>
      <c r="H5434">
        <v>5110</v>
      </c>
      <c r="I5434" t="s">
        <v>2776</v>
      </c>
      <c r="J5434">
        <v>304101</v>
      </c>
      <c r="K5434" t="s">
        <v>2344</v>
      </c>
      <c r="L5434">
        <v>-78012802</v>
      </c>
      <c r="M5434">
        <v>0</v>
      </c>
      <c r="N5434">
        <v>119813500</v>
      </c>
      <c r="O5434">
        <v>-119813500</v>
      </c>
      <c r="P5434" t="s">
        <v>607</v>
      </c>
      <c r="Q5434">
        <v>-119813500</v>
      </c>
      <c r="R5434">
        <v>0</v>
      </c>
      <c r="S5434">
        <v>0</v>
      </c>
      <c r="T5434" t="s">
        <v>1476</v>
      </c>
      <c r="U5434" s="221">
        <f t="shared" si="169"/>
        <v>-11.981350000000001</v>
      </c>
    </row>
    <row r="5435" spans="1:21" hidden="1">
      <c r="A5435" s="55" t="str">
        <f t="shared" si="168"/>
        <v>Y0EH5.2</v>
      </c>
      <c r="B5435" s="55">
        <f>VLOOKUP(J5435,'Mapping-CITI'!A:E,5,0)</f>
        <v>5.2</v>
      </c>
      <c r="D5435" s="42">
        <v>45016</v>
      </c>
      <c r="E5435" s="42">
        <v>45199</v>
      </c>
      <c r="F5435" t="s">
        <v>1949</v>
      </c>
      <c r="G5435" t="s">
        <v>2940</v>
      </c>
      <c r="H5435">
        <v>5110</v>
      </c>
      <c r="I5435" t="s">
        <v>2776</v>
      </c>
      <c r="J5435">
        <v>304213</v>
      </c>
      <c r="K5435" t="s">
        <v>2351</v>
      </c>
      <c r="L5435">
        <v>-11742384.23</v>
      </c>
      <c r="M5435">
        <v>0</v>
      </c>
      <c r="N5435">
        <v>11387335.789999999</v>
      </c>
      <c r="O5435">
        <v>-11387335.789999999</v>
      </c>
      <c r="P5435" t="s">
        <v>607</v>
      </c>
      <c r="Q5435">
        <v>-11387335.789999999</v>
      </c>
      <c r="R5435">
        <v>0</v>
      </c>
      <c r="S5435">
        <v>0</v>
      </c>
      <c r="T5435" t="s">
        <v>1476</v>
      </c>
      <c r="U5435" s="221">
        <f t="shared" si="169"/>
        <v>-1.1387335789999999</v>
      </c>
    </row>
    <row r="5436" spans="1:21" hidden="1">
      <c r="A5436" s="55" t="str">
        <f t="shared" si="168"/>
        <v>Y0EHIgnore</v>
      </c>
      <c r="B5436" s="55" t="str">
        <f>VLOOKUP(J5436,'Mapping-CITI'!A:E,5,0)</f>
        <v>Ignore</v>
      </c>
      <c r="D5436" s="42">
        <v>45016</v>
      </c>
      <c r="E5436" s="42">
        <v>45199</v>
      </c>
      <c r="F5436" t="s">
        <v>1949</v>
      </c>
      <c r="G5436" t="s">
        <v>2940</v>
      </c>
      <c r="H5436">
        <v>5110</v>
      </c>
      <c r="I5436" t="s">
        <v>2776</v>
      </c>
      <c r="J5436">
        <v>304221</v>
      </c>
      <c r="K5436" t="s">
        <v>2633</v>
      </c>
      <c r="L5436">
        <v>0</v>
      </c>
      <c r="M5436">
        <v>16666251</v>
      </c>
      <c r="N5436">
        <v>0</v>
      </c>
      <c r="O5436">
        <v>16666251</v>
      </c>
      <c r="P5436" t="s">
        <v>607</v>
      </c>
      <c r="Q5436">
        <v>16666251</v>
      </c>
      <c r="R5436">
        <v>0</v>
      </c>
      <c r="S5436">
        <v>0</v>
      </c>
      <c r="T5436" t="s">
        <v>1476</v>
      </c>
      <c r="U5436" s="221">
        <f t="shared" si="169"/>
        <v>1.6666251000000001</v>
      </c>
    </row>
    <row r="5437" spans="1:21" hidden="1">
      <c r="A5437" s="55" t="str">
        <f t="shared" si="168"/>
        <v>Y0EH5.2</v>
      </c>
      <c r="B5437" s="55">
        <f>VLOOKUP(J5437,'Mapping-CITI'!A:E,5,0)</f>
        <v>5.2</v>
      </c>
      <c r="D5437" s="42">
        <v>45016</v>
      </c>
      <c r="E5437" s="42">
        <v>45199</v>
      </c>
      <c r="F5437" t="s">
        <v>1949</v>
      </c>
      <c r="G5437" t="s">
        <v>2940</v>
      </c>
      <c r="H5437">
        <v>5110</v>
      </c>
      <c r="I5437" t="s">
        <v>2776</v>
      </c>
      <c r="J5437">
        <v>304232</v>
      </c>
      <c r="K5437" t="s">
        <v>2358</v>
      </c>
      <c r="L5437">
        <v>-115783.7</v>
      </c>
      <c r="M5437">
        <v>0</v>
      </c>
      <c r="N5437">
        <v>110700.2</v>
      </c>
      <c r="O5437">
        <v>-110700.2</v>
      </c>
      <c r="P5437" t="s">
        <v>607</v>
      </c>
      <c r="Q5437">
        <v>-110700.2</v>
      </c>
      <c r="R5437">
        <v>0</v>
      </c>
      <c r="S5437">
        <v>110700.2</v>
      </c>
      <c r="T5437" t="s">
        <v>1476</v>
      </c>
      <c r="U5437" s="221">
        <f t="shared" si="169"/>
        <v>-1.107002E-2</v>
      </c>
    </row>
    <row r="5438" spans="1:21" hidden="1">
      <c r="A5438" s="55" t="str">
        <f t="shared" si="168"/>
        <v>Y0EH5.5</v>
      </c>
      <c r="B5438" s="55">
        <f>VLOOKUP(J5438,'Mapping-CITI'!A:E,5,0)</f>
        <v>5.5</v>
      </c>
      <c r="D5438" s="42">
        <v>45016</v>
      </c>
      <c r="E5438" s="42">
        <v>45199</v>
      </c>
      <c r="F5438" t="s">
        <v>1949</v>
      </c>
      <c r="G5438" t="s">
        <v>2940</v>
      </c>
      <c r="H5438">
        <v>5110</v>
      </c>
      <c r="I5438" t="s">
        <v>2776</v>
      </c>
      <c r="J5438">
        <v>304302</v>
      </c>
      <c r="K5438" t="s">
        <v>810</v>
      </c>
      <c r="L5438">
        <v>-1587470.53</v>
      </c>
      <c r="M5438">
        <v>17415.87</v>
      </c>
      <c r="N5438">
        <v>759899.34</v>
      </c>
      <c r="O5438">
        <v>-742483.47</v>
      </c>
      <c r="P5438" t="s">
        <v>607</v>
      </c>
      <c r="Q5438">
        <v>-742483.47</v>
      </c>
      <c r="R5438">
        <v>0</v>
      </c>
      <c r="S5438">
        <v>0</v>
      </c>
      <c r="T5438" t="s">
        <v>1476</v>
      </c>
      <c r="U5438" s="221">
        <f t="shared" si="169"/>
        <v>-7.4248346999999992E-2</v>
      </c>
    </row>
    <row r="5439" spans="1:21" hidden="1">
      <c r="A5439" s="55" t="str">
        <f t="shared" si="168"/>
        <v>Y0EH5.5</v>
      </c>
      <c r="B5439" s="55">
        <f>VLOOKUP(J5439,'Mapping-CITI'!A:E,5,0)</f>
        <v>5.5</v>
      </c>
      <c r="D5439" s="42">
        <v>45016</v>
      </c>
      <c r="E5439" s="42">
        <v>45199</v>
      </c>
      <c r="F5439" t="s">
        <v>1949</v>
      </c>
      <c r="G5439" t="s">
        <v>2940</v>
      </c>
      <c r="H5439">
        <v>5200</v>
      </c>
      <c r="I5439" t="s">
        <v>2777</v>
      </c>
      <c r="J5439">
        <v>304749</v>
      </c>
      <c r="K5439" t="s">
        <v>2368</v>
      </c>
      <c r="L5439">
        <v>-73.510000000000005</v>
      </c>
      <c r="M5439">
        <v>0</v>
      </c>
      <c r="N5439">
        <v>0</v>
      </c>
      <c r="O5439">
        <v>0</v>
      </c>
      <c r="P5439" t="s">
        <v>607</v>
      </c>
      <c r="Q5439">
        <v>0</v>
      </c>
      <c r="R5439">
        <v>0</v>
      </c>
      <c r="S5439">
        <v>0</v>
      </c>
      <c r="T5439" t="s">
        <v>1476</v>
      </c>
      <c r="U5439" s="221">
        <f t="shared" si="169"/>
        <v>0</v>
      </c>
    </row>
    <row r="5440" spans="1:21" hidden="1">
      <c r="A5440" s="55" t="str">
        <f t="shared" si="168"/>
        <v>Y0EH5.5</v>
      </c>
      <c r="B5440" s="55">
        <f>VLOOKUP(J5440,'Mapping-CITI'!A:E,5,0)</f>
        <v>5.5</v>
      </c>
      <c r="D5440" s="42">
        <v>45016</v>
      </c>
      <c r="E5440" s="42">
        <v>45199</v>
      </c>
      <c r="F5440" t="s">
        <v>1949</v>
      </c>
      <c r="G5440" t="s">
        <v>2940</v>
      </c>
      <c r="H5440">
        <v>5200</v>
      </c>
      <c r="I5440" t="s">
        <v>2777</v>
      </c>
      <c r="J5440">
        <v>304751</v>
      </c>
      <c r="K5440" t="s">
        <v>2369</v>
      </c>
      <c r="L5440">
        <v>-689.53</v>
      </c>
      <c r="M5440">
        <v>21.6</v>
      </c>
      <c r="N5440">
        <v>657.62</v>
      </c>
      <c r="O5440">
        <v>-636.02</v>
      </c>
      <c r="P5440" t="s">
        <v>607</v>
      </c>
      <c r="Q5440">
        <v>-636.02</v>
      </c>
      <c r="R5440">
        <v>21.6</v>
      </c>
      <c r="S5440">
        <v>657.62</v>
      </c>
      <c r="T5440" t="s">
        <v>1476</v>
      </c>
      <c r="U5440" s="221">
        <f t="shared" si="169"/>
        <v>-6.3601999999999992E-5</v>
      </c>
    </row>
    <row r="5441" spans="1:21" hidden="1">
      <c r="A5441" s="55" t="str">
        <f t="shared" si="168"/>
        <v>Y0EH5.5</v>
      </c>
      <c r="B5441" s="55">
        <f>VLOOKUP(J5441,'Mapping-CITI'!A:E,5,0)</f>
        <v>5.5</v>
      </c>
      <c r="D5441" s="42">
        <v>45016</v>
      </c>
      <c r="E5441" s="42">
        <v>45199</v>
      </c>
      <c r="F5441" t="s">
        <v>1949</v>
      </c>
      <c r="G5441" t="s">
        <v>2940</v>
      </c>
      <c r="H5441">
        <v>5200</v>
      </c>
      <c r="I5441" t="s">
        <v>2777</v>
      </c>
      <c r="J5441">
        <v>305101</v>
      </c>
      <c r="K5441" t="s">
        <v>2374</v>
      </c>
      <c r="L5441">
        <v>-249082.82</v>
      </c>
      <c r="M5441">
        <v>0</v>
      </c>
      <c r="N5441">
        <v>2132077.4300000002</v>
      </c>
      <c r="O5441">
        <v>-2132077.4300000002</v>
      </c>
      <c r="P5441" t="s">
        <v>607</v>
      </c>
      <c r="Q5441">
        <v>-2132077.4300000002</v>
      </c>
      <c r="R5441">
        <v>0</v>
      </c>
      <c r="S5441">
        <v>2132077.4300000002</v>
      </c>
      <c r="T5441" t="s">
        <v>1476</v>
      </c>
      <c r="U5441" s="221">
        <f t="shared" si="169"/>
        <v>-0.21320774300000001</v>
      </c>
    </row>
    <row r="5442" spans="1:21" hidden="1">
      <c r="A5442" s="55" t="str">
        <f t="shared" si="168"/>
        <v>Y0EH5.5</v>
      </c>
      <c r="B5442" s="55">
        <f>VLOOKUP(J5442,'Mapping-CITI'!A:E,5,0)</f>
        <v>5.5</v>
      </c>
      <c r="D5442" s="42">
        <v>45016</v>
      </c>
      <c r="E5442" s="42">
        <v>45199</v>
      </c>
      <c r="F5442" t="s">
        <v>1949</v>
      </c>
      <c r="G5442" t="s">
        <v>2940</v>
      </c>
      <c r="H5442">
        <v>5200</v>
      </c>
      <c r="I5442" t="s">
        <v>2777</v>
      </c>
      <c r="J5442">
        <v>305109</v>
      </c>
      <c r="K5442" t="s">
        <v>2375</v>
      </c>
      <c r="L5442">
        <v>24727.96</v>
      </c>
      <c r="M5442">
        <v>1182.71</v>
      </c>
      <c r="N5442">
        <v>1045.6199999999999</v>
      </c>
      <c r="O5442">
        <v>137.09</v>
      </c>
      <c r="P5442" t="s">
        <v>607</v>
      </c>
      <c r="Q5442">
        <v>137.09</v>
      </c>
      <c r="R5442">
        <v>1182.71</v>
      </c>
      <c r="S5442">
        <v>1045.6199999999999</v>
      </c>
      <c r="T5442" t="s">
        <v>1476</v>
      </c>
      <c r="U5442" s="221">
        <f t="shared" si="169"/>
        <v>1.3709000000000014E-5</v>
      </c>
    </row>
    <row r="5443" spans="1:21" hidden="1">
      <c r="A5443" s="55" t="str">
        <f t="shared" ref="A5443:A5506" si="170">F5443&amp;B5443</f>
        <v>Y0EH5.5</v>
      </c>
      <c r="B5443" s="55">
        <f>VLOOKUP(J5443,'Mapping-CITI'!A:E,5,0)</f>
        <v>5.5</v>
      </c>
      <c r="D5443" s="42">
        <v>45016</v>
      </c>
      <c r="E5443" s="42">
        <v>45199</v>
      </c>
      <c r="F5443" t="s">
        <v>1949</v>
      </c>
      <c r="G5443" t="s">
        <v>2940</v>
      </c>
      <c r="H5443">
        <v>5200</v>
      </c>
      <c r="I5443" t="s">
        <v>2777</v>
      </c>
      <c r="J5443">
        <v>305115</v>
      </c>
      <c r="K5443" t="s">
        <v>2380</v>
      </c>
      <c r="L5443">
        <v>-13.04</v>
      </c>
      <c r="M5443">
        <v>0</v>
      </c>
      <c r="N5443">
        <v>0</v>
      </c>
      <c r="O5443">
        <v>0</v>
      </c>
      <c r="P5443" t="s">
        <v>607</v>
      </c>
      <c r="Q5443">
        <v>0</v>
      </c>
      <c r="R5443">
        <v>0</v>
      </c>
      <c r="S5443">
        <v>0</v>
      </c>
      <c r="T5443" t="s">
        <v>1476</v>
      </c>
      <c r="U5443" s="221">
        <f t="shared" ref="U5443:U5506" si="171">(M5443-N5443)/10^7</f>
        <v>0</v>
      </c>
    </row>
    <row r="5444" spans="1:21" hidden="1">
      <c r="A5444" s="55" t="str">
        <f t="shared" si="170"/>
        <v>Y0EH5.5</v>
      </c>
      <c r="B5444" s="55">
        <f>VLOOKUP(J5444,'Mapping-CITI'!A:E,5,0)</f>
        <v>5.5</v>
      </c>
      <c r="D5444" s="42">
        <v>45016</v>
      </c>
      <c r="E5444" s="42">
        <v>45199</v>
      </c>
      <c r="F5444" t="s">
        <v>1949</v>
      </c>
      <c r="G5444" t="s">
        <v>2940</v>
      </c>
      <c r="H5444">
        <v>5200</v>
      </c>
      <c r="I5444" t="s">
        <v>2777</v>
      </c>
      <c r="J5444">
        <v>305150</v>
      </c>
      <c r="K5444" t="s">
        <v>2394</v>
      </c>
      <c r="L5444">
        <v>-26625.86</v>
      </c>
      <c r="M5444">
        <v>0</v>
      </c>
      <c r="N5444">
        <v>0</v>
      </c>
      <c r="O5444">
        <v>0</v>
      </c>
      <c r="P5444" t="s">
        <v>607</v>
      </c>
      <c r="Q5444">
        <v>0</v>
      </c>
      <c r="R5444">
        <v>0</v>
      </c>
      <c r="S5444">
        <v>0</v>
      </c>
      <c r="T5444" t="s">
        <v>1476</v>
      </c>
      <c r="U5444" s="221">
        <f t="shared" si="171"/>
        <v>0</v>
      </c>
    </row>
    <row r="5445" spans="1:21" hidden="1">
      <c r="A5445" s="55" t="str">
        <f t="shared" si="170"/>
        <v>Y0EHIgnore</v>
      </c>
      <c r="B5445" s="55" t="str">
        <f>VLOOKUP(J5445,'Mapping-CITI'!A:E,5,0)</f>
        <v>Ignore</v>
      </c>
      <c r="D5445" s="42">
        <v>45016</v>
      </c>
      <c r="E5445" s="42">
        <v>45199</v>
      </c>
      <c r="F5445" t="s">
        <v>1949</v>
      </c>
      <c r="G5445" t="s">
        <v>2940</v>
      </c>
      <c r="H5445">
        <v>5170</v>
      </c>
      <c r="I5445" t="s">
        <v>2800</v>
      </c>
      <c r="J5445">
        <v>311501</v>
      </c>
      <c r="K5445" t="s">
        <v>2402</v>
      </c>
      <c r="L5445">
        <v>-811498049.20000005</v>
      </c>
      <c r="M5445">
        <v>0</v>
      </c>
      <c r="N5445">
        <v>2239893180.4400001</v>
      </c>
      <c r="O5445">
        <v>-2239893180.4400001</v>
      </c>
      <c r="P5445" t="s">
        <v>607</v>
      </c>
      <c r="Q5445">
        <v>-2239893180.4400001</v>
      </c>
      <c r="R5445">
        <v>0</v>
      </c>
      <c r="S5445">
        <v>0</v>
      </c>
      <c r="T5445" t="s">
        <v>1476</v>
      </c>
      <c r="U5445" s="221">
        <f t="shared" si="171"/>
        <v>-223.98931804400002</v>
      </c>
    </row>
    <row r="5446" spans="1:21" hidden="1">
      <c r="A5446" s="55" t="str">
        <f t="shared" si="170"/>
        <v>Y0EH6.4</v>
      </c>
      <c r="B5446" s="55">
        <f>VLOOKUP(J5446,'Mapping-CITI'!A:E,5,0)</f>
        <v>6.4</v>
      </c>
      <c r="D5446" s="42">
        <v>45016</v>
      </c>
      <c r="E5446" s="42">
        <v>45199</v>
      </c>
      <c r="F5446" t="s">
        <v>1949</v>
      </c>
      <c r="G5446" t="s">
        <v>2940</v>
      </c>
      <c r="H5446">
        <v>4160</v>
      </c>
      <c r="I5446" t="s">
        <v>2778</v>
      </c>
      <c r="J5446">
        <v>401201</v>
      </c>
      <c r="K5446" t="s">
        <v>2419</v>
      </c>
      <c r="L5446">
        <v>179109.51</v>
      </c>
      <c r="M5446">
        <v>0</v>
      </c>
      <c r="N5446">
        <v>0</v>
      </c>
      <c r="O5446">
        <v>0</v>
      </c>
      <c r="P5446" t="s">
        <v>607</v>
      </c>
      <c r="Q5446">
        <v>0</v>
      </c>
      <c r="R5446">
        <v>0</v>
      </c>
      <c r="S5446">
        <v>0</v>
      </c>
      <c r="T5446" t="s">
        <v>1476</v>
      </c>
      <c r="U5446" s="221">
        <f t="shared" si="171"/>
        <v>0</v>
      </c>
    </row>
    <row r="5447" spans="1:21" hidden="1">
      <c r="A5447" s="55" t="str">
        <f t="shared" si="170"/>
        <v>Y0EH6.4</v>
      </c>
      <c r="B5447" s="55">
        <f>VLOOKUP(J5447,'Mapping-CITI'!A:E,5,0)</f>
        <v>6.4</v>
      </c>
      <c r="D5447" s="42">
        <v>45016</v>
      </c>
      <c r="E5447" s="42">
        <v>45199</v>
      </c>
      <c r="F5447" t="s">
        <v>1949</v>
      </c>
      <c r="G5447" t="s">
        <v>2940</v>
      </c>
      <c r="H5447">
        <v>4160</v>
      </c>
      <c r="I5447" t="s">
        <v>2778</v>
      </c>
      <c r="J5447">
        <v>401204</v>
      </c>
      <c r="K5447" t="s">
        <v>2830</v>
      </c>
      <c r="L5447">
        <v>8423.73</v>
      </c>
      <c r="M5447">
        <v>0</v>
      </c>
      <c r="N5447">
        <v>0</v>
      </c>
      <c r="O5447">
        <v>0</v>
      </c>
      <c r="P5447" t="s">
        <v>607</v>
      </c>
      <c r="Q5447">
        <v>0</v>
      </c>
      <c r="R5447">
        <v>0</v>
      </c>
      <c r="S5447">
        <v>0</v>
      </c>
      <c r="T5447" t="s">
        <v>1476</v>
      </c>
      <c r="U5447" s="221">
        <f t="shared" si="171"/>
        <v>0</v>
      </c>
    </row>
    <row r="5448" spans="1:21" hidden="1">
      <c r="A5448" s="55" t="str">
        <f t="shared" si="170"/>
        <v>Y0EHIgnore</v>
      </c>
      <c r="B5448" s="55" t="str">
        <f>VLOOKUP(J5448,'Mapping-CITI'!A:E,5,0)</f>
        <v>Ignore</v>
      </c>
      <c r="D5448" s="42">
        <v>45016</v>
      </c>
      <c r="E5448" s="42">
        <v>45199</v>
      </c>
      <c r="F5448" t="s">
        <v>1949</v>
      </c>
      <c r="G5448" t="s">
        <v>2940</v>
      </c>
      <c r="H5448">
        <v>4160</v>
      </c>
      <c r="I5448" t="s">
        <v>2778</v>
      </c>
      <c r="J5448">
        <v>401237</v>
      </c>
      <c r="K5448" t="s">
        <v>2428</v>
      </c>
      <c r="L5448">
        <v>72459.87</v>
      </c>
      <c r="M5448">
        <v>0</v>
      </c>
      <c r="N5448">
        <v>0</v>
      </c>
      <c r="O5448">
        <v>0</v>
      </c>
      <c r="P5448" t="s">
        <v>607</v>
      </c>
      <c r="Q5448">
        <v>0</v>
      </c>
      <c r="R5448">
        <v>0</v>
      </c>
      <c r="S5448">
        <v>0</v>
      </c>
      <c r="T5448" t="s">
        <v>1476</v>
      </c>
      <c r="U5448" s="221">
        <f t="shared" si="171"/>
        <v>0</v>
      </c>
    </row>
    <row r="5449" spans="1:21" hidden="1">
      <c r="A5449" s="55" t="str">
        <f t="shared" si="170"/>
        <v>Y0EH6.4</v>
      </c>
      <c r="B5449" s="55">
        <f>VLOOKUP(J5449,'Mapping-CITI'!A:E,5,0)</f>
        <v>6.4</v>
      </c>
      <c r="D5449" s="42">
        <v>45016</v>
      </c>
      <c r="E5449" s="42">
        <v>45199</v>
      </c>
      <c r="F5449" t="s">
        <v>1949</v>
      </c>
      <c r="G5449" t="s">
        <v>2940</v>
      </c>
      <c r="H5449">
        <v>4160</v>
      </c>
      <c r="I5449" t="s">
        <v>2778</v>
      </c>
      <c r="J5449">
        <v>401301</v>
      </c>
      <c r="K5449" t="s">
        <v>2432</v>
      </c>
      <c r="L5449">
        <v>128236.9</v>
      </c>
      <c r="M5449">
        <v>599.63</v>
      </c>
      <c r="N5449">
        <v>0</v>
      </c>
      <c r="O5449">
        <v>599.63</v>
      </c>
      <c r="P5449" t="s">
        <v>607</v>
      </c>
      <c r="Q5449">
        <v>599.63</v>
      </c>
      <c r="R5449">
        <v>599.63</v>
      </c>
      <c r="S5449">
        <v>0</v>
      </c>
      <c r="T5449" t="s">
        <v>1476</v>
      </c>
      <c r="U5449" s="221">
        <f t="shared" si="171"/>
        <v>5.9963000000000002E-5</v>
      </c>
    </row>
    <row r="5450" spans="1:21" hidden="1">
      <c r="A5450" s="55" t="str">
        <f t="shared" si="170"/>
        <v>Y0EH6.2</v>
      </c>
      <c r="B5450" s="55">
        <f>VLOOKUP(J5450,'Mapping-CITI'!A:E,5,0)</f>
        <v>6.2</v>
      </c>
      <c r="D5450" s="42">
        <v>45016</v>
      </c>
      <c r="E5450" s="42">
        <v>45199</v>
      </c>
      <c r="F5450" t="s">
        <v>1949</v>
      </c>
      <c r="G5450" t="s">
        <v>2940</v>
      </c>
      <c r="H5450">
        <v>4160</v>
      </c>
      <c r="I5450" t="s">
        <v>2778</v>
      </c>
      <c r="J5450">
        <v>401501</v>
      </c>
      <c r="K5450" t="s">
        <v>676</v>
      </c>
      <c r="L5450">
        <v>50822883.560000002</v>
      </c>
      <c r="M5450">
        <v>45712686.020000003</v>
      </c>
      <c r="N5450">
        <v>0</v>
      </c>
      <c r="O5450">
        <v>45712686.020000003</v>
      </c>
      <c r="P5450" t="s">
        <v>607</v>
      </c>
      <c r="Q5450">
        <v>45712686.020000003</v>
      </c>
      <c r="R5450">
        <v>0</v>
      </c>
      <c r="S5450">
        <v>0</v>
      </c>
      <c r="T5450" t="s">
        <v>1476</v>
      </c>
      <c r="U5450" s="221">
        <f t="shared" si="171"/>
        <v>4.571268602</v>
      </c>
    </row>
    <row r="5451" spans="1:21" hidden="1">
      <c r="A5451" s="55" t="str">
        <f t="shared" si="170"/>
        <v>Y0EH6.1</v>
      </c>
      <c r="B5451" s="55">
        <f>VLOOKUP(J5451,'Mapping-CITI'!A:E,5,0)</f>
        <v>6.1</v>
      </c>
      <c r="D5451" s="42">
        <v>45016</v>
      </c>
      <c r="E5451" s="42">
        <v>45199</v>
      </c>
      <c r="F5451" t="s">
        <v>1949</v>
      </c>
      <c r="G5451" t="s">
        <v>2940</v>
      </c>
      <c r="H5451">
        <v>4160</v>
      </c>
      <c r="I5451" t="s">
        <v>2778</v>
      </c>
      <c r="J5451">
        <v>401508</v>
      </c>
      <c r="K5451" t="s">
        <v>2554</v>
      </c>
      <c r="L5451">
        <v>2025844.03</v>
      </c>
      <c r="M5451">
        <v>0</v>
      </c>
      <c r="N5451">
        <v>26535.3</v>
      </c>
      <c r="O5451">
        <v>-26535.3</v>
      </c>
      <c r="P5451" t="s">
        <v>607</v>
      </c>
      <c r="Q5451">
        <v>-26535.3</v>
      </c>
      <c r="R5451">
        <v>0</v>
      </c>
      <c r="S5451">
        <v>26535.3</v>
      </c>
      <c r="T5451" t="s">
        <v>1476</v>
      </c>
      <c r="U5451" s="221">
        <f t="shared" si="171"/>
        <v>-2.6535299999999999E-3</v>
      </c>
    </row>
    <row r="5452" spans="1:21" hidden="1">
      <c r="A5452" s="55" t="str">
        <f t="shared" si="170"/>
        <v>Y0EH6.2</v>
      </c>
      <c r="B5452" s="55">
        <f>VLOOKUP(J5452,'Mapping-CITI'!A:E,5,0)</f>
        <v>6.2</v>
      </c>
      <c r="D5452" s="42">
        <v>45016</v>
      </c>
      <c r="E5452" s="42">
        <v>45199</v>
      </c>
      <c r="F5452" t="s">
        <v>1949</v>
      </c>
      <c r="G5452" t="s">
        <v>2940</v>
      </c>
      <c r="H5452">
        <v>4160</v>
      </c>
      <c r="I5452" t="s">
        <v>2778</v>
      </c>
      <c r="J5452">
        <v>401509</v>
      </c>
      <c r="K5452" t="s">
        <v>2695</v>
      </c>
      <c r="L5452">
        <v>1613453.99</v>
      </c>
      <c r="M5452">
        <v>3489675.31</v>
      </c>
      <c r="N5452">
        <v>0</v>
      </c>
      <c r="O5452">
        <v>3489675.31</v>
      </c>
      <c r="P5452" t="s">
        <v>607</v>
      </c>
      <c r="Q5452">
        <v>3489675.31</v>
      </c>
      <c r="R5452">
        <v>0</v>
      </c>
      <c r="S5452">
        <v>0</v>
      </c>
      <c r="T5452" t="s">
        <v>1476</v>
      </c>
      <c r="U5452" s="221">
        <f t="shared" si="171"/>
        <v>0.348967531</v>
      </c>
    </row>
    <row r="5453" spans="1:21" hidden="1">
      <c r="A5453" s="55" t="str">
        <f t="shared" si="170"/>
        <v>Y0EH6.2</v>
      </c>
      <c r="B5453" s="55">
        <f>VLOOKUP(J5453,'Mapping-CITI'!A:E,5,0)</f>
        <v>6.2</v>
      </c>
      <c r="D5453" s="42">
        <v>45016</v>
      </c>
      <c r="E5453" s="42">
        <v>45199</v>
      </c>
      <c r="F5453" t="s">
        <v>1949</v>
      </c>
      <c r="G5453" t="s">
        <v>2940</v>
      </c>
      <c r="H5453">
        <v>4160</v>
      </c>
      <c r="I5453" t="s">
        <v>2778</v>
      </c>
      <c r="J5453">
        <v>401576</v>
      </c>
      <c r="K5453" t="s">
        <v>2702</v>
      </c>
      <c r="L5453">
        <v>-101224.62</v>
      </c>
      <c r="M5453">
        <v>0</v>
      </c>
      <c r="N5453">
        <v>108456.01</v>
      </c>
      <c r="O5453">
        <v>-108456.01</v>
      </c>
      <c r="P5453" t="s">
        <v>607</v>
      </c>
      <c r="Q5453">
        <v>-108456.01</v>
      </c>
      <c r="R5453">
        <v>0</v>
      </c>
      <c r="S5453">
        <v>0</v>
      </c>
      <c r="T5453" t="s">
        <v>1476</v>
      </c>
      <c r="U5453" s="221">
        <f t="shared" si="171"/>
        <v>-1.0845601E-2</v>
      </c>
    </row>
    <row r="5454" spans="1:21" hidden="1">
      <c r="A5454" s="55" t="str">
        <f t="shared" si="170"/>
        <v>Y0EH6.3</v>
      </c>
      <c r="B5454" s="55">
        <f>VLOOKUP(J5454,'Mapping-CITI'!A:E,5,0)</f>
        <v>6.3</v>
      </c>
      <c r="D5454" s="42">
        <v>45016</v>
      </c>
      <c r="E5454" s="42">
        <v>45199</v>
      </c>
      <c r="F5454" t="s">
        <v>1949</v>
      </c>
      <c r="G5454" t="s">
        <v>2940</v>
      </c>
      <c r="H5454">
        <v>4160</v>
      </c>
      <c r="I5454" t="s">
        <v>2778</v>
      </c>
      <c r="J5454">
        <v>401585</v>
      </c>
      <c r="K5454" t="s">
        <v>2801</v>
      </c>
      <c r="L5454">
        <v>55184.31</v>
      </c>
      <c r="M5454">
        <v>0</v>
      </c>
      <c r="N5454">
        <v>0</v>
      </c>
      <c r="O5454">
        <v>0</v>
      </c>
      <c r="P5454" t="s">
        <v>607</v>
      </c>
      <c r="Q5454">
        <v>0</v>
      </c>
      <c r="R5454">
        <v>0</v>
      </c>
      <c r="S5454">
        <v>0</v>
      </c>
      <c r="T5454" t="s">
        <v>1476</v>
      </c>
      <c r="U5454" s="221">
        <f t="shared" si="171"/>
        <v>0</v>
      </c>
    </row>
    <row r="5455" spans="1:21" hidden="1">
      <c r="A5455" s="55" t="str">
        <f t="shared" si="170"/>
        <v>Y0EH6.4</v>
      </c>
      <c r="B5455" s="55">
        <f>VLOOKUP(J5455,'Mapping-CITI'!A:E,5,0)</f>
        <v>6.4</v>
      </c>
      <c r="D5455" s="42">
        <v>45016</v>
      </c>
      <c r="E5455" s="42">
        <v>45199</v>
      </c>
      <c r="F5455" t="s">
        <v>1949</v>
      </c>
      <c r="G5455" t="s">
        <v>2940</v>
      </c>
      <c r="H5455">
        <v>4160</v>
      </c>
      <c r="I5455" t="s">
        <v>2778</v>
      </c>
      <c r="J5455">
        <v>401702</v>
      </c>
      <c r="K5455" t="s">
        <v>2686</v>
      </c>
      <c r="L5455">
        <v>-9110.2099999999991</v>
      </c>
      <c r="M5455">
        <v>0</v>
      </c>
      <c r="N5455">
        <v>9761.0400000000009</v>
      </c>
      <c r="O5455">
        <v>-9761.0400000000009</v>
      </c>
      <c r="P5455" t="s">
        <v>607</v>
      </c>
      <c r="Q5455">
        <v>-9761.0400000000009</v>
      </c>
      <c r="R5455">
        <v>0</v>
      </c>
      <c r="S5455">
        <v>0</v>
      </c>
      <c r="T5455" t="s">
        <v>1476</v>
      </c>
      <c r="U5455" s="221">
        <f t="shared" si="171"/>
        <v>-9.761040000000001E-4</v>
      </c>
    </row>
    <row r="5456" spans="1:21" hidden="1">
      <c r="A5456" s="55" t="str">
        <f t="shared" si="170"/>
        <v>Y0EH6.4</v>
      </c>
      <c r="B5456" s="55">
        <f>VLOOKUP(J5456,'Mapping-CITI'!A:E,5,0)</f>
        <v>6.4</v>
      </c>
      <c r="D5456" s="42">
        <v>45016</v>
      </c>
      <c r="E5456" s="42">
        <v>45199</v>
      </c>
      <c r="F5456" t="s">
        <v>1949</v>
      </c>
      <c r="G5456" t="s">
        <v>2940</v>
      </c>
      <c r="H5456">
        <v>4160</v>
      </c>
      <c r="I5456" t="s">
        <v>2778</v>
      </c>
      <c r="J5456">
        <v>401703</v>
      </c>
      <c r="K5456" t="s">
        <v>2687</v>
      </c>
      <c r="L5456">
        <v>-9110.2099999999991</v>
      </c>
      <c r="M5456">
        <v>0</v>
      </c>
      <c r="N5456">
        <v>9761.0400000000009</v>
      </c>
      <c r="O5456">
        <v>-9761.0400000000009</v>
      </c>
      <c r="P5456" t="s">
        <v>607</v>
      </c>
      <c r="Q5456">
        <v>-9761.0400000000009</v>
      </c>
      <c r="R5456">
        <v>0</v>
      </c>
      <c r="S5456">
        <v>0</v>
      </c>
      <c r="T5456" t="s">
        <v>1476</v>
      </c>
      <c r="U5456" s="221">
        <f t="shared" si="171"/>
        <v>-9.761040000000001E-4</v>
      </c>
    </row>
    <row r="5457" spans="1:21" hidden="1">
      <c r="A5457" s="55" t="str">
        <f t="shared" si="170"/>
        <v>Y0EH6.4</v>
      </c>
      <c r="B5457" s="55">
        <f>VLOOKUP(J5457,'Mapping-CITI'!A:E,5,0)</f>
        <v>6.4</v>
      </c>
      <c r="D5457" s="42">
        <v>45016</v>
      </c>
      <c r="E5457" s="42">
        <v>45199</v>
      </c>
      <c r="F5457" t="s">
        <v>1949</v>
      </c>
      <c r="G5457" t="s">
        <v>2940</v>
      </c>
      <c r="H5457">
        <v>4160</v>
      </c>
      <c r="I5457" t="s">
        <v>2778</v>
      </c>
      <c r="J5457">
        <v>401707</v>
      </c>
      <c r="K5457" t="s">
        <v>2680</v>
      </c>
      <c r="L5457">
        <v>1058296.3200000001</v>
      </c>
      <c r="M5457">
        <v>14592.75</v>
      </c>
      <c r="N5457">
        <v>14592.75</v>
      </c>
      <c r="O5457">
        <v>0</v>
      </c>
      <c r="P5457" t="s">
        <v>607</v>
      </c>
      <c r="Q5457">
        <v>0</v>
      </c>
      <c r="R5457">
        <v>14592.75</v>
      </c>
      <c r="S5457">
        <v>14592.75</v>
      </c>
      <c r="T5457" t="s">
        <v>1476</v>
      </c>
      <c r="U5457" s="221">
        <f t="shared" si="171"/>
        <v>0</v>
      </c>
    </row>
    <row r="5458" spans="1:21" hidden="1">
      <c r="A5458" s="55" t="str">
        <f t="shared" si="170"/>
        <v>Y0EH6.4</v>
      </c>
      <c r="B5458" s="55">
        <f>VLOOKUP(J5458,'Mapping-CITI'!A:E,5,0)</f>
        <v>6.4</v>
      </c>
      <c r="D5458" s="42">
        <v>45016</v>
      </c>
      <c r="E5458" s="42">
        <v>45199</v>
      </c>
      <c r="F5458" t="s">
        <v>1949</v>
      </c>
      <c r="G5458" t="s">
        <v>2940</v>
      </c>
      <c r="H5458">
        <v>4160</v>
      </c>
      <c r="I5458" t="s">
        <v>2778</v>
      </c>
      <c r="J5458">
        <v>401708</v>
      </c>
      <c r="K5458" t="s">
        <v>2681</v>
      </c>
      <c r="L5458">
        <v>1058296.3200000001</v>
      </c>
      <c r="M5458">
        <v>14592.75</v>
      </c>
      <c r="N5458">
        <v>14592.75</v>
      </c>
      <c r="O5458">
        <v>0</v>
      </c>
      <c r="P5458" t="s">
        <v>607</v>
      </c>
      <c r="Q5458">
        <v>0</v>
      </c>
      <c r="R5458">
        <v>14592.75</v>
      </c>
      <c r="S5458">
        <v>14592.75</v>
      </c>
      <c r="T5458" t="s">
        <v>1476</v>
      </c>
      <c r="U5458" s="221">
        <f t="shared" si="171"/>
        <v>0</v>
      </c>
    </row>
    <row r="5459" spans="1:21" hidden="1">
      <c r="A5459" s="55" t="str">
        <f t="shared" si="170"/>
        <v>Y0EH6.2</v>
      </c>
      <c r="B5459" s="55">
        <f>VLOOKUP(J5459,'Mapping-CITI'!A:E,5,0)</f>
        <v>6.2</v>
      </c>
      <c r="D5459" s="42">
        <v>45016</v>
      </c>
      <c r="E5459" s="42">
        <v>45199</v>
      </c>
      <c r="F5459" t="s">
        <v>1949</v>
      </c>
      <c r="G5459" t="s">
        <v>2940</v>
      </c>
      <c r="H5459">
        <v>4160</v>
      </c>
      <c r="I5459" t="s">
        <v>2778</v>
      </c>
      <c r="J5459">
        <v>401717</v>
      </c>
      <c r="K5459" t="s">
        <v>3446</v>
      </c>
      <c r="L5459">
        <v>978427.49</v>
      </c>
      <c r="M5459">
        <v>0</v>
      </c>
      <c r="N5459">
        <v>0</v>
      </c>
      <c r="O5459">
        <v>0</v>
      </c>
      <c r="P5459" t="s">
        <v>607</v>
      </c>
      <c r="Q5459">
        <v>0</v>
      </c>
      <c r="R5459">
        <v>0</v>
      </c>
      <c r="S5459">
        <v>0</v>
      </c>
      <c r="T5459" t="s">
        <v>1476</v>
      </c>
      <c r="U5459" s="221">
        <f t="shared" si="171"/>
        <v>0</v>
      </c>
    </row>
    <row r="5460" spans="1:21" hidden="1">
      <c r="A5460" s="55" t="str">
        <f t="shared" si="170"/>
        <v>Y0EH6.4</v>
      </c>
      <c r="B5460" s="55">
        <f>VLOOKUP(J5460,'Mapping-CITI'!A:E,5,0)</f>
        <v>6.4</v>
      </c>
      <c r="D5460" s="42">
        <v>45016</v>
      </c>
      <c r="E5460" s="42">
        <v>45199</v>
      </c>
      <c r="F5460" t="s">
        <v>1949</v>
      </c>
      <c r="G5460" t="s">
        <v>2940</v>
      </c>
      <c r="H5460">
        <v>4160</v>
      </c>
      <c r="I5460" t="s">
        <v>2778</v>
      </c>
      <c r="J5460">
        <v>401723</v>
      </c>
      <c r="K5460" t="s">
        <v>2779</v>
      </c>
      <c r="L5460">
        <v>-3120371.18</v>
      </c>
      <c r="M5460">
        <v>0</v>
      </c>
      <c r="N5460">
        <v>0</v>
      </c>
      <c r="O5460">
        <v>0</v>
      </c>
      <c r="P5460" t="s">
        <v>607</v>
      </c>
      <c r="Q5460">
        <v>0</v>
      </c>
      <c r="R5460">
        <v>0</v>
      </c>
      <c r="S5460">
        <v>0</v>
      </c>
      <c r="T5460" t="s">
        <v>1476</v>
      </c>
      <c r="U5460" s="221">
        <f t="shared" si="171"/>
        <v>0</v>
      </c>
    </row>
    <row r="5461" spans="1:21" hidden="1">
      <c r="A5461" s="55" t="str">
        <f t="shared" si="170"/>
        <v>Y0EH6.4</v>
      </c>
      <c r="B5461" s="55">
        <f>VLOOKUP(J5461,'Mapping-CITI'!A:E,5,0)</f>
        <v>6.4</v>
      </c>
      <c r="D5461" s="42">
        <v>45016</v>
      </c>
      <c r="E5461" s="42">
        <v>45199</v>
      </c>
      <c r="F5461" t="s">
        <v>1949</v>
      </c>
      <c r="G5461" t="s">
        <v>2940</v>
      </c>
      <c r="H5461">
        <v>4160</v>
      </c>
      <c r="I5461" t="s">
        <v>2778</v>
      </c>
      <c r="J5461">
        <v>402084</v>
      </c>
      <c r="K5461" t="s">
        <v>4268</v>
      </c>
      <c r="L5461">
        <v>0</v>
      </c>
      <c r="M5461">
        <v>5348151.6100000003</v>
      </c>
      <c r="N5461">
        <v>0</v>
      </c>
      <c r="O5461">
        <v>5348151.6100000003</v>
      </c>
      <c r="P5461" t="s">
        <v>607</v>
      </c>
      <c r="Q5461">
        <v>5348151.6100000003</v>
      </c>
      <c r="R5461">
        <v>0</v>
      </c>
      <c r="S5461">
        <v>0</v>
      </c>
      <c r="T5461" t="s">
        <v>1476</v>
      </c>
      <c r="U5461" s="221">
        <f t="shared" si="171"/>
        <v>0.53481516100000004</v>
      </c>
    </row>
    <row r="5462" spans="1:21" hidden="1">
      <c r="A5462" s="55" t="str">
        <f t="shared" si="170"/>
        <v>Y0EH6.4</v>
      </c>
      <c r="B5462" s="55">
        <f>VLOOKUP(J5462,'Mapping-CITI'!A:E,5,0)</f>
        <v>6.4</v>
      </c>
      <c r="D5462" s="42">
        <v>45016</v>
      </c>
      <c r="E5462" s="42">
        <v>45199</v>
      </c>
      <c r="F5462" t="s">
        <v>1949</v>
      </c>
      <c r="G5462" t="s">
        <v>2940</v>
      </c>
      <c r="H5462">
        <v>4160</v>
      </c>
      <c r="I5462" t="s">
        <v>2778</v>
      </c>
      <c r="J5462">
        <v>402103</v>
      </c>
      <c r="K5462" t="s">
        <v>2436</v>
      </c>
      <c r="L5462">
        <v>164351.59</v>
      </c>
      <c r="M5462">
        <v>306783.08</v>
      </c>
      <c r="N5462">
        <v>19685.41</v>
      </c>
      <c r="O5462">
        <v>287097.67</v>
      </c>
      <c r="P5462" t="s">
        <v>607</v>
      </c>
      <c r="Q5462">
        <v>287097.67</v>
      </c>
      <c r="R5462">
        <v>306783.08</v>
      </c>
      <c r="S5462">
        <v>19685.41</v>
      </c>
      <c r="T5462" t="s">
        <v>1476</v>
      </c>
      <c r="U5462" s="221">
        <f t="shared" si="171"/>
        <v>2.8709767000000004E-2</v>
      </c>
    </row>
    <row r="5463" spans="1:21" hidden="1">
      <c r="A5463" s="55" t="str">
        <f t="shared" si="170"/>
        <v>Y0EH6.3</v>
      </c>
      <c r="B5463" s="55">
        <f>VLOOKUP(J5463,'Mapping-CITI'!A:E,5,0)</f>
        <v>6.3</v>
      </c>
      <c r="D5463" s="42">
        <v>45016</v>
      </c>
      <c r="E5463" s="42">
        <v>45199</v>
      </c>
      <c r="F5463" t="s">
        <v>1949</v>
      </c>
      <c r="G5463" t="s">
        <v>2940</v>
      </c>
      <c r="H5463">
        <v>4160</v>
      </c>
      <c r="I5463" t="s">
        <v>2778</v>
      </c>
      <c r="J5463">
        <v>402106</v>
      </c>
      <c r="K5463" t="s">
        <v>2437</v>
      </c>
      <c r="L5463">
        <v>181628.82</v>
      </c>
      <c r="M5463">
        <v>43570.559999999998</v>
      </c>
      <c r="N5463">
        <v>0</v>
      </c>
      <c r="O5463">
        <v>43570.559999999998</v>
      </c>
      <c r="P5463" t="s">
        <v>607</v>
      </c>
      <c r="Q5463">
        <v>43570.559999999998</v>
      </c>
      <c r="R5463">
        <v>43570.559999999998</v>
      </c>
      <c r="S5463">
        <v>0</v>
      </c>
      <c r="T5463" t="s">
        <v>1476</v>
      </c>
      <c r="U5463" s="221">
        <f t="shared" si="171"/>
        <v>4.3570559999999998E-3</v>
      </c>
    </row>
    <row r="5464" spans="1:21" hidden="1">
      <c r="A5464" s="55" t="str">
        <f t="shared" si="170"/>
        <v>Y0EH6.4</v>
      </c>
      <c r="B5464" s="55">
        <f>VLOOKUP(J5464,'Mapping-CITI'!A:E,5,0)</f>
        <v>6.4</v>
      </c>
      <c r="D5464" s="42">
        <v>45016</v>
      </c>
      <c r="E5464" s="42">
        <v>45199</v>
      </c>
      <c r="F5464" t="s">
        <v>1949</v>
      </c>
      <c r="G5464" t="s">
        <v>2940</v>
      </c>
      <c r="H5464">
        <v>4160</v>
      </c>
      <c r="I5464" t="s">
        <v>2778</v>
      </c>
      <c r="J5464">
        <v>402113</v>
      </c>
      <c r="K5464" t="s">
        <v>2438</v>
      </c>
      <c r="L5464">
        <v>5812080.6500000004</v>
      </c>
      <c r="M5464">
        <v>3134572.98</v>
      </c>
      <c r="N5464">
        <v>22793.35</v>
      </c>
      <c r="O5464">
        <v>3111779.63</v>
      </c>
      <c r="P5464" t="s">
        <v>607</v>
      </c>
      <c r="Q5464">
        <v>3111779.63</v>
      </c>
      <c r="R5464">
        <v>3134572.98</v>
      </c>
      <c r="S5464">
        <v>22793.35</v>
      </c>
      <c r="T5464" t="s">
        <v>1476</v>
      </c>
      <c r="U5464" s="221">
        <f t="shared" si="171"/>
        <v>0.311177963</v>
      </c>
    </row>
    <row r="5465" spans="1:21" hidden="1">
      <c r="A5465" s="55" t="str">
        <f t="shared" si="170"/>
        <v>Y0EH6.4</v>
      </c>
      <c r="B5465" s="55">
        <f>VLOOKUP(J5465,'Mapping-CITI'!A:E,5,0)</f>
        <v>6.4</v>
      </c>
      <c r="D5465" s="42">
        <v>45016</v>
      </c>
      <c r="E5465" s="42">
        <v>45199</v>
      </c>
      <c r="F5465" t="s">
        <v>1949</v>
      </c>
      <c r="G5465" t="s">
        <v>2940</v>
      </c>
      <c r="H5465">
        <v>4160</v>
      </c>
      <c r="I5465" t="s">
        <v>2778</v>
      </c>
      <c r="J5465">
        <v>402125</v>
      </c>
      <c r="K5465" t="s">
        <v>2914</v>
      </c>
      <c r="L5465">
        <v>165597.13</v>
      </c>
      <c r="M5465">
        <v>157398.07999999999</v>
      </c>
      <c r="N5465">
        <v>0</v>
      </c>
      <c r="O5465">
        <v>157398.07999999999</v>
      </c>
      <c r="P5465" t="s">
        <v>607</v>
      </c>
      <c r="Q5465">
        <v>157398.07999999999</v>
      </c>
      <c r="R5465">
        <v>157398.07999999999</v>
      </c>
      <c r="S5465">
        <v>0</v>
      </c>
      <c r="T5465" t="s">
        <v>1476</v>
      </c>
      <c r="U5465" s="221">
        <f t="shared" si="171"/>
        <v>1.5739807999999997E-2</v>
      </c>
    </row>
    <row r="5466" spans="1:21" hidden="1">
      <c r="A5466" s="55" t="str">
        <f t="shared" si="170"/>
        <v>Y0EH6.1</v>
      </c>
      <c r="B5466" s="55">
        <f>VLOOKUP(J5466,'Mapping-CITI'!A:E,5,0)</f>
        <v>6.1</v>
      </c>
      <c r="D5466" s="42">
        <v>45016</v>
      </c>
      <c r="E5466" s="42">
        <v>45199</v>
      </c>
      <c r="F5466" t="s">
        <v>1949</v>
      </c>
      <c r="G5466" t="s">
        <v>2940</v>
      </c>
      <c r="H5466">
        <v>4170</v>
      </c>
      <c r="I5466" t="s">
        <v>2780</v>
      </c>
      <c r="J5466">
        <v>402128</v>
      </c>
      <c r="K5466" t="s">
        <v>2440</v>
      </c>
      <c r="L5466">
        <v>0</v>
      </c>
      <c r="M5466">
        <v>191327.18</v>
      </c>
      <c r="N5466">
        <v>191327.18</v>
      </c>
      <c r="O5466">
        <v>0</v>
      </c>
      <c r="P5466" t="s">
        <v>607</v>
      </c>
      <c r="Q5466">
        <v>0</v>
      </c>
      <c r="R5466">
        <v>191327.18</v>
      </c>
      <c r="S5466">
        <v>191327.18</v>
      </c>
      <c r="T5466" t="s">
        <v>1476</v>
      </c>
      <c r="U5466" s="221">
        <f t="shared" si="171"/>
        <v>0</v>
      </c>
    </row>
    <row r="5467" spans="1:21">
      <c r="A5467" s="55" t="str">
        <f t="shared" si="170"/>
        <v>Y0EH6.4</v>
      </c>
      <c r="B5467" s="55">
        <f>VLOOKUP(J5467,'Mapping-CITI'!A:E,5,0)</f>
        <v>6.4</v>
      </c>
      <c r="D5467" s="42">
        <v>45016</v>
      </c>
      <c r="E5467" s="42">
        <v>45199</v>
      </c>
      <c r="F5467" t="s">
        <v>1949</v>
      </c>
      <c r="G5467" t="s">
        <v>2940</v>
      </c>
      <c r="H5467">
        <v>4170</v>
      </c>
      <c r="I5467" t="s">
        <v>2780</v>
      </c>
      <c r="J5467">
        <v>402129</v>
      </c>
      <c r="K5467" t="s">
        <v>2871</v>
      </c>
      <c r="L5467">
        <v>0</v>
      </c>
      <c r="M5467">
        <v>5954778</v>
      </c>
      <c r="N5467">
        <v>0</v>
      </c>
      <c r="O5467">
        <v>5954778</v>
      </c>
      <c r="P5467" t="s">
        <v>607</v>
      </c>
      <c r="Q5467">
        <v>5954778</v>
      </c>
      <c r="R5467">
        <v>0</v>
      </c>
      <c r="S5467">
        <v>0</v>
      </c>
      <c r="T5467" t="s">
        <v>1476</v>
      </c>
      <c r="U5467" s="221">
        <f t="shared" si="171"/>
        <v>0.59547779999999995</v>
      </c>
    </row>
    <row r="5468" spans="1:21" hidden="1">
      <c r="A5468" s="55" t="str">
        <f t="shared" si="170"/>
        <v>Y0EH6.4</v>
      </c>
      <c r="B5468" s="55">
        <f>VLOOKUP(J5468,'Mapping-CITI'!A:E,5,0)</f>
        <v>6.4</v>
      </c>
      <c r="D5468" s="42">
        <v>45016</v>
      </c>
      <c r="E5468" s="42">
        <v>45199</v>
      </c>
      <c r="F5468" t="s">
        <v>1949</v>
      </c>
      <c r="G5468" t="s">
        <v>2940</v>
      </c>
      <c r="H5468">
        <v>4160</v>
      </c>
      <c r="I5468" t="s">
        <v>2778</v>
      </c>
      <c r="J5468">
        <v>402132</v>
      </c>
      <c r="K5468" t="s">
        <v>2441</v>
      </c>
      <c r="L5468">
        <v>-97206.22</v>
      </c>
      <c r="M5468">
        <v>0</v>
      </c>
      <c r="N5468">
        <v>0</v>
      </c>
      <c r="O5468">
        <v>0</v>
      </c>
      <c r="P5468" t="s">
        <v>607</v>
      </c>
      <c r="Q5468">
        <v>0</v>
      </c>
      <c r="R5468">
        <v>0</v>
      </c>
      <c r="S5468">
        <v>0</v>
      </c>
      <c r="T5468" t="s">
        <v>1476</v>
      </c>
      <c r="U5468" s="221">
        <f t="shared" si="171"/>
        <v>0</v>
      </c>
    </row>
    <row r="5469" spans="1:21" hidden="1">
      <c r="A5469" s="55" t="str">
        <f t="shared" si="170"/>
        <v>Y0EH6.4</v>
      </c>
      <c r="B5469" s="55">
        <f>VLOOKUP(J5469,'Mapping-CITI'!A:E,5,0)</f>
        <v>6.4</v>
      </c>
      <c r="D5469" s="42">
        <v>45016</v>
      </c>
      <c r="E5469" s="42">
        <v>45199</v>
      </c>
      <c r="F5469" t="s">
        <v>1949</v>
      </c>
      <c r="G5469" t="s">
        <v>2940</v>
      </c>
      <c r="H5469">
        <v>4160</v>
      </c>
      <c r="I5469" t="s">
        <v>2778</v>
      </c>
      <c r="J5469">
        <v>402148</v>
      </c>
      <c r="K5469" t="s">
        <v>2444</v>
      </c>
      <c r="L5469">
        <v>411109.74</v>
      </c>
      <c r="M5469">
        <v>0</v>
      </c>
      <c r="N5469">
        <v>0</v>
      </c>
      <c r="O5469">
        <v>0</v>
      </c>
      <c r="P5469" t="s">
        <v>607</v>
      </c>
      <c r="Q5469">
        <v>0</v>
      </c>
      <c r="R5469">
        <v>0</v>
      </c>
      <c r="S5469">
        <v>0</v>
      </c>
      <c r="T5469" t="s">
        <v>1476</v>
      </c>
      <c r="U5469" s="221">
        <f t="shared" si="171"/>
        <v>0</v>
      </c>
    </row>
    <row r="5470" spans="1:21" hidden="1">
      <c r="A5470" s="55" t="str">
        <f t="shared" si="170"/>
        <v>Y0EH6.4</v>
      </c>
      <c r="B5470" s="55">
        <f>VLOOKUP(J5470,'Mapping-CITI'!A:E,5,0)</f>
        <v>6.4</v>
      </c>
      <c r="D5470" s="42">
        <v>45016</v>
      </c>
      <c r="E5470" s="42">
        <v>45199</v>
      </c>
      <c r="F5470" t="s">
        <v>1949</v>
      </c>
      <c r="G5470" t="s">
        <v>2940</v>
      </c>
      <c r="H5470">
        <v>4160</v>
      </c>
      <c r="I5470" t="s">
        <v>2778</v>
      </c>
      <c r="J5470">
        <v>402201</v>
      </c>
      <c r="K5470" t="s">
        <v>2445</v>
      </c>
      <c r="L5470">
        <v>-0.04</v>
      </c>
      <c r="M5470">
        <v>0</v>
      </c>
      <c r="N5470">
        <v>0</v>
      </c>
      <c r="O5470">
        <v>0</v>
      </c>
      <c r="P5470" t="s">
        <v>607</v>
      </c>
      <c r="Q5470">
        <v>0</v>
      </c>
      <c r="R5470">
        <v>0</v>
      </c>
      <c r="S5470">
        <v>0</v>
      </c>
      <c r="T5470" t="s">
        <v>1476</v>
      </c>
      <c r="U5470" s="221">
        <f t="shared" si="171"/>
        <v>0</v>
      </c>
    </row>
    <row r="5471" spans="1:21" hidden="1">
      <c r="A5471" s="55" t="str">
        <f t="shared" si="170"/>
        <v>Y0EH6.4</v>
      </c>
      <c r="B5471" s="55">
        <f>VLOOKUP(J5471,'Mapping-CITI'!A:E,5,0)</f>
        <v>6.4</v>
      </c>
      <c r="D5471" s="42">
        <v>45016</v>
      </c>
      <c r="E5471" s="42">
        <v>45199</v>
      </c>
      <c r="F5471" t="s">
        <v>1949</v>
      </c>
      <c r="G5471" t="s">
        <v>2940</v>
      </c>
      <c r="H5471">
        <v>4160</v>
      </c>
      <c r="I5471" t="s">
        <v>2778</v>
      </c>
      <c r="J5471">
        <v>402233</v>
      </c>
      <c r="K5471" t="s">
        <v>2458</v>
      </c>
      <c r="L5471">
        <v>55503.31</v>
      </c>
      <c r="M5471">
        <v>123163.22</v>
      </c>
      <c r="N5471">
        <v>0</v>
      </c>
      <c r="O5471">
        <v>123163.22</v>
      </c>
      <c r="P5471" t="s">
        <v>607</v>
      </c>
      <c r="Q5471">
        <v>123163.22</v>
      </c>
      <c r="R5471">
        <v>123163.22</v>
      </c>
      <c r="S5471">
        <v>0</v>
      </c>
      <c r="T5471" t="s">
        <v>1476</v>
      </c>
      <c r="U5471" s="221">
        <f t="shared" si="171"/>
        <v>1.2316321999999999E-2</v>
      </c>
    </row>
    <row r="5472" spans="1:21" hidden="1">
      <c r="A5472" s="55" t="str">
        <f t="shared" si="170"/>
        <v>Y0EH6.4</v>
      </c>
      <c r="B5472" s="55">
        <f>VLOOKUP(J5472,'Mapping-CITI'!A:E,5,0)</f>
        <v>6.4</v>
      </c>
      <c r="D5472" s="42">
        <v>45016</v>
      </c>
      <c r="E5472" s="42">
        <v>45199</v>
      </c>
      <c r="F5472" t="s">
        <v>1949</v>
      </c>
      <c r="G5472" t="s">
        <v>2940</v>
      </c>
      <c r="H5472">
        <v>4160</v>
      </c>
      <c r="I5472" t="s">
        <v>2778</v>
      </c>
      <c r="J5472">
        <v>402235</v>
      </c>
      <c r="K5472" t="s">
        <v>2459</v>
      </c>
      <c r="L5472">
        <v>702992.37</v>
      </c>
      <c r="M5472">
        <v>255742.38</v>
      </c>
      <c r="N5472">
        <v>0</v>
      </c>
      <c r="O5472">
        <v>255742.38</v>
      </c>
      <c r="P5472" t="s">
        <v>607</v>
      </c>
      <c r="Q5472">
        <v>255742.38</v>
      </c>
      <c r="R5472">
        <v>255742.38</v>
      </c>
      <c r="S5472">
        <v>0</v>
      </c>
      <c r="T5472" t="s">
        <v>1476</v>
      </c>
      <c r="U5472" s="221">
        <f t="shared" si="171"/>
        <v>2.5574237999999999E-2</v>
      </c>
    </row>
    <row r="5473" spans="1:21" hidden="1">
      <c r="A5473" s="55" t="str">
        <f t="shared" si="170"/>
        <v>Y0EHIgnore</v>
      </c>
      <c r="B5473" s="55" t="str">
        <f>VLOOKUP(J5473,'Mapping-CITI'!A:E,5,0)</f>
        <v>Ignore</v>
      </c>
      <c r="D5473" s="42">
        <v>45016</v>
      </c>
      <c r="E5473" s="42">
        <v>45199</v>
      </c>
      <c r="F5473" t="s">
        <v>1949</v>
      </c>
      <c r="G5473" t="s">
        <v>2940</v>
      </c>
      <c r="H5473">
        <v>4160</v>
      </c>
      <c r="I5473" t="s">
        <v>2778</v>
      </c>
      <c r="J5473">
        <v>402240</v>
      </c>
      <c r="K5473" t="s">
        <v>2460</v>
      </c>
      <c r="L5473">
        <v>5976331.2699999996</v>
      </c>
      <c r="M5473">
        <v>19270030.77</v>
      </c>
      <c r="N5473">
        <v>0</v>
      </c>
      <c r="O5473">
        <v>19270030.77</v>
      </c>
      <c r="P5473" t="s">
        <v>607</v>
      </c>
      <c r="Q5473">
        <v>19270030.77</v>
      </c>
      <c r="R5473">
        <v>19270030.77</v>
      </c>
      <c r="S5473">
        <v>0</v>
      </c>
      <c r="T5473" t="s">
        <v>1476</v>
      </c>
      <c r="U5473" s="221">
        <f t="shared" si="171"/>
        <v>1.927003077</v>
      </c>
    </row>
    <row r="5474" spans="1:21" hidden="1">
      <c r="A5474" s="55" t="str">
        <f t="shared" si="170"/>
        <v>Y0EH6.2</v>
      </c>
      <c r="B5474" s="55">
        <f>VLOOKUP(J5474,'Mapping-CITI'!A:E,5,0)</f>
        <v>6.2</v>
      </c>
      <c r="D5474" s="42">
        <v>45016</v>
      </c>
      <c r="E5474" s="42">
        <v>45199</v>
      </c>
      <c r="F5474" t="s">
        <v>1949</v>
      </c>
      <c r="G5474" t="s">
        <v>2940</v>
      </c>
      <c r="H5474">
        <v>4160</v>
      </c>
      <c r="I5474" t="s">
        <v>2778</v>
      </c>
      <c r="J5474">
        <v>402257</v>
      </c>
      <c r="K5474" t="s">
        <v>2465</v>
      </c>
      <c r="L5474">
        <v>11758712.26</v>
      </c>
      <c r="M5474">
        <v>162141.68</v>
      </c>
      <c r="N5474">
        <v>162141.68</v>
      </c>
      <c r="O5474">
        <v>0</v>
      </c>
      <c r="P5474" t="s">
        <v>607</v>
      </c>
      <c r="Q5474">
        <v>0</v>
      </c>
      <c r="R5474">
        <v>162141.68</v>
      </c>
      <c r="S5474">
        <v>162141.68</v>
      </c>
      <c r="T5474" t="s">
        <v>1476</v>
      </c>
      <c r="U5474" s="221">
        <f t="shared" si="171"/>
        <v>0</v>
      </c>
    </row>
    <row r="5475" spans="1:21" hidden="1">
      <c r="A5475" s="55" t="str">
        <f t="shared" si="170"/>
        <v>Y0EH6.1</v>
      </c>
      <c r="B5475" s="55">
        <f>VLOOKUP(J5475,'Mapping-CITI'!A:E,5,0)</f>
        <v>6.1</v>
      </c>
      <c r="D5475" s="42">
        <v>45016</v>
      </c>
      <c r="E5475" s="42">
        <v>45199</v>
      </c>
      <c r="F5475" t="s">
        <v>1949</v>
      </c>
      <c r="G5475" t="s">
        <v>2940</v>
      </c>
      <c r="H5475">
        <v>4170</v>
      </c>
      <c r="I5475" t="s">
        <v>2780</v>
      </c>
      <c r="J5475">
        <v>402361</v>
      </c>
      <c r="K5475" t="s">
        <v>2480</v>
      </c>
      <c r="L5475">
        <v>95989852.579999998</v>
      </c>
      <c r="M5475">
        <v>79791689.25</v>
      </c>
      <c r="N5475">
        <v>0</v>
      </c>
      <c r="O5475">
        <v>79791689.25</v>
      </c>
      <c r="P5475" t="s">
        <v>607</v>
      </c>
      <c r="Q5475">
        <v>79791689.25</v>
      </c>
      <c r="R5475">
        <v>0</v>
      </c>
      <c r="S5475">
        <v>0</v>
      </c>
      <c r="T5475" t="s">
        <v>1476</v>
      </c>
      <c r="U5475" s="221">
        <f t="shared" si="171"/>
        <v>7.9791689249999997</v>
      </c>
    </row>
    <row r="5476" spans="1:21" hidden="1">
      <c r="A5476" s="55" t="str">
        <f t="shared" si="170"/>
        <v>Y0EH6.4</v>
      </c>
      <c r="B5476" s="55">
        <f>VLOOKUP(J5476,'Mapping-CITI'!A:E,5,0)</f>
        <v>6.4</v>
      </c>
      <c r="D5476" s="42">
        <v>45016</v>
      </c>
      <c r="E5476" s="42">
        <v>45199</v>
      </c>
      <c r="F5476" t="s">
        <v>1949</v>
      </c>
      <c r="G5476" t="s">
        <v>2940</v>
      </c>
      <c r="H5476">
        <v>4160</v>
      </c>
      <c r="I5476" t="s">
        <v>2778</v>
      </c>
      <c r="J5476">
        <v>402381</v>
      </c>
      <c r="K5476" t="s">
        <v>2491</v>
      </c>
      <c r="L5476">
        <v>-19378.5</v>
      </c>
      <c r="M5476">
        <v>0</v>
      </c>
      <c r="N5476">
        <v>0</v>
      </c>
      <c r="O5476">
        <v>0</v>
      </c>
      <c r="P5476" t="s">
        <v>607</v>
      </c>
      <c r="Q5476">
        <v>0</v>
      </c>
      <c r="R5476">
        <v>0</v>
      </c>
      <c r="S5476">
        <v>0</v>
      </c>
      <c r="T5476" t="s">
        <v>1476</v>
      </c>
      <c r="U5476" s="221">
        <f t="shared" si="171"/>
        <v>0</v>
      </c>
    </row>
    <row r="5477" spans="1:21" hidden="1">
      <c r="A5477" s="55" t="str">
        <f t="shared" si="170"/>
        <v>Y0EH6.4</v>
      </c>
      <c r="B5477" s="55">
        <f>VLOOKUP(J5477,'Mapping-CITI'!A:E,5,0)</f>
        <v>6.4</v>
      </c>
      <c r="D5477" s="42">
        <v>45016</v>
      </c>
      <c r="E5477" s="42">
        <v>45199</v>
      </c>
      <c r="F5477" t="s">
        <v>1949</v>
      </c>
      <c r="G5477" t="s">
        <v>2940</v>
      </c>
      <c r="H5477">
        <v>4160</v>
      </c>
      <c r="I5477" t="s">
        <v>2778</v>
      </c>
      <c r="J5477">
        <v>402404</v>
      </c>
      <c r="K5477" t="s">
        <v>2492</v>
      </c>
      <c r="L5477">
        <v>264422.55</v>
      </c>
      <c r="M5477">
        <v>11898.37</v>
      </c>
      <c r="N5477">
        <v>0</v>
      </c>
      <c r="O5477">
        <v>11898.37</v>
      </c>
      <c r="P5477" t="s">
        <v>607</v>
      </c>
      <c r="Q5477">
        <v>11898.37</v>
      </c>
      <c r="R5477">
        <v>11898.37</v>
      </c>
      <c r="S5477">
        <v>0</v>
      </c>
      <c r="T5477" t="s">
        <v>1476</v>
      </c>
      <c r="U5477" s="221">
        <f t="shared" si="171"/>
        <v>1.189837E-3</v>
      </c>
    </row>
    <row r="5478" spans="1:21" hidden="1">
      <c r="A5478" s="55" t="str">
        <f t="shared" si="170"/>
        <v>Y0EH5.2</v>
      </c>
      <c r="B5478" s="55">
        <f>VLOOKUP(J5478,'Mapping-CITI'!A:E,5,0)</f>
        <v>5.2</v>
      </c>
      <c r="D5478" s="42">
        <v>45016</v>
      </c>
      <c r="E5478" s="42">
        <v>45199</v>
      </c>
      <c r="F5478" t="s">
        <v>1949</v>
      </c>
      <c r="G5478" t="s">
        <v>2940</v>
      </c>
      <c r="H5478">
        <v>4170</v>
      </c>
      <c r="I5478" t="s">
        <v>2780</v>
      </c>
      <c r="J5478">
        <v>413523</v>
      </c>
      <c r="K5478" t="s">
        <v>2502</v>
      </c>
      <c r="L5478">
        <v>1560.43</v>
      </c>
      <c r="M5478">
        <v>11478.75</v>
      </c>
      <c r="N5478">
        <v>10.92</v>
      </c>
      <c r="O5478">
        <v>11467.83</v>
      </c>
      <c r="P5478" t="s">
        <v>607</v>
      </c>
      <c r="Q5478">
        <v>11467.83</v>
      </c>
      <c r="R5478">
        <v>8.74</v>
      </c>
      <c r="S5478">
        <v>10.92</v>
      </c>
      <c r="T5478" t="s">
        <v>1476</v>
      </c>
      <c r="U5478" s="221">
        <f t="shared" si="171"/>
        <v>1.146783E-3</v>
      </c>
    </row>
    <row r="5479" spans="1:21" hidden="1">
      <c r="A5479" s="55" t="str">
        <f t="shared" si="170"/>
        <v>Y0EH5.3</v>
      </c>
      <c r="B5479" s="55">
        <f>VLOOKUP(J5479,'Mapping-CITI'!A:E,5,0)</f>
        <v>5.3</v>
      </c>
      <c r="D5479" s="42">
        <v>45016</v>
      </c>
      <c r="E5479" s="42">
        <v>45199</v>
      </c>
      <c r="F5479" t="s">
        <v>1949</v>
      </c>
      <c r="G5479" t="s">
        <v>2940</v>
      </c>
      <c r="H5479">
        <v>4120</v>
      </c>
      <c r="I5479" t="s">
        <v>2781</v>
      </c>
      <c r="J5479">
        <v>440101</v>
      </c>
      <c r="K5479" t="s">
        <v>2503</v>
      </c>
      <c r="L5479">
        <v>365333882.81</v>
      </c>
      <c r="M5479">
        <v>82207534.730000004</v>
      </c>
      <c r="N5479">
        <v>0</v>
      </c>
      <c r="O5479">
        <v>82207534.730000004</v>
      </c>
      <c r="P5479" t="s">
        <v>607</v>
      </c>
      <c r="Q5479">
        <v>82207534.730000004</v>
      </c>
      <c r="R5479">
        <v>0</v>
      </c>
      <c r="S5479">
        <v>0</v>
      </c>
      <c r="T5479" t="s">
        <v>1476</v>
      </c>
      <c r="U5479" s="221">
        <f t="shared" si="171"/>
        <v>8.2207534730000003</v>
      </c>
    </row>
    <row r="5480" spans="1:21" hidden="1">
      <c r="A5480" s="55" t="str">
        <f t="shared" si="170"/>
        <v>Y0EH5.3</v>
      </c>
      <c r="B5480" s="55">
        <f>VLOOKUP(J5480,'Mapping-CITI'!A:E,5,0)</f>
        <v>5.3</v>
      </c>
      <c r="D5480" s="42">
        <v>45016</v>
      </c>
      <c r="E5480" s="42">
        <v>45199</v>
      </c>
      <c r="F5480" t="s">
        <v>1949</v>
      </c>
      <c r="G5480" t="s">
        <v>2940</v>
      </c>
      <c r="H5480">
        <v>4120</v>
      </c>
      <c r="I5480" t="s">
        <v>2781</v>
      </c>
      <c r="J5480">
        <v>440102</v>
      </c>
      <c r="K5480" t="s">
        <v>2504</v>
      </c>
      <c r="L5480">
        <v>7.66</v>
      </c>
      <c r="M5480">
        <v>0</v>
      </c>
      <c r="N5480">
        <v>0</v>
      </c>
      <c r="O5480">
        <v>0</v>
      </c>
      <c r="P5480" t="s">
        <v>607</v>
      </c>
      <c r="Q5480">
        <v>0</v>
      </c>
      <c r="R5480">
        <v>0</v>
      </c>
      <c r="S5480">
        <v>0</v>
      </c>
      <c r="T5480" t="s">
        <v>1476</v>
      </c>
      <c r="U5480" s="221">
        <f t="shared" si="171"/>
        <v>0</v>
      </c>
    </row>
    <row r="5481" spans="1:21" hidden="1">
      <c r="A5481" s="55" t="str">
        <f t="shared" si="170"/>
        <v>Y0EH5.5</v>
      </c>
      <c r="B5481" s="55">
        <f>VLOOKUP(J5481,'Mapping-CITI'!A:E,5,0)</f>
        <v>5.5</v>
      </c>
      <c r="D5481" s="42">
        <v>45016</v>
      </c>
      <c r="E5481" s="42">
        <v>45199</v>
      </c>
      <c r="F5481" t="s">
        <v>1949</v>
      </c>
      <c r="G5481" t="s">
        <v>2940</v>
      </c>
      <c r="H5481">
        <v>5110</v>
      </c>
      <c r="I5481" t="s">
        <v>2776</v>
      </c>
      <c r="J5481">
        <v>440225</v>
      </c>
      <c r="K5481" t="s">
        <v>2515</v>
      </c>
      <c r="L5481">
        <v>2673.98</v>
      </c>
      <c r="M5481">
        <v>1703.24</v>
      </c>
      <c r="N5481">
        <v>1204.31</v>
      </c>
      <c r="O5481">
        <v>498.93</v>
      </c>
      <c r="P5481" t="s">
        <v>607</v>
      </c>
      <c r="Q5481">
        <v>498.93</v>
      </c>
      <c r="R5481">
        <v>1703.24</v>
      </c>
      <c r="S5481">
        <v>1204.31</v>
      </c>
      <c r="T5481" t="s">
        <v>1476</v>
      </c>
      <c r="U5481" s="221">
        <f t="shared" si="171"/>
        <v>4.9893000000000005E-5</v>
      </c>
    </row>
    <row r="5482" spans="1:21" hidden="1">
      <c r="A5482" s="55" t="str">
        <f t="shared" si="170"/>
        <v>Y0EH6.4</v>
      </c>
      <c r="B5482" s="55">
        <f>VLOOKUP(J5482,'Mapping-CITI'!A:E,5,0)</f>
        <v>6.4</v>
      </c>
      <c r="D5482" s="42">
        <v>45016</v>
      </c>
      <c r="E5482" s="42">
        <v>45199</v>
      </c>
      <c r="F5482" t="s">
        <v>1949</v>
      </c>
      <c r="G5482" t="s">
        <v>2940</v>
      </c>
      <c r="H5482">
        <v>4160</v>
      </c>
      <c r="I5482" t="s">
        <v>2778</v>
      </c>
      <c r="J5482">
        <v>440341</v>
      </c>
      <c r="K5482" t="s">
        <v>2682</v>
      </c>
      <c r="L5482">
        <v>4807311.04</v>
      </c>
      <c r="M5482">
        <v>4429021.2</v>
      </c>
      <c r="N5482">
        <v>0</v>
      </c>
      <c r="O5482">
        <v>4429021.2</v>
      </c>
      <c r="P5482" t="s">
        <v>607</v>
      </c>
      <c r="Q5482">
        <v>4429021.2</v>
      </c>
      <c r="R5482">
        <v>0</v>
      </c>
      <c r="S5482">
        <v>0</v>
      </c>
      <c r="T5482" t="s">
        <v>1476</v>
      </c>
      <c r="U5482" s="221">
        <f t="shared" si="171"/>
        <v>0.44290212000000001</v>
      </c>
    </row>
    <row r="5483" spans="1:21" hidden="1">
      <c r="A5483" s="55" t="str">
        <f t="shared" si="170"/>
        <v>Y0EH6.4</v>
      </c>
      <c r="B5483" s="55">
        <f>VLOOKUP(J5483,'Mapping-CITI'!A:E,5,0)</f>
        <v>6.4</v>
      </c>
      <c r="D5483" s="42">
        <v>45016</v>
      </c>
      <c r="E5483" s="42">
        <v>45199</v>
      </c>
      <c r="F5483" t="s">
        <v>1949</v>
      </c>
      <c r="G5483" t="s">
        <v>2940</v>
      </c>
      <c r="H5483">
        <v>4160</v>
      </c>
      <c r="I5483" t="s">
        <v>2778</v>
      </c>
      <c r="J5483">
        <v>440342</v>
      </c>
      <c r="K5483" t="s">
        <v>2683</v>
      </c>
      <c r="L5483">
        <v>4807311.04</v>
      </c>
      <c r="M5483">
        <v>4429021.2</v>
      </c>
      <c r="N5483">
        <v>0</v>
      </c>
      <c r="O5483">
        <v>4429021.2</v>
      </c>
      <c r="P5483" t="s">
        <v>607</v>
      </c>
      <c r="Q5483">
        <v>4429021.2</v>
      </c>
      <c r="R5483">
        <v>0</v>
      </c>
      <c r="S5483">
        <v>0</v>
      </c>
      <c r="T5483" t="s">
        <v>1476</v>
      </c>
      <c r="U5483" s="221">
        <f t="shared" si="171"/>
        <v>0.44290212000000001</v>
      </c>
    </row>
    <row r="5484" spans="1:21" hidden="1">
      <c r="A5484" s="55" t="str">
        <f t="shared" si="170"/>
        <v>Y0EH6.4</v>
      </c>
      <c r="B5484" s="55">
        <f>VLOOKUP(J5484,'Mapping-CITI'!A:E,5,0)</f>
        <v>6.4</v>
      </c>
      <c r="D5484" s="42">
        <v>45016</v>
      </c>
      <c r="E5484" s="42">
        <v>45199</v>
      </c>
      <c r="F5484" t="s">
        <v>1949</v>
      </c>
      <c r="G5484" t="s">
        <v>2940</v>
      </c>
      <c r="H5484">
        <v>4160</v>
      </c>
      <c r="I5484" t="s">
        <v>2778</v>
      </c>
      <c r="J5484">
        <v>440416</v>
      </c>
      <c r="K5484" t="s">
        <v>664</v>
      </c>
      <c r="L5484">
        <v>4622632.24</v>
      </c>
      <c r="M5484">
        <v>7115081.5199999996</v>
      </c>
      <c r="N5484">
        <v>4108947.93</v>
      </c>
      <c r="O5484">
        <v>3006133.59</v>
      </c>
      <c r="P5484" t="s">
        <v>607</v>
      </c>
      <c r="Q5484">
        <v>3006133.59</v>
      </c>
      <c r="R5484">
        <v>117698.39</v>
      </c>
      <c r="S5484">
        <v>4108947.93</v>
      </c>
      <c r="T5484" t="s">
        <v>1476</v>
      </c>
      <c r="U5484" s="221">
        <f t="shared" si="171"/>
        <v>0.30061335899999991</v>
      </c>
    </row>
    <row r="5485" spans="1:21" hidden="1">
      <c r="A5485" s="55" t="str">
        <f t="shared" si="170"/>
        <v>Y0EH6.4</v>
      </c>
      <c r="B5485" s="55">
        <f>VLOOKUP(J5485,'Mapping-CITI'!A:E,5,0)</f>
        <v>6.4</v>
      </c>
      <c r="D5485" s="42">
        <v>45016</v>
      </c>
      <c r="E5485" s="42">
        <v>45199</v>
      </c>
      <c r="F5485" t="s">
        <v>1949</v>
      </c>
      <c r="G5485" t="s">
        <v>2940</v>
      </c>
      <c r="H5485">
        <v>4160</v>
      </c>
      <c r="I5485" t="s">
        <v>2778</v>
      </c>
      <c r="J5485">
        <v>440445</v>
      </c>
      <c r="K5485" t="s">
        <v>2596</v>
      </c>
      <c r="L5485">
        <v>0</v>
      </c>
      <c r="M5485">
        <v>98012.98</v>
      </c>
      <c r="N5485">
        <v>98012.98</v>
      </c>
      <c r="O5485">
        <v>0</v>
      </c>
      <c r="P5485" t="s">
        <v>607</v>
      </c>
      <c r="Q5485">
        <v>0</v>
      </c>
      <c r="R5485">
        <v>98012.98</v>
      </c>
      <c r="S5485">
        <v>98012.98</v>
      </c>
      <c r="T5485" t="s">
        <v>1476</v>
      </c>
      <c r="U5485" s="221">
        <f t="shared" si="171"/>
        <v>0</v>
      </c>
    </row>
    <row r="5486" spans="1:21" hidden="1">
      <c r="A5486" s="55" t="str">
        <f t="shared" si="170"/>
        <v>Y0EH6.4</v>
      </c>
      <c r="B5486" s="55">
        <f>VLOOKUP(J5486,'Mapping-CITI'!A:E,5,0)</f>
        <v>6.4</v>
      </c>
      <c r="D5486" s="42">
        <v>45016</v>
      </c>
      <c r="E5486" s="42">
        <v>45199</v>
      </c>
      <c r="F5486" t="s">
        <v>1949</v>
      </c>
      <c r="G5486" t="s">
        <v>2940</v>
      </c>
      <c r="H5486">
        <v>4160</v>
      </c>
      <c r="I5486" t="s">
        <v>2778</v>
      </c>
      <c r="J5486">
        <v>440509</v>
      </c>
      <c r="K5486" t="s">
        <v>2524</v>
      </c>
      <c r="L5486">
        <v>1655858.33</v>
      </c>
      <c r="M5486">
        <v>1399476.67</v>
      </c>
      <c r="N5486">
        <v>0</v>
      </c>
      <c r="O5486">
        <v>1399476.67</v>
      </c>
      <c r="P5486" t="s">
        <v>607</v>
      </c>
      <c r="Q5486">
        <v>1399476.67</v>
      </c>
      <c r="R5486">
        <v>0</v>
      </c>
      <c r="S5486">
        <v>0</v>
      </c>
      <c r="T5486" t="s">
        <v>1476</v>
      </c>
      <c r="U5486" s="221">
        <f t="shared" si="171"/>
        <v>0.139947667</v>
      </c>
    </row>
    <row r="5487" spans="1:21" hidden="1">
      <c r="A5487" s="55" t="str">
        <f t="shared" si="170"/>
        <v>Y0EHIgnore</v>
      </c>
      <c r="B5487" s="55" t="str">
        <f>VLOOKUP(J5487,'Mapping-CITI'!A:E,5,0)</f>
        <v>Ignore</v>
      </c>
      <c r="D5487" s="42">
        <v>45016</v>
      </c>
      <c r="E5487" s="42">
        <v>45199</v>
      </c>
      <c r="F5487" t="s">
        <v>1949</v>
      </c>
      <c r="G5487" t="s">
        <v>2940</v>
      </c>
      <c r="H5487">
        <v>9600</v>
      </c>
      <c r="I5487" t="s">
        <v>2826</v>
      </c>
      <c r="J5487">
        <v>700002</v>
      </c>
      <c r="K5487" t="s">
        <v>2531</v>
      </c>
      <c r="L5487">
        <v>0.02</v>
      </c>
      <c r="M5487">
        <v>0</v>
      </c>
      <c r="N5487">
        <v>0</v>
      </c>
      <c r="O5487">
        <v>0.02</v>
      </c>
      <c r="P5487" t="s">
        <v>607</v>
      </c>
      <c r="Q5487">
        <v>0.02</v>
      </c>
      <c r="R5487">
        <v>0</v>
      </c>
      <c r="S5487">
        <v>0</v>
      </c>
      <c r="T5487" t="s">
        <v>1476</v>
      </c>
      <c r="U5487" s="221">
        <f t="shared" si="171"/>
        <v>0</v>
      </c>
    </row>
    <row r="5488" spans="1:21" hidden="1">
      <c r="A5488" s="55" t="str">
        <f t="shared" si="170"/>
        <v>Y0EJ0</v>
      </c>
      <c r="B5488" s="55">
        <f>VLOOKUP(J5488,'Mapping-CITI'!A:E,5,0)</f>
        <v>0</v>
      </c>
      <c r="D5488" s="42">
        <v>45016</v>
      </c>
      <c r="E5488" s="42">
        <v>45199</v>
      </c>
      <c r="F5488" t="s">
        <v>1937</v>
      </c>
      <c r="G5488" t="s">
        <v>1546</v>
      </c>
      <c r="H5488">
        <v>1210</v>
      </c>
      <c r="I5488" t="s">
        <v>2767</v>
      </c>
      <c r="J5488">
        <v>101101</v>
      </c>
      <c r="K5488" t="s">
        <v>2004</v>
      </c>
      <c r="L5488">
        <v>29702005551.060001</v>
      </c>
      <c r="M5488">
        <v>4274610041.4299998</v>
      </c>
      <c r="N5488">
        <v>4986079097.3100004</v>
      </c>
      <c r="O5488">
        <v>28990536495.18</v>
      </c>
      <c r="P5488" t="s">
        <v>607</v>
      </c>
      <c r="Q5488">
        <v>28990536495.18</v>
      </c>
      <c r="R5488">
        <v>0</v>
      </c>
      <c r="S5488">
        <v>0</v>
      </c>
      <c r="T5488" t="s">
        <v>5</v>
      </c>
      <c r="U5488" s="221">
        <f t="shared" si="171"/>
        <v>-71.146905588000052</v>
      </c>
    </row>
    <row r="5489" spans="1:21" hidden="1">
      <c r="A5489" s="55" t="str">
        <f t="shared" si="170"/>
        <v>Y0EJ0</v>
      </c>
      <c r="B5489" s="55">
        <f>VLOOKUP(J5489,'Mapping-CITI'!A:E,5,0)</f>
        <v>0</v>
      </c>
      <c r="D5489" s="42">
        <v>45016</v>
      </c>
      <c r="E5489" s="42">
        <v>45199</v>
      </c>
      <c r="F5489" t="s">
        <v>1937</v>
      </c>
      <c r="G5489" t="s">
        <v>1546</v>
      </c>
      <c r="H5489">
        <v>1210</v>
      </c>
      <c r="I5489" t="s">
        <v>2767</v>
      </c>
      <c r="J5489">
        <v>102104</v>
      </c>
      <c r="K5489" t="s">
        <v>2007</v>
      </c>
      <c r="L5489">
        <v>1227345051.2</v>
      </c>
      <c r="M5489">
        <v>79890891196.699997</v>
      </c>
      <c r="N5489">
        <v>80482756589.259995</v>
      </c>
      <c r="O5489">
        <v>635479658.63999999</v>
      </c>
      <c r="P5489" t="s">
        <v>607</v>
      </c>
      <c r="Q5489">
        <v>635479658.63999999</v>
      </c>
      <c r="R5489">
        <v>0</v>
      </c>
      <c r="S5489">
        <v>0</v>
      </c>
      <c r="T5489" t="s">
        <v>5</v>
      </c>
      <c r="U5489" s="221">
        <f t="shared" si="171"/>
        <v>-59.186539255999755</v>
      </c>
    </row>
    <row r="5490" spans="1:21" hidden="1">
      <c r="A5490" s="55" t="str">
        <f t="shared" si="170"/>
        <v>Y0EJIgnore</v>
      </c>
      <c r="B5490" s="55" t="str">
        <f>VLOOKUP(J5490,'Mapping-CITI'!A:E,5,0)</f>
        <v>Ignore</v>
      </c>
      <c r="D5490" s="42">
        <v>45016</v>
      </c>
      <c r="E5490" s="42">
        <v>45199</v>
      </c>
      <c r="F5490" t="s">
        <v>1937</v>
      </c>
      <c r="G5490" t="s">
        <v>1546</v>
      </c>
      <c r="H5490">
        <v>1700</v>
      </c>
      <c r="I5490" t="s">
        <v>2768</v>
      </c>
      <c r="J5490">
        <v>106100</v>
      </c>
      <c r="K5490" t="s">
        <v>3380</v>
      </c>
      <c r="L5490">
        <v>-0.32</v>
      </c>
      <c r="M5490">
        <v>0</v>
      </c>
      <c r="N5490">
        <v>0</v>
      </c>
      <c r="O5490">
        <v>-0.32</v>
      </c>
      <c r="P5490" t="s">
        <v>607</v>
      </c>
      <c r="Q5490">
        <v>-0.32</v>
      </c>
      <c r="R5490">
        <v>0</v>
      </c>
      <c r="S5490">
        <v>0</v>
      </c>
      <c r="T5490" t="s">
        <v>5</v>
      </c>
      <c r="U5490" s="221">
        <f t="shared" si="171"/>
        <v>0</v>
      </c>
    </row>
    <row r="5491" spans="1:21" hidden="1">
      <c r="A5491" s="55" t="str">
        <f t="shared" si="170"/>
        <v>Y0EJ0</v>
      </c>
      <c r="B5491" s="55">
        <f>VLOOKUP(J5491,'Mapping-CITI'!A:E,5,0)</f>
        <v>0</v>
      </c>
      <c r="D5491" s="42">
        <v>45016</v>
      </c>
      <c r="E5491" s="42">
        <v>45199</v>
      </c>
      <c r="F5491" t="s">
        <v>1937</v>
      </c>
      <c r="G5491" t="s">
        <v>1546</v>
      </c>
      <c r="H5491">
        <v>1700</v>
      </c>
      <c r="I5491" t="s">
        <v>2768</v>
      </c>
      <c r="J5491">
        <v>106103</v>
      </c>
      <c r="K5491" t="s">
        <v>2783</v>
      </c>
      <c r="L5491">
        <v>7172556.7699999996</v>
      </c>
      <c r="M5491">
        <v>17307236.039999999</v>
      </c>
      <c r="N5491">
        <v>19114408.199999999</v>
      </c>
      <c r="O5491">
        <v>5365384.6100000003</v>
      </c>
      <c r="P5491" t="s">
        <v>607</v>
      </c>
      <c r="Q5491">
        <v>5365384.6100000003</v>
      </c>
      <c r="R5491">
        <v>17307236.039999999</v>
      </c>
      <c r="S5491">
        <v>19114408.199999999</v>
      </c>
      <c r="T5491" t="s">
        <v>5</v>
      </c>
      <c r="U5491" s="221">
        <f t="shared" si="171"/>
        <v>-0.18071721600000001</v>
      </c>
    </row>
    <row r="5492" spans="1:21" hidden="1">
      <c r="A5492" s="55" t="str">
        <f t="shared" si="170"/>
        <v>Y0EJIgnore</v>
      </c>
      <c r="B5492" s="55" t="str">
        <f>VLOOKUP(J5492,'Mapping-CITI'!A:E,5,0)</f>
        <v>Ignore</v>
      </c>
      <c r="D5492" s="42">
        <v>45016</v>
      </c>
      <c r="E5492" s="42">
        <v>45199</v>
      </c>
      <c r="F5492" t="s">
        <v>1937</v>
      </c>
      <c r="G5492" t="s">
        <v>1546</v>
      </c>
      <c r="H5492">
        <v>1700</v>
      </c>
      <c r="I5492" t="s">
        <v>2768</v>
      </c>
      <c r="J5492">
        <v>106106</v>
      </c>
      <c r="K5492" t="s">
        <v>2784</v>
      </c>
      <c r="L5492">
        <v>335546.35</v>
      </c>
      <c r="M5492">
        <v>339526.36</v>
      </c>
      <c r="N5492">
        <v>452498.02</v>
      </c>
      <c r="O5492">
        <v>222574.69</v>
      </c>
      <c r="P5492" t="s">
        <v>607</v>
      </c>
      <c r="Q5492">
        <v>222574.69</v>
      </c>
      <c r="R5492">
        <v>339526.36</v>
      </c>
      <c r="S5492">
        <v>452498.02</v>
      </c>
      <c r="T5492" t="s">
        <v>5</v>
      </c>
      <c r="U5492" s="221">
        <f t="shared" si="171"/>
        <v>-1.1297166000000003E-2</v>
      </c>
    </row>
    <row r="5493" spans="1:21" hidden="1">
      <c r="A5493" s="55" t="str">
        <f t="shared" si="170"/>
        <v>Y0EJ0</v>
      </c>
      <c r="B5493" s="55">
        <f>VLOOKUP(J5493,'Mapping-CITI'!A:E,5,0)</f>
        <v>0</v>
      </c>
      <c r="D5493" s="42">
        <v>45016</v>
      </c>
      <c r="E5493" s="42">
        <v>45199</v>
      </c>
      <c r="F5493" t="s">
        <v>1937</v>
      </c>
      <c r="G5493" t="s">
        <v>1546</v>
      </c>
      <c r="H5493">
        <v>1400</v>
      </c>
      <c r="I5493" t="s">
        <v>2773</v>
      </c>
      <c r="J5493">
        <v>107100</v>
      </c>
      <c r="K5493" t="s">
        <v>2829</v>
      </c>
      <c r="L5493">
        <v>-3410000</v>
      </c>
      <c r="M5493">
        <v>3410000</v>
      </c>
      <c r="N5493">
        <v>0</v>
      </c>
      <c r="O5493">
        <v>0</v>
      </c>
      <c r="P5493" t="s">
        <v>607</v>
      </c>
      <c r="Q5493">
        <v>0</v>
      </c>
      <c r="R5493">
        <v>3410000</v>
      </c>
      <c r="S5493">
        <v>0</v>
      </c>
      <c r="T5493" t="s">
        <v>5</v>
      </c>
      <c r="U5493" s="221">
        <f t="shared" si="171"/>
        <v>0.34100000000000003</v>
      </c>
    </row>
    <row r="5494" spans="1:21" hidden="1">
      <c r="A5494" s="55" t="str">
        <f t="shared" si="170"/>
        <v>Y0EJ0</v>
      </c>
      <c r="B5494" s="55">
        <f>VLOOKUP(J5494,'Mapping-CITI'!A:E,5,0)</f>
        <v>0</v>
      </c>
      <c r="D5494" s="42">
        <v>45016</v>
      </c>
      <c r="E5494" s="42">
        <v>45199</v>
      </c>
      <c r="F5494" t="s">
        <v>1937</v>
      </c>
      <c r="G5494" t="s">
        <v>1546</v>
      </c>
      <c r="H5494">
        <v>1400</v>
      </c>
      <c r="I5494" t="s">
        <v>2773</v>
      </c>
      <c r="J5494">
        <v>107111</v>
      </c>
      <c r="K5494" t="s">
        <v>2016</v>
      </c>
      <c r="L5494">
        <v>8311000</v>
      </c>
      <c r="M5494">
        <v>335704550</v>
      </c>
      <c r="N5494">
        <v>329707041</v>
      </c>
      <c r="O5494">
        <v>14308509</v>
      </c>
      <c r="P5494" t="s">
        <v>607</v>
      </c>
      <c r="Q5494">
        <v>14308509</v>
      </c>
      <c r="R5494">
        <v>0</v>
      </c>
      <c r="S5494">
        <v>3410000</v>
      </c>
      <c r="T5494" t="s">
        <v>5</v>
      </c>
      <c r="U5494" s="221">
        <f t="shared" si="171"/>
        <v>0.59975089999999998</v>
      </c>
    </row>
    <row r="5495" spans="1:21" hidden="1">
      <c r="A5495" s="55" t="str">
        <f t="shared" si="170"/>
        <v>Y0EJ0</v>
      </c>
      <c r="B5495" s="55">
        <f>VLOOKUP(J5495,'Mapping-CITI'!A:E,5,0)</f>
        <v>0</v>
      </c>
      <c r="D5495" s="42">
        <v>45016</v>
      </c>
      <c r="E5495" s="42">
        <v>45199</v>
      </c>
      <c r="F5495" t="s">
        <v>1937</v>
      </c>
      <c r="G5495" t="s">
        <v>1546</v>
      </c>
      <c r="H5495">
        <v>1700</v>
      </c>
      <c r="I5495" t="s">
        <v>2768</v>
      </c>
      <c r="J5495">
        <v>109181</v>
      </c>
      <c r="K5495" t="s">
        <v>2771</v>
      </c>
      <c r="L5495">
        <v>12397.71</v>
      </c>
      <c r="M5495">
        <v>0</v>
      </c>
      <c r="N5495">
        <v>0</v>
      </c>
      <c r="O5495">
        <v>12397.71</v>
      </c>
      <c r="P5495" t="s">
        <v>607</v>
      </c>
      <c r="Q5495">
        <v>12397.71</v>
      </c>
      <c r="R5495">
        <v>0</v>
      </c>
      <c r="S5495">
        <v>0</v>
      </c>
      <c r="T5495" t="s">
        <v>5</v>
      </c>
      <c r="U5495" s="221">
        <f t="shared" si="171"/>
        <v>0</v>
      </c>
    </row>
    <row r="5496" spans="1:21" hidden="1">
      <c r="A5496" s="55" t="str">
        <f t="shared" si="170"/>
        <v>Y0EJ0</v>
      </c>
      <c r="B5496" s="55">
        <f>VLOOKUP(J5496,'Mapping-CITI'!A:E,5,0)</f>
        <v>0</v>
      </c>
      <c r="D5496" s="42">
        <v>45016</v>
      </c>
      <c r="E5496" s="42">
        <v>45199</v>
      </c>
      <c r="F5496" t="s">
        <v>1937</v>
      </c>
      <c r="G5496" t="s">
        <v>1546</v>
      </c>
      <c r="H5496">
        <v>1230</v>
      </c>
      <c r="I5496" t="s">
        <v>2772</v>
      </c>
      <c r="J5496">
        <v>111126</v>
      </c>
      <c r="K5496" t="s">
        <v>2022</v>
      </c>
      <c r="L5496">
        <v>235850.79</v>
      </c>
      <c r="M5496">
        <v>456.58</v>
      </c>
      <c r="N5496">
        <v>0</v>
      </c>
      <c r="O5496">
        <v>236307.37</v>
      </c>
      <c r="P5496" t="s">
        <v>607</v>
      </c>
      <c r="Q5496">
        <v>236307.37</v>
      </c>
      <c r="R5496">
        <v>0</v>
      </c>
      <c r="S5496">
        <v>0</v>
      </c>
      <c r="T5496" t="s">
        <v>5</v>
      </c>
      <c r="U5496" s="221">
        <f t="shared" si="171"/>
        <v>4.5657999999999996E-5</v>
      </c>
    </row>
    <row r="5497" spans="1:21" hidden="1">
      <c r="A5497" s="55" t="str">
        <f t="shared" si="170"/>
        <v>Y0EJ0</v>
      </c>
      <c r="B5497" s="55">
        <f>VLOOKUP(J5497,'Mapping-CITI'!A:E,5,0)</f>
        <v>0</v>
      </c>
      <c r="D5497" s="42">
        <v>45016</v>
      </c>
      <c r="E5497" s="42">
        <v>45199</v>
      </c>
      <c r="F5497" t="s">
        <v>1937</v>
      </c>
      <c r="G5497" t="s">
        <v>1546</v>
      </c>
      <c r="H5497">
        <v>1400</v>
      </c>
      <c r="I5497" t="s">
        <v>2773</v>
      </c>
      <c r="J5497">
        <v>111137</v>
      </c>
      <c r="K5497" t="s">
        <v>2027</v>
      </c>
      <c r="L5497">
        <v>0.53</v>
      </c>
      <c r="M5497">
        <v>1782.48</v>
      </c>
      <c r="N5497">
        <v>1783.01</v>
      </c>
      <c r="O5497">
        <v>0</v>
      </c>
      <c r="P5497" t="s">
        <v>607</v>
      </c>
      <c r="Q5497">
        <v>0</v>
      </c>
      <c r="R5497">
        <v>1782.48</v>
      </c>
      <c r="S5497">
        <v>1783.01</v>
      </c>
      <c r="T5497" t="s">
        <v>5</v>
      </c>
      <c r="U5497" s="221">
        <f t="shared" si="171"/>
        <v>-5.2999999999997272E-8</v>
      </c>
    </row>
    <row r="5498" spans="1:21" hidden="1">
      <c r="A5498" s="55" t="str">
        <f t="shared" si="170"/>
        <v>Y0EJ0</v>
      </c>
      <c r="B5498" s="55">
        <f>VLOOKUP(J5498,'Mapping-CITI'!A:E,5,0)</f>
        <v>0</v>
      </c>
      <c r="D5498" s="42">
        <v>45016</v>
      </c>
      <c r="E5498" s="42">
        <v>45199</v>
      </c>
      <c r="F5498" t="s">
        <v>1937</v>
      </c>
      <c r="G5498" t="s">
        <v>1546</v>
      </c>
      <c r="H5498">
        <v>1400</v>
      </c>
      <c r="I5498" t="s">
        <v>2773</v>
      </c>
      <c r="J5498">
        <v>111220</v>
      </c>
      <c r="K5498" t="s">
        <v>2655</v>
      </c>
      <c r="L5498">
        <v>46128372.93</v>
      </c>
      <c r="M5498">
        <v>8077486531.0200005</v>
      </c>
      <c r="N5498">
        <v>8067133724.6499996</v>
      </c>
      <c r="O5498">
        <v>56481179.299999997</v>
      </c>
      <c r="P5498" t="s">
        <v>607</v>
      </c>
      <c r="Q5498">
        <v>56481179.299999997</v>
      </c>
      <c r="R5498">
        <v>8077486531.0200005</v>
      </c>
      <c r="S5498">
        <v>8067133724.6499996</v>
      </c>
      <c r="T5498" t="s">
        <v>5</v>
      </c>
      <c r="U5498" s="221">
        <f t="shared" si="171"/>
        <v>1.035280637000084</v>
      </c>
    </row>
    <row r="5499" spans="1:21" hidden="1">
      <c r="A5499" s="55" t="str">
        <f t="shared" si="170"/>
        <v>Y0EJ0</v>
      </c>
      <c r="B5499" s="55">
        <f>VLOOKUP(J5499,'Mapping-CITI'!A:E,5,0)</f>
        <v>0</v>
      </c>
      <c r="D5499" s="42">
        <v>45016</v>
      </c>
      <c r="E5499" s="42">
        <v>45199</v>
      </c>
      <c r="F5499" t="s">
        <v>1937</v>
      </c>
      <c r="G5499" t="s">
        <v>1546</v>
      </c>
      <c r="H5499">
        <v>1400</v>
      </c>
      <c r="I5499" t="s">
        <v>2773</v>
      </c>
      <c r="J5499">
        <v>111221</v>
      </c>
      <c r="K5499" t="s">
        <v>2656</v>
      </c>
      <c r="L5499">
        <v>-46128372.93</v>
      </c>
      <c r="M5499">
        <v>8067133724.6499996</v>
      </c>
      <c r="N5499">
        <v>8077486531.0200005</v>
      </c>
      <c r="O5499">
        <v>-56481179.299999997</v>
      </c>
      <c r="P5499" t="s">
        <v>607</v>
      </c>
      <c r="Q5499">
        <v>-56481179.299999997</v>
      </c>
      <c r="R5499">
        <v>8067133724.6499996</v>
      </c>
      <c r="S5499">
        <v>8077486531.0200005</v>
      </c>
      <c r="T5499" t="s">
        <v>5</v>
      </c>
      <c r="U5499" s="221">
        <f t="shared" si="171"/>
        <v>-1.035280637000084</v>
      </c>
    </row>
    <row r="5500" spans="1:21" hidden="1">
      <c r="A5500" s="55" t="str">
        <f t="shared" si="170"/>
        <v>Y0EJ0</v>
      </c>
      <c r="B5500" s="55">
        <f>VLOOKUP(J5500,'Mapping-CITI'!A:E,5,0)</f>
        <v>0</v>
      </c>
      <c r="D5500" s="42">
        <v>45016</v>
      </c>
      <c r="E5500" s="42">
        <v>45199</v>
      </c>
      <c r="F5500" t="s">
        <v>1937</v>
      </c>
      <c r="G5500" t="s">
        <v>1546</v>
      </c>
      <c r="H5500">
        <v>1700</v>
      </c>
      <c r="I5500" t="s">
        <v>2768</v>
      </c>
      <c r="J5500">
        <v>141017</v>
      </c>
      <c r="K5500" t="s">
        <v>2035</v>
      </c>
      <c r="L5500">
        <v>0</v>
      </c>
      <c r="M5500">
        <v>3579944</v>
      </c>
      <c r="N5500">
        <v>3580944</v>
      </c>
      <c r="O5500">
        <v>-1000</v>
      </c>
      <c r="P5500" t="s">
        <v>607</v>
      </c>
      <c r="Q5500">
        <v>-1000</v>
      </c>
      <c r="R5500">
        <v>3579944</v>
      </c>
      <c r="S5500">
        <v>3580944</v>
      </c>
      <c r="T5500" t="s">
        <v>5</v>
      </c>
      <c r="U5500" s="221">
        <f t="shared" si="171"/>
        <v>-1E-4</v>
      </c>
    </row>
    <row r="5501" spans="1:21" hidden="1">
      <c r="A5501" s="55" t="str">
        <f t="shared" si="170"/>
        <v>Y0EJIgnore</v>
      </c>
      <c r="B5501" s="55" t="str">
        <f>VLOOKUP(J5501,'Mapping-CITI'!A:E,5,0)</f>
        <v>Ignore</v>
      </c>
      <c r="D5501" s="42">
        <v>45016</v>
      </c>
      <c r="E5501" s="42">
        <v>45199</v>
      </c>
      <c r="F5501" t="s">
        <v>1937</v>
      </c>
      <c r="G5501" t="s">
        <v>1546</v>
      </c>
      <c r="H5501">
        <v>1700</v>
      </c>
      <c r="I5501" t="s">
        <v>2768</v>
      </c>
      <c r="J5501">
        <v>141258</v>
      </c>
      <c r="K5501" t="s">
        <v>3364</v>
      </c>
      <c r="L5501">
        <v>0</v>
      </c>
      <c r="M5501">
        <v>5521749</v>
      </c>
      <c r="N5501">
        <v>5521749</v>
      </c>
      <c r="O5501">
        <v>0</v>
      </c>
      <c r="P5501" t="s">
        <v>607</v>
      </c>
      <c r="Q5501">
        <v>0</v>
      </c>
      <c r="R5501">
        <v>5521749</v>
      </c>
      <c r="S5501">
        <v>5521749</v>
      </c>
      <c r="T5501" t="s">
        <v>5</v>
      </c>
      <c r="U5501" s="221">
        <f t="shared" si="171"/>
        <v>0</v>
      </c>
    </row>
    <row r="5502" spans="1:21" hidden="1">
      <c r="A5502" s="55" t="str">
        <f t="shared" si="170"/>
        <v>Y0EJ0</v>
      </c>
      <c r="B5502" s="55">
        <f>VLOOKUP(J5502,'Mapping-CITI'!A:E,5,0)</f>
        <v>0</v>
      </c>
      <c r="D5502" s="42">
        <v>45016</v>
      </c>
      <c r="E5502" s="42">
        <v>45199</v>
      </c>
      <c r="F5502" t="s">
        <v>1937</v>
      </c>
      <c r="G5502" t="s">
        <v>1546</v>
      </c>
      <c r="H5502">
        <v>1700</v>
      </c>
      <c r="I5502" t="s">
        <v>2768</v>
      </c>
      <c r="J5502">
        <v>141280</v>
      </c>
      <c r="K5502" t="s">
        <v>2036</v>
      </c>
      <c r="L5502">
        <v>1607328.6</v>
      </c>
      <c r="M5502">
        <v>84891340743.240005</v>
      </c>
      <c r="N5502">
        <v>84890981665.25</v>
      </c>
      <c r="O5502">
        <v>1966406.59</v>
      </c>
      <c r="P5502" t="s">
        <v>607</v>
      </c>
      <c r="Q5502">
        <v>1966406.59</v>
      </c>
      <c r="R5502">
        <v>664183958.42999995</v>
      </c>
      <c r="S5502">
        <v>2244202900.04</v>
      </c>
      <c r="T5502" t="s">
        <v>5</v>
      </c>
      <c r="U5502" s="221">
        <f t="shared" si="171"/>
        <v>3.5907799000549315E-2</v>
      </c>
    </row>
    <row r="5503" spans="1:21" hidden="1">
      <c r="A5503" s="55" t="str">
        <f t="shared" si="170"/>
        <v>Y0EJ0</v>
      </c>
      <c r="B5503" s="55">
        <f>VLOOKUP(J5503,'Mapping-CITI'!A:E,5,0)</f>
        <v>0</v>
      </c>
      <c r="D5503" s="42">
        <v>45016</v>
      </c>
      <c r="E5503" s="42">
        <v>45199</v>
      </c>
      <c r="F5503" t="s">
        <v>1937</v>
      </c>
      <c r="G5503" t="s">
        <v>1546</v>
      </c>
      <c r="H5503">
        <v>1700</v>
      </c>
      <c r="I5503" t="s">
        <v>2768</v>
      </c>
      <c r="J5503">
        <v>141282</v>
      </c>
      <c r="K5503" t="s">
        <v>2037</v>
      </c>
      <c r="L5503">
        <v>0.63</v>
      </c>
      <c r="M5503">
        <v>0</v>
      </c>
      <c r="N5503">
        <v>0</v>
      </c>
      <c r="O5503">
        <v>0.63</v>
      </c>
      <c r="P5503" t="s">
        <v>607</v>
      </c>
      <c r="Q5503">
        <v>0.63</v>
      </c>
      <c r="R5503">
        <v>0</v>
      </c>
      <c r="S5503">
        <v>0</v>
      </c>
      <c r="T5503" t="s">
        <v>5</v>
      </c>
      <c r="U5503" s="221">
        <f t="shared" si="171"/>
        <v>0</v>
      </c>
    </row>
    <row r="5504" spans="1:21" hidden="1">
      <c r="A5504" s="55" t="str">
        <f t="shared" si="170"/>
        <v>Y0EJ0</v>
      </c>
      <c r="B5504" s="55">
        <f>VLOOKUP(J5504,'Mapping-CITI'!A:E,5,0)</f>
        <v>0</v>
      </c>
      <c r="D5504" s="42">
        <v>45016</v>
      </c>
      <c r="E5504" s="42">
        <v>45199</v>
      </c>
      <c r="F5504" t="s">
        <v>1937</v>
      </c>
      <c r="G5504" t="s">
        <v>1546</v>
      </c>
      <c r="H5504">
        <v>1700</v>
      </c>
      <c r="I5504" t="s">
        <v>2768</v>
      </c>
      <c r="J5504">
        <v>141287</v>
      </c>
      <c r="K5504" t="s">
        <v>604</v>
      </c>
      <c r="L5504">
        <v>-3.67</v>
      </c>
      <c r="M5504">
        <v>3.67</v>
      </c>
      <c r="N5504">
        <v>0</v>
      </c>
      <c r="O5504">
        <v>0</v>
      </c>
      <c r="P5504" t="s">
        <v>607</v>
      </c>
      <c r="Q5504">
        <v>0</v>
      </c>
      <c r="R5504">
        <v>3.67</v>
      </c>
      <c r="S5504">
        <v>0</v>
      </c>
      <c r="T5504" t="s">
        <v>5</v>
      </c>
      <c r="U5504" s="221">
        <f t="shared" si="171"/>
        <v>3.6699999999999999E-7</v>
      </c>
    </row>
    <row r="5505" spans="1:21" hidden="1">
      <c r="A5505" s="55" t="str">
        <f t="shared" si="170"/>
        <v>Y0EJ0</v>
      </c>
      <c r="B5505" s="55">
        <f>VLOOKUP(J5505,'Mapping-CITI'!A:E,5,0)</f>
        <v>0</v>
      </c>
      <c r="D5505" s="42">
        <v>45016</v>
      </c>
      <c r="E5505" s="42">
        <v>45199</v>
      </c>
      <c r="F5505" t="s">
        <v>1937</v>
      </c>
      <c r="G5505" t="s">
        <v>1546</v>
      </c>
      <c r="H5505">
        <v>1700</v>
      </c>
      <c r="I5505" t="s">
        <v>2768</v>
      </c>
      <c r="J5505">
        <v>141294</v>
      </c>
      <c r="K5505" t="s">
        <v>2039</v>
      </c>
      <c r="L5505">
        <v>0</v>
      </c>
      <c r="M5505">
        <v>3055300</v>
      </c>
      <c r="N5505">
        <v>3057800</v>
      </c>
      <c r="O5505">
        <v>-2500</v>
      </c>
      <c r="P5505" t="s">
        <v>607</v>
      </c>
      <c r="Q5505">
        <v>-2500</v>
      </c>
      <c r="R5505">
        <v>3055300</v>
      </c>
      <c r="S5505">
        <v>3057800</v>
      </c>
      <c r="T5505" t="s">
        <v>5</v>
      </c>
      <c r="U5505" s="221">
        <f t="shared" si="171"/>
        <v>-2.5000000000000001E-4</v>
      </c>
    </row>
    <row r="5506" spans="1:21" hidden="1">
      <c r="A5506" s="55" t="str">
        <f t="shared" si="170"/>
        <v>Y0EJ0</v>
      </c>
      <c r="B5506" s="55">
        <f>VLOOKUP(J5506,'Mapping-CITI'!A:E,5,0)</f>
        <v>0</v>
      </c>
      <c r="D5506" s="42">
        <v>45016</v>
      </c>
      <c r="E5506" s="42">
        <v>45199</v>
      </c>
      <c r="F5506" t="s">
        <v>1937</v>
      </c>
      <c r="G5506" t="s">
        <v>1546</v>
      </c>
      <c r="H5506">
        <v>1700</v>
      </c>
      <c r="I5506" t="s">
        <v>2768</v>
      </c>
      <c r="J5506">
        <v>141321</v>
      </c>
      <c r="K5506" t="s">
        <v>2537</v>
      </c>
      <c r="L5506">
        <v>0.01</v>
      </c>
      <c r="M5506">
        <v>0</v>
      </c>
      <c r="N5506">
        <v>0</v>
      </c>
      <c r="O5506">
        <v>0.01</v>
      </c>
      <c r="P5506" t="s">
        <v>607</v>
      </c>
      <c r="Q5506">
        <v>0.01</v>
      </c>
      <c r="R5506">
        <v>0</v>
      </c>
      <c r="S5506">
        <v>0</v>
      </c>
      <c r="T5506" t="s">
        <v>5</v>
      </c>
      <c r="U5506" s="221">
        <f t="shared" si="171"/>
        <v>0</v>
      </c>
    </row>
    <row r="5507" spans="1:21" hidden="1">
      <c r="A5507" s="55" t="str">
        <f t="shared" ref="A5507:A5570" si="172">F5507&amp;B5507</f>
        <v>Y0EJ0</v>
      </c>
      <c r="B5507" s="55">
        <f>VLOOKUP(J5507,'Mapping-CITI'!A:E,5,0)</f>
        <v>0</v>
      </c>
      <c r="D5507" s="42">
        <v>45016</v>
      </c>
      <c r="E5507" s="42">
        <v>45199</v>
      </c>
      <c r="F5507" t="s">
        <v>1937</v>
      </c>
      <c r="G5507" t="s">
        <v>1546</v>
      </c>
      <c r="H5507">
        <v>1700</v>
      </c>
      <c r="I5507" t="s">
        <v>2768</v>
      </c>
      <c r="J5507">
        <v>141349</v>
      </c>
      <c r="K5507" t="s">
        <v>2046</v>
      </c>
      <c r="L5507">
        <v>0</v>
      </c>
      <c r="M5507">
        <v>1010000</v>
      </c>
      <c r="N5507">
        <v>1010000</v>
      </c>
      <c r="O5507">
        <v>0</v>
      </c>
      <c r="P5507" t="s">
        <v>607</v>
      </c>
      <c r="Q5507">
        <v>0</v>
      </c>
      <c r="R5507">
        <v>1010000</v>
      </c>
      <c r="S5507">
        <v>1010000</v>
      </c>
      <c r="T5507" t="s">
        <v>5</v>
      </c>
      <c r="U5507" s="221">
        <f t="shared" ref="U5507:U5570" si="173">(M5507-N5507)/10^7</f>
        <v>0</v>
      </c>
    </row>
    <row r="5508" spans="1:21" hidden="1">
      <c r="A5508" s="55" t="str">
        <f t="shared" si="172"/>
        <v>Y0EJ0</v>
      </c>
      <c r="B5508" s="55">
        <f>VLOOKUP(J5508,'Mapping-CITI'!A:E,5,0)</f>
        <v>0</v>
      </c>
      <c r="D5508" s="42">
        <v>45016</v>
      </c>
      <c r="E5508" s="42">
        <v>45199</v>
      </c>
      <c r="F5508" t="s">
        <v>1937</v>
      </c>
      <c r="G5508" t="s">
        <v>1546</v>
      </c>
      <c r="H5508">
        <v>1700</v>
      </c>
      <c r="I5508" t="s">
        <v>2768</v>
      </c>
      <c r="J5508">
        <v>141366</v>
      </c>
      <c r="K5508" t="s">
        <v>2857</v>
      </c>
      <c r="L5508">
        <v>0</v>
      </c>
      <c r="M5508">
        <v>3299925.04</v>
      </c>
      <c r="N5508">
        <v>3299925.04</v>
      </c>
      <c r="O5508">
        <v>0</v>
      </c>
      <c r="P5508" t="s">
        <v>607</v>
      </c>
      <c r="Q5508">
        <v>0</v>
      </c>
      <c r="R5508">
        <v>3299925.04</v>
      </c>
      <c r="S5508">
        <v>3299925.04</v>
      </c>
      <c r="T5508" t="s">
        <v>5</v>
      </c>
      <c r="U5508" s="221">
        <f t="shared" si="173"/>
        <v>0</v>
      </c>
    </row>
    <row r="5509" spans="1:21" hidden="1">
      <c r="A5509" s="55" t="str">
        <f t="shared" si="172"/>
        <v>Y0EJ0</v>
      </c>
      <c r="B5509" s="55">
        <f>VLOOKUP(J5509,'Mapping-CITI'!A:E,5,0)</f>
        <v>0</v>
      </c>
      <c r="D5509" s="42">
        <v>45016</v>
      </c>
      <c r="E5509" s="42">
        <v>45199</v>
      </c>
      <c r="F5509" t="s">
        <v>1937</v>
      </c>
      <c r="G5509" t="s">
        <v>1546</v>
      </c>
      <c r="H5509">
        <v>1700</v>
      </c>
      <c r="I5509" t="s">
        <v>2768</v>
      </c>
      <c r="J5509">
        <v>141375</v>
      </c>
      <c r="K5509" t="s">
        <v>2049</v>
      </c>
      <c r="L5509">
        <v>17525014.16</v>
      </c>
      <c r="M5509">
        <v>0</v>
      </c>
      <c r="N5509">
        <v>0</v>
      </c>
      <c r="O5509">
        <v>17525014.16</v>
      </c>
      <c r="P5509" t="s">
        <v>607</v>
      </c>
      <c r="Q5509">
        <v>17525014.16</v>
      </c>
      <c r="R5509">
        <v>0</v>
      </c>
      <c r="S5509">
        <v>0</v>
      </c>
      <c r="T5509" t="s">
        <v>5</v>
      </c>
      <c r="U5509" s="221">
        <f t="shared" si="173"/>
        <v>0</v>
      </c>
    </row>
    <row r="5510" spans="1:21" hidden="1">
      <c r="A5510" s="55" t="str">
        <f t="shared" si="172"/>
        <v>Y0EJ0</v>
      </c>
      <c r="B5510" s="55">
        <f>VLOOKUP(J5510,'Mapping-CITI'!A:E,5,0)</f>
        <v>0</v>
      </c>
      <c r="D5510" s="42">
        <v>45016</v>
      </c>
      <c r="E5510" s="42">
        <v>45199</v>
      </c>
      <c r="F5510" t="s">
        <v>1937</v>
      </c>
      <c r="G5510" t="s">
        <v>1546</v>
      </c>
      <c r="H5510">
        <v>1700</v>
      </c>
      <c r="I5510" t="s">
        <v>2768</v>
      </c>
      <c r="J5510">
        <v>141376</v>
      </c>
      <c r="K5510" t="s">
        <v>3433</v>
      </c>
      <c r="L5510">
        <v>5550624.4400000004</v>
      </c>
      <c r="M5510">
        <v>0</v>
      </c>
      <c r="N5510">
        <v>0</v>
      </c>
      <c r="O5510">
        <v>5550624.4400000004</v>
      </c>
      <c r="P5510" t="s">
        <v>607</v>
      </c>
      <c r="Q5510">
        <v>5550624.4400000004</v>
      </c>
      <c r="R5510">
        <v>0</v>
      </c>
      <c r="S5510">
        <v>0</v>
      </c>
      <c r="T5510" t="s">
        <v>5</v>
      </c>
      <c r="U5510" s="221">
        <f t="shared" si="173"/>
        <v>0</v>
      </c>
    </row>
    <row r="5511" spans="1:21" hidden="1">
      <c r="A5511" s="55" t="str">
        <f t="shared" si="172"/>
        <v>Y0EJ0</v>
      </c>
      <c r="B5511" s="55">
        <f>VLOOKUP(J5511,'Mapping-CITI'!A:E,5,0)</f>
        <v>0</v>
      </c>
      <c r="D5511" s="42">
        <v>45016</v>
      </c>
      <c r="E5511" s="42">
        <v>45199</v>
      </c>
      <c r="F5511" t="s">
        <v>1937</v>
      </c>
      <c r="G5511" t="s">
        <v>1546</v>
      </c>
      <c r="H5511">
        <v>1700</v>
      </c>
      <c r="I5511" t="s">
        <v>2768</v>
      </c>
      <c r="J5511">
        <v>141382</v>
      </c>
      <c r="K5511" t="s">
        <v>2052</v>
      </c>
      <c r="L5511">
        <v>0</v>
      </c>
      <c r="M5511">
        <v>1471783910.01</v>
      </c>
      <c r="N5511">
        <v>1471783910.01</v>
      </c>
      <c r="O5511">
        <v>0</v>
      </c>
      <c r="P5511" t="s">
        <v>607</v>
      </c>
      <c r="Q5511">
        <v>0</v>
      </c>
      <c r="R5511">
        <v>1471783910.01</v>
      </c>
      <c r="S5511">
        <v>1471783910.01</v>
      </c>
      <c r="T5511" t="s">
        <v>5</v>
      </c>
      <c r="U5511" s="221">
        <f t="shared" si="173"/>
        <v>0</v>
      </c>
    </row>
    <row r="5512" spans="1:21" hidden="1">
      <c r="A5512" s="55" t="str">
        <f t="shared" si="172"/>
        <v>Y0EJ0</v>
      </c>
      <c r="B5512" s="55">
        <f>VLOOKUP(J5512,'Mapping-CITI'!A:E,5,0)</f>
        <v>0</v>
      </c>
      <c r="D5512" s="42">
        <v>45016</v>
      </c>
      <c r="E5512" s="42">
        <v>45199</v>
      </c>
      <c r="F5512" t="s">
        <v>1937</v>
      </c>
      <c r="G5512" t="s">
        <v>1546</v>
      </c>
      <c r="H5512">
        <v>1700</v>
      </c>
      <c r="I5512" t="s">
        <v>2768</v>
      </c>
      <c r="J5512">
        <v>141398</v>
      </c>
      <c r="K5512" t="s">
        <v>2911</v>
      </c>
      <c r="L5512">
        <v>50242.41</v>
      </c>
      <c r="M5512">
        <v>1781.95</v>
      </c>
      <c r="N5512">
        <v>52024.36</v>
      </c>
      <c r="O5512">
        <v>0</v>
      </c>
      <c r="P5512" t="s">
        <v>607</v>
      </c>
      <c r="Q5512">
        <v>0</v>
      </c>
      <c r="R5512">
        <v>1781.95</v>
      </c>
      <c r="S5512">
        <v>52024.36</v>
      </c>
      <c r="T5512" t="s">
        <v>5</v>
      </c>
      <c r="U5512" s="221">
        <f t="shared" si="173"/>
        <v>-5.0242410000000005E-3</v>
      </c>
    </row>
    <row r="5513" spans="1:21" hidden="1">
      <c r="A5513" s="55" t="str">
        <f t="shared" si="172"/>
        <v>Y0EJ0</v>
      </c>
      <c r="B5513" s="55">
        <f>VLOOKUP(J5513,'Mapping-CITI'!A:E,5,0)</f>
        <v>0</v>
      </c>
      <c r="D5513" s="42">
        <v>45016</v>
      </c>
      <c r="E5513" s="42">
        <v>45199</v>
      </c>
      <c r="F5513" t="s">
        <v>1937</v>
      </c>
      <c r="G5513" t="s">
        <v>1546</v>
      </c>
      <c r="H5513">
        <v>1700</v>
      </c>
      <c r="I5513" t="s">
        <v>2768</v>
      </c>
      <c r="J5513">
        <v>141399</v>
      </c>
      <c r="K5513" t="s">
        <v>2912</v>
      </c>
      <c r="L5513">
        <v>0</v>
      </c>
      <c r="M5513">
        <v>33939350</v>
      </c>
      <c r="N5513">
        <v>34093850</v>
      </c>
      <c r="O5513">
        <v>-154500</v>
      </c>
      <c r="P5513" t="s">
        <v>607</v>
      </c>
      <c r="Q5513">
        <v>-154500</v>
      </c>
      <c r="R5513">
        <v>33939350</v>
      </c>
      <c r="S5513">
        <v>34093850</v>
      </c>
      <c r="T5513" t="s">
        <v>5</v>
      </c>
      <c r="U5513" s="221">
        <f t="shared" si="173"/>
        <v>-1.545E-2</v>
      </c>
    </row>
    <row r="5514" spans="1:21" hidden="1">
      <c r="A5514" s="55" t="str">
        <f t="shared" si="172"/>
        <v>Y0EJ0</v>
      </c>
      <c r="B5514" s="55">
        <f>VLOOKUP(J5514,'Mapping-CITI'!A:E,5,0)</f>
        <v>0</v>
      </c>
      <c r="D5514" s="42">
        <v>45016</v>
      </c>
      <c r="E5514" s="42">
        <v>45199</v>
      </c>
      <c r="F5514" t="s">
        <v>1937</v>
      </c>
      <c r="G5514" t="s">
        <v>1546</v>
      </c>
      <c r="H5514">
        <v>1700</v>
      </c>
      <c r="I5514" t="s">
        <v>2768</v>
      </c>
      <c r="J5514">
        <v>141524</v>
      </c>
      <c r="K5514" t="s">
        <v>2061</v>
      </c>
      <c r="L5514">
        <v>0</v>
      </c>
      <c r="M5514">
        <v>1768304</v>
      </c>
      <c r="N5514">
        <v>1777304</v>
      </c>
      <c r="O5514">
        <v>-9000</v>
      </c>
      <c r="P5514" t="s">
        <v>607</v>
      </c>
      <c r="Q5514">
        <v>-9000</v>
      </c>
      <c r="R5514">
        <v>1768304</v>
      </c>
      <c r="S5514">
        <v>1777304</v>
      </c>
      <c r="T5514" t="s">
        <v>5</v>
      </c>
      <c r="U5514" s="221">
        <f t="shared" si="173"/>
        <v>-8.9999999999999998E-4</v>
      </c>
    </row>
    <row r="5515" spans="1:21" hidden="1">
      <c r="A5515" s="55" t="str">
        <f t="shared" si="172"/>
        <v>Y0EJ0</v>
      </c>
      <c r="B5515" s="55">
        <f>VLOOKUP(J5515,'Mapping-CITI'!A:E,5,0)</f>
        <v>0</v>
      </c>
      <c r="D5515" s="42">
        <v>45016</v>
      </c>
      <c r="E5515" s="42">
        <v>45199</v>
      </c>
      <c r="F5515" t="s">
        <v>1937</v>
      </c>
      <c r="G5515" t="s">
        <v>1546</v>
      </c>
      <c r="H5515">
        <v>1700</v>
      </c>
      <c r="I5515" t="s">
        <v>2768</v>
      </c>
      <c r="J5515">
        <v>141647</v>
      </c>
      <c r="K5515" t="s">
        <v>2073</v>
      </c>
      <c r="L5515">
        <v>-1000</v>
      </c>
      <c r="M5515">
        <v>11750000</v>
      </c>
      <c r="N5515">
        <v>12255000</v>
      </c>
      <c r="O5515">
        <v>-506000</v>
      </c>
      <c r="P5515" t="s">
        <v>607</v>
      </c>
      <c r="Q5515">
        <v>-506000</v>
      </c>
      <c r="R5515">
        <v>11750000</v>
      </c>
      <c r="S5515">
        <v>12255000</v>
      </c>
      <c r="T5515" t="s">
        <v>5</v>
      </c>
      <c r="U5515" s="221">
        <f t="shared" si="173"/>
        <v>-5.0500000000000003E-2</v>
      </c>
    </row>
    <row r="5516" spans="1:21" hidden="1">
      <c r="A5516" s="55" t="str">
        <f t="shared" si="172"/>
        <v>Y0EJ0</v>
      </c>
      <c r="B5516" s="55">
        <f>VLOOKUP(J5516,'Mapping-CITI'!A:E,5,0)</f>
        <v>0</v>
      </c>
      <c r="D5516" s="42">
        <v>45016</v>
      </c>
      <c r="E5516" s="42">
        <v>45199</v>
      </c>
      <c r="F5516" t="s">
        <v>1937</v>
      </c>
      <c r="G5516" t="s">
        <v>1546</v>
      </c>
      <c r="H5516">
        <v>1700</v>
      </c>
      <c r="I5516" t="s">
        <v>2768</v>
      </c>
      <c r="J5516">
        <v>141653</v>
      </c>
      <c r="K5516" t="s">
        <v>2074</v>
      </c>
      <c r="L5516">
        <v>-10700</v>
      </c>
      <c r="M5516">
        <v>7831967</v>
      </c>
      <c r="N5516">
        <v>7831967</v>
      </c>
      <c r="O5516">
        <v>-10700</v>
      </c>
      <c r="P5516" t="s">
        <v>607</v>
      </c>
      <c r="Q5516">
        <v>-10700</v>
      </c>
      <c r="R5516">
        <v>7831967</v>
      </c>
      <c r="S5516">
        <v>7831967</v>
      </c>
      <c r="T5516" t="s">
        <v>5</v>
      </c>
      <c r="U5516" s="221">
        <f t="shared" si="173"/>
        <v>0</v>
      </c>
    </row>
    <row r="5517" spans="1:21" hidden="1">
      <c r="A5517" s="55" t="str">
        <f t="shared" si="172"/>
        <v>Y0EJ0</v>
      </c>
      <c r="B5517" s="55">
        <f>VLOOKUP(J5517,'Mapping-CITI'!A:E,5,0)</f>
        <v>0</v>
      </c>
      <c r="D5517" s="42">
        <v>45016</v>
      </c>
      <c r="E5517" s="42">
        <v>45199</v>
      </c>
      <c r="F5517" t="s">
        <v>1937</v>
      </c>
      <c r="G5517" t="s">
        <v>1546</v>
      </c>
      <c r="H5517">
        <v>1700</v>
      </c>
      <c r="I5517" t="s">
        <v>2768</v>
      </c>
      <c r="J5517">
        <v>141724</v>
      </c>
      <c r="K5517" t="s">
        <v>2076</v>
      </c>
      <c r="L5517">
        <v>-28000</v>
      </c>
      <c r="M5517">
        <v>18825825</v>
      </c>
      <c r="N5517">
        <v>18816841</v>
      </c>
      <c r="O5517">
        <v>-19016</v>
      </c>
      <c r="P5517" t="s">
        <v>607</v>
      </c>
      <c r="Q5517">
        <v>-19016</v>
      </c>
      <c r="R5517">
        <v>18825825</v>
      </c>
      <c r="S5517">
        <v>18851841</v>
      </c>
      <c r="T5517" t="s">
        <v>5</v>
      </c>
      <c r="U5517" s="221">
        <f t="shared" si="173"/>
        <v>8.9840000000000004E-4</v>
      </c>
    </row>
    <row r="5518" spans="1:21" hidden="1">
      <c r="A5518" s="55" t="str">
        <f t="shared" si="172"/>
        <v>Y0EJ0</v>
      </c>
      <c r="B5518" s="55">
        <f>VLOOKUP(J5518,'Mapping-CITI'!A:E,5,0)</f>
        <v>0</v>
      </c>
      <c r="D5518" s="42">
        <v>45016</v>
      </c>
      <c r="E5518" s="42">
        <v>45199</v>
      </c>
      <c r="F5518" t="s">
        <v>1937</v>
      </c>
      <c r="G5518" t="s">
        <v>1546</v>
      </c>
      <c r="H5518">
        <v>1700</v>
      </c>
      <c r="I5518" t="s">
        <v>2768</v>
      </c>
      <c r="J5518">
        <v>141743</v>
      </c>
      <c r="K5518" t="s">
        <v>2086</v>
      </c>
      <c r="L5518">
        <v>23393091.800000001</v>
      </c>
      <c r="M5518">
        <v>0</v>
      </c>
      <c r="N5518">
        <v>0</v>
      </c>
      <c r="O5518">
        <v>23393091.800000001</v>
      </c>
      <c r="P5518" t="s">
        <v>607</v>
      </c>
      <c r="Q5518">
        <v>23393091.800000001</v>
      </c>
      <c r="R5518">
        <v>0</v>
      </c>
      <c r="S5518">
        <v>0</v>
      </c>
      <c r="T5518" t="s">
        <v>5</v>
      </c>
      <c r="U5518" s="221">
        <f t="shared" si="173"/>
        <v>0</v>
      </c>
    </row>
    <row r="5519" spans="1:21" hidden="1">
      <c r="A5519" s="55" t="str">
        <f t="shared" si="172"/>
        <v>Y0EJ0</v>
      </c>
      <c r="B5519" s="55">
        <f>VLOOKUP(J5519,'Mapping-CITI'!A:E,5,0)</f>
        <v>0</v>
      </c>
      <c r="D5519" s="42">
        <v>45016</v>
      </c>
      <c r="E5519" s="42">
        <v>45199</v>
      </c>
      <c r="F5519" t="s">
        <v>1937</v>
      </c>
      <c r="G5519" t="s">
        <v>1546</v>
      </c>
      <c r="H5519">
        <v>1700</v>
      </c>
      <c r="I5519" t="s">
        <v>2768</v>
      </c>
      <c r="J5519">
        <v>141744</v>
      </c>
      <c r="K5519" t="s">
        <v>2087</v>
      </c>
      <c r="L5519">
        <v>100000.2</v>
      </c>
      <c r="M5519">
        <v>2105512570.4100001</v>
      </c>
      <c r="N5519">
        <v>2105512570.4100001</v>
      </c>
      <c r="O5519">
        <v>100000.2</v>
      </c>
      <c r="P5519" t="s">
        <v>607</v>
      </c>
      <c r="Q5519">
        <v>100000.2</v>
      </c>
      <c r="R5519">
        <v>2105512570.4100001</v>
      </c>
      <c r="S5519">
        <v>2105512570.4100001</v>
      </c>
      <c r="T5519" t="s">
        <v>5</v>
      </c>
      <c r="U5519" s="221">
        <f t="shared" si="173"/>
        <v>0</v>
      </c>
    </row>
    <row r="5520" spans="1:21" hidden="1">
      <c r="A5520" s="55" t="str">
        <f t="shared" si="172"/>
        <v>Y0EJ0</v>
      </c>
      <c r="B5520" s="55">
        <f>VLOOKUP(J5520,'Mapping-CITI'!A:E,5,0)</f>
        <v>0</v>
      </c>
      <c r="D5520" s="42">
        <v>45016</v>
      </c>
      <c r="E5520" s="42">
        <v>45199</v>
      </c>
      <c r="F5520" t="s">
        <v>1937</v>
      </c>
      <c r="G5520" t="s">
        <v>1546</v>
      </c>
      <c r="H5520">
        <v>1700</v>
      </c>
      <c r="I5520" t="s">
        <v>2768</v>
      </c>
      <c r="J5520">
        <v>141749</v>
      </c>
      <c r="K5520" t="s">
        <v>2092</v>
      </c>
      <c r="L5520">
        <v>0</v>
      </c>
      <c r="M5520">
        <v>189000</v>
      </c>
      <c r="N5520">
        <v>189000</v>
      </c>
      <c r="O5520">
        <v>0</v>
      </c>
      <c r="P5520" t="s">
        <v>607</v>
      </c>
      <c r="Q5520">
        <v>0</v>
      </c>
      <c r="R5520">
        <v>189000</v>
      </c>
      <c r="S5520">
        <v>189000</v>
      </c>
      <c r="T5520" t="s">
        <v>5</v>
      </c>
      <c r="U5520" s="221">
        <f t="shared" si="173"/>
        <v>0</v>
      </c>
    </row>
    <row r="5521" spans="1:21" hidden="1">
      <c r="A5521" s="55" t="str">
        <f t="shared" si="172"/>
        <v>Y0EJ0</v>
      </c>
      <c r="B5521" s="55">
        <f>VLOOKUP(J5521,'Mapping-CITI'!A:E,5,0)</f>
        <v>0</v>
      </c>
      <c r="D5521" s="42">
        <v>45016</v>
      </c>
      <c r="E5521" s="42">
        <v>45199</v>
      </c>
      <c r="F5521" t="s">
        <v>1937</v>
      </c>
      <c r="G5521" t="s">
        <v>1546</v>
      </c>
      <c r="H5521">
        <v>1700</v>
      </c>
      <c r="I5521" t="s">
        <v>2768</v>
      </c>
      <c r="J5521">
        <v>141754</v>
      </c>
      <c r="K5521" t="s">
        <v>2096</v>
      </c>
      <c r="L5521">
        <v>0</v>
      </c>
      <c r="M5521">
        <v>2335000</v>
      </c>
      <c r="N5521">
        <v>2335000</v>
      </c>
      <c r="O5521">
        <v>0</v>
      </c>
      <c r="P5521" t="s">
        <v>607</v>
      </c>
      <c r="Q5521">
        <v>0</v>
      </c>
      <c r="R5521">
        <v>2335000</v>
      </c>
      <c r="S5521">
        <v>2335000</v>
      </c>
      <c r="T5521" t="s">
        <v>5</v>
      </c>
      <c r="U5521" s="221">
        <f t="shared" si="173"/>
        <v>0</v>
      </c>
    </row>
    <row r="5522" spans="1:21" hidden="1">
      <c r="A5522" s="55" t="str">
        <f t="shared" si="172"/>
        <v>Y0EJ0</v>
      </c>
      <c r="B5522" s="55">
        <f>VLOOKUP(J5522,'Mapping-CITI'!A:E,5,0)</f>
        <v>0</v>
      </c>
      <c r="D5522" s="42">
        <v>45016</v>
      </c>
      <c r="E5522" s="42">
        <v>45199</v>
      </c>
      <c r="F5522" t="s">
        <v>1937</v>
      </c>
      <c r="G5522" t="s">
        <v>1546</v>
      </c>
      <c r="H5522">
        <v>1700</v>
      </c>
      <c r="I5522" t="s">
        <v>2768</v>
      </c>
      <c r="J5522">
        <v>141758</v>
      </c>
      <c r="K5522" t="s">
        <v>2099</v>
      </c>
      <c r="L5522">
        <v>37873876.719999999</v>
      </c>
      <c r="M5522">
        <v>0</v>
      </c>
      <c r="N5522">
        <v>0</v>
      </c>
      <c r="O5522">
        <v>37873876.719999999</v>
      </c>
      <c r="P5522" t="s">
        <v>607</v>
      </c>
      <c r="Q5522">
        <v>37873876.719999999</v>
      </c>
      <c r="R5522">
        <v>0</v>
      </c>
      <c r="S5522">
        <v>0</v>
      </c>
      <c r="T5522" t="s">
        <v>5</v>
      </c>
      <c r="U5522" s="221">
        <f t="shared" si="173"/>
        <v>0</v>
      </c>
    </row>
    <row r="5523" spans="1:21" hidden="1">
      <c r="A5523" s="55" t="str">
        <f t="shared" si="172"/>
        <v>Y0EJ0</v>
      </c>
      <c r="B5523" s="55">
        <f>VLOOKUP(J5523,'Mapping-CITI'!A:E,5,0)</f>
        <v>0</v>
      </c>
      <c r="D5523" s="42">
        <v>45016</v>
      </c>
      <c r="E5523" s="42">
        <v>45199</v>
      </c>
      <c r="F5523" t="s">
        <v>1937</v>
      </c>
      <c r="G5523" t="s">
        <v>1546</v>
      </c>
      <c r="H5523">
        <v>1700</v>
      </c>
      <c r="I5523" t="s">
        <v>2768</v>
      </c>
      <c r="J5523">
        <v>141769</v>
      </c>
      <c r="K5523" t="s">
        <v>2105</v>
      </c>
      <c r="L5523">
        <v>-116000</v>
      </c>
      <c r="M5523">
        <v>33296404</v>
      </c>
      <c r="N5523">
        <v>33180404</v>
      </c>
      <c r="O5523">
        <v>0</v>
      </c>
      <c r="P5523" t="s">
        <v>607</v>
      </c>
      <c r="Q5523">
        <v>0</v>
      </c>
      <c r="R5523">
        <v>33296404</v>
      </c>
      <c r="S5523">
        <v>33195404</v>
      </c>
      <c r="T5523" t="s">
        <v>5</v>
      </c>
      <c r="U5523" s="221">
        <f t="shared" si="173"/>
        <v>1.1599999999999999E-2</v>
      </c>
    </row>
    <row r="5524" spans="1:21" hidden="1">
      <c r="A5524" s="55" t="str">
        <f t="shared" si="172"/>
        <v>Y0EJ0</v>
      </c>
      <c r="B5524" s="55">
        <f>VLOOKUP(J5524,'Mapping-CITI'!A:E,5,0)</f>
        <v>0</v>
      </c>
      <c r="D5524" s="42">
        <v>45016</v>
      </c>
      <c r="E5524" s="42">
        <v>45199</v>
      </c>
      <c r="F5524" t="s">
        <v>1937</v>
      </c>
      <c r="G5524" t="s">
        <v>1546</v>
      </c>
      <c r="H5524">
        <v>1700</v>
      </c>
      <c r="I5524" t="s">
        <v>2768</v>
      </c>
      <c r="J5524">
        <v>141779</v>
      </c>
      <c r="K5524" t="s">
        <v>2114</v>
      </c>
      <c r="L5524">
        <v>-1429626</v>
      </c>
      <c r="M5524">
        <v>178317573</v>
      </c>
      <c r="N5524">
        <v>177315473</v>
      </c>
      <c r="O5524">
        <v>-427526</v>
      </c>
      <c r="P5524" t="s">
        <v>607</v>
      </c>
      <c r="Q5524">
        <v>-427526</v>
      </c>
      <c r="R5524">
        <v>178317573</v>
      </c>
      <c r="S5524">
        <v>177315473</v>
      </c>
      <c r="T5524" t="s">
        <v>5</v>
      </c>
      <c r="U5524" s="221">
        <f t="shared" si="173"/>
        <v>0.10020999999999999</v>
      </c>
    </row>
    <row r="5525" spans="1:21" hidden="1">
      <c r="A5525" s="55" t="str">
        <f t="shared" si="172"/>
        <v>Y0EJ0</v>
      </c>
      <c r="B5525" s="55">
        <f>VLOOKUP(J5525,'Mapping-CITI'!A:E,5,0)</f>
        <v>0</v>
      </c>
      <c r="D5525" s="42">
        <v>45016</v>
      </c>
      <c r="E5525" s="42">
        <v>45199</v>
      </c>
      <c r="F5525" t="s">
        <v>1937</v>
      </c>
      <c r="G5525" t="s">
        <v>1546</v>
      </c>
      <c r="H5525">
        <v>1700</v>
      </c>
      <c r="I5525" t="s">
        <v>2768</v>
      </c>
      <c r="J5525">
        <v>141785</v>
      </c>
      <c r="K5525" t="s">
        <v>2918</v>
      </c>
      <c r="L5525">
        <v>10000</v>
      </c>
      <c r="M5525">
        <v>2891000</v>
      </c>
      <c r="N5525">
        <v>2891000</v>
      </c>
      <c r="O5525">
        <v>10000</v>
      </c>
      <c r="P5525" t="s">
        <v>607</v>
      </c>
      <c r="Q5525">
        <v>10000</v>
      </c>
      <c r="R5525">
        <v>2891000</v>
      </c>
      <c r="S5525">
        <v>2891000</v>
      </c>
      <c r="T5525" t="s">
        <v>5</v>
      </c>
      <c r="U5525" s="221">
        <f t="shared" si="173"/>
        <v>0</v>
      </c>
    </row>
    <row r="5526" spans="1:21" hidden="1">
      <c r="A5526" s="55" t="str">
        <f t="shared" si="172"/>
        <v>Y0EJ0</v>
      </c>
      <c r="B5526" s="55">
        <f>VLOOKUP(J5526,'Mapping-CITI'!A:E,5,0)</f>
        <v>0</v>
      </c>
      <c r="D5526" s="42">
        <v>45016</v>
      </c>
      <c r="E5526" s="42">
        <v>45199</v>
      </c>
      <c r="F5526" t="s">
        <v>1937</v>
      </c>
      <c r="G5526" t="s">
        <v>1546</v>
      </c>
      <c r="H5526">
        <v>1700</v>
      </c>
      <c r="I5526" t="s">
        <v>2768</v>
      </c>
      <c r="J5526">
        <v>141789</v>
      </c>
      <c r="K5526" t="s">
        <v>2122</v>
      </c>
      <c r="L5526">
        <v>0</v>
      </c>
      <c r="M5526">
        <v>211500</v>
      </c>
      <c r="N5526">
        <v>214000</v>
      </c>
      <c r="O5526">
        <v>-2500</v>
      </c>
      <c r="P5526" t="s">
        <v>607</v>
      </c>
      <c r="Q5526">
        <v>-2500</v>
      </c>
      <c r="R5526">
        <v>211500</v>
      </c>
      <c r="S5526">
        <v>214000</v>
      </c>
      <c r="T5526" t="s">
        <v>5</v>
      </c>
      <c r="U5526" s="221">
        <f t="shared" si="173"/>
        <v>-2.5000000000000001E-4</v>
      </c>
    </row>
    <row r="5527" spans="1:21" hidden="1">
      <c r="A5527" s="55" t="str">
        <f t="shared" si="172"/>
        <v>Y0EJIgnore</v>
      </c>
      <c r="B5527" s="55" t="str">
        <f>VLOOKUP(J5527,'Mapping-CITI'!A:E,5,0)</f>
        <v>Ignore</v>
      </c>
      <c r="D5527" s="42">
        <v>45016</v>
      </c>
      <c r="E5527" s="42">
        <v>45199</v>
      </c>
      <c r="F5527" t="s">
        <v>1937</v>
      </c>
      <c r="G5527" t="s">
        <v>1546</v>
      </c>
      <c r="H5527">
        <v>1700</v>
      </c>
      <c r="I5527" t="s">
        <v>2768</v>
      </c>
      <c r="J5527">
        <v>141794</v>
      </c>
      <c r="K5527" t="s">
        <v>3365</v>
      </c>
      <c r="L5527">
        <v>0</v>
      </c>
      <c r="M5527">
        <v>679000</v>
      </c>
      <c r="N5527">
        <v>679000</v>
      </c>
      <c r="O5527">
        <v>0</v>
      </c>
      <c r="P5527" t="s">
        <v>607</v>
      </c>
      <c r="Q5527">
        <v>0</v>
      </c>
      <c r="R5527">
        <v>679000</v>
      </c>
      <c r="S5527">
        <v>679000</v>
      </c>
      <c r="T5527" t="s">
        <v>5</v>
      </c>
      <c r="U5527" s="221">
        <f t="shared" si="173"/>
        <v>0</v>
      </c>
    </row>
    <row r="5528" spans="1:21" hidden="1">
      <c r="A5528" s="55" t="str">
        <f t="shared" si="172"/>
        <v>Y0EJIgnore</v>
      </c>
      <c r="B5528" s="55" t="str">
        <f>VLOOKUP(J5528,'Mapping-CITI'!A:E,5,0)</f>
        <v>Ignore</v>
      </c>
      <c r="D5528" s="42">
        <v>45016</v>
      </c>
      <c r="E5528" s="42">
        <v>45199</v>
      </c>
      <c r="F5528" t="s">
        <v>1937</v>
      </c>
      <c r="G5528" t="s">
        <v>1546</v>
      </c>
      <c r="H5528">
        <v>1700</v>
      </c>
      <c r="I5528" t="s">
        <v>2768</v>
      </c>
      <c r="J5528">
        <v>141865</v>
      </c>
      <c r="K5528" t="s">
        <v>3366</v>
      </c>
      <c r="L5528">
        <v>0</v>
      </c>
      <c r="M5528">
        <v>5184780</v>
      </c>
      <c r="N5528">
        <v>5184780</v>
      </c>
      <c r="O5528">
        <v>0</v>
      </c>
      <c r="P5528" t="s">
        <v>607</v>
      </c>
      <c r="Q5528">
        <v>0</v>
      </c>
      <c r="R5528">
        <v>5184780</v>
      </c>
      <c r="S5528">
        <v>5184780</v>
      </c>
      <c r="T5528" t="s">
        <v>5</v>
      </c>
      <c r="U5528" s="221">
        <f t="shared" si="173"/>
        <v>0</v>
      </c>
    </row>
    <row r="5529" spans="1:21" hidden="1">
      <c r="A5529" s="55" t="str">
        <f t="shared" si="172"/>
        <v>Y0EJ0</v>
      </c>
      <c r="B5529" s="55">
        <f>VLOOKUP(J5529,'Mapping-CITI'!A:E,5,0)</f>
        <v>0</v>
      </c>
      <c r="D5529" s="42">
        <v>45016</v>
      </c>
      <c r="E5529" s="42">
        <v>45199</v>
      </c>
      <c r="F5529" t="s">
        <v>1937</v>
      </c>
      <c r="G5529" t="s">
        <v>1546</v>
      </c>
      <c r="H5529">
        <v>1700</v>
      </c>
      <c r="I5529" t="s">
        <v>2768</v>
      </c>
      <c r="J5529">
        <v>141871</v>
      </c>
      <c r="K5529" t="s">
        <v>2603</v>
      </c>
      <c r="L5529">
        <v>17774</v>
      </c>
      <c r="M5529">
        <v>0</v>
      </c>
      <c r="N5529">
        <v>17774</v>
      </c>
      <c r="O5529">
        <v>0</v>
      </c>
      <c r="P5529" t="s">
        <v>607</v>
      </c>
      <c r="Q5529">
        <v>0</v>
      </c>
      <c r="R5529">
        <v>0</v>
      </c>
      <c r="S5529">
        <v>17774</v>
      </c>
      <c r="T5529" t="s">
        <v>5</v>
      </c>
      <c r="U5529" s="221">
        <f t="shared" si="173"/>
        <v>-1.7773999999999999E-3</v>
      </c>
    </row>
    <row r="5530" spans="1:21" hidden="1">
      <c r="A5530" s="55" t="str">
        <f t="shared" si="172"/>
        <v>Y0EJ0</v>
      </c>
      <c r="B5530" s="55">
        <f>VLOOKUP(J5530,'Mapping-CITI'!A:E,5,0)</f>
        <v>0</v>
      </c>
      <c r="D5530" s="42">
        <v>45016</v>
      </c>
      <c r="E5530" s="42">
        <v>45199</v>
      </c>
      <c r="F5530" t="s">
        <v>1937</v>
      </c>
      <c r="G5530" t="s">
        <v>1546</v>
      </c>
      <c r="H5530">
        <v>1700</v>
      </c>
      <c r="I5530" t="s">
        <v>2768</v>
      </c>
      <c r="J5530">
        <v>142038</v>
      </c>
      <c r="K5530" t="s">
        <v>2128</v>
      </c>
      <c r="L5530">
        <v>0</v>
      </c>
      <c r="M5530">
        <v>1270500</v>
      </c>
      <c r="N5530">
        <v>1270500</v>
      </c>
      <c r="O5530">
        <v>0</v>
      </c>
      <c r="P5530" t="s">
        <v>607</v>
      </c>
      <c r="Q5530">
        <v>0</v>
      </c>
      <c r="R5530">
        <v>1270500</v>
      </c>
      <c r="S5530">
        <v>1270500</v>
      </c>
      <c r="T5530" t="s">
        <v>5</v>
      </c>
      <c r="U5530" s="221">
        <f t="shared" si="173"/>
        <v>0</v>
      </c>
    </row>
    <row r="5531" spans="1:21" hidden="1">
      <c r="A5531" s="55" t="str">
        <f t="shared" si="172"/>
        <v>Y0EJ0</v>
      </c>
      <c r="B5531" s="55">
        <f>VLOOKUP(J5531,'Mapping-CITI'!A:E,5,0)</f>
        <v>0</v>
      </c>
      <c r="D5531" s="42">
        <v>45016</v>
      </c>
      <c r="E5531" s="42">
        <v>45199</v>
      </c>
      <c r="F5531" t="s">
        <v>1937</v>
      </c>
      <c r="G5531" t="s">
        <v>1546</v>
      </c>
      <c r="H5531">
        <v>1700</v>
      </c>
      <c r="I5531" t="s">
        <v>2768</v>
      </c>
      <c r="J5531">
        <v>142041</v>
      </c>
      <c r="K5531" t="s">
        <v>2130</v>
      </c>
      <c r="L5531">
        <v>0</v>
      </c>
      <c r="M5531">
        <v>270500</v>
      </c>
      <c r="N5531">
        <v>270500</v>
      </c>
      <c r="O5531">
        <v>0</v>
      </c>
      <c r="P5531" t="s">
        <v>607</v>
      </c>
      <c r="Q5531">
        <v>0</v>
      </c>
      <c r="R5531">
        <v>270500</v>
      </c>
      <c r="S5531">
        <v>270500</v>
      </c>
      <c r="T5531" t="s">
        <v>5</v>
      </c>
      <c r="U5531" s="221">
        <f t="shared" si="173"/>
        <v>0</v>
      </c>
    </row>
    <row r="5532" spans="1:21" hidden="1">
      <c r="A5532" s="55" t="str">
        <f t="shared" si="172"/>
        <v>Y0EJ0</v>
      </c>
      <c r="B5532" s="55">
        <f>VLOOKUP(J5532,'Mapping-CITI'!A:E,5,0)</f>
        <v>0</v>
      </c>
      <c r="D5532" s="42">
        <v>45016</v>
      </c>
      <c r="E5532" s="42">
        <v>45199</v>
      </c>
      <c r="F5532" t="s">
        <v>1937</v>
      </c>
      <c r="G5532" t="s">
        <v>1546</v>
      </c>
      <c r="H5532">
        <v>1700</v>
      </c>
      <c r="I5532" t="s">
        <v>2768</v>
      </c>
      <c r="J5532">
        <v>142042</v>
      </c>
      <c r="K5532" t="s">
        <v>2131</v>
      </c>
      <c r="L5532">
        <v>0</v>
      </c>
      <c r="M5532">
        <v>1694129</v>
      </c>
      <c r="N5532">
        <v>1694129</v>
      </c>
      <c r="O5532">
        <v>0</v>
      </c>
      <c r="P5532" t="s">
        <v>607</v>
      </c>
      <c r="Q5532">
        <v>0</v>
      </c>
      <c r="R5532">
        <v>1694129</v>
      </c>
      <c r="S5532">
        <v>1694129</v>
      </c>
      <c r="T5532" t="s">
        <v>5</v>
      </c>
      <c r="U5532" s="221">
        <f t="shared" si="173"/>
        <v>0</v>
      </c>
    </row>
    <row r="5533" spans="1:21" hidden="1">
      <c r="A5533" s="55" t="str">
        <f t="shared" si="172"/>
        <v>Y0EJ0</v>
      </c>
      <c r="B5533" s="55">
        <f>VLOOKUP(J5533,'Mapping-CITI'!A:E,5,0)</f>
        <v>0</v>
      </c>
      <c r="D5533" s="42">
        <v>45016</v>
      </c>
      <c r="E5533" s="42">
        <v>45199</v>
      </c>
      <c r="F5533" t="s">
        <v>1937</v>
      </c>
      <c r="G5533" t="s">
        <v>1546</v>
      </c>
      <c r="H5533">
        <v>1700</v>
      </c>
      <c r="I5533" t="s">
        <v>2768</v>
      </c>
      <c r="J5533">
        <v>142043</v>
      </c>
      <c r="K5533" t="s">
        <v>2657</v>
      </c>
      <c r="L5533">
        <v>0</v>
      </c>
      <c r="M5533">
        <v>7550000</v>
      </c>
      <c r="N5533">
        <v>7556500</v>
      </c>
      <c r="O5533">
        <v>-6500</v>
      </c>
      <c r="P5533" t="s">
        <v>607</v>
      </c>
      <c r="Q5533">
        <v>-6500</v>
      </c>
      <c r="R5533">
        <v>7550000</v>
      </c>
      <c r="S5533">
        <v>7556500</v>
      </c>
      <c r="T5533" t="s">
        <v>5</v>
      </c>
      <c r="U5533" s="221">
        <f t="shared" si="173"/>
        <v>-6.4999999999999997E-4</v>
      </c>
    </row>
    <row r="5534" spans="1:21" hidden="1">
      <c r="A5534" s="55" t="str">
        <f t="shared" si="172"/>
        <v>Y0EJ0</v>
      </c>
      <c r="B5534" s="55">
        <f>VLOOKUP(J5534,'Mapping-CITI'!A:E,5,0)</f>
        <v>0</v>
      </c>
      <c r="D5534" s="42">
        <v>45016</v>
      </c>
      <c r="E5534" s="42">
        <v>45199</v>
      </c>
      <c r="F5534" t="s">
        <v>1937</v>
      </c>
      <c r="G5534" t="s">
        <v>1546</v>
      </c>
      <c r="H5534">
        <v>1700</v>
      </c>
      <c r="I5534" t="s">
        <v>2768</v>
      </c>
      <c r="J5534">
        <v>142044</v>
      </c>
      <c r="K5534" t="s">
        <v>2132</v>
      </c>
      <c r="L5534">
        <v>0</v>
      </c>
      <c r="M5534">
        <v>4651309</v>
      </c>
      <c r="N5534">
        <v>4668609</v>
      </c>
      <c r="O5534">
        <v>-17300</v>
      </c>
      <c r="P5534" t="s">
        <v>607</v>
      </c>
      <c r="Q5534">
        <v>-17300</v>
      </c>
      <c r="R5534">
        <v>4651309</v>
      </c>
      <c r="S5534">
        <v>4668609</v>
      </c>
      <c r="T5534" t="s">
        <v>5</v>
      </c>
      <c r="U5534" s="221">
        <f t="shared" si="173"/>
        <v>-1.73E-3</v>
      </c>
    </row>
    <row r="5535" spans="1:21" hidden="1">
      <c r="A5535" s="55" t="str">
        <f t="shared" si="172"/>
        <v>Y0EJ0</v>
      </c>
      <c r="B5535" s="55">
        <f>VLOOKUP(J5535,'Mapping-CITI'!A:E,5,0)</f>
        <v>0</v>
      </c>
      <c r="D5535" s="42">
        <v>45016</v>
      </c>
      <c r="E5535" s="42">
        <v>45199</v>
      </c>
      <c r="F5535" t="s">
        <v>1937</v>
      </c>
      <c r="G5535" t="s">
        <v>1546</v>
      </c>
      <c r="H5535">
        <v>1700</v>
      </c>
      <c r="I5535" t="s">
        <v>2768</v>
      </c>
      <c r="J5535">
        <v>142075</v>
      </c>
      <c r="K5535" t="s">
        <v>2545</v>
      </c>
      <c r="L5535">
        <v>9473332.6300000008</v>
      </c>
      <c r="M5535">
        <v>32015.16</v>
      </c>
      <c r="N5535">
        <v>339692.89</v>
      </c>
      <c r="O5535">
        <v>9165654.9000000004</v>
      </c>
      <c r="P5535" t="s">
        <v>607</v>
      </c>
      <c r="Q5535">
        <v>9165654.9000000004</v>
      </c>
      <c r="R5535">
        <v>32015.16</v>
      </c>
      <c r="S5535">
        <v>339692.89</v>
      </c>
      <c r="T5535" t="s">
        <v>5</v>
      </c>
      <c r="U5535" s="221">
        <f t="shared" si="173"/>
        <v>-3.0767773000000005E-2</v>
      </c>
    </row>
    <row r="5536" spans="1:21" hidden="1">
      <c r="A5536" s="55" t="str">
        <f t="shared" si="172"/>
        <v>Y0EJIgnore</v>
      </c>
      <c r="B5536" s="55" t="str">
        <f>VLOOKUP(J5536,'Mapping-CITI'!A:E,5,0)</f>
        <v>Ignore</v>
      </c>
      <c r="D5536" s="42">
        <v>45016</v>
      </c>
      <c r="E5536" s="42">
        <v>45199</v>
      </c>
      <c r="F5536" t="s">
        <v>1937</v>
      </c>
      <c r="G5536" t="s">
        <v>1546</v>
      </c>
      <c r="H5536">
        <v>1700</v>
      </c>
      <c r="I5536" t="s">
        <v>2768</v>
      </c>
      <c r="J5536">
        <v>142077</v>
      </c>
      <c r="K5536" t="s">
        <v>2913</v>
      </c>
      <c r="L5536">
        <v>57713240.719999999</v>
      </c>
      <c r="M5536">
        <v>9419741.7699999996</v>
      </c>
      <c r="N5536">
        <v>7832913.3600000003</v>
      </c>
      <c r="O5536">
        <v>59300069.130000003</v>
      </c>
      <c r="P5536" t="s">
        <v>607</v>
      </c>
      <c r="Q5536">
        <v>59300069.130000003</v>
      </c>
      <c r="R5536">
        <v>9419741.7699999996</v>
      </c>
      <c r="S5536">
        <v>7832913.3600000003</v>
      </c>
      <c r="T5536" t="s">
        <v>5</v>
      </c>
      <c r="U5536" s="221">
        <f t="shared" si="173"/>
        <v>0.15868284099999994</v>
      </c>
    </row>
    <row r="5537" spans="1:21" hidden="1">
      <c r="A5537" s="55" t="str">
        <f t="shared" si="172"/>
        <v>Y0EJ0</v>
      </c>
      <c r="B5537" s="55">
        <f>VLOOKUP(J5537,'Mapping-CITI'!A:E,5,0)</f>
        <v>0</v>
      </c>
      <c r="D5537" s="42">
        <v>45016</v>
      </c>
      <c r="E5537" s="42">
        <v>45199</v>
      </c>
      <c r="F5537" t="s">
        <v>1937</v>
      </c>
      <c r="G5537" t="s">
        <v>1546</v>
      </c>
      <c r="H5537">
        <v>1700</v>
      </c>
      <c r="I5537" t="s">
        <v>2768</v>
      </c>
      <c r="J5537">
        <v>142100</v>
      </c>
      <c r="K5537" t="s">
        <v>2148</v>
      </c>
      <c r="L5537">
        <v>3.99</v>
      </c>
      <c r="M5537">
        <v>0</v>
      </c>
      <c r="N5537">
        <v>0</v>
      </c>
      <c r="O5537">
        <v>3.99</v>
      </c>
      <c r="P5537" t="s">
        <v>607</v>
      </c>
      <c r="Q5537">
        <v>3.99</v>
      </c>
      <c r="R5537">
        <v>0</v>
      </c>
      <c r="S5537">
        <v>0</v>
      </c>
      <c r="T5537" t="s">
        <v>5</v>
      </c>
      <c r="U5537" s="221">
        <f t="shared" si="173"/>
        <v>0</v>
      </c>
    </row>
    <row r="5538" spans="1:21" hidden="1">
      <c r="A5538" s="55" t="str">
        <f t="shared" si="172"/>
        <v>Y0EJIgnore</v>
      </c>
      <c r="B5538" s="55" t="str">
        <f>VLOOKUP(J5538,'Mapping-CITI'!A:E,5,0)</f>
        <v>Ignore</v>
      </c>
      <c r="D5538" s="42">
        <v>45016</v>
      </c>
      <c r="E5538" s="42">
        <v>45199</v>
      </c>
      <c r="F5538" t="s">
        <v>1937</v>
      </c>
      <c r="G5538" t="s">
        <v>1546</v>
      </c>
      <c r="H5538">
        <v>1700</v>
      </c>
      <c r="I5538" t="s">
        <v>2768</v>
      </c>
      <c r="J5538">
        <v>142243</v>
      </c>
      <c r="K5538" t="s">
        <v>3367</v>
      </c>
      <c r="L5538">
        <v>0</v>
      </c>
      <c r="M5538">
        <v>220854946.62</v>
      </c>
      <c r="N5538">
        <v>220854946.62</v>
      </c>
      <c r="O5538">
        <v>0</v>
      </c>
      <c r="P5538" t="s">
        <v>607</v>
      </c>
      <c r="Q5538">
        <v>0</v>
      </c>
      <c r="R5538">
        <v>220854946.62</v>
      </c>
      <c r="S5538">
        <v>220854946.62</v>
      </c>
      <c r="T5538" t="s">
        <v>5</v>
      </c>
      <c r="U5538" s="221">
        <f t="shared" si="173"/>
        <v>0</v>
      </c>
    </row>
    <row r="5539" spans="1:21" hidden="1">
      <c r="A5539" s="55" t="str">
        <f t="shared" si="172"/>
        <v>Y0EJIgnore</v>
      </c>
      <c r="B5539" s="55" t="str">
        <f>VLOOKUP(J5539,'Mapping-CITI'!A:E,5,0)</f>
        <v>Ignore</v>
      </c>
      <c r="D5539" s="42">
        <v>45016</v>
      </c>
      <c r="E5539" s="42">
        <v>45199</v>
      </c>
      <c r="F5539" t="s">
        <v>1937</v>
      </c>
      <c r="G5539" t="s">
        <v>1546</v>
      </c>
      <c r="H5539">
        <v>1700</v>
      </c>
      <c r="I5539" t="s">
        <v>2768</v>
      </c>
      <c r="J5539">
        <v>142250</v>
      </c>
      <c r="K5539" t="s">
        <v>3416</v>
      </c>
      <c r="L5539">
        <v>0</v>
      </c>
      <c r="M5539">
        <v>6000</v>
      </c>
      <c r="N5539">
        <v>6000</v>
      </c>
      <c r="O5539">
        <v>0</v>
      </c>
      <c r="P5539" t="s">
        <v>607</v>
      </c>
      <c r="Q5539">
        <v>0</v>
      </c>
      <c r="R5539">
        <v>6000</v>
      </c>
      <c r="S5539">
        <v>6000</v>
      </c>
      <c r="T5539" t="s">
        <v>5</v>
      </c>
      <c r="U5539" s="221">
        <f t="shared" si="173"/>
        <v>0</v>
      </c>
    </row>
    <row r="5540" spans="1:21" hidden="1">
      <c r="A5540" s="55" t="str">
        <f t="shared" si="172"/>
        <v>Y0EJIgnore</v>
      </c>
      <c r="B5540" s="55" t="str">
        <f>VLOOKUP(J5540,'Mapping-CITI'!A:E,5,0)</f>
        <v>Ignore</v>
      </c>
      <c r="D5540" s="42">
        <v>45016</v>
      </c>
      <c r="E5540" s="42">
        <v>45199</v>
      </c>
      <c r="F5540" t="s">
        <v>1937</v>
      </c>
      <c r="G5540" t="s">
        <v>1546</v>
      </c>
      <c r="H5540">
        <v>1700</v>
      </c>
      <c r="I5540" t="s">
        <v>2768</v>
      </c>
      <c r="J5540">
        <v>142251</v>
      </c>
      <c r="K5540" t="s">
        <v>3368</v>
      </c>
      <c r="L5540">
        <v>-9000</v>
      </c>
      <c r="M5540">
        <v>16024305</v>
      </c>
      <c r="N5540">
        <v>16042305</v>
      </c>
      <c r="O5540">
        <v>-27000</v>
      </c>
      <c r="P5540" t="s">
        <v>607</v>
      </c>
      <c r="Q5540">
        <v>-27000</v>
      </c>
      <c r="R5540">
        <v>16024305</v>
      </c>
      <c r="S5540">
        <v>16042305</v>
      </c>
      <c r="T5540" t="s">
        <v>5</v>
      </c>
      <c r="U5540" s="221">
        <f t="shared" si="173"/>
        <v>-1.8E-3</v>
      </c>
    </row>
    <row r="5541" spans="1:21" hidden="1">
      <c r="A5541" s="55" t="str">
        <f t="shared" si="172"/>
        <v>Y0EJIgnore</v>
      </c>
      <c r="B5541" s="55" t="str">
        <f>VLOOKUP(J5541,'Mapping-CITI'!A:E,5,0)</f>
        <v>Ignore</v>
      </c>
      <c r="D5541" s="42">
        <v>45016</v>
      </c>
      <c r="E5541" s="42">
        <v>45199</v>
      </c>
      <c r="F5541" t="s">
        <v>1937</v>
      </c>
      <c r="G5541" t="s">
        <v>1546</v>
      </c>
      <c r="H5541">
        <v>1700</v>
      </c>
      <c r="I5541" t="s">
        <v>2768</v>
      </c>
      <c r="J5541">
        <v>142254</v>
      </c>
      <c r="K5541" t="s">
        <v>3417</v>
      </c>
      <c r="L5541">
        <v>0</v>
      </c>
      <c r="M5541">
        <v>50000</v>
      </c>
      <c r="N5541">
        <v>50000</v>
      </c>
      <c r="O5541">
        <v>0</v>
      </c>
      <c r="P5541" t="s">
        <v>607</v>
      </c>
      <c r="Q5541">
        <v>0</v>
      </c>
      <c r="R5541">
        <v>50000</v>
      </c>
      <c r="S5541">
        <v>50000</v>
      </c>
      <c r="T5541" t="s">
        <v>5</v>
      </c>
      <c r="U5541" s="221">
        <f t="shared" si="173"/>
        <v>0</v>
      </c>
    </row>
    <row r="5542" spans="1:21" hidden="1">
      <c r="A5542" s="55" t="str">
        <f t="shared" si="172"/>
        <v>Y0EJIgnore</v>
      </c>
      <c r="B5542" s="55" t="str">
        <f>VLOOKUP(J5542,'Mapping-CITI'!A:E,5,0)</f>
        <v>Ignore</v>
      </c>
      <c r="D5542" s="42">
        <v>45016</v>
      </c>
      <c r="E5542" s="42">
        <v>45199</v>
      </c>
      <c r="F5542" t="s">
        <v>1937</v>
      </c>
      <c r="G5542" t="s">
        <v>1546</v>
      </c>
      <c r="H5542">
        <v>1700</v>
      </c>
      <c r="I5542" t="s">
        <v>2768</v>
      </c>
      <c r="J5542">
        <v>142255</v>
      </c>
      <c r="K5542" t="s">
        <v>3379</v>
      </c>
      <c r="L5542">
        <v>0</v>
      </c>
      <c r="M5542">
        <v>100000</v>
      </c>
      <c r="N5542">
        <v>100000</v>
      </c>
      <c r="O5542">
        <v>0</v>
      </c>
      <c r="P5542" t="s">
        <v>607</v>
      </c>
      <c r="Q5542">
        <v>0</v>
      </c>
      <c r="R5542">
        <v>100000</v>
      </c>
      <c r="S5542">
        <v>100000</v>
      </c>
      <c r="T5542" t="s">
        <v>5</v>
      </c>
      <c r="U5542" s="221">
        <f t="shared" si="173"/>
        <v>0</v>
      </c>
    </row>
    <row r="5543" spans="1:21" hidden="1">
      <c r="A5543" s="55" t="str">
        <f t="shared" si="172"/>
        <v>Y0EJIgnore</v>
      </c>
      <c r="B5543" s="55" t="str">
        <f>VLOOKUP(J5543,'Mapping-CITI'!A:E,5,0)</f>
        <v>Ignore</v>
      </c>
      <c r="D5543" s="42">
        <v>45016</v>
      </c>
      <c r="E5543" s="42">
        <v>45199</v>
      </c>
      <c r="F5543" t="s">
        <v>1937</v>
      </c>
      <c r="G5543" t="s">
        <v>1546</v>
      </c>
      <c r="H5543">
        <v>1700</v>
      </c>
      <c r="I5543" t="s">
        <v>2768</v>
      </c>
      <c r="J5543">
        <v>142256</v>
      </c>
      <c r="K5543" t="s">
        <v>3370</v>
      </c>
      <c r="L5543">
        <v>0</v>
      </c>
      <c r="M5543">
        <v>373000</v>
      </c>
      <c r="N5543">
        <v>373000</v>
      </c>
      <c r="O5543">
        <v>0</v>
      </c>
      <c r="P5543" t="s">
        <v>607</v>
      </c>
      <c r="Q5543">
        <v>0</v>
      </c>
      <c r="R5543">
        <v>373000</v>
      </c>
      <c r="S5543">
        <v>373000</v>
      </c>
      <c r="T5543" t="s">
        <v>5</v>
      </c>
      <c r="U5543" s="221">
        <f t="shared" si="173"/>
        <v>0</v>
      </c>
    </row>
    <row r="5544" spans="1:21" hidden="1">
      <c r="A5544" s="55" t="str">
        <f t="shared" si="172"/>
        <v>Y0EJIgnore</v>
      </c>
      <c r="B5544" s="55" t="str">
        <f>VLOOKUP(J5544,'Mapping-CITI'!A:E,5,0)</f>
        <v>Ignore</v>
      </c>
      <c r="D5544" s="42">
        <v>45016</v>
      </c>
      <c r="E5544" s="42">
        <v>45199</v>
      </c>
      <c r="F5544" t="s">
        <v>1937</v>
      </c>
      <c r="G5544" t="s">
        <v>1546</v>
      </c>
      <c r="H5544">
        <v>1700</v>
      </c>
      <c r="I5544" t="s">
        <v>2768</v>
      </c>
      <c r="J5544">
        <v>142258</v>
      </c>
      <c r="K5544" t="s">
        <v>3371</v>
      </c>
      <c r="L5544">
        <v>-220500</v>
      </c>
      <c r="M5544">
        <v>23251330</v>
      </c>
      <c r="N5544">
        <v>23891830</v>
      </c>
      <c r="O5544">
        <v>-861000</v>
      </c>
      <c r="P5544" t="s">
        <v>607</v>
      </c>
      <c r="Q5544">
        <v>-861000</v>
      </c>
      <c r="R5544">
        <v>23251330</v>
      </c>
      <c r="S5544">
        <v>23891830</v>
      </c>
      <c r="T5544" t="s">
        <v>5</v>
      </c>
      <c r="U5544" s="221">
        <f t="shared" si="173"/>
        <v>-6.4049999999999996E-2</v>
      </c>
    </row>
    <row r="5545" spans="1:21" hidden="1">
      <c r="A5545" s="55" t="str">
        <f t="shared" si="172"/>
        <v>Y0EJIgnore</v>
      </c>
      <c r="B5545" s="55" t="str">
        <f>VLOOKUP(J5545,'Mapping-CITI'!A:E,5,0)</f>
        <v>Ignore</v>
      </c>
      <c r="D5545" s="42">
        <v>45016</v>
      </c>
      <c r="E5545" s="42">
        <v>45199</v>
      </c>
      <c r="F5545" t="s">
        <v>1937</v>
      </c>
      <c r="G5545" t="s">
        <v>1546</v>
      </c>
      <c r="H5545">
        <v>1700</v>
      </c>
      <c r="I5545" t="s">
        <v>2768</v>
      </c>
      <c r="J5545">
        <v>142261</v>
      </c>
      <c r="K5545" t="s">
        <v>3415</v>
      </c>
      <c r="L5545">
        <v>0</v>
      </c>
      <c r="M5545">
        <v>74000</v>
      </c>
      <c r="N5545">
        <v>74000</v>
      </c>
      <c r="O5545">
        <v>0</v>
      </c>
      <c r="P5545" t="s">
        <v>607</v>
      </c>
      <c r="Q5545">
        <v>0</v>
      </c>
      <c r="R5545">
        <v>74000</v>
      </c>
      <c r="S5545">
        <v>74000</v>
      </c>
      <c r="T5545" t="s">
        <v>5</v>
      </c>
      <c r="U5545" s="221">
        <f t="shared" si="173"/>
        <v>0</v>
      </c>
    </row>
    <row r="5546" spans="1:21" hidden="1">
      <c r="A5546" s="55" t="str">
        <f t="shared" si="172"/>
        <v>Y0EJIgnore</v>
      </c>
      <c r="B5546" s="55" t="str">
        <f>VLOOKUP(J5546,'Mapping-CITI'!A:E,5,0)</f>
        <v>Ignore</v>
      </c>
      <c r="D5546" s="42">
        <v>45016</v>
      </c>
      <c r="E5546" s="42">
        <v>45199</v>
      </c>
      <c r="F5546" t="s">
        <v>1937</v>
      </c>
      <c r="G5546" t="s">
        <v>1546</v>
      </c>
      <c r="H5546">
        <v>1700</v>
      </c>
      <c r="I5546" t="s">
        <v>2768</v>
      </c>
      <c r="J5546">
        <v>142262</v>
      </c>
      <c r="K5546" t="s">
        <v>3372</v>
      </c>
      <c r="L5546">
        <v>0</v>
      </c>
      <c r="M5546">
        <v>10517264</v>
      </c>
      <c r="N5546">
        <v>10664264</v>
      </c>
      <c r="O5546">
        <v>-147000</v>
      </c>
      <c r="P5546" t="s">
        <v>607</v>
      </c>
      <c r="Q5546">
        <v>-147000</v>
      </c>
      <c r="R5546">
        <v>10517264</v>
      </c>
      <c r="S5546">
        <v>10664264</v>
      </c>
      <c r="T5546" t="s">
        <v>5</v>
      </c>
      <c r="U5546" s="221">
        <f t="shared" si="173"/>
        <v>-1.47E-2</v>
      </c>
    </row>
    <row r="5547" spans="1:21" hidden="1">
      <c r="A5547" s="55" t="str">
        <f t="shared" si="172"/>
        <v>Y0EJIgnore</v>
      </c>
      <c r="B5547" s="55" t="str">
        <f>VLOOKUP(J5547,'Mapping-CITI'!A:E,5,0)</f>
        <v>Ignore</v>
      </c>
      <c r="D5547" s="42">
        <v>45016</v>
      </c>
      <c r="E5547" s="42">
        <v>45199</v>
      </c>
      <c r="F5547" t="s">
        <v>1937</v>
      </c>
      <c r="G5547" t="s">
        <v>1546</v>
      </c>
      <c r="H5547">
        <v>1700</v>
      </c>
      <c r="I5547" t="s">
        <v>2768</v>
      </c>
      <c r="J5547">
        <v>142263</v>
      </c>
      <c r="K5547" t="s">
        <v>3373</v>
      </c>
      <c r="L5547">
        <v>-1008</v>
      </c>
      <c r="M5547">
        <v>190240</v>
      </c>
      <c r="N5547">
        <v>189232</v>
      </c>
      <c r="O5547">
        <v>0</v>
      </c>
      <c r="P5547" t="s">
        <v>607</v>
      </c>
      <c r="Q5547">
        <v>0</v>
      </c>
      <c r="R5547">
        <v>190240</v>
      </c>
      <c r="S5547">
        <v>189232</v>
      </c>
      <c r="T5547" t="s">
        <v>5</v>
      </c>
      <c r="U5547" s="221">
        <f t="shared" si="173"/>
        <v>1.008E-4</v>
      </c>
    </row>
    <row r="5548" spans="1:21" hidden="1">
      <c r="A5548" s="55" t="str">
        <f t="shared" si="172"/>
        <v>Y0EJIgnore</v>
      </c>
      <c r="B5548" s="55" t="str">
        <f>VLOOKUP(J5548,'Mapping-CITI'!A:E,5,0)</f>
        <v>Ignore</v>
      </c>
      <c r="D5548" s="42">
        <v>45016</v>
      </c>
      <c r="E5548" s="42">
        <v>45199</v>
      </c>
      <c r="F5548" t="s">
        <v>1937</v>
      </c>
      <c r="G5548" t="s">
        <v>1546</v>
      </c>
      <c r="H5548">
        <v>1700</v>
      </c>
      <c r="I5548" t="s">
        <v>2768</v>
      </c>
      <c r="J5548">
        <v>142265</v>
      </c>
      <c r="K5548" t="s">
        <v>3374</v>
      </c>
      <c r="L5548">
        <v>0</v>
      </c>
      <c r="M5548">
        <v>357500</v>
      </c>
      <c r="N5548">
        <v>357500</v>
      </c>
      <c r="O5548">
        <v>0</v>
      </c>
      <c r="P5548" t="s">
        <v>607</v>
      </c>
      <c r="Q5548">
        <v>0</v>
      </c>
      <c r="R5548">
        <v>357500</v>
      </c>
      <c r="S5548">
        <v>357500</v>
      </c>
      <c r="T5548" t="s">
        <v>5</v>
      </c>
      <c r="U5548" s="221">
        <f t="shared" si="173"/>
        <v>0</v>
      </c>
    </row>
    <row r="5549" spans="1:21" hidden="1">
      <c r="A5549" s="55" t="str">
        <f t="shared" si="172"/>
        <v>Y0EJIgnore</v>
      </c>
      <c r="B5549" s="55" t="str">
        <f>VLOOKUP(J5549,'Mapping-CITI'!A:E,5,0)</f>
        <v>Ignore</v>
      </c>
      <c r="D5549" s="42">
        <v>45016</v>
      </c>
      <c r="E5549" s="42">
        <v>45199</v>
      </c>
      <c r="F5549" t="s">
        <v>1937</v>
      </c>
      <c r="G5549" t="s">
        <v>1546</v>
      </c>
      <c r="H5549">
        <v>1700</v>
      </c>
      <c r="I5549" t="s">
        <v>2768</v>
      </c>
      <c r="J5549">
        <v>142271</v>
      </c>
      <c r="K5549" t="s">
        <v>3375</v>
      </c>
      <c r="L5549">
        <v>-51125</v>
      </c>
      <c r="M5549">
        <v>88812567</v>
      </c>
      <c r="N5549">
        <v>89303017</v>
      </c>
      <c r="O5549">
        <v>-541575</v>
      </c>
      <c r="P5549" t="s">
        <v>607</v>
      </c>
      <c r="Q5549">
        <v>-541575</v>
      </c>
      <c r="R5549">
        <v>88812567</v>
      </c>
      <c r="S5549">
        <v>89303017</v>
      </c>
      <c r="T5549" t="s">
        <v>5</v>
      </c>
      <c r="U5549" s="221">
        <f t="shared" si="173"/>
        <v>-4.9044999999999998E-2</v>
      </c>
    </row>
    <row r="5550" spans="1:21" hidden="1">
      <c r="A5550" s="55" t="str">
        <f t="shared" si="172"/>
        <v>Y0EJIgnore</v>
      </c>
      <c r="B5550" s="55" t="str">
        <f>VLOOKUP(J5550,'Mapping-CITI'!A:E,5,0)</f>
        <v>Ignore</v>
      </c>
      <c r="D5550" s="42">
        <v>45016</v>
      </c>
      <c r="E5550" s="42">
        <v>45199</v>
      </c>
      <c r="F5550" t="s">
        <v>1937</v>
      </c>
      <c r="G5550" t="s">
        <v>1546</v>
      </c>
      <c r="H5550">
        <v>1700</v>
      </c>
      <c r="I5550" t="s">
        <v>2768</v>
      </c>
      <c r="J5550">
        <v>142274</v>
      </c>
      <c r="K5550" t="s">
        <v>3376</v>
      </c>
      <c r="L5550">
        <v>-9999</v>
      </c>
      <c r="M5550">
        <v>2891800</v>
      </c>
      <c r="N5550">
        <v>2889801</v>
      </c>
      <c r="O5550">
        <v>-8000</v>
      </c>
      <c r="P5550" t="s">
        <v>607</v>
      </c>
      <c r="Q5550">
        <v>-8000</v>
      </c>
      <c r="R5550">
        <v>2891800</v>
      </c>
      <c r="S5550">
        <v>2889801</v>
      </c>
      <c r="T5550" t="s">
        <v>5</v>
      </c>
      <c r="U5550" s="221">
        <f t="shared" si="173"/>
        <v>1.9990000000000001E-4</v>
      </c>
    </row>
    <row r="5551" spans="1:21" hidden="1">
      <c r="A5551" s="55" t="str">
        <f t="shared" si="172"/>
        <v>Y0EJIgnore</v>
      </c>
      <c r="B5551" s="55" t="str">
        <f>VLOOKUP(J5551,'Mapping-CITI'!A:E,5,0)</f>
        <v>Ignore</v>
      </c>
      <c r="D5551" s="42">
        <v>45016</v>
      </c>
      <c r="E5551" s="42">
        <v>45199</v>
      </c>
      <c r="F5551" t="s">
        <v>1937</v>
      </c>
      <c r="G5551" t="s">
        <v>1546</v>
      </c>
      <c r="H5551">
        <v>1700</v>
      </c>
      <c r="I5551" t="s">
        <v>2768</v>
      </c>
      <c r="J5551">
        <v>142276</v>
      </c>
      <c r="K5551" t="s">
        <v>3377</v>
      </c>
      <c r="L5551">
        <v>0</v>
      </c>
      <c r="M5551">
        <v>24351110.489999998</v>
      </c>
      <c r="N5551">
        <v>24351110.489999998</v>
      </c>
      <c r="O5551">
        <v>0</v>
      </c>
      <c r="P5551" t="s">
        <v>607</v>
      </c>
      <c r="Q5551">
        <v>0</v>
      </c>
      <c r="R5551">
        <v>24351110.489999998</v>
      </c>
      <c r="S5551">
        <v>24351110.489999998</v>
      </c>
      <c r="T5551" t="s">
        <v>5</v>
      </c>
      <c r="U5551" s="221">
        <f t="shared" si="173"/>
        <v>0</v>
      </c>
    </row>
    <row r="5552" spans="1:21" hidden="1">
      <c r="A5552" s="55" t="str">
        <f t="shared" si="172"/>
        <v>Y0EJ0</v>
      </c>
      <c r="B5552" s="55">
        <f>VLOOKUP(J5552,'Mapping-CITI'!A:E,5,0)</f>
        <v>0</v>
      </c>
      <c r="D5552" s="42">
        <v>45016</v>
      </c>
      <c r="E5552" s="42">
        <v>45199</v>
      </c>
      <c r="F5552" t="s">
        <v>1937</v>
      </c>
      <c r="G5552" t="s">
        <v>1546</v>
      </c>
      <c r="H5552">
        <v>1400</v>
      </c>
      <c r="I5552" t="s">
        <v>2773</v>
      </c>
      <c r="J5552">
        <v>160101</v>
      </c>
      <c r="K5552" t="s">
        <v>2149</v>
      </c>
      <c r="L5552">
        <v>76610157.969999999</v>
      </c>
      <c r="M5552">
        <v>3318980009.8699999</v>
      </c>
      <c r="N5552">
        <v>3395590167.8400002</v>
      </c>
      <c r="O5552">
        <v>0</v>
      </c>
      <c r="P5552" t="s">
        <v>607</v>
      </c>
      <c r="Q5552">
        <v>0</v>
      </c>
      <c r="R5552">
        <v>0</v>
      </c>
      <c r="S5552">
        <v>0</v>
      </c>
      <c r="T5552" t="s">
        <v>5</v>
      </c>
      <c r="U5552" s="221">
        <f t="shared" si="173"/>
        <v>-7.6610157970000268</v>
      </c>
    </row>
    <row r="5553" spans="1:21" hidden="1">
      <c r="A5553" s="55" t="str">
        <f t="shared" si="172"/>
        <v>Y0EJ0</v>
      </c>
      <c r="B5553" s="55">
        <f>VLOOKUP(J5553,'Mapping-CITI'!A:E,5,0)</f>
        <v>0</v>
      </c>
      <c r="D5553" s="42">
        <v>45016</v>
      </c>
      <c r="E5553" s="42">
        <v>45199</v>
      </c>
      <c r="F5553" t="s">
        <v>1937</v>
      </c>
      <c r="G5553" t="s">
        <v>1546</v>
      </c>
      <c r="H5553">
        <v>1400</v>
      </c>
      <c r="I5553" t="s">
        <v>2773</v>
      </c>
      <c r="J5553">
        <v>160118</v>
      </c>
      <c r="K5553" t="s">
        <v>2152</v>
      </c>
      <c r="L5553">
        <v>0</v>
      </c>
      <c r="M5553">
        <v>80505269575.970001</v>
      </c>
      <c r="N5553">
        <v>80505269575.970001</v>
      </c>
      <c r="O5553">
        <v>0</v>
      </c>
      <c r="P5553" t="s">
        <v>607</v>
      </c>
      <c r="Q5553">
        <v>0</v>
      </c>
      <c r="R5553">
        <v>0</v>
      </c>
      <c r="S5553">
        <v>0</v>
      </c>
      <c r="T5553" t="s">
        <v>5</v>
      </c>
      <c r="U5553" s="221">
        <f t="shared" si="173"/>
        <v>0</v>
      </c>
    </row>
    <row r="5554" spans="1:21" hidden="1">
      <c r="A5554" s="55" t="str">
        <f t="shared" si="172"/>
        <v>Y0EJ0</v>
      </c>
      <c r="B5554" s="55">
        <f>VLOOKUP(J5554,'Mapping-CITI'!A:E,5,0)</f>
        <v>0</v>
      </c>
      <c r="D5554" s="42">
        <v>45016</v>
      </c>
      <c r="E5554" s="42">
        <v>45199</v>
      </c>
      <c r="F5554" t="s">
        <v>1937</v>
      </c>
      <c r="G5554" t="s">
        <v>1546</v>
      </c>
      <c r="H5554">
        <v>1400</v>
      </c>
      <c r="I5554" t="s">
        <v>2773</v>
      </c>
      <c r="J5554">
        <v>160126</v>
      </c>
      <c r="K5554" t="s">
        <v>2728</v>
      </c>
      <c r="L5554">
        <v>0.01</v>
      </c>
      <c r="M5554">
        <v>0</v>
      </c>
      <c r="N5554">
        <v>0</v>
      </c>
      <c r="O5554">
        <v>0.01</v>
      </c>
      <c r="P5554" t="s">
        <v>607</v>
      </c>
      <c r="Q5554">
        <v>0.01</v>
      </c>
      <c r="R5554">
        <v>0</v>
      </c>
      <c r="S5554">
        <v>0</v>
      </c>
      <c r="T5554" t="s">
        <v>5</v>
      </c>
      <c r="U5554" s="221">
        <f t="shared" si="173"/>
        <v>0</v>
      </c>
    </row>
    <row r="5555" spans="1:21" hidden="1">
      <c r="A5555" s="55" t="str">
        <f t="shared" si="172"/>
        <v>Y0EJ0</v>
      </c>
      <c r="B5555" s="55">
        <f>VLOOKUP(J5555,'Mapping-CITI'!A:E,5,0)</f>
        <v>0</v>
      </c>
      <c r="D5555" s="42">
        <v>45016</v>
      </c>
      <c r="E5555" s="42">
        <v>45199</v>
      </c>
      <c r="F5555" t="s">
        <v>1937</v>
      </c>
      <c r="G5555" t="s">
        <v>1546</v>
      </c>
      <c r="H5555">
        <v>1600</v>
      </c>
      <c r="I5555" t="s">
        <v>2789</v>
      </c>
      <c r="J5555">
        <v>160202</v>
      </c>
      <c r="K5555" t="s">
        <v>2158</v>
      </c>
      <c r="L5555">
        <v>0</v>
      </c>
      <c r="M5555">
        <v>752005193.97000003</v>
      </c>
      <c r="N5555">
        <v>752005193.97000003</v>
      </c>
      <c r="O5555">
        <v>0</v>
      </c>
      <c r="P5555" t="s">
        <v>607</v>
      </c>
      <c r="Q5555">
        <v>0</v>
      </c>
      <c r="R5555">
        <v>0</v>
      </c>
      <c r="S5555">
        <v>0</v>
      </c>
      <c r="T5555" t="s">
        <v>5</v>
      </c>
      <c r="U5555" s="221">
        <f t="shared" si="173"/>
        <v>0</v>
      </c>
    </row>
    <row r="5556" spans="1:21" hidden="1">
      <c r="A5556" s="55" t="str">
        <f t="shared" si="172"/>
        <v>Y0EJ0</v>
      </c>
      <c r="B5556" s="55">
        <f>VLOOKUP(J5556,'Mapping-CITI'!A:E,5,0)</f>
        <v>0</v>
      </c>
      <c r="D5556" s="42">
        <v>45016</v>
      </c>
      <c r="E5556" s="42">
        <v>45199</v>
      </c>
      <c r="F5556" t="s">
        <v>1937</v>
      </c>
      <c r="G5556" t="s">
        <v>1546</v>
      </c>
      <c r="H5556">
        <v>1600</v>
      </c>
      <c r="I5556" t="s">
        <v>2789</v>
      </c>
      <c r="J5556">
        <v>160206</v>
      </c>
      <c r="K5556" t="s">
        <v>2159</v>
      </c>
      <c r="L5556">
        <v>54468.5</v>
      </c>
      <c r="M5556">
        <v>255547095.16</v>
      </c>
      <c r="N5556">
        <v>254867455.94999999</v>
      </c>
      <c r="O5556">
        <v>734107.71</v>
      </c>
      <c r="P5556" t="s">
        <v>607</v>
      </c>
      <c r="Q5556">
        <v>734107.71</v>
      </c>
      <c r="R5556">
        <v>1182147.68</v>
      </c>
      <c r="S5556">
        <v>252573853.72</v>
      </c>
      <c r="T5556" t="s">
        <v>5</v>
      </c>
      <c r="U5556" s="221">
        <f t="shared" si="173"/>
        <v>6.7963921000000829E-2</v>
      </c>
    </row>
    <row r="5557" spans="1:21" hidden="1">
      <c r="A5557" s="55" t="str">
        <f t="shared" si="172"/>
        <v>Y0EJ0</v>
      </c>
      <c r="B5557" s="55">
        <f>VLOOKUP(J5557,'Mapping-CITI'!A:E,5,0)</f>
        <v>0</v>
      </c>
      <c r="D5557" s="42">
        <v>45016</v>
      </c>
      <c r="E5557" s="42">
        <v>45199</v>
      </c>
      <c r="F5557" t="s">
        <v>1937</v>
      </c>
      <c r="G5557" t="s">
        <v>1546</v>
      </c>
      <c r="H5557">
        <v>1600</v>
      </c>
      <c r="I5557" t="s">
        <v>2789</v>
      </c>
      <c r="J5557">
        <v>160207</v>
      </c>
      <c r="K5557" t="s">
        <v>2160</v>
      </c>
      <c r="L5557">
        <v>-0.71</v>
      </c>
      <c r="M5557">
        <v>466049797</v>
      </c>
      <c r="N5557">
        <v>462986380</v>
      </c>
      <c r="O5557">
        <v>3063416.29</v>
      </c>
      <c r="P5557" t="s">
        <v>607</v>
      </c>
      <c r="Q5557">
        <v>3063416.29</v>
      </c>
      <c r="R5557">
        <v>0</v>
      </c>
      <c r="S5557">
        <v>458006580</v>
      </c>
      <c r="T5557" t="s">
        <v>5</v>
      </c>
      <c r="U5557" s="221">
        <f t="shared" si="173"/>
        <v>0.30634169999999999</v>
      </c>
    </row>
    <row r="5558" spans="1:21" hidden="1">
      <c r="A5558" s="55" t="str">
        <f t="shared" si="172"/>
        <v>Y0EJ0</v>
      </c>
      <c r="B5558" s="55">
        <f>VLOOKUP(J5558,'Mapping-CITI'!A:E,5,0)</f>
        <v>0</v>
      </c>
      <c r="D5558" s="42">
        <v>45016</v>
      </c>
      <c r="E5558" s="42">
        <v>45199</v>
      </c>
      <c r="F5558" t="s">
        <v>1937</v>
      </c>
      <c r="G5558" t="s">
        <v>1546</v>
      </c>
      <c r="H5558">
        <v>1400</v>
      </c>
      <c r="I5558" t="s">
        <v>2773</v>
      </c>
      <c r="J5558">
        <v>160241</v>
      </c>
      <c r="K5558" t="s">
        <v>2162</v>
      </c>
      <c r="L5558">
        <v>20</v>
      </c>
      <c r="M5558">
        <v>0</v>
      </c>
      <c r="N5558">
        <v>20</v>
      </c>
      <c r="O5558">
        <v>0</v>
      </c>
      <c r="P5558" t="s">
        <v>607</v>
      </c>
      <c r="Q5558">
        <v>0</v>
      </c>
      <c r="R5558">
        <v>0</v>
      </c>
      <c r="S5558">
        <v>20</v>
      </c>
      <c r="T5558" t="s">
        <v>5</v>
      </c>
      <c r="U5558" s="221">
        <f t="shared" si="173"/>
        <v>-1.9999999999999999E-6</v>
      </c>
    </row>
    <row r="5559" spans="1:21" hidden="1">
      <c r="A5559" s="55" t="str">
        <f t="shared" si="172"/>
        <v>Y0EJ0</v>
      </c>
      <c r="B5559" s="55">
        <f>VLOOKUP(J5559,'Mapping-CITI'!A:E,5,0)</f>
        <v>0</v>
      </c>
      <c r="D5559" s="42">
        <v>45016</v>
      </c>
      <c r="E5559" s="42">
        <v>45199</v>
      </c>
      <c r="F5559" t="s">
        <v>1937</v>
      </c>
      <c r="G5559" t="s">
        <v>1546</v>
      </c>
      <c r="H5559">
        <v>1230</v>
      </c>
      <c r="I5559" t="s">
        <v>2772</v>
      </c>
      <c r="J5559">
        <v>170101</v>
      </c>
      <c r="K5559" t="s">
        <v>2163</v>
      </c>
      <c r="L5559">
        <v>406382669.64999998</v>
      </c>
      <c r="M5559">
        <v>6178945637.29</v>
      </c>
      <c r="N5559">
        <v>0</v>
      </c>
      <c r="O5559">
        <v>6585328306.9399996</v>
      </c>
      <c r="P5559" t="s">
        <v>607</v>
      </c>
      <c r="Q5559">
        <v>6585328306.9399996</v>
      </c>
      <c r="R5559">
        <v>0</v>
      </c>
      <c r="S5559">
        <v>0</v>
      </c>
      <c r="T5559" t="s">
        <v>5</v>
      </c>
      <c r="U5559" s="221">
        <f t="shared" si="173"/>
        <v>617.89456372899997</v>
      </c>
    </row>
    <row r="5560" spans="1:21" hidden="1">
      <c r="A5560" s="55" t="str">
        <f t="shared" si="172"/>
        <v>Y0EJ1.2</v>
      </c>
      <c r="B5560" s="55">
        <f>VLOOKUP(J5560,'Mapping-CITI'!A:E,5,0)</f>
        <v>1.2</v>
      </c>
      <c r="D5560" s="42">
        <v>45016</v>
      </c>
      <c r="E5560" s="42">
        <v>45199</v>
      </c>
      <c r="F5560" t="s">
        <v>1937</v>
      </c>
      <c r="G5560" t="s">
        <v>1546</v>
      </c>
      <c r="H5560">
        <v>2110</v>
      </c>
      <c r="I5560" t="s">
        <v>2790</v>
      </c>
      <c r="J5560">
        <v>201181</v>
      </c>
      <c r="K5560" t="s">
        <v>2181</v>
      </c>
      <c r="L5560">
        <v>-1916533058.1099999</v>
      </c>
      <c r="M5560">
        <v>110799470.36</v>
      </c>
      <c r="N5560">
        <v>43790689.909999996</v>
      </c>
      <c r="O5560">
        <v>-1849524277.6600001</v>
      </c>
      <c r="P5560" t="s">
        <v>607</v>
      </c>
      <c r="Q5560" s="191">
        <v>-1849524277.6600001</v>
      </c>
      <c r="R5560">
        <v>0</v>
      </c>
      <c r="S5560">
        <v>0</v>
      </c>
      <c r="T5560" t="s">
        <v>5</v>
      </c>
      <c r="U5560" s="221">
        <f t="shared" si="173"/>
        <v>6.7008780450000005</v>
      </c>
    </row>
    <row r="5561" spans="1:21" hidden="1">
      <c r="A5561" s="55" t="str">
        <f t="shared" si="172"/>
        <v>Y0EJ1.2</v>
      </c>
      <c r="B5561" s="55">
        <f>VLOOKUP(J5561,'Mapping-CITI'!A:E,5,0)</f>
        <v>1.2</v>
      </c>
      <c r="D5561" s="42">
        <v>45016</v>
      </c>
      <c r="E5561" s="42">
        <v>45199</v>
      </c>
      <c r="F5561" t="s">
        <v>1937</v>
      </c>
      <c r="G5561" t="s">
        <v>1546</v>
      </c>
      <c r="H5561">
        <v>2110</v>
      </c>
      <c r="I5561" t="s">
        <v>2790</v>
      </c>
      <c r="J5561">
        <v>201185</v>
      </c>
      <c r="K5561" t="s">
        <v>2183</v>
      </c>
      <c r="L5561">
        <v>-1451270242.6300001</v>
      </c>
      <c r="M5561">
        <v>88283937.25</v>
      </c>
      <c r="N5561">
        <v>5271080.5999999996</v>
      </c>
      <c r="O5561">
        <v>-1368257385.98</v>
      </c>
      <c r="P5561" t="s">
        <v>607</v>
      </c>
      <c r="Q5561" s="191">
        <v>-1368257385.98</v>
      </c>
      <c r="R5561">
        <v>0</v>
      </c>
      <c r="S5561">
        <v>0</v>
      </c>
      <c r="T5561" t="s">
        <v>5</v>
      </c>
      <c r="U5561" s="221">
        <f t="shared" si="173"/>
        <v>8.301285665</v>
      </c>
    </row>
    <row r="5562" spans="1:21" hidden="1">
      <c r="A5562" s="55" t="str">
        <f t="shared" si="172"/>
        <v>Y0EJ0</v>
      </c>
      <c r="B5562" s="55">
        <f>VLOOKUP(J5562,'Mapping-CITI'!A:E,5,0)</f>
        <v>0</v>
      </c>
      <c r="D5562" s="42">
        <v>45016</v>
      </c>
      <c r="E5562" s="42">
        <v>45199</v>
      </c>
      <c r="F5562" t="s">
        <v>1937</v>
      </c>
      <c r="G5562" t="s">
        <v>1546</v>
      </c>
      <c r="H5562">
        <v>2110</v>
      </c>
      <c r="I5562" t="s">
        <v>2790</v>
      </c>
      <c r="J5562">
        <v>201187</v>
      </c>
      <c r="K5562" t="s">
        <v>2184</v>
      </c>
      <c r="L5562">
        <v>-6632372199.8699999</v>
      </c>
      <c r="M5562">
        <v>1811749114.25</v>
      </c>
      <c r="N5562">
        <v>1478717258.52</v>
      </c>
      <c r="O5562">
        <v>-6299340344.1400003</v>
      </c>
      <c r="P5562" t="s">
        <v>607</v>
      </c>
      <c r="Q5562">
        <v>-6299340344.1400003</v>
      </c>
      <c r="R5562">
        <v>0</v>
      </c>
      <c r="S5562">
        <v>0</v>
      </c>
      <c r="T5562" t="s">
        <v>5</v>
      </c>
      <c r="U5562" s="221">
        <f t="shared" si="173"/>
        <v>33.303185573</v>
      </c>
    </row>
    <row r="5563" spans="1:21" hidden="1">
      <c r="A5563" s="55" t="str">
        <f t="shared" si="172"/>
        <v>Y0EJ0</v>
      </c>
      <c r="B5563" s="55">
        <f>VLOOKUP(J5563,'Mapping-CITI'!A:E,5,0)</f>
        <v>0</v>
      </c>
      <c r="D5563" s="42">
        <v>45016</v>
      </c>
      <c r="E5563" s="42">
        <v>45199</v>
      </c>
      <c r="F5563" t="s">
        <v>1937</v>
      </c>
      <c r="G5563" t="s">
        <v>1546</v>
      </c>
      <c r="H5563">
        <v>2110</v>
      </c>
      <c r="I5563" t="s">
        <v>2790</v>
      </c>
      <c r="J5563">
        <v>201188</v>
      </c>
      <c r="K5563" t="s">
        <v>2185</v>
      </c>
      <c r="L5563">
        <v>3460271621.2399998</v>
      </c>
      <c r="M5563">
        <v>243515490.69999999</v>
      </c>
      <c r="N5563">
        <v>408393641.69</v>
      </c>
      <c r="O5563">
        <v>3295393470.25</v>
      </c>
      <c r="P5563" t="s">
        <v>607</v>
      </c>
      <c r="Q5563">
        <v>3295393470.25</v>
      </c>
      <c r="R5563">
        <v>0</v>
      </c>
      <c r="S5563">
        <v>0</v>
      </c>
      <c r="T5563" t="s">
        <v>5</v>
      </c>
      <c r="U5563" s="221">
        <f t="shared" si="173"/>
        <v>-16.487815099000002</v>
      </c>
    </row>
    <row r="5564" spans="1:21" hidden="1">
      <c r="A5564" s="55" t="str">
        <f t="shared" si="172"/>
        <v>Y0EJ0</v>
      </c>
      <c r="B5564" s="55">
        <f>VLOOKUP(J5564,'Mapping-CITI'!A:E,5,0)</f>
        <v>0</v>
      </c>
      <c r="D5564" s="42">
        <v>45016</v>
      </c>
      <c r="E5564" s="42">
        <v>45199</v>
      </c>
      <c r="F5564" t="s">
        <v>1937</v>
      </c>
      <c r="G5564" t="s">
        <v>1546</v>
      </c>
      <c r="H5564">
        <v>2110</v>
      </c>
      <c r="I5564" t="s">
        <v>2790</v>
      </c>
      <c r="J5564">
        <v>201349</v>
      </c>
      <c r="K5564" t="s">
        <v>2224</v>
      </c>
      <c r="L5564">
        <v>-98479124.969999999</v>
      </c>
      <c r="M5564">
        <v>8278386.8300000001</v>
      </c>
      <c r="N5564">
        <v>2551805.5499999998</v>
      </c>
      <c r="O5564">
        <v>-92752543.689999998</v>
      </c>
      <c r="P5564" t="s">
        <v>607</v>
      </c>
      <c r="Q5564">
        <v>-92752543.689999998</v>
      </c>
      <c r="R5564">
        <v>0</v>
      </c>
      <c r="S5564">
        <v>0</v>
      </c>
      <c r="T5564" t="s">
        <v>5</v>
      </c>
      <c r="U5564" s="221">
        <f t="shared" si="173"/>
        <v>0.57265812800000004</v>
      </c>
    </row>
    <row r="5565" spans="1:21" hidden="1">
      <c r="A5565" s="55" t="str">
        <f t="shared" si="172"/>
        <v>Y0EJ0</v>
      </c>
      <c r="B5565" s="55">
        <f>VLOOKUP(J5565,'Mapping-CITI'!A:E,5,0)</f>
        <v>0</v>
      </c>
      <c r="D5565" s="42">
        <v>45016</v>
      </c>
      <c r="E5565" s="42">
        <v>45199</v>
      </c>
      <c r="F5565" t="s">
        <v>1937</v>
      </c>
      <c r="G5565" t="s">
        <v>1546</v>
      </c>
      <c r="H5565">
        <v>2110</v>
      </c>
      <c r="I5565" t="s">
        <v>2790</v>
      </c>
      <c r="J5565">
        <v>201351</v>
      </c>
      <c r="K5565" t="s">
        <v>2225</v>
      </c>
      <c r="L5565">
        <v>-805012380.80999994</v>
      </c>
      <c r="M5565">
        <v>162971162.25999999</v>
      </c>
      <c r="N5565">
        <v>157211286.78999999</v>
      </c>
      <c r="O5565">
        <v>-799252505.34000003</v>
      </c>
      <c r="P5565" t="s">
        <v>607</v>
      </c>
      <c r="Q5565">
        <v>-799252505.34000003</v>
      </c>
      <c r="R5565">
        <v>0</v>
      </c>
      <c r="S5565">
        <v>0</v>
      </c>
      <c r="T5565" t="s">
        <v>5</v>
      </c>
      <c r="U5565" s="221">
        <f t="shared" si="173"/>
        <v>0.57598754699999988</v>
      </c>
    </row>
    <row r="5566" spans="1:21" hidden="1">
      <c r="A5566" s="55" t="str">
        <f t="shared" si="172"/>
        <v>Y0EJ1.2</v>
      </c>
      <c r="B5566" s="55">
        <f>VLOOKUP(J5566,'Mapping-CITI'!A:E,5,0)</f>
        <v>1.2</v>
      </c>
      <c r="D5566" s="42">
        <v>45016</v>
      </c>
      <c r="E5566" s="42">
        <v>45199</v>
      </c>
      <c r="F5566" t="s">
        <v>1937</v>
      </c>
      <c r="G5566" t="s">
        <v>1546</v>
      </c>
      <c r="H5566">
        <v>2110</v>
      </c>
      <c r="I5566" t="s">
        <v>2790</v>
      </c>
      <c r="J5566">
        <v>201364</v>
      </c>
      <c r="K5566" t="s">
        <v>2232</v>
      </c>
      <c r="L5566">
        <v>-49030372.969999999</v>
      </c>
      <c r="M5566">
        <v>3488154.3</v>
      </c>
      <c r="N5566">
        <v>1066039.8700000001</v>
      </c>
      <c r="O5566">
        <v>-46608258.539999999</v>
      </c>
      <c r="P5566" t="s">
        <v>607</v>
      </c>
      <c r="Q5566" s="191">
        <v>-46608258.539999999</v>
      </c>
      <c r="R5566">
        <v>0</v>
      </c>
      <c r="S5566">
        <v>0</v>
      </c>
      <c r="T5566" t="s">
        <v>5</v>
      </c>
      <c r="U5566" s="221">
        <f t="shared" si="173"/>
        <v>0.24221144299999997</v>
      </c>
    </row>
    <row r="5567" spans="1:21" hidden="1">
      <c r="A5567" s="55" t="str">
        <f t="shared" si="172"/>
        <v>Y0EJ1.2</v>
      </c>
      <c r="B5567" s="55">
        <f>VLOOKUP(J5567,'Mapping-CITI'!A:E,5,0)</f>
        <v>1.2</v>
      </c>
      <c r="D5567" s="42">
        <v>45016</v>
      </c>
      <c r="E5567" s="42">
        <v>45199</v>
      </c>
      <c r="F5567" t="s">
        <v>1937</v>
      </c>
      <c r="G5567" t="s">
        <v>1546</v>
      </c>
      <c r="H5567">
        <v>2110</v>
      </c>
      <c r="I5567" t="s">
        <v>2790</v>
      </c>
      <c r="J5567">
        <v>201366</v>
      </c>
      <c r="K5567" t="s">
        <v>2233</v>
      </c>
      <c r="L5567">
        <v>-143004528.69</v>
      </c>
      <c r="M5567">
        <v>7846165.9000000004</v>
      </c>
      <c r="N5567">
        <v>6911922.2800000003</v>
      </c>
      <c r="O5567">
        <v>-142070285.06999999</v>
      </c>
      <c r="P5567" t="s">
        <v>607</v>
      </c>
      <c r="Q5567" s="191">
        <v>-142070285.06999999</v>
      </c>
      <c r="R5567">
        <v>0</v>
      </c>
      <c r="S5567">
        <v>0</v>
      </c>
      <c r="T5567" t="s">
        <v>5</v>
      </c>
      <c r="U5567" s="221">
        <f t="shared" si="173"/>
        <v>9.3424362000000011E-2</v>
      </c>
    </row>
    <row r="5568" spans="1:21" hidden="1">
      <c r="A5568" s="55" t="str">
        <f t="shared" si="172"/>
        <v>Y0EJ0</v>
      </c>
      <c r="B5568" s="55">
        <f>VLOOKUP(J5568,'Mapping-CITI'!A:E,5,0)</f>
        <v>0</v>
      </c>
      <c r="D5568" s="42">
        <v>45016</v>
      </c>
      <c r="E5568" s="42">
        <v>45199</v>
      </c>
      <c r="F5568" t="s">
        <v>1937</v>
      </c>
      <c r="G5568" t="s">
        <v>1546</v>
      </c>
      <c r="H5568">
        <v>2250</v>
      </c>
      <c r="I5568" t="s">
        <v>2774</v>
      </c>
      <c r="J5568">
        <v>210103</v>
      </c>
      <c r="K5568" t="s">
        <v>2240</v>
      </c>
      <c r="L5568">
        <v>0</v>
      </c>
      <c r="M5568">
        <v>40107.4</v>
      </c>
      <c r="N5568">
        <v>40107.4</v>
      </c>
      <c r="O5568">
        <v>0</v>
      </c>
      <c r="P5568" t="s">
        <v>607</v>
      </c>
      <c r="Q5568">
        <v>0</v>
      </c>
      <c r="R5568">
        <v>40107.4</v>
      </c>
      <c r="S5568">
        <v>40107.4</v>
      </c>
      <c r="T5568" t="s">
        <v>5</v>
      </c>
      <c r="U5568" s="221">
        <f t="shared" si="173"/>
        <v>0</v>
      </c>
    </row>
    <row r="5569" spans="1:21" hidden="1">
      <c r="A5569" s="55" t="str">
        <f t="shared" si="172"/>
        <v>Y0EJ0</v>
      </c>
      <c r="B5569" s="55">
        <f>VLOOKUP(J5569,'Mapping-CITI'!A:E,5,0)</f>
        <v>0</v>
      </c>
      <c r="D5569" s="42">
        <v>45016</v>
      </c>
      <c r="E5569" s="42">
        <v>45199</v>
      </c>
      <c r="F5569" t="s">
        <v>1937</v>
      </c>
      <c r="G5569" t="s">
        <v>1546</v>
      </c>
      <c r="H5569">
        <v>2250</v>
      </c>
      <c r="I5569" t="s">
        <v>2774</v>
      </c>
      <c r="J5569">
        <v>210117</v>
      </c>
      <c r="K5569" t="s">
        <v>2242</v>
      </c>
      <c r="L5569">
        <v>-38518769.460000001</v>
      </c>
      <c r="M5569">
        <v>160642875.68000001</v>
      </c>
      <c r="N5569">
        <v>148767482.15000001</v>
      </c>
      <c r="O5569">
        <v>-26643375.93</v>
      </c>
      <c r="P5569" t="s">
        <v>607</v>
      </c>
      <c r="Q5569">
        <v>-26643375.93</v>
      </c>
      <c r="R5569">
        <v>160281407.24000001</v>
      </c>
      <c r="S5569">
        <v>1061620.99</v>
      </c>
      <c r="T5569" t="s">
        <v>5</v>
      </c>
      <c r="U5569" s="221">
        <f t="shared" si="173"/>
        <v>1.187539353</v>
      </c>
    </row>
    <row r="5570" spans="1:21" hidden="1">
      <c r="A5570" s="55" t="str">
        <f t="shared" si="172"/>
        <v>Y0EJ0</v>
      </c>
      <c r="B5570" s="55">
        <f>VLOOKUP(J5570,'Mapping-CITI'!A:E,5,0)</f>
        <v>0</v>
      </c>
      <c r="D5570" s="42">
        <v>45016</v>
      </c>
      <c r="E5570" s="42">
        <v>45199</v>
      </c>
      <c r="F5570" t="s">
        <v>1937</v>
      </c>
      <c r="G5570" t="s">
        <v>1546</v>
      </c>
      <c r="H5570">
        <v>2250</v>
      </c>
      <c r="I5570" t="s">
        <v>2774</v>
      </c>
      <c r="J5570">
        <v>210132</v>
      </c>
      <c r="K5570" t="s">
        <v>2244</v>
      </c>
      <c r="L5570">
        <v>57409.36</v>
      </c>
      <c r="M5570">
        <v>0</v>
      </c>
      <c r="N5570">
        <v>57409.36</v>
      </c>
      <c r="O5570">
        <v>0</v>
      </c>
      <c r="P5570" t="s">
        <v>607</v>
      </c>
      <c r="Q5570">
        <v>0</v>
      </c>
      <c r="R5570">
        <v>0</v>
      </c>
      <c r="S5570">
        <v>57409.36</v>
      </c>
      <c r="T5570" t="s">
        <v>5</v>
      </c>
      <c r="U5570" s="221">
        <f t="shared" si="173"/>
        <v>-5.7409360000000003E-3</v>
      </c>
    </row>
    <row r="5571" spans="1:21" hidden="1">
      <c r="A5571" s="55" t="str">
        <f t="shared" ref="A5571:A5634" si="174">F5571&amp;B5571</f>
        <v>Y0EJ0</v>
      </c>
      <c r="B5571" s="55">
        <f>VLOOKUP(J5571,'Mapping-CITI'!A:E,5,0)</f>
        <v>0</v>
      </c>
      <c r="D5571" s="42">
        <v>45016</v>
      </c>
      <c r="E5571" s="42">
        <v>45199</v>
      </c>
      <c r="F5571" t="s">
        <v>1937</v>
      </c>
      <c r="G5571" t="s">
        <v>1546</v>
      </c>
      <c r="H5571">
        <v>2250</v>
      </c>
      <c r="I5571" t="s">
        <v>2774</v>
      </c>
      <c r="J5571">
        <v>210138</v>
      </c>
      <c r="K5571" t="s">
        <v>2791</v>
      </c>
      <c r="L5571">
        <v>85253</v>
      </c>
      <c r="M5571">
        <v>303643.28000000003</v>
      </c>
      <c r="N5571">
        <v>246872.32000000001</v>
      </c>
      <c r="O5571">
        <v>142023.96</v>
      </c>
      <c r="P5571" t="s">
        <v>607</v>
      </c>
      <c r="Q5571">
        <v>142023.96</v>
      </c>
      <c r="R5571">
        <v>303643.28000000003</v>
      </c>
      <c r="S5571">
        <v>246872.32000000001</v>
      </c>
      <c r="T5571" t="s">
        <v>5</v>
      </c>
      <c r="U5571" s="221">
        <f t="shared" ref="U5571:U5634" si="175">(M5571-N5571)/10^7</f>
        <v>5.6770960000000021E-3</v>
      </c>
    </row>
    <row r="5572" spans="1:21" hidden="1">
      <c r="A5572" s="55" t="str">
        <f t="shared" si="174"/>
        <v>Y0EJ0</v>
      </c>
      <c r="B5572" s="55">
        <f>VLOOKUP(J5572,'Mapping-CITI'!A:E,5,0)</f>
        <v>0</v>
      </c>
      <c r="D5572" s="42">
        <v>45016</v>
      </c>
      <c r="E5572" s="42">
        <v>45199</v>
      </c>
      <c r="F5572" t="s">
        <v>1937</v>
      </c>
      <c r="G5572" t="s">
        <v>1546</v>
      </c>
      <c r="H5572">
        <v>2250</v>
      </c>
      <c r="I5572" t="s">
        <v>2774</v>
      </c>
      <c r="J5572">
        <v>210140</v>
      </c>
      <c r="K5572" t="s">
        <v>2245</v>
      </c>
      <c r="L5572">
        <v>1421825.51</v>
      </c>
      <c r="M5572">
        <v>2601960.64</v>
      </c>
      <c r="N5572">
        <v>3211532.2</v>
      </c>
      <c r="O5572">
        <v>812253.95</v>
      </c>
      <c r="P5572" t="s">
        <v>607</v>
      </c>
      <c r="Q5572">
        <v>812253.95</v>
      </c>
      <c r="R5572">
        <v>2601960.64</v>
      </c>
      <c r="S5572">
        <v>3211532.2</v>
      </c>
      <c r="T5572" t="s">
        <v>5</v>
      </c>
      <c r="U5572" s="221">
        <f t="shared" si="175"/>
        <v>-6.0957156000000005E-2</v>
      </c>
    </row>
    <row r="5573" spans="1:21" hidden="1">
      <c r="A5573" s="55" t="str">
        <f t="shared" si="174"/>
        <v>Y0EJ0</v>
      </c>
      <c r="B5573" s="55">
        <f>VLOOKUP(J5573,'Mapping-CITI'!A:E,5,0)</f>
        <v>0</v>
      </c>
      <c r="D5573" s="42">
        <v>45016</v>
      </c>
      <c r="E5573" s="42">
        <v>45199</v>
      </c>
      <c r="F5573" t="s">
        <v>1937</v>
      </c>
      <c r="G5573" t="s">
        <v>1546</v>
      </c>
      <c r="H5573">
        <v>2250</v>
      </c>
      <c r="I5573" t="s">
        <v>2774</v>
      </c>
      <c r="J5573">
        <v>210149</v>
      </c>
      <c r="K5573" t="s">
        <v>2804</v>
      </c>
      <c r="L5573">
        <v>-285.5</v>
      </c>
      <c r="M5573">
        <v>0</v>
      </c>
      <c r="N5573">
        <v>0</v>
      </c>
      <c r="O5573">
        <v>-285.5</v>
      </c>
      <c r="P5573" t="s">
        <v>607</v>
      </c>
      <c r="Q5573">
        <v>-285.5</v>
      </c>
      <c r="R5573">
        <v>0</v>
      </c>
      <c r="S5573">
        <v>0</v>
      </c>
      <c r="T5573" t="s">
        <v>5</v>
      </c>
      <c r="U5573" s="221">
        <f t="shared" si="175"/>
        <v>0</v>
      </c>
    </row>
    <row r="5574" spans="1:21" hidden="1">
      <c r="A5574" s="55" t="str">
        <f t="shared" si="174"/>
        <v>Y0EJ0</v>
      </c>
      <c r="B5574" s="55">
        <f>VLOOKUP(J5574,'Mapping-CITI'!A:E,5,0)</f>
        <v>0</v>
      </c>
      <c r="D5574" s="42">
        <v>45016</v>
      </c>
      <c r="E5574" s="42">
        <v>45199</v>
      </c>
      <c r="F5574" t="s">
        <v>1937</v>
      </c>
      <c r="G5574" t="s">
        <v>1546</v>
      </c>
      <c r="H5574">
        <v>2250</v>
      </c>
      <c r="I5574" t="s">
        <v>2774</v>
      </c>
      <c r="J5574">
        <v>210150</v>
      </c>
      <c r="K5574" t="s">
        <v>2792</v>
      </c>
      <c r="L5574">
        <v>-63063.15</v>
      </c>
      <c r="M5574">
        <v>0</v>
      </c>
      <c r="N5574">
        <v>0</v>
      </c>
      <c r="O5574">
        <v>-63063.15</v>
      </c>
      <c r="P5574" t="s">
        <v>607</v>
      </c>
      <c r="Q5574">
        <v>-63063.15</v>
      </c>
      <c r="R5574">
        <v>0</v>
      </c>
      <c r="S5574">
        <v>0</v>
      </c>
      <c r="T5574" t="s">
        <v>5</v>
      </c>
      <c r="U5574" s="221">
        <f t="shared" si="175"/>
        <v>0</v>
      </c>
    </row>
    <row r="5575" spans="1:21" hidden="1">
      <c r="A5575" s="55" t="str">
        <f t="shared" si="174"/>
        <v>Y0EJ0</v>
      </c>
      <c r="B5575" s="55">
        <f>VLOOKUP(J5575,'Mapping-CITI'!A:E,5,0)</f>
        <v>0</v>
      </c>
      <c r="D5575" s="42">
        <v>45016</v>
      </c>
      <c r="E5575" s="42">
        <v>45199</v>
      </c>
      <c r="F5575" t="s">
        <v>1937</v>
      </c>
      <c r="G5575" t="s">
        <v>1546</v>
      </c>
      <c r="H5575">
        <v>2250</v>
      </c>
      <c r="I5575" t="s">
        <v>2774</v>
      </c>
      <c r="J5575">
        <v>210210</v>
      </c>
      <c r="K5575" t="s">
        <v>2246</v>
      </c>
      <c r="L5575">
        <v>-48213733.090000004</v>
      </c>
      <c r="M5575">
        <v>112062452</v>
      </c>
      <c r="N5575">
        <v>125419915.27</v>
      </c>
      <c r="O5575">
        <v>-61571196.359999999</v>
      </c>
      <c r="P5575" t="s">
        <v>607</v>
      </c>
      <c r="Q5575">
        <v>-61571196.359999999</v>
      </c>
      <c r="R5575">
        <v>112062452</v>
      </c>
      <c r="S5575">
        <v>751038.52</v>
      </c>
      <c r="T5575" t="s">
        <v>5</v>
      </c>
      <c r="U5575" s="221">
        <f t="shared" si="175"/>
        <v>-1.3357463269999996</v>
      </c>
    </row>
    <row r="5576" spans="1:21" hidden="1">
      <c r="A5576" s="55" t="str">
        <f t="shared" si="174"/>
        <v>Y0EJ0</v>
      </c>
      <c r="B5576" s="55">
        <f>VLOOKUP(J5576,'Mapping-CITI'!A:E,5,0)</f>
        <v>0</v>
      </c>
      <c r="D5576" s="42">
        <v>45016</v>
      </c>
      <c r="E5576" s="42">
        <v>45199</v>
      </c>
      <c r="F5576" t="s">
        <v>1937</v>
      </c>
      <c r="G5576" t="s">
        <v>1546</v>
      </c>
      <c r="H5576">
        <v>2250</v>
      </c>
      <c r="I5576" t="s">
        <v>2774</v>
      </c>
      <c r="J5576">
        <v>210279</v>
      </c>
      <c r="K5576" t="s">
        <v>2793</v>
      </c>
      <c r="L5576">
        <v>55706.67</v>
      </c>
      <c r="M5576">
        <v>0</v>
      </c>
      <c r="N5576">
        <v>0</v>
      </c>
      <c r="O5576">
        <v>55706.67</v>
      </c>
      <c r="P5576" t="s">
        <v>607</v>
      </c>
      <c r="Q5576">
        <v>55706.67</v>
      </c>
      <c r="R5576">
        <v>0</v>
      </c>
      <c r="S5576">
        <v>0</v>
      </c>
      <c r="T5576" t="s">
        <v>5</v>
      </c>
      <c r="U5576" s="221">
        <f t="shared" si="175"/>
        <v>0</v>
      </c>
    </row>
    <row r="5577" spans="1:21" hidden="1">
      <c r="A5577" s="55" t="str">
        <f t="shared" si="174"/>
        <v>Y0EJ0</v>
      </c>
      <c r="B5577" s="55">
        <f>VLOOKUP(J5577,'Mapping-CITI'!A:E,5,0)</f>
        <v>0</v>
      </c>
      <c r="D5577" s="42">
        <v>45016</v>
      </c>
      <c r="E5577" s="42">
        <v>45199</v>
      </c>
      <c r="F5577" t="s">
        <v>1937</v>
      </c>
      <c r="G5577" t="s">
        <v>1546</v>
      </c>
      <c r="H5577">
        <v>2250</v>
      </c>
      <c r="I5577" t="s">
        <v>2774</v>
      </c>
      <c r="J5577">
        <v>210367</v>
      </c>
      <c r="K5577" t="s">
        <v>2710</v>
      </c>
      <c r="L5577">
        <v>27006318.219999999</v>
      </c>
      <c r="M5577">
        <v>0</v>
      </c>
      <c r="N5577">
        <v>0</v>
      </c>
      <c r="O5577">
        <v>27006318.219999999</v>
      </c>
      <c r="P5577" t="s">
        <v>607</v>
      </c>
      <c r="Q5577">
        <v>27006318.219999999</v>
      </c>
      <c r="R5577">
        <v>0</v>
      </c>
      <c r="S5577">
        <v>0</v>
      </c>
      <c r="T5577" t="s">
        <v>5</v>
      </c>
      <c r="U5577" s="221">
        <f t="shared" si="175"/>
        <v>0</v>
      </c>
    </row>
    <row r="5578" spans="1:21" hidden="1">
      <c r="A5578" s="55" t="str">
        <f t="shared" si="174"/>
        <v>Y0EJ0</v>
      </c>
      <c r="B5578" s="55">
        <f>VLOOKUP(J5578,'Mapping-CITI'!A:E,5,0)</f>
        <v>0</v>
      </c>
      <c r="D5578" s="42">
        <v>45016</v>
      </c>
      <c r="E5578" s="42">
        <v>45199</v>
      </c>
      <c r="F5578" t="s">
        <v>1937</v>
      </c>
      <c r="G5578" t="s">
        <v>1546</v>
      </c>
      <c r="H5578">
        <v>2250</v>
      </c>
      <c r="I5578" t="s">
        <v>2774</v>
      </c>
      <c r="J5578">
        <v>210530</v>
      </c>
      <c r="K5578" t="s">
        <v>2838</v>
      </c>
      <c r="L5578">
        <v>-2140</v>
      </c>
      <c r="M5578">
        <v>0</v>
      </c>
      <c r="N5578">
        <v>0</v>
      </c>
      <c r="O5578">
        <v>-2140</v>
      </c>
      <c r="P5578" t="s">
        <v>607</v>
      </c>
      <c r="Q5578">
        <v>-2140</v>
      </c>
      <c r="R5578">
        <v>0</v>
      </c>
      <c r="S5578">
        <v>0</v>
      </c>
      <c r="T5578" t="s">
        <v>5</v>
      </c>
      <c r="U5578" s="221">
        <f t="shared" si="175"/>
        <v>0</v>
      </c>
    </row>
    <row r="5579" spans="1:21" hidden="1">
      <c r="A5579" s="55" t="str">
        <f t="shared" si="174"/>
        <v>Y0EJIgnore</v>
      </c>
      <c r="B5579" s="55" t="str">
        <f>VLOOKUP(J5579,'Mapping-CITI'!A:E,5,0)</f>
        <v>Ignore</v>
      </c>
      <c r="D5579" s="42">
        <v>45016</v>
      </c>
      <c r="E5579" s="42">
        <v>45199</v>
      </c>
      <c r="F5579" t="s">
        <v>1937</v>
      </c>
      <c r="G5579" t="s">
        <v>1546</v>
      </c>
      <c r="H5579">
        <v>2250</v>
      </c>
      <c r="I5579" t="s">
        <v>2774</v>
      </c>
      <c r="J5579">
        <v>210623</v>
      </c>
      <c r="K5579" t="s">
        <v>3434</v>
      </c>
      <c r="L5579">
        <v>-5064.58</v>
      </c>
      <c r="M5579">
        <v>0</v>
      </c>
      <c r="N5579">
        <v>0</v>
      </c>
      <c r="O5579">
        <v>-5064.58</v>
      </c>
      <c r="P5579" t="s">
        <v>607</v>
      </c>
      <c r="Q5579">
        <v>-5064.58</v>
      </c>
      <c r="R5579">
        <v>0</v>
      </c>
      <c r="S5579">
        <v>0</v>
      </c>
      <c r="T5579" t="s">
        <v>5</v>
      </c>
      <c r="U5579" s="221">
        <f t="shared" si="175"/>
        <v>0</v>
      </c>
    </row>
    <row r="5580" spans="1:21" hidden="1">
      <c r="A5580" s="55" t="str">
        <f t="shared" si="174"/>
        <v>Y0EJ0</v>
      </c>
      <c r="B5580" s="55">
        <f>VLOOKUP(J5580,'Mapping-CITI'!A:E,5,0)</f>
        <v>0</v>
      </c>
      <c r="D5580" s="42">
        <v>45016</v>
      </c>
      <c r="E5580" s="42">
        <v>45199</v>
      </c>
      <c r="F5580" t="s">
        <v>1937</v>
      </c>
      <c r="G5580" t="s">
        <v>1546</v>
      </c>
      <c r="H5580">
        <v>2250</v>
      </c>
      <c r="I5580" t="s">
        <v>2774</v>
      </c>
      <c r="J5580">
        <v>210667</v>
      </c>
      <c r="K5580" t="s">
        <v>2862</v>
      </c>
      <c r="L5580">
        <v>6293.96</v>
      </c>
      <c r="M5580">
        <v>651628</v>
      </c>
      <c r="N5580">
        <v>96206</v>
      </c>
      <c r="O5580">
        <v>561715.96</v>
      </c>
      <c r="P5580" t="s">
        <v>607</v>
      </c>
      <c r="Q5580">
        <v>561715.96</v>
      </c>
      <c r="R5580">
        <v>651628</v>
      </c>
      <c r="S5580">
        <v>96206</v>
      </c>
      <c r="T5580" t="s">
        <v>5</v>
      </c>
      <c r="U5580" s="221">
        <f t="shared" si="175"/>
        <v>5.55422E-2</v>
      </c>
    </row>
    <row r="5581" spans="1:21" hidden="1">
      <c r="A5581" s="55" t="str">
        <f t="shared" si="174"/>
        <v>Y0EJIgnore</v>
      </c>
      <c r="B5581" s="55" t="str">
        <f>VLOOKUP(J5581,'Mapping-CITI'!A:E,5,0)</f>
        <v>Ignore</v>
      </c>
      <c r="D5581" s="42">
        <v>45016</v>
      </c>
      <c r="E5581" s="42">
        <v>45199</v>
      </c>
      <c r="F5581" t="s">
        <v>1937</v>
      </c>
      <c r="G5581" t="s">
        <v>1546</v>
      </c>
      <c r="H5581">
        <v>2250</v>
      </c>
      <c r="I5581" t="s">
        <v>2774</v>
      </c>
      <c r="J5581">
        <v>210688</v>
      </c>
      <c r="K5581" t="s">
        <v>3445</v>
      </c>
      <c r="L5581">
        <v>0</v>
      </c>
      <c r="M5581">
        <v>0</v>
      </c>
      <c r="N5581">
        <v>0</v>
      </c>
      <c r="O5581">
        <v>0</v>
      </c>
      <c r="P5581" t="s">
        <v>607</v>
      </c>
      <c r="Q5581">
        <v>0</v>
      </c>
      <c r="R5581">
        <v>0</v>
      </c>
      <c r="S5581">
        <v>0</v>
      </c>
      <c r="T5581" t="s">
        <v>5</v>
      </c>
      <c r="U5581" s="221">
        <f t="shared" si="175"/>
        <v>0</v>
      </c>
    </row>
    <row r="5582" spans="1:21" hidden="1">
      <c r="A5582" s="55" t="str">
        <f t="shared" si="174"/>
        <v>Y0EJ0</v>
      </c>
      <c r="B5582" s="55">
        <f>VLOOKUP(J5582,'Mapping-CITI'!A:E,5,0)</f>
        <v>0</v>
      </c>
      <c r="D5582" s="42">
        <v>45016</v>
      </c>
      <c r="E5582" s="42">
        <v>45199</v>
      </c>
      <c r="F5582" t="s">
        <v>1937</v>
      </c>
      <c r="G5582" t="s">
        <v>1546</v>
      </c>
      <c r="H5582">
        <v>2250</v>
      </c>
      <c r="I5582" t="s">
        <v>2774</v>
      </c>
      <c r="J5582">
        <v>210766</v>
      </c>
      <c r="K5582" t="s">
        <v>2748</v>
      </c>
      <c r="L5582">
        <v>-4665.83</v>
      </c>
      <c r="M5582">
        <v>48093.84</v>
      </c>
      <c r="N5582">
        <v>35879.75</v>
      </c>
      <c r="O5582">
        <v>7548.26</v>
      </c>
      <c r="P5582" t="s">
        <v>607</v>
      </c>
      <c r="Q5582">
        <v>7548.26</v>
      </c>
      <c r="R5582">
        <v>47733.39</v>
      </c>
      <c r="S5582">
        <v>0</v>
      </c>
      <c r="T5582" t="s">
        <v>5</v>
      </c>
      <c r="U5582" s="221">
        <f t="shared" si="175"/>
        <v>1.2214089999999997E-3</v>
      </c>
    </row>
    <row r="5583" spans="1:21" hidden="1">
      <c r="A5583" s="55" t="str">
        <f t="shared" si="174"/>
        <v>Y0EJIgnore</v>
      </c>
      <c r="B5583" s="55" t="str">
        <f>VLOOKUP(J5583,'Mapping-CITI'!A:E,5,0)</f>
        <v>Ignore</v>
      </c>
      <c r="D5583" s="42">
        <v>45016</v>
      </c>
      <c r="E5583" s="42">
        <v>45199</v>
      </c>
      <c r="F5583" t="s">
        <v>1937</v>
      </c>
      <c r="G5583" t="s">
        <v>1546</v>
      </c>
      <c r="H5583">
        <v>2250</v>
      </c>
      <c r="I5583" t="s">
        <v>2774</v>
      </c>
      <c r="J5583">
        <v>210854</v>
      </c>
      <c r="K5583" t="s">
        <v>3378</v>
      </c>
      <c r="L5583">
        <v>925592.79</v>
      </c>
      <c r="M5583">
        <v>0</v>
      </c>
      <c r="N5583">
        <v>0</v>
      </c>
      <c r="O5583">
        <v>925592.79</v>
      </c>
      <c r="P5583" t="s">
        <v>607</v>
      </c>
      <c r="Q5583">
        <v>925592.79</v>
      </c>
      <c r="R5583">
        <v>0</v>
      </c>
      <c r="S5583">
        <v>0</v>
      </c>
      <c r="T5583" t="s">
        <v>5</v>
      </c>
      <c r="U5583" s="221">
        <f t="shared" si="175"/>
        <v>0</v>
      </c>
    </row>
    <row r="5584" spans="1:21" hidden="1">
      <c r="A5584" s="55" t="str">
        <f t="shared" si="174"/>
        <v>Y0EJ0</v>
      </c>
      <c r="B5584" s="55">
        <f>VLOOKUP(J5584,'Mapping-CITI'!A:E,5,0)</f>
        <v>0</v>
      </c>
      <c r="D5584" s="42">
        <v>45016</v>
      </c>
      <c r="E5584" s="42">
        <v>45199</v>
      </c>
      <c r="F5584" t="s">
        <v>1937</v>
      </c>
      <c r="G5584" t="s">
        <v>1546</v>
      </c>
      <c r="H5584">
        <v>2250</v>
      </c>
      <c r="I5584" t="s">
        <v>2774</v>
      </c>
      <c r="J5584">
        <v>211103</v>
      </c>
      <c r="K5584" t="s">
        <v>2249</v>
      </c>
      <c r="L5584">
        <v>-4335.46</v>
      </c>
      <c r="M5584">
        <v>22912.25</v>
      </c>
      <c r="N5584">
        <v>21481.53</v>
      </c>
      <c r="O5584">
        <v>-2904.74</v>
      </c>
      <c r="P5584" t="s">
        <v>607</v>
      </c>
      <c r="Q5584">
        <v>-2904.74</v>
      </c>
      <c r="R5584">
        <v>22912.25</v>
      </c>
      <c r="S5584">
        <v>19.7</v>
      </c>
      <c r="T5584" t="s">
        <v>5</v>
      </c>
      <c r="U5584" s="221">
        <f t="shared" si="175"/>
        <v>1.4307200000000011E-4</v>
      </c>
    </row>
    <row r="5585" spans="1:21" hidden="1">
      <c r="A5585" s="55" t="str">
        <f t="shared" si="174"/>
        <v>Y0EJ0</v>
      </c>
      <c r="B5585" s="55">
        <f>VLOOKUP(J5585,'Mapping-CITI'!A:E,5,0)</f>
        <v>0</v>
      </c>
      <c r="D5585" s="42">
        <v>45016</v>
      </c>
      <c r="E5585" s="42">
        <v>45199</v>
      </c>
      <c r="F5585" t="s">
        <v>1937</v>
      </c>
      <c r="G5585" t="s">
        <v>1546</v>
      </c>
      <c r="H5585">
        <v>2250</v>
      </c>
      <c r="I5585" t="s">
        <v>2774</v>
      </c>
      <c r="J5585">
        <v>211106</v>
      </c>
      <c r="K5585" t="s">
        <v>2250</v>
      </c>
      <c r="L5585">
        <v>94986.14</v>
      </c>
      <c r="M5585">
        <v>17098282.399999999</v>
      </c>
      <c r="N5585">
        <v>17058934.77</v>
      </c>
      <c r="O5585">
        <v>134333.76999999999</v>
      </c>
      <c r="P5585" t="s">
        <v>607</v>
      </c>
      <c r="Q5585">
        <v>134333.76999999999</v>
      </c>
      <c r="R5585">
        <v>17098282.399999999</v>
      </c>
      <c r="S5585">
        <v>17058934.77</v>
      </c>
      <c r="T5585" t="s">
        <v>5</v>
      </c>
      <c r="U5585" s="221">
        <f t="shared" si="175"/>
        <v>3.9347629999998959E-3</v>
      </c>
    </row>
    <row r="5586" spans="1:21" hidden="1">
      <c r="A5586" s="55" t="str">
        <f t="shared" si="174"/>
        <v>Y0EJ0</v>
      </c>
      <c r="B5586" s="55">
        <f>VLOOKUP(J5586,'Mapping-CITI'!A:E,5,0)</f>
        <v>0</v>
      </c>
      <c r="D5586" s="42">
        <v>45016</v>
      </c>
      <c r="E5586" s="42">
        <v>45199</v>
      </c>
      <c r="F5586" t="s">
        <v>1937</v>
      </c>
      <c r="G5586" t="s">
        <v>1546</v>
      </c>
      <c r="H5586">
        <v>2250</v>
      </c>
      <c r="I5586" t="s">
        <v>2774</v>
      </c>
      <c r="J5586">
        <v>211120</v>
      </c>
      <c r="K5586" t="s">
        <v>852</v>
      </c>
      <c r="L5586">
        <v>-32015.16</v>
      </c>
      <c r="M5586">
        <v>364791.49</v>
      </c>
      <c r="N5586">
        <v>0</v>
      </c>
      <c r="O5586">
        <v>332776.33</v>
      </c>
      <c r="P5586" t="s">
        <v>607</v>
      </c>
      <c r="Q5586">
        <v>332776.33</v>
      </c>
      <c r="R5586">
        <v>364791.49</v>
      </c>
      <c r="S5586">
        <v>0</v>
      </c>
      <c r="T5586" t="s">
        <v>5</v>
      </c>
      <c r="U5586" s="221">
        <f t="shared" si="175"/>
        <v>3.6479149000000002E-2</v>
      </c>
    </row>
    <row r="5587" spans="1:21" hidden="1">
      <c r="A5587" s="55" t="str">
        <f t="shared" si="174"/>
        <v>Y0EJ0</v>
      </c>
      <c r="B5587" s="55">
        <f>VLOOKUP(J5587,'Mapping-CITI'!A:E,5,0)</f>
        <v>0</v>
      </c>
      <c r="D5587" s="42">
        <v>45016</v>
      </c>
      <c r="E5587" s="42">
        <v>45199</v>
      </c>
      <c r="F5587" t="s">
        <v>1937</v>
      </c>
      <c r="G5587" t="s">
        <v>1546</v>
      </c>
      <c r="H5587">
        <v>2250</v>
      </c>
      <c r="I5587" t="s">
        <v>2774</v>
      </c>
      <c r="J5587">
        <v>211121</v>
      </c>
      <c r="K5587" t="s">
        <v>2252</v>
      </c>
      <c r="L5587">
        <v>-458023.33</v>
      </c>
      <c r="M5587">
        <v>9036950.0099999998</v>
      </c>
      <c r="N5587">
        <v>9707830.0099999998</v>
      </c>
      <c r="O5587">
        <v>-1128903.33</v>
      </c>
      <c r="P5587" t="s">
        <v>607</v>
      </c>
      <c r="Q5587">
        <v>-1128903.33</v>
      </c>
      <c r="R5587">
        <v>8874874.0099999998</v>
      </c>
      <c r="S5587">
        <v>0</v>
      </c>
      <c r="T5587" t="s">
        <v>5</v>
      </c>
      <c r="U5587" s="221">
        <f t="shared" si="175"/>
        <v>-6.7087999999999995E-2</v>
      </c>
    </row>
    <row r="5588" spans="1:21" hidden="1">
      <c r="A5588" s="55" t="str">
        <f t="shared" si="174"/>
        <v>Y0EJ0</v>
      </c>
      <c r="B5588" s="55">
        <f>VLOOKUP(J5588,'Mapping-CITI'!A:E,5,0)</f>
        <v>0</v>
      </c>
      <c r="D5588" s="42">
        <v>45016</v>
      </c>
      <c r="E5588" s="42">
        <v>45199</v>
      </c>
      <c r="F5588" t="s">
        <v>1937</v>
      </c>
      <c r="G5588" t="s">
        <v>1546</v>
      </c>
      <c r="H5588">
        <v>2250</v>
      </c>
      <c r="I5588" t="s">
        <v>2774</v>
      </c>
      <c r="J5588">
        <v>211122</v>
      </c>
      <c r="K5588" t="s">
        <v>2253</v>
      </c>
      <c r="L5588">
        <v>-2780.74</v>
      </c>
      <c r="M5588">
        <v>20482.599999999999</v>
      </c>
      <c r="N5588">
        <v>19999.12</v>
      </c>
      <c r="O5588">
        <v>-2297.2600000000002</v>
      </c>
      <c r="P5588" t="s">
        <v>607</v>
      </c>
      <c r="Q5588">
        <v>-2297.2600000000002</v>
      </c>
      <c r="R5588">
        <v>20165.39</v>
      </c>
      <c r="S5588">
        <v>0</v>
      </c>
      <c r="T5588" t="s">
        <v>5</v>
      </c>
      <c r="U5588" s="221">
        <f t="shared" si="175"/>
        <v>4.8347999999999958E-5</v>
      </c>
    </row>
    <row r="5589" spans="1:21" hidden="1">
      <c r="A5589" s="55" t="str">
        <f t="shared" si="174"/>
        <v>Y0EJ0</v>
      </c>
      <c r="B5589" s="55">
        <f>VLOOKUP(J5589,'Mapping-CITI'!A:E,5,0)</f>
        <v>0</v>
      </c>
      <c r="D5589" s="42">
        <v>45016</v>
      </c>
      <c r="E5589" s="42">
        <v>45199</v>
      </c>
      <c r="F5589" t="s">
        <v>1937</v>
      </c>
      <c r="G5589" t="s">
        <v>1546</v>
      </c>
      <c r="H5589">
        <v>2220</v>
      </c>
      <c r="I5589" t="s">
        <v>2775</v>
      </c>
      <c r="J5589">
        <v>211126</v>
      </c>
      <c r="K5589" t="s">
        <v>2254</v>
      </c>
      <c r="L5589">
        <v>-5049514.2699999996</v>
      </c>
      <c r="M5589">
        <v>0</v>
      </c>
      <c r="N5589">
        <v>0</v>
      </c>
      <c r="O5589">
        <v>-5049514.2699999996</v>
      </c>
      <c r="P5589" t="s">
        <v>607</v>
      </c>
      <c r="Q5589">
        <v>-5049514.2699999996</v>
      </c>
      <c r="R5589">
        <v>0</v>
      </c>
      <c r="S5589">
        <v>0</v>
      </c>
      <c r="T5589" t="s">
        <v>5</v>
      </c>
      <c r="U5589" s="221">
        <f t="shared" si="175"/>
        <v>0</v>
      </c>
    </row>
    <row r="5590" spans="1:21" hidden="1">
      <c r="A5590" s="55" t="str">
        <f t="shared" si="174"/>
        <v>Y0EJIgnore</v>
      </c>
      <c r="B5590" s="55" t="str">
        <f>VLOOKUP(J5590,'Mapping-CITI'!A:E,5,0)</f>
        <v>Ignore</v>
      </c>
      <c r="D5590" s="42">
        <v>45016</v>
      </c>
      <c r="E5590" s="42">
        <v>45199</v>
      </c>
      <c r="F5590" t="s">
        <v>1937</v>
      </c>
      <c r="G5590" t="s">
        <v>1546</v>
      </c>
      <c r="H5590">
        <v>2250</v>
      </c>
      <c r="I5590" t="s">
        <v>2774</v>
      </c>
      <c r="J5590">
        <v>211140</v>
      </c>
      <c r="K5590" t="s">
        <v>3389</v>
      </c>
      <c r="L5590">
        <v>-90366.54</v>
      </c>
      <c r="M5590">
        <v>90366.54</v>
      </c>
      <c r="N5590">
        <v>0</v>
      </c>
      <c r="O5590">
        <v>0</v>
      </c>
      <c r="P5590" t="s">
        <v>607</v>
      </c>
      <c r="Q5590">
        <v>0</v>
      </c>
      <c r="R5590">
        <v>90366.54</v>
      </c>
      <c r="S5590">
        <v>0</v>
      </c>
      <c r="T5590" t="s">
        <v>5</v>
      </c>
      <c r="U5590" s="221">
        <f t="shared" si="175"/>
        <v>9.0366539999999999E-3</v>
      </c>
    </row>
    <row r="5591" spans="1:21" hidden="1">
      <c r="A5591" s="55" t="str">
        <f t="shared" si="174"/>
        <v>Y0EJ0</v>
      </c>
      <c r="B5591" s="55">
        <f>VLOOKUP(J5591,'Mapping-CITI'!A:E,5,0)</f>
        <v>0</v>
      </c>
      <c r="D5591" s="42">
        <v>45016</v>
      </c>
      <c r="E5591" s="42">
        <v>45199</v>
      </c>
      <c r="F5591" t="s">
        <v>1937</v>
      </c>
      <c r="G5591" t="s">
        <v>1546</v>
      </c>
      <c r="H5591">
        <v>2250</v>
      </c>
      <c r="I5591" t="s">
        <v>2774</v>
      </c>
      <c r="J5591">
        <v>211146</v>
      </c>
      <c r="K5591" t="s">
        <v>2749</v>
      </c>
      <c r="L5591">
        <v>0</v>
      </c>
      <c r="M5591">
        <v>2378</v>
      </c>
      <c r="N5591">
        <v>2378</v>
      </c>
      <c r="O5591">
        <v>0</v>
      </c>
      <c r="P5591" t="s">
        <v>607</v>
      </c>
      <c r="Q5591">
        <v>0</v>
      </c>
      <c r="R5591">
        <v>2378</v>
      </c>
      <c r="S5591">
        <v>2378</v>
      </c>
      <c r="T5591" t="s">
        <v>5</v>
      </c>
      <c r="U5591" s="221">
        <f t="shared" si="175"/>
        <v>0</v>
      </c>
    </row>
    <row r="5592" spans="1:21" hidden="1">
      <c r="A5592" s="55" t="str">
        <f t="shared" si="174"/>
        <v>Y0EJ0</v>
      </c>
      <c r="B5592" s="55">
        <f>VLOOKUP(J5592,'Mapping-CITI'!A:E,5,0)</f>
        <v>0</v>
      </c>
      <c r="D5592" s="42">
        <v>45016</v>
      </c>
      <c r="E5592" s="42">
        <v>45199</v>
      </c>
      <c r="F5592" t="s">
        <v>1937</v>
      </c>
      <c r="G5592" t="s">
        <v>1546</v>
      </c>
      <c r="H5592">
        <v>2250</v>
      </c>
      <c r="I5592" t="s">
        <v>2774</v>
      </c>
      <c r="J5592">
        <v>211172</v>
      </c>
      <c r="K5592" t="s">
        <v>2262</v>
      </c>
      <c r="L5592">
        <v>-3374621.32</v>
      </c>
      <c r="M5592">
        <v>13030654.85</v>
      </c>
      <c r="N5592">
        <v>17171225.670000002</v>
      </c>
      <c r="O5592">
        <v>-7515192.1399999997</v>
      </c>
      <c r="P5592" t="s">
        <v>607</v>
      </c>
      <c r="Q5592">
        <v>-7515192.1399999997</v>
      </c>
      <c r="R5592">
        <v>13030654.85</v>
      </c>
      <c r="S5592">
        <v>202653.22</v>
      </c>
      <c r="T5592" t="s">
        <v>5</v>
      </c>
      <c r="U5592" s="221">
        <f t="shared" si="175"/>
        <v>-0.41405708200000024</v>
      </c>
    </row>
    <row r="5593" spans="1:21" hidden="1">
      <c r="A5593" s="55" t="str">
        <f t="shared" si="174"/>
        <v>Y0EJIgnore</v>
      </c>
      <c r="B5593" s="55" t="str">
        <f>VLOOKUP(J5593,'Mapping-CITI'!A:E,5,0)</f>
        <v>Ignore</v>
      </c>
      <c r="D5593" s="42">
        <v>45016</v>
      </c>
      <c r="E5593" s="42">
        <v>45199</v>
      </c>
      <c r="F5593" t="s">
        <v>1937</v>
      </c>
      <c r="G5593" t="s">
        <v>1546</v>
      </c>
      <c r="H5593">
        <v>2250</v>
      </c>
      <c r="I5593" t="s">
        <v>2774</v>
      </c>
      <c r="J5593">
        <v>211211</v>
      </c>
      <c r="K5593" t="s">
        <v>3390</v>
      </c>
      <c r="L5593">
        <v>14</v>
      </c>
      <c r="M5593">
        <v>0</v>
      </c>
      <c r="N5593">
        <v>0</v>
      </c>
      <c r="O5593">
        <v>14</v>
      </c>
      <c r="P5593" t="s">
        <v>607</v>
      </c>
      <c r="Q5593">
        <v>14</v>
      </c>
      <c r="R5593">
        <v>0</v>
      </c>
      <c r="S5593">
        <v>0</v>
      </c>
      <c r="T5593" t="s">
        <v>5</v>
      </c>
      <c r="U5593" s="221">
        <f t="shared" si="175"/>
        <v>0</v>
      </c>
    </row>
    <row r="5594" spans="1:21" hidden="1">
      <c r="A5594" s="55" t="str">
        <f t="shared" si="174"/>
        <v>Y0EJ0</v>
      </c>
      <c r="B5594" s="55">
        <f>VLOOKUP(J5594,'Mapping-CITI'!A:E,5,0)</f>
        <v>0</v>
      </c>
      <c r="D5594" s="42">
        <v>45016</v>
      </c>
      <c r="E5594" s="42">
        <v>45199</v>
      </c>
      <c r="F5594" t="s">
        <v>1937</v>
      </c>
      <c r="G5594" t="s">
        <v>1546</v>
      </c>
      <c r="H5594">
        <v>2250</v>
      </c>
      <c r="I5594" t="s">
        <v>2774</v>
      </c>
      <c r="J5594">
        <v>211632</v>
      </c>
      <c r="K5594" t="s">
        <v>2543</v>
      </c>
      <c r="L5594">
        <v>155723.31</v>
      </c>
      <c r="M5594">
        <v>616842.05000000005</v>
      </c>
      <c r="N5594">
        <v>783558.69</v>
      </c>
      <c r="O5594">
        <v>-10993.33</v>
      </c>
      <c r="P5594" t="s">
        <v>607</v>
      </c>
      <c r="Q5594">
        <v>-10993.33</v>
      </c>
      <c r="R5594">
        <v>616842.05000000005</v>
      </c>
      <c r="S5594">
        <v>783558.69</v>
      </c>
      <c r="T5594" t="s">
        <v>5</v>
      </c>
      <c r="U5594" s="221">
        <f t="shared" si="175"/>
        <v>-1.6671663999999989E-2</v>
      </c>
    </row>
    <row r="5595" spans="1:21" hidden="1">
      <c r="A5595" s="55" t="str">
        <f t="shared" si="174"/>
        <v>Y0EJ0</v>
      </c>
      <c r="B5595" s="55">
        <f>VLOOKUP(J5595,'Mapping-CITI'!A:E,5,0)</f>
        <v>0</v>
      </c>
      <c r="D5595" s="42">
        <v>45016</v>
      </c>
      <c r="E5595" s="42">
        <v>45199</v>
      </c>
      <c r="F5595" t="s">
        <v>1937</v>
      </c>
      <c r="G5595" t="s">
        <v>1546</v>
      </c>
      <c r="H5595">
        <v>2250</v>
      </c>
      <c r="I5595" t="s">
        <v>2774</v>
      </c>
      <c r="J5595">
        <v>211710</v>
      </c>
      <c r="K5595" t="s">
        <v>2669</v>
      </c>
      <c r="L5595">
        <v>-363684.89</v>
      </c>
      <c r="M5595">
        <v>363684.89</v>
      </c>
      <c r="N5595">
        <v>0</v>
      </c>
      <c r="O5595">
        <v>0</v>
      </c>
      <c r="P5595" t="s">
        <v>607</v>
      </c>
      <c r="Q5595">
        <v>0</v>
      </c>
      <c r="R5595">
        <v>363684.89</v>
      </c>
      <c r="S5595">
        <v>0</v>
      </c>
      <c r="T5595" t="s">
        <v>5</v>
      </c>
      <c r="U5595" s="221">
        <f t="shared" si="175"/>
        <v>3.6368489000000004E-2</v>
      </c>
    </row>
    <row r="5596" spans="1:21" hidden="1">
      <c r="A5596" s="55" t="str">
        <f t="shared" si="174"/>
        <v>Y0EJ0</v>
      </c>
      <c r="B5596" s="55">
        <f>VLOOKUP(J5596,'Mapping-CITI'!A:E,5,0)</f>
        <v>0</v>
      </c>
      <c r="D5596" s="42">
        <v>45016</v>
      </c>
      <c r="E5596" s="42">
        <v>45199</v>
      </c>
      <c r="F5596" t="s">
        <v>1937</v>
      </c>
      <c r="G5596" t="s">
        <v>1546</v>
      </c>
      <c r="H5596">
        <v>2250</v>
      </c>
      <c r="I5596" t="s">
        <v>2774</v>
      </c>
      <c r="J5596">
        <v>211748</v>
      </c>
      <c r="K5596" t="s">
        <v>2805</v>
      </c>
      <c r="L5596">
        <v>-285.5</v>
      </c>
      <c r="M5596">
        <v>0</v>
      </c>
      <c r="N5596">
        <v>0</v>
      </c>
      <c r="O5596">
        <v>-285.5</v>
      </c>
      <c r="P5596" t="s">
        <v>607</v>
      </c>
      <c r="Q5596">
        <v>-285.5</v>
      </c>
      <c r="R5596">
        <v>0</v>
      </c>
      <c r="S5596">
        <v>0</v>
      </c>
      <c r="T5596" t="s">
        <v>5</v>
      </c>
      <c r="U5596" s="221">
        <f t="shared" si="175"/>
        <v>0</v>
      </c>
    </row>
    <row r="5597" spans="1:21" hidden="1">
      <c r="A5597" s="55" t="str">
        <f t="shared" si="174"/>
        <v>Y0EJ0</v>
      </c>
      <c r="B5597" s="55">
        <f>VLOOKUP(J5597,'Mapping-CITI'!A:E,5,0)</f>
        <v>0</v>
      </c>
      <c r="D5597" s="42">
        <v>45016</v>
      </c>
      <c r="E5597" s="42">
        <v>45199</v>
      </c>
      <c r="F5597" t="s">
        <v>1937</v>
      </c>
      <c r="G5597" t="s">
        <v>1546</v>
      </c>
      <c r="H5597">
        <v>2220</v>
      </c>
      <c r="I5597" t="s">
        <v>2775</v>
      </c>
      <c r="J5597">
        <v>260101</v>
      </c>
      <c r="K5597" t="s">
        <v>2271</v>
      </c>
      <c r="L5597">
        <v>-155146773.47</v>
      </c>
      <c r="M5597">
        <v>2755887568.5100002</v>
      </c>
      <c r="N5597">
        <v>2600740066.3099999</v>
      </c>
      <c r="O5597">
        <v>728.73</v>
      </c>
      <c r="P5597" t="s">
        <v>607</v>
      </c>
      <c r="Q5597">
        <v>728.73</v>
      </c>
      <c r="R5597">
        <v>0</v>
      </c>
      <c r="S5597">
        <v>0</v>
      </c>
      <c r="T5597" t="s">
        <v>5</v>
      </c>
      <c r="U5597" s="221">
        <f t="shared" si="175"/>
        <v>15.514750220000028</v>
      </c>
    </row>
    <row r="5598" spans="1:21" hidden="1">
      <c r="A5598" s="55" t="str">
        <f t="shared" si="174"/>
        <v>Y0EJ0</v>
      </c>
      <c r="B5598" s="55">
        <f>VLOOKUP(J5598,'Mapping-CITI'!A:E,5,0)</f>
        <v>0</v>
      </c>
      <c r="D5598" s="42">
        <v>45016</v>
      </c>
      <c r="E5598" s="42">
        <v>45199</v>
      </c>
      <c r="F5598" t="s">
        <v>1937</v>
      </c>
      <c r="G5598" t="s">
        <v>1546</v>
      </c>
      <c r="H5598">
        <v>2220</v>
      </c>
      <c r="I5598" t="s">
        <v>2775</v>
      </c>
      <c r="J5598">
        <v>260118</v>
      </c>
      <c r="K5598" t="s">
        <v>2275</v>
      </c>
      <c r="L5598">
        <v>0</v>
      </c>
      <c r="M5598">
        <v>79890891196.699997</v>
      </c>
      <c r="N5598">
        <v>79890891196.699997</v>
      </c>
      <c r="O5598">
        <v>0</v>
      </c>
      <c r="P5598" t="s">
        <v>607</v>
      </c>
      <c r="Q5598">
        <v>0</v>
      </c>
      <c r="R5598">
        <v>0</v>
      </c>
      <c r="S5598">
        <v>0</v>
      </c>
      <c r="T5598" t="s">
        <v>5</v>
      </c>
      <c r="U5598" s="221">
        <f t="shared" si="175"/>
        <v>0</v>
      </c>
    </row>
    <row r="5599" spans="1:21" hidden="1">
      <c r="A5599" s="55" t="str">
        <f t="shared" si="174"/>
        <v>Y0EJ0</v>
      </c>
      <c r="B5599" s="55">
        <f>VLOOKUP(J5599,'Mapping-CITI'!A:E,5,0)</f>
        <v>0</v>
      </c>
      <c r="D5599" s="42">
        <v>45016</v>
      </c>
      <c r="E5599" s="42">
        <v>45199</v>
      </c>
      <c r="F5599" t="s">
        <v>1937</v>
      </c>
      <c r="G5599" t="s">
        <v>1546</v>
      </c>
      <c r="H5599">
        <v>2240</v>
      </c>
      <c r="I5599" t="s">
        <v>2795</v>
      </c>
      <c r="J5599">
        <v>260202</v>
      </c>
      <c r="K5599" t="s">
        <v>2281</v>
      </c>
      <c r="L5599">
        <v>0</v>
      </c>
      <c r="M5599">
        <v>1997502468.76</v>
      </c>
      <c r="N5599">
        <v>1997502468.76</v>
      </c>
      <c r="O5599">
        <v>0</v>
      </c>
      <c r="P5599" t="s">
        <v>607</v>
      </c>
      <c r="Q5599">
        <v>0</v>
      </c>
      <c r="R5599">
        <v>0</v>
      </c>
      <c r="S5599">
        <v>0</v>
      </c>
      <c r="T5599" t="s">
        <v>5</v>
      </c>
      <c r="U5599" s="221">
        <f t="shared" si="175"/>
        <v>0</v>
      </c>
    </row>
    <row r="5600" spans="1:21" hidden="1">
      <c r="A5600" s="55" t="str">
        <f t="shared" si="174"/>
        <v>Y0EJ0</v>
      </c>
      <c r="B5600" s="55">
        <f>VLOOKUP(J5600,'Mapping-CITI'!A:E,5,0)</f>
        <v>0</v>
      </c>
      <c r="D5600" s="42">
        <v>45016</v>
      </c>
      <c r="E5600" s="42">
        <v>45199</v>
      </c>
      <c r="F5600" t="s">
        <v>1937</v>
      </c>
      <c r="G5600" t="s">
        <v>1546</v>
      </c>
      <c r="H5600">
        <v>2240</v>
      </c>
      <c r="I5600" t="s">
        <v>2795</v>
      </c>
      <c r="J5600">
        <v>260221</v>
      </c>
      <c r="K5600" t="s">
        <v>2282</v>
      </c>
      <c r="L5600">
        <v>-1851802.84</v>
      </c>
      <c r="M5600">
        <v>315824254.45999998</v>
      </c>
      <c r="N5600">
        <v>316553352.64999998</v>
      </c>
      <c r="O5600">
        <v>-2580901.0299999998</v>
      </c>
      <c r="P5600" t="s">
        <v>607</v>
      </c>
      <c r="Q5600">
        <v>-2580901.0299999998</v>
      </c>
      <c r="R5600">
        <v>313858206.39999998</v>
      </c>
      <c r="S5600">
        <v>1182147.68</v>
      </c>
      <c r="T5600" t="s">
        <v>5</v>
      </c>
      <c r="U5600" s="221">
        <f t="shared" si="175"/>
        <v>-7.2909818999999765E-2</v>
      </c>
    </row>
    <row r="5601" spans="1:21" hidden="1">
      <c r="A5601" s="55" t="str">
        <f t="shared" si="174"/>
        <v>Y0EJ0</v>
      </c>
      <c r="B5601" s="55">
        <f>VLOOKUP(J5601,'Mapping-CITI'!A:E,5,0)</f>
        <v>0</v>
      </c>
      <c r="D5601" s="42">
        <v>45016</v>
      </c>
      <c r="E5601" s="42">
        <v>45199</v>
      </c>
      <c r="F5601" t="s">
        <v>1937</v>
      </c>
      <c r="G5601" t="s">
        <v>1546</v>
      </c>
      <c r="H5601">
        <v>2240</v>
      </c>
      <c r="I5601" t="s">
        <v>2795</v>
      </c>
      <c r="J5601">
        <v>260222</v>
      </c>
      <c r="K5601" t="s">
        <v>2283</v>
      </c>
      <c r="L5601">
        <v>-9864692.0999999996</v>
      </c>
      <c r="M5601">
        <v>1671146828.8599999</v>
      </c>
      <c r="N5601">
        <v>1674857861.5599999</v>
      </c>
      <c r="O5601">
        <v>-13575724.800000001</v>
      </c>
      <c r="P5601" t="s">
        <v>607</v>
      </c>
      <c r="Q5601">
        <v>-13575724.800000001</v>
      </c>
      <c r="R5601">
        <v>1641560051.4100001</v>
      </c>
      <c r="S5601">
        <v>0</v>
      </c>
      <c r="T5601" t="s">
        <v>5</v>
      </c>
      <c r="U5601" s="221">
        <f t="shared" si="175"/>
        <v>-0.37110327000000476</v>
      </c>
    </row>
    <row r="5602" spans="1:21" hidden="1">
      <c r="A5602" s="55" t="str">
        <f t="shared" si="174"/>
        <v>Y0EJIgnore</v>
      </c>
      <c r="B5602" s="55" t="str">
        <f>VLOOKUP(J5602,'Mapping-CITI'!A:E,5,0)</f>
        <v>Ignore</v>
      </c>
      <c r="D5602" s="42">
        <v>45016</v>
      </c>
      <c r="E5602" s="42">
        <v>45199</v>
      </c>
      <c r="F5602" t="s">
        <v>1937</v>
      </c>
      <c r="G5602" t="s">
        <v>1546</v>
      </c>
      <c r="H5602">
        <v>2240</v>
      </c>
      <c r="I5602" t="s">
        <v>2795</v>
      </c>
      <c r="J5602">
        <v>260252</v>
      </c>
      <c r="K5602" t="s">
        <v>2671</v>
      </c>
      <c r="L5602">
        <v>-0.63</v>
      </c>
      <c r="M5602">
        <v>0</v>
      </c>
      <c r="N5602">
        <v>0</v>
      </c>
      <c r="O5602">
        <v>-0.63</v>
      </c>
      <c r="P5602" t="s">
        <v>607</v>
      </c>
      <c r="Q5602">
        <v>-0.63</v>
      </c>
      <c r="R5602">
        <v>0</v>
      </c>
      <c r="S5602">
        <v>0</v>
      </c>
      <c r="T5602" t="s">
        <v>5</v>
      </c>
      <c r="U5602" s="221">
        <f t="shared" si="175"/>
        <v>0</v>
      </c>
    </row>
    <row r="5603" spans="1:21" hidden="1">
      <c r="A5603" s="55" t="str">
        <f t="shared" si="174"/>
        <v>Y0EJ0</v>
      </c>
      <c r="B5603" s="55">
        <f>VLOOKUP(J5603,'Mapping-CITI'!A:E,5,0)</f>
        <v>0</v>
      </c>
      <c r="D5603" s="42">
        <v>45016</v>
      </c>
      <c r="E5603" s="42">
        <v>45199</v>
      </c>
      <c r="F5603" t="s">
        <v>1937</v>
      </c>
      <c r="G5603" t="s">
        <v>1546</v>
      </c>
      <c r="H5603">
        <v>2140</v>
      </c>
      <c r="I5603" t="s">
        <v>2806</v>
      </c>
      <c r="J5603">
        <v>260802</v>
      </c>
      <c r="K5603" t="s">
        <v>2284</v>
      </c>
      <c r="L5603">
        <v>-2.48</v>
      </c>
      <c r="M5603">
        <v>40001.980000000003</v>
      </c>
      <c r="N5603">
        <v>40001.980000000003</v>
      </c>
      <c r="O5603">
        <v>-2.48</v>
      </c>
      <c r="P5603" t="s">
        <v>607</v>
      </c>
      <c r="Q5603">
        <v>-2.48</v>
      </c>
      <c r="R5603">
        <v>2378</v>
      </c>
      <c r="S5603">
        <v>40001.980000000003</v>
      </c>
      <c r="T5603" t="s">
        <v>5</v>
      </c>
      <c r="U5603" s="221">
        <f t="shared" si="175"/>
        <v>0</v>
      </c>
    </row>
    <row r="5604" spans="1:21" hidden="1">
      <c r="A5604" s="55" t="str">
        <f t="shared" si="174"/>
        <v>Y0EJIgnore</v>
      </c>
      <c r="B5604" s="55" t="str">
        <f>VLOOKUP(J5604,'Mapping-CITI'!A:E,5,0)</f>
        <v>Ignore</v>
      </c>
      <c r="D5604" s="42">
        <v>45016</v>
      </c>
      <c r="E5604" s="42">
        <v>45199</v>
      </c>
      <c r="F5604" t="s">
        <v>1937</v>
      </c>
      <c r="G5604" t="s">
        <v>1546</v>
      </c>
      <c r="H5604">
        <v>2140</v>
      </c>
      <c r="I5604" t="s">
        <v>2806</v>
      </c>
      <c r="J5604">
        <v>260811</v>
      </c>
      <c r="K5604" t="s">
        <v>3394</v>
      </c>
      <c r="L5604">
        <v>44.24</v>
      </c>
      <c r="M5604">
        <v>0</v>
      </c>
      <c r="N5604">
        <v>0</v>
      </c>
      <c r="O5604">
        <v>44.24</v>
      </c>
      <c r="P5604" t="s">
        <v>607</v>
      </c>
      <c r="Q5604">
        <v>44.24</v>
      </c>
      <c r="R5604">
        <v>0</v>
      </c>
      <c r="S5604">
        <v>0</v>
      </c>
      <c r="T5604" t="s">
        <v>5</v>
      </c>
      <c r="U5604" s="221">
        <f t="shared" si="175"/>
        <v>0</v>
      </c>
    </row>
    <row r="5605" spans="1:21" hidden="1">
      <c r="A5605" s="55" t="str">
        <f t="shared" si="174"/>
        <v>Y0EJ0</v>
      </c>
      <c r="B5605" s="55">
        <f>VLOOKUP(J5605,'Mapping-CITI'!A:E,5,0)</f>
        <v>0</v>
      </c>
      <c r="D5605" s="42">
        <v>45016</v>
      </c>
      <c r="E5605" s="42">
        <v>45199</v>
      </c>
      <c r="F5605" t="s">
        <v>1937</v>
      </c>
      <c r="G5605" t="s">
        <v>1546</v>
      </c>
      <c r="H5605">
        <v>2250</v>
      </c>
      <c r="I5605" t="s">
        <v>2774</v>
      </c>
      <c r="J5605">
        <v>260836</v>
      </c>
      <c r="K5605" t="s">
        <v>2705</v>
      </c>
      <c r="L5605">
        <v>-3474234.48</v>
      </c>
      <c r="M5605">
        <v>15204879.23</v>
      </c>
      <c r="N5605">
        <v>14152669.02</v>
      </c>
      <c r="O5605">
        <v>-2422024.27</v>
      </c>
      <c r="P5605" t="s">
        <v>607</v>
      </c>
      <c r="Q5605">
        <v>-2422024.27</v>
      </c>
      <c r="R5605">
        <v>15172346.949999999</v>
      </c>
      <c r="S5605">
        <v>95545.34</v>
      </c>
      <c r="T5605" t="s">
        <v>5</v>
      </c>
      <c r="U5605" s="221">
        <f t="shared" si="175"/>
        <v>0.1052210210000001</v>
      </c>
    </row>
    <row r="5606" spans="1:21" hidden="1">
      <c r="A5606" s="55" t="str">
        <f t="shared" si="174"/>
        <v>Y0EJ0</v>
      </c>
      <c r="B5606" s="55">
        <f>VLOOKUP(J5606,'Mapping-CITI'!A:E,5,0)</f>
        <v>0</v>
      </c>
      <c r="D5606" s="42">
        <v>45016</v>
      </c>
      <c r="E5606" s="42">
        <v>45199</v>
      </c>
      <c r="F5606" t="s">
        <v>1937</v>
      </c>
      <c r="G5606" t="s">
        <v>1546</v>
      </c>
      <c r="H5606">
        <v>2250</v>
      </c>
      <c r="I5606" t="s">
        <v>2774</v>
      </c>
      <c r="J5606">
        <v>260837</v>
      </c>
      <c r="K5606" t="s">
        <v>2706</v>
      </c>
      <c r="L5606">
        <v>-3474234.48</v>
      </c>
      <c r="M5606">
        <v>15204879.23</v>
      </c>
      <c r="N5606">
        <v>14152669.02</v>
      </c>
      <c r="O5606">
        <v>-2422024.27</v>
      </c>
      <c r="P5606" t="s">
        <v>607</v>
      </c>
      <c r="Q5606">
        <v>-2422024.27</v>
      </c>
      <c r="R5606">
        <v>15172346.949999999</v>
      </c>
      <c r="S5606">
        <v>95545.34</v>
      </c>
      <c r="T5606" t="s">
        <v>5</v>
      </c>
      <c r="U5606" s="221">
        <f t="shared" si="175"/>
        <v>0.1052210210000001</v>
      </c>
    </row>
    <row r="5607" spans="1:21" hidden="1">
      <c r="A5607" s="55" t="str">
        <f t="shared" si="174"/>
        <v>Y0EJIgnore</v>
      </c>
      <c r="B5607" s="55" t="str">
        <f>VLOOKUP(J5607,'Mapping-CITI'!A:E,5,0)</f>
        <v>Ignore</v>
      </c>
      <c r="D5607" s="42">
        <v>45016</v>
      </c>
      <c r="E5607" s="42">
        <v>45199</v>
      </c>
      <c r="F5607" t="s">
        <v>1937</v>
      </c>
      <c r="G5607" t="s">
        <v>1546</v>
      </c>
      <c r="H5607">
        <v>2250</v>
      </c>
      <c r="I5607" t="s">
        <v>2774</v>
      </c>
      <c r="J5607">
        <v>260911</v>
      </c>
      <c r="K5607" t="s">
        <v>4267</v>
      </c>
      <c r="L5607">
        <v>0</v>
      </c>
      <c r="M5607">
        <v>2528925.2799999998</v>
      </c>
      <c r="N5607">
        <v>2528925.2799999998</v>
      </c>
      <c r="O5607">
        <v>0</v>
      </c>
      <c r="P5607" t="s">
        <v>607</v>
      </c>
      <c r="Q5607">
        <v>0</v>
      </c>
      <c r="R5607">
        <v>2528925.2799999998</v>
      </c>
      <c r="S5607">
        <v>2528925.2799999998</v>
      </c>
      <c r="T5607" t="s">
        <v>5</v>
      </c>
      <c r="U5607" s="221">
        <f t="shared" si="175"/>
        <v>0</v>
      </c>
    </row>
    <row r="5608" spans="1:21" hidden="1">
      <c r="A5608" s="55" t="str">
        <f t="shared" si="174"/>
        <v>Y0EJIgnore</v>
      </c>
      <c r="B5608" s="55" t="str">
        <f>VLOOKUP(J5608,'Mapping-CITI'!A:E,5,0)</f>
        <v>Ignore</v>
      </c>
      <c r="D5608" s="42">
        <v>45016</v>
      </c>
      <c r="E5608" s="42">
        <v>45199</v>
      </c>
      <c r="F5608" t="s">
        <v>1937</v>
      </c>
      <c r="G5608" t="s">
        <v>1546</v>
      </c>
      <c r="H5608">
        <v>2250</v>
      </c>
      <c r="I5608" t="s">
        <v>2774</v>
      </c>
      <c r="J5608">
        <v>260918</v>
      </c>
      <c r="K5608" t="s">
        <v>3397</v>
      </c>
      <c r="L5608">
        <v>-0.93</v>
      </c>
      <c r="M5608">
        <v>0</v>
      </c>
      <c r="N5608">
        <v>0</v>
      </c>
      <c r="O5608">
        <v>-0.93</v>
      </c>
      <c r="P5608" t="s">
        <v>607</v>
      </c>
      <c r="Q5608">
        <v>-0.93</v>
      </c>
      <c r="R5608">
        <v>0</v>
      </c>
      <c r="S5608">
        <v>0</v>
      </c>
      <c r="T5608" t="s">
        <v>5</v>
      </c>
      <c r="U5608" s="221">
        <f t="shared" si="175"/>
        <v>0</v>
      </c>
    </row>
    <row r="5609" spans="1:21" hidden="1">
      <c r="A5609" s="55" t="str">
        <f t="shared" si="174"/>
        <v>Y0EJ0</v>
      </c>
      <c r="B5609" s="55">
        <f>VLOOKUP(J5609,'Mapping-CITI'!A:E,5,0)</f>
        <v>0</v>
      </c>
      <c r="D5609" s="42">
        <v>45016</v>
      </c>
      <c r="E5609" s="42">
        <v>45199</v>
      </c>
      <c r="F5609" t="s">
        <v>1937</v>
      </c>
      <c r="G5609" t="s">
        <v>1546</v>
      </c>
      <c r="H5609">
        <v>2250</v>
      </c>
      <c r="I5609" t="s">
        <v>2774</v>
      </c>
      <c r="J5609">
        <v>260942</v>
      </c>
      <c r="K5609" t="s">
        <v>2292</v>
      </c>
      <c r="L5609">
        <v>-775.54</v>
      </c>
      <c r="M5609">
        <v>2215</v>
      </c>
      <c r="N5609">
        <v>2025</v>
      </c>
      <c r="O5609">
        <v>-585.54</v>
      </c>
      <c r="P5609" t="s">
        <v>607</v>
      </c>
      <c r="Q5609">
        <v>-585.54</v>
      </c>
      <c r="R5609">
        <v>1891</v>
      </c>
      <c r="S5609">
        <v>0</v>
      </c>
      <c r="T5609" t="s">
        <v>5</v>
      </c>
      <c r="U5609" s="221">
        <f t="shared" si="175"/>
        <v>1.9000000000000001E-5</v>
      </c>
    </row>
    <row r="5610" spans="1:21" hidden="1">
      <c r="A5610" s="55" t="str">
        <f t="shared" si="174"/>
        <v>Y0EJ0</v>
      </c>
      <c r="B5610" s="55">
        <f>VLOOKUP(J5610,'Mapping-CITI'!A:E,5,0)</f>
        <v>0</v>
      </c>
      <c r="D5610" s="42">
        <v>45016</v>
      </c>
      <c r="E5610" s="42">
        <v>45199</v>
      </c>
      <c r="F5610" t="s">
        <v>1937</v>
      </c>
      <c r="G5610" t="s">
        <v>1546</v>
      </c>
      <c r="H5610">
        <v>2220</v>
      </c>
      <c r="I5610" t="s">
        <v>2775</v>
      </c>
      <c r="J5610">
        <v>261026</v>
      </c>
      <c r="K5610" t="s">
        <v>2549</v>
      </c>
      <c r="L5610">
        <v>-2380714.75</v>
      </c>
      <c r="M5610">
        <v>2680173.23</v>
      </c>
      <c r="N5610">
        <v>1089004.71</v>
      </c>
      <c r="O5610">
        <v>-789546.23</v>
      </c>
      <c r="P5610" t="s">
        <v>607</v>
      </c>
      <c r="Q5610">
        <v>-789546.23</v>
      </c>
      <c r="R5610">
        <v>2680173.23</v>
      </c>
      <c r="S5610">
        <v>1089004.71</v>
      </c>
      <c r="T5610" t="s">
        <v>5</v>
      </c>
      <c r="U5610" s="221">
        <f t="shared" si="175"/>
        <v>0.159116852</v>
      </c>
    </row>
    <row r="5611" spans="1:21" hidden="1">
      <c r="A5611" s="55" t="str">
        <f t="shared" si="174"/>
        <v>Y0EJ0</v>
      </c>
      <c r="B5611" s="55">
        <f>VLOOKUP(J5611,'Mapping-CITI'!A:E,5,0)</f>
        <v>0</v>
      </c>
      <c r="D5611" s="42">
        <v>45016</v>
      </c>
      <c r="E5611" s="42">
        <v>45199</v>
      </c>
      <c r="F5611" t="s">
        <v>1937</v>
      </c>
      <c r="G5611" t="s">
        <v>1546</v>
      </c>
      <c r="H5611">
        <v>2220</v>
      </c>
      <c r="I5611" t="s">
        <v>2775</v>
      </c>
      <c r="J5611">
        <v>261027</v>
      </c>
      <c r="K5611" t="s">
        <v>2855</v>
      </c>
      <c r="L5611">
        <v>-84779.23</v>
      </c>
      <c r="M5611">
        <v>8292110.9299999997</v>
      </c>
      <c r="N5611">
        <v>8462482.5299999993</v>
      </c>
      <c r="O5611">
        <v>-255150.83</v>
      </c>
      <c r="P5611" t="s">
        <v>607</v>
      </c>
      <c r="Q5611">
        <v>-255150.83</v>
      </c>
      <c r="R5611">
        <v>8292110.9299999997</v>
      </c>
      <c r="S5611">
        <v>0</v>
      </c>
      <c r="T5611" t="s">
        <v>5</v>
      </c>
      <c r="U5611" s="221">
        <f t="shared" si="175"/>
        <v>-1.7037159999999964E-2</v>
      </c>
    </row>
    <row r="5612" spans="1:21" hidden="1">
      <c r="A5612" s="55" t="str">
        <f t="shared" si="174"/>
        <v>Y0EJ0</v>
      </c>
      <c r="B5612" s="55">
        <f>VLOOKUP(J5612,'Mapping-CITI'!A:E,5,0)</f>
        <v>0</v>
      </c>
      <c r="D5612" s="42">
        <v>45016</v>
      </c>
      <c r="E5612" s="42">
        <v>45199</v>
      </c>
      <c r="F5612" t="s">
        <v>1937</v>
      </c>
      <c r="G5612" t="s">
        <v>1546</v>
      </c>
      <c r="H5612">
        <v>2140</v>
      </c>
      <c r="I5612" t="s">
        <v>2806</v>
      </c>
      <c r="J5612">
        <v>261030</v>
      </c>
      <c r="K5612" t="s">
        <v>2856</v>
      </c>
      <c r="L5612">
        <v>-17525014.16</v>
      </c>
      <c r="M5612">
        <v>0</v>
      </c>
      <c r="N5612">
        <v>0</v>
      </c>
      <c r="O5612">
        <v>-17525014.16</v>
      </c>
      <c r="P5612" t="s">
        <v>607</v>
      </c>
      <c r="Q5612">
        <v>-17525014.16</v>
      </c>
      <c r="R5612">
        <v>0</v>
      </c>
      <c r="S5612">
        <v>0</v>
      </c>
      <c r="T5612" t="s">
        <v>5</v>
      </c>
      <c r="U5612" s="221">
        <f t="shared" si="175"/>
        <v>0</v>
      </c>
    </row>
    <row r="5613" spans="1:21" hidden="1">
      <c r="A5613" s="55" t="str">
        <f t="shared" si="174"/>
        <v>Y0EJIgnore</v>
      </c>
      <c r="B5613" s="55" t="str">
        <f>VLOOKUP(J5613,'Mapping-CITI'!A:E,5,0)</f>
        <v>Ignore</v>
      </c>
      <c r="D5613" s="42">
        <v>45016</v>
      </c>
      <c r="E5613" s="42">
        <v>45199</v>
      </c>
      <c r="F5613" t="s">
        <v>1937</v>
      </c>
      <c r="G5613" t="s">
        <v>1546</v>
      </c>
      <c r="H5613">
        <v>2140</v>
      </c>
      <c r="I5613" t="s">
        <v>2806</v>
      </c>
      <c r="J5613">
        <v>261031</v>
      </c>
      <c r="K5613" t="s">
        <v>3438</v>
      </c>
      <c r="L5613">
        <v>-5550625.3200000003</v>
      </c>
      <c r="M5613">
        <v>0</v>
      </c>
      <c r="N5613">
        <v>0</v>
      </c>
      <c r="O5613">
        <v>-5550625.3200000003</v>
      </c>
      <c r="P5613" t="s">
        <v>607</v>
      </c>
      <c r="Q5613">
        <v>-5550625.3200000003</v>
      </c>
      <c r="R5613">
        <v>0</v>
      </c>
      <c r="S5613">
        <v>0</v>
      </c>
      <c r="T5613" t="s">
        <v>5</v>
      </c>
      <c r="U5613" s="221">
        <f t="shared" si="175"/>
        <v>0</v>
      </c>
    </row>
    <row r="5614" spans="1:21" hidden="1">
      <c r="A5614" s="55" t="str">
        <f t="shared" si="174"/>
        <v>Y0EJ0</v>
      </c>
      <c r="B5614" s="55">
        <f>VLOOKUP(J5614,'Mapping-CITI'!A:E,5,0)</f>
        <v>0</v>
      </c>
      <c r="D5614" s="42">
        <v>45016</v>
      </c>
      <c r="E5614" s="42">
        <v>45199</v>
      </c>
      <c r="F5614" t="s">
        <v>1937</v>
      </c>
      <c r="G5614" t="s">
        <v>1546</v>
      </c>
      <c r="H5614">
        <v>2140</v>
      </c>
      <c r="I5614" t="s">
        <v>2806</v>
      </c>
      <c r="J5614">
        <v>261034</v>
      </c>
      <c r="K5614" t="s">
        <v>2295</v>
      </c>
      <c r="L5614">
        <v>-2899940.52</v>
      </c>
      <c r="M5614">
        <v>2899940.52</v>
      </c>
      <c r="N5614">
        <v>0</v>
      </c>
      <c r="O5614">
        <v>0</v>
      </c>
      <c r="P5614" t="s">
        <v>607</v>
      </c>
      <c r="Q5614">
        <v>0</v>
      </c>
      <c r="R5614">
        <v>2899940.52</v>
      </c>
      <c r="S5614">
        <v>0</v>
      </c>
      <c r="T5614" t="s">
        <v>5</v>
      </c>
      <c r="U5614" s="221">
        <f t="shared" si="175"/>
        <v>0.289994052</v>
      </c>
    </row>
    <row r="5615" spans="1:21" hidden="1">
      <c r="A5615" s="55" t="str">
        <f t="shared" si="174"/>
        <v>Y0EJ0</v>
      </c>
      <c r="B5615" s="55">
        <f>VLOOKUP(J5615,'Mapping-CITI'!A:E,5,0)</f>
        <v>0</v>
      </c>
      <c r="D5615" s="42">
        <v>45016</v>
      </c>
      <c r="E5615" s="42">
        <v>45199</v>
      </c>
      <c r="F5615" t="s">
        <v>1937</v>
      </c>
      <c r="G5615" t="s">
        <v>1546</v>
      </c>
      <c r="H5615">
        <v>2220</v>
      </c>
      <c r="I5615" t="s">
        <v>2775</v>
      </c>
      <c r="J5615">
        <v>261038</v>
      </c>
      <c r="K5615" t="s">
        <v>2672</v>
      </c>
      <c r="L5615">
        <v>-17564403.719999999</v>
      </c>
      <c r="M5615">
        <v>0</v>
      </c>
      <c r="N5615">
        <v>0</v>
      </c>
      <c r="O5615">
        <v>-17564403.719999999</v>
      </c>
      <c r="P5615" t="s">
        <v>607</v>
      </c>
      <c r="Q5615">
        <v>-17564403.719999999</v>
      </c>
      <c r="R5615">
        <v>0</v>
      </c>
      <c r="S5615">
        <v>0</v>
      </c>
      <c r="T5615" t="s">
        <v>5</v>
      </c>
      <c r="U5615" s="221">
        <f t="shared" si="175"/>
        <v>0</v>
      </c>
    </row>
    <row r="5616" spans="1:21" hidden="1">
      <c r="A5616" s="55" t="str">
        <f t="shared" si="174"/>
        <v>Y0EJ0</v>
      </c>
      <c r="B5616" s="55">
        <f>VLOOKUP(J5616,'Mapping-CITI'!A:E,5,0)</f>
        <v>0</v>
      </c>
      <c r="D5616" s="42">
        <v>45016</v>
      </c>
      <c r="E5616" s="42">
        <v>45199</v>
      </c>
      <c r="F5616" t="s">
        <v>1937</v>
      </c>
      <c r="G5616" t="s">
        <v>1546</v>
      </c>
      <c r="H5616">
        <v>2220</v>
      </c>
      <c r="I5616" t="s">
        <v>2775</v>
      </c>
      <c r="J5616">
        <v>261259</v>
      </c>
      <c r="K5616" t="s">
        <v>2707</v>
      </c>
      <c r="L5616">
        <v>-1185.48</v>
      </c>
      <c r="M5616">
        <v>10797.88</v>
      </c>
      <c r="N5616">
        <v>11337.96</v>
      </c>
      <c r="O5616">
        <v>-1725.56</v>
      </c>
      <c r="P5616" t="s">
        <v>607</v>
      </c>
      <c r="Q5616">
        <v>-1725.56</v>
      </c>
      <c r="R5616">
        <v>10765.12</v>
      </c>
      <c r="S5616">
        <v>0</v>
      </c>
      <c r="T5616" t="s">
        <v>5</v>
      </c>
      <c r="U5616" s="221">
        <f t="shared" si="175"/>
        <v>-5.4007999999999995E-5</v>
      </c>
    </row>
    <row r="5617" spans="1:21" hidden="1">
      <c r="A5617" s="55" t="str">
        <f t="shared" si="174"/>
        <v>Y0EJ0</v>
      </c>
      <c r="B5617" s="55">
        <f>VLOOKUP(J5617,'Mapping-CITI'!A:E,5,0)</f>
        <v>0</v>
      </c>
      <c r="D5617" s="42">
        <v>45016</v>
      </c>
      <c r="E5617" s="42">
        <v>45199</v>
      </c>
      <c r="F5617" t="s">
        <v>1937</v>
      </c>
      <c r="G5617" t="s">
        <v>1546</v>
      </c>
      <c r="H5617">
        <v>2220</v>
      </c>
      <c r="I5617" t="s">
        <v>2775</v>
      </c>
      <c r="J5617">
        <v>261260</v>
      </c>
      <c r="K5617" t="s">
        <v>2708</v>
      </c>
      <c r="L5617">
        <v>-1180.44</v>
      </c>
      <c r="M5617">
        <v>10797.88</v>
      </c>
      <c r="N5617">
        <v>11337.96</v>
      </c>
      <c r="O5617">
        <v>-1720.52</v>
      </c>
      <c r="P5617" t="s">
        <v>607</v>
      </c>
      <c r="Q5617">
        <v>-1720.52</v>
      </c>
      <c r="R5617">
        <v>10765.12</v>
      </c>
      <c r="S5617">
        <v>0</v>
      </c>
      <c r="T5617" t="s">
        <v>5</v>
      </c>
      <c r="U5617" s="221">
        <f t="shared" si="175"/>
        <v>-5.4007999999999995E-5</v>
      </c>
    </row>
    <row r="5618" spans="1:21" hidden="1">
      <c r="A5618" s="55" t="str">
        <f t="shared" si="174"/>
        <v>Y0EJ0</v>
      </c>
      <c r="B5618" s="55">
        <f>VLOOKUP(J5618,'Mapping-CITI'!A:E,5,0)</f>
        <v>0</v>
      </c>
      <c r="D5618" s="42">
        <v>45016</v>
      </c>
      <c r="E5618" s="42">
        <v>45199</v>
      </c>
      <c r="F5618" t="s">
        <v>1937</v>
      </c>
      <c r="G5618" t="s">
        <v>1546</v>
      </c>
      <c r="H5618">
        <v>2220</v>
      </c>
      <c r="I5618" t="s">
        <v>2775</v>
      </c>
      <c r="J5618">
        <v>261262</v>
      </c>
      <c r="K5618" t="s">
        <v>2709</v>
      </c>
      <c r="L5618">
        <v>-4692.42</v>
      </c>
      <c r="M5618">
        <v>86008.88</v>
      </c>
      <c r="N5618">
        <v>90870.28</v>
      </c>
      <c r="O5618">
        <v>-9553.82</v>
      </c>
      <c r="P5618" t="s">
        <v>607</v>
      </c>
      <c r="Q5618">
        <v>-9553.82</v>
      </c>
      <c r="R5618">
        <v>85756.1</v>
      </c>
      <c r="S5618">
        <v>0</v>
      </c>
      <c r="T5618" t="s">
        <v>5</v>
      </c>
      <c r="U5618" s="221">
        <f t="shared" si="175"/>
        <v>-4.8613999999999943E-4</v>
      </c>
    </row>
    <row r="5619" spans="1:21" hidden="1">
      <c r="A5619" s="55" t="str">
        <f t="shared" si="174"/>
        <v>Y0EJ0</v>
      </c>
      <c r="B5619" s="55">
        <f>VLOOKUP(J5619,'Mapping-CITI'!A:E,5,0)</f>
        <v>0</v>
      </c>
      <c r="D5619" s="42">
        <v>45016</v>
      </c>
      <c r="E5619" s="42">
        <v>45199</v>
      </c>
      <c r="F5619" t="s">
        <v>1937</v>
      </c>
      <c r="G5619" t="s">
        <v>1546</v>
      </c>
      <c r="H5619">
        <v>2150</v>
      </c>
      <c r="I5619" t="s">
        <v>2797</v>
      </c>
      <c r="J5619">
        <v>281101</v>
      </c>
      <c r="K5619" t="s">
        <v>2296</v>
      </c>
      <c r="L5619">
        <v>-2844963650.8800001</v>
      </c>
      <c r="M5619">
        <v>0</v>
      </c>
      <c r="N5619">
        <v>0</v>
      </c>
      <c r="O5619">
        <v>-2659440452.1100001</v>
      </c>
      <c r="P5619" t="s">
        <v>607</v>
      </c>
      <c r="Q5619">
        <v>-2659440452.1100001</v>
      </c>
      <c r="R5619">
        <v>0</v>
      </c>
      <c r="S5619">
        <v>0</v>
      </c>
      <c r="T5619" t="s">
        <v>5</v>
      </c>
      <c r="U5619" s="221">
        <f t="shared" si="175"/>
        <v>0</v>
      </c>
    </row>
    <row r="5620" spans="1:21" hidden="1">
      <c r="A5620" s="55" t="str">
        <f t="shared" si="174"/>
        <v>Y0EJ0</v>
      </c>
      <c r="B5620" s="55">
        <f>VLOOKUP(J5620,'Mapping-CITI'!A:E,5,0)</f>
        <v>0</v>
      </c>
      <c r="D5620" s="42">
        <v>45016</v>
      </c>
      <c r="E5620" s="42">
        <v>45199</v>
      </c>
      <c r="F5620" t="s">
        <v>1937</v>
      </c>
      <c r="G5620" t="s">
        <v>1546</v>
      </c>
      <c r="H5620">
        <v>2150</v>
      </c>
      <c r="I5620" t="s">
        <v>2797</v>
      </c>
      <c r="J5620">
        <v>281102</v>
      </c>
      <c r="K5620" t="s">
        <v>2544</v>
      </c>
      <c r="L5620">
        <v>0</v>
      </c>
      <c r="M5620">
        <v>0</v>
      </c>
      <c r="N5620">
        <v>0</v>
      </c>
      <c r="O5620">
        <v>-406382669.64999998</v>
      </c>
      <c r="P5620" t="s">
        <v>607</v>
      </c>
      <c r="Q5620">
        <v>-406382669.64999998</v>
      </c>
      <c r="R5620">
        <v>0</v>
      </c>
      <c r="S5620">
        <v>0</v>
      </c>
      <c r="T5620" t="s">
        <v>5</v>
      </c>
      <c r="U5620" s="221">
        <f t="shared" si="175"/>
        <v>0</v>
      </c>
    </row>
    <row r="5621" spans="1:21" hidden="1">
      <c r="A5621" s="55" t="str">
        <f t="shared" si="174"/>
        <v>Y0EJ0</v>
      </c>
      <c r="B5621" s="55">
        <f>VLOOKUP(J5621,'Mapping-CITI'!A:E,5,0)</f>
        <v>0</v>
      </c>
      <c r="D5621" s="42">
        <v>45016</v>
      </c>
      <c r="E5621" s="42">
        <v>45199</v>
      </c>
      <c r="F5621" t="s">
        <v>1937</v>
      </c>
      <c r="G5621" t="s">
        <v>1546</v>
      </c>
      <c r="H5621">
        <v>2110</v>
      </c>
      <c r="I5621" t="s">
        <v>2790</v>
      </c>
      <c r="J5621">
        <v>281114</v>
      </c>
      <c r="K5621" t="s">
        <v>2611</v>
      </c>
      <c r="L5621">
        <v>0</v>
      </c>
      <c r="M5621">
        <v>14000</v>
      </c>
      <c r="N5621">
        <v>14000</v>
      </c>
      <c r="O5621">
        <v>0</v>
      </c>
      <c r="P5621" t="s">
        <v>607</v>
      </c>
      <c r="Q5621">
        <v>0</v>
      </c>
      <c r="R5621">
        <v>64000</v>
      </c>
      <c r="S5621">
        <v>14000</v>
      </c>
      <c r="T5621" t="s">
        <v>5</v>
      </c>
      <c r="U5621" s="221">
        <f t="shared" si="175"/>
        <v>0</v>
      </c>
    </row>
    <row r="5622" spans="1:21" hidden="1">
      <c r="A5622" s="55" t="str">
        <f t="shared" si="174"/>
        <v>Y0EJ0</v>
      </c>
      <c r="B5622" s="55">
        <f>VLOOKUP(J5622,'Mapping-CITI'!A:E,5,0)</f>
        <v>0</v>
      </c>
      <c r="D5622" s="42">
        <v>45016</v>
      </c>
      <c r="E5622" s="42">
        <v>45199</v>
      </c>
      <c r="F5622" t="s">
        <v>1937</v>
      </c>
      <c r="G5622" t="s">
        <v>1546</v>
      </c>
      <c r="H5622">
        <v>2150</v>
      </c>
      <c r="I5622" t="s">
        <v>2797</v>
      </c>
      <c r="J5622">
        <v>281137</v>
      </c>
      <c r="K5622" t="s">
        <v>2302</v>
      </c>
      <c r="L5622">
        <v>-5213837993.2799997</v>
      </c>
      <c r="M5622">
        <v>395462179.42000002</v>
      </c>
      <c r="N5622">
        <v>23602771.18</v>
      </c>
      <c r="O5622">
        <v>-4841978585.04</v>
      </c>
      <c r="P5622" t="s">
        <v>607</v>
      </c>
      <c r="Q5622">
        <v>-4841978585.04</v>
      </c>
      <c r="R5622">
        <v>0</v>
      </c>
      <c r="S5622">
        <v>0</v>
      </c>
      <c r="T5622" t="s">
        <v>5</v>
      </c>
      <c r="U5622" s="221">
        <f t="shared" si="175"/>
        <v>37.185940823999999</v>
      </c>
    </row>
    <row r="5623" spans="1:21" hidden="1">
      <c r="A5623" s="55" t="str">
        <f t="shared" si="174"/>
        <v>Y0EJ0</v>
      </c>
      <c r="B5623" s="55">
        <f>VLOOKUP(J5623,'Mapping-CITI'!A:E,5,0)</f>
        <v>0</v>
      </c>
      <c r="D5623" s="42">
        <v>45016</v>
      </c>
      <c r="E5623" s="42">
        <v>45199</v>
      </c>
      <c r="F5623" t="s">
        <v>1937</v>
      </c>
      <c r="G5623" t="s">
        <v>1546</v>
      </c>
      <c r="H5623">
        <v>2150</v>
      </c>
      <c r="I5623" t="s">
        <v>2797</v>
      </c>
      <c r="J5623">
        <v>281138</v>
      </c>
      <c r="K5623" t="s">
        <v>2303</v>
      </c>
      <c r="L5623">
        <v>-14253326193.610001</v>
      </c>
      <c r="M5623">
        <v>900018228.25999999</v>
      </c>
      <c r="N5623">
        <v>355745988.69999999</v>
      </c>
      <c r="O5623">
        <v>-13709053954.049999</v>
      </c>
      <c r="P5623" t="s">
        <v>607</v>
      </c>
      <c r="Q5623">
        <v>-13709053954.049999</v>
      </c>
      <c r="R5623">
        <v>0</v>
      </c>
      <c r="S5623">
        <v>0</v>
      </c>
      <c r="T5623" t="s">
        <v>5</v>
      </c>
      <c r="U5623" s="221">
        <f t="shared" si="175"/>
        <v>54.427223955999992</v>
      </c>
    </row>
    <row r="5624" spans="1:21" hidden="1">
      <c r="A5624" s="55" t="str">
        <f t="shared" si="174"/>
        <v>Y0EJ0</v>
      </c>
      <c r="B5624" s="55">
        <f>VLOOKUP(J5624,'Mapping-CITI'!A:E,5,0)</f>
        <v>0</v>
      </c>
      <c r="D5624" s="42">
        <v>45016</v>
      </c>
      <c r="E5624" s="42">
        <v>45199</v>
      </c>
      <c r="F5624" t="s">
        <v>1937</v>
      </c>
      <c r="G5624" t="s">
        <v>1546</v>
      </c>
      <c r="H5624">
        <v>2250</v>
      </c>
      <c r="I5624" t="s">
        <v>2774</v>
      </c>
      <c r="J5624">
        <v>281212</v>
      </c>
      <c r="K5624" t="s">
        <v>2314</v>
      </c>
      <c r="L5624">
        <v>-523887.1</v>
      </c>
      <c r="M5624">
        <v>3324512.09</v>
      </c>
      <c r="N5624">
        <v>3393714.49</v>
      </c>
      <c r="O5624">
        <v>-593089.5</v>
      </c>
      <c r="P5624" t="s">
        <v>607</v>
      </c>
      <c r="Q5624">
        <v>-593089.5</v>
      </c>
      <c r="R5624">
        <v>3324512.09</v>
      </c>
      <c r="S5624">
        <v>0</v>
      </c>
      <c r="T5624" t="s">
        <v>5</v>
      </c>
      <c r="U5624" s="221">
        <f t="shared" si="175"/>
        <v>-6.9202400000000375E-3</v>
      </c>
    </row>
    <row r="5625" spans="1:21" hidden="1">
      <c r="A5625" s="55" t="str">
        <f t="shared" si="174"/>
        <v>Y0EJ0</v>
      </c>
      <c r="B5625" s="55">
        <f>VLOOKUP(J5625,'Mapping-CITI'!A:E,5,0)</f>
        <v>0</v>
      </c>
      <c r="D5625" s="42">
        <v>45016</v>
      </c>
      <c r="E5625" s="42">
        <v>45199</v>
      </c>
      <c r="F5625" t="s">
        <v>1937</v>
      </c>
      <c r="G5625" t="s">
        <v>1546</v>
      </c>
      <c r="H5625">
        <v>2250</v>
      </c>
      <c r="I5625" t="s">
        <v>2774</v>
      </c>
      <c r="J5625">
        <v>281263</v>
      </c>
      <c r="K5625" t="s">
        <v>2318</v>
      </c>
      <c r="L5625">
        <v>-1997193.06</v>
      </c>
      <c r="M5625">
        <v>1997193.06</v>
      </c>
      <c r="N5625">
        <v>0</v>
      </c>
      <c r="O5625">
        <v>0</v>
      </c>
      <c r="P5625" t="s">
        <v>607</v>
      </c>
      <c r="Q5625">
        <v>0</v>
      </c>
      <c r="R5625">
        <v>1997193.06</v>
      </c>
      <c r="S5625">
        <v>0</v>
      </c>
      <c r="T5625" t="s">
        <v>5</v>
      </c>
      <c r="U5625" s="221">
        <f t="shared" si="175"/>
        <v>0.19971930600000001</v>
      </c>
    </row>
    <row r="5626" spans="1:21" hidden="1">
      <c r="A5626" s="55" t="str">
        <f t="shared" si="174"/>
        <v>Y0EJ0</v>
      </c>
      <c r="B5626" s="55">
        <f>VLOOKUP(J5626,'Mapping-CITI'!A:E,5,0)</f>
        <v>0</v>
      </c>
      <c r="D5626" s="42">
        <v>45016</v>
      </c>
      <c r="E5626" s="42">
        <v>45199</v>
      </c>
      <c r="F5626" t="s">
        <v>1937</v>
      </c>
      <c r="G5626" t="s">
        <v>1546</v>
      </c>
      <c r="H5626">
        <v>2250</v>
      </c>
      <c r="I5626" t="s">
        <v>2774</v>
      </c>
      <c r="J5626">
        <v>281264</v>
      </c>
      <c r="K5626" t="s">
        <v>2319</v>
      </c>
      <c r="L5626">
        <v>-55964195.759999998</v>
      </c>
      <c r="M5626">
        <v>0</v>
      </c>
      <c r="N5626">
        <v>0</v>
      </c>
      <c r="O5626">
        <v>-55964195.759999998</v>
      </c>
      <c r="P5626" t="s">
        <v>607</v>
      </c>
      <c r="Q5626">
        <v>-55964195.759999998</v>
      </c>
      <c r="R5626">
        <v>0</v>
      </c>
      <c r="S5626">
        <v>0</v>
      </c>
      <c r="T5626" t="s">
        <v>5</v>
      </c>
      <c r="U5626" s="221">
        <f t="shared" si="175"/>
        <v>0</v>
      </c>
    </row>
    <row r="5627" spans="1:21" hidden="1">
      <c r="A5627" s="55" t="str">
        <f t="shared" si="174"/>
        <v>Y0EJ0</v>
      </c>
      <c r="B5627" s="55">
        <f>VLOOKUP(J5627,'Mapping-CITI'!A:E,5,0)</f>
        <v>0</v>
      </c>
      <c r="D5627" s="42">
        <v>45016</v>
      </c>
      <c r="E5627" s="42">
        <v>45199</v>
      </c>
      <c r="F5627" t="s">
        <v>1937</v>
      </c>
      <c r="G5627" t="s">
        <v>1546</v>
      </c>
      <c r="H5627">
        <v>2250</v>
      </c>
      <c r="I5627" t="s">
        <v>2774</v>
      </c>
      <c r="J5627">
        <v>281266</v>
      </c>
      <c r="K5627" t="s">
        <v>2321</v>
      </c>
      <c r="L5627">
        <v>-58317.31</v>
      </c>
      <c r="M5627">
        <v>0</v>
      </c>
      <c r="N5627">
        <v>0</v>
      </c>
      <c r="O5627">
        <v>-58317.31</v>
      </c>
      <c r="P5627" t="s">
        <v>607</v>
      </c>
      <c r="Q5627">
        <v>-58317.31</v>
      </c>
      <c r="R5627">
        <v>0</v>
      </c>
      <c r="S5627">
        <v>0</v>
      </c>
      <c r="T5627" t="s">
        <v>5</v>
      </c>
      <c r="U5627" s="221">
        <f t="shared" si="175"/>
        <v>0</v>
      </c>
    </row>
    <row r="5628" spans="1:21" hidden="1">
      <c r="A5628" s="55" t="str">
        <f t="shared" si="174"/>
        <v>Y0EJ0</v>
      </c>
      <c r="B5628" s="55">
        <f>VLOOKUP(J5628,'Mapping-CITI'!A:E,5,0)</f>
        <v>0</v>
      </c>
      <c r="D5628" s="42">
        <v>45016</v>
      </c>
      <c r="E5628" s="42">
        <v>45199</v>
      </c>
      <c r="F5628" t="s">
        <v>1937</v>
      </c>
      <c r="G5628" t="s">
        <v>1546</v>
      </c>
      <c r="H5628">
        <v>2250</v>
      </c>
      <c r="I5628" t="s">
        <v>2774</v>
      </c>
      <c r="J5628">
        <v>281267</v>
      </c>
      <c r="K5628" t="s">
        <v>2322</v>
      </c>
      <c r="L5628">
        <v>-9498431.2300000004</v>
      </c>
      <c r="M5628">
        <v>0</v>
      </c>
      <c r="N5628">
        <v>0</v>
      </c>
      <c r="O5628">
        <v>-9498431.2300000004</v>
      </c>
      <c r="P5628" t="s">
        <v>607</v>
      </c>
      <c r="Q5628">
        <v>-9498431.2300000004</v>
      </c>
      <c r="R5628">
        <v>0</v>
      </c>
      <c r="S5628">
        <v>0</v>
      </c>
      <c r="T5628" t="s">
        <v>5</v>
      </c>
      <c r="U5628" s="221">
        <f t="shared" si="175"/>
        <v>0</v>
      </c>
    </row>
    <row r="5629" spans="1:21" hidden="1">
      <c r="A5629" s="55" t="str">
        <f t="shared" si="174"/>
        <v>Y0EJIgnore</v>
      </c>
      <c r="B5629" s="55" t="str">
        <f>VLOOKUP(J5629,'Mapping-CITI'!A:E,5,0)</f>
        <v>Ignore</v>
      </c>
      <c r="D5629" s="42">
        <v>45016</v>
      </c>
      <c r="E5629" s="42">
        <v>45199</v>
      </c>
      <c r="F5629" t="s">
        <v>1937</v>
      </c>
      <c r="G5629" t="s">
        <v>1546</v>
      </c>
      <c r="H5629">
        <v>2250</v>
      </c>
      <c r="I5629" t="s">
        <v>2774</v>
      </c>
      <c r="J5629">
        <v>281269</v>
      </c>
      <c r="K5629" t="s">
        <v>3439</v>
      </c>
      <c r="L5629">
        <v>-37873321.439999998</v>
      </c>
      <c r="M5629">
        <v>0</v>
      </c>
      <c r="N5629">
        <v>0</v>
      </c>
      <c r="O5629">
        <v>-37873321.439999998</v>
      </c>
      <c r="P5629" t="s">
        <v>607</v>
      </c>
      <c r="Q5629">
        <v>-37873321.439999998</v>
      </c>
      <c r="R5629">
        <v>0</v>
      </c>
      <c r="S5629">
        <v>0</v>
      </c>
      <c r="T5629" t="s">
        <v>5</v>
      </c>
      <c r="U5629" s="221">
        <f t="shared" si="175"/>
        <v>0</v>
      </c>
    </row>
    <row r="5630" spans="1:21" hidden="1">
      <c r="A5630" s="55" t="str">
        <f t="shared" si="174"/>
        <v>Y0EJ0</v>
      </c>
      <c r="B5630" s="55">
        <f>VLOOKUP(J5630,'Mapping-CITI'!A:E,5,0)</f>
        <v>0</v>
      </c>
      <c r="D5630" s="42">
        <v>45016</v>
      </c>
      <c r="E5630" s="42">
        <v>45199</v>
      </c>
      <c r="F5630" t="s">
        <v>1937</v>
      </c>
      <c r="G5630" t="s">
        <v>1546</v>
      </c>
      <c r="H5630">
        <v>2250</v>
      </c>
      <c r="I5630" t="s">
        <v>2774</v>
      </c>
      <c r="J5630">
        <v>281271</v>
      </c>
      <c r="K5630" t="s">
        <v>2325</v>
      </c>
      <c r="L5630">
        <v>560875.69999999995</v>
      </c>
      <c r="M5630">
        <v>0</v>
      </c>
      <c r="N5630">
        <v>560876</v>
      </c>
      <c r="O5630">
        <v>-0.3</v>
      </c>
      <c r="P5630" t="s">
        <v>607</v>
      </c>
      <c r="Q5630">
        <v>-0.3</v>
      </c>
      <c r="R5630">
        <v>0</v>
      </c>
      <c r="S5630">
        <v>560876</v>
      </c>
      <c r="T5630" t="s">
        <v>5</v>
      </c>
      <c r="U5630" s="221">
        <f t="shared" si="175"/>
        <v>-5.6087600000000001E-2</v>
      </c>
    </row>
    <row r="5631" spans="1:21" hidden="1">
      <c r="A5631" s="55" t="str">
        <f t="shared" si="174"/>
        <v>Y0EJ0</v>
      </c>
      <c r="B5631" s="55">
        <f>VLOOKUP(J5631,'Mapping-CITI'!A:E,5,0)</f>
        <v>0</v>
      </c>
      <c r="D5631" s="42">
        <v>45016</v>
      </c>
      <c r="E5631" s="42">
        <v>45199</v>
      </c>
      <c r="F5631" t="s">
        <v>1937</v>
      </c>
      <c r="G5631" t="s">
        <v>1546</v>
      </c>
      <c r="H5631">
        <v>2250</v>
      </c>
      <c r="I5631" t="s">
        <v>2774</v>
      </c>
      <c r="J5631">
        <v>281275</v>
      </c>
      <c r="K5631" t="s">
        <v>2329</v>
      </c>
      <c r="L5631">
        <v>-1567.53</v>
      </c>
      <c r="M5631">
        <v>0</v>
      </c>
      <c r="N5631">
        <v>0</v>
      </c>
      <c r="O5631">
        <v>-1567.53</v>
      </c>
      <c r="P5631" t="s">
        <v>607</v>
      </c>
      <c r="Q5631">
        <v>-1567.53</v>
      </c>
      <c r="R5631">
        <v>0</v>
      </c>
      <c r="S5631">
        <v>0</v>
      </c>
      <c r="T5631" t="s">
        <v>5</v>
      </c>
      <c r="U5631" s="221">
        <f t="shared" si="175"/>
        <v>0</v>
      </c>
    </row>
    <row r="5632" spans="1:21" hidden="1">
      <c r="A5632" s="55" t="str">
        <f t="shared" si="174"/>
        <v>Y0EJ0</v>
      </c>
      <c r="B5632" s="55">
        <f>VLOOKUP(J5632,'Mapping-CITI'!A:E,5,0)</f>
        <v>0</v>
      </c>
      <c r="D5632" s="42">
        <v>45016</v>
      </c>
      <c r="E5632" s="42">
        <v>45199</v>
      </c>
      <c r="F5632" t="s">
        <v>1937</v>
      </c>
      <c r="G5632" t="s">
        <v>1546</v>
      </c>
      <c r="H5632">
        <v>2250</v>
      </c>
      <c r="I5632" t="s">
        <v>2774</v>
      </c>
      <c r="J5632">
        <v>281276</v>
      </c>
      <c r="K5632" t="s">
        <v>2330</v>
      </c>
      <c r="L5632">
        <v>0</v>
      </c>
      <c r="M5632">
        <v>0</v>
      </c>
      <c r="N5632">
        <v>2939690.73</v>
      </c>
      <c r="O5632">
        <v>-2939690.73</v>
      </c>
      <c r="P5632" t="s">
        <v>607</v>
      </c>
      <c r="Q5632">
        <v>-2939690.73</v>
      </c>
      <c r="R5632">
        <v>0</v>
      </c>
      <c r="S5632">
        <v>2939690.73</v>
      </c>
      <c r="T5632" t="s">
        <v>5</v>
      </c>
      <c r="U5632" s="221">
        <f t="shared" si="175"/>
        <v>-0.29396907300000003</v>
      </c>
    </row>
    <row r="5633" spans="1:21" hidden="1">
      <c r="A5633" s="55" t="str">
        <f t="shared" si="174"/>
        <v>Y0EJ0</v>
      </c>
      <c r="B5633" s="55">
        <f>VLOOKUP(J5633,'Mapping-CITI'!A:E,5,0)</f>
        <v>0</v>
      </c>
      <c r="D5633" s="42">
        <v>45016</v>
      </c>
      <c r="E5633" s="42">
        <v>45199</v>
      </c>
      <c r="F5633" t="s">
        <v>1937</v>
      </c>
      <c r="G5633" t="s">
        <v>1546</v>
      </c>
      <c r="H5633">
        <v>2250</v>
      </c>
      <c r="I5633" t="s">
        <v>2774</v>
      </c>
      <c r="J5633">
        <v>281277</v>
      </c>
      <c r="K5633" t="s">
        <v>2331</v>
      </c>
      <c r="L5633">
        <v>-77680.789999999994</v>
      </c>
      <c r="M5633">
        <v>77680.789999999994</v>
      </c>
      <c r="N5633">
        <v>0</v>
      </c>
      <c r="O5633">
        <v>0</v>
      </c>
      <c r="P5633" t="s">
        <v>607</v>
      </c>
      <c r="Q5633">
        <v>0</v>
      </c>
      <c r="R5633">
        <v>77680.789999999994</v>
      </c>
      <c r="S5633">
        <v>0</v>
      </c>
      <c r="T5633" t="s">
        <v>5</v>
      </c>
      <c r="U5633" s="221">
        <f t="shared" si="175"/>
        <v>7.7680789999999998E-3</v>
      </c>
    </row>
    <row r="5634" spans="1:21" hidden="1">
      <c r="A5634" s="55" t="str">
        <f t="shared" si="174"/>
        <v>Y0EJ0</v>
      </c>
      <c r="B5634" s="55">
        <f>VLOOKUP(J5634,'Mapping-CITI'!A:E,5,0)</f>
        <v>0</v>
      </c>
      <c r="D5634" s="42">
        <v>45016</v>
      </c>
      <c r="E5634" s="42">
        <v>45199</v>
      </c>
      <c r="F5634" t="s">
        <v>1937</v>
      </c>
      <c r="G5634" t="s">
        <v>1546</v>
      </c>
      <c r="H5634">
        <v>2250</v>
      </c>
      <c r="I5634" t="s">
        <v>2774</v>
      </c>
      <c r="J5634">
        <v>281280</v>
      </c>
      <c r="K5634" t="s">
        <v>2673</v>
      </c>
      <c r="L5634">
        <v>-1001628.15</v>
      </c>
      <c r="M5634">
        <v>0</v>
      </c>
      <c r="N5634">
        <v>0</v>
      </c>
      <c r="O5634">
        <v>-1001628.15</v>
      </c>
      <c r="P5634" t="s">
        <v>607</v>
      </c>
      <c r="Q5634">
        <v>-1001628.15</v>
      </c>
      <c r="R5634">
        <v>0</v>
      </c>
      <c r="S5634">
        <v>0</v>
      </c>
      <c r="T5634" t="s">
        <v>5</v>
      </c>
      <c r="U5634" s="221">
        <f t="shared" si="175"/>
        <v>0</v>
      </c>
    </row>
    <row r="5635" spans="1:21" hidden="1">
      <c r="A5635" s="55" t="str">
        <f t="shared" ref="A5635:A5698" si="176">F5635&amp;B5635</f>
        <v>Y0EJIgnore</v>
      </c>
      <c r="B5635" s="55" t="str">
        <f>VLOOKUP(J5635,'Mapping-CITI'!A:E,5,0)</f>
        <v>Ignore</v>
      </c>
      <c r="D5635" s="42">
        <v>45016</v>
      </c>
      <c r="E5635" s="42">
        <v>45199</v>
      </c>
      <c r="F5635" t="s">
        <v>1937</v>
      </c>
      <c r="G5635" t="s">
        <v>1546</v>
      </c>
      <c r="H5635">
        <v>2250</v>
      </c>
      <c r="I5635" t="s">
        <v>2774</v>
      </c>
      <c r="J5635">
        <v>281281</v>
      </c>
      <c r="K5635" t="s">
        <v>3440</v>
      </c>
      <c r="L5635">
        <v>-23393091.789999999</v>
      </c>
      <c r="M5635">
        <v>0</v>
      </c>
      <c r="N5635">
        <v>0</v>
      </c>
      <c r="O5635">
        <v>-23393091.789999999</v>
      </c>
      <c r="P5635" t="s">
        <v>607</v>
      </c>
      <c r="Q5635">
        <v>-23393091.789999999</v>
      </c>
      <c r="R5635">
        <v>0</v>
      </c>
      <c r="S5635">
        <v>0</v>
      </c>
      <c r="T5635" t="s">
        <v>5</v>
      </c>
      <c r="U5635" s="221">
        <f t="shared" ref="U5635:U5698" si="177">(M5635-N5635)/10^7</f>
        <v>0</v>
      </c>
    </row>
    <row r="5636" spans="1:21" hidden="1">
      <c r="A5636" s="55" t="str">
        <f t="shared" si="176"/>
        <v>Y0EJ0</v>
      </c>
      <c r="B5636" s="55">
        <f>VLOOKUP(J5636,'Mapping-CITI'!A:E,5,0)</f>
        <v>0</v>
      </c>
      <c r="D5636" s="42">
        <v>45016</v>
      </c>
      <c r="E5636" s="42">
        <v>45199</v>
      </c>
      <c r="F5636" t="s">
        <v>1937</v>
      </c>
      <c r="G5636" t="s">
        <v>1546</v>
      </c>
      <c r="H5636">
        <v>2150</v>
      </c>
      <c r="I5636" t="s">
        <v>2797</v>
      </c>
      <c r="J5636">
        <v>281290</v>
      </c>
      <c r="K5636" t="s">
        <v>2550</v>
      </c>
      <c r="L5636">
        <v>-2610207.9</v>
      </c>
      <c r="M5636">
        <v>29278.76</v>
      </c>
      <c r="N5636">
        <v>22581.34</v>
      </c>
      <c r="O5636">
        <v>-2603510.48</v>
      </c>
      <c r="P5636" t="s">
        <v>607</v>
      </c>
      <c r="Q5636">
        <v>-2603510.48</v>
      </c>
      <c r="R5636">
        <v>0</v>
      </c>
      <c r="S5636">
        <v>0</v>
      </c>
      <c r="T5636" t="s">
        <v>5</v>
      </c>
      <c r="U5636" s="221">
        <f t="shared" si="177"/>
        <v>6.6974199999999986E-4</v>
      </c>
    </row>
    <row r="5637" spans="1:21" hidden="1">
      <c r="A5637" s="55" t="str">
        <f t="shared" si="176"/>
        <v>Y0EJ0</v>
      </c>
      <c r="B5637" s="55">
        <f>VLOOKUP(J5637,'Mapping-CITI'!A:E,5,0)</f>
        <v>0</v>
      </c>
      <c r="D5637" s="42">
        <v>45016</v>
      </c>
      <c r="E5637" s="42">
        <v>45199</v>
      </c>
      <c r="F5637" t="s">
        <v>1937</v>
      </c>
      <c r="G5637" t="s">
        <v>1546</v>
      </c>
      <c r="H5637">
        <v>2150</v>
      </c>
      <c r="I5637" t="s">
        <v>2797</v>
      </c>
      <c r="J5637">
        <v>281292</v>
      </c>
      <c r="K5637" t="s">
        <v>2551</v>
      </c>
      <c r="L5637">
        <v>-989437361.73000002</v>
      </c>
      <c r="M5637">
        <v>56272269.329999998</v>
      </c>
      <c r="N5637">
        <v>49586574</v>
      </c>
      <c r="O5637">
        <v>-982751666.39999998</v>
      </c>
      <c r="P5637" t="s">
        <v>607</v>
      </c>
      <c r="Q5637">
        <v>-982751666.39999998</v>
      </c>
      <c r="R5637">
        <v>0</v>
      </c>
      <c r="S5637">
        <v>0</v>
      </c>
      <c r="T5637" t="s">
        <v>5</v>
      </c>
      <c r="U5637" s="221">
        <f t="shared" si="177"/>
        <v>0.66856953299999977</v>
      </c>
    </row>
    <row r="5638" spans="1:21" hidden="1">
      <c r="A5638" s="55" t="str">
        <f t="shared" si="176"/>
        <v>Y0EJ5.3</v>
      </c>
      <c r="B5638" s="55">
        <f>VLOOKUP(J5638,'Mapping-CITI'!A:E,5,0)</f>
        <v>5.3</v>
      </c>
      <c r="D5638" s="42">
        <v>45016</v>
      </c>
      <c r="E5638" s="42">
        <v>45199</v>
      </c>
      <c r="F5638" t="s">
        <v>1937</v>
      </c>
      <c r="G5638" t="s">
        <v>1546</v>
      </c>
      <c r="H5638">
        <v>5140</v>
      </c>
      <c r="I5638" t="s">
        <v>2798</v>
      </c>
      <c r="J5638">
        <v>301101</v>
      </c>
      <c r="K5638" t="s">
        <v>2333</v>
      </c>
      <c r="L5638">
        <v>-722037608.47000003</v>
      </c>
      <c r="M5638">
        <v>0</v>
      </c>
      <c r="N5638">
        <v>222918555.06</v>
      </c>
      <c r="O5638">
        <v>-222918555.06</v>
      </c>
      <c r="P5638" t="s">
        <v>607</v>
      </c>
      <c r="Q5638">
        <v>-222918555.06</v>
      </c>
      <c r="R5638">
        <v>0</v>
      </c>
      <c r="S5638">
        <v>0</v>
      </c>
      <c r="T5638" t="s">
        <v>5</v>
      </c>
      <c r="U5638" s="221">
        <f t="shared" si="177"/>
        <v>-22.291855506000001</v>
      </c>
    </row>
    <row r="5639" spans="1:21" hidden="1">
      <c r="A5639" s="55" t="str">
        <f t="shared" si="176"/>
        <v>Y0EJ5.2</v>
      </c>
      <c r="B5639" s="55">
        <f>VLOOKUP(J5639,'Mapping-CITI'!A:E,5,0)</f>
        <v>5.2</v>
      </c>
      <c r="D5639" s="42">
        <v>45016</v>
      </c>
      <c r="E5639" s="42">
        <v>45199</v>
      </c>
      <c r="F5639" t="s">
        <v>1937</v>
      </c>
      <c r="G5639" t="s">
        <v>1546</v>
      </c>
      <c r="H5639">
        <v>5120</v>
      </c>
      <c r="I5639" t="s">
        <v>2799</v>
      </c>
      <c r="J5639">
        <v>301600</v>
      </c>
      <c r="K5639" t="s">
        <v>2701</v>
      </c>
      <c r="L5639">
        <v>-9642.91</v>
      </c>
      <c r="M5639">
        <v>0</v>
      </c>
      <c r="N5639">
        <v>0</v>
      </c>
      <c r="O5639">
        <v>0</v>
      </c>
      <c r="P5639" t="s">
        <v>607</v>
      </c>
      <c r="Q5639">
        <v>0</v>
      </c>
      <c r="R5639">
        <v>0</v>
      </c>
      <c r="S5639">
        <v>0</v>
      </c>
      <c r="T5639" t="s">
        <v>5</v>
      </c>
      <c r="U5639" s="221">
        <f t="shared" si="177"/>
        <v>0</v>
      </c>
    </row>
    <row r="5640" spans="1:21" hidden="1">
      <c r="A5640" s="55" t="str">
        <f t="shared" si="176"/>
        <v>Y0EJ5.1</v>
      </c>
      <c r="B5640" s="55">
        <f>VLOOKUP(J5640,'Mapping-CITI'!A:E,5,0)</f>
        <v>5.0999999999999996</v>
      </c>
      <c r="D5640" s="42">
        <v>45016</v>
      </c>
      <c r="E5640" s="42">
        <v>45199</v>
      </c>
      <c r="F5640" t="s">
        <v>1937</v>
      </c>
      <c r="G5640" t="s">
        <v>1546</v>
      </c>
      <c r="H5640">
        <v>5110</v>
      </c>
      <c r="I5640" t="s">
        <v>2776</v>
      </c>
      <c r="J5640">
        <v>304101</v>
      </c>
      <c r="K5640" t="s">
        <v>2344</v>
      </c>
      <c r="L5640">
        <v>-122758365</v>
      </c>
      <c r="M5640">
        <v>0</v>
      </c>
      <c r="N5640">
        <v>335704550</v>
      </c>
      <c r="O5640">
        <v>-335704550</v>
      </c>
      <c r="P5640" t="s">
        <v>607</v>
      </c>
      <c r="Q5640">
        <v>-335704550</v>
      </c>
      <c r="R5640">
        <v>0</v>
      </c>
      <c r="S5640">
        <v>0</v>
      </c>
      <c r="T5640" t="s">
        <v>5</v>
      </c>
      <c r="U5640" s="221">
        <f t="shared" si="177"/>
        <v>-33.570455000000003</v>
      </c>
    </row>
    <row r="5641" spans="1:21" hidden="1">
      <c r="A5641" s="55" t="str">
        <f t="shared" si="176"/>
        <v>Y0EJ5.2</v>
      </c>
      <c r="B5641" s="55">
        <f>VLOOKUP(J5641,'Mapping-CITI'!A:E,5,0)</f>
        <v>5.2</v>
      </c>
      <c r="D5641" s="42">
        <v>45016</v>
      </c>
      <c r="E5641" s="42">
        <v>45199</v>
      </c>
      <c r="F5641" t="s">
        <v>1937</v>
      </c>
      <c r="G5641" t="s">
        <v>1546</v>
      </c>
      <c r="H5641">
        <v>5110</v>
      </c>
      <c r="I5641" t="s">
        <v>2776</v>
      </c>
      <c r="J5641">
        <v>304213</v>
      </c>
      <c r="K5641" t="s">
        <v>2351</v>
      </c>
      <c r="L5641">
        <v>-27668750.050000001</v>
      </c>
      <c r="M5641">
        <v>0</v>
      </c>
      <c r="N5641">
        <v>22513443.289999999</v>
      </c>
      <c r="O5641">
        <v>-22513443.289999999</v>
      </c>
      <c r="P5641" t="s">
        <v>607</v>
      </c>
      <c r="Q5641">
        <v>-22513443.289999999</v>
      </c>
      <c r="R5641">
        <v>0</v>
      </c>
      <c r="S5641">
        <v>0</v>
      </c>
      <c r="T5641" t="s">
        <v>5</v>
      </c>
      <c r="U5641" s="221">
        <f t="shared" si="177"/>
        <v>-2.2513443289999997</v>
      </c>
    </row>
    <row r="5642" spans="1:21" hidden="1">
      <c r="A5642" s="55" t="str">
        <f t="shared" si="176"/>
        <v>Y0EJIgnore</v>
      </c>
      <c r="B5642" s="55" t="str">
        <f>VLOOKUP(J5642,'Mapping-CITI'!A:E,5,0)</f>
        <v>Ignore</v>
      </c>
      <c r="D5642" s="42">
        <v>45016</v>
      </c>
      <c r="E5642" s="42">
        <v>45199</v>
      </c>
      <c r="F5642" t="s">
        <v>1937</v>
      </c>
      <c r="G5642" t="s">
        <v>1546</v>
      </c>
      <c r="H5642">
        <v>5110</v>
      </c>
      <c r="I5642" t="s">
        <v>2776</v>
      </c>
      <c r="J5642">
        <v>304221</v>
      </c>
      <c r="K5642" t="s">
        <v>2633</v>
      </c>
      <c r="L5642">
        <v>0</v>
      </c>
      <c r="M5642">
        <v>8028734</v>
      </c>
      <c r="N5642">
        <v>0</v>
      </c>
      <c r="O5642">
        <v>8028734</v>
      </c>
      <c r="P5642" t="s">
        <v>607</v>
      </c>
      <c r="Q5642">
        <v>8028734</v>
      </c>
      <c r="R5642">
        <v>0</v>
      </c>
      <c r="S5642">
        <v>0</v>
      </c>
      <c r="T5642" t="s">
        <v>5</v>
      </c>
      <c r="U5642" s="221">
        <f t="shared" si="177"/>
        <v>0.80287339999999996</v>
      </c>
    </row>
    <row r="5643" spans="1:21" hidden="1">
      <c r="A5643" s="55" t="str">
        <f t="shared" si="176"/>
        <v>Y0EJ5.2</v>
      </c>
      <c r="B5643" s="55">
        <f>VLOOKUP(J5643,'Mapping-CITI'!A:E,5,0)</f>
        <v>5.2</v>
      </c>
      <c r="D5643" s="42">
        <v>45016</v>
      </c>
      <c r="E5643" s="42">
        <v>45199</v>
      </c>
      <c r="F5643" t="s">
        <v>1937</v>
      </c>
      <c r="G5643" t="s">
        <v>1546</v>
      </c>
      <c r="H5643">
        <v>5110</v>
      </c>
      <c r="I5643" t="s">
        <v>2776</v>
      </c>
      <c r="J5643">
        <v>304232</v>
      </c>
      <c r="K5643" t="s">
        <v>2358</v>
      </c>
      <c r="L5643">
        <v>-82005.05</v>
      </c>
      <c r="M5643">
        <v>0</v>
      </c>
      <c r="N5643">
        <v>278569.8</v>
      </c>
      <c r="O5643">
        <v>-278569.8</v>
      </c>
      <c r="P5643" t="s">
        <v>607</v>
      </c>
      <c r="Q5643">
        <v>-278569.8</v>
      </c>
      <c r="R5643">
        <v>0</v>
      </c>
      <c r="S5643">
        <v>278569.8</v>
      </c>
      <c r="T5643" t="s">
        <v>5</v>
      </c>
      <c r="U5643" s="221">
        <f t="shared" si="177"/>
        <v>-2.785698E-2</v>
      </c>
    </row>
    <row r="5644" spans="1:21" hidden="1">
      <c r="A5644" s="55" t="str">
        <f t="shared" si="176"/>
        <v>Y0EJ5.5</v>
      </c>
      <c r="B5644" s="55">
        <f>VLOOKUP(J5644,'Mapping-CITI'!A:E,5,0)</f>
        <v>5.5</v>
      </c>
      <c r="D5644" s="42">
        <v>45016</v>
      </c>
      <c r="E5644" s="42">
        <v>45199</v>
      </c>
      <c r="F5644" t="s">
        <v>1937</v>
      </c>
      <c r="G5644" t="s">
        <v>1546</v>
      </c>
      <c r="H5644">
        <v>5110</v>
      </c>
      <c r="I5644" t="s">
        <v>2776</v>
      </c>
      <c r="J5644">
        <v>304302</v>
      </c>
      <c r="K5644" t="s">
        <v>810</v>
      </c>
      <c r="L5644">
        <v>-841931.85</v>
      </c>
      <c r="M5644">
        <v>1768.71</v>
      </c>
      <c r="N5644">
        <v>630806.99</v>
      </c>
      <c r="O5644">
        <v>-629038.28</v>
      </c>
      <c r="P5644" t="s">
        <v>607</v>
      </c>
      <c r="Q5644">
        <v>-629038.28</v>
      </c>
      <c r="R5644">
        <v>0</v>
      </c>
      <c r="S5644">
        <v>0</v>
      </c>
      <c r="T5644" t="s">
        <v>5</v>
      </c>
      <c r="U5644" s="221">
        <f t="shared" si="177"/>
        <v>-6.2903828000000009E-2</v>
      </c>
    </row>
    <row r="5645" spans="1:21" hidden="1">
      <c r="A5645" s="55" t="str">
        <f t="shared" si="176"/>
        <v>Y0EJ5.5</v>
      </c>
      <c r="B5645" s="55">
        <f>VLOOKUP(J5645,'Mapping-CITI'!A:E,5,0)</f>
        <v>5.5</v>
      </c>
      <c r="D5645" s="42">
        <v>45016</v>
      </c>
      <c r="E5645" s="42">
        <v>45199</v>
      </c>
      <c r="F5645" t="s">
        <v>1937</v>
      </c>
      <c r="G5645" t="s">
        <v>1546</v>
      </c>
      <c r="H5645">
        <v>5200</v>
      </c>
      <c r="I5645" t="s">
        <v>2777</v>
      </c>
      <c r="J5645">
        <v>304749</v>
      </c>
      <c r="K5645" t="s">
        <v>2368</v>
      </c>
      <c r="L5645">
        <v>-50.81</v>
      </c>
      <c r="M5645">
        <v>656.7</v>
      </c>
      <c r="N5645">
        <v>3.94</v>
      </c>
      <c r="O5645">
        <v>652.76</v>
      </c>
      <c r="P5645" t="s">
        <v>607</v>
      </c>
      <c r="Q5645">
        <v>652.76</v>
      </c>
      <c r="R5645">
        <v>656.7</v>
      </c>
      <c r="S5645">
        <v>3.94</v>
      </c>
      <c r="T5645" t="s">
        <v>5</v>
      </c>
      <c r="U5645" s="221">
        <f t="shared" si="177"/>
        <v>6.5276000000000003E-5</v>
      </c>
    </row>
    <row r="5646" spans="1:21" hidden="1">
      <c r="A5646" s="55" t="str">
        <f t="shared" si="176"/>
        <v>Y0EJ5.5</v>
      </c>
      <c r="B5646" s="55">
        <f>VLOOKUP(J5646,'Mapping-CITI'!A:E,5,0)</f>
        <v>5.5</v>
      </c>
      <c r="D5646" s="42">
        <v>45016</v>
      </c>
      <c r="E5646" s="42">
        <v>45199</v>
      </c>
      <c r="F5646" t="s">
        <v>1937</v>
      </c>
      <c r="G5646" t="s">
        <v>1546</v>
      </c>
      <c r="H5646">
        <v>5200</v>
      </c>
      <c r="I5646" t="s">
        <v>2777</v>
      </c>
      <c r="J5646">
        <v>304751</v>
      </c>
      <c r="K5646" t="s">
        <v>2369</v>
      </c>
      <c r="L5646">
        <v>-4065.4</v>
      </c>
      <c r="M5646">
        <v>1765.94</v>
      </c>
      <c r="N5646">
        <v>9870.14</v>
      </c>
      <c r="O5646">
        <v>-8104.2</v>
      </c>
      <c r="P5646" t="s">
        <v>607</v>
      </c>
      <c r="Q5646">
        <v>-8104.2</v>
      </c>
      <c r="R5646">
        <v>1765.94</v>
      </c>
      <c r="S5646">
        <v>9870.14</v>
      </c>
      <c r="T5646" t="s">
        <v>5</v>
      </c>
      <c r="U5646" s="221">
        <f t="shared" si="177"/>
        <v>-8.1041999999999985E-4</v>
      </c>
    </row>
    <row r="5647" spans="1:21" hidden="1">
      <c r="A5647" s="55" t="str">
        <f t="shared" si="176"/>
        <v>Y0EJ5.5</v>
      </c>
      <c r="B5647" s="55">
        <f>VLOOKUP(J5647,'Mapping-CITI'!A:E,5,0)</f>
        <v>5.5</v>
      </c>
      <c r="D5647" s="42">
        <v>45016</v>
      </c>
      <c r="E5647" s="42">
        <v>45199</v>
      </c>
      <c r="F5647" t="s">
        <v>1937</v>
      </c>
      <c r="G5647" t="s">
        <v>1546</v>
      </c>
      <c r="H5647">
        <v>5200</v>
      </c>
      <c r="I5647" t="s">
        <v>2777</v>
      </c>
      <c r="J5647">
        <v>305101</v>
      </c>
      <c r="K5647" t="s">
        <v>2374</v>
      </c>
      <c r="L5647">
        <v>-13700.81</v>
      </c>
      <c r="M5647">
        <v>0</v>
      </c>
      <c r="N5647">
        <v>808895.71</v>
      </c>
      <c r="O5647">
        <v>-808895.71</v>
      </c>
      <c r="P5647" t="s">
        <v>607</v>
      </c>
      <c r="Q5647">
        <v>-808895.71</v>
      </c>
      <c r="R5647">
        <v>0</v>
      </c>
      <c r="S5647">
        <v>808895.71</v>
      </c>
      <c r="T5647" t="s">
        <v>5</v>
      </c>
      <c r="U5647" s="221">
        <f t="shared" si="177"/>
        <v>-8.0889570999999993E-2</v>
      </c>
    </row>
    <row r="5648" spans="1:21" hidden="1">
      <c r="A5648" s="55" t="str">
        <f t="shared" si="176"/>
        <v>Y0EJ5.5</v>
      </c>
      <c r="B5648" s="55">
        <f>VLOOKUP(J5648,'Mapping-CITI'!A:E,5,0)</f>
        <v>5.5</v>
      </c>
      <c r="D5648" s="42">
        <v>45016</v>
      </c>
      <c r="E5648" s="42">
        <v>45199</v>
      </c>
      <c r="F5648" t="s">
        <v>1937</v>
      </c>
      <c r="G5648" t="s">
        <v>1546</v>
      </c>
      <c r="H5648">
        <v>5200</v>
      </c>
      <c r="I5648" t="s">
        <v>2777</v>
      </c>
      <c r="J5648">
        <v>305109</v>
      </c>
      <c r="K5648" t="s">
        <v>2375</v>
      </c>
      <c r="L5648">
        <v>199607.4</v>
      </c>
      <c r="M5648">
        <v>7022.02</v>
      </c>
      <c r="N5648">
        <v>1036.69</v>
      </c>
      <c r="O5648">
        <v>5985.33</v>
      </c>
      <c r="P5648" t="s">
        <v>607</v>
      </c>
      <c r="Q5648">
        <v>5985.33</v>
      </c>
      <c r="R5648">
        <v>7022.02</v>
      </c>
      <c r="S5648">
        <v>1036.69</v>
      </c>
      <c r="T5648" t="s">
        <v>5</v>
      </c>
      <c r="U5648" s="221">
        <f t="shared" si="177"/>
        <v>5.9853299999999994E-4</v>
      </c>
    </row>
    <row r="5649" spans="1:21" hidden="1">
      <c r="A5649" s="55" t="str">
        <f t="shared" si="176"/>
        <v>Y0EJ5.5</v>
      </c>
      <c r="B5649" s="55">
        <f>VLOOKUP(J5649,'Mapping-CITI'!A:E,5,0)</f>
        <v>5.5</v>
      </c>
      <c r="D5649" s="42">
        <v>45016</v>
      </c>
      <c r="E5649" s="42">
        <v>45199</v>
      </c>
      <c r="F5649" t="s">
        <v>1937</v>
      </c>
      <c r="G5649" t="s">
        <v>1546</v>
      </c>
      <c r="H5649">
        <v>5200</v>
      </c>
      <c r="I5649" t="s">
        <v>2777</v>
      </c>
      <c r="J5649">
        <v>305115</v>
      </c>
      <c r="K5649" t="s">
        <v>2380</v>
      </c>
      <c r="L5649">
        <v>16309.67</v>
      </c>
      <c r="M5649">
        <v>807</v>
      </c>
      <c r="N5649">
        <v>0.96</v>
      </c>
      <c r="O5649">
        <v>806.04</v>
      </c>
      <c r="P5649" t="s">
        <v>607</v>
      </c>
      <c r="Q5649">
        <v>806.04</v>
      </c>
      <c r="R5649">
        <v>807</v>
      </c>
      <c r="S5649">
        <v>0.96</v>
      </c>
      <c r="T5649" t="s">
        <v>5</v>
      </c>
      <c r="U5649" s="221">
        <f t="shared" si="177"/>
        <v>8.0604000000000003E-5</v>
      </c>
    </row>
    <row r="5650" spans="1:21" hidden="1">
      <c r="A5650" s="55" t="str">
        <f t="shared" si="176"/>
        <v>Y0EJ5.5</v>
      </c>
      <c r="B5650" s="55">
        <f>VLOOKUP(J5650,'Mapping-CITI'!A:E,5,0)</f>
        <v>5.5</v>
      </c>
      <c r="D5650" s="42">
        <v>45016</v>
      </c>
      <c r="E5650" s="42">
        <v>45199</v>
      </c>
      <c r="F5650" t="s">
        <v>1937</v>
      </c>
      <c r="G5650" t="s">
        <v>1546</v>
      </c>
      <c r="H5650">
        <v>5200</v>
      </c>
      <c r="I5650" t="s">
        <v>2777</v>
      </c>
      <c r="J5650">
        <v>305150</v>
      </c>
      <c r="K5650" t="s">
        <v>2394</v>
      </c>
      <c r="L5650">
        <v>-81789.69</v>
      </c>
      <c r="M5650">
        <v>0</v>
      </c>
      <c r="N5650">
        <v>0</v>
      </c>
      <c r="O5650">
        <v>0</v>
      </c>
      <c r="P5650" t="s">
        <v>607</v>
      </c>
      <c r="Q5650">
        <v>0</v>
      </c>
      <c r="R5650">
        <v>0</v>
      </c>
      <c r="S5650">
        <v>0</v>
      </c>
      <c r="T5650" t="s">
        <v>5</v>
      </c>
      <c r="U5650" s="221">
        <f t="shared" si="177"/>
        <v>0</v>
      </c>
    </row>
    <row r="5651" spans="1:21" hidden="1">
      <c r="A5651" s="55" t="str">
        <f t="shared" si="176"/>
        <v>Y0EJIgnore</v>
      </c>
      <c r="B5651" s="55" t="str">
        <f>VLOOKUP(J5651,'Mapping-CITI'!A:E,5,0)</f>
        <v>Ignore</v>
      </c>
      <c r="D5651" s="42">
        <v>45016</v>
      </c>
      <c r="E5651" s="42">
        <v>45199</v>
      </c>
      <c r="F5651" t="s">
        <v>1937</v>
      </c>
      <c r="G5651" t="s">
        <v>1546</v>
      </c>
      <c r="H5651">
        <v>5170</v>
      </c>
      <c r="I5651" t="s">
        <v>2800</v>
      </c>
      <c r="J5651">
        <v>311501</v>
      </c>
      <c r="K5651" t="s">
        <v>2402</v>
      </c>
      <c r="L5651">
        <v>-406382669.64999998</v>
      </c>
      <c r="M5651">
        <v>0</v>
      </c>
      <c r="N5651">
        <v>6178945637.29</v>
      </c>
      <c r="O5651">
        <v>-6178945637.29</v>
      </c>
      <c r="P5651" t="s">
        <v>607</v>
      </c>
      <c r="Q5651">
        <v>-6178945637.29</v>
      </c>
      <c r="R5651">
        <v>0</v>
      </c>
      <c r="S5651">
        <v>0</v>
      </c>
      <c r="T5651" t="s">
        <v>5</v>
      </c>
      <c r="U5651" s="221">
        <f t="shared" si="177"/>
        <v>-617.89456372899997</v>
      </c>
    </row>
    <row r="5652" spans="1:21" hidden="1">
      <c r="A5652" s="55" t="str">
        <f t="shared" si="176"/>
        <v>Y0EJ6.4</v>
      </c>
      <c r="B5652" s="55">
        <f>VLOOKUP(J5652,'Mapping-CITI'!A:E,5,0)</f>
        <v>6.4</v>
      </c>
      <c r="D5652" s="42">
        <v>45016</v>
      </c>
      <c r="E5652" s="42">
        <v>45199</v>
      </c>
      <c r="F5652" t="s">
        <v>1937</v>
      </c>
      <c r="G5652" t="s">
        <v>1546</v>
      </c>
      <c r="H5652">
        <v>4160</v>
      </c>
      <c r="I5652" t="s">
        <v>2778</v>
      </c>
      <c r="J5652">
        <v>401201</v>
      </c>
      <c r="K5652" t="s">
        <v>2419</v>
      </c>
      <c r="L5652">
        <v>133564.38</v>
      </c>
      <c r="M5652">
        <v>0</v>
      </c>
      <c r="N5652">
        <v>0</v>
      </c>
      <c r="O5652">
        <v>0</v>
      </c>
      <c r="P5652" t="s">
        <v>607</v>
      </c>
      <c r="Q5652">
        <v>0</v>
      </c>
      <c r="R5652">
        <v>0</v>
      </c>
      <c r="S5652">
        <v>0</v>
      </c>
      <c r="T5652" t="s">
        <v>5</v>
      </c>
      <c r="U5652" s="221">
        <f t="shared" si="177"/>
        <v>0</v>
      </c>
    </row>
    <row r="5653" spans="1:21" hidden="1">
      <c r="A5653" s="55" t="str">
        <f t="shared" si="176"/>
        <v>Y0EJ6.4</v>
      </c>
      <c r="B5653" s="55">
        <f>VLOOKUP(J5653,'Mapping-CITI'!A:E,5,0)</f>
        <v>6.4</v>
      </c>
      <c r="D5653" s="42">
        <v>45016</v>
      </c>
      <c r="E5653" s="42">
        <v>45199</v>
      </c>
      <c r="F5653" t="s">
        <v>1937</v>
      </c>
      <c r="G5653" t="s">
        <v>1546</v>
      </c>
      <c r="H5653">
        <v>4160</v>
      </c>
      <c r="I5653" t="s">
        <v>2778</v>
      </c>
      <c r="J5653">
        <v>401204</v>
      </c>
      <c r="K5653" t="s">
        <v>2830</v>
      </c>
      <c r="L5653">
        <v>6300.86</v>
      </c>
      <c r="M5653">
        <v>0</v>
      </c>
      <c r="N5653">
        <v>0</v>
      </c>
      <c r="O5653">
        <v>0</v>
      </c>
      <c r="P5653" t="s">
        <v>607</v>
      </c>
      <c r="Q5653">
        <v>0</v>
      </c>
      <c r="R5653">
        <v>0</v>
      </c>
      <c r="S5653">
        <v>0</v>
      </c>
      <c r="T5653" t="s">
        <v>5</v>
      </c>
      <c r="U5653" s="221">
        <f t="shared" si="177"/>
        <v>0</v>
      </c>
    </row>
    <row r="5654" spans="1:21" hidden="1">
      <c r="A5654" s="55" t="str">
        <f t="shared" si="176"/>
        <v>Y0EJIgnore</v>
      </c>
      <c r="B5654" s="55" t="str">
        <f>VLOOKUP(J5654,'Mapping-CITI'!A:E,5,0)</f>
        <v>Ignore</v>
      </c>
      <c r="D5654" s="42">
        <v>45016</v>
      </c>
      <c r="E5654" s="42">
        <v>45199</v>
      </c>
      <c r="F5654" t="s">
        <v>1937</v>
      </c>
      <c r="G5654" t="s">
        <v>1546</v>
      </c>
      <c r="H5654">
        <v>4160</v>
      </c>
      <c r="I5654" t="s">
        <v>2778</v>
      </c>
      <c r="J5654">
        <v>401237</v>
      </c>
      <c r="K5654" t="s">
        <v>2428</v>
      </c>
      <c r="L5654">
        <v>2957136.04</v>
      </c>
      <c r="M5654">
        <v>0</v>
      </c>
      <c r="N5654">
        <v>0</v>
      </c>
      <c r="O5654">
        <v>0</v>
      </c>
      <c r="P5654" t="s">
        <v>607</v>
      </c>
      <c r="Q5654">
        <v>0</v>
      </c>
      <c r="R5654">
        <v>0</v>
      </c>
      <c r="S5654">
        <v>0</v>
      </c>
      <c r="T5654" t="s">
        <v>5</v>
      </c>
      <c r="U5654" s="221">
        <f t="shared" si="177"/>
        <v>0</v>
      </c>
    </row>
    <row r="5655" spans="1:21" hidden="1">
      <c r="A5655" s="55" t="str">
        <f t="shared" si="176"/>
        <v>Y0EJ6.4</v>
      </c>
      <c r="B5655" s="55">
        <f>VLOOKUP(J5655,'Mapping-CITI'!A:E,5,0)</f>
        <v>6.4</v>
      </c>
      <c r="D5655" s="42">
        <v>45016</v>
      </c>
      <c r="E5655" s="42">
        <v>45199</v>
      </c>
      <c r="F5655" t="s">
        <v>1937</v>
      </c>
      <c r="G5655" t="s">
        <v>1546</v>
      </c>
      <c r="H5655">
        <v>4160</v>
      </c>
      <c r="I5655" t="s">
        <v>2778</v>
      </c>
      <c r="J5655">
        <v>401301</v>
      </c>
      <c r="K5655" t="s">
        <v>2432</v>
      </c>
      <c r="L5655">
        <v>104637.19</v>
      </c>
      <c r="M5655">
        <v>5429.11</v>
      </c>
      <c r="N5655">
        <v>35</v>
      </c>
      <c r="O5655">
        <v>5394.11</v>
      </c>
      <c r="P5655" t="s">
        <v>607</v>
      </c>
      <c r="Q5655">
        <v>5394.11</v>
      </c>
      <c r="R5655">
        <v>5429.11</v>
      </c>
      <c r="S5655">
        <v>35</v>
      </c>
      <c r="T5655" t="s">
        <v>5</v>
      </c>
      <c r="U5655" s="221">
        <f t="shared" si="177"/>
        <v>5.3941099999999995E-4</v>
      </c>
    </row>
    <row r="5656" spans="1:21" hidden="1">
      <c r="A5656" s="55" t="str">
        <f t="shared" si="176"/>
        <v>Y0EJ6.2</v>
      </c>
      <c r="B5656" s="55">
        <f>VLOOKUP(J5656,'Mapping-CITI'!A:E,5,0)</f>
        <v>6.2</v>
      </c>
      <c r="D5656" s="42">
        <v>45016</v>
      </c>
      <c r="E5656" s="42">
        <v>45199</v>
      </c>
      <c r="F5656" t="s">
        <v>1937</v>
      </c>
      <c r="G5656" t="s">
        <v>1546</v>
      </c>
      <c r="H5656">
        <v>4160</v>
      </c>
      <c r="I5656" t="s">
        <v>2778</v>
      </c>
      <c r="J5656">
        <v>401501</v>
      </c>
      <c r="K5656" t="s">
        <v>676</v>
      </c>
      <c r="L5656">
        <v>117189773.8</v>
      </c>
      <c r="M5656">
        <v>147705861.16</v>
      </c>
      <c r="N5656">
        <v>0</v>
      </c>
      <c r="O5656">
        <v>147705861.16</v>
      </c>
      <c r="P5656" t="s">
        <v>607</v>
      </c>
      <c r="Q5656">
        <v>147705861.16</v>
      </c>
      <c r="R5656">
        <v>0</v>
      </c>
      <c r="S5656">
        <v>0</v>
      </c>
      <c r="T5656" t="s">
        <v>5</v>
      </c>
      <c r="U5656" s="221">
        <f t="shared" si="177"/>
        <v>14.770586116</v>
      </c>
    </row>
    <row r="5657" spans="1:21" hidden="1">
      <c r="A5657" s="55" t="str">
        <f t="shared" si="176"/>
        <v>Y0EJ6.1</v>
      </c>
      <c r="B5657" s="55">
        <f>VLOOKUP(J5657,'Mapping-CITI'!A:E,5,0)</f>
        <v>6.1</v>
      </c>
      <c r="D5657" s="42">
        <v>45016</v>
      </c>
      <c r="E5657" s="42">
        <v>45199</v>
      </c>
      <c r="F5657" t="s">
        <v>1937</v>
      </c>
      <c r="G5657" t="s">
        <v>1546</v>
      </c>
      <c r="H5657">
        <v>4160</v>
      </c>
      <c r="I5657" t="s">
        <v>2778</v>
      </c>
      <c r="J5657">
        <v>401508</v>
      </c>
      <c r="K5657" t="s">
        <v>2554</v>
      </c>
      <c r="L5657">
        <v>2747355.11</v>
      </c>
      <c r="M5657">
        <v>0</v>
      </c>
      <c r="N5657">
        <v>26981.86</v>
      </c>
      <c r="O5657">
        <v>-26981.86</v>
      </c>
      <c r="P5657" t="s">
        <v>607</v>
      </c>
      <c r="Q5657">
        <v>-26981.86</v>
      </c>
      <c r="R5657">
        <v>0</v>
      </c>
      <c r="S5657">
        <v>26981.86</v>
      </c>
      <c r="T5657" t="s">
        <v>5</v>
      </c>
      <c r="U5657" s="221">
        <f t="shared" si="177"/>
        <v>-2.698186E-3</v>
      </c>
    </row>
    <row r="5658" spans="1:21" hidden="1">
      <c r="A5658" s="55" t="str">
        <f t="shared" si="176"/>
        <v>Y0EJ6.2</v>
      </c>
      <c r="B5658" s="55">
        <f>VLOOKUP(J5658,'Mapping-CITI'!A:E,5,0)</f>
        <v>6.2</v>
      </c>
      <c r="D5658" s="42">
        <v>45016</v>
      </c>
      <c r="E5658" s="42">
        <v>45199</v>
      </c>
      <c r="F5658" t="s">
        <v>1937</v>
      </c>
      <c r="G5658" t="s">
        <v>1546</v>
      </c>
      <c r="H5658">
        <v>4160</v>
      </c>
      <c r="I5658" t="s">
        <v>2778</v>
      </c>
      <c r="J5658">
        <v>401509</v>
      </c>
      <c r="K5658" t="s">
        <v>2695</v>
      </c>
      <c r="L5658">
        <v>3758275.23</v>
      </c>
      <c r="M5658">
        <v>8462482.5299999993</v>
      </c>
      <c r="N5658">
        <v>0</v>
      </c>
      <c r="O5658">
        <v>8462482.5299999993</v>
      </c>
      <c r="P5658" t="s">
        <v>607</v>
      </c>
      <c r="Q5658">
        <v>8462482.5299999993</v>
      </c>
      <c r="R5658">
        <v>0</v>
      </c>
      <c r="S5658">
        <v>0</v>
      </c>
      <c r="T5658" t="s">
        <v>5</v>
      </c>
      <c r="U5658" s="221">
        <f t="shared" si="177"/>
        <v>0.84624825299999995</v>
      </c>
    </row>
    <row r="5659" spans="1:21" hidden="1">
      <c r="A5659" s="55" t="str">
        <f t="shared" si="176"/>
        <v>Y0EJ6.2</v>
      </c>
      <c r="B5659" s="55">
        <f>VLOOKUP(J5659,'Mapping-CITI'!A:E,5,0)</f>
        <v>6.2</v>
      </c>
      <c r="D5659" s="42">
        <v>45016</v>
      </c>
      <c r="E5659" s="42">
        <v>45199</v>
      </c>
      <c r="F5659" t="s">
        <v>1937</v>
      </c>
      <c r="G5659" t="s">
        <v>1546</v>
      </c>
      <c r="H5659">
        <v>4160</v>
      </c>
      <c r="I5659" t="s">
        <v>2778</v>
      </c>
      <c r="J5659">
        <v>401576</v>
      </c>
      <c r="K5659" t="s">
        <v>2702</v>
      </c>
      <c r="L5659">
        <v>-311098.11</v>
      </c>
      <c r="M5659">
        <v>0</v>
      </c>
      <c r="N5659">
        <v>361468.44</v>
      </c>
      <c r="O5659">
        <v>-361468.44</v>
      </c>
      <c r="P5659" t="s">
        <v>607</v>
      </c>
      <c r="Q5659">
        <v>-361468.44</v>
      </c>
      <c r="R5659">
        <v>0</v>
      </c>
      <c r="S5659">
        <v>0</v>
      </c>
      <c r="T5659" t="s">
        <v>5</v>
      </c>
      <c r="U5659" s="221">
        <f t="shared" si="177"/>
        <v>-3.6146843999999997E-2</v>
      </c>
    </row>
    <row r="5660" spans="1:21" hidden="1">
      <c r="A5660" s="55" t="str">
        <f t="shared" si="176"/>
        <v>Y0EJ6.3</v>
      </c>
      <c r="B5660" s="55">
        <f>VLOOKUP(J5660,'Mapping-CITI'!A:E,5,0)</f>
        <v>6.3</v>
      </c>
      <c r="D5660" s="42">
        <v>45016</v>
      </c>
      <c r="E5660" s="42">
        <v>45199</v>
      </c>
      <c r="F5660" t="s">
        <v>1937</v>
      </c>
      <c r="G5660" t="s">
        <v>1546</v>
      </c>
      <c r="H5660">
        <v>4160</v>
      </c>
      <c r="I5660" t="s">
        <v>2778</v>
      </c>
      <c r="J5660">
        <v>401585</v>
      </c>
      <c r="K5660" t="s">
        <v>2801</v>
      </c>
      <c r="L5660">
        <v>41445.629999999997</v>
      </c>
      <c r="M5660">
        <v>0</v>
      </c>
      <c r="N5660">
        <v>0</v>
      </c>
      <c r="O5660">
        <v>0</v>
      </c>
      <c r="P5660" t="s">
        <v>607</v>
      </c>
      <c r="Q5660">
        <v>0</v>
      </c>
      <c r="R5660">
        <v>0</v>
      </c>
      <c r="S5660">
        <v>0</v>
      </c>
      <c r="T5660" t="s">
        <v>5</v>
      </c>
      <c r="U5660" s="221">
        <f t="shared" si="177"/>
        <v>0</v>
      </c>
    </row>
    <row r="5661" spans="1:21" hidden="1">
      <c r="A5661" s="55" t="str">
        <f t="shared" si="176"/>
        <v>Y0EJ6.4</v>
      </c>
      <c r="B5661" s="55">
        <f>VLOOKUP(J5661,'Mapping-CITI'!A:E,5,0)</f>
        <v>6.4</v>
      </c>
      <c r="D5661" s="42">
        <v>45016</v>
      </c>
      <c r="E5661" s="42">
        <v>45199</v>
      </c>
      <c r="F5661" t="s">
        <v>1937</v>
      </c>
      <c r="G5661" t="s">
        <v>1546</v>
      </c>
      <c r="H5661">
        <v>4160</v>
      </c>
      <c r="I5661" t="s">
        <v>2778</v>
      </c>
      <c r="J5661">
        <v>401702</v>
      </c>
      <c r="K5661" t="s">
        <v>2686</v>
      </c>
      <c r="L5661">
        <v>-27998.79</v>
      </c>
      <c r="M5661">
        <v>0</v>
      </c>
      <c r="N5661">
        <v>32532.28</v>
      </c>
      <c r="O5661">
        <v>-32532.28</v>
      </c>
      <c r="P5661" t="s">
        <v>607</v>
      </c>
      <c r="Q5661">
        <v>-32532.28</v>
      </c>
      <c r="R5661">
        <v>0</v>
      </c>
      <c r="S5661">
        <v>0</v>
      </c>
      <c r="T5661" t="s">
        <v>5</v>
      </c>
      <c r="U5661" s="221">
        <f t="shared" si="177"/>
        <v>-3.2532279999999999E-3</v>
      </c>
    </row>
    <row r="5662" spans="1:21" hidden="1">
      <c r="A5662" s="55" t="str">
        <f t="shared" si="176"/>
        <v>Y0EJ6.4</v>
      </c>
      <c r="B5662" s="55">
        <f>VLOOKUP(J5662,'Mapping-CITI'!A:E,5,0)</f>
        <v>6.4</v>
      </c>
      <c r="D5662" s="42">
        <v>45016</v>
      </c>
      <c r="E5662" s="42">
        <v>45199</v>
      </c>
      <c r="F5662" t="s">
        <v>1937</v>
      </c>
      <c r="G5662" t="s">
        <v>1546</v>
      </c>
      <c r="H5662">
        <v>4160</v>
      </c>
      <c r="I5662" t="s">
        <v>2778</v>
      </c>
      <c r="J5662">
        <v>401703</v>
      </c>
      <c r="K5662" t="s">
        <v>2687</v>
      </c>
      <c r="L5662">
        <v>-27998.79</v>
      </c>
      <c r="M5662">
        <v>0</v>
      </c>
      <c r="N5662">
        <v>32532.28</v>
      </c>
      <c r="O5662">
        <v>-32532.28</v>
      </c>
      <c r="P5662" t="s">
        <v>607</v>
      </c>
      <c r="Q5662">
        <v>-32532.28</v>
      </c>
      <c r="R5662">
        <v>0</v>
      </c>
      <c r="S5662">
        <v>0</v>
      </c>
      <c r="T5662" t="s">
        <v>5</v>
      </c>
      <c r="U5662" s="221">
        <f t="shared" si="177"/>
        <v>-3.2532279999999999E-3</v>
      </c>
    </row>
    <row r="5663" spans="1:21" hidden="1">
      <c r="A5663" s="55" t="str">
        <f t="shared" si="176"/>
        <v>Y0EJ6.4</v>
      </c>
      <c r="B5663" s="55">
        <f>VLOOKUP(J5663,'Mapping-CITI'!A:E,5,0)</f>
        <v>6.4</v>
      </c>
      <c r="D5663" s="42">
        <v>45016</v>
      </c>
      <c r="E5663" s="42">
        <v>45199</v>
      </c>
      <c r="F5663" t="s">
        <v>1937</v>
      </c>
      <c r="G5663" t="s">
        <v>1546</v>
      </c>
      <c r="H5663">
        <v>4160</v>
      </c>
      <c r="I5663" t="s">
        <v>2778</v>
      </c>
      <c r="J5663">
        <v>401707</v>
      </c>
      <c r="K5663" t="s">
        <v>2680</v>
      </c>
      <c r="L5663">
        <v>1456230.48</v>
      </c>
      <c r="M5663">
        <v>0</v>
      </c>
      <c r="N5663">
        <v>0</v>
      </c>
      <c r="O5663">
        <v>0</v>
      </c>
      <c r="P5663" t="s">
        <v>607</v>
      </c>
      <c r="Q5663">
        <v>0</v>
      </c>
      <c r="R5663">
        <v>0</v>
      </c>
      <c r="S5663">
        <v>0</v>
      </c>
      <c r="T5663" t="s">
        <v>5</v>
      </c>
      <c r="U5663" s="221">
        <f t="shared" si="177"/>
        <v>0</v>
      </c>
    </row>
    <row r="5664" spans="1:21" hidden="1">
      <c r="A5664" s="55" t="str">
        <f t="shared" si="176"/>
        <v>Y0EJ6.4</v>
      </c>
      <c r="B5664" s="55">
        <f>VLOOKUP(J5664,'Mapping-CITI'!A:E,5,0)</f>
        <v>6.4</v>
      </c>
      <c r="D5664" s="42">
        <v>45016</v>
      </c>
      <c r="E5664" s="42">
        <v>45199</v>
      </c>
      <c r="F5664" t="s">
        <v>1937</v>
      </c>
      <c r="G5664" t="s">
        <v>1546</v>
      </c>
      <c r="H5664">
        <v>4160</v>
      </c>
      <c r="I5664" t="s">
        <v>2778</v>
      </c>
      <c r="J5664">
        <v>401708</v>
      </c>
      <c r="K5664" t="s">
        <v>2681</v>
      </c>
      <c r="L5664">
        <v>1456230.48</v>
      </c>
      <c r="M5664">
        <v>0</v>
      </c>
      <c r="N5664">
        <v>0</v>
      </c>
      <c r="O5664">
        <v>0</v>
      </c>
      <c r="P5664" t="s">
        <v>607</v>
      </c>
      <c r="Q5664">
        <v>0</v>
      </c>
      <c r="R5664">
        <v>0</v>
      </c>
      <c r="S5664">
        <v>0</v>
      </c>
      <c r="T5664" t="s">
        <v>5</v>
      </c>
      <c r="U5664" s="221">
        <f t="shared" si="177"/>
        <v>0</v>
      </c>
    </row>
    <row r="5665" spans="1:21" hidden="1">
      <c r="A5665" s="55" t="str">
        <f t="shared" si="176"/>
        <v>Y0EJ6.2</v>
      </c>
      <c r="B5665" s="55">
        <f>VLOOKUP(J5665,'Mapping-CITI'!A:E,5,0)</f>
        <v>6.2</v>
      </c>
      <c r="D5665" s="42">
        <v>45016</v>
      </c>
      <c r="E5665" s="42">
        <v>45199</v>
      </c>
      <c r="F5665" t="s">
        <v>1937</v>
      </c>
      <c r="G5665" t="s">
        <v>1546</v>
      </c>
      <c r="H5665">
        <v>4160</v>
      </c>
      <c r="I5665" t="s">
        <v>2778</v>
      </c>
      <c r="J5665">
        <v>401717</v>
      </c>
      <c r="K5665" t="s">
        <v>3446</v>
      </c>
      <c r="L5665">
        <v>1900260.31</v>
      </c>
      <c r="M5665">
        <v>0</v>
      </c>
      <c r="N5665">
        <v>0</v>
      </c>
      <c r="O5665">
        <v>0</v>
      </c>
      <c r="P5665" t="s">
        <v>607</v>
      </c>
      <c r="Q5665">
        <v>0</v>
      </c>
      <c r="R5665">
        <v>0</v>
      </c>
      <c r="S5665">
        <v>0</v>
      </c>
      <c r="T5665" t="s">
        <v>5</v>
      </c>
      <c r="U5665" s="221">
        <f t="shared" si="177"/>
        <v>0</v>
      </c>
    </row>
    <row r="5666" spans="1:21" hidden="1">
      <c r="A5666" s="55" t="str">
        <f t="shared" si="176"/>
        <v>Y0EJ6.4</v>
      </c>
      <c r="B5666" s="55">
        <f>VLOOKUP(J5666,'Mapping-CITI'!A:E,5,0)</f>
        <v>6.4</v>
      </c>
      <c r="D5666" s="42">
        <v>45016</v>
      </c>
      <c r="E5666" s="42">
        <v>45199</v>
      </c>
      <c r="F5666" t="s">
        <v>1937</v>
      </c>
      <c r="G5666" t="s">
        <v>1546</v>
      </c>
      <c r="H5666">
        <v>4160</v>
      </c>
      <c r="I5666" t="s">
        <v>2778</v>
      </c>
      <c r="J5666">
        <v>401723</v>
      </c>
      <c r="K5666" t="s">
        <v>2779</v>
      </c>
      <c r="L5666">
        <v>-2307054.5699999998</v>
      </c>
      <c r="M5666">
        <v>0</v>
      </c>
      <c r="N5666">
        <v>0</v>
      </c>
      <c r="O5666">
        <v>0</v>
      </c>
      <c r="P5666" t="s">
        <v>607</v>
      </c>
      <c r="Q5666">
        <v>0</v>
      </c>
      <c r="R5666">
        <v>0</v>
      </c>
      <c r="S5666">
        <v>0</v>
      </c>
      <c r="T5666" t="s">
        <v>5</v>
      </c>
      <c r="U5666" s="221">
        <f t="shared" si="177"/>
        <v>0</v>
      </c>
    </row>
    <row r="5667" spans="1:21" hidden="1">
      <c r="A5667" s="55" t="str">
        <f t="shared" si="176"/>
        <v>Y0EJ6.4</v>
      </c>
      <c r="B5667" s="55">
        <f>VLOOKUP(J5667,'Mapping-CITI'!A:E,5,0)</f>
        <v>6.4</v>
      </c>
      <c r="D5667" s="42">
        <v>45016</v>
      </c>
      <c r="E5667" s="42">
        <v>45199</v>
      </c>
      <c r="F5667" t="s">
        <v>1937</v>
      </c>
      <c r="G5667" t="s">
        <v>1546</v>
      </c>
      <c r="H5667">
        <v>4160</v>
      </c>
      <c r="I5667" t="s">
        <v>2778</v>
      </c>
      <c r="J5667">
        <v>402084</v>
      </c>
      <c r="K5667" t="s">
        <v>4268</v>
      </c>
      <c r="L5667">
        <v>0</v>
      </c>
      <c r="M5667">
        <v>5579565.9800000004</v>
      </c>
      <c r="N5667">
        <v>0</v>
      </c>
      <c r="O5667">
        <v>5579565.9800000004</v>
      </c>
      <c r="P5667" t="s">
        <v>607</v>
      </c>
      <c r="Q5667">
        <v>5579565.9800000004</v>
      </c>
      <c r="R5667">
        <v>0</v>
      </c>
      <c r="S5667">
        <v>0</v>
      </c>
      <c r="T5667" t="s">
        <v>5</v>
      </c>
      <c r="U5667" s="221">
        <f t="shared" si="177"/>
        <v>0.55795659800000008</v>
      </c>
    </row>
    <row r="5668" spans="1:21" hidden="1">
      <c r="A5668" s="55" t="str">
        <f t="shared" si="176"/>
        <v>Y0EJ6.4</v>
      </c>
      <c r="B5668" s="55">
        <f>VLOOKUP(J5668,'Mapping-CITI'!A:E,5,0)</f>
        <v>6.4</v>
      </c>
      <c r="D5668" s="42">
        <v>45016</v>
      </c>
      <c r="E5668" s="42">
        <v>45199</v>
      </c>
      <c r="F5668" t="s">
        <v>1937</v>
      </c>
      <c r="G5668" t="s">
        <v>1546</v>
      </c>
      <c r="H5668">
        <v>4160</v>
      </c>
      <c r="I5668" t="s">
        <v>2778</v>
      </c>
      <c r="J5668">
        <v>402103</v>
      </c>
      <c r="K5668" t="s">
        <v>2436</v>
      </c>
      <c r="L5668">
        <v>250426.09</v>
      </c>
      <c r="M5668">
        <v>720458.93</v>
      </c>
      <c r="N5668">
        <v>40998.699999999997</v>
      </c>
      <c r="O5668">
        <v>679460.23</v>
      </c>
      <c r="P5668" t="s">
        <v>607</v>
      </c>
      <c r="Q5668">
        <v>679460.23</v>
      </c>
      <c r="R5668">
        <v>720458.93</v>
      </c>
      <c r="S5668">
        <v>40998.699999999997</v>
      </c>
      <c r="T5668" t="s">
        <v>5</v>
      </c>
      <c r="U5668" s="221">
        <f t="shared" si="177"/>
        <v>6.7946023000000008E-2</v>
      </c>
    </row>
    <row r="5669" spans="1:21" hidden="1">
      <c r="A5669" s="55" t="str">
        <f t="shared" si="176"/>
        <v>Y0EJ6.3</v>
      </c>
      <c r="B5669" s="55">
        <f>VLOOKUP(J5669,'Mapping-CITI'!A:E,5,0)</f>
        <v>6.3</v>
      </c>
      <c r="D5669" s="42">
        <v>45016</v>
      </c>
      <c r="E5669" s="42">
        <v>45199</v>
      </c>
      <c r="F5669" t="s">
        <v>1937</v>
      </c>
      <c r="G5669" t="s">
        <v>1546</v>
      </c>
      <c r="H5669">
        <v>4160</v>
      </c>
      <c r="I5669" t="s">
        <v>2778</v>
      </c>
      <c r="J5669">
        <v>402106</v>
      </c>
      <c r="K5669" t="s">
        <v>2437</v>
      </c>
      <c r="L5669">
        <v>182393.96</v>
      </c>
      <c r="M5669">
        <v>103491.28</v>
      </c>
      <c r="N5669">
        <v>0</v>
      </c>
      <c r="O5669">
        <v>103491.28</v>
      </c>
      <c r="P5669" t="s">
        <v>607</v>
      </c>
      <c r="Q5669">
        <v>103491.28</v>
      </c>
      <c r="R5669">
        <v>103491.28</v>
      </c>
      <c r="S5669">
        <v>0</v>
      </c>
      <c r="T5669" t="s">
        <v>5</v>
      </c>
      <c r="U5669" s="221">
        <f t="shared" si="177"/>
        <v>1.0349127999999999E-2</v>
      </c>
    </row>
    <row r="5670" spans="1:21" hidden="1">
      <c r="A5670" s="55" t="str">
        <f t="shared" si="176"/>
        <v>Y0EJ6.4</v>
      </c>
      <c r="B5670" s="55">
        <f>VLOOKUP(J5670,'Mapping-CITI'!A:E,5,0)</f>
        <v>6.4</v>
      </c>
      <c r="D5670" s="42">
        <v>45016</v>
      </c>
      <c r="E5670" s="42">
        <v>45199</v>
      </c>
      <c r="F5670" t="s">
        <v>1937</v>
      </c>
      <c r="G5670" t="s">
        <v>1546</v>
      </c>
      <c r="H5670">
        <v>4160</v>
      </c>
      <c r="I5670" t="s">
        <v>2778</v>
      </c>
      <c r="J5670">
        <v>402113</v>
      </c>
      <c r="K5670" t="s">
        <v>2438</v>
      </c>
      <c r="L5670">
        <v>8282805.3899999997</v>
      </c>
      <c r="M5670">
        <v>7475496.4000000004</v>
      </c>
      <c r="N5670">
        <v>53809.74</v>
      </c>
      <c r="O5670">
        <v>7421686.6600000001</v>
      </c>
      <c r="P5670" t="s">
        <v>607</v>
      </c>
      <c r="Q5670">
        <v>7421686.6600000001</v>
      </c>
      <c r="R5670">
        <v>7475496.4000000004</v>
      </c>
      <c r="S5670">
        <v>53809.74</v>
      </c>
      <c r="T5670" t="s">
        <v>5</v>
      </c>
      <c r="U5670" s="221">
        <f t="shared" si="177"/>
        <v>0.74216866599999998</v>
      </c>
    </row>
    <row r="5671" spans="1:21" hidden="1">
      <c r="A5671" s="55" t="str">
        <f t="shared" si="176"/>
        <v>Y0EJ6.4</v>
      </c>
      <c r="B5671" s="55">
        <f>VLOOKUP(J5671,'Mapping-CITI'!A:E,5,0)</f>
        <v>6.4</v>
      </c>
      <c r="D5671" s="42">
        <v>45016</v>
      </c>
      <c r="E5671" s="42">
        <v>45199</v>
      </c>
      <c r="F5671" t="s">
        <v>1937</v>
      </c>
      <c r="G5671" t="s">
        <v>1546</v>
      </c>
      <c r="H5671">
        <v>4160</v>
      </c>
      <c r="I5671" t="s">
        <v>2778</v>
      </c>
      <c r="J5671">
        <v>402125</v>
      </c>
      <c r="K5671" t="s">
        <v>2914</v>
      </c>
      <c r="L5671">
        <v>204208.11</v>
      </c>
      <c r="M5671">
        <v>319081.77</v>
      </c>
      <c r="N5671">
        <v>0</v>
      </c>
      <c r="O5671">
        <v>319081.77</v>
      </c>
      <c r="P5671" t="s">
        <v>607</v>
      </c>
      <c r="Q5671">
        <v>319081.77</v>
      </c>
      <c r="R5671">
        <v>319081.77</v>
      </c>
      <c r="S5671">
        <v>0</v>
      </c>
      <c r="T5671" t="s">
        <v>5</v>
      </c>
      <c r="U5671" s="221">
        <f t="shared" si="177"/>
        <v>3.1908177000000003E-2</v>
      </c>
    </row>
    <row r="5672" spans="1:21">
      <c r="A5672" s="55" t="str">
        <f t="shared" si="176"/>
        <v>Y0EJ6.4</v>
      </c>
      <c r="B5672" s="55">
        <f>VLOOKUP(J5672,'Mapping-CITI'!A:E,5,0)</f>
        <v>6.4</v>
      </c>
      <c r="D5672" s="42">
        <v>45016</v>
      </c>
      <c r="E5672" s="42">
        <v>45199</v>
      </c>
      <c r="F5672" t="s">
        <v>1937</v>
      </c>
      <c r="G5672" t="s">
        <v>1546</v>
      </c>
      <c r="H5672">
        <v>4170</v>
      </c>
      <c r="I5672" t="s">
        <v>2780</v>
      </c>
      <c r="J5672">
        <v>402129</v>
      </c>
      <c r="K5672" t="s">
        <v>2871</v>
      </c>
      <c r="L5672">
        <v>0</v>
      </c>
      <c r="M5672">
        <v>5921089</v>
      </c>
      <c r="N5672">
        <v>0</v>
      </c>
      <c r="O5672">
        <v>5921089</v>
      </c>
      <c r="P5672" t="s">
        <v>607</v>
      </c>
      <c r="Q5672">
        <v>5921089</v>
      </c>
      <c r="R5672">
        <v>0</v>
      </c>
      <c r="S5672">
        <v>0</v>
      </c>
      <c r="T5672" t="s">
        <v>5</v>
      </c>
      <c r="U5672" s="221">
        <f t="shared" si="177"/>
        <v>0.59210890000000005</v>
      </c>
    </row>
    <row r="5673" spans="1:21" hidden="1">
      <c r="A5673" s="55" t="str">
        <f t="shared" si="176"/>
        <v>Y0EJ6.4</v>
      </c>
      <c r="B5673" s="55">
        <f>VLOOKUP(J5673,'Mapping-CITI'!A:E,5,0)</f>
        <v>6.4</v>
      </c>
      <c r="D5673" s="42">
        <v>45016</v>
      </c>
      <c r="E5673" s="42">
        <v>45199</v>
      </c>
      <c r="F5673" t="s">
        <v>1937</v>
      </c>
      <c r="G5673" t="s">
        <v>1546</v>
      </c>
      <c r="H5673">
        <v>4160</v>
      </c>
      <c r="I5673" t="s">
        <v>2778</v>
      </c>
      <c r="J5673">
        <v>402148</v>
      </c>
      <c r="K5673" t="s">
        <v>2444</v>
      </c>
      <c r="L5673">
        <v>229563.77</v>
      </c>
      <c r="M5673">
        <v>0</v>
      </c>
      <c r="N5673">
        <v>0</v>
      </c>
      <c r="O5673">
        <v>0</v>
      </c>
      <c r="P5673" t="s">
        <v>607</v>
      </c>
      <c r="Q5673">
        <v>0</v>
      </c>
      <c r="R5673">
        <v>0</v>
      </c>
      <c r="S5673">
        <v>0</v>
      </c>
      <c r="T5673" t="s">
        <v>5</v>
      </c>
      <c r="U5673" s="221">
        <f t="shared" si="177"/>
        <v>0</v>
      </c>
    </row>
    <row r="5674" spans="1:21" hidden="1">
      <c r="A5674" s="55" t="str">
        <f t="shared" si="176"/>
        <v>Y0EJ6.4</v>
      </c>
      <c r="B5674" s="55">
        <f>VLOOKUP(J5674,'Mapping-CITI'!A:E,5,0)</f>
        <v>6.4</v>
      </c>
      <c r="D5674" s="42">
        <v>45016</v>
      </c>
      <c r="E5674" s="42">
        <v>45199</v>
      </c>
      <c r="F5674" t="s">
        <v>1937</v>
      </c>
      <c r="G5674" t="s">
        <v>1546</v>
      </c>
      <c r="H5674">
        <v>4160</v>
      </c>
      <c r="I5674" t="s">
        <v>2778</v>
      </c>
      <c r="J5674">
        <v>402201</v>
      </c>
      <c r="K5674" t="s">
        <v>2445</v>
      </c>
      <c r="L5674">
        <v>-0.02</v>
      </c>
      <c r="M5674">
        <v>0</v>
      </c>
      <c r="N5674">
        <v>0.02</v>
      </c>
      <c r="O5674">
        <v>-0.02</v>
      </c>
      <c r="P5674" t="s">
        <v>607</v>
      </c>
      <c r="Q5674">
        <v>-0.02</v>
      </c>
      <c r="R5674">
        <v>0</v>
      </c>
      <c r="S5674">
        <v>0</v>
      </c>
      <c r="T5674" t="s">
        <v>5</v>
      </c>
      <c r="U5674" s="221">
        <f t="shared" si="177"/>
        <v>-2.0000000000000001E-9</v>
      </c>
    </row>
    <row r="5675" spans="1:21" hidden="1">
      <c r="A5675" s="55" t="str">
        <f t="shared" si="176"/>
        <v>Y0EJ6.4</v>
      </c>
      <c r="B5675" s="55">
        <f>VLOOKUP(J5675,'Mapping-CITI'!A:E,5,0)</f>
        <v>6.4</v>
      </c>
      <c r="D5675" s="42">
        <v>45016</v>
      </c>
      <c r="E5675" s="42">
        <v>45199</v>
      </c>
      <c r="F5675" t="s">
        <v>1937</v>
      </c>
      <c r="G5675" t="s">
        <v>1546</v>
      </c>
      <c r="H5675">
        <v>4160</v>
      </c>
      <c r="I5675" t="s">
        <v>2778</v>
      </c>
      <c r="J5675">
        <v>402233</v>
      </c>
      <c r="K5675" t="s">
        <v>2458</v>
      </c>
      <c r="L5675">
        <v>96146.67</v>
      </c>
      <c r="M5675">
        <v>295232.02</v>
      </c>
      <c r="N5675">
        <v>0</v>
      </c>
      <c r="O5675">
        <v>295232.02</v>
      </c>
      <c r="P5675" t="s">
        <v>607</v>
      </c>
      <c r="Q5675">
        <v>295232.02</v>
      </c>
      <c r="R5675">
        <v>295232.02</v>
      </c>
      <c r="S5675">
        <v>0</v>
      </c>
      <c r="T5675" t="s">
        <v>5</v>
      </c>
      <c r="U5675" s="221">
        <f t="shared" si="177"/>
        <v>2.9523202000000002E-2</v>
      </c>
    </row>
    <row r="5676" spans="1:21" hidden="1">
      <c r="A5676" s="55" t="str">
        <f t="shared" si="176"/>
        <v>Y0EJ6.4</v>
      </c>
      <c r="B5676" s="55">
        <f>VLOOKUP(J5676,'Mapping-CITI'!A:E,5,0)</f>
        <v>6.4</v>
      </c>
      <c r="D5676" s="42">
        <v>45016</v>
      </c>
      <c r="E5676" s="42">
        <v>45199</v>
      </c>
      <c r="F5676" t="s">
        <v>1937</v>
      </c>
      <c r="G5676" t="s">
        <v>1546</v>
      </c>
      <c r="H5676">
        <v>4160</v>
      </c>
      <c r="I5676" t="s">
        <v>2778</v>
      </c>
      <c r="J5676">
        <v>402235</v>
      </c>
      <c r="K5676" t="s">
        <v>2459</v>
      </c>
      <c r="L5676">
        <v>910366.2</v>
      </c>
      <c r="M5676">
        <v>610119.56999999995</v>
      </c>
      <c r="N5676">
        <v>0</v>
      </c>
      <c r="O5676">
        <v>610119.56999999995</v>
      </c>
      <c r="P5676" t="s">
        <v>607</v>
      </c>
      <c r="Q5676">
        <v>610119.56999999995</v>
      </c>
      <c r="R5676">
        <v>610119.56999999995</v>
      </c>
      <c r="S5676">
        <v>0</v>
      </c>
      <c r="T5676" t="s">
        <v>5</v>
      </c>
      <c r="U5676" s="221">
        <f t="shared" si="177"/>
        <v>6.1011956999999992E-2</v>
      </c>
    </row>
    <row r="5677" spans="1:21" hidden="1">
      <c r="A5677" s="55" t="str">
        <f t="shared" si="176"/>
        <v>Y0EJIgnore</v>
      </c>
      <c r="B5677" s="55" t="str">
        <f>VLOOKUP(J5677,'Mapping-CITI'!A:E,5,0)</f>
        <v>Ignore</v>
      </c>
      <c r="D5677" s="42">
        <v>45016</v>
      </c>
      <c r="E5677" s="42">
        <v>45199</v>
      </c>
      <c r="F5677" t="s">
        <v>1937</v>
      </c>
      <c r="G5677" t="s">
        <v>1546</v>
      </c>
      <c r="H5677">
        <v>4160</v>
      </c>
      <c r="I5677" t="s">
        <v>2778</v>
      </c>
      <c r="J5677">
        <v>402240</v>
      </c>
      <c r="K5677" t="s">
        <v>2460</v>
      </c>
      <c r="L5677">
        <v>420782724.55000001</v>
      </c>
      <c r="M5677">
        <v>0</v>
      </c>
      <c r="N5677">
        <v>0</v>
      </c>
      <c r="O5677">
        <v>0</v>
      </c>
      <c r="P5677" t="s">
        <v>607</v>
      </c>
      <c r="Q5677">
        <v>0</v>
      </c>
      <c r="R5677">
        <v>0</v>
      </c>
      <c r="S5677">
        <v>0</v>
      </c>
      <c r="T5677" t="s">
        <v>5</v>
      </c>
      <c r="U5677" s="221">
        <f t="shared" si="177"/>
        <v>0</v>
      </c>
    </row>
    <row r="5678" spans="1:21" hidden="1">
      <c r="A5678" s="55" t="str">
        <f t="shared" si="176"/>
        <v>Y0EJ6.2</v>
      </c>
      <c r="B5678" s="55">
        <f>VLOOKUP(J5678,'Mapping-CITI'!A:E,5,0)</f>
        <v>6.2</v>
      </c>
      <c r="D5678" s="42">
        <v>45016</v>
      </c>
      <c r="E5678" s="42">
        <v>45199</v>
      </c>
      <c r="F5678" t="s">
        <v>1937</v>
      </c>
      <c r="G5678" t="s">
        <v>1546</v>
      </c>
      <c r="H5678">
        <v>4160</v>
      </c>
      <c r="I5678" t="s">
        <v>2778</v>
      </c>
      <c r="J5678">
        <v>402257</v>
      </c>
      <c r="K5678" t="s">
        <v>2465</v>
      </c>
      <c r="L5678">
        <v>16180166.41</v>
      </c>
      <c r="M5678">
        <v>0</v>
      </c>
      <c r="N5678">
        <v>0</v>
      </c>
      <c r="O5678">
        <v>0</v>
      </c>
      <c r="P5678" t="s">
        <v>607</v>
      </c>
      <c r="Q5678">
        <v>0</v>
      </c>
      <c r="R5678">
        <v>0</v>
      </c>
      <c r="S5678">
        <v>0</v>
      </c>
      <c r="T5678" t="s">
        <v>5</v>
      </c>
      <c r="U5678" s="221">
        <f t="shared" si="177"/>
        <v>0</v>
      </c>
    </row>
    <row r="5679" spans="1:21" hidden="1">
      <c r="A5679" s="55" t="str">
        <f t="shared" si="176"/>
        <v>Y0EJ6.1</v>
      </c>
      <c r="B5679" s="55">
        <f>VLOOKUP(J5679,'Mapping-CITI'!A:E,5,0)</f>
        <v>6.1</v>
      </c>
      <c r="D5679" s="42">
        <v>45016</v>
      </c>
      <c r="E5679" s="42">
        <v>45199</v>
      </c>
      <c r="F5679" t="s">
        <v>1937</v>
      </c>
      <c r="G5679" t="s">
        <v>1546</v>
      </c>
      <c r="H5679">
        <v>4170</v>
      </c>
      <c r="I5679" t="s">
        <v>2780</v>
      </c>
      <c r="J5679">
        <v>402361</v>
      </c>
      <c r="K5679" t="s">
        <v>2480</v>
      </c>
      <c r="L5679">
        <v>99836245.019999996</v>
      </c>
      <c r="M5679">
        <v>124668876.75</v>
      </c>
      <c r="N5679">
        <v>0</v>
      </c>
      <c r="O5679">
        <v>124668876.75</v>
      </c>
      <c r="P5679" t="s">
        <v>607</v>
      </c>
      <c r="Q5679">
        <v>124668876.75</v>
      </c>
      <c r="R5679">
        <v>0</v>
      </c>
      <c r="S5679">
        <v>0</v>
      </c>
      <c r="T5679" t="s">
        <v>5</v>
      </c>
      <c r="U5679" s="221">
        <f t="shared" si="177"/>
        <v>12.466887675000001</v>
      </c>
    </row>
    <row r="5680" spans="1:21" hidden="1">
      <c r="A5680" s="55" t="str">
        <f t="shared" si="176"/>
        <v>Y0EJ6.4</v>
      </c>
      <c r="B5680" s="55">
        <f>VLOOKUP(J5680,'Mapping-CITI'!A:E,5,0)</f>
        <v>6.4</v>
      </c>
      <c r="D5680" s="42">
        <v>45016</v>
      </c>
      <c r="E5680" s="42">
        <v>45199</v>
      </c>
      <c r="F5680" t="s">
        <v>1937</v>
      </c>
      <c r="G5680" t="s">
        <v>1546</v>
      </c>
      <c r="H5680">
        <v>4160</v>
      </c>
      <c r="I5680" t="s">
        <v>2778</v>
      </c>
      <c r="J5680">
        <v>402381</v>
      </c>
      <c r="K5680" t="s">
        <v>2491</v>
      </c>
      <c r="L5680">
        <v>-3027.14</v>
      </c>
      <c r="M5680">
        <v>0</v>
      </c>
      <c r="N5680">
        <v>0</v>
      </c>
      <c r="O5680">
        <v>0</v>
      </c>
      <c r="P5680" t="s">
        <v>607</v>
      </c>
      <c r="Q5680">
        <v>0</v>
      </c>
      <c r="R5680">
        <v>0</v>
      </c>
      <c r="S5680">
        <v>0</v>
      </c>
      <c r="T5680" t="s">
        <v>5</v>
      </c>
      <c r="U5680" s="221">
        <f t="shared" si="177"/>
        <v>0</v>
      </c>
    </row>
    <row r="5681" spans="1:21" hidden="1">
      <c r="A5681" s="55" t="str">
        <f t="shared" si="176"/>
        <v>Y0EJ6.4</v>
      </c>
      <c r="B5681" s="55">
        <f>VLOOKUP(J5681,'Mapping-CITI'!A:E,5,0)</f>
        <v>6.4</v>
      </c>
      <c r="D5681" s="42">
        <v>45016</v>
      </c>
      <c r="E5681" s="42">
        <v>45199</v>
      </c>
      <c r="F5681" t="s">
        <v>1937</v>
      </c>
      <c r="G5681" t="s">
        <v>1546</v>
      </c>
      <c r="H5681">
        <v>4160</v>
      </c>
      <c r="I5681" t="s">
        <v>2778</v>
      </c>
      <c r="J5681">
        <v>402404</v>
      </c>
      <c r="K5681" t="s">
        <v>2492</v>
      </c>
      <c r="L5681">
        <v>241971.38</v>
      </c>
      <c r="M5681">
        <v>19911.599999999999</v>
      </c>
      <c r="N5681">
        <v>0</v>
      </c>
      <c r="O5681">
        <v>19911.599999999999</v>
      </c>
      <c r="P5681" t="s">
        <v>607</v>
      </c>
      <c r="Q5681">
        <v>19911.599999999999</v>
      </c>
      <c r="R5681">
        <v>19911.599999999999</v>
      </c>
      <c r="S5681">
        <v>0</v>
      </c>
      <c r="T5681" t="s">
        <v>5</v>
      </c>
      <c r="U5681" s="221">
        <f t="shared" si="177"/>
        <v>1.9911600000000001E-3</v>
      </c>
    </row>
    <row r="5682" spans="1:21" hidden="1">
      <c r="A5682" s="55" t="str">
        <f t="shared" si="176"/>
        <v>Y0EJ5.2</v>
      </c>
      <c r="B5682" s="55">
        <f>VLOOKUP(J5682,'Mapping-CITI'!A:E,5,0)</f>
        <v>5.2</v>
      </c>
      <c r="D5682" s="42">
        <v>45016</v>
      </c>
      <c r="E5682" s="42">
        <v>45199</v>
      </c>
      <c r="F5682" t="s">
        <v>1937</v>
      </c>
      <c r="G5682" t="s">
        <v>1546</v>
      </c>
      <c r="H5682">
        <v>4170</v>
      </c>
      <c r="I5682" t="s">
        <v>2780</v>
      </c>
      <c r="J5682">
        <v>413523</v>
      </c>
      <c r="K5682" t="s">
        <v>2502</v>
      </c>
      <c r="L5682">
        <v>2404.09</v>
      </c>
      <c r="M5682">
        <v>21481.53</v>
      </c>
      <c r="N5682">
        <v>17.809999999999999</v>
      </c>
      <c r="O5682">
        <v>21463.72</v>
      </c>
      <c r="P5682" t="s">
        <v>607</v>
      </c>
      <c r="Q5682">
        <v>21463.72</v>
      </c>
      <c r="R5682">
        <v>19.7</v>
      </c>
      <c r="S5682">
        <v>17.809999999999999</v>
      </c>
      <c r="T5682" t="s">
        <v>5</v>
      </c>
      <c r="U5682" s="221">
        <f t="shared" si="177"/>
        <v>2.1463719999999997E-3</v>
      </c>
    </row>
    <row r="5683" spans="1:21" hidden="1">
      <c r="A5683" s="55" t="str">
        <f t="shared" si="176"/>
        <v>Y0EJ5.3</v>
      </c>
      <c r="B5683" s="55">
        <f>VLOOKUP(J5683,'Mapping-CITI'!A:E,5,0)</f>
        <v>5.3</v>
      </c>
      <c r="D5683" s="42">
        <v>45016</v>
      </c>
      <c r="E5683" s="42">
        <v>45199</v>
      </c>
      <c r="F5683" t="s">
        <v>1937</v>
      </c>
      <c r="G5683" t="s">
        <v>1546</v>
      </c>
      <c r="H5683">
        <v>4120</v>
      </c>
      <c r="I5683" t="s">
        <v>2781</v>
      </c>
      <c r="J5683">
        <v>440101</v>
      </c>
      <c r="K5683" t="s">
        <v>2503</v>
      </c>
      <c r="L5683">
        <v>352134727.30000001</v>
      </c>
      <c r="M5683">
        <v>196618278.41999999</v>
      </c>
      <c r="N5683">
        <v>0</v>
      </c>
      <c r="O5683">
        <v>196618278.41999999</v>
      </c>
      <c r="P5683" t="s">
        <v>607</v>
      </c>
      <c r="Q5683">
        <v>196618278.41999999</v>
      </c>
      <c r="R5683">
        <v>0</v>
      </c>
      <c r="S5683">
        <v>0</v>
      </c>
      <c r="T5683" t="s">
        <v>5</v>
      </c>
      <c r="U5683" s="221">
        <f t="shared" si="177"/>
        <v>19.661827841999997</v>
      </c>
    </row>
    <row r="5684" spans="1:21" hidden="1">
      <c r="A5684" s="55" t="str">
        <f t="shared" si="176"/>
        <v>Y0EJ5.3</v>
      </c>
      <c r="B5684" s="55">
        <f>VLOOKUP(J5684,'Mapping-CITI'!A:E,5,0)</f>
        <v>5.3</v>
      </c>
      <c r="D5684" s="42">
        <v>45016</v>
      </c>
      <c r="E5684" s="42">
        <v>45199</v>
      </c>
      <c r="F5684" t="s">
        <v>1937</v>
      </c>
      <c r="G5684" t="s">
        <v>1546</v>
      </c>
      <c r="H5684">
        <v>4120</v>
      </c>
      <c r="I5684" t="s">
        <v>2781</v>
      </c>
      <c r="J5684">
        <v>440102</v>
      </c>
      <c r="K5684" t="s">
        <v>2504</v>
      </c>
      <c r="L5684">
        <v>13.77</v>
      </c>
      <c r="M5684">
        <v>0</v>
      </c>
      <c r="N5684">
        <v>0</v>
      </c>
      <c r="O5684">
        <v>0</v>
      </c>
      <c r="P5684" t="s">
        <v>607</v>
      </c>
      <c r="Q5684">
        <v>0</v>
      </c>
      <c r="R5684">
        <v>0</v>
      </c>
      <c r="S5684">
        <v>0</v>
      </c>
      <c r="T5684" t="s">
        <v>5</v>
      </c>
      <c r="U5684" s="221">
        <f t="shared" si="177"/>
        <v>0</v>
      </c>
    </row>
    <row r="5685" spans="1:21" hidden="1">
      <c r="A5685" s="55" t="str">
        <f t="shared" si="176"/>
        <v>Y0EJ5.5</v>
      </c>
      <c r="B5685" s="55">
        <f>VLOOKUP(J5685,'Mapping-CITI'!A:E,5,0)</f>
        <v>5.5</v>
      </c>
      <c r="D5685" s="42">
        <v>45016</v>
      </c>
      <c r="E5685" s="42">
        <v>45199</v>
      </c>
      <c r="F5685" t="s">
        <v>1937</v>
      </c>
      <c r="G5685" t="s">
        <v>1546</v>
      </c>
      <c r="H5685">
        <v>5110</v>
      </c>
      <c r="I5685" t="s">
        <v>2776</v>
      </c>
      <c r="J5685">
        <v>440225</v>
      </c>
      <c r="K5685" t="s">
        <v>2515</v>
      </c>
      <c r="L5685">
        <v>-130011.17</v>
      </c>
      <c r="M5685">
        <v>10911.73</v>
      </c>
      <c r="N5685">
        <v>10251.66</v>
      </c>
      <c r="O5685">
        <v>660.07</v>
      </c>
      <c r="P5685" t="s">
        <v>607</v>
      </c>
      <c r="Q5685">
        <v>660.07</v>
      </c>
      <c r="R5685">
        <v>10911.73</v>
      </c>
      <c r="S5685">
        <v>10251.66</v>
      </c>
      <c r="T5685" t="s">
        <v>5</v>
      </c>
      <c r="U5685" s="221">
        <f t="shared" si="177"/>
        <v>6.6006999999999966E-5</v>
      </c>
    </row>
    <row r="5686" spans="1:21" hidden="1">
      <c r="A5686" s="55" t="str">
        <f t="shared" si="176"/>
        <v>Y0EJ6.4</v>
      </c>
      <c r="B5686" s="55">
        <f>VLOOKUP(J5686,'Mapping-CITI'!A:E,5,0)</f>
        <v>6.4</v>
      </c>
      <c r="D5686" s="42">
        <v>45016</v>
      </c>
      <c r="E5686" s="42">
        <v>45199</v>
      </c>
      <c r="F5686" t="s">
        <v>1937</v>
      </c>
      <c r="G5686" t="s">
        <v>1546</v>
      </c>
      <c r="H5686">
        <v>4160</v>
      </c>
      <c r="I5686" t="s">
        <v>2778</v>
      </c>
      <c r="J5686">
        <v>440341</v>
      </c>
      <c r="K5686" t="s">
        <v>2682</v>
      </c>
      <c r="L5686">
        <v>11056325.4</v>
      </c>
      <c r="M5686">
        <v>14057123.68</v>
      </c>
      <c r="N5686">
        <v>0</v>
      </c>
      <c r="O5686">
        <v>14057123.68</v>
      </c>
      <c r="P5686" t="s">
        <v>607</v>
      </c>
      <c r="Q5686">
        <v>14057123.68</v>
      </c>
      <c r="R5686">
        <v>0</v>
      </c>
      <c r="S5686">
        <v>0</v>
      </c>
      <c r="T5686" t="s">
        <v>5</v>
      </c>
      <c r="U5686" s="221">
        <f t="shared" si="177"/>
        <v>1.4057123679999999</v>
      </c>
    </row>
    <row r="5687" spans="1:21" hidden="1">
      <c r="A5687" s="55" t="str">
        <f t="shared" si="176"/>
        <v>Y0EJ6.4</v>
      </c>
      <c r="B5687" s="55">
        <f>VLOOKUP(J5687,'Mapping-CITI'!A:E,5,0)</f>
        <v>6.4</v>
      </c>
      <c r="D5687" s="42">
        <v>45016</v>
      </c>
      <c r="E5687" s="42">
        <v>45199</v>
      </c>
      <c r="F5687" t="s">
        <v>1937</v>
      </c>
      <c r="G5687" t="s">
        <v>1546</v>
      </c>
      <c r="H5687">
        <v>4160</v>
      </c>
      <c r="I5687" t="s">
        <v>2778</v>
      </c>
      <c r="J5687">
        <v>440342</v>
      </c>
      <c r="K5687" t="s">
        <v>2683</v>
      </c>
      <c r="L5687">
        <v>11056325.4</v>
      </c>
      <c r="M5687">
        <v>14057123.68</v>
      </c>
      <c r="N5687">
        <v>0</v>
      </c>
      <c r="O5687">
        <v>14057123.68</v>
      </c>
      <c r="P5687" t="s">
        <v>607</v>
      </c>
      <c r="Q5687">
        <v>14057123.68</v>
      </c>
      <c r="R5687">
        <v>0</v>
      </c>
      <c r="S5687">
        <v>0</v>
      </c>
      <c r="T5687" t="s">
        <v>5</v>
      </c>
      <c r="U5687" s="221">
        <f t="shared" si="177"/>
        <v>1.4057123679999999</v>
      </c>
    </row>
    <row r="5688" spans="1:21" hidden="1">
      <c r="A5688" s="55" t="str">
        <f t="shared" si="176"/>
        <v>Y0EJ6.4</v>
      </c>
      <c r="B5688" s="55">
        <f>VLOOKUP(J5688,'Mapping-CITI'!A:E,5,0)</f>
        <v>6.4</v>
      </c>
      <c r="D5688" s="42">
        <v>45016</v>
      </c>
      <c r="E5688" s="42">
        <v>45199</v>
      </c>
      <c r="F5688" t="s">
        <v>1937</v>
      </c>
      <c r="G5688" t="s">
        <v>1546</v>
      </c>
      <c r="H5688">
        <v>4160</v>
      </c>
      <c r="I5688" t="s">
        <v>2778</v>
      </c>
      <c r="J5688">
        <v>440416</v>
      </c>
      <c r="K5688" t="s">
        <v>664</v>
      </c>
      <c r="L5688">
        <v>5683706.4500000002</v>
      </c>
      <c r="M5688">
        <v>17171225.670000002</v>
      </c>
      <c r="N5688">
        <v>9657030.4600000009</v>
      </c>
      <c r="O5688">
        <v>7514195.21</v>
      </c>
      <c r="P5688" t="s">
        <v>607</v>
      </c>
      <c r="Q5688">
        <v>7514195.21</v>
      </c>
      <c r="R5688">
        <v>202653.22</v>
      </c>
      <c r="S5688">
        <v>9657030.4600000009</v>
      </c>
      <c r="T5688" t="s">
        <v>5</v>
      </c>
      <c r="U5688" s="221">
        <f t="shared" si="177"/>
        <v>0.75141952100000009</v>
      </c>
    </row>
    <row r="5689" spans="1:21" hidden="1">
      <c r="A5689" s="55" t="str">
        <f t="shared" si="176"/>
        <v>Y0EJ6.4</v>
      </c>
      <c r="B5689" s="55">
        <f>VLOOKUP(J5689,'Mapping-CITI'!A:E,5,0)</f>
        <v>6.4</v>
      </c>
      <c r="D5689" s="42">
        <v>45016</v>
      </c>
      <c r="E5689" s="42">
        <v>45199</v>
      </c>
      <c r="F5689" t="s">
        <v>1937</v>
      </c>
      <c r="G5689" t="s">
        <v>1546</v>
      </c>
      <c r="H5689">
        <v>4160</v>
      </c>
      <c r="I5689" t="s">
        <v>2778</v>
      </c>
      <c r="J5689">
        <v>440445</v>
      </c>
      <c r="K5689" t="s">
        <v>2596</v>
      </c>
      <c r="L5689">
        <v>0</v>
      </c>
      <c r="M5689">
        <v>161619.51999999999</v>
      </c>
      <c r="N5689">
        <v>161619.51999999999</v>
      </c>
      <c r="O5689">
        <v>0</v>
      </c>
      <c r="P5689" t="s">
        <v>607</v>
      </c>
      <c r="Q5689">
        <v>0</v>
      </c>
      <c r="R5689">
        <v>161619.51999999999</v>
      </c>
      <c r="S5689">
        <v>161619.51999999999</v>
      </c>
      <c r="T5689" t="s">
        <v>5</v>
      </c>
      <c r="U5689" s="221">
        <f t="shared" si="177"/>
        <v>0</v>
      </c>
    </row>
    <row r="5690" spans="1:21" hidden="1">
      <c r="A5690" s="55" t="str">
        <f t="shared" si="176"/>
        <v>Y0EJ6.4</v>
      </c>
      <c r="B5690" s="55">
        <f>VLOOKUP(J5690,'Mapping-CITI'!A:E,5,0)</f>
        <v>6.4</v>
      </c>
      <c r="D5690" s="42">
        <v>45016</v>
      </c>
      <c r="E5690" s="42">
        <v>45199</v>
      </c>
      <c r="F5690" t="s">
        <v>1937</v>
      </c>
      <c r="G5690" t="s">
        <v>1546</v>
      </c>
      <c r="H5690">
        <v>4160</v>
      </c>
      <c r="I5690" t="s">
        <v>2778</v>
      </c>
      <c r="J5690">
        <v>440509</v>
      </c>
      <c r="K5690" t="s">
        <v>2524</v>
      </c>
      <c r="L5690">
        <v>2730650.86</v>
      </c>
      <c r="M5690">
        <v>3393714.49</v>
      </c>
      <c r="N5690">
        <v>0</v>
      </c>
      <c r="O5690">
        <v>3393714.49</v>
      </c>
      <c r="P5690" t="s">
        <v>607</v>
      </c>
      <c r="Q5690">
        <v>3393714.49</v>
      </c>
      <c r="R5690">
        <v>0</v>
      </c>
      <c r="S5690">
        <v>0</v>
      </c>
      <c r="T5690" t="s">
        <v>5</v>
      </c>
      <c r="U5690" s="221">
        <f t="shared" si="177"/>
        <v>0.33937144900000005</v>
      </c>
    </row>
    <row r="5691" spans="1:21" hidden="1">
      <c r="A5691" s="55" t="str">
        <f t="shared" si="176"/>
        <v>Y0EJIgnore</v>
      </c>
      <c r="B5691" s="55" t="str">
        <f>VLOOKUP(J5691,'Mapping-CITI'!A:E,5,0)</f>
        <v>Ignore</v>
      </c>
      <c r="D5691" s="42">
        <v>45016</v>
      </c>
      <c r="E5691" s="42">
        <v>45199</v>
      </c>
      <c r="F5691" t="s">
        <v>1937</v>
      </c>
      <c r="G5691" t="s">
        <v>1546</v>
      </c>
      <c r="H5691">
        <v>9600</v>
      </c>
      <c r="I5691" t="s">
        <v>2826</v>
      </c>
      <c r="J5691">
        <v>700002</v>
      </c>
      <c r="K5691" t="s">
        <v>2531</v>
      </c>
      <c r="L5691">
        <v>0.01</v>
      </c>
      <c r="M5691">
        <v>0</v>
      </c>
      <c r="N5691">
        <v>0</v>
      </c>
      <c r="O5691">
        <v>0.01</v>
      </c>
      <c r="P5691" t="s">
        <v>607</v>
      </c>
      <c r="Q5691">
        <v>0.01</v>
      </c>
      <c r="R5691">
        <v>0</v>
      </c>
      <c r="S5691">
        <v>0</v>
      </c>
      <c r="T5691" t="s">
        <v>5</v>
      </c>
      <c r="U5691" s="221">
        <f t="shared" si="177"/>
        <v>0</v>
      </c>
    </row>
    <row r="5692" spans="1:21" hidden="1">
      <c r="A5692" s="55" t="str">
        <f t="shared" si="176"/>
        <v>Y0EK0</v>
      </c>
      <c r="B5692" s="55">
        <f>VLOOKUP(J5692,'Mapping-CITI'!A:E,5,0)</f>
        <v>0</v>
      </c>
      <c r="D5692" s="42">
        <v>45016</v>
      </c>
      <c r="E5692" s="42">
        <v>45199</v>
      </c>
      <c r="F5692" t="s">
        <v>1950</v>
      </c>
      <c r="G5692" t="s">
        <v>2941</v>
      </c>
      <c r="H5692">
        <v>1210</v>
      </c>
      <c r="I5692" t="s">
        <v>2767</v>
      </c>
      <c r="J5692">
        <v>101101</v>
      </c>
      <c r="K5692" t="s">
        <v>2004</v>
      </c>
      <c r="L5692">
        <v>18963188793.900002</v>
      </c>
      <c r="M5692">
        <v>10789266687.15</v>
      </c>
      <c r="N5692">
        <v>10302963424.969999</v>
      </c>
      <c r="O5692">
        <v>19449492056.080002</v>
      </c>
      <c r="P5692" t="s">
        <v>607</v>
      </c>
      <c r="Q5692">
        <v>19449492056.080002</v>
      </c>
      <c r="R5692">
        <v>0</v>
      </c>
      <c r="S5692">
        <v>0</v>
      </c>
      <c r="T5692" t="s">
        <v>1138</v>
      </c>
      <c r="U5692" s="221">
        <f t="shared" si="177"/>
        <v>48.630326218000029</v>
      </c>
    </row>
    <row r="5693" spans="1:21" hidden="1">
      <c r="A5693" s="55" t="str">
        <f t="shared" si="176"/>
        <v>Y0EK0</v>
      </c>
      <c r="B5693" s="55">
        <f>VLOOKUP(J5693,'Mapping-CITI'!A:E,5,0)</f>
        <v>0</v>
      </c>
      <c r="D5693" s="42">
        <v>45016</v>
      </c>
      <c r="E5693" s="42">
        <v>45199</v>
      </c>
      <c r="F5693" t="s">
        <v>1950</v>
      </c>
      <c r="G5693" t="s">
        <v>2941</v>
      </c>
      <c r="H5693">
        <v>1210</v>
      </c>
      <c r="I5693" t="s">
        <v>2767</v>
      </c>
      <c r="J5693">
        <v>102104</v>
      </c>
      <c r="K5693" t="s">
        <v>2007</v>
      </c>
      <c r="L5693">
        <v>370993752.06</v>
      </c>
      <c r="M5693">
        <v>44886448388.860001</v>
      </c>
      <c r="N5693">
        <v>44919227079.550003</v>
      </c>
      <c r="O5693">
        <v>338215061.37</v>
      </c>
      <c r="P5693" t="s">
        <v>607</v>
      </c>
      <c r="Q5693">
        <v>338215061.37</v>
      </c>
      <c r="R5693">
        <v>0</v>
      </c>
      <c r="S5693">
        <v>0</v>
      </c>
      <c r="T5693" t="s">
        <v>1138</v>
      </c>
      <c r="U5693" s="221">
        <f t="shared" si="177"/>
        <v>-3.2778690690002441</v>
      </c>
    </row>
    <row r="5694" spans="1:21" hidden="1">
      <c r="A5694" s="55" t="str">
        <f t="shared" si="176"/>
        <v>Y0EK0</v>
      </c>
      <c r="B5694" s="55">
        <f>VLOOKUP(J5694,'Mapping-CITI'!A:E,5,0)</f>
        <v>0</v>
      </c>
      <c r="D5694" s="42">
        <v>45016</v>
      </c>
      <c r="E5694" s="42">
        <v>45199</v>
      </c>
      <c r="F5694" t="s">
        <v>1950</v>
      </c>
      <c r="G5694" t="s">
        <v>2941</v>
      </c>
      <c r="H5694">
        <v>1700</v>
      </c>
      <c r="I5694" t="s">
        <v>2768</v>
      </c>
      <c r="J5694">
        <v>106103</v>
      </c>
      <c r="K5694" t="s">
        <v>2783</v>
      </c>
      <c r="L5694">
        <v>1888180.42</v>
      </c>
      <c r="M5694">
        <v>9032303.6999999993</v>
      </c>
      <c r="N5694">
        <v>7812186.3099999996</v>
      </c>
      <c r="O5694">
        <v>3108297.81</v>
      </c>
      <c r="P5694" t="s">
        <v>607</v>
      </c>
      <c r="Q5694">
        <v>3108297.81</v>
      </c>
      <c r="R5694">
        <v>9032303.6999999993</v>
      </c>
      <c r="S5694">
        <v>7812186.3099999996</v>
      </c>
      <c r="T5694" t="s">
        <v>1138</v>
      </c>
      <c r="U5694" s="221">
        <f t="shared" si="177"/>
        <v>0.12201173899999997</v>
      </c>
    </row>
    <row r="5695" spans="1:21" hidden="1">
      <c r="A5695" s="55" t="str">
        <f t="shared" si="176"/>
        <v>Y0EKIgnore</v>
      </c>
      <c r="B5695" s="55" t="str">
        <f>VLOOKUP(J5695,'Mapping-CITI'!A:E,5,0)</f>
        <v>Ignore</v>
      </c>
      <c r="D5695" s="42">
        <v>45016</v>
      </c>
      <c r="E5695" s="42">
        <v>45199</v>
      </c>
      <c r="F5695" t="s">
        <v>1950</v>
      </c>
      <c r="G5695" t="s">
        <v>2941</v>
      </c>
      <c r="H5695">
        <v>1700</v>
      </c>
      <c r="I5695" t="s">
        <v>2768</v>
      </c>
      <c r="J5695">
        <v>106105</v>
      </c>
      <c r="K5695" t="s">
        <v>2783</v>
      </c>
      <c r="L5695">
        <v>0.04</v>
      </c>
      <c r="M5695">
        <v>0</v>
      </c>
      <c r="N5695">
        <v>0</v>
      </c>
      <c r="O5695">
        <v>0.04</v>
      </c>
      <c r="P5695" t="s">
        <v>607</v>
      </c>
      <c r="Q5695">
        <v>0.04</v>
      </c>
      <c r="R5695">
        <v>0</v>
      </c>
      <c r="S5695">
        <v>0</v>
      </c>
      <c r="T5695" t="s">
        <v>1138</v>
      </c>
      <c r="U5695" s="221">
        <f t="shared" si="177"/>
        <v>0</v>
      </c>
    </row>
    <row r="5696" spans="1:21" hidden="1">
      <c r="A5696" s="55" t="str">
        <f t="shared" si="176"/>
        <v>Y0EKIgnore</v>
      </c>
      <c r="B5696" s="55" t="str">
        <f>VLOOKUP(J5696,'Mapping-CITI'!A:E,5,0)</f>
        <v>Ignore</v>
      </c>
      <c r="D5696" s="42">
        <v>45016</v>
      </c>
      <c r="E5696" s="42">
        <v>45199</v>
      </c>
      <c r="F5696" t="s">
        <v>1950</v>
      </c>
      <c r="G5696" t="s">
        <v>2941</v>
      </c>
      <c r="H5696">
        <v>1700</v>
      </c>
      <c r="I5696" t="s">
        <v>2768</v>
      </c>
      <c r="J5696">
        <v>106106</v>
      </c>
      <c r="K5696" t="s">
        <v>2784</v>
      </c>
      <c r="L5696">
        <v>99604.91</v>
      </c>
      <c r="M5696">
        <v>145659.59</v>
      </c>
      <c r="N5696">
        <v>115844.18</v>
      </c>
      <c r="O5696">
        <v>129420.32</v>
      </c>
      <c r="P5696" t="s">
        <v>607</v>
      </c>
      <c r="Q5696">
        <v>129420.32</v>
      </c>
      <c r="R5696">
        <v>145659.59</v>
      </c>
      <c r="S5696">
        <v>115844.18</v>
      </c>
      <c r="T5696" t="s">
        <v>1138</v>
      </c>
      <c r="U5696" s="221">
        <f t="shared" si="177"/>
        <v>2.9815410000000003E-3</v>
      </c>
    </row>
    <row r="5697" spans="1:21" hidden="1">
      <c r="A5697" s="55" t="str">
        <f t="shared" si="176"/>
        <v>Y0EKIgnore</v>
      </c>
      <c r="B5697" s="55" t="str">
        <f>VLOOKUP(J5697,'Mapping-CITI'!A:E,5,0)</f>
        <v>Ignore</v>
      </c>
      <c r="D5697" s="42">
        <v>45016</v>
      </c>
      <c r="E5697" s="42">
        <v>45199</v>
      </c>
      <c r="F5697" t="s">
        <v>1950</v>
      </c>
      <c r="G5697" t="s">
        <v>2941</v>
      </c>
      <c r="H5697">
        <v>1400</v>
      </c>
      <c r="I5697" t="s">
        <v>2773</v>
      </c>
      <c r="J5697">
        <v>107099</v>
      </c>
      <c r="K5697" t="s">
        <v>3431</v>
      </c>
      <c r="L5697">
        <v>-0.02</v>
      </c>
      <c r="M5697">
        <v>0</v>
      </c>
      <c r="N5697">
        <v>0</v>
      </c>
      <c r="O5697">
        <v>-0.02</v>
      </c>
      <c r="P5697" t="s">
        <v>607</v>
      </c>
      <c r="Q5697">
        <v>-0.02</v>
      </c>
      <c r="R5697">
        <v>0</v>
      </c>
      <c r="S5697">
        <v>0</v>
      </c>
      <c r="T5697" t="s">
        <v>1138</v>
      </c>
      <c r="U5697" s="221">
        <f t="shared" si="177"/>
        <v>0</v>
      </c>
    </row>
    <row r="5698" spans="1:21" hidden="1">
      <c r="A5698" s="55" t="str">
        <f t="shared" si="176"/>
        <v>Y0EK0</v>
      </c>
      <c r="B5698" s="55">
        <f>VLOOKUP(J5698,'Mapping-CITI'!A:E,5,0)</f>
        <v>0</v>
      </c>
      <c r="D5698" s="42">
        <v>45016</v>
      </c>
      <c r="E5698" s="42">
        <v>45199</v>
      </c>
      <c r="F5698" t="s">
        <v>1950</v>
      </c>
      <c r="G5698" t="s">
        <v>2941</v>
      </c>
      <c r="H5698">
        <v>1400</v>
      </c>
      <c r="I5698" t="s">
        <v>2773</v>
      </c>
      <c r="J5698">
        <v>107100</v>
      </c>
      <c r="K5698" t="s">
        <v>2829</v>
      </c>
      <c r="L5698">
        <v>-3100000</v>
      </c>
      <c r="M5698">
        <v>3100000</v>
      </c>
      <c r="N5698">
        <v>0</v>
      </c>
      <c r="O5698">
        <v>0</v>
      </c>
      <c r="P5698" t="s">
        <v>607</v>
      </c>
      <c r="Q5698">
        <v>0</v>
      </c>
      <c r="R5698">
        <v>3100000</v>
      </c>
      <c r="S5698">
        <v>0</v>
      </c>
      <c r="T5698" t="s">
        <v>1138</v>
      </c>
      <c r="U5698" s="221">
        <f t="shared" si="177"/>
        <v>0.31</v>
      </c>
    </row>
    <row r="5699" spans="1:21" hidden="1">
      <c r="A5699" s="55" t="str">
        <f t="shared" ref="A5699:A5762" si="178">F5699&amp;B5699</f>
        <v>Y0EK0</v>
      </c>
      <c r="B5699" s="55">
        <f>VLOOKUP(J5699,'Mapping-CITI'!A:E,5,0)</f>
        <v>0</v>
      </c>
      <c r="D5699" s="42">
        <v>45016</v>
      </c>
      <c r="E5699" s="42">
        <v>45199</v>
      </c>
      <c r="F5699" t="s">
        <v>1950</v>
      </c>
      <c r="G5699" t="s">
        <v>2941</v>
      </c>
      <c r="H5699">
        <v>1400</v>
      </c>
      <c r="I5699" t="s">
        <v>2773</v>
      </c>
      <c r="J5699">
        <v>107111</v>
      </c>
      <c r="K5699" t="s">
        <v>2016</v>
      </c>
      <c r="L5699">
        <v>3100000</v>
      </c>
      <c r="M5699">
        <v>130841504</v>
      </c>
      <c r="N5699">
        <v>132191204</v>
      </c>
      <c r="O5699">
        <v>1750300</v>
      </c>
      <c r="P5699" t="s">
        <v>607</v>
      </c>
      <c r="Q5699">
        <v>1750300</v>
      </c>
      <c r="R5699">
        <v>0</v>
      </c>
      <c r="S5699">
        <v>3100000</v>
      </c>
      <c r="T5699" t="s">
        <v>1138</v>
      </c>
      <c r="U5699" s="221">
        <f t="shared" ref="U5699:U5762" si="179">(M5699-N5699)/10^7</f>
        <v>-0.13497000000000001</v>
      </c>
    </row>
    <row r="5700" spans="1:21" hidden="1">
      <c r="A5700" s="55" t="str">
        <f t="shared" si="178"/>
        <v>Y0EK0</v>
      </c>
      <c r="B5700" s="55">
        <f>VLOOKUP(J5700,'Mapping-CITI'!A:E,5,0)</f>
        <v>0</v>
      </c>
      <c r="D5700" s="42">
        <v>45016</v>
      </c>
      <c r="E5700" s="42">
        <v>45199</v>
      </c>
      <c r="F5700" t="s">
        <v>1950</v>
      </c>
      <c r="G5700" t="s">
        <v>2941</v>
      </c>
      <c r="H5700">
        <v>1700</v>
      </c>
      <c r="I5700" t="s">
        <v>2768</v>
      </c>
      <c r="J5700">
        <v>109181</v>
      </c>
      <c r="K5700" t="s">
        <v>2771</v>
      </c>
      <c r="L5700">
        <v>16260.38</v>
      </c>
      <c r="M5700">
        <v>0</v>
      </c>
      <c r="N5700">
        <v>0</v>
      </c>
      <c r="O5700">
        <v>16260.38</v>
      </c>
      <c r="P5700" t="s">
        <v>607</v>
      </c>
      <c r="Q5700">
        <v>16260.38</v>
      </c>
      <c r="R5700">
        <v>0</v>
      </c>
      <c r="S5700">
        <v>0</v>
      </c>
      <c r="T5700" t="s">
        <v>1138</v>
      </c>
      <c r="U5700" s="221">
        <f t="shared" si="179"/>
        <v>0</v>
      </c>
    </row>
    <row r="5701" spans="1:21" hidden="1">
      <c r="A5701" s="55" t="str">
        <f t="shared" si="178"/>
        <v>Y0EK0</v>
      </c>
      <c r="B5701" s="55">
        <f>VLOOKUP(J5701,'Mapping-CITI'!A:E,5,0)</f>
        <v>0</v>
      </c>
      <c r="D5701" s="42">
        <v>45016</v>
      </c>
      <c r="E5701" s="42">
        <v>45199</v>
      </c>
      <c r="F5701" t="s">
        <v>1950</v>
      </c>
      <c r="G5701" t="s">
        <v>2941</v>
      </c>
      <c r="H5701">
        <v>1230</v>
      </c>
      <c r="I5701" t="s">
        <v>2772</v>
      </c>
      <c r="J5701">
        <v>111126</v>
      </c>
      <c r="K5701" t="s">
        <v>2022</v>
      </c>
      <c r="L5701">
        <v>71290.490000000005</v>
      </c>
      <c r="M5701">
        <v>54476.25</v>
      </c>
      <c r="N5701">
        <v>0</v>
      </c>
      <c r="O5701">
        <v>125766.74</v>
      </c>
      <c r="P5701" t="s">
        <v>607</v>
      </c>
      <c r="Q5701">
        <v>125766.74</v>
      </c>
      <c r="R5701">
        <v>0</v>
      </c>
      <c r="S5701">
        <v>0</v>
      </c>
      <c r="T5701" t="s">
        <v>1138</v>
      </c>
      <c r="U5701" s="221">
        <f t="shared" si="179"/>
        <v>5.4476250000000002E-3</v>
      </c>
    </row>
    <row r="5702" spans="1:21" hidden="1">
      <c r="A5702" s="55" t="str">
        <f t="shared" si="178"/>
        <v>Y0EK0</v>
      </c>
      <c r="B5702" s="55">
        <f>VLOOKUP(J5702,'Mapping-CITI'!A:E,5,0)</f>
        <v>0</v>
      </c>
      <c r="D5702" s="42">
        <v>45016</v>
      </c>
      <c r="E5702" s="42">
        <v>45199</v>
      </c>
      <c r="F5702" t="s">
        <v>1950</v>
      </c>
      <c r="G5702" t="s">
        <v>2941</v>
      </c>
      <c r="H5702">
        <v>1400</v>
      </c>
      <c r="I5702" t="s">
        <v>2773</v>
      </c>
      <c r="J5702">
        <v>111137</v>
      </c>
      <c r="K5702" t="s">
        <v>2027</v>
      </c>
      <c r="L5702">
        <v>521.17999999999995</v>
      </c>
      <c r="M5702">
        <v>13317.28</v>
      </c>
      <c r="N5702">
        <v>13838.46</v>
      </c>
      <c r="O5702">
        <v>0</v>
      </c>
      <c r="P5702" t="s">
        <v>607</v>
      </c>
      <c r="Q5702">
        <v>0</v>
      </c>
      <c r="R5702">
        <v>13317.28</v>
      </c>
      <c r="S5702">
        <v>13838.46</v>
      </c>
      <c r="T5702" t="s">
        <v>1138</v>
      </c>
      <c r="U5702" s="221">
        <f t="shared" si="179"/>
        <v>-5.2117999999999849E-5</v>
      </c>
    </row>
    <row r="5703" spans="1:21" hidden="1">
      <c r="A5703" s="55" t="str">
        <f t="shared" si="178"/>
        <v>Y0EK0</v>
      </c>
      <c r="B5703" s="55">
        <f>VLOOKUP(J5703,'Mapping-CITI'!A:E,5,0)</f>
        <v>0</v>
      </c>
      <c r="D5703" s="42">
        <v>45016</v>
      </c>
      <c r="E5703" s="42">
        <v>45199</v>
      </c>
      <c r="F5703" t="s">
        <v>1950</v>
      </c>
      <c r="G5703" t="s">
        <v>2941</v>
      </c>
      <c r="H5703">
        <v>1400</v>
      </c>
      <c r="I5703" t="s">
        <v>2773</v>
      </c>
      <c r="J5703">
        <v>111220</v>
      </c>
      <c r="K5703" t="s">
        <v>2655</v>
      </c>
      <c r="L5703">
        <v>26535989.52</v>
      </c>
      <c r="M5703">
        <v>4711986609.79</v>
      </c>
      <c r="N5703">
        <v>4705369737.75</v>
      </c>
      <c r="O5703">
        <v>33152861.559999999</v>
      </c>
      <c r="P5703" t="s">
        <v>607</v>
      </c>
      <c r="Q5703">
        <v>33152861.559999999</v>
      </c>
      <c r="R5703">
        <v>4711986609.79</v>
      </c>
      <c r="S5703">
        <v>4705369737.75</v>
      </c>
      <c r="T5703" t="s">
        <v>1138</v>
      </c>
      <c r="U5703" s="221">
        <f t="shared" si="179"/>
        <v>0.66168720399999614</v>
      </c>
    </row>
    <row r="5704" spans="1:21" hidden="1">
      <c r="A5704" s="55" t="str">
        <f t="shared" si="178"/>
        <v>Y0EK0</v>
      </c>
      <c r="B5704" s="55">
        <f>VLOOKUP(J5704,'Mapping-CITI'!A:E,5,0)</f>
        <v>0</v>
      </c>
      <c r="D5704" s="42">
        <v>45016</v>
      </c>
      <c r="E5704" s="42">
        <v>45199</v>
      </c>
      <c r="F5704" t="s">
        <v>1950</v>
      </c>
      <c r="G5704" t="s">
        <v>2941</v>
      </c>
      <c r="H5704">
        <v>1400</v>
      </c>
      <c r="I5704" t="s">
        <v>2773</v>
      </c>
      <c r="J5704">
        <v>111221</v>
      </c>
      <c r="K5704" t="s">
        <v>2656</v>
      </c>
      <c r="L5704">
        <v>-26535989.52</v>
      </c>
      <c r="M5704">
        <v>4705369737.75</v>
      </c>
      <c r="N5704">
        <v>4711986609.79</v>
      </c>
      <c r="O5704">
        <v>-33152861.559999999</v>
      </c>
      <c r="P5704" t="s">
        <v>607</v>
      </c>
      <c r="Q5704">
        <v>-33152861.559999999</v>
      </c>
      <c r="R5704">
        <v>4705369737.75</v>
      </c>
      <c r="S5704">
        <v>4711986609.79</v>
      </c>
      <c r="T5704" t="s">
        <v>1138</v>
      </c>
      <c r="U5704" s="221">
        <f t="shared" si="179"/>
        <v>-0.66168720399999614</v>
      </c>
    </row>
    <row r="5705" spans="1:21" hidden="1">
      <c r="A5705" s="55" t="str">
        <f t="shared" si="178"/>
        <v>Y0EK0</v>
      </c>
      <c r="B5705" s="55">
        <f>VLOOKUP(J5705,'Mapping-CITI'!A:E,5,0)</f>
        <v>0</v>
      </c>
      <c r="D5705" s="42">
        <v>45016</v>
      </c>
      <c r="E5705" s="42">
        <v>45199</v>
      </c>
      <c r="F5705" t="s">
        <v>1950</v>
      </c>
      <c r="G5705" t="s">
        <v>2941</v>
      </c>
      <c r="H5705">
        <v>1700</v>
      </c>
      <c r="I5705" t="s">
        <v>2768</v>
      </c>
      <c r="J5705">
        <v>141017</v>
      </c>
      <c r="K5705" t="s">
        <v>2035</v>
      </c>
      <c r="L5705">
        <v>0</v>
      </c>
      <c r="M5705">
        <v>8136300</v>
      </c>
      <c r="N5705">
        <v>8236300</v>
      </c>
      <c r="O5705">
        <v>-100000</v>
      </c>
      <c r="P5705" t="s">
        <v>607</v>
      </c>
      <c r="Q5705">
        <v>-100000</v>
      </c>
      <c r="R5705">
        <v>8136300</v>
      </c>
      <c r="S5705">
        <v>8236300</v>
      </c>
      <c r="T5705" t="s">
        <v>1138</v>
      </c>
      <c r="U5705" s="221">
        <f t="shared" si="179"/>
        <v>-0.01</v>
      </c>
    </row>
    <row r="5706" spans="1:21" hidden="1">
      <c r="A5706" s="55" t="str">
        <f t="shared" si="178"/>
        <v>Y0EKIgnore</v>
      </c>
      <c r="B5706" s="55" t="str">
        <f>VLOOKUP(J5706,'Mapping-CITI'!A:E,5,0)</f>
        <v>Ignore</v>
      </c>
      <c r="D5706" s="42">
        <v>45016</v>
      </c>
      <c r="E5706" s="42">
        <v>45199</v>
      </c>
      <c r="F5706" t="s">
        <v>1950</v>
      </c>
      <c r="G5706" t="s">
        <v>2941</v>
      </c>
      <c r="H5706">
        <v>1700</v>
      </c>
      <c r="I5706" t="s">
        <v>2768</v>
      </c>
      <c r="J5706">
        <v>141258</v>
      </c>
      <c r="K5706" t="s">
        <v>3364</v>
      </c>
      <c r="L5706">
        <v>0</v>
      </c>
      <c r="M5706">
        <v>6281450</v>
      </c>
      <c r="N5706">
        <v>6281450</v>
      </c>
      <c r="O5706">
        <v>0</v>
      </c>
      <c r="P5706" t="s">
        <v>607</v>
      </c>
      <c r="Q5706">
        <v>0</v>
      </c>
      <c r="R5706">
        <v>6281450</v>
      </c>
      <c r="S5706">
        <v>6281450</v>
      </c>
      <c r="T5706" t="s">
        <v>1138</v>
      </c>
      <c r="U5706" s="221">
        <f t="shared" si="179"/>
        <v>0</v>
      </c>
    </row>
    <row r="5707" spans="1:21" hidden="1">
      <c r="A5707" s="55" t="str">
        <f t="shared" si="178"/>
        <v>Y0EK0</v>
      </c>
      <c r="B5707" s="55">
        <f>VLOOKUP(J5707,'Mapping-CITI'!A:E,5,0)</f>
        <v>0</v>
      </c>
      <c r="D5707" s="42">
        <v>45016</v>
      </c>
      <c r="E5707" s="42">
        <v>45199</v>
      </c>
      <c r="F5707" t="s">
        <v>1950</v>
      </c>
      <c r="G5707" t="s">
        <v>2941</v>
      </c>
      <c r="H5707">
        <v>1700</v>
      </c>
      <c r="I5707" t="s">
        <v>2768</v>
      </c>
      <c r="J5707">
        <v>141280</v>
      </c>
      <c r="K5707" t="s">
        <v>2036</v>
      </c>
      <c r="L5707">
        <v>2006610.43</v>
      </c>
      <c r="M5707">
        <v>57455918065.949997</v>
      </c>
      <c r="N5707">
        <v>57456530707.25</v>
      </c>
      <c r="O5707">
        <v>1393969.13</v>
      </c>
      <c r="P5707" t="s">
        <v>607</v>
      </c>
      <c r="Q5707">
        <v>1393969.13</v>
      </c>
      <c r="R5707">
        <v>1214774920.9100001</v>
      </c>
      <c r="S5707">
        <v>1775348744.72</v>
      </c>
      <c r="T5707" t="s">
        <v>1138</v>
      </c>
      <c r="U5707" s="221">
        <f t="shared" si="179"/>
        <v>-6.1264130000305173E-2</v>
      </c>
    </row>
    <row r="5708" spans="1:21" hidden="1">
      <c r="A5708" s="55" t="str">
        <f t="shared" si="178"/>
        <v>Y0EK0</v>
      </c>
      <c r="B5708" s="55">
        <f>VLOOKUP(J5708,'Mapping-CITI'!A:E,5,0)</f>
        <v>0</v>
      </c>
      <c r="D5708" s="42">
        <v>45016</v>
      </c>
      <c r="E5708" s="42">
        <v>45199</v>
      </c>
      <c r="F5708" t="s">
        <v>1950</v>
      </c>
      <c r="G5708" t="s">
        <v>2941</v>
      </c>
      <c r="H5708">
        <v>1700</v>
      </c>
      <c r="I5708" t="s">
        <v>2768</v>
      </c>
      <c r="J5708">
        <v>141287</v>
      </c>
      <c r="K5708" t="s">
        <v>604</v>
      </c>
      <c r="L5708">
        <v>-10.84</v>
      </c>
      <c r="M5708">
        <v>10.84</v>
      </c>
      <c r="N5708">
        <v>0</v>
      </c>
      <c r="O5708">
        <v>0</v>
      </c>
      <c r="P5708" t="s">
        <v>607</v>
      </c>
      <c r="Q5708">
        <v>0</v>
      </c>
      <c r="R5708">
        <v>10.84</v>
      </c>
      <c r="S5708">
        <v>0</v>
      </c>
      <c r="T5708" t="s">
        <v>1138</v>
      </c>
      <c r="U5708" s="221">
        <f t="shared" si="179"/>
        <v>1.0839999999999999E-6</v>
      </c>
    </row>
    <row r="5709" spans="1:21" hidden="1">
      <c r="A5709" s="55" t="str">
        <f t="shared" si="178"/>
        <v>Y0EK0</v>
      </c>
      <c r="B5709" s="55">
        <f>VLOOKUP(J5709,'Mapping-CITI'!A:E,5,0)</f>
        <v>0</v>
      </c>
      <c r="D5709" s="42">
        <v>45016</v>
      </c>
      <c r="E5709" s="42">
        <v>45199</v>
      </c>
      <c r="F5709" t="s">
        <v>1950</v>
      </c>
      <c r="G5709" t="s">
        <v>2941</v>
      </c>
      <c r="H5709">
        <v>1700</v>
      </c>
      <c r="I5709" t="s">
        <v>2768</v>
      </c>
      <c r="J5709">
        <v>141294</v>
      </c>
      <c r="K5709" t="s">
        <v>2039</v>
      </c>
      <c r="L5709">
        <v>0</v>
      </c>
      <c r="M5709">
        <v>3732000</v>
      </c>
      <c r="N5709">
        <v>3737000</v>
      </c>
      <c r="O5709">
        <v>-5000</v>
      </c>
      <c r="P5709" t="s">
        <v>607</v>
      </c>
      <c r="Q5709">
        <v>-5000</v>
      </c>
      <c r="R5709">
        <v>3732000</v>
      </c>
      <c r="S5709">
        <v>3737000</v>
      </c>
      <c r="T5709" t="s">
        <v>1138</v>
      </c>
      <c r="U5709" s="221">
        <f t="shared" si="179"/>
        <v>-5.0000000000000001E-4</v>
      </c>
    </row>
    <row r="5710" spans="1:21" hidden="1">
      <c r="A5710" s="55" t="str">
        <f t="shared" si="178"/>
        <v>Y0EK0</v>
      </c>
      <c r="B5710" s="55">
        <f>VLOOKUP(J5710,'Mapping-CITI'!A:E,5,0)</f>
        <v>0</v>
      </c>
      <c r="D5710" s="42">
        <v>45016</v>
      </c>
      <c r="E5710" s="42">
        <v>45199</v>
      </c>
      <c r="F5710" t="s">
        <v>1950</v>
      </c>
      <c r="G5710" t="s">
        <v>2941</v>
      </c>
      <c r="H5710">
        <v>1700</v>
      </c>
      <c r="I5710" t="s">
        <v>2768</v>
      </c>
      <c r="J5710">
        <v>141349</v>
      </c>
      <c r="K5710" t="s">
        <v>2046</v>
      </c>
      <c r="L5710">
        <v>0</v>
      </c>
      <c r="M5710">
        <v>10325000</v>
      </c>
      <c r="N5710">
        <v>10325000</v>
      </c>
      <c r="O5710">
        <v>0</v>
      </c>
      <c r="P5710" t="s">
        <v>607</v>
      </c>
      <c r="Q5710">
        <v>0</v>
      </c>
      <c r="R5710">
        <v>10325000</v>
      </c>
      <c r="S5710">
        <v>10325000</v>
      </c>
      <c r="T5710" t="s">
        <v>1138</v>
      </c>
      <c r="U5710" s="221">
        <f t="shared" si="179"/>
        <v>0</v>
      </c>
    </row>
    <row r="5711" spans="1:21" hidden="1">
      <c r="A5711" s="55" t="str">
        <f t="shared" si="178"/>
        <v>Y0EK0</v>
      </c>
      <c r="B5711" s="55">
        <f>VLOOKUP(J5711,'Mapping-CITI'!A:E,5,0)</f>
        <v>0</v>
      </c>
      <c r="D5711" s="42">
        <v>45016</v>
      </c>
      <c r="E5711" s="42">
        <v>45199</v>
      </c>
      <c r="F5711" t="s">
        <v>1950</v>
      </c>
      <c r="G5711" t="s">
        <v>2941</v>
      </c>
      <c r="H5711">
        <v>1700</v>
      </c>
      <c r="I5711" t="s">
        <v>2768</v>
      </c>
      <c r="J5711">
        <v>141366</v>
      </c>
      <c r="K5711" t="s">
        <v>2857</v>
      </c>
      <c r="L5711">
        <v>0</v>
      </c>
      <c r="M5711">
        <v>997549.54</v>
      </c>
      <c r="N5711">
        <v>997549.54</v>
      </c>
      <c r="O5711">
        <v>0</v>
      </c>
      <c r="P5711" t="s">
        <v>607</v>
      </c>
      <c r="Q5711">
        <v>0</v>
      </c>
      <c r="R5711">
        <v>997549.54</v>
      </c>
      <c r="S5711">
        <v>997549.54</v>
      </c>
      <c r="T5711" t="s">
        <v>1138</v>
      </c>
      <c r="U5711" s="221">
        <f t="shared" si="179"/>
        <v>0</v>
      </c>
    </row>
    <row r="5712" spans="1:21" hidden="1">
      <c r="A5712" s="55" t="str">
        <f t="shared" si="178"/>
        <v>Y0EK0</v>
      </c>
      <c r="B5712" s="55">
        <f>VLOOKUP(J5712,'Mapping-CITI'!A:E,5,0)</f>
        <v>0</v>
      </c>
      <c r="D5712" s="42">
        <v>45016</v>
      </c>
      <c r="E5712" s="42">
        <v>45199</v>
      </c>
      <c r="F5712" t="s">
        <v>1950</v>
      </c>
      <c r="G5712" t="s">
        <v>2941</v>
      </c>
      <c r="H5712">
        <v>1700</v>
      </c>
      <c r="I5712" t="s">
        <v>2768</v>
      </c>
      <c r="J5712">
        <v>141375</v>
      </c>
      <c r="K5712" t="s">
        <v>2049</v>
      </c>
      <c r="L5712">
        <v>1846268.82</v>
      </c>
      <c r="M5712">
        <v>0</v>
      </c>
      <c r="N5712">
        <v>0</v>
      </c>
      <c r="O5712">
        <v>1846268.82</v>
      </c>
      <c r="P5712" t="s">
        <v>607</v>
      </c>
      <c r="Q5712">
        <v>1846268.82</v>
      </c>
      <c r="R5712">
        <v>0</v>
      </c>
      <c r="S5712">
        <v>0</v>
      </c>
      <c r="T5712" t="s">
        <v>1138</v>
      </c>
      <c r="U5712" s="221">
        <f t="shared" si="179"/>
        <v>0</v>
      </c>
    </row>
    <row r="5713" spans="1:21" hidden="1">
      <c r="A5713" s="55" t="str">
        <f t="shared" si="178"/>
        <v>Y0EK0</v>
      </c>
      <c r="B5713" s="55">
        <f>VLOOKUP(J5713,'Mapping-CITI'!A:E,5,0)</f>
        <v>0</v>
      </c>
      <c r="D5713" s="42">
        <v>45016</v>
      </c>
      <c r="E5713" s="42">
        <v>45199</v>
      </c>
      <c r="F5713" t="s">
        <v>1950</v>
      </c>
      <c r="G5713" t="s">
        <v>2941</v>
      </c>
      <c r="H5713">
        <v>1700</v>
      </c>
      <c r="I5713" t="s">
        <v>2768</v>
      </c>
      <c r="J5713">
        <v>141376</v>
      </c>
      <c r="K5713" t="s">
        <v>3433</v>
      </c>
      <c r="L5713">
        <v>2156641.19</v>
      </c>
      <c r="M5713">
        <v>0</v>
      </c>
      <c r="N5713">
        <v>0</v>
      </c>
      <c r="O5713">
        <v>2156641.19</v>
      </c>
      <c r="P5713" t="s">
        <v>607</v>
      </c>
      <c r="Q5713">
        <v>2156641.19</v>
      </c>
      <c r="R5713">
        <v>0</v>
      </c>
      <c r="S5713">
        <v>0</v>
      </c>
      <c r="T5713" t="s">
        <v>1138</v>
      </c>
      <c r="U5713" s="221">
        <f t="shared" si="179"/>
        <v>0</v>
      </c>
    </row>
    <row r="5714" spans="1:21" hidden="1">
      <c r="A5714" s="55" t="str">
        <f t="shared" si="178"/>
        <v>Y0EK0</v>
      </c>
      <c r="B5714" s="55">
        <f>VLOOKUP(J5714,'Mapping-CITI'!A:E,5,0)</f>
        <v>0</v>
      </c>
      <c r="D5714" s="42">
        <v>45016</v>
      </c>
      <c r="E5714" s="42">
        <v>45199</v>
      </c>
      <c r="F5714" t="s">
        <v>1950</v>
      </c>
      <c r="G5714" t="s">
        <v>2941</v>
      </c>
      <c r="H5714">
        <v>1700</v>
      </c>
      <c r="I5714" t="s">
        <v>2768</v>
      </c>
      <c r="J5714">
        <v>141382</v>
      </c>
      <c r="K5714" t="s">
        <v>2052</v>
      </c>
      <c r="L5714">
        <v>0</v>
      </c>
      <c r="M5714">
        <v>1097144311.76</v>
      </c>
      <c r="N5714">
        <v>1097144311.76</v>
      </c>
      <c r="O5714">
        <v>0</v>
      </c>
      <c r="P5714" t="s">
        <v>607</v>
      </c>
      <c r="Q5714">
        <v>0</v>
      </c>
      <c r="R5714">
        <v>1097144311.76</v>
      </c>
      <c r="S5714">
        <v>1097144311.76</v>
      </c>
      <c r="T5714" t="s">
        <v>1138</v>
      </c>
      <c r="U5714" s="221">
        <f t="shared" si="179"/>
        <v>0</v>
      </c>
    </row>
    <row r="5715" spans="1:21" hidden="1">
      <c r="A5715" s="55" t="str">
        <f t="shared" si="178"/>
        <v>Y0EK0</v>
      </c>
      <c r="B5715" s="55">
        <f>VLOOKUP(J5715,'Mapping-CITI'!A:E,5,0)</f>
        <v>0</v>
      </c>
      <c r="D5715" s="42">
        <v>45016</v>
      </c>
      <c r="E5715" s="42">
        <v>45199</v>
      </c>
      <c r="F5715" t="s">
        <v>1950</v>
      </c>
      <c r="G5715" t="s">
        <v>2941</v>
      </c>
      <c r="H5715">
        <v>1700</v>
      </c>
      <c r="I5715" t="s">
        <v>2768</v>
      </c>
      <c r="J5715">
        <v>141398</v>
      </c>
      <c r="K5715" t="s">
        <v>2911</v>
      </c>
      <c r="L5715">
        <v>0</v>
      </c>
      <c r="M5715">
        <v>13317.28</v>
      </c>
      <c r="N5715">
        <v>13317.28</v>
      </c>
      <c r="O5715">
        <v>0</v>
      </c>
      <c r="P5715" t="s">
        <v>607</v>
      </c>
      <c r="Q5715">
        <v>0</v>
      </c>
      <c r="R5715">
        <v>13317.28</v>
      </c>
      <c r="S5715">
        <v>13317.28</v>
      </c>
      <c r="T5715" t="s">
        <v>1138</v>
      </c>
      <c r="U5715" s="221">
        <f t="shared" si="179"/>
        <v>0</v>
      </c>
    </row>
    <row r="5716" spans="1:21" hidden="1">
      <c r="A5716" s="55" t="str">
        <f t="shared" si="178"/>
        <v>Y0EK0</v>
      </c>
      <c r="B5716" s="55">
        <f>VLOOKUP(J5716,'Mapping-CITI'!A:E,5,0)</f>
        <v>0</v>
      </c>
      <c r="D5716" s="42">
        <v>45016</v>
      </c>
      <c r="E5716" s="42">
        <v>45199</v>
      </c>
      <c r="F5716" t="s">
        <v>1950</v>
      </c>
      <c r="G5716" t="s">
        <v>2941</v>
      </c>
      <c r="H5716">
        <v>1700</v>
      </c>
      <c r="I5716" t="s">
        <v>2768</v>
      </c>
      <c r="J5716">
        <v>141399</v>
      </c>
      <c r="K5716" t="s">
        <v>2912</v>
      </c>
      <c r="L5716">
        <v>-15000</v>
      </c>
      <c r="M5716">
        <v>130420212</v>
      </c>
      <c r="N5716">
        <v>135749212</v>
      </c>
      <c r="O5716">
        <v>-5344000</v>
      </c>
      <c r="P5716" t="s">
        <v>607</v>
      </c>
      <c r="Q5716">
        <v>-5344000</v>
      </c>
      <c r="R5716">
        <v>130420212</v>
      </c>
      <c r="S5716">
        <v>135749212</v>
      </c>
      <c r="T5716" t="s">
        <v>1138</v>
      </c>
      <c r="U5716" s="221">
        <f t="shared" si="179"/>
        <v>-0.53290000000000004</v>
      </c>
    </row>
    <row r="5717" spans="1:21" hidden="1">
      <c r="A5717" s="55" t="str">
        <f t="shared" si="178"/>
        <v>Y0EK0</v>
      </c>
      <c r="B5717" s="55">
        <f>VLOOKUP(J5717,'Mapping-CITI'!A:E,5,0)</f>
        <v>0</v>
      </c>
      <c r="D5717" s="42">
        <v>45016</v>
      </c>
      <c r="E5717" s="42">
        <v>45199</v>
      </c>
      <c r="F5717" t="s">
        <v>1950</v>
      </c>
      <c r="G5717" t="s">
        <v>2941</v>
      </c>
      <c r="H5717">
        <v>1700</v>
      </c>
      <c r="I5717" t="s">
        <v>2768</v>
      </c>
      <c r="J5717">
        <v>141524</v>
      </c>
      <c r="K5717" t="s">
        <v>2061</v>
      </c>
      <c r="L5717">
        <v>0</v>
      </c>
      <c r="M5717">
        <v>520100</v>
      </c>
      <c r="N5717">
        <v>525230</v>
      </c>
      <c r="O5717">
        <v>-5130</v>
      </c>
      <c r="P5717" t="s">
        <v>607</v>
      </c>
      <c r="Q5717">
        <v>-5130</v>
      </c>
      <c r="R5717">
        <v>520100</v>
      </c>
      <c r="S5717">
        <v>525230</v>
      </c>
      <c r="T5717" t="s">
        <v>1138</v>
      </c>
      <c r="U5717" s="221">
        <f t="shared" si="179"/>
        <v>-5.13E-4</v>
      </c>
    </row>
    <row r="5718" spans="1:21" hidden="1">
      <c r="A5718" s="55" t="str">
        <f t="shared" si="178"/>
        <v>Y0EK0</v>
      </c>
      <c r="B5718" s="55">
        <f>VLOOKUP(J5718,'Mapping-CITI'!A:E,5,0)</f>
        <v>0</v>
      </c>
      <c r="D5718" s="42">
        <v>45016</v>
      </c>
      <c r="E5718" s="42">
        <v>45199</v>
      </c>
      <c r="F5718" t="s">
        <v>1950</v>
      </c>
      <c r="G5718" t="s">
        <v>2941</v>
      </c>
      <c r="H5718">
        <v>1700</v>
      </c>
      <c r="I5718" t="s">
        <v>2768</v>
      </c>
      <c r="J5718">
        <v>141527</v>
      </c>
      <c r="K5718" t="s">
        <v>2063</v>
      </c>
      <c r="L5718">
        <v>0</v>
      </c>
      <c r="M5718">
        <v>120000</v>
      </c>
      <c r="N5718">
        <v>120000</v>
      </c>
      <c r="O5718">
        <v>0</v>
      </c>
      <c r="P5718" t="s">
        <v>607</v>
      </c>
      <c r="Q5718">
        <v>0</v>
      </c>
      <c r="R5718">
        <v>120000</v>
      </c>
      <c r="S5718">
        <v>120000</v>
      </c>
      <c r="T5718" t="s">
        <v>1138</v>
      </c>
      <c r="U5718" s="221">
        <f t="shared" si="179"/>
        <v>0</v>
      </c>
    </row>
    <row r="5719" spans="1:21" hidden="1">
      <c r="A5719" s="55" t="str">
        <f t="shared" si="178"/>
        <v>Y0EK0</v>
      </c>
      <c r="B5719" s="55">
        <f>VLOOKUP(J5719,'Mapping-CITI'!A:E,5,0)</f>
        <v>0</v>
      </c>
      <c r="D5719" s="42">
        <v>45016</v>
      </c>
      <c r="E5719" s="42">
        <v>45199</v>
      </c>
      <c r="F5719" t="s">
        <v>1950</v>
      </c>
      <c r="G5719" t="s">
        <v>2941</v>
      </c>
      <c r="H5719">
        <v>1700</v>
      </c>
      <c r="I5719" t="s">
        <v>2768</v>
      </c>
      <c r="J5719">
        <v>141536</v>
      </c>
      <c r="K5719" t="s">
        <v>2067</v>
      </c>
      <c r="L5719">
        <v>0</v>
      </c>
      <c r="M5719">
        <v>2500000</v>
      </c>
      <c r="N5719">
        <v>2500000</v>
      </c>
      <c r="O5719">
        <v>0</v>
      </c>
      <c r="P5719" t="s">
        <v>607</v>
      </c>
      <c r="Q5719">
        <v>0</v>
      </c>
      <c r="R5719">
        <v>2500000</v>
      </c>
      <c r="S5719">
        <v>2500000</v>
      </c>
      <c r="T5719" t="s">
        <v>1138</v>
      </c>
      <c r="U5719" s="221">
        <f t="shared" si="179"/>
        <v>0</v>
      </c>
    </row>
    <row r="5720" spans="1:21" hidden="1">
      <c r="A5720" s="55" t="str">
        <f t="shared" si="178"/>
        <v>Y0EK0</v>
      </c>
      <c r="B5720" s="55">
        <f>VLOOKUP(J5720,'Mapping-CITI'!A:E,5,0)</f>
        <v>0</v>
      </c>
      <c r="D5720" s="42">
        <v>45016</v>
      </c>
      <c r="E5720" s="42">
        <v>45199</v>
      </c>
      <c r="F5720" t="s">
        <v>1950</v>
      </c>
      <c r="G5720" t="s">
        <v>2941</v>
      </c>
      <c r="H5720">
        <v>1700</v>
      </c>
      <c r="I5720" t="s">
        <v>2768</v>
      </c>
      <c r="J5720">
        <v>141627</v>
      </c>
      <c r="K5720" t="s">
        <v>2072</v>
      </c>
      <c r="L5720">
        <v>0</v>
      </c>
      <c r="M5720">
        <v>1823000</v>
      </c>
      <c r="N5720">
        <v>1823000</v>
      </c>
      <c r="O5720">
        <v>0</v>
      </c>
      <c r="P5720" t="s">
        <v>607</v>
      </c>
      <c r="Q5720">
        <v>0</v>
      </c>
      <c r="R5720">
        <v>1823000</v>
      </c>
      <c r="S5720">
        <v>1823000</v>
      </c>
      <c r="T5720" t="s">
        <v>1138</v>
      </c>
      <c r="U5720" s="221">
        <f t="shared" si="179"/>
        <v>0</v>
      </c>
    </row>
    <row r="5721" spans="1:21" hidden="1">
      <c r="A5721" s="55" t="str">
        <f t="shared" si="178"/>
        <v>Y0EK0</v>
      </c>
      <c r="B5721" s="55">
        <f>VLOOKUP(J5721,'Mapping-CITI'!A:E,5,0)</f>
        <v>0</v>
      </c>
      <c r="D5721" s="42">
        <v>45016</v>
      </c>
      <c r="E5721" s="42">
        <v>45199</v>
      </c>
      <c r="F5721" t="s">
        <v>1950</v>
      </c>
      <c r="G5721" t="s">
        <v>2941</v>
      </c>
      <c r="H5721">
        <v>1700</v>
      </c>
      <c r="I5721" t="s">
        <v>2768</v>
      </c>
      <c r="J5721">
        <v>141647</v>
      </c>
      <c r="K5721" t="s">
        <v>2073</v>
      </c>
      <c r="L5721">
        <v>-61500</v>
      </c>
      <c r="M5721">
        <v>47698800</v>
      </c>
      <c r="N5721">
        <v>48960800</v>
      </c>
      <c r="O5721">
        <v>-1323500</v>
      </c>
      <c r="P5721" t="s">
        <v>607</v>
      </c>
      <c r="Q5721">
        <v>-1323500</v>
      </c>
      <c r="R5721">
        <v>47698800</v>
      </c>
      <c r="S5721">
        <v>48960800</v>
      </c>
      <c r="T5721" t="s">
        <v>1138</v>
      </c>
      <c r="U5721" s="221">
        <f t="shared" si="179"/>
        <v>-0.12620000000000001</v>
      </c>
    </row>
    <row r="5722" spans="1:21" hidden="1">
      <c r="A5722" s="55" t="str">
        <f t="shared" si="178"/>
        <v>Y0EK0</v>
      </c>
      <c r="B5722" s="55">
        <f>VLOOKUP(J5722,'Mapping-CITI'!A:E,5,0)</f>
        <v>0</v>
      </c>
      <c r="D5722" s="42">
        <v>45016</v>
      </c>
      <c r="E5722" s="42">
        <v>45199</v>
      </c>
      <c r="F5722" t="s">
        <v>1950</v>
      </c>
      <c r="G5722" t="s">
        <v>2941</v>
      </c>
      <c r="H5722">
        <v>1700</v>
      </c>
      <c r="I5722" t="s">
        <v>2768</v>
      </c>
      <c r="J5722">
        <v>141653</v>
      </c>
      <c r="K5722" t="s">
        <v>2074</v>
      </c>
      <c r="L5722">
        <v>-75250</v>
      </c>
      <c r="M5722">
        <v>24017777</v>
      </c>
      <c r="N5722">
        <v>24021277</v>
      </c>
      <c r="O5722">
        <v>-78750</v>
      </c>
      <c r="P5722" t="s">
        <v>607</v>
      </c>
      <c r="Q5722">
        <v>-78750</v>
      </c>
      <c r="R5722">
        <v>24017777</v>
      </c>
      <c r="S5722">
        <v>24021277</v>
      </c>
      <c r="T5722" t="s">
        <v>1138</v>
      </c>
      <c r="U5722" s="221">
        <f t="shared" si="179"/>
        <v>-3.5E-4</v>
      </c>
    </row>
    <row r="5723" spans="1:21" hidden="1">
      <c r="A5723" s="55" t="str">
        <f t="shared" si="178"/>
        <v>Y0EK0</v>
      </c>
      <c r="B5723" s="55">
        <f>VLOOKUP(J5723,'Mapping-CITI'!A:E,5,0)</f>
        <v>0</v>
      </c>
      <c r="D5723" s="42">
        <v>45016</v>
      </c>
      <c r="E5723" s="42">
        <v>45199</v>
      </c>
      <c r="F5723" t="s">
        <v>1950</v>
      </c>
      <c r="G5723" t="s">
        <v>2941</v>
      </c>
      <c r="H5723">
        <v>1700</v>
      </c>
      <c r="I5723" t="s">
        <v>2768</v>
      </c>
      <c r="J5723">
        <v>141724</v>
      </c>
      <c r="K5723" t="s">
        <v>2076</v>
      </c>
      <c r="L5723">
        <v>7500</v>
      </c>
      <c r="M5723">
        <v>20174518</v>
      </c>
      <c r="N5723">
        <v>20204018</v>
      </c>
      <c r="O5723">
        <v>-22000</v>
      </c>
      <c r="P5723" t="s">
        <v>607</v>
      </c>
      <c r="Q5723">
        <v>-22000</v>
      </c>
      <c r="R5723">
        <v>20174518</v>
      </c>
      <c r="S5723">
        <v>20204018</v>
      </c>
      <c r="T5723" t="s">
        <v>1138</v>
      </c>
      <c r="U5723" s="221">
        <f t="shared" si="179"/>
        <v>-2.9499999999999999E-3</v>
      </c>
    </row>
    <row r="5724" spans="1:21" hidden="1">
      <c r="A5724" s="55" t="str">
        <f t="shared" si="178"/>
        <v>Y0EK0</v>
      </c>
      <c r="B5724" s="55">
        <f>VLOOKUP(J5724,'Mapping-CITI'!A:E,5,0)</f>
        <v>0</v>
      </c>
      <c r="D5724" s="42">
        <v>45016</v>
      </c>
      <c r="E5724" s="42">
        <v>45199</v>
      </c>
      <c r="F5724" t="s">
        <v>1950</v>
      </c>
      <c r="G5724" t="s">
        <v>2941</v>
      </c>
      <c r="H5724">
        <v>1700</v>
      </c>
      <c r="I5724" t="s">
        <v>2768</v>
      </c>
      <c r="J5724">
        <v>141743</v>
      </c>
      <c r="K5724" t="s">
        <v>2086</v>
      </c>
      <c r="L5724">
        <v>12264037.5</v>
      </c>
      <c r="M5724">
        <v>0</v>
      </c>
      <c r="N5724">
        <v>0</v>
      </c>
      <c r="O5724">
        <v>12264037.5</v>
      </c>
      <c r="P5724" t="s">
        <v>607</v>
      </c>
      <c r="Q5724">
        <v>12264037.5</v>
      </c>
      <c r="R5724">
        <v>0</v>
      </c>
      <c r="S5724">
        <v>0</v>
      </c>
      <c r="T5724" t="s">
        <v>1138</v>
      </c>
      <c r="U5724" s="221">
        <f t="shared" si="179"/>
        <v>0</v>
      </c>
    </row>
    <row r="5725" spans="1:21" hidden="1">
      <c r="A5725" s="55" t="str">
        <f t="shared" si="178"/>
        <v>Y0EK0</v>
      </c>
      <c r="B5725" s="55">
        <f>VLOOKUP(J5725,'Mapping-CITI'!A:E,5,0)</f>
        <v>0</v>
      </c>
      <c r="D5725" s="42">
        <v>45016</v>
      </c>
      <c r="E5725" s="42">
        <v>45199</v>
      </c>
      <c r="F5725" t="s">
        <v>1950</v>
      </c>
      <c r="G5725" t="s">
        <v>2941</v>
      </c>
      <c r="H5725">
        <v>1700</v>
      </c>
      <c r="I5725" t="s">
        <v>2768</v>
      </c>
      <c r="J5725">
        <v>141744</v>
      </c>
      <c r="K5725" t="s">
        <v>2087</v>
      </c>
      <c r="L5725">
        <v>0</v>
      </c>
      <c r="M5725">
        <v>1966636336.55</v>
      </c>
      <c r="N5725">
        <v>1966636336.55</v>
      </c>
      <c r="O5725">
        <v>0</v>
      </c>
      <c r="P5725" t="s">
        <v>607</v>
      </c>
      <c r="Q5725">
        <v>0</v>
      </c>
      <c r="R5725">
        <v>1966636336.55</v>
      </c>
      <c r="S5725">
        <v>1966636336.55</v>
      </c>
      <c r="T5725" t="s">
        <v>1138</v>
      </c>
      <c r="U5725" s="221">
        <f t="shared" si="179"/>
        <v>0</v>
      </c>
    </row>
    <row r="5726" spans="1:21" hidden="1">
      <c r="A5726" s="55" t="str">
        <f t="shared" si="178"/>
        <v>Y0EK0</v>
      </c>
      <c r="B5726" s="55">
        <f>VLOOKUP(J5726,'Mapping-CITI'!A:E,5,0)</f>
        <v>0</v>
      </c>
      <c r="D5726" s="42">
        <v>45016</v>
      </c>
      <c r="E5726" s="42">
        <v>45199</v>
      </c>
      <c r="F5726" t="s">
        <v>1950</v>
      </c>
      <c r="G5726" t="s">
        <v>2941</v>
      </c>
      <c r="H5726">
        <v>1700</v>
      </c>
      <c r="I5726" t="s">
        <v>2768</v>
      </c>
      <c r="J5726">
        <v>141754</v>
      </c>
      <c r="K5726" t="s">
        <v>2096</v>
      </c>
      <c r="L5726">
        <v>0</v>
      </c>
      <c r="M5726">
        <v>4310000</v>
      </c>
      <c r="N5726">
        <v>4310000</v>
      </c>
      <c r="O5726">
        <v>0</v>
      </c>
      <c r="P5726" t="s">
        <v>607</v>
      </c>
      <c r="Q5726">
        <v>0</v>
      </c>
      <c r="R5726">
        <v>4310000</v>
      </c>
      <c r="S5726">
        <v>4310000</v>
      </c>
      <c r="T5726" t="s">
        <v>1138</v>
      </c>
      <c r="U5726" s="221">
        <f t="shared" si="179"/>
        <v>0</v>
      </c>
    </row>
    <row r="5727" spans="1:21" hidden="1">
      <c r="A5727" s="55" t="str">
        <f t="shared" si="178"/>
        <v>Y0EK0</v>
      </c>
      <c r="B5727" s="55">
        <f>VLOOKUP(J5727,'Mapping-CITI'!A:E,5,0)</f>
        <v>0</v>
      </c>
      <c r="D5727" s="42">
        <v>45016</v>
      </c>
      <c r="E5727" s="42">
        <v>45199</v>
      </c>
      <c r="F5727" t="s">
        <v>1950</v>
      </c>
      <c r="G5727" t="s">
        <v>2941</v>
      </c>
      <c r="H5727">
        <v>1700</v>
      </c>
      <c r="I5727" t="s">
        <v>2768</v>
      </c>
      <c r="J5727">
        <v>141758</v>
      </c>
      <c r="K5727" t="s">
        <v>2099</v>
      </c>
      <c r="L5727">
        <v>20879500.359999999</v>
      </c>
      <c r="M5727">
        <v>0</v>
      </c>
      <c r="N5727">
        <v>0</v>
      </c>
      <c r="O5727">
        <v>20879500.359999999</v>
      </c>
      <c r="P5727" t="s">
        <v>607</v>
      </c>
      <c r="Q5727">
        <v>20879500.359999999</v>
      </c>
      <c r="R5727">
        <v>0</v>
      </c>
      <c r="S5727">
        <v>0</v>
      </c>
      <c r="T5727" t="s">
        <v>1138</v>
      </c>
      <c r="U5727" s="221">
        <f t="shared" si="179"/>
        <v>0</v>
      </c>
    </row>
    <row r="5728" spans="1:21" hidden="1">
      <c r="A5728" s="55" t="str">
        <f t="shared" si="178"/>
        <v>Y0EK0</v>
      </c>
      <c r="B5728" s="55">
        <f>VLOOKUP(J5728,'Mapping-CITI'!A:E,5,0)</f>
        <v>0</v>
      </c>
      <c r="D5728" s="42">
        <v>45016</v>
      </c>
      <c r="E5728" s="42">
        <v>45199</v>
      </c>
      <c r="F5728" t="s">
        <v>1950</v>
      </c>
      <c r="G5728" t="s">
        <v>2941</v>
      </c>
      <c r="H5728">
        <v>1700</v>
      </c>
      <c r="I5728" t="s">
        <v>2768</v>
      </c>
      <c r="J5728">
        <v>141769</v>
      </c>
      <c r="K5728" t="s">
        <v>2105</v>
      </c>
      <c r="L5728">
        <v>-27000</v>
      </c>
      <c r="M5728">
        <v>17082838</v>
      </c>
      <c r="N5728">
        <v>17055838</v>
      </c>
      <c r="O5728">
        <v>0</v>
      </c>
      <c r="P5728" t="s">
        <v>607</v>
      </c>
      <c r="Q5728">
        <v>0</v>
      </c>
      <c r="R5728">
        <v>17082838</v>
      </c>
      <c r="S5728">
        <v>17055838</v>
      </c>
      <c r="T5728" t="s">
        <v>1138</v>
      </c>
      <c r="U5728" s="221">
        <f t="shared" si="179"/>
        <v>2.7000000000000001E-3</v>
      </c>
    </row>
    <row r="5729" spans="1:21" hidden="1">
      <c r="A5729" s="55" t="str">
        <f t="shared" si="178"/>
        <v>Y0EK0</v>
      </c>
      <c r="B5729" s="55">
        <f>VLOOKUP(J5729,'Mapping-CITI'!A:E,5,0)</f>
        <v>0</v>
      </c>
      <c r="D5729" s="42">
        <v>45016</v>
      </c>
      <c r="E5729" s="42">
        <v>45199</v>
      </c>
      <c r="F5729" t="s">
        <v>1950</v>
      </c>
      <c r="G5729" t="s">
        <v>2941</v>
      </c>
      <c r="H5729">
        <v>1700</v>
      </c>
      <c r="I5729" t="s">
        <v>2768</v>
      </c>
      <c r="J5729">
        <v>141779</v>
      </c>
      <c r="K5729" t="s">
        <v>2114</v>
      </c>
      <c r="L5729">
        <v>-1171225</v>
      </c>
      <c r="M5729">
        <v>175811548</v>
      </c>
      <c r="N5729">
        <v>175376948</v>
      </c>
      <c r="O5729">
        <v>-736625</v>
      </c>
      <c r="P5729" t="s">
        <v>607</v>
      </c>
      <c r="Q5729">
        <v>-736625</v>
      </c>
      <c r="R5729">
        <v>175811548</v>
      </c>
      <c r="S5729">
        <v>175376948</v>
      </c>
      <c r="T5729" t="s">
        <v>1138</v>
      </c>
      <c r="U5729" s="221">
        <f t="shared" si="179"/>
        <v>4.3459999999999999E-2</v>
      </c>
    </row>
    <row r="5730" spans="1:21" hidden="1">
      <c r="A5730" s="55" t="str">
        <f t="shared" si="178"/>
        <v>Y0EK0</v>
      </c>
      <c r="B5730" s="55">
        <f>VLOOKUP(J5730,'Mapping-CITI'!A:E,5,0)</f>
        <v>0</v>
      </c>
      <c r="D5730" s="42">
        <v>45016</v>
      </c>
      <c r="E5730" s="42">
        <v>45199</v>
      </c>
      <c r="F5730" t="s">
        <v>1950</v>
      </c>
      <c r="G5730" t="s">
        <v>2941</v>
      </c>
      <c r="H5730">
        <v>1700</v>
      </c>
      <c r="I5730" t="s">
        <v>2768</v>
      </c>
      <c r="J5730">
        <v>141785</v>
      </c>
      <c r="K5730" t="s">
        <v>2918</v>
      </c>
      <c r="L5730">
        <v>0</v>
      </c>
      <c r="M5730">
        <v>18218500</v>
      </c>
      <c r="N5730">
        <v>18218500</v>
      </c>
      <c r="O5730">
        <v>0</v>
      </c>
      <c r="P5730" t="s">
        <v>607</v>
      </c>
      <c r="Q5730">
        <v>0</v>
      </c>
      <c r="R5730">
        <v>18218500</v>
      </c>
      <c r="S5730">
        <v>18218500</v>
      </c>
      <c r="T5730" t="s">
        <v>1138</v>
      </c>
      <c r="U5730" s="221">
        <f t="shared" si="179"/>
        <v>0</v>
      </c>
    </row>
    <row r="5731" spans="1:21" hidden="1">
      <c r="A5731" s="55" t="str">
        <f t="shared" si="178"/>
        <v>Y0EK0</v>
      </c>
      <c r="B5731" s="55">
        <f>VLOOKUP(J5731,'Mapping-CITI'!A:E,5,0)</f>
        <v>0</v>
      </c>
      <c r="D5731" s="42">
        <v>45016</v>
      </c>
      <c r="E5731" s="42">
        <v>45199</v>
      </c>
      <c r="F5731" t="s">
        <v>1950</v>
      </c>
      <c r="G5731" t="s">
        <v>2941</v>
      </c>
      <c r="H5731">
        <v>1700</v>
      </c>
      <c r="I5731" t="s">
        <v>2768</v>
      </c>
      <c r="J5731">
        <v>141789</v>
      </c>
      <c r="K5731" t="s">
        <v>2122</v>
      </c>
      <c r="L5731">
        <v>-1000</v>
      </c>
      <c r="M5731">
        <v>123500</v>
      </c>
      <c r="N5731">
        <v>127500</v>
      </c>
      <c r="O5731">
        <v>-5000</v>
      </c>
      <c r="P5731" t="s">
        <v>607</v>
      </c>
      <c r="Q5731">
        <v>-5000</v>
      </c>
      <c r="R5731">
        <v>123500</v>
      </c>
      <c r="S5731">
        <v>127500</v>
      </c>
      <c r="T5731" t="s">
        <v>1138</v>
      </c>
      <c r="U5731" s="221">
        <f t="shared" si="179"/>
        <v>-4.0000000000000002E-4</v>
      </c>
    </row>
    <row r="5732" spans="1:21" hidden="1">
      <c r="A5732" s="55" t="str">
        <f t="shared" si="178"/>
        <v>Y0EKIgnore</v>
      </c>
      <c r="B5732" s="55" t="str">
        <f>VLOOKUP(J5732,'Mapping-CITI'!A:E,5,0)</f>
        <v>Ignore</v>
      </c>
      <c r="D5732" s="42">
        <v>45016</v>
      </c>
      <c r="E5732" s="42">
        <v>45199</v>
      </c>
      <c r="F5732" t="s">
        <v>1950</v>
      </c>
      <c r="G5732" t="s">
        <v>2941</v>
      </c>
      <c r="H5732">
        <v>1700</v>
      </c>
      <c r="I5732" t="s">
        <v>2768</v>
      </c>
      <c r="J5732">
        <v>141794</v>
      </c>
      <c r="K5732" t="s">
        <v>3365</v>
      </c>
      <c r="L5732">
        <v>0</v>
      </c>
      <c r="M5732">
        <v>9092502</v>
      </c>
      <c r="N5732">
        <v>9092502</v>
      </c>
      <c r="O5732">
        <v>0</v>
      </c>
      <c r="P5732" t="s">
        <v>607</v>
      </c>
      <c r="Q5732">
        <v>0</v>
      </c>
      <c r="R5732">
        <v>9092502</v>
      </c>
      <c r="S5732">
        <v>9092502</v>
      </c>
      <c r="T5732" t="s">
        <v>1138</v>
      </c>
      <c r="U5732" s="221">
        <f t="shared" si="179"/>
        <v>0</v>
      </c>
    </row>
    <row r="5733" spans="1:21" hidden="1">
      <c r="A5733" s="55" t="str">
        <f t="shared" si="178"/>
        <v>Y0EKIgnore</v>
      </c>
      <c r="B5733" s="55" t="str">
        <f>VLOOKUP(J5733,'Mapping-CITI'!A:E,5,0)</f>
        <v>Ignore</v>
      </c>
      <c r="D5733" s="42">
        <v>45016</v>
      </c>
      <c r="E5733" s="42">
        <v>45199</v>
      </c>
      <c r="F5733" t="s">
        <v>1950</v>
      </c>
      <c r="G5733" t="s">
        <v>2941</v>
      </c>
      <c r="H5733">
        <v>1700</v>
      </c>
      <c r="I5733" t="s">
        <v>2768</v>
      </c>
      <c r="J5733">
        <v>141865</v>
      </c>
      <c r="K5733" t="s">
        <v>3366</v>
      </c>
      <c r="L5733">
        <v>0</v>
      </c>
      <c r="M5733">
        <v>14562874</v>
      </c>
      <c r="N5733">
        <v>14562874</v>
      </c>
      <c r="O5733">
        <v>0</v>
      </c>
      <c r="P5733" t="s">
        <v>607</v>
      </c>
      <c r="Q5733">
        <v>0</v>
      </c>
      <c r="R5733">
        <v>14562874</v>
      </c>
      <c r="S5733">
        <v>14562874</v>
      </c>
      <c r="T5733" t="s">
        <v>1138</v>
      </c>
      <c r="U5733" s="221">
        <f t="shared" si="179"/>
        <v>0</v>
      </c>
    </row>
    <row r="5734" spans="1:21" hidden="1">
      <c r="A5734" s="55" t="str">
        <f t="shared" si="178"/>
        <v>Y0EK0</v>
      </c>
      <c r="B5734" s="55">
        <f>VLOOKUP(J5734,'Mapping-CITI'!A:E,5,0)</f>
        <v>0</v>
      </c>
      <c r="D5734" s="42">
        <v>45016</v>
      </c>
      <c r="E5734" s="42">
        <v>45199</v>
      </c>
      <c r="F5734" t="s">
        <v>1950</v>
      </c>
      <c r="G5734" t="s">
        <v>2941</v>
      </c>
      <c r="H5734">
        <v>1700</v>
      </c>
      <c r="I5734" t="s">
        <v>2768</v>
      </c>
      <c r="J5734">
        <v>142038</v>
      </c>
      <c r="K5734" t="s">
        <v>2128</v>
      </c>
      <c r="L5734">
        <v>0</v>
      </c>
      <c r="M5734">
        <v>4111500</v>
      </c>
      <c r="N5734">
        <v>4111500</v>
      </c>
      <c r="O5734">
        <v>0</v>
      </c>
      <c r="P5734" t="s">
        <v>607</v>
      </c>
      <c r="Q5734">
        <v>0</v>
      </c>
      <c r="R5734">
        <v>4111500</v>
      </c>
      <c r="S5734">
        <v>4111500</v>
      </c>
      <c r="T5734" t="s">
        <v>1138</v>
      </c>
      <c r="U5734" s="221">
        <f t="shared" si="179"/>
        <v>0</v>
      </c>
    </row>
    <row r="5735" spans="1:21" hidden="1">
      <c r="A5735" s="55" t="str">
        <f t="shared" si="178"/>
        <v>Y0EK0</v>
      </c>
      <c r="B5735" s="55">
        <f>VLOOKUP(J5735,'Mapping-CITI'!A:E,5,0)</f>
        <v>0</v>
      </c>
      <c r="D5735" s="42">
        <v>45016</v>
      </c>
      <c r="E5735" s="42">
        <v>45199</v>
      </c>
      <c r="F5735" t="s">
        <v>1950</v>
      </c>
      <c r="G5735" t="s">
        <v>2941</v>
      </c>
      <c r="H5735">
        <v>1700</v>
      </c>
      <c r="I5735" t="s">
        <v>2768</v>
      </c>
      <c r="J5735">
        <v>142041</v>
      </c>
      <c r="K5735" t="s">
        <v>2130</v>
      </c>
      <c r="L5735">
        <v>0</v>
      </c>
      <c r="M5735">
        <v>76500</v>
      </c>
      <c r="N5735">
        <v>76500</v>
      </c>
      <c r="O5735">
        <v>0</v>
      </c>
      <c r="P5735" t="s">
        <v>607</v>
      </c>
      <c r="Q5735">
        <v>0</v>
      </c>
      <c r="R5735">
        <v>76500</v>
      </c>
      <c r="S5735">
        <v>76500</v>
      </c>
      <c r="T5735" t="s">
        <v>1138</v>
      </c>
      <c r="U5735" s="221">
        <f t="shared" si="179"/>
        <v>0</v>
      </c>
    </row>
    <row r="5736" spans="1:21" hidden="1">
      <c r="A5736" s="55" t="str">
        <f t="shared" si="178"/>
        <v>Y0EK0</v>
      </c>
      <c r="B5736" s="55">
        <f>VLOOKUP(J5736,'Mapping-CITI'!A:E,5,0)</f>
        <v>0</v>
      </c>
      <c r="D5736" s="42">
        <v>45016</v>
      </c>
      <c r="E5736" s="42">
        <v>45199</v>
      </c>
      <c r="F5736" t="s">
        <v>1950</v>
      </c>
      <c r="G5736" t="s">
        <v>2941</v>
      </c>
      <c r="H5736">
        <v>1700</v>
      </c>
      <c r="I5736" t="s">
        <v>2768</v>
      </c>
      <c r="J5736">
        <v>142042</v>
      </c>
      <c r="K5736" t="s">
        <v>2131</v>
      </c>
      <c r="L5736">
        <v>0</v>
      </c>
      <c r="M5736">
        <v>13509962</v>
      </c>
      <c r="N5736">
        <v>13509962</v>
      </c>
      <c r="O5736">
        <v>0</v>
      </c>
      <c r="P5736" t="s">
        <v>607</v>
      </c>
      <c r="Q5736">
        <v>0</v>
      </c>
      <c r="R5736">
        <v>13509962</v>
      </c>
      <c r="S5736">
        <v>13509962</v>
      </c>
      <c r="T5736" t="s">
        <v>1138</v>
      </c>
      <c r="U5736" s="221">
        <f t="shared" si="179"/>
        <v>0</v>
      </c>
    </row>
    <row r="5737" spans="1:21" hidden="1">
      <c r="A5737" s="55" t="str">
        <f t="shared" si="178"/>
        <v>Y0EK0</v>
      </c>
      <c r="B5737" s="55">
        <f>VLOOKUP(J5737,'Mapping-CITI'!A:E,5,0)</f>
        <v>0</v>
      </c>
      <c r="D5737" s="42">
        <v>45016</v>
      </c>
      <c r="E5737" s="42">
        <v>45199</v>
      </c>
      <c r="F5737" t="s">
        <v>1950</v>
      </c>
      <c r="G5737" t="s">
        <v>2941</v>
      </c>
      <c r="H5737">
        <v>1700</v>
      </c>
      <c r="I5737" t="s">
        <v>2768</v>
      </c>
      <c r="J5737">
        <v>142043</v>
      </c>
      <c r="K5737" t="s">
        <v>2657</v>
      </c>
      <c r="L5737">
        <v>0</v>
      </c>
      <c r="M5737">
        <v>956000</v>
      </c>
      <c r="N5737">
        <v>966000</v>
      </c>
      <c r="O5737">
        <v>-10000</v>
      </c>
      <c r="P5737" t="s">
        <v>607</v>
      </c>
      <c r="Q5737">
        <v>-10000</v>
      </c>
      <c r="R5737">
        <v>956000</v>
      </c>
      <c r="S5737">
        <v>966000</v>
      </c>
      <c r="T5737" t="s">
        <v>1138</v>
      </c>
      <c r="U5737" s="221">
        <f t="shared" si="179"/>
        <v>-1E-3</v>
      </c>
    </row>
    <row r="5738" spans="1:21" hidden="1">
      <c r="A5738" s="55" t="str">
        <f t="shared" si="178"/>
        <v>Y0EK0</v>
      </c>
      <c r="B5738" s="55">
        <f>VLOOKUP(J5738,'Mapping-CITI'!A:E,5,0)</f>
        <v>0</v>
      </c>
      <c r="D5738" s="42">
        <v>45016</v>
      </c>
      <c r="E5738" s="42">
        <v>45199</v>
      </c>
      <c r="F5738" t="s">
        <v>1950</v>
      </c>
      <c r="G5738" t="s">
        <v>2941</v>
      </c>
      <c r="H5738">
        <v>1700</v>
      </c>
      <c r="I5738" t="s">
        <v>2768</v>
      </c>
      <c r="J5738">
        <v>142044</v>
      </c>
      <c r="K5738" t="s">
        <v>2132</v>
      </c>
      <c r="L5738">
        <v>0</v>
      </c>
      <c r="M5738">
        <v>22968424</v>
      </c>
      <c r="N5738">
        <v>23529424</v>
      </c>
      <c r="O5738">
        <v>-561000</v>
      </c>
      <c r="P5738" t="s">
        <v>607</v>
      </c>
      <c r="Q5738">
        <v>-561000</v>
      </c>
      <c r="R5738">
        <v>22968424</v>
      </c>
      <c r="S5738">
        <v>23529424</v>
      </c>
      <c r="T5738" t="s">
        <v>1138</v>
      </c>
      <c r="U5738" s="221">
        <f t="shared" si="179"/>
        <v>-5.6099999999999997E-2</v>
      </c>
    </row>
    <row r="5739" spans="1:21" hidden="1">
      <c r="A5739" s="55" t="str">
        <f t="shared" si="178"/>
        <v>Y0EK0</v>
      </c>
      <c r="B5739" s="55">
        <f>VLOOKUP(J5739,'Mapping-CITI'!A:E,5,0)</f>
        <v>0</v>
      </c>
      <c r="D5739" s="42">
        <v>45016</v>
      </c>
      <c r="E5739" s="42">
        <v>45199</v>
      </c>
      <c r="F5739" t="s">
        <v>1950</v>
      </c>
      <c r="G5739" t="s">
        <v>2941</v>
      </c>
      <c r="H5739">
        <v>1700</v>
      </c>
      <c r="I5739" t="s">
        <v>2768</v>
      </c>
      <c r="J5739">
        <v>142075</v>
      </c>
      <c r="K5739" t="s">
        <v>2545</v>
      </c>
      <c r="L5739">
        <v>686991.35999999999</v>
      </c>
      <c r="M5739">
        <v>0</v>
      </c>
      <c r="N5739">
        <v>24634</v>
      </c>
      <c r="O5739">
        <v>662357.36</v>
      </c>
      <c r="P5739" t="s">
        <v>607</v>
      </c>
      <c r="Q5739">
        <v>662357.36</v>
      </c>
      <c r="R5739">
        <v>0</v>
      </c>
      <c r="S5739">
        <v>24634</v>
      </c>
      <c r="T5739" t="s">
        <v>1138</v>
      </c>
      <c r="U5739" s="221">
        <f t="shared" si="179"/>
        <v>-2.4634000000000001E-3</v>
      </c>
    </row>
    <row r="5740" spans="1:21" hidden="1">
      <c r="A5740" s="55" t="str">
        <f t="shared" si="178"/>
        <v>Y0EKIgnore</v>
      </c>
      <c r="B5740" s="55" t="str">
        <f>VLOOKUP(J5740,'Mapping-CITI'!A:E,5,0)</f>
        <v>Ignore</v>
      </c>
      <c r="D5740" s="42">
        <v>45016</v>
      </c>
      <c r="E5740" s="42">
        <v>45199</v>
      </c>
      <c r="F5740" t="s">
        <v>1950</v>
      </c>
      <c r="G5740" t="s">
        <v>2941</v>
      </c>
      <c r="H5740">
        <v>1700</v>
      </c>
      <c r="I5740" t="s">
        <v>2768</v>
      </c>
      <c r="J5740">
        <v>142077</v>
      </c>
      <c r="K5740" t="s">
        <v>2913</v>
      </c>
      <c r="L5740">
        <v>26818563.010000002</v>
      </c>
      <c r="M5740">
        <v>4413572.0199999996</v>
      </c>
      <c r="N5740">
        <v>3430288.78</v>
      </c>
      <c r="O5740">
        <v>27801846.25</v>
      </c>
      <c r="P5740" t="s">
        <v>607</v>
      </c>
      <c r="Q5740">
        <v>27801846.25</v>
      </c>
      <c r="R5740">
        <v>4413572.0199999996</v>
      </c>
      <c r="S5740">
        <v>3430288.78</v>
      </c>
      <c r="T5740" t="s">
        <v>1138</v>
      </c>
      <c r="U5740" s="221">
        <f t="shared" si="179"/>
        <v>9.8328323999999981E-2</v>
      </c>
    </row>
    <row r="5741" spans="1:21" hidden="1">
      <c r="A5741" s="55" t="str">
        <f t="shared" si="178"/>
        <v>Y0EKIgnore</v>
      </c>
      <c r="B5741" s="55" t="str">
        <f>VLOOKUP(J5741,'Mapping-CITI'!A:E,5,0)</f>
        <v>Ignore</v>
      </c>
      <c r="D5741" s="42">
        <v>45016</v>
      </c>
      <c r="E5741" s="42">
        <v>45199</v>
      </c>
      <c r="F5741" t="s">
        <v>1950</v>
      </c>
      <c r="G5741" t="s">
        <v>2941</v>
      </c>
      <c r="H5741">
        <v>1700</v>
      </c>
      <c r="I5741" t="s">
        <v>2768</v>
      </c>
      <c r="J5741">
        <v>142243</v>
      </c>
      <c r="K5741" t="s">
        <v>3367</v>
      </c>
      <c r="L5741">
        <v>0</v>
      </c>
      <c r="M5741">
        <v>133338271.16</v>
      </c>
      <c r="N5741">
        <v>133338271.16</v>
      </c>
      <c r="O5741">
        <v>0</v>
      </c>
      <c r="P5741" t="s">
        <v>607</v>
      </c>
      <c r="Q5741">
        <v>0</v>
      </c>
      <c r="R5741">
        <v>133338271.16</v>
      </c>
      <c r="S5741">
        <v>133338271.16</v>
      </c>
      <c r="T5741" t="s">
        <v>1138</v>
      </c>
      <c r="U5741" s="221">
        <f t="shared" si="179"/>
        <v>0</v>
      </c>
    </row>
    <row r="5742" spans="1:21" hidden="1">
      <c r="A5742" s="55" t="str">
        <f t="shared" si="178"/>
        <v>Y0EKIgnore</v>
      </c>
      <c r="B5742" s="55" t="str">
        <f>VLOOKUP(J5742,'Mapping-CITI'!A:E,5,0)</f>
        <v>Ignore</v>
      </c>
      <c r="D5742" s="42">
        <v>45016</v>
      </c>
      <c r="E5742" s="42">
        <v>45199</v>
      </c>
      <c r="F5742" t="s">
        <v>1950</v>
      </c>
      <c r="G5742" t="s">
        <v>2941</v>
      </c>
      <c r="H5742">
        <v>1700</v>
      </c>
      <c r="I5742" t="s">
        <v>2768</v>
      </c>
      <c r="J5742">
        <v>142247</v>
      </c>
      <c r="K5742" t="s">
        <v>3414</v>
      </c>
      <c r="L5742">
        <v>0</v>
      </c>
      <c r="M5742">
        <v>40000</v>
      </c>
      <c r="N5742">
        <v>40000</v>
      </c>
      <c r="O5742">
        <v>0</v>
      </c>
      <c r="P5742" t="s">
        <v>607</v>
      </c>
      <c r="Q5742">
        <v>0</v>
      </c>
      <c r="R5742">
        <v>40000</v>
      </c>
      <c r="S5742">
        <v>40000</v>
      </c>
      <c r="T5742" t="s">
        <v>1138</v>
      </c>
      <c r="U5742" s="221">
        <f t="shared" si="179"/>
        <v>0</v>
      </c>
    </row>
    <row r="5743" spans="1:21" hidden="1">
      <c r="A5743" s="55" t="str">
        <f t="shared" si="178"/>
        <v>Y0EKIgnore</v>
      </c>
      <c r="B5743" s="55" t="str">
        <f>VLOOKUP(J5743,'Mapping-CITI'!A:E,5,0)</f>
        <v>Ignore</v>
      </c>
      <c r="D5743" s="42">
        <v>45016</v>
      </c>
      <c r="E5743" s="42">
        <v>45199</v>
      </c>
      <c r="F5743" t="s">
        <v>1950</v>
      </c>
      <c r="G5743" t="s">
        <v>2941</v>
      </c>
      <c r="H5743">
        <v>1700</v>
      </c>
      <c r="I5743" t="s">
        <v>2768</v>
      </c>
      <c r="J5743">
        <v>142250</v>
      </c>
      <c r="K5743" t="s">
        <v>3416</v>
      </c>
      <c r="L5743">
        <v>0</v>
      </c>
      <c r="M5743">
        <v>5500</v>
      </c>
      <c r="N5743">
        <v>5500</v>
      </c>
      <c r="O5743">
        <v>0</v>
      </c>
      <c r="P5743" t="s">
        <v>607</v>
      </c>
      <c r="Q5743">
        <v>0</v>
      </c>
      <c r="R5743">
        <v>5500</v>
      </c>
      <c r="S5743">
        <v>5500</v>
      </c>
      <c r="T5743" t="s">
        <v>1138</v>
      </c>
      <c r="U5743" s="221">
        <f t="shared" si="179"/>
        <v>0</v>
      </c>
    </row>
    <row r="5744" spans="1:21" hidden="1">
      <c r="A5744" s="55" t="str">
        <f t="shared" si="178"/>
        <v>Y0EKIgnore</v>
      </c>
      <c r="B5744" s="55" t="str">
        <f>VLOOKUP(J5744,'Mapping-CITI'!A:E,5,0)</f>
        <v>Ignore</v>
      </c>
      <c r="D5744" s="42">
        <v>45016</v>
      </c>
      <c r="E5744" s="42">
        <v>45199</v>
      </c>
      <c r="F5744" t="s">
        <v>1950</v>
      </c>
      <c r="G5744" t="s">
        <v>2941</v>
      </c>
      <c r="H5744">
        <v>1700</v>
      </c>
      <c r="I5744" t="s">
        <v>2768</v>
      </c>
      <c r="J5744">
        <v>142251</v>
      </c>
      <c r="K5744" t="s">
        <v>3368</v>
      </c>
      <c r="L5744">
        <v>0</v>
      </c>
      <c r="M5744">
        <v>4645615</v>
      </c>
      <c r="N5744">
        <v>4660615</v>
      </c>
      <c r="O5744">
        <v>-15000</v>
      </c>
      <c r="P5744" t="s">
        <v>607</v>
      </c>
      <c r="Q5744">
        <v>-15000</v>
      </c>
      <c r="R5744">
        <v>4645615</v>
      </c>
      <c r="S5744">
        <v>4660615</v>
      </c>
      <c r="T5744" t="s">
        <v>1138</v>
      </c>
      <c r="U5744" s="221">
        <f t="shared" si="179"/>
        <v>-1.5E-3</v>
      </c>
    </row>
    <row r="5745" spans="1:21" hidden="1">
      <c r="A5745" s="55" t="str">
        <f t="shared" si="178"/>
        <v>Y0EKIgnore</v>
      </c>
      <c r="B5745" s="55" t="str">
        <f>VLOOKUP(J5745,'Mapping-CITI'!A:E,5,0)</f>
        <v>Ignore</v>
      </c>
      <c r="D5745" s="42">
        <v>45016</v>
      </c>
      <c r="E5745" s="42">
        <v>45199</v>
      </c>
      <c r="F5745" t="s">
        <v>1950</v>
      </c>
      <c r="G5745" t="s">
        <v>2941</v>
      </c>
      <c r="H5745">
        <v>1700</v>
      </c>
      <c r="I5745" t="s">
        <v>2768</v>
      </c>
      <c r="J5745">
        <v>142256</v>
      </c>
      <c r="K5745" t="s">
        <v>3370</v>
      </c>
      <c r="L5745">
        <v>0</v>
      </c>
      <c r="M5745">
        <v>631000</v>
      </c>
      <c r="N5745">
        <v>631000</v>
      </c>
      <c r="O5745">
        <v>0</v>
      </c>
      <c r="P5745" t="s">
        <v>607</v>
      </c>
      <c r="Q5745">
        <v>0</v>
      </c>
      <c r="R5745">
        <v>631000</v>
      </c>
      <c r="S5745">
        <v>631000</v>
      </c>
      <c r="T5745" t="s">
        <v>1138</v>
      </c>
      <c r="U5745" s="221">
        <f t="shared" si="179"/>
        <v>0</v>
      </c>
    </row>
    <row r="5746" spans="1:21" hidden="1">
      <c r="A5746" s="55" t="str">
        <f t="shared" si="178"/>
        <v>Y0EKIgnore</v>
      </c>
      <c r="B5746" s="55" t="str">
        <f>VLOOKUP(J5746,'Mapping-CITI'!A:E,5,0)</f>
        <v>Ignore</v>
      </c>
      <c r="D5746" s="42">
        <v>45016</v>
      </c>
      <c r="E5746" s="42">
        <v>45199</v>
      </c>
      <c r="F5746" t="s">
        <v>1950</v>
      </c>
      <c r="G5746" t="s">
        <v>2941</v>
      </c>
      <c r="H5746">
        <v>1700</v>
      </c>
      <c r="I5746" t="s">
        <v>2768</v>
      </c>
      <c r="J5746">
        <v>142258</v>
      </c>
      <c r="K5746" t="s">
        <v>3371</v>
      </c>
      <c r="L5746">
        <v>-400000</v>
      </c>
      <c r="M5746">
        <v>58118308</v>
      </c>
      <c r="N5746">
        <v>58476308</v>
      </c>
      <c r="O5746">
        <v>-758000</v>
      </c>
      <c r="P5746" t="s">
        <v>607</v>
      </c>
      <c r="Q5746">
        <v>-758000</v>
      </c>
      <c r="R5746">
        <v>58118308</v>
      </c>
      <c r="S5746">
        <v>58476308</v>
      </c>
      <c r="T5746" t="s">
        <v>1138</v>
      </c>
      <c r="U5746" s="221">
        <f t="shared" si="179"/>
        <v>-3.5799999999999998E-2</v>
      </c>
    </row>
    <row r="5747" spans="1:21" hidden="1">
      <c r="A5747" s="55" t="str">
        <f t="shared" si="178"/>
        <v>Y0EKIgnore</v>
      </c>
      <c r="B5747" s="55" t="str">
        <f>VLOOKUP(J5747,'Mapping-CITI'!A:E,5,0)</f>
        <v>Ignore</v>
      </c>
      <c r="D5747" s="42">
        <v>45016</v>
      </c>
      <c r="E5747" s="42">
        <v>45199</v>
      </c>
      <c r="F5747" t="s">
        <v>1950</v>
      </c>
      <c r="G5747" t="s">
        <v>2941</v>
      </c>
      <c r="H5747">
        <v>1700</v>
      </c>
      <c r="I5747" t="s">
        <v>2768</v>
      </c>
      <c r="J5747">
        <v>142262</v>
      </c>
      <c r="K5747" t="s">
        <v>3372</v>
      </c>
      <c r="L5747">
        <v>-5000</v>
      </c>
      <c r="M5747">
        <v>26765455</v>
      </c>
      <c r="N5747">
        <v>26917255</v>
      </c>
      <c r="O5747">
        <v>-156800</v>
      </c>
      <c r="P5747" t="s">
        <v>607</v>
      </c>
      <c r="Q5747">
        <v>-156800</v>
      </c>
      <c r="R5747">
        <v>26765455</v>
      </c>
      <c r="S5747">
        <v>26917255</v>
      </c>
      <c r="T5747" t="s">
        <v>1138</v>
      </c>
      <c r="U5747" s="221">
        <f t="shared" si="179"/>
        <v>-1.5180000000000001E-2</v>
      </c>
    </row>
    <row r="5748" spans="1:21" hidden="1">
      <c r="A5748" s="55" t="str">
        <f t="shared" si="178"/>
        <v>Y0EKIgnore</v>
      </c>
      <c r="B5748" s="55" t="str">
        <f>VLOOKUP(J5748,'Mapping-CITI'!A:E,5,0)</f>
        <v>Ignore</v>
      </c>
      <c r="D5748" s="42">
        <v>45016</v>
      </c>
      <c r="E5748" s="42">
        <v>45199</v>
      </c>
      <c r="F5748" t="s">
        <v>1950</v>
      </c>
      <c r="G5748" t="s">
        <v>2941</v>
      </c>
      <c r="H5748">
        <v>1700</v>
      </c>
      <c r="I5748" t="s">
        <v>2768</v>
      </c>
      <c r="J5748">
        <v>142263</v>
      </c>
      <c r="K5748" t="s">
        <v>3373</v>
      </c>
      <c r="L5748">
        <v>0</v>
      </c>
      <c r="M5748">
        <v>10000</v>
      </c>
      <c r="N5748">
        <v>10000</v>
      </c>
      <c r="O5748">
        <v>0</v>
      </c>
      <c r="P5748" t="s">
        <v>607</v>
      </c>
      <c r="Q5748">
        <v>0</v>
      </c>
      <c r="R5748">
        <v>10000</v>
      </c>
      <c r="S5748">
        <v>10000</v>
      </c>
      <c r="T5748" t="s">
        <v>1138</v>
      </c>
      <c r="U5748" s="221">
        <f t="shared" si="179"/>
        <v>0</v>
      </c>
    </row>
    <row r="5749" spans="1:21" hidden="1">
      <c r="A5749" s="55" t="str">
        <f t="shared" si="178"/>
        <v>Y0EKIgnore</v>
      </c>
      <c r="B5749" s="55" t="str">
        <f>VLOOKUP(J5749,'Mapping-CITI'!A:E,5,0)</f>
        <v>Ignore</v>
      </c>
      <c r="D5749" s="42">
        <v>45016</v>
      </c>
      <c r="E5749" s="42">
        <v>45199</v>
      </c>
      <c r="F5749" t="s">
        <v>1950</v>
      </c>
      <c r="G5749" t="s">
        <v>2941</v>
      </c>
      <c r="H5749">
        <v>1700</v>
      </c>
      <c r="I5749" t="s">
        <v>2768</v>
      </c>
      <c r="J5749">
        <v>142265</v>
      </c>
      <c r="K5749" t="s">
        <v>3374</v>
      </c>
      <c r="L5749">
        <v>0</v>
      </c>
      <c r="M5749">
        <v>130000</v>
      </c>
      <c r="N5749">
        <v>130000</v>
      </c>
      <c r="O5749">
        <v>0</v>
      </c>
      <c r="P5749" t="s">
        <v>607</v>
      </c>
      <c r="Q5749">
        <v>0</v>
      </c>
      <c r="R5749">
        <v>130000</v>
      </c>
      <c r="S5749">
        <v>130000</v>
      </c>
      <c r="T5749" t="s">
        <v>1138</v>
      </c>
      <c r="U5749" s="221">
        <f t="shared" si="179"/>
        <v>0</v>
      </c>
    </row>
    <row r="5750" spans="1:21" hidden="1">
      <c r="A5750" s="55" t="str">
        <f t="shared" si="178"/>
        <v>Y0EK0</v>
      </c>
      <c r="B5750" s="55">
        <f>VLOOKUP(J5750,'Mapping-CITI'!A:E,5,0)</f>
        <v>0</v>
      </c>
      <c r="D5750" s="42">
        <v>45016</v>
      </c>
      <c r="E5750" s="42">
        <v>45199</v>
      </c>
      <c r="F5750" t="s">
        <v>1950</v>
      </c>
      <c r="G5750" t="s">
        <v>2941</v>
      </c>
      <c r="H5750">
        <v>1700</v>
      </c>
      <c r="I5750" t="s">
        <v>2768</v>
      </c>
      <c r="J5750">
        <v>142267</v>
      </c>
      <c r="K5750" t="s">
        <v>3936</v>
      </c>
      <c r="L5750">
        <v>0</v>
      </c>
      <c r="M5750">
        <v>54500</v>
      </c>
      <c r="N5750">
        <v>54500</v>
      </c>
      <c r="O5750">
        <v>0</v>
      </c>
      <c r="P5750" t="s">
        <v>607</v>
      </c>
      <c r="Q5750">
        <v>0</v>
      </c>
      <c r="R5750">
        <v>54500</v>
      </c>
      <c r="S5750">
        <v>54500</v>
      </c>
      <c r="T5750" t="s">
        <v>1138</v>
      </c>
      <c r="U5750" s="221">
        <f t="shared" si="179"/>
        <v>0</v>
      </c>
    </row>
    <row r="5751" spans="1:21" hidden="1">
      <c r="A5751" s="55" t="str">
        <f t="shared" si="178"/>
        <v>Y0EKIgnore</v>
      </c>
      <c r="B5751" s="55" t="str">
        <f>VLOOKUP(J5751,'Mapping-CITI'!A:E,5,0)</f>
        <v>Ignore</v>
      </c>
      <c r="D5751" s="42">
        <v>45016</v>
      </c>
      <c r="E5751" s="42">
        <v>45199</v>
      </c>
      <c r="F5751" t="s">
        <v>1950</v>
      </c>
      <c r="G5751" t="s">
        <v>2941</v>
      </c>
      <c r="H5751">
        <v>1700</v>
      </c>
      <c r="I5751" t="s">
        <v>2768</v>
      </c>
      <c r="J5751">
        <v>142271</v>
      </c>
      <c r="K5751" t="s">
        <v>3375</v>
      </c>
      <c r="L5751">
        <v>-534952</v>
      </c>
      <c r="M5751">
        <v>122066405</v>
      </c>
      <c r="N5751">
        <v>122551953</v>
      </c>
      <c r="O5751">
        <v>-1020500</v>
      </c>
      <c r="P5751" t="s">
        <v>607</v>
      </c>
      <c r="Q5751">
        <v>-1020500</v>
      </c>
      <c r="R5751">
        <v>122066405</v>
      </c>
      <c r="S5751">
        <v>122551953</v>
      </c>
      <c r="T5751" t="s">
        <v>1138</v>
      </c>
      <c r="U5751" s="221">
        <f t="shared" si="179"/>
        <v>-4.8554800000000002E-2</v>
      </c>
    </row>
    <row r="5752" spans="1:21" hidden="1">
      <c r="A5752" s="55" t="str">
        <f t="shared" si="178"/>
        <v>Y0EKIgnore</v>
      </c>
      <c r="B5752" s="55" t="str">
        <f>VLOOKUP(J5752,'Mapping-CITI'!A:E,5,0)</f>
        <v>Ignore</v>
      </c>
      <c r="D5752" s="42">
        <v>45016</v>
      </c>
      <c r="E5752" s="42">
        <v>45199</v>
      </c>
      <c r="F5752" t="s">
        <v>1950</v>
      </c>
      <c r="G5752" t="s">
        <v>2941</v>
      </c>
      <c r="H5752">
        <v>1700</v>
      </c>
      <c r="I5752" t="s">
        <v>2768</v>
      </c>
      <c r="J5752">
        <v>142274</v>
      </c>
      <c r="K5752" t="s">
        <v>3376</v>
      </c>
      <c r="L5752">
        <v>-20000</v>
      </c>
      <c r="M5752">
        <v>2368600</v>
      </c>
      <c r="N5752">
        <v>2353100</v>
      </c>
      <c r="O5752">
        <v>-4500</v>
      </c>
      <c r="P5752" t="s">
        <v>607</v>
      </c>
      <c r="Q5752">
        <v>-4500</v>
      </c>
      <c r="R5752">
        <v>2368600</v>
      </c>
      <c r="S5752">
        <v>2353100</v>
      </c>
      <c r="T5752" t="s">
        <v>1138</v>
      </c>
      <c r="U5752" s="221">
        <f t="shared" si="179"/>
        <v>1.5499999999999999E-3</v>
      </c>
    </row>
    <row r="5753" spans="1:21" hidden="1">
      <c r="A5753" s="55" t="str">
        <f t="shared" si="178"/>
        <v>Y0EKIgnore</v>
      </c>
      <c r="B5753" s="55" t="str">
        <f>VLOOKUP(J5753,'Mapping-CITI'!A:E,5,0)</f>
        <v>Ignore</v>
      </c>
      <c r="D5753" s="42">
        <v>45016</v>
      </c>
      <c r="E5753" s="42">
        <v>45199</v>
      </c>
      <c r="F5753" t="s">
        <v>1950</v>
      </c>
      <c r="G5753" t="s">
        <v>2941</v>
      </c>
      <c r="H5753">
        <v>1700</v>
      </c>
      <c r="I5753" t="s">
        <v>2768</v>
      </c>
      <c r="J5753">
        <v>142276</v>
      </c>
      <c r="K5753" t="s">
        <v>3377</v>
      </c>
      <c r="L5753">
        <v>0</v>
      </c>
      <c r="M5753">
        <v>19761079.789999999</v>
      </c>
      <c r="N5753">
        <v>19761079.789999999</v>
      </c>
      <c r="O5753">
        <v>0</v>
      </c>
      <c r="P5753" t="s">
        <v>607</v>
      </c>
      <c r="Q5753">
        <v>0</v>
      </c>
      <c r="R5753">
        <v>19761079.789999999</v>
      </c>
      <c r="S5753">
        <v>19761079.789999999</v>
      </c>
      <c r="T5753" t="s">
        <v>1138</v>
      </c>
      <c r="U5753" s="221">
        <f t="shared" si="179"/>
        <v>0</v>
      </c>
    </row>
    <row r="5754" spans="1:21" hidden="1">
      <c r="A5754" s="55" t="str">
        <f t="shared" si="178"/>
        <v>Y0EK0</v>
      </c>
      <c r="B5754" s="55">
        <f>VLOOKUP(J5754,'Mapping-CITI'!A:E,5,0)</f>
        <v>0</v>
      </c>
      <c r="D5754" s="42">
        <v>45016</v>
      </c>
      <c r="E5754" s="42">
        <v>45199</v>
      </c>
      <c r="F5754" t="s">
        <v>1950</v>
      </c>
      <c r="G5754" t="s">
        <v>2941</v>
      </c>
      <c r="H5754">
        <v>1400</v>
      </c>
      <c r="I5754" t="s">
        <v>2773</v>
      </c>
      <c r="J5754">
        <v>160101</v>
      </c>
      <c r="K5754" t="s">
        <v>2149</v>
      </c>
      <c r="L5754">
        <v>117653674.69</v>
      </c>
      <c r="M5754">
        <v>11062851564.1</v>
      </c>
      <c r="N5754">
        <v>11180505238.790001</v>
      </c>
      <c r="O5754">
        <v>0</v>
      </c>
      <c r="P5754" t="s">
        <v>607</v>
      </c>
      <c r="Q5754">
        <v>0</v>
      </c>
      <c r="R5754">
        <v>0</v>
      </c>
      <c r="S5754">
        <v>0</v>
      </c>
      <c r="T5754" t="s">
        <v>1138</v>
      </c>
      <c r="U5754" s="221">
        <f t="shared" si="179"/>
        <v>-11.765367469000054</v>
      </c>
    </row>
    <row r="5755" spans="1:21" hidden="1">
      <c r="A5755" s="55" t="str">
        <f t="shared" si="178"/>
        <v>Y0EK0</v>
      </c>
      <c r="B5755" s="55">
        <f>VLOOKUP(J5755,'Mapping-CITI'!A:E,5,0)</f>
        <v>0</v>
      </c>
      <c r="D5755" s="42">
        <v>45016</v>
      </c>
      <c r="E5755" s="42">
        <v>45199</v>
      </c>
      <c r="F5755" t="s">
        <v>1950</v>
      </c>
      <c r="G5755" t="s">
        <v>2941</v>
      </c>
      <c r="H5755">
        <v>1400</v>
      </c>
      <c r="I5755" t="s">
        <v>2773</v>
      </c>
      <c r="J5755">
        <v>160118</v>
      </c>
      <c r="K5755" t="s">
        <v>2152</v>
      </c>
      <c r="L5755">
        <v>0</v>
      </c>
      <c r="M5755">
        <v>44931546702.25</v>
      </c>
      <c r="N5755">
        <v>44931546702.25</v>
      </c>
      <c r="O5755">
        <v>0</v>
      </c>
      <c r="P5755" t="s">
        <v>607</v>
      </c>
      <c r="Q5755">
        <v>0</v>
      </c>
      <c r="R5755">
        <v>0</v>
      </c>
      <c r="S5755">
        <v>0</v>
      </c>
      <c r="T5755" t="s">
        <v>1138</v>
      </c>
      <c r="U5755" s="221">
        <f t="shared" si="179"/>
        <v>0</v>
      </c>
    </row>
    <row r="5756" spans="1:21" hidden="1">
      <c r="A5756" s="55" t="str">
        <f t="shared" si="178"/>
        <v>Y0EK0</v>
      </c>
      <c r="B5756" s="55">
        <f>VLOOKUP(J5756,'Mapping-CITI'!A:E,5,0)</f>
        <v>0</v>
      </c>
      <c r="D5756" s="42">
        <v>45016</v>
      </c>
      <c r="E5756" s="42">
        <v>45199</v>
      </c>
      <c r="F5756" t="s">
        <v>1950</v>
      </c>
      <c r="G5756" t="s">
        <v>2941</v>
      </c>
      <c r="H5756">
        <v>1600</v>
      </c>
      <c r="I5756" t="s">
        <v>2789</v>
      </c>
      <c r="J5756">
        <v>160202</v>
      </c>
      <c r="K5756" t="s">
        <v>2158</v>
      </c>
      <c r="L5756">
        <v>0</v>
      </c>
      <c r="M5756">
        <v>1250541357.8</v>
      </c>
      <c r="N5756">
        <v>1250541357.8</v>
      </c>
      <c r="O5756">
        <v>0</v>
      </c>
      <c r="P5756" t="s">
        <v>607</v>
      </c>
      <c r="Q5756">
        <v>0</v>
      </c>
      <c r="R5756">
        <v>0</v>
      </c>
      <c r="S5756">
        <v>0</v>
      </c>
      <c r="T5756" t="s">
        <v>1138</v>
      </c>
      <c r="U5756" s="221">
        <f t="shared" si="179"/>
        <v>0</v>
      </c>
    </row>
    <row r="5757" spans="1:21" hidden="1">
      <c r="A5757" s="55" t="str">
        <f t="shared" si="178"/>
        <v>Y0EK0</v>
      </c>
      <c r="B5757" s="55">
        <f>VLOOKUP(J5757,'Mapping-CITI'!A:E,5,0)</f>
        <v>0</v>
      </c>
      <c r="D5757" s="42">
        <v>45016</v>
      </c>
      <c r="E5757" s="42">
        <v>45199</v>
      </c>
      <c r="F5757" t="s">
        <v>1950</v>
      </c>
      <c r="G5757" t="s">
        <v>2941</v>
      </c>
      <c r="H5757">
        <v>1600</v>
      </c>
      <c r="I5757" t="s">
        <v>2789</v>
      </c>
      <c r="J5757">
        <v>160206</v>
      </c>
      <c r="K5757" t="s">
        <v>2159</v>
      </c>
      <c r="L5757">
        <v>-1263920.06</v>
      </c>
      <c r="M5757">
        <v>493885901.56</v>
      </c>
      <c r="N5757">
        <v>491628686.47000003</v>
      </c>
      <c r="O5757">
        <v>993295.03</v>
      </c>
      <c r="P5757" t="s">
        <v>607</v>
      </c>
      <c r="Q5757">
        <v>993295.03</v>
      </c>
      <c r="R5757">
        <v>0</v>
      </c>
      <c r="S5757">
        <v>490680901.45999998</v>
      </c>
      <c r="T5757" t="s">
        <v>1138</v>
      </c>
      <c r="U5757" s="221">
        <f t="shared" si="179"/>
        <v>0.22572150899999738</v>
      </c>
    </row>
    <row r="5758" spans="1:21" hidden="1">
      <c r="A5758" s="55" t="str">
        <f t="shared" si="178"/>
        <v>Y0EK0</v>
      </c>
      <c r="B5758" s="55">
        <f>VLOOKUP(J5758,'Mapping-CITI'!A:E,5,0)</f>
        <v>0</v>
      </c>
      <c r="D5758" s="42">
        <v>45016</v>
      </c>
      <c r="E5758" s="42">
        <v>45199</v>
      </c>
      <c r="F5758" t="s">
        <v>1950</v>
      </c>
      <c r="G5758" t="s">
        <v>2941</v>
      </c>
      <c r="H5758">
        <v>1600</v>
      </c>
      <c r="I5758" t="s">
        <v>2789</v>
      </c>
      <c r="J5758">
        <v>160207</v>
      </c>
      <c r="K5758" t="s">
        <v>2160</v>
      </c>
      <c r="L5758">
        <v>-1.34</v>
      </c>
      <c r="M5758">
        <v>743428274</v>
      </c>
      <c r="N5758">
        <v>731318544</v>
      </c>
      <c r="O5758">
        <v>12109728.66</v>
      </c>
      <c r="P5758" t="s">
        <v>607</v>
      </c>
      <c r="Q5758">
        <v>12109728.66</v>
      </c>
      <c r="R5758">
        <v>1000</v>
      </c>
      <c r="S5758">
        <v>722130540</v>
      </c>
      <c r="T5758" t="s">
        <v>1138</v>
      </c>
      <c r="U5758" s="221">
        <f t="shared" si="179"/>
        <v>1.2109730000000001</v>
      </c>
    </row>
    <row r="5759" spans="1:21" hidden="1">
      <c r="A5759" s="55" t="str">
        <f t="shared" si="178"/>
        <v>Y0EK0</v>
      </c>
      <c r="B5759" s="55">
        <f>VLOOKUP(J5759,'Mapping-CITI'!A:E,5,0)</f>
        <v>0</v>
      </c>
      <c r="D5759" s="42">
        <v>45016</v>
      </c>
      <c r="E5759" s="42">
        <v>45199</v>
      </c>
      <c r="F5759" t="s">
        <v>1950</v>
      </c>
      <c r="G5759" t="s">
        <v>2941</v>
      </c>
      <c r="H5759">
        <v>1230</v>
      </c>
      <c r="I5759" t="s">
        <v>2772</v>
      </c>
      <c r="J5759">
        <v>170101</v>
      </c>
      <c r="K5759" t="s">
        <v>2163</v>
      </c>
      <c r="L5759">
        <v>521526270.36000001</v>
      </c>
      <c r="M5759">
        <v>3644032320.3200002</v>
      </c>
      <c r="N5759">
        <v>0</v>
      </c>
      <c r="O5759">
        <v>4165558590.6799998</v>
      </c>
      <c r="P5759" t="s">
        <v>607</v>
      </c>
      <c r="Q5759">
        <v>4165558590.6799998</v>
      </c>
      <c r="R5759">
        <v>0</v>
      </c>
      <c r="S5759">
        <v>0</v>
      </c>
      <c r="T5759" t="s">
        <v>1138</v>
      </c>
      <c r="U5759" s="221">
        <f t="shared" si="179"/>
        <v>364.40323203200001</v>
      </c>
    </row>
    <row r="5760" spans="1:21" hidden="1">
      <c r="A5760" s="55" t="str">
        <f t="shared" si="178"/>
        <v>Y0EK1.2</v>
      </c>
      <c r="B5760" s="55">
        <f>VLOOKUP(J5760,'Mapping-CITI'!A:E,5,0)</f>
        <v>1.2</v>
      </c>
      <c r="D5760" s="42">
        <v>45016</v>
      </c>
      <c r="E5760" s="42">
        <v>45199</v>
      </c>
      <c r="F5760" t="s">
        <v>1950</v>
      </c>
      <c r="G5760" t="s">
        <v>2941</v>
      </c>
      <c r="H5760">
        <v>2110</v>
      </c>
      <c r="I5760" t="s">
        <v>2790</v>
      </c>
      <c r="J5760">
        <v>201181</v>
      </c>
      <c r="K5760" t="s">
        <v>2181</v>
      </c>
      <c r="L5760">
        <v>-11056474608.440001</v>
      </c>
      <c r="M5760">
        <v>792247574.23000002</v>
      </c>
      <c r="N5760">
        <v>662317507.64999998</v>
      </c>
      <c r="O5760">
        <v>-10926544541.860001</v>
      </c>
      <c r="P5760" t="s">
        <v>607</v>
      </c>
      <c r="Q5760" s="191">
        <v>-10926544541.860001</v>
      </c>
      <c r="R5760">
        <v>0</v>
      </c>
      <c r="S5760">
        <v>0</v>
      </c>
      <c r="T5760" t="s">
        <v>1138</v>
      </c>
      <c r="U5760" s="221">
        <f t="shared" si="179"/>
        <v>12.993006658000004</v>
      </c>
    </row>
    <row r="5761" spans="1:21" hidden="1">
      <c r="A5761" s="55" t="str">
        <f t="shared" si="178"/>
        <v>Y0EK1.2</v>
      </c>
      <c r="B5761" s="55">
        <f>VLOOKUP(J5761,'Mapping-CITI'!A:E,5,0)</f>
        <v>1.2</v>
      </c>
      <c r="D5761" s="42">
        <v>45016</v>
      </c>
      <c r="E5761" s="42">
        <v>45199</v>
      </c>
      <c r="F5761" t="s">
        <v>1950</v>
      </c>
      <c r="G5761" t="s">
        <v>2941</v>
      </c>
      <c r="H5761">
        <v>2110</v>
      </c>
      <c r="I5761" t="s">
        <v>2790</v>
      </c>
      <c r="J5761">
        <v>201185</v>
      </c>
      <c r="K5761" t="s">
        <v>2183</v>
      </c>
      <c r="L5761">
        <v>-1128164309.6199999</v>
      </c>
      <c r="M5761">
        <v>69499845.739999995</v>
      </c>
      <c r="N5761">
        <v>10321366.789999999</v>
      </c>
      <c r="O5761">
        <v>-1068985830.67</v>
      </c>
      <c r="P5761" t="s">
        <v>607</v>
      </c>
      <c r="Q5761" s="191">
        <v>-1068985830.67</v>
      </c>
      <c r="R5761">
        <v>0</v>
      </c>
      <c r="S5761">
        <v>0</v>
      </c>
      <c r="T5761" t="s">
        <v>1138</v>
      </c>
      <c r="U5761" s="221">
        <f t="shared" si="179"/>
        <v>5.9178478949999995</v>
      </c>
    </row>
    <row r="5762" spans="1:21" hidden="1">
      <c r="A5762" s="55" t="str">
        <f t="shared" si="178"/>
        <v>Y0EK0</v>
      </c>
      <c r="B5762" s="55">
        <f>VLOOKUP(J5762,'Mapping-CITI'!A:E,5,0)</f>
        <v>0</v>
      </c>
      <c r="D5762" s="42">
        <v>45016</v>
      </c>
      <c r="E5762" s="42">
        <v>45199</v>
      </c>
      <c r="F5762" t="s">
        <v>1950</v>
      </c>
      <c r="G5762" t="s">
        <v>2941</v>
      </c>
      <c r="H5762">
        <v>2110</v>
      </c>
      <c r="I5762" t="s">
        <v>2790</v>
      </c>
      <c r="J5762">
        <v>201187</v>
      </c>
      <c r="K5762" t="s">
        <v>2184</v>
      </c>
      <c r="L5762">
        <v>-1390758144.21</v>
      </c>
      <c r="M5762">
        <v>839537833.12</v>
      </c>
      <c r="N5762">
        <v>807453906.5</v>
      </c>
      <c r="O5762">
        <v>-1358674217.5899999</v>
      </c>
      <c r="P5762" t="s">
        <v>607</v>
      </c>
      <c r="Q5762">
        <v>-1358674217.5899999</v>
      </c>
      <c r="R5762">
        <v>0</v>
      </c>
      <c r="S5762">
        <v>0</v>
      </c>
      <c r="T5762" t="s">
        <v>1138</v>
      </c>
      <c r="U5762" s="221">
        <f t="shared" si="179"/>
        <v>3.2083926620000005</v>
      </c>
    </row>
    <row r="5763" spans="1:21" hidden="1">
      <c r="A5763" s="55" t="str">
        <f t="shared" ref="A5763:A5826" si="180">F5763&amp;B5763</f>
        <v>Y0EK0</v>
      </c>
      <c r="B5763" s="55">
        <f>VLOOKUP(J5763,'Mapping-CITI'!A:E,5,0)</f>
        <v>0</v>
      </c>
      <c r="D5763" s="42">
        <v>45016</v>
      </c>
      <c r="E5763" s="42">
        <v>45199</v>
      </c>
      <c r="F5763" t="s">
        <v>1950</v>
      </c>
      <c r="G5763" t="s">
        <v>2941</v>
      </c>
      <c r="H5763">
        <v>2110</v>
      </c>
      <c r="I5763" t="s">
        <v>2790</v>
      </c>
      <c r="J5763">
        <v>201188</v>
      </c>
      <c r="K5763" t="s">
        <v>2185</v>
      </c>
      <c r="L5763">
        <v>199151344.75999999</v>
      </c>
      <c r="M5763">
        <v>46887485.189999998</v>
      </c>
      <c r="N5763">
        <v>45751554.590000004</v>
      </c>
      <c r="O5763">
        <v>200287275.36000001</v>
      </c>
      <c r="P5763" t="s">
        <v>607</v>
      </c>
      <c r="Q5763">
        <v>200287275.36000001</v>
      </c>
      <c r="R5763">
        <v>0</v>
      </c>
      <c r="S5763">
        <v>0</v>
      </c>
      <c r="T5763" t="s">
        <v>1138</v>
      </c>
      <c r="U5763" s="221">
        <f t="shared" ref="U5763:U5826" si="181">(M5763-N5763)/10^7</f>
        <v>0.1135930599999994</v>
      </c>
    </row>
    <row r="5764" spans="1:21" hidden="1">
      <c r="A5764" s="55" t="str">
        <f t="shared" si="180"/>
        <v>Y0EK0</v>
      </c>
      <c r="B5764" s="55">
        <f>VLOOKUP(J5764,'Mapping-CITI'!A:E,5,0)</f>
        <v>0</v>
      </c>
      <c r="D5764" s="42">
        <v>45016</v>
      </c>
      <c r="E5764" s="42">
        <v>45199</v>
      </c>
      <c r="F5764" t="s">
        <v>1950</v>
      </c>
      <c r="G5764" t="s">
        <v>2941</v>
      </c>
      <c r="H5764">
        <v>2110</v>
      </c>
      <c r="I5764" t="s">
        <v>2790</v>
      </c>
      <c r="J5764">
        <v>201349</v>
      </c>
      <c r="K5764" t="s">
        <v>2224</v>
      </c>
      <c r="L5764">
        <v>16436797.279999999</v>
      </c>
      <c r="M5764">
        <v>3938794.94</v>
      </c>
      <c r="N5764">
        <v>4207644.4000000004</v>
      </c>
      <c r="O5764">
        <v>16167947.82</v>
      </c>
      <c r="P5764" t="s">
        <v>607</v>
      </c>
      <c r="Q5764">
        <v>16167947.82</v>
      </c>
      <c r="R5764">
        <v>0</v>
      </c>
      <c r="S5764">
        <v>0</v>
      </c>
      <c r="T5764" t="s">
        <v>1138</v>
      </c>
      <c r="U5764" s="221">
        <f t="shared" si="181"/>
        <v>-2.6884946000000041E-2</v>
      </c>
    </row>
    <row r="5765" spans="1:21" hidden="1">
      <c r="A5765" s="55" t="str">
        <f t="shared" si="180"/>
        <v>Y0EK0</v>
      </c>
      <c r="B5765" s="55">
        <f>VLOOKUP(J5765,'Mapping-CITI'!A:E,5,0)</f>
        <v>0</v>
      </c>
      <c r="D5765" s="42">
        <v>45016</v>
      </c>
      <c r="E5765" s="42">
        <v>45199</v>
      </c>
      <c r="F5765" t="s">
        <v>1950</v>
      </c>
      <c r="G5765" t="s">
        <v>2941</v>
      </c>
      <c r="H5765">
        <v>2110</v>
      </c>
      <c r="I5765" t="s">
        <v>2790</v>
      </c>
      <c r="J5765">
        <v>201351</v>
      </c>
      <c r="K5765" t="s">
        <v>2225</v>
      </c>
      <c r="L5765">
        <v>-267143812.00999999</v>
      </c>
      <c r="M5765">
        <v>50622145.280000001</v>
      </c>
      <c r="N5765">
        <v>46572106.530000001</v>
      </c>
      <c r="O5765">
        <v>-263093773.25999999</v>
      </c>
      <c r="P5765" t="s">
        <v>607</v>
      </c>
      <c r="Q5765">
        <v>-263093773.25999999</v>
      </c>
      <c r="R5765">
        <v>0</v>
      </c>
      <c r="S5765">
        <v>0</v>
      </c>
      <c r="T5765" t="s">
        <v>1138</v>
      </c>
      <c r="U5765" s="221">
        <f t="shared" si="181"/>
        <v>0.40500387500000001</v>
      </c>
    </row>
    <row r="5766" spans="1:21" hidden="1">
      <c r="A5766" s="55" t="str">
        <f t="shared" si="180"/>
        <v>Y0EK1.2</v>
      </c>
      <c r="B5766" s="55">
        <f>VLOOKUP(J5766,'Mapping-CITI'!A:E,5,0)</f>
        <v>1.2</v>
      </c>
      <c r="D5766" s="42">
        <v>45016</v>
      </c>
      <c r="E5766" s="42">
        <v>45199</v>
      </c>
      <c r="F5766" t="s">
        <v>1950</v>
      </c>
      <c r="G5766" t="s">
        <v>2941</v>
      </c>
      <c r="H5766">
        <v>2110</v>
      </c>
      <c r="I5766" t="s">
        <v>2790</v>
      </c>
      <c r="J5766">
        <v>201364</v>
      </c>
      <c r="K5766" t="s">
        <v>2232</v>
      </c>
      <c r="L5766">
        <v>-39174888.75</v>
      </c>
      <c r="M5766">
        <v>3144254.52</v>
      </c>
      <c r="N5766">
        <v>1842337.35</v>
      </c>
      <c r="O5766">
        <v>-37872971.579999998</v>
      </c>
      <c r="P5766" t="s">
        <v>607</v>
      </c>
      <c r="Q5766" s="191">
        <v>-37872971.579999998</v>
      </c>
      <c r="R5766">
        <v>0</v>
      </c>
      <c r="S5766">
        <v>0</v>
      </c>
      <c r="T5766" t="s">
        <v>1138</v>
      </c>
      <c r="U5766" s="221">
        <f t="shared" si="181"/>
        <v>0.13019171699999998</v>
      </c>
    </row>
    <row r="5767" spans="1:21" hidden="1">
      <c r="A5767" s="55" t="str">
        <f t="shared" si="180"/>
        <v>Y0EK1.2</v>
      </c>
      <c r="B5767" s="55">
        <f>VLOOKUP(J5767,'Mapping-CITI'!A:E,5,0)</f>
        <v>1.2</v>
      </c>
      <c r="D5767" s="42">
        <v>45016</v>
      </c>
      <c r="E5767" s="42">
        <v>45199</v>
      </c>
      <c r="F5767" t="s">
        <v>1950</v>
      </c>
      <c r="G5767" t="s">
        <v>2941</v>
      </c>
      <c r="H5767">
        <v>2110</v>
      </c>
      <c r="I5767" t="s">
        <v>2790</v>
      </c>
      <c r="J5767">
        <v>201366</v>
      </c>
      <c r="K5767" t="s">
        <v>2233</v>
      </c>
      <c r="L5767">
        <v>-719566208.58000004</v>
      </c>
      <c r="M5767">
        <v>51585935.93</v>
      </c>
      <c r="N5767">
        <v>39940595.700000003</v>
      </c>
      <c r="O5767">
        <v>-707920868.35000002</v>
      </c>
      <c r="P5767" t="s">
        <v>607</v>
      </c>
      <c r="Q5767" s="191">
        <v>-707920868.35000002</v>
      </c>
      <c r="R5767">
        <v>0</v>
      </c>
      <c r="S5767">
        <v>0</v>
      </c>
      <c r="T5767" t="s">
        <v>1138</v>
      </c>
      <c r="U5767" s="221">
        <f t="shared" si="181"/>
        <v>1.1645340229999996</v>
      </c>
    </row>
    <row r="5768" spans="1:21" hidden="1">
      <c r="A5768" s="55" t="str">
        <f t="shared" si="180"/>
        <v>Y0EK0</v>
      </c>
      <c r="B5768" s="55">
        <f>VLOOKUP(J5768,'Mapping-CITI'!A:E,5,0)</f>
        <v>0</v>
      </c>
      <c r="D5768" s="42">
        <v>45016</v>
      </c>
      <c r="E5768" s="42">
        <v>45199</v>
      </c>
      <c r="F5768" t="s">
        <v>1950</v>
      </c>
      <c r="G5768" t="s">
        <v>2941</v>
      </c>
      <c r="H5768">
        <v>2250</v>
      </c>
      <c r="I5768" t="s">
        <v>2774</v>
      </c>
      <c r="J5768">
        <v>210103</v>
      </c>
      <c r="K5768" t="s">
        <v>2240</v>
      </c>
      <c r="L5768">
        <v>0</v>
      </c>
      <c r="M5768">
        <v>25876.98</v>
      </c>
      <c r="N5768">
        <v>25876.98</v>
      </c>
      <c r="O5768">
        <v>0</v>
      </c>
      <c r="P5768" t="s">
        <v>607</v>
      </c>
      <c r="Q5768">
        <v>0</v>
      </c>
      <c r="R5768">
        <v>25876.98</v>
      </c>
      <c r="S5768">
        <v>25876.98</v>
      </c>
      <c r="T5768" t="s">
        <v>1138</v>
      </c>
      <c r="U5768" s="221">
        <f t="shared" si="181"/>
        <v>0</v>
      </c>
    </row>
    <row r="5769" spans="1:21" hidden="1">
      <c r="A5769" s="55" t="str">
        <f t="shared" si="180"/>
        <v>Y0EK0</v>
      </c>
      <c r="B5769" s="55">
        <f>VLOOKUP(J5769,'Mapping-CITI'!A:E,5,0)</f>
        <v>0</v>
      </c>
      <c r="D5769" s="42">
        <v>45016</v>
      </c>
      <c r="E5769" s="42">
        <v>45199</v>
      </c>
      <c r="F5769" t="s">
        <v>1950</v>
      </c>
      <c r="G5769" t="s">
        <v>2941</v>
      </c>
      <c r="H5769">
        <v>2250</v>
      </c>
      <c r="I5769" t="s">
        <v>2774</v>
      </c>
      <c r="J5769">
        <v>210117</v>
      </c>
      <c r="K5769" t="s">
        <v>2242</v>
      </c>
      <c r="L5769">
        <v>-16427088.710000001</v>
      </c>
      <c r="M5769">
        <v>79032052.540000007</v>
      </c>
      <c r="N5769">
        <v>76189299.459999993</v>
      </c>
      <c r="O5769">
        <v>-13584335.630000001</v>
      </c>
      <c r="P5769" t="s">
        <v>607</v>
      </c>
      <c r="Q5769">
        <v>-13584335.630000001</v>
      </c>
      <c r="R5769">
        <v>78865257.040000007</v>
      </c>
      <c r="S5769">
        <v>1542325.81</v>
      </c>
      <c r="T5769" t="s">
        <v>1138</v>
      </c>
      <c r="U5769" s="221">
        <f t="shared" si="181"/>
        <v>0.28427530800000134</v>
      </c>
    </row>
    <row r="5770" spans="1:21" hidden="1">
      <c r="A5770" s="55" t="str">
        <f t="shared" si="180"/>
        <v>Y0EK0</v>
      </c>
      <c r="B5770" s="55">
        <f>VLOOKUP(J5770,'Mapping-CITI'!A:E,5,0)</f>
        <v>0</v>
      </c>
      <c r="D5770" s="42">
        <v>45016</v>
      </c>
      <c r="E5770" s="42">
        <v>45199</v>
      </c>
      <c r="F5770" t="s">
        <v>1950</v>
      </c>
      <c r="G5770" t="s">
        <v>2941</v>
      </c>
      <c r="H5770">
        <v>2250</v>
      </c>
      <c r="I5770" t="s">
        <v>2774</v>
      </c>
      <c r="J5770">
        <v>210132</v>
      </c>
      <c r="K5770" t="s">
        <v>2244</v>
      </c>
      <c r="L5770">
        <v>31230.38</v>
      </c>
      <c r="M5770">
        <v>0</v>
      </c>
      <c r="N5770">
        <v>31230.38</v>
      </c>
      <c r="O5770">
        <v>0</v>
      </c>
      <c r="P5770" t="s">
        <v>607</v>
      </c>
      <c r="Q5770">
        <v>0</v>
      </c>
      <c r="R5770">
        <v>0</v>
      </c>
      <c r="S5770">
        <v>31230.38</v>
      </c>
      <c r="T5770" t="s">
        <v>1138</v>
      </c>
      <c r="U5770" s="221">
        <f t="shared" si="181"/>
        <v>-3.1230380000000003E-3</v>
      </c>
    </row>
    <row r="5771" spans="1:21" hidden="1">
      <c r="A5771" s="55" t="str">
        <f t="shared" si="180"/>
        <v>Y0EK0</v>
      </c>
      <c r="B5771" s="55">
        <f>VLOOKUP(J5771,'Mapping-CITI'!A:E,5,0)</f>
        <v>0</v>
      </c>
      <c r="D5771" s="42">
        <v>45016</v>
      </c>
      <c r="E5771" s="42">
        <v>45199</v>
      </c>
      <c r="F5771" t="s">
        <v>1950</v>
      </c>
      <c r="G5771" t="s">
        <v>2941</v>
      </c>
      <c r="H5771">
        <v>2250</v>
      </c>
      <c r="I5771" t="s">
        <v>2774</v>
      </c>
      <c r="J5771">
        <v>210138</v>
      </c>
      <c r="K5771" t="s">
        <v>2791</v>
      </c>
      <c r="L5771">
        <v>47419.86</v>
      </c>
      <c r="M5771">
        <v>210235.66</v>
      </c>
      <c r="N5771">
        <v>168547.37</v>
      </c>
      <c r="O5771">
        <v>89108.15</v>
      </c>
      <c r="P5771" t="s">
        <v>607</v>
      </c>
      <c r="Q5771">
        <v>89108.15</v>
      </c>
      <c r="R5771">
        <v>210235.66</v>
      </c>
      <c r="S5771">
        <v>168547.37</v>
      </c>
      <c r="T5771" t="s">
        <v>1138</v>
      </c>
      <c r="U5771" s="221">
        <f t="shared" si="181"/>
        <v>4.1688290000000006E-3</v>
      </c>
    </row>
    <row r="5772" spans="1:21" hidden="1">
      <c r="A5772" s="55" t="str">
        <f t="shared" si="180"/>
        <v>Y0EK0</v>
      </c>
      <c r="B5772" s="55">
        <f>VLOOKUP(J5772,'Mapping-CITI'!A:E,5,0)</f>
        <v>0</v>
      </c>
      <c r="D5772" s="42">
        <v>45016</v>
      </c>
      <c r="E5772" s="42">
        <v>45199</v>
      </c>
      <c r="F5772" t="s">
        <v>1950</v>
      </c>
      <c r="G5772" t="s">
        <v>2941</v>
      </c>
      <c r="H5772">
        <v>2250</v>
      </c>
      <c r="I5772" t="s">
        <v>2774</v>
      </c>
      <c r="J5772">
        <v>210140</v>
      </c>
      <c r="K5772" t="s">
        <v>2245</v>
      </c>
      <c r="L5772">
        <v>844608.03</v>
      </c>
      <c r="M5772">
        <v>1841076.28</v>
      </c>
      <c r="N5772">
        <v>1988144.67</v>
      </c>
      <c r="O5772">
        <v>697539.64</v>
      </c>
      <c r="P5772" t="s">
        <v>607</v>
      </c>
      <c r="Q5772">
        <v>697539.64</v>
      </c>
      <c r="R5772">
        <v>1841076.28</v>
      </c>
      <c r="S5772">
        <v>1988144.67</v>
      </c>
      <c r="T5772" t="s">
        <v>1138</v>
      </c>
      <c r="U5772" s="221">
        <f t="shared" si="181"/>
        <v>-1.4706838999999989E-2</v>
      </c>
    </row>
    <row r="5773" spans="1:21" hidden="1">
      <c r="A5773" s="55" t="str">
        <f t="shared" si="180"/>
        <v>Y0EK0</v>
      </c>
      <c r="B5773" s="55">
        <f>VLOOKUP(J5773,'Mapping-CITI'!A:E,5,0)</f>
        <v>0</v>
      </c>
      <c r="D5773" s="42">
        <v>45016</v>
      </c>
      <c r="E5773" s="42">
        <v>45199</v>
      </c>
      <c r="F5773" t="s">
        <v>1950</v>
      </c>
      <c r="G5773" t="s">
        <v>2941</v>
      </c>
      <c r="H5773">
        <v>2250</v>
      </c>
      <c r="I5773" t="s">
        <v>2774</v>
      </c>
      <c r="J5773">
        <v>210149</v>
      </c>
      <c r="K5773" t="s">
        <v>2804</v>
      </c>
      <c r="L5773">
        <v>-354.5</v>
      </c>
      <c r="M5773">
        <v>0</v>
      </c>
      <c r="N5773">
        <v>0</v>
      </c>
      <c r="O5773">
        <v>-354.5</v>
      </c>
      <c r="P5773" t="s">
        <v>607</v>
      </c>
      <c r="Q5773">
        <v>-354.5</v>
      </c>
      <c r="R5773">
        <v>0</v>
      </c>
      <c r="S5773">
        <v>0</v>
      </c>
      <c r="T5773" t="s">
        <v>1138</v>
      </c>
      <c r="U5773" s="221">
        <f t="shared" si="181"/>
        <v>0</v>
      </c>
    </row>
    <row r="5774" spans="1:21" hidden="1">
      <c r="A5774" s="55" t="str">
        <f t="shared" si="180"/>
        <v>Y0EK0</v>
      </c>
      <c r="B5774" s="55">
        <f>VLOOKUP(J5774,'Mapping-CITI'!A:E,5,0)</f>
        <v>0</v>
      </c>
      <c r="D5774" s="42">
        <v>45016</v>
      </c>
      <c r="E5774" s="42">
        <v>45199</v>
      </c>
      <c r="F5774" t="s">
        <v>1950</v>
      </c>
      <c r="G5774" t="s">
        <v>2941</v>
      </c>
      <c r="H5774">
        <v>2250</v>
      </c>
      <c r="I5774" t="s">
        <v>2774</v>
      </c>
      <c r="J5774">
        <v>210150</v>
      </c>
      <c r="K5774" t="s">
        <v>2792</v>
      </c>
      <c r="L5774">
        <v>-57774.3</v>
      </c>
      <c r="M5774">
        <v>0</v>
      </c>
      <c r="N5774">
        <v>0</v>
      </c>
      <c r="O5774">
        <v>-57774.3</v>
      </c>
      <c r="P5774" t="s">
        <v>607</v>
      </c>
      <c r="Q5774">
        <v>-57774.3</v>
      </c>
      <c r="R5774">
        <v>0</v>
      </c>
      <c r="S5774">
        <v>0</v>
      </c>
      <c r="T5774" t="s">
        <v>1138</v>
      </c>
      <c r="U5774" s="221">
        <f t="shared" si="181"/>
        <v>0</v>
      </c>
    </row>
    <row r="5775" spans="1:21" hidden="1">
      <c r="A5775" s="55" t="str">
        <f t="shared" si="180"/>
        <v>Y0EK0</v>
      </c>
      <c r="B5775" s="55">
        <f>VLOOKUP(J5775,'Mapping-CITI'!A:E,5,0)</f>
        <v>0</v>
      </c>
      <c r="D5775" s="42">
        <v>45016</v>
      </c>
      <c r="E5775" s="42">
        <v>45199</v>
      </c>
      <c r="F5775" t="s">
        <v>1950</v>
      </c>
      <c r="G5775" t="s">
        <v>2941</v>
      </c>
      <c r="H5775">
        <v>2250</v>
      </c>
      <c r="I5775" t="s">
        <v>2774</v>
      </c>
      <c r="J5775">
        <v>210210</v>
      </c>
      <c r="K5775" t="s">
        <v>2246</v>
      </c>
      <c r="L5775">
        <v>-51497048.630000003</v>
      </c>
      <c r="M5775">
        <v>100477059.08</v>
      </c>
      <c r="N5775">
        <v>107442004.16</v>
      </c>
      <c r="O5775">
        <v>-58461993.710000001</v>
      </c>
      <c r="P5775" t="s">
        <v>607</v>
      </c>
      <c r="Q5775">
        <v>-58461993.710000001</v>
      </c>
      <c r="R5775">
        <v>100477059.08</v>
      </c>
      <c r="S5775">
        <v>77812.47</v>
      </c>
      <c r="T5775" t="s">
        <v>1138</v>
      </c>
      <c r="U5775" s="221">
        <f t="shared" si="181"/>
        <v>-0.69649450799999979</v>
      </c>
    </row>
    <row r="5776" spans="1:21" hidden="1">
      <c r="A5776" s="55" t="str">
        <f t="shared" si="180"/>
        <v>Y0EK0</v>
      </c>
      <c r="B5776" s="55">
        <f>VLOOKUP(J5776,'Mapping-CITI'!A:E,5,0)</f>
        <v>0</v>
      </c>
      <c r="D5776" s="42">
        <v>45016</v>
      </c>
      <c r="E5776" s="42">
        <v>45199</v>
      </c>
      <c r="F5776" t="s">
        <v>1950</v>
      </c>
      <c r="G5776" t="s">
        <v>2941</v>
      </c>
      <c r="H5776">
        <v>2250</v>
      </c>
      <c r="I5776" t="s">
        <v>2774</v>
      </c>
      <c r="J5776">
        <v>210279</v>
      </c>
      <c r="K5776" t="s">
        <v>2793</v>
      </c>
      <c r="L5776">
        <v>68078.960000000006</v>
      </c>
      <c r="M5776">
        <v>0</v>
      </c>
      <c r="N5776">
        <v>0</v>
      </c>
      <c r="O5776">
        <v>68078.960000000006</v>
      </c>
      <c r="P5776" t="s">
        <v>607</v>
      </c>
      <c r="Q5776">
        <v>68078.960000000006</v>
      </c>
      <c r="R5776">
        <v>0</v>
      </c>
      <c r="S5776">
        <v>0</v>
      </c>
      <c r="T5776" t="s">
        <v>1138</v>
      </c>
      <c r="U5776" s="221">
        <f t="shared" si="181"/>
        <v>0</v>
      </c>
    </row>
    <row r="5777" spans="1:21" hidden="1">
      <c r="A5777" s="55" t="str">
        <f t="shared" si="180"/>
        <v>Y0EK0</v>
      </c>
      <c r="B5777" s="55">
        <f>VLOOKUP(J5777,'Mapping-CITI'!A:E,5,0)</f>
        <v>0</v>
      </c>
      <c r="D5777" s="42">
        <v>45016</v>
      </c>
      <c r="E5777" s="42">
        <v>45199</v>
      </c>
      <c r="F5777" t="s">
        <v>1950</v>
      </c>
      <c r="G5777" t="s">
        <v>2941</v>
      </c>
      <c r="H5777">
        <v>2250</v>
      </c>
      <c r="I5777" t="s">
        <v>2774</v>
      </c>
      <c r="J5777">
        <v>210367</v>
      </c>
      <c r="K5777" t="s">
        <v>2710</v>
      </c>
      <c r="L5777">
        <v>44646189.329999998</v>
      </c>
      <c r="M5777">
        <v>0</v>
      </c>
      <c r="N5777">
        <v>0</v>
      </c>
      <c r="O5777">
        <v>44646189.329999998</v>
      </c>
      <c r="P5777" t="s">
        <v>607</v>
      </c>
      <c r="Q5777">
        <v>44646189.329999998</v>
      </c>
      <c r="R5777">
        <v>0</v>
      </c>
      <c r="S5777">
        <v>0</v>
      </c>
      <c r="T5777" t="s">
        <v>1138</v>
      </c>
      <c r="U5777" s="221">
        <f t="shared" si="181"/>
        <v>0</v>
      </c>
    </row>
    <row r="5778" spans="1:21" hidden="1">
      <c r="A5778" s="55" t="str">
        <f t="shared" si="180"/>
        <v>Y0EK0</v>
      </c>
      <c r="B5778" s="55">
        <f>VLOOKUP(J5778,'Mapping-CITI'!A:E,5,0)</f>
        <v>0</v>
      </c>
      <c r="D5778" s="42">
        <v>45016</v>
      </c>
      <c r="E5778" s="42">
        <v>45199</v>
      </c>
      <c r="F5778" t="s">
        <v>1950</v>
      </c>
      <c r="G5778" t="s">
        <v>2941</v>
      </c>
      <c r="H5778">
        <v>2250</v>
      </c>
      <c r="I5778" t="s">
        <v>2774</v>
      </c>
      <c r="J5778">
        <v>210530</v>
      </c>
      <c r="K5778" t="s">
        <v>2838</v>
      </c>
      <c r="L5778">
        <v>-2048</v>
      </c>
      <c r="M5778">
        <v>0</v>
      </c>
      <c r="N5778">
        <v>0</v>
      </c>
      <c r="O5778">
        <v>-2048</v>
      </c>
      <c r="P5778" t="s">
        <v>607</v>
      </c>
      <c r="Q5778">
        <v>-2048</v>
      </c>
      <c r="R5778">
        <v>0</v>
      </c>
      <c r="S5778">
        <v>0</v>
      </c>
      <c r="T5778" t="s">
        <v>1138</v>
      </c>
      <c r="U5778" s="221">
        <f t="shared" si="181"/>
        <v>0</v>
      </c>
    </row>
    <row r="5779" spans="1:21" hidden="1">
      <c r="A5779" s="55" t="str">
        <f t="shared" si="180"/>
        <v>Y0EKIgnore</v>
      </c>
      <c r="B5779" s="55" t="str">
        <f>VLOOKUP(J5779,'Mapping-CITI'!A:E,5,0)</f>
        <v>Ignore</v>
      </c>
      <c r="D5779" s="42">
        <v>45016</v>
      </c>
      <c r="E5779" s="42">
        <v>45199</v>
      </c>
      <c r="F5779" t="s">
        <v>1950</v>
      </c>
      <c r="G5779" t="s">
        <v>2941</v>
      </c>
      <c r="H5779">
        <v>2250</v>
      </c>
      <c r="I5779" t="s">
        <v>2774</v>
      </c>
      <c r="J5779">
        <v>210623</v>
      </c>
      <c r="K5779" t="s">
        <v>3434</v>
      </c>
      <c r="L5779">
        <v>-1128.33</v>
      </c>
      <c r="M5779">
        <v>0</v>
      </c>
      <c r="N5779">
        <v>0</v>
      </c>
      <c r="O5779">
        <v>-1128.33</v>
      </c>
      <c r="P5779" t="s">
        <v>607</v>
      </c>
      <c r="Q5779">
        <v>-1128.33</v>
      </c>
      <c r="R5779">
        <v>0</v>
      </c>
      <c r="S5779">
        <v>0</v>
      </c>
      <c r="T5779" t="s">
        <v>1138</v>
      </c>
      <c r="U5779" s="221">
        <f t="shared" si="181"/>
        <v>0</v>
      </c>
    </row>
    <row r="5780" spans="1:21" hidden="1">
      <c r="A5780" s="55" t="str">
        <f t="shared" si="180"/>
        <v>Y0EK0</v>
      </c>
      <c r="B5780" s="55">
        <f>VLOOKUP(J5780,'Mapping-CITI'!A:E,5,0)</f>
        <v>0</v>
      </c>
      <c r="D5780" s="42">
        <v>45016</v>
      </c>
      <c r="E5780" s="42">
        <v>45199</v>
      </c>
      <c r="F5780" t="s">
        <v>1950</v>
      </c>
      <c r="G5780" t="s">
        <v>2941</v>
      </c>
      <c r="H5780">
        <v>2250</v>
      </c>
      <c r="I5780" t="s">
        <v>2774</v>
      </c>
      <c r="J5780">
        <v>210667</v>
      </c>
      <c r="K5780" t="s">
        <v>2862</v>
      </c>
      <c r="L5780">
        <v>4284</v>
      </c>
      <c r="M5780">
        <v>2000.58</v>
      </c>
      <c r="N5780">
        <v>69288</v>
      </c>
      <c r="O5780">
        <v>-63003.42</v>
      </c>
      <c r="P5780" t="s">
        <v>607</v>
      </c>
      <c r="Q5780">
        <v>-63003.42</v>
      </c>
      <c r="R5780">
        <v>2000.58</v>
      </c>
      <c r="S5780">
        <v>69288</v>
      </c>
      <c r="T5780" t="s">
        <v>1138</v>
      </c>
      <c r="U5780" s="221">
        <f t="shared" si="181"/>
        <v>-6.7287420000000002E-3</v>
      </c>
    </row>
    <row r="5781" spans="1:21" hidden="1">
      <c r="A5781" s="55" t="str">
        <f t="shared" si="180"/>
        <v>Y0EKIgnore</v>
      </c>
      <c r="B5781" s="55" t="str">
        <f>VLOOKUP(J5781,'Mapping-CITI'!A:E,5,0)</f>
        <v>Ignore</v>
      </c>
      <c r="D5781" s="42">
        <v>45016</v>
      </c>
      <c r="E5781" s="42">
        <v>45199</v>
      </c>
      <c r="F5781" t="s">
        <v>1950</v>
      </c>
      <c r="G5781" t="s">
        <v>2941</v>
      </c>
      <c r="H5781">
        <v>2250</v>
      </c>
      <c r="I5781" t="s">
        <v>2774</v>
      </c>
      <c r="J5781">
        <v>210688</v>
      </c>
      <c r="K5781" t="s">
        <v>3445</v>
      </c>
      <c r="L5781">
        <v>0</v>
      </c>
      <c r="M5781">
        <v>0</v>
      </c>
      <c r="N5781">
        <v>0</v>
      </c>
      <c r="O5781">
        <v>0</v>
      </c>
      <c r="P5781" t="s">
        <v>607</v>
      </c>
      <c r="Q5781">
        <v>0</v>
      </c>
      <c r="R5781">
        <v>0</v>
      </c>
      <c r="S5781">
        <v>0</v>
      </c>
      <c r="T5781" t="s">
        <v>1138</v>
      </c>
      <c r="U5781" s="221">
        <f t="shared" si="181"/>
        <v>0</v>
      </c>
    </row>
    <row r="5782" spans="1:21" hidden="1">
      <c r="A5782" s="55" t="str">
        <f t="shared" si="180"/>
        <v>Y0EK0</v>
      </c>
      <c r="B5782" s="55">
        <f>VLOOKUP(J5782,'Mapping-CITI'!A:E,5,0)</f>
        <v>0</v>
      </c>
      <c r="D5782" s="42">
        <v>45016</v>
      </c>
      <c r="E5782" s="42">
        <v>45199</v>
      </c>
      <c r="F5782" t="s">
        <v>1950</v>
      </c>
      <c r="G5782" t="s">
        <v>2941</v>
      </c>
      <c r="H5782">
        <v>2250</v>
      </c>
      <c r="I5782" t="s">
        <v>2774</v>
      </c>
      <c r="J5782">
        <v>210766</v>
      </c>
      <c r="K5782" t="s">
        <v>2748</v>
      </c>
      <c r="L5782">
        <v>4328.88</v>
      </c>
      <c r="M5782">
        <v>57148.44</v>
      </c>
      <c r="N5782">
        <v>61616.44</v>
      </c>
      <c r="O5782">
        <v>-139.12</v>
      </c>
      <c r="P5782" t="s">
        <v>607</v>
      </c>
      <c r="Q5782">
        <v>-139.12</v>
      </c>
      <c r="R5782">
        <v>56643.34</v>
      </c>
      <c r="S5782">
        <v>0</v>
      </c>
      <c r="T5782" t="s">
        <v>1138</v>
      </c>
      <c r="U5782" s="221">
        <f t="shared" si="181"/>
        <v>-4.4680000000000002E-4</v>
      </c>
    </row>
    <row r="5783" spans="1:21" hidden="1">
      <c r="A5783" s="55" t="str">
        <f t="shared" si="180"/>
        <v>Y0EKIgnore</v>
      </c>
      <c r="B5783" s="55" t="str">
        <f>VLOOKUP(J5783,'Mapping-CITI'!A:E,5,0)</f>
        <v>Ignore</v>
      </c>
      <c r="D5783" s="42">
        <v>45016</v>
      </c>
      <c r="E5783" s="42">
        <v>45199</v>
      </c>
      <c r="F5783" t="s">
        <v>1950</v>
      </c>
      <c r="G5783" t="s">
        <v>2941</v>
      </c>
      <c r="H5783">
        <v>2250</v>
      </c>
      <c r="I5783" t="s">
        <v>2774</v>
      </c>
      <c r="J5783">
        <v>210854</v>
      </c>
      <c r="K5783" t="s">
        <v>3378</v>
      </c>
      <c r="L5783">
        <v>1504251.7</v>
      </c>
      <c r="M5783">
        <v>0</v>
      </c>
      <c r="N5783">
        <v>0</v>
      </c>
      <c r="O5783">
        <v>1504251.7</v>
      </c>
      <c r="P5783" t="s">
        <v>607</v>
      </c>
      <c r="Q5783">
        <v>1504251.7</v>
      </c>
      <c r="R5783">
        <v>0</v>
      </c>
      <c r="S5783">
        <v>0</v>
      </c>
      <c r="T5783" t="s">
        <v>1138</v>
      </c>
      <c r="U5783" s="221">
        <f t="shared" si="181"/>
        <v>0</v>
      </c>
    </row>
    <row r="5784" spans="1:21" hidden="1">
      <c r="A5784" s="55" t="str">
        <f t="shared" si="180"/>
        <v>Y0EK0</v>
      </c>
      <c r="B5784" s="55">
        <f>VLOOKUP(J5784,'Mapping-CITI'!A:E,5,0)</f>
        <v>0</v>
      </c>
      <c r="D5784" s="42">
        <v>45016</v>
      </c>
      <c r="E5784" s="42">
        <v>45199</v>
      </c>
      <c r="F5784" t="s">
        <v>1950</v>
      </c>
      <c r="G5784" t="s">
        <v>2941</v>
      </c>
      <c r="H5784">
        <v>2250</v>
      </c>
      <c r="I5784" t="s">
        <v>2774</v>
      </c>
      <c r="J5784">
        <v>211103</v>
      </c>
      <c r="K5784" t="s">
        <v>2249</v>
      </c>
      <c r="L5784">
        <v>-1473.96</v>
      </c>
      <c r="M5784">
        <v>12344.66</v>
      </c>
      <c r="N5784">
        <v>12825.63</v>
      </c>
      <c r="O5784">
        <v>-1954.93</v>
      </c>
      <c r="P5784" t="s">
        <v>607</v>
      </c>
      <c r="Q5784">
        <v>-1954.93</v>
      </c>
      <c r="R5784">
        <v>12344.66</v>
      </c>
      <c r="S5784">
        <v>27.54</v>
      </c>
      <c r="T5784" t="s">
        <v>1138</v>
      </c>
      <c r="U5784" s="221">
        <f t="shared" si="181"/>
        <v>-4.8096999999999936E-5</v>
      </c>
    </row>
    <row r="5785" spans="1:21" hidden="1">
      <c r="A5785" s="55" t="str">
        <f t="shared" si="180"/>
        <v>Y0EK0</v>
      </c>
      <c r="B5785" s="55">
        <f>VLOOKUP(J5785,'Mapping-CITI'!A:E,5,0)</f>
        <v>0</v>
      </c>
      <c r="D5785" s="42">
        <v>45016</v>
      </c>
      <c r="E5785" s="42">
        <v>45199</v>
      </c>
      <c r="F5785" t="s">
        <v>1950</v>
      </c>
      <c r="G5785" t="s">
        <v>2941</v>
      </c>
      <c r="H5785">
        <v>2250</v>
      </c>
      <c r="I5785" t="s">
        <v>2774</v>
      </c>
      <c r="J5785">
        <v>211106</v>
      </c>
      <c r="K5785" t="s">
        <v>2250</v>
      </c>
      <c r="L5785">
        <v>-29355.25</v>
      </c>
      <c r="M5785">
        <v>8627656.5199999996</v>
      </c>
      <c r="N5785">
        <v>8583976.9499999993</v>
      </c>
      <c r="O5785">
        <v>14324.32</v>
      </c>
      <c r="P5785" t="s">
        <v>607</v>
      </c>
      <c r="Q5785">
        <v>14324.32</v>
      </c>
      <c r="R5785">
        <v>8627656.5199999996</v>
      </c>
      <c r="S5785">
        <v>8583976.9499999993</v>
      </c>
      <c r="T5785" t="s">
        <v>1138</v>
      </c>
      <c r="U5785" s="221">
        <f t="shared" si="181"/>
        <v>4.3679570000000299E-3</v>
      </c>
    </row>
    <row r="5786" spans="1:21" hidden="1">
      <c r="A5786" s="55" t="str">
        <f t="shared" si="180"/>
        <v>Y0EK0</v>
      </c>
      <c r="B5786" s="55">
        <f>VLOOKUP(J5786,'Mapping-CITI'!A:E,5,0)</f>
        <v>0</v>
      </c>
      <c r="D5786" s="42">
        <v>45016</v>
      </c>
      <c r="E5786" s="42">
        <v>45199</v>
      </c>
      <c r="F5786" t="s">
        <v>1950</v>
      </c>
      <c r="G5786" t="s">
        <v>2941</v>
      </c>
      <c r="H5786">
        <v>2250</v>
      </c>
      <c r="I5786" t="s">
        <v>2774</v>
      </c>
      <c r="J5786">
        <v>211121</v>
      </c>
      <c r="K5786" t="s">
        <v>2252</v>
      </c>
      <c r="L5786">
        <v>-427846.74</v>
      </c>
      <c r="M5786">
        <v>5819408</v>
      </c>
      <c r="N5786">
        <v>6786845</v>
      </c>
      <c r="O5786">
        <v>-1395283.74</v>
      </c>
      <c r="P5786" t="s">
        <v>607</v>
      </c>
      <c r="Q5786">
        <v>-1395283.74</v>
      </c>
      <c r="R5786">
        <v>5807558</v>
      </c>
      <c r="S5786">
        <v>0</v>
      </c>
      <c r="T5786" t="s">
        <v>1138</v>
      </c>
      <c r="U5786" s="221">
        <f t="shared" si="181"/>
        <v>-9.6743700000000002E-2</v>
      </c>
    </row>
    <row r="5787" spans="1:21" hidden="1">
      <c r="A5787" s="55" t="str">
        <f t="shared" si="180"/>
        <v>Y0EK0</v>
      </c>
      <c r="B5787" s="55">
        <f>VLOOKUP(J5787,'Mapping-CITI'!A:E,5,0)</f>
        <v>0</v>
      </c>
      <c r="D5787" s="42">
        <v>45016</v>
      </c>
      <c r="E5787" s="42">
        <v>45199</v>
      </c>
      <c r="F5787" t="s">
        <v>1950</v>
      </c>
      <c r="G5787" t="s">
        <v>2941</v>
      </c>
      <c r="H5787">
        <v>2250</v>
      </c>
      <c r="I5787" t="s">
        <v>2774</v>
      </c>
      <c r="J5787">
        <v>211122</v>
      </c>
      <c r="K5787" t="s">
        <v>2253</v>
      </c>
      <c r="L5787">
        <v>-2369.7399999999998</v>
      </c>
      <c r="M5787">
        <v>16131.33</v>
      </c>
      <c r="N5787">
        <v>15631</v>
      </c>
      <c r="O5787">
        <v>-1869.41</v>
      </c>
      <c r="P5787" t="s">
        <v>607</v>
      </c>
      <c r="Q5787">
        <v>-1869.41</v>
      </c>
      <c r="R5787">
        <v>15998.96</v>
      </c>
      <c r="S5787">
        <v>0</v>
      </c>
      <c r="T5787" t="s">
        <v>1138</v>
      </c>
      <c r="U5787" s="221">
        <f t="shared" si="181"/>
        <v>5.0032999999999993E-5</v>
      </c>
    </row>
    <row r="5788" spans="1:21" hidden="1">
      <c r="A5788" s="55" t="str">
        <f t="shared" si="180"/>
        <v>Y0EK0</v>
      </c>
      <c r="B5788" s="55">
        <f>VLOOKUP(J5788,'Mapping-CITI'!A:E,5,0)</f>
        <v>0</v>
      </c>
      <c r="D5788" s="42">
        <v>45016</v>
      </c>
      <c r="E5788" s="42">
        <v>45199</v>
      </c>
      <c r="F5788" t="s">
        <v>1950</v>
      </c>
      <c r="G5788" t="s">
        <v>2941</v>
      </c>
      <c r="H5788">
        <v>2220</v>
      </c>
      <c r="I5788" t="s">
        <v>2775</v>
      </c>
      <c r="J5788">
        <v>211126</v>
      </c>
      <c r="K5788" t="s">
        <v>2254</v>
      </c>
      <c r="L5788">
        <v>-7520897.5499999998</v>
      </c>
      <c r="M5788">
        <v>0</v>
      </c>
      <c r="N5788">
        <v>0</v>
      </c>
      <c r="O5788">
        <v>-7520897.5499999998</v>
      </c>
      <c r="P5788" t="s">
        <v>607</v>
      </c>
      <c r="Q5788">
        <v>-7520897.5499999998</v>
      </c>
      <c r="R5788">
        <v>0</v>
      </c>
      <c r="S5788">
        <v>0</v>
      </c>
      <c r="T5788" t="s">
        <v>1138</v>
      </c>
      <c r="U5788" s="221">
        <f t="shared" si="181"/>
        <v>0</v>
      </c>
    </row>
    <row r="5789" spans="1:21" hidden="1">
      <c r="A5789" s="55" t="str">
        <f t="shared" si="180"/>
        <v>Y0EKIgnore</v>
      </c>
      <c r="B5789" s="55" t="str">
        <f>VLOOKUP(J5789,'Mapping-CITI'!A:E,5,0)</f>
        <v>Ignore</v>
      </c>
      <c r="D5789" s="42">
        <v>45016</v>
      </c>
      <c r="E5789" s="42">
        <v>45199</v>
      </c>
      <c r="F5789" t="s">
        <v>1950</v>
      </c>
      <c r="G5789" t="s">
        <v>2941</v>
      </c>
      <c r="H5789">
        <v>2250</v>
      </c>
      <c r="I5789" t="s">
        <v>2774</v>
      </c>
      <c r="J5789">
        <v>211140</v>
      </c>
      <c r="K5789" t="s">
        <v>3389</v>
      </c>
      <c r="L5789">
        <v>-51267.58</v>
      </c>
      <c r="M5789">
        <v>51267.58</v>
      </c>
      <c r="N5789">
        <v>0</v>
      </c>
      <c r="O5789">
        <v>0</v>
      </c>
      <c r="P5789" t="s">
        <v>607</v>
      </c>
      <c r="Q5789">
        <v>0</v>
      </c>
      <c r="R5789">
        <v>51267.58</v>
      </c>
      <c r="S5789">
        <v>0</v>
      </c>
      <c r="T5789" t="s">
        <v>1138</v>
      </c>
      <c r="U5789" s="221">
        <f t="shared" si="181"/>
        <v>5.1267580000000004E-3</v>
      </c>
    </row>
    <row r="5790" spans="1:21" hidden="1">
      <c r="A5790" s="55" t="str">
        <f t="shared" si="180"/>
        <v>Y0EK0</v>
      </c>
      <c r="B5790" s="55">
        <f>VLOOKUP(J5790,'Mapping-CITI'!A:E,5,0)</f>
        <v>0</v>
      </c>
      <c r="D5790" s="42">
        <v>45016</v>
      </c>
      <c r="E5790" s="42">
        <v>45199</v>
      </c>
      <c r="F5790" t="s">
        <v>1950</v>
      </c>
      <c r="G5790" t="s">
        <v>2941</v>
      </c>
      <c r="H5790">
        <v>2250</v>
      </c>
      <c r="I5790" t="s">
        <v>2774</v>
      </c>
      <c r="J5790">
        <v>211146</v>
      </c>
      <c r="K5790" t="s">
        <v>2749</v>
      </c>
      <c r="L5790">
        <v>-19194221</v>
      </c>
      <c r="M5790">
        <v>19194221</v>
      </c>
      <c r="N5790">
        <v>0</v>
      </c>
      <c r="O5790">
        <v>0</v>
      </c>
      <c r="P5790" t="s">
        <v>607</v>
      </c>
      <c r="Q5790">
        <v>0</v>
      </c>
      <c r="R5790">
        <v>19194221</v>
      </c>
      <c r="S5790">
        <v>0</v>
      </c>
      <c r="T5790" t="s">
        <v>1138</v>
      </c>
      <c r="U5790" s="221">
        <f t="shared" si="181"/>
        <v>1.9194221</v>
      </c>
    </row>
    <row r="5791" spans="1:21" hidden="1">
      <c r="A5791" s="55" t="str">
        <f t="shared" si="180"/>
        <v>Y0EK0</v>
      </c>
      <c r="B5791" s="55">
        <f>VLOOKUP(J5791,'Mapping-CITI'!A:E,5,0)</f>
        <v>0</v>
      </c>
      <c r="D5791" s="42">
        <v>45016</v>
      </c>
      <c r="E5791" s="42">
        <v>45199</v>
      </c>
      <c r="F5791" t="s">
        <v>1950</v>
      </c>
      <c r="G5791" t="s">
        <v>2941</v>
      </c>
      <c r="H5791">
        <v>2250</v>
      </c>
      <c r="I5791" t="s">
        <v>2774</v>
      </c>
      <c r="J5791">
        <v>211172</v>
      </c>
      <c r="K5791" t="s">
        <v>2262</v>
      </c>
      <c r="L5791">
        <v>-3669083.22</v>
      </c>
      <c r="M5791">
        <v>10036108.84</v>
      </c>
      <c r="N5791">
        <v>15560184.65</v>
      </c>
      <c r="O5791">
        <v>-9193159.0299999993</v>
      </c>
      <c r="P5791" t="s">
        <v>607</v>
      </c>
      <c r="Q5791">
        <v>-9193159.0299999993</v>
      </c>
      <c r="R5791">
        <v>10036108.84</v>
      </c>
      <c r="S5791">
        <v>148335.49</v>
      </c>
      <c r="T5791" t="s">
        <v>1138</v>
      </c>
      <c r="U5791" s="221">
        <f t="shared" si="181"/>
        <v>-0.55240758100000009</v>
      </c>
    </row>
    <row r="5792" spans="1:21" hidden="1">
      <c r="A5792" s="55" t="str">
        <f t="shared" si="180"/>
        <v>Y0EKIgnore</v>
      </c>
      <c r="B5792" s="55" t="str">
        <f>VLOOKUP(J5792,'Mapping-CITI'!A:E,5,0)</f>
        <v>Ignore</v>
      </c>
      <c r="D5792" s="42">
        <v>45016</v>
      </c>
      <c r="E5792" s="42">
        <v>45199</v>
      </c>
      <c r="F5792" t="s">
        <v>1950</v>
      </c>
      <c r="G5792" t="s">
        <v>2941</v>
      </c>
      <c r="H5792">
        <v>2250</v>
      </c>
      <c r="I5792" t="s">
        <v>2774</v>
      </c>
      <c r="J5792">
        <v>211211</v>
      </c>
      <c r="K5792" t="s">
        <v>3390</v>
      </c>
      <c r="L5792">
        <v>151459.64000000001</v>
      </c>
      <c r="M5792">
        <v>0</v>
      </c>
      <c r="N5792">
        <v>0</v>
      </c>
      <c r="O5792">
        <v>151459.64000000001</v>
      </c>
      <c r="P5792" t="s">
        <v>607</v>
      </c>
      <c r="Q5792">
        <v>151459.64000000001</v>
      </c>
      <c r="R5792">
        <v>0</v>
      </c>
      <c r="S5792">
        <v>0</v>
      </c>
      <c r="T5792" t="s">
        <v>1138</v>
      </c>
      <c r="U5792" s="221">
        <f t="shared" si="181"/>
        <v>0</v>
      </c>
    </row>
    <row r="5793" spans="1:21" hidden="1">
      <c r="A5793" s="55" t="str">
        <f t="shared" si="180"/>
        <v>Y0EK0</v>
      </c>
      <c r="B5793" s="55">
        <f>VLOOKUP(J5793,'Mapping-CITI'!A:E,5,0)</f>
        <v>0</v>
      </c>
      <c r="D5793" s="42">
        <v>45016</v>
      </c>
      <c r="E5793" s="42">
        <v>45199</v>
      </c>
      <c r="F5793" t="s">
        <v>1950</v>
      </c>
      <c r="G5793" t="s">
        <v>2941</v>
      </c>
      <c r="H5793">
        <v>2250</v>
      </c>
      <c r="I5793" t="s">
        <v>2774</v>
      </c>
      <c r="J5793">
        <v>211632</v>
      </c>
      <c r="K5793" t="s">
        <v>2543</v>
      </c>
      <c r="L5793">
        <v>210732.35</v>
      </c>
      <c r="M5793">
        <v>483813.96</v>
      </c>
      <c r="N5793">
        <v>613656.75</v>
      </c>
      <c r="O5793">
        <v>80889.56</v>
      </c>
      <c r="P5793" t="s">
        <v>607</v>
      </c>
      <c r="Q5793">
        <v>80889.56</v>
      </c>
      <c r="R5793">
        <v>483813.96</v>
      </c>
      <c r="S5793">
        <v>613656.75</v>
      </c>
      <c r="T5793" t="s">
        <v>1138</v>
      </c>
      <c r="U5793" s="221">
        <f t="shared" si="181"/>
        <v>-1.2984278999999998E-2</v>
      </c>
    </row>
    <row r="5794" spans="1:21" hidden="1">
      <c r="A5794" s="55" t="str">
        <f t="shared" si="180"/>
        <v>Y0EK0</v>
      </c>
      <c r="B5794" s="55">
        <f>VLOOKUP(J5794,'Mapping-CITI'!A:E,5,0)</f>
        <v>0</v>
      </c>
      <c r="D5794" s="42">
        <v>45016</v>
      </c>
      <c r="E5794" s="42">
        <v>45199</v>
      </c>
      <c r="F5794" t="s">
        <v>1950</v>
      </c>
      <c r="G5794" t="s">
        <v>2941</v>
      </c>
      <c r="H5794">
        <v>2250</v>
      </c>
      <c r="I5794" t="s">
        <v>2774</v>
      </c>
      <c r="J5794">
        <v>211710</v>
      </c>
      <c r="K5794" t="s">
        <v>2669</v>
      </c>
      <c r="L5794">
        <v>-393678.51</v>
      </c>
      <c r="M5794">
        <v>393678.51</v>
      </c>
      <c r="N5794">
        <v>0</v>
      </c>
      <c r="O5794">
        <v>0</v>
      </c>
      <c r="P5794" t="s">
        <v>607</v>
      </c>
      <c r="Q5794">
        <v>0</v>
      </c>
      <c r="R5794">
        <v>393678.51</v>
      </c>
      <c r="S5794">
        <v>0</v>
      </c>
      <c r="T5794" t="s">
        <v>1138</v>
      </c>
      <c r="U5794" s="221">
        <f t="shared" si="181"/>
        <v>3.9367851000000002E-2</v>
      </c>
    </row>
    <row r="5795" spans="1:21" hidden="1">
      <c r="A5795" s="55" t="str">
        <f t="shared" si="180"/>
        <v>Y0EK0</v>
      </c>
      <c r="B5795" s="55">
        <f>VLOOKUP(J5795,'Mapping-CITI'!A:E,5,0)</f>
        <v>0</v>
      </c>
      <c r="D5795" s="42">
        <v>45016</v>
      </c>
      <c r="E5795" s="42">
        <v>45199</v>
      </c>
      <c r="F5795" t="s">
        <v>1950</v>
      </c>
      <c r="G5795" t="s">
        <v>2941</v>
      </c>
      <c r="H5795">
        <v>2250</v>
      </c>
      <c r="I5795" t="s">
        <v>2774</v>
      </c>
      <c r="J5795">
        <v>211748</v>
      </c>
      <c r="K5795" t="s">
        <v>2805</v>
      </c>
      <c r="L5795">
        <v>-354.5</v>
      </c>
      <c r="M5795">
        <v>0</v>
      </c>
      <c r="N5795">
        <v>0</v>
      </c>
      <c r="O5795">
        <v>-354.5</v>
      </c>
      <c r="P5795" t="s">
        <v>607</v>
      </c>
      <c r="Q5795">
        <v>-354.5</v>
      </c>
      <c r="R5795">
        <v>0</v>
      </c>
      <c r="S5795">
        <v>0</v>
      </c>
      <c r="T5795" t="s">
        <v>1138</v>
      </c>
      <c r="U5795" s="221">
        <f t="shared" si="181"/>
        <v>0</v>
      </c>
    </row>
    <row r="5796" spans="1:21" hidden="1">
      <c r="A5796" s="55" t="str">
        <f t="shared" si="180"/>
        <v>Y0EK0</v>
      </c>
      <c r="B5796" s="55">
        <f>VLOOKUP(J5796,'Mapping-CITI'!A:E,5,0)</f>
        <v>0</v>
      </c>
      <c r="D5796" s="42">
        <v>45016</v>
      </c>
      <c r="E5796" s="42">
        <v>45199</v>
      </c>
      <c r="F5796" t="s">
        <v>1950</v>
      </c>
      <c r="G5796" t="s">
        <v>2941</v>
      </c>
      <c r="H5796">
        <v>2220</v>
      </c>
      <c r="I5796" t="s">
        <v>2775</v>
      </c>
      <c r="J5796">
        <v>260101</v>
      </c>
      <c r="K5796" t="s">
        <v>2271</v>
      </c>
      <c r="L5796">
        <v>-110811663.3</v>
      </c>
      <c r="M5796">
        <v>10794733573.67</v>
      </c>
      <c r="N5796">
        <v>10683921910.370001</v>
      </c>
      <c r="O5796">
        <v>0</v>
      </c>
      <c r="P5796" t="s">
        <v>607</v>
      </c>
      <c r="Q5796">
        <v>0</v>
      </c>
      <c r="R5796">
        <v>0</v>
      </c>
      <c r="S5796">
        <v>0</v>
      </c>
      <c r="T5796" t="s">
        <v>1138</v>
      </c>
      <c r="U5796" s="221">
        <f t="shared" si="181"/>
        <v>11.081166329999924</v>
      </c>
    </row>
    <row r="5797" spans="1:21" hidden="1">
      <c r="A5797" s="55" t="str">
        <f t="shared" si="180"/>
        <v>Y0EK0</v>
      </c>
      <c r="B5797" s="55">
        <f>VLOOKUP(J5797,'Mapping-CITI'!A:E,5,0)</f>
        <v>0</v>
      </c>
      <c r="D5797" s="42">
        <v>45016</v>
      </c>
      <c r="E5797" s="42">
        <v>45199</v>
      </c>
      <c r="F5797" t="s">
        <v>1950</v>
      </c>
      <c r="G5797" t="s">
        <v>2941</v>
      </c>
      <c r="H5797">
        <v>2220</v>
      </c>
      <c r="I5797" t="s">
        <v>2775</v>
      </c>
      <c r="J5797">
        <v>260118</v>
      </c>
      <c r="K5797" t="s">
        <v>2275</v>
      </c>
      <c r="L5797">
        <v>0</v>
      </c>
      <c r="M5797">
        <v>44886448388.860001</v>
      </c>
      <c r="N5797">
        <v>44886448388.860001</v>
      </c>
      <c r="O5797">
        <v>0</v>
      </c>
      <c r="P5797" t="s">
        <v>607</v>
      </c>
      <c r="Q5797">
        <v>0</v>
      </c>
      <c r="R5797">
        <v>0</v>
      </c>
      <c r="S5797">
        <v>0</v>
      </c>
      <c r="T5797" t="s">
        <v>1138</v>
      </c>
      <c r="U5797" s="221">
        <f t="shared" si="181"/>
        <v>0</v>
      </c>
    </row>
    <row r="5798" spans="1:21" hidden="1">
      <c r="A5798" s="55" t="str">
        <f t="shared" si="180"/>
        <v>Y0EK0</v>
      </c>
      <c r="B5798" s="55">
        <f>VLOOKUP(J5798,'Mapping-CITI'!A:E,5,0)</f>
        <v>0</v>
      </c>
      <c r="D5798" s="42">
        <v>45016</v>
      </c>
      <c r="E5798" s="42">
        <v>45199</v>
      </c>
      <c r="F5798" t="s">
        <v>1950</v>
      </c>
      <c r="G5798" t="s">
        <v>2941</v>
      </c>
      <c r="H5798">
        <v>2240</v>
      </c>
      <c r="I5798" t="s">
        <v>2795</v>
      </c>
      <c r="J5798">
        <v>260202</v>
      </c>
      <c r="K5798" t="s">
        <v>2281</v>
      </c>
      <c r="L5798">
        <v>0</v>
      </c>
      <c r="M5798">
        <v>1567442283.3</v>
      </c>
      <c r="N5798">
        <v>1567442283.3</v>
      </c>
      <c r="O5798">
        <v>0</v>
      </c>
      <c r="P5798" t="s">
        <v>607</v>
      </c>
      <c r="Q5798">
        <v>0</v>
      </c>
      <c r="R5798">
        <v>0</v>
      </c>
      <c r="S5798">
        <v>0</v>
      </c>
      <c r="T5798" t="s">
        <v>1138</v>
      </c>
      <c r="U5798" s="221">
        <f t="shared" si="181"/>
        <v>0</v>
      </c>
    </row>
    <row r="5799" spans="1:21" hidden="1">
      <c r="A5799" s="55" t="str">
        <f t="shared" si="180"/>
        <v>Y0EK0</v>
      </c>
      <c r="B5799" s="55">
        <f>VLOOKUP(J5799,'Mapping-CITI'!A:E,5,0)</f>
        <v>0</v>
      </c>
      <c r="D5799" s="42">
        <v>45016</v>
      </c>
      <c r="E5799" s="42">
        <v>45199</v>
      </c>
      <c r="F5799" t="s">
        <v>1950</v>
      </c>
      <c r="G5799" t="s">
        <v>2941</v>
      </c>
      <c r="H5799">
        <v>2240</v>
      </c>
      <c r="I5799" t="s">
        <v>2795</v>
      </c>
      <c r="J5799">
        <v>260221</v>
      </c>
      <c r="K5799" t="s">
        <v>2282</v>
      </c>
      <c r="L5799">
        <v>-478286.61</v>
      </c>
      <c r="M5799">
        <v>319247922.88</v>
      </c>
      <c r="N5799">
        <v>320797350.49000001</v>
      </c>
      <c r="O5799">
        <v>-2027714.22</v>
      </c>
      <c r="P5799" t="s">
        <v>607</v>
      </c>
      <c r="Q5799">
        <v>-2027714.22</v>
      </c>
      <c r="R5799">
        <v>317896859.83999997</v>
      </c>
      <c r="S5799">
        <v>0</v>
      </c>
      <c r="T5799" t="s">
        <v>1138</v>
      </c>
      <c r="U5799" s="221">
        <f t="shared" si="181"/>
        <v>-0.15494276100000143</v>
      </c>
    </row>
    <row r="5800" spans="1:21" hidden="1">
      <c r="A5800" s="55" t="str">
        <f t="shared" si="180"/>
        <v>Y0EK0</v>
      </c>
      <c r="B5800" s="55">
        <f>VLOOKUP(J5800,'Mapping-CITI'!A:E,5,0)</f>
        <v>0</v>
      </c>
      <c r="D5800" s="42">
        <v>45016</v>
      </c>
      <c r="E5800" s="42">
        <v>45199</v>
      </c>
      <c r="F5800" t="s">
        <v>1950</v>
      </c>
      <c r="G5800" t="s">
        <v>2941</v>
      </c>
      <c r="H5800">
        <v>2240</v>
      </c>
      <c r="I5800" t="s">
        <v>2795</v>
      </c>
      <c r="J5800">
        <v>260222</v>
      </c>
      <c r="K5800" t="s">
        <v>2283</v>
      </c>
      <c r="L5800">
        <v>-7024960.3399999999</v>
      </c>
      <c r="M5800">
        <v>1234751389.51</v>
      </c>
      <c r="N5800">
        <v>1236509143.8</v>
      </c>
      <c r="O5800">
        <v>-8782714.6300000008</v>
      </c>
      <c r="P5800" t="s">
        <v>607</v>
      </c>
      <c r="Q5800">
        <v>-8782714.6300000008</v>
      </c>
      <c r="R5800">
        <v>1222878644.55</v>
      </c>
      <c r="S5800">
        <v>0</v>
      </c>
      <c r="T5800" t="s">
        <v>1138</v>
      </c>
      <c r="U5800" s="221">
        <f t="shared" si="181"/>
        <v>-0.17577542899999618</v>
      </c>
    </row>
    <row r="5801" spans="1:21" hidden="1">
      <c r="A5801" s="55" t="str">
        <f t="shared" si="180"/>
        <v>Y0EK0</v>
      </c>
      <c r="B5801" s="55">
        <f>VLOOKUP(J5801,'Mapping-CITI'!A:E,5,0)</f>
        <v>0</v>
      </c>
      <c r="D5801" s="42">
        <v>45016</v>
      </c>
      <c r="E5801" s="42">
        <v>45199</v>
      </c>
      <c r="F5801" t="s">
        <v>1950</v>
      </c>
      <c r="G5801" t="s">
        <v>2941</v>
      </c>
      <c r="H5801">
        <v>2140</v>
      </c>
      <c r="I5801" t="s">
        <v>2806</v>
      </c>
      <c r="J5801">
        <v>260802</v>
      </c>
      <c r="K5801" t="s">
        <v>2284</v>
      </c>
      <c r="L5801">
        <v>-9.49</v>
      </c>
      <c r="M5801">
        <v>4374.24</v>
      </c>
      <c r="N5801">
        <v>4374.24</v>
      </c>
      <c r="O5801">
        <v>-9.49</v>
      </c>
      <c r="P5801" t="s">
        <v>607</v>
      </c>
      <c r="Q5801">
        <v>-9.49</v>
      </c>
      <c r="R5801">
        <v>0</v>
      </c>
      <c r="S5801">
        <v>4374.24</v>
      </c>
      <c r="T5801" t="s">
        <v>1138</v>
      </c>
      <c r="U5801" s="221">
        <f t="shared" si="181"/>
        <v>0</v>
      </c>
    </row>
    <row r="5802" spans="1:21" hidden="1">
      <c r="A5802" s="55" t="str">
        <f t="shared" si="180"/>
        <v>Y0EKIgnore</v>
      </c>
      <c r="B5802" s="55" t="str">
        <f>VLOOKUP(J5802,'Mapping-CITI'!A:E,5,0)</f>
        <v>Ignore</v>
      </c>
      <c r="D5802" s="42">
        <v>45016</v>
      </c>
      <c r="E5802" s="42">
        <v>45199</v>
      </c>
      <c r="F5802" t="s">
        <v>1950</v>
      </c>
      <c r="G5802" t="s">
        <v>2941</v>
      </c>
      <c r="H5802">
        <v>2140</v>
      </c>
      <c r="I5802" t="s">
        <v>2806</v>
      </c>
      <c r="J5802">
        <v>260811</v>
      </c>
      <c r="K5802" t="s">
        <v>3394</v>
      </c>
      <c r="L5802">
        <v>-1817.5</v>
      </c>
      <c r="M5802">
        <v>0</v>
      </c>
      <c r="N5802">
        <v>0</v>
      </c>
      <c r="O5802">
        <v>-1817.5</v>
      </c>
      <c r="P5802" t="s">
        <v>607</v>
      </c>
      <c r="Q5802">
        <v>-1817.5</v>
      </c>
      <c r="R5802">
        <v>0</v>
      </c>
      <c r="S5802">
        <v>0</v>
      </c>
      <c r="T5802" t="s">
        <v>1138</v>
      </c>
      <c r="U5802" s="221">
        <f t="shared" si="181"/>
        <v>0</v>
      </c>
    </row>
    <row r="5803" spans="1:21" hidden="1">
      <c r="A5803" s="55" t="str">
        <f t="shared" si="180"/>
        <v>Y0EK0</v>
      </c>
      <c r="B5803" s="55">
        <f>VLOOKUP(J5803,'Mapping-CITI'!A:E,5,0)</f>
        <v>0</v>
      </c>
      <c r="D5803" s="42">
        <v>45016</v>
      </c>
      <c r="E5803" s="42">
        <v>45199</v>
      </c>
      <c r="F5803" t="s">
        <v>1950</v>
      </c>
      <c r="G5803" t="s">
        <v>2941</v>
      </c>
      <c r="H5803">
        <v>2250</v>
      </c>
      <c r="I5803" t="s">
        <v>2774</v>
      </c>
      <c r="J5803">
        <v>260828</v>
      </c>
      <c r="K5803" t="s">
        <v>2807</v>
      </c>
      <c r="L5803">
        <v>1.69</v>
      </c>
      <c r="M5803">
        <v>0</v>
      </c>
      <c r="N5803">
        <v>0</v>
      </c>
      <c r="O5803">
        <v>1.69</v>
      </c>
      <c r="P5803" t="s">
        <v>607</v>
      </c>
      <c r="Q5803">
        <v>1.69</v>
      </c>
      <c r="R5803">
        <v>0</v>
      </c>
      <c r="S5803">
        <v>0</v>
      </c>
      <c r="T5803" t="s">
        <v>1138</v>
      </c>
      <c r="U5803" s="221">
        <f t="shared" si="181"/>
        <v>0</v>
      </c>
    </row>
    <row r="5804" spans="1:21" hidden="1">
      <c r="A5804" s="55" t="str">
        <f t="shared" si="180"/>
        <v>Y0EK0</v>
      </c>
      <c r="B5804" s="55">
        <f>VLOOKUP(J5804,'Mapping-CITI'!A:E,5,0)</f>
        <v>0</v>
      </c>
      <c r="D5804" s="42">
        <v>45016</v>
      </c>
      <c r="E5804" s="42">
        <v>45199</v>
      </c>
      <c r="F5804" t="s">
        <v>1950</v>
      </c>
      <c r="G5804" t="s">
        <v>2941</v>
      </c>
      <c r="H5804">
        <v>2250</v>
      </c>
      <c r="I5804" t="s">
        <v>2774</v>
      </c>
      <c r="J5804">
        <v>260836</v>
      </c>
      <c r="K5804" t="s">
        <v>2705</v>
      </c>
      <c r="L5804">
        <v>-1483149.61</v>
      </c>
      <c r="M5804">
        <v>7595156.6399999997</v>
      </c>
      <c r="N5804">
        <v>7352442.1399999997</v>
      </c>
      <c r="O5804">
        <v>-1240435.1100000001</v>
      </c>
      <c r="P5804" t="s">
        <v>607</v>
      </c>
      <c r="Q5804">
        <v>-1240435.1100000001</v>
      </c>
      <c r="R5804">
        <v>7580145.0700000003</v>
      </c>
      <c r="S5804">
        <v>138809.57999999999</v>
      </c>
      <c r="T5804" t="s">
        <v>1138</v>
      </c>
      <c r="U5804" s="221">
        <f t="shared" si="181"/>
        <v>2.427145E-2</v>
      </c>
    </row>
    <row r="5805" spans="1:21" hidden="1">
      <c r="A5805" s="55" t="str">
        <f t="shared" si="180"/>
        <v>Y0EK0</v>
      </c>
      <c r="B5805" s="55">
        <f>VLOOKUP(J5805,'Mapping-CITI'!A:E,5,0)</f>
        <v>0</v>
      </c>
      <c r="D5805" s="42">
        <v>45016</v>
      </c>
      <c r="E5805" s="42">
        <v>45199</v>
      </c>
      <c r="F5805" t="s">
        <v>1950</v>
      </c>
      <c r="G5805" t="s">
        <v>2941</v>
      </c>
      <c r="H5805">
        <v>2250</v>
      </c>
      <c r="I5805" t="s">
        <v>2774</v>
      </c>
      <c r="J5805">
        <v>260837</v>
      </c>
      <c r="K5805" t="s">
        <v>2706</v>
      </c>
      <c r="L5805">
        <v>-1483149.61</v>
      </c>
      <c r="M5805">
        <v>7595156.6399999997</v>
      </c>
      <c r="N5805">
        <v>7352442.1399999997</v>
      </c>
      <c r="O5805">
        <v>-1240435.1100000001</v>
      </c>
      <c r="P5805" t="s">
        <v>607</v>
      </c>
      <c r="Q5805">
        <v>-1240435.1100000001</v>
      </c>
      <c r="R5805">
        <v>7580145.0700000003</v>
      </c>
      <c r="S5805">
        <v>138809.57999999999</v>
      </c>
      <c r="T5805" t="s">
        <v>1138</v>
      </c>
      <c r="U5805" s="221">
        <f t="shared" si="181"/>
        <v>2.427145E-2</v>
      </c>
    </row>
    <row r="5806" spans="1:21" hidden="1">
      <c r="A5806" s="55" t="str">
        <f t="shared" si="180"/>
        <v>Y0EKIgnore</v>
      </c>
      <c r="B5806" s="55" t="str">
        <f>VLOOKUP(J5806,'Mapping-CITI'!A:E,5,0)</f>
        <v>Ignore</v>
      </c>
      <c r="D5806" s="42">
        <v>45016</v>
      </c>
      <c r="E5806" s="42">
        <v>45199</v>
      </c>
      <c r="F5806" t="s">
        <v>1950</v>
      </c>
      <c r="G5806" t="s">
        <v>2941</v>
      </c>
      <c r="H5806">
        <v>2250</v>
      </c>
      <c r="I5806" t="s">
        <v>2774</v>
      </c>
      <c r="J5806">
        <v>260911</v>
      </c>
      <c r="K5806" t="s">
        <v>4267</v>
      </c>
      <c r="L5806">
        <v>0</v>
      </c>
      <c r="M5806">
        <v>1793595.9</v>
      </c>
      <c r="N5806">
        <v>1793595.9</v>
      </c>
      <c r="O5806">
        <v>0</v>
      </c>
      <c r="P5806" t="s">
        <v>607</v>
      </c>
      <c r="Q5806">
        <v>0</v>
      </c>
      <c r="R5806">
        <v>1793595.9</v>
      </c>
      <c r="S5806">
        <v>1793595.9</v>
      </c>
      <c r="T5806" t="s">
        <v>1138</v>
      </c>
      <c r="U5806" s="221">
        <f t="shared" si="181"/>
        <v>0</v>
      </c>
    </row>
    <row r="5807" spans="1:21" hidden="1">
      <c r="A5807" s="55" t="str">
        <f t="shared" si="180"/>
        <v>Y0EKIgnore</v>
      </c>
      <c r="B5807" s="55" t="str">
        <f>VLOOKUP(J5807,'Mapping-CITI'!A:E,5,0)</f>
        <v>Ignore</v>
      </c>
      <c r="D5807" s="42">
        <v>45016</v>
      </c>
      <c r="E5807" s="42">
        <v>45199</v>
      </c>
      <c r="F5807" t="s">
        <v>1950</v>
      </c>
      <c r="G5807" t="s">
        <v>2941</v>
      </c>
      <c r="H5807">
        <v>2250</v>
      </c>
      <c r="I5807" t="s">
        <v>2774</v>
      </c>
      <c r="J5807">
        <v>260918</v>
      </c>
      <c r="K5807" t="s">
        <v>3397</v>
      </c>
      <c r="L5807">
        <v>-0.38</v>
      </c>
      <c r="M5807">
        <v>0</v>
      </c>
      <c r="N5807">
        <v>0</v>
      </c>
      <c r="O5807">
        <v>-0.38</v>
      </c>
      <c r="P5807" t="s">
        <v>607</v>
      </c>
      <c r="Q5807">
        <v>-0.38</v>
      </c>
      <c r="R5807">
        <v>0</v>
      </c>
      <c r="S5807">
        <v>0</v>
      </c>
      <c r="T5807" t="s">
        <v>1138</v>
      </c>
      <c r="U5807" s="221">
        <f t="shared" si="181"/>
        <v>0</v>
      </c>
    </row>
    <row r="5808" spans="1:21" hidden="1">
      <c r="A5808" s="55" t="str">
        <f t="shared" si="180"/>
        <v>Y0EK0</v>
      </c>
      <c r="B5808" s="55">
        <f>VLOOKUP(J5808,'Mapping-CITI'!A:E,5,0)</f>
        <v>0</v>
      </c>
      <c r="D5808" s="42">
        <v>45016</v>
      </c>
      <c r="E5808" s="42">
        <v>45199</v>
      </c>
      <c r="F5808" t="s">
        <v>1950</v>
      </c>
      <c r="G5808" t="s">
        <v>2941</v>
      </c>
      <c r="H5808">
        <v>2250</v>
      </c>
      <c r="I5808" t="s">
        <v>2774</v>
      </c>
      <c r="J5808">
        <v>260942</v>
      </c>
      <c r="K5808" t="s">
        <v>2292</v>
      </c>
      <c r="L5808">
        <v>-1112</v>
      </c>
      <c r="M5808">
        <v>19415</v>
      </c>
      <c r="N5808">
        <v>25389</v>
      </c>
      <c r="O5808">
        <v>-7086</v>
      </c>
      <c r="P5808" t="s">
        <v>607</v>
      </c>
      <c r="Q5808">
        <v>-7086</v>
      </c>
      <c r="R5808">
        <v>19154</v>
      </c>
      <c r="S5808">
        <v>0</v>
      </c>
      <c r="T5808" t="s">
        <v>1138</v>
      </c>
      <c r="U5808" s="221">
        <f t="shared" si="181"/>
        <v>-5.9739999999999999E-4</v>
      </c>
    </row>
    <row r="5809" spans="1:21" hidden="1">
      <c r="A5809" s="55" t="str">
        <f t="shared" si="180"/>
        <v>Y0EK0</v>
      </c>
      <c r="B5809" s="55">
        <f>VLOOKUP(J5809,'Mapping-CITI'!A:E,5,0)</f>
        <v>0</v>
      </c>
      <c r="D5809" s="42">
        <v>45016</v>
      </c>
      <c r="E5809" s="42">
        <v>45199</v>
      </c>
      <c r="F5809" t="s">
        <v>1950</v>
      </c>
      <c r="G5809" t="s">
        <v>2941</v>
      </c>
      <c r="H5809">
        <v>2220</v>
      </c>
      <c r="I5809" t="s">
        <v>2775</v>
      </c>
      <c r="J5809">
        <v>261026</v>
      </c>
      <c r="K5809" t="s">
        <v>2549</v>
      </c>
      <c r="L5809">
        <v>-2607291.48</v>
      </c>
      <c r="M5809">
        <v>3026962.4</v>
      </c>
      <c r="N5809">
        <v>534186.37</v>
      </c>
      <c r="O5809">
        <v>-114515.45</v>
      </c>
      <c r="P5809" t="s">
        <v>607</v>
      </c>
      <c r="Q5809">
        <v>-114515.45</v>
      </c>
      <c r="R5809">
        <v>3026962.4</v>
      </c>
      <c r="S5809">
        <v>534186.37</v>
      </c>
      <c r="T5809" t="s">
        <v>1138</v>
      </c>
      <c r="U5809" s="221">
        <f t="shared" si="181"/>
        <v>0.24927760299999999</v>
      </c>
    </row>
    <row r="5810" spans="1:21" hidden="1">
      <c r="A5810" s="55" t="str">
        <f t="shared" si="180"/>
        <v>Y0EK0</v>
      </c>
      <c r="B5810" s="55">
        <f>VLOOKUP(J5810,'Mapping-CITI'!A:E,5,0)</f>
        <v>0</v>
      </c>
      <c r="D5810" s="42">
        <v>45016</v>
      </c>
      <c r="E5810" s="42">
        <v>45199</v>
      </c>
      <c r="F5810" t="s">
        <v>1950</v>
      </c>
      <c r="G5810" t="s">
        <v>2941</v>
      </c>
      <c r="H5810">
        <v>2220</v>
      </c>
      <c r="I5810" t="s">
        <v>2775</v>
      </c>
      <c r="J5810">
        <v>261027</v>
      </c>
      <c r="K5810" t="s">
        <v>2855</v>
      </c>
      <c r="L5810">
        <v>-53831.519999999997</v>
      </c>
      <c r="M5810">
        <v>5353209.5599999996</v>
      </c>
      <c r="N5810">
        <v>5490099.0599999996</v>
      </c>
      <c r="O5810">
        <v>-190721.02</v>
      </c>
      <c r="P5810" t="s">
        <v>607</v>
      </c>
      <c r="Q5810">
        <v>-190721.02</v>
      </c>
      <c r="R5810">
        <v>5353209.5599999996</v>
      </c>
      <c r="S5810">
        <v>0</v>
      </c>
      <c r="T5810" t="s">
        <v>1138</v>
      </c>
      <c r="U5810" s="221">
        <f t="shared" si="181"/>
        <v>-1.368895E-2</v>
      </c>
    </row>
    <row r="5811" spans="1:21" hidden="1">
      <c r="A5811" s="55" t="str">
        <f t="shared" si="180"/>
        <v>Y0EK0</v>
      </c>
      <c r="B5811" s="55">
        <f>VLOOKUP(J5811,'Mapping-CITI'!A:E,5,0)</f>
        <v>0</v>
      </c>
      <c r="D5811" s="42">
        <v>45016</v>
      </c>
      <c r="E5811" s="42">
        <v>45199</v>
      </c>
      <c r="F5811" t="s">
        <v>1950</v>
      </c>
      <c r="G5811" t="s">
        <v>2941</v>
      </c>
      <c r="H5811">
        <v>2140</v>
      </c>
      <c r="I5811" t="s">
        <v>2806</v>
      </c>
      <c r="J5811">
        <v>261030</v>
      </c>
      <c r="K5811" t="s">
        <v>2856</v>
      </c>
      <c r="L5811">
        <v>-1846258.25</v>
      </c>
      <c r="M5811">
        <v>0</v>
      </c>
      <c r="N5811">
        <v>0</v>
      </c>
      <c r="O5811">
        <v>-1846258.25</v>
      </c>
      <c r="P5811" t="s">
        <v>607</v>
      </c>
      <c r="Q5811">
        <v>-1846258.25</v>
      </c>
      <c r="R5811">
        <v>0</v>
      </c>
      <c r="S5811">
        <v>0</v>
      </c>
      <c r="T5811" t="s">
        <v>1138</v>
      </c>
      <c r="U5811" s="221">
        <f t="shared" si="181"/>
        <v>0</v>
      </c>
    </row>
    <row r="5812" spans="1:21" hidden="1">
      <c r="A5812" s="55" t="str">
        <f t="shared" si="180"/>
        <v>Y0EKIgnore</v>
      </c>
      <c r="B5812" s="55" t="str">
        <f>VLOOKUP(J5812,'Mapping-CITI'!A:E,5,0)</f>
        <v>Ignore</v>
      </c>
      <c r="D5812" s="42">
        <v>45016</v>
      </c>
      <c r="E5812" s="42">
        <v>45199</v>
      </c>
      <c r="F5812" t="s">
        <v>1950</v>
      </c>
      <c r="G5812" t="s">
        <v>2941</v>
      </c>
      <c r="H5812">
        <v>2140</v>
      </c>
      <c r="I5812" t="s">
        <v>2806</v>
      </c>
      <c r="J5812">
        <v>261031</v>
      </c>
      <c r="K5812" t="s">
        <v>3438</v>
      </c>
      <c r="L5812">
        <v>-2156641.85</v>
      </c>
      <c r="M5812">
        <v>0</v>
      </c>
      <c r="N5812">
        <v>0</v>
      </c>
      <c r="O5812">
        <v>-2156641.85</v>
      </c>
      <c r="P5812" t="s">
        <v>607</v>
      </c>
      <c r="Q5812">
        <v>-2156641.85</v>
      </c>
      <c r="R5812">
        <v>0</v>
      </c>
      <c r="S5812">
        <v>0</v>
      </c>
      <c r="T5812" t="s">
        <v>1138</v>
      </c>
      <c r="U5812" s="221">
        <f t="shared" si="181"/>
        <v>0</v>
      </c>
    </row>
    <row r="5813" spans="1:21" hidden="1">
      <c r="A5813" s="55" t="str">
        <f t="shared" si="180"/>
        <v>Y0EK0</v>
      </c>
      <c r="B5813" s="55">
        <f>VLOOKUP(J5813,'Mapping-CITI'!A:E,5,0)</f>
        <v>0</v>
      </c>
      <c r="D5813" s="42">
        <v>45016</v>
      </c>
      <c r="E5813" s="42">
        <v>45199</v>
      </c>
      <c r="F5813" t="s">
        <v>1950</v>
      </c>
      <c r="G5813" t="s">
        <v>2941</v>
      </c>
      <c r="H5813">
        <v>2220</v>
      </c>
      <c r="I5813" t="s">
        <v>2775</v>
      </c>
      <c r="J5813">
        <v>261038</v>
      </c>
      <c r="K5813" t="s">
        <v>2672</v>
      </c>
      <c r="L5813">
        <v>-10245092.23</v>
      </c>
      <c r="M5813">
        <v>0</v>
      </c>
      <c r="N5813">
        <v>0</v>
      </c>
      <c r="O5813">
        <v>-10245092.23</v>
      </c>
      <c r="P5813" t="s">
        <v>607</v>
      </c>
      <c r="Q5813">
        <v>-10245092.23</v>
      </c>
      <c r="R5813">
        <v>0</v>
      </c>
      <c r="S5813">
        <v>0</v>
      </c>
      <c r="T5813" t="s">
        <v>1138</v>
      </c>
      <c r="U5813" s="221">
        <f t="shared" si="181"/>
        <v>0</v>
      </c>
    </row>
    <row r="5814" spans="1:21" hidden="1">
      <c r="A5814" s="55" t="str">
        <f t="shared" si="180"/>
        <v>Y0EK0</v>
      </c>
      <c r="B5814" s="55">
        <f>VLOOKUP(J5814,'Mapping-CITI'!A:E,5,0)</f>
        <v>0</v>
      </c>
      <c r="D5814" s="42">
        <v>45016</v>
      </c>
      <c r="E5814" s="42">
        <v>45199</v>
      </c>
      <c r="F5814" t="s">
        <v>1950</v>
      </c>
      <c r="G5814" t="s">
        <v>2941</v>
      </c>
      <c r="H5814">
        <v>2220</v>
      </c>
      <c r="I5814" t="s">
        <v>2775</v>
      </c>
      <c r="J5814">
        <v>261259</v>
      </c>
      <c r="K5814" t="s">
        <v>2707</v>
      </c>
      <c r="L5814">
        <v>-1666.15</v>
      </c>
      <c r="M5814">
        <v>23373.48</v>
      </c>
      <c r="N5814">
        <v>23660.240000000002</v>
      </c>
      <c r="O5814">
        <v>-1952.91</v>
      </c>
      <c r="P5814" t="s">
        <v>607</v>
      </c>
      <c r="Q5814">
        <v>-1952.91</v>
      </c>
      <c r="R5814">
        <v>23142.49</v>
      </c>
      <c r="S5814">
        <v>0</v>
      </c>
      <c r="T5814" t="s">
        <v>1138</v>
      </c>
      <c r="U5814" s="221">
        <f t="shared" si="181"/>
        <v>-2.8676000000000205E-5</v>
      </c>
    </row>
    <row r="5815" spans="1:21" hidden="1">
      <c r="A5815" s="55" t="str">
        <f t="shared" si="180"/>
        <v>Y0EK0</v>
      </c>
      <c r="B5815" s="55">
        <f>VLOOKUP(J5815,'Mapping-CITI'!A:E,5,0)</f>
        <v>0</v>
      </c>
      <c r="D5815" s="42">
        <v>45016</v>
      </c>
      <c r="E5815" s="42">
        <v>45199</v>
      </c>
      <c r="F5815" t="s">
        <v>1950</v>
      </c>
      <c r="G5815" t="s">
        <v>2941</v>
      </c>
      <c r="H5815">
        <v>2220</v>
      </c>
      <c r="I5815" t="s">
        <v>2775</v>
      </c>
      <c r="J5815">
        <v>261260</v>
      </c>
      <c r="K5815" t="s">
        <v>2708</v>
      </c>
      <c r="L5815">
        <v>-1666.15</v>
      </c>
      <c r="M5815">
        <v>23373.48</v>
      </c>
      <c r="N5815">
        <v>23660.240000000002</v>
      </c>
      <c r="O5815">
        <v>-1952.91</v>
      </c>
      <c r="P5815" t="s">
        <v>607</v>
      </c>
      <c r="Q5815">
        <v>-1952.91</v>
      </c>
      <c r="R5815">
        <v>23142.49</v>
      </c>
      <c r="S5815">
        <v>0</v>
      </c>
      <c r="T5815" t="s">
        <v>1138</v>
      </c>
      <c r="U5815" s="221">
        <f t="shared" si="181"/>
        <v>-2.8676000000000205E-5</v>
      </c>
    </row>
    <row r="5816" spans="1:21" hidden="1">
      <c r="A5816" s="55" t="str">
        <f t="shared" si="180"/>
        <v>Y0EK0</v>
      </c>
      <c r="B5816" s="55">
        <f>VLOOKUP(J5816,'Mapping-CITI'!A:E,5,0)</f>
        <v>0</v>
      </c>
      <c r="D5816" s="42">
        <v>45016</v>
      </c>
      <c r="E5816" s="42">
        <v>45199</v>
      </c>
      <c r="F5816" t="s">
        <v>1950</v>
      </c>
      <c r="G5816" t="s">
        <v>2941</v>
      </c>
      <c r="H5816">
        <v>2220</v>
      </c>
      <c r="I5816" t="s">
        <v>2775</v>
      </c>
      <c r="J5816">
        <v>261262</v>
      </c>
      <c r="K5816" t="s">
        <v>2709</v>
      </c>
      <c r="L5816">
        <v>-30310.69</v>
      </c>
      <c r="M5816">
        <v>101231.26</v>
      </c>
      <c r="N5816">
        <v>91055.01</v>
      </c>
      <c r="O5816">
        <v>-20134.439999999999</v>
      </c>
      <c r="P5816" t="s">
        <v>607</v>
      </c>
      <c r="Q5816">
        <v>-20134.439999999999</v>
      </c>
      <c r="R5816">
        <v>100728.14</v>
      </c>
      <c r="S5816">
        <v>0</v>
      </c>
      <c r="T5816" t="s">
        <v>1138</v>
      </c>
      <c r="U5816" s="221">
        <f t="shared" si="181"/>
        <v>1.0176250000000001E-3</v>
      </c>
    </row>
    <row r="5817" spans="1:21" hidden="1">
      <c r="A5817" s="55" t="str">
        <f t="shared" si="180"/>
        <v>Y0EK0</v>
      </c>
      <c r="B5817" s="55">
        <f>VLOOKUP(J5817,'Mapping-CITI'!A:E,5,0)</f>
        <v>0</v>
      </c>
      <c r="D5817" s="42">
        <v>45016</v>
      </c>
      <c r="E5817" s="42">
        <v>45199</v>
      </c>
      <c r="F5817" t="s">
        <v>1950</v>
      </c>
      <c r="G5817" t="s">
        <v>2941</v>
      </c>
      <c r="H5817">
        <v>2150</v>
      </c>
      <c r="I5817" t="s">
        <v>2797</v>
      </c>
      <c r="J5817">
        <v>281101</v>
      </c>
      <c r="K5817" t="s">
        <v>2296</v>
      </c>
      <c r="L5817">
        <v>-636383039.23000002</v>
      </c>
      <c r="M5817">
        <v>0</v>
      </c>
      <c r="N5817">
        <v>0</v>
      </c>
      <c r="O5817">
        <v>-948949417.73000002</v>
      </c>
      <c r="P5817" t="s">
        <v>607</v>
      </c>
      <c r="Q5817">
        <v>-948949417.73000002</v>
      </c>
      <c r="R5817">
        <v>0</v>
      </c>
      <c r="S5817">
        <v>0</v>
      </c>
      <c r="T5817" t="s">
        <v>1138</v>
      </c>
      <c r="U5817" s="221">
        <f t="shared" si="181"/>
        <v>0</v>
      </c>
    </row>
    <row r="5818" spans="1:21" hidden="1">
      <c r="A5818" s="55" t="str">
        <f t="shared" si="180"/>
        <v>Y0EK0</v>
      </c>
      <c r="B5818" s="55">
        <f>VLOOKUP(J5818,'Mapping-CITI'!A:E,5,0)</f>
        <v>0</v>
      </c>
      <c r="D5818" s="42">
        <v>45016</v>
      </c>
      <c r="E5818" s="42">
        <v>45199</v>
      </c>
      <c r="F5818" t="s">
        <v>1950</v>
      </c>
      <c r="G5818" t="s">
        <v>2941</v>
      </c>
      <c r="H5818">
        <v>2150</v>
      </c>
      <c r="I5818" t="s">
        <v>2797</v>
      </c>
      <c r="J5818">
        <v>281102</v>
      </c>
      <c r="K5818" t="s">
        <v>2544</v>
      </c>
      <c r="L5818">
        <v>0</v>
      </c>
      <c r="M5818">
        <v>0</v>
      </c>
      <c r="N5818">
        <v>0</v>
      </c>
      <c r="O5818">
        <v>-521526270.36000001</v>
      </c>
      <c r="P5818" t="s">
        <v>607</v>
      </c>
      <c r="Q5818">
        <v>-521526270.36000001</v>
      </c>
      <c r="R5818">
        <v>0</v>
      </c>
      <c r="S5818">
        <v>0</v>
      </c>
      <c r="T5818" t="s">
        <v>1138</v>
      </c>
      <c r="U5818" s="221">
        <f t="shared" si="181"/>
        <v>0</v>
      </c>
    </row>
    <row r="5819" spans="1:21" hidden="1">
      <c r="A5819" s="55" t="str">
        <f t="shared" si="180"/>
        <v>Y0EK0</v>
      </c>
      <c r="B5819" s="55">
        <f>VLOOKUP(J5819,'Mapping-CITI'!A:E,5,0)</f>
        <v>0</v>
      </c>
      <c r="D5819" s="42">
        <v>45016</v>
      </c>
      <c r="E5819" s="42">
        <v>45199</v>
      </c>
      <c r="F5819" t="s">
        <v>1950</v>
      </c>
      <c r="G5819" t="s">
        <v>2941</v>
      </c>
      <c r="H5819">
        <v>2110</v>
      </c>
      <c r="I5819" t="s">
        <v>2790</v>
      </c>
      <c r="J5819">
        <v>281114</v>
      </c>
      <c r="K5819" t="s">
        <v>2611</v>
      </c>
      <c r="L5819">
        <v>0</v>
      </c>
      <c r="M5819">
        <v>706100</v>
      </c>
      <c r="N5819">
        <v>706100</v>
      </c>
      <c r="O5819">
        <v>0</v>
      </c>
      <c r="P5819" t="s">
        <v>607</v>
      </c>
      <c r="Q5819">
        <v>0</v>
      </c>
      <c r="R5819">
        <v>706100</v>
      </c>
      <c r="S5819">
        <v>706100</v>
      </c>
      <c r="T5819" t="s">
        <v>1138</v>
      </c>
      <c r="U5819" s="221">
        <f t="shared" si="181"/>
        <v>0</v>
      </c>
    </row>
    <row r="5820" spans="1:21" hidden="1">
      <c r="A5820" s="55" t="str">
        <f t="shared" si="180"/>
        <v>Y0EK0</v>
      </c>
      <c r="B5820" s="55">
        <f>VLOOKUP(J5820,'Mapping-CITI'!A:E,5,0)</f>
        <v>0</v>
      </c>
      <c r="D5820" s="42">
        <v>45016</v>
      </c>
      <c r="E5820" s="42">
        <v>45199</v>
      </c>
      <c r="F5820" t="s">
        <v>1950</v>
      </c>
      <c r="G5820" t="s">
        <v>2941</v>
      </c>
      <c r="H5820">
        <v>2150</v>
      </c>
      <c r="I5820" t="s">
        <v>2797</v>
      </c>
      <c r="J5820">
        <v>281137</v>
      </c>
      <c r="K5820" t="s">
        <v>2302</v>
      </c>
      <c r="L5820">
        <v>-759455177.72000003</v>
      </c>
      <c r="M5820">
        <v>39670231.689999998</v>
      </c>
      <c r="N5820">
        <v>5897372.6399999997</v>
      </c>
      <c r="O5820">
        <v>-725682318.66999996</v>
      </c>
      <c r="P5820" t="s">
        <v>607</v>
      </c>
      <c r="Q5820">
        <v>-725682318.66999996</v>
      </c>
      <c r="R5820">
        <v>0</v>
      </c>
      <c r="S5820">
        <v>0</v>
      </c>
      <c r="T5820" t="s">
        <v>1138</v>
      </c>
      <c r="U5820" s="221">
        <f t="shared" si="181"/>
        <v>3.3772859049999999</v>
      </c>
    </row>
    <row r="5821" spans="1:21" hidden="1">
      <c r="A5821" s="55" t="str">
        <f t="shared" si="180"/>
        <v>Y0EK0</v>
      </c>
      <c r="B5821" s="55">
        <f>VLOOKUP(J5821,'Mapping-CITI'!A:E,5,0)</f>
        <v>0</v>
      </c>
      <c r="D5821" s="42">
        <v>45016</v>
      </c>
      <c r="E5821" s="42">
        <v>45199</v>
      </c>
      <c r="F5821" t="s">
        <v>1950</v>
      </c>
      <c r="G5821" t="s">
        <v>2941</v>
      </c>
      <c r="H5821">
        <v>2150</v>
      </c>
      <c r="I5821" t="s">
        <v>2797</v>
      </c>
      <c r="J5821">
        <v>281138</v>
      </c>
      <c r="K5821" t="s">
        <v>2303</v>
      </c>
      <c r="L5821">
        <v>-2933040588.0999999</v>
      </c>
      <c r="M5821">
        <v>312786946.24000001</v>
      </c>
      <c r="N5821">
        <v>264463363.41</v>
      </c>
      <c r="O5821">
        <v>-2884717005.27</v>
      </c>
      <c r="P5821" t="s">
        <v>607</v>
      </c>
      <c r="Q5821">
        <v>-2884717005.27</v>
      </c>
      <c r="R5821">
        <v>0</v>
      </c>
      <c r="S5821">
        <v>0</v>
      </c>
      <c r="T5821" t="s">
        <v>1138</v>
      </c>
      <c r="U5821" s="221">
        <f t="shared" si="181"/>
        <v>4.8323582830000014</v>
      </c>
    </row>
    <row r="5822" spans="1:21" hidden="1">
      <c r="A5822" s="55" t="str">
        <f t="shared" si="180"/>
        <v>Y0EK0</v>
      </c>
      <c r="B5822" s="55">
        <f>VLOOKUP(J5822,'Mapping-CITI'!A:E,5,0)</f>
        <v>0</v>
      </c>
      <c r="D5822" s="42">
        <v>45016</v>
      </c>
      <c r="E5822" s="42">
        <v>45199</v>
      </c>
      <c r="F5822" t="s">
        <v>1950</v>
      </c>
      <c r="G5822" t="s">
        <v>2941</v>
      </c>
      <c r="H5822">
        <v>2250</v>
      </c>
      <c r="I5822" t="s">
        <v>2774</v>
      </c>
      <c r="J5822">
        <v>281212</v>
      </c>
      <c r="K5822" t="s">
        <v>2314</v>
      </c>
      <c r="L5822">
        <v>-334987.11</v>
      </c>
      <c r="M5822">
        <v>2146235.9900000002</v>
      </c>
      <c r="N5822">
        <v>2201692.77</v>
      </c>
      <c r="O5822">
        <v>-390443.89</v>
      </c>
      <c r="P5822" t="s">
        <v>607</v>
      </c>
      <c r="Q5822">
        <v>-390443.89</v>
      </c>
      <c r="R5822">
        <v>2146235.9900000002</v>
      </c>
      <c r="S5822">
        <v>0</v>
      </c>
      <c r="T5822" t="s">
        <v>1138</v>
      </c>
      <c r="U5822" s="221">
        <f t="shared" si="181"/>
        <v>-5.5456779999999792E-3</v>
      </c>
    </row>
    <row r="5823" spans="1:21" hidden="1">
      <c r="A5823" s="55" t="str">
        <f t="shared" si="180"/>
        <v>Y0EK0</v>
      </c>
      <c r="B5823" s="55">
        <f>VLOOKUP(J5823,'Mapping-CITI'!A:E,5,0)</f>
        <v>0</v>
      </c>
      <c r="D5823" s="42">
        <v>45016</v>
      </c>
      <c r="E5823" s="42">
        <v>45199</v>
      </c>
      <c r="F5823" t="s">
        <v>1950</v>
      </c>
      <c r="G5823" t="s">
        <v>2941</v>
      </c>
      <c r="H5823">
        <v>2250</v>
      </c>
      <c r="I5823" t="s">
        <v>2774</v>
      </c>
      <c r="J5823">
        <v>281263</v>
      </c>
      <c r="K5823" t="s">
        <v>2318</v>
      </c>
      <c r="L5823">
        <v>-1305258.45</v>
      </c>
      <c r="M5823">
        <v>1305258.45</v>
      </c>
      <c r="N5823">
        <v>0</v>
      </c>
      <c r="O5823">
        <v>0</v>
      </c>
      <c r="P5823" t="s">
        <v>607</v>
      </c>
      <c r="Q5823">
        <v>0</v>
      </c>
      <c r="R5823">
        <v>1305258.45</v>
      </c>
      <c r="S5823">
        <v>0</v>
      </c>
      <c r="T5823" t="s">
        <v>1138</v>
      </c>
      <c r="U5823" s="221">
        <f t="shared" si="181"/>
        <v>0.130525845</v>
      </c>
    </row>
    <row r="5824" spans="1:21" hidden="1">
      <c r="A5824" s="55" t="str">
        <f t="shared" si="180"/>
        <v>Y0EK0</v>
      </c>
      <c r="B5824" s="55">
        <f>VLOOKUP(J5824,'Mapping-CITI'!A:E,5,0)</f>
        <v>0</v>
      </c>
      <c r="D5824" s="42">
        <v>45016</v>
      </c>
      <c r="E5824" s="42">
        <v>45199</v>
      </c>
      <c r="F5824" t="s">
        <v>1950</v>
      </c>
      <c r="G5824" t="s">
        <v>2941</v>
      </c>
      <c r="H5824">
        <v>2250</v>
      </c>
      <c r="I5824" t="s">
        <v>2774</v>
      </c>
      <c r="J5824">
        <v>281264</v>
      </c>
      <c r="K5824" t="s">
        <v>2319</v>
      </c>
      <c r="L5824">
        <v>-31693013.440000001</v>
      </c>
      <c r="M5824">
        <v>0</v>
      </c>
      <c r="N5824">
        <v>0</v>
      </c>
      <c r="O5824">
        <v>-31693013.440000001</v>
      </c>
      <c r="P5824" t="s">
        <v>607</v>
      </c>
      <c r="Q5824">
        <v>-31693013.440000001</v>
      </c>
      <c r="R5824">
        <v>0</v>
      </c>
      <c r="S5824">
        <v>0</v>
      </c>
      <c r="T5824" t="s">
        <v>1138</v>
      </c>
      <c r="U5824" s="221">
        <f t="shared" si="181"/>
        <v>0</v>
      </c>
    </row>
    <row r="5825" spans="1:21" hidden="1">
      <c r="A5825" s="55" t="str">
        <f t="shared" si="180"/>
        <v>Y0EK0</v>
      </c>
      <c r="B5825" s="55">
        <f>VLOOKUP(J5825,'Mapping-CITI'!A:E,5,0)</f>
        <v>0</v>
      </c>
      <c r="D5825" s="42">
        <v>45016</v>
      </c>
      <c r="E5825" s="42">
        <v>45199</v>
      </c>
      <c r="F5825" t="s">
        <v>1950</v>
      </c>
      <c r="G5825" t="s">
        <v>2941</v>
      </c>
      <c r="H5825">
        <v>2250</v>
      </c>
      <c r="I5825" t="s">
        <v>2774</v>
      </c>
      <c r="J5825">
        <v>281266</v>
      </c>
      <c r="K5825" t="s">
        <v>2321</v>
      </c>
      <c r="L5825">
        <v>-30051.58</v>
      </c>
      <c r="M5825">
        <v>0</v>
      </c>
      <c r="N5825">
        <v>0</v>
      </c>
      <c r="O5825">
        <v>-30051.58</v>
      </c>
      <c r="P5825" t="s">
        <v>607</v>
      </c>
      <c r="Q5825">
        <v>-30051.58</v>
      </c>
      <c r="R5825">
        <v>0</v>
      </c>
      <c r="S5825">
        <v>0</v>
      </c>
      <c r="T5825" t="s">
        <v>1138</v>
      </c>
      <c r="U5825" s="221">
        <f t="shared" si="181"/>
        <v>0</v>
      </c>
    </row>
    <row r="5826" spans="1:21" hidden="1">
      <c r="A5826" s="55" t="str">
        <f t="shared" si="180"/>
        <v>Y0EK0</v>
      </c>
      <c r="B5826" s="55">
        <f>VLOOKUP(J5826,'Mapping-CITI'!A:E,5,0)</f>
        <v>0</v>
      </c>
      <c r="D5826" s="42">
        <v>45016</v>
      </c>
      <c r="E5826" s="42">
        <v>45199</v>
      </c>
      <c r="F5826" t="s">
        <v>1950</v>
      </c>
      <c r="G5826" t="s">
        <v>2941</v>
      </c>
      <c r="H5826">
        <v>2250</v>
      </c>
      <c r="I5826" t="s">
        <v>2774</v>
      </c>
      <c r="J5826">
        <v>281267</v>
      </c>
      <c r="K5826" t="s">
        <v>2322</v>
      </c>
      <c r="L5826">
        <v>-707162.41</v>
      </c>
      <c r="M5826">
        <v>44805.05</v>
      </c>
      <c r="N5826">
        <v>0</v>
      </c>
      <c r="O5826">
        <v>-662357.36</v>
      </c>
      <c r="P5826" t="s">
        <v>607</v>
      </c>
      <c r="Q5826">
        <v>-662357.36</v>
      </c>
      <c r="R5826">
        <v>44805.05</v>
      </c>
      <c r="S5826">
        <v>0</v>
      </c>
      <c r="T5826" t="s">
        <v>1138</v>
      </c>
      <c r="U5826" s="221">
        <f t="shared" si="181"/>
        <v>4.4805050000000001E-3</v>
      </c>
    </row>
    <row r="5827" spans="1:21" hidden="1">
      <c r="A5827" s="55" t="str">
        <f t="shared" ref="A5827:A5890" si="182">F5827&amp;B5827</f>
        <v>Y0EKIgnore</v>
      </c>
      <c r="B5827" s="55" t="str">
        <f>VLOOKUP(J5827,'Mapping-CITI'!A:E,5,0)</f>
        <v>Ignore</v>
      </c>
      <c r="D5827" s="42">
        <v>45016</v>
      </c>
      <c r="E5827" s="42">
        <v>45199</v>
      </c>
      <c r="F5827" t="s">
        <v>1950</v>
      </c>
      <c r="G5827" t="s">
        <v>2941</v>
      </c>
      <c r="H5827">
        <v>2250</v>
      </c>
      <c r="I5827" t="s">
        <v>2774</v>
      </c>
      <c r="J5827">
        <v>281269</v>
      </c>
      <c r="K5827" t="s">
        <v>3439</v>
      </c>
      <c r="L5827">
        <v>-20879500.359999999</v>
      </c>
      <c r="M5827">
        <v>0</v>
      </c>
      <c r="N5827">
        <v>0</v>
      </c>
      <c r="O5827">
        <v>-20879500.359999999</v>
      </c>
      <c r="P5827" t="s">
        <v>607</v>
      </c>
      <c r="Q5827">
        <v>-20879500.359999999</v>
      </c>
      <c r="R5827">
        <v>0</v>
      </c>
      <c r="S5827">
        <v>0</v>
      </c>
      <c r="T5827" t="s">
        <v>1138</v>
      </c>
      <c r="U5827" s="221">
        <f t="shared" ref="U5827:U5890" si="183">(M5827-N5827)/10^7</f>
        <v>0</v>
      </c>
    </row>
    <row r="5828" spans="1:21" hidden="1">
      <c r="A5828" s="55" t="str">
        <f t="shared" si="182"/>
        <v>Y0EK0</v>
      </c>
      <c r="B5828" s="55">
        <f>VLOOKUP(J5828,'Mapping-CITI'!A:E,5,0)</f>
        <v>0</v>
      </c>
      <c r="D5828" s="42">
        <v>45016</v>
      </c>
      <c r="E5828" s="42">
        <v>45199</v>
      </c>
      <c r="F5828" t="s">
        <v>1950</v>
      </c>
      <c r="G5828" t="s">
        <v>2941</v>
      </c>
      <c r="H5828">
        <v>2250</v>
      </c>
      <c r="I5828" t="s">
        <v>2774</v>
      </c>
      <c r="J5828">
        <v>281271</v>
      </c>
      <c r="K5828" t="s">
        <v>2325</v>
      </c>
      <c r="L5828">
        <v>255416.28</v>
      </c>
      <c r="M5828">
        <v>0</v>
      </c>
      <c r="N5828">
        <v>255416</v>
      </c>
      <c r="O5828">
        <v>0.28000000000000003</v>
      </c>
      <c r="P5828" t="s">
        <v>607</v>
      </c>
      <c r="Q5828">
        <v>0.28000000000000003</v>
      </c>
      <c r="R5828">
        <v>0</v>
      </c>
      <c r="S5828">
        <v>255416</v>
      </c>
      <c r="T5828" t="s">
        <v>1138</v>
      </c>
      <c r="U5828" s="221">
        <f t="shared" si="183"/>
        <v>-2.5541600000000001E-2</v>
      </c>
    </row>
    <row r="5829" spans="1:21" hidden="1">
      <c r="A5829" s="55" t="str">
        <f t="shared" si="182"/>
        <v>Y0EK0</v>
      </c>
      <c r="B5829" s="55">
        <f>VLOOKUP(J5829,'Mapping-CITI'!A:E,5,0)</f>
        <v>0</v>
      </c>
      <c r="D5829" s="42">
        <v>45016</v>
      </c>
      <c r="E5829" s="42">
        <v>45199</v>
      </c>
      <c r="F5829" t="s">
        <v>1950</v>
      </c>
      <c r="G5829" t="s">
        <v>2941</v>
      </c>
      <c r="H5829">
        <v>2250</v>
      </c>
      <c r="I5829" t="s">
        <v>2774</v>
      </c>
      <c r="J5829">
        <v>281275</v>
      </c>
      <c r="K5829" t="s">
        <v>2329</v>
      </c>
      <c r="L5829">
        <v>-2320.5100000000002</v>
      </c>
      <c r="M5829">
        <v>0</v>
      </c>
      <c r="N5829">
        <v>0</v>
      </c>
      <c r="O5829">
        <v>-2320.5100000000002</v>
      </c>
      <c r="P5829" t="s">
        <v>607</v>
      </c>
      <c r="Q5829">
        <v>-2320.5100000000002</v>
      </c>
      <c r="R5829">
        <v>0</v>
      </c>
      <c r="S5829">
        <v>0</v>
      </c>
      <c r="T5829" t="s">
        <v>1138</v>
      </c>
      <c r="U5829" s="221">
        <f t="shared" si="183"/>
        <v>0</v>
      </c>
    </row>
    <row r="5830" spans="1:21" hidden="1">
      <c r="A5830" s="55" t="str">
        <f t="shared" si="182"/>
        <v>Y0EK0</v>
      </c>
      <c r="B5830" s="55">
        <f>VLOOKUP(J5830,'Mapping-CITI'!A:E,5,0)</f>
        <v>0</v>
      </c>
      <c r="D5830" s="42">
        <v>45016</v>
      </c>
      <c r="E5830" s="42">
        <v>45199</v>
      </c>
      <c r="F5830" t="s">
        <v>1950</v>
      </c>
      <c r="G5830" t="s">
        <v>2941</v>
      </c>
      <c r="H5830">
        <v>2250</v>
      </c>
      <c r="I5830" t="s">
        <v>2774</v>
      </c>
      <c r="J5830">
        <v>281276</v>
      </c>
      <c r="K5830" t="s">
        <v>2330</v>
      </c>
      <c r="L5830">
        <v>0</v>
      </c>
      <c r="M5830">
        <v>0</v>
      </c>
      <c r="N5830">
        <v>0.02</v>
      </c>
      <c r="O5830">
        <v>-0.02</v>
      </c>
      <c r="P5830" t="s">
        <v>607</v>
      </c>
      <c r="Q5830">
        <v>-0.02</v>
      </c>
      <c r="R5830">
        <v>0</v>
      </c>
      <c r="S5830">
        <v>0.02</v>
      </c>
      <c r="T5830" t="s">
        <v>1138</v>
      </c>
      <c r="U5830" s="221">
        <f t="shared" si="183"/>
        <v>-2.0000000000000001E-9</v>
      </c>
    </row>
    <row r="5831" spans="1:21" hidden="1">
      <c r="A5831" s="55" t="str">
        <f t="shared" si="182"/>
        <v>Y0EK0</v>
      </c>
      <c r="B5831" s="55">
        <f>VLOOKUP(J5831,'Mapping-CITI'!A:E,5,0)</f>
        <v>0</v>
      </c>
      <c r="D5831" s="42">
        <v>45016</v>
      </c>
      <c r="E5831" s="42">
        <v>45199</v>
      </c>
      <c r="F5831" t="s">
        <v>1950</v>
      </c>
      <c r="G5831" t="s">
        <v>2941</v>
      </c>
      <c r="H5831">
        <v>2250</v>
      </c>
      <c r="I5831" t="s">
        <v>2774</v>
      </c>
      <c r="J5831">
        <v>281277</v>
      </c>
      <c r="K5831" t="s">
        <v>2331</v>
      </c>
      <c r="L5831">
        <v>-43391.360000000001</v>
      </c>
      <c r="M5831">
        <v>43391.360000000001</v>
      </c>
      <c r="N5831">
        <v>0</v>
      </c>
      <c r="O5831">
        <v>0</v>
      </c>
      <c r="P5831" t="s">
        <v>607</v>
      </c>
      <c r="Q5831">
        <v>0</v>
      </c>
      <c r="R5831">
        <v>43391.360000000001</v>
      </c>
      <c r="S5831">
        <v>0</v>
      </c>
      <c r="T5831" t="s">
        <v>1138</v>
      </c>
      <c r="U5831" s="221">
        <f t="shared" si="183"/>
        <v>4.3391360000000004E-3</v>
      </c>
    </row>
    <row r="5832" spans="1:21" hidden="1">
      <c r="A5832" s="55" t="str">
        <f t="shared" si="182"/>
        <v>Y0EK0</v>
      </c>
      <c r="B5832" s="55">
        <f>VLOOKUP(J5832,'Mapping-CITI'!A:E,5,0)</f>
        <v>0</v>
      </c>
      <c r="D5832" s="42">
        <v>45016</v>
      </c>
      <c r="E5832" s="42">
        <v>45199</v>
      </c>
      <c r="F5832" t="s">
        <v>1950</v>
      </c>
      <c r="G5832" t="s">
        <v>2941</v>
      </c>
      <c r="H5832">
        <v>2250</v>
      </c>
      <c r="I5832" t="s">
        <v>2774</v>
      </c>
      <c r="J5832">
        <v>281280</v>
      </c>
      <c r="K5832" t="s">
        <v>2673</v>
      </c>
      <c r="L5832">
        <v>-81440</v>
      </c>
      <c r="M5832">
        <v>0</v>
      </c>
      <c r="N5832">
        <v>0</v>
      </c>
      <c r="O5832">
        <v>-81440</v>
      </c>
      <c r="P5832" t="s">
        <v>607</v>
      </c>
      <c r="Q5832">
        <v>-81440</v>
      </c>
      <c r="R5832">
        <v>0</v>
      </c>
      <c r="S5832">
        <v>0</v>
      </c>
      <c r="T5832" t="s">
        <v>1138</v>
      </c>
      <c r="U5832" s="221">
        <f t="shared" si="183"/>
        <v>0</v>
      </c>
    </row>
    <row r="5833" spans="1:21" hidden="1">
      <c r="A5833" s="55" t="str">
        <f t="shared" si="182"/>
        <v>Y0EKIgnore</v>
      </c>
      <c r="B5833" s="55" t="str">
        <f>VLOOKUP(J5833,'Mapping-CITI'!A:E,5,0)</f>
        <v>Ignore</v>
      </c>
      <c r="D5833" s="42">
        <v>45016</v>
      </c>
      <c r="E5833" s="42">
        <v>45199</v>
      </c>
      <c r="F5833" t="s">
        <v>1950</v>
      </c>
      <c r="G5833" t="s">
        <v>2941</v>
      </c>
      <c r="H5833">
        <v>2250</v>
      </c>
      <c r="I5833" t="s">
        <v>2774</v>
      </c>
      <c r="J5833">
        <v>281281</v>
      </c>
      <c r="K5833" t="s">
        <v>3440</v>
      </c>
      <c r="L5833">
        <v>-12264037.52</v>
      </c>
      <c r="M5833">
        <v>0</v>
      </c>
      <c r="N5833">
        <v>0</v>
      </c>
      <c r="O5833">
        <v>-12264037.52</v>
      </c>
      <c r="P5833" t="s">
        <v>607</v>
      </c>
      <c r="Q5833">
        <v>-12264037.52</v>
      </c>
      <c r="R5833">
        <v>0</v>
      </c>
      <c r="S5833">
        <v>0</v>
      </c>
      <c r="T5833" t="s">
        <v>1138</v>
      </c>
      <c r="U5833" s="221">
        <f t="shared" si="183"/>
        <v>0</v>
      </c>
    </row>
    <row r="5834" spans="1:21" hidden="1">
      <c r="A5834" s="55" t="str">
        <f t="shared" si="182"/>
        <v>Y0EK0</v>
      </c>
      <c r="B5834" s="55">
        <f>VLOOKUP(J5834,'Mapping-CITI'!A:E,5,0)</f>
        <v>0</v>
      </c>
      <c r="D5834" s="42">
        <v>45016</v>
      </c>
      <c r="E5834" s="42">
        <v>45199</v>
      </c>
      <c r="F5834" t="s">
        <v>1950</v>
      </c>
      <c r="G5834" t="s">
        <v>2941</v>
      </c>
      <c r="H5834">
        <v>2150</v>
      </c>
      <c r="I5834" t="s">
        <v>2797</v>
      </c>
      <c r="J5834">
        <v>281290</v>
      </c>
      <c r="K5834" t="s">
        <v>2550</v>
      </c>
      <c r="L5834">
        <v>-38400334.560000002</v>
      </c>
      <c r="M5834">
        <v>2885612.67</v>
      </c>
      <c r="N5834">
        <v>1693568.47</v>
      </c>
      <c r="O5834">
        <v>-37208290.359999999</v>
      </c>
      <c r="P5834" t="s">
        <v>607</v>
      </c>
      <c r="Q5834">
        <v>-37208290.359999999</v>
      </c>
      <c r="R5834">
        <v>0</v>
      </c>
      <c r="S5834">
        <v>0</v>
      </c>
      <c r="T5834" t="s">
        <v>1138</v>
      </c>
      <c r="U5834" s="221">
        <f t="shared" si="183"/>
        <v>0.11920441999999999</v>
      </c>
    </row>
    <row r="5835" spans="1:21" hidden="1">
      <c r="A5835" s="55" t="str">
        <f t="shared" si="182"/>
        <v>Y0EK0</v>
      </c>
      <c r="B5835" s="55">
        <f>VLOOKUP(J5835,'Mapping-CITI'!A:E,5,0)</f>
        <v>0</v>
      </c>
      <c r="D5835" s="42">
        <v>45016</v>
      </c>
      <c r="E5835" s="42">
        <v>45199</v>
      </c>
      <c r="F5835" t="s">
        <v>1950</v>
      </c>
      <c r="G5835" t="s">
        <v>2941</v>
      </c>
      <c r="H5835">
        <v>2150</v>
      </c>
      <c r="I5835" t="s">
        <v>2797</v>
      </c>
      <c r="J5835">
        <v>281292</v>
      </c>
      <c r="K5835" t="s">
        <v>2551</v>
      </c>
      <c r="L5835">
        <v>-194387924.58000001</v>
      </c>
      <c r="M5835">
        <v>12591567.18</v>
      </c>
      <c r="N5835">
        <v>10258446.42</v>
      </c>
      <c r="O5835">
        <v>-192054803.81999999</v>
      </c>
      <c r="P5835" t="s">
        <v>607</v>
      </c>
      <c r="Q5835">
        <v>-192054803.81999999</v>
      </c>
      <c r="R5835">
        <v>0</v>
      </c>
      <c r="S5835">
        <v>0</v>
      </c>
      <c r="T5835" t="s">
        <v>1138</v>
      </c>
      <c r="U5835" s="221">
        <f t="shared" si="183"/>
        <v>0.23331207599999998</v>
      </c>
    </row>
    <row r="5836" spans="1:21" hidden="1">
      <c r="A5836" s="55" t="str">
        <f t="shared" si="182"/>
        <v>Y0EK5.3</v>
      </c>
      <c r="B5836" s="55">
        <f>VLOOKUP(J5836,'Mapping-CITI'!A:E,5,0)</f>
        <v>5.3</v>
      </c>
      <c r="D5836" s="42">
        <v>45016</v>
      </c>
      <c r="E5836" s="42">
        <v>45199</v>
      </c>
      <c r="F5836" t="s">
        <v>1950</v>
      </c>
      <c r="G5836" t="s">
        <v>2941</v>
      </c>
      <c r="H5836">
        <v>5140</v>
      </c>
      <c r="I5836" t="s">
        <v>2798</v>
      </c>
      <c r="J5836">
        <v>301101</v>
      </c>
      <c r="K5836" t="s">
        <v>2333</v>
      </c>
      <c r="L5836">
        <v>-918595217.87</v>
      </c>
      <c r="M5836">
        <v>0</v>
      </c>
      <c r="N5836">
        <v>1096816020.78</v>
      </c>
      <c r="O5836">
        <v>-1096816020.78</v>
      </c>
      <c r="P5836" t="s">
        <v>607</v>
      </c>
      <c r="Q5836">
        <v>-1096816020.78</v>
      </c>
      <c r="R5836">
        <v>0</v>
      </c>
      <c r="S5836">
        <v>0</v>
      </c>
      <c r="T5836" t="s">
        <v>1138</v>
      </c>
      <c r="U5836" s="221">
        <f t="shared" si="183"/>
        <v>-109.681602078</v>
      </c>
    </row>
    <row r="5837" spans="1:21" hidden="1">
      <c r="A5837" s="55" t="str">
        <f t="shared" si="182"/>
        <v>Y0EK5.2</v>
      </c>
      <c r="B5837" s="55">
        <f>VLOOKUP(J5837,'Mapping-CITI'!A:E,5,0)</f>
        <v>5.2</v>
      </c>
      <c r="D5837" s="42">
        <v>45016</v>
      </c>
      <c r="E5837" s="42">
        <v>45199</v>
      </c>
      <c r="F5837" t="s">
        <v>1950</v>
      </c>
      <c r="G5837" t="s">
        <v>2941</v>
      </c>
      <c r="H5837">
        <v>5120</v>
      </c>
      <c r="I5837" t="s">
        <v>2799</v>
      </c>
      <c r="J5837">
        <v>301600</v>
      </c>
      <c r="K5837" t="s">
        <v>2701</v>
      </c>
      <c r="L5837">
        <v>-8063.8</v>
      </c>
      <c r="M5837">
        <v>0</v>
      </c>
      <c r="N5837">
        <v>0</v>
      </c>
      <c r="O5837">
        <v>0</v>
      </c>
      <c r="P5837" t="s">
        <v>607</v>
      </c>
      <c r="Q5837">
        <v>0</v>
      </c>
      <c r="R5837">
        <v>0</v>
      </c>
      <c r="S5837">
        <v>0</v>
      </c>
      <c r="T5837" t="s">
        <v>1138</v>
      </c>
      <c r="U5837" s="221">
        <f t="shared" si="183"/>
        <v>0</v>
      </c>
    </row>
    <row r="5838" spans="1:21" hidden="1">
      <c r="A5838" s="55" t="str">
        <f t="shared" si="182"/>
        <v>Y0EK5.1</v>
      </c>
      <c r="B5838" s="55">
        <f>VLOOKUP(J5838,'Mapping-CITI'!A:E,5,0)</f>
        <v>5.0999999999999996</v>
      </c>
      <c r="D5838" s="42">
        <v>45016</v>
      </c>
      <c r="E5838" s="42">
        <v>45199</v>
      </c>
      <c r="F5838" t="s">
        <v>1950</v>
      </c>
      <c r="G5838" t="s">
        <v>2941</v>
      </c>
      <c r="H5838">
        <v>5110</v>
      </c>
      <c r="I5838" t="s">
        <v>2776</v>
      </c>
      <c r="J5838">
        <v>304101</v>
      </c>
      <c r="K5838" t="s">
        <v>2344</v>
      </c>
      <c r="L5838">
        <v>-66397790.5</v>
      </c>
      <c r="M5838">
        <v>0</v>
      </c>
      <c r="N5838">
        <v>130841504</v>
      </c>
      <c r="O5838">
        <v>-130841504</v>
      </c>
      <c r="P5838" t="s">
        <v>607</v>
      </c>
      <c r="Q5838">
        <v>-130841504</v>
      </c>
      <c r="R5838">
        <v>0</v>
      </c>
      <c r="S5838">
        <v>0</v>
      </c>
      <c r="T5838" t="s">
        <v>1138</v>
      </c>
      <c r="U5838" s="221">
        <f t="shared" si="183"/>
        <v>-13.0841504</v>
      </c>
    </row>
    <row r="5839" spans="1:21" hidden="1">
      <c r="A5839" s="55" t="str">
        <f t="shared" si="182"/>
        <v>Y0EK5.2</v>
      </c>
      <c r="B5839" s="55">
        <f>VLOOKUP(J5839,'Mapping-CITI'!A:E,5,0)</f>
        <v>5.2</v>
      </c>
      <c r="D5839" s="42">
        <v>45016</v>
      </c>
      <c r="E5839" s="42">
        <v>45199</v>
      </c>
      <c r="F5839" t="s">
        <v>1950</v>
      </c>
      <c r="G5839" t="s">
        <v>2941</v>
      </c>
      <c r="H5839">
        <v>5110</v>
      </c>
      <c r="I5839" t="s">
        <v>2776</v>
      </c>
      <c r="J5839">
        <v>304213</v>
      </c>
      <c r="K5839" t="s">
        <v>2351</v>
      </c>
      <c r="L5839">
        <v>-10455929.779999999</v>
      </c>
      <c r="M5839">
        <v>521.24</v>
      </c>
      <c r="N5839">
        <v>12374620.189999999</v>
      </c>
      <c r="O5839">
        <v>-12374098.949999999</v>
      </c>
      <c r="P5839" t="s">
        <v>607</v>
      </c>
      <c r="Q5839">
        <v>-12374098.949999999</v>
      </c>
      <c r="R5839">
        <v>0</v>
      </c>
      <c r="S5839">
        <v>0</v>
      </c>
      <c r="T5839" t="s">
        <v>1138</v>
      </c>
      <c r="U5839" s="221">
        <f t="shared" si="183"/>
        <v>-1.2374098949999999</v>
      </c>
    </row>
    <row r="5840" spans="1:21" hidden="1">
      <c r="A5840" s="55" t="str">
        <f t="shared" si="182"/>
        <v>Y0EKIgnore</v>
      </c>
      <c r="B5840" s="55" t="str">
        <f>VLOOKUP(J5840,'Mapping-CITI'!A:E,5,0)</f>
        <v>Ignore</v>
      </c>
      <c r="D5840" s="42">
        <v>45016</v>
      </c>
      <c r="E5840" s="42">
        <v>45199</v>
      </c>
      <c r="F5840" t="s">
        <v>1950</v>
      </c>
      <c r="G5840" t="s">
        <v>2941</v>
      </c>
      <c r="H5840">
        <v>5110</v>
      </c>
      <c r="I5840" t="s">
        <v>2776</v>
      </c>
      <c r="J5840">
        <v>304221</v>
      </c>
      <c r="K5840" t="s">
        <v>2633</v>
      </c>
      <c r="L5840">
        <v>0</v>
      </c>
      <c r="M5840">
        <v>13633573</v>
      </c>
      <c r="N5840">
        <v>0</v>
      </c>
      <c r="O5840">
        <v>13633573</v>
      </c>
      <c r="P5840" t="s">
        <v>607</v>
      </c>
      <c r="Q5840">
        <v>13633573</v>
      </c>
      <c r="R5840">
        <v>0</v>
      </c>
      <c r="S5840">
        <v>0</v>
      </c>
      <c r="T5840" t="s">
        <v>1138</v>
      </c>
      <c r="U5840" s="221">
        <f t="shared" si="183"/>
        <v>1.3633573000000001</v>
      </c>
    </row>
    <row r="5841" spans="1:21" hidden="1">
      <c r="A5841" s="55" t="str">
        <f t="shared" si="182"/>
        <v>Y0EK5.2</v>
      </c>
      <c r="B5841" s="55">
        <f>VLOOKUP(J5841,'Mapping-CITI'!A:E,5,0)</f>
        <v>5.2</v>
      </c>
      <c r="D5841" s="42">
        <v>45016</v>
      </c>
      <c r="E5841" s="42">
        <v>45199</v>
      </c>
      <c r="F5841" t="s">
        <v>1950</v>
      </c>
      <c r="G5841" t="s">
        <v>2941</v>
      </c>
      <c r="H5841">
        <v>5110</v>
      </c>
      <c r="I5841" t="s">
        <v>2776</v>
      </c>
      <c r="J5841">
        <v>304232</v>
      </c>
      <c r="K5841" t="s">
        <v>2358</v>
      </c>
      <c r="L5841">
        <v>-35225.050000000003</v>
      </c>
      <c r="M5841">
        <v>0</v>
      </c>
      <c r="N5841">
        <v>93838.8</v>
      </c>
      <c r="O5841">
        <v>-93838.8</v>
      </c>
      <c r="P5841" t="s">
        <v>607</v>
      </c>
      <c r="Q5841">
        <v>-93838.8</v>
      </c>
      <c r="R5841">
        <v>0</v>
      </c>
      <c r="S5841">
        <v>93838.8</v>
      </c>
      <c r="T5841" t="s">
        <v>1138</v>
      </c>
      <c r="U5841" s="221">
        <f t="shared" si="183"/>
        <v>-9.3838800000000007E-3</v>
      </c>
    </row>
    <row r="5842" spans="1:21" hidden="1">
      <c r="A5842" s="55" t="str">
        <f t="shared" si="182"/>
        <v>Y0EK5.5</v>
      </c>
      <c r="B5842" s="55">
        <f>VLOOKUP(J5842,'Mapping-CITI'!A:E,5,0)</f>
        <v>5.5</v>
      </c>
      <c r="D5842" s="42">
        <v>45016</v>
      </c>
      <c r="E5842" s="42">
        <v>45199</v>
      </c>
      <c r="F5842" t="s">
        <v>1950</v>
      </c>
      <c r="G5842" t="s">
        <v>2941</v>
      </c>
      <c r="H5842">
        <v>5110</v>
      </c>
      <c r="I5842" t="s">
        <v>2776</v>
      </c>
      <c r="J5842">
        <v>304302</v>
      </c>
      <c r="K5842" t="s">
        <v>810</v>
      </c>
      <c r="L5842">
        <v>-812278.07</v>
      </c>
      <c r="M5842">
        <v>5361.9</v>
      </c>
      <c r="N5842">
        <v>768749.32</v>
      </c>
      <c r="O5842">
        <v>-763387.42</v>
      </c>
      <c r="P5842" t="s">
        <v>607</v>
      </c>
      <c r="Q5842">
        <v>-763387.42</v>
      </c>
      <c r="R5842">
        <v>0</v>
      </c>
      <c r="S5842">
        <v>0</v>
      </c>
      <c r="T5842" t="s">
        <v>1138</v>
      </c>
      <c r="U5842" s="221">
        <f t="shared" si="183"/>
        <v>-7.6338741999999987E-2</v>
      </c>
    </row>
    <row r="5843" spans="1:21" hidden="1">
      <c r="A5843" s="55" t="str">
        <f t="shared" si="182"/>
        <v>Y0EK5.5</v>
      </c>
      <c r="B5843" s="55">
        <f>VLOOKUP(J5843,'Mapping-CITI'!A:E,5,0)</f>
        <v>5.5</v>
      </c>
      <c r="D5843" s="42">
        <v>45016</v>
      </c>
      <c r="E5843" s="42">
        <v>45199</v>
      </c>
      <c r="F5843" t="s">
        <v>1950</v>
      </c>
      <c r="G5843" t="s">
        <v>2941</v>
      </c>
      <c r="H5843">
        <v>5200</v>
      </c>
      <c r="I5843" t="s">
        <v>2777</v>
      </c>
      <c r="J5843">
        <v>304749</v>
      </c>
      <c r="K5843" t="s">
        <v>2368</v>
      </c>
      <c r="L5843">
        <v>4.5999999999999996</v>
      </c>
      <c r="M5843">
        <v>2.77</v>
      </c>
      <c r="N5843">
        <v>0</v>
      </c>
      <c r="O5843">
        <v>2.77</v>
      </c>
      <c r="P5843" t="s">
        <v>607</v>
      </c>
      <c r="Q5843">
        <v>2.77</v>
      </c>
      <c r="R5843">
        <v>2.77</v>
      </c>
      <c r="S5843">
        <v>0</v>
      </c>
      <c r="T5843" t="s">
        <v>1138</v>
      </c>
      <c r="U5843" s="221">
        <f t="shared" si="183"/>
        <v>2.7700000000000001E-7</v>
      </c>
    </row>
    <row r="5844" spans="1:21" hidden="1">
      <c r="A5844" s="55" t="str">
        <f t="shared" si="182"/>
        <v>Y0EK5.5</v>
      </c>
      <c r="B5844" s="55">
        <f>VLOOKUP(J5844,'Mapping-CITI'!A:E,5,0)</f>
        <v>5.5</v>
      </c>
      <c r="D5844" s="42">
        <v>45016</v>
      </c>
      <c r="E5844" s="42">
        <v>45199</v>
      </c>
      <c r="F5844" t="s">
        <v>1950</v>
      </c>
      <c r="G5844" t="s">
        <v>2941</v>
      </c>
      <c r="H5844">
        <v>5200</v>
      </c>
      <c r="I5844" t="s">
        <v>2777</v>
      </c>
      <c r="J5844">
        <v>304751</v>
      </c>
      <c r="K5844" t="s">
        <v>2369</v>
      </c>
      <c r="L5844">
        <v>14687.43</v>
      </c>
      <c r="M5844">
        <v>112.97</v>
      </c>
      <c r="N5844">
        <v>11293.11</v>
      </c>
      <c r="O5844">
        <v>-11180.14</v>
      </c>
      <c r="P5844" t="s">
        <v>607</v>
      </c>
      <c r="Q5844">
        <v>-11180.14</v>
      </c>
      <c r="R5844">
        <v>112.97</v>
      </c>
      <c r="S5844">
        <v>11293.11</v>
      </c>
      <c r="T5844" t="s">
        <v>1138</v>
      </c>
      <c r="U5844" s="221">
        <f t="shared" si="183"/>
        <v>-1.1180140000000001E-3</v>
      </c>
    </row>
    <row r="5845" spans="1:21" hidden="1">
      <c r="A5845" s="55" t="str">
        <f t="shared" si="182"/>
        <v>Y0EK5.5</v>
      </c>
      <c r="B5845" s="55">
        <f>VLOOKUP(J5845,'Mapping-CITI'!A:E,5,0)</f>
        <v>5.5</v>
      </c>
      <c r="D5845" s="42">
        <v>45016</v>
      </c>
      <c r="E5845" s="42">
        <v>45199</v>
      </c>
      <c r="F5845" t="s">
        <v>1950</v>
      </c>
      <c r="G5845" t="s">
        <v>2941</v>
      </c>
      <c r="H5845">
        <v>5200</v>
      </c>
      <c r="I5845" t="s">
        <v>2777</v>
      </c>
      <c r="J5845">
        <v>305101</v>
      </c>
      <c r="K5845" t="s">
        <v>2374</v>
      </c>
      <c r="L5845">
        <v>-62808.09</v>
      </c>
      <c r="M5845">
        <v>0</v>
      </c>
      <c r="N5845">
        <v>659818.06000000006</v>
      </c>
      <c r="O5845">
        <v>-659818.06000000006</v>
      </c>
      <c r="P5845" t="s">
        <v>607</v>
      </c>
      <c r="Q5845">
        <v>-659818.06000000006</v>
      </c>
      <c r="R5845">
        <v>0</v>
      </c>
      <c r="S5845">
        <v>659818.06000000006</v>
      </c>
      <c r="T5845" t="s">
        <v>1138</v>
      </c>
      <c r="U5845" s="221">
        <f t="shared" si="183"/>
        <v>-6.5981806000000004E-2</v>
      </c>
    </row>
    <row r="5846" spans="1:21" hidden="1">
      <c r="A5846" s="55" t="str">
        <f t="shared" si="182"/>
        <v>Y0EK5.5</v>
      </c>
      <c r="B5846" s="55">
        <f>VLOOKUP(J5846,'Mapping-CITI'!A:E,5,0)</f>
        <v>5.5</v>
      </c>
      <c r="D5846" s="42">
        <v>45016</v>
      </c>
      <c r="E5846" s="42">
        <v>45199</v>
      </c>
      <c r="F5846" t="s">
        <v>1950</v>
      </c>
      <c r="G5846" t="s">
        <v>2941</v>
      </c>
      <c r="H5846">
        <v>5200</v>
      </c>
      <c r="I5846" t="s">
        <v>2777</v>
      </c>
      <c r="J5846">
        <v>305109</v>
      </c>
      <c r="K5846" t="s">
        <v>2375</v>
      </c>
      <c r="L5846">
        <v>-50960.24</v>
      </c>
      <c r="M5846">
        <v>15027.52</v>
      </c>
      <c r="N5846">
        <v>1965.02</v>
      </c>
      <c r="O5846">
        <v>13062.5</v>
      </c>
      <c r="P5846" t="s">
        <v>607</v>
      </c>
      <c r="Q5846">
        <v>13062.5</v>
      </c>
      <c r="R5846">
        <v>15027.52</v>
      </c>
      <c r="S5846">
        <v>1965.02</v>
      </c>
      <c r="T5846" t="s">
        <v>1138</v>
      </c>
      <c r="U5846" s="221">
        <f t="shared" si="183"/>
        <v>1.3062499999999999E-3</v>
      </c>
    </row>
    <row r="5847" spans="1:21" hidden="1">
      <c r="A5847" s="55" t="str">
        <f t="shared" si="182"/>
        <v>Y0EK5.5</v>
      </c>
      <c r="B5847" s="55">
        <f>VLOOKUP(J5847,'Mapping-CITI'!A:E,5,0)</f>
        <v>5.5</v>
      </c>
      <c r="D5847" s="42">
        <v>45016</v>
      </c>
      <c r="E5847" s="42">
        <v>45199</v>
      </c>
      <c r="F5847" t="s">
        <v>1950</v>
      </c>
      <c r="G5847" t="s">
        <v>2941</v>
      </c>
      <c r="H5847">
        <v>5200</v>
      </c>
      <c r="I5847" t="s">
        <v>2777</v>
      </c>
      <c r="J5847">
        <v>305115</v>
      </c>
      <c r="K5847" t="s">
        <v>2380</v>
      </c>
      <c r="L5847">
        <v>-6058.85</v>
      </c>
      <c r="M5847">
        <v>23.45</v>
      </c>
      <c r="N5847">
        <v>2.72</v>
      </c>
      <c r="O5847">
        <v>20.73</v>
      </c>
      <c r="P5847" t="s">
        <v>607</v>
      </c>
      <c r="Q5847">
        <v>20.73</v>
      </c>
      <c r="R5847">
        <v>23.45</v>
      </c>
      <c r="S5847">
        <v>2.72</v>
      </c>
      <c r="T5847" t="s">
        <v>1138</v>
      </c>
      <c r="U5847" s="221">
        <f t="shared" si="183"/>
        <v>2.0729999999999999E-6</v>
      </c>
    </row>
    <row r="5848" spans="1:21" hidden="1">
      <c r="A5848" s="55" t="str">
        <f t="shared" si="182"/>
        <v>Y0EK5.5</v>
      </c>
      <c r="B5848" s="55">
        <f>VLOOKUP(J5848,'Mapping-CITI'!A:E,5,0)</f>
        <v>5.5</v>
      </c>
      <c r="D5848" s="42">
        <v>45016</v>
      </c>
      <c r="E5848" s="42">
        <v>45199</v>
      </c>
      <c r="F5848" t="s">
        <v>1950</v>
      </c>
      <c r="G5848" t="s">
        <v>2941</v>
      </c>
      <c r="H5848">
        <v>5200</v>
      </c>
      <c r="I5848" t="s">
        <v>2777</v>
      </c>
      <c r="J5848">
        <v>305150</v>
      </c>
      <c r="K5848" t="s">
        <v>2394</v>
      </c>
      <c r="L5848">
        <v>15946.68</v>
      </c>
      <c r="M5848">
        <v>0</v>
      </c>
      <c r="N5848">
        <v>0</v>
      </c>
      <c r="O5848">
        <v>0</v>
      </c>
      <c r="P5848" t="s">
        <v>607</v>
      </c>
      <c r="Q5848">
        <v>0</v>
      </c>
      <c r="R5848">
        <v>0</v>
      </c>
      <c r="S5848">
        <v>0</v>
      </c>
      <c r="T5848" t="s">
        <v>1138</v>
      </c>
      <c r="U5848" s="221">
        <f t="shared" si="183"/>
        <v>0</v>
      </c>
    </row>
    <row r="5849" spans="1:21" hidden="1">
      <c r="A5849" s="55" t="str">
        <f t="shared" si="182"/>
        <v>Y0EKIgnore</v>
      </c>
      <c r="B5849" s="55" t="str">
        <f>VLOOKUP(J5849,'Mapping-CITI'!A:E,5,0)</f>
        <v>Ignore</v>
      </c>
      <c r="D5849" s="42">
        <v>45016</v>
      </c>
      <c r="E5849" s="42">
        <v>45199</v>
      </c>
      <c r="F5849" t="s">
        <v>1950</v>
      </c>
      <c r="G5849" t="s">
        <v>2941</v>
      </c>
      <c r="H5849">
        <v>5170</v>
      </c>
      <c r="I5849" t="s">
        <v>2800</v>
      </c>
      <c r="J5849">
        <v>311501</v>
      </c>
      <c r="K5849" t="s">
        <v>2402</v>
      </c>
      <c r="L5849">
        <v>-521526270.36000001</v>
      </c>
      <c r="M5849">
        <v>0</v>
      </c>
      <c r="N5849">
        <v>3644032320.3200002</v>
      </c>
      <c r="O5849">
        <v>-3644032320.3200002</v>
      </c>
      <c r="P5849" t="s">
        <v>607</v>
      </c>
      <c r="Q5849">
        <v>-3644032320.3200002</v>
      </c>
      <c r="R5849">
        <v>0</v>
      </c>
      <c r="S5849">
        <v>0</v>
      </c>
      <c r="T5849" t="s">
        <v>1138</v>
      </c>
      <c r="U5849" s="221">
        <f t="shared" si="183"/>
        <v>-364.40323203200001</v>
      </c>
    </row>
    <row r="5850" spans="1:21" hidden="1">
      <c r="A5850" s="55" t="str">
        <f t="shared" si="182"/>
        <v>Y0EK6.4</v>
      </c>
      <c r="B5850" s="55">
        <f>VLOOKUP(J5850,'Mapping-CITI'!A:E,5,0)</f>
        <v>6.4</v>
      </c>
      <c r="D5850" s="42">
        <v>45016</v>
      </c>
      <c r="E5850" s="42">
        <v>45199</v>
      </c>
      <c r="F5850" t="s">
        <v>1950</v>
      </c>
      <c r="G5850" t="s">
        <v>2941</v>
      </c>
      <c r="H5850">
        <v>4160</v>
      </c>
      <c r="I5850" t="s">
        <v>2778</v>
      </c>
      <c r="J5850">
        <v>401201</v>
      </c>
      <c r="K5850" t="s">
        <v>2419</v>
      </c>
      <c r="L5850">
        <v>162516.26</v>
      </c>
      <c r="M5850">
        <v>0</v>
      </c>
      <c r="N5850">
        <v>0</v>
      </c>
      <c r="O5850">
        <v>0</v>
      </c>
      <c r="P5850" t="s">
        <v>607</v>
      </c>
      <c r="Q5850">
        <v>0</v>
      </c>
      <c r="R5850">
        <v>0</v>
      </c>
      <c r="S5850">
        <v>0</v>
      </c>
      <c r="T5850" t="s">
        <v>1138</v>
      </c>
      <c r="U5850" s="221">
        <f t="shared" si="183"/>
        <v>0</v>
      </c>
    </row>
    <row r="5851" spans="1:21" hidden="1">
      <c r="A5851" s="55" t="str">
        <f t="shared" si="182"/>
        <v>Y0EK6.4</v>
      </c>
      <c r="B5851" s="55">
        <f>VLOOKUP(J5851,'Mapping-CITI'!A:E,5,0)</f>
        <v>6.4</v>
      </c>
      <c r="D5851" s="42">
        <v>45016</v>
      </c>
      <c r="E5851" s="42">
        <v>45199</v>
      </c>
      <c r="F5851" t="s">
        <v>1950</v>
      </c>
      <c r="G5851" t="s">
        <v>2941</v>
      </c>
      <c r="H5851">
        <v>4160</v>
      </c>
      <c r="I5851" t="s">
        <v>2778</v>
      </c>
      <c r="J5851">
        <v>401204</v>
      </c>
      <c r="K5851" t="s">
        <v>2830</v>
      </c>
      <c r="L5851">
        <v>7723.64</v>
      </c>
      <c r="M5851">
        <v>0</v>
      </c>
      <c r="N5851">
        <v>0</v>
      </c>
      <c r="O5851">
        <v>0</v>
      </c>
      <c r="P5851" t="s">
        <v>607</v>
      </c>
      <c r="Q5851">
        <v>0</v>
      </c>
      <c r="R5851">
        <v>0</v>
      </c>
      <c r="S5851">
        <v>0</v>
      </c>
      <c r="T5851" t="s">
        <v>1138</v>
      </c>
      <c r="U5851" s="221">
        <f t="shared" si="183"/>
        <v>0</v>
      </c>
    </row>
    <row r="5852" spans="1:21" hidden="1">
      <c r="A5852" s="55" t="str">
        <f t="shared" si="182"/>
        <v>Y0EKIgnore</v>
      </c>
      <c r="B5852" s="55" t="str">
        <f>VLOOKUP(J5852,'Mapping-CITI'!A:E,5,0)</f>
        <v>Ignore</v>
      </c>
      <c r="D5852" s="42">
        <v>45016</v>
      </c>
      <c r="E5852" s="42">
        <v>45199</v>
      </c>
      <c r="F5852" t="s">
        <v>1950</v>
      </c>
      <c r="G5852" t="s">
        <v>2941</v>
      </c>
      <c r="H5852">
        <v>4160</v>
      </c>
      <c r="I5852" t="s">
        <v>2778</v>
      </c>
      <c r="J5852">
        <v>401237</v>
      </c>
      <c r="K5852" t="s">
        <v>2428</v>
      </c>
      <c r="L5852">
        <v>4942909.3499999996</v>
      </c>
      <c r="M5852">
        <v>0</v>
      </c>
      <c r="N5852">
        <v>0</v>
      </c>
      <c r="O5852">
        <v>0</v>
      </c>
      <c r="P5852" t="s">
        <v>607</v>
      </c>
      <c r="Q5852">
        <v>0</v>
      </c>
      <c r="R5852">
        <v>0</v>
      </c>
      <c r="S5852">
        <v>0</v>
      </c>
      <c r="T5852" t="s">
        <v>1138</v>
      </c>
      <c r="U5852" s="221">
        <f t="shared" si="183"/>
        <v>0</v>
      </c>
    </row>
    <row r="5853" spans="1:21" hidden="1">
      <c r="A5853" s="55" t="str">
        <f t="shared" si="182"/>
        <v>Y0EK6.4</v>
      </c>
      <c r="B5853" s="55">
        <f>VLOOKUP(J5853,'Mapping-CITI'!A:E,5,0)</f>
        <v>6.4</v>
      </c>
      <c r="D5853" s="42">
        <v>45016</v>
      </c>
      <c r="E5853" s="42">
        <v>45199</v>
      </c>
      <c r="F5853" t="s">
        <v>1950</v>
      </c>
      <c r="G5853" t="s">
        <v>2941</v>
      </c>
      <c r="H5853">
        <v>4160</v>
      </c>
      <c r="I5853" t="s">
        <v>2778</v>
      </c>
      <c r="J5853">
        <v>401301</v>
      </c>
      <c r="K5853" t="s">
        <v>2432</v>
      </c>
      <c r="L5853">
        <v>120317.93</v>
      </c>
      <c r="M5853">
        <v>18436.439999999999</v>
      </c>
      <c r="N5853">
        <v>16653.900000000001</v>
      </c>
      <c r="O5853">
        <v>1782.54</v>
      </c>
      <c r="P5853" t="s">
        <v>607</v>
      </c>
      <c r="Q5853">
        <v>1782.54</v>
      </c>
      <c r="R5853">
        <v>18436.439999999999</v>
      </c>
      <c r="S5853">
        <v>16653.900000000001</v>
      </c>
      <c r="T5853" t="s">
        <v>1138</v>
      </c>
      <c r="U5853" s="221">
        <f t="shared" si="183"/>
        <v>1.7825399999999973E-4</v>
      </c>
    </row>
    <row r="5854" spans="1:21" hidden="1">
      <c r="A5854" s="55" t="str">
        <f t="shared" si="182"/>
        <v>Y0EK6.2</v>
      </c>
      <c r="B5854" s="55">
        <f>VLOOKUP(J5854,'Mapping-CITI'!A:E,5,0)</f>
        <v>6.2</v>
      </c>
      <c r="D5854" s="42">
        <v>45016</v>
      </c>
      <c r="E5854" s="42">
        <v>45199</v>
      </c>
      <c r="F5854" t="s">
        <v>1950</v>
      </c>
      <c r="G5854" t="s">
        <v>2941</v>
      </c>
      <c r="H5854">
        <v>4160</v>
      </c>
      <c r="I5854" t="s">
        <v>2778</v>
      </c>
      <c r="J5854">
        <v>401501</v>
      </c>
      <c r="K5854" t="s">
        <v>676</v>
      </c>
      <c r="L5854">
        <v>65873837.57</v>
      </c>
      <c r="M5854">
        <v>74646973.650000006</v>
      </c>
      <c r="N5854">
        <v>0</v>
      </c>
      <c r="O5854">
        <v>74646973.650000006</v>
      </c>
      <c r="P5854" t="s">
        <v>607</v>
      </c>
      <c r="Q5854">
        <v>74646973.650000006</v>
      </c>
      <c r="R5854">
        <v>0</v>
      </c>
      <c r="S5854">
        <v>0</v>
      </c>
      <c r="T5854" t="s">
        <v>1138</v>
      </c>
      <c r="U5854" s="221">
        <f t="shared" si="183"/>
        <v>7.464697365000001</v>
      </c>
    </row>
    <row r="5855" spans="1:21" hidden="1">
      <c r="A5855" s="55" t="str">
        <f t="shared" si="182"/>
        <v>Y0EK6.1</v>
      </c>
      <c r="B5855" s="55">
        <f>VLOOKUP(J5855,'Mapping-CITI'!A:E,5,0)</f>
        <v>6.1</v>
      </c>
      <c r="D5855" s="42">
        <v>45016</v>
      </c>
      <c r="E5855" s="42">
        <v>45199</v>
      </c>
      <c r="F5855" t="s">
        <v>1950</v>
      </c>
      <c r="G5855" t="s">
        <v>2941</v>
      </c>
      <c r="H5855">
        <v>4160</v>
      </c>
      <c r="I5855" t="s">
        <v>2778</v>
      </c>
      <c r="J5855">
        <v>401508</v>
      </c>
      <c r="K5855" t="s">
        <v>2554</v>
      </c>
      <c r="L5855">
        <v>3153590.82</v>
      </c>
      <c r="M5855">
        <v>0</v>
      </c>
      <c r="N5855">
        <v>29514.51</v>
      </c>
      <c r="O5855">
        <v>-29514.51</v>
      </c>
      <c r="P5855" t="s">
        <v>607</v>
      </c>
      <c r="Q5855">
        <v>-29514.51</v>
      </c>
      <c r="R5855">
        <v>0</v>
      </c>
      <c r="S5855">
        <v>29514.51</v>
      </c>
      <c r="T5855" t="s">
        <v>1138</v>
      </c>
      <c r="U5855" s="221">
        <f t="shared" si="183"/>
        <v>-2.9514509999999999E-3</v>
      </c>
    </row>
    <row r="5856" spans="1:21" hidden="1">
      <c r="A5856" s="55" t="str">
        <f t="shared" si="182"/>
        <v>Y0EK6.2</v>
      </c>
      <c r="B5856" s="55">
        <f>VLOOKUP(J5856,'Mapping-CITI'!A:E,5,0)</f>
        <v>6.2</v>
      </c>
      <c r="D5856" s="42">
        <v>45016</v>
      </c>
      <c r="E5856" s="42">
        <v>45199</v>
      </c>
      <c r="F5856" t="s">
        <v>1950</v>
      </c>
      <c r="G5856" t="s">
        <v>2941</v>
      </c>
      <c r="H5856">
        <v>4160</v>
      </c>
      <c r="I5856" t="s">
        <v>2778</v>
      </c>
      <c r="J5856">
        <v>401509</v>
      </c>
      <c r="K5856" t="s">
        <v>2695</v>
      </c>
      <c r="L5856">
        <v>2392206.36</v>
      </c>
      <c r="M5856">
        <v>5490099.0599999996</v>
      </c>
      <c r="N5856">
        <v>0</v>
      </c>
      <c r="O5856">
        <v>5490099.0599999996</v>
      </c>
      <c r="P5856" t="s">
        <v>607</v>
      </c>
      <c r="Q5856">
        <v>5490099.0599999996</v>
      </c>
      <c r="R5856">
        <v>0</v>
      </c>
      <c r="S5856">
        <v>0</v>
      </c>
      <c r="T5856" t="s">
        <v>1138</v>
      </c>
      <c r="U5856" s="221">
        <f t="shared" si="183"/>
        <v>0.54900990599999999</v>
      </c>
    </row>
    <row r="5857" spans="1:21" hidden="1">
      <c r="A5857" s="55" t="str">
        <f t="shared" si="182"/>
        <v>Y0EK6.2</v>
      </c>
      <c r="B5857" s="55">
        <f>VLOOKUP(J5857,'Mapping-CITI'!A:E,5,0)</f>
        <v>6.2</v>
      </c>
      <c r="D5857" s="42">
        <v>45016</v>
      </c>
      <c r="E5857" s="42">
        <v>45199</v>
      </c>
      <c r="F5857" t="s">
        <v>1950</v>
      </c>
      <c r="G5857" t="s">
        <v>2941</v>
      </c>
      <c r="H5857">
        <v>4160</v>
      </c>
      <c r="I5857" t="s">
        <v>2778</v>
      </c>
      <c r="J5857">
        <v>401576</v>
      </c>
      <c r="K5857" t="s">
        <v>2702</v>
      </c>
      <c r="L5857">
        <v>-132160.01999999999</v>
      </c>
      <c r="M5857">
        <v>0</v>
      </c>
      <c r="N5857">
        <v>166795.5</v>
      </c>
      <c r="O5857">
        <v>-166795.5</v>
      </c>
      <c r="P5857" t="s">
        <v>607</v>
      </c>
      <c r="Q5857">
        <v>-166795.5</v>
      </c>
      <c r="R5857">
        <v>0</v>
      </c>
      <c r="S5857">
        <v>0</v>
      </c>
      <c r="T5857" t="s">
        <v>1138</v>
      </c>
      <c r="U5857" s="221">
        <f t="shared" si="183"/>
        <v>-1.6679550000000001E-2</v>
      </c>
    </row>
    <row r="5858" spans="1:21" hidden="1">
      <c r="A5858" s="55" t="str">
        <f t="shared" si="182"/>
        <v>Y0EK6.3</v>
      </c>
      <c r="B5858" s="55">
        <f>VLOOKUP(J5858,'Mapping-CITI'!A:E,5,0)</f>
        <v>6.3</v>
      </c>
      <c r="D5858" s="42">
        <v>45016</v>
      </c>
      <c r="E5858" s="42">
        <v>45199</v>
      </c>
      <c r="F5858" t="s">
        <v>1950</v>
      </c>
      <c r="G5858" t="s">
        <v>2941</v>
      </c>
      <c r="H5858">
        <v>4160</v>
      </c>
      <c r="I5858" t="s">
        <v>2778</v>
      </c>
      <c r="J5858">
        <v>401585</v>
      </c>
      <c r="K5858" t="s">
        <v>2801</v>
      </c>
      <c r="L5858">
        <v>50708.56</v>
      </c>
      <c r="M5858">
        <v>0</v>
      </c>
      <c r="N5858">
        <v>0</v>
      </c>
      <c r="O5858">
        <v>0</v>
      </c>
      <c r="P5858" t="s">
        <v>607</v>
      </c>
      <c r="Q5858">
        <v>0</v>
      </c>
      <c r="R5858">
        <v>0</v>
      </c>
      <c r="S5858">
        <v>0</v>
      </c>
      <c r="T5858" t="s">
        <v>1138</v>
      </c>
      <c r="U5858" s="221">
        <f t="shared" si="183"/>
        <v>0</v>
      </c>
    </row>
    <row r="5859" spans="1:21" hidden="1">
      <c r="A5859" s="55" t="str">
        <f t="shared" si="182"/>
        <v>Y0EK6.4</v>
      </c>
      <c r="B5859" s="55">
        <f>VLOOKUP(J5859,'Mapping-CITI'!A:E,5,0)</f>
        <v>6.4</v>
      </c>
      <c r="D5859" s="42">
        <v>45016</v>
      </c>
      <c r="E5859" s="42">
        <v>45199</v>
      </c>
      <c r="F5859" t="s">
        <v>1950</v>
      </c>
      <c r="G5859" t="s">
        <v>2941</v>
      </c>
      <c r="H5859">
        <v>4160</v>
      </c>
      <c r="I5859" t="s">
        <v>2778</v>
      </c>
      <c r="J5859">
        <v>401702</v>
      </c>
      <c r="K5859" t="s">
        <v>2686</v>
      </c>
      <c r="L5859">
        <v>-11894.41</v>
      </c>
      <c r="M5859">
        <v>0</v>
      </c>
      <c r="N5859">
        <v>15011.57</v>
      </c>
      <c r="O5859">
        <v>-15011.57</v>
      </c>
      <c r="P5859" t="s">
        <v>607</v>
      </c>
      <c r="Q5859">
        <v>-15011.57</v>
      </c>
      <c r="R5859">
        <v>0</v>
      </c>
      <c r="S5859">
        <v>0</v>
      </c>
      <c r="T5859" t="s">
        <v>1138</v>
      </c>
      <c r="U5859" s="221">
        <f t="shared" si="183"/>
        <v>-1.5011569999999999E-3</v>
      </c>
    </row>
    <row r="5860" spans="1:21" hidden="1">
      <c r="A5860" s="55" t="str">
        <f t="shared" si="182"/>
        <v>Y0EK6.4</v>
      </c>
      <c r="B5860" s="55">
        <f>VLOOKUP(J5860,'Mapping-CITI'!A:E,5,0)</f>
        <v>6.4</v>
      </c>
      <c r="D5860" s="42">
        <v>45016</v>
      </c>
      <c r="E5860" s="42">
        <v>45199</v>
      </c>
      <c r="F5860" t="s">
        <v>1950</v>
      </c>
      <c r="G5860" t="s">
        <v>2941</v>
      </c>
      <c r="H5860">
        <v>4160</v>
      </c>
      <c r="I5860" t="s">
        <v>2778</v>
      </c>
      <c r="J5860">
        <v>401703</v>
      </c>
      <c r="K5860" t="s">
        <v>2687</v>
      </c>
      <c r="L5860">
        <v>-11894.41</v>
      </c>
      <c r="M5860">
        <v>0</v>
      </c>
      <c r="N5860">
        <v>15011.57</v>
      </c>
      <c r="O5860">
        <v>-15011.57</v>
      </c>
      <c r="P5860" t="s">
        <v>607</v>
      </c>
      <c r="Q5860">
        <v>-15011.57</v>
      </c>
      <c r="R5860">
        <v>0</v>
      </c>
      <c r="S5860">
        <v>0</v>
      </c>
      <c r="T5860" t="s">
        <v>1138</v>
      </c>
      <c r="U5860" s="221">
        <f t="shared" si="183"/>
        <v>-1.5011569999999999E-3</v>
      </c>
    </row>
    <row r="5861" spans="1:21" hidden="1">
      <c r="A5861" s="55" t="str">
        <f t="shared" si="182"/>
        <v>Y0EK6.4</v>
      </c>
      <c r="B5861" s="55">
        <f>VLOOKUP(J5861,'Mapping-CITI'!A:E,5,0)</f>
        <v>6.4</v>
      </c>
      <c r="D5861" s="42">
        <v>45016</v>
      </c>
      <c r="E5861" s="42">
        <v>45199</v>
      </c>
      <c r="F5861" t="s">
        <v>1950</v>
      </c>
      <c r="G5861" t="s">
        <v>2941</v>
      </c>
      <c r="H5861">
        <v>4160</v>
      </c>
      <c r="I5861" t="s">
        <v>2778</v>
      </c>
      <c r="J5861">
        <v>401707</v>
      </c>
      <c r="K5861" t="s">
        <v>2680</v>
      </c>
      <c r="L5861">
        <v>1086013.46</v>
      </c>
      <c r="M5861">
        <v>0</v>
      </c>
      <c r="N5861">
        <v>0</v>
      </c>
      <c r="O5861">
        <v>0</v>
      </c>
      <c r="P5861" t="s">
        <v>607</v>
      </c>
      <c r="Q5861">
        <v>0</v>
      </c>
      <c r="R5861">
        <v>0</v>
      </c>
      <c r="S5861">
        <v>0</v>
      </c>
      <c r="T5861" t="s">
        <v>1138</v>
      </c>
      <c r="U5861" s="221">
        <f t="shared" si="183"/>
        <v>0</v>
      </c>
    </row>
    <row r="5862" spans="1:21" hidden="1">
      <c r="A5862" s="55" t="str">
        <f t="shared" si="182"/>
        <v>Y0EK6.4</v>
      </c>
      <c r="B5862" s="55">
        <f>VLOOKUP(J5862,'Mapping-CITI'!A:E,5,0)</f>
        <v>6.4</v>
      </c>
      <c r="D5862" s="42">
        <v>45016</v>
      </c>
      <c r="E5862" s="42">
        <v>45199</v>
      </c>
      <c r="F5862" t="s">
        <v>1950</v>
      </c>
      <c r="G5862" t="s">
        <v>2941</v>
      </c>
      <c r="H5862">
        <v>4160</v>
      </c>
      <c r="I5862" t="s">
        <v>2778</v>
      </c>
      <c r="J5862">
        <v>401708</v>
      </c>
      <c r="K5862" t="s">
        <v>2681</v>
      </c>
      <c r="L5862">
        <v>1086013.46</v>
      </c>
      <c r="M5862">
        <v>0</v>
      </c>
      <c r="N5862">
        <v>0</v>
      </c>
      <c r="O5862">
        <v>0</v>
      </c>
      <c r="P5862" t="s">
        <v>607</v>
      </c>
      <c r="Q5862">
        <v>0</v>
      </c>
      <c r="R5862">
        <v>0</v>
      </c>
      <c r="S5862">
        <v>0</v>
      </c>
      <c r="T5862" t="s">
        <v>1138</v>
      </c>
      <c r="U5862" s="221">
        <f t="shared" si="183"/>
        <v>0</v>
      </c>
    </row>
    <row r="5863" spans="1:21" hidden="1">
      <c r="A5863" s="55" t="str">
        <f t="shared" si="182"/>
        <v>Y0EK6.2</v>
      </c>
      <c r="B5863" s="55">
        <f>VLOOKUP(J5863,'Mapping-CITI'!A:E,5,0)</f>
        <v>6.2</v>
      </c>
      <c r="D5863" s="42">
        <v>45016</v>
      </c>
      <c r="E5863" s="42">
        <v>45199</v>
      </c>
      <c r="F5863" t="s">
        <v>1950</v>
      </c>
      <c r="G5863" t="s">
        <v>2941</v>
      </c>
      <c r="H5863">
        <v>4160</v>
      </c>
      <c r="I5863" t="s">
        <v>2778</v>
      </c>
      <c r="J5863">
        <v>401717</v>
      </c>
      <c r="K5863" t="s">
        <v>3446</v>
      </c>
      <c r="L5863">
        <v>1298104.74</v>
      </c>
      <c r="M5863">
        <v>0</v>
      </c>
      <c r="N5863">
        <v>0</v>
      </c>
      <c r="O5863">
        <v>0</v>
      </c>
      <c r="P5863" t="s">
        <v>607</v>
      </c>
      <c r="Q5863">
        <v>0</v>
      </c>
      <c r="R5863">
        <v>0</v>
      </c>
      <c r="S5863">
        <v>0</v>
      </c>
      <c r="T5863" t="s">
        <v>1138</v>
      </c>
      <c r="U5863" s="221">
        <f t="shared" si="183"/>
        <v>0</v>
      </c>
    </row>
    <row r="5864" spans="1:21" hidden="1">
      <c r="A5864" s="55" t="str">
        <f t="shared" si="182"/>
        <v>Y0EK6.4</v>
      </c>
      <c r="B5864" s="55">
        <f>VLOOKUP(J5864,'Mapping-CITI'!A:E,5,0)</f>
        <v>6.4</v>
      </c>
      <c r="D5864" s="42">
        <v>45016</v>
      </c>
      <c r="E5864" s="42">
        <v>45199</v>
      </c>
      <c r="F5864" t="s">
        <v>1950</v>
      </c>
      <c r="G5864" t="s">
        <v>2941</v>
      </c>
      <c r="H5864">
        <v>4160</v>
      </c>
      <c r="I5864" t="s">
        <v>2778</v>
      </c>
      <c r="J5864">
        <v>401723</v>
      </c>
      <c r="K5864" t="s">
        <v>2779</v>
      </c>
      <c r="L5864">
        <v>-2861615.59</v>
      </c>
      <c r="M5864">
        <v>0</v>
      </c>
      <c r="N5864">
        <v>0</v>
      </c>
      <c r="O5864">
        <v>0</v>
      </c>
      <c r="P5864" t="s">
        <v>607</v>
      </c>
      <c r="Q5864">
        <v>0</v>
      </c>
      <c r="R5864">
        <v>0</v>
      </c>
      <c r="S5864">
        <v>0</v>
      </c>
      <c r="T5864" t="s">
        <v>1138</v>
      </c>
      <c r="U5864" s="221">
        <f t="shared" si="183"/>
        <v>0</v>
      </c>
    </row>
    <row r="5865" spans="1:21" hidden="1">
      <c r="A5865" s="55" t="str">
        <f t="shared" si="182"/>
        <v>Y0EK6.4</v>
      </c>
      <c r="B5865" s="55">
        <f>VLOOKUP(J5865,'Mapping-CITI'!A:E,5,0)</f>
        <v>6.4</v>
      </c>
      <c r="D5865" s="42">
        <v>45016</v>
      </c>
      <c r="E5865" s="42">
        <v>45199</v>
      </c>
      <c r="F5865" t="s">
        <v>1950</v>
      </c>
      <c r="G5865" t="s">
        <v>2941</v>
      </c>
      <c r="H5865">
        <v>4160</v>
      </c>
      <c r="I5865" t="s">
        <v>2778</v>
      </c>
      <c r="J5865">
        <v>402084</v>
      </c>
      <c r="K5865" t="s">
        <v>4268</v>
      </c>
      <c r="L5865">
        <v>0</v>
      </c>
      <c r="M5865">
        <v>23545632.870000001</v>
      </c>
      <c r="N5865">
        <v>0</v>
      </c>
      <c r="O5865">
        <v>23545632.870000001</v>
      </c>
      <c r="P5865" t="s">
        <v>607</v>
      </c>
      <c r="Q5865">
        <v>23545632.870000001</v>
      </c>
      <c r="R5865">
        <v>0</v>
      </c>
      <c r="S5865">
        <v>0</v>
      </c>
      <c r="T5865" t="s">
        <v>1138</v>
      </c>
      <c r="U5865" s="221">
        <f t="shared" si="183"/>
        <v>2.3545632869999999</v>
      </c>
    </row>
    <row r="5866" spans="1:21" hidden="1">
      <c r="A5866" s="55" t="str">
        <f t="shared" si="182"/>
        <v>Y0EK6.4</v>
      </c>
      <c r="B5866" s="55">
        <f>VLOOKUP(J5866,'Mapping-CITI'!A:E,5,0)</f>
        <v>6.4</v>
      </c>
      <c r="D5866" s="42">
        <v>45016</v>
      </c>
      <c r="E5866" s="42">
        <v>45199</v>
      </c>
      <c r="F5866" t="s">
        <v>1950</v>
      </c>
      <c r="G5866" t="s">
        <v>2941</v>
      </c>
      <c r="H5866">
        <v>4160</v>
      </c>
      <c r="I5866" t="s">
        <v>2778</v>
      </c>
      <c r="J5866">
        <v>402103</v>
      </c>
      <c r="K5866" t="s">
        <v>2436</v>
      </c>
      <c r="L5866">
        <v>195167.71</v>
      </c>
      <c r="M5866">
        <v>464500.58</v>
      </c>
      <c r="N5866">
        <v>27197.05</v>
      </c>
      <c r="O5866">
        <v>437303.53</v>
      </c>
      <c r="P5866" t="s">
        <v>607</v>
      </c>
      <c r="Q5866">
        <v>437303.53</v>
      </c>
      <c r="R5866">
        <v>464500.58</v>
      </c>
      <c r="S5866">
        <v>27197.05</v>
      </c>
      <c r="T5866" t="s">
        <v>1138</v>
      </c>
      <c r="U5866" s="221">
        <f t="shared" si="183"/>
        <v>4.3730353E-2</v>
      </c>
    </row>
    <row r="5867" spans="1:21" hidden="1">
      <c r="A5867" s="55" t="str">
        <f t="shared" si="182"/>
        <v>Y0EK6.3</v>
      </c>
      <c r="B5867" s="55">
        <f>VLOOKUP(J5867,'Mapping-CITI'!A:E,5,0)</f>
        <v>6.3</v>
      </c>
      <c r="D5867" s="42">
        <v>45016</v>
      </c>
      <c r="E5867" s="42">
        <v>45199</v>
      </c>
      <c r="F5867" t="s">
        <v>1950</v>
      </c>
      <c r="G5867" t="s">
        <v>2941</v>
      </c>
      <c r="H5867">
        <v>4160</v>
      </c>
      <c r="I5867" t="s">
        <v>2778</v>
      </c>
      <c r="J5867">
        <v>402106</v>
      </c>
      <c r="K5867" t="s">
        <v>2437</v>
      </c>
      <c r="L5867">
        <v>183891.61</v>
      </c>
      <c r="M5867">
        <v>66442.13</v>
      </c>
      <c r="N5867">
        <v>0</v>
      </c>
      <c r="O5867">
        <v>66442.13</v>
      </c>
      <c r="P5867" t="s">
        <v>607</v>
      </c>
      <c r="Q5867">
        <v>66442.13</v>
      </c>
      <c r="R5867">
        <v>66442.13</v>
      </c>
      <c r="S5867">
        <v>0</v>
      </c>
      <c r="T5867" t="s">
        <v>1138</v>
      </c>
      <c r="U5867" s="221">
        <f t="shared" si="183"/>
        <v>6.6442130000000004E-3</v>
      </c>
    </row>
    <row r="5868" spans="1:21" hidden="1">
      <c r="A5868" s="55" t="str">
        <f t="shared" si="182"/>
        <v>Y0EK6.4</v>
      </c>
      <c r="B5868" s="55">
        <f>VLOOKUP(J5868,'Mapping-CITI'!A:E,5,0)</f>
        <v>6.4</v>
      </c>
      <c r="D5868" s="42">
        <v>45016</v>
      </c>
      <c r="E5868" s="42">
        <v>45199</v>
      </c>
      <c r="F5868" t="s">
        <v>1950</v>
      </c>
      <c r="G5868" t="s">
        <v>2941</v>
      </c>
      <c r="H5868">
        <v>4160</v>
      </c>
      <c r="I5868" t="s">
        <v>2778</v>
      </c>
      <c r="J5868">
        <v>402113</v>
      </c>
      <c r="K5868" t="s">
        <v>2438</v>
      </c>
      <c r="L5868">
        <v>6710974.4100000001</v>
      </c>
      <c r="M5868">
        <v>4828239.7</v>
      </c>
      <c r="N5868">
        <v>33966.15</v>
      </c>
      <c r="O5868">
        <v>4794273.55</v>
      </c>
      <c r="P5868" t="s">
        <v>607</v>
      </c>
      <c r="Q5868">
        <v>4794273.55</v>
      </c>
      <c r="R5868">
        <v>4828239.7</v>
      </c>
      <c r="S5868">
        <v>33966.15</v>
      </c>
      <c r="T5868" t="s">
        <v>1138</v>
      </c>
      <c r="U5868" s="221">
        <f t="shared" si="183"/>
        <v>0.479427355</v>
      </c>
    </row>
    <row r="5869" spans="1:21" hidden="1">
      <c r="A5869" s="55" t="str">
        <f t="shared" si="182"/>
        <v>Y0EK6.4</v>
      </c>
      <c r="B5869" s="55">
        <f>VLOOKUP(J5869,'Mapping-CITI'!A:E,5,0)</f>
        <v>6.4</v>
      </c>
      <c r="D5869" s="42">
        <v>45016</v>
      </c>
      <c r="E5869" s="42">
        <v>45199</v>
      </c>
      <c r="F5869" t="s">
        <v>1950</v>
      </c>
      <c r="G5869" t="s">
        <v>2941</v>
      </c>
      <c r="H5869">
        <v>4160</v>
      </c>
      <c r="I5869" t="s">
        <v>2778</v>
      </c>
      <c r="J5869">
        <v>402125</v>
      </c>
      <c r="K5869" t="s">
        <v>2914</v>
      </c>
      <c r="L5869">
        <v>204000.04</v>
      </c>
      <c r="M5869">
        <v>255252.65</v>
      </c>
      <c r="N5869">
        <v>0</v>
      </c>
      <c r="O5869">
        <v>255252.65</v>
      </c>
      <c r="P5869" t="s">
        <v>607</v>
      </c>
      <c r="Q5869">
        <v>255252.65</v>
      </c>
      <c r="R5869">
        <v>255252.65</v>
      </c>
      <c r="S5869">
        <v>0</v>
      </c>
      <c r="T5869" t="s">
        <v>1138</v>
      </c>
      <c r="U5869" s="221">
        <f t="shared" si="183"/>
        <v>2.5525264999999998E-2</v>
      </c>
    </row>
    <row r="5870" spans="1:21">
      <c r="A5870" s="55" t="str">
        <f t="shared" si="182"/>
        <v>Y0EK6.4</v>
      </c>
      <c r="B5870" s="55">
        <f>VLOOKUP(J5870,'Mapping-CITI'!A:E,5,0)</f>
        <v>6.4</v>
      </c>
      <c r="D5870" s="42">
        <v>45016</v>
      </c>
      <c r="E5870" s="42">
        <v>45199</v>
      </c>
      <c r="F5870" t="s">
        <v>1950</v>
      </c>
      <c r="G5870" t="s">
        <v>2941</v>
      </c>
      <c r="H5870">
        <v>4170</v>
      </c>
      <c r="I5870" t="s">
        <v>2780</v>
      </c>
      <c r="J5870">
        <v>402129</v>
      </c>
      <c r="K5870" t="s">
        <v>2871</v>
      </c>
      <c r="L5870">
        <v>0</v>
      </c>
      <c r="M5870">
        <v>21637701</v>
      </c>
      <c r="N5870">
        <v>0</v>
      </c>
      <c r="O5870">
        <v>21637701</v>
      </c>
      <c r="P5870" t="s">
        <v>607</v>
      </c>
      <c r="Q5870">
        <v>21637701</v>
      </c>
      <c r="R5870">
        <v>0</v>
      </c>
      <c r="S5870">
        <v>0</v>
      </c>
      <c r="T5870" t="s">
        <v>1138</v>
      </c>
      <c r="U5870" s="221">
        <f t="shared" si="183"/>
        <v>2.1637700999999998</v>
      </c>
    </row>
    <row r="5871" spans="1:21" hidden="1">
      <c r="A5871" s="55" t="str">
        <f t="shared" si="182"/>
        <v>Y0EK6.4</v>
      </c>
      <c r="B5871" s="55">
        <f>VLOOKUP(J5871,'Mapping-CITI'!A:E,5,0)</f>
        <v>6.4</v>
      </c>
      <c r="D5871" s="42">
        <v>45016</v>
      </c>
      <c r="E5871" s="42">
        <v>45199</v>
      </c>
      <c r="F5871" t="s">
        <v>1950</v>
      </c>
      <c r="G5871" t="s">
        <v>2941</v>
      </c>
      <c r="H5871">
        <v>4160</v>
      </c>
      <c r="I5871" t="s">
        <v>2778</v>
      </c>
      <c r="J5871">
        <v>402132</v>
      </c>
      <c r="K5871" t="s">
        <v>2441</v>
      </c>
      <c r="L5871">
        <v>-70448.25</v>
      </c>
      <c r="M5871">
        <v>0</v>
      </c>
      <c r="N5871">
        <v>76.38</v>
      </c>
      <c r="O5871">
        <v>-76.38</v>
      </c>
      <c r="P5871" t="s">
        <v>607</v>
      </c>
      <c r="Q5871">
        <v>-76.38</v>
      </c>
      <c r="R5871">
        <v>0</v>
      </c>
      <c r="S5871">
        <v>76.38</v>
      </c>
      <c r="T5871" t="s">
        <v>1138</v>
      </c>
      <c r="U5871" s="221">
        <f t="shared" si="183"/>
        <v>-7.6379999999999987E-6</v>
      </c>
    </row>
    <row r="5872" spans="1:21" hidden="1">
      <c r="A5872" s="55" t="str">
        <f t="shared" si="182"/>
        <v>Y0EK6.4</v>
      </c>
      <c r="B5872" s="55">
        <f>VLOOKUP(J5872,'Mapping-CITI'!A:E,5,0)</f>
        <v>6.4</v>
      </c>
      <c r="D5872" s="42">
        <v>45016</v>
      </c>
      <c r="E5872" s="42">
        <v>45199</v>
      </c>
      <c r="F5872" t="s">
        <v>1950</v>
      </c>
      <c r="G5872" t="s">
        <v>2941</v>
      </c>
      <c r="H5872">
        <v>4160</v>
      </c>
      <c r="I5872" t="s">
        <v>2778</v>
      </c>
      <c r="J5872">
        <v>402148</v>
      </c>
      <c r="K5872" t="s">
        <v>2444</v>
      </c>
      <c r="L5872">
        <v>366985.02</v>
      </c>
      <c r="M5872">
        <v>0</v>
      </c>
      <c r="N5872">
        <v>0</v>
      </c>
      <c r="O5872">
        <v>0</v>
      </c>
      <c r="P5872" t="s">
        <v>607</v>
      </c>
      <c r="Q5872">
        <v>0</v>
      </c>
      <c r="R5872">
        <v>0</v>
      </c>
      <c r="S5872">
        <v>0</v>
      </c>
      <c r="T5872" t="s">
        <v>1138</v>
      </c>
      <c r="U5872" s="221">
        <f t="shared" si="183"/>
        <v>0</v>
      </c>
    </row>
    <row r="5873" spans="1:21" hidden="1">
      <c r="A5873" s="55" t="str">
        <f t="shared" si="182"/>
        <v>Y0EK6.4</v>
      </c>
      <c r="B5873" s="55">
        <f>VLOOKUP(J5873,'Mapping-CITI'!A:E,5,0)</f>
        <v>6.4</v>
      </c>
      <c r="D5873" s="42">
        <v>45016</v>
      </c>
      <c r="E5873" s="42">
        <v>45199</v>
      </c>
      <c r="F5873" t="s">
        <v>1950</v>
      </c>
      <c r="G5873" t="s">
        <v>2941</v>
      </c>
      <c r="H5873">
        <v>4160</v>
      </c>
      <c r="I5873" t="s">
        <v>2778</v>
      </c>
      <c r="J5873">
        <v>402201</v>
      </c>
      <c r="K5873" t="s">
        <v>2445</v>
      </c>
      <c r="L5873">
        <v>-0.1</v>
      </c>
      <c r="M5873">
        <v>0</v>
      </c>
      <c r="N5873">
        <v>0</v>
      </c>
      <c r="O5873">
        <v>0</v>
      </c>
      <c r="P5873" t="s">
        <v>607</v>
      </c>
      <c r="Q5873">
        <v>0</v>
      </c>
      <c r="R5873">
        <v>0</v>
      </c>
      <c r="S5873">
        <v>0</v>
      </c>
      <c r="T5873" t="s">
        <v>1138</v>
      </c>
      <c r="U5873" s="221">
        <f t="shared" si="183"/>
        <v>0</v>
      </c>
    </row>
    <row r="5874" spans="1:21" hidden="1">
      <c r="A5874" s="55" t="str">
        <f t="shared" si="182"/>
        <v>Y0EK6.4</v>
      </c>
      <c r="B5874" s="55">
        <f>VLOOKUP(J5874,'Mapping-CITI'!A:E,5,0)</f>
        <v>6.4</v>
      </c>
      <c r="D5874" s="42">
        <v>45016</v>
      </c>
      <c r="E5874" s="42">
        <v>45199</v>
      </c>
      <c r="F5874" t="s">
        <v>1950</v>
      </c>
      <c r="G5874" t="s">
        <v>2941</v>
      </c>
      <c r="H5874">
        <v>4160</v>
      </c>
      <c r="I5874" t="s">
        <v>2778</v>
      </c>
      <c r="J5874">
        <v>402233</v>
      </c>
      <c r="K5874" t="s">
        <v>2458</v>
      </c>
      <c r="L5874">
        <v>151829.47</v>
      </c>
      <c r="M5874">
        <v>229823.18</v>
      </c>
      <c r="N5874">
        <v>0</v>
      </c>
      <c r="O5874">
        <v>229823.18</v>
      </c>
      <c r="P5874" t="s">
        <v>607</v>
      </c>
      <c r="Q5874">
        <v>229823.18</v>
      </c>
      <c r="R5874">
        <v>229823.18</v>
      </c>
      <c r="S5874">
        <v>0</v>
      </c>
      <c r="T5874" t="s">
        <v>1138</v>
      </c>
      <c r="U5874" s="221">
        <f t="shared" si="183"/>
        <v>2.2982317999999998E-2</v>
      </c>
    </row>
    <row r="5875" spans="1:21" hidden="1">
      <c r="A5875" s="55" t="str">
        <f t="shared" si="182"/>
        <v>Y0EK6.4</v>
      </c>
      <c r="B5875" s="55">
        <f>VLOOKUP(J5875,'Mapping-CITI'!A:E,5,0)</f>
        <v>6.4</v>
      </c>
      <c r="D5875" s="42">
        <v>45016</v>
      </c>
      <c r="E5875" s="42">
        <v>45199</v>
      </c>
      <c r="F5875" t="s">
        <v>1950</v>
      </c>
      <c r="G5875" t="s">
        <v>2941</v>
      </c>
      <c r="H5875">
        <v>4160</v>
      </c>
      <c r="I5875" t="s">
        <v>2778</v>
      </c>
      <c r="J5875">
        <v>402235</v>
      </c>
      <c r="K5875" t="s">
        <v>2459</v>
      </c>
      <c r="L5875">
        <v>785039.03</v>
      </c>
      <c r="M5875">
        <v>396107.69</v>
      </c>
      <c r="N5875">
        <v>0</v>
      </c>
      <c r="O5875">
        <v>396107.69</v>
      </c>
      <c r="P5875" t="s">
        <v>607</v>
      </c>
      <c r="Q5875">
        <v>396107.69</v>
      </c>
      <c r="R5875">
        <v>396107.69</v>
      </c>
      <c r="S5875">
        <v>0</v>
      </c>
      <c r="T5875" t="s">
        <v>1138</v>
      </c>
      <c r="U5875" s="221">
        <f t="shared" si="183"/>
        <v>3.9610768999999997E-2</v>
      </c>
    </row>
    <row r="5876" spans="1:21" hidden="1">
      <c r="A5876" s="55" t="str">
        <f t="shared" si="182"/>
        <v>Y0EKIgnore</v>
      </c>
      <c r="B5876" s="55" t="str">
        <f>VLOOKUP(J5876,'Mapping-CITI'!A:E,5,0)</f>
        <v>Ignore</v>
      </c>
      <c r="D5876" s="42">
        <v>45016</v>
      </c>
      <c r="E5876" s="42">
        <v>45199</v>
      </c>
      <c r="F5876" t="s">
        <v>1950</v>
      </c>
      <c r="G5876" t="s">
        <v>2941</v>
      </c>
      <c r="H5876">
        <v>4160</v>
      </c>
      <c r="I5876" t="s">
        <v>2778</v>
      </c>
      <c r="J5876">
        <v>402240</v>
      </c>
      <c r="K5876" t="s">
        <v>2460</v>
      </c>
      <c r="L5876">
        <v>142826927.50999999</v>
      </c>
      <c r="M5876">
        <v>0</v>
      </c>
      <c r="N5876">
        <v>0</v>
      </c>
      <c r="O5876">
        <v>0</v>
      </c>
      <c r="P5876" t="s">
        <v>607</v>
      </c>
      <c r="Q5876">
        <v>0</v>
      </c>
      <c r="R5876">
        <v>0</v>
      </c>
      <c r="S5876">
        <v>0</v>
      </c>
      <c r="T5876" t="s">
        <v>1138</v>
      </c>
      <c r="U5876" s="221">
        <f t="shared" si="183"/>
        <v>0</v>
      </c>
    </row>
    <row r="5877" spans="1:21" hidden="1">
      <c r="A5877" s="55" t="str">
        <f t="shared" si="182"/>
        <v>Y0EK6.2</v>
      </c>
      <c r="B5877" s="55">
        <f>VLOOKUP(J5877,'Mapping-CITI'!A:E,5,0)</f>
        <v>6.2</v>
      </c>
      <c r="D5877" s="42">
        <v>45016</v>
      </c>
      <c r="E5877" s="42">
        <v>45199</v>
      </c>
      <c r="F5877" t="s">
        <v>1950</v>
      </c>
      <c r="G5877" t="s">
        <v>2941</v>
      </c>
      <c r="H5877">
        <v>4160</v>
      </c>
      <c r="I5877" t="s">
        <v>2778</v>
      </c>
      <c r="J5877">
        <v>402257</v>
      </c>
      <c r="K5877" t="s">
        <v>2465</v>
      </c>
      <c r="L5877">
        <v>12066961.130000001</v>
      </c>
      <c r="M5877">
        <v>0</v>
      </c>
      <c r="N5877">
        <v>0</v>
      </c>
      <c r="O5877">
        <v>0</v>
      </c>
      <c r="P5877" t="s">
        <v>607</v>
      </c>
      <c r="Q5877">
        <v>0</v>
      </c>
      <c r="R5877">
        <v>0</v>
      </c>
      <c r="S5877">
        <v>0</v>
      </c>
      <c r="T5877" t="s">
        <v>1138</v>
      </c>
      <c r="U5877" s="221">
        <f t="shared" si="183"/>
        <v>0</v>
      </c>
    </row>
    <row r="5878" spans="1:21" hidden="1">
      <c r="A5878" s="55" t="str">
        <f t="shared" si="182"/>
        <v>Y0EK6.1</v>
      </c>
      <c r="B5878" s="55">
        <f>VLOOKUP(J5878,'Mapping-CITI'!A:E,5,0)</f>
        <v>6.1</v>
      </c>
      <c r="D5878" s="42">
        <v>45016</v>
      </c>
      <c r="E5878" s="42">
        <v>45199</v>
      </c>
      <c r="F5878" t="s">
        <v>1950</v>
      </c>
      <c r="G5878" t="s">
        <v>2941</v>
      </c>
      <c r="H5878">
        <v>4170</v>
      </c>
      <c r="I5878" t="s">
        <v>2780</v>
      </c>
      <c r="J5878">
        <v>402361</v>
      </c>
      <c r="K5878" t="s">
        <v>2480</v>
      </c>
      <c r="L5878">
        <v>108619213.70999999</v>
      </c>
      <c r="M5878">
        <v>107364191.69</v>
      </c>
      <c r="N5878">
        <v>0</v>
      </c>
      <c r="O5878">
        <v>107364191.69</v>
      </c>
      <c r="P5878" t="s">
        <v>607</v>
      </c>
      <c r="Q5878">
        <v>107364191.69</v>
      </c>
      <c r="R5878">
        <v>0</v>
      </c>
      <c r="S5878">
        <v>0</v>
      </c>
      <c r="T5878" t="s">
        <v>1138</v>
      </c>
      <c r="U5878" s="221">
        <f t="shared" si="183"/>
        <v>10.736419168999999</v>
      </c>
    </row>
    <row r="5879" spans="1:21" hidden="1">
      <c r="A5879" s="55" t="str">
        <f t="shared" si="182"/>
        <v>Y0EK6.4</v>
      </c>
      <c r="B5879" s="55">
        <f>VLOOKUP(J5879,'Mapping-CITI'!A:E,5,0)</f>
        <v>6.4</v>
      </c>
      <c r="D5879" s="42">
        <v>45016</v>
      </c>
      <c r="E5879" s="42">
        <v>45199</v>
      </c>
      <c r="F5879" t="s">
        <v>1950</v>
      </c>
      <c r="G5879" t="s">
        <v>2941</v>
      </c>
      <c r="H5879">
        <v>4160</v>
      </c>
      <c r="I5879" t="s">
        <v>2778</v>
      </c>
      <c r="J5879">
        <v>402381</v>
      </c>
      <c r="K5879" t="s">
        <v>2491</v>
      </c>
      <c r="L5879">
        <v>-59915.199999999997</v>
      </c>
      <c r="M5879">
        <v>0</v>
      </c>
      <c r="N5879">
        <v>5.0999999999999996</v>
      </c>
      <c r="O5879">
        <v>-5.0999999999999996</v>
      </c>
      <c r="P5879" t="s">
        <v>607</v>
      </c>
      <c r="Q5879">
        <v>-5.0999999999999996</v>
      </c>
      <c r="R5879">
        <v>0</v>
      </c>
      <c r="S5879">
        <v>5.0999999999999996</v>
      </c>
      <c r="T5879" t="s">
        <v>1138</v>
      </c>
      <c r="U5879" s="221">
        <f t="shared" si="183"/>
        <v>-5.0999999999999999E-7</v>
      </c>
    </row>
    <row r="5880" spans="1:21" hidden="1">
      <c r="A5880" s="55" t="str">
        <f t="shared" si="182"/>
        <v>Y0EK6.4</v>
      </c>
      <c r="B5880" s="55">
        <f>VLOOKUP(J5880,'Mapping-CITI'!A:E,5,0)</f>
        <v>6.4</v>
      </c>
      <c r="D5880" s="42">
        <v>45016</v>
      </c>
      <c r="E5880" s="42">
        <v>45199</v>
      </c>
      <c r="F5880" t="s">
        <v>1950</v>
      </c>
      <c r="G5880" t="s">
        <v>2941</v>
      </c>
      <c r="H5880">
        <v>4160</v>
      </c>
      <c r="I5880" t="s">
        <v>2778</v>
      </c>
      <c r="J5880">
        <v>402404</v>
      </c>
      <c r="K5880" t="s">
        <v>2492</v>
      </c>
      <c r="L5880">
        <v>246747.61</v>
      </c>
      <c r="M5880">
        <v>37659.06</v>
      </c>
      <c r="N5880">
        <v>0</v>
      </c>
      <c r="O5880">
        <v>37659.06</v>
      </c>
      <c r="P5880" t="s">
        <v>607</v>
      </c>
      <c r="Q5880">
        <v>37659.06</v>
      </c>
      <c r="R5880">
        <v>37659.06</v>
      </c>
      <c r="S5880">
        <v>0</v>
      </c>
      <c r="T5880" t="s">
        <v>1138</v>
      </c>
      <c r="U5880" s="221">
        <f t="shared" si="183"/>
        <v>3.7659059999999999E-3</v>
      </c>
    </row>
    <row r="5881" spans="1:21" hidden="1">
      <c r="A5881" s="55" t="str">
        <f t="shared" si="182"/>
        <v>Y0EK5.2</v>
      </c>
      <c r="B5881" s="55">
        <f>VLOOKUP(J5881,'Mapping-CITI'!A:E,5,0)</f>
        <v>5.2</v>
      </c>
      <c r="D5881" s="42">
        <v>45016</v>
      </c>
      <c r="E5881" s="42">
        <v>45199</v>
      </c>
      <c r="F5881" t="s">
        <v>1950</v>
      </c>
      <c r="G5881" t="s">
        <v>2941</v>
      </c>
      <c r="H5881">
        <v>4170</v>
      </c>
      <c r="I5881" t="s">
        <v>2780</v>
      </c>
      <c r="J5881">
        <v>413523</v>
      </c>
      <c r="K5881" t="s">
        <v>2502</v>
      </c>
      <c r="L5881">
        <v>3419.33</v>
      </c>
      <c r="M5881">
        <v>12825.63</v>
      </c>
      <c r="N5881">
        <v>6.37</v>
      </c>
      <c r="O5881">
        <v>12819.26</v>
      </c>
      <c r="P5881" t="s">
        <v>607</v>
      </c>
      <c r="Q5881">
        <v>12819.26</v>
      </c>
      <c r="R5881">
        <v>27.54</v>
      </c>
      <c r="S5881">
        <v>6.37</v>
      </c>
      <c r="T5881" t="s">
        <v>1138</v>
      </c>
      <c r="U5881" s="221">
        <f t="shared" si="183"/>
        <v>1.2819259999999999E-3</v>
      </c>
    </row>
    <row r="5882" spans="1:21" hidden="1">
      <c r="A5882" s="55" t="str">
        <f t="shared" si="182"/>
        <v>Y0EK5.3</v>
      </c>
      <c r="B5882" s="55">
        <f>VLOOKUP(J5882,'Mapping-CITI'!A:E,5,0)</f>
        <v>5.3</v>
      </c>
      <c r="D5882" s="42">
        <v>45016</v>
      </c>
      <c r="E5882" s="42">
        <v>45199</v>
      </c>
      <c r="F5882" t="s">
        <v>1950</v>
      </c>
      <c r="G5882" t="s">
        <v>2941</v>
      </c>
      <c r="H5882">
        <v>4120</v>
      </c>
      <c r="I5882" t="s">
        <v>2781</v>
      </c>
      <c r="J5882">
        <v>440101</v>
      </c>
      <c r="K5882" t="s">
        <v>2503</v>
      </c>
      <c r="L5882">
        <v>313184735.92000002</v>
      </c>
      <c r="M5882">
        <v>172766198</v>
      </c>
      <c r="N5882">
        <v>0</v>
      </c>
      <c r="O5882">
        <v>172766198</v>
      </c>
      <c r="P5882" t="s">
        <v>607</v>
      </c>
      <c r="Q5882">
        <v>172766198</v>
      </c>
      <c r="R5882">
        <v>0</v>
      </c>
      <c r="S5882">
        <v>0</v>
      </c>
      <c r="T5882" t="s">
        <v>1138</v>
      </c>
      <c r="U5882" s="221">
        <f t="shared" si="183"/>
        <v>17.276619799999999</v>
      </c>
    </row>
    <row r="5883" spans="1:21" hidden="1">
      <c r="A5883" s="55" t="str">
        <f t="shared" si="182"/>
        <v>Y0EK5.3</v>
      </c>
      <c r="B5883" s="55">
        <f>VLOOKUP(J5883,'Mapping-CITI'!A:E,5,0)</f>
        <v>5.3</v>
      </c>
      <c r="D5883" s="42">
        <v>45016</v>
      </c>
      <c r="E5883" s="42">
        <v>45199</v>
      </c>
      <c r="F5883" t="s">
        <v>1950</v>
      </c>
      <c r="G5883" t="s">
        <v>2941</v>
      </c>
      <c r="H5883">
        <v>4120</v>
      </c>
      <c r="I5883" t="s">
        <v>2781</v>
      </c>
      <c r="J5883">
        <v>440102</v>
      </c>
      <c r="K5883" t="s">
        <v>2504</v>
      </c>
      <c r="L5883">
        <v>9.84</v>
      </c>
      <c r="M5883">
        <v>0</v>
      </c>
      <c r="N5883">
        <v>0</v>
      </c>
      <c r="O5883">
        <v>0</v>
      </c>
      <c r="P5883" t="s">
        <v>607</v>
      </c>
      <c r="Q5883">
        <v>0</v>
      </c>
      <c r="R5883">
        <v>0</v>
      </c>
      <c r="S5883">
        <v>0</v>
      </c>
      <c r="T5883" t="s">
        <v>1138</v>
      </c>
      <c r="U5883" s="221">
        <f t="shared" si="183"/>
        <v>0</v>
      </c>
    </row>
    <row r="5884" spans="1:21" hidden="1">
      <c r="A5884" s="55" t="str">
        <f t="shared" si="182"/>
        <v>Y0EK5.5</v>
      </c>
      <c r="B5884" s="55">
        <f>VLOOKUP(J5884,'Mapping-CITI'!A:E,5,0)</f>
        <v>5.5</v>
      </c>
      <c r="D5884" s="42">
        <v>45016</v>
      </c>
      <c r="E5884" s="42">
        <v>45199</v>
      </c>
      <c r="F5884" t="s">
        <v>1950</v>
      </c>
      <c r="G5884" t="s">
        <v>2941</v>
      </c>
      <c r="H5884">
        <v>5110</v>
      </c>
      <c r="I5884" t="s">
        <v>2776</v>
      </c>
      <c r="J5884">
        <v>440225</v>
      </c>
      <c r="K5884" t="s">
        <v>2515</v>
      </c>
      <c r="L5884">
        <v>26380.38</v>
      </c>
      <c r="M5884">
        <v>13260.85</v>
      </c>
      <c r="N5884">
        <v>15166.71</v>
      </c>
      <c r="O5884">
        <v>-1905.86</v>
      </c>
      <c r="P5884" t="s">
        <v>607</v>
      </c>
      <c r="Q5884">
        <v>-1905.86</v>
      </c>
      <c r="R5884">
        <v>13260.85</v>
      </c>
      <c r="S5884">
        <v>15166.71</v>
      </c>
      <c r="T5884" t="s">
        <v>1138</v>
      </c>
      <c r="U5884" s="221">
        <f t="shared" si="183"/>
        <v>-1.9058599999999989E-4</v>
      </c>
    </row>
    <row r="5885" spans="1:21" hidden="1">
      <c r="A5885" s="55" t="str">
        <f t="shared" si="182"/>
        <v>Y0EK6.4</v>
      </c>
      <c r="B5885" s="55">
        <f>VLOOKUP(J5885,'Mapping-CITI'!A:E,5,0)</f>
        <v>6.4</v>
      </c>
      <c r="D5885" s="42">
        <v>45016</v>
      </c>
      <c r="E5885" s="42">
        <v>45199</v>
      </c>
      <c r="F5885" t="s">
        <v>1950</v>
      </c>
      <c r="G5885" t="s">
        <v>2941</v>
      </c>
      <c r="H5885">
        <v>4160</v>
      </c>
      <c r="I5885" t="s">
        <v>2778</v>
      </c>
      <c r="J5885">
        <v>440341</v>
      </c>
      <c r="K5885" t="s">
        <v>2682</v>
      </c>
      <c r="L5885">
        <v>6260780.3300000001</v>
      </c>
      <c r="M5885">
        <v>7213632.5599999996</v>
      </c>
      <c r="N5885">
        <v>0</v>
      </c>
      <c r="O5885">
        <v>7213632.5599999996</v>
      </c>
      <c r="P5885" t="s">
        <v>607</v>
      </c>
      <c r="Q5885">
        <v>7213632.5599999996</v>
      </c>
      <c r="R5885">
        <v>0</v>
      </c>
      <c r="S5885">
        <v>0</v>
      </c>
      <c r="T5885" t="s">
        <v>1138</v>
      </c>
      <c r="U5885" s="221">
        <f t="shared" si="183"/>
        <v>0.72136325599999995</v>
      </c>
    </row>
    <row r="5886" spans="1:21" hidden="1">
      <c r="A5886" s="55" t="str">
        <f t="shared" si="182"/>
        <v>Y0EK6.4</v>
      </c>
      <c r="B5886" s="55">
        <f>VLOOKUP(J5886,'Mapping-CITI'!A:E,5,0)</f>
        <v>6.4</v>
      </c>
      <c r="D5886" s="42">
        <v>45016</v>
      </c>
      <c r="E5886" s="42">
        <v>45199</v>
      </c>
      <c r="F5886" t="s">
        <v>1950</v>
      </c>
      <c r="G5886" t="s">
        <v>2941</v>
      </c>
      <c r="H5886">
        <v>4160</v>
      </c>
      <c r="I5886" t="s">
        <v>2778</v>
      </c>
      <c r="J5886">
        <v>440342</v>
      </c>
      <c r="K5886" t="s">
        <v>2683</v>
      </c>
      <c r="L5886">
        <v>6260780.3300000001</v>
      </c>
      <c r="M5886">
        <v>7213632.5599999996</v>
      </c>
      <c r="N5886">
        <v>0</v>
      </c>
      <c r="O5886">
        <v>7213632.5599999996</v>
      </c>
      <c r="P5886" t="s">
        <v>607</v>
      </c>
      <c r="Q5886">
        <v>7213632.5599999996</v>
      </c>
      <c r="R5886">
        <v>0</v>
      </c>
      <c r="S5886">
        <v>0</v>
      </c>
      <c r="T5886" t="s">
        <v>1138</v>
      </c>
      <c r="U5886" s="221">
        <f t="shared" si="183"/>
        <v>0.72136325599999995</v>
      </c>
    </row>
    <row r="5887" spans="1:21" hidden="1">
      <c r="A5887" s="55" t="str">
        <f t="shared" si="182"/>
        <v>Y0EK6.4</v>
      </c>
      <c r="B5887" s="55">
        <f>VLOOKUP(J5887,'Mapping-CITI'!A:E,5,0)</f>
        <v>6.4</v>
      </c>
      <c r="D5887" s="42">
        <v>45016</v>
      </c>
      <c r="E5887" s="42">
        <v>45199</v>
      </c>
      <c r="F5887" t="s">
        <v>1950</v>
      </c>
      <c r="G5887" t="s">
        <v>2941</v>
      </c>
      <c r="H5887">
        <v>4160</v>
      </c>
      <c r="I5887" t="s">
        <v>2778</v>
      </c>
      <c r="J5887">
        <v>440416</v>
      </c>
      <c r="K5887" t="s">
        <v>664</v>
      </c>
      <c r="L5887">
        <v>6661026.1100000003</v>
      </c>
      <c r="M5887">
        <v>15560184.65</v>
      </c>
      <c r="N5887">
        <v>6366979.8200000003</v>
      </c>
      <c r="O5887">
        <v>9193204.8300000001</v>
      </c>
      <c r="P5887" t="s">
        <v>607</v>
      </c>
      <c r="Q5887">
        <v>9193204.8300000001</v>
      </c>
      <c r="R5887">
        <v>148335.49</v>
      </c>
      <c r="S5887">
        <v>6366979.8200000003</v>
      </c>
      <c r="T5887" t="s">
        <v>1138</v>
      </c>
      <c r="U5887" s="221">
        <f t="shared" si="183"/>
        <v>0.91932048300000002</v>
      </c>
    </row>
    <row r="5888" spans="1:21" hidden="1">
      <c r="A5888" s="55" t="str">
        <f t="shared" si="182"/>
        <v>Y0EK6.4</v>
      </c>
      <c r="B5888" s="55">
        <f>VLOOKUP(J5888,'Mapping-CITI'!A:E,5,0)</f>
        <v>6.4</v>
      </c>
      <c r="D5888" s="42">
        <v>45016</v>
      </c>
      <c r="E5888" s="42">
        <v>45199</v>
      </c>
      <c r="F5888" t="s">
        <v>1950</v>
      </c>
      <c r="G5888" t="s">
        <v>2941</v>
      </c>
      <c r="H5888">
        <v>4160</v>
      </c>
      <c r="I5888" t="s">
        <v>2778</v>
      </c>
      <c r="J5888">
        <v>440445</v>
      </c>
      <c r="K5888" t="s">
        <v>2596</v>
      </c>
      <c r="L5888">
        <v>0</v>
      </c>
      <c r="M5888">
        <v>121127.44</v>
      </c>
      <c r="N5888">
        <v>121127.44</v>
      </c>
      <c r="O5888">
        <v>0</v>
      </c>
      <c r="P5888" t="s">
        <v>607</v>
      </c>
      <c r="Q5888">
        <v>0</v>
      </c>
      <c r="R5888">
        <v>121127.44</v>
      </c>
      <c r="S5888">
        <v>121127.44</v>
      </c>
      <c r="T5888" t="s">
        <v>1138</v>
      </c>
      <c r="U5888" s="221">
        <f t="shared" si="183"/>
        <v>0</v>
      </c>
    </row>
    <row r="5889" spans="1:21" hidden="1">
      <c r="A5889" s="55" t="str">
        <f t="shared" si="182"/>
        <v>Y0EK6.4</v>
      </c>
      <c r="B5889" s="55">
        <f>VLOOKUP(J5889,'Mapping-CITI'!A:E,5,0)</f>
        <v>6.4</v>
      </c>
      <c r="D5889" s="42">
        <v>45016</v>
      </c>
      <c r="E5889" s="42">
        <v>45199</v>
      </c>
      <c r="F5889" t="s">
        <v>1950</v>
      </c>
      <c r="G5889" t="s">
        <v>2941</v>
      </c>
      <c r="H5889">
        <v>4160</v>
      </c>
      <c r="I5889" t="s">
        <v>2778</v>
      </c>
      <c r="J5889">
        <v>440509</v>
      </c>
      <c r="K5889" t="s">
        <v>2524</v>
      </c>
      <c r="L5889">
        <v>2046431.38</v>
      </c>
      <c r="M5889">
        <v>2201692.77</v>
      </c>
      <c r="N5889">
        <v>0</v>
      </c>
      <c r="O5889">
        <v>2201692.77</v>
      </c>
      <c r="P5889" t="s">
        <v>607</v>
      </c>
      <c r="Q5889">
        <v>2201692.77</v>
      </c>
      <c r="R5889">
        <v>0</v>
      </c>
      <c r="S5889">
        <v>0</v>
      </c>
      <c r="T5889" t="s">
        <v>1138</v>
      </c>
      <c r="U5889" s="221">
        <f t="shared" si="183"/>
        <v>0.220169277</v>
      </c>
    </row>
    <row r="5890" spans="1:21" hidden="1">
      <c r="A5890" s="55" t="str">
        <f t="shared" si="182"/>
        <v>Y0EKIgnore</v>
      </c>
      <c r="B5890" s="55" t="str">
        <f>VLOOKUP(J5890,'Mapping-CITI'!A:E,5,0)</f>
        <v>Ignore</v>
      </c>
      <c r="D5890" s="42">
        <v>45016</v>
      </c>
      <c r="E5890" s="42">
        <v>45199</v>
      </c>
      <c r="F5890" t="s">
        <v>1950</v>
      </c>
      <c r="G5890" t="s">
        <v>2941</v>
      </c>
      <c r="H5890">
        <v>9600</v>
      </c>
      <c r="I5890" t="s">
        <v>2826</v>
      </c>
      <c r="J5890">
        <v>700002</v>
      </c>
      <c r="K5890" t="s">
        <v>2531</v>
      </c>
      <c r="L5890">
        <v>0.1</v>
      </c>
      <c r="M5890">
        <v>0</v>
      </c>
      <c r="N5890">
        <v>0</v>
      </c>
      <c r="O5890">
        <v>0.1</v>
      </c>
      <c r="P5890" t="s">
        <v>607</v>
      </c>
      <c r="Q5890">
        <v>0.1</v>
      </c>
      <c r="R5890">
        <v>0</v>
      </c>
      <c r="S5890">
        <v>0</v>
      </c>
      <c r="T5890" t="s">
        <v>1138</v>
      </c>
      <c r="U5890" s="221">
        <f t="shared" si="183"/>
        <v>0</v>
      </c>
    </row>
    <row r="5891" spans="1:21" hidden="1">
      <c r="A5891" s="55" t="str">
        <f t="shared" ref="A5891:A5954" si="184">F5891&amp;B5891</f>
        <v>Y0EO0</v>
      </c>
      <c r="B5891" s="55">
        <f>VLOOKUP(J5891,'Mapping-CITI'!A:E,5,0)</f>
        <v>0</v>
      </c>
      <c r="D5891" s="42">
        <v>45016</v>
      </c>
      <c r="E5891" s="42">
        <v>45199</v>
      </c>
      <c r="F5891" t="s">
        <v>1965</v>
      </c>
      <c r="G5891" t="s">
        <v>193</v>
      </c>
      <c r="H5891">
        <v>1210</v>
      </c>
      <c r="I5891" t="s">
        <v>2767</v>
      </c>
      <c r="J5891">
        <v>101101</v>
      </c>
      <c r="K5891" t="s">
        <v>2004</v>
      </c>
      <c r="L5891">
        <v>1180582538.9400001</v>
      </c>
      <c r="M5891">
        <v>131787234.3</v>
      </c>
      <c r="N5891">
        <v>198168381.05000001</v>
      </c>
      <c r="O5891">
        <v>1114201392.1900001</v>
      </c>
      <c r="P5891" t="s">
        <v>607</v>
      </c>
      <c r="Q5891">
        <v>1114201392.1900001</v>
      </c>
      <c r="R5891">
        <v>0</v>
      </c>
      <c r="S5891">
        <v>0</v>
      </c>
      <c r="T5891" t="s">
        <v>10</v>
      </c>
      <c r="U5891" s="221">
        <f t="shared" ref="U5891:U5954" si="185">(M5891-N5891)/10^7</f>
        <v>-6.6381146750000015</v>
      </c>
    </row>
    <row r="5892" spans="1:21" hidden="1">
      <c r="A5892" s="55" t="str">
        <f t="shared" si="184"/>
        <v>Y0EO0</v>
      </c>
      <c r="B5892" s="55">
        <f>VLOOKUP(J5892,'Mapping-CITI'!A:E,5,0)</f>
        <v>0</v>
      </c>
      <c r="D5892" s="42">
        <v>45016</v>
      </c>
      <c r="E5892" s="42">
        <v>45199</v>
      </c>
      <c r="F5892" t="s">
        <v>1965</v>
      </c>
      <c r="G5892" t="s">
        <v>193</v>
      </c>
      <c r="H5892">
        <v>1210</v>
      </c>
      <c r="I5892" t="s">
        <v>2767</v>
      </c>
      <c r="J5892">
        <v>102104</v>
      </c>
      <c r="K5892" t="s">
        <v>2007</v>
      </c>
      <c r="L5892">
        <v>24109935.539999999</v>
      </c>
      <c r="M5892">
        <v>3511485741.0700002</v>
      </c>
      <c r="N5892">
        <v>3457380897.6300001</v>
      </c>
      <c r="O5892">
        <v>78214778.980000004</v>
      </c>
      <c r="P5892" t="s">
        <v>607</v>
      </c>
      <c r="Q5892">
        <v>78214778.980000004</v>
      </c>
      <c r="R5892">
        <v>0</v>
      </c>
      <c r="S5892">
        <v>0</v>
      </c>
      <c r="T5892" t="s">
        <v>10</v>
      </c>
      <c r="U5892" s="221">
        <f t="shared" si="185"/>
        <v>5.4104843440000057</v>
      </c>
    </row>
    <row r="5893" spans="1:21" hidden="1">
      <c r="A5893" s="55" t="str">
        <f t="shared" si="184"/>
        <v>Y0EOIgnore</v>
      </c>
      <c r="B5893" s="55" t="str">
        <f>VLOOKUP(J5893,'Mapping-CITI'!A:E,5,0)</f>
        <v>Ignore</v>
      </c>
      <c r="D5893" s="42">
        <v>45016</v>
      </c>
      <c r="E5893" s="42">
        <v>45199</v>
      </c>
      <c r="F5893" t="s">
        <v>1965</v>
      </c>
      <c r="G5893" t="s">
        <v>193</v>
      </c>
      <c r="H5893">
        <v>1700</v>
      </c>
      <c r="I5893" t="s">
        <v>2768</v>
      </c>
      <c r="J5893">
        <v>106100</v>
      </c>
      <c r="K5893" t="s">
        <v>3380</v>
      </c>
      <c r="L5893">
        <v>-0.01</v>
      </c>
      <c r="M5893">
        <v>0</v>
      </c>
      <c r="N5893">
        <v>0</v>
      </c>
      <c r="O5893">
        <v>-0.01</v>
      </c>
      <c r="P5893" t="s">
        <v>607</v>
      </c>
      <c r="Q5893">
        <v>-0.01</v>
      </c>
      <c r="R5893">
        <v>0</v>
      </c>
      <c r="S5893">
        <v>0</v>
      </c>
      <c r="T5893" t="s">
        <v>10</v>
      </c>
      <c r="U5893" s="221">
        <f t="shared" si="185"/>
        <v>0</v>
      </c>
    </row>
    <row r="5894" spans="1:21" hidden="1">
      <c r="A5894" s="55" t="str">
        <f t="shared" si="184"/>
        <v>Y0EO0</v>
      </c>
      <c r="B5894" s="55">
        <f>VLOOKUP(J5894,'Mapping-CITI'!A:E,5,0)</f>
        <v>0</v>
      </c>
      <c r="D5894" s="42">
        <v>45016</v>
      </c>
      <c r="E5894" s="42">
        <v>45199</v>
      </c>
      <c r="F5894" t="s">
        <v>1965</v>
      </c>
      <c r="G5894" t="s">
        <v>193</v>
      </c>
      <c r="H5894">
        <v>1700</v>
      </c>
      <c r="I5894" t="s">
        <v>2768</v>
      </c>
      <c r="J5894">
        <v>106103</v>
      </c>
      <c r="K5894" t="s">
        <v>2783</v>
      </c>
      <c r="L5894">
        <v>177346.51</v>
      </c>
      <c r="M5894">
        <v>765410.63</v>
      </c>
      <c r="N5894">
        <v>549654.38</v>
      </c>
      <c r="O5894">
        <v>393102.76</v>
      </c>
      <c r="P5894" t="s">
        <v>607</v>
      </c>
      <c r="Q5894">
        <v>393102.76</v>
      </c>
      <c r="R5894">
        <v>765410.63</v>
      </c>
      <c r="S5894">
        <v>549654.38</v>
      </c>
      <c r="T5894" t="s">
        <v>10</v>
      </c>
      <c r="U5894" s="221">
        <f t="shared" si="185"/>
        <v>2.1575625000000001E-2</v>
      </c>
    </row>
    <row r="5895" spans="1:21" hidden="1">
      <c r="A5895" s="55" t="str">
        <f t="shared" si="184"/>
        <v>Y0EOIgnore</v>
      </c>
      <c r="B5895" s="55" t="str">
        <f>VLOOKUP(J5895,'Mapping-CITI'!A:E,5,0)</f>
        <v>Ignore</v>
      </c>
      <c r="D5895" s="42">
        <v>45016</v>
      </c>
      <c r="E5895" s="42">
        <v>45199</v>
      </c>
      <c r="F5895" t="s">
        <v>1965</v>
      </c>
      <c r="G5895" t="s">
        <v>193</v>
      </c>
      <c r="H5895">
        <v>1700</v>
      </c>
      <c r="I5895" t="s">
        <v>2768</v>
      </c>
      <c r="J5895">
        <v>106106</v>
      </c>
      <c r="K5895" t="s">
        <v>2784</v>
      </c>
      <c r="L5895">
        <v>9674.82</v>
      </c>
      <c r="M5895">
        <v>13080.99</v>
      </c>
      <c r="N5895">
        <v>9756.42</v>
      </c>
      <c r="O5895">
        <v>12999.39</v>
      </c>
      <c r="P5895" t="s">
        <v>607</v>
      </c>
      <c r="Q5895">
        <v>12999.39</v>
      </c>
      <c r="R5895">
        <v>13080.99</v>
      </c>
      <c r="S5895">
        <v>9756.42</v>
      </c>
      <c r="T5895" t="s">
        <v>10</v>
      </c>
      <c r="U5895" s="221">
        <f t="shared" si="185"/>
        <v>3.3245699999999998E-4</v>
      </c>
    </row>
    <row r="5896" spans="1:21" hidden="1">
      <c r="A5896" s="55" t="str">
        <f t="shared" si="184"/>
        <v>Y0EO0</v>
      </c>
      <c r="B5896" s="55">
        <f>VLOOKUP(J5896,'Mapping-CITI'!A:E,5,0)</f>
        <v>0</v>
      </c>
      <c r="D5896" s="42">
        <v>45016</v>
      </c>
      <c r="E5896" s="42">
        <v>45199</v>
      </c>
      <c r="F5896" t="s">
        <v>1965</v>
      </c>
      <c r="G5896" t="s">
        <v>193</v>
      </c>
      <c r="H5896">
        <v>1400</v>
      </c>
      <c r="I5896" t="s">
        <v>2773</v>
      </c>
      <c r="J5896">
        <v>107100</v>
      </c>
      <c r="K5896" t="s">
        <v>2829</v>
      </c>
      <c r="L5896">
        <v>-1705000</v>
      </c>
      <c r="M5896">
        <v>1705000</v>
      </c>
      <c r="N5896">
        <v>0</v>
      </c>
      <c r="O5896">
        <v>0</v>
      </c>
      <c r="P5896" t="s">
        <v>607</v>
      </c>
      <c r="Q5896">
        <v>0</v>
      </c>
      <c r="R5896">
        <v>1705000</v>
      </c>
      <c r="S5896">
        <v>0</v>
      </c>
      <c r="T5896" t="s">
        <v>10</v>
      </c>
      <c r="U5896" s="221">
        <f t="shared" si="185"/>
        <v>0.17050000000000001</v>
      </c>
    </row>
    <row r="5897" spans="1:21" hidden="1">
      <c r="A5897" s="55" t="str">
        <f t="shared" si="184"/>
        <v>Y0EO0</v>
      </c>
      <c r="B5897" s="55">
        <f>VLOOKUP(J5897,'Mapping-CITI'!A:E,5,0)</f>
        <v>0</v>
      </c>
      <c r="D5897" s="42">
        <v>45016</v>
      </c>
      <c r="E5897" s="42">
        <v>45199</v>
      </c>
      <c r="F5897" t="s">
        <v>1965</v>
      </c>
      <c r="G5897" t="s">
        <v>193</v>
      </c>
      <c r="H5897">
        <v>1400</v>
      </c>
      <c r="I5897" t="s">
        <v>2773</v>
      </c>
      <c r="J5897">
        <v>107111</v>
      </c>
      <c r="K5897" t="s">
        <v>2016</v>
      </c>
      <c r="L5897">
        <v>1705000</v>
      </c>
      <c r="M5897">
        <v>12119194</v>
      </c>
      <c r="N5897">
        <v>13688194</v>
      </c>
      <c r="O5897">
        <v>136000</v>
      </c>
      <c r="P5897" t="s">
        <v>607</v>
      </c>
      <c r="Q5897">
        <v>136000</v>
      </c>
      <c r="R5897">
        <v>0</v>
      </c>
      <c r="S5897">
        <v>1705000</v>
      </c>
      <c r="T5897" t="s">
        <v>10</v>
      </c>
      <c r="U5897" s="221">
        <f t="shared" si="185"/>
        <v>-0.15690000000000001</v>
      </c>
    </row>
    <row r="5898" spans="1:21" hidden="1">
      <c r="A5898" s="55" t="str">
        <f t="shared" si="184"/>
        <v>Y0EO0</v>
      </c>
      <c r="B5898" s="55">
        <f>VLOOKUP(J5898,'Mapping-CITI'!A:E,5,0)</f>
        <v>0</v>
      </c>
      <c r="D5898" s="42">
        <v>45016</v>
      </c>
      <c r="E5898" s="42">
        <v>45199</v>
      </c>
      <c r="F5898" t="s">
        <v>1965</v>
      </c>
      <c r="G5898" t="s">
        <v>193</v>
      </c>
      <c r="H5898">
        <v>1700</v>
      </c>
      <c r="I5898" t="s">
        <v>2768</v>
      </c>
      <c r="J5898">
        <v>109181</v>
      </c>
      <c r="K5898" t="s">
        <v>2771</v>
      </c>
      <c r="L5898">
        <v>5792.92</v>
      </c>
      <c r="M5898">
        <v>0</v>
      </c>
      <c r="N5898">
        <v>0</v>
      </c>
      <c r="O5898">
        <v>5792.92</v>
      </c>
      <c r="P5898" t="s">
        <v>607</v>
      </c>
      <c r="Q5898">
        <v>5792.92</v>
      </c>
      <c r="R5898">
        <v>0</v>
      </c>
      <c r="S5898">
        <v>0</v>
      </c>
      <c r="T5898" t="s">
        <v>10</v>
      </c>
      <c r="U5898" s="221">
        <f t="shared" si="185"/>
        <v>0</v>
      </c>
    </row>
    <row r="5899" spans="1:21" hidden="1">
      <c r="A5899" s="55" t="str">
        <f t="shared" si="184"/>
        <v>Y0EO0</v>
      </c>
      <c r="B5899" s="55">
        <f>VLOOKUP(J5899,'Mapping-CITI'!A:E,5,0)</f>
        <v>0</v>
      </c>
      <c r="D5899" s="42">
        <v>45016</v>
      </c>
      <c r="E5899" s="42">
        <v>45199</v>
      </c>
      <c r="F5899" t="s">
        <v>1965</v>
      </c>
      <c r="G5899" t="s">
        <v>193</v>
      </c>
      <c r="H5899">
        <v>1230</v>
      </c>
      <c r="I5899" t="s">
        <v>2772</v>
      </c>
      <c r="J5899">
        <v>111126</v>
      </c>
      <c r="K5899" t="s">
        <v>2022</v>
      </c>
      <c r="L5899">
        <v>4633.3100000000004</v>
      </c>
      <c r="M5899">
        <v>24451.72</v>
      </c>
      <c r="N5899">
        <v>0</v>
      </c>
      <c r="O5899">
        <v>29085.03</v>
      </c>
      <c r="P5899" t="s">
        <v>607</v>
      </c>
      <c r="Q5899">
        <v>29085.03</v>
      </c>
      <c r="R5899">
        <v>0</v>
      </c>
      <c r="S5899">
        <v>0</v>
      </c>
      <c r="T5899" t="s">
        <v>10</v>
      </c>
      <c r="U5899" s="221">
        <f t="shared" si="185"/>
        <v>2.4451720000000002E-3</v>
      </c>
    </row>
    <row r="5900" spans="1:21" hidden="1">
      <c r="A5900" s="55" t="str">
        <f t="shared" si="184"/>
        <v>Y0EO0</v>
      </c>
      <c r="B5900" s="55">
        <f>VLOOKUP(J5900,'Mapping-CITI'!A:E,5,0)</f>
        <v>0</v>
      </c>
      <c r="D5900" s="42">
        <v>45016</v>
      </c>
      <c r="E5900" s="42">
        <v>45199</v>
      </c>
      <c r="F5900" t="s">
        <v>1965</v>
      </c>
      <c r="G5900" t="s">
        <v>193</v>
      </c>
      <c r="H5900">
        <v>1400</v>
      </c>
      <c r="I5900" t="s">
        <v>2773</v>
      </c>
      <c r="J5900">
        <v>111137</v>
      </c>
      <c r="K5900" t="s">
        <v>2027</v>
      </c>
      <c r="L5900">
        <v>0</v>
      </c>
      <c r="M5900">
        <v>4973.83</v>
      </c>
      <c r="N5900">
        <v>4973.83</v>
      </c>
      <c r="O5900">
        <v>0</v>
      </c>
      <c r="P5900" t="s">
        <v>607</v>
      </c>
      <c r="Q5900">
        <v>0</v>
      </c>
      <c r="R5900">
        <v>4973.83</v>
      </c>
      <c r="S5900">
        <v>4973.83</v>
      </c>
      <c r="T5900" t="s">
        <v>10</v>
      </c>
      <c r="U5900" s="221">
        <f t="shared" si="185"/>
        <v>0</v>
      </c>
    </row>
    <row r="5901" spans="1:21" hidden="1">
      <c r="A5901" s="55" t="str">
        <f t="shared" si="184"/>
        <v>Y0EO0</v>
      </c>
      <c r="B5901" s="55">
        <f>VLOOKUP(J5901,'Mapping-CITI'!A:E,5,0)</f>
        <v>0</v>
      </c>
      <c r="D5901" s="42">
        <v>45016</v>
      </c>
      <c r="E5901" s="42">
        <v>45199</v>
      </c>
      <c r="F5901" t="s">
        <v>1965</v>
      </c>
      <c r="G5901" t="s">
        <v>193</v>
      </c>
      <c r="H5901">
        <v>1400</v>
      </c>
      <c r="I5901" t="s">
        <v>2773</v>
      </c>
      <c r="J5901">
        <v>111220</v>
      </c>
      <c r="K5901" t="s">
        <v>2655</v>
      </c>
      <c r="L5901">
        <v>10915778.390000001</v>
      </c>
      <c r="M5901">
        <v>1919614541.3199999</v>
      </c>
      <c r="N5901">
        <v>1917147594.45</v>
      </c>
      <c r="O5901">
        <v>13382725.26</v>
      </c>
      <c r="P5901" t="s">
        <v>607</v>
      </c>
      <c r="Q5901">
        <v>13382725.26</v>
      </c>
      <c r="R5901">
        <v>1919614541.3199999</v>
      </c>
      <c r="S5901">
        <v>1917147594.45</v>
      </c>
      <c r="T5901" t="s">
        <v>10</v>
      </c>
      <c r="U5901" s="221">
        <f t="shared" si="185"/>
        <v>0.24669468699998856</v>
      </c>
    </row>
    <row r="5902" spans="1:21" hidden="1">
      <c r="A5902" s="55" t="str">
        <f t="shared" si="184"/>
        <v>Y0EO0</v>
      </c>
      <c r="B5902" s="55">
        <f>VLOOKUP(J5902,'Mapping-CITI'!A:E,5,0)</f>
        <v>0</v>
      </c>
      <c r="D5902" s="42">
        <v>45016</v>
      </c>
      <c r="E5902" s="42">
        <v>45199</v>
      </c>
      <c r="F5902" t="s">
        <v>1965</v>
      </c>
      <c r="G5902" t="s">
        <v>193</v>
      </c>
      <c r="H5902">
        <v>1400</v>
      </c>
      <c r="I5902" t="s">
        <v>2773</v>
      </c>
      <c r="J5902">
        <v>111221</v>
      </c>
      <c r="K5902" t="s">
        <v>2656</v>
      </c>
      <c r="L5902">
        <v>-10915778.390000001</v>
      </c>
      <c r="M5902">
        <v>1917147594.45</v>
      </c>
      <c r="N5902">
        <v>1919614541.3199999</v>
      </c>
      <c r="O5902">
        <v>-13382725.26</v>
      </c>
      <c r="P5902" t="s">
        <v>607</v>
      </c>
      <c r="Q5902">
        <v>-13382725.26</v>
      </c>
      <c r="R5902">
        <v>1917147594.45</v>
      </c>
      <c r="S5902">
        <v>1919614541.3199999</v>
      </c>
      <c r="T5902" t="s">
        <v>10</v>
      </c>
      <c r="U5902" s="221">
        <f t="shared" si="185"/>
        <v>-0.24669468699998856</v>
      </c>
    </row>
    <row r="5903" spans="1:21" hidden="1">
      <c r="A5903" s="55" t="str">
        <f t="shared" si="184"/>
        <v>Y0EO0</v>
      </c>
      <c r="B5903" s="55">
        <f>VLOOKUP(J5903,'Mapping-CITI'!A:E,5,0)</f>
        <v>0</v>
      </c>
      <c r="D5903" s="42">
        <v>45016</v>
      </c>
      <c r="E5903" s="42">
        <v>45199</v>
      </c>
      <c r="F5903" t="s">
        <v>1965</v>
      </c>
      <c r="G5903" t="s">
        <v>193</v>
      </c>
      <c r="H5903">
        <v>1700</v>
      </c>
      <c r="I5903" t="s">
        <v>2768</v>
      </c>
      <c r="J5903">
        <v>141017</v>
      </c>
      <c r="K5903" t="s">
        <v>2035</v>
      </c>
      <c r="L5903">
        <v>0</v>
      </c>
      <c r="M5903">
        <v>8000</v>
      </c>
      <c r="N5903">
        <v>8000</v>
      </c>
      <c r="O5903">
        <v>0</v>
      </c>
      <c r="P5903" t="s">
        <v>607</v>
      </c>
      <c r="Q5903">
        <v>0</v>
      </c>
      <c r="R5903">
        <v>8000</v>
      </c>
      <c r="S5903">
        <v>8000</v>
      </c>
      <c r="T5903" t="s">
        <v>10</v>
      </c>
      <c r="U5903" s="221">
        <f t="shared" si="185"/>
        <v>0</v>
      </c>
    </row>
    <row r="5904" spans="1:21" hidden="1">
      <c r="A5904" s="55" t="str">
        <f t="shared" si="184"/>
        <v>Y0EO0</v>
      </c>
      <c r="B5904" s="55">
        <f>VLOOKUP(J5904,'Mapping-CITI'!A:E,5,0)</f>
        <v>0</v>
      </c>
      <c r="D5904" s="42">
        <v>45016</v>
      </c>
      <c r="E5904" s="42">
        <v>45199</v>
      </c>
      <c r="F5904" t="s">
        <v>1965</v>
      </c>
      <c r="G5904" t="s">
        <v>193</v>
      </c>
      <c r="H5904">
        <v>1700</v>
      </c>
      <c r="I5904" t="s">
        <v>2768</v>
      </c>
      <c r="J5904">
        <v>141280</v>
      </c>
      <c r="K5904" t="s">
        <v>2036</v>
      </c>
      <c r="L5904">
        <v>16039.02</v>
      </c>
      <c r="M5904">
        <v>3731823933.4400001</v>
      </c>
      <c r="N5904">
        <v>3731585281.6799998</v>
      </c>
      <c r="O5904">
        <v>254690.78</v>
      </c>
      <c r="P5904" t="s">
        <v>607</v>
      </c>
      <c r="Q5904">
        <v>254690.78</v>
      </c>
      <c r="R5904">
        <v>2637706.19</v>
      </c>
      <c r="S5904">
        <v>131763351.05</v>
      </c>
      <c r="T5904" t="s">
        <v>10</v>
      </c>
      <c r="U5904" s="221">
        <f t="shared" si="185"/>
        <v>2.386517600002289E-2</v>
      </c>
    </row>
    <row r="5905" spans="1:23" hidden="1">
      <c r="A5905" s="55" t="str">
        <f t="shared" si="184"/>
        <v>Y0EO0</v>
      </c>
      <c r="B5905" s="55">
        <f>VLOOKUP(J5905,'Mapping-CITI'!A:E,5,0)</f>
        <v>0</v>
      </c>
      <c r="D5905" s="42">
        <v>45016</v>
      </c>
      <c r="E5905" s="42">
        <v>45199</v>
      </c>
      <c r="F5905" t="s">
        <v>1965</v>
      </c>
      <c r="G5905" t="s">
        <v>193</v>
      </c>
      <c r="H5905">
        <v>1700</v>
      </c>
      <c r="I5905" t="s">
        <v>2768</v>
      </c>
      <c r="J5905">
        <v>141287</v>
      </c>
      <c r="K5905" t="s">
        <v>604</v>
      </c>
      <c r="L5905">
        <v>-2.06</v>
      </c>
      <c r="M5905">
        <v>2.06</v>
      </c>
      <c r="N5905">
        <v>0</v>
      </c>
      <c r="O5905">
        <v>0</v>
      </c>
      <c r="P5905" t="s">
        <v>607</v>
      </c>
      <c r="Q5905">
        <v>0</v>
      </c>
      <c r="R5905">
        <v>2.06</v>
      </c>
      <c r="S5905">
        <v>0</v>
      </c>
      <c r="T5905" t="s">
        <v>10</v>
      </c>
      <c r="U5905" s="221">
        <f t="shared" si="185"/>
        <v>2.0600000000000002E-7</v>
      </c>
      <c r="V5905" s="191">
        <f>U5906+U5913</f>
        <v>0</v>
      </c>
      <c r="W5905" s="191">
        <f>V5905*10^7</f>
        <v>0</v>
      </c>
    </row>
    <row r="5906" spans="1:23" hidden="1">
      <c r="A5906" s="55" t="str">
        <f t="shared" si="184"/>
        <v>Y0EO0</v>
      </c>
      <c r="B5906" s="55">
        <f>VLOOKUP(J5906,'Mapping-CITI'!A:E,5,0)</f>
        <v>0</v>
      </c>
      <c r="D5906" s="42">
        <v>45016</v>
      </c>
      <c r="E5906" s="42">
        <v>45199</v>
      </c>
      <c r="F5906" t="s">
        <v>1965</v>
      </c>
      <c r="G5906" t="s">
        <v>193</v>
      </c>
      <c r="H5906">
        <v>1700</v>
      </c>
      <c r="I5906" t="s">
        <v>2768</v>
      </c>
      <c r="J5906">
        <v>141382</v>
      </c>
      <c r="K5906" t="s">
        <v>2052</v>
      </c>
      <c r="L5906">
        <v>0</v>
      </c>
      <c r="M5906">
        <v>76433439.069999993</v>
      </c>
      <c r="N5906">
        <v>76433439.069999993</v>
      </c>
      <c r="O5906">
        <v>0</v>
      </c>
      <c r="P5906" t="s">
        <v>607</v>
      </c>
      <c r="Q5906">
        <v>0</v>
      </c>
      <c r="R5906">
        <v>76433439.069999993</v>
      </c>
      <c r="S5906">
        <v>76433439.069999993</v>
      </c>
      <c r="T5906" t="s">
        <v>10</v>
      </c>
      <c r="U5906" s="221">
        <f t="shared" si="185"/>
        <v>0</v>
      </c>
    </row>
    <row r="5907" spans="1:23" hidden="1">
      <c r="A5907" s="55" t="str">
        <f t="shared" si="184"/>
        <v>Y0EO0</v>
      </c>
      <c r="B5907" s="55">
        <f>VLOOKUP(J5907,'Mapping-CITI'!A:E,5,0)</f>
        <v>0</v>
      </c>
      <c r="D5907" s="42">
        <v>45016</v>
      </c>
      <c r="E5907" s="42">
        <v>45199</v>
      </c>
      <c r="F5907" t="s">
        <v>1965</v>
      </c>
      <c r="G5907" t="s">
        <v>193</v>
      </c>
      <c r="H5907">
        <v>1700</v>
      </c>
      <c r="I5907" t="s">
        <v>2768</v>
      </c>
      <c r="J5907">
        <v>141398</v>
      </c>
      <c r="K5907" t="s">
        <v>2911</v>
      </c>
      <c r="L5907">
        <v>0</v>
      </c>
      <c r="M5907">
        <v>4973.83</v>
      </c>
      <c r="N5907">
        <v>4973.83</v>
      </c>
      <c r="O5907">
        <v>0</v>
      </c>
      <c r="P5907" t="s">
        <v>607</v>
      </c>
      <c r="Q5907">
        <v>0</v>
      </c>
      <c r="R5907">
        <v>4973.83</v>
      </c>
      <c r="S5907">
        <v>4973.83</v>
      </c>
      <c r="T5907" t="s">
        <v>10</v>
      </c>
      <c r="U5907" s="221">
        <f t="shared" si="185"/>
        <v>0</v>
      </c>
    </row>
    <row r="5908" spans="1:23" hidden="1">
      <c r="A5908" s="55" t="str">
        <f t="shared" si="184"/>
        <v>Y0EO0</v>
      </c>
      <c r="B5908" s="55">
        <f>VLOOKUP(J5908,'Mapping-CITI'!A:E,5,0)</f>
        <v>0</v>
      </c>
      <c r="D5908" s="42">
        <v>45016</v>
      </c>
      <c r="E5908" s="42">
        <v>45199</v>
      </c>
      <c r="F5908" t="s">
        <v>1965</v>
      </c>
      <c r="G5908" t="s">
        <v>193</v>
      </c>
      <c r="H5908">
        <v>1700</v>
      </c>
      <c r="I5908" t="s">
        <v>2768</v>
      </c>
      <c r="J5908">
        <v>141399</v>
      </c>
      <c r="K5908" t="s">
        <v>2912</v>
      </c>
      <c r="L5908">
        <v>0</v>
      </c>
      <c r="M5908">
        <v>142200</v>
      </c>
      <c r="N5908">
        <v>142200</v>
      </c>
      <c r="O5908">
        <v>0</v>
      </c>
      <c r="P5908" t="s">
        <v>607</v>
      </c>
      <c r="Q5908">
        <v>0</v>
      </c>
      <c r="R5908">
        <v>142200</v>
      </c>
      <c r="S5908">
        <v>142200</v>
      </c>
      <c r="T5908" t="s">
        <v>10</v>
      </c>
      <c r="U5908" s="221">
        <f t="shared" si="185"/>
        <v>0</v>
      </c>
    </row>
    <row r="5909" spans="1:23" hidden="1">
      <c r="A5909" s="55" t="str">
        <f t="shared" si="184"/>
        <v>Y0EO0</v>
      </c>
      <c r="B5909" s="55">
        <f>VLOOKUP(J5909,'Mapping-CITI'!A:E,5,0)</f>
        <v>0</v>
      </c>
      <c r="D5909" s="42">
        <v>45016</v>
      </c>
      <c r="E5909" s="42">
        <v>45199</v>
      </c>
      <c r="F5909" t="s">
        <v>1965</v>
      </c>
      <c r="G5909" t="s">
        <v>193</v>
      </c>
      <c r="H5909">
        <v>1700</v>
      </c>
      <c r="I5909" t="s">
        <v>2768</v>
      </c>
      <c r="J5909">
        <v>141524</v>
      </c>
      <c r="K5909" t="s">
        <v>2061</v>
      </c>
      <c r="L5909">
        <v>0</v>
      </c>
      <c r="M5909">
        <v>114500</v>
      </c>
      <c r="N5909">
        <v>114500</v>
      </c>
      <c r="O5909">
        <v>0</v>
      </c>
      <c r="P5909" t="s">
        <v>607</v>
      </c>
      <c r="Q5909">
        <v>0</v>
      </c>
      <c r="R5909">
        <v>114500</v>
      </c>
      <c r="S5909">
        <v>114500</v>
      </c>
      <c r="T5909" t="s">
        <v>10</v>
      </c>
      <c r="U5909" s="221">
        <f t="shared" si="185"/>
        <v>0</v>
      </c>
    </row>
    <row r="5910" spans="1:23" hidden="1">
      <c r="A5910" s="55" t="str">
        <f t="shared" si="184"/>
        <v>Y0EO0</v>
      </c>
      <c r="B5910" s="55">
        <f>VLOOKUP(J5910,'Mapping-CITI'!A:E,5,0)</f>
        <v>0</v>
      </c>
      <c r="D5910" s="42">
        <v>45016</v>
      </c>
      <c r="E5910" s="42">
        <v>45199</v>
      </c>
      <c r="F5910" t="s">
        <v>1965</v>
      </c>
      <c r="G5910" t="s">
        <v>193</v>
      </c>
      <c r="H5910">
        <v>1700</v>
      </c>
      <c r="I5910" t="s">
        <v>2768</v>
      </c>
      <c r="J5910">
        <v>141653</v>
      </c>
      <c r="K5910" t="s">
        <v>2074</v>
      </c>
      <c r="L5910">
        <v>0</v>
      </c>
      <c r="M5910">
        <v>33000</v>
      </c>
      <c r="N5910">
        <v>33000</v>
      </c>
      <c r="O5910">
        <v>0</v>
      </c>
      <c r="P5910" t="s">
        <v>607</v>
      </c>
      <c r="Q5910">
        <v>0</v>
      </c>
      <c r="R5910">
        <v>33000</v>
      </c>
      <c r="S5910">
        <v>33000</v>
      </c>
      <c r="T5910" t="s">
        <v>10</v>
      </c>
      <c r="U5910" s="221">
        <f t="shared" si="185"/>
        <v>0</v>
      </c>
    </row>
    <row r="5911" spans="1:23" hidden="1">
      <c r="A5911" s="55" t="str">
        <f t="shared" si="184"/>
        <v>Y0EO0</v>
      </c>
      <c r="B5911" s="55">
        <f>VLOOKUP(J5911,'Mapping-CITI'!A:E,5,0)</f>
        <v>0</v>
      </c>
      <c r="D5911" s="42">
        <v>45016</v>
      </c>
      <c r="E5911" s="42">
        <v>45199</v>
      </c>
      <c r="F5911" t="s">
        <v>1965</v>
      </c>
      <c r="G5911" t="s">
        <v>193</v>
      </c>
      <c r="H5911">
        <v>1700</v>
      </c>
      <c r="I5911" t="s">
        <v>2768</v>
      </c>
      <c r="J5911">
        <v>141744</v>
      </c>
      <c r="K5911" t="s">
        <v>2087</v>
      </c>
      <c r="L5911">
        <v>0</v>
      </c>
      <c r="M5911">
        <v>89414561.620000005</v>
      </c>
      <c r="N5911">
        <v>89414561.620000005</v>
      </c>
      <c r="O5911">
        <v>0</v>
      </c>
      <c r="P5911" t="s">
        <v>607</v>
      </c>
      <c r="Q5911">
        <v>0</v>
      </c>
      <c r="R5911">
        <v>89414561.620000005</v>
      </c>
      <c r="S5911">
        <v>89414561.620000005</v>
      </c>
      <c r="T5911" t="s">
        <v>10</v>
      </c>
      <c r="U5911" s="221">
        <f t="shared" si="185"/>
        <v>0</v>
      </c>
    </row>
    <row r="5912" spans="1:23" hidden="1">
      <c r="A5912" s="55" t="str">
        <f t="shared" si="184"/>
        <v>Y0EO0</v>
      </c>
      <c r="B5912" s="55">
        <f>VLOOKUP(J5912,'Mapping-CITI'!A:E,5,0)</f>
        <v>0</v>
      </c>
      <c r="D5912" s="42">
        <v>45016</v>
      </c>
      <c r="E5912" s="42">
        <v>45199</v>
      </c>
      <c r="F5912" t="s">
        <v>1965</v>
      </c>
      <c r="G5912" t="s">
        <v>193</v>
      </c>
      <c r="H5912">
        <v>1700</v>
      </c>
      <c r="I5912" t="s">
        <v>2768</v>
      </c>
      <c r="J5912">
        <v>141785</v>
      </c>
      <c r="K5912" t="s">
        <v>2918</v>
      </c>
      <c r="L5912">
        <v>-150000</v>
      </c>
      <c r="M5912">
        <v>150000</v>
      </c>
      <c r="N5912">
        <v>0</v>
      </c>
      <c r="O5912">
        <v>0</v>
      </c>
      <c r="P5912" t="s">
        <v>607</v>
      </c>
      <c r="Q5912">
        <v>0</v>
      </c>
      <c r="R5912">
        <v>150000</v>
      </c>
      <c r="S5912">
        <v>0</v>
      </c>
      <c r="T5912" t="s">
        <v>10</v>
      </c>
      <c r="U5912" s="221">
        <f t="shared" si="185"/>
        <v>1.4999999999999999E-2</v>
      </c>
    </row>
    <row r="5913" spans="1:23" hidden="1">
      <c r="A5913" s="55" t="str">
        <f t="shared" si="184"/>
        <v>Y0EO0</v>
      </c>
      <c r="B5913" s="55">
        <f>VLOOKUP(J5913,'Mapping-CITI'!A:E,5,0)</f>
        <v>0</v>
      </c>
      <c r="D5913" s="42">
        <v>45016</v>
      </c>
      <c r="E5913" s="42">
        <v>45199</v>
      </c>
      <c r="F5913" t="s">
        <v>1965</v>
      </c>
      <c r="G5913" t="s">
        <v>193</v>
      </c>
      <c r="H5913">
        <v>1700</v>
      </c>
      <c r="I5913" t="s">
        <v>2768</v>
      </c>
      <c r="J5913">
        <v>141789</v>
      </c>
      <c r="K5913" t="s">
        <v>2122</v>
      </c>
      <c r="L5913">
        <v>0</v>
      </c>
      <c r="M5913">
        <v>16000</v>
      </c>
      <c r="N5913">
        <v>16000</v>
      </c>
      <c r="O5913">
        <v>0</v>
      </c>
      <c r="P5913" t="s">
        <v>607</v>
      </c>
      <c r="Q5913">
        <v>0</v>
      </c>
      <c r="R5913">
        <v>16000</v>
      </c>
      <c r="S5913">
        <v>16000</v>
      </c>
      <c r="T5913" t="s">
        <v>10</v>
      </c>
      <c r="U5913" s="221">
        <f t="shared" si="185"/>
        <v>0</v>
      </c>
    </row>
    <row r="5914" spans="1:23" hidden="1">
      <c r="A5914" s="55" t="str">
        <f t="shared" si="184"/>
        <v>Y0EO0</v>
      </c>
      <c r="B5914" s="55">
        <f>VLOOKUP(J5914,'Mapping-CITI'!A:E,5,0)</f>
        <v>0</v>
      </c>
      <c r="D5914" s="42">
        <v>45016</v>
      </c>
      <c r="E5914" s="42">
        <v>45199</v>
      </c>
      <c r="F5914" t="s">
        <v>1965</v>
      </c>
      <c r="G5914" t="s">
        <v>193</v>
      </c>
      <c r="H5914">
        <v>1700</v>
      </c>
      <c r="I5914" t="s">
        <v>2768</v>
      </c>
      <c r="J5914">
        <v>141840</v>
      </c>
      <c r="K5914" t="s">
        <v>2841</v>
      </c>
      <c r="L5914">
        <v>3000</v>
      </c>
      <c r="M5914">
        <v>0</v>
      </c>
      <c r="N5914">
        <v>3000</v>
      </c>
      <c r="O5914">
        <v>0</v>
      </c>
      <c r="P5914" t="s">
        <v>607</v>
      </c>
      <c r="Q5914">
        <v>0</v>
      </c>
      <c r="R5914">
        <v>0</v>
      </c>
      <c r="S5914">
        <v>3000</v>
      </c>
      <c r="T5914" t="s">
        <v>10</v>
      </c>
      <c r="U5914" s="221">
        <f t="shared" si="185"/>
        <v>-2.9999999999999997E-4</v>
      </c>
    </row>
    <row r="5915" spans="1:23" hidden="1">
      <c r="A5915" s="55" t="str">
        <f t="shared" si="184"/>
        <v>Y0EOIgnore</v>
      </c>
      <c r="B5915" s="55" t="str">
        <f>VLOOKUP(J5915,'Mapping-CITI'!A:E,5,0)</f>
        <v>Ignore</v>
      </c>
      <c r="D5915" s="42">
        <v>45016</v>
      </c>
      <c r="E5915" s="42">
        <v>45199</v>
      </c>
      <c r="F5915" t="s">
        <v>1965</v>
      </c>
      <c r="G5915" t="s">
        <v>193</v>
      </c>
      <c r="H5915">
        <v>1700</v>
      </c>
      <c r="I5915" t="s">
        <v>2768</v>
      </c>
      <c r="J5915">
        <v>141865</v>
      </c>
      <c r="K5915" t="s">
        <v>3366</v>
      </c>
      <c r="L5915">
        <v>0</v>
      </c>
      <c r="M5915">
        <v>475200</v>
      </c>
      <c r="N5915">
        <v>475200</v>
      </c>
      <c r="O5915">
        <v>0</v>
      </c>
      <c r="P5915" t="s">
        <v>607</v>
      </c>
      <c r="Q5915">
        <v>0</v>
      </c>
      <c r="R5915">
        <v>475200</v>
      </c>
      <c r="S5915">
        <v>475200</v>
      </c>
      <c r="T5915" t="s">
        <v>10</v>
      </c>
      <c r="U5915" s="221">
        <f t="shared" si="185"/>
        <v>0</v>
      </c>
    </row>
    <row r="5916" spans="1:23" hidden="1">
      <c r="A5916" s="55" t="str">
        <f t="shared" si="184"/>
        <v>Y0EO0</v>
      </c>
      <c r="B5916" s="55">
        <f>VLOOKUP(J5916,'Mapping-CITI'!A:E,5,0)</f>
        <v>0</v>
      </c>
      <c r="D5916" s="42">
        <v>45016</v>
      </c>
      <c r="E5916" s="42">
        <v>45199</v>
      </c>
      <c r="F5916" t="s">
        <v>1965</v>
      </c>
      <c r="G5916" t="s">
        <v>193</v>
      </c>
      <c r="H5916">
        <v>1700</v>
      </c>
      <c r="I5916" t="s">
        <v>2768</v>
      </c>
      <c r="J5916">
        <v>142044</v>
      </c>
      <c r="K5916" t="s">
        <v>2132</v>
      </c>
      <c r="L5916">
        <v>0</v>
      </c>
      <c r="M5916">
        <v>2000</v>
      </c>
      <c r="N5916">
        <v>2000</v>
      </c>
      <c r="O5916">
        <v>0</v>
      </c>
      <c r="P5916" t="s">
        <v>607</v>
      </c>
      <c r="Q5916">
        <v>0</v>
      </c>
      <c r="R5916">
        <v>2000</v>
      </c>
      <c r="S5916">
        <v>2000</v>
      </c>
      <c r="T5916" t="s">
        <v>10</v>
      </c>
      <c r="U5916" s="221">
        <f t="shared" si="185"/>
        <v>0</v>
      </c>
    </row>
    <row r="5917" spans="1:23" hidden="1">
      <c r="A5917" s="55" t="str">
        <f t="shared" si="184"/>
        <v>Y0EO0</v>
      </c>
      <c r="B5917" s="55">
        <f>VLOOKUP(J5917,'Mapping-CITI'!A:E,5,0)</f>
        <v>0</v>
      </c>
      <c r="D5917" s="42">
        <v>45016</v>
      </c>
      <c r="E5917" s="42">
        <v>45199</v>
      </c>
      <c r="F5917" t="s">
        <v>1965</v>
      </c>
      <c r="G5917" t="s">
        <v>193</v>
      </c>
      <c r="H5917">
        <v>1700</v>
      </c>
      <c r="I5917" t="s">
        <v>2768</v>
      </c>
      <c r="J5917">
        <v>142075</v>
      </c>
      <c r="K5917" t="s">
        <v>2545</v>
      </c>
      <c r="L5917">
        <v>0</v>
      </c>
      <c r="M5917">
        <v>30855.54</v>
      </c>
      <c r="N5917">
        <v>0</v>
      </c>
      <c r="O5917">
        <v>30855.54</v>
      </c>
      <c r="P5917" t="s">
        <v>607</v>
      </c>
      <c r="Q5917">
        <v>30855.54</v>
      </c>
      <c r="R5917">
        <v>30855.54</v>
      </c>
      <c r="S5917">
        <v>0</v>
      </c>
      <c r="T5917" t="s">
        <v>10</v>
      </c>
      <c r="U5917" s="221">
        <f t="shared" si="185"/>
        <v>3.0855539999999999E-3</v>
      </c>
    </row>
    <row r="5918" spans="1:23" hidden="1">
      <c r="A5918" s="55" t="str">
        <f t="shared" si="184"/>
        <v>Y0EOIgnore</v>
      </c>
      <c r="B5918" s="55" t="str">
        <f>VLOOKUP(J5918,'Mapping-CITI'!A:E,5,0)</f>
        <v>Ignore</v>
      </c>
      <c r="D5918" s="42">
        <v>45016</v>
      </c>
      <c r="E5918" s="42">
        <v>45199</v>
      </c>
      <c r="F5918" t="s">
        <v>1965</v>
      </c>
      <c r="G5918" t="s">
        <v>193</v>
      </c>
      <c r="H5918">
        <v>1700</v>
      </c>
      <c r="I5918" t="s">
        <v>2768</v>
      </c>
      <c r="J5918">
        <v>142077</v>
      </c>
      <c r="K5918" t="s">
        <v>2913</v>
      </c>
      <c r="L5918">
        <v>11617218.43</v>
      </c>
      <c r="M5918">
        <v>1953764.34</v>
      </c>
      <c r="N5918">
        <v>1599711.14</v>
      </c>
      <c r="O5918">
        <v>11971271.630000001</v>
      </c>
      <c r="P5918" t="s">
        <v>607</v>
      </c>
      <c r="Q5918">
        <v>11971271.630000001</v>
      </c>
      <c r="R5918">
        <v>1953764.34</v>
      </c>
      <c r="S5918">
        <v>1599711.14</v>
      </c>
      <c r="T5918" t="s">
        <v>10</v>
      </c>
      <c r="U5918" s="221">
        <f t="shared" si="185"/>
        <v>3.5405320000000018E-2</v>
      </c>
    </row>
    <row r="5919" spans="1:23" hidden="1">
      <c r="A5919" s="55" t="str">
        <f t="shared" si="184"/>
        <v>Y0EOIgnore</v>
      </c>
      <c r="B5919" s="55" t="str">
        <f>VLOOKUP(J5919,'Mapping-CITI'!A:E,5,0)</f>
        <v>Ignore</v>
      </c>
      <c r="D5919" s="42">
        <v>45016</v>
      </c>
      <c r="E5919" s="42">
        <v>45199</v>
      </c>
      <c r="F5919" t="s">
        <v>1965</v>
      </c>
      <c r="G5919" t="s">
        <v>193</v>
      </c>
      <c r="H5919">
        <v>1700</v>
      </c>
      <c r="I5919" t="s">
        <v>2768</v>
      </c>
      <c r="J5919">
        <v>142243</v>
      </c>
      <c r="K5919" t="s">
        <v>3367</v>
      </c>
      <c r="L5919">
        <v>0</v>
      </c>
      <c r="M5919">
        <v>18479687.170000002</v>
      </c>
      <c r="N5919">
        <v>18479687.170000002</v>
      </c>
      <c r="O5919">
        <v>0</v>
      </c>
      <c r="P5919" t="s">
        <v>607</v>
      </c>
      <c r="Q5919">
        <v>0</v>
      </c>
      <c r="R5919">
        <v>18479687.170000002</v>
      </c>
      <c r="S5919">
        <v>18479687.170000002</v>
      </c>
      <c r="T5919" t="s">
        <v>10</v>
      </c>
      <c r="U5919" s="221">
        <f t="shared" si="185"/>
        <v>0</v>
      </c>
    </row>
    <row r="5920" spans="1:23" hidden="1">
      <c r="A5920" s="55" t="str">
        <f t="shared" si="184"/>
        <v>Y0EOIgnore</v>
      </c>
      <c r="B5920" s="55" t="str">
        <f>VLOOKUP(J5920,'Mapping-CITI'!A:E,5,0)</f>
        <v>Ignore</v>
      </c>
      <c r="D5920" s="42">
        <v>45016</v>
      </c>
      <c r="E5920" s="42">
        <v>45199</v>
      </c>
      <c r="F5920" t="s">
        <v>1965</v>
      </c>
      <c r="G5920" t="s">
        <v>193</v>
      </c>
      <c r="H5920">
        <v>1700</v>
      </c>
      <c r="I5920" t="s">
        <v>2768</v>
      </c>
      <c r="J5920">
        <v>142271</v>
      </c>
      <c r="K5920" t="s">
        <v>3375</v>
      </c>
      <c r="L5920">
        <v>0</v>
      </c>
      <c r="M5920">
        <v>175500</v>
      </c>
      <c r="N5920">
        <v>176000</v>
      </c>
      <c r="O5920">
        <v>-500</v>
      </c>
      <c r="P5920" t="s">
        <v>607</v>
      </c>
      <c r="Q5920">
        <v>-500</v>
      </c>
      <c r="R5920">
        <v>175500</v>
      </c>
      <c r="S5920">
        <v>176000</v>
      </c>
      <c r="T5920" t="s">
        <v>10</v>
      </c>
      <c r="U5920" s="221">
        <f t="shared" si="185"/>
        <v>-5.0000000000000002E-5</v>
      </c>
    </row>
    <row r="5921" spans="1:21" hidden="1">
      <c r="A5921" s="55" t="str">
        <f t="shared" si="184"/>
        <v>Y0EOIgnore</v>
      </c>
      <c r="B5921" s="55" t="str">
        <f>VLOOKUP(J5921,'Mapping-CITI'!A:E,5,0)</f>
        <v>Ignore</v>
      </c>
      <c r="D5921" s="42">
        <v>45016</v>
      </c>
      <c r="E5921" s="42">
        <v>45199</v>
      </c>
      <c r="F5921" t="s">
        <v>1965</v>
      </c>
      <c r="G5921" t="s">
        <v>193</v>
      </c>
      <c r="H5921">
        <v>1700</v>
      </c>
      <c r="I5921" t="s">
        <v>2768</v>
      </c>
      <c r="J5921">
        <v>142276</v>
      </c>
      <c r="K5921" t="s">
        <v>3377</v>
      </c>
      <c r="L5921">
        <v>0</v>
      </c>
      <c r="M5921">
        <v>7037483.6799999997</v>
      </c>
      <c r="N5921">
        <v>7037483.6799999997</v>
      </c>
      <c r="O5921">
        <v>0</v>
      </c>
      <c r="P5921" t="s">
        <v>607</v>
      </c>
      <c r="Q5921">
        <v>0</v>
      </c>
      <c r="R5921">
        <v>7037483.6799999997</v>
      </c>
      <c r="S5921">
        <v>7037483.6799999997</v>
      </c>
      <c r="T5921" t="s">
        <v>10</v>
      </c>
      <c r="U5921" s="221">
        <f t="shared" si="185"/>
        <v>0</v>
      </c>
    </row>
    <row r="5922" spans="1:21" hidden="1">
      <c r="A5922" s="55" t="str">
        <f t="shared" si="184"/>
        <v>Y0EO0</v>
      </c>
      <c r="B5922" s="55">
        <f>VLOOKUP(J5922,'Mapping-CITI'!A:E,5,0)</f>
        <v>0</v>
      </c>
      <c r="D5922" s="42">
        <v>45016</v>
      </c>
      <c r="E5922" s="42">
        <v>45199</v>
      </c>
      <c r="F5922" t="s">
        <v>1965</v>
      </c>
      <c r="G5922" t="s">
        <v>193</v>
      </c>
      <c r="H5922">
        <v>1400</v>
      </c>
      <c r="I5922" t="s">
        <v>2773</v>
      </c>
      <c r="J5922">
        <v>160101</v>
      </c>
      <c r="K5922" t="s">
        <v>2149</v>
      </c>
      <c r="L5922">
        <v>0</v>
      </c>
      <c r="M5922">
        <v>258881028.47999999</v>
      </c>
      <c r="N5922">
        <v>258881028.47999999</v>
      </c>
      <c r="O5922">
        <v>0</v>
      </c>
      <c r="P5922" t="s">
        <v>607</v>
      </c>
      <c r="Q5922">
        <v>0</v>
      </c>
      <c r="R5922">
        <v>0</v>
      </c>
      <c r="S5922">
        <v>0</v>
      </c>
      <c r="T5922" t="s">
        <v>10</v>
      </c>
      <c r="U5922" s="221">
        <f t="shared" si="185"/>
        <v>0</v>
      </c>
    </row>
    <row r="5923" spans="1:21" hidden="1">
      <c r="A5923" s="55" t="str">
        <f t="shared" si="184"/>
        <v>Y0EO0</v>
      </c>
      <c r="B5923" s="55">
        <f>VLOOKUP(J5923,'Mapping-CITI'!A:E,5,0)</f>
        <v>0</v>
      </c>
      <c r="D5923" s="42">
        <v>45016</v>
      </c>
      <c r="E5923" s="42">
        <v>45199</v>
      </c>
      <c r="F5923" t="s">
        <v>1965</v>
      </c>
      <c r="G5923" t="s">
        <v>193</v>
      </c>
      <c r="H5923">
        <v>1400</v>
      </c>
      <c r="I5923" t="s">
        <v>2773</v>
      </c>
      <c r="J5923">
        <v>160118</v>
      </c>
      <c r="K5923" t="s">
        <v>2152</v>
      </c>
      <c r="L5923">
        <v>0</v>
      </c>
      <c r="M5923">
        <v>3458322004.77</v>
      </c>
      <c r="N5923">
        <v>3458322004.77</v>
      </c>
      <c r="O5923">
        <v>0</v>
      </c>
      <c r="P5923" t="s">
        <v>607</v>
      </c>
      <c r="Q5923">
        <v>0</v>
      </c>
      <c r="R5923">
        <v>0</v>
      </c>
      <c r="S5923">
        <v>0</v>
      </c>
      <c r="T5923" t="s">
        <v>10</v>
      </c>
      <c r="U5923" s="221">
        <f t="shared" si="185"/>
        <v>0</v>
      </c>
    </row>
    <row r="5924" spans="1:21" hidden="1">
      <c r="A5924" s="55" t="str">
        <f t="shared" si="184"/>
        <v>Y0EO0</v>
      </c>
      <c r="B5924" s="55">
        <f>VLOOKUP(J5924,'Mapping-CITI'!A:E,5,0)</f>
        <v>0</v>
      </c>
      <c r="D5924" s="42">
        <v>45016</v>
      </c>
      <c r="E5924" s="42">
        <v>45199</v>
      </c>
      <c r="F5924" t="s">
        <v>1965</v>
      </c>
      <c r="G5924" t="s">
        <v>193</v>
      </c>
      <c r="H5924">
        <v>1600</v>
      </c>
      <c r="I5924" t="s">
        <v>2789</v>
      </c>
      <c r="J5924">
        <v>160202</v>
      </c>
      <c r="K5924" t="s">
        <v>2158</v>
      </c>
      <c r="L5924">
        <v>0</v>
      </c>
      <c r="M5924">
        <v>9096859.7799999993</v>
      </c>
      <c r="N5924">
        <v>9096859.7799999993</v>
      </c>
      <c r="O5924">
        <v>0</v>
      </c>
      <c r="P5924" t="s">
        <v>607</v>
      </c>
      <c r="Q5924">
        <v>0</v>
      </c>
      <c r="R5924">
        <v>0</v>
      </c>
      <c r="S5924">
        <v>0</v>
      </c>
      <c r="T5924" t="s">
        <v>10</v>
      </c>
      <c r="U5924" s="221">
        <f t="shared" si="185"/>
        <v>0</v>
      </c>
    </row>
    <row r="5925" spans="1:21" hidden="1">
      <c r="A5925" s="55" t="str">
        <f t="shared" si="184"/>
        <v>Y0EO0</v>
      </c>
      <c r="B5925" s="55">
        <f>VLOOKUP(J5925,'Mapping-CITI'!A:E,5,0)</f>
        <v>0</v>
      </c>
      <c r="D5925" s="42">
        <v>45016</v>
      </c>
      <c r="E5925" s="42">
        <v>45199</v>
      </c>
      <c r="F5925" t="s">
        <v>1965</v>
      </c>
      <c r="G5925" t="s">
        <v>193</v>
      </c>
      <c r="H5925">
        <v>1600</v>
      </c>
      <c r="I5925" t="s">
        <v>2789</v>
      </c>
      <c r="J5925">
        <v>160206</v>
      </c>
      <c r="K5925" t="s">
        <v>2159</v>
      </c>
      <c r="L5925">
        <v>0.01</v>
      </c>
      <c r="M5925">
        <v>0</v>
      </c>
      <c r="N5925">
        <v>0</v>
      </c>
      <c r="O5925">
        <v>0.01</v>
      </c>
      <c r="P5925" t="s">
        <v>607</v>
      </c>
      <c r="Q5925">
        <v>0.01</v>
      </c>
      <c r="R5925">
        <v>0</v>
      </c>
      <c r="S5925">
        <v>0</v>
      </c>
      <c r="T5925" t="s">
        <v>10</v>
      </c>
      <c r="U5925" s="221">
        <f t="shared" si="185"/>
        <v>0</v>
      </c>
    </row>
    <row r="5926" spans="1:21" hidden="1">
      <c r="A5926" s="55" t="str">
        <f t="shared" si="184"/>
        <v>Y0EO0</v>
      </c>
      <c r="B5926" s="55">
        <f>VLOOKUP(J5926,'Mapping-CITI'!A:E,5,0)</f>
        <v>0</v>
      </c>
      <c r="D5926" s="42">
        <v>45016</v>
      </c>
      <c r="E5926" s="42">
        <v>45199</v>
      </c>
      <c r="F5926" t="s">
        <v>1965</v>
      </c>
      <c r="G5926" t="s">
        <v>193</v>
      </c>
      <c r="H5926">
        <v>1230</v>
      </c>
      <c r="I5926" t="s">
        <v>2772</v>
      </c>
      <c r="J5926">
        <v>170101</v>
      </c>
      <c r="K5926" t="s">
        <v>2163</v>
      </c>
      <c r="L5926">
        <v>544836271.76999998</v>
      </c>
      <c r="M5926">
        <v>261005998.81999999</v>
      </c>
      <c r="N5926">
        <v>0</v>
      </c>
      <c r="O5926">
        <v>805842270.59000003</v>
      </c>
      <c r="P5926" t="s">
        <v>607</v>
      </c>
      <c r="Q5926">
        <v>805842270.59000003</v>
      </c>
      <c r="R5926">
        <v>0</v>
      </c>
      <c r="S5926">
        <v>0</v>
      </c>
      <c r="T5926" t="s">
        <v>10</v>
      </c>
      <c r="U5926" s="221">
        <f t="shared" si="185"/>
        <v>26.100599882000001</v>
      </c>
    </row>
    <row r="5927" spans="1:21" hidden="1">
      <c r="A5927" s="55" t="str">
        <f t="shared" si="184"/>
        <v>Y0EO1.2</v>
      </c>
      <c r="B5927" s="55">
        <f>VLOOKUP(J5927,'Mapping-CITI'!A:E,5,0)</f>
        <v>1.2</v>
      </c>
      <c r="D5927" s="42">
        <v>45016</v>
      </c>
      <c r="E5927" s="42">
        <v>45199</v>
      </c>
      <c r="F5927" t="s">
        <v>1965</v>
      </c>
      <c r="G5927" t="s">
        <v>193</v>
      </c>
      <c r="H5927">
        <v>2110</v>
      </c>
      <c r="I5927" t="s">
        <v>2790</v>
      </c>
      <c r="J5927">
        <v>201181</v>
      </c>
      <c r="K5927" t="s">
        <v>2181</v>
      </c>
      <c r="L5927">
        <v>-251835428.78</v>
      </c>
      <c r="M5927">
        <v>14775579</v>
      </c>
      <c r="N5927">
        <v>1416903.01</v>
      </c>
      <c r="O5927">
        <v>-238476752.78999999</v>
      </c>
      <c r="P5927" t="s">
        <v>607</v>
      </c>
      <c r="Q5927" s="191">
        <v>-238476752.78999999</v>
      </c>
      <c r="R5927">
        <v>0</v>
      </c>
      <c r="S5927">
        <v>0</v>
      </c>
      <c r="T5927" t="s">
        <v>10</v>
      </c>
      <c r="U5927" s="221">
        <f t="shared" si="185"/>
        <v>1.335867599</v>
      </c>
    </row>
    <row r="5928" spans="1:21" hidden="1">
      <c r="A5928" s="55" t="str">
        <f t="shared" si="184"/>
        <v>Y0EO1.2</v>
      </c>
      <c r="B5928" s="55">
        <f>VLOOKUP(J5928,'Mapping-CITI'!A:E,5,0)</f>
        <v>1.2</v>
      </c>
      <c r="D5928" s="42">
        <v>45016</v>
      </c>
      <c r="E5928" s="42">
        <v>45199</v>
      </c>
      <c r="F5928" t="s">
        <v>1965</v>
      </c>
      <c r="G5928" t="s">
        <v>193</v>
      </c>
      <c r="H5928">
        <v>2110</v>
      </c>
      <c r="I5928" t="s">
        <v>2790</v>
      </c>
      <c r="J5928">
        <v>201185</v>
      </c>
      <c r="K5928" t="s">
        <v>2183</v>
      </c>
      <c r="L5928">
        <v>-134241626.44999999</v>
      </c>
      <c r="M5928">
        <v>7447372.0700000003</v>
      </c>
      <c r="N5928">
        <v>58856.83</v>
      </c>
      <c r="O5928">
        <v>-126853111.20999999</v>
      </c>
      <c r="P5928" t="s">
        <v>607</v>
      </c>
      <c r="Q5928" s="191">
        <v>-126853111.20999999</v>
      </c>
      <c r="R5928">
        <v>0</v>
      </c>
      <c r="S5928">
        <v>0</v>
      </c>
      <c r="T5928" t="s">
        <v>10</v>
      </c>
      <c r="U5928" s="221">
        <f t="shared" si="185"/>
        <v>0.73885152399999998</v>
      </c>
    </row>
    <row r="5929" spans="1:21" hidden="1">
      <c r="A5929" s="55" t="str">
        <f t="shared" si="184"/>
        <v>Y0EO0</v>
      </c>
      <c r="B5929" s="55">
        <f>VLOOKUP(J5929,'Mapping-CITI'!A:E,5,0)</f>
        <v>0</v>
      </c>
      <c r="D5929" s="42">
        <v>45016</v>
      </c>
      <c r="E5929" s="42">
        <v>45199</v>
      </c>
      <c r="F5929" t="s">
        <v>1965</v>
      </c>
      <c r="G5929" t="s">
        <v>193</v>
      </c>
      <c r="H5929">
        <v>2110</v>
      </c>
      <c r="I5929" t="s">
        <v>2790</v>
      </c>
      <c r="J5929">
        <v>201187</v>
      </c>
      <c r="K5929" t="s">
        <v>2184</v>
      </c>
      <c r="L5929">
        <v>236644293.63999999</v>
      </c>
      <c r="M5929">
        <v>79649699.319999993</v>
      </c>
      <c r="N5929">
        <v>62108956.030000001</v>
      </c>
      <c r="O5929">
        <v>254185036.93000001</v>
      </c>
      <c r="P5929" t="s">
        <v>607</v>
      </c>
      <c r="Q5929">
        <v>254185036.93000001</v>
      </c>
      <c r="R5929">
        <v>0</v>
      </c>
      <c r="S5929">
        <v>0</v>
      </c>
      <c r="T5929" t="s">
        <v>10</v>
      </c>
      <c r="U5929" s="221">
        <f t="shared" si="185"/>
        <v>1.7540743289999992</v>
      </c>
    </row>
    <row r="5930" spans="1:21" hidden="1">
      <c r="A5930" s="55" t="str">
        <f t="shared" si="184"/>
        <v>Y0EO0</v>
      </c>
      <c r="B5930" s="55">
        <f>VLOOKUP(J5930,'Mapping-CITI'!A:E,5,0)</f>
        <v>0</v>
      </c>
      <c r="D5930" s="42">
        <v>45016</v>
      </c>
      <c r="E5930" s="42">
        <v>45199</v>
      </c>
      <c r="F5930" t="s">
        <v>1965</v>
      </c>
      <c r="G5930" t="s">
        <v>193</v>
      </c>
      <c r="H5930">
        <v>2110</v>
      </c>
      <c r="I5930" t="s">
        <v>2790</v>
      </c>
      <c r="J5930">
        <v>201188</v>
      </c>
      <c r="K5930" t="s">
        <v>2185</v>
      </c>
      <c r="L5930">
        <v>143488422.30000001</v>
      </c>
      <c r="M5930">
        <v>12225606.27</v>
      </c>
      <c r="N5930">
        <v>12755560.27</v>
      </c>
      <c r="O5930">
        <v>142958468.30000001</v>
      </c>
      <c r="P5930" t="s">
        <v>607</v>
      </c>
      <c r="Q5930">
        <v>142958468.30000001</v>
      </c>
      <c r="R5930">
        <v>0</v>
      </c>
      <c r="S5930">
        <v>0</v>
      </c>
      <c r="T5930" t="s">
        <v>10</v>
      </c>
      <c r="U5930" s="221">
        <f t="shared" si="185"/>
        <v>-5.2995399999999998E-2</v>
      </c>
    </row>
    <row r="5931" spans="1:21" hidden="1">
      <c r="A5931" s="55" t="str">
        <f t="shared" si="184"/>
        <v>Y0EO0</v>
      </c>
      <c r="B5931" s="55">
        <f>VLOOKUP(J5931,'Mapping-CITI'!A:E,5,0)</f>
        <v>0</v>
      </c>
      <c r="D5931" s="42">
        <v>45016</v>
      </c>
      <c r="E5931" s="42">
        <v>45199</v>
      </c>
      <c r="F5931" t="s">
        <v>1965</v>
      </c>
      <c r="G5931" t="s">
        <v>193</v>
      </c>
      <c r="H5931">
        <v>2110</v>
      </c>
      <c r="I5931" t="s">
        <v>2790</v>
      </c>
      <c r="J5931">
        <v>201349</v>
      </c>
      <c r="K5931" t="s">
        <v>2224</v>
      </c>
      <c r="L5931">
        <v>-1526694.26</v>
      </c>
      <c r="M5931">
        <v>249661.02</v>
      </c>
      <c r="N5931">
        <v>25612.080000000002</v>
      </c>
      <c r="O5931">
        <v>-1302645.32</v>
      </c>
      <c r="P5931" t="s">
        <v>607</v>
      </c>
      <c r="Q5931">
        <v>-1302645.32</v>
      </c>
      <c r="R5931">
        <v>0</v>
      </c>
      <c r="S5931">
        <v>0</v>
      </c>
      <c r="T5931" t="s">
        <v>10</v>
      </c>
      <c r="U5931" s="221">
        <f t="shared" si="185"/>
        <v>2.2404894000000002E-2</v>
      </c>
    </row>
    <row r="5932" spans="1:21" hidden="1">
      <c r="A5932" s="55" t="str">
        <f t="shared" si="184"/>
        <v>Y0EO0</v>
      </c>
      <c r="B5932" s="55">
        <f>VLOOKUP(J5932,'Mapping-CITI'!A:E,5,0)</f>
        <v>0</v>
      </c>
      <c r="D5932" s="42">
        <v>45016</v>
      </c>
      <c r="E5932" s="42">
        <v>45199</v>
      </c>
      <c r="F5932" t="s">
        <v>1965</v>
      </c>
      <c r="G5932" t="s">
        <v>193</v>
      </c>
      <c r="H5932">
        <v>2110</v>
      </c>
      <c r="I5932" t="s">
        <v>2790</v>
      </c>
      <c r="J5932">
        <v>201351</v>
      </c>
      <c r="K5932" t="s">
        <v>2225</v>
      </c>
      <c r="L5932">
        <v>-9052845.7400000002</v>
      </c>
      <c r="M5932">
        <v>6087319.0800000001</v>
      </c>
      <c r="N5932">
        <v>2678715.27</v>
      </c>
      <c r="O5932">
        <v>-5644241.9299999997</v>
      </c>
      <c r="P5932" t="s">
        <v>607</v>
      </c>
      <c r="Q5932">
        <v>-5644241.9299999997</v>
      </c>
      <c r="R5932">
        <v>0</v>
      </c>
      <c r="S5932">
        <v>0</v>
      </c>
      <c r="T5932" t="s">
        <v>10</v>
      </c>
      <c r="U5932" s="221">
        <f t="shared" si="185"/>
        <v>0.34086038099999999</v>
      </c>
    </row>
    <row r="5933" spans="1:21" hidden="1">
      <c r="A5933" s="55" t="str">
        <f t="shared" si="184"/>
        <v>Y0EO1.2</v>
      </c>
      <c r="B5933" s="55">
        <f>VLOOKUP(J5933,'Mapping-CITI'!A:E,5,0)</f>
        <v>1.2</v>
      </c>
      <c r="D5933" s="42">
        <v>45016</v>
      </c>
      <c r="E5933" s="42">
        <v>45199</v>
      </c>
      <c r="F5933" t="s">
        <v>1965</v>
      </c>
      <c r="G5933" t="s">
        <v>193</v>
      </c>
      <c r="H5933">
        <v>2110</v>
      </c>
      <c r="I5933" t="s">
        <v>2790</v>
      </c>
      <c r="J5933">
        <v>201364</v>
      </c>
      <c r="K5933" t="s">
        <v>2232</v>
      </c>
      <c r="L5933">
        <v>-2612093.85</v>
      </c>
      <c r="M5933">
        <v>137824.23000000001</v>
      </c>
      <c r="N5933">
        <v>0</v>
      </c>
      <c r="O5933">
        <v>-2474269.62</v>
      </c>
      <c r="P5933" t="s">
        <v>607</v>
      </c>
      <c r="Q5933" s="191">
        <v>-2474269.62</v>
      </c>
      <c r="R5933">
        <v>0</v>
      </c>
      <c r="S5933">
        <v>0</v>
      </c>
      <c r="T5933" t="s">
        <v>10</v>
      </c>
      <c r="U5933" s="221">
        <f t="shared" si="185"/>
        <v>1.3782423E-2</v>
      </c>
    </row>
    <row r="5934" spans="1:21" hidden="1">
      <c r="A5934" s="55" t="str">
        <f t="shared" si="184"/>
        <v>Y0EO1.2</v>
      </c>
      <c r="B5934" s="55">
        <f>VLOOKUP(J5934,'Mapping-CITI'!A:E,5,0)</f>
        <v>1.2</v>
      </c>
      <c r="D5934" s="42">
        <v>45016</v>
      </c>
      <c r="E5934" s="42">
        <v>45199</v>
      </c>
      <c r="F5934" t="s">
        <v>1965</v>
      </c>
      <c r="G5934" t="s">
        <v>193</v>
      </c>
      <c r="H5934">
        <v>2110</v>
      </c>
      <c r="I5934" t="s">
        <v>2790</v>
      </c>
      <c r="J5934">
        <v>201366</v>
      </c>
      <c r="K5934" t="s">
        <v>2233</v>
      </c>
      <c r="L5934">
        <v>-12650348.09</v>
      </c>
      <c r="M5934">
        <v>1082571.1399999999</v>
      </c>
      <c r="N5934">
        <v>2859.33</v>
      </c>
      <c r="O5934">
        <v>-11570636.279999999</v>
      </c>
      <c r="P5934" t="s">
        <v>607</v>
      </c>
      <c r="Q5934" s="191">
        <v>-11570636.279999999</v>
      </c>
      <c r="R5934">
        <v>0</v>
      </c>
      <c r="S5934">
        <v>0</v>
      </c>
      <c r="T5934" t="s">
        <v>10</v>
      </c>
      <c r="U5934" s="221">
        <f t="shared" si="185"/>
        <v>0.10797118099999999</v>
      </c>
    </row>
    <row r="5935" spans="1:21" hidden="1">
      <c r="A5935" s="55" t="str">
        <f t="shared" si="184"/>
        <v>Y0EO0</v>
      </c>
      <c r="B5935" s="55">
        <f>VLOOKUP(J5935,'Mapping-CITI'!A:E,5,0)</f>
        <v>0</v>
      </c>
      <c r="D5935" s="42">
        <v>45016</v>
      </c>
      <c r="E5935" s="42">
        <v>45199</v>
      </c>
      <c r="F5935" t="s">
        <v>1965</v>
      </c>
      <c r="G5935" t="s">
        <v>193</v>
      </c>
      <c r="H5935">
        <v>2250</v>
      </c>
      <c r="I5935" t="s">
        <v>2774</v>
      </c>
      <c r="J5935">
        <v>210103</v>
      </c>
      <c r="K5935" t="s">
        <v>2240</v>
      </c>
      <c r="L5935">
        <v>0</v>
      </c>
      <c r="M5935">
        <v>2245.7399999999998</v>
      </c>
      <c r="N5935">
        <v>2245.7399999999998</v>
      </c>
      <c r="O5935">
        <v>0</v>
      </c>
      <c r="P5935" t="s">
        <v>607</v>
      </c>
      <c r="Q5935">
        <v>0</v>
      </c>
      <c r="R5935">
        <v>2245.7399999999998</v>
      </c>
      <c r="S5935">
        <v>2245.7399999999998</v>
      </c>
      <c r="T5935" t="s">
        <v>10</v>
      </c>
      <c r="U5935" s="221">
        <f t="shared" si="185"/>
        <v>0</v>
      </c>
    </row>
    <row r="5936" spans="1:21" hidden="1">
      <c r="A5936" s="55" t="str">
        <f t="shared" si="184"/>
        <v>Y0EO0</v>
      </c>
      <c r="B5936" s="55">
        <f>VLOOKUP(J5936,'Mapping-CITI'!A:E,5,0)</f>
        <v>0</v>
      </c>
      <c r="D5936" s="42">
        <v>45016</v>
      </c>
      <c r="E5936" s="42">
        <v>45199</v>
      </c>
      <c r="F5936" t="s">
        <v>1965</v>
      </c>
      <c r="G5936" t="s">
        <v>193</v>
      </c>
      <c r="H5936">
        <v>2250</v>
      </c>
      <c r="I5936" t="s">
        <v>2774</v>
      </c>
      <c r="J5936">
        <v>210110</v>
      </c>
      <c r="K5936" t="s">
        <v>3800</v>
      </c>
      <c r="L5936">
        <v>-550000</v>
      </c>
      <c r="M5936">
        <v>0</v>
      </c>
      <c r="N5936">
        <v>0</v>
      </c>
      <c r="O5936">
        <v>-550000</v>
      </c>
      <c r="P5936" t="s">
        <v>607</v>
      </c>
      <c r="Q5936">
        <v>-550000</v>
      </c>
      <c r="R5936">
        <v>0</v>
      </c>
      <c r="S5936">
        <v>0</v>
      </c>
      <c r="T5936" t="s">
        <v>10</v>
      </c>
      <c r="U5936" s="221">
        <f t="shared" si="185"/>
        <v>0</v>
      </c>
    </row>
    <row r="5937" spans="1:21" hidden="1">
      <c r="A5937" s="55" t="str">
        <f t="shared" si="184"/>
        <v>Y0EO0</v>
      </c>
      <c r="B5937" s="55">
        <f>VLOOKUP(J5937,'Mapping-CITI'!A:E,5,0)</f>
        <v>0</v>
      </c>
      <c r="D5937" s="42">
        <v>45016</v>
      </c>
      <c r="E5937" s="42">
        <v>45199</v>
      </c>
      <c r="F5937" t="s">
        <v>1965</v>
      </c>
      <c r="G5937" t="s">
        <v>193</v>
      </c>
      <c r="H5937">
        <v>2250</v>
      </c>
      <c r="I5937" t="s">
        <v>2774</v>
      </c>
      <c r="J5937">
        <v>210117</v>
      </c>
      <c r="K5937" t="s">
        <v>2242</v>
      </c>
      <c r="L5937">
        <v>-1386817.02</v>
      </c>
      <c r="M5937">
        <v>15252664.16</v>
      </c>
      <c r="N5937">
        <v>15812853.58</v>
      </c>
      <c r="O5937">
        <v>-1947006.44</v>
      </c>
      <c r="P5937" t="s">
        <v>607</v>
      </c>
      <c r="Q5937">
        <v>-1947006.44</v>
      </c>
      <c r="R5937">
        <v>15171903.189999999</v>
      </c>
      <c r="S5937">
        <v>3537815.54</v>
      </c>
      <c r="T5937" t="s">
        <v>10</v>
      </c>
      <c r="U5937" s="221">
        <f t="shared" si="185"/>
        <v>-5.6018941999999995E-2</v>
      </c>
    </row>
    <row r="5938" spans="1:21" hidden="1">
      <c r="A5938" s="55" t="str">
        <f t="shared" si="184"/>
        <v>Y0EO0</v>
      </c>
      <c r="B5938" s="55">
        <f>VLOOKUP(J5938,'Mapping-CITI'!A:E,5,0)</f>
        <v>0</v>
      </c>
      <c r="D5938" s="42">
        <v>45016</v>
      </c>
      <c r="E5938" s="42">
        <v>45199</v>
      </c>
      <c r="F5938" t="s">
        <v>1965</v>
      </c>
      <c r="G5938" t="s">
        <v>193</v>
      </c>
      <c r="H5938">
        <v>2250</v>
      </c>
      <c r="I5938" t="s">
        <v>2774</v>
      </c>
      <c r="J5938">
        <v>210138</v>
      </c>
      <c r="K5938" t="s">
        <v>2791</v>
      </c>
      <c r="L5938">
        <v>0</v>
      </c>
      <c r="M5938">
        <v>28443.53</v>
      </c>
      <c r="N5938">
        <v>22081.040000000001</v>
      </c>
      <c r="O5938">
        <v>6362.49</v>
      </c>
      <c r="P5938" t="s">
        <v>607</v>
      </c>
      <c r="Q5938">
        <v>6362.49</v>
      </c>
      <c r="R5938">
        <v>28443.53</v>
      </c>
      <c r="S5938">
        <v>22081.040000000001</v>
      </c>
      <c r="T5938" t="s">
        <v>10</v>
      </c>
      <c r="U5938" s="221">
        <f t="shared" si="185"/>
        <v>6.3624899999999976E-4</v>
      </c>
    </row>
    <row r="5939" spans="1:21" hidden="1">
      <c r="A5939" s="55" t="str">
        <f t="shared" si="184"/>
        <v>Y0EO0</v>
      </c>
      <c r="B5939" s="55">
        <f>VLOOKUP(J5939,'Mapping-CITI'!A:E,5,0)</f>
        <v>0</v>
      </c>
      <c r="D5939" s="42">
        <v>45016</v>
      </c>
      <c r="E5939" s="42">
        <v>45199</v>
      </c>
      <c r="F5939" t="s">
        <v>1965</v>
      </c>
      <c r="G5939" t="s">
        <v>193</v>
      </c>
      <c r="H5939">
        <v>2250</v>
      </c>
      <c r="I5939" t="s">
        <v>2774</v>
      </c>
      <c r="J5939">
        <v>210140</v>
      </c>
      <c r="K5939" t="s">
        <v>2245</v>
      </c>
      <c r="L5939">
        <v>-5306.42</v>
      </c>
      <c r="M5939">
        <v>149945.15</v>
      </c>
      <c r="N5939">
        <v>100906.98</v>
      </c>
      <c r="O5939">
        <v>43731.75</v>
      </c>
      <c r="P5939" t="s">
        <v>607</v>
      </c>
      <c r="Q5939">
        <v>43731.75</v>
      </c>
      <c r="R5939">
        <v>149945.15</v>
      </c>
      <c r="S5939">
        <v>100906.98</v>
      </c>
      <c r="T5939" t="s">
        <v>10</v>
      </c>
      <c r="U5939" s="221">
        <f t="shared" si="185"/>
        <v>4.9038169999999996E-3</v>
      </c>
    </row>
    <row r="5940" spans="1:21" hidden="1">
      <c r="A5940" s="55" t="str">
        <f t="shared" si="184"/>
        <v>Y0EO0</v>
      </c>
      <c r="B5940" s="55">
        <f>VLOOKUP(J5940,'Mapping-CITI'!A:E,5,0)</f>
        <v>0</v>
      </c>
      <c r="D5940" s="42">
        <v>45016</v>
      </c>
      <c r="E5940" s="42">
        <v>45199</v>
      </c>
      <c r="F5940" t="s">
        <v>1965</v>
      </c>
      <c r="G5940" t="s">
        <v>193</v>
      </c>
      <c r="H5940">
        <v>2250</v>
      </c>
      <c r="I5940" t="s">
        <v>2774</v>
      </c>
      <c r="J5940">
        <v>210149</v>
      </c>
      <c r="K5940" t="s">
        <v>2804</v>
      </c>
      <c r="L5940">
        <v>-137</v>
      </c>
      <c r="M5940">
        <v>0</v>
      </c>
      <c r="N5940">
        <v>0</v>
      </c>
      <c r="O5940">
        <v>-137</v>
      </c>
      <c r="P5940" t="s">
        <v>607</v>
      </c>
      <c r="Q5940">
        <v>-137</v>
      </c>
      <c r="R5940">
        <v>0</v>
      </c>
      <c r="S5940">
        <v>0</v>
      </c>
      <c r="T5940" t="s">
        <v>10</v>
      </c>
      <c r="U5940" s="221">
        <f t="shared" si="185"/>
        <v>0</v>
      </c>
    </row>
    <row r="5941" spans="1:21" hidden="1">
      <c r="A5941" s="55" t="str">
        <f t="shared" si="184"/>
        <v>Y0EO0</v>
      </c>
      <c r="B5941" s="55">
        <f>VLOOKUP(J5941,'Mapping-CITI'!A:E,5,0)</f>
        <v>0</v>
      </c>
      <c r="D5941" s="42">
        <v>45016</v>
      </c>
      <c r="E5941" s="42">
        <v>45199</v>
      </c>
      <c r="F5941" t="s">
        <v>1965</v>
      </c>
      <c r="G5941" t="s">
        <v>193</v>
      </c>
      <c r="H5941">
        <v>2250</v>
      </c>
      <c r="I5941" t="s">
        <v>2774</v>
      </c>
      <c r="J5941">
        <v>210150</v>
      </c>
      <c r="K5941" t="s">
        <v>2792</v>
      </c>
      <c r="L5941">
        <v>-56905.25</v>
      </c>
      <c r="M5941">
        <v>0</v>
      </c>
      <c r="N5941">
        <v>0</v>
      </c>
      <c r="O5941">
        <v>-56905.25</v>
      </c>
      <c r="P5941" t="s">
        <v>607</v>
      </c>
      <c r="Q5941">
        <v>-56905.25</v>
      </c>
      <c r="R5941">
        <v>0</v>
      </c>
      <c r="S5941">
        <v>0</v>
      </c>
      <c r="T5941" t="s">
        <v>10</v>
      </c>
      <c r="U5941" s="221">
        <f t="shared" si="185"/>
        <v>0</v>
      </c>
    </row>
    <row r="5942" spans="1:21" hidden="1">
      <c r="A5942" s="55" t="str">
        <f t="shared" si="184"/>
        <v>Y0EO0</v>
      </c>
      <c r="B5942" s="55">
        <f>VLOOKUP(J5942,'Mapping-CITI'!A:E,5,0)</f>
        <v>0</v>
      </c>
      <c r="D5942" s="42">
        <v>45016</v>
      </c>
      <c r="E5942" s="42">
        <v>45199</v>
      </c>
      <c r="F5942" t="s">
        <v>1965</v>
      </c>
      <c r="G5942" t="s">
        <v>193</v>
      </c>
      <c r="H5942">
        <v>2250</v>
      </c>
      <c r="I5942" t="s">
        <v>2774</v>
      </c>
      <c r="J5942">
        <v>210210</v>
      </c>
      <c r="K5942" t="s">
        <v>2246</v>
      </c>
      <c r="L5942">
        <v>-21244575.789999999</v>
      </c>
      <c r="M5942">
        <v>8057832.8899999997</v>
      </c>
      <c r="N5942">
        <v>8054986.1299999999</v>
      </c>
      <c r="O5942">
        <v>-21241729.030000001</v>
      </c>
      <c r="P5942" t="s">
        <v>607</v>
      </c>
      <c r="Q5942">
        <v>-21241729.030000001</v>
      </c>
      <c r="R5942">
        <v>8057832.8899999997</v>
      </c>
      <c r="S5942">
        <v>1174228.1399999999</v>
      </c>
      <c r="T5942" t="s">
        <v>10</v>
      </c>
      <c r="U5942" s="221">
        <f t="shared" si="185"/>
        <v>2.8467599999997765E-4</v>
      </c>
    </row>
    <row r="5943" spans="1:21" hidden="1">
      <c r="A5943" s="55" t="str">
        <f t="shared" si="184"/>
        <v>Y0EO0</v>
      </c>
      <c r="B5943" s="55">
        <f>VLOOKUP(J5943,'Mapping-CITI'!A:E,5,0)</f>
        <v>0</v>
      </c>
      <c r="D5943" s="42">
        <v>45016</v>
      </c>
      <c r="E5943" s="42">
        <v>45199</v>
      </c>
      <c r="F5943" t="s">
        <v>1965</v>
      </c>
      <c r="G5943" t="s">
        <v>193</v>
      </c>
      <c r="H5943">
        <v>2250</v>
      </c>
      <c r="I5943" t="s">
        <v>2774</v>
      </c>
      <c r="J5943">
        <v>210279</v>
      </c>
      <c r="K5943" t="s">
        <v>2793</v>
      </c>
      <c r="L5943">
        <v>26053.39</v>
      </c>
      <c r="M5943">
        <v>0</v>
      </c>
      <c r="N5943">
        <v>0</v>
      </c>
      <c r="O5943">
        <v>26053.39</v>
      </c>
      <c r="P5943" t="s">
        <v>607</v>
      </c>
      <c r="Q5943">
        <v>26053.39</v>
      </c>
      <c r="R5943">
        <v>0</v>
      </c>
      <c r="S5943">
        <v>0</v>
      </c>
      <c r="T5943" t="s">
        <v>10</v>
      </c>
      <c r="U5943" s="221">
        <f t="shared" si="185"/>
        <v>0</v>
      </c>
    </row>
    <row r="5944" spans="1:21" hidden="1">
      <c r="A5944" s="55" t="str">
        <f t="shared" si="184"/>
        <v>Y0EO0</v>
      </c>
      <c r="B5944" s="55">
        <f>VLOOKUP(J5944,'Mapping-CITI'!A:E,5,0)</f>
        <v>0</v>
      </c>
      <c r="D5944" s="42">
        <v>45016</v>
      </c>
      <c r="E5944" s="42">
        <v>45199</v>
      </c>
      <c r="F5944" t="s">
        <v>1965</v>
      </c>
      <c r="G5944" t="s">
        <v>193</v>
      </c>
      <c r="H5944">
        <v>2250</v>
      </c>
      <c r="I5944" t="s">
        <v>2774</v>
      </c>
      <c r="J5944">
        <v>210367</v>
      </c>
      <c r="K5944" t="s">
        <v>2710</v>
      </c>
      <c r="L5944">
        <v>9483646.3100000005</v>
      </c>
      <c r="M5944">
        <v>0</v>
      </c>
      <c r="N5944">
        <v>0</v>
      </c>
      <c r="O5944">
        <v>9483646.3100000005</v>
      </c>
      <c r="P5944" t="s">
        <v>607</v>
      </c>
      <c r="Q5944">
        <v>9483646.3100000005</v>
      </c>
      <c r="R5944">
        <v>0</v>
      </c>
      <c r="S5944">
        <v>0</v>
      </c>
      <c r="T5944" t="s">
        <v>10</v>
      </c>
      <c r="U5944" s="221">
        <f t="shared" si="185"/>
        <v>0</v>
      </c>
    </row>
    <row r="5945" spans="1:21" hidden="1">
      <c r="A5945" s="55" t="str">
        <f t="shared" si="184"/>
        <v>Y0EO0</v>
      </c>
      <c r="B5945" s="55">
        <f>VLOOKUP(J5945,'Mapping-CITI'!A:E,5,0)</f>
        <v>0</v>
      </c>
      <c r="D5945" s="42">
        <v>45016</v>
      </c>
      <c r="E5945" s="42">
        <v>45199</v>
      </c>
      <c r="F5945" t="s">
        <v>1965</v>
      </c>
      <c r="G5945" t="s">
        <v>193</v>
      </c>
      <c r="H5945">
        <v>2250</v>
      </c>
      <c r="I5945" t="s">
        <v>2774</v>
      </c>
      <c r="J5945">
        <v>210530</v>
      </c>
      <c r="K5945" t="s">
        <v>2838</v>
      </c>
      <c r="L5945">
        <v>-620</v>
      </c>
      <c r="M5945">
        <v>0</v>
      </c>
      <c r="N5945">
        <v>0</v>
      </c>
      <c r="O5945">
        <v>-620</v>
      </c>
      <c r="P5945" t="s">
        <v>607</v>
      </c>
      <c r="Q5945">
        <v>-620</v>
      </c>
      <c r="R5945">
        <v>0</v>
      </c>
      <c r="S5945">
        <v>0</v>
      </c>
      <c r="T5945" t="s">
        <v>10</v>
      </c>
      <c r="U5945" s="221">
        <f t="shared" si="185"/>
        <v>0</v>
      </c>
    </row>
    <row r="5946" spans="1:21" hidden="1">
      <c r="A5946" s="55" t="str">
        <f t="shared" si="184"/>
        <v>Y0EO0</v>
      </c>
      <c r="B5946" s="55">
        <f>VLOOKUP(J5946,'Mapping-CITI'!A:E,5,0)</f>
        <v>0</v>
      </c>
      <c r="D5946" s="42">
        <v>45016</v>
      </c>
      <c r="E5946" s="42">
        <v>45199</v>
      </c>
      <c r="F5946" t="s">
        <v>1965</v>
      </c>
      <c r="G5946" t="s">
        <v>193</v>
      </c>
      <c r="H5946">
        <v>2250</v>
      </c>
      <c r="I5946" t="s">
        <v>2774</v>
      </c>
      <c r="J5946">
        <v>210667</v>
      </c>
      <c r="K5946" t="s">
        <v>2862</v>
      </c>
      <c r="L5946">
        <v>-15</v>
      </c>
      <c r="M5946">
        <v>86</v>
      </c>
      <c r="N5946">
        <v>6759</v>
      </c>
      <c r="O5946">
        <v>-6688</v>
      </c>
      <c r="P5946" t="s">
        <v>607</v>
      </c>
      <c r="Q5946">
        <v>-6688</v>
      </c>
      <c r="R5946">
        <v>86</v>
      </c>
      <c r="S5946">
        <v>6759</v>
      </c>
      <c r="T5946" t="s">
        <v>10</v>
      </c>
      <c r="U5946" s="221">
        <f t="shared" si="185"/>
        <v>-6.6730000000000001E-4</v>
      </c>
    </row>
    <row r="5947" spans="1:21" hidden="1">
      <c r="A5947" s="55" t="str">
        <f t="shared" si="184"/>
        <v>Y0EO0</v>
      </c>
      <c r="B5947" s="55">
        <f>VLOOKUP(J5947,'Mapping-CITI'!A:E,5,0)</f>
        <v>0</v>
      </c>
      <c r="D5947" s="42">
        <v>45016</v>
      </c>
      <c r="E5947" s="42">
        <v>45199</v>
      </c>
      <c r="F5947" t="s">
        <v>1965</v>
      </c>
      <c r="G5947" t="s">
        <v>193</v>
      </c>
      <c r="H5947">
        <v>2250</v>
      </c>
      <c r="I5947" t="s">
        <v>2774</v>
      </c>
      <c r="J5947">
        <v>210766</v>
      </c>
      <c r="K5947" t="s">
        <v>2748</v>
      </c>
      <c r="L5947">
        <v>11.29</v>
      </c>
      <c r="M5947">
        <v>0.02</v>
      </c>
      <c r="N5947">
        <v>0</v>
      </c>
      <c r="O5947">
        <v>11.31</v>
      </c>
      <c r="P5947" t="s">
        <v>607</v>
      </c>
      <c r="Q5947">
        <v>11.31</v>
      </c>
      <c r="R5947">
        <v>0.02</v>
      </c>
      <c r="S5947">
        <v>0</v>
      </c>
      <c r="T5947" t="s">
        <v>10</v>
      </c>
      <c r="U5947" s="221">
        <f t="shared" si="185"/>
        <v>2.0000000000000001E-9</v>
      </c>
    </row>
    <row r="5948" spans="1:21" hidden="1">
      <c r="A5948" s="55" t="str">
        <f t="shared" si="184"/>
        <v>Y0EOIgnore</v>
      </c>
      <c r="B5948" s="55" t="str">
        <f>VLOOKUP(J5948,'Mapping-CITI'!A:E,5,0)</f>
        <v>Ignore</v>
      </c>
      <c r="D5948" s="42">
        <v>45016</v>
      </c>
      <c r="E5948" s="42">
        <v>45199</v>
      </c>
      <c r="F5948" t="s">
        <v>1965</v>
      </c>
      <c r="G5948" t="s">
        <v>193</v>
      </c>
      <c r="H5948">
        <v>2250</v>
      </c>
      <c r="I5948" t="s">
        <v>2774</v>
      </c>
      <c r="J5948">
        <v>210854</v>
      </c>
      <c r="K5948" t="s">
        <v>3378</v>
      </c>
      <c r="L5948">
        <v>19576.55</v>
      </c>
      <c r="M5948">
        <v>0</v>
      </c>
      <c r="N5948">
        <v>0</v>
      </c>
      <c r="O5948">
        <v>19576.55</v>
      </c>
      <c r="P5948" t="s">
        <v>607</v>
      </c>
      <c r="Q5948">
        <v>19576.55</v>
      </c>
      <c r="R5948">
        <v>0</v>
      </c>
      <c r="S5948">
        <v>0</v>
      </c>
      <c r="T5948" t="s">
        <v>10</v>
      </c>
      <c r="U5948" s="221">
        <f t="shared" si="185"/>
        <v>0</v>
      </c>
    </row>
    <row r="5949" spans="1:21" hidden="1">
      <c r="A5949" s="55" t="str">
        <f t="shared" si="184"/>
        <v>Y0EO0</v>
      </c>
      <c r="B5949" s="55">
        <f>VLOOKUP(J5949,'Mapping-CITI'!A:E,5,0)</f>
        <v>0</v>
      </c>
      <c r="D5949" s="42">
        <v>45016</v>
      </c>
      <c r="E5949" s="42">
        <v>45199</v>
      </c>
      <c r="F5949" t="s">
        <v>1965</v>
      </c>
      <c r="G5949" t="s">
        <v>193</v>
      </c>
      <c r="H5949">
        <v>2250</v>
      </c>
      <c r="I5949" t="s">
        <v>2774</v>
      </c>
      <c r="J5949">
        <v>211103</v>
      </c>
      <c r="K5949" t="s">
        <v>2249</v>
      </c>
      <c r="L5949">
        <v>-98.61</v>
      </c>
      <c r="M5949">
        <v>941.92</v>
      </c>
      <c r="N5949">
        <v>991.61</v>
      </c>
      <c r="O5949">
        <v>-148.30000000000001</v>
      </c>
      <c r="P5949" t="s">
        <v>607</v>
      </c>
      <c r="Q5949">
        <v>-148.30000000000001</v>
      </c>
      <c r="R5949">
        <v>941.92</v>
      </c>
      <c r="S5949">
        <v>2.81</v>
      </c>
      <c r="T5949" t="s">
        <v>10</v>
      </c>
      <c r="U5949" s="221">
        <f t="shared" si="185"/>
        <v>-4.9690000000000053E-6</v>
      </c>
    </row>
    <row r="5950" spans="1:21" hidden="1">
      <c r="A5950" s="55" t="str">
        <f t="shared" si="184"/>
        <v>Y0EO0</v>
      </c>
      <c r="B5950" s="55">
        <f>VLOOKUP(J5950,'Mapping-CITI'!A:E,5,0)</f>
        <v>0</v>
      </c>
      <c r="D5950" s="42">
        <v>45016</v>
      </c>
      <c r="E5950" s="42">
        <v>45199</v>
      </c>
      <c r="F5950" t="s">
        <v>1965</v>
      </c>
      <c r="G5950" t="s">
        <v>193</v>
      </c>
      <c r="H5950">
        <v>2250</v>
      </c>
      <c r="I5950" t="s">
        <v>2774</v>
      </c>
      <c r="J5950">
        <v>211106</v>
      </c>
      <c r="K5950" t="s">
        <v>2250</v>
      </c>
      <c r="L5950">
        <v>-12674.6</v>
      </c>
      <c r="M5950">
        <v>1342795.45</v>
      </c>
      <c r="N5950">
        <v>1436554.04</v>
      </c>
      <c r="O5950">
        <v>-106433.19</v>
      </c>
      <c r="P5950" t="s">
        <v>607</v>
      </c>
      <c r="Q5950">
        <v>-106433.19</v>
      </c>
      <c r="R5950">
        <v>1342795.45</v>
      </c>
      <c r="S5950">
        <v>1436554.04</v>
      </c>
      <c r="T5950" t="s">
        <v>10</v>
      </c>
      <c r="U5950" s="221">
        <f t="shared" si="185"/>
        <v>-9.3758590000000089E-3</v>
      </c>
    </row>
    <row r="5951" spans="1:21" hidden="1">
      <c r="A5951" s="55" t="str">
        <f t="shared" si="184"/>
        <v>Y0EO0</v>
      </c>
      <c r="B5951" s="55">
        <f>VLOOKUP(J5951,'Mapping-CITI'!A:E,5,0)</f>
        <v>0</v>
      </c>
      <c r="D5951" s="42">
        <v>45016</v>
      </c>
      <c r="E5951" s="42">
        <v>45199</v>
      </c>
      <c r="F5951" t="s">
        <v>1965</v>
      </c>
      <c r="G5951" t="s">
        <v>193</v>
      </c>
      <c r="H5951">
        <v>2250</v>
      </c>
      <c r="I5951" t="s">
        <v>2774</v>
      </c>
      <c r="J5951">
        <v>211120</v>
      </c>
      <c r="K5951" t="s">
        <v>852</v>
      </c>
      <c r="L5951">
        <v>-30855.54</v>
      </c>
      <c r="M5951">
        <v>0</v>
      </c>
      <c r="N5951">
        <v>0</v>
      </c>
      <c r="O5951">
        <v>-30855.54</v>
      </c>
      <c r="P5951" t="s">
        <v>607</v>
      </c>
      <c r="Q5951">
        <v>-30855.54</v>
      </c>
      <c r="R5951">
        <v>0</v>
      </c>
      <c r="S5951">
        <v>0</v>
      </c>
      <c r="T5951" t="s">
        <v>10</v>
      </c>
      <c r="U5951" s="221">
        <f t="shared" si="185"/>
        <v>0</v>
      </c>
    </row>
    <row r="5952" spans="1:21" hidden="1">
      <c r="A5952" s="55" t="str">
        <f t="shared" si="184"/>
        <v>Y0EO0</v>
      </c>
      <c r="B5952" s="55">
        <f>VLOOKUP(J5952,'Mapping-CITI'!A:E,5,0)</f>
        <v>0</v>
      </c>
      <c r="D5952" s="42">
        <v>45016</v>
      </c>
      <c r="E5952" s="42">
        <v>45199</v>
      </c>
      <c r="F5952" t="s">
        <v>1965</v>
      </c>
      <c r="G5952" t="s">
        <v>193</v>
      </c>
      <c r="H5952">
        <v>2250</v>
      </c>
      <c r="I5952" t="s">
        <v>2774</v>
      </c>
      <c r="J5952">
        <v>211121</v>
      </c>
      <c r="K5952" t="s">
        <v>2252</v>
      </c>
      <c r="L5952">
        <v>-3535</v>
      </c>
      <c r="M5952">
        <v>191402</v>
      </c>
      <c r="N5952">
        <v>291601</v>
      </c>
      <c r="O5952">
        <v>-103734</v>
      </c>
      <c r="P5952" t="s">
        <v>607</v>
      </c>
      <c r="Q5952">
        <v>-103734</v>
      </c>
      <c r="R5952">
        <v>133144</v>
      </c>
      <c r="S5952">
        <v>0</v>
      </c>
      <c r="T5952" t="s">
        <v>10</v>
      </c>
      <c r="U5952" s="221">
        <f t="shared" si="185"/>
        <v>-1.00199E-2</v>
      </c>
    </row>
    <row r="5953" spans="1:21" hidden="1">
      <c r="A5953" s="55" t="str">
        <f t="shared" si="184"/>
        <v>Y0EO0</v>
      </c>
      <c r="B5953" s="55">
        <f>VLOOKUP(J5953,'Mapping-CITI'!A:E,5,0)</f>
        <v>0</v>
      </c>
      <c r="D5953" s="42">
        <v>45016</v>
      </c>
      <c r="E5953" s="42">
        <v>45199</v>
      </c>
      <c r="F5953" t="s">
        <v>1965</v>
      </c>
      <c r="G5953" t="s">
        <v>193</v>
      </c>
      <c r="H5953">
        <v>2250</v>
      </c>
      <c r="I5953" t="s">
        <v>2774</v>
      </c>
      <c r="J5953">
        <v>211122</v>
      </c>
      <c r="K5953" t="s">
        <v>2253</v>
      </c>
      <c r="L5953">
        <v>-107.7</v>
      </c>
      <c r="M5953">
        <v>1065.3699999999999</v>
      </c>
      <c r="N5953">
        <v>1162.92</v>
      </c>
      <c r="O5953">
        <v>-205.25</v>
      </c>
      <c r="P5953" t="s">
        <v>607</v>
      </c>
      <c r="Q5953">
        <v>-205.25</v>
      </c>
      <c r="R5953">
        <v>973.8</v>
      </c>
      <c r="S5953">
        <v>0</v>
      </c>
      <c r="T5953" t="s">
        <v>10</v>
      </c>
      <c r="U5953" s="221">
        <f t="shared" si="185"/>
        <v>-9.7550000000000176E-6</v>
      </c>
    </row>
    <row r="5954" spans="1:21" hidden="1">
      <c r="A5954" s="55" t="str">
        <f t="shared" si="184"/>
        <v>Y0EO0</v>
      </c>
      <c r="B5954" s="55">
        <f>VLOOKUP(J5954,'Mapping-CITI'!A:E,5,0)</f>
        <v>0</v>
      </c>
      <c r="D5954" s="42">
        <v>45016</v>
      </c>
      <c r="E5954" s="42">
        <v>45199</v>
      </c>
      <c r="F5954" t="s">
        <v>1965</v>
      </c>
      <c r="G5954" t="s">
        <v>193</v>
      </c>
      <c r="H5954">
        <v>2220</v>
      </c>
      <c r="I5954" t="s">
        <v>2775</v>
      </c>
      <c r="J5954">
        <v>211126</v>
      </c>
      <c r="K5954" t="s">
        <v>2254</v>
      </c>
      <c r="L5954">
        <v>-2116856.84</v>
      </c>
      <c r="M5954">
        <v>0</v>
      </c>
      <c r="N5954">
        <v>0</v>
      </c>
      <c r="O5954">
        <v>-2116856.84</v>
      </c>
      <c r="P5954" t="s">
        <v>607</v>
      </c>
      <c r="Q5954">
        <v>-2116856.84</v>
      </c>
      <c r="R5954">
        <v>0</v>
      </c>
      <c r="S5954">
        <v>0</v>
      </c>
      <c r="T5954" t="s">
        <v>10</v>
      </c>
      <c r="U5954" s="221">
        <f t="shared" si="185"/>
        <v>0</v>
      </c>
    </row>
    <row r="5955" spans="1:21" hidden="1">
      <c r="A5955" s="55" t="str">
        <f t="shared" ref="A5955:A6018" si="186">F5955&amp;B5955</f>
        <v>Y0EO0</v>
      </c>
      <c r="B5955" s="55">
        <f>VLOOKUP(J5955,'Mapping-CITI'!A:E,5,0)</f>
        <v>0</v>
      </c>
      <c r="D5955" s="42">
        <v>45016</v>
      </c>
      <c r="E5955" s="42">
        <v>45199</v>
      </c>
      <c r="F5955" t="s">
        <v>1965</v>
      </c>
      <c r="G5955" t="s">
        <v>193</v>
      </c>
      <c r="H5955">
        <v>2250</v>
      </c>
      <c r="I5955" t="s">
        <v>2774</v>
      </c>
      <c r="J5955">
        <v>211172</v>
      </c>
      <c r="K5955" t="s">
        <v>2262</v>
      </c>
      <c r="L5955">
        <v>-811771.08</v>
      </c>
      <c r="M5955">
        <v>1409131.76</v>
      </c>
      <c r="N5955">
        <v>1538778.19</v>
      </c>
      <c r="O5955">
        <v>-941417.51</v>
      </c>
      <c r="P5955" t="s">
        <v>607</v>
      </c>
      <c r="Q5955">
        <v>-941417.51</v>
      </c>
      <c r="R5955">
        <v>1409131.76</v>
      </c>
      <c r="S5955">
        <v>25262.14</v>
      </c>
      <c r="T5955" t="s">
        <v>10</v>
      </c>
      <c r="U5955" s="221">
        <f t="shared" ref="U5955:U6018" si="187">(M5955-N5955)/10^7</f>
        <v>-1.2964642999999993E-2</v>
      </c>
    </row>
    <row r="5956" spans="1:21" hidden="1">
      <c r="A5956" s="55" t="str">
        <f t="shared" si="186"/>
        <v>Y0EO0</v>
      </c>
      <c r="B5956" s="55">
        <f>VLOOKUP(J5956,'Mapping-CITI'!A:E,5,0)</f>
        <v>0</v>
      </c>
      <c r="D5956" s="42">
        <v>45016</v>
      </c>
      <c r="E5956" s="42">
        <v>45199</v>
      </c>
      <c r="F5956" t="s">
        <v>1965</v>
      </c>
      <c r="G5956" t="s">
        <v>193</v>
      </c>
      <c r="H5956">
        <v>2250</v>
      </c>
      <c r="I5956" t="s">
        <v>2774</v>
      </c>
      <c r="J5956">
        <v>211632</v>
      </c>
      <c r="K5956" t="s">
        <v>2543</v>
      </c>
      <c r="L5956">
        <v>23.01</v>
      </c>
      <c r="M5956">
        <v>41910.11</v>
      </c>
      <c r="N5956">
        <v>36644.870000000003</v>
      </c>
      <c r="O5956">
        <v>5288.25</v>
      </c>
      <c r="P5956" t="s">
        <v>607</v>
      </c>
      <c r="Q5956">
        <v>5288.25</v>
      </c>
      <c r="R5956">
        <v>41910.11</v>
      </c>
      <c r="S5956">
        <v>36644.870000000003</v>
      </c>
      <c r="T5956" t="s">
        <v>10</v>
      </c>
      <c r="U5956" s="221">
        <f t="shared" si="187"/>
        <v>5.2652399999999979E-4</v>
      </c>
    </row>
    <row r="5957" spans="1:21" hidden="1">
      <c r="A5957" s="55" t="str">
        <f t="shared" si="186"/>
        <v>Y0EO0</v>
      </c>
      <c r="B5957" s="55">
        <f>VLOOKUP(J5957,'Mapping-CITI'!A:E,5,0)</f>
        <v>0</v>
      </c>
      <c r="D5957" s="42">
        <v>45016</v>
      </c>
      <c r="E5957" s="42">
        <v>45199</v>
      </c>
      <c r="F5957" t="s">
        <v>1965</v>
      </c>
      <c r="G5957" t="s">
        <v>193</v>
      </c>
      <c r="H5957">
        <v>2250</v>
      </c>
      <c r="I5957" t="s">
        <v>2774</v>
      </c>
      <c r="J5957">
        <v>211748</v>
      </c>
      <c r="K5957" t="s">
        <v>2805</v>
      </c>
      <c r="L5957">
        <v>-137</v>
      </c>
      <c r="M5957">
        <v>0</v>
      </c>
      <c r="N5957">
        <v>0</v>
      </c>
      <c r="O5957">
        <v>-137</v>
      </c>
      <c r="P5957" t="s">
        <v>607</v>
      </c>
      <c r="Q5957">
        <v>-137</v>
      </c>
      <c r="R5957">
        <v>0</v>
      </c>
      <c r="S5957">
        <v>0</v>
      </c>
      <c r="T5957" t="s">
        <v>10</v>
      </c>
      <c r="U5957" s="221">
        <f t="shared" si="187"/>
        <v>0</v>
      </c>
    </row>
    <row r="5958" spans="1:21" hidden="1">
      <c r="A5958" s="55" t="str">
        <f t="shared" si="186"/>
        <v>Y0EO0</v>
      </c>
      <c r="B5958" s="55">
        <f>VLOOKUP(J5958,'Mapping-CITI'!A:E,5,0)</f>
        <v>0</v>
      </c>
      <c r="D5958" s="42">
        <v>45016</v>
      </c>
      <c r="E5958" s="42">
        <v>45199</v>
      </c>
      <c r="F5958" t="s">
        <v>1965</v>
      </c>
      <c r="G5958" t="s">
        <v>193</v>
      </c>
      <c r="H5958">
        <v>2220</v>
      </c>
      <c r="I5958" t="s">
        <v>2775</v>
      </c>
      <c r="J5958">
        <v>260101</v>
      </c>
      <c r="K5958" t="s">
        <v>2271</v>
      </c>
      <c r="L5958">
        <v>0</v>
      </c>
      <c r="M5958">
        <v>88336189.560000002</v>
      </c>
      <c r="N5958">
        <v>97453674.590000004</v>
      </c>
      <c r="O5958">
        <v>-9117485.0299999993</v>
      </c>
      <c r="P5958" t="s">
        <v>607</v>
      </c>
      <c r="Q5958">
        <v>-9117485.0299999993</v>
      </c>
      <c r="R5958">
        <v>0</v>
      </c>
      <c r="S5958">
        <v>0</v>
      </c>
      <c r="T5958" t="s">
        <v>10</v>
      </c>
      <c r="U5958" s="221">
        <f t="shared" si="187"/>
        <v>-0.9117485030000001</v>
      </c>
    </row>
    <row r="5959" spans="1:21" hidden="1">
      <c r="A5959" s="55" t="str">
        <f t="shared" si="186"/>
        <v>Y0EO0</v>
      </c>
      <c r="B5959" s="55">
        <f>VLOOKUP(J5959,'Mapping-CITI'!A:E,5,0)</f>
        <v>0</v>
      </c>
      <c r="D5959" s="42">
        <v>45016</v>
      </c>
      <c r="E5959" s="42">
        <v>45199</v>
      </c>
      <c r="F5959" t="s">
        <v>1965</v>
      </c>
      <c r="G5959" t="s">
        <v>193</v>
      </c>
      <c r="H5959">
        <v>2220</v>
      </c>
      <c r="I5959" t="s">
        <v>2775</v>
      </c>
      <c r="J5959">
        <v>260118</v>
      </c>
      <c r="K5959" t="s">
        <v>2275</v>
      </c>
      <c r="L5959">
        <v>0</v>
      </c>
      <c r="M5959">
        <v>3511485741.0700002</v>
      </c>
      <c r="N5959">
        <v>3511485741.0700002</v>
      </c>
      <c r="O5959">
        <v>0</v>
      </c>
      <c r="P5959" t="s">
        <v>607</v>
      </c>
      <c r="Q5959">
        <v>0</v>
      </c>
      <c r="R5959">
        <v>0</v>
      </c>
      <c r="S5959">
        <v>0</v>
      </c>
      <c r="T5959" t="s">
        <v>10</v>
      </c>
      <c r="U5959" s="221">
        <f t="shared" si="187"/>
        <v>0</v>
      </c>
    </row>
    <row r="5960" spans="1:21" hidden="1">
      <c r="A5960" s="55" t="str">
        <f t="shared" si="186"/>
        <v>Y0EO0</v>
      </c>
      <c r="B5960" s="55">
        <f>VLOOKUP(J5960,'Mapping-CITI'!A:E,5,0)</f>
        <v>0</v>
      </c>
      <c r="D5960" s="42">
        <v>45016</v>
      </c>
      <c r="E5960" s="42">
        <v>45199</v>
      </c>
      <c r="F5960" t="s">
        <v>1965</v>
      </c>
      <c r="G5960" t="s">
        <v>193</v>
      </c>
      <c r="H5960">
        <v>2240</v>
      </c>
      <c r="I5960" t="s">
        <v>2795</v>
      </c>
      <c r="J5960">
        <v>260202</v>
      </c>
      <c r="K5960" t="s">
        <v>2281</v>
      </c>
      <c r="L5960">
        <v>0</v>
      </c>
      <c r="M5960">
        <v>115976660.48999999</v>
      </c>
      <c r="N5960">
        <v>115976660.48999999</v>
      </c>
      <c r="O5960">
        <v>0</v>
      </c>
      <c r="P5960" t="s">
        <v>607</v>
      </c>
      <c r="Q5960">
        <v>0</v>
      </c>
      <c r="R5960">
        <v>0</v>
      </c>
      <c r="S5960">
        <v>0</v>
      </c>
      <c r="T5960" t="s">
        <v>10</v>
      </c>
      <c r="U5960" s="221">
        <f t="shared" si="187"/>
        <v>0</v>
      </c>
    </row>
    <row r="5961" spans="1:21" hidden="1">
      <c r="A5961" s="55" t="str">
        <f t="shared" si="186"/>
        <v>Y0EO0</v>
      </c>
      <c r="B5961" s="55">
        <f>VLOOKUP(J5961,'Mapping-CITI'!A:E,5,0)</f>
        <v>0</v>
      </c>
      <c r="D5961" s="42">
        <v>45016</v>
      </c>
      <c r="E5961" s="42">
        <v>45199</v>
      </c>
      <c r="F5961" t="s">
        <v>1965</v>
      </c>
      <c r="G5961" t="s">
        <v>193</v>
      </c>
      <c r="H5961">
        <v>2240</v>
      </c>
      <c r="I5961" t="s">
        <v>2795</v>
      </c>
      <c r="J5961">
        <v>260221</v>
      </c>
      <c r="K5961" t="s">
        <v>2282</v>
      </c>
      <c r="L5961">
        <v>-22422.07</v>
      </c>
      <c r="M5961">
        <v>17215517.710000001</v>
      </c>
      <c r="N5961">
        <v>17220375.949999999</v>
      </c>
      <c r="O5961">
        <v>-27280.31</v>
      </c>
      <c r="P5961" t="s">
        <v>607</v>
      </c>
      <c r="Q5961">
        <v>-27280.31</v>
      </c>
      <c r="R5961">
        <v>17139469.620000001</v>
      </c>
      <c r="S5961">
        <v>0</v>
      </c>
      <c r="T5961" t="s">
        <v>10</v>
      </c>
      <c r="U5961" s="221">
        <f t="shared" si="187"/>
        <v>-4.8582399999983611E-4</v>
      </c>
    </row>
    <row r="5962" spans="1:21" hidden="1">
      <c r="A5962" s="55" t="str">
        <f t="shared" si="186"/>
        <v>Y0EO0</v>
      </c>
      <c r="B5962" s="55">
        <f>VLOOKUP(J5962,'Mapping-CITI'!A:E,5,0)</f>
        <v>0</v>
      </c>
      <c r="D5962" s="42">
        <v>45016</v>
      </c>
      <c r="E5962" s="42">
        <v>45199</v>
      </c>
      <c r="F5962" t="s">
        <v>1965</v>
      </c>
      <c r="G5962" t="s">
        <v>193</v>
      </c>
      <c r="H5962">
        <v>2240</v>
      </c>
      <c r="I5962" t="s">
        <v>2795</v>
      </c>
      <c r="J5962">
        <v>260222</v>
      </c>
      <c r="K5962" t="s">
        <v>2283</v>
      </c>
      <c r="L5962">
        <v>-289166.73</v>
      </c>
      <c r="M5962">
        <v>98001673.310000002</v>
      </c>
      <c r="N5962">
        <v>98756284.540000007</v>
      </c>
      <c r="O5962">
        <v>-1043777.96</v>
      </c>
      <c r="P5962" t="s">
        <v>607</v>
      </c>
      <c r="Q5962">
        <v>-1043777.96</v>
      </c>
      <c r="R5962">
        <v>88980861.620000005</v>
      </c>
      <c r="S5962">
        <v>0</v>
      </c>
      <c r="T5962" t="s">
        <v>10</v>
      </c>
      <c r="U5962" s="221">
        <f t="shared" si="187"/>
        <v>-7.5461123000000421E-2</v>
      </c>
    </row>
    <row r="5963" spans="1:21" hidden="1">
      <c r="A5963" s="55" t="str">
        <f t="shared" si="186"/>
        <v>Y0EO0</v>
      </c>
      <c r="B5963" s="55">
        <f>VLOOKUP(J5963,'Mapping-CITI'!A:E,5,0)</f>
        <v>0</v>
      </c>
      <c r="D5963" s="42">
        <v>45016</v>
      </c>
      <c r="E5963" s="42">
        <v>45199</v>
      </c>
      <c r="F5963" t="s">
        <v>1965</v>
      </c>
      <c r="G5963" t="s">
        <v>193</v>
      </c>
      <c r="H5963">
        <v>2140</v>
      </c>
      <c r="I5963" t="s">
        <v>2806</v>
      </c>
      <c r="J5963">
        <v>260802</v>
      </c>
      <c r="K5963" t="s">
        <v>2284</v>
      </c>
      <c r="L5963">
        <v>5.44</v>
      </c>
      <c r="M5963">
        <v>0</v>
      </c>
      <c r="N5963">
        <v>0</v>
      </c>
      <c r="O5963">
        <v>5.44</v>
      </c>
      <c r="P5963" t="s">
        <v>607</v>
      </c>
      <c r="Q5963">
        <v>5.44</v>
      </c>
      <c r="R5963">
        <v>0</v>
      </c>
      <c r="S5963">
        <v>0</v>
      </c>
      <c r="T5963" t="s">
        <v>10</v>
      </c>
      <c r="U5963" s="221">
        <f t="shared" si="187"/>
        <v>0</v>
      </c>
    </row>
    <row r="5964" spans="1:21" hidden="1">
      <c r="A5964" s="55" t="str">
        <f t="shared" si="186"/>
        <v>Y0EO0</v>
      </c>
      <c r="B5964" s="55">
        <f>VLOOKUP(J5964,'Mapping-CITI'!A:E,5,0)</f>
        <v>0</v>
      </c>
      <c r="D5964" s="42">
        <v>45016</v>
      </c>
      <c r="E5964" s="42">
        <v>45199</v>
      </c>
      <c r="F5964" t="s">
        <v>1965</v>
      </c>
      <c r="G5964" t="s">
        <v>193</v>
      </c>
      <c r="H5964">
        <v>2250</v>
      </c>
      <c r="I5964" t="s">
        <v>2774</v>
      </c>
      <c r="J5964">
        <v>260828</v>
      </c>
      <c r="K5964" t="s">
        <v>2807</v>
      </c>
      <c r="L5964">
        <v>-0.26</v>
      </c>
      <c r="M5964">
        <v>0</v>
      </c>
      <c r="N5964">
        <v>0</v>
      </c>
      <c r="O5964">
        <v>-0.26</v>
      </c>
      <c r="P5964" t="s">
        <v>607</v>
      </c>
      <c r="Q5964">
        <v>-0.26</v>
      </c>
      <c r="R5964">
        <v>0</v>
      </c>
      <c r="S5964">
        <v>0</v>
      </c>
      <c r="T5964" t="s">
        <v>10</v>
      </c>
      <c r="U5964" s="221">
        <f t="shared" si="187"/>
        <v>0</v>
      </c>
    </row>
    <row r="5965" spans="1:21" hidden="1">
      <c r="A5965" s="55" t="str">
        <f t="shared" si="186"/>
        <v>Y0EO0</v>
      </c>
      <c r="B5965" s="55">
        <f>VLOOKUP(J5965,'Mapping-CITI'!A:E,5,0)</f>
        <v>0</v>
      </c>
      <c r="D5965" s="42">
        <v>45016</v>
      </c>
      <c r="E5965" s="42">
        <v>45199</v>
      </c>
      <c r="F5965" t="s">
        <v>1965</v>
      </c>
      <c r="G5965" t="s">
        <v>193</v>
      </c>
      <c r="H5965">
        <v>2250</v>
      </c>
      <c r="I5965" t="s">
        <v>2774</v>
      </c>
      <c r="J5965">
        <v>260836</v>
      </c>
      <c r="K5965" t="s">
        <v>2705</v>
      </c>
      <c r="L5965">
        <v>-124813.89</v>
      </c>
      <c r="M5965">
        <v>1372736.81</v>
      </c>
      <c r="N5965">
        <v>1423150.63</v>
      </c>
      <c r="O5965">
        <v>-175227.71</v>
      </c>
      <c r="P5965" t="s">
        <v>607</v>
      </c>
      <c r="Q5965">
        <v>-175227.71</v>
      </c>
      <c r="R5965">
        <v>1365468.27</v>
      </c>
      <c r="S5965">
        <v>318403.09000000003</v>
      </c>
      <c r="T5965" t="s">
        <v>10</v>
      </c>
      <c r="U5965" s="221">
        <f t="shared" si="187"/>
        <v>-5.0413819999999832E-3</v>
      </c>
    </row>
    <row r="5966" spans="1:21" hidden="1">
      <c r="A5966" s="55" t="str">
        <f t="shared" si="186"/>
        <v>Y0EO0</v>
      </c>
      <c r="B5966" s="55">
        <f>VLOOKUP(J5966,'Mapping-CITI'!A:E,5,0)</f>
        <v>0</v>
      </c>
      <c r="D5966" s="42">
        <v>45016</v>
      </c>
      <c r="E5966" s="42">
        <v>45199</v>
      </c>
      <c r="F5966" t="s">
        <v>1965</v>
      </c>
      <c r="G5966" t="s">
        <v>193</v>
      </c>
      <c r="H5966">
        <v>2250</v>
      </c>
      <c r="I5966" t="s">
        <v>2774</v>
      </c>
      <c r="J5966">
        <v>260837</v>
      </c>
      <c r="K5966" t="s">
        <v>2706</v>
      </c>
      <c r="L5966">
        <v>-124813.89</v>
      </c>
      <c r="M5966">
        <v>1372736.81</v>
      </c>
      <c r="N5966">
        <v>1423150.63</v>
      </c>
      <c r="O5966">
        <v>-175227.71</v>
      </c>
      <c r="P5966" t="s">
        <v>607</v>
      </c>
      <c r="Q5966">
        <v>-175227.71</v>
      </c>
      <c r="R5966">
        <v>1365468.27</v>
      </c>
      <c r="S5966">
        <v>318403.09000000003</v>
      </c>
      <c r="T5966" t="s">
        <v>10</v>
      </c>
      <c r="U5966" s="221">
        <f t="shared" si="187"/>
        <v>-5.0413819999999832E-3</v>
      </c>
    </row>
    <row r="5967" spans="1:21" hidden="1">
      <c r="A5967" s="55" t="str">
        <f t="shared" si="186"/>
        <v>Y0EOIgnore</v>
      </c>
      <c r="B5967" s="55" t="str">
        <f>VLOOKUP(J5967,'Mapping-CITI'!A:E,5,0)</f>
        <v>Ignore</v>
      </c>
      <c r="D5967" s="42">
        <v>45016</v>
      </c>
      <c r="E5967" s="42">
        <v>45199</v>
      </c>
      <c r="F5967" t="s">
        <v>1965</v>
      </c>
      <c r="G5967" t="s">
        <v>193</v>
      </c>
      <c r="H5967">
        <v>2250</v>
      </c>
      <c r="I5967" t="s">
        <v>2774</v>
      </c>
      <c r="J5967">
        <v>260911</v>
      </c>
      <c r="K5967" t="s">
        <v>4267</v>
      </c>
      <c r="L5967">
        <v>0</v>
      </c>
      <c r="M5967">
        <v>5306.42</v>
      </c>
      <c r="N5967">
        <v>5306.42</v>
      </c>
      <c r="O5967">
        <v>0</v>
      </c>
      <c r="P5967" t="s">
        <v>607</v>
      </c>
      <c r="Q5967">
        <v>0</v>
      </c>
      <c r="R5967">
        <v>5306.42</v>
      </c>
      <c r="S5967">
        <v>5306.42</v>
      </c>
      <c r="T5967" t="s">
        <v>10</v>
      </c>
      <c r="U5967" s="221">
        <f t="shared" si="187"/>
        <v>0</v>
      </c>
    </row>
    <row r="5968" spans="1:21" hidden="1">
      <c r="A5968" s="55" t="str">
        <f t="shared" si="186"/>
        <v>Y0EO0</v>
      </c>
      <c r="B5968" s="55">
        <f>VLOOKUP(J5968,'Mapping-CITI'!A:E,5,0)</f>
        <v>0</v>
      </c>
      <c r="D5968" s="42">
        <v>45016</v>
      </c>
      <c r="E5968" s="42">
        <v>45199</v>
      </c>
      <c r="F5968" t="s">
        <v>1965</v>
      </c>
      <c r="G5968" t="s">
        <v>193</v>
      </c>
      <c r="H5968">
        <v>2250</v>
      </c>
      <c r="I5968" t="s">
        <v>2774</v>
      </c>
      <c r="J5968">
        <v>260942</v>
      </c>
      <c r="K5968" t="s">
        <v>2292</v>
      </c>
      <c r="L5968">
        <v>-1250</v>
      </c>
      <c r="M5968">
        <v>0</v>
      </c>
      <c r="N5968">
        <v>0</v>
      </c>
      <c r="O5968">
        <v>-1250</v>
      </c>
      <c r="P5968" t="s">
        <v>607</v>
      </c>
      <c r="Q5968">
        <v>-1250</v>
      </c>
      <c r="R5968">
        <v>0</v>
      </c>
      <c r="S5968">
        <v>0</v>
      </c>
      <c r="T5968" t="s">
        <v>10</v>
      </c>
      <c r="U5968" s="221">
        <f t="shared" si="187"/>
        <v>0</v>
      </c>
    </row>
    <row r="5969" spans="1:21" hidden="1">
      <c r="A5969" s="55" t="str">
        <f t="shared" si="186"/>
        <v>Y0EO0</v>
      </c>
      <c r="B5969" s="55">
        <f>VLOOKUP(J5969,'Mapping-CITI'!A:E,5,0)</f>
        <v>0</v>
      </c>
      <c r="D5969" s="42">
        <v>45016</v>
      </c>
      <c r="E5969" s="42">
        <v>45199</v>
      </c>
      <c r="F5969" t="s">
        <v>1965</v>
      </c>
      <c r="G5969" t="s">
        <v>193</v>
      </c>
      <c r="H5969">
        <v>2220</v>
      </c>
      <c r="I5969" t="s">
        <v>2775</v>
      </c>
      <c r="J5969">
        <v>261026</v>
      </c>
      <c r="K5969" t="s">
        <v>2549</v>
      </c>
      <c r="L5969">
        <v>-133814.46</v>
      </c>
      <c r="M5969">
        <v>186344.74</v>
      </c>
      <c r="N5969">
        <v>149029.69</v>
      </c>
      <c r="O5969">
        <v>-96499.41</v>
      </c>
      <c r="P5969" t="s">
        <v>607</v>
      </c>
      <c r="Q5969">
        <v>-96499.41</v>
      </c>
      <c r="R5969">
        <v>186344.74</v>
      </c>
      <c r="S5969">
        <v>149029.69</v>
      </c>
      <c r="T5969" t="s">
        <v>10</v>
      </c>
      <c r="U5969" s="221">
        <f t="shared" si="187"/>
        <v>3.7315049999999987E-3</v>
      </c>
    </row>
    <row r="5970" spans="1:21" hidden="1">
      <c r="A5970" s="55" t="str">
        <f t="shared" si="186"/>
        <v>Y0EO0</v>
      </c>
      <c r="B5970" s="55">
        <f>VLOOKUP(J5970,'Mapping-CITI'!A:E,5,0)</f>
        <v>0</v>
      </c>
      <c r="D5970" s="42">
        <v>45016</v>
      </c>
      <c r="E5970" s="42">
        <v>45199</v>
      </c>
      <c r="F5970" t="s">
        <v>1965</v>
      </c>
      <c r="G5970" t="s">
        <v>193</v>
      </c>
      <c r="H5970">
        <v>2150</v>
      </c>
      <c r="I5970" t="s">
        <v>2797</v>
      </c>
      <c r="J5970">
        <v>281101</v>
      </c>
      <c r="K5970" t="s">
        <v>2296</v>
      </c>
      <c r="L5970">
        <v>-1791364376.8299999</v>
      </c>
      <c r="M5970">
        <v>0</v>
      </c>
      <c r="N5970">
        <v>0</v>
      </c>
      <c r="O5970">
        <v>-1890340732.5899999</v>
      </c>
      <c r="P5970" t="s">
        <v>607</v>
      </c>
      <c r="Q5970">
        <v>-1890340732.5899999</v>
      </c>
      <c r="R5970">
        <v>0</v>
      </c>
      <c r="S5970">
        <v>0</v>
      </c>
      <c r="T5970" t="s">
        <v>10</v>
      </c>
      <c r="U5970" s="221">
        <f t="shared" si="187"/>
        <v>0</v>
      </c>
    </row>
    <row r="5971" spans="1:21" hidden="1">
      <c r="A5971" s="55" t="str">
        <f t="shared" si="186"/>
        <v>Y0EO0</v>
      </c>
      <c r="B5971" s="55">
        <f>VLOOKUP(J5971,'Mapping-CITI'!A:E,5,0)</f>
        <v>0</v>
      </c>
      <c r="D5971" s="42">
        <v>45016</v>
      </c>
      <c r="E5971" s="42">
        <v>45199</v>
      </c>
      <c r="F5971" t="s">
        <v>1965</v>
      </c>
      <c r="G5971" t="s">
        <v>193</v>
      </c>
      <c r="H5971">
        <v>2150</v>
      </c>
      <c r="I5971" t="s">
        <v>2797</v>
      </c>
      <c r="J5971">
        <v>281102</v>
      </c>
      <c r="K5971" t="s">
        <v>2544</v>
      </c>
      <c r="L5971">
        <v>0</v>
      </c>
      <c r="M5971">
        <v>0</v>
      </c>
      <c r="N5971">
        <v>0</v>
      </c>
      <c r="O5971">
        <v>-544836271.76999998</v>
      </c>
      <c r="P5971" t="s">
        <v>607</v>
      </c>
      <c r="Q5971">
        <v>-544836271.76999998</v>
      </c>
      <c r="R5971">
        <v>0</v>
      </c>
      <c r="S5971">
        <v>0</v>
      </c>
      <c r="T5971" t="s">
        <v>10</v>
      </c>
      <c r="U5971" s="221">
        <f t="shared" si="187"/>
        <v>0</v>
      </c>
    </row>
    <row r="5972" spans="1:21" hidden="1">
      <c r="A5972" s="55" t="str">
        <f t="shared" si="186"/>
        <v>Y0EO0</v>
      </c>
      <c r="B5972" s="55">
        <f>VLOOKUP(J5972,'Mapping-CITI'!A:E,5,0)</f>
        <v>0</v>
      </c>
      <c r="D5972" s="42">
        <v>45016</v>
      </c>
      <c r="E5972" s="42">
        <v>45199</v>
      </c>
      <c r="F5972" t="s">
        <v>1965</v>
      </c>
      <c r="G5972" t="s">
        <v>193</v>
      </c>
      <c r="H5972">
        <v>2110</v>
      </c>
      <c r="I5972" t="s">
        <v>2790</v>
      </c>
      <c r="J5972">
        <v>281114</v>
      </c>
      <c r="K5972" t="s">
        <v>2611</v>
      </c>
      <c r="L5972">
        <v>0</v>
      </c>
      <c r="M5972">
        <v>150000</v>
      </c>
      <c r="N5972">
        <v>150000</v>
      </c>
      <c r="O5972">
        <v>0</v>
      </c>
      <c r="P5972" t="s">
        <v>607</v>
      </c>
      <c r="Q5972">
        <v>0</v>
      </c>
      <c r="R5972">
        <v>150000</v>
      </c>
      <c r="S5972">
        <v>150000</v>
      </c>
      <c r="T5972" t="s">
        <v>10</v>
      </c>
      <c r="U5972" s="221">
        <f t="shared" si="187"/>
        <v>0</v>
      </c>
    </row>
    <row r="5973" spans="1:21" hidden="1">
      <c r="A5973" s="55" t="str">
        <f t="shared" si="186"/>
        <v>Y0EO0</v>
      </c>
      <c r="B5973" s="55">
        <f>VLOOKUP(J5973,'Mapping-CITI'!A:E,5,0)</f>
        <v>0</v>
      </c>
      <c r="D5973" s="42">
        <v>45016</v>
      </c>
      <c r="E5973" s="42">
        <v>45199</v>
      </c>
      <c r="F5973" t="s">
        <v>1965</v>
      </c>
      <c r="G5973" t="s">
        <v>193</v>
      </c>
      <c r="H5973">
        <v>2150</v>
      </c>
      <c r="I5973" t="s">
        <v>2797</v>
      </c>
      <c r="J5973">
        <v>281137</v>
      </c>
      <c r="K5973" t="s">
        <v>2302</v>
      </c>
      <c r="L5973">
        <v>387001816.06999999</v>
      </c>
      <c r="M5973">
        <v>12665515.609999999</v>
      </c>
      <c r="N5973">
        <v>99404.82</v>
      </c>
      <c r="O5973">
        <v>399567926.86000001</v>
      </c>
      <c r="P5973" t="s">
        <v>607</v>
      </c>
      <c r="Q5973">
        <v>399567926.86000001</v>
      </c>
      <c r="R5973">
        <v>0</v>
      </c>
      <c r="S5973">
        <v>0</v>
      </c>
      <c r="T5973" t="s">
        <v>10</v>
      </c>
      <c r="U5973" s="221">
        <f t="shared" si="187"/>
        <v>1.256611079</v>
      </c>
    </row>
    <row r="5974" spans="1:21" hidden="1">
      <c r="A5974" s="55" t="str">
        <f t="shared" si="186"/>
        <v>Y0EO0</v>
      </c>
      <c r="B5974" s="55">
        <f>VLOOKUP(J5974,'Mapping-CITI'!A:E,5,0)</f>
        <v>0</v>
      </c>
      <c r="D5974" s="42">
        <v>45016</v>
      </c>
      <c r="E5974" s="42">
        <v>45199</v>
      </c>
      <c r="F5974" t="s">
        <v>1965</v>
      </c>
      <c r="G5974" t="s">
        <v>193</v>
      </c>
      <c r="H5974">
        <v>2150</v>
      </c>
      <c r="I5974" t="s">
        <v>2797</v>
      </c>
      <c r="J5974">
        <v>281138</v>
      </c>
      <c r="K5974" t="s">
        <v>2303</v>
      </c>
      <c r="L5974">
        <v>352406582.48000002</v>
      </c>
      <c r="M5974">
        <v>54538410.799999997</v>
      </c>
      <c r="N5974">
        <v>5279842.42</v>
      </c>
      <c r="O5974">
        <v>401665150.86000001</v>
      </c>
      <c r="P5974" t="s">
        <v>607</v>
      </c>
      <c r="Q5974">
        <v>401665150.86000001</v>
      </c>
      <c r="R5974">
        <v>0</v>
      </c>
      <c r="S5974">
        <v>0</v>
      </c>
      <c r="T5974" t="s">
        <v>10</v>
      </c>
      <c r="U5974" s="221">
        <f t="shared" si="187"/>
        <v>4.9258568379999996</v>
      </c>
    </row>
    <row r="5975" spans="1:21" hidden="1">
      <c r="A5975" s="55" t="str">
        <f t="shared" si="186"/>
        <v>Y0EO0</v>
      </c>
      <c r="B5975" s="55">
        <f>VLOOKUP(J5975,'Mapping-CITI'!A:E,5,0)</f>
        <v>0</v>
      </c>
      <c r="D5975" s="42">
        <v>45016</v>
      </c>
      <c r="E5975" s="42">
        <v>45199</v>
      </c>
      <c r="F5975" t="s">
        <v>1965</v>
      </c>
      <c r="G5975" t="s">
        <v>193</v>
      </c>
      <c r="H5975">
        <v>2250</v>
      </c>
      <c r="I5975" t="s">
        <v>2774</v>
      </c>
      <c r="J5975">
        <v>281212</v>
      </c>
      <c r="K5975" t="s">
        <v>2314</v>
      </c>
      <c r="L5975">
        <v>-29581.86</v>
      </c>
      <c r="M5975">
        <v>186101.6</v>
      </c>
      <c r="N5975">
        <v>189189.52</v>
      </c>
      <c r="O5975">
        <v>-32669.78</v>
      </c>
      <c r="P5975" t="s">
        <v>607</v>
      </c>
      <c r="Q5975">
        <v>-32669.78</v>
      </c>
      <c r="R5975">
        <v>186101.6</v>
      </c>
      <c r="S5975">
        <v>0</v>
      </c>
      <c r="T5975" t="s">
        <v>10</v>
      </c>
      <c r="U5975" s="221">
        <f t="shared" si="187"/>
        <v>-3.0879199999999838E-4</v>
      </c>
    </row>
    <row r="5976" spans="1:21" hidden="1">
      <c r="A5976" s="55" t="str">
        <f t="shared" si="186"/>
        <v>Y0EO0</v>
      </c>
      <c r="B5976" s="55">
        <f>VLOOKUP(J5976,'Mapping-CITI'!A:E,5,0)</f>
        <v>0</v>
      </c>
      <c r="D5976" s="42">
        <v>45016</v>
      </c>
      <c r="E5976" s="42">
        <v>45199</v>
      </c>
      <c r="F5976" t="s">
        <v>1965</v>
      </c>
      <c r="G5976" t="s">
        <v>193</v>
      </c>
      <c r="H5976">
        <v>2250</v>
      </c>
      <c r="I5976" t="s">
        <v>2774</v>
      </c>
      <c r="J5976">
        <v>281276</v>
      </c>
      <c r="K5976" t="s">
        <v>2330</v>
      </c>
      <c r="L5976">
        <v>0</v>
      </c>
      <c r="M5976">
        <v>0.04</v>
      </c>
      <c r="N5976">
        <v>0</v>
      </c>
      <c r="O5976">
        <v>0.04</v>
      </c>
      <c r="P5976" t="s">
        <v>607</v>
      </c>
      <c r="Q5976">
        <v>0.04</v>
      </c>
      <c r="R5976">
        <v>0.04</v>
      </c>
      <c r="S5976">
        <v>0</v>
      </c>
      <c r="T5976" t="s">
        <v>10</v>
      </c>
      <c r="U5976" s="221">
        <f t="shared" si="187"/>
        <v>4.0000000000000002E-9</v>
      </c>
    </row>
    <row r="5977" spans="1:21" hidden="1">
      <c r="A5977" s="55" t="str">
        <f t="shared" si="186"/>
        <v>Y0EO0</v>
      </c>
      <c r="B5977" s="55">
        <f>VLOOKUP(J5977,'Mapping-CITI'!A:E,5,0)</f>
        <v>0</v>
      </c>
      <c r="D5977" s="42">
        <v>45016</v>
      </c>
      <c r="E5977" s="42">
        <v>45199</v>
      </c>
      <c r="F5977" t="s">
        <v>1965</v>
      </c>
      <c r="G5977" t="s">
        <v>193</v>
      </c>
      <c r="H5977">
        <v>2150</v>
      </c>
      <c r="I5977" t="s">
        <v>2797</v>
      </c>
      <c r="J5977">
        <v>281290</v>
      </c>
      <c r="K5977" t="s">
        <v>2550</v>
      </c>
      <c r="L5977">
        <v>1743120.4</v>
      </c>
      <c r="M5977">
        <v>25612.080000000002</v>
      </c>
      <c r="N5977">
        <v>0</v>
      </c>
      <c r="O5977">
        <v>1768732.48</v>
      </c>
      <c r="P5977" t="s">
        <v>607</v>
      </c>
      <c r="Q5977">
        <v>1768732.48</v>
      </c>
      <c r="R5977">
        <v>0</v>
      </c>
      <c r="S5977">
        <v>0</v>
      </c>
      <c r="T5977" t="s">
        <v>10</v>
      </c>
      <c r="U5977" s="221">
        <f t="shared" si="187"/>
        <v>2.5612080000000001E-3</v>
      </c>
    </row>
    <row r="5978" spans="1:21" hidden="1">
      <c r="A5978" s="55" t="str">
        <f t="shared" si="186"/>
        <v>Y0EO0</v>
      </c>
      <c r="B5978" s="55">
        <f>VLOOKUP(J5978,'Mapping-CITI'!A:E,5,0)</f>
        <v>0</v>
      </c>
      <c r="D5978" s="42">
        <v>45016</v>
      </c>
      <c r="E5978" s="42">
        <v>45199</v>
      </c>
      <c r="F5978" t="s">
        <v>1965</v>
      </c>
      <c r="G5978" t="s">
        <v>193</v>
      </c>
      <c r="H5978">
        <v>2150</v>
      </c>
      <c r="I5978" t="s">
        <v>2797</v>
      </c>
      <c r="J5978">
        <v>281292</v>
      </c>
      <c r="K5978" t="s">
        <v>2551</v>
      </c>
      <c r="L5978">
        <v>-17983686.75</v>
      </c>
      <c r="M5978">
        <v>2662714.98</v>
      </c>
      <c r="N5978">
        <v>6960.48</v>
      </c>
      <c r="O5978">
        <v>-15327932.25</v>
      </c>
      <c r="P5978" t="s">
        <v>607</v>
      </c>
      <c r="Q5978">
        <v>-15327932.25</v>
      </c>
      <c r="R5978">
        <v>0</v>
      </c>
      <c r="S5978">
        <v>0</v>
      </c>
      <c r="T5978" t="s">
        <v>10</v>
      </c>
      <c r="U5978" s="221">
        <f t="shared" si="187"/>
        <v>0.26557544999999999</v>
      </c>
    </row>
    <row r="5979" spans="1:21" hidden="1">
      <c r="A5979" s="55" t="str">
        <f t="shared" si="186"/>
        <v>Y0EO5.3</v>
      </c>
      <c r="B5979" s="55">
        <f>VLOOKUP(J5979,'Mapping-CITI'!A:E,5,0)</f>
        <v>5.3</v>
      </c>
      <c r="D5979" s="42">
        <v>45016</v>
      </c>
      <c r="E5979" s="42">
        <v>45199</v>
      </c>
      <c r="F5979" t="s">
        <v>1965</v>
      </c>
      <c r="G5979" t="s">
        <v>193</v>
      </c>
      <c r="H5979">
        <v>5140</v>
      </c>
      <c r="I5979" t="s">
        <v>2798</v>
      </c>
      <c r="J5979">
        <v>301101</v>
      </c>
      <c r="K5979" t="s">
        <v>2333</v>
      </c>
      <c r="L5979">
        <v>-224046825.72</v>
      </c>
      <c r="M5979">
        <v>0</v>
      </c>
      <c r="N5979">
        <v>104232075.09</v>
      </c>
      <c r="O5979">
        <v>-104232075.09</v>
      </c>
      <c r="P5979" t="s">
        <v>607</v>
      </c>
      <c r="Q5979">
        <v>-104232075.09</v>
      </c>
      <c r="R5979">
        <v>0</v>
      </c>
      <c r="S5979">
        <v>0</v>
      </c>
      <c r="T5979" t="s">
        <v>10</v>
      </c>
      <c r="U5979" s="221">
        <f t="shared" si="187"/>
        <v>-10.423207509000001</v>
      </c>
    </row>
    <row r="5980" spans="1:21" hidden="1">
      <c r="A5980" s="55" t="str">
        <f t="shared" si="186"/>
        <v>Y0EO5.2</v>
      </c>
      <c r="B5980" s="55">
        <f>VLOOKUP(J5980,'Mapping-CITI'!A:E,5,0)</f>
        <v>5.2</v>
      </c>
      <c r="D5980" s="42">
        <v>45016</v>
      </c>
      <c r="E5980" s="42">
        <v>45199</v>
      </c>
      <c r="F5980" t="s">
        <v>1965</v>
      </c>
      <c r="G5980" t="s">
        <v>193</v>
      </c>
      <c r="H5980">
        <v>5120</v>
      </c>
      <c r="I5980" t="s">
        <v>2799</v>
      </c>
      <c r="J5980">
        <v>301600</v>
      </c>
      <c r="K5980" t="s">
        <v>2701</v>
      </c>
      <c r="L5980">
        <v>-3048.45</v>
      </c>
      <c r="M5980">
        <v>0</v>
      </c>
      <c r="N5980">
        <v>0</v>
      </c>
      <c r="O5980">
        <v>0</v>
      </c>
      <c r="P5980" t="s">
        <v>607</v>
      </c>
      <c r="Q5980">
        <v>0</v>
      </c>
      <c r="R5980">
        <v>0</v>
      </c>
      <c r="S5980">
        <v>0</v>
      </c>
      <c r="T5980" t="s">
        <v>10</v>
      </c>
      <c r="U5980" s="221">
        <f t="shared" si="187"/>
        <v>0</v>
      </c>
    </row>
    <row r="5981" spans="1:21" hidden="1">
      <c r="A5981" s="55" t="str">
        <f t="shared" si="186"/>
        <v>Y0EO5.1</v>
      </c>
      <c r="B5981" s="55">
        <f>VLOOKUP(J5981,'Mapping-CITI'!A:E,5,0)</f>
        <v>5.0999999999999996</v>
      </c>
      <c r="D5981" s="42">
        <v>45016</v>
      </c>
      <c r="E5981" s="42">
        <v>45199</v>
      </c>
      <c r="F5981" t="s">
        <v>1965</v>
      </c>
      <c r="G5981" t="s">
        <v>193</v>
      </c>
      <c r="H5981">
        <v>5110</v>
      </c>
      <c r="I5981" t="s">
        <v>2776</v>
      </c>
      <c r="J5981">
        <v>304101</v>
      </c>
      <c r="K5981" t="s">
        <v>2344</v>
      </c>
      <c r="L5981">
        <v>-14549554.800000001</v>
      </c>
      <c r="M5981">
        <v>0</v>
      </c>
      <c r="N5981">
        <v>12119194</v>
      </c>
      <c r="O5981">
        <v>-12119194</v>
      </c>
      <c r="P5981" t="s">
        <v>607</v>
      </c>
      <c r="Q5981">
        <v>-12119194</v>
      </c>
      <c r="R5981">
        <v>0</v>
      </c>
      <c r="S5981">
        <v>0</v>
      </c>
      <c r="T5981" t="s">
        <v>10</v>
      </c>
      <c r="U5981" s="221">
        <f t="shared" si="187"/>
        <v>-1.2119194</v>
      </c>
    </row>
    <row r="5982" spans="1:21" hidden="1">
      <c r="A5982" s="55" t="str">
        <f t="shared" si="186"/>
        <v>Y0EO5.2</v>
      </c>
      <c r="B5982" s="55">
        <f>VLOOKUP(J5982,'Mapping-CITI'!A:E,5,0)</f>
        <v>5.2</v>
      </c>
      <c r="D5982" s="42">
        <v>45016</v>
      </c>
      <c r="E5982" s="42">
        <v>45199</v>
      </c>
      <c r="F5982" t="s">
        <v>1965</v>
      </c>
      <c r="G5982" t="s">
        <v>193</v>
      </c>
      <c r="H5982">
        <v>5110</v>
      </c>
      <c r="I5982" t="s">
        <v>2776</v>
      </c>
      <c r="J5982">
        <v>304213</v>
      </c>
      <c r="K5982" t="s">
        <v>2351</v>
      </c>
      <c r="L5982">
        <v>-1540826.49</v>
      </c>
      <c r="M5982">
        <v>0</v>
      </c>
      <c r="N5982">
        <v>965558.86</v>
      </c>
      <c r="O5982">
        <v>-965558.86</v>
      </c>
      <c r="P5982" t="s">
        <v>607</v>
      </c>
      <c r="Q5982">
        <v>-965558.86</v>
      </c>
      <c r="R5982">
        <v>0</v>
      </c>
      <c r="S5982">
        <v>0</v>
      </c>
      <c r="T5982" t="s">
        <v>10</v>
      </c>
      <c r="U5982" s="221">
        <f t="shared" si="187"/>
        <v>-9.6555885999999994E-2</v>
      </c>
    </row>
    <row r="5983" spans="1:21" hidden="1">
      <c r="A5983" s="55" t="str">
        <f t="shared" si="186"/>
        <v>Y0EOIgnore</v>
      </c>
      <c r="B5983" s="55" t="str">
        <f>VLOOKUP(J5983,'Mapping-CITI'!A:E,5,0)</f>
        <v>Ignore</v>
      </c>
      <c r="D5983" s="42">
        <v>45016</v>
      </c>
      <c r="E5983" s="42">
        <v>45199</v>
      </c>
      <c r="F5983" t="s">
        <v>1965</v>
      </c>
      <c r="G5983" t="s">
        <v>193</v>
      </c>
      <c r="H5983">
        <v>5110</v>
      </c>
      <c r="I5983" t="s">
        <v>2776</v>
      </c>
      <c r="J5983">
        <v>304221</v>
      </c>
      <c r="K5983" t="s">
        <v>2633</v>
      </c>
      <c r="L5983">
        <v>0</v>
      </c>
      <c r="M5983">
        <v>2428558</v>
      </c>
      <c r="N5983">
        <v>0</v>
      </c>
      <c r="O5983">
        <v>2428558</v>
      </c>
      <c r="P5983" t="s">
        <v>607</v>
      </c>
      <c r="Q5983">
        <v>2428558</v>
      </c>
      <c r="R5983">
        <v>0</v>
      </c>
      <c r="S5983">
        <v>0</v>
      </c>
      <c r="T5983" t="s">
        <v>10</v>
      </c>
      <c r="U5983" s="221">
        <f t="shared" si="187"/>
        <v>0.24285580000000001</v>
      </c>
    </row>
    <row r="5984" spans="1:21" hidden="1">
      <c r="A5984" s="55" t="str">
        <f t="shared" si="186"/>
        <v>Y0EO5.2</v>
      </c>
      <c r="B5984" s="55">
        <f>VLOOKUP(J5984,'Mapping-CITI'!A:E,5,0)</f>
        <v>5.2</v>
      </c>
      <c r="D5984" s="42">
        <v>45016</v>
      </c>
      <c r="E5984" s="42">
        <v>45199</v>
      </c>
      <c r="F5984" t="s">
        <v>1965</v>
      </c>
      <c r="G5984" t="s">
        <v>193</v>
      </c>
      <c r="H5984">
        <v>5110</v>
      </c>
      <c r="I5984" t="s">
        <v>2776</v>
      </c>
      <c r="J5984">
        <v>304232</v>
      </c>
      <c r="K5984" t="s">
        <v>2358</v>
      </c>
      <c r="L5984">
        <v>-2490.4499999999998</v>
      </c>
      <c r="M5984">
        <v>0</v>
      </c>
      <c r="N5984">
        <v>8398</v>
      </c>
      <c r="O5984">
        <v>-8398</v>
      </c>
      <c r="P5984" t="s">
        <v>607</v>
      </c>
      <c r="Q5984">
        <v>-8398</v>
      </c>
      <c r="R5984">
        <v>0</v>
      </c>
      <c r="S5984">
        <v>8398</v>
      </c>
      <c r="T5984" t="s">
        <v>10</v>
      </c>
      <c r="U5984" s="221">
        <f t="shared" si="187"/>
        <v>-8.3980000000000003E-4</v>
      </c>
    </row>
    <row r="5985" spans="1:21" hidden="1">
      <c r="A5985" s="55" t="str">
        <f t="shared" si="186"/>
        <v>Y0EO5.5</v>
      </c>
      <c r="B5985" s="55">
        <f>VLOOKUP(J5985,'Mapping-CITI'!A:E,5,0)</f>
        <v>5.5</v>
      </c>
      <c r="D5985" s="42">
        <v>45016</v>
      </c>
      <c r="E5985" s="42">
        <v>45199</v>
      </c>
      <c r="F5985" t="s">
        <v>1965</v>
      </c>
      <c r="G5985" t="s">
        <v>193</v>
      </c>
      <c r="H5985">
        <v>5200</v>
      </c>
      <c r="I5985" t="s">
        <v>2777</v>
      </c>
      <c r="J5985">
        <v>304749</v>
      </c>
      <c r="K5985" t="s">
        <v>2368</v>
      </c>
      <c r="L5985">
        <v>-314.13</v>
      </c>
      <c r="M5985">
        <v>0</v>
      </c>
      <c r="N5985">
        <v>0</v>
      </c>
      <c r="O5985">
        <v>0</v>
      </c>
      <c r="P5985" t="s">
        <v>607</v>
      </c>
      <c r="Q5985">
        <v>0</v>
      </c>
      <c r="R5985">
        <v>0</v>
      </c>
      <c r="S5985">
        <v>0</v>
      </c>
      <c r="T5985" t="s">
        <v>10</v>
      </c>
      <c r="U5985" s="221">
        <f t="shared" si="187"/>
        <v>0</v>
      </c>
    </row>
    <row r="5986" spans="1:21" hidden="1">
      <c r="A5986" s="55" t="str">
        <f t="shared" si="186"/>
        <v>Y0EO5.5</v>
      </c>
      <c r="B5986" s="55">
        <f>VLOOKUP(J5986,'Mapping-CITI'!A:E,5,0)</f>
        <v>5.5</v>
      </c>
      <c r="D5986" s="42">
        <v>45016</v>
      </c>
      <c r="E5986" s="42">
        <v>45199</v>
      </c>
      <c r="F5986" t="s">
        <v>1965</v>
      </c>
      <c r="G5986" t="s">
        <v>193</v>
      </c>
      <c r="H5986">
        <v>5200</v>
      </c>
      <c r="I5986" t="s">
        <v>2777</v>
      </c>
      <c r="J5986">
        <v>304751</v>
      </c>
      <c r="K5986" t="s">
        <v>2369</v>
      </c>
      <c r="L5986">
        <v>2570.62</v>
      </c>
      <c r="M5986">
        <v>0</v>
      </c>
      <c r="N5986">
        <v>0</v>
      </c>
      <c r="O5986">
        <v>0</v>
      </c>
      <c r="P5986" t="s">
        <v>607</v>
      </c>
      <c r="Q5986">
        <v>0</v>
      </c>
      <c r="R5986">
        <v>0</v>
      </c>
      <c r="S5986">
        <v>0</v>
      </c>
      <c r="T5986" t="s">
        <v>10</v>
      </c>
      <c r="U5986" s="221">
        <f t="shared" si="187"/>
        <v>0</v>
      </c>
    </row>
    <row r="5987" spans="1:21" hidden="1">
      <c r="A5987" s="55" t="str">
        <f t="shared" si="186"/>
        <v>Y0EO5.5</v>
      </c>
      <c r="B5987" s="55">
        <f>VLOOKUP(J5987,'Mapping-CITI'!A:E,5,0)</f>
        <v>5.5</v>
      </c>
      <c r="D5987" s="42">
        <v>45016</v>
      </c>
      <c r="E5987" s="42">
        <v>45199</v>
      </c>
      <c r="F5987" t="s">
        <v>1965</v>
      </c>
      <c r="G5987" t="s">
        <v>193</v>
      </c>
      <c r="H5987">
        <v>5200</v>
      </c>
      <c r="I5987" t="s">
        <v>2777</v>
      </c>
      <c r="J5987">
        <v>305101</v>
      </c>
      <c r="K5987" t="s">
        <v>2374</v>
      </c>
      <c r="L5987">
        <v>-1698.15</v>
      </c>
      <c r="M5987">
        <v>0</v>
      </c>
      <c r="N5987">
        <v>5285.47</v>
      </c>
      <c r="O5987">
        <v>-5285.47</v>
      </c>
      <c r="P5987" t="s">
        <v>607</v>
      </c>
      <c r="Q5987">
        <v>-5285.47</v>
      </c>
      <c r="R5987">
        <v>0</v>
      </c>
      <c r="S5987">
        <v>5285.47</v>
      </c>
      <c r="T5987" t="s">
        <v>10</v>
      </c>
      <c r="U5987" s="221">
        <f t="shared" si="187"/>
        <v>-5.2854699999999998E-4</v>
      </c>
    </row>
    <row r="5988" spans="1:21" hidden="1">
      <c r="A5988" s="55" t="str">
        <f t="shared" si="186"/>
        <v>Y0EO5.5</v>
      </c>
      <c r="B5988" s="55">
        <f>VLOOKUP(J5988,'Mapping-CITI'!A:E,5,0)</f>
        <v>5.5</v>
      </c>
      <c r="D5988" s="42">
        <v>45016</v>
      </c>
      <c r="E5988" s="42">
        <v>45199</v>
      </c>
      <c r="F5988" t="s">
        <v>1965</v>
      </c>
      <c r="G5988" t="s">
        <v>193</v>
      </c>
      <c r="H5988">
        <v>5200</v>
      </c>
      <c r="I5988" t="s">
        <v>2777</v>
      </c>
      <c r="J5988">
        <v>305109</v>
      </c>
      <c r="K5988" t="s">
        <v>2375</v>
      </c>
      <c r="L5988">
        <v>-11892.93</v>
      </c>
      <c r="M5988">
        <v>356.48</v>
      </c>
      <c r="N5988">
        <v>0</v>
      </c>
      <c r="O5988">
        <v>356.48</v>
      </c>
      <c r="P5988" t="s">
        <v>607</v>
      </c>
      <c r="Q5988">
        <v>356.48</v>
      </c>
      <c r="R5988">
        <v>356.48</v>
      </c>
      <c r="S5988">
        <v>0</v>
      </c>
      <c r="T5988" t="s">
        <v>10</v>
      </c>
      <c r="U5988" s="221">
        <f t="shared" si="187"/>
        <v>3.5648000000000002E-5</v>
      </c>
    </row>
    <row r="5989" spans="1:21" hidden="1">
      <c r="A5989" s="55" t="str">
        <f t="shared" si="186"/>
        <v>Y0EO5.5</v>
      </c>
      <c r="B5989" s="55">
        <f>VLOOKUP(J5989,'Mapping-CITI'!A:E,5,0)</f>
        <v>5.5</v>
      </c>
      <c r="D5989" s="42">
        <v>45016</v>
      </c>
      <c r="E5989" s="42">
        <v>45199</v>
      </c>
      <c r="F5989" t="s">
        <v>1965</v>
      </c>
      <c r="G5989" t="s">
        <v>193</v>
      </c>
      <c r="H5989">
        <v>5200</v>
      </c>
      <c r="I5989" t="s">
        <v>2777</v>
      </c>
      <c r="J5989">
        <v>305115</v>
      </c>
      <c r="K5989" t="s">
        <v>2380</v>
      </c>
      <c r="L5989">
        <v>-2675.23</v>
      </c>
      <c r="M5989">
        <v>271.69</v>
      </c>
      <c r="N5989">
        <v>0</v>
      </c>
      <c r="O5989">
        <v>271.69</v>
      </c>
      <c r="P5989" t="s">
        <v>607</v>
      </c>
      <c r="Q5989">
        <v>271.69</v>
      </c>
      <c r="R5989">
        <v>271.69</v>
      </c>
      <c r="S5989">
        <v>0</v>
      </c>
      <c r="T5989" t="s">
        <v>10</v>
      </c>
      <c r="U5989" s="221">
        <f t="shared" si="187"/>
        <v>2.7169E-5</v>
      </c>
    </row>
    <row r="5990" spans="1:21" hidden="1">
      <c r="A5990" s="55" t="str">
        <f t="shared" si="186"/>
        <v>Y0EO5.5</v>
      </c>
      <c r="B5990" s="55">
        <f>VLOOKUP(J5990,'Mapping-CITI'!A:E,5,0)</f>
        <v>5.5</v>
      </c>
      <c r="D5990" s="42">
        <v>45016</v>
      </c>
      <c r="E5990" s="42">
        <v>45199</v>
      </c>
      <c r="F5990" t="s">
        <v>1965</v>
      </c>
      <c r="G5990" t="s">
        <v>193</v>
      </c>
      <c r="H5990">
        <v>5200</v>
      </c>
      <c r="I5990" t="s">
        <v>2777</v>
      </c>
      <c r="J5990">
        <v>305150</v>
      </c>
      <c r="K5990" t="s">
        <v>2394</v>
      </c>
      <c r="L5990">
        <v>-8935.76</v>
      </c>
      <c r="M5990">
        <v>0</v>
      </c>
      <c r="N5990">
        <v>0</v>
      </c>
      <c r="O5990">
        <v>0</v>
      </c>
      <c r="P5990" t="s">
        <v>607</v>
      </c>
      <c r="Q5990">
        <v>0</v>
      </c>
      <c r="R5990">
        <v>0</v>
      </c>
      <c r="S5990">
        <v>0</v>
      </c>
      <c r="T5990" t="s">
        <v>10</v>
      </c>
      <c r="U5990" s="221">
        <f t="shared" si="187"/>
        <v>0</v>
      </c>
    </row>
    <row r="5991" spans="1:21" hidden="1">
      <c r="A5991" s="55" t="str">
        <f t="shared" si="186"/>
        <v>Y0EOIgnore</v>
      </c>
      <c r="B5991" s="55" t="str">
        <f>VLOOKUP(J5991,'Mapping-CITI'!A:E,5,0)</f>
        <v>Ignore</v>
      </c>
      <c r="D5991" s="42">
        <v>45016</v>
      </c>
      <c r="E5991" s="42">
        <v>45199</v>
      </c>
      <c r="F5991" t="s">
        <v>1965</v>
      </c>
      <c r="G5991" t="s">
        <v>193</v>
      </c>
      <c r="H5991">
        <v>5170</v>
      </c>
      <c r="I5991" t="s">
        <v>2800</v>
      </c>
      <c r="J5991">
        <v>311501</v>
      </c>
      <c r="K5991" t="s">
        <v>2402</v>
      </c>
      <c r="L5991">
        <v>-544836271.76999998</v>
      </c>
      <c r="M5991">
        <v>0</v>
      </c>
      <c r="N5991">
        <v>261005998.81999999</v>
      </c>
      <c r="O5991">
        <v>-261005998.81999999</v>
      </c>
      <c r="P5991" t="s">
        <v>607</v>
      </c>
      <c r="Q5991">
        <v>-261005998.81999999</v>
      </c>
      <c r="R5991">
        <v>0</v>
      </c>
      <c r="S5991">
        <v>0</v>
      </c>
      <c r="T5991" t="s">
        <v>10</v>
      </c>
      <c r="U5991" s="221">
        <f t="shared" si="187"/>
        <v>-26.100599882000001</v>
      </c>
    </row>
    <row r="5992" spans="1:21" hidden="1">
      <c r="A5992" s="55" t="str">
        <f t="shared" si="186"/>
        <v>Y0EO6.4</v>
      </c>
      <c r="B5992" s="55">
        <f>VLOOKUP(J5992,'Mapping-CITI'!A:E,5,0)</f>
        <v>6.4</v>
      </c>
      <c r="D5992" s="42">
        <v>45016</v>
      </c>
      <c r="E5992" s="42">
        <v>45199</v>
      </c>
      <c r="F5992" t="s">
        <v>1965</v>
      </c>
      <c r="G5992" t="s">
        <v>193</v>
      </c>
      <c r="H5992">
        <v>4160</v>
      </c>
      <c r="I5992" t="s">
        <v>2778</v>
      </c>
      <c r="J5992">
        <v>401201</v>
      </c>
      <c r="K5992" t="s">
        <v>2419</v>
      </c>
      <c r="L5992">
        <v>63810.99</v>
      </c>
      <c r="M5992">
        <v>0</v>
      </c>
      <c r="N5992">
        <v>0</v>
      </c>
      <c r="O5992">
        <v>0</v>
      </c>
      <c r="P5992" t="s">
        <v>607</v>
      </c>
      <c r="Q5992">
        <v>0</v>
      </c>
      <c r="R5992">
        <v>0</v>
      </c>
      <c r="S5992">
        <v>0</v>
      </c>
      <c r="T5992" t="s">
        <v>10</v>
      </c>
      <c r="U5992" s="221">
        <f t="shared" si="187"/>
        <v>0</v>
      </c>
    </row>
    <row r="5993" spans="1:21" hidden="1">
      <c r="A5993" s="55" t="str">
        <f t="shared" si="186"/>
        <v>Y0EO6.4</v>
      </c>
      <c r="B5993" s="55">
        <f>VLOOKUP(J5993,'Mapping-CITI'!A:E,5,0)</f>
        <v>6.4</v>
      </c>
      <c r="D5993" s="42">
        <v>45016</v>
      </c>
      <c r="E5993" s="42">
        <v>45199</v>
      </c>
      <c r="F5993" t="s">
        <v>1965</v>
      </c>
      <c r="G5993" t="s">
        <v>193</v>
      </c>
      <c r="H5993">
        <v>4160</v>
      </c>
      <c r="I5993" t="s">
        <v>2778</v>
      </c>
      <c r="J5993">
        <v>401204</v>
      </c>
      <c r="K5993" t="s">
        <v>2830</v>
      </c>
      <c r="L5993">
        <v>2969.76</v>
      </c>
      <c r="M5993">
        <v>0</v>
      </c>
      <c r="N5993">
        <v>0</v>
      </c>
      <c r="O5993">
        <v>0</v>
      </c>
      <c r="P5993" t="s">
        <v>607</v>
      </c>
      <c r="Q5993">
        <v>0</v>
      </c>
      <c r="R5993">
        <v>0</v>
      </c>
      <c r="S5993">
        <v>0</v>
      </c>
      <c r="T5993" t="s">
        <v>10</v>
      </c>
      <c r="U5993" s="221">
        <f t="shared" si="187"/>
        <v>0</v>
      </c>
    </row>
    <row r="5994" spans="1:21" hidden="1">
      <c r="A5994" s="55" t="str">
        <f t="shared" si="186"/>
        <v>Y0EOIgnore</v>
      </c>
      <c r="B5994" s="55" t="str">
        <f>VLOOKUP(J5994,'Mapping-CITI'!A:E,5,0)</f>
        <v>Ignore</v>
      </c>
      <c r="D5994" s="42">
        <v>45016</v>
      </c>
      <c r="E5994" s="42">
        <v>45199</v>
      </c>
      <c r="F5994" t="s">
        <v>1965</v>
      </c>
      <c r="G5994" t="s">
        <v>193</v>
      </c>
      <c r="H5994">
        <v>4160</v>
      </c>
      <c r="I5994" t="s">
        <v>2778</v>
      </c>
      <c r="J5994">
        <v>401237</v>
      </c>
      <c r="K5994" t="s">
        <v>2428</v>
      </c>
      <c r="L5994">
        <v>602410</v>
      </c>
      <c r="M5994">
        <v>0</v>
      </c>
      <c r="N5994">
        <v>0</v>
      </c>
      <c r="O5994">
        <v>0</v>
      </c>
      <c r="P5994" t="s">
        <v>607</v>
      </c>
      <c r="Q5994">
        <v>0</v>
      </c>
      <c r="R5994">
        <v>0</v>
      </c>
      <c r="S5994">
        <v>0</v>
      </c>
      <c r="T5994" t="s">
        <v>10</v>
      </c>
      <c r="U5994" s="221">
        <f t="shared" si="187"/>
        <v>0</v>
      </c>
    </row>
    <row r="5995" spans="1:21" hidden="1">
      <c r="A5995" s="55" t="str">
        <f t="shared" si="186"/>
        <v>Y0EO6.4</v>
      </c>
      <c r="B5995" s="55">
        <f>VLOOKUP(J5995,'Mapping-CITI'!A:E,5,0)</f>
        <v>6.4</v>
      </c>
      <c r="D5995" s="42">
        <v>45016</v>
      </c>
      <c r="E5995" s="42">
        <v>45199</v>
      </c>
      <c r="F5995" t="s">
        <v>1965</v>
      </c>
      <c r="G5995" t="s">
        <v>193</v>
      </c>
      <c r="H5995">
        <v>4160</v>
      </c>
      <c r="I5995" t="s">
        <v>2778</v>
      </c>
      <c r="J5995">
        <v>401301</v>
      </c>
      <c r="K5995" t="s">
        <v>2432</v>
      </c>
      <c r="L5995">
        <v>46188.13</v>
      </c>
      <c r="M5995">
        <v>0</v>
      </c>
      <c r="N5995">
        <v>0</v>
      </c>
      <c r="O5995">
        <v>0</v>
      </c>
      <c r="P5995" t="s">
        <v>607</v>
      </c>
      <c r="Q5995">
        <v>0</v>
      </c>
      <c r="R5995">
        <v>0</v>
      </c>
      <c r="S5995">
        <v>0</v>
      </c>
      <c r="T5995" t="s">
        <v>10</v>
      </c>
      <c r="U5995" s="221">
        <f t="shared" si="187"/>
        <v>0</v>
      </c>
    </row>
    <row r="5996" spans="1:21" hidden="1">
      <c r="A5996" s="55" t="str">
        <f t="shared" si="186"/>
        <v>Y0EO6.2</v>
      </c>
      <c r="B5996" s="55">
        <f>VLOOKUP(J5996,'Mapping-CITI'!A:E,5,0)</f>
        <v>6.2</v>
      </c>
      <c r="D5996" s="42">
        <v>45016</v>
      </c>
      <c r="E5996" s="42">
        <v>45199</v>
      </c>
      <c r="F5996" t="s">
        <v>1965</v>
      </c>
      <c r="G5996" t="s">
        <v>193</v>
      </c>
      <c r="H5996">
        <v>4160</v>
      </c>
      <c r="I5996" t="s">
        <v>2778</v>
      </c>
      <c r="J5996">
        <v>401501</v>
      </c>
      <c r="K5996" t="s">
        <v>676</v>
      </c>
      <c r="L5996">
        <v>19916073.27</v>
      </c>
      <c r="M5996">
        <v>10333993.99</v>
      </c>
      <c r="N5996">
        <v>0</v>
      </c>
      <c r="O5996">
        <v>10333993.99</v>
      </c>
      <c r="P5996" t="s">
        <v>607</v>
      </c>
      <c r="Q5996">
        <v>10333993.99</v>
      </c>
      <c r="R5996">
        <v>0</v>
      </c>
      <c r="S5996">
        <v>0</v>
      </c>
      <c r="T5996" t="s">
        <v>10</v>
      </c>
      <c r="U5996" s="221">
        <f t="shared" si="187"/>
        <v>1.0333993990000001</v>
      </c>
    </row>
    <row r="5997" spans="1:21" hidden="1">
      <c r="A5997" s="55" t="str">
        <f t="shared" si="186"/>
        <v>Y0EO6.1</v>
      </c>
      <c r="B5997" s="55">
        <f>VLOOKUP(J5997,'Mapping-CITI'!A:E,5,0)</f>
        <v>6.1</v>
      </c>
      <c r="D5997" s="42">
        <v>45016</v>
      </c>
      <c r="E5997" s="42">
        <v>45199</v>
      </c>
      <c r="F5997" t="s">
        <v>1965</v>
      </c>
      <c r="G5997" t="s">
        <v>193</v>
      </c>
      <c r="H5997">
        <v>4160</v>
      </c>
      <c r="I5997" t="s">
        <v>2778</v>
      </c>
      <c r="J5997">
        <v>401508</v>
      </c>
      <c r="K5997" t="s">
        <v>2554</v>
      </c>
      <c r="L5997">
        <v>144520.82</v>
      </c>
      <c r="M5997">
        <v>0</v>
      </c>
      <c r="N5997">
        <v>0</v>
      </c>
      <c r="O5997">
        <v>0</v>
      </c>
      <c r="P5997" t="s">
        <v>607</v>
      </c>
      <c r="Q5997">
        <v>0</v>
      </c>
      <c r="R5997">
        <v>0</v>
      </c>
      <c r="S5997">
        <v>0</v>
      </c>
      <c r="T5997" t="s">
        <v>10</v>
      </c>
      <c r="U5997" s="221">
        <f t="shared" si="187"/>
        <v>0</v>
      </c>
    </row>
    <row r="5998" spans="1:21" hidden="1">
      <c r="A5998" s="55" t="str">
        <f t="shared" si="186"/>
        <v>Y0EO6.2</v>
      </c>
      <c r="B5998" s="55">
        <f>VLOOKUP(J5998,'Mapping-CITI'!A:E,5,0)</f>
        <v>6.2</v>
      </c>
      <c r="D5998" s="42">
        <v>45016</v>
      </c>
      <c r="E5998" s="42">
        <v>45199</v>
      </c>
      <c r="F5998" t="s">
        <v>1965</v>
      </c>
      <c r="G5998" t="s">
        <v>193</v>
      </c>
      <c r="H5998">
        <v>4160</v>
      </c>
      <c r="I5998" t="s">
        <v>2778</v>
      </c>
      <c r="J5998">
        <v>401576</v>
      </c>
      <c r="K5998" t="s">
        <v>2702</v>
      </c>
      <c r="L5998">
        <v>-131177.62</v>
      </c>
      <c r="M5998">
        <v>0</v>
      </c>
      <c r="N5998">
        <v>80760.97</v>
      </c>
      <c r="O5998">
        <v>-80760.97</v>
      </c>
      <c r="P5998" t="s">
        <v>607</v>
      </c>
      <c r="Q5998">
        <v>-80760.97</v>
      </c>
      <c r="R5998">
        <v>0</v>
      </c>
      <c r="S5998">
        <v>0</v>
      </c>
      <c r="T5998" t="s">
        <v>10</v>
      </c>
      <c r="U5998" s="221">
        <f t="shared" si="187"/>
        <v>-8.0760970000000008E-3</v>
      </c>
    </row>
    <row r="5999" spans="1:21" hidden="1">
      <c r="A5999" s="55" t="str">
        <f t="shared" si="186"/>
        <v>Y0EO6.3</v>
      </c>
      <c r="B5999" s="55">
        <f>VLOOKUP(J5999,'Mapping-CITI'!A:E,5,0)</f>
        <v>6.3</v>
      </c>
      <c r="D5999" s="42">
        <v>45016</v>
      </c>
      <c r="E5999" s="42">
        <v>45199</v>
      </c>
      <c r="F5999" t="s">
        <v>1965</v>
      </c>
      <c r="G5999" t="s">
        <v>193</v>
      </c>
      <c r="H5999">
        <v>4160</v>
      </c>
      <c r="I5999" t="s">
        <v>2778</v>
      </c>
      <c r="J5999">
        <v>401585</v>
      </c>
      <c r="K5999" t="s">
        <v>2801</v>
      </c>
      <c r="L5999">
        <v>19430.169999999998</v>
      </c>
      <c r="M5999">
        <v>0</v>
      </c>
      <c r="N5999">
        <v>0</v>
      </c>
      <c r="O5999">
        <v>0</v>
      </c>
      <c r="P5999" t="s">
        <v>607</v>
      </c>
      <c r="Q5999">
        <v>0</v>
      </c>
      <c r="R5999">
        <v>0</v>
      </c>
      <c r="S5999">
        <v>0</v>
      </c>
      <c r="T5999" t="s">
        <v>10</v>
      </c>
      <c r="U5999" s="221">
        <f t="shared" si="187"/>
        <v>0</v>
      </c>
    </row>
    <row r="6000" spans="1:21" hidden="1">
      <c r="A6000" s="55" t="str">
        <f t="shared" si="186"/>
        <v>Y0EO6.4</v>
      </c>
      <c r="B6000" s="55">
        <f>VLOOKUP(J6000,'Mapping-CITI'!A:E,5,0)</f>
        <v>6.4</v>
      </c>
      <c r="D6000" s="42">
        <v>45016</v>
      </c>
      <c r="E6000" s="42">
        <v>45199</v>
      </c>
      <c r="F6000" t="s">
        <v>1965</v>
      </c>
      <c r="G6000" t="s">
        <v>193</v>
      </c>
      <c r="H6000">
        <v>4160</v>
      </c>
      <c r="I6000" t="s">
        <v>2778</v>
      </c>
      <c r="J6000">
        <v>401702</v>
      </c>
      <c r="K6000" t="s">
        <v>2686</v>
      </c>
      <c r="L6000">
        <v>-11806.05</v>
      </c>
      <c r="M6000">
        <v>0</v>
      </c>
      <c r="N6000">
        <v>7268.54</v>
      </c>
      <c r="O6000">
        <v>-7268.54</v>
      </c>
      <c r="P6000" t="s">
        <v>607</v>
      </c>
      <c r="Q6000">
        <v>-7268.54</v>
      </c>
      <c r="R6000">
        <v>0</v>
      </c>
      <c r="S6000">
        <v>0</v>
      </c>
      <c r="T6000" t="s">
        <v>10</v>
      </c>
      <c r="U6000" s="221">
        <f t="shared" si="187"/>
        <v>-7.2685399999999998E-4</v>
      </c>
    </row>
    <row r="6001" spans="1:21" hidden="1">
      <c r="A6001" s="55" t="str">
        <f t="shared" si="186"/>
        <v>Y0EO6.4</v>
      </c>
      <c r="B6001" s="55">
        <f>VLOOKUP(J6001,'Mapping-CITI'!A:E,5,0)</f>
        <v>6.4</v>
      </c>
      <c r="D6001" s="42">
        <v>45016</v>
      </c>
      <c r="E6001" s="42">
        <v>45199</v>
      </c>
      <c r="F6001" t="s">
        <v>1965</v>
      </c>
      <c r="G6001" t="s">
        <v>193</v>
      </c>
      <c r="H6001">
        <v>4160</v>
      </c>
      <c r="I6001" t="s">
        <v>2778</v>
      </c>
      <c r="J6001">
        <v>401703</v>
      </c>
      <c r="K6001" t="s">
        <v>2687</v>
      </c>
      <c r="L6001">
        <v>-11806.05</v>
      </c>
      <c r="M6001">
        <v>0</v>
      </c>
      <c r="N6001">
        <v>7268.54</v>
      </c>
      <c r="O6001">
        <v>-7268.54</v>
      </c>
      <c r="P6001" t="s">
        <v>607</v>
      </c>
      <c r="Q6001">
        <v>-7268.54</v>
      </c>
      <c r="R6001">
        <v>0</v>
      </c>
      <c r="S6001">
        <v>0</v>
      </c>
      <c r="T6001" t="s">
        <v>10</v>
      </c>
      <c r="U6001" s="221">
        <f t="shared" si="187"/>
        <v>-7.2685399999999998E-4</v>
      </c>
    </row>
    <row r="6002" spans="1:21" hidden="1">
      <c r="A6002" s="55" t="str">
        <f t="shared" si="186"/>
        <v>Y0EO6.4</v>
      </c>
      <c r="B6002" s="55">
        <f>VLOOKUP(J6002,'Mapping-CITI'!A:E,5,0)</f>
        <v>6.4</v>
      </c>
      <c r="D6002" s="42">
        <v>45016</v>
      </c>
      <c r="E6002" s="42">
        <v>45199</v>
      </c>
      <c r="F6002" t="s">
        <v>1965</v>
      </c>
      <c r="G6002" t="s">
        <v>193</v>
      </c>
      <c r="H6002">
        <v>4160</v>
      </c>
      <c r="I6002" t="s">
        <v>2778</v>
      </c>
      <c r="J6002">
        <v>401707</v>
      </c>
      <c r="K6002" t="s">
        <v>2680</v>
      </c>
      <c r="L6002">
        <v>374182.85</v>
      </c>
      <c r="M6002">
        <v>264245.44</v>
      </c>
      <c r="N6002">
        <v>89555.03</v>
      </c>
      <c r="O6002">
        <v>174690.41</v>
      </c>
      <c r="P6002" t="s">
        <v>607</v>
      </c>
      <c r="Q6002">
        <v>174690.41</v>
      </c>
      <c r="R6002">
        <v>89555.03</v>
      </c>
      <c r="S6002">
        <v>89555.03</v>
      </c>
      <c r="T6002" t="s">
        <v>10</v>
      </c>
      <c r="U6002" s="221">
        <f t="shared" si="187"/>
        <v>1.7469041000000001E-2</v>
      </c>
    </row>
    <row r="6003" spans="1:21" hidden="1">
      <c r="A6003" s="55" t="str">
        <f t="shared" si="186"/>
        <v>Y0EO6.4</v>
      </c>
      <c r="B6003" s="55">
        <f>VLOOKUP(J6003,'Mapping-CITI'!A:E,5,0)</f>
        <v>6.4</v>
      </c>
      <c r="D6003" s="42">
        <v>45016</v>
      </c>
      <c r="E6003" s="42">
        <v>45199</v>
      </c>
      <c r="F6003" t="s">
        <v>1965</v>
      </c>
      <c r="G6003" t="s">
        <v>193</v>
      </c>
      <c r="H6003">
        <v>4160</v>
      </c>
      <c r="I6003" t="s">
        <v>2778</v>
      </c>
      <c r="J6003">
        <v>401708</v>
      </c>
      <c r="K6003" t="s">
        <v>2681</v>
      </c>
      <c r="L6003">
        <v>374182.85</v>
      </c>
      <c r="M6003">
        <v>264245.44</v>
      </c>
      <c r="N6003">
        <v>89555.03</v>
      </c>
      <c r="O6003">
        <v>174690.41</v>
      </c>
      <c r="P6003" t="s">
        <v>607</v>
      </c>
      <c r="Q6003">
        <v>174690.41</v>
      </c>
      <c r="R6003">
        <v>89555.03</v>
      </c>
      <c r="S6003">
        <v>89555.03</v>
      </c>
      <c r="T6003" t="s">
        <v>10</v>
      </c>
      <c r="U6003" s="221">
        <f t="shared" si="187"/>
        <v>1.7469041000000001E-2</v>
      </c>
    </row>
    <row r="6004" spans="1:21" hidden="1">
      <c r="A6004" s="55" t="str">
        <f t="shared" si="186"/>
        <v>Y0EO6.4</v>
      </c>
      <c r="B6004" s="55">
        <f>VLOOKUP(J6004,'Mapping-CITI'!A:E,5,0)</f>
        <v>6.4</v>
      </c>
      <c r="D6004" s="42">
        <v>45016</v>
      </c>
      <c r="E6004" s="42">
        <v>45199</v>
      </c>
      <c r="F6004" t="s">
        <v>1965</v>
      </c>
      <c r="G6004" t="s">
        <v>193</v>
      </c>
      <c r="H6004">
        <v>4160</v>
      </c>
      <c r="I6004" t="s">
        <v>2778</v>
      </c>
      <c r="J6004">
        <v>401723</v>
      </c>
      <c r="K6004" t="s">
        <v>2779</v>
      </c>
      <c r="L6004">
        <v>-1105545.52</v>
      </c>
      <c r="M6004">
        <v>0</v>
      </c>
      <c r="N6004">
        <v>0</v>
      </c>
      <c r="O6004">
        <v>0</v>
      </c>
      <c r="P6004" t="s">
        <v>607</v>
      </c>
      <c r="Q6004">
        <v>0</v>
      </c>
      <c r="R6004">
        <v>0</v>
      </c>
      <c r="S6004">
        <v>0</v>
      </c>
      <c r="T6004" t="s">
        <v>10</v>
      </c>
      <c r="U6004" s="221">
        <f t="shared" si="187"/>
        <v>0</v>
      </c>
    </row>
    <row r="6005" spans="1:21" hidden="1">
      <c r="A6005" s="55" t="str">
        <f t="shared" si="186"/>
        <v>Y0EO6.4</v>
      </c>
      <c r="B6005" s="55">
        <f>VLOOKUP(J6005,'Mapping-CITI'!A:E,5,0)</f>
        <v>6.4</v>
      </c>
      <c r="D6005" s="42">
        <v>45016</v>
      </c>
      <c r="E6005" s="42">
        <v>45199</v>
      </c>
      <c r="F6005" t="s">
        <v>1965</v>
      </c>
      <c r="G6005" t="s">
        <v>193</v>
      </c>
      <c r="H6005">
        <v>4160</v>
      </c>
      <c r="I6005" t="s">
        <v>2778</v>
      </c>
      <c r="J6005">
        <v>402084</v>
      </c>
      <c r="K6005" t="s">
        <v>4268</v>
      </c>
      <c r="L6005">
        <v>0</v>
      </c>
      <c r="M6005">
        <v>428017.33</v>
      </c>
      <c r="N6005">
        <v>0</v>
      </c>
      <c r="O6005">
        <v>428017.33</v>
      </c>
      <c r="P6005" t="s">
        <v>607</v>
      </c>
      <c r="Q6005">
        <v>428017.33</v>
      </c>
      <c r="R6005">
        <v>0</v>
      </c>
      <c r="S6005">
        <v>0</v>
      </c>
      <c r="T6005" t="s">
        <v>10</v>
      </c>
      <c r="U6005" s="221">
        <f t="shared" si="187"/>
        <v>4.2801733000000002E-2</v>
      </c>
    </row>
    <row r="6006" spans="1:21" hidden="1">
      <c r="A6006" s="55" t="str">
        <f t="shared" si="186"/>
        <v>Y0EO6.4</v>
      </c>
      <c r="B6006" s="55">
        <f>VLOOKUP(J6006,'Mapping-CITI'!A:E,5,0)</f>
        <v>6.4</v>
      </c>
      <c r="D6006" s="42">
        <v>45016</v>
      </c>
      <c r="E6006" s="42">
        <v>45199</v>
      </c>
      <c r="F6006" t="s">
        <v>1965</v>
      </c>
      <c r="G6006" t="s">
        <v>193</v>
      </c>
      <c r="H6006">
        <v>4160</v>
      </c>
      <c r="I6006" t="s">
        <v>2778</v>
      </c>
      <c r="J6006">
        <v>402103</v>
      </c>
      <c r="K6006" t="s">
        <v>2436</v>
      </c>
      <c r="L6006">
        <v>38955.74</v>
      </c>
      <c r="M6006">
        <v>41021.199999999997</v>
      </c>
      <c r="N6006">
        <v>3181.4</v>
      </c>
      <c r="O6006">
        <v>37839.800000000003</v>
      </c>
      <c r="P6006" t="s">
        <v>607</v>
      </c>
      <c r="Q6006">
        <v>37839.800000000003</v>
      </c>
      <c r="R6006">
        <v>41021.199999999997</v>
      </c>
      <c r="S6006">
        <v>3181.4</v>
      </c>
      <c r="T6006" t="s">
        <v>10</v>
      </c>
      <c r="U6006" s="221">
        <f t="shared" si="187"/>
        <v>3.7839799999999997E-3</v>
      </c>
    </row>
    <row r="6007" spans="1:21" hidden="1">
      <c r="A6007" s="55" t="str">
        <f t="shared" si="186"/>
        <v>Y0EO6.3</v>
      </c>
      <c r="B6007" s="55">
        <f>VLOOKUP(J6007,'Mapping-CITI'!A:E,5,0)</f>
        <v>6.3</v>
      </c>
      <c r="D6007" s="42">
        <v>45016</v>
      </c>
      <c r="E6007" s="42">
        <v>45199</v>
      </c>
      <c r="F6007" t="s">
        <v>1965</v>
      </c>
      <c r="G6007" t="s">
        <v>193</v>
      </c>
      <c r="H6007">
        <v>4160</v>
      </c>
      <c r="I6007" t="s">
        <v>2778</v>
      </c>
      <c r="J6007">
        <v>402106</v>
      </c>
      <c r="K6007" t="s">
        <v>2437</v>
      </c>
      <c r="L6007">
        <v>57456.959999999999</v>
      </c>
      <c r="M6007">
        <v>5785.8</v>
      </c>
      <c r="N6007">
        <v>0</v>
      </c>
      <c r="O6007">
        <v>5785.8</v>
      </c>
      <c r="P6007" t="s">
        <v>607</v>
      </c>
      <c r="Q6007">
        <v>5785.8</v>
      </c>
      <c r="R6007">
        <v>5785.8</v>
      </c>
      <c r="S6007">
        <v>0</v>
      </c>
      <c r="T6007" t="s">
        <v>10</v>
      </c>
      <c r="U6007" s="221">
        <f t="shared" si="187"/>
        <v>5.7857999999999998E-4</v>
      </c>
    </row>
    <row r="6008" spans="1:21" hidden="1">
      <c r="A6008" s="55" t="str">
        <f t="shared" si="186"/>
        <v>Y0EO6.4</v>
      </c>
      <c r="B6008" s="55">
        <f>VLOOKUP(J6008,'Mapping-CITI'!A:E,5,0)</f>
        <v>6.4</v>
      </c>
      <c r="D6008" s="42">
        <v>45016</v>
      </c>
      <c r="E6008" s="42">
        <v>45199</v>
      </c>
      <c r="F6008" t="s">
        <v>1965</v>
      </c>
      <c r="G6008" t="s">
        <v>193</v>
      </c>
      <c r="H6008">
        <v>4160</v>
      </c>
      <c r="I6008" t="s">
        <v>2778</v>
      </c>
      <c r="J6008">
        <v>402113</v>
      </c>
      <c r="K6008" t="s">
        <v>2438</v>
      </c>
      <c r="L6008">
        <v>1489164.7</v>
      </c>
      <c r="M6008">
        <v>418022.18</v>
      </c>
      <c r="N6008">
        <v>3039.51</v>
      </c>
      <c r="O6008">
        <v>414982.67</v>
      </c>
      <c r="P6008" t="s">
        <v>607</v>
      </c>
      <c r="Q6008">
        <v>414982.67</v>
      </c>
      <c r="R6008">
        <v>418022.18</v>
      </c>
      <c r="S6008">
        <v>3039.51</v>
      </c>
      <c r="T6008" t="s">
        <v>10</v>
      </c>
      <c r="U6008" s="221">
        <f t="shared" si="187"/>
        <v>4.1498266999999998E-2</v>
      </c>
    </row>
    <row r="6009" spans="1:21" hidden="1">
      <c r="A6009" s="55" t="str">
        <f t="shared" si="186"/>
        <v>Y0EO6.4</v>
      </c>
      <c r="B6009" s="55">
        <f>VLOOKUP(J6009,'Mapping-CITI'!A:E,5,0)</f>
        <v>6.4</v>
      </c>
      <c r="D6009" s="42">
        <v>45016</v>
      </c>
      <c r="E6009" s="42">
        <v>45199</v>
      </c>
      <c r="F6009" t="s">
        <v>1965</v>
      </c>
      <c r="G6009" t="s">
        <v>193</v>
      </c>
      <c r="H6009">
        <v>4160</v>
      </c>
      <c r="I6009" t="s">
        <v>2778</v>
      </c>
      <c r="J6009">
        <v>402125</v>
      </c>
      <c r="K6009" t="s">
        <v>2914</v>
      </c>
      <c r="L6009">
        <v>25601.9</v>
      </c>
      <c r="M6009">
        <v>16271.53</v>
      </c>
      <c r="N6009">
        <v>0</v>
      </c>
      <c r="O6009">
        <v>16271.53</v>
      </c>
      <c r="P6009" t="s">
        <v>607</v>
      </c>
      <c r="Q6009">
        <v>16271.53</v>
      </c>
      <c r="R6009">
        <v>16271.53</v>
      </c>
      <c r="S6009">
        <v>0</v>
      </c>
      <c r="T6009" t="s">
        <v>10</v>
      </c>
      <c r="U6009" s="221">
        <f t="shared" si="187"/>
        <v>1.6271530000000001E-3</v>
      </c>
    </row>
    <row r="6010" spans="1:21" hidden="1">
      <c r="A6010" s="55" t="str">
        <f t="shared" si="186"/>
        <v>Y0EO6.1</v>
      </c>
      <c r="B6010" s="55">
        <f>VLOOKUP(J6010,'Mapping-CITI'!A:E,5,0)</f>
        <v>6.1</v>
      </c>
      <c r="D6010" s="42">
        <v>45016</v>
      </c>
      <c r="E6010" s="42">
        <v>45199</v>
      </c>
      <c r="F6010" t="s">
        <v>1965</v>
      </c>
      <c r="G6010" t="s">
        <v>193</v>
      </c>
      <c r="H6010">
        <v>4170</v>
      </c>
      <c r="I6010" t="s">
        <v>2780</v>
      </c>
      <c r="J6010">
        <v>402128</v>
      </c>
      <c r="K6010" t="s">
        <v>2440</v>
      </c>
      <c r="L6010">
        <v>0</v>
      </c>
      <c r="M6010">
        <v>1174165.9099999999</v>
      </c>
      <c r="N6010">
        <v>1174165.9099999999</v>
      </c>
      <c r="O6010">
        <v>0</v>
      </c>
      <c r="P6010" t="s">
        <v>607</v>
      </c>
      <c r="Q6010">
        <v>0</v>
      </c>
      <c r="R6010">
        <v>1174165.9099999999</v>
      </c>
      <c r="S6010">
        <v>1174165.9099999999</v>
      </c>
      <c r="T6010" t="s">
        <v>10</v>
      </c>
      <c r="U6010" s="221">
        <f t="shared" si="187"/>
        <v>0</v>
      </c>
    </row>
    <row r="6011" spans="1:21">
      <c r="A6011" s="55" t="str">
        <f t="shared" si="186"/>
        <v>Y0EO6.4</v>
      </c>
      <c r="B6011" s="55">
        <f>VLOOKUP(J6011,'Mapping-CITI'!A:E,5,0)</f>
        <v>6.4</v>
      </c>
      <c r="D6011" s="42">
        <v>45016</v>
      </c>
      <c r="E6011" s="42">
        <v>45199</v>
      </c>
      <c r="F6011" t="s">
        <v>1965</v>
      </c>
      <c r="G6011" t="s">
        <v>193</v>
      </c>
      <c r="H6011">
        <v>4170</v>
      </c>
      <c r="I6011" t="s">
        <v>2780</v>
      </c>
      <c r="J6011">
        <v>402129</v>
      </c>
      <c r="K6011" t="s">
        <v>2871</v>
      </c>
      <c r="L6011">
        <v>0</v>
      </c>
      <c r="M6011">
        <v>356692</v>
      </c>
      <c r="N6011">
        <v>0</v>
      </c>
      <c r="O6011">
        <v>356692</v>
      </c>
      <c r="P6011" t="s">
        <v>607</v>
      </c>
      <c r="Q6011">
        <v>356692</v>
      </c>
      <c r="R6011">
        <v>0</v>
      </c>
      <c r="S6011">
        <v>0</v>
      </c>
      <c r="T6011" t="s">
        <v>10</v>
      </c>
      <c r="U6011" s="221">
        <f t="shared" si="187"/>
        <v>3.5669199999999998E-2</v>
      </c>
    </row>
    <row r="6012" spans="1:21" hidden="1">
      <c r="A6012" s="55" t="str">
        <f t="shared" si="186"/>
        <v>Y0EO6.4</v>
      </c>
      <c r="B6012" s="55">
        <f>VLOOKUP(J6012,'Mapping-CITI'!A:E,5,0)</f>
        <v>6.4</v>
      </c>
      <c r="D6012" s="42">
        <v>45016</v>
      </c>
      <c r="E6012" s="42">
        <v>45199</v>
      </c>
      <c r="F6012" t="s">
        <v>1965</v>
      </c>
      <c r="G6012" t="s">
        <v>193</v>
      </c>
      <c r="H6012">
        <v>4160</v>
      </c>
      <c r="I6012" t="s">
        <v>2778</v>
      </c>
      <c r="J6012">
        <v>402148</v>
      </c>
      <c r="K6012" t="s">
        <v>2444</v>
      </c>
      <c r="L6012">
        <v>141959.01</v>
      </c>
      <c r="M6012">
        <v>0</v>
      </c>
      <c r="N6012">
        <v>0</v>
      </c>
      <c r="O6012">
        <v>0</v>
      </c>
      <c r="P6012" t="s">
        <v>607</v>
      </c>
      <c r="Q6012">
        <v>0</v>
      </c>
      <c r="R6012">
        <v>0</v>
      </c>
      <c r="S6012">
        <v>0</v>
      </c>
      <c r="T6012" t="s">
        <v>10</v>
      </c>
      <c r="U6012" s="221">
        <f t="shared" si="187"/>
        <v>0</v>
      </c>
    </row>
    <row r="6013" spans="1:21" hidden="1">
      <c r="A6013" s="55" t="str">
        <f t="shared" si="186"/>
        <v>Y0EO6.4</v>
      </c>
      <c r="B6013" s="55">
        <f>VLOOKUP(J6013,'Mapping-CITI'!A:E,5,0)</f>
        <v>6.4</v>
      </c>
      <c r="D6013" s="42">
        <v>45016</v>
      </c>
      <c r="E6013" s="42">
        <v>45199</v>
      </c>
      <c r="F6013" t="s">
        <v>1965</v>
      </c>
      <c r="G6013" t="s">
        <v>193</v>
      </c>
      <c r="H6013">
        <v>4160</v>
      </c>
      <c r="I6013" t="s">
        <v>2778</v>
      </c>
      <c r="J6013">
        <v>402201</v>
      </c>
      <c r="K6013" t="s">
        <v>2445</v>
      </c>
      <c r="L6013">
        <v>-0.01</v>
      </c>
      <c r="M6013">
        <v>0</v>
      </c>
      <c r="N6013">
        <v>0.02</v>
      </c>
      <c r="O6013">
        <v>-0.02</v>
      </c>
      <c r="P6013" t="s">
        <v>607</v>
      </c>
      <c r="Q6013">
        <v>-0.02</v>
      </c>
      <c r="R6013">
        <v>0</v>
      </c>
      <c r="S6013">
        <v>0</v>
      </c>
      <c r="T6013" t="s">
        <v>10</v>
      </c>
      <c r="U6013" s="221">
        <f t="shared" si="187"/>
        <v>-2.0000000000000001E-9</v>
      </c>
    </row>
    <row r="6014" spans="1:21" hidden="1">
      <c r="A6014" s="55" t="str">
        <f t="shared" si="186"/>
        <v>Y0EO6.4</v>
      </c>
      <c r="B6014" s="55">
        <f>VLOOKUP(J6014,'Mapping-CITI'!A:E,5,0)</f>
        <v>6.4</v>
      </c>
      <c r="D6014" s="42">
        <v>45016</v>
      </c>
      <c r="E6014" s="42">
        <v>45199</v>
      </c>
      <c r="F6014" t="s">
        <v>1965</v>
      </c>
      <c r="G6014" t="s">
        <v>193</v>
      </c>
      <c r="H6014">
        <v>4160</v>
      </c>
      <c r="I6014" t="s">
        <v>2778</v>
      </c>
      <c r="J6014">
        <v>402233</v>
      </c>
      <c r="K6014" t="s">
        <v>2458</v>
      </c>
      <c r="L6014">
        <v>11348.46</v>
      </c>
      <c r="M6014">
        <v>16480.95</v>
      </c>
      <c r="N6014">
        <v>0</v>
      </c>
      <c r="O6014">
        <v>16480.95</v>
      </c>
      <c r="P6014" t="s">
        <v>607</v>
      </c>
      <c r="Q6014">
        <v>16480.95</v>
      </c>
      <c r="R6014">
        <v>16480.95</v>
      </c>
      <c r="S6014">
        <v>0</v>
      </c>
      <c r="T6014" t="s">
        <v>10</v>
      </c>
      <c r="U6014" s="221">
        <f t="shared" si="187"/>
        <v>1.648095E-3</v>
      </c>
    </row>
    <row r="6015" spans="1:21" hidden="1">
      <c r="A6015" s="55" t="str">
        <f t="shared" si="186"/>
        <v>Y0EO6.4</v>
      </c>
      <c r="B6015" s="55">
        <f>VLOOKUP(J6015,'Mapping-CITI'!A:E,5,0)</f>
        <v>6.4</v>
      </c>
      <c r="D6015" s="42">
        <v>45016</v>
      </c>
      <c r="E6015" s="42">
        <v>45199</v>
      </c>
      <c r="F6015" t="s">
        <v>1965</v>
      </c>
      <c r="G6015" t="s">
        <v>193</v>
      </c>
      <c r="H6015">
        <v>4160</v>
      </c>
      <c r="I6015" t="s">
        <v>2778</v>
      </c>
      <c r="J6015">
        <v>402235</v>
      </c>
      <c r="K6015" t="s">
        <v>2459</v>
      </c>
      <c r="L6015">
        <v>190604.3</v>
      </c>
      <c r="M6015">
        <v>33961.79</v>
      </c>
      <c r="N6015">
        <v>0</v>
      </c>
      <c r="O6015">
        <v>33961.79</v>
      </c>
      <c r="P6015" t="s">
        <v>607</v>
      </c>
      <c r="Q6015">
        <v>33961.79</v>
      </c>
      <c r="R6015">
        <v>33961.79</v>
      </c>
      <c r="S6015">
        <v>0</v>
      </c>
      <c r="T6015" t="s">
        <v>10</v>
      </c>
      <c r="U6015" s="221">
        <f t="shared" si="187"/>
        <v>3.396179E-3</v>
      </c>
    </row>
    <row r="6016" spans="1:21" hidden="1">
      <c r="A6016" s="55" t="str">
        <f t="shared" si="186"/>
        <v>Y0EOIgnore</v>
      </c>
      <c r="B6016" s="55" t="str">
        <f>VLOOKUP(J6016,'Mapping-CITI'!A:E,5,0)</f>
        <v>Ignore</v>
      </c>
      <c r="D6016" s="42">
        <v>45016</v>
      </c>
      <c r="E6016" s="42">
        <v>45199</v>
      </c>
      <c r="F6016" t="s">
        <v>1965</v>
      </c>
      <c r="G6016" t="s">
        <v>193</v>
      </c>
      <c r="H6016">
        <v>4160</v>
      </c>
      <c r="I6016" t="s">
        <v>2778</v>
      </c>
      <c r="J6016">
        <v>402240</v>
      </c>
      <c r="K6016" t="s">
        <v>2460</v>
      </c>
      <c r="L6016">
        <v>30638143.870000001</v>
      </c>
      <c r="M6016">
        <v>0</v>
      </c>
      <c r="N6016">
        <v>0</v>
      </c>
      <c r="O6016">
        <v>0</v>
      </c>
      <c r="P6016" t="s">
        <v>607</v>
      </c>
      <c r="Q6016">
        <v>0</v>
      </c>
      <c r="R6016">
        <v>0</v>
      </c>
      <c r="S6016">
        <v>0</v>
      </c>
      <c r="T6016" t="s">
        <v>10</v>
      </c>
      <c r="U6016" s="221">
        <f t="shared" si="187"/>
        <v>0</v>
      </c>
    </row>
    <row r="6017" spans="1:21" hidden="1">
      <c r="A6017" s="55" t="str">
        <f t="shared" si="186"/>
        <v>Y0EO6.2</v>
      </c>
      <c r="B6017" s="55">
        <f>VLOOKUP(J6017,'Mapping-CITI'!A:E,5,0)</f>
        <v>6.2</v>
      </c>
      <c r="D6017" s="42">
        <v>45016</v>
      </c>
      <c r="E6017" s="42">
        <v>45199</v>
      </c>
      <c r="F6017" t="s">
        <v>1965</v>
      </c>
      <c r="G6017" t="s">
        <v>193</v>
      </c>
      <c r="H6017">
        <v>4160</v>
      </c>
      <c r="I6017" t="s">
        <v>2778</v>
      </c>
      <c r="J6017">
        <v>402257</v>
      </c>
      <c r="K6017" t="s">
        <v>2465</v>
      </c>
      <c r="L6017">
        <v>4157661.13</v>
      </c>
      <c r="M6017">
        <v>2936099.9</v>
      </c>
      <c r="N6017">
        <v>995055.85</v>
      </c>
      <c r="O6017">
        <v>1941044.05</v>
      </c>
      <c r="P6017" t="s">
        <v>607</v>
      </c>
      <c r="Q6017">
        <v>1941044.05</v>
      </c>
      <c r="R6017">
        <v>995055.85</v>
      </c>
      <c r="S6017">
        <v>995055.85</v>
      </c>
      <c r="T6017" t="s">
        <v>10</v>
      </c>
      <c r="U6017" s="221">
        <f t="shared" si="187"/>
        <v>0.19410440499999998</v>
      </c>
    </row>
    <row r="6018" spans="1:21" hidden="1">
      <c r="A6018" s="55" t="str">
        <f t="shared" si="186"/>
        <v>Y0EO6.1</v>
      </c>
      <c r="B6018" s="55">
        <f>VLOOKUP(J6018,'Mapping-CITI'!A:E,5,0)</f>
        <v>6.1</v>
      </c>
      <c r="D6018" s="42">
        <v>45016</v>
      </c>
      <c r="E6018" s="42">
        <v>45199</v>
      </c>
      <c r="F6018" t="s">
        <v>1965</v>
      </c>
      <c r="G6018" t="s">
        <v>193</v>
      </c>
      <c r="H6018">
        <v>4170</v>
      </c>
      <c r="I6018" t="s">
        <v>2780</v>
      </c>
      <c r="J6018">
        <v>402361</v>
      </c>
      <c r="K6018" t="s">
        <v>2480</v>
      </c>
      <c r="L6018">
        <v>13649290.050000001</v>
      </c>
      <c r="M6018">
        <v>6880757.9900000002</v>
      </c>
      <c r="N6018">
        <v>0</v>
      </c>
      <c r="O6018">
        <v>6880757.9900000002</v>
      </c>
      <c r="P6018" t="s">
        <v>607</v>
      </c>
      <c r="Q6018">
        <v>6880757.9900000002</v>
      </c>
      <c r="R6018">
        <v>0</v>
      </c>
      <c r="S6018">
        <v>0</v>
      </c>
      <c r="T6018" t="s">
        <v>10</v>
      </c>
      <c r="U6018" s="221">
        <f t="shared" si="187"/>
        <v>0.68807579900000004</v>
      </c>
    </row>
    <row r="6019" spans="1:21" hidden="1">
      <c r="A6019" s="55" t="str">
        <f t="shared" ref="A6019:A6082" si="188">F6019&amp;B6019</f>
        <v>Y0EO6.4</v>
      </c>
      <c r="B6019" s="55">
        <f>VLOOKUP(J6019,'Mapping-CITI'!A:E,5,0)</f>
        <v>6.4</v>
      </c>
      <c r="D6019" s="42">
        <v>45016</v>
      </c>
      <c r="E6019" s="42">
        <v>45199</v>
      </c>
      <c r="F6019" t="s">
        <v>1965</v>
      </c>
      <c r="G6019" t="s">
        <v>193</v>
      </c>
      <c r="H6019">
        <v>4160</v>
      </c>
      <c r="I6019" t="s">
        <v>2778</v>
      </c>
      <c r="J6019">
        <v>402381</v>
      </c>
      <c r="K6019" t="s">
        <v>2491</v>
      </c>
      <c r="L6019">
        <v>-41761.910000000003</v>
      </c>
      <c r="M6019">
        <v>0</v>
      </c>
      <c r="N6019">
        <v>45897.120000000003</v>
      </c>
      <c r="O6019">
        <v>-45897.120000000003</v>
      </c>
      <c r="P6019" t="s">
        <v>607</v>
      </c>
      <c r="Q6019">
        <v>-45897.120000000003</v>
      </c>
      <c r="R6019">
        <v>0</v>
      </c>
      <c r="S6019">
        <v>45897.120000000003</v>
      </c>
      <c r="T6019" t="s">
        <v>10</v>
      </c>
      <c r="U6019" s="221">
        <f t="shared" ref="U6019:U6082" si="189">(M6019-N6019)/10^7</f>
        <v>-4.5897120000000001E-3</v>
      </c>
    </row>
    <row r="6020" spans="1:21" hidden="1">
      <c r="A6020" s="55" t="str">
        <f t="shared" si="188"/>
        <v>Y0EO6.4</v>
      </c>
      <c r="B6020" s="55">
        <f>VLOOKUP(J6020,'Mapping-CITI'!A:E,5,0)</f>
        <v>6.4</v>
      </c>
      <c r="D6020" s="42">
        <v>45016</v>
      </c>
      <c r="E6020" s="42">
        <v>45199</v>
      </c>
      <c r="F6020" t="s">
        <v>1965</v>
      </c>
      <c r="G6020" t="s">
        <v>193</v>
      </c>
      <c r="H6020">
        <v>4160</v>
      </c>
      <c r="I6020" t="s">
        <v>2778</v>
      </c>
      <c r="J6020">
        <v>402404</v>
      </c>
      <c r="K6020" t="s">
        <v>2492</v>
      </c>
      <c r="L6020">
        <v>85762.84</v>
      </c>
      <c r="M6020">
        <v>916.08</v>
      </c>
      <c r="N6020">
        <v>0</v>
      </c>
      <c r="O6020">
        <v>916.08</v>
      </c>
      <c r="P6020" t="s">
        <v>607</v>
      </c>
      <c r="Q6020">
        <v>916.08</v>
      </c>
      <c r="R6020">
        <v>916.08</v>
      </c>
      <c r="S6020">
        <v>0</v>
      </c>
      <c r="T6020" t="s">
        <v>10</v>
      </c>
      <c r="U6020" s="221">
        <f t="shared" si="189"/>
        <v>9.1608000000000008E-5</v>
      </c>
    </row>
    <row r="6021" spans="1:21" hidden="1">
      <c r="A6021" s="55" t="str">
        <f t="shared" si="188"/>
        <v>Y0EO5.2</v>
      </c>
      <c r="B6021" s="55">
        <f>VLOOKUP(J6021,'Mapping-CITI'!A:E,5,0)</f>
        <v>5.2</v>
      </c>
      <c r="D6021" s="42">
        <v>45016</v>
      </c>
      <c r="E6021" s="42">
        <v>45199</v>
      </c>
      <c r="F6021" t="s">
        <v>1965</v>
      </c>
      <c r="G6021" t="s">
        <v>193</v>
      </c>
      <c r="H6021">
        <v>4170</v>
      </c>
      <c r="I6021" t="s">
        <v>2780</v>
      </c>
      <c r="J6021">
        <v>413523</v>
      </c>
      <c r="K6021" t="s">
        <v>2502</v>
      </c>
      <c r="L6021">
        <v>448.23</v>
      </c>
      <c r="M6021">
        <v>991.61</v>
      </c>
      <c r="N6021">
        <v>0.53</v>
      </c>
      <c r="O6021">
        <v>991.08</v>
      </c>
      <c r="P6021" t="s">
        <v>607</v>
      </c>
      <c r="Q6021">
        <v>991.08</v>
      </c>
      <c r="R6021">
        <v>2.81</v>
      </c>
      <c r="S6021">
        <v>0.53</v>
      </c>
      <c r="T6021" t="s">
        <v>10</v>
      </c>
      <c r="U6021" s="221">
        <f t="shared" si="189"/>
        <v>9.9108E-5</v>
      </c>
    </row>
    <row r="6022" spans="1:21" hidden="1">
      <c r="A6022" s="55" t="str">
        <f t="shared" si="188"/>
        <v>Y0EO5.3</v>
      </c>
      <c r="B6022" s="55">
        <f>VLOOKUP(J6022,'Mapping-CITI'!A:E,5,0)</f>
        <v>5.3</v>
      </c>
      <c r="D6022" s="42">
        <v>45016</v>
      </c>
      <c r="E6022" s="42">
        <v>45199</v>
      </c>
      <c r="F6022" t="s">
        <v>1965</v>
      </c>
      <c r="G6022" t="s">
        <v>193</v>
      </c>
      <c r="H6022">
        <v>4120</v>
      </c>
      <c r="I6022" t="s">
        <v>2781</v>
      </c>
      <c r="J6022">
        <v>440101</v>
      </c>
      <c r="K6022" t="s">
        <v>2503</v>
      </c>
      <c r="L6022">
        <v>64523026.479999997</v>
      </c>
      <c r="M6022">
        <v>5972600.6399999997</v>
      </c>
      <c r="N6022">
        <v>0</v>
      </c>
      <c r="O6022">
        <v>5972600.6399999997</v>
      </c>
      <c r="P6022" t="s">
        <v>607</v>
      </c>
      <c r="Q6022">
        <v>5972600.6399999997</v>
      </c>
      <c r="R6022">
        <v>0</v>
      </c>
      <c r="S6022">
        <v>0</v>
      </c>
      <c r="T6022" t="s">
        <v>10</v>
      </c>
      <c r="U6022" s="221">
        <f t="shared" si="189"/>
        <v>0.59726006399999998</v>
      </c>
    </row>
    <row r="6023" spans="1:21" hidden="1">
      <c r="A6023" s="55" t="str">
        <f t="shared" si="188"/>
        <v>Y0EO5.3</v>
      </c>
      <c r="B6023" s="55">
        <f>VLOOKUP(J6023,'Mapping-CITI'!A:E,5,0)</f>
        <v>5.3</v>
      </c>
      <c r="D6023" s="42">
        <v>45016</v>
      </c>
      <c r="E6023" s="42">
        <v>45199</v>
      </c>
      <c r="F6023" t="s">
        <v>1965</v>
      </c>
      <c r="G6023" t="s">
        <v>193</v>
      </c>
      <c r="H6023">
        <v>4120</v>
      </c>
      <c r="I6023" t="s">
        <v>2781</v>
      </c>
      <c r="J6023">
        <v>440102</v>
      </c>
      <c r="K6023" t="s">
        <v>2504</v>
      </c>
      <c r="L6023">
        <v>2.27</v>
      </c>
      <c r="M6023">
        <v>0</v>
      </c>
      <c r="N6023">
        <v>0</v>
      </c>
      <c r="O6023">
        <v>0</v>
      </c>
      <c r="P6023" t="s">
        <v>607</v>
      </c>
      <c r="Q6023">
        <v>0</v>
      </c>
      <c r="R6023">
        <v>0</v>
      </c>
      <c r="S6023">
        <v>0</v>
      </c>
      <c r="T6023" t="s">
        <v>10</v>
      </c>
      <c r="U6023" s="221">
        <f t="shared" si="189"/>
        <v>0</v>
      </c>
    </row>
    <row r="6024" spans="1:21" hidden="1">
      <c r="A6024" s="55" t="str">
        <f t="shared" si="188"/>
        <v>Y0EO5.5</v>
      </c>
      <c r="B6024" s="55">
        <f>VLOOKUP(J6024,'Mapping-CITI'!A:E,5,0)</f>
        <v>5.5</v>
      </c>
      <c r="D6024" s="42">
        <v>45016</v>
      </c>
      <c r="E6024" s="42">
        <v>45199</v>
      </c>
      <c r="F6024" t="s">
        <v>1965</v>
      </c>
      <c r="G6024" t="s">
        <v>193</v>
      </c>
      <c r="H6024">
        <v>5110</v>
      </c>
      <c r="I6024" t="s">
        <v>2776</v>
      </c>
      <c r="J6024">
        <v>440225</v>
      </c>
      <c r="K6024" t="s">
        <v>2515</v>
      </c>
      <c r="L6024">
        <v>21247.43</v>
      </c>
      <c r="M6024">
        <v>0</v>
      </c>
      <c r="N6024">
        <v>628.16999999999996</v>
      </c>
      <c r="O6024">
        <v>-628.16999999999996</v>
      </c>
      <c r="P6024" t="s">
        <v>607</v>
      </c>
      <c r="Q6024">
        <v>-628.16999999999996</v>
      </c>
      <c r="R6024">
        <v>0</v>
      </c>
      <c r="S6024">
        <v>628.16999999999996</v>
      </c>
      <c r="T6024" t="s">
        <v>10</v>
      </c>
      <c r="U6024" s="221">
        <f t="shared" si="189"/>
        <v>-6.2816999999999992E-5</v>
      </c>
    </row>
    <row r="6025" spans="1:21" hidden="1">
      <c r="A6025" s="55" t="str">
        <f t="shared" si="188"/>
        <v>Y0EO6.4</v>
      </c>
      <c r="B6025" s="55">
        <f>VLOOKUP(J6025,'Mapping-CITI'!A:E,5,0)</f>
        <v>6.4</v>
      </c>
      <c r="D6025" s="42">
        <v>45016</v>
      </c>
      <c r="E6025" s="42">
        <v>45199</v>
      </c>
      <c r="F6025" t="s">
        <v>1965</v>
      </c>
      <c r="G6025" t="s">
        <v>193</v>
      </c>
      <c r="H6025">
        <v>4160</v>
      </c>
      <c r="I6025" t="s">
        <v>2778</v>
      </c>
      <c r="J6025">
        <v>440341</v>
      </c>
      <c r="K6025" t="s">
        <v>2682</v>
      </c>
      <c r="L6025">
        <v>1792443.72</v>
      </c>
      <c r="M6025">
        <v>930057.13</v>
      </c>
      <c r="N6025">
        <v>0</v>
      </c>
      <c r="O6025">
        <v>930057.13</v>
      </c>
      <c r="P6025" t="s">
        <v>607</v>
      </c>
      <c r="Q6025">
        <v>930057.13</v>
      </c>
      <c r="R6025">
        <v>0</v>
      </c>
      <c r="S6025">
        <v>0</v>
      </c>
      <c r="T6025" t="s">
        <v>10</v>
      </c>
      <c r="U6025" s="221">
        <f t="shared" si="189"/>
        <v>9.3005713000000004E-2</v>
      </c>
    </row>
    <row r="6026" spans="1:21" hidden="1">
      <c r="A6026" s="55" t="str">
        <f t="shared" si="188"/>
        <v>Y0EO6.4</v>
      </c>
      <c r="B6026" s="55">
        <f>VLOOKUP(J6026,'Mapping-CITI'!A:E,5,0)</f>
        <v>6.4</v>
      </c>
      <c r="D6026" s="42">
        <v>45016</v>
      </c>
      <c r="E6026" s="42">
        <v>45199</v>
      </c>
      <c r="F6026" t="s">
        <v>1965</v>
      </c>
      <c r="G6026" t="s">
        <v>193</v>
      </c>
      <c r="H6026">
        <v>4160</v>
      </c>
      <c r="I6026" t="s">
        <v>2778</v>
      </c>
      <c r="J6026">
        <v>440342</v>
      </c>
      <c r="K6026" t="s">
        <v>2683</v>
      </c>
      <c r="L6026">
        <v>1792443.72</v>
      </c>
      <c r="M6026">
        <v>930057.13</v>
      </c>
      <c r="N6026">
        <v>0</v>
      </c>
      <c r="O6026">
        <v>930057.13</v>
      </c>
      <c r="P6026" t="s">
        <v>607</v>
      </c>
      <c r="Q6026">
        <v>930057.13</v>
      </c>
      <c r="R6026">
        <v>0</v>
      </c>
      <c r="S6026">
        <v>0</v>
      </c>
      <c r="T6026" t="s">
        <v>10</v>
      </c>
      <c r="U6026" s="221">
        <f t="shared" si="189"/>
        <v>9.3005713000000004E-2</v>
      </c>
    </row>
    <row r="6027" spans="1:21" hidden="1">
      <c r="A6027" s="55" t="str">
        <f t="shared" si="188"/>
        <v>Y0EO6.4</v>
      </c>
      <c r="B6027" s="55">
        <f>VLOOKUP(J6027,'Mapping-CITI'!A:E,5,0)</f>
        <v>6.4</v>
      </c>
      <c r="D6027" s="42">
        <v>45016</v>
      </c>
      <c r="E6027" s="42">
        <v>45199</v>
      </c>
      <c r="F6027" t="s">
        <v>1965</v>
      </c>
      <c r="G6027" t="s">
        <v>193</v>
      </c>
      <c r="H6027">
        <v>4160</v>
      </c>
      <c r="I6027" t="s">
        <v>2778</v>
      </c>
      <c r="J6027">
        <v>440416</v>
      </c>
      <c r="K6027" t="s">
        <v>664</v>
      </c>
      <c r="L6027">
        <v>1959042.36</v>
      </c>
      <c r="M6027">
        <v>1538778.19</v>
      </c>
      <c r="N6027">
        <v>551500.76</v>
      </c>
      <c r="O6027">
        <v>987277.43</v>
      </c>
      <c r="P6027" t="s">
        <v>607</v>
      </c>
      <c r="Q6027">
        <v>987277.43</v>
      </c>
      <c r="R6027">
        <v>25262.14</v>
      </c>
      <c r="S6027">
        <v>551500.76</v>
      </c>
      <c r="T6027" t="s">
        <v>10</v>
      </c>
      <c r="U6027" s="221">
        <f t="shared" si="189"/>
        <v>9.8727742999999993E-2</v>
      </c>
    </row>
    <row r="6028" spans="1:21" hidden="1">
      <c r="A6028" s="55" t="str">
        <f t="shared" si="188"/>
        <v>Y0EO6.4</v>
      </c>
      <c r="B6028" s="55">
        <f>VLOOKUP(J6028,'Mapping-CITI'!A:E,5,0)</f>
        <v>6.4</v>
      </c>
      <c r="D6028" s="42">
        <v>45016</v>
      </c>
      <c r="E6028" s="42">
        <v>45199</v>
      </c>
      <c r="F6028" t="s">
        <v>1965</v>
      </c>
      <c r="G6028" t="s">
        <v>193</v>
      </c>
      <c r="H6028">
        <v>4160</v>
      </c>
      <c r="I6028" t="s">
        <v>2778</v>
      </c>
      <c r="J6028">
        <v>440445</v>
      </c>
      <c r="K6028" t="s">
        <v>2596</v>
      </c>
      <c r="L6028">
        <v>0</v>
      </c>
      <c r="M6028">
        <v>22080.74</v>
      </c>
      <c r="N6028">
        <v>22080.74</v>
      </c>
      <c r="O6028">
        <v>0</v>
      </c>
      <c r="P6028" t="s">
        <v>607</v>
      </c>
      <c r="Q6028">
        <v>0</v>
      </c>
      <c r="R6028">
        <v>22080.74</v>
      </c>
      <c r="S6028">
        <v>22080.74</v>
      </c>
      <c r="T6028" t="s">
        <v>10</v>
      </c>
      <c r="U6028" s="221">
        <f t="shared" si="189"/>
        <v>0</v>
      </c>
    </row>
    <row r="6029" spans="1:21" hidden="1">
      <c r="A6029" s="55" t="str">
        <f t="shared" si="188"/>
        <v>Y0EO6.4</v>
      </c>
      <c r="B6029" s="55">
        <f>VLOOKUP(J6029,'Mapping-CITI'!A:E,5,0)</f>
        <v>6.4</v>
      </c>
      <c r="D6029" s="42">
        <v>45016</v>
      </c>
      <c r="E6029" s="42">
        <v>45199</v>
      </c>
      <c r="F6029" t="s">
        <v>1965</v>
      </c>
      <c r="G6029" t="s">
        <v>193</v>
      </c>
      <c r="H6029">
        <v>4160</v>
      </c>
      <c r="I6029" t="s">
        <v>2778</v>
      </c>
      <c r="J6029">
        <v>440509</v>
      </c>
      <c r="K6029" t="s">
        <v>2524</v>
      </c>
      <c r="L6029">
        <v>373060.88</v>
      </c>
      <c r="M6029">
        <v>189189.52</v>
      </c>
      <c r="N6029">
        <v>0</v>
      </c>
      <c r="O6029">
        <v>189189.52</v>
      </c>
      <c r="P6029" t="s">
        <v>607</v>
      </c>
      <c r="Q6029">
        <v>189189.52</v>
      </c>
      <c r="R6029">
        <v>0</v>
      </c>
      <c r="S6029">
        <v>0</v>
      </c>
      <c r="T6029" t="s">
        <v>10</v>
      </c>
      <c r="U6029" s="221">
        <f t="shared" si="189"/>
        <v>1.8918951999999999E-2</v>
      </c>
    </row>
    <row r="6030" spans="1:21" hidden="1">
      <c r="A6030" s="55" t="str">
        <f t="shared" si="188"/>
        <v>Y0EOIgnore</v>
      </c>
      <c r="B6030" s="55" t="str">
        <f>VLOOKUP(J6030,'Mapping-CITI'!A:E,5,0)</f>
        <v>Ignore</v>
      </c>
      <c r="D6030" s="42">
        <v>45016</v>
      </c>
      <c r="E6030" s="42">
        <v>45199</v>
      </c>
      <c r="F6030" t="s">
        <v>1965</v>
      </c>
      <c r="G6030" t="s">
        <v>193</v>
      </c>
      <c r="H6030">
        <v>9600</v>
      </c>
      <c r="I6030" t="s">
        <v>2826</v>
      </c>
      <c r="J6030">
        <v>700002</v>
      </c>
      <c r="K6030" t="s">
        <v>2531</v>
      </c>
      <c r="L6030">
        <v>4.21</v>
      </c>
      <c r="M6030">
        <v>0</v>
      </c>
      <c r="N6030">
        <v>0</v>
      </c>
      <c r="O6030">
        <v>4.21</v>
      </c>
      <c r="P6030" t="s">
        <v>607</v>
      </c>
      <c r="Q6030">
        <v>4.21</v>
      </c>
      <c r="R6030">
        <v>0</v>
      </c>
      <c r="S6030">
        <v>0</v>
      </c>
      <c r="T6030" t="s">
        <v>10</v>
      </c>
      <c r="U6030" s="221">
        <f t="shared" si="189"/>
        <v>0</v>
      </c>
    </row>
    <row r="6031" spans="1:21" hidden="1">
      <c r="A6031" s="55" t="str">
        <f t="shared" si="188"/>
        <v>Y0ES0</v>
      </c>
      <c r="B6031" s="55">
        <f>VLOOKUP(J6031,'Mapping-CITI'!A:E,5,0)</f>
        <v>0</v>
      </c>
      <c r="D6031" s="42">
        <v>45016</v>
      </c>
      <c r="E6031" s="42">
        <v>45199</v>
      </c>
      <c r="F6031" t="s">
        <v>1940</v>
      </c>
      <c r="G6031" t="s">
        <v>2942</v>
      </c>
      <c r="H6031">
        <v>1210</v>
      </c>
      <c r="I6031" t="s">
        <v>2767</v>
      </c>
      <c r="J6031">
        <v>102101</v>
      </c>
      <c r="K6031" t="s">
        <v>2612</v>
      </c>
      <c r="L6031">
        <v>0</v>
      </c>
      <c r="M6031">
        <v>103210</v>
      </c>
      <c r="N6031">
        <v>103210</v>
      </c>
      <c r="O6031">
        <v>0</v>
      </c>
      <c r="P6031" t="s">
        <v>607</v>
      </c>
      <c r="Q6031">
        <v>0</v>
      </c>
      <c r="R6031">
        <v>103210</v>
      </c>
      <c r="S6031">
        <v>0</v>
      </c>
      <c r="T6031" t="s">
        <v>1</v>
      </c>
      <c r="U6031" s="221">
        <f t="shared" si="189"/>
        <v>0</v>
      </c>
    </row>
    <row r="6032" spans="1:21" hidden="1">
      <c r="A6032" s="55" t="str">
        <f t="shared" si="188"/>
        <v>Y0ES0</v>
      </c>
      <c r="B6032" s="55">
        <f>VLOOKUP(J6032,'Mapping-CITI'!A:E,5,0)</f>
        <v>0</v>
      </c>
      <c r="D6032" s="42">
        <v>45016</v>
      </c>
      <c r="E6032" s="42">
        <v>45199</v>
      </c>
      <c r="F6032" t="s">
        <v>1940</v>
      </c>
      <c r="G6032" t="s">
        <v>2942</v>
      </c>
      <c r="H6032">
        <v>1210</v>
      </c>
      <c r="I6032" t="s">
        <v>2767</v>
      </c>
      <c r="J6032">
        <v>102104</v>
      </c>
      <c r="K6032" t="s">
        <v>2007</v>
      </c>
      <c r="L6032">
        <v>7021994387.6499996</v>
      </c>
      <c r="M6032">
        <v>1544410585288.72</v>
      </c>
      <c r="N6032">
        <v>1551432579676.3701</v>
      </c>
      <c r="O6032">
        <v>0</v>
      </c>
      <c r="P6032" t="s">
        <v>607</v>
      </c>
      <c r="Q6032">
        <v>0</v>
      </c>
      <c r="R6032">
        <v>0</v>
      </c>
      <c r="S6032">
        <v>0</v>
      </c>
      <c r="T6032" t="s">
        <v>1</v>
      </c>
      <c r="U6032" s="221">
        <f t="shared" si="189"/>
        <v>-702.19943876501463</v>
      </c>
    </row>
    <row r="6033" spans="1:21" hidden="1">
      <c r="A6033" s="55" t="str">
        <f t="shared" si="188"/>
        <v>Y0ES0</v>
      </c>
      <c r="B6033" s="55">
        <f>VLOOKUP(J6033,'Mapping-CITI'!A:E,5,0)</f>
        <v>0</v>
      </c>
      <c r="D6033" s="42">
        <v>45016</v>
      </c>
      <c r="E6033" s="42">
        <v>45199</v>
      </c>
      <c r="F6033" t="s">
        <v>1940</v>
      </c>
      <c r="G6033" t="s">
        <v>2942</v>
      </c>
      <c r="H6033">
        <v>1210</v>
      </c>
      <c r="I6033" t="s">
        <v>2767</v>
      </c>
      <c r="J6033">
        <v>102105</v>
      </c>
      <c r="K6033" t="s">
        <v>2008</v>
      </c>
      <c r="L6033">
        <v>8962357110</v>
      </c>
      <c r="M6033">
        <v>128261575805.35001</v>
      </c>
      <c r="N6033">
        <v>111439776084.19</v>
      </c>
      <c r="O6033">
        <v>25784156831.16</v>
      </c>
      <c r="P6033" t="s">
        <v>607</v>
      </c>
      <c r="Q6033">
        <v>25784156831.16</v>
      </c>
      <c r="R6033">
        <v>0</v>
      </c>
      <c r="S6033">
        <v>0</v>
      </c>
      <c r="T6033" t="s">
        <v>1</v>
      </c>
      <c r="U6033" s="221">
        <f t="shared" si="189"/>
        <v>1682.1799721160003</v>
      </c>
    </row>
    <row r="6034" spans="1:21" hidden="1">
      <c r="A6034" s="55" t="str">
        <f t="shared" si="188"/>
        <v>Y0ES0</v>
      </c>
      <c r="B6034" s="55">
        <f>VLOOKUP(J6034,'Mapping-CITI'!A:E,5,0)</f>
        <v>0</v>
      </c>
      <c r="D6034" s="42">
        <v>45016</v>
      </c>
      <c r="E6034" s="42">
        <v>45199</v>
      </c>
      <c r="F6034" t="s">
        <v>1940</v>
      </c>
      <c r="G6034" t="s">
        <v>2942</v>
      </c>
      <c r="H6034">
        <v>1210</v>
      </c>
      <c r="I6034" t="s">
        <v>2767</v>
      </c>
      <c r="J6034">
        <v>102106</v>
      </c>
      <c r="K6034" t="s">
        <v>2009</v>
      </c>
      <c r="L6034">
        <v>46878094224</v>
      </c>
      <c r="M6034">
        <v>244596229195.89001</v>
      </c>
      <c r="N6034">
        <v>202761870419.89001</v>
      </c>
      <c r="O6034">
        <v>88712453000</v>
      </c>
      <c r="P6034" t="s">
        <v>607</v>
      </c>
      <c r="Q6034">
        <v>88712453000</v>
      </c>
      <c r="R6034">
        <v>0</v>
      </c>
      <c r="S6034">
        <v>0</v>
      </c>
      <c r="T6034" t="s">
        <v>1</v>
      </c>
      <c r="U6034" s="221">
        <f t="shared" si="189"/>
        <v>4183.4358775999999</v>
      </c>
    </row>
    <row r="6035" spans="1:21" hidden="1">
      <c r="A6035" s="55" t="str">
        <f t="shared" si="188"/>
        <v>Y0ES0</v>
      </c>
      <c r="B6035" s="55">
        <f>VLOOKUP(J6035,'Mapping-CITI'!A:E,5,0)</f>
        <v>0</v>
      </c>
      <c r="D6035" s="42">
        <v>45016</v>
      </c>
      <c r="E6035" s="42">
        <v>45199</v>
      </c>
      <c r="F6035" t="s">
        <v>1940</v>
      </c>
      <c r="G6035" t="s">
        <v>2942</v>
      </c>
      <c r="H6035">
        <v>1210</v>
      </c>
      <c r="I6035" t="s">
        <v>2767</v>
      </c>
      <c r="J6035">
        <v>102107</v>
      </c>
      <c r="K6035" t="s">
        <v>2010</v>
      </c>
      <c r="L6035">
        <v>19169506350</v>
      </c>
      <c r="M6035">
        <v>111615089327</v>
      </c>
      <c r="N6035">
        <v>92429703927</v>
      </c>
      <c r="O6035">
        <v>38354891750</v>
      </c>
      <c r="P6035" t="s">
        <v>607</v>
      </c>
      <c r="Q6035">
        <v>38354891750</v>
      </c>
      <c r="R6035">
        <v>0</v>
      </c>
      <c r="S6035">
        <v>0</v>
      </c>
      <c r="T6035" t="s">
        <v>1</v>
      </c>
      <c r="U6035" s="221">
        <f t="shared" si="189"/>
        <v>1918.53854</v>
      </c>
    </row>
    <row r="6036" spans="1:21" hidden="1">
      <c r="A6036" s="55" t="str">
        <f t="shared" si="188"/>
        <v>Y0ES0</v>
      </c>
      <c r="B6036" s="55">
        <f>VLOOKUP(J6036,'Mapping-CITI'!A:E,5,0)</f>
        <v>0</v>
      </c>
      <c r="D6036" s="42">
        <v>45016</v>
      </c>
      <c r="E6036" s="42">
        <v>45199</v>
      </c>
      <c r="F6036" t="s">
        <v>1940</v>
      </c>
      <c r="G6036" t="s">
        <v>2942</v>
      </c>
      <c r="H6036">
        <v>1210</v>
      </c>
      <c r="I6036" t="s">
        <v>2767</v>
      </c>
      <c r="J6036">
        <v>102109</v>
      </c>
      <c r="K6036" t="s">
        <v>2012</v>
      </c>
      <c r="L6036">
        <v>7336971671.3299999</v>
      </c>
      <c r="M6036">
        <v>1499439000</v>
      </c>
      <c r="N6036">
        <v>8836410671.3299999</v>
      </c>
      <c r="O6036">
        <v>0</v>
      </c>
      <c r="P6036" t="s">
        <v>607</v>
      </c>
      <c r="Q6036">
        <v>0</v>
      </c>
      <c r="R6036">
        <v>0</v>
      </c>
      <c r="S6036">
        <v>103210</v>
      </c>
      <c r="T6036" t="s">
        <v>1</v>
      </c>
      <c r="U6036" s="221">
        <f t="shared" si="189"/>
        <v>-733.69716713299999</v>
      </c>
    </row>
    <row r="6037" spans="1:21" hidden="1">
      <c r="A6037" s="55" t="str">
        <f t="shared" si="188"/>
        <v>Y0ESIgnore</v>
      </c>
      <c r="B6037" s="55" t="str">
        <f>VLOOKUP(J6037,'Mapping-CITI'!A:E,5,0)</f>
        <v>Ignore</v>
      </c>
      <c r="D6037" s="42">
        <v>45016</v>
      </c>
      <c r="E6037" s="42">
        <v>45199</v>
      </c>
      <c r="F6037" t="s">
        <v>1940</v>
      </c>
      <c r="G6037" t="s">
        <v>2942</v>
      </c>
      <c r="H6037">
        <v>1700</v>
      </c>
      <c r="I6037" t="s">
        <v>2768</v>
      </c>
      <c r="J6037">
        <v>106101</v>
      </c>
      <c r="K6037" t="s">
        <v>2769</v>
      </c>
      <c r="L6037">
        <v>641533.53</v>
      </c>
      <c r="M6037">
        <v>41151646.32</v>
      </c>
      <c r="N6037">
        <v>39561342.909999996</v>
      </c>
      <c r="O6037">
        <v>2231836.94</v>
      </c>
      <c r="P6037" t="s">
        <v>607</v>
      </c>
      <c r="Q6037">
        <v>2231836.94</v>
      </c>
      <c r="R6037">
        <v>41151646.32</v>
      </c>
      <c r="S6037">
        <v>39561342.909999996</v>
      </c>
      <c r="T6037" t="s">
        <v>1</v>
      </c>
      <c r="U6037" s="221">
        <f t="shared" si="189"/>
        <v>0.15903034100000038</v>
      </c>
    </row>
    <row r="6038" spans="1:21" hidden="1">
      <c r="A6038" s="55" t="str">
        <f t="shared" si="188"/>
        <v>Y0ES0</v>
      </c>
      <c r="B6038" s="55">
        <f>VLOOKUP(J6038,'Mapping-CITI'!A:E,5,0)</f>
        <v>0</v>
      </c>
      <c r="D6038" s="42">
        <v>45016</v>
      </c>
      <c r="E6038" s="42">
        <v>45199</v>
      </c>
      <c r="F6038" t="s">
        <v>1940</v>
      </c>
      <c r="G6038" t="s">
        <v>2942</v>
      </c>
      <c r="H6038">
        <v>1700</v>
      </c>
      <c r="I6038" t="s">
        <v>2768</v>
      </c>
      <c r="J6038">
        <v>106103</v>
      </c>
      <c r="K6038" t="s">
        <v>2783</v>
      </c>
      <c r="L6038">
        <v>0</v>
      </c>
      <c r="M6038">
        <v>731.54</v>
      </c>
      <c r="N6038">
        <v>731.54</v>
      </c>
      <c r="O6038">
        <v>0</v>
      </c>
      <c r="P6038" t="s">
        <v>607</v>
      </c>
      <c r="Q6038">
        <v>0</v>
      </c>
      <c r="R6038">
        <v>731.54</v>
      </c>
      <c r="S6038">
        <v>731.54</v>
      </c>
      <c r="T6038" t="s">
        <v>1</v>
      </c>
      <c r="U6038" s="221">
        <f t="shared" si="189"/>
        <v>0</v>
      </c>
    </row>
    <row r="6039" spans="1:21" hidden="1">
      <c r="A6039" s="55" t="str">
        <f t="shared" si="188"/>
        <v>Y0ESIgnore</v>
      </c>
      <c r="B6039" s="55" t="str">
        <f>VLOOKUP(J6039,'Mapping-CITI'!A:E,5,0)</f>
        <v>Ignore</v>
      </c>
      <c r="D6039" s="42">
        <v>45016</v>
      </c>
      <c r="E6039" s="42">
        <v>45199</v>
      </c>
      <c r="F6039" t="s">
        <v>1940</v>
      </c>
      <c r="G6039" t="s">
        <v>2942</v>
      </c>
      <c r="H6039">
        <v>1700</v>
      </c>
      <c r="I6039" t="s">
        <v>2768</v>
      </c>
      <c r="J6039">
        <v>106105</v>
      </c>
      <c r="K6039" t="s">
        <v>2783</v>
      </c>
      <c r="L6039">
        <v>-0.46</v>
      </c>
      <c r="M6039">
        <v>0</v>
      </c>
      <c r="N6039">
        <v>0</v>
      </c>
      <c r="O6039">
        <v>-0.46</v>
      </c>
      <c r="P6039" t="s">
        <v>607</v>
      </c>
      <c r="Q6039">
        <v>-0.46</v>
      </c>
      <c r="R6039">
        <v>0</v>
      </c>
      <c r="S6039">
        <v>0</v>
      </c>
      <c r="T6039" t="s">
        <v>1</v>
      </c>
      <c r="U6039" s="221">
        <f t="shared" si="189"/>
        <v>0</v>
      </c>
    </row>
    <row r="6040" spans="1:21" hidden="1">
      <c r="A6040" s="55" t="str">
        <f t="shared" si="188"/>
        <v>Y0ESIgnore</v>
      </c>
      <c r="B6040" s="55" t="str">
        <f>VLOOKUP(J6040,'Mapping-CITI'!A:E,5,0)</f>
        <v>Ignore</v>
      </c>
      <c r="D6040" s="42">
        <v>45016</v>
      </c>
      <c r="E6040" s="42">
        <v>45199</v>
      </c>
      <c r="F6040" t="s">
        <v>1940</v>
      </c>
      <c r="G6040" t="s">
        <v>2942</v>
      </c>
      <c r="H6040">
        <v>1700</v>
      </c>
      <c r="I6040" t="s">
        <v>2768</v>
      </c>
      <c r="J6040">
        <v>106106</v>
      </c>
      <c r="K6040" t="s">
        <v>2784</v>
      </c>
      <c r="L6040">
        <v>5683129.7800000003</v>
      </c>
      <c r="M6040">
        <v>20292589.98</v>
      </c>
      <c r="N6040">
        <v>12727163.82</v>
      </c>
      <c r="O6040">
        <v>13248555.939999999</v>
      </c>
      <c r="P6040" t="s">
        <v>607</v>
      </c>
      <c r="Q6040">
        <v>13248555.939999999</v>
      </c>
      <c r="R6040">
        <v>20292589.98</v>
      </c>
      <c r="S6040">
        <v>12727163.82</v>
      </c>
      <c r="T6040" t="s">
        <v>1</v>
      </c>
      <c r="U6040" s="221">
        <f t="shared" si="189"/>
        <v>0.75654261600000006</v>
      </c>
    </row>
    <row r="6041" spans="1:21" hidden="1">
      <c r="A6041" s="55" t="str">
        <f t="shared" si="188"/>
        <v>Y0ESIgnore</v>
      </c>
      <c r="B6041" s="55" t="str">
        <f>VLOOKUP(J6041,'Mapping-CITI'!A:E,5,0)</f>
        <v>Ignore</v>
      </c>
      <c r="D6041" s="42">
        <v>45016</v>
      </c>
      <c r="E6041" s="42">
        <v>45199</v>
      </c>
      <c r="F6041" t="s">
        <v>1940</v>
      </c>
      <c r="G6041" t="s">
        <v>2942</v>
      </c>
      <c r="H6041">
        <v>1400</v>
      </c>
      <c r="I6041" t="s">
        <v>2773</v>
      </c>
      <c r="J6041">
        <v>107099</v>
      </c>
      <c r="K6041" t="s">
        <v>3431</v>
      </c>
      <c r="L6041">
        <v>0.01</v>
      </c>
      <c r="M6041">
        <v>0</v>
      </c>
      <c r="N6041">
        <v>0</v>
      </c>
      <c r="O6041">
        <v>0.01</v>
      </c>
      <c r="P6041" t="s">
        <v>607</v>
      </c>
      <c r="Q6041">
        <v>0.01</v>
      </c>
      <c r="R6041">
        <v>0</v>
      </c>
      <c r="S6041">
        <v>0</v>
      </c>
      <c r="T6041" t="s">
        <v>1</v>
      </c>
      <c r="U6041" s="221">
        <f t="shared" si="189"/>
        <v>0</v>
      </c>
    </row>
    <row r="6042" spans="1:21" hidden="1">
      <c r="A6042" s="55" t="str">
        <f t="shared" si="188"/>
        <v>Y0ES0</v>
      </c>
      <c r="B6042" s="55">
        <f>VLOOKUP(J6042,'Mapping-CITI'!A:E,5,0)</f>
        <v>0</v>
      </c>
      <c r="D6042" s="42">
        <v>45016</v>
      </c>
      <c r="E6042" s="42">
        <v>45199</v>
      </c>
      <c r="F6042" t="s">
        <v>1940</v>
      </c>
      <c r="G6042" t="s">
        <v>2942</v>
      </c>
      <c r="H6042">
        <v>1400</v>
      </c>
      <c r="I6042" t="s">
        <v>2773</v>
      </c>
      <c r="J6042">
        <v>107102</v>
      </c>
      <c r="K6042" t="s">
        <v>2015</v>
      </c>
      <c r="L6042">
        <v>0</v>
      </c>
      <c r="M6042">
        <v>558960958.89999998</v>
      </c>
      <c r="N6042">
        <v>558960958.89999998</v>
      </c>
      <c r="O6042">
        <v>0</v>
      </c>
      <c r="P6042" t="s">
        <v>607</v>
      </c>
      <c r="Q6042">
        <v>0</v>
      </c>
      <c r="R6042">
        <v>0</v>
      </c>
      <c r="S6042">
        <v>0</v>
      </c>
      <c r="T6042" t="s">
        <v>1</v>
      </c>
      <c r="U6042" s="221">
        <f t="shared" si="189"/>
        <v>0</v>
      </c>
    </row>
    <row r="6043" spans="1:21" hidden="1">
      <c r="A6043" s="55" t="str">
        <f t="shared" si="188"/>
        <v>Y0ESIgnore</v>
      </c>
      <c r="B6043" s="55" t="str">
        <f>VLOOKUP(J6043,'Mapping-CITI'!A:E,5,0)</f>
        <v>Ignore</v>
      </c>
      <c r="D6043" s="42">
        <v>45016</v>
      </c>
      <c r="E6043" s="42">
        <v>45199</v>
      </c>
      <c r="F6043" t="s">
        <v>1940</v>
      </c>
      <c r="G6043" t="s">
        <v>2942</v>
      </c>
      <c r="H6043">
        <v>1400</v>
      </c>
      <c r="I6043" t="s">
        <v>2773</v>
      </c>
      <c r="J6043">
        <v>107134</v>
      </c>
      <c r="K6043" t="s">
        <v>3432</v>
      </c>
      <c r="L6043">
        <v>-45.33</v>
      </c>
      <c r="M6043">
        <v>0</v>
      </c>
      <c r="N6043">
        <v>0</v>
      </c>
      <c r="O6043">
        <v>-45.33</v>
      </c>
      <c r="P6043" t="s">
        <v>607</v>
      </c>
      <c r="Q6043">
        <v>-45.33</v>
      </c>
      <c r="R6043">
        <v>0</v>
      </c>
      <c r="S6043">
        <v>0</v>
      </c>
      <c r="T6043" t="s">
        <v>1</v>
      </c>
      <c r="U6043" s="221">
        <f t="shared" si="189"/>
        <v>0</v>
      </c>
    </row>
    <row r="6044" spans="1:21" hidden="1">
      <c r="A6044" s="55" t="str">
        <f t="shared" si="188"/>
        <v>Y0ES0</v>
      </c>
      <c r="B6044" s="55">
        <f>VLOOKUP(J6044,'Mapping-CITI'!A:E,5,0)</f>
        <v>0</v>
      </c>
      <c r="D6044" s="42">
        <v>45016</v>
      </c>
      <c r="E6044" s="42">
        <v>45199</v>
      </c>
      <c r="F6044" t="s">
        <v>1940</v>
      </c>
      <c r="G6044" t="s">
        <v>2942</v>
      </c>
      <c r="H6044">
        <v>1400</v>
      </c>
      <c r="I6044" t="s">
        <v>2773</v>
      </c>
      <c r="J6044">
        <v>107140</v>
      </c>
      <c r="K6044" t="s">
        <v>2615</v>
      </c>
      <c r="L6044">
        <v>0</v>
      </c>
      <c r="M6044">
        <v>6007415715.21</v>
      </c>
      <c r="N6044">
        <v>6007415715.21</v>
      </c>
      <c r="O6044">
        <v>0</v>
      </c>
      <c r="P6044" t="s">
        <v>607</v>
      </c>
      <c r="Q6044">
        <v>0</v>
      </c>
      <c r="R6044">
        <v>0</v>
      </c>
      <c r="S6044">
        <v>0</v>
      </c>
      <c r="T6044" t="s">
        <v>1</v>
      </c>
      <c r="U6044" s="221">
        <f t="shared" si="189"/>
        <v>0</v>
      </c>
    </row>
    <row r="6045" spans="1:21" hidden="1">
      <c r="A6045" s="55" t="str">
        <f t="shared" si="188"/>
        <v>Y0ES0</v>
      </c>
      <c r="B6045" s="55">
        <f>VLOOKUP(J6045,'Mapping-CITI'!A:E,5,0)</f>
        <v>0</v>
      </c>
      <c r="D6045" s="42">
        <v>45016</v>
      </c>
      <c r="E6045" s="42">
        <v>45199</v>
      </c>
      <c r="F6045" t="s">
        <v>1940</v>
      </c>
      <c r="G6045" t="s">
        <v>2942</v>
      </c>
      <c r="H6045">
        <v>1700</v>
      </c>
      <c r="I6045" t="s">
        <v>2768</v>
      </c>
      <c r="J6045">
        <v>109181</v>
      </c>
      <c r="K6045" t="s">
        <v>2771</v>
      </c>
      <c r="L6045">
        <v>29126.6</v>
      </c>
      <c r="M6045">
        <v>0</v>
      </c>
      <c r="N6045">
        <v>0</v>
      </c>
      <c r="O6045">
        <v>29126.6</v>
      </c>
      <c r="P6045" t="s">
        <v>607</v>
      </c>
      <c r="Q6045">
        <v>29126.6</v>
      </c>
      <c r="R6045">
        <v>0</v>
      </c>
      <c r="S6045">
        <v>0</v>
      </c>
      <c r="T6045" t="s">
        <v>1</v>
      </c>
      <c r="U6045" s="221">
        <f t="shared" si="189"/>
        <v>0</v>
      </c>
    </row>
    <row r="6046" spans="1:21" hidden="1">
      <c r="A6046" s="55" t="str">
        <f t="shared" si="188"/>
        <v>Y0ES0</v>
      </c>
      <c r="B6046" s="55">
        <f>VLOOKUP(J6046,'Mapping-CITI'!A:E,5,0)</f>
        <v>0</v>
      </c>
      <c r="D6046" s="42">
        <v>45016</v>
      </c>
      <c r="E6046" s="42">
        <v>45199</v>
      </c>
      <c r="F6046" t="s">
        <v>1940</v>
      </c>
      <c r="G6046" t="s">
        <v>2942</v>
      </c>
      <c r="H6046">
        <v>1400</v>
      </c>
      <c r="I6046" t="s">
        <v>2773</v>
      </c>
      <c r="J6046">
        <v>111116</v>
      </c>
      <c r="K6046" t="s">
        <v>2616</v>
      </c>
      <c r="L6046">
        <v>0</v>
      </c>
      <c r="M6046">
        <v>9522101.9499999993</v>
      </c>
      <c r="N6046">
        <v>9522101.9499999993</v>
      </c>
      <c r="O6046">
        <v>0</v>
      </c>
      <c r="P6046" t="s">
        <v>607</v>
      </c>
      <c r="Q6046">
        <v>0</v>
      </c>
      <c r="R6046">
        <v>0</v>
      </c>
      <c r="S6046">
        <v>0</v>
      </c>
      <c r="T6046" t="s">
        <v>1</v>
      </c>
      <c r="U6046" s="221">
        <f t="shared" si="189"/>
        <v>0</v>
      </c>
    </row>
    <row r="6047" spans="1:21" hidden="1">
      <c r="A6047" s="55" t="str">
        <f t="shared" si="188"/>
        <v>Y0ES0</v>
      </c>
      <c r="B6047" s="55">
        <f>VLOOKUP(J6047,'Mapping-CITI'!A:E,5,0)</f>
        <v>0</v>
      </c>
      <c r="D6047" s="42">
        <v>45016</v>
      </c>
      <c r="E6047" s="42">
        <v>45199</v>
      </c>
      <c r="F6047" t="s">
        <v>1940</v>
      </c>
      <c r="G6047" t="s">
        <v>2942</v>
      </c>
      <c r="H6047">
        <v>1230</v>
      </c>
      <c r="I6047" t="s">
        <v>2772</v>
      </c>
      <c r="J6047">
        <v>111126</v>
      </c>
      <c r="K6047" t="s">
        <v>2022</v>
      </c>
      <c r="L6047">
        <v>1309453.06</v>
      </c>
      <c r="M6047">
        <v>-1349904.66</v>
      </c>
      <c r="N6047">
        <v>0</v>
      </c>
      <c r="O6047">
        <v>-40451.599999999999</v>
      </c>
      <c r="P6047" t="s">
        <v>607</v>
      </c>
      <c r="Q6047">
        <v>-40451.599999999999</v>
      </c>
      <c r="R6047">
        <v>0</v>
      </c>
      <c r="S6047">
        <v>0</v>
      </c>
      <c r="T6047" t="s">
        <v>1</v>
      </c>
      <c r="U6047" s="221">
        <f t="shared" si="189"/>
        <v>-0.134990466</v>
      </c>
    </row>
    <row r="6048" spans="1:21" hidden="1">
      <c r="A6048" s="55" t="str">
        <f t="shared" si="188"/>
        <v>Y0ES0</v>
      </c>
      <c r="B6048" s="55">
        <f>VLOOKUP(J6048,'Mapping-CITI'!A:E,5,0)</f>
        <v>0</v>
      </c>
      <c r="D6048" s="42">
        <v>45016</v>
      </c>
      <c r="E6048" s="42">
        <v>45199</v>
      </c>
      <c r="F6048" t="s">
        <v>1940</v>
      </c>
      <c r="G6048" t="s">
        <v>2942</v>
      </c>
      <c r="H6048">
        <v>1230</v>
      </c>
      <c r="I6048" t="s">
        <v>2772</v>
      </c>
      <c r="J6048">
        <v>111127</v>
      </c>
      <c r="K6048" t="s">
        <v>2023</v>
      </c>
      <c r="L6048">
        <v>41751164</v>
      </c>
      <c r="M6048">
        <v>121598007.98999999</v>
      </c>
      <c r="N6048">
        <v>0</v>
      </c>
      <c r="O6048">
        <v>163349171.99000001</v>
      </c>
      <c r="P6048" t="s">
        <v>607</v>
      </c>
      <c r="Q6048">
        <v>163349171.99000001</v>
      </c>
      <c r="R6048">
        <v>0</v>
      </c>
      <c r="S6048">
        <v>305217</v>
      </c>
      <c r="T6048" t="s">
        <v>1</v>
      </c>
      <c r="U6048" s="221">
        <f t="shared" si="189"/>
        <v>12.159800798999999</v>
      </c>
    </row>
    <row r="6049" spans="1:21" hidden="1">
      <c r="A6049" s="55" t="str">
        <f t="shared" si="188"/>
        <v>Y0ES0</v>
      </c>
      <c r="B6049" s="55">
        <f>VLOOKUP(J6049,'Mapping-CITI'!A:E,5,0)</f>
        <v>0</v>
      </c>
      <c r="D6049" s="42">
        <v>45016</v>
      </c>
      <c r="E6049" s="42">
        <v>45199</v>
      </c>
      <c r="F6049" t="s">
        <v>1940</v>
      </c>
      <c r="G6049" t="s">
        <v>2942</v>
      </c>
      <c r="H6049">
        <v>1230</v>
      </c>
      <c r="I6049" t="s">
        <v>2772</v>
      </c>
      <c r="J6049">
        <v>111128</v>
      </c>
      <c r="K6049" t="s">
        <v>2024</v>
      </c>
      <c r="L6049">
        <v>316941486</v>
      </c>
      <c r="M6049">
        <v>303229806.5</v>
      </c>
      <c r="N6049">
        <v>0</v>
      </c>
      <c r="O6049">
        <v>620171292.5</v>
      </c>
      <c r="P6049" t="s">
        <v>607</v>
      </c>
      <c r="Q6049">
        <v>620171292.5</v>
      </c>
      <c r="R6049">
        <v>0</v>
      </c>
      <c r="S6049">
        <v>4000</v>
      </c>
      <c r="T6049" t="s">
        <v>1</v>
      </c>
      <c r="U6049" s="221">
        <f t="shared" si="189"/>
        <v>30.322980650000002</v>
      </c>
    </row>
    <row r="6050" spans="1:21" hidden="1">
      <c r="A6050" s="55" t="str">
        <f t="shared" si="188"/>
        <v>Y0ES0</v>
      </c>
      <c r="B6050" s="55">
        <f>VLOOKUP(J6050,'Mapping-CITI'!A:E,5,0)</f>
        <v>0</v>
      </c>
      <c r="D6050" s="42">
        <v>45016</v>
      </c>
      <c r="E6050" s="42">
        <v>45199</v>
      </c>
      <c r="F6050" t="s">
        <v>1940</v>
      </c>
      <c r="G6050" t="s">
        <v>2942</v>
      </c>
      <c r="H6050">
        <v>1230</v>
      </c>
      <c r="I6050" t="s">
        <v>2772</v>
      </c>
      <c r="J6050">
        <v>111129</v>
      </c>
      <c r="K6050" t="s">
        <v>2025</v>
      </c>
      <c r="L6050">
        <v>90630482.5</v>
      </c>
      <c r="M6050">
        <v>121195772.5</v>
      </c>
      <c r="N6050">
        <v>0</v>
      </c>
      <c r="O6050">
        <v>211826255</v>
      </c>
      <c r="P6050" t="s">
        <v>607</v>
      </c>
      <c r="Q6050">
        <v>211826255</v>
      </c>
      <c r="R6050">
        <v>0</v>
      </c>
      <c r="S6050">
        <v>15000</v>
      </c>
      <c r="T6050" t="s">
        <v>1</v>
      </c>
      <c r="U6050" s="221">
        <f t="shared" si="189"/>
        <v>12.119577250000001</v>
      </c>
    </row>
    <row r="6051" spans="1:21" hidden="1">
      <c r="A6051" s="55" t="str">
        <f t="shared" si="188"/>
        <v>Y0ES0</v>
      </c>
      <c r="B6051" s="55">
        <f>VLOOKUP(J6051,'Mapping-CITI'!A:E,5,0)</f>
        <v>0</v>
      </c>
      <c r="D6051" s="42">
        <v>45016</v>
      </c>
      <c r="E6051" s="42">
        <v>45199</v>
      </c>
      <c r="F6051" t="s">
        <v>1940</v>
      </c>
      <c r="G6051" t="s">
        <v>2942</v>
      </c>
      <c r="H6051">
        <v>1400</v>
      </c>
      <c r="I6051" t="s">
        <v>2773</v>
      </c>
      <c r="J6051">
        <v>111137</v>
      </c>
      <c r="K6051" t="s">
        <v>2027</v>
      </c>
      <c r="L6051">
        <v>-18770.830000000002</v>
      </c>
      <c r="M6051">
        <v>46364.9</v>
      </c>
      <c r="N6051">
        <v>46364.9</v>
      </c>
      <c r="O6051">
        <v>-18770.830000000002</v>
      </c>
      <c r="P6051" t="s">
        <v>607</v>
      </c>
      <c r="Q6051">
        <v>-18770.830000000002</v>
      </c>
      <c r="R6051">
        <v>46364.9</v>
      </c>
      <c r="S6051">
        <v>46364.9</v>
      </c>
      <c r="T6051" t="s">
        <v>1</v>
      </c>
      <c r="U6051" s="221">
        <f t="shared" si="189"/>
        <v>0</v>
      </c>
    </row>
    <row r="6052" spans="1:21" hidden="1">
      <c r="A6052" s="55" t="str">
        <f t="shared" si="188"/>
        <v>Y0ESIgnore</v>
      </c>
      <c r="B6052" s="55" t="str">
        <f>VLOOKUP(J6052,'Mapping-CITI'!A:E,5,0)</f>
        <v>Ignore</v>
      </c>
      <c r="D6052" s="42">
        <v>45016</v>
      </c>
      <c r="E6052" s="42">
        <v>45199</v>
      </c>
      <c r="F6052" t="s">
        <v>1940</v>
      </c>
      <c r="G6052" t="s">
        <v>2942</v>
      </c>
      <c r="H6052">
        <v>1400</v>
      </c>
      <c r="I6052" t="s">
        <v>2773</v>
      </c>
      <c r="J6052">
        <v>111211</v>
      </c>
      <c r="K6052" t="s">
        <v>3413</v>
      </c>
      <c r="L6052">
        <v>-0.02</v>
      </c>
      <c r="M6052">
        <v>0</v>
      </c>
      <c r="N6052">
        <v>0</v>
      </c>
      <c r="O6052">
        <v>-0.02</v>
      </c>
      <c r="P6052" t="s">
        <v>607</v>
      </c>
      <c r="Q6052">
        <v>-0.02</v>
      </c>
      <c r="R6052">
        <v>0</v>
      </c>
      <c r="S6052">
        <v>0</v>
      </c>
      <c r="T6052" t="s">
        <v>1</v>
      </c>
      <c r="U6052" s="221">
        <f t="shared" si="189"/>
        <v>0</v>
      </c>
    </row>
    <row r="6053" spans="1:21" hidden="1">
      <c r="A6053" s="55" t="str">
        <f t="shared" si="188"/>
        <v>Y0ES0</v>
      </c>
      <c r="B6053" s="55">
        <f>VLOOKUP(J6053,'Mapping-CITI'!A:E,5,0)</f>
        <v>0</v>
      </c>
      <c r="D6053" s="42">
        <v>45016</v>
      </c>
      <c r="E6053" s="42">
        <v>45199</v>
      </c>
      <c r="F6053" t="s">
        <v>1940</v>
      </c>
      <c r="G6053" t="s">
        <v>2942</v>
      </c>
      <c r="H6053">
        <v>1400</v>
      </c>
      <c r="I6053" t="s">
        <v>2773</v>
      </c>
      <c r="J6053">
        <v>111220</v>
      </c>
      <c r="K6053" t="s">
        <v>2655</v>
      </c>
      <c r="L6053">
        <v>240705538.68000001</v>
      </c>
      <c r="M6053">
        <v>128339947821.21001</v>
      </c>
      <c r="N6053">
        <v>127421345397.28999</v>
      </c>
      <c r="O6053">
        <v>1159307962.5999999</v>
      </c>
      <c r="P6053" t="s">
        <v>607</v>
      </c>
      <c r="Q6053">
        <v>1159307962.5999999</v>
      </c>
      <c r="R6053">
        <v>128339947821.21001</v>
      </c>
      <c r="S6053">
        <v>127421345397.28999</v>
      </c>
      <c r="T6053" t="s">
        <v>1</v>
      </c>
      <c r="U6053" s="221">
        <f t="shared" si="189"/>
        <v>91.860242392001339</v>
      </c>
    </row>
    <row r="6054" spans="1:21" hidden="1">
      <c r="A6054" s="55" t="str">
        <f t="shared" si="188"/>
        <v>Y0ES0</v>
      </c>
      <c r="B6054" s="55">
        <f>VLOOKUP(J6054,'Mapping-CITI'!A:E,5,0)</f>
        <v>0</v>
      </c>
      <c r="D6054" s="42">
        <v>45016</v>
      </c>
      <c r="E6054" s="42">
        <v>45199</v>
      </c>
      <c r="F6054" t="s">
        <v>1940</v>
      </c>
      <c r="G6054" t="s">
        <v>2942</v>
      </c>
      <c r="H6054">
        <v>1400</v>
      </c>
      <c r="I6054" t="s">
        <v>2773</v>
      </c>
      <c r="J6054">
        <v>111221</v>
      </c>
      <c r="K6054" t="s">
        <v>2656</v>
      </c>
      <c r="L6054">
        <v>-240705538.68000001</v>
      </c>
      <c r="M6054">
        <v>127421345397.28999</v>
      </c>
      <c r="N6054">
        <v>128339947821.21001</v>
      </c>
      <c r="O6054">
        <v>-1159307962.5999999</v>
      </c>
      <c r="P6054" t="s">
        <v>607</v>
      </c>
      <c r="Q6054">
        <v>-1159307962.5999999</v>
      </c>
      <c r="R6054">
        <v>127421345397.28999</v>
      </c>
      <c r="S6054">
        <v>128339947821.21001</v>
      </c>
      <c r="T6054" t="s">
        <v>1</v>
      </c>
      <c r="U6054" s="221">
        <f t="shared" si="189"/>
        <v>-91.860242392001339</v>
      </c>
    </row>
    <row r="6055" spans="1:21" hidden="1">
      <c r="A6055" s="55" t="str">
        <f t="shared" si="188"/>
        <v>Y0ES0</v>
      </c>
      <c r="B6055" s="55">
        <f>VLOOKUP(J6055,'Mapping-CITI'!A:E,5,0)</f>
        <v>0</v>
      </c>
      <c r="D6055" s="42">
        <v>45016</v>
      </c>
      <c r="E6055" s="42">
        <v>45199</v>
      </c>
      <c r="F6055" t="s">
        <v>1940</v>
      </c>
      <c r="G6055" t="s">
        <v>2942</v>
      </c>
      <c r="H6055">
        <v>1700</v>
      </c>
      <c r="I6055" t="s">
        <v>2768</v>
      </c>
      <c r="J6055">
        <v>121105</v>
      </c>
      <c r="K6055" t="s">
        <v>2032</v>
      </c>
      <c r="L6055">
        <v>-1</v>
      </c>
      <c r="M6055">
        <v>0</v>
      </c>
      <c r="N6055">
        <v>0</v>
      </c>
      <c r="O6055">
        <v>-1</v>
      </c>
      <c r="P6055" t="s">
        <v>607</v>
      </c>
      <c r="Q6055">
        <v>-1</v>
      </c>
      <c r="R6055">
        <v>0</v>
      </c>
      <c r="S6055">
        <v>0</v>
      </c>
      <c r="T6055" t="s">
        <v>1</v>
      </c>
      <c r="U6055" s="221">
        <f t="shared" si="189"/>
        <v>0</v>
      </c>
    </row>
    <row r="6056" spans="1:21" hidden="1">
      <c r="A6056" s="55" t="str">
        <f t="shared" si="188"/>
        <v>Y0ES0</v>
      </c>
      <c r="B6056" s="55">
        <f>VLOOKUP(J6056,'Mapping-CITI'!A:E,5,0)</f>
        <v>0</v>
      </c>
      <c r="D6056" s="42">
        <v>45016</v>
      </c>
      <c r="E6056" s="42">
        <v>45199</v>
      </c>
      <c r="F6056" t="s">
        <v>1940</v>
      </c>
      <c r="G6056" t="s">
        <v>2942</v>
      </c>
      <c r="H6056">
        <v>1220</v>
      </c>
      <c r="I6056" t="s">
        <v>2785</v>
      </c>
      <c r="J6056">
        <v>121117</v>
      </c>
      <c r="K6056" t="s">
        <v>2034</v>
      </c>
      <c r="L6056">
        <v>458041760.62</v>
      </c>
      <c r="M6056">
        <v>-458040890.41000003</v>
      </c>
      <c r="N6056">
        <v>0</v>
      </c>
      <c r="O6056">
        <v>870.21</v>
      </c>
      <c r="P6056" t="s">
        <v>607</v>
      </c>
      <c r="Q6056">
        <v>870.21</v>
      </c>
      <c r="R6056">
        <v>0</v>
      </c>
      <c r="S6056">
        <v>0</v>
      </c>
      <c r="T6056" t="s">
        <v>1</v>
      </c>
      <c r="U6056" s="221">
        <f t="shared" si="189"/>
        <v>-45.804089041000005</v>
      </c>
    </row>
    <row r="6057" spans="1:21" hidden="1">
      <c r="A6057" s="55" t="str">
        <f t="shared" si="188"/>
        <v>Y0ES0</v>
      </c>
      <c r="B6057" s="55">
        <f>VLOOKUP(J6057,'Mapping-CITI'!A:E,5,0)</f>
        <v>0</v>
      </c>
      <c r="D6057" s="42">
        <v>45016</v>
      </c>
      <c r="E6057" s="42">
        <v>45199</v>
      </c>
      <c r="F6057" t="s">
        <v>1940</v>
      </c>
      <c r="G6057" t="s">
        <v>2942</v>
      </c>
      <c r="H6057">
        <v>1700</v>
      </c>
      <c r="I6057" t="s">
        <v>2768</v>
      </c>
      <c r="J6057">
        <v>141001</v>
      </c>
      <c r="K6057" t="s">
        <v>2843</v>
      </c>
      <c r="L6057">
        <v>-20.73</v>
      </c>
      <c r="M6057">
        <v>0</v>
      </c>
      <c r="N6057">
        <v>0</v>
      </c>
      <c r="O6057">
        <v>-20.73</v>
      </c>
      <c r="P6057" t="s">
        <v>607</v>
      </c>
      <c r="Q6057">
        <v>-20.73</v>
      </c>
      <c r="R6057">
        <v>0</v>
      </c>
      <c r="S6057">
        <v>0</v>
      </c>
      <c r="T6057" t="s">
        <v>1</v>
      </c>
      <c r="U6057" s="221">
        <f t="shared" si="189"/>
        <v>0</v>
      </c>
    </row>
    <row r="6058" spans="1:21" hidden="1">
      <c r="A6058" s="55" t="str">
        <f t="shared" si="188"/>
        <v>Y0ES0</v>
      </c>
      <c r="B6058" s="55">
        <f>VLOOKUP(J6058,'Mapping-CITI'!A:E,5,0)</f>
        <v>0</v>
      </c>
      <c r="D6058" s="42">
        <v>45016</v>
      </c>
      <c r="E6058" s="42">
        <v>45199</v>
      </c>
      <c r="F6058" t="s">
        <v>1940</v>
      </c>
      <c r="G6058" t="s">
        <v>2942</v>
      </c>
      <c r="H6058">
        <v>1700</v>
      </c>
      <c r="I6058" t="s">
        <v>2768</v>
      </c>
      <c r="J6058">
        <v>141017</v>
      </c>
      <c r="K6058" t="s">
        <v>2035</v>
      </c>
      <c r="L6058">
        <v>1200000</v>
      </c>
      <c r="M6058">
        <v>131809610</v>
      </c>
      <c r="N6058">
        <v>133009610</v>
      </c>
      <c r="O6058">
        <v>0</v>
      </c>
      <c r="P6058" t="s">
        <v>607</v>
      </c>
      <c r="Q6058">
        <v>0</v>
      </c>
      <c r="R6058">
        <v>131809610</v>
      </c>
      <c r="S6058">
        <v>133009610</v>
      </c>
      <c r="T6058" t="s">
        <v>1</v>
      </c>
      <c r="U6058" s="221">
        <f t="shared" si="189"/>
        <v>-0.12</v>
      </c>
    </row>
    <row r="6059" spans="1:21" hidden="1">
      <c r="A6059" s="55" t="str">
        <f t="shared" si="188"/>
        <v>Y0ESIgnore</v>
      </c>
      <c r="B6059" s="55" t="str">
        <f>VLOOKUP(J6059,'Mapping-CITI'!A:E,5,0)</f>
        <v>Ignore</v>
      </c>
      <c r="D6059" s="42">
        <v>45016</v>
      </c>
      <c r="E6059" s="42">
        <v>45199</v>
      </c>
      <c r="F6059" t="s">
        <v>1940</v>
      </c>
      <c r="G6059" t="s">
        <v>2942</v>
      </c>
      <c r="H6059">
        <v>1700</v>
      </c>
      <c r="I6059" t="s">
        <v>2768</v>
      </c>
      <c r="J6059">
        <v>141258</v>
      </c>
      <c r="K6059" t="s">
        <v>3364</v>
      </c>
      <c r="L6059">
        <v>0</v>
      </c>
      <c r="M6059">
        <v>20689300</v>
      </c>
      <c r="N6059">
        <v>20684300</v>
      </c>
      <c r="O6059">
        <v>5000</v>
      </c>
      <c r="P6059" t="s">
        <v>607</v>
      </c>
      <c r="Q6059">
        <v>5000</v>
      </c>
      <c r="R6059">
        <v>20689300</v>
      </c>
      <c r="S6059">
        <v>20684300</v>
      </c>
      <c r="T6059" t="s">
        <v>1</v>
      </c>
      <c r="U6059" s="221">
        <f t="shared" si="189"/>
        <v>5.0000000000000001E-4</v>
      </c>
    </row>
    <row r="6060" spans="1:21" hidden="1">
      <c r="A6060" s="55" t="str">
        <f t="shared" si="188"/>
        <v>Y0ES0</v>
      </c>
      <c r="B6060" s="55">
        <f>VLOOKUP(J6060,'Mapping-CITI'!A:E,5,0)</f>
        <v>0</v>
      </c>
      <c r="D6060" s="42">
        <v>45016</v>
      </c>
      <c r="E6060" s="42">
        <v>45199</v>
      </c>
      <c r="F6060" t="s">
        <v>1940</v>
      </c>
      <c r="G6060" t="s">
        <v>2942</v>
      </c>
      <c r="H6060">
        <v>1700</v>
      </c>
      <c r="I6060" t="s">
        <v>2768</v>
      </c>
      <c r="J6060">
        <v>141280</v>
      </c>
      <c r="K6060" t="s">
        <v>2036</v>
      </c>
      <c r="L6060">
        <v>3650578.32</v>
      </c>
      <c r="M6060">
        <v>2729262664068.8901</v>
      </c>
      <c r="N6060">
        <v>2729256878926.7002</v>
      </c>
      <c r="O6060">
        <v>9435720.5099999998</v>
      </c>
      <c r="P6060" t="s">
        <v>607</v>
      </c>
      <c r="Q6060">
        <v>9435720.5099999998</v>
      </c>
      <c r="R6060">
        <v>744752739662.97998</v>
      </c>
      <c r="S6060">
        <v>692774400818.10999</v>
      </c>
      <c r="T6060" t="s">
        <v>1</v>
      </c>
      <c r="U6060" s="221">
        <f t="shared" si="189"/>
        <v>0.57851421899414057</v>
      </c>
    </row>
    <row r="6061" spans="1:21" hidden="1">
      <c r="A6061" s="55" t="str">
        <f t="shared" si="188"/>
        <v>Y0ES0</v>
      </c>
      <c r="B6061" s="55">
        <f>VLOOKUP(J6061,'Mapping-CITI'!A:E,5,0)</f>
        <v>0</v>
      </c>
      <c r="D6061" s="42">
        <v>45016</v>
      </c>
      <c r="E6061" s="42">
        <v>45199</v>
      </c>
      <c r="F6061" t="s">
        <v>1940</v>
      </c>
      <c r="G6061" t="s">
        <v>2942</v>
      </c>
      <c r="H6061">
        <v>1700</v>
      </c>
      <c r="I6061" t="s">
        <v>2768</v>
      </c>
      <c r="J6061">
        <v>141283</v>
      </c>
      <c r="K6061" t="s">
        <v>2038</v>
      </c>
      <c r="L6061">
        <v>1000</v>
      </c>
      <c r="M6061">
        <v>0</v>
      </c>
      <c r="N6061">
        <v>1000</v>
      </c>
      <c r="O6061">
        <v>0</v>
      </c>
      <c r="P6061" t="s">
        <v>607</v>
      </c>
      <c r="Q6061">
        <v>0</v>
      </c>
      <c r="R6061">
        <v>0</v>
      </c>
      <c r="S6061">
        <v>1000</v>
      </c>
      <c r="T6061" t="s">
        <v>1</v>
      </c>
      <c r="U6061" s="221">
        <f t="shared" si="189"/>
        <v>-1E-4</v>
      </c>
    </row>
    <row r="6062" spans="1:21" hidden="1">
      <c r="A6062" s="55" t="str">
        <f t="shared" si="188"/>
        <v>Y0ES0</v>
      </c>
      <c r="B6062" s="55">
        <f>VLOOKUP(J6062,'Mapping-CITI'!A:E,5,0)</f>
        <v>0</v>
      </c>
      <c r="D6062" s="42">
        <v>45016</v>
      </c>
      <c r="E6062" s="42">
        <v>45199</v>
      </c>
      <c r="F6062" t="s">
        <v>1940</v>
      </c>
      <c r="G6062" t="s">
        <v>2942</v>
      </c>
      <c r="H6062">
        <v>1700</v>
      </c>
      <c r="I6062" t="s">
        <v>2768</v>
      </c>
      <c r="J6062">
        <v>141287</v>
      </c>
      <c r="K6062" t="s">
        <v>604</v>
      </c>
      <c r="L6062">
        <v>1.08</v>
      </c>
      <c r="M6062">
        <v>0</v>
      </c>
      <c r="N6062">
        <v>1.08</v>
      </c>
      <c r="O6062">
        <v>0</v>
      </c>
      <c r="P6062" t="s">
        <v>607</v>
      </c>
      <c r="Q6062">
        <v>0</v>
      </c>
      <c r="R6062">
        <v>0</v>
      </c>
      <c r="S6062">
        <v>1.08</v>
      </c>
      <c r="T6062" t="s">
        <v>1</v>
      </c>
      <c r="U6062" s="221">
        <f t="shared" si="189"/>
        <v>-1.08E-7</v>
      </c>
    </row>
    <row r="6063" spans="1:21" hidden="1">
      <c r="A6063" s="55" t="str">
        <f t="shared" si="188"/>
        <v>Y0ES0</v>
      </c>
      <c r="B6063" s="55">
        <f>VLOOKUP(J6063,'Mapping-CITI'!A:E,5,0)</f>
        <v>0</v>
      </c>
      <c r="D6063" s="42">
        <v>45016</v>
      </c>
      <c r="E6063" s="42">
        <v>45199</v>
      </c>
      <c r="F6063" t="s">
        <v>1940</v>
      </c>
      <c r="G6063" t="s">
        <v>2942</v>
      </c>
      <c r="H6063">
        <v>1700</v>
      </c>
      <c r="I6063" t="s">
        <v>2768</v>
      </c>
      <c r="J6063">
        <v>141288</v>
      </c>
      <c r="K6063" t="s">
        <v>2786</v>
      </c>
      <c r="L6063">
        <v>7831.62</v>
      </c>
      <c r="M6063">
        <v>0</v>
      </c>
      <c r="N6063">
        <v>7831.62</v>
      </c>
      <c r="O6063">
        <v>0</v>
      </c>
      <c r="P6063" t="s">
        <v>607</v>
      </c>
      <c r="Q6063">
        <v>0</v>
      </c>
      <c r="R6063">
        <v>0</v>
      </c>
      <c r="S6063">
        <v>7831.62</v>
      </c>
      <c r="T6063" t="s">
        <v>1</v>
      </c>
      <c r="U6063" s="221">
        <f t="shared" si="189"/>
        <v>-7.8316200000000001E-4</v>
      </c>
    </row>
    <row r="6064" spans="1:21" hidden="1">
      <c r="A6064" s="55" t="str">
        <f t="shared" si="188"/>
        <v>Y0ES0</v>
      </c>
      <c r="B6064" s="55">
        <f>VLOOKUP(J6064,'Mapping-CITI'!A:E,5,0)</f>
        <v>0</v>
      </c>
      <c r="D6064" s="42">
        <v>45016</v>
      </c>
      <c r="E6064" s="42">
        <v>45199</v>
      </c>
      <c r="F6064" t="s">
        <v>1940</v>
      </c>
      <c r="G6064" t="s">
        <v>2942</v>
      </c>
      <c r="H6064">
        <v>1700</v>
      </c>
      <c r="I6064" t="s">
        <v>2768</v>
      </c>
      <c r="J6064">
        <v>141289</v>
      </c>
      <c r="K6064" t="s">
        <v>2809</v>
      </c>
      <c r="L6064">
        <v>2074.7600000000002</v>
      </c>
      <c r="M6064">
        <v>0</v>
      </c>
      <c r="N6064">
        <v>2074.7600000000002</v>
      </c>
      <c r="O6064">
        <v>0</v>
      </c>
      <c r="P6064" t="s">
        <v>607</v>
      </c>
      <c r="Q6064">
        <v>0</v>
      </c>
      <c r="R6064">
        <v>0</v>
      </c>
      <c r="S6064">
        <v>2074.7600000000002</v>
      </c>
      <c r="T6064" t="s">
        <v>1</v>
      </c>
      <c r="U6064" s="221">
        <f t="shared" si="189"/>
        <v>-2.0747600000000003E-4</v>
      </c>
    </row>
    <row r="6065" spans="1:21" hidden="1">
      <c r="A6065" s="55" t="str">
        <f t="shared" si="188"/>
        <v>Y0ES0</v>
      </c>
      <c r="B6065" s="55">
        <f>VLOOKUP(J6065,'Mapping-CITI'!A:E,5,0)</f>
        <v>0</v>
      </c>
      <c r="D6065" s="42">
        <v>45016</v>
      </c>
      <c r="E6065" s="42">
        <v>45199</v>
      </c>
      <c r="F6065" t="s">
        <v>1940</v>
      </c>
      <c r="G6065" t="s">
        <v>2942</v>
      </c>
      <c r="H6065">
        <v>1700</v>
      </c>
      <c r="I6065" t="s">
        <v>2768</v>
      </c>
      <c r="J6065">
        <v>141294</v>
      </c>
      <c r="K6065" t="s">
        <v>2039</v>
      </c>
      <c r="L6065">
        <v>0</v>
      </c>
      <c r="M6065">
        <v>1136170634</v>
      </c>
      <c r="N6065">
        <v>1136170634</v>
      </c>
      <c r="O6065">
        <v>0</v>
      </c>
      <c r="P6065" t="s">
        <v>607</v>
      </c>
      <c r="Q6065">
        <v>0</v>
      </c>
      <c r="R6065">
        <v>1136170634</v>
      </c>
      <c r="S6065">
        <v>1136170634</v>
      </c>
      <c r="T6065" t="s">
        <v>1</v>
      </c>
      <c r="U6065" s="221">
        <f t="shared" si="189"/>
        <v>0</v>
      </c>
    </row>
    <row r="6066" spans="1:21" hidden="1">
      <c r="A6066" s="55" t="str">
        <f t="shared" si="188"/>
        <v>Y0ES0</v>
      </c>
      <c r="B6066" s="55">
        <f>VLOOKUP(J6066,'Mapping-CITI'!A:E,5,0)</f>
        <v>0</v>
      </c>
      <c r="D6066" s="42">
        <v>45016</v>
      </c>
      <c r="E6066" s="42">
        <v>45199</v>
      </c>
      <c r="F6066" t="s">
        <v>1940</v>
      </c>
      <c r="G6066" t="s">
        <v>2942</v>
      </c>
      <c r="H6066">
        <v>1700</v>
      </c>
      <c r="I6066" t="s">
        <v>2768</v>
      </c>
      <c r="J6066">
        <v>141296</v>
      </c>
      <c r="K6066" t="s">
        <v>2040</v>
      </c>
      <c r="L6066">
        <v>100000</v>
      </c>
      <c r="M6066">
        <v>0</v>
      </c>
      <c r="N6066">
        <v>0</v>
      </c>
      <c r="O6066">
        <v>100000</v>
      </c>
      <c r="P6066" t="s">
        <v>607</v>
      </c>
      <c r="Q6066">
        <v>100000</v>
      </c>
      <c r="R6066">
        <v>0</v>
      </c>
      <c r="S6066">
        <v>0</v>
      </c>
      <c r="T6066" t="s">
        <v>1</v>
      </c>
      <c r="U6066" s="221">
        <f t="shared" si="189"/>
        <v>0</v>
      </c>
    </row>
    <row r="6067" spans="1:21" hidden="1">
      <c r="A6067" s="55" t="str">
        <f t="shared" si="188"/>
        <v>Y0ES0</v>
      </c>
      <c r="B6067" s="55">
        <f>VLOOKUP(J6067,'Mapping-CITI'!A:E,5,0)</f>
        <v>0</v>
      </c>
      <c r="D6067" s="42">
        <v>45016</v>
      </c>
      <c r="E6067" s="42">
        <v>45199</v>
      </c>
      <c r="F6067" t="s">
        <v>1940</v>
      </c>
      <c r="G6067" t="s">
        <v>2942</v>
      </c>
      <c r="H6067">
        <v>1700</v>
      </c>
      <c r="I6067" t="s">
        <v>2768</v>
      </c>
      <c r="J6067">
        <v>141312</v>
      </c>
      <c r="K6067" t="s">
        <v>2844</v>
      </c>
      <c r="L6067">
        <v>2.84</v>
      </c>
      <c r="M6067">
        <v>0</v>
      </c>
      <c r="N6067">
        <v>0</v>
      </c>
      <c r="O6067">
        <v>2.84</v>
      </c>
      <c r="P6067" t="s">
        <v>607</v>
      </c>
      <c r="Q6067">
        <v>2.84</v>
      </c>
      <c r="R6067">
        <v>0</v>
      </c>
      <c r="S6067">
        <v>0</v>
      </c>
      <c r="T6067" t="s">
        <v>1</v>
      </c>
      <c r="U6067" s="221">
        <f t="shared" si="189"/>
        <v>0</v>
      </c>
    </row>
    <row r="6068" spans="1:21" hidden="1">
      <c r="A6068" s="55" t="str">
        <f t="shared" si="188"/>
        <v>Y0ES0</v>
      </c>
      <c r="B6068" s="55">
        <f>VLOOKUP(J6068,'Mapping-CITI'!A:E,5,0)</f>
        <v>0</v>
      </c>
      <c r="D6068" s="42">
        <v>45016</v>
      </c>
      <c r="E6068" s="42">
        <v>45199</v>
      </c>
      <c r="F6068" t="s">
        <v>1940</v>
      </c>
      <c r="G6068" t="s">
        <v>2942</v>
      </c>
      <c r="H6068">
        <v>1700</v>
      </c>
      <c r="I6068" t="s">
        <v>2768</v>
      </c>
      <c r="J6068">
        <v>141349</v>
      </c>
      <c r="K6068" t="s">
        <v>2046</v>
      </c>
      <c r="L6068">
        <v>0</v>
      </c>
      <c r="M6068">
        <v>57494532000</v>
      </c>
      <c r="N6068">
        <v>57494532000</v>
      </c>
      <c r="O6068">
        <v>0</v>
      </c>
      <c r="P6068" t="s">
        <v>607</v>
      </c>
      <c r="Q6068">
        <v>0</v>
      </c>
      <c r="R6068">
        <v>57494532000</v>
      </c>
      <c r="S6068">
        <v>57494532000</v>
      </c>
      <c r="T6068" t="s">
        <v>1</v>
      </c>
      <c r="U6068" s="221">
        <f t="shared" si="189"/>
        <v>0</v>
      </c>
    </row>
    <row r="6069" spans="1:21" hidden="1">
      <c r="A6069" s="55" t="str">
        <f t="shared" si="188"/>
        <v>Y0ES0</v>
      </c>
      <c r="B6069" s="55">
        <f>VLOOKUP(J6069,'Mapping-CITI'!A:E,5,0)</f>
        <v>0</v>
      </c>
      <c r="D6069" s="42">
        <v>45016</v>
      </c>
      <c r="E6069" s="42">
        <v>45199</v>
      </c>
      <c r="F6069" t="s">
        <v>1940</v>
      </c>
      <c r="G6069" t="s">
        <v>2942</v>
      </c>
      <c r="H6069">
        <v>1700</v>
      </c>
      <c r="I6069" t="s">
        <v>2768</v>
      </c>
      <c r="J6069">
        <v>141375</v>
      </c>
      <c r="K6069" t="s">
        <v>2049</v>
      </c>
      <c r="L6069">
        <v>3042.88</v>
      </c>
      <c r="M6069">
        <v>0</v>
      </c>
      <c r="N6069">
        <v>0</v>
      </c>
      <c r="O6069">
        <v>3042.88</v>
      </c>
      <c r="P6069" t="s">
        <v>607</v>
      </c>
      <c r="Q6069">
        <v>3042.88</v>
      </c>
      <c r="R6069">
        <v>0</v>
      </c>
      <c r="S6069">
        <v>0</v>
      </c>
      <c r="T6069" t="s">
        <v>1</v>
      </c>
      <c r="U6069" s="221">
        <f t="shared" si="189"/>
        <v>0</v>
      </c>
    </row>
    <row r="6070" spans="1:21" hidden="1">
      <c r="A6070" s="55" t="str">
        <f t="shared" si="188"/>
        <v>Y0ES0</v>
      </c>
      <c r="B6070" s="55">
        <f>VLOOKUP(J6070,'Mapping-CITI'!A:E,5,0)</f>
        <v>0</v>
      </c>
      <c r="D6070" s="42">
        <v>45016</v>
      </c>
      <c r="E6070" s="42">
        <v>45199</v>
      </c>
      <c r="F6070" t="s">
        <v>1940</v>
      </c>
      <c r="G6070" t="s">
        <v>2942</v>
      </c>
      <c r="H6070">
        <v>1700</v>
      </c>
      <c r="I6070" t="s">
        <v>2768</v>
      </c>
      <c r="J6070">
        <v>141376</v>
      </c>
      <c r="K6070" t="s">
        <v>3433</v>
      </c>
      <c r="L6070">
        <v>1582762.22</v>
      </c>
      <c r="M6070">
        <v>0</v>
      </c>
      <c r="N6070">
        <v>0</v>
      </c>
      <c r="O6070">
        <v>1582762.22</v>
      </c>
      <c r="P6070" t="s">
        <v>607</v>
      </c>
      <c r="Q6070">
        <v>1582762.22</v>
      </c>
      <c r="R6070">
        <v>0</v>
      </c>
      <c r="S6070">
        <v>0</v>
      </c>
      <c r="T6070" t="s">
        <v>1</v>
      </c>
      <c r="U6070" s="221">
        <f t="shared" si="189"/>
        <v>0</v>
      </c>
    </row>
    <row r="6071" spans="1:21" hidden="1">
      <c r="A6071" s="55" t="str">
        <f t="shared" si="188"/>
        <v>Y0ES0</v>
      </c>
      <c r="B6071" s="55">
        <f>VLOOKUP(J6071,'Mapping-CITI'!A:E,5,0)</f>
        <v>0</v>
      </c>
      <c r="D6071" s="42">
        <v>45016</v>
      </c>
      <c r="E6071" s="42">
        <v>45199</v>
      </c>
      <c r="F6071" t="s">
        <v>1940</v>
      </c>
      <c r="G6071" t="s">
        <v>2942</v>
      </c>
      <c r="H6071">
        <v>1700</v>
      </c>
      <c r="I6071" t="s">
        <v>2768</v>
      </c>
      <c r="J6071">
        <v>141382</v>
      </c>
      <c r="K6071" t="s">
        <v>2052</v>
      </c>
      <c r="L6071">
        <v>0</v>
      </c>
      <c r="M6071">
        <v>681532730629.06995</v>
      </c>
      <c r="N6071">
        <v>681532730629.06995</v>
      </c>
      <c r="O6071">
        <v>0</v>
      </c>
      <c r="P6071" t="s">
        <v>607</v>
      </c>
      <c r="Q6071">
        <v>0</v>
      </c>
      <c r="R6071">
        <v>681532730629.06995</v>
      </c>
      <c r="S6071">
        <v>681532730629.06995</v>
      </c>
      <c r="T6071" t="s">
        <v>1</v>
      </c>
      <c r="U6071" s="221">
        <f t="shared" si="189"/>
        <v>0</v>
      </c>
    </row>
    <row r="6072" spans="1:21" hidden="1">
      <c r="A6072" s="55" t="str">
        <f t="shared" si="188"/>
        <v>Y0ES0</v>
      </c>
      <c r="B6072" s="55">
        <f>VLOOKUP(J6072,'Mapping-CITI'!A:E,5,0)</f>
        <v>0</v>
      </c>
      <c r="D6072" s="42">
        <v>45016</v>
      </c>
      <c r="E6072" s="42">
        <v>45199</v>
      </c>
      <c r="F6072" t="s">
        <v>1940</v>
      </c>
      <c r="G6072" t="s">
        <v>2942</v>
      </c>
      <c r="H6072">
        <v>1700</v>
      </c>
      <c r="I6072" t="s">
        <v>2768</v>
      </c>
      <c r="J6072">
        <v>141398</v>
      </c>
      <c r="K6072" t="s">
        <v>2911</v>
      </c>
      <c r="L6072">
        <v>0</v>
      </c>
      <c r="M6072">
        <v>27594.07</v>
      </c>
      <c r="N6072">
        <v>27594.07</v>
      </c>
      <c r="O6072">
        <v>0</v>
      </c>
      <c r="P6072" t="s">
        <v>607</v>
      </c>
      <c r="Q6072">
        <v>0</v>
      </c>
      <c r="R6072">
        <v>27594.07</v>
      </c>
      <c r="S6072">
        <v>27594.07</v>
      </c>
      <c r="T6072" t="s">
        <v>1</v>
      </c>
      <c r="U6072" s="221">
        <f t="shared" si="189"/>
        <v>0</v>
      </c>
    </row>
    <row r="6073" spans="1:21" hidden="1">
      <c r="A6073" s="55" t="str">
        <f t="shared" si="188"/>
        <v>Y0ES0</v>
      </c>
      <c r="B6073" s="55">
        <f>VLOOKUP(J6073,'Mapping-CITI'!A:E,5,0)</f>
        <v>0</v>
      </c>
      <c r="D6073" s="42">
        <v>45016</v>
      </c>
      <c r="E6073" s="42">
        <v>45199</v>
      </c>
      <c r="F6073" t="s">
        <v>1940</v>
      </c>
      <c r="G6073" t="s">
        <v>2942</v>
      </c>
      <c r="H6073">
        <v>1700</v>
      </c>
      <c r="I6073" t="s">
        <v>2768</v>
      </c>
      <c r="J6073">
        <v>141399</v>
      </c>
      <c r="K6073" t="s">
        <v>2912</v>
      </c>
      <c r="L6073">
        <v>342000</v>
      </c>
      <c r="M6073">
        <v>234980750</v>
      </c>
      <c r="N6073">
        <v>235322750</v>
      </c>
      <c r="O6073">
        <v>0</v>
      </c>
      <c r="P6073" t="s">
        <v>607</v>
      </c>
      <c r="Q6073">
        <v>0</v>
      </c>
      <c r="R6073">
        <v>234980750</v>
      </c>
      <c r="S6073">
        <v>235322750</v>
      </c>
      <c r="T6073" t="s">
        <v>1</v>
      </c>
      <c r="U6073" s="221">
        <f t="shared" si="189"/>
        <v>-3.4200000000000001E-2</v>
      </c>
    </row>
    <row r="6074" spans="1:21" hidden="1">
      <c r="A6074" s="55" t="str">
        <f t="shared" si="188"/>
        <v>Y0ES0</v>
      </c>
      <c r="B6074" s="55">
        <f>VLOOKUP(J6074,'Mapping-CITI'!A:E,5,0)</f>
        <v>0</v>
      </c>
      <c r="D6074" s="42">
        <v>45016</v>
      </c>
      <c r="E6074" s="42">
        <v>45199</v>
      </c>
      <c r="F6074" t="s">
        <v>1940</v>
      </c>
      <c r="G6074" t="s">
        <v>2942</v>
      </c>
      <c r="H6074">
        <v>1700</v>
      </c>
      <c r="I6074" t="s">
        <v>2768</v>
      </c>
      <c r="J6074">
        <v>141524</v>
      </c>
      <c r="K6074" t="s">
        <v>2061</v>
      </c>
      <c r="L6074">
        <v>1000000</v>
      </c>
      <c r="M6074">
        <v>8299900350</v>
      </c>
      <c r="N6074">
        <v>8300700350</v>
      </c>
      <c r="O6074">
        <v>200000</v>
      </c>
      <c r="P6074" t="s">
        <v>607</v>
      </c>
      <c r="Q6074">
        <v>200000</v>
      </c>
      <c r="R6074">
        <v>8299900350</v>
      </c>
      <c r="S6074">
        <v>8300700350</v>
      </c>
      <c r="T6074" t="s">
        <v>1</v>
      </c>
      <c r="U6074" s="221">
        <f t="shared" si="189"/>
        <v>-0.08</v>
      </c>
    </row>
    <row r="6075" spans="1:21" hidden="1">
      <c r="A6075" s="55" t="str">
        <f t="shared" si="188"/>
        <v>Y0ES0</v>
      </c>
      <c r="B6075" s="55">
        <f>VLOOKUP(J6075,'Mapping-CITI'!A:E,5,0)</f>
        <v>0</v>
      </c>
      <c r="D6075" s="42">
        <v>45016</v>
      </c>
      <c r="E6075" s="42">
        <v>45199</v>
      </c>
      <c r="F6075" t="s">
        <v>1940</v>
      </c>
      <c r="G6075" t="s">
        <v>2942</v>
      </c>
      <c r="H6075">
        <v>1700</v>
      </c>
      <c r="I6075" t="s">
        <v>2768</v>
      </c>
      <c r="J6075">
        <v>141526</v>
      </c>
      <c r="K6075" t="s">
        <v>2062</v>
      </c>
      <c r="L6075">
        <v>0</v>
      </c>
      <c r="M6075">
        <v>1413563.88</v>
      </c>
      <c r="N6075">
        <v>1413563.88</v>
      </c>
      <c r="O6075">
        <v>0</v>
      </c>
      <c r="P6075" t="s">
        <v>607</v>
      </c>
      <c r="Q6075">
        <v>0</v>
      </c>
      <c r="R6075">
        <v>1413563.88</v>
      </c>
      <c r="S6075">
        <v>1413563.88</v>
      </c>
      <c r="T6075" t="s">
        <v>1</v>
      </c>
      <c r="U6075" s="221">
        <f t="shared" si="189"/>
        <v>0</v>
      </c>
    </row>
    <row r="6076" spans="1:21" hidden="1">
      <c r="A6076" s="55" t="str">
        <f t="shared" si="188"/>
        <v>Y0ES0</v>
      </c>
      <c r="B6076" s="55">
        <f>VLOOKUP(J6076,'Mapping-CITI'!A:E,5,0)</f>
        <v>0</v>
      </c>
      <c r="D6076" s="42">
        <v>45016</v>
      </c>
      <c r="E6076" s="42">
        <v>45199</v>
      </c>
      <c r="F6076" t="s">
        <v>1940</v>
      </c>
      <c r="G6076" t="s">
        <v>2942</v>
      </c>
      <c r="H6076">
        <v>1700</v>
      </c>
      <c r="I6076" t="s">
        <v>2768</v>
      </c>
      <c r="J6076">
        <v>141527</v>
      </c>
      <c r="K6076" t="s">
        <v>2063</v>
      </c>
      <c r="L6076">
        <v>0</v>
      </c>
      <c r="M6076">
        <v>60000</v>
      </c>
      <c r="N6076">
        <v>60000</v>
      </c>
      <c r="O6076">
        <v>0</v>
      </c>
      <c r="P6076" t="s">
        <v>607</v>
      </c>
      <c r="Q6076">
        <v>0</v>
      </c>
      <c r="R6076">
        <v>60000</v>
      </c>
      <c r="S6076">
        <v>60000</v>
      </c>
      <c r="T6076" t="s">
        <v>1</v>
      </c>
      <c r="U6076" s="221">
        <f t="shared" si="189"/>
        <v>0</v>
      </c>
    </row>
    <row r="6077" spans="1:21" hidden="1">
      <c r="A6077" s="55" t="str">
        <f t="shared" si="188"/>
        <v>Y0ES0</v>
      </c>
      <c r="B6077" s="55">
        <f>VLOOKUP(J6077,'Mapping-CITI'!A:E,5,0)</f>
        <v>0</v>
      </c>
      <c r="D6077" s="42">
        <v>45016</v>
      </c>
      <c r="E6077" s="42">
        <v>45199</v>
      </c>
      <c r="F6077" t="s">
        <v>1940</v>
      </c>
      <c r="G6077" t="s">
        <v>2942</v>
      </c>
      <c r="H6077">
        <v>1700</v>
      </c>
      <c r="I6077" t="s">
        <v>2768</v>
      </c>
      <c r="J6077">
        <v>141528</v>
      </c>
      <c r="K6077" t="s">
        <v>2064</v>
      </c>
      <c r="L6077">
        <v>0</v>
      </c>
      <c r="M6077">
        <v>1674108500</v>
      </c>
      <c r="N6077">
        <v>1674108500</v>
      </c>
      <c r="O6077">
        <v>0</v>
      </c>
      <c r="P6077" t="s">
        <v>607</v>
      </c>
      <c r="Q6077">
        <v>0</v>
      </c>
      <c r="R6077">
        <v>1674108500</v>
      </c>
      <c r="S6077">
        <v>1674108500</v>
      </c>
      <c r="T6077" t="s">
        <v>1</v>
      </c>
      <c r="U6077" s="221">
        <f t="shared" si="189"/>
        <v>0</v>
      </c>
    </row>
    <row r="6078" spans="1:21" hidden="1">
      <c r="A6078" s="55" t="str">
        <f t="shared" si="188"/>
        <v>Y0ES0</v>
      </c>
      <c r="B6078" s="55">
        <f>VLOOKUP(J6078,'Mapping-CITI'!A:E,5,0)</f>
        <v>0</v>
      </c>
      <c r="D6078" s="42">
        <v>45016</v>
      </c>
      <c r="E6078" s="42">
        <v>45199</v>
      </c>
      <c r="F6078" t="s">
        <v>1940</v>
      </c>
      <c r="G6078" t="s">
        <v>2942</v>
      </c>
      <c r="H6078">
        <v>1700</v>
      </c>
      <c r="I6078" t="s">
        <v>2768</v>
      </c>
      <c r="J6078">
        <v>141536</v>
      </c>
      <c r="K6078" t="s">
        <v>2067</v>
      </c>
      <c r="L6078">
        <v>0</v>
      </c>
      <c r="M6078">
        <v>4185352500</v>
      </c>
      <c r="N6078">
        <v>4185352500</v>
      </c>
      <c r="O6078">
        <v>0</v>
      </c>
      <c r="P6078" t="s">
        <v>607</v>
      </c>
      <c r="Q6078">
        <v>0</v>
      </c>
      <c r="R6078">
        <v>4185352500</v>
      </c>
      <c r="S6078">
        <v>4185352500</v>
      </c>
      <c r="T6078" t="s">
        <v>1</v>
      </c>
      <c r="U6078" s="221">
        <f t="shared" si="189"/>
        <v>0</v>
      </c>
    </row>
    <row r="6079" spans="1:21" hidden="1">
      <c r="A6079" s="55" t="str">
        <f t="shared" si="188"/>
        <v>Y0ES0</v>
      </c>
      <c r="B6079" s="55">
        <f>VLOOKUP(J6079,'Mapping-CITI'!A:E,5,0)</f>
        <v>0</v>
      </c>
      <c r="D6079" s="42">
        <v>45016</v>
      </c>
      <c r="E6079" s="42">
        <v>45199</v>
      </c>
      <c r="F6079" t="s">
        <v>1940</v>
      </c>
      <c r="G6079" t="s">
        <v>2942</v>
      </c>
      <c r="H6079">
        <v>1700</v>
      </c>
      <c r="I6079" t="s">
        <v>2768</v>
      </c>
      <c r="J6079">
        <v>141627</v>
      </c>
      <c r="K6079" t="s">
        <v>2072</v>
      </c>
      <c r="L6079">
        <v>0</v>
      </c>
      <c r="M6079">
        <v>474800000</v>
      </c>
      <c r="N6079">
        <v>474800000</v>
      </c>
      <c r="O6079">
        <v>0</v>
      </c>
      <c r="P6079" t="s">
        <v>607</v>
      </c>
      <c r="Q6079">
        <v>0</v>
      </c>
      <c r="R6079">
        <v>474800000</v>
      </c>
      <c r="S6079">
        <v>474800000</v>
      </c>
      <c r="T6079" t="s">
        <v>1</v>
      </c>
      <c r="U6079" s="221">
        <f t="shared" si="189"/>
        <v>0</v>
      </c>
    </row>
    <row r="6080" spans="1:21" hidden="1">
      <c r="A6080" s="55" t="str">
        <f t="shared" si="188"/>
        <v>Y0ES0</v>
      </c>
      <c r="B6080" s="55">
        <f>VLOOKUP(J6080,'Mapping-CITI'!A:E,5,0)</f>
        <v>0</v>
      </c>
      <c r="D6080" s="42">
        <v>45016</v>
      </c>
      <c r="E6080" s="42">
        <v>45199</v>
      </c>
      <c r="F6080" t="s">
        <v>1940</v>
      </c>
      <c r="G6080" t="s">
        <v>2942</v>
      </c>
      <c r="H6080">
        <v>1700</v>
      </c>
      <c r="I6080" t="s">
        <v>2768</v>
      </c>
      <c r="J6080">
        <v>141647</v>
      </c>
      <c r="K6080" t="s">
        <v>2073</v>
      </c>
      <c r="L6080">
        <v>100000</v>
      </c>
      <c r="M6080">
        <v>60828700</v>
      </c>
      <c r="N6080">
        <v>60908700</v>
      </c>
      <c r="O6080">
        <v>20000</v>
      </c>
      <c r="P6080" t="s">
        <v>607</v>
      </c>
      <c r="Q6080">
        <v>20000</v>
      </c>
      <c r="R6080">
        <v>60828700</v>
      </c>
      <c r="S6080">
        <v>60908700</v>
      </c>
      <c r="T6080" t="s">
        <v>1</v>
      </c>
      <c r="U6080" s="221">
        <f t="shared" si="189"/>
        <v>-8.0000000000000002E-3</v>
      </c>
    </row>
    <row r="6081" spans="1:21" hidden="1">
      <c r="A6081" s="55" t="str">
        <f t="shared" si="188"/>
        <v>Y0ES0</v>
      </c>
      <c r="B6081" s="55">
        <f>VLOOKUP(J6081,'Mapping-CITI'!A:E,5,0)</f>
        <v>0</v>
      </c>
      <c r="D6081" s="42">
        <v>45016</v>
      </c>
      <c r="E6081" s="42">
        <v>45199</v>
      </c>
      <c r="F6081" t="s">
        <v>1940</v>
      </c>
      <c r="G6081" t="s">
        <v>2942</v>
      </c>
      <c r="H6081">
        <v>1700</v>
      </c>
      <c r="I6081" t="s">
        <v>2768</v>
      </c>
      <c r="J6081">
        <v>141653</v>
      </c>
      <c r="K6081" t="s">
        <v>2074</v>
      </c>
      <c r="L6081">
        <v>20000</v>
      </c>
      <c r="M6081">
        <v>231248649</v>
      </c>
      <c r="N6081">
        <v>231248649</v>
      </c>
      <c r="O6081">
        <v>20000</v>
      </c>
      <c r="P6081" t="s">
        <v>607</v>
      </c>
      <c r="Q6081">
        <v>20000</v>
      </c>
      <c r="R6081">
        <v>231248649</v>
      </c>
      <c r="S6081">
        <v>231248649</v>
      </c>
      <c r="T6081" t="s">
        <v>1</v>
      </c>
      <c r="U6081" s="221">
        <f t="shared" si="189"/>
        <v>0</v>
      </c>
    </row>
    <row r="6082" spans="1:21" hidden="1">
      <c r="A6082" s="55" t="str">
        <f t="shared" si="188"/>
        <v>Y0ES0</v>
      </c>
      <c r="B6082" s="55">
        <f>VLOOKUP(J6082,'Mapping-CITI'!A:E,5,0)</f>
        <v>0</v>
      </c>
      <c r="D6082" s="42">
        <v>45016</v>
      </c>
      <c r="E6082" s="42">
        <v>45199</v>
      </c>
      <c r="F6082" t="s">
        <v>1940</v>
      </c>
      <c r="G6082" t="s">
        <v>2942</v>
      </c>
      <c r="H6082">
        <v>1700</v>
      </c>
      <c r="I6082" t="s">
        <v>2768</v>
      </c>
      <c r="J6082">
        <v>141679</v>
      </c>
      <c r="K6082" t="s">
        <v>2075</v>
      </c>
      <c r="L6082">
        <v>0</v>
      </c>
      <c r="M6082">
        <v>5182785000</v>
      </c>
      <c r="N6082">
        <v>5182785000</v>
      </c>
      <c r="O6082">
        <v>0</v>
      </c>
      <c r="P6082" t="s">
        <v>607</v>
      </c>
      <c r="Q6082">
        <v>0</v>
      </c>
      <c r="R6082">
        <v>5182785000</v>
      </c>
      <c r="S6082">
        <v>5182785000</v>
      </c>
      <c r="T6082" t="s">
        <v>1</v>
      </c>
      <c r="U6082" s="221">
        <f t="shared" si="189"/>
        <v>0</v>
      </c>
    </row>
    <row r="6083" spans="1:21" hidden="1">
      <c r="A6083" s="55" t="str">
        <f t="shared" ref="A6083:A6146" si="190">F6083&amp;B6083</f>
        <v>Y0ES0</v>
      </c>
      <c r="B6083" s="55">
        <f>VLOOKUP(J6083,'Mapping-CITI'!A:E,5,0)</f>
        <v>0</v>
      </c>
      <c r="D6083" s="42">
        <v>45016</v>
      </c>
      <c r="E6083" s="42">
        <v>45199</v>
      </c>
      <c r="F6083" t="s">
        <v>1940</v>
      </c>
      <c r="G6083" t="s">
        <v>2942</v>
      </c>
      <c r="H6083">
        <v>1700</v>
      </c>
      <c r="I6083" t="s">
        <v>2768</v>
      </c>
      <c r="J6083">
        <v>141724</v>
      </c>
      <c r="K6083" t="s">
        <v>2076</v>
      </c>
      <c r="L6083">
        <v>355500</v>
      </c>
      <c r="M6083">
        <v>53185438</v>
      </c>
      <c r="N6083">
        <v>53539438</v>
      </c>
      <c r="O6083">
        <v>1500</v>
      </c>
      <c r="P6083" t="s">
        <v>607</v>
      </c>
      <c r="Q6083">
        <v>1500</v>
      </c>
      <c r="R6083">
        <v>53185438</v>
      </c>
      <c r="S6083">
        <v>53539438</v>
      </c>
      <c r="T6083" t="s">
        <v>1</v>
      </c>
      <c r="U6083" s="221">
        <f t="shared" ref="U6083:U6146" si="191">(M6083-N6083)/10^7</f>
        <v>-3.5400000000000001E-2</v>
      </c>
    </row>
    <row r="6084" spans="1:21" hidden="1">
      <c r="A6084" s="55" t="str">
        <f t="shared" si="190"/>
        <v>Y0ES0</v>
      </c>
      <c r="B6084" s="55">
        <f>VLOOKUP(J6084,'Mapping-CITI'!A:E,5,0)</f>
        <v>0</v>
      </c>
      <c r="D6084" s="42">
        <v>45016</v>
      </c>
      <c r="E6084" s="42">
        <v>45199</v>
      </c>
      <c r="F6084" t="s">
        <v>1940</v>
      </c>
      <c r="G6084" t="s">
        <v>2942</v>
      </c>
      <c r="H6084">
        <v>1700</v>
      </c>
      <c r="I6084" t="s">
        <v>2768</v>
      </c>
      <c r="J6084">
        <v>141743</v>
      </c>
      <c r="K6084" t="s">
        <v>2086</v>
      </c>
      <c r="L6084">
        <v>306369.36</v>
      </c>
      <c r="M6084">
        <v>0</v>
      </c>
      <c r="N6084">
        <v>0</v>
      </c>
      <c r="O6084">
        <v>306369.36</v>
      </c>
      <c r="P6084" t="s">
        <v>607</v>
      </c>
      <c r="Q6084">
        <v>306369.36</v>
      </c>
      <c r="R6084">
        <v>0</v>
      </c>
      <c r="S6084">
        <v>0</v>
      </c>
      <c r="T6084" t="s">
        <v>1</v>
      </c>
      <c r="U6084" s="221">
        <f t="shared" si="191"/>
        <v>0</v>
      </c>
    </row>
    <row r="6085" spans="1:21" hidden="1">
      <c r="A6085" s="55" t="str">
        <f t="shared" si="190"/>
        <v>Y0ES0</v>
      </c>
      <c r="B6085" s="55">
        <f>VLOOKUP(J6085,'Mapping-CITI'!A:E,5,0)</f>
        <v>0</v>
      </c>
      <c r="D6085" s="42">
        <v>45016</v>
      </c>
      <c r="E6085" s="42">
        <v>45199</v>
      </c>
      <c r="F6085" t="s">
        <v>1940</v>
      </c>
      <c r="G6085" t="s">
        <v>2942</v>
      </c>
      <c r="H6085">
        <v>1700</v>
      </c>
      <c r="I6085" t="s">
        <v>2768</v>
      </c>
      <c r="J6085">
        <v>141744</v>
      </c>
      <c r="K6085" t="s">
        <v>2087</v>
      </c>
      <c r="L6085">
        <v>0</v>
      </c>
      <c r="M6085">
        <v>1433492292838.9199</v>
      </c>
      <c r="N6085">
        <v>1433492292838.9199</v>
      </c>
      <c r="O6085">
        <v>0</v>
      </c>
      <c r="P6085" t="s">
        <v>607</v>
      </c>
      <c r="Q6085">
        <v>0</v>
      </c>
      <c r="R6085">
        <v>1433492292838.9199</v>
      </c>
      <c r="S6085">
        <v>1433492292838.9199</v>
      </c>
      <c r="T6085" t="s">
        <v>1</v>
      </c>
      <c r="U6085" s="221">
        <f t="shared" si="191"/>
        <v>0</v>
      </c>
    </row>
    <row r="6086" spans="1:21" hidden="1">
      <c r="A6086" s="55" t="str">
        <f t="shared" si="190"/>
        <v>Y0ES0</v>
      </c>
      <c r="B6086" s="55">
        <f>VLOOKUP(J6086,'Mapping-CITI'!A:E,5,0)</f>
        <v>0</v>
      </c>
      <c r="D6086" s="42">
        <v>45016</v>
      </c>
      <c r="E6086" s="42">
        <v>45199</v>
      </c>
      <c r="F6086" t="s">
        <v>1940</v>
      </c>
      <c r="G6086" t="s">
        <v>2942</v>
      </c>
      <c r="H6086">
        <v>1700</v>
      </c>
      <c r="I6086" t="s">
        <v>2768</v>
      </c>
      <c r="J6086">
        <v>141754</v>
      </c>
      <c r="K6086" t="s">
        <v>2096</v>
      </c>
      <c r="L6086">
        <v>0</v>
      </c>
      <c r="M6086">
        <v>146000</v>
      </c>
      <c r="N6086">
        <v>146000</v>
      </c>
      <c r="O6086">
        <v>0</v>
      </c>
      <c r="P6086" t="s">
        <v>607</v>
      </c>
      <c r="Q6086">
        <v>0</v>
      </c>
      <c r="R6086">
        <v>146000</v>
      </c>
      <c r="S6086">
        <v>146000</v>
      </c>
      <c r="T6086" t="s">
        <v>1</v>
      </c>
      <c r="U6086" s="221">
        <f t="shared" si="191"/>
        <v>0</v>
      </c>
    </row>
    <row r="6087" spans="1:21" hidden="1">
      <c r="A6087" s="55" t="str">
        <f t="shared" si="190"/>
        <v>Y0ES0</v>
      </c>
      <c r="B6087" s="55">
        <f>VLOOKUP(J6087,'Mapping-CITI'!A:E,5,0)</f>
        <v>0</v>
      </c>
      <c r="D6087" s="42">
        <v>45016</v>
      </c>
      <c r="E6087" s="42">
        <v>45199</v>
      </c>
      <c r="F6087" t="s">
        <v>1940</v>
      </c>
      <c r="G6087" t="s">
        <v>2942</v>
      </c>
      <c r="H6087">
        <v>1700</v>
      </c>
      <c r="I6087" t="s">
        <v>2768</v>
      </c>
      <c r="J6087">
        <v>141758</v>
      </c>
      <c r="K6087" t="s">
        <v>2099</v>
      </c>
      <c r="L6087">
        <v>16128.84</v>
      </c>
      <c r="M6087">
        <v>0</v>
      </c>
      <c r="N6087">
        <v>0</v>
      </c>
      <c r="O6087">
        <v>16128.84</v>
      </c>
      <c r="P6087" t="s">
        <v>607</v>
      </c>
      <c r="Q6087">
        <v>16128.84</v>
      </c>
      <c r="R6087">
        <v>0</v>
      </c>
      <c r="S6087">
        <v>0</v>
      </c>
      <c r="T6087" t="s">
        <v>1</v>
      </c>
      <c r="U6087" s="221">
        <f t="shared" si="191"/>
        <v>0</v>
      </c>
    </row>
    <row r="6088" spans="1:21" hidden="1">
      <c r="A6088" s="55" t="str">
        <f t="shared" si="190"/>
        <v>Y0ES0</v>
      </c>
      <c r="B6088" s="55">
        <f>VLOOKUP(J6088,'Mapping-CITI'!A:E,5,0)</f>
        <v>0</v>
      </c>
      <c r="D6088" s="42">
        <v>45016</v>
      </c>
      <c r="E6088" s="42">
        <v>45199</v>
      </c>
      <c r="F6088" t="s">
        <v>1940</v>
      </c>
      <c r="G6088" t="s">
        <v>2942</v>
      </c>
      <c r="H6088">
        <v>1700</v>
      </c>
      <c r="I6088" t="s">
        <v>2768</v>
      </c>
      <c r="J6088">
        <v>141769</v>
      </c>
      <c r="K6088" t="s">
        <v>2105</v>
      </c>
      <c r="L6088">
        <v>0</v>
      </c>
      <c r="M6088">
        <v>526764</v>
      </c>
      <c r="N6088">
        <v>514964</v>
      </c>
      <c r="O6088">
        <v>11800</v>
      </c>
      <c r="P6088" t="s">
        <v>607</v>
      </c>
      <c r="Q6088">
        <v>11800</v>
      </c>
      <c r="R6088">
        <v>526764</v>
      </c>
      <c r="S6088">
        <v>514964</v>
      </c>
      <c r="T6088" t="s">
        <v>1</v>
      </c>
      <c r="U6088" s="221">
        <f t="shared" si="191"/>
        <v>1.1800000000000001E-3</v>
      </c>
    </row>
    <row r="6089" spans="1:21" hidden="1">
      <c r="A6089" s="55" t="str">
        <f t="shared" si="190"/>
        <v>Y0ES0</v>
      </c>
      <c r="B6089" s="55">
        <f>VLOOKUP(J6089,'Mapping-CITI'!A:E,5,0)</f>
        <v>0</v>
      </c>
      <c r="D6089" s="42">
        <v>45016</v>
      </c>
      <c r="E6089" s="42">
        <v>45199</v>
      </c>
      <c r="F6089" t="s">
        <v>1940</v>
      </c>
      <c r="G6089" t="s">
        <v>2942</v>
      </c>
      <c r="H6089">
        <v>1700</v>
      </c>
      <c r="I6089" t="s">
        <v>2768</v>
      </c>
      <c r="J6089">
        <v>141779</v>
      </c>
      <c r="K6089" t="s">
        <v>2114</v>
      </c>
      <c r="L6089">
        <v>0</v>
      </c>
      <c r="M6089">
        <v>10304093</v>
      </c>
      <c r="N6089">
        <v>10094093</v>
      </c>
      <c r="O6089">
        <v>210000</v>
      </c>
      <c r="P6089" t="s">
        <v>607</v>
      </c>
      <c r="Q6089">
        <v>210000</v>
      </c>
      <c r="R6089">
        <v>10304093</v>
      </c>
      <c r="S6089">
        <v>10094093</v>
      </c>
      <c r="T6089" t="s">
        <v>1</v>
      </c>
      <c r="U6089" s="221">
        <f t="shared" si="191"/>
        <v>2.1000000000000001E-2</v>
      </c>
    </row>
    <row r="6090" spans="1:21" hidden="1">
      <c r="A6090" s="55" t="str">
        <f t="shared" si="190"/>
        <v>Y0ES0</v>
      </c>
      <c r="B6090" s="55">
        <f>VLOOKUP(J6090,'Mapping-CITI'!A:E,5,0)</f>
        <v>0</v>
      </c>
      <c r="D6090" s="42">
        <v>45016</v>
      </c>
      <c r="E6090" s="42">
        <v>45199</v>
      </c>
      <c r="F6090" t="s">
        <v>1940</v>
      </c>
      <c r="G6090" t="s">
        <v>2942</v>
      </c>
      <c r="H6090">
        <v>1700</v>
      </c>
      <c r="I6090" t="s">
        <v>2768</v>
      </c>
      <c r="J6090">
        <v>141785</v>
      </c>
      <c r="K6090" t="s">
        <v>2918</v>
      </c>
      <c r="L6090">
        <v>0</v>
      </c>
      <c r="M6090">
        <v>258557544115</v>
      </c>
      <c r="N6090">
        <v>258557544115</v>
      </c>
      <c r="O6090">
        <v>0</v>
      </c>
      <c r="P6090" t="s">
        <v>607</v>
      </c>
      <c r="Q6090">
        <v>0</v>
      </c>
      <c r="R6090">
        <v>258557544115</v>
      </c>
      <c r="S6090">
        <v>258557544115</v>
      </c>
      <c r="T6090" t="s">
        <v>1</v>
      </c>
      <c r="U6090" s="221">
        <f t="shared" si="191"/>
        <v>0</v>
      </c>
    </row>
    <row r="6091" spans="1:21" hidden="1">
      <c r="A6091" s="55" t="str">
        <f t="shared" si="190"/>
        <v>Y0ES0</v>
      </c>
      <c r="B6091" s="55">
        <f>VLOOKUP(J6091,'Mapping-CITI'!A:E,5,0)</f>
        <v>0</v>
      </c>
      <c r="D6091" s="42">
        <v>45016</v>
      </c>
      <c r="E6091" s="42">
        <v>45199</v>
      </c>
      <c r="F6091" t="s">
        <v>1940</v>
      </c>
      <c r="G6091" t="s">
        <v>2942</v>
      </c>
      <c r="H6091">
        <v>1700</v>
      </c>
      <c r="I6091" t="s">
        <v>2768</v>
      </c>
      <c r="J6091">
        <v>141789</v>
      </c>
      <c r="K6091" t="s">
        <v>2122</v>
      </c>
      <c r="L6091">
        <v>0</v>
      </c>
      <c r="M6091">
        <v>1991000</v>
      </c>
      <c r="N6091">
        <v>1991000</v>
      </c>
      <c r="O6091">
        <v>0</v>
      </c>
      <c r="P6091" t="s">
        <v>607</v>
      </c>
      <c r="Q6091">
        <v>0</v>
      </c>
      <c r="R6091">
        <v>1991000</v>
      </c>
      <c r="S6091">
        <v>1991000</v>
      </c>
      <c r="T6091" t="s">
        <v>1</v>
      </c>
      <c r="U6091" s="221">
        <f t="shared" si="191"/>
        <v>0</v>
      </c>
    </row>
    <row r="6092" spans="1:21" hidden="1">
      <c r="A6092" s="55" t="str">
        <f t="shared" si="190"/>
        <v>Y0ESIgnore</v>
      </c>
      <c r="B6092" s="55" t="str">
        <f>VLOOKUP(J6092,'Mapping-CITI'!A:E,5,0)</f>
        <v>Ignore</v>
      </c>
      <c r="D6092" s="42">
        <v>45016</v>
      </c>
      <c r="E6092" s="42">
        <v>45199</v>
      </c>
      <c r="F6092" t="s">
        <v>1940</v>
      </c>
      <c r="G6092" t="s">
        <v>2942</v>
      </c>
      <c r="H6092">
        <v>1700</v>
      </c>
      <c r="I6092" t="s">
        <v>2768</v>
      </c>
      <c r="J6092">
        <v>141794</v>
      </c>
      <c r="K6092" t="s">
        <v>3365</v>
      </c>
      <c r="L6092">
        <v>500000</v>
      </c>
      <c r="M6092">
        <v>164253600</v>
      </c>
      <c r="N6092">
        <v>164753600</v>
      </c>
      <c r="O6092">
        <v>0</v>
      </c>
      <c r="P6092" t="s">
        <v>607</v>
      </c>
      <c r="Q6092">
        <v>0</v>
      </c>
      <c r="R6092">
        <v>164253600</v>
      </c>
      <c r="S6092">
        <v>164753600</v>
      </c>
      <c r="T6092" t="s">
        <v>1</v>
      </c>
      <c r="U6092" s="221">
        <f t="shared" si="191"/>
        <v>-0.05</v>
      </c>
    </row>
    <row r="6093" spans="1:21" hidden="1">
      <c r="A6093" s="55" t="str">
        <f t="shared" si="190"/>
        <v>Y0ESIgnore</v>
      </c>
      <c r="B6093" s="55" t="str">
        <f>VLOOKUP(J6093,'Mapping-CITI'!A:E,5,0)</f>
        <v>Ignore</v>
      </c>
      <c r="D6093" s="42">
        <v>45016</v>
      </c>
      <c r="E6093" s="42">
        <v>45199</v>
      </c>
      <c r="F6093" t="s">
        <v>1940</v>
      </c>
      <c r="G6093" t="s">
        <v>2942</v>
      </c>
      <c r="H6093">
        <v>1700</v>
      </c>
      <c r="I6093" t="s">
        <v>2768</v>
      </c>
      <c r="J6093">
        <v>141865</v>
      </c>
      <c r="K6093" t="s">
        <v>3366</v>
      </c>
      <c r="L6093">
        <v>0</v>
      </c>
      <c r="M6093">
        <v>22976336.640000001</v>
      </c>
      <c r="N6093">
        <v>22976336.640000001</v>
      </c>
      <c r="O6093">
        <v>0</v>
      </c>
      <c r="P6093" t="s">
        <v>607</v>
      </c>
      <c r="Q6093">
        <v>0</v>
      </c>
      <c r="R6093">
        <v>22976336.640000001</v>
      </c>
      <c r="S6093">
        <v>22976336.640000001</v>
      </c>
      <c r="T6093" t="s">
        <v>1</v>
      </c>
      <c r="U6093" s="221">
        <f t="shared" si="191"/>
        <v>0</v>
      </c>
    </row>
    <row r="6094" spans="1:21" hidden="1">
      <c r="A6094" s="55" t="str">
        <f t="shared" si="190"/>
        <v>Y0ES0</v>
      </c>
      <c r="B6094" s="55">
        <f>VLOOKUP(J6094,'Mapping-CITI'!A:E,5,0)</f>
        <v>0</v>
      </c>
      <c r="D6094" s="42">
        <v>45016</v>
      </c>
      <c r="E6094" s="42">
        <v>45199</v>
      </c>
      <c r="F6094" t="s">
        <v>1940</v>
      </c>
      <c r="G6094" t="s">
        <v>2942</v>
      </c>
      <c r="H6094">
        <v>1700</v>
      </c>
      <c r="I6094" t="s">
        <v>2768</v>
      </c>
      <c r="J6094">
        <v>142036</v>
      </c>
      <c r="K6094" t="s">
        <v>2127</v>
      </c>
      <c r="L6094">
        <v>10000</v>
      </c>
      <c r="M6094">
        <v>422900000</v>
      </c>
      <c r="N6094">
        <v>422900000</v>
      </c>
      <c r="O6094">
        <v>10000</v>
      </c>
      <c r="P6094" t="s">
        <v>607</v>
      </c>
      <c r="Q6094">
        <v>10000</v>
      </c>
      <c r="R6094">
        <v>422900000</v>
      </c>
      <c r="S6094">
        <v>422900000</v>
      </c>
      <c r="T6094" t="s">
        <v>1</v>
      </c>
      <c r="U6094" s="221">
        <f t="shared" si="191"/>
        <v>0</v>
      </c>
    </row>
    <row r="6095" spans="1:21" hidden="1">
      <c r="A6095" s="55" t="str">
        <f t="shared" si="190"/>
        <v>Y0ES0</v>
      </c>
      <c r="B6095" s="55">
        <f>VLOOKUP(J6095,'Mapping-CITI'!A:E,5,0)</f>
        <v>0</v>
      </c>
      <c r="D6095" s="42">
        <v>45016</v>
      </c>
      <c r="E6095" s="42">
        <v>45199</v>
      </c>
      <c r="F6095" t="s">
        <v>1940</v>
      </c>
      <c r="G6095" t="s">
        <v>2942</v>
      </c>
      <c r="H6095">
        <v>1700</v>
      </c>
      <c r="I6095" t="s">
        <v>2768</v>
      </c>
      <c r="J6095">
        <v>142038</v>
      </c>
      <c r="K6095" t="s">
        <v>2128</v>
      </c>
      <c r="L6095">
        <v>0</v>
      </c>
      <c r="M6095">
        <v>93164013579</v>
      </c>
      <c r="N6095">
        <v>93164013579</v>
      </c>
      <c r="O6095">
        <v>0</v>
      </c>
      <c r="P6095" t="s">
        <v>607</v>
      </c>
      <c r="Q6095">
        <v>0</v>
      </c>
      <c r="R6095">
        <v>93164013579</v>
      </c>
      <c r="S6095">
        <v>93164013579</v>
      </c>
      <c r="T6095" t="s">
        <v>1</v>
      </c>
      <c r="U6095" s="221">
        <f t="shared" si="191"/>
        <v>0</v>
      </c>
    </row>
    <row r="6096" spans="1:21" hidden="1">
      <c r="A6096" s="55" t="str">
        <f t="shared" si="190"/>
        <v>Y0ES0</v>
      </c>
      <c r="B6096" s="55">
        <f>VLOOKUP(J6096,'Mapping-CITI'!A:E,5,0)</f>
        <v>0</v>
      </c>
      <c r="D6096" s="42">
        <v>45016</v>
      </c>
      <c r="E6096" s="42">
        <v>45199</v>
      </c>
      <c r="F6096" t="s">
        <v>1940</v>
      </c>
      <c r="G6096" t="s">
        <v>2942</v>
      </c>
      <c r="H6096">
        <v>1700</v>
      </c>
      <c r="I6096" t="s">
        <v>2768</v>
      </c>
      <c r="J6096">
        <v>142039</v>
      </c>
      <c r="K6096" t="s">
        <v>2548</v>
      </c>
      <c r="L6096">
        <v>0</v>
      </c>
      <c r="M6096">
        <v>1280000001</v>
      </c>
      <c r="N6096">
        <v>1280000001</v>
      </c>
      <c r="O6096">
        <v>0</v>
      </c>
      <c r="P6096" t="s">
        <v>607</v>
      </c>
      <c r="Q6096">
        <v>0</v>
      </c>
      <c r="R6096">
        <v>1280000001</v>
      </c>
      <c r="S6096">
        <v>1280000001</v>
      </c>
      <c r="T6096" t="s">
        <v>1</v>
      </c>
      <c r="U6096" s="221">
        <f t="shared" si="191"/>
        <v>0</v>
      </c>
    </row>
    <row r="6097" spans="1:21" hidden="1">
      <c r="A6097" s="55" t="str">
        <f t="shared" si="190"/>
        <v>Y0ES0</v>
      </c>
      <c r="B6097" s="55">
        <f>VLOOKUP(J6097,'Mapping-CITI'!A:E,5,0)</f>
        <v>0</v>
      </c>
      <c r="D6097" s="42">
        <v>45016</v>
      </c>
      <c r="E6097" s="42">
        <v>45199</v>
      </c>
      <c r="F6097" t="s">
        <v>1940</v>
      </c>
      <c r="G6097" t="s">
        <v>2942</v>
      </c>
      <c r="H6097">
        <v>1700</v>
      </c>
      <c r="I6097" t="s">
        <v>2768</v>
      </c>
      <c r="J6097">
        <v>142040</v>
      </c>
      <c r="K6097" t="s">
        <v>2129</v>
      </c>
      <c r="L6097">
        <v>20000</v>
      </c>
      <c r="M6097">
        <v>513000</v>
      </c>
      <c r="N6097">
        <v>533000</v>
      </c>
      <c r="O6097">
        <v>0</v>
      </c>
      <c r="P6097" t="s">
        <v>607</v>
      </c>
      <c r="Q6097">
        <v>0</v>
      </c>
      <c r="R6097">
        <v>513000</v>
      </c>
      <c r="S6097">
        <v>533000</v>
      </c>
      <c r="T6097" t="s">
        <v>1</v>
      </c>
      <c r="U6097" s="221">
        <f t="shared" si="191"/>
        <v>-2E-3</v>
      </c>
    </row>
    <row r="6098" spans="1:21" hidden="1">
      <c r="A6098" s="55" t="str">
        <f t="shared" si="190"/>
        <v>Y0ES0</v>
      </c>
      <c r="B6098" s="55">
        <f>VLOOKUP(J6098,'Mapping-CITI'!A:E,5,0)</f>
        <v>0</v>
      </c>
      <c r="D6098" s="42">
        <v>45016</v>
      </c>
      <c r="E6098" s="42">
        <v>45199</v>
      </c>
      <c r="F6098" t="s">
        <v>1940</v>
      </c>
      <c r="G6098" t="s">
        <v>2942</v>
      </c>
      <c r="H6098">
        <v>1700</v>
      </c>
      <c r="I6098" t="s">
        <v>2768</v>
      </c>
      <c r="J6098">
        <v>142041</v>
      </c>
      <c r="K6098" t="s">
        <v>2130</v>
      </c>
      <c r="L6098">
        <v>0</v>
      </c>
      <c r="M6098">
        <v>18802800000</v>
      </c>
      <c r="N6098">
        <v>18802800000</v>
      </c>
      <c r="O6098">
        <v>0</v>
      </c>
      <c r="P6098" t="s">
        <v>607</v>
      </c>
      <c r="Q6098">
        <v>0</v>
      </c>
      <c r="R6098">
        <v>18802800000</v>
      </c>
      <c r="S6098">
        <v>18802800000</v>
      </c>
      <c r="T6098" t="s">
        <v>1</v>
      </c>
      <c r="U6098" s="221">
        <f t="shared" si="191"/>
        <v>0</v>
      </c>
    </row>
    <row r="6099" spans="1:21" hidden="1">
      <c r="A6099" s="55" t="str">
        <f t="shared" si="190"/>
        <v>Y0ES0</v>
      </c>
      <c r="B6099" s="55">
        <f>VLOOKUP(J6099,'Mapping-CITI'!A:E,5,0)</f>
        <v>0</v>
      </c>
      <c r="D6099" s="42">
        <v>45016</v>
      </c>
      <c r="E6099" s="42">
        <v>45199</v>
      </c>
      <c r="F6099" t="s">
        <v>1940</v>
      </c>
      <c r="G6099" t="s">
        <v>2942</v>
      </c>
      <c r="H6099">
        <v>1700</v>
      </c>
      <c r="I6099" t="s">
        <v>2768</v>
      </c>
      <c r="J6099">
        <v>142042</v>
      </c>
      <c r="K6099" t="s">
        <v>2131</v>
      </c>
      <c r="L6099">
        <v>0</v>
      </c>
      <c r="M6099">
        <v>57319618268</v>
      </c>
      <c r="N6099">
        <v>57319618268</v>
      </c>
      <c r="O6099">
        <v>0</v>
      </c>
      <c r="P6099" t="s">
        <v>607</v>
      </c>
      <c r="Q6099">
        <v>0</v>
      </c>
      <c r="R6099">
        <v>57319618268</v>
      </c>
      <c r="S6099">
        <v>57319618268</v>
      </c>
      <c r="T6099" t="s">
        <v>1</v>
      </c>
      <c r="U6099" s="221">
        <f t="shared" si="191"/>
        <v>0</v>
      </c>
    </row>
    <row r="6100" spans="1:21" hidden="1">
      <c r="A6100" s="55" t="str">
        <f t="shared" si="190"/>
        <v>Y0ES0</v>
      </c>
      <c r="B6100" s="55">
        <f>VLOOKUP(J6100,'Mapping-CITI'!A:E,5,0)</f>
        <v>0</v>
      </c>
      <c r="D6100" s="42">
        <v>45016</v>
      </c>
      <c r="E6100" s="42">
        <v>45199</v>
      </c>
      <c r="F6100" t="s">
        <v>1940</v>
      </c>
      <c r="G6100" t="s">
        <v>2942</v>
      </c>
      <c r="H6100">
        <v>1700</v>
      </c>
      <c r="I6100" t="s">
        <v>2768</v>
      </c>
      <c r="J6100">
        <v>142043</v>
      </c>
      <c r="K6100" t="s">
        <v>2657</v>
      </c>
      <c r="L6100">
        <v>0</v>
      </c>
      <c r="M6100">
        <v>12425872000</v>
      </c>
      <c r="N6100">
        <v>12425872000</v>
      </c>
      <c r="O6100">
        <v>0</v>
      </c>
      <c r="P6100" t="s">
        <v>607</v>
      </c>
      <c r="Q6100">
        <v>0</v>
      </c>
      <c r="R6100">
        <v>12425872000</v>
      </c>
      <c r="S6100">
        <v>12425872000</v>
      </c>
      <c r="T6100" t="s">
        <v>1</v>
      </c>
      <c r="U6100" s="221">
        <f t="shared" si="191"/>
        <v>0</v>
      </c>
    </row>
    <row r="6101" spans="1:21" hidden="1">
      <c r="A6101" s="55" t="str">
        <f t="shared" si="190"/>
        <v>Y0ES0</v>
      </c>
      <c r="B6101" s="55">
        <f>VLOOKUP(J6101,'Mapping-CITI'!A:E,5,0)</f>
        <v>0</v>
      </c>
      <c r="D6101" s="42">
        <v>45016</v>
      </c>
      <c r="E6101" s="42">
        <v>45199</v>
      </c>
      <c r="F6101" t="s">
        <v>1940</v>
      </c>
      <c r="G6101" t="s">
        <v>2942</v>
      </c>
      <c r="H6101">
        <v>1700</v>
      </c>
      <c r="I6101" t="s">
        <v>2768</v>
      </c>
      <c r="J6101">
        <v>142044</v>
      </c>
      <c r="K6101" t="s">
        <v>2132</v>
      </c>
      <c r="L6101">
        <v>10000</v>
      </c>
      <c r="M6101">
        <v>24785420957</v>
      </c>
      <c r="N6101">
        <v>24785430957</v>
      </c>
      <c r="O6101">
        <v>0</v>
      </c>
      <c r="P6101" t="s">
        <v>607</v>
      </c>
      <c r="Q6101">
        <v>0</v>
      </c>
      <c r="R6101">
        <v>24785420957</v>
      </c>
      <c r="S6101">
        <v>24785430957</v>
      </c>
      <c r="T6101" t="s">
        <v>1</v>
      </c>
      <c r="U6101" s="221">
        <f t="shared" si="191"/>
        <v>-1E-3</v>
      </c>
    </row>
    <row r="6102" spans="1:21" hidden="1">
      <c r="A6102" s="55" t="str">
        <f t="shared" si="190"/>
        <v>Y0ES0</v>
      </c>
      <c r="B6102" s="55">
        <f>VLOOKUP(J6102,'Mapping-CITI'!A:E,5,0)</f>
        <v>0</v>
      </c>
      <c r="D6102" s="42">
        <v>45016</v>
      </c>
      <c r="E6102" s="42">
        <v>45199</v>
      </c>
      <c r="F6102" t="s">
        <v>1940</v>
      </c>
      <c r="G6102" t="s">
        <v>2942</v>
      </c>
      <c r="H6102">
        <v>1700</v>
      </c>
      <c r="I6102" t="s">
        <v>2768</v>
      </c>
      <c r="J6102">
        <v>142048</v>
      </c>
      <c r="K6102" t="s">
        <v>2640</v>
      </c>
      <c r="L6102">
        <v>0</v>
      </c>
      <c r="M6102">
        <v>6676000</v>
      </c>
      <c r="N6102">
        <v>6676000</v>
      </c>
      <c r="O6102">
        <v>0</v>
      </c>
      <c r="P6102" t="s">
        <v>607</v>
      </c>
      <c r="Q6102">
        <v>0</v>
      </c>
      <c r="R6102">
        <v>6676000</v>
      </c>
      <c r="S6102">
        <v>6676000</v>
      </c>
      <c r="T6102" t="s">
        <v>1</v>
      </c>
      <c r="U6102" s="221">
        <f t="shared" si="191"/>
        <v>0</v>
      </c>
    </row>
    <row r="6103" spans="1:21" hidden="1">
      <c r="A6103" s="55" t="str">
        <f t="shared" si="190"/>
        <v>Y0ESIgnore</v>
      </c>
      <c r="B6103" s="55" t="str">
        <f>VLOOKUP(J6103,'Mapping-CITI'!A:E,5,0)</f>
        <v>Ignore</v>
      </c>
      <c r="D6103" s="42">
        <v>45016</v>
      </c>
      <c r="E6103" s="42">
        <v>45199</v>
      </c>
      <c r="F6103" t="s">
        <v>1940</v>
      </c>
      <c r="G6103" t="s">
        <v>2942</v>
      </c>
      <c r="H6103">
        <v>1700</v>
      </c>
      <c r="I6103" t="s">
        <v>2768</v>
      </c>
      <c r="J6103">
        <v>142077</v>
      </c>
      <c r="K6103" t="s">
        <v>2913</v>
      </c>
      <c r="L6103">
        <v>349974.96</v>
      </c>
      <c r="M6103">
        <v>75907.929999999993</v>
      </c>
      <c r="N6103">
        <v>41177.980000000003</v>
      </c>
      <c r="O6103">
        <v>384704.91</v>
      </c>
      <c r="P6103" t="s">
        <v>607</v>
      </c>
      <c r="Q6103">
        <v>384704.91</v>
      </c>
      <c r="R6103">
        <v>75907.929999999993</v>
      </c>
      <c r="S6103">
        <v>41177.980000000003</v>
      </c>
      <c r="T6103" t="s">
        <v>1</v>
      </c>
      <c r="U6103" s="221">
        <f t="shared" si="191"/>
        <v>3.4729949999999991E-3</v>
      </c>
    </row>
    <row r="6104" spans="1:21" hidden="1">
      <c r="A6104" s="55" t="str">
        <f t="shared" si="190"/>
        <v>Y0ESIgnore</v>
      </c>
      <c r="B6104" s="55" t="str">
        <f>VLOOKUP(J6104,'Mapping-CITI'!A:E,5,0)</f>
        <v>Ignore</v>
      </c>
      <c r="D6104" s="42">
        <v>45016</v>
      </c>
      <c r="E6104" s="42">
        <v>45199</v>
      </c>
      <c r="F6104" t="s">
        <v>1940</v>
      </c>
      <c r="G6104" t="s">
        <v>2942</v>
      </c>
      <c r="H6104">
        <v>1700</v>
      </c>
      <c r="I6104" t="s">
        <v>2768</v>
      </c>
      <c r="J6104">
        <v>142096</v>
      </c>
      <c r="K6104" t="s">
        <v>3421</v>
      </c>
      <c r="L6104">
        <v>0</v>
      </c>
      <c r="M6104">
        <v>138</v>
      </c>
      <c r="N6104">
        <v>138</v>
      </c>
      <c r="O6104">
        <v>0</v>
      </c>
      <c r="P6104" t="s">
        <v>607</v>
      </c>
      <c r="Q6104">
        <v>0</v>
      </c>
      <c r="R6104">
        <v>138</v>
      </c>
      <c r="S6104">
        <v>138</v>
      </c>
      <c r="T6104" t="s">
        <v>1</v>
      </c>
      <c r="U6104" s="221">
        <f t="shared" si="191"/>
        <v>0</v>
      </c>
    </row>
    <row r="6105" spans="1:21" hidden="1">
      <c r="A6105" s="55" t="str">
        <f t="shared" si="190"/>
        <v>Y0ES0</v>
      </c>
      <c r="B6105" s="55">
        <f>VLOOKUP(J6105,'Mapping-CITI'!A:E,5,0)</f>
        <v>0</v>
      </c>
      <c r="D6105" s="42">
        <v>45016</v>
      </c>
      <c r="E6105" s="42">
        <v>45199</v>
      </c>
      <c r="F6105" t="s">
        <v>1940</v>
      </c>
      <c r="G6105" t="s">
        <v>2942</v>
      </c>
      <c r="H6105">
        <v>1700</v>
      </c>
      <c r="I6105" t="s">
        <v>2768</v>
      </c>
      <c r="J6105">
        <v>142186</v>
      </c>
      <c r="K6105" t="s">
        <v>2585</v>
      </c>
      <c r="L6105">
        <v>0</v>
      </c>
      <c r="M6105">
        <v>4500000000</v>
      </c>
      <c r="N6105">
        <v>4500000000</v>
      </c>
      <c r="O6105">
        <v>0</v>
      </c>
      <c r="P6105" t="s">
        <v>607</v>
      </c>
      <c r="Q6105">
        <v>0</v>
      </c>
      <c r="R6105">
        <v>4500000000</v>
      </c>
      <c r="S6105">
        <v>4500000000</v>
      </c>
      <c r="T6105" t="s">
        <v>1</v>
      </c>
      <c r="U6105" s="221">
        <f t="shared" si="191"/>
        <v>0</v>
      </c>
    </row>
    <row r="6106" spans="1:21" hidden="1">
      <c r="A6106" s="55" t="str">
        <f t="shared" si="190"/>
        <v>Y0ES0</v>
      </c>
      <c r="B6106" s="55">
        <f>VLOOKUP(J6106,'Mapping-CITI'!A:E,5,0)</f>
        <v>0</v>
      </c>
      <c r="D6106" s="42">
        <v>45016</v>
      </c>
      <c r="E6106" s="42">
        <v>45199</v>
      </c>
      <c r="F6106" t="s">
        <v>1940</v>
      </c>
      <c r="G6106" t="s">
        <v>2942</v>
      </c>
      <c r="H6106">
        <v>1700</v>
      </c>
      <c r="I6106" t="s">
        <v>2768</v>
      </c>
      <c r="J6106">
        <v>142240</v>
      </c>
      <c r="K6106" t="s">
        <v>3952</v>
      </c>
      <c r="L6106">
        <v>0</v>
      </c>
      <c r="M6106">
        <v>700000000</v>
      </c>
      <c r="N6106">
        <v>700000000</v>
      </c>
      <c r="O6106">
        <v>0</v>
      </c>
      <c r="P6106" t="s">
        <v>607</v>
      </c>
      <c r="Q6106">
        <v>0</v>
      </c>
      <c r="R6106">
        <v>700000000</v>
      </c>
      <c r="S6106">
        <v>700000000</v>
      </c>
      <c r="T6106" t="s">
        <v>1</v>
      </c>
      <c r="U6106" s="221">
        <f t="shared" si="191"/>
        <v>0</v>
      </c>
    </row>
    <row r="6107" spans="1:21" hidden="1">
      <c r="A6107" s="55" t="str">
        <f t="shared" si="190"/>
        <v>Y0ES0</v>
      </c>
      <c r="B6107" s="55">
        <f>VLOOKUP(J6107,'Mapping-CITI'!A:E,5,0)</f>
        <v>0</v>
      </c>
      <c r="D6107" s="42">
        <v>45016</v>
      </c>
      <c r="E6107" s="42">
        <v>45199</v>
      </c>
      <c r="F6107" t="s">
        <v>1940</v>
      </c>
      <c r="G6107" t="s">
        <v>2942</v>
      </c>
      <c r="H6107">
        <v>1700</v>
      </c>
      <c r="I6107" t="s">
        <v>2768</v>
      </c>
      <c r="J6107">
        <v>142241</v>
      </c>
      <c r="K6107" t="s">
        <v>3934</v>
      </c>
      <c r="L6107">
        <v>0</v>
      </c>
      <c r="M6107">
        <v>1484720000</v>
      </c>
      <c r="N6107">
        <v>1484720000</v>
      </c>
      <c r="O6107">
        <v>0</v>
      </c>
      <c r="P6107" t="s">
        <v>607</v>
      </c>
      <c r="Q6107">
        <v>0</v>
      </c>
      <c r="R6107">
        <v>1484720000</v>
      </c>
      <c r="S6107">
        <v>1484720000</v>
      </c>
      <c r="T6107" t="s">
        <v>1</v>
      </c>
      <c r="U6107" s="221">
        <f t="shared" si="191"/>
        <v>0</v>
      </c>
    </row>
    <row r="6108" spans="1:21" hidden="1">
      <c r="A6108" s="55" t="str">
        <f t="shared" si="190"/>
        <v>Y0ESIgnore</v>
      </c>
      <c r="B6108" s="55" t="str">
        <f>VLOOKUP(J6108,'Mapping-CITI'!A:E,5,0)</f>
        <v>Ignore</v>
      </c>
      <c r="D6108" s="42">
        <v>45016</v>
      </c>
      <c r="E6108" s="42">
        <v>45199</v>
      </c>
      <c r="F6108" t="s">
        <v>1940</v>
      </c>
      <c r="G6108" t="s">
        <v>2942</v>
      </c>
      <c r="H6108">
        <v>1700</v>
      </c>
      <c r="I6108" t="s">
        <v>2768</v>
      </c>
      <c r="J6108">
        <v>142243</v>
      </c>
      <c r="K6108" t="s">
        <v>3367</v>
      </c>
      <c r="L6108">
        <v>0</v>
      </c>
      <c r="M6108">
        <v>123791706.08</v>
      </c>
      <c r="N6108">
        <v>123791706.08</v>
      </c>
      <c r="O6108">
        <v>0</v>
      </c>
      <c r="P6108" t="s">
        <v>607</v>
      </c>
      <c r="Q6108">
        <v>0</v>
      </c>
      <c r="R6108">
        <v>123791706.08</v>
      </c>
      <c r="S6108">
        <v>123791706.08</v>
      </c>
      <c r="T6108" t="s">
        <v>1</v>
      </c>
      <c r="U6108" s="221">
        <f t="shared" si="191"/>
        <v>0</v>
      </c>
    </row>
    <row r="6109" spans="1:21" hidden="1">
      <c r="A6109" s="55" t="str">
        <f t="shared" si="190"/>
        <v>Y0ESIgnore</v>
      </c>
      <c r="B6109" s="55" t="str">
        <f>VLOOKUP(J6109,'Mapping-CITI'!A:E,5,0)</f>
        <v>Ignore</v>
      </c>
      <c r="D6109" s="42">
        <v>45016</v>
      </c>
      <c r="E6109" s="42">
        <v>45199</v>
      </c>
      <c r="F6109" t="s">
        <v>1940</v>
      </c>
      <c r="G6109" t="s">
        <v>2942</v>
      </c>
      <c r="H6109">
        <v>1700</v>
      </c>
      <c r="I6109" t="s">
        <v>2768</v>
      </c>
      <c r="J6109">
        <v>142247</v>
      </c>
      <c r="K6109" t="s">
        <v>3414</v>
      </c>
      <c r="L6109">
        <v>0</v>
      </c>
      <c r="M6109">
        <v>277550000</v>
      </c>
      <c r="N6109">
        <v>277550000</v>
      </c>
      <c r="O6109">
        <v>0</v>
      </c>
      <c r="P6109" t="s">
        <v>607</v>
      </c>
      <c r="Q6109">
        <v>0</v>
      </c>
      <c r="R6109">
        <v>277550000</v>
      </c>
      <c r="S6109">
        <v>277550000</v>
      </c>
      <c r="T6109" t="s">
        <v>1</v>
      </c>
      <c r="U6109" s="221">
        <f t="shared" si="191"/>
        <v>0</v>
      </c>
    </row>
    <row r="6110" spans="1:21" hidden="1">
      <c r="A6110" s="55" t="str">
        <f t="shared" si="190"/>
        <v>Y0ES0</v>
      </c>
      <c r="B6110" s="55">
        <f>VLOOKUP(J6110,'Mapping-CITI'!A:E,5,0)</f>
        <v>0</v>
      </c>
      <c r="D6110" s="42">
        <v>45016</v>
      </c>
      <c r="E6110" s="42">
        <v>45199</v>
      </c>
      <c r="F6110" t="s">
        <v>1940</v>
      </c>
      <c r="G6110" t="s">
        <v>2942</v>
      </c>
      <c r="H6110">
        <v>1700</v>
      </c>
      <c r="I6110" t="s">
        <v>2768</v>
      </c>
      <c r="J6110">
        <v>142248</v>
      </c>
      <c r="K6110" t="s">
        <v>3964</v>
      </c>
      <c r="L6110">
        <v>0</v>
      </c>
      <c r="M6110">
        <v>7450000000</v>
      </c>
      <c r="N6110">
        <v>7450000000</v>
      </c>
      <c r="O6110">
        <v>0</v>
      </c>
      <c r="P6110" t="s">
        <v>607</v>
      </c>
      <c r="Q6110">
        <v>0</v>
      </c>
      <c r="R6110">
        <v>7450000000</v>
      </c>
      <c r="S6110">
        <v>7450000000</v>
      </c>
      <c r="T6110" t="s">
        <v>1</v>
      </c>
      <c r="U6110" s="221">
        <f t="shared" si="191"/>
        <v>0</v>
      </c>
    </row>
    <row r="6111" spans="1:21" hidden="1">
      <c r="A6111" s="55" t="str">
        <f t="shared" si="190"/>
        <v>Y0ESIgnore</v>
      </c>
      <c r="B6111" s="55" t="str">
        <f>VLOOKUP(J6111,'Mapping-CITI'!A:E,5,0)</f>
        <v>Ignore</v>
      </c>
      <c r="D6111" s="42">
        <v>45016</v>
      </c>
      <c r="E6111" s="42">
        <v>45199</v>
      </c>
      <c r="F6111" t="s">
        <v>1940</v>
      </c>
      <c r="G6111" t="s">
        <v>2942</v>
      </c>
      <c r="H6111">
        <v>1700</v>
      </c>
      <c r="I6111" t="s">
        <v>2768</v>
      </c>
      <c r="J6111">
        <v>142251</v>
      </c>
      <c r="K6111" t="s">
        <v>3368</v>
      </c>
      <c r="L6111">
        <v>0</v>
      </c>
      <c r="M6111">
        <v>50651128193</v>
      </c>
      <c r="N6111">
        <v>50651103193</v>
      </c>
      <c r="O6111">
        <v>25000</v>
      </c>
      <c r="P6111" t="s">
        <v>607</v>
      </c>
      <c r="Q6111">
        <v>25000</v>
      </c>
      <c r="R6111">
        <v>50651128193</v>
      </c>
      <c r="S6111">
        <v>50651103193</v>
      </c>
      <c r="T6111" t="s">
        <v>1</v>
      </c>
      <c r="U6111" s="221">
        <f t="shared" si="191"/>
        <v>2.5000000000000001E-3</v>
      </c>
    </row>
    <row r="6112" spans="1:21" hidden="1">
      <c r="A6112" s="55" t="str">
        <f t="shared" si="190"/>
        <v>Y0ESIgnore</v>
      </c>
      <c r="B6112" s="55" t="str">
        <f>VLOOKUP(J6112,'Mapping-CITI'!A:E,5,0)</f>
        <v>Ignore</v>
      </c>
      <c r="D6112" s="42">
        <v>45016</v>
      </c>
      <c r="E6112" s="42">
        <v>45199</v>
      </c>
      <c r="F6112" t="s">
        <v>1940</v>
      </c>
      <c r="G6112" t="s">
        <v>2942</v>
      </c>
      <c r="H6112">
        <v>1700</v>
      </c>
      <c r="I6112" t="s">
        <v>2768</v>
      </c>
      <c r="J6112">
        <v>142256</v>
      </c>
      <c r="K6112" t="s">
        <v>3370</v>
      </c>
      <c r="L6112">
        <v>225000</v>
      </c>
      <c r="M6112">
        <v>4588725</v>
      </c>
      <c r="N6112">
        <v>4813725</v>
      </c>
      <c r="O6112">
        <v>0</v>
      </c>
      <c r="P6112" t="s">
        <v>607</v>
      </c>
      <c r="Q6112">
        <v>0</v>
      </c>
      <c r="R6112">
        <v>4588725</v>
      </c>
      <c r="S6112">
        <v>4813725</v>
      </c>
      <c r="T6112" t="s">
        <v>1</v>
      </c>
      <c r="U6112" s="221">
        <f t="shared" si="191"/>
        <v>-2.2499999999999999E-2</v>
      </c>
    </row>
    <row r="6113" spans="1:21" hidden="1">
      <c r="A6113" s="55" t="str">
        <f t="shared" si="190"/>
        <v>Y0ESIgnore</v>
      </c>
      <c r="B6113" s="55" t="str">
        <f>VLOOKUP(J6113,'Mapping-CITI'!A:E,5,0)</f>
        <v>Ignore</v>
      </c>
      <c r="D6113" s="42">
        <v>45016</v>
      </c>
      <c r="E6113" s="42">
        <v>45199</v>
      </c>
      <c r="F6113" t="s">
        <v>1940</v>
      </c>
      <c r="G6113" t="s">
        <v>2942</v>
      </c>
      <c r="H6113">
        <v>1700</v>
      </c>
      <c r="I6113" t="s">
        <v>2768</v>
      </c>
      <c r="J6113">
        <v>142258</v>
      </c>
      <c r="K6113" t="s">
        <v>3371</v>
      </c>
      <c r="L6113">
        <v>0</v>
      </c>
      <c r="M6113">
        <v>64539772528.639999</v>
      </c>
      <c r="N6113">
        <v>64539767528.639999</v>
      </c>
      <c r="O6113">
        <v>5000</v>
      </c>
      <c r="P6113" t="s">
        <v>607</v>
      </c>
      <c r="Q6113">
        <v>5000</v>
      </c>
      <c r="R6113">
        <v>64539772528.639999</v>
      </c>
      <c r="S6113">
        <v>64539767528.639999</v>
      </c>
      <c r="T6113" t="s">
        <v>1</v>
      </c>
      <c r="U6113" s="221">
        <f t="shared" si="191"/>
        <v>5.0000000000000001E-4</v>
      </c>
    </row>
    <row r="6114" spans="1:21" hidden="1">
      <c r="A6114" s="55" t="str">
        <f t="shared" si="190"/>
        <v>Y0ESIgnore</v>
      </c>
      <c r="B6114" s="55" t="str">
        <f>VLOOKUP(J6114,'Mapping-CITI'!A:E,5,0)</f>
        <v>Ignore</v>
      </c>
      <c r="D6114" s="42">
        <v>45016</v>
      </c>
      <c r="E6114" s="42">
        <v>45199</v>
      </c>
      <c r="F6114" t="s">
        <v>1940</v>
      </c>
      <c r="G6114" t="s">
        <v>2942</v>
      </c>
      <c r="H6114">
        <v>1700</v>
      </c>
      <c r="I6114" t="s">
        <v>2768</v>
      </c>
      <c r="J6114">
        <v>142259</v>
      </c>
      <c r="K6114" t="s">
        <v>3447</v>
      </c>
      <c r="L6114">
        <v>0</v>
      </c>
      <c r="M6114">
        <v>4478000000</v>
      </c>
      <c r="N6114">
        <v>4478000000</v>
      </c>
      <c r="O6114">
        <v>0</v>
      </c>
      <c r="P6114" t="s">
        <v>607</v>
      </c>
      <c r="Q6114">
        <v>0</v>
      </c>
      <c r="R6114">
        <v>4478000000</v>
      </c>
      <c r="S6114">
        <v>4478000000</v>
      </c>
      <c r="T6114" t="s">
        <v>1</v>
      </c>
      <c r="U6114" s="221">
        <f t="shared" si="191"/>
        <v>0</v>
      </c>
    </row>
    <row r="6115" spans="1:21" hidden="1">
      <c r="A6115" s="55" t="str">
        <f t="shared" si="190"/>
        <v>Y0ESIgnore</v>
      </c>
      <c r="B6115" s="55" t="str">
        <f>VLOOKUP(J6115,'Mapping-CITI'!A:E,5,0)</f>
        <v>Ignore</v>
      </c>
      <c r="D6115" s="42">
        <v>45016</v>
      </c>
      <c r="E6115" s="42">
        <v>45199</v>
      </c>
      <c r="F6115" t="s">
        <v>1940</v>
      </c>
      <c r="G6115" t="s">
        <v>2942</v>
      </c>
      <c r="H6115">
        <v>1700</v>
      </c>
      <c r="I6115" t="s">
        <v>2768</v>
      </c>
      <c r="J6115">
        <v>142262</v>
      </c>
      <c r="K6115" t="s">
        <v>3372</v>
      </c>
      <c r="L6115">
        <v>0</v>
      </c>
      <c r="M6115">
        <v>29034402</v>
      </c>
      <c r="N6115">
        <v>28979402</v>
      </c>
      <c r="O6115">
        <v>55000</v>
      </c>
      <c r="P6115" t="s">
        <v>607</v>
      </c>
      <c r="Q6115">
        <v>55000</v>
      </c>
      <c r="R6115">
        <v>29034402</v>
      </c>
      <c r="S6115">
        <v>28979402</v>
      </c>
      <c r="T6115" t="s">
        <v>1</v>
      </c>
      <c r="U6115" s="221">
        <f t="shared" si="191"/>
        <v>5.4999999999999997E-3</v>
      </c>
    </row>
    <row r="6116" spans="1:21" hidden="1">
      <c r="A6116" s="55" t="str">
        <f t="shared" si="190"/>
        <v>Y0ESIgnore</v>
      </c>
      <c r="B6116" s="55" t="str">
        <f>VLOOKUP(J6116,'Mapping-CITI'!A:E,5,0)</f>
        <v>Ignore</v>
      </c>
      <c r="D6116" s="42">
        <v>45016</v>
      </c>
      <c r="E6116" s="42">
        <v>45199</v>
      </c>
      <c r="F6116" t="s">
        <v>1940</v>
      </c>
      <c r="G6116" t="s">
        <v>2942</v>
      </c>
      <c r="H6116">
        <v>1700</v>
      </c>
      <c r="I6116" t="s">
        <v>2768</v>
      </c>
      <c r="J6116">
        <v>142263</v>
      </c>
      <c r="K6116" t="s">
        <v>3373</v>
      </c>
      <c r="L6116">
        <v>0</v>
      </c>
      <c r="M6116">
        <v>8761285000</v>
      </c>
      <c r="N6116">
        <v>8761285000</v>
      </c>
      <c r="O6116">
        <v>0</v>
      </c>
      <c r="P6116" t="s">
        <v>607</v>
      </c>
      <c r="Q6116">
        <v>0</v>
      </c>
      <c r="R6116">
        <v>8761285000</v>
      </c>
      <c r="S6116">
        <v>8761285000</v>
      </c>
      <c r="T6116" t="s">
        <v>1</v>
      </c>
      <c r="U6116" s="221">
        <f t="shared" si="191"/>
        <v>0</v>
      </c>
    </row>
    <row r="6117" spans="1:21" hidden="1">
      <c r="A6117" s="55" t="str">
        <f t="shared" si="190"/>
        <v>Y0ESIgnore</v>
      </c>
      <c r="B6117" s="55" t="str">
        <f>VLOOKUP(J6117,'Mapping-CITI'!A:E,5,0)</f>
        <v>Ignore</v>
      </c>
      <c r="D6117" s="42">
        <v>45016</v>
      </c>
      <c r="E6117" s="42">
        <v>45199</v>
      </c>
      <c r="F6117" t="s">
        <v>1940</v>
      </c>
      <c r="G6117" t="s">
        <v>2942</v>
      </c>
      <c r="H6117">
        <v>1700</v>
      </c>
      <c r="I6117" t="s">
        <v>2768</v>
      </c>
      <c r="J6117">
        <v>142265</v>
      </c>
      <c r="K6117" t="s">
        <v>3374</v>
      </c>
      <c r="L6117">
        <v>0</v>
      </c>
      <c r="M6117">
        <v>2410000</v>
      </c>
      <c r="N6117">
        <v>2410000</v>
      </c>
      <c r="O6117">
        <v>0</v>
      </c>
      <c r="P6117" t="s">
        <v>607</v>
      </c>
      <c r="Q6117">
        <v>0</v>
      </c>
      <c r="R6117">
        <v>2410000</v>
      </c>
      <c r="S6117">
        <v>2410000</v>
      </c>
      <c r="T6117" t="s">
        <v>1</v>
      </c>
      <c r="U6117" s="221">
        <f t="shared" si="191"/>
        <v>0</v>
      </c>
    </row>
    <row r="6118" spans="1:21" hidden="1">
      <c r="A6118" s="55" t="str">
        <f t="shared" si="190"/>
        <v>Y0ES0</v>
      </c>
      <c r="B6118" s="55">
        <f>VLOOKUP(J6118,'Mapping-CITI'!A:E,5,0)</f>
        <v>0</v>
      </c>
      <c r="D6118" s="42">
        <v>45016</v>
      </c>
      <c r="E6118" s="42">
        <v>45199</v>
      </c>
      <c r="F6118" t="s">
        <v>1940</v>
      </c>
      <c r="G6118" t="s">
        <v>2942</v>
      </c>
      <c r="H6118">
        <v>1700</v>
      </c>
      <c r="I6118" t="s">
        <v>2768</v>
      </c>
      <c r="J6118">
        <v>142268</v>
      </c>
      <c r="K6118" t="s">
        <v>3801</v>
      </c>
      <c r="L6118">
        <v>0</v>
      </c>
      <c r="M6118">
        <v>17999300000</v>
      </c>
      <c r="N6118">
        <v>17999300000</v>
      </c>
      <c r="O6118">
        <v>0</v>
      </c>
      <c r="P6118" t="s">
        <v>607</v>
      </c>
      <c r="Q6118">
        <v>0</v>
      </c>
      <c r="R6118">
        <v>17999300000</v>
      </c>
      <c r="S6118">
        <v>17999300000</v>
      </c>
      <c r="T6118" t="s">
        <v>1</v>
      </c>
      <c r="U6118" s="221">
        <f t="shared" si="191"/>
        <v>0</v>
      </c>
    </row>
    <row r="6119" spans="1:21" hidden="1">
      <c r="A6119" s="55" t="str">
        <f t="shared" si="190"/>
        <v>Y0ESIgnore</v>
      </c>
      <c r="B6119" s="55" t="str">
        <f>VLOOKUP(J6119,'Mapping-CITI'!A:E,5,0)</f>
        <v>Ignore</v>
      </c>
      <c r="D6119" s="42">
        <v>45016</v>
      </c>
      <c r="E6119" s="42">
        <v>45199</v>
      </c>
      <c r="F6119" t="s">
        <v>1940</v>
      </c>
      <c r="G6119" t="s">
        <v>2942</v>
      </c>
      <c r="H6119">
        <v>1700</v>
      </c>
      <c r="I6119" t="s">
        <v>2768</v>
      </c>
      <c r="J6119">
        <v>142270</v>
      </c>
      <c r="K6119" t="s">
        <v>3448</v>
      </c>
      <c r="L6119">
        <v>0</v>
      </c>
      <c r="M6119">
        <v>25740600000</v>
      </c>
      <c r="N6119">
        <v>25740600000</v>
      </c>
      <c r="O6119">
        <v>0</v>
      </c>
      <c r="P6119" t="s">
        <v>607</v>
      </c>
      <c r="Q6119">
        <v>0</v>
      </c>
      <c r="R6119">
        <v>25740600000</v>
      </c>
      <c r="S6119">
        <v>25740600000</v>
      </c>
      <c r="T6119" t="s">
        <v>1</v>
      </c>
      <c r="U6119" s="221">
        <f t="shared" si="191"/>
        <v>0</v>
      </c>
    </row>
    <row r="6120" spans="1:21" hidden="1">
      <c r="A6120" s="55" t="str">
        <f t="shared" si="190"/>
        <v>Y0ESIgnore</v>
      </c>
      <c r="B6120" s="55" t="str">
        <f>VLOOKUP(J6120,'Mapping-CITI'!A:E,5,0)</f>
        <v>Ignore</v>
      </c>
      <c r="D6120" s="42">
        <v>45016</v>
      </c>
      <c r="E6120" s="42">
        <v>45199</v>
      </c>
      <c r="F6120" t="s">
        <v>1940</v>
      </c>
      <c r="G6120" t="s">
        <v>2942</v>
      </c>
      <c r="H6120">
        <v>1700</v>
      </c>
      <c r="I6120" t="s">
        <v>2768</v>
      </c>
      <c r="J6120">
        <v>142271</v>
      </c>
      <c r="K6120" t="s">
        <v>3375</v>
      </c>
      <c r="L6120">
        <v>-105000</v>
      </c>
      <c r="M6120">
        <v>10192313304</v>
      </c>
      <c r="N6120">
        <v>10192210304</v>
      </c>
      <c r="O6120">
        <v>-2000</v>
      </c>
      <c r="P6120" t="s">
        <v>607</v>
      </c>
      <c r="Q6120">
        <v>-2000</v>
      </c>
      <c r="R6120">
        <v>10192313304</v>
      </c>
      <c r="S6120">
        <v>10192210304</v>
      </c>
      <c r="T6120" t="s">
        <v>1</v>
      </c>
      <c r="U6120" s="221">
        <f t="shared" si="191"/>
        <v>1.03E-2</v>
      </c>
    </row>
    <row r="6121" spans="1:21" hidden="1">
      <c r="A6121" s="55" t="str">
        <f t="shared" si="190"/>
        <v>Y0ESIgnore</v>
      </c>
      <c r="B6121" s="55" t="str">
        <f>VLOOKUP(J6121,'Mapping-CITI'!A:E,5,0)</f>
        <v>Ignore</v>
      </c>
      <c r="D6121" s="42">
        <v>45016</v>
      </c>
      <c r="E6121" s="42">
        <v>45199</v>
      </c>
      <c r="F6121" t="s">
        <v>1940</v>
      </c>
      <c r="G6121" t="s">
        <v>2942</v>
      </c>
      <c r="H6121">
        <v>1700</v>
      </c>
      <c r="I6121" t="s">
        <v>2768</v>
      </c>
      <c r="J6121">
        <v>142274</v>
      </c>
      <c r="K6121" t="s">
        <v>3376</v>
      </c>
      <c r="L6121">
        <v>500000</v>
      </c>
      <c r="M6121">
        <v>39949477</v>
      </c>
      <c r="N6121">
        <v>40449477</v>
      </c>
      <c r="O6121">
        <v>0</v>
      </c>
      <c r="P6121" t="s">
        <v>607</v>
      </c>
      <c r="Q6121">
        <v>0</v>
      </c>
      <c r="R6121">
        <v>39949477</v>
      </c>
      <c r="S6121">
        <v>40449477</v>
      </c>
      <c r="T6121" t="s">
        <v>1</v>
      </c>
      <c r="U6121" s="221">
        <f t="shared" si="191"/>
        <v>-0.05</v>
      </c>
    </row>
    <row r="6122" spans="1:21" hidden="1">
      <c r="A6122" s="55" t="str">
        <f t="shared" si="190"/>
        <v>Y0ESIgnore</v>
      </c>
      <c r="B6122" s="55" t="str">
        <f>VLOOKUP(J6122,'Mapping-CITI'!A:E,5,0)</f>
        <v>Ignore</v>
      </c>
      <c r="D6122" s="42">
        <v>45016</v>
      </c>
      <c r="E6122" s="42">
        <v>45199</v>
      </c>
      <c r="F6122" t="s">
        <v>1940</v>
      </c>
      <c r="G6122" t="s">
        <v>2942</v>
      </c>
      <c r="H6122">
        <v>1700</v>
      </c>
      <c r="I6122" t="s">
        <v>2768</v>
      </c>
      <c r="J6122">
        <v>142276</v>
      </c>
      <c r="K6122" t="s">
        <v>3377</v>
      </c>
      <c r="L6122">
        <v>0</v>
      </c>
      <c r="M6122">
        <v>2828207.71</v>
      </c>
      <c r="N6122">
        <v>2828207.71</v>
      </c>
      <c r="O6122">
        <v>0</v>
      </c>
      <c r="P6122" t="s">
        <v>607</v>
      </c>
      <c r="Q6122">
        <v>0</v>
      </c>
      <c r="R6122">
        <v>2828207.71</v>
      </c>
      <c r="S6122">
        <v>2828207.71</v>
      </c>
      <c r="T6122" t="s">
        <v>1</v>
      </c>
      <c r="U6122" s="221">
        <f t="shared" si="191"/>
        <v>0</v>
      </c>
    </row>
    <row r="6123" spans="1:21" hidden="1">
      <c r="A6123" s="55" t="str">
        <f t="shared" si="190"/>
        <v>Y0ES0</v>
      </c>
      <c r="B6123" s="55">
        <f>VLOOKUP(J6123,'Mapping-CITI'!A:E,5,0)</f>
        <v>0</v>
      </c>
      <c r="D6123" s="42">
        <v>45016</v>
      </c>
      <c r="E6123" s="42">
        <v>45199</v>
      </c>
      <c r="F6123" t="s">
        <v>1940</v>
      </c>
      <c r="G6123" t="s">
        <v>2942</v>
      </c>
      <c r="H6123">
        <v>1400</v>
      </c>
      <c r="I6123" t="s">
        <v>2773</v>
      </c>
      <c r="J6123">
        <v>160112</v>
      </c>
      <c r="K6123" t="s">
        <v>2622</v>
      </c>
      <c r="L6123">
        <v>0</v>
      </c>
      <c r="M6123">
        <v>12253906633.74</v>
      </c>
      <c r="N6123">
        <v>12253906633.74</v>
      </c>
      <c r="O6123">
        <v>0</v>
      </c>
      <c r="P6123" t="s">
        <v>607</v>
      </c>
      <c r="Q6123">
        <v>0</v>
      </c>
      <c r="R6123">
        <v>0</v>
      </c>
      <c r="S6123">
        <v>1657305.58</v>
      </c>
      <c r="T6123" t="s">
        <v>1</v>
      </c>
      <c r="U6123" s="221">
        <f t="shared" si="191"/>
        <v>0</v>
      </c>
    </row>
    <row r="6124" spans="1:21" hidden="1">
      <c r="A6124" s="55" t="str">
        <f t="shared" si="190"/>
        <v>Y0ES0</v>
      </c>
      <c r="B6124" s="55">
        <f>VLOOKUP(J6124,'Mapping-CITI'!A:E,5,0)</f>
        <v>0</v>
      </c>
      <c r="D6124" s="42">
        <v>45016</v>
      </c>
      <c r="E6124" s="42">
        <v>45199</v>
      </c>
      <c r="F6124" t="s">
        <v>1940</v>
      </c>
      <c r="G6124" t="s">
        <v>2942</v>
      </c>
      <c r="H6124">
        <v>1400</v>
      </c>
      <c r="I6124" t="s">
        <v>2773</v>
      </c>
      <c r="J6124">
        <v>160118</v>
      </c>
      <c r="K6124" t="s">
        <v>2152</v>
      </c>
      <c r="L6124">
        <v>0</v>
      </c>
      <c r="M6124">
        <v>1551839677517.8</v>
      </c>
      <c r="N6124">
        <v>1551839677517.8</v>
      </c>
      <c r="O6124">
        <v>0</v>
      </c>
      <c r="P6124" t="s">
        <v>607</v>
      </c>
      <c r="Q6124">
        <v>0</v>
      </c>
      <c r="R6124">
        <v>0</v>
      </c>
      <c r="S6124">
        <v>0</v>
      </c>
      <c r="T6124" t="s">
        <v>1</v>
      </c>
      <c r="U6124" s="221">
        <f t="shared" si="191"/>
        <v>0</v>
      </c>
    </row>
    <row r="6125" spans="1:21" hidden="1">
      <c r="A6125" s="55" t="str">
        <f t="shared" si="190"/>
        <v>Y0ES0</v>
      </c>
      <c r="B6125" s="55">
        <f>VLOOKUP(J6125,'Mapping-CITI'!A:E,5,0)</f>
        <v>0</v>
      </c>
      <c r="D6125" s="42">
        <v>45016</v>
      </c>
      <c r="E6125" s="42">
        <v>45199</v>
      </c>
      <c r="F6125" t="s">
        <v>1940</v>
      </c>
      <c r="G6125" t="s">
        <v>2942</v>
      </c>
      <c r="H6125">
        <v>1400</v>
      </c>
      <c r="I6125" t="s">
        <v>2773</v>
      </c>
      <c r="J6125">
        <v>160119</v>
      </c>
      <c r="K6125" t="s">
        <v>2627</v>
      </c>
      <c r="L6125">
        <v>0</v>
      </c>
      <c r="M6125">
        <v>112258454474</v>
      </c>
      <c r="N6125">
        <v>112258454474</v>
      </c>
      <c r="O6125">
        <v>0</v>
      </c>
      <c r="P6125" t="s">
        <v>607</v>
      </c>
      <c r="Q6125">
        <v>0</v>
      </c>
      <c r="R6125">
        <v>0</v>
      </c>
      <c r="S6125">
        <v>0</v>
      </c>
      <c r="T6125" t="s">
        <v>1</v>
      </c>
      <c r="U6125" s="221">
        <f t="shared" si="191"/>
        <v>0</v>
      </c>
    </row>
    <row r="6126" spans="1:21" hidden="1">
      <c r="A6126" s="55" t="str">
        <f t="shared" si="190"/>
        <v>Y0ES0</v>
      </c>
      <c r="B6126" s="55">
        <f>VLOOKUP(J6126,'Mapping-CITI'!A:E,5,0)</f>
        <v>0</v>
      </c>
      <c r="D6126" s="42">
        <v>45016</v>
      </c>
      <c r="E6126" s="42">
        <v>45199</v>
      </c>
      <c r="F6126" t="s">
        <v>1940</v>
      </c>
      <c r="G6126" t="s">
        <v>2942</v>
      </c>
      <c r="H6126">
        <v>1400</v>
      </c>
      <c r="I6126" t="s">
        <v>2773</v>
      </c>
      <c r="J6126">
        <v>160120</v>
      </c>
      <c r="K6126" t="s">
        <v>2153</v>
      </c>
      <c r="L6126">
        <v>0</v>
      </c>
      <c r="M6126">
        <v>205378996520</v>
      </c>
      <c r="N6126">
        <v>205378996520</v>
      </c>
      <c r="O6126">
        <v>0</v>
      </c>
      <c r="P6126" t="s">
        <v>607</v>
      </c>
      <c r="Q6126">
        <v>0</v>
      </c>
      <c r="R6126">
        <v>0</v>
      </c>
      <c r="S6126">
        <v>0</v>
      </c>
      <c r="T6126" t="s">
        <v>1</v>
      </c>
      <c r="U6126" s="221">
        <f t="shared" si="191"/>
        <v>0</v>
      </c>
    </row>
    <row r="6127" spans="1:21" hidden="1">
      <c r="A6127" s="55" t="str">
        <f t="shared" si="190"/>
        <v>Y0ES0</v>
      </c>
      <c r="B6127" s="55">
        <f>VLOOKUP(J6127,'Mapping-CITI'!A:E,5,0)</f>
        <v>0</v>
      </c>
      <c r="D6127" s="42">
        <v>45016</v>
      </c>
      <c r="E6127" s="42">
        <v>45199</v>
      </c>
      <c r="F6127" t="s">
        <v>1940</v>
      </c>
      <c r="G6127" t="s">
        <v>2942</v>
      </c>
      <c r="H6127">
        <v>1400</v>
      </c>
      <c r="I6127" t="s">
        <v>2773</v>
      </c>
      <c r="J6127">
        <v>160122</v>
      </c>
      <c r="K6127" t="s">
        <v>2155</v>
      </c>
      <c r="L6127">
        <v>0</v>
      </c>
      <c r="M6127">
        <v>93337689532.5</v>
      </c>
      <c r="N6127">
        <v>93337689532.5</v>
      </c>
      <c r="O6127">
        <v>0</v>
      </c>
      <c r="P6127" t="s">
        <v>607</v>
      </c>
      <c r="Q6127">
        <v>0</v>
      </c>
      <c r="R6127">
        <v>0</v>
      </c>
      <c r="S6127">
        <v>0</v>
      </c>
      <c r="T6127" t="s">
        <v>1</v>
      </c>
      <c r="U6127" s="221">
        <f t="shared" si="191"/>
        <v>0</v>
      </c>
    </row>
    <row r="6128" spans="1:21" hidden="1">
      <c r="A6128" s="55" t="str">
        <f t="shared" si="190"/>
        <v>Y0ES0</v>
      </c>
      <c r="B6128" s="55">
        <f>VLOOKUP(J6128,'Mapping-CITI'!A:E,5,0)</f>
        <v>0</v>
      </c>
      <c r="D6128" s="42">
        <v>45016</v>
      </c>
      <c r="E6128" s="42">
        <v>45199</v>
      </c>
      <c r="F6128" t="s">
        <v>1940</v>
      </c>
      <c r="G6128" t="s">
        <v>2942</v>
      </c>
      <c r="H6128">
        <v>1400</v>
      </c>
      <c r="I6128" t="s">
        <v>2773</v>
      </c>
      <c r="J6128">
        <v>160125</v>
      </c>
      <c r="K6128" t="s">
        <v>2157</v>
      </c>
      <c r="L6128">
        <v>0</v>
      </c>
      <c r="M6128">
        <v>8874373972.6000004</v>
      </c>
      <c r="N6128">
        <v>8874373972.6000004</v>
      </c>
      <c r="O6128">
        <v>0</v>
      </c>
      <c r="P6128" t="s">
        <v>607</v>
      </c>
      <c r="Q6128">
        <v>0</v>
      </c>
      <c r="R6128">
        <v>0</v>
      </c>
      <c r="S6128">
        <v>0</v>
      </c>
      <c r="T6128" t="s">
        <v>1</v>
      </c>
      <c r="U6128" s="221">
        <f t="shared" si="191"/>
        <v>0</v>
      </c>
    </row>
    <row r="6129" spans="1:21" hidden="1">
      <c r="A6129" s="55" t="str">
        <f t="shared" si="190"/>
        <v>Y0ES0</v>
      </c>
      <c r="B6129" s="55">
        <f>VLOOKUP(J6129,'Mapping-CITI'!A:E,5,0)</f>
        <v>0</v>
      </c>
      <c r="D6129" s="42">
        <v>45016</v>
      </c>
      <c r="E6129" s="42">
        <v>45199</v>
      </c>
      <c r="F6129" t="s">
        <v>1940</v>
      </c>
      <c r="G6129" t="s">
        <v>2942</v>
      </c>
      <c r="H6129">
        <v>1600</v>
      </c>
      <c r="I6129" t="s">
        <v>2789</v>
      </c>
      <c r="J6129">
        <v>160202</v>
      </c>
      <c r="K6129" t="s">
        <v>2158</v>
      </c>
      <c r="L6129">
        <v>0</v>
      </c>
      <c r="M6129">
        <v>752287999787.43994</v>
      </c>
      <c r="N6129">
        <v>752287999787.43994</v>
      </c>
      <c r="O6129">
        <v>0</v>
      </c>
      <c r="P6129" t="s">
        <v>607</v>
      </c>
      <c r="Q6129">
        <v>0</v>
      </c>
      <c r="R6129">
        <v>0</v>
      </c>
      <c r="S6129">
        <v>0</v>
      </c>
      <c r="T6129" t="s">
        <v>1</v>
      </c>
      <c r="U6129" s="221">
        <f t="shared" si="191"/>
        <v>0</v>
      </c>
    </row>
    <row r="6130" spans="1:21" hidden="1">
      <c r="A6130" s="55" t="str">
        <f t="shared" si="190"/>
        <v>Y0ES0</v>
      </c>
      <c r="B6130" s="55">
        <f>VLOOKUP(J6130,'Mapping-CITI'!A:E,5,0)</f>
        <v>0</v>
      </c>
      <c r="D6130" s="42">
        <v>45016</v>
      </c>
      <c r="E6130" s="42">
        <v>45199</v>
      </c>
      <c r="F6130" t="s">
        <v>1940</v>
      </c>
      <c r="G6130" t="s">
        <v>2942</v>
      </c>
      <c r="H6130">
        <v>1600</v>
      </c>
      <c r="I6130" t="s">
        <v>2789</v>
      </c>
      <c r="J6130">
        <v>160206</v>
      </c>
      <c r="K6130" t="s">
        <v>2159</v>
      </c>
      <c r="L6130">
        <v>899360.35</v>
      </c>
      <c r="M6130">
        <v>1742724463.23</v>
      </c>
      <c r="N6130">
        <v>1743623823.5999999</v>
      </c>
      <c r="O6130">
        <v>-0.02</v>
      </c>
      <c r="P6130" t="s">
        <v>607</v>
      </c>
      <c r="Q6130">
        <v>-0.02</v>
      </c>
      <c r="R6130">
        <v>3290197.36</v>
      </c>
      <c r="S6130">
        <v>1742233678.6600001</v>
      </c>
      <c r="T6130" t="s">
        <v>1</v>
      </c>
      <c r="U6130" s="221">
        <f t="shared" si="191"/>
        <v>-8.9936036999988561E-2</v>
      </c>
    </row>
    <row r="6131" spans="1:21" hidden="1">
      <c r="A6131" s="55" t="str">
        <f t="shared" si="190"/>
        <v>Y0ES0</v>
      </c>
      <c r="B6131" s="55">
        <f>VLOOKUP(J6131,'Mapping-CITI'!A:E,5,0)</f>
        <v>0</v>
      </c>
      <c r="D6131" s="42">
        <v>45016</v>
      </c>
      <c r="E6131" s="42">
        <v>45199</v>
      </c>
      <c r="F6131" t="s">
        <v>1940</v>
      </c>
      <c r="G6131" t="s">
        <v>2942</v>
      </c>
      <c r="H6131">
        <v>1600</v>
      </c>
      <c r="I6131" t="s">
        <v>2789</v>
      </c>
      <c r="J6131">
        <v>160207</v>
      </c>
      <c r="K6131" t="s">
        <v>2160</v>
      </c>
      <c r="L6131">
        <v>2809.38</v>
      </c>
      <c r="M6131">
        <v>743116620101</v>
      </c>
      <c r="N6131">
        <v>743116622910.38</v>
      </c>
      <c r="O6131">
        <v>0</v>
      </c>
      <c r="P6131" t="s">
        <v>607</v>
      </c>
      <c r="Q6131">
        <v>0</v>
      </c>
      <c r="R6131">
        <v>0</v>
      </c>
      <c r="S6131">
        <v>742950707910.38</v>
      </c>
      <c r="T6131" t="s">
        <v>1</v>
      </c>
      <c r="U6131" s="221">
        <f t="shared" si="191"/>
        <v>-2.8093800048828124E-4</v>
      </c>
    </row>
    <row r="6132" spans="1:21" hidden="1">
      <c r="A6132" s="55" t="str">
        <f t="shared" si="190"/>
        <v>Y0ES0</v>
      </c>
      <c r="B6132" s="55">
        <f>VLOOKUP(J6132,'Mapping-CITI'!A:E,5,0)</f>
        <v>0</v>
      </c>
      <c r="D6132" s="42">
        <v>45016</v>
      </c>
      <c r="E6132" s="42">
        <v>45199</v>
      </c>
      <c r="F6132" t="s">
        <v>1940</v>
      </c>
      <c r="G6132" t="s">
        <v>2942</v>
      </c>
      <c r="H6132">
        <v>1230</v>
      </c>
      <c r="I6132" t="s">
        <v>2772</v>
      </c>
      <c r="J6132">
        <v>170119</v>
      </c>
      <c r="K6132" t="s">
        <v>2650</v>
      </c>
      <c r="L6132">
        <v>0</v>
      </c>
      <c r="M6132">
        <v>0</v>
      </c>
      <c r="N6132">
        <v>0</v>
      </c>
      <c r="O6132">
        <v>0</v>
      </c>
      <c r="P6132" t="s">
        <v>607</v>
      </c>
      <c r="Q6132">
        <v>0</v>
      </c>
      <c r="R6132">
        <v>0</v>
      </c>
      <c r="S6132">
        <v>0</v>
      </c>
      <c r="T6132" t="s">
        <v>1</v>
      </c>
      <c r="U6132" s="221">
        <f t="shared" si="191"/>
        <v>0</v>
      </c>
    </row>
    <row r="6133" spans="1:21" hidden="1">
      <c r="A6133" s="55" t="str">
        <f t="shared" si="190"/>
        <v>Y0ES0</v>
      </c>
      <c r="B6133" s="55">
        <f>VLOOKUP(J6133,'Mapping-CITI'!A:E,5,0)</f>
        <v>0</v>
      </c>
      <c r="D6133" s="42">
        <v>45016</v>
      </c>
      <c r="E6133" s="42">
        <v>45199</v>
      </c>
      <c r="F6133" t="s">
        <v>1940</v>
      </c>
      <c r="G6133" t="s">
        <v>2942</v>
      </c>
      <c r="H6133">
        <v>1230</v>
      </c>
      <c r="I6133" t="s">
        <v>2772</v>
      </c>
      <c r="J6133">
        <v>170120</v>
      </c>
      <c r="K6133" t="s">
        <v>2165</v>
      </c>
      <c r="L6133">
        <v>1474026</v>
      </c>
      <c r="M6133">
        <v>482853.37</v>
      </c>
      <c r="N6133">
        <v>0</v>
      </c>
      <c r="O6133">
        <v>1956879.37</v>
      </c>
      <c r="P6133" t="s">
        <v>607</v>
      </c>
      <c r="Q6133">
        <v>1956879.37</v>
      </c>
      <c r="R6133">
        <v>0</v>
      </c>
      <c r="S6133">
        <v>0</v>
      </c>
      <c r="T6133" t="s">
        <v>1</v>
      </c>
      <c r="U6133" s="221">
        <f t="shared" si="191"/>
        <v>4.8285336999999998E-2</v>
      </c>
    </row>
    <row r="6134" spans="1:21" hidden="1">
      <c r="A6134" s="55" t="str">
        <f t="shared" si="190"/>
        <v>Y0ES0</v>
      </c>
      <c r="B6134" s="55">
        <f>VLOOKUP(J6134,'Mapping-CITI'!A:E,5,0)</f>
        <v>0</v>
      </c>
      <c r="D6134" s="42">
        <v>45016</v>
      </c>
      <c r="E6134" s="42">
        <v>45199</v>
      </c>
      <c r="F6134" t="s">
        <v>1940</v>
      </c>
      <c r="G6134" t="s">
        <v>2942</v>
      </c>
      <c r="H6134">
        <v>1230</v>
      </c>
      <c r="I6134" t="s">
        <v>2772</v>
      </c>
      <c r="J6134">
        <v>170121</v>
      </c>
      <c r="K6134" t="s">
        <v>2166</v>
      </c>
      <c r="L6134">
        <v>18414540</v>
      </c>
      <c r="M6134">
        <v>-18414540</v>
      </c>
      <c r="N6134">
        <v>9108292.5</v>
      </c>
      <c r="O6134">
        <v>-9108292.5</v>
      </c>
      <c r="P6134" t="s">
        <v>607</v>
      </c>
      <c r="Q6134">
        <v>-9108292.5</v>
      </c>
      <c r="R6134">
        <v>0</v>
      </c>
      <c r="S6134">
        <v>0</v>
      </c>
      <c r="T6134" t="s">
        <v>1</v>
      </c>
      <c r="U6134" s="221">
        <f t="shared" si="191"/>
        <v>-2.7522832500000001</v>
      </c>
    </row>
    <row r="6135" spans="1:21" hidden="1">
      <c r="A6135" s="55" t="str">
        <f t="shared" si="190"/>
        <v>Y0ES0</v>
      </c>
      <c r="B6135" s="55">
        <f>VLOOKUP(J6135,'Mapping-CITI'!A:E,5,0)</f>
        <v>0</v>
      </c>
      <c r="D6135" s="42">
        <v>45016</v>
      </c>
      <c r="E6135" s="42">
        <v>45199</v>
      </c>
      <c r="F6135" t="s">
        <v>1940</v>
      </c>
      <c r="G6135" t="s">
        <v>2942</v>
      </c>
      <c r="H6135">
        <v>1230</v>
      </c>
      <c r="I6135" t="s">
        <v>2772</v>
      </c>
      <c r="J6135">
        <v>170123</v>
      </c>
      <c r="K6135" t="s">
        <v>2167</v>
      </c>
      <c r="L6135">
        <v>11121917.5</v>
      </c>
      <c r="M6135">
        <v>-10296172.5</v>
      </c>
      <c r="N6135">
        <v>0</v>
      </c>
      <c r="O6135">
        <v>825745</v>
      </c>
      <c r="P6135" t="s">
        <v>607</v>
      </c>
      <c r="Q6135">
        <v>825745</v>
      </c>
      <c r="R6135">
        <v>0</v>
      </c>
      <c r="S6135">
        <v>0</v>
      </c>
      <c r="T6135" t="s">
        <v>1</v>
      </c>
      <c r="U6135" s="221">
        <f t="shared" si="191"/>
        <v>-1.02961725</v>
      </c>
    </row>
    <row r="6136" spans="1:21" hidden="1">
      <c r="A6136" s="55" t="str">
        <f t="shared" si="190"/>
        <v>Y0ES0</v>
      </c>
      <c r="B6136" s="55">
        <f>VLOOKUP(J6136,'Mapping-CITI'!A:E,5,0)</f>
        <v>0</v>
      </c>
      <c r="D6136" s="42">
        <v>45016</v>
      </c>
      <c r="E6136" s="42">
        <v>45199</v>
      </c>
      <c r="F6136" t="s">
        <v>1940</v>
      </c>
      <c r="G6136" t="s">
        <v>2942</v>
      </c>
      <c r="H6136">
        <v>1230</v>
      </c>
      <c r="I6136" t="s">
        <v>2772</v>
      </c>
      <c r="J6136">
        <v>170125</v>
      </c>
      <c r="K6136" t="s">
        <v>2168</v>
      </c>
      <c r="L6136">
        <v>9700328.6699999999</v>
      </c>
      <c r="M6136">
        <v>-9700328.6699999999</v>
      </c>
      <c r="N6136">
        <v>0</v>
      </c>
      <c r="O6136">
        <v>0</v>
      </c>
      <c r="P6136" t="s">
        <v>607</v>
      </c>
      <c r="Q6136">
        <v>0</v>
      </c>
      <c r="R6136">
        <v>0</v>
      </c>
      <c r="S6136">
        <v>0</v>
      </c>
      <c r="T6136" t="s">
        <v>1</v>
      </c>
      <c r="U6136" s="221">
        <f t="shared" si="191"/>
        <v>-0.97003286700000002</v>
      </c>
    </row>
    <row r="6137" spans="1:21" hidden="1">
      <c r="A6137" s="55" t="str">
        <f t="shared" si="190"/>
        <v>Y0ES1.2</v>
      </c>
      <c r="B6137" s="55">
        <f>VLOOKUP(J6137,'Mapping-CITI'!A:E,5,0)</f>
        <v>1.2</v>
      </c>
      <c r="D6137" s="42">
        <v>45016</v>
      </c>
      <c r="E6137" s="42">
        <v>45199</v>
      </c>
      <c r="F6137" t="s">
        <v>1940</v>
      </c>
      <c r="G6137" t="s">
        <v>2942</v>
      </c>
      <c r="H6137">
        <v>2110</v>
      </c>
      <c r="I6137" t="s">
        <v>2790</v>
      </c>
      <c r="J6137">
        <v>201169</v>
      </c>
      <c r="K6137" t="s">
        <v>2175</v>
      </c>
      <c r="L6137">
        <v>-451189455.39999998</v>
      </c>
      <c r="M6137">
        <v>491009480</v>
      </c>
      <c r="N6137">
        <v>296665965</v>
      </c>
      <c r="O6137">
        <v>-256845940.40000001</v>
      </c>
      <c r="P6137" t="s">
        <v>607</v>
      </c>
      <c r="Q6137" s="191">
        <v>-256845940.40000001</v>
      </c>
      <c r="R6137">
        <v>0</v>
      </c>
      <c r="S6137">
        <v>0</v>
      </c>
      <c r="T6137" t="s">
        <v>1</v>
      </c>
      <c r="U6137" s="221">
        <f t="shared" si="191"/>
        <v>19.434351499999998</v>
      </c>
    </row>
    <row r="6138" spans="1:21" hidden="1">
      <c r="A6138" s="55" t="str">
        <f t="shared" si="190"/>
        <v>Y0ES1.2</v>
      </c>
      <c r="B6138" s="55">
        <f>VLOOKUP(J6138,'Mapping-CITI'!A:E,5,0)</f>
        <v>1.2</v>
      </c>
      <c r="D6138" s="42">
        <v>45016</v>
      </c>
      <c r="E6138" s="42">
        <v>45199</v>
      </c>
      <c r="F6138" t="s">
        <v>1940</v>
      </c>
      <c r="G6138" t="s">
        <v>2942</v>
      </c>
      <c r="H6138">
        <v>2110</v>
      </c>
      <c r="I6138" t="s">
        <v>2790</v>
      </c>
      <c r="J6138">
        <v>201170</v>
      </c>
      <c r="K6138" t="s">
        <v>2176</v>
      </c>
      <c r="L6138">
        <v>-38657644</v>
      </c>
      <c r="M6138">
        <v>10129859</v>
      </c>
      <c r="N6138">
        <v>4876898</v>
      </c>
      <c r="O6138">
        <v>-33404683</v>
      </c>
      <c r="P6138" t="s">
        <v>607</v>
      </c>
      <c r="Q6138" s="191">
        <v>-33404683</v>
      </c>
      <c r="R6138">
        <v>0</v>
      </c>
      <c r="S6138">
        <v>0</v>
      </c>
      <c r="T6138" t="s">
        <v>1</v>
      </c>
      <c r="U6138" s="221">
        <f t="shared" si="191"/>
        <v>0.52529610000000004</v>
      </c>
    </row>
    <row r="6139" spans="1:21" hidden="1">
      <c r="A6139" s="55" t="str">
        <f t="shared" si="190"/>
        <v>Y0ES1.2</v>
      </c>
      <c r="B6139" s="55">
        <f>VLOOKUP(J6139,'Mapping-CITI'!A:E,5,0)</f>
        <v>1.2</v>
      </c>
      <c r="D6139" s="42">
        <v>45016</v>
      </c>
      <c r="E6139" s="42">
        <v>45199</v>
      </c>
      <c r="F6139" t="s">
        <v>1940</v>
      </c>
      <c r="G6139" t="s">
        <v>2942</v>
      </c>
      <c r="H6139">
        <v>2110</v>
      </c>
      <c r="I6139" t="s">
        <v>2790</v>
      </c>
      <c r="J6139">
        <v>201171</v>
      </c>
      <c r="K6139" t="s">
        <v>2177</v>
      </c>
      <c r="L6139">
        <v>-25361665</v>
      </c>
      <c r="M6139">
        <v>6847441</v>
      </c>
      <c r="N6139">
        <v>25627876</v>
      </c>
      <c r="O6139">
        <v>-44142100</v>
      </c>
      <c r="P6139" t="s">
        <v>607</v>
      </c>
      <c r="Q6139" s="191">
        <v>-44142100</v>
      </c>
      <c r="R6139">
        <v>0</v>
      </c>
      <c r="S6139">
        <v>0</v>
      </c>
      <c r="T6139" t="s">
        <v>1</v>
      </c>
      <c r="U6139" s="221">
        <f t="shared" si="191"/>
        <v>-1.8780435</v>
      </c>
    </row>
    <row r="6140" spans="1:21" hidden="1">
      <c r="A6140" s="55" t="str">
        <f t="shared" si="190"/>
        <v>Y0ES1.2</v>
      </c>
      <c r="B6140" s="55">
        <f>VLOOKUP(J6140,'Mapping-CITI'!A:E,5,0)</f>
        <v>1.2</v>
      </c>
      <c r="D6140" s="42">
        <v>45016</v>
      </c>
      <c r="E6140" s="42">
        <v>45199</v>
      </c>
      <c r="F6140" t="s">
        <v>1940</v>
      </c>
      <c r="G6140" t="s">
        <v>2942</v>
      </c>
      <c r="H6140">
        <v>2110</v>
      </c>
      <c r="I6140" t="s">
        <v>2790</v>
      </c>
      <c r="J6140">
        <v>201172</v>
      </c>
      <c r="K6140" t="s">
        <v>2178</v>
      </c>
      <c r="L6140">
        <v>-38218</v>
      </c>
      <c r="M6140">
        <v>0</v>
      </c>
      <c r="N6140">
        <v>0</v>
      </c>
      <c r="O6140">
        <v>-38218</v>
      </c>
      <c r="P6140" t="s">
        <v>607</v>
      </c>
      <c r="Q6140" s="191">
        <v>-38218</v>
      </c>
      <c r="R6140">
        <v>0</v>
      </c>
      <c r="S6140">
        <v>0</v>
      </c>
      <c r="T6140" t="s">
        <v>1</v>
      </c>
      <c r="U6140" s="221">
        <f t="shared" si="191"/>
        <v>0</v>
      </c>
    </row>
    <row r="6141" spans="1:21" hidden="1">
      <c r="A6141" s="55" t="str">
        <f t="shared" si="190"/>
        <v>Y0ES1.2</v>
      </c>
      <c r="B6141" s="55">
        <f>VLOOKUP(J6141,'Mapping-CITI'!A:E,5,0)</f>
        <v>1.2</v>
      </c>
      <c r="D6141" s="42">
        <v>45016</v>
      </c>
      <c r="E6141" s="42">
        <v>45199</v>
      </c>
      <c r="F6141" t="s">
        <v>1940</v>
      </c>
      <c r="G6141" t="s">
        <v>2942</v>
      </c>
      <c r="H6141">
        <v>2110</v>
      </c>
      <c r="I6141" t="s">
        <v>2790</v>
      </c>
      <c r="J6141">
        <v>201181</v>
      </c>
      <c r="K6141" t="s">
        <v>2181</v>
      </c>
      <c r="L6141">
        <v>-7022947214</v>
      </c>
      <c r="M6141">
        <v>40427248417</v>
      </c>
      <c r="N6141">
        <v>42733735746</v>
      </c>
      <c r="O6141">
        <v>-9329434543</v>
      </c>
      <c r="P6141" t="s">
        <v>607</v>
      </c>
      <c r="Q6141" s="191">
        <v>-9329434543</v>
      </c>
      <c r="R6141">
        <v>0</v>
      </c>
      <c r="S6141">
        <v>0</v>
      </c>
      <c r="T6141" t="s">
        <v>1</v>
      </c>
      <c r="U6141" s="221">
        <f t="shared" si="191"/>
        <v>-230.6487329</v>
      </c>
    </row>
    <row r="6142" spans="1:21" hidden="1">
      <c r="A6142" s="55" t="str">
        <f t="shared" si="190"/>
        <v>Y0ES0</v>
      </c>
      <c r="B6142" s="55">
        <f>VLOOKUP(J6142,'Mapping-CITI'!A:E,5,0)</f>
        <v>0</v>
      </c>
      <c r="D6142" s="42">
        <v>45016</v>
      </c>
      <c r="E6142" s="42">
        <v>45199</v>
      </c>
      <c r="F6142" t="s">
        <v>1940</v>
      </c>
      <c r="G6142" t="s">
        <v>2942</v>
      </c>
      <c r="H6142">
        <v>2110</v>
      </c>
      <c r="I6142" t="s">
        <v>2790</v>
      </c>
      <c r="J6142">
        <v>201187</v>
      </c>
      <c r="K6142" t="s">
        <v>2184</v>
      </c>
      <c r="L6142">
        <v>13375183.289999999</v>
      </c>
      <c r="M6142">
        <v>106285368806.06</v>
      </c>
      <c r="N6142">
        <v>106280674941.27</v>
      </c>
      <c r="O6142">
        <v>18069048.079999998</v>
      </c>
      <c r="P6142" t="s">
        <v>607</v>
      </c>
      <c r="Q6142">
        <v>18069048.079999998</v>
      </c>
      <c r="R6142">
        <v>0</v>
      </c>
      <c r="S6142">
        <v>0</v>
      </c>
      <c r="T6142" t="s">
        <v>1</v>
      </c>
      <c r="U6142" s="221">
        <f t="shared" si="191"/>
        <v>0.46938647899932862</v>
      </c>
    </row>
    <row r="6143" spans="1:21" hidden="1">
      <c r="A6143" s="55" t="str">
        <f t="shared" si="190"/>
        <v>Y0ES0</v>
      </c>
      <c r="B6143" s="55">
        <f>VLOOKUP(J6143,'Mapping-CITI'!A:E,5,0)</f>
        <v>0</v>
      </c>
      <c r="D6143" s="42">
        <v>45016</v>
      </c>
      <c r="E6143" s="42">
        <v>45199</v>
      </c>
      <c r="F6143" t="s">
        <v>1940</v>
      </c>
      <c r="G6143" t="s">
        <v>2942</v>
      </c>
      <c r="H6143">
        <v>2110</v>
      </c>
      <c r="I6143" t="s">
        <v>2790</v>
      </c>
      <c r="J6143">
        <v>201193</v>
      </c>
      <c r="K6143" t="s">
        <v>2189</v>
      </c>
      <c r="L6143">
        <v>56102.6</v>
      </c>
      <c r="M6143">
        <v>265318.11</v>
      </c>
      <c r="N6143">
        <v>221107.52</v>
      </c>
      <c r="O6143">
        <v>100313.19</v>
      </c>
      <c r="P6143" t="s">
        <v>607</v>
      </c>
      <c r="Q6143">
        <v>100313.19</v>
      </c>
      <c r="R6143">
        <v>0</v>
      </c>
      <c r="S6143">
        <v>0</v>
      </c>
      <c r="T6143" t="s">
        <v>1</v>
      </c>
      <c r="U6143" s="221">
        <f t="shared" si="191"/>
        <v>4.4210589999999998E-3</v>
      </c>
    </row>
    <row r="6144" spans="1:21" hidden="1">
      <c r="A6144" s="55" t="str">
        <f t="shared" si="190"/>
        <v>Y0ES0</v>
      </c>
      <c r="B6144" s="55">
        <f>VLOOKUP(J6144,'Mapping-CITI'!A:E,5,0)</f>
        <v>0</v>
      </c>
      <c r="D6144" s="42">
        <v>45016</v>
      </c>
      <c r="E6144" s="42">
        <v>45199</v>
      </c>
      <c r="F6144" t="s">
        <v>1940</v>
      </c>
      <c r="G6144" t="s">
        <v>2942</v>
      </c>
      <c r="H6144">
        <v>2110</v>
      </c>
      <c r="I6144" t="s">
        <v>2790</v>
      </c>
      <c r="J6144">
        <v>201197</v>
      </c>
      <c r="K6144" t="s">
        <v>2192</v>
      </c>
      <c r="L6144">
        <v>1676424.86</v>
      </c>
      <c r="M6144">
        <v>1836704.72</v>
      </c>
      <c r="N6144">
        <v>2062573.05</v>
      </c>
      <c r="O6144">
        <v>1450556.53</v>
      </c>
      <c r="P6144" t="s">
        <v>607</v>
      </c>
      <c r="Q6144">
        <v>1450556.53</v>
      </c>
      <c r="R6144">
        <v>0</v>
      </c>
      <c r="S6144">
        <v>0</v>
      </c>
      <c r="T6144" t="s">
        <v>1</v>
      </c>
      <c r="U6144" s="221">
        <f t="shared" si="191"/>
        <v>-2.2586833000000008E-2</v>
      </c>
    </row>
    <row r="6145" spans="1:21" hidden="1">
      <c r="A6145" s="55" t="str">
        <f t="shared" si="190"/>
        <v>Y0ES0</v>
      </c>
      <c r="B6145" s="55">
        <f>VLOOKUP(J6145,'Mapping-CITI'!A:E,5,0)</f>
        <v>0</v>
      </c>
      <c r="D6145" s="42">
        <v>45016</v>
      </c>
      <c r="E6145" s="42">
        <v>45199</v>
      </c>
      <c r="F6145" t="s">
        <v>1940</v>
      </c>
      <c r="G6145" t="s">
        <v>2942</v>
      </c>
      <c r="H6145">
        <v>2110</v>
      </c>
      <c r="I6145" t="s">
        <v>2790</v>
      </c>
      <c r="J6145">
        <v>201200</v>
      </c>
      <c r="K6145" t="s">
        <v>2195</v>
      </c>
      <c r="L6145">
        <v>503851.44</v>
      </c>
      <c r="M6145">
        <v>1396121.64</v>
      </c>
      <c r="N6145">
        <v>1613129.77</v>
      </c>
      <c r="O6145">
        <v>286843.31</v>
      </c>
      <c r="P6145" t="s">
        <v>607</v>
      </c>
      <c r="Q6145">
        <v>286843.31</v>
      </c>
      <c r="R6145">
        <v>0</v>
      </c>
      <c r="S6145">
        <v>0</v>
      </c>
      <c r="T6145" t="s">
        <v>1</v>
      </c>
      <c r="U6145" s="221">
        <f t="shared" si="191"/>
        <v>-2.1700813000000013E-2</v>
      </c>
    </row>
    <row r="6146" spans="1:21" hidden="1">
      <c r="A6146" s="55" t="str">
        <f t="shared" si="190"/>
        <v>Y0ES0</v>
      </c>
      <c r="B6146" s="55">
        <f>VLOOKUP(J6146,'Mapping-CITI'!A:E,5,0)</f>
        <v>0</v>
      </c>
      <c r="D6146" s="42">
        <v>45016</v>
      </c>
      <c r="E6146" s="42">
        <v>45199</v>
      </c>
      <c r="F6146" t="s">
        <v>1940</v>
      </c>
      <c r="G6146" t="s">
        <v>2942</v>
      </c>
      <c r="H6146">
        <v>2110</v>
      </c>
      <c r="I6146" t="s">
        <v>2790</v>
      </c>
      <c r="J6146">
        <v>201201</v>
      </c>
      <c r="K6146" t="s">
        <v>2196</v>
      </c>
      <c r="L6146">
        <v>816025.5</v>
      </c>
      <c r="M6146">
        <v>0</v>
      </c>
      <c r="N6146">
        <v>0</v>
      </c>
      <c r="O6146">
        <v>816025.5</v>
      </c>
      <c r="P6146" t="s">
        <v>607</v>
      </c>
      <c r="Q6146">
        <v>816025.5</v>
      </c>
      <c r="R6146">
        <v>0</v>
      </c>
      <c r="S6146">
        <v>0</v>
      </c>
      <c r="T6146" t="s">
        <v>1</v>
      </c>
      <c r="U6146" s="221">
        <f t="shared" si="191"/>
        <v>0</v>
      </c>
    </row>
    <row r="6147" spans="1:21" hidden="1">
      <c r="A6147" s="55" t="str">
        <f t="shared" ref="A6147:A6210" si="192">F6147&amp;B6147</f>
        <v>Y0ES0</v>
      </c>
      <c r="B6147" s="55">
        <f>VLOOKUP(J6147,'Mapping-CITI'!A:E,5,0)</f>
        <v>0</v>
      </c>
      <c r="D6147" s="42">
        <v>45016</v>
      </c>
      <c r="E6147" s="42">
        <v>45199</v>
      </c>
      <c r="F6147" t="s">
        <v>1940</v>
      </c>
      <c r="G6147" t="s">
        <v>2942</v>
      </c>
      <c r="H6147">
        <v>2110</v>
      </c>
      <c r="I6147" t="s">
        <v>2790</v>
      </c>
      <c r="J6147">
        <v>201217</v>
      </c>
      <c r="K6147" t="s">
        <v>2197</v>
      </c>
      <c r="L6147">
        <v>317799.56</v>
      </c>
      <c r="M6147">
        <v>33585.07</v>
      </c>
      <c r="N6147">
        <v>47992.12</v>
      </c>
      <c r="O6147">
        <v>303392.51</v>
      </c>
      <c r="P6147" t="s">
        <v>607</v>
      </c>
      <c r="Q6147">
        <v>303392.51</v>
      </c>
      <c r="R6147">
        <v>0</v>
      </c>
      <c r="S6147">
        <v>0</v>
      </c>
      <c r="T6147" t="s">
        <v>1</v>
      </c>
      <c r="U6147" s="221">
        <f t="shared" ref="U6147:U6210" si="193">(M6147-N6147)/10^7</f>
        <v>-1.4407050000000002E-3</v>
      </c>
    </row>
    <row r="6148" spans="1:21" hidden="1">
      <c r="A6148" s="55" t="str">
        <f t="shared" si="192"/>
        <v>Y0ES0</v>
      </c>
      <c r="B6148" s="55">
        <f>VLOOKUP(J6148,'Mapping-CITI'!A:E,5,0)</f>
        <v>0</v>
      </c>
      <c r="D6148" s="42">
        <v>45016</v>
      </c>
      <c r="E6148" s="42">
        <v>45199</v>
      </c>
      <c r="F6148" t="s">
        <v>1940</v>
      </c>
      <c r="G6148" t="s">
        <v>2942</v>
      </c>
      <c r="H6148">
        <v>2110</v>
      </c>
      <c r="I6148" t="s">
        <v>2790</v>
      </c>
      <c r="J6148">
        <v>201218</v>
      </c>
      <c r="K6148" t="s">
        <v>2198</v>
      </c>
      <c r="L6148">
        <v>375939.28</v>
      </c>
      <c r="M6148">
        <v>319445.62</v>
      </c>
      <c r="N6148">
        <v>325518.83</v>
      </c>
      <c r="O6148">
        <v>369866.07</v>
      </c>
      <c r="P6148" t="s">
        <v>607</v>
      </c>
      <c r="Q6148">
        <v>369866.07</v>
      </c>
      <c r="R6148">
        <v>0</v>
      </c>
      <c r="S6148">
        <v>0</v>
      </c>
      <c r="T6148" t="s">
        <v>1</v>
      </c>
      <c r="U6148" s="221">
        <f t="shared" si="193"/>
        <v>-6.0732100000000214E-4</v>
      </c>
    </row>
    <row r="6149" spans="1:21" hidden="1">
      <c r="A6149" s="55" t="str">
        <f t="shared" si="192"/>
        <v>Y0ES0</v>
      </c>
      <c r="B6149" s="55">
        <f>VLOOKUP(J6149,'Mapping-CITI'!A:E,5,0)</f>
        <v>0</v>
      </c>
      <c r="D6149" s="42">
        <v>45016</v>
      </c>
      <c r="E6149" s="42">
        <v>45199</v>
      </c>
      <c r="F6149" t="s">
        <v>1940</v>
      </c>
      <c r="G6149" t="s">
        <v>2942</v>
      </c>
      <c r="H6149">
        <v>2110</v>
      </c>
      <c r="I6149" t="s">
        <v>2790</v>
      </c>
      <c r="J6149">
        <v>201222</v>
      </c>
      <c r="K6149" t="s">
        <v>2200</v>
      </c>
      <c r="L6149">
        <v>-1149.3800000000001</v>
      </c>
      <c r="M6149">
        <v>0</v>
      </c>
      <c r="N6149">
        <v>0</v>
      </c>
      <c r="O6149">
        <v>-1149.3800000000001</v>
      </c>
      <c r="P6149" t="s">
        <v>607</v>
      </c>
      <c r="Q6149">
        <v>-1149.3800000000001</v>
      </c>
      <c r="R6149">
        <v>0</v>
      </c>
      <c r="S6149">
        <v>0</v>
      </c>
      <c r="T6149" t="s">
        <v>1</v>
      </c>
      <c r="U6149" s="221">
        <f t="shared" si="193"/>
        <v>0</v>
      </c>
    </row>
    <row r="6150" spans="1:21" hidden="1">
      <c r="A6150" s="55" t="str">
        <f t="shared" si="192"/>
        <v>Y0ES1.2</v>
      </c>
      <c r="B6150" s="55">
        <f>VLOOKUP(J6150,'Mapping-CITI'!A:E,5,0)</f>
        <v>1.2</v>
      </c>
      <c r="D6150" s="42">
        <v>45016</v>
      </c>
      <c r="E6150" s="42">
        <v>45199</v>
      </c>
      <c r="F6150" t="s">
        <v>1940</v>
      </c>
      <c r="G6150" t="s">
        <v>2942</v>
      </c>
      <c r="H6150">
        <v>2110</v>
      </c>
      <c r="I6150" t="s">
        <v>2790</v>
      </c>
      <c r="J6150">
        <v>201230</v>
      </c>
      <c r="K6150" t="s">
        <v>2203</v>
      </c>
      <c r="L6150">
        <v>-38250902</v>
      </c>
      <c r="M6150">
        <v>1739945</v>
      </c>
      <c r="N6150">
        <v>0</v>
      </c>
      <c r="O6150">
        <v>-36510957</v>
      </c>
      <c r="P6150" t="s">
        <v>607</v>
      </c>
      <c r="Q6150" s="191">
        <v>-36510957</v>
      </c>
      <c r="R6150">
        <v>0</v>
      </c>
      <c r="S6150">
        <v>0</v>
      </c>
      <c r="T6150" t="s">
        <v>1</v>
      </c>
      <c r="U6150" s="221">
        <f t="shared" si="193"/>
        <v>0.1739945</v>
      </c>
    </row>
    <row r="6151" spans="1:21" hidden="1">
      <c r="A6151" s="55" t="str">
        <f t="shared" si="192"/>
        <v>Y0ES1.2</v>
      </c>
      <c r="B6151" s="55">
        <f>VLOOKUP(J6151,'Mapping-CITI'!A:E,5,0)</f>
        <v>1.2</v>
      </c>
      <c r="D6151" s="42">
        <v>45016</v>
      </c>
      <c r="E6151" s="42">
        <v>45199</v>
      </c>
      <c r="F6151" t="s">
        <v>1940</v>
      </c>
      <c r="G6151" t="s">
        <v>2942</v>
      </c>
      <c r="H6151">
        <v>2110</v>
      </c>
      <c r="I6151" t="s">
        <v>2790</v>
      </c>
      <c r="J6151">
        <v>201231</v>
      </c>
      <c r="K6151" t="s">
        <v>2204</v>
      </c>
      <c r="L6151">
        <v>-8579075</v>
      </c>
      <c r="M6151">
        <v>138733</v>
      </c>
      <c r="N6151">
        <v>0</v>
      </c>
      <c r="O6151">
        <v>-8440342</v>
      </c>
      <c r="P6151" t="s">
        <v>607</v>
      </c>
      <c r="Q6151" s="191">
        <v>-8440342</v>
      </c>
      <c r="R6151">
        <v>0</v>
      </c>
      <c r="S6151">
        <v>0</v>
      </c>
      <c r="T6151" t="s">
        <v>1</v>
      </c>
      <c r="U6151" s="221">
        <f t="shared" si="193"/>
        <v>1.38733E-2</v>
      </c>
    </row>
    <row r="6152" spans="1:21" hidden="1">
      <c r="A6152" s="55" t="str">
        <f t="shared" si="192"/>
        <v>Y0ES0</v>
      </c>
      <c r="B6152" s="55">
        <f>VLOOKUP(J6152,'Mapping-CITI'!A:E,5,0)</f>
        <v>0</v>
      </c>
      <c r="D6152" s="42">
        <v>45016</v>
      </c>
      <c r="E6152" s="42">
        <v>45199</v>
      </c>
      <c r="F6152" t="s">
        <v>1940</v>
      </c>
      <c r="G6152" t="s">
        <v>2942</v>
      </c>
      <c r="H6152">
        <v>2110</v>
      </c>
      <c r="I6152" t="s">
        <v>2790</v>
      </c>
      <c r="J6152">
        <v>201348</v>
      </c>
      <c r="K6152" t="s">
        <v>2223</v>
      </c>
      <c r="L6152">
        <v>-182705.37</v>
      </c>
      <c r="M6152">
        <v>11285751.74</v>
      </c>
      <c r="N6152">
        <v>11336382.880000001</v>
      </c>
      <c r="O6152">
        <v>-233336.51</v>
      </c>
      <c r="P6152" t="s">
        <v>607</v>
      </c>
      <c r="Q6152">
        <v>-233336.51</v>
      </c>
      <c r="R6152">
        <v>0</v>
      </c>
      <c r="S6152">
        <v>0</v>
      </c>
      <c r="T6152" t="s">
        <v>1</v>
      </c>
      <c r="U6152" s="221">
        <f t="shared" si="193"/>
        <v>-5.0631140000000595E-3</v>
      </c>
    </row>
    <row r="6153" spans="1:21" hidden="1">
      <c r="A6153" s="55" t="str">
        <f t="shared" si="192"/>
        <v>Y0ES0</v>
      </c>
      <c r="B6153" s="55">
        <f>VLOOKUP(J6153,'Mapping-CITI'!A:E,5,0)</f>
        <v>0</v>
      </c>
      <c r="D6153" s="42">
        <v>45016</v>
      </c>
      <c r="E6153" s="42">
        <v>45199</v>
      </c>
      <c r="F6153" t="s">
        <v>1940</v>
      </c>
      <c r="G6153" t="s">
        <v>2942</v>
      </c>
      <c r="H6153">
        <v>2110</v>
      </c>
      <c r="I6153" t="s">
        <v>2790</v>
      </c>
      <c r="J6153">
        <v>201351</v>
      </c>
      <c r="K6153" t="s">
        <v>2225</v>
      </c>
      <c r="L6153">
        <v>-45139188.07</v>
      </c>
      <c r="M6153">
        <v>701264862466.67004</v>
      </c>
      <c r="N6153">
        <v>701320458261.16003</v>
      </c>
      <c r="O6153">
        <v>-100734982.56</v>
      </c>
      <c r="P6153" t="s">
        <v>607</v>
      </c>
      <c r="Q6153">
        <v>-100734982.56</v>
      </c>
      <c r="R6153">
        <v>0</v>
      </c>
      <c r="S6153">
        <v>0</v>
      </c>
      <c r="T6153" t="s">
        <v>1</v>
      </c>
      <c r="U6153" s="221">
        <f t="shared" si="193"/>
        <v>-5.5595794489990231</v>
      </c>
    </row>
    <row r="6154" spans="1:21" hidden="1">
      <c r="A6154" s="55" t="str">
        <f t="shared" si="192"/>
        <v>Y0ES0</v>
      </c>
      <c r="B6154" s="55">
        <f>VLOOKUP(J6154,'Mapping-CITI'!A:E,5,0)</f>
        <v>0</v>
      </c>
      <c r="D6154" s="42">
        <v>45016</v>
      </c>
      <c r="E6154" s="42">
        <v>45199</v>
      </c>
      <c r="F6154" t="s">
        <v>1940</v>
      </c>
      <c r="G6154" t="s">
        <v>2942</v>
      </c>
      <c r="H6154">
        <v>2110</v>
      </c>
      <c r="I6154" t="s">
        <v>2790</v>
      </c>
      <c r="J6154">
        <v>201352</v>
      </c>
      <c r="K6154" t="s">
        <v>2226</v>
      </c>
      <c r="L6154">
        <v>20061.09</v>
      </c>
      <c r="M6154">
        <v>238869.31</v>
      </c>
      <c r="N6154">
        <v>232950.65</v>
      </c>
      <c r="O6154">
        <v>25979.75</v>
      </c>
      <c r="P6154" t="s">
        <v>607</v>
      </c>
      <c r="Q6154">
        <v>25979.75</v>
      </c>
      <c r="R6154">
        <v>0</v>
      </c>
      <c r="S6154">
        <v>0</v>
      </c>
      <c r="T6154" t="s">
        <v>1</v>
      </c>
      <c r="U6154" s="221">
        <f t="shared" si="193"/>
        <v>5.9186600000000035E-4</v>
      </c>
    </row>
    <row r="6155" spans="1:21" hidden="1">
      <c r="A6155" s="55" t="str">
        <f t="shared" si="192"/>
        <v>Y0ES0</v>
      </c>
      <c r="B6155" s="55">
        <f>VLOOKUP(J6155,'Mapping-CITI'!A:E,5,0)</f>
        <v>0</v>
      </c>
      <c r="D6155" s="42">
        <v>45016</v>
      </c>
      <c r="E6155" s="42">
        <v>45199</v>
      </c>
      <c r="F6155" t="s">
        <v>1940</v>
      </c>
      <c r="G6155" t="s">
        <v>2942</v>
      </c>
      <c r="H6155">
        <v>2110</v>
      </c>
      <c r="I6155" t="s">
        <v>2790</v>
      </c>
      <c r="J6155">
        <v>201354</v>
      </c>
      <c r="K6155" t="s">
        <v>2228</v>
      </c>
      <c r="L6155">
        <v>12014486.73</v>
      </c>
      <c r="M6155">
        <v>2732910.65</v>
      </c>
      <c r="N6155">
        <v>6747900.2599999998</v>
      </c>
      <c r="O6155">
        <v>7999497.1200000001</v>
      </c>
      <c r="P6155" t="s">
        <v>607</v>
      </c>
      <c r="Q6155">
        <v>7999497.1200000001</v>
      </c>
      <c r="R6155">
        <v>0</v>
      </c>
      <c r="S6155">
        <v>0</v>
      </c>
      <c r="T6155" t="s">
        <v>1</v>
      </c>
      <c r="U6155" s="221">
        <f t="shared" si="193"/>
        <v>-0.40149896099999999</v>
      </c>
    </row>
    <row r="6156" spans="1:21" hidden="1">
      <c r="A6156" s="55" t="str">
        <f t="shared" si="192"/>
        <v>Y0ES1.2</v>
      </c>
      <c r="B6156" s="55">
        <f>VLOOKUP(J6156,'Mapping-CITI'!A:E,5,0)</f>
        <v>1.2</v>
      </c>
      <c r="D6156" s="42">
        <v>45016</v>
      </c>
      <c r="E6156" s="42">
        <v>45199</v>
      </c>
      <c r="F6156" t="s">
        <v>1940</v>
      </c>
      <c r="G6156" t="s">
        <v>2942</v>
      </c>
      <c r="H6156">
        <v>2110</v>
      </c>
      <c r="I6156" t="s">
        <v>2790</v>
      </c>
      <c r="J6156">
        <v>201363</v>
      </c>
      <c r="K6156" t="s">
        <v>2231</v>
      </c>
      <c r="L6156">
        <v>-544445082</v>
      </c>
      <c r="M6156">
        <v>7350316145</v>
      </c>
      <c r="N6156">
        <v>7318393368</v>
      </c>
      <c r="O6156">
        <v>-512522305</v>
      </c>
      <c r="P6156" t="s">
        <v>607</v>
      </c>
      <c r="Q6156" s="191">
        <v>-512522305</v>
      </c>
      <c r="R6156">
        <v>0</v>
      </c>
      <c r="S6156">
        <v>0</v>
      </c>
      <c r="T6156" t="s">
        <v>1</v>
      </c>
      <c r="U6156" s="221">
        <f t="shared" si="193"/>
        <v>3.1922777</v>
      </c>
    </row>
    <row r="6157" spans="1:21" hidden="1">
      <c r="A6157" s="55" t="str">
        <f t="shared" si="192"/>
        <v>Y0ES1.2</v>
      </c>
      <c r="B6157" s="55">
        <f>VLOOKUP(J6157,'Mapping-CITI'!A:E,5,0)</f>
        <v>1.2</v>
      </c>
      <c r="D6157" s="42">
        <v>45016</v>
      </c>
      <c r="E6157" s="42">
        <v>45199</v>
      </c>
      <c r="F6157" t="s">
        <v>1940</v>
      </c>
      <c r="G6157" t="s">
        <v>2942</v>
      </c>
      <c r="H6157">
        <v>2110</v>
      </c>
      <c r="I6157" t="s">
        <v>2790</v>
      </c>
      <c r="J6157">
        <v>201366</v>
      </c>
      <c r="K6157" t="s">
        <v>2233</v>
      </c>
      <c r="L6157">
        <v>-32779109128</v>
      </c>
      <c r="M6157">
        <v>262224122941</v>
      </c>
      <c r="N6157">
        <v>283373868810</v>
      </c>
      <c r="O6157">
        <v>-53928854997</v>
      </c>
      <c r="P6157" t="s">
        <v>607</v>
      </c>
      <c r="Q6157" s="191">
        <v>-53928854997</v>
      </c>
      <c r="R6157">
        <v>0</v>
      </c>
      <c r="S6157">
        <v>0</v>
      </c>
      <c r="T6157" t="s">
        <v>1</v>
      </c>
      <c r="U6157" s="221">
        <f t="shared" si="193"/>
        <v>-2114.9745868999998</v>
      </c>
    </row>
    <row r="6158" spans="1:21" hidden="1">
      <c r="A6158" s="55" t="str">
        <f t="shared" si="192"/>
        <v>Y0ES1.2</v>
      </c>
      <c r="B6158" s="55">
        <f>VLOOKUP(J6158,'Mapping-CITI'!A:E,5,0)</f>
        <v>1.2</v>
      </c>
      <c r="D6158" s="42">
        <v>45016</v>
      </c>
      <c r="E6158" s="42">
        <v>45199</v>
      </c>
      <c r="F6158" t="s">
        <v>1940</v>
      </c>
      <c r="G6158" t="s">
        <v>2942</v>
      </c>
      <c r="H6158">
        <v>2110</v>
      </c>
      <c r="I6158" t="s">
        <v>2790</v>
      </c>
      <c r="J6158">
        <v>201367</v>
      </c>
      <c r="K6158" t="s">
        <v>2234</v>
      </c>
      <c r="L6158">
        <v>-1268831</v>
      </c>
      <c r="M6158">
        <v>2243568</v>
      </c>
      <c r="N6158">
        <v>2630758</v>
      </c>
      <c r="O6158">
        <v>-1656021</v>
      </c>
      <c r="P6158" t="s">
        <v>607</v>
      </c>
      <c r="Q6158" s="191">
        <v>-1656021</v>
      </c>
      <c r="R6158">
        <v>0</v>
      </c>
      <c r="S6158">
        <v>0</v>
      </c>
      <c r="T6158" t="s">
        <v>1</v>
      </c>
      <c r="U6158" s="221">
        <f t="shared" si="193"/>
        <v>-3.8719000000000003E-2</v>
      </c>
    </row>
    <row r="6159" spans="1:21" hidden="1">
      <c r="A6159" s="55" t="str">
        <f t="shared" si="192"/>
        <v>Y0ES1.2</v>
      </c>
      <c r="B6159" s="55">
        <f>VLOOKUP(J6159,'Mapping-CITI'!A:E,5,0)</f>
        <v>1.2</v>
      </c>
      <c r="D6159" s="42">
        <v>45016</v>
      </c>
      <c r="E6159" s="42">
        <v>45199</v>
      </c>
      <c r="F6159" t="s">
        <v>1940</v>
      </c>
      <c r="G6159" t="s">
        <v>2942</v>
      </c>
      <c r="H6159">
        <v>2110</v>
      </c>
      <c r="I6159" t="s">
        <v>2790</v>
      </c>
      <c r="J6159">
        <v>201369</v>
      </c>
      <c r="K6159" t="s">
        <v>2236</v>
      </c>
      <c r="L6159">
        <v>-17754753</v>
      </c>
      <c r="M6159">
        <v>7402796</v>
      </c>
      <c r="N6159">
        <v>1468500</v>
      </c>
      <c r="O6159">
        <v>-11820457</v>
      </c>
      <c r="P6159" t="s">
        <v>607</v>
      </c>
      <c r="Q6159" s="191">
        <v>-11820457</v>
      </c>
      <c r="R6159">
        <v>0</v>
      </c>
      <c r="S6159">
        <v>0</v>
      </c>
      <c r="T6159" t="s">
        <v>1</v>
      </c>
      <c r="U6159" s="221">
        <f t="shared" si="193"/>
        <v>0.5934296</v>
      </c>
    </row>
    <row r="6160" spans="1:21" hidden="1">
      <c r="A6160" s="55" t="str">
        <f t="shared" si="192"/>
        <v>Y0ES0</v>
      </c>
      <c r="B6160" s="55">
        <f>VLOOKUP(J6160,'Mapping-CITI'!A:E,5,0)</f>
        <v>0</v>
      </c>
      <c r="D6160" s="42">
        <v>45016</v>
      </c>
      <c r="E6160" s="42">
        <v>45199</v>
      </c>
      <c r="F6160" t="s">
        <v>1940</v>
      </c>
      <c r="G6160" t="s">
        <v>2942</v>
      </c>
      <c r="H6160">
        <v>2110</v>
      </c>
      <c r="I6160" t="s">
        <v>2790</v>
      </c>
      <c r="J6160">
        <v>201499</v>
      </c>
      <c r="K6160" t="s">
        <v>2741</v>
      </c>
      <c r="L6160">
        <v>-4925.25</v>
      </c>
      <c r="M6160">
        <v>0</v>
      </c>
      <c r="N6160">
        <v>0</v>
      </c>
      <c r="O6160">
        <v>-4925.25</v>
      </c>
      <c r="P6160" t="s">
        <v>607</v>
      </c>
      <c r="Q6160">
        <v>-4925.25</v>
      </c>
      <c r="R6160">
        <v>0</v>
      </c>
      <c r="S6160">
        <v>0</v>
      </c>
      <c r="T6160" t="s">
        <v>1</v>
      </c>
      <c r="U6160" s="221">
        <f t="shared" si="193"/>
        <v>0</v>
      </c>
    </row>
    <row r="6161" spans="1:21" hidden="1">
      <c r="A6161" s="55" t="str">
        <f t="shared" si="192"/>
        <v>Y0ES0</v>
      </c>
      <c r="B6161" s="55">
        <f>VLOOKUP(J6161,'Mapping-CITI'!A:E,5,0)</f>
        <v>0</v>
      </c>
      <c r="D6161" s="42">
        <v>45016</v>
      </c>
      <c r="E6161" s="42">
        <v>45199</v>
      </c>
      <c r="F6161" t="s">
        <v>1940</v>
      </c>
      <c r="G6161" t="s">
        <v>2942</v>
      </c>
      <c r="H6161">
        <v>2210</v>
      </c>
      <c r="I6161" t="s">
        <v>4281</v>
      </c>
      <c r="J6161">
        <v>203301</v>
      </c>
      <c r="K6161" t="s">
        <v>4282</v>
      </c>
      <c r="L6161">
        <v>0</v>
      </c>
      <c r="M6161">
        <v>0</v>
      </c>
      <c r="N6161">
        <v>6244833612.9499998</v>
      </c>
      <c r="O6161">
        <v>-6244833612.9499998</v>
      </c>
      <c r="P6161" t="s">
        <v>607</v>
      </c>
      <c r="Q6161">
        <v>-6244833612.9499998</v>
      </c>
      <c r="R6161">
        <v>0</v>
      </c>
      <c r="S6161">
        <v>0</v>
      </c>
      <c r="T6161" t="s">
        <v>1</v>
      </c>
      <c r="U6161" s="221">
        <f t="shared" si="193"/>
        <v>-624.48336129500001</v>
      </c>
    </row>
    <row r="6162" spans="1:21" hidden="1">
      <c r="A6162" s="55" t="str">
        <f t="shared" si="192"/>
        <v>Y0ESIgnore</v>
      </c>
      <c r="B6162" s="55" t="str">
        <f>VLOOKUP(J6162,'Mapping-CITI'!A:E,5,0)</f>
        <v>Ignore</v>
      </c>
      <c r="D6162" s="42">
        <v>45016</v>
      </c>
      <c r="E6162" s="42">
        <v>45199</v>
      </c>
      <c r="F6162" t="s">
        <v>1940</v>
      </c>
      <c r="G6162" t="s">
        <v>2942</v>
      </c>
      <c r="H6162">
        <v>2250</v>
      </c>
      <c r="I6162" t="s">
        <v>2774</v>
      </c>
      <c r="J6162">
        <v>209943</v>
      </c>
      <c r="K6162" t="s">
        <v>3441</v>
      </c>
      <c r="L6162">
        <v>-83743179.340000004</v>
      </c>
      <c r="M6162">
        <v>83743179</v>
      </c>
      <c r="N6162">
        <v>0</v>
      </c>
      <c r="O6162">
        <v>-0.34</v>
      </c>
      <c r="P6162" t="s">
        <v>607</v>
      </c>
      <c r="Q6162">
        <v>-0.34</v>
      </c>
      <c r="R6162">
        <v>83743179</v>
      </c>
      <c r="S6162">
        <v>0</v>
      </c>
      <c r="T6162" t="s">
        <v>1</v>
      </c>
      <c r="U6162" s="221">
        <f t="shared" si="193"/>
        <v>8.3743178999999994</v>
      </c>
    </row>
    <row r="6163" spans="1:21" hidden="1">
      <c r="A6163" s="55" t="str">
        <f t="shared" si="192"/>
        <v>Y0ES0</v>
      </c>
      <c r="B6163" s="55">
        <f>VLOOKUP(J6163,'Mapping-CITI'!A:E,5,0)</f>
        <v>0</v>
      </c>
      <c r="D6163" s="42">
        <v>45016</v>
      </c>
      <c r="E6163" s="42">
        <v>45199</v>
      </c>
      <c r="F6163" t="s">
        <v>1940</v>
      </c>
      <c r="G6163" t="s">
        <v>2942</v>
      </c>
      <c r="H6163">
        <v>2250</v>
      </c>
      <c r="I6163" t="s">
        <v>2774</v>
      </c>
      <c r="J6163">
        <v>210102</v>
      </c>
      <c r="K6163" t="s">
        <v>2664</v>
      </c>
      <c r="L6163">
        <v>0</v>
      </c>
      <c r="M6163">
        <v>0</v>
      </c>
      <c r="N6163">
        <v>2333206.71</v>
      </c>
      <c r="O6163">
        <v>-2333206.71</v>
      </c>
      <c r="P6163" t="s">
        <v>607</v>
      </c>
      <c r="Q6163">
        <v>-2333206.71</v>
      </c>
      <c r="R6163">
        <v>0</v>
      </c>
      <c r="S6163">
        <v>0</v>
      </c>
      <c r="T6163" t="s">
        <v>1</v>
      </c>
      <c r="U6163" s="221">
        <f t="shared" si="193"/>
        <v>-0.23332067100000001</v>
      </c>
    </row>
    <row r="6164" spans="1:21" hidden="1">
      <c r="A6164" s="55" t="str">
        <f t="shared" si="192"/>
        <v>Y0ES0</v>
      </c>
      <c r="B6164" s="55">
        <f>VLOOKUP(J6164,'Mapping-CITI'!A:E,5,0)</f>
        <v>0</v>
      </c>
      <c r="D6164" s="42">
        <v>45016</v>
      </c>
      <c r="E6164" s="42">
        <v>45199</v>
      </c>
      <c r="F6164" t="s">
        <v>1940</v>
      </c>
      <c r="G6164" t="s">
        <v>2942</v>
      </c>
      <c r="H6164">
        <v>2250</v>
      </c>
      <c r="I6164" t="s">
        <v>2774</v>
      </c>
      <c r="J6164">
        <v>210103</v>
      </c>
      <c r="K6164" t="s">
        <v>2240</v>
      </c>
      <c r="L6164">
        <v>0</v>
      </c>
      <c r="M6164">
        <v>171265.63</v>
      </c>
      <c r="N6164">
        <v>171265.63</v>
      </c>
      <c r="O6164">
        <v>0</v>
      </c>
      <c r="P6164" t="s">
        <v>607</v>
      </c>
      <c r="Q6164">
        <v>0</v>
      </c>
      <c r="R6164">
        <v>171265.63</v>
      </c>
      <c r="S6164">
        <v>171265.63</v>
      </c>
      <c r="T6164" t="s">
        <v>1</v>
      </c>
      <c r="U6164" s="221">
        <f t="shared" si="193"/>
        <v>0</v>
      </c>
    </row>
    <row r="6165" spans="1:21" hidden="1">
      <c r="A6165" s="55" t="str">
        <f t="shared" si="192"/>
        <v>Y0ES0</v>
      </c>
      <c r="B6165" s="55">
        <f>VLOOKUP(J6165,'Mapping-CITI'!A:E,5,0)</f>
        <v>0</v>
      </c>
      <c r="D6165" s="42">
        <v>45016</v>
      </c>
      <c r="E6165" s="42">
        <v>45199</v>
      </c>
      <c r="F6165" t="s">
        <v>1940</v>
      </c>
      <c r="G6165" t="s">
        <v>2942</v>
      </c>
      <c r="H6165">
        <v>2250</v>
      </c>
      <c r="I6165" t="s">
        <v>2774</v>
      </c>
      <c r="J6165">
        <v>210117</v>
      </c>
      <c r="K6165" t="s">
        <v>2242</v>
      </c>
      <c r="L6165">
        <v>-6088200.79</v>
      </c>
      <c r="M6165">
        <v>50359244.240000002</v>
      </c>
      <c r="N6165">
        <v>53160723.979999997</v>
      </c>
      <c r="O6165">
        <v>-8889680.5299999993</v>
      </c>
      <c r="P6165" t="s">
        <v>607</v>
      </c>
      <c r="Q6165">
        <v>-8889680.5299999993</v>
      </c>
      <c r="R6165">
        <v>50114014.119999997</v>
      </c>
      <c r="S6165">
        <v>7959630.4000000004</v>
      </c>
      <c r="T6165" t="s">
        <v>1</v>
      </c>
      <c r="U6165" s="221">
        <f t="shared" si="193"/>
        <v>-0.28014797399999947</v>
      </c>
    </row>
    <row r="6166" spans="1:21" hidden="1">
      <c r="A6166" s="55" t="str">
        <f t="shared" si="192"/>
        <v>Y0ES0</v>
      </c>
      <c r="B6166" s="55">
        <f>VLOOKUP(J6166,'Mapping-CITI'!A:E,5,0)</f>
        <v>0</v>
      </c>
      <c r="D6166" s="42">
        <v>45016</v>
      </c>
      <c r="E6166" s="42">
        <v>45199</v>
      </c>
      <c r="F6166" t="s">
        <v>1940</v>
      </c>
      <c r="G6166" t="s">
        <v>2942</v>
      </c>
      <c r="H6166">
        <v>2250</v>
      </c>
      <c r="I6166" t="s">
        <v>2774</v>
      </c>
      <c r="J6166">
        <v>210132</v>
      </c>
      <c r="K6166" t="s">
        <v>2244</v>
      </c>
      <c r="L6166">
        <v>83221.75</v>
      </c>
      <c r="M6166">
        <v>0</v>
      </c>
      <c r="N6166">
        <v>83221.75</v>
      </c>
      <c r="O6166">
        <v>0</v>
      </c>
      <c r="P6166" t="s">
        <v>607</v>
      </c>
      <c r="Q6166">
        <v>0</v>
      </c>
      <c r="R6166">
        <v>0</v>
      </c>
      <c r="S6166">
        <v>83221.75</v>
      </c>
      <c r="T6166" t="s">
        <v>1</v>
      </c>
      <c r="U6166" s="221">
        <f t="shared" si="193"/>
        <v>-8.3221749999999994E-3</v>
      </c>
    </row>
    <row r="6167" spans="1:21" hidden="1">
      <c r="A6167" s="55" t="str">
        <f t="shared" si="192"/>
        <v>Y0ES0</v>
      </c>
      <c r="B6167" s="55">
        <f>VLOOKUP(J6167,'Mapping-CITI'!A:E,5,0)</f>
        <v>0</v>
      </c>
      <c r="D6167" s="42">
        <v>45016</v>
      </c>
      <c r="E6167" s="42">
        <v>45199</v>
      </c>
      <c r="F6167" t="s">
        <v>1940</v>
      </c>
      <c r="G6167" t="s">
        <v>2942</v>
      </c>
      <c r="H6167">
        <v>2250</v>
      </c>
      <c r="I6167" t="s">
        <v>2774</v>
      </c>
      <c r="J6167">
        <v>210138</v>
      </c>
      <c r="K6167" t="s">
        <v>2791</v>
      </c>
      <c r="L6167">
        <v>269313.91999999998</v>
      </c>
      <c r="M6167">
        <v>938483</v>
      </c>
      <c r="N6167">
        <v>1049213.26</v>
      </c>
      <c r="O6167">
        <v>158583.66</v>
      </c>
      <c r="P6167" t="s">
        <v>607</v>
      </c>
      <c r="Q6167">
        <v>158583.66</v>
      </c>
      <c r="R6167">
        <v>938483</v>
      </c>
      <c r="S6167">
        <v>1049213.26</v>
      </c>
      <c r="T6167" t="s">
        <v>1</v>
      </c>
      <c r="U6167" s="221">
        <f t="shared" si="193"/>
        <v>-1.1073026000000001E-2</v>
      </c>
    </row>
    <row r="6168" spans="1:21" hidden="1">
      <c r="A6168" s="55" t="str">
        <f t="shared" si="192"/>
        <v>Y0ES0</v>
      </c>
      <c r="B6168" s="55">
        <f>VLOOKUP(J6168,'Mapping-CITI'!A:E,5,0)</f>
        <v>0</v>
      </c>
      <c r="D6168" s="42">
        <v>45016</v>
      </c>
      <c r="E6168" s="42">
        <v>45199</v>
      </c>
      <c r="F6168" t="s">
        <v>1940</v>
      </c>
      <c r="G6168" t="s">
        <v>2942</v>
      </c>
      <c r="H6168">
        <v>2250</v>
      </c>
      <c r="I6168" t="s">
        <v>2774</v>
      </c>
      <c r="J6168">
        <v>210140</v>
      </c>
      <c r="K6168" t="s">
        <v>2245</v>
      </c>
      <c r="L6168">
        <v>957575.39</v>
      </c>
      <c r="M6168">
        <v>2252957.33</v>
      </c>
      <c r="N6168">
        <v>2535697.19</v>
      </c>
      <c r="O6168">
        <v>674835.53</v>
      </c>
      <c r="P6168" t="s">
        <v>607</v>
      </c>
      <c r="Q6168">
        <v>674835.53</v>
      </c>
      <c r="R6168">
        <v>2252957.33</v>
      </c>
      <c r="S6168">
        <v>2535697.19</v>
      </c>
      <c r="T6168" t="s">
        <v>1</v>
      </c>
      <c r="U6168" s="221">
        <f t="shared" si="193"/>
        <v>-2.8273985999999987E-2</v>
      </c>
    </row>
    <row r="6169" spans="1:21" hidden="1">
      <c r="A6169" s="55" t="str">
        <f t="shared" si="192"/>
        <v>Y0ES0</v>
      </c>
      <c r="B6169" s="55">
        <f>VLOOKUP(J6169,'Mapping-CITI'!A:E,5,0)</f>
        <v>0</v>
      </c>
      <c r="D6169" s="42">
        <v>45016</v>
      </c>
      <c r="E6169" s="42">
        <v>45199</v>
      </c>
      <c r="F6169" t="s">
        <v>1940</v>
      </c>
      <c r="G6169" t="s">
        <v>2942</v>
      </c>
      <c r="H6169">
        <v>2250</v>
      </c>
      <c r="I6169" t="s">
        <v>2774</v>
      </c>
      <c r="J6169">
        <v>210149</v>
      </c>
      <c r="K6169" t="s">
        <v>2804</v>
      </c>
      <c r="L6169">
        <v>-513.5</v>
      </c>
      <c r="M6169">
        <v>0</v>
      </c>
      <c r="N6169">
        <v>0</v>
      </c>
      <c r="O6169">
        <v>-513.5</v>
      </c>
      <c r="P6169" t="s">
        <v>607</v>
      </c>
      <c r="Q6169">
        <v>-513.5</v>
      </c>
      <c r="R6169">
        <v>0</v>
      </c>
      <c r="S6169">
        <v>0</v>
      </c>
      <c r="T6169" t="s">
        <v>1</v>
      </c>
      <c r="U6169" s="221">
        <f t="shared" si="193"/>
        <v>0</v>
      </c>
    </row>
    <row r="6170" spans="1:21" hidden="1">
      <c r="A6170" s="55" t="str">
        <f t="shared" si="192"/>
        <v>Y0ES0</v>
      </c>
      <c r="B6170" s="55">
        <f>VLOOKUP(J6170,'Mapping-CITI'!A:E,5,0)</f>
        <v>0</v>
      </c>
      <c r="D6170" s="42">
        <v>45016</v>
      </c>
      <c r="E6170" s="42">
        <v>45199</v>
      </c>
      <c r="F6170" t="s">
        <v>1940</v>
      </c>
      <c r="G6170" t="s">
        <v>2942</v>
      </c>
      <c r="H6170">
        <v>2250</v>
      </c>
      <c r="I6170" t="s">
        <v>2774</v>
      </c>
      <c r="J6170">
        <v>210150</v>
      </c>
      <c r="K6170" t="s">
        <v>2792</v>
      </c>
      <c r="L6170">
        <v>-71393.55</v>
      </c>
      <c r="M6170">
        <v>0</v>
      </c>
      <c r="N6170">
        <v>0</v>
      </c>
      <c r="O6170">
        <v>-71393.55</v>
      </c>
      <c r="P6170" t="s">
        <v>607</v>
      </c>
      <c r="Q6170">
        <v>-71393.55</v>
      </c>
      <c r="R6170">
        <v>0</v>
      </c>
      <c r="S6170">
        <v>0</v>
      </c>
      <c r="T6170" t="s">
        <v>1</v>
      </c>
      <c r="U6170" s="221">
        <f t="shared" si="193"/>
        <v>0</v>
      </c>
    </row>
    <row r="6171" spans="1:21" hidden="1">
      <c r="A6171" s="55" t="str">
        <f t="shared" si="192"/>
        <v>Y0ES0</v>
      </c>
      <c r="B6171" s="55">
        <f>VLOOKUP(J6171,'Mapping-CITI'!A:E,5,0)</f>
        <v>0</v>
      </c>
      <c r="D6171" s="42">
        <v>45016</v>
      </c>
      <c r="E6171" s="42">
        <v>45199</v>
      </c>
      <c r="F6171" t="s">
        <v>1940</v>
      </c>
      <c r="G6171" t="s">
        <v>2942</v>
      </c>
      <c r="H6171">
        <v>2250</v>
      </c>
      <c r="I6171" t="s">
        <v>2774</v>
      </c>
      <c r="J6171">
        <v>210210</v>
      </c>
      <c r="K6171" t="s">
        <v>2246</v>
      </c>
      <c r="L6171">
        <v>-4915232.57</v>
      </c>
      <c r="M6171">
        <v>12264318.74</v>
      </c>
      <c r="N6171">
        <v>12283517.93</v>
      </c>
      <c r="O6171">
        <v>-4934431.76</v>
      </c>
      <c r="P6171" t="s">
        <v>607</v>
      </c>
      <c r="Q6171">
        <v>-4934431.76</v>
      </c>
      <c r="R6171">
        <v>12264318.74</v>
      </c>
      <c r="S6171">
        <v>1924898.45</v>
      </c>
      <c r="T6171" t="s">
        <v>1</v>
      </c>
      <c r="U6171" s="221">
        <f t="shared" si="193"/>
        <v>-1.9199189999999479E-3</v>
      </c>
    </row>
    <row r="6172" spans="1:21" hidden="1">
      <c r="A6172" s="55" t="str">
        <f t="shared" si="192"/>
        <v>Y0ES0</v>
      </c>
      <c r="B6172" s="55">
        <f>VLOOKUP(J6172,'Mapping-CITI'!A:E,5,0)</f>
        <v>0</v>
      </c>
      <c r="D6172" s="42">
        <v>45016</v>
      </c>
      <c r="E6172" s="42">
        <v>45199</v>
      </c>
      <c r="F6172" t="s">
        <v>1940</v>
      </c>
      <c r="G6172" t="s">
        <v>2942</v>
      </c>
      <c r="H6172">
        <v>2250</v>
      </c>
      <c r="I6172" t="s">
        <v>2774</v>
      </c>
      <c r="J6172">
        <v>210279</v>
      </c>
      <c r="K6172" t="s">
        <v>2793</v>
      </c>
      <c r="L6172">
        <v>113050.82</v>
      </c>
      <c r="M6172">
        <v>0</v>
      </c>
      <c r="N6172">
        <v>0</v>
      </c>
      <c r="O6172">
        <v>113050.82</v>
      </c>
      <c r="P6172" t="s">
        <v>607</v>
      </c>
      <c r="Q6172">
        <v>113050.82</v>
      </c>
      <c r="R6172">
        <v>0</v>
      </c>
      <c r="S6172">
        <v>0</v>
      </c>
      <c r="T6172" t="s">
        <v>1</v>
      </c>
      <c r="U6172" s="221">
        <f t="shared" si="193"/>
        <v>0</v>
      </c>
    </row>
    <row r="6173" spans="1:21" hidden="1">
      <c r="A6173" s="55" t="str">
        <f t="shared" si="192"/>
        <v>Y0ES0</v>
      </c>
      <c r="B6173" s="55">
        <f>VLOOKUP(J6173,'Mapping-CITI'!A:E,5,0)</f>
        <v>0</v>
      </c>
      <c r="D6173" s="42">
        <v>45016</v>
      </c>
      <c r="E6173" s="42">
        <v>45199</v>
      </c>
      <c r="F6173" t="s">
        <v>1940</v>
      </c>
      <c r="G6173" t="s">
        <v>2942</v>
      </c>
      <c r="H6173">
        <v>2250</v>
      </c>
      <c r="I6173" t="s">
        <v>2774</v>
      </c>
      <c r="J6173">
        <v>210367</v>
      </c>
      <c r="K6173" t="s">
        <v>2710</v>
      </c>
      <c r="L6173">
        <v>2352677.79</v>
      </c>
      <c r="M6173">
        <v>0</v>
      </c>
      <c r="N6173">
        <v>0</v>
      </c>
      <c r="O6173">
        <v>2352677.79</v>
      </c>
      <c r="P6173" t="s">
        <v>607</v>
      </c>
      <c r="Q6173">
        <v>2352677.79</v>
      </c>
      <c r="R6173">
        <v>0</v>
      </c>
      <c r="S6173">
        <v>0</v>
      </c>
      <c r="T6173" t="s">
        <v>1</v>
      </c>
      <c r="U6173" s="221">
        <f t="shared" si="193"/>
        <v>0</v>
      </c>
    </row>
    <row r="6174" spans="1:21" hidden="1">
      <c r="A6174" s="55" t="str">
        <f t="shared" si="192"/>
        <v>Y0ES0</v>
      </c>
      <c r="B6174" s="55">
        <f>VLOOKUP(J6174,'Mapping-CITI'!A:E,5,0)</f>
        <v>0</v>
      </c>
      <c r="D6174" s="42">
        <v>45016</v>
      </c>
      <c r="E6174" s="42">
        <v>45199</v>
      </c>
      <c r="F6174" t="s">
        <v>1940</v>
      </c>
      <c r="G6174" t="s">
        <v>2942</v>
      </c>
      <c r="H6174">
        <v>2250</v>
      </c>
      <c r="I6174" t="s">
        <v>2774</v>
      </c>
      <c r="J6174">
        <v>210489</v>
      </c>
      <c r="K6174" t="s">
        <v>2845</v>
      </c>
      <c r="L6174">
        <v>-244998.7</v>
      </c>
      <c r="M6174">
        <v>0</v>
      </c>
      <c r="N6174">
        <v>0</v>
      </c>
      <c r="O6174">
        <v>-244998.7</v>
      </c>
      <c r="P6174" t="s">
        <v>607</v>
      </c>
      <c r="Q6174">
        <v>-244998.7</v>
      </c>
      <c r="R6174">
        <v>0</v>
      </c>
      <c r="S6174">
        <v>0</v>
      </c>
      <c r="T6174" t="s">
        <v>1</v>
      </c>
      <c r="U6174" s="221">
        <f t="shared" si="193"/>
        <v>0</v>
      </c>
    </row>
    <row r="6175" spans="1:21" hidden="1">
      <c r="A6175" s="55" t="str">
        <f t="shared" si="192"/>
        <v>Y0ES0</v>
      </c>
      <c r="B6175" s="55">
        <f>VLOOKUP(J6175,'Mapping-CITI'!A:E,5,0)</f>
        <v>0</v>
      </c>
      <c r="D6175" s="42">
        <v>45016</v>
      </c>
      <c r="E6175" s="42">
        <v>45199</v>
      </c>
      <c r="F6175" t="s">
        <v>1940</v>
      </c>
      <c r="G6175" t="s">
        <v>2942</v>
      </c>
      <c r="H6175">
        <v>2250</v>
      </c>
      <c r="I6175" t="s">
        <v>2774</v>
      </c>
      <c r="J6175">
        <v>210667</v>
      </c>
      <c r="K6175" t="s">
        <v>2862</v>
      </c>
      <c r="L6175">
        <v>7746.78</v>
      </c>
      <c r="M6175">
        <v>1240.54</v>
      </c>
      <c r="N6175">
        <v>134324</v>
      </c>
      <c r="O6175">
        <v>-125336.68</v>
      </c>
      <c r="P6175" t="s">
        <v>607</v>
      </c>
      <c r="Q6175">
        <v>-125336.68</v>
      </c>
      <c r="R6175">
        <v>1240.54</v>
      </c>
      <c r="S6175">
        <v>134324</v>
      </c>
      <c r="T6175" t="s">
        <v>1</v>
      </c>
      <c r="U6175" s="221">
        <f t="shared" si="193"/>
        <v>-1.3308345999999999E-2</v>
      </c>
    </row>
    <row r="6176" spans="1:21" hidden="1">
      <c r="A6176" s="55" t="str">
        <f t="shared" si="192"/>
        <v>Y0ES0</v>
      </c>
      <c r="B6176" s="55">
        <f>VLOOKUP(J6176,'Mapping-CITI'!A:E,5,0)</f>
        <v>0</v>
      </c>
      <c r="D6176" s="42">
        <v>45016</v>
      </c>
      <c r="E6176" s="42">
        <v>45199</v>
      </c>
      <c r="F6176" t="s">
        <v>1940</v>
      </c>
      <c r="G6176" t="s">
        <v>2942</v>
      </c>
      <c r="H6176">
        <v>2250</v>
      </c>
      <c r="I6176" t="s">
        <v>2774</v>
      </c>
      <c r="J6176">
        <v>210692</v>
      </c>
      <c r="K6176" t="s">
        <v>2794</v>
      </c>
      <c r="L6176">
        <v>30000</v>
      </c>
      <c r="M6176">
        <v>0</v>
      </c>
      <c r="N6176">
        <v>0</v>
      </c>
      <c r="O6176">
        <v>30000</v>
      </c>
      <c r="P6176" t="s">
        <v>607</v>
      </c>
      <c r="Q6176">
        <v>30000</v>
      </c>
      <c r="R6176">
        <v>0</v>
      </c>
      <c r="S6176">
        <v>0</v>
      </c>
      <c r="T6176" t="s">
        <v>1</v>
      </c>
      <c r="U6176" s="221">
        <f t="shared" si="193"/>
        <v>0</v>
      </c>
    </row>
    <row r="6177" spans="1:21" hidden="1">
      <c r="A6177" s="55" t="str">
        <f t="shared" si="192"/>
        <v>Y0ES0</v>
      </c>
      <c r="B6177" s="55">
        <f>VLOOKUP(J6177,'Mapping-CITI'!A:E,5,0)</f>
        <v>0</v>
      </c>
      <c r="D6177" s="42">
        <v>45016</v>
      </c>
      <c r="E6177" s="42">
        <v>45199</v>
      </c>
      <c r="F6177" t="s">
        <v>1940</v>
      </c>
      <c r="G6177" t="s">
        <v>2942</v>
      </c>
      <c r="H6177">
        <v>2250</v>
      </c>
      <c r="I6177" t="s">
        <v>2774</v>
      </c>
      <c r="J6177">
        <v>210766</v>
      </c>
      <c r="K6177" t="s">
        <v>2748</v>
      </c>
      <c r="L6177">
        <v>-4077325.46</v>
      </c>
      <c r="M6177">
        <v>34111808.079999998</v>
      </c>
      <c r="N6177">
        <v>37244557.57</v>
      </c>
      <c r="O6177">
        <v>-7210074.9500000002</v>
      </c>
      <c r="P6177" t="s">
        <v>607</v>
      </c>
      <c r="Q6177">
        <v>-7210074.9500000002</v>
      </c>
      <c r="R6177">
        <v>34103443.32</v>
      </c>
      <c r="S6177">
        <v>0</v>
      </c>
      <c r="T6177" t="s">
        <v>1</v>
      </c>
      <c r="U6177" s="221">
        <f t="shared" si="193"/>
        <v>-0.31327494900000019</v>
      </c>
    </row>
    <row r="6178" spans="1:21" hidden="1">
      <c r="A6178" s="55" t="str">
        <f t="shared" si="192"/>
        <v>Y0ESIgnore</v>
      </c>
      <c r="B6178" s="55" t="str">
        <f>VLOOKUP(J6178,'Mapping-CITI'!A:E,5,0)</f>
        <v>Ignore</v>
      </c>
      <c r="D6178" s="42">
        <v>45016</v>
      </c>
      <c r="E6178" s="42">
        <v>45199</v>
      </c>
      <c r="F6178" t="s">
        <v>1940</v>
      </c>
      <c r="G6178" t="s">
        <v>2942</v>
      </c>
      <c r="H6178">
        <v>2250</v>
      </c>
      <c r="I6178" t="s">
        <v>2774</v>
      </c>
      <c r="J6178">
        <v>210852</v>
      </c>
      <c r="K6178" t="s">
        <v>3435</v>
      </c>
      <c r="L6178">
        <v>-47480.25</v>
      </c>
      <c r="M6178">
        <v>0</v>
      </c>
      <c r="N6178">
        <v>0</v>
      </c>
      <c r="O6178">
        <v>-47480.25</v>
      </c>
      <c r="P6178" t="s">
        <v>607</v>
      </c>
      <c r="Q6178">
        <v>-47480.25</v>
      </c>
      <c r="R6178">
        <v>0</v>
      </c>
      <c r="S6178">
        <v>0</v>
      </c>
      <c r="T6178" t="s">
        <v>1</v>
      </c>
      <c r="U6178" s="221">
        <f t="shared" si="193"/>
        <v>0</v>
      </c>
    </row>
    <row r="6179" spans="1:21" hidden="1">
      <c r="A6179" s="55" t="str">
        <f t="shared" si="192"/>
        <v>Y0ES0</v>
      </c>
      <c r="B6179" s="55">
        <f>VLOOKUP(J6179,'Mapping-CITI'!A:E,5,0)</f>
        <v>0</v>
      </c>
      <c r="D6179" s="42">
        <v>45016</v>
      </c>
      <c r="E6179" s="42">
        <v>45199</v>
      </c>
      <c r="F6179" t="s">
        <v>1940</v>
      </c>
      <c r="G6179" t="s">
        <v>2942</v>
      </c>
      <c r="H6179">
        <v>2250</v>
      </c>
      <c r="I6179" t="s">
        <v>2774</v>
      </c>
      <c r="J6179">
        <v>211103</v>
      </c>
      <c r="K6179" t="s">
        <v>2249</v>
      </c>
      <c r="L6179">
        <v>-281936.89</v>
      </c>
      <c r="M6179">
        <v>1033737.42</v>
      </c>
      <c r="N6179">
        <v>1080307.6299999999</v>
      </c>
      <c r="O6179">
        <v>-328507.09999999998</v>
      </c>
      <c r="P6179" t="s">
        <v>607</v>
      </c>
      <c r="Q6179">
        <v>-328507.09999999998</v>
      </c>
      <c r="R6179">
        <v>1033737.42</v>
      </c>
      <c r="S6179">
        <v>14190.14</v>
      </c>
      <c r="T6179" t="s">
        <v>1</v>
      </c>
      <c r="U6179" s="221">
        <f t="shared" si="193"/>
        <v>-4.6570209999999843E-3</v>
      </c>
    </row>
    <row r="6180" spans="1:21" hidden="1">
      <c r="A6180" s="55" t="str">
        <f t="shared" si="192"/>
        <v>Y0ES0</v>
      </c>
      <c r="B6180" s="55">
        <f>VLOOKUP(J6180,'Mapping-CITI'!A:E,5,0)</f>
        <v>0</v>
      </c>
      <c r="D6180" s="42">
        <v>45016</v>
      </c>
      <c r="E6180" s="42">
        <v>45199</v>
      </c>
      <c r="F6180" t="s">
        <v>1940</v>
      </c>
      <c r="G6180" t="s">
        <v>2942</v>
      </c>
      <c r="H6180">
        <v>2250</v>
      </c>
      <c r="I6180" t="s">
        <v>2774</v>
      </c>
      <c r="J6180">
        <v>211106</v>
      </c>
      <c r="K6180" t="s">
        <v>2250</v>
      </c>
      <c r="L6180">
        <v>-91927.43</v>
      </c>
      <c r="M6180">
        <v>5062317.84</v>
      </c>
      <c r="N6180">
        <v>5165294.99</v>
      </c>
      <c r="O6180">
        <v>-194904.58</v>
      </c>
      <c r="P6180" t="s">
        <v>607</v>
      </c>
      <c r="Q6180">
        <v>-194904.58</v>
      </c>
      <c r="R6180">
        <v>5062317.84</v>
      </c>
      <c r="S6180">
        <v>5165294.99</v>
      </c>
      <c r="T6180" t="s">
        <v>1</v>
      </c>
      <c r="U6180" s="221">
        <f t="shared" si="193"/>
        <v>-1.0297715000000037E-2</v>
      </c>
    </row>
    <row r="6181" spans="1:21" hidden="1">
      <c r="A6181" s="55" t="str">
        <f t="shared" si="192"/>
        <v>Y0ES0</v>
      </c>
      <c r="B6181" s="55">
        <f>VLOOKUP(J6181,'Mapping-CITI'!A:E,5,0)</f>
        <v>0</v>
      </c>
      <c r="D6181" s="42">
        <v>45016</v>
      </c>
      <c r="E6181" s="42">
        <v>45199</v>
      </c>
      <c r="F6181" t="s">
        <v>1940</v>
      </c>
      <c r="G6181" t="s">
        <v>2942</v>
      </c>
      <c r="H6181">
        <v>2250</v>
      </c>
      <c r="I6181" t="s">
        <v>2774</v>
      </c>
      <c r="J6181">
        <v>211121</v>
      </c>
      <c r="K6181" t="s">
        <v>2252</v>
      </c>
      <c r="L6181">
        <v>-2310267.31</v>
      </c>
      <c r="M6181">
        <v>8729246.0199999996</v>
      </c>
      <c r="N6181">
        <v>7314894</v>
      </c>
      <c r="O6181">
        <v>-895915.29</v>
      </c>
      <c r="P6181" t="s">
        <v>607</v>
      </c>
      <c r="Q6181">
        <v>-895915.29</v>
      </c>
      <c r="R6181">
        <v>8715170.0199999996</v>
      </c>
      <c r="S6181">
        <v>0</v>
      </c>
      <c r="T6181" t="s">
        <v>1</v>
      </c>
      <c r="U6181" s="221">
        <f t="shared" si="193"/>
        <v>0.14143520199999995</v>
      </c>
    </row>
    <row r="6182" spans="1:21" hidden="1">
      <c r="A6182" s="55" t="str">
        <f t="shared" si="192"/>
        <v>Y0ES0</v>
      </c>
      <c r="B6182" s="55">
        <f>VLOOKUP(J6182,'Mapping-CITI'!A:E,5,0)</f>
        <v>0</v>
      </c>
      <c r="D6182" s="42">
        <v>45016</v>
      </c>
      <c r="E6182" s="42">
        <v>45199</v>
      </c>
      <c r="F6182" t="s">
        <v>1940</v>
      </c>
      <c r="G6182" t="s">
        <v>2942</v>
      </c>
      <c r="H6182">
        <v>2220</v>
      </c>
      <c r="I6182" t="s">
        <v>2775</v>
      </c>
      <c r="J6182">
        <v>211126</v>
      </c>
      <c r="K6182" t="s">
        <v>2254</v>
      </c>
      <c r="L6182">
        <v>-389146.24</v>
      </c>
      <c r="M6182">
        <v>0</v>
      </c>
      <c r="N6182">
        <v>0</v>
      </c>
      <c r="O6182">
        <v>-389146.24</v>
      </c>
      <c r="P6182" t="s">
        <v>607</v>
      </c>
      <c r="Q6182">
        <v>-389146.24</v>
      </c>
      <c r="R6182">
        <v>0</v>
      </c>
      <c r="S6182">
        <v>0</v>
      </c>
      <c r="T6182" t="s">
        <v>1</v>
      </c>
      <c r="U6182" s="221">
        <f t="shared" si="193"/>
        <v>0</v>
      </c>
    </row>
    <row r="6183" spans="1:21" hidden="1">
      <c r="A6183" s="55" t="str">
        <f t="shared" si="192"/>
        <v>Y0ESIgnore</v>
      </c>
      <c r="B6183" s="55" t="str">
        <f>VLOOKUP(J6183,'Mapping-CITI'!A:E,5,0)</f>
        <v>Ignore</v>
      </c>
      <c r="D6183" s="42">
        <v>45016</v>
      </c>
      <c r="E6183" s="42">
        <v>45199</v>
      </c>
      <c r="F6183" t="s">
        <v>1940</v>
      </c>
      <c r="G6183" t="s">
        <v>2942</v>
      </c>
      <c r="H6183">
        <v>2250</v>
      </c>
      <c r="I6183" t="s">
        <v>2774</v>
      </c>
      <c r="J6183">
        <v>211140</v>
      </c>
      <c r="K6183" t="s">
        <v>3389</v>
      </c>
      <c r="L6183">
        <v>-278276.28999999998</v>
      </c>
      <c r="M6183">
        <v>278276.28999999998</v>
      </c>
      <c r="N6183">
        <v>0</v>
      </c>
      <c r="O6183">
        <v>0</v>
      </c>
      <c r="P6183" t="s">
        <v>607</v>
      </c>
      <c r="Q6183">
        <v>0</v>
      </c>
      <c r="R6183">
        <v>278276.28999999998</v>
      </c>
      <c r="S6183">
        <v>0</v>
      </c>
      <c r="T6183" t="s">
        <v>1</v>
      </c>
      <c r="U6183" s="221">
        <f t="shared" si="193"/>
        <v>2.7827629E-2</v>
      </c>
    </row>
    <row r="6184" spans="1:21" hidden="1">
      <c r="A6184" s="55" t="str">
        <f t="shared" si="192"/>
        <v>Y0ES0</v>
      </c>
      <c r="B6184" s="55">
        <f>VLOOKUP(J6184,'Mapping-CITI'!A:E,5,0)</f>
        <v>0</v>
      </c>
      <c r="D6184" s="42">
        <v>45016</v>
      </c>
      <c r="E6184" s="42">
        <v>45199</v>
      </c>
      <c r="F6184" t="s">
        <v>1940</v>
      </c>
      <c r="G6184" t="s">
        <v>2942</v>
      </c>
      <c r="H6184">
        <v>2250</v>
      </c>
      <c r="I6184" t="s">
        <v>2774</v>
      </c>
      <c r="J6184">
        <v>211146</v>
      </c>
      <c r="K6184" t="s">
        <v>2749</v>
      </c>
      <c r="L6184">
        <v>-2593240</v>
      </c>
      <c r="M6184">
        <v>8896257</v>
      </c>
      <c r="N6184">
        <v>8703616</v>
      </c>
      <c r="O6184">
        <v>-2400599</v>
      </c>
      <c r="P6184" t="s">
        <v>607</v>
      </c>
      <c r="Q6184">
        <v>-2400599</v>
      </c>
      <c r="R6184">
        <v>8896257</v>
      </c>
      <c r="S6184">
        <v>8703616</v>
      </c>
      <c r="T6184" t="s">
        <v>1</v>
      </c>
      <c r="U6184" s="221">
        <f t="shared" si="193"/>
        <v>1.9264099999999999E-2</v>
      </c>
    </row>
    <row r="6185" spans="1:21" hidden="1">
      <c r="A6185" s="55" t="str">
        <f t="shared" si="192"/>
        <v>Y0ES0</v>
      </c>
      <c r="B6185" s="55">
        <f>VLOOKUP(J6185,'Mapping-CITI'!A:E,5,0)</f>
        <v>0</v>
      </c>
      <c r="D6185" s="42">
        <v>45016</v>
      </c>
      <c r="E6185" s="42">
        <v>45199</v>
      </c>
      <c r="F6185" t="s">
        <v>1940</v>
      </c>
      <c r="G6185" t="s">
        <v>2942</v>
      </c>
      <c r="H6185">
        <v>2250</v>
      </c>
      <c r="I6185" t="s">
        <v>2774</v>
      </c>
      <c r="J6185">
        <v>211172</v>
      </c>
      <c r="K6185" t="s">
        <v>2262</v>
      </c>
      <c r="L6185">
        <v>-8185393.9199999999</v>
      </c>
      <c r="M6185">
        <v>101171950.59999999</v>
      </c>
      <c r="N6185">
        <v>107449202.16</v>
      </c>
      <c r="O6185">
        <v>-14462645.48</v>
      </c>
      <c r="P6185" t="s">
        <v>607</v>
      </c>
      <c r="Q6185">
        <v>-14462645.48</v>
      </c>
      <c r="R6185">
        <v>101171950.59999999</v>
      </c>
      <c r="S6185">
        <v>84590407.040000007</v>
      </c>
      <c r="T6185" t="s">
        <v>1</v>
      </c>
      <c r="U6185" s="221">
        <f t="shared" si="193"/>
        <v>-0.62772515600000023</v>
      </c>
    </row>
    <row r="6186" spans="1:21" hidden="1">
      <c r="A6186" s="55" t="str">
        <f t="shared" si="192"/>
        <v>Y0ESIgnore</v>
      </c>
      <c r="B6186" s="55" t="str">
        <f>VLOOKUP(J6186,'Mapping-CITI'!A:E,5,0)</f>
        <v>Ignore</v>
      </c>
      <c r="D6186" s="42">
        <v>45016</v>
      </c>
      <c r="E6186" s="42">
        <v>45199</v>
      </c>
      <c r="F6186" t="s">
        <v>1940</v>
      </c>
      <c r="G6186" t="s">
        <v>2942</v>
      </c>
      <c r="H6186">
        <v>2250</v>
      </c>
      <c r="I6186" t="s">
        <v>2774</v>
      </c>
      <c r="J6186">
        <v>211211</v>
      </c>
      <c r="K6186" t="s">
        <v>3390</v>
      </c>
      <c r="L6186">
        <v>3762.09</v>
      </c>
      <c r="M6186">
        <v>0</v>
      </c>
      <c r="N6186">
        <v>0</v>
      </c>
      <c r="O6186">
        <v>3762.09</v>
      </c>
      <c r="P6186" t="s">
        <v>607</v>
      </c>
      <c r="Q6186">
        <v>3762.09</v>
      </c>
      <c r="R6186">
        <v>0</v>
      </c>
      <c r="S6186">
        <v>0</v>
      </c>
      <c r="T6186" t="s">
        <v>1</v>
      </c>
      <c r="U6186" s="221">
        <f t="shared" si="193"/>
        <v>0</v>
      </c>
    </row>
    <row r="6187" spans="1:21" hidden="1">
      <c r="A6187" s="55" t="str">
        <f t="shared" si="192"/>
        <v>Y0ES0</v>
      </c>
      <c r="B6187" s="55">
        <f>VLOOKUP(J6187,'Mapping-CITI'!A:E,5,0)</f>
        <v>0</v>
      </c>
      <c r="D6187" s="42">
        <v>45016</v>
      </c>
      <c r="E6187" s="42">
        <v>45199</v>
      </c>
      <c r="F6187" t="s">
        <v>1940</v>
      </c>
      <c r="G6187" t="s">
        <v>2942</v>
      </c>
      <c r="H6187">
        <v>2250</v>
      </c>
      <c r="I6187" t="s">
        <v>2774</v>
      </c>
      <c r="J6187">
        <v>211632</v>
      </c>
      <c r="K6187" t="s">
        <v>2543</v>
      </c>
      <c r="L6187">
        <v>175395.92</v>
      </c>
      <c r="M6187">
        <v>423645.49</v>
      </c>
      <c r="N6187">
        <v>786931.84</v>
      </c>
      <c r="O6187">
        <v>-187890.43</v>
      </c>
      <c r="P6187" t="s">
        <v>607</v>
      </c>
      <c r="Q6187">
        <v>-187890.43</v>
      </c>
      <c r="R6187">
        <v>423645.49</v>
      </c>
      <c r="S6187">
        <v>786931.84</v>
      </c>
      <c r="T6187" t="s">
        <v>1</v>
      </c>
      <c r="U6187" s="221">
        <f t="shared" si="193"/>
        <v>-3.6328634999999998E-2</v>
      </c>
    </row>
    <row r="6188" spans="1:21" hidden="1">
      <c r="A6188" s="55" t="str">
        <f t="shared" si="192"/>
        <v>Y0ES0</v>
      </c>
      <c r="B6188" s="55">
        <f>VLOOKUP(J6188,'Mapping-CITI'!A:E,5,0)</f>
        <v>0</v>
      </c>
      <c r="D6188" s="42">
        <v>45016</v>
      </c>
      <c r="E6188" s="42">
        <v>45199</v>
      </c>
      <c r="F6188" t="s">
        <v>1940</v>
      </c>
      <c r="G6188" t="s">
        <v>2942</v>
      </c>
      <c r="H6188">
        <v>2250</v>
      </c>
      <c r="I6188" t="s">
        <v>2774</v>
      </c>
      <c r="J6188">
        <v>211710</v>
      </c>
      <c r="K6188" t="s">
        <v>2669</v>
      </c>
      <c r="L6188">
        <v>-311557.38</v>
      </c>
      <c r="M6188">
        <v>311557.38</v>
      </c>
      <c r="N6188">
        <v>0</v>
      </c>
      <c r="O6188">
        <v>0</v>
      </c>
      <c r="P6188" t="s">
        <v>607</v>
      </c>
      <c r="Q6188">
        <v>0</v>
      </c>
      <c r="R6188">
        <v>311557.38</v>
      </c>
      <c r="S6188">
        <v>0</v>
      </c>
      <c r="T6188" t="s">
        <v>1</v>
      </c>
      <c r="U6188" s="221">
        <f t="shared" si="193"/>
        <v>3.1155737999999999E-2</v>
      </c>
    </row>
    <row r="6189" spans="1:21" hidden="1">
      <c r="A6189" s="55" t="str">
        <f t="shared" si="192"/>
        <v>Y0ES0</v>
      </c>
      <c r="B6189" s="55">
        <f>VLOOKUP(J6189,'Mapping-CITI'!A:E,5,0)</f>
        <v>0</v>
      </c>
      <c r="D6189" s="42">
        <v>45016</v>
      </c>
      <c r="E6189" s="42">
        <v>45199</v>
      </c>
      <c r="F6189" t="s">
        <v>1940</v>
      </c>
      <c r="G6189" t="s">
        <v>2942</v>
      </c>
      <c r="H6189">
        <v>2250</v>
      </c>
      <c r="I6189" t="s">
        <v>2774</v>
      </c>
      <c r="J6189">
        <v>211748</v>
      </c>
      <c r="K6189" t="s">
        <v>2805</v>
      </c>
      <c r="L6189">
        <v>-513.5</v>
      </c>
      <c r="M6189">
        <v>0</v>
      </c>
      <c r="N6189">
        <v>0</v>
      </c>
      <c r="O6189">
        <v>-513.5</v>
      </c>
      <c r="P6189" t="s">
        <v>607</v>
      </c>
      <c r="Q6189">
        <v>-513.5</v>
      </c>
      <c r="R6189">
        <v>0</v>
      </c>
      <c r="S6189">
        <v>0</v>
      </c>
      <c r="T6189" t="s">
        <v>1</v>
      </c>
      <c r="U6189" s="221">
        <f t="shared" si="193"/>
        <v>0</v>
      </c>
    </row>
    <row r="6190" spans="1:21" hidden="1">
      <c r="A6190" s="55" t="str">
        <f t="shared" si="192"/>
        <v>Y0ES0</v>
      </c>
      <c r="B6190" s="55">
        <f>VLOOKUP(J6190,'Mapping-CITI'!A:E,5,0)</f>
        <v>0</v>
      </c>
      <c r="D6190" s="42">
        <v>45016</v>
      </c>
      <c r="E6190" s="42">
        <v>45199</v>
      </c>
      <c r="F6190" t="s">
        <v>1940</v>
      </c>
      <c r="G6190" t="s">
        <v>2942</v>
      </c>
      <c r="H6190">
        <v>2220</v>
      </c>
      <c r="I6190" t="s">
        <v>2775</v>
      </c>
      <c r="J6190">
        <v>260112</v>
      </c>
      <c r="K6190" t="s">
        <v>2619</v>
      </c>
      <c r="L6190">
        <v>0</v>
      </c>
      <c r="M6190">
        <v>6007415715.21</v>
      </c>
      <c r="N6190">
        <v>6007415715.21</v>
      </c>
      <c r="O6190">
        <v>0</v>
      </c>
      <c r="P6190" t="s">
        <v>607</v>
      </c>
      <c r="Q6190">
        <v>0</v>
      </c>
      <c r="R6190">
        <v>0</v>
      </c>
      <c r="S6190">
        <v>0</v>
      </c>
      <c r="T6190" t="s">
        <v>1</v>
      </c>
      <c r="U6190" s="221">
        <f t="shared" si="193"/>
        <v>0</v>
      </c>
    </row>
    <row r="6191" spans="1:21" hidden="1">
      <c r="A6191" s="55" t="str">
        <f t="shared" si="192"/>
        <v>Y0ES0</v>
      </c>
      <c r="B6191" s="55">
        <f>VLOOKUP(J6191,'Mapping-CITI'!A:E,5,0)</f>
        <v>0</v>
      </c>
      <c r="D6191" s="42">
        <v>45016</v>
      </c>
      <c r="E6191" s="42">
        <v>45199</v>
      </c>
      <c r="F6191" t="s">
        <v>1940</v>
      </c>
      <c r="G6191" t="s">
        <v>2942</v>
      </c>
      <c r="H6191">
        <v>2220</v>
      </c>
      <c r="I6191" t="s">
        <v>2775</v>
      </c>
      <c r="J6191">
        <v>260118</v>
      </c>
      <c r="K6191" t="s">
        <v>2275</v>
      </c>
      <c r="L6191">
        <v>0</v>
      </c>
      <c r="M6191">
        <v>1544410585288.72</v>
      </c>
      <c r="N6191">
        <v>1544410585288.72</v>
      </c>
      <c r="O6191">
        <v>0</v>
      </c>
      <c r="P6191" t="s">
        <v>607</v>
      </c>
      <c r="Q6191">
        <v>0</v>
      </c>
      <c r="R6191">
        <v>0</v>
      </c>
      <c r="S6191">
        <v>0</v>
      </c>
      <c r="T6191" t="s">
        <v>1</v>
      </c>
      <c r="U6191" s="221">
        <f t="shared" si="193"/>
        <v>0</v>
      </c>
    </row>
    <row r="6192" spans="1:21" hidden="1">
      <c r="A6192" s="55" t="str">
        <f t="shared" si="192"/>
        <v>Y0ES0</v>
      </c>
      <c r="B6192" s="55">
        <f>VLOOKUP(J6192,'Mapping-CITI'!A:E,5,0)</f>
        <v>0</v>
      </c>
      <c r="D6192" s="42">
        <v>45016</v>
      </c>
      <c r="E6192" s="42">
        <v>45199</v>
      </c>
      <c r="F6192" t="s">
        <v>1940</v>
      </c>
      <c r="G6192" t="s">
        <v>2942</v>
      </c>
      <c r="H6192">
        <v>2220</v>
      </c>
      <c r="I6192" t="s">
        <v>2775</v>
      </c>
      <c r="J6192">
        <v>260119</v>
      </c>
      <c r="K6192" t="s">
        <v>2559</v>
      </c>
      <c r="L6192">
        <v>0</v>
      </c>
      <c r="M6192">
        <v>128261753805.35001</v>
      </c>
      <c r="N6192">
        <v>128261753805.35001</v>
      </c>
      <c r="O6192">
        <v>0</v>
      </c>
      <c r="P6192" t="s">
        <v>607</v>
      </c>
      <c r="Q6192">
        <v>0</v>
      </c>
      <c r="R6192">
        <v>0</v>
      </c>
      <c r="S6192">
        <v>0</v>
      </c>
      <c r="T6192" t="s">
        <v>1</v>
      </c>
      <c r="U6192" s="221">
        <f t="shared" si="193"/>
        <v>0</v>
      </c>
    </row>
    <row r="6193" spans="1:21" hidden="1">
      <c r="A6193" s="55" t="str">
        <f t="shared" si="192"/>
        <v>Y0ES0</v>
      </c>
      <c r="B6193" s="55">
        <f>VLOOKUP(J6193,'Mapping-CITI'!A:E,5,0)</f>
        <v>0</v>
      </c>
      <c r="D6193" s="42">
        <v>45016</v>
      </c>
      <c r="E6193" s="42">
        <v>45199</v>
      </c>
      <c r="F6193" t="s">
        <v>1940</v>
      </c>
      <c r="G6193" t="s">
        <v>2942</v>
      </c>
      <c r="H6193">
        <v>2220</v>
      </c>
      <c r="I6193" t="s">
        <v>2775</v>
      </c>
      <c r="J6193">
        <v>260120</v>
      </c>
      <c r="K6193" t="s">
        <v>2276</v>
      </c>
      <c r="L6193">
        <v>0</v>
      </c>
      <c r="M6193">
        <v>244596480135.89001</v>
      </c>
      <c r="N6193">
        <v>244596480135.89001</v>
      </c>
      <c r="O6193">
        <v>0</v>
      </c>
      <c r="P6193" t="s">
        <v>607</v>
      </c>
      <c r="Q6193">
        <v>0</v>
      </c>
      <c r="R6193">
        <v>0</v>
      </c>
      <c r="S6193">
        <v>0</v>
      </c>
      <c r="T6193" t="s">
        <v>1</v>
      </c>
      <c r="U6193" s="221">
        <f t="shared" si="193"/>
        <v>0</v>
      </c>
    </row>
    <row r="6194" spans="1:21" hidden="1">
      <c r="A6194" s="55" t="str">
        <f t="shared" si="192"/>
        <v>Y0ES0</v>
      </c>
      <c r="B6194" s="55">
        <f>VLOOKUP(J6194,'Mapping-CITI'!A:E,5,0)</f>
        <v>0</v>
      </c>
      <c r="D6194" s="42">
        <v>45016</v>
      </c>
      <c r="E6194" s="42">
        <v>45199</v>
      </c>
      <c r="F6194" t="s">
        <v>1940</v>
      </c>
      <c r="G6194" t="s">
        <v>2942</v>
      </c>
      <c r="H6194">
        <v>2220</v>
      </c>
      <c r="I6194" t="s">
        <v>2775</v>
      </c>
      <c r="J6194">
        <v>260123</v>
      </c>
      <c r="K6194" t="s">
        <v>2278</v>
      </c>
      <c r="L6194">
        <v>0</v>
      </c>
      <c r="M6194">
        <v>111615529319</v>
      </c>
      <c r="N6194">
        <v>111615529319</v>
      </c>
      <c r="O6194">
        <v>0</v>
      </c>
      <c r="P6194" t="s">
        <v>607</v>
      </c>
      <c r="Q6194">
        <v>0</v>
      </c>
      <c r="R6194">
        <v>0</v>
      </c>
      <c r="S6194">
        <v>0</v>
      </c>
      <c r="T6194" t="s">
        <v>1</v>
      </c>
      <c r="U6194" s="221">
        <f t="shared" si="193"/>
        <v>0</v>
      </c>
    </row>
    <row r="6195" spans="1:21" hidden="1">
      <c r="A6195" s="55" t="str">
        <f t="shared" si="192"/>
        <v>Y0ES0</v>
      </c>
      <c r="B6195" s="55">
        <f>VLOOKUP(J6195,'Mapping-CITI'!A:E,5,0)</f>
        <v>0</v>
      </c>
      <c r="D6195" s="42">
        <v>45016</v>
      </c>
      <c r="E6195" s="42">
        <v>45199</v>
      </c>
      <c r="F6195" t="s">
        <v>1940</v>
      </c>
      <c r="G6195" t="s">
        <v>2942</v>
      </c>
      <c r="H6195">
        <v>2220</v>
      </c>
      <c r="I6195" t="s">
        <v>2775</v>
      </c>
      <c r="J6195">
        <v>260126</v>
      </c>
      <c r="K6195" t="s">
        <v>2280</v>
      </c>
      <c r="L6195">
        <v>0</v>
      </c>
      <c r="M6195">
        <v>1590713844.4200001</v>
      </c>
      <c r="N6195">
        <v>1590713844.4200001</v>
      </c>
      <c r="O6195">
        <v>0</v>
      </c>
      <c r="P6195" t="s">
        <v>607</v>
      </c>
      <c r="Q6195">
        <v>0</v>
      </c>
      <c r="R6195">
        <v>0</v>
      </c>
      <c r="S6195">
        <v>0</v>
      </c>
      <c r="T6195" t="s">
        <v>1</v>
      </c>
      <c r="U6195" s="221">
        <f t="shared" si="193"/>
        <v>0</v>
      </c>
    </row>
    <row r="6196" spans="1:21" hidden="1">
      <c r="A6196" s="55" t="str">
        <f t="shared" si="192"/>
        <v>Y0ES0</v>
      </c>
      <c r="B6196" s="55">
        <f>VLOOKUP(J6196,'Mapping-CITI'!A:E,5,0)</f>
        <v>0</v>
      </c>
      <c r="D6196" s="42">
        <v>45016</v>
      </c>
      <c r="E6196" s="42">
        <v>45199</v>
      </c>
      <c r="F6196" t="s">
        <v>1940</v>
      </c>
      <c r="G6196" t="s">
        <v>2942</v>
      </c>
      <c r="H6196">
        <v>2240</v>
      </c>
      <c r="I6196" t="s">
        <v>2795</v>
      </c>
      <c r="J6196">
        <v>260202</v>
      </c>
      <c r="K6196" t="s">
        <v>2281</v>
      </c>
      <c r="L6196">
        <v>0</v>
      </c>
      <c r="M6196">
        <v>700087331479.97998</v>
      </c>
      <c r="N6196">
        <v>700087331479.97998</v>
      </c>
      <c r="O6196">
        <v>0</v>
      </c>
      <c r="P6196" t="s">
        <v>607</v>
      </c>
      <c r="Q6196">
        <v>0</v>
      </c>
      <c r="R6196">
        <v>0</v>
      </c>
      <c r="S6196">
        <v>0</v>
      </c>
      <c r="T6196" t="s">
        <v>1</v>
      </c>
      <c r="U6196" s="221">
        <f t="shared" si="193"/>
        <v>0</v>
      </c>
    </row>
    <row r="6197" spans="1:21" hidden="1">
      <c r="A6197" s="55" t="str">
        <f t="shared" si="192"/>
        <v>Y0ES0</v>
      </c>
      <c r="B6197" s="55">
        <f>VLOOKUP(J6197,'Mapping-CITI'!A:E,5,0)</f>
        <v>0</v>
      </c>
      <c r="D6197" s="42">
        <v>45016</v>
      </c>
      <c r="E6197" s="42">
        <v>45199</v>
      </c>
      <c r="F6197" t="s">
        <v>1940</v>
      </c>
      <c r="G6197" t="s">
        <v>2942</v>
      </c>
      <c r="H6197">
        <v>2240</v>
      </c>
      <c r="I6197" t="s">
        <v>2795</v>
      </c>
      <c r="J6197">
        <v>260221</v>
      </c>
      <c r="K6197" t="s">
        <v>2282</v>
      </c>
      <c r="L6197">
        <v>-899373.69</v>
      </c>
      <c r="M6197">
        <v>2054513892.8599999</v>
      </c>
      <c r="N6197">
        <v>2053614532.5699999</v>
      </c>
      <c r="O6197">
        <v>-13.4</v>
      </c>
      <c r="P6197" t="s">
        <v>607</v>
      </c>
      <c r="Q6197">
        <v>-13.4</v>
      </c>
      <c r="R6197">
        <v>2050897663.8</v>
      </c>
      <c r="S6197">
        <v>3290197.36</v>
      </c>
      <c r="T6197" t="s">
        <v>1</v>
      </c>
      <c r="U6197" s="221">
        <f t="shared" si="193"/>
        <v>8.9936028999996184E-2</v>
      </c>
    </row>
    <row r="6198" spans="1:21" hidden="1">
      <c r="A6198" s="55" t="str">
        <f t="shared" si="192"/>
        <v>Y0ES0</v>
      </c>
      <c r="B6198" s="55">
        <f>VLOOKUP(J6198,'Mapping-CITI'!A:E,5,0)</f>
        <v>0</v>
      </c>
      <c r="D6198" s="42">
        <v>45016</v>
      </c>
      <c r="E6198" s="42">
        <v>45199</v>
      </c>
      <c r="F6198" t="s">
        <v>1940</v>
      </c>
      <c r="G6198" t="s">
        <v>2942</v>
      </c>
      <c r="H6198">
        <v>2240</v>
      </c>
      <c r="I6198" t="s">
        <v>2795</v>
      </c>
      <c r="J6198">
        <v>260222</v>
      </c>
      <c r="K6198" t="s">
        <v>2283</v>
      </c>
      <c r="L6198">
        <v>39.69</v>
      </c>
      <c r="M6198">
        <v>697869701675.78003</v>
      </c>
      <c r="N6198">
        <v>697869701675.78003</v>
      </c>
      <c r="O6198">
        <v>39.69</v>
      </c>
      <c r="P6198" t="s">
        <v>607</v>
      </c>
      <c r="Q6198">
        <v>39.69</v>
      </c>
      <c r="R6198">
        <v>690514990346.56006</v>
      </c>
      <c r="S6198">
        <v>0</v>
      </c>
      <c r="T6198" t="s">
        <v>1</v>
      </c>
      <c r="U6198" s="221">
        <f t="shared" si="193"/>
        <v>0</v>
      </c>
    </row>
    <row r="6199" spans="1:21" hidden="1">
      <c r="A6199" s="55" t="str">
        <f t="shared" si="192"/>
        <v>Y0ESIgnore</v>
      </c>
      <c r="B6199" s="55" t="str">
        <f>VLOOKUP(J6199,'Mapping-CITI'!A:E,5,0)</f>
        <v>Ignore</v>
      </c>
      <c r="D6199" s="42">
        <v>45016</v>
      </c>
      <c r="E6199" s="42">
        <v>45199</v>
      </c>
      <c r="F6199" t="s">
        <v>1940</v>
      </c>
      <c r="G6199" t="s">
        <v>2942</v>
      </c>
      <c r="H6199">
        <v>2240</v>
      </c>
      <c r="I6199" t="s">
        <v>2795</v>
      </c>
      <c r="J6199">
        <v>260229</v>
      </c>
      <c r="K6199" t="s">
        <v>3449</v>
      </c>
      <c r="L6199">
        <v>-0.65</v>
      </c>
      <c r="M6199">
        <v>0</v>
      </c>
      <c r="N6199">
        <v>0</v>
      </c>
      <c r="O6199">
        <v>-0.65</v>
      </c>
      <c r="P6199" t="s">
        <v>607</v>
      </c>
      <c r="Q6199">
        <v>-0.65</v>
      </c>
      <c r="R6199">
        <v>0</v>
      </c>
      <c r="S6199">
        <v>0</v>
      </c>
      <c r="T6199" t="s">
        <v>1</v>
      </c>
      <c r="U6199" s="221">
        <f t="shared" si="193"/>
        <v>0</v>
      </c>
    </row>
    <row r="6200" spans="1:21" hidden="1">
      <c r="A6200" s="55" t="str">
        <f t="shared" si="192"/>
        <v>Y0ES0</v>
      </c>
      <c r="B6200" s="55">
        <f>VLOOKUP(J6200,'Mapping-CITI'!A:E,5,0)</f>
        <v>0</v>
      </c>
      <c r="D6200" s="42">
        <v>45016</v>
      </c>
      <c r="E6200" s="42">
        <v>45199</v>
      </c>
      <c r="F6200" t="s">
        <v>1940</v>
      </c>
      <c r="G6200" t="s">
        <v>2942</v>
      </c>
      <c r="H6200">
        <v>2140</v>
      </c>
      <c r="I6200" t="s">
        <v>2806</v>
      </c>
      <c r="J6200">
        <v>260802</v>
      </c>
      <c r="K6200" t="s">
        <v>2284</v>
      </c>
      <c r="L6200">
        <v>-609012.78</v>
      </c>
      <c r="M6200">
        <v>83736747.909999996</v>
      </c>
      <c r="N6200">
        <v>83156666.569999993</v>
      </c>
      <c r="O6200">
        <v>-28931.439999999999</v>
      </c>
      <c r="P6200" t="s">
        <v>607</v>
      </c>
      <c r="Q6200">
        <v>-28931.439999999999</v>
      </c>
      <c r="R6200">
        <v>10118885.619999999</v>
      </c>
      <c r="S6200">
        <v>82837445.599999994</v>
      </c>
      <c r="T6200" t="s">
        <v>1</v>
      </c>
      <c r="U6200" s="221">
        <f t="shared" si="193"/>
        <v>5.8008134000000357E-2</v>
      </c>
    </row>
    <row r="6201" spans="1:21" hidden="1">
      <c r="A6201" s="55" t="str">
        <f t="shared" si="192"/>
        <v>Y0ES0</v>
      </c>
      <c r="B6201" s="55">
        <f>VLOOKUP(J6201,'Mapping-CITI'!A:E,5,0)</f>
        <v>0</v>
      </c>
      <c r="D6201" s="42">
        <v>45016</v>
      </c>
      <c r="E6201" s="42">
        <v>45199</v>
      </c>
      <c r="F6201" t="s">
        <v>1940</v>
      </c>
      <c r="G6201" t="s">
        <v>2942</v>
      </c>
      <c r="H6201">
        <v>2220</v>
      </c>
      <c r="I6201" t="s">
        <v>2775</v>
      </c>
      <c r="J6201">
        <v>260803</v>
      </c>
      <c r="K6201" t="s">
        <v>2742</v>
      </c>
      <c r="L6201">
        <v>-0.05</v>
      </c>
      <c r="M6201">
        <v>0</v>
      </c>
      <c r="N6201">
        <v>0</v>
      </c>
      <c r="O6201">
        <v>-0.05</v>
      </c>
      <c r="P6201" t="s">
        <v>607</v>
      </c>
      <c r="Q6201">
        <v>-0.05</v>
      </c>
      <c r="R6201">
        <v>0</v>
      </c>
      <c r="S6201">
        <v>0</v>
      </c>
      <c r="T6201" t="s">
        <v>1</v>
      </c>
      <c r="U6201" s="221">
        <f t="shared" si="193"/>
        <v>0</v>
      </c>
    </row>
    <row r="6202" spans="1:21" hidden="1">
      <c r="A6202" s="55" t="str">
        <f t="shared" si="192"/>
        <v>Y0ESIgnore</v>
      </c>
      <c r="B6202" s="55" t="str">
        <f>VLOOKUP(J6202,'Mapping-CITI'!A:E,5,0)</f>
        <v>Ignore</v>
      </c>
      <c r="D6202" s="42">
        <v>45016</v>
      </c>
      <c r="E6202" s="42">
        <v>45199</v>
      </c>
      <c r="F6202" t="s">
        <v>1940</v>
      </c>
      <c r="G6202" t="s">
        <v>2942</v>
      </c>
      <c r="H6202">
        <v>2140</v>
      </c>
      <c r="I6202" t="s">
        <v>2806</v>
      </c>
      <c r="J6202">
        <v>260811</v>
      </c>
      <c r="K6202" t="s">
        <v>3394</v>
      </c>
      <c r="L6202">
        <v>-18685.919999999998</v>
      </c>
      <c r="M6202">
        <v>0</v>
      </c>
      <c r="N6202">
        <v>0</v>
      </c>
      <c r="O6202">
        <v>-18685.919999999998</v>
      </c>
      <c r="P6202" t="s">
        <v>607</v>
      </c>
      <c r="Q6202">
        <v>-18685.919999999998</v>
      </c>
      <c r="R6202">
        <v>0</v>
      </c>
      <c r="S6202">
        <v>0</v>
      </c>
      <c r="T6202" t="s">
        <v>1</v>
      </c>
      <c r="U6202" s="221">
        <f t="shared" si="193"/>
        <v>0</v>
      </c>
    </row>
    <row r="6203" spans="1:21" hidden="1">
      <c r="A6203" s="55" t="str">
        <f t="shared" si="192"/>
        <v>Y0ES0</v>
      </c>
      <c r="B6203" s="55">
        <f>VLOOKUP(J6203,'Mapping-CITI'!A:E,5,0)</f>
        <v>0</v>
      </c>
      <c r="D6203" s="42">
        <v>45016</v>
      </c>
      <c r="E6203" s="42">
        <v>45199</v>
      </c>
      <c r="F6203" t="s">
        <v>1940</v>
      </c>
      <c r="G6203" t="s">
        <v>2942</v>
      </c>
      <c r="H6203">
        <v>2250</v>
      </c>
      <c r="I6203" t="s">
        <v>2774</v>
      </c>
      <c r="J6203">
        <v>260836</v>
      </c>
      <c r="K6203" t="s">
        <v>2705</v>
      </c>
      <c r="L6203">
        <v>-547898.79</v>
      </c>
      <c r="M6203">
        <v>4532217.1399999997</v>
      </c>
      <c r="N6203">
        <v>4784159.95</v>
      </c>
      <c r="O6203">
        <v>-799841.6</v>
      </c>
      <c r="P6203" t="s">
        <v>607</v>
      </c>
      <c r="Q6203">
        <v>-799841.6</v>
      </c>
      <c r="R6203">
        <v>4510148.13</v>
      </c>
      <c r="S6203">
        <v>716367.1</v>
      </c>
      <c r="T6203" t="s">
        <v>1</v>
      </c>
      <c r="U6203" s="221">
        <f t="shared" si="193"/>
        <v>-2.5194281000000051E-2</v>
      </c>
    </row>
    <row r="6204" spans="1:21" hidden="1">
      <c r="A6204" s="55" t="str">
        <f t="shared" si="192"/>
        <v>Y0ES0</v>
      </c>
      <c r="B6204" s="55">
        <f>VLOOKUP(J6204,'Mapping-CITI'!A:E,5,0)</f>
        <v>0</v>
      </c>
      <c r="D6204" s="42">
        <v>45016</v>
      </c>
      <c r="E6204" s="42">
        <v>45199</v>
      </c>
      <c r="F6204" t="s">
        <v>1940</v>
      </c>
      <c r="G6204" t="s">
        <v>2942</v>
      </c>
      <c r="H6204">
        <v>2250</v>
      </c>
      <c r="I6204" t="s">
        <v>2774</v>
      </c>
      <c r="J6204">
        <v>260837</v>
      </c>
      <c r="K6204" t="s">
        <v>2706</v>
      </c>
      <c r="L6204">
        <v>-547898.79</v>
      </c>
      <c r="M6204">
        <v>4532217.1399999997</v>
      </c>
      <c r="N6204">
        <v>4784159.95</v>
      </c>
      <c r="O6204">
        <v>-799841.6</v>
      </c>
      <c r="P6204" t="s">
        <v>607</v>
      </c>
      <c r="Q6204">
        <v>-799841.6</v>
      </c>
      <c r="R6204">
        <v>4510148.13</v>
      </c>
      <c r="S6204">
        <v>716367.1</v>
      </c>
      <c r="T6204" t="s">
        <v>1</v>
      </c>
      <c r="U6204" s="221">
        <f t="shared" si="193"/>
        <v>-2.5194281000000051E-2</v>
      </c>
    </row>
    <row r="6205" spans="1:21" hidden="1">
      <c r="A6205" s="55" t="str">
        <f t="shared" si="192"/>
        <v>Y0ES0</v>
      </c>
      <c r="B6205" s="55">
        <f>VLOOKUP(J6205,'Mapping-CITI'!A:E,5,0)</f>
        <v>0</v>
      </c>
      <c r="D6205" s="42">
        <v>45016</v>
      </c>
      <c r="E6205" s="42">
        <v>45199</v>
      </c>
      <c r="F6205" t="s">
        <v>1940</v>
      </c>
      <c r="G6205" t="s">
        <v>2942</v>
      </c>
      <c r="H6205">
        <v>2220</v>
      </c>
      <c r="I6205" t="s">
        <v>2775</v>
      </c>
      <c r="J6205">
        <v>260902</v>
      </c>
      <c r="K6205" t="s">
        <v>2287</v>
      </c>
      <c r="L6205">
        <v>1826887</v>
      </c>
      <c r="M6205">
        <v>0</v>
      </c>
      <c r="N6205">
        <v>0</v>
      </c>
      <c r="O6205">
        <v>1826887</v>
      </c>
      <c r="P6205" t="s">
        <v>607</v>
      </c>
      <c r="Q6205">
        <v>1826887</v>
      </c>
      <c r="R6205">
        <v>0</v>
      </c>
      <c r="S6205">
        <v>0</v>
      </c>
      <c r="T6205" t="s">
        <v>1</v>
      </c>
      <c r="U6205" s="221">
        <f t="shared" si="193"/>
        <v>0</v>
      </c>
    </row>
    <row r="6206" spans="1:21" hidden="1">
      <c r="A6206" s="55" t="str">
        <f t="shared" si="192"/>
        <v>Y0ESIgnore</v>
      </c>
      <c r="B6206" s="55" t="str">
        <f>VLOOKUP(J6206,'Mapping-CITI'!A:E,5,0)</f>
        <v>Ignore</v>
      </c>
      <c r="D6206" s="42">
        <v>45016</v>
      </c>
      <c r="E6206" s="42">
        <v>45199</v>
      </c>
      <c r="F6206" t="s">
        <v>1940</v>
      </c>
      <c r="G6206" t="s">
        <v>2942</v>
      </c>
      <c r="H6206">
        <v>2250</v>
      </c>
      <c r="I6206" t="s">
        <v>2774</v>
      </c>
      <c r="J6206">
        <v>260911</v>
      </c>
      <c r="K6206" t="s">
        <v>4267</v>
      </c>
      <c r="L6206">
        <v>0</v>
      </c>
      <c r="M6206">
        <v>2053720.98</v>
      </c>
      <c r="N6206">
        <v>2053720.98</v>
      </c>
      <c r="O6206">
        <v>0</v>
      </c>
      <c r="P6206" t="s">
        <v>607</v>
      </c>
      <c r="Q6206">
        <v>0</v>
      </c>
      <c r="R6206">
        <v>2053720.98</v>
      </c>
      <c r="S6206">
        <v>2053720.98</v>
      </c>
      <c r="T6206" t="s">
        <v>1</v>
      </c>
      <c r="U6206" s="221">
        <f t="shared" si="193"/>
        <v>0</v>
      </c>
    </row>
    <row r="6207" spans="1:21" hidden="1">
      <c r="A6207" s="55" t="str">
        <f t="shared" si="192"/>
        <v>Y0ESIgnore</v>
      </c>
      <c r="B6207" s="55" t="str">
        <f>VLOOKUP(J6207,'Mapping-CITI'!A:E,5,0)</f>
        <v>Ignore</v>
      </c>
      <c r="D6207" s="42">
        <v>45016</v>
      </c>
      <c r="E6207" s="42">
        <v>45199</v>
      </c>
      <c r="F6207" t="s">
        <v>1940</v>
      </c>
      <c r="G6207" t="s">
        <v>2942</v>
      </c>
      <c r="H6207">
        <v>2250</v>
      </c>
      <c r="I6207" t="s">
        <v>2774</v>
      </c>
      <c r="J6207">
        <v>260918</v>
      </c>
      <c r="K6207" t="s">
        <v>3397</v>
      </c>
      <c r="L6207">
        <v>-0.5</v>
      </c>
      <c r="M6207">
        <v>0</v>
      </c>
      <c r="N6207">
        <v>0</v>
      </c>
      <c r="O6207">
        <v>-0.5</v>
      </c>
      <c r="P6207" t="s">
        <v>607</v>
      </c>
      <c r="Q6207">
        <v>-0.5</v>
      </c>
      <c r="R6207">
        <v>0</v>
      </c>
      <c r="S6207">
        <v>0</v>
      </c>
      <c r="T6207" t="s">
        <v>1</v>
      </c>
      <c r="U6207" s="221">
        <f t="shared" si="193"/>
        <v>0</v>
      </c>
    </row>
    <row r="6208" spans="1:21" hidden="1">
      <c r="A6208" s="55" t="str">
        <f t="shared" si="192"/>
        <v>Y0ES0</v>
      </c>
      <c r="B6208" s="55">
        <f>VLOOKUP(J6208,'Mapping-CITI'!A:E,5,0)</f>
        <v>0</v>
      </c>
      <c r="D6208" s="42">
        <v>45016</v>
      </c>
      <c r="E6208" s="42">
        <v>45199</v>
      </c>
      <c r="F6208" t="s">
        <v>1940</v>
      </c>
      <c r="G6208" t="s">
        <v>2942</v>
      </c>
      <c r="H6208">
        <v>2250</v>
      </c>
      <c r="I6208" t="s">
        <v>2774</v>
      </c>
      <c r="J6208">
        <v>260942</v>
      </c>
      <c r="K6208" t="s">
        <v>2292</v>
      </c>
      <c r="L6208">
        <v>-200</v>
      </c>
      <c r="M6208">
        <v>1000</v>
      </c>
      <c r="N6208">
        <v>1300</v>
      </c>
      <c r="O6208">
        <v>-500</v>
      </c>
      <c r="P6208" t="s">
        <v>607</v>
      </c>
      <c r="Q6208">
        <v>-500</v>
      </c>
      <c r="R6208">
        <v>1000</v>
      </c>
      <c r="S6208">
        <v>0</v>
      </c>
      <c r="T6208" t="s">
        <v>1</v>
      </c>
      <c r="U6208" s="221">
        <f t="shared" si="193"/>
        <v>-3.0000000000000001E-5</v>
      </c>
    </row>
    <row r="6209" spans="1:21" hidden="1">
      <c r="A6209" s="55" t="str">
        <f t="shared" si="192"/>
        <v>Y0ES0</v>
      </c>
      <c r="B6209" s="55">
        <f>VLOOKUP(J6209,'Mapping-CITI'!A:E,5,0)</f>
        <v>0</v>
      </c>
      <c r="D6209" s="42">
        <v>45016</v>
      </c>
      <c r="E6209" s="42">
        <v>45199</v>
      </c>
      <c r="F6209" t="s">
        <v>1940</v>
      </c>
      <c r="G6209" t="s">
        <v>2942</v>
      </c>
      <c r="H6209">
        <v>2220</v>
      </c>
      <c r="I6209" t="s">
        <v>2775</v>
      </c>
      <c r="J6209">
        <v>261026</v>
      </c>
      <c r="K6209" t="s">
        <v>2549</v>
      </c>
      <c r="L6209">
        <v>0</v>
      </c>
      <c r="M6209">
        <v>5224.83</v>
      </c>
      <c r="N6209">
        <v>5539.83</v>
      </c>
      <c r="O6209">
        <v>-315</v>
      </c>
      <c r="P6209" t="s">
        <v>607</v>
      </c>
      <c r="Q6209">
        <v>-315</v>
      </c>
      <c r="R6209">
        <v>5224.83</v>
      </c>
      <c r="S6209">
        <v>5539.83</v>
      </c>
      <c r="T6209" t="s">
        <v>1</v>
      </c>
      <c r="U6209" s="221">
        <f t="shared" si="193"/>
        <v>-3.15E-5</v>
      </c>
    </row>
    <row r="6210" spans="1:21" hidden="1">
      <c r="A6210" s="55" t="str">
        <f t="shared" si="192"/>
        <v>Y0ES0</v>
      </c>
      <c r="B6210" s="55">
        <f>VLOOKUP(J6210,'Mapping-CITI'!A:E,5,0)</f>
        <v>0</v>
      </c>
      <c r="D6210" s="42">
        <v>45016</v>
      </c>
      <c r="E6210" s="42">
        <v>45199</v>
      </c>
      <c r="F6210" t="s">
        <v>1940</v>
      </c>
      <c r="G6210" t="s">
        <v>2942</v>
      </c>
      <c r="H6210">
        <v>2140</v>
      </c>
      <c r="I6210" t="s">
        <v>2806</v>
      </c>
      <c r="J6210">
        <v>261030</v>
      </c>
      <c r="K6210" t="s">
        <v>2856</v>
      </c>
      <c r="L6210">
        <v>-3042.88</v>
      </c>
      <c r="M6210">
        <v>0</v>
      </c>
      <c r="N6210">
        <v>0</v>
      </c>
      <c r="O6210">
        <v>-3042.88</v>
      </c>
      <c r="P6210" t="s">
        <v>607</v>
      </c>
      <c r="Q6210">
        <v>-3042.88</v>
      </c>
      <c r="R6210">
        <v>0</v>
      </c>
      <c r="S6210">
        <v>0</v>
      </c>
      <c r="T6210" t="s">
        <v>1</v>
      </c>
      <c r="U6210" s="221">
        <f t="shared" si="193"/>
        <v>0</v>
      </c>
    </row>
    <row r="6211" spans="1:21" hidden="1">
      <c r="A6211" s="55" t="str">
        <f t="shared" ref="A6211:A6274" si="194">F6211&amp;B6211</f>
        <v>Y0ESIgnore</v>
      </c>
      <c r="B6211" s="55" t="str">
        <f>VLOOKUP(J6211,'Mapping-CITI'!A:E,5,0)</f>
        <v>Ignore</v>
      </c>
      <c r="D6211" s="42">
        <v>45016</v>
      </c>
      <c r="E6211" s="42">
        <v>45199</v>
      </c>
      <c r="F6211" t="s">
        <v>1940</v>
      </c>
      <c r="G6211" t="s">
        <v>2942</v>
      </c>
      <c r="H6211">
        <v>2140</v>
      </c>
      <c r="I6211" t="s">
        <v>2806</v>
      </c>
      <c r="J6211">
        <v>261031</v>
      </c>
      <c r="K6211" t="s">
        <v>3438</v>
      </c>
      <c r="L6211">
        <v>-1582762.22</v>
      </c>
      <c r="M6211">
        <v>0</v>
      </c>
      <c r="N6211">
        <v>0</v>
      </c>
      <c r="O6211">
        <v>-1582762.22</v>
      </c>
      <c r="P6211" t="s">
        <v>607</v>
      </c>
      <c r="Q6211">
        <v>-1582762.22</v>
      </c>
      <c r="R6211">
        <v>0</v>
      </c>
      <c r="S6211">
        <v>0</v>
      </c>
      <c r="T6211" t="s">
        <v>1</v>
      </c>
      <c r="U6211" s="221">
        <f t="shared" ref="U6211:U6274" si="195">(M6211-N6211)/10^7</f>
        <v>0</v>
      </c>
    </row>
    <row r="6212" spans="1:21" hidden="1">
      <c r="A6212" s="55" t="str">
        <f t="shared" si="194"/>
        <v>Y0ES0</v>
      </c>
      <c r="B6212" s="55">
        <f>VLOOKUP(J6212,'Mapping-CITI'!A:E,5,0)</f>
        <v>0</v>
      </c>
      <c r="D6212" s="42">
        <v>45016</v>
      </c>
      <c r="E6212" s="42">
        <v>45199</v>
      </c>
      <c r="F6212" t="s">
        <v>1940</v>
      </c>
      <c r="G6212" t="s">
        <v>2942</v>
      </c>
      <c r="H6212">
        <v>2220</v>
      </c>
      <c r="I6212" t="s">
        <v>2775</v>
      </c>
      <c r="J6212">
        <v>261259</v>
      </c>
      <c r="K6212" t="s">
        <v>2707</v>
      </c>
      <c r="L6212">
        <v>-5778.91</v>
      </c>
      <c r="M6212">
        <v>34952.06</v>
      </c>
      <c r="N6212">
        <v>64009.79</v>
      </c>
      <c r="O6212">
        <v>-34836.639999999999</v>
      </c>
      <c r="P6212" t="s">
        <v>607</v>
      </c>
      <c r="Q6212">
        <v>-34836.639999999999</v>
      </c>
      <c r="R6212">
        <v>34952.050000000003</v>
      </c>
      <c r="S6212">
        <v>0</v>
      </c>
      <c r="T6212" t="s">
        <v>1</v>
      </c>
      <c r="U6212" s="221">
        <f t="shared" si="195"/>
        <v>-2.9057730000000004E-3</v>
      </c>
    </row>
    <row r="6213" spans="1:21" hidden="1">
      <c r="A6213" s="55" t="str">
        <f t="shared" si="194"/>
        <v>Y0ES0</v>
      </c>
      <c r="B6213" s="55">
        <f>VLOOKUP(J6213,'Mapping-CITI'!A:E,5,0)</f>
        <v>0</v>
      </c>
      <c r="D6213" s="42">
        <v>45016</v>
      </c>
      <c r="E6213" s="42">
        <v>45199</v>
      </c>
      <c r="F6213" t="s">
        <v>1940</v>
      </c>
      <c r="G6213" t="s">
        <v>2942</v>
      </c>
      <c r="H6213">
        <v>2220</v>
      </c>
      <c r="I6213" t="s">
        <v>2775</v>
      </c>
      <c r="J6213">
        <v>261260</v>
      </c>
      <c r="K6213" t="s">
        <v>2708</v>
      </c>
      <c r="L6213">
        <v>-5778.91</v>
      </c>
      <c r="M6213">
        <v>34952.06</v>
      </c>
      <c r="N6213">
        <v>64009.79</v>
      </c>
      <c r="O6213">
        <v>-34836.639999999999</v>
      </c>
      <c r="P6213" t="s">
        <v>607</v>
      </c>
      <c r="Q6213">
        <v>-34836.639999999999</v>
      </c>
      <c r="R6213">
        <v>34952.050000000003</v>
      </c>
      <c r="S6213">
        <v>0</v>
      </c>
      <c r="T6213" t="s">
        <v>1</v>
      </c>
      <c r="U6213" s="221">
        <f t="shared" si="195"/>
        <v>-2.9057730000000004E-3</v>
      </c>
    </row>
    <row r="6214" spans="1:21" hidden="1">
      <c r="A6214" s="55" t="str">
        <f t="shared" si="194"/>
        <v>Y0ES0</v>
      </c>
      <c r="B6214" s="55">
        <f>VLOOKUP(J6214,'Mapping-CITI'!A:E,5,0)</f>
        <v>0</v>
      </c>
      <c r="D6214" s="42">
        <v>45016</v>
      </c>
      <c r="E6214" s="42">
        <v>45199</v>
      </c>
      <c r="F6214" t="s">
        <v>1940</v>
      </c>
      <c r="G6214" t="s">
        <v>2942</v>
      </c>
      <c r="H6214">
        <v>2220</v>
      </c>
      <c r="I6214" t="s">
        <v>2775</v>
      </c>
      <c r="J6214">
        <v>261262</v>
      </c>
      <c r="K6214" t="s">
        <v>2709</v>
      </c>
      <c r="L6214">
        <v>-980.3</v>
      </c>
      <c r="M6214">
        <v>23508.49</v>
      </c>
      <c r="N6214">
        <v>36483.35</v>
      </c>
      <c r="O6214">
        <v>-13955.16</v>
      </c>
      <c r="P6214" t="s">
        <v>607</v>
      </c>
      <c r="Q6214">
        <v>-13955.16</v>
      </c>
      <c r="R6214">
        <v>23505.74</v>
      </c>
      <c r="S6214">
        <v>0</v>
      </c>
      <c r="T6214" t="s">
        <v>1</v>
      </c>
      <c r="U6214" s="221">
        <f t="shared" si="195"/>
        <v>-1.2974859999999996E-3</v>
      </c>
    </row>
    <row r="6215" spans="1:21" hidden="1">
      <c r="A6215" s="55" t="str">
        <f t="shared" si="194"/>
        <v>Y0ES0</v>
      </c>
      <c r="B6215" s="55">
        <f>VLOOKUP(J6215,'Mapping-CITI'!A:E,5,0)</f>
        <v>0</v>
      </c>
      <c r="D6215" s="42">
        <v>45016</v>
      </c>
      <c r="E6215" s="42">
        <v>45199</v>
      </c>
      <c r="F6215" t="s">
        <v>1940</v>
      </c>
      <c r="G6215" t="s">
        <v>2942</v>
      </c>
      <c r="H6215">
        <v>2150</v>
      </c>
      <c r="I6215" t="s">
        <v>2797</v>
      </c>
      <c r="J6215">
        <v>281101</v>
      </c>
      <c r="K6215" t="s">
        <v>2296</v>
      </c>
      <c r="L6215">
        <v>-19996368443.669998</v>
      </c>
      <c r="M6215">
        <v>144237.51999999999</v>
      </c>
      <c r="N6215">
        <v>0</v>
      </c>
      <c r="O6215">
        <v>-23911099653.439999</v>
      </c>
      <c r="P6215" t="s">
        <v>607</v>
      </c>
      <c r="Q6215">
        <v>-23911099653.439999</v>
      </c>
      <c r="R6215">
        <v>144237.51999999999</v>
      </c>
      <c r="S6215">
        <v>0</v>
      </c>
      <c r="T6215" t="s">
        <v>1</v>
      </c>
      <c r="U6215" s="221">
        <f t="shared" si="195"/>
        <v>1.4423752E-2</v>
      </c>
    </row>
    <row r="6216" spans="1:21" hidden="1">
      <c r="A6216" s="55" t="str">
        <f t="shared" si="194"/>
        <v>Y0ES0</v>
      </c>
      <c r="B6216" s="55">
        <f>VLOOKUP(J6216,'Mapping-CITI'!A:E,5,0)</f>
        <v>0</v>
      </c>
      <c r="D6216" s="42">
        <v>45016</v>
      </c>
      <c r="E6216" s="42">
        <v>45199</v>
      </c>
      <c r="F6216" t="s">
        <v>1940</v>
      </c>
      <c r="G6216" t="s">
        <v>2942</v>
      </c>
      <c r="H6216">
        <v>2150</v>
      </c>
      <c r="I6216" t="s">
        <v>2797</v>
      </c>
      <c r="J6216">
        <v>281102</v>
      </c>
      <c r="K6216" t="s">
        <v>2544</v>
      </c>
      <c r="L6216">
        <v>0</v>
      </c>
      <c r="M6216">
        <v>0</v>
      </c>
      <c r="N6216">
        <v>0</v>
      </c>
      <c r="O6216">
        <v>-40710812.170000002</v>
      </c>
      <c r="P6216" t="s">
        <v>607</v>
      </c>
      <c r="Q6216">
        <v>-40710812.170000002</v>
      </c>
      <c r="R6216">
        <v>0</v>
      </c>
      <c r="S6216">
        <v>0</v>
      </c>
      <c r="T6216" t="s">
        <v>1</v>
      </c>
      <c r="U6216" s="221">
        <f t="shared" si="195"/>
        <v>0</v>
      </c>
    </row>
    <row r="6217" spans="1:21" hidden="1">
      <c r="A6217" s="55" t="str">
        <f t="shared" si="194"/>
        <v>Y0ES0</v>
      </c>
      <c r="B6217" s="55">
        <f>VLOOKUP(J6217,'Mapping-CITI'!A:E,5,0)</f>
        <v>0</v>
      </c>
      <c r="D6217" s="42">
        <v>45016</v>
      </c>
      <c r="E6217" s="42">
        <v>45199</v>
      </c>
      <c r="F6217" t="s">
        <v>1940</v>
      </c>
      <c r="G6217" t="s">
        <v>2942</v>
      </c>
      <c r="H6217">
        <v>2150</v>
      </c>
      <c r="I6217" t="s">
        <v>2797</v>
      </c>
      <c r="J6217">
        <v>281128</v>
      </c>
      <c r="K6217" t="s">
        <v>2297</v>
      </c>
      <c r="L6217">
        <v>3308308.08</v>
      </c>
      <c r="M6217">
        <v>0</v>
      </c>
      <c r="N6217">
        <v>0</v>
      </c>
      <c r="O6217">
        <v>3308308.08</v>
      </c>
      <c r="P6217" t="s">
        <v>607</v>
      </c>
      <c r="Q6217">
        <v>3308308.08</v>
      </c>
      <c r="R6217">
        <v>0</v>
      </c>
      <c r="S6217">
        <v>0</v>
      </c>
      <c r="T6217" t="s">
        <v>1</v>
      </c>
      <c r="U6217" s="221">
        <f t="shared" si="195"/>
        <v>0</v>
      </c>
    </row>
    <row r="6218" spans="1:21" hidden="1">
      <c r="A6218" s="55" t="str">
        <f t="shared" si="194"/>
        <v>Y0ES0</v>
      </c>
      <c r="B6218" s="55">
        <f>VLOOKUP(J6218,'Mapping-CITI'!A:E,5,0)</f>
        <v>0</v>
      </c>
      <c r="D6218" s="42">
        <v>45016</v>
      </c>
      <c r="E6218" s="42">
        <v>45199</v>
      </c>
      <c r="F6218" t="s">
        <v>1940</v>
      </c>
      <c r="G6218" t="s">
        <v>2942</v>
      </c>
      <c r="H6218">
        <v>2150</v>
      </c>
      <c r="I6218" t="s">
        <v>2797</v>
      </c>
      <c r="J6218">
        <v>281129</v>
      </c>
      <c r="K6218" t="s">
        <v>2298</v>
      </c>
      <c r="L6218">
        <v>-218881.91</v>
      </c>
      <c r="M6218">
        <v>0</v>
      </c>
      <c r="N6218">
        <v>0</v>
      </c>
      <c r="O6218">
        <v>-218881.91</v>
      </c>
      <c r="P6218" t="s">
        <v>607</v>
      </c>
      <c r="Q6218">
        <v>-218881.91</v>
      </c>
      <c r="R6218">
        <v>0</v>
      </c>
      <c r="S6218">
        <v>0</v>
      </c>
      <c r="T6218" t="s">
        <v>1</v>
      </c>
      <c r="U6218" s="221">
        <f t="shared" si="195"/>
        <v>0</v>
      </c>
    </row>
    <row r="6219" spans="1:21" hidden="1">
      <c r="A6219" s="55" t="str">
        <f t="shared" si="194"/>
        <v>Y0ES0</v>
      </c>
      <c r="B6219" s="55">
        <f>VLOOKUP(J6219,'Mapping-CITI'!A:E,5,0)</f>
        <v>0</v>
      </c>
      <c r="D6219" s="42">
        <v>45016</v>
      </c>
      <c r="E6219" s="42">
        <v>45199</v>
      </c>
      <c r="F6219" t="s">
        <v>1940</v>
      </c>
      <c r="G6219" t="s">
        <v>2942</v>
      </c>
      <c r="H6219">
        <v>2150</v>
      </c>
      <c r="I6219" t="s">
        <v>2797</v>
      </c>
      <c r="J6219">
        <v>281131</v>
      </c>
      <c r="K6219" t="s">
        <v>2299</v>
      </c>
      <c r="L6219">
        <v>284581.71999999997</v>
      </c>
      <c r="M6219">
        <v>0</v>
      </c>
      <c r="N6219">
        <v>0</v>
      </c>
      <c r="O6219">
        <v>284581.71999999997</v>
      </c>
      <c r="P6219" t="s">
        <v>607</v>
      </c>
      <c r="Q6219">
        <v>284581.71999999997</v>
      </c>
      <c r="R6219">
        <v>0</v>
      </c>
      <c r="S6219">
        <v>0</v>
      </c>
      <c r="T6219" t="s">
        <v>1</v>
      </c>
      <c r="U6219" s="221">
        <f t="shared" si="195"/>
        <v>0</v>
      </c>
    </row>
    <row r="6220" spans="1:21" hidden="1">
      <c r="A6220" s="55" t="str">
        <f t="shared" si="194"/>
        <v>Y0ES0</v>
      </c>
      <c r="B6220" s="55">
        <f>VLOOKUP(J6220,'Mapping-CITI'!A:E,5,0)</f>
        <v>0</v>
      </c>
      <c r="D6220" s="42">
        <v>45016</v>
      </c>
      <c r="E6220" s="42">
        <v>45199</v>
      </c>
      <c r="F6220" t="s">
        <v>1940</v>
      </c>
      <c r="G6220" t="s">
        <v>2942</v>
      </c>
      <c r="H6220">
        <v>2150</v>
      </c>
      <c r="I6220" t="s">
        <v>2797</v>
      </c>
      <c r="J6220">
        <v>281134</v>
      </c>
      <c r="K6220" t="s">
        <v>2300</v>
      </c>
      <c r="L6220">
        <v>2063606.36</v>
      </c>
      <c r="M6220">
        <v>0</v>
      </c>
      <c r="N6220">
        <v>0</v>
      </c>
      <c r="O6220">
        <v>2063606.36</v>
      </c>
      <c r="P6220" t="s">
        <v>607</v>
      </c>
      <c r="Q6220">
        <v>2063606.36</v>
      </c>
      <c r="R6220">
        <v>0</v>
      </c>
      <c r="S6220">
        <v>0</v>
      </c>
      <c r="T6220" t="s">
        <v>1</v>
      </c>
      <c r="U6220" s="221">
        <f t="shared" si="195"/>
        <v>0</v>
      </c>
    </row>
    <row r="6221" spans="1:21" hidden="1">
      <c r="A6221" s="55" t="str">
        <f t="shared" si="194"/>
        <v>Y0ES0</v>
      </c>
      <c r="B6221" s="55">
        <f>VLOOKUP(J6221,'Mapping-CITI'!A:E,5,0)</f>
        <v>0</v>
      </c>
      <c r="D6221" s="42">
        <v>45016</v>
      </c>
      <c r="E6221" s="42">
        <v>45199</v>
      </c>
      <c r="F6221" t="s">
        <v>1940</v>
      </c>
      <c r="G6221" t="s">
        <v>2942</v>
      </c>
      <c r="H6221">
        <v>2150</v>
      </c>
      <c r="I6221" t="s">
        <v>2797</v>
      </c>
      <c r="J6221">
        <v>281135</v>
      </c>
      <c r="K6221" t="s">
        <v>2301</v>
      </c>
      <c r="L6221">
        <v>2975636467.4400001</v>
      </c>
      <c r="M6221">
        <v>1204484.78</v>
      </c>
      <c r="N6221">
        <v>719088.27</v>
      </c>
      <c r="O6221">
        <v>2976121863.9499998</v>
      </c>
      <c r="P6221" t="s">
        <v>607</v>
      </c>
      <c r="Q6221">
        <v>2976121863.9499998</v>
      </c>
      <c r="R6221">
        <v>0</v>
      </c>
      <c r="S6221">
        <v>0</v>
      </c>
      <c r="T6221" t="s">
        <v>1</v>
      </c>
      <c r="U6221" s="221">
        <f t="shared" si="195"/>
        <v>4.8539651000000003E-2</v>
      </c>
    </row>
    <row r="6222" spans="1:21" hidden="1">
      <c r="A6222" s="55" t="str">
        <f t="shared" si="194"/>
        <v>Y0ES0</v>
      </c>
      <c r="B6222" s="55">
        <f>VLOOKUP(J6222,'Mapping-CITI'!A:E,5,0)</f>
        <v>0</v>
      </c>
      <c r="D6222" s="42">
        <v>45016</v>
      </c>
      <c r="E6222" s="42">
        <v>45199</v>
      </c>
      <c r="F6222" t="s">
        <v>1940</v>
      </c>
      <c r="G6222" t="s">
        <v>2942</v>
      </c>
      <c r="H6222">
        <v>2150</v>
      </c>
      <c r="I6222" t="s">
        <v>2797</v>
      </c>
      <c r="J6222">
        <v>281138</v>
      </c>
      <c r="K6222" t="s">
        <v>2303</v>
      </c>
      <c r="L6222">
        <v>-4185619502.0500002</v>
      </c>
      <c r="M6222">
        <v>51745405120.669998</v>
      </c>
      <c r="N6222">
        <v>54614734931.449997</v>
      </c>
      <c r="O6222">
        <v>-7054949312.8299999</v>
      </c>
      <c r="P6222" t="s">
        <v>607</v>
      </c>
      <c r="Q6222">
        <v>-7054949312.8299999</v>
      </c>
      <c r="R6222">
        <v>0</v>
      </c>
      <c r="S6222">
        <v>0</v>
      </c>
      <c r="T6222" t="s">
        <v>1</v>
      </c>
      <c r="U6222" s="221">
        <f t="shared" si="195"/>
        <v>-286.9329810779999</v>
      </c>
    </row>
    <row r="6223" spans="1:21" hidden="1">
      <c r="A6223" s="55" t="str">
        <f t="shared" si="194"/>
        <v>Y0ES0</v>
      </c>
      <c r="B6223" s="55">
        <f>VLOOKUP(J6223,'Mapping-CITI'!A:E,5,0)</f>
        <v>0</v>
      </c>
      <c r="D6223" s="42">
        <v>45016</v>
      </c>
      <c r="E6223" s="42">
        <v>45199</v>
      </c>
      <c r="F6223" t="s">
        <v>1940</v>
      </c>
      <c r="G6223" t="s">
        <v>2942</v>
      </c>
      <c r="H6223">
        <v>2150</v>
      </c>
      <c r="I6223" t="s">
        <v>2797</v>
      </c>
      <c r="J6223">
        <v>281139</v>
      </c>
      <c r="K6223" t="s">
        <v>2304</v>
      </c>
      <c r="L6223">
        <v>105472325.98999999</v>
      </c>
      <c r="M6223">
        <v>45146.04</v>
      </c>
      <c r="N6223">
        <v>233787.41</v>
      </c>
      <c r="O6223">
        <v>105283684.62</v>
      </c>
      <c r="P6223" t="s">
        <v>607</v>
      </c>
      <c r="Q6223">
        <v>105283684.62</v>
      </c>
      <c r="R6223">
        <v>0</v>
      </c>
      <c r="S6223">
        <v>0</v>
      </c>
      <c r="T6223" t="s">
        <v>1</v>
      </c>
      <c r="U6223" s="221">
        <f t="shared" si="195"/>
        <v>-1.8864137E-2</v>
      </c>
    </row>
    <row r="6224" spans="1:21" hidden="1">
      <c r="A6224" s="55" t="str">
        <f t="shared" si="194"/>
        <v>Y0ES0</v>
      </c>
      <c r="B6224" s="55">
        <f>VLOOKUP(J6224,'Mapping-CITI'!A:E,5,0)</f>
        <v>0</v>
      </c>
      <c r="D6224" s="42">
        <v>45016</v>
      </c>
      <c r="E6224" s="42">
        <v>45199</v>
      </c>
      <c r="F6224" t="s">
        <v>1940</v>
      </c>
      <c r="G6224" t="s">
        <v>2942</v>
      </c>
      <c r="H6224">
        <v>2150</v>
      </c>
      <c r="I6224" t="s">
        <v>2797</v>
      </c>
      <c r="J6224">
        <v>281141</v>
      </c>
      <c r="K6224" t="s">
        <v>2305</v>
      </c>
      <c r="L6224">
        <v>136858827.84999999</v>
      </c>
      <c r="M6224">
        <v>1534723.83</v>
      </c>
      <c r="N6224">
        <v>739403.88</v>
      </c>
      <c r="O6224">
        <v>137654147.80000001</v>
      </c>
      <c r="P6224" t="s">
        <v>607</v>
      </c>
      <c r="Q6224">
        <v>137654147.80000001</v>
      </c>
      <c r="R6224">
        <v>0</v>
      </c>
      <c r="S6224">
        <v>0</v>
      </c>
      <c r="T6224" t="s">
        <v>1</v>
      </c>
      <c r="U6224" s="221">
        <f t="shared" si="195"/>
        <v>7.9531995000000008E-2</v>
      </c>
    </row>
    <row r="6225" spans="1:21" hidden="1">
      <c r="A6225" s="55" t="str">
        <f t="shared" si="194"/>
        <v>Y0ES0</v>
      </c>
      <c r="B6225" s="55">
        <f>VLOOKUP(J6225,'Mapping-CITI'!A:E,5,0)</f>
        <v>0</v>
      </c>
      <c r="D6225" s="42">
        <v>45016</v>
      </c>
      <c r="E6225" s="42">
        <v>45199</v>
      </c>
      <c r="F6225" t="s">
        <v>1940</v>
      </c>
      <c r="G6225" t="s">
        <v>2942</v>
      </c>
      <c r="H6225">
        <v>2150</v>
      </c>
      <c r="I6225" t="s">
        <v>2797</v>
      </c>
      <c r="J6225">
        <v>281149</v>
      </c>
      <c r="K6225" t="s">
        <v>2307</v>
      </c>
      <c r="L6225">
        <v>1078510.6399999999</v>
      </c>
      <c r="M6225">
        <v>325518.83</v>
      </c>
      <c r="N6225">
        <v>0</v>
      </c>
      <c r="O6225">
        <v>1404029.47</v>
      </c>
      <c r="P6225" t="s">
        <v>607</v>
      </c>
      <c r="Q6225">
        <v>1404029.47</v>
      </c>
      <c r="R6225">
        <v>0</v>
      </c>
      <c r="S6225">
        <v>0</v>
      </c>
      <c r="T6225" t="s">
        <v>1</v>
      </c>
      <c r="U6225" s="221">
        <f t="shared" si="195"/>
        <v>3.2551883000000004E-2</v>
      </c>
    </row>
    <row r="6226" spans="1:21" hidden="1">
      <c r="A6226" s="55" t="str">
        <f t="shared" si="194"/>
        <v>Y0ES0</v>
      </c>
      <c r="B6226" s="55">
        <f>VLOOKUP(J6226,'Mapping-CITI'!A:E,5,0)</f>
        <v>0</v>
      </c>
      <c r="D6226" s="42">
        <v>45016</v>
      </c>
      <c r="E6226" s="42">
        <v>45199</v>
      </c>
      <c r="F6226" t="s">
        <v>1940</v>
      </c>
      <c r="G6226" t="s">
        <v>2942</v>
      </c>
      <c r="H6226">
        <v>2150</v>
      </c>
      <c r="I6226" t="s">
        <v>2797</v>
      </c>
      <c r="J6226">
        <v>281150</v>
      </c>
      <c r="K6226" t="s">
        <v>2308</v>
      </c>
      <c r="L6226">
        <v>64124040.979999997</v>
      </c>
      <c r="M6226">
        <v>47992.12</v>
      </c>
      <c r="N6226">
        <v>0</v>
      </c>
      <c r="O6226">
        <v>64172033.100000001</v>
      </c>
      <c r="P6226" t="s">
        <v>607</v>
      </c>
      <c r="Q6226">
        <v>64172033.100000001</v>
      </c>
      <c r="R6226">
        <v>0</v>
      </c>
      <c r="S6226">
        <v>0</v>
      </c>
      <c r="T6226" t="s">
        <v>1</v>
      </c>
      <c r="U6226" s="221">
        <f t="shared" si="195"/>
        <v>4.7992120000000006E-3</v>
      </c>
    </row>
    <row r="6227" spans="1:21" hidden="1">
      <c r="A6227" s="55" t="str">
        <f t="shared" si="194"/>
        <v>Y0ES1.2</v>
      </c>
      <c r="B6227" s="55">
        <f>VLOOKUP(J6227,'Mapping-CITI'!A:E,5,0)</f>
        <v>1.2</v>
      </c>
      <c r="D6227" s="42">
        <v>45016</v>
      </c>
      <c r="E6227" s="42">
        <v>45199</v>
      </c>
      <c r="F6227" t="s">
        <v>1940</v>
      </c>
      <c r="G6227" t="s">
        <v>2942</v>
      </c>
      <c r="H6227">
        <v>2110</v>
      </c>
      <c r="I6227" t="s">
        <v>2790</v>
      </c>
      <c r="J6227">
        <v>281171</v>
      </c>
      <c r="K6227" t="s">
        <v>2312</v>
      </c>
      <c r="L6227">
        <v>-5307894</v>
      </c>
      <c r="M6227">
        <v>0</v>
      </c>
      <c r="N6227">
        <v>0</v>
      </c>
      <c r="O6227">
        <v>-5307894</v>
      </c>
      <c r="P6227" t="s">
        <v>607</v>
      </c>
      <c r="Q6227" s="191">
        <v>-5307894</v>
      </c>
      <c r="R6227">
        <v>0</v>
      </c>
      <c r="S6227">
        <v>0</v>
      </c>
      <c r="T6227" t="s">
        <v>1</v>
      </c>
      <c r="U6227" s="221">
        <f t="shared" si="195"/>
        <v>0</v>
      </c>
    </row>
    <row r="6228" spans="1:21" hidden="1">
      <c r="A6228" s="55" t="str">
        <f t="shared" si="194"/>
        <v>Y0ES0</v>
      </c>
      <c r="B6228" s="55">
        <f>VLOOKUP(J6228,'Mapping-CITI'!A:E,5,0)</f>
        <v>0</v>
      </c>
      <c r="D6228" s="42">
        <v>45016</v>
      </c>
      <c r="E6228" s="42">
        <v>45199</v>
      </c>
      <c r="F6228" t="s">
        <v>1940</v>
      </c>
      <c r="G6228" t="s">
        <v>2942</v>
      </c>
      <c r="H6228">
        <v>2250</v>
      </c>
      <c r="I6228" t="s">
        <v>2774</v>
      </c>
      <c r="J6228">
        <v>281212</v>
      </c>
      <c r="K6228" t="s">
        <v>2314</v>
      </c>
      <c r="L6228">
        <v>-2060291.08</v>
      </c>
      <c r="M6228">
        <v>14282674.76</v>
      </c>
      <c r="N6228">
        <v>15238941.939999999</v>
      </c>
      <c r="O6228">
        <v>-3016558.26</v>
      </c>
      <c r="P6228" t="s">
        <v>607</v>
      </c>
      <c r="Q6228">
        <v>-3016558.26</v>
      </c>
      <c r="R6228">
        <v>14282674.76</v>
      </c>
      <c r="S6228">
        <v>0</v>
      </c>
      <c r="T6228" t="s">
        <v>1</v>
      </c>
      <c r="U6228" s="221">
        <f t="shared" si="195"/>
        <v>-9.5626717999999972E-2</v>
      </c>
    </row>
    <row r="6229" spans="1:21" hidden="1">
      <c r="A6229" s="55" t="str">
        <f t="shared" si="194"/>
        <v>Y0ES0</v>
      </c>
      <c r="B6229" s="55">
        <f>VLOOKUP(J6229,'Mapping-CITI'!A:E,5,0)</f>
        <v>0</v>
      </c>
      <c r="D6229" s="42">
        <v>45016</v>
      </c>
      <c r="E6229" s="42">
        <v>45199</v>
      </c>
      <c r="F6229" t="s">
        <v>1940</v>
      </c>
      <c r="G6229" t="s">
        <v>2942</v>
      </c>
      <c r="H6229">
        <v>2250</v>
      </c>
      <c r="I6229" t="s">
        <v>2774</v>
      </c>
      <c r="J6229">
        <v>281263</v>
      </c>
      <c r="K6229" t="s">
        <v>2318</v>
      </c>
      <c r="L6229">
        <v>-1348312.72</v>
      </c>
      <c r="M6229">
        <v>1348312.72</v>
      </c>
      <c r="N6229">
        <v>0</v>
      </c>
      <c r="O6229">
        <v>0</v>
      </c>
      <c r="P6229" t="s">
        <v>607</v>
      </c>
      <c r="Q6229">
        <v>0</v>
      </c>
      <c r="R6229">
        <v>1348312.72</v>
      </c>
      <c r="S6229">
        <v>0</v>
      </c>
      <c r="T6229" t="s">
        <v>1</v>
      </c>
      <c r="U6229" s="221">
        <f t="shared" si="195"/>
        <v>0.134831272</v>
      </c>
    </row>
    <row r="6230" spans="1:21" hidden="1">
      <c r="A6230" s="55" t="str">
        <f t="shared" si="194"/>
        <v>Y0ES0</v>
      </c>
      <c r="B6230" s="55">
        <f>VLOOKUP(J6230,'Mapping-CITI'!A:E,5,0)</f>
        <v>0</v>
      </c>
      <c r="D6230" s="42">
        <v>45016</v>
      </c>
      <c r="E6230" s="42">
        <v>45199</v>
      </c>
      <c r="F6230" t="s">
        <v>1940</v>
      </c>
      <c r="G6230" t="s">
        <v>2942</v>
      </c>
      <c r="H6230">
        <v>2250</v>
      </c>
      <c r="I6230" t="s">
        <v>2774</v>
      </c>
      <c r="J6230">
        <v>281264</v>
      </c>
      <c r="K6230" t="s">
        <v>2319</v>
      </c>
      <c r="L6230">
        <v>-516202.76</v>
      </c>
      <c r="M6230">
        <v>0</v>
      </c>
      <c r="N6230">
        <v>0</v>
      </c>
      <c r="O6230">
        <v>-516202.76</v>
      </c>
      <c r="P6230" t="s">
        <v>607</v>
      </c>
      <c r="Q6230">
        <v>-516202.76</v>
      </c>
      <c r="R6230">
        <v>0</v>
      </c>
      <c r="S6230">
        <v>0</v>
      </c>
      <c r="T6230" t="s">
        <v>1</v>
      </c>
      <c r="U6230" s="221">
        <f t="shared" si="195"/>
        <v>0</v>
      </c>
    </row>
    <row r="6231" spans="1:21" hidden="1">
      <c r="A6231" s="55" t="str">
        <f t="shared" si="194"/>
        <v>Y0ES0</v>
      </c>
      <c r="B6231" s="55">
        <f>VLOOKUP(J6231,'Mapping-CITI'!A:E,5,0)</f>
        <v>0</v>
      </c>
      <c r="D6231" s="42">
        <v>45016</v>
      </c>
      <c r="E6231" s="42">
        <v>45199</v>
      </c>
      <c r="F6231" t="s">
        <v>1940</v>
      </c>
      <c r="G6231" t="s">
        <v>2942</v>
      </c>
      <c r="H6231">
        <v>2250</v>
      </c>
      <c r="I6231" t="s">
        <v>2774</v>
      </c>
      <c r="J6231">
        <v>281266</v>
      </c>
      <c r="K6231" t="s">
        <v>2321</v>
      </c>
      <c r="L6231">
        <v>26770.13</v>
      </c>
      <c r="M6231">
        <v>0</v>
      </c>
      <c r="N6231">
        <v>0</v>
      </c>
      <c r="O6231">
        <v>26770.13</v>
      </c>
      <c r="P6231" t="s">
        <v>607</v>
      </c>
      <c r="Q6231">
        <v>26770.13</v>
      </c>
      <c r="R6231">
        <v>0</v>
      </c>
      <c r="S6231">
        <v>0</v>
      </c>
      <c r="T6231" t="s">
        <v>1</v>
      </c>
      <c r="U6231" s="221">
        <f t="shared" si="195"/>
        <v>0</v>
      </c>
    </row>
    <row r="6232" spans="1:21" hidden="1">
      <c r="A6232" s="55" t="str">
        <f t="shared" si="194"/>
        <v>Y0ESIgnore</v>
      </c>
      <c r="B6232" s="55" t="str">
        <f>VLOOKUP(J6232,'Mapping-CITI'!A:E,5,0)</f>
        <v>Ignore</v>
      </c>
      <c r="D6232" s="42">
        <v>45016</v>
      </c>
      <c r="E6232" s="42">
        <v>45199</v>
      </c>
      <c r="F6232" t="s">
        <v>1940</v>
      </c>
      <c r="G6232" t="s">
        <v>2942</v>
      </c>
      <c r="H6232">
        <v>2250</v>
      </c>
      <c r="I6232" t="s">
        <v>2774</v>
      </c>
      <c r="J6232">
        <v>281269</v>
      </c>
      <c r="K6232" t="s">
        <v>3439</v>
      </c>
      <c r="L6232">
        <v>-16128.84</v>
      </c>
      <c r="M6232">
        <v>0</v>
      </c>
      <c r="N6232">
        <v>0</v>
      </c>
      <c r="O6232">
        <v>-16128.84</v>
      </c>
      <c r="P6232" t="s">
        <v>607</v>
      </c>
      <c r="Q6232">
        <v>-16128.84</v>
      </c>
      <c r="R6232">
        <v>0</v>
      </c>
      <c r="S6232">
        <v>0</v>
      </c>
      <c r="T6232" t="s">
        <v>1</v>
      </c>
      <c r="U6232" s="221">
        <f t="shared" si="195"/>
        <v>0</v>
      </c>
    </row>
    <row r="6233" spans="1:21" hidden="1">
      <c r="A6233" s="55" t="str">
        <f t="shared" si="194"/>
        <v>Y0ES0</v>
      </c>
      <c r="B6233" s="55">
        <f>VLOOKUP(J6233,'Mapping-CITI'!A:E,5,0)</f>
        <v>0</v>
      </c>
      <c r="D6233" s="42">
        <v>45016</v>
      </c>
      <c r="E6233" s="42">
        <v>45199</v>
      </c>
      <c r="F6233" t="s">
        <v>1940</v>
      </c>
      <c r="G6233" t="s">
        <v>2942</v>
      </c>
      <c r="H6233">
        <v>2250</v>
      </c>
      <c r="I6233" t="s">
        <v>2774</v>
      </c>
      <c r="J6233">
        <v>281271</v>
      </c>
      <c r="K6233" t="s">
        <v>2325</v>
      </c>
      <c r="L6233">
        <v>85011458.129999995</v>
      </c>
      <c r="M6233">
        <v>0</v>
      </c>
      <c r="N6233">
        <v>85011458</v>
      </c>
      <c r="O6233">
        <v>0.13</v>
      </c>
      <c r="P6233" t="s">
        <v>607</v>
      </c>
      <c r="Q6233">
        <v>0.13</v>
      </c>
      <c r="R6233">
        <v>0</v>
      </c>
      <c r="S6233">
        <v>85011458</v>
      </c>
      <c r="T6233" t="s">
        <v>1</v>
      </c>
      <c r="U6233" s="221">
        <f t="shared" si="195"/>
        <v>-8.5011457999999998</v>
      </c>
    </row>
    <row r="6234" spans="1:21" hidden="1">
      <c r="A6234" s="55" t="str">
        <f t="shared" si="194"/>
        <v>Y0ES0</v>
      </c>
      <c r="B6234" s="55">
        <f>VLOOKUP(J6234,'Mapping-CITI'!A:E,5,0)</f>
        <v>0</v>
      </c>
      <c r="D6234" s="42">
        <v>45016</v>
      </c>
      <c r="E6234" s="42">
        <v>45199</v>
      </c>
      <c r="F6234" t="s">
        <v>1940</v>
      </c>
      <c r="G6234" t="s">
        <v>2942</v>
      </c>
      <c r="H6234">
        <v>2250</v>
      </c>
      <c r="I6234" t="s">
        <v>2774</v>
      </c>
      <c r="J6234">
        <v>281275</v>
      </c>
      <c r="K6234" t="s">
        <v>2329</v>
      </c>
      <c r="L6234">
        <v>-745.09</v>
      </c>
      <c r="M6234">
        <v>0</v>
      </c>
      <c r="N6234">
        <v>0</v>
      </c>
      <c r="O6234">
        <v>-745.09</v>
      </c>
      <c r="P6234" t="s">
        <v>607</v>
      </c>
      <c r="Q6234">
        <v>-745.09</v>
      </c>
      <c r="R6234">
        <v>0</v>
      </c>
      <c r="S6234">
        <v>0</v>
      </c>
      <c r="T6234" t="s">
        <v>1</v>
      </c>
      <c r="U6234" s="221">
        <f t="shared" si="195"/>
        <v>0</v>
      </c>
    </row>
    <row r="6235" spans="1:21" hidden="1">
      <c r="A6235" s="55" t="str">
        <f t="shared" si="194"/>
        <v>Y0ES0</v>
      </c>
      <c r="B6235" s="55">
        <f>VLOOKUP(J6235,'Mapping-CITI'!A:E,5,0)</f>
        <v>0</v>
      </c>
      <c r="D6235" s="42">
        <v>45016</v>
      </c>
      <c r="E6235" s="42">
        <v>45199</v>
      </c>
      <c r="F6235" t="s">
        <v>1940</v>
      </c>
      <c r="G6235" t="s">
        <v>2942</v>
      </c>
      <c r="H6235">
        <v>2250</v>
      </c>
      <c r="I6235" t="s">
        <v>2774</v>
      </c>
      <c r="J6235">
        <v>281276</v>
      </c>
      <c r="K6235" t="s">
        <v>2330</v>
      </c>
      <c r="L6235">
        <v>0</v>
      </c>
      <c r="M6235">
        <v>10.75</v>
      </c>
      <c r="N6235">
        <v>0</v>
      </c>
      <c r="O6235">
        <v>10.75</v>
      </c>
      <c r="P6235" t="s">
        <v>607</v>
      </c>
      <c r="Q6235">
        <v>10.75</v>
      </c>
      <c r="R6235">
        <v>10.75</v>
      </c>
      <c r="S6235">
        <v>0</v>
      </c>
      <c r="T6235" t="s">
        <v>1</v>
      </c>
      <c r="U6235" s="221">
        <f t="shared" si="195"/>
        <v>1.0750000000000001E-6</v>
      </c>
    </row>
    <row r="6236" spans="1:21" hidden="1">
      <c r="A6236" s="55" t="str">
        <f t="shared" si="194"/>
        <v>Y0ES0</v>
      </c>
      <c r="B6236" s="55">
        <f>VLOOKUP(J6236,'Mapping-CITI'!A:E,5,0)</f>
        <v>0</v>
      </c>
      <c r="D6236" s="42">
        <v>45016</v>
      </c>
      <c r="E6236" s="42">
        <v>45199</v>
      </c>
      <c r="F6236" t="s">
        <v>1940</v>
      </c>
      <c r="G6236" t="s">
        <v>2942</v>
      </c>
      <c r="H6236">
        <v>2250</v>
      </c>
      <c r="I6236" t="s">
        <v>2774</v>
      </c>
      <c r="J6236">
        <v>281277</v>
      </c>
      <c r="K6236" t="s">
        <v>2331</v>
      </c>
      <c r="L6236">
        <v>-115574.59</v>
      </c>
      <c r="M6236">
        <v>115574.59</v>
      </c>
      <c r="N6236">
        <v>0</v>
      </c>
      <c r="O6236">
        <v>0</v>
      </c>
      <c r="P6236" t="s">
        <v>607</v>
      </c>
      <c r="Q6236">
        <v>0</v>
      </c>
      <c r="R6236">
        <v>115574.59</v>
      </c>
      <c r="S6236">
        <v>0</v>
      </c>
      <c r="T6236" t="s">
        <v>1</v>
      </c>
      <c r="U6236" s="221">
        <f t="shared" si="195"/>
        <v>1.1557458999999999E-2</v>
      </c>
    </row>
    <row r="6237" spans="1:21" hidden="1">
      <c r="A6237" s="55" t="str">
        <f t="shared" si="194"/>
        <v>Y0ESIgnore</v>
      </c>
      <c r="B6237" s="55" t="str">
        <f>VLOOKUP(J6237,'Mapping-CITI'!A:E,5,0)</f>
        <v>Ignore</v>
      </c>
      <c r="D6237" s="42">
        <v>45016</v>
      </c>
      <c r="E6237" s="42">
        <v>45199</v>
      </c>
      <c r="F6237" t="s">
        <v>1940</v>
      </c>
      <c r="G6237" t="s">
        <v>2942</v>
      </c>
      <c r="H6237">
        <v>2250</v>
      </c>
      <c r="I6237" t="s">
        <v>2774</v>
      </c>
      <c r="J6237">
        <v>281281</v>
      </c>
      <c r="K6237" t="s">
        <v>3440</v>
      </c>
      <c r="L6237">
        <v>-306369.36</v>
      </c>
      <c r="M6237">
        <v>0</v>
      </c>
      <c r="N6237">
        <v>0</v>
      </c>
      <c r="O6237">
        <v>-306369.36</v>
      </c>
      <c r="P6237" t="s">
        <v>607</v>
      </c>
      <c r="Q6237">
        <v>-306369.36</v>
      </c>
      <c r="R6237">
        <v>0</v>
      </c>
      <c r="S6237">
        <v>0</v>
      </c>
      <c r="T6237" t="s">
        <v>1</v>
      </c>
      <c r="U6237" s="221">
        <f t="shared" si="195"/>
        <v>0</v>
      </c>
    </row>
    <row r="6238" spans="1:21" hidden="1">
      <c r="A6238" s="55" t="str">
        <f t="shared" si="194"/>
        <v>Y0ES0</v>
      </c>
      <c r="B6238" s="55">
        <f>VLOOKUP(J6238,'Mapping-CITI'!A:E,5,0)</f>
        <v>0</v>
      </c>
      <c r="D6238" s="42">
        <v>45016</v>
      </c>
      <c r="E6238" s="42">
        <v>45199</v>
      </c>
      <c r="F6238" t="s">
        <v>1940</v>
      </c>
      <c r="G6238" t="s">
        <v>2942</v>
      </c>
      <c r="H6238">
        <v>2150</v>
      </c>
      <c r="I6238" t="s">
        <v>2797</v>
      </c>
      <c r="J6238">
        <v>281289</v>
      </c>
      <c r="K6238" t="s">
        <v>2723</v>
      </c>
      <c r="L6238">
        <v>3153021761.52</v>
      </c>
      <c r="M6238">
        <v>4000285.55</v>
      </c>
      <c r="N6238">
        <v>3911179.9</v>
      </c>
      <c r="O6238">
        <v>3153110867.1700001</v>
      </c>
      <c r="P6238" t="s">
        <v>607</v>
      </c>
      <c r="Q6238">
        <v>3153110867.1700001</v>
      </c>
      <c r="R6238">
        <v>0</v>
      </c>
      <c r="S6238">
        <v>0</v>
      </c>
      <c r="T6238" t="s">
        <v>1</v>
      </c>
      <c r="U6238" s="221">
        <f t="shared" si="195"/>
        <v>8.9105649999999901E-3</v>
      </c>
    </row>
    <row r="6239" spans="1:21" hidden="1">
      <c r="A6239" s="55" t="str">
        <f t="shared" si="194"/>
        <v>Y0ES0</v>
      </c>
      <c r="B6239" s="55">
        <f>VLOOKUP(J6239,'Mapping-CITI'!A:E,5,0)</f>
        <v>0</v>
      </c>
      <c r="D6239" s="42">
        <v>45016</v>
      </c>
      <c r="E6239" s="42">
        <v>45199</v>
      </c>
      <c r="F6239" t="s">
        <v>1940</v>
      </c>
      <c r="G6239" t="s">
        <v>2942</v>
      </c>
      <c r="H6239">
        <v>2150</v>
      </c>
      <c r="I6239" t="s">
        <v>2797</v>
      </c>
      <c r="J6239">
        <v>281292</v>
      </c>
      <c r="K6239" t="s">
        <v>2551</v>
      </c>
      <c r="L6239">
        <v>-27730289705.200001</v>
      </c>
      <c r="M6239">
        <v>337371070030.20001</v>
      </c>
      <c r="N6239">
        <v>363372056226.82001</v>
      </c>
      <c r="O6239">
        <v>-53731275901.82</v>
      </c>
      <c r="P6239" t="s">
        <v>607</v>
      </c>
      <c r="Q6239">
        <v>-53731275901.82</v>
      </c>
      <c r="R6239">
        <v>0</v>
      </c>
      <c r="S6239">
        <v>0</v>
      </c>
      <c r="T6239" t="s">
        <v>1</v>
      </c>
      <c r="U6239" s="221">
        <f t="shared" si="195"/>
        <v>-2600.0986196619997</v>
      </c>
    </row>
    <row r="6240" spans="1:21" hidden="1">
      <c r="A6240" s="55" t="str">
        <f t="shared" si="194"/>
        <v>Y0ES0</v>
      </c>
      <c r="B6240" s="55">
        <f>VLOOKUP(J6240,'Mapping-CITI'!A:E,5,0)</f>
        <v>0</v>
      </c>
      <c r="D6240" s="42">
        <v>45016</v>
      </c>
      <c r="E6240" s="42">
        <v>45199</v>
      </c>
      <c r="F6240" t="s">
        <v>1940</v>
      </c>
      <c r="G6240" t="s">
        <v>2942</v>
      </c>
      <c r="H6240">
        <v>2150</v>
      </c>
      <c r="I6240" t="s">
        <v>2797</v>
      </c>
      <c r="J6240">
        <v>281293</v>
      </c>
      <c r="K6240" t="s">
        <v>2561</v>
      </c>
      <c r="L6240">
        <v>10457679.59</v>
      </c>
      <c r="M6240">
        <v>126852.92</v>
      </c>
      <c r="N6240">
        <v>147112.14000000001</v>
      </c>
      <c r="O6240">
        <v>10437420.369999999</v>
      </c>
      <c r="P6240" t="s">
        <v>607</v>
      </c>
      <c r="Q6240">
        <v>10437420.369999999</v>
      </c>
      <c r="R6240">
        <v>0</v>
      </c>
      <c r="S6240">
        <v>0</v>
      </c>
      <c r="T6240" t="s">
        <v>1</v>
      </c>
      <c r="U6240" s="221">
        <f t="shared" si="195"/>
        <v>-2.0259220000000016E-3</v>
      </c>
    </row>
    <row r="6241" spans="1:21" hidden="1">
      <c r="A6241" s="55" t="str">
        <f t="shared" si="194"/>
        <v>Y0ES0</v>
      </c>
      <c r="B6241" s="55">
        <f>VLOOKUP(J6241,'Mapping-CITI'!A:E,5,0)</f>
        <v>0</v>
      </c>
      <c r="D6241" s="42">
        <v>45016</v>
      </c>
      <c r="E6241" s="42">
        <v>45199</v>
      </c>
      <c r="F6241" t="s">
        <v>1940</v>
      </c>
      <c r="G6241" t="s">
        <v>2942</v>
      </c>
      <c r="H6241">
        <v>2150</v>
      </c>
      <c r="I6241" t="s">
        <v>2797</v>
      </c>
      <c r="J6241">
        <v>281295</v>
      </c>
      <c r="K6241" t="s">
        <v>2562</v>
      </c>
      <c r="L6241">
        <v>16491348.720000001</v>
      </c>
      <c r="M6241">
        <v>6460493.29</v>
      </c>
      <c r="N6241">
        <v>1281140.71</v>
      </c>
      <c r="O6241">
        <v>21670701.300000001</v>
      </c>
      <c r="P6241" t="s">
        <v>607</v>
      </c>
      <c r="Q6241">
        <v>21670701.300000001</v>
      </c>
      <c r="R6241">
        <v>0</v>
      </c>
      <c r="S6241">
        <v>0</v>
      </c>
      <c r="T6241" t="s">
        <v>1</v>
      </c>
      <c r="U6241" s="221">
        <f t="shared" si="195"/>
        <v>0.51793525799999995</v>
      </c>
    </row>
    <row r="6242" spans="1:21" hidden="1">
      <c r="A6242" s="55" t="str">
        <f t="shared" si="194"/>
        <v>Y0ES0</v>
      </c>
      <c r="B6242" s="55">
        <f>VLOOKUP(J6242,'Mapping-CITI'!A:E,5,0)</f>
        <v>0</v>
      </c>
      <c r="D6242" s="42">
        <v>45016</v>
      </c>
      <c r="E6242" s="42">
        <v>45199</v>
      </c>
      <c r="F6242" t="s">
        <v>1940</v>
      </c>
      <c r="G6242" t="s">
        <v>2942</v>
      </c>
      <c r="H6242">
        <v>2150</v>
      </c>
      <c r="I6242" t="s">
        <v>2797</v>
      </c>
      <c r="J6242">
        <v>281305</v>
      </c>
      <c r="K6242" t="s">
        <v>2820</v>
      </c>
      <c r="L6242">
        <v>945177.36</v>
      </c>
      <c r="M6242">
        <v>0</v>
      </c>
      <c r="N6242">
        <v>0</v>
      </c>
      <c r="O6242">
        <v>945177.36</v>
      </c>
      <c r="P6242" t="s">
        <v>607</v>
      </c>
      <c r="Q6242">
        <v>945177.36</v>
      </c>
      <c r="R6242">
        <v>0</v>
      </c>
      <c r="S6242">
        <v>0</v>
      </c>
      <c r="T6242" t="s">
        <v>1</v>
      </c>
      <c r="U6242" s="221">
        <f t="shared" si="195"/>
        <v>0</v>
      </c>
    </row>
    <row r="6243" spans="1:21" hidden="1">
      <c r="A6243" s="55" t="str">
        <f t="shared" si="194"/>
        <v>Y0ES0</v>
      </c>
      <c r="B6243" s="55">
        <f>VLOOKUP(J6243,'Mapping-CITI'!A:E,5,0)</f>
        <v>0</v>
      </c>
      <c r="D6243" s="42">
        <v>45016</v>
      </c>
      <c r="E6243" s="42">
        <v>45199</v>
      </c>
      <c r="F6243" t="s">
        <v>1940</v>
      </c>
      <c r="G6243" t="s">
        <v>2942</v>
      </c>
      <c r="H6243">
        <v>2150</v>
      </c>
      <c r="I6243" t="s">
        <v>2797</v>
      </c>
      <c r="J6243">
        <v>281307</v>
      </c>
      <c r="K6243" t="s">
        <v>2834</v>
      </c>
      <c r="L6243">
        <v>34246953.640000001</v>
      </c>
      <c r="M6243">
        <v>0</v>
      </c>
      <c r="N6243">
        <v>0</v>
      </c>
      <c r="O6243">
        <v>34246953.640000001</v>
      </c>
      <c r="P6243" t="s">
        <v>607</v>
      </c>
      <c r="Q6243">
        <v>34246953.640000001</v>
      </c>
      <c r="R6243">
        <v>0</v>
      </c>
      <c r="S6243">
        <v>0</v>
      </c>
      <c r="T6243" t="s">
        <v>1</v>
      </c>
      <c r="U6243" s="221">
        <f t="shared" si="195"/>
        <v>0</v>
      </c>
    </row>
    <row r="6244" spans="1:21" hidden="1">
      <c r="A6244" s="55" t="str">
        <f t="shared" si="194"/>
        <v>Y0ES0</v>
      </c>
      <c r="B6244" s="55">
        <f>VLOOKUP(J6244,'Mapping-CITI'!A:E,5,0)</f>
        <v>0</v>
      </c>
      <c r="D6244" s="42">
        <v>45016</v>
      </c>
      <c r="E6244" s="42">
        <v>45199</v>
      </c>
      <c r="F6244" t="s">
        <v>1940</v>
      </c>
      <c r="G6244" t="s">
        <v>2942</v>
      </c>
      <c r="H6244">
        <v>2150</v>
      </c>
      <c r="I6244" t="s">
        <v>2797</v>
      </c>
      <c r="J6244">
        <v>281352</v>
      </c>
      <c r="K6244" t="s">
        <v>2724</v>
      </c>
      <c r="L6244">
        <v>5800128.4699999997</v>
      </c>
      <c r="M6244">
        <v>0</v>
      </c>
      <c r="N6244">
        <v>0</v>
      </c>
      <c r="O6244">
        <v>5800128.4699999997</v>
      </c>
      <c r="P6244" t="s">
        <v>607</v>
      </c>
      <c r="Q6244">
        <v>5800128.4699999997</v>
      </c>
      <c r="R6244">
        <v>0</v>
      </c>
      <c r="S6244">
        <v>0</v>
      </c>
      <c r="T6244" t="s">
        <v>1</v>
      </c>
      <c r="U6244" s="221">
        <f t="shared" si="195"/>
        <v>0</v>
      </c>
    </row>
    <row r="6245" spans="1:21" hidden="1">
      <c r="A6245" s="55" t="str">
        <f t="shared" si="194"/>
        <v>Y0ES0</v>
      </c>
      <c r="B6245" s="55">
        <f>VLOOKUP(J6245,'Mapping-CITI'!A:E,5,0)</f>
        <v>0</v>
      </c>
      <c r="D6245" s="42">
        <v>45016</v>
      </c>
      <c r="E6245" s="42">
        <v>45199</v>
      </c>
      <c r="F6245" t="s">
        <v>1940</v>
      </c>
      <c r="G6245" t="s">
        <v>2942</v>
      </c>
      <c r="H6245">
        <v>2150</v>
      </c>
      <c r="I6245" t="s">
        <v>2797</v>
      </c>
      <c r="J6245">
        <v>281353</v>
      </c>
      <c r="K6245" t="s">
        <v>2832</v>
      </c>
      <c r="L6245">
        <v>6899378.1799999997</v>
      </c>
      <c r="M6245">
        <v>0</v>
      </c>
      <c r="N6245">
        <v>0</v>
      </c>
      <c r="O6245">
        <v>6899378.1799999997</v>
      </c>
      <c r="P6245" t="s">
        <v>607</v>
      </c>
      <c r="Q6245">
        <v>6899378.1799999997</v>
      </c>
      <c r="R6245">
        <v>0</v>
      </c>
      <c r="S6245">
        <v>0</v>
      </c>
      <c r="T6245" t="s">
        <v>1</v>
      </c>
      <c r="U6245" s="221">
        <f t="shared" si="195"/>
        <v>0</v>
      </c>
    </row>
    <row r="6246" spans="1:21" hidden="1">
      <c r="A6246" s="55" t="str">
        <f t="shared" si="194"/>
        <v>Y0ES0</v>
      </c>
      <c r="B6246" s="55">
        <f>VLOOKUP(J6246,'Mapping-CITI'!A:E,5,0)</f>
        <v>0</v>
      </c>
      <c r="D6246" s="42">
        <v>45016</v>
      </c>
      <c r="E6246" s="42">
        <v>45199</v>
      </c>
      <c r="F6246" t="s">
        <v>1940</v>
      </c>
      <c r="G6246" t="s">
        <v>2942</v>
      </c>
      <c r="H6246">
        <v>2150</v>
      </c>
      <c r="I6246" t="s">
        <v>2797</v>
      </c>
      <c r="J6246">
        <v>281354</v>
      </c>
      <c r="K6246" t="s">
        <v>2725</v>
      </c>
      <c r="L6246">
        <v>5527970.6399999997</v>
      </c>
      <c r="M6246">
        <v>0</v>
      </c>
      <c r="N6246">
        <v>0</v>
      </c>
      <c r="O6246">
        <v>5527970.6399999997</v>
      </c>
      <c r="P6246" t="s">
        <v>607</v>
      </c>
      <c r="Q6246">
        <v>5527970.6399999997</v>
      </c>
      <c r="R6246">
        <v>0</v>
      </c>
      <c r="S6246">
        <v>0</v>
      </c>
      <c r="T6246" t="s">
        <v>1</v>
      </c>
      <c r="U6246" s="221">
        <f t="shared" si="195"/>
        <v>0</v>
      </c>
    </row>
    <row r="6247" spans="1:21" hidden="1">
      <c r="A6247" s="55" t="str">
        <f t="shared" si="194"/>
        <v>Y0ES0</v>
      </c>
      <c r="B6247" s="55">
        <f>VLOOKUP(J6247,'Mapping-CITI'!A:E,5,0)</f>
        <v>0</v>
      </c>
      <c r="D6247" s="42">
        <v>45016</v>
      </c>
      <c r="E6247" s="42">
        <v>45199</v>
      </c>
      <c r="F6247" t="s">
        <v>1940</v>
      </c>
      <c r="G6247" t="s">
        <v>2942</v>
      </c>
      <c r="H6247">
        <v>2150</v>
      </c>
      <c r="I6247" t="s">
        <v>2797</v>
      </c>
      <c r="J6247">
        <v>281355</v>
      </c>
      <c r="K6247" t="s">
        <v>2743</v>
      </c>
      <c r="L6247">
        <v>4510583.7300000004</v>
      </c>
      <c r="M6247">
        <v>0</v>
      </c>
      <c r="N6247">
        <v>0</v>
      </c>
      <c r="O6247">
        <v>4510583.7300000004</v>
      </c>
      <c r="P6247" t="s">
        <v>607</v>
      </c>
      <c r="Q6247">
        <v>4510583.7300000004</v>
      </c>
      <c r="R6247">
        <v>0</v>
      </c>
      <c r="S6247">
        <v>0</v>
      </c>
      <c r="T6247" t="s">
        <v>1</v>
      </c>
      <c r="U6247" s="221">
        <f t="shared" si="195"/>
        <v>0</v>
      </c>
    </row>
    <row r="6248" spans="1:21" hidden="1">
      <c r="A6248" s="55" t="str">
        <f t="shared" si="194"/>
        <v>Y0ES0</v>
      </c>
      <c r="B6248" s="55">
        <f>VLOOKUP(J6248,'Mapping-CITI'!A:E,5,0)</f>
        <v>0</v>
      </c>
      <c r="D6248" s="42">
        <v>45016</v>
      </c>
      <c r="E6248" s="42">
        <v>45199</v>
      </c>
      <c r="F6248" t="s">
        <v>1940</v>
      </c>
      <c r="G6248" t="s">
        <v>2942</v>
      </c>
      <c r="H6248">
        <v>2250</v>
      </c>
      <c r="I6248" t="s">
        <v>2774</v>
      </c>
      <c r="J6248">
        <v>281356</v>
      </c>
      <c r="K6248" t="s">
        <v>2726</v>
      </c>
      <c r="L6248">
        <v>-13948468.09</v>
      </c>
      <c r="M6248">
        <v>0</v>
      </c>
      <c r="N6248">
        <v>0</v>
      </c>
      <c r="O6248">
        <v>-13948468.09</v>
      </c>
      <c r="P6248" t="s">
        <v>607</v>
      </c>
      <c r="Q6248">
        <v>-13948468.09</v>
      </c>
      <c r="R6248">
        <v>0</v>
      </c>
      <c r="S6248">
        <v>0</v>
      </c>
      <c r="T6248" t="s">
        <v>1</v>
      </c>
      <c r="U6248" s="221">
        <f t="shared" si="195"/>
        <v>0</v>
      </c>
    </row>
    <row r="6249" spans="1:21" hidden="1">
      <c r="A6249" s="55" t="str">
        <f t="shared" si="194"/>
        <v>Y0ES5.3</v>
      </c>
      <c r="B6249" s="55">
        <f>VLOOKUP(J6249,'Mapping-CITI'!A:E,5,0)</f>
        <v>5.3</v>
      </c>
      <c r="D6249" s="42">
        <v>45016</v>
      </c>
      <c r="E6249" s="42">
        <v>45199</v>
      </c>
      <c r="F6249" t="s">
        <v>1940</v>
      </c>
      <c r="G6249" t="s">
        <v>2942</v>
      </c>
      <c r="H6249">
        <v>5140</v>
      </c>
      <c r="I6249" t="s">
        <v>2798</v>
      </c>
      <c r="J6249">
        <v>301105</v>
      </c>
      <c r="K6249" t="s">
        <v>2336</v>
      </c>
      <c r="L6249">
        <v>-3048677.08</v>
      </c>
      <c r="M6249">
        <v>0</v>
      </c>
      <c r="N6249">
        <v>0</v>
      </c>
      <c r="O6249">
        <v>0</v>
      </c>
      <c r="P6249" t="s">
        <v>607</v>
      </c>
      <c r="Q6249">
        <v>0</v>
      </c>
      <c r="R6249">
        <v>0</v>
      </c>
      <c r="S6249">
        <v>0</v>
      </c>
      <c r="T6249" t="s">
        <v>1</v>
      </c>
      <c r="U6249" s="221">
        <f t="shared" si="195"/>
        <v>0</v>
      </c>
    </row>
    <row r="6250" spans="1:21" hidden="1">
      <c r="A6250" s="55" t="str">
        <f t="shared" si="194"/>
        <v>Y0ES5.3</v>
      </c>
      <c r="B6250" s="55">
        <f>VLOOKUP(J6250,'Mapping-CITI'!A:E,5,0)</f>
        <v>5.3</v>
      </c>
      <c r="D6250" s="42">
        <v>45016</v>
      </c>
      <c r="E6250" s="42">
        <v>45199</v>
      </c>
      <c r="F6250" t="s">
        <v>1940</v>
      </c>
      <c r="G6250" t="s">
        <v>2942</v>
      </c>
      <c r="H6250">
        <v>5140</v>
      </c>
      <c r="I6250" t="s">
        <v>2798</v>
      </c>
      <c r="J6250">
        <v>301229</v>
      </c>
      <c r="K6250" t="s">
        <v>2570</v>
      </c>
      <c r="L6250">
        <v>-319546.5</v>
      </c>
      <c r="M6250">
        <v>0</v>
      </c>
      <c r="N6250">
        <v>763296.5</v>
      </c>
      <c r="O6250">
        <v>-763296.5</v>
      </c>
      <c r="P6250" t="s">
        <v>607</v>
      </c>
      <c r="Q6250">
        <v>-763296.5</v>
      </c>
      <c r="R6250">
        <v>0</v>
      </c>
      <c r="S6250">
        <v>0</v>
      </c>
      <c r="T6250" t="s">
        <v>1</v>
      </c>
      <c r="U6250" s="221">
        <f t="shared" si="195"/>
        <v>-7.6329649999999999E-2</v>
      </c>
    </row>
    <row r="6251" spans="1:21" hidden="1">
      <c r="A6251" s="55" t="str">
        <f t="shared" si="194"/>
        <v>Y0ES5.3</v>
      </c>
      <c r="B6251" s="55">
        <f>VLOOKUP(J6251,'Mapping-CITI'!A:E,5,0)</f>
        <v>5.3</v>
      </c>
      <c r="D6251" s="42">
        <v>45016</v>
      </c>
      <c r="E6251" s="42">
        <v>45199</v>
      </c>
      <c r="F6251" t="s">
        <v>1940</v>
      </c>
      <c r="G6251" t="s">
        <v>2942</v>
      </c>
      <c r="H6251">
        <v>5140</v>
      </c>
      <c r="I6251" t="s">
        <v>2798</v>
      </c>
      <c r="J6251">
        <v>301230</v>
      </c>
      <c r="K6251" t="s">
        <v>2339</v>
      </c>
      <c r="L6251">
        <v>-896355.5</v>
      </c>
      <c r="M6251">
        <v>0</v>
      </c>
      <c r="N6251">
        <v>1274507</v>
      </c>
      <c r="O6251">
        <v>-1274507</v>
      </c>
      <c r="P6251" t="s">
        <v>607</v>
      </c>
      <c r="Q6251">
        <v>-1274507</v>
      </c>
      <c r="R6251">
        <v>0</v>
      </c>
      <c r="S6251">
        <v>0</v>
      </c>
      <c r="T6251" t="s">
        <v>1</v>
      </c>
      <c r="U6251" s="221">
        <f t="shared" si="195"/>
        <v>-0.1274507</v>
      </c>
    </row>
    <row r="6252" spans="1:21" hidden="1">
      <c r="A6252" s="55" t="str">
        <f t="shared" si="194"/>
        <v>Y0ES5.3</v>
      </c>
      <c r="B6252" s="55">
        <f>VLOOKUP(J6252,'Mapping-CITI'!A:E,5,0)</f>
        <v>5.3</v>
      </c>
      <c r="D6252" s="42">
        <v>45016</v>
      </c>
      <c r="E6252" s="42">
        <v>45199</v>
      </c>
      <c r="F6252" t="s">
        <v>1940</v>
      </c>
      <c r="G6252" t="s">
        <v>2942</v>
      </c>
      <c r="H6252">
        <v>5140</v>
      </c>
      <c r="I6252" t="s">
        <v>2798</v>
      </c>
      <c r="J6252">
        <v>301231</v>
      </c>
      <c r="K6252" t="s">
        <v>2340</v>
      </c>
      <c r="L6252">
        <v>-316251</v>
      </c>
      <c r="M6252">
        <v>0</v>
      </c>
      <c r="N6252">
        <v>560102.5</v>
      </c>
      <c r="O6252">
        <v>-560102.5</v>
      </c>
      <c r="P6252" t="s">
        <v>607</v>
      </c>
      <c r="Q6252">
        <v>-560102.5</v>
      </c>
      <c r="R6252">
        <v>0</v>
      </c>
      <c r="S6252">
        <v>0</v>
      </c>
      <c r="T6252" t="s">
        <v>1</v>
      </c>
      <c r="U6252" s="221">
        <f t="shared" si="195"/>
        <v>-5.6010249999999998E-2</v>
      </c>
    </row>
    <row r="6253" spans="1:21" hidden="1">
      <c r="A6253" s="55" t="str">
        <f t="shared" si="194"/>
        <v>Y0ES5.3</v>
      </c>
      <c r="B6253" s="55">
        <f>VLOOKUP(J6253,'Mapping-CITI'!A:E,5,0)</f>
        <v>5.3</v>
      </c>
      <c r="D6253" s="42">
        <v>45016</v>
      </c>
      <c r="E6253" s="42">
        <v>45199</v>
      </c>
      <c r="F6253" t="s">
        <v>1940</v>
      </c>
      <c r="G6253" t="s">
        <v>2942</v>
      </c>
      <c r="H6253">
        <v>5140</v>
      </c>
      <c r="I6253" t="s">
        <v>2798</v>
      </c>
      <c r="J6253">
        <v>301234</v>
      </c>
      <c r="K6253" t="s">
        <v>2342</v>
      </c>
      <c r="L6253">
        <v>-14609126.33</v>
      </c>
      <c r="M6253">
        <v>0</v>
      </c>
      <c r="N6253">
        <v>13692538.67</v>
      </c>
      <c r="O6253">
        <v>-13692538.67</v>
      </c>
      <c r="P6253" t="s">
        <v>607</v>
      </c>
      <c r="Q6253">
        <v>-13692538.67</v>
      </c>
      <c r="R6253">
        <v>0</v>
      </c>
      <c r="S6253">
        <v>0</v>
      </c>
      <c r="T6253" t="s">
        <v>1</v>
      </c>
      <c r="U6253" s="221">
        <f t="shared" si="195"/>
        <v>-1.3692538670000001</v>
      </c>
    </row>
    <row r="6254" spans="1:21" hidden="1">
      <c r="A6254" s="55" t="str">
        <f t="shared" si="194"/>
        <v>Y0ES5.5</v>
      </c>
      <c r="B6254" s="55">
        <f>VLOOKUP(J6254,'Mapping-CITI'!A:E,5,0)</f>
        <v>5.5</v>
      </c>
      <c r="D6254" s="42">
        <v>45016</v>
      </c>
      <c r="E6254" s="42">
        <v>45199</v>
      </c>
      <c r="F6254" t="s">
        <v>1940</v>
      </c>
      <c r="G6254" t="s">
        <v>2942</v>
      </c>
      <c r="H6254">
        <v>5200</v>
      </c>
      <c r="I6254" t="s">
        <v>2777</v>
      </c>
      <c r="J6254">
        <v>301280</v>
      </c>
      <c r="K6254" t="s">
        <v>2713</v>
      </c>
      <c r="L6254">
        <v>22866.35</v>
      </c>
      <c r="M6254">
        <v>0</v>
      </c>
      <c r="N6254">
        <v>0</v>
      </c>
      <c r="O6254">
        <v>0</v>
      </c>
      <c r="P6254" t="s">
        <v>607</v>
      </c>
      <c r="Q6254">
        <v>0</v>
      </c>
      <c r="R6254">
        <v>0</v>
      </c>
      <c r="S6254">
        <v>0</v>
      </c>
      <c r="T6254" t="s">
        <v>1</v>
      </c>
      <c r="U6254" s="221">
        <f t="shared" si="195"/>
        <v>0</v>
      </c>
    </row>
    <row r="6255" spans="1:21" hidden="1">
      <c r="A6255" s="55" t="str">
        <f t="shared" si="194"/>
        <v>Y0ES5.5</v>
      </c>
      <c r="B6255" s="55">
        <f>VLOOKUP(J6255,'Mapping-CITI'!A:E,5,0)</f>
        <v>5.5</v>
      </c>
      <c r="D6255" s="42">
        <v>45016</v>
      </c>
      <c r="E6255" s="42">
        <v>45199</v>
      </c>
      <c r="F6255" t="s">
        <v>1940</v>
      </c>
      <c r="G6255" t="s">
        <v>2942</v>
      </c>
      <c r="H6255">
        <v>5200</v>
      </c>
      <c r="I6255" t="s">
        <v>2777</v>
      </c>
      <c r="J6255">
        <v>301281</v>
      </c>
      <c r="K6255" t="s">
        <v>2846</v>
      </c>
      <c r="L6255">
        <v>-7.22</v>
      </c>
      <c r="M6255">
        <v>0</v>
      </c>
      <c r="N6255">
        <v>0</v>
      </c>
      <c r="O6255">
        <v>0</v>
      </c>
      <c r="P6255" t="s">
        <v>607</v>
      </c>
      <c r="Q6255">
        <v>0</v>
      </c>
      <c r="R6255">
        <v>0</v>
      </c>
      <c r="S6255">
        <v>0</v>
      </c>
      <c r="T6255" t="s">
        <v>1</v>
      </c>
      <c r="U6255" s="221">
        <f t="shared" si="195"/>
        <v>0</v>
      </c>
    </row>
    <row r="6256" spans="1:21" hidden="1">
      <c r="A6256" s="55" t="str">
        <f t="shared" si="194"/>
        <v>Y0ES5.5</v>
      </c>
      <c r="B6256" s="55">
        <f>VLOOKUP(J6256,'Mapping-CITI'!A:E,5,0)</f>
        <v>5.5</v>
      </c>
      <c r="D6256" s="42">
        <v>45016</v>
      </c>
      <c r="E6256" s="42">
        <v>45199</v>
      </c>
      <c r="F6256" t="s">
        <v>1940</v>
      </c>
      <c r="G6256" t="s">
        <v>2942</v>
      </c>
      <c r="H6256">
        <v>5200</v>
      </c>
      <c r="I6256" t="s">
        <v>2777</v>
      </c>
      <c r="J6256">
        <v>301282</v>
      </c>
      <c r="K6256" t="s">
        <v>2714</v>
      </c>
      <c r="L6256">
        <v>92559.2</v>
      </c>
      <c r="M6256">
        <v>0</v>
      </c>
      <c r="N6256">
        <v>0</v>
      </c>
      <c r="O6256">
        <v>0</v>
      </c>
      <c r="P6256" t="s">
        <v>607</v>
      </c>
      <c r="Q6256">
        <v>0</v>
      </c>
      <c r="R6256">
        <v>0</v>
      </c>
      <c r="S6256">
        <v>0</v>
      </c>
      <c r="T6256" t="s">
        <v>1</v>
      </c>
      <c r="U6256" s="221">
        <f t="shared" si="195"/>
        <v>0</v>
      </c>
    </row>
    <row r="6257" spans="1:21" hidden="1">
      <c r="A6257" s="55" t="str">
        <f t="shared" si="194"/>
        <v>Y0ES5.5</v>
      </c>
      <c r="B6257" s="55">
        <f>VLOOKUP(J6257,'Mapping-CITI'!A:E,5,0)</f>
        <v>5.5</v>
      </c>
      <c r="D6257" s="42">
        <v>45016</v>
      </c>
      <c r="E6257" s="42">
        <v>45199</v>
      </c>
      <c r="F6257" t="s">
        <v>1940</v>
      </c>
      <c r="G6257" t="s">
        <v>2942</v>
      </c>
      <c r="H6257">
        <v>5200</v>
      </c>
      <c r="I6257" t="s">
        <v>2777</v>
      </c>
      <c r="J6257">
        <v>301283</v>
      </c>
      <c r="K6257" t="s">
        <v>2847</v>
      </c>
      <c r="L6257">
        <v>-4.1900000000000004</v>
      </c>
      <c r="M6257">
        <v>0</v>
      </c>
      <c r="N6257">
        <v>0</v>
      </c>
      <c r="O6257">
        <v>0</v>
      </c>
      <c r="P6257" t="s">
        <v>607</v>
      </c>
      <c r="Q6257">
        <v>0</v>
      </c>
      <c r="R6257">
        <v>0</v>
      </c>
      <c r="S6257">
        <v>0</v>
      </c>
      <c r="T6257" t="s">
        <v>1</v>
      </c>
      <c r="U6257" s="221">
        <f t="shared" si="195"/>
        <v>0</v>
      </c>
    </row>
    <row r="6258" spans="1:21" hidden="1">
      <c r="A6258" s="55" t="str">
        <f t="shared" si="194"/>
        <v>Y0ES5.2</v>
      </c>
      <c r="B6258" s="55">
        <f>VLOOKUP(J6258,'Mapping-CITI'!A:E,5,0)</f>
        <v>5.2</v>
      </c>
      <c r="D6258" s="42">
        <v>45016</v>
      </c>
      <c r="E6258" s="42">
        <v>45199</v>
      </c>
      <c r="F6258" t="s">
        <v>1940</v>
      </c>
      <c r="G6258" t="s">
        <v>2942</v>
      </c>
      <c r="H6258">
        <v>5120</v>
      </c>
      <c r="I6258" t="s">
        <v>2799</v>
      </c>
      <c r="J6258">
        <v>301600</v>
      </c>
      <c r="K6258" t="s">
        <v>2701</v>
      </c>
      <c r="L6258">
        <v>-84987.72</v>
      </c>
      <c r="M6258">
        <v>0</v>
      </c>
      <c r="N6258">
        <v>0</v>
      </c>
      <c r="O6258">
        <v>0</v>
      </c>
      <c r="P6258" t="s">
        <v>607</v>
      </c>
      <c r="Q6258">
        <v>0</v>
      </c>
      <c r="R6258">
        <v>0</v>
      </c>
      <c r="S6258">
        <v>0</v>
      </c>
      <c r="T6258" t="s">
        <v>1</v>
      </c>
      <c r="U6258" s="221">
        <f t="shared" si="195"/>
        <v>0</v>
      </c>
    </row>
    <row r="6259" spans="1:21" hidden="1">
      <c r="A6259" s="55" t="str">
        <f t="shared" si="194"/>
        <v>Y0ES5.2</v>
      </c>
      <c r="B6259" s="55">
        <f>VLOOKUP(J6259,'Mapping-CITI'!A:E,5,0)</f>
        <v>5.2</v>
      </c>
      <c r="D6259" s="42">
        <v>45016</v>
      </c>
      <c r="E6259" s="42">
        <v>45199</v>
      </c>
      <c r="F6259" t="s">
        <v>1940</v>
      </c>
      <c r="G6259" t="s">
        <v>2942</v>
      </c>
      <c r="H6259">
        <v>5110</v>
      </c>
      <c r="I6259" t="s">
        <v>2776</v>
      </c>
      <c r="J6259">
        <v>304209</v>
      </c>
      <c r="K6259" t="s">
        <v>2350</v>
      </c>
      <c r="L6259">
        <v>-30661522.219999999</v>
      </c>
      <c r="M6259">
        <v>0</v>
      </c>
      <c r="N6259">
        <v>0</v>
      </c>
      <c r="O6259">
        <v>0</v>
      </c>
      <c r="P6259" t="s">
        <v>607</v>
      </c>
      <c r="Q6259">
        <v>0</v>
      </c>
      <c r="R6259">
        <v>0</v>
      </c>
      <c r="S6259">
        <v>0</v>
      </c>
      <c r="T6259" t="s">
        <v>1</v>
      </c>
      <c r="U6259" s="221">
        <f t="shared" si="195"/>
        <v>0</v>
      </c>
    </row>
    <row r="6260" spans="1:21" hidden="1">
      <c r="A6260" s="55" t="str">
        <f t="shared" si="194"/>
        <v>Y0ES5.2</v>
      </c>
      <c r="B6260" s="55">
        <f>VLOOKUP(J6260,'Mapping-CITI'!A:E,5,0)</f>
        <v>5.2</v>
      </c>
      <c r="D6260" s="42">
        <v>45016</v>
      </c>
      <c r="E6260" s="42">
        <v>45199</v>
      </c>
      <c r="F6260" t="s">
        <v>1940</v>
      </c>
      <c r="G6260" t="s">
        <v>2942</v>
      </c>
      <c r="H6260">
        <v>5110</v>
      </c>
      <c r="I6260" t="s">
        <v>2776</v>
      </c>
      <c r="J6260">
        <v>304213</v>
      </c>
      <c r="K6260" t="s">
        <v>2351</v>
      </c>
      <c r="L6260">
        <v>-380142156.80000001</v>
      </c>
      <c r="M6260">
        <v>0</v>
      </c>
      <c r="N6260">
        <v>405747936.76999998</v>
      </c>
      <c r="O6260">
        <v>-405747936.76999998</v>
      </c>
      <c r="P6260" t="s">
        <v>607</v>
      </c>
      <c r="Q6260">
        <v>-405747936.76999998</v>
      </c>
      <c r="R6260">
        <v>0</v>
      </c>
      <c r="S6260">
        <v>0</v>
      </c>
      <c r="T6260" t="s">
        <v>1</v>
      </c>
      <c r="U6260" s="221">
        <f t="shared" si="195"/>
        <v>-40.574793676999995</v>
      </c>
    </row>
    <row r="6261" spans="1:21" hidden="1">
      <c r="A6261" s="55" t="str">
        <f t="shared" si="194"/>
        <v>Y0ES5.2</v>
      </c>
      <c r="B6261" s="55">
        <f>VLOOKUP(J6261,'Mapping-CITI'!A:E,5,0)</f>
        <v>5.2</v>
      </c>
      <c r="D6261" s="42">
        <v>45016</v>
      </c>
      <c r="E6261" s="42">
        <v>45199</v>
      </c>
      <c r="F6261" t="s">
        <v>1940</v>
      </c>
      <c r="G6261" t="s">
        <v>2942</v>
      </c>
      <c r="H6261">
        <v>5110</v>
      </c>
      <c r="I6261" t="s">
        <v>2776</v>
      </c>
      <c r="J6261">
        <v>304214</v>
      </c>
      <c r="K6261" t="s">
        <v>2352</v>
      </c>
      <c r="L6261">
        <v>-557272839.5</v>
      </c>
      <c r="M6261">
        <v>0</v>
      </c>
      <c r="N6261">
        <v>940468870.29999995</v>
      </c>
      <c r="O6261">
        <v>-940468870.29999995</v>
      </c>
      <c r="P6261" t="s">
        <v>607</v>
      </c>
      <c r="Q6261">
        <v>-940468870.29999995</v>
      </c>
      <c r="R6261">
        <v>305217</v>
      </c>
      <c r="S6261">
        <v>0</v>
      </c>
      <c r="T6261" t="s">
        <v>1</v>
      </c>
      <c r="U6261" s="221">
        <f t="shared" si="195"/>
        <v>-94.046887029999994</v>
      </c>
    </row>
    <row r="6262" spans="1:21" hidden="1">
      <c r="A6262" s="55" t="str">
        <f t="shared" si="194"/>
        <v>Y0ES5.2</v>
      </c>
      <c r="B6262" s="55">
        <f>VLOOKUP(J6262,'Mapping-CITI'!A:E,5,0)</f>
        <v>5.2</v>
      </c>
      <c r="D6262" s="42">
        <v>45016</v>
      </c>
      <c r="E6262" s="42">
        <v>45199</v>
      </c>
      <c r="F6262" t="s">
        <v>1940</v>
      </c>
      <c r="G6262" t="s">
        <v>2942</v>
      </c>
      <c r="H6262">
        <v>5110</v>
      </c>
      <c r="I6262" t="s">
        <v>2776</v>
      </c>
      <c r="J6262">
        <v>304215</v>
      </c>
      <c r="K6262" t="s">
        <v>2353</v>
      </c>
      <c r="L6262">
        <v>-1822582710</v>
      </c>
      <c r="M6262">
        <v>0</v>
      </c>
      <c r="N6262">
        <v>2919213269.1100001</v>
      </c>
      <c r="O6262">
        <v>-2919213269.1100001</v>
      </c>
      <c r="P6262" t="s">
        <v>607</v>
      </c>
      <c r="Q6262">
        <v>-2919213269.1100001</v>
      </c>
      <c r="R6262">
        <v>4000</v>
      </c>
      <c r="S6262">
        <v>0</v>
      </c>
      <c r="T6262" t="s">
        <v>1</v>
      </c>
      <c r="U6262" s="221">
        <f t="shared" si="195"/>
        <v>-291.92132691099999</v>
      </c>
    </row>
    <row r="6263" spans="1:21" hidden="1">
      <c r="A6263" s="55" t="str">
        <f t="shared" si="194"/>
        <v>Y0ES5.2</v>
      </c>
      <c r="B6263" s="55">
        <f>VLOOKUP(J6263,'Mapping-CITI'!A:E,5,0)</f>
        <v>5.2</v>
      </c>
      <c r="D6263" s="42">
        <v>45016</v>
      </c>
      <c r="E6263" s="42">
        <v>45199</v>
      </c>
      <c r="F6263" t="s">
        <v>1940</v>
      </c>
      <c r="G6263" t="s">
        <v>2942</v>
      </c>
      <c r="H6263">
        <v>5110</v>
      </c>
      <c r="I6263" t="s">
        <v>2776</v>
      </c>
      <c r="J6263">
        <v>304216</v>
      </c>
      <c r="K6263" t="s">
        <v>2354</v>
      </c>
      <c r="L6263">
        <v>-903944794.5</v>
      </c>
      <c r="M6263">
        <v>0</v>
      </c>
      <c r="N6263">
        <v>1029014970.5</v>
      </c>
      <c r="O6263">
        <v>-1029014970.5</v>
      </c>
      <c r="P6263" t="s">
        <v>607</v>
      </c>
      <c r="Q6263">
        <v>-1029014970.5</v>
      </c>
      <c r="R6263">
        <v>15000</v>
      </c>
      <c r="S6263">
        <v>0</v>
      </c>
      <c r="T6263" t="s">
        <v>1</v>
      </c>
      <c r="U6263" s="221">
        <f t="shared" si="195"/>
        <v>-102.90149705</v>
      </c>
    </row>
    <row r="6264" spans="1:21" hidden="1">
      <c r="A6264" s="55" t="str">
        <f t="shared" si="194"/>
        <v>Y0ES5.2</v>
      </c>
      <c r="B6264" s="55">
        <f>VLOOKUP(J6264,'Mapping-CITI'!A:E,5,0)</f>
        <v>5.2</v>
      </c>
      <c r="D6264" s="42">
        <v>45016</v>
      </c>
      <c r="E6264" s="42">
        <v>45199</v>
      </c>
      <c r="F6264" t="s">
        <v>1940</v>
      </c>
      <c r="G6264" t="s">
        <v>2942</v>
      </c>
      <c r="H6264">
        <v>5110</v>
      </c>
      <c r="I6264" t="s">
        <v>2776</v>
      </c>
      <c r="J6264">
        <v>304217</v>
      </c>
      <c r="K6264" t="s">
        <v>2355</v>
      </c>
      <c r="L6264">
        <v>-301054872.00999999</v>
      </c>
      <c r="M6264">
        <v>91265753.420000002</v>
      </c>
      <c r="N6264">
        <v>125294041.09</v>
      </c>
      <c r="O6264">
        <v>-34028287.670000002</v>
      </c>
      <c r="P6264" t="s">
        <v>607</v>
      </c>
      <c r="Q6264">
        <v>-34028287.670000002</v>
      </c>
      <c r="R6264">
        <v>0</v>
      </c>
      <c r="S6264">
        <v>0</v>
      </c>
      <c r="T6264" t="s">
        <v>1</v>
      </c>
      <c r="U6264" s="221">
        <f t="shared" si="195"/>
        <v>-3.4028287670000004</v>
      </c>
    </row>
    <row r="6265" spans="1:21" hidden="1">
      <c r="A6265" s="55" t="str">
        <f t="shared" si="194"/>
        <v>Y0ESIgnore</v>
      </c>
      <c r="B6265" s="55" t="str">
        <f>VLOOKUP(J6265,'Mapping-CITI'!A:E,5,0)</f>
        <v>Ignore</v>
      </c>
      <c r="D6265" s="42">
        <v>45016</v>
      </c>
      <c r="E6265" s="42">
        <v>45199</v>
      </c>
      <c r="F6265" t="s">
        <v>1940</v>
      </c>
      <c r="G6265" t="s">
        <v>2942</v>
      </c>
      <c r="H6265">
        <v>5110</v>
      </c>
      <c r="I6265" t="s">
        <v>2776</v>
      </c>
      <c r="J6265">
        <v>304221</v>
      </c>
      <c r="K6265" t="s">
        <v>2633</v>
      </c>
      <c r="L6265">
        <v>0</v>
      </c>
      <c r="M6265">
        <v>103210</v>
      </c>
      <c r="N6265">
        <v>0</v>
      </c>
      <c r="O6265">
        <v>103210</v>
      </c>
      <c r="P6265" t="s">
        <v>607</v>
      </c>
      <c r="Q6265">
        <v>103210</v>
      </c>
      <c r="R6265">
        <v>0</v>
      </c>
      <c r="S6265">
        <v>0</v>
      </c>
      <c r="T6265" t="s">
        <v>1</v>
      </c>
      <c r="U6265" s="221">
        <f t="shared" si="195"/>
        <v>1.0321E-2</v>
      </c>
    </row>
    <row r="6266" spans="1:21" hidden="1">
      <c r="A6266" s="55" t="str">
        <f t="shared" si="194"/>
        <v>Y0ES5.2</v>
      </c>
      <c r="B6266" s="55">
        <f>VLOOKUP(J6266,'Mapping-CITI'!A:E,5,0)</f>
        <v>5.2</v>
      </c>
      <c r="D6266" s="42">
        <v>45016</v>
      </c>
      <c r="E6266" s="42">
        <v>45199</v>
      </c>
      <c r="F6266" t="s">
        <v>1940</v>
      </c>
      <c r="G6266" t="s">
        <v>2942</v>
      </c>
      <c r="H6266">
        <v>5110</v>
      </c>
      <c r="I6266" t="s">
        <v>2776</v>
      </c>
      <c r="J6266">
        <v>304232</v>
      </c>
      <c r="K6266" t="s">
        <v>2358</v>
      </c>
      <c r="L6266">
        <v>-120469.6</v>
      </c>
      <c r="M6266">
        <v>0</v>
      </c>
      <c r="N6266">
        <v>166766.25</v>
      </c>
      <c r="O6266">
        <v>-166766.25</v>
      </c>
      <c r="P6266" t="s">
        <v>607</v>
      </c>
      <c r="Q6266">
        <v>-166766.25</v>
      </c>
      <c r="R6266">
        <v>0</v>
      </c>
      <c r="S6266">
        <v>166766.25</v>
      </c>
      <c r="T6266" t="s">
        <v>1</v>
      </c>
      <c r="U6266" s="221">
        <f t="shared" si="195"/>
        <v>-1.6676625E-2</v>
      </c>
    </row>
    <row r="6267" spans="1:21" hidden="1">
      <c r="A6267" s="55" t="str">
        <f t="shared" si="194"/>
        <v>Y0ES5.2</v>
      </c>
      <c r="B6267" s="55">
        <f>VLOOKUP(J6267,'Mapping-CITI'!A:E,5,0)</f>
        <v>5.2</v>
      </c>
      <c r="D6267" s="42">
        <v>45016</v>
      </c>
      <c r="E6267" s="42">
        <v>45199</v>
      </c>
      <c r="F6267" t="s">
        <v>1940</v>
      </c>
      <c r="G6267" t="s">
        <v>2942</v>
      </c>
      <c r="H6267">
        <v>5110</v>
      </c>
      <c r="I6267" t="s">
        <v>2776</v>
      </c>
      <c r="J6267">
        <v>304300</v>
      </c>
      <c r="K6267" t="s">
        <v>2362</v>
      </c>
      <c r="L6267">
        <v>-80990775</v>
      </c>
      <c r="M6267">
        <v>0</v>
      </c>
      <c r="N6267">
        <v>9522101.9499999993</v>
      </c>
      <c r="O6267">
        <v>-9522101.9499999993</v>
      </c>
      <c r="P6267" t="s">
        <v>607</v>
      </c>
      <c r="Q6267">
        <v>-9522101.9499999993</v>
      </c>
      <c r="R6267">
        <v>0</v>
      </c>
      <c r="S6267">
        <v>0</v>
      </c>
      <c r="T6267" t="s">
        <v>1</v>
      </c>
      <c r="U6267" s="221">
        <f t="shared" si="195"/>
        <v>-0.95221019499999993</v>
      </c>
    </row>
    <row r="6268" spans="1:21" hidden="1">
      <c r="A6268" s="55" t="str">
        <f t="shared" si="194"/>
        <v>Y0ES5.5</v>
      </c>
      <c r="B6268" s="55">
        <f>VLOOKUP(J6268,'Mapping-CITI'!A:E,5,0)</f>
        <v>5.5</v>
      </c>
      <c r="D6268" s="42">
        <v>45016</v>
      </c>
      <c r="E6268" s="42">
        <v>45199</v>
      </c>
      <c r="F6268" t="s">
        <v>1940</v>
      </c>
      <c r="G6268" t="s">
        <v>2942</v>
      </c>
      <c r="H6268">
        <v>5110</v>
      </c>
      <c r="I6268" t="s">
        <v>2776</v>
      </c>
      <c r="J6268">
        <v>304302</v>
      </c>
      <c r="K6268" t="s">
        <v>810</v>
      </c>
      <c r="L6268">
        <v>-666834.29</v>
      </c>
      <c r="M6268">
        <v>15.37</v>
      </c>
      <c r="N6268">
        <v>913915.59</v>
      </c>
      <c r="O6268">
        <v>-913900.22</v>
      </c>
      <c r="P6268" t="s">
        <v>607</v>
      </c>
      <c r="Q6268">
        <v>-913900.22</v>
      </c>
      <c r="R6268">
        <v>0</v>
      </c>
      <c r="S6268">
        <v>0</v>
      </c>
      <c r="T6268" t="s">
        <v>1</v>
      </c>
      <c r="U6268" s="221">
        <f t="shared" si="195"/>
        <v>-9.1390022000000001E-2</v>
      </c>
    </row>
    <row r="6269" spans="1:21" hidden="1">
      <c r="A6269" s="55" t="str">
        <f t="shared" si="194"/>
        <v>Y0ES5.5</v>
      </c>
      <c r="B6269" s="55">
        <f>VLOOKUP(J6269,'Mapping-CITI'!A:E,5,0)</f>
        <v>5.5</v>
      </c>
      <c r="D6269" s="42">
        <v>45016</v>
      </c>
      <c r="E6269" s="42">
        <v>45199</v>
      </c>
      <c r="F6269" t="s">
        <v>1940</v>
      </c>
      <c r="G6269" t="s">
        <v>2942</v>
      </c>
      <c r="H6269">
        <v>5200</v>
      </c>
      <c r="I6269" t="s">
        <v>2777</v>
      </c>
      <c r="J6269">
        <v>304748</v>
      </c>
      <c r="K6269" t="s">
        <v>2366</v>
      </c>
      <c r="L6269">
        <v>-0.99</v>
      </c>
      <c r="M6269">
        <v>0</v>
      </c>
      <c r="N6269">
        <v>0</v>
      </c>
      <c r="O6269">
        <v>0</v>
      </c>
      <c r="P6269" t="s">
        <v>607</v>
      </c>
      <c r="Q6269">
        <v>0</v>
      </c>
      <c r="R6269">
        <v>0</v>
      </c>
      <c r="S6269">
        <v>0</v>
      </c>
      <c r="T6269" t="s">
        <v>1</v>
      </c>
      <c r="U6269" s="221">
        <f t="shared" si="195"/>
        <v>0</v>
      </c>
    </row>
    <row r="6270" spans="1:21" hidden="1">
      <c r="A6270" s="55" t="str">
        <f t="shared" si="194"/>
        <v>Y0ES5.5</v>
      </c>
      <c r="B6270" s="55">
        <f>VLOOKUP(J6270,'Mapping-CITI'!A:E,5,0)</f>
        <v>5.5</v>
      </c>
      <c r="D6270" s="42">
        <v>45016</v>
      </c>
      <c r="E6270" s="42">
        <v>45199</v>
      </c>
      <c r="F6270" t="s">
        <v>1940</v>
      </c>
      <c r="G6270" t="s">
        <v>2942</v>
      </c>
      <c r="H6270">
        <v>5200</v>
      </c>
      <c r="I6270" t="s">
        <v>2777</v>
      </c>
      <c r="J6270">
        <v>304751</v>
      </c>
      <c r="K6270" t="s">
        <v>2369</v>
      </c>
      <c r="L6270">
        <v>3543.66</v>
      </c>
      <c r="M6270">
        <v>0.08</v>
      </c>
      <c r="N6270">
        <v>925.69</v>
      </c>
      <c r="O6270">
        <v>-925.61</v>
      </c>
      <c r="P6270" t="s">
        <v>607</v>
      </c>
      <c r="Q6270">
        <v>-925.61</v>
      </c>
      <c r="R6270">
        <v>0.08</v>
      </c>
      <c r="S6270">
        <v>925.69</v>
      </c>
      <c r="T6270" t="s">
        <v>1</v>
      </c>
      <c r="U6270" s="221">
        <f t="shared" si="195"/>
        <v>-9.2560999999999997E-5</v>
      </c>
    </row>
    <row r="6271" spans="1:21" hidden="1">
      <c r="A6271" s="55" t="str">
        <f t="shared" si="194"/>
        <v>Y0ES5.5</v>
      </c>
      <c r="B6271" s="55">
        <f>VLOOKUP(J6271,'Mapping-CITI'!A:E,5,0)</f>
        <v>5.5</v>
      </c>
      <c r="D6271" s="42">
        <v>45016</v>
      </c>
      <c r="E6271" s="42">
        <v>45199</v>
      </c>
      <c r="F6271" t="s">
        <v>1940</v>
      </c>
      <c r="G6271" t="s">
        <v>2942</v>
      </c>
      <c r="H6271">
        <v>5200</v>
      </c>
      <c r="I6271" t="s">
        <v>2777</v>
      </c>
      <c r="J6271">
        <v>304753</v>
      </c>
      <c r="K6271" t="s">
        <v>2371</v>
      </c>
      <c r="L6271">
        <v>-0.08</v>
      </c>
      <c r="M6271">
        <v>0</v>
      </c>
      <c r="N6271">
        <v>0</v>
      </c>
      <c r="O6271">
        <v>0</v>
      </c>
      <c r="P6271" t="s">
        <v>607</v>
      </c>
      <c r="Q6271">
        <v>0</v>
      </c>
      <c r="R6271">
        <v>0</v>
      </c>
      <c r="S6271">
        <v>0</v>
      </c>
      <c r="T6271" t="s">
        <v>1</v>
      </c>
      <c r="U6271" s="221">
        <f t="shared" si="195"/>
        <v>0</v>
      </c>
    </row>
    <row r="6272" spans="1:21" hidden="1">
      <c r="A6272" s="55" t="str">
        <f t="shared" si="194"/>
        <v>Y0ES5.5</v>
      </c>
      <c r="B6272" s="55">
        <f>VLOOKUP(J6272,'Mapping-CITI'!A:E,5,0)</f>
        <v>5.5</v>
      </c>
      <c r="D6272" s="42">
        <v>45016</v>
      </c>
      <c r="E6272" s="42">
        <v>45199</v>
      </c>
      <c r="F6272" t="s">
        <v>1940</v>
      </c>
      <c r="G6272" t="s">
        <v>2942</v>
      </c>
      <c r="H6272">
        <v>5200</v>
      </c>
      <c r="I6272" t="s">
        <v>2777</v>
      </c>
      <c r="J6272">
        <v>304754</v>
      </c>
      <c r="K6272" t="s">
        <v>2372</v>
      </c>
      <c r="L6272">
        <v>-14.82</v>
      </c>
      <c r="M6272">
        <v>0</v>
      </c>
      <c r="N6272">
        <v>0</v>
      </c>
      <c r="O6272">
        <v>0</v>
      </c>
      <c r="P6272" t="s">
        <v>607</v>
      </c>
      <c r="Q6272">
        <v>0</v>
      </c>
      <c r="R6272">
        <v>0</v>
      </c>
      <c r="S6272">
        <v>0</v>
      </c>
      <c r="T6272" t="s">
        <v>1</v>
      </c>
      <c r="U6272" s="221">
        <f t="shared" si="195"/>
        <v>0</v>
      </c>
    </row>
    <row r="6273" spans="1:21" hidden="1">
      <c r="A6273" s="55" t="str">
        <f t="shared" si="194"/>
        <v>Y0ES5.5</v>
      </c>
      <c r="B6273" s="55">
        <f>VLOOKUP(J6273,'Mapping-CITI'!A:E,5,0)</f>
        <v>5.5</v>
      </c>
      <c r="D6273" s="42">
        <v>45016</v>
      </c>
      <c r="E6273" s="42">
        <v>45199</v>
      </c>
      <c r="F6273" t="s">
        <v>1940</v>
      </c>
      <c r="G6273" t="s">
        <v>2942</v>
      </c>
      <c r="H6273">
        <v>5200</v>
      </c>
      <c r="I6273" t="s">
        <v>2777</v>
      </c>
      <c r="J6273">
        <v>305101</v>
      </c>
      <c r="K6273" t="s">
        <v>2374</v>
      </c>
      <c r="L6273">
        <v>-2833342.82</v>
      </c>
      <c r="M6273">
        <v>1.08</v>
      </c>
      <c r="N6273">
        <v>1691076.04</v>
      </c>
      <c r="O6273">
        <v>-1691074.96</v>
      </c>
      <c r="P6273" t="s">
        <v>607</v>
      </c>
      <c r="Q6273">
        <v>-1691074.96</v>
      </c>
      <c r="R6273">
        <v>1.08</v>
      </c>
      <c r="S6273">
        <v>1691076.04</v>
      </c>
      <c r="T6273" t="s">
        <v>1</v>
      </c>
      <c r="U6273" s="221">
        <f t="shared" si="195"/>
        <v>-0.169107496</v>
      </c>
    </row>
    <row r="6274" spans="1:21" hidden="1">
      <c r="A6274" s="55" t="str">
        <f t="shared" si="194"/>
        <v>Y0ES5.5</v>
      </c>
      <c r="B6274" s="55">
        <f>VLOOKUP(J6274,'Mapping-CITI'!A:E,5,0)</f>
        <v>5.5</v>
      </c>
      <c r="D6274" s="42">
        <v>45016</v>
      </c>
      <c r="E6274" s="42">
        <v>45199</v>
      </c>
      <c r="F6274" t="s">
        <v>1940</v>
      </c>
      <c r="G6274" t="s">
        <v>2942</v>
      </c>
      <c r="H6274">
        <v>5200</v>
      </c>
      <c r="I6274" t="s">
        <v>2777</v>
      </c>
      <c r="J6274">
        <v>305105</v>
      </c>
      <c r="K6274" t="s">
        <v>2667</v>
      </c>
      <c r="L6274">
        <v>4142965</v>
      </c>
      <c r="M6274">
        <v>0</v>
      </c>
      <c r="N6274">
        <v>0</v>
      </c>
      <c r="O6274">
        <v>0</v>
      </c>
      <c r="P6274" t="s">
        <v>607</v>
      </c>
      <c r="Q6274">
        <v>0</v>
      </c>
      <c r="R6274">
        <v>0</v>
      </c>
      <c r="S6274">
        <v>0</v>
      </c>
      <c r="T6274" t="s">
        <v>1</v>
      </c>
      <c r="U6274" s="221">
        <f t="shared" si="195"/>
        <v>0</v>
      </c>
    </row>
    <row r="6275" spans="1:21" hidden="1">
      <c r="A6275" s="55" t="str">
        <f t="shared" ref="A6275:A6338" si="196">F6275&amp;B6275</f>
        <v>Y0ES5.5</v>
      </c>
      <c r="B6275" s="55">
        <f>VLOOKUP(J6275,'Mapping-CITI'!A:E,5,0)</f>
        <v>5.5</v>
      </c>
      <c r="D6275" s="42">
        <v>45016</v>
      </c>
      <c r="E6275" s="42">
        <v>45199</v>
      </c>
      <c r="F6275" t="s">
        <v>1940</v>
      </c>
      <c r="G6275" t="s">
        <v>2942</v>
      </c>
      <c r="H6275">
        <v>5200</v>
      </c>
      <c r="I6275" t="s">
        <v>2777</v>
      </c>
      <c r="J6275">
        <v>305106</v>
      </c>
      <c r="K6275" t="s">
        <v>2825</v>
      </c>
      <c r="L6275">
        <v>-4142965</v>
      </c>
      <c r="M6275">
        <v>0</v>
      </c>
      <c r="N6275">
        <v>0</v>
      </c>
      <c r="O6275">
        <v>0</v>
      </c>
      <c r="P6275" t="s">
        <v>607</v>
      </c>
      <c r="Q6275">
        <v>0</v>
      </c>
      <c r="R6275">
        <v>0</v>
      </c>
      <c r="S6275">
        <v>0</v>
      </c>
      <c r="T6275" t="s">
        <v>1</v>
      </c>
      <c r="U6275" s="221">
        <f t="shared" ref="U6275:U6338" si="197">(M6275-N6275)/10^7</f>
        <v>0</v>
      </c>
    </row>
    <row r="6276" spans="1:21" hidden="1">
      <c r="A6276" s="55" t="str">
        <f t="shared" si="196"/>
        <v>Y0ES5.5</v>
      </c>
      <c r="B6276" s="55">
        <f>VLOOKUP(J6276,'Mapping-CITI'!A:E,5,0)</f>
        <v>5.5</v>
      </c>
      <c r="D6276" s="42">
        <v>45016</v>
      </c>
      <c r="E6276" s="42">
        <v>45199</v>
      </c>
      <c r="F6276" t="s">
        <v>1940</v>
      </c>
      <c r="G6276" t="s">
        <v>2942</v>
      </c>
      <c r="H6276">
        <v>5200</v>
      </c>
      <c r="I6276" t="s">
        <v>2777</v>
      </c>
      <c r="J6276">
        <v>305109</v>
      </c>
      <c r="K6276" t="s">
        <v>2375</v>
      </c>
      <c r="L6276">
        <v>-33986.300000000003</v>
      </c>
      <c r="M6276">
        <v>1567.13</v>
      </c>
      <c r="N6276">
        <v>7394.1</v>
      </c>
      <c r="O6276">
        <v>-5826.97</v>
      </c>
      <c r="P6276" t="s">
        <v>607</v>
      </c>
      <c r="Q6276">
        <v>-5826.97</v>
      </c>
      <c r="R6276">
        <v>1567.13</v>
      </c>
      <c r="S6276">
        <v>7394.1</v>
      </c>
      <c r="T6276" t="s">
        <v>1</v>
      </c>
      <c r="U6276" s="221">
        <f t="shared" si="197"/>
        <v>-5.8269700000000008E-4</v>
      </c>
    </row>
    <row r="6277" spans="1:21" hidden="1">
      <c r="A6277" s="55" t="str">
        <f t="shared" si="196"/>
        <v>Y0ES5.5</v>
      </c>
      <c r="B6277" s="55">
        <f>VLOOKUP(J6277,'Mapping-CITI'!A:E,5,0)</f>
        <v>5.5</v>
      </c>
      <c r="D6277" s="42">
        <v>45016</v>
      </c>
      <c r="E6277" s="42">
        <v>45199</v>
      </c>
      <c r="F6277" t="s">
        <v>1940</v>
      </c>
      <c r="G6277" t="s">
        <v>2942</v>
      </c>
      <c r="H6277">
        <v>5200</v>
      </c>
      <c r="I6277" t="s">
        <v>2777</v>
      </c>
      <c r="J6277">
        <v>305110</v>
      </c>
      <c r="K6277" t="s">
        <v>2376</v>
      </c>
      <c r="L6277">
        <v>-0.57999999999999996</v>
      </c>
      <c r="M6277">
        <v>0</v>
      </c>
      <c r="N6277">
        <v>0</v>
      </c>
      <c r="O6277">
        <v>0</v>
      </c>
      <c r="P6277" t="s">
        <v>607</v>
      </c>
      <c r="Q6277">
        <v>0</v>
      </c>
      <c r="R6277">
        <v>0</v>
      </c>
      <c r="S6277">
        <v>0</v>
      </c>
      <c r="T6277" t="s">
        <v>1</v>
      </c>
      <c r="U6277" s="221">
        <f t="shared" si="197"/>
        <v>0</v>
      </c>
    </row>
    <row r="6278" spans="1:21" hidden="1">
      <c r="A6278" s="55" t="str">
        <f t="shared" si="196"/>
        <v>Y0ES5.5</v>
      </c>
      <c r="B6278" s="55">
        <f>VLOOKUP(J6278,'Mapping-CITI'!A:E,5,0)</f>
        <v>5.5</v>
      </c>
      <c r="D6278" s="42">
        <v>45016</v>
      </c>
      <c r="E6278" s="42">
        <v>45199</v>
      </c>
      <c r="F6278" t="s">
        <v>1940</v>
      </c>
      <c r="G6278" t="s">
        <v>2942</v>
      </c>
      <c r="H6278">
        <v>5200</v>
      </c>
      <c r="I6278" t="s">
        <v>2777</v>
      </c>
      <c r="J6278">
        <v>305112</v>
      </c>
      <c r="K6278" t="s">
        <v>2378</v>
      </c>
      <c r="L6278">
        <v>-0.01</v>
      </c>
      <c r="M6278">
        <v>0</v>
      </c>
      <c r="N6278">
        <v>0</v>
      </c>
      <c r="O6278">
        <v>0</v>
      </c>
      <c r="P6278" t="s">
        <v>607</v>
      </c>
      <c r="Q6278">
        <v>0</v>
      </c>
      <c r="R6278">
        <v>0</v>
      </c>
      <c r="S6278">
        <v>0</v>
      </c>
      <c r="T6278" t="s">
        <v>1</v>
      </c>
      <c r="U6278" s="221">
        <f t="shared" si="197"/>
        <v>0</v>
      </c>
    </row>
    <row r="6279" spans="1:21" hidden="1">
      <c r="A6279" s="55" t="str">
        <f t="shared" si="196"/>
        <v>Y0ES5.5</v>
      </c>
      <c r="B6279" s="55">
        <f>VLOOKUP(J6279,'Mapping-CITI'!A:E,5,0)</f>
        <v>5.5</v>
      </c>
      <c r="D6279" s="42">
        <v>45016</v>
      </c>
      <c r="E6279" s="42">
        <v>45199</v>
      </c>
      <c r="F6279" t="s">
        <v>1940</v>
      </c>
      <c r="G6279" t="s">
        <v>2942</v>
      </c>
      <c r="H6279">
        <v>5200</v>
      </c>
      <c r="I6279" t="s">
        <v>2777</v>
      </c>
      <c r="J6279">
        <v>305117</v>
      </c>
      <c r="K6279" t="s">
        <v>2382</v>
      </c>
      <c r="L6279">
        <v>0.56999999999999995</v>
      </c>
      <c r="M6279">
        <v>0</v>
      </c>
      <c r="N6279">
        <v>0.28000000000000003</v>
      </c>
      <c r="O6279">
        <v>-0.28000000000000003</v>
      </c>
      <c r="P6279" t="s">
        <v>607</v>
      </c>
      <c r="Q6279">
        <v>-0.28000000000000003</v>
      </c>
      <c r="R6279">
        <v>0</v>
      </c>
      <c r="S6279">
        <v>0.28000000000000003</v>
      </c>
      <c r="T6279" t="s">
        <v>1</v>
      </c>
      <c r="U6279" s="221">
        <f t="shared" si="197"/>
        <v>-2.8000000000000003E-8</v>
      </c>
    </row>
    <row r="6280" spans="1:21" hidden="1">
      <c r="A6280" s="55" t="str">
        <f t="shared" si="196"/>
        <v>Y0ES5.5</v>
      </c>
      <c r="B6280" s="55">
        <f>VLOOKUP(J6280,'Mapping-CITI'!A:E,5,0)</f>
        <v>5.5</v>
      </c>
      <c r="D6280" s="42">
        <v>45016</v>
      </c>
      <c r="E6280" s="42">
        <v>45199</v>
      </c>
      <c r="F6280" t="s">
        <v>1940</v>
      </c>
      <c r="G6280" t="s">
        <v>2942</v>
      </c>
      <c r="H6280">
        <v>5200</v>
      </c>
      <c r="I6280" t="s">
        <v>2777</v>
      </c>
      <c r="J6280">
        <v>305119</v>
      </c>
      <c r="K6280" t="s">
        <v>2384</v>
      </c>
      <c r="L6280">
        <v>5.1100000000000003</v>
      </c>
      <c r="M6280">
        <v>0</v>
      </c>
      <c r="N6280">
        <v>0</v>
      </c>
      <c r="O6280">
        <v>0</v>
      </c>
      <c r="P6280" t="s">
        <v>607</v>
      </c>
      <c r="Q6280">
        <v>0</v>
      </c>
      <c r="R6280">
        <v>0</v>
      </c>
      <c r="S6280">
        <v>0</v>
      </c>
      <c r="T6280" t="s">
        <v>1</v>
      </c>
      <c r="U6280" s="221">
        <f t="shared" si="197"/>
        <v>0</v>
      </c>
    </row>
    <row r="6281" spans="1:21" hidden="1">
      <c r="A6281" s="55" t="str">
        <f t="shared" si="196"/>
        <v>Y0ES5.5</v>
      </c>
      <c r="B6281" s="55">
        <f>VLOOKUP(J6281,'Mapping-CITI'!A:E,5,0)</f>
        <v>5.5</v>
      </c>
      <c r="D6281" s="42">
        <v>45016</v>
      </c>
      <c r="E6281" s="42">
        <v>45199</v>
      </c>
      <c r="F6281" t="s">
        <v>1940</v>
      </c>
      <c r="G6281" t="s">
        <v>2942</v>
      </c>
      <c r="H6281">
        <v>5200</v>
      </c>
      <c r="I6281" t="s">
        <v>2777</v>
      </c>
      <c r="J6281">
        <v>305124</v>
      </c>
      <c r="K6281" t="s">
        <v>2387</v>
      </c>
      <c r="L6281">
        <v>0.41</v>
      </c>
      <c r="M6281">
        <v>0</v>
      </c>
      <c r="N6281">
        <v>0</v>
      </c>
      <c r="O6281">
        <v>0</v>
      </c>
      <c r="P6281" t="s">
        <v>607</v>
      </c>
      <c r="Q6281">
        <v>0</v>
      </c>
      <c r="R6281">
        <v>0</v>
      </c>
      <c r="S6281">
        <v>0</v>
      </c>
      <c r="T6281" t="s">
        <v>1</v>
      </c>
      <c r="U6281" s="221">
        <f t="shared" si="197"/>
        <v>0</v>
      </c>
    </row>
    <row r="6282" spans="1:21" hidden="1">
      <c r="A6282" s="55" t="str">
        <f t="shared" si="196"/>
        <v>Y0ES5.5</v>
      </c>
      <c r="B6282" s="55">
        <f>VLOOKUP(J6282,'Mapping-CITI'!A:E,5,0)</f>
        <v>5.5</v>
      </c>
      <c r="D6282" s="42">
        <v>45016</v>
      </c>
      <c r="E6282" s="42">
        <v>45199</v>
      </c>
      <c r="F6282" t="s">
        <v>1940</v>
      </c>
      <c r="G6282" t="s">
        <v>2942</v>
      </c>
      <c r="H6282">
        <v>5200</v>
      </c>
      <c r="I6282" t="s">
        <v>2777</v>
      </c>
      <c r="J6282">
        <v>305126</v>
      </c>
      <c r="K6282" t="s">
        <v>2389</v>
      </c>
      <c r="L6282">
        <v>-0.93</v>
      </c>
      <c r="M6282">
        <v>0</v>
      </c>
      <c r="N6282">
        <v>0</v>
      </c>
      <c r="O6282">
        <v>0</v>
      </c>
      <c r="P6282" t="s">
        <v>607</v>
      </c>
      <c r="Q6282">
        <v>0</v>
      </c>
      <c r="R6282">
        <v>0</v>
      </c>
      <c r="S6282">
        <v>0</v>
      </c>
      <c r="T6282" t="s">
        <v>1</v>
      </c>
      <c r="U6282" s="221">
        <f t="shared" si="197"/>
        <v>0</v>
      </c>
    </row>
    <row r="6283" spans="1:21" hidden="1">
      <c r="A6283" s="55" t="str">
        <f t="shared" si="196"/>
        <v>Y0ES5.5</v>
      </c>
      <c r="B6283" s="55">
        <f>VLOOKUP(J6283,'Mapping-CITI'!A:E,5,0)</f>
        <v>5.5</v>
      </c>
      <c r="D6283" s="42">
        <v>45016</v>
      </c>
      <c r="E6283" s="42">
        <v>45199</v>
      </c>
      <c r="F6283" t="s">
        <v>1940</v>
      </c>
      <c r="G6283" t="s">
        <v>2942</v>
      </c>
      <c r="H6283">
        <v>5200</v>
      </c>
      <c r="I6283" t="s">
        <v>2777</v>
      </c>
      <c r="J6283">
        <v>305127</v>
      </c>
      <c r="K6283" t="s">
        <v>2390</v>
      </c>
      <c r="L6283">
        <v>0.35</v>
      </c>
      <c r="M6283">
        <v>0</v>
      </c>
      <c r="N6283">
        <v>0</v>
      </c>
      <c r="O6283">
        <v>0</v>
      </c>
      <c r="P6283" t="s">
        <v>607</v>
      </c>
      <c r="Q6283">
        <v>0</v>
      </c>
      <c r="R6283">
        <v>0</v>
      </c>
      <c r="S6283">
        <v>0</v>
      </c>
      <c r="T6283" t="s">
        <v>1</v>
      </c>
      <c r="U6283" s="221">
        <f t="shared" si="197"/>
        <v>0</v>
      </c>
    </row>
    <row r="6284" spans="1:21" hidden="1">
      <c r="A6284" s="55" t="str">
        <f t="shared" si="196"/>
        <v>Y0ES5.5</v>
      </c>
      <c r="B6284" s="55">
        <f>VLOOKUP(J6284,'Mapping-CITI'!A:E,5,0)</f>
        <v>5.5</v>
      </c>
      <c r="D6284" s="42">
        <v>45016</v>
      </c>
      <c r="E6284" s="42">
        <v>45199</v>
      </c>
      <c r="F6284" t="s">
        <v>1940</v>
      </c>
      <c r="G6284" t="s">
        <v>2942</v>
      </c>
      <c r="H6284">
        <v>5200</v>
      </c>
      <c r="I6284" t="s">
        <v>2777</v>
      </c>
      <c r="J6284">
        <v>305150</v>
      </c>
      <c r="K6284" t="s">
        <v>2394</v>
      </c>
      <c r="L6284">
        <v>-83009.81</v>
      </c>
      <c r="M6284">
        <v>0</v>
      </c>
      <c r="N6284">
        <v>0</v>
      </c>
      <c r="O6284">
        <v>0</v>
      </c>
      <c r="P6284" t="s">
        <v>607</v>
      </c>
      <c r="Q6284">
        <v>0</v>
      </c>
      <c r="R6284">
        <v>0</v>
      </c>
      <c r="S6284">
        <v>0</v>
      </c>
      <c r="T6284" t="s">
        <v>1</v>
      </c>
      <c r="U6284" s="221">
        <f t="shared" si="197"/>
        <v>0</v>
      </c>
    </row>
    <row r="6285" spans="1:21" hidden="1">
      <c r="A6285" s="55" t="str">
        <f t="shared" si="196"/>
        <v>Y0ESIgnore</v>
      </c>
      <c r="B6285" s="55" t="str">
        <f>VLOOKUP(J6285,'Mapping-CITI'!A:E,5,0)</f>
        <v>Ignore</v>
      </c>
      <c r="D6285" s="42">
        <v>45016</v>
      </c>
      <c r="E6285" s="42">
        <v>45199</v>
      </c>
      <c r="F6285" t="s">
        <v>1940</v>
      </c>
      <c r="G6285" t="s">
        <v>2942</v>
      </c>
      <c r="H6285">
        <v>5170</v>
      </c>
      <c r="I6285" t="s">
        <v>2800</v>
      </c>
      <c r="J6285">
        <v>311616</v>
      </c>
      <c r="K6285" t="s">
        <v>2651</v>
      </c>
      <c r="L6285">
        <v>0</v>
      </c>
      <c r="M6285">
        <v>0</v>
      </c>
      <c r="N6285">
        <v>0</v>
      </c>
      <c r="O6285">
        <v>0</v>
      </c>
      <c r="P6285" t="s">
        <v>607</v>
      </c>
      <c r="Q6285">
        <v>0</v>
      </c>
      <c r="R6285">
        <v>0</v>
      </c>
      <c r="S6285">
        <v>0</v>
      </c>
      <c r="T6285" t="s">
        <v>1</v>
      </c>
      <c r="U6285" s="221">
        <f t="shared" si="197"/>
        <v>0</v>
      </c>
    </row>
    <row r="6286" spans="1:21" hidden="1">
      <c r="A6286" s="55" t="str">
        <f t="shared" si="196"/>
        <v>Y0ESIgnore</v>
      </c>
      <c r="B6286" s="55" t="str">
        <f>VLOOKUP(J6286,'Mapping-CITI'!A:E,5,0)</f>
        <v>Ignore</v>
      </c>
      <c r="D6286" s="42">
        <v>45016</v>
      </c>
      <c r="E6286" s="42">
        <v>45199</v>
      </c>
      <c r="F6286" t="s">
        <v>1940</v>
      </c>
      <c r="G6286" t="s">
        <v>2942</v>
      </c>
      <c r="H6286">
        <v>5170</v>
      </c>
      <c r="I6286" t="s">
        <v>2800</v>
      </c>
      <c r="J6286">
        <v>311617</v>
      </c>
      <c r="K6286" t="s">
        <v>2407</v>
      </c>
      <c r="L6286">
        <v>-1474026</v>
      </c>
      <c r="M6286">
        <v>0</v>
      </c>
      <c r="N6286">
        <v>482853.37</v>
      </c>
      <c r="O6286">
        <v>-482853.37</v>
      </c>
      <c r="P6286" t="s">
        <v>607</v>
      </c>
      <c r="Q6286">
        <v>-482853.37</v>
      </c>
      <c r="R6286">
        <v>0</v>
      </c>
      <c r="S6286">
        <v>0</v>
      </c>
      <c r="T6286" t="s">
        <v>1</v>
      </c>
      <c r="U6286" s="221">
        <f t="shared" si="197"/>
        <v>-4.8285336999999998E-2</v>
      </c>
    </row>
    <row r="6287" spans="1:21" hidden="1">
      <c r="A6287" s="55" t="str">
        <f t="shared" si="196"/>
        <v>Y0ESIgnore</v>
      </c>
      <c r="B6287" s="55" t="str">
        <f>VLOOKUP(J6287,'Mapping-CITI'!A:E,5,0)</f>
        <v>Ignore</v>
      </c>
      <c r="D6287" s="42">
        <v>45016</v>
      </c>
      <c r="E6287" s="42">
        <v>45199</v>
      </c>
      <c r="F6287" t="s">
        <v>1940</v>
      </c>
      <c r="G6287" t="s">
        <v>2942</v>
      </c>
      <c r="H6287">
        <v>5170</v>
      </c>
      <c r="I6287" t="s">
        <v>2800</v>
      </c>
      <c r="J6287">
        <v>311618</v>
      </c>
      <c r="K6287" t="s">
        <v>2408</v>
      </c>
      <c r="L6287">
        <v>-18414540</v>
      </c>
      <c r="M6287">
        <v>9108292.5</v>
      </c>
      <c r="N6287">
        <v>-18414540</v>
      </c>
      <c r="O6287">
        <v>27522832.5</v>
      </c>
      <c r="P6287" t="s">
        <v>607</v>
      </c>
      <c r="Q6287">
        <v>27522832.5</v>
      </c>
      <c r="R6287">
        <v>0</v>
      </c>
      <c r="S6287">
        <v>0</v>
      </c>
      <c r="T6287" t="s">
        <v>1</v>
      </c>
      <c r="U6287" s="221">
        <f t="shared" si="197"/>
        <v>2.7522832500000001</v>
      </c>
    </row>
    <row r="6288" spans="1:21" hidden="1">
      <c r="A6288" s="55" t="str">
        <f t="shared" si="196"/>
        <v>Y0ESIgnore</v>
      </c>
      <c r="B6288" s="55" t="str">
        <f>VLOOKUP(J6288,'Mapping-CITI'!A:E,5,0)</f>
        <v>Ignore</v>
      </c>
      <c r="D6288" s="42">
        <v>45016</v>
      </c>
      <c r="E6288" s="42">
        <v>45199</v>
      </c>
      <c r="F6288" t="s">
        <v>1940</v>
      </c>
      <c r="G6288" t="s">
        <v>2942</v>
      </c>
      <c r="H6288">
        <v>5170</v>
      </c>
      <c r="I6288" t="s">
        <v>2800</v>
      </c>
      <c r="J6288">
        <v>311619</v>
      </c>
      <c r="K6288" t="s">
        <v>2409</v>
      </c>
      <c r="L6288">
        <v>-11121917.5</v>
      </c>
      <c r="M6288">
        <v>0</v>
      </c>
      <c r="N6288">
        <v>-10296172.5</v>
      </c>
      <c r="O6288">
        <v>10296172.5</v>
      </c>
      <c r="P6288" t="s">
        <v>607</v>
      </c>
      <c r="Q6288">
        <v>10296172.5</v>
      </c>
      <c r="R6288">
        <v>0</v>
      </c>
      <c r="S6288">
        <v>0</v>
      </c>
      <c r="T6288" t="s">
        <v>1</v>
      </c>
      <c r="U6288" s="221">
        <f t="shared" si="197"/>
        <v>1.02961725</v>
      </c>
    </row>
    <row r="6289" spans="1:21" hidden="1">
      <c r="A6289" s="55" t="str">
        <f t="shared" si="196"/>
        <v>Y0ESIgnore</v>
      </c>
      <c r="B6289" s="55" t="str">
        <f>VLOOKUP(J6289,'Mapping-CITI'!A:E,5,0)</f>
        <v>Ignore</v>
      </c>
      <c r="D6289" s="42">
        <v>45016</v>
      </c>
      <c r="E6289" s="42">
        <v>45199</v>
      </c>
      <c r="F6289" t="s">
        <v>1940</v>
      </c>
      <c r="G6289" t="s">
        <v>2942</v>
      </c>
      <c r="H6289">
        <v>5170</v>
      </c>
      <c r="I6289" t="s">
        <v>2800</v>
      </c>
      <c r="J6289">
        <v>311621</v>
      </c>
      <c r="K6289" t="s">
        <v>2410</v>
      </c>
      <c r="L6289">
        <v>-9700328.6699999999</v>
      </c>
      <c r="M6289">
        <v>0</v>
      </c>
      <c r="N6289">
        <v>-9700328.6699999999</v>
      </c>
      <c r="O6289">
        <v>9700328.6699999999</v>
      </c>
      <c r="P6289" t="s">
        <v>607</v>
      </c>
      <c r="Q6289">
        <v>9700328.6699999999</v>
      </c>
      <c r="R6289">
        <v>0</v>
      </c>
      <c r="S6289">
        <v>0</v>
      </c>
      <c r="T6289" t="s">
        <v>1</v>
      </c>
      <c r="U6289" s="221">
        <f t="shared" si="197"/>
        <v>0.97003286700000002</v>
      </c>
    </row>
    <row r="6290" spans="1:21" hidden="1">
      <c r="A6290" s="55" t="str">
        <f t="shared" si="196"/>
        <v>Y0ES6.4</v>
      </c>
      <c r="B6290" s="55">
        <f>VLOOKUP(J6290,'Mapping-CITI'!A:E,5,0)</f>
        <v>6.4</v>
      </c>
      <c r="D6290" s="42">
        <v>45016</v>
      </c>
      <c r="E6290" s="42">
        <v>45199</v>
      </c>
      <c r="F6290" t="s">
        <v>1940</v>
      </c>
      <c r="G6290" t="s">
        <v>2942</v>
      </c>
      <c r="H6290">
        <v>4160</v>
      </c>
      <c r="I6290" t="s">
        <v>2778</v>
      </c>
      <c r="J6290">
        <v>401201</v>
      </c>
      <c r="K6290" t="s">
        <v>2419</v>
      </c>
      <c r="L6290">
        <v>282305.57</v>
      </c>
      <c r="M6290">
        <v>0</v>
      </c>
      <c r="N6290">
        <v>0</v>
      </c>
      <c r="O6290">
        <v>0</v>
      </c>
      <c r="P6290" t="s">
        <v>607</v>
      </c>
      <c r="Q6290">
        <v>0</v>
      </c>
      <c r="R6290">
        <v>0</v>
      </c>
      <c r="S6290">
        <v>0</v>
      </c>
      <c r="T6290" t="s">
        <v>1</v>
      </c>
      <c r="U6290" s="221">
        <f t="shared" si="197"/>
        <v>0</v>
      </c>
    </row>
    <row r="6291" spans="1:21" hidden="1">
      <c r="A6291" s="55" t="str">
        <f t="shared" si="196"/>
        <v>Y0ESIgnore</v>
      </c>
      <c r="B6291" s="55" t="str">
        <f>VLOOKUP(J6291,'Mapping-CITI'!A:E,5,0)</f>
        <v>Ignore</v>
      </c>
      <c r="D6291" s="42">
        <v>45016</v>
      </c>
      <c r="E6291" s="42">
        <v>45199</v>
      </c>
      <c r="F6291" t="s">
        <v>1940</v>
      </c>
      <c r="G6291" t="s">
        <v>2942</v>
      </c>
      <c r="H6291">
        <v>4160</v>
      </c>
      <c r="I6291" t="s">
        <v>2778</v>
      </c>
      <c r="J6291">
        <v>401227</v>
      </c>
      <c r="K6291" t="s">
        <v>2426</v>
      </c>
      <c r="L6291">
        <v>425680.33</v>
      </c>
      <c r="M6291">
        <v>567254.29</v>
      </c>
      <c r="N6291">
        <v>0</v>
      </c>
      <c r="O6291">
        <v>567254.29</v>
      </c>
      <c r="P6291" t="s">
        <v>607</v>
      </c>
      <c r="Q6291">
        <v>567254.29</v>
      </c>
      <c r="R6291">
        <v>567254.29</v>
      </c>
      <c r="S6291">
        <v>0</v>
      </c>
      <c r="T6291" t="s">
        <v>1</v>
      </c>
      <c r="U6291" s="221">
        <f t="shared" si="197"/>
        <v>5.6725429000000001E-2</v>
      </c>
    </row>
    <row r="6292" spans="1:21" hidden="1">
      <c r="A6292" s="55" t="str">
        <f t="shared" si="196"/>
        <v>Y0ESIgnore</v>
      </c>
      <c r="B6292" s="55" t="str">
        <f>VLOOKUP(J6292,'Mapping-CITI'!A:E,5,0)</f>
        <v>Ignore</v>
      </c>
      <c r="D6292" s="42">
        <v>45016</v>
      </c>
      <c r="E6292" s="42">
        <v>45199</v>
      </c>
      <c r="F6292" t="s">
        <v>1940</v>
      </c>
      <c r="G6292" t="s">
        <v>2942</v>
      </c>
      <c r="H6292">
        <v>4160</v>
      </c>
      <c r="I6292" t="s">
        <v>2778</v>
      </c>
      <c r="J6292">
        <v>401236</v>
      </c>
      <c r="K6292" t="s">
        <v>2427</v>
      </c>
      <c r="L6292">
        <v>16750856.199999999</v>
      </c>
      <c r="M6292">
        <v>64859217.100000001</v>
      </c>
      <c r="N6292">
        <v>0</v>
      </c>
      <c r="O6292">
        <v>64859217.100000001</v>
      </c>
      <c r="P6292" t="s">
        <v>607</v>
      </c>
      <c r="Q6292">
        <v>64859217.100000001</v>
      </c>
      <c r="R6292">
        <v>65566278.100000001</v>
      </c>
      <c r="S6292">
        <v>0</v>
      </c>
      <c r="T6292" t="s">
        <v>1</v>
      </c>
      <c r="U6292" s="221">
        <f t="shared" si="197"/>
        <v>6.4859217100000004</v>
      </c>
    </row>
    <row r="6293" spans="1:21" hidden="1">
      <c r="A6293" s="55" t="str">
        <f t="shared" si="196"/>
        <v>Y0ESIgnore</v>
      </c>
      <c r="B6293" s="55" t="str">
        <f>VLOOKUP(J6293,'Mapping-CITI'!A:E,5,0)</f>
        <v>Ignore</v>
      </c>
      <c r="D6293" s="42">
        <v>45016</v>
      </c>
      <c r="E6293" s="42">
        <v>45199</v>
      </c>
      <c r="F6293" t="s">
        <v>1940</v>
      </c>
      <c r="G6293" t="s">
        <v>2942</v>
      </c>
      <c r="H6293">
        <v>4160</v>
      </c>
      <c r="I6293" t="s">
        <v>2778</v>
      </c>
      <c r="J6293">
        <v>401240</v>
      </c>
      <c r="K6293" t="s">
        <v>2429</v>
      </c>
      <c r="L6293">
        <v>95514.54</v>
      </c>
      <c r="M6293">
        <v>65557.789999999994</v>
      </c>
      <c r="N6293">
        <v>0</v>
      </c>
      <c r="O6293">
        <v>65557.789999999994</v>
      </c>
      <c r="P6293" t="s">
        <v>607</v>
      </c>
      <c r="Q6293">
        <v>65557.789999999994</v>
      </c>
      <c r="R6293">
        <v>65557.789999999994</v>
      </c>
      <c r="S6293">
        <v>0</v>
      </c>
      <c r="T6293" t="s">
        <v>1</v>
      </c>
      <c r="U6293" s="221">
        <f t="shared" si="197"/>
        <v>6.5557789999999994E-3</v>
      </c>
    </row>
    <row r="6294" spans="1:21" hidden="1">
      <c r="A6294" s="55" t="str">
        <f t="shared" si="196"/>
        <v>Y0ESIgnore</v>
      </c>
      <c r="B6294" s="55" t="str">
        <f>VLOOKUP(J6294,'Mapping-CITI'!A:E,5,0)</f>
        <v>Ignore</v>
      </c>
      <c r="D6294" s="42">
        <v>45016</v>
      </c>
      <c r="E6294" s="42">
        <v>45199</v>
      </c>
      <c r="F6294" t="s">
        <v>1940</v>
      </c>
      <c r="G6294" t="s">
        <v>2942</v>
      </c>
      <c r="H6294">
        <v>4160</v>
      </c>
      <c r="I6294" t="s">
        <v>2778</v>
      </c>
      <c r="J6294">
        <v>401242</v>
      </c>
      <c r="K6294" t="s">
        <v>2431</v>
      </c>
      <c r="L6294">
        <v>3269.4</v>
      </c>
      <c r="M6294">
        <v>0</v>
      </c>
      <c r="N6294">
        <v>0</v>
      </c>
      <c r="O6294">
        <v>0</v>
      </c>
      <c r="P6294" t="s">
        <v>607</v>
      </c>
      <c r="Q6294">
        <v>0</v>
      </c>
      <c r="R6294">
        <v>0</v>
      </c>
      <c r="S6294">
        <v>0</v>
      </c>
      <c r="T6294" t="s">
        <v>1</v>
      </c>
      <c r="U6294" s="221">
        <f t="shared" si="197"/>
        <v>0</v>
      </c>
    </row>
    <row r="6295" spans="1:21" hidden="1">
      <c r="A6295" s="55" t="str">
        <f t="shared" si="196"/>
        <v>Y0ES6.4</v>
      </c>
      <c r="B6295" s="55">
        <f>VLOOKUP(J6295,'Mapping-CITI'!A:E,5,0)</f>
        <v>6.4</v>
      </c>
      <c r="D6295" s="42">
        <v>45016</v>
      </c>
      <c r="E6295" s="42">
        <v>45199</v>
      </c>
      <c r="F6295" t="s">
        <v>1940</v>
      </c>
      <c r="G6295" t="s">
        <v>2942</v>
      </c>
      <c r="H6295">
        <v>4160</v>
      </c>
      <c r="I6295" t="s">
        <v>2778</v>
      </c>
      <c r="J6295">
        <v>401301</v>
      </c>
      <c r="K6295" t="s">
        <v>2432</v>
      </c>
      <c r="L6295">
        <v>255870.48</v>
      </c>
      <c r="M6295">
        <v>23103.74</v>
      </c>
      <c r="N6295">
        <v>22123.4</v>
      </c>
      <c r="O6295">
        <v>980.34</v>
      </c>
      <c r="P6295" t="s">
        <v>607</v>
      </c>
      <c r="Q6295">
        <v>980.34</v>
      </c>
      <c r="R6295">
        <v>23103.74</v>
      </c>
      <c r="S6295">
        <v>22123.4</v>
      </c>
      <c r="T6295" t="s">
        <v>1</v>
      </c>
      <c r="U6295" s="221">
        <f t="shared" si="197"/>
        <v>9.8034000000000017E-5</v>
      </c>
    </row>
    <row r="6296" spans="1:21" hidden="1">
      <c r="A6296" s="55" t="str">
        <f t="shared" si="196"/>
        <v>Y0ES6.2</v>
      </c>
      <c r="B6296" s="55">
        <f>VLOOKUP(J6296,'Mapping-CITI'!A:E,5,0)</f>
        <v>6.2</v>
      </c>
      <c r="D6296" s="42">
        <v>45016</v>
      </c>
      <c r="E6296" s="42">
        <v>45199</v>
      </c>
      <c r="F6296" t="s">
        <v>1940</v>
      </c>
      <c r="G6296" t="s">
        <v>2942</v>
      </c>
      <c r="H6296">
        <v>4160</v>
      </c>
      <c r="I6296" t="s">
        <v>2778</v>
      </c>
      <c r="J6296">
        <v>401501</v>
      </c>
      <c r="K6296" t="s">
        <v>676</v>
      </c>
      <c r="L6296">
        <v>38443254.619999997</v>
      </c>
      <c r="M6296">
        <v>45201093.579999998</v>
      </c>
      <c r="N6296">
        <v>245230.12</v>
      </c>
      <c r="O6296">
        <v>44955863.460000001</v>
      </c>
      <c r="P6296" t="s">
        <v>607</v>
      </c>
      <c r="Q6296">
        <v>44955863.460000001</v>
      </c>
      <c r="R6296">
        <v>0</v>
      </c>
      <c r="S6296">
        <v>0</v>
      </c>
      <c r="T6296" t="s">
        <v>1</v>
      </c>
      <c r="U6296" s="221">
        <f t="shared" si="197"/>
        <v>4.4955863460000005</v>
      </c>
    </row>
    <row r="6297" spans="1:21" hidden="1">
      <c r="A6297" s="55" t="str">
        <f t="shared" si="196"/>
        <v>Y0ES6.2</v>
      </c>
      <c r="B6297" s="55">
        <f>VLOOKUP(J6297,'Mapping-CITI'!A:E,5,0)</f>
        <v>6.2</v>
      </c>
      <c r="D6297" s="42">
        <v>45016</v>
      </c>
      <c r="E6297" s="42">
        <v>45199</v>
      </c>
      <c r="F6297" t="s">
        <v>1940</v>
      </c>
      <c r="G6297" t="s">
        <v>2942</v>
      </c>
      <c r="H6297">
        <v>4160</v>
      </c>
      <c r="I6297" t="s">
        <v>2778</v>
      </c>
      <c r="J6297">
        <v>401576</v>
      </c>
      <c r="K6297" t="s">
        <v>2702</v>
      </c>
      <c r="L6297">
        <v>-410841.37</v>
      </c>
      <c r="M6297">
        <v>0</v>
      </c>
      <c r="N6297">
        <v>0</v>
      </c>
      <c r="O6297">
        <v>0</v>
      </c>
      <c r="P6297" t="s">
        <v>607</v>
      </c>
      <c r="Q6297">
        <v>0</v>
      </c>
      <c r="R6297">
        <v>0</v>
      </c>
      <c r="S6297">
        <v>0</v>
      </c>
      <c r="T6297" t="s">
        <v>1</v>
      </c>
      <c r="U6297" s="221">
        <f t="shared" si="197"/>
        <v>0</v>
      </c>
    </row>
    <row r="6298" spans="1:21" hidden="1">
      <c r="A6298" s="55" t="str">
        <f t="shared" si="196"/>
        <v>Y0ES6.3</v>
      </c>
      <c r="B6298" s="55">
        <f>VLOOKUP(J6298,'Mapping-CITI'!A:E,5,0)</f>
        <v>6.3</v>
      </c>
      <c r="D6298" s="42">
        <v>45016</v>
      </c>
      <c r="E6298" s="42">
        <v>45199</v>
      </c>
      <c r="F6298" t="s">
        <v>1940</v>
      </c>
      <c r="G6298" t="s">
        <v>2942</v>
      </c>
      <c r="H6298">
        <v>4160</v>
      </c>
      <c r="I6298" t="s">
        <v>2778</v>
      </c>
      <c r="J6298">
        <v>401585</v>
      </c>
      <c r="K6298" t="s">
        <v>2801</v>
      </c>
      <c r="L6298">
        <v>386883.16</v>
      </c>
      <c r="M6298">
        <v>0</v>
      </c>
      <c r="N6298">
        <v>0</v>
      </c>
      <c r="O6298">
        <v>0</v>
      </c>
      <c r="P6298" t="s">
        <v>607</v>
      </c>
      <c r="Q6298">
        <v>0</v>
      </c>
      <c r="R6298">
        <v>0</v>
      </c>
      <c r="S6298">
        <v>0</v>
      </c>
      <c r="T6298" t="s">
        <v>1</v>
      </c>
      <c r="U6298" s="221">
        <f t="shared" si="197"/>
        <v>0</v>
      </c>
    </row>
    <row r="6299" spans="1:21" hidden="1">
      <c r="A6299" s="55" t="str">
        <f t="shared" si="196"/>
        <v>Y0ES6.4</v>
      </c>
      <c r="B6299" s="55">
        <f>VLOOKUP(J6299,'Mapping-CITI'!A:E,5,0)</f>
        <v>6.4</v>
      </c>
      <c r="D6299" s="42">
        <v>45016</v>
      </c>
      <c r="E6299" s="42">
        <v>45199</v>
      </c>
      <c r="F6299" t="s">
        <v>1940</v>
      </c>
      <c r="G6299" t="s">
        <v>2942</v>
      </c>
      <c r="H6299">
        <v>4160</v>
      </c>
      <c r="I6299" t="s">
        <v>2778</v>
      </c>
      <c r="J6299">
        <v>401654</v>
      </c>
      <c r="K6299" t="s">
        <v>2848</v>
      </c>
      <c r="L6299">
        <v>119765.33</v>
      </c>
      <c r="M6299">
        <v>0</v>
      </c>
      <c r="N6299">
        <v>0</v>
      </c>
      <c r="O6299">
        <v>0</v>
      </c>
      <c r="P6299" t="s">
        <v>607</v>
      </c>
      <c r="Q6299">
        <v>0</v>
      </c>
      <c r="R6299">
        <v>0</v>
      </c>
      <c r="S6299">
        <v>0</v>
      </c>
      <c r="T6299" t="s">
        <v>1</v>
      </c>
      <c r="U6299" s="221">
        <f t="shared" si="197"/>
        <v>0</v>
      </c>
    </row>
    <row r="6300" spans="1:21" hidden="1">
      <c r="A6300" s="55" t="str">
        <f t="shared" si="196"/>
        <v>Y0ESIgnore</v>
      </c>
      <c r="B6300" s="55" t="str">
        <f>VLOOKUP(J6300,'Mapping-CITI'!A:E,5,0)</f>
        <v>Ignore</v>
      </c>
      <c r="D6300" s="42">
        <v>45016</v>
      </c>
      <c r="E6300" s="42">
        <v>45199</v>
      </c>
      <c r="F6300" t="s">
        <v>1940</v>
      </c>
      <c r="G6300" t="s">
        <v>2942</v>
      </c>
      <c r="H6300">
        <v>4160</v>
      </c>
      <c r="I6300" t="s">
        <v>2778</v>
      </c>
      <c r="J6300">
        <v>401655</v>
      </c>
      <c r="K6300" t="s">
        <v>2715</v>
      </c>
      <c r="L6300">
        <v>431432.46</v>
      </c>
      <c r="M6300">
        <v>0</v>
      </c>
      <c r="N6300">
        <v>0</v>
      </c>
      <c r="O6300">
        <v>0</v>
      </c>
      <c r="P6300" t="s">
        <v>607</v>
      </c>
      <c r="Q6300">
        <v>0</v>
      </c>
      <c r="R6300">
        <v>0</v>
      </c>
      <c r="S6300">
        <v>0</v>
      </c>
      <c r="T6300" t="s">
        <v>1</v>
      </c>
      <c r="U6300" s="221">
        <f t="shared" si="197"/>
        <v>0</v>
      </c>
    </row>
    <row r="6301" spans="1:21" hidden="1">
      <c r="A6301" s="55" t="str">
        <f t="shared" si="196"/>
        <v>Y0ESIgnore</v>
      </c>
      <c r="B6301" s="55" t="str">
        <f>VLOOKUP(J6301,'Mapping-CITI'!A:E,5,0)</f>
        <v>Ignore</v>
      </c>
      <c r="D6301" s="42">
        <v>45016</v>
      </c>
      <c r="E6301" s="42">
        <v>45199</v>
      </c>
      <c r="F6301" t="s">
        <v>1940</v>
      </c>
      <c r="G6301" t="s">
        <v>2942</v>
      </c>
      <c r="H6301">
        <v>4160</v>
      </c>
      <c r="I6301" t="s">
        <v>2778</v>
      </c>
      <c r="J6301">
        <v>401656</v>
      </c>
      <c r="K6301" t="s">
        <v>2716</v>
      </c>
      <c r="L6301">
        <v>336405.3</v>
      </c>
      <c r="M6301">
        <v>0</v>
      </c>
      <c r="N6301">
        <v>0</v>
      </c>
      <c r="O6301">
        <v>0</v>
      </c>
      <c r="P6301" t="s">
        <v>607</v>
      </c>
      <c r="Q6301">
        <v>0</v>
      </c>
      <c r="R6301">
        <v>0</v>
      </c>
      <c r="S6301">
        <v>0</v>
      </c>
      <c r="T6301" t="s">
        <v>1</v>
      </c>
      <c r="U6301" s="221">
        <f t="shared" si="197"/>
        <v>0</v>
      </c>
    </row>
    <row r="6302" spans="1:21" hidden="1">
      <c r="A6302" s="55" t="str">
        <f t="shared" si="196"/>
        <v>Y0ES6.4</v>
      </c>
      <c r="B6302" s="55">
        <f>VLOOKUP(J6302,'Mapping-CITI'!A:E,5,0)</f>
        <v>6.4</v>
      </c>
      <c r="D6302" s="42">
        <v>45016</v>
      </c>
      <c r="E6302" s="42">
        <v>45199</v>
      </c>
      <c r="F6302" t="s">
        <v>1940</v>
      </c>
      <c r="G6302" t="s">
        <v>2942</v>
      </c>
      <c r="H6302">
        <v>4160</v>
      </c>
      <c r="I6302" t="s">
        <v>2778</v>
      </c>
      <c r="J6302">
        <v>401702</v>
      </c>
      <c r="K6302" t="s">
        <v>2686</v>
      </c>
      <c r="L6302">
        <v>-50062.1</v>
      </c>
      <c r="M6302">
        <v>0</v>
      </c>
      <c r="N6302">
        <v>22069.01</v>
      </c>
      <c r="O6302">
        <v>-22069.01</v>
      </c>
      <c r="P6302" t="s">
        <v>607</v>
      </c>
      <c r="Q6302">
        <v>-22069.01</v>
      </c>
      <c r="R6302">
        <v>0</v>
      </c>
      <c r="S6302">
        <v>0</v>
      </c>
      <c r="T6302" t="s">
        <v>1</v>
      </c>
      <c r="U6302" s="221">
        <f t="shared" si="197"/>
        <v>-2.2069009999999998E-3</v>
      </c>
    </row>
    <row r="6303" spans="1:21" hidden="1">
      <c r="A6303" s="55" t="str">
        <f t="shared" si="196"/>
        <v>Y0ES6.4</v>
      </c>
      <c r="B6303" s="55">
        <f>VLOOKUP(J6303,'Mapping-CITI'!A:E,5,0)</f>
        <v>6.4</v>
      </c>
      <c r="D6303" s="42">
        <v>45016</v>
      </c>
      <c r="E6303" s="42">
        <v>45199</v>
      </c>
      <c r="F6303" t="s">
        <v>1940</v>
      </c>
      <c r="G6303" t="s">
        <v>2942</v>
      </c>
      <c r="H6303">
        <v>4160</v>
      </c>
      <c r="I6303" t="s">
        <v>2778</v>
      </c>
      <c r="J6303">
        <v>401703</v>
      </c>
      <c r="K6303" t="s">
        <v>2687</v>
      </c>
      <c r="L6303">
        <v>-50062.1</v>
      </c>
      <c r="M6303">
        <v>0</v>
      </c>
      <c r="N6303">
        <v>22069.01</v>
      </c>
      <c r="O6303">
        <v>-22069.01</v>
      </c>
      <c r="P6303" t="s">
        <v>607</v>
      </c>
      <c r="Q6303">
        <v>-22069.01</v>
      </c>
      <c r="R6303">
        <v>0</v>
      </c>
      <c r="S6303">
        <v>0</v>
      </c>
      <c r="T6303" t="s">
        <v>1</v>
      </c>
      <c r="U6303" s="221">
        <f t="shared" si="197"/>
        <v>-2.2069009999999998E-3</v>
      </c>
    </row>
    <row r="6304" spans="1:21" hidden="1">
      <c r="A6304" s="55" t="str">
        <f t="shared" si="196"/>
        <v>Y0ES6.4</v>
      </c>
      <c r="B6304" s="55">
        <f>VLOOKUP(J6304,'Mapping-CITI'!A:E,5,0)</f>
        <v>6.4</v>
      </c>
      <c r="D6304" s="42">
        <v>45016</v>
      </c>
      <c r="E6304" s="42">
        <v>45199</v>
      </c>
      <c r="F6304" t="s">
        <v>1940</v>
      </c>
      <c r="G6304" t="s">
        <v>2942</v>
      </c>
      <c r="H6304">
        <v>4160</v>
      </c>
      <c r="I6304" t="s">
        <v>2778</v>
      </c>
      <c r="J6304">
        <v>401707</v>
      </c>
      <c r="K6304" t="s">
        <v>2680</v>
      </c>
      <c r="L6304">
        <v>147775.34</v>
      </c>
      <c r="M6304">
        <v>146808.70000000001</v>
      </c>
      <c r="N6304">
        <v>146808.70000000001</v>
      </c>
      <c r="O6304">
        <v>0</v>
      </c>
      <c r="P6304" t="s">
        <v>607</v>
      </c>
      <c r="Q6304">
        <v>0</v>
      </c>
      <c r="R6304">
        <v>146808.70000000001</v>
      </c>
      <c r="S6304">
        <v>146808.70000000001</v>
      </c>
      <c r="T6304" t="s">
        <v>1</v>
      </c>
      <c r="U6304" s="221">
        <f t="shared" si="197"/>
        <v>0</v>
      </c>
    </row>
    <row r="6305" spans="1:21" hidden="1">
      <c r="A6305" s="55" t="str">
        <f t="shared" si="196"/>
        <v>Y0ES6.4</v>
      </c>
      <c r="B6305" s="55">
        <f>VLOOKUP(J6305,'Mapping-CITI'!A:E,5,0)</f>
        <v>6.4</v>
      </c>
      <c r="D6305" s="42">
        <v>45016</v>
      </c>
      <c r="E6305" s="42">
        <v>45199</v>
      </c>
      <c r="F6305" t="s">
        <v>1940</v>
      </c>
      <c r="G6305" t="s">
        <v>2942</v>
      </c>
      <c r="H6305">
        <v>4160</v>
      </c>
      <c r="I6305" t="s">
        <v>2778</v>
      </c>
      <c r="J6305">
        <v>401708</v>
      </c>
      <c r="K6305" t="s">
        <v>2681</v>
      </c>
      <c r="L6305">
        <v>147775.34</v>
      </c>
      <c r="M6305">
        <v>146808.70000000001</v>
      </c>
      <c r="N6305">
        <v>146808.70000000001</v>
      </c>
      <c r="O6305">
        <v>0</v>
      </c>
      <c r="P6305" t="s">
        <v>607</v>
      </c>
      <c r="Q6305">
        <v>0</v>
      </c>
      <c r="R6305">
        <v>146808.70000000001</v>
      </c>
      <c r="S6305">
        <v>146808.70000000001</v>
      </c>
      <c r="T6305" t="s">
        <v>1</v>
      </c>
      <c r="U6305" s="221">
        <f t="shared" si="197"/>
        <v>0</v>
      </c>
    </row>
    <row r="6306" spans="1:21" hidden="1">
      <c r="A6306" s="55" t="str">
        <f t="shared" si="196"/>
        <v>Y0ES6.4</v>
      </c>
      <c r="B6306" s="55">
        <f>VLOOKUP(J6306,'Mapping-CITI'!A:E,5,0)</f>
        <v>6.4</v>
      </c>
      <c r="D6306" s="42">
        <v>45016</v>
      </c>
      <c r="E6306" s="42">
        <v>45199</v>
      </c>
      <c r="F6306" t="s">
        <v>1940</v>
      </c>
      <c r="G6306" t="s">
        <v>2942</v>
      </c>
      <c r="H6306">
        <v>4160</v>
      </c>
      <c r="I6306" t="s">
        <v>2778</v>
      </c>
      <c r="J6306">
        <v>401723</v>
      </c>
      <c r="K6306" t="s">
        <v>2779</v>
      </c>
      <c r="L6306">
        <v>-4123221.88</v>
      </c>
      <c r="M6306">
        <v>0</v>
      </c>
      <c r="N6306">
        <v>0</v>
      </c>
      <c r="O6306">
        <v>0</v>
      </c>
      <c r="P6306" t="s">
        <v>607</v>
      </c>
      <c r="Q6306">
        <v>0</v>
      </c>
      <c r="R6306">
        <v>0</v>
      </c>
      <c r="S6306">
        <v>0</v>
      </c>
      <c r="T6306" t="s">
        <v>1</v>
      </c>
      <c r="U6306" s="221">
        <f t="shared" si="197"/>
        <v>0</v>
      </c>
    </row>
    <row r="6307" spans="1:21" hidden="1">
      <c r="A6307" s="55" t="str">
        <f t="shared" si="196"/>
        <v>Y0ES6.4</v>
      </c>
      <c r="B6307" s="55">
        <f>VLOOKUP(J6307,'Mapping-CITI'!A:E,5,0)</f>
        <v>6.4</v>
      </c>
      <c r="D6307" s="42">
        <v>45016</v>
      </c>
      <c r="E6307" s="42">
        <v>45199</v>
      </c>
      <c r="F6307" t="s">
        <v>1940</v>
      </c>
      <c r="G6307" t="s">
        <v>2942</v>
      </c>
      <c r="H6307">
        <v>4160</v>
      </c>
      <c r="I6307" t="s">
        <v>2778</v>
      </c>
      <c r="J6307">
        <v>402084</v>
      </c>
      <c r="K6307" t="s">
        <v>4268</v>
      </c>
      <c r="L6307">
        <v>0</v>
      </c>
      <c r="M6307">
        <v>832850</v>
      </c>
      <c r="N6307">
        <v>0</v>
      </c>
      <c r="O6307">
        <v>832850</v>
      </c>
      <c r="P6307" t="s">
        <v>607</v>
      </c>
      <c r="Q6307">
        <v>832850</v>
      </c>
      <c r="R6307">
        <v>0</v>
      </c>
      <c r="S6307">
        <v>0</v>
      </c>
      <c r="T6307" t="s">
        <v>1</v>
      </c>
      <c r="U6307" s="221">
        <f t="shared" si="197"/>
        <v>8.3284999999999998E-2</v>
      </c>
    </row>
    <row r="6308" spans="1:21" hidden="1">
      <c r="A6308" s="55" t="str">
        <f t="shared" si="196"/>
        <v>Y0ES6.4</v>
      </c>
      <c r="B6308" s="55">
        <f>VLOOKUP(J6308,'Mapping-CITI'!A:E,5,0)</f>
        <v>6.4</v>
      </c>
      <c r="D6308" s="42">
        <v>45016</v>
      </c>
      <c r="E6308" s="42">
        <v>45199</v>
      </c>
      <c r="F6308" t="s">
        <v>1940</v>
      </c>
      <c r="G6308" t="s">
        <v>2942</v>
      </c>
      <c r="H6308">
        <v>4160</v>
      </c>
      <c r="I6308" t="s">
        <v>2778</v>
      </c>
      <c r="J6308">
        <v>402103</v>
      </c>
      <c r="K6308" t="s">
        <v>2436</v>
      </c>
      <c r="L6308">
        <v>200335.07</v>
      </c>
      <c r="M6308">
        <v>582213.06999999995</v>
      </c>
      <c r="N6308">
        <v>67328.399999999994</v>
      </c>
      <c r="O6308">
        <v>514884.67</v>
      </c>
      <c r="P6308" t="s">
        <v>607</v>
      </c>
      <c r="Q6308">
        <v>514884.67</v>
      </c>
      <c r="R6308">
        <v>582213.06999999995</v>
      </c>
      <c r="S6308">
        <v>67328.399999999994</v>
      </c>
      <c r="T6308" t="s">
        <v>1</v>
      </c>
      <c r="U6308" s="221">
        <f t="shared" si="197"/>
        <v>5.1488466999999989E-2</v>
      </c>
    </row>
    <row r="6309" spans="1:21" hidden="1">
      <c r="A6309" s="55" t="str">
        <f t="shared" si="196"/>
        <v>Y0ES6.3</v>
      </c>
      <c r="B6309" s="55">
        <f>VLOOKUP(J6309,'Mapping-CITI'!A:E,5,0)</f>
        <v>6.3</v>
      </c>
      <c r="D6309" s="42">
        <v>45016</v>
      </c>
      <c r="E6309" s="42">
        <v>45199</v>
      </c>
      <c r="F6309" t="s">
        <v>1940</v>
      </c>
      <c r="G6309" t="s">
        <v>2942</v>
      </c>
      <c r="H6309">
        <v>4160</v>
      </c>
      <c r="I6309" t="s">
        <v>2778</v>
      </c>
      <c r="J6309">
        <v>402106</v>
      </c>
      <c r="K6309" t="s">
        <v>2437</v>
      </c>
      <c r="L6309">
        <v>515974.69</v>
      </c>
      <c r="M6309">
        <v>242208.77</v>
      </c>
      <c r="N6309">
        <v>0</v>
      </c>
      <c r="O6309">
        <v>242208.77</v>
      </c>
      <c r="P6309" t="s">
        <v>607</v>
      </c>
      <c r="Q6309">
        <v>242208.77</v>
      </c>
      <c r="R6309">
        <v>242208.77</v>
      </c>
      <c r="S6309">
        <v>0</v>
      </c>
      <c r="T6309" t="s">
        <v>1</v>
      </c>
      <c r="U6309" s="221">
        <f t="shared" si="197"/>
        <v>2.4220876999999998E-2</v>
      </c>
    </row>
    <row r="6310" spans="1:21" hidden="1">
      <c r="A6310" s="55" t="str">
        <f t="shared" si="196"/>
        <v>Y0ES6.4</v>
      </c>
      <c r="B6310" s="55">
        <f>VLOOKUP(J6310,'Mapping-CITI'!A:E,5,0)</f>
        <v>6.4</v>
      </c>
      <c r="D6310" s="42">
        <v>45016</v>
      </c>
      <c r="E6310" s="42">
        <v>45199</v>
      </c>
      <c r="F6310" t="s">
        <v>1940</v>
      </c>
      <c r="G6310" t="s">
        <v>2942</v>
      </c>
      <c r="H6310">
        <v>4160</v>
      </c>
      <c r="I6310" t="s">
        <v>2778</v>
      </c>
      <c r="J6310">
        <v>402113</v>
      </c>
      <c r="K6310" t="s">
        <v>2438</v>
      </c>
      <c r="L6310">
        <v>8544752.9700000007</v>
      </c>
      <c r="M6310">
        <v>7247858.0800000001</v>
      </c>
      <c r="N6310">
        <v>30569.64</v>
      </c>
      <c r="O6310">
        <v>7217288.4400000004</v>
      </c>
      <c r="P6310" t="s">
        <v>607</v>
      </c>
      <c r="Q6310">
        <v>7217288.4400000004</v>
      </c>
      <c r="R6310">
        <v>7247858.0800000001</v>
      </c>
      <c r="S6310">
        <v>30569.64</v>
      </c>
      <c r="T6310" t="s">
        <v>1</v>
      </c>
      <c r="U6310" s="221">
        <f t="shared" si="197"/>
        <v>0.72172884400000004</v>
      </c>
    </row>
    <row r="6311" spans="1:21" hidden="1">
      <c r="A6311" s="55" t="str">
        <f t="shared" si="196"/>
        <v>Y0ES6.4</v>
      </c>
      <c r="B6311" s="55">
        <f>VLOOKUP(J6311,'Mapping-CITI'!A:E,5,0)</f>
        <v>6.4</v>
      </c>
      <c r="D6311" s="42">
        <v>45016</v>
      </c>
      <c r="E6311" s="42">
        <v>45199</v>
      </c>
      <c r="F6311" t="s">
        <v>1940</v>
      </c>
      <c r="G6311" t="s">
        <v>2942</v>
      </c>
      <c r="H6311">
        <v>4160</v>
      </c>
      <c r="I6311" t="s">
        <v>2778</v>
      </c>
      <c r="J6311">
        <v>402125</v>
      </c>
      <c r="K6311" t="s">
        <v>2914</v>
      </c>
      <c r="L6311">
        <v>210459.18</v>
      </c>
      <c r="M6311">
        <v>212150.73</v>
      </c>
      <c r="N6311">
        <v>0</v>
      </c>
      <c r="O6311">
        <v>212150.73</v>
      </c>
      <c r="P6311" t="s">
        <v>607</v>
      </c>
      <c r="Q6311">
        <v>212150.73</v>
      </c>
      <c r="R6311">
        <v>212150.73</v>
      </c>
      <c r="S6311">
        <v>0</v>
      </c>
      <c r="T6311" t="s">
        <v>1</v>
      </c>
      <c r="U6311" s="221">
        <f t="shared" si="197"/>
        <v>2.1215073000000001E-2</v>
      </c>
    </row>
    <row r="6312" spans="1:21" hidden="1">
      <c r="A6312" s="55" t="str">
        <f t="shared" si="196"/>
        <v>Y0ES6.1</v>
      </c>
      <c r="B6312" s="55">
        <f>VLOOKUP(J6312,'Mapping-CITI'!A:E,5,0)</f>
        <v>6.1</v>
      </c>
      <c r="D6312" s="42">
        <v>45016</v>
      </c>
      <c r="E6312" s="42">
        <v>45199</v>
      </c>
      <c r="F6312" t="s">
        <v>1940</v>
      </c>
      <c r="G6312" t="s">
        <v>2942</v>
      </c>
      <c r="H6312">
        <v>4170</v>
      </c>
      <c r="I6312" t="s">
        <v>2780</v>
      </c>
      <c r="J6312">
        <v>402128</v>
      </c>
      <c r="K6312" t="s">
        <v>2440</v>
      </c>
      <c r="L6312">
        <v>0</v>
      </c>
      <c r="M6312">
        <v>1924825.2</v>
      </c>
      <c r="N6312">
        <v>1924825.2</v>
      </c>
      <c r="O6312">
        <v>0</v>
      </c>
      <c r="P6312" t="s">
        <v>607</v>
      </c>
      <c r="Q6312">
        <v>0</v>
      </c>
      <c r="R6312">
        <v>1924825.2</v>
      </c>
      <c r="S6312">
        <v>1924825.2</v>
      </c>
      <c r="T6312" t="s">
        <v>1</v>
      </c>
      <c r="U6312" s="221">
        <f t="shared" si="197"/>
        <v>0</v>
      </c>
    </row>
    <row r="6313" spans="1:21">
      <c r="A6313" s="55" t="str">
        <f t="shared" si="196"/>
        <v>Y0ES6.4</v>
      </c>
      <c r="B6313" s="55">
        <f>VLOOKUP(J6313,'Mapping-CITI'!A:E,5,0)</f>
        <v>6.4</v>
      </c>
      <c r="D6313" s="42">
        <v>45016</v>
      </c>
      <c r="E6313" s="42">
        <v>45199</v>
      </c>
      <c r="F6313" t="s">
        <v>1940</v>
      </c>
      <c r="G6313" t="s">
        <v>2942</v>
      </c>
      <c r="H6313">
        <v>4170</v>
      </c>
      <c r="I6313" t="s">
        <v>2780</v>
      </c>
      <c r="J6313">
        <v>402129</v>
      </c>
      <c r="K6313" t="s">
        <v>2871</v>
      </c>
      <c r="L6313">
        <v>1514.23</v>
      </c>
      <c r="M6313">
        <v>110523</v>
      </c>
      <c r="N6313">
        <v>0</v>
      </c>
      <c r="O6313">
        <v>110523</v>
      </c>
      <c r="P6313" t="s">
        <v>607</v>
      </c>
      <c r="Q6313">
        <v>110523</v>
      </c>
      <c r="R6313">
        <v>0</v>
      </c>
      <c r="S6313">
        <v>0</v>
      </c>
      <c r="T6313" t="s">
        <v>1</v>
      </c>
      <c r="U6313" s="221">
        <f t="shared" si="197"/>
        <v>1.1052299999999999E-2</v>
      </c>
    </row>
    <row r="6314" spans="1:21" hidden="1">
      <c r="A6314" s="55" t="str">
        <f t="shared" si="196"/>
        <v>Y0ES6.4</v>
      </c>
      <c r="B6314" s="55">
        <f>VLOOKUP(J6314,'Mapping-CITI'!A:E,5,0)</f>
        <v>6.4</v>
      </c>
      <c r="D6314" s="42">
        <v>45016</v>
      </c>
      <c r="E6314" s="42">
        <v>45199</v>
      </c>
      <c r="F6314" t="s">
        <v>1940</v>
      </c>
      <c r="G6314" t="s">
        <v>2942</v>
      </c>
      <c r="H6314">
        <v>4160</v>
      </c>
      <c r="I6314" t="s">
        <v>2778</v>
      </c>
      <c r="J6314">
        <v>402132</v>
      </c>
      <c r="K6314" t="s">
        <v>2441</v>
      </c>
      <c r="L6314">
        <v>-474.11</v>
      </c>
      <c r="M6314">
        <v>0</v>
      </c>
      <c r="N6314">
        <v>0</v>
      </c>
      <c r="O6314">
        <v>0</v>
      </c>
      <c r="P6314" t="s">
        <v>607</v>
      </c>
      <c r="Q6314">
        <v>0</v>
      </c>
      <c r="R6314">
        <v>0</v>
      </c>
      <c r="S6314">
        <v>0</v>
      </c>
      <c r="T6314" t="s">
        <v>1</v>
      </c>
      <c r="U6314" s="221">
        <f t="shared" si="197"/>
        <v>0</v>
      </c>
    </row>
    <row r="6315" spans="1:21" hidden="1">
      <c r="A6315" s="55" t="str">
        <f t="shared" si="196"/>
        <v>Y0ES6.4</v>
      </c>
      <c r="B6315" s="55">
        <f>VLOOKUP(J6315,'Mapping-CITI'!A:E,5,0)</f>
        <v>6.4</v>
      </c>
      <c r="D6315" s="42">
        <v>45016</v>
      </c>
      <c r="E6315" s="42">
        <v>45199</v>
      </c>
      <c r="F6315" t="s">
        <v>1940</v>
      </c>
      <c r="G6315" t="s">
        <v>2942</v>
      </c>
      <c r="H6315">
        <v>4160</v>
      </c>
      <c r="I6315" t="s">
        <v>2778</v>
      </c>
      <c r="J6315">
        <v>402148</v>
      </c>
      <c r="K6315" t="s">
        <v>2444</v>
      </c>
      <c r="L6315">
        <v>434110.25</v>
      </c>
      <c r="M6315">
        <v>0</v>
      </c>
      <c r="N6315">
        <v>0</v>
      </c>
      <c r="O6315">
        <v>0</v>
      </c>
      <c r="P6315" t="s">
        <v>607</v>
      </c>
      <c r="Q6315">
        <v>0</v>
      </c>
      <c r="R6315">
        <v>0</v>
      </c>
      <c r="S6315">
        <v>0</v>
      </c>
      <c r="T6315" t="s">
        <v>1</v>
      </c>
      <c r="U6315" s="221">
        <f t="shared" si="197"/>
        <v>0</v>
      </c>
    </row>
    <row r="6316" spans="1:21" hidden="1">
      <c r="A6316" s="55" t="str">
        <f t="shared" si="196"/>
        <v>Y0ESIgnore</v>
      </c>
      <c r="B6316" s="55" t="str">
        <f>VLOOKUP(J6316,'Mapping-CITI'!A:E,5,0)</f>
        <v>Ignore</v>
      </c>
      <c r="D6316" s="42">
        <v>45016</v>
      </c>
      <c r="E6316" s="42">
        <v>45199</v>
      </c>
      <c r="F6316" t="s">
        <v>1940</v>
      </c>
      <c r="G6316" t="s">
        <v>2942</v>
      </c>
      <c r="H6316">
        <v>4160</v>
      </c>
      <c r="I6316" t="s">
        <v>2778</v>
      </c>
      <c r="J6316">
        <v>402205</v>
      </c>
      <c r="K6316" t="s">
        <v>2446</v>
      </c>
      <c r="L6316">
        <v>31040117.420000002</v>
      </c>
      <c r="M6316">
        <v>13924486.609999999</v>
      </c>
      <c r="N6316">
        <v>0</v>
      </c>
      <c r="O6316">
        <v>13924486.609999999</v>
      </c>
      <c r="P6316" t="s">
        <v>607</v>
      </c>
      <c r="Q6316">
        <v>13924486.609999999</v>
      </c>
      <c r="R6316">
        <v>14504928.51</v>
      </c>
      <c r="S6316">
        <v>0</v>
      </c>
      <c r="T6316" t="s">
        <v>1</v>
      </c>
      <c r="U6316" s="221">
        <f t="shared" si="197"/>
        <v>1.392448661</v>
      </c>
    </row>
    <row r="6317" spans="1:21" hidden="1">
      <c r="A6317" s="55" t="str">
        <f t="shared" si="196"/>
        <v>Y0ESIgnore</v>
      </c>
      <c r="B6317" s="55" t="str">
        <f>VLOOKUP(J6317,'Mapping-CITI'!A:E,5,0)</f>
        <v>Ignore</v>
      </c>
      <c r="D6317" s="42">
        <v>45016</v>
      </c>
      <c r="E6317" s="42">
        <v>45199</v>
      </c>
      <c r="F6317" t="s">
        <v>1940</v>
      </c>
      <c r="G6317" t="s">
        <v>2942</v>
      </c>
      <c r="H6317">
        <v>4160</v>
      </c>
      <c r="I6317" t="s">
        <v>2778</v>
      </c>
      <c r="J6317">
        <v>402206</v>
      </c>
      <c r="K6317" t="s">
        <v>2447</v>
      </c>
      <c r="L6317">
        <v>1492372.52</v>
      </c>
      <c r="M6317">
        <v>1325185.8</v>
      </c>
      <c r="N6317">
        <v>0</v>
      </c>
      <c r="O6317">
        <v>1325185.8</v>
      </c>
      <c r="P6317" t="s">
        <v>607</v>
      </c>
      <c r="Q6317">
        <v>1325185.8</v>
      </c>
      <c r="R6317">
        <v>1325185.8</v>
      </c>
      <c r="S6317">
        <v>0</v>
      </c>
      <c r="T6317" t="s">
        <v>1</v>
      </c>
      <c r="U6317" s="221">
        <f t="shared" si="197"/>
        <v>0.13251858</v>
      </c>
    </row>
    <row r="6318" spans="1:21" hidden="1">
      <c r="A6318" s="55" t="str">
        <f t="shared" si="196"/>
        <v>Y0ESIgnore</v>
      </c>
      <c r="B6318" s="55" t="str">
        <f>VLOOKUP(J6318,'Mapping-CITI'!A:E,5,0)</f>
        <v>Ignore</v>
      </c>
      <c r="D6318" s="42">
        <v>45016</v>
      </c>
      <c r="E6318" s="42">
        <v>45199</v>
      </c>
      <c r="F6318" t="s">
        <v>1940</v>
      </c>
      <c r="G6318" t="s">
        <v>2942</v>
      </c>
      <c r="H6318">
        <v>4160</v>
      </c>
      <c r="I6318" t="s">
        <v>2778</v>
      </c>
      <c r="J6318">
        <v>402207</v>
      </c>
      <c r="K6318" t="s">
        <v>2448</v>
      </c>
      <c r="L6318">
        <v>1637315.82</v>
      </c>
      <c r="M6318">
        <v>888545.89</v>
      </c>
      <c r="N6318">
        <v>0</v>
      </c>
      <c r="O6318">
        <v>888545.89</v>
      </c>
      <c r="P6318" t="s">
        <v>607</v>
      </c>
      <c r="Q6318">
        <v>888545.89</v>
      </c>
      <c r="R6318">
        <v>888545.89</v>
      </c>
      <c r="S6318">
        <v>0</v>
      </c>
      <c r="T6318" t="s">
        <v>1</v>
      </c>
      <c r="U6318" s="221">
        <f t="shared" si="197"/>
        <v>8.8854588999999998E-2</v>
      </c>
    </row>
    <row r="6319" spans="1:21" hidden="1">
      <c r="A6319" s="55" t="str">
        <f t="shared" si="196"/>
        <v>Y0ESIgnore</v>
      </c>
      <c r="B6319" s="55" t="str">
        <f>VLOOKUP(J6319,'Mapping-CITI'!A:E,5,0)</f>
        <v>Ignore</v>
      </c>
      <c r="D6319" s="42">
        <v>45016</v>
      </c>
      <c r="E6319" s="42">
        <v>45199</v>
      </c>
      <c r="F6319" t="s">
        <v>1940</v>
      </c>
      <c r="G6319" t="s">
        <v>2942</v>
      </c>
      <c r="H6319">
        <v>4160</v>
      </c>
      <c r="I6319" t="s">
        <v>2778</v>
      </c>
      <c r="J6319">
        <v>402208</v>
      </c>
      <c r="K6319" t="s">
        <v>2449</v>
      </c>
      <c r="L6319">
        <v>2892.86</v>
      </c>
      <c r="M6319">
        <v>2010.4</v>
      </c>
      <c r="N6319">
        <v>0</v>
      </c>
      <c r="O6319">
        <v>2010.4</v>
      </c>
      <c r="P6319" t="s">
        <v>607</v>
      </c>
      <c r="Q6319">
        <v>2010.4</v>
      </c>
      <c r="R6319">
        <v>2089.62</v>
      </c>
      <c r="S6319">
        <v>0</v>
      </c>
      <c r="T6319" t="s">
        <v>1</v>
      </c>
      <c r="U6319" s="221">
        <f t="shared" si="197"/>
        <v>2.0104000000000001E-4</v>
      </c>
    </row>
    <row r="6320" spans="1:21" hidden="1">
      <c r="A6320" s="55" t="str">
        <f t="shared" si="196"/>
        <v>Y0ES6.4</v>
      </c>
      <c r="B6320" s="55">
        <f>VLOOKUP(J6320,'Mapping-CITI'!A:E,5,0)</f>
        <v>6.4</v>
      </c>
      <c r="D6320" s="42">
        <v>45016</v>
      </c>
      <c r="E6320" s="42">
        <v>45199</v>
      </c>
      <c r="F6320" t="s">
        <v>1940</v>
      </c>
      <c r="G6320" t="s">
        <v>2942</v>
      </c>
      <c r="H6320">
        <v>4160</v>
      </c>
      <c r="I6320" t="s">
        <v>2778</v>
      </c>
      <c r="J6320">
        <v>402233</v>
      </c>
      <c r="K6320" t="s">
        <v>2458</v>
      </c>
      <c r="L6320">
        <v>60735.4</v>
      </c>
      <c r="M6320">
        <v>170346.95</v>
      </c>
      <c r="N6320">
        <v>0</v>
      </c>
      <c r="O6320">
        <v>170346.95</v>
      </c>
      <c r="P6320" t="s">
        <v>607</v>
      </c>
      <c r="Q6320">
        <v>170346.95</v>
      </c>
      <c r="R6320">
        <v>170346.95</v>
      </c>
      <c r="S6320">
        <v>0</v>
      </c>
      <c r="T6320" t="s">
        <v>1</v>
      </c>
      <c r="U6320" s="221">
        <f t="shared" si="197"/>
        <v>1.7034695000000002E-2</v>
      </c>
    </row>
    <row r="6321" spans="1:21" hidden="1">
      <c r="A6321" s="55" t="str">
        <f t="shared" si="196"/>
        <v>Y0ES6.4</v>
      </c>
      <c r="B6321" s="55">
        <f>VLOOKUP(J6321,'Mapping-CITI'!A:E,5,0)</f>
        <v>6.4</v>
      </c>
      <c r="D6321" s="42">
        <v>45016</v>
      </c>
      <c r="E6321" s="42">
        <v>45199</v>
      </c>
      <c r="F6321" t="s">
        <v>1940</v>
      </c>
      <c r="G6321" t="s">
        <v>2942</v>
      </c>
      <c r="H6321">
        <v>4160</v>
      </c>
      <c r="I6321" t="s">
        <v>2778</v>
      </c>
      <c r="J6321">
        <v>402235</v>
      </c>
      <c r="K6321" t="s">
        <v>2459</v>
      </c>
      <c r="L6321">
        <v>1270640.27</v>
      </c>
      <c r="M6321">
        <v>358333.58</v>
      </c>
      <c r="N6321">
        <v>0</v>
      </c>
      <c r="O6321">
        <v>358333.58</v>
      </c>
      <c r="P6321" t="s">
        <v>607</v>
      </c>
      <c r="Q6321">
        <v>358333.58</v>
      </c>
      <c r="R6321">
        <v>358333.58</v>
      </c>
      <c r="S6321">
        <v>0</v>
      </c>
      <c r="T6321" t="s">
        <v>1</v>
      </c>
      <c r="U6321" s="221">
        <f t="shared" si="197"/>
        <v>3.5833358000000003E-2</v>
      </c>
    </row>
    <row r="6322" spans="1:21" hidden="1">
      <c r="A6322" s="55" t="str">
        <f t="shared" si="196"/>
        <v>Y0ES6.2</v>
      </c>
      <c r="B6322" s="55">
        <f>VLOOKUP(J6322,'Mapping-CITI'!A:E,5,0)</f>
        <v>6.2</v>
      </c>
      <c r="D6322" s="42">
        <v>45016</v>
      </c>
      <c r="E6322" s="42">
        <v>45199</v>
      </c>
      <c r="F6322" t="s">
        <v>1940</v>
      </c>
      <c r="G6322" t="s">
        <v>2942</v>
      </c>
      <c r="H6322">
        <v>4160</v>
      </c>
      <c r="I6322" t="s">
        <v>2778</v>
      </c>
      <c r="J6322">
        <v>402257</v>
      </c>
      <c r="K6322" t="s">
        <v>2465</v>
      </c>
      <c r="L6322">
        <v>1641947.93</v>
      </c>
      <c r="M6322">
        <v>1631207.8</v>
      </c>
      <c r="N6322">
        <v>1631207.8</v>
      </c>
      <c r="O6322">
        <v>0</v>
      </c>
      <c r="P6322" t="s">
        <v>607</v>
      </c>
      <c r="Q6322">
        <v>0</v>
      </c>
      <c r="R6322">
        <v>1631207.8</v>
      </c>
      <c r="S6322">
        <v>1631207.8</v>
      </c>
      <c r="T6322" t="s">
        <v>1</v>
      </c>
      <c r="U6322" s="221">
        <f t="shared" si="197"/>
        <v>0</v>
      </c>
    </row>
    <row r="6323" spans="1:21" hidden="1">
      <c r="A6323" s="55" t="str">
        <f t="shared" si="196"/>
        <v>Y0ESIgnore</v>
      </c>
      <c r="B6323" s="55" t="str">
        <f>VLOOKUP(J6323,'Mapping-CITI'!A:E,5,0)</f>
        <v>Ignore</v>
      </c>
      <c r="D6323" s="42">
        <v>45016</v>
      </c>
      <c r="E6323" s="42">
        <v>45199</v>
      </c>
      <c r="F6323" t="s">
        <v>1940</v>
      </c>
      <c r="G6323" t="s">
        <v>2942</v>
      </c>
      <c r="H6323">
        <v>4160</v>
      </c>
      <c r="I6323" t="s">
        <v>2778</v>
      </c>
      <c r="J6323">
        <v>402284</v>
      </c>
      <c r="K6323" t="s">
        <v>2469</v>
      </c>
      <c r="L6323">
        <v>1961625.21</v>
      </c>
      <c r="M6323">
        <v>1294601.19</v>
      </c>
      <c r="N6323">
        <v>0</v>
      </c>
      <c r="O6323">
        <v>1294601.19</v>
      </c>
      <c r="P6323" t="s">
        <v>607</v>
      </c>
      <c r="Q6323">
        <v>1294601.19</v>
      </c>
      <c r="R6323">
        <v>1345427.73</v>
      </c>
      <c r="S6323">
        <v>0</v>
      </c>
      <c r="T6323" t="s">
        <v>1</v>
      </c>
      <c r="U6323" s="221">
        <f t="shared" si="197"/>
        <v>0.12946011899999998</v>
      </c>
    </row>
    <row r="6324" spans="1:21" hidden="1">
      <c r="A6324" s="55" t="str">
        <f t="shared" si="196"/>
        <v>Y0ESIgnore</v>
      </c>
      <c r="B6324" s="55" t="str">
        <f>VLOOKUP(J6324,'Mapping-CITI'!A:E,5,0)</f>
        <v>Ignore</v>
      </c>
      <c r="D6324" s="42">
        <v>45016</v>
      </c>
      <c r="E6324" s="42">
        <v>45199</v>
      </c>
      <c r="F6324" t="s">
        <v>1940</v>
      </c>
      <c r="G6324" t="s">
        <v>2942</v>
      </c>
      <c r="H6324">
        <v>4160</v>
      </c>
      <c r="I6324" t="s">
        <v>2778</v>
      </c>
      <c r="J6324">
        <v>402286</v>
      </c>
      <c r="K6324" t="s">
        <v>2471</v>
      </c>
      <c r="L6324">
        <v>258697.88</v>
      </c>
      <c r="M6324">
        <v>181845.55</v>
      </c>
      <c r="N6324">
        <v>0</v>
      </c>
      <c r="O6324">
        <v>181845.55</v>
      </c>
      <c r="P6324" t="s">
        <v>607</v>
      </c>
      <c r="Q6324">
        <v>181845.55</v>
      </c>
      <c r="R6324">
        <v>181845.55</v>
      </c>
      <c r="S6324">
        <v>0</v>
      </c>
      <c r="T6324" t="s">
        <v>1</v>
      </c>
      <c r="U6324" s="221">
        <f t="shared" si="197"/>
        <v>1.8184554999999998E-2</v>
      </c>
    </row>
    <row r="6325" spans="1:21" hidden="1">
      <c r="A6325" s="55" t="str">
        <f t="shared" si="196"/>
        <v>Y0ES6.1</v>
      </c>
      <c r="B6325" s="55">
        <f>VLOOKUP(J6325,'Mapping-CITI'!A:E,5,0)</f>
        <v>6.1</v>
      </c>
      <c r="D6325" s="42">
        <v>45016</v>
      </c>
      <c r="E6325" s="42">
        <v>45199</v>
      </c>
      <c r="F6325" t="s">
        <v>1940</v>
      </c>
      <c r="G6325" t="s">
        <v>2942</v>
      </c>
      <c r="H6325">
        <v>4170</v>
      </c>
      <c r="I6325" t="s">
        <v>2780</v>
      </c>
      <c r="J6325">
        <v>402361</v>
      </c>
      <c r="K6325" t="s">
        <v>2480</v>
      </c>
      <c r="L6325">
        <v>8222401.21</v>
      </c>
      <c r="M6325">
        <v>10358619.48</v>
      </c>
      <c r="N6325">
        <v>0</v>
      </c>
      <c r="O6325">
        <v>10358619.48</v>
      </c>
      <c r="P6325" t="s">
        <v>607</v>
      </c>
      <c r="Q6325">
        <v>10358619.48</v>
      </c>
      <c r="R6325">
        <v>0</v>
      </c>
      <c r="S6325">
        <v>0</v>
      </c>
      <c r="T6325" t="s">
        <v>1</v>
      </c>
      <c r="U6325" s="221">
        <f t="shared" si="197"/>
        <v>1.035861948</v>
      </c>
    </row>
    <row r="6326" spans="1:21" hidden="1">
      <c r="A6326" s="55" t="str">
        <f t="shared" si="196"/>
        <v>Y0ES6.1</v>
      </c>
      <c r="B6326" s="55">
        <f>VLOOKUP(J6326,'Mapping-CITI'!A:E,5,0)</f>
        <v>6.1</v>
      </c>
      <c r="D6326" s="42">
        <v>45016</v>
      </c>
      <c r="E6326" s="42">
        <v>45199</v>
      </c>
      <c r="F6326" t="s">
        <v>1940</v>
      </c>
      <c r="G6326" t="s">
        <v>2942</v>
      </c>
      <c r="H6326">
        <v>4170</v>
      </c>
      <c r="I6326" t="s">
        <v>2780</v>
      </c>
      <c r="J6326">
        <v>402362</v>
      </c>
      <c r="K6326" t="s">
        <v>2481</v>
      </c>
      <c r="L6326">
        <v>89.09</v>
      </c>
      <c r="M6326">
        <v>0</v>
      </c>
      <c r="N6326">
        <v>0</v>
      </c>
      <c r="O6326">
        <v>0</v>
      </c>
      <c r="P6326" t="s">
        <v>607</v>
      </c>
      <c r="Q6326">
        <v>0</v>
      </c>
      <c r="R6326">
        <v>0</v>
      </c>
      <c r="S6326">
        <v>0</v>
      </c>
      <c r="T6326" t="s">
        <v>1</v>
      </c>
      <c r="U6326" s="221">
        <f t="shared" si="197"/>
        <v>0</v>
      </c>
    </row>
    <row r="6327" spans="1:21" hidden="1">
      <c r="A6327" s="55" t="str">
        <f t="shared" si="196"/>
        <v>Y0ES6.1</v>
      </c>
      <c r="B6327" s="55">
        <f>VLOOKUP(J6327,'Mapping-CITI'!A:E,5,0)</f>
        <v>6.1</v>
      </c>
      <c r="D6327" s="42">
        <v>45016</v>
      </c>
      <c r="E6327" s="42">
        <v>45199</v>
      </c>
      <c r="F6327" t="s">
        <v>1940</v>
      </c>
      <c r="G6327" t="s">
        <v>2942</v>
      </c>
      <c r="H6327">
        <v>4170</v>
      </c>
      <c r="I6327" t="s">
        <v>2780</v>
      </c>
      <c r="J6327">
        <v>402363</v>
      </c>
      <c r="K6327" t="s">
        <v>2482</v>
      </c>
      <c r="L6327">
        <v>403505.53</v>
      </c>
      <c r="M6327">
        <v>0</v>
      </c>
      <c r="N6327">
        <v>0</v>
      </c>
      <c r="O6327">
        <v>0</v>
      </c>
      <c r="P6327" t="s">
        <v>607</v>
      </c>
      <c r="Q6327">
        <v>0</v>
      </c>
      <c r="R6327">
        <v>0</v>
      </c>
      <c r="S6327">
        <v>0</v>
      </c>
      <c r="T6327" t="s">
        <v>1</v>
      </c>
      <c r="U6327" s="221">
        <f t="shared" si="197"/>
        <v>0</v>
      </c>
    </row>
    <row r="6328" spans="1:21" hidden="1">
      <c r="A6328" s="55" t="str">
        <f t="shared" si="196"/>
        <v>Y0ES6.4</v>
      </c>
      <c r="B6328" s="55">
        <f>VLOOKUP(J6328,'Mapping-CITI'!A:E,5,0)</f>
        <v>6.4</v>
      </c>
      <c r="D6328" s="42">
        <v>45016</v>
      </c>
      <c r="E6328" s="42">
        <v>45199</v>
      </c>
      <c r="F6328" t="s">
        <v>1940</v>
      </c>
      <c r="G6328" t="s">
        <v>2942</v>
      </c>
      <c r="H6328">
        <v>4160</v>
      </c>
      <c r="I6328" t="s">
        <v>2778</v>
      </c>
      <c r="J6328">
        <v>402381</v>
      </c>
      <c r="K6328" t="s">
        <v>2491</v>
      </c>
      <c r="L6328">
        <v>-2566.92</v>
      </c>
      <c r="M6328">
        <v>0</v>
      </c>
      <c r="N6328">
        <v>0</v>
      </c>
      <c r="O6328">
        <v>0</v>
      </c>
      <c r="P6328" t="s">
        <v>607</v>
      </c>
      <c r="Q6328">
        <v>0</v>
      </c>
      <c r="R6328">
        <v>0</v>
      </c>
      <c r="S6328">
        <v>0</v>
      </c>
      <c r="T6328" t="s">
        <v>1</v>
      </c>
      <c r="U6328" s="221">
        <f t="shared" si="197"/>
        <v>0</v>
      </c>
    </row>
    <row r="6329" spans="1:21" hidden="1">
      <c r="A6329" s="55" t="str">
        <f t="shared" si="196"/>
        <v>Y0ES6.4</v>
      </c>
      <c r="B6329" s="55">
        <f>VLOOKUP(J6329,'Mapping-CITI'!A:E,5,0)</f>
        <v>6.4</v>
      </c>
      <c r="D6329" s="42">
        <v>45016</v>
      </c>
      <c r="E6329" s="42">
        <v>45199</v>
      </c>
      <c r="F6329" t="s">
        <v>1940</v>
      </c>
      <c r="G6329" t="s">
        <v>2942</v>
      </c>
      <c r="H6329">
        <v>4160</v>
      </c>
      <c r="I6329" t="s">
        <v>2778</v>
      </c>
      <c r="J6329">
        <v>402404</v>
      </c>
      <c r="K6329" t="s">
        <v>2492</v>
      </c>
      <c r="L6329">
        <v>399517.79</v>
      </c>
      <c r="M6329">
        <v>9625.01</v>
      </c>
      <c r="N6329">
        <v>0</v>
      </c>
      <c r="O6329">
        <v>9625.01</v>
      </c>
      <c r="P6329" t="s">
        <v>607</v>
      </c>
      <c r="Q6329">
        <v>9625.01</v>
      </c>
      <c r="R6329">
        <v>9625.01</v>
      </c>
      <c r="S6329">
        <v>0</v>
      </c>
      <c r="T6329" t="s">
        <v>1</v>
      </c>
      <c r="U6329" s="221">
        <f t="shared" si="197"/>
        <v>9.6250100000000005E-4</v>
      </c>
    </row>
    <row r="6330" spans="1:21" hidden="1">
      <c r="A6330" s="55" t="str">
        <f t="shared" si="196"/>
        <v>Y0ES5.2</v>
      </c>
      <c r="B6330" s="55">
        <f>VLOOKUP(J6330,'Mapping-CITI'!A:E,5,0)</f>
        <v>5.2</v>
      </c>
      <c r="D6330" s="42">
        <v>45016</v>
      </c>
      <c r="E6330" s="42">
        <v>45199</v>
      </c>
      <c r="F6330" t="s">
        <v>1940</v>
      </c>
      <c r="G6330" t="s">
        <v>2942</v>
      </c>
      <c r="H6330">
        <v>4110</v>
      </c>
      <c r="I6330" t="s">
        <v>4283</v>
      </c>
      <c r="J6330">
        <v>404701</v>
      </c>
      <c r="K6330" t="s">
        <v>2660</v>
      </c>
      <c r="L6330">
        <v>0</v>
      </c>
      <c r="M6330">
        <v>2333206.71</v>
      </c>
      <c r="N6330">
        <v>0</v>
      </c>
      <c r="O6330">
        <v>2333206.71</v>
      </c>
      <c r="P6330" t="s">
        <v>607</v>
      </c>
      <c r="Q6330">
        <v>2333206.71</v>
      </c>
      <c r="R6330">
        <v>0</v>
      </c>
      <c r="S6330">
        <v>0</v>
      </c>
      <c r="T6330" t="s">
        <v>1</v>
      </c>
      <c r="U6330" s="221">
        <f t="shared" si="197"/>
        <v>0.23332067100000001</v>
      </c>
    </row>
    <row r="6331" spans="1:21" hidden="1">
      <c r="A6331" s="55" t="str">
        <f t="shared" si="196"/>
        <v>Y0ES5.2</v>
      </c>
      <c r="B6331" s="55">
        <f>VLOOKUP(J6331,'Mapping-CITI'!A:E,5,0)</f>
        <v>5.2</v>
      </c>
      <c r="D6331" s="42">
        <v>45016</v>
      </c>
      <c r="E6331" s="42">
        <v>45199</v>
      </c>
      <c r="F6331" t="s">
        <v>1940</v>
      </c>
      <c r="G6331" t="s">
        <v>2942</v>
      </c>
      <c r="H6331">
        <v>4170</v>
      </c>
      <c r="I6331" t="s">
        <v>2780</v>
      </c>
      <c r="J6331">
        <v>413523</v>
      </c>
      <c r="K6331" t="s">
        <v>2502</v>
      </c>
      <c r="L6331">
        <v>676355.99</v>
      </c>
      <c r="M6331">
        <v>1080307.6299999999</v>
      </c>
      <c r="N6331">
        <v>347.17</v>
      </c>
      <c r="O6331">
        <v>1079960.46</v>
      </c>
      <c r="P6331" t="s">
        <v>607</v>
      </c>
      <c r="Q6331">
        <v>1079960.46</v>
      </c>
      <c r="R6331">
        <v>14190.14</v>
      </c>
      <c r="S6331">
        <v>347.17</v>
      </c>
      <c r="T6331" t="s">
        <v>1</v>
      </c>
      <c r="U6331" s="221">
        <f t="shared" si="197"/>
        <v>0.107996046</v>
      </c>
    </row>
    <row r="6332" spans="1:21" hidden="1">
      <c r="A6332" s="55" t="str">
        <f t="shared" si="196"/>
        <v>Y0ES5.3</v>
      </c>
      <c r="B6332" s="55">
        <f>VLOOKUP(J6332,'Mapping-CITI'!A:E,5,0)</f>
        <v>5.3</v>
      </c>
      <c r="D6332" s="42">
        <v>45016</v>
      </c>
      <c r="E6332" s="42">
        <v>45199</v>
      </c>
      <c r="F6332" t="s">
        <v>1940</v>
      </c>
      <c r="G6332" t="s">
        <v>2942</v>
      </c>
      <c r="H6332">
        <v>4120</v>
      </c>
      <c r="I6332" t="s">
        <v>2781</v>
      </c>
      <c r="J6332">
        <v>440102</v>
      </c>
      <c r="K6332" t="s">
        <v>2504</v>
      </c>
      <c r="L6332">
        <v>-9853.94</v>
      </c>
      <c r="M6332">
        <v>0</v>
      </c>
      <c r="N6332">
        <v>0</v>
      </c>
      <c r="O6332">
        <v>0</v>
      </c>
      <c r="P6332" t="s">
        <v>607</v>
      </c>
      <c r="Q6332">
        <v>0</v>
      </c>
      <c r="R6332">
        <v>0</v>
      </c>
      <c r="S6332">
        <v>0</v>
      </c>
      <c r="T6332" t="s">
        <v>1</v>
      </c>
      <c r="U6332" s="221">
        <f t="shared" si="197"/>
        <v>0</v>
      </c>
    </row>
    <row r="6333" spans="1:21" hidden="1">
      <c r="A6333" s="55" t="str">
        <f t="shared" si="196"/>
        <v>Y0ES5.3</v>
      </c>
      <c r="B6333" s="55">
        <f>VLOOKUP(J6333,'Mapping-CITI'!A:E,5,0)</f>
        <v>5.3</v>
      </c>
      <c r="D6333" s="42">
        <v>45016</v>
      </c>
      <c r="E6333" s="42">
        <v>45199</v>
      </c>
      <c r="F6333" t="s">
        <v>1940</v>
      </c>
      <c r="G6333" t="s">
        <v>2942</v>
      </c>
      <c r="H6333">
        <v>4120</v>
      </c>
      <c r="I6333" t="s">
        <v>2781</v>
      </c>
      <c r="J6333">
        <v>440156</v>
      </c>
      <c r="K6333" t="s">
        <v>2578</v>
      </c>
      <c r="L6333">
        <v>6126224</v>
      </c>
      <c r="M6333">
        <v>920669</v>
      </c>
      <c r="N6333">
        <v>0</v>
      </c>
      <c r="O6333">
        <v>920669</v>
      </c>
      <c r="P6333" t="s">
        <v>607</v>
      </c>
      <c r="Q6333">
        <v>920669</v>
      </c>
      <c r="R6333">
        <v>0</v>
      </c>
      <c r="S6333">
        <v>0</v>
      </c>
      <c r="T6333" t="s">
        <v>1</v>
      </c>
      <c r="U6333" s="221">
        <f t="shared" si="197"/>
        <v>9.2066899999999993E-2</v>
      </c>
    </row>
    <row r="6334" spans="1:21" hidden="1">
      <c r="A6334" s="55" t="str">
        <f t="shared" si="196"/>
        <v>Y0ES5.3</v>
      </c>
      <c r="B6334" s="55">
        <f>VLOOKUP(J6334,'Mapping-CITI'!A:E,5,0)</f>
        <v>5.3</v>
      </c>
      <c r="D6334" s="42">
        <v>45016</v>
      </c>
      <c r="E6334" s="42">
        <v>45199</v>
      </c>
      <c r="F6334" t="s">
        <v>1940</v>
      </c>
      <c r="G6334" t="s">
        <v>2942</v>
      </c>
      <c r="H6334">
        <v>4120</v>
      </c>
      <c r="I6334" t="s">
        <v>2781</v>
      </c>
      <c r="J6334">
        <v>440157</v>
      </c>
      <c r="K6334" t="s">
        <v>2507</v>
      </c>
      <c r="L6334">
        <v>2368134.5</v>
      </c>
      <c r="M6334">
        <v>120369.5</v>
      </c>
      <c r="N6334">
        <v>0</v>
      </c>
      <c r="O6334">
        <v>120369.5</v>
      </c>
      <c r="P6334" t="s">
        <v>607</v>
      </c>
      <c r="Q6334">
        <v>120369.5</v>
      </c>
      <c r="R6334">
        <v>0</v>
      </c>
      <c r="S6334">
        <v>0</v>
      </c>
      <c r="T6334" t="s">
        <v>1</v>
      </c>
      <c r="U6334" s="221">
        <f t="shared" si="197"/>
        <v>1.2036949999999999E-2</v>
      </c>
    </row>
    <row r="6335" spans="1:21" hidden="1">
      <c r="A6335" s="55" t="str">
        <f t="shared" si="196"/>
        <v>Y0ES5.3</v>
      </c>
      <c r="B6335" s="55">
        <f>VLOOKUP(J6335,'Mapping-CITI'!A:E,5,0)</f>
        <v>5.3</v>
      </c>
      <c r="D6335" s="42">
        <v>45016</v>
      </c>
      <c r="E6335" s="42">
        <v>45199</v>
      </c>
      <c r="F6335" t="s">
        <v>1940</v>
      </c>
      <c r="G6335" t="s">
        <v>2942</v>
      </c>
      <c r="H6335">
        <v>4120</v>
      </c>
      <c r="I6335" t="s">
        <v>2781</v>
      </c>
      <c r="J6335">
        <v>440158</v>
      </c>
      <c r="K6335" t="s">
        <v>2508</v>
      </c>
      <c r="L6335">
        <v>2002097</v>
      </c>
      <c r="M6335">
        <v>374945</v>
      </c>
      <c r="N6335">
        <v>0</v>
      </c>
      <c r="O6335">
        <v>374945</v>
      </c>
      <c r="P6335" t="s">
        <v>607</v>
      </c>
      <c r="Q6335">
        <v>374945</v>
      </c>
      <c r="R6335">
        <v>0</v>
      </c>
      <c r="S6335">
        <v>0</v>
      </c>
      <c r="T6335" t="s">
        <v>1</v>
      </c>
      <c r="U6335" s="221">
        <f t="shared" si="197"/>
        <v>3.74945E-2</v>
      </c>
    </row>
    <row r="6336" spans="1:21" hidden="1">
      <c r="A6336" s="55" t="str">
        <f t="shared" si="196"/>
        <v>Y0ES5.3</v>
      </c>
      <c r="B6336" s="55">
        <f>VLOOKUP(J6336,'Mapping-CITI'!A:E,5,0)</f>
        <v>5.3</v>
      </c>
      <c r="D6336" s="42">
        <v>45016</v>
      </c>
      <c r="E6336" s="42">
        <v>45199</v>
      </c>
      <c r="F6336" t="s">
        <v>1940</v>
      </c>
      <c r="G6336" t="s">
        <v>2942</v>
      </c>
      <c r="H6336">
        <v>4120</v>
      </c>
      <c r="I6336" t="s">
        <v>2781</v>
      </c>
      <c r="J6336">
        <v>440159</v>
      </c>
      <c r="K6336" t="s">
        <v>2509</v>
      </c>
      <c r="L6336">
        <v>10360620</v>
      </c>
      <c r="M6336">
        <v>0</v>
      </c>
      <c r="N6336">
        <v>0</v>
      </c>
      <c r="O6336">
        <v>0</v>
      </c>
      <c r="P6336" t="s">
        <v>607</v>
      </c>
      <c r="Q6336">
        <v>0</v>
      </c>
      <c r="R6336">
        <v>0</v>
      </c>
      <c r="S6336">
        <v>0</v>
      </c>
      <c r="T6336" t="s">
        <v>1</v>
      </c>
      <c r="U6336" s="221">
        <f t="shared" si="197"/>
        <v>0</v>
      </c>
    </row>
    <row r="6337" spans="1:21" hidden="1">
      <c r="A6337" s="55" t="str">
        <f t="shared" si="196"/>
        <v>Y0ES5.3</v>
      </c>
      <c r="B6337" s="55">
        <f>VLOOKUP(J6337,'Mapping-CITI'!A:E,5,0)</f>
        <v>5.3</v>
      </c>
      <c r="D6337" s="42">
        <v>45016</v>
      </c>
      <c r="E6337" s="42">
        <v>45199</v>
      </c>
      <c r="F6337" t="s">
        <v>1940</v>
      </c>
      <c r="G6337" t="s">
        <v>2942</v>
      </c>
      <c r="H6337">
        <v>4120</v>
      </c>
      <c r="I6337" t="s">
        <v>2781</v>
      </c>
      <c r="J6337">
        <v>440161</v>
      </c>
      <c r="K6337" t="s">
        <v>2511</v>
      </c>
      <c r="L6337">
        <v>19567345</v>
      </c>
      <c r="M6337">
        <v>0</v>
      </c>
      <c r="N6337">
        <v>0</v>
      </c>
      <c r="O6337">
        <v>0</v>
      </c>
      <c r="P6337" t="s">
        <v>607</v>
      </c>
      <c r="Q6337">
        <v>0</v>
      </c>
      <c r="R6337">
        <v>0</v>
      </c>
      <c r="S6337">
        <v>0</v>
      </c>
      <c r="T6337" t="s">
        <v>1</v>
      </c>
      <c r="U6337" s="221">
        <f t="shared" si="197"/>
        <v>0</v>
      </c>
    </row>
    <row r="6338" spans="1:21" hidden="1">
      <c r="A6338" s="55" t="str">
        <f t="shared" si="196"/>
        <v>Y0ES5.5</v>
      </c>
      <c r="B6338" s="55">
        <f>VLOOKUP(J6338,'Mapping-CITI'!A:E,5,0)</f>
        <v>5.5</v>
      </c>
      <c r="D6338" s="42">
        <v>45016</v>
      </c>
      <c r="E6338" s="42">
        <v>45199</v>
      </c>
      <c r="F6338" t="s">
        <v>1940</v>
      </c>
      <c r="G6338" t="s">
        <v>2942</v>
      </c>
      <c r="H6338">
        <v>5110</v>
      </c>
      <c r="I6338" t="s">
        <v>2776</v>
      </c>
      <c r="J6338">
        <v>440225</v>
      </c>
      <c r="K6338" t="s">
        <v>2515</v>
      </c>
      <c r="L6338">
        <v>-1949.09</v>
      </c>
      <c r="M6338">
        <v>8320.07</v>
      </c>
      <c r="N6338">
        <v>1567.21</v>
      </c>
      <c r="O6338">
        <v>6752.86</v>
      </c>
      <c r="P6338" t="s">
        <v>607</v>
      </c>
      <c r="Q6338">
        <v>6752.86</v>
      </c>
      <c r="R6338">
        <v>8320.07</v>
      </c>
      <c r="S6338">
        <v>1567.21</v>
      </c>
      <c r="T6338" t="s">
        <v>1</v>
      </c>
      <c r="U6338" s="221">
        <f t="shared" si="197"/>
        <v>6.7528599999999999E-4</v>
      </c>
    </row>
    <row r="6339" spans="1:21" hidden="1">
      <c r="A6339" s="55" t="str">
        <f t="shared" ref="A6339:A6402" si="198">F6339&amp;B6339</f>
        <v>Y0ES6.4</v>
      </c>
      <c r="B6339" s="55">
        <f>VLOOKUP(J6339,'Mapping-CITI'!A:E,5,0)</f>
        <v>6.4</v>
      </c>
      <c r="D6339" s="42">
        <v>45016</v>
      </c>
      <c r="E6339" s="42">
        <v>45199</v>
      </c>
      <c r="F6339" t="s">
        <v>1940</v>
      </c>
      <c r="G6339" t="s">
        <v>2942</v>
      </c>
      <c r="H6339">
        <v>4160</v>
      </c>
      <c r="I6339" t="s">
        <v>2778</v>
      </c>
      <c r="J6339">
        <v>440341</v>
      </c>
      <c r="K6339" t="s">
        <v>2682</v>
      </c>
      <c r="L6339">
        <v>3472984.98</v>
      </c>
      <c r="M6339">
        <v>4067792.85</v>
      </c>
      <c r="N6339">
        <v>0</v>
      </c>
      <c r="O6339">
        <v>4067792.85</v>
      </c>
      <c r="P6339" t="s">
        <v>607</v>
      </c>
      <c r="Q6339">
        <v>4067792.85</v>
      </c>
      <c r="R6339">
        <v>0</v>
      </c>
      <c r="S6339">
        <v>0</v>
      </c>
      <c r="T6339" t="s">
        <v>1</v>
      </c>
      <c r="U6339" s="221">
        <f t="shared" ref="U6339:U6402" si="199">(M6339-N6339)/10^7</f>
        <v>0.40677928499999999</v>
      </c>
    </row>
    <row r="6340" spans="1:21" hidden="1">
      <c r="A6340" s="55" t="str">
        <f t="shared" si="198"/>
        <v>Y0ES6.4</v>
      </c>
      <c r="B6340" s="55">
        <f>VLOOKUP(J6340,'Mapping-CITI'!A:E,5,0)</f>
        <v>6.4</v>
      </c>
      <c r="D6340" s="42">
        <v>45016</v>
      </c>
      <c r="E6340" s="42">
        <v>45199</v>
      </c>
      <c r="F6340" t="s">
        <v>1940</v>
      </c>
      <c r="G6340" t="s">
        <v>2942</v>
      </c>
      <c r="H6340">
        <v>4160</v>
      </c>
      <c r="I6340" t="s">
        <v>2778</v>
      </c>
      <c r="J6340">
        <v>440342</v>
      </c>
      <c r="K6340" t="s">
        <v>2683</v>
      </c>
      <c r="L6340">
        <v>3472984.98</v>
      </c>
      <c r="M6340">
        <v>4067792.85</v>
      </c>
      <c r="N6340">
        <v>0</v>
      </c>
      <c r="O6340">
        <v>4067792.85</v>
      </c>
      <c r="P6340" t="s">
        <v>607</v>
      </c>
      <c r="Q6340">
        <v>4067792.85</v>
      </c>
      <c r="R6340">
        <v>0</v>
      </c>
      <c r="S6340">
        <v>0</v>
      </c>
      <c r="T6340" t="s">
        <v>1</v>
      </c>
      <c r="U6340" s="221">
        <f t="shared" si="199"/>
        <v>0.40677928499999999</v>
      </c>
    </row>
    <row r="6341" spans="1:21" hidden="1">
      <c r="A6341" s="55" t="str">
        <f t="shared" si="198"/>
        <v>Y0ES6.4</v>
      </c>
      <c r="B6341" s="55">
        <f>VLOOKUP(J6341,'Mapping-CITI'!A:E,5,0)</f>
        <v>6.4</v>
      </c>
      <c r="D6341" s="42">
        <v>45016</v>
      </c>
      <c r="E6341" s="42">
        <v>45199</v>
      </c>
      <c r="F6341" t="s">
        <v>1940</v>
      </c>
      <c r="G6341" t="s">
        <v>2942</v>
      </c>
      <c r="H6341">
        <v>4160</v>
      </c>
      <c r="I6341" t="s">
        <v>2778</v>
      </c>
      <c r="J6341">
        <v>440416</v>
      </c>
      <c r="K6341" t="s">
        <v>664</v>
      </c>
      <c r="L6341">
        <v>11981987.699999999</v>
      </c>
      <c r="M6341">
        <v>23706023.16</v>
      </c>
      <c r="N6341">
        <v>9573046.5299999993</v>
      </c>
      <c r="O6341">
        <v>14132976.630000001</v>
      </c>
      <c r="P6341" t="s">
        <v>607</v>
      </c>
      <c r="Q6341">
        <v>14132976.630000001</v>
      </c>
      <c r="R6341">
        <v>847228.04</v>
      </c>
      <c r="S6341">
        <v>9573046.5299999993</v>
      </c>
      <c r="T6341" t="s">
        <v>1</v>
      </c>
      <c r="U6341" s="221">
        <f t="shared" si="199"/>
        <v>1.413297663</v>
      </c>
    </row>
    <row r="6342" spans="1:21" hidden="1">
      <c r="A6342" s="55" t="str">
        <f t="shared" si="198"/>
        <v>Y0ES6.4</v>
      </c>
      <c r="B6342" s="55">
        <f>VLOOKUP(J6342,'Mapping-CITI'!A:E,5,0)</f>
        <v>6.4</v>
      </c>
      <c r="D6342" s="42">
        <v>45016</v>
      </c>
      <c r="E6342" s="42">
        <v>45199</v>
      </c>
      <c r="F6342" t="s">
        <v>1940</v>
      </c>
      <c r="G6342" t="s">
        <v>2942</v>
      </c>
      <c r="H6342">
        <v>4160</v>
      </c>
      <c r="I6342" t="s">
        <v>2778</v>
      </c>
      <c r="J6342">
        <v>440445</v>
      </c>
      <c r="K6342" t="s">
        <v>2596</v>
      </c>
      <c r="L6342">
        <v>0</v>
      </c>
      <c r="M6342">
        <v>779899.64</v>
      </c>
      <c r="N6342">
        <v>779899.64</v>
      </c>
      <c r="O6342">
        <v>0</v>
      </c>
      <c r="P6342" t="s">
        <v>607</v>
      </c>
      <c r="Q6342">
        <v>0</v>
      </c>
      <c r="R6342">
        <v>779899.64</v>
      </c>
      <c r="S6342">
        <v>779899.64</v>
      </c>
      <c r="T6342" t="s">
        <v>1</v>
      </c>
      <c r="U6342" s="221">
        <f t="shared" si="199"/>
        <v>0</v>
      </c>
    </row>
    <row r="6343" spans="1:21" hidden="1">
      <c r="A6343" s="55" t="str">
        <f t="shared" si="198"/>
        <v>Y0ES6.4</v>
      </c>
      <c r="B6343" s="55">
        <f>VLOOKUP(J6343,'Mapping-CITI'!A:E,5,0)</f>
        <v>6.4</v>
      </c>
      <c r="D6343" s="42">
        <v>45016</v>
      </c>
      <c r="E6343" s="42">
        <v>45199</v>
      </c>
      <c r="F6343" t="s">
        <v>1940</v>
      </c>
      <c r="G6343" t="s">
        <v>2942</v>
      </c>
      <c r="H6343">
        <v>4160</v>
      </c>
      <c r="I6343" t="s">
        <v>2778</v>
      </c>
      <c r="J6343">
        <v>440509</v>
      </c>
      <c r="K6343" t="s">
        <v>2524</v>
      </c>
      <c r="L6343">
        <v>13162366.83</v>
      </c>
      <c r="M6343">
        <v>15238941.939999999</v>
      </c>
      <c r="N6343">
        <v>0</v>
      </c>
      <c r="O6343">
        <v>15238941.939999999</v>
      </c>
      <c r="P6343" t="s">
        <v>607</v>
      </c>
      <c r="Q6343">
        <v>15238941.939999999</v>
      </c>
      <c r="R6343">
        <v>0</v>
      </c>
      <c r="S6343">
        <v>0</v>
      </c>
      <c r="T6343" t="s">
        <v>1</v>
      </c>
      <c r="U6343" s="221">
        <f t="shared" si="199"/>
        <v>1.5238941939999999</v>
      </c>
    </row>
    <row r="6344" spans="1:21" hidden="1">
      <c r="A6344" s="55" t="str">
        <f t="shared" si="198"/>
        <v>Y0ESIgnore</v>
      </c>
      <c r="B6344" s="55" t="str">
        <f>VLOOKUP(J6344,'Mapping-CITI'!A:E,5,0)</f>
        <v>Ignore</v>
      </c>
      <c r="D6344" s="42">
        <v>45016</v>
      </c>
      <c r="E6344" s="42">
        <v>45199</v>
      </c>
      <c r="F6344" t="s">
        <v>1940</v>
      </c>
      <c r="G6344" t="s">
        <v>2942</v>
      </c>
      <c r="H6344">
        <v>9600</v>
      </c>
      <c r="I6344" t="s">
        <v>2826</v>
      </c>
      <c r="J6344">
        <v>700002</v>
      </c>
      <c r="K6344" t="s">
        <v>2531</v>
      </c>
      <c r="L6344">
        <v>-2.36</v>
      </c>
      <c r="M6344">
        <v>0</v>
      </c>
      <c r="N6344">
        <v>0</v>
      </c>
      <c r="O6344">
        <v>-2.36</v>
      </c>
      <c r="P6344" t="s">
        <v>607</v>
      </c>
      <c r="Q6344">
        <v>-2.36</v>
      </c>
      <c r="R6344">
        <v>0</v>
      </c>
      <c r="S6344">
        <v>0</v>
      </c>
      <c r="T6344" t="s">
        <v>1</v>
      </c>
      <c r="U6344" s="221">
        <f t="shared" si="199"/>
        <v>0</v>
      </c>
    </row>
    <row r="6345" spans="1:21" hidden="1">
      <c r="A6345" s="55" t="str">
        <f t="shared" si="198"/>
        <v>Y0ET0</v>
      </c>
      <c r="B6345" s="55">
        <f>VLOOKUP(J6345,'Mapping-CITI'!A:E,5,0)</f>
        <v>0</v>
      </c>
      <c r="D6345" s="42">
        <v>45016</v>
      </c>
      <c r="E6345" s="42">
        <v>45199</v>
      </c>
      <c r="F6345" t="s">
        <v>1979</v>
      </c>
      <c r="G6345" t="s">
        <v>513</v>
      </c>
      <c r="H6345">
        <v>1210</v>
      </c>
      <c r="I6345" t="s">
        <v>2767</v>
      </c>
      <c r="J6345">
        <v>101104</v>
      </c>
      <c r="K6345" t="s">
        <v>4279</v>
      </c>
      <c r="L6345">
        <v>75447036.409999996</v>
      </c>
      <c r="M6345">
        <v>1354791.79</v>
      </c>
      <c r="N6345">
        <v>11026803.67</v>
      </c>
      <c r="O6345">
        <v>65775024.530000001</v>
      </c>
      <c r="P6345" t="s">
        <v>607</v>
      </c>
      <c r="Q6345">
        <v>65775024.530000001</v>
      </c>
      <c r="R6345">
        <v>0</v>
      </c>
      <c r="S6345">
        <v>0</v>
      </c>
      <c r="T6345" t="s">
        <v>22</v>
      </c>
      <c r="U6345" s="221">
        <f t="shared" si="199"/>
        <v>-0.96720118799999988</v>
      </c>
    </row>
    <row r="6346" spans="1:21" hidden="1">
      <c r="A6346" s="55" t="str">
        <f t="shared" si="198"/>
        <v>Y0ET0</v>
      </c>
      <c r="B6346" s="55">
        <f>VLOOKUP(J6346,'Mapping-CITI'!A:E,5,0)</f>
        <v>0</v>
      </c>
      <c r="D6346" s="42">
        <v>45016</v>
      </c>
      <c r="E6346" s="42">
        <v>45199</v>
      </c>
      <c r="F6346" t="s">
        <v>1979</v>
      </c>
      <c r="G6346" t="s">
        <v>513</v>
      </c>
      <c r="H6346">
        <v>1210</v>
      </c>
      <c r="I6346" t="s">
        <v>2767</v>
      </c>
      <c r="J6346">
        <v>102104</v>
      </c>
      <c r="K6346" t="s">
        <v>2007</v>
      </c>
      <c r="L6346">
        <v>2740714.66</v>
      </c>
      <c r="M6346">
        <v>319164733.89999998</v>
      </c>
      <c r="N6346">
        <v>319594668.97000003</v>
      </c>
      <c r="O6346">
        <v>2310779.59</v>
      </c>
      <c r="P6346" t="s">
        <v>607</v>
      </c>
      <c r="Q6346">
        <v>2310779.59</v>
      </c>
      <c r="R6346">
        <v>0</v>
      </c>
      <c r="S6346">
        <v>0</v>
      </c>
      <c r="T6346" t="s">
        <v>22</v>
      </c>
      <c r="U6346" s="221">
        <f t="shared" si="199"/>
        <v>-4.2993507000005246E-2</v>
      </c>
    </row>
    <row r="6347" spans="1:21" hidden="1">
      <c r="A6347" s="55" t="str">
        <f t="shared" si="198"/>
        <v>Y0ET0</v>
      </c>
      <c r="B6347" s="55">
        <f>VLOOKUP(J6347,'Mapping-CITI'!A:E,5,0)</f>
        <v>0</v>
      </c>
      <c r="D6347" s="42">
        <v>45016</v>
      </c>
      <c r="E6347" s="42">
        <v>45199</v>
      </c>
      <c r="F6347" t="s">
        <v>1979</v>
      </c>
      <c r="G6347" t="s">
        <v>513</v>
      </c>
      <c r="J6347">
        <v>102328</v>
      </c>
      <c r="K6347" t="s">
        <v>2849</v>
      </c>
      <c r="L6347">
        <v>11752623.75</v>
      </c>
      <c r="M6347">
        <v>-935056.59</v>
      </c>
      <c r="N6347">
        <v>0</v>
      </c>
      <c r="O6347">
        <v>10817567.16</v>
      </c>
      <c r="P6347" t="s">
        <v>607</v>
      </c>
      <c r="Q6347">
        <v>10817567.16</v>
      </c>
      <c r="R6347">
        <v>0</v>
      </c>
      <c r="S6347">
        <v>0</v>
      </c>
      <c r="T6347" t="s">
        <v>22</v>
      </c>
      <c r="U6347" s="221">
        <f t="shared" si="199"/>
        <v>-9.3505658999999991E-2</v>
      </c>
    </row>
    <row r="6348" spans="1:21" hidden="1">
      <c r="A6348" s="55" t="str">
        <f t="shared" si="198"/>
        <v>Y0ET0</v>
      </c>
      <c r="B6348" s="55">
        <f>VLOOKUP(J6348,'Mapping-CITI'!A:E,5,0)</f>
        <v>0</v>
      </c>
      <c r="D6348" s="42">
        <v>45016</v>
      </c>
      <c r="E6348" s="42">
        <v>45199</v>
      </c>
      <c r="F6348" t="s">
        <v>1979</v>
      </c>
      <c r="G6348" t="s">
        <v>513</v>
      </c>
      <c r="H6348">
        <v>1700</v>
      </c>
      <c r="I6348" t="s">
        <v>2768</v>
      </c>
      <c r="J6348">
        <v>106103</v>
      </c>
      <c r="K6348" t="s">
        <v>2783</v>
      </c>
      <c r="L6348">
        <v>18225.02</v>
      </c>
      <c r="M6348">
        <v>75518.320000000007</v>
      </c>
      <c r="N6348">
        <v>69764.600000000006</v>
      </c>
      <c r="O6348">
        <v>23978.74</v>
      </c>
      <c r="P6348" t="s">
        <v>607</v>
      </c>
      <c r="Q6348">
        <v>23978.74</v>
      </c>
      <c r="R6348">
        <v>75518.320000000007</v>
      </c>
      <c r="S6348">
        <v>69764.600000000006</v>
      </c>
      <c r="T6348" t="s">
        <v>22</v>
      </c>
      <c r="U6348" s="221">
        <f t="shared" si="199"/>
        <v>5.753720000000001E-4</v>
      </c>
    </row>
    <row r="6349" spans="1:21" hidden="1">
      <c r="A6349" s="55" t="str">
        <f t="shared" si="198"/>
        <v>Y0ETIgnore</v>
      </c>
      <c r="B6349" s="55" t="str">
        <f>VLOOKUP(J6349,'Mapping-CITI'!A:E,5,0)</f>
        <v>Ignore</v>
      </c>
      <c r="D6349" s="42">
        <v>45016</v>
      </c>
      <c r="E6349" s="42">
        <v>45199</v>
      </c>
      <c r="F6349" t="s">
        <v>1979</v>
      </c>
      <c r="G6349" t="s">
        <v>513</v>
      </c>
      <c r="H6349">
        <v>1700</v>
      </c>
      <c r="I6349" t="s">
        <v>2768</v>
      </c>
      <c r="J6349">
        <v>106106</v>
      </c>
      <c r="K6349" t="s">
        <v>2784</v>
      </c>
      <c r="L6349">
        <v>977.89</v>
      </c>
      <c r="M6349">
        <v>1370.25</v>
      </c>
      <c r="N6349">
        <v>1244.24</v>
      </c>
      <c r="O6349">
        <v>1103.9000000000001</v>
      </c>
      <c r="P6349" t="s">
        <v>607</v>
      </c>
      <c r="Q6349">
        <v>1103.9000000000001</v>
      </c>
      <c r="R6349">
        <v>1370.25</v>
      </c>
      <c r="S6349">
        <v>1244.24</v>
      </c>
      <c r="T6349" t="s">
        <v>22</v>
      </c>
      <c r="U6349" s="221">
        <f t="shared" si="199"/>
        <v>1.2600999999999998E-5</v>
      </c>
    </row>
    <row r="6350" spans="1:21" hidden="1">
      <c r="A6350" s="55" t="str">
        <f t="shared" si="198"/>
        <v>Y0ET0</v>
      </c>
      <c r="B6350" s="55">
        <f>VLOOKUP(J6350,'Mapping-CITI'!A:E,5,0)</f>
        <v>0</v>
      </c>
      <c r="D6350" s="42">
        <v>45016</v>
      </c>
      <c r="E6350" s="42">
        <v>45199</v>
      </c>
      <c r="F6350" t="s">
        <v>1979</v>
      </c>
      <c r="G6350" t="s">
        <v>513</v>
      </c>
      <c r="H6350">
        <v>1400</v>
      </c>
      <c r="I6350" t="s">
        <v>2773</v>
      </c>
      <c r="J6350">
        <v>107111</v>
      </c>
      <c r="K6350" t="s">
        <v>2016</v>
      </c>
      <c r="L6350">
        <v>12864.61</v>
      </c>
      <c r="M6350">
        <v>16358.94</v>
      </c>
      <c r="N6350">
        <v>29223.55</v>
      </c>
      <c r="O6350">
        <v>0</v>
      </c>
      <c r="P6350" t="s">
        <v>977</v>
      </c>
      <c r="Q6350">
        <v>0</v>
      </c>
      <c r="R6350">
        <v>16358.94</v>
      </c>
      <c r="S6350">
        <v>12864.61</v>
      </c>
      <c r="T6350" t="s">
        <v>22</v>
      </c>
      <c r="U6350" s="221">
        <f t="shared" si="199"/>
        <v>-1.2864609999999998E-3</v>
      </c>
    </row>
    <row r="6351" spans="1:21" hidden="1">
      <c r="A6351" s="55" t="str">
        <f t="shared" si="198"/>
        <v>Y0ET0</v>
      </c>
      <c r="B6351" s="55">
        <f>VLOOKUP(J6351,'Mapping-CITI'!A:E,5,0)</f>
        <v>0</v>
      </c>
      <c r="D6351" s="42">
        <v>45016</v>
      </c>
      <c r="E6351" s="42">
        <v>45199</v>
      </c>
      <c r="F6351" t="s">
        <v>1979</v>
      </c>
      <c r="G6351" t="s">
        <v>513</v>
      </c>
      <c r="H6351">
        <v>1700</v>
      </c>
      <c r="I6351" t="s">
        <v>2768</v>
      </c>
      <c r="J6351">
        <v>109181</v>
      </c>
      <c r="K6351" t="s">
        <v>2771</v>
      </c>
      <c r="L6351">
        <v>393.78</v>
      </c>
      <c r="M6351">
        <v>0</v>
      </c>
      <c r="N6351">
        <v>0</v>
      </c>
      <c r="O6351">
        <v>393.78</v>
      </c>
      <c r="P6351" t="s">
        <v>607</v>
      </c>
      <c r="Q6351">
        <v>393.78</v>
      </c>
      <c r="R6351">
        <v>0</v>
      </c>
      <c r="S6351">
        <v>0</v>
      </c>
      <c r="T6351" t="s">
        <v>22</v>
      </c>
      <c r="U6351" s="221">
        <f t="shared" si="199"/>
        <v>0</v>
      </c>
    </row>
    <row r="6352" spans="1:21" hidden="1">
      <c r="A6352" s="55" t="str">
        <f t="shared" si="198"/>
        <v>Y0ET0</v>
      </c>
      <c r="B6352" s="55">
        <f>VLOOKUP(J6352,'Mapping-CITI'!A:E,5,0)</f>
        <v>0</v>
      </c>
      <c r="D6352" s="42">
        <v>45016</v>
      </c>
      <c r="E6352" s="42">
        <v>45199</v>
      </c>
      <c r="F6352" t="s">
        <v>1979</v>
      </c>
      <c r="G6352" t="s">
        <v>513</v>
      </c>
      <c r="H6352">
        <v>1230</v>
      </c>
      <c r="I6352" t="s">
        <v>2772</v>
      </c>
      <c r="J6352">
        <v>111126</v>
      </c>
      <c r="K6352" t="s">
        <v>2022</v>
      </c>
      <c r="L6352">
        <v>1053.3499999999999</v>
      </c>
      <c r="M6352">
        <v>332.61</v>
      </c>
      <c r="N6352">
        <v>0</v>
      </c>
      <c r="O6352">
        <v>859.28</v>
      </c>
      <c r="P6352" t="s">
        <v>607</v>
      </c>
      <c r="Q6352">
        <v>859.28</v>
      </c>
      <c r="R6352">
        <v>0</v>
      </c>
      <c r="S6352">
        <v>0</v>
      </c>
      <c r="T6352" t="s">
        <v>22</v>
      </c>
      <c r="U6352" s="221">
        <f t="shared" si="199"/>
        <v>3.3260999999999999E-5</v>
      </c>
    </row>
    <row r="6353" spans="1:21" hidden="1">
      <c r="A6353" s="55" t="str">
        <f t="shared" si="198"/>
        <v>Y0ET0</v>
      </c>
      <c r="B6353" s="55">
        <f>VLOOKUP(J6353,'Mapping-CITI'!A:E,5,0)</f>
        <v>0</v>
      </c>
      <c r="D6353" s="42">
        <v>45016</v>
      </c>
      <c r="E6353" s="42">
        <v>45199</v>
      </c>
      <c r="F6353" t="s">
        <v>1979</v>
      </c>
      <c r="G6353" t="s">
        <v>513</v>
      </c>
      <c r="H6353">
        <v>1400</v>
      </c>
      <c r="I6353" t="s">
        <v>2773</v>
      </c>
      <c r="J6353">
        <v>111137</v>
      </c>
      <c r="K6353" t="s">
        <v>2027</v>
      </c>
      <c r="L6353">
        <v>318.24</v>
      </c>
      <c r="M6353">
        <v>1422.78</v>
      </c>
      <c r="N6353">
        <v>1741.02</v>
      </c>
      <c r="O6353">
        <v>0</v>
      </c>
      <c r="P6353" t="s">
        <v>607</v>
      </c>
      <c r="Q6353">
        <v>0</v>
      </c>
      <c r="R6353">
        <v>1422.78</v>
      </c>
      <c r="S6353">
        <v>1741.02</v>
      </c>
      <c r="T6353" t="s">
        <v>22</v>
      </c>
      <c r="U6353" s="221">
        <f t="shared" si="199"/>
        <v>-3.1823999999999999E-5</v>
      </c>
    </row>
    <row r="6354" spans="1:21" hidden="1">
      <c r="A6354" s="55" t="str">
        <f t="shared" si="198"/>
        <v>Y0ET0</v>
      </c>
      <c r="B6354" s="55">
        <f>VLOOKUP(J6354,'Mapping-CITI'!A:E,5,0)</f>
        <v>0</v>
      </c>
      <c r="D6354" s="42">
        <v>45016</v>
      </c>
      <c r="E6354" s="42">
        <v>45199</v>
      </c>
      <c r="F6354" t="s">
        <v>1979</v>
      </c>
      <c r="G6354" t="s">
        <v>513</v>
      </c>
      <c r="H6354">
        <v>1400</v>
      </c>
      <c r="I6354" t="s">
        <v>2773</v>
      </c>
      <c r="J6354">
        <v>111220</v>
      </c>
      <c r="K6354" t="s">
        <v>2655</v>
      </c>
      <c r="L6354">
        <v>8392639.8900000006</v>
      </c>
      <c r="M6354">
        <v>1297389771</v>
      </c>
      <c r="N6354">
        <v>1297517899.26</v>
      </c>
      <c r="O6354">
        <v>8240962.7999999998</v>
      </c>
      <c r="P6354" t="s">
        <v>607</v>
      </c>
      <c r="Q6354">
        <v>8240962.7999999998</v>
      </c>
      <c r="R6354">
        <v>1297389771</v>
      </c>
      <c r="S6354">
        <v>1297517899.26</v>
      </c>
      <c r="T6354" t="s">
        <v>22</v>
      </c>
      <c r="U6354" s="221">
        <f t="shared" si="199"/>
        <v>-1.2812825999999047E-2</v>
      </c>
    </row>
    <row r="6355" spans="1:21" hidden="1">
      <c r="A6355" s="55" t="str">
        <f t="shared" si="198"/>
        <v>Y0ET0</v>
      </c>
      <c r="B6355" s="55">
        <f>VLOOKUP(J6355,'Mapping-CITI'!A:E,5,0)</f>
        <v>0</v>
      </c>
      <c r="D6355" s="42">
        <v>45016</v>
      </c>
      <c r="E6355" s="42">
        <v>45199</v>
      </c>
      <c r="F6355" t="s">
        <v>1979</v>
      </c>
      <c r="G6355" t="s">
        <v>513</v>
      </c>
      <c r="H6355">
        <v>1400</v>
      </c>
      <c r="I6355" t="s">
        <v>2773</v>
      </c>
      <c r="J6355">
        <v>111221</v>
      </c>
      <c r="K6355" t="s">
        <v>2656</v>
      </c>
      <c r="L6355">
        <v>-8392639.8900000006</v>
      </c>
      <c r="M6355">
        <v>1297517899.26</v>
      </c>
      <c r="N6355">
        <v>1297389771</v>
      </c>
      <c r="O6355">
        <v>-8240962.7999999998</v>
      </c>
      <c r="P6355" t="s">
        <v>607</v>
      </c>
      <c r="Q6355">
        <v>-8240962.7999999998</v>
      </c>
      <c r="R6355">
        <v>1297517899.26</v>
      </c>
      <c r="S6355">
        <v>1297389771</v>
      </c>
      <c r="T6355" t="s">
        <v>22</v>
      </c>
      <c r="U6355" s="221">
        <f t="shared" si="199"/>
        <v>1.2812825999999047E-2</v>
      </c>
    </row>
    <row r="6356" spans="1:21" hidden="1">
      <c r="A6356" s="55" t="str">
        <f t="shared" si="198"/>
        <v>Y0ET0</v>
      </c>
      <c r="B6356" s="55">
        <f>VLOOKUP(J6356,'Mapping-CITI'!A:E,5,0)</f>
        <v>0</v>
      </c>
      <c r="D6356" s="42">
        <v>45016</v>
      </c>
      <c r="E6356" s="42">
        <v>45199</v>
      </c>
      <c r="F6356" t="s">
        <v>1979</v>
      </c>
      <c r="G6356" t="s">
        <v>513</v>
      </c>
      <c r="H6356">
        <v>1700</v>
      </c>
      <c r="I6356" t="s">
        <v>2768</v>
      </c>
      <c r="J6356">
        <v>141017</v>
      </c>
      <c r="K6356" t="s">
        <v>2035</v>
      </c>
      <c r="L6356">
        <v>0</v>
      </c>
      <c r="M6356">
        <v>104500</v>
      </c>
      <c r="N6356">
        <v>104500</v>
      </c>
      <c r="O6356">
        <v>0</v>
      </c>
      <c r="P6356" t="s">
        <v>607</v>
      </c>
      <c r="Q6356">
        <v>0</v>
      </c>
      <c r="R6356">
        <v>104500</v>
      </c>
      <c r="S6356">
        <v>104500</v>
      </c>
      <c r="T6356" t="s">
        <v>22</v>
      </c>
      <c r="U6356" s="221">
        <f t="shared" si="199"/>
        <v>0</v>
      </c>
    </row>
    <row r="6357" spans="1:21" hidden="1">
      <c r="A6357" s="55" t="str">
        <f t="shared" si="198"/>
        <v>Y0ETIgnore</v>
      </c>
      <c r="B6357" s="55" t="str">
        <f>VLOOKUP(J6357,'Mapping-CITI'!A:E,5,0)</f>
        <v>Ignore</v>
      </c>
      <c r="D6357" s="42">
        <v>45016</v>
      </c>
      <c r="E6357" s="42">
        <v>45199</v>
      </c>
      <c r="F6357" t="s">
        <v>1979</v>
      </c>
      <c r="G6357" t="s">
        <v>513</v>
      </c>
      <c r="H6357">
        <v>1700</v>
      </c>
      <c r="I6357" t="s">
        <v>2768</v>
      </c>
      <c r="J6357">
        <v>141258</v>
      </c>
      <c r="K6357" t="s">
        <v>3364</v>
      </c>
      <c r="L6357">
        <v>0</v>
      </c>
      <c r="M6357">
        <v>36000</v>
      </c>
      <c r="N6357">
        <v>36000</v>
      </c>
      <c r="O6357">
        <v>0</v>
      </c>
      <c r="P6357" t="s">
        <v>607</v>
      </c>
      <c r="Q6357">
        <v>0</v>
      </c>
      <c r="R6357">
        <v>36000</v>
      </c>
      <c r="S6357">
        <v>36000</v>
      </c>
      <c r="T6357" t="s">
        <v>22</v>
      </c>
      <c r="U6357" s="221">
        <f t="shared" si="199"/>
        <v>0</v>
      </c>
    </row>
    <row r="6358" spans="1:21" hidden="1">
      <c r="A6358" s="55" t="str">
        <f t="shared" si="198"/>
        <v>Y0ET0</v>
      </c>
      <c r="B6358" s="55">
        <f>VLOOKUP(J6358,'Mapping-CITI'!A:E,5,0)</f>
        <v>0</v>
      </c>
      <c r="D6358" s="42">
        <v>45016</v>
      </c>
      <c r="E6358" s="42">
        <v>45199</v>
      </c>
      <c r="F6358" t="s">
        <v>1979</v>
      </c>
      <c r="G6358" t="s">
        <v>513</v>
      </c>
      <c r="H6358">
        <v>1700</v>
      </c>
      <c r="I6358" t="s">
        <v>2768</v>
      </c>
      <c r="J6358">
        <v>141280</v>
      </c>
      <c r="K6358" t="s">
        <v>2036</v>
      </c>
      <c r="L6358">
        <v>-12864.6</v>
      </c>
      <c r="M6358">
        <v>157864.60999999999</v>
      </c>
      <c r="N6358">
        <v>145000</v>
      </c>
      <c r="O6358">
        <v>0.01</v>
      </c>
      <c r="P6358" t="s">
        <v>977</v>
      </c>
      <c r="Q6358">
        <v>0.83</v>
      </c>
      <c r="R6358">
        <v>4402004.91</v>
      </c>
      <c r="S6358">
        <v>16917038.969999999</v>
      </c>
      <c r="T6358" t="s">
        <v>22</v>
      </c>
      <c r="U6358" s="221">
        <f t="shared" si="199"/>
        <v>1.2864609999999985E-3</v>
      </c>
    </row>
    <row r="6359" spans="1:21" hidden="1">
      <c r="A6359" s="55" t="str">
        <f t="shared" si="198"/>
        <v>Y0ET0</v>
      </c>
      <c r="B6359" s="55">
        <f>VLOOKUP(J6359,'Mapping-CITI'!A:E,5,0)</f>
        <v>0</v>
      </c>
      <c r="D6359" s="42">
        <v>45016</v>
      </c>
      <c r="E6359" s="42">
        <v>45199</v>
      </c>
      <c r="F6359" t="s">
        <v>1979</v>
      </c>
      <c r="G6359" t="s">
        <v>513</v>
      </c>
      <c r="H6359">
        <v>1700</v>
      </c>
      <c r="I6359" t="s">
        <v>2768</v>
      </c>
      <c r="J6359">
        <v>141280</v>
      </c>
      <c r="K6359" t="s">
        <v>2036</v>
      </c>
      <c r="L6359">
        <v>53773</v>
      </c>
      <c r="M6359">
        <v>336076444.69</v>
      </c>
      <c r="N6359">
        <v>336081772.87</v>
      </c>
      <c r="O6359">
        <v>48444.82</v>
      </c>
      <c r="P6359" t="s">
        <v>607</v>
      </c>
      <c r="Q6359">
        <v>48444.82</v>
      </c>
      <c r="R6359">
        <v>4402004.91</v>
      </c>
      <c r="S6359">
        <v>16917038.969999999</v>
      </c>
      <c r="T6359" t="s">
        <v>22</v>
      </c>
      <c r="U6359" s="221">
        <f t="shared" si="199"/>
        <v>-5.3281800000071526E-4</v>
      </c>
    </row>
    <row r="6360" spans="1:21" hidden="1">
      <c r="A6360" s="55" t="str">
        <f t="shared" si="198"/>
        <v>Y0ET0</v>
      </c>
      <c r="B6360" s="55">
        <f>VLOOKUP(J6360,'Mapping-CITI'!A:E,5,0)</f>
        <v>0</v>
      </c>
      <c r="D6360" s="42">
        <v>45016</v>
      </c>
      <c r="E6360" s="42">
        <v>45199</v>
      </c>
      <c r="F6360" t="s">
        <v>1979</v>
      </c>
      <c r="G6360" t="s">
        <v>513</v>
      </c>
      <c r="H6360">
        <v>1700</v>
      </c>
      <c r="I6360" t="s">
        <v>2768</v>
      </c>
      <c r="J6360">
        <v>141287</v>
      </c>
      <c r="K6360" t="s">
        <v>604</v>
      </c>
      <c r="L6360">
        <v>-0.04</v>
      </c>
      <c r="M6360">
        <v>0.04</v>
      </c>
      <c r="N6360">
        <v>0</v>
      </c>
      <c r="O6360">
        <v>0</v>
      </c>
      <c r="P6360" t="s">
        <v>607</v>
      </c>
      <c r="Q6360">
        <v>0</v>
      </c>
      <c r="R6360">
        <v>0.04</v>
      </c>
      <c r="S6360">
        <v>0</v>
      </c>
      <c r="T6360" t="s">
        <v>22</v>
      </c>
      <c r="U6360" s="221">
        <f t="shared" si="199"/>
        <v>4.0000000000000002E-9</v>
      </c>
    </row>
    <row r="6361" spans="1:21" hidden="1">
      <c r="A6361" s="55" t="str">
        <f t="shared" si="198"/>
        <v>Y0ET0</v>
      </c>
      <c r="B6361" s="55">
        <f>VLOOKUP(J6361,'Mapping-CITI'!A:E,5,0)</f>
        <v>0</v>
      </c>
      <c r="D6361" s="42">
        <v>45016</v>
      </c>
      <c r="E6361" s="42">
        <v>45199</v>
      </c>
      <c r="F6361" t="s">
        <v>1979</v>
      </c>
      <c r="G6361" t="s">
        <v>513</v>
      </c>
      <c r="H6361">
        <v>1700</v>
      </c>
      <c r="I6361" t="s">
        <v>2768</v>
      </c>
      <c r="J6361">
        <v>141294</v>
      </c>
      <c r="K6361" t="s">
        <v>2039</v>
      </c>
      <c r="L6361">
        <v>0</v>
      </c>
      <c r="M6361">
        <v>6000</v>
      </c>
      <c r="N6361">
        <v>6000</v>
      </c>
      <c r="O6361">
        <v>0</v>
      </c>
      <c r="P6361" t="s">
        <v>607</v>
      </c>
      <c r="Q6361">
        <v>0</v>
      </c>
      <c r="R6361">
        <v>6000</v>
      </c>
      <c r="S6361">
        <v>6000</v>
      </c>
      <c r="T6361" t="s">
        <v>22</v>
      </c>
      <c r="U6361" s="221">
        <f t="shared" si="199"/>
        <v>0</v>
      </c>
    </row>
    <row r="6362" spans="1:21" hidden="1">
      <c r="A6362" s="55" t="str">
        <f t="shared" si="198"/>
        <v>Y0ET0</v>
      </c>
      <c r="B6362" s="55">
        <f>VLOOKUP(J6362,'Mapping-CITI'!A:E,5,0)</f>
        <v>0</v>
      </c>
      <c r="D6362" s="42">
        <v>45016</v>
      </c>
      <c r="E6362" s="42">
        <v>45199</v>
      </c>
      <c r="F6362" t="s">
        <v>1979</v>
      </c>
      <c r="G6362" t="s">
        <v>513</v>
      </c>
      <c r="H6362">
        <v>1700</v>
      </c>
      <c r="I6362" t="s">
        <v>2768</v>
      </c>
      <c r="J6362">
        <v>141382</v>
      </c>
      <c r="K6362" t="s">
        <v>2052</v>
      </c>
      <c r="L6362">
        <v>0</v>
      </c>
      <c r="M6362">
        <v>11844494.57</v>
      </c>
      <c r="N6362">
        <v>11844494.57</v>
      </c>
      <c r="O6362">
        <v>0</v>
      </c>
      <c r="P6362" t="s">
        <v>607</v>
      </c>
      <c r="Q6362">
        <v>0</v>
      </c>
      <c r="R6362">
        <v>11844494.57</v>
      </c>
      <c r="S6362">
        <v>11844494.57</v>
      </c>
      <c r="T6362" t="s">
        <v>22</v>
      </c>
      <c r="U6362" s="221">
        <f t="shared" si="199"/>
        <v>0</v>
      </c>
    </row>
    <row r="6363" spans="1:21" hidden="1">
      <c r="A6363" s="55" t="str">
        <f t="shared" si="198"/>
        <v>Y0ET0</v>
      </c>
      <c r="B6363" s="55">
        <f>VLOOKUP(J6363,'Mapping-CITI'!A:E,5,0)</f>
        <v>0</v>
      </c>
      <c r="D6363" s="42">
        <v>45016</v>
      </c>
      <c r="E6363" s="42">
        <v>45199</v>
      </c>
      <c r="F6363" t="s">
        <v>1979</v>
      </c>
      <c r="G6363" t="s">
        <v>513</v>
      </c>
      <c r="H6363">
        <v>1700</v>
      </c>
      <c r="I6363" t="s">
        <v>2768</v>
      </c>
      <c r="J6363">
        <v>141398</v>
      </c>
      <c r="K6363" t="s">
        <v>2911</v>
      </c>
      <c r="L6363">
        <v>0</v>
      </c>
      <c r="M6363">
        <v>1422.78</v>
      </c>
      <c r="N6363">
        <v>1422.78</v>
      </c>
      <c r="O6363">
        <v>0</v>
      </c>
      <c r="P6363" t="s">
        <v>607</v>
      </c>
      <c r="Q6363">
        <v>0</v>
      </c>
      <c r="R6363">
        <v>1422.78</v>
      </c>
      <c r="S6363">
        <v>1422.78</v>
      </c>
      <c r="T6363" t="s">
        <v>22</v>
      </c>
      <c r="U6363" s="221">
        <f t="shared" si="199"/>
        <v>0</v>
      </c>
    </row>
    <row r="6364" spans="1:21" hidden="1">
      <c r="A6364" s="55" t="str">
        <f t="shared" si="198"/>
        <v>Y0ET0</v>
      </c>
      <c r="B6364" s="55">
        <f>VLOOKUP(J6364,'Mapping-CITI'!A:E,5,0)</f>
        <v>0</v>
      </c>
      <c r="D6364" s="42">
        <v>45016</v>
      </c>
      <c r="E6364" s="42">
        <v>45199</v>
      </c>
      <c r="F6364" t="s">
        <v>1979</v>
      </c>
      <c r="G6364" t="s">
        <v>513</v>
      </c>
      <c r="H6364">
        <v>1700</v>
      </c>
      <c r="I6364" t="s">
        <v>2768</v>
      </c>
      <c r="J6364">
        <v>141399</v>
      </c>
      <c r="K6364" t="s">
        <v>2912</v>
      </c>
      <c r="L6364">
        <v>0</v>
      </c>
      <c r="M6364">
        <v>44000</v>
      </c>
      <c r="N6364">
        <v>44000</v>
      </c>
      <c r="O6364">
        <v>0</v>
      </c>
      <c r="P6364" t="s">
        <v>607</v>
      </c>
      <c r="Q6364">
        <v>0</v>
      </c>
      <c r="R6364">
        <v>44000</v>
      </c>
      <c r="S6364">
        <v>44000</v>
      </c>
      <c r="T6364" t="s">
        <v>22</v>
      </c>
      <c r="U6364" s="221">
        <f t="shared" si="199"/>
        <v>0</v>
      </c>
    </row>
    <row r="6365" spans="1:21" hidden="1">
      <c r="A6365" s="55" t="str">
        <f t="shared" si="198"/>
        <v>Y0ET0</v>
      </c>
      <c r="B6365" s="55">
        <f>VLOOKUP(J6365,'Mapping-CITI'!A:E,5,0)</f>
        <v>0</v>
      </c>
      <c r="D6365" s="42">
        <v>45016</v>
      </c>
      <c r="E6365" s="42">
        <v>45199</v>
      </c>
      <c r="F6365" t="s">
        <v>1979</v>
      </c>
      <c r="G6365" t="s">
        <v>513</v>
      </c>
      <c r="H6365">
        <v>1700</v>
      </c>
      <c r="I6365" t="s">
        <v>2768</v>
      </c>
      <c r="J6365">
        <v>141524</v>
      </c>
      <c r="K6365" t="s">
        <v>2061</v>
      </c>
      <c r="L6365">
        <v>0</v>
      </c>
      <c r="M6365">
        <v>51800</v>
      </c>
      <c r="N6365">
        <v>51800</v>
      </c>
      <c r="O6365">
        <v>0</v>
      </c>
      <c r="P6365" t="s">
        <v>607</v>
      </c>
      <c r="Q6365">
        <v>0</v>
      </c>
      <c r="R6365">
        <v>51800</v>
      </c>
      <c r="S6365">
        <v>51800</v>
      </c>
      <c r="T6365" t="s">
        <v>22</v>
      </c>
      <c r="U6365" s="221">
        <f t="shared" si="199"/>
        <v>0</v>
      </c>
    </row>
    <row r="6366" spans="1:21" hidden="1">
      <c r="A6366" s="55" t="str">
        <f t="shared" si="198"/>
        <v>Y0ET0</v>
      </c>
      <c r="B6366" s="55">
        <f>VLOOKUP(J6366,'Mapping-CITI'!A:E,5,0)</f>
        <v>0</v>
      </c>
      <c r="D6366" s="42">
        <v>45016</v>
      </c>
      <c r="E6366" s="42">
        <v>45199</v>
      </c>
      <c r="F6366" t="s">
        <v>1979</v>
      </c>
      <c r="G6366" t="s">
        <v>513</v>
      </c>
      <c r="H6366">
        <v>1700</v>
      </c>
      <c r="I6366" t="s">
        <v>2768</v>
      </c>
      <c r="J6366">
        <v>141653</v>
      </c>
      <c r="K6366" t="s">
        <v>2074</v>
      </c>
      <c r="L6366">
        <v>0</v>
      </c>
      <c r="M6366">
        <v>36000</v>
      </c>
      <c r="N6366">
        <v>36000</v>
      </c>
      <c r="O6366">
        <v>0</v>
      </c>
      <c r="P6366" t="s">
        <v>607</v>
      </c>
      <c r="Q6366">
        <v>0</v>
      </c>
      <c r="R6366">
        <v>36000</v>
      </c>
      <c r="S6366">
        <v>36000</v>
      </c>
      <c r="T6366" t="s">
        <v>22</v>
      </c>
      <c r="U6366" s="221">
        <f t="shared" si="199"/>
        <v>0</v>
      </c>
    </row>
    <row r="6367" spans="1:21" hidden="1">
      <c r="A6367" s="55" t="str">
        <f t="shared" si="198"/>
        <v>Y0ET0</v>
      </c>
      <c r="B6367" s="55">
        <f>VLOOKUP(J6367,'Mapping-CITI'!A:E,5,0)</f>
        <v>0</v>
      </c>
      <c r="D6367" s="42">
        <v>45016</v>
      </c>
      <c r="E6367" s="42">
        <v>45199</v>
      </c>
      <c r="F6367" t="s">
        <v>1979</v>
      </c>
      <c r="G6367" t="s">
        <v>513</v>
      </c>
      <c r="H6367">
        <v>1700</v>
      </c>
      <c r="I6367" t="s">
        <v>2768</v>
      </c>
      <c r="J6367">
        <v>141724</v>
      </c>
      <c r="K6367" t="s">
        <v>2076</v>
      </c>
      <c r="L6367">
        <v>0</v>
      </c>
      <c r="M6367">
        <v>234055</v>
      </c>
      <c r="N6367">
        <v>234055</v>
      </c>
      <c r="O6367">
        <v>0</v>
      </c>
      <c r="P6367" t="s">
        <v>607</v>
      </c>
      <c r="Q6367">
        <v>0</v>
      </c>
      <c r="R6367">
        <v>234055</v>
      </c>
      <c r="S6367">
        <v>234055</v>
      </c>
      <c r="T6367" t="s">
        <v>22</v>
      </c>
      <c r="U6367" s="221">
        <f t="shared" si="199"/>
        <v>0</v>
      </c>
    </row>
    <row r="6368" spans="1:21" hidden="1">
      <c r="A6368" s="55" t="str">
        <f t="shared" si="198"/>
        <v>Y0ET0</v>
      </c>
      <c r="B6368" s="55">
        <f>VLOOKUP(J6368,'Mapping-CITI'!A:E,5,0)</f>
        <v>0</v>
      </c>
      <c r="D6368" s="42">
        <v>45016</v>
      </c>
      <c r="E6368" s="42">
        <v>45199</v>
      </c>
      <c r="F6368" t="s">
        <v>1979</v>
      </c>
      <c r="G6368" t="s">
        <v>513</v>
      </c>
      <c r="H6368">
        <v>1700</v>
      </c>
      <c r="I6368" t="s">
        <v>2768</v>
      </c>
      <c r="J6368">
        <v>141744</v>
      </c>
      <c r="K6368" t="s">
        <v>2087</v>
      </c>
      <c r="L6368">
        <v>0</v>
      </c>
      <c r="M6368">
        <v>17850187.98</v>
      </c>
      <c r="N6368">
        <v>17850187.98</v>
      </c>
      <c r="O6368">
        <v>0</v>
      </c>
      <c r="P6368" t="s">
        <v>607</v>
      </c>
      <c r="Q6368">
        <v>0</v>
      </c>
      <c r="R6368">
        <v>17850187.98</v>
      </c>
      <c r="S6368">
        <v>17850187.98</v>
      </c>
      <c r="T6368" t="s">
        <v>22</v>
      </c>
      <c r="U6368" s="221">
        <f t="shared" si="199"/>
        <v>0</v>
      </c>
    </row>
    <row r="6369" spans="1:21" hidden="1">
      <c r="A6369" s="55" t="str">
        <f t="shared" si="198"/>
        <v>Y0ET0</v>
      </c>
      <c r="B6369" s="55">
        <f>VLOOKUP(J6369,'Mapping-CITI'!A:E,5,0)</f>
        <v>0</v>
      </c>
      <c r="D6369" s="42">
        <v>45016</v>
      </c>
      <c r="E6369" s="42">
        <v>45199</v>
      </c>
      <c r="F6369" t="s">
        <v>1979</v>
      </c>
      <c r="G6369" t="s">
        <v>513</v>
      </c>
      <c r="H6369">
        <v>1700</v>
      </c>
      <c r="I6369" t="s">
        <v>2768</v>
      </c>
      <c r="J6369">
        <v>141754</v>
      </c>
      <c r="K6369" t="s">
        <v>2096</v>
      </c>
      <c r="L6369">
        <v>0</v>
      </c>
      <c r="M6369">
        <v>4000</v>
      </c>
      <c r="N6369">
        <v>4000</v>
      </c>
      <c r="O6369">
        <v>0</v>
      </c>
      <c r="P6369" t="s">
        <v>607</v>
      </c>
      <c r="Q6369">
        <v>0</v>
      </c>
      <c r="R6369">
        <v>4000</v>
      </c>
      <c r="S6369">
        <v>4000</v>
      </c>
      <c r="T6369" t="s">
        <v>22</v>
      </c>
      <c r="U6369" s="221">
        <f t="shared" si="199"/>
        <v>0</v>
      </c>
    </row>
    <row r="6370" spans="1:21" hidden="1">
      <c r="A6370" s="55" t="str">
        <f t="shared" si="198"/>
        <v>Y0ET0</v>
      </c>
      <c r="B6370" s="55">
        <f>VLOOKUP(J6370,'Mapping-CITI'!A:E,5,0)</f>
        <v>0</v>
      </c>
      <c r="D6370" s="42">
        <v>45016</v>
      </c>
      <c r="E6370" s="42">
        <v>45199</v>
      </c>
      <c r="F6370" t="s">
        <v>1979</v>
      </c>
      <c r="G6370" t="s">
        <v>513</v>
      </c>
      <c r="H6370">
        <v>1700</v>
      </c>
      <c r="I6370" t="s">
        <v>2768</v>
      </c>
      <c r="J6370">
        <v>141769</v>
      </c>
      <c r="K6370" t="s">
        <v>2105</v>
      </c>
      <c r="L6370">
        <v>0</v>
      </c>
      <c r="M6370">
        <v>16000</v>
      </c>
      <c r="N6370">
        <v>16000</v>
      </c>
      <c r="O6370">
        <v>0</v>
      </c>
      <c r="P6370" t="s">
        <v>607</v>
      </c>
      <c r="Q6370">
        <v>0</v>
      </c>
      <c r="R6370">
        <v>16000</v>
      </c>
      <c r="S6370">
        <v>16000</v>
      </c>
      <c r="T6370" t="s">
        <v>22</v>
      </c>
      <c r="U6370" s="221">
        <f t="shared" si="199"/>
        <v>0</v>
      </c>
    </row>
    <row r="6371" spans="1:21" hidden="1">
      <c r="A6371" s="55" t="str">
        <f t="shared" si="198"/>
        <v>Y0ET0</v>
      </c>
      <c r="B6371" s="55">
        <f>VLOOKUP(J6371,'Mapping-CITI'!A:E,5,0)</f>
        <v>0</v>
      </c>
      <c r="D6371" s="42">
        <v>45016</v>
      </c>
      <c r="E6371" s="42">
        <v>45199</v>
      </c>
      <c r="F6371" t="s">
        <v>1979</v>
      </c>
      <c r="G6371" t="s">
        <v>513</v>
      </c>
      <c r="H6371">
        <v>1700</v>
      </c>
      <c r="I6371" t="s">
        <v>2768</v>
      </c>
      <c r="J6371">
        <v>141779</v>
      </c>
      <c r="K6371" t="s">
        <v>2114</v>
      </c>
      <c r="L6371">
        <v>0</v>
      </c>
      <c r="M6371">
        <v>142000</v>
      </c>
      <c r="N6371">
        <v>142000</v>
      </c>
      <c r="O6371">
        <v>0</v>
      </c>
      <c r="P6371" t="s">
        <v>607</v>
      </c>
      <c r="Q6371">
        <v>0</v>
      </c>
      <c r="R6371">
        <v>142000</v>
      </c>
      <c r="S6371">
        <v>142000</v>
      </c>
      <c r="T6371" t="s">
        <v>22</v>
      </c>
      <c r="U6371" s="221">
        <f t="shared" si="199"/>
        <v>0</v>
      </c>
    </row>
    <row r="6372" spans="1:21" hidden="1">
      <c r="A6372" s="55" t="str">
        <f t="shared" si="198"/>
        <v>Y0ET0</v>
      </c>
      <c r="B6372" s="55">
        <f>VLOOKUP(J6372,'Mapping-CITI'!A:E,5,0)</f>
        <v>0</v>
      </c>
      <c r="D6372" s="42">
        <v>45016</v>
      </c>
      <c r="E6372" s="42">
        <v>45199</v>
      </c>
      <c r="F6372" t="s">
        <v>1979</v>
      </c>
      <c r="G6372" t="s">
        <v>513</v>
      </c>
      <c r="H6372">
        <v>1700</v>
      </c>
      <c r="I6372" t="s">
        <v>2768</v>
      </c>
      <c r="J6372">
        <v>141789</v>
      </c>
      <c r="K6372" t="s">
        <v>2122</v>
      </c>
      <c r="L6372">
        <v>0</v>
      </c>
      <c r="M6372">
        <v>77000</v>
      </c>
      <c r="N6372">
        <v>77000</v>
      </c>
      <c r="O6372">
        <v>0</v>
      </c>
      <c r="P6372" t="s">
        <v>607</v>
      </c>
      <c r="Q6372">
        <v>0</v>
      </c>
      <c r="R6372">
        <v>77000</v>
      </c>
      <c r="S6372">
        <v>77000</v>
      </c>
      <c r="T6372" t="s">
        <v>22</v>
      </c>
      <c r="U6372" s="221">
        <f t="shared" si="199"/>
        <v>0</v>
      </c>
    </row>
    <row r="6373" spans="1:21" hidden="1">
      <c r="A6373" s="55" t="str">
        <f t="shared" si="198"/>
        <v>Y0ETIgnore</v>
      </c>
      <c r="B6373" s="55" t="str">
        <f>VLOOKUP(J6373,'Mapping-CITI'!A:E,5,0)</f>
        <v>Ignore</v>
      </c>
      <c r="D6373" s="42">
        <v>45016</v>
      </c>
      <c r="E6373" s="42">
        <v>45199</v>
      </c>
      <c r="F6373" t="s">
        <v>1979</v>
      </c>
      <c r="G6373" t="s">
        <v>513</v>
      </c>
      <c r="H6373">
        <v>1700</v>
      </c>
      <c r="I6373" t="s">
        <v>2768</v>
      </c>
      <c r="J6373">
        <v>141794</v>
      </c>
      <c r="K6373" t="s">
        <v>3365</v>
      </c>
      <c r="L6373">
        <v>0</v>
      </c>
      <c r="M6373">
        <v>193500</v>
      </c>
      <c r="N6373">
        <v>193500</v>
      </c>
      <c r="O6373">
        <v>0</v>
      </c>
      <c r="P6373" t="s">
        <v>607</v>
      </c>
      <c r="Q6373">
        <v>0</v>
      </c>
      <c r="R6373">
        <v>193500</v>
      </c>
      <c r="S6373">
        <v>193500</v>
      </c>
      <c r="T6373" t="s">
        <v>22</v>
      </c>
      <c r="U6373" s="221">
        <f t="shared" si="199"/>
        <v>0</v>
      </c>
    </row>
    <row r="6374" spans="1:21" hidden="1">
      <c r="A6374" s="55" t="str">
        <f t="shared" si="198"/>
        <v>Y0ETIgnore</v>
      </c>
      <c r="B6374" s="55" t="str">
        <f>VLOOKUP(J6374,'Mapping-CITI'!A:E,5,0)</f>
        <v>Ignore</v>
      </c>
      <c r="D6374" s="42">
        <v>45016</v>
      </c>
      <c r="E6374" s="42">
        <v>45199</v>
      </c>
      <c r="F6374" t="s">
        <v>1979</v>
      </c>
      <c r="G6374" t="s">
        <v>513</v>
      </c>
      <c r="H6374">
        <v>1700</v>
      </c>
      <c r="I6374" t="s">
        <v>2768</v>
      </c>
      <c r="J6374">
        <v>141865</v>
      </c>
      <c r="K6374" t="s">
        <v>3366</v>
      </c>
      <c r="L6374">
        <v>0</v>
      </c>
      <c r="M6374">
        <v>85800</v>
      </c>
      <c r="N6374">
        <v>85800</v>
      </c>
      <c r="O6374">
        <v>0</v>
      </c>
      <c r="P6374" t="s">
        <v>607</v>
      </c>
      <c r="Q6374">
        <v>0</v>
      </c>
      <c r="R6374">
        <v>85800</v>
      </c>
      <c r="S6374">
        <v>85800</v>
      </c>
      <c r="T6374" t="s">
        <v>22</v>
      </c>
      <c r="U6374" s="221">
        <f t="shared" si="199"/>
        <v>0</v>
      </c>
    </row>
    <row r="6375" spans="1:21" hidden="1">
      <c r="A6375" s="55" t="str">
        <f t="shared" si="198"/>
        <v>Y0ET0</v>
      </c>
      <c r="B6375" s="55">
        <f>VLOOKUP(J6375,'Mapping-CITI'!A:E,5,0)</f>
        <v>0</v>
      </c>
      <c r="D6375" s="42">
        <v>45016</v>
      </c>
      <c r="E6375" s="42">
        <v>45199</v>
      </c>
      <c r="F6375" t="s">
        <v>1979</v>
      </c>
      <c r="G6375" t="s">
        <v>513</v>
      </c>
      <c r="H6375">
        <v>1700</v>
      </c>
      <c r="I6375" t="s">
        <v>2768</v>
      </c>
      <c r="J6375">
        <v>142042</v>
      </c>
      <c r="K6375" t="s">
        <v>2131</v>
      </c>
      <c r="L6375">
        <v>0</v>
      </c>
      <c r="M6375">
        <v>16936</v>
      </c>
      <c r="N6375">
        <v>16936</v>
      </c>
      <c r="O6375">
        <v>0</v>
      </c>
      <c r="P6375" t="s">
        <v>607</v>
      </c>
      <c r="Q6375">
        <v>0</v>
      </c>
      <c r="R6375">
        <v>16936</v>
      </c>
      <c r="S6375">
        <v>16936</v>
      </c>
      <c r="T6375" t="s">
        <v>22</v>
      </c>
      <c r="U6375" s="221">
        <f t="shared" si="199"/>
        <v>0</v>
      </c>
    </row>
    <row r="6376" spans="1:21" hidden="1">
      <c r="A6376" s="55" t="str">
        <f t="shared" si="198"/>
        <v>Y0ET0</v>
      </c>
      <c r="B6376" s="55">
        <f>VLOOKUP(J6376,'Mapping-CITI'!A:E,5,0)</f>
        <v>0</v>
      </c>
      <c r="D6376" s="42">
        <v>45016</v>
      </c>
      <c r="E6376" s="42">
        <v>45199</v>
      </c>
      <c r="F6376" t="s">
        <v>1979</v>
      </c>
      <c r="G6376" t="s">
        <v>513</v>
      </c>
      <c r="H6376">
        <v>1700</v>
      </c>
      <c r="I6376" t="s">
        <v>2768</v>
      </c>
      <c r="J6376">
        <v>142043</v>
      </c>
      <c r="K6376" t="s">
        <v>2657</v>
      </c>
      <c r="L6376">
        <v>0</v>
      </c>
      <c r="M6376">
        <v>6000</v>
      </c>
      <c r="N6376">
        <v>6000</v>
      </c>
      <c r="O6376">
        <v>0</v>
      </c>
      <c r="P6376" t="s">
        <v>607</v>
      </c>
      <c r="Q6376">
        <v>0</v>
      </c>
      <c r="R6376">
        <v>6000</v>
      </c>
      <c r="S6376">
        <v>6000</v>
      </c>
      <c r="T6376" t="s">
        <v>22</v>
      </c>
      <c r="U6376" s="221">
        <f t="shared" si="199"/>
        <v>0</v>
      </c>
    </row>
    <row r="6377" spans="1:21" hidden="1">
      <c r="A6377" s="55" t="str">
        <f t="shared" si="198"/>
        <v>Y0ET0</v>
      </c>
      <c r="B6377" s="55">
        <f>VLOOKUP(J6377,'Mapping-CITI'!A:E,5,0)</f>
        <v>0</v>
      </c>
      <c r="D6377" s="42">
        <v>45016</v>
      </c>
      <c r="E6377" s="42">
        <v>45199</v>
      </c>
      <c r="F6377" t="s">
        <v>1979</v>
      </c>
      <c r="G6377" t="s">
        <v>513</v>
      </c>
      <c r="H6377">
        <v>1700</v>
      </c>
      <c r="I6377" t="s">
        <v>2768</v>
      </c>
      <c r="J6377">
        <v>142044</v>
      </c>
      <c r="K6377" t="s">
        <v>2132</v>
      </c>
      <c r="L6377">
        <v>0</v>
      </c>
      <c r="M6377">
        <v>41500</v>
      </c>
      <c r="N6377">
        <v>51500</v>
      </c>
      <c r="O6377">
        <v>-10000</v>
      </c>
      <c r="P6377" t="s">
        <v>607</v>
      </c>
      <c r="Q6377">
        <v>-10000</v>
      </c>
      <c r="R6377">
        <v>41500</v>
      </c>
      <c r="S6377">
        <v>51500</v>
      </c>
      <c r="T6377" t="s">
        <v>22</v>
      </c>
      <c r="U6377" s="221">
        <f t="shared" si="199"/>
        <v>-1E-3</v>
      </c>
    </row>
    <row r="6378" spans="1:21" hidden="1">
      <c r="A6378" s="55" t="str">
        <f t="shared" si="198"/>
        <v>Y0ETIgnore</v>
      </c>
      <c r="B6378" s="55" t="str">
        <f>VLOOKUP(J6378,'Mapping-CITI'!A:E,5,0)</f>
        <v>Ignore</v>
      </c>
      <c r="D6378" s="42">
        <v>45016</v>
      </c>
      <c r="E6378" s="42">
        <v>45199</v>
      </c>
      <c r="F6378" t="s">
        <v>1979</v>
      </c>
      <c r="G6378" t="s">
        <v>513</v>
      </c>
      <c r="H6378">
        <v>1700</v>
      </c>
      <c r="I6378" t="s">
        <v>2768</v>
      </c>
      <c r="J6378">
        <v>142077</v>
      </c>
      <c r="K6378" t="s">
        <v>2913</v>
      </c>
      <c r="L6378">
        <v>13043.4</v>
      </c>
      <c r="M6378">
        <v>5490.88</v>
      </c>
      <c r="N6378">
        <v>2498.89</v>
      </c>
      <c r="O6378">
        <v>16035.39</v>
      </c>
      <c r="P6378" t="s">
        <v>607</v>
      </c>
      <c r="Q6378">
        <v>16035.39</v>
      </c>
      <c r="R6378">
        <v>5490.88</v>
      </c>
      <c r="S6378">
        <v>2498.89</v>
      </c>
      <c r="T6378" t="s">
        <v>22</v>
      </c>
      <c r="U6378" s="221">
        <f t="shared" si="199"/>
        <v>2.9919900000000005E-4</v>
      </c>
    </row>
    <row r="6379" spans="1:21" hidden="1">
      <c r="A6379" s="55" t="str">
        <f t="shared" si="198"/>
        <v>Y0ETIgnore</v>
      </c>
      <c r="B6379" s="55" t="str">
        <f>VLOOKUP(J6379,'Mapping-CITI'!A:E,5,0)</f>
        <v>Ignore</v>
      </c>
      <c r="D6379" s="42">
        <v>45016</v>
      </c>
      <c r="E6379" s="42">
        <v>45199</v>
      </c>
      <c r="F6379" t="s">
        <v>1979</v>
      </c>
      <c r="G6379" t="s">
        <v>513</v>
      </c>
      <c r="H6379">
        <v>1700</v>
      </c>
      <c r="I6379" t="s">
        <v>2768</v>
      </c>
      <c r="J6379">
        <v>142243</v>
      </c>
      <c r="K6379" t="s">
        <v>3367</v>
      </c>
      <c r="L6379">
        <v>0</v>
      </c>
      <c r="M6379">
        <v>556547.9</v>
      </c>
      <c r="N6379">
        <v>556547.9</v>
      </c>
      <c r="O6379">
        <v>0</v>
      </c>
      <c r="P6379" t="s">
        <v>607</v>
      </c>
      <c r="Q6379">
        <v>0</v>
      </c>
      <c r="R6379">
        <v>556547.9</v>
      </c>
      <c r="S6379">
        <v>556547.9</v>
      </c>
      <c r="T6379" t="s">
        <v>22</v>
      </c>
      <c r="U6379" s="221">
        <f t="shared" si="199"/>
        <v>0</v>
      </c>
    </row>
    <row r="6380" spans="1:21" hidden="1">
      <c r="A6380" s="55" t="str">
        <f t="shared" si="198"/>
        <v>Y0ETIgnore</v>
      </c>
      <c r="B6380" s="55" t="str">
        <f>VLOOKUP(J6380,'Mapping-CITI'!A:E,5,0)</f>
        <v>Ignore</v>
      </c>
      <c r="D6380" s="42">
        <v>45016</v>
      </c>
      <c r="E6380" s="42">
        <v>45199</v>
      </c>
      <c r="F6380" t="s">
        <v>1979</v>
      </c>
      <c r="G6380" t="s">
        <v>513</v>
      </c>
      <c r="H6380">
        <v>1700</v>
      </c>
      <c r="I6380" t="s">
        <v>2768</v>
      </c>
      <c r="J6380">
        <v>142251</v>
      </c>
      <c r="K6380" t="s">
        <v>3368</v>
      </c>
      <c r="L6380">
        <v>0</v>
      </c>
      <c r="M6380">
        <v>95002</v>
      </c>
      <c r="N6380">
        <v>95002</v>
      </c>
      <c r="O6380">
        <v>0</v>
      </c>
      <c r="P6380" t="s">
        <v>607</v>
      </c>
      <c r="Q6380">
        <v>0</v>
      </c>
      <c r="R6380">
        <v>95002</v>
      </c>
      <c r="S6380">
        <v>95002</v>
      </c>
      <c r="T6380" t="s">
        <v>22</v>
      </c>
      <c r="U6380" s="221">
        <f t="shared" si="199"/>
        <v>0</v>
      </c>
    </row>
    <row r="6381" spans="1:21" hidden="1">
      <c r="A6381" s="55" t="str">
        <f t="shared" si="198"/>
        <v>Y0ETIgnore</v>
      </c>
      <c r="B6381" s="55" t="str">
        <f>VLOOKUP(J6381,'Mapping-CITI'!A:E,5,0)</f>
        <v>Ignore</v>
      </c>
      <c r="D6381" s="42">
        <v>45016</v>
      </c>
      <c r="E6381" s="42">
        <v>45199</v>
      </c>
      <c r="F6381" t="s">
        <v>1979</v>
      </c>
      <c r="G6381" t="s">
        <v>513</v>
      </c>
      <c r="H6381">
        <v>1700</v>
      </c>
      <c r="I6381" t="s">
        <v>2768</v>
      </c>
      <c r="J6381">
        <v>142256</v>
      </c>
      <c r="K6381" t="s">
        <v>3370</v>
      </c>
      <c r="L6381">
        <v>0</v>
      </c>
      <c r="M6381">
        <v>21000</v>
      </c>
      <c r="N6381">
        <v>21000</v>
      </c>
      <c r="O6381">
        <v>0</v>
      </c>
      <c r="P6381" t="s">
        <v>607</v>
      </c>
      <c r="Q6381">
        <v>0</v>
      </c>
      <c r="R6381">
        <v>21000</v>
      </c>
      <c r="S6381">
        <v>21000</v>
      </c>
      <c r="T6381" t="s">
        <v>22</v>
      </c>
      <c r="U6381" s="221">
        <f t="shared" si="199"/>
        <v>0</v>
      </c>
    </row>
    <row r="6382" spans="1:21" hidden="1">
      <c r="A6382" s="55" t="str">
        <f t="shared" si="198"/>
        <v>Y0ETIgnore</v>
      </c>
      <c r="B6382" s="55" t="str">
        <f>VLOOKUP(J6382,'Mapping-CITI'!A:E,5,0)</f>
        <v>Ignore</v>
      </c>
      <c r="D6382" s="42">
        <v>45016</v>
      </c>
      <c r="E6382" s="42">
        <v>45199</v>
      </c>
      <c r="F6382" t="s">
        <v>1979</v>
      </c>
      <c r="G6382" t="s">
        <v>513</v>
      </c>
      <c r="H6382">
        <v>1700</v>
      </c>
      <c r="I6382" t="s">
        <v>2768</v>
      </c>
      <c r="J6382">
        <v>142262</v>
      </c>
      <c r="K6382" t="s">
        <v>3372</v>
      </c>
      <c r="L6382">
        <v>0</v>
      </c>
      <c r="M6382">
        <v>37589</v>
      </c>
      <c r="N6382">
        <v>39589</v>
      </c>
      <c r="O6382">
        <v>-2000</v>
      </c>
      <c r="P6382" t="s">
        <v>607</v>
      </c>
      <c r="Q6382">
        <v>-2000</v>
      </c>
      <c r="R6382">
        <v>37589</v>
      </c>
      <c r="S6382">
        <v>39589</v>
      </c>
      <c r="T6382" t="s">
        <v>22</v>
      </c>
      <c r="U6382" s="221">
        <f t="shared" si="199"/>
        <v>-2.0000000000000001E-4</v>
      </c>
    </row>
    <row r="6383" spans="1:21" hidden="1">
      <c r="A6383" s="55" t="str">
        <f t="shared" si="198"/>
        <v>Y0ETIgnore</v>
      </c>
      <c r="B6383" s="55" t="str">
        <f>VLOOKUP(J6383,'Mapping-CITI'!A:E,5,0)</f>
        <v>Ignore</v>
      </c>
      <c r="D6383" s="42">
        <v>45016</v>
      </c>
      <c r="E6383" s="42">
        <v>45199</v>
      </c>
      <c r="F6383" t="s">
        <v>1979</v>
      </c>
      <c r="G6383" t="s">
        <v>513</v>
      </c>
      <c r="H6383">
        <v>1700</v>
      </c>
      <c r="I6383" t="s">
        <v>2768</v>
      </c>
      <c r="J6383">
        <v>142263</v>
      </c>
      <c r="K6383" t="s">
        <v>3373</v>
      </c>
      <c r="L6383">
        <v>0</v>
      </c>
      <c r="M6383">
        <v>5000</v>
      </c>
      <c r="N6383">
        <v>5000</v>
      </c>
      <c r="O6383">
        <v>0</v>
      </c>
      <c r="P6383" t="s">
        <v>607</v>
      </c>
      <c r="Q6383">
        <v>0</v>
      </c>
      <c r="R6383">
        <v>5000</v>
      </c>
      <c r="S6383">
        <v>5000</v>
      </c>
      <c r="T6383" t="s">
        <v>22</v>
      </c>
      <c r="U6383" s="221">
        <f t="shared" si="199"/>
        <v>0</v>
      </c>
    </row>
    <row r="6384" spans="1:21" hidden="1">
      <c r="A6384" s="55" t="str">
        <f t="shared" si="198"/>
        <v>Y0ETIgnore</v>
      </c>
      <c r="B6384" s="55" t="str">
        <f>VLOOKUP(J6384,'Mapping-CITI'!A:E,5,0)</f>
        <v>Ignore</v>
      </c>
      <c r="D6384" s="42">
        <v>45016</v>
      </c>
      <c r="E6384" s="42">
        <v>45199</v>
      </c>
      <c r="F6384" t="s">
        <v>1979</v>
      </c>
      <c r="G6384" t="s">
        <v>513</v>
      </c>
      <c r="H6384">
        <v>1700</v>
      </c>
      <c r="I6384" t="s">
        <v>2768</v>
      </c>
      <c r="J6384">
        <v>142265</v>
      </c>
      <c r="K6384" t="s">
        <v>3374</v>
      </c>
      <c r="L6384">
        <v>0</v>
      </c>
      <c r="M6384">
        <v>10000</v>
      </c>
      <c r="N6384">
        <v>10000</v>
      </c>
      <c r="O6384">
        <v>0</v>
      </c>
      <c r="P6384" t="s">
        <v>607</v>
      </c>
      <c r="Q6384">
        <v>0</v>
      </c>
      <c r="R6384">
        <v>10000</v>
      </c>
      <c r="S6384">
        <v>10000</v>
      </c>
      <c r="T6384" t="s">
        <v>22</v>
      </c>
      <c r="U6384" s="221">
        <f t="shared" si="199"/>
        <v>0</v>
      </c>
    </row>
    <row r="6385" spans="1:21" hidden="1">
      <c r="A6385" s="55" t="str">
        <f t="shared" si="198"/>
        <v>Y0ETIgnore</v>
      </c>
      <c r="B6385" s="55" t="str">
        <f>VLOOKUP(J6385,'Mapping-CITI'!A:E,5,0)</f>
        <v>Ignore</v>
      </c>
      <c r="D6385" s="42">
        <v>45016</v>
      </c>
      <c r="E6385" s="42">
        <v>45199</v>
      </c>
      <c r="F6385" t="s">
        <v>1979</v>
      </c>
      <c r="G6385" t="s">
        <v>513</v>
      </c>
      <c r="H6385">
        <v>1700</v>
      </c>
      <c r="I6385" t="s">
        <v>2768</v>
      </c>
      <c r="J6385">
        <v>142271</v>
      </c>
      <c r="K6385" t="s">
        <v>3375</v>
      </c>
      <c r="L6385">
        <v>-51000</v>
      </c>
      <c r="M6385">
        <v>2124920</v>
      </c>
      <c r="N6385">
        <v>2106920</v>
      </c>
      <c r="O6385">
        <v>-33000</v>
      </c>
      <c r="P6385" t="s">
        <v>607</v>
      </c>
      <c r="Q6385">
        <v>-33000</v>
      </c>
      <c r="R6385">
        <v>2124920</v>
      </c>
      <c r="S6385">
        <v>2106920</v>
      </c>
      <c r="T6385" t="s">
        <v>22</v>
      </c>
      <c r="U6385" s="221">
        <f t="shared" si="199"/>
        <v>1.8E-3</v>
      </c>
    </row>
    <row r="6386" spans="1:21" hidden="1">
      <c r="A6386" s="55" t="str">
        <f t="shared" si="198"/>
        <v>Y0ETIgnore</v>
      </c>
      <c r="B6386" s="55" t="str">
        <f>VLOOKUP(J6386,'Mapping-CITI'!A:E,5,0)</f>
        <v>Ignore</v>
      </c>
      <c r="D6386" s="42">
        <v>45016</v>
      </c>
      <c r="E6386" s="42">
        <v>45199</v>
      </c>
      <c r="F6386" t="s">
        <v>1979</v>
      </c>
      <c r="G6386" t="s">
        <v>513</v>
      </c>
      <c r="H6386">
        <v>1700</v>
      </c>
      <c r="I6386" t="s">
        <v>2768</v>
      </c>
      <c r="J6386">
        <v>142274</v>
      </c>
      <c r="K6386" t="s">
        <v>3376</v>
      </c>
      <c r="L6386">
        <v>0</v>
      </c>
      <c r="M6386">
        <v>151501</v>
      </c>
      <c r="N6386">
        <v>151501</v>
      </c>
      <c r="O6386">
        <v>0</v>
      </c>
      <c r="P6386" t="s">
        <v>607</v>
      </c>
      <c r="Q6386">
        <v>0</v>
      </c>
      <c r="R6386">
        <v>151501</v>
      </c>
      <c r="S6386">
        <v>151501</v>
      </c>
      <c r="T6386" t="s">
        <v>22</v>
      </c>
      <c r="U6386" s="221">
        <f t="shared" si="199"/>
        <v>0</v>
      </c>
    </row>
    <row r="6387" spans="1:21" hidden="1">
      <c r="A6387" s="55" t="str">
        <f t="shared" si="198"/>
        <v>Y0ETIgnore</v>
      </c>
      <c r="B6387" s="55" t="str">
        <f>VLOOKUP(J6387,'Mapping-CITI'!A:E,5,0)</f>
        <v>Ignore</v>
      </c>
      <c r="D6387" s="42">
        <v>45016</v>
      </c>
      <c r="E6387" s="42">
        <v>45199</v>
      </c>
      <c r="F6387" t="s">
        <v>1979</v>
      </c>
      <c r="G6387" t="s">
        <v>513</v>
      </c>
      <c r="H6387">
        <v>1700</v>
      </c>
      <c r="I6387" t="s">
        <v>2768</v>
      </c>
      <c r="J6387">
        <v>142276</v>
      </c>
      <c r="K6387" t="s">
        <v>3377</v>
      </c>
      <c r="L6387">
        <v>0</v>
      </c>
      <c r="M6387">
        <v>32213.59</v>
      </c>
      <c r="N6387">
        <v>32213.59</v>
      </c>
      <c r="O6387">
        <v>0</v>
      </c>
      <c r="P6387" t="s">
        <v>607</v>
      </c>
      <c r="Q6387">
        <v>0</v>
      </c>
      <c r="R6387">
        <v>32213.59</v>
      </c>
      <c r="S6387">
        <v>32213.59</v>
      </c>
      <c r="T6387" t="s">
        <v>22</v>
      </c>
      <c r="U6387" s="221">
        <f t="shared" si="199"/>
        <v>0</v>
      </c>
    </row>
    <row r="6388" spans="1:21" hidden="1">
      <c r="A6388" s="55" t="str">
        <f t="shared" si="198"/>
        <v>Y0ET0</v>
      </c>
      <c r="B6388" s="55">
        <f>VLOOKUP(J6388,'Mapping-CITI'!A:E,5,0)</f>
        <v>0</v>
      </c>
      <c r="D6388" s="42">
        <v>45016</v>
      </c>
      <c r="E6388" s="42">
        <v>45199</v>
      </c>
      <c r="F6388" t="s">
        <v>1979</v>
      </c>
      <c r="G6388" t="s">
        <v>513</v>
      </c>
      <c r="H6388">
        <v>1400</v>
      </c>
      <c r="I6388" t="s">
        <v>2773</v>
      </c>
      <c r="J6388">
        <v>160109</v>
      </c>
      <c r="K6388" t="s">
        <v>2151</v>
      </c>
      <c r="L6388">
        <v>0</v>
      </c>
      <c r="M6388">
        <v>12005350</v>
      </c>
      <c r="N6388">
        <v>12005350</v>
      </c>
      <c r="O6388">
        <v>0</v>
      </c>
      <c r="P6388" t="s">
        <v>607</v>
      </c>
      <c r="Q6388">
        <v>0</v>
      </c>
      <c r="R6388">
        <v>0</v>
      </c>
      <c r="S6388">
        <v>0</v>
      </c>
      <c r="T6388" t="s">
        <v>22</v>
      </c>
      <c r="U6388" s="221">
        <f t="shared" si="199"/>
        <v>0</v>
      </c>
    </row>
    <row r="6389" spans="1:21" hidden="1">
      <c r="A6389" s="55" t="str">
        <f t="shared" si="198"/>
        <v>Y0ET0</v>
      </c>
      <c r="B6389" s="55">
        <f>VLOOKUP(J6389,'Mapping-CITI'!A:E,5,0)</f>
        <v>0</v>
      </c>
      <c r="D6389" s="42">
        <v>45016</v>
      </c>
      <c r="E6389" s="42">
        <v>45199</v>
      </c>
      <c r="F6389" t="s">
        <v>1979</v>
      </c>
      <c r="G6389" t="s">
        <v>513</v>
      </c>
      <c r="H6389">
        <v>1400</v>
      </c>
      <c r="I6389" t="s">
        <v>2773</v>
      </c>
      <c r="J6389">
        <v>160112</v>
      </c>
      <c r="K6389" t="s">
        <v>2622</v>
      </c>
      <c r="L6389">
        <v>0</v>
      </c>
      <c r="M6389">
        <v>145000</v>
      </c>
      <c r="N6389">
        <v>145000</v>
      </c>
      <c r="O6389">
        <v>0</v>
      </c>
      <c r="P6389" t="s">
        <v>977</v>
      </c>
      <c r="Q6389">
        <v>0</v>
      </c>
      <c r="R6389">
        <v>0</v>
      </c>
      <c r="S6389">
        <v>0</v>
      </c>
      <c r="T6389" t="s">
        <v>22</v>
      </c>
      <c r="U6389" s="221">
        <f t="shared" si="199"/>
        <v>0</v>
      </c>
    </row>
    <row r="6390" spans="1:21" hidden="1">
      <c r="A6390" s="55" t="str">
        <f t="shared" si="198"/>
        <v>Y0ET0</v>
      </c>
      <c r="B6390" s="55">
        <f>VLOOKUP(J6390,'Mapping-CITI'!A:E,5,0)</f>
        <v>0</v>
      </c>
      <c r="D6390" s="42">
        <v>45016</v>
      </c>
      <c r="E6390" s="42">
        <v>45199</v>
      </c>
      <c r="F6390" t="s">
        <v>1979</v>
      </c>
      <c r="G6390" t="s">
        <v>513</v>
      </c>
      <c r="H6390">
        <v>1400</v>
      </c>
      <c r="I6390" t="s">
        <v>2773</v>
      </c>
      <c r="J6390">
        <v>160118</v>
      </c>
      <c r="K6390" t="s">
        <v>2152</v>
      </c>
      <c r="L6390">
        <v>0</v>
      </c>
      <c r="M6390">
        <v>319681954.38999999</v>
      </c>
      <c r="N6390">
        <v>319681954.38999999</v>
      </c>
      <c r="O6390">
        <v>0</v>
      </c>
      <c r="P6390" t="s">
        <v>607</v>
      </c>
      <c r="Q6390">
        <v>0</v>
      </c>
      <c r="R6390">
        <v>0</v>
      </c>
      <c r="S6390">
        <v>0</v>
      </c>
      <c r="T6390" t="s">
        <v>22</v>
      </c>
      <c r="U6390" s="221">
        <f t="shared" si="199"/>
        <v>0</v>
      </c>
    </row>
    <row r="6391" spans="1:21" hidden="1">
      <c r="A6391" s="55" t="str">
        <f t="shared" si="198"/>
        <v>Y0ET0</v>
      </c>
      <c r="B6391" s="55">
        <f>VLOOKUP(J6391,'Mapping-CITI'!A:E,5,0)</f>
        <v>0</v>
      </c>
      <c r="D6391" s="42">
        <v>45016</v>
      </c>
      <c r="E6391" s="42">
        <v>45199</v>
      </c>
      <c r="F6391" t="s">
        <v>1979</v>
      </c>
      <c r="G6391" t="s">
        <v>513</v>
      </c>
      <c r="H6391">
        <v>1600</v>
      </c>
      <c r="I6391" t="s">
        <v>2789</v>
      </c>
      <c r="J6391">
        <v>160202</v>
      </c>
      <c r="K6391" t="s">
        <v>2158</v>
      </c>
      <c r="L6391">
        <v>0</v>
      </c>
      <c r="M6391">
        <v>4275684.1900000004</v>
      </c>
      <c r="N6391">
        <v>4275684.1900000004</v>
      </c>
      <c r="O6391">
        <v>0</v>
      </c>
      <c r="P6391" t="s">
        <v>607</v>
      </c>
      <c r="Q6391">
        <v>0</v>
      </c>
      <c r="R6391">
        <v>0</v>
      </c>
      <c r="S6391">
        <v>0</v>
      </c>
      <c r="T6391" t="s">
        <v>22</v>
      </c>
      <c r="U6391" s="221">
        <f t="shared" si="199"/>
        <v>0</v>
      </c>
    </row>
    <row r="6392" spans="1:21" hidden="1">
      <c r="A6392" s="55" t="str">
        <f t="shared" si="198"/>
        <v>Y0ET0</v>
      </c>
      <c r="B6392" s="55">
        <f>VLOOKUP(J6392,'Mapping-CITI'!A:E,5,0)</f>
        <v>0</v>
      </c>
      <c r="D6392" s="42">
        <v>45016</v>
      </c>
      <c r="E6392" s="42">
        <v>45199</v>
      </c>
      <c r="F6392" t="s">
        <v>1979</v>
      </c>
      <c r="G6392" t="s">
        <v>513</v>
      </c>
      <c r="H6392">
        <v>1600</v>
      </c>
      <c r="I6392" t="s">
        <v>2789</v>
      </c>
      <c r="J6392">
        <v>160206</v>
      </c>
      <c r="K6392" t="s">
        <v>2159</v>
      </c>
      <c r="L6392">
        <v>0</v>
      </c>
      <c r="M6392">
        <v>850181.19</v>
      </c>
      <c r="N6392">
        <v>850181.19</v>
      </c>
      <c r="O6392">
        <v>0</v>
      </c>
      <c r="P6392" t="s">
        <v>607</v>
      </c>
      <c r="Q6392">
        <v>0</v>
      </c>
      <c r="R6392">
        <v>0</v>
      </c>
      <c r="S6392">
        <v>850181.19</v>
      </c>
      <c r="T6392" t="s">
        <v>22</v>
      </c>
      <c r="U6392" s="221">
        <f t="shared" si="199"/>
        <v>0</v>
      </c>
    </row>
    <row r="6393" spans="1:21" hidden="1">
      <c r="A6393" s="55" t="str">
        <f t="shared" si="198"/>
        <v>Y0ET0</v>
      </c>
      <c r="B6393" s="55">
        <f>VLOOKUP(J6393,'Mapping-CITI'!A:E,5,0)</f>
        <v>0</v>
      </c>
      <c r="D6393" s="42">
        <v>45016</v>
      </c>
      <c r="E6393" s="42">
        <v>45199</v>
      </c>
      <c r="F6393" t="s">
        <v>1979</v>
      </c>
      <c r="G6393" t="s">
        <v>513</v>
      </c>
      <c r="H6393">
        <v>1600</v>
      </c>
      <c r="I6393" t="s">
        <v>2789</v>
      </c>
      <c r="J6393">
        <v>160207</v>
      </c>
      <c r="K6393" t="s">
        <v>2160</v>
      </c>
      <c r="L6393">
        <v>56107</v>
      </c>
      <c r="M6393">
        <v>3425503</v>
      </c>
      <c r="N6393">
        <v>3380503</v>
      </c>
      <c r="O6393">
        <v>46000</v>
      </c>
      <c r="P6393" t="s">
        <v>607</v>
      </c>
      <c r="Q6393">
        <v>46000</v>
      </c>
      <c r="R6393">
        <v>0</v>
      </c>
      <c r="S6393">
        <v>3357503</v>
      </c>
      <c r="T6393" t="s">
        <v>22</v>
      </c>
      <c r="U6393" s="221">
        <f t="shared" si="199"/>
        <v>4.4999999999999997E-3</v>
      </c>
    </row>
    <row r="6394" spans="1:21" hidden="1">
      <c r="A6394" s="55" t="str">
        <f t="shared" si="198"/>
        <v>Y0ET0</v>
      </c>
      <c r="B6394" s="55">
        <f>VLOOKUP(J6394,'Mapping-CITI'!A:E,5,0)</f>
        <v>0</v>
      </c>
      <c r="D6394" s="42">
        <v>45016</v>
      </c>
      <c r="E6394" s="42">
        <v>45199</v>
      </c>
      <c r="F6394" t="s">
        <v>1979</v>
      </c>
      <c r="G6394" t="s">
        <v>513</v>
      </c>
      <c r="H6394">
        <v>1230</v>
      </c>
      <c r="I6394" t="s">
        <v>2772</v>
      </c>
      <c r="J6394">
        <v>170108</v>
      </c>
      <c r="K6394" t="s">
        <v>2164</v>
      </c>
      <c r="L6394">
        <v>-4082278.74</v>
      </c>
      <c r="M6394">
        <v>0</v>
      </c>
      <c r="N6394">
        <v>2514490.7799999998</v>
      </c>
      <c r="O6394">
        <v>-6596769.5199999996</v>
      </c>
      <c r="P6394" t="s">
        <v>607</v>
      </c>
      <c r="Q6394">
        <v>-6596769.5199999996</v>
      </c>
      <c r="R6394">
        <v>0</v>
      </c>
      <c r="S6394">
        <v>0</v>
      </c>
      <c r="T6394" t="s">
        <v>22</v>
      </c>
      <c r="U6394" s="221">
        <f t="shared" si="199"/>
        <v>-0.25144907799999999</v>
      </c>
    </row>
    <row r="6395" spans="1:21" hidden="1">
      <c r="A6395" s="55" t="str">
        <f t="shared" si="198"/>
        <v>Y0ET1.2</v>
      </c>
      <c r="B6395" s="55">
        <f>VLOOKUP(J6395,'Mapping-CITI'!A:E,5,0)</f>
        <v>1.2</v>
      </c>
      <c r="D6395" s="42">
        <v>45016</v>
      </c>
      <c r="E6395" s="42">
        <v>45199</v>
      </c>
      <c r="F6395" t="s">
        <v>1979</v>
      </c>
      <c r="G6395" t="s">
        <v>513</v>
      </c>
      <c r="H6395">
        <v>2110</v>
      </c>
      <c r="I6395" t="s">
        <v>2790</v>
      </c>
      <c r="J6395">
        <v>201181</v>
      </c>
      <c r="K6395" t="s">
        <v>2181</v>
      </c>
      <c r="L6395">
        <v>-20933872.350000001</v>
      </c>
      <c r="M6395">
        <v>1707522.4</v>
      </c>
      <c r="N6395">
        <v>528933.43999999994</v>
      </c>
      <c r="O6395">
        <v>-19755283.390000001</v>
      </c>
      <c r="P6395" t="s">
        <v>607</v>
      </c>
      <c r="Q6395" s="191">
        <v>-19755283.390000001</v>
      </c>
      <c r="R6395">
        <v>0</v>
      </c>
      <c r="S6395">
        <v>0</v>
      </c>
      <c r="T6395" t="s">
        <v>22</v>
      </c>
      <c r="U6395" s="221">
        <f t="shared" si="199"/>
        <v>0.11785889599999999</v>
      </c>
    </row>
    <row r="6396" spans="1:21" hidden="1">
      <c r="A6396" s="55" t="str">
        <f t="shared" si="198"/>
        <v>Y0ET1.2</v>
      </c>
      <c r="B6396" s="55">
        <f>VLOOKUP(J6396,'Mapping-CITI'!A:E,5,0)</f>
        <v>1.2</v>
      </c>
      <c r="D6396" s="42">
        <v>45016</v>
      </c>
      <c r="E6396" s="42">
        <v>45199</v>
      </c>
      <c r="F6396" t="s">
        <v>1979</v>
      </c>
      <c r="G6396" t="s">
        <v>513</v>
      </c>
      <c r="H6396">
        <v>2110</v>
      </c>
      <c r="I6396" t="s">
        <v>2790</v>
      </c>
      <c r="J6396">
        <v>201185</v>
      </c>
      <c r="K6396" t="s">
        <v>2183</v>
      </c>
      <c r="L6396">
        <v>-1078576.01</v>
      </c>
      <c r="M6396">
        <v>90245.03</v>
      </c>
      <c r="N6396">
        <v>166895.06</v>
      </c>
      <c r="O6396">
        <v>-1155226.04</v>
      </c>
      <c r="P6396" t="s">
        <v>607</v>
      </c>
      <c r="Q6396" s="191">
        <v>-1155226.04</v>
      </c>
      <c r="R6396">
        <v>0</v>
      </c>
      <c r="S6396">
        <v>0</v>
      </c>
      <c r="T6396" t="s">
        <v>22</v>
      </c>
      <c r="U6396" s="221">
        <f t="shared" si="199"/>
        <v>-7.6650030000000001E-3</v>
      </c>
    </row>
    <row r="6397" spans="1:21" hidden="1">
      <c r="A6397" s="55" t="str">
        <f t="shared" si="198"/>
        <v>Y0ET0</v>
      </c>
      <c r="B6397" s="55">
        <f>VLOOKUP(J6397,'Mapping-CITI'!A:E,5,0)</f>
        <v>0</v>
      </c>
      <c r="D6397" s="42">
        <v>45016</v>
      </c>
      <c r="E6397" s="42">
        <v>45199</v>
      </c>
      <c r="F6397" t="s">
        <v>1979</v>
      </c>
      <c r="G6397" t="s">
        <v>513</v>
      </c>
      <c r="H6397">
        <v>2110</v>
      </c>
      <c r="I6397" t="s">
        <v>2790</v>
      </c>
      <c r="J6397">
        <v>201187</v>
      </c>
      <c r="K6397" t="s">
        <v>2184</v>
      </c>
      <c r="L6397">
        <v>3891991.25</v>
      </c>
      <c r="M6397">
        <v>1815341.91</v>
      </c>
      <c r="N6397">
        <v>1865511.29</v>
      </c>
      <c r="O6397">
        <v>3841821.87</v>
      </c>
      <c r="P6397" t="s">
        <v>607</v>
      </c>
      <c r="Q6397">
        <v>3841821.87</v>
      </c>
      <c r="R6397">
        <v>0</v>
      </c>
      <c r="S6397">
        <v>0</v>
      </c>
      <c r="T6397" t="s">
        <v>22</v>
      </c>
      <c r="U6397" s="221">
        <f t="shared" si="199"/>
        <v>-5.0169380000000124E-3</v>
      </c>
    </row>
    <row r="6398" spans="1:21" hidden="1">
      <c r="A6398" s="55" t="str">
        <f t="shared" si="198"/>
        <v>Y0ET0</v>
      </c>
      <c r="B6398" s="55">
        <f>VLOOKUP(J6398,'Mapping-CITI'!A:E,5,0)</f>
        <v>0</v>
      </c>
      <c r="D6398" s="42">
        <v>45016</v>
      </c>
      <c r="E6398" s="42">
        <v>45199</v>
      </c>
      <c r="F6398" t="s">
        <v>1979</v>
      </c>
      <c r="G6398" t="s">
        <v>513</v>
      </c>
      <c r="H6398">
        <v>2110</v>
      </c>
      <c r="I6398" t="s">
        <v>2790</v>
      </c>
      <c r="J6398">
        <v>201188</v>
      </c>
      <c r="K6398" t="s">
        <v>2185</v>
      </c>
      <c r="L6398">
        <v>3095682.51</v>
      </c>
      <c r="M6398">
        <v>620466.43000000005</v>
      </c>
      <c r="N6398">
        <v>413330.67</v>
      </c>
      <c r="O6398">
        <v>3302818.27</v>
      </c>
      <c r="P6398" t="s">
        <v>607</v>
      </c>
      <c r="Q6398">
        <v>3302818.27</v>
      </c>
      <c r="R6398">
        <v>0</v>
      </c>
      <c r="S6398">
        <v>0</v>
      </c>
      <c r="T6398" t="s">
        <v>22</v>
      </c>
      <c r="U6398" s="221">
        <f t="shared" si="199"/>
        <v>2.0713576000000008E-2</v>
      </c>
    </row>
    <row r="6399" spans="1:21" hidden="1">
      <c r="A6399" s="55" t="str">
        <f t="shared" si="198"/>
        <v>Y0ET0</v>
      </c>
      <c r="B6399" s="55">
        <f>VLOOKUP(J6399,'Mapping-CITI'!A:E,5,0)</f>
        <v>0</v>
      </c>
      <c r="D6399" s="42">
        <v>45016</v>
      </c>
      <c r="E6399" s="42">
        <v>45199</v>
      </c>
      <c r="F6399" t="s">
        <v>1979</v>
      </c>
      <c r="G6399" t="s">
        <v>513</v>
      </c>
      <c r="H6399">
        <v>2110</v>
      </c>
      <c r="I6399" t="s">
        <v>2790</v>
      </c>
      <c r="J6399">
        <v>201349</v>
      </c>
      <c r="K6399" t="s">
        <v>2224</v>
      </c>
      <c r="L6399">
        <v>-159023.74</v>
      </c>
      <c r="M6399">
        <v>104949.95</v>
      </c>
      <c r="N6399">
        <v>87454.52</v>
      </c>
      <c r="O6399">
        <v>-141528.31</v>
      </c>
      <c r="P6399" t="s">
        <v>607</v>
      </c>
      <c r="Q6399">
        <v>-141528.31</v>
      </c>
      <c r="R6399">
        <v>0</v>
      </c>
      <c r="S6399">
        <v>0</v>
      </c>
      <c r="T6399" t="s">
        <v>22</v>
      </c>
      <c r="U6399" s="221">
        <f t="shared" si="199"/>
        <v>1.7495429999999992E-3</v>
      </c>
    </row>
    <row r="6400" spans="1:21" hidden="1">
      <c r="A6400" s="55" t="str">
        <f t="shared" si="198"/>
        <v>Y0ET0</v>
      </c>
      <c r="B6400" s="55">
        <f>VLOOKUP(J6400,'Mapping-CITI'!A:E,5,0)</f>
        <v>0</v>
      </c>
      <c r="D6400" s="42">
        <v>45016</v>
      </c>
      <c r="E6400" s="42">
        <v>45199</v>
      </c>
      <c r="F6400" t="s">
        <v>1979</v>
      </c>
      <c r="G6400" t="s">
        <v>513</v>
      </c>
      <c r="H6400">
        <v>2110</v>
      </c>
      <c r="I6400" t="s">
        <v>2790</v>
      </c>
      <c r="J6400">
        <v>201351</v>
      </c>
      <c r="K6400" t="s">
        <v>2225</v>
      </c>
      <c r="L6400">
        <v>-5341293.8</v>
      </c>
      <c r="M6400">
        <v>7066721.2000000002</v>
      </c>
      <c r="N6400">
        <v>5139657.57</v>
      </c>
      <c r="O6400">
        <v>-3402660.6</v>
      </c>
      <c r="P6400" t="s">
        <v>607</v>
      </c>
      <c r="Q6400">
        <v>-3402660.6</v>
      </c>
      <c r="R6400">
        <v>0</v>
      </c>
      <c r="S6400">
        <v>0</v>
      </c>
      <c r="T6400" t="s">
        <v>22</v>
      </c>
      <c r="U6400" s="221">
        <f t="shared" si="199"/>
        <v>0.19270636299999999</v>
      </c>
    </row>
    <row r="6401" spans="1:21" hidden="1">
      <c r="A6401" s="55" t="str">
        <f t="shared" si="198"/>
        <v>Y0ET1.2</v>
      </c>
      <c r="B6401" s="55">
        <f>VLOOKUP(J6401,'Mapping-CITI'!A:E,5,0)</f>
        <v>1.2</v>
      </c>
      <c r="D6401" s="42">
        <v>45016</v>
      </c>
      <c r="E6401" s="42">
        <v>45199</v>
      </c>
      <c r="F6401" t="s">
        <v>1979</v>
      </c>
      <c r="G6401" t="s">
        <v>513</v>
      </c>
      <c r="H6401">
        <v>2110</v>
      </c>
      <c r="I6401" t="s">
        <v>2790</v>
      </c>
      <c r="J6401">
        <v>201364</v>
      </c>
      <c r="K6401" t="s">
        <v>2232</v>
      </c>
      <c r="L6401">
        <v>-891261.2</v>
      </c>
      <c r="M6401">
        <v>130544.91</v>
      </c>
      <c r="N6401">
        <v>73924.87</v>
      </c>
      <c r="O6401">
        <v>-834641.16</v>
      </c>
      <c r="P6401" t="s">
        <v>607</v>
      </c>
      <c r="Q6401" s="191">
        <v>-834641.16</v>
      </c>
      <c r="R6401">
        <v>0</v>
      </c>
      <c r="S6401">
        <v>0</v>
      </c>
      <c r="T6401" t="s">
        <v>22</v>
      </c>
      <c r="U6401" s="221">
        <f t="shared" si="199"/>
        <v>5.6620040000000009E-3</v>
      </c>
    </row>
    <row r="6402" spans="1:21" hidden="1">
      <c r="A6402" s="55" t="str">
        <f t="shared" si="198"/>
        <v>Y0ET1.2</v>
      </c>
      <c r="B6402" s="55">
        <f>VLOOKUP(J6402,'Mapping-CITI'!A:E,5,0)</f>
        <v>1.2</v>
      </c>
      <c r="D6402" s="42">
        <v>45016</v>
      </c>
      <c r="E6402" s="42">
        <v>45199</v>
      </c>
      <c r="F6402" t="s">
        <v>1979</v>
      </c>
      <c r="G6402" t="s">
        <v>513</v>
      </c>
      <c r="H6402">
        <v>2110</v>
      </c>
      <c r="I6402" t="s">
        <v>2790</v>
      </c>
      <c r="J6402">
        <v>201366</v>
      </c>
      <c r="K6402" t="s">
        <v>2233</v>
      </c>
      <c r="L6402">
        <v>-22987790.489999998</v>
      </c>
      <c r="M6402">
        <v>6662221.8600000003</v>
      </c>
      <c r="N6402">
        <v>1524846.19</v>
      </c>
      <c r="O6402">
        <v>-17821887.800000001</v>
      </c>
      <c r="P6402" t="s">
        <v>607</v>
      </c>
      <c r="Q6402" s="191">
        <v>-17821887.800000001</v>
      </c>
      <c r="R6402">
        <v>0</v>
      </c>
      <c r="S6402">
        <v>0</v>
      </c>
      <c r="T6402" t="s">
        <v>22</v>
      </c>
      <c r="U6402" s="221">
        <f t="shared" si="199"/>
        <v>0.51373756699999995</v>
      </c>
    </row>
    <row r="6403" spans="1:21" hidden="1">
      <c r="A6403" s="55" t="str">
        <f t="shared" ref="A6403:A6466" si="200">F6403&amp;B6403</f>
        <v>Y0ET0</v>
      </c>
      <c r="B6403" s="55">
        <f>VLOOKUP(J6403,'Mapping-CITI'!A:E,5,0)</f>
        <v>0</v>
      </c>
      <c r="D6403" s="42">
        <v>45016</v>
      </c>
      <c r="E6403" s="42">
        <v>45199</v>
      </c>
      <c r="F6403" t="s">
        <v>1979</v>
      </c>
      <c r="G6403" t="s">
        <v>513</v>
      </c>
      <c r="H6403">
        <v>2250</v>
      </c>
      <c r="I6403" t="s">
        <v>2774</v>
      </c>
      <c r="J6403">
        <v>210103</v>
      </c>
      <c r="K6403" t="s">
        <v>2240</v>
      </c>
      <c r="L6403">
        <v>0</v>
      </c>
      <c r="M6403">
        <v>102.11</v>
      </c>
      <c r="N6403">
        <v>102.11</v>
      </c>
      <c r="O6403">
        <v>0</v>
      </c>
      <c r="P6403" t="s">
        <v>607</v>
      </c>
      <c r="Q6403">
        <v>0</v>
      </c>
      <c r="R6403">
        <v>102.11</v>
      </c>
      <c r="S6403">
        <v>102.11</v>
      </c>
      <c r="T6403" t="s">
        <v>22</v>
      </c>
      <c r="U6403" s="221">
        <f t="shared" ref="U6403:U6466" si="201">(M6403-N6403)/10^7</f>
        <v>0</v>
      </c>
    </row>
    <row r="6404" spans="1:21" hidden="1">
      <c r="A6404" s="55" t="str">
        <f t="shared" si="200"/>
        <v>Y0ET0</v>
      </c>
      <c r="B6404" s="55">
        <f>VLOOKUP(J6404,'Mapping-CITI'!A:E,5,0)</f>
        <v>0</v>
      </c>
      <c r="D6404" s="42">
        <v>45016</v>
      </c>
      <c r="E6404" s="42">
        <v>45199</v>
      </c>
      <c r="F6404" t="s">
        <v>1979</v>
      </c>
      <c r="G6404" t="s">
        <v>513</v>
      </c>
      <c r="H6404">
        <v>2250</v>
      </c>
      <c r="I6404" t="s">
        <v>2774</v>
      </c>
      <c r="J6404">
        <v>210117</v>
      </c>
      <c r="K6404" t="s">
        <v>2242</v>
      </c>
      <c r="L6404">
        <v>-28388.71</v>
      </c>
      <c r="M6404">
        <v>428363.07</v>
      </c>
      <c r="N6404">
        <v>436235.6</v>
      </c>
      <c r="O6404">
        <v>-35476.480000000003</v>
      </c>
      <c r="P6404" t="s">
        <v>607</v>
      </c>
      <c r="Q6404">
        <v>-35476.480000000003</v>
      </c>
      <c r="R6404">
        <v>405085.29</v>
      </c>
      <c r="S6404">
        <v>263919.96999999997</v>
      </c>
      <c r="T6404" t="s">
        <v>22</v>
      </c>
      <c r="U6404" s="221">
        <f t="shared" si="201"/>
        <v>-7.8725299999999698E-4</v>
      </c>
    </row>
    <row r="6405" spans="1:21" hidden="1">
      <c r="A6405" s="55" t="str">
        <f t="shared" si="200"/>
        <v>Y0ET0</v>
      </c>
      <c r="B6405" s="55">
        <f>VLOOKUP(J6405,'Mapping-CITI'!A:E,5,0)</f>
        <v>0</v>
      </c>
      <c r="D6405" s="42">
        <v>45016</v>
      </c>
      <c r="E6405" s="42">
        <v>45199</v>
      </c>
      <c r="F6405" t="s">
        <v>1979</v>
      </c>
      <c r="G6405" t="s">
        <v>513</v>
      </c>
      <c r="H6405">
        <v>2250</v>
      </c>
      <c r="I6405" t="s">
        <v>2774</v>
      </c>
      <c r="J6405">
        <v>210138</v>
      </c>
      <c r="K6405" t="s">
        <v>2791</v>
      </c>
      <c r="L6405">
        <v>0</v>
      </c>
      <c r="M6405">
        <v>1371.75</v>
      </c>
      <c r="N6405">
        <v>997.79</v>
      </c>
      <c r="O6405">
        <v>373.96</v>
      </c>
      <c r="P6405" t="s">
        <v>607</v>
      </c>
      <c r="Q6405">
        <v>373.96</v>
      </c>
      <c r="R6405">
        <v>1371.75</v>
      </c>
      <c r="S6405">
        <v>997.79</v>
      </c>
      <c r="T6405" t="s">
        <v>22</v>
      </c>
      <c r="U6405" s="221">
        <f t="shared" si="201"/>
        <v>3.7396000000000006E-5</v>
      </c>
    </row>
    <row r="6406" spans="1:21" hidden="1">
      <c r="A6406" s="55" t="str">
        <f t="shared" si="200"/>
        <v>Y0ET0</v>
      </c>
      <c r="B6406" s="55">
        <f>VLOOKUP(J6406,'Mapping-CITI'!A:E,5,0)</f>
        <v>0</v>
      </c>
      <c r="D6406" s="42">
        <v>45016</v>
      </c>
      <c r="E6406" s="42">
        <v>45199</v>
      </c>
      <c r="F6406" t="s">
        <v>1979</v>
      </c>
      <c r="G6406" t="s">
        <v>513</v>
      </c>
      <c r="H6406">
        <v>2250</v>
      </c>
      <c r="I6406" t="s">
        <v>2774</v>
      </c>
      <c r="J6406">
        <v>210140</v>
      </c>
      <c r="K6406" t="s">
        <v>2245</v>
      </c>
      <c r="L6406">
        <v>17.260000000000002</v>
      </c>
      <c r="M6406">
        <v>6626.65</v>
      </c>
      <c r="N6406">
        <v>2251.67</v>
      </c>
      <c r="O6406">
        <v>4392.24</v>
      </c>
      <c r="P6406" t="s">
        <v>607</v>
      </c>
      <c r="Q6406">
        <v>4392.24</v>
      </c>
      <c r="R6406">
        <v>6626.65</v>
      </c>
      <c r="S6406">
        <v>2251.67</v>
      </c>
      <c r="T6406" t="s">
        <v>22</v>
      </c>
      <c r="U6406" s="221">
        <f t="shared" si="201"/>
        <v>4.3749799999999998E-4</v>
      </c>
    </row>
    <row r="6407" spans="1:21" hidden="1">
      <c r="A6407" s="55" t="str">
        <f t="shared" si="200"/>
        <v>Y0ET0</v>
      </c>
      <c r="B6407" s="55">
        <f>VLOOKUP(J6407,'Mapping-CITI'!A:E,5,0)</f>
        <v>0</v>
      </c>
      <c r="D6407" s="42">
        <v>45016</v>
      </c>
      <c r="E6407" s="42">
        <v>45199</v>
      </c>
      <c r="F6407" t="s">
        <v>1979</v>
      </c>
      <c r="G6407" t="s">
        <v>513</v>
      </c>
      <c r="H6407">
        <v>2250</v>
      </c>
      <c r="I6407" t="s">
        <v>2774</v>
      </c>
      <c r="J6407">
        <v>210149</v>
      </c>
      <c r="K6407" t="s">
        <v>2804</v>
      </c>
      <c r="L6407">
        <v>-7</v>
      </c>
      <c r="M6407">
        <v>0</v>
      </c>
      <c r="N6407">
        <v>0</v>
      </c>
      <c r="O6407">
        <v>-7</v>
      </c>
      <c r="P6407" t="s">
        <v>607</v>
      </c>
      <c r="Q6407">
        <v>-7</v>
      </c>
      <c r="R6407">
        <v>0</v>
      </c>
      <c r="S6407">
        <v>0</v>
      </c>
      <c r="T6407" t="s">
        <v>22</v>
      </c>
      <c r="U6407" s="221">
        <f t="shared" si="201"/>
        <v>0</v>
      </c>
    </row>
    <row r="6408" spans="1:21" hidden="1">
      <c r="A6408" s="55" t="str">
        <f t="shared" si="200"/>
        <v>Y0ET0</v>
      </c>
      <c r="B6408" s="55">
        <f>VLOOKUP(J6408,'Mapping-CITI'!A:E,5,0)</f>
        <v>0</v>
      </c>
      <c r="D6408" s="42">
        <v>45016</v>
      </c>
      <c r="E6408" s="42">
        <v>45199</v>
      </c>
      <c r="F6408" t="s">
        <v>1979</v>
      </c>
      <c r="G6408" t="s">
        <v>513</v>
      </c>
      <c r="H6408">
        <v>2250</v>
      </c>
      <c r="I6408" t="s">
        <v>2774</v>
      </c>
      <c r="J6408">
        <v>210150</v>
      </c>
      <c r="K6408" t="s">
        <v>2792</v>
      </c>
      <c r="L6408">
        <v>-13106.01</v>
      </c>
      <c r="M6408">
        <v>0</v>
      </c>
      <c r="N6408">
        <v>0</v>
      </c>
      <c r="O6408">
        <v>-13106.01</v>
      </c>
      <c r="P6408" t="s">
        <v>607</v>
      </c>
      <c r="Q6408">
        <v>-13106.01</v>
      </c>
      <c r="R6408">
        <v>0</v>
      </c>
      <c r="S6408">
        <v>0</v>
      </c>
      <c r="T6408" t="s">
        <v>22</v>
      </c>
      <c r="U6408" s="221">
        <f t="shared" si="201"/>
        <v>0</v>
      </c>
    </row>
    <row r="6409" spans="1:21" hidden="1">
      <c r="A6409" s="55" t="str">
        <f t="shared" si="200"/>
        <v>Y0ET0</v>
      </c>
      <c r="B6409" s="55">
        <f>VLOOKUP(J6409,'Mapping-CITI'!A:E,5,0)</f>
        <v>0</v>
      </c>
      <c r="D6409" s="42">
        <v>45016</v>
      </c>
      <c r="E6409" s="42">
        <v>45199</v>
      </c>
      <c r="F6409" t="s">
        <v>1979</v>
      </c>
      <c r="G6409" t="s">
        <v>513</v>
      </c>
      <c r="H6409">
        <v>2250</v>
      </c>
      <c r="I6409" t="s">
        <v>2774</v>
      </c>
      <c r="J6409">
        <v>210210</v>
      </c>
      <c r="K6409" t="s">
        <v>2246</v>
      </c>
      <c r="L6409">
        <v>-176925.02</v>
      </c>
      <c r="M6409">
        <v>152490.57</v>
      </c>
      <c r="N6409">
        <v>135758.94</v>
      </c>
      <c r="O6409">
        <v>-159650.53</v>
      </c>
      <c r="P6409" t="s">
        <v>607</v>
      </c>
      <c r="Q6409">
        <v>-159650.53</v>
      </c>
      <c r="R6409">
        <v>152490.57</v>
      </c>
      <c r="S6409">
        <v>41628.03</v>
      </c>
      <c r="T6409" t="s">
        <v>22</v>
      </c>
      <c r="U6409" s="221">
        <f t="shared" si="201"/>
        <v>1.6731630000000005E-3</v>
      </c>
    </row>
    <row r="6410" spans="1:21" hidden="1">
      <c r="A6410" s="55" t="str">
        <f t="shared" si="200"/>
        <v>Y0ET0</v>
      </c>
      <c r="B6410" s="55">
        <f>VLOOKUP(J6410,'Mapping-CITI'!A:E,5,0)</f>
        <v>0</v>
      </c>
      <c r="D6410" s="42">
        <v>45016</v>
      </c>
      <c r="E6410" s="42">
        <v>45199</v>
      </c>
      <c r="F6410" t="s">
        <v>1979</v>
      </c>
      <c r="G6410" t="s">
        <v>513</v>
      </c>
      <c r="H6410">
        <v>2250</v>
      </c>
      <c r="I6410" t="s">
        <v>2774</v>
      </c>
      <c r="J6410">
        <v>210279</v>
      </c>
      <c r="K6410" t="s">
        <v>2793</v>
      </c>
      <c r="L6410">
        <v>2826.47</v>
      </c>
      <c r="M6410">
        <v>0</v>
      </c>
      <c r="N6410">
        <v>0</v>
      </c>
      <c r="O6410">
        <v>2826.47</v>
      </c>
      <c r="P6410" t="s">
        <v>607</v>
      </c>
      <c r="Q6410">
        <v>2826.47</v>
      </c>
      <c r="R6410">
        <v>0</v>
      </c>
      <c r="S6410">
        <v>0</v>
      </c>
      <c r="T6410" t="s">
        <v>22</v>
      </c>
      <c r="U6410" s="221">
        <f t="shared" si="201"/>
        <v>0</v>
      </c>
    </row>
    <row r="6411" spans="1:21" hidden="1">
      <c r="A6411" s="55" t="str">
        <f t="shared" si="200"/>
        <v>Y0ET0</v>
      </c>
      <c r="B6411" s="55">
        <f>VLOOKUP(J6411,'Mapping-CITI'!A:E,5,0)</f>
        <v>0</v>
      </c>
      <c r="D6411" s="42">
        <v>45016</v>
      </c>
      <c r="E6411" s="42">
        <v>45199</v>
      </c>
      <c r="F6411" t="s">
        <v>1979</v>
      </c>
      <c r="G6411" t="s">
        <v>513</v>
      </c>
      <c r="H6411">
        <v>2250</v>
      </c>
      <c r="I6411" t="s">
        <v>2774</v>
      </c>
      <c r="J6411">
        <v>210367</v>
      </c>
      <c r="K6411" t="s">
        <v>2710</v>
      </c>
      <c r="L6411">
        <v>126304.18</v>
      </c>
      <c r="M6411">
        <v>0</v>
      </c>
      <c r="N6411">
        <v>246.11</v>
      </c>
      <c r="O6411">
        <v>126058.07</v>
      </c>
      <c r="P6411" t="s">
        <v>607</v>
      </c>
      <c r="Q6411">
        <v>126058.07</v>
      </c>
      <c r="R6411">
        <v>0</v>
      </c>
      <c r="S6411">
        <v>246.11</v>
      </c>
      <c r="T6411" t="s">
        <v>22</v>
      </c>
      <c r="U6411" s="221">
        <f t="shared" si="201"/>
        <v>-2.4611000000000002E-5</v>
      </c>
    </row>
    <row r="6412" spans="1:21" hidden="1">
      <c r="A6412" s="55" t="str">
        <f t="shared" si="200"/>
        <v>Y0ET0</v>
      </c>
      <c r="B6412" s="55">
        <f>VLOOKUP(J6412,'Mapping-CITI'!A:E,5,0)</f>
        <v>0</v>
      </c>
      <c r="D6412" s="42">
        <v>45016</v>
      </c>
      <c r="E6412" s="42">
        <v>45199</v>
      </c>
      <c r="F6412" t="s">
        <v>1979</v>
      </c>
      <c r="G6412" t="s">
        <v>513</v>
      </c>
      <c r="H6412">
        <v>2250</v>
      </c>
      <c r="I6412" t="s">
        <v>2774</v>
      </c>
      <c r="J6412">
        <v>210471</v>
      </c>
      <c r="K6412" t="s">
        <v>2815</v>
      </c>
      <c r="L6412">
        <v>-0.01</v>
      </c>
      <c r="M6412">
        <v>0</v>
      </c>
      <c r="N6412">
        <v>0</v>
      </c>
      <c r="O6412">
        <v>-0.01</v>
      </c>
      <c r="P6412" t="s">
        <v>607</v>
      </c>
      <c r="Q6412">
        <v>-0.01</v>
      </c>
      <c r="R6412">
        <v>0</v>
      </c>
      <c r="S6412">
        <v>0</v>
      </c>
      <c r="T6412" t="s">
        <v>22</v>
      </c>
      <c r="U6412" s="221">
        <f t="shared" si="201"/>
        <v>0</v>
      </c>
    </row>
    <row r="6413" spans="1:21" hidden="1">
      <c r="A6413" s="55" t="str">
        <f t="shared" si="200"/>
        <v>Y0ET0</v>
      </c>
      <c r="B6413" s="55">
        <f>VLOOKUP(J6413,'Mapping-CITI'!A:E,5,0)</f>
        <v>0</v>
      </c>
      <c r="D6413" s="42">
        <v>45016</v>
      </c>
      <c r="E6413" s="42">
        <v>45199</v>
      </c>
      <c r="F6413" t="s">
        <v>1979</v>
      </c>
      <c r="G6413" t="s">
        <v>513</v>
      </c>
      <c r="H6413">
        <v>2250</v>
      </c>
      <c r="I6413" t="s">
        <v>2774</v>
      </c>
      <c r="J6413">
        <v>210530</v>
      </c>
      <c r="K6413" t="s">
        <v>2838</v>
      </c>
      <c r="L6413">
        <v>-5278</v>
      </c>
      <c r="M6413">
        <v>0</v>
      </c>
      <c r="N6413">
        <v>0</v>
      </c>
      <c r="O6413">
        <v>-5278</v>
      </c>
      <c r="P6413" t="s">
        <v>607</v>
      </c>
      <c r="Q6413">
        <v>-5278</v>
      </c>
      <c r="R6413">
        <v>0</v>
      </c>
      <c r="S6413">
        <v>0</v>
      </c>
      <c r="T6413" t="s">
        <v>22</v>
      </c>
      <c r="U6413" s="221">
        <f t="shared" si="201"/>
        <v>0</v>
      </c>
    </row>
    <row r="6414" spans="1:21" hidden="1">
      <c r="A6414" s="55" t="str">
        <f t="shared" si="200"/>
        <v>Y0ET0</v>
      </c>
      <c r="B6414" s="55">
        <f>VLOOKUP(J6414,'Mapping-CITI'!A:E,5,0)</f>
        <v>0</v>
      </c>
      <c r="D6414" s="42">
        <v>45016</v>
      </c>
      <c r="E6414" s="42">
        <v>45199</v>
      </c>
      <c r="F6414" t="s">
        <v>1979</v>
      </c>
      <c r="G6414" t="s">
        <v>513</v>
      </c>
      <c r="H6414">
        <v>2250</v>
      </c>
      <c r="I6414" t="s">
        <v>2774</v>
      </c>
      <c r="J6414">
        <v>210667</v>
      </c>
      <c r="K6414" t="s">
        <v>2862</v>
      </c>
      <c r="L6414">
        <v>-3</v>
      </c>
      <c r="M6414">
        <v>4</v>
      </c>
      <c r="N6414">
        <v>890</v>
      </c>
      <c r="O6414">
        <v>-889</v>
      </c>
      <c r="P6414" t="s">
        <v>607</v>
      </c>
      <c r="Q6414">
        <v>-889</v>
      </c>
      <c r="R6414">
        <v>4</v>
      </c>
      <c r="S6414">
        <v>890</v>
      </c>
      <c r="T6414" t="s">
        <v>22</v>
      </c>
      <c r="U6414" s="221">
        <f t="shared" si="201"/>
        <v>-8.8599999999999999E-5</v>
      </c>
    </row>
    <row r="6415" spans="1:21" hidden="1">
      <c r="A6415" s="55" t="str">
        <f t="shared" si="200"/>
        <v>Y0ETIgnore</v>
      </c>
      <c r="B6415" s="55" t="str">
        <f>VLOOKUP(J6415,'Mapping-CITI'!A:E,5,0)</f>
        <v>Ignore</v>
      </c>
      <c r="D6415" s="42">
        <v>45016</v>
      </c>
      <c r="E6415" s="42">
        <v>45199</v>
      </c>
      <c r="F6415" t="s">
        <v>1979</v>
      </c>
      <c r="G6415" t="s">
        <v>513</v>
      </c>
      <c r="H6415">
        <v>2250</v>
      </c>
      <c r="I6415" t="s">
        <v>2774</v>
      </c>
      <c r="J6415">
        <v>210688</v>
      </c>
      <c r="K6415" t="s">
        <v>3445</v>
      </c>
      <c r="L6415">
        <v>-117.1</v>
      </c>
      <c r="M6415">
        <v>0</v>
      </c>
      <c r="N6415">
        <v>0</v>
      </c>
      <c r="O6415">
        <v>0</v>
      </c>
      <c r="P6415" t="s">
        <v>607</v>
      </c>
      <c r="Q6415">
        <v>0</v>
      </c>
      <c r="R6415">
        <v>0</v>
      </c>
      <c r="S6415">
        <v>0</v>
      </c>
      <c r="T6415" t="s">
        <v>22</v>
      </c>
      <c r="U6415" s="221">
        <f t="shared" si="201"/>
        <v>0</v>
      </c>
    </row>
    <row r="6416" spans="1:21" hidden="1">
      <c r="A6416" s="55" t="str">
        <f t="shared" si="200"/>
        <v>Y0ET0</v>
      </c>
      <c r="B6416" s="55">
        <f>VLOOKUP(J6416,'Mapping-CITI'!A:E,5,0)</f>
        <v>0</v>
      </c>
      <c r="D6416" s="42">
        <v>45016</v>
      </c>
      <c r="E6416" s="42">
        <v>45199</v>
      </c>
      <c r="F6416" t="s">
        <v>1979</v>
      </c>
      <c r="G6416" t="s">
        <v>513</v>
      </c>
      <c r="H6416">
        <v>2250</v>
      </c>
      <c r="I6416" t="s">
        <v>2774</v>
      </c>
      <c r="J6416">
        <v>210766</v>
      </c>
      <c r="K6416" t="s">
        <v>2748</v>
      </c>
      <c r="L6416">
        <v>-57.33</v>
      </c>
      <c r="M6416">
        <v>238.42</v>
      </c>
      <c r="N6416">
        <v>212.19</v>
      </c>
      <c r="O6416">
        <v>-28.34</v>
      </c>
      <c r="P6416" t="s">
        <v>607</v>
      </c>
      <c r="Q6416">
        <v>-28.34</v>
      </c>
      <c r="R6416">
        <v>237.29</v>
      </c>
      <c r="S6416">
        <v>0</v>
      </c>
      <c r="T6416" t="s">
        <v>22</v>
      </c>
      <c r="U6416" s="221">
        <f t="shared" si="201"/>
        <v>2.6229999999999989E-6</v>
      </c>
    </row>
    <row r="6417" spans="1:21" hidden="1">
      <c r="A6417" s="55" t="str">
        <f t="shared" si="200"/>
        <v>Y0ET0</v>
      </c>
      <c r="B6417" s="55">
        <f>VLOOKUP(J6417,'Mapping-CITI'!A:E,5,0)</f>
        <v>0</v>
      </c>
      <c r="D6417" s="42">
        <v>45016</v>
      </c>
      <c r="E6417" s="42">
        <v>45199</v>
      </c>
      <c r="F6417" t="s">
        <v>1979</v>
      </c>
      <c r="G6417" t="s">
        <v>513</v>
      </c>
      <c r="H6417">
        <v>2250</v>
      </c>
      <c r="I6417" t="s">
        <v>2774</v>
      </c>
      <c r="J6417">
        <v>211103</v>
      </c>
      <c r="K6417" t="s">
        <v>2249</v>
      </c>
      <c r="L6417">
        <v>22.28</v>
      </c>
      <c r="M6417">
        <v>89.55</v>
      </c>
      <c r="N6417">
        <v>86.87</v>
      </c>
      <c r="O6417">
        <v>24.96</v>
      </c>
      <c r="P6417" t="s">
        <v>607</v>
      </c>
      <c r="Q6417">
        <v>24.96</v>
      </c>
      <c r="R6417">
        <v>89.55</v>
      </c>
      <c r="S6417">
        <v>0.22</v>
      </c>
      <c r="T6417" t="s">
        <v>22</v>
      </c>
      <c r="U6417" s="221">
        <f t="shared" si="201"/>
        <v>2.6799999999999928E-7</v>
      </c>
    </row>
    <row r="6418" spans="1:21" hidden="1">
      <c r="A6418" s="55" t="str">
        <f t="shared" si="200"/>
        <v>Y0ET0</v>
      </c>
      <c r="B6418" s="55">
        <f>VLOOKUP(J6418,'Mapping-CITI'!A:E,5,0)</f>
        <v>0</v>
      </c>
      <c r="D6418" s="42">
        <v>45016</v>
      </c>
      <c r="E6418" s="42">
        <v>45199</v>
      </c>
      <c r="F6418" t="s">
        <v>1979</v>
      </c>
      <c r="G6418" t="s">
        <v>513</v>
      </c>
      <c r="H6418">
        <v>2250</v>
      </c>
      <c r="I6418" t="s">
        <v>2774</v>
      </c>
      <c r="J6418">
        <v>211106</v>
      </c>
      <c r="K6418" t="s">
        <v>2250</v>
      </c>
      <c r="L6418">
        <v>-783.85</v>
      </c>
      <c r="M6418">
        <v>37811.74</v>
      </c>
      <c r="N6418">
        <v>40997.57</v>
      </c>
      <c r="O6418">
        <v>-3969.68</v>
      </c>
      <c r="P6418" t="s">
        <v>607</v>
      </c>
      <c r="Q6418">
        <v>-3969.68</v>
      </c>
      <c r="R6418">
        <v>37811.74</v>
      </c>
      <c r="S6418">
        <v>40997.57</v>
      </c>
      <c r="T6418" t="s">
        <v>22</v>
      </c>
      <c r="U6418" s="221">
        <f t="shared" si="201"/>
        <v>-3.1858300000000016E-4</v>
      </c>
    </row>
    <row r="6419" spans="1:21" hidden="1">
      <c r="A6419" s="55" t="str">
        <f t="shared" si="200"/>
        <v>Y0ET0</v>
      </c>
      <c r="B6419" s="55">
        <f>VLOOKUP(J6419,'Mapping-CITI'!A:E,5,0)</f>
        <v>0</v>
      </c>
      <c r="D6419" s="42">
        <v>45016</v>
      </c>
      <c r="E6419" s="42">
        <v>45199</v>
      </c>
      <c r="F6419" t="s">
        <v>1979</v>
      </c>
      <c r="G6419" t="s">
        <v>513</v>
      </c>
      <c r="H6419">
        <v>2250</v>
      </c>
      <c r="I6419" t="s">
        <v>2774</v>
      </c>
      <c r="J6419">
        <v>211121</v>
      </c>
      <c r="K6419" t="s">
        <v>2252</v>
      </c>
      <c r="L6419">
        <v>-12683</v>
      </c>
      <c r="M6419">
        <v>26702</v>
      </c>
      <c r="N6419">
        <v>14348</v>
      </c>
      <c r="O6419">
        <v>-329</v>
      </c>
      <c r="P6419" t="s">
        <v>607</v>
      </c>
      <c r="Q6419">
        <v>-329</v>
      </c>
      <c r="R6419">
        <v>26702</v>
      </c>
      <c r="S6419">
        <v>0</v>
      </c>
      <c r="T6419" t="s">
        <v>22</v>
      </c>
      <c r="U6419" s="221">
        <f t="shared" si="201"/>
        <v>1.2354E-3</v>
      </c>
    </row>
    <row r="6420" spans="1:21" hidden="1">
      <c r="A6420" s="55" t="str">
        <f t="shared" si="200"/>
        <v>Y0ET0</v>
      </c>
      <c r="B6420" s="55">
        <f>VLOOKUP(J6420,'Mapping-CITI'!A:E,5,0)</f>
        <v>0</v>
      </c>
      <c r="D6420" s="42">
        <v>45016</v>
      </c>
      <c r="E6420" s="42">
        <v>45199</v>
      </c>
      <c r="F6420" t="s">
        <v>1979</v>
      </c>
      <c r="G6420" t="s">
        <v>513</v>
      </c>
      <c r="H6420">
        <v>2250</v>
      </c>
      <c r="I6420" t="s">
        <v>2774</v>
      </c>
      <c r="J6420">
        <v>211122</v>
      </c>
      <c r="K6420" t="s">
        <v>2253</v>
      </c>
      <c r="L6420">
        <v>0.54</v>
      </c>
      <c r="M6420">
        <v>0</v>
      </c>
      <c r="N6420">
        <v>0</v>
      </c>
      <c r="O6420">
        <v>0.54</v>
      </c>
      <c r="P6420" t="s">
        <v>607</v>
      </c>
      <c r="Q6420">
        <v>0.54</v>
      </c>
      <c r="R6420">
        <v>0</v>
      </c>
      <c r="S6420">
        <v>0</v>
      </c>
      <c r="T6420" t="s">
        <v>22</v>
      </c>
      <c r="U6420" s="221">
        <f t="shared" si="201"/>
        <v>0</v>
      </c>
    </row>
    <row r="6421" spans="1:21" hidden="1">
      <c r="A6421" s="55" t="str">
        <f t="shared" si="200"/>
        <v>Y0ET0</v>
      </c>
      <c r="B6421" s="55">
        <f>VLOOKUP(J6421,'Mapping-CITI'!A:E,5,0)</f>
        <v>0</v>
      </c>
      <c r="D6421" s="42">
        <v>45016</v>
      </c>
      <c r="E6421" s="42">
        <v>45199</v>
      </c>
      <c r="F6421" t="s">
        <v>1979</v>
      </c>
      <c r="G6421" t="s">
        <v>513</v>
      </c>
      <c r="H6421">
        <v>2220</v>
      </c>
      <c r="I6421" t="s">
        <v>2775</v>
      </c>
      <c r="J6421">
        <v>211126</v>
      </c>
      <c r="K6421" t="s">
        <v>2254</v>
      </c>
      <c r="L6421">
        <v>-28024.44</v>
      </c>
      <c r="M6421">
        <v>0</v>
      </c>
      <c r="N6421">
        <v>0</v>
      </c>
      <c r="O6421">
        <v>-28024.44</v>
      </c>
      <c r="P6421" t="s">
        <v>607</v>
      </c>
      <c r="Q6421">
        <v>-28024.44</v>
      </c>
      <c r="R6421">
        <v>0</v>
      </c>
      <c r="S6421">
        <v>0</v>
      </c>
      <c r="T6421" t="s">
        <v>22</v>
      </c>
      <c r="U6421" s="221">
        <f t="shared" si="201"/>
        <v>0</v>
      </c>
    </row>
    <row r="6422" spans="1:21" hidden="1">
      <c r="A6422" s="55" t="str">
        <f t="shared" si="200"/>
        <v>Y0ET0</v>
      </c>
      <c r="B6422" s="55">
        <f>VLOOKUP(J6422,'Mapping-CITI'!A:E,5,0)</f>
        <v>0</v>
      </c>
      <c r="D6422" s="42">
        <v>45016</v>
      </c>
      <c r="E6422" s="42">
        <v>45199</v>
      </c>
      <c r="F6422" t="s">
        <v>1979</v>
      </c>
      <c r="G6422" t="s">
        <v>513</v>
      </c>
      <c r="H6422">
        <v>2250</v>
      </c>
      <c r="I6422" t="s">
        <v>2774</v>
      </c>
      <c r="J6422">
        <v>211172</v>
      </c>
      <c r="K6422" t="s">
        <v>2262</v>
      </c>
      <c r="L6422">
        <v>-192666.65</v>
      </c>
      <c r="M6422">
        <v>210419.96</v>
      </c>
      <c r="N6422">
        <v>120441.77</v>
      </c>
      <c r="O6422">
        <v>-102009.24</v>
      </c>
      <c r="P6422" t="s">
        <v>607</v>
      </c>
      <c r="Q6422">
        <v>-102009.24</v>
      </c>
      <c r="R6422">
        <v>210419.96</v>
      </c>
      <c r="S6422">
        <v>1159.25</v>
      </c>
      <c r="T6422" t="s">
        <v>22</v>
      </c>
      <c r="U6422" s="221">
        <f t="shared" si="201"/>
        <v>8.9978189999999989E-3</v>
      </c>
    </row>
    <row r="6423" spans="1:21" hidden="1">
      <c r="A6423" s="55" t="str">
        <f t="shared" si="200"/>
        <v>Y0ET0</v>
      </c>
      <c r="B6423" s="55">
        <f>VLOOKUP(J6423,'Mapping-CITI'!A:E,5,0)</f>
        <v>0</v>
      </c>
      <c r="D6423" s="42">
        <v>45016</v>
      </c>
      <c r="E6423" s="42">
        <v>45199</v>
      </c>
      <c r="F6423" t="s">
        <v>1979</v>
      </c>
      <c r="G6423" t="s">
        <v>513</v>
      </c>
      <c r="H6423">
        <v>2250</v>
      </c>
      <c r="I6423" t="s">
        <v>2774</v>
      </c>
      <c r="J6423">
        <v>211632</v>
      </c>
      <c r="K6423" t="s">
        <v>2543</v>
      </c>
      <c r="L6423">
        <v>21.65</v>
      </c>
      <c r="M6423">
        <v>8924.34</v>
      </c>
      <c r="N6423">
        <v>2159.12</v>
      </c>
      <c r="O6423">
        <v>6786.87</v>
      </c>
      <c r="P6423" t="s">
        <v>607</v>
      </c>
      <c r="Q6423">
        <v>6786.87</v>
      </c>
      <c r="R6423">
        <v>8924.34</v>
      </c>
      <c r="S6423">
        <v>2159.12</v>
      </c>
      <c r="T6423" t="s">
        <v>22</v>
      </c>
      <c r="U6423" s="221">
        <f t="shared" si="201"/>
        <v>6.7652200000000004E-4</v>
      </c>
    </row>
    <row r="6424" spans="1:21" hidden="1">
      <c r="A6424" s="55" t="str">
        <f t="shared" si="200"/>
        <v>Y0ET0</v>
      </c>
      <c r="B6424" s="55">
        <f>VLOOKUP(J6424,'Mapping-CITI'!A:E,5,0)</f>
        <v>0</v>
      </c>
      <c r="D6424" s="42">
        <v>45016</v>
      </c>
      <c r="E6424" s="42">
        <v>45199</v>
      </c>
      <c r="F6424" t="s">
        <v>1979</v>
      </c>
      <c r="G6424" t="s">
        <v>513</v>
      </c>
      <c r="H6424">
        <v>2250</v>
      </c>
      <c r="I6424" t="s">
        <v>2774</v>
      </c>
      <c r="J6424">
        <v>211748</v>
      </c>
      <c r="K6424" t="s">
        <v>2805</v>
      </c>
      <c r="L6424">
        <v>-7</v>
      </c>
      <c r="M6424">
        <v>0</v>
      </c>
      <c r="N6424">
        <v>0</v>
      </c>
      <c r="O6424">
        <v>-7</v>
      </c>
      <c r="P6424" t="s">
        <v>607</v>
      </c>
      <c r="Q6424">
        <v>-7</v>
      </c>
      <c r="R6424">
        <v>0</v>
      </c>
      <c r="S6424">
        <v>0</v>
      </c>
      <c r="T6424" t="s">
        <v>22</v>
      </c>
      <c r="U6424" s="221">
        <f t="shared" si="201"/>
        <v>0</v>
      </c>
    </row>
    <row r="6425" spans="1:21" hidden="1">
      <c r="A6425" s="55" t="str">
        <f t="shared" si="200"/>
        <v>Y0ET0</v>
      </c>
      <c r="B6425" s="55">
        <f>VLOOKUP(J6425,'Mapping-CITI'!A:E,5,0)</f>
        <v>0</v>
      </c>
      <c r="D6425" s="42">
        <v>45016</v>
      </c>
      <c r="E6425" s="42">
        <v>45199</v>
      </c>
      <c r="F6425" t="s">
        <v>1979</v>
      </c>
      <c r="G6425" t="s">
        <v>513</v>
      </c>
      <c r="H6425">
        <v>2220</v>
      </c>
      <c r="I6425" t="s">
        <v>2775</v>
      </c>
      <c r="J6425">
        <v>260110</v>
      </c>
      <c r="K6425" t="s">
        <v>2274</v>
      </c>
      <c r="L6425">
        <v>0</v>
      </c>
      <c r="M6425">
        <v>145000</v>
      </c>
      <c r="N6425">
        <v>145000</v>
      </c>
      <c r="O6425">
        <v>0</v>
      </c>
      <c r="P6425" t="s">
        <v>977</v>
      </c>
      <c r="Q6425">
        <v>0</v>
      </c>
      <c r="R6425">
        <v>0</v>
      </c>
      <c r="S6425">
        <v>0</v>
      </c>
      <c r="T6425" t="s">
        <v>22</v>
      </c>
      <c r="U6425" s="221">
        <f t="shared" si="201"/>
        <v>0</v>
      </c>
    </row>
    <row r="6426" spans="1:21" hidden="1">
      <c r="A6426" s="55" t="str">
        <f t="shared" si="200"/>
        <v>Y0ET0</v>
      </c>
      <c r="B6426" s="55">
        <f>VLOOKUP(J6426,'Mapping-CITI'!A:E,5,0)</f>
        <v>0</v>
      </c>
      <c r="D6426" s="42">
        <v>45016</v>
      </c>
      <c r="E6426" s="42">
        <v>45199</v>
      </c>
      <c r="F6426" t="s">
        <v>1979</v>
      </c>
      <c r="G6426" t="s">
        <v>513</v>
      </c>
      <c r="H6426">
        <v>2220</v>
      </c>
      <c r="I6426" t="s">
        <v>2775</v>
      </c>
      <c r="J6426">
        <v>260118</v>
      </c>
      <c r="K6426" t="s">
        <v>2275</v>
      </c>
      <c r="L6426">
        <v>0</v>
      </c>
      <c r="M6426">
        <v>319164733.89999998</v>
      </c>
      <c r="N6426">
        <v>319164733.89999998</v>
      </c>
      <c r="O6426">
        <v>0</v>
      </c>
      <c r="P6426" t="s">
        <v>607</v>
      </c>
      <c r="Q6426">
        <v>0</v>
      </c>
      <c r="R6426">
        <v>0</v>
      </c>
      <c r="S6426">
        <v>0</v>
      </c>
      <c r="T6426" t="s">
        <v>22</v>
      </c>
      <c r="U6426" s="221">
        <f t="shared" si="201"/>
        <v>0</v>
      </c>
    </row>
    <row r="6427" spans="1:21" hidden="1">
      <c r="A6427" s="55" t="str">
        <f t="shared" si="200"/>
        <v>Y0ET0</v>
      </c>
      <c r="B6427" s="55">
        <f>VLOOKUP(J6427,'Mapping-CITI'!A:E,5,0)</f>
        <v>0</v>
      </c>
      <c r="D6427" s="42">
        <v>45016</v>
      </c>
      <c r="E6427" s="42">
        <v>45199</v>
      </c>
      <c r="F6427" t="s">
        <v>1979</v>
      </c>
      <c r="G6427" t="s">
        <v>513</v>
      </c>
      <c r="H6427">
        <v>2240</v>
      </c>
      <c r="I6427" t="s">
        <v>2795</v>
      </c>
      <c r="J6427">
        <v>260202</v>
      </c>
      <c r="K6427" t="s">
        <v>2281</v>
      </c>
      <c r="L6427">
        <v>0</v>
      </c>
      <c r="M6427">
        <v>16282488.810000001</v>
      </c>
      <c r="N6427">
        <v>16282488.810000001</v>
      </c>
      <c r="O6427">
        <v>0</v>
      </c>
      <c r="P6427" t="s">
        <v>607</v>
      </c>
      <c r="Q6427">
        <v>0</v>
      </c>
      <c r="R6427">
        <v>0</v>
      </c>
      <c r="S6427">
        <v>0</v>
      </c>
      <c r="T6427" t="s">
        <v>22</v>
      </c>
      <c r="U6427" s="221">
        <f t="shared" si="201"/>
        <v>0</v>
      </c>
    </row>
    <row r="6428" spans="1:21" hidden="1">
      <c r="A6428" s="55" t="str">
        <f t="shared" si="200"/>
        <v>Y0ET0</v>
      </c>
      <c r="B6428" s="55">
        <f>VLOOKUP(J6428,'Mapping-CITI'!A:E,5,0)</f>
        <v>0</v>
      </c>
      <c r="D6428" s="42">
        <v>45016</v>
      </c>
      <c r="E6428" s="42">
        <v>45199</v>
      </c>
      <c r="F6428" t="s">
        <v>1979</v>
      </c>
      <c r="G6428" t="s">
        <v>513</v>
      </c>
      <c r="H6428">
        <v>2240</v>
      </c>
      <c r="I6428" t="s">
        <v>2795</v>
      </c>
      <c r="J6428">
        <v>260221</v>
      </c>
      <c r="K6428" t="s">
        <v>2282</v>
      </c>
      <c r="L6428">
        <v>-55043.18</v>
      </c>
      <c r="M6428">
        <v>1745110.49</v>
      </c>
      <c r="N6428">
        <v>1855547.55</v>
      </c>
      <c r="O6428">
        <v>-165480.24</v>
      </c>
      <c r="P6428" t="s">
        <v>607</v>
      </c>
      <c r="Q6428">
        <v>-165480.24</v>
      </c>
      <c r="R6428">
        <v>1745110.49</v>
      </c>
      <c r="S6428">
        <v>0</v>
      </c>
      <c r="T6428" t="s">
        <v>22</v>
      </c>
      <c r="U6428" s="221">
        <f t="shared" si="201"/>
        <v>-1.1043706000000006E-2</v>
      </c>
    </row>
    <row r="6429" spans="1:21" hidden="1">
      <c r="A6429" s="55" t="str">
        <f t="shared" si="200"/>
        <v>Y0ET0</v>
      </c>
      <c r="B6429" s="55">
        <f>VLOOKUP(J6429,'Mapping-CITI'!A:E,5,0)</f>
        <v>0</v>
      </c>
      <c r="D6429" s="42">
        <v>45016</v>
      </c>
      <c r="E6429" s="42">
        <v>45199</v>
      </c>
      <c r="F6429" t="s">
        <v>1979</v>
      </c>
      <c r="G6429" t="s">
        <v>513</v>
      </c>
      <c r="H6429">
        <v>2240</v>
      </c>
      <c r="I6429" t="s">
        <v>2795</v>
      </c>
      <c r="J6429">
        <v>260222</v>
      </c>
      <c r="K6429" t="s">
        <v>2283</v>
      </c>
      <c r="L6429">
        <v>-68099.929999999993</v>
      </c>
      <c r="M6429">
        <v>14419884.98</v>
      </c>
      <c r="N6429">
        <v>14403941.26</v>
      </c>
      <c r="O6429">
        <v>-52156.21</v>
      </c>
      <c r="P6429" t="s">
        <v>607</v>
      </c>
      <c r="Q6429">
        <v>-52156.21</v>
      </c>
      <c r="R6429">
        <v>14419884.98</v>
      </c>
      <c r="S6429">
        <v>0</v>
      </c>
      <c r="T6429" t="s">
        <v>22</v>
      </c>
      <c r="U6429" s="221">
        <f t="shared" si="201"/>
        <v>1.5943720000000672E-3</v>
      </c>
    </row>
    <row r="6430" spans="1:21" hidden="1">
      <c r="A6430" s="55" t="str">
        <f t="shared" si="200"/>
        <v>Y0ET0</v>
      </c>
      <c r="B6430" s="55">
        <f>VLOOKUP(J6430,'Mapping-CITI'!A:E,5,0)</f>
        <v>0</v>
      </c>
      <c r="D6430" s="42">
        <v>45016</v>
      </c>
      <c r="E6430" s="42">
        <v>45199</v>
      </c>
      <c r="F6430" t="s">
        <v>1979</v>
      </c>
      <c r="G6430" t="s">
        <v>513</v>
      </c>
      <c r="H6430">
        <v>2140</v>
      </c>
      <c r="I6430" t="s">
        <v>2806</v>
      </c>
      <c r="J6430">
        <v>260802</v>
      </c>
      <c r="K6430" t="s">
        <v>2284</v>
      </c>
      <c r="L6430">
        <v>0.02</v>
      </c>
      <c r="M6430">
        <v>0</v>
      </c>
      <c r="N6430">
        <v>0</v>
      </c>
      <c r="O6430">
        <v>0.02</v>
      </c>
      <c r="P6430" t="s">
        <v>607</v>
      </c>
      <c r="Q6430">
        <v>0.02</v>
      </c>
      <c r="R6430">
        <v>0</v>
      </c>
      <c r="S6430">
        <v>0</v>
      </c>
      <c r="T6430" t="s">
        <v>22</v>
      </c>
      <c r="U6430" s="221">
        <f t="shared" si="201"/>
        <v>0</v>
      </c>
    </row>
    <row r="6431" spans="1:21" hidden="1">
      <c r="A6431" s="55" t="str">
        <f t="shared" si="200"/>
        <v>Y0ET0</v>
      </c>
      <c r="B6431" s="55">
        <f>VLOOKUP(J6431,'Mapping-CITI'!A:E,5,0)</f>
        <v>0</v>
      </c>
      <c r="D6431" s="42">
        <v>45016</v>
      </c>
      <c r="E6431" s="42">
        <v>45199</v>
      </c>
      <c r="F6431" t="s">
        <v>1979</v>
      </c>
      <c r="G6431" t="s">
        <v>513</v>
      </c>
      <c r="H6431">
        <v>2250</v>
      </c>
      <c r="I6431" t="s">
        <v>2774</v>
      </c>
      <c r="J6431">
        <v>260828</v>
      </c>
      <c r="K6431" t="s">
        <v>2807</v>
      </c>
      <c r="L6431">
        <v>0.1</v>
      </c>
      <c r="M6431">
        <v>0</v>
      </c>
      <c r="N6431">
        <v>0</v>
      </c>
      <c r="O6431">
        <v>0.1</v>
      </c>
      <c r="P6431" t="s">
        <v>607</v>
      </c>
      <c r="Q6431">
        <v>0.1</v>
      </c>
      <c r="R6431">
        <v>0</v>
      </c>
      <c r="S6431">
        <v>0</v>
      </c>
      <c r="T6431" t="s">
        <v>22</v>
      </c>
      <c r="U6431" s="221">
        <f t="shared" si="201"/>
        <v>0</v>
      </c>
    </row>
    <row r="6432" spans="1:21" hidden="1">
      <c r="A6432" s="55" t="str">
        <f t="shared" si="200"/>
        <v>Y0ET0</v>
      </c>
      <c r="B6432" s="55">
        <f>VLOOKUP(J6432,'Mapping-CITI'!A:E,5,0)</f>
        <v>0</v>
      </c>
      <c r="D6432" s="42">
        <v>45016</v>
      </c>
      <c r="E6432" s="42">
        <v>45199</v>
      </c>
      <c r="F6432" t="s">
        <v>1979</v>
      </c>
      <c r="G6432" t="s">
        <v>513</v>
      </c>
      <c r="H6432">
        <v>2250</v>
      </c>
      <c r="I6432" t="s">
        <v>2774</v>
      </c>
      <c r="J6432">
        <v>260836</v>
      </c>
      <c r="K6432" t="s">
        <v>2705</v>
      </c>
      <c r="L6432">
        <v>-2564.5300000000002</v>
      </c>
      <c r="M6432">
        <v>40447.56</v>
      </c>
      <c r="N6432">
        <v>41112.32</v>
      </c>
      <c r="O6432">
        <v>-3148.11</v>
      </c>
      <c r="P6432" t="s">
        <v>607</v>
      </c>
      <c r="Q6432">
        <v>-3148.11</v>
      </c>
      <c r="R6432">
        <v>38352.53</v>
      </c>
      <c r="S6432">
        <v>23753.06</v>
      </c>
      <c r="T6432" t="s">
        <v>22</v>
      </c>
      <c r="U6432" s="221">
        <f t="shared" si="201"/>
        <v>-6.6476000000000209E-5</v>
      </c>
    </row>
    <row r="6433" spans="1:21" hidden="1">
      <c r="A6433" s="55" t="str">
        <f t="shared" si="200"/>
        <v>Y0ET0</v>
      </c>
      <c r="B6433" s="55">
        <f>VLOOKUP(J6433,'Mapping-CITI'!A:E,5,0)</f>
        <v>0</v>
      </c>
      <c r="D6433" s="42">
        <v>45016</v>
      </c>
      <c r="E6433" s="42">
        <v>45199</v>
      </c>
      <c r="F6433" t="s">
        <v>1979</v>
      </c>
      <c r="G6433" t="s">
        <v>513</v>
      </c>
      <c r="H6433">
        <v>2250</v>
      </c>
      <c r="I6433" t="s">
        <v>2774</v>
      </c>
      <c r="J6433">
        <v>260837</v>
      </c>
      <c r="K6433" t="s">
        <v>2706</v>
      </c>
      <c r="L6433">
        <v>-2566.5700000000002</v>
      </c>
      <c r="M6433">
        <v>40447.56</v>
      </c>
      <c r="N6433">
        <v>41112.32</v>
      </c>
      <c r="O6433">
        <v>-3150.15</v>
      </c>
      <c r="P6433" t="s">
        <v>607</v>
      </c>
      <c r="Q6433">
        <v>-3150.15</v>
      </c>
      <c r="R6433">
        <v>38352.53</v>
      </c>
      <c r="S6433">
        <v>23753.06</v>
      </c>
      <c r="T6433" t="s">
        <v>22</v>
      </c>
      <c r="U6433" s="221">
        <f t="shared" si="201"/>
        <v>-6.6476000000000209E-5</v>
      </c>
    </row>
    <row r="6434" spans="1:21" hidden="1">
      <c r="A6434" s="55" t="str">
        <f t="shared" si="200"/>
        <v>Y0ETIgnore</v>
      </c>
      <c r="B6434" s="55" t="str">
        <f>VLOOKUP(J6434,'Mapping-CITI'!A:E,5,0)</f>
        <v>Ignore</v>
      </c>
      <c r="D6434" s="42">
        <v>45016</v>
      </c>
      <c r="E6434" s="42">
        <v>45199</v>
      </c>
      <c r="F6434" t="s">
        <v>1979</v>
      </c>
      <c r="G6434" t="s">
        <v>513</v>
      </c>
      <c r="H6434">
        <v>2250</v>
      </c>
      <c r="I6434" t="s">
        <v>2774</v>
      </c>
      <c r="J6434">
        <v>260911</v>
      </c>
      <c r="K6434" t="s">
        <v>4267</v>
      </c>
      <c r="L6434">
        <v>0</v>
      </c>
      <c r="M6434">
        <v>38.909999999999997</v>
      </c>
      <c r="N6434">
        <v>38.909999999999997</v>
      </c>
      <c r="O6434">
        <v>0</v>
      </c>
      <c r="P6434" t="s">
        <v>607</v>
      </c>
      <c r="Q6434">
        <v>0</v>
      </c>
      <c r="R6434">
        <v>38.909999999999997</v>
      </c>
      <c r="S6434">
        <v>38.909999999999997</v>
      </c>
      <c r="T6434" t="s">
        <v>22</v>
      </c>
      <c r="U6434" s="221">
        <f t="shared" si="201"/>
        <v>0</v>
      </c>
    </row>
    <row r="6435" spans="1:21" hidden="1">
      <c r="A6435" s="55" t="str">
        <f t="shared" si="200"/>
        <v>Y0ET0</v>
      </c>
      <c r="B6435" s="55">
        <f>VLOOKUP(J6435,'Mapping-CITI'!A:E,5,0)</f>
        <v>0</v>
      </c>
      <c r="D6435" s="42">
        <v>45016</v>
      </c>
      <c r="E6435" s="42">
        <v>45199</v>
      </c>
      <c r="F6435" t="s">
        <v>1979</v>
      </c>
      <c r="G6435" t="s">
        <v>513</v>
      </c>
      <c r="H6435">
        <v>2220</v>
      </c>
      <c r="I6435" t="s">
        <v>2775</v>
      </c>
      <c r="J6435">
        <v>261026</v>
      </c>
      <c r="K6435" t="s">
        <v>2549</v>
      </c>
      <c r="L6435">
        <v>-6306.3</v>
      </c>
      <c r="M6435">
        <v>678.21</v>
      </c>
      <c r="N6435">
        <v>4.25</v>
      </c>
      <c r="O6435">
        <v>-5632.34</v>
      </c>
      <c r="P6435" t="s">
        <v>607</v>
      </c>
      <c r="Q6435">
        <v>-5632.34</v>
      </c>
      <c r="R6435">
        <v>678.21</v>
      </c>
      <c r="S6435">
        <v>4.25</v>
      </c>
      <c r="T6435" t="s">
        <v>22</v>
      </c>
      <c r="U6435" s="221">
        <f t="shared" si="201"/>
        <v>6.7396000000000003E-5</v>
      </c>
    </row>
    <row r="6436" spans="1:21" hidden="1">
      <c r="A6436" s="55" t="str">
        <f t="shared" si="200"/>
        <v>Y0ET0</v>
      </c>
      <c r="B6436" s="55">
        <f>VLOOKUP(J6436,'Mapping-CITI'!A:E,5,0)</f>
        <v>0</v>
      </c>
      <c r="D6436" s="42">
        <v>45016</v>
      </c>
      <c r="E6436" s="42">
        <v>45199</v>
      </c>
      <c r="F6436" t="s">
        <v>1979</v>
      </c>
      <c r="G6436" t="s">
        <v>513</v>
      </c>
      <c r="H6436">
        <v>2220</v>
      </c>
      <c r="I6436" t="s">
        <v>2775</v>
      </c>
      <c r="J6436">
        <v>261027</v>
      </c>
      <c r="K6436" t="s">
        <v>2855</v>
      </c>
      <c r="L6436">
        <v>0</v>
      </c>
      <c r="M6436">
        <v>21028.62</v>
      </c>
      <c r="N6436">
        <v>20512.38</v>
      </c>
      <c r="O6436">
        <v>516.24</v>
      </c>
      <c r="P6436" t="s">
        <v>607</v>
      </c>
      <c r="Q6436">
        <v>516.24</v>
      </c>
      <c r="R6436">
        <v>21028.62</v>
      </c>
      <c r="S6436">
        <v>0</v>
      </c>
      <c r="T6436" t="s">
        <v>22</v>
      </c>
      <c r="U6436" s="221">
        <f t="shared" si="201"/>
        <v>5.1623999999999796E-5</v>
      </c>
    </row>
    <row r="6437" spans="1:21" hidden="1">
      <c r="A6437" s="55" t="str">
        <f t="shared" si="200"/>
        <v>Y0ET0</v>
      </c>
      <c r="B6437" s="55">
        <f>VLOOKUP(J6437,'Mapping-CITI'!A:E,5,0)</f>
        <v>0</v>
      </c>
      <c r="D6437" s="42">
        <v>45016</v>
      </c>
      <c r="E6437" s="42">
        <v>45199</v>
      </c>
      <c r="F6437" t="s">
        <v>1979</v>
      </c>
      <c r="G6437" t="s">
        <v>513</v>
      </c>
      <c r="H6437">
        <v>2220</v>
      </c>
      <c r="I6437" t="s">
        <v>2775</v>
      </c>
      <c r="J6437">
        <v>261259</v>
      </c>
      <c r="K6437" t="s">
        <v>2707</v>
      </c>
      <c r="L6437">
        <v>-79.12</v>
      </c>
      <c r="M6437">
        <v>1681.34</v>
      </c>
      <c r="N6437">
        <v>1579.62</v>
      </c>
      <c r="O6437">
        <v>22.6</v>
      </c>
      <c r="P6437" t="s">
        <v>607</v>
      </c>
      <c r="Q6437">
        <v>22.6</v>
      </c>
      <c r="R6437">
        <v>1681.34</v>
      </c>
      <c r="S6437">
        <v>0</v>
      </c>
      <c r="T6437" t="s">
        <v>22</v>
      </c>
      <c r="U6437" s="221">
        <f t="shared" si="201"/>
        <v>1.0172000000000004E-5</v>
      </c>
    </row>
    <row r="6438" spans="1:21" hidden="1">
      <c r="A6438" s="55" t="str">
        <f t="shared" si="200"/>
        <v>Y0ET0</v>
      </c>
      <c r="B6438" s="55">
        <f>VLOOKUP(J6438,'Mapping-CITI'!A:E,5,0)</f>
        <v>0</v>
      </c>
      <c r="D6438" s="42">
        <v>45016</v>
      </c>
      <c r="E6438" s="42">
        <v>45199</v>
      </c>
      <c r="F6438" t="s">
        <v>1979</v>
      </c>
      <c r="G6438" t="s">
        <v>513</v>
      </c>
      <c r="H6438">
        <v>2220</v>
      </c>
      <c r="I6438" t="s">
        <v>2775</v>
      </c>
      <c r="J6438">
        <v>261260</v>
      </c>
      <c r="K6438" t="s">
        <v>2708</v>
      </c>
      <c r="L6438">
        <v>-79.12</v>
      </c>
      <c r="M6438">
        <v>1681.34</v>
      </c>
      <c r="N6438">
        <v>1579.62</v>
      </c>
      <c r="O6438">
        <v>22.6</v>
      </c>
      <c r="P6438" t="s">
        <v>607</v>
      </c>
      <c r="Q6438">
        <v>22.6</v>
      </c>
      <c r="R6438">
        <v>1681.34</v>
      </c>
      <c r="S6438">
        <v>0</v>
      </c>
      <c r="T6438" t="s">
        <v>22</v>
      </c>
      <c r="U6438" s="221">
        <f t="shared" si="201"/>
        <v>1.0172000000000004E-5</v>
      </c>
    </row>
    <row r="6439" spans="1:21" hidden="1">
      <c r="A6439" s="55" t="str">
        <f t="shared" si="200"/>
        <v>Y0ET0</v>
      </c>
      <c r="B6439" s="55">
        <f>VLOOKUP(J6439,'Mapping-CITI'!A:E,5,0)</f>
        <v>0</v>
      </c>
      <c r="D6439" s="42">
        <v>45016</v>
      </c>
      <c r="E6439" s="42">
        <v>45199</v>
      </c>
      <c r="F6439" t="s">
        <v>1979</v>
      </c>
      <c r="G6439" t="s">
        <v>513</v>
      </c>
      <c r="H6439">
        <v>2220</v>
      </c>
      <c r="I6439" t="s">
        <v>2775</v>
      </c>
      <c r="J6439">
        <v>261262</v>
      </c>
      <c r="K6439" t="s">
        <v>2709</v>
      </c>
      <c r="L6439">
        <v>-169.11</v>
      </c>
      <c r="M6439">
        <v>2570.75</v>
      </c>
      <c r="N6439">
        <v>3199.37</v>
      </c>
      <c r="O6439">
        <v>-797.73</v>
      </c>
      <c r="P6439" t="s">
        <v>607</v>
      </c>
      <c r="Q6439">
        <v>-797.73</v>
      </c>
      <c r="R6439">
        <v>2570.75</v>
      </c>
      <c r="S6439">
        <v>0</v>
      </c>
      <c r="T6439" t="s">
        <v>22</v>
      </c>
      <c r="U6439" s="221">
        <f t="shared" si="201"/>
        <v>-6.2861999999999995E-5</v>
      </c>
    </row>
    <row r="6440" spans="1:21" hidden="1">
      <c r="A6440" s="55" t="str">
        <f t="shared" si="200"/>
        <v>Y0ET0</v>
      </c>
      <c r="B6440" s="55">
        <f>VLOOKUP(J6440,'Mapping-CITI'!A:E,5,0)</f>
        <v>0</v>
      </c>
      <c r="D6440" s="42">
        <v>45016</v>
      </c>
      <c r="E6440" s="42">
        <v>45199</v>
      </c>
      <c r="F6440" t="s">
        <v>1979</v>
      </c>
      <c r="G6440" t="s">
        <v>513</v>
      </c>
      <c r="H6440">
        <v>2150</v>
      </c>
      <c r="I6440" t="s">
        <v>2797</v>
      </c>
      <c r="J6440">
        <v>281101</v>
      </c>
      <c r="K6440" t="s">
        <v>2296</v>
      </c>
      <c r="L6440">
        <v>-47307690.490000002</v>
      </c>
      <c r="M6440">
        <v>0</v>
      </c>
      <c r="N6440">
        <v>0</v>
      </c>
      <c r="O6440">
        <v>-47307690.490000002</v>
      </c>
      <c r="P6440" t="s">
        <v>607</v>
      </c>
      <c r="Q6440">
        <v>-47307690.490000002</v>
      </c>
      <c r="R6440">
        <v>0</v>
      </c>
      <c r="S6440">
        <v>0</v>
      </c>
      <c r="T6440" t="s">
        <v>22</v>
      </c>
      <c r="U6440" s="221">
        <f t="shared" si="201"/>
        <v>0</v>
      </c>
    </row>
    <row r="6441" spans="1:21" hidden="1">
      <c r="A6441" s="55" t="str">
        <f t="shared" si="200"/>
        <v>Y0ET0</v>
      </c>
      <c r="B6441" s="55">
        <f>VLOOKUP(J6441,'Mapping-CITI'!A:E,5,0)</f>
        <v>0</v>
      </c>
      <c r="D6441" s="42">
        <v>45016</v>
      </c>
      <c r="E6441" s="42">
        <v>45199</v>
      </c>
      <c r="F6441" t="s">
        <v>1979</v>
      </c>
      <c r="G6441" t="s">
        <v>513</v>
      </c>
      <c r="H6441">
        <v>2150</v>
      </c>
      <c r="I6441" t="s">
        <v>2797</v>
      </c>
      <c r="J6441">
        <v>281102</v>
      </c>
      <c r="K6441" t="s">
        <v>2544</v>
      </c>
      <c r="L6441">
        <v>-7670345.0099999998</v>
      </c>
      <c r="M6441">
        <v>0</v>
      </c>
      <c r="N6441">
        <v>0</v>
      </c>
      <c r="O6441">
        <v>-7670345.0099999998</v>
      </c>
      <c r="P6441" t="s">
        <v>607</v>
      </c>
      <c r="Q6441">
        <v>-7670345.0099999998</v>
      </c>
      <c r="R6441">
        <v>0</v>
      </c>
      <c r="S6441">
        <v>0</v>
      </c>
      <c r="T6441" t="s">
        <v>22</v>
      </c>
      <c r="U6441" s="221">
        <f t="shared" si="201"/>
        <v>0</v>
      </c>
    </row>
    <row r="6442" spans="1:21" hidden="1">
      <c r="A6442" s="55" t="str">
        <f t="shared" si="200"/>
        <v>Y0ET0</v>
      </c>
      <c r="B6442" s="55">
        <f>VLOOKUP(J6442,'Mapping-CITI'!A:E,5,0)</f>
        <v>0</v>
      </c>
      <c r="D6442" s="42">
        <v>45016</v>
      </c>
      <c r="E6442" s="42">
        <v>45199</v>
      </c>
      <c r="F6442" t="s">
        <v>1979</v>
      </c>
      <c r="G6442" t="s">
        <v>513</v>
      </c>
      <c r="H6442">
        <v>2150</v>
      </c>
      <c r="I6442" t="s">
        <v>2797</v>
      </c>
      <c r="J6442">
        <v>281137</v>
      </c>
      <c r="K6442" t="s">
        <v>2302</v>
      </c>
      <c r="L6442">
        <v>3789499.35</v>
      </c>
      <c r="M6442">
        <v>304585.48</v>
      </c>
      <c r="N6442">
        <v>562595.01</v>
      </c>
      <c r="O6442">
        <v>3531489.82</v>
      </c>
      <c r="P6442" t="s">
        <v>607</v>
      </c>
      <c r="Q6442">
        <v>3531489.82</v>
      </c>
      <c r="R6442">
        <v>0</v>
      </c>
      <c r="S6442">
        <v>0</v>
      </c>
      <c r="T6442" t="s">
        <v>22</v>
      </c>
      <c r="U6442" s="221">
        <f t="shared" si="201"/>
        <v>-2.5800953000000001E-2</v>
      </c>
    </row>
    <row r="6443" spans="1:21" hidden="1">
      <c r="A6443" s="55" t="str">
        <f t="shared" si="200"/>
        <v>Y0ET0</v>
      </c>
      <c r="B6443" s="55">
        <f>VLOOKUP(J6443,'Mapping-CITI'!A:E,5,0)</f>
        <v>0</v>
      </c>
      <c r="D6443" s="42">
        <v>45016</v>
      </c>
      <c r="E6443" s="42">
        <v>45199</v>
      </c>
      <c r="F6443" t="s">
        <v>1979</v>
      </c>
      <c r="G6443" t="s">
        <v>513</v>
      </c>
      <c r="H6443">
        <v>2150</v>
      </c>
      <c r="I6443" t="s">
        <v>2797</v>
      </c>
      <c r="J6443">
        <v>281138</v>
      </c>
      <c r="K6443" t="s">
        <v>2303</v>
      </c>
      <c r="L6443">
        <v>19458779.289999999</v>
      </c>
      <c r="M6443">
        <v>1448964.53</v>
      </c>
      <c r="N6443">
        <v>444105.8</v>
      </c>
      <c r="O6443">
        <v>20463638.02</v>
      </c>
      <c r="P6443" t="s">
        <v>607</v>
      </c>
      <c r="Q6443">
        <v>20463638.02</v>
      </c>
      <c r="R6443">
        <v>0</v>
      </c>
      <c r="S6443">
        <v>0</v>
      </c>
      <c r="T6443" t="s">
        <v>22</v>
      </c>
      <c r="U6443" s="221">
        <f t="shared" si="201"/>
        <v>0.100485873</v>
      </c>
    </row>
    <row r="6444" spans="1:21" hidden="1">
      <c r="A6444" s="55" t="str">
        <f t="shared" si="200"/>
        <v>Y0ET0</v>
      </c>
      <c r="B6444" s="55">
        <f>VLOOKUP(J6444,'Mapping-CITI'!A:E,5,0)</f>
        <v>0</v>
      </c>
      <c r="D6444" s="42">
        <v>45016</v>
      </c>
      <c r="E6444" s="42">
        <v>45199</v>
      </c>
      <c r="F6444" t="s">
        <v>1979</v>
      </c>
      <c r="G6444" t="s">
        <v>513</v>
      </c>
      <c r="H6444">
        <v>2250</v>
      </c>
      <c r="I6444" t="s">
        <v>2774</v>
      </c>
      <c r="J6444">
        <v>281212</v>
      </c>
      <c r="K6444" t="s">
        <v>2314</v>
      </c>
      <c r="L6444">
        <v>-1480.52</v>
      </c>
      <c r="M6444">
        <v>8430.67</v>
      </c>
      <c r="N6444">
        <v>8226.4</v>
      </c>
      <c r="O6444">
        <v>-1229.4100000000001</v>
      </c>
      <c r="P6444" t="s">
        <v>607</v>
      </c>
      <c r="Q6444">
        <v>-1229.4100000000001</v>
      </c>
      <c r="R6444">
        <v>8430.67</v>
      </c>
      <c r="S6444">
        <v>0</v>
      </c>
      <c r="T6444" t="s">
        <v>22</v>
      </c>
      <c r="U6444" s="221">
        <f t="shared" si="201"/>
        <v>2.0427000000000043E-5</v>
      </c>
    </row>
    <row r="6445" spans="1:21" hidden="1">
      <c r="A6445" s="55" t="str">
        <f t="shared" si="200"/>
        <v>Y0ET0</v>
      </c>
      <c r="B6445" s="55">
        <f>VLOOKUP(J6445,'Mapping-CITI'!A:E,5,0)</f>
        <v>0</v>
      </c>
      <c r="D6445" s="42">
        <v>45016</v>
      </c>
      <c r="E6445" s="42">
        <v>45199</v>
      </c>
      <c r="F6445" t="s">
        <v>1979</v>
      </c>
      <c r="G6445" t="s">
        <v>513</v>
      </c>
      <c r="H6445">
        <v>2250</v>
      </c>
      <c r="I6445" t="s">
        <v>2774</v>
      </c>
      <c r="J6445">
        <v>281276</v>
      </c>
      <c r="K6445" t="s">
        <v>2330</v>
      </c>
      <c r="L6445">
        <v>0</v>
      </c>
      <c r="M6445">
        <v>0</v>
      </c>
      <c r="N6445">
        <v>0.01</v>
      </c>
      <c r="O6445">
        <v>-0.01</v>
      </c>
      <c r="P6445" t="s">
        <v>607</v>
      </c>
      <c r="Q6445">
        <v>-0.01</v>
      </c>
      <c r="R6445">
        <v>0</v>
      </c>
      <c r="S6445">
        <v>0.01</v>
      </c>
      <c r="T6445" t="s">
        <v>22</v>
      </c>
      <c r="U6445" s="221">
        <f t="shared" si="201"/>
        <v>-1.0000000000000001E-9</v>
      </c>
    </row>
    <row r="6446" spans="1:21" hidden="1">
      <c r="A6446" s="55" t="str">
        <f t="shared" si="200"/>
        <v>Y0ET0</v>
      </c>
      <c r="B6446" s="55">
        <f>VLOOKUP(J6446,'Mapping-CITI'!A:E,5,0)</f>
        <v>0</v>
      </c>
      <c r="D6446" s="42">
        <v>45016</v>
      </c>
      <c r="E6446" s="42">
        <v>45199</v>
      </c>
      <c r="F6446" t="s">
        <v>1979</v>
      </c>
      <c r="G6446" t="s">
        <v>513</v>
      </c>
      <c r="H6446">
        <v>2150</v>
      </c>
      <c r="I6446" t="s">
        <v>2797</v>
      </c>
      <c r="J6446">
        <v>281290</v>
      </c>
      <c r="K6446" t="s">
        <v>2550</v>
      </c>
      <c r="L6446">
        <v>-360826.42</v>
      </c>
      <c r="M6446">
        <v>41258.6</v>
      </c>
      <c r="N6446">
        <v>23232.87</v>
      </c>
      <c r="O6446">
        <v>-342800.69</v>
      </c>
      <c r="P6446" t="s">
        <v>607</v>
      </c>
      <c r="Q6446">
        <v>-342800.69</v>
      </c>
      <c r="R6446">
        <v>0</v>
      </c>
      <c r="S6446">
        <v>0</v>
      </c>
      <c r="T6446" t="s">
        <v>22</v>
      </c>
      <c r="U6446" s="221">
        <f t="shared" si="201"/>
        <v>1.802573E-3</v>
      </c>
    </row>
    <row r="6447" spans="1:21" hidden="1">
      <c r="A6447" s="55" t="str">
        <f t="shared" si="200"/>
        <v>Y0ET0</v>
      </c>
      <c r="B6447" s="55">
        <f>VLOOKUP(J6447,'Mapping-CITI'!A:E,5,0)</f>
        <v>0</v>
      </c>
      <c r="D6447" s="42">
        <v>45016</v>
      </c>
      <c r="E6447" s="42">
        <v>45199</v>
      </c>
      <c r="F6447" t="s">
        <v>1979</v>
      </c>
      <c r="G6447" t="s">
        <v>513</v>
      </c>
      <c r="H6447">
        <v>2150</v>
      </c>
      <c r="I6447" t="s">
        <v>2797</v>
      </c>
      <c r="J6447">
        <v>281292</v>
      </c>
      <c r="K6447" t="s">
        <v>2551</v>
      </c>
      <c r="L6447">
        <v>-8992824.8900000006</v>
      </c>
      <c r="M6447">
        <v>3730273</v>
      </c>
      <c r="N6447">
        <v>829559.83</v>
      </c>
      <c r="O6447">
        <v>-6077104.0700000003</v>
      </c>
      <c r="P6447" t="s">
        <v>607</v>
      </c>
      <c r="Q6447">
        <v>-6077104.0700000003</v>
      </c>
      <c r="R6447">
        <v>0</v>
      </c>
      <c r="S6447">
        <v>0</v>
      </c>
      <c r="T6447" t="s">
        <v>22</v>
      </c>
      <c r="U6447" s="221">
        <f t="shared" si="201"/>
        <v>0.290071317</v>
      </c>
    </row>
    <row r="6448" spans="1:21" hidden="1">
      <c r="A6448" s="55" t="str">
        <f t="shared" si="200"/>
        <v>Y0ET5.3</v>
      </c>
      <c r="B6448" s="55">
        <f>VLOOKUP(J6448,'Mapping-CITI'!A:E,5,0)</f>
        <v>5.3</v>
      </c>
      <c r="D6448" s="42">
        <v>45016</v>
      </c>
      <c r="E6448" s="42">
        <v>45199</v>
      </c>
      <c r="F6448" t="s">
        <v>1979</v>
      </c>
      <c r="G6448" t="s">
        <v>513</v>
      </c>
      <c r="H6448">
        <v>5140</v>
      </c>
      <c r="I6448" t="s">
        <v>2798</v>
      </c>
      <c r="J6448">
        <v>301106</v>
      </c>
      <c r="K6448" t="s">
        <v>2850</v>
      </c>
      <c r="L6448">
        <v>0</v>
      </c>
      <c r="M6448">
        <v>0</v>
      </c>
      <c r="N6448">
        <v>1795445.66</v>
      </c>
      <c r="O6448">
        <v>-1795445.66</v>
      </c>
      <c r="P6448" t="s">
        <v>607</v>
      </c>
      <c r="Q6448">
        <v>-1795445.66</v>
      </c>
      <c r="R6448">
        <v>0</v>
      </c>
      <c r="S6448">
        <v>0</v>
      </c>
      <c r="T6448" t="s">
        <v>22</v>
      </c>
      <c r="U6448" s="221">
        <f t="shared" si="201"/>
        <v>-0.17954456599999999</v>
      </c>
    </row>
    <row r="6449" spans="1:21" hidden="1">
      <c r="A6449" s="55" t="str">
        <f t="shared" si="200"/>
        <v>Y0ET5.3</v>
      </c>
      <c r="B6449" s="55">
        <f>VLOOKUP(J6449,'Mapping-CITI'!A:E,5,0)</f>
        <v>5.3</v>
      </c>
      <c r="D6449" s="42">
        <v>45016</v>
      </c>
      <c r="E6449" s="42">
        <v>45199</v>
      </c>
      <c r="F6449" t="s">
        <v>1979</v>
      </c>
      <c r="G6449" t="s">
        <v>513</v>
      </c>
      <c r="H6449">
        <v>5160</v>
      </c>
      <c r="I6449" t="s">
        <v>2851</v>
      </c>
      <c r="J6449">
        <v>302203</v>
      </c>
      <c r="K6449" t="s">
        <v>2343</v>
      </c>
      <c r="L6449">
        <v>0</v>
      </c>
      <c r="M6449">
        <v>5341</v>
      </c>
      <c r="N6449">
        <v>1210</v>
      </c>
      <c r="O6449">
        <v>4131</v>
      </c>
      <c r="P6449" t="s">
        <v>607</v>
      </c>
      <c r="Q6449">
        <v>4131</v>
      </c>
      <c r="R6449">
        <v>0</v>
      </c>
      <c r="S6449">
        <v>0</v>
      </c>
      <c r="T6449" t="s">
        <v>22</v>
      </c>
      <c r="U6449" s="221">
        <f t="shared" si="201"/>
        <v>4.1310000000000001E-4</v>
      </c>
    </row>
    <row r="6450" spans="1:21" hidden="1">
      <c r="A6450" s="55" t="str">
        <f t="shared" si="200"/>
        <v>Y0ET5.1</v>
      </c>
      <c r="B6450" s="55">
        <f>VLOOKUP(J6450,'Mapping-CITI'!A:E,5,0)</f>
        <v>5.0999999999999996</v>
      </c>
      <c r="D6450" s="42">
        <v>45016</v>
      </c>
      <c r="E6450" s="42">
        <v>45199</v>
      </c>
      <c r="F6450" t="s">
        <v>1979</v>
      </c>
      <c r="G6450" t="s">
        <v>513</v>
      </c>
      <c r="H6450">
        <v>5110</v>
      </c>
      <c r="I6450" t="s">
        <v>2776</v>
      </c>
      <c r="J6450">
        <v>304101</v>
      </c>
      <c r="K6450" t="s">
        <v>2344</v>
      </c>
      <c r="L6450">
        <v>0</v>
      </c>
      <c r="M6450">
        <v>0</v>
      </c>
      <c r="N6450">
        <v>1341307.1200000001</v>
      </c>
      <c r="O6450">
        <v>-1341307.1200000001</v>
      </c>
      <c r="P6450" t="s">
        <v>607</v>
      </c>
      <c r="Q6450">
        <v>-1341307.1200000001</v>
      </c>
      <c r="R6450">
        <v>0</v>
      </c>
      <c r="S6450">
        <v>1341307.1200000001</v>
      </c>
      <c r="T6450" t="s">
        <v>22</v>
      </c>
      <c r="U6450" s="221">
        <f t="shared" si="201"/>
        <v>-0.13413071200000001</v>
      </c>
    </row>
    <row r="6451" spans="1:21" hidden="1">
      <c r="A6451" s="55" t="str">
        <f t="shared" si="200"/>
        <v>Y0ET5.2</v>
      </c>
      <c r="B6451" s="55">
        <f>VLOOKUP(J6451,'Mapping-CITI'!A:E,5,0)</f>
        <v>5.2</v>
      </c>
      <c r="D6451" s="42">
        <v>45016</v>
      </c>
      <c r="E6451" s="42">
        <v>45199</v>
      </c>
      <c r="F6451" t="s">
        <v>1979</v>
      </c>
      <c r="G6451" t="s">
        <v>513</v>
      </c>
      <c r="H6451">
        <v>5110</v>
      </c>
      <c r="I6451" t="s">
        <v>2776</v>
      </c>
      <c r="J6451">
        <v>304213</v>
      </c>
      <c r="K6451" t="s">
        <v>2351</v>
      </c>
      <c r="L6451">
        <v>-526.67999999999995</v>
      </c>
      <c r="M6451">
        <v>0</v>
      </c>
      <c r="N6451">
        <v>87618.03</v>
      </c>
      <c r="O6451">
        <v>-87618.03</v>
      </c>
      <c r="P6451" t="s">
        <v>607</v>
      </c>
      <c r="Q6451">
        <v>-87618.03</v>
      </c>
      <c r="R6451">
        <v>0</v>
      </c>
      <c r="S6451">
        <v>0</v>
      </c>
      <c r="T6451" t="s">
        <v>22</v>
      </c>
      <c r="U6451" s="221">
        <f t="shared" si="201"/>
        <v>-8.7618030000000003E-3</v>
      </c>
    </row>
    <row r="6452" spans="1:21" hidden="1">
      <c r="A6452" s="55" t="str">
        <f t="shared" si="200"/>
        <v>Y0ET5.2</v>
      </c>
      <c r="B6452" s="55">
        <f>VLOOKUP(J6452,'Mapping-CITI'!A:E,5,0)</f>
        <v>5.2</v>
      </c>
      <c r="D6452" s="42">
        <v>45016</v>
      </c>
      <c r="E6452" s="42">
        <v>45199</v>
      </c>
      <c r="F6452" t="s">
        <v>1979</v>
      </c>
      <c r="G6452" t="s">
        <v>513</v>
      </c>
      <c r="H6452">
        <v>5110</v>
      </c>
      <c r="I6452" t="s">
        <v>2776</v>
      </c>
      <c r="J6452">
        <v>304232</v>
      </c>
      <c r="K6452" t="s">
        <v>2358</v>
      </c>
      <c r="L6452">
        <v>0</v>
      </c>
      <c r="M6452">
        <v>0</v>
      </c>
      <c r="N6452">
        <v>1413.65</v>
      </c>
      <c r="O6452">
        <v>-1413.65</v>
      </c>
      <c r="P6452" t="s">
        <v>607</v>
      </c>
      <c r="Q6452">
        <v>-1413.65</v>
      </c>
      <c r="R6452">
        <v>0</v>
      </c>
      <c r="S6452">
        <v>1413.65</v>
      </c>
      <c r="T6452" t="s">
        <v>22</v>
      </c>
      <c r="U6452" s="221">
        <f t="shared" si="201"/>
        <v>-1.4136500000000001E-4</v>
      </c>
    </row>
    <row r="6453" spans="1:21" hidden="1">
      <c r="A6453" s="55" t="str">
        <f t="shared" si="200"/>
        <v>Y0ET5.5</v>
      </c>
      <c r="B6453" s="55">
        <f>VLOOKUP(J6453,'Mapping-CITI'!A:E,5,0)</f>
        <v>5.5</v>
      </c>
      <c r="D6453" s="42">
        <v>45016</v>
      </c>
      <c r="E6453" s="42">
        <v>45199</v>
      </c>
      <c r="F6453" t="s">
        <v>1979</v>
      </c>
      <c r="G6453" t="s">
        <v>513</v>
      </c>
      <c r="H6453">
        <v>5110</v>
      </c>
      <c r="I6453" t="s">
        <v>2776</v>
      </c>
      <c r="J6453">
        <v>304302</v>
      </c>
      <c r="K6453" t="s">
        <v>810</v>
      </c>
      <c r="L6453">
        <v>0</v>
      </c>
      <c r="M6453">
        <v>0</v>
      </c>
      <c r="N6453">
        <v>35325.89</v>
      </c>
      <c r="O6453">
        <v>-35325.89</v>
      </c>
      <c r="P6453" t="s">
        <v>607</v>
      </c>
      <c r="Q6453">
        <v>-35325.89</v>
      </c>
      <c r="R6453">
        <v>0</v>
      </c>
      <c r="S6453">
        <v>0</v>
      </c>
      <c r="T6453" t="s">
        <v>22</v>
      </c>
      <c r="U6453" s="221">
        <f t="shared" si="201"/>
        <v>-3.532589E-3</v>
      </c>
    </row>
    <row r="6454" spans="1:21" hidden="1">
      <c r="A6454" s="55" t="str">
        <f t="shared" si="200"/>
        <v>Y0ET5.5</v>
      </c>
      <c r="B6454" s="55">
        <f>VLOOKUP(J6454,'Mapping-CITI'!A:E,5,0)</f>
        <v>5.5</v>
      </c>
      <c r="D6454" s="42">
        <v>45016</v>
      </c>
      <c r="E6454" s="42">
        <v>45199</v>
      </c>
      <c r="F6454" t="s">
        <v>1979</v>
      </c>
      <c r="G6454" t="s">
        <v>513</v>
      </c>
      <c r="H6454">
        <v>5200</v>
      </c>
      <c r="I6454" t="s">
        <v>2777</v>
      </c>
      <c r="J6454">
        <v>304751</v>
      </c>
      <c r="K6454" t="s">
        <v>2369</v>
      </c>
      <c r="L6454">
        <v>0</v>
      </c>
      <c r="M6454">
        <v>110.66</v>
      </c>
      <c r="N6454">
        <v>22.24</v>
      </c>
      <c r="O6454">
        <v>88.42</v>
      </c>
      <c r="P6454" t="s">
        <v>607</v>
      </c>
      <c r="Q6454">
        <v>88.42</v>
      </c>
      <c r="R6454">
        <v>110.66</v>
      </c>
      <c r="S6454">
        <v>22.24</v>
      </c>
      <c r="T6454" t="s">
        <v>22</v>
      </c>
      <c r="U6454" s="221">
        <f t="shared" si="201"/>
        <v>8.8419999999999994E-6</v>
      </c>
    </row>
    <row r="6455" spans="1:21" hidden="1">
      <c r="A6455" s="55" t="str">
        <f t="shared" si="200"/>
        <v>Y0ET5.5</v>
      </c>
      <c r="B6455" s="55">
        <f>VLOOKUP(J6455,'Mapping-CITI'!A:E,5,0)</f>
        <v>5.5</v>
      </c>
      <c r="D6455" s="42">
        <v>45016</v>
      </c>
      <c r="E6455" s="42">
        <v>45199</v>
      </c>
      <c r="F6455" t="s">
        <v>1979</v>
      </c>
      <c r="G6455" t="s">
        <v>513</v>
      </c>
      <c r="H6455">
        <v>5200</v>
      </c>
      <c r="I6455" t="s">
        <v>2777</v>
      </c>
      <c r="J6455">
        <v>305101</v>
      </c>
      <c r="K6455" t="s">
        <v>2374</v>
      </c>
      <c r="L6455">
        <v>0</v>
      </c>
      <c r="M6455">
        <v>0</v>
      </c>
      <c r="N6455">
        <v>0.74</v>
      </c>
      <c r="O6455">
        <v>-0.74</v>
      </c>
      <c r="P6455" t="s">
        <v>607</v>
      </c>
      <c r="Q6455">
        <v>-0.74</v>
      </c>
      <c r="R6455">
        <v>0</v>
      </c>
      <c r="S6455">
        <v>0.74</v>
      </c>
      <c r="T6455" t="s">
        <v>22</v>
      </c>
      <c r="U6455" s="221">
        <f t="shared" si="201"/>
        <v>-7.4000000000000001E-8</v>
      </c>
    </row>
    <row r="6456" spans="1:21" hidden="1">
      <c r="A6456" s="55" t="str">
        <f t="shared" si="200"/>
        <v>Y0ET5.5</v>
      </c>
      <c r="B6456" s="55">
        <f>VLOOKUP(J6456,'Mapping-CITI'!A:E,5,0)</f>
        <v>5.5</v>
      </c>
      <c r="D6456" s="42">
        <v>45016</v>
      </c>
      <c r="E6456" s="42">
        <v>45199</v>
      </c>
      <c r="F6456" t="s">
        <v>1979</v>
      </c>
      <c r="G6456" t="s">
        <v>513</v>
      </c>
      <c r="H6456">
        <v>5200</v>
      </c>
      <c r="I6456" t="s">
        <v>2777</v>
      </c>
      <c r="J6456">
        <v>305109</v>
      </c>
      <c r="K6456" t="s">
        <v>2375</v>
      </c>
      <c r="L6456">
        <v>0</v>
      </c>
      <c r="M6456">
        <v>31.39</v>
      </c>
      <c r="N6456">
        <v>30.18</v>
      </c>
      <c r="O6456">
        <v>1.21</v>
      </c>
      <c r="P6456" t="s">
        <v>607</v>
      </c>
      <c r="Q6456">
        <v>1.21</v>
      </c>
      <c r="R6456">
        <v>31.39</v>
      </c>
      <c r="S6456">
        <v>30.18</v>
      </c>
      <c r="T6456" t="s">
        <v>22</v>
      </c>
      <c r="U6456" s="221">
        <f t="shared" si="201"/>
        <v>1.2100000000000009E-7</v>
      </c>
    </row>
    <row r="6457" spans="1:21" hidden="1">
      <c r="A6457" s="55" t="str">
        <f t="shared" si="200"/>
        <v>Y0ETIgnore</v>
      </c>
      <c r="B6457" s="55" t="str">
        <f>VLOOKUP(J6457,'Mapping-CITI'!A:E,5,0)</f>
        <v>Ignore</v>
      </c>
      <c r="D6457" s="42">
        <v>45016</v>
      </c>
      <c r="E6457" s="42">
        <v>45199</v>
      </c>
      <c r="F6457" t="s">
        <v>1979</v>
      </c>
      <c r="G6457" t="s">
        <v>513</v>
      </c>
      <c r="H6457">
        <v>5170</v>
      </c>
      <c r="I6457" t="s">
        <v>2800</v>
      </c>
      <c r="J6457">
        <v>311506</v>
      </c>
      <c r="K6457" t="s">
        <v>2404</v>
      </c>
      <c r="L6457">
        <v>0</v>
      </c>
      <c r="M6457">
        <v>2514490.7799999998</v>
      </c>
      <c r="N6457">
        <v>0</v>
      </c>
      <c r="O6457">
        <v>2514490.7799999998</v>
      </c>
      <c r="P6457" t="s">
        <v>607</v>
      </c>
      <c r="Q6457">
        <v>2514490.7799999998</v>
      </c>
      <c r="R6457">
        <v>0</v>
      </c>
      <c r="S6457">
        <v>0</v>
      </c>
      <c r="T6457" t="s">
        <v>22</v>
      </c>
      <c r="U6457" s="221">
        <f t="shared" si="201"/>
        <v>0.25144907799999999</v>
      </c>
    </row>
    <row r="6458" spans="1:21" hidden="1">
      <c r="A6458" s="55" t="str">
        <f t="shared" si="200"/>
        <v>Y0ETIgnore</v>
      </c>
      <c r="B6458" s="55" t="str">
        <f>VLOOKUP(J6458,'Mapping-CITI'!A:E,5,0)</f>
        <v>Ignore</v>
      </c>
      <c r="D6458" s="42">
        <v>45016</v>
      </c>
      <c r="E6458" s="42">
        <v>45199</v>
      </c>
      <c r="F6458" t="s">
        <v>1979</v>
      </c>
      <c r="G6458" t="s">
        <v>513</v>
      </c>
      <c r="H6458">
        <v>5170</v>
      </c>
      <c r="I6458" t="s">
        <v>2800</v>
      </c>
      <c r="J6458">
        <v>311529</v>
      </c>
      <c r="K6458" t="s">
        <v>2852</v>
      </c>
      <c r="L6458">
        <v>0</v>
      </c>
      <c r="M6458">
        <v>0</v>
      </c>
      <c r="N6458">
        <v>-935056.59</v>
      </c>
      <c r="O6458">
        <v>935056.59</v>
      </c>
      <c r="P6458" t="s">
        <v>607</v>
      </c>
      <c r="Q6458">
        <v>935056.59</v>
      </c>
      <c r="R6458">
        <v>0</v>
      </c>
      <c r="S6458">
        <v>0</v>
      </c>
      <c r="T6458" t="s">
        <v>22</v>
      </c>
      <c r="U6458" s="221">
        <f t="shared" si="201"/>
        <v>9.3505658999999991E-2</v>
      </c>
    </row>
    <row r="6459" spans="1:21" hidden="1">
      <c r="A6459" s="55" t="str">
        <f t="shared" si="200"/>
        <v>Y0ET5.3</v>
      </c>
      <c r="B6459" s="55">
        <f>VLOOKUP(J6459,'Mapping-CITI'!A:E,5,0)</f>
        <v>5.3</v>
      </c>
      <c r="D6459" s="42">
        <v>45016</v>
      </c>
      <c r="E6459" s="42">
        <v>45199</v>
      </c>
      <c r="F6459" t="s">
        <v>1979</v>
      </c>
      <c r="G6459" t="s">
        <v>513</v>
      </c>
      <c r="H6459">
        <v>5160</v>
      </c>
      <c r="I6459" t="s">
        <v>2851</v>
      </c>
      <c r="J6459">
        <v>333333</v>
      </c>
      <c r="K6459" t="s">
        <v>2418</v>
      </c>
      <c r="L6459">
        <v>0</v>
      </c>
      <c r="M6459">
        <v>0</v>
      </c>
      <c r="N6459">
        <v>5555</v>
      </c>
      <c r="O6459">
        <v>-5555</v>
      </c>
      <c r="P6459" t="s">
        <v>607</v>
      </c>
      <c r="Q6459">
        <v>-5555</v>
      </c>
      <c r="R6459">
        <v>0</v>
      </c>
      <c r="S6459">
        <v>0</v>
      </c>
      <c r="T6459" t="s">
        <v>22</v>
      </c>
      <c r="U6459" s="221">
        <f t="shared" si="201"/>
        <v>-5.555E-4</v>
      </c>
    </row>
    <row r="6460" spans="1:21" hidden="1">
      <c r="A6460" s="55" t="str">
        <f t="shared" si="200"/>
        <v>Y0ET6.4</v>
      </c>
      <c r="B6460" s="55">
        <f>VLOOKUP(J6460,'Mapping-CITI'!A:E,5,0)</f>
        <v>6.4</v>
      </c>
      <c r="D6460" s="42">
        <v>45016</v>
      </c>
      <c r="E6460" s="42">
        <v>45199</v>
      </c>
      <c r="F6460" t="s">
        <v>1979</v>
      </c>
      <c r="G6460" t="s">
        <v>513</v>
      </c>
      <c r="H6460">
        <v>4160</v>
      </c>
      <c r="I6460" t="s">
        <v>2778</v>
      </c>
      <c r="J6460">
        <v>401301</v>
      </c>
      <c r="K6460" t="s">
        <v>2432</v>
      </c>
      <c r="L6460">
        <v>0</v>
      </c>
      <c r="M6460">
        <v>325.94</v>
      </c>
      <c r="N6460">
        <v>0</v>
      </c>
      <c r="O6460">
        <v>325.94</v>
      </c>
      <c r="P6460" t="s">
        <v>607</v>
      </c>
      <c r="Q6460">
        <v>325.94</v>
      </c>
      <c r="R6460">
        <v>325.94</v>
      </c>
      <c r="S6460">
        <v>0</v>
      </c>
      <c r="T6460" t="s">
        <v>22</v>
      </c>
      <c r="U6460" s="221">
        <f t="shared" si="201"/>
        <v>3.2594E-5</v>
      </c>
    </row>
    <row r="6461" spans="1:21" hidden="1">
      <c r="A6461" s="55" t="str">
        <f t="shared" si="200"/>
        <v>Y0ET6.2</v>
      </c>
      <c r="B6461" s="55">
        <f>VLOOKUP(J6461,'Mapping-CITI'!A:E,5,0)</f>
        <v>6.2</v>
      </c>
      <c r="D6461" s="42">
        <v>45016</v>
      </c>
      <c r="E6461" s="42">
        <v>45199</v>
      </c>
      <c r="F6461" t="s">
        <v>1979</v>
      </c>
      <c r="G6461" t="s">
        <v>513</v>
      </c>
      <c r="H6461">
        <v>4160</v>
      </c>
      <c r="I6461" t="s">
        <v>2778</v>
      </c>
      <c r="J6461">
        <v>401501</v>
      </c>
      <c r="K6461" t="s">
        <v>676</v>
      </c>
      <c r="L6461">
        <v>702.64</v>
      </c>
      <c r="M6461">
        <v>141221.60999999999</v>
      </c>
      <c r="N6461">
        <v>0</v>
      </c>
      <c r="O6461">
        <v>141221.60999999999</v>
      </c>
      <c r="P6461" t="s">
        <v>607</v>
      </c>
      <c r="Q6461">
        <v>141221.60999999999</v>
      </c>
      <c r="R6461">
        <v>0</v>
      </c>
      <c r="S6461">
        <v>0</v>
      </c>
      <c r="T6461" t="s">
        <v>22</v>
      </c>
      <c r="U6461" s="221">
        <f t="shared" si="201"/>
        <v>1.4122160999999999E-2</v>
      </c>
    </row>
    <row r="6462" spans="1:21" hidden="1">
      <c r="A6462" s="55" t="str">
        <f t="shared" si="200"/>
        <v>Y0ET6.1</v>
      </c>
      <c r="B6462" s="55">
        <f>VLOOKUP(J6462,'Mapping-CITI'!A:E,5,0)</f>
        <v>6.1</v>
      </c>
      <c r="D6462" s="42">
        <v>45016</v>
      </c>
      <c r="E6462" s="42">
        <v>45199</v>
      </c>
      <c r="F6462" t="s">
        <v>1979</v>
      </c>
      <c r="G6462" t="s">
        <v>513</v>
      </c>
      <c r="H6462">
        <v>4160</v>
      </c>
      <c r="I6462" t="s">
        <v>2778</v>
      </c>
      <c r="J6462">
        <v>401508</v>
      </c>
      <c r="K6462" t="s">
        <v>2554</v>
      </c>
      <c r="L6462">
        <v>0</v>
      </c>
      <c r="M6462">
        <v>0</v>
      </c>
      <c r="N6462">
        <v>673.96</v>
      </c>
      <c r="O6462">
        <v>-673.96</v>
      </c>
      <c r="P6462" t="s">
        <v>607</v>
      </c>
      <c r="Q6462">
        <v>-673.96</v>
      </c>
      <c r="R6462">
        <v>0</v>
      </c>
      <c r="S6462">
        <v>673.96</v>
      </c>
      <c r="T6462" t="s">
        <v>22</v>
      </c>
      <c r="U6462" s="221">
        <f t="shared" si="201"/>
        <v>-6.7396000000000003E-5</v>
      </c>
    </row>
    <row r="6463" spans="1:21" hidden="1">
      <c r="A6463" s="55" t="str">
        <f t="shared" si="200"/>
        <v>Y0ET6.2</v>
      </c>
      <c r="B6463" s="55">
        <f>VLOOKUP(J6463,'Mapping-CITI'!A:E,5,0)</f>
        <v>6.2</v>
      </c>
      <c r="D6463" s="42">
        <v>45016</v>
      </c>
      <c r="E6463" s="42">
        <v>45199</v>
      </c>
      <c r="F6463" t="s">
        <v>1979</v>
      </c>
      <c r="G6463" t="s">
        <v>513</v>
      </c>
      <c r="H6463">
        <v>4160</v>
      </c>
      <c r="I6463" t="s">
        <v>2778</v>
      </c>
      <c r="J6463">
        <v>401509</v>
      </c>
      <c r="K6463" t="s">
        <v>2695</v>
      </c>
      <c r="L6463">
        <v>0</v>
      </c>
      <c r="M6463">
        <v>20512.38</v>
      </c>
      <c r="N6463">
        <v>0</v>
      </c>
      <c r="O6463">
        <v>20512.38</v>
      </c>
      <c r="P6463" t="s">
        <v>607</v>
      </c>
      <c r="Q6463">
        <v>20512.38</v>
      </c>
      <c r="R6463">
        <v>0</v>
      </c>
      <c r="S6463">
        <v>0</v>
      </c>
      <c r="T6463" t="s">
        <v>22</v>
      </c>
      <c r="U6463" s="221">
        <f t="shared" si="201"/>
        <v>2.0512379999999999E-3</v>
      </c>
    </row>
    <row r="6464" spans="1:21" hidden="1">
      <c r="A6464" s="55" t="str">
        <f t="shared" si="200"/>
        <v>Y0ET6.2</v>
      </c>
      <c r="B6464" s="55">
        <f>VLOOKUP(J6464,'Mapping-CITI'!A:E,5,0)</f>
        <v>6.2</v>
      </c>
      <c r="D6464" s="42">
        <v>45016</v>
      </c>
      <c r="E6464" s="42">
        <v>45199</v>
      </c>
      <c r="F6464" t="s">
        <v>1979</v>
      </c>
      <c r="G6464" t="s">
        <v>513</v>
      </c>
      <c r="H6464">
        <v>4160</v>
      </c>
      <c r="I6464" t="s">
        <v>2778</v>
      </c>
      <c r="J6464">
        <v>401576</v>
      </c>
      <c r="K6464" t="s">
        <v>2702</v>
      </c>
      <c r="L6464">
        <v>-124.17</v>
      </c>
      <c r="M6464">
        <v>0</v>
      </c>
      <c r="N6464">
        <v>23277.78</v>
      </c>
      <c r="O6464">
        <v>-23277.78</v>
      </c>
      <c r="P6464" t="s">
        <v>607</v>
      </c>
      <c r="Q6464">
        <v>-23277.78</v>
      </c>
      <c r="R6464">
        <v>0</v>
      </c>
      <c r="S6464">
        <v>0</v>
      </c>
      <c r="T6464" t="s">
        <v>22</v>
      </c>
      <c r="U6464" s="221">
        <f t="shared" si="201"/>
        <v>-2.327778E-3</v>
      </c>
    </row>
    <row r="6465" spans="1:21" hidden="1">
      <c r="A6465" s="55" t="str">
        <f t="shared" si="200"/>
        <v>Y0ET6.4</v>
      </c>
      <c r="B6465" s="55">
        <f>VLOOKUP(J6465,'Mapping-CITI'!A:E,5,0)</f>
        <v>6.4</v>
      </c>
      <c r="D6465" s="42">
        <v>45016</v>
      </c>
      <c r="E6465" s="42">
        <v>45199</v>
      </c>
      <c r="F6465" t="s">
        <v>1979</v>
      </c>
      <c r="G6465" t="s">
        <v>513</v>
      </c>
      <c r="H6465">
        <v>4160</v>
      </c>
      <c r="I6465" t="s">
        <v>2778</v>
      </c>
      <c r="J6465">
        <v>401702</v>
      </c>
      <c r="K6465" t="s">
        <v>2686</v>
      </c>
      <c r="L6465">
        <v>-11.17</v>
      </c>
      <c r="M6465">
        <v>0</v>
      </c>
      <c r="N6465">
        <v>2095.0300000000002</v>
      </c>
      <c r="O6465">
        <v>-2095.0300000000002</v>
      </c>
      <c r="P6465" t="s">
        <v>607</v>
      </c>
      <c r="Q6465">
        <v>-2095.0300000000002</v>
      </c>
      <c r="R6465">
        <v>0</v>
      </c>
      <c r="S6465">
        <v>0</v>
      </c>
      <c r="T6465" t="s">
        <v>22</v>
      </c>
      <c r="U6465" s="221">
        <f t="shared" si="201"/>
        <v>-2.0950300000000002E-4</v>
      </c>
    </row>
    <row r="6466" spans="1:21" hidden="1">
      <c r="A6466" s="55" t="str">
        <f t="shared" si="200"/>
        <v>Y0ET6.4</v>
      </c>
      <c r="B6466" s="55">
        <f>VLOOKUP(J6466,'Mapping-CITI'!A:E,5,0)</f>
        <v>6.4</v>
      </c>
      <c r="D6466" s="42">
        <v>45016</v>
      </c>
      <c r="E6466" s="42">
        <v>45199</v>
      </c>
      <c r="F6466" t="s">
        <v>1979</v>
      </c>
      <c r="G6466" t="s">
        <v>513</v>
      </c>
      <c r="H6466">
        <v>4160</v>
      </c>
      <c r="I6466" t="s">
        <v>2778</v>
      </c>
      <c r="J6466">
        <v>401703</v>
      </c>
      <c r="K6466" t="s">
        <v>2687</v>
      </c>
      <c r="L6466">
        <v>-11.17</v>
      </c>
      <c r="M6466">
        <v>0</v>
      </c>
      <c r="N6466">
        <v>2095.0300000000002</v>
      </c>
      <c r="O6466">
        <v>-2095.0300000000002</v>
      </c>
      <c r="P6466" t="s">
        <v>607</v>
      </c>
      <c r="Q6466">
        <v>-2095.0300000000002</v>
      </c>
      <c r="R6466">
        <v>0</v>
      </c>
      <c r="S6466">
        <v>0</v>
      </c>
      <c r="T6466" t="s">
        <v>22</v>
      </c>
      <c r="U6466" s="221">
        <f t="shared" si="201"/>
        <v>-2.0950300000000002E-4</v>
      </c>
    </row>
    <row r="6467" spans="1:21" hidden="1">
      <c r="A6467" s="55" t="str">
        <f t="shared" ref="A6467:A6530" si="202">F6467&amp;B6467</f>
        <v>Y0ET6.4</v>
      </c>
      <c r="B6467" s="55">
        <f>VLOOKUP(J6467,'Mapping-CITI'!A:E,5,0)</f>
        <v>6.4</v>
      </c>
      <c r="D6467" s="42">
        <v>45016</v>
      </c>
      <c r="E6467" s="42">
        <v>45199</v>
      </c>
      <c r="F6467" t="s">
        <v>1979</v>
      </c>
      <c r="G6467" t="s">
        <v>513</v>
      </c>
      <c r="H6467">
        <v>4160</v>
      </c>
      <c r="I6467" t="s">
        <v>2778</v>
      </c>
      <c r="J6467">
        <v>401707</v>
      </c>
      <c r="K6467" t="s">
        <v>2680</v>
      </c>
      <c r="L6467">
        <v>18.57</v>
      </c>
      <c r="M6467">
        <v>5973.47</v>
      </c>
      <c r="N6467">
        <v>3175.02</v>
      </c>
      <c r="O6467">
        <v>2798.45</v>
      </c>
      <c r="P6467" t="s">
        <v>607</v>
      </c>
      <c r="Q6467">
        <v>2798.45</v>
      </c>
      <c r="R6467">
        <v>3175.02</v>
      </c>
      <c r="S6467">
        <v>3175.02</v>
      </c>
      <c r="T6467" t="s">
        <v>22</v>
      </c>
      <c r="U6467" s="221">
        <f t="shared" ref="U6467:U6530" si="203">(M6467-N6467)/10^7</f>
        <v>2.7984500000000003E-4</v>
      </c>
    </row>
    <row r="6468" spans="1:21" hidden="1">
      <c r="A6468" s="55" t="str">
        <f t="shared" si="202"/>
        <v>Y0ET6.4</v>
      </c>
      <c r="B6468" s="55">
        <f>VLOOKUP(J6468,'Mapping-CITI'!A:E,5,0)</f>
        <v>6.4</v>
      </c>
      <c r="D6468" s="42">
        <v>45016</v>
      </c>
      <c r="E6468" s="42">
        <v>45199</v>
      </c>
      <c r="F6468" t="s">
        <v>1979</v>
      </c>
      <c r="G6468" t="s">
        <v>513</v>
      </c>
      <c r="H6468">
        <v>4160</v>
      </c>
      <c r="I6468" t="s">
        <v>2778</v>
      </c>
      <c r="J6468">
        <v>401708</v>
      </c>
      <c r="K6468" t="s">
        <v>2681</v>
      </c>
      <c r="L6468">
        <v>18.57</v>
      </c>
      <c r="M6468">
        <v>5973.47</v>
      </c>
      <c r="N6468">
        <v>3175.02</v>
      </c>
      <c r="O6468">
        <v>2798.45</v>
      </c>
      <c r="P6468" t="s">
        <v>607</v>
      </c>
      <c r="Q6468">
        <v>2798.45</v>
      </c>
      <c r="R6468">
        <v>3175.02</v>
      </c>
      <c r="S6468">
        <v>3175.02</v>
      </c>
      <c r="T6468" t="s">
        <v>22</v>
      </c>
      <c r="U6468" s="221">
        <f t="shared" si="203"/>
        <v>2.7984500000000003E-4</v>
      </c>
    </row>
    <row r="6469" spans="1:21" hidden="1">
      <c r="A6469" s="55" t="str">
        <f t="shared" si="202"/>
        <v>Y0ET6.2</v>
      </c>
      <c r="B6469" s="55">
        <f>VLOOKUP(J6469,'Mapping-CITI'!A:E,5,0)</f>
        <v>6.2</v>
      </c>
      <c r="D6469" s="42">
        <v>45016</v>
      </c>
      <c r="E6469" s="42">
        <v>45199</v>
      </c>
      <c r="F6469" t="s">
        <v>1979</v>
      </c>
      <c r="G6469" t="s">
        <v>513</v>
      </c>
      <c r="H6469">
        <v>4160</v>
      </c>
      <c r="I6469" t="s">
        <v>2778</v>
      </c>
      <c r="J6469">
        <v>401717</v>
      </c>
      <c r="K6469" t="s">
        <v>3446</v>
      </c>
      <c r="L6469">
        <v>117.1</v>
      </c>
      <c r="M6469">
        <v>0</v>
      </c>
      <c r="N6469">
        <v>0</v>
      </c>
      <c r="O6469">
        <v>0</v>
      </c>
      <c r="P6469" t="s">
        <v>607</v>
      </c>
      <c r="Q6469">
        <v>0</v>
      </c>
      <c r="R6469">
        <v>0</v>
      </c>
      <c r="S6469">
        <v>0</v>
      </c>
      <c r="T6469" t="s">
        <v>22</v>
      </c>
      <c r="U6469" s="221">
        <f t="shared" si="203"/>
        <v>0</v>
      </c>
    </row>
    <row r="6470" spans="1:21" hidden="1">
      <c r="A6470" s="55" t="str">
        <f t="shared" si="202"/>
        <v>Y0ET6.4</v>
      </c>
      <c r="B6470" s="55">
        <f>VLOOKUP(J6470,'Mapping-CITI'!A:E,5,0)</f>
        <v>6.4</v>
      </c>
      <c r="D6470" s="42">
        <v>45016</v>
      </c>
      <c r="E6470" s="42">
        <v>45199</v>
      </c>
      <c r="F6470" t="s">
        <v>1979</v>
      </c>
      <c r="G6470" t="s">
        <v>513</v>
      </c>
      <c r="H6470">
        <v>4160</v>
      </c>
      <c r="I6470" t="s">
        <v>2778</v>
      </c>
      <c r="J6470">
        <v>402103</v>
      </c>
      <c r="K6470" t="s">
        <v>2436</v>
      </c>
      <c r="L6470">
        <v>0</v>
      </c>
      <c r="M6470">
        <v>2339.06</v>
      </c>
      <c r="N6470">
        <v>161.66</v>
      </c>
      <c r="O6470">
        <v>2177.4</v>
      </c>
      <c r="P6470" t="s">
        <v>607</v>
      </c>
      <c r="Q6470">
        <v>2177.4</v>
      </c>
      <c r="R6470">
        <v>2339.06</v>
      </c>
      <c r="S6470">
        <v>161.66</v>
      </c>
      <c r="T6470" t="s">
        <v>22</v>
      </c>
      <c r="U6470" s="221">
        <f t="shared" si="203"/>
        <v>2.1774000000000001E-4</v>
      </c>
    </row>
    <row r="6471" spans="1:21" hidden="1">
      <c r="A6471" s="55" t="str">
        <f t="shared" si="202"/>
        <v>Y0ET6.3</v>
      </c>
      <c r="B6471" s="55">
        <f>VLOOKUP(J6471,'Mapping-CITI'!A:E,5,0)</f>
        <v>6.3</v>
      </c>
      <c r="D6471" s="42">
        <v>45016</v>
      </c>
      <c r="E6471" s="42">
        <v>45199</v>
      </c>
      <c r="F6471" t="s">
        <v>1979</v>
      </c>
      <c r="G6471" t="s">
        <v>513</v>
      </c>
      <c r="H6471">
        <v>4160</v>
      </c>
      <c r="I6471" t="s">
        <v>2778</v>
      </c>
      <c r="J6471">
        <v>402106</v>
      </c>
      <c r="K6471" t="s">
        <v>2437</v>
      </c>
      <c r="L6471">
        <v>0</v>
      </c>
      <c r="M6471">
        <v>301.2</v>
      </c>
      <c r="N6471">
        <v>0</v>
      </c>
      <c r="O6471">
        <v>301.2</v>
      </c>
      <c r="P6471" t="s">
        <v>607</v>
      </c>
      <c r="Q6471">
        <v>301.2</v>
      </c>
      <c r="R6471">
        <v>301.2</v>
      </c>
      <c r="S6471">
        <v>0</v>
      </c>
      <c r="T6471" t="s">
        <v>22</v>
      </c>
      <c r="U6471" s="221">
        <f t="shared" si="203"/>
        <v>3.012E-5</v>
      </c>
    </row>
    <row r="6472" spans="1:21" hidden="1">
      <c r="A6472" s="55" t="str">
        <f t="shared" si="202"/>
        <v>Y0ET6.4</v>
      </c>
      <c r="B6472" s="55">
        <f>VLOOKUP(J6472,'Mapping-CITI'!A:E,5,0)</f>
        <v>6.4</v>
      </c>
      <c r="D6472" s="42">
        <v>45016</v>
      </c>
      <c r="E6472" s="42">
        <v>45199</v>
      </c>
      <c r="F6472" t="s">
        <v>1979</v>
      </c>
      <c r="G6472" t="s">
        <v>513</v>
      </c>
      <c r="H6472">
        <v>4160</v>
      </c>
      <c r="I6472" t="s">
        <v>2778</v>
      </c>
      <c r="J6472">
        <v>402113</v>
      </c>
      <c r="K6472" t="s">
        <v>2438</v>
      </c>
      <c r="L6472">
        <v>0</v>
      </c>
      <c r="M6472">
        <v>8574.35</v>
      </c>
      <c r="N6472">
        <v>178.5</v>
      </c>
      <c r="O6472">
        <v>8395.85</v>
      </c>
      <c r="P6472" t="s">
        <v>607</v>
      </c>
      <c r="Q6472">
        <v>8395.85</v>
      </c>
      <c r="R6472">
        <v>8574.35</v>
      </c>
      <c r="S6472">
        <v>178.5</v>
      </c>
      <c r="T6472" t="s">
        <v>22</v>
      </c>
      <c r="U6472" s="221">
        <f t="shared" si="203"/>
        <v>8.3958500000000001E-4</v>
      </c>
    </row>
    <row r="6473" spans="1:21" hidden="1">
      <c r="A6473" s="55" t="str">
        <f t="shared" si="202"/>
        <v>Y0ET6.4</v>
      </c>
      <c r="B6473" s="55">
        <f>VLOOKUP(J6473,'Mapping-CITI'!A:E,5,0)</f>
        <v>6.4</v>
      </c>
      <c r="D6473" s="42">
        <v>45016</v>
      </c>
      <c r="E6473" s="42">
        <v>45199</v>
      </c>
      <c r="F6473" t="s">
        <v>1979</v>
      </c>
      <c r="G6473" t="s">
        <v>513</v>
      </c>
      <c r="H6473">
        <v>4160</v>
      </c>
      <c r="I6473" t="s">
        <v>2778</v>
      </c>
      <c r="J6473">
        <v>402125</v>
      </c>
      <c r="K6473" t="s">
        <v>2914</v>
      </c>
      <c r="L6473">
        <v>0</v>
      </c>
      <c r="M6473">
        <v>855.91</v>
      </c>
      <c r="N6473">
        <v>0</v>
      </c>
      <c r="O6473">
        <v>855.91</v>
      </c>
      <c r="P6473" t="s">
        <v>607</v>
      </c>
      <c r="Q6473">
        <v>855.91</v>
      </c>
      <c r="R6473">
        <v>855.91</v>
      </c>
      <c r="S6473">
        <v>0</v>
      </c>
      <c r="T6473" t="s">
        <v>22</v>
      </c>
      <c r="U6473" s="221">
        <f t="shared" si="203"/>
        <v>8.5591000000000001E-5</v>
      </c>
    </row>
    <row r="6474" spans="1:21" hidden="1">
      <c r="A6474" s="55" t="str">
        <f t="shared" si="202"/>
        <v>Y0ET6.1</v>
      </c>
      <c r="B6474" s="55">
        <f>VLOOKUP(J6474,'Mapping-CITI'!A:E,5,0)</f>
        <v>6.1</v>
      </c>
      <c r="D6474" s="42">
        <v>45016</v>
      </c>
      <c r="E6474" s="42">
        <v>45199</v>
      </c>
      <c r="F6474" t="s">
        <v>1979</v>
      </c>
      <c r="G6474" t="s">
        <v>513</v>
      </c>
      <c r="H6474">
        <v>4170</v>
      </c>
      <c r="I6474" t="s">
        <v>2780</v>
      </c>
      <c r="J6474">
        <v>402128</v>
      </c>
      <c r="K6474" t="s">
        <v>2440</v>
      </c>
      <c r="L6474">
        <v>0</v>
      </c>
      <c r="M6474">
        <v>41628.03</v>
      </c>
      <c r="N6474">
        <v>41628.03</v>
      </c>
      <c r="O6474">
        <v>0</v>
      </c>
      <c r="P6474" t="s">
        <v>607</v>
      </c>
      <c r="Q6474">
        <v>0</v>
      </c>
      <c r="R6474">
        <v>41628.03</v>
      </c>
      <c r="S6474">
        <v>41628.03</v>
      </c>
      <c r="T6474" t="s">
        <v>22</v>
      </c>
      <c r="U6474" s="221">
        <f t="shared" si="203"/>
        <v>0</v>
      </c>
    </row>
    <row r="6475" spans="1:21" hidden="1">
      <c r="A6475" s="55" t="str">
        <f t="shared" si="202"/>
        <v>Y0ET6.4</v>
      </c>
      <c r="B6475" s="55">
        <f>VLOOKUP(J6475,'Mapping-CITI'!A:E,5,0)</f>
        <v>6.4</v>
      </c>
      <c r="D6475" s="42">
        <v>45016</v>
      </c>
      <c r="E6475" s="42">
        <v>45199</v>
      </c>
      <c r="F6475" t="s">
        <v>1979</v>
      </c>
      <c r="G6475" t="s">
        <v>513</v>
      </c>
      <c r="H6475">
        <v>4160</v>
      </c>
      <c r="I6475" t="s">
        <v>2778</v>
      </c>
      <c r="J6475">
        <v>402132</v>
      </c>
      <c r="K6475" t="s">
        <v>2441</v>
      </c>
      <c r="L6475">
        <v>0</v>
      </c>
      <c r="M6475">
        <v>2</v>
      </c>
      <c r="N6475">
        <v>0</v>
      </c>
      <c r="O6475">
        <v>2</v>
      </c>
      <c r="P6475" t="s">
        <v>607</v>
      </c>
      <c r="Q6475">
        <v>2</v>
      </c>
      <c r="R6475">
        <v>2</v>
      </c>
      <c r="S6475">
        <v>0</v>
      </c>
      <c r="T6475" t="s">
        <v>22</v>
      </c>
      <c r="U6475" s="221">
        <f t="shared" si="203"/>
        <v>1.9999999999999999E-7</v>
      </c>
    </row>
    <row r="6476" spans="1:21" hidden="1">
      <c r="A6476" s="55" t="str">
        <f t="shared" si="202"/>
        <v>Y0ET6.4</v>
      </c>
      <c r="B6476" s="55">
        <f>VLOOKUP(J6476,'Mapping-CITI'!A:E,5,0)</f>
        <v>6.4</v>
      </c>
      <c r="D6476" s="42">
        <v>45016</v>
      </c>
      <c r="E6476" s="42">
        <v>45199</v>
      </c>
      <c r="F6476" t="s">
        <v>1979</v>
      </c>
      <c r="G6476" t="s">
        <v>513</v>
      </c>
      <c r="H6476">
        <v>4160</v>
      </c>
      <c r="I6476" t="s">
        <v>2778</v>
      </c>
      <c r="J6476">
        <v>402233</v>
      </c>
      <c r="K6476" t="s">
        <v>2458</v>
      </c>
      <c r="L6476">
        <v>0</v>
      </c>
      <c r="M6476">
        <v>775.73</v>
      </c>
      <c r="N6476">
        <v>0</v>
      </c>
      <c r="O6476">
        <v>775.73</v>
      </c>
      <c r="P6476" t="s">
        <v>607</v>
      </c>
      <c r="Q6476">
        <v>775.73</v>
      </c>
      <c r="R6476">
        <v>775.73</v>
      </c>
      <c r="S6476">
        <v>0</v>
      </c>
      <c r="T6476" t="s">
        <v>22</v>
      </c>
      <c r="U6476" s="221">
        <f t="shared" si="203"/>
        <v>7.7572999999999997E-5</v>
      </c>
    </row>
    <row r="6477" spans="1:21" hidden="1">
      <c r="A6477" s="55" t="str">
        <f t="shared" si="202"/>
        <v>Y0ET6.4</v>
      </c>
      <c r="B6477" s="55">
        <f>VLOOKUP(J6477,'Mapping-CITI'!A:E,5,0)</f>
        <v>6.4</v>
      </c>
      <c r="D6477" s="42">
        <v>45016</v>
      </c>
      <c r="E6477" s="42">
        <v>45199</v>
      </c>
      <c r="F6477" t="s">
        <v>1979</v>
      </c>
      <c r="G6477" t="s">
        <v>513</v>
      </c>
      <c r="H6477">
        <v>4160</v>
      </c>
      <c r="I6477" t="s">
        <v>2778</v>
      </c>
      <c r="J6477">
        <v>402235</v>
      </c>
      <c r="K6477" t="s">
        <v>2459</v>
      </c>
      <c r="L6477">
        <v>0</v>
      </c>
      <c r="M6477">
        <v>1768.53</v>
      </c>
      <c r="N6477">
        <v>0</v>
      </c>
      <c r="O6477">
        <v>1768.53</v>
      </c>
      <c r="P6477" t="s">
        <v>607</v>
      </c>
      <c r="Q6477">
        <v>1768.53</v>
      </c>
      <c r="R6477">
        <v>1768.53</v>
      </c>
      <c r="S6477">
        <v>0</v>
      </c>
      <c r="T6477" t="s">
        <v>22</v>
      </c>
      <c r="U6477" s="221">
        <f t="shared" si="203"/>
        <v>1.7685300000000001E-4</v>
      </c>
    </row>
    <row r="6478" spans="1:21" hidden="1">
      <c r="A6478" s="55" t="str">
        <f t="shared" si="202"/>
        <v>Y0ET6.2</v>
      </c>
      <c r="B6478" s="55">
        <f>VLOOKUP(J6478,'Mapping-CITI'!A:E,5,0)</f>
        <v>6.2</v>
      </c>
      <c r="D6478" s="42">
        <v>45016</v>
      </c>
      <c r="E6478" s="42">
        <v>45199</v>
      </c>
      <c r="F6478" t="s">
        <v>1979</v>
      </c>
      <c r="G6478" t="s">
        <v>513</v>
      </c>
      <c r="H6478">
        <v>4160</v>
      </c>
      <c r="I6478" t="s">
        <v>2778</v>
      </c>
      <c r="J6478">
        <v>402257</v>
      </c>
      <c r="K6478" t="s">
        <v>2465</v>
      </c>
      <c r="L6478">
        <v>206.29</v>
      </c>
      <c r="M6478">
        <v>66372.009999999995</v>
      </c>
      <c r="N6478">
        <v>35277.99</v>
      </c>
      <c r="O6478">
        <v>31094.02</v>
      </c>
      <c r="P6478" t="s">
        <v>607</v>
      </c>
      <c r="Q6478">
        <v>31094.02</v>
      </c>
      <c r="R6478">
        <v>35277.99</v>
      </c>
      <c r="S6478">
        <v>35277.99</v>
      </c>
      <c r="T6478" t="s">
        <v>22</v>
      </c>
      <c r="U6478" s="221">
        <f t="shared" si="203"/>
        <v>3.1094019999999998E-3</v>
      </c>
    </row>
    <row r="6479" spans="1:21" hidden="1">
      <c r="A6479" s="55" t="str">
        <f t="shared" si="202"/>
        <v>Y0ET6.1</v>
      </c>
      <c r="B6479" s="55">
        <f>VLOOKUP(J6479,'Mapping-CITI'!A:E,5,0)</f>
        <v>6.1</v>
      </c>
      <c r="D6479" s="42">
        <v>45016</v>
      </c>
      <c r="E6479" s="42">
        <v>45199</v>
      </c>
      <c r="F6479" t="s">
        <v>1979</v>
      </c>
      <c r="G6479" t="s">
        <v>513</v>
      </c>
      <c r="H6479">
        <v>4170</v>
      </c>
      <c r="I6479" t="s">
        <v>2780</v>
      </c>
      <c r="J6479">
        <v>402361</v>
      </c>
      <c r="K6479" t="s">
        <v>2480</v>
      </c>
      <c r="L6479">
        <v>542.86</v>
      </c>
      <c r="M6479">
        <v>94130.91</v>
      </c>
      <c r="N6479">
        <v>0</v>
      </c>
      <c r="O6479">
        <v>94130.91</v>
      </c>
      <c r="P6479" t="s">
        <v>607</v>
      </c>
      <c r="Q6479">
        <v>94130.91</v>
      </c>
      <c r="R6479">
        <v>0</v>
      </c>
      <c r="S6479">
        <v>0</v>
      </c>
      <c r="T6479" t="s">
        <v>22</v>
      </c>
      <c r="U6479" s="221">
        <f t="shared" si="203"/>
        <v>9.4130910000000002E-3</v>
      </c>
    </row>
    <row r="6480" spans="1:21" hidden="1">
      <c r="A6480" s="55" t="str">
        <f t="shared" si="202"/>
        <v>Y0ET6.4</v>
      </c>
      <c r="B6480" s="55">
        <f>VLOOKUP(J6480,'Mapping-CITI'!A:E,5,0)</f>
        <v>6.4</v>
      </c>
      <c r="D6480" s="42">
        <v>45016</v>
      </c>
      <c r="E6480" s="42">
        <v>45199</v>
      </c>
      <c r="F6480" t="s">
        <v>1979</v>
      </c>
      <c r="G6480" t="s">
        <v>513</v>
      </c>
      <c r="H6480">
        <v>4160</v>
      </c>
      <c r="I6480" t="s">
        <v>2778</v>
      </c>
      <c r="J6480">
        <v>402381</v>
      </c>
      <c r="K6480" t="s">
        <v>2491</v>
      </c>
      <c r="L6480">
        <v>0</v>
      </c>
      <c r="M6480">
        <v>0</v>
      </c>
      <c r="N6480">
        <v>2658.97</v>
      </c>
      <c r="O6480">
        <v>-2658.97</v>
      </c>
      <c r="P6480" t="s">
        <v>607</v>
      </c>
      <c r="Q6480">
        <v>-2658.97</v>
      </c>
      <c r="R6480">
        <v>0</v>
      </c>
      <c r="S6480">
        <v>2658.97</v>
      </c>
      <c r="T6480" t="s">
        <v>22</v>
      </c>
      <c r="U6480" s="221">
        <f t="shared" si="203"/>
        <v>-2.6589699999999996E-4</v>
      </c>
    </row>
    <row r="6481" spans="1:21" hidden="1">
      <c r="A6481" s="55" t="str">
        <f t="shared" si="202"/>
        <v>Y0ET6.4</v>
      </c>
      <c r="B6481" s="55">
        <f>VLOOKUP(J6481,'Mapping-CITI'!A:E,5,0)</f>
        <v>6.4</v>
      </c>
      <c r="D6481" s="42">
        <v>45016</v>
      </c>
      <c r="E6481" s="42">
        <v>45199</v>
      </c>
      <c r="F6481" t="s">
        <v>1979</v>
      </c>
      <c r="G6481" t="s">
        <v>513</v>
      </c>
      <c r="H6481">
        <v>4160</v>
      </c>
      <c r="I6481" t="s">
        <v>2778</v>
      </c>
      <c r="J6481">
        <v>402404</v>
      </c>
      <c r="K6481" t="s">
        <v>2492</v>
      </c>
      <c r="L6481">
        <v>0</v>
      </c>
      <c r="M6481">
        <v>52.59</v>
      </c>
      <c r="N6481">
        <v>0</v>
      </c>
      <c r="O6481">
        <v>52.59</v>
      </c>
      <c r="P6481" t="s">
        <v>607</v>
      </c>
      <c r="Q6481">
        <v>52.59</v>
      </c>
      <c r="R6481">
        <v>52.59</v>
      </c>
      <c r="S6481">
        <v>0</v>
      </c>
      <c r="T6481" t="s">
        <v>22</v>
      </c>
      <c r="U6481" s="221">
        <f t="shared" si="203"/>
        <v>5.259E-6</v>
      </c>
    </row>
    <row r="6482" spans="1:21" hidden="1">
      <c r="A6482" s="55" t="str">
        <f t="shared" si="202"/>
        <v>Y0ET5.2</v>
      </c>
      <c r="B6482" s="55">
        <f>VLOOKUP(J6482,'Mapping-CITI'!A:E,5,0)</f>
        <v>5.2</v>
      </c>
      <c r="D6482" s="42">
        <v>45016</v>
      </c>
      <c r="E6482" s="42">
        <v>45199</v>
      </c>
      <c r="F6482" t="s">
        <v>1979</v>
      </c>
      <c r="G6482" t="s">
        <v>513</v>
      </c>
      <c r="H6482">
        <v>4170</v>
      </c>
      <c r="I6482" t="s">
        <v>2780</v>
      </c>
      <c r="J6482">
        <v>413523</v>
      </c>
      <c r="K6482" t="s">
        <v>2502</v>
      </c>
      <c r="L6482">
        <v>0</v>
      </c>
      <c r="M6482">
        <v>86.87</v>
      </c>
      <c r="N6482">
        <v>0.05</v>
      </c>
      <c r="O6482">
        <v>86.82</v>
      </c>
      <c r="P6482" t="s">
        <v>607</v>
      </c>
      <c r="Q6482">
        <v>86.82</v>
      </c>
      <c r="R6482">
        <v>0.22</v>
      </c>
      <c r="S6482">
        <v>0.05</v>
      </c>
      <c r="T6482" t="s">
        <v>22</v>
      </c>
      <c r="U6482" s="221">
        <f t="shared" si="203"/>
        <v>8.6820000000000009E-6</v>
      </c>
    </row>
    <row r="6483" spans="1:21" hidden="1">
      <c r="A6483" s="55" t="str">
        <f t="shared" si="202"/>
        <v>Y0ET5.3</v>
      </c>
      <c r="B6483" s="55">
        <f>VLOOKUP(J6483,'Mapping-CITI'!A:E,5,0)</f>
        <v>5.3</v>
      </c>
      <c r="D6483" s="42">
        <v>45016</v>
      </c>
      <c r="E6483" s="42">
        <v>45199</v>
      </c>
      <c r="F6483" t="s">
        <v>1979</v>
      </c>
      <c r="G6483" t="s">
        <v>513</v>
      </c>
      <c r="H6483">
        <v>4120</v>
      </c>
      <c r="I6483" t="s">
        <v>2781</v>
      </c>
      <c r="J6483">
        <v>440110</v>
      </c>
      <c r="K6483" t="s">
        <v>2506</v>
      </c>
      <c r="L6483">
        <v>0</v>
      </c>
      <c r="M6483">
        <v>812934.33</v>
      </c>
      <c r="N6483">
        <v>0</v>
      </c>
      <c r="O6483">
        <v>812934.33</v>
      </c>
      <c r="P6483" t="s">
        <v>607</v>
      </c>
      <c r="Q6483">
        <v>812934.33</v>
      </c>
      <c r="R6483">
        <v>0</v>
      </c>
      <c r="S6483">
        <v>0</v>
      </c>
      <c r="T6483" t="s">
        <v>22</v>
      </c>
      <c r="U6483" s="221">
        <f t="shared" si="203"/>
        <v>8.1293432999999998E-2</v>
      </c>
    </row>
    <row r="6484" spans="1:21" hidden="1">
      <c r="A6484" s="55" t="str">
        <f t="shared" si="202"/>
        <v>Y0ET5.5</v>
      </c>
      <c r="B6484" s="55">
        <f>VLOOKUP(J6484,'Mapping-CITI'!A:E,5,0)</f>
        <v>5.5</v>
      </c>
      <c r="D6484" s="42">
        <v>45016</v>
      </c>
      <c r="E6484" s="42">
        <v>45199</v>
      </c>
      <c r="F6484" t="s">
        <v>1979</v>
      </c>
      <c r="G6484" t="s">
        <v>513</v>
      </c>
      <c r="H6484">
        <v>5110</v>
      </c>
      <c r="I6484" t="s">
        <v>2776</v>
      </c>
      <c r="J6484">
        <v>440225</v>
      </c>
      <c r="K6484" t="s">
        <v>2515</v>
      </c>
      <c r="L6484">
        <v>0</v>
      </c>
      <c r="M6484">
        <v>52.42</v>
      </c>
      <c r="N6484">
        <v>142.05000000000001</v>
      </c>
      <c r="O6484">
        <v>-89.63</v>
      </c>
      <c r="P6484" t="s">
        <v>607</v>
      </c>
      <c r="Q6484">
        <v>-89.63</v>
      </c>
      <c r="R6484">
        <v>52.42</v>
      </c>
      <c r="S6484">
        <v>142.05000000000001</v>
      </c>
      <c r="T6484" t="s">
        <v>22</v>
      </c>
      <c r="U6484" s="221">
        <f t="shared" si="203"/>
        <v>-8.9630000000000004E-6</v>
      </c>
    </row>
    <row r="6485" spans="1:21" hidden="1">
      <c r="A6485" s="55" t="str">
        <f t="shared" si="202"/>
        <v>Y0ET6.4</v>
      </c>
      <c r="B6485" s="55">
        <f>VLOOKUP(J6485,'Mapping-CITI'!A:E,5,0)</f>
        <v>6.4</v>
      </c>
      <c r="D6485" s="42">
        <v>45016</v>
      </c>
      <c r="E6485" s="42">
        <v>45199</v>
      </c>
      <c r="F6485" t="s">
        <v>1979</v>
      </c>
      <c r="G6485" t="s">
        <v>513</v>
      </c>
      <c r="H6485">
        <v>4160</v>
      </c>
      <c r="I6485" t="s">
        <v>2778</v>
      </c>
      <c r="J6485">
        <v>440341</v>
      </c>
      <c r="K6485" t="s">
        <v>2682</v>
      </c>
      <c r="L6485">
        <v>73.78</v>
      </c>
      <c r="M6485">
        <v>14560.81</v>
      </c>
      <c r="N6485">
        <v>0</v>
      </c>
      <c r="O6485">
        <v>14560.81</v>
      </c>
      <c r="P6485" t="s">
        <v>607</v>
      </c>
      <c r="Q6485">
        <v>14560.81</v>
      </c>
      <c r="R6485">
        <v>0</v>
      </c>
      <c r="S6485">
        <v>0</v>
      </c>
      <c r="T6485" t="s">
        <v>22</v>
      </c>
      <c r="U6485" s="221">
        <f t="shared" si="203"/>
        <v>1.4560809999999999E-3</v>
      </c>
    </row>
    <row r="6486" spans="1:21" hidden="1">
      <c r="A6486" s="55" t="str">
        <f t="shared" si="202"/>
        <v>Y0ET6.4</v>
      </c>
      <c r="B6486" s="55">
        <f>VLOOKUP(J6486,'Mapping-CITI'!A:E,5,0)</f>
        <v>6.4</v>
      </c>
      <c r="D6486" s="42">
        <v>45016</v>
      </c>
      <c r="E6486" s="42">
        <v>45199</v>
      </c>
      <c r="F6486" t="s">
        <v>1979</v>
      </c>
      <c r="G6486" t="s">
        <v>513</v>
      </c>
      <c r="H6486">
        <v>4160</v>
      </c>
      <c r="I6486" t="s">
        <v>2778</v>
      </c>
      <c r="J6486">
        <v>440342</v>
      </c>
      <c r="K6486" t="s">
        <v>2683</v>
      </c>
      <c r="L6486">
        <v>73.78</v>
      </c>
      <c r="M6486">
        <v>14560.81</v>
      </c>
      <c r="N6486">
        <v>0</v>
      </c>
      <c r="O6486">
        <v>14560.81</v>
      </c>
      <c r="P6486" t="s">
        <v>607</v>
      </c>
      <c r="Q6486">
        <v>14560.81</v>
      </c>
      <c r="R6486">
        <v>0</v>
      </c>
      <c r="S6486">
        <v>0</v>
      </c>
      <c r="T6486" t="s">
        <v>22</v>
      </c>
      <c r="U6486" s="221">
        <f t="shared" si="203"/>
        <v>1.4560809999999999E-3</v>
      </c>
    </row>
    <row r="6487" spans="1:21" hidden="1">
      <c r="A6487" s="55" t="str">
        <f t="shared" si="202"/>
        <v>Y0ET6.4</v>
      </c>
      <c r="B6487" s="55">
        <f>VLOOKUP(J6487,'Mapping-CITI'!A:E,5,0)</f>
        <v>6.4</v>
      </c>
      <c r="D6487" s="42">
        <v>45016</v>
      </c>
      <c r="E6487" s="42">
        <v>45199</v>
      </c>
      <c r="F6487" t="s">
        <v>1979</v>
      </c>
      <c r="G6487" t="s">
        <v>513</v>
      </c>
      <c r="H6487">
        <v>4160</v>
      </c>
      <c r="I6487" t="s">
        <v>2778</v>
      </c>
      <c r="J6487">
        <v>440416</v>
      </c>
      <c r="K6487" t="s">
        <v>664</v>
      </c>
      <c r="L6487">
        <v>679.22</v>
      </c>
      <c r="M6487">
        <v>120441.77</v>
      </c>
      <c r="N6487">
        <v>15812.4</v>
      </c>
      <c r="O6487">
        <v>104629.37</v>
      </c>
      <c r="P6487" t="s">
        <v>607</v>
      </c>
      <c r="Q6487">
        <v>104629.37</v>
      </c>
      <c r="R6487">
        <v>1159.25</v>
      </c>
      <c r="S6487">
        <v>15812.4</v>
      </c>
      <c r="T6487" t="s">
        <v>22</v>
      </c>
      <c r="U6487" s="221">
        <f t="shared" si="203"/>
        <v>1.0462937E-2</v>
      </c>
    </row>
    <row r="6488" spans="1:21" hidden="1">
      <c r="A6488" s="55" t="str">
        <f t="shared" si="202"/>
        <v>Y0ET6.4</v>
      </c>
      <c r="B6488" s="55">
        <f>VLOOKUP(J6488,'Mapping-CITI'!A:E,5,0)</f>
        <v>6.4</v>
      </c>
      <c r="D6488" s="42">
        <v>45016</v>
      </c>
      <c r="E6488" s="42">
        <v>45199</v>
      </c>
      <c r="F6488" t="s">
        <v>1979</v>
      </c>
      <c r="G6488" t="s">
        <v>513</v>
      </c>
      <c r="H6488">
        <v>4160</v>
      </c>
      <c r="I6488" t="s">
        <v>2778</v>
      </c>
      <c r="J6488">
        <v>440445</v>
      </c>
      <c r="K6488" t="s">
        <v>2596</v>
      </c>
      <c r="L6488">
        <v>0</v>
      </c>
      <c r="M6488">
        <v>997.59</v>
      </c>
      <c r="N6488">
        <v>997.59</v>
      </c>
      <c r="O6488">
        <v>0</v>
      </c>
      <c r="P6488" t="s">
        <v>607</v>
      </c>
      <c r="Q6488">
        <v>0</v>
      </c>
      <c r="R6488">
        <v>997.59</v>
      </c>
      <c r="S6488">
        <v>997.59</v>
      </c>
      <c r="T6488" t="s">
        <v>22</v>
      </c>
      <c r="U6488" s="221">
        <f t="shared" si="203"/>
        <v>0</v>
      </c>
    </row>
    <row r="6489" spans="1:21" hidden="1">
      <c r="A6489" s="55" t="str">
        <f t="shared" si="202"/>
        <v>Y0ET6.4</v>
      </c>
      <c r="B6489" s="55">
        <f>VLOOKUP(J6489,'Mapping-CITI'!A:E,5,0)</f>
        <v>6.4</v>
      </c>
      <c r="D6489" s="42">
        <v>45016</v>
      </c>
      <c r="E6489" s="42">
        <v>45199</v>
      </c>
      <c r="F6489" t="s">
        <v>1979</v>
      </c>
      <c r="G6489" t="s">
        <v>513</v>
      </c>
      <c r="H6489">
        <v>4160</v>
      </c>
      <c r="I6489" t="s">
        <v>2778</v>
      </c>
      <c r="J6489">
        <v>440509</v>
      </c>
      <c r="K6489" t="s">
        <v>2524</v>
      </c>
      <c r="L6489">
        <v>46.84</v>
      </c>
      <c r="M6489">
        <v>8226.4</v>
      </c>
      <c r="N6489">
        <v>0</v>
      </c>
      <c r="O6489">
        <v>8226.4</v>
      </c>
      <c r="P6489" t="s">
        <v>607</v>
      </c>
      <c r="Q6489">
        <v>8226.4</v>
      </c>
      <c r="R6489">
        <v>0</v>
      </c>
      <c r="S6489">
        <v>0</v>
      </c>
      <c r="T6489" t="s">
        <v>22</v>
      </c>
      <c r="U6489" s="221">
        <f t="shared" si="203"/>
        <v>8.2263999999999992E-4</v>
      </c>
    </row>
    <row r="6490" spans="1:21" hidden="1">
      <c r="A6490" s="55" t="str">
        <f t="shared" si="202"/>
        <v>Y0ET5.3</v>
      </c>
      <c r="B6490" s="55">
        <f>VLOOKUP(J6490,'Mapping-CITI'!A:E,5,0)</f>
        <v>5.3</v>
      </c>
      <c r="D6490" s="42">
        <v>45016</v>
      </c>
      <c r="E6490" s="42">
        <v>45199</v>
      </c>
      <c r="F6490" t="s">
        <v>1979</v>
      </c>
      <c r="G6490" t="s">
        <v>513</v>
      </c>
      <c r="H6490">
        <v>4140</v>
      </c>
      <c r="I6490" t="s">
        <v>2853</v>
      </c>
      <c r="J6490">
        <v>444444</v>
      </c>
      <c r="K6490" t="s">
        <v>2527</v>
      </c>
      <c r="L6490">
        <v>0</v>
      </c>
      <c r="M6490">
        <v>22213</v>
      </c>
      <c r="N6490">
        <v>0</v>
      </c>
      <c r="O6490">
        <v>22213</v>
      </c>
      <c r="P6490" t="s">
        <v>607</v>
      </c>
      <c r="Q6490">
        <v>22213</v>
      </c>
      <c r="R6490">
        <v>0</v>
      </c>
      <c r="S6490">
        <v>0</v>
      </c>
      <c r="T6490" t="s">
        <v>22</v>
      </c>
      <c r="U6490" s="221">
        <f t="shared" si="203"/>
        <v>2.2212999999999998E-3</v>
      </c>
    </row>
    <row r="6491" spans="1:21" hidden="1">
      <c r="A6491" s="55" t="str">
        <f t="shared" si="202"/>
        <v>Y0ETIgnore</v>
      </c>
      <c r="B6491" s="55" t="str">
        <f>VLOOKUP(J6491,'Mapping-CITI'!A:E,5,0)</f>
        <v>Ignore</v>
      </c>
      <c r="D6491" s="42">
        <v>45016</v>
      </c>
      <c r="E6491" s="42">
        <v>45199</v>
      </c>
      <c r="F6491" t="s">
        <v>1979</v>
      </c>
      <c r="G6491" t="s">
        <v>513</v>
      </c>
      <c r="H6491">
        <v>5190</v>
      </c>
      <c r="I6491" t="s">
        <v>2854</v>
      </c>
      <c r="J6491">
        <v>999998</v>
      </c>
      <c r="K6491" t="s">
        <v>2532</v>
      </c>
      <c r="L6491">
        <v>-0.01</v>
      </c>
      <c r="M6491">
        <v>161358.94</v>
      </c>
      <c r="N6491">
        <v>161358.94</v>
      </c>
      <c r="O6491">
        <v>-0.01</v>
      </c>
      <c r="P6491" t="s">
        <v>977</v>
      </c>
      <c r="Q6491">
        <v>-0.83</v>
      </c>
      <c r="R6491">
        <v>0</v>
      </c>
      <c r="S6491">
        <v>0</v>
      </c>
      <c r="T6491" t="s">
        <v>22</v>
      </c>
      <c r="U6491" s="221">
        <f t="shared" si="203"/>
        <v>0</v>
      </c>
    </row>
    <row r="6492" spans="1:21" hidden="1">
      <c r="A6492" s="55" t="str">
        <f t="shared" si="202"/>
        <v>Y0ETIgnore</v>
      </c>
      <c r="B6492" s="55" t="str">
        <f>VLOOKUP(J6492,'Mapping-CITI'!A:E,5,0)</f>
        <v>Ignore</v>
      </c>
      <c r="D6492" s="42">
        <v>45016</v>
      </c>
      <c r="E6492" s="42">
        <v>45199</v>
      </c>
      <c r="F6492" t="s">
        <v>1979</v>
      </c>
      <c r="G6492" t="s">
        <v>513</v>
      </c>
      <c r="H6492">
        <v>5190</v>
      </c>
      <c r="I6492" t="s">
        <v>2854</v>
      </c>
      <c r="J6492">
        <v>999998</v>
      </c>
      <c r="K6492" t="s">
        <v>2532</v>
      </c>
      <c r="L6492">
        <v>0.82</v>
      </c>
      <c r="M6492">
        <v>13357387.119999999</v>
      </c>
      <c r="N6492">
        <v>13387695.789999999</v>
      </c>
      <c r="O6492">
        <v>-30307.85</v>
      </c>
      <c r="P6492" t="s">
        <v>607</v>
      </c>
      <c r="Q6492">
        <v>-30307.85</v>
      </c>
      <c r="R6492">
        <v>0</v>
      </c>
      <c r="S6492">
        <v>0</v>
      </c>
      <c r="T6492" t="s">
        <v>22</v>
      </c>
      <c r="U6492" s="221">
        <f t="shared" si="203"/>
        <v>-3.0308669999999927E-3</v>
      </c>
    </row>
    <row r="6493" spans="1:21" hidden="1">
      <c r="A6493" s="55" t="str">
        <f t="shared" si="202"/>
        <v>Y0EU0</v>
      </c>
      <c r="B6493" s="55">
        <f>VLOOKUP(J6493,'Mapping-CITI'!A:E,5,0)</f>
        <v>0</v>
      </c>
      <c r="D6493" s="42">
        <v>45016</v>
      </c>
      <c r="E6493" s="42">
        <v>45199</v>
      </c>
      <c r="F6493" t="s">
        <v>1980</v>
      </c>
      <c r="G6493" t="s">
        <v>212</v>
      </c>
      <c r="H6493">
        <v>1210</v>
      </c>
      <c r="I6493" t="s">
        <v>2767</v>
      </c>
      <c r="J6493">
        <v>101104</v>
      </c>
      <c r="K6493" t="s">
        <v>4279</v>
      </c>
      <c r="L6493">
        <v>392247108.63</v>
      </c>
      <c r="M6493">
        <v>42290590.630000003</v>
      </c>
      <c r="N6493">
        <v>25314638.420000002</v>
      </c>
      <c r="O6493">
        <v>409223060.83999997</v>
      </c>
      <c r="P6493" t="s">
        <v>607</v>
      </c>
      <c r="Q6493">
        <v>409223060.83999997</v>
      </c>
      <c r="R6493">
        <v>0</v>
      </c>
      <c r="S6493">
        <v>0</v>
      </c>
      <c r="T6493" t="s">
        <v>15</v>
      </c>
      <c r="U6493" s="221">
        <f t="shared" si="203"/>
        <v>1.697595221</v>
      </c>
    </row>
    <row r="6494" spans="1:21" hidden="1">
      <c r="A6494" s="55" t="str">
        <f t="shared" si="202"/>
        <v>Y0EU0</v>
      </c>
      <c r="B6494" s="55">
        <f>VLOOKUP(J6494,'Mapping-CITI'!A:E,5,0)</f>
        <v>0</v>
      </c>
      <c r="D6494" s="42">
        <v>45016</v>
      </c>
      <c r="E6494" s="42">
        <v>45199</v>
      </c>
      <c r="F6494" t="s">
        <v>1980</v>
      </c>
      <c r="G6494" t="s">
        <v>212</v>
      </c>
      <c r="H6494">
        <v>1210</v>
      </c>
      <c r="I6494" t="s">
        <v>2767</v>
      </c>
      <c r="J6494">
        <v>102104</v>
      </c>
      <c r="K6494" t="s">
        <v>2007</v>
      </c>
      <c r="L6494">
        <v>14495648.75</v>
      </c>
      <c r="M6494">
        <v>1676984358.55</v>
      </c>
      <c r="N6494">
        <v>1677939529.1700001</v>
      </c>
      <c r="O6494">
        <v>13540478.130000001</v>
      </c>
      <c r="P6494" t="s">
        <v>607</v>
      </c>
      <c r="Q6494">
        <v>13540478.130000001</v>
      </c>
      <c r="R6494">
        <v>0</v>
      </c>
      <c r="S6494">
        <v>0</v>
      </c>
      <c r="T6494" t="s">
        <v>15</v>
      </c>
      <c r="U6494" s="221">
        <f t="shared" si="203"/>
        <v>-9.5517062000012393E-2</v>
      </c>
    </row>
    <row r="6495" spans="1:21" hidden="1">
      <c r="A6495" s="55" t="str">
        <f t="shared" si="202"/>
        <v>Y0EU0</v>
      </c>
      <c r="B6495" s="55">
        <f>VLOOKUP(J6495,'Mapping-CITI'!A:E,5,0)</f>
        <v>0</v>
      </c>
      <c r="D6495" s="42">
        <v>45016</v>
      </c>
      <c r="E6495" s="42">
        <v>45199</v>
      </c>
      <c r="F6495" t="s">
        <v>1980</v>
      </c>
      <c r="G6495" t="s">
        <v>212</v>
      </c>
      <c r="J6495">
        <v>102328</v>
      </c>
      <c r="K6495" t="s">
        <v>2849</v>
      </c>
      <c r="L6495">
        <v>102901338.43000001</v>
      </c>
      <c r="M6495">
        <v>-1382412.25</v>
      </c>
      <c r="N6495">
        <v>0</v>
      </c>
      <c r="O6495">
        <v>101518926.18000001</v>
      </c>
      <c r="P6495" t="s">
        <v>607</v>
      </c>
      <c r="Q6495">
        <v>101518926.18000001</v>
      </c>
      <c r="R6495">
        <v>0</v>
      </c>
      <c r="S6495">
        <v>0</v>
      </c>
      <c r="T6495" t="s">
        <v>15</v>
      </c>
      <c r="U6495" s="221">
        <f t="shared" si="203"/>
        <v>-0.138241225</v>
      </c>
    </row>
    <row r="6496" spans="1:21" hidden="1">
      <c r="A6496" s="55" t="str">
        <f t="shared" si="202"/>
        <v>Y0EU0</v>
      </c>
      <c r="B6496" s="55">
        <f>VLOOKUP(J6496,'Mapping-CITI'!A:E,5,0)</f>
        <v>0</v>
      </c>
      <c r="D6496" s="42">
        <v>45016</v>
      </c>
      <c r="E6496" s="42">
        <v>45199</v>
      </c>
      <c r="F6496" t="s">
        <v>1980</v>
      </c>
      <c r="G6496" t="s">
        <v>212</v>
      </c>
      <c r="H6496">
        <v>1700</v>
      </c>
      <c r="I6496" t="s">
        <v>2768</v>
      </c>
      <c r="J6496">
        <v>106103</v>
      </c>
      <c r="K6496" t="s">
        <v>2783</v>
      </c>
      <c r="L6496">
        <v>94166.57</v>
      </c>
      <c r="M6496">
        <v>311110.64</v>
      </c>
      <c r="N6496">
        <v>252078.72</v>
      </c>
      <c r="O6496">
        <v>153198.49</v>
      </c>
      <c r="P6496" t="s">
        <v>607</v>
      </c>
      <c r="Q6496">
        <v>153198.49</v>
      </c>
      <c r="R6496">
        <v>311110.64</v>
      </c>
      <c r="S6496">
        <v>252078.72</v>
      </c>
      <c r="T6496" t="s">
        <v>15</v>
      </c>
      <c r="U6496" s="221">
        <f t="shared" si="203"/>
        <v>5.9031920000000015E-3</v>
      </c>
    </row>
    <row r="6497" spans="1:21" hidden="1">
      <c r="A6497" s="55" t="str">
        <f t="shared" si="202"/>
        <v>Y0EUIgnore</v>
      </c>
      <c r="B6497" s="55" t="str">
        <f>VLOOKUP(J6497,'Mapping-CITI'!A:E,5,0)</f>
        <v>Ignore</v>
      </c>
      <c r="D6497" s="42">
        <v>45016</v>
      </c>
      <c r="E6497" s="42">
        <v>45199</v>
      </c>
      <c r="F6497" t="s">
        <v>1980</v>
      </c>
      <c r="G6497" t="s">
        <v>212</v>
      </c>
      <c r="H6497">
        <v>1700</v>
      </c>
      <c r="I6497" t="s">
        <v>2768</v>
      </c>
      <c r="J6497">
        <v>106106</v>
      </c>
      <c r="K6497" t="s">
        <v>2784</v>
      </c>
      <c r="L6497">
        <v>2779.62</v>
      </c>
      <c r="M6497">
        <v>6759.02</v>
      </c>
      <c r="N6497">
        <v>3137.99</v>
      </c>
      <c r="O6497">
        <v>6400.65</v>
      </c>
      <c r="P6497" t="s">
        <v>607</v>
      </c>
      <c r="Q6497">
        <v>6400.65</v>
      </c>
      <c r="R6497">
        <v>6759.02</v>
      </c>
      <c r="S6497">
        <v>3137.99</v>
      </c>
      <c r="T6497" t="s">
        <v>15</v>
      </c>
      <c r="U6497" s="221">
        <f t="shared" si="203"/>
        <v>3.6210300000000007E-4</v>
      </c>
    </row>
    <row r="6498" spans="1:21" hidden="1">
      <c r="A6498" s="55" t="str">
        <f t="shared" si="202"/>
        <v>Y0EU0</v>
      </c>
      <c r="B6498" s="55">
        <f>VLOOKUP(J6498,'Mapping-CITI'!A:E,5,0)</f>
        <v>0</v>
      </c>
      <c r="D6498" s="42">
        <v>45016</v>
      </c>
      <c r="E6498" s="42">
        <v>45199</v>
      </c>
      <c r="F6498" t="s">
        <v>1980</v>
      </c>
      <c r="G6498" t="s">
        <v>212</v>
      </c>
      <c r="H6498">
        <v>1400</v>
      </c>
      <c r="I6498" t="s">
        <v>2773</v>
      </c>
      <c r="J6498">
        <v>107111</v>
      </c>
      <c r="K6498" t="s">
        <v>2016</v>
      </c>
      <c r="L6498">
        <v>0</v>
      </c>
      <c r="M6498">
        <v>298717.86</v>
      </c>
      <c r="N6498">
        <v>298717.86</v>
      </c>
      <c r="O6498">
        <v>0</v>
      </c>
      <c r="P6498" t="s">
        <v>977</v>
      </c>
      <c r="Q6498">
        <v>0</v>
      </c>
      <c r="R6498">
        <v>298717.86</v>
      </c>
      <c r="S6498">
        <v>298717.86</v>
      </c>
      <c r="T6498" t="s">
        <v>15</v>
      </c>
      <c r="U6498" s="221">
        <f t="shared" si="203"/>
        <v>0</v>
      </c>
    </row>
    <row r="6499" spans="1:21" hidden="1">
      <c r="A6499" s="55" t="str">
        <f t="shared" si="202"/>
        <v>Y0EU0</v>
      </c>
      <c r="B6499" s="55">
        <f>VLOOKUP(J6499,'Mapping-CITI'!A:E,5,0)</f>
        <v>0</v>
      </c>
      <c r="D6499" s="42">
        <v>45016</v>
      </c>
      <c r="E6499" s="42">
        <v>45199</v>
      </c>
      <c r="F6499" t="s">
        <v>1980</v>
      </c>
      <c r="G6499" t="s">
        <v>212</v>
      </c>
      <c r="H6499">
        <v>1700</v>
      </c>
      <c r="I6499" t="s">
        <v>2768</v>
      </c>
      <c r="J6499">
        <v>109181</v>
      </c>
      <c r="K6499" t="s">
        <v>2771</v>
      </c>
      <c r="L6499">
        <v>1107.52</v>
      </c>
      <c r="M6499">
        <v>0</v>
      </c>
      <c r="N6499">
        <v>0</v>
      </c>
      <c r="O6499">
        <v>1107.52</v>
      </c>
      <c r="P6499" t="s">
        <v>607</v>
      </c>
      <c r="Q6499">
        <v>1107.52</v>
      </c>
      <c r="R6499">
        <v>0</v>
      </c>
      <c r="S6499">
        <v>0</v>
      </c>
      <c r="T6499" t="s">
        <v>15</v>
      </c>
      <c r="U6499" s="221">
        <f t="shared" si="203"/>
        <v>0</v>
      </c>
    </row>
    <row r="6500" spans="1:21" hidden="1">
      <c r="A6500" s="55" t="str">
        <f t="shared" si="202"/>
        <v>Y0EU0</v>
      </c>
      <c r="B6500" s="55">
        <f>VLOOKUP(J6500,'Mapping-CITI'!A:E,5,0)</f>
        <v>0</v>
      </c>
      <c r="D6500" s="42">
        <v>45016</v>
      </c>
      <c r="E6500" s="42">
        <v>45199</v>
      </c>
      <c r="F6500" t="s">
        <v>1980</v>
      </c>
      <c r="G6500" t="s">
        <v>212</v>
      </c>
      <c r="H6500">
        <v>1230</v>
      </c>
      <c r="I6500" t="s">
        <v>2772</v>
      </c>
      <c r="J6500">
        <v>111126</v>
      </c>
      <c r="K6500" t="s">
        <v>2022</v>
      </c>
      <c r="L6500">
        <v>5571.21</v>
      </c>
      <c r="M6500">
        <v>2249.59</v>
      </c>
      <c r="N6500">
        <v>0</v>
      </c>
      <c r="O6500">
        <v>5035.16</v>
      </c>
      <c r="P6500" t="s">
        <v>607</v>
      </c>
      <c r="Q6500">
        <v>5035.16</v>
      </c>
      <c r="R6500">
        <v>0</v>
      </c>
      <c r="S6500">
        <v>0</v>
      </c>
      <c r="T6500" t="s">
        <v>15</v>
      </c>
      <c r="U6500" s="221">
        <f t="shared" si="203"/>
        <v>2.2495900000000003E-4</v>
      </c>
    </row>
    <row r="6501" spans="1:21" hidden="1">
      <c r="A6501" s="55" t="str">
        <f t="shared" si="202"/>
        <v>Y0EU0</v>
      </c>
      <c r="B6501" s="55">
        <f>VLOOKUP(J6501,'Mapping-CITI'!A:E,5,0)</f>
        <v>0</v>
      </c>
      <c r="D6501" s="42">
        <v>45016</v>
      </c>
      <c r="E6501" s="42">
        <v>45199</v>
      </c>
      <c r="F6501" t="s">
        <v>1980</v>
      </c>
      <c r="G6501" t="s">
        <v>212</v>
      </c>
      <c r="H6501">
        <v>1400</v>
      </c>
      <c r="I6501" t="s">
        <v>2773</v>
      </c>
      <c r="J6501">
        <v>111137</v>
      </c>
      <c r="K6501" t="s">
        <v>2027</v>
      </c>
      <c r="L6501">
        <v>0.79</v>
      </c>
      <c r="M6501">
        <v>2999.87</v>
      </c>
      <c r="N6501">
        <v>3000.66</v>
      </c>
      <c r="O6501">
        <v>0</v>
      </c>
      <c r="P6501" t="s">
        <v>607</v>
      </c>
      <c r="Q6501">
        <v>0</v>
      </c>
      <c r="R6501">
        <v>2999.87</v>
      </c>
      <c r="S6501">
        <v>3000.66</v>
      </c>
      <c r="T6501" t="s">
        <v>15</v>
      </c>
      <c r="U6501" s="221">
        <f t="shared" si="203"/>
        <v>-7.8999999999996366E-8</v>
      </c>
    </row>
    <row r="6502" spans="1:21" hidden="1">
      <c r="A6502" s="55" t="str">
        <f t="shared" si="202"/>
        <v>Y0EU0</v>
      </c>
      <c r="B6502" s="55">
        <f>VLOOKUP(J6502,'Mapping-CITI'!A:E,5,0)</f>
        <v>0</v>
      </c>
      <c r="D6502" s="42">
        <v>45016</v>
      </c>
      <c r="E6502" s="42">
        <v>45199</v>
      </c>
      <c r="F6502" t="s">
        <v>1980</v>
      </c>
      <c r="G6502" t="s">
        <v>212</v>
      </c>
      <c r="H6502">
        <v>1400</v>
      </c>
      <c r="I6502" t="s">
        <v>2773</v>
      </c>
      <c r="J6502">
        <v>111220</v>
      </c>
      <c r="K6502" t="s">
        <v>2655</v>
      </c>
      <c r="L6502">
        <v>4656463.4000000004</v>
      </c>
      <c r="M6502">
        <v>816406958.10000002</v>
      </c>
      <c r="N6502">
        <v>815694154.71000004</v>
      </c>
      <c r="O6502">
        <v>5239213.6500000004</v>
      </c>
      <c r="P6502" t="s">
        <v>607</v>
      </c>
      <c r="Q6502">
        <v>5239213.6500000004</v>
      </c>
      <c r="R6502">
        <v>816406958.10000002</v>
      </c>
      <c r="S6502">
        <v>815694154.71000004</v>
      </c>
      <c r="T6502" t="s">
        <v>15</v>
      </c>
      <c r="U6502" s="221">
        <f t="shared" si="203"/>
        <v>7.1280338999998569E-2</v>
      </c>
    </row>
    <row r="6503" spans="1:21" hidden="1">
      <c r="A6503" s="55" t="str">
        <f t="shared" si="202"/>
        <v>Y0EU0</v>
      </c>
      <c r="B6503" s="55">
        <f>VLOOKUP(J6503,'Mapping-CITI'!A:E,5,0)</f>
        <v>0</v>
      </c>
      <c r="D6503" s="42">
        <v>45016</v>
      </c>
      <c r="E6503" s="42">
        <v>45199</v>
      </c>
      <c r="F6503" t="s">
        <v>1980</v>
      </c>
      <c r="G6503" t="s">
        <v>212</v>
      </c>
      <c r="H6503">
        <v>1400</v>
      </c>
      <c r="I6503" t="s">
        <v>2773</v>
      </c>
      <c r="J6503">
        <v>111221</v>
      </c>
      <c r="K6503" t="s">
        <v>2656</v>
      </c>
      <c r="L6503">
        <v>-4656463.4000000004</v>
      </c>
      <c r="M6503">
        <v>815694154.71000004</v>
      </c>
      <c r="N6503">
        <v>816406958.10000002</v>
      </c>
      <c r="O6503">
        <v>-5239213.6500000004</v>
      </c>
      <c r="P6503" t="s">
        <v>607</v>
      </c>
      <c r="Q6503">
        <v>-5239213.6500000004</v>
      </c>
      <c r="R6503">
        <v>815694154.71000004</v>
      </c>
      <c r="S6503">
        <v>816406958.10000002</v>
      </c>
      <c r="T6503" t="s">
        <v>15</v>
      </c>
      <c r="U6503" s="221">
        <f t="shared" si="203"/>
        <v>-7.1280338999998569E-2</v>
      </c>
    </row>
    <row r="6504" spans="1:21" hidden="1">
      <c r="A6504" s="55" t="str">
        <f t="shared" si="202"/>
        <v>Y0EU0</v>
      </c>
      <c r="B6504" s="55">
        <f>VLOOKUP(J6504,'Mapping-CITI'!A:E,5,0)</f>
        <v>0</v>
      </c>
      <c r="D6504" s="42">
        <v>45016</v>
      </c>
      <c r="E6504" s="42">
        <v>45199</v>
      </c>
      <c r="F6504" t="s">
        <v>1980</v>
      </c>
      <c r="G6504" t="s">
        <v>212</v>
      </c>
      <c r="H6504">
        <v>1700</v>
      </c>
      <c r="I6504" t="s">
        <v>2768</v>
      </c>
      <c r="J6504">
        <v>141017</v>
      </c>
      <c r="K6504" t="s">
        <v>2035</v>
      </c>
      <c r="L6504">
        <v>0</v>
      </c>
      <c r="M6504">
        <v>195000</v>
      </c>
      <c r="N6504">
        <v>195000</v>
      </c>
      <c r="O6504">
        <v>0</v>
      </c>
      <c r="P6504" t="s">
        <v>607</v>
      </c>
      <c r="Q6504">
        <v>0</v>
      </c>
      <c r="R6504">
        <v>195000</v>
      </c>
      <c r="S6504">
        <v>195000</v>
      </c>
      <c r="T6504" t="s">
        <v>15</v>
      </c>
      <c r="U6504" s="221">
        <f t="shared" si="203"/>
        <v>0</v>
      </c>
    </row>
    <row r="6505" spans="1:21" hidden="1">
      <c r="A6505" s="55" t="str">
        <f t="shared" si="202"/>
        <v>Y0EUIgnore</v>
      </c>
      <c r="B6505" s="55" t="str">
        <f>VLOOKUP(J6505,'Mapping-CITI'!A:E,5,0)</f>
        <v>Ignore</v>
      </c>
      <c r="D6505" s="42">
        <v>45016</v>
      </c>
      <c r="E6505" s="42">
        <v>45199</v>
      </c>
      <c r="F6505" t="s">
        <v>1980</v>
      </c>
      <c r="G6505" t="s">
        <v>212</v>
      </c>
      <c r="H6505">
        <v>1700</v>
      </c>
      <c r="I6505" t="s">
        <v>2768</v>
      </c>
      <c r="J6505">
        <v>141258</v>
      </c>
      <c r="K6505" t="s">
        <v>3364</v>
      </c>
      <c r="L6505">
        <v>0</v>
      </c>
      <c r="M6505">
        <v>241500</v>
      </c>
      <c r="N6505">
        <v>241500</v>
      </c>
      <c r="O6505">
        <v>0</v>
      </c>
      <c r="P6505" t="s">
        <v>607</v>
      </c>
      <c r="Q6505">
        <v>0</v>
      </c>
      <c r="R6505">
        <v>241500</v>
      </c>
      <c r="S6505">
        <v>241500</v>
      </c>
      <c r="T6505" t="s">
        <v>15</v>
      </c>
      <c r="U6505" s="221">
        <f t="shared" si="203"/>
        <v>0</v>
      </c>
    </row>
    <row r="6506" spans="1:21" hidden="1">
      <c r="A6506" s="55" t="str">
        <f t="shared" si="202"/>
        <v>Y0EU0</v>
      </c>
      <c r="B6506" s="55">
        <f>VLOOKUP(J6506,'Mapping-CITI'!A:E,5,0)</f>
        <v>0</v>
      </c>
      <c r="D6506" s="42">
        <v>45016</v>
      </c>
      <c r="E6506" s="42">
        <v>45199</v>
      </c>
      <c r="F6506" t="s">
        <v>1980</v>
      </c>
      <c r="G6506" t="s">
        <v>212</v>
      </c>
      <c r="H6506">
        <v>1700</v>
      </c>
      <c r="I6506" t="s">
        <v>2768</v>
      </c>
      <c r="J6506">
        <v>141280</v>
      </c>
      <c r="K6506" t="s">
        <v>2036</v>
      </c>
      <c r="L6506">
        <v>0</v>
      </c>
      <c r="M6506">
        <v>793717.85</v>
      </c>
      <c r="N6506">
        <v>793717.86</v>
      </c>
      <c r="O6506">
        <v>-0.01</v>
      </c>
      <c r="P6506" t="s">
        <v>977</v>
      </c>
      <c r="Q6506">
        <v>-0.83</v>
      </c>
      <c r="R6506">
        <v>49586811.469999999</v>
      </c>
      <c r="S6506">
        <v>55875808.140000001</v>
      </c>
      <c r="T6506" t="s">
        <v>15</v>
      </c>
      <c r="U6506" s="221">
        <f t="shared" si="203"/>
        <v>-1.0000000009313225E-9</v>
      </c>
    </row>
    <row r="6507" spans="1:21" hidden="1">
      <c r="A6507" s="55" t="str">
        <f t="shared" si="202"/>
        <v>Y0EU0</v>
      </c>
      <c r="B6507" s="55">
        <f>VLOOKUP(J6507,'Mapping-CITI'!A:E,5,0)</f>
        <v>0</v>
      </c>
      <c r="D6507" s="42">
        <v>45016</v>
      </c>
      <c r="E6507" s="42">
        <v>45199</v>
      </c>
      <c r="F6507" t="s">
        <v>1980</v>
      </c>
      <c r="G6507" t="s">
        <v>212</v>
      </c>
      <c r="H6507">
        <v>1700</v>
      </c>
      <c r="I6507" t="s">
        <v>2768</v>
      </c>
      <c r="J6507">
        <v>141280</v>
      </c>
      <c r="K6507" t="s">
        <v>2036</v>
      </c>
      <c r="L6507">
        <v>48819.62</v>
      </c>
      <c r="M6507">
        <v>1750724138.2</v>
      </c>
      <c r="N6507">
        <v>1750709866.6900001</v>
      </c>
      <c r="O6507">
        <v>63091.13</v>
      </c>
      <c r="P6507" t="s">
        <v>607</v>
      </c>
      <c r="Q6507">
        <v>63091.13</v>
      </c>
      <c r="R6507">
        <v>49586811.469999999</v>
      </c>
      <c r="S6507">
        <v>55875808.140000001</v>
      </c>
      <c r="T6507" t="s">
        <v>15</v>
      </c>
      <c r="U6507" s="221">
        <f t="shared" si="203"/>
        <v>1.4271509999990463E-3</v>
      </c>
    </row>
    <row r="6508" spans="1:21" hidden="1">
      <c r="A6508" s="55" t="str">
        <f t="shared" si="202"/>
        <v>Y0EU0</v>
      </c>
      <c r="B6508" s="55">
        <f>VLOOKUP(J6508,'Mapping-CITI'!A:E,5,0)</f>
        <v>0</v>
      </c>
      <c r="D6508" s="42">
        <v>45016</v>
      </c>
      <c r="E6508" s="42">
        <v>45199</v>
      </c>
      <c r="F6508" t="s">
        <v>1980</v>
      </c>
      <c r="G6508" t="s">
        <v>212</v>
      </c>
      <c r="H6508">
        <v>1700</v>
      </c>
      <c r="I6508" t="s">
        <v>2768</v>
      </c>
      <c r="J6508">
        <v>141287</v>
      </c>
      <c r="K6508" t="s">
        <v>604</v>
      </c>
      <c r="L6508">
        <v>-1.23</v>
      </c>
      <c r="M6508">
        <v>1.23</v>
      </c>
      <c r="N6508">
        <v>0</v>
      </c>
      <c r="O6508">
        <v>0</v>
      </c>
      <c r="P6508" t="s">
        <v>607</v>
      </c>
      <c r="Q6508">
        <v>0</v>
      </c>
      <c r="R6508">
        <v>1.23</v>
      </c>
      <c r="S6508">
        <v>0</v>
      </c>
      <c r="T6508" t="s">
        <v>15</v>
      </c>
      <c r="U6508" s="221">
        <f t="shared" si="203"/>
        <v>1.23E-7</v>
      </c>
    </row>
    <row r="6509" spans="1:21" hidden="1">
      <c r="A6509" s="55" t="str">
        <f t="shared" si="202"/>
        <v>Y0EU0</v>
      </c>
      <c r="B6509" s="55">
        <f>VLOOKUP(J6509,'Mapping-CITI'!A:E,5,0)</f>
        <v>0</v>
      </c>
      <c r="D6509" s="42">
        <v>45016</v>
      </c>
      <c r="E6509" s="42">
        <v>45199</v>
      </c>
      <c r="F6509" t="s">
        <v>1980</v>
      </c>
      <c r="G6509" t="s">
        <v>212</v>
      </c>
      <c r="H6509">
        <v>1700</v>
      </c>
      <c r="I6509" t="s">
        <v>2768</v>
      </c>
      <c r="J6509">
        <v>141294</v>
      </c>
      <c r="K6509" t="s">
        <v>2039</v>
      </c>
      <c r="L6509">
        <v>0</v>
      </c>
      <c r="M6509">
        <v>127000</v>
      </c>
      <c r="N6509">
        <v>127000</v>
      </c>
      <c r="O6509">
        <v>0</v>
      </c>
      <c r="P6509" t="s">
        <v>607</v>
      </c>
      <c r="Q6509">
        <v>0</v>
      </c>
      <c r="R6509">
        <v>127000</v>
      </c>
      <c r="S6509">
        <v>127000</v>
      </c>
      <c r="T6509" t="s">
        <v>15</v>
      </c>
      <c r="U6509" s="221">
        <f t="shared" si="203"/>
        <v>0</v>
      </c>
    </row>
    <row r="6510" spans="1:21" hidden="1">
      <c r="A6510" s="55" t="str">
        <f t="shared" si="202"/>
        <v>Y0EU0</v>
      </c>
      <c r="B6510" s="55">
        <f>VLOOKUP(J6510,'Mapping-CITI'!A:E,5,0)</f>
        <v>0</v>
      </c>
      <c r="D6510" s="42">
        <v>45016</v>
      </c>
      <c r="E6510" s="42">
        <v>45199</v>
      </c>
      <c r="F6510" t="s">
        <v>1980</v>
      </c>
      <c r="G6510" t="s">
        <v>212</v>
      </c>
      <c r="H6510">
        <v>1700</v>
      </c>
      <c r="I6510" t="s">
        <v>2768</v>
      </c>
      <c r="J6510">
        <v>141382</v>
      </c>
      <c r="K6510" t="s">
        <v>2052</v>
      </c>
      <c r="L6510">
        <v>0</v>
      </c>
      <c r="M6510">
        <v>32502612.48</v>
      </c>
      <c r="N6510">
        <v>32502612.48</v>
      </c>
      <c r="O6510">
        <v>0</v>
      </c>
      <c r="P6510" t="s">
        <v>607</v>
      </c>
      <c r="Q6510">
        <v>0</v>
      </c>
      <c r="R6510">
        <v>32502612.48</v>
      </c>
      <c r="S6510">
        <v>32502612.48</v>
      </c>
      <c r="T6510" t="s">
        <v>15</v>
      </c>
      <c r="U6510" s="221">
        <f t="shared" si="203"/>
        <v>0</v>
      </c>
    </row>
    <row r="6511" spans="1:21" hidden="1">
      <c r="A6511" s="55" t="str">
        <f t="shared" si="202"/>
        <v>Y0EU0</v>
      </c>
      <c r="B6511" s="55">
        <f>VLOOKUP(J6511,'Mapping-CITI'!A:E,5,0)</f>
        <v>0</v>
      </c>
      <c r="D6511" s="42">
        <v>45016</v>
      </c>
      <c r="E6511" s="42">
        <v>45199</v>
      </c>
      <c r="F6511" t="s">
        <v>1980</v>
      </c>
      <c r="G6511" t="s">
        <v>212</v>
      </c>
      <c r="H6511">
        <v>1700</v>
      </c>
      <c r="I6511" t="s">
        <v>2768</v>
      </c>
      <c r="J6511">
        <v>141398</v>
      </c>
      <c r="K6511" t="s">
        <v>2911</v>
      </c>
      <c r="L6511">
        <v>0</v>
      </c>
      <c r="M6511">
        <v>2999.87</v>
      </c>
      <c r="N6511">
        <v>2999.87</v>
      </c>
      <c r="O6511">
        <v>0</v>
      </c>
      <c r="P6511" t="s">
        <v>607</v>
      </c>
      <c r="Q6511">
        <v>0</v>
      </c>
      <c r="R6511">
        <v>2999.87</v>
      </c>
      <c r="S6511">
        <v>2999.87</v>
      </c>
      <c r="T6511" t="s">
        <v>15</v>
      </c>
      <c r="U6511" s="221">
        <f t="shared" si="203"/>
        <v>0</v>
      </c>
    </row>
    <row r="6512" spans="1:21" hidden="1">
      <c r="A6512" s="55" t="str">
        <f t="shared" si="202"/>
        <v>Y0EU0</v>
      </c>
      <c r="B6512" s="55">
        <f>VLOOKUP(J6512,'Mapping-CITI'!A:E,5,0)</f>
        <v>0</v>
      </c>
      <c r="D6512" s="42">
        <v>45016</v>
      </c>
      <c r="E6512" s="42">
        <v>45199</v>
      </c>
      <c r="F6512" t="s">
        <v>1980</v>
      </c>
      <c r="G6512" t="s">
        <v>212</v>
      </c>
      <c r="H6512">
        <v>1700</v>
      </c>
      <c r="I6512" t="s">
        <v>2768</v>
      </c>
      <c r="J6512">
        <v>141399</v>
      </c>
      <c r="K6512" t="s">
        <v>2912</v>
      </c>
      <c r="L6512">
        <v>0</v>
      </c>
      <c r="M6512">
        <v>3783500</v>
      </c>
      <c r="N6512">
        <v>3783500</v>
      </c>
      <c r="O6512">
        <v>0</v>
      </c>
      <c r="P6512" t="s">
        <v>607</v>
      </c>
      <c r="Q6512">
        <v>0</v>
      </c>
      <c r="R6512">
        <v>3783500</v>
      </c>
      <c r="S6512">
        <v>3783500</v>
      </c>
      <c r="T6512" t="s">
        <v>15</v>
      </c>
      <c r="U6512" s="221">
        <f t="shared" si="203"/>
        <v>0</v>
      </c>
    </row>
    <row r="6513" spans="1:21" hidden="1">
      <c r="A6513" s="55" t="str">
        <f t="shared" si="202"/>
        <v>Y0EU0</v>
      </c>
      <c r="B6513" s="55">
        <f>VLOOKUP(J6513,'Mapping-CITI'!A:E,5,0)</f>
        <v>0</v>
      </c>
      <c r="D6513" s="42">
        <v>45016</v>
      </c>
      <c r="E6513" s="42">
        <v>45199</v>
      </c>
      <c r="F6513" t="s">
        <v>1980</v>
      </c>
      <c r="G6513" t="s">
        <v>212</v>
      </c>
      <c r="H6513">
        <v>1700</v>
      </c>
      <c r="I6513" t="s">
        <v>2768</v>
      </c>
      <c r="J6513">
        <v>141524</v>
      </c>
      <c r="K6513" t="s">
        <v>2061</v>
      </c>
      <c r="L6513">
        <v>0</v>
      </c>
      <c r="M6513">
        <v>229500</v>
      </c>
      <c r="N6513">
        <v>229500</v>
      </c>
      <c r="O6513">
        <v>0</v>
      </c>
      <c r="P6513" t="s">
        <v>607</v>
      </c>
      <c r="Q6513">
        <v>0</v>
      </c>
      <c r="R6513">
        <v>229500</v>
      </c>
      <c r="S6513">
        <v>229500</v>
      </c>
      <c r="T6513" t="s">
        <v>15</v>
      </c>
      <c r="U6513" s="221">
        <f t="shared" si="203"/>
        <v>0</v>
      </c>
    </row>
    <row r="6514" spans="1:21" hidden="1">
      <c r="A6514" s="55" t="str">
        <f t="shared" si="202"/>
        <v>Y0EU0</v>
      </c>
      <c r="B6514" s="55">
        <f>VLOOKUP(J6514,'Mapping-CITI'!A:E,5,0)</f>
        <v>0</v>
      </c>
      <c r="D6514" s="42">
        <v>45016</v>
      </c>
      <c r="E6514" s="42">
        <v>45199</v>
      </c>
      <c r="F6514" t="s">
        <v>1980</v>
      </c>
      <c r="G6514" t="s">
        <v>212</v>
      </c>
      <c r="H6514">
        <v>1700</v>
      </c>
      <c r="I6514" t="s">
        <v>2768</v>
      </c>
      <c r="J6514">
        <v>141528</v>
      </c>
      <c r="K6514" t="s">
        <v>2064</v>
      </c>
      <c r="L6514">
        <v>0</v>
      </c>
      <c r="M6514">
        <v>320000</v>
      </c>
      <c r="N6514">
        <v>320000</v>
      </c>
      <c r="O6514">
        <v>0</v>
      </c>
      <c r="P6514" t="s">
        <v>607</v>
      </c>
      <c r="Q6514">
        <v>0</v>
      </c>
      <c r="R6514">
        <v>320000</v>
      </c>
      <c r="S6514">
        <v>320000</v>
      </c>
      <c r="T6514" t="s">
        <v>15</v>
      </c>
      <c r="U6514" s="221">
        <f t="shared" si="203"/>
        <v>0</v>
      </c>
    </row>
    <row r="6515" spans="1:21" hidden="1">
      <c r="A6515" s="55" t="str">
        <f t="shared" si="202"/>
        <v>Y0EU0</v>
      </c>
      <c r="B6515" s="55">
        <f>VLOOKUP(J6515,'Mapping-CITI'!A:E,5,0)</f>
        <v>0</v>
      </c>
      <c r="D6515" s="42">
        <v>45016</v>
      </c>
      <c r="E6515" s="42">
        <v>45199</v>
      </c>
      <c r="F6515" t="s">
        <v>1980</v>
      </c>
      <c r="G6515" t="s">
        <v>212</v>
      </c>
      <c r="H6515">
        <v>1700</v>
      </c>
      <c r="I6515" t="s">
        <v>2768</v>
      </c>
      <c r="J6515">
        <v>141647</v>
      </c>
      <c r="K6515" t="s">
        <v>2073</v>
      </c>
      <c r="L6515">
        <v>0</v>
      </c>
      <c r="M6515">
        <v>59000</v>
      </c>
      <c r="N6515">
        <v>59000</v>
      </c>
      <c r="O6515">
        <v>0</v>
      </c>
      <c r="P6515" t="s">
        <v>607</v>
      </c>
      <c r="Q6515">
        <v>0</v>
      </c>
      <c r="R6515">
        <v>59000</v>
      </c>
      <c r="S6515">
        <v>59000</v>
      </c>
      <c r="T6515" t="s">
        <v>15</v>
      </c>
      <c r="U6515" s="221">
        <f t="shared" si="203"/>
        <v>0</v>
      </c>
    </row>
    <row r="6516" spans="1:21" hidden="1">
      <c r="A6516" s="55" t="str">
        <f t="shared" si="202"/>
        <v>Y0EU0</v>
      </c>
      <c r="B6516" s="55">
        <f>VLOOKUP(J6516,'Mapping-CITI'!A:E,5,0)</f>
        <v>0</v>
      </c>
      <c r="D6516" s="42">
        <v>45016</v>
      </c>
      <c r="E6516" s="42">
        <v>45199</v>
      </c>
      <c r="F6516" t="s">
        <v>1980</v>
      </c>
      <c r="G6516" t="s">
        <v>212</v>
      </c>
      <c r="H6516">
        <v>1700</v>
      </c>
      <c r="I6516" t="s">
        <v>2768</v>
      </c>
      <c r="J6516">
        <v>141653</v>
      </c>
      <c r="K6516" t="s">
        <v>2074</v>
      </c>
      <c r="L6516">
        <v>0</v>
      </c>
      <c r="M6516">
        <v>726000</v>
      </c>
      <c r="N6516">
        <v>741000</v>
      </c>
      <c r="O6516">
        <v>-15000</v>
      </c>
      <c r="P6516" t="s">
        <v>607</v>
      </c>
      <c r="Q6516">
        <v>-15000</v>
      </c>
      <c r="R6516">
        <v>726000</v>
      </c>
      <c r="S6516">
        <v>741000</v>
      </c>
      <c r="T6516" t="s">
        <v>15</v>
      </c>
      <c r="U6516" s="221">
        <f t="shared" si="203"/>
        <v>-1.5E-3</v>
      </c>
    </row>
    <row r="6517" spans="1:21" hidden="1">
      <c r="A6517" s="55" t="str">
        <f t="shared" si="202"/>
        <v>Y0EU0</v>
      </c>
      <c r="B6517" s="55">
        <f>VLOOKUP(J6517,'Mapping-CITI'!A:E,5,0)</f>
        <v>0</v>
      </c>
      <c r="D6517" s="42">
        <v>45016</v>
      </c>
      <c r="E6517" s="42">
        <v>45199</v>
      </c>
      <c r="F6517" t="s">
        <v>1980</v>
      </c>
      <c r="G6517" t="s">
        <v>212</v>
      </c>
      <c r="H6517">
        <v>1700</v>
      </c>
      <c r="I6517" t="s">
        <v>2768</v>
      </c>
      <c r="J6517">
        <v>141724</v>
      </c>
      <c r="K6517" t="s">
        <v>2076</v>
      </c>
      <c r="L6517">
        <v>-50000</v>
      </c>
      <c r="M6517">
        <v>3266531</v>
      </c>
      <c r="N6517">
        <v>3217531</v>
      </c>
      <c r="O6517">
        <v>-1000</v>
      </c>
      <c r="P6517" t="s">
        <v>607</v>
      </c>
      <c r="Q6517">
        <v>-1000</v>
      </c>
      <c r="R6517">
        <v>3266531</v>
      </c>
      <c r="S6517">
        <v>3217531</v>
      </c>
      <c r="T6517" t="s">
        <v>15</v>
      </c>
      <c r="U6517" s="221">
        <f t="shared" si="203"/>
        <v>4.8999999999999998E-3</v>
      </c>
    </row>
    <row r="6518" spans="1:21" hidden="1">
      <c r="A6518" s="55" t="str">
        <f t="shared" si="202"/>
        <v>Y0EU0</v>
      </c>
      <c r="B6518" s="55">
        <f>VLOOKUP(J6518,'Mapping-CITI'!A:E,5,0)</f>
        <v>0</v>
      </c>
      <c r="D6518" s="42">
        <v>45016</v>
      </c>
      <c r="E6518" s="42">
        <v>45199</v>
      </c>
      <c r="F6518" t="s">
        <v>1980</v>
      </c>
      <c r="G6518" t="s">
        <v>212</v>
      </c>
      <c r="H6518">
        <v>1700</v>
      </c>
      <c r="I6518" t="s">
        <v>2768</v>
      </c>
      <c r="J6518">
        <v>141744</v>
      </c>
      <c r="K6518" t="s">
        <v>2087</v>
      </c>
      <c r="L6518">
        <v>0</v>
      </c>
      <c r="M6518">
        <v>91113265.849999994</v>
      </c>
      <c r="N6518">
        <v>91113265.849999994</v>
      </c>
      <c r="O6518">
        <v>0</v>
      </c>
      <c r="P6518" t="s">
        <v>607</v>
      </c>
      <c r="Q6518">
        <v>0</v>
      </c>
      <c r="R6518">
        <v>91113265.849999994</v>
      </c>
      <c r="S6518">
        <v>91113265.849999994</v>
      </c>
      <c r="T6518" t="s">
        <v>15</v>
      </c>
      <c r="U6518" s="221">
        <f t="shared" si="203"/>
        <v>0</v>
      </c>
    </row>
    <row r="6519" spans="1:21" hidden="1">
      <c r="A6519" s="55" t="str">
        <f t="shared" si="202"/>
        <v>Y0EU0</v>
      </c>
      <c r="B6519" s="55">
        <f>VLOOKUP(J6519,'Mapping-CITI'!A:E,5,0)</f>
        <v>0</v>
      </c>
      <c r="D6519" s="42">
        <v>45016</v>
      </c>
      <c r="E6519" s="42">
        <v>45199</v>
      </c>
      <c r="F6519" t="s">
        <v>1980</v>
      </c>
      <c r="G6519" t="s">
        <v>212</v>
      </c>
      <c r="H6519">
        <v>1700</v>
      </c>
      <c r="I6519" t="s">
        <v>2768</v>
      </c>
      <c r="J6519">
        <v>141754</v>
      </c>
      <c r="K6519" t="s">
        <v>2096</v>
      </c>
      <c r="L6519">
        <v>0</v>
      </c>
      <c r="M6519">
        <v>2000</v>
      </c>
      <c r="N6519">
        <v>2000</v>
      </c>
      <c r="O6519">
        <v>0</v>
      </c>
      <c r="P6519" t="s">
        <v>607</v>
      </c>
      <c r="Q6519">
        <v>0</v>
      </c>
      <c r="R6519">
        <v>2000</v>
      </c>
      <c r="S6519">
        <v>2000</v>
      </c>
      <c r="T6519" t="s">
        <v>15</v>
      </c>
      <c r="U6519" s="221">
        <f t="shared" si="203"/>
        <v>0</v>
      </c>
    </row>
    <row r="6520" spans="1:21" hidden="1">
      <c r="A6520" s="55" t="str">
        <f t="shared" si="202"/>
        <v>Y0EU0</v>
      </c>
      <c r="B6520" s="55">
        <f>VLOOKUP(J6520,'Mapping-CITI'!A:E,5,0)</f>
        <v>0</v>
      </c>
      <c r="D6520" s="42">
        <v>45016</v>
      </c>
      <c r="E6520" s="42">
        <v>45199</v>
      </c>
      <c r="F6520" t="s">
        <v>1980</v>
      </c>
      <c r="G6520" t="s">
        <v>212</v>
      </c>
      <c r="H6520">
        <v>1700</v>
      </c>
      <c r="I6520" t="s">
        <v>2768</v>
      </c>
      <c r="J6520">
        <v>141769</v>
      </c>
      <c r="K6520" t="s">
        <v>2105</v>
      </c>
      <c r="L6520">
        <v>0</v>
      </c>
      <c r="M6520">
        <v>49000</v>
      </c>
      <c r="N6520">
        <v>49000</v>
      </c>
      <c r="O6520">
        <v>0</v>
      </c>
      <c r="P6520" t="s">
        <v>607</v>
      </c>
      <c r="Q6520">
        <v>0</v>
      </c>
      <c r="R6520">
        <v>49000</v>
      </c>
      <c r="S6520">
        <v>49000</v>
      </c>
      <c r="T6520" t="s">
        <v>15</v>
      </c>
      <c r="U6520" s="221">
        <f t="shared" si="203"/>
        <v>0</v>
      </c>
    </row>
    <row r="6521" spans="1:21" hidden="1">
      <c r="A6521" s="55" t="str">
        <f t="shared" si="202"/>
        <v>Y0EU0</v>
      </c>
      <c r="B6521" s="55">
        <f>VLOOKUP(J6521,'Mapping-CITI'!A:E,5,0)</f>
        <v>0</v>
      </c>
      <c r="D6521" s="42">
        <v>45016</v>
      </c>
      <c r="E6521" s="42">
        <v>45199</v>
      </c>
      <c r="F6521" t="s">
        <v>1980</v>
      </c>
      <c r="G6521" t="s">
        <v>212</v>
      </c>
      <c r="H6521">
        <v>1700</v>
      </c>
      <c r="I6521" t="s">
        <v>2768</v>
      </c>
      <c r="J6521">
        <v>141779</v>
      </c>
      <c r="K6521" t="s">
        <v>2114</v>
      </c>
      <c r="L6521">
        <v>-5000</v>
      </c>
      <c r="M6521">
        <v>1517200</v>
      </c>
      <c r="N6521">
        <v>1517200</v>
      </c>
      <c r="O6521">
        <v>-5000</v>
      </c>
      <c r="P6521" t="s">
        <v>607</v>
      </c>
      <c r="Q6521">
        <v>-5000</v>
      </c>
      <c r="R6521">
        <v>1517200</v>
      </c>
      <c r="S6521">
        <v>1517200</v>
      </c>
      <c r="T6521" t="s">
        <v>15</v>
      </c>
      <c r="U6521" s="221">
        <f t="shared" si="203"/>
        <v>0</v>
      </c>
    </row>
    <row r="6522" spans="1:21" hidden="1">
      <c r="A6522" s="55" t="str">
        <f t="shared" si="202"/>
        <v>Y0EU0</v>
      </c>
      <c r="B6522" s="55">
        <f>VLOOKUP(J6522,'Mapping-CITI'!A:E,5,0)</f>
        <v>0</v>
      </c>
      <c r="D6522" s="42">
        <v>45016</v>
      </c>
      <c r="E6522" s="42">
        <v>45199</v>
      </c>
      <c r="F6522" t="s">
        <v>1980</v>
      </c>
      <c r="G6522" t="s">
        <v>212</v>
      </c>
      <c r="H6522">
        <v>1700</v>
      </c>
      <c r="I6522" t="s">
        <v>2768</v>
      </c>
      <c r="J6522">
        <v>141785</v>
      </c>
      <c r="K6522" t="s">
        <v>2918</v>
      </c>
      <c r="L6522">
        <v>0</v>
      </c>
      <c r="M6522">
        <v>3650000</v>
      </c>
      <c r="N6522">
        <v>3650000</v>
      </c>
      <c r="O6522">
        <v>0</v>
      </c>
      <c r="P6522" t="s">
        <v>607</v>
      </c>
      <c r="Q6522">
        <v>0</v>
      </c>
      <c r="R6522">
        <v>3650000</v>
      </c>
      <c r="S6522">
        <v>3650000</v>
      </c>
      <c r="T6522" t="s">
        <v>15</v>
      </c>
      <c r="U6522" s="221">
        <f t="shared" si="203"/>
        <v>0</v>
      </c>
    </row>
    <row r="6523" spans="1:21" hidden="1">
      <c r="A6523" s="55" t="str">
        <f t="shared" si="202"/>
        <v>Y0EU0</v>
      </c>
      <c r="B6523" s="55">
        <f>VLOOKUP(J6523,'Mapping-CITI'!A:E,5,0)</f>
        <v>0</v>
      </c>
      <c r="D6523" s="42">
        <v>45016</v>
      </c>
      <c r="E6523" s="42">
        <v>45199</v>
      </c>
      <c r="F6523" t="s">
        <v>1980</v>
      </c>
      <c r="G6523" t="s">
        <v>212</v>
      </c>
      <c r="H6523">
        <v>1700</v>
      </c>
      <c r="I6523" t="s">
        <v>2768</v>
      </c>
      <c r="J6523">
        <v>141789</v>
      </c>
      <c r="K6523" t="s">
        <v>2122</v>
      </c>
      <c r="L6523">
        <v>0</v>
      </c>
      <c r="M6523">
        <v>74000</v>
      </c>
      <c r="N6523">
        <v>74000</v>
      </c>
      <c r="O6523">
        <v>0</v>
      </c>
      <c r="P6523" t="s">
        <v>607</v>
      </c>
      <c r="Q6523">
        <v>0</v>
      </c>
      <c r="R6523">
        <v>74000</v>
      </c>
      <c r="S6523">
        <v>74000</v>
      </c>
      <c r="T6523" t="s">
        <v>15</v>
      </c>
      <c r="U6523" s="221">
        <f t="shared" si="203"/>
        <v>0</v>
      </c>
    </row>
    <row r="6524" spans="1:21" hidden="1">
      <c r="A6524" s="55" t="str">
        <f t="shared" si="202"/>
        <v>Y0EUIgnore</v>
      </c>
      <c r="B6524" s="55" t="str">
        <f>VLOOKUP(J6524,'Mapping-CITI'!A:E,5,0)</f>
        <v>Ignore</v>
      </c>
      <c r="D6524" s="42">
        <v>45016</v>
      </c>
      <c r="E6524" s="42">
        <v>45199</v>
      </c>
      <c r="F6524" t="s">
        <v>1980</v>
      </c>
      <c r="G6524" t="s">
        <v>212</v>
      </c>
      <c r="H6524">
        <v>1700</v>
      </c>
      <c r="I6524" t="s">
        <v>2768</v>
      </c>
      <c r="J6524">
        <v>141794</v>
      </c>
      <c r="K6524" t="s">
        <v>3365</v>
      </c>
      <c r="L6524">
        <v>0</v>
      </c>
      <c r="M6524">
        <v>1412300</v>
      </c>
      <c r="N6524">
        <v>1412300</v>
      </c>
      <c r="O6524">
        <v>0</v>
      </c>
      <c r="P6524" t="s">
        <v>607</v>
      </c>
      <c r="Q6524">
        <v>0</v>
      </c>
      <c r="R6524">
        <v>1412300</v>
      </c>
      <c r="S6524">
        <v>1412300</v>
      </c>
      <c r="T6524" t="s">
        <v>15</v>
      </c>
      <c r="U6524" s="221">
        <f t="shared" si="203"/>
        <v>0</v>
      </c>
    </row>
    <row r="6525" spans="1:21" hidden="1">
      <c r="A6525" s="55" t="str">
        <f t="shared" si="202"/>
        <v>Y0EUIgnore</v>
      </c>
      <c r="B6525" s="55" t="str">
        <f>VLOOKUP(J6525,'Mapping-CITI'!A:E,5,0)</f>
        <v>Ignore</v>
      </c>
      <c r="D6525" s="42">
        <v>45016</v>
      </c>
      <c r="E6525" s="42">
        <v>45199</v>
      </c>
      <c r="F6525" t="s">
        <v>1980</v>
      </c>
      <c r="G6525" t="s">
        <v>212</v>
      </c>
      <c r="H6525">
        <v>1700</v>
      </c>
      <c r="I6525" t="s">
        <v>2768</v>
      </c>
      <c r="J6525">
        <v>141865</v>
      </c>
      <c r="K6525" t="s">
        <v>3366</v>
      </c>
      <c r="L6525">
        <v>0</v>
      </c>
      <c r="M6525">
        <v>188500</v>
      </c>
      <c r="N6525">
        <v>188500</v>
      </c>
      <c r="O6525">
        <v>0</v>
      </c>
      <c r="P6525" t="s">
        <v>607</v>
      </c>
      <c r="Q6525">
        <v>0</v>
      </c>
      <c r="R6525">
        <v>188500</v>
      </c>
      <c r="S6525">
        <v>188500</v>
      </c>
      <c r="T6525" t="s">
        <v>15</v>
      </c>
      <c r="U6525" s="221">
        <f t="shared" si="203"/>
        <v>0</v>
      </c>
    </row>
    <row r="6526" spans="1:21" hidden="1">
      <c r="A6526" s="55" t="str">
        <f t="shared" si="202"/>
        <v>Y0EU0</v>
      </c>
      <c r="B6526" s="55">
        <f>VLOOKUP(J6526,'Mapping-CITI'!A:E,5,0)</f>
        <v>0</v>
      </c>
      <c r="D6526" s="42">
        <v>45016</v>
      </c>
      <c r="E6526" s="42">
        <v>45199</v>
      </c>
      <c r="F6526" t="s">
        <v>1980</v>
      </c>
      <c r="G6526" t="s">
        <v>212</v>
      </c>
      <c r="H6526">
        <v>1700</v>
      </c>
      <c r="I6526" t="s">
        <v>2768</v>
      </c>
      <c r="J6526">
        <v>142041</v>
      </c>
      <c r="K6526" t="s">
        <v>2130</v>
      </c>
      <c r="L6526">
        <v>0</v>
      </c>
      <c r="M6526">
        <v>1000000</v>
      </c>
      <c r="N6526">
        <v>1000000</v>
      </c>
      <c r="O6526">
        <v>0</v>
      </c>
      <c r="P6526" t="s">
        <v>607</v>
      </c>
      <c r="Q6526">
        <v>0</v>
      </c>
      <c r="R6526">
        <v>1000000</v>
      </c>
      <c r="S6526">
        <v>1000000</v>
      </c>
      <c r="T6526" t="s">
        <v>15</v>
      </c>
      <c r="U6526" s="221">
        <f t="shared" si="203"/>
        <v>0</v>
      </c>
    </row>
    <row r="6527" spans="1:21" hidden="1">
      <c r="A6527" s="55" t="str">
        <f t="shared" si="202"/>
        <v>Y0EU0</v>
      </c>
      <c r="B6527" s="55">
        <f>VLOOKUP(J6527,'Mapping-CITI'!A:E,5,0)</f>
        <v>0</v>
      </c>
      <c r="D6527" s="42">
        <v>45016</v>
      </c>
      <c r="E6527" s="42">
        <v>45199</v>
      </c>
      <c r="F6527" t="s">
        <v>1980</v>
      </c>
      <c r="G6527" t="s">
        <v>212</v>
      </c>
      <c r="H6527">
        <v>1700</v>
      </c>
      <c r="I6527" t="s">
        <v>2768</v>
      </c>
      <c r="J6527">
        <v>142042</v>
      </c>
      <c r="K6527" t="s">
        <v>2131</v>
      </c>
      <c r="L6527">
        <v>0</v>
      </c>
      <c r="M6527">
        <v>73268</v>
      </c>
      <c r="N6527">
        <v>73268</v>
      </c>
      <c r="O6527">
        <v>0</v>
      </c>
      <c r="P6527" t="s">
        <v>607</v>
      </c>
      <c r="Q6527">
        <v>0</v>
      </c>
      <c r="R6527">
        <v>73268</v>
      </c>
      <c r="S6527">
        <v>73268</v>
      </c>
      <c r="T6527" t="s">
        <v>15</v>
      </c>
      <c r="U6527" s="221">
        <f t="shared" si="203"/>
        <v>0</v>
      </c>
    </row>
    <row r="6528" spans="1:21" hidden="1">
      <c r="A6528" s="55" t="str">
        <f t="shared" si="202"/>
        <v>Y0EU0</v>
      </c>
      <c r="B6528" s="55">
        <f>VLOOKUP(J6528,'Mapping-CITI'!A:E,5,0)</f>
        <v>0</v>
      </c>
      <c r="D6528" s="42">
        <v>45016</v>
      </c>
      <c r="E6528" s="42">
        <v>45199</v>
      </c>
      <c r="F6528" t="s">
        <v>1980</v>
      </c>
      <c r="G6528" t="s">
        <v>212</v>
      </c>
      <c r="H6528">
        <v>1700</v>
      </c>
      <c r="I6528" t="s">
        <v>2768</v>
      </c>
      <c r="J6528">
        <v>142043</v>
      </c>
      <c r="K6528" t="s">
        <v>2657</v>
      </c>
      <c r="L6528">
        <v>0</v>
      </c>
      <c r="M6528">
        <v>25000</v>
      </c>
      <c r="N6528">
        <v>25000</v>
      </c>
      <c r="O6528">
        <v>0</v>
      </c>
      <c r="P6528" t="s">
        <v>607</v>
      </c>
      <c r="Q6528">
        <v>0</v>
      </c>
      <c r="R6528">
        <v>25000</v>
      </c>
      <c r="S6528">
        <v>25000</v>
      </c>
      <c r="T6528" t="s">
        <v>15</v>
      </c>
      <c r="U6528" s="221">
        <f t="shared" si="203"/>
        <v>0</v>
      </c>
    </row>
    <row r="6529" spans="1:21" hidden="1">
      <c r="A6529" s="55" t="str">
        <f t="shared" si="202"/>
        <v>Y0EU0</v>
      </c>
      <c r="B6529" s="55">
        <f>VLOOKUP(J6529,'Mapping-CITI'!A:E,5,0)</f>
        <v>0</v>
      </c>
      <c r="D6529" s="42">
        <v>45016</v>
      </c>
      <c r="E6529" s="42">
        <v>45199</v>
      </c>
      <c r="F6529" t="s">
        <v>1980</v>
      </c>
      <c r="G6529" t="s">
        <v>212</v>
      </c>
      <c r="H6529">
        <v>1700</v>
      </c>
      <c r="I6529" t="s">
        <v>2768</v>
      </c>
      <c r="J6529">
        <v>142044</v>
      </c>
      <c r="K6529" t="s">
        <v>2132</v>
      </c>
      <c r="L6529">
        <v>0</v>
      </c>
      <c r="M6529">
        <v>587581</v>
      </c>
      <c r="N6529">
        <v>587581</v>
      </c>
      <c r="O6529">
        <v>0</v>
      </c>
      <c r="P6529" t="s">
        <v>607</v>
      </c>
      <c r="Q6529">
        <v>0</v>
      </c>
      <c r="R6529">
        <v>587581</v>
      </c>
      <c r="S6529">
        <v>587581</v>
      </c>
      <c r="T6529" t="s">
        <v>15</v>
      </c>
      <c r="U6529" s="221">
        <f t="shared" si="203"/>
        <v>0</v>
      </c>
    </row>
    <row r="6530" spans="1:21" hidden="1">
      <c r="A6530" s="55" t="str">
        <f t="shared" si="202"/>
        <v>Y0EUIgnore</v>
      </c>
      <c r="B6530" s="55" t="str">
        <f>VLOOKUP(J6530,'Mapping-CITI'!A:E,5,0)</f>
        <v>Ignore</v>
      </c>
      <c r="D6530" s="42">
        <v>45016</v>
      </c>
      <c r="E6530" s="42">
        <v>45199</v>
      </c>
      <c r="F6530" t="s">
        <v>1980</v>
      </c>
      <c r="G6530" t="s">
        <v>212</v>
      </c>
      <c r="H6530">
        <v>1700</v>
      </c>
      <c r="I6530" t="s">
        <v>2768</v>
      </c>
      <c r="J6530">
        <v>142077</v>
      </c>
      <c r="K6530" t="s">
        <v>2913</v>
      </c>
      <c r="L6530">
        <v>98814.29</v>
      </c>
      <c r="M6530">
        <v>41707.67</v>
      </c>
      <c r="N6530">
        <v>67854.47</v>
      </c>
      <c r="O6530">
        <v>72667.490000000005</v>
      </c>
      <c r="P6530" t="s">
        <v>607</v>
      </c>
      <c r="Q6530">
        <v>72667.490000000005</v>
      </c>
      <c r="R6530">
        <v>41707.67</v>
      </c>
      <c r="S6530">
        <v>67854.47</v>
      </c>
      <c r="T6530" t="s">
        <v>15</v>
      </c>
      <c r="U6530" s="221">
        <f t="shared" si="203"/>
        <v>-2.6146800000000003E-3</v>
      </c>
    </row>
    <row r="6531" spans="1:21" hidden="1">
      <c r="A6531" s="55" t="str">
        <f t="shared" ref="A6531:A6594" si="204">F6531&amp;B6531</f>
        <v>Y0EUIgnore</v>
      </c>
      <c r="B6531" s="55" t="str">
        <f>VLOOKUP(J6531,'Mapping-CITI'!A:E,5,0)</f>
        <v>Ignore</v>
      </c>
      <c r="D6531" s="42">
        <v>45016</v>
      </c>
      <c r="E6531" s="42">
        <v>45199</v>
      </c>
      <c r="F6531" t="s">
        <v>1980</v>
      </c>
      <c r="G6531" t="s">
        <v>212</v>
      </c>
      <c r="H6531">
        <v>1700</v>
      </c>
      <c r="I6531" t="s">
        <v>2768</v>
      </c>
      <c r="J6531">
        <v>142243</v>
      </c>
      <c r="K6531" t="s">
        <v>3367</v>
      </c>
      <c r="L6531">
        <v>0</v>
      </c>
      <c r="M6531">
        <v>2081069.32</v>
      </c>
      <c r="N6531">
        <v>2081069.32</v>
      </c>
      <c r="O6531">
        <v>0</v>
      </c>
      <c r="P6531" t="s">
        <v>607</v>
      </c>
      <c r="Q6531">
        <v>0</v>
      </c>
      <c r="R6531">
        <v>2081069.32</v>
      </c>
      <c r="S6531">
        <v>2081069.32</v>
      </c>
      <c r="T6531" t="s">
        <v>15</v>
      </c>
      <c r="U6531" s="221">
        <f t="shared" ref="U6531:U6594" si="205">(M6531-N6531)/10^7</f>
        <v>0</v>
      </c>
    </row>
    <row r="6532" spans="1:21" hidden="1">
      <c r="A6532" s="55" t="str">
        <f t="shared" si="204"/>
        <v>Y0EUIgnore</v>
      </c>
      <c r="B6532" s="55" t="str">
        <f>VLOOKUP(J6532,'Mapping-CITI'!A:E,5,0)</f>
        <v>Ignore</v>
      </c>
      <c r="D6532" s="42">
        <v>45016</v>
      </c>
      <c r="E6532" s="42">
        <v>45199</v>
      </c>
      <c r="F6532" t="s">
        <v>1980</v>
      </c>
      <c r="G6532" t="s">
        <v>212</v>
      </c>
      <c r="H6532">
        <v>1700</v>
      </c>
      <c r="I6532" t="s">
        <v>2768</v>
      </c>
      <c r="J6532">
        <v>142247</v>
      </c>
      <c r="K6532" t="s">
        <v>3414</v>
      </c>
      <c r="L6532">
        <v>0</v>
      </c>
      <c r="M6532">
        <v>50000</v>
      </c>
      <c r="N6532">
        <v>50000</v>
      </c>
      <c r="O6532">
        <v>0</v>
      </c>
      <c r="P6532" t="s">
        <v>607</v>
      </c>
      <c r="Q6532">
        <v>0</v>
      </c>
      <c r="R6532">
        <v>50000</v>
      </c>
      <c r="S6532">
        <v>50000</v>
      </c>
      <c r="T6532" t="s">
        <v>15</v>
      </c>
      <c r="U6532" s="221">
        <f t="shared" si="205"/>
        <v>0</v>
      </c>
    </row>
    <row r="6533" spans="1:21" hidden="1">
      <c r="A6533" s="55" t="str">
        <f t="shared" si="204"/>
        <v>Y0EUIgnore</v>
      </c>
      <c r="B6533" s="55" t="str">
        <f>VLOOKUP(J6533,'Mapping-CITI'!A:E,5,0)</f>
        <v>Ignore</v>
      </c>
      <c r="D6533" s="42">
        <v>45016</v>
      </c>
      <c r="E6533" s="42">
        <v>45199</v>
      </c>
      <c r="F6533" t="s">
        <v>1980</v>
      </c>
      <c r="G6533" t="s">
        <v>212</v>
      </c>
      <c r="H6533">
        <v>1700</v>
      </c>
      <c r="I6533" t="s">
        <v>2768</v>
      </c>
      <c r="J6533">
        <v>142251</v>
      </c>
      <c r="K6533" t="s">
        <v>3368</v>
      </c>
      <c r="L6533">
        <v>-80000</v>
      </c>
      <c r="M6533">
        <v>5734002</v>
      </c>
      <c r="N6533">
        <v>5664002</v>
      </c>
      <c r="O6533">
        <v>-10000</v>
      </c>
      <c r="P6533" t="s">
        <v>607</v>
      </c>
      <c r="Q6533">
        <v>-10000</v>
      </c>
      <c r="R6533">
        <v>5734002</v>
      </c>
      <c r="S6533">
        <v>5664002</v>
      </c>
      <c r="T6533" t="s">
        <v>15</v>
      </c>
      <c r="U6533" s="221">
        <f t="shared" si="205"/>
        <v>7.0000000000000001E-3</v>
      </c>
    </row>
    <row r="6534" spans="1:21" hidden="1">
      <c r="A6534" s="55" t="str">
        <f t="shared" si="204"/>
        <v>Y0EUIgnore</v>
      </c>
      <c r="B6534" s="55" t="str">
        <f>VLOOKUP(J6534,'Mapping-CITI'!A:E,5,0)</f>
        <v>Ignore</v>
      </c>
      <c r="D6534" s="42">
        <v>45016</v>
      </c>
      <c r="E6534" s="42">
        <v>45199</v>
      </c>
      <c r="F6534" t="s">
        <v>1980</v>
      </c>
      <c r="G6534" t="s">
        <v>212</v>
      </c>
      <c r="H6534">
        <v>1700</v>
      </c>
      <c r="I6534" t="s">
        <v>2768</v>
      </c>
      <c r="J6534">
        <v>142256</v>
      </c>
      <c r="K6534" t="s">
        <v>3370</v>
      </c>
      <c r="L6534">
        <v>0</v>
      </c>
      <c r="M6534">
        <v>46000</v>
      </c>
      <c r="N6534">
        <v>46000</v>
      </c>
      <c r="O6534">
        <v>0</v>
      </c>
      <c r="P6534" t="s">
        <v>607</v>
      </c>
      <c r="Q6534">
        <v>0</v>
      </c>
      <c r="R6534">
        <v>46000</v>
      </c>
      <c r="S6534">
        <v>46000</v>
      </c>
      <c r="T6534" t="s">
        <v>15</v>
      </c>
      <c r="U6534" s="221">
        <f t="shared" si="205"/>
        <v>0</v>
      </c>
    </row>
    <row r="6535" spans="1:21" hidden="1">
      <c r="A6535" s="55" t="str">
        <f t="shared" si="204"/>
        <v>Y0EUIgnore</v>
      </c>
      <c r="B6535" s="55" t="str">
        <f>VLOOKUP(J6535,'Mapping-CITI'!A:E,5,0)</f>
        <v>Ignore</v>
      </c>
      <c r="D6535" s="42">
        <v>45016</v>
      </c>
      <c r="E6535" s="42">
        <v>45199</v>
      </c>
      <c r="F6535" t="s">
        <v>1980</v>
      </c>
      <c r="G6535" t="s">
        <v>212</v>
      </c>
      <c r="H6535">
        <v>1700</v>
      </c>
      <c r="I6535" t="s">
        <v>2768</v>
      </c>
      <c r="J6535">
        <v>142261</v>
      </c>
      <c r="K6535" t="s">
        <v>3415</v>
      </c>
      <c r="L6535">
        <v>0</v>
      </c>
      <c r="M6535">
        <v>12000</v>
      </c>
      <c r="N6535">
        <v>12000</v>
      </c>
      <c r="O6535">
        <v>0</v>
      </c>
      <c r="P6535" t="s">
        <v>607</v>
      </c>
      <c r="Q6535">
        <v>0</v>
      </c>
      <c r="R6535">
        <v>12000</v>
      </c>
      <c r="S6535">
        <v>12000</v>
      </c>
      <c r="T6535" t="s">
        <v>15</v>
      </c>
      <c r="U6535" s="221">
        <f t="shared" si="205"/>
        <v>0</v>
      </c>
    </row>
    <row r="6536" spans="1:21" hidden="1">
      <c r="A6536" s="55" t="str">
        <f t="shared" si="204"/>
        <v>Y0EUIgnore</v>
      </c>
      <c r="B6536" s="55" t="str">
        <f>VLOOKUP(J6536,'Mapping-CITI'!A:E,5,0)</f>
        <v>Ignore</v>
      </c>
      <c r="D6536" s="42">
        <v>45016</v>
      </c>
      <c r="E6536" s="42">
        <v>45199</v>
      </c>
      <c r="F6536" t="s">
        <v>1980</v>
      </c>
      <c r="G6536" t="s">
        <v>212</v>
      </c>
      <c r="H6536">
        <v>1700</v>
      </c>
      <c r="I6536" t="s">
        <v>2768</v>
      </c>
      <c r="J6536">
        <v>142262</v>
      </c>
      <c r="K6536" t="s">
        <v>3372</v>
      </c>
      <c r="L6536">
        <v>-14000</v>
      </c>
      <c r="M6536">
        <v>252000</v>
      </c>
      <c r="N6536">
        <v>239000</v>
      </c>
      <c r="O6536">
        <v>-1000</v>
      </c>
      <c r="P6536" t="s">
        <v>607</v>
      </c>
      <c r="Q6536">
        <v>-1000</v>
      </c>
      <c r="R6536">
        <v>252000</v>
      </c>
      <c r="S6536">
        <v>239000</v>
      </c>
      <c r="T6536" t="s">
        <v>15</v>
      </c>
      <c r="U6536" s="221">
        <f t="shared" si="205"/>
        <v>1.2999999999999999E-3</v>
      </c>
    </row>
    <row r="6537" spans="1:21" hidden="1">
      <c r="A6537" s="55" t="str">
        <f t="shared" si="204"/>
        <v>Y0EUIgnore</v>
      </c>
      <c r="B6537" s="55" t="str">
        <f>VLOOKUP(J6537,'Mapping-CITI'!A:E,5,0)</f>
        <v>Ignore</v>
      </c>
      <c r="D6537" s="42">
        <v>45016</v>
      </c>
      <c r="E6537" s="42">
        <v>45199</v>
      </c>
      <c r="F6537" t="s">
        <v>1980</v>
      </c>
      <c r="G6537" t="s">
        <v>212</v>
      </c>
      <c r="H6537">
        <v>1700</v>
      </c>
      <c r="I6537" t="s">
        <v>2768</v>
      </c>
      <c r="J6537">
        <v>142263</v>
      </c>
      <c r="K6537" t="s">
        <v>3373</v>
      </c>
      <c r="L6537">
        <v>-4000</v>
      </c>
      <c r="M6537">
        <v>61000</v>
      </c>
      <c r="N6537">
        <v>57000</v>
      </c>
      <c r="O6537">
        <v>0</v>
      </c>
      <c r="P6537" t="s">
        <v>607</v>
      </c>
      <c r="Q6537">
        <v>0</v>
      </c>
      <c r="R6537">
        <v>61000</v>
      </c>
      <c r="S6537">
        <v>57000</v>
      </c>
      <c r="T6537" t="s">
        <v>15</v>
      </c>
      <c r="U6537" s="221">
        <f t="shared" si="205"/>
        <v>4.0000000000000002E-4</v>
      </c>
    </row>
    <row r="6538" spans="1:21" hidden="1">
      <c r="A6538" s="55" t="str">
        <f t="shared" si="204"/>
        <v>Y0EUIgnore</v>
      </c>
      <c r="B6538" s="55" t="str">
        <f>VLOOKUP(J6538,'Mapping-CITI'!A:E,5,0)</f>
        <v>Ignore</v>
      </c>
      <c r="D6538" s="42">
        <v>45016</v>
      </c>
      <c r="E6538" s="42">
        <v>45199</v>
      </c>
      <c r="F6538" t="s">
        <v>1980</v>
      </c>
      <c r="G6538" t="s">
        <v>212</v>
      </c>
      <c r="H6538">
        <v>1700</v>
      </c>
      <c r="I6538" t="s">
        <v>2768</v>
      </c>
      <c r="J6538">
        <v>142271</v>
      </c>
      <c r="K6538" t="s">
        <v>3375</v>
      </c>
      <c r="L6538">
        <v>-147200</v>
      </c>
      <c r="M6538">
        <v>16611026</v>
      </c>
      <c r="N6538">
        <v>16879727</v>
      </c>
      <c r="O6538">
        <v>-415901</v>
      </c>
      <c r="P6538" t="s">
        <v>607</v>
      </c>
      <c r="Q6538">
        <v>-415901</v>
      </c>
      <c r="R6538">
        <v>16611026</v>
      </c>
      <c r="S6538">
        <v>16879727</v>
      </c>
      <c r="T6538" t="s">
        <v>15</v>
      </c>
      <c r="U6538" s="221">
        <f t="shared" si="205"/>
        <v>-2.6870100000000001E-2</v>
      </c>
    </row>
    <row r="6539" spans="1:21" hidden="1">
      <c r="A6539" s="55" t="str">
        <f t="shared" si="204"/>
        <v>Y0EUIgnore</v>
      </c>
      <c r="B6539" s="55" t="str">
        <f>VLOOKUP(J6539,'Mapping-CITI'!A:E,5,0)</f>
        <v>Ignore</v>
      </c>
      <c r="D6539" s="42">
        <v>45016</v>
      </c>
      <c r="E6539" s="42">
        <v>45199</v>
      </c>
      <c r="F6539" t="s">
        <v>1980</v>
      </c>
      <c r="G6539" t="s">
        <v>212</v>
      </c>
      <c r="H6539">
        <v>1700</v>
      </c>
      <c r="I6539" t="s">
        <v>2768</v>
      </c>
      <c r="J6539">
        <v>142274</v>
      </c>
      <c r="K6539" t="s">
        <v>3376</v>
      </c>
      <c r="L6539">
        <v>0</v>
      </c>
      <c r="M6539">
        <v>6111001</v>
      </c>
      <c r="N6539">
        <v>6111001</v>
      </c>
      <c r="O6539">
        <v>0</v>
      </c>
      <c r="P6539" t="s">
        <v>607</v>
      </c>
      <c r="Q6539">
        <v>0</v>
      </c>
      <c r="R6539">
        <v>6111001</v>
      </c>
      <c r="S6539">
        <v>6111001</v>
      </c>
      <c r="T6539" t="s">
        <v>15</v>
      </c>
      <c r="U6539" s="221">
        <f t="shared" si="205"/>
        <v>0</v>
      </c>
    </row>
    <row r="6540" spans="1:21" hidden="1">
      <c r="A6540" s="55" t="str">
        <f t="shared" si="204"/>
        <v>Y0EUIgnore</v>
      </c>
      <c r="B6540" s="55" t="str">
        <f>VLOOKUP(J6540,'Mapping-CITI'!A:E,5,0)</f>
        <v>Ignore</v>
      </c>
      <c r="D6540" s="42">
        <v>45016</v>
      </c>
      <c r="E6540" s="42">
        <v>45199</v>
      </c>
      <c r="F6540" t="s">
        <v>1980</v>
      </c>
      <c r="G6540" t="s">
        <v>212</v>
      </c>
      <c r="H6540">
        <v>1700</v>
      </c>
      <c r="I6540" t="s">
        <v>2768</v>
      </c>
      <c r="J6540">
        <v>142276</v>
      </c>
      <c r="K6540" t="s">
        <v>3377</v>
      </c>
      <c r="L6540">
        <v>0</v>
      </c>
      <c r="M6540">
        <v>47690.84</v>
      </c>
      <c r="N6540">
        <v>47690.84</v>
      </c>
      <c r="O6540">
        <v>0</v>
      </c>
      <c r="P6540" t="s">
        <v>607</v>
      </c>
      <c r="Q6540">
        <v>0</v>
      </c>
      <c r="R6540">
        <v>47690.84</v>
      </c>
      <c r="S6540">
        <v>47690.84</v>
      </c>
      <c r="T6540" t="s">
        <v>15</v>
      </c>
      <c r="U6540" s="221">
        <f t="shared" si="205"/>
        <v>0</v>
      </c>
    </row>
    <row r="6541" spans="1:21" hidden="1">
      <c r="A6541" s="55" t="str">
        <f t="shared" si="204"/>
        <v>Y0EU0</v>
      </c>
      <c r="B6541" s="55">
        <f>VLOOKUP(J6541,'Mapping-CITI'!A:E,5,0)</f>
        <v>0</v>
      </c>
      <c r="D6541" s="42">
        <v>45016</v>
      </c>
      <c r="E6541" s="42">
        <v>45199</v>
      </c>
      <c r="F6541" t="s">
        <v>1980</v>
      </c>
      <c r="G6541" t="s">
        <v>212</v>
      </c>
      <c r="H6541">
        <v>1400</v>
      </c>
      <c r="I6541" t="s">
        <v>2773</v>
      </c>
      <c r="J6541">
        <v>160105</v>
      </c>
      <c r="K6541" t="s">
        <v>2150</v>
      </c>
      <c r="L6541">
        <v>0</v>
      </c>
      <c r="M6541">
        <v>279999.99</v>
      </c>
      <c r="N6541">
        <v>279999.99</v>
      </c>
      <c r="O6541">
        <v>0</v>
      </c>
      <c r="P6541" t="s">
        <v>977</v>
      </c>
      <c r="Q6541">
        <v>0</v>
      </c>
      <c r="R6541">
        <v>0</v>
      </c>
      <c r="S6541">
        <v>0</v>
      </c>
      <c r="T6541" t="s">
        <v>15</v>
      </c>
      <c r="U6541" s="221">
        <f t="shared" si="205"/>
        <v>0</v>
      </c>
    </row>
    <row r="6542" spans="1:21" hidden="1">
      <c r="A6542" s="55" t="str">
        <f t="shared" si="204"/>
        <v>Y0EU0</v>
      </c>
      <c r="B6542" s="55">
        <f>VLOOKUP(J6542,'Mapping-CITI'!A:E,5,0)</f>
        <v>0</v>
      </c>
      <c r="D6542" s="42">
        <v>45016</v>
      </c>
      <c r="E6542" s="42">
        <v>45199</v>
      </c>
      <c r="F6542" t="s">
        <v>1980</v>
      </c>
      <c r="G6542" t="s">
        <v>212</v>
      </c>
      <c r="H6542">
        <v>1400</v>
      </c>
      <c r="I6542" t="s">
        <v>2773</v>
      </c>
      <c r="J6542">
        <v>160109</v>
      </c>
      <c r="K6542" t="s">
        <v>2151</v>
      </c>
      <c r="L6542">
        <v>0</v>
      </c>
      <c r="M6542">
        <v>23041600</v>
      </c>
      <c r="N6542">
        <v>23041600</v>
      </c>
      <c r="O6542">
        <v>0</v>
      </c>
      <c r="P6542" t="s">
        <v>607</v>
      </c>
      <c r="Q6542">
        <v>0</v>
      </c>
      <c r="R6542">
        <v>0</v>
      </c>
      <c r="S6542">
        <v>0</v>
      </c>
      <c r="T6542" t="s">
        <v>15</v>
      </c>
      <c r="U6542" s="221">
        <f t="shared" si="205"/>
        <v>0</v>
      </c>
    </row>
    <row r="6543" spans="1:21" hidden="1">
      <c r="A6543" s="55" t="str">
        <f t="shared" si="204"/>
        <v>Y0EU0</v>
      </c>
      <c r="B6543" s="55">
        <f>VLOOKUP(J6543,'Mapping-CITI'!A:E,5,0)</f>
        <v>0</v>
      </c>
      <c r="D6543" s="42">
        <v>45016</v>
      </c>
      <c r="E6543" s="42">
        <v>45199</v>
      </c>
      <c r="F6543" t="s">
        <v>1980</v>
      </c>
      <c r="G6543" t="s">
        <v>212</v>
      </c>
      <c r="H6543">
        <v>1400</v>
      </c>
      <c r="I6543" t="s">
        <v>2773</v>
      </c>
      <c r="J6543">
        <v>160109</v>
      </c>
      <c r="K6543" t="s">
        <v>2151</v>
      </c>
      <c r="L6543">
        <v>0</v>
      </c>
      <c r="M6543">
        <v>215000</v>
      </c>
      <c r="N6543">
        <v>215000</v>
      </c>
      <c r="O6543">
        <v>0</v>
      </c>
      <c r="P6543" t="s">
        <v>977</v>
      </c>
      <c r="Q6543">
        <v>0</v>
      </c>
      <c r="R6543">
        <v>0</v>
      </c>
      <c r="S6543">
        <v>0</v>
      </c>
      <c r="T6543" t="s">
        <v>15</v>
      </c>
      <c r="U6543" s="221">
        <f t="shared" si="205"/>
        <v>0</v>
      </c>
    </row>
    <row r="6544" spans="1:21" hidden="1">
      <c r="A6544" s="55" t="str">
        <f t="shared" si="204"/>
        <v>Y0EU0</v>
      </c>
      <c r="B6544" s="55">
        <f>VLOOKUP(J6544,'Mapping-CITI'!A:E,5,0)</f>
        <v>0</v>
      </c>
      <c r="D6544" s="42">
        <v>45016</v>
      </c>
      <c r="E6544" s="42">
        <v>45199</v>
      </c>
      <c r="F6544" t="s">
        <v>1980</v>
      </c>
      <c r="G6544" t="s">
        <v>212</v>
      </c>
      <c r="H6544">
        <v>1400</v>
      </c>
      <c r="I6544" t="s">
        <v>2773</v>
      </c>
      <c r="J6544">
        <v>160118</v>
      </c>
      <c r="K6544" t="s">
        <v>2152</v>
      </c>
      <c r="L6544">
        <v>0</v>
      </c>
      <c r="M6544">
        <v>1678394444.5899999</v>
      </c>
      <c r="N6544">
        <v>1678394444.5899999</v>
      </c>
      <c r="O6544">
        <v>0</v>
      </c>
      <c r="P6544" t="s">
        <v>607</v>
      </c>
      <c r="Q6544">
        <v>0</v>
      </c>
      <c r="R6544">
        <v>0</v>
      </c>
      <c r="S6544">
        <v>0</v>
      </c>
      <c r="T6544" t="s">
        <v>15</v>
      </c>
      <c r="U6544" s="221">
        <f t="shared" si="205"/>
        <v>0</v>
      </c>
    </row>
    <row r="6545" spans="1:21" hidden="1">
      <c r="A6545" s="55" t="str">
        <f t="shared" si="204"/>
        <v>Y0EU0</v>
      </c>
      <c r="B6545" s="55">
        <f>VLOOKUP(J6545,'Mapping-CITI'!A:E,5,0)</f>
        <v>0</v>
      </c>
      <c r="D6545" s="42">
        <v>45016</v>
      </c>
      <c r="E6545" s="42">
        <v>45199</v>
      </c>
      <c r="F6545" t="s">
        <v>1980</v>
      </c>
      <c r="G6545" t="s">
        <v>212</v>
      </c>
      <c r="H6545">
        <v>1600</v>
      </c>
      <c r="I6545" t="s">
        <v>2789</v>
      </c>
      <c r="J6545">
        <v>160202</v>
      </c>
      <c r="K6545" t="s">
        <v>2158</v>
      </c>
      <c r="L6545">
        <v>0</v>
      </c>
      <c r="M6545">
        <v>50402905.409999996</v>
      </c>
      <c r="N6545">
        <v>50402905.409999996</v>
      </c>
      <c r="O6545">
        <v>0</v>
      </c>
      <c r="P6545" t="s">
        <v>607</v>
      </c>
      <c r="Q6545">
        <v>0</v>
      </c>
      <c r="R6545">
        <v>0</v>
      </c>
      <c r="S6545">
        <v>0</v>
      </c>
      <c r="T6545" t="s">
        <v>15</v>
      </c>
      <c r="U6545" s="221">
        <f t="shared" si="205"/>
        <v>0</v>
      </c>
    </row>
    <row r="6546" spans="1:21" hidden="1">
      <c r="A6546" s="55" t="str">
        <f t="shared" si="204"/>
        <v>Y0EU0</v>
      </c>
      <c r="B6546" s="55">
        <f>VLOOKUP(J6546,'Mapping-CITI'!A:E,5,0)</f>
        <v>0</v>
      </c>
      <c r="D6546" s="42">
        <v>45016</v>
      </c>
      <c r="E6546" s="42">
        <v>45199</v>
      </c>
      <c r="F6546" t="s">
        <v>1980</v>
      </c>
      <c r="G6546" t="s">
        <v>212</v>
      </c>
      <c r="H6546">
        <v>1600</v>
      </c>
      <c r="I6546" t="s">
        <v>2789</v>
      </c>
      <c r="J6546">
        <v>160206</v>
      </c>
      <c r="K6546" t="s">
        <v>2159</v>
      </c>
      <c r="L6546">
        <v>0.02</v>
      </c>
      <c r="M6546">
        <v>2722527.48</v>
      </c>
      <c r="N6546">
        <v>2694527.44</v>
      </c>
      <c r="O6546">
        <v>0.06</v>
      </c>
      <c r="P6546" t="s">
        <v>607</v>
      </c>
      <c r="Q6546">
        <v>0.06</v>
      </c>
      <c r="R6546">
        <v>0</v>
      </c>
      <c r="S6546">
        <v>2694527.44</v>
      </c>
      <c r="T6546" t="s">
        <v>15</v>
      </c>
      <c r="U6546" s="221">
        <f t="shared" si="205"/>
        <v>2.8000040000000039E-3</v>
      </c>
    </row>
    <row r="6547" spans="1:21" hidden="1">
      <c r="A6547" s="55" t="str">
        <f t="shared" si="204"/>
        <v>Y0EU0</v>
      </c>
      <c r="B6547" s="55">
        <f>VLOOKUP(J6547,'Mapping-CITI'!A:E,5,0)</f>
        <v>0</v>
      </c>
      <c r="D6547" s="42">
        <v>45016</v>
      </c>
      <c r="E6547" s="42">
        <v>45199</v>
      </c>
      <c r="F6547" t="s">
        <v>1980</v>
      </c>
      <c r="G6547" t="s">
        <v>212</v>
      </c>
      <c r="H6547">
        <v>1600</v>
      </c>
      <c r="I6547" t="s">
        <v>2789</v>
      </c>
      <c r="J6547">
        <v>160207</v>
      </c>
      <c r="K6547" t="s">
        <v>2160</v>
      </c>
      <c r="L6547">
        <v>514699</v>
      </c>
      <c r="M6547">
        <v>47240980</v>
      </c>
      <c r="N6547">
        <v>46144987</v>
      </c>
      <c r="O6547">
        <v>1095992</v>
      </c>
      <c r="P6547" t="s">
        <v>607</v>
      </c>
      <c r="Q6547">
        <v>1095992</v>
      </c>
      <c r="R6547">
        <v>0</v>
      </c>
      <c r="S6547">
        <v>46026909</v>
      </c>
      <c r="T6547" t="s">
        <v>15</v>
      </c>
      <c r="U6547" s="221">
        <f t="shared" si="205"/>
        <v>0.1095993</v>
      </c>
    </row>
    <row r="6548" spans="1:21" hidden="1">
      <c r="A6548" s="55" t="str">
        <f t="shared" si="204"/>
        <v>Y0EU0</v>
      </c>
      <c r="B6548" s="55">
        <f>VLOOKUP(J6548,'Mapping-CITI'!A:E,5,0)</f>
        <v>0</v>
      </c>
      <c r="D6548" s="42">
        <v>45016</v>
      </c>
      <c r="E6548" s="42">
        <v>45199</v>
      </c>
      <c r="F6548" t="s">
        <v>1980</v>
      </c>
      <c r="G6548" t="s">
        <v>212</v>
      </c>
      <c r="H6548">
        <v>1230</v>
      </c>
      <c r="I6548" t="s">
        <v>2772</v>
      </c>
      <c r="J6548">
        <v>170108</v>
      </c>
      <c r="K6548" t="s">
        <v>2164</v>
      </c>
      <c r="L6548">
        <v>-173969214.94</v>
      </c>
      <c r="M6548">
        <v>0</v>
      </c>
      <c r="N6548">
        <v>-21259870.010000002</v>
      </c>
      <c r="O6548">
        <v>-152709344.93000001</v>
      </c>
      <c r="P6548" t="s">
        <v>607</v>
      </c>
      <c r="Q6548">
        <v>-152709344.93000001</v>
      </c>
      <c r="R6548">
        <v>0</v>
      </c>
      <c r="S6548">
        <v>0</v>
      </c>
      <c r="T6548" t="s">
        <v>15</v>
      </c>
      <c r="U6548" s="221">
        <f t="shared" si="205"/>
        <v>2.1259870010000004</v>
      </c>
    </row>
    <row r="6549" spans="1:21" hidden="1">
      <c r="A6549" s="55" t="str">
        <f t="shared" si="204"/>
        <v>Y0EU1.2</v>
      </c>
      <c r="B6549" s="55">
        <f>VLOOKUP(J6549,'Mapping-CITI'!A:E,5,0)</f>
        <v>1.2</v>
      </c>
      <c r="D6549" s="42">
        <v>45016</v>
      </c>
      <c r="E6549" s="42">
        <v>45199</v>
      </c>
      <c r="F6549" t="s">
        <v>1980</v>
      </c>
      <c r="G6549" t="s">
        <v>212</v>
      </c>
      <c r="H6549">
        <v>2110</v>
      </c>
      <c r="I6549" t="s">
        <v>2790</v>
      </c>
      <c r="J6549">
        <v>201181</v>
      </c>
      <c r="K6549" t="s">
        <v>2181</v>
      </c>
      <c r="L6549">
        <v>-159054233.69999999</v>
      </c>
      <c r="M6549">
        <v>28321491.809999999</v>
      </c>
      <c r="N6549">
        <v>34981078.75</v>
      </c>
      <c r="O6549">
        <v>-165667270.06999999</v>
      </c>
      <c r="P6549" t="s">
        <v>607</v>
      </c>
      <c r="Q6549" s="191">
        <v>-165667270.06999999</v>
      </c>
      <c r="R6549">
        <v>0</v>
      </c>
      <c r="S6549">
        <v>0</v>
      </c>
      <c r="T6549" t="s">
        <v>15</v>
      </c>
      <c r="U6549" s="221">
        <f t="shared" si="205"/>
        <v>-0.66595869400000018</v>
      </c>
    </row>
    <row r="6550" spans="1:21" hidden="1">
      <c r="A6550" s="55" t="str">
        <f t="shared" si="204"/>
        <v>Y0EU1.2</v>
      </c>
      <c r="B6550" s="55">
        <f>VLOOKUP(J6550,'Mapping-CITI'!A:E,5,0)</f>
        <v>1.2</v>
      </c>
      <c r="D6550" s="42">
        <v>45016</v>
      </c>
      <c r="E6550" s="42">
        <v>45199</v>
      </c>
      <c r="F6550" t="s">
        <v>1980</v>
      </c>
      <c r="G6550" t="s">
        <v>212</v>
      </c>
      <c r="H6550">
        <v>2110</v>
      </c>
      <c r="I6550" t="s">
        <v>2790</v>
      </c>
      <c r="J6550">
        <v>201185</v>
      </c>
      <c r="K6550" t="s">
        <v>2183</v>
      </c>
      <c r="L6550">
        <v>-27733151.170000002</v>
      </c>
      <c r="M6550">
        <v>5465950.3600000003</v>
      </c>
      <c r="N6550">
        <v>491026.74</v>
      </c>
      <c r="O6550">
        <v>-22758227.550000001</v>
      </c>
      <c r="P6550" t="s">
        <v>607</v>
      </c>
      <c r="Q6550" s="191">
        <v>-22758227.550000001</v>
      </c>
      <c r="R6550">
        <v>0</v>
      </c>
      <c r="S6550">
        <v>0</v>
      </c>
      <c r="T6550" t="s">
        <v>15</v>
      </c>
      <c r="U6550" s="221">
        <f t="shared" si="205"/>
        <v>0.49749236200000002</v>
      </c>
    </row>
    <row r="6551" spans="1:21" hidden="1">
      <c r="A6551" s="55" t="str">
        <f t="shared" si="204"/>
        <v>Y0EU0</v>
      </c>
      <c r="B6551" s="55">
        <f>VLOOKUP(J6551,'Mapping-CITI'!A:E,5,0)</f>
        <v>0</v>
      </c>
      <c r="D6551" s="42">
        <v>45016</v>
      </c>
      <c r="E6551" s="42">
        <v>45199</v>
      </c>
      <c r="F6551" t="s">
        <v>1980</v>
      </c>
      <c r="G6551" t="s">
        <v>212</v>
      </c>
      <c r="H6551">
        <v>2110</v>
      </c>
      <c r="I6551" t="s">
        <v>2790</v>
      </c>
      <c r="J6551">
        <v>201187</v>
      </c>
      <c r="K6551" t="s">
        <v>2184</v>
      </c>
      <c r="L6551">
        <v>24798938.050000001</v>
      </c>
      <c r="M6551">
        <v>18647829.84</v>
      </c>
      <c r="N6551">
        <v>18648017.41</v>
      </c>
      <c r="O6551">
        <v>24798750.690000001</v>
      </c>
      <c r="P6551" t="s">
        <v>607</v>
      </c>
      <c r="Q6551">
        <v>24798750.690000001</v>
      </c>
      <c r="R6551">
        <v>0</v>
      </c>
      <c r="S6551">
        <v>0</v>
      </c>
      <c r="T6551" t="s">
        <v>15</v>
      </c>
      <c r="U6551" s="221">
        <f t="shared" si="205"/>
        <v>-1.8757000000029802E-5</v>
      </c>
    </row>
    <row r="6552" spans="1:21" hidden="1">
      <c r="A6552" s="55" t="str">
        <f t="shared" si="204"/>
        <v>Y0EU0</v>
      </c>
      <c r="B6552" s="55">
        <f>VLOOKUP(J6552,'Mapping-CITI'!A:E,5,0)</f>
        <v>0</v>
      </c>
      <c r="D6552" s="42">
        <v>45016</v>
      </c>
      <c r="E6552" s="42">
        <v>45199</v>
      </c>
      <c r="F6552" t="s">
        <v>1980</v>
      </c>
      <c r="G6552" t="s">
        <v>212</v>
      </c>
      <c r="H6552">
        <v>2110</v>
      </c>
      <c r="I6552" t="s">
        <v>2790</v>
      </c>
      <c r="J6552">
        <v>201188</v>
      </c>
      <c r="K6552" t="s">
        <v>2185</v>
      </c>
      <c r="L6552">
        <v>-24435.69</v>
      </c>
      <c r="M6552">
        <v>1809742.29</v>
      </c>
      <c r="N6552">
        <v>1809725.88</v>
      </c>
      <c r="O6552">
        <v>-24419.279999999999</v>
      </c>
      <c r="P6552" t="s">
        <v>607</v>
      </c>
      <c r="Q6552">
        <v>-24419.279999999999</v>
      </c>
      <c r="R6552">
        <v>0</v>
      </c>
      <c r="S6552">
        <v>0</v>
      </c>
      <c r="T6552" t="s">
        <v>15</v>
      </c>
      <c r="U6552" s="221">
        <f t="shared" si="205"/>
        <v>1.6410000000149013E-6</v>
      </c>
    </row>
    <row r="6553" spans="1:21" hidden="1">
      <c r="A6553" s="55" t="str">
        <f t="shared" si="204"/>
        <v>Y0EU0</v>
      </c>
      <c r="B6553" s="55">
        <f>VLOOKUP(J6553,'Mapping-CITI'!A:E,5,0)</f>
        <v>0</v>
      </c>
      <c r="D6553" s="42">
        <v>45016</v>
      </c>
      <c r="E6553" s="42">
        <v>45199</v>
      </c>
      <c r="F6553" t="s">
        <v>1980</v>
      </c>
      <c r="G6553" t="s">
        <v>212</v>
      </c>
      <c r="H6553">
        <v>2110</v>
      </c>
      <c r="I6553" t="s">
        <v>2790</v>
      </c>
      <c r="J6553">
        <v>201349</v>
      </c>
      <c r="K6553" t="s">
        <v>2224</v>
      </c>
      <c r="L6553">
        <v>-314991.84999999998</v>
      </c>
      <c r="M6553">
        <v>208179.64</v>
      </c>
      <c r="N6553">
        <v>208179.44</v>
      </c>
      <c r="O6553">
        <v>-314991.55</v>
      </c>
      <c r="P6553" t="s">
        <v>607</v>
      </c>
      <c r="Q6553">
        <v>-314991.55</v>
      </c>
      <c r="R6553">
        <v>0</v>
      </c>
      <c r="S6553">
        <v>0</v>
      </c>
      <c r="T6553" t="s">
        <v>15</v>
      </c>
      <c r="U6553" s="221">
        <f t="shared" si="205"/>
        <v>2.0000000001164155E-8</v>
      </c>
    </row>
    <row r="6554" spans="1:21" hidden="1">
      <c r="A6554" s="55" t="str">
        <f t="shared" si="204"/>
        <v>Y0EU0</v>
      </c>
      <c r="B6554" s="55">
        <f>VLOOKUP(J6554,'Mapping-CITI'!A:E,5,0)</f>
        <v>0</v>
      </c>
      <c r="D6554" s="42">
        <v>45016</v>
      </c>
      <c r="E6554" s="42">
        <v>45199</v>
      </c>
      <c r="F6554" t="s">
        <v>1980</v>
      </c>
      <c r="G6554" t="s">
        <v>212</v>
      </c>
      <c r="H6554">
        <v>2110</v>
      </c>
      <c r="I6554" t="s">
        <v>2790</v>
      </c>
      <c r="J6554">
        <v>201351</v>
      </c>
      <c r="K6554" t="s">
        <v>2225</v>
      </c>
      <c r="L6554">
        <v>-113549235.29000001</v>
      </c>
      <c r="M6554">
        <v>18590912.02</v>
      </c>
      <c r="N6554">
        <v>18590598.960000001</v>
      </c>
      <c r="O6554">
        <v>-113548924.56</v>
      </c>
      <c r="P6554" t="s">
        <v>607</v>
      </c>
      <c r="Q6554">
        <v>-113548924.56</v>
      </c>
      <c r="R6554">
        <v>0</v>
      </c>
      <c r="S6554">
        <v>0</v>
      </c>
      <c r="T6554" t="s">
        <v>15</v>
      </c>
      <c r="U6554" s="221">
        <f t="shared" si="205"/>
        <v>3.1305999999865892E-5</v>
      </c>
    </row>
    <row r="6555" spans="1:21" hidden="1">
      <c r="A6555" s="55" t="str">
        <f t="shared" si="204"/>
        <v>Y0EU1.2</v>
      </c>
      <c r="B6555" s="55">
        <f>VLOOKUP(J6555,'Mapping-CITI'!A:E,5,0)</f>
        <v>1.2</v>
      </c>
      <c r="D6555" s="42">
        <v>45016</v>
      </c>
      <c r="E6555" s="42">
        <v>45199</v>
      </c>
      <c r="F6555" t="s">
        <v>1980</v>
      </c>
      <c r="G6555" t="s">
        <v>212</v>
      </c>
      <c r="H6555">
        <v>2110</v>
      </c>
      <c r="I6555" t="s">
        <v>2790</v>
      </c>
      <c r="J6555">
        <v>201364</v>
      </c>
      <c r="K6555" t="s">
        <v>2232</v>
      </c>
      <c r="L6555">
        <v>-2967902.31</v>
      </c>
      <c r="M6555">
        <v>699942.02</v>
      </c>
      <c r="N6555">
        <v>225679.99</v>
      </c>
      <c r="O6555">
        <v>-2526824.33</v>
      </c>
      <c r="P6555" t="s">
        <v>607</v>
      </c>
      <c r="Q6555" s="191">
        <v>-2526824.33</v>
      </c>
      <c r="R6555">
        <v>0</v>
      </c>
      <c r="S6555">
        <v>0</v>
      </c>
      <c r="T6555" t="s">
        <v>15</v>
      </c>
      <c r="U6555" s="221">
        <f t="shared" si="205"/>
        <v>4.7426203E-2</v>
      </c>
    </row>
    <row r="6556" spans="1:21" hidden="1">
      <c r="A6556" s="55" t="str">
        <f t="shared" si="204"/>
        <v>Y0EU1.2</v>
      </c>
      <c r="B6556" s="55">
        <f>VLOOKUP(J6556,'Mapping-CITI'!A:E,5,0)</f>
        <v>1.2</v>
      </c>
      <c r="D6556" s="42">
        <v>45016</v>
      </c>
      <c r="E6556" s="42">
        <v>45199</v>
      </c>
      <c r="F6556" t="s">
        <v>1980</v>
      </c>
      <c r="G6556" t="s">
        <v>212</v>
      </c>
      <c r="H6556">
        <v>2110</v>
      </c>
      <c r="I6556" t="s">
        <v>2790</v>
      </c>
      <c r="J6556">
        <v>201366</v>
      </c>
      <c r="K6556" t="s">
        <v>2233</v>
      </c>
      <c r="L6556">
        <v>-327311185.47000003</v>
      </c>
      <c r="M6556">
        <v>39492969.649999999</v>
      </c>
      <c r="N6556">
        <v>33446669.030000001</v>
      </c>
      <c r="O6556">
        <v>-320760943.75999999</v>
      </c>
      <c r="P6556" t="s">
        <v>607</v>
      </c>
      <c r="Q6556" s="191">
        <v>-320760943.75999999</v>
      </c>
      <c r="R6556">
        <v>0</v>
      </c>
      <c r="S6556">
        <v>0</v>
      </c>
      <c r="T6556" t="s">
        <v>15</v>
      </c>
      <c r="U6556" s="221">
        <f t="shared" si="205"/>
        <v>0.60463006199999969</v>
      </c>
    </row>
    <row r="6557" spans="1:21" hidden="1">
      <c r="A6557" s="55" t="str">
        <f t="shared" si="204"/>
        <v>Y0EU0</v>
      </c>
      <c r="B6557" s="55">
        <f>VLOOKUP(J6557,'Mapping-CITI'!A:E,5,0)</f>
        <v>0</v>
      </c>
      <c r="D6557" s="42">
        <v>45016</v>
      </c>
      <c r="E6557" s="42">
        <v>45199</v>
      </c>
      <c r="F6557" t="s">
        <v>1980</v>
      </c>
      <c r="G6557" t="s">
        <v>212</v>
      </c>
      <c r="H6557">
        <v>2250</v>
      </c>
      <c r="I6557" t="s">
        <v>2774</v>
      </c>
      <c r="J6557">
        <v>210103</v>
      </c>
      <c r="K6557" t="s">
        <v>2240</v>
      </c>
      <c r="L6557">
        <v>0</v>
      </c>
      <c r="M6557">
        <v>429.76</v>
      </c>
      <c r="N6557">
        <v>429.76</v>
      </c>
      <c r="O6557">
        <v>0</v>
      </c>
      <c r="P6557" t="s">
        <v>607</v>
      </c>
      <c r="Q6557">
        <v>0</v>
      </c>
      <c r="R6557">
        <v>429.76</v>
      </c>
      <c r="S6557">
        <v>429.76</v>
      </c>
      <c r="T6557" t="s">
        <v>15</v>
      </c>
      <c r="U6557" s="221">
        <f t="shared" si="205"/>
        <v>0</v>
      </c>
    </row>
    <row r="6558" spans="1:21" hidden="1">
      <c r="A6558" s="55" t="str">
        <f t="shared" si="204"/>
        <v>Y0EU0</v>
      </c>
      <c r="B6558" s="55">
        <f>VLOOKUP(J6558,'Mapping-CITI'!A:E,5,0)</f>
        <v>0</v>
      </c>
      <c r="D6558" s="42">
        <v>45016</v>
      </c>
      <c r="E6558" s="42">
        <v>45199</v>
      </c>
      <c r="F6558" t="s">
        <v>1980</v>
      </c>
      <c r="G6558" t="s">
        <v>212</v>
      </c>
      <c r="H6558">
        <v>2250</v>
      </c>
      <c r="I6558" t="s">
        <v>2774</v>
      </c>
      <c r="J6558">
        <v>210117</v>
      </c>
      <c r="K6558" t="s">
        <v>2242</v>
      </c>
      <c r="L6558">
        <v>-178002.51</v>
      </c>
      <c r="M6558">
        <v>1560909.71</v>
      </c>
      <c r="N6558">
        <v>1609263.97</v>
      </c>
      <c r="O6558">
        <v>-220852.01</v>
      </c>
      <c r="P6558" t="s">
        <v>607</v>
      </c>
      <c r="Q6558">
        <v>-220852.01</v>
      </c>
      <c r="R6558">
        <v>1541027.14</v>
      </c>
      <c r="S6558">
        <v>471405.6</v>
      </c>
      <c r="T6558" t="s">
        <v>15</v>
      </c>
      <c r="U6558" s="221">
        <f t="shared" si="205"/>
        <v>-4.8354260000000012E-3</v>
      </c>
    </row>
    <row r="6559" spans="1:21" hidden="1">
      <c r="A6559" s="55" t="str">
        <f t="shared" si="204"/>
        <v>Y0EU0</v>
      </c>
      <c r="B6559" s="55">
        <f>VLOOKUP(J6559,'Mapping-CITI'!A:E,5,0)</f>
        <v>0</v>
      </c>
      <c r="D6559" s="42">
        <v>45016</v>
      </c>
      <c r="E6559" s="42">
        <v>45199</v>
      </c>
      <c r="F6559" t="s">
        <v>1980</v>
      </c>
      <c r="G6559" t="s">
        <v>212</v>
      </c>
      <c r="H6559">
        <v>2250</v>
      </c>
      <c r="I6559" t="s">
        <v>2774</v>
      </c>
      <c r="J6559">
        <v>210138</v>
      </c>
      <c r="K6559" t="s">
        <v>2791</v>
      </c>
      <c r="L6559">
        <v>0</v>
      </c>
      <c r="M6559">
        <v>4868.3100000000004</v>
      </c>
      <c r="N6559">
        <v>3557.98</v>
      </c>
      <c r="O6559">
        <v>1310.33</v>
      </c>
      <c r="P6559" t="s">
        <v>607</v>
      </c>
      <c r="Q6559">
        <v>1310.33</v>
      </c>
      <c r="R6559">
        <v>4868.3100000000004</v>
      </c>
      <c r="S6559">
        <v>3557.98</v>
      </c>
      <c r="T6559" t="s">
        <v>15</v>
      </c>
      <c r="U6559" s="221">
        <f t="shared" si="205"/>
        <v>1.3103300000000004E-4</v>
      </c>
    </row>
    <row r="6560" spans="1:21" hidden="1">
      <c r="A6560" s="55" t="str">
        <f t="shared" si="204"/>
        <v>Y0EU0</v>
      </c>
      <c r="B6560" s="55">
        <f>VLOOKUP(J6560,'Mapping-CITI'!A:E,5,0)</f>
        <v>0</v>
      </c>
      <c r="D6560" s="42">
        <v>45016</v>
      </c>
      <c r="E6560" s="42">
        <v>45199</v>
      </c>
      <c r="F6560" t="s">
        <v>1980</v>
      </c>
      <c r="G6560" t="s">
        <v>212</v>
      </c>
      <c r="H6560">
        <v>2250</v>
      </c>
      <c r="I6560" t="s">
        <v>2774</v>
      </c>
      <c r="J6560">
        <v>210140</v>
      </c>
      <c r="K6560" t="s">
        <v>2245</v>
      </c>
      <c r="L6560">
        <v>-129.63</v>
      </c>
      <c r="M6560">
        <v>24816</v>
      </c>
      <c r="N6560">
        <v>7862.27</v>
      </c>
      <c r="O6560">
        <v>16824.099999999999</v>
      </c>
      <c r="P6560" t="s">
        <v>607</v>
      </c>
      <c r="Q6560">
        <v>16824.099999999999</v>
      </c>
      <c r="R6560">
        <v>24816</v>
      </c>
      <c r="S6560">
        <v>7862.27</v>
      </c>
      <c r="T6560" t="s">
        <v>15</v>
      </c>
      <c r="U6560" s="221">
        <f t="shared" si="205"/>
        <v>1.695373E-3</v>
      </c>
    </row>
    <row r="6561" spans="1:21" hidden="1">
      <c r="A6561" s="55" t="str">
        <f t="shared" si="204"/>
        <v>Y0EU0</v>
      </c>
      <c r="B6561" s="55">
        <f>VLOOKUP(J6561,'Mapping-CITI'!A:E,5,0)</f>
        <v>0</v>
      </c>
      <c r="D6561" s="42">
        <v>45016</v>
      </c>
      <c r="E6561" s="42">
        <v>45199</v>
      </c>
      <c r="F6561" t="s">
        <v>1980</v>
      </c>
      <c r="G6561" t="s">
        <v>212</v>
      </c>
      <c r="H6561">
        <v>2250</v>
      </c>
      <c r="I6561" t="s">
        <v>2774</v>
      </c>
      <c r="J6561">
        <v>210149</v>
      </c>
      <c r="K6561" t="s">
        <v>2804</v>
      </c>
      <c r="L6561">
        <v>-24.5</v>
      </c>
      <c r="M6561">
        <v>0</v>
      </c>
      <c r="N6561">
        <v>0</v>
      </c>
      <c r="O6561">
        <v>-24.5</v>
      </c>
      <c r="P6561" t="s">
        <v>607</v>
      </c>
      <c r="Q6561">
        <v>-24.5</v>
      </c>
      <c r="R6561">
        <v>0</v>
      </c>
      <c r="S6561">
        <v>0</v>
      </c>
      <c r="T6561" t="s">
        <v>15</v>
      </c>
      <c r="U6561" s="221">
        <f t="shared" si="205"/>
        <v>0</v>
      </c>
    </row>
    <row r="6562" spans="1:21" hidden="1">
      <c r="A6562" s="55" t="str">
        <f t="shared" si="204"/>
        <v>Y0EU0</v>
      </c>
      <c r="B6562" s="55">
        <f>VLOOKUP(J6562,'Mapping-CITI'!A:E,5,0)</f>
        <v>0</v>
      </c>
      <c r="D6562" s="42">
        <v>45016</v>
      </c>
      <c r="E6562" s="42">
        <v>45199</v>
      </c>
      <c r="F6562" t="s">
        <v>1980</v>
      </c>
      <c r="G6562" t="s">
        <v>212</v>
      </c>
      <c r="H6562">
        <v>2250</v>
      </c>
      <c r="I6562" t="s">
        <v>2774</v>
      </c>
      <c r="J6562">
        <v>210150</v>
      </c>
      <c r="K6562" t="s">
        <v>2792</v>
      </c>
      <c r="L6562">
        <v>-18149.07</v>
      </c>
      <c r="M6562">
        <v>0</v>
      </c>
      <c r="N6562">
        <v>0</v>
      </c>
      <c r="O6562">
        <v>-18149.07</v>
      </c>
      <c r="P6562" t="s">
        <v>607</v>
      </c>
      <c r="Q6562">
        <v>-18149.07</v>
      </c>
      <c r="R6562">
        <v>0</v>
      </c>
      <c r="S6562">
        <v>0</v>
      </c>
      <c r="T6562" t="s">
        <v>15</v>
      </c>
      <c r="U6562" s="221">
        <f t="shared" si="205"/>
        <v>0</v>
      </c>
    </row>
    <row r="6563" spans="1:21" hidden="1">
      <c r="A6563" s="55" t="str">
        <f t="shared" si="204"/>
        <v>Y0EU0</v>
      </c>
      <c r="B6563" s="55">
        <f>VLOOKUP(J6563,'Mapping-CITI'!A:E,5,0)</f>
        <v>0</v>
      </c>
      <c r="D6563" s="42">
        <v>45016</v>
      </c>
      <c r="E6563" s="42">
        <v>45199</v>
      </c>
      <c r="F6563" t="s">
        <v>1980</v>
      </c>
      <c r="G6563" t="s">
        <v>212</v>
      </c>
      <c r="H6563">
        <v>2250</v>
      </c>
      <c r="I6563" t="s">
        <v>2774</v>
      </c>
      <c r="J6563">
        <v>210210</v>
      </c>
      <c r="K6563" t="s">
        <v>2246</v>
      </c>
      <c r="L6563">
        <v>-572355.72</v>
      </c>
      <c r="M6563">
        <v>422050.13</v>
      </c>
      <c r="N6563">
        <v>394978.85</v>
      </c>
      <c r="O6563">
        <v>-543552.19999999995</v>
      </c>
      <c r="P6563" t="s">
        <v>607</v>
      </c>
      <c r="Q6563">
        <v>-543552.19999999995</v>
      </c>
      <c r="R6563">
        <v>422050.13</v>
      </c>
      <c r="S6563">
        <v>54314.46</v>
      </c>
      <c r="T6563" t="s">
        <v>15</v>
      </c>
      <c r="U6563" s="221">
        <f t="shared" si="205"/>
        <v>2.7071280000000027E-3</v>
      </c>
    </row>
    <row r="6564" spans="1:21" hidden="1">
      <c r="A6564" s="55" t="str">
        <f t="shared" si="204"/>
        <v>Y0EU0</v>
      </c>
      <c r="B6564" s="55">
        <f>VLOOKUP(J6564,'Mapping-CITI'!A:E,5,0)</f>
        <v>0</v>
      </c>
      <c r="D6564" s="42">
        <v>45016</v>
      </c>
      <c r="E6564" s="42">
        <v>45199</v>
      </c>
      <c r="F6564" t="s">
        <v>1980</v>
      </c>
      <c r="G6564" t="s">
        <v>212</v>
      </c>
      <c r="H6564">
        <v>2250</v>
      </c>
      <c r="I6564" t="s">
        <v>2774</v>
      </c>
      <c r="J6564">
        <v>210279</v>
      </c>
      <c r="K6564" t="s">
        <v>2793</v>
      </c>
      <c r="L6564">
        <v>5377.29</v>
      </c>
      <c r="M6564">
        <v>0</v>
      </c>
      <c r="N6564">
        <v>0</v>
      </c>
      <c r="O6564">
        <v>5377.29</v>
      </c>
      <c r="P6564" t="s">
        <v>607</v>
      </c>
      <c r="Q6564">
        <v>5377.29</v>
      </c>
      <c r="R6564">
        <v>0</v>
      </c>
      <c r="S6564">
        <v>0</v>
      </c>
      <c r="T6564" t="s">
        <v>15</v>
      </c>
      <c r="U6564" s="221">
        <f t="shared" si="205"/>
        <v>0</v>
      </c>
    </row>
    <row r="6565" spans="1:21" hidden="1">
      <c r="A6565" s="55" t="str">
        <f t="shared" si="204"/>
        <v>Y0EU0</v>
      </c>
      <c r="B6565" s="55">
        <f>VLOOKUP(J6565,'Mapping-CITI'!A:E,5,0)</f>
        <v>0</v>
      </c>
      <c r="D6565" s="42">
        <v>45016</v>
      </c>
      <c r="E6565" s="42">
        <v>45199</v>
      </c>
      <c r="F6565" t="s">
        <v>1980</v>
      </c>
      <c r="G6565" t="s">
        <v>212</v>
      </c>
      <c r="H6565">
        <v>2250</v>
      </c>
      <c r="I6565" t="s">
        <v>2774</v>
      </c>
      <c r="J6565">
        <v>210367</v>
      </c>
      <c r="K6565" t="s">
        <v>2710</v>
      </c>
      <c r="L6565">
        <v>425993.64</v>
      </c>
      <c r="M6565">
        <v>0</v>
      </c>
      <c r="N6565">
        <v>0</v>
      </c>
      <c r="O6565">
        <v>425993.64</v>
      </c>
      <c r="P6565" t="s">
        <v>607</v>
      </c>
      <c r="Q6565">
        <v>425993.64</v>
      </c>
      <c r="R6565">
        <v>0</v>
      </c>
      <c r="S6565">
        <v>0</v>
      </c>
      <c r="T6565" t="s">
        <v>15</v>
      </c>
      <c r="U6565" s="221">
        <f t="shared" si="205"/>
        <v>0</v>
      </c>
    </row>
    <row r="6566" spans="1:21" hidden="1">
      <c r="A6566" s="55" t="str">
        <f t="shared" si="204"/>
        <v>Y0EU0</v>
      </c>
      <c r="B6566" s="55">
        <f>VLOOKUP(J6566,'Mapping-CITI'!A:E,5,0)</f>
        <v>0</v>
      </c>
      <c r="D6566" s="42">
        <v>45016</v>
      </c>
      <c r="E6566" s="42">
        <v>45199</v>
      </c>
      <c r="F6566" t="s">
        <v>1980</v>
      </c>
      <c r="G6566" t="s">
        <v>212</v>
      </c>
      <c r="H6566">
        <v>2250</v>
      </c>
      <c r="I6566" t="s">
        <v>2774</v>
      </c>
      <c r="J6566">
        <v>210472</v>
      </c>
      <c r="K6566" t="s">
        <v>626</v>
      </c>
      <c r="L6566">
        <v>-648.65</v>
      </c>
      <c r="M6566">
        <v>453.41</v>
      </c>
      <c r="N6566">
        <v>472.04</v>
      </c>
      <c r="O6566">
        <v>-667.28</v>
      </c>
      <c r="P6566" t="s">
        <v>607</v>
      </c>
      <c r="Q6566">
        <v>-667.28</v>
      </c>
      <c r="R6566">
        <v>453.41</v>
      </c>
      <c r="S6566">
        <v>0</v>
      </c>
      <c r="T6566" t="s">
        <v>15</v>
      </c>
      <c r="U6566" s="221">
        <f t="shared" si="205"/>
        <v>-1.8629999999999996E-6</v>
      </c>
    </row>
    <row r="6567" spans="1:21" hidden="1">
      <c r="A6567" s="55" t="str">
        <f t="shared" si="204"/>
        <v>Y0EU0</v>
      </c>
      <c r="B6567" s="55">
        <f>VLOOKUP(J6567,'Mapping-CITI'!A:E,5,0)</f>
        <v>0</v>
      </c>
      <c r="D6567" s="42">
        <v>45016</v>
      </c>
      <c r="E6567" s="42">
        <v>45199</v>
      </c>
      <c r="F6567" t="s">
        <v>1980</v>
      </c>
      <c r="G6567" t="s">
        <v>212</v>
      </c>
      <c r="H6567">
        <v>2250</v>
      </c>
      <c r="I6567" t="s">
        <v>2774</v>
      </c>
      <c r="J6567">
        <v>210667</v>
      </c>
      <c r="K6567" t="s">
        <v>2862</v>
      </c>
      <c r="L6567">
        <v>-8</v>
      </c>
      <c r="M6567">
        <v>14</v>
      </c>
      <c r="N6567">
        <v>1839</v>
      </c>
      <c r="O6567">
        <v>-1833</v>
      </c>
      <c r="P6567" t="s">
        <v>607</v>
      </c>
      <c r="Q6567">
        <v>-1833</v>
      </c>
      <c r="R6567">
        <v>14</v>
      </c>
      <c r="S6567">
        <v>1839</v>
      </c>
      <c r="T6567" t="s">
        <v>15</v>
      </c>
      <c r="U6567" s="221">
        <f t="shared" si="205"/>
        <v>-1.8249999999999999E-4</v>
      </c>
    </row>
    <row r="6568" spans="1:21" hidden="1">
      <c r="A6568" s="55" t="str">
        <f t="shared" si="204"/>
        <v>Y0EUIgnore</v>
      </c>
      <c r="B6568" s="55" t="str">
        <f>VLOOKUP(J6568,'Mapping-CITI'!A:E,5,0)</f>
        <v>Ignore</v>
      </c>
      <c r="D6568" s="42">
        <v>45016</v>
      </c>
      <c r="E6568" s="42">
        <v>45199</v>
      </c>
      <c r="F6568" t="s">
        <v>1980</v>
      </c>
      <c r="G6568" t="s">
        <v>212</v>
      </c>
      <c r="H6568">
        <v>2250</v>
      </c>
      <c r="I6568" t="s">
        <v>2774</v>
      </c>
      <c r="J6568">
        <v>210688</v>
      </c>
      <c r="K6568" t="s">
        <v>3445</v>
      </c>
      <c r="L6568">
        <v>-457.96</v>
      </c>
      <c r="M6568">
        <v>0</v>
      </c>
      <c r="N6568">
        <v>0</v>
      </c>
      <c r="O6568">
        <v>0</v>
      </c>
      <c r="P6568" t="s">
        <v>607</v>
      </c>
      <c r="Q6568">
        <v>0</v>
      </c>
      <c r="R6568">
        <v>0</v>
      </c>
      <c r="S6568">
        <v>0</v>
      </c>
      <c r="T6568" t="s">
        <v>15</v>
      </c>
      <c r="U6568" s="221">
        <f t="shared" si="205"/>
        <v>0</v>
      </c>
    </row>
    <row r="6569" spans="1:21" hidden="1">
      <c r="A6569" s="55" t="str">
        <f t="shared" si="204"/>
        <v>Y0EU0</v>
      </c>
      <c r="B6569" s="55">
        <f>VLOOKUP(J6569,'Mapping-CITI'!A:E,5,0)</f>
        <v>0</v>
      </c>
      <c r="D6569" s="42">
        <v>45016</v>
      </c>
      <c r="E6569" s="42">
        <v>45199</v>
      </c>
      <c r="F6569" t="s">
        <v>1980</v>
      </c>
      <c r="G6569" t="s">
        <v>212</v>
      </c>
      <c r="H6569">
        <v>2250</v>
      </c>
      <c r="I6569" t="s">
        <v>2774</v>
      </c>
      <c r="J6569">
        <v>210766</v>
      </c>
      <c r="K6569" t="s">
        <v>2748</v>
      </c>
      <c r="L6569">
        <v>-1373.43</v>
      </c>
      <c r="M6569">
        <v>3176.49</v>
      </c>
      <c r="N6569">
        <v>2491.91</v>
      </c>
      <c r="O6569">
        <v>-664.23</v>
      </c>
      <c r="P6569" t="s">
        <v>607</v>
      </c>
      <c r="Q6569">
        <v>-664.23</v>
      </c>
      <c r="R6569">
        <v>3170.63</v>
      </c>
      <c r="S6569">
        <v>0</v>
      </c>
      <c r="T6569" t="s">
        <v>15</v>
      </c>
      <c r="U6569" s="221">
        <f t="shared" si="205"/>
        <v>6.8457999999999987E-5</v>
      </c>
    </row>
    <row r="6570" spans="1:21" hidden="1">
      <c r="A6570" s="55" t="str">
        <f t="shared" si="204"/>
        <v>Y0EUIgnore</v>
      </c>
      <c r="B6570" s="55" t="str">
        <f>VLOOKUP(J6570,'Mapping-CITI'!A:E,5,0)</f>
        <v>Ignore</v>
      </c>
      <c r="D6570" s="42">
        <v>45016</v>
      </c>
      <c r="E6570" s="42">
        <v>45199</v>
      </c>
      <c r="F6570" t="s">
        <v>1980</v>
      </c>
      <c r="G6570" t="s">
        <v>212</v>
      </c>
      <c r="H6570">
        <v>2250</v>
      </c>
      <c r="I6570" t="s">
        <v>2774</v>
      </c>
      <c r="J6570">
        <v>210854</v>
      </c>
      <c r="K6570" t="s">
        <v>3378</v>
      </c>
      <c r="L6570">
        <v>-1146.9000000000001</v>
      </c>
      <c r="M6570">
        <v>0</v>
      </c>
      <c r="N6570">
        <v>0</v>
      </c>
      <c r="O6570">
        <v>-1146.9000000000001</v>
      </c>
      <c r="P6570" t="s">
        <v>607</v>
      </c>
      <c r="Q6570">
        <v>-1146.9000000000001</v>
      </c>
      <c r="R6570">
        <v>0</v>
      </c>
      <c r="S6570">
        <v>0</v>
      </c>
      <c r="T6570" t="s">
        <v>15</v>
      </c>
      <c r="U6570" s="221">
        <f t="shared" si="205"/>
        <v>0</v>
      </c>
    </row>
    <row r="6571" spans="1:21" hidden="1">
      <c r="A6571" s="55" t="str">
        <f t="shared" si="204"/>
        <v>Y0EU0</v>
      </c>
      <c r="B6571" s="55">
        <f>VLOOKUP(J6571,'Mapping-CITI'!A:E,5,0)</f>
        <v>0</v>
      </c>
      <c r="D6571" s="42">
        <v>45016</v>
      </c>
      <c r="E6571" s="42">
        <v>45199</v>
      </c>
      <c r="F6571" t="s">
        <v>1980</v>
      </c>
      <c r="G6571" t="s">
        <v>212</v>
      </c>
      <c r="H6571">
        <v>2250</v>
      </c>
      <c r="I6571" t="s">
        <v>2774</v>
      </c>
      <c r="J6571">
        <v>211103</v>
      </c>
      <c r="K6571" t="s">
        <v>2249</v>
      </c>
      <c r="L6571">
        <v>580.44000000000005</v>
      </c>
      <c r="M6571">
        <v>0.27</v>
      </c>
      <c r="N6571">
        <v>0.89</v>
      </c>
      <c r="O6571">
        <v>579.82000000000005</v>
      </c>
      <c r="P6571" t="s">
        <v>607</v>
      </c>
      <c r="Q6571">
        <v>579.82000000000005</v>
      </c>
      <c r="R6571">
        <v>0.27</v>
      </c>
      <c r="S6571">
        <v>0.89</v>
      </c>
      <c r="T6571" t="s">
        <v>15</v>
      </c>
      <c r="U6571" s="221">
        <f t="shared" si="205"/>
        <v>-6.1999999999999999E-8</v>
      </c>
    </row>
    <row r="6572" spans="1:21" hidden="1">
      <c r="A6572" s="55" t="str">
        <f t="shared" si="204"/>
        <v>Y0EU0</v>
      </c>
      <c r="B6572" s="55">
        <f>VLOOKUP(J6572,'Mapping-CITI'!A:E,5,0)</f>
        <v>0</v>
      </c>
      <c r="D6572" s="42">
        <v>45016</v>
      </c>
      <c r="E6572" s="42">
        <v>45199</v>
      </c>
      <c r="F6572" t="s">
        <v>1980</v>
      </c>
      <c r="G6572" t="s">
        <v>212</v>
      </c>
      <c r="H6572">
        <v>2250</v>
      </c>
      <c r="I6572" t="s">
        <v>2774</v>
      </c>
      <c r="J6572">
        <v>211106</v>
      </c>
      <c r="K6572" t="s">
        <v>2250</v>
      </c>
      <c r="L6572">
        <v>-2172.7800000000002</v>
      </c>
      <c r="M6572">
        <v>159560.85</v>
      </c>
      <c r="N6572">
        <v>163327.59</v>
      </c>
      <c r="O6572">
        <v>-5939.52</v>
      </c>
      <c r="P6572" t="s">
        <v>607</v>
      </c>
      <c r="Q6572">
        <v>-5939.52</v>
      </c>
      <c r="R6572">
        <v>159560.85</v>
      </c>
      <c r="S6572">
        <v>163327.59</v>
      </c>
      <c r="T6572" t="s">
        <v>15</v>
      </c>
      <c r="U6572" s="221">
        <f t="shared" si="205"/>
        <v>-3.7667399999999904E-4</v>
      </c>
    </row>
    <row r="6573" spans="1:21" hidden="1">
      <c r="A6573" s="55" t="str">
        <f t="shared" si="204"/>
        <v>Y0EU0</v>
      </c>
      <c r="B6573" s="55">
        <f>VLOOKUP(J6573,'Mapping-CITI'!A:E,5,0)</f>
        <v>0</v>
      </c>
      <c r="D6573" s="42">
        <v>45016</v>
      </c>
      <c r="E6573" s="42">
        <v>45199</v>
      </c>
      <c r="F6573" t="s">
        <v>1980</v>
      </c>
      <c r="G6573" t="s">
        <v>212</v>
      </c>
      <c r="H6573">
        <v>2250</v>
      </c>
      <c r="I6573" t="s">
        <v>2774</v>
      </c>
      <c r="J6573">
        <v>211121</v>
      </c>
      <c r="K6573" t="s">
        <v>2252</v>
      </c>
      <c r="L6573">
        <v>0</v>
      </c>
      <c r="M6573">
        <v>23323</v>
      </c>
      <c r="N6573">
        <v>23445</v>
      </c>
      <c r="O6573">
        <v>-122</v>
      </c>
      <c r="P6573" t="s">
        <v>607</v>
      </c>
      <c r="Q6573">
        <v>-122</v>
      </c>
      <c r="R6573">
        <v>23323</v>
      </c>
      <c r="S6573">
        <v>0</v>
      </c>
      <c r="T6573" t="s">
        <v>15</v>
      </c>
      <c r="U6573" s="221">
        <f t="shared" si="205"/>
        <v>-1.22E-5</v>
      </c>
    </row>
    <row r="6574" spans="1:21" hidden="1">
      <c r="A6574" s="55" t="str">
        <f t="shared" si="204"/>
        <v>Y0EU0</v>
      </c>
      <c r="B6574" s="55">
        <f>VLOOKUP(J6574,'Mapping-CITI'!A:E,5,0)</f>
        <v>0</v>
      </c>
      <c r="D6574" s="42">
        <v>45016</v>
      </c>
      <c r="E6574" s="42">
        <v>45199</v>
      </c>
      <c r="F6574" t="s">
        <v>1980</v>
      </c>
      <c r="G6574" t="s">
        <v>212</v>
      </c>
      <c r="H6574">
        <v>2220</v>
      </c>
      <c r="I6574" t="s">
        <v>2775</v>
      </c>
      <c r="J6574">
        <v>211126</v>
      </c>
      <c r="K6574" t="s">
        <v>2254</v>
      </c>
      <c r="L6574">
        <v>-74085.67</v>
      </c>
      <c r="M6574">
        <v>0</v>
      </c>
      <c r="N6574">
        <v>0</v>
      </c>
      <c r="O6574">
        <v>-74085.67</v>
      </c>
      <c r="P6574" t="s">
        <v>607</v>
      </c>
      <c r="Q6574">
        <v>-74085.67</v>
      </c>
      <c r="R6574">
        <v>0</v>
      </c>
      <c r="S6574">
        <v>0</v>
      </c>
      <c r="T6574" t="s">
        <v>15</v>
      </c>
      <c r="U6574" s="221">
        <f t="shared" si="205"/>
        <v>0</v>
      </c>
    </row>
    <row r="6575" spans="1:21" hidden="1">
      <c r="A6575" s="55" t="str">
        <f t="shared" si="204"/>
        <v>Y0EU0</v>
      </c>
      <c r="B6575" s="55">
        <f>VLOOKUP(J6575,'Mapping-CITI'!A:E,5,0)</f>
        <v>0</v>
      </c>
      <c r="D6575" s="42">
        <v>45016</v>
      </c>
      <c r="E6575" s="42">
        <v>45199</v>
      </c>
      <c r="F6575" t="s">
        <v>1980</v>
      </c>
      <c r="G6575" t="s">
        <v>212</v>
      </c>
      <c r="H6575">
        <v>2250</v>
      </c>
      <c r="I6575" t="s">
        <v>2774</v>
      </c>
      <c r="J6575">
        <v>211172</v>
      </c>
      <c r="K6575" t="s">
        <v>2262</v>
      </c>
      <c r="L6575">
        <v>-412419.13</v>
      </c>
      <c r="M6575">
        <v>481066.66</v>
      </c>
      <c r="N6575">
        <v>222956.54</v>
      </c>
      <c r="O6575">
        <v>-153209.88</v>
      </c>
      <c r="P6575" t="s">
        <v>607</v>
      </c>
      <c r="Q6575">
        <v>-153209.88</v>
      </c>
      <c r="R6575">
        <v>481066.66</v>
      </c>
      <c r="S6575">
        <v>4080.38</v>
      </c>
      <c r="T6575" t="s">
        <v>15</v>
      </c>
      <c r="U6575" s="221">
        <f t="shared" si="205"/>
        <v>2.5811011999999998E-2</v>
      </c>
    </row>
    <row r="6576" spans="1:21" hidden="1">
      <c r="A6576" s="55" t="str">
        <f t="shared" si="204"/>
        <v>Y0EU0</v>
      </c>
      <c r="B6576" s="55">
        <f>VLOOKUP(J6576,'Mapping-CITI'!A:E,5,0)</f>
        <v>0</v>
      </c>
      <c r="D6576" s="42">
        <v>45016</v>
      </c>
      <c r="E6576" s="42">
        <v>45199</v>
      </c>
      <c r="F6576" t="s">
        <v>1980</v>
      </c>
      <c r="G6576" t="s">
        <v>212</v>
      </c>
      <c r="H6576">
        <v>2250</v>
      </c>
      <c r="I6576" t="s">
        <v>2774</v>
      </c>
      <c r="J6576">
        <v>211632</v>
      </c>
      <c r="K6576" t="s">
        <v>2543</v>
      </c>
      <c r="L6576">
        <v>21.84</v>
      </c>
      <c r="M6576">
        <v>19141.599999999999</v>
      </c>
      <c r="N6576">
        <v>6570.31</v>
      </c>
      <c r="O6576">
        <v>12593.13</v>
      </c>
      <c r="P6576" t="s">
        <v>607</v>
      </c>
      <c r="Q6576">
        <v>12593.13</v>
      </c>
      <c r="R6576">
        <v>19141.599999999999</v>
      </c>
      <c r="S6576">
        <v>6570.31</v>
      </c>
      <c r="T6576" t="s">
        <v>15</v>
      </c>
      <c r="U6576" s="221">
        <f t="shared" si="205"/>
        <v>1.2571289999999996E-3</v>
      </c>
    </row>
    <row r="6577" spans="1:21" hidden="1">
      <c r="A6577" s="55" t="str">
        <f t="shared" si="204"/>
        <v>Y0EU0</v>
      </c>
      <c r="B6577" s="55">
        <f>VLOOKUP(J6577,'Mapping-CITI'!A:E,5,0)</f>
        <v>0</v>
      </c>
      <c r="D6577" s="42">
        <v>45016</v>
      </c>
      <c r="E6577" s="42">
        <v>45199</v>
      </c>
      <c r="F6577" t="s">
        <v>1980</v>
      </c>
      <c r="G6577" t="s">
        <v>212</v>
      </c>
      <c r="H6577">
        <v>2250</v>
      </c>
      <c r="I6577" t="s">
        <v>2774</v>
      </c>
      <c r="J6577">
        <v>211748</v>
      </c>
      <c r="K6577" t="s">
        <v>2805</v>
      </c>
      <c r="L6577">
        <v>-24.5</v>
      </c>
      <c r="M6577">
        <v>0</v>
      </c>
      <c r="N6577">
        <v>0</v>
      </c>
      <c r="O6577">
        <v>-24.5</v>
      </c>
      <c r="P6577" t="s">
        <v>607</v>
      </c>
      <c r="Q6577">
        <v>-24.5</v>
      </c>
      <c r="R6577">
        <v>0</v>
      </c>
      <c r="S6577">
        <v>0</v>
      </c>
      <c r="T6577" t="s">
        <v>15</v>
      </c>
      <c r="U6577" s="221">
        <f t="shared" si="205"/>
        <v>0</v>
      </c>
    </row>
    <row r="6578" spans="1:21" hidden="1">
      <c r="A6578" s="55" t="str">
        <f t="shared" si="204"/>
        <v>Y0EU0</v>
      </c>
      <c r="B6578" s="55">
        <f>VLOOKUP(J6578,'Mapping-CITI'!A:E,5,0)</f>
        <v>0</v>
      </c>
      <c r="D6578" s="42">
        <v>45016</v>
      </c>
      <c r="E6578" s="42">
        <v>45199</v>
      </c>
      <c r="F6578" t="s">
        <v>1980</v>
      </c>
      <c r="G6578" t="s">
        <v>212</v>
      </c>
      <c r="H6578">
        <v>2220</v>
      </c>
      <c r="I6578" t="s">
        <v>2775</v>
      </c>
      <c r="J6578">
        <v>260110</v>
      </c>
      <c r="K6578" t="s">
        <v>2274</v>
      </c>
      <c r="L6578">
        <v>0</v>
      </c>
      <c r="M6578">
        <v>17849700</v>
      </c>
      <c r="N6578">
        <v>17849700</v>
      </c>
      <c r="O6578">
        <v>0</v>
      </c>
      <c r="P6578" t="s">
        <v>607</v>
      </c>
      <c r="Q6578">
        <v>0</v>
      </c>
      <c r="R6578">
        <v>0</v>
      </c>
      <c r="S6578">
        <v>0</v>
      </c>
      <c r="T6578" t="s">
        <v>15</v>
      </c>
      <c r="U6578" s="221">
        <f t="shared" si="205"/>
        <v>0</v>
      </c>
    </row>
    <row r="6579" spans="1:21" hidden="1">
      <c r="A6579" s="55" t="str">
        <f t="shared" si="204"/>
        <v>Y0EU0</v>
      </c>
      <c r="B6579" s="55">
        <f>VLOOKUP(J6579,'Mapping-CITI'!A:E,5,0)</f>
        <v>0</v>
      </c>
      <c r="D6579" s="42">
        <v>45016</v>
      </c>
      <c r="E6579" s="42">
        <v>45199</v>
      </c>
      <c r="F6579" t="s">
        <v>1980</v>
      </c>
      <c r="G6579" t="s">
        <v>212</v>
      </c>
      <c r="H6579">
        <v>2220</v>
      </c>
      <c r="I6579" t="s">
        <v>2775</v>
      </c>
      <c r="J6579">
        <v>260110</v>
      </c>
      <c r="K6579" t="s">
        <v>2274</v>
      </c>
      <c r="L6579">
        <v>0</v>
      </c>
      <c r="M6579">
        <v>280000</v>
      </c>
      <c r="N6579">
        <v>280000</v>
      </c>
      <c r="O6579">
        <v>0</v>
      </c>
      <c r="P6579" t="s">
        <v>977</v>
      </c>
      <c r="Q6579">
        <v>0</v>
      </c>
      <c r="R6579">
        <v>0</v>
      </c>
      <c r="S6579">
        <v>0</v>
      </c>
      <c r="T6579" t="s">
        <v>15</v>
      </c>
      <c r="U6579" s="221">
        <f t="shared" si="205"/>
        <v>0</v>
      </c>
    </row>
    <row r="6580" spans="1:21" hidden="1">
      <c r="A6580" s="55" t="str">
        <f t="shared" si="204"/>
        <v>Y0EU0</v>
      </c>
      <c r="B6580" s="55">
        <f>VLOOKUP(J6580,'Mapping-CITI'!A:E,5,0)</f>
        <v>0</v>
      </c>
      <c r="D6580" s="42">
        <v>45016</v>
      </c>
      <c r="E6580" s="42">
        <v>45199</v>
      </c>
      <c r="F6580" t="s">
        <v>1980</v>
      </c>
      <c r="G6580" t="s">
        <v>212</v>
      </c>
      <c r="H6580">
        <v>2220</v>
      </c>
      <c r="I6580" t="s">
        <v>2775</v>
      </c>
      <c r="J6580">
        <v>260118</v>
      </c>
      <c r="K6580" t="s">
        <v>2275</v>
      </c>
      <c r="L6580">
        <v>0</v>
      </c>
      <c r="M6580">
        <v>1676984358.55</v>
      </c>
      <c r="N6580">
        <v>1676984358.55</v>
      </c>
      <c r="O6580">
        <v>0</v>
      </c>
      <c r="P6580" t="s">
        <v>607</v>
      </c>
      <c r="Q6580">
        <v>0</v>
      </c>
      <c r="R6580">
        <v>0</v>
      </c>
      <c r="S6580">
        <v>0</v>
      </c>
      <c r="T6580" t="s">
        <v>15</v>
      </c>
      <c r="U6580" s="221">
        <f t="shared" si="205"/>
        <v>0</v>
      </c>
    </row>
    <row r="6581" spans="1:21" hidden="1">
      <c r="A6581" s="55" t="str">
        <f t="shared" si="204"/>
        <v>Y0EU0</v>
      </c>
      <c r="B6581" s="55">
        <f>VLOOKUP(J6581,'Mapping-CITI'!A:E,5,0)</f>
        <v>0</v>
      </c>
      <c r="D6581" s="42">
        <v>45016</v>
      </c>
      <c r="E6581" s="42">
        <v>45199</v>
      </c>
      <c r="F6581" t="s">
        <v>1980</v>
      </c>
      <c r="G6581" t="s">
        <v>212</v>
      </c>
      <c r="H6581">
        <v>2220</v>
      </c>
      <c r="I6581" t="s">
        <v>2775</v>
      </c>
      <c r="J6581">
        <v>260122</v>
      </c>
      <c r="K6581" t="s">
        <v>2277</v>
      </c>
      <c r="L6581">
        <v>0</v>
      </c>
      <c r="M6581">
        <v>513717.86</v>
      </c>
      <c r="N6581">
        <v>513717.86</v>
      </c>
      <c r="O6581">
        <v>0</v>
      </c>
      <c r="P6581" t="s">
        <v>977</v>
      </c>
      <c r="Q6581">
        <v>0</v>
      </c>
      <c r="R6581">
        <v>0</v>
      </c>
      <c r="S6581">
        <v>0</v>
      </c>
      <c r="T6581" t="s">
        <v>15</v>
      </c>
      <c r="U6581" s="221">
        <f t="shared" si="205"/>
        <v>0</v>
      </c>
    </row>
    <row r="6582" spans="1:21" hidden="1">
      <c r="A6582" s="55" t="str">
        <f t="shared" si="204"/>
        <v>Y0EU0</v>
      </c>
      <c r="B6582" s="55">
        <f>VLOOKUP(J6582,'Mapping-CITI'!A:E,5,0)</f>
        <v>0</v>
      </c>
      <c r="D6582" s="42">
        <v>45016</v>
      </c>
      <c r="E6582" s="42">
        <v>45199</v>
      </c>
      <c r="F6582" t="s">
        <v>1980</v>
      </c>
      <c r="G6582" t="s">
        <v>212</v>
      </c>
      <c r="H6582">
        <v>2240</v>
      </c>
      <c r="I6582" t="s">
        <v>2795</v>
      </c>
      <c r="J6582">
        <v>260202</v>
      </c>
      <c r="K6582" t="s">
        <v>2281</v>
      </c>
      <c r="L6582">
        <v>0</v>
      </c>
      <c r="M6582">
        <v>53207116.909999996</v>
      </c>
      <c r="N6582">
        <v>53207116.909999996</v>
      </c>
      <c r="O6582">
        <v>0</v>
      </c>
      <c r="P6582" t="s">
        <v>607</v>
      </c>
      <c r="Q6582">
        <v>0</v>
      </c>
      <c r="R6582">
        <v>0</v>
      </c>
      <c r="S6582">
        <v>0</v>
      </c>
      <c r="T6582" t="s">
        <v>15</v>
      </c>
      <c r="U6582" s="221">
        <f t="shared" si="205"/>
        <v>0</v>
      </c>
    </row>
    <row r="6583" spans="1:21" hidden="1">
      <c r="A6583" s="55" t="str">
        <f t="shared" si="204"/>
        <v>Y0EU0</v>
      </c>
      <c r="B6583" s="55">
        <f>VLOOKUP(J6583,'Mapping-CITI'!A:E,5,0)</f>
        <v>0</v>
      </c>
      <c r="D6583" s="42">
        <v>45016</v>
      </c>
      <c r="E6583" s="42">
        <v>45199</v>
      </c>
      <c r="F6583" t="s">
        <v>1980</v>
      </c>
      <c r="G6583" t="s">
        <v>212</v>
      </c>
      <c r="H6583">
        <v>2240</v>
      </c>
      <c r="I6583" t="s">
        <v>2795</v>
      </c>
      <c r="J6583">
        <v>260221</v>
      </c>
      <c r="K6583" t="s">
        <v>2282</v>
      </c>
      <c r="L6583">
        <v>-25889.68</v>
      </c>
      <c r="M6583">
        <v>8717710.3000000007</v>
      </c>
      <c r="N6583">
        <v>8706662.6699999999</v>
      </c>
      <c r="O6583">
        <v>-14842.05</v>
      </c>
      <c r="P6583" t="s">
        <v>607</v>
      </c>
      <c r="Q6583">
        <v>-14842.05</v>
      </c>
      <c r="R6583">
        <v>8343094.4400000004</v>
      </c>
      <c r="S6583">
        <v>0</v>
      </c>
      <c r="T6583" t="s">
        <v>15</v>
      </c>
      <c r="U6583" s="221">
        <f t="shared" si="205"/>
        <v>1.1047630000000819E-3</v>
      </c>
    </row>
    <row r="6584" spans="1:21" hidden="1">
      <c r="A6584" s="55" t="str">
        <f t="shared" si="204"/>
        <v>Y0EU0</v>
      </c>
      <c r="B6584" s="55">
        <f>VLOOKUP(J6584,'Mapping-CITI'!A:E,5,0)</f>
        <v>0</v>
      </c>
      <c r="D6584" s="42">
        <v>45016</v>
      </c>
      <c r="E6584" s="42">
        <v>45199</v>
      </c>
      <c r="F6584" t="s">
        <v>1980</v>
      </c>
      <c r="G6584" t="s">
        <v>212</v>
      </c>
      <c r="H6584">
        <v>2240</v>
      </c>
      <c r="I6584" t="s">
        <v>2795</v>
      </c>
      <c r="J6584">
        <v>260222</v>
      </c>
      <c r="K6584" t="s">
        <v>2283</v>
      </c>
      <c r="L6584">
        <v>-909037.03</v>
      </c>
      <c r="M6584">
        <v>44814937.920000002</v>
      </c>
      <c r="N6584">
        <v>44382376.240000002</v>
      </c>
      <c r="O6584">
        <v>-276683.48</v>
      </c>
      <c r="P6584" t="s">
        <v>607</v>
      </c>
      <c r="Q6584">
        <v>-276683.48</v>
      </c>
      <c r="R6584">
        <v>44750155.850000001</v>
      </c>
      <c r="S6584">
        <v>0</v>
      </c>
      <c r="T6584" t="s">
        <v>15</v>
      </c>
      <c r="U6584" s="221">
        <f t="shared" si="205"/>
        <v>4.325616799999997E-2</v>
      </c>
    </row>
    <row r="6585" spans="1:21" hidden="1">
      <c r="A6585" s="55" t="str">
        <f t="shared" si="204"/>
        <v>Y0EU0</v>
      </c>
      <c r="B6585" s="55">
        <f>VLOOKUP(J6585,'Mapping-CITI'!A:E,5,0)</f>
        <v>0</v>
      </c>
      <c r="D6585" s="42">
        <v>45016</v>
      </c>
      <c r="E6585" s="42">
        <v>45199</v>
      </c>
      <c r="F6585" t="s">
        <v>1980</v>
      </c>
      <c r="G6585" t="s">
        <v>212</v>
      </c>
      <c r="H6585">
        <v>2250</v>
      </c>
      <c r="I6585" t="s">
        <v>2774</v>
      </c>
      <c r="J6585">
        <v>260828</v>
      </c>
      <c r="K6585" t="s">
        <v>2807</v>
      </c>
      <c r="L6585">
        <v>-0.01</v>
      </c>
      <c r="M6585">
        <v>0</v>
      </c>
      <c r="N6585">
        <v>0</v>
      </c>
      <c r="O6585">
        <v>-0.01</v>
      </c>
      <c r="P6585" t="s">
        <v>607</v>
      </c>
      <c r="Q6585">
        <v>-0.01</v>
      </c>
      <c r="R6585">
        <v>0</v>
      </c>
      <c r="S6585">
        <v>0</v>
      </c>
      <c r="T6585" t="s">
        <v>15</v>
      </c>
      <c r="U6585" s="221">
        <f t="shared" si="205"/>
        <v>0</v>
      </c>
    </row>
    <row r="6586" spans="1:21" hidden="1">
      <c r="A6586" s="55" t="str">
        <f t="shared" si="204"/>
        <v>Y0EU0</v>
      </c>
      <c r="B6586" s="55">
        <f>VLOOKUP(J6586,'Mapping-CITI'!A:E,5,0)</f>
        <v>0</v>
      </c>
      <c r="D6586" s="42">
        <v>45016</v>
      </c>
      <c r="E6586" s="42">
        <v>45199</v>
      </c>
      <c r="F6586" t="s">
        <v>1980</v>
      </c>
      <c r="G6586" t="s">
        <v>212</v>
      </c>
      <c r="H6586">
        <v>2250</v>
      </c>
      <c r="I6586" t="s">
        <v>2774</v>
      </c>
      <c r="J6586">
        <v>260836</v>
      </c>
      <c r="K6586" t="s">
        <v>2705</v>
      </c>
      <c r="L6586">
        <v>-16061.45</v>
      </c>
      <c r="M6586">
        <v>148493.91</v>
      </c>
      <c r="N6586">
        <v>153042.76</v>
      </c>
      <c r="O6586">
        <v>-20073.650000000001</v>
      </c>
      <c r="P6586" t="s">
        <v>607</v>
      </c>
      <c r="Q6586">
        <v>-20073.650000000001</v>
      </c>
      <c r="R6586">
        <v>146704.46</v>
      </c>
      <c r="S6586">
        <v>42426.89</v>
      </c>
      <c r="T6586" t="s">
        <v>15</v>
      </c>
      <c r="U6586" s="221">
        <f t="shared" si="205"/>
        <v>-4.5488500000000058E-4</v>
      </c>
    </row>
    <row r="6587" spans="1:21" hidden="1">
      <c r="A6587" s="55" t="str">
        <f t="shared" si="204"/>
        <v>Y0EU0</v>
      </c>
      <c r="B6587" s="55">
        <f>VLOOKUP(J6587,'Mapping-CITI'!A:E,5,0)</f>
        <v>0</v>
      </c>
      <c r="D6587" s="42">
        <v>45016</v>
      </c>
      <c r="E6587" s="42">
        <v>45199</v>
      </c>
      <c r="F6587" t="s">
        <v>1980</v>
      </c>
      <c r="G6587" t="s">
        <v>212</v>
      </c>
      <c r="H6587">
        <v>2250</v>
      </c>
      <c r="I6587" t="s">
        <v>2774</v>
      </c>
      <c r="J6587">
        <v>260837</v>
      </c>
      <c r="K6587" t="s">
        <v>2706</v>
      </c>
      <c r="L6587">
        <v>-16061.45</v>
      </c>
      <c r="M6587">
        <v>148493.91</v>
      </c>
      <c r="N6587">
        <v>153042.76</v>
      </c>
      <c r="O6587">
        <v>-20073.650000000001</v>
      </c>
      <c r="P6587" t="s">
        <v>607</v>
      </c>
      <c r="Q6587">
        <v>-20073.650000000001</v>
      </c>
      <c r="R6587">
        <v>146704.46</v>
      </c>
      <c r="S6587">
        <v>42426.89</v>
      </c>
      <c r="T6587" t="s">
        <v>15</v>
      </c>
      <c r="U6587" s="221">
        <f t="shared" si="205"/>
        <v>-4.5488500000000058E-4</v>
      </c>
    </row>
    <row r="6588" spans="1:21" hidden="1">
      <c r="A6588" s="55" t="str">
        <f t="shared" si="204"/>
        <v>Y0EUIgnore</v>
      </c>
      <c r="B6588" s="55" t="str">
        <f>VLOOKUP(J6588,'Mapping-CITI'!A:E,5,0)</f>
        <v>Ignore</v>
      </c>
      <c r="D6588" s="42">
        <v>45016</v>
      </c>
      <c r="E6588" s="42">
        <v>45199</v>
      </c>
      <c r="F6588" t="s">
        <v>1980</v>
      </c>
      <c r="G6588" t="s">
        <v>212</v>
      </c>
      <c r="H6588">
        <v>2250</v>
      </c>
      <c r="I6588" t="s">
        <v>2774</v>
      </c>
      <c r="J6588">
        <v>260911</v>
      </c>
      <c r="K6588" t="s">
        <v>4267</v>
      </c>
      <c r="L6588">
        <v>0</v>
      </c>
      <c r="M6588">
        <v>129.63</v>
      </c>
      <c r="N6588">
        <v>129.63</v>
      </c>
      <c r="O6588">
        <v>0</v>
      </c>
      <c r="P6588" t="s">
        <v>607</v>
      </c>
      <c r="Q6588">
        <v>0</v>
      </c>
      <c r="R6588">
        <v>129.63</v>
      </c>
      <c r="S6588">
        <v>129.63</v>
      </c>
      <c r="T6588" t="s">
        <v>15</v>
      </c>
      <c r="U6588" s="221">
        <f t="shared" si="205"/>
        <v>0</v>
      </c>
    </row>
    <row r="6589" spans="1:21" hidden="1">
      <c r="A6589" s="55" t="str">
        <f t="shared" si="204"/>
        <v>Y0EU0</v>
      </c>
      <c r="B6589" s="55">
        <f>VLOOKUP(J6589,'Mapping-CITI'!A:E,5,0)</f>
        <v>0</v>
      </c>
      <c r="D6589" s="42">
        <v>45016</v>
      </c>
      <c r="E6589" s="42">
        <v>45199</v>
      </c>
      <c r="F6589" t="s">
        <v>1980</v>
      </c>
      <c r="G6589" t="s">
        <v>212</v>
      </c>
      <c r="H6589">
        <v>2250</v>
      </c>
      <c r="I6589" t="s">
        <v>2774</v>
      </c>
      <c r="J6589">
        <v>260942</v>
      </c>
      <c r="K6589" t="s">
        <v>2292</v>
      </c>
      <c r="L6589">
        <v>-550</v>
      </c>
      <c r="M6589">
        <v>900</v>
      </c>
      <c r="N6589">
        <v>1025</v>
      </c>
      <c r="O6589">
        <v>-675</v>
      </c>
      <c r="P6589" t="s">
        <v>607</v>
      </c>
      <c r="Q6589">
        <v>-675</v>
      </c>
      <c r="R6589">
        <v>900</v>
      </c>
      <c r="S6589">
        <v>0</v>
      </c>
      <c r="T6589" t="s">
        <v>15</v>
      </c>
      <c r="U6589" s="221">
        <f t="shared" si="205"/>
        <v>-1.2500000000000001E-5</v>
      </c>
    </row>
    <row r="6590" spans="1:21" hidden="1">
      <c r="A6590" s="55" t="str">
        <f t="shared" si="204"/>
        <v>Y0EU0</v>
      </c>
      <c r="B6590" s="55">
        <f>VLOOKUP(J6590,'Mapping-CITI'!A:E,5,0)</f>
        <v>0</v>
      </c>
      <c r="D6590" s="42">
        <v>45016</v>
      </c>
      <c r="E6590" s="42">
        <v>45199</v>
      </c>
      <c r="F6590" t="s">
        <v>1980</v>
      </c>
      <c r="G6590" t="s">
        <v>212</v>
      </c>
      <c r="H6590">
        <v>2220</v>
      </c>
      <c r="I6590" t="s">
        <v>2775</v>
      </c>
      <c r="J6590">
        <v>261026</v>
      </c>
      <c r="K6590" t="s">
        <v>2549</v>
      </c>
      <c r="L6590">
        <v>-25292.33</v>
      </c>
      <c r="M6590">
        <v>5653.54</v>
      </c>
      <c r="N6590">
        <v>5218.3900000000003</v>
      </c>
      <c r="O6590">
        <v>-24857.18</v>
      </c>
      <c r="P6590" t="s">
        <v>607</v>
      </c>
      <c r="Q6590">
        <v>-24857.18</v>
      </c>
      <c r="R6590">
        <v>5653.54</v>
      </c>
      <c r="S6590">
        <v>5218.3900000000003</v>
      </c>
      <c r="T6590" t="s">
        <v>15</v>
      </c>
      <c r="U6590" s="221">
        <f t="shared" si="205"/>
        <v>4.3514999999999965E-5</v>
      </c>
    </row>
    <row r="6591" spans="1:21" hidden="1">
      <c r="A6591" s="55" t="str">
        <f t="shared" si="204"/>
        <v>Y0EU0</v>
      </c>
      <c r="B6591" s="55">
        <f>VLOOKUP(J6591,'Mapping-CITI'!A:E,5,0)</f>
        <v>0</v>
      </c>
      <c r="D6591" s="42">
        <v>45016</v>
      </c>
      <c r="E6591" s="42">
        <v>45199</v>
      </c>
      <c r="F6591" t="s">
        <v>1980</v>
      </c>
      <c r="G6591" t="s">
        <v>212</v>
      </c>
      <c r="H6591">
        <v>2220</v>
      </c>
      <c r="I6591" t="s">
        <v>2775</v>
      </c>
      <c r="J6591">
        <v>261027</v>
      </c>
      <c r="K6591" t="s">
        <v>2855</v>
      </c>
      <c r="L6591">
        <v>0</v>
      </c>
      <c r="M6591">
        <v>88927.28</v>
      </c>
      <c r="N6591">
        <v>90962.81</v>
      </c>
      <c r="O6591">
        <v>-2035.53</v>
      </c>
      <c r="P6591" t="s">
        <v>607</v>
      </c>
      <c r="Q6591">
        <v>-2035.53</v>
      </c>
      <c r="R6591">
        <v>88927.28</v>
      </c>
      <c r="S6591">
        <v>0</v>
      </c>
      <c r="T6591" t="s">
        <v>15</v>
      </c>
      <c r="U6591" s="221">
        <f t="shared" si="205"/>
        <v>-2.0355299999999987E-4</v>
      </c>
    </row>
    <row r="6592" spans="1:21" hidden="1">
      <c r="A6592" s="55" t="str">
        <f t="shared" si="204"/>
        <v>Y0EU0</v>
      </c>
      <c r="B6592" s="55">
        <f>VLOOKUP(J6592,'Mapping-CITI'!A:E,5,0)</f>
        <v>0</v>
      </c>
      <c r="D6592" s="42">
        <v>45016</v>
      </c>
      <c r="E6592" s="42">
        <v>45199</v>
      </c>
      <c r="F6592" t="s">
        <v>1980</v>
      </c>
      <c r="G6592" t="s">
        <v>212</v>
      </c>
      <c r="H6592">
        <v>2220</v>
      </c>
      <c r="I6592" t="s">
        <v>2775</v>
      </c>
      <c r="J6592">
        <v>261259</v>
      </c>
      <c r="K6592" t="s">
        <v>2707</v>
      </c>
      <c r="L6592">
        <v>-76.290000000000006</v>
      </c>
      <c r="M6592">
        <v>8217.2900000000009</v>
      </c>
      <c r="N6592">
        <v>8380.64</v>
      </c>
      <c r="O6592">
        <v>-239.64</v>
      </c>
      <c r="P6592" t="s">
        <v>607</v>
      </c>
      <c r="Q6592">
        <v>-239.64</v>
      </c>
      <c r="R6592">
        <v>7983.71</v>
      </c>
      <c r="S6592">
        <v>0</v>
      </c>
      <c r="T6592" t="s">
        <v>15</v>
      </c>
      <c r="U6592" s="221">
        <f t="shared" si="205"/>
        <v>-1.6334999999999853E-5</v>
      </c>
    </row>
    <row r="6593" spans="1:21" hidden="1">
      <c r="A6593" s="55" t="str">
        <f t="shared" si="204"/>
        <v>Y0EU0</v>
      </c>
      <c r="B6593" s="55">
        <f>VLOOKUP(J6593,'Mapping-CITI'!A:E,5,0)</f>
        <v>0</v>
      </c>
      <c r="D6593" s="42">
        <v>45016</v>
      </c>
      <c r="E6593" s="42">
        <v>45199</v>
      </c>
      <c r="F6593" t="s">
        <v>1980</v>
      </c>
      <c r="G6593" t="s">
        <v>212</v>
      </c>
      <c r="H6593">
        <v>2220</v>
      </c>
      <c r="I6593" t="s">
        <v>2775</v>
      </c>
      <c r="J6593">
        <v>261260</v>
      </c>
      <c r="K6593" t="s">
        <v>2708</v>
      </c>
      <c r="L6593">
        <v>-74.75</v>
      </c>
      <c r="M6593">
        <v>8217.2900000000009</v>
      </c>
      <c r="N6593">
        <v>8380.64</v>
      </c>
      <c r="O6593">
        <v>-238.1</v>
      </c>
      <c r="P6593" t="s">
        <v>607</v>
      </c>
      <c r="Q6593">
        <v>-238.1</v>
      </c>
      <c r="R6593">
        <v>7983.71</v>
      </c>
      <c r="S6593">
        <v>0</v>
      </c>
      <c r="T6593" t="s">
        <v>15</v>
      </c>
      <c r="U6593" s="221">
        <f t="shared" si="205"/>
        <v>-1.6334999999999853E-5</v>
      </c>
    </row>
    <row r="6594" spans="1:21" hidden="1">
      <c r="A6594" s="55" t="str">
        <f t="shared" si="204"/>
        <v>Y0EU0</v>
      </c>
      <c r="B6594" s="55">
        <f>VLOOKUP(J6594,'Mapping-CITI'!A:E,5,0)</f>
        <v>0</v>
      </c>
      <c r="D6594" s="42">
        <v>45016</v>
      </c>
      <c r="E6594" s="42">
        <v>45199</v>
      </c>
      <c r="F6594" t="s">
        <v>1980</v>
      </c>
      <c r="G6594" t="s">
        <v>212</v>
      </c>
      <c r="H6594">
        <v>2220</v>
      </c>
      <c r="I6594" t="s">
        <v>2775</v>
      </c>
      <c r="J6594">
        <v>261262</v>
      </c>
      <c r="K6594" t="s">
        <v>2709</v>
      </c>
      <c r="L6594">
        <v>-300.23</v>
      </c>
      <c r="M6594">
        <v>20312.47</v>
      </c>
      <c r="N6594">
        <v>20527.669999999998</v>
      </c>
      <c r="O6594">
        <v>-278.63</v>
      </c>
      <c r="P6594" t="s">
        <v>607</v>
      </c>
      <c r="Q6594">
        <v>-278.63</v>
      </c>
      <c r="R6594">
        <v>20278.150000000001</v>
      </c>
      <c r="S6594">
        <v>0</v>
      </c>
      <c r="T6594" t="s">
        <v>15</v>
      </c>
      <c r="U6594" s="221">
        <f t="shared" si="205"/>
        <v>-2.1519999999999709E-5</v>
      </c>
    </row>
    <row r="6595" spans="1:21" hidden="1">
      <c r="A6595" s="55" t="str">
        <f t="shared" ref="A6595:A6658" si="206">F6595&amp;B6595</f>
        <v>Y0EU0</v>
      </c>
      <c r="B6595" s="55">
        <f>VLOOKUP(J6595,'Mapping-CITI'!A:E,5,0)</f>
        <v>0</v>
      </c>
      <c r="D6595" s="42">
        <v>45016</v>
      </c>
      <c r="E6595" s="42">
        <v>45199</v>
      </c>
      <c r="F6595" t="s">
        <v>1980</v>
      </c>
      <c r="G6595" t="s">
        <v>212</v>
      </c>
      <c r="H6595">
        <v>2150</v>
      </c>
      <c r="I6595" t="s">
        <v>2797</v>
      </c>
      <c r="J6595">
        <v>281101</v>
      </c>
      <c r="K6595" t="s">
        <v>2296</v>
      </c>
      <c r="L6595">
        <v>216714292.02000001</v>
      </c>
      <c r="M6595">
        <v>0</v>
      </c>
      <c r="N6595">
        <v>0</v>
      </c>
      <c r="O6595">
        <v>216714292.02000001</v>
      </c>
      <c r="P6595" t="s">
        <v>607</v>
      </c>
      <c r="Q6595">
        <v>216714292.02000001</v>
      </c>
      <c r="R6595">
        <v>0</v>
      </c>
      <c r="S6595">
        <v>0</v>
      </c>
      <c r="T6595" t="s">
        <v>15</v>
      </c>
      <c r="U6595" s="221">
        <f t="shared" ref="U6595:U6658" si="207">(M6595-N6595)/10^7</f>
        <v>0</v>
      </c>
    </row>
    <row r="6596" spans="1:21" hidden="1">
      <c r="A6596" s="55" t="str">
        <f t="shared" si="206"/>
        <v>Y0EU0</v>
      </c>
      <c r="B6596" s="55">
        <f>VLOOKUP(J6596,'Mapping-CITI'!A:E,5,0)</f>
        <v>0</v>
      </c>
      <c r="D6596" s="42">
        <v>45016</v>
      </c>
      <c r="E6596" s="42">
        <v>45199</v>
      </c>
      <c r="F6596" t="s">
        <v>1980</v>
      </c>
      <c r="G6596" t="s">
        <v>212</v>
      </c>
      <c r="H6596">
        <v>2150</v>
      </c>
      <c r="I6596" t="s">
        <v>2797</v>
      </c>
      <c r="J6596">
        <v>281102</v>
      </c>
      <c r="K6596" t="s">
        <v>2544</v>
      </c>
      <c r="L6596">
        <v>71067876.510000005</v>
      </c>
      <c r="M6596">
        <v>0</v>
      </c>
      <c r="N6596">
        <v>0</v>
      </c>
      <c r="O6596">
        <v>71067876.510000005</v>
      </c>
      <c r="P6596" t="s">
        <v>607</v>
      </c>
      <c r="Q6596">
        <v>71067876.510000005</v>
      </c>
      <c r="R6596">
        <v>0</v>
      </c>
      <c r="S6596">
        <v>0</v>
      </c>
      <c r="T6596" t="s">
        <v>15</v>
      </c>
      <c r="U6596" s="221">
        <f t="shared" si="207"/>
        <v>0</v>
      </c>
    </row>
    <row r="6597" spans="1:21" hidden="1">
      <c r="A6597" s="55" t="str">
        <f t="shared" si="206"/>
        <v>Y0EU0</v>
      </c>
      <c r="B6597" s="55">
        <f>VLOOKUP(J6597,'Mapping-CITI'!A:E,5,0)</f>
        <v>0</v>
      </c>
      <c r="D6597" s="42">
        <v>45016</v>
      </c>
      <c r="E6597" s="42">
        <v>45199</v>
      </c>
      <c r="F6597" t="s">
        <v>1980</v>
      </c>
      <c r="G6597" t="s">
        <v>212</v>
      </c>
      <c r="H6597">
        <v>2150</v>
      </c>
      <c r="I6597" t="s">
        <v>2797</v>
      </c>
      <c r="J6597">
        <v>281137</v>
      </c>
      <c r="K6597" t="s">
        <v>2302</v>
      </c>
      <c r="L6597">
        <v>-96449450.579999998</v>
      </c>
      <c r="M6597">
        <v>151721.85</v>
      </c>
      <c r="N6597">
        <v>1658004.03</v>
      </c>
      <c r="O6597">
        <v>-97955732.760000005</v>
      </c>
      <c r="P6597" t="s">
        <v>607</v>
      </c>
      <c r="Q6597">
        <v>-97955732.760000005</v>
      </c>
      <c r="R6597">
        <v>0</v>
      </c>
      <c r="S6597">
        <v>0</v>
      </c>
      <c r="T6597" t="s">
        <v>15</v>
      </c>
      <c r="U6597" s="221">
        <f t="shared" si="207"/>
        <v>-0.15062821799999998</v>
      </c>
    </row>
    <row r="6598" spans="1:21" hidden="1">
      <c r="A6598" s="55" t="str">
        <f t="shared" si="206"/>
        <v>Y0EU0</v>
      </c>
      <c r="B6598" s="55">
        <f>VLOOKUP(J6598,'Mapping-CITI'!A:E,5,0)</f>
        <v>0</v>
      </c>
      <c r="D6598" s="42">
        <v>45016</v>
      </c>
      <c r="E6598" s="42">
        <v>45199</v>
      </c>
      <c r="F6598" t="s">
        <v>1980</v>
      </c>
      <c r="G6598" t="s">
        <v>212</v>
      </c>
      <c r="H6598">
        <v>2150</v>
      </c>
      <c r="I6598" t="s">
        <v>2797</v>
      </c>
      <c r="J6598">
        <v>281138</v>
      </c>
      <c r="K6598" t="s">
        <v>2303</v>
      </c>
      <c r="L6598">
        <v>-126128287.15000001</v>
      </c>
      <c r="M6598">
        <v>10015254.390000001</v>
      </c>
      <c r="N6598">
        <v>8632706.6099999994</v>
      </c>
      <c r="O6598">
        <v>-124763640.59999999</v>
      </c>
      <c r="P6598" t="s">
        <v>607</v>
      </c>
      <c r="Q6598">
        <v>-124763640.59999999</v>
      </c>
      <c r="R6598">
        <v>0</v>
      </c>
      <c r="S6598">
        <v>0</v>
      </c>
      <c r="T6598" t="s">
        <v>15</v>
      </c>
      <c r="U6598" s="221">
        <f t="shared" si="207"/>
        <v>0.13825477800000011</v>
      </c>
    </row>
    <row r="6599" spans="1:21" hidden="1">
      <c r="A6599" s="55" t="str">
        <f t="shared" si="206"/>
        <v>Y0EU0</v>
      </c>
      <c r="B6599" s="55">
        <f>VLOOKUP(J6599,'Mapping-CITI'!A:E,5,0)</f>
        <v>0</v>
      </c>
      <c r="D6599" s="42">
        <v>45016</v>
      </c>
      <c r="E6599" s="42">
        <v>45199</v>
      </c>
      <c r="F6599" t="s">
        <v>1980</v>
      </c>
      <c r="G6599" t="s">
        <v>212</v>
      </c>
      <c r="H6599">
        <v>2250</v>
      </c>
      <c r="I6599" t="s">
        <v>2774</v>
      </c>
      <c r="J6599">
        <v>281212</v>
      </c>
      <c r="K6599" t="s">
        <v>2314</v>
      </c>
      <c r="L6599">
        <v>-5470.62</v>
      </c>
      <c r="M6599">
        <v>35653.480000000003</v>
      </c>
      <c r="N6599">
        <v>36478.49</v>
      </c>
      <c r="O6599">
        <v>-6112.44</v>
      </c>
      <c r="P6599" t="s">
        <v>607</v>
      </c>
      <c r="Q6599">
        <v>-6112.44</v>
      </c>
      <c r="R6599">
        <v>35653.480000000003</v>
      </c>
      <c r="S6599">
        <v>0</v>
      </c>
      <c r="T6599" t="s">
        <v>15</v>
      </c>
      <c r="U6599" s="221">
        <f t="shared" si="207"/>
        <v>-8.2500999999999473E-5</v>
      </c>
    </row>
    <row r="6600" spans="1:21" hidden="1">
      <c r="A6600" s="55" t="str">
        <f t="shared" si="206"/>
        <v>Y0EU0</v>
      </c>
      <c r="B6600" s="55">
        <f>VLOOKUP(J6600,'Mapping-CITI'!A:E,5,0)</f>
        <v>0</v>
      </c>
      <c r="D6600" s="42">
        <v>45016</v>
      </c>
      <c r="E6600" s="42">
        <v>45199</v>
      </c>
      <c r="F6600" t="s">
        <v>1980</v>
      </c>
      <c r="G6600" t="s">
        <v>212</v>
      </c>
      <c r="H6600">
        <v>2250</v>
      </c>
      <c r="I6600" t="s">
        <v>2774</v>
      </c>
      <c r="J6600">
        <v>281276</v>
      </c>
      <c r="K6600" t="s">
        <v>2330</v>
      </c>
      <c r="L6600">
        <v>0</v>
      </c>
      <c r="M6600">
        <v>0</v>
      </c>
      <c r="N6600">
        <v>0.05</v>
      </c>
      <c r="O6600">
        <v>-0.05</v>
      </c>
      <c r="P6600" t="s">
        <v>607</v>
      </c>
      <c r="Q6600">
        <v>-0.05</v>
      </c>
      <c r="R6600">
        <v>0</v>
      </c>
      <c r="S6600">
        <v>0.05</v>
      </c>
      <c r="T6600" t="s">
        <v>15</v>
      </c>
      <c r="U6600" s="221">
        <f t="shared" si="207"/>
        <v>-5.0000000000000001E-9</v>
      </c>
    </row>
    <row r="6601" spans="1:21" hidden="1">
      <c r="A6601" s="55" t="str">
        <f t="shared" si="206"/>
        <v>Y0EU0</v>
      </c>
      <c r="B6601" s="55">
        <f>VLOOKUP(J6601,'Mapping-CITI'!A:E,5,0)</f>
        <v>0</v>
      </c>
      <c r="D6601" s="42">
        <v>45016</v>
      </c>
      <c r="E6601" s="42">
        <v>45199</v>
      </c>
      <c r="F6601" t="s">
        <v>1980</v>
      </c>
      <c r="G6601" t="s">
        <v>212</v>
      </c>
      <c r="H6601">
        <v>2150</v>
      </c>
      <c r="I6601" t="s">
        <v>2797</v>
      </c>
      <c r="J6601">
        <v>281290</v>
      </c>
      <c r="K6601" t="s">
        <v>2550</v>
      </c>
      <c r="L6601">
        <v>1350768.6399999999</v>
      </c>
      <c r="M6601">
        <v>60374.92</v>
      </c>
      <c r="N6601">
        <v>147802.79</v>
      </c>
      <c r="O6601">
        <v>1274503.78</v>
      </c>
      <c r="P6601" t="s">
        <v>607</v>
      </c>
      <c r="Q6601">
        <v>1274503.78</v>
      </c>
      <c r="R6601">
        <v>0</v>
      </c>
      <c r="S6601">
        <v>0</v>
      </c>
      <c r="T6601" t="s">
        <v>15</v>
      </c>
      <c r="U6601" s="221">
        <f t="shared" si="207"/>
        <v>-8.7427870000000001E-3</v>
      </c>
    </row>
    <row r="6602" spans="1:21" hidden="1">
      <c r="A6602" s="55" t="str">
        <f t="shared" si="206"/>
        <v>Y0EU0</v>
      </c>
      <c r="B6602" s="55">
        <f>VLOOKUP(J6602,'Mapping-CITI'!A:E,5,0)</f>
        <v>0</v>
      </c>
      <c r="D6602" s="42">
        <v>45016</v>
      </c>
      <c r="E6602" s="42">
        <v>45199</v>
      </c>
      <c r="F6602" t="s">
        <v>1980</v>
      </c>
      <c r="G6602" t="s">
        <v>212</v>
      </c>
      <c r="H6602">
        <v>2150</v>
      </c>
      <c r="I6602" t="s">
        <v>2797</v>
      </c>
      <c r="J6602">
        <v>281292</v>
      </c>
      <c r="K6602" t="s">
        <v>2551</v>
      </c>
      <c r="L6602">
        <v>205282249.41</v>
      </c>
      <c r="M6602">
        <v>8523823.2599999998</v>
      </c>
      <c r="N6602">
        <v>10076371.859999999</v>
      </c>
      <c r="O6602">
        <v>203560464.59</v>
      </c>
      <c r="P6602" t="s">
        <v>607</v>
      </c>
      <c r="Q6602">
        <v>203560464.59</v>
      </c>
      <c r="R6602">
        <v>0</v>
      </c>
      <c r="S6602">
        <v>0</v>
      </c>
      <c r="T6602" t="s">
        <v>15</v>
      </c>
      <c r="U6602" s="221">
        <f t="shared" si="207"/>
        <v>-0.15525485999999997</v>
      </c>
    </row>
    <row r="6603" spans="1:21" hidden="1">
      <c r="A6603" s="55" t="str">
        <f t="shared" si="206"/>
        <v>Y0EU5.3</v>
      </c>
      <c r="B6603" s="55">
        <f>VLOOKUP(J6603,'Mapping-CITI'!A:E,5,0)</f>
        <v>5.3</v>
      </c>
      <c r="D6603" s="42">
        <v>45016</v>
      </c>
      <c r="E6603" s="42">
        <v>45199</v>
      </c>
      <c r="F6603" t="s">
        <v>1980</v>
      </c>
      <c r="G6603" t="s">
        <v>212</v>
      </c>
      <c r="H6603">
        <v>5140</v>
      </c>
      <c r="I6603" t="s">
        <v>2798</v>
      </c>
      <c r="J6603">
        <v>301106</v>
      </c>
      <c r="K6603" t="s">
        <v>2850</v>
      </c>
      <c r="L6603">
        <v>0</v>
      </c>
      <c r="M6603">
        <v>0</v>
      </c>
      <c r="N6603">
        <v>6504277.6500000004</v>
      </c>
      <c r="O6603">
        <v>-6504277.6500000004</v>
      </c>
      <c r="P6603" t="s">
        <v>607</v>
      </c>
      <c r="Q6603">
        <v>-6504277.6500000004</v>
      </c>
      <c r="R6603">
        <v>0</v>
      </c>
      <c r="S6603">
        <v>0</v>
      </c>
      <c r="T6603" t="s">
        <v>15</v>
      </c>
      <c r="U6603" s="221">
        <f t="shared" si="207"/>
        <v>-0.65042776499999999</v>
      </c>
    </row>
    <row r="6604" spans="1:21" hidden="1">
      <c r="A6604" s="55" t="str">
        <f t="shared" si="206"/>
        <v>Y0EU5.3</v>
      </c>
      <c r="B6604" s="55">
        <f>VLOOKUP(J6604,'Mapping-CITI'!A:E,5,0)</f>
        <v>5.3</v>
      </c>
      <c r="D6604" s="42">
        <v>45016</v>
      </c>
      <c r="E6604" s="42">
        <v>45199</v>
      </c>
      <c r="F6604" t="s">
        <v>1980</v>
      </c>
      <c r="G6604" t="s">
        <v>212</v>
      </c>
      <c r="H6604">
        <v>5160</v>
      </c>
      <c r="I6604" t="s">
        <v>2851</v>
      </c>
      <c r="J6604">
        <v>302203</v>
      </c>
      <c r="K6604" t="s">
        <v>2343</v>
      </c>
      <c r="L6604">
        <v>0</v>
      </c>
      <c r="M6604">
        <v>9808.5</v>
      </c>
      <c r="N6604">
        <v>2579</v>
      </c>
      <c r="O6604">
        <v>7229.5</v>
      </c>
      <c r="P6604" t="s">
        <v>607</v>
      </c>
      <c r="Q6604">
        <v>7229.5</v>
      </c>
      <c r="R6604">
        <v>0</v>
      </c>
      <c r="S6604">
        <v>0</v>
      </c>
      <c r="T6604" t="s">
        <v>15</v>
      </c>
      <c r="U6604" s="221">
        <f t="shared" si="207"/>
        <v>7.2294999999999998E-4</v>
      </c>
    </row>
    <row r="6605" spans="1:21" hidden="1">
      <c r="A6605" s="55" t="str">
        <f t="shared" si="206"/>
        <v>Y0EU5.1</v>
      </c>
      <c r="B6605" s="55">
        <f>VLOOKUP(J6605,'Mapping-CITI'!A:E,5,0)</f>
        <v>5.0999999999999996</v>
      </c>
      <c r="D6605" s="42">
        <v>45016</v>
      </c>
      <c r="E6605" s="42">
        <v>45199</v>
      </c>
      <c r="F6605" t="s">
        <v>1980</v>
      </c>
      <c r="G6605" t="s">
        <v>212</v>
      </c>
      <c r="H6605">
        <v>5110</v>
      </c>
      <c r="I6605" t="s">
        <v>2776</v>
      </c>
      <c r="J6605">
        <v>304101</v>
      </c>
      <c r="K6605" t="s">
        <v>2344</v>
      </c>
      <c r="L6605">
        <v>0</v>
      </c>
      <c r="M6605">
        <v>0</v>
      </c>
      <c r="N6605">
        <v>24697186.129999999</v>
      </c>
      <c r="O6605">
        <v>-24697186.129999999</v>
      </c>
      <c r="P6605" t="s">
        <v>607</v>
      </c>
      <c r="Q6605">
        <v>-24697186.129999999</v>
      </c>
      <c r="R6605">
        <v>0</v>
      </c>
      <c r="S6605">
        <v>24697186.129999999</v>
      </c>
      <c r="T6605" t="s">
        <v>15</v>
      </c>
      <c r="U6605" s="221">
        <f t="shared" si="207"/>
        <v>-2.469718613</v>
      </c>
    </row>
    <row r="6606" spans="1:21" hidden="1">
      <c r="A6606" s="55" t="str">
        <f t="shared" si="206"/>
        <v>Y0EU5.2</v>
      </c>
      <c r="B6606" s="55">
        <f>VLOOKUP(J6606,'Mapping-CITI'!A:E,5,0)</f>
        <v>5.2</v>
      </c>
      <c r="D6606" s="42">
        <v>45016</v>
      </c>
      <c r="E6606" s="42">
        <v>45199</v>
      </c>
      <c r="F6606" t="s">
        <v>1980</v>
      </c>
      <c r="G6606" t="s">
        <v>212</v>
      </c>
      <c r="H6606">
        <v>5110</v>
      </c>
      <c r="I6606" t="s">
        <v>2776</v>
      </c>
      <c r="J6606">
        <v>304213</v>
      </c>
      <c r="K6606" t="s">
        <v>2351</v>
      </c>
      <c r="L6606">
        <v>-2785.64</v>
      </c>
      <c r="M6606">
        <v>35.11</v>
      </c>
      <c r="N6606">
        <v>457200.12</v>
      </c>
      <c r="O6606">
        <v>-457165.01</v>
      </c>
      <c r="P6606" t="s">
        <v>607</v>
      </c>
      <c r="Q6606">
        <v>-457165.01</v>
      </c>
      <c r="R6606">
        <v>0</v>
      </c>
      <c r="S6606">
        <v>0</v>
      </c>
      <c r="T6606" t="s">
        <v>15</v>
      </c>
      <c r="U6606" s="221">
        <f t="shared" si="207"/>
        <v>-4.5716501E-2</v>
      </c>
    </row>
    <row r="6607" spans="1:21" hidden="1">
      <c r="A6607" s="55" t="str">
        <f t="shared" si="206"/>
        <v>Y0EU5.2</v>
      </c>
      <c r="B6607" s="55">
        <f>VLOOKUP(J6607,'Mapping-CITI'!A:E,5,0)</f>
        <v>5.2</v>
      </c>
      <c r="D6607" s="42">
        <v>45016</v>
      </c>
      <c r="E6607" s="42">
        <v>45199</v>
      </c>
      <c r="F6607" t="s">
        <v>1980</v>
      </c>
      <c r="G6607" t="s">
        <v>212</v>
      </c>
      <c r="H6607">
        <v>5110</v>
      </c>
      <c r="I6607" t="s">
        <v>2776</v>
      </c>
      <c r="J6607">
        <v>304232</v>
      </c>
      <c r="K6607" t="s">
        <v>2358</v>
      </c>
      <c r="L6607">
        <v>0</v>
      </c>
      <c r="M6607">
        <v>0</v>
      </c>
      <c r="N6607">
        <v>4856.05</v>
      </c>
      <c r="O6607">
        <v>-4856.05</v>
      </c>
      <c r="P6607" t="s">
        <v>607</v>
      </c>
      <c r="Q6607">
        <v>-4856.05</v>
      </c>
      <c r="R6607">
        <v>0</v>
      </c>
      <c r="S6607">
        <v>4856.05</v>
      </c>
      <c r="T6607" t="s">
        <v>15</v>
      </c>
      <c r="U6607" s="221">
        <f t="shared" si="207"/>
        <v>-4.8560500000000001E-4</v>
      </c>
    </row>
    <row r="6608" spans="1:21" hidden="1">
      <c r="A6608" s="55" t="str">
        <f t="shared" si="206"/>
        <v>Y0EU5.5</v>
      </c>
      <c r="B6608" s="55">
        <f>VLOOKUP(J6608,'Mapping-CITI'!A:E,5,0)</f>
        <v>5.5</v>
      </c>
      <c r="D6608" s="42">
        <v>45016</v>
      </c>
      <c r="E6608" s="42">
        <v>45199</v>
      </c>
      <c r="F6608" t="s">
        <v>1980</v>
      </c>
      <c r="G6608" t="s">
        <v>212</v>
      </c>
      <c r="H6608">
        <v>5110</v>
      </c>
      <c r="I6608" t="s">
        <v>2776</v>
      </c>
      <c r="J6608">
        <v>304302</v>
      </c>
      <c r="K6608" t="s">
        <v>810</v>
      </c>
      <c r="L6608">
        <v>-1315.56</v>
      </c>
      <c r="M6608">
        <v>2786.03</v>
      </c>
      <c r="N6608">
        <v>207161.57</v>
      </c>
      <c r="O6608">
        <v>-204375.54</v>
      </c>
      <c r="P6608" t="s">
        <v>607</v>
      </c>
      <c r="Q6608">
        <v>-204375.54</v>
      </c>
      <c r="R6608">
        <v>0</v>
      </c>
      <c r="S6608">
        <v>0</v>
      </c>
      <c r="T6608" t="s">
        <v>15</v>
      </c>
      <c r="U6608" s="221">
        <f t="shared" si="207"/>
        <v>-2.0437554E-2</v>
      </c>
    </row>
    <row r="6609" spans="1:21" hidden="1">
      <c r="A6609" s="55" t="str">
        <f t="shared" si="206"/>
        <v>Y0EU5.5</v>
      </c>
      <c r="B6609" s="55">
        <f>VLOOKUP(J6609,'Mapping-CITI'!A:E,5,0)</f>
        <v>5.5</v>
      </c>
      <c r="D6609" s="42">
        <v>45016</v>
      </c>
      <c r="E6609" s="42">
        <v>45199</v>
      </c>
      <c r="F6609" t="s">
        <v>1980</v>
      </c>
      <c r="G6609" t="s">
        <v>212</v>
      </c>
      <c r="H6609">
        <v>5200</v>
      </c>
      <c r="I6609" t="s">
        <v>2777</v>
      </c>
      <c r="J6609">
        <v>304751</v>
      </c>
      <c r="K6609" t="s">
        <v>2369</v>
      </c>
      <c r="L6609">
        <v>0</v>
      </c>
      <c r="M6609">
        <v>0</v>
      </c>
      <c r="N6609">
        <v>333.98</v>
      </c>
      <c r="O6609">
        <v>-333.98</v>
      </c>
      <c r="P6609" t="s">
        <v>607</v>
      </c>
      <c r="Q6609">
        <v>-333.98</v>
      </c>
      <c r="R6609">
        <v>0</v>
      </c>
      <c r="S6609">
        <v>333.98</v>
      </c>
      <c r="T6609" t="s">
        <v>15</v>
      </c>
      <c r="U6609" s="221">
        <f t="shared" si="207"/>
        <v>-3.3398000000000001E-5</v>
      </c>
    </row>
    <row r="6610" spans="1:21" hidden="1">
      <c r="A6610" s="55" t="str">
        <f t="shared" si="206"/>
        <v>Y0EU5.5</v>
      </c>
      <c r="B6610" s="55">
        <f>VLOOKUP(J6610,'Mapping-CITI'!A:E,5,0)</f>
        <v>5.5</v>
      </c>
      <c r="D6610" s="42">
        <v>45016</v>
      </c>
      <c r="E6610" s="42">
        <v>45199</v>
      </c>
      <c r="F6610" t="s">
        <v>1980</v>
      </c>
      <c r="G6610" t="s">
        <v>212</v>
      </c>
      <c r="H6610">
        <v>5200</v>
      </c>
      <c r="I6610" t="s">
        <v>2777</v>
      </c>
      <c r="J6610">
        <v>305101</v>
      </c>
      <c r="K6610" t="s">
        <v>2374</v>
      </c>
      <c r="L6610">
        <v>0</v>
      </c>
      <c r="M6610">
        <v>0</v>
      </c>
      <c r="N6610">
        <v>111.9</v>
      </c>
      <c r="O6610">
        <v>-111.9</v>
      </c>
      <c r="P6610" t="s">
        <v>607</v>
      </c>
      <c r="Q6610">
        <v>-111.9</v>
      </c>
      <c r="R6610">
        <v>0</v>
      </c>
      <c r="S6610">
        <v>111.9</v>
      </c>
      <c r="T6610" t="s">
        <v>15</v>
      </c>
      <c r="U6610" s="221">
        <f t="shared" si="207"/>
        <v>-1.1190000000000001E-5</v>
      </c>
    </row>
    <row r="6611" spans="1:21" hidden="1">
      <c r="A6611" s="55" t="str">
        <f t="shared" si="206"/>
        <v>Y0EU5.5</v>
      </c>
      <c r="B6611" s="55">
        <f>VLOOKUP(J6611,'Mapping-CITI'!A:E,5,0)</f>
        <v>5.5</v>
      </c>
      <c r="D6611" s="42">
        <v>45016</v>
      </c>
      <c r="E6611" s="42">
        <v>45199</v>
      </c>
      <c r="F6611" t="s">
        <v>1980</v>
      </c>
      <c r="G6611" t="s">
        <v>212</v>
      </c>
      <c r="H6611">
        <v>5200</v>
      </c>
      <c r="I6611" t="s">
        <v>2777</v>
      </c>
      <c r="J6611">
        <v>305109</v>
      </c>
      <c r="K6611" t="s">
        <v>2375</v>
      </c>
      <c r="L6611">
        <v>0</v>
      </c>
      <c r="M6611">
        <v>215.27</v>
      </c>
      <c r="N6611">
        <v>26.21</v>
      </c>
      <c r="O6611">
        <v>189.06</v>
      </c>
      <c r="P6611" t="s">
        <v>607</v>
      </c>
      <c r="Q6611">
        <v>189.06</v>
      </c>
      <c r="R6611">
        <v>215.27</v>
      </c>
      <c r="S6611">
        <v>26.21</v>
      </c>
      <c r="T6611" t="s">
        <v>15</v>
      </c>
      <c r="U6611" s="221">
        <f t="shared" si="207"/>
        <v>1.8906000000000002E-5</v>
      </c>
    </row>
    <row r="6612" spans="1:21" hidden="1">
      <c r="A6612" s="55" t="str">
        <f t="shared" si="206"/>
        <v>Y0EU5.5</v>
      </c>
      <c r="B6612" s="55">
        <f>VLOOKUP(J6612,'Mapping-CITI'!A:E,5,0)</f>
        <v>5.5</v>
      </c>
      <c r="D6612" s="42">
        <v>45016</v>
      </c>
      <c r="E6612" s="42">
        <v>45199</v>
      </c>
      <c r="F6612" t="s">
        <v>1980</v>
      </c>
      <c r="G6612" t="s">
        <v>212</v>
      </c>
      <c r="H6612">
        <v>5200</v>
      </c>
      <c r="I6612" t="s">
        <v>2777</v>
      </c>
      <c r="J6612">
        <v>305115</v>
      </c>
      <c r="K6612" t="s">
        <v>2380</v>
      </c>
      <c r="L6612">
        <v>0</v>
      </c>
      <c r="M6612">
        <v>3.79</v>
      </c>
      <c r="N6612">
        <v>17.13</v>
      </c>
      <c r="O6612">
        <v>-13.34</v>
      </c>
      <c r="P6612" t="s">
        <v>607</v>
      </c>
      <c r="Q6612">
        <v>-13.34</v>
      </c>
      <c r="R6612">
        <v>3.79</v>
      </c>
      <c r="S6612">
        <v>17.13</v>
      </c>
      <c r="T6612" t="s">
        <v>15</v>
      </c>
      <c r="U6612" s="221">
        <f t="shared" si="207"/>
        <v>-1.3340000000000001E-6</v>
      </c>
    </row>
    <row r="6613" spans="1:21" hidden="1">
      <c r="A6613" s="55" t="str">
        <f t="shared" si="206"/>
        <v>Y0EUIgnore</v>
      </c>
      <c r="B6613" s="55" t="str">
        <f>VLOOKUP(J6613,'Mapping-CITI'!A:E,5,0)</f>
        <v>Ignore</v>
      </c>
      <c r="D6613" s="42">
        <v>45016</v>
      </c>
      <c r="E6613" s="42">
        <v>45199</v>
      </c>
      <c r="F6613" t="s">
        <v>1980</v>
      </c>
      <c r="G6613" t="s">
        <v>212</v>
      </c>
      <c r="H6613">
        <v>5170</v>
      </c>
      <c r="I6613" t="s">
        <v>2800</v>
      </c>
      <c r="J6613">
        <v>311506</v>
      </c>
      <c r="K6613" t="s">
        <v>2404</v>
      </c>
      <c r="L6613">
        <v>0</v>
      </c>
      <c r="M6613">
        <v>-21259870.010000002</v>
      </c>
      <c r="N6613">
        <v>0</v>
      </c>
      <c r="O6613">
        <v>-21259870.010000002</v>
      </c>
      <c r="P6613" t="s">
        <v>607</v>
      </c>
      <c r="Q6613">
        <v>-21259870.010000002</v>
      </c>
      <c r="R6613">
        <v>0</v>
      </c>
      <c r="S6613">
        <v>0</v>
      </c>
      <c r="T6613" t="s">
        <v>15</v>
      </c>
      <c r="U6613" s="221">
        <f t="shared" si="207"/>
        <v>-2.1259870010000004</v>
      </c>
    </row>
    <row r="6614" spans="1:21" hidden="1">
      <c r="A6614" s="55" t="str">
        <f t="shared" si="206"/>
        <v>Y0EUIgnore</v>
      </c>
      <c r="B6614" s="55" t="str">
        <f>VLOOKUP(J6614,'Mapping-CITI'!A:E,5,0)</f>
        <v>Ignore</v>
      </c>
      <c r="D6614" s="42">
        <v>45016</v>
      </c>
      <c r="E6614" s="42">
        <v>45199</v>
      </c>
      <c r="F6614" t="s">
        <v>1980</v>
      </c>
      <c r="G6614" t="s">
        <v>212</v>
      </c>
      <c r="H6614">
        <v>5170</v>
      </c>
      <c r="I6614" t="s">
        <v>2800</v>
      </c>
      <c r="J6614">
        <v>311529</v>
      </c>
      <c r="K6614" t="s">
        <v>2852</v>
      </c>
      <c r="L6614">
        <v>0</v>
      </c>
      <c r="M6614">
        <v>0</v>
      </c>
      <c r="N6614">
        <v>-1382412.25</v>
      </c>
      <c r="O6614">
        <v>1382412.25</v>
      </c>
      <c r="P6614" t="s">
        <v>607</v>
      </c>
      <c r="Q6614">
        <v>1382412.25</v>
      </c>
      <c r="R6614">
        <v>0</v>
      </c>
      <c r="S6614">
        <v>0</v>
      </c>
      <c r="T6614" t="s">
        <v>15</v>
      </c>
      <c r="U6614" s="221">
        <f t="shared" si="207"/>
        <v>0.138241225</v>
      </c>
    </row>
    <row r="6615" spans="1:21" hidden="1">
      <c r="A6615" s="55" t="str">
        <f t="shared" si="206"/>
        <v>Y0EU5.3</v>
      </c>
      <c r="B6615" s="55">
        <f>VLOOKUP(J6615,'Mapping-CITI'!A:E,5,0)</f>
        <v>5.3</v>
      </c>
      <c r="D6615" s="42">
        <v>45016</v>
      </c>
      <c r="E6615" s="42">
        <v>45199</v>
      </c>
      <c r="F6615" t="s">
        <v>1980</v>
      </c>
      <c r="G6615" t="s">
        <v>212</v>
      </c>
      <c r="H6615">
        <v>5160</v>
      </c>
      <c r="I6615" t="s">
        <v>2851</v>
      </c>
      <c r="J6615">
        <v>333333</v>
      </c>
      <c r="K6615" t="s">
        <v>2418</v>
      </c>
      <c r="L6615">
        <v>0</v>
      </c>
      <c r="M6615">
        <v>0</v>
      </c>
      <c r="N6615">
        <v>59965.49</v>
      </c>
      <c r="O6615">
        <v>-59965.49</v>
      </c>
      <c r="P6615" t="s">
        <v>607</v>
      </c>
      <c r="Q6615">
        <v>-59965.49</v>
      </c>
      <c r="R6615">
        <v>0</v>
      </c>
      <c r="S6615">
        <v>0</v>
      </c>
      <c r="T6615" t="s">
        <v>15</v>
      </c>
      <c r="U6615" s="221">
        <f t="shared" si="207"/>
        <v>-5.9965489999999995E-3</v>
      </c>
    </row>
    <row r="6616" spans="1:21" hidden="1">
      <c r="A6616" s="55" t="str">
        <f t="shared" si="206"/>
        <v>Y0EU6.4</v>
      </c>
      <c r="B6616" s="55">
        <f>VLOOKUP(J6616,'Mapping-CITI'!A:E,5,0)</f>
        <v>6.4</v>
      </c>
      <c r="D6616" s="42">
        <v>45016</v>
      </c>
      <c r="E6616" s="42">
        <v>45199</v>
      </c>
      <c r="F6616" t="s">
        <v>1980</v>
      </c>
      <c r="G6616" t="s">
        <v>212</v>
      </c>
      <c r="H6616">
        <v>4160</v>
      </c>
      <c r="I6616" t="s">
        <v>2778</v>
      </c>
      <c r="J6616">
        <v>401301</v>
      </c>
      <c r="K6616" t="s">
        <v>2432</v>
      </c>
      <c r="L6616">
        <v>0</v>
      </c>
      <c r="M6616">
        <v>331.61</v>
      </c>
      <c r="N6616">
        <v>0</v>
      </c>
      <c r="O6616">
        <v>331.61</v>
      </c>
      <c r="P6616" t="s">
        <v>607</v>
      </c>
      <c r="Q6616">
        <v>331.61</v>
      </c>
      <c r="R6616">
        <v>331.61</v>
      </c>
      <c r="S6616">
        <v>0</v>
      </c>
      <c r="T6616" t="s">
        <v>15</v>
      </c>
      <c r="U6616" s="221">
        <f t="shared" si="207"/>
        <v>3.3161000000000003E-5</v>
      </c>
    </row>
    <row r="6617" spans="1:21" hidden="1">
      <c r="A6617" s="55" t="str">
        <f t="shared" si="206"/>
        <v>Y0EU6.2</v>
      </c>
      <c r="B6617" s="55">
        <f>VLOOKUP(J6617,'Mapping-CITI'!A:E,5,0)</f>
        <v>6.2</v>
      </c>
      <c r="D6617" s="42">
        <v>45016</v>
      </c>
      <c r="E6617" s="42">
        <v>45199</v>
      </c>
      <c r="F6617" t="s">
        <v>1980</v>
      </c>
      <c r="G6617" t="s">
        <v>212</v>
      </c>
      <c r="H6617">
        <v>4160</v>
      </c>
      <c r="I6617" t="s">
        <v>2778</v>
      </c>
      <c r="J6617">
        <v>401501</v>
      </c>
      <c r="K6617" t="s">
        <v>676</v>
      </c>
      <c r="L6617">
        <v>5129.29</v>
      </c>
      <c r="M6617">
        <v>1061153.92</v>
      </c>
      <c r="N6617">
        <v>0</v>
      </c>
      <c r="O6617">
        <v>1061153.92</v>
      </c>
      <c r="P6617" t="s">
        <v>607</v>
      </c>
      <c r="Q6617">
        <v>1061153.92</v>
      </c>
      <c r="R6617">
        <v>0</v>
      </c>
      <c r="S6617">
        <v>0</v>
      </c>
      <c r="T6617" t="s">
        <v>15</v>
      </c>
      <c r="U6617" s="221">
        <f t="shared" si="207"/>
        <v>0.10611539199999999</v>
      </c>
    </row>
    <row r="6618" spans="1:21" hidden="1">
      <c r="A6618" s="55" t="str">
        <f t="shared" si="206"/>
        <v>Y0EU6.1</v>
      </c>
      <c r="B6618" s="55">
        <f>VLOOKUP(J6618,'Mapping-CITI'!A:E,5,0)</f>
        <v>6.1</v>
      </c>
      <c r="D6618" s="42">
        <v>45016</v>
      </c>
      <c r="E6618" s="42">
        <v>45199</v>
      </c>
      <c r="F6618" t="s">
        <v>1980</v>
      </c>
      <c r="G6618" t="s">
        <v>212</v>
      </c>
      <c r="H6618">
        <v>4160</v>
      </c>
      <c r="I6618" t="s">
        <v>2778</v>
      </c>
      <c r="J6618">
        <v>401508</v>
      </c>
      <c r="K6618" t="s">
        <v>2554</v>
      </c>
      <c r="L6618">
        <v>0</v>
      </c>
      <c r="M6618">
        <v>0</v>
      </c>
      <c r="N6618">
        <v>99.99</v>
      </c>
      <c r="O6618">
        <v>-99.99</v>
      </c>
      <c r="P6618" t="s">
        <v>607</v>
      </c>
      <c r="Q6618">
        <v>-99.99</v>
      </c>
      <c r="R6618">
        <v>0</v>
      </c>
      <c r="S6618">
        <v>99.99</v>
      </c>
      <c r="T6618" t="s">
        <v>15</v>
      </c>
      <c r="U6618" s="221">
        <f t="shared" si="207"/>
        <v>-9.9990000000000003E-6</v>
      </c>
    </row>
    <row r="6619" spans="1:21" hidden="1">
      <c r="A6619" s="55" t="str">
        <f t="shared" si="206"/>
        <v>Y0EU6.2</v>
      </c>
      <c r="B6619" s="55">
        <f>VLOOKUP(J6619,'Mapping-CITI'!A:E,5,0)</f>
        <v>6.2</v>
      </c>
      <c r="D6619" s="42">
        <v>45016</v>
      </c>
      <c r="E6619" s="42">
        <v>45199</v>
      </c>
      <c r="F6619" t="s">
        <v>1980</v>
      </c>
      <c r="G6619" t="s">
        <v>212</v>
      </c>
      <c r="H6619">
        <v>4160</v>
      </c>
      <c r="I6619" t="s">
        <v>2778</v>
      </c>
      <c r="J6619">
        <v>401509</v>
      </c>
      <c r="K6619" t="s">
        <v>2695</v>
      </c>
      <c r="L6619">
        <v>0</v>
      </c>
      <c r="M6619">
        <v>90962.81</v>
      </c>
      <c r="N6619">
        <v>0</v>
      </c>
      <c r="O6619">
        <v>90962.81</v>
      </c>
      <c r="P6619" t="s">
        <v>607</v>
      </c>
      <c r="Q6619">
        <v>90962.81</v>
      </c>
      <c r="R6619">
        <v>0</v>
      </c>
      <c r="S6619">
        <v>0</v>
      </c>
      <c r="T6619" t="s">
        <v>15</v>
      </c>
      <c r="U6619" s="221">
        <f t="shared" si="207"/>
        <v>9.0962809999999995E-3</v>
      </c>
    </row>
    <row r="6620" spans="1:21" hidden="1">
      <c r="A6620" s="55" t="str">
        <f t="shared" si="206"/>
        <v>Y0EU6.2</v>
      </c>
      <c r="B6620" s="55">
        <f>VLOOKUP(J6620,'Mapping-CITI'!A:E,5,0)</f>
        <v>6.2</v>
      </c>
      <c r="D6620" s="42">
        <v>45016</v>
      </c>
      <c r="E6620" s="42">
        <v>45199</v>
      </c>
      <c r="F6620" t="s">
        <v>1980</v>
      </c>
      <c r="G6620" t="s">
        <v>212</v>
      </c>
      <c r="H6620">
        <v>4160</v>
      </c>
      <c r="I6620" t="s">
        <v>2778</v>
      </c>
      <c r="J6620">
        <v>401576</v>
      </c>
      <c r="K6620" t="s">
        <v>2702</v>
      </c>
      <c r="L6620">
        <v>-96.96</v>
      </c>
      <c r="M6620">
        <v>0</v>
      </c>
      <c r="N6620">
        <v>19882.57</v>
      </c>
      <c r="O6620">
        <v>-19882.57</v>
      </c>
      <c r="P6620" t="s">
        <v>607</v>
      </c>
      <c r="Q6620">
        <v>-19882.57</v>
      </c>
      <c r="R6620">
        <v>0</v>
      </c>
      <c r="S6620">
        <v>0</v>
      </c>
      <c r="T6620" t="s">
        <v>15</v>
      </c>
      <c r="U6620" s="221">
        <f t="shared" si="207"/>
        <v>-1.9882569999999998E-3</v>
      </c>
    </row>
    <row r="6621" spans="1:21" hidden="1">
      <c r="A6621" s="55" t="str">
        <f t="shared" si="206"/>
        <v>Y0EU6.4</v>
      </c>
      <c r="B6621" s="55">
        <f>VLOOKUP(J6621,'Mapping-CITI'!A:E,5,0)</f>
        <v>6.4</v>
      </c>
      <c r="D6621" s="42">
        <v>45016</v>
      </c>
      <c r="E6621" s="42">
        <v>45199</v>
      </c>
      <c r="F6621" t="s">
        <v>1980</v>
      </c>
      <c r="G6621" t="s">
        <v>212</v>
      </c>
      <c r="H6621">
        <v>4160</v>
      </c>
      <c r="I6621" t="s">
        <v>2778</v>
      </c>
      <c r="J6621">
        <v>401702</v>
      </c>
      <c r="K6621" t="s">
        <v>2686</v>
      </c>
      <c r="L6621">
        <v>-8.73</v>
      </c>
      <c r="M6621">
        <v>0</v>
      </c>
      <c r="N6621">
        <v>1789.45</v>
      </c>
      <c r="O6621">
        <v>-1789.45</v>
      </c>
      <c r="P6621" t="s">
        <v>607</v>
      </c>
      <c r="Q6621">
        <v>-1789.45</v>
      </c>
      <c r="R6621">
        <v>0</v>
      </c>
      <c r="S6621">
        <v>0</v>
      </c>
      <c r="T6621" t="s">
        <v>15</v>
      </c>
      <c r="U6621" s="221">
        <f t="shared" si="207"/>
        <v>-1.7894500000000002E-4</v>
      </c>
    </row>
    <row r="6622" spans="1:21" hidden="1">
      <c r="A6622" s="55" t="str">
        <f t="shared" si="206"/>
        <v>Y0EU6.4</v>
      </c>
      <c r="B6622" s="55">
        <f>VLOOKUP(J6622,'Mapping-CITI'!A:E,5,0)</f>
        <v>6.4</v>
      </c>
      <c r="D6622" s="42">
        <v>45016</v>
      </c>
      <c r="E6622" s="42">
        <v>45199</v>
      </c>
      <c r="F6622" t="s">
        <v>1980</v>
      </c>
      <c r="G6622" t="s">
        <v>212</v>
      </c>
      <c r="H6622">
        <v>4160</v>
      </c>
      <c r="I6622" t="s">
        <v>2778</v>
      </c>
      <c r="J6622">
        <v>401703</v>
      </c>
      <c r="K6622" t="s">
        <v>2687</v>
      </c>
      <c r="L6622">
        <v>-8.73</v>
      </c>
      <c r="M6622">
        <v>0</v>
      </c>
      <c r="N6622">
        <v>1789.45</v>
      </c>
      <c r="O6622">
        <v>-1789.45</v>
      </c>
      <c r="P6622" t="s">
        <v>607</v>
      </c>
      <c r="Q6622">
        <v>-1789.45</v>
      </c>
      <c r="R6622">
        <v>0</v>
      </c>
      <c r="S6622">
        <v>0</v>
      </c>
      <c r="T6622" t="s">
        <v>15</v>
      </c>
      <c r="U6622" s="221">
        <f t="shared" si="207"/>
        <v>-1.7894500000000002E-4</v>
      </c>
    </row>
    <row r="6623" spans="1:21" hidden="1">
      <c r="A6623" s="55" t="str">
        <f t="shared" si="206"/>
        <v>Y0EU6.4</v>
      </c>
      <c r="B6623" s="55">
        <f>VLOOKUP(J6623,'Mapping-CITI'!A:E,5,0)</f>
        <v>6.4</v>
      </c>
      <c r="D6623" s="42">
        <v>45016</v>
      </c>
      <c r="E6623" s="42">
        <v>45199</v>
      </c>
      <c r="F6623" t="s">
        <v>1980</v>
      </c>
      <c r="G6623" t="s">
        <v>212</v>
      </c>
      <c r="H6623">
        <v>4160</v>
      </c>
      <c r="I6623" t="s">
        <v>2778</v>
      </c>
      <c r="J6623">
        <v>401707</v>
      </c>
      <c r="K6623" t="s">
        <v>2680</v>
      </c>
      <c r="L6623">
        <v>42.52</v>
      </c>
      <c r="M6623">
        <v>11046.24</v>
      </c>
      <c r="N6623">
        <v>4142.63</v>
      </c>
      <c r="O6623">
        <v>6903.61</v>
      </c>
      <c r="P6623" t="s">
        <v>607</v>
      </c>
      <c r="Q6623">
        <v>6903.61</v>
      </c>
      <c r="R6623">
        <v>4142.63</v>
      </c>
      <c r="S6623">
        <v>4142.63</v>
      </c>
      <c r="T6623" t="s">
        <v>15</v>
      </c>
      <c r="U6623" s="221">
        <f t="shared" si="207"/>
        <v>6.9036100000000001E-4</v>
      </c>
    </row>
    <row r="6624" spans="1:21" hidden="1">
      <c r="A6624" s="55" t="str">
        <f t="shared" si="206"/>
        <v>Y0EU6.4</v>
      </c>
      <c r="B6624" s="55">
        <f>VLOOKUP(J6624,'Mapping-CITI'!A:E,5,0)</f>
        <v>6.4</v>
      </c>
      <c r="D6624" s="42">
        <v>45016</v>
      </c>
      <c r="E6624" s="42">
        <v>45199</v>
      </c>
      <c r="F6624" t="s">
        <v>1980</v>
      </c>
      <c r="G6624" t="s">
        <v>212</v>
      </c>
      <c r="H6624">
        <v>4160</v>
      </c>
      <c r="I6624" t="s">
        <v>2778</v>
      </c>
      <c r="J6624">
        <v>401708</v>
      </c>
      <c r="K6624" t="s">
        <v>2681</v>
      </c>
      <c r="L6624">
        <v>42.52</v>
      </c>
      <c r="M6624">
        <v>11046.24</v>
      </c>
      <c r="N6624">
        <v>4142.63</v>
      </c>
      <c r="O6624">
        <v>6903.61</v>
      </c>
      <c r="P6624" t="s">
        <v>607</v>
      </c>
      <c r="Q6624">
        <v>6903.61</v>
      </c>
      <c r="R6624">
        <v>4142.63</v>
      </c>
      <c r="S6624">
        <v>4142.63</v>
      </c>
      <c r="T6624" t="s">
        <v>15</v>
      </c>
      <c r="U6624" s="221">
        <f t="shared" si="207"/>
        <v>6.9036100000000001E-4</v>
      </c>
    </row>
    <row r="6625" spans="1:21" hidden="1">
      <c r="A6625" s="55" t="str">
        <f t="shared" si="206"/>
        <v>Y0EU6.2</v>
      </c>
      <c r="B6625" s="55">
        <f>VLOOKUP(J6625,'Mapping-CITI'!A:E,5,0)</f>
        <v>6.2</v>
      </c>
      <c r="D6625" s="42">
        <v>45016</v>
      </c>
      <c r="E6625" s="42">
        <v>45199</v>
      </c>
      <c r="F6625" t="s">
        <v>1980</v>
      </c>
      <c r="G6625" t="s">
        <v>212</v>
      </c>
      <c r="H6625">
        <v>4160</v>
      </c>
      <c r="I6625" t="s">
        <v>2778</v>
      </c>
      <c r="J6625">
        <v>401717</v>
      </c>
      <c r="K6625" t="s">
        <v>3446</v>
      </c>
      <c r="L6625">
        <v>457.96</v>
      </c>
      <c r="M6625">
        <v>0</v>
      </c>
      <c r="N6625">
        <v>0</v>
      </c>
      <c r="O6625">
        <v>0</v>
      </c>
      <c r="P6625" t="s">
        <v>607</v>
      </c>
      <c r="Q6625">
        <v>0</v>
      </c>
      <c r="R6625">
        <v>0</v>
      </c>
      <c r="S6625">
        <v>0</v>
      </c>
      <c r="T6625" t="s">
        <v>15</v>
      </c>
      <c r="U6625" s="221">
        <f t="shared" si="207"/>
        <v>0</v>
      </c>
    </row>
    <row r="6626" spans="1:21" hidden="1">
      <c r="A6626" s="55" t="str">
        <f t="shared" si="206"/>
        <v>Y0EU6.4</v>
      </c>
      <c r="B6626" s="55">
        <f>VLOOKUP(J6626,'Mapping-CITI'!A:E,5,0)</f>
        <v>6.4</v>
      </c>
      <c r="D6626" s="42">
        <v>45016</v>
      </c>
      <c r="E6626" s="42">
        <v>45199</v>
      </c>
      <c r="F6626" t="s">
        <v>1980</v>
      </c>
      <c r="G6626" t="s">
        <v>212</v>
      </c>
      <c r="H6626">
        <v>4160</v>
      </c>
      <c r="I6626" t="s">
        <v>2778</v>
      </c>
      <c r="J6626">
        <v>402103</v>
      </c>
      <c r="K6626" t="s">
        <v>2436</v>
      </c>
      <c r="L6626">
        <v>0</v>
      </c>
      <c r="M6626">
        <v>8140.06</v>
      </c>
      <c r="N6626">
        <v>522.14</v>
      </c>
      <c r="O6626">
        <v>7617.92</v>
      </c>
      <c r="P6626" t="s">
        <v>607</v>
      </c>
      <c r="Q6626">
        <v>7617.92</v>
      </c>
      <c r="R6626">
        <v>8140.06</v>
      </c>
      <c r="S6626">
        <v>522.14</v>
      </c>
      <c r="T6626" t="s">
        <v>15</v>
      </c>
      <c r="U6626" s="221">
        <f t="shared" si="207"/>
        <v>7.6179199999999996E-4</v>
      </c>
    </row>
    <row r="6627" spans="1:21" hidden="1">
      <c r="A6627" s="55" t="str">
        <f t="shared" si="206"/>
        <v>Y0EU6.3</v>
      </c>
      <c r="B6627" s="55">
        <f>VLOOKUP(J6627,'Mapping-CITI'!A:E,5,0)</f>
        <v>6.3</v>
      </c>
      <c r="D6627" s="42">
        <v>45016</v>
      </c>
      <c r="E6627" s="42">
        <v>45199</v>
      </c>
      <c r="F6627" t="s">
        <v>1980</v>
      </c>
      <c r="G6627" t="s">
        <v>212</v>
      </c>
      <c r="H6627">
        <v>4160</v>
      </c>
      <c r="I6627" t="s">
        <v>2778</v>
      </c>
      <c r="J6627">
        <v>402106</v>
      </c>
      <c r="K6627" t="s">
        <v>2437</v>
      </c>
      <c r="L6627">
        <v>0</v>
      </c>
      <c r="M6627">
        <v>1143.69</v>
      </c>
      <c r="N6627">
        <v>0</v>
      </c>
      <c r="O6627">
        <v>1143.69</v>
      </c>
      <c r="P6627" t="s">
        <v>607</v>
      </c>
      <c r="Q6627">
        <v>1143.69</v>
      </c>
      <c r="R6627">
        <v>1143.69</v>
      </c>
      <c r="S6627">
        <v>0</v>
      </c>
      <c r="T6627" t="s">
        <v>15</v>
      </c>
      <c r="U6627" s="221">
        <f t="shared" si="207"/>
        <v>1.14369E-4</v>
      </c>
    </row>
    <row r="6628" spans="1:21" hidden="1">
      <c r="A6628" s="55" t="str">
        <f t="shared" si="206"/>
        <v>Y0EU6.4</v>
      </c>
      <c r="B6628" s="55">
        <f>VLOOKUP(J6628,'Mapping-CITI'!A:E,5,0)</f>
        <v>6.4</v>
      </c>
      <c r="D6628" s="42">
        <v>45016</v>
      </c>
      <c r="E6628" s="42">
        <v>45199</v>
      </c>
      <c r="F6628" t="s">
        <v>1980</v>
      </c>
      <c r="G6628" t="s">
        <v>212</v>
      </c>
      <c r="H6628">
        <v>4160</v>
      </c>
      <c r="I6628" t="s">
        <v>2778</v>
      </c>
      <c r="J6628">
        <v>402113</v>
      </c>
      <c r="K6628" t="s">
        <v>2438</v>
      </c>
      <c r="L6628">
        <v>0</v>
      </c>
      <c r="M6628">
        <v>35840.370000000003</v>
      </c>
      <c r="N6628">
        <v>536.5</v>
      </c>
      <c r="O6628">
        <v>35303.870000000003</v>
      </c>
      <c r="P6628" t="s">
        <v>607</v>
      </c>
      <c r="Q6628">
        <v>35303.870000000003</v>
      </c>
      <c r="R6628">
        <v>35840.370000000003</v>
      </c>
      <c r="S6628">
        <v>536.5</v>
      </c>
      <c r="T6628" t="s">
        <v>15</v>
      </c>
      <c r="U6628" s="221">
        <f t="shared" si="207"/>
        <v>3.5303870000000003E-3</v>
      </c>
    </row>
    <row r="6629" spans="1:21" hidden="1">
      <c r="A6629" s="55" t="str">
        <f t="shared" si="206"/>
        <v>Y0EU6.4</v>
      </c>
      <c r="B6629" s="55">
        <f>VLOOKUP(J6629,'Mapping-CITI'!A:E,5,0)</f>
        <v>6.4</v>
      </c>
      <c r="D6629" s="42">
        <v>45016</v>
      </c>
      <c r="E6629" s="42">
        <v>45199</v>
      </c>
      <c r="F6629" t="s">
        <v>1980</v>
      </c>
      <c r="G6629" t="s">
        <v>212</v>
      </c>
      <c r="H6629">
        <v>4160</v>
      </c>
      <c r="I6629" t="s">
        <v>2778</v>
      </c>
      <c r="J6629">
        <v>402125</v>
      </c>
      <c r="K6629" t="s">
        <v>2914</v>
      </c>
      <c r="L6629">
        <v>0</v>
      </c>
      <c r="M6629">
        <v>5893.26</v>
      </c>
      <c r="N6629">
        <v>0</v>
      </c>
      <c r="O6629">
        <v>5893.26</v>
      </c>
      <c r="P6629" t="s">
        <v>607</v>
      </c>
      <c r="Q6629">
        <v>5893.26</v>
      </c>
      <c r="R6629">
        <v>5893.26</v>
      </c>
      <c r="S6629">
        <v>0</v>
      </c>
      <c r="T6629" t="s">
        <v>15</v>
      </c>
      <c r="U6629" s="221">
        <f t="shared" si="207"/>
        <v>5.8932600000000004E-4</v>
      </c>
    </row>
    <row r="6630" spans="1:21" hidden="1">
      <c r="A6630" s="55" t="str">
        <f t="shared" si="206"/>
        <v>Y0EU6.1</v>
      </c>
      <c r="B6630" s="55">
        <f>VLOOKUP(J6630,'Mapping-CITI'!A:E,5,0)</f>
        <v>6.1</v>
      </c>
      <c r="D6630" s="42">
        <v>45016</v>
      </c>
      <c r="E6630" s="42">
        <v>45199</v>
      </c>
      <c r="F6630" t="s">
        <v>1980</v>
      </c>
      <c r="G6630" t="s">
        <v>212</v>
      </c>
      <c r="H6630">
        <v>4170</v>
      </c>
      <c r="I6630" t="s">
        <v>2780</v>
      </c>
      <c r="J6630">
        <v>402128</v>
      </c>
      <c r="K6630" t="s">
        <v>2440</v>
      </c>
      <c r="L6630">
        <v>0</v>
      </c>
      <c r="M6630">
        <v>54314.46</v>
      </c>
      <c r="N6630">
        <v>54314.46</v>
      </c>
      <c r="O6630">
        <v>0</v>
      </c>
      <c r="P6630" t="s">
        <v>607</v>
      </c>
      <c r="Q6630">
        <v>0</v>
      </c>
      <c r="R6630">
        <v>54314.46</v>
      </c>
      <c r="S6630">
        <v>54314.46</v>
      </c>
      <c r="T6630" t="s">
        <v>15</v>
      </c>
      <c r="U6630" s="221">
        <f t="shared" si="207"/>
        <v>0</v>
      </c>
    </row>
    <row r="6631" spans="1:21" hidden="1">
      <c r="A6631" s="55" t="str">
        <f t="shared" si="206"/>
        <v>Y0EU6.4</v>
      </c>
      <c r="B6631" s="55">
        <f>VLOOKUP(J6631,'Mapping-CITI'!A:E,5,0)</f>
        <v>6.4</v>
      </c>
      <c r="D6631" s="42">
        <v>45016</v>
      </c>
      <c r="E6631" s="42">
        <v>45199</v>
      </c>
      <c r="F6631" t="s">
        <v>1980</v>
      </c>
      <c r="G6631" t="s">
        <v>212</v>
      </c>
      <c r="H6631">
        <v>4160</v>
      </c>
      <c r="I6631" t="s">
        <v>2778</v>
      </c>
      <c r="J6631">
        <v>402233</v>
      </c>
      <c r="K6631" t="s">
        <v>2458</v>
      </c>
      <c r="L6631">
        <v>0</v>
      </c>
      <c r="M6631">
        <v>3293.7</v>
      </c>
      <c r="N6631">
        <v>0</v>
      </c>
      <c r="O6631">
        <v>3293.7</v>
      </c>
      <c r="P6631" t="s">
        <v>607</v>
      </c>
      <c r="Q6631">
        <v>3293.7</v>
      </c>
      <c r="R6631">
        <v>3293.7</v>
      </c>
      <c r="S6631">
        <v>0</v>
      </c>
      <c r="T6631" t="s">
        <v>15</v>
      </c>
      <c r="U6631" s="221">
        <f t="shared" si="207"/>
        <v>3.2937E-4</v>
      </c>
    </row>
    <row r="6632" spans="1:21" hidden="1">
      <c r="A6632" s="55" t="str">
        <f t="shared" si="206"/>
        <v>Y0EU6.4</v>
      </c>
      <c r="B6632" s="55">
        <f>VLOOKUP(J6632,'Mapping-CITI'!A:E,5,0)</f>
        <v>6.4</v>
      </c>
      <c r="D6632" s="42">
        <v>45016</v>
      </c>
      <c r="E6632" s="42">
        <v>45199</v>
      </c>
      <c r="F6632" t="s">
        <v>1980</v>
      </c>
      <c r="G6632" t="s">
        <v>212</v>
      </c>
      <c r="H6632">
        <v>4160</v>
      </c>
      <c r="I6632" t="s">
        <v>2778</v>
      </c>
      <c r="J6632">
        <v>402235</v>
      </c>
      <c r="K6632" t="s">
        <v>2459</v>
      </c>
      <c r="L6632">
        <v>0</v>
      </c>
      <c r="M6632">
        <v>6841.81</v>
      </c>
      <c r="N6632">
        <v>0</v>
      </c>
      <c r="O6632">
        <v>6841.81</v>
      </c>
      <c r="P6632" t="s">
        <v>607</v>
      </c>
      <c r="Q6632">
        <v>6841.81</v>
      </c>
      <c r="R6632">
        <v>6841.81</v>
      </c>
      <c r="S6632">
        <v>0</v>
      </c>
      <c r="T6632" t="s">
        <v>15</v>
      </c>
      <c r="U6632" s="221">
        <f t="shared" si="207"/>
        <v>6.8418100000000007E-4</v>
      </c>
    </row>
    <row r="6633" spans="1:21" hidden="1">
      <c r="A6633" s="55" t="str">
        <f t="shared" si="206"/>
        <v>Y0EU6.2</v>
      </c>
      <c r="B6633" s="55">
        <f>VLOOKUP(J6633,'Mapping-CITI'!A:E,5,0)</f>
        <v>6.2</v>
      </c>
      <c r="D6633" s="42">
        <v>45016</v>
      </c>
      <c r="E6633" s="42">
        <v>45199</v>
      </c>
      <c r="F6633" t="s">
        <v>1980</v>
      </c>
      <c r="G6633" t="s">
        <v>212</v>
      </c>
      <c r="H6633">
        <v>4160</v>
      </c>
      <c r="I6633" t="s">
        <v>2778</v>
      </c>
      <c r="J6633">
        <v>402257</v>
      </c>
      <c r="K6633" t="s">
        <v>2465</v>
      </c>
      <c r="L6633">
        <v>472.43</v>
      </c>
      <c r="M6633">
        <v>122733.65</v>
      </c>
      <c r="N6633">
        <v>46029.2</v>
      </c>
      <c r="O6633">
        <v>76704.45</v>
      </c>
      <c r="P6633" t="s">
        <v>607</v>
      </c>
      <c r="Q6633">
        <v>76704.45</v>
      </c>
      <c r="R6633">
        <v>46029.2</v>
      </c>
      <c r="S6633">
        <v>46029.2</v>
      </c>
      <c r="T6633" t="s">
        <v>15</v>
      </c>
      <c r="U6633" s="221">
        <f t="shared" si="207"/>
        <v>7.6704449999999997E-3</v>
      </c>
    </row>
    <row r="6634" spans="1:21" hidden="1">
      <c r="A6634" s="55" t="str">
        <f t="shared" si="206"/>
        <v>Y0EU6.1</v>
      </c>
      <c r="B6634" s="55">
        <f>VLOOKUP(J6634,'Mapping-CITI'!A:E,5,0)</f>
        <v>6.1</v>
      </c>
      <c r="D6634" s="42">
        <v>45016</v>
      </c>
      <c r="E6634" s="42">
        <v>45199</v>
      </c>
      <c r="F6634" t="s">
        <v>1980</v>
      </c>
      <c r="G6634" t="s">
        <v>212</v>
      </c>
      <c r="H6634">
        <v>4170</v>
      </c>
      <c r="I6634" t="s">
        <v>2780</v>
      </c>
      <c r="J6634">
        <v>402361</v>
      </c>
      <c r="K6634" t="s">
        <v>2480</v>
      </c>
      <c r="L6634">
        <v>1732.24</v>
      </c>
      <c r="M6634">
        <v>340664.39</v>
      </c>
      <c r="N6634">
        <v>0</v>
      </c>
      <c r="O6634">
        <v>340664.39</v>
      </c>
      <c r="P6634" t="s">
        <v>607</v>
      </c>
      <c r="Q6634">
        <v>340664.39</v>
      </c>
      <c r="R6634">
        <v>0</v>
      </c>
      <c r="S6634">
        <v>0</v>
      </c>
      <c r="T6634" t="s">
        <v>15</v>
      </c>
      <c r="U6634" s="221">
        <f t="shared" si="207"/>
        <v>3.4066439000000004E-2</v>
      </c>
    </row>
    <row r="6635" spans="1:21" hidden="1">
      <c r="A6635" s="55" t="str">
        <f t="shared" si="206"/>
        <v>Y0EU6.4</v>
      </c>
      <c r="B6635" s="55">
        <f>VLOOKUP(J6635,'Mapping-CITI'!A:E,5,0)</f>
        <v>6.4</v>
      </c>
      <c r="D6635" s="42">
        <v>45016</v>
      </c>
      <c r="E6635" s="42">
        <v>45199</v>
      </c>
      <c r="F6635" t="s">
        <v>1980</v>
      </c>
      <c r="G6635" t="s">
        <v>212</v>
      </c>
      <c r="H6635">
        <v>4160</v>
      </c>
      <c r="I6635" t="s">
        <v>2778</v>
      </c>
      <c r="J6635">
        <v>402381</v>
      </c>
      <c r="K6635" t="s">
        <v>2491</v>
      </c>
      <c r="L6635">
        <v>0</v>
      </c>
      <c r="M6635">
        <v>0</v>
      </c>
      <c r="N6635">
        <v>5087.68</v>
      </c>
      <c r="O6635">
        <v>-5087.68</v>
      </c>
      <c r="P6635" t="s">
        <v>607</v>
      </c>
      <c r="Q6635">
        <v>-5087.68</v>
      </c>
      <c r="R6635">
        <v>0</v>
      </c>
      <c r="S6635">
        <v>5087.68</v>
      </c>
      <c r="T6635" t="s">
        <v>15</v>
      </c>
      <c r="U6635" s="221">
        <f t="shared" si="207"/>
        <v>-5.0876800000000005E-4</v>
      </c>
    </row>
    <row r="6636" spans="1:21" hidden="1">
      <c r="A6636" s="55" t="str">
        <f t="shared" si="206"/>
        <v>Y0EU6.4</v>
      </c>
      <c r="B6636" s="55">
        <f>VLOOKUP(J6636,'Mapping-CITI'!A:E,5,0)</f>
        <v>6.4</v>
      </c>
      <c r="D6636" s="42">
        <v>45016</v>
      </c>
      <c r="E6636" s="42">
        <v>45199</v>
      </c>
      <c r="F6636" t="s">
        <v>1980</v>
      </c>
      <c r="G6636" t="s">
        <v>212</v>
      </c>
      <c r="H6636">
        <v>4160</v>
      </c>
      <c r="I6636" t="s">
        <v>2778</v>
      </c>
      <c r="J6636">
        <v>402404</v>
      </c>
      <c r="K6636" t="s">
        <v>2492</v>
      </c>
      <c r="L6636">
        <v>0</v>
      </c>
      <c r="M6636">
        <v>188.03</v>
      </c>
      <c r="N6636">
        <v>0</v>
      </c>
      <c r="O6636">
        <v>188.03</v>
      </c>
      <c r="P6636" t="s">
        <v>607</v>
      </c>
      <c r="Q6636">
        <v>188.03</v>
      </c>
      <c r="R6636">
        <v>188.03</v>
      </c>
      <c r="S6636">
        <v>0</v>
      </c>
      <c r="T6636" t="s">
        <v>15</v>
      </c>
      <c r="U6636" s="221">
        <f t="shared" si="207"/>
        <v>1.8802999999999999E-5</v>
      </c>
    </row>
    <row r="6637" spans="1:21" hidden="1">
      <c r="A6637" s="55" t="str">
        <f t="shared" si="206"/>
        <v>Y0EU5.2</v>
      </c>
      <c r="B6637" s="55">
        <f>VLOOKUP(J6637,'Mapping-CITI'!A:E,5,0)</f>
        <v>5.2</v>
      </c>
      <c r="D6637" s="42">
        <v>45016</v>
      </c>
      <c r="E6637" s="42">
        <v>45199</v>
      </c>
      <c r="F6637" t="s">
        <v>1980</v>
      </c>
      <c r="G6637" t="s">
        <v>212</v>
      </c>
      <c r="H6637">
        <v>4170</v>
      </c>
      <c r="I6637" t="s">
        <v>2780</v>
      </c>
      <c r="J6637">
        <v>413523</v>
      </c>
      <c r="K6637" t="s">
        <v>2502</v>
      </c>
      <c r="L6637">
        <v>0</v>
      </c>
      <c r="M6637">
        <v>472.93</v>
      </c>
      <c r="N6637">
        <v>0.27</v>
      </c>
      <c r="O6637">
        <v>472.66</v>
      </c>
      <c r="P6637" t="s">
        <v>607</v>
      </c>
      <c r="Q6637">
        <v>472.66</v>
      </c>
      <c r="R6637">
        <v>0.89</v>
      </c>
      <c r="S6637">
        <v>0.27</v>
      </c>
      <c r="T6637" t="s">
        <v>15</v>
      </c>
      <c r="U6637" s="221">
        <f t="shared" si="207"/>
        <v>4.7266000000000005E-5</v>
      </c>
    </row>
    <row r="6638" spans="1:21" hidden="1">
      <c r="A6638" s="55" t="str">
        <f t="shared" si="206"/>
        <v>Y0EU5.3</v>
      </c>
      <c r="B6638" s="55">
        <f>VLOOKUP(J6638,'Mapping-CITI'!A:E,5,0)</f>
        <v>5.3</v>
      </c>
      <c r="D6638" s="42">
        <v>45016</v>
      </c>
      <c r="E6638" s="42">
        <v>45199</v>
      </c>
      <c r="F6638" t="s">
        <v>1980</v>
      </c>
      <c r="G6638" t="s">
        <v>212</v>
      </c>
      <c r="H6638">
        <v>4120</v>
      </c>
      <c r="I6638" t="s">
        <v>2781</v>
      </c>
      <c r="J6638">
        <v>440110</v>
      </c>
      <c r="K6638" t="s">
        <v>2506</v>
      </c>
      <c r="L6638">
        <v>0</v>
      </c>
      <c r="M6638">
        <v>8795850.8900000006</v>
      </c>
      <c r="N6638">
        <v>0</v>
      </c>
      <c r="O6638">
        <v>8795850.8900000006</v>
      </c>
      <c r="P6638" t="s">
        <v>607</v>
      </c>
      <c r="Q6638">
        <v>8795850.8900000006</v>
      </c>
      <c r="R6638">
        <v>0</v>
      </c>
      <c r="S6638">
        <v>0</v>
      </c>
      <c r="T6638" t="s">
        <v>15</v>
      </c>
      <c r="U6638" s="221">
        <f t="shared" si="207"/>
        <v>0.8795850890000001</v>
      </c>
    </row>
    <row r="6639" spans="1:21" hidden="1">
      <c r="A6639" s="55" t="str">
        <f t="shared" si="206"/>
        <v>Y0EU5.5</v>
      </c>
      <c r="B6639" s="55">
        <f>VLOOKUP(J6639,'Mapping-CITI'!A:E,5,0)</f>
        <v>5.5</v>
      </c>
      <c r="D6639" s="42">
        <v>45016</v>
      </c>
      <c r="E6639" s="42">
        <v>45199</v>
      </c>
      <c r="F6639" t="s">
        <v>1980</v>
      </c>
      <c r="G6639" t="s">
        <v>212</v>
      </c>
      <c r="H6639">
        <v>5110</v>
      </c>
      <c r="I6639" t="s">
        <v>2776</v>
      </c>
      <c r="J6639">
        <v>440225</v>
      </c>
      <c r="K6639" t="s">
        <v>2515</v>
      </c>
      <c r="L6639">
        <v>0</v>
      </c>
      <c r="M6639">
        <v>356.4</v>
      </c>
      <c r="N6639">
        <v>198.14</v>
      </c>
      <c r="O6639">
        <v>158.26</v>
      </c>
      <c r="P6639" t="s">
        <v>607</v>
      </c>
      <c r="Q6639">
        <v>158.26</v>
      </c>
      <c r="R6639">
        <v>356.4</v>
      </c>
      <c r="S6639">
        <v>198.14</v>
      </c>
      <c r="T6639" t="s">
        <v>15</v>
      </c>
      <c r="U6639" s="221">
        <f t="shared" si="207"/>
        <v>1.5826000000000001E-5</v>
      </c>
    </row>
    <row r="6640" spans="1:21" hidden="1">
      <c r="A6640" s="55" t="str">
        <f t="shared" si="206"/>
        <v>Y0EU6.4</v>
      </c>
      <c r="B6640" s="55">
        <f>VLOOKUP(J6640,'Mapping-CITI'!A:E,5,0)</f>
        <v>6.4</v>
      </c>
      <c r="D6640" s="42">
        <v>45016</v>
      </c>
      <c r="E6640" s="42">
        <v>45199</v>
      </c>
      <c r="F6640" t="s">
        <v>1980</v>
      </c>
      <c r="G6640" t="s">
        <v>212</v>
      </c>
      <c r="H6640">
        <v>4160</v>
      </c>
      <c r="I6640" t="s">
        <v>2778</v>
      </c>
      <c r="J6640">
        <v>440341</v>
      </c>
      <c r="K6640" t="s">
        <v>2682</v>
      </c>
      <c r="L6640">
        <v>502.86</v>
      </c>
      <c r="M6640">
        <v>103712.26</v>
      </c>
      <c r="N6640">
        <v>0</v>
      </c>
      <c r="O6640">
        <v>103712.26</v>
      </c>
      <c r="P6640" t="s">
        <v>607</v>
      </c>
      <c r="Q6640">
        <v>103712.26</v>
      </c>
      <c r="R6640">
        <v>0</v>
      </c>
      <c r="S6640">
        <v>0</v>
      </c>
      <c r="T6640" t="s">
        <v>15</v>
      </c>
      <c r="U6640" s="221">
        <f t="shared" si="207"/>
        <v>1.0371225999999999E-2</v>
      </c>
    </row>
    <row r="6641" spans="1:21" hidden="1">
      <c r="A6641" s="55" t="str">
        <f t="shared" si="206"/>
        <v>Y0EU6.4</v>
      </c>
      <c r="B6641" s="55">
        <f>VLOOKUP(J6641,'Mapping-CITI'!A:E,5,0)</f>
        <v>6.4</v>
      </c>
      <c r="D6641" s="42">
        <v>45016</v>
      </c>
      <c r="E6641" s="42">
        <v>45199</v>
      </c>
      <c r="F6641" t="s">
        <v>1980</v>
      </c>
      <c r="G6641" t="s">
        <v>212</v>
      </c>
      <c r="H6641">
        <v>4160</v>
      </c>
      <c r="I6641" t="s">
        <v>2778</v>
      </c>
      <c r="J6641">
        <v>440342</v>
      </c>
      <c r="K6641" t="s">
        <v>2683</v>
      </c>
      <c r="L6641">
        <v>502.86</v>
      </c>
      <c r="M6641">
        <v>103712.26</v>
      </c>
      <c r="N6641">
        <v>0</v>
      </c>
      <c r="O6641">
        <v>103712.26</v>
      </c>
      <c r="P6641" t="s">
        <v>607</v>
      </c>
      <c r="Q6641">
        <v>103712.26</v>
      </c>
      <c r="R6641">
        <v>0</v>
      </c>
      <c r="S6641">
        <v>0</v>
      </c>
      <c r="T6641" t="s">
        <v>15</v>
      </c>
      <c r="U6641" s="221">
        <f t="shared" si="207"/>
        <v>1.0371225999999999E-2</v>
      </c>
    </row>
    <row r="6642" spans="1:21" hidden="1">
      <c r="A6642" s="55" t="str">
        <f t="shared" si="206"/>
        <v>Y0EU6.4</v>
      </c>
      <c r="B6642" s="55">
        <f>VLOOKUP(J6642,'Mapping-CITI'!A:E,5,0)</f>
        <v>6.4</v>
      </c>
      <c r="D6642" s="42">
        <v>45016</v>
      </c>
      <c r="E6642" s="42">
        <v>45199</v>
      </c>
      <c r="F6642" t="s">
        <v>1980</v>
      </c>
      <c r="G6642" t="s">
        <v>212</v>
      </c>
      <c r="H6642">
        <v>4160</v>
      </c>
      <c r="I6642" t="s">
        <v>2778</v>
      </c>
      <c r="J6642">
        <v>440416</v>
      </c>
      <c r="K6642" t="s">
        <v>664</v>
      </c>
      <c r="L6642">
        <v>1099.1300000000001</v>
      </c>
      <c r="M6642">
        <v>222956.54</v>
      </c>
      <c r="N6642">
        <v>64694.27</v>
      </c>
      <c r="O6642">
        <v>158262.26999999999</v>
      </c>
      <c r="P6642" t="s">
        <v>607</v>
      </c>
      <c r="Q6642">
        <v>158262.26999999999</v>
      </c>
      <c r="R6642">
        <v>4080.38</v>
      </c>
      <c r="S6642">
        <v>64694.27</v>
      </c>
      <c r="T6642" t="s">
        <v>15</v>
      </c>
      <c r="U6642" s="221">
        <f t="shared" si="207"/>
        <v>1.5826227000000002E-2</v>
      </c>
    </row>
    <row r="6643" spans="1:21" hidden="1">
      <c r="A6643" s="55" t="str">
        <f t="shared" si="206"/>
        <v>Y0EU6.4</v>
      </c>
      <c r="B6643" s="55">
        <f>VLOOKUP(J6643,'Mapping-CITI'!A:E,5,0)</f>
        <v>6.4</v>
      </c>
      <c r="D6643" s="42">
        <v>45016</v>
      </c>
      <c r="E6643" s="42">
        <v>45199</v>
      </c>
      <c r="F6643" t="s">
        <v>1980</v>
      </c>
      <c r="G6643" t="s">
        <v>212</v>
      </c>
      <c r="H6643">
        <v>4160</v>
      </c>
      <c r="I6643" t="s">
        <v>2778</v>
      </c>
      <c r="J6643">
        <v>440445</v>
      </c>
      <c r="K6643" t="s">
        <v>2596</v>
      </c>
      <c r="L6643">
        <v>0</v>
      </c>
      <c r="M6643">
        <v>3558.24</v>
      </c>
      <c r="N6643">
        <v>3558.24</v>
      </c>
      <c r="O6643">
        <v>0</v>
      </c>
      <c r="P6643" t="s">
        <v>607</v>
      </c>
      <c r="Q6643">
        <v>0</v>
      </c>
      <c r="R6643">
        <v>3558.24</v>
      </c>
      <c r="S6643">
        <v>3558.24</v>
      </c>
      <c r="T6643" t="s">
        <v>15</v>
      </c>
      <c r="U6643" s="221">
        <f t="shared" si="207"/>
        <v>0</v>
      </c>
    </row>
    <row r="6644" spans="1:21" hidden="1">
      <c r="A6644" s="55" t="str">
        <f t="shared" si="206"/>
        <v>Y0EU6.4</v>
      </c>
      <c r="B6644" s="55">
        <f>VLOOKUP(J6644,'Mapping-CITI'!A:E,5,0)</f>
        <v>6.4</v>
      </c>
      <c r="D6644" s="42">
        <v>45016</v>
      </c>
      <c r="E6644" s="42">
        <v>45199</v>
      </c>
      <c r="F6644" t="s">
        <v>1980</v>
      </c>
      <c r="G6644" t="s">
        <v>212</v>
      </c>
      <c r="H6644">
        <v>4160</v>
      </c>
      <c r="I6644" t="s">
        <v>2778</v>
      </c>
      <c r="J6644">
        <v>440509</v>
      </c>
      <c r="K6644" t="s">
        <v>2524</v>
      </c>
      <c r="L6644">
        <v>183.19</v>
      </c>
      <c r="M6644">
        <v>36478.49</v>
      </c>
      <c r="N6644">
        <v>0</v>
      </c>
      <c r="O6644">
        <v>36478.49</v>
      </c>
      <c r="P6644" t="s">
        <v>607</v>
      </c>
      <c r="Q6644">
        <v>36478.49</v>
      </c>
      <c r="R6644">
        <v>0</v>
      </c>
      <c r="S6644">
        <v>0</v>
      </c>
      <c r="T6644" t="s">
        <v>15</v>
      </c>
      <c r="U6644" s="221">
        <f t="shared" si="207"/>
        <v>3.6478489999999999E-3</v>
      </c>
    </row>
    <row r="6645" spans="1:21" hidden="1">
      <c r="A6645" s="55" t="str">
        <f t="shared" si="206"/>
        <v>Y0EU5.3</v>
      </c>
      <c r="B6645" s="55">
        <f>VLOOKUP(J6645,'Mapping-CITI'!A:E,5,0)</f>
        <v>5.3</v>
      </c>
      <c r="D6645" s="42">
        <v>45016</v>
      </c>
      <c r="E6645" s="42">
        <v>45199</v>
      </c>
      <c r="F6645" t="s">
        <v>1980</v>
      </c>
      <c r="G6645" t="s">
        <v>212</v>
      </c>
      <c r="H6645">
        <v>4140</v>
      </c>
      <c r="I6645" t="s">
        <v>2853</v>
      </c>
      <c r="J6645">
        <v>444444</v>
      </c>
      <c r="K6645" t="s">
        <v>2527</v>
      </c>
      <c r="L6645">
        <v>0</v>
      </c>
      <c r="M6645">
        <v>27660</v>
      </c>
      <c r="N6645">
        <v>0</v>
      </c>
      <c r="O6645">
        <v>27660</v>
      </c>
      <c r="P6645" t="s">
        <v>607</v>
      </c>
      <c r="Q6645">
        <v>27660</v>
      </c>
      <c r="R6645">
        <v>0</v>
      </c>
      <c r="S6645">
        <v>0</v>
      </c>
      <c r="T6645" t="s">
        <v>15</v>
      </c>
      <c r="U6645" s="221">
        <f t="shared" si="207"/>
        <v>2.7659999999999998E-3</v>
      </c>
    </row>
    <row r="6646" spans="1:21" hidden="1">
      <c r="A6646" s="55" t="str">
        <f t="shared" si="206"/>
        <v>Y0EUIgnore</v>
      </c>
      <c r="B6646" s="55" t="str">
        <f>VLOOKUP(J6646,'Mapping-CITI'!A:E,5,0)</f>
        <v>Ignore</v>
      </c>
      <c r="D6646" s="42">
        <v>45016</v>
      </c>
      <c r="E6646" s="42">
        <v>45199</v>
      </c>
      <c r="F6646" t="s">
        <v>1980</v>
      </c>
      <c r="G6646" t="s">
        <v>212</v>
      </c>
      <c r="H6646">
        <v>5190</v>
      </c>
      <c r="I6646" t="s">
        <v>2854</v>
      </c>
      <c r="J6646">
        <v>999998</v>
      </c>
      <c r="K6646" t="s">
        <v>2532</v>
      </c>
      <c r="L6646">
        <v>0</v>
      </c>
      <c r="M6646">
        <v>65632495.799999997</v>
      </c>
      <c r="N6646">
        <v>65369659.130000003</v>
      </c>
      <c r="O6646">
        <v>262836.67</v>
      </c>
      <c r="P6646" t="s">
        <v>607</v>
      </c>
      <c r="Q6646">
        <v>262836.67</v>
      </c>
      <c r="R6646">
        <v>0</v>
      </c>
      <c r="S6646">
        <v>0</v>
      </c>
      <c r="T6646" t="s">
        <v>15</v>
      </c>
      <c r="U6646" s="221">
        <f t="shared" si="207"/>
        <v>2.6283666999999435E-2</v>
      </c>
    </row>
    <row r="6647" spans="1:21" hidden="1">
      <c r="A6647" s="55" t="str">
        <f t="shared" si="206"/>
        <v>Y0EUIgnore</v>
      </c>
      <c r="B6647" s="55" t="str">
        <f>VLOOKUP(J6647,'Mapping-CITI'!A:E,5,0)</f>
        <v>Ignore</v>
      </c>
      <c r="D6647" s="42">
        <v>45016</v>
      </c>
      <c r="E6647" s="42">
        <v>45199</v>
      </c>
      <c r="F6647" t="s">
        <v>1980</v>
      </c>
      <c r="G6647" t="s">
        <v>212</v>
      </c>
      <c r="H6647">
        <v>5190</v>
      </c>
      <c r="I6647" t="s">
        <v>2854</v>
      </c>
      <c r="J6647">
        <v>999998</v>
      </c>
      <c r="K6647" t="s">
        <v>2532</v>
      </c>
      <c r="L6647">
        <v>0</v>
      </c>
      <c r="M6647">
        <v>793717.86</v>
      </c>
      <c r="N6647">
        <v>793717.85</v>
      </c>
      <c r="O6647">
        <v>0.01</v>
      </c>
      <c r="P6647" t="s">
        <v>977</v>
      </c>
      <c r="Q6647">
        <v>0.83</v>
      </c>
      <c r="R6647">
        <v>0</v>
      </c>
      <c r="S6647">
        <v>0</v>
      </c>
      <c r="T6647" t="s">
        <v>15</v>
      </c>
      <c r="U6647" s="221">
        <f t="shared" si="207"/>
        <v>1.0000000009313225E-9</v>
      </c>
    </row>
    <row r="6648" spans="1:21" hidden="1">
      <c r="A6648" s="55" t="str">
        <f t="shared" si="206"/>
        <v>Y0EV0</v>
      </c>
      <c r="B6648" s="55">
        <f>VLOOKUP(J6648,'Mapping-CITI'!A:E,5,0)</f>
        <v>0</v>
      </c>
      <c r="D6648" s="42">
        <v>45016</v>
      </c>
      <c r="E6648" s="42">
        <v>45199</v>
      </c>
      <c r="F6648" t="s">
        <v>1984</v>
      </c>
      <c r="G6648" t="s">
        <v>1549</v>
      </c>
      <c r="H6648">
        <v>1210</v>
      </c>
      <c r="I6648" t="s">
        <v>2767</v>
      </c>
      <c r="J6648">
        <v>101104</v>
      </c>
      <c r="K6648" t="s">
        <v>4279</v>
      </c>
      <c r="L6648">
        <v>3007109928.3200002</v>
      </c>
      <c r="M6648">
        <v>0</v>
      </c>
      <c r="N6648">
        <v>1026559780.5</v>
      </c>
      <c r="O6648">
        <v>1980550147.8199999</v>
      </c>
      <c r="P6648" t="s">
        <v>607</v>
      </c>
      <c r="Q6648">
        <v>1980550147.8199999</v>
      </c>
      <c r="R6648">
        <v>0</v>
      </c>
      <c r="S6648">
        <v>0</v>
      </c>
      <c r="T6648" t="s">
        <v>1548</v>
      </c>
      <c r="U6648" s="221">
        <f t="shared" si="207"/>
        <v>-102.65597805</v>
      </c>
    </row>
    <row r="6649" spans="1:21" hidden="1">
      <c r="A6649" s="55" t="str">
        <f t="shared" si="206"/>
        <v>Y0EV0</v>
      </c>
      <c r="B6649" s="55">
        <f>VLOOKUP(J6649,'Mapping-CITI'!A:E,5,0)</f>
        <v>0</v>
      </c>
      <c r="D6649" s="42">
        <v>45016</v>
      </c>
      <c r="E6649" s="42">
        <v>45199</v>
      </c>
      <c r="F6649" t="s">
        <v>1984</v>
      </c>
      <c r="G6649" t="s">
        <v>1549</v>
      </c>
      <c r="H6649">
        <v>1210</v>
      </c>
      <c r="I6649" t="s">
        <v>2767</v>
      </c>
      <c r="J6649">
        <v>102104</v>
      </c>
      <c r="K6649" t="s">
        <v>2007</v>
      </c>
      <c r="L6649">
        <v>143029703.06</v>
      </c>
      <c r="M6649">
        <v>10715393555.950001</v>
      </c>
      <c r="N6649">
        <v>10783656314.200001</v>
      </c>
      <c r="O6649">
        <v>74766944.810000002</v>
      </c>
      <c r="P6649" t="s">
        <v>607</v>
      </c>
      <c r="Q6649">
        <v>74766944.810000002</v>
      </c>
      <c r="R6649">
        <v>0</v>
      </c>
      <c r="S6649">
        <v>0</v>
      </c>
      <c r="T6649" t="s">
        <v>1548</v>
      </c>
      <c r="U6649" s="221">
        <f t="shared" si="207"/>
        <v>-6.8262758249999997</v>
      </c>
    </row>
    <row r="6650" spans="1:21" hidden="1">
      <c r="A6650" s="55" t="str">
        <f t="shared" si="206"/>
        <v>Y0EV0</v>
      </c>
      <c r="B6650" s="55">
        <f>VLOOKUP(J6650,'Mapping-CITI'!A:E,5,0)</f>
        <v>0</v>
      </c>
      <c r="D6650" s="42">
        <v>45016</v>
      </c>
      <c r="E6650" s="42">
        <v>45199</v>
      </c>
      <c r="F6650" t="s">
        <v>1984</v>
      </c>
      <c r="G6650" t="s">
        <v>1549</v>
      </c>
      <c r="J6650">
        <v>102328</v>
      </c>
      <c r="K6650" t="s">
        <v>2849</v>
      </c>
      <c r="L6650">
        <v>359898936.79000002</v>
      </c>
      <c r="M6650">
        <v>-100174921.44</v>
      </c>
      <c r="N6650">
        <v>0</v>
      </c>
      <c r="O6650">
        <v>259724015.34999999</v>
      </c>
      <c r="P6650" t="s">
        <v>607</v>
      </c>
      <c r="Q6650">
        <v>259724015.34999999</v>
      </c>
      <c r="R6650">
        <v>0</v>
      </c>
      <c r="S6650">
        <v>0</v>
      </c>
      <c r="T6650" t="s">
        <v>1548</v>
      </c>
      <c r="U6650" s="221">
        <f t="shared" si="207"/>
        <v>-10.017492144</v>
      </c>
    </row>
    <row r="6651" spans="1:21" hidden="1">
      <c r="A6651" s="55" t="str">
        <f t="shared" si="206"/>
        <v>Y0EV0</v>
      </c>
      <c r="B6651" s="55">
        <f>VLOOKUP(J6651,'Mapping-CITI'!A:E,5,0)</f>
        <v>0</v>
      </c>
      <c r="D6651" s="42">
        <v>45016</v>
      </c>
      <c r="E6651" s="42">
        <v>45199</v>
      </c>
      <c r="F6651" t="s">
        <v>1984</v>
      </c>
      <c r="G6651" t="s">
        <v>1549</v>
      </c>
      <c r="H6651">
        <v>1700</v>
      </c>
      <c r="I6651" t="s">
        <v>2768</v>
      </c>
      <c r="J6651">
        <v>106103</v>
      </c>
      <c r="K6651" t="s">
        <v>2783</v>
      </c>
      <c r="L6651">
        <v>719107.97</v>
      </c>
      <c r="M6651">
        <v>2133038.42</v>
      </c>
      <c r="N6651">
        <v>1970735.76</v>
      </c>
      <c r="O6651">
        <v>881410.63</v>
      </c>
      <c r="P6651" t="s">
        <v>607</v>
      </c>
      <c r="Q6651">
        <v>881410.63</v>
      </c>
      <c r="R6651">
        <v>2133038.42</v>
      </c>
      <c r="S6651">
        <v>1970735.76</v>
      </c>
      <c r="T6651" t="s">
        <v>1548</v>
      </c>
      <c r="U6651" s="221">
        <f t="shared" si="207"/>
        <v>1.6230265999999993E-2</v>
      </c>
    </row>
    <row r="6652" spans="1:21" hidden="1">
      <c r="A6652" s="55" t="str">
        <f t="shared" si="206"/>
        <v>Y0EVIgnore</v>
      </c>
      <c r="B6652" s="55" t="str">
        <f>VLOOKUP(J6652,'Mapping-CITI'!A:E,5,0)</f>
        <v>Ignore</v>
      </c>
      <c r="D6652" s="42">
        <v>45016</v>
      </c>
      <c r="E6652" s="42">
        <v>45199</v>
      </c>
      <c r="F6652" t="s">
        <v>1984</v>
      </c>
      <c r="G6652" t="s">
        <v>1549</v>
      </c>
      <c r="H6652">
        <v>1700</v>
      </c>
      <c r="I6652" t="s">
        <v>2768</v>
      </c>
      <c r="J6652">
        <v>106106</v>
      </c>
      <c r="K6652" t="s">
        <v>2784</v>
      </c>
      <c r="L6652">
        <v>26083.07</v>
      </c>
      <c r="M6652">
        <v>48331.27</v>
      </c>
      <c r="N6652">
        <v>33521.040000000001</v>
      </c>
      <c r="O6652">
        <v>40893.300000000003</v>
      </c>
      <c r="P6652" t="s">
        <v>607</v>
      </c>
      <c r="Q6652">
        <v>40893.300000000003</v>
      </c>
      <c r="R6652">
        <v>48331.27</v>
      </c>
      <c r="S6652">
        <v>33521.040000000001</v>
      </c>
      <c r="T6652" t="s">
        <v>1548</v>
      </c>
      <c r="U6652" s="221">
        <f t="shared" si="207"/>
        <v>1.4810229999999995E-3</v>
      </c>
    </row>
    <row r="6653" spans="1:21" hidden="1">
      <c r="A6653" s="55" t="str">
        <f t="shared" si="206"/>
        <v>Y0EV0</v>
      </c>
      <c r="B6653" s="55">
        <f>VLOOKUP(J6653,'Mapping-CITI'!A:E,5,0)</f>
        <v>0</v>
      </c>
      <c r="D6653" s="42">
        <v>45016</v>
      </c>
      <c r="E6653" s="42">
        <v>45199</v>
      </c>
      <c r="F6653" t="s">
        <v>1984</v>
      </c>
      <c r="G6653" t="s">
        <v>1549</v>
      </c>
      <c r="H6653">
        <v>1700</v>
      </c>
      <c r="I6653" t="s">
        <v>2768</v>
      </c>
      <c r="J6653">
        <v>109127</v>
      </c>
      <c r="K6653" t="s">
        <v>2770</v>
      </c>
      <c r="L6653">
        <v>-0.05</v>
      </c>
      <c r="M6653">
        <v>0</v>
      </c>
      <c r="N6653">
        <v>0</v>
      </c>
      <c r="O6653">
        <v>-0.05</v>
      </c>
      <c r="P6653" t="s">
        <v>607</v>
      </c>
      <c r="Q6653">
        <v>-0.05</v>
      </c>
      <c r="R6653">
        <v>0</v>
      </c>
      <c r="S6653">
        <v>0</v>
      </c>
      <c r="T6653" t="s">
        <v>1548</v>
      </c>
      <c r="U6653" s="221">
        <f t="shared" si="207"/>
        <v>0</v>
      </c>
    </row>
    <row r="6654" spans="1:21" hidden="1">
      <c r="A6654" s="55" t="str">
        <f t="shared" si="206"/>
        <v>Y0EV0</v>
      </c>
      <c r="B6654" s="55">
        <f>VLOOKUP(J6654,'Mapping-CITI'!A:E,5,0)</f>
        <v>0</v>
      </c>
      <c r="D6654" s="42">
        <v>45016</v>
      </c>
      <c r="E6654" s="42">
        <v>45199</v>
      </c>
      <c r="F6654" t="s">
        <v>1984</v>
      </c>
      <c r="G6654" t="s">
        <v>1549</v>
      </c>
      <c r="H6654">
        <v>1700</v>
      </c>
      <c r="I6654" t="s">
        <v>2768</v>
      </c>
      <c r="J6654">
        <v>109181</v>
      </c>
      <c r="K6654" t="s">
        <v>2771</v>
      </c>
      <c r="L6654">
        <v>11048.73</v>
      </c>
      <c r="M6654">
        <v>0</v>
      </c>
      <c r="N6654">
        <v>0</v>
      </c>
      <c r="O6654">
        <v>11048.73</v>
      </c>
      <c r="P6654" t="s">
        <v>607</v>
      </c>
      <c r="Q6654">
        <v>11048.73</v>
      </c>
      <c r="R6654">
        <v>0</v>
      </c>
      <c r="S6654">
        <v>0</v>
      </c>
      <c r="T6654" t="s">
        <v>1548</v>
      </c>
      <c r="U6654" s="221">
        <f t="shared" si="207"/>
        <v>0</v>
      </c>
    </row>
    <row r="6655" spans="1:21" hidden="1">
      <c r="A6655" s="55" t="str">
        <f t="shared" si="206"/>
        <v>Y0EV0</v>
      </c>
      <c r="B6655" s="55">
        <f>VLOOKUP(J6655,'Mapping-CITI'!A:E,5,0)</f>
        <v>0</v>
      </c>
      <c r="D6655" s="42">
        <v>45016</v>
      </c>
      <c r="E6655" s="42">
        <v>45199</v>
      </c>
      <c r="F6655" t="s">
        <v>1984</v>
      </c>
      <c r="G6655" t="s">
        <v>1549</v>
      </c>
      <c r="H6655">
        <v>1230</v>
      </c>
      <c r="I6655" t="s">
        <v>2772</v>
      </c>
      <c r="J6655">
        <v>111126</v>
      </c>
      <c r="K6655" t="s">
        <v>2022</v>
      </c>
      <c r="L6655">
        <v>54971.27</v>
      </c>
      <c r="M6655">
        <v>317.51</v>
      </c>
      <c r="N6655">
        <v>0</v>
      </c>
      <c r="O6655">
        <v>27802.66</v>
      </c>
      <c r="P6655" t="s">
        <v>607</v>
      </c>
      <c r="Q6655">
        <v>27802.66</v>
      </c>
      <c r="R6655">
        <v>0</v>
      </c>
      <c r="S6655">
        <v>0</v>
      </c>
      <c r="T6655" t="s">
        <v>1548</v>
      </c>
      <c r="U6655" s="221">
        <f t="shared" si="207"/>
        <v>3.1751000000000001E-5</v>
      </c>
    </row>
    <row r="6656" spans="1:21" hidden="1">
      <c r="A6656" s="55" t="str">
        <f t="shared" si="206"/>
        <v>Y0EV0</v>
      </c>
      <c r="B6656" s="55">
        <f>VLOOKUP(J6656,'Mapping-CITI'!A:E,5,0)</f>
        <v>0</v>
      </c>
      <c r="D6656" s="42">
        <v>45016</v>
      </c>
      <c r="E6656" s="42">
        <v>45199</v>
      </c>
      <c r="F6656" t="s">
        <v>1984</v>
      </c>
      <c r="G6656" t="s">
        <v>1549</v>
      </c>
      <c r="H6656">
        <v>1400</v>
      </c>
      <c r="I6656" t="s">
        <v>2773</v>
      </c>
      <c r="J6656">
        <v>111137</v>
      </c>
      <c r="K6656" t="s">
        <v>2027</v>
      </c>
      <c r="L6656">
        <v>0.02</v>
      </c>
      <c r="M6656">
        <v>3853.94</v>
      </c>
      <c r="N6656">
        <v>3853.94</v>
      </c>
      <c r="O6656">
        <v>0.02</v>
      </c>
      <c r="P6656" t="s">
        <v>607</v>
      </c>
      <c r="Q6656">
        <v>0.02</v>
      </c>
      <c r="R6656">
        <v>3853.94</v>
      </c>
      <c r="S6656">
        <v>3853.94</v>
      </c>
      <c r="T6656" t="s">
        <v>1548</v>
      </c>
      <c r="U6656" s="221">
        <f t="shared" si="207"/>
        <v>0</v>
      </c>
    </row>
    <row r="6657" spans="1:21" hidden="1">
      <c r="A6657" s="55" t="str">
        <f t="shared" si="206"/>
        <v>Y0EV0</v>
      </c>
      <c r="B6657" s="55">
        <f>VLOOKUP(J6657,'Mapping-CITI'!A:E,5,0)</f>
        <v>0</v>
      </c>
      <c r="D6657" s="42">
        <v>45016</v>
      </c>
      <c r="E6657" s="42">
        <v>45199</v>
      </c>
      <c r="F6657" t="s">
        <v>1984</v>
      </c>
      <c r="G6657" t="s">
        <v>1549</v>
      </c>
      <c r="H6657">
        <v>1400</v>
      </c>
      <c r="I6657" t="s">
        <v>2773</v>
      </c>
      <c r="J6657">
        <v>111220</v>
      </c>
      <c r="K6657" t="s">
        <v>2655</v>
      </c>
      <c r="L6657">
        <v>6751838.3399999999</v>
      </c>
      <c r="M6657">
        <v>1037605952.71</v>
      </c>
      <c r="N6657">
        <v>1037882006.45</v>
      </c>
      <c r="O6657">
        <v>6306909.7199999997</v>
      </c>
      <c r="P6657" t="s">
        <v>607</v>
      </c>
      <c r="Q6657">
        <v>6306909.7199999997</v>
      </c>
      <c r="R6657">
        <v>1037605952.71</v>
      </c>
      <c r="S6657">
        <v>1037882006.45</v>
      </c>
      <c r="T6657" t="s">
        <v>1548</v>
      </c>
      <c r="U6657" s="221">
        <f t="shared" si="207"/>
        <v>-2.7605374000000953E-2</v>
      </c>
    </row>
    <row r="6658" spans="1:21" hidden="1">
      <c r="A6658" s="55" t="str">
        <f t="shared" si="206"/>
        <v>Y0EV0</v>
      </c>
      <c r="B6658" s="55">
        <f>VLOOKUP(J6658,'Mapping-CITI'!A:E,5,0)</f>
        <v>0</v>
      </c>
      <c r="D6658" s="42">
        <v>45016</v>
      </c>
      <c r="E6658" s="42">
        <v>45199</v>
      </c>
      <c r="F6658" t="s">
        <v>1984</v>
      </c>
      <c r="G6658" t="s">
        <v>1549</v>
      </c>
      <c r="H6658">
        <v>1400</v>
      </c>
      <c r="I6658" t="s">
        <v>2773</v>
      </c>
      <c r="J6658">
        <v>111221</v>
      </c>
      <c r="K6658" t="s">
        <v>2656</v>
      </c>
      <c r="L6658">
        <v>-6751838.3399999999</v>
      </c>
      <c r="M6658">
        <v>1037882006.45</v>
      </c>
      <c r="N6658">
        <v>1037605952.71</v>
      </c>
      <c r="O6658">
        <v>-6306909.7199999997</v>
      </c>
      <c r="P6658" t="s">
        <v>607</v>
      </c>
      <c r="Q6658">
        <v>-6306909.7199999997</v>
      </c>
      <c r="R6658">
        <v>1037882006.45</v>
      </c>
      <c r="S6658">
        <v>1037605952.71</v>
      </c>
      <c r="T6658" t="s">
        <v>1548</v>
      </c>
      <c r="U6658" s="221">
        <f t="shared" si="207"/>
        <v>2.7605374000000953E-2</v>
      </c>
    </row>
    <row r="6659" spans="1:21" hidden="1">
      <c r="A6659" s="55" t="str">
        <f t="shared" ref="A6659:A6722" si="208">F6659&amp;B6659</f>
        <v>Y0EVIgnore</v>
      </c>
      <c r="B6659" s="55" t="str">
        <f>VLOOKUP(J6659,'Mapping-CITI'!A:E,5,0)</f>
        <v>Ignore</v>
      </c>
      <c r="D6659" s="42">
        <v>45016</v>
      </c>
      <c r="E6659" s="42">
        <v>45199</v>
      </c>
      <c r="F6659" t="s">
        <v>1984</v>
      </c>
      <c r="G6659" t="s">
        <v>1549</v>
      </c>
      <c r="H6659">
        <v>1700</v>
      </c>
      <c r="I6659" t="s">
        <v>2768</v>
      </c>
      <c r="J6659">
        <v>141258</v>
      </c>
      <c r="K6659" t="s">
        <v>3364</v>
      </c>
      <c r="L6659">
        <v>0</v>
      </c>
      <c r="M6659">
        <v>193500</v>
      </c>
      <c r="N6659">
        <v>193500</v>
      </c>
      <c r="O6659">
        <v>0</v>
      </c>
      <c r="P6659" t="s">
        <v>607</v>
      </c>
      <c r="Q6659">
        <v>0</v>
      </c>
      <c r="R6659">
        <v>193500</v>
      </c>
      <c r="S6659">
        <v>193500</v>
      </c>
      <c r="T6659" t="s">
        <v>1548</v>
      </c>
      <c r="U6659" s="221">
        <f t="shared" ref="U6659:U6722" si="209">(M6659-N6659)/10^7</f>
        <v>0</v>
      </c>
    </row>
    <row r="6660" spans="1:21" hidden="1">
      <c r="A6660" s="55" t="str">
        <f t="shared" si="208"/>
        <v>Y0EV0</v>
      </c>
      <c r="B6660" s="55">
        <f>VLOOKUP(J6660,'Mapping-CITI'!A:E,5,0)</f>
        <v>0</v>
      </c>
      <c r="D6660" s="42">
        <v>45016</v>
      </c>
      <c r="E6660" s="42">
        <v>45199</v>
      </c>
      <c r="F6660" t="s">
        <v>1984</v>
      </c>
      <c r="G6660" t="s">
        <v>1549</v>
      </c>
      <c r="H6660">
        <v>1700</v>
      </c>
      <c r="I6660" t="s">
        <v>2768</v>
      </c>
      <c r="J6660">
        <v>141280</v>
      </c>
      <c r="K6660" t="s">
        <v>2036</v>
      </c>
      <c r="L6660">
        <v>140653.91</v>
      </c>
      <c r="M6660">
        <v>11796351810.35</v>
      </c>
      <c r="N6660">
        <v>11796369494.51</v>
      </c>
      <c r="O6660">
        <v>122969.75</v>
      </c>
      <c r="P6660" t="s">
        <v>607</v>
      </c>
      <c r="Q6660">
        <v>122969.75</v>
      </c>
      <c r="R6660">
        <v>26270601.27</v>
      </c>
      <c r="S6660">
        <v>1080975938.5699999</v>
      </c>
      <c r="T6660" t="s">
        <v>1548</v>
      </c>
      <c r="U6660" s="221">
        <f t="shared" si="209"/>
        <v>-1.7684159999847412E-3</v>
      </c>
    </row>
    <row r="6661" spans="1:21" hidden="1">
      <c r="A6661" s="55" t="str">
        <f t="shared" si="208"/>
        <v>Y0EV0</v>
      </c>
      <c r="B6661" s="55">
        <f>VLOOKUP(J6661,'Mapping-CITI'!A:E,5,0)</f>
        <v>0</v>
      </c>
      <c r="D6661" s="42">
        <v>45016</v>
      </c>
      <c r="E6661" s="42">
        <v>45199</v>
      </c>
      <c r="F6661" t="s">
        <v>1984</v>
      </c>
      <c r="G6661" t="s">
        <v>1549</v>
      </c>
      <c r="H6661">
        <v>1700</v>
      </c>
      <c r="I6661" t="s">
        <v>2768</v>
      </c>
      <c r="J6661">
        <v>141280</v>
      </c>
      <c r="K6661" t="s">
        <v>2036</v>
      </c>
      <c r="L6661">
        <v>-800000</v>
      </c>
      <c r="M6661">
        <v>12730000</v>
      </c>
      <c r="N6661">
        <v>11930000</v>
      </c>
      <c r="O6661">
        <v>0</v>
      </c>
      <c r="P6661" t="s">
        <v>977</v>
      </c>
      <c r="Q6661">
        <v>0</v>
      </c>
      <c r="R6661">
        <v>26270601.27</v>
      </c>
      <c r="S6661">
        <v>1080975938.5699999</v>
      </c>
      <c r="T6661" t="s">
        <v>1548</v>
      </c>
      <c r="U6661" s="221">
        <f t="shared" si="209"/>
        <v>0.08</v>
      </c>
    </row>
    <row r="6662" spans="1:21" hidden="1">
      <c r="A6662" s="55" t="str">
        <f t="shared" si="208"/>
        <v>Y0EV0</v>
      </c>
      <c r="B6662" s="55">
        <f>VLOOKUP(J6662,'Mapping-CITI'!A:E,5,0)</f>
        <v>0</v>
      </c>
      <c r="D6662" s="42">
        <v>45016</v>
      </c>
      <c r="E6662" s="42">
        <v>45199</v>
      </c>
      <c r="F6662" t="s">
        <v>1984</v>
      </c>
      <c r="G6662" t="s">
        <v>1549</v>
      </c>
      <c r="H6662">
        <v>1700</v>
      </c>
      <c r="I6662" t="s">
        <v>2768</v>
      </c>
      <c r="J6662">
        <v>141287</v>
      </c>
      <c r="K6662" t="s">
        <v>604</v>
      </c>
      <c r="L6662">
        <v>-2.2000000000000002</v>
      </c>
      <c r="M6662">
        <v>2.2000000000000002</v>
      </c>
      <c r="N6662">
        <v>0</v>
      </c>
      <c r="O6662">
        <v>0</v>
      </c>
      <c r="P6662" t="s">
        <v>607</v>
      </c>
      <c r="Q6662">
        <v>0</v>
      </c>
      <c r="R6662">
        <v>2.2000000000000002</v>
      </c>
      <c r="S6662">
        <v>0</v>
      </c>
      <c r="T6662" t="s">
        <v>1548</v>
      </c>
      <c r="U6662" s="221">
        <f t="shared" si="209"/>
        <v>2.2000000000000001E-7</v>
      </c>
    </row>
    <row r="6663" spans="1:21" hidden="1">
      <c r="A6663" s="55" t="str">
        <f t="shared" si="208"/>
        <v>Y0EV0</v>
      </c>
      <c r="B6663" s="55">
        <f>VLOOKUP(J6663,'Mapping-CITI'!A:E,5,0)</f>
        <v>0</v>
      </c>
      <c r="D6663" s="42">
        <v>45016</v>
      </c>
      <c r="E6663" s="42">
        <v>45199</v>
      </c>
      <c r="F6663" t="s">
        <v>1984</v>
      </c>
      <c r="G6663" t="s">
        <v>1549</v>
      </c>
      <c r="H6663">
        <v>1700</v>
      </c>
      <c r="I6663" t="s">
        <v>2768</v>
      </c>
      <c r="J6663">
        <v>141294</v>
      </c>
      <c r="K6663" t="s">
        <v>2039</v>
      </c>
      <c r="L6663">
        <v>0</v>
      </c>
      <c r="M6663">
        <v>100000</v>
      </c>
      <c r="N6663">
        <v>100000</v>
      </c>
      <c r="O6663">
        <v>0</v>
      </c>
      <c r="P6663" t="s">
        <v>607</v>
      </c>
      <c r="Q6663">
        <v>0</v>
      </c>
      <c r="R6663">
        <v>100000</v>
      </c>
      <c r="S6663">
        <v>100000</v>
      </c>
      <c r="T6663" t="s">
        <v>1548</v>
      </c>
      <c r="U6663" s="221">
        <f t="shared" si="209"/>
        <v>0</v>
      </c>
    </row>
    <row r="6664" spans="1:21" hidden="1">
      <c r="A6664" s="55" t="str">
        <f t="shared" si="208"/>
        <v>Y0EV0</v>
      </c>
      <c r="B6664" s="55">
        <f>VLOOKUP(J6664,'Mapping-CITI'!A:E,5,0)</f>
        <v>0</v>
      </c>
      <c r="D6664" s="42">
        <v>45016</v>
      </c>
      <c r="E6664" s="42">
        <v>45199</v>
      </c>
      <c r="F6664" t="s">
        <v>1984</v>
      </c>
      <c r="G6664" t="s">
        <v>1549</v>
      </c>
      <c r="H6664">
        <v>1700</v>
      </c>
      <c r="I6664" t="s">
        <v>2768</v>
      </c>
      <c r="J6664">
        <v>141382</v>
      </c>
      <c r="K6664" t="s">
        <v>2052</v>
      </c>
      <c r="L6664">
        <v>0</v>
      </c>
      <c r="M6664">
        <v>584433899.65999997</v>
      </c>
      <c r="N6664">
        <v>584433899.65999997</v>
      </c>
      <c r="O6664">
        <v>0</v>
      </c>
      <c r="P6664" t="s">
        <v>607</v>
      </c>
      <c r="Q6664">
        <v>0</v>
      </c>
      <c r="R6664">
        <v>584433899.65999997</v>
      </c>
      <c r="S6664">
        <v>584433899.65999997</v>
      </c>
      <c r="T6664" t="s">
        <v>1548</v>
      </c>
      <c r="U6664" s="221">
        <f t="shared" si="209"/>
        <v>0</v>
      </c>
    </row>
    <row r="6665" spans="1:21" hidden="1">
      <c r="A6665" s="55" t="str">
        <f t="shared" si="208"/>
        <v>Y0EV0</v>
      </c>
      <c r="B6665" s="55">
        <f>VLOOKUP(J6665,'Mapping-CITI'!A:E,5,0)</f>
        <v>0</v>
      </c>
      <c r="D6665" s="42">
        <v>45016</v>
      </c>
      <c r="E6665" s="42">
        <v>45199</v>
      </c>
      <c r="F6665" t="s">
        <v>1984</v>
      </c>
      <c r="G6665" t="s">
        <v>1549</v>
      </c>
      <c r="H6665">
        <v>1700</v>
      </c>
      <c r="I6665" t="s">
        <v>2768</v>
      </c>
      <c r="J6665">
        <v>141398</v>
      </c>
      <c r="K6665" t="s">
        <v>2911</v>
      </c>
      <c r="L6665">
        <v>0</v>
      </c>
      <c r="M6665">
        <v>3853.94</v>
      </c>
      <c r="N6665">
        <v>3853.94</v>
      </c>
      <c r="O6665">
        <v>0</v>
      </c>
      <c r="P6665" t="s">
        <v>607</v>
      </c>
      <c r="Q6665">
        <v>0</v>
      </c>
      <c r="R6665">
        <v>3853.94</v>
      </c>
      <c r="S6665">
        <v>3853.94</v>
      </c>
      <c r="T6665" t="s">
        <v>1548</v>
      </c>
      <c r="U6665" s="221">
        <f t="shared" si="209"/>
        <v>0</v>
      </c>
    </row>
    <row r="6666" spans="1:21" hidden="1">
      <c r="A6666" s="55" t="str">
        <f t="shared" si="208"/>
        <v>Y0EV0</v>
      </c>
      <c r="B6666" s="55">
        <f>VLOOKUP(J6666,'Mapping-CITI'!A:E,5,0)</f>
        <v>0</v>
      </c>
      <c r="D6666" s="42">
        <v>45016</v>
      </c>
      <c r="E6666" s="42">
        <v>45199</v>
      </c>
      <c r="F6666" t="s">
        <v>1984</v>
      </c>
      <c r="G6666" t="s">
        <v>1549</v>
      </c>
      <c r="H6666">
        <v>1700</v>
      </c>
      <c r="I6666" t="s">
        <v>2768</v>
      </c>
      <c r="J6666">
        <v>141399</v>
      </c>
      <c r="K6666" t="s">
        <v>2912</v>
      </c>
      <c r="L6666">
        <v>0</v>
      </c>
      <c r="M6666">
        <v>2947500</v>
      </c>
      <c r="N6666">
        <v>2957500</v>
      </c>
      <c r="O6666">
        <v>-10000</v>
      </c>
      <c r="P6666" t="s">
        <v>607</v>
      </c>
      <c r="Q6666">
        <v>-10000</v>
      </c>
      <c r="R6666">
        <v>2947500</v>
      </c>
      <c r="S6666">
        <v>2957500</v>
      </c>
      <c r="T6666" t="s">
        <v>1548</v>
      </c>
      <c r="U6666" s="221">
        <f t="shared" si="209"/>
        <v>-1E-3</v>
      </c>
    </row>
    <row r="6667" spans="1:21" hidden="1">
      <c r="A6667" s="55" t="str">
        <f t="shared" si="208"/>
        <v>Y0EV0</v>
      </c>
      <c r="B6667" s="55">
        <f>VLOOKUP(J6667,'Mapping-CITI'!A:E,5,0)</f>
        <v>0</v>
      </c>
      <c r="D6667" s="42">
        <v>45016</v>
      </c>
      <c r="E6667" s="42">
        <v>45199</v>
      </c>
      <c r="F6667" t="s">
        <v>1984</v>
      </c>
      <c r="G6667" t="s">
        <v>1549</v>
      </c>
      <c r="H6667">
        <v>1700</v>
      </c>
      <c r="I6667" t="s">
        <v>2768</v>
      </c>
      <c r="J6667">
        <v>141524</v>
      </c>
      <c r="K6667" t="s">
        <v>2061</v>
      </c>
      <c r="L6667">
        <v>0</v>
      </c>
      <c r="M6667">
        <v>28111</v>
      </c>
      <c r="N6667">
        <v>28111</v>
      </c>
      <c r="O6667">
        <v>0</v>
      </c>
      <c r="P6667" t="s">
        <v>607</v>
      </c>
      <c r="Q6667">
        <v>0</v>
      </c>
      <c r="R6667">
        <v>28111</v>
      </c>
      <c r="S6667">
        <v>28111</v>
      </c>
      <c r="T6667" t="s">
        <v>1548</v>
      </c>
      <c r="U6667" s="221">
        <f t="shared" si="209"/>
        <v>0</v>
      </c>
    </row>
    <row r="6668" spans="1:21" hidden="1">
      <c r="A6668" s="55" t="str">
        <f t="shared" si="208"/>
        <v>Y0EV0</v>
      </c>
      <c r="B6668" s="55">
        <f>VLOOKUP(J6668,'Mapping-CITI'!A:E,5,0)</f>
        <v>0</v>
      </c>
      <c r="D6668" s="42">
        <v>45016</v>
      </c>
      <c r="E6668" s="42">
        <v>45199</v>
      </c>
      <c r="F6668" t="s">
        <v>1984</v>
      </c>
      <c r="G6668" t="s">
        <v>1549</v>
      </c>
      <c r="H6668">
        <v>1700</v>
      </c>
      <c r="I6668" t="s">
        <v>2768</v>
      </c>
      <c r="J6668">
        <v>141647</v>
      </c>
      <c r="K6668" t="s">
        <v>2073</v>
      </c>
      <c r="L6668">
        <v>0</v>
      </c>
      <c r="M6668">
        <v>24466</v>
      </c>
      <c r="N6668">
        <v>24466</v>
      </c>
      <c r="O6668">
        <v>0</v>
      </c>
      <c r="P6668" t="s">
        <v>607</v>
      </c>
      <c r="Q6668">
        <v>0</v>
      </c>
      <c r="R6668">
        <v>24466</v>
      </c>
      <c r="S6668">
        <v>24466</v>
      </c>
      <c r="T6668" t="s">
        <v>1548</v>
      </c>
      <c r="U6668" s="221">
        <f t="shared" si="209"/>
        <v>0</v>
      </c>
    </row>
    <row r="6669" spans="1:21" hidden="1">
      <c r="A6669" s="55" t="str">
        <f t="shared" si="208"/>
        <v>Y0EV0</v>
      </c>
      <c r="B6669" s="55">
        <f>VLOOKUP(J6669,'Mapping-CITI'!A:E,5,0)</f>
        <v>0</v>
      </c>
      <c r="D6669" s="42">
        <v>45016</v>
      </c>
      <c r="E6669" s="42">
        <v>45199</v>
      </c>
      <c r="F6669" t="s">
        <v>1984</v>
      </c>
      <c r="G6669" t="s">
        <v>1549</v>
      </c>
      <c r="H6669">
        <v>1700</v>
      </c>
      <c r="I6669" t="s">
        <v>2768</v>
      </c>
      <c r="J6669">
        <v>141653</v>
      </c>
      <c r="K6669" t="s">
        <v>2074</v>
      </c>
      <c r="L6669">
        <v>-450000</v>
      </c>
      <c r="M6669">
        <v>1574400</v>
      </c>
      <c r="N6669">
        <v>1124400</v>
      </c>
      <c r="O6669">
        <v>0</v>
      </c>
      <c r="P6669" t="s">
        <v>607</v>
      </c>
      <c r="Q6669">
        <v>0</v>
      </c>
      <c r="R6669">
        <v>1574400</v>
      </c>
      <c r="S6669">
        <v>1124400</v>
      </c>
      <c r="T6669" t="s">
        <v>1548</v>
      </c>
      <c r="U6669" s="221">
        <f t="shared" si="209"/>
        <v>4.4999999999999998E-2</v>
      </c>
    </row>
    <row r="6670" spans="1:21" hidden="1">
      <c r="A6670" s="55" t="str">
        <f t="shared" si="208"/>
        <v>Y0EV0</v>
      </c>
      <c r="B6670" s="55">
        <f>VLOOKUP(J6670,'Mapping-CITI'!A:E,5,0)</f>
        <v>0</v>
      </c>
      <c r="D6670" s="42">
        <v>45016</v>
      </c>
      <c r="E6670" s="42">
        <v>45199</v>
      </c>
      <c r="F6670" t="s">
        <v>1984</v>
      </c>
      <c r="G6670" t="s">
        <v>1549</v>
      </c>
      <c r="H6670">
        <v>1700</v>
      </c>
      <c r="I6670" t="s">
        <v>2768</v>
      </c>
      <c r="J6670">
        <v>141724</v>
      </c>
      <c r="K6670" t="s">
        <v>2076</v>
      </c>
      <c r="L6670">
        <v>0</v>
      </c>
      <c r="M6670">
        <v>1465819</v>
      </c>
      <c r="N6670">
        <v>1465819</v>
      </c>
      <c r="O6670">
        <v>0</v>
      </c>
      <c r="P6670" t="s">
        <v>607</v>
      </c>
      <c r="Q6670">
        <v>0</v>
      </c>
      <c r="R6670">
        <v>1465819</v>
      </c>
      <c r="S6670">
        <v>1465819</v>
      </c>
      <c r="T6670" t="s">
        <v>1548</v>
      </c>
      <c r="U6670" s="221">
        <f t="shared" si="209"/>
        <v>0</v>
      </c>
    </row>
    <row r="6671" spans="1:21" hidden="1">
      <c r="A6671" s="55" t="str">
        <f t="shared" si="208"/>
        <v>Y0EV0</v>
      </c>
      <c r="B6671" s="55">
        <f>VLOOKUP(J6671,'Mapping-CITI'!A:E,5,0)</f>
        <v>0</v>
      </c>
      <c r="D6671" s="42">
        <v>45016</v>
      </c>
      <c r="E6671" s="42">
        <v>45199</v>
      </c>
      <c r="F6671" t="s">
        <v>1984</v>
      </c>
      <c r="G6671" t="s">
        <v>1549</v>
      </c>
      <c r="H6671">
        <v>1700</v>
      </c>
      <c r="I6671" t="s">
        <v>2768</v>
      </c>
      <c r="J6671">
        <v>141744</v>
      </c>
      <c r="K6671" t="s">
        <v>2087</v>
      </c>
      <c r="L6671">
        <v>0</v>
      </c>
      <c r="M6671">
        <v>629995655.61000001</v>
      </c>
      <c r="N6671">
        <v>629995655.61000001</v>
      </c>
      <c r="O6671">
        <v>0</v>
      </c>
      <c r="P6671" t="s">
        <v>607</v>
      </c>
      <c r="Q6671">
        <v>0</v>
      </c>
      <c r="R6671">
        <v>629995655.61000001</v>
      </c>
      <c r="S6671">
        <v>629995655.61000001</v>
      </c>
      <c r="T6671" t="s">
        <v>1548</v>
      </c>
      <c r="U6671" s="221">
        <f t="shared" si="209"/>
        <v>0</v>
      </c>
    </row>
    <row r="6672" spans="1:21" hidden="1">
      <c r="A6672" s="55" t="str">
        <f t="shared" si="208"/>
        <v>Y0EV0</v>
      </c>
      <c r="B6672" s="55">
        <f>VLOOKUP(J6672,'Mapping-CITI'!A:E,5,0)</f>
        <v>0</v>
      </c>
      <c r="D6672" s="42">
        <v>45016</v>
      </c>
      <c r="E6672" s="42">
        <v>45199</v>
      </c>
      <c r="F6672" t="s">
        <v>1984</v>
      </c>
      <c r="G6672" t="s">
        <v>1549</v>
      </c>
      <c r="H6672">
        <v>1700</v>
      </c>
      <c r="I6672" t="s">
        <v>2768</v>
      </c>
      <c r="J6672">
        <v>141754</v>
      </c>
      <c r="K6672" t="s">
        <v>2096</v>
      </c>
      <c r="L6672">
        <v>0</v>
      </c>
      <c r="M6672">
        <v>4000</v>
      </c>
      <c r="N6672">
        <v>4000</v>
      </c>
      <c r="O6672">
        <v>0</v>
      </c>
      <c r="P6672" t="s">
        <v>607</v>
      </c>
      <c r="Q6672">
        <v>0</v>
      </c>
      <c r="R6672">
        <v>4000</v>
      </c>
      <c r="S6672">
        <v>4000</v>
      </c>
      <c r="T6672" t="s">
        <v>1548</v>
      </c>
      <c r="U6672" s="221">
        <f t="shared" si="209"/>
        <v>0</v>
      </c>
    </row>
    <row r="6673" spans="1:21" hidden="1">
      <c r="A6673" s="55" t="str">
        <f t="shared" si="208"/>
        <v>Y0EV0</v>
      </c>
      <c r="B6673" s="55">
        <f>VLOOKUP(J6673,'Mapping-CITI'!A:E,5,0)</f>
        <v>0</v>
      </c>
      <c r="D6673" s="42">
        <v>45016</v>
      </c>
      <c r="E6673" s="42">
        <v>45199</v>
      </c>
      <c r="F6673" t="s">
        <v>1984</v>
      </c>
      <c r="G6673" t="s">
        <v>1549</v>
      </c>
      <c r="H6673">
        <v>1700</v>
      </c>
      <c r="I6673" t="s">
        <v>2768</v>
      </c>
      <c r="J6673">
        <v>141769</v>
      </c>
      <c r="K6673" t="s">
        <v>2105</v>
      </c>
      <c r="L6673">
        <v>0</v>
      </c>
      <c r="M6673">
        <v>125500</v>
      </c>
      <c r="N6673">
        <v>125500</v>
      </c>
      <c r="O6673">
        <v>0</v>
      </c>
      <c r="P6673" t="s">
        <v>607</v>
      </c>
      <c r="Q6673">
        <v>0</v>
      </c>
      <c r="R6673">
        <v>125500</v>
      </c>
      <c r="S6673">
        <v>125500</v>
      </c>
      <c r="T6673" t="s">
        <v>1548</v>
      </c>
      <c r="U6673" s="221">
        <f t="shared" si="209"/>
        <v>0</v>
      </c>
    </row>
    <row r="6674" spans="1:21" hidden="1">
      <c r="A6674" s="55" t="str">
        <f t="shared" si="208"/>
        <v>Y0EV0</v>
      </c>
      <c r="B6674" s="55">
        <f>VLOOKUP(J6674,'Mapping-CITI'!A:E,5,0)</f>
        <v>0</v>
      </c>
      <c r="D6674" s="42">
        <v>45016</v>
      </c>
      <c r="E6674" s="42">
        <v>45199</v>
      </c>
      <c r="F6674" t="s">
        <v>1984</v>
      </c>
      <c r="G6674" t="s">
        <v>1549</v>
      </c>
      <c r="H6674">
        <v>1700</v>
      </c>
      <c r="I6674" t="s">
        <v>2768</v>
      </c>
      <c r="J6674">
        <v>141779</v>
      </c>
      <c r="K6674" t="s">
        <v>2114</v>
      </c>
      <c r="L6674">
        <v>-2000</v>
      </c>
      <c r="M6674">
        <v>1044054</v>
      </c>
      <c r="N6674">
        <v>1044054</v>
      </c>
      <c r="O6674">
        <v>-2000</v>
      </c>
      <c r="P6674" t="s">
        <v>607</v>
      </c>
      <c r="Q6674">
        <v>-2000</v>
      </c>
      <c r="R6674">
        <v>1044054</v>
      </c>
      <c r="S6674">
        <v>1044054</v>
      </c>
      <c r="T6674" t="s">
        <v>1548</v>
      </c>
      <c r="U6674" s="221">
        <f t="shared" si="209"/>
        <v>0</v>
      </c>
    </row>
    <row r="6675" spans="1:21" hidden="1">
      <c r="A6675" s="55" t="str">
        <f t="shared" si="208"/>
        <v>Y0EV0</v>
      </c>
      <c r="B6675" s="55">
        <f>VLOOKUP(J6675,'Mapping-CITI'!A:E,5,0)</f>
        <v>0</v>
      </c>
      <c r="D6675" s="42">
        <v>45016</v>
      </c>
      <c r="E6675" s="42">
        <v>45199</v>
      </c>
      <c r="F6675" t="s">
        <v>1984</v>
      </c>
      <c r="G6675" t="s">
        <v>1549</v>
      </c>
      <c r="H6675">
        <v>1700</v>
      </c>
      <c r="I6675" t="s">
        <v>2768</v>
      </c>
      <c r="J6675">
        <v>141789</v>
      </c>
      <c r="K6675" t="s">
        <v>2122</v>
      </c>
      <c r="L6675">
        <v>0</v>
      </c>
      <c r="M6675">
        <v>5000</v>
      </c>
      <c r="N6675">
        <v>5000</v>
      </c>
      <c r="O6675">
        <v>0</v>
      </c>
      <c r="P6675" t="s">
        <v>607</v>
      </c>
      <c r="Q6675">
        <v>0</v>
      </c>
      <c r="R6675">
        <v>5000</v>
      </c>
      <c r="S6675">
        <v>5000</v>
      </c>
      <c r="T6675" t="s">
        <v>1548</v>
      </c>
      <c r="U6675" s="221">
        <f t="shared" si="209"/>
        <v>0</v>
      </c>
    </row>
    <row r="6676" spans="1:21" hidden="1">
      <c r="A6676" s="55" t="str">
        <f t="shared" si="208"/>
        <v>Y0EVIgnore</v>
      </c>
      <c r="B6676" s="55" t="str">
        <f>VLOOKUP(J6676,'Mapping-CITI'!A:E,5,0)</f>
        <v>Ignore</v>
      </c>
      <c r="D6676" s="42">
        <v>45016</v>
      </c>
      <c r="E6676" s="42">
        <v>45199</v>
      </c>
      <c r="F6676" t="s">
        <v>1984</v>
      </c>
      <c r="G6676" t="s">
        <v>1549</v>
      </c>
      <c r="H6676">
        <v>1700</v>
      </c>
      <c r="I6676" t="s">
        <v>2768</v>
      </c>
      <c r="J6676">
        <v>141865</v>
      </c>
      <c r="K6676" t="s">
        <v>3366</v>
      </c>
      <c r="L6676">
        <v>0</v>
      </c>
      <c r="M6676">
        <v>55500</v>
      </c>
      <c r="N6676">
        <v>55500</v>
      </c>
      <c r="O6676">
        <v>0</v>
      </c>
      <c r="P6676" t="s">
        <v>607</v>
      </c>
      <c r="Q6676">
        <v>0</v>
      </c>
      <c r="R6676">
        <v>55500</v>
      </c>
      <c r="S6676">
        <v>55500</v>
      </c>
      <c r="T6676" t="s">
        <v>1548</v>
      </c>
      <c r="U6676" s="221">
        <f t="shared" si="209"/>
        <v>0</v>
      </c>
    </row>
    <row r="6677" spans="1:21" hidden="1">
      <c r="A6677" s="55" t="str">
        <f t="shared" si="208"/>
        <v>Y0EV0</v>
      </c>
      <c r="B6677" s="55">
        <f>VLOOKUP(J6677,'Mapping-CITI'!A:E,5,0)</f>
        <v>0</v>
      </c>
      <c r="D6677" s="42">
        <v>45016</v>
      </c>
      <c r="E6677" s="42">
        <v>45199</v>
      </c>
      <c r="F6677" t="s">
        <v>1984</v>
      </c>
      <c r="G6677" t="s">
        <v>1549</v>
      </c>
      <c r="H6677">
        <v>1700</v>
      </c>
      <c r="I6677" t="s">
        <v>2768</v>
      </c>
      <c r="J6677">
        <v>142042</v>
      </c>
      <c r="K6677" t="s">
        <v>2131</v>
      </c>
      <c r="L6677">
        <v>0</v>
      </c>
      <c r="M6677">
        <v>1548443</v>
      </c>
      <c r="N6677">
        <v>1548443</v>
      </c>
      <c r="O6677">
        <v>0</v>
      </c>
      <c r="P6677" t="s">
        <v>607</v>
      </c>
      <c r="Q6677">
        <v>0</v>
      </c>
      <c r="R6677">
        <v>1548443</v>
      </c>
      <c r="S6677">
        <v>1548443</v>
      </c>
      <c r="T6677" t="s">
        <v>1548</v>
      </c>
      <c r="U6677" s="221">
        <f t="shared" si="209"/>
        <v>0</v>
      </c>
    </row>
    <row r="6678" spans="1:21" hidden="1">
      <c r="A6678" s="55" t="str">
        <f t="shared" si="208"/>
        <v>Y0EV0</v>
      </c>
      <c r="B6678" s="55">
        <f>VLOOKUP(J6678,'Mapping-CITI'!A:E,5,0)</f>
        <v>0</v>
      </c>
      <c r="D6678" s="42">
        <v>45016</v>
      </c>
      <c r="E6678" s="42">
        <v>45199</v>
      </c>
      <c r="F6678" t="s">
        <v>1984</v>
      </c>
      <c r="G6678" t="s">
        <v>1549</v>
      </c>
      <c r="H6678">
        <v>1700</v>
      </c>
      <c r="I6678" t="s">
        <v>2768</v>
      </c>
      <c r="J6678">
        <v>142043</v>
      </c>
      <c r="K6678" t="s">
        <v>2657</v>
      </c>
      <c r="L6678">
        <v>0</v>
      </c>
      <c r="M6678">
        <v>10000</v>
      </c>
      <c r="N6678">
        <v>10000</v>
      </c>
      <c r="O6678">
        <v>0</v>
      </c>
      <c r="P6678" t="s">
        <v>607</v>
      </c>
      <c r="Q6678">
        <v>0</v>
      </c>
      <c r="R6678">
        <v>10000</v>
      </c>
      <c r="S6678">
        <v>10000</v>
      </c>
      <c r="T6678" t="s">
        <v>1548</v>
      </c>
      <c r="U6678" s="221">
        <f t="shared" si="209"/>
        <v>0</v>
      </c>
    </row>
    <row r="6679" spans="1:21" hidden="1">
      <c r="A6679" s="55" t="str">
        <f t="shared" si="208"/>
        <v>Y0EV0</v>
      </c>
      <c r="B6679" s="55">
        <f>VLOOKUP(J6679,'Mapping-CITI'!A:E,5,0)</f>
        <v>0</v>
      </c>
      <c r="D6679" s="42">
        <v>45016</v>
      </c>
      <c r="E6679" s="42">
        <v>45199</v>
      </c>
      <c r="F6679" t="s">
        <v>1984</v>
      </c>
      <c r="G6679" t="s">
        <v>1549</v>
      </c>
      <c r="H6679">
        <v>1700</v>
      </c>
      <c r="I6679" t="s">
        <v>2768</v>
      </c>
      <c r="J6679">
        <v>142044</v>
      </c>
      <c r="K6679" t="s">
        <v>2132</v>
      </c>
      <c r="L6679">
        <v>0</v>
      </c>
      <c r="M6679">
        <v>144500</v>
      </c>
      <c r="N6679">
        <v>144500</v>
      </c>
      <c r="O6679">
        <v>0</v>
      </c>
      <c r="P6679" t="s">
        <v>607</v>
      </c>
      <c r="Q6679">
        <v>0</v>
      </c>
      <c r="R6679">
        <v>144500</v>
      </c>
      <c r="S6679">
        <v>144500</v>
      </c>
      <c r="T6679" t="s">
        <v>1548</v>
      </c>
      <c r="U6679" s="221">
        <f t="shared" si="209"/>
        <v>0</v>
      </c>
    </row>
    <row r="6680" spans="1:21" hidden="1">
      <c r="A6680" s="55" t="str">
        <f t="shared" si="208"/>
        <v>Y0EVIgnore</v>
      </c>
      <c r="B6680" s="55" t="str">
        <f>VLOOKUP(J6680,'Mapping-CITI'!A:E,5,0)</f>
        <v>Ignore</v>
      </c>
      <c r="D6680" s="42">
        <v>45016</v>
      </c>
      <c r="E6680" s="42">
        <v>45199</v>
      </c>
      <c r="F6680" t="s">
        <v>1984</v>
      </c>
      <c r="G6680" t="s">
        <v>1549</v>
      </c>
      <c r="H6680">
        <v>1700</v>
      </c>
      <c r="I6680" t="s">
        <v>2768</v>
      </c>
      <c r="J6680">
        <v>142077</v>
      </c>
      <c r="K6680" t="s">
        <v>2913</v>
      </c>
      <c r="L6680">
        <v>7.42</v>
      </c>
      <c r="M6680">
        <v>151930.39000000001</v>
      </c>
      <c r="N6680">
        <v>114461.12</v>
      </c>
      <c r="O6680">
        <v>37476.69</v>
      </c>
      <c r="P6680" t="s">
        <v>607</v>
      </c>
      <c r="Q6680">
        <v>37476.69</v>
      </c>
      <c r="R6680">
        <v>151930.39000000001</v>
      </c>
      <c r="S6680">
        <v>114461.12</v>
      </c>
      <c r="T6680" t="s">
        <v>1548</v>
      </c>
      <c r="U6680" s="221">
        <f t="shared" si="209"/>
        <v>3.7469270000000019E-3</v>
      </c>
    </row>
    <row r="6681" spans="1:21" hidden="1">
      <c r="A6681" s="55" t="str">
        <f t="shared" si="208"/>
        <v>Y0EVIgnore</v>
      </c>
      <c r="B6681" s="55" t="str">
        <f>VLOOKUP(J6681,'Mapping-CITI'!A:E,5,0)</f>
        <v>Ignore</v>
      </c>
      <c r="D6681" s="42">
        <v>45016</v>
      </c>
      <c r="E6681" s="42">
        <v>45199</v>
      </c>
      <c r="F6681" t="s">
        <v>1984</v>
      </c>
      <c r="G6681" t="s">
        <v>1549</v>
      </c>
      <c r="H6681">
        <v>1700</v>
      </c>
      <c r="I6681" t="s">
        <v>2768</v>
      </c>
      <c r="J6681">
        <v>142243</v>
      </c>
      <c r="K6681" t="s">
        <v>3367</v>
      </c>
      <c r="L6681">
        <v>0</v>
      </c>
      <c r="M6681">
        <v>11231880.15</v>
      </c>
      <c r="N6681">
        <v>11231880.15</v>
      </c>
      <c r="O6681">
        <v>0</v>
      </c>
      <c r="P6681" t="s">
        <v>607</v>
      </c>
      <c r="Q6681">
        <v>0</v>
      </c>
      <c r="R6681">
        <v>11231880.15</v>
      </c>
      <c r="S6681">
        <v>11231880.15</v>
      </c>
      <c r="T6681" t="s">
        <v>1548</v>
      </c>
      <c r="U6681" s="221">
        <f t="shared" si="209"/>
        <v>0</v>
      </c>
    </row>
    <row r="6682" spans="1:21" hidden="1">
      <c r="A6682" s="55" t="str">
        <f t="shared" si="208"/>
        <v>Y0EVIgnore</v>
      </c>
      <c r="B6682" s="55" t="str">
        <f>VLOOKUP(J6682,'Mapping-CITI'!A:E,5,0)</f>
        <v>Ignore</v>
      </c>
      <c r="D6682" s="42">
        <v>45016</v>
      </c>
      <c r="E6682" s="42">
        <v>45199</v>
      </c>
      <c r="F6682" t="s">
        <v>1984</v>
      </c>
      <c r="G6682" t="s">
        <v>1549</v>
      </c>
      <c r="H6682">
        <v>1700</v>
      </c>
      <c r="I6682" t="s">
        <v>2768</v>
      </c>
      <c r="J6682">
        <v>142251</v>
      </c>
      <c r="K6682" t="s">
        <v>3368</v>
      </c>
      <c r="L6682">
        <v>0</v>
      </c>
      <c r="M6682">
        <v>8500</v>
      </c>
      <c r="N6682">
        <v>8500</v>
      </c>
      <c r="O6682">
        <v>0</v>
      </c>
      <c r="P6682" t="s">
        <v>607</v>
      </c>
      <c r="Q6682">
        <v>0</v>
      </c>
      <c r="R6682">
        <v>8500</v>
      </c>
      <c r="S6682">
        <v>8500</v>
      </c>
      <c r="T6682" t="s">
        <v>1548</v>
      </c>
      <c r="U6682" s="221">
        <f t="shared" si="209"/>
        <v>0</v>
      </c>
    </row>
    <row r="6683" spans="1:21" hidden="1">
      <c r="A6683" s="55" t="str">
        <f t="shared" si="208"/>
        <v>Y0EVIgnore</v>
      </c>
      <c r="B6683" s="55" t="str">
        <f>VLOOKUP(J6683,'Mapping-CITI'!A:E,5,0)</f>
        <v>Ignore</v>
      </c>
      <c r="D6683" s="42">
        <v>45016</v>
      </c>
      <c r="E6683" s="42">
        <v>45199</v>
      </c>
      <c r="F6683" t="s">
        <v>1984</v>
      </c>
      <c r="G6683" t="s">
        <v>1549</v>
      </c>
      <c r="H6683">
        <v>1700</v>
      </c>
      <c r="I6683" t="s">
        <v>2768</v>
      </c>
      <c r="J6683">
        <v>142256</v>
      </c>
      <c r="K6683" t="s">
        <v>3370</v>
      </c>
      <c r="L6683">
        <v>0</v>
      </c>
      <c r="M6683">
        <v>26001</v>
      </c>
      <c r="N6683">
        <v>26001</v>
      </c>
      <c r="O6683">
        <v>0</v>
      </c>
      <c r="P6683" t="s">
        <v>607</v>
      </c>
      <c r="Q6683">
        <v>0</v>
      </c>
      <c r="R6683">
        <v>26001</v>
      </c>
      <c r="S6683">
        <v>26001</v>
      </c>
      <c r="T6683" t="s">
        <v>1548</v>
      </c>
      <c r="U6683" s="221">
        <f t="shared" si="209"/>
        <v>0</v>
      </c>
    </row>
    <row r="6684" spans="1:21" hidden="1">
      <c r="A6684" s="55" t="str">
        <f t="shared" si="208"/>
        <v>Y0EVIgnore</v>
      </c>
      <c r="B6684" s="55" t="str">
        <f>VLOOKUP(J6684,'Mapping-CITI'!A:E,5,0)</f>
        <v>Ignore</v>
      </c>
      <c r="D6684" s="42">
        <v>45016</v>
      </c>
      <c r="E6684" s="42">
        <v>45199</v>
      </c>
      <c r="F6684" t="s">
        <v>1984</v>
      </c>
      <c r="G6684" t="s">
        <v>1549</v>
      </c>
      <c r="H6684">
        <v>1700</v>
      </c>
      <c r="I6684" t="s">
        <v>2768</v>
      </c>
      <c r="J6684">
        <v>142258</v>
      </c>
      <c r="K6684" t="s">
        <v>3371</v>
      </c>
      <c r="L6684">
        <v>-28000</v>
      </c>
      <c r="M6684">
        <v>776000</v>
      </c>
      <c r="N6684">
        <v>748000</v>
      </c>
      <c r="O6684">
        <v>0</v>
      </c>
      <c r="P6684" t="s">
        <v>607</v>
      </c>
      <c r="Q6684">
        <v>0</v>
      </c>
      <c r="R6684">
        <v>776000</v>
      </c>
      <c r="S6684">
        <v>748000</v>
      </c>
      <c r="T6684" t="s">
        <v>1548</v>
      </c>
      <c r="U6684" s="221">
        <f t="shared" si="209"/>
        <v>2.8E-3</v>
      </c>
    </row>
    <row r="6685" spans="1:21" hidden="1">
      <c r="A6685" s="55" t="str">
        <f t="shared" si="208"/>
        <v>Y0EVIgnore</v>
      </c>
      <c r="B6685" s="55" t="str">
        <f>VLOOKUP(J6685,'Mapping-CITI'!A:E,5,0)</f>
        <v>Ignore</v>
      </c>
      <c r="D6685" s="42">
        <v>45016</v>
      </c>
      <c r="E6685" s="42">
        <v>45199</v>
      </c>
      <c r="F6685" t="s">
        <v>1984</v>
      </c>
      <c r="G6685" t="s">
        <v>1549</v>
      </c>
      <c r="H6685">
        <v>1700</v>
      </c>
      <c r="I6685" t="s">
        <v>2768</v>
      </c>
      <c r="J6685">
        <v>142262</v>
      </c>
      <c r="K6685" t="s">
        <v>3372</v>
      </c>
      <c r="L6685">
        <v>0</v>
      </c>
      <c r="M6685">
        <v>166500</v>
      </c>
      <c r="N6685">
        <v>166500</v>
      </c>
      <c r="O6685">
        <v>0</v>
      </c>
      <c r="P6685" t="s">
        <v>607</v>
      </c>
      <c r="Q6685">
        <v>0</v>
      </c>
      <c r="R6685">
        <v>166500</v>
      </c>
      <c r="S6685">
        <v>166500</v>
      </c>
      <c r="T6685" t="s">
        <v>1548</v>
      </c>
      <c r="U6685" s="221">
        <f t="shared" si="209"/>
        <v>0</v>
      </c>
    </row>
    <row r="6686" spans="1:21" hidden="1">
      <c r="A6686" s="55" t="str">
        <f t="shared" si="208"/>
        <v>Y0EVIgnore</v>
      </c>
      <c r="B6686" s="55" t="str">
        <f>VLOOKUP(J6686,'Mapping-CITI'!A:E,5,0)</f>
        <v>Ignore</v>
      </c>
      <c r="D6686" s="42">
        <v>45016</v>
      </c>
      <c r="E6686" s="42">
        <v>45199</v>
      </c>
      <c r="F6686" t="s">
        <v>1984</v>
      </c>
      <c r="G6686" t="s">
        <v>1549</v>
      </c>
      <c r="H6686">
        <v>1700</v>
      </c>
      <c r="I6686" t="s">
        <v>2768</v>
      </c>
      <c r="J6686">
        <v>142263</v>
      </c>
      <c r="K6686" t="s">
        <v>3373</v>
      </c>
      <c r="L6686">
        <v>0</v>
      </c>
      <c r="M6686">
        <v>10000</v>
      </c>
      <c r="N6686">
        <v>10000</v>
      </c>
      <c r="O6686">
        <v>0</v>
      </c>
      <c r="P6686" t="s">
        <v>607</v>
      </c>
      <c r="Q6686">
        <v>0</v>
      </c>
      <c r="R6686">
        <v>10000</v>
      </c>
      <c r="S6686">
        <v>10000</v>
      </c>
      <c r="T6686" t="s">
        <v>1548</v>
      </c>
      <c r="U6686" s="221">
        <f t="shared" si="209"/>
        <v>0</v>
      </c>
    </row>
    <row r="6687" spans="1:21" hidden="1">
      <c r="A6687" s="55" t="str">
        <f t="shared" si="208"/>
        <v>Y0EVIgnore</v>
      </c>
      <c r="B6687" s="55" t="str">
        <f>VLOOKUP(J6687,'Mapping-CITI'!A:E,5,0)</f>
        <v>Ignore</v>
      </c>
      <c r="D6687" s="42">
        <v>45016</v>
      </c>
      <c r="E6687" s="42">
        <v>45199</v>
      </c>
      <c r="F6687" t="s">
        <v>1984</v>
      </c>
      <c r="G6687" t="s">
        <v>1549</v>
      </c>
      <c r="H6687">
        <v>1700</v>
      </c>
      <c r="I6687" t="s">
        <v>2768</v>
      </c>
      <c r="J6687">
        <v>142265</v>
      </c>
      <c r="K6687" t="s">
        <v>3374</v>
      </c>
      <c r="L6687">
        <v>0</v>
      </c>
      <c r="M6687">
        <v>6000</v>
      </c>
      <c r="N6687">
        <v>6000</v>
      </c>
      <c r="O6687">
        <v>0</v>
      </c>
      <c r="P6687" t="s">
        <v>607</v>
      </c>
      <c r="Q6687">
        <v>0</v>
      </c>
      <c r="R6687">
        <v>6000</v>
      </c>
      <c r="S6687">
        <v>6000</v>
      </c>
      <c r="T6687" t="s">
        <v>1548</v>
      </c>
      <c r="U6687" s="221">
        <f t="shared" si="209"/>
        <v>0</v>
      </c>
    </row>
    <row r="6688" spans="1:21" hidden="1">
      <c r="A6688" s="55" t="str">
        <f t="shared" si="208"/>
        <v>Y0EVIgnore</v>
      </c>
      <c r="B6688" s="55" t="str">
        <f>VLOOKUP(J6688,'Mapping-CITI'!A:E,5,0)</f>
        <v>Ignore</v>
      </c>
      <c r="D6688" s="42">
        <v>45016</v>
      </c>
      <c r="E6688" s="42">
        <v>45199</v>
      </c>
      <c r="F6688" t="s">
        <v>1984</v>
      </c>
      <c r="G6688" t="s">
        <v>1549</v>
      </c>
      <c r="H6688">
        <v>1700</v>
      </c>
      <c r="I6688" t="s">
        <v>2768</v>
      </c>
      <c r="J6688">
        <v>142271</v>
      </c>
      <c r="K6688" t="s">
        <v>3375</v>
      </c>
      <c r="L6688">
        <v>0</v>
      </c>
      <c r="M6688">
        <v>11407537</v>
      </c>
      <c r="N6688">
        <v>11504537</v>
      </c>
      <c r="O6688">
        <v>-97000</v>
      </c>
      <c r="P6688" t="s">
        <v>607</v>
      </c>
      <c r="Q6688">
        <v>-97000</v>
      </c>
      <c r="R6688">
        <v>11407537</v>
      </c>
      <c r="S6688">
        <v>11504537</v>
      </c>
      <c r="T6688" t="s">
        <v>1548</v>
      </c>
      <c r="U6688" s="221">
        <f t="shared" si="209"/>
        <v>-9.7000000000000003E-3</v>
      </c>
    </row>
    <row r="6689" spans="1:21" hidden="1">
      <c r="A6689" s="55" t="str">
        <f t="shared" si="208"/>
        <v>Y0EVIgnore</v>
      </c>
      <c r="B6689" s="55" t="str">
        <f>VLOOKUP(J6689,'Mapping-CITI'!A:E,5,0)</f>
        <v>Ignore</v>
      </c>
      <c r="D6689" s="42">
        <v>45016</v>
      </c>
      <c r="E6689" s="42">
        <v>45199</v>
      </c>
      <c r="F6689" t="s">
        <v>1984</v>
      </c>
      <c r="G6689" t="s">
        <v>1549</v>
      </c>
      <c r="H6689">
        <v>1700</v>
      </c>
      <c r="I6689" t="s">
        <v>2768</v>
      </c>
      <c r="J6689">
        <v>142274</v>
      </c>
      <c r="K6689" t="s">
        <v>3376</v>
      </c>
      <c r="L6689">
        <v>-5000</v>
      </c>
      <c r="M6689">
        <v>145000</v>
      </c>
      <c r="N6689">
        <v>140000</v>
      </c>
      <c r="O6689">
        <v>0</v>
      </c>
      <c r="P6689" t="s">
        <v>607</v>
      </c>
      <c r="Q6689">
        <v>0</v>
      </c>
      <c r="R6689">
        <v>145000</v>
      </c>
      <c r="S6689">
        <v>140000</v>
      </c>
      <c r="T6689" t="s">
        <v>1548</v>
      </c>
      <c r="U6689" s="221">
        <f t="shared" si="209"/>
        <v>5.0000000000000001E-4</v>
      </c>
    </row>
    <row r="6690" spans="1:21" hidden="1">
      <c r="A6690" s="55" t="str">
        <f t="shared" si="208"/>
        <v>Y0EVIgnore</v>
      </c>
      <c r="B6690" s="55" t="str">
        <f>VLOOKUP(J6690,'Mapping-CITI'!A:E,5,0)</f>
        <v>Ignore</v>
      </c>
      <c r="D6690" s="42">
        <v>45016</v>
      </c>
      <c r="E6690" s="42">
        <v>45199</v>
      </c>
      <c r="F6690" t="s">
        <v>1984</v>
      </c>
      <c r="G6690" t="s">
        <v>1549</v>
      </c>
      <c r="H6690">
        <v>1700</v>
      </c>
      <c r="I6690" t="s">
        <v>2768</v>
      </c>
      <c r="J6690">
        <v>142276</v>
      </c>
      <c r="K6690" t="s">
        <v>3377</v>
      </c>
      <c r="L6690">
        <v>0</v>
      </c>
      <c r="M6690">
        <v>3811615.58</v>
      </c>
      <c r="N6690">
        <v>3811615.58</v>
      </c>
      <c r="O6690">
        <v>0</v>
      </c>
      <c r="P6690" t="s">
        <v>607</v>
      </c>
      <c r="Q6690">
        <v>0</v>
      </c>
      <c r="R6690">
        <v>3811615.58</v>
      </c>
      <c r="S6690">
        <v>3811615.58</v>
      </c>
      <c r="T6690" t="s">
        <v>1548</v>
      </c>
      <c r="U6690" s="221">
        <f t="shared" si="209"/>
        <v>0</v>
      </c>
    </row>
    <row r="6691" spans="1:21" hidden="1">
      <c r="A6691" s="55" t="str">
        <f t="shared" si="208"/>
        <v>Y0EV0</v>
      </c>
      <c r="B6691" s="55">
        <f>VLOOKUP(J6691,'Mapping-CITI'!A:E,5,0)</f>
        <v>0</v>
      </c>
      <c r="D6691" s="42">
        <v>45016</v>
      </c>
      <c r="E6691" s="42">
        <v>45199</v>
      </c>
      <c r="F6691" t="s">
        <v>1984</v>
      </c>
      <c r="G6691" t="s">
        <v>1549</v>
      </c>
      <c r="H6691">
        <v>1400</v>
      </c>
      <c r="I6691" t="s">
        <v>2773</v>
      </c>
      <c r="J6691">
        <v>160105</v>
      </c>
      <c r="K6691" t="s">
        <v>2150</v>
      </c>
      <c r="L6691">
        <v>800000</v>
      </c>
      <c r="M6691">
        <v>11930000</v>
      </c>
      <c r="N6691">
        <v>12730000</v>
      </c>
      <c r="O6691">
        <v>0</v>
      </c>
      <c r="P6691" t="s">
        <v>977</v>
      </c>
      <c r="Q6691">
        <v>0</v>
      </c>
      <c r="R6691">
        <v>0</v>
      </c>
      <c r="S6691">
        <v>0</v>
      </c>
      <c r="T6691" t="s">
        <v>1548</v>
      </c>
      <c r="U6691" s="221">
        <f t="shared" si="209"/>
        <v>-0.08</v>
      </c>
    </row>
    <row r="6692" spans="1:21" hidden="1">
      <c r="A6692" s="55" t="str">
        <f t="shared" si="208"/>
        <v>Y0EV0</v>
      </c>
      <c r="B6692" s="55">
        <f>VLOOKUP(J6692,'Mapping-CITI'!A:E,5,0)</f>
        <v>0</v>
      </c>
      <c r="D6692" s="42">
        <v>45016</v>
      </c>
      <c r="E6692" s="42">
        <v>45199</v>
      </c>
      <c r="F6692" t="s">
        <v>1984</v>
      </c>
      <c r="G6692" t="s">
        <v>1549</v>
      </c>
      <c r="H6692">
        <v>1400</v>
      </c>
      <c r="I6692" t="s">
        <v>2773</v>
      </c>
      <c r="J6692">
        <v>160109</v>
      </c>
      <c r="K6692" t="s">
        <v>2151</v>
      </c>
      <c r="L6692">
        <v>0</v>
      </c>
      <c r="M6692">
        <v>983509900</v>
      </c>
      <c r="N6692">
        <v>983509900</v>
      </c>
      <c r="O6692">
        <v>0</v>
      </c>
      <c r="P6692" t="s">
        <v>607</v>
      </c>
      <c r="Q6692">
        <v>0</v>
      </c>
      <c r="R6692">
        <v>0</v>
      </c>
      <c r="S6692">
        <v>0</v>
      </c>
      <c r="T6692" t="s">
        <v>1548</v>
      </c>
      <c r="U6692" s="221">
        <f t="shared" si="209"/>
        <v>0</v>
      </c>
    </row>
    <row r="6693" spans="1:21" hidden="1">
      <c r="A6693" s="55" t="str">
        <f t="shared" si="208"/>
        <v>Y0EV0</v>
      </c>
      <c r="B6693" s="55">
        <f>VLOOKUP(J6693,'Mapping-CITI'!A:E,5,0)</f>
        <v>0</v>
      </c>
      <c r="D6693" s="42">
        <v>45016</v>
      </c>
      <c r="E6693" s="42">
        <v>45199</v>
      </c>
      <c r="F6693" t="s">
        <v>1984</v>
      </c>
      <c r="G6693" t="s">
        <v>1549</v>
      </c>
      <c r="H6693">
        <v>1400</v>
      </c>
      <c r="I6693" t="s">
        <v>2773</v>
      </c>
      <c r="J6693">
        <v>160118</v>
      </c>
      <c r="K6693" t="s">
        <v>2152</v>
      </c>
      <c r="L6693">
        <v>0</v>
      </c>
      <c r="M6693">
        <v>10786571309.08</v>
      </c>
      <c r="N6693">
        <v>10786571309.08</v>
      </c>
      <c r="O6693">
        <v>0</v>
      </c>
      <c r="P6693" t="s">
        <v>607</v>
      </c>
      <c r="Q6693">
        <v>0</v>
      </c>
      <c r="R6693">
        <v>0</v>
      </c>
      <c r="S6693">
        <v>0</v>
      </c>
      <c r="T6693" t="s">
        <v>1548</v>
      </c>
      <c r="U6693" s="221">
        <f t="shared" si="209"/>
        <v>0</v>
      </c>
    </row>
    <row r="6694" spans="1:21" hidden="1">
      <c r="A6694" s="55" t="str">
        <f t="shared" si="208"/>
        <v>Y0EV0</v>
      </c>
      <c r="B6694" s="55">
        <f>VLOOKUP(J6694,'Mapping-CITI'!A:E,5,0)</f>
        <v>0</v>
      </c>
      <c r="D6694" s="42">
        <v>45016</v>
      </c>
      <c r="E6694" s="42">
        <v>45199</v>
      </c>
      <c r="F6694" t="s">
        <v>1984</v>
      </c>
      <c r="G6694" t="s">
        <v>1549</v>
      </c>
      <c r="H6694">
        <v>1600</v>
      </c>
      <c r="I6694" t="s">
        <v>2789</v>
      </c>
      <c r="J6694">
        <v>160202</v>
      </c>
      <c r="K6694" t="s">
        <v>2158</v>
      </c>
      <c r="L6694">
        <v>0</v>
      </c>
      <c r="M6694">
        <v>29781838.129999999</v>
      </c>
      <c r="N6694">
        <v>29781838.129999999</v>
      </c>
      <c r="O6694">
        <v>0</v>
      </c>
      <c r="P6694" t="s">
        <v>607</v>
      </c>
      <c r="Q6694">
        <v>0</v>
      </c>
      <c r="R6694">
        <v>0</v>
      </c>
      <c r="S6694">
        <v>0</v>
      </c>
      <c r="T6694" t="s">
        <v>1548</v>
      </c>
      <c r="U6694" s="221">
        <f t="shared" si="209"/>
        <v>0</v>
      </c>
    </row>
    <row r="6695" spans="1:21" hidden="1">
      <c r="A6695" s="55" t="str">
        <f t="shared" si="208"/>
        <v>Y0EV0</v>
      </c>
      <c r="B6695" s="55">
        <f>VLOOKUP(J6695,'Mapping-CITI'!A:E,5,0)</f>
        <v>0</v>
      </c>
      <c r="D6695" s="42">
        <v>45016</v>
      </c>
      <c r="E6695" s="42">
        <v>45199</v>
      </c>
      <c r="F6695" t="s">
        <v>1984</v>
      </c>
      <c r="G6695" t="s">
        <v>1549</v>
      </c>
      <c r="H6695">
        <v>1600</v>
      </c>
      <c r="I6695" t="s">
        <v>2789</v>
      </c>
      <c r="J6695">
        <v>160206</v>
      </c>
      <c r="K6695" t="s">
        <v>2159</v>
      </c>
      <c r="L6695">
        <v>0.02</v>
      </c>
      <c r="M6695">
        <v>2261035.29</v>
      </c>
      <c r="N6695">
        <v>2197535.2599999998</v>
      </c>
      <c r="O6695">
        <v>0.05</v>
      </c>
      <c r="P6695" t="s">
        <v>607</v>
      </c>
      <c r="Q6695">
        <v>0.05</v>
      </c>
      <c r="R6695">
        <v>184604.77</v>
      </c>
      <c r="S6695">
        <v>2180736.06</v>
      </c>
      <c r="T6695" t="s">
        <v>1548</v>
      </c>
      <c r="U6695" s="221">
        <f t="shared" si="209"/>
        <v>6.3500030000000259E-3</v>
      </c>
    </row>
    <row r="6696" spans="1:21" hidden="1">
      <c r="A6696" s="55" t="str">
        <f t="shared" si="208"/>
        <v>Y0EV0</v>
      </c>
      <c r="B6696" s="55">
        <f>VLOOKUP(J6696,'Mapping-CITI'!A:E,5,0)</f>
        <v>0</v>
      </c>
      <c r="D6696" s="42">
        <v>45016</v>
      </c>
      <c r="E6696" s="42">
        <v>45199</v>
      </c>
      <c r="F6696" t="s">
        <v>1984</v>
      </c>
      <c r="G6696" t="s">
        <v>1549</v>
      </c>
      <c r="H6696">
        <v>1600</v>
      </c>
      <c r="I6696" t="s">
        <v>2789</v>
      </c>
      <c r="J6696">
        <v>160207</v>
      </c>
      <c r="K6696" t="s">
        <v>2160</v>
      </c>
      <c r="L6696">
        <v>7658500</v>
      </c>
      <c r="M6696">
        <v>22085160</v>
      </c>
      <c r="N6696">
        <v>21965159</v>
      </c>
      <c r="O6696">
        <v>120001</v>
      </c>
      <c r="P6696" t="s">
        <v>607</v>
      </c>
      <c r="Q6696">
        <v>120001</v>
      </c>
      <c r="R6696">
        <v>6988</v>
      </c>
      <c r="S6696">
        <v>21705331</v>
      </c>
      <c r="T6696" t="s">
        <v>1548</v>
      </c>
      <c r="U6696" s="221">
        <f t="shared" si="209"/>
        <v>1.20001E-2</v>
      </c>
    </row>
    <row r="6697" spans="1:21" hidden="1">
      <c r="A6697" s="55" t="str">
        <f t="shared" si="208"/>
        <v>Y0EV0</v>
      </c>
      <c r="B6697" s="55">
        <f>VLOOKUP(J6697,'Mapping-CITI'!A:E,5,0)</f>
        <v>0</v>
      </c>
      <c r="D6697" s="42">
        <v>45016</v>
      </c>
      <c r="E6697" s="42">
        <v>45199</v>
      </c>
      <c r="F6697" t="s">
        <v>1984</v>
      </c>
      <c r="G6697" t="s">
        <v>1549</v>
      </c>
      <c r="H6697">
        <v>1230</v>
      </c>
      <c r="I6697" t="s">
        <v>2772</v>
      </c>
      <c r="J6697">
        <v>170108</v>
      </c>
      <c r="K6697" t="s">
        <v>2164</v>
      </c>
      <c r="L6697">
        <v>-462370766.68000001</v>
      </c>
      <c r="M6697">
        <v>0</v>
      </c>
      <c r="N6697">
        <v>-10347009.84</v>
      </c>
      <c r="O6697">
        <v>-452023756.83999997</v>
      </c>
      <c r="P6697" t="s">
        <v>607</v>
      </c>
      <c r="Q6697">
        <v>-452023756.83999997</v>
      </c>
      <c r="R6697">
        <v>0</v>
      </c>
      <c r="S6697">
        <v>0</v>
      </c>
      <c r="T6697" t="s">
        <v>1548</v>
      </c>
      <c r="U6697" s="221">
        <f t="shared" si="209"/>
        <v>1.0347009839999999</v>
      </c>
    </row>
    <row r="6698" spans="1:21" hidden="1">
      <c r="A6698" s="55" t="str">
        <f t="shared" si="208"/>
        <v>Y0EV1.2</v>
      </c>
      <c r="B6698" s="55">
        <f>VLOOKUP(J6698,'Mapping-CITI'!A:E,5,0)</f>
        <v>1.2</v>
      </c>
      <c r="D6698" s="42">
        <v>45016</v>
      </c>
      <c r="E6698" s="42">
        <v>45199</v>
      </c>
      <c r="F6698" t="s">
        <v>1984</v>
      </c>
      <c r="G6698" t="s">
        <v>1549</v>
      </c>
      <c r="H6698">
        <v>2110</v>
      </c>
      <c r="I6698" t="s">
        <v>2790</v>
      </c>
      <c r="J6698">
        <v>201181</v>
      </c>
      <c r="K6698" t="s">
        <v>2181</v>
      </c>
      <c r="L6698">
        <v>-3039907191.5900002</v>
      </c>
      <c r="M6698">
        <v>1119541824.29</v>
      </c>
      <c r="N6698">
        <v>27404995.02</v>
      </c>
      <c r="O6698">
        <v>-1943505729.04</v>
      </c>
      <c r="P6698" t="s">
        <v>607</v>
      </c>
      <c r="Q6698" s="191">
        <v>-1943505729.04</v>
      </c>
      <c r="R6698">
        <v>0</v>
      </c>
      <c r="S6698">
        <v>0</v>
      </c>
      <c r="T6698" t="s">
        <v>1548</v>
      </c>
      <c r="U6698" s="221">
        <f t="shared" si="209"/>
        <v>109.21368292699999</v>
      </c>
    </row>
    <row r="6699" spans="1:21" hidden="1">
      <c r="A6699" s="55" t="str">
        <f t="shared" si="208"/>
        <v>Y0EV1.2</v>
      </c>
      <c r="B6699" s="55">
        <f>VLOOKUP(J6699,'Mapping-CITI'!A:E,5,0)</f>
        <v>1.2</v>
      </c>
      <c r="D6699" s="42">
        <v>45016</v>
      </c>
      <c r="E6699" s="42">
        <v>45199</v>
      </c>
      <c r="F6699" t="s">
        <v>1984</v>
      </c>
      <c r="G6699" t="s">
        <v>1549</v>
      </c>
      <c r="H6699">
        <v>2110</v>
      </c>
      <c r="I6699" t="s">
        <v>2790</v>
      </c>
      <c r="J6699">
        <v>201185</v>
      </c>
      <c r="K6699" t="s">
        <v>2183</v>
      </c>
      <c r="L6699">
        <v>-25169076.350000001</v>
      </c>
      <c r="M6699">
        <v>9775225.5800000001</v>
      </c>
      <c r="N6699">
        <v>104243.67</v>
      </c>
      <c r="O6699">
        <v>-16600406.15</v>
      </c>
      <c r="P6699" t="s">
        <v>607</v>
      </c>
      <c r="Q6699" s="191">
        <v>-16600406.15</v>
      </c>
      <c r="R6699">
        <v>0</v>
      </c>
      <c r="S6699">
        <v>0</v>
      </c>
      <c r="T6699" t="s">
        <v>1548</v>
      </c>
      <c r="U6699" s="221">
        <f t="shared" si="209"/>
        <v>0.96709819100000005</v>
      </c>
    </row>
    <row r="6700" spans="1:21" hidden="1">
      <c r="A6700" s="55" t="str">
        <f t="shared" si="208"/>
        <v>Y0EV0</v>
      </c>
      <c r="B6700" s="55">
        <f>VLOOKUP(J6700,'Mapping-CITI'!A:E,5,0)</f>
        <v>0</v>
      </c>
      <c r="D6700" s="42">
        <v>45016</v>
      </c>
      <c r="E6700" s="42">
        <v>45199</v>
      </c>
      <c r="F6700" t="s">
        <v>1984</v>
      </c>
      <c r="G6700" t="s">
        <v>1549</v>
      </c>
      <c r="H6700">
        <v>2110</v>
      </c>
      <c r="I6700" t="s">
        <v>2790</v>
      </c>
      <c r="J6700">
        <v>201187</v>
      </c>
      <c r="K6700" t="s">
        <v>2184</v>
      </c>
      <c r="L6700">
        <v>72286261.579999998</v>
      </c>
      <c r="M6700">
        <v>95581744.189999998</v>
      </c>
      <c r="N6700">
        <v>95581505.390000001</v>
      </c>
      <c r="O6700">
        <v>72286495.239999995</v>
      </c>
      <c r="P6700" t="s">
        <v>607</v>
      </c>
      <c r="Q6700">
        <v>72286495.239999995</v>
      </c>
      <c r="R6700">
        <v>0</v>
      </c>
      <c r="S6700">
        <v>0</v>
      </c>
      <c r="T6700" t="s">
        <v>1548</v>
      </c>
      <c r="U6700" s="221">
        <f t="shared" si="209"/>
        <v>2.3879999999701978E-5</v>
      </c>
    </row>
    <row r="6701" spans="1:21" hidden="1">
      <c r="A6701" s="55" t="str">
        <f t="shared" si="208"/>
        <v>Y0EV0</v>
      </c>
      <c r="B6701" s="55">
        <f>VLOOKUP(J6701,'Mapping-CITI'!A:E,5,0)</f>
        <v>0</v>
      </c>
      <c r="D6701" s="42">
        <v>45016</v>
      </c>
      <c r="E6701" s="42">
        <v>45199</v>
      </c>
      <c r="F6701" t="s">
        <v>1984</v>
      </c>
      <c r="G6701" t="s">
        <v>1549</v>
      </c>
      <c r="H6701">
        <v>2110</v>
      </c>
      <c r="I6701" t="s">
        <v>2790</v>
      </c>
      <c r="J6701">
        <v>201188</v>
      </c>
      <c r="K6701" t="s">
        <v>2185</v>
      </c>
      <c r="L6701">
        <v>276078.57</v>
      </c>
      <c r="M6701">
        <v>767927.57</v>
      </c>
      <c r="N6701">
        <v>767936.03</v>
      </c>
      <c r="O6701">
        <v>276071.76</v>
      </c>
      <c r="P6701" t="s">
        <v>607</v>
      </c>
      <c r="Q6701">
        <v>276071.76</v>
      </c>
      <c r="R6701">
        <v>0</v>
      </c>
      <c r="S6701">
        <v>0</v>
      </c>
      <c r="T6701" t="s">
        <v>1548</v>
      </c>
      <c r="U6701" s="221">
        <f t="shared" si="209"/>
        <v>-8.4600000000791619E-7</v>
      </c>
    </row>
    <row r="6702" spans="1:21" hidden="1">
      <c r="A6702" s="55" t="str">
        <f t="shared" si="208"/>
        <v>Y0EV0</v>
      </c>
      <c r="B6702" s="55">
        <f>VLOOKUP(J6702,'Mapping-CITI'!A:E,5,0)</f>
        <v>0</v>
      </c>
      <c r="D6702" s="42">
        <v>45016</v>
      </c>
      <c r="E6702" s="42">
        <v>45199</v>
      </c>
      <c r="F6702" t="s">
        <v>1984</v>
      </c>
      <c r="G6702" t="s">
        <v>1549</v>
      </c>
      <c r="H6702">
        <v>2110</v>
      </c>
      <c r="I6702" t="s">
        <v>2790</v>
      </c>
      <c r="J6702">
        <v>201349</v>
      </c>
      <c r="K6702" t="s">
        <v>2224</v>
      </c>
      <c r="L6702">
        <v>-103872.7</v>
      </c>
      <c r="M6702">
        <v>9449.43</v>
      </c>
      <c r="N6702">
        <v>9449.4599999999991</v>
      </c>
      <c r="O6702">
        <v>-103872.73</v>
      </c>
      <c r="P6702" t="s">
        <v>607</v>
      </c>
      <c r="Q6702">
        <v>-103872.73</v>
      </c>
      <c r="R6702">
        <v>0</v>
      </c>
      <c r="S6702">
        <v>0</v>
      </c>
      <c r="T6702" t="s">
        <v>1548</v>
      </c>
      <c r="U6702" s="221">
        <f t="shared" si="209"/>
        <v>-2.9999999998835846E-9</v>
      </c>
    </row>
    <row r="6703" spans="1:21" hidden="1">
      <c r="A6703" s="55" t="str">
        <f t="shared" si="208"/>
        <v>Y0EV0</v>
      </c>
      <c r="B6703" s="55">
        <f>VLOOKUP(J6703,'Mapping-CITI'!A:E,5,0)</f>
        <v>0</v>
      </c>
      <c r="D6703" s="42">
        <v>45016</v>
      </c>
      <c r="E6703" s="42">
        <v>45199</v>
      </c>
      <c r="F6703" t="s">
        <v>1984</v>
      </c>
      <c r="G6703" t="s">
        <v>1549</v>
      </c>
      <c r="H6703">
        <v>2110</v>
      </c>
      <c r="I6703" t="s">
        <v>2790</v>
      </c>
      <c r="J6703">
        <v>201351</v>
      </c>
      <c r="K6703" t="s">
        <v>2225</v>
      </c>
      <c r="L6703">
        <v>-12560763.24</v>
      </c>
      <c r="M6703">
        <v>1982709.76</v>
      </c>
      <c r="N6703">
        <v>1982839.64</v>
      </c>
      <c r="O6703">
        <v>-12560893.24</v>
      </c>
      <c r="P6703" t="s">
        <v>607</v>
      </c>
      <c r="Q6703">
        <v>-12560893.24</v>
      </c>
      <c r="R6703">
        <v>0</v>
      </c>
      <c r="S6703">
        <v>0</v>
      </c>
      <c r="T6703" t="s">
        <v>1548</v>
      </c>
      <c r="U6703" s="221">
        <f t="shared" si="209"/>
        <v>-1.2987999999988824E-5</v>
      </c>
    </row>
    <row r="6704" spans="1:21" hidden="1">
      <c r="A6704" s="55" t="str">
        <f t="shared" si="208"/>
        <v>Y0EV1.2</v>
      </c>
      <c r="B6704" s="55">
        <f>VLOOKUP(J6704,'Mapping-CITI'!A:E,5,0)</f>
        <v>1.2</v>
      </c>
      <c r="D6704" s="42">
        <v>45016</v>
      </c>
      <c r="E6704" s="42">
        <v>45199</v>
      </c>
      <c r="F6704" t="s">
        <v>1984</v>
      </c>
      <c r="G6704" t="s">
        <v>1549</v>
      </c>
      <c r="H6704">
        <v>2110</v>
      </c>
      <c r="I6704" t="s">
        <v>2790</v>
      </c>
      <c r="J6704">
        <v>201364</v>
      </c>
      <c r="K6704" t="s">
        <v>2232</v>
      </c>
      <c r="L6704">
        <v>-778248.57</v>
      </c>
      <c r="M6704">
        <v>94836.87</v>
      </c>
      <c r="N6704">
        <v>81301.210000000006</v>
      </c>
      <c r="O6704">
        <v>-764712.91</v>
      </c>
      <c r="P6704" t="s">
        <v>607</v>
      </c>
      <c r="Q6704" s="191">
        <v>-764712.91</v>
      </c>
      <c r="R6704">
        <v>0</v>
      </c>
      <c r="S6704">
        <v>0</v>
      </c>
      <c r="T6704" t="s">
        <v>1548</v>
      </c>
      <c r="U6704" s="221">
        <f t="shared" si="209"/>
        <v>1.353565999999999E-3</v>
      </c>
    </row>
    <row r="6705" spans="1:21" hidden="1">
      <c r="A6705" s="55" t="str">
        <f t="shared" si="208"/>
        <v>Y0EV1.2</v>
      </c>
      <c r="B6705" s="55">
        <f>VLOOKUP(J6705,'Mapping-CITI'!A:E,5,0)</f>
        <v>1.2</v>
      </c>
      <c r="D6705" s="42">
        <v>45016</v>
      </c>
      <c r="E6705" s="42">
        <v>45199</v>
      </c>
      <c r="F6705" t="s">
        <v>1984</v>
      </c>
      <c r="G6705" t="s">
        <v>1549</v>
      </c>
      <c r="H6705">
        <v>2110</v>
      </c>
      <c r="I6705" t="s">
        <v>2790</v>
      </c>
      <c r="J6705">
        <v>201366</v>
      </c>
      <c r="K6705" t="s">
        <v>2233</v>
      </c>
      <c r="L6705">
        <v>-192980060.81999999</v>
      </c>
      <c r="M6705">
        <v>21590251.870000001</v>
      </c>
      <c r="N6705">
        <v>4719454.0199999996</v>
      </c>
      <c r="O6705">
        <v>-176037871.27000001</v>
      </c>
      <c r="P6705" t="s">
        <v>607</v>
      </c>
      <c r="Q6705" s="191">
        <v>-176037871.27000001</v>
      </c>
      <c r="R6705">
        <v>0</v>
      </c>
      <c r="S6705">
        <v>0</v>
      </c>
      <c r="T6705" t="s">
        <v>1548</v>
      </c>
      <c r="U6705" s="221">
        <f t="shared" si="209"/>
        <v>1.6870797850000001</v>
      </c>
    </row>
    <row r="6706" spans="1:21" hidden="1">
      <c r="A6706" s="55" t="str">
        <f t="shared" si="208"/>
        <v>Y0EV0</v>
      </c>
      <c r="B6706" s="55">
        <f>VLOOKUP(J6706,'Mapping-CITI'!A:E,5,0)</f>
        <v>0</v>
      </c>
      <c r="D6706" s="42">
        <v>45016</v>
      </c>
      <c r="E6706" s="42">
        <v>45199</v>
      </c>
      <c r="F6706" t="s">
        <v>1984</v>
      </c>
      <c r="G6706" t="s">
        <v>1549</v>
      </c>
      <c r="H6706">
        <v>2250</v>
      </c>
      <c r="I6706" t="s">
        <v>2774</v>
      </c>
      <c r="J6706">
        <v>210103</v>
      </c>
      <c r="K6706" t="s">
        <v>2240</v>
      </c>
      <c r="L6706">
        <v>0</v>
      </c>
      <c r="M6706">
        <v>3369.41</v>
      </c>
      <c r="N6706">
        <v>3369.41</v>
      </c>
      <c r="O6706">
        <v>0</v>
      </c>
      <c r="P6706" t="s">
        <v>607</v>
      </c>
      <c r="Q6706">
        <v>0</v>
      </c>
      <c r="R6706">
        <v>3369.41</v>
      </c>
      <c r="S6706">
        <v>3369.41</v>
      </c>
      <c r="T6706" t="s">
        <v>1548</v>
      </c>
      <c r="U6706" s="221">
        <f t="shared" si="209"/>
        <v>0</v>
      </c>
    </row>
    <row r="6707" spans="1:21" hidden="1">
      <c r="A6707" s="55" t="str">
        <f t="shared" si="208"/>
        <v>Y0EV0</v>
      </c>
      <c r="B6707" s="55">
        <f>VLOOKUP(J6707,'Mapping-CITI'!A:E,5,0)</f>
        <v>0</v>
      </c>
      <c r="D6707" s="42">
        <v>45016</v>
      </c>
      <c r="E6707" s="42">
        <v>45199</v>
      </c>
      <c r="F6707" t="s">
        <v>1984</v>
      </c>
      <c r="G6707" t="s">
        <v>1549</v>
      </c>
      <c r="H6707">
        <v>2250</v>
      </c>
      <c r="I6707" t="s">
        <v>2774</v>
      </c>
      <c r="J6707">
        <v>210110</v>
      </c>
      <c r="K6707" t="s">
        <v>3800</v>
      </c>
      <c r="L6707">
        <v>-2000000</v>
      </c>
      <c r="M6707">
        <v>0</v>
      </c>
      <c r="N6707">
        <v>0</v>
      </c>
      <c r="O6707">
        <v>-2000000</v>
      </c>
      <c r="P6707" t="s">
        <v>607</v>
      </c>
      <c r="Q6707">
        <v>-2000000</v>
      </c>
      <c r="R6707">
        <v>0</v>
      </c>
      <c r="S6707">
        <v>0</v>
      </c>
      <c r="T6707" t="s">
        <v>1548</v>
      </c>
      <c r="U6707" s="221">
        <f t="shared" si="209"/>
        <v>0</v>
      </c>
    </row>
    <row r="6708" spans="1:21" hidden="1">
      <c r="A6708" s="55" t="str">
        <f t="shared" si="208"/>
        <v>Y0EV0</v>
      </c>
      <c r="B6708" s="55">
        <f>VLOOKUP(J6708,'Mapping-CITI'!A:E,5,0)</f>
        <v>0</v>
      </c>
      <c r="D6708" s="42">
        <v>45016</v>
      </c>
      <c r="E6708" s="42">
        <v>45199</v>
      </c>
      <c r="F6708" t="s">
        <v>1984</v>
      </c>
      <c r="G6708" t="s">
        <v>1549</v>
      </c>
      <c r="H6708">
        <v>2250</v>
      </c>
      <c r="I6708" t="s">
        <v>2774</v>
      </c>
      <c r="J6708">
        <v>210117</v>
      </c>
      <c r="K6708" t="s">
        <v>2242</v>
      </c>
      <c r="L6708">
        <v>285628.15000000002</v>
      </c>
      <c r="M6708">
        <v>7696537.9400000004</v>
      </c>
      <c r="N6708">
        <v>9050431.8100000005</v>
      </c>
      <c r="O6708">
        <v>-1018742.77</v>
      </c>
      <c r="P6708" t="s">
        <v>607</v>
      </c>
      <c r="Q6708">
        <v>-1018742.77</v>
      </c>
      <c r="R6708">
        <v>7674718.7400000002</v>
      </c>
      <c r="S6708">
        <v>1398676.29</v>
      </c>
      <c r="T6708" t="s">
        <v>1548</v>
      </c>
      <c r="U6708" s="221">
        <f t="shared" si="209"/>
        <v>-0.135389387</v>
      </c>
    </row>
    <row r="6709" spans="1:21" hidden="1">
      <c r="A6709" s="55" t="str">
        <f t="shared" si="208"/>
        <v>Y0EV0</v>
      </c>
      <c r="B6709" s="55">
        <f>VLOOKUP(J6709,'Mapping-CITI'!A:E,5,0)</f>
        <v>0</v>
      </c>
      <c r="D6709" s="42">
        <v>45016</v>
      </c>
      <c r="E6709" s="42">
        <v>45199</v>
      </c>
      <c r="F6709" t="s">
        <v>1984</v>
      </c>
      <c r="G6709" t="s">
        <v>1549</v>
      </c>
      <c r="H6709">
        <v>2250</v>
      </c>
      <c r="I6709" t="s">
        <v>2774</v>
      </c>
      <c r="J6709">
        <v>210138</v>
      </c>
      <c r="K6709" t="s">
        <v>2791</v>
      </c>
      <c r="L6709">
        <v>0</v>
      </c>
      <c r="M6709">
        <v>58478.63</v>
      </c>
      <c r="N6709">
        <v>48374.34</v>
      </c>
      <c r="O6709">
        <v>10104.290000000001</v>
      </c>
      <c r="P6709" t="s">
        <v>607</v>
      </c>
      <c r="Q6709">
        <v>10104.290000000001</v>
      </c>
      <c r="R6709">
        <v>58478.63</v>
      </c>
      <c r="S6709">
        <v>48374.34</v>
      </c>
      <c r="T6709" t="s">
        <v>1548</v>
      </c>
      <c r="U6709" s="221">
        <f t="shared" si="209"/>
        <v>1.0104290000000002E-3</v>
      </c>
    </row>
    <row r="6710" spans="1:21" hidden="1">
      <c r="A6710" s="55" t="str">
        <f t="shared" si="208"/>
        <v>Y0EV0</v>
      </c>
      <c r="B6710" s="55">
        <f>VLOOKUP(J6710,'Mapping-CITI'!A:E,5,0)</f>
        <v>0</v>
      </c>
      <c r="D6710" s="42">
        <v>45016</v>
      </c>
      <c r="E6710" s="42">
        <v>45199</v>
      </c>
      <c r="F6710" t="s">
        <v>1984</v>
      </c>
      <c r="G6710" t="s">
        <v>1549</v>
      </c>
      <c r="H6710">
        <v>2250</v>
      </c>
      <c r="I6710" t="s">
        <v>2774</v>
      </c>
      <c r="J6710">
        <v>210140</v>
      </c>
      <c r="K6710" t="s">
        <v>2245</v>
      </c>
      <c r="L6710">
        <v>-16849.2</v>
      </c>
      <c r="M6710">
        <v>301233.34999999998</v>
      </c>
      <c r="N6710">
        <v>75987.02</v>
      </c>
      <c r="O6710">
        <v>208397.13</v>
      </c>
      <c r="P6710" t="s">
        <v>607</v>
      </c>
      <c r="Q6710">
        <v>208397.13</v>
      </c>
      <c r="R6710">
        <v>301233.34999999998</v>
      </c>
      <c r="S6710">
        <v>75987.02</v>
      </c>
      <c r="T6710" t="s">
        <v>1548</v>
      </c>
      <c r="U6710" s="221">
        <f t="shared" si="209"/>
        <v>2.2524632999999995E-2</v>
      </c>
    </row>
    <row r="6711" spans="1:21" hidden="1">
      <c r="A6711" s="55" t="str">
        <f t="shared" si="208"/>
        <v>Y0EV0</v>
      </c>
      <c r="B6711" s="55">
        <f>VLOOKUP(J6711,'Mapping-CITI'!A:E,5,0)</f>
        <v>0</v>
      </c>
      <c r="D6711" s="42">
        <v>45016</v>
      </c>
      <c r="E6711" s="42">
        <v>45199</v>
      </c>
      <c r="F6711" t="s">
        <v>1984</v>
      </c>
      <c r="G6711" t="s">
        <v>1549</v>
      </c>
      <c r="H6711">
        <v>2250</v>
      </c>
      <c r="I6711" t="s">
        <v>2774</v>
      </c>
      <c r="J6711">
        <v>210149</v>
      </c>
      <c r="K6711" t="s">
        <v>2804</v>
      </c>
      <c r="L6711">
        <v>-367</v>
      </c>
      <c r="M6711">
        <v>0</v>
      </c>
      <c r="N6711">
        <v>0</v>
      </c>
      <c r="O6711">
        <v>-367</v>
      </c>
      <c r="P6711" t="s">
        <v>607</v>
      </c>
      <c r="Q6711">
        <v>-367</v>
      </c>
      <c r="R6711">
        <v>0</v>
      </c>
      <c r="S6711">
        <v>0</v>
      </c>
      <c r="T6711" t="s">
        <v>1548</v>
      </c>
      <c r="U6711" s="221">
        <f t="shared" si="209"/>
        <v>0</v>
      </c>
    </row>
    <row r="6712" spans="1:21" hidden="1">
      <c r="A6712" s="55" t="str">
        <f t="shared" si="208"/>
        <v>Y0EV0</v>
      </c>
      <c r="B6712" s="55">
        <f>VLOOKUP(J6712,'Mapping-CITI'!A:E,5,0)</f>
        <v>0</v>
      </c>
      <c r="D6712" s="42">
        <v>45016</v>
      </c>
      <c r="E6712" s="42">
        <v>45199</v>
      </c>
      <c r="F6712" t="s">
        <v>1984</v>
      </c>
      <c r="G6712" t="s">
        <v>1549</v>
      </c>
      <c r="H6712">
        <v>2250</v>
      </c>
      <c r="I6712" t="s">
        <v>2774</v>
      </c>
      <c r="J6712">
        <v>210150</v>
      </c>
      <c r="K6712" t="s">
        <v>2792</v>
      </c>
      <c r="L6712">
        <v>-56278.54</v>
      </c>
      <c r="M6712">
        <v>0</v>
      </c>
      <c r="N6712">
        <v>0</v>
      </c>
      <c r="O6712">
        <v>-56278.54</v>
      </c>
      <c r="P6712" t="s">
        <v>607</v>
      </c>
      <c r="Q6712">
        <v>-56278.54</v>
      </c>
      <c r="R6712">
        <v>0</v>
      </c>
      <c r="S6712">
        <v>0</v>
      </c>
      <c r="T6712" t="s">
        <v>1548</v>
      </c>
      <c r="U6712" s="221">
        <f t="shared" si="209"/>
        <v>0</v>
      </c>
    </row>
    <row r="6713" spans="1:21" hidden="1">
      <c r="A6713" s="55" t="str">
        <f t="shared" si="208"/>
        <v>Y0EV0</v>
      </c>
      <c r="B6713" s="55">
        <f>VLOOKUP(J6713,'Mapping-CITI'!A:E,5,0)</f>
        <v>0</v>
      </c>
      <c r="D6713" s="42">
        <v>45016</v>
      </c>
      <c r="E6713" s="42">
        <v>45199</v>
      </c>
      <c r="F6713" t="s">
        <v>1984</v>
      </c>
      <c r="G6713" t="s">
        <v>1549</v>
      </c>
      <c r="H6713">
        <v>2250</v>
      </c>
      <c r="I6713" t="s">
        <v>2774</v>
      </c>
      <c r="J6713">
        <v>210210</v>
      </c>
      <c r="K6713" t="s">
        <v>2246</v>
      </c>
      <c r="L6713">
        <v>-16588070.24</v>
      </c>
      <c r="M6713">
        <v>7988211.8799999999</v>
      </c>
      <c r="N6713">
        <v>7233199.5899999999</v>
      </c>
      <c r="O6713">
        <v>-15787944.67</v>
      </c>
      <c r="P6713" t="s">
        <v>607</v>
      </c>
      <c r="Q6713">
        <v>-15787944.67</v>
      </c>
      <c r="R6713">
        <v>7988211.8799999999</v>
      </c>
      <c r="S6713">
        <v>199385.92</v>
      </c>
      <c r="T6713" t="s">
        <v>1548</v>
      </c>
      <c r="U6713" s="221">
        <f t="shared" si="209"/>
        <v>7.5501229000000003E-2</v>
      </c>
    </row>
    <row r="6714" spans="1:21" hidden="1">
      <c r="A6714" s="55" t="str">
        <f t="shared" si="208"/>
        <v>Y0EV0</v>
      </c>
      <c r="B6714" s="55">
        <f>VLOOKUP(J6714,'Mapping-CITI'!A:E,5,0)</f>
        <v>0</v>
      </c>
      <c r="D6714" s="42">
        <v>45016</v>
      </c>
      <c r="E6714" s="42">
        <v>45199</v>
      </c>
      <c r="F6714" t="s">
        <v>1984</v>
      </c>
      <c r="G6714" t="s">
        <v>1549</v>
      </c>
      <c r="H6714">
        <v>2250</v>
      </c>
      <c r="I6714" t="s">
        <v>2774</v>
      </c>
      <c r="J6714">
        <v>210279</v>
      </c>
      <c r="K6714" t="s">
        <v>2793</v>
      </c>
      <c r="L6714">
        <v>56647.87</v>
      </c>
      <c r="M6714">
        <v>0</v>
      </c>
      <c r="N6714">
        <v>0</v>
      </c>
      <c r="O6714">
        <v>56647.87</v>
      </c>
      <c r="P6714" t="s">
        <v>607</v>
      </c>
      <c r="Q6714">
        <v>56647.87</v>
      </c>
      <c r="R6714">
        <v>0</v>
      </c>
      <c r="S6714">
        <v>0</v>
      </c>
      <c r="T6714" t="s">
        <v>1548</v>
      </c>
      <c r="U6714" s="221">
        <f t="shared" si="209"/>
        <v>0</v>
      </c>
    </row>
    <row r="6715" spans="1:21" hidden="1">
      <c r="A6715" s="55" t="str">
        <f t="shared" si="208"/>
        <v>Y0EV0</v>
      </c>
      <c r="B6715" s="55">
        <f>VLOOKUP(J6715,'Mapping-CITI'!A:E,5,0)</f>
        <v>0</v>
      </c>
      <c r="D6715" s="42">
        <v>45016</v>
      </c>
      <c r="E6715" s="42">
        <v>45199</v>
      </c>
      <c r="F6715" t="s">
        <v>1984</v>
      </c>
      <c r="G6715" t="s">
        <v>1549</v>
      </c>
      <c r="H6715">
        <v>2250</v>
      </c>
      <c r="I6715" t="s">
        <v>2774</v>
      </c>
      <c r="J6715">
        <v>210367</v>
      </c>
      <c r="K6715" t="s">
        <v>2710</v>
      </c>
      <c r="L6715">
        <v>19252905.850000001</v>
      </c>
      <c r="M6715">
        <v>0</v>
      </c>
      <c r="N6715">
        <v>0</v>
      </c>
      <c r="O6715">
        <v>19252905.850000001</v>
      </c>
      <c r="P6715" t="s">
        <v>607</v>
      </c>
      <c r="Q6715">
        <v>19252905.850000001</v>
      </c>
      <c r="R6715">
        <v>0</v>
      </c>
      <c r="S6715">
        <v>0</v>
      </c>
      <c r="T6715" t="s">
        <v>1548</v>
      </c>
      <c r="U6715" s="221">
        <f t="shared" si="209"/>
        <v>0</v>
      </c>
    </row>
    <row r="6716" spans="1:21" hidden="1">
      <c r="A6716" s="55" t="str">
        <f t="shared" si="208"/>
        <v>Y0EV0</v>
      </c>
      <c r="B6716" s="55">
        <f>VLOOKUP(J6716,'Mapping-CITI'!A:E,5,0)</f>
        <v>0</v>
      </c>
      <c r="D6716" s="42">
        <v>45016</v>
      </c>
      <c r="E6716" s="42">
        <v>45199</v>
      </c>
      <c r="F6716" t="s">
        <v>1984</v>
      </c>
      <c r="G6716" t="s">
        <v>1549</v>
      </c>
      <c r="H6716">
        <v>2250</v>
      </c>
      <c r="I6716" t="s">
        <v>2774</v>
      </c>
      <c r="J6716">
        <v>210472</v>
      </c>
      <c r="K6716" t="s">
        <v>626</v>
      </c>
      <c r="L6716">
        <v>-3581.48</v>
      </c>
      <c r="M6716">
        <v>3096.73</v>
      </c>
      <c r="N6716">
        <v>2925.38</v>
      </c>
      <c r="O6716">
        <v>-3410.13</v>
      </c>
      <c r="P6716" t="s">
        <v>607</v>
      </c>
      <c r="Q6716">
        <v>-3410.13</v>
      </c>
      <c r="R6716">
        <v>3096.73</v>
      </c>
      <c r="S6716">
        <v>0</v>
      </c>
      <c r="T6716" t="s">
        <v>1548</v>
      </c>
      <c r="U6716" s="221">
        <f t="shared" si="209"/>
        <v>1.7134999999999991E-5</v>
      </c>
    </row>
    <row r="6717" spans="1:21" hidden="1">
      <c r="A6717" s="55" t="str">
        <f t="shared" si="208"/>
        <v>Y0EV0</v>
      </c>
      <c r="B6717" s="55">
        <f>VLOOKUP(J6717,'Mapping-CITI'!A:E,5,0)</f>
        <v>0</v>
      </c>
      <c r="D6717" s="42">
        <v>45016</v>
      </c>
      <c r="E6717" s="42">
        <v>45199</v>
      </c>
      <c r="F6717" t="s">
        <v>1984</v>
      </c>
      <c r="G6717" t="s">
        <v>1549</v>
      </c>
      <c r="H6717">
        <v>2250</v>
      </c>
      <c r="I6717" t="s">
        <v>2774</v>
      </c>
      <c r="J6717">
        <v>210667</v>
      </c>
      <c r="K6717" t="s">
        <v>2862</v>
      </c>
      <c r="L6717">
        <v>-11</v>
      </c>
      <c r="M6717">
        <v>174</v>
      </c>
      <c r="N6717">
        <v>13614</v>
      </c>
      <c r="O6717">
        <v>-13451</v>
      </c>
      <c r="P6717" t="s">
        <v>607</v>
      </c>
      <c r="Q6717">
        <v>-13451</v>
      </c>
      <c r="R6717">
        <v>174</v>
      </c>
      <c r="S6717">
        <v>13614</v>
      </c>
      <c r="T6717" t="s">
        <v>1548</v>
      </c>
      <c r="U6717" s="221">
        <f t="shared" si="209"/>
        <v>-1.3439999999999999E-3</v>
      </c>
    </row>
    <row r="6718" spans="1:21" hidden="1">
      <c r="A6718" s="55" t="str">
        <f t="shared" si="208"/>
        <v>Y0EVIgnore</v>
      </c>
      <c r="B6718" s="55" t="str">
        <f>VLOOKUP(J6718,'Mapping-CITI'!A:E,5,0)</f>
        <v>Ignore</v>
      </c>
      <c r="D6718" s="42">
        <v>45016</v>
      </c>
      <c r="E6718" s="42">
        <v>45199</v>
      </c>
      <c r="F6718" t="s">
        <v>1984</v>
      </c>
      <c r="G6718" t="s">
        <v>1549</v>
      </c>
      <c r="H6718">
        <v>2250</v>
      </c>
      <c r="I6718" t="s">
        <v>2774</v>
      </c>
      <c r="J6718">
        <v>210688</v>
      </c>
      <c r="K6718" t="s">
        <v>3445</v>
      </c>
      <c r="L6718">
        <v>-4138.72</v>
      </c>
      <c r="M6718">
        <v>0</v>
      </c>
      <c r="N6718">
        <v>0</v>
      </c>
      <c r="O6718">
        <v>0</v>
      </c>
      <c r="P6718" t="s">
        <v>607</v>
      </c>
      <c r="Q6718">
        <v>0</v>
      </c>
      <c r="R6718">
        <v>0</v>
      </c>
      <c r="S6718">
        <v>0</v>
      </c>
      <c r="T6718" t="s">
        <v>1548</v>
      </c>
      <c r="U6718" s="221">
        <f t="shared" si="209"/>
        <v>0</v>
      </c>
    </row>
    <row r="6719" spans="1:21" hidden="1">
      <c r="A6719" s="55" t="str">
        <f t="shared" si="208"/>
        <v>Y0EV0</v>
      </c>
      <c r="B6719" s="55">
        <f>VLOOKUP(J6719,'Mapping-CITI'!A:E,5,0)</f>
        <v>0</v>
      </c>
      <c r="D6719" s="42">
        <v>45016</v>
      </c>
      <c r="E6719" s="42">
        <v>45199</v>
      </c>
      <c r="F6719" t="s">
        <v>1984</v>
      </c>
      <c r="G6719" t="s">
        <v>1549</v>
      </c>
      <c r="H6719">
        <v>2250</v>
      </c>
      <c r="I6719" t="s">
        <v>2774</v>
      </c>
      <c r="J6719">
        <v>210766</v>
      </c>
      <c r="K6719" t="s">
        <v>2748</v>
      </c>
      <c r="L6719">
        <v>-634.94000000000005</v>
      </c>
      <c r="M6719">
        <v>1292.83</v>
      </c>
      <c r="N6719">
        <v>1203.9100000000001</v>
      </c>
      <c r="O6719">
        <v>-159.96</v>
      </c>
      <c r="P6719" t="s">
        <v>607</v>
      </c>
      <c r="Q6719">
        <v>-159.96</v>
      </c>
      <c r="R6719">
        <v>1279.03</v>
      </c>
      <c r="S6719">
        <v>0</v>
      </c>
      <c r="T6719" t="s">
        <v>1548</v>
      </c>
      <c r="U6719" s="221">
        <f t="shared" si="209"/>
        <v>8.8919999999999853E-6</v>
      </c>
    </row>
    <row r="6720" spans="1:21" hidden="1">
      <c r="A6720" s="55" t="str">
        <f t="shared" si="208"/>
        <v>Y0EV0</v>
      </c>
      <c r="B6720" s="55">
        <f>VLOOKUP(J6720,'Mapping-CITI'!A:E,5,0)</f>
        <v>0</v>
      </c>
      <c r="D6720" s="42">
        <v>45016</v>
      </c>
      <c r="E6720" s="42">
        <v>45199</v>
      </c>
      <c r="F6720" t="s">
        <v>1984</v>
      </c>
      <c r="G6720" t="s">
        <v>1549</v>
      </c>
      <c r="H6720">
        <v>2250</v>
      </c>
      <c r="I6720" t="s">
        <v>2774</v>
      </c>
      <c r="J6720">
        <v>211103</v>
      </c>
      <c r="K6720" t="s">
        <v>2249</v>
      </c>
      <c r="L6720">
        <v>3149.5</v>
      </c>
      <c r="M6720">
        <v>1.81</v>
      </c>
      <c r="N6720">
        <v>4.67</v>
      </c>
      <c r="O6720">
        <v>3146.64</v>
      </c>
      <c r="P6720" t="s">
        <v>607</v>
      </c>
      <c r="Q6720">
        <v>3146.64</v>
      </c>
      <c r="R6720">
        <v>1.81</v>
      </c>
      <c r="S6720">
        <v>4.67</v>
      </c>
      <c r="T6720" t="s">
        <v>1548</v>
      </c>
      <c r="U6720" s="221">
        <f t="shared" si="209"/>
        <v>-2.8599999999999999E-7</v>
      </c>
    </row>
    <row r="6721" spans="1:21" hidden="1">
      <c r="A6721" s="55" t="str">
        <f t="shared" si="208"/>
        <v>Y0EV0</v>
      </c>
      <c r="B6721" s="55">
        <f>VLOOKUP(J6721,'Mapping-CITI'!A:E,5,0)</f>
        <v>0</v>
      </c>
      <c r="D6721" s="42">
        <v>45016</v>
      </c>
      <c r="E6721" s="42">
        <v>45199</v>
      </c>
      <c r="F6721" t="s">
        <v>1984</v>
      </c>
      <c r="G6721" t="s">
        <v>1549</v>
      </c>
      <c r="H6721">
        <v>2250</v>
      </c>
      <c r="I6721" t="s">
        <v>2774</v>
      </c>
      <c r="J6721">
        <v>211106</v>
      </c>
      <c r="K6721" t="s">
        <v>2250</v>
      </c>
      <c r="L6721">
        <v>-23131.05</v>
      </c>
      <c r="M6721">
        <v>820945.36</v>
      </c>
      <c r="N6721">
        <v>827617.23</v>
      </c>
      <c r="O6721">
        <v>-29802.92</v>
      </c>
      <c r="P6721" t="s">
        <v>607</v>
      </c>
      <c r="Q6721">
        <v>-29802.92</v>
      </c>
      <c r="R6721">
        <v>820945.36</v>
      </c>
      <c r="S6721">
        <v>827617.23</v>
      </c>
      <c r="T6721" t="s">
        <v>1548</v>
      </c>
      <c r="U6721" s="221">
        <f t="shared" si="209"/>
        <v>-6.6718699999999953E-4</v>
      </c>
    </row>
    <row r="6722" spans="1:21" hidden="1">
      <c r="A6722" s="55" t="str">
        <f t="shared" si="208"/>
        <v>Y0EV0</v>
      </c>
      <c r="B6722" s="55">
        <f>VLOOKUP(J6722,'Mapping-CITI'!A:E,5,0)</f>
        <v>0</v>
      </c>
      <c r="D6722" s="42">
        <v>45016</v>
      </c>
      <c r="E6722" s="42">
        <v>45199</v>
      </c>
      <c r="F6722" t="s">
        <v>1984</v>
      </c>
      <c r="G6722" t="s">
        <v>1549</v>
      </c>
      <c r="H6722">
        <v>2250</v>
      </c>
      <c r="I6722" t="s">
        <v>2774</v>
      </c>
      <c r="J6722">
        <v>211121</v>
      </c>
      <c r="K6722" t="s">
        <v>2252</v>
      </c>
      <c r="L6722">
        <v>0</v>
      </c>
      <c r="M6722">
        <v>280</v>
      </c>
      <c r="N6722">
        <v>280</v>
      </c>
      <c r="O6722">
        <v>0</v>
      </c>
      <c r="P6722" t="s">
        <v>607</v>
      </c>
      <c r="Q6722">
        <v>0</v>
      </c>
      <c r="R6722">
        <v>280</v>
      </c>
      <c r="S6722">
        <v>0</v>
      </c>
      <c r="T6722" t="s">
        <v>1548</v>
      </c>
      <c r="U6722" s="221">
        <f t="shared" si="209"/>
        <v>0</v>
      </c>
    </row>
    <row r="6723" spans="1:21" hidden="1">
      <c r="A6723" s="55" t="str">
        <f t="shared" ref="A6723:A6786" si="210">F6723&amp;B6723</f>
        <v>Y0EV0</v>
      </c>
      <c r="B6723" s="55">
        <f>VLOOKUP(J6723,'Mapping-CITI'!A:E,5,0)</f>
        <v>0</v>
      </c>
      <c r="D6723" s="42">
        <v>45016</v>
      </c>
      <c r="E6723" s="42">
        <v>45199</v>
      </c>
      <c r="F6723" t="s">
        <v>1984</v>
      </c>
      <c r="G6723" t="s">
        <v>1549</v>
      </c>
      <c r="H6723">
        <v>2220</v>
      </c>
      <c r="I6723" t="s">
        <v>2775</v>
      </c>
      <c r="J6723">
        <v>211126</v>
      </c>
      <c r="K6723" t="s">
        <v>2254</v>
      </c>
      <c r="L6723">
        <v>-4568650.17</v>
      </c>
      <c r="M6723">
        <v>0</v>
      </c>
      <c r="N6723">
        <v>0</v>
      </c>
      <c r="O6723">
        <v>-4568650.17</v>
      </c>
      <c r="P6723" t="s">
        <v>607</v>
      </c>
      <c r="Q6723">
        <v>-4568650.17</v>
      </c>
      <c r="R6723">
        <v>0</v>
      </c>
      <c r="S6723">
        <v>0</v>
      </c>
      <c r="T6723" t="s">
        <v>1548</v>
      </c>
      <c r="U6723" s="221">
        <f t="shared" ref="U6723:U6786" si="211">(M6723-N6723)/10^7</f>
        <v>0</v>
      </c>
    </row>
    <row r="6724" spans="1:21" hidden="1">
      <c r="A6724" s="55" t="str">
        <f t="shared" si="210"/>
        <v>Y0EV0</v>
      </c>
      <c r="B6724" s="55">
        <f>VLOOKUP(J6724,'Mapping-CITI'!A:E,5,0)</f>
        <v>0</v>
      </c>
      <c r="D6724" s="42">
        <v>45016</v>
      </c>
      <c r="E6724" s="42">
        <v>45199</v>
      </c>
      <c r="F6724" t="s">
        <v>1984</v>
      </c>
      <c r="G6724" t="s">
        <v>1549</v>
      </c>
      <c r="H6724">
        <v>2250</v>
      </c>
      <c r="I6724" t="s">
        <v>2774</v>
      </c>
      <c r="J6724">
        <v>211172</v>
      </c>
      <c r="K6724" t="s">
        <v>2262</v>
      </c>
      <c r="L6724">
        <v>-703812.36</v>
      </c>
      <c r="M6724">
        <v>1216345.93</v>
      </c>
      <c r="N6724">
        <v>1214373.8899999999</v>
      </c>
      <c r="O6724">
        <v>-694390.33</v>
      </c>
      <c r="P6724" t="s">
        <v>607</v>
      </c>
      <c r="Q6724">
        <v>-694390.33</v>
      </c>
      <c r="R6724">
        <v>1216345.93</v>
      </c>
      <c r="S6724">
        <v>54919.7</v>
      </c>
      <c r="T6724" t="s">
        <v>1548</v>
      </c>
      <c r="U6724" s="221">
        <f t="shared" si="211"/>
        <v>1.9720400000000372E-4</v>
      </c>
    </row>
    <row r="6725" spans="1:21" hidden="1">
      <c r="A6725" s="55" t="str">
        <f t="shared" si="210"/>
        <v>Y0EV0</v>
      </c>
      <c r="B6725" s="55">
        <f>VLOOKUP(J6725,'Mapping-CITI'!A:E,5,0)</f>
        <v>0</v>
      </c>
      <c r="D6725" s="42">
        <v>45016</v>
      </c>
      <c r="E6725" s="42">
        <v>45199</v>
      </c>
      <c r="F6725" t="s">
        <v>1984</v>
      </c>
      <c r="G6725" t="s">
        <v>1549</v>
      </c>
      <c r="H6725">
        <v>2250</v>
      </c>
      <c r="I6725" t="s">
        <v>2774</v>
      </c>
      <c r="J6725">
        <v>211632</v>
      </c>
      <c r="K6725" t="s">
        <v>2543</v>
      </c>
      <c r="L6725">
        <v>24.55</v>
      </c>
      <c r="M6725">
        <v>92927.039999999994</v>
      </c>
      <c r="N6725">
        <v>66694.84</v>
      </c>
      <c r="O6725">
        <v>26256.75</v>
      </c>
      <c r="P6725" t="s">
        <v>607</v>
      </c>
      <c r="Q6725">
        <v>26256.75</v>
      </c>
      <c r="R6725">
        <v>92927.039999999994</v>
      </c>
      <c r="S6725">
        <v>66694.84</v>
      </c>
      <c r="T6725" t="s">
        <v>1548</v>
      </c>
      <c r="U6725" s="221">
        <f t="shared" si="211"/>
        <v>2.6232199999999999E-3</v>
      </c>
    </row>
    <row r="6726" spans="1:21" hidden="1">
      <c r="A6726" s="55" t="str">
        <f t="shared" si="210"/>
        <v>Y0EV0</v>
      </c>
      <c r="B6726" s="55">
        <f>VLOOKUP(J6726,'Mapping-CITI'!A:E,5,0)</f>
        <v>0</v>
      </c>
      <c r="D6726" s="42">
        <v>45016</v>
      </c>
      <c r="E6726" s="42">
        <v>45199</v>
      </c>
      <c r="F6726" t="s">
        <v>1984</v>
      </c>
      <c r="G6726" t="s">
        <v>1549</v>
      </c>
      <c r="H6726">
        <v>2250</v>
      </c>
      <c r="I6726" t="s">
        <v>2774</v>
      </c>
      <c r="J6726">
        <v>211748</v>
      </c>
      <c r="K6726" t="s">
        <v>2805</v>
      </c>
      <c r="L6726">
        <v>-367</v>
      </c>
      <c r="M6726">
        <v>0</v>
      </c>
      <c r="N6726">
        <v>0</v>
      </c>
      <c r="O6726">
        <v>-367</v>
      </c>
      <c r="P6726" t="s">
        <v>607</v>
      </c>
      <c r="Q6726">
        <v>-367</v>
      </c>
      <c r="R6726">
        <v>0</v>
      </c>
      <c r="S6726">
        <v>0</v>
      </c>
      <c r="T6726" t="s">
        <v>1548</v>
      </c>
      <c r="U6726" s="221">
        <f t="shared" si="211"/>
        <v>0</v>
      </c>
    </row>
    <row r="6727" spans="1:21" hidden="1">
      <c r="A6727" s="55" t="str">
        <f t="shared" si="210"/>
        <v>Y0EV0</v>
      </c>
      <c r="B6727" s="55">
        <f>VLOOKUP(J6727,'Mapping-CITI'!A:E,5,0)</f>
        <v>0</v>
      </c>
      <c r="D6727" s="42">
        <v>45016</v>
      </c>
      <c r="E6727" s="42">
        <v>45199</v>
      </c>
      <c r="F6727" t="s">
        <v>1984</v>
      </c>
      <c r="G6727" t="s">
        <v>1549</v>
      </c>
      <c r="H6727">
        <v>2220</v>
      </c>
      <c r="I6727" t="s">
        <v>2775</v>
      </c>
      <c r="J6727">
        <v>260110</v>
      </c>
      <c r="K6727" t="s">
        <v>2274</v>
      </c>
      <c r="L6727">
        <v>0</v>
      </c>
      <c r="M6727">
        <v>11930000</v>
      </c>
      <c r="N6727">
        <v>11930000</v>
      </c>
      <c r="O6727">
        <v>0</v>
      </c>
      <c r="P6727" t="s">
        <v>977</v>
      </c>
      <c r="Q6727">
        <v>0</v>
      </c>
      <c r="R6727">
        <v>0</v>
      </c>
      <c r="S6727">
        <v>0</v>
      </c>
      <c r="T6727" t="s">
        <v>1548</v>
      </c>
      <c r="U6727" s="221">
        <f t="shared" si="211"/>
        <v>0</v>
      </c>
    </row>
    <row r="6728" spans="1:21" hidden="1">
      <c r="A6728" s="55" t="str">
        <f t="shared" si="210"/>
        <v>Y0EV0</v>
      </c>
      <c r="B6728" s="55">
        <f>VLOOKUP(J6728,'Mapping-CITI'!A:E,5,0)</f>
        <v>0</v>
      </c>
      <c r="D6728" s="42">
        <v>45016</v>
      </c>
      <c r="E6728" s="42">
        <v>45199</v>
      </c>
      <c r="F6728" t="s">
        <v>1984</v>
      </c>
      <c r="G6728" t="s">
        <v>1549</v>
      </c>
      <c r="H6728">
        <v>2220</v>
      </c>
      <c r="I6728" t="s">
        <v>2775</v>
      </c>
      <c r="J6728">
        <v>260118</v>
      </c>
      <c r="K6728" t="s">
        <v>2275</v>
      </c>
      <c r="L6728">
        <v>0</v>
      </c>
      <c r="M6728">
        <v>10715393555.940001</v>
      </c>
      <c r="N6728">
        <v>10715393555.940001</v>
      </c>
      <c r="O6728">
        <v>0</v>
      </c>
      <c r="P6728" t="s">
        <v>607</v>
      </c>
      <c r="Q6728">
        <v>0</v>
      </c>
      <c r="R6728">
        <v>0</v>
      </c>
      <c r="S6728">
        <v>0</v>
      </c>
      <c r="T6728" t="s">
        <v>1548</v>
      </c>
      <c r="U6728" s="221">
        <f t="shared" si="211"/>
        <v>0</v>
      </c>
    </row>
    <row r="6729" spans="1:21" hidden="1">
      <c r="A6729" s="55" t="str">
        <f t="shared" si="210"/>
        <v>Y0EV0</v>
      </c>
      <c r="B6729" s="55">
        <f>VLOOKUP(J6729,'Mapping-CITI'!A:E,5,0)</f>
        <v>0</v>
      </c>
      <c r="D6729" s="42">
        <v>45016</v>
      </c>
      <c r="E6729" s="42">
        <v>45199</v>
      </c>
      <c r="F6729" t="s">
        <v>1984</v>
      </c>
      <c r="G6729" t="s">
        <v>1549</v>
      </c>
      <c r="H6729">
        <v>2240</v>
      </c>
      <c r="I6729" t="s">
        <v>2795</v>
      </c>
      <c r="J6729">
        <v>260202</v>
      </c>
      <c r="K6729" t="s">
        <v>2281</v>
      </c>
      <c r="L6729">
        <v>0</v>
      </c>
      <c r="M6729">
        <v>1055163118.22</v>
      </c>
      <c r="N6729">
        <v>1055163118.22</v>
      </c>
      <c r="O6729">
        <v>0</v>
      </c>
      <c r="P6729" t="s">
        <v>607</v>
      </c>
      <c r="Q6729">
        <v>0</v>
      </c>
      <c r="R6729">
        <v>0</v>
      </c>
      <c r="S6729">
        <v>0</v>
      </c>
      <c r="T6729" t="s">
        <v>1548</v>
      </c>
      <c r="U6729" s="221">
        <f t="shared" si="211"/>
        <v>0</v>
      </c>
    </row>
    <row r="6730" spans="1:21" hidden="1">
      <c r="A6730" s="55" t="str">
        <f t="shared" si="210"/>
        <v>Y0EV0</v>
      </c>
      <c r="B6730" s="55">
        <f>VLOOKUP(J6730,'Mapping-CITI'!A:E,5,0)</f>
        <v>0</v>
      </c>
      <c r="D6730" s="42">
        <v>45016</v>
      </c>
      <c r="E6730" s="42">
        <v>45199</v>
      </c>
      <c r="F6730" t="s">
        <v>1984</v>
      </c>
      <c r="G6730" t="s">
        <v>1549</v>
      </c>
      <c r="H6730">
        <v>2240</v>
      </c>
      <c r="I6730" t="s">
        <v>2795</v>
      </c>
      <c r="J6730">
        <v>260221</v>
      </c>
      <c r="K6730" t="s">
        <v>2282</v>
      </c>
      <c r="L6730">
        <v>-319987.34000000003</v>
      </c>
      <c r="M6730">
        <v>451901300.42000002</v>
      </c>
      <c r="N6730">
        <v>457581817.52999997</v>
      </c>
      <c r="O6730">
        <v>-5999504.4500000002</v>
      </c>
      <c r="P6730" t="s">
        <v>607</v>
      </c>
      <c r="Q6730">
        <v>-5999504.4500000002</v>
      </c>
      <c r="R6730">
        <v>451716695.64999998</v>
      </c>
      <c r="S6730">
        <v>184604.77</v>
      </c>
      <c r="T6730" t="s">
        <v>1548</v>
      </c>
      <c r="U6730" s="221">
        <f t="shared" si="211"/>
        <v>-0.56805171099999552</v>
      </c>
    </row>
    <row r="6731" spans="1:21" hidden="1">
      <c r="A6731" s="55" t="str">
        <f t="shared" si="210"/>
        <v>Y0EV0</v>
      </c>
      <c r="B6731" s="55">
        <f>VLOOKUP(J6731,'Mapping-CITI'!A:E,5,0)</f>
        <v>0</v>
      </c>
      <c r="D6731" s="42">
        <v>45016</v>
      </c>
      <c r="E6731" s="42">
        <v>45199</v>
      </c>
      <c r="F6731" t="s">
        <v>1984</v>
      </c>
      <c r="G6731" t="s">
        <v>1549</v>
      </c>
      <c r="H6731">
        <v>2240</v>
      </c>
      <c r="I6731" t="s">
        <v>2795</v>
      </c>
      <c r="J6731">
        <v>260222</v>
      </c>
      <c r="K6731" t="s">
        <v>2283</v>
      </c>
      <c r="L6731">
        <v>-29762722.07</v>
      </c>
      <c r="M6731">
        <v>614060443.45000005</v>
      </c>
      <c r="N6731">
        <v>597489278.25999999</v>
      </c>
      <c r="O6731">
        <v>-8467236.0600000005</v>
      </c>
      <c r="P6731" t="s">
        <v>607</v>
      </c>
      <c r="Q6731">
        <v>-8467236.0600000005</v>
      </c>
      <c r="R6731">
        <v>608617812.61000001</v>
      </c>
      <c r="S6731">
        <v>0</v>
      </c>
      <c r="T6731" t="s">
        <v>1548</v>
      </c>
      <c r="U6731" s="221">
        <f t="shared" si="211"/>
        <v>1.6571165190000057</v>
      </c>
    </row>
    <row r="6732" spans="1:21" hidden="1">
      <c r="A6732" s="55" t="str">
        <f t="shared" si="210"/>
        <v>Y0EV0</v>
      </c>
      <c r="B6732" s="55">
        <f>VLOOKUP(J6732,'Mapping-CITI'!A:E,5,0)</f>
        <v>0</v>
      </c>
      <c r="D6732" s="42">
        <v>45016</v>
      </c>
      <c r="E6732" s="42">
        <v>45199</v>
      </c>
      <c r="F6732" t="s">
        <v>1984</v>
      </c>
      <c r="G6732" t="s">
        <v>1549</v>
      </c>
      <c r="H6732">
        <v>2250</v>
      </c>
      <c r="I6732" t="s">
        <v>2774</v>
      </c>
      <c r="J6732">
        <v>260828</v>
      </c>
      <c r="K6732" t="s">
        <v>2807</v>
      </c>
      <c r="L6732">
        <v>0.2</v>
      </c>
      <c r="M6732">
        <v>0</v>
      </c>
      <c r="N6732">
        <v>0</v>
      </c>
      <c r="O6732">
        <v>0.2</v>
      </c>
      <c r="P6732" t="s">
        <v>607</v>
      </c>
      <c r="Q6732">
        <v>0.2</v>
      </c>
      <c r="R6732">
        <v>0</v>
      </c>
      <c r="S6732">
        <v>0</v>
      </c>
      <c r="T6732" t="s">
        <v>1548</v>
      </c>
      <c r="U6732" s="221">
        <f t="shared" si="211"/>
        <v>0</v>
      </c>
    </row>
    <row r="6733" spans="1:21" hidden="1">
      <c r="A6733" s="55" t="str">
        <f t="shared" si="210"/>
        <v>Y0EV0</v>
      </c>
      <c r="B6733" s="55">
        <f>VLOOKUP(J6733,'Mapping-CITI'!A:E,5,0)</f>
        <v>0</v>
      </c>
      <c r="D6733" s="42">
        <v>45016</v>
      </c>
      <c r="E6733" s="42">
        <v>45199</v>
      </c>
      <c r="F6733" t="s">
        <v>1984</v>
      </c>
      <c r="G6733" t="s">
        <v>1549</v>
      </c>
      <c r="H6733">
        <v>2250</v>
      </c>
      <c r="I6733" t="s">
        <v>2774</v>
      </c>
      <c r="J6733">
        <v>260836</v>
      </c>
      <c r="K6733" t="s">
        <v>2705</v>
      </c>
      <c r="L6733">
        <v>25334.18</v>
      </c>
      <c r="M6733">
        <v>743395.24</v>
      </c>
      <c r="N6733">
        <v>860963.68</v>
      </c>
      <c r="O6733">
        <v>-87404.69</v>
      </c>
      <c r="P6733" t="s">
        <v>607</v>
      </c>
      <c r="Q6733">
        <v>-87404.69</v>
      </c>
      <c r="R6733">
        <v>741431.56</v>
      </c>
      <c r="S6733">
        <v>114325.25</v>
      </c>
      <c r="T6733" t="s">
        <v>1548</v>
      </c>
      <c r="U6733" s="221">
        <f t="shared" si="211"/>
        <v>-1.1756844000000006E-2</v>
      </c>
    </row>
    <row r="6734" spans="1:21" hidden="1">
      <c r="A6734" s="55" t="str">
        <f t="shared" si="210"/>
        <v>Y0EV0</v>
      </c>
      <c r="B6734" s="55">
        <f>VLOOKUP(J6734,'Mapping-CITI'!A:E,5,0)</f>
        <v>0</v>
      </c>
      <c r="D6734" s="42">
        <v>45016</v>
      </c>
      <c r="E6734" s="42">
        <v>45199</v>
      </c>
      <c r="F6734" t="s">
        <v>1984</v>
      </c>
      <c r="G6734" t="s">
        <v>1549</v>
      </c>
      <c r="H6734">
        <v>2250</v>
      </c>
      <c r="I6734" t="s">
        <v>2774</v>
      </c>
      <c r="J6734">
        <v>260837</v>
      </c>
      <c r="K6734" t="s">
        <v>2706</v>
      </c>
      <c r="L6734">
        <v>25334.18</v>
      </c>
      <c r="M6734">
        <v>743395.24</v>
      </c>
      <c r="N6734">
        <v>860963.68</v>
      </c>
      <c r="O6734">
        <v>-87404.69</v>
      </c>
      <c r="P6734" t="s">
        <v>607</v>
      </c>
      <c r="Q6734">
        <v>-87404.69</v>
      </c>
      <c r="R6734">
        <v>741431.56</v>
      </c>
      <c r="S6734">
        <v>114325.25</v>
      </c>
      <c r="T6734" t="s">
        <v>1548</v>
      </c>
      <c r="U6734" s="221">
        <f t="shared" si="211"/>
        <v>-1.1756844000000006E-2</v>
      </c>
    </row>
    <row r="6735" spans="1:21" hidden="1">
      <c r="A6735" s="55" t="str">
        <f t="shared" si="210"/>
        <v>Y0EVIgnore</v>
      </c>
      <c r="B6735" s="55" t="str">
        <f>VLOOKUP(J6735,'Mapping-CITI'!A:E,5,0)</f>
        <v>Ignore</v>
      </c>
      <c r="D6735" s="42">
        <v>45016</v>
      </c>
      <c r="E6735" s="42">
        <v>45199</v>
      </c>
      <c r="F6735" t="s">
        <v>1984</v>
      </c>
      <c r="G6735" t="s">
        <v>1549</v>
      </c>
      <c r="H6735">
        <v>2250</v>
      </c>
      <c r="I6735" t="s">
        <v>2774</v>
      </c>
      <c r="J6735">
        <v>260911</v>
      </c>
      <c r="K6735" t="s">
        <v>4267</v>
      </c>
      <c r="L6735">
        <v>0</v>
      </c>
      <c r="M6735">
        <v>16849.2</v>
      </c>
      <c r="N6735">
        <v>16849.2</v>
      </c>
      <c r="O6735">
        <v>0</v>
      </c>
      <c r="P6735" t="s">
        <v>607</v>
      </c>
      <c r="Q6735">
        <v>0</v>
      </c>
      <c r="R6735">
        <v>16849.2</v>
      </c>
      <c r="S6735">
        <v>16849.2</v>
      </c>
      <c r="T6735" t="s">
        <v>1548</v>
      </c>
      <c r="U6735" s="221">
        <f t="shared" si="211"/>
        <v>0</v>
      </c>
    </row>
    <row r="6736" spans="1:21" hidden="1">
      <c r="A6736" s="55" t="str">
        <f t="shared" si="210"/>
        <v>Y0EV0</v>
      </c>
      <c r="B6736" s="55">
        <f>VLOOKUP(J6736,'Mapping-CITI'!A:E,5,0)</f>
        <v>0</v>
      </c>
      <c r="D6736" s="42">
        <v>45016</v>
      </c>
      <c r="E6736" s="42">
        <v>45199</v>
      </c>
      <c r="F6736" t="s">
        <v>1984</v>
      </c>
      <c r="G6736" t="s">
        <v>1549</v>
      </c>
      <c r="H6736">
        <v>2250</v>
      </c>
      <c r="I6736" t="s">
        <v>2774</v>
      </c>
      <c r="J6736">
        <v>260942</v>
      </c>
      <c r="K6736" t="s">
        <v>2292</v>
      </c>
      <c r="L6736">
        <v>-300</v>
      </c>
      <c r="M6736">
        <v>0</v>
      </c>
      <c r="N6736">
        <v>0</v>
      </c>
      <c r="O6736">
        <v>-300</v>
      </c>
      <c r="P6736" t="s">
        <v>607</v>
      </c>
      <c r="Q6736">
        <v>-300</v>
      </c>
      <c r="R6736">
        <v>0</v>
      </c>
      <c r="S6736">
        <v>0</v>
      </c>
      <c r="T6736" t="s">
        <v>1548</v>
      </c>
      <c r="U6736" s="221">
        <f t="shared" si="211"/>
        <v>0</v>
      </c>
    </row>
    <row r="6737" spans="1:21" hidden="1">
      <c r="A6737" s="55" t="str">
        <f t="shared" si="210"/>
        <v>Y0EV0</v>
      </c>
      <c r="B6737" s="55">
        <f>VLOOKUP(J6737,'Mapping-CITI'!A:E,5,0)</f>
        <v>0</v>
      </c>
      <c r="D6737" s="42">
        <v>45016</v>
      </c>
      <c r="E6737" s="42">
        <v>45199</v>
      </c>
      <c r="F6737" t="s">
        <v>1984</v>
      </c>
      <c r="G6737" t="s">
        <v>1549</v>
      </c>
      <c r="H6737">
        <v>2220</v>
      </c>
      <c r="I6737" t="s">
        <v>2775</v>
      </c>
      <c r="J6737">
        <v>261026</v>
      </c>
      <c r="K6737" t="s">
        <v>2549</v>
      </c>
      <c r="L6737">
        <v>-71712.850000000006</v>
      </c>
      <c r="M6737">
        <v>39402.339999999997</v>
      </c>
      <c r="N6737">
        <v>38491.050000000003</v>
      </c>
      <c r="O6737">
        <v>-70801.56</v>
      </c>
      <c r="P6737" t="s">
        <v>607</v>
      </c>
      <c r="Q6737">
        <v>-70801.56</v>
      </c>
      <c r="R6737">
        <v>39402.339999999997</v>
      </c>
      <c r="S6737">
        <v>38491.050000000003</v>
      </c>
      <c r="T6737" t="s">
        <v>1548</v>
      </c>
      <c r="U6737" s="221">
        <f t="shared" si="211"/>
        <v>9.1128999999999364E-5</v>
      </c>
    </row>
    <row r="6738" spans="1:21" hidden="1">
      <c r="A6738" s="55" t="str">
        <f t="shared" si="210"/>
        <v>Y0EV0</v>
      </c>
      <c r="B6738" s="55">
        <f>VLOOKUP(J6738,'Mapping-CITI'!A:E,5,0)</f>
        <v>0</v>
      </c>
      <c r="D6738" s="42">
        <v>45016</v>
      </c>
      <c r="E6738" s="42">
        <v>45199</v>
      </c>
      <c r="F6738" t="s">
        <v>1984</v>
      </c>
      <c r="G6738" t="s">
        <v>1549</v>
      </c>
      <c r="H6738">
        <v>2220</v>
      </c>
      <c r="I6738" t="s">
        <v>2775</v>
      </c>
      <c r="J6738">
        <v>261027</v>
      </c>
      <c r="K6738" t="s">
        <v>2855</v>
      </c>
      <c r="L6738">
        <v>0</v>
      </c>
      <c r="M6738">
        <v>691202.75</v>
      </c>
      <c r="N6738">
        <v>642449.03</v>
      </c>
      <c r="O6738">
        <v>48753.72</v>
      </c>
      <c r="P6738" t="s">
        <v>607</v>
      </c>
      <c r="Q6738">
        <v>48753.72</v>
      </c>
      <c r="R6738">
        <v>691202.75</v>
      </c>
      <c r="S6738">
        <v>0</v>
      </c>
      <c r="T6738" t="s">
        <v>1548</v>
      </c>
      <c r="U6738" s="221">
        <f t="shared" si="211"/>
        <v>4.8753719999999976E-3</v>
      </c>
    </row>
    <row r="6739" spans="1:21" hidden="1">
      <c r="A6739" s="55" t="str">
        <f t="shared" si="210"/>
        <v>Y0EV0</v>
      </c>
      <c r="B6739" s="55">
        <f>VLOOKUP(J6739,'Mapping-CITI'!A:E,5,0)</f>
        <v>0</v>
      </c>
      <c r="D6739" s="42">
        <v>45016</v>
      </c>
      <c r="E6739" s="42">
        <v>45199</v>
      </c>
      <c r="F6739" t="s">
        <v>1984</v>
      </c>
      <c r="G6739" t="s">
        <v>1549</v>
      </c>
      <c r="H6739">
        <v>2220</v>
      </c>
      <c r="I6739" t="s">
        <v>2775</v>
      </c>
      <c r="J6739">
        <v>261259</v>
      </c>
      <c r="K6739" t="s">
        <v>2707</v>
      </c>
      <c r="L6739">
        <v>-273.69</v>
      </c>
      <c r="M6739">
        <v>2598.5700000000002</v>
      </c>
      <c r="N6739">
        <v>2447.9</v>
      </c>
      <c r="O6739">
        <v>-123.02</v>
      </c>
      <c r="P6739" t="s">
        <v>607</v>
      </c>
      <c r="Q6739">
        <v>-123.02</v>
      </c>
      <c r="R6739">
        <v>2574.3200000000002</v>
      </c>
      <c r="S6739">
        <v>0</v>
      </c>
      <c r="T6739" t="s">
        <v>1548</v>
      </c>
      <c r="U6739" s="221">
        <f t="shared" si="211"/>
        <v>1.5067000000000007E-5</v>
      </c>
    </row>
    <row r="6740" spans="1:21" hidden="1">
      <c r="A6740" s="55" t="str">
        <f t="shared" si="210"/>
        <v>Y0EV0</v>
      </c>
      <c r="B6740" s="55">
        <f>VLOOKUP(J6740,'Mapping-CITI'!A:E,5,0)</f>
        <v>0</v>
      </c>
      <c r="D6740" s="42">
        <v>45016</v>
      </c>
      <c r="E6740" s="42">
        <v>45199</v>
      </c>
      <c r="F6740" t="s">
        <v>1984</v>
      </c>
      <c r="G6740" t="s">
        <v>1549</v>
      </c>
      <c r="H6740">
        <v>2220</v>
      </c>
      <c r="I6740" t="s">
        <v>2775</v>
      </c>
      <c r="J6740">
        <v>261260</v>
      </c>
      <c r="K6740" t="s">
        <v>2708</v>
      </c>
      <c r="L6740">
        <v>-273.69</v>
      </c>
      <c r="M6740">
        <v>2598.5700000000002</v>
      </c>
      <c r="N6740">
        <v>2447.9</v>
      </c>
      <c r="O6740">
        <v>-123.02</v>
      </c>
      <c r="P6740" t="s">
        <v>607</v>
      </c>
      <c r="Q6740">
        <v>-123.02</v>
      </c>
      <c r="R6740">
        <v>2574.3200000000002</v>
      </c>
      <c r="S6740">
        <v>0</v>
      </c>
      <c r="T6740" t="s">
        <v>1548</v>
      </c>
      <c r="U6740" s="221">
        <f t="shared" si="211"/>
        <v>1.5067000000000007E-5</v>
      </c>
    </row>
    <row r="6741" spans="1:21" hidden="1">
      <c r="A6741" s="55" t="str">
        <f t="shared" si="210"/>
        <v>Y0EV0</v>
      </c>
      <c r="B6741" s="55">
        <f>VLOOKUP(J6741,'Mapping-CITI'!A:E,5,0)</f>
        <v>0</v>
      </c>
      <c r="D6741" s="42">
        <v>45016</v>
      </c>
      <c r="E6741" s="42">
        <v>45199</v>
      </c>
      <c r="F6741" t="s">
        <v>1984</v>
      </c>
      <c r="G6741" t="s">
        <v>1549</v>
      </c>
      <c r="H6741">
        <v>2220</v>
      </c>
      <c r="I6741" t="s">
        <v>2775</v>
      </c>
      <c r="J6741">
        <v>261262</v>
      </c>
      <c r="K6741" t="s">
        <v>2709</v>
      </c>
      <c r="L6741">
        <v>-349.33</v>
      </c>
      <c r="M6741">
        <v>7760.26</v>
      </c>
      <c r="N6741">
        <v>8161.79</v>
      </c>
      <c r="O6741">
        <v>-745.76</v>
      </c>
      <c r="P6741" t="s">
        <v>607</v>
      </c>
      <c r="Q6741">
        <v>-745.76</v>
      </c>
      <c r="R6741">
        <v>7760.26</v>
      </c>
      <c r="S6741">
        <v>0</v>
      </c>
      <c r="T6741" t="s">
        <v>1548</v>
      </c>
      <c r="U6741" s="221">
        <f t="shared" si="211"/>
        <v>-4.0152999999999973E-5</v>
      </c>
    </row>
    <row r="6742" spans="1:21" hidden="1">
      <c r="A6742" s="55" t="str">
        <f t="shared" si="210"/>
        <v>Y0EV0</v>
      </c>
      <c r="B6742" s="55">
        <f>VLOOKUP(J6742,'Mapping-CITI'!A:E,5,0)</f>
        <v>0</v>
      </c>
      <c r="D6742" s="42">
        <v>45016</v>
      </c>
      <c r="E6742" s="42">
        <v>45199</v>
      </c>
      <c r="F6742" t="s">
        <v>1984</v>
      </c>
      <c r="G6742" t="s">
        <v>1549</v>
      </c>
      <c r="H6742">
        <v>2150</v>
      </c>
      <c r="I6742" t="s">
        <v>2797</v>
      </c>
      <c r="J6742">
        <v>281101</v>
      </c>
      <c r="K6742" t="s">
        <v>2296</v>
      </c>
      <c r="L6742">
        <v>367746247.92000002</v>
      </c>
      <c r="M6742">
        <v>0</v>
      </c>
      <c r="N6742">
        <v>0</v>
      </c>
      <c r="O6742">
        <v>367746247.92000002</v>
      </c>
      <c r="P6742" t="s">
        <v>607</v>
      </c>
      <c r="Q6742">
        <v>367746247.92000002</v>
      </c>
      <c r="R6742">
        <v>0</v>
      </c>
      <c r="S6742">
        <v>0</v>
      </c>
      <c r="T6742" t="s">
        <v>1548</v>
      </c>
      <c r="U6742" s="221">
        <f t="shared" si="211"/>
        <v>0</v>
      </c>
    </row>
    <row r="6743" spans="1:21" hidden="1">
      <c r="A6743" s="55" t="str">
        <f t="shared" si="210"/>
        <v>Y0EV0</v>
      </c>
      <c r="B6743" s="55">
        <f>VLOOKUP(J6743,'Mapping-CITI'!A:E,5,0)</f>
        <v>0</v>
      </c>
      <c r="D6743" s="42">
        <v>45016</v>
      </c>
      <c r="E6743" s="42">
        <v>45199</v>
      </c>
      <c r="F6743" t="s">
        <v>1984</v>
      </c>
      <c r="G6743" t="s">
        <v>1549</v>
      </c>
      <c r="H6743">
        <v>2150</v>
      </c>
      <c r="I6743" t="s">
        <v>2797</v>
      </c>
      <c r="J6743">
        <v>281102</v>
      </c>
      <c r="K6743" t="s">
        <v>2544</v>
      </c>
      <c r="L6743">
        <v>102471829.89</v>
      </c>
      <c r="M6743">
        <v>0</v>
      </c>
      <c r="N6743">
        <v>0</v>
      </c>
      <c r="O6743">
        <v>102471829.89</v>
      </c>
      <c r="P6743" t="s">
        <v>607</v>
      </c>
      <c r="Q6743">
        <v>102471829.89</v>
      </c>
      <c r="R6743">
        <v>0</v>
      </c>
      <c r="S6743">
        <v>0</v>
      </c>
      <c r="T6743" t="s">
        <v>1548</v>
      </c>
      <c r="U6743" s="221">
        <f t="shared" si="211"/>
        <v>0</v>
      </c>
    </row>
    <row r="6744" spans="1:21" hidden="1">
      <c r="A6744" s="55" t="str">
        <f t="shared" si="210"/>
        <v>Y0EV0</v>
      </c>
      <c r="B6744" s="55">
        <f>VLOOKUP(J6744,'Mapping-CITI'!A:E,5,0)</f>
        <v>0</v>
      </c>
      <c r="D6744" s="42">
        <v>45016</v>
      </c>
      <c r="E6744" s="42">
        <v>45199</v>
      </c>
      <c r="F6744" t="s">
        <v>1984</v>
      </c>
      <c r="G6744" t="s">
        <v>1549</v>
      </c>
      <c r="H6744">
        <v>2150</v>
      </c>
      <c r="I6744" t="s">
        <v>2797</v>
      </c>
      <c r="J6744">
        <v>281137</v>
      </c>
      <c r="K6744" t="s">
        <v>2302</v>
      </c>
      <c r="L6744">
        <v>-2009440.18</v>
      </c>
      <c r="M6744">
        <v>8748.34</v>
      </c>
      <c r="N6744">
        <v>759179.25</v>
      </c>
      <c r="O6744">
        <v>-2678566.23</v>
      </c>
      <c r="P6744" t="s">
        <v>607</v>
      </c>
      <c r="Q6744">
        <v>-2678566.23</v>
      </c>
      <c r="R6744">
        <v>0</v>
      </c>
      <c r="S6744">
        <v>0</v>
      </c>
      <c r="T6744" t="s">
        <v>1548</v>
      </c>
      <c r="U6744" s="221">
        <f t="shared" si="211"/>
        <v>-7.5043091000000006E-2</v>
      </c>
    </row>
    <row r="6745" spans="1:21" hidden="1">
      <c r="A6745" s="55" t="str">
        <f t="shared" si="210"/>
        <v>Y0EV0</v>
      </c>
      <c r="B6745" s="55">
        <f>VLOOKUP(J6745,'Mapping-CITI'!A:E,5,0)</f>
        <v>0</v>
      </c>
      <c r="D6745" s="42">
        <v>45016</v>
      </c>
      <c r="E6745" s="42">
        <v>45199</v>
      </c>
      <c r="F6745" t="s">
        <v>1984</v>
      </c>
      <c r="G6745" t="s">
        <v>1549</v>
      </c>
      <c r="H6745">
        <v>2150</v>
      </c>
      <c r="I6745" t="s">
        <v>2797</v>
      </c>
      <c r="J6745">
        <v>281138</v>
      </c>
      <c r="K6745" t="s">
        <v>2303</v>
      </c>
      <c r="L6745">
        <v>-285168669.37</v>
      </c>
      <c r="M6745">
        <v>2245231.8199999998</v>
      </c>
      <c r="N6745">
        <v>93392544.390000001</v>
      </c>
      <c r="O6745">
        <v>-376630536.18000001</v>
      </c>
      <c r="P6745" t="s">
        <v>607</v>
      </c>
      <c r="Q6745">
        <v>-376630536.18000001</v>
      </c>
      <c r="R6745">
        <v>0</v>
      </c>
      <c r="S6745">
        <v>0</v>
      </c>
      <c r="T6745" t="s">
        <v>1548</v>
      </c>
      <c r="U6745" s="221">
        <f t="shared" si="211"/>
        <v>-9.1147312570000008</v>
      </c>
    </row>
    <row r="6746" spans="1:21" hidden="1">
      <c r="A6746" s="55" t="str">
        <f t="shared" si="210"/>
        <v>Y0EV0</v>
      </c>
      <c r="B6746" s="55">
        <f>VLOOKUP(J6746,'Mapping-CITI'!A:E,5,0)</f>
        <v>0</v>
      </c>
      <c r="D6746" s="42">
        <v>45016</v>
      </c>
      <c r="E6746" s="42">
        <v>45199</v>
      </c>
      <c r="F6746" t="s">
        <v>1984</v>
      </c>
      <c r="G6746" t="s">
        <v>1549</v>
      </c>
      <c r="H6746">
        <v>2250</v>
      </c>
      <c r="I6746" t="s">
        <v>2774</v>
      </c>
      <c r="J6746">
        <v>281212</v>
      </c>
      <c r="K6746" t="s">
        <v>2314</v>
      </c>
      <c r="L6746">
        <v>-53013.53</v>
      </c>
      <c r="M6746">
        <v>277106.69</v>
      </c>
      <c r="N6746">
        <v>257663.28</v>
      </c>
      <c r="O6746">
        <v>-31914.57</v>
      </c>
      <c r="P6746" t="s">
        <v>607</v>
      </c>
      <c r="Q6746">
        <v>-31914.57</v>
      </c>
      <c r="R6746">
        <v>277106.69</v>
      </c>
      <c r="S6746">
        <v>0</v>
      </c>
      <c r="T6746" t="s">
        <v>1548</v>
      </c>
      <c r="U6746" s="221">
        <f t="shared" si="211"/>
        <v>1.9443410000000003E-3</v>
      </c>
    </row>
    <row r="6747" spans="1:21" hidden="1">
      <c r="A6747" s="55" t="str">
        <f t="shared" si="210"/>
        <v>Y0EV0</v>
      </c>
      <c r="B6747" s="55">
        <f>VLOOKUP(J6747,'Mapping-CITI'!A:E,5,0)</f>
        <v>0</v>
      </c>
      <c r="D6747" s="42">
        <v>45016</v>
      </c>
      <c r="E6747" s="42">
        <v>45199</v>
      </c>
      <c r="F6747" t="s">
        <v>1984</v>
      </c>
      <c r="G6747" t="s">
        <v>1549</v>
      </c>
      <c r="H6747">
        <v>2250</v>
      </c>
      <c r="I6747" t="s">
        <v>2774</v>
      </c>
      <c r="J6747">
        <v>281276</v>
      </c>
      <c r="K6747" t="s">
        <v>2330</v>
      </c>
      <c r="L6747">
        <v>0</v>
      </c>
      <c r="M6747">
        <v>0.02</v>
      </c>
      <c r="N6747">
        <v>0</v>
      </c>
      <c r="O6747">
        <v>0.02</v>
      </c>
      <c r="P6747" t="s">
        <v>607</v>
      </c>
      <c r="Q6747">
        <v>0.02</v>
      </c>
      <c r="R6747">
        <v>0.02</v>
      </c>
      <c r="S6747">
        <v>0</v>
      </c>
      <c r="T6747" t="s">
        <v>1548</v>
      </c>
      <c r="U6747" s="221">
        <f t="shared" si="211"/>
        <v>2.0000000000000001E-9</v>
      </c>
    </row>
    <row r="6748" spans="1:21" hidden="1">
      <c r="A6748" s="55" t="str">
        <f t="shared" si="210"/>
        <v>Y0EV0</v>
      </c>
      <c r="B6748" s="55">
        <f>VLOOKUP(J6748,'Mapping-CITI'!A:E,5,0)</f>
        <v>0</v>
      </c>
      <c r="D6748" s="42">
        <v>45016</v>
      </c>
      <c r="E6748" s="42">
        <v>45199</v>
      </c>
      <c r="F6748" t="s">
        <v>1984</v>
      </c>
      <c r="G6748" t="s">
        <v>1549</v>
      </c>
      <c r="H6748">
        <v>2150</v>
      </c>
      <c r="I6748" t="s">
        <v>2797</v>
      </c>
      <c r="J6748">
        <v>281290</v>
      </c>
      <c r="K6748" t="s">
        <v>2550</v>
      </c>
      <c r="L6748">
        <v>-62765.66</v>
      </c>
      <c r="M6748">
        <v>5753.84</v>
      </c>
      <c r="N6748">
        <v>3695.55</v>
      </c>
      <c r="O6748">
        <v>-60707.37</v>
      </c>
      <c r="P6748" t="s">
        <v>607</v>
      </c>
      <c r="Q6748">
        <v>-60707.37</v>
      </c>
      <c r="R6748">
        <v>0</v>
      </c>
      <c r="S6748">
        <v>0</v>
      </c>
      <c r="T6748" t="s">
        <v>1548</v>
      </c>
      <c r="U6748" s="221">
        <f t="shared" si="211"/>
        <v>2.0582899999999998E-4</v>
      </c>
    </row>
    <row r="6749" spans="1:21" hidden="1">
      <c r="A6749" s="55" t="str">
        <f t="shared" si="210"/>
        <v>Y0EV0</v>
      </c>
      <c r="B6749" s="55">
        <f>VLOOKUP(J6749,'Mapping-CITI'!A:E,5,0)</f>
        <v>0</v>
      </c>
      <c r="D6749" s="42">
        <v>45016</v>
      </c>
      <c r="E6749" s="42">
        <v>45199</v>
      </c>
      <c r="F6749" t="s">
        <v>1984</v>
      </c>
      <c r="G6749" t="s">
        <v>1549</v>
      </c>
      <c r="H6749">
        <v>2150</v>
      </c>
      <c r="I6749" t="s">
        <v>2797</v>
      </c>
      <c r="J6749">
        <v>281292</v>
      </c>
      <c r="K6749" t="s">
        <v>2551</v>
      </c>
      <c r="L6749">
        <v>-5398026.6100000003</v>
      </c>
      <c r="M6749">
        <v>328841.82</v>
      </c>
      <c r="N6749">
        <v>1657370.12</v>
      </c>
      <c r="O6749">
        <v>-6730755.4800000004</v>
      </c>
      <c r="P6749" t="s">
        <v>607</v>
      </c>
      <c r="Q6749">
        <v>-6730755.4800000004</v>
      </c>
      <c r="R6749">
        <v>0</v>
      </c>
      <c r="S6749">
        <v>0</v>
      </c>
      <c r="T6749" t="s">
        <v>1548</v>
      </c>
      <c r="U6749" s="221">
        <f t="shared" si="211"/>
        <v>-0.13285283000000001</v>
      </c>
    </row>
    <row r="6750" spans="1:21" hidden="1">
      <c r="A6750" s="55" t="str">
        <f t="shared" si="210"/>
        <v>Y0EV5.3</v>
      </c>
      <c r="B6750" s="55">
        <f>VLOOKUP(J6750,'Mapping-CITI'!A:E,5,0)</f>
        <v>5.3</v>
      </c>
      <c r="D6750" s="42">
        <v>45016</v>
      </c>
      <c r="E6750" s="42">
        <v>45199</v>
      </c>
      <c r="F6750" t="s">
        <v>1984</v>
      </c>
      <c r="G6750" t="s">
        <v>1549</v>
      </c>
      <c r="H6750">
        <v>5140</v>
      </c>
      <c r="I6750" t="s">
        <v>2798</v>
      </c>
      <c r="J6750">
        <v>301106</v>
      </c>
      <c r="K6750" t="s">
        <v>2850</v>
      </c>
      <c r="L6750">
        <v>0</v>
      </c>
      <c r="M6750">
        <v>0</v>
      </c>
      <c r="N6750">
        <v>128208303.22</v>
      </c>
      <c r="O6750">
        <v>-128208303.22</v>
      </c>
      <c r="P6750" t="s">
        <v>607</v>
      </c>
      <c r="Q6750">
        <v>-128208303.22</v>
      </c>
      <c r="R6750">
        <v>0</v>
      </c>
      <c r="S6750">
        <v>0</v>
      </c>
      <c r="T6750" t="s">
        <v>1548</v>
      </c>
      <c r="U6750" s="221">
        <f t="shared" si="211"/>
        <v>-12.820830321999999</v>
      </c>
    </row>
    <row r="6751" spans="1:21" hidden="1">
      <c r="A6751" s="55" t="str">
        <f t="shared" si="210"/>
        <v>Y0EV5.3</v>
      </c>
      <c r="B6751" s="55">
        <f>VLOOKUP(J6751,'Mapping-CITI'!A:E,5,0)</f>
        <v>5.3</v>
      </c>
      <c r="D6751" s="42">
        <v>45016</v>
      </c>
      <c r="E6751" s="42">
        <v>45199</v>
      </c>
      <c r="F6751" t="s">
        <v>1984</v>
      </c>
      <c r="G6751" t="s">
        <v>1549</v>
      </c>
      <c r="H6751">
        <v>5160</v>
      </c>
      <c r="I6751" t="s">
        <v>2851</v>
      </c>
      <c r="J6751">
        <v>302203</v>
      </c>
      <c r="K6751" t="s">
        <v>2343</v>
      </c>
      <c r="L6751">
        <v>0</v>
      </c>
      <c r="M6751">
        <v>796726</v>
      </c>
      <c r="N6751">
        <v>0</v>
      </c>
      <c r="O6751">
        <v>796726</v>
      </c>
      <c r="P6751" t="s">
        <v>607</v>
      </c>
      <c r="Q6751">
        <v>796726</v>
      </c>
      <c r="R6751">
        <v>0</v>
      </c>
      <c r="S6751">
        <v>0</v>
      </c>
      <c r="T6751" t="s">
        <v>1548</v>
      </c>
      <c r="U6751" s="221">
        <f t="shared" si="211"/>
        <v>7.9672599999999996E-2</v>
      </c>
    </row>
    <row r="6752" spans="1:21" hidden="1">
      <c r="A6752" s="55" t="str">
        <f t="shared" si="210"/>
        <v>Y0EV5.2</v>
      </c>
      <c r="B6752" s="55">
        <f>VLOOKUP(J6752,'Mapping-CITI'!A:E,5,0)</f>
        <v>5.2</v>
      </c>
      <c r="D6752" s="42">
        <v>45016</v>
      </c>
      <c r="E6752" s="42">
        <v>45199</v>
      </c>
      <c r="F6752" t="s">
        <v>1984</v>
      </c>
      <c r="G6752" t="s">
        <v>1549</v>
      </c>
      <c r="H6752">
        <v>5110</v>
      </c>
      <c r="I6752" t="s">
        <v>2776</v>
      </c>
      <c r="J6752">
        <v>304213</v>
      </c>
      <c r="K6752" t="s">
        <v>2351</v>
      </c>
      <c r="L6752">
        <v>-27486.12</v>
      </c>
      <c r="M6752">
        <v>0</v>
      </c>
      <c r="N6752">
        <v>2915312.39</v>
      </c>
      <c r="O6752">
        <v>-2915312.39</v>
      </c>
      <c r="P6752" t="s">
        <v>607</v>
      </c>
      <c r="Q6752">
        <v>-2915312.39</v>
      </c>
      <c r="R6752">
        <v>0</v>
      </c>
      <c r="S6752">
        <v>0</v>
      </c>
      <c r="T6752" t="s">
        <v>1548</v>
      </c>
      <c r="U6752" s="221">
        <f t="shared" si="211"/>
        <v>-0.291531239</v>
      </c>
    </row>
    <row r="6753" spans="1:21" hidden="1">
      <c r="A6753" s="55" t="str">
        <f t="shared" si="210"/>
        <v>Y0EV5.2</v>
      </c>
      <c r="B6753" s="55">
        <f>VLOOKUP(J6753,'Mapping-CITI'!A:E,5,0)</f>
        <v>5.2</v>
      </c>
      <c r="D6753" s="42">
        <v>45016</v>
      </c>
      <c r="E6753" s="42">
        <v>45199</v>
      </c>
      <c r="F6753" t="s">
        <v>1984</v>
      </c>
      <c r="G6753" t="s">
        <v>1549</v>
      </c>
      <c r="H6753">
        <v>5110</v>
      </c>
      <c r="I6753" t="s">
        <v>2776</v>
      </c>
      <c r="J6753">
        <v>304232</v>
      </c>
      <c r="K6753" t="s">
        <v>2358</v>
      </c>
      <c r="L6753">
        <v>0</v>
      </c>
      <c r="M6753">
        <v>0</v>
      </c>
      <c r="N6753">
        <v>26344.35</v>
      </c>
      <c r="O6753">
        <v>-26344.35</v>
      </c>
      <c r="P6753" t="s">
        <v>607</v>
      </c>
      <c r="Q6753">
        <v>-26344.35</v>
      </c>
      <c r="R6753">
        <v>0</v>
      </c>
      <c r="S6753">
        <v>26344.35</v>
      </c>
      <c r="T6753" t="s">
        <v>1548</v>
      </c>
      <c r="U6753" s="221">
        <f t="shared" si="211"/>
        <v>-2.6344349999999996E-3</v>
      </c>
    </row>
    <row r="6754" spans="1:21" hidden="1">
      <c r="A6754" s="55" t="str">
        <f t="shared" si="210"/>
        <v>Y0EV5.5</v>
      </c>
      <c r="B6754" s="55">
        <f>VLOOKUP(J6754,'Mapping-CITI'!A:E,5,0)</f>
        <v>5.5</v>
      </c>
      <c r="D6754" s="42">
        <v>45016</v>
      </c>
      <c r="E6754" s="42">
        <v>45199</v>
      </c>
      <c r="F6754" t="s">
        <v>1984</v>
      </c>
      <c r="G6754" t="s">
        <v>1549</v>
      </c>
      <c r="H6754">
        <v>5110</v>
      </c>
      <c r="I6754" t="s">
        <v>2776</v>
      </c>
      <c r="J6754">
        <v>304302</v>
      </c>
      <c r="K6754" t="s">
        <v>810</v>
      </c>
      <c r="L6754">
        <v>-28.31</v>
      </c>
      <c r="M6754">
        <v>269.56</v>
      </c>
      <c r="N6754">
        <v>72541.899999999994</v>
      </c>
      <c r="O6754">
        <v>-72272.34</v>
      </c>
      <c r="P6754" t="s">
        <v>607</v>
      </c>
      <c r="Q6754">
        <v>-72272.34</v>
      </c>
      <c r="R6754">
        <v>0</v>
      </c>
      <c r="S6754">
        <v>0</v>
      </c>
      <c r="T6754" t="s">
        <v>1548</v>
      </c>
      <c r="U6754" s="221">
        <f t="shared" si="211"/>
        <v>-7.2272339999999999E-3</v>
      </c>
    </row>
    <row r="6755" spans="1:21" hidden="1">
      <c r="A6755" s="55" t="str">
        <f t="shared" si="210"/>
        <v>Y0EV5.5</v>
      </c>
      <c r="B6755" s="55">
        <f>VLOOKUP(J6755,'Mapping-CITI'!A:E,5,0)</f>
        <v>5.5</v>
      </c>
      <c r="D6755" s="42">
        <v>45016</v>
      </c>
      <c r="E6755" s="42">
        <v>45199</v>
      </c>
      <c r="F6755" t="s">
        <v>1984</v>
      </c>
      <c r="G6755" t="s">
        <v>1549</v>
      </c>
      <c r="H6755">
        <v>5200</v>
      </c>
      <c r="I6755" t="s">
        <v>2777</v>
      </c>
      <c r="J6755">
        <v>304749</v>
      </c>
      <c r="K6755" t="s">
        <v>2368</v>
      </c>
      <c r="L6755">
        <v>0</v>
      </c>
      <c r="M6755">
        <v>0</v>
      </c>
      <c r="N6755">
        <v>4.25</v>
      </c>
      <c r="O6755">
        <v>-4.25</v>
      </c>
      <c r="P6755" t="s">
        <v>607</v>
      </c>
      <c r="Q6755">
        <v>-4.25</v>
      </c>
      <c r="R6755">
        <v>0</v>
      </c>
      <c r="S6755">
        <v>21.65</v>
      </c>
      <c r="T6755" t="s">
        <v>1548</v>
      </c>
      <c r="U6755" s="221">
        <f t="shared" si="211"/>
        <v>-4.2500000000000001E-7</v>
      </c>
    </row>
    <row r="6756" spans="1:21" hidden="1">
      <c r="A6756" s="55" t="str">
        <f t="shared" si="210"/>
        <v>Y0EV5.5</v>
      </c>
      <c r="B6756" s="55">
        <f>VLOOKUP(J6756,'Mapping-CITI'!A:E,5,0)</f>
        <v>5.5</v>
      </c>
      <c r="D6756" s="42">
        <v>45016</v>
      </c>
      <c r="E6756" s="42">
        <v>45199</v>
      </c>
      <c r="F6756" t="s">
        <v>1984</v>
      </c>
      <c r="G6756" t="s">
        <v>1549</v>
      </c>
      <c r="H6756">
        <v>5200</v>
      </c>
      <c r="I6756" t="s">
        <v>2777</v>
      </c>
      <c r="J6756">
        <v>304751</v>
      </c>
      <c r="K6756" t="s">
        <v>2369</v>
      </c>
      <c r="L6756">
        <v>0</v>
      </c>
      <c r="M6756">
        <v>300.77999999999997</v>
      </c>
      <c r="N6756">
        <v>184.99</v>
      </c>
      <c r="O6756">
        <v>115.79</v>
      </c>
      <c r="P6756" t="s">
        <v>607</v>
      </c>
      <c r="Q6756">
        <v>115.79</v>
      </c>
      <c r="R6756">
        <v>318.18</v>
      </c>
      <c r="S6756">
        <v>184.99</v>
      </c>
      <c r="T6756" t="s">
        <v>1548</v>
      </c>
      <c r="U6756" s="221">
        <f t="shared" si="211"/>
        <v>1.1578999999999997E-5</v>
      </c>
    </row>
    <row r="6757" spans="1:21" hidden="1">
      <c r="A6757" s="55" t="str">
        <f t="shared" si="210"/>
        <v>Y0EV5.5</v>
      </c>
      <c r="B6757" s="55">
        <f>VLOOKUP(J6757,'Mapping-CITI'!A:E,5,0)</f>
        <v>5.5</v>
      </c>
      <c r="D6757" s="42">
        <v>45016</v>
      </c>
      <c r="E6757" s="42">
        <v>45199</v>
      </c>
      <c r="F6757" t="s">
        <v>1984</v>
      </c>
      <c r="G6757" t="s">
        <v>1549</v>
      </c>
      <c r="H6757">
        <v>5200</v>
      </c>
      <c r="I6757" t="s">
        <v>2777</v>
      </c>
      <c r="J6757">
        <v>305101</v>
      </c>
      <c r="K6757" t="s">
        <v>2374</v>
      </c>
      <c r="L6757">
        <v>0</v>
      </c>
      <c r="M6757">
        <v>0</v>
      </c>
      <c r="N6757">
        <v>16857.75</v>
      </c>
      <c r="O6757">
        <v>-16857.75</v>
      </c>
      <c r="P6757" t="s">
        <v>607</v>
      </c>
      <c r="Q6757">
        <v>-16857.75</v>
      </c>
      <c r="R6757">
        <v>0</v>
      </c>
      <c r="S6757">
        <v>16857.75</v>
      </c>
      <c r="T6757" t="s">
        <v>1548</v>
      </c>
      <c r="U6757" s="221">
        <f t="shared" si="211"/>
        <v>-1.685775E-3</v>
      </c>
    </row>
    <row r="6758" spans="1:21" hidden="1">
      <c r="A6758" s="55" t="str">
        <f t="shared" si="210"/>
        <v>Y0EV5.5</v>
      </c>
      <c r="B6758" s="55">
        <f>VLOOKUP(J6758,'Mapping-CITI'!A:E,5,0)</f>
        <v>5.5</v>
      </c>
      <c r="D6758" s="42">
        <v>45016</v>
      </c>
      <c r="E6758" s="42">
        <v>45199</v>
      </c>
      <c r="F6758" t="s">
        <v>1984</v>
      </c>
      <c r="G6758" t="s">
        <v>1549</v>
      </c>
      <c r="H6758">
        <v>5200</v>
      </c>
      <c r="I6758" t="s">
        <v>2777</v>
      </c>
      <c r="J6758">
        <v>305109</v>
      </c>
      <c r="K6758" t="s">
        <v>2375</v>
      </c>
      <c r="L6758">
        <v>0</v>
      </c>
      <c r="M6758">
        <v>1991.91</v>
      </c>
      <c r="N6758">
        <v>30.08</v>
      </c>
      <c r="O6758">
        <v>1961.83</v>
      </c>
      <c r="P6758" t="s">
        <v>607</v>
      </c>
      <c r="Q6758">
        <v>1961.83</v>
      </c>
      <c r="R6758">
        <v>1991.91</v>
      </c>
      <c r="S6758">
        <v>30.08</v>
      </c>
      <c r="T6758" t="s">
        <v>1548</v>
      </c>
      <c r="U6758" s="221">
        <f t="shared" si="211"/>
        <v>1.96183E-4</v>
      </c>
    </row>
    <row r="6759" spans="1:21" hidden="1">
      <c r="A6759" s="55" t="str">
        <f t="shared" si="210"/>
        <v>Y0EV5.5</v>
      </c>
      <c r="B6759" s="55">
        <f>VLOOKUP(J6759,'Mapping-CITI'!A:E,5,0)</f>
        <v>5.5</v>
      </c>
      <c r="D6759" s="42">
        <v>45016</v>
      </c>
      <c r="E6759" s="42">
        <v>45199</v>
      </c>
      <c r="F6759" t="s">
        <v>1984</v>
      </c>
      <c r="G6759" t="s">
        <v>1549</v>
      </c>
      <c r="H6759">
        <v>5200</v>
      </c>
      <c r="I6759" t="s">
        <v>2777</v>
      </c>
      <c r="J6759">
        <v>305115</v>
      </c>
      <c r="K6759" t="s">
        <v>2380</v>
      </c>
      <c r="L6759">
        <v>0</v>
      </c>
      <c r="M6759">
        <v>30.08</v>
      </c>
      <c r="N6759">
        <v>0</v>
      </c>
      <c r="O6759">
        <v>30.08</v>
      </c>
      <c r="P6759" t="s">
        <v>607</v>
      </c>
      <c r="Q6759">
        <v>30.08</v>
      </c>
      <c r="R6759">
        <v>30.08</v>
      </c>
      <c r="S6759">
        <v>0</v>
      </c>
      <c r="T6759" t="s">
        <v>1548</v>
      </c>
      <c r="U6759" s="221">
        <f t="shared" si="211"/>
        <v>3.0079999999999998E-6</v>
      </c>
    </row>
    <row r="6760" spans="1:21" hidden="1">
      <c r="A6760" s="55" t="str">
        <f t="shared" si="210"/>
        <v>Y0EVIgnore</v>
      </c>
      <c r="B6760" s="55" t="str">
        <f>VLOOKUP(J6760,'Mapping-CITI'!A:E,5,0)</f>
        <v>Ignore</v>
      </c>
      <c r="D6760" s="42">
        <v>45016</v>
      </c>
      <c r="E6760" s="42">
        <v>45199</v>
      </c>
      <c r="F6760" t="s">
        <v>1984</v>
      </c>
      <c r="G6760" t="s">
        <v>1549</v>
      </c>
      <c r="H6760">
        <v>5170</v>
      </c>
      <c r="I6760" t="s">
        <v>2800</v>
      </c>
      <c r="J6760">
        <v>311506</v>
      </c>
      <c r="K6760" t="s">
        <v>2404</v>
      </c>
      <c r="L6760">
        <v>0</v>
      </c>
      <c r="M6760">
        <v>-10347009.84</v>
      </c>
      <c r="N6760">
        <v>0</v>
      </c>
      <c r="O6760">
        <v>-10347009.84</v>
      </c>
      <c r="P6760" t="s">
        <v>607</v>
      </c>
      <c r="Q6760">
        <v>-10347009.84</v>
      </c>
      <c r="R6760">
        <v>0</v>
      </c>
      <c r="S6760">
        <v>0</v>
      </c>
      <c r="T6760" t="s">
        <v>1548</v>
      </c>
      <c r="U6760" s="221">
        <f t="shared" si="211"/>
        <v>-1.0347009839999999</v>
      </c>
    </row>
    <row r="6761" spans="1:21" hidden="1">
      <c r="A6761" s="55" t="str">
        <f t="shared" si="210"/>
        <v>Y0EVIgnore</v>
      </c>
      <c r="B6761" s="55" t="str">
        <f>VLOOKUP(J6761,'Mapping-CITI'!A:E,5,0)</f>
        <v>Ignore</v>
      </c>
      <c r="D6761" s="42">
        <v>45016</v>
      </c>
      <c r="E6761" s="42">
        <v>45199</v>
      </c>
      <c r="F6761" t="s">
        <v>1984</v>
      </c>
      <c r="G6761" t="s">
        <v>1549</v>
      </c>
      <c r="H6761">
        <v>5170</v>
      </c>
      <c r="I6761" t="s">
        <v>2800</v>
      </c>
      <c r="J6761">
        <v>311529</v>
      </c>
      <c r="K6761" t="s">
        <v>2852</v>
      </c>
      <c r="L6761">
        <v>0</v>
      </c>
      <c r="M6761">
        <v>0</v>
      </c>
      <c r="N6761">
        <v>-100174921.44</v>
      </c>
      <c r="O6761">
        <v>100174921.44</v>
      </c>
      <c r="P6761" t="s">
        <v>607</v>
      </c>
      <c r="Q6761">
        <v>100174921.44</v>
      </c>
      <c r="R6761">
        <v>0</v>
      </c>
      <c r="S6761">
        <v>0</v>
      </c>
      <c r="T6761" t="s">
        <v>1548</v>
      </c>
      <c r="U6761" s="221">
        <f t="shared" si="211"/>
        <v>10.017492144</v>
      </c>
    </row>
    <row r="6762" spans="1:21" hidden="1">
      <c r="A6762" s="55" t="str">
        <f t="shared" si="210"/>
        <v>Y0EV5.3</v>
      </c>
      <c r="B6762" s="55">
        <f>VLOOKUP(J6762,'Mapping-CITI'!A:E,5,0)</f>
        <v>5.3</v>
      </c>
      <c r="D6762" s="42">
        <v>45016</v>
      </c>
      <c r="E6762" s="42">
        <v>45199</v>
      </c>
      <c r="F6762" t="s">
        <v>1984</v>
      </c>
      <c r="G6762" t="s">
        <v>1549</v>
      </c>
      <c r="H6762">
        <v>5160</v>
      </c>
      <c r="I6762" t="s">
        <v>2851</v>
      </c>
      <c r="J6762">
        <v>333333</v>
      </c>
      <c r="K6762" t="s">
        <v>2418</v>
      </c>
      <c r="L6762">
        <v>0</v>
      </c>
      <c r="M6762">
        <v>0</v>
      </c>
      <c r="N6762">
        <v>1534956</v>
      </c>
      <c r="O6762">
        <v>-1534956</v>
      </c>
      <c r="P6762" t="s">
        <v>607</v>
      </c>
      <c r="Q6762">
        <v>-1534956</v>
      </c>
      <c r="R6762">
        <v>0</v>
      </c>
      <c r="S6762">
        <v>0</v>
      </c>
      <c r="T6762" t="s">
        <v>1548</v>
      </c>
      <c r="U6762" s="221">
        <f t="shared" si="211"/>
        <v>-0.15349560000000001</v>
      </c>
    </row>
    <row r="6763" spans="1:21" hidden="1">
      <c r="A6763" s="55" t="str">
        <f t="shared" si="210"/>
        <v>Y0EV6.4</v>
      </c>
      <c r="B6763" s="55">
        <f>VLOOKUP(J6763,'Mapping-CITI'!A:E,5,0)</f>
        <v>6.4</v>
      </c>
      <c r="D6763" s="42">
        <v>45016</v>
      </c>
      <c r="E6763" s="42">
        <v>45199</v>
      </c>
      <c r="F6763" t="s">
        <v>1984</v>
      </c>
      <c r="G6763" t="s">
        <v>1549</v>
      </c>
      <c r="H6763">
        <v>4160</v>
      </c>
      <c r="I6763" t="s">
        <v>2778</v>
      </c>
      <c r="J6763">
        <v>401301</v>
      </c>
      <c r="K6763" t="s">
        <v>2432</v>
      </c>
      <c r="L6763">
        <v>0</v>
      </c>
      <c r="M6763">
        <v>5.66</v>
      </c>
      <c r="N6763">
        <v>0</v>
      </c>
      <c r="O6763">
        <v>5.66</v>
      </c>
      <c r="P6763" t="s">
        <v>607</v>
      </c>
      <c r="Q6763">
        <v>5.66</v>
      </c>
      <c r="R6763">
        <v>5.66</v>
      </c>
      <c r="S6763">
        <v>0</v>
      </c>
      <c r="T6763" t="s">
        <v>1548</v>
      </c>
      <c r="U6763" s="221">
        <f t="shared" si="211"/>
        <v>5.6600000000000007E-7</v>
      </c>
    </row>
    <row r="6764" spans="1:21" hidden="1">
      <c r="A6764" s="55" t="str">
        <f t="shared" si="210"/>
        <v>Y0EV6.2</v>
      </c>
      <c r="B6764" s="55">
        <f>VLOOKUP(J6764,'Mapping-CITI'!A:E,5,0)</f>
        <v>6.2</v>
      </c>
      <c r="D6764" s="42">
        <v>45016</v>
      </c>
      <c r="E6764" s="42">
        <v>45199</v>
      </c>
      <c r="F6764" t="s">
        <v>1984</v>
      </c>
      <c r="G6764" t="s">
        <v>1549</v>
      </c>
      <c r="H6764">
        <v>4160</v>
      </c>
      <c r="I6764" t="s">
        <v>2778</v>
      </c>
      <c r="J6764">
        <v>401501</v>
      </c>
      <c r="K6764" t="s">
        <v>676</v>
      </c>
      <c r="L6764">
        <v>36422.18</v>
      </c>
      <c r="M6764">
        <v>5859948.0899999999</v>
      </c>
      <c r="N6764">
        <v>0</v>
      </c>
      <c r="O6764">
        <v>5859948.0899999999</v>
      </c>
      <c r="P6764" t="s">
        <v>607</v>
      </c>
      <c r="Q6764">
        <v>5859948.0899999999</v>
      </c>
      <c r="R6764">
        <v>0</v>
      </c>
      <c r="S6764">
        <v>0</v>
      </c>
      <c r="T6764" t="s">
        <v>1548</v>
      </c>
      <c r="U6764" s="221">
        <f t="shared" si="211"/>
        <v>0.58599480900000001</v>
      </c>
    </row>
    <row r="6765" spans="1:21" hidden="1">
      <c r="A6765" s="55" t="str">
        <f t="shared" si="210"/>
        <v>Y0EV6.1</v>
      </c>
      <c r="B6765" s="55">
        <f>VLOOKUP(J6765,'Mapping-CITI'!A:E,5,0)</f>
        <v>6.1</v>
      </c>
      <c r="D6765" s="42">
        <v>45016</v>
      </c>
      <c r="E6765" s="42">
        <v>45199</v>
      </c>
      <c r="F6765" t="s">
        <v>1984</v>
      </c>
      <c r="G6765" t="s">
        <v>1549</v>
      </c>
      <c r="H6765">
        <v>4160</v>
      </c>
      <c r="I6765" t="s">
        <v>2778</v>
      </c>
      <c r="J6765">
        <v>401508</v>
      </c>
      <c r="K6765" t="s">
        <v>2554</v>
      </c>
      <c r="L6765">
        <v>0</v>
      </c>
      <c r="M6765">
        <v>0</v>
      </c>
      <c r="N6765">
        <v>911.29</v>
      </c>
      <c r="O6765">
        <v>-911.29</v>
      </c>
      <c r="P6765" t="s">
        <v>607</v>
      </c>
      <c r="Q6765">
        <v>-911.29</v>
      </c>
      <c r="R6765">
        <v>0</v>
      </c>
      <c r="S6765">
        <v>911.29</v>
      </c>
      <c r="T6765" t="s">
        <v>1548</v>
      </c>
      <c r="U6765" s="221">
        <f t="shared" si="211"/>
        <v>-9.1129000000000001E-5</v>
      </c>
    </row>
    <row r="6766" spans="1:21" hidden="1">
      <c r="A6766" s="55" t="str">
        <f t="shared" si="210"/>
        <v>Y0EV6.2</v>
      </c>
      <c r="B6766" s="55">
        <f>VLOOKUP(J6766,'Mapping-CITI'!A:E,5,0)</f>
        <v>6.2</v>
      </c>
      <c r="D6766" s="42">
        <v>45016</v>
      </c>
      <c r="E6766" s="42">
        <v>45199</v>
      </c>
      <c r="F6766" t="s">
        <v>1984</v>
      </c>
      <c r="G6766" t="s">
        <v>1549</v>
      </c>
      <c r="H6766">
        <v>4160</v>
      </c>
      <c r="I6766" t="s">
        <v>2778</v>
      </c>
      <c r="J6766">
        <v>401509</v>
      </c>
      <c r="K6766" t="s">
        <v>2695</v>
      </c>
      <c r="L6766">
        <v>0</v>
      </c>
      <c r="M6766">
        <v>642449.03</v>
      </c>
      <c r="N6766">
        <v>0</v>
      </c>
      <c r="O6766">
        <v>642449.03</v>
      </c>
      <c r="P6766" t="s">
        <v>607</v>
      </c>
      <c r="Q6766">
        <v>642449.03</v>
      </c>
      <c r="R6766">
        <v>0</v>
      </c>
      <c r="S6766">
        <v>0</v>
      </c>
      <c r="T6766" t="s">
        <v>1548</v>
      </c>
      <c r="U6766" s="221">
        <f t="shared" si="211"/>
        <v>6.4244903000000006E-2</v>
      </c>
    </row>
    <row r="6767" spans="1:21" hidden="1">
      <c r="A6767" s="55" t="str">
        <f t="shared" si="210"/>
        <v>Y0EV6.2</v>
      </c>
      <c r="B6767" s="55">
        <f>VLOOKUP(J6767,'Mapping-CITI'!A:E,5,0)</f>
        <v>6.2</v>
      </c>
      <c r="D6767" s="42">
        <v>45016</v>
      </c>
      <c r="E6767" s="42">
        <v>45199</v>
      </c>
      <c r="F6767" t="s">
        <v>1984</v>
      </c>
      <c r="G6767" t="s">
        <v>1549</v>
      </c>
      <c r="H6767">
        <v>4160</v>
      </c>
      <c r="I6767" t="s">
        <v>2778</v>
      </c>
      <c r="J6767">
        <v>401576</v>
      </c>
      <c r="K6767" t="s">
        <v>2702</v>
      </c>
      <c r="L6767">
        <v>-122.09</v>
      </c>
      <c r="M6767">
        <v>0</v>
      </c>
      <c r="N6767">
        <v>21819.200000000001</v>
      </c>
      <c r="O6767">
        <v>-21819.200000000001</v>
      </c>
      <c r="P6767" t="s">
        <v>607</v>
      </c>
      <c r="Q6767">
        <v>-21819.200000000001</v>
      </c>
      <c r="R6767">
        <v>0</v>
      </c>
      <c r="S6767">
        <v>0</v>
      </c>
      <c r="T6767" t="s">
        <v>1548</v>
      </c>
      <c r="U6767" s="221">
        <f t="shared" si="211"/>
        <v>-2.18192E-3</v>
      </c>
    </row>
    <row r="6768" spans="1:21" hidden="1">
      <c r="A6768" s="55" t="str">
        <f t="shared" si="210"/>
        <v>Y0EV6.4</v>
      </c>
      <c r="B6768" s="55">
        <f>VLOOKUP(J6768,'Mapping-CITI'!A:E,5,0)</f>
        <v>6.4</v>
      </c>
      <c r="D6768" s="42">
        <v>45016</v>
      </c>
      <c r="E6768" s="42">
        <v>45199</v>
      </c>
      <c r="F6768" t="s">
        <v>1984</v>
      </c>
      <c r="G6768" t="s">
        <v>1549</v>
      </c>
      <c r="H6768">
        <v>4160</v>
      </c>
      <c r="I6768" t="s">
        <v>2778</v>
      </c>
      <c r="J6768">
        <v>401702</v>
      </c>
      <c r="K6768" t="s">
        <v>2686</v>
      </c>
      <c r="L6768">
        <v>-10.99</v>
      </c>
      <c r="M6768">
        <v>0</v>
      </c>
      <c r="N6768">
        <v>1963.68</v>
      </c>
      <c r="O6768">
        <v>-1963.68</v>
      </c>
      <c r="P6768" t="s">
        <v>607</v>
      </c>
      <c r="Q6768">
        <v>-1963.68</v>
      </c>
      <c r="R6768">
        <v>0</v>
      </c>
      <c r="S6768">
        <v>0</v>
      </c>
      <c r="T6768" t="s">
        <v>1548</v>
      </c>
      <c r="U6768" s="221">
        <f t="shared" si="211"/>
        <v>-1.9636800000000001E-4</v>
      </c>
    </row>
    <row r="6769" spans="1:21" hidden="1">
      <c r="A6769" s="55" t="str">
        <f t="shared" si="210"/>
        <v>Y0EV6.4</v>
      </c>
      <c r="B6769" s="55">
        <f>VLOOKUP(J6769,'Mapping-CITI'!A:E,5,0)</f>
        <v>6.4</v>
      </c>
      <c r="D6769" s="42">
        <v>45016</v>
      </c>
      <c r="E6769" s="42">
        <v>45199</v>
      </c>
      <c r="F6769" t="s">
        <v>1984</v>
      </c>
      <c r="G6769" t="s">
        <v>1549</v>
      </c>
      <c r="H6769">
        <v>4160</v>
      </c>
      <c r="I6769" t="s">
        <v>2778</v>
      </c>
      <c r="J6769">
        <v>401703</v>
      </c>
      <c r="K6769" t="s">
        <v>2687</v>
      </c>
      <c r="L6769">
        <v>-10.99</v>
      </c>
      <c r="M6769">
        <v>0</v>
      </c>
      <c r="N6769">
        <v>1963.68</v>
      </c>
      <c r="O6769">
        <v>-1963.68</v>
      </c>
      <c r="P6769" t="s">
        <v>607</v>
      </c>
      <c r="Q6769">
        <v>-1963.68</v>
      </c>
      <c r="R6769">
        <v>0</v>
      </c>
      <c r="S6769">
        <v>0</v>
      </c>
      <c r="T6769" t="s">
        <v>1548</v>
      </c>
      <c r="U6769" s="221">
        <f t="shared" si="211"/>
        <v>-1.9636800000000001E-4</v>
      </c>
    </row>
    <row r="6770" spans="1:21" hidden="1">
      <c r="A6770" s="55" t="str">
        <f t="shared" si="210"/>
        <v>Y0EV6.4</v>
      </c>
      <c r="B6770" s="55">
        <f>VLOOKUP(J6770,'Mapping-CITI'!A:E,5,0)</f>
        <v>6.4</v>
      </c>
      <c r="D6770" s="42">
        <v>45016</v>
      </c>
      <c r="E6770" s="42">
        <v>45199</v>
      </c>
      <c r="F6770" t="s">
        <v>1984</v>
      </c>
      <c r="G6770" t="s">
        <v>1549</v>
      </c>
      <c r="H6770">
        <v>4160</v>
      </c>
      <c r="I6770" t="s">
        <v>2778</v>
      </c>
      <c r="J6770">
        <v>401707</v>
      </c>
      <c r="K6770" t="s">
        <v>2680</v>
      </c>
      <c r="L6770">
        <v>1190.06</v>
      </c>
      <c r="M6770">
        <v>176474.17</v>
      </c>
      <c r="N6770">
        <v>15207.4</v>
      </c>
      <c r="O6770">
        <v>161266.76999999999</v>
      </c>
      <c r="P6770" t="s">
        <v>607</v>
      </c>
      <c r="Q6770">
        <v>161266.76999999999</v>
      </c>
      <c r="R6770">
        <v>15207.4</v>
      </c>
      <c r="S6770">
        <v>15207.4</v>
      </c>
      <c r="T6770" t="s">
        <v>1548</v>
      </c>
      <c r="U6770" s="221">
        <f t="shared" si="211"/>
        <v>1.6126677000000002E-2</v>
      </c>
    </row>
    <row r="6771" spans="1:21" hidden="1">
      <c r="A6771" s="55" t="str">
        <f t="shared" si="210"/>
        <v>Y0EV6.4</v>
      </c>
      <c r="B6771" s="55">
        <f>VLOOKUP(J6771,'Mapping-CITI'!A:E,5,0)</f>
        <v>6.4</v>
      </c>
      <c r="D6771" s="42">
        <v>45016</v>
      </c>
      <c r="E6771" s="42">
        <v>45199</v>
      </c>
      <c r="F6771" t="s">
        <v>1984</v>
      </c>
      <c r="G6771" t="s">
        <v>1549</v>
      </c>
      <c r="H6771">
        <v>4160</v>
      </c>
      <c r="I6771" t="s">
        <v>2778</v>
      </c>
      <c r="J6771">
        <v>401708</v>
      </c>
      <c r="K6771" t="s">
        <v>2681</v>
      </c>
      <c r="L6771">
        <v>1190.06</v>
      </c>
      <c r="M6771">
        <v>176474.17</v>
      </c>
      <c r="N6771">
        <v>15207.4</v>
      </c>
      <c r="O6771">
        <v>161266.76999999999</v>
      </c>
      <c r="P6771" t="s">
        <v>607</v>
      </c>
      <c r="Q6771">
        <v>161266.76999999999</v>
      </c>
      <c r="R6771">
        <v>15207.4</v>
      </c>
      <c r="S6771">
        <v>15207.4</v>
      </c>
      <c r="T6771" t="s">
        <v>1548</v>
      </c>
      <c r="U6771" s="221">
        <f t="shared" si="211"/>
        <v>1.6126677000000002E-2</v>
      </c>
    </row>
    <row r="6772" spans="1:21" hidden="1">
      <c r="A6772" s="55" t="str">
        <f t="shared" si="210"/>
        <v>Y0EV6.2</v>
      </c>
      <c r="B6772" s="55">
        <f>VLOOKUP(J6772,'Mapping-CITI'!A:E,5,0)</f>
        <v>6.2</v>
      </c>
      <c r="D6772" s="42">
        <v>45016</v>
      </c>
      <c r="E6772" s="42">
        <v>45199</v>
      </c>
      <c r="F6772" t="s">
        <v>1984</v>
      </c>
      <c r="G6772" t="s">
        <v>1549</v>
      </c>
      <c r="H6772">
        <v>4160</v>
      </c>
      <c r="I6772" t="s">
        <v>2778</v>
      </c>
      <c r="J6772">
        <v>401717</v>
      </c>
      <c r="K6772" t="s">
        <v>3446</v>
      </c>
      <c r="L6772">
        <v>4138.72</v>
      </c>
      <c r="M6772">
        <v>0</v>
      </c>
      <c r="N6772">
        <v>0</v>
      </c>
      <c r="O6772">
        <v>0</v>
      </c>
      <c r="P6772" t="s">
        <v>607</v>
      </c>
      <c r="Q6772">
        <v>0</v>
      </c>
      <c r="R6772">
        <v>0</v>
      </c>
      <c r="S6772">
        <v>0</v>
      </c>
      <c r="T6772" t="s">
        <v>1548</v>
      </c>
      <c r="U6772" s="221">
        <f t="shared" si="211"/>
        <v>0</v>
      </c>
    </row>
    <row r="6773" spans="1:21" hidden="1">
      <c r="A6773" s="55" t="str">
        <f t="shared" si="210"/>
        <v>Y0EV6.4</v>
      </c>
      <c r="B6773" s="55">
        <f>VLOOKUP(J6773,'Mapping-CITI'!A:E,5,0)</f>
        <v>6.4</v>
      </c>
      <c r="D6773" s="42">
        <v>45016</v>
      </c>
      <c r="E6773" s="42">
        <v>45199</v>
      </c>
      <c r="F6773" t="s">
        <v>1984</v>
      </c>
      <c r="G6773" t="s">
        <v>1549</v>
      </c>
      <c r="H6773">
        <v>4160</v>
      </c>
      <c r="I6773" t="s">
        <v>2778</v>
      </c>
      <c r="J6773">
        <v>402103</v>
      </c>
      <c r="K6773" t="s">
        <v>2436</v>
      </c>
      <c r="L6773">
        <v>0</v>
      </c>
      <c r="M6773">
        <v>66456.63</v>
      </c>
      <c r="N6773">
        <v>6545.5</v>
      </c>
      <c r="O6773">
        <v>59911.13</v>
      </c>
      <c r="P6773" t="s">
        <v>607</v>
      </c>
      <c r="Q6773">
        <v>59911.13</v>
      </c>
      <c r="R6773">
        <v>66456.63</v>
      </c>
      <c r="S6773">
        <v>6545.5</v>
      </c>
      <c r="T6773" t="s">
        <v>1548</v>
      </c>
      <c r="U6773" s="221">
        <f t="shared" si="211"/>
        <v>5.9911130000000002E-3</v>
      </c>
    </row>
    <row r="6774" spans="1:21" hidden="1">
      <c r="A6774" s="55" t="str">
        <f t="shared" si="210"/>
        <v>Y0EV6.3</v>
      </c>
      <c r="B6774" s="55">
        <f>VLOOKUP(J6774,'Mapping-CITI'!A:E,5,0)</f>
        <v>6.3</v>
      </c>
      <c r="D6774" s="42">
        <v>45016</v>
      </c>
      <c r="E6774" s="42">
        <v>45199</v>
      </c>
      <c r="F6774" t="s">
        <v>1984</v>
      </c>
      <c r="G6774" t="s">
        <v>1549</v>
      </c>
      <c r="H6774">
        <v>4160</v>
      </c>
      <c r="I6774" t="s">
        <v>2778</v>
      </c>
      <c r="J6774">
        <v>402106</v>
      </c>
      <c r="K6774" t="s">
        <v>2437</v>
      </c>
      <c r="L6774">
        <v>0</v>
      </c>
      <c r="M6774">
        <v>8994.68</v>
      </c>
      <c r="N6774">
        <v>0</v>
      </c>
      <c r="O6774">
        <v>8994.68</v>
      </c>
      <c r="P6774" t="s">
        <v>607</v>
      </c>
      <c r="Q6774">
        <v>8994.68</v>
      </c>
      <c r="R6774">
        <v>8994.68</v>
      </c>
      <c r="S6774">
        <v>0</v>
      </c>
      <c r="T6774" t="s">
        <v>1548</v>
      </c>
      <c r="U6774" s="221">
        <f t="shared" si="211"/>
        <v>8.9946800000000006E-4</v>
      </c>
    </row>
    <row r="6775" spans="1:21" hidden="1">
      <c r="A6775" s="55" t="str">
        <f t="shared" si="210"/>
        <v>Y0EV6.4</v>
      </c>
      <c r="B6775" s="55">
        <f>VLOOKUP(J6775,'Mapping-CITI'!A:E,5,0)</f>
        <v>6.4</v>
      </c>
      <c r="D6775" s="42">
        <v>45016</v>
      </c>
      <c r="E6775" s="42">
        <v>45199</v>
      </c>
      <c r="F6775" t="s">
        <v>1984</v>
      </c>
      <c r="G6775" t="s">
        <v>1549</v>
      </c>
      <c r="H6775">
        <v>4160</v>
      </c>
      <c r="I6775" t="s">
        <v>2778</v>
      </c>
      <c r="J6775">
        <v>402113</v>
      </c>
      <c r="K6775" t="s">
        <v>2438</v>
      </c>
      <c r="L6775">
        <v>0</v>
      </c>
      <c r="M6775">
        <v>276547.59999999998</v>
      </c>
      <c r="N6775">
        <v>5006.0200000000004</v>
      </c>
      <c r="O6775">
        <v>271541.58</v>
      </c>
      <c r="P6775" t="s">
        <v>607</v>
      </c>
      <c r="Q6775">
        <v>271541.58</v>
      </c>
      <c r="R6775">
        <v>276547.59999999998</v>
      </c>
      <c r="S6775">
        <v>5006.0200000000004</v>
      </c>
      <c r="T6775" t="s">
        <v>1548</v>
      </c>
      <c r="U6775" s="221">
        <f t="shared" si="211"/>
        <v>2.7154157999999994E-2</v>
      </c>
    </row>
    <row r="6776" spans="1:21" hidden="1">
      <c r="A6776" s="55" t="str">
        <f t="shared" si="210"/>
        <v>Y0EV6.4</v>
      </c>
      <c r="B6776" s="55">
        <f>VLOOKUP(J6776,'Mapping-CITI'!A:E,5,0)</f>
        <v>6.4</v>
      </c>
      <c r="D6776" s="42">
        <v>45016</v>
      </c>
      <c r="E6776" s="42">
        <v>45199</v>
      </c>
      <c r="F6776" t="s">
        <v>1984</v>
      </c>
      <c r="G6776" t="s">
        <v>1549</v>
      </c>
      <c r="H6776">
        <v>4160</v>
      </c>
      <c r="I6776" t="s">
        <v>2778</v>
      </c>
      <c r="J6776">
        <v>402125</v>
      </c>
      <c r="K6776" t="s">
        <v>2914</v>
      </c>
      <c r="L6776">
        <v>0</v>
      </c>
      <c r="M6776">
        <v>31385.87</v>
      </c>
      <c r="N6776">
        <v>0</v>
      </c>
      <c r="O6776">
        <v>31385.87</v>
      </c>
      <c r="P6776" t="s">
        <v>607</v>
      </c>
      <c r="Q6776">
        <v>31385.87</v>
      </c>
      <c r="R6776">
        <v>31385.87</v>
      </c>
      <c r="S6776">
        <v>0</v>
      </c>
      <c r="T6776" t="s">
        <v>1548</v>
      </c>
      <c r="U6776" s="221">
        <f t="shared" si="211"/>
        <v>3.138587E-3</v>
      </c>
    </row>
    <row r="6777" spans="1:21" hidden="1">
      <c r="A6777" s="55" t="str">
        <f t="shared" si="210"/>
        <v>Y0EV6.1</v>
      </c>
      <c r="B6777" s="55">
        <f>VLOOKUP(J6777,'Mapping-CITI'!A:E,5,0)</f>
        <v>6.1</v>
      </c>
      <c r="D6777" s="42">
        <v>45016</v>
      </c>
      <c r="E6777" s="42">
        <v>45199</v>
      </c>
      <c r="F6777" t="s">
        <v>1984</v>
      </c>
      <c r="G6777" t="s">
        <v>1549</v>
      </c>
      <c r="H6777">
        <v>4170</v>
      </c>
      <c r="I6777" t="s">
        <v>2780</v>
      </c>
      <c r="J6777">
        <v>402128</v>
      </c>
      <c r="K6777" t="s">
        <v>2440</v>
      </c>
      <c r="L6777">
        <v>0</v>
      </c>
      <c r="M6777">
        <v>199385.91</v>
      </c>
      <c r="N6777">
        <v>199385.91</v>
      </c>
      <c r="O6777">
        <v>0</v>
      </c>
      <c r="P6777" t="s">
        <v>607</v>
      </c>
      <c r="Q6777">
        <v>0</v>
      </c>
      <c r="R6777">
        <v>199385.91</v>
      </c>
      <c r="S6777">
        <v>199385.91</v>
      </c>
      <c r="T6777" t="s">
        <v>1548</v>
      </c>
      <c r="U6777" s="221">
        <f t="shared" si="211"/>
        <v>0</v>
      </c>
    </row>
    <row r="6778" spans="1:21" hidden="1">
      <c r="A6778" s="55" t="str">
        <f t="shared" si="210"/>
        <v>Y0EV6.4</v>
      </c>
      <c r="B6778" s="55">
        <f>VLOOKUP(J6778,'Mapping-CITI'!A:E,5,0)</f>
        <v>6.4</v>
      </c>
      <c r="D6778" s="42">
        <v>45016</v>
      </c>
      <c r="E6778" s="42">
        <v>45199</v>
      </c>
      <c r="F6778" t="s">
        <v>1984</v>
      </c>
      <c r="G6778" t="s">
        <v>1549</v>
      </c>
      <c r="H6778">
        <v>4160</v>
      </c>
      <c r="I6778" t="s">
        <v>2778</v>
      </c>
      <c r="J6778">
        <v>402201</v>
      </c>
      <c r="K6778" t="s">
        <v>2445</v>
      </c>
      <c r="L6778">
        <v>0</v>
      </c>
      <c r="M6778">
        <v>0</v>
      </c>
      <c r="N6778">
        <v>0.01</v>
      </c>
      <c r="O6778">
        <v>-0.01</v>
      </c>
      <c r="P6778" t="s">
        <v>607</v>
      </c>
      <c r="Q6778">
        <v>-0.01</v>
      </c>
      <c r="R6778">
        <v>0</v>
      </c>
      <c r="S6778">
        <v>0</v>
      </c>
      <c r="T6778" t="s">
        <v>1548</v>
      </c>
      <c r="U6778" s="221">
        <f t="shared" si="211"/>
        <v>-1.0000000000000001E-9</v>
      </c>
    </row>
    <row r="6779" spans="1:21" hidden="1">
      <c r="A6779" s="55" t="str">
        <f t="shared" si="210"/>
        <v>Y0EV6.4</v>
      </c>
      <c r="B6779" s="55">
        <f>VLOOKUP(J6779,'Mapping-CITI'!A:E,5,0)</f>
        <v>6.4</v>
      </c>
      <c r="D6779" s="42">
        <v>45016</v>
      </c>
      <c r="E6779" s="42">
        <v>45199</v>
      </c>
      <c r="F6779" t="s">
        <v>1984</v>
      </c>
      <c r="G6779" t="s">
        <v>1549</v>
      </c>
      <c r="H6779">
        <v>4160</v>
      </c>
      <c r="I6779" t="s">
        <v>2778</v>
      </c>
      <c r="J6779">
        <v>402233</v>
      </c>
      <c r="K6779" t="s">
        <v>2458</v>
      </c>
      <c r="L6779">
        <v>0</v>
      </c>
      <c r="M6779">
        <v>24568.25</v>
      </c>
      <c r="N6779">
        <v>0</v>
      </c>
      <c r="O6779">
        <v>24568.25</v>
      </c>
      <c r="P6779" t="s">
        <v>607</v>
      </c>
      <c r="Q6779">
        <v>24568.25</v>
      </c>
      <c r="R6779">
        <v>24568.25</v>
      </c>
      <c r="S6779">
        <v>0</v>
      </c>
      <c r="T6779" t="s">
        <v>1548</v>
      </c>
      <c r="U6779" s="221">
        <f t="shared" si="211"/>
        <v>2.4568250000000002E-3</v>
      </c>
    </row>
    <row r="6780" spans="1:21" hidden="1">
      <c r="A6780" s="55" t="str">
        <f t="shared" si="210"/>
        <v>Y0EV6.4</v>
      </c>
      <c r="B6780" s="55">
        <f>VLOOKUP(J6780,'Mapping-CITI'!A:E,5,0)</f>
        <v>6.4</v>
      </c>
      <c r="D6780" s="42">
        <v>45016</v>
      </c>
      <c r="E6780" s="42">
        <v>45199</v>
      </c>
      <c r="F6780" t="s">
        <v>1984</v>
      </c>
      <c r="G6780" t="s">
        <v>1549</v>
      </c>
      <c r="H6780">
        <v>4160</v>
      </c>
      <c r="I6780" t="s">
        <v>2778</v>
      </c>
      <c r="J6780">
        <v>402235</v>
      </c>
      <c r="K6780" t="s">
        <v>2459</v>
      </c>
      <c r="L6780">
        <v>0</v>
      </c>
      <c r="M6780">
        <v>61931.66</v>
      </c>
      <c r="N6780">
        <v>0</v>
      </c>
      <c r="O6780">
        <v>61931.66</v>
      </c>
      <c r="P6780" t="s">
        <v>607</v>
      </c>
      <c r="Q6780">
        <v>61931.66</v>
      </c>
      <c r="R6780">
        <v>61931.66</v>
      </c>
      <c r="S6780">
        <v>0</v>
      </c>
      <c r="T6780" t="s">
        <v>1548</v>
      </c>
      <c r="U6780" s="221">
        <f t="shared" si="211"/>
        <v>6.1931659999999999E-3</v>
      </c>
    </row>
    <row r="6781" spans="1:21" hidden="1">
      <c r="A6781" s="55" t="str">
        <f t="shared" si="210"/>
        <v>Y0EV6.2</v>
      </c>
      <c r="B6781" s="55">
        <f>VLOOKUP(J6781,'Mapping-CITI'!A:E,5,0)</f>
        <v>6.2</v>
      </c>
      <c r="D6781" s="42">
        <v>45016</v>
      </c>
      <c r="E6781" s="42">
        <v>45199</v>
      </c>
      <c r="F6781" t="s">
        <v>1984</v>
      </c>
      <c r="G6781" t="s">
        <v>1549</v>
      </c>
      <c r="H6781">
        <v>4160</v>
      </c>
      <c r="I6781" t="s">
        <v>2778</v>
      </c>
      <c r="J6781">
        <v>402257</v>
      </c>
      <c r="K6781" t="s">
        <v>2465</v>
      </c>
      <c r="L6781">
        <v>13222.86</v>
      </c>
      <c r="M6781">
        <v>1960778.54</v>
      </c>
      <c r="N6781">
        <v>168971.11</v>
      </c>
      <c r="O6781">
        <v>1791807.43</v>
      </c>
      <c r="P6781" t="s">
        <v>607</v>
      </c>
      <c r="Q6781">
        <v>1791807.43</v>
      </c>
      <c r="R6781">
        <v>168971.11</v>
      </c>
      <c r="S6781">
        <v>168971.11</v>
      </c>
      <c r="T6781" t="s">
        <v>1548</v>
      </c>
      <c r="U6781" s="221">
        <f t="shared" si="211"/>
        <v>0.179180743</v>
      </c>
    </row>
    <row r="6782" spans="1:21" hidden="1">
      <c r="A6782" s="55" t="str">
        <f t="shared" si="210"/>
        <v>Y0EV6.1</v>
      </c>
      <c r="B6782" s="55">
        <f>VLOOKUP(J6782,'Mapping-CITI'!A:E,5,0)</f>
        <v>6.1</v>
      </c>
      <c r="D6782" s="42">
        <v>45016</v>
      </c>
      <c r="E6782" s="42">
        <v>45199</v>
      </c>
      <c r="F6782" t="s">
        <v>1984</v>
      </c>
      <c r="G6782" t="s">
        <v>1549</v>
      </c>
      <c r="H6782">
        <v>4170</v>
      </c>
      <c r="I6782" t="s">
        <v>2780</v>
      </c>
      <c r="J6782">
        <v>402361</v>
      </c>
      <c r="K6782" t="s">
        <v>2480</v>
      </c>
      <c r="L6782">
        <v>45113.279999999999</v>
      </c>
      <c r="M6782">
        <v>7033813.6699999999</v>
      </c>
      <c r="N6782">
        <v>0</v>
      </c>
      <c r="O6782">
        <v>7033813.6699999999</v>
      </c>
      <c r="P6782" t="s">
        <v>607</v>
      </c>
      <c r="Q6782">
        <v>7033813.6699999999</v>
      </c>
      <c r="R6782">
        <v>0</v>
      </c>
      <c r="S6782">
        <v>0</v>
      </c>
      <c r="T6782" t="s">
        <v>1548</v>
      </c>
      <c r="U6782" s="221">
        <f t="shared" si="211"/>
        <v>0.70338136699999998</v>
      </c>
    </row>
    <row r="6783" spans="1:21" hidden="1">
      <c r="A6783" s="55" t="str">
        <f t="shared" si="210"/>
        <v>Y0EV6.4</v>
      </c>
      <c r="B6783" s="55">
        <f>VLOOKUP(J6783,'Mapping-CITI'!A:E,5,0)</f>
        <v>6.4</v>
      </c>
      <c r="D6783" s="42">
        <v>45016</v>
      </c>
      <c r="E6783" s="42">
        <v>45199</v>
      </c>
      <c r="F6783" t="s">
        <v>1984</v>
      </c>
      <c r="G6783" t="s">
        <v>1549</v>
      </c>
      <c r="H6783">
        <v>4160</v>
      </c>
      <c r="I6783" t="s">
        <v>2778</v>
      </c>
      <c r="J6783">
        <v>402381</v>
      </c>
      <c r="K6783" t="s">
        <v>2491</v>
      </c>
      <c r="L6783">
        <v>0</v>
      </c>
      <c r="M6783">
        <v>0</v>
      </c>
      <c r="N6783">
        <v>5326.49</v>
      </c>
      <c r="O6783">
        <v>-5326.49</v>
      </c>
      <c r="P6783" t="s">
        <v>607</v>
      </c>
      <c r="Q6783">
        <v>-5326.49</v>
      </c>
      <c r="R6783">
        <v>0</v>
      </c>
      <c r="S6783">
        <v>5326.49</v>
      </c>
      <c r="T6783" t="s">
        <v>1548</v>
      </c>
      <c r="U6783" s="221">
        <f t="shared" si="211"/>
        <v>-5.3264899999999995E-4</v>
      </c>
    </row>
    <row r="6784" spans="1:21" hidden="1">
      <c r="A6784" s="55" t="str">
        <f t="shared" si="210"/>
        <v>Y0EV6.4</v>
      </c>
      <c r="B6784" s="55">
        <f>VLOOKUP(J6784,'Mapping-CITI'!A:E,5,0)</f>
        <v>6.4</v>
      </c>
      <c r="D6784" s="42">
        <v>45016</v>
      </c>
      <c r="E6784" s="42">
        <v>45199</v>
      </c>
      <c r="F6784" t="s">
        <v>1984</v>
      </c>
      <c r="G6784" t="s">
        <v>1549</v>
      </c>
      <c r="H6784">
        <v>4160</v>
      </c>
      <c r="I6784" t="s">
        <v>2778</v>
      </c>
      <c r="J6784">
        <v>402404</v>
      </c>
      <c r="K6784" t="s">
        <v>2492</v>
      </c>
      <c r="L6784">
        <v>0</v>
      </c>
      <c r="M6784">
        <v>1434.26</v>
      </c>
      <c r="N6784">
        <v>0</v>
      </c>
      <c r="O6784">
        <v>1434.26</v>
      </c>
      <c r="P6784" t="s">
        <v>607</v>
      </c>
      <c r="Q6784">
        <v>1434.26</v>
      </c>
      <c r="R6784">
        <v>1434.26</v>
      </c>
      <c r="S6784">
        <v>0</v>
      </c>
      <c r="T6784" t="s">
        <v>1548</v>
      </c>
      <c r="U6784" s="221">
        <f t="shared" si="211"/>
        <v>1.4342599999999999E-4</v>
      </c>
    </row>
    <row r="6785" spans="1:21" hidden="1">
      <c r="A6785" s="55" t="str">
        <f t="shared" si="210"/>
        <v>Y0EV5.2</v>
      </c>
      <c r="B6785" s="55">
        <f>VLOOKUP(J6785,'Mapping-CITI'!A:E,5,0)</f>
        <v>5.2</v>
      </c>
      <c r="D6785" s="42">
        <v>45016</v>
      </c>
      <c r="E6785" s="42">
        <v>45199</v>
      </c>
      <c r="F6785" t="s">
        <v>1984</v>
      </c>
      <c r="G6785" t="s">
        <v>1549</v>
      </c>
      <c r="H6785">
        <v>4170</v>
      </c>
      <c r="I6785" t="s">
        <v>2780</v>
      </c>
      <c r="J6785">
        <v>413523</v>
      </c>
      <c r="K6785" t="s">
        <v>2502</v>
      </c>
      <c r="L6785">
        <v>0</v>
      </c>
      <c r="M6785">
        <v>2930.05</v>
      </c>
      <c r="N6785">
        <v>1.81</v>
      </c>
      <c r="O6785">
        <v>2928.24</v>
      </c>
      <c r="P6785" t="s">
        <v>607</v>
      </c>
      <c r="Q6785">
        <v>2928.24</v>
      </c>
      <c r="R6785">
        <v>4.67</v>
      </c>
      <c r="S6785">
        <v>1.81</v>
      </c>
      <c r="T6785" t="s">
        <v>1548</v>
      </c>
      <c r="U6785" s="221">
        <f t="shared" si="211"/>
        <v>2.9282400000000001E-4</v>
      </c>
    </row>
    <row r="6786" spans="1:21" hidden="1">
      <c r="A6786" s="55" t="str">
        <f t="shared" si="210"/>
        <v>Y0EV5.3</v>
      </c>
      <c r="B6786" s="55">
        <f>VLOOKUP(J6786,'Mapping-CITI'!A:E,5,0)</f>
        <v>5.3</v>
      </c>
      <c r="D6786" s="42">
        <v>45016</v>
      </c>
      <c r="E6786" s="42">
        <v>45199</v>
      </c>
      <c r="F6786" t="s">
        <v>1984</v>
      </c>
      <c r="G6786" t="s">
        <v>1549</v>
      </c>
      <c r="H6786">
        <v>4120</v>
      </c>
      <c r="I6786" t="s">
        <v>2781</v>
      </c>
      <c r="J6786">
        <v>440110</v>
      </c>
      <c r="K6786" t="s">
        <v>2506</v>
      </c>
      <c r="L6786">
        <v>0</v>
      </c>
      <c r="M6786">
        <v>169484973.72</v>
      </c>
      <c r="N6786">
        <v>0</v>
      </c>
      <c r="O6786">
        <v>169484973.72</v>
      </c>
      <c r="P6786" t="s">
        <v>607</v>
      </c>
      <c r="Q6786">
        <v>169484973.72</v>
      </c>
      <c r="R6786">
        <v>0</v>
      </c>
      <c r="S6786">
        <v>0</v>
      </c>
      <c r="T6786" t="s">
        <v>1548</v>
      </c>
      <c r="U6786" s="221">
        <f t="shared" si="211"/>
        <v>16.948497371999999</v>
      </c>
    </row>
    <row r="6787" spans="1:21" hidden="1">
      <c r="A6787" s="55" t="str">
        <f t="shared" ref="A6787:A6850" si="212">F6787&amp;B6787</f>
        <v>Y0EV5.5</v>
      </c>
      <c r="B6787" s="55">
        <f>VLOOKUP(J6787,'Mapping-CITI'!A:E,5,0)</f>
        <v>5.5</v>
      </c>
      <c r="D6787" s="42">
        <v>45016</v>
      </c>
      <c r="E6787" s="42">
        <v>45199</v>
      </c>
      <c r="F6787" t="s">
        <v>1984</v>
      </c>
      <c r="G6787" t="s">
        <v>1549</v>
      </c>
      <c r="H6787">
        <v>5110</v>
      </c>
      <c r="I6787" t="s">
        <v>2776</v>
      </c>
      <c r="J6787">
        <v>440225</v>
      </c>
      <c r="K6787" t="s">
        <v>2515</v>
      </c>
      <c r="L6787">
        <v>0</v>
      </c>
      <c r="M6787">
        <v>184.99</v>
      </c>
      <c r="N6787">
        <v>2288.44</v>
      </c>
      <c r="O6787">
        <v>-2103.4499999999998</v>
      </c>
      <c r="P6787" t="s">
        <v>607</v>
      </c>
      <c r="Q6787">
        <v>-2103.4499999999998</v>
      </c>
      <c r="R6787">
        <v>184.99</v>
      </c>
      <c r="S6787">
        <v>2288.44</v>
      </c>
      <c r="T6787" t="s">
        <v>1548</v>
      </c>
      <c r="U6787" s="221">
        <f t="shared" ref="U6787:U6850" si="213">(M6787-N6787)/10^7</f>
        <v>-2.1034499999999999E-4</v>
      </c>
    </row>
    <row r="6788" spans="1:21" hidden="1">
      <c r="A6788" s="55" t="str">
        <f t="shared" si="212"/>
        <v>Y0EV6.4</v>
      </c>
      <c r="B6788" s="55">
        <f>VLOOKUP(J6788,'Mapping-CITI'!A:E,5,0)</f>
        <v>6.4</v>
      </c>
      <c r="D6788" s="42">
        <v>45016</v>
      </c>
      <c r="E6788" s="42">
        <v>45199</v>
      </c>
      <c r="F6788" t="s">
        <v>1984</v>
      </c>
      <c r="G6788" t="s">
        <v>1549</v>
      </c>
      <c r="H6788">
        <v>4160</v>
      </c>
      <c r="I6788" t="s">
        <v>2778</v>
      </c>
      <c r="J6788">
        <v>440341</v>
      </c>
      <c r="K6788" t="s">
        <v>2682</v>
      </c>
      <c r="L6788">
        <v>3650.5</v>
      </c>
      <c r="M6788">
        <v>585371.66</v>
      </c>
      <c r="N6788">
        <v>0</v>
      </c>
      <c r="O6788">
        <v>585371.66</v>
      </c>
      <c r="P6788" t="s">
        <v>607</v>
      </c>
      <c r="Q6788">
        <v>585371.66</v>
      </c>
      <c r="R6788">
        <v>0</v>
      </c>
      <c r="S6788">
        <v>0</v>
      </c>
      <c r="T6788" t="s">
        <v>1548</v>
      </c>
      <c r="U6788" s="221">
        <f t="shared" si="213"/>
        <v>5.8537166000000002E-2</v>
      </c>
    </row>
    <row r="6789" spans="1:21" hidden="1">
      <c r="A6789" s="55" t="str">
        <f t="shared" si="212"/>
        <v>Y0EV6.4</v>
      </c>
      <c r="B6789" s="55">
        <f>VLOOKUP(J6789,'Mapping-CITI'!A:E,5,0)</f>
        <v>6.4</v>
      </c>
      <c r="D6789" s="42">
        <v>45016</v>
      </c>
      <c r="E6789" s="42">
        <v>45199</v>
      </c>
      <c r="F6789" t="s">
        <v>1984</v>
      </c>
      <c r="G6789" t="s">
        <v>1549</v>
      </c>
      <c r="H6789">
        <v>4160</v>
      </c>
      <c r="I6789" t="s">
        <v>2778</v>
      </c>
      <c r="J6789">
        <v>440342</v>
      </c>
      <c r="K6789" t="s">
        <v>2683</v>
      </c>
      <c r="L6789">
        <v>3650.5</v>
      </c>
      <c r="M6789">
        <v>585371.66</v>
      </c>
      <c r="N6789">
        <v>0</v>
      </c>
      <c r="O6789">
        <v>585371.66</v>
      </c>
      <c r="P6789" t="s">
        <v>607</v>
      </c>
      <c r="Q6789">
        <v>585371.66</v>
      </c>
      <c r="R6789">
        <v>0</v>
      </c>
      <c r="S6789">
        <v>0</v>
      </c>
      <c r="T6789" t="s">
        <v>1548</v>
      </c>
      <c r="U6789" s="221">
        <f t="shared" si="213"/>
        <v>5.8537166000000002E-2</v>
      </c>
    </row>
    <row r="6790" spans="1:21" hidden="1">
      <c r="A6790" s="55" t="str">
        <f t="shared" si="212"/>
        <v>Y0EV6.4</v>
      </c>
      <c r="B6790" s="55">
        <f>VLOOKUP(J6790,'Mapping-CITI'!A:E,5,0)</f>
        <v>6.4</v>
      </c>
      <c r="D6790" s="42">
        <v>45016</v>
      </c>
      <c r="E6790" s="42">
        <v>45199</v>
      </c>
      <c r="F6790" t="s">
        <v>1984</v>
      </c>
      <c r="G6790" t="s">
        <v>1549</v>
      </c>
      <c r="H6790">
        <v>4160</v>
      </c>
      <c r="I6790" t="s">
        <v>2778</v>
      </c>
      <c r="J6790">
        <v>440416</v>
      </c>
      <c r="K6790" t="s">
        <v>664</v>
      </c>
      <c r="L6790">
        <v>7449.99</v>
      </c>
      <c r="M6790">
        <v>1214373.8899999999</v>
      </c>
      <c r="N6790">
        <v>514692.79</v>
      </c>
      <c r="O6790">
        <v>699681.1</v>
      </c>
      <c r="P6790" t="s">
        <v>607</v>
      </c>
      <c r="Q6790">
        <v>699681.1</v>
      </c>
      <c r="R6790">
        <v>54919.7</v>
      </c>
      <c r="S6790">
        <v>514692.79</v>
      </c>
      <c r="T6790" t="s">
        <v>1548</v>
      </c>
      <c r="U6790" s="221">
        <f t="shared" si="213"/>
        <v>6.9968109999999986E-2</v>
      </c>
    </row>
    <row r="6791" spans="1:21" hidden="1">
      <c r="A6791" s="55" t="str">
        <f t="shared" si="212"/>
        <v>Y0EV6.4</v>
      </c>
      <c r="B6791" s="55">
        <f>VLOOKUP(J6791,'Mapping-CITI'!A:E,5,0)</f>
        <v>6.4</v>
      </c>
      <c r="D6791" s="42">
        <v>45016</v>
      </c>
      <c r="E6791" s="42">
        <v>45199</v>
      </c>
      <c r="F6791" t="s">
        <v>1984</v>
      </c>
      <c r="G6791" t="s">
        <v>1549</v>
      </c>
      <c r="H6791">
        <v>4160</v>
      </c>
      <c r="I6791" t="s">
        <v>2778</v>
      </c>
      <c r="J6791">
        <v>440445</v>
      </c>
      <c r="K6791" t="s">
        <v>2596</v>
      </c>
      <c r="L6791">
        <v>0</v>
      </c>
      <c r="M6791">
        <v>48374.2</v>
      </c>
      <c r="N6791">
        <v>48374.2</v>
      </c>
      <c r="O6791">
        <v>0</v>
      </c>
      <c r="P6791" t="s">
        <v>607</v>
      </c>
      <c r="Q6791">
        <v>0</v>
      </c>
      <c r="R6791">
        <v>48374.2</v>
      </c>
      <c r="S6791">
        <v>48374.2</v>
      </c>
      <c r="T6791" t="s">
        <v>1548</v>
      </c>
      <c r="U6791" s="221">
        <f t="shared" si="213"/>
        <v>0</v>
      </c>
    </row>
    <row r="6792" spans="1:21" hidden="1">
      <c r="A6792" s="55" t="str">
        <f t="shared" si="212"/>
        <v>Y0EV6.4</v>
      </c>
      <c r="B6792" s="55">
        <f>VLOOKUP(J6792,'Mapping-CITI'!A:E,5,0)</f>
        <v>6.4</v>
      </c>
      <c r="D6792" s="42">
        <v>45016</v>
      </c>
      <c r="E6792" s="42">
        <v>45199</v>
      </c>
      <c r="F6792" t="s">
        <v>1984</v>
      </c>
      <c r="G6792" t="s">
        <v>1549</v>
      </c>
      <c r="H6792">
        <v>4160</v>
      </c>
      <c r="I6792" t="s">
        <v>2778</v>
      </c>
      <c r="J6792">
        <v>440509</v>
      </c>
      <c r="K6792" t="s">
        <v>2524</v>
      </c>
      <c r="L6792">
        <v>1655.55</v>
      </c>
      <c r="M6792">
        <v>257663.28</v>
      </c>
      <c r="N6792">
        <v>0</v>
      </c>
      <c r="O6792">
        <v>257663.28</v>
      </c>
      <c r="P6792" t="s">
        <v>607</v>
      </c>
      <c r="Q6792">
        <v>257663.28</v>
      </c>
      <c r="R6792">
        <v>0</v>
      </c>
      <c r="S6792">
        <v>0</v>
      </c>
      <c r="T6792" t="s">
        <v>1548</v>
      </c>
      <c r="U6792" s="221">
        <f t="shared" si="213"/>
        <v>2.5766328000000002E-2</v>
      </c>
    </row>
    <row r="6793" spans="1:21" hidden="1">
      <c r="A6793" s="55" t="str">
        <f t="shared" si="212"/>
        <v>Y0EV5.3</v>
      </c>
      <c r="B6793" s="55">
        <f>VLOOKUP(J6793,'Mapping-CITI'!A:E,5,0)</f>
        <v>5.3</v>
      </c>
      <c r="D6793" s="42">
        <v>45016</v>
      </c>
      <c r="E6793" s="42">
        <v>45199</v>
      </c>
      <c r="F6793" t="s">
        <v>1984</v>
      </c>
      <c r="G6793" t="s">
        <v>1549</v>
      </c>
      <c r="H6793">
        <v>4140</v>
      </c>
      <c r="I6793" t="s">
        <v>2853</v>
      </c>
      <c r="J6793">
        <v>444444</v>
      </c>
      <c r="K6793" t="s">
        <v>2527</v>
      </c>
      <c r="L6793">
        <v>0</v>
      </c>
      <c r="M6793">
        <v>2486720</v>
      </c>
      <c r="N6793">
        <v>0</v>
      </c>
      <c r="O6793">
        <v>2486720</v>
      </c>
      <c r="P6793" t="s">
        <v>607</v>
      </c>
      <c r="Q6793">
        <v>2486720</v>
      </c>
      <c r="R6793">
        <v>0</v>
      </c>
      <c r="S6793">
        <v>0</v>
      </c>
      <c r="T6793" t="s">
        <v>1548</v>
      </c>
      <c r="U6793" s="221">
        <f t="shared" si="213"/>
        <v>0.248672</v>
      </c>
    </row>
    <row r="6794" spans="1:21" hidden="1">
      <c r="A6794" s="55" t="str">
        <f t="shared" si="212"/>
        <v>Y0EVIgnore</v>
      </c>
      <c r="B6794" s="55" t="str">
        <f>VLOOKUP(J6794,'Mapping-CITI'!A:E,5,0)</f>
        <v>Ignore</v>
      </c>
      <c r="D6794" s="42">
        <v>45016</v>
      </c>
      <c r="E6794" s="42">
        <v>45199</v>
      </c>
      <c r="F6794" t="s">
        <v>1984</v>
      </c>
      <c r="G6794" t="s">
        <v>1549</v>
      </c>
      <c r="H6794">
        <v>5190</v>
      </c>
      <c r="I6794" t="s">
        <v>2854</v>
      </c>
      <c r="J6794">
        <v>999998</v>
      </c>
      <c r="K6794" t="s">
        <v>2532</v>
      </c>
      <c r="L6794">
        <v>0</v>
      </c>
      <c r="M6794">
        <v>11930000</v>
      </c>
      <c r="N6794">
        <v>11930000</v>
      </c>
      <c r="O6794">
        <v>0</v>
      </c>
      <c r="P6794" t="s">
        <v>977</v>
      </c>
      <c r="Q6794">
        <v>0</v>
      </c>
      <c r="R6794">
        <v>0</v>
      </c>
      <c r="S6794">
        <v>0</v>
      </c>
      <c r="T6794" t="s">
        <v>1548</v>
      </c>
      <c r="U6794" s="221">
        <f t="shared" si="213"/>
        <v>0</v>
      </c>
    </row>
    <row r="6795" spans="1:21" hidden="1">
      <c r="A6795" s="55" t="str">
        <f t="shared" si="212"/>
        <v>Y0EVIgnore</v>
      </c>
      <c r="B6795" s="55" t="str">
        <f>VLOOKUP(J6795,'Mapping-CITI'!A:E,5,0)</f>
        <v>Ignore</v>
      </c>
      <c r="D6795" s="42">
        <v>45016</v>
      </c>
      <c r="E6795" s="42">
        <v>45199</v>
      </c>
      <c r="F6795" t="s">
        <v>1984</v>
      </c>
      <c r="G6795" t="s">
        <v>1549</v>
      </c>
      <c r="H6795">
        <v>5190</v>
      </c>
      <c r="I6795" t="s">
        <v>2854</v>
      </c>
      <c r="J6795">
        <v>999998</v>
      </c>
      <c r="K6795" t="s">
        <v>2532</v>
      </c>
      <c r="L6795">
        <v>0</v>
      </c>
      <c r="M6795">
        <v>986818066</v>
      </c>
      <c r="N6795">
        <v>986793346</v>
      </c>
      <c r="O6795">
        <v>24720</v>
      </c>
      <c r="P6795" t="s">
        <v>607</v>
      </c>
      <c r="Q6795">
        <v>24720</v>
      </c>
      <c r="R6795">
        <v>0</v>
      </c>
      <c r="S6795">
        <v>0</v>
      </c>
      <c r="T6795" t="s">
        <v>1548</v>
      </c>
      <c r="U6795" s="221">
        <f t="shared" si="213"/>
        <v>2.4719999999999998E-3</v>
      </c>
    </row>
    <row r="6796" spans="1:21" hidden="1">
      <c r="A6796" s="55" t="str">
        <f t="shared" si="212"/>
        <v>Y0EW0</v>
      </c>
      <c r="B6796" s="55">
        <f>VLOOKUP(J6796,'Mapping-CITI'!A:E,5,0)</f>
        <v>0</v>
      </c>
      <c r="D6796" s="42">
        <v>45016</v>
      </c>
      <c r="E6796" s="42">
        <v>45199</v>
      </c>
      <c r="F6796" t="s">
        <v>1982</v>
      </c>
      <c r="G6796" t="s">
        <v>1011</v>
      </c>
      <c r="H6796">
        <v>1210</v>
      </c>
      <c r="I6796" t="s">
        <v>2767</v>
      </c>
      <c r="J6796">
        <v>101104</v>
      </c>
      <c r="K6796" t="s">
        <v>4279</v>
      </c>
      <c r="L6796">
        <v>165385097.46000001</v>
      </c>
      <c r="M6796">
        <v>49231639.840000004</v>
      </c>
      <c r="N6796">
        <v>11622024.68</v>
      </c>
      <c r="O6796">
        <v>202994712.62</v>
      </c>
      <c r="P6796" t="s">
        <v>607</v>
      </c>
      <c r="Q6796">
        <v>202994712.62</v>
      </c>
      <c r="R6796">
        <v>0</v>
      </c>
      <c r="S6796">
        <v>0</v>
      </c>
      <c r="T6796" t="s">
        <v>14</v>
      </c>
      <c r="U6796" s="221">
        <f t="shared" si="213"/>
        <v>3.7609615160000005</v>
      </c>
    </row>
    <row r="6797" spans="1:21" hidden="1">
      <c r="A6797" s="55" t="str">
        <f t="shared" si="212"/>
        <v>Y0EW0</v>
      </c>
      <c r="B6797" s="55">
        <f>VLOOKUP(J6797,'Mapping-CITI'!A:E,5,0)</f>
        <v>0</v>
      </c>
      <c r="D6797" s="42">
        <v>45016</v>
      </c>
      <c r="E6797" s="42">
        <v>45199</v>
      </c>
      <c r="F6797" t="s">
        <v>1982</v>
      </c>
      <c r="G6797" t="s">
        <v>1011</v>
      </c>
      <c r="H6797">
        <v>1210</v>
      </c>
      <c r="I6797" t="s">
        <v>2767</v>
      </c>
      <c r="J6797">
        <v>102104</v>
      </c>
      <c r="K6797" t="s">
        <v>2007</v>
      </c>
      <c r="L6797">
        <v>17362566.210000001</v>
      </c>
      <c r="M6797">
        <v>915741794.88</v>
      </c>
      <c r="N6797">
        <v>923248428.07000005</v>
      </c>
      <c r="O6797">
        <v>9855933.0199999996</v>
      </c>
      <c r="P6797" t="s">
        <v>607</v>
      </c>
      <c r="Q6797">
        <v>9855933.0199999996</v>
      </c>
      <c r="R6797">
        <v>0</v>
      </c>
      <c r="S6797">
        <v>0</v>
      </c>
      <c r="T6797" t="s">
        <v>14</v>
      </c>
      <c r="U6797" s="221">
        <f t="shared" si="213"/>
        <v>-0.75066331900000571</v>
      </c>
    </row>
    <row r="6798" spans="1:21" hidden="1">
      <c r="A6798" s="55" t="str">
        <f t="shared" si="212"/>
        <v>Y0EW0</v>
      </c>
      <c r="B6798" s="55">
        <f>VLOOKUP(J6798,'Mapping-CITI'!A:E,5,0)</f>
        <v>0</v>
      </c>
      <c r="D6798" s="42">
        <v>45016</v>
      </c>
      <c r="E6798" s="42">
        <v>45199</v>
      </c>
      <c r="F6798" t="s">
        <v>1982</v>
      </c>
      <c r="G6798" t="s">
        <v>1011</v>
      </c>
      <c r="J6798">
        <v>102328</v>
      </c>
      <c r="K6798" t="s">
        <v>2849</v>
      </c>
      <c r="L6798">
        <v>29134267.800000001</v>
      </c>
      <c r="M6798">
        <v>389753.5</v>
      </c>
      <c r="N6798">
        <v>0</v>
      </c>
      <c r="O6798">
        <v>29524021.300000001</v>
      </c>
      <c r="P6798" t="s">
        <v>607</v>
      </c>
      <c r="Q6798">
        <v>29524021.300000001</v>
      </c>
      <c r="R6798">
        <v>0</v>
      </c>
      <c r="S6798">
        <v>0</v>
      </c>
      <c r="T6798" t="s">
        <v>14</v>
      </c>
      <c r="U6798" s="221">
        <f t="shared" si="213"/>
        <v>3.8975349999999999E-2</v>
      </c>
    </row>
    <row r="6799" spans="1:21" hidden="1">
      <c r="A6799" s="55" t="str">
        <f t="shared" si="212"/>
        <v>Y0EW0</v>
      </c>
      <c r="B6799" s="55">
        <f>VLOOKUP(J6799,'Mapping-CITI'!A:E,5,0)</f>
        <v>0</v>
      </c>
      <c r="D6799" s="42">
        <v>45016</v>
      </c>
      <c r="E6799" s="42">
        <v>45199</v>
      </c>
      <c r="F6799" t="s">
        <v>1982</v>
      </c>
      <c r="G6799" t="s">
        <v>1011</v>
      </c>
      <c r="H6799">
        <v>1700</v>
      </c>
      <c r="I6799" t="s">
        <v>2768</v>
      </c>
      <c r="J6799">
        <v>106103</v>
      </c>
      <c r="K6799" t="s">
        <v>2783</v>
      </c>
      <c r="L6799">
        <v>87293.49</v>
      </c>
      <c r="M6799">
        <v>207334.73</v>
      </c>
      <c r="N6799">
        <v>211006.22</v>
      </c>
      <c r="O6799">
        <v>83622</v>
      </c>
      <c r="P6799" t="s">
        <v>607</v>
      </c>
      <c r="Q6799">
        <v>83622</v>
      </c>
      <c r="R6799">
        <v>207334.73</v>
      </c>
      <c r="S6799">
        <v>211006.22</v>
      </c>
      <c r="T6799" t="s">
        <v>14</v>
      </c>
      <c r="U6799" s="221">
        <f t="shared" si="213"/>
        <v>-3.6714899999999907E-4</v>
      </c>
    </row>
    <row r="6800" spans="1:21" hidden="1">
      <c r="A6800" s="55" t="str">
        <f t="shared" si="212"/>
        <v>Y0EWIgnore</v>
      </c>
      <c r="B6800" s="55" t="str">
        <f>VLOOKUP(J6800,'Mapping-CITI'!A:E,5,0)</f>
        <v>Ignore</v>
      </c>
      <c r="D6800" s="42">
        <v>45016</v>
      </c>
      <c r="E6800" s="42">
        <v>45199</v>
      </c>
      <c r="F6800" t="s">
        <v>1982</v>
      </c>
      <c r="G6800" t="s">
        <v>1011</v>
      </c>
      <c r="H6800">
        <v>1700</v>
      </c>
      <c r="I6800" t="s">
        <v>2768</v>
      </c>
      <c r="J6800">
        <v>106106</v>
      </c>
      <c r="K6800" t="s">
        <v>2784</v>
      </c>
      <c r="L6800">
        <v>2048.63</v>
      </c>
      <c r="M6800">
        <v>5049.49</v>
      </c>
      <c r="N6800">
        <v>3483.52</v>
      </c>
      <c r="O6800">
        <v>3614.6</v>
      </c>
      <c r="P6800" t="s">
        <v>607</v>
      </c>
      <c r="Q6800">
        <v>3614.6</v>
      </c>
      <c r="R6800">
        <v>5049.49</v>
      </c>
      <c r="S6800">
        <v>3483.52</v>
      </c>
      <c r="T6800" t="s">
        <v>14</v>
      </c>
      <c r="U6800" s="221">
        <f t="shared" si="213"/>
        <v>1.5659699999999999E-4</v>
      </c>
    </row>
    <row r="6801" spans="1:21" hidden="1">
      <c r="A6801" s="55" t="str">
        <f t="shared" si="212"/>
        <v>Y0EW0</v>
      </c>
      <c r="B6801" s="55">
        <f>VLOOKUP(J6801,'Mapping-CITI'!A:E,5,0)</f>
        <v>0</v>
      </c>
      <c r="D6801" s="42">
        <v>45016</v>
      </c>
      <c r="E6801" s="42">
        <v>45199</v>
      </c>
      <c r="F6801" t="s">
        <v>1982</v>
      </c>
      <c r="G6801" t="s">
        <v>1011</v>
      </c>
      <c r="H6801">
        <v>1400</v>
      </c>
      <c r="I6801" t="s">
        <v>2773</v>
      </c>
      <c r="J6801">
        <v>107111</v>
      </c>
      <c r="K6801" t="s">
        <v>2016</v>
      </c>
      <c r="L6801">
        <v>0</v>
      </c>
      <c r="M6801">
        <v>33010.65</v>
      </c>
      <c r="N6801">
        <v>33010.65</v>
      </c>
      <c r="O6801">
        <v>0</v>
      </c>
      <c r="P6801" t="s">
        <v>977</v>
      </c>
      <c r="Q6801">
        <v>0</v>
      </c>
      <c r="R6801">
        <v>33010.65</v>
      </c>
      <c r="S6801">
        <v>33010.65</v>
      </c>
      <c r="T6801" t="s">
        <v>14</v>
      </c>
      <c r="U6801" s="221">
        <f t="shared" si="213"/>
        <v>0</v>
      </c>
    </row>
    <row r="6802" spans="1:21" hidden="1">
      <c r="A6802" s="55" t="str">
        <f t="shared" si="212"/>
        <v>Y0EW0</v>
      </c>
      <c r="B6802" s="55">
        <f>VLOOKUP(J6802,'Mapping-CITI'!A:E,5,0)</f>
        <v>0</v>
      </c>
      <c r="D6802" s="42">
        <v>45016</v>
      </c>
      <c r="E6802" s="42">
        <v>45199</v>
      </c>
      <c r="F6802" t="s">
        <v>1982</v>
      </c>
      <c r="G6802" t="s">
        <v>1011</v>
      </c>
      <c r="H6802">
        <v>1700</v>
      </c>
      <c r="I6802" t="s">
        <v>2768</v>
      </c>
      <c r="J6802">
        <v>109181</v>
      </c>
      <c r="K6802" t="s">
        <v>2771</v>
      </c>
      <c r="L6802">
        <v>649.28</v>
      </c>
      <c r="M6802">
        <v>0</v>
      </c>
      <c r="N6802">
        <v>0</v>
      </c>
      <c r="O6802">
        <v>649.28</v>
      </c>
      <c r="P6802" t="s">
        <v>607</v>
      </c>
      <c r="Q6802">
        <v>649.28</v>
      </c>
      <c r="R6802">
        <v>0</v>
      </c>
      <c r="S6802">
        <v>0</v>
      </c>
      <c r="T6802" t="s">
        <v>14</v>
      </c>
      <c r="U6802" s="221">
        <f t="shared" si="213"/>
        <v>0</v>
      </c>
    </row>
    <row r="6803" spans="1:21" hidden="1">
      <c r="A6803" s="55" t="str">
        <f t="shared" si="212"/>
        <v>Y0EW0</v>
      </c>
      <c r="B6803" s="55">
        <f>VLOOKUP(J6803,'Mapping-CITI'!A:E,5,0)</f>
        <v>0</v>
      </c>
      <c r="D6803" s="42">
        <v>45016</v>
      </c>
      <c r="E6803" s="42">
        <v>45199</v>
      </c>
      <c r="F6803" t="s">
        <v>1982</v>
      </c>
      <c r="G6803" t="s">
        <v>1011</v>
      </c>
      <c r="H6803">
        <v>1230</v>
      </c>
      <c r="I6803" t="s">
        <v>2772</v>
      </c>
      <c r="J6803">
        <v>111126</v>
      </c>
      <c r="K6803" t="s">
        <v>2022</v>
      </c>
      <c r="L6803">
        <v>6673.05</v>
      </c>
      <c r="M6803">
        <v>328.55</v>
      </c>
      <c r="N6803">
        <v>0</v>
      </c>
      <c r="O6803">
        <v>3665.02</v>
      </c>
      <c r="P6803" t="s">
        <v>607</v>
      </c>
      <c r="Q6803">
        <v>3665.02</v>
      </c>
      <c r="R6803">
        <v>0</v>
      </c>
      <c r="S6803">
        <v>0</v>
      </c>
      <c r="T6803" t="s">
        <v>14</v>
      </c>
      <c r="U6803" s="221">
        <f t="shared" si="213"/>
        <v>3.2855000000000003E-5</v>
      </c>
    </row>
    <row r="6804" spans="1:21" hidden="1">
      <c r="A6804" s="55" t="str">
        <f t="shared" si="212"/>
        <v>Y0EW0</v>
      </c>
      <c r="B6804" s="55">
        <f>VLOOKUP(J6804,'Mapping-CITI'!A:E,5,0)</f>
        <v>0</v>
      </c>
      <c r="D6804" s="42">
        <v>45016</v>
      </c>
      <c r="E6804" s="42">
        <v>45199</v>
      </c>
      <c r="F6804" t="s">
        <v>1982</v>
      </c>
      <c r="G6804" t="s">
        <v>1011</v>
      </c>
      <c r="H6804">
        <v>1400</v>
      </c>
      <c r="I6804" t="s">
        <v>2773</v>
      </c>
      <c r="J6804">
        <v>111137</v>
      </c>
      <c r="K6804" t="s">
        <v>2027</v>
      </c>
      <c r="L6804">
        <v>0</v>
      </c>
      <c r="M6804">
        <v>1826.04</v>
      </c>
      <c r="N6804">
        <v>1826.04</v>
      </c>
      <c r="O6804">
        <v>0</v>
      </c>
      <c r="P6804" t="s">
        <v>607</v>
      </c>
      <c r="Q6804">
        <v>0</v>
      </c>
      <c r="R6804">
        <v>1826.04</v>
      </c>
      <c r="S6804">
        <v>1826.04</v>
      </c>
      <c r="T6804" t="s">
        <v>14</v>
      </c>
      <c r="U6804" s="221">
        <f t="shared" si="213"/>
        <v>0</v>
      </c>
    </row>
    <row r="6805" spans="1:21" hidden="1">
      <c r="A6805" s="55" t="str">
        <f t="shared" si="212"/>
        <v>Y0EW0</v>
      </c>
      <c r="B6805" s="55">
        <f>VLOOKUP(J6805,'Mapping-CITI'!A:E,5,0)</f>
        <v>0</v>
      </c>
      <c r="D6805" s="42">
        <v>45016</v>
      </c>
      <c r="E6805" s="42">
        <v>45199</v>
      </c>
      <c r="F6805" t="s">
        <v>1982</v>
      </c>
      <c r="G6805" t="s">
        <v>1011</v>
      </c>
      <c r="H6805">
        <v>1400</v>
      </c>
      <c r="I6805" t="s">
        <v>2773</v>
      </c>
      <c r="J6805">
        <v>111220</v>
      </c>
      <c r="K6805" t="s">
        <v>2655</v>
      </c>
      <c r="L6805">
        <v>2011760.37</v>
      </c>
      <c r="M6805">
        <v>314983182.16000003</v>
      </c>
      <c r="N6805">
        <v>314991591.35000002</v>
      </c>
      <c r="O6805">
        <v>1978725.07</v>
      </c>
      <c r="P6805" t="s">
        <v>607</v>
      </c>
      <c r="Q6805">
        <v>1978725.07</v>
      </c>
      <c r="R6805">
        <v>314983182.16000003</v>
      </c>
      <c r="S6805">
        <v>314991591.35000002</v>
      </c>
      <c r="T6805" t="s">
        <v>14</v>
      </c>
      <c r="U6805" s="221">
        <f t="shared" si="213"/>
        <v>-8.4091899999976156E-4</v>
      </c>
    </row>
    <row r="6806" spans="1:21" hidden="1">
      <c r="A6806" s="55" t="str">
        <f t="shared" si="212"/>
        <v>Y0EW0</v>
      </c>
      <c r="B6806" s="55">
        <f>VLOOKUP(J6806,'Mapping-CITI'!A:E,5,0)</f>
        <v>0</v>
      </c>
      <c r="D6806" s="42">
        <v>45016</v>
      </c>
      <c r="E6806" s="42">
        <v>45199</v>
      </c>
      <c r="F6806" t="s">
        <v>1982</v>
      </c>
      <c r="G6806" t="s">
        <v>1011</v>
      </c>
      <c r="H6806">
        <v>1400</v>
      </c>
      <c r="I6806" t="s">
        <v>2773</v>
      </c>
      <c r="J6806">
        <v>111221</v>
      </c>
      <c r="K6806" t="s">
        <v>2656</v>
      </c>
      <c r="L6806">
        <v>-2011760.37</v>
      </c>
      <c r="M6806">
        <v>314991591.35000002</v>
      </c>
      <c r="N6806">
        <v>314983182.16000003</v>
      </c>
      <c r="O6806">
        <v>-1978725.07</v>
      </c>
      <c r="P6806" t="s">
        <v>607</v>
      </c>
      <c r="Q6806">
        <v>-1978725.07</v>
      </c>
      <c r="R6806">
        <v>314991591.35000002</v>
      </c>
      <c r="S6806">
        <v>314983182.16000003</v>
      </c>
      <c r="T6806" t="s">
        <v>14</v>
      </c>
      <c r="U6806" s="221">
        <f t="shared" si="213"/>
        <v>8.4091899999976156E-4</v>
      </c>
    </row>
    <row r="6807" spans="1:21" hidden="1">
      <c r="A6807" s="55" t="str">
        <f t="shared" si="212"/>
        <v>Y0EW0</v>
      </c>
      <c r="B6807" s="55">
        <f>VLOOKUP(J6807,'Mapping-CITI'!A:E,5,0)</f>
        <v>0</v>
      </c>
      <c r="D6807" s="42">
        <v>45016</v>
      </c>
      <c r="E6807" s="42">
        <v>45199</v>
      </c>
      <c r="F6807" t="s">
        <v>1982</v>
      </c>
      <c r="G6807" t="s">
        <v>1011</v>
      </c>
      <c r="H6807">
        <v>1700</v>
      </c>
      <c r="I6807" t="s">
        <v>2768</v>
      </c>
      <c r="J6807">
        <v>141017</v>
      </c>
      <c r="K6807" t="s">
        <v>2035</v>
      </c>
      <c r="L6807">
        <v>0</v>
      </c>
      <c r="M6807">
        <v>1050000</v>
      </c>
      <c r="N6807">
        <v>1051000</v>
      </c>
      <c r="O6807">
        <v>-1000</v>
      </c>
      <c r="P6807" t="s">
        <v>607</v>
      </c>
      <c r="Q6807">
        <v>-1000</v>
      </c>
      <c r="R6807">
        <v>1050000</v>
      </c>
      <c r="S6807">
        <v>1051000</v>
      </c>
      <c r="T6807" t="s">
        <v>14</v>
      </c>
      <c r="U6807" s="221">
        <f t="shared" si="213"/>
        <v>-1E-4</v>
      </c>
    </row>
    <row r="6808" spans="1:21" hidden="1">
      <c r="A6808" s="55" t="str">
        <f t="shared" si="212"/>
        <v>Y0EWIgnore</v>
      </c>
      <c r="B6808" s="55" t="str">
        <f>VLOOKUP(J6808,'Mapping-CITI'!A:E,5,0)</f>
        <v>Ignore</v>
      </c>
      <c r="D6808" s="42">
        <v>45016</v>
      </c>
      <c r="E6808" s="42">
        <v>45199</v>
      </c>
      <c r="F6808" t="s">
        <v>1982</v>
      </c>
      <c r="G6808" t="s">
        <v>1011</v>
      </c>
      <c r="H6808">
        <v>1700</v>
      </c>
      <c r="I6808" t="s">
        <v>2768</v>
      </c>
      <c r="J6808">
        <v>141258</v>
      </c>
      <c r="K6808" t="s">
        <v>3364</v>
      </c>
      <c r="L6808">
        <v>0</v>
      </c>
      <c r="M6808">
        <v>145000</v>
      </c>
      <c r="N6808">
        <v>145000</v>
      </c>
      <c r="O6808">
        <v>0</v>
      </c>
      <c r="P6808" t="s">
        <v>607</v>
      </c>
      <c r="Q6808">
        <v>0</v>
      </c>
      <c r="R6808">
        <v>145000</v>
      </c>
      <c r="S6808">
        <v>145000</v>
      </c>
      <c r="T6808" t="s">
        <v>14</v>
      </c>
      <c r="U6808" s="221">
        <f t="shared" si="213"/>
        <v>0</v>
      </c>
    </row>
    <row r="6809" spans="1:21" hidden="1">
      <c r="A6809" s="55" t="str">
        <f t="shared" si="212"/>
        <v>Y0EW0</v>
      </c>
      <c r="B6809" s="55">
        <f>VLOOKUP(J6809,'Mapping-CITI'!A:E,5,0)</f>
        <v>0</v>
      </c>
      <c r="D6809" s="42">
        <v>45016</v>
      </c>
      <c r="E6809" s="42">
        <v>45199</v>
      </c>
      <c r="F6809" t="s">
        <v>1982</v>
      </c>
      <c r="G6809" t="s">
        <v>1011</v>
      </c>
      <c r="H6809">
        <v>1700</v>
      </c>
      <c r="I6809" t="s">
        <v>2768</v>
      </c>
      <c r="J6809">
        <v>141280</v>
      </c>
      <c r="K6809" t="s">
        <v>2036</v>
      </c>
      <c r="L6809">
        <v>14812.83</v>
      </c>
      <c r="M6809">
        <v>990307779.07000005</v>
      </c>
      <c r="N6809">
        <v>990220041.00999999</v>
      </c>
      <c r="O6809">
        <v>102550.89</v>
      </c>
      <c r="P6809" t="s">
        <v>607</v>
      </c>
      <c r="Q6809">
        <v>102550.89</v>
      </c>
      <c r="R6809">
        <v>54100843.899999999</v>
      </c>
      <c r="S6809">
        <v>27904446.129999999</v>
      </c>
      <c r="T6809" t="s">
        <v>14</v>
      </c>
      <c r="U6809" s="221">
        <f t="shared" si="213"/>
        <v>8.7738060000061985E-3</v>
      </c>
    </row>
    <row r="6810" spans="1:21" hidden="1">
      <c r="A6810" s="55" t="str">
        <f t="shared" si="212"/>
        <v>Y0EW0</v>
      </c>
      <c r="B6810" s="55">
        <f>VLOOKUP(J6810,'Mapping-CITI'!A:E,5,0)</f>
        <v>0</v>
      </c>
      <c r="D6810" s="42">
        <v>45016</v>
      </c>
      <c r="E6810" s="42">
        <v>45199</v>
      </c>
      <c r="F6810" t="s">
        <v>1982</v>
      </c>
      <c r="G6810" t="s">
        <v>1011</v>
      </c>
      <c r="H6810">
        <v>1700</v>
      </c>
      <c r="I6810" t="s">
        <v>2768</v>
      </c>
      <c r="J6810">
        <v>141280</v>
      </c>
      <c r="K6810" t="s">
        <v>2036</v>
      </c>
      <c r="L6810">
        <v>-23000.01</v>
      </c>
      <c r="M6810">
        <v>776010.65</v>
      </c>
      <c r="N6810">
        <v>753010.65</v>
      </c>
      <c r="O6810">
        <v>-0.01</v>
      </c>
      <c r="P6810" t="s">
        <v>977</v>
      </c>
      <c r="Q6810">
        <v>-0.83</v>
      </c>
      <c r="R6810">
        <v>54100843.899999999</v>
      </c>
      <c r="S6810">
        <v>27904446.129999999</v>
      </c>
      <c r="T6810" t="s">
        <v>14</v>
      </c>
      <c r="U6810" s="221">
        <f t="shared" si="213"/>
        <v>2.3E-3</v>
      </c>
    </row>
    <row r="6811" spans="1:21" hidden="1">
      <c r="A6811" s="55" t="str">
        <f t="shared" si="212"/>
        <v>Y0EW0</v>
      </c>
      <c r="B6811" s="55">
        <f>VLOOKUP(J6811,'Mapping-CITI'!A:E,5,0)</f>
        <v>0</v>
      </c>
      <c r="D6811" s="42">
        <v>45016</v>
      </c>
      <c r="E6811" s="42">
        <v>45199</v>
      </c>
      <c r="F6811" t="s">
        <v>1982</v>
      </c>
      <c r="G6811" t="s">
        <v>1011</v>
      </c>
      <c r="H6811">
        <v>1700</v>
      </c>
      <c r="I6811" t="s">
        <v>2768</v>
      </c>
      <c r="J6811">
        <v>141287</v>
      </c>
      <c r="K6811" t="s">
        <v>604</v>
      </c>
      <c r="L6811">
        <v>-0.32</v>
      </c>
      <c r="M6811">
        <v>0.32</v>
      </c>
      <c r="N6811">
        <v>0</v>
      </c>
      <c r="O6811">
        <v>0</v>
      </c>
      <c r="P6811" t="s">
        <v>607</v>
      </c>
      <c r="Q6811">
        <v>0</v>
      </c>
      <c r="R6811">
        <v>0.32</v>
      </c>
      <c r="S6811">
        <v>0</v>
      </c>
      <c r="T6811" t="s">
        <v>14</v>
      </c>
      <c r="U6811" s="221">
        <f t="shared" si="213"/>
        <v>3.2000000000000002E-8</v>
      </c>
    </row>
    <row r="6812" spans="1:21" hidden="1">
      <c r="A6812" s="55" t="str">
        <f t="shared" si="212"/>
        <v>Y0EW0</v>
      </c>
      <c r="B6812" s="55">
        <f>VLOOKUP(J6812,'Mapping-CITI'!A:E,5,0)</f>
        <v>0</v>
      </c>
      <c r="D6812" s="42">
        <v>45016</v>
      </c>
      <c r="E6812" s="42">
        <v>45199</v>
      </c>
      <c r="F6812" t="s">
        <v>1982</v>
      </c>
      <c r="G6812" t="s">
        <v>1011</v>
      </c>
      <c r="H6812">
        <v>1700</v>
      </c>
      <c r="I6812" t="s">
        <v>2768</v>
      </c>
      <c r="J6812">
        <v>141382</v>
      </c>
      <c r="K6812" t="s">
        <v>2052</v>
      </c>
      <c r="L6812">
        <v>0</v>
      </c>
      <c r="M6812">
        <v>18233905.350000001</v>
      </c>
      <c r="N6812">
        <v>18233905.350000001</v>
      </c>
      <c r="O6812">
        <v>0</v>
      </c>
      <c r="P6812" t="s">
        <v>607</v>
      </c>
      <c r="Q6812">
        <v>0</v>
      </c>
      <c r="R6812">
        <v>18233905.350000001</v>
      </c>
      <c r="S6812">
        <v>18233905.350000001</v>
      </c>
      <c r="T6812" t="s">
        <v>14</v>
      </c>
      <c r="U6812" s="221">
        <f t="shared" si="213"/>
        <v>0</v>
      </c>
    </row>
    <row r="6813" spans="1:21" hidden="1">
      <c r="A6813" s="55" t="str">
        <f t="shared" si="212"/>
        <v>Y0EW0</v>
      </c>
      <c r="B6813" s="55">
        <f>VLOOKUP(J6813,'Mapping-CITI'!A:E,5,0)</f>
        <v>0</v>
      </c>
      <c r="D6813" s="42">
        <v>45016</v>
      </c>
      <c r="E6813" s="42">
        <v>45199</v>
      </c>
      <c r="F6813" t="s">
        <v>1982</v>
      </c>
      <c r="G6813" t="s">
        <v>1011</v>
      </c>
      <c r="H6813">
        <v>1700</v>
      </c>
      <c r="I6813" t="s">
        <v>2768</v>
      </c>
      <c r="J6813">
        <v>141398</v>
      </c>
      <c r="K6813" t="s">
        <v>2911</v>
      </c>
      <c r="L6813">
        <v>0</v>
      </c>
      <c r="M6813">
        <v>1826.04</v>
      </c>
      <c r="N6813">
        <v>1826.04</v>
      </c>
      <c r="O6813">
        <v>0</v>
      </c>
      <c r="P6813" t="s">
        <v>607</v>
      </c>
      <c r="Q6813">
        <v>0</v>
      </c>
      <c r="R6813">
        <v>1826.04</v>
      </c>
      <c r="S6813">
        <v>1826.04</v>
      </c>
      <c r="T6813" t="s">
        <v>14</v>
      </c>
      <c r="U6813" s="221">
        <f t="shared" si="213"/>
        <v>0</v>
      </c>
    </row>
    <row r="6814" spans="1:21" hidden="1">
      <c r="A6814" s="55" t="str">
        <f t="shared" si="212"/>
        <v>Y0EW0</v>
      </c>
      <c r="B6814" s="55">
        <f>VLOOKUP(J6814,'Mapping-CITI'!A:E,5,0)</f>
        <v>0</v>
      </c>
      <c r="D6814" s="42">
        <v>45016</v>
      </c>
      <c r="E6814" s="42">
        <v>45199</v>
      </c>
      <c r="F6814" t="s">
        <v>1982</v>
      </c>
      <c r="G6814" t="s">
        <v>1011</v>
      </c>
      <c r="H6814">
        <v>1700</v>
      </c>
      <c r="I6814" t="s">
        <v>2768</v>
      </c>
      <c r="J6814">
        <v>141399</v>
      </c>
      <c r="K6814" t="s">
        <v>2912</v>
      </c>
      <c r="L6814">
        <v>0</v>
      </c>
      <c r="M6814">
        <v>16162000</v>
      </c>
      <c r="N6814">
        <v>16164500</v>
      </c>
      <c r="O6814">
        <v>-2500</v>
      </c>
      <c r="P6814" t="s">
        <v>607</v>
      </c>
      <c r="Q6814">
        <v>-2500</v>
      </c>
      <c r="R6814">
        <v>16162000</v>
      </c>
      <c r="S6814">
        <v>16164500</v>
      </c>
      <c r="T6814" t="s">
        <v>14</v>
      </c>
      <c r="U6814" s="221">
        <f t="shared" si="213"/>
        <v>-2.5000000000000001E-4</v>
      </c>
    </row>
    <row r="6815" spans="1:21" hidden="1">
      <c r="A6815" s="55" t="str">
        <f t="shared" si="212"/>
        <v>Y0EW0</v>
      </c>
      <c r="B6815" s="55">
        <f>VLOOKUP(J6815,'Mapping-CITI'!A:E,5,0)</f>
        <v>0</v>
      </c>
      <c r="D6815" s="42">
        <v>45016</v>
      </c>
      <c r="E6815" s="42">
        <v>45199</v>
      </c>
      <c r="F6815" t="s">
        <v>1982</v>
      </c>
      <c r="G6815" t="s">
        <v>1011</v>
      </c>
      <c r="H6815">
        <v>1700</v>
      </c>
      <c r="I6815" t="s">
        <v>2768</v>
      </c>
      <c r="J6815">
        <v>141524</v>
      </c>
      <c r="K6815" t="s">
        <v>2061</v>
      </c>
      <c r="L6815">
        <v>0</v>
      </c>
      <c r="M6815">
        <v>100500</v>
      </c>
      <c r="N6815">
        <v>100500</v>
      </c>
      <c r="O6815">
        <v>0</v>
      </c>
      <c r="P6815" t="s">
        <v>607</v>
      </c>
      <c r="Q6815">
        <v>0</v>
      </c>
      <c r="R6815">
        <v>100500</v>
      </c>
      <c r="S6815">
        <v>100500</v>
      </c>
      <c r="T6815" t="s">
        <v>14</v>
      </c>
      <c r="U6815" s="221">
        <f t="shared" si="213"/>
        <v>0</v>
      </c>
    </row>
    <row r="6816" spans="1:21" hidden="1">
      <c r="A6816" s="55" t="str">
        <f t="shared" si="212"/>
        <v>Y0EW0</v>
      </c>
      <c r="B6816" s="55">
        <f>VLOOKUP(J6816,'Mapping-CITI'!A:E,5,0)</f>
        <v>0</v>
      </c>
      <c r="D6816" s="42">
        <v>45016</v>
      </c>
      <c r="E6816" s="42">
        <v>45199</v>
      </c>
      <c r="F6816" t="s">
        <v>1982</v>
      </c>
      <c r="G6816" t="s">
        <v>1011</v>
      </c>
      <c r="H6816">
        <v>1700</v>
      </c>
      <c r="I6816" t="s">
        <v>2768</v>
      </c>
      <c r="J6816">
        <v>141653</v>
      </c>
      <c r="K6816" t="s">
        <v>2074</v>
      </c>
      <c r="L6816">
        <v>0</v>
      </c>
      <c r="M6816">
        <v>32000</v>
      </c>
      <c r="N6816">
        <v>32000</v>
      </c>
      <c r="O6816">
        <v>0</v>
      </c>
      <c r="P6816" t="s">
        <v>607</v>
      </c>
      <c r="Q6816">
        <v>0</v>
      </c>
      <c r="R6816">
        <v>32000</v>
      </c>
      <c r="S6816">
        <v>32000</v>
      </c>
      <c r="T6816" t="s">
        <v>14</v>
      </c>
      <c r="U6816" s="221">
        <f t="shared" si="213"/>
        <v>0</v>
      </c>
    </row>
    <row r="6817" spans="1:21" hidden="1">
      <c r="A6817" s="55" t="str">
        <f t="shared" si="212"/>
        <v>Y0EW0</v>
      </c>
      <c r="B6817" s="55">
        <f>VLOOKUP(J6817,'Mapping-CITI'!A:E,5,0)</f>
        <v>0</v>
      </c>
      <c r="D6817" s="42">
        <v>45016</v>
      </c>
      <c r="E6817" s="42">
        <v>45199</v>
      </c>
      <c r="F6817" t="s">
        <v>1982</v>
      </c>
      <c r="G6817" t="s">
        <v>1011</v>
      </c>
      <c r="H6817">
        <v>1700</v>
      </c>
      <c r="I6817" t="s">
        <v>2768</v>
      </c>
      <c r="J6817">
        <v>141724</v>
      </c>
      <c r="K6817" t="s">
        <v>2076</v>
      </c>
      <c r="L6817">
        <v>0</v>
      </c>
      <c r="M6817">
        <v>600566</v>
      </c>
      <c r="N6817">
        <v>600566</v>
      </c>
      <c r="O6817">
        <v>0</v>
      </c>
      <c r="P6817" t="s">
        <v>607</v>
      </c>
      <c r="Q6817">
        <v>0</v>
      </c>
      <c r="R6817">
        <v>600566</v>
      </c>
      <c r="S6817">
        <v>600566</v>
      </c>
      <c r="T6817" t="s">
        <v>14</v>
      </c>
      <c r="U6817" s="221">
        <f t="shared" si="213"/>
        <v>0</v>
      </c>
    </row>
    <row r="6818" spans="1:21" hidden="1">
      <c r="A6818" s="55" t="str">
        <f t="shared" si="212"/>
        <v>Y0EW0</v>
      </c>
      <c r="B6818" s="55">
        <f>VLOOKUP(J6818,'Mapping-CITI'!A:E,5,0)</f>
        <v>0</v>
      </c>
      <c r="D6818" s="42">
        <v>45016</v>
      </c>
      <c r="E6818" s="42">
        <v>45199</v>
      </c>
      <c r="F6818" t="s">
        <v>1982</v>
      </c>
      <c r="G6818" t="s">
        <v>1011</v>
      </c>
      <c r="H6818">
        <v>1700</v>
      </c>
      <c r="I6818" t="s">
        <v>2768</v>
      </c>
      <c r="J6818">
        <v>141744</v>
      </c>
      <c r="K6818" t="s">
        <v>2087</v>
      </c>
      <c r="L6818">
        <v>0</v>
      </c>
      <c r="M6818">
        <v>73892736.819999993</v>
      </c>
      <c r="N6818">
        <v>73892736.819999993</v>
      </c>
      <c r="O6818">
        <v>0</v>
      </c>
      <c r="P6818" t="s">
        <v>607</v>
      </c>
      <c r="Q6818">
        <v>0</v>
      </c>
      <c r="R6818">
        <v>73892736.819999993</v>
      </c>
      <c r="S6818">
        <v>73892736.819999993</v>
      </c>
      <c r="T6818" t="s">
        <v>14</v>
      </c>
      <c r="U6818" s="221">
        <f t="shared" si="213"/>
        <v>0</v>
      </c>
    </row>
    <row r="6819" spans="1:21" hidden="1">
      <c r="A6819" s="55" t="str">
        <f t="shared" si="212"/>
        <v>Y0EW0</v>
      </c>
      <c r="B6819" s="55">
        <f>VLOOKUP(J6819,'Mapping-CITI'!A:E,5,0)</f>
        <v>0</v>
      </c>
      <c r="D6819" s="42">
        <v>45016</v>
      </c>
      <c r="E6819" s="42">
        <v>45199</v>
      </c>
      <c r="F6819" t="s">
        <v>1982</v>
      </c>
      <c r="G6819" t="s">
        <v>1011</v>
      </c>
      <c r="H6819">
        <v>1700</v>
      </c>
      <c r="I6819" t="s">
        <v>2768</v>
      </c>
      <c r="J6819">
        <v>141754</v>
      </c>
      <c r="K6819" t="s">
        <v>2096</v>
      </c>
      <c r="L6819">
        <v>0</v>
      </c>
      <c r="M6819">
        <v>136000</v>
      </c>
      <c r="N6819">
        <v>136000</v>
      </c>
      <c r="O6819">
        <v>0</v>
      </c>
      <c r="P6819" t="s">
        <v>607</v>
      </c>
      <c r="Q6819">
        <v>0</v>
      </c>
      <c r="R6819">
        <v>136000</v>
      </c>
      <c r="S6819">
        <v>136000</v>
      </c>
      <c r="T6819" t="s">
        <v>14</v>
      </c>
      <c r="U6819" s="221">
        <f t="shared" si="213"/>
        <v>0</v>
      </c>
    </row>
    <row r="6820" spans="1:21" hidden="1">
      <c r="A6820" s="55" t="str">
        <f t="shared" si="212"/>
        <v>Y0EW0</v>
      </c>
      <c r="B6820" s="55">
        <f>VLOOKUP(J6820,'Mapping-CITI'!A:E,5,0)</f>
        <v>0</v>
      </c>
      <c r="D6820" s="42">
        <v>45016</v>
      </c>
      <c r="E6820" s="42">
        <v>45199</v>
      </c>
      <c r="F6820" t="s">
        <v>1982</v>
      </c>
      <c r="G6820" t="s">
        <v>1011</v>
      </c>
      <c r="H6820">
        <v>1700</v>
      </c>
      <c r="I6820" t="s">
        <v>2768</v>
      </c>
      <c r="J6820">
        <v>141769</v>
      </c>
      <c r="K6820" t="s">
        <v>2105</v>
      </c>
      <c r="L6820">
        <v>0</v>
      </c>
      <c r="M6820">
        <v>236500</v>
      </c>
      <c r="N6820">
        <v>236500</v>
      </c>
      <c r="O6820">
        <v>0</v>
      </c>
      <c r="P6820" t="s">
        <v>607</v>
      </c>
      <c r="Q6820">
        <v>0</v>
      </c>
      <c r="R6820">
        <v>236500</v>
      </c>
      <c r="S6820">
        <v>236500</v>
      </c>
      <c r="T6820" t="s">
        <v>14</v>
      </c>
      <c r="U6820" s="221">
        <f t="shared" si="213"/>
        <v>0</v>
      </c>
    </row>
    <row r="6821" spans="1:21" hidden="1">
      <c r="A6821" s="55" t="str">
        <f t="shared" si="212"/>
        <v>Y0EW0</v>
      </c>
      <c r="B6821" s="55">
        <f>VLOOKUP(J6821,'Mapping-CITI'!A:E,5,0)</f>
        <v>0</v>
      </c>
      <c r="D6821" s="42">
        <v>45016</v>
      </c>
      <c r="E6821" s="42">
        <v>45199</v>
      </c>
      <c r="F6821" t="s">
        <v>1982</v>
      </c>
      <c r="G6821" t="s">
        <v>1011</v>
      </c>
      <c r="H6821">
        <v>1700</v>
      </c>
      <c r="I6821" t="s">
        <v>2768</v>
      </c>
      <c r="J6821">
        <v>141779</v>
      </c>
      <c r="K6821" t="s">
        <v>2114</v>
      </c>
      <c r="L6821">
        <v>0</v>
      </c>
      <c r="M6821">
        <v>842000</v>
      </c>
      <c r="N6821">
        <v>842000</v>
      </c>
      <c r="O6821">
        <v>0</v>
      </c>
      <c r="P6821" t="s">
        <v>607</v>
      </c>
      <c r="Q6821">
        <v>0</v>
      </c>
      <c r="R6821">
        <v>842000</v>
      </c>
      <c r="S6821">
        <v>842000</v>
      </c>
      <c r="T6821" t="s">
        <v>14</v>
      </c>
      <c r="U6821" s="221">
        <f t="shared" si="213"/>
        <v>0</v>
      </c>
    </row>
    <row r="6822" spans="1:21" hidden="1">
      <c r="A6822" s="55" t="str">
        <f t="shared" si="212"/>
        <v>Y0EW0</v>
      </c>
      <c r="B6822" s="55">
        <f>VLOOKUP(J6822,'Mapping-CITI'!A:E,5,0)</f>
        <v>0</v>
      </c>
      <c r="D6822" s="42">
        <v>45016</v>
      </c>
      <c r="E6822" s="42">
        <v>45199</v>
      </c>
      <c r="F6822" t="s">
        <v>1982</v>
      </c>
      <c r="G6822" t="s">
        <v>1011</v>
      </c>
      <c r="H6822">
        <v>1700</v>
      </c>
      <c r="I6822" t="s">
        <v>2768</v>
      </c>
      <c r="J6822">
        <v>141785</v>
      </c>
      <c r="K6822" t="s">
        <v>2918</v>
      </c>
      <c r="L6822">
        <v>0</v>
      </c>
      <c r="M6822">
        <v>150000</v>
      </c>
      <c r="N6822">
        <v>150000</v>
      </c>
      <c r="O6822">
        <v>0</v>
      </c>
      <c r="P6822" t="s">
        <v>607</v>
      </c>
      <c r="Q6822">
        <v>0</v>
      </c>
      <c r="R6822">
        <v>150000</v>
      </c>
      <c r="S6822">
        <v>150000</v>
      </c>
      <c r="T6822" t="s">
        <v>14</v>
      </c>
      <c r="U6822" s="221">
        <f t="shared" si="213"/>
        <v>0</v>
      </c>
    </row>
    <row r="6823" spans="1:21" hidden="1">
      <c r="A6823" s="55" t="str">
        <f t="shared" si="212"/>
        <v>Y0EW0</v>
      </c>
      <c r="B6823" s="55">
        <f>VLOOKUP(J6823,'Mapping-CITI'!A:E,5,0)</f>
        <v>0</v>
      </c>
      <c r="D6823" s="42">
        <v>45016</v>
      </c>
      <c r="E6823" s="42">
        <v>45199</v>
      </c>
      <c r="F6823" t="s">
        <v>1982</v>
      </c>
      <c r="G6823" t="s">
        <v>1011</v>
      </c>
      <c r="H6823">
        <v>1700</v>
      </c>
      <c r="I6823" t="s">
        <v>2768</v>
      </c>
      <c r="J6823">
        <v>141789</v>
      </c>
      <c r="K6823" t="s">
        <v>2122</v>
      </c>
      <c r="L6823">
        <v>0</v>
      </c>
      <c r="M6823">
        <v>16500</v>
      </c>
      <c r="N6823">
        <v>16500</v>
      </c>
      <c r="O6823">
        <v>0</v>
      </c>
      <c r="P6823" t="s">
        <v>607</v>
      </c>
      <c r="Q6823">
        <v>0</v>
      </c>
      <c r="R6823">
        <v>16500</v>
      </c>
      <c r="S6823">
        <v>16500</v>
      </c>
      <c r="T6823" t="s">
        <v>14</v>
      </c>
      <c r="U6823" s="221">
        <f t="shared" si="213"/>
        <v>0</v>
      </c>
    </row>
    <row r="6824" spans="1:21" hidden="1">
      <c r="A6824" s="55" t="str">
        <f t="shared" si="212"/>
        <v>Y0EWIgnore</v>
      </c>
      <c r="B6824" s="55" t="str">
        <f>VLOOKUP(J6824,'Mapping-CITI'!A:E,5,0)</f>
        <v>Ignore</v>
      </c>
      <c r="D6824" s="42">
        <v>45016</v>
      </c>
      <c r="E6824" s="42">
        <v>45199</v>
      </c>
      <c r="F6824" t="s">
        <v>1982</v>
      </c>
      <c r="G6824" t="s">
        <v>1011</v>
      </c>
      <c r="H6824">
        <v>1700</v>
      </c>
      <c r="I6824" t="s">
        <v>2768</v>
      </c>
      <c r="J6824">
        <v>141794</v>
      </c>
      <c r="K6824" t="s">
        <v>3365</v>
      </c>
      <c r="L6824">
        <v>0</v>
      </c>
      <c r="M6824">
        <v>210000</v>
      </c>
      <c r="N6824">
        <v>210000</v>
      </c>
      <c r="O6824">
        <v>0</v>
      </c>
      <c r="P6824" t="s">
        <v>607</v>
      </c>
      <c r="Q6824">
        <v>0</v>
      </c>
      <c r="R6824">
        <v>210000</v>
      </c>
      <c r="S6824">
        <v>210000</v>
      </c>
      <c r="T6824" t="s">
        <v>14</v>
      </c>
      <c r="U6824" s="221">
        <f t="shared" si="213"/>
        <v>0</v>
      </c>
    </row>
    <row r="6825" spans="1:21" hidden="1">
      <c r="A6825" s="55" t="str">
        <f t="shared" si="212"/>
        <v>Y0EWIgnore</v>
      </c>
      <c r="B6825" s="55" t="str">
        <f>VLOOKUP(J6825,'Mapping-CITI'!A:E,5,0)</f>
        <v>Ignore</v>
      </c>
      <c r="D6825" s="42">
        <v>45016</v>
      </c>
      <c r="E6825" s="42">
        <v>45199</v>
      </c>
      <c r="F6825" t="s">
        <v>1982</v>
      </c>
      <c r="G6825" t="s">
        <v>1011</v>
      </c>
      <c r="H6825">
        <v>1700</v>
      </c>
      <c r="I6825" t="s">
        <v>2768</v>
      </c>
      <c r="J6825">
        <v>141865</v>
      </c>
      <c r="K6825" t="s">
        <v>3366</v>
      </c>
      <c r="L6825">
        <v>0</v>
      </c>
      <c r="M6825">
        <v>36000</v>
      </c>
      <c r="N6825">
        <v>36000</v>
      </c>
      <c r="O6825">
        <v>0</v>
      </c>
      <c r="P6825" t="s">
        <v>607</v>
      </c>
      <c r="Q6825">
        <v>0</v>
      </c>
      <c r="R6825">
        <v>36000</v>
      </c>
      <c r="S6825">
        <v>36000</v>
      </c>
      <c r="T6825" t="s">
        <v>14</v>
      </c>
      <c r="U6825" s="221">
        <f t="shared" si="213"/>
        <v>0</v>
      </c>
    </row>
    <row r="6826" spans="1:21" hidden="1">
      <c r="A6826" s="55" t="str">
        <f t="shared" si="212"/>
        <v>Y0EW0</v>
      </c>
      <c r="B6826" s="55">
        <f>VLOOKUP(J6826,'Mapping-CITI'!A:E,5,0)</f>
        <v>0</v>
      </c>
      <c r="D6826" s="42">
        <v>45016</v>
      </c>
      <c r="E6826" s="42">
        <v>45199</v>
      </c>
      <c r="F6826" t="s">
        <v>1982</v>
      </c>
      <c r="G6826" t="s">
        <v>1011</v>
      </c>
      <c r="H6826">
        <v>1700</v>
      </c>
      <c r="I6826" t="s">
        <v>2768</v>
      </c>
      <c r="J6826">
        <v>142042</v>
      </c>
      <c r="K6826" t="s">
        <v>2131</v>
      </c>
      <c r="L6826">
        <v>0</v>
      </c>
      <c r="M6826">
        <v>41209</v>
      </c>
      <c r="N6826">
        <v>41209</v>
      </c>
      <c r="O6826">
        <v>0</v>
      </c>
      <c r="P6826" t="s">
        <v>607</v>
      </c>
      <c r="Q6826">
        <v>0</v>
      </c>
      <c r="R6826">
        <v>41209</v>
      </c>
      <c r="S6826">
        <v>41209</v>
      </c>
      <c r="T6826" t="s">
        <v>14</v>
      </c>
      <c r="U6826" s="221">
        <f t="shared" si="213"/>
        <v>0</v>
      </c>
    </row>
    <row r="6827" spans="1:21" hidden="1">
      <c r="A6827" s="55" t="str">
        <f t="shared" si="212"/>
        <v>Y0EW0</v>
      </c>
      <c r="B6827" s="55">
        <f>VLOOKUP(J6827,'Mapping-CITI'!A:E,5,0)</f>
        <v>0</v>
      </c>
      <c r="D6827" s="42">
        <v>45016</v>
      </c>
      <c r="E6827" s="42">
        <v>45199</v>
      </c>
      <c r="F6827" t="s">
        <v>1982</v>
      </c>
      <c r="G6827" t="s">
        <v>1011</v>
      </c>
      <c r="H6827">
        <v>1700</v>
      </c>
      <c r="I6827" t="s">
        <v>2768</v>
      </c>
      <c r="J6827">
        <v>142043</v>
      </c>
      <c r="K6827" t="s">
        <v>2657</v>
      </c>
      <c r="L6827">
        <v>0</v>
      </c>
      <c r="M6827">
        <v>32000</v>
      </c>
      <c r="N6827">
        <v>32000</v>
      </c>
      <c r="O6827">
        <v>0</v>
      </c>
      <c r="P6827" t="s">
        <v>607</v>
      </c>
      <c r="Q6827">
        <v>0</v>
      </c>
      <c r="R6827">
        <v>32000</v>
      </c>
      <c r="S6827">
        <v>32000</v>
      </c>
      <c r="T6827" t="s">
        <v>14</v>
      </c>
      <c r="U6827" s="221">
        <f t="shared" si="213"/>
        <v>0</v>
      </c>
    </row>
    <row r="6828" spans="1:21" hidden="1">
      <c r="A6828" s="55" t="str">
        <f t="shared" si="212"/>
        <v>Y0EW0</v>
      </c>
      <c r="B6828" s="55">
        <f>VLOOKUP(J6828,'Mapping-CITI'!A:E,5,0)</f>
        <v>0</v>
      </c>
      <c r="D6828" s="42">
        <v>45016</v>
      </c>
      <c r="E6828" s="42">
        <v>45199</v>
      </c>
      <c r="F6828" t="s">
        <v>1982</v>
      </c>
      <c r="G6828" t="s">
        <v>1011</v>
      </c>
      <c r="H6828">
        <v>1700</v>
      </c>
      <c r="I6828" t="s">
        <v>2768</v>
      </c>
      <c r="J6828">
        <v>142044</v>
      </c>
      <c r="K6828" t="s">
        <v>2132</v>
      </c>
      <c r="L6828">
        <v>0</v>
      </c>
      <c r="M6828">
        <v>23000</v>
      </c>
      <c r="N6828">
        <v>23000</v>
      </c>
      <c r="O6828">
        <v>0</v>
      </c>
      <c r="P6828" t="s">
        <v>607</v>
      </c>
      <c r="Q6828">
        <v>0</v>
      </c>
      <c r="R6828">
        <v>23000</v>
      </c>
      <c r="S6828">
        <v>23000</v>
      </c>
      <c r="T6828" t="s">
        <v>14</v>
      </c>
      <c r="U6828" s="221">
        <f t="shared" si="213"/>
        <v>0</v>
      </c>
    </row>
    <row r="6829" spans="1:21" hidden="1">
      <c r="A6829" s="55" t="str">
        <f t="shared" si="212"/>
        <v>Y0EW0</v>
      </c>
      <c r="B6829" s="55">
        <f>VLOOKUP(J6829,'Mapping-CITI'!A:E,5,0)</f>
        <v>0</v>
      </c>
      <c r="D6829" s="42">
        <v>45016</v>
      </c>
      <c r="E6829" s="42">
        <v>45199</v>
      </c>
      <c r="F6829" t="s">
        <v>1982</v>
      </c>
      <c r="G6829" t="s">
        <v>1011</v>
      </c>
      <c r="H6829">
        <v>1700</v>
      </c>
      <c r="I6829" t="s">
        <v>2768</v>
      </c>
      <c r="J6829">
        <v>142075</v>
      </c>
      <c r="K6829" t="s">
        <v>2545</v>
      </c>
      <c r="L6829">
        <v>0</v>
      </c>
      <c r="M6829">
        <v>9460.94</v>
      </c>
      <c r="N6829">
        <v>0</v>
      </c>
      <c r="O6829">
        <v>9460.94</v>
      </c>
      <c r="P6829" t="s">
        <v>607</v>
      </c>
      <c r="Q6829">
        <v>9460.94</v>
      </c>
      <c r="R6829">
        <v>9460.94</v>
      </c>
      <c r="S6829">
        <v>0</v>
      </c>
      <c r="T6829" t="s">
        <v>14</v>
      </c>
      <c r="U6829" s="221">
        <f t="shared" si="213"/>
        <v>9.4609400000000008E-4</v>
      </c>
    </row>
    <row r="6830" spans="1:21" hidden="1">
      <c r="A6830" s="55" t="str">
        <f t="shared" si="212"/>
        <v>Y0EWIgnore</v>
      </c>
      <c r="B6830" s="55" t="str">
        <f>VLOOKUP(J6830,'Mapping-CITI'!A:E,5,0)</f>
        <v>Ignore</v>
      </c>
      <c r="D6830" s="42">
        <v>45016</v>
      </c>
      <c r="E6830" s="42">
        <v>45199</v>
      </c>
      <c r="F6830" t="s">
        <v>1982</v>
      </c>
      <c r="G6830" t="s">
        <v>1011</v>
      </c>
      <c r="H6830">
        <v>1700</v>
      </c>
      <c r="I6830" t="s">
        <v>2768</v>
      </c>
      <c r="J6830">
        <v>142077</v>
      </c>
      <c r="K6830" t="s">
        <v>2913</v>
      </c>
      <c r="L6830">
        <v>272400.06</v>
      </c>
      <c r="M6830">
        <v>48885.49</v>
      </c>
      <c r="N6830">
        <v>33151.86</v>
      </c>
      <c r="O6830">
        <v>288133.69</v>
      </c>
      <c r="P6830" t="s">
        <v>607</v>
      </c>
      <c r="Q6830">
        <v>288133.69</v>
      </c>
      <c r="R6830">
        <v>48885.49</v>
      </c>
      <c r="S6830">
        <v>33151.86</v>
      </c>
      <c r="T6830" t="s">
        <v>14</v>
      </c>
      <c r="U6830" s="221">
        <f t="shared" si="213"/>
        <v>1.5733629999999997E-3</v>
      </c>
    </row>
    <row r="6831" spans="1:21" hidden="1">
      <c r="A6831" s="55" t="str">
        <f t="shared" si="212"/>
        <v>Y0EWIgnore</v>
      </c>
      <c r="B6831" s="55" t="str">
        <f>VLOOKUP(J6831,'Mapping-CITI'!A:E,5,0)</f>
        <v>Ignore</v>
      </c>
      <c r="D6831" s="42">
        <v>45016</v>
      </c>
      <c r="E6831" s="42">
        <v>45199</v>
      </c>
      <c r="F6831" t="s">
        <v>1982</v>
      </c>
      <c r="G6831" t="s">
        <v>1011</v>
      </c>
      <c r="H6831">
        <v>1700</v>
      </c>
      <c r="I6831" t="s">
        <v>2768</v>
      </c>
      <c r="J6831">
        <v>142243</v>
      </c>
      <c r="K6831" t="s">
        <v>3367</v>
      </c>
      <c r="L6831">
        <v>0</v>
      </c>
      <c r="M6831">
        <v>1219336.21</v>
      </c>
      <c r="N6831">
        <v>1219336.21</v>
      </c>
      <c r="O6831">
        <v>0</v>
      </c>
      <c r="P6831" t="s">
        <v>607</v>
      </c>
      <c r="Q6831">
        <v>0</v>
      </c>
      <c r="R6831">
        <v>1219336.21</v>
      </c>
      <c r="S6831">
        <v>1219336.21</v>
      </c>
      <c r="T6831" t="s">
        <v>14</v>
      </c>
      <c r="U6831" s="221">
        <f t="shared" si="213"/>
        <v>0</v>
      </c>
    </row>
    <row r="6832" spans="1:21" hidden="1">
      <c r="A6832" s="55" t="str">
        <f t="shared" si="212"/>
        <v>Y0EWIgnore</v>
      </c>
      <c r="B6832" s="55" t="str">
        <f>VLOOKUP(J6832,'Mapping-CITI'!A:E,5,0)</f>
        <v>Ignore</v>
      </c>
      <c r="D6832" s="42">
        <v>45016</v>
      </c>
      <c r="E6832" s="42">
        <v>45199</v>
      </c>
      <c r="F6832" t="s">
        <v>1982</v>
      </c>
      <c r="G6832" t="s">
        <v>1011</v>
      </c>
      <c r="H6832">
        <v>1700</v>
      </c>
      <c r="I6832" t="s">
        <v>2768</v>
      </c>
      <c r="J6832">
        <v>142251</v>
      </c>
      <c r="K6832" t="s">
        <v>3368</v>
      </c>
      <c r="L6832">
        <v>0</v>
      </c>
      <c r="M6832">
        <v>6000</v>
      </c>
      <c r="N6832">
        <v>8500</v>
      </c>
      <c r="O6832">
        <v>-2500</v>
      </c>
      <c r="P6832" t="s">
        <v>607</v>
      </c>
      <c r="Q6832">
        <v>-2500</v>
      </c>
      <c r="R6832">
        <v>6000</v>
      </c>
      <c r="S6832">
        <v>8500</v>
      </c>
      <c r="T6832" t="s">
        <v>14</v>
      </c>
      <c r="U6832" s="221">
        <f t="shared" si="213"/>
        <v>-2.5000000000000001E-4</v>
      </c>
    </row>
    <row r="6833" spans="1:21" hidden="1">
      <c r="A6833" s="55" t="str">
        <f t="shared" si="212"/>
        <v>Y0EWIgnore</v>
      </c>
      <c r="B6833" s="55" t="str">
        <f>VLOOKUP(J6833,'Mapping-CITI'!A:E,5,0)</f>
        <v>Ignore</v>
      </c>
      <c r="D6833" s="42">
        <v>45016</v>
      </c>
      <c r="E6833" s="42">
        <v>45199</v>
      </c>
      <c r="F6833" t="s">
        <v>1982</v>
      </c>
      <c r="G6833" t="s">
        <v>1011</v>
      </c>
      <c r="H6833">
        <v>1700</v>
      </c>
      <c r="I6833" t="s">
        <v>2768</v>
      </c>
      <c r="J6833">
        <v>142256</v>
      </c>
      <c r="K6833" t="s">
        <v>3370</v>
      </c>
      <c r="L6833">
        <v>0</v>
      </c>
      <c r="M6833">
        <v>22000</v>
      </c>
      <c r="N6833">
        <v>22000</v>
      </c>
      <c r="O6833">
        <v>0</v>
      </c>
      <c r="P6833" t="s">
        <v>607</v>
      </c>
      <c r="Q6833">
        <v>0</v>
      </c>
      <c r="R6833">
        <v>22000</v>
      </c>
      <c r="S6833">
        <v>22000</v>
      </c>
      <c r="T6833" t="s">
        <v>14</v>
      </c>
      <c r="U6833" s="221">
        <f t="shared" si="213"/>
        <v>0</v>
      </c>
    </row>
    <row r="6834" spans="1:21" hidden="1">
      <c r="A6834" s="55" t="str">
        <f t="shared" si="212"/>
        <v>Y0EWIgnore</v>
      </c>
      <c r="B6834" s="55" t="str">
        <f>VLOOKUP(J6834,'Mapping-CITI'!A:E,5,0)</f>
        <v>Ignore</v>
      </c>
      <c r="D6834" s="42">
        <v>45016</v>
      </c>
      <c r="E6834" s="42">
        <v>45199</v>
      </c>
      <c r="F6834" t="s">
        <v>1982</v>
      </c>
      <c r="G6834" t="s">
        <v>1011</v>
      </c>
      <c r="H6834">
        <v>1700</v>
      </c>
      <c r="I6834" t="s">
        <v>2768</v>
      </c>
      <c r="J6834">
        <v>142262</v>
      </c>
      <c r="K6834" t="s">
        <v>3372</v>
      </c>
      <c r="L6834">
        <v>0</v>
      </c>
      <c r="M6834">
        <v>180000</v>
      </c>
      <c r="N6834">
        <v>181000</v>
      </c>
      <c r="O6834">
        <v>-1000</v>
      </c>
      <c r="P6834" t="s">
        <v>607</v>
      </c>
      <c r="Q6834">
        <v>-1000</v>
      </c>
      <c r="R6834">
        <v>180000</v>
      </c>
      <c r="S6834">
        <v>181000</v>
      </c>
      <c r="T6834" t="s">
        <v>14</v>
      </c>
      <c r="U6834" s="221">
        <f t="shared" si="213"/>
        <v>-1E-4</v>
      </c>
    </row>
    <row r="6835" spans="1:21" hidden="1">
      <c r="A6835" s="55" t="str">
        <f t="shared" si="212"/>
        <v>Y0EWIgnore</v>
      </c>
      <c r="B6835" s="55" t="str">
        <f>VLOOKUP(J6835,'Mapping-CITI'!A:E,5,0)</f>
        <v>Ignore</v>
      </c>
      <c r="D6835" s="42">
        <v>45016</v>
      </c>
      <c r="E6835" s="42">
        <v>45199</v>
      </c>
      <c r="F6835" t="s">
        <v>1982</v>
      </c>
      <c r="G6835" t="s">
        <v>1011</v>
      </c>
      <c r="H6835">
        <v>1700</v>
      </c>
      <c r="I6835" t="s">
        <v>2768</v>
      </c>
      <c r="J6835">
        <v>142271</v>
      </c>
      <c r="K6835" t="s">
        <v>3375</v>
      </c>
      <c r="L6835">
        <v>-1000</v>
      </c>
      <c r="M6835">
        <v>32271714</v>
      </c>
      <c r="N6835">
        <v>32275214</v>
      </c>
      <c r="O6835">
        <v>-4500</v>
      </c>
      <c r="P6835" t="s">
        <v>607</v>
      </c>
      <c r="Q6835">
        <v>-4500</v>
      </c>
      <c r="R6835">
        <v>32271714</v>
      </c>
      <c r="S6835">
        <v>32275214</v>
      </c>
      <c r="T6835" t="s">
        <v>14</v>
      </c>
      <c r="U6835" s="221">
        <f t="shared" si="213"/>
        <v>-3.5E-4</v>
      </c>
    </row>
    <row r="6836" spans="1:21" hidden="1">
      <c r="A6836" s="55" t="str">
        <f t="shared" si="212"/>
        <v>Y0EWIgnore</v>
      </c>
      <c r="B6836" s="55" t="str">
        <f>VLOOKUP(J6836,'Mapping-CITI'!A:E,5,0)</f>
        <v>Ignore</v>
      </c>
      <c r="D6836" s="42">
        <v>45016</v>
      </c>
      <c r="E6836" s="42">
        <v>45199</v>
      </c>
      <c r="F6836" t="s">
        <v>1982</v>
      </c>
      <c r="G6836" t="s">
        <v>1011</v>
      </c>
      <c r="H6836">
        <v>1700</v>
      </c>
      <c r="I6836" t="s">
        <v>2768</v>
      </c>
      <c r="J6836">
        <v>142274</v>
      </c>
      <c r="K6836" t="s">
        <v>3376</v>
      </c>
      <c r="L6836">
        <v>-9000</v>
      </c>
      <c r="M6836">
        <v>58000</v>
      </c>
      <c r="N6836">
        <v>49000</v>
      </c>
      <c r="O6836">
        <v>0</v>
      </c>
      <c r="P6836" t="s">
        <v>607</v>
      </c>
      <c r="Q6836">
        <v>0</v>
      </c>
      <c r="R6836">
        <v>58000</v>
      </c>
      <c r="S6836">
        <v>49000</v>
      </c>
      <c r="T6836" t="s">
        <v>14</v>
      </c>
      <c r="U6836" s="221">
        <f t="shared" si="213"/>
        <v>8.9999999999999998E-4</v>
      </c>
    </row>
    <row r="6837" spans="1:21" hidden="1">
      <c r="A6837" s="55" t="str">
        <f t="shared" si="212"/>
        <v>Y0EWIgnore</v>
      </c>
      <c r="B6837" s="55" t="str">
        <f>VLOOKUP(J6837,'Mapping-CITI'!A:E,5,0)</f>
        <v>Ignore</v>
      </c>
      <c r="D6837" s="42">
        <v>45016</v>
      </c>
      <c r="E6837" s="42">
        <v>45199</v>
      </c>
      <c r="F6837" t="s">
        <v>1982</v>
      </c>
      <c r="G6837" t="s">
        <v>1011</v>
      </c>
      <c r="H6837">
        <v>1700</v>
      </c>
      <c r="I6837" t="s">
        <v>2768</v>
      </c>
      <c r="J6837">
        <v>142276</v>
      </c>
      <c r="K6837" t="s">
        <v>3377</v>
      </c>
      <c r="L6837">
        <v>0</v>
      </c>
      <c r="M6837">
        <v>121570.66</v>
      </c>
      <c r="N6837">
        <v>121570.66</v>
      </c>
      <c r="O6837">
        <v>0</v>
      </c>
      <c r="P6837" t="s">
        <v>607</v>
      </c>
      <c r="Q6837">
        <v>0</v>
      </c>
      <c r="R6837">
        <v>121570.66</v>
      </c>
      <c r="S6837">
        <v>121570.66</v>
      </c>
      <c r="T6837" t="s">
        <v>14</v>
      </c>
      <c r="U6837" s="221">
        <f t="shared" si="213"/>
        <v>0</v>
      </c>
    </row>
    <row r="6838" spans="1:21" hidden="1">
      <c r="A6838" s="55" t="str">
        <f t="shared" si="212"/>
        <v>Y0EW0</v>
      </c>
      <c r="B6838" s="55">
        <f>VLOOKUP(J6838,'Mapping-CITI'!A:E,5,0)</f>
        <v>0</v>
      </c>
      <c r="D6838" s="42">
        <v>45016</v>
      </c>
      <c r="E6838" s="42">
        <v>45199</v>
      </c>
      <c r="F6838" t="s">
        <v>1982</v>
      </c>
      <c r="G6838" t="s">
        <v>1011</v>
      </c>
      <c r="H6838">
        <v>1400</v>
      </c>
      <c r="I6838" t="s">
        <v>2773</v>
      </c>
      <c r="J6838">
        <v>160105</v>
      </c>
      <c r="K6838" t="s">
        <v>2150</v>
      </c>
      <c r="L6838">
        <v>23000</v>
      </c>
      <c r="M6838">
        <v>155000</v>
      </c>
      <c r="N6838">
        <v>178000</v>
      </c>
      <c r="O6838">
        <v>0</v>
      </c>
      <c r="P6838" t="s">
        <v>977</v>
      </c>
      <c r="Q6838">
        <v>0</v>
      </c>
      <c r="R6838">
        <v>0</v>
      </c>
      <c r="S6838">
        <v>0</v>
      </c>
      <c r="T6838" t="s">
        <v>14</v>
      </c>
      <c r="U6838" s="221">
        <f t="shared" si="213"/>
        <v>-2.3E-3</v>
      </c>
    </row>
    <row r="6839" spans="1:21" hidden="1">
      <c r="A6839" s="55" t="str">
        <f t="shared" si="212"/>
        <v>Y0EW0</v>
      </c>
      <c r="B6839" s="55">
        <f>VLOOKUP(J6839,'Mapping-CITI'!A:E,5,0)</f>
        <v>0</v>
      </c>
      <c r="D6839" s="42">
        <v>45016</v>
      </c>
      <c r="E6839" s="42">
        <v>45199</v>
      </c>
      <c r="F6839" t="s">
        <v>1982</v>
      </c>
      <c r="G6839" t="s">
        <v>1011</v>
      </c>
      <c r="H6839">
        <v>1400</v>
      </c>
      <c r="I6839" t="s">
        <v>2773</v>
      </c>
      <c r="J6839">
        <v>160109</v>
      </c>
      <c r="K6839" t="s">
        <v>2151</v>
      </c>
      <c r="L6839">
        <v>0</v>
      </c>
      <c r="M6839">
        <v>12737150</v>
      </c>
      <c r="N6839">
        <v>12737150</v>
      </c>
      <c r="O6839">
        <v>0</v>
      </c>
      <c r="P6839" t="s">
        <v>607</v>
      </c>
      <c r="Q6839">
        <v>0</v>
      </c>
      <c r="R6839">
        <v>0</v>
      </c>
      <c r="S6839">
        <v>0</v>
      </c>
      <c r="T6839" t="s">
        <v>14</v>
      </c>
      <c r="U6839" s="221">
        <f t="shared" si="213"/>
        <v>0</v>
      </c>
    </row>
    <row r="6840" spans="1:21" hidden="1">
      <c r="A6840" s="55" t="str">
        <f t="shared" si="212"/>
        <v>Y0EW0</v>
      </c>
      <c r="B6840" s="55">
        <f>VLOOKUP(J6840,'Mapping-CITI'!A:E,5,0)</f>
        <v>0</v>
      </c>
      <c r="D6840" s="42">
        <v>45016</v>
      </c>
      <c r="E6840" s="42">
        <v>45199</v>
      </c>
      <c r="F6840" t="s">
        <v>1982</v>
      </c>
      <c r="G6840" t="s">
        <v>1011</v>
      </c>
      <c r="H6840">
        <v>1400</v>
      </c>
      <c r="I6840" t="s">
        <v>2773</v>
      </c>
      <c r="J6840">
        <v>160109</v>
      </c>
      <c r="K6840" t="s">
        <v>2151</v>
      </c>
      <c r="L6840">
        <v>0</v>
      </c>
      <c r="M6840">
        <v>565000</v>
      </c>
      <c r="N6840">
        <v>565000</v>
      </c>
      <c r="O6840">
        <v>0</v>
      </c>
      <c r="P6840" t="s">
        <v>977</v>
      </c>
      <c r="Q6840">
        <v>0</v>
      </c>
      <c r="R6840">
        <v>0</v>
      </c>
      <c r="S6840">
        <v>0</v>
      </c>
      <c r="T6840" t="s">
        <v>14</v>
      </c>
      <c r="U6840" s="221">
        <f t="shared" si="213"/>
        <v>0</v>
      </c>
    </row>
    <row r="6841" spans="1:21" hidden="1">
      <c r="A6841" s="55" t="str">
        <f t="shared" si="212"/>
        <v>Y0EW0</v>
      </c>
      <c r="B6841" s="55">
        <f>VLOOKUP(J6841,'Mapping-CITI'!A:E,5,0)</f>
        <v>0</v>
      </c>
      <c r="D6841" s="42">
        <v>45016</v>
      </c>
      <c r="E6841" s="42">
        <v>45199</v>
      </c>
      <c r="F6841" t="s">
        <v>1982</v>
      </c>
      <c r="G6841" t="s">
        <v>1011</v>
      </c>
      <c r="H6841">
        <v>1400</v>
      </c>
      <c r="I6841" t="s">
        <v>2773</v>
      </c>
      <c r="J6841">
        <v>160118</v>
      </c>
      <c r="K6841" t="s">
        <v>2152</v>
      </c>
      <c r="L6841">
        <v>0</v>
      </c>
      <c r="M6841">
        <v>923502795.82000005</v>
      </c>
      <c r="N6841">
        <v>923502795.82000005</v>
      </c>
      <c r="O6841">
        <v>0</v>
      </c>
      <c r="P6841" t="s">
        <v>607</v>
      </c>
      <c r="Q6841">
        <v>0</v>
      </c>
      <c r="R6841">
        <v>0</v>
      </c>
      <c r="S6841">
        <v>0</v>
      </c>
      <c r="T6841" t="s">
        <v>14</v>
      </c>
      <c r="U6841" s="221">
        <f t="shared" si="213"/>
        <v>0</v>
      </c>
    </row>
    <row r="6842" spans="1:21" hidden="1">
      <c r="A6842" s="55" t="str">
        <f t="shared" si="212"/>
        <v>Y0EW0</v>
      </c>
      <c r="B6842" s="55">
        <f>VLOOKUP(J6842,'Mapping-CITI'!A:E,5,0)</f>
        <v>0</v>
      </c>
      <c r="D6842" s="42">
        <v>45016</v>
      </c>
      <c r="E6842" s="42">
        <v>45199</v>
      </c>
      <c r="F6842" t="s">
        <v>1982</v>
      </c>
      <c r="G6842" t="s">
        <v>1011</v>
      </c>
      <c r="H6842">
        <v>1600</v>
      </c>
      <c r="I6842" t="s">
        <v>2789</v>
      </c>
      <c r="J6842">
        <v>160202</v>
      </c>
      <c r="K6842" t="s">
        <v>2158</v>
      </c>
      <c r="L6842">
        <v>0</v>
      </c>
      <c r="M6842">
        <v>54153388.060000002</v>
      </c>
      <c r="N6842">
        <v>54153388.060000002</v>
      </c>
      <c r="O6842">
        <v>0</v>
      </c>
      <c r="P6842" t="s">
        <v>607</v>
      </c>
      <c r="Q6842">
        <v>0</v>
      </c>
      <c r="R6842">
        <v>0</v>
      </c>
      <c r="S6842">
        <v>0</v>
      </c>
      <c r="T6842" t="s">
        <v>14</v>
      </c>
      <c r="U6842" s="221">
        <f t="shared" si="213"/>
        <v>0</v>
      </c>
    </row>
    <row r="6843" spans="1:21" hidden="1">
      <c r="A6843" s="55" t="str">
        <f t="shared" si="212"/>
        <v>Y0EW0</v>
      </c>
      <c r="B6843" s="55">
        <f>VLOOKUP(J6843,'Mapping-CITI'!A:E,5,0)</f>
        <v>0</v>
      </c>
      <c r="D6843" s="42">
        <v>45016</v>
      </c>
      <c r="E6843" s="42">
        <v>45199</v>
      </c>
      <c r="F6843" t="s">
        <v>1982</v>
      </c>
      <c r="G6843" t="s">
        <v>1011</v>
      </c>
      <c r="H6843">
        <v>1600</v>
      </c>
      <c r="I6843" t="s">
        <v>2789</v>
      </c>
      <c r="J6843">
        <v>160206</v>
      </c>
      <c r="K6843" t="s">
        <v>2159</v>
      </c>
      <c r="L6843">
        <v>0.56000000000000005</v>
      </c>
      <c r="M6843">
        <v>1565842.64</v>
      </c>
      <c r="N6843">
        <v>1540842.64</v>
      </c>
      <c r="O6843">
        <v>0.56000000000000005</v>
      </c>
      <c r="P6843" t="s">
        <v>607</v>
      </c>
      <c r="Q6843">
        <v>0.56000000000000005</v>
      </c>
      <c r="R6843">
        <v>0</v>
      </c>
      <c r="S6843">
        <v>1540842.64</v>
      </c>
      <c r="T6843" t="s">
        <v>14</v>
      </c>
      <c r="U6843" s="221">
        <f t="shared" si="213"/>
        <v>2.5000000000000001E-3</v>
      </c>
    </row>
    <row r="6844" spans="1:21" hidden="1">
      <c r="A6844" s="55" t="str">
        <f t="shared" si="212"/>
        <v>Y0EW0</v>
      </c>
      <c r="B6844" s="55">
        <f>VLOOKUP(J6844,'Mapping-CITI'!A:E,5,0)</f>
        <v>0</v>
      </c>
      <c r="D6844" s="42">
        <v>45016</v>
      </c>
      <c r="E6844" s="42">
        <v>45199</v>
      </c>
      <c r="F6844" t="s">
        <v>1982</v>
      </c>
      <c r="G6844" t="s">
        <v>1011</v>
      </c>
      <c r="H6844">
        <v>1600</v>
      </c>
      <c r="I6844" t="s">
        <v>2789</v>
      </c>
      <c r="J6844">
        <v>160207</v>
      </c>
      <c r="K6844" t="s">
        <v>2160</v>
      </c>
      <c r="L6844">
        <v>255500</v>
      </c>
      <c r="M6844">
        <v>52356989</v>
      </c>
      <c r="N6844">
        <v>52341489</v>
      </c>
      <c r="O6844">
        <v>15500</v>
      </c>
      <c r="P6844" t="s">
        <v>607</v>
      </c>
      <c r="Q6844">
        <v>15500</v>
      </c>
      <c r="R6844">
        <v>0</v>
      </c>
      <c r="S6844">
        <v>52278989</v>
      </c>
      <c r="T6844" t="s">
        <v>14</v>
      </c>
      <c r="U6844" s="221">
        <f t="shared" si="213"/>
        <v>1.5499999999999999E-3</v>
      </c>
    </row>
    <row r="6845" spans="1:21" hidden="1">
      <c r="A6845" s="55" t="str">
        <f t="shared" si="212"/>
        <v>Y0EW0</v>
      </c>
      <c r="B6845" s="55">
        <f>VLOOKUP(J6845,'Mapping-CITI'!A:E,5,0)</f>
        <v>0</v>
      </c>
      <c r="D6845" s="42">
        <v>45016</v>
      </c>
      <c r="E6845" s="42">
        <v>45199</v>
      </c>
      <c r="F6845" t="s">
        <v>1982</v>
      </c>
      <c r="G6845" t="s">
        <v>1011</v>
      </c>
      <c r="H6845">
        <v>1230</v>
      </c>
      <c r="I6845" t="s">
        <v>2772</v>
      </c>
      <c r="J6845">
        <v>170108</v>
      </c>
      <c r="K6845" t="s">
        <v>2164</v>
      </c>
      <c r="L6845">
        <v>-14085757.77</v>
      </c>
      <c r="M6845">
        <v>0</v>
      </c>
      <c r="N6845">
        <v>8331569.0199999996</v>
      </c>
      <c r="O6845">
        <v>-22417326.789999999</v>
      </c>
      <c r="P6845" t="s">
        <v>607</v>
      </c>
      <c r="Q6845">
        <v>-22417326.789999999</v>
      </c>
      <c r="R6845">
        <v>0</v>
      </c>
      <c r="S6845">
        <v>0</v>
      </c>
      <c r="T6845" t="s">
        <v>14</v>
      </c>
      <c r="U6845" s="221">
        <f t="shared" si="213"/>
        <v>-0.83315690199999992</v>
      </c>
    </row>
    <row r="6846" spans="1:21" hidden="1">
      <c r="A6846" s="55" t="str">
        <f t="shared" si="212"/>
        <v>Y0EW1.2</v>
      </c>
      <c r="B6846" s="55">
        <f>VLOOKUP(J6846,'Mapping-CITI'!A:E,5,0)</f>
        <v>1.2</v>
      </c>
      <c r="D6846" s="42">
        <v>45016</v>
      </c>
      <c r="E6846" s="42">
        <v>45199</v>
      </c>
      <c r="F6846" t="s">
        <v>1982</v>
      </c>
      <c r="G6846" t="s">
        <v>1011</v>
      </c>
      <c r="H6846">
        <v>2110</v>
      </c>
      <c r="I6846" t="s">
        <v>2790</v>
      </c>
      <c r="J6846">
        <v>201181</v>
      </c>
      <c r="K6846" t="s">
        <v>2181</v>
      </c>
      <c r="L6846">
        <v>-83422690.239999995</v>
      </c>
      <c r="M6846">
        <v>11019663.65</v>
      </c>
      <c r="N6846">
        <v>13388771.560000001</v>
      </c>
      <c r="O6846">
        <v>-85658686.269999996</v>
      </c>
      <c r="P6846" t="s">
        <v>607</v>
      </c>
      <c r="Q6846" s="191">
        <v>-85658686.269999996</v>
      </c>
      <c r="R6846">
        <v>0</v>
      </c>
      <c r="S6846">
        <v>0</v>
      </c>
      <c r="T6846" t="s">
        <v>14</v>
      </c>
      <c r="U6846" s="221">
        <f t="shared" si="213"/>
        <v>-0.23691079100000001</v>
      </c>
    </row>
    <row r="6847" spans="1:21" hidden="1">
      <c r="A6847" s="55" t="str">
        <f t="shared" si="212"/>
        <v>Y0EW1.2</v>
      </c>
      <c r="B6847" s="55">
        <f>VLOOKUP(J6847,'Mapping-CITI'!A:E,5,0)</f>
        <v>1.2</v>
      </c>
      <c r="D6847" s="42">
        <v>45016</v>
      </c>
      <c r="E6847" s="42">
        <v>45199</v>
      </c>
      <c r="F6847" t="s">
        <v>1982</v>
      </c>
      <c r="G6847" t="s">
        <v>1011</v>
      </c>
      <c r="H6847">
        <v>2110</v>
      </c>
      <c r="I6847" t="s">
        <v>2790</v>
      </c>
      <c r="J6847">
        <v>201185</v>
      </c>
      <c r="K6847" t="s">
        <v>2183</v>
      </c>
      <c r="L6847">
        <v>-11035135.550000001</v>
      </c>
      <c r="M6847">
        <v>1734276.52</v>
      </c>
      <c r="N6847">
        <v>330097.32</v>
      </c>
      <c r="O6847">
        <v>-9630956.3499999996</v>
      </c>
      <c r="P6847" t="s">
        <v>607</v>
      </c>
      <c r="Q6847" s="191">
        <v>-9630956.3499999996</v>
      </c>
      <c r="R6847">
        <v>0</v>
      </c>
      <c r="S6847">
        <v>0</v>
      </c>
      <c r="T6847" t="s">
        <v>14</v>
      </c>
      <c r="U6847" s="221">
        <f t="shared" si="213"/>
        <v>0.14041792</v>
      </c>
    </row>
    <row r="6848" spans="1:21" hidden="1">
      <c r="A6848" s="55" t="str">
        <f t="shared" si="212"/>
        <v>Y0EW0</v>
      </c>
      <c r="B6848" s="55">
        <f>VLOOKUP(J6848,'Mapping-CITI'!A:E,5,0)</f>
        <v>0</v>
      </c>
      <c r="D6848" s="42">
        <v>45016</v>
      </c>
      <c r="E6848" s="42">
        <v>45199</v>
      </c>
      <c r="F6848" t="s">
        <v>1982</v>
      </c>
      <c r="G6848" t="s">
        <v>1011</v>
      </c>
      <c r="H6848">
        <v>2110</v>
      </c>
      <c r="I6848" t="s">
        <v>2790</v>
      </c>
      <c r="J6848">
        <v>201187</v>
      </c>
      <c r="K6848" t="s">
        <v>2184</v>
      </c>
      <c r="L6848">
        <v>74396586.120000005</v>
      </c>
      <c r="M6848">
        <v>26581825.059999999</v>
      </c>
      <c r="N6848">
        <v>24844926.690000001</v>
      </c>
      <c r="O6848">
        <v>76031583.079999998</v>
      </c>
      <c r="P6848" t="s">
        <v>607</v>
      </c>
      <c r="Q6848">
        <v>76031583.079999998</v>
      </c>
      <c r="R6848">
        <v>0</v>
      </c>
      <c r="S6848">
        <v>0</v>
      </c>
      <c r="T6848" t="s">
        <v>14</v>
      </c>
      <c r="U6848" s="221">
        <f t="shared" si="213"/>
        <v>0.17368983699999974</v>
      </c>
    </row>
    <row r="6849" spans="1:21" hidden="1">
      <c r="A6849" s="55" t="str">
        <f t="shared" si="212"/>
        <v>Y0EW0</v>
      </c>
      <c r="B6849" s="55">
        <f>VLOOKUP(J6849,'Mapping-CITI'!A:E,5,0)</f>
        <v>0</v>
      </c>
      <c r="D6849" s="42">
        <v>45016</v>
      </c>
      <c r="E6849" s="42">
        <v>45199</v>
      </c>
      <c r="F6849" t="s">
        <v>1982</v>
      </c>
      <c r="G6849" t="s">
        <v>1011</v>
      </c>
      <c r="H6849">
        <v>2110</v>
      </c>
      <c r="I6849" t="s">
        <v>2790</v>
      </c>
      <c r="J6849">
        <v>201188</v>
      </c>
      <c r="K6849" t="s">
        <v>2185</v>
      </c>
      <c r="L6849">
        <v>-186632.14</v>
      </c>
      <c r="M6849">
        <v>915264.61</v>
      </c>
      <c r="N6849">
        <v>766360.77</v>
      </c>
      <c r="O6849">
        <v>-37728.300000000003</v>
      </c>
      <c r="P6849" t="s">
        <v>607</v>
      </c>
      <c r="Q6849">
        <v>-37728.300000000003</v>
      </c>
      <c r="R6849">
        <v>0</v>
      </c>
      <c r="S6849">
        <v>0</v>
      </c>
      <c r="T6849" t="s">
        <v>14</v>
      </c>
      <c r="U6849" s="221">
        <f t="shared" si="213"/>
        <v>1.4890383999999996E-2</v>
      </c>
    </row>
    <row r="6850" spans="1:21" hidden="1">
      <c r="A6850" s="55" t="str">
        <f t="shared" si="212"/>
        <v>Y0EW0</v>
      </c>
      <c r="B6850" s="55">
        <f>VLOOKUP(J6850,'Mapping-CITI'!A:E,5,0)</f>
        <v>0</v>
      </c>
      <c r="D6850" s="42">
        <v>45016</v>
      </c>
      <c r="E6850" s="42">
        <v>45199</v>
      </c>
      <c r="F6850" t="s">
        <v>1982</v>
      </c>
      <c r="G6850" t="s">
        <v>1011</v>
      </c>
      <c r="H6850">
        <v>2110</v>
      </c>
      <c r="I6850" t="s">
        <v>2790</v>
      </c>
      <c r="J6850">
        <v>201349</v>
      </c>
      <c r="K6850" t="s">
        <v>2224</v>
      </c>
      <c r="L6850">
        <v>-237435</v>
      </c>
      <c r="M6850">
        <v>31285.02</v>
      </c>
      <c r="N6850">
        <v>28521.94</v>
      </c>
      <c r="O6850">
        <v>-234671.92</v>
      </c>
      <c r="P6850" t="s">
        <v>607</v>
      </c>
      <c r="Q6850">
        <v>-234671.92</v>
      </c>
      <c r="R6850">
        <v>0</v>
      </c>
      <c r="S6850">
        <v>0</v>
      </c>
      <c r="T6850" t="s">
        <v>14</v>
      </c>
      <c r="U6850" s="221">
        <f t="shared" si="213"/>
        <v>2.7630800000000017E-4</v>
      </c>
    </row>
    <row r="6851" spans="1:21" hidden="1">
      <c r="A6851" s="55" t="str">
        <f t="shared" ref="A6851:A6914" si="214">F6851&amp;B6851</f>
        <v>Y0EW0</v>
      </c>
      <c r="B6851" s="55">
        <f>VLOOKUP(J6851,'Mapping-CITI'!A:E,5,0)</f>
        <v>0</v>
      </c>
      <c r="D6851" s="42">
        <v>45016</v>
      </c>
      <c r="E6851" s="42">
        <v>45199</v>
      </c>
      <c r="F6851" t="s">
        <v>1982</v>
      </c>
      <c r="G6851" t="s">
        <v>1011</v>
      </c>
      <c r="H6851">
        <v>2110</v>
      </c>
      <c r="I6851" t="s">
        <v>2790</v>
      </c>
      <c r="J6851">
        <v>201351</v>
      </c>
      <c r="K6851" t="s">
        <v>2225</v>
      </c>
      <c r="L6851">
        <v>-15389264.050000001</v>
      </c>
      <c r="M6851">
        <v>2039788.01</v>
      </c>
      <c r="N6851">
        <v>14349686.65</v>
      </c>
      <c r="O6851">
        <v>-27688919.899999999</v>
      </c>
      <c r="P6851" t="s">
        <v>607</v>
      </c>
      <c r="Q6851">
        <v>-27688919.899999999</v>
      </c>
      <c r="R6851">
        <v>0</v>
      </c>
      <c r="S6851">
        <v>0</v>
      </c>
      <c r="T6851" t="s">
        <v>14</v>
      </c>
      <c r="U6851" s="221">
        <f t="shared" ref="U6851:U6914" si="215">(M6851-N6851)/10^7</f>
        <v>-1.2309898640000001</v>
      </c>
    </row>
    <row r="6852" spans="1:21" hidden="1">
      <c r="A6852" s="55" t="str">
        <f t="shared" si="214"/>
        <v>Y0EW1.2</v>
      </c>
      <c r="B6852" s="55">
        <f>VLOOKUP(J6852,'Mapping-CITI'!A:E,5,0)</f>
        <v>1.2</v>
      </c>
      <c r="D6852" s="42">
        <v>45016</v>
      </c>
      <c r="E6852" s="42">
        <v>45199</v>
      </c>
      <c r="F6852" t="s">
        <v>1982</v>
      </c>
      <c r="G6852" t="s">
        <v>1011</v>
      </c>
      <c r="H6852">
        <v>2110</v>
      </c>
      <c r="I6852" t="s">
        <v>2790</v>
      </c>
      <c r="J6852">
        <v>201364</v>
      </c>
      <c r="K6852" t="s">
        <v>2232</v>
      </c>
      <c r="L6852">
        <v>-575166.79</v>
      </c>
      <c r="M6852">
        <v>48899.09</v>
      </c>
      <c r="N6852">
        <v>42090.11</v>
      </c>
      <c r="O6852">
        <v>-568357.81000000006</v>
      </c>
      <c r="P6852" t="s">
        <v>607</v>
      </c>
      <c r="Q6852" s="191">
        <v>-568357.81000000006</v>
      </c>
      <c r="R6852">
        <v>0</v>
      </c>
      <c r="S6852">
        <v>0</v>
      </c>
      <c r="T6852" t="s">
        <v>14</v>
      </c>
      <c r="U6852" s="221">
        <f t="shared" si="215"/>
        <v>6.8089799999999955E-4</v>
      </c>
    </row>
    <row r="6853" spans="1:21" hidden="1">
      <c r="A6853" s="55" t="str">
        <f t="shared" si="214"/>
        <v>Y0EW1.2</v>
      </c>
      <c r="B6853" s="55">
        <f>VLOOKUP(J6853,'Mapping-CITI'!A:E,5,0)</f>
        <v>1.2</v>
      </c>
      <c r="D6853" s="42">
        <v>45016</v>
      </c>
      <c r="E6853" s="42">
        <v>45199</v>
      </c>
      <c r="F6853" t="s">
        <v>1982</v>
      </c>
      <c r="G6853" t="s">
        <v>1011</v>
      </c>
      <c r="H6853">
        <v>2110</v>
      </c>
      <c r="I6853" t="s">
        <v>2790</v>
      </c>
      <c r="J6853">
        <v>201366</v>
      </c>
      <c r="K6853" t="s">
        <v>2233</v>
      </c>
      <c r="L6853">
        <v>-23551271.890000001</v>
      </c>
      <c r="M6853">
        <v>2326924.96</v>
      </c>
      <c r="N6853">
        <v>17051539.809999999</v>
      </c>
      <c r="O6853">
        <v>-38262912.979999997</v>
      </c>
      <c r="P6853" t="s">
        <v>607</v>
      </c>
      <c r="Q6853" s="191">
        <v>-38262912.979999997</v>
      </c>
      <c r="R6853">
        <v>0</v>
      </c>
      <c r="S6853">
        <v>0</v>
      </c>
      <c r="T6853" t="s">
        <v>14</v>
      </c>
      <c r="U6853" s="221">
        <f t="shared" si="215"/>
        <v>-1.4724614849999997</v>
      </c>
    </row>
    <row r="6854" spans="1:21" hidden="1">
      <c r="A6854" s="55" t="str">
        <f t="shared" si="214"/>
        <v>Y0EW0</v>
      </c>
      <c r="B6854" s="55">
        <f>VLOOKUP(J6854,'Mapping-CITI'!A:E,5,0)</f>
        <v>0</v>
      </c>
      <c r="D6854" s="42">
        <v>45016</v>
      </c>
      <c r="E6854" s="42">
        <v>45199</v>
      </c>
      <c r="F6854" t="s">
        <v>1982</v>
      </c>
      <c r="G6854" t="s">
        <v>1011</v>
      </c>
      <c r="H6854">
        <v>2250</v>
      </c>
      <c r="I6854" t="s">
        <v>2774</v>
      </c>
      <c r="J6854">
        <v>210103</v>
      </c>
      <c r="K6854" t="s">
        <v>2240</v>
      </c>
      <c r="L6854">
        <v>0</v>
      </c>
      <c r="M6854">
        <v>239.55</v>
      </c>
      <c r="N6854">
        <v>239.55</v>
      </c>
      <c r="O6854">
        <v>0</v>
      </c>
      <c r="P6854" t="s">
        <v>607</v>
      </c>
      <c r="Q6854">
        <v>0</v>
      </c>
      <c r="R6854">
        <v>239.55</v>
      </c>
      <c r="S6854">
        <v>239.55</v>
      </c>
      <c r="T6854" t="s">
        <v>14</v>
      </c>
      <c r="U6854" s="221">
        <f t="shared" si="215"/>
        <v>0</v>
      </c>
    </row>
    <row r="6855" spans="1:21" hidden="1">
      <c r="A6855" s="55" t="str">
        <f t="shared" si="214"/>
        <v>Y0EW0</v>
      </c>
      <c r="B6855" s="55">
        <f>VLOOKUP(J6855,'Mapping-CITI'!A:E,5,0)</f>
        <v>0</v>
      </c>
      <c r="D6855" s="42">
        <v>45016</v>
      </c>
      <c r="E6855" s="42">
        <v>45199</v>
      </c>
      <c r="F6855" t="s">
        <v>1982</v>
      </c>
      <c r="G6855" t="s">
        <v>1011</v>
      </c>
      <c r="H6855">
        <v>2250</v>
      </c>
      <c r="I6855" t="s">
        <v>2774</v>
      </c>
      <c r="J6855">
        <v>210110</v>
      </c>
      <c r="K6855" t="s">
        <v>3800</v>
      </c>
      <c r="L6855">
        <v>-35000</v>
      </c>
      <c r="M6855">
        <v>0</v>
      </c>
      <c r="N6855">
        <v>0</v>
      </c>
      <c r="O6855">
        <v>-35000</v>
      </c>
      <c r="P6855" t="s">
        <v>607</v>
      </c>
      <c r="Q6855">
        <v>-35000</v>
      </c>
      <c r="R6855">
        <v>0</v>
      </c>
      <c r="S6855">
        <v>0</v>
      </c>
      <c r="T6855" t="s">
        <v>14</v>
      </c>
      <c r="U6855" s="221">
        <f t="shared" si="215"/>
        <v>0</v>
      </c>
    </row>
    <row r="6856" spans="1:21" hidden="1">
      <c r="A6856" s="55" t="str">
        <f t="shared" si="214"/>
        <v>Y0EW0</v>
      </c>
      <c r="B6856" s="55">
        <f>VLOOKUP(J6856,'Mapping-CITI'!A:E,5,0)</f>
        <v>0</v>
      </c>
      <c r="D6856" s="42">
        <v>45016</v>
      </c>
      <c r="E6856" s="42">
        <v>45199</v>
      </c>
      <c r="F6856" t="s">
        <v>1982</v>
      </c>
      <c r="G6856" t="s">
        <v>1011</v>
      </c>
      <c r="H6856">
        <v>2250</v>
      </c>
      <c r="I6856" t="s">
        <v>2774</v>
      </c>
      <c r="J6856">
        <v>210117</v>
      </c>
      <c r="K6856" t="s">
        <v>2242</v>
      </c>
      <c r="L6856">
        <v>-58516.15</v>
      </c>
      <c r="M6856">
        <v>880069.26</v>
      </c>
      <c r="N6856">
        <v>914336.13</v>
      </c>
      <c r="O6856">
        <v>-89888.29</v>
      </c>
      <c r="P6856" t="s">
        <v>607</v>
      </c>
      <c r="Q6856">
        <v>-89888.29</v>
      </c>
      <c r="R6856">
        <v>874041.28</v>
      </c>
      <c r="S6856">
        <v>374418.84</v>
      </c>
      <c r="T6856" t="s">
        <v>14</v>
      </c>
      <c r="U6856" s="221">
        <f t="shared" si="215"/>
        <v>-3.4266869999999994E-3</v>
      </c>
    </row>
    <row r="6857" spans="1:21" hidden="1">
      <c r="A6857" s="55" t="str">
        <f t="shared" si="214"/>
        <v>Y0EW0</v>
      </c>
      <c r="B6857" s="55">
        <f>VLOOKUP(J6857,'Mapping-CITI'!A:E,5,0)</f>
        <v>0</v>
      </c>
      <c r="D6857" s="42">
        <v>45016</v>
      </c>
      <c r="E6857" s="42">
        <v>45199</v>
      </c>
      <c r="F6857" t="s">
        <v>1982</v>
      </c>
      <c r="G6857" t="s">
        <v>1011</v>
      </c>
      <c r="H6857">
        <v>2250</v>
      </c>
      <c r="I6857" t="s">
        <v>2774</v>
      </c>
      <c r="J6857">
        <v>210138</v>
      </c>
      <c r="K6857" t="s">
        <v>2791</v>
      </c>
      <c r="L6857">
        <v>0</v>
      </c>
      <c r="M6857">
        <v>2443.79</v>
      </c>
      <c r="N6857">
        <v>1695.02</v>
      </c>
      <c r="O6857">
        <v>748.77</v>
      </c>
      <c r="P6857" t="s">
        <v>607</v>
      </c>
      <c r="Q6857">
        <v>748.77</v>
      </c>
      <c r="R6857">
        <v>2443.79</v>
      </c>
      <c r="S6857">
        <v>1695.02</v>
      </c>
      <c r="T6857" t="s">
        <v>14</v>
      </c>
      <c r="U6857" s="221">
        <f t="shared" si="215"/>
        <v>7.4876999999999995E-5</v>
      </c>
    </row>
    <row r="6858" spans="1:21" hidden="1">
      <c r="A6858" s="55" t="str">
        <f t="shared" si="214"/>
        <v>Y0EW0</v>
      </c>
      <c r="B6858" s="55">
        <f>VLOOKUP(J6858,'Mapping-CITI'!A:E,5,0)</f>
        <v>0</v>
      </c>
      <c r="D6858" s="42">
        <v>45016</v>
      </c>
      <c r="E6858" s="42">
        <v>45199</v>
      </c>
      <c r="F6858" t="s">
        <v>1982</v>
      </c>
      <c r="G6858" t="s">
        <v>1011</v>
      </c>
      <c r="H6858">
        <v>2250</v>
      </c>
      <c r="I6858" t="s">
        <v>2774</v>
      </c>
      <c r="J6858">
        <v>210140</v>
      </c>
      <c r="K6858" t="s">
        <v>2245</v>
      </c>
      <c r="L6858">
        <v>-163.15</v>
      </c>
      <c r="M6858">
        <v>11951.4</v>
      </c>
      <c r="N6858">
        <v>4422.57</v>
      </c>
      <c r="O6858">
        <v>7365.68</v>
      </c>
      <c r="P6858" t="s">
        <v>607</v>
      </c>
      <c r="Q6858">
        <v>7365.68</v>
      </c>
      <c r="R6858">
        <v>11951.4</v>
      </c>
      <c r="S6858">
        <v>4422.57</v>
      </c>
      <c r="T6858" t="s">
        <v>14</v>
      </c>
      <c r="U6858" s="221">
        <f t="shared" si="215"/>
        <v>7.5288299999999998E-4</v>
      </c>
    </row>
    <row r="6859" spans="1:21" hidden="1">
      <c r="A6859" s="55" t="str">
        <f t="shared" si="214"/>
        <v>Y0EW0</v>
      </c>
      <c r="B6859" s="55">
        <f>VLOOKUP(J6859,'Mapping-CITI'!A:E,5,0)</f>
        <v>0</v>
      </c>
      <c r="D6859" s="42">
        <v>45016</v>
      </c>
      <c r="E6859" s="42">
        <v>45199</v>
      </c>
      <c r="F6859" t="s">
        <v>1982</v>
      </c>
      <c r="G6859" t="s">
        <v>1011</v>
      </c>
      <c r="H6859">
        <v>2250</v>
      </c>
      <c r="I6859" t="s">
        <v>2774</v>
      </c>
      <c r="J6859">
        <v>210149</v>
      </c>
      <c r="K6859" t="s">
        <v>2804</v>
      </c>
      <c r="L6859">
        <v>-10.5</v>
      </c>
      <c r="M6859">
        <v>0</v>
      </c>
      <c r="N6859">
        <v>0</v>
      </c>
      <c r="O6859">
        <v>-10.5</v>
      </c>
      <c r="P6859" t="s">
        <v>607</v>
      </c>
      <c r="Q6859">
        <v>-10.5</v>
      </c>
      <c r="R6859">
        <v>0</v>
      </c>
      <c r="S6859">
        <v>0</v>
      </c>
      <c r="T6859" t="s">
        <v>14</v>
      </c>
      <c r="U6859" s="221">
        <f t="shared" si="215"/>
        <v>0</v>
      </c>
    </row>
    <row r="6860" spans="1:21" hidden="1">
      <c r="A6860" s="55" t="str">
        <f t="shared" si="214"/>
        <v>Y0EW0</v>
      </c>
      <c r="B6860" s="55">
        <f>VLOOKUP(J6860,'Mapping-CITI'!A:E,5,0)</f>
        <v>0</v>
      </c>
      <c r="D6860" s="42">
        <v>45016</v>
      </c>
      <c r="E6860" s="42">
        <v>45199</v>
      </c>
      <c r="F6860" t="s">
        <v>1982</v>
      </c>
      <c r="G6860" t="s">
        <v>1011</v>
      </c>
      <c r="H6860">
        <v>2250</v>
      </c>
      <c r="I6860" t="s">
        <v>2774</v>
      </c>
      <c r="J6860">
        <v>210150</v>
      </c>
      <c r="K6860" t="s">
        <v>2792</v>
      </c>
      <c r="L6860">
        <v>-34880.86</v>
      </c>
      <c r="M6860">
        <v>0</v>
      </c>
      <c r="N6860">
        <v>0</v>
      </c>
      <c r="O6860">
        <v>-34880.86</v>
      </c>
      <c r="P6860" t="s">
        <v>607</v>
      </c>
      <c r="Q6860">
        <v>-34880.86</v>
      </c>
      <c r="R6860">
        <v>0</v>
      </c>
      <c r="S6860">
        <v>0</v>
      </c>
      <c r="T6860" t="s">
        <v>14</v>
      </c>
      <c r="U6860" s="221">
        <f t="shared" si="215"/>
        <v>0</v>
      </c>
    </row>
    <row r="6861" spans="1:21" hidden="1">
      <c r="A6861" s="55" t="str">
        <f t="shared" si="214"/>
        <v>Y0EW0</v>
      </c>
      <c r="B6861" s="55">
        <f>VLOOKUP(J6861,'Mapping-CITI'!A:E,5,0)</f>
        <v>0</v>
      </c>
      <c r="D6861" s="42">
        <v>45016</v>
      </c>
      <c r="E6861" s="42">
        <v>45199</v>
      </c>
      <c r="F6861" t="s">
        <v>1982</v>
      </c>
      <c r="G6861" t="s">
        <v>1011</v>
      </c>
      <c r="H6861">
        <v>2250</v>
      </c>
      <c r="I6861" t="s">
        <v>2774</v>
      </c>
      <c r="J6861">
        <v>210210</v>
      </c>
      <c r="K6861" t="s">
        <v>2246</v>
      </c>
      <c r="L6861">
        <v>-679824.9</v>
      </c>
      <c r="M6861">
        <v>587396.30000000005</v>
      </c>
      <c r="N6861">
        <v>534182.49</v>
      </c>
      <c r="O6861">
        <v>-624171.23</v>
      </c>
      <c r="P6861" t="s">
        <v>607</v>
      </c>
      <c r="Q6861">
        <v>-624171.23</v>
      </c>
      <c r="R6861">
        <v>587396.30000000005</v>
      </c>
      <c r="S6861">
        <v>73986.240000000005</v>
      </c>
      <c r="T6861" t="s">
        <v>14</v>
      </c>
      <c r="U6861" s="221">
        <f t="shared" si="215"/>
        <v>5.3213810000000052E-3</v>
      </c>
    </row>
    <row r="6862" spans="1:21" hidden="1">
      <c r="A6862" s="55" t="str">
        <f t="shared" si="214"/>
        <v>Y0EW0</v>
      </c>
      <c r="B6862" s="55">
        <f>VLOOKUP(J6862,'Mapping-CITI'!A:E,5,0)</f>
        <v>0</v>
      </c>
      <c r="D6862" s="42">
        <v>45016</v>
      </c>
      <c r="E6862" s="42">
        <v>45199</v>
      </c>
      <c r="F6862" t="s">
        <v>1982</v>
      </c>
      <c r="G6862" t="s">
        <v>1011</v>
      </c>
      <c r="H6862">
        <v>2250</v>
      </c>
      <c r="I6862" t="s">
        <v>2774</v>
      </c>
      <c r="J6862">
        <v>210279</v>
      </c>
      <c r="K6862" t="s">
        <v>2793</v>
      </c>
      <c r="L6862">
        <v>3226.22</v>
      </c>
      <c r="M6862">
        <v>0</v>
      </c>
      <c r="N6862">
        <v>0</v>
      </c>
      <c r="O6862">
        <v>3226.22</v>
      </c>
      <c r="P6862" t="s">
        <v>607</v>
      </c>
      <c r="Q6862">
        <v>3226.22</v>
      </c>
      <c r="R6862">
        <v>0</v>
      </c>
      <c r="S6862">
        <v>0</v>
      </c>
      <c r="T6862" t="s">
        <v>14</v>
      </c>
      <c r="U6862" s="221">
        <f t="shared" si="215"/>
        <v>0</v>
      </c>
    </row>
    <row r="6863" spans="1:21" hidden="1">
      <c r="A6863" s="55" t="str">
        <f t="shared" si="214"/>
        <v>Y0EW0</v>
      </c>
      <c r="B6863" s="55">
        <f>VLOOKUP(J6863,'Mapping-CITI'!A:E,5,0)</f>
        <v>0</v>
      </c>
      <c r="D6863" s="42">
        <v>45016</v>
      </c>
      <c r="E6863" s="42">
        <v>45199</v>
      </c>
      <c r="F6863" t="s">
        <v>1982</v>
      </c>
      <c r="G6863" t="s">
        <v>1011</v>
      </c>
      <c r="H6863">
        <v>2250</v>
      </c>
      <c r="I6863" t="s">
        <v>2774</v>
      </c>
      <c r="J6863">
        <v>210367</v>
      </c>
      <c r="K6863" t="s">
        <v>2710</v>
      </c>
      <c r="L6863">
        <v>347734.03</v>
      </c>
      <c r="M6863">
        <v>0</v>
      </c>
      <c r="N6863">
        <v>0</v>
      </c>
      <c r="O6863">
        <v>347734.03</v>
      </c>
      <c r="P6863" t="s">
        <v>607</v>
      </c>
      <c r="Q6863">
        <v>347734.03</v>
      </c>
      <c r="R6863">
        <v>0</v>
      </c>
      <c r="S6863">
        <v>0</v>
      </c>
      <c r="T6863" t="s">
        <v>14</v>
      </c>
      <c r="U6863" s="221">
        <f t="shared" si="215"/>
        <v>0</v>
      </c>
    </row>
    <row r="6864" spans="1:21" hidden="1">
      <c r="A6864" s="55" t="str">
        <f t="shared" si="214"/>
        <v>Y0EW0</v>
      </c>
      <c r="B6864" s="55">
        <f>VLOOKUP(J6864,'Mapping-CITI'!A:E,5,0)</f>
        <v>0</v>
      </c>
      <c r="D6864" s="42">
        <v>45016</v>
      </c>
      <c r="E6864" s="42">
        <v>45199</v>
      </c>
      <c r="F6864" t="s">
        <v>1982</v>
      </c>
      <c r="G6864" t="s">
        <v>1011</v>
      </c>
      <c r="H6864">
        <v>2250</v>
      </c>
      <c r="I6864" t="s">
        <v>2774</v>
      </c>
      <c r="J6864">
        <v>210472</v>
      </c>
      <c r="K6864" t="s">
        <v>626</v>
      </c>
      <c r="L6864">
        <v>-332.66</v>
      </c>
      <c r="M6864">
        <v>265.19</v>
      </c>
      <c r="N6864">
        <v>255.15</v>
      </c>
      <c r="O6864">
        <v>-322.62</v>
      </c>
      <c r="P6864" t="s">
        <v>607</v>
      </c>
      <c r="Q6864">
        <v>-322.62</v>
      </c>
      <c r="R6864">
        <v>265.19</v>
      </c>
      <c r="S6864">
        <v>0</v>
      </c>
      <c r="T6864" t="s">
        <v>14</v>
      </c>
      <c r="U6864" s="221">
        <f t="shared" si="215"/>
        <v>1.0039999999999992E-6</v>
      </c>
    </row>
    <row r="6865" spans="1:21" hidden="1">
      <c r="A6865" s="55" t="str">
        <f t="shared" si="214"/>
        <v>Y0EW0</v>
      </c>
      <c r="B6865" s="55">
        <f>VLOOKUP(J6865,'Mapping-CITI'!A:E,5,0)</f>
        <v>0</v>
      </c>
      <c r="D6865" s="42">
        <v>45016</v>
      </c>
      <c r="E6865" s="42">
        <v>45199</v>
      </c>
      <c r="F6865" t="s">
        <v>1982</v>
      </c>
      <c r="G6865" t="s">
        <v>1011</v>
      </c>
      <c r="H6865">
        <v>2250</v>
      </c>
      <c r="I6865" t="s">
        <v>2774</v>
      </c>
      <c r="J6865">
        <v>210530</v>
      </c>
      <c r="K6865" t="s">
        <v>2838</v>
      </c>
      <c r="L6865">
        <v>-14264</v>
      </c>
      <c r="M6865">
        <v>0</v>
      </c>
      <c r="N6865">
        <v>0</v>
      </c>
      <c r="O6865">
        <v>-14264</v>
      </c>
      <c r="P6865" t="s">
        <v>607</v>
      </c>
      <c r="Q6865">
        <v>-14264</v>
      </c>
      <c r="R6865">
        <v>0</v>
      </c>
      <c r="S6865">
        <v>0</v>
      </c>
      <c r="T6865" t="s">
        <v>14</v>
      </c>
      <c r="U6865" s="221">
        <f t="shared" si="215"/>
        <v>0</v>
      </c>
    </row>
    <row r="6866" spans="1:21" hidden="1">
      <c r="A6866" s="55" t="str">
        <f t="shared" si="214"/>
        <v>Y0EW0</v>
      </c>
      <c r="B6866" s="55">
        <f>VLOOKUP(J6866,'Mapping-CITI'!A:E,5,0)</f>
        <v>0</v>
      </c>
      <c r="D6866" s="42">
        <v>45016</v>
      </c>
      <c r="E6866" s="42">
        <v>45199</v>
      </c>
      <c r="F6866" t="s">
        <v>1982</v>
      </c>
      <c r="G6866" t="s">
        <v>1011</v>
      </c>
      <c r="H6866">
        <v>2250</v>
      </c>
      <c r="I6866" t="s">
        <v>2774</v>
      </c>
      <c r="J6866">
        <v>210667</v>
      </c>
      <c r="K6866" t="s">
        <v>2862</v>
      </c>
      <c r="L6866">
        <v>-1</v>
      </c>
      <c r="M6866">
        <v>10</v>
      </c>
      <c r="N6866">
        <v>1224</v>
      </c>
      <c r="O6866">
        <v>-1215</v>
      </c>
      <c r="P6866" t="s">
        <v>607</v>
      </c>
      <c r="Q6866">
        <v>-1215</v>
      </c>
      <c r="R6866">
        <v>10</v>
      </c>
      <c r="S6866">
        <v>1224</v>
      </c>
      <c r="T6866" t="s">
        <v>14</v>
      </c>
      <c r="U6866" s="221">
        <f t="shared" si="215"/>
        <v>-1.214E-4</v>
      </c>
    </row>
    <row r="6867" spans="1:21" hidden="1">
      <c r="A6867" s="55" t="str">
        <f t="shared" si="214"/>
        <v>Y0EWIgnore</v>
      </c>
      <c r="B6867" s="55" t="str">
        <f>VLOOKUP(J6867,'Mapping-CITI'!A:E,5,0)</f>
        <v>Ignore</v>
      </c>
      <c r="D6867" s="42">
        <v>45016</v>
      </c>
      <c r="E6867" s="42">
        <v>45199</v>
      </c>
      <c r="F6867" t="s">
        <v>1982</v>
      </c>
      <c r="G6867" t="s">
        <v>1011</v>
      </c>
      <c r="H6867">
        <v>2250</v>
      </c>
      <c r="I6867" t="s">
        <v>2774</v>
      </c>
      <c r="J6867">
        <v>210688</v>
      </c>
      <c r="K6867" t="s">
        <v>3445</v>
      </c>
      <c r="L6867">
        <v>-268.76</v>
      </c>
      <c r="M6867">
        <v>0</v>
      </c>
      <c r="N6867">
        <v>0</v>
      </c>
      <c r="O6867">
        <v>0</v>
      </c>
      <c r="P6867" t="s">
        <v>607</v>
      </c>
      <c r="Q6867">
        <v>0</v>
      </c>
      <c r="R6867">
        <v>0</v>
      </c>
      <c r="S6867">
        <v>0</v>
      </c>
      <c r="T6867" t="s">
        <v>14</v>
      </c>
      <c r="U6867" s="221">
        <f t="shared" si="215"/>
        <v>0</v>
      </c>
    </row>
    <row r="6868" spans="1:21" hidden="1">
      <c r="A6868" s="55" t="str">
        <f t="shared" si="214"/>
        <v>Y0EW0</v>
      </c>
      <c r="B6868" s="55">
        <f>VLOOKUP(J6868,'Mapping-CITI'!A:E,5,0)</f>
        <v>0</v>
      </c>
      <c r="D6868" s="42">
        <v>45016</v>
      </c>
      <c r="E6868" s="42">
        <v>45199</v>
      </c>
      <c r="F6868" t="s">
        <v>1982</v>
      </c>
      <c r="G6868" t="s">
        <v>1011</v>
      </c>
      <c r="H6868">
        <v>2250</v>
      </c>
      <c r="I6868" t="s">
        <v>2774</v>
      </c>
      <c r="J6868">
        <v>210766</v>
      </c>
      <c r="K6868" t="s">
        <v>2748</v>
      </c>
      <c r="L6868">
        <v>-1187.18</v>
      </c>
      <c r="M6868">
        <v>3335.77</v>
      </c>
      <c r="N6868">
        <v>2693.2</v>
      </c>
      <c r="O6868">
        <v>-530.59</v>
      </c>
      <c r="P6868" t="s">
        <v>607</v>
      </c>
      <c r="Q6868">
        <v>-530.59</v>
      </c>
      <c r="R6868">
        <v>3332.66</v>
      </c>
      <c r="S6868">
        <v>0</v>
      </c>
      <c r="T6868" t="s">
        <v>14</v>
      </c>
      <c r="U6868" s="221">
        <f t="shared" si="215"/>
        <v>6.4257000000000019E-5</v>
      </c>
    </row>
    <row r="6869" spans="1:21" hidden="1">
      <c r="A6869" s="55" t="str">
        <f t="shared" si="214"/>
        <v>Y0EW0</v>
      </c>
      <c r="B6869" s="55">
        <f>VLOOKUP(J6869,'Mapping-CITI'!A:E,5,0)</f>
        <v>0</v>
      </c>
      <c r="D6869" s="42">
        <v>45016</v>
      </c>
      <c r="E6869" s="42">
        <v>45199</v>
      </c>
      <c r="F6869" t="s">
        <v>1982</v>
      </c>
      <c r="G6869" t="s">
        <v>1011</v>
      </c>
      <c r="H6869">
        <v>2250</v>
      </c>
      <c r="I6869" t="s">
        <v>2774</v>
      </c>
      <c r="J6869">
        <v>211103</v>
      </c>
      <c r="K6869" t="s">
        <v>2249</v>
      </c>
      <c r="L6869">
        <v>286.89</v>
      </c>
      <c r="M6869">
        <v>0.13</v>
      </c>
      <c r="N6869">
        <v>0.6</v>
      </c>
      <c r="O6869">
        <v>286.42</v>
      </c>
      <c r="P6869" t="s">
        <v>607</v>
      </c>
      <c r="Q6869">
        <v>286.42</v>
      </c>
      <c r="R6869">
        <v>0.13</v>
      </c>
      <c r="S6869">
        <v>0.6</v>
      </c>
      <c r="T6869" t="s">
        <v>14</v>
      </c>
      <c r="U6869" s="221">
        <f t="shared" si="215"/>
        <v>-4.6999999999999997E-8</v>
      </c>
    </row>
    <row r="6870" spans="1:21" hidden="1">
      <c r="A6870" s="55" t="str">
        <f t="shared" si="214"/>
        <v>Y0EW0</v>
      </c>
      <c r="B6870" s="55">
        <f>VLOOKUP(J6870,'Mapping-CITI'!A:E,5,0)</f>
        <v>0</v>
      </c>
      <c r="D6870" s="42">
        <v>45016</v>
      </c>
      <c r="E6870" s="42">
        <v>45199</v>
      </c>
      <c r="F6870" t="s">
        <v>1982</v>
      </c>
      <c r="G6870" t="s">
        <v>1011</v>
      </c>
      <c r="H6870">
        <v>2250</v>
      </c>
      <c r="I6870" t="s">
        <v>2774</v>
      </c>
      <c r="J6870">
        <v>211106</v>
      </c>
      <c r="K6870" t="s">
        <v>2250</v>
      </c>
      <c r="L6870">
        <v>-1127.55</v>
      </c>
      <c r="M6870">
        <v>85203.73</v>
      </c>
      <c r="N6870">
        <v>90566.98</v>
      </c>
      <c r="O6870">
        <v>-6490.8</v>
      </c>
      <c r="P6870" t="s">
        <v>607</v>
      </c>
      <c r="Q6870">
        <v>-6490.8</v>
      </c>
      <c r="R6870">
        <v>85203.73</v>
      </c>
      <c r="S6870">
        <v>90566.98</v>
      </c>
      <c r="T6870" t="s">
        <v>14</v>
      </c>
      <c r="U6870" s="221">
        <f t="shared" si="215"/>
        <v>-5.3632500000000004E-4</v>
      </c>
    </row>
    <row r="6871" spans="1:21" hidden="1">
      <c r="A6871" s="55" t="str">
        <f t="shared" si="214"/>
        <v>Y0EW0</v>
      </c>
      <c r="B6871" s="55">
        <f>VLOOKUP(J6871,'Mapping-CITI'!A:E,5,0)</f>
        <v>0</v>
      </c>
      <c r="D6871" s="42">
        <v>45016</v>
      </c>
      <c r="E6871" s="42">
        <v>45199</v>
      </c>
      <c r="F6871" t="s">
        <v>1982</v>
      </c>
      <c r="G6871" t="s">
        <v>1011</v>
      </c>
      <c r="H6871">
        <v>2250</v>
      </c>
      <c r="I6871" t="s">
        <v>2774</v>
      </c>
      <c r="J6871">
        <v>211120</v>
      </c>
      <c r="K6871" t="s">
        <v>852</v>
      </c>
      <c r="L6871">
        <v>-9460.94</v>
      </c>
      <c r="M6871">
        <v>0</v>
      </c>
      <c r="N6871">
        <v>0</v>
      </c>
      <c r="O6871">
        <v>-9460.94</v>
      </c>
      <c r="P6871" t="s">
        <v>607</v>
      </c>
      <c r="Q6871">
        <v>-9460.94</v>
      </c>
      <c r="R6871">
        <v>0</v>
      </c>
      <c r="S6871">
        <v>0</v>
      </c>
      <c r="T6871" t="s">
        <v>14</v>
      </c>
      <c r="U6871" s="221">
        <f t="shared" si="215"/>
        <v>0</v>
      </c>
    </row>
    <row r="6872" spans="1:21" hidden="1">
      <c r="A6872" s="55" t="str">
        <f t="shared" si="214"/>
        <v>Y0EW0</v>
      </c>
      <c r="B6872" s="55">
        <f>VLOOKUP(J6872,'Mapping-CITI'!A:E,5,0)</f>
        <v>0</v>
      </c>
      <c r="D6872" s="42">
        <v>45016</v>
      </c>
      <c r="E6872" s="42">
        <v>45199</v>
      </c>
      <c r="F6872" t="s">
        <v>1982</v>
      </c>
      <c r="G6872" t="s">
        <v>1011</v>
      </c>
      <c r="H6872">
        <v>2250</v>
      </c>
      <c r="I6872" t="s">
        <v>2774</v>
      </c>
      <c r="J6872">
        <v>211121</v>
      </c>
      <c r="K6872" t="s">
        <v>2252</v>
      </c>
      <c r="L6872">
        <v>0</v>
      </c>
      <c r="M6872">
        <v>4043</v>
      </c>
      <c r="N6872">
        <v>12178</v>
      </c>
      <c r="O6872">
        <v>-8135</v>
      </c>
      <c r="P6872" t="s">
        <v>607</v>
      </c>
      <c r="Q6872">
        <v>-8135</v>
      </c>
      <c r="R6872">
        <v>4043</v>
      </c>
      <c r="S6872">
        <v>0</v>
      </c>
      <c r="T6872" t="s">
        <v>14</v>
      </c>
      <c r="U6872" s="221">
        <f t="shared" si="215"/>
        <v>-8.1349999999999999E-4</v>
      </c>
    </row>
    <row r="6873" spans="1:21" hidden="1">
      <c r="A6873" s="55" t="str">
        <f t="shared" si="214"/>
        <v>Y0EW0</v>
      </c>
      <c r="B6873" s="55">
        <f>VLOOKUP(J6873,'Mapping-CITI'!A:E,5,0)</f>
        <v>0</v>
      </c>
      <c r="D6873" s="42">
        <v>45016</v>
      </c>
      <c r="E6873" s="42">
        <v>45199</v>
      </c>
      <c r="F6873" t="s">
        <v>1982</v>
      </c>
      <c r="G6873" t="s">
        <v>1011</v>
      </c>
      <c r="H6873">
        <v>2220</v>
      </c>
      <c r="I6873" t="s">
        <v>2775</v>
      </c>
      <c r="J6873">
        <v>211126</v>
      </c>
      <c r="K6873" t="s">
        <v>2254</v>
      </c>
      <c r="L6873">
        <v>-63555.85</v>
      </c>
      <c r="M6873">
        <v>0</v>
      </c>
      <c r="N6873">
        <v>0</v>
      </c>
      <c r="O6873">
        <v>-63555.85</v>
      </c>
      <c r="P6873" t="s">
        <v>607</v>
      </c>
      <c r="Q6873">
        <v>-63555.85</v>
      </c>
      <c r="R6873">
        <v>0</v>
      </c>
      <c r="S6873">
        <v>0</v>
      </c>
      <c r="T6873" t="s">
        <v>14</v>
      </c>
      <c r="U6873" s="221">
        <f t="shared" si="215"/>
        <v>0</v>
      </c>
    </row>
    <row r="6874" spans="1:21" hidden="1">
      <c r="A6874" s="55" t="str">
        <f t="shared" si="214"/>
        <v>Y0EW0</v>
      </c>
      <c r="B6874" s="55">
        <f>VLOOKUP(J6874,'Mapping-CITI'!A:E,5,0)</f>
        <v>0</v>
      </c>
      <c r="D6874" s="42">
        <v>45016</v>
      </c>
      <c r="E6874" s="42">
        <v>45199</v>
      </c>
      <c r="F6874" t="s">
        <v>1982</v>
      </c>
      <c r="G6874" t="s">
        <v>1011</v>
      </c>
      <c r="H6874">
        <v>2250</v>
      </c>
      <c r="I6874" t="s">
        <v>2774</v>
      </c>
      <c r="J6874">
        <v>211172</v>
      </c>
      <c r="K6874" t="s">
        <v>2262</v>
      </c>
      <c r="L6874">
        <v>-250111.72</v>
      </c>
      <c r="M6874">
        <v>355604.87</v>
      </c>
      <c r="N6874">
        <v>246967.83</v>
      </c>
      <c r="O6874">
        <v>-140184.60999999999</v>
      </c>
      <c r="P6874" t="s">
        <v>607</v>
      </c>
      <c r="Q6874">
        <v>-140184.60999999999</v>
      </c>
      <c r="R6874">
        <v>355604.87</v>
      </c>
      <c r="S6874">
        <v>1957.97</v>
      </c>
      <c r="T6874" t="s">
        <v>14</v>
      </c>
      <c r="U6874" s="221">
        <f t="shared" si="215"/>
        <v>1.0863704E-2</v>
      </c>
    </row>
    <row r="6875" spans="1:21" hidden="1">
      <c r="A6875" s="55" t="str">
        <f t="shared" si="214"/>
        <v>Y0EW0</v>
      </c>
      <c r="B6875" s="55">
        <f>VLOOKUP(J6875,'Mapping-CITI'!A:E,5,0)</f>
        <v>0</v>
      </c>
      <c r="D6875" s="42">
        <v>45016</v>
      </c>
      <c r="E6875" s="42">
        <v>45199</v>
      </c>
      <c r="F6875" t="s">
        <v>1982</v>
      </c>
      <c r="G6875" t="s">
        <v>1011</v>
      </c>
      <c r="H6875">
        <v>2250</v>
      </c>
      <c r="I6875" t="s">
        <v>2774</v>
      </c>
      <c r="J6875">
        <v>211632</v>
      </c>
      <c r="K6875" t="s">
        <v>2543</v>
      </c>
      <c r="L6875">
        <v>21.69</v>
      </c>
      <c r="M6875">
        <v>14457.64</v>
      </c>
      <c r="N6875">
        <v>3275.69</v>
      </c>
      <c r="O6875">
        <v>11203.64</v>
      </c>
      <c r="P6875" t="s">
        <v>607</v>
      </c>
      <c r="Q6875">
        <v>11203.64</v>
      </c>
      <c r="R6875">
        <v>14457.64</v>
      </c>
      <c r="S6875">
        <v>3275.69</v>
      </c>
      <c r="T6875" t="s">
        <v>14</v>
      </c>
      <c r="U6875" s="221">
        <f t="shared" si="215"/>
        <v>1.118195E-3</v>
      </c>
    </row>
    <row r="6876" spans="1:21" hidden="1">
      <c r="A6876" s="55" t="str">
        <f t="shared" si="214"/>
        <v>Y0EW0</v>
      </c>
      <c r="B6876" s="55">
        <f>VLOOKUP(J6876,'Mapping-CITI'!A:E,5,0)</f>
        <v>0</v>
      </c>
      <c r="D6876" s="42">
        <v>45016</v>
      </c>
      <c r="E6876" s="42">
        <v>45199</v>
      </c>
      <c r="F6876" t="s">
        <v>1982</v>
      </c>
      <c r="G6876" t="s">
        <v>1011</v>
      </c>
      <c r="H6876">
        <v>2250</v>
      </c>
      <c r="I6876" t="s">
        <v>2774</v>
      </c>
      <c r="J6876">
        <v>211748</v>
      </c>
      <c r="K6876" t="s">
        <v>2805</v>
      </c>
      <c r="L6876">
        <v>-10.5</v>
      </c>
      <c r="M6876">
        <v>0</v>
      </c>
      <c r="N6876">
        <v>0</v>
      </c>
      <c r="O6876">
        <v>-10.5</v>
      </c>
      <c r="P6876" t="s">
        <v>607</v>
      </c>
      <c r="Q6876">
        <v>-10.5</v>
      </c>
      <c r="R6876">
        <v>0</v>
      </c>
      <c r="S6876">
        <v>0</v>
      </c>
      <c r="T6876" t="s">
        <v>14</v>
      </c>
      <c r="U6876" s="221">
        <f t="shared" si="215"/>
        <v>0</v>
      </c>
    </row>
    <row r="6877" spans="1:21" hidden="1">
      <c r="A6877" s="55" t="str">
        <f t="shared" si="214"/>
        <v>Y0EW0</v>
      </c>
      <c r="B6877" s="55">
        <f>VLOOKUP(J6877,'Mapping-CITI'!A:E,5,0)</f>
        <v>0</v>
      </c>
      <c r="D6877" s="42">
        <v>45016</v>
      </c>
      <c r="E6877" s="42">
        <v>45199</v>
      </c>
      <c r="F6877" t="s">
        <v>1982</v>
      </c>
      <c r="G6877" t="s">
        <v>1011</v>
      </c>
      <c r="H6877">
        <v>2220</v>
      </c>
      <c r="I6877" t="s">
        <v>2775</v>
      </c>
      <c r="J6877">
        <v>260110</v>
      </c>
      <c r="K6877" t="s">
        <v>2274</v>
      </c>
      <c r="L6877">
        <v>0</v>
      </c>
      <c r="M6877">
        <v>46573800</v>
      </c>
      <c r="N6877">
        <v>46573800</v>
      </c>
      <c r="O6877">
        <v>0</v>
      </c>
      <c r="P6877" t="s">
        <v>607</v>
      </c>
      <c r="Q6877">
        <v>0</v>
      </c>
      <c r="R6877">
        <v>0</v>
      </c>
      <c r="S6877">
        <v>0</v>
      </c>
      <c r="T6877" t="s">
        <v>14</v>
      </c>
      <c r="U6877" s="221">
        <f t="shared" si="215"/>
        <v>0</v>
      </c>
    </row>
    <row r="6878" spans="1:21" hidden="1">
      <c r="A6878" s="55" t="str">
        <f t="shared" si="214"/>
        <v>Y0EW0</v>
      </c>
      <c r="B6878" s="55">
        <f>VLOOKUP(J6878,'Mapping-CITI'!A:E,5,0)</f>
        <v>0</v>
      </c>
      <c r="D6878" s="42">
        <v>45016</v>
      </c>
      <c r="E6878" s="42">
        <v>45199</v>
      </c>
      <c r="F6878" t="s">
        <v>1982</v>
      </c>
      <c r="G6878" t="s">
        <v>1011</v>
      </c>
      <c r="H6878">
        <v>2220</v>
      </c>
      <c r="I6878" t="s">
        <v>2775</v>
      </c>
      <c r="J6878">
        <v>260110</v>
      </c>
      <c r="K6878" t="s">
        <v>2274</v>
      </c>
      <c r="L6878">
        <v>0</v>
      </c>
      <c r="M6878">
        <v>155000</v>
      </c>
      <c r="N6878">
        <v>155000</v>
      </c>
      <c r="O6878">
        <v>0</v>
      </c>
      <c r="P6878" t="s">
        <v>977</v>
      </c>
      <c r="Q6878">
        <v>0</v>
      </c>
      <c r="R6878">
        <v>0</v>
      </c>
      <c r="S6878">
        <v>0</v>
      </c>
      <c r="T6878" t="s">
        <v>14</v>
      </c>
      <c r="U6878" s="221">
        <f t="shared" si="215"/>
        <v>0</v>
      </c>
    </row>
    <row r="6879" spans="1:21" hidden="1">
      <c r="A6879" s="55" t="str">
        <f t="shared" si="214"/>
        <v>Y0EW0</v>
      </c>
      <c r="B6879" s="55">
        <f>VLOOKUP(J6879,'Mapping-CITI'!A:E,5,0)</f>
        <v>0</v>
      </c>
      <c r="D6879" s="42">
        <v>45016</v>
      </c>
      <c r="E6879" s="42">
        <v>45199</v>
      </c>
      <c r="F6879" t="s">
        <v>1982</v>
      </c>
      <c r="G6879" t="s">
        <v>1011</v>
      </c>
      <c r="H6879">
        <v>2220</v>
      </c>
      <c r="I6879" t="s">
        <v>2775</v>
      </c>
      <c r="J6879">
        <v>260118</v>
      </c>
      <c r="K6879" t="s">
        <v>2275</v>
      </c>
      <c r="L6879">
        <v>0</v>
      </c>
      <c r="M6879">
        <v>915741794.88</v>
      </c>
      <c r="N6879">
        <v>915741794.88</v>
      </c>
      <c r="O6879">
        <v>0</v>
      </c>
      <c r="P6879" t="s">
        <v>607</v>
      </c>
      <c r="Q6879">
        <v>0</v>
      </c>
      <c r="R6879">
        <v>0</v>
      </c>
      <c r="S6879">
        <v>0</v>
      </c>
      <c r="T6879" t="s">
        <v>14</v>
      </c>
      <c r="U6879" s="221">
        <f t="shared" si="215"/>
        <v>0</v>
      </c>
    </row>
    <row r="6880" spans="1:21" hidden="1">
      <c r="A6880" s="55" t="str">
        <f t="shared" si="214"/>
        <v>Y0EW0</v>
      </c>
      <c r="B6880" s="55">
        <f>VLOOKUP(J6880,'Mapping-CITI'!A:E,5,0)</f>
        <v>0</v>
      </c>
      <c r="D6880" s="42">
        <v>45016</v>
      </c>
      <c r="E6880" s="42">
        <v>45199</v>
      </c>
      <c r="F6880" t="s">
        <v>1982</v>
      </c>
      <c r="G6880" t="s">
        <v>1011</v>
      </c>
      <c r="H6880">
        <v>2220</v>
      </c>
      <c r="I6880" t="s">
        <v>2775</v>
      </c>
      <c r="J6880">
        <v>260122</v>
      </c>
      <c r="K6880" t="s">
        <v>2277</v>
      </c>
      <c r="L6880">
        <v>0</v>
      </c>
      <c r="M6880">
        <v>598010.65</v>
      </c>
      <c r="N6880">
        <v>598010.65</v>
      </c>
      <c r="O6880">
        <v>0</v>
      </c>
      <c r="P6880" t="s">
        <v>977</v>
      </c>
      <c r="Q6880">
        <v>0</v>
      </c>
      <c r="R6880">
        <v>0</v>
      </c>
      <c r="S6880">
        <v>0</v>
      </c>
      <c r="T6880" t="s">
        <v>14</v>
      </c>
      <c r="U6880" s="221">
        <f t="shared" si="215"/>
        <v>0</v>
      </c>
    </row>
    <row r="6881" spans="1:21" hidden="1">
      <c r="A6881" s="55" t="str">
        <f t="shared" si="214"/>
        <v>Y0EW0</v>
      </c>
      <c r="B6881" s="55">
        <f>VLOOKUP(J6881,'Mapping-CITI'!A:E,5,0)</f>
        <v>0</v>
      </c>
      <c r="D6881" s="42">
        <v>45016</v>
      </c>
      <c r="E6881" s="42">
        <v>45199</v>
      </c>
      <c r="F6881" t="s">
        <v>1982</v>
      </c>
      <c r="G6881" t="s">
        <v>1011</v>
      </c>
      <c r="H6881">
        <v>2240</v>
      </c>
      <c r="I6881" t="s">
        <v>2795</v>
      </c>
      <c r="J6881">
        <v>260202</v>
      </c>
      <c r="K6881" t="s">
        <v>2281</v>
      </c>
      <c r="L6881">
        <v>0</v>
      </c>
      <c r="M6881">
        <v>25087136.940000001</v>
      </c>
      <c r="N6881">
        <v>25082292.940000001</v>
      </c>
      <c r="O6881">
        <v>4844</v>
      </c>
      <c r="P6881" t="s">
        <v>607</v>
      </c>
      <c r="Q6881">
        <v>4844</v>
      </c>
      <c r="R6881">
        <v>0</v>
      </c>
      <c r="S6881">
        <v>0</v>
      </c>
      <c r="T6881" t="s">
        <v>14</v>
      </c>
      <c r="U6881" s="221">
        <f t="shared" si="215"/>
        <v>4.8440000000000001E-4</v>
      </c>
    </row>
    <row r="6882" spans="1:21" hidden="1">
      <c r="A6882" s="55" t="str">
        <f t="shared" si="214"/>
        <v>Y0EW0</v>
      </c>
      <c r="B6882" s="55">
        <f>VLOOKUP(J6882,'Mapping-CITI'!A:E,5,0)</f>
        <v>0</v>
      </c>
      <c r="D6882" s="42">
        <v>45016</v>
      </c>
      <c r="E6882" s="42">
        <v>45199</v>
      </c>
      <c r="F6882" t="s">
        <v>1982</v>
      </c>
      <c r="G6882" t="s">
        <v>1011</v>
      </c>
      <c r="H6882">
        <v>2240</v>
      </c>
      <c r="I6882" t="s">
        <v>2795</v>
      </c>
      <c r="J6882">
        <v>260221</v>
      </c>
      <c r="K6882" t="s">
        <v>2282</v>
      </c>
      <c r="L6882">
        <v>-0.28999999999999998</v>
      </c>
      <c r="M6882">
        <v>4500547.0999999996</v>
      </c>
      <c r="N6882">
        <v>4500547.0999999996</v>
      </c>
      <c r="O6882">
        <v>-0.28999999999999998</v>
      </c>
      <c r="P6882" t="s">
        <v>607</v>
      </c>
      <c r="Q6882">
        <v>-0.28999999999999998</v>
      </c>
      <c r="R6882">
        <v>4500547.0999999996</v>
      </c>
      <c r="S6882">
        <v>0</v>
      </c>
      <c r="T6882" t="s">
        <v>14</v>
      </c>
      <c r="U6882" s="221">
        <f t="shared" si="215"/>
        <v>0</v>
      </c>
    </row>
    <row r="6883" spans="1:21" hidden="1">
      <c r="A6883" s="55" t="str">
        <f t="shared" si="214"/>
        <v>Y0EW0</v>
      </c>
      <c r="B6883" s="55">
        <f>VLOOKUP(J6883,'Mapping-CITI'!A:E,5,0)</f>
        <v>0</v>
      </c>
      <c r="D6883" s="42">
        <v>45016</v>
      </c>
      <c r="E6883" s="42">
        <v>45199</v>
      </c>
      <c r="F6883" t="s">
        <v>1982</v>
      </c>
      <c r="G6883" t="s">
        <v>1011</v>
      </c>
      <c r="H6883">
        <v>2240</v>
      </c>
      <c r="I6883" t="s">
        <v>2795</v>
      </c>
      <c r="J6883">
        <v>260222</v>
      </c>
      <c r="K6883" t="s">
        <v>2283</v>
      </c>
      <c r="L6883">
        <v>-1409615.48</v>
      </c>
      <c r="M6883">
        <v>21806804.239999998</v>
      </c>
      <c r="N6883">
        <v>20519245.84</v>
      </c>
      <c r="O6883">
        <v>-83790.570000000007</v>
      </c>
      <c r="P6883" t="s">
        <v>607</v>
      </c>
      <c r="Q6883">
        <v>-83790.570000000007</v>
      </c>
      <c r="R6883">
        <v>21576247.82</v>
      </c>
      <c r="S6883">
        <v>0</v>
      </c>
      <c r="T6883" t="s">
        <v>14</v>
      </c>
      <c r="U6883" s="221">
        <f t="shared" si="215"/>
        <v>0.12875583999999984</v>
      </c>
    </row>
    <row r="6884" spans="1:21" hidden="1">
      <c r="A6884" s="55" t="str">
        <f t="shared" si="214"/>
        <v>Y0EW0</v>
      </c>
      <c r="B6884" s="55">
        <f>VLOOKUP(J6884,'Mapping-CITI'!A:E,5,0)</f>
        <v>0</v>
      </c>
      <c r="D6884" s="42">
        <v>45016</v>
      </c>
      <c r="E6884" s="42">
        <v>45199</v>
      </c>
      <c r="F6884" t="s">
        <v>1982</v>
      </c>
      <c r="G6884" t="s">
        <v>1011</v>
      </c>
      <c r="H6884">
        <v>2140</v>
      </c>
      <c r="I6884" t="s">
        <v>2806</v>
      </c>
      <c r="J6884">
        <v>260802</v>
      </c>
      <c r="K6884" t="s">
        <v>2284</v>
      </c>
      <c r="L6884">
        <v>0.13</v>
      </c>
      <c r="M6884">
        <v>0</v>
      </c>
      <c r="N6884">
        <v>0</v>
      </c>
      <c r="O6884">
        <v>0.13</v>
      </c>
      <c r="P6884" t="s">
        <v>607</v>
      </c>
      <c r="Q6884">
        <v>0.13</v>
      </c>
      <c r="R6884">
        <v>0</v>
      </c>
      <c r="S6884">
        <v>0</v>
      </c>
      <c r="T6884" t="s">
        <v>14</v>
      </c>
      <c r="U6884" s="221">
        <f t="shared" si="215"/>
        <v>0</v>
      </c>
    </row>
    <row r="6885" spans="1:21" hidden="1">
      <c r="A6885" s="55" t="str">
        <f t="shared" si="214"/>
        <v>Y0EW0</v>
      </c>
      <c r="B6885" s="55">
        <f>VLOOKUP(J6885,'Mapping-CITI'!A:E,5,0)</f>
        <v>0</v>
      </c>
      <c r="D6885" s="42">
        <v>45016</v>
      </c>
      <c r="E6885" s="42">
        <v>45199</v>
      </c>
      <c r="F6885" t="s">
        <v>1982</v>
      </c>
      <c r="G6885" t="s">
        <v>1011</v>
      </c>
      <c r="H6885">
        <v>2250</v>
      </c>
      <c r="I6885" t="s">
        <v>2774</v>
      </c>
      <c r="J6885">
        <v>260836</v>
      </c>
      <c r="K6885" t="s">
        <v>2705</v>
      </c>
      <c r="L6885">
        <v>-5290.73</v>
      </c>
      <c r="M6885">
        <v>83671.11</v>
      </c>
      <c r="N6885">
        <v>86884.04</v>
      </c>
      <c r="O6885">
        <v>-8218.9500000000007</v>
      </c>
      <c r="P6885" t="s">
        <v>607</v>
      </c>
      <c r="Q6885">
        <v>-8218.9500000000007</v>
      </c>
      <c r="R6885">
        <v>83128.56</v>
      </c>
      <c r="S6885">
        <v>33697.25</v>
      </c>
      <c r="T6885" t="s">
        <v>14</v>
      </c>
      <c r="U6885" s="221">
        <f t="shared" si="215"/>
        <v>-3.212929999999993E-4</v>
      </c>
    </row>
    <row r="6886" spans="1:21" hidden="1">
      <c r="A6886" s="55" t="str">
        <f t="shared" si="214"/>
        <v>Y0EW0</v>
      </c>
      <c r="B6886" s="55">
        <f>VLOOKUP(J6886,'Mapping-CITI'!A:E,5,0)</f>
        <v>0</v>
      </c>
      <c r="D6886" s="42">
        <v>45016</v>
      </c>
      <c r="E6886" s="42">
        <v>45199</v>
      </c>
      <c r="F6886" t="s">
        <v>1982</v>
      </c>
      <c r="G6886" t="s">
        <v>1011</v>
      </c>
      <c r="H6886">
        <v>2250</v>
      </c>
      <c r="I6886" t="s">
        <v>2774</v>
      </c>
      <c r="J6886">
        <v>260837</v>
      </c>
      <c r="K6886" t="s">
        <v>2706</v>
      </c>
      <c r="L6886">
        <v>-5290.73</v>
      </c>
      <c r="M6886">
        <v>83671.11</v>
      </c>
      <c r="N6886">
        <v>86884.04</v>
      </c>
      <c r="O6886">
        <v>-8218.9500000000007</v>
      </c>
      <c r="P6886" t="s">
        <v>607</v>
      </c>
      <c r="Q6886">
        <v>-8218.9500000000007</v>
      </c>
      <c r="R6886">
        <v>83128.56</v>
      </c>
      <c r="S6886">
        <v>33697.25</v>
      </c>
      <c r="T6886" t="s">
        <v>14</v>
      </c>
      <c r="U6886" s="221">
        <f t="shared" si="215"/>
        <v>-3.212929999999993E-4</v>
      </c>
    </row>
    <row r="6887" spans="1:21" hidden="1">
      <c r="A6887" s="55" t="str">
        <f t="shared" si="214"/>
        <v>Y0EWIgnore</v>
      </c>
      <c r="B6887" s="55" t="str">
        <f>VLOOKUP(J6887,'Mapping-CITI'!A:E,5,0)</f>
        <v>Ignore</v>
      </c>
      <c r="D6887" s="42">
        <v>45016</v>
      </c>
      <c r="E6887" s="42">
        <v>45199</v>
      </c>
      <c r="F6887" t="s">
        <v>1982</v>
      </c>
      <c r="G6887" t="s">
        <v>1011</v>
      </c>
      <c r="H6887">
        <v>2250</v>
      </c>
      <c r="I6887" t="s">
        <v>2774</v>
      </c>
      <c r="J6887">
        <v>260911</v>
      </c>
      <c r="K6887" t="s">
        <v>4267</v>
      </c>
      <c r="L6887">
        <v>0</v>
      </c>
      <c r="M6887">
        <v>163.15</v>
      </c>
      <c r="N6887">
        <v>163.15</v>
      </c>
      <c r="O6887">
        <v>0</v>
      </c>
      <c r="P6887" t="s">
        <v>607</v>
      </c>
      <c r="Q6887">
        <v>0</v>
      </c>
      <c r="R6887">
        <v>163.15</v>
      </c>
      <c r="S6887">
        <v>163.15</v>
      </c>
      <c r="T6887" t="s">
        <v>14</v>
      </c>
      <c r="U6887" s="221">
        <f t="shared" si="215"/>
        <v>0</v>
      </c>
    </row>
    <row r="6888" spans="1:21" hidden="1">
      <c r="A6888" s="55" t="str">
        <f t="shared" si="214"/>
        <v>Y0EW0</v>
      </c>
      <c r="B6888" s="55">
        <f>VLOOKUP(J6888,'Mapping-CITI'!A:E,5,0)</f>
        <v>0</v>
      </c>
      <c r="D6888" s="42">
        <v>45016</v>
      </c>
      <c r="E6888" s="42">
        <v>45199</v>
      </c>
      <c r="F6888" t="s">
        <v>1982</v>
      </c>
      <c r="G6888" t="s">
        <v>1011</v>
      </c>
      <c r="H6888">
        <v>2220</v>
      </c>
      <c r="I6888" t="s">
        <v>2775</v>
      </c>
      <c r="J6888">
        <v>261026</v>
      </c>
      <c r="K6888" t="s">
        <v>2549</v>
      </c>
      <c r="L6888">
        <v>-11316.79</v>
      </c>
      <c r="M6888">
        <v>4521.1000000000004</v>
      </c>
      <c r="N6888">
        <v>4301.8999999999996</v>
      </c>
      <c r="O6888">
        <v>-11097.59</v>
      </c>
      <c r="P6888" t="s">
        <v>607</v>
      </c>
      <c r="Q6888">
        <v>-11097.59</v>
      </c>
      <c r="R6888">
        <v>4521.1000000000004</v>
      </c>
      <c r="S6888">
        <v>4301.8999999999996</v>
      </c>
      <c r="T6888" t="s">
        <v>14</v>
      </c>
      <c r="U6888" s="221">
        <f t="shared" si="215"/>
        <v>2.1920000000000071E-5</v>
      </c>
    </row>
    <row r="6889" spans="1:21" hidden="1">
      <c r="A6889" s="55" t="str">
        <f t="shared" si="214"/>
        <v>Y0EW0</v>
      </c>
      <c r="B6889" s="55">
        <f>VLOOKUP(J6889,'Mapping-CITI'!A:E,5,0)</f>
        <v>0</v>
      </c>
      <c r="D6889" s="42">
        <v>45016</v>
      </c>
      <c r="E6889" s="42">
        <v>45199</v>
      </c>
      <c r="F6889" t="s">
        <v>1982</v>
      </c>
      <c r="G6889" t="s">
        <v>1011</v>
      </c>
      <c r="H6889">
        <v>2220</v>
      </c>
      <c r="I6889" t="s">
        <v>2775</v>
      </c>
      <c r="J6889">
        <v>261027</v>
      </c>
      <c r="K6889" t="s">
        <v>2855</v>
      </c>
      <c r="L6889">
        <v>0</v>
      </c>
      <c r="M6889">
        <v>49560.13</v>
      </c>
      <c r="N6889">
        <v>50912.26</v>
      </c>
      <c r="O6889">
        <v>-1352.13</v>
      </c>
      <c r="P6889" t="s">
        <v>607</v>
      </c>
      <c r="Q6889">
        <v>-1352.13</v>
      </c>
      <c r="R6889">
        <v>49560.13</v>
      </c>
      <c r="S6889">
        <v>0</v>
      </c>
      <c r="T6889" t="s">
        <v>14</v>
      </c>
      <c r="U6889" s="221">
        <f t="shared" si="215"/>
        <v>-1.3521300000000046E-4</v>
      </c>
    </row>
    <row r="6890" spans="1:21" hidden="1">
      <c r="A6890" s="55" t="str">
        <f t="shared" si="214"/>
        <v>Y0EW0</v>
      </c>
      <c r="B6890" s="55">
        <f>VLOOKUP(J6890,'Mapping-CITI'!A:E,5,0)</f>
        <v>0</v>
      </c>
      <c r="D6890" s="42">
        <v>45016</v>
      </c>
      <c r="E6890" s="42">
        <v>45199</v>
      </c>
      <c r="F6890" t="s">
        <v>1982</v>
      </c>
      <c r="G6890" t="s">
        <v>1011</v>
      </c>
      <c r="H6890">
        <v>2220</v>
      </c>
      <c r="I6890" t="s">
        <v>2775</v>
      </c>
      <c r="J6890">
        <v>261259</v>
      </c>
      <c r="K6890" t="s">
        <v>2707</v>
      </c>
      <c r="L6890">
        <v>-328.3</v>
      </c>
      <c r="M6890">
        <v>5412.15</v>
      </c>
      <c r="N6890">
        <v>5301.54</v>
      </c>
      <c r="O6890">
        <v>-217.69</v>
      </c>
      <c r="P6890" t="s">
        <v>607</v>
      </c>
      <c r="Q6890">
        <v>-217.69</v>
      </c>
      <c r="R6890">
        <v>5412.15</v>
      </c>
      <c r="S6890">
        <v>0</v>
      </c>
      <c r="T6890" t="s">
        <v>14</v>
      </c>
      <c r="U6890" s="221">
        <f t="shared" si="215"/>
        <v>1.1060999999999967E-5</v>
      </c>
    </row>
    <row r="6891" spans="1:21" hidden="1">
      <c r="A6891" s="55" t="str">
        <f t="shared" si="214"/>
        <v>Y0EW0</v>
      </c>
      <c r="B6891" s="55">
        <f>VLOOKUP(J6891,'Mapping-CITI'!A:E,5,0)</f>
        <v>0</v>
      </c>
      <c r="D6891" s="42">
        <v>45016</v>
      </c>
      <c r="E6891" s="42">
        <v>45199</v>
      </c>
      <c r="F6891" t="s">
        <v>1982</v>
      </c>
      <c r="G6891" t="s">
        <v>1011</v>
      </c>
      <c r="H6891">
        <v>2220</v>
      </c>
      <c r="I6891" t="s">
        <v>2775</v>
      </c>
      <c r="J6891">
        <v>261260</v>
      </c>
      <c r="K6891" t="s">
        <v>2708</v>
      </c>
      <c r="L6891">
        <v>-328.3</v>
      </c>
      <c r="M6891">
        <v>5412.15</v>
      </c>
      <c r="N6891">
        <v>5301.54</v>
      </c>
      <c r="O6891">
        <v>-217.69</v>
      </c>
      <c r="P6891" t="s">
        <v>607</v>
      </c>
      <c r="Q6891">
        <v>-217.69</v>
      </c>
      <c r="R6891">
        <v>5412.15</v>
      </c>
      <c r="S6891">
        <v>0</v>
      </c>
      <c r="T6891" t="s">
        <v>14</v>
      </c>
      <c r="U6891" s="221">
        <f t="shared" si="215"/>
        <v>1.1060999999999967E-5</v>
      </c>
    </row>
    <row r="6892" spans="1:21" hidden="1">
      <c r="A6892" s="55" t="str">
        <f t="shared" si="214"/>
        <v>Y0EW0</v>
      </c>
      <c r="B6892" s="55">
        <f>VLOOKUP(J6892,'Mapping-CITI'!A:E,5,0)</f>
        <v>0</v>
      </c>
      <c r="D6892" s="42">
        <v>45016</v>
      </c>
      <c r="E6892" s="42">
        <v>45199</v>
      </c>
      <c r="F6892" t="s">
        <v>1982</v>
      </c>
      <c r="G6892" t="s">
        <v>1011</v>
      </c>
      <c r="H6892">
        <v>2220</v>
      </c>
      <c r="I6892" t="s">
        <v>2775</v>
      </c>
      <c r="J6892">
        <v>261262</v>
      </c>
      <c r="K6892" t="s">
        <v>2709</v>
      </c>
      <c r="L6892">
        <v>-571.75</v>
      </c>
      <c r="M6892">
        <v>2693.22</v>
      </c>
      <c r="N6892">
        <v>4027.03</v>
      </c>
      <c r="O6892">
        <v>-1905.56</v>
      </c>
      <c r="P6892" t="s">
        <v>607</v>
      </c>
      <c r="Q6892">
        <v>-1905.56</v>
      </c>
      <c r="R6892">
        <v>2684.14</v>
      </c>
      <c r="S6892">
        <v>0</v>
      </c>
      <c r="T6892" t="s">
        <v>14</v>
      </c>
      <c r="U6892" s="221">
        <f t="shared" si="215"/>
        <v>-1.3338100000000004E-4</v>
      </c>
    </row>
    <row r="6893" spans="1:21" hidden="1">
      <c r="A6893" s="55" t="str">
        <f t="shared" si="214"/>
        <v>Y0EW0</v>
      </c>
      <c r="B6893" s="55">
        <f>VLOOKUP(J6893,'Mapping-CITI'!A:E,5,0)</f>
        <v>0</v>
      </c>
      <c r="D6893" s="42">
        <v>45016</v>
      </c>
      <c r="E6893" s="42">
        <v>45199</v>
      </c>
      <c r="F6893" t="s">
        <v>1982</v>
      </c>
      <c r="G6893" t="s">
        <v>1011</v>
      </c>
      <c r="H6893">
        <v>2150</v>
      </c>
      <c r="I6893" t="s">
        <v>2797</v>
      </c>
      <c r="J6893">
        <v>281101</v>
      </c>
      <c r="K6893" t="s">
        <v>2296</v>
      </c>
      <c r="L6893">
        <v>-51346338.280000001</v>
      </c>
      <c r="M6893">
        <v>0</v>
      </c>
      <c r="N6893">
        <v>0</v>
      </c>
      <c r="O6893">
        <v>-51346338.280000001</v>
      </c>
      <c r="P6893" t="s">
        <v>607</v>
      </c>
      <c r="Q6893">
        <v>-51346338.280000001</v>
      </c>
      <c r="R6893">
        <v>0</v>
      </c>
      <c r="S6893">
        <v>0</v>
      </c>
      <c r="T6893" t="s">
        <v>14</v>
      </c>
      <c r="U6893" s="221">
        <f t="shared" si="215"/>
        <v>0</v>
      </c>
    </row>
    <row r="6894" spans="1:21" hidden="1">
      <c r="A6894" s="55" t="str">
        <f t="shared" si="214"/>
        <v>Y0EW0</v>
      </c>
      <c r="B6894" s="55">
        <f>VLOOKUP(J6894,'Mapping-CITI'!A:E,5,0)</f>
        <v>0</v>
      </c>
      <c r="D6894" s="42">
        <v>45016</v>
      </c>
      <c r="E6894" s="42">
        <v>45199</v>
      </c>
      <c r="F6894" t="s">
        <v>1982</v>
      </c>
      <c r="G6894" t="s">
        <v>1011</v>
      </c>
      <c r="H6894">
        <v>2150</v>
      </c>
      <c r="I6894" t="s">
        <v>2797</v>
      </c>
      <c r="J6894">
        <v>281102</v>
      </c>
      <c r="K6894" t="s">
        <v>2544</v>
      </c>
      <c r="L6894">
        <v>-15048510.029999999</v>
      </c>
      <c r="M6894">
        <v>0</v>
      </c>
      <c r="N6894">
        <v>0</v>
      </c>
      <c r="O6894">
        <v>-15048510.029999999</v>
      </c>
      <c r="P6894" t="s">
        <v>607</v>
      </c>
      <c r="Q6894">
        <v>-15048510.029999999</v>
      </c>
      <c r="R6894">
        <v>0</v>
      </c>
      <c r="S6894">
        <v>0</v>
      </c>
      <c r="T6894" t="s">
        <v>14</v>
      </c>
      <c r="U6894" s="221">
        <f t="shared" si="215"/>
        <v>0</v>
      </c>
    </row>
    <row r="6895" spans="1:21" hidden="1">
      <c r="A6895" s="55" t="str">
        <f t="shared" si="214"/>
        <v>Y0EW0</v>
      </c>
      <c r="B6895" s="55">
        <f>VLOOKUP(J6895,'Mapping-CITI'!A:E,5,0)</f>
        <v>0</v>
      </c>
      <c r="D6895" s="42">
        <v>45016</v>
      </c>
      <c r="E6895" s="42">
        <v>45199</v>
      </c>
      <c r="F6895" t="s">
        <v>1982</v>
      </c>
      <c r="G6895" t="s">
        <v>1011</v>
      </c>
      <c r="H6895">
        <v>2150</v>
      </c>
      <c r="I6895" t="s">
        <v>2797</v>
      </c>
      <c r="J6895">
        <v>281137</v>
      </c>
      <c r="K6895" t="s">
        <v>2302</v>
      </c>
      <c r="L6895">
        <v>-26495470.940000001</v>
      </c>
      <c r="M6895">
        <v>605991.21</v>
      </c>
      <c r="N6895">
        <v>122873.89</v>
      </c>
      <c r="O6895">
        <v>-26012353.620000001</v>
      </c>
      <c r="P6895" t="s">
        <v>607</v>
      </c>
      <c r="Q6895">
        <v>-26012353.620000001</v>
      </c>
      <c r="R6895">
        <v>0</v>
      </c>
      <c r="S6895">
        <v>0</v>
      </c>
      <c r="T6895" t="s">
        <v>14</v>
      </c>
      <c r="U6895" s="221">
        <f t="shared" si="215"/>
        <v>4.8311731999999996E-2</v>
      </c>
    </row>
    <row r="6896" spans="1:21" hidden="1">
      <c r="A6896" s="55" t="str">
        <f t="shared" si="214"/>
        <v>Y0EW0</v>
      </c>
      <c r="B6896" s="55">
        <f>VLOOKUP(J6896,'Mapping-CITI'!A:E,5,0)</f>
        <v>0</v>
      </c>
      <c r="D6896" s="42">
        <v>45016</v>
      </c>
      <c r="E6896" s="42">
        <v>45199</v>
      </c>
      <c r="F6896" t="s">
        <v>1982</v>
      </c>
      <c r="G6896" t="s">
        <v>1011</v>
      </c>
      <c r="H6896">
        <v>2150</v>
      </c>
      <c r="I6896" t="s">
        <v>2797</v>
      </c>
      <c r="J6896">
        <v>281138</v>
      </c>
      <c r="K6896" t="s">
        <v>2303</v>
      </c>
      <c r="L6896">
        <v>-44429279.920000002</v>
      </c>
      <c r="M6896">
        <v>15789129.92</v>
      </c>
      <c r="N6896">
        <v>19236204.16</v>
      </c>
      <c r="O6896">
        <v>-47688344.009999998</v>
      </c>
      <c r="P6896" t="s">
        <v>607</v>
      </c>
      <c r="Q6896">
        <v>-47688344.009999998</v>
      </c>
      <c r="R6896">
        <v>0</v>
      </c>
      <c r="S6896">
        <v>0</v>
      </c>
      <c r="T6896" t="s">
        <v>14</v>
      </c>
      <c r="U6896" s="221">
        <f t="shared" si="215"/>
        <v>-0.34470742400000004</v>
      </c>
    </row>
    <row r="6897" spans="1:21" hidden="1">
      <c r="A6897" s="55" t="str">
        <f t="shared" si="214"/>
        <v>Y0EW0</v>
      </c>
      <c r="B6897" s="55">
        <f>VLOOKUP(J6897,'Mapping-CITI'!A:E,5,0)</f>
        <v>0</v>
      </c>
      <c r="D6897" s="42">
        <v>45016</v>
      </c>
      <c r="E6897" s="42">
        <v>45199</v>
      </c>
      <c r="F6897" t="s">
        <v>1982</v>
      </c>
      <c r="G6897" t="s">
        <v>1011</v>
      </c>
      <c r="H6897">
        <v>2250</v>
      </c>
      <c r="I6897" t="s">
        <v>2774</v>
      </c>
      <c r="J6897">
        <v>281212</v>
      </c>
      <c r="K6897" t="s">
        <v>2314</v>
      </c>
      <c r="L6897">
        <v>-3171.93</v>
      </c>
      <c r="M6897">
        <v>19870.560000000001</v>
      </c>
      <c r="N6897">
        <v>20417.97</v>
      </c>
      <c r="O6897">
        <v>-3611.83</v>
      </c>
      <c r="P6897" t="s">
        <v>607</v>
      </c>
      <c r="Q6897">
        <v>-3611.83</v>
      </c>
      <c r="R6897">
        <v>19870.560000000001</v>
      </c>
      <c r="S6897">
        <v>0</v>
      </c>
      <c r="T6897" t="s">
        <v>14</v>
      </c>
      <c r="U6897" s="221">
        <f t="shared" si="215"/>
        <v>-5.4740999999999983E-5</v>
      </c>
    </row>
    <row r="6898" spans="1:21" hidden="1">
      <c r="A6898" s="55" t="str">
        <f t="shared" si="214"/>
        <v>Y0EW0</v>
      </c>
      <c r="B6898" s="55">
        <f>VLOOKUP(J6898,'Mapping-CITI'!A:E,5,0)</f>
        <v>0</v>
      </c>
      <c r="D6898" s="42">
        <v>45016</v>
      </c>
      <c r="E6898" s="42">
        <v>45199</v>
      </c>
      <c r="F6898" t="s">
        <v>1982</v>
      </c>
      <c r="G6898" t="s">
        <v>1011</v>
      </c>
      <c r="H6898">
        <v>2150</v>
      </c>
      <c r="I6898" t="s">
        <v>2797</v>
      </c>
      <c r="J6898">
        <v>281290</v>
      </c>
      <c r="K6898" t="s">
        <v>2550</v>
      </c>
      <c r="L6898">
        <v>-160063.78</v>
      </c>
      <c r="M6898">
        <v>3615.4</v>
      </c>
      <c r="N6898">
        <v>2361.9899999999998</v>
      </c>
      <c r="O6898">
        <v>-158810.37</v>
      </c>
      <c r="P6898" t="s">
        <v>607</v>
      </c>
      <c r="Q6898">
        <v>-158810.37</v>
      </c>
      <c r="R6898">
        <v>0</v>
      </c>
      <c r="S6898">
        <v>0</v>
      </c>
      <c r="T6898" t="s">
        <v>14</v>
      </c>
      <c r="U6898" s="221">
        <f t="shared" si="215"/>
        <v>1.2534100000000003E-4</v>
      </c>
    </row>
    <row r="6899" spans="1:21" hidden="1">
      <c r="A6899" s="55" t="str">
        <f t="shared" si="214"/>
        <v>Y0EW0</v>
      </c>
      <c r="B6899" s="55">
        <f>VLOOKUP(J6899,'Mapping-CITI'!A:E,5,0)</f>
        <v>0</v>
      </c>
      <c r="D6899" s="42">
        <v>45016</v>
      </c>
      <c r="E6899" s="42">
        <v>45199</v>
      </c>
      <c r="F6899" t="s">
        <v>1982</v>
      </c>
      <c r="G6899" t="s">
        <v>1011</v>
      </c>
      <c r="H6899">
        <v>2150</v>
      </c>
      <c r="I6899" t="s">
        <v>2797</v>
      </c>
      <c r="J6899">
        <v>281292</v>
      </c>
      <c r="K6899" t="s">
        <v>2551</v>
      </c>
      <c r="L6899">
        <v>1284249.32</v>
      </c>
      <c r="M6899">
        <v>247659.96</v>
      </c>
      <c r="N6899">
        <v>146110.57</v>
      </c>
      <c r="O6899">
        <v>1385581.01</v>
      </c>
      <c r="P6899" t="s">
        <v>607</v>
      </c>
      <c r="Q6899">
        <v>1385581.01</v>
      </c>
      <c r="R6899">
        <v>0</v>
      </c>
      <c r="S6899">
        <v>0</v>
      </c>
      <c r="T6899" t="s">
        <v>14</v>
      </c>
      <c r="U6899" s="221">
        <f t="shared" si="215"/>
        <v>1.0154938999999998E-2</v>
      </c>
    </row>
    <row r="6900" spans="1:21" hidden="1">
      <c r="A6900" s="55" t="str">
        <f t="shared" si="214"/>
        <v>Y0EW5.3</v>
      </c>
      <c r="B6900" s="55">
        <f>VLOOKUP(J6900,'Mapping-CITI'!A:E,5,0)</f>
        <v>5.3</v>
      </c>
      <c r="D6900" s="42">
        <v>45016</v>
      </c>
      <c r="E6900" s="42">
        <v>45199</v>
      </c>
      <c r="F6900" t="s">
        <v>1982</v>
      </c>
      <c r="G6900" t="s">
        <v>1011</v>
      </c>
      <c r="H6900">
        <v>5140</v>
      </c>
      <c r="I6900" t="s">
        <v>2798</v>
      </c>
      <c r="J6900">
        <v>301106</v>
      </c>
      <c r="K6900" t="s">
        <v>2850</v>
      </c>
      <c r="L6900">
        <v>0</v>
      </c>
      <c r="M6900">
        <v>0</v>
      </c>
      <c r="N6900">
        <v>1924588.32</v>
      </c>
      <c r="O6900">
        <v>-1924588.32</v>
      </c>
      <c r="P6900" t="s">
        <v>607</v>
      </c>
      <c r="Q6900">
        <v>-1924588.32</v>
      </c>
      <c r="R6900">
        <v>0</v>
      </c>
      <c r="S6900">
        <v>0</v>
      </c>
      <c r="T6900" t="s">
        <v>14</v>
      </c>
      <c r="U6900" s="221">
        <f t="shared" si="215"/>
        <v>-0.192458832</v>
      </c>
    </row>
    <row r="6901" spans="1:21" hidden="1">
      <c r="A6901" s="55" t="str">
        <f t="shared" si="214"/>
        <v>Y0EW5.3</v>
      </c>
      <c r="B6901" s="55">
        <f>VLOOKUP(J6901,'Mapping-CITI'!A:E,5,0)</f>
        <v>5.3</v>
      </c>
      <c r="D6901" s="42">
        <v>45016</v>
      </c>
      <c r="E6901" s="42">
        <v>45199</v>
      </c>
      <c r="F6901" t="s">
        <v>1982</v>
      </c>
      <c r="G6901" t="s">
        <v>1011</v>
      </c>
      <c r="H6901">
        <v>5160</v>
      </c>
      <c r="I6901" t="s">
        <v>2851</v>
      </c>
      <c r="J6901">
        <v>302203</v>
      </c>
      <c r="K6901" t="s">
        <v>2343</v>
      </c>
      <c r="L6901">
        <v>0</v>
      </c>
      <c r="M6901">
        <v>11212</v>
      </c>
      <c r="N6901">
        <v>15618.5</v>
      </c>
      <c r="O6901">
        <v>-4406.5</v>
      </c>
      <c r="P6901" t="s">
        <v>607</v>
      </c>
      <c r="Q6901">
        <v>-4406.5</v>
      </c>
      <c r="R6901">
        <v>0</v>
      </c>
      <c r="S6901">
        <v>0</v>
      </c>
      <c r="T6901" t="s">
        <v>14</v>
      </c>
      <c r="U6901" s="221">
        <f t="shared" si="215"/>
        <v>-4.4065E-4</v>
      </c>
    </row>
    <row r="6902" spans="1:21" hidden="1">
      <c r="A6902" s="55" t="str">
        <f t="shared" si="214"/>
        <v>Y0EW5.1</v>
      </c>
      <c r="B6902" s="55">
        <f>VLOOKUP(J6902,'Mapping-CITI'!A:E,5,0)</f>
        <v>5.0999999999999996</v>
      </c>
      <c r="D6902" s="42">
        <v>45016</v>
      </c>
      <c r="E6902" s="42">
        <v>45199</v>
      </c>
      <c r="F6902" t="s">
        <v>1982</v>
      </c>
      <c r="G6902" t="s">
        <v>1011</v>
      </c>
      <c r="H6902">
        <v>5110</v>
      </c>
      <c r="I6902" t="s">
        <v>2776</v>
      </c>
      <c r="J6902">
        <v>304101</v>
      </c>
      <c r="K6902" t="s">
        <v>2344</v>
      </c>
      <c r="L6902">
        <v>0</v>
      </c>
      <c r="M6902">
        <v>0</v>
      </c>
      <c r="N6902">
        <v>2729231.41</v>
      </c>
      <c r="O6902">
        <v>-2729231.41</v>
      </c>
      <c r="P6902" t="s">
        <v>607</v>
      </c>
      <c r="Q6902">
        <v>-2729231.41</v>
      </c>
      <c r="R6902">
        <v>0</v>
      </c>
      <c r="S6902">
        <v>2729231.41</v>
      </c>
      <c r="T6902" t="s">
        <v>14</v>
      </c>
      <c r="U6902" s="221">
        <f t="shared" si="215"/>
        <v>-0.27292314100000004</v>
      </c>
    </row>
    <row r="6903" spans="1:21" hidden="1">
      <c r="A6903" s="55" t="str">
        <f t="shared" si="214"/>
        <v>Y0EW5.2</v>
      </c>
      <c r="B6903" s="55">
        <f>VLOOKUP(J6903,'Mapping-CITI'!A:E,5,0)</f>
        <v>5.2</v>
      </c>
      <c r="D6903" s="42">
        <v>45016</v>
      </c>
      <c r="E6903" s="42">
        <v>45199</v>
      </c>
      <c r="F6903" t="s">
        <v>1982</v>
      </c>
      <c r="G6903" t="s">
        <v>1011</v>
      </c>
      <c r="H6903">
        <v>5110</v>
      </c>
      <c r="I6903" t="s">
        <v>2776</v>
      </c>
      <c r="J6903">
        <v>304213</v>
      </c>
      <c r="K6903" t="s">
        <v>2351</v>
      </c>
      <c r="L6903">
        <v>-3336.58</v>
      </c>
      <c r="M6903">
        <v>0</v>
      </c>
      <c r="N6903">
        <v>254696.3</v>
      </c>
      <c r="O6903">
        <v>-254696.3</v>
      </c>
      <c r="P6903" t="s">
        <v>607</v>
      </c>
      <c r="Q6903">
        <v>-254696.3</v>
      </c>
      <c r="R6903">
        <v>0</v>
      </c>
      <c r="S6903">
        <v>0</v>
      </c>
      <c r="T6903" t="s">
        <v>14</v>
      </c>
      <c r="U6903" s="221">
        <f t="shared" si="215"/>
        <v>-2.546963E-2</v>
      </c>
    </row>
    <row r="6904" spans="1:21" hidden="1">
      <c r="A6904" s="55" t="str">
        <f t="shared" si="214"/>
        <v>Y0EW5.2</v>
      </c>
      <c r="B6904" s="55">
        <f>VLOOKUP(J6904,'Mapping-CITI'!A:E,5,0)</f>
        <v>5.2</v>
      </c>
      <c r="D6904" s="42">
        <v>45016</v>
      </c>
      <c r="E6904" s="42">
        <v>45199</v>
      </c>
      <c r="F6904" t="s">
        <v>1982</v>
      </c>
      <c r="G6904" t="s">
        <v>1011</v>
      </c>
      <c r="H6904">
        <v>5110</v>
      </c>
      <c r="I6904" t="s">
        <v>2776</v>
      </c>
      <c r="J6904">
        <v>304232</v>
      </c>
      <c r="K6904" t="s">
        <v>2358</v>
      </c>
      <c r="L6904">
        <v>0</v>
      </c>
      <c r="M6904">
        <v>0</v>
      </c>
      <c r="N6904">
        <v>3587.65</v>
      </c>
      <c r="O6904">
        <v>-3587.65</v>
      </c>
      <c r="P6904" t="s">
        <v>607</v>
      </c>
      <c r="Q6904">
        <v>-3587.65</v>
      </c>
      <c r="R6904">
        <v>0</v>
      </c>
      <c r="S6904">
        <v>3587.65</v>
      </c>
      <c r="T6904" t="s">
        <v>14</v>
      </c>
      <c r="U6904" s="221">
        <f t="shared" si="215"/>
        <v>-3.5876499999999998E-4</v>
      </c>
    </row>
    <row r="6905" spans="1:21" hidden="1">
      <c r="A6905" s="55" t="str">
        <f t="shared" si="214"/>
        <v>Y0EW5.5</v>
      </c>
      <c r="B6905" s="55">
        <f>VLOOKUP(J6905,'Mapping-CITI'!A:E,5,0)</f>
        <v>5.5</v>
      </c>
      <c r="D6905" s="42">
        <v>45016</v>
      </c>
      <c r="E6905" s="42">
        <v>45199</v>
      </c>
      <c r="F6905" t="s">
        <v>1982</v>
      </c>
      <c r="G6905" t="s">
        <v>1011</v>
      </c>
      <c r="H6905">
        <v>5110</v>
      </c>
      <c r="I6905" t="s">
        <v>2776</v>
      </c>
      <c r="J6905">
        <v>304302</v>
      </c>
      <c r="K6905" t="s">
        <v>810</v>
      </c>
      <c r="L6905">
        <v>0</v>
      </c>
      <c r="M6905">
        <v>50.42</v>
      </c>
      <c r="N6905">
        <v>81278.37</v>
      </c>
      <c r="O6905">
        <v>-81227.95</v>
      </c>
      <c r="P6905" t="s">
        <v>607</v>
      </c>
      <c r="Q6905">
        <v>-81227.95</v>
      </c>
      <c r="R6905">
        <v>0</v>
      </c>
      <c r="S6905">
        <v>0</v>
      </c>
      <c r="T6905" t="s">
        <v>14</v>
      </c>
      <c r="U6905" s="221">
        <f t="shared" si="215"/>
        <v>-8.1227950000000004E-3</v>
      </c>
    </row>
    <row r="6906" spans="1:21" hidden="1">
      <c r="A6906" s="55" t="str">
        <f t="shared" si="214"/>
        <v>Y0EW5.5</v>
      </c>
      <c r="B6906" s="55">
        <f>VLOOKUP(J6906,'Mapping-CITI'!A:E,5,0)</f>
        <v>5.5</v>
      </c>
      <c r="D6906" s="42">
        <v>45016</v>
      </c>
      <c r="E6906" s="42">
        <v>45199</v>
      </c>
      <c r="F6906" t="s">
        <v>1982</v>
      </c>
      <c r="G6906" t="s">
        <v>1011</v>
      </c>
      <c r="H6906">
        <v>5200</v>
      </c>
      <c r="I6906" t="s">
        <v>2777</v>
      </c>
      <c r="J6906">
        <v>305101</v>
      </c>
      <c r="K6906" t="s">
        <v>2374</v>
      </c>
      <c r="L6906">
        <v>0</v>
      </c>
      <c r="M6906">
        <v>0</v>
      </c>
      <c r="N6906">
        <v>146.06</v>
      </c>
      <c r="O6906">
        <v>-146.06</v>
      </c>
      <c r="P6906" t="s">
        <v>607</v>
      </c>
      <c r="Q6906">
        <v>-146.06</v>
      </c>
      <c r="R6906">
        <v>0</v>
      </c>
      <c r="S6906">
        <v>146.06</v>
      </c>
      <c r="T6906" t="s">
        <v>14</v>
      </c>
      <c r="U6906" s="221">
        <f t="shared" si="215"/>
        <v>-1.4606E-5</v>
      </c>
    </row>
    <row r="6907" spans="1:21" hidden="1">
      <c r="A6907" s="55" t="str">
        <f t="shared" si="214"/>
        <v>Y0EWIgnore</v>
      </c>
      <c r="B6907" s="55" t="str">
        <f>VLOOKUP(J6907,'Mapping-CITI'!A:E,5,0)</f>
        <v>Ignore</v>
      </c>
      <c r="D6907" s="42">
        <v>45016</v>
      </c>
      <c r="E6907" s="42">
        <v>45199</v>
      </c>
      <c r="F6907" t="s">
        <v>1982</v>
      </c>
      <c r="G6907" t="s">
        <v>1011</v>
      </c>
      <c r="H6907">
        <v>5170</v>
      </c>
      <c r="I6907" t="s">
        <v>2800</v>
      </c>
      <c r="J6907">
        <v>311506</v>
      </c>
      <c r="K6907" t="s">
        <v>2404</v>
      </c>
      <c r="L6907">
        <v>0</v>
      </c>
      <c r="M6907">
        <v>8331569.0199999996</v>
      </c>
      <c r="N6907">
        <v>0</v>
      </c>
      <c r="O6907">
        <v>8331569.0199999996</v>
      </c>
      <c r="P6907" t="s">
        <v>607</v>
      </c>
      <c r="Q6907">
        <v>8331569.0199999996</v>
      </c>
      <c r="R6907">
        <v>0</v>
      </c>
      <c r="S6907">
        <v>0</v>
      </c>
      <c r="T6907" t="s">
        <v>14</v>
      </c>
      <c r="U6907" s="221">
        <f t="shared" si="215"/>
        <v>0.83315690199999992</v>
      </c>
    </row>
    <row r="6908" spans="1:21" hidden="1">
      <c r="A6908" s="55" t="str">
        <f t="shared" si="214"/>
        <v>Y0EWIgnore</v>
      </c>
      <c r="B6908" s="55" t="str">
        <f>VLOOKUP(J6908,'Mapping-CITI'!A:E,5,0)</f>
        <v>Ignore</v>
      </c>
      <c r="D6908" s="42">
        <v>45016</v>
      </c>
      <c r="E6908" s="42">
        <v>45199</v>
      </c>
      <c r="F6908" t="s">
        <v>1982</v>
      </c>
      <c r="G6908" t="s">
        <v>1011</v>
      </c>
      <c r="H6908">
        <v>5170</v>
      </c>
      <c r="I6908" t="s">
        <v>2800</v>
      </c>
      <c r="J6908">
        <v>311529</v>
      </c>
      <c r="K6908" t="s">
        <v>2852</v>
      </c>
      <c r="L6908">
        <v>0</v>
      </c>
      <c r="M6908">
        <v>0</v>
      </c>
      <c r="N6908">
        <v>389753.5</v>
      </c>
      <c r="O6908">
        <v>-389753.5</v>
      </c>
      <c r="P6908" t="s">
        <v>607</v>
      </c>
      <c r="Q6908">
        <v>-389753.5</v>
      </c>
      <c r="R6908">
        <v>0</v>
      </c>
      <c r="S6908">
        <v>0</v>
      </c>
      <c r="T6908" t="s">
        <v>14</v>
      </c>
      <c r="U6908" s="221">
        <f t="shared" si="215"/>
        <v>-3.8975349999999999E-2</v>
      </c>
    </row>
    <row r="6909" spans="1:21" hidden="1">
      <c r="A6909" s="55" t="str">
        <f t="shared" si="214"/>
        <v>Y0EW5.3</v>
      </c>
      <c r="B6909" s="55">
        <f>VLOOKUP(J6909,'Mapping-CITI'!A:E,5,0)</f>
        <v>5.3</v>
      </c>
      <c r="D6909" s="42">
        <v>45016</v>
      </c>
      <c r="E6909" s="42">
        <v>45199</v>
      </c>
      <c r="F6909" t="s">
        <v>1982</v>
      </c>
      <c r="G6909" t="s">
        <v>1011</v>
      </c>
      <c r="H6909">
        <v>5160</v>
      </c>
      <c r="I6909" t="s">
        <v>2851</v>
      </c>
      <c r="J6909">
        <v>333333</v>
      </c>
      <c r="K6909" t="s">
        <v>2418</v>
      </c>
      <c r="L6909">
        <v>0</v>
      </c>
      <c r="M6909">
        <v>0</v>
      </c>
      <c r="N6909">
        <v>5932.7</v>
      </c>
      <c r="O6909">
        <v>-5932.7</v>
      </c>
      <c r="P6909" t="s">
        <v>607</v>
      </c>
      <c r="Q6909">
        <v>-5932.7</v>
      </c>
      <c r="R6909">
        <v>0</v>
      </c>
      <c r="S6909">
        <v>0</v>
      </c>
      <c r="T6909" t="s">
        <v>14</v>
      </c>
      <c r="U6909" s="221">
        <f t="shared" si="215"/>
        <v>-5.9327000000000002E-4</v>
      </c>
    </row>
    <row r="6910" spans="1:21" hidden="1">
      <c r="A6910" s="55" t="str">
        <f t="shared" si="214"/>
        <v>Y0EW6.4</v>
      </c>
      <c r="B6910" s="55">
        <f>VLOOKUP(J6910,'Mapping-CITI'!A:E,5,0)</f>
        <v>6.4</v>
      </c>
      <c r="D6910" s="42">
        <v>45016</v>
      </c>
      <c r="E6910" s="42">
        <v>45199</v>
      </c>
      <c r="F6910" t="s">
        <v>1982</v>
      </c>
      <c r="G6910" t="s">
        <v>1011</v>
      </c>
      <c r="H6910">
        <v>4160</v>
      </c>
      <c r="I6910" t="s">
        <v>2778</v>
      </c>
      <c r="J6910">
        <v>401301</v>
      </c>
      <c r="K6910" t="s">
        <v>2432</v>
      </c>
      <c r="L6910">
        <v>0</v>
      </c>
      <c r="M6910">
        <v>325.95999999999998</v>
      </c>
      <c r="N6910">
        <v>0</v>
      </c>
      <c r="O6910">
        <v>325.95999999999998</v>
      </c>
      <c r="P6910" t="s">
        <v>607</v>
      </c>
      <c r="Q6910">
        <v>325.95999999999998</v>
      </c>
      <c r="R6910">
        <v>325.95999999999998</v>
      </c>
      <c r="S6910">
        <v>0</v>
      </c>
      <c r="T6910" t="s">
        <v>14</v>
      </c>
      <c r="U6910" s="221">
        <f t="shared" si="215"/>
        <v>3.2595999999999998E-5</v>
      </c>
    </row>
    <row r="6911" spans="1:21" hidden="1">
      <c r="A6911" s="55" t="str">
        <f t="shared" si="214"/>
        <v>Y0EW6.2</v>
      </c>
      <c r="B6911" s="55">
        <f>VLOOKUP(J6911,'Mapping-CITI'!A:E,5,0)</f>
        <v>6.2</v>
      </c>
      <c r="D6911" s="42">
        <v>45016</v>
      </c>
      <c r="E6911" s="42">
        <v>45199</v>
      </c>
      <c r="F6911" t="s">
        <v>1982</v>
      </c>
      <c r="G6911" t="s">
        <v>1011</v>
      </c>
      <c r="H6911">
        <v>4160</v>
      </c>
      <c r="I6911" t="s">
        <v>2778</v>
      </c>
      <c r="J6911">
        <v>401501</v>
      </c>
      <c r="K6911" t="s">
        <v>676</v>
      </c>
      <c r="L6911">
        <v>2633.89</v>
      </c>
      <c r="M6911">
        <v>494810.81</v>
      </c>
      <c r="N6911">
        <v>0</v>
      </c>
      <c r="O6911">
        <v>494810.81</v>
      </c>
      <c r="P6911" t="s">
        <v>607</v>
      </c>
      <c r="Q6911">
        <v>494810.81</v>
      </c>
      <c r="R6911">
        <v>0</v>
      </c>
      <c r="S6911">
        <v>0</v>
      </c>
      <c r="T6911" t="s">
        <v>14</v>
      </c>
      <c r="U6911" s="221">
        <f t="shared" si="215"/>
        <v>4.9481081000000003E-2</v>
      </c>
    </row>
    <row r="6912" spans="1:21" hidden="1">
      <c r="A6912" s="55" t="str">
        <f t="shared" si="214"/>
        <v>Y0EW6.1</v>
      </c>
      <c r="B6912" s="55">
        <f>VLOOKUP(J6912,'Mapping-CITI'!A:E,5,0)</f>
        <v>6.1</v>
      </c>
      <c r="D6912" s="42">
        <v>45016</v>
      </c>
      <c r="E6912" s="42">
        <v>45199</v>
      </c>
      <c r="F6912" t="s">
        <v>1982</v>
      </c>
      <c r="G6912" t="s">
        <v>1011</v>
      </c>
      <c r="H6912">
        <v>4160</v>
      </c>
      <c r="I6912" t="s">
        <v>2778</v>
      </c>
      <c r="J6912">
        <v>401508</v>
      </c>
      <c r="K6912" t="s">
        <v>2554</v>
      </c>
      <c r="L6912">
        <v>0</v>
      </c>
      <c r="M6912">
        <v>0</v>
      </c>
      <c r="N6912">
        <v>219.2</v>
      </c>
      <c r="O6912">
        <v>-219.2</v>
      </c>
      <c r="P6912" t="s">
        <v>607</v>
      </c>
      <c r="Q6912">
        <v>-219.2</v>
      </c>
      <c r="R6912">
        <v>0</v>
      </c>
      <c r="S6912">
        <v>219.2</v>
      </c>
      <c r="T6912" t="s">
        <v>14</v>
      </c>
      <c r="U6912" s="221">
        <f t="shared" si="215"/>
        <v>-2.192E-5</v>
      </c>
    </row>
    <row r="6913" spans="1:21" hidden="1">
      <c r="A6913" s="55" t="str">
        <f t="shared" si="214"/>
        <v>Y0EW6.2</v>
      </c>
      <c r="B6913" s="55">
        <f>VLOOKUP(J6913,'Mapping-CITI'!A:E,5,0)</f>
        <v>6.2</v>
      </c>
      <c r="D6913" s="42">
        <v>45016</v>
      </c>
      <c r="E6913" s="42">
        <v>45199</v>
      </c>
      <c r="F6913" t="s">
        <v>1982</v>
      </c>
      <c r="G6913" t="s">
        <v>1011</v>
      </c>
      <c r="H6913">
        <v>4160</v>
      </c>
      <c r="I6913" t="s">
        <v>2778</v>
      </c>
      <c r="J6913">
        <v>401509</v>
      </c>
      <c r="K6913" t="s">
        <v>2695</v>
      </c>
      <c r="L6913">
        <v>0</v>
      </c>
      <c r="M6913">
        <v>50912.26</v>
      </c>
      <c r="N6913">
        <v>0</v>
      </c>
      <c r="O6913">
        <v>50912.26</v>
      </c>
      <c r="P6913" t="s">
        <v>607</v>
      </c>
      <c r="Q6913">
        <v>50912.26</v>
      </c>
      <c r="R6913">
        <v>0</v>
      </c>
      <c r="S6913">
        <v>0</v>
      </c>
      <c r="T6913" t="s">
        <v>14</v>
      </c>
      <c r="U6913" s="221">
        <f t="shared" si="215"/>
        <v>5.0912259999999999E-3</v>
      </c>
    </row>
    <row r="6914" spans="1:21" hidden="1">
      <c r="A6914" s="55" t="str">
        <f t="shared" si="214"/>
        <v>Y0EW6.2</v>
      </c>
      <c r="B6914" s="55">
        <f>VLOOKUP(J6914,'Mapping-CITI'!A:E,5,0)</f>
        <v>6.2</v>
      </c>
      <c r="D6914" s="42">
        <v>45016</v>
      </c>
      <c r="E6914" s="42">
        <v>45199</v>
      </c>
      <c r="F6914" t="s">
        <v>1982</v>
      </c>
      <c r="G6914" t="s">
        <v>1011</v>
      </c>
      <c r="H6914">
        <v>4160</v>
      </c>
      <c r="I6914" t="s">
        <v>2778</v>
      </c>
      <c r="J6914">
        <v>401576</v>
      </c>
      <c r="K6914" t="s">
        <v>2702</v>
      </c>
      <c r="L6914">
        <v>-33.619999999999997</v>
      </c>
      <c r="M6914">
        <v>0</v>
      </c>
      <c r="N6914">
        <v>6027.98</v>
      </c>
      <c r="O6914">
        <v>-6027.98</v>
      </c>
      <c r="P6914" t="s">
        <v>607</v>
      </c>
      <c r="Q6914">
        <v>-6027.98</v>
      </c>
      <c r="R6914">
        <v>0</v>
      </c>
      <c r="S6914">
        <v>0</v>
      </c>
      <c r="T6914" t="s">
        <v>14</v>
      </c>
      <c r="U6914" s="221">
        <f t="shared" si="215"/>
        <v>-6.0279799999999998E-4</v>
      </c>
    </row>
    <row r="6915" spans="1:21" hidden="1">
      <c r="A6915" s="55" t="str">
        <f t="shared" ref="A6915:A6978" si="216">F6915&amp;B6915</f>
        <v>Y0EW6.4</v>
      </c>
      <c r="B6915" s="55">
        <f>VLOOKUP(J6915,'Mapping-CITI'!A:E,5,0)</f>
        <v>6.4</v>
      </c>
      <c r="D6915" s="42">
        <v>45016</v>
      </c>
      <c r="E6915" s="42">
        <v>45199</v>
      </c>
      <c r="F6915" t="s">
        <v>1982</v>
      </c>
      <c r="G6915" t="s">
        <v>1011</v>
      </c>
      <c r="H6915">
        <v>4160</v>
      </c>
      <c r="I6915" t="s">
        <v>2778</v>
      </c>
      <c r="J6915">
        <v>401702</v>
      </c>
      <c r="K6915" t="s">
        <v>2686</v>
      </c>
      <c r="L6915">
        <v>-3.03</v>
      </c>
      <c r="M6915">
        <v>0</v>
      </c>
      <c r="N6915">
        <v>542.54999999999995</v>
      </c>
      <c r="O6915">
        <v>-542.54999999999995</v>
      </c>
      <c r="P6915" t="s">
        <v>607</v>
      </c>
      <c r="Q6915">
        <v>-542.54999999999995</v>
      </c>
      <c r="R6915">
        <v>0</v>
      </c>
      <c r="S6915">
        <v>0</v>
      </c>
      <c r="T6915" t="s">
        <v>14</v>
      </c>
      <c r="U6915" s="221">
        <f t="shared" ref="U6915:U6978" si="217">(M6915-N6915)/10^7</f>
        <v>-5.4254999999999995E-5</v>
      </c>
    </row>
    <row r="6916" spans="1:21" hidden="1">
      <c r="A6916" s="55" t="str">
        <f t="shared" si="216"/>
        <v>Y0EW6.4</v>
      </c>
      <c r="B6916" s="55">
        <f>VLOOKUP(J6916,'Mapping-CITI'!A:E,5,0)</f>
        <v>6.4</v>
      </c>
      <c r="D6916" s="42">
        <v>45016</v>
      </c>
      <c r="E6916" s="42">
        <v>45199</v>
      </c>
      <c r="F6916" t="s">
        <v>1982</v>
      </c>
      <c r="G6916" t="s">
        <v>1011</v>
      </c>
      <c r="H6916">
        <v>4160</v>
      </c>
      <c r="I6916" t="s">
        <v>2778</v>
      </c>
      <c r="J6916">
        <v>401703</v>
      </c>
      <c r="K6916" t="s">
        <v>2687</v>
      </c>
      <c r="L6916">
        <v>-3.03</v>
      </c>
      <c r="M6916">
        <v>0</v>
      </c>
      <c r="N6916">
        <v>542.54999999999995</v>
      </c>
      <c r="O6916">
        <v>-542.54999999999995</v>
      </c>
      <c r="P6916" t="s">
        <v>607</v>
      </c>
      <c r="Q6916">
        <v>-542.54999999999995</v>
      </c>
      <c r="R6916">
        <v>0</v>
      </c>
      <c r="S6916">
        <v>0</v>
      </c>
      <c r="T6916" t="s">
        <v>14</v>
      </c>
      <c r="U6916" s="221">
        <f t="shared" si="217"/>
        <v>-5.4254999999999995E-5</v>
      </c>
    </row>
    <row r="6917" spans="1:21" hidden="1">
      <c r="A6917" s="55" t="str">
        <f t="shared" si="216"/>
        <v>Y0EW6.4</v>
      </c>
      <c r="B6917" s="55">
        <f>VLOOKUP(J6917,'Mapping-CITI'!A:E,5,0)</f>
        <v>6.4</v>
      </c>
      <c r="D6917" s="42">
        <v>45016</v>
      </c>
      <c r="E6917" s="42">
        <v>45199</v>
      </c>
      <c r="F6917" t="s">
        <v>1982</v>
      </c>
      <c r="G6917" t="s">
        <v>1011</v>
      </c>
      <c r="H6917">
        <v>4160</v>
      </c>
      <c r="I6917" t="s">
        <v>2778</v>
      </c>
      <c r="J6917">
        <v>401707</v>
      </c>
      <c r="K6917" t="s">
        <v>2680</v>
      </c>
      <c r="L6917">
        <v>26.5</v>
      </c>
      <c r="M6917">
        <v>9205.6299999999992</v>
      </c>
      <c r="N6917">
        <v>5145.75</v>
      </c>
      <c r="O6917">
        <v>4059.88</v>
      </c>
      <c r="P6917" t="s">
        <v>607</v>
      </c>
      <c r="Q6917">
        <v>4059.88</v>
      </c>
      <c r="R6917">
        <v>5145.75</v>
      </c>
      <c r="S6917">
        <v>5145.75</v>
      </c>
      <c r="T6917" t="s">
        <v>14</v>
      </c>
      <c r="U6917" s="221">
        <f t="shared" si="217"/>
        <v>4.0598799999999992E-4</v>
      </c>
    </row>
    <row r="6918" spans="1:21" hidden="1">
      <c r="A6918" s="55" t="str">
        <f t="shared" si="216"/>
        <v>Y0EW6.4</v>
      </c>
      <c r="B6918" s="55">
        <f>VLOOKUP(J6918,'Mapping-CITI'!A:E,5,0)</f>
        <v>6.4</v>
      </c>
      <c r="D6918" s="42">
        <v>45016</v>
      </c>
      <c r="E6918" s="42">
        <v>45199</v>
      </c>
      <c r="F6918" t="s">
        <v>1982</v>
      </c>
      <c r="G6918" t="s">
        <v>1011</v>
      </c>
      <c r="H6918">
        <v>4160</v>
      </c>
      <c r="I6918" t="s">
        <v>2778</v>
      </c>
      <c r="J6918">
        <v>401708</v>
      </c>
      <c r="K6918" t="s">
        <v>2681</v>
      </c>
      <c r="L6918">
        <v>26.5</v>
      </c>
      <c r="M6918">
        <v>9205.6299999999992</v>
      </c>
      <c r="N6918">
        <v>5145.75</v>
      </c>
      <c r="O6918">
        <v>4059.88</v>
      </c>
      <c r="P6918" t="s">
        <v>607</v>
      </c>
      <c r="Q6918">
        <v>4059.88</v>
      </c>
      <c r="R6918">
        <v>5145.75</v>
      </c>
      <c r="S6918">
        <v>5145.75</v>
      </c>
      <c r="T6918" t="s">
        <v>14</v>
      </c>
      <c r="U6918" s="221">
        <f t="shared" si="217"/>
        <v>4.0598799999999992E-4</v>
      </c>
    </row>
    <row r="6919" spans="1:21" hidden="1">
      <c r="A6919" s="55" t="str">
        <f t="shared" si="216"/>
        <v>Y0EW6.2</v>
      </c>
      <c r="B6919" s="55">
        <f>VLOOKUP(J6919,'Mapping-CITI'!A:E,5,0)</f>
        <v>6.2</v>
      </c>
      <c r="D6919" s="42">
        <v>45016</v>
      </c>
      <c r="E6919" s="42">
        <v>45199</v>
      </c>
      <c r="F6919" t="s">
        <v>1982</v>
      </c>
      <c r="G6919" t="s">
        <v>1011</v>
      </c>
      <c r="H6919">
        <v>4160</v>
      </c>
      <c r="I6919" t="s">
        <v>2778</v>
      </c>
      <c r="J6919">
        <v>401717</v>
      </c>
      <c r="K6919" t="s">
        <v>3446</v>
      </c>
      <c r="L6919">
        <v>268.76</v>
      </c>
      <c r="M6919">
        <v>0</v>
      </c>
      <c r="N6919">
        <v>0</v>
      </c>
      <c r="O6919">
        <v>0</v>
      </c>
      <c r="P6919" t="s">
        <v>607</v>
      </c>
      <c r="Q6919">
        <v>0</v>
      </c>
      <c r="R6919">
        <v>0</v>
      </c>
      <c r="S6919">
        <v>0</v>
      </c>
      <c r="T6919" t="s">
        <v>14</v>
      </c>
      <c r="U6919" s="221">
        <f t="shared" si="217"/>
        <v>0</v>
      </c>
    </row>
    <row r="6920" spans="1:21" hidden="1">
      <c r="A6920" s="55" t="str">
        <f t="shared" si="216"/>
        <v>Y0EW6.4</v>
      </c>
      <c r="B6920" s="55">
        <f>VLOOKUP(J6920,'Mapping-CITI'!A:E,5,0)</f>
        <v>6.4</v>
      </c>
      <c r="D6920" s="42">
        <v>45016</v>
      </c>
      <c r="E6920" s="42">
        <v>45199</v>
      </c>
      <c r="F6920" t="s">
        <v>1982</v>
      </c>
      <c r="G6920" t="s">
        <v>1011</v>
      </c>
      <c r="H6920">
        <v>4160</v>
      </c>
      <c r="I6920" t="s">
        <v>2778</v>
      </c>
      <c r="J6920">
        <v>402103</v>
      </c>
      <c r="K6920" t="s">
        <v>2436</v>
      </c>
      <c r="L6920">
        <v>0</v>
      </c>
      <c r="M6920">
        <v>4631.45</v>
      </c>
      <c r="N6920">
        <v>262.51</v>
      </c>
      <c r="O6920">
        <v>4368.9399999999996</v>
      </c>
      <c r="P6920" t="s">
        <v>607</v>
      </c>
      <c r="Q6920">
        <v>4368.9399999999996</v>
      </c>
      <c r="R6920">
        <v>4631.45</v>
      </c>
      <c r="S6920">
        <v>262.51</v>
      </c>
      <c r="T6920" t="s">
        <v>14</v>
      </c>
      <c r="U6920" s="221">
        <f t="shared" si="217"/>
        <v>4.3689399999999995E-4</v>
      </c>
    </row>
    <row r="6921" spans="1:21" hidden="1">
      <c r="A6921" s="55" t="str">
        <f t="shared" si="216"/>
        <v>Y0EW6.3</v>
      </c>
      <c r="B6921" s="55">
        <f>VLOOKUP(J6921,'Mapping-CITI'!A:E,5,0)</f>
        <v>6.3</v>
      </c>
      <c r="D6921" s="42">
        <v>45016</v>
      </c>
      <c r="E6921" s="42">
        <v>45199</v>
      </c>
      <c r="F6921" t="s">
        <v>1982</v>
      </c>
      <c r="G6921" t="s">
        <v>1011</v>
      </c>
      <c r="H6921">
        <v>4160</v>
      </c>
      <c r="I6921" t="s">
        <v>2778</v>
      </c>
      <c r="J6921">
        <v>402106</v>
      </c>
      <c r="K6921" t="s">
        <v>2437</v>
      </c>
      <c r="L6921">
        <v>0</v>
      </c>
      <c r="M6921">
        <v>646.09</v>
      </c>
      <c r="N6921">
        <v>0</v>
      </c>
      <c r="O6921">
        <v>646.09</v>
      </c>
      <c r="P6921" t="s">
        <v>607</v>
      </c>
      <c r="Q6921">
        <v>646.09</v>
      </c>
      <c r="R6921">
        <v>646.09</v>
      </c>
      <c r="S6921">
        <v>0</v>
      </c>
      <c r="T6921" t="s">
        <v>14</v>
      </c>
      <c r="U6921" s="221">
        <f t="shared" si="217"/>
        <v>6.4609000000000004E-5</v>
      </c>
    </row>
    <row r="6922" spans="1:21" hidden="1">
      <c r="A6922" s="55" t="str">
        <f t="shared" si="216"/>
        <v>Y0EW6.4</v>
      </c>
      <c r="B6922" s="55">
        <f>VLOOKUP(J6922,'Mapping-CITI'!A:E,5,0)</f>
        <v>6.4</v>
      </c>
      <c r="D6922" s="42">
        <v>45016</v>
      </c>
      <c r="E6922" s="42">
        <v>45199</v>
      </c>
      <c r="F6922" t="s">
        <v>1982</v>
      </c>
      <c r="G6922" t="s">
        <v>1011</v>
      </c>
      <c r="H6922">
        <v>4160</v>
      </c>
      <c r="I6922" t="s">
        <v>2778</v>
      </c>
      <c r="J6922">
        <v>402113</v>
      </c>
      <c r="K6922" t="s">
        <v>2438</v>
      </c>
      <c r="L6922">
        <v>0</v>
      </c>
      <c r="M6922">
        <v>19806.900000000001</v>
      </c>
      <c r="N6922">
        <v>358</v>
      </c>
      <c r="O6922">
        <v>19448.900000000001</v>
      </c>
      <c r="P6922" t="s">
        <v>607</v>
      </c>
      <c r="Q6922">
        <v>19448.900000000001</v>
      </c>
      <c r="R6922">
        <v>19806.900000000001</v>
      </c>
      <c r="S6922">
        <v>358</v>
      </c>
      <c r="T6922" t="s">
        <v>14</v>
      </c>
      <c r="U6922" s="221">
        <f t="shared" si="217"/>
        <v>1.9448900000000001E-3</v>
      </c>
    </row>
    <row r="6923" spans="1:21" hidden="1">
      <c r="A6923" s="55" t="str">
        <f t="shared" si="216"/>
        <v>Y0EW6.4</v>
      </c>
      <c r="B6923" s="55">
        <f>VLOOKUP(J6923,'Mapping-CITI'!A:E,5,0)</f>
        <v>6.4</v>
      </c>
      <c r="D6923" s="42">
        <v>45016</v>
      </c>
      <c r="E6923" s="42">
        <v>45199</v>
      </c>
      <c r="F6923" t="s">
        <v>1982</v>
      </c>
      <c r="G6923" t="s">
        <v>1011</v>
      </c>
      <c r="H6923">
        <v>4160</v>
      </c>
      <c r="I6923" t="s">
        <v>2778</v>
      </c>
      <c r="J6923">
        <v>402125</v>
      </c>
      <c r="K6923" t="s">
        <v>2914</v>
      </c>
      <c r="L6923">
        <v>0</v>
      </c>
      <c r="M6923">
        <v>3163.69</v>
      </c>
      <c r="N6923">
        <v>0</v>
      </c>
      <c r="O6923">
        <v>3163.69</v>
      </c>
      <c r="P6923" t="s">
        <v>607</v>
      </c>
      <c r="Q6923">
        <v>3163.69</v>
      </c>
      <c r="R6923">
        <v>3163.69</v>
      </c>
      <c r="S6923">
        <v>0</v>
      </c>
      <c r="T6923" t="s">
        <v>14</v>
      </c>
      <c r="U6923" s="221">
        <f t="shared" si="217"/>
        <v>3.1636899999999999E-4</v>
      </c>
    </row>
    <row r="6924" spans="1:21" hidden="1">
      <c r="A6924" s="55" t="str">
        <f t="shared" si="216"/>
        <v>Y0EW6.1</v>
      </c>
      <c r="B6924" s="55">
        <f>VLOOKUP(J6924,'Mapping-CITI'!A:E,5,0)</f>
        <v>6.1</v>
      </c>
      <c r="D6924" s="42">
        <v>45016</v>
      </c>
      <c r="E6924" s="42">
        <v>45199</v>
      </c>
      <c r="F6924" t="s">
        <v>1982</v>
      </c>
      <c r="G6924" t="s">
        <v>1011</v>
      </c>
      <c r="H6924">
        <v>4170</v>
      </c>
      <c r="I6924" t="s">
        <v>2780</v>
      </c>
      <c r="J6924">
        <v>402128</v>
      </c>
      <c r="K6924" t="s">
        <v>2440</v>
      </c>
      <c r="L6924">
        <v>0</v>
      </c>
      <c r="M6924">
        <v>67466.45</v>
      </c>
      <c r="N6924">
        <v>67466.45</v>
      </c>
      <c r="O6924">
        <v>0</v>
      </c>
      <c r="P6924" t="s">
        <v>607</v>
      </c>
      <c r="Q6924">
        <v>0</v>
      </c>
      <c r="R6924">
        <v>67466.45</v>
      </c>
      <c r="S6924">
        <v>67466.45</v>
      </c>
      <c r="T6924" t="s">
        <v>14</v>
      </c>
      <c r="U6924" s="221">
        <f t="shared" si="217"/>
        <v>0</v>
      </c>
    </row>
    <row r="6925" spans="1:21" hidden="1">
      <c r="A6925" s="55" t="str">
        <f t="shared" si="216"/>
        <v>Y0EW6.4</v>
      </c>
      <c r="B6925" s="55">
        <f>VLOOKUP(J6925,'Mapping-CITI'!A:E,5,0)</f>
        <v>6.4</v>
      </c>
      <c r="D6925" s="42">
        <v>45016</v>
      </c>
      <c r="E6925" s="42">
        <v>45199</v>
      </c>
      <c r="F6925" t="s">
        <v>1982</v>
      </c>
      <c r="G6925" t="s">
        <v>1011</v>
      </c>
      <c r="H6925">
        <v>4160</v>
      </c>
      <c r="I6925" t="s">
        <v>2778</v>
      </c>
      <c r="J6925">
        <v>402233</v>
      </c>
      <c r="K6925" t="s">
        <v>2458</v>
      </c>
      <c r="L6925">
        <v>0</v>
      </c>
      <c r="M6925">
        <v>1927.29</v>
      </c>
      <c r="N6925">
        <v>0</v>
      </c>
      <c r="O6925">
        <v>1927.29</v>
      </c>
      <c r="P6925" t="s">
        <v>607</v>
      </c>
      <c r="Q6925">
        <v>1927.29</v>
      </c>
      <c r="R6925">
        <v>1927.29</v>
      </c>
      <c r="S6925">
        <v>0</v>
      </c>
      <c r="T6925" t="s">
        <v>14</v>
      </c>
      <c r="U6925" s="221">
        <f t="shared" si="217"/>
        <v>1.9272899999999999E-4</v>
      </c>
    </row>
    <row r="6926" spans="1:21" hidden="1">
      <c r="A6926" s="55" t="str">
        <f t="shared" si="216"/>
        <v>Y0EW6.4</v>
      </c>
      <c r="B6926" s="55">
        <f>VLOOKUP(J6926,'Mapping-CITI'!A:E,5,0)</f>
        <v>6.4</v>
      </c>
      <c r="D6926" s="42">
        <v>45016</v>
      </c>
      <c r="E6926" s="42">
        <v>45199</v>
      </c>
      <c r="F6926" t="s">
        <v>1982</v>
      </c>
      <c r="G6926" t="s">
        <v>1011</v>
      </c>
      <c r="H6926">
        <v>4160</v>
      </c>
      <c r="I6926" t="s">
        <v>2778</v>
      </c>
      <c r="J6926">
        <v>402235</v>
      </c>
      <c r="K6926" t="s">
        <v>2459</v>
      </c>
      <c r="L6926">
        <v>0</v>
      </c>
      <c r="M6926">
        <v>67664.89</v>
      </c>
      <c r="N6926">
        <v>0</v>
      </c>
      <c r="O6926">
        <v>67664.89</v>
      </c>
      <c r="P6926" t="s">
        <v>607</v>
      </c>
      <c r="Q6926">
        <v>67664.89</v>
      </c>
      <c r="R6926">
        <v>67664.89</v>
      </c>
      <c r="S6926">
        <v>0</v>
      </c>
      <c r="T6926" t="s">
        <v>14</v>
      </c>
      <c r="U6926" s="221">
        <f t="shared" si="217"/>
        <v>6.7664889999999997E-3</v>
      </c>
    </row>
    <row r="6927" spans="1:21" hidden="1">
      <c r="A6927" s="55" t="str">
        <f t="shared" si="216"/>
        <v>Y0EW6.2</v>
      </c>
      <c r="B6927" s="55">
        <f>VLOOKUP(J6927,'Mapping-CITI'!A:E,5,0)</f>
        <v>6.2</v>
      </c>
      <c r="D6927" s="42">
        <v>45016</v>
      </c>
      <c r="E6927" s="42">
        <v>45199</v>
      </c>
      <c r="F6927" t="s">
        <v>1982</v>
      </c>
      <c r="G6927" t="s">
        <v>1011</v>
      </c>
      <c r="H6927">
        <v>4160</v>
      </c>
      <c r="I6927" t="s">
        <v>2778</v>
      </c>
      <c r="J6927">
        <v>402257</v>
      </c>
      <c r="K6927" t="s">
        <v>2465</v>
      </c>
      <c r="L6927">
        <v>294.45999999999998</v>
      </c>
      <c r="M6927">
        <v>102281.43</v>
      </c>
      <c r="N6927">
        <v>57174.95</v>
      </c>
      <c r="O6927">
        <v>45106.48</v>
      </c>
      <c r="P6927" t="s">
        <v>607</v>
      </c>
      <c r="Q6927">
        <v>45106.48</v>
      </c>
      <c r="R6927">
        <v>57174.95</v>
      </c>
      <c r="S6927">
        <v>57174.95</v>
      </c>
      <c r="T6927" t="s">
        <v>14</v>
      </c>
      <c r="U6927" s="221">
        <f t="shared" si="217"/>
        <v>4.5106479999999999E-3</v>
      </c>
    </row>
    <row r="6928" spans="1:21" hidden="1">
      <c r="A6928" s="55" t="str">
        <f t="shared" si="216"/>
        <v>Y0EW6.1</v>
      </c>
      <c r="B6928" s="55">
        <f>VLOOKUP(J6928,'Mapping-CITI'!A:E,5,0)</f>
        <v>6.1</v>
      </c>
      <c r="D6928" s="42">
        <v>45016</v>
      </c>
      <c r="E6928" s="42">
        <v>45199</v>
      </c>
      <c r="F6928" t="s">
        <v>1982</v>
      </c>
      <c r="G6928" t="s">
        <v>1011</v>
      </c>
      <c r="H6928">
        <v>4170</v>
      </c>
      <c r="I6928" t="s">
        <v>2780</v>
      </c>
      <c r="J6928">
        <v>402361</v>
      </c>
      <c r="K6928" t="s">
        <v>2480</v>
      </c>
      <c r="L6928">
        <v>2439.86</v>
      </c>
      <c r="M6928">
        <v>460196.25</v>
      </c>
      <c r="N6928">
        <v>0</v>
      </c>
      <c r="O6928">
        <v>460196.25</v>
      </c>
      <c r="P6928" t="s">
        <v>607</v>
      </c>
      <c r="Q6928">
        <v>460196.25</v>
      </c>
      <c r="R6928">
        <v>0</v>
      </c>
      <c r="S6928">
        <v>0</v>
      </c>
      <c r="T6928" t="s">
        <v>14</v>
      </c>
      <c r="U6928" s="221">
        <f t="shared" si="217"/>
        <v>4.6019625000000002E-2</v>
      </c>
    </row>
    <row r="6929" spans="1:21" hidden="1">
      <c r="A6929" s="55" t="str">
        <f t="shared" si="216"/>
        <v>Y0EW6.4</v>
      </c>
      <c r="B6929" s="55">
        <f>VLOOKUP(J6929,'Mapping-CITI'!A:E,5,0)</f>
        <v>6.4</v>
      </c>
      <c r="D6929" s="42">
        <v>45016</v>
      </c>
      <c r="E6929" s="42">
        <v>45199</v>
      </c>
      <c r="F6929" t="s">
        <v>1982</v>
      </c>
      <c r="G6929" t="s">
        <v>1011</v>
      </c>
      <c r="H6929">
        <v>4160</v>
      </c>
      <c r="I6929" t="s">
        <v>2778</v>
      </c>
      <c r="J6929">
        <v>402381</v>
      </c>
      <c r="K6929" t="s">
        <v>2491</v>
      </c>
      <c r="L6929">
        <v>0</v>
      </c>
      <c r="M6929">
        <v>0</v>
      </c>
      <c r="N6929">
        <v>7210.36</v>
      </c>
      <c r="O6929">
        <v>-7210.36</v>
      </c>
      <c r="P6929" t="s">
        <v>607</v>
      </c>
      <c r="Q6929">
        <v>-7210.36</v>
      </c>
      <c r="R6929">
        <v>0</v>
      </c>
      <c r="S6929">
        <v>7210.36</v>
      </c>
      <c r="T6929" t="s">
        <v>14</v>
      </c>
      <c r="U6929" s="221">
        <f t="shared" si="217"/>
        <v>-7.2103599999999999E-4</v>
      </c>
    </row>
    <row r="6930" spans="1:21" hidden="1">
      <c r="A6930" s="55" t="str">
        <f t="shared" si="216"/>
        <v>Y0EW6.4</v>
      </c>
      <c r="B6930" s="55">
        <f>VLOOKUP(J6930,'Mapping-CITI'!A:E,5,0)</f>
        <v>6.4</v>
      </c>
      <c r="D6930" s="42">
        <v>45016</v>
      </c>
      <c r="E6930" s="42">
        <v>45199</v>
      </c>
      <c r="F6930" t="s">
        <v>1982</v>
      </c>
      <c r="G6930" t="s">
        <v>1011</v>
      </c>
      <c r="H6930">
        <v>4160</v>
      </c>
      <c r="I6930" t="s">
        <v>2778</v>
      </c>
      <c r="J6930">
        <v>402404</v>
      </c>
      <c r="K6930" t="s">
        <v>2492</v>
      </c>
      <c r="L6930">
        <v>0</v>
      </c>
      <c r="M6930">
        <v>105.2</v>
      </c>
      <c r="N6930">
        <v>0</v>
      </c>
      <c r="O6930">
        <v>105.2</v>
      </c>
      <c r="P6930" t="s">
        <v>607</v>
      </c>
      <c r="Q6930">
        <v>105.2</v>
      </c>
      <c r="R6930">
        <v>105.2</v>
      </c>
      <c r="S6930">
        <v>0</v>
      </c>
      <c r="T6930" t="s">
        <v>14</v>
      </c>
      <c r="U6930" s="221">
        <f t="shared" si="217"/>
        <v>1.0520000000000001E-5</v>
      </c>
    </row>
    <row r="6931" spans="1:21" hidden="1">
      <c r="A6931" s="55" t="str">
        <f t="shared" si="216"/>
        <v>Y0EW5.2</v>
      </c>
      <c r="B6931" s="55">
        <f>VLOOKUP(J6931,'Mapping-CITI'!A:E,5,0)</f>
        <v>5.2</v>
      </c>
      <c r="D6931" s="42">
        <v>45016</v>
      </c>
      <c r="E6931" s="42">
        <v>45199</v>
      </c>
      <c r="F6931" t="s">
        <v>1982</v>
      </c>
      <c r="G6931" t="s">
        <v>1011</v>
      </c>
      <c r="H6931">
        <v>4170</v>
      </c>
      <c r="I6931" t="s">
        <v>2780</v>
      </c>
      <c r="J6931">
        <v>413523</v>
      </c>
      <c r="K6931" t="s">
        <v>2502</v>
      </c>
      <c r="L6931">
        <v>0</v>
      </c>
      <c r="M6931">
        <v>255.75</v>
      </c>
      <c r="N6931">
        <v>0.13</v>
      </c>
      <c r="O6931">
        <v>255.62</v>
      </c>
      <c r="P6931" t="s">
        <v>607</v>
      </c>
      <c r="Q6931">
        <v>255.62</v>
      </c>
      <c r="R6931">
        <v>0.6</v>
      </c>
      <c r="S6931">
        <v>0.13</v>
      </c>
      <c r="T6931" t="s">
        <v>14</v>
      </c>
      <c r="U6931" s="221">
        <f t="shared" si="217"/>
        <v>2.5562E-5</v>
      </c>
    </row>
    <row r="6932" spans="1:21" hidden="1">
      <c r="A6932" s="55" t="str">
        <f t="shared" si="216"/>
        <v>Y0EW5.3</v>
      </c>
      <c r="B6932" s="55">
        <f>VLOOKUP(J6932,'Mapping-CITI'!A:E,5,0)</f>
        <v>5.3</v>
      </c>
      <c r="D6932" s="42">
        <v>45016</v>
      </c>
      <c r="E6932" s="42">
        <v>45199</v>
      </c>
      <c r="F6932" t="s">
        <v>1982</v>
      </c>
      <c r="G6932" t="s">
        <v>1011</v>
      </c>
      <c r="H6932">
        <v>4120</v>
      </c>
      <c r="I6932" t="s">
        <v>2781</v>
      </c>
      <c r="J6932">
        <v>440110</v>
      </c>
      <c r="K6932" t="s">
        <v>2506</v>
      </c>
      <c r="L6932">
        <v>0</v>
      </c>
      <c r="M6932">
        <v>779855</v>
      </c>
      <c r="N6932">
        <v>0</v>
      </c>
      <c r="O6932">
        <v>779855</v>
      </c>
      <c r="P6932" t="s">
        <v>607</v>
      </c>
      <c r="Q6932">
        <v>779855</v>
      </c>
      <c r="R6932">
        <v>0</v>
      </c>
      <c r="S6932">
        <v>0</v>
      </c>
      <c r="T6932" t="s">
        <v>14</v>
      </c>
      <c r="U6932" s="221">
        <f t="shared" si="217"/>
        <v>7.7985499999999999E-2</v>
      </c>
    </row>
    <row r="6933" spans="1:21" hidden="1">
      <c r="A6933" s="55" t="str">
        <f t="shared" si="216"/>
        <v>Y0EW6.4</v>
      </c>
      <c r="B6933" s="55">
        <f>VLOOKUP(J6933,'Mapping-CITI'!A:E,5,0)</f>
        <v>6.4</v>
      </c>
      <c r="D6933" s="42">
        <v>45016</v>
      </c>
      <c r="E6933" s="42">
        <v>45199</v>
      </c>
      <c r="F6933" t="s">
        <v>1982</v>
      </c>
      <c r="G6933" t="s">
        <v>1011</v>
      </c>
      <c r="H6933">
        <v>4160</v>
      </c>
      <c r="I6933" t="s">
        <v>2778</v>
      </c>
      <c r="J6933">
        <v>440341</v>
      </c>
      <c r="K6933" t="s">
        <v>2682</v>
      </c>
      <c r="L6933">
        <v>261.24</v>
      </c>
      <c r="M6933">
        <v>49126.91</v>
      </c>
      <c r="N6933">
        <v>0</v>
      </c>
      <c r="O6933">
        <v>49126.91</v>
      </c>
      <c r="P6933" t="s">
        <v>607</v>
      </c>
      <c r="Q6933">
        <v>49126.91</v>
      </c>
      <c r="R6933">
        <v>0</v>
      </c>
      <c r="S6933">
        <v>0</v>
      </c>
      <c r="T6933" t="s">
        <v>14</v>
      </c>
      <c r="U6933" s="221">
        <f t="shared" si="217"/>
        <v>4.9126910000000003E-3</v>
      </c>
    </row>
    <row r="6934" spans="1:21" hidden="1">
      <c r="A6934" s="55" t="str">
        <f t="shared" si="216"/>
        <v>Y0EW6.4</v>
      </c>
      <c r="B6934" s="55">
        <f>VLOOKUP(J6934,'Mapping-CITI'!A:E,5,0)</f>
        <v>6.4</v>
      </c>
      <c r="D6934" s="42">
        <v>45016</v>
      </c>
      <c r="E6934" s="42">
        <v>45199</v>
      </c>
      <c r="F6934" t="s">
        <v>1982</v>
      </c>
      <c r="G6934" t="s">
        <v>1011</v>
      </c>
      <c r="H6934">
        <v>4160</v>
      </c>
      <c r="I6934" t="s">
        <v>2778</v>
      </c>
      <c r="J6934">
        <v>440342</v>
      </c>
      <c r="K6934" t="s">
        <v>2683</v>
      </c>
      <c r="L6934">
        <v>261.24</v>
      </c>
      <c r="M6934">
        <v>49126.91</v>
      </c>
      <c r="N6934">
        <v>0</v>
      </c>
      <c r="O6934">
        <v>49126.91</v>
      </c>
      <c r="P6934" t="s">
        <v>607</v>
      </c>
      <c r="Q6934">
        <v>49126.91</v>
      </c>
      <c r="R6934">
        <v>0</v>
      </c>
      <c r="S6934">
        <v>0</v>
      </c>
      <c r="T6934" t="s">
        <v>14</v>
      </c>
      <c r="U6934" s="221">
        <f t="shared" si="217"/>
        <v>4.9126910000000003E-3</v>
      </c>
    </row>
    <row r="6935" spans="1:21" hidden="1">
      <c r="A6935" s="55" t="str">
        <f t="shared" si="216"/>
        <v>Y0EW6.4</v>
      </c>
      <c r="B6935" s="55">
        <f>VLOOKUP(J6935,'Mapping-CITI'!A:E,5,0)</f>
        <v>6.4</v>
      </c>
      <c r="D6935" s="42">
        <v>45016</v>
      </c>
      <c r="E6935" s="42">
        <v>45199</v>
      </c>
      <c r="F6935" t="s">
        <v>1982</v>
      </c>
      <c r="G6935" t="s">
        <v>1011</v>
      </c>
      <c r="H6935">
        <v>4160</v>
      </c>
      <c r="I6935" t="s">
        <v>2778</v>
      </c>
      <c r="J6935">
        <v>440416</v>
      </c>
      <c r="K6935" t="s">
        <v>664</v>
      </c>
      <c r="L6935">
        <v>1290.07</v>
      </c>
      <c r="M6935">
        <v>246967.83</v>
      </c>
      <c r="N6935">
        <v>99608.93</v>
      </c>
      <c r="O6935">
        <v>147358.9</v>
      </c>
      <c r="P6935" t="s">
        <v>607</v>
      </c>
      <c r="Q6935">
        <v>147358.9</v>
      </c>
      <c r="R6935">
        <v>1957.97</v>
      </c>
      <c r="S6935">
        <v>99608.93</v>
      </c>
      <c r="T6935" t="s">
        <v>14</v>
      </c>
      <c r="U6935" s="221">
        <f t="shared" si="217"/>
        <v>1.473589E-2</v>
      </c>
    </row>
    <row r="6936" spans="1:21" hidden="1">
      <c r="A6936" s="55" t="str">
        <f t="shared" si="216"/>
        <v>Y0EW6.4</v>
      </c>
      <c r="B6936" s="55">
        <f>VLOOKUP(J6936,'Mapping-CITI'!A:E,5,0)</f>
        <v>6.4</v>
      </c>
      <c r="D6936" s="42">
        <v>45016</v>
      </c>
      <c r="E6936" s="42">
        <v>45199</v>
      </c>
      <c r="F6936" t="s">
        <v>1982</v>
      </c>
      <c r="G6936" t="s">
        <v>1011</v>
      </c>
      <c r="H6936">
        <v>4160</v>
      </c>
      <c r="I6936" t="s">
        <v>2778</v>
      </c>
      <c r="J6936">
        <v>440445</v>
      </c>
      <c r="K6936" t="s">
        <v>2596</v>
      </c>
      <c r="L6936">
        <v>0</v>
      </c>
      <c r="M6936">
        <v>1695.46</v>
      </c>
      <c r="N6936">
        <v>1695.46</v>
      </c>
      <c r="O6936">
        <v>0</v>
      </c>
      <c r="P6936" t="s">
        <v>607</v>
      </c>
      <c r="Q6936">
        <v>0</v>
      </c>
      <c r="R6936">
        <v>1695.46</v>
      </c>
      <c r="S6936">
        <v>1695.46</v>
      </c>
      <c r="T6936" t="s">
        <v>14</v>
      </c>
      <c r="U6936" s="221">
        <f t="shared" si="217"/>
        <v>0</v>
      </c>
    </row>
    <row r="6937" spans="1:21" hidden="1">
      <c r="A6937" s="55" t="str">
        <f t="shared" si="216"/>
        <v>Y0EW6.4</v>
      </c>
      <c r="B6937" s="55">
        <f>VLOOKUP(J6937,'Mapping-CITI'!A:E,5,0)</f>
        <v>6.4</v>
      </c>
      <c r="D6937" s="42">
        <v>45016</v>
      </c>
      <c r="E6937" s="42">
        <v>45199</v>
      </c>
      <c r="F6937" t="s">
        <v>1982</v>
      </c>
      <c r="G6937" t="s">
        <v>1011</v>
      </c>
      <c r="H6937">
        <v>4160</v>
      </c>
      <c r="I6937" t="s">
        <v>2778</v>
      </c>
      <c r="J6937">
        <v>440509</v>
      </c>
      <c r="K6937" t="s">
        <v>2524</v>
      </c>
      <c r="L6937">
        <v>107.51</v>
      </c>
      <c r="M6937">
        <v>20417.97</v>
      </c>
      <c r="N6937">
        <v>0</v>
      </c>
      <c r="O6937">
        <v>20417.97</v>
      </c>
      <c r="P6937" t="s">
        <v>607</v>
      </c>
      <c r="Q6937">
        <v>20417.97</v>
      </c>
      <c r="R6937">
        <v>0</v>
      </c>
      <c r="S6937">
        <v>0</v>
      </c>
      <c r="T6937" t="s">
        <v>14</v>
      </c>
      <c r="U6937" s="221">
        <f t="shared" si="217"/>
        <v>2.0417970000000001E-3</v>
      </c>
    </row>
    <row r="6938" spans="1:21" hidden="1">
      <c r="A6938" s="55" t="str">
        <f t="shared" si="216"/>
        <v>Y0EW5.3</v>
      </c>
      <c r="B6938" s="55">
        <f>VLOOKUP(J6938,'Mapping-CITI'!A:E,5,0)</f>
        <v>5.3</v>
      </c>
      <c r="D6938" s="42">
        <v>45016</v>
      </c>
      <c r="E6938" s="42">
        <v>45199</v>
      </c>
      <c r="F6938" t="s">
        <v>1982</v>
      </c>
      <c r="G6938" t="s">
        <v>1011</v>
      </c>
      <c r="H6938">
        <v>4140</v>
      </c>
      <c r="I6938" t="s">
        <v>2853</v>
      </c>
      <c r="J6938">
        <v>444444</v>
      </c>
      <c r="K6938" t="s">
        <v>2527</v>
      </c>
      <c r="L6938">
        <v>0</v>
      </c>
      <c r="M6938">
        <v>32520</v>
      </c>
      <c r="N6938">
        <v>0</v>
      </c>
      <c r="O6938">
        <v>32520</v>
      </c>
      <c r="P6938" t="s">
        <v>607</v>
      </c>
      <c r="Q6938">
        <v>32520</v>
      </c>
      <c r="R6938">
        <v>0</v>
      </c>
      <c r="S6938">
        <v>0</v>
      </c>
      <c r="T6938" t="s">
        <v>14</v>
      </c>
      <c r="U6938" s="221">
        <f t="shared" si="217"/>
        <v>3.2520000000000001E-3</v>
      </c>
    </row>
    <row r="6939" spans="1:21" hidden="1">
      <c r="A6939" s="55" t="str">
        <f t="shared" si="216"/>
        <v>Y0EWIgnore</v>
      </c>
      <c r="B6939" s="55" t="str">
        <f>VLOOKUP(J6939,'Mapping-CITI'!A:E,5,0)</f>
        <v>Ignore</v>
      </c>
      <c r="D6939" s="42">
        <v>45016</v>
      </c>
      <c r="E6939" s="42">
        <v>45199</v>
      </c>
      <c r="F6939" t="s">
        <v>1982</v>
      </c>
      <c r="G6939" t="s">
        <v>1011</v>
      </c>
      <c r="H6939">
        <v>5190</v>
      </c>
      <c r="I6939" t="s">
        <v>2854</v>
      </c>
      <c r="J6939">
        <v>999998</v>
      </c>
      <c r="K6939" t="s">
        <v>2532</v>
      </c>
      <c r="L6939">
        <v>-0.82</v>
      </c>
      <c r="M6939">
        <v>62091340.609999999</v>
      </c>
      <c r="N6939">
        <v>62012521.840000004</v>
      </c>
      <c r="O6939">
        <v>78817.95</v>
      </c>
      <c r="P6939" t="s">
        <v>607</v>
      </c>
      <c r="Q6939">
        <v>78817.95</v>
      </c>
      <c r="R6939">
        <v>0</v>
      </c>
      <c r="S6939">
        <v>0</v>
      </c>
      <c r="T6939" t="s">
        <v>14</v>
      </c>
      <c r="U6939" s="221">
        <f t="shared" si="217"/>
        <v>7.8818769999995826E-3</v>
      </c>
    </row>
    <row r="6940" spans="1:21" hidden="1">
      <c r="A6940" s="55" t="str">
        <f t="shared" si="216"/>
        <v>Y0EWIgnore</v>
      </c>
      <c r="B6940" s="55" t="str">
        <f>VLOOKUP(J6940,'Mapping-CITI'!A:E,5,0)</f>
        <v>Ignore</v>
      </c>
      <c r="D6940" s="42">
        <v>45016</v>
      </c>
      <c r="E6940" s="42">
        <v>45199</v>
      </c>
      <c r="F6940" t="s">
        <v>1982</v>
      </c>
      <c r="G6940" t="s">
        <v>1011</v>
      </c>
      <c r="H6940">
        <v>5190</v>
      </c>
      <c r="I6940" t="s">
        <v>2854</v>
      </c>
      <c r="J6940">
        <v>999998</v>
      </c>
      <c r="K6940" t="s">
        <v>2532</v>
      </c>
      <c r="L6940">
        <v>0.01</v>
      </c>
      <c r="M6940">
        <v>753010.65</v>
      </c>
      <c r="N6940">
        <v>753010.65</v>
      </c>
      <c r="O6940">
        <v>0.01</v>
      </c>
      <c r="P6940" t="s">
        <v>977</v>
      </c>
      <c r="Q6940">
        <v>0.83</v>
      </c>
      <c r="R6940">
        <v>0</v>
      </c>
      <c r="S6940">
        <v>0</v>
      </c>
      <c r="T6940" t="s">
        <v>14</v>
      </c>
      <c r="U6940" s="221">
        <f t="shared" si="217"/>
        <v>0</v>
      </c>
    </row>
    <row r="6941" spans="1:21" hidden="1">
      <c r="A6941" s="55" t="str">
        <f t="shared" si="216"/>
        <v>Y0EX0</v>
      </c>
      <c r="B6941" s="55">
        <f>VLOOKUP(J6941,'Mapping-CITI'!A:E,5,0)</f>
        <v>0</v>
      </c>
      <c r="D6941" s="42">
        <v>45016</v>
      </c>
      <c r="E6941" s="42">
        <v>45199</v>
      </c>
      <c r="F6941" t="s">
        <v>1981</v>
      </c>
      <c r="G6941" t="s">
        <v>546</v>
      </c>
      <c r="H6941">
        <v>1210</v>
      </c>
      <c r="I6941" t="s">
        <v>2767</v>
      </c>
      <c r="J6941">
        <v>101104</v>
      </c>
      <c r="K6941" t="s">
        <v>4279</v>
      </c>
      <c r="L6941">
        <v>303050307.85000002</v>
      </c>
      <c r="M6941">
        <v>0</v>
      </c>
      <c r="N6941">
        <v>58655360.369999997</v>
      </c>
      <c r="O6941">
        <v>244394947.47999999</v>
      </c>
      <c r="P6941" t="s">
        <v>607</v>
      </c>
      <c r="Q6941">
        <v>244394947.47999999</v>
      </c>
      <c r="R6941">
        <v>0</v>
      </c>
      <c r="S6941">
        <v>0</v>
      </c>
      <c r="T6941" t="s">
        <v>23</v>
      </c>
      <c r="U6941" s="221">
        <f t="shared" si="217"/>
        <v>-5.865536037</v>
      </c>
    </row>
    <row r="6942" spans="1:21" hidden="1">
      <c r="A6942" s="55" t="str">
        <f t="shared" si="216"/>
        <v>Y0EX0</v>
      </c>
      <c r="B6942" s="55">
        <f>VLOOKUP(J6942,'Mapping-CITI'!A:E,5,0)</f>
        <v>0</v>
      </c>
      <c r="D6942" s="42">
        <v>45016</v>
      </c>
      <c r="E6942" s="42">
        <v>45199</v>
      </c>
      <c r="F6942" t="s">
        <v>1981</v>
      </c>
      <c r="G6942" t="s">
        <v>546</v>
      </c>
      <c r="H6942">
        <v>1210</v>
      </c>
      <c r="I6942" t="s">
        <v>2767</v>
      </c>
      <c r="J6942">
        <v>102104</v>
      </c>
      <c r="K6942" t="s">
        <v>2007</v>
      </c>
      <c r="L6942">
        <v>2784345.89</v>
      </c>
      <c r="M6942">
        <v>369644987.95999998</v>
      </c>
      <c r="N6942">
        <v>367461584.5</v>
      </c>
      <c r="O6942">
        <v>4967749.3499999996</v>
      </c>
      <c r="P6942" t="s">
        <v>607</v>
      </c>
      <c r="Q6942">
        <v>4967749.3499999996</v>
      </c>
      <c r="R6942">
        <v>0</v>
      </c>
      <c r="S6942">
        <v>0</v>
      </c>
      <c r="T6942" t="s">
        <v>23</v>
      </c>
      <c r="U6942" s="221">
        <f t="shared" si="217"/>
        <v>0.21834034599999785</v>
      </c>
    </row>
    <row r="6943" spans="1:21" hidden="1">
      <c r="A6943" s="55" t="str">
        <f t="shared" si="216"/>
        <v>Y0EX0</v>
      </c>
      <c r="B6943" s="55">
        <f>VLOOKUP(J6943,'Mapping-CITI'!A:E,5,0)</f>
        <v>0</v>
      </c>
      <c r="D6943" s="42">
        <v>45016</v>
      </c>
      <c r="E6943" s="42">
        <v>45199</v>
      </c>
      <c r="F6943" t="s">
        <v>1981</v>
      </c>
      <c r="G6943" t="s">
        <v>546</v>
      </c>
      <c r="H6943">
        <v>1700</v>
      </c>
      <c r="I6943" t="s">
        <v>2768</v>
      </c>
      <c r="J6943">
        <v>106103</v>
      </c>
      <c r="K6943" t="s">
        <v>2783</v>
      </c>
      <c r="L6943">
        <v>18035.41</v>
      </c>
      <c r="M6943">
        <v>147110.93</v>
      </c>
      <c r="N6943">
        <v>124517.18</v>
      </c>
      <c r="O6943">
        <v>40629.160000000003</v>
      </c>
      <c r="P6943" t="s">
        <v>607</v>
      </c>
      <c r="Q6943">
        <v>40629.160000000003</v>
      </c>
      <c r="R6943">
        <v>147110.93</v>
      </c>
      <c r="S6943">
        <v>124517.18</v>
      </c>
      <c r="T6943" t="s">
        <v>23</v>
      </c>
      <c r="U6943" s="221">
        <f t="shared" si="217"/>
        <v>2.2593750000000001E-3</v>
      </c>
    </row>
    <row r="6944" spans="1:21" hidden="1">
      <c r="A6944" s="55" t="str">
        <f t="shared" si="216"/>
        <v>Y0EXIgnore</v>
      </c>
      <c r="B6944" s="55" t="str">
        <f>VLOOKUP(J6944,'Mapping-CITI'!A:E,5,0)</f>
        <v>Ignore</v>
      </c>
      <c r="D6944" s="42">
        <v>45016</v>
      </c>
      <c r="E6944" s="42">
        <v>45199</v>
      </c>
      <c r="F6944" t="s">
        <v>1981</v>
      </c>
      <c r="G6944" t="s">
        <v>546</v>
      </c>
      <c r="H6944">
        <v>1700</v>
      </c>
      <c r="I6944" t="s">
        <v>2768</v>
      </c>
      <c r="J6944">
        <v>106106</v>
      </c>
      <c r="K6944" t="s">
        <v>2784</v>
      </c>
      <c r="L6944">
        <v>905.28</v>
      </c>
      <c r="M6944">
        <v>1394.5</v>
      </c>
      <c r="N6944">
        <v>631.59</v>
      </c>
      <c r="O6944">
        <v>1668.19</v>
      </c>
      <c r="P6944" t="s">
        <v>607</v>
      </c>
      <c r="Q6944">
        <v>1668.19</v>
      </c>
      <c r="R6944">
        <v>1394.5</v>
      </c>
      <c r="S6944">
        <v>631.59</v>
      </c>
      <c r="T6944" t="s">
        <v>23</v>
      </c>
      <c r="U6944" s="221">
        <f t="shared" si="217"/>
        <v>7.6290999999999992E-5</v>
      </c>
    </row>
    <row r="6945" spans="1:21" hidden="1">
      <c r="A6945" s="55" t="str">
        <f t="shared" si="216"/>
        <v>Y0EX0</v>
      </c>
      <c r="B6945" s="55">
        <f>VLOOKUP(J6945,'Mapping-CITI'!A:E,5,0)</f>
        <v>0</v>
      </c>
      <c r="D6945" s="42">
        <v>45016</v>
      </c>
      <c r="E6945" s="42">
        <v>45199</v>
      </c>
      <c r="F6945" t="s">
        <v>1981</v>
      </c>
      <c r="G6945" t="s">
        <v>546</v>
      </c>
      <c r="H6945">
        <v>1700</v>
      </c>
      <c r="I6945" t="s">
        <v>2768</v>
      </c>
      <c r="J6945">
        <v>109127</v>
      </c>
      <c r="K6945" t="s">
        <v>2770</v>
      </c>
      <c r="L6945">
        <v>-0.06</v>
      </c>
      <c r="M6945">
        <v>0</v>
      </c>
      <c r="N6945">
        <v>0</v>
      </c>
      <c r="O6945">
        <v>-0.06</v>
      </c>
      <c r="P6945" t="s">
        <v>607</v>
      </c>
      <c r="Q6945">
        <v>-0.06</v>
      </c>
      <c r="R6945">
        <v>0</v>
      </c>
      <c r="S6945">
        <v>0</v>
      </c>
      <c r="T6945" t="s">
        <v>23</v>
      </c>
      <c r="U6945" s="221">
        <f t="shared" si="217"/>
        <v>0</v>
      </c>
    </row>
    <row r="6946" spans="1:21" hidden="1">
      <c r="A6946" s="55" t="str">
        <f t="shared" si="216"/>
        <v>Y0EX0</v>
      </c>
      <c r="B6946" s="55">
        <f>VLOOKUP(J6946,'Mapping-CITI'!A:E,5,0)</f>
        <v>0</v>
      </c>
      <c r="D6946" s="42">
        <v>45016</v>
      </c>
      <c r="E6946" s="42">
        <v>45199</v>
      </c>
      <c r="F6946" t="s">
        <v>1981</v>
      </c>
      <c r="G6946" t="s">
        <v>546</v>
      </c>
      <c r="H6946">
        <v>1700</v>
      </c>
      <c r="I6946" t="s">
        <v>2768</v>
      </c>
      <c r="J6946">
        <v>109181</v>
      </c>
      <c r="K6946" t="s">
        <v>2771</v>
      </c>
      <c r="L6946">
        <v>878.27</v>
      </c>
      <c r="M6946">
        <v>0</v>
      </c>
      <c r="N6946">
        <v>0</v>
      </c>
      <c r="O6946">
        <v>878.27</v>
      </c>
      <c r="P6946" t="s">
        <v>607</v>
      </c>
      <c r="Q6946">
        <v>878.27</v>
      </c>
      <c r="R6946">
        <v>0</v>
      </c>
      <c r="S6946">
        <v>0</v>
      </c>
      <c r="T6946" t="s">
        <v>23</v>
      </c>
      <c r="U6946" s="221">
        <f t="shared" si="217"/>
        <v>0</v>
      </c>
    </row>
    <row r="6947" spans="1:21" hidden="1">
      <c r="A6947" s="55" t="str">
        <f t="shared" si="216"/>
        <v>Y0EX0</v>
      </c>
      <c r="B6947" s="55">
        <f>VLOOKUP(J6947,'Mapping-CITI'!A:E,5,0)</f>
        <v>0</v>
      </c>
      <c r="D6947" s="42">
        <v>45016</v>
      </c>
      <c r="E6947" s="42">
        <v>45199</v>
      </c>
      <c r="F6947" t="s">
        <v>1981</v>
      </c>
      <c r="G6947" t="s">
        <v>546</v>
      </c>
      <c r="H6947">
        <v>1230</v>
      </c>
      <c r="I6947" t="s">
        <v>2772</v>
      </c>
      <c r="J6947">
        <v>111126</v>
      </c>
      <c r="K6947" t="s">
        <v>2022</v>
      </c>
      <c r="L6947">
        <v>535.04999999999995</v>
      </c>
      <c r="M6947">
        <v>1312.24</v>
      </c>
      <c r="N6947">
        <v>0</v>
      </c>
      <c r="O6947">
        <v>1847.29</v>
      </c>
      <c r="P6947" t="s">
        <v>607</v>
      </c>
      <c r="Q6947">
        <v>1847.29</v>
      </c>
      <c r="R6947">
        <v>0</v>
      </c>
      <c r="S6947">
        <v>0</v>
      </c>
      <c r="T6947" t="s">
        <v>23</v>
      </c>
      <c r="U6947" s="221">
        <f t="shared" si="217"/>
        <v>1.3122399999999999E-4</v>
      </c>
    </row>
    <row r="6948" spans="1:21" hidden="1">
      <c r="A6948" s="55" t="str">
        <f t="shared" si="216"/>
        <v>Y0EX0</v>
      </c>
      <c r="B6948" s="55">
        <f>VLOOKUP(J6948,'Mapping-CITI'!A:E,5,0)</f>
        <v>0</v>
      </c>
      <c r="D6948" s="42">
        <v>45016</v>
      </c>
      <c r="E6948" s="42">
        <v>45199</v>
      </c>
      <c r="F6948" t="s">
        <v>1981</v>
      </c>
      <c r="G6948" t="s">
        <v>546</v>
      </c>
      <c r="H6948">
        <v>1400</v>
      </c>
      <c r="I6948" t="s">
        <v>2773</v>
      </c>
      <c r="J6948">
        <v>111137</v>
      </c>
      <c r="K6948" t="s">
        <v>2027</v>
      </c>
      <c r="L6948">
        <v>0</v>
      </c>
      <c r="M6948">
        <v>1245.22</v>
      </c>
      <c r="N6948">
        <v>1245.22</v>
      </c>
      <c r="O6948">
        <v>0</v>
      </c>
      <c r="P6948" t="s">
        <v>607</v>
      </c>
      <c r="Q6948">
        <v>0</v>
      </c>
      <c r="R6948">
        <v>1245.22</v>
      </c>
      <c r="S6948">
        <v>1245.22</v>
      </c>
      <c r="T6948" t="s">
        <v>23</v>
      </c>
      <c r="U6948" s="221">
        <f t="shared" si="217"/>
        <v>0</v>
      </c>
    </row>
    <row r="6949" spans="1:21" hidden="1">
      <c r="A6949" s="55" t="str">
        <f t="shared" si="216"/>
        <v>Y0EX0</v>
      </c>
      <c r="B6949" s="55">
        <f>VLOOKUP(J6949,'Mapping-CITI'!A:E,5,0)</f>
        <v>0</v>
      </c>
      <c r="D6949" s="42">
        <v>45016</v>
      </c>
      <c r="E6949" s="42">
        <v>45199</v>
      </c>
      <c r="F6949" t="s">
        <v>1981</v>
      </c>
      <c r="G6949" t="s">
        <v>546</v>
      </c>
      <c r="H6949">
        <v>1400</v>
      </c>
      <c r="I6949" t="s">
        <v>2773</v>
      </c>
      <c r="J6949">
        <v>111220</v>
      </c>
      <c r="K6949" t="s">
        <v>2655</v>
      </c>
      <c r="L6949">
        <v>8117201.0099999998</v>
      </c>
      <c r="M6949">
        <v>1296180704.5799999</v>
      </c>
      <c r="N6949">
        <v>1295795440.3599999</v>
      </c>
      <c r="O6949">
        <v>8502465.2300000004</v>
      </c>
      <c r="P6949" t="s">
        <v>607</v>
      </c>
      <c r="Q6949">
        <v>8502465.2300000004</v>
      </c>
      <c r="R6949">
        <v>1296180704.5799999</v>
      </c>
      <c r="S6949">
        <v>1295795440.3599999</v>
      </c>
      <c r="T6949" t="s">
        <v>23</v>
      </c>
      <c r="U6949" s="221">
        <f t="shared" si="217"/>
        <v>3.8526422000002863E-2</v>
      </c>
    </row>
    <row r="6950" spans="1:21" hidden="1">
      <c r="A6950" s="55" t="str">
        <f t="shared" si="216"/>
        <v>Y0EX0</v>
      </c>
      <c r="B6950" s="55">
        <f>VLOOKUP(J6950,'Mapping-CITI'!A:E,5,0)</f>
        <v>0</v>
      </c>
      <c r="D6950" s="42">
        <v>45016</v>
      </c>
      <c r="E6950" s="42">
        <v>45199</v>
      </c>
      <c r="F6950" t="s">
        <v>1981</v>
      </c>
      <c r="G6950" t="s">
        <v>546</v>
      </c>
      <c r="H6950">
        <v>1400</v>
      </c>
      <c r="I6950" t="s">
        <v>2773</v>
      </c>
      <c r="J6950">
        <v>111221</v>
      </c>
      <c r="K6950" t="s">
        <v>2656</v>
      </c>
      <c r="L6950">
        <v>-8117201.0099999998</v>
      </c>
      <c r="M6950">
        <v>1295795440.3599999</v>
      </c>
      <c r="N6950">
        <v>1296180704.5799999</v>
      </c>
      <c r="O6950">
        <v>-8502465.2300000004</v>
      </c>
      <c r="P6950" t="s">
        <v>607</v>
      </c>
      <c r="Q6950">
        <v>-8502465.2300000004</v>
      </c>
      <c r="R6950">
        <v>1295795440.3599999</v>
      </c>
      <c r="S6950">
        <v>1296180704.5799999</v>
      </c>
      <c r="T6950" t="s">
        <v>23</v>
      </c>
      <c r="U6950" s="221">
        <f t="shared" si="217"/>
        <v>-3.8526422000002863E-2</v>
      </c>
    </row>
    <row r="6951" spans="1:21" hidden="1">
      <c r="A6951" s="55" t="str">
        <f t="shared" si="216"/>
        <v>Y0EX0</v>
      </c>
      <c r="B6951" s="55">
        <f>VLOOKUP(J6951,'Mapping-CITI'!A:E,5,0)</f>
        <v>0</v>
      </c>
      <c r="D6951" s="42">
        <v>45016</v>
      </c>
      <c r="E6951" s="42">
        <v>45199</v>
      </c>
      <c r="F6951" t="s">
        <v>1981</v>
      </c>
      <c r="G6951" t="s">
        <v>546</v>
      </c>
      <c r="H6951">
        <v>1700</v>
      </c>
      <c r="I6951" t="s">
        <v>2768</v>
      </c>
      <c r="J6951">
        <v>141280</v>
      </c>
      <c r="K6951" t="s">
        <v>2036</v>
      </c>
      <c r="L6951">
        <v>13939.74</v>
      </c>
      <c r="M6951">
        <v>434708927.87</v>
      </c>
      <c r="N6951">
        <v>434703302.88</v>
      </c>
      <c r="O6951">
        <v>19564.73</v>
      </c>
      <c r="P6951" t="s">
        <v>607</v>
      </c>
      <c r="Q6951">
        <v>19564.73</v>
      </c>
      <c r="R6951">
        <v>651285.43999999994</v>
      </c>
      <c r="S6951">
        <v>65058314.909999996</v>
      </c>
      <c r="T6951" t="s">
        <v>23</v>
      </c>
      <c r="U6951" s="221">
        <f t="shared" si="217"/>
        <v>5.6249900000095371E-4</v>
      </c>
    </row>
    <row r="6952" spans="1:21" hidden="1">
      <c r="A6952" s="55" t="str">
        <f t="shared" si="216"/>
        <v>Y0EX0</v>
      </c>
      <c r="B6952" s="55">
        <f>VLOOKUP(J6952,'Mapping-CITI'!A:E,5,0)</f>
        <v>0</v>
      </c>
      <c r="D6952" s="42">
        <v>45016</v>
      </c>
      <c r="E6952" s="42">
        <v>45199</v>
      </c>
      <c r="F6952" t="s">
        <v>1981</v>
      </c>
      <c r="G6952" t="s">
        <v>546</v>
      </c>
      <c r="H6952">
        <v>1700</v>
      </c>
      <c r="I6952" t="s">
        <v>2768</v>
      </c>
      <c r="J6952">
        <v>141287</v>
      </c>
      <c r="K6952" t="s">
        <v>604</v>
      </c>
      <c r="L6952">
        <v>-0.45</v>
      </c>
      <c r="M6952">
        <v>0.45</v>
      </c>
      <c r="N6952">
        <v>0</v>
      </c>
      <c r="O6952">
        <v>0</v>
      </c>
      <c r="P6952" t="s">
        <v>607</v>
      </c>
      <c r="Q6952">
        <v>0</v>
      </c>
      <c r="R6952">
        <v>0.45</v>
      </c>
      <c r="S6952">
        <v>0</v>
      </c>
      <c r="T6952" t="s">
        <v>23</v>
      </c>
      <c r="U6952" s="221">
        <f t="shared" si="217"/>
        <v>4.4999999999999999E-8</v>
      </c>
    </row>
    <row r="6953" spans="1:21" hidden="1">
      <c r="A6953" s="55" t="str">
        <f t="shared" si="216"/>
        <v>Y0EX0</v>
      </c>
      <c r="B6953" s="55">
        <f>VLOOKUP(J6953,'Mapping-CITI'!A:E,5,0)</f>
        <v>0</v>
      </c>
      <c r="D6953" s="42">
        <v>45016</v>
      </c>
      <c r="E6953" s="42">
        <v>45199</v>
      </c>
      <c r="F6953" t="s">
        <v>1981</v>
      </c>
      <c r="G6953" t="s">
        <v>546</v>
      </c>
      <c r="H6953">
        <v>1700</v>
      </c>
      <c r="I6953" t="s">
        <v>2768</v>
      </c>
      <c r="J6953">
        <v>141382</v>
      </c>
      <c r="K6953" t="s">
        <v>2052</v>
      </c>
      <c r="L6953">
        <v>0</v>
      </c>
      <c r="M6953">
        <v>56734335.450000003</v>
      </c>
      <c r="N6953">
        <v>56734335.450000003</v>
      </c>
      <c r="O6953">
        <v>0</v>
      </c>
      <c r="P6953" t="s">
        <v>607</v>
      </c>
      <c r="Q6953">
        <v>0</v>
      </c>
      <c r="R6953">
        <v>56734335.450000003</v>
      </c>
      <c r="S6953">
        <v>56734335.450000003</v>
      </c>
      <c r="T6953" t="s">
        <v>23</v>
      </c>
      <c r="U6953" s="221">
        <f t="shared" si="217"/>
        <v>0</v>
      </c>
    </row>
    <row r="6954" spans="1:21" hidden="1">
      <c r="A6954" s="55" t="str">
        <f t="shared" si="216"/>
        <v>Y0EX0</v>
      </c>
      <c r="B6954" s="55">
        <f>VLOOKUP(J6954,'Mapping-CITI'!A:E,5,0)</f>
        <v>0</v>
      </c>
      <c r="D6954" s="42">
        <v>45016</v>
      </c>
      <c r="E6954" s="42">
        <v>45199</v>
      </c>
      <c r="F6954" t="s">
        <v>1981</v>
      </c>
      <c r="G6954" t="s">
        <v>546</v>
      </c>
      <c r="H6954">
        <v>1700</v>
      </c>
      <c r="I6954" t="s">
        <v>2768</v>
      </c>
      <c r="J6954">
        <v>141398</v>
      </c>
      <c r="K6954" t="s">
        <v>2911</v>
      </c>
      <c r="L6954">
        <v>0</v>
      </c>
      <c r="M6954">
        <v>1245.22</v>
      </c>
      <c r="N6954">
        <v>1245.22</v>
      </c>
      <c r="O6954">
        <v>0</v>
      </c>
      <c r="P6954" t="s">
        <v>607</v>
      </c>
      <c r="Q6954">
        <v>0</v>
      </c>
      <c r="R6954">
        <v>1245.22</v>
      </c>
      <c r="S6954">
        <v>1245.22</v>
      </c>
      <c r="T6954" t="s">
        <v>23</v>
      </c>
      <c r="U6954" s="221">
        <f t="shared" si="217"/>
        <v>0</v>
      </c>
    </row>
    <row r="6955" spans="1:21" hidden="1">
      <c r="A6955" s="55" t="str">
        <f t="shared" si="216"/>
        <v>Y0EX0</v>
      </c>
      <c r="B6955" s="55">
        <f>VLOOKUP(J6955,'Mapping-CITI'!A:E,5,0)</f>
        <v>0</v>
      </c>
      <c r="D6955" s="42">
        <v>45016</v>
      </c>
      <c r="E6955" s="42">
        <v>45199</v>
      </c>
      <c r="F6955" t="s">
        <v>1981</v>
      </c>
      <c r="G6955" t="s">
        <v>546</v>
      </c>
      <c r="H6955">
        <v>1700</v>
      </c>
      <c r="I6955" t="s">
        <v>2768</v>
      </c>
      <c r="J6955">
        <v>141526</v>
      </c>
      <c r="K6955" t="s">
        <v>2062</v>
      </c>
      <c r="L6955">
        <v>0</v>
      </c>
      <c r="M6955">
        <v>1063940.1100000001</v>
      </c>
      <c r="N6955">
        <v>1063940.1100000001</v>
      </c>
      <c r="O6955">
        <v>0</v>
      </c>
      <c r="P6955" t="s">
        <v>607</v>
      </c>
      <c r="Q6955">
        <v>0</v>
      </c>
      <c r="R6955">
        <v>1063940.1100000001</v>
      </c>
      <c r="S6955">
        <v>1063940.1100000001</v>
      </c>
      <c r="T6955" t="s">
        <v>23</v>
      </c>
      <c r="U6955" s="221">
        <f t="shared" si="217"/>
        <v>0</v>
      </c>
    </row>
    <row r="6956" spans="1:21" hidden="1">
      <c r="A6956" s="55" t="str">
        <f t="shared" si="216"/>
        <v>Y0EX0</v>
      </c>
      <c r="B6956" s="55">
        <f>VLOOKUP(J6956,'Mapping-CITI'!A:E,5,0)</f>
        <v>0</v>
      </c>
      <c r="D6956" s="42">
        <v>45016</v>
      </c>
      <c r="E6956" s="42">
        <v>45199</v>
      </c>
      <c r="F6956" t="s">
        <v>1981</v>
      </c>
      <c r="G6956" t="s">
        <v>546</v>
      </c>
      <c r="H6956">
        <v>1700</v>
      </c>
      <c r="I6956" t="s">
        <v>2768</v>
      </c>
      <c r="J6956">
        <v>141744</v>
      </c>
      <c r="K6956" t="s">
        <v>2087</v>
      </c>
      <c r="L6956">
        <v>0</v>
      </c>
      <c r="M6956">
        <v>57710608.909999996</v>
      </c>
      <c r="N6956">
        <v>57710608.909999996</v>
      </c>
      <c r="O6956">
        <v>0</v>
      </c>
      <c r="P6956" t="s">
        <v>607</v>
      </c>
      <c r="Q6956">
        <v>0</v>
      </c>
      <c r="R6956">
        <v>57710608.909999996</v>
      </c>
      <c r="S6956">
        <v>57710608.909999996</v>
      </c>
      <c r="T6956" t="s">
        <v>23</v>
      </c>
      <c r="U6956" s="221">
        <f t="shared" si="217"/>
        <v>0</v>
      </c>
    </row>
    <row r="6957" spans="1:21" hidden="1">
      <c r="A6957" s="55" t="str">
        <f t="shared" si="216"/>
        <v>Y0EXIgnore</v>
      </c>
      <c r="B6957" s="55" t="str">
        <f>VLOOKUP(J6957,'Mapping-CITI'!A:E,5,0)</f>
        <v>Ignore</v>
      </c>
      <c r="D6957" s="42">
        <v>45016</v>
      </c>
      <c r="E6957" s="42">
        <v>45199</v>
      </c>
      <c r="F6957" t="s">
        <v>1981</v>
      </c>
      <c r="G6957" t="s">
        <v>546</v>
      </c>
      <c r="H6957">
        <v>1700</v>
      </c>
      <c r="I6957" t="s">
        <v>2768</v>
      </c>
      <c r="J6957">
        <v>141794</v>
      </c>
      <c r="K6957" t="s">
        <v>3365</v>
      </c>
      <c r="L6957">
        <v>0</v>
      </c>
      <c r="M6957">
        <v>5000</v>
      </c>
      <c r="N6957">
        <v>5000</v>
      </c>
      <c r="O6957">
        <v>0</v>
      </c>
      <c r="P6957" t="s">
        <v>607</v>
      </c>
      <c r="Q6957">
        <v>0</v>
      </c>
      <c r="R6957">
        <v>5000</v>
      </c>
      <c r="S6957">
        <v>5000</v>
      </c>
      <c r="T6957" t="s">
        <v>23</v>
      </c>
      <c r="U6957" s="221">
        <f t="shared" si="217"/>
        <v>0</v>
      </c>
    </row>
    <row r="6958" spans="1:21" hidden="1">
      <c r="A6958" s="55" t="str">
        <f t="shared" si="216"/>
        <v>Y0EX0</v>
      </c>
      <c r="B6958" s="55">
        <f>VLOOKUP(J6958,'Mapping-CITI'!A:E,5,0)</f>
        <v>0</v>
      </c>
      <c r="D6958" s="42">
        <v>45016</v>
      </c>
      <c r="E6958" s="42">
        <v>45199</v>
      </c>
      <c r="F6958" t="s">
        <v>1981</v>
      </c>
      <c r="G6958" t="s">
        <v>546</v>
      </c>
      <c r="H6958">
        <v>1700</v>
      </c>
      <c r="I6958" t="s">
        <v>2768</v>
      </c>
      <c r="J6958">
        <v>142042</v>
      </c>
      <c r="K6958" t="s">
        <v>2131</v>
      </c>
      <c r="L6958">
        <v>0</v>
      </c>
      <c r="M6958">
        <v>2525</v>
      </c>
      <c r="N6958">
        <v>2525</v>
      </c>
      <c r="O6958">
        <v>0</v>
      </c>
      <c r="P6958" t="s">
        <v>607</v>
      </c>
      <c r="Q6958">
        <v>0</v>
      </c>
      <c r="R6958">
        <v>2525</v>
      </c>
      <c r="S6958">
        <v>2525</v>
      </c>
      <c r="T6958" t="s">
        <v>23</v>
      </c>
      <c r="U6958" s="221">
        <f t="shared" si="217"/>
        <v>0</v>
      </c>
    </row>
    <row r="6959" spans="1:21" hidden="1">
      <c r="A6959" s="55" t="str">
        <f t="shared" si="216"/>
        <v>Y0EX0</v>
      </c>
      <c r="B6959" s="55">
        <f>VLOOKUP(J6959,'Mapping-CITI'!A:E,5,0)</f>
        <v>0</v>
      </c>
      <c r="D6959" s="42">
        <v>45016</v>
      </c>
      <c r="E6959" s="42">
        <v>45199</v>
      </c>
      <c r="F6959" t="s">
        <v>1981</v>
      </c>
      <c r="G6959" t="s">
        <v>546</v>
      </c>
      <c r="H6959">
        <v>1700</v>
      </c>
      <c r="I6959" t="s">
        <v>2768</v>
      </c>
      <c r="J6959">
        <v>142044</v>
      </c>
      <c r="K6959" t="s">
        <v>2132</v>
      </c>
      <c r="L6959">
        <v>0</v>
      </c>
      <c r="M6959">
        <v>1000</v>
      </c>
      <c r="N6959">
        <v>1000</v>
      </c>
      <c r="O6959">
        <v>0</v>
      </c>
      <c r="P6959" t="s">
        <v>607</v>
      </c>
      <c r="Q6959">
        <v>0</v>
      </c>
      <c r="R6959">
        <v>1000</v>
      </c>
      <c r="S6959">
        <v>1000</v>
      </c>
      <c r="T6959" t="s">
        <v>23</v>
      </c>
      <c r="U6959" s="221">
        <f t="shared" si="217"/>
        <v>0</v>
      </c>
    </row>
    <row r="6960" spans="1:21" hidden="1">
      <c r="A6960" s="55" t="str">
        <f t="shared" si="216"/>
        <v>Y0EXIgnore</v>
      </c>
      <c r="B6960" s="55" t="str">
        <f>VLOOKUP(J6960,'Mapping-CITI'!A:E,5,0)</f>
        <v>Ignore</v>
      </c>
      <c r="D6960" s="42">
        <v>45016</v>
      </c>
      <c r="E6960" s="42">
        <v>45199</v>
      </c>
      <c r="F6960" t="s">
        <v>1981</v>
      </c>
      <c r="G6960" t="s">
        <v>546</v>
      </c>
      <c r="H6960">
        <v>1700</v>
      </c>
      <c r="I6960" t="s">
        <v>2768</v>
      </c>
      <c r="J6960">
        <v>142077</v>
      </c>
      <c r="K6960" t="s">
        <v>2913</v>
      </c>
      <c r="L6960">
        <v>17141.25</v>
      </c>
      <c r="M6960">
        <v>7752.53</v>
      </c>
      <c r="N6960">
        <v>8234.36</v>
      </c>
      <c r="O6960">
        <v>16659.419999999998</v>
      </c>
      <c r="P6960" t="s">
        <v>607</v>
      </c>
      <c r="Q6960">
        <v>16659.419999999998</v>
      </c>
      <c r="R6960">
        <v>7752.53</v>
      </c>
      <c r="S6960">
        <v>8234.36</v>
      </c>
      <c r="T6960" t="s">
        <v>23</v>
      </c>
      <c r="U6960" s="221">
        <f t="shared" si="217"/>
        <v>-4.8183000000000084E-5</v>
      </c>
    </row>
    <row r="6961" spans="1:21" hidden="1">
      <c r="A6961" s="55" t="str">
        <f t="shared" si="216"/>
        <v>Y0EXIgnore</v>
      </c>
      <c r="B6961" s="55" t="str">
        <f>VLOOKUP(J6961,'Mapping-CITI'!A:E,5,0)</f>
        <v>Ignore</v>
      </c>
      <c r="D6961" s="42">
        <v>45016</v>
      </c>
      <c r="E6961" s="42">
        <v>45199</v>
      </c>
      <c r="F6961" t="s">
        <v>1981</v>
      </c>
      <c r="G6961" t="s">
        <v>546</v>
      </c>
      <c r="H6961">
        <v>1700</v>
      </c>
      <c r="I6961" t="s">
        <v>2768</v>
      </c>
      <c r="J6961">
        <v>142096</v>
      </c>
      <c r="K6961" t="s">
        <v>3421</v>
      </c>
      <c r="L6961">
        <v>0</v>
      </c>
      <c r="M6961">
        <v>469.67</v>
      </c>
      <c r="N6961">
        <v>469.67</v>
      </c>
      <c r="O6961">
        <v>0</v>
      </c>
      <c r="P6961" t="s">
        <v>607</v>
      </c>
      <c r="Q6961">
        <v>0</v>
      </c>
      <c r="R6961">
        <v>469.67</v>
      </c>
      <c r="S6961">
        <v>469.67</v>
      </c>
      <c r="T6961" t="s">
        <v>23</v>
      </c>
      <c r="U6961" s="221">
        <f t="shared" si="217"/>
        <v>0</v>
      </c>
    </row>
    <row r="6962" spans="1:21" hidden="1">
      <c r="A6962" s="55" t="str">
        <f t="shared" si="216"/>
        <v>Y0EXIgnore</v>
      </c>
      <c r="B6962" s="55" t="str">
        <f>VLOOKUP(J6962,'Mapping-CITI'!A:E,5,0)</f>
        <v>Ignore</v>
      </c>
      <c r="D6962" s="42">
        <v>45016</v>
      </c>
      <c r="E6962" s="42">
        <v>45199</v>
      </c>
      <c r="F6962" t="s">
        <v>1981</v>
      </c>
      <c r="G6962" t="s">
        <v>546</v>
      </c>
      <c r="H6962">
        <v>1700</v>
      </c>
      <c r="I6962" t="s">
        <v>2768</v>
      </c>
      <c r="J6962">
        <v>142243</v>
      </c>
      <c r="K6962" t="s">
        <v>3367</v>
      </c>
      <c r="L6962">
        <v>0</v>
      </c>
      <c r="M6962">
        <v>1091313.18</v>
      </c>
      <c r="N6962">
        <v>1091313.18</v>
      </c>
      <c r="O6962">
        <v>0</v>
      </c>
      <c r="P6962" t="s">
        <v>607</v>
      </c>
      <c r="Q6962">
        <v>0</v>
      </c>
      <c r="R6962">
        <v>1091313.18</v>
      </c>
      <c r="S6962">
        <v>1091313.18</v>
      </c>
      <c r="T6962" t="s">
        <v>23</v>
      </c>
      <c r="U6962" s="221">
        <f t="shared" si="217"/>
        <v>0</v>
      </c>
    </row>
    <row r="6963" spans="1:21" hidden="1">
      <c r="A6963" s="55" t="str">
        <f t="shared" si="216"/>
        <v>Y0EXIgnore</v>
      </c>
      <c r="B6963" s="55" t="str">
        <f>VLOOKUP(J6963,'Mapping-CITI'!A:E,5,0)</f>
        <v>Ignore</v>
      </c>
      <c r="D6963" s="42">
        <v>45016</v>
      </c>
      <c r="E6963" s="42">
        <v>45199</v>
      </c>
      <c r="F6963" t="s">
        <v>1981</v>
      </c>
      <c r="G6963" t="s">
        <v>546</v>
      </c>
      <c r="H6963">
        <v>1700</v>
      </c>
      <c r="I6963" t="s">
        <v>2768</v>
      </c>
      <c r="J6963">
        <v>142258</v>
      </c>
      <c r="K6963" t="s">
        <v>3371</v>
      </c>
      <c r="L6963">
        <v>0</v>
      </c>
      <c r="M6963">
        <v>155000</v>
      </c>
      <c r="N6963">
        <v>155000</v>
      </c>
      <c r="O6963">
        <v>0</v>
      </c>
      <c r="P6963" t="s">
        <v>607</v>
      </c>
      <c r="Q6963">
        <v>0</v>
      </c>
      <c r="R6963">
        <v>155000</v>
      </c>
      <c r="S6963">
        <v>155000</v>
      </c>
      <c r="T6963" t="s">
        <v>23</v>
      </c>
      <c r="U6963" s="221">
        <f t="shared" si="217"/>
        <v>0</v>
      </c>
    </row>
    <row r="6964" spans="1:21" hidden="1">
      <c r="A6964" s="55" t="str">
        <f t="shared" si="216"/>
        <v>Y0EXIgnore</v>
      </c>
      <c r="B6964" s="55" t="str">
        <f>VLOOKUP(J6964,'Mapping-CITI'!A:E,5,0)</f>
        <v>Ignore</v>
      </c>
      <c r="D6964" s="42">
        <v>45016</v>
      </c>
      <c r="E6964" s="42">
        <v>45199</v>
      </c>
      <c r="F6964" t="s">
        <v>1981</v>
      </c>
      <c r="G6964" t="s">
        <v>546</v>
      </c>
      <c r="H6964">
        <v>1700</v>
      </c>
      <c r="I6964" t="s">
        <v>2768</v>
      </c>
      <c r="J6964">
        <v>142262</v>
      </c>
      <c r="K6964" t="s">
        <v>3372</v>
      </c>
      <c r="L6964">
        <v>0</v>
      </c>
      <c r="M6964">
        <v>5000</v>
      </c>
      <c r="N6964">
        <v>5000</v>
      </c>
      <c r="O6964">
        <v>0</v>
      </c>
      <c r="P6964" t="s">
        <v>607</v>
      </c>
      <c r="Q6964">
        <v>0</v>
      </c>
      <c r="R6964">
        <v>5000</v>
      </c>
      <c r="S6964">
        <v>5000</v>
      </c>
      <c r="T6964" t="s">
        <v>23</v>
      </c>
      <c r="U6964" s="221">
        <f t="shared" si="217"/>
        <v>0</v>
      </c>
    </row>
    <row r="6965" spans="1:21" hidden="1">
      <c r="A6965" s="55" t="str">
        <f t="shared" si="216"/>
        <v>Y0EXIgnore</v>
      </c>
      <c r="B6965" s="55" t="str">
        <f>VLOOKUP(J6965,'Mapping-CITI'!A:E,5,0)</f>
        <v>Ignore</v>
      </c>
      <c r="D6965" s="42">
        <v>45016</v>
      </c>
      <c r="E6965" s="42">
        <v>45199</v>
      </c>
      <c r="F6965" t="s">
        <v>1981</v>
      </c>
      <c r="G6965" t="s">
        <v>546</v>
      </c>
      <c r="H6965">
        <v>1700</v>
      </c>
      <c r="I6965" t="s">
        <v>2768</v>
      </c>
      <c r="J6965">
        <v>142271</v>
      </c>
      <c r="K6965" t="s">
        <v>3375</v>
      </c>
      <c r="L6965">
        <v>0</v>
      </c>
      <c r="M6965">
        <v>70500</v>
      </c>
      <c r="N6965">
        <v>70500</v>
      </c>
      <c r="O6965">
        <v>0</v>
      </c>
      <c r="P6965" t="s">
        <v>607</v>
      </c>
      <c r="Q6965">
        <v>0</v>
      </c>
      <c r="R6965">
        <v>70500</v>
      </c>
      <c r="S6965">
        <v>70500</v>
      </c>
      <c r="T6965" t="s">
        <v>23</v>
      </c>
      <c r="U6965" s="221">
        <f t="shared" si="217"/>
        <v>0</v>
      </c>
    </row>
    <row r="6966" spans="1:21" hidden="1">
      <c r="A6966" s="55" t="str">
        <f t="shared" si="216"/>
        <v>Y0EX0</v>
      </c>
      <c r="B6966" s="55">
        <f>VLOOKUP(J6966,'Mapping-CITI'!A:E,5,0)</f>
        <v>0</v>
      </c>
      <c r="D6966" s="42">
        <v>45016</v>
      </c>
      <c r="E6966" s="42">
        <v>45199</v>
      </c>
      <c r="F6966" t="s">
        <v>1981</v>
      </c>
      <c r="G6966" t="s">
        <v>546</v>
      </c>
      <c r="H6966">
        <v>1400</v>
      </c>
      <c r="I6966" t="s">
        <v>2773</v>
      </c>
      <c r="J6966">
        <v>160105</v>
      </c>
      <c r="K6966" t="s">
        <v>2150</v>
      </c>
      <c r="L6966">
        <v>0</v>
      </c>
      <c r="M6966">
        <v>66499999.969999999</v>
      </c>
      <c r="N6966">
        <v>66499999.969999999</v>
      </c>
      <c r="O6966">
        <v>0</v>
      </c>
      <c r="P6966" t="s">
        <v>607</v>
      </c>
      <c r="Q6966">
        <v>0</v>
      </c>
      <c r="R6966">
        <v>0</v>
      </c>
      <c r="S6966">
        <v>0</v>
      </c>
      <c r="T6966" t="s">
        <v>23</v>
      </c>
      <c r="U6966" s="221">
        <f t="shared" si="217"/>
        <v>0</v>
      </c>
    </row>
    <row r="6967" spans="1:21" hidden="1">
      <c r="A6967" s="55" t="str">
        <f t="shared" si="216"/>
        <v>Y0EX0</v>
      </c>
      <c r="B6967" s="55">
        <f>VLOOKUP(J6967,'Mapping-CITI'!A:E,5,0)</f>
        <v>0</v>
      </c>
      <c r="D6967" s="42">
        <v>45016</v>
      </c>
      <c r="E6967" s="42">
        <v>45199</v>
      </c>
      <c r="F6967" t="s">
        <v>1981</v>
      </c>
      <c r="G6967" t="s">
        <v>546</v>
      </c>
      <c r="H6967">
        <v>1400</v>
      </c>
      <c r="I6967" t="s">
        <v>2773</v>
      </c>
      <c r="J6967">
        <v>160118</v>
      </c>
      <c r="K6967" t="s">
        <v>2152</v>
      </c>
      <c r="L6967">
        <v>0</v>
      </c>
      <c r="M6967">
        <v>367557642.45999998</v>
      </c>
      <c r="N6967">
        <v>367557642.45999998</v>
      </c>
      <c r="O6967">
        <v>0</v>
      </c>
      <c r="P6967" t="s">
        <v>607</v>
      </c>
      <c r="Q6967">
        <v>0</v>
      </c>
      <c r="R6967">
        <v>0</v>
      </c>
      <c r="S6967">
        <v>0</v>
      </c>
      <c r="T6967" t="s">
        <v>23</v>
      </c>
      <c r="U6967" s="221">
        <f t="shared" si="217"/>
        <v>0</v>
      </c>
    </row>
    <row r="6968" spans="1:21" hidden="1">
      <c r="A6968" s="55" t="str">
        <f t="shared" si="216"/>
        <v>Y0EX0</v>
      </c>
      <c r="B6968" s="55">
        <f>VLOOKUP(J6968,'Mapping-CITI'!A:E,5,0)</f>
        <v>0</v>
      </c>
      <c r="D6968" s="42">
        <v>45016</v>
      </c>
      <c r="E6968" s="42">
        <v>45199</v>
      </c>
      <c r="F6968" t="s">
        <v>1981</v>
      </c>
      <c r="G6968" t="s">
        <v>546</v>
      </c>
      <c r="H6968">
        <v>1600</v>
      </c>
      <c r="I6968" t="s">
        <v>2789</v>
      </c>
      <c r="J6968">
        <v>160202</v>
      </c>
      <c r="K6968" t="s">
        <v>2158</v>
      </c>
      <c r="L6968">
        <v>0</v>
      </c>
      <c r="M6968">
        <v>4780813.26</v>
      </c>
      <c r="N6968">
        <v>4780813.26</v>
      </c>
      <c r="O6968">
        <v>0</v>
      </c>
      <c r="P6968" t="s">
        <v>607</v>
      </c>
      <c r="Q6968">
        <v>0</v>
      </c>
      <c r="R6968">
        <v>0</v>
      </c>
      <c r="S6968">
        <v>0</v>
      </c>
      <c r="T6968" t="s">
        <v>23</v>
      </c>
      <c r="U6968" s="221">
        <f t="shared" si="217"/>
        <v>0</v>
      </c>
    </row>
    <row r="6969" spans="1:21" hidden="1">
      <c r="A6969" s="55" t="str">
        <f t="shared" si="216"/>
        <v>Y0EX0</v>
      </c>
      <c r="B6969" s="55">
        <f>VLOOKUP(J6969,'Mapping-CITI'!A:E,5,0)</f>
        <v>0</v>
      </c>
      <c r="D6969" s="42">
        <v>45016</v>
      </c>
      <c r="E6969" s="42">
        <v>45199</v>
      </c>
      <c r="F6969" t="s">
        <v>1981</v>
      </c>
      <c r="G6969" t="s">
        <v>546</v>
      </c>
      <c r="H6969">
        <v>1600</v>
      </c>
      <c r="I6969" t="s">
        <v>2789</v>
      </c>
      <c r="J6969">
        <v>160206</v>
      </c>
      <c r="K6969" t="s">
        <v>2159</v>
      </c>
      <c r="L6969">
        <v>0</v>
      </c>
      <c r="M6969">
        <v>220930.18</v>
      </c>
      <c r="N6969">
        <v>220930.18</v>
      </c>
      <c r="O6969">
        <v>0</v>
      </c>
      <c r="P6969" t="s">
        <v>607</v>
      </c>
      <c r="Q6969">
        <v>0</v>
      </c>
      <c r="R6969">
        <v>0</v>
      </c>
      <c r="S6969">
        <v>220930.18</v>
      </c>
      <c r="T6969" t="s">
        <v>23</v>
      </c>
      <c r="U6969" s="221">
        <f t="shared" si="217"/>
        <v>0</v>
      </c>
    </row>
    <row r="6970" spans="1:21" hidden="1">
      <c r="A6970" s="55" t="str">
        <f t="shared" si="216"/>
        <v>Y0EX0</v>
      </c>
      <c r="B6970" s="55">
        <f>VLOOKUP(J6970,'Mapping-CITI'!A:E,5,0)</f>
        <v>0</v>
      </c>
      <c r="D6970" s="42">
        <v>45016</v>
      </c>
      <c r="E6970" s="42">
        <v>45199</v>
      </c>
      <c r="F6970" t="s">
        <v>1981</v>
      </c>
      <c r="G6970" t="s">
        <v>546</v>
      </c>
      <c r="H6970">
        <v>1600</v>
      </c>
      <c r="I6970" t="s">
        <v>2789</v>
      </c>
      <c r="J6970">
        <v>160207</v>
      </c>
      <c r="K6970" t="s">
        <v>2160</v>
      </c>
      <c r="L6970">
        <v>0</v>
      </c>
      <c r="M6970">
        <v>269025</v>
      </c>
      <c r="N6970">
        <v>269025</v>
      </c>
      <c r="O6970">
        <v>0</v>
      </c>
      <c r="P6970" t="s">
        <v>607</v>
      </c>
      <c r="Q6970">
        <v>0</v>
      </c>
      <c r="R6970">
        <v>0</v>
      </c>
      <c r="S6970">
        <v>239025</v>
      </c>
      <c r="T6970" t="s">
        <v>23</v>
      </c>
      <c r="U6970" s="221">
        <f t="shared" si="217"/>
        <v>0</v>
      </c>
    </row>
    <row r="6971" spans="1:21" hidden="1">
      <c r="A6971" s="55" t="str">
        <f t="shared" si="216"/>
        <v>Y0EX0</v>
      </c>
      <c r="B6971" s="55">
        <f>VLOOKUP(J6971,'Mapping-CITI'!A:E,5,0)</f>
        <v>0</v>
      </c>
      <c r="D6971" s="42">
        <v>45016</v>
      </c>
      <c r="E6971" s="42">
        <v>45199</v>
      </c>
      <c r="F6971" t="s">
        <v>1981</v>
      </c>
      <c r="G6971" t="s">
        <v>546</v>
      </c>
      <c r="H6971">
        <v>1230</v>
      </c>
      <c r="I6971" t="s">
        <v>2772</v>
      </c>
      <c r="J6971">
        <v>170108</v>
      </c>
      <c r="K6971" t="s">
        <v>2164</v>
      </c>
      <c r="L6971">
        <v>38967049.399999999</v>
      </c>
      <c r="M6971">
        <v>6799887.0300000003</v>
      </c>
      <c r="N6971">
        <v>0</v>
      </c>
      <c r="O6971">
        <v>45766936.43</v>
      </c>
      <c r="P6971" t="s">
        <v>607</v>
      </c>
      <c r="Q6971">
        <v>45766936.43</v>
      </c>
      <c r="R6971">
        <v>0</v>
      </c>
      <c r="S6971">
        <v>0</v>
      </c>
      <c r="T6971" t="s">
        <v>23</v>
      </c>
      <c r="U6971" s="221">
        <f t="shared" si="217"/>
        <v>0.67998870300000003</v>
      </c>
    </row>
    <row r="6972" spans="1:21" hidden="1">
      <c r="A6972" s="55" t="str">
        <f t="shared" si="216"/>
        <v>Y0EX1.2</v>
      </c>
      <c r="B6972" s="55">
        <f>VLOOKUP(J6972,'Mapping-CITI'!A:E,5,0)</f>
        <v>1.2</v>
      </c>
      <c r="D6972" s="42">
        <v>45016</v>
      </c>
      <c r="E6972" s="42">
        <v>45199</v>
      </c>
      <c r="F6972" t="s">
        <v>1981</v>
      </c>
      <c r="G6972" t="s">
        <v>546</v>
      </c>
      <c r="H6972">
        <v>2110</v>
      </c>
      <c r="I6972" t="s">
        <v>2790</v>
      </c>
      <c r="J6972">
        <v>201181</v>
      </c>
      <c r="K6972" t="s">
        <v>2181</v>
      </c>
      <c r="L6972">
        <v>-176765346.09</v>
      </c>
      <c r="M6972">
        <v>35209557.939999998</v>
      </c>
      <c r="N6972">
        <v>2551242.98</v>
      </c>
      <c r="O6972">
        <v>-144107031.13</v>
      </c>
      <c r="P6972" t="s">
        <v>607</v>
      </c>
      <c r="Q6972" s="191">
        <v>-144107031.13</v>
      </c>
      <c r="R6972">
        <v>0</v>
      </c>
      <c r="S6972">
        <v>0</v>
      </c>
      <c r="T6972" t="s">
        <v>23</v>
      </c>
      <c r="U6972" s="221">
        <f t="shared" si="217"/>
        <v>3.2658314959999997</v>
      </c>
    </row>
    <row r="6973" spans="1:21" hidden="1">
      <c r="A6973" s="55" t="str">
        <f t="shared" si="216"/>
        <v>Y0EX1.2</v>
      </c>
      <c r="B6973" s="55">
        <f>VLOOKUP(J6973,'Mapping-CITI'!A:E,5,0)</f>
        <v>1.2</v>
      </c>
      <c r="D6973" s="42">
        <v>45016</v>
      </c>
      <c r="E6973" s="42">
        <v>45199</v>
      </c>
      <c r="F6973" t="s">
        <v>1981</v>
      </c>
      <c r="G6973" t="s">
        <v>546</v>
      </c>
      <c r="H6973">
        <v>2110</v>
      </c>
      <c r="I6973" t="s">
        <v>2790</v>
      </c>
      <c r="J6973">
        <v>201185</v>
      </c>
      <c r="K6973" t="s">
        <v>2183</v>
      </c>
      <c r="L6973">
        <v>-10317959.810000001</v>
      </c>
      <c r="M6973">
        <v>1097330.02</v>
      </c>
      <c r="N6973">
        <v>114179.88</v>
      </c>
      <c r="O6973">
        <v>-9334809.6699999999</v>
      </c>
      <c r="P6973" t="s">
        <v>607</v>
      </c>
      <c r="Q6973" s="191">
        <v>-9334809.6699999999</v>
      </c>
      <c r="R6973">
        <v>0</v>
      </c>
      <c r="S6973">
        <v>0</v>
      </c>
      <c r="T6973" t="s">
        <v>23</v>
      </c>
      <c r="U6973" s="221">
        <f t="shared" si="217"/>
        <v>9.8315014000000006E-2</v>
      </c>
    </row>
    <row r="6974" spans="1:21" hidden="1">
      <c r="A6974" s="55" t="str">
        <f t="shared" si="216"/>
        <v>Y0EX0</v>
      </c>
      <c r="B6974" s="55">
        <f>VLOOKUP(J6974,'Mapping-CITI'!A:E,5,0)</f>
        <v>0</v>
      </c>
      <c r="D6974" s="42">
        <v>45016</v>
      </c>
      <c r="E6974" s="42">
        <v>45199</v>
      </c>
      <c r="F6974" t="s">
        <v>1981</v>
      </c>
      <c r="G6974" t="s">
        <v>546</v>
      </c>
      <c r="H6974">
        <v>2110</v>
      </c>
      <c r="I6974" t="s">
        <v>2790</v>
      </c>
      <c r="J6974">
        <v>201187</v>
      </c>
      <c r="K6974" t="s">
        <v>2184</v>
      </c>
      <c r="L6974">
        <v>169706040.99000001</v>
      </c>
      <c r="M6974">
        <v>33784576.200000003</v>
      </c>
      <c r="N6974">
        <v>57340428.659999996</v>
      </c>
      <c r="O6974">
        <v>146150188.53</v>
      </c>
      <c r="P6974" t="s">
        <v>607</v>
      </c>
      <c r="Q6974">
        <v>146150188.53</v>
      </c>
      <c r="R6974">
        <v>0</v>
      </c>
      <c r="S6974">
        <v>0</v>
      </c>
      <c r="T6974" t="s">
        <v>23</v>
      </c>
      <c r="U6974" s="221">
        <f t="shared" si="217"/>
        <v>-2.3555852459999995</v>
      </c>
    </row>
    <row r="6975" spans="1:21" hidden="1">
      <c r="A6975" s="55" t="str">
        <f t="shared" si="216"/>
        <v>Y0EX0</v>
      </c>
      <c r="B6975" s="55">
        <f>VLOOKUP(J6975,'Mapping-CITI'!A:E,5,0)</f>
        <v>0</v>
      </c>
      <c r="D6975" s="42">
        <v>45016</v>
      </c>
      <c r="E6975" s="42">
        <v>45199</v>
      </c>
      <c r="F6975" t="s">
        <v>1981</v>
      </c>
      <c r="G6975" t="s">
        <v>546</v>
      </c>
      <c r="H6975">
        <v>2110</v>
      </c>
      <c r="I6975" t="s">
        <v>2790</v>
      </c>
      <c r="J6975">
        <v>201188</v>
      </c>
      <c r="K6975" t="s">
        <v>2185</v>
      </c>
      <c r="L6975">
        <v>29320722.93</v>
      </c>
      <c r="M6975">
        <v>1168601.92</v>
      </c>
      <c r="N6975">
        <v>3737157.05</v>
      </c>
      <c r="O6975">
        <v>26752167.800000001</v>
      </c>
      <c r="P6975" t="s">
        <v>607</v>
      </c>
      <c r="Q6975">
        <v>26752167.800000001</v>
      </c>
      <c r="R6975">
        <v>0</v>
      </c>
      <c r="S6975">
        <v>0</v>
      </c>
      <c r="T6975" t="s">
        <v>23</v>
      </c>
      <c r="U6975" s="221">
        <f t="shared" si="217"/>
        <v>-0.25685551299999998</v>
      </c>
    </row>
    <row r="6976" spans="1:21" hidden="1">
      <c r="A6976" s="55" t="str">
        <f t="shared" si="216"/>
        <v>Y0EX0</v>
      </c>
      <c r="B6976" s="55">
        <f>VLOOKUP(J6976,'Mapping-CITI'!A:E,5,0)</f>
        <v>0</v>
      </c>
      <c r="D6976" s="42">
        <v>45016</v>
      </c>
      <c r="E6976" s="42">
        <v>45199</v>
      </c>
      <c r="F6976" t="s">
        <v>1981</v>
      </c>
      <c r="G6976" t="s">
        <v>546</v>
      </c>
      <c r="H6976">
        <v>2110</v>
      </c>
      <c r="I6976" t="s">
        <v>2790</v>
      </c>
      <c r="J6976">
        <v>201351</v>
      </c>
      <c r="K6976" t="s">
        <v>2225</v>
      </c>
      <c r="L6976">
        <v>-454301.09</v>
      </c>
      <c r="M6976">
        <v>38701.85</v>
      </c>
      <c r="N6976">
        <v>40365.18</v>
      </c>
      <c r="O6976">
        <v>-455964.42</v>
      </c>
      <c r="P6976" t="s">
        <v>607</v>
      </c>
      <c r="Q6976">
        <v>-455964.42</v>
      </c>
      <c r="R6976">
        <v>0</v>
      </c>
      <c r="S6976">
        <v>0</v>
      </c>
      <c r="T6976" t="s">
        <v>23</v>
      </c>
      <c r="U6976" s="221">
        <f t="shared" si="217"/>
        <v>-1.6633300000000017E-4</v>
      </c>
    </row>
    <row r="6977" spans="1:21" hidden="1">
      <c r="A6977" s="55" t="str">
        <f t="shared" si="216"/>
        <v>Y0EX1.2</v>
      </c>
      <c r="B6977" s="55">
        <f>VLOOKUP(J6977,'Mapping-CITI'!A:E,5,0)</f>
        <v>1.2</v>
      </c>
      <c r="D6977" s="42">
        <v>45016</v>
      </c>
      <c r="E6977" s="42">
        <v>45199</v>
      </c>
      <c r="F6977" t="s">
        <v>1981</v>
      </c>
      <c r="G6977" t="s">
        <v>546</v>
      </c>
      <c r="H6977">
        <v>2110</v>
      </c>
      <c r="I6977" t="s">
        <v>2790</v>
      </c>
      <c r="J6977">
        <v>201366</v>
      </c>
      <c r="K6977" t="s">
        <v>2233</v>
      </c>
      <c r="L6977">
        <v>-4612240.63</v>
      </c>
      <c r="M6977">
        <v>23697.64</v>
      </c>
      <c r="N6977">
        <v>29131.39</v>
      </c>
      <c r="O6977">
        <v>-4617674.38</v>
      </c>
      <c r="P6977" t="s">
        <v>607</v>
      </c>
      <c r="Q6977" s="191">
        <v>-4617674.38</v>
      </c>
      <c r="R6977">
        <v>0</v>
      </c>
      <c r="S6977">
        <v>0</v>
      </c>
      <c r="T6977" t="s">
        <v>23</v>
      </c>
      <c r="U6977" s="221">
        <f t="shared" si="217"/>
        <v>-5.4337500000000002E-4</v>
      </c>
    </row>
    <row r="6978" spans="1:21" hidden="1">
      <c r="A6978" s="55" t="str">
        <f t="shared" si="216"/>
        <v>Y0EX0</v>
      </c>
      <c r="B6978" s="55">
        <f>VLOOKUP(J6978,'Mapping-CITI'!A:E,5,0)</f>
        <v>0</v>
      </c>
      <c r="D6978" s="42">
        <v>45016</v>
      </c>
      <c r="E6978" s="42">
        <v>45199</v>
      </c>
      <c r="F6978" t="s">
        <v>1981</v>
      </c>
      <c r="G6978" t="s">
        <v>546</v>
      </c>
      <c r="H6978">
        <v>2250</v>
      </c>
      <c r="I6978" t="s">
        <v>2774</v>
      </c>
      <c r="J6978">
        <v>210103</v>
      </c>
      <c r="K6978" t="s">
        <v>2240</v>
      </c>
      <c r="L6978">
        <v>0</v>
      </c>
      <c r="M6978">
        <v>405.69</v>
      </c>
      <c r="N6978">
        <v>405.69</v>
      </c>
      <c r="O6978">
        <v>0</v>
      </c>
      <c r="P6978" t="s">
        <v>607</v>
      </c>
      <c r="Q6978">
        <v>0</v>
      </c>
      <c r="R6978">
        <v>405.69</v>
      </c>
      <c r="S6978">
        <v>405.69</v>
      </c>
      <c r="T6978" t="s">
        <v>23</v>
      </c>
      <c r="U6978" s="221">
        <f t="shared" si="217"/>
        <v>0</v>
      </c>
    </row>
    <row r="6979" spans="1:21" hidden="1">
      <c r="A6979" s="55" t="str">
        <f t="shared" ref="A6979:A7042" si="218">F6979&amp;B6979</f>
        <v>Y0EX0</v>
      </c>
      <c r="B6979" s="55">
        <f>VLOOKUP(J6979,'Mapping-CITI'!A:E,5,0)</f>
        <v>0</v>
      </c>
      <c r="D6979" s="42">
        <v>45016</v>
      </c>
      <c r="E6979" s="42">
        <v>45199</v>
      </c>
      <c r="F6979" t="s">
        <v>1981</v>
      </c>
      <c r="G6979" t="s">
        <v>546</v>
      </c>
      <c r="H6979">
        <v>2250</v>
      </c>
      <c r="I6979" t="s">
        <v>2774</v>
      </c>
      <c r="J6979">
        <v>210117</v>
      </c>
      <c r="K6979" t="s">
        <v>2242</v>
      </c>
      <c r="L6979">
        <v>-5679.88</v>
      </c>
      <c r="M6979">
        <v>353268.47999999998</v>
      </c>
      <c r="N6979">
        <v>352299.45</v>
      </c>
      <c r="O6979">
        <v>-4710.8500000000004</v>
      </c>
      <c r="P6979" t="s">
        <v>607</v>
      </c>
      <c r="Q6979">
        <v>-4710.8500000000004</v>
      </c>
      <c r="R6979">
        <v>352432.73</v>
      </c>
      <c r="S6979">
        <v>319810.81</v>
      </c>
      <c r="T6979" t="s">
        <v>23</v>
      </c>
      <c r="U6979" s="221">
        <f t="shared" ref="U6979:U7042" si="219">(M6979-N6979)/10^7</f>
        <v>9.6902999999996968E-5</v>
      </c>
    </row>
    <row r="6980" spans="1:21" hidden="1">
      <c r="A6980" s="55" t="str">
        <f t="shared" si="218"/>
        <v>Y0EX0</v>
      </c>
      <c r="B6980" s="55">
        <f>VLOOKUP(J6980,'Mapping-CITI'!A:E,5,0)</f>
        <v>0</v>
      </c>
      <c r="D6980" s="42">
        <v>45016</v>
      </c>
      <c r="E6980" s="42">
        <v>45199</v>
      </c>
      <c r="F6980" t="s">
        <v>1981</v>
      </c>
      <c r="G6980" t="s">
        <v>546</v>
      </c>
      <c r="H6980">
        <v>2250</v>
      </c>
      <c r="I6980" t="s">
        <v>2774</v>
      </c>
      <c r="J6980">
        <v>210138</v>
      </c>
      <c r="K6980" t="s">
        <v>2791</v>
      </c>
      <c r="L6980">
        <v>0</v>
      </c>
      <c r="M6980">
        <v>4673.95</v>
      </c>
      <c r="N6980">
        <v>4486.8</v>
      </c>
      <c r="O6980">
        <v>187.15</v>
      </c>
      <c r="P6980" t="s">
        <v>607</v>
      </c>
      <c r="Q6980">
        <v>187.15</v>
      </c>
      <c r="R6980">
        <v>4673.95</v>
      </c>
      <c r="S6980">
        <v>4486.8</v>
      </c>
      <c r="T6980" t="s">
        <v>23</v>
      </c>
      <c r="U6980" s="221">
        <f t="shared" si="219"/>
        <v>1.8714999999999962E-5</v>
      </c>
    </row>
    <row r="6981" spans="1:21" hidden="1">
      <c r="A6981" s="55" t="str">
        <f t="shared" si="218"/>
        <v>Y0EX0</v>
      </c>
      <c r="B6981" s="55">
        <f>VLOOKUP(J6981,'Mapping-CITI'!A:E,5,0)</f>
        <v>0</v>
      </c>
      <c r="D6981" s="42">
        <v>45016</v>
      </c>
      <c r="E6981" s="42">
        <v>45199</v>
      </c>
      <c r="F6981" t="s">
        <v>1981</v>
      </c>
      <c r="G6981" t="s">
        <v>546</v>
      </c>
      <c r="H6981">
        <v>2250</v>
      </c>
      <c r="I6981" t="s">
        <v>2774</v>
      </c>
      <c r="J6981">
        <v>210140</v>
      </c>
      <c r="K6981" t="s">
        <v>2245</v>
      </c>
      <c r="L6981">
        <v>-1452.86</v>
      </c>
      <c r="M6981">
        <v>24702.14</v>
      </c>
      <c r="N6981">
        <v>7020.86</v>
      </c>
      <c r="O6981">
        <v>16228.42</v>
      </c>
      <c r="P6981" t="s">
        <v>607</v>
      </c>
      <c r="Q6981">
        <v>16228.42</v>
      </c>
      <c r="R6981">
        <v>24702.14</v>
      </c>
      <c r="S6981">
        <v>7020.86</v>
      </c>
      <c r="T6981" t="s">
        <v>23</v>
      </c>
      <c r="U6981" s="221">
        <f t="shared" si="219"/>
        <v>1.7681279999999999E-3</v>
      </c>
    </row>
    <row r="6982" spans="1:21" hidden="1">
      <c r="A6982" s="55" t="str">
        <f t="shared" si="218"/>
        <v>Y0EX0</v>
      </c>
      <c r="B6982" s="55">
        <f>VLOOKUP(J6982,'Mapping-CITI'!A:E,5,0)</f>
        <v>0</v>
      </c>
      <c r="D6982" s="42">
        <v>45016</v>
      </c>
      <c r="E6982" s="42">
        <v>45199</v>
      </c>
      <c r="F6982" t="s">
        <v>1981</v>
      </c>
      <c r="G6982" t="s">
        <v>546</v>
      </c>
      <c r="H6982">
        <v>2250</v>
      </c>
      <c r="I6982" t="s">
        <v>2774</v>
      </c>
      <c r="J6982">
        <v>210149</v>
      </c>
      <c r="K6982" t="s">
        <v>2804</v>
      </c>
      <c r="L6982">
        <v>-28.5</v>
      </c>
      <c r="M6982">
        <v>0</v>
      </c>
      <c r="N6982">
        <v>0</v>
      </c>
      <c r="O6982">
        <v>-28.5</v>
      </c>
      <c r="P6982" t="s">
        <v>607</v>
      </c>
      <c r="Q6982">
        <v>-28.5</v>
      </c>
      <c r="R6982">
        <v>0</v>
      </c>
      <c r="S6982">
        <v>0</v>
      </c>
      <c r="T6982" t="s">
        <v>23</v>
      </c>
      <c r="U6982" s="221">
        <f t="shared" si="219"/>
        <v>0</v>
      </c>
    </row>
    <row r="6983" spans="1:21" hidden="1">
      <c r="A6983" s="55" t="str">
        <f t="shared" si="218"/>
        <v>Y0EX0</v>
      </c>
      <c r="B6983" s="55">
        <f>VLOOKUP(J6983,'Mapping-CITI'!A:E,5,0)</f>
        <v>0</v>
      </c>
      <c r="D6983" s="42">
        <v>45016</v>
      </c>
      <c r="E6983" s="42">
        <v>45199</v>
      </c>
      <c r="F6983" t="s">
        <v>1981</v>
      </c>
      <c r="G6983" t="s">
        <v>546</v>
      </c>
      <c r="H6983">
        <v>2250</v>
      </c>
      <c r="I6983" t="s">
        <v>2774</v>
      </c>
      <c r="J6983">
        <v>210150</v>
      </c>
      <c r="K6983" t="s">
        <v>2792</v>
      </c>
      <c r="L6983">
        <v>-13675.78</v>
      </c>
      <c r="M6983">
        <v>0</v>
      </c>
      <c r="N6983">
        <v>0</v>
      </c>
      <c r="O6983">
        <v>-13675.78</v>
      </c>
      <c r="P6983" t="s">
        <v>607</v>
      </c>
      <c r="Q6983">
        <v>-13675.78</v>
      </c>
      <c r="R6983">
        <v>0</v>
      </c>
      <c r="S6983">
        <v>0</v>
      </c>
      <c r="T6983" t="s">
        <v>23</v>
      </c>
      <c r="U6983" s="221">
        <f t="shared" si="219"/>
        <v>0</v>
      </c>
    </row>
    <row r="6984" spans="1:21" hidden="1">
      <c r="A6984" s="55" t="str">
        <f t="shared" si="218"/>
        <v>Y0EX0</v>
      </c>
      <c r="B6984" s="55">
        <f>VLOOKUP(J6984,'Mapping-CITI'!A:E,5,0)</f>
        <v>0</v>
      </c>
      <c r="D6984" s="42">
        <v>45016</v>
      </c>
      <c r="E6984" s="42">
        <v>45199</v>
      </c>
      <c r="F6984" t="s">
        <v>1981</v>
      </c>
      <c r="G6984" t="s">
        <v>546</v>
      </c>
      <c r="H6984">
        <v>2250</v>
      </c>
      <c r="I6984" t="s">
        <v>2774</v>
      </c>
      <c r="J6984">
        <v>210210</v>
      </c>
      <c r="K6984" t="s">
        <v>2246</v>
      </c>
      <c r="L6984">
        <v>-1455523.91</v>
      </c>
      <c r="M6984">
        <v>917926.35</v>
      </c>
      <c r="N6984">
        <v>1288000.3799999999</v>
      </c>
      <c r="O6984">
        <v>-1825597.94</v>
      </c>
      <c r="P6984" t="s">
        <v>607</v>
      </c>
      <c r="Q6984">
        <v>-1825597.94</v>
      </c>
      <c r="R6984">
        <v>917926.35</v>
      </c>
      <c r="S6984">
        <v>71371.429999999993</v>
      </c>
      <c r="T6984" t="s">
        <v>23</v>
      </c>
      <c r="U6984" s="221">
        <f t="shared" si="219"/>
        <v>-3.7007402999999994E-2</v>
      </c>
    </row>
    <row r="6985" spans="1:21" hidden="1">
      <c r="A6985" s="55" t="str">
        <f t="shared" si="218"/>
        <v>Y0EX0</v>
      </c>
      <c r="B6985" s="55">
        <f>VLOOKUP(J6985,'Mapping-CITI'!A:E,5,0)</f>
        <v>0</v>
      </c>
      <c r="D6985" s="42">
        <v>45016</v>
      </c>
      <c r="E6985" s="42">
        <v>45199</v>
      </c>
      <c r="F6985" t="s">
        <v>1981</v>
      </c>
      <c r="G6985" t="s">
        <v>546</v>
      </c>
      <c r="H6985">
        <v>2250</v>
      </c>
      <c r="I6985" t="s">
        <v>2774</v>
      </c>
      <c r="J6985">
        <v>210279</v>
      </c>
      <c r="K6985" t="s">
        <v>2793</v>
      </c>
      <c r="L6985">
        <v>6487.59</v>
      </c>
      <c r="M6985">
        <v>0</v>
      </c>
      <c r="N6985">
        <v>0</v>
      </c>
      <c r="O6985">
        <v>6487.59</v>
      </c>
      <c r="P6985" t="s">
        <v>607</v>
      </c>
      <c r="Q6985">
        <v>6487.59</v>
      </c>
      <c r="R6985">
        <v>0</v>
      </c>
      <c r="S6985">
        <v>0</v>
      </c>
      <c r="T6985" t="s">
        <v>23</v>
      </c>
      <c r="U6985" s="221">
        <f t="shared" si="219"/>
        <v>0</v>
      </c>
    </row>
    <row r="6986" spans="1:21" hidden="1">
      <c r="A6986" s="55" t="str">
        <f t="shared" si="218"/>
        <v>Y0EX0</v>
      </c>
      <c r="B6986" s="55">
        <f>VLOOKUP(J6986,'Mapping-CITI'!A:E,5,0)</f>
        <v>0</v>
      </c>
      <c r="D6986" s="42">
        <v>45016</v>
      </c>
      <c r="E6986" s="42">
        <v>45199</v>
      </c>
      <c r="F6986" t="s">
        <v>1981</v>
      </c>
      <c r="G6986" t="s">
        <v>546</v>
      </c>
      <c r="H6986">
        <v>2250</v>
      </c>
      <c r="I6986" t="s">
        <v>2774</v>
      </c>
      <c r="J6986">
        <v>210367</v>
      </c>
      <c r="K6986" t="s">
        <v>2710</v>
      </c>
      <c r="L6986">
        <v>1368415.65</v>
      </c>
      <c r="M6986">
        <v>0</v>
      </c>
      <c r="N6986">
        <v>0</v>
      </c>
      <c r="O6986">
        <v>1368415.65</v>
      </c>
      <c r="P6986" t="s">
        <v>607</v>
      </c>
      <c r="Q6986">
        <v>1368415.65</v>
      </c>
      <c r="R6986">
        <v>0</v>
      </c>
      <c r="S6986">
        <v>0</v>
      </c>
      <c r="T6986" t="s">
        <v>23</v>
      </c>
      <c r="U6986" s="221">
        <f t="shared" si="219"/>
        <v>0</v>
      </c>
    </row>
    <row r="6987" spans="1:21" hidden="1">
      <c r="A6987" s="55" t="str">
        <f t="shared" si="218"/>
        <v>Y0EX0</v>
      </c>
      <c r="B6987" s="55">
        <f>VLOOKUP(J6987,'Mapping-CITI'!A:E,5,0)</f>
        <v>0</v>
      </c>
      <c r="D6987" s="42">
        <v>45016</v>
      </c>
      <c r="E6987" s="42">
        <v>45199</v>
      </c>
      <c r="F6987" t="s">
        <v>1981</v>
      </c>
      <c r="G6987" t="s">
        <v>546</v>
      </c>
      <c r="H6987">
        <v>2250</v>
      </c>
      <c r="I6987" t="s">
        <v>2774</v>
      </c>
      <c r="J6987">
        <v>210471</v>
      </c>
      <c r="K6987" t="s">
        <v>2815</v>
      </c>
      <c r="L6987">
        <v>0.01</v>
      </c>
      <c r="M6987">
        <v>0</v>
      </c>
      <c r="N6987">
        <v>0</v>
      </c>
      <c r="O6987">
        <v>0.01</v>
      </c>
      <c r="P6987" t="s">
        <v>607</v>
      </c>
      <c r="Q6987">
        <v>0.01</v>
      </c>
      <c r="R6987">
        <v>0</v>
      </c>
      <c r="S6987">
        <v>0</v>
      </c>
      <c r="T6987" t="s">
        <v>23</v>
      </c>
      <c r="U6987" s="221">
        <f t="shared" si="219"/>
        <v>0</v>
      </c>
    </row>
    <row r="6988" spans="1:21" hidden="1">
      <c r="A6988" s="55" t="str">
        <f t="shared" si="218"/>
        <v>Y0EX0</v>
      </c>
      <c r="B6988" s="55">
        <f>VLOOKUP(J6988,'Mapping-CITI'!A:E,5,0)</f>
        <v>0</v>
      </c>
      <c r="D6988" s="42">
        <v>45016</v>
      </c>
      <c r="E6988" s="42">
        <v>45199</v>
      </c>
      <c r="F6988" t="s">
        <v>1981</v>
      </c>
      <c r="G6988" t="s">
        <v>546</v>
      </c>
      <c r="H6988">
        <v>2250</v>
      </c>
      <c r="I6988" t="s">
        <v>2774</v>
      </c>
      <c r="J6988">
        <v>210472</v>
      </c>
      <c r="K6988" t="s">
        <v>626</v>
      </c>
      <c r="L6988">
        <v>-246.81</v>
      </c>
      <c r="M6988">
        <v>102.63</v>
      </c>
      <c r="N6988">
        <v>102.1</v>
      </c>
      <c r="O6988">
        <v>-246.28</v>
      </c>
      <c r="P6988" t="s">
        <v>607</v>
      </c>
      <c r="Q6988">
        <v>-246.28</v>
      </c>
      <c r="R6988">
        <v>102.63</v>
      </c>
      <c r="S6988">
        <v>0</v>
      </c>
      <c r="T6988" t="s">
        <v>23</v>
      </c>
      <c r="U6988" s="221">
        <f t="shared" si="219"/>
        <v>5.3000000000000111E-8</v>
      </c>
    </row>
    <row r="6989" spans="1:21" hidden="1">
      <c r="A6989" s="55" t="str">
        <f t="shared" si="218"/>
        <v>Y0EX0</v>
      </c>
      <c r="B6989" s="55">
        <f>VLOOKUP(J6989,'Mapping-CITI'!A:E,5,0)</f>
        <v>0</v>
      </c>
      <c r="D6989" s="42">
        <v>45016</v>
      </c>
      <c r="E6989" s="42">
        <v>45199</v>
      </c>
      <c r="F6989" t="s">
        <v>1981</v>
      </c>
      <c r="G6989" t="s">
        <v>546</v>
      </c>
      <c r="H6989">
        <v>2250</v>
      </c>
      <c r="I6989" t="s">
        <v>2774</v>
      </c>
      <c r="J6989">
        <v>210667</v>
      </c>
      <c r="K6989" t="s">
        <v>2862</v>
      </c>
      <c r="L6989">
        <v>0</v>
      </c>
      <c r="M6989">
        <v>3</v>
      </c>
      <c r="N6989">
        <v>1488</v>
      </c>
      <c r="O6989">
        <v>-1485</v>
      </c>
      <c r="P6989" t="s">
        <v>607</v>
      </c>
      <c r="Q6989">
        <v>-1485</v>
      </c>
      <c r="R6989">
        <v>3</v>
      </c>
      <c r="S6989">
        <v>1488</v>
      </c>
      <c r="T6989" t="s">
        <v>23</v>
      </c>
      <c r="U6989" s="221">
        <f t="shared" si="219"/>
        <v>-1.485E-4</v>
      </c>
    </row>
    <row r="6990" spans="1:21" hidden="1">
      <c r="A6990" s="55" t="str">
        <f t="shared" si="218"/>
        <v>Y0EX0</v>
      </c>
      <c r="B6990" s="55">
        <f>VLOOKUP(J6990,'Mapping-CITI'!A:E,5,0)</f>
        <v>0</v>
      </c>
      <c r="D6990" s="42">
        <v>45016</v>
      </c>
      <c r="E6990" s="42">
        <v>45199</v>
      </c>
      <c r="F6990" t="s">
        <v>1981</v>
      </c>
      <c r="G6990" t="s">
        <v>546</v>
      </c>
      <c r="H6990">
        <v>2250</v>
      </c>
      <c r="I6990" t="s">
        <v>2774</v>
      </c>
      <c r="J6990">
        <v>210766</v>
      </c>
      <c r="K6990" t="s">
        <v>2748</v>
      </c>
      <c r="L6990">
        <v>0.04</v>
      </c>
      <c r="M6990">
        <v>26.31</v>
      </c>
      <c r="N6990">
        <v>27.48</v>
      </c>
      <c r="O6990">
        <v>-1.1299999999999999</v>
      </c>
      <c r="P6990" t="s">
        <v>607</v>
      </c>
      <c r="Q6990">
        <v>-1.1299999999999999</v>
      </c>
      <c r="R6990">
        <v>24.81</v>
      </c>
      <c r="S6990">
        <v>0</v>
      </c>
      <c r="T6990" t="s">
        <v>23</v>
      </c>
      <c r="U6990" s="221">
        <f t="shared" si="219"/>
        <v>-1.1700000000000017E-7</v>
      </c>
    </row>
    <row r="6991" spans="1:21" hidden="1">
      <c r="A6991" s="55" t="str">
        <f t="shared" si="218"/>
        <v>Y0EX0</v>
      </c>
      <c r="B6991" s="55">
        <f>VLOOKUP(J6991,'Mapping-CITI'!A:E,5,0)</f>
        <v>0</v>
      </c>
      <c r="D6991" s="42">
        <v>45016</v>
      </c>
      <c r="E6991" s="42">
        <v>45199</v>
      </c>
      <c r="F6991" t="s">
        <v>1981</v>
      </c>
      <c r="G6991" t="s">
        <v>546</v>
      </c>
      <c r="H6991">
        <v>2250</v>
      </c>
      <c r="I6991" t="s">
        <v>2774</v>
      </c>
      <c r="J6991">
        <v>211103</v>
      </c>
      <c r="K6991" t="s">
        <v>2249</v>
      </c>
      <c r="L6991">
        <v>234.15</v>
      </c>
      <c r="M6991">
        <v>0.05</v>
      </c>
      <c r="N6991">
        <v>0.17</v>
      </c>
      <c r="O6991">
        <v>234.03</v>
      </c>
      <c r="P6991" t="s">
        <v>607</v>
      </c>
      <c r="Q6991">
        <v>234.03</v>
      </c>
      <c r="R6991">
        <v>0.05</v>
      </c>
      <c r="S6991">
        <v>0.17</v>
      </c>
      <c r="T6991" t="s">
        <v>23</v>
      </c>
      <c r="U6991" s="221">
        <f t="shared" si="219"/>
        <v>-1.2000000000000002E-8</v>
      </c>
    </row>
    <row r="6992" spans="1:21" hidden="1">
      <c r="A6992" s="55" t="str">
        <f t="shared" si="218"/>
        <v>Y0EX0</v>
      </c>
      <c r="B6992" s="55">
        <f>VLOOKUP(J6992,'Mapping-CITI'!A:E,5,0)</f>
        <v>0</v>
      </c>
      <c r="D6992" s="42">
        <v>45016</v>
      </c>
      <c r="E6992" s="42">
        <v>45199</v>
      </c>
      <c r="F6992" t="s">
        <v>1981</v>
      </c>
      <c r="G6992" t="s">
        <v>546</v>
      </c>
      <c r="H6992">
        <v>2250</v>
      </c>
      <c r="I6992" t="s">
        <v>2774</v>
      </c>
      <c r="J6992">
        <v>211106</v>
      </c>
      <c r="K6992" t="s">
        <v>2250</v>
      </c>
      <c r="L6992">
        <v>-1722.71</v>
      </c>
      <c r="M6992">
        <v>26510.22</v>
      </c>
      <c r="N6992">
        <v>31749.54</v>
      </c>
      <c r="O6992">
        <v>-6962.03</v>
      </c>
      <c r="P6992" t="s">
        <v>607</v>
      </c>
      <c r="Q6992">
        <v>-6962.03</v>
      </c>
      <c r="R6992">
        <v>26510.22</v>
      </c>
      <c r="S6992">
        <v>31749.54</v>
      </c>
      <c r="T6992" t="s">
        <v>23</v>
      </c>
      <c r="U6992" s="221">
        <f t="shared" si="219"/>
        <v>-5.2393199999999996E-4</v>
      </c>
    </row>
    <row r="6993" spans="1:21" hidden="1">
      <c r="A6993" s="55" t="str">
        <f t="shared" si="218"/>
        <v>Y0EX0</v>
      </c>
      <c r="B6993" s="55">
        <f>VLOOKUP(J6993,'Mapping-CITI'!A:E,5,0)</f>
        <v>0</v>
      </c>
      <c r="D6993" s="42">
        <v>45016</v>
      </c>
      <c r="E6993" s="42">
        <v>45199</v>
      </c>
      <c r="F6993" t="s">
        <v>1981</v>
      </c>
      <c r="G6993" t="s">
        <v>546</v>
      </c>
      <c r="H6993">
        <v>2250</v>
      </c>
      <c r="I6993" t="s">
        <v>2774</v>
      </c>
      <c r="J6993">
        <v>211121</v>
      </c>
      <c r="K6993" t="s">
        <v>2252</v>
      </c>
      <c r="L6993">
        <v>-2162</v>
      </c>
      <c r="M6993">
        <v>611265</v>
      </c>
      <c r="N6993">
        <v>610235</v>
      </c>
      <c r="O6993">
        <v>-1132</v>
      </c>
      <c r="P6993" t="s">
        <v>607</v>
      </c>
      <c r="Q6993">
        <v>-1132</v>
      </c>
      <c r="R6993">
        <v>410614</v>
      </c>
      <c r="S6993">
        <v>0</v>
      </c>
      <c r="T6993" t="s">
        <v>23</v>
      </c>
      <c r="U6993" s="221">
        <f t="shared" si="219"/>
        <v>1.03E-4</v>
      </c>
    </row>
    <row r="6994" spans="1:21" hidden="1">
      <c r="A6994" s="55" t="str">
        <f t="shared" si="218"/>
        <v>Y0EX0</v>
      </c>
      <c r="B6994" s="55">
        <f>VLOOKUP(J6994,'Mapping-CITI'!A:E,5,0)</f>
        <v>0</v>
      </c>
      <c r="D6994" s="42">
        <v>45016</v>
      </c>
      <c r="E6994" s="42">
        <v>45199</v>
      </c>
      <c r="F6994" t="s">
        <v>1981</v>
      </c>
      <c r="G6994" t="s">
        <v>546</v>
      </c>
      <c r="H6994">
        <v>2220</v>
      </c>
      <c r="I6994" t="s">
        <v>2775</v>
      </c>
      <c r="J6994">
        <v>211126</v>
      </c>
      <c r="K6994" t="s">
        <v>2254</v>
      </c>
      <c r="L6994">
        <v>-296298.59999999998</v>
      </c>
      <c r="M6994">
        <v>0</v>
      </c>
      <c r="N6994">
        <v>0</v>
      </c>
      <c r="O6994">
        <v>-296298.59999999998</v>
      </c>
      <c r="P6994" t="s">
        <v>607</v>
      </c>
      <c r="Q6994">
        <v>-296298.59999999998</v>
      </c>
      <c r="R6994">
        <v>0</v>
      </c>
      <c r="S6994">
        <v>0</v>
      </c>
      <c r="T6994" t="s">
        <v>23</v>
      </c>
      <c r="U6994" s="221">
        <f t="shared" si="219"/>
        <v>0</v>
      </c>
    </row>
    <row r="6995" spans="1:21" hidden="1">
      <c r="A6995" s="55" t="str">
        <f t="shared" si="218"/>
        <v>Y0EX0</v>
      </c>
      <c r="B6995" s="55">
        <f>VLOOKUP(J6995,'Mapping-CITI'!A:E,5,0)</f>
        <v>0</v>
      </c>
      <c r="D6995" s="42">
        <v>45016</v>
      </c>
      <c r="E6995" s="42">
        <v>45199</v>
      </c>
      <c r="F6995" t="s">
        <v>1981</v>
      </c>
      <c r="G6995" t="s">
        <v>546</v>
      </c>
      <c r="H6995">
        <v>2250</v>
      </c>
      <c r="I6995" t="s">
        <v>2774</v>
      </c>
      <c r="J6995">
        <v>211146</v>
      </c>
      <c r="K6995" t="s">
        <v>2749</v>
      </c>
      <c r="L6995">
        <v>0</v>
      </c>
      <c r="M6995">
        <v>200966</v>
      </c>
      <c r="N6995">
        <v>200966</v>
      </c>
      <c r="O6995">
        <v>0</v>
      </c>
      <c r="P6995" t="s">
        <v>607</v>
      </c>
      <c r="Q6995">
        <v>0</v>
      </c>
      <c r="R6995">
        <v>200966</v>
      </c>
      <c r="S6995">
        <v>200966</v>
      </c>
      <c r="T6995" t="s">
        <v>23</v>
      </c>
      <c r="U6995" s="221">
        <f t="shared" si="219"/>
        <v>0</v>
      </c>
    </row>
    <row r="6996" spans="1:21" hidden="1">
      <c r="A6996" s="55" t="str">
        <f t="shared" si="218"/>
        <v>Y0EX0</v>
      </c>
      <c r="B6996" s="55">
        <f>VLOOKUP(J6996,'Mapping-CITI'!A:E,5,0)</f>
        <v>0</v>
      </c>
      <c r="D6996" s="42">
        <v>45016</v>
      </c>
      <c r="E6996" s="42">
        <v>45199</v>
      </c>
      <c r="F6996" t="s">
        <v>1981</v>
      </c>
      <c r="G6996" t="s">
        <v>546</v>
      </c>
      <c r="H6996">
        <v>2250</v>
      </c>
      <c r="I6996" t="s">
        <v>2774</v>
      </c>
      <c r="J6996">
        <v>211172</v>
      </c>
      <c r="K6996" t="s">
        <v>2262</v>
      </c>
      <c r="L6996">
        <v>-176835.05</v>
      </c>
      <c r="M6996">
        <v>226800.24</v>
      </c>
      <c r="N6996">
        <v>118520.45</v>
      </c>
      <c r="O6996">
        <v>-68555.259999999995</v>
      </c>
      <c r="P6996" t="s">
        <v>607</v>
      </c>
      <c r="Q6996">
        <v>-68555.259999999995</v>
      </c>
      <c r="R6996">
        <v>226800.24</v>
      </c>
      <c r="S6996">
        <v>4811.05</v>
      </c>
      <c r="T6996" t="s">
        <v>23</v>
      </c>
      <c r="U6996" s="221">
        <f t="shared" si="219"/>
        <v>1.0827979E-2</v>
      </c>
    </row>
    <row r="6997" spans="1:21" hidden="1">
      <c r="A6997" s="55" t="str">
        <f t="shared" si="218"/>
        <v>Y0EX0</v>
      </c>
      <c r="B6997" s="55">
        <f>VLOOKUP(J6997,'Mapping-CITI'!A:E,5,0)</f>
        <v>0</v>
      </c>
      <c r="D6997" s="42">
        <v>45016</v>
      </c>
      <c r="E6997" s="42">
        <v>45199</v>
      </c>
      <c r="F6997" t="s">
        <v>1981</v>
      </c>
      <c r="G6997" t="s">
        <v>546</v>
      </c>
      <c r="H6997">
        <v>2250</v>
      </c>
      <c r="I6997" t="s">
        <v>2774</v>
      </c>
      <c r="J6997">
        <v>211632</v>
      </c>
      <c r="K6997" t="s">
        <v>2543</v>
      </c>
      <c r="L6997">
        <v>21.62</v>
      </c>
      <c r="M6997">
        <v>9417.7800000000007</v>
      </c>
      <c r="N6997">
        <v>2051.17</v>
      </c>
      <c r="O6997">
        <v>7388.23</v>
      </c>
      <c r="P6997" t="s">
        <v>607</v>
      </c>
      <c r="Q6997">
        <v>7388.23</v>
      </c>
      <c r="R6997">
        <v>9417.7800000000007</v>
      </c>
      <c r="S6997">
        <v>2051.17</v>
      </c>
      <c r="T6997" t="s">
        <v>23</v>
      </c>
      <c r="U6997" s="221">
        <f t="shared" si="219"/>
        <v>7.3666100000000011E-4</v>
      </c>
    </row>
    <row r="6998" spans="1:21" hidden="1">
      <c r="A6998" s="55" t="str">
        <f t="shared" si="218"/>
        <v>Y0EX0</v>
      </c>
      <c r="B6998" s="55">
        <f>VLOOKUP(J6998,'Mapping-CITI'!A:E,5,0)</f>
        <v>0</v>
      </c>
      <c r="D6998" s="42">
        <v>45016</v>
      </c>
      <c r="E6998" s="42">
        <v>45199</v>
      </c>
      <c r="F6998" t="s">
        <v>1981</v>
      </c>
      <c r="G6998" t="s">
        <v>546</v>
      </c>
      <c r="H6998">
        <v>2250</v>
      </c>
      <c r="I6998" t="s">
        <v>2774</v>
      </c>
      <c r="J6998">
        <v>211748</v>
      </c>
      <c r="K6998" t="s">
        <v>2805</v>
      </c>
      <c r="L6998">
        <v>-28.5</v>
      </c>
      <c r="M6998">
        <v>0</v>
      </c>
      <c r="N6998">
        <v>0</v>
      </c>
      <c r="O6998">
        <v>-28.5</v>
      </c>
      <c r="P6998" t="s">
        <v>607</v>
      </c>
      <c r="Q6998">
        <v>-28.5</v>
      </c>
      <c r="R6998">
        <v>0</v>
      </c>
      <c r="S6998">
        <v>0</v>
      </c>
      <c r="T6998" t="s">
        <v>23</v>
      </c>
      <c r="U6998" s="221">
        <f t="shared" si="219"/>
        <v>0</v>
      </c>
    </row>
    <row r="6999" spans="1:21" hidden="1">
      <c r="A6999" s="55" t="str">
        <f t="shared" si="218"/>
        <v>Y0EX0</v>
      </c>
      <c r="B6999" s="55">
        <f>VLOOKUP(J6999,'Mapping-CITI'!A:E,5,0)</f>
        <v>0</v>
      </c>
      <c r="D6999" s="42">
        <v>45016</v>
      </c>
      <c r="E6999" s="42">
        <v>45199</v>
      </c>
      <c r="F6999" t="s">
        <v>1981</v>
      </c>
      <c r="G6999" t="s">
        <v>546</v>
      </c>
      <c r="H6999">
        <v>2220</v>
      </c>
      <c r="I6999" t="s">
        <v>2775</v>
      </c>
      <c r="J6999">
        <v>260118</v>
      </c>
      <c r="K6999" t="s">
        <v>2275</v>
      </c>
      <c r="L6999">
        <v>0</v>
      </c>
      <c r="M6999">
        <v>369644987.97000003</v>
      </c>
      <c r="N6999">
        <v>369644987.97000003</v>
      </c>
      <c r="O6999">
        <v>0</v>
      </c>
      <c r="P6999" t="s">
        <v>607</v>
      </c>
      <c r="Q6999">
        <v>0</v>
      </c>
      <c r="R6999">
        <v>0</v>
      </c>
      <c r="S6999">
        <v>0</v>
      </c>
      <c r="T6999" t="s">
        <v>23</v>
      </c>
      <c r="U6999" s="221">
        <f t="shared" si="219"/>
        <v>0</v>
      </c>
    </row>
    <row r="7000" spans="1:21" hidden="1">
      <c r="A7000" s="55" t="str">
        <f t="shared" si="218"/>
        <v>Y0EX0</v>
      </c>
      <c r="B7000" s="55">
        <f>VLOOKUP(J7000,'Mapping-CITI'!A:E,5,0)</f>
        <v>0</v>
      </c>
      <c r="D7000" s="42">
        <v>45016</v>
      </c>
      <c r="E7000" s="42">
        <v>45199</v>
      </c>
      <c r="F7000" t="s">
        <v>1981</v>
      </c>
      <c r="G7000" t="s">
        <v>546</v>
      </c>
      <c r="H7000">
        <v>2240</v>
      </c>
      <c r="I7000" t="s">
        <v>2795</v>
      </c>
      <c r="J7000">
        <v>260202</v>
      </c>
      <c r="K7000" t="s">
        <v>2281</v>
      </c>
      <c r="L7000">
        <v>0</v>
      </c>
      <c r="M7000">
        <v>66303277.740000002</v>
      </c>
      <c r="N7000">
        <v>66303277.740000002</v>
      </c>
      <c r="O7000">
        <v>0</v>
      </c>
      <c r="P7000" t="s">
        <v>607</v>
      </c>
      <c r="Q7000">
        <v>0</v>
      </c>
      <c r="R7000">
        <v>0</v>
      </c>
      <c r="S7000">
        <v>0</v>
      </c>
      <c r="T7000" t="s">
        <v>23</v>
      </c>
      <c r="U7000" s="221">
        <f t="shared" si="219"/>
        <v>0</v>
      </c>
    </row>
    <row r="7001" spans="1:21" hidden="1">
      <c r="A7001" s="55" t="str">
        <f t="shared" si="218"/>
        <v>Y0EX0</v>
      </c>
      <c r="B7001" s="55">
        <f>VLOOKUP(J7001,'Mapping-CITI'!A:E,5,0)</f>
        <v>0</v>
      </c>
      <c r="D7001" s="42">
        <v>45016</v>
      </c>
      <c r="E7001" s="42">
        <v>45199</v>
      </c>
      <c r="F7001" t="s">
        <v>1981</v>
      </c>
      <c r="G7001" t="s">
        <v>546</v>
      </c>
      <c r="H7001">
        <v>2240</v>
      </c>
      <c r="I7001" t="s">
        <v>2795</v>
      </c>
      <c r="J7001">
        <v>260221</v>
      </c>
      <c r="K7001" t="s">
        <v>2282</v>
      </c>
      <c r="L7001">
        <v>0</v>
      </c>
      <c r="M7001">
        <v>4573008.95</v>
      </c>
      <c r="N7001">
        <v>4573008.95</v>
      </c>
      <c r="O7001">
        <v>0</v>
      </c>
      <c r="P7001" t="s">
        <v>607</v>
      </c>
      <c r="Q7001">
        <v>0</v>
      </c>
      <c r="R7001">
        <v>4573008.95</v>
      </c>
      <c r="S7001">
        <v>0</v>
      </c>
      <c r="T7001" t="s">
        <v>23</v>
      </c>
      <c r="U7001" s="221">
        <f t="shared" si="219"/>
        <v>0</v>
      </c>
    </row>
    <row r="7002" spans="1:21" hidden="1">
      <c r="A7002" s="55" t="str">
        <f t="shared" si="218"/>
        <v>Y0EX0</v>
      </c>
      <c r="B7002" s="55">
        <f>VLOOKUP(J7002,'Mapping-CITI'!A:E,5,0)</f>
        <v>0</v>
      </c>
      <c r="D7002" s="42">
        <v>45016</v>
      </c>
      <c r="E7002" s="42">
        <v>45199</v>
      </c>
      <c r="F7002" t="s">
        <v>1981</v>
      </c>
      <c r="G7002" t="s">
        <v>546</v>
      </c>
      <c r="H7002">
        <v>2240</v>
      </c>
      <c r="I7002" t="s">
        <v>2795</v>
      </c>
      <c r="J7002">
        <v>260222</v>
      </c>
      <c r="K7002" t="s">
        <v>2283</v>
      </c>
      <c r="L7002">
        <v>0</v>
      </c>
      <c r="M7002">
        <v>61700268.789999999</v>
      </c>
      <c r="N7002">
        <v>61700268.789999999</v>
      </c>
      <c r="O7002">
        <v>0</v>
      </c>
      <c r="P7002" t="s">
        <v>607</v>
      </c>
      <c r="Q7002">
        <v>0</v>
      </c>
      <c r="R7002">
        <v>57471583.909999996</v>
      </c>
      <c r="S7002">
        <v>0</v>
      </c>
      <c r="T7002" t="s">
        <v>23</v>
      </c>
      <c r="U7002" s="221">
        <f t="shared" si="219"/>
        <v>0</v>
      </c>
    </row>
    <row r="7003" spans="1:21" hidden="1">
      <c r="A7003" s="55" t="str">
        <f t="shared" si="218"/>
        <v>Y0EX0</v>
      </c>
      <c r="B7003" s="55">
        <f>VLOOKUP(J7003,'Mapping-CITI'!A:E,5,0)</f>
        <v>0</v>
      </c>
      <c r="D7003" s="42">
        <v>45016</v>
      </c>
      <c r="E7003" s="42">
        <v>45199</v>
      </c>
      <c r="F7003" t="s">
        <v>1981</v>
      </c>
      <c r="G7003" t="s">
        <v>546</v>
      </c>
      <c r="H7003">
        <v>2140</v>
      </c>
      <c r="I7003" t="s">
        <v>2806</v>
      </c>
      <c r="J7003">
        <v>260802</v>
      </c>
      <c r="K7003" t="s">
        <v>2284</v>
      </c>
      <c r="L7003">
        <v>0</v>
      </c>
      <c r="M7003">
        <v>1327548.98</v>
      </c>
      <c r="N7003">
        <v>1327548.99</v>
      </c>
      <c r="O7003">
        <v>-0.01</v>
      </c>
      <c r="P7003" t="s">
        <v>607</v>
      </c>
      <c r="Q7003">
        <v>-0.01</v>
      </c>
      <c r="R7003">
        <v>1265375.78</v>
      </c>
      <c r="S7003">
        <v>1327548.99</v>
      </c>
      <c r="T7003" t="s">
        <v>23</v>
      </c>
      <c r="U7003" s="221">
        <f t="shared" si="219"/>
        <v>-1.0000000009313225E-9</v>
      </c>
    </row>
    <row r="7004" spans="1:21" hidden="1">
      <c r="A7004" s="55" t="str">
        <f t="shared" si="218"/>
        <v>Y0EX0</v>
      </c>
      <c r="B7004" s="55">
        <f>VLOOKUP(J7004,'Mapping-CITI'!A:E,5,0)</f>
        <v>0</v>
      </c>
      <c r="D7004" s="42">
        <v>45016</v>
      </c>
      <c r="E7004" s="42">
        <v>45199</v>
      </c>
      <c r="F7004" t="s">
        <v>1981</v>
      </c>
      <c r="G7004" t="s">
        <v>546</v>
      </c>
      <c r="H7004">
        <v>2250</v>
      </c>
      <c r="I7004" t="s">
        <v>2774</v>
      </c>
      <c r="J7004">
        <v>260836</v>
      </c>
      <c r="K7004" t="s">
        <v>2705</v>
      </c>
      <c r="L7004">
        <v>-511.01</v>
      </c>
      <c r="M7004">
        <v>31794.06</v>
      </c>
      <c r="N7004">
        <v>31706.75</v>
      </c>
      <c r="O7004">
        <v>-423.7</v>
      </c>
      <c r="P7004" t="s">
        <v>607</v>
      </c>
      <c r="Q7004">
        <v>-423.7</v>
      </c>
      <c r="R7004">
        <v>31718.959999999999</v>
      </c>
      <c r="S7004">
        <v>28782.74</v>
      </c>
      <c r="T7004" t="s">
        <v>23</v>
      </c>
      <c r="U7004" s="221">
        <f t="shared" si="219"/>
        <v>8.7310000000001304E-6</v>
      </c>
    </row>
    <row r="7005" spans="1:21" hidden="1">
      <c r="A7005" s="55" t="str">
        <f t="shared" si="218"/>
        <v>Y0EX0</v>
      </c>
      <c r="B7005" s="55">
        <f>VLOOKUP(J7005,'Mapping-CITI'!A:E,5,0)</f>
        <v>0</v>
      </c>
      <c r="D7005" s="42">
        <v>45016</v>
      </c>
      <c r="E7005" s="42">
        <v>45199</v>
      </c>
      <c r="F7005" t="s">
        <v>1981</v>
      </c>
      <c r="G7005" t="s">
        <v>546</v>
      </c>
      <c r="H7005">
        <v>2250</v>
      </c>
      <c r="I7005" t="s">
        <v>2774</v>
      </c>
      <c r="J7005">
        <v>260837</v>
      </c>
      <c r="K7005" t="s">
        <v>2706</v>
      </c>
      <c r="L7005">
        <v>-511.01</v>
      </c>
      <c r="M7005">
        <v>31794.06</v>
      </c>
      <c r="N7005">
        <v>31706.75</v>
      </c>
      <c r="O7005">
        <v>-423.7</v>
      </c>
      <c r="P7005" t="s">
        <v>607</v>
      </c>
      <c r="Q7005">
        <v>-423.7</v>
      </c>
      <c r="R7005">
        <v>31718.959999999999</v>
      </c>
      <c r="S7005">
        <v>28782.74</v>
      </c>
      <c r="T7005" t="s">
        <v>23</v>
      </c>
      <c r="U7005" s="221">
        <f t="shared" si="219"/>
        <v>8.7310000000001304E-6</v>
      </c>
    </row>
    <row r="7006" spans="1:21" hidden="1">
      <c r="A7006" s="55" t="str">
        <f t="shared" si="218"/>
        <v>Y0EXIgnore</v>
      </c>
      <c r="B7006" s="55" t="str">
        <f>VLOOKUP(J7006,'Mapping-CITI'!A:E,5,0)</f>
        <v>Ignore</v>
      </c>
      <c r="D7006" s="42">
        <v>45016</v>
      </c>
      <c r="E7006" s="42">
        <v>45199</v>
      </c>
      <c r="F7006" t="s">
        <v>1981</v>
      </c>
      <c r="G7006" t="s">
        <v>546</v>
      </c>
      <c r="H7006">
        <v>2250</v>
      </c>
      <c r="I7006" t="s">
        <v>2774</v>
      </c>
      <c r="J7006">
        <v>260911</v>
      </c>
      <c r="K7006" t="s">
        <v>4267</v>
      </c>
      <c r="L7006">
        <v>0</v>
      </c>
      <c r="M7006">
        <v>1452.86</v>
      </c>
      <c r="N7006">
        <v>1452.86</v>
      </c>
      <c r="O7006">
        <v>0</v>
      </c>
      <c r="P7006" t="s">
        <v>607</v>
      </c>
      <c r="Q7006">
        <v>0</v>
      </c>
      <c r="R7006">
        <v>1452.86</v>
      </c>
      <c r="S7006">
        <v>1452.86</v>
      </c>
      <c r="T7006" t="s">
        <v>23</v>
      </c>
      <c r="U7006" s="221">
        <f t="shared" si="219"/>
        <v>0</v>
      </c>
    </row>
    <row r="7007" spans="1:21" hidden="1">
      <c r="A7007" s="55" t="str">
        <f t="shared" si="218"/>
        <v>Y0EX0</v>
      </c>
      <c r="B7007" s="55">
        <f>VLOOKUP(J7007,'Mapping-CITI'!A:E,5,0)</f>
        <v>0</v>
      </c>
      <c r="D7007" s="42">
        <v>45016</v>
      </c>
      <c r="E7007" s="42">
        <v>45199</v>
      </c>
      <c r="F7007" t="s">
        <v>1981</v>
      </c>
      <c r="G7007" t="s">
        <v>546</v>
      </c>
      <c r="H7007">
        <v>2220</v>
      </c>
      <c r="I7007" t="s">
        <v>2775</v>
      </c>
      <c r="J7007">
        <v>261026</v>
      </c>
      <c r="K7007" t="s">
        <v>2549</v>
      </c>
      <c r="L7007">
        <v>0</v>
      </c>
      <c r="M7007">
        <v>4578.88</v>
      </c>
      <c r="N7007">
        <v>4578.88</v>
      </c>
      <c r="O7007">
        <v>0</v>
      </c>
      <c r="P7007" t="s">
        <v>607</v>
      </c>
      <c r="Q7007">
        <v>0</v>
      </c>
      <c r="R7007">
        <v>4578.88</v>
      </c>
      <c r="S7007">
        <v>4578.88</v>
      </c>
      <c r="T7007" t="s">
        <v>23</v>
      </c>
      <c r="U7007" s="221">
        <f t="shared" si="219"/>
        <v>0</v>
      </c>
    </row>
    <row r="7008" spans="1:21" hidden="1">
      <c r="A7008" s="55" t="str">
        <f t="shared" si="218"/>
        <v>Y0EX0</v>
      </c>
      <c r="B7008" s="55">
        <f>VLOOKUP(J7008,'Mapping-CITI'!A:E,5,0)</f>
        <v>0</v>
      </c>
      <c r="D7008" s="42">
        <v>45016</v>
      </c>
      <c r="E7008" s="42">
        <v>45199</v>
      </c>
      <c r="F7008" t="s">
        <v>1981</v>
      </c>
      <c r="G7008" t="s">
        <v>546</v>
      </c>
      <c r="H7008">
        <v>2220</v>
      </c>
      <c r="I7008" t="s">
        <v>2775</v>
      </c>
      <c r="J7008">
        <v>261259</v>
      </c>
      <c r="K7008" t="s">
        <v>2707</v>
      </c>
      <c r="L7008">
        <v>0</v>
      </c>
      <c r="M7008">
        <v>0</v>
      </c>
      <c r="N7008">
        <v>2.73</v>
      </c>
      <c r="O7008">
        <v>-2.73</v>
      </c>
      <c r="P7008" t="s">
        <v>607</v>
      </c>
      <c r="Q7008">
        <v>-2.73</v>
      </c>
      <c r="R7008">
        <v>0</v>
      </c>
      <c r="S7008">
        <v>0</v>
      </c>
      <c r="T7008" t="s">
        <v>23</v>
      </c>
      <c r="U7008" s="221">
        <f t="shared" si="219"/>
        <v>-2.7300000000000002E-7</v>
      </c>
    </row>
    <row r="7009" spans="1:21" hidden="1">
      <c r="A7009" s="55" t="str">
        <f t="shared" si="218"/>
        <v>Y0EX0</v>
      </c>
      <c r="B7009" s="55">
        <f>VLOOKUP(J7009,'Mapping-CITI'!A:E,5,0)</f>
        <v>0</v>
      </c>
      <c r="D7009" s="42">
        <v>45016</v>
      </c>
      <c r="E7009" s="42">
        <v>45199</v>
      </c>
      <c r="F7009" t="s">
        <v>1981</v>
      </c>
      <c r="G7009" t="s">
        <v>546</v>
      </c>
      <c r="H7009">
        <v>2220</v>
      </c>
      <c r="I7009" t="s">
        <v>2775</v>
      </c>
      <c r="J7009">
        <v>261260</v>
      </c>
      <c r="K7009" t="s">
        <v>2708</v>
      </c>
      <c r="L7009">
        <v>0</v>
      </c>
      <c r="M7009">
        <v>0</v>
      </c>
      <c r="N7009">
        <v>2.73</v>
      </c>
      <c r="O7009">
        <v>-2.73</v>
      </c>
      <c r="P7009" t="s">
        <v>607</v>
      </c>
      <c r="Q7009">
        <v>-2.73</v>
      </c>
      <c r="R7009">
        <v>0</v>
      </c>
      <c r="S7009">
        <v>0</v>
      </c>
      <c r="T7009" t="s">
        <v>23</v>
      </c>
      <c r="U7009" s="221">
        <f t="shared" si="219"/>
        <v>-2.7300000000000002E-7</v>
      </c>
    </row>
    <row r="7010" spans="1:21" hidden="1">
      <c r="A7010" s="55" t="str">
        <f t="shared" si="218"/>
        <v>Y0EX0</v>
      </c>
      <c r="B7010" s="55">
        <f>VLOOKUP(J7010,'Mapping-CITI'!A:E,5,0)</f>
        <v>0</v>
      </c>
      <c r="D7010" s="42">
        <v>45016</v>
      </c>
      <c r="E7010" s="42">
        <v>45199</v>
      </c>
      <c r="F7010" t="s">
        <v>1981</v>
      </c>
      <c r="G7010" t="s">
        <v>546</v>
      </c>
      <c r="H7010">
        <v>2220</v>
      </c>
      <c r="I7010" t="s">
        <v>2775</v>
      </c>
      <c r="J7010">
        <v>261262</v>
      </c>
      <c r="K7010" t="s">
        <v>2709</v>
      </c>
      <c r="L7010">
        <v>0</v>
      </c>
      <c r="M7010">
        <v>25.28</v>
      </c>
      <c r="N7010">
        <v>90.78</v>
      </c>
      <c r="O7010">
        <v>-65.5</v>
      </c>
      <c r="P7010" t="s">
        <v>607</v>
      </c>
      <c r="Q7010">
        <v>-65.5</v>
      </c>
      <c r="R7010">
        <v>25.28</v>
      </c>
      <c r="S7010">
        <v>0</v>
      </c>
      <c r="T7010" t="s">
        <v>23</v>
      </c>
      <c r="U7010" s="221">
        <f t="shared" si="219"/>
        <v>-6.55E-6</v>
      </c>
    </row>
    <row r="7011" spans="1:21" hidden="1">
      <c r="A7011" s="55" t="str">
        <f t="shared" si="218"/>
        <v>Y0EX0</v>
      </c>
      <c r="B7011" s="55">
        <f>VLOOKUP(J7011,'Mapping-CITI'!A:E,5,0)</f>
        <v>0</v>
      </c>
      <c r="D7011" s="42">
        <v>45016</v>
      </c>
      <c r="E7011" s="42">
        <v>45199</v>
      </c>
      <c r="F7011" t="s">
        <v>1981</v>
      </c>
      <c r="G7011" t="s">
        <v>546</v>
      </c>
      <c r="H7011">
        <v>2150</v>
      </c>
      <c r="I7011" t="s">
        <v>2797</v>
      </c>
      <c r="J7011">
        <v>281101</v>
      </c>
      <c r="K7011" t="s">
        <v>2296</v>
      </c>
      <c r="L7011">
        <v>-1133013963.76</v>
      </c>
      <c r="M7011">
        <v>0</v>
      </c>
      <c r="N7011">
        <v>0</v>
      </c>
      <c r="O7011">
        <v>-1248436377.24</v>
      </c>
      <c r="P7011" t="s">
        <v>607</v>
      </c>
      <c r="Q7011">
        <v>-1248436377.24</v>
      </c>
      <c r="R7011">
        <v>0</v>
      </c>
      <c r="S7011">
        <v>0</v>
      </c>
      <c r="T7011" t="s">
        <v>23</v>
      </c>
      <c r="U7011" s="221">
        <f t="shared" si="219"/>
        <v>0</v>
      </c>
    </row>
    <row r="7012" spans="1:21" hidden="1">
      <c r="A7012" s="55" t="str">
        <f t="shared" si="218"/>
        <v>Y0EX0</v>
      </c>
      <c r="B7012" s="55">
        <f>VLOOKUP(J7012,'Mapping-CITI'!A:E,5,0)</f>
        <v>0</v>
      </c>
      <c r="D7012" s="42">
        <v>45016</v>
      </c>
      <c r="E7012" s="42">
        <v>45199</v>
      </c>
      <c r="F7012" t="s">
        <v>1981</v>
      </c>
      <c r="G7012" t="s">
        <v>546</v>
      </c>
      <c r="H7012">
        <v>2150</v>
      </c>
      <c r="I7012" t="s">
        <v>2797</v>
      </c>
      <c r="J7012">
        <v>281102</v>
      </c>
      <c r="K7012" t="s">
        <v>2544</v>
      </c>
      <c r="L7012">
        <v>0</v>
      </c>
      <c r="M7012">
        <v>0</v>
      </c>
      <c r="N7012">
        <v>0</v>
      </c>
      <c r="O7012">
        <v>-38967049.399999999</v>
      </c>
      <c r="P7012" t="s">
        <v>607</v>
      </c>
      <c r="Q7012">
        <v>-38967049.399999999</v>
      </c>
      <c r="R7012">
        <v>0</v>
      </c>
      <c r="S7012">
        <v>0</v>
      </c>
      <c r="T7012" t="s">
        <v>23</v>
      </c>
      <c r="U7012" s="221">
        <f t="shared" si="219"/>
        <v>0</v>
      </c>
    </row>
    <row r="7013" spans="1:21" hidden="1">
      <c r="A7013" s="55" t="str">
        <f t="shared" si="218"/>
        <v>Y0EX0</v>
      </c>
      <c r="B7013" s="55">
        <f>VLOOKUP(J7013,'Mapping-CITI'!A:E,5,0)</f>
        <v>0</v>
      </c>
      <c r="D7013" s="42">
        <v>45016</v>
      </c>
      <c r="E7013" s="42">
        <v>45199</v>
      </c>
      <c r="F7013" t="s">
        <v>1981</v>
      </c>
      <c r="G7013" t="s">
        <v>546</v>
      </c>
      <c r="H7013">
        <v>2150</v>
      </c>
      <c r="I7013" t="s">
        <v>2797</v>
      </c>
      <c r="J7013">
        <v>281137</v>
      </c>
      <c r="K7013" t="s">
        <v>2302</v>
      </c>
      <c r="L7013">
        <v>126141520.09</v>
      </c>
      <c r="M7013">
        <v>3656673.46</v>
      </c>
      <c r="N7013">
        <v>384549.84</v>
      </c>
      <c r="O7013">
        <v>129413643.70999999</v>
      </c>
      <c r="P7013" t="s">
        <v>607</v>
      </c>
      <c r="Q7013">
        <v>129413643.70999999</v>
      </c>
      <c r="R7013">
        <v>0</v>
      </c>
      <c r="S7013">
        <v>0</v>
      </c>
      <c r="T7013" t="s">
        <v>23</v>
      </c>
      <c r="U7013" s="221">
        <f t="shared" si="219"/>
        <v>0.32721236200000003</v>
      </c>
    </row>
    <row r="7014" spans="1:21" hidden="1">
      <c r="A7014" s="55" t="str">
        <f t="shared" si="218"/>
        <v>Y0EX0</v>
      </c>
      <c r="B7014" s="55">
        <f>VLOOKUP(J7014,'Mapping-CITI'!A:E,5,0)</f>
        <v>0</v>
      </c>
      <c r="D7014" s="42">
        <v>45016</v>
      </c>
      <c r="E7014" s="42">
        <v>45199</v>
      </c>
      <c r="F7014" t="s">
        <v>1981</v>
      </c>
      <c r="G7014" t="s">
        <v>546</v>
      </c>
      <c r="H7014">
        <v>2150</v>
      </c>
      <c r="I7014" t="s">
        <v>2797</v>
      </c>
      <c r="J7014">
        <v>281138</v>
      </c>
      <c r="K7014" t="s">
        <v>2303</v>
      </c>
      <c r="L7014">
        <v>796979643.74000001</v>
      </c>
      <c r="M7014">
        <v>55161420.530000001</v>
      </c>
      <c r="N7014">
        <v>4007777.71</v>
      </c>
      <c r="O7014">
        <v>848133286.55999994</v>
      </c>
      <c r="P7014" t="s">
        <v>607</v>
      </c>
      <c r="Q7014">
        <v>848133286.55999994</v>
      </c>
      <c r="R7014">
        <v>0</v>
      </c>
      <c r="S7014">
        <v>0</v>
      </c>
      <c r="T7014" t="s">
        <v>23</v>
      </c>
      <c r="U7014" s="221">
        <f t="shared" si="219"/>
        <v>5.1153642819999998</v>
      </c>
    </row>
    <row r="7015" spans="1:21" hidden="1">
      <c r="A7015" s="55" t="str">
        <f t="shared" si="218"/>
        <v>Y0EX0</v>
      </c>
      <c r="B7015" s="55">
        <f>VLOOKUP(J7015,'Mapping-CITI'!A:E,5,0)</f>
        <v>0</v>
      </c>
      <c r="D7015" s="42">
        <v>45016</v>
      </c>
      <c r="E7015" s="42">
        <v>45199</v>
      </c>
      <c r="F7015" t="s">
        <v>1981</v>
      </c>
      <c r="G7015" t="s">
        <v>546</v>
      </c>
      <c r="H7015">
        <v>2250</v>
      </c>
      <c r="I7015" t="s">
        <v>2774</v>
      </c>
      <c r="J7015">
        <v>281212</v>
      </c>
      <c r="K7015" t="s">
        <v>2314</v>
      </c>
      <c r="L7015">
        <v>0</v>
      </c>
      <c r="M7015">
        <v>0</v>
      </c>
      <c r="N7015">
        <v>0</v>
      </c>
      <c r="O7015">
        <v>0</v>
      </c>
      <c r="P7015" t="s">
        <v>607</v>
      </c>
      <c r="Q7015">
        <v>0</v>
      </c>
      <c r="R7015">
        <v>0</v>
      </c>
      <c r="S7015">
        <v>0</v>
      </c>
      <c r="T7015" t="s">
        <v>23</v>
      </c>
      <c r="U7015" s="221">
        <f t="shared" si="219"/>
        <v>0</v>
      </c>
    </row>
    <row r="7016" spans="1:21" hidden="1">
      <c r="A7016" s="55" t="str">
        <f t="shared" si="218"/>
        <v>Y0EX0</v>
      </c>
      <c r="B7016" s="55">
        <f>VLOOKUP(J7016,'Mapping-CITI'!A:E,5,0)</f>
        <v>0</v>
      </c>
      <c r="D7016" s="42">
        <v>45016</v>
      </c>
      <c r="E7016" s="42">
        <v>45199</v>
      </c>
      <c r="F7016" t="s">
        <v>1981</v>
      </c>
      <c r="G7016" t="s">
        <v>546</v>
      </c>
      <c r="H7016">
        <v>2150</v>
      </c>
      <c r="I7016" t="s">
        <v>2797</v>
      </c>
      <c r="J7016">
        <v>281290</v>
      </c>
      <c r="K7016" t="s">
        <v>2550</v>
      </c>
      <c r="L7016">
        <v>195.21</v>
      </c>
      <c r="M7016">
        <v>0</v>
      </c>
      <c r="N7016">
        <v>0</v>
      </c>
      <c r="O7016">
        <v>195.21</v>
      </c>
      <c r="P7016" t="s">
        <v>607</v>
      </c>
      <c r="Q7016">
        <v>195.21</v>
      </c>
      <c r="R7016">
        <v>0</v>
      </c>
      <c r="S7016">
        <v>0</v>
      </c>
      <c r="T7016" t="s">
        <v>23</v>
      </c>
      <c r="U7016" s="221">
        <f t="shared" si="219"/>
        <v>0</v>
      </c>
    </row>
    <row r="7017" spans="1:21" hidden="1">
      <c r="A7017" s="55" t="str">
        <f t="shared" si="218"/>
        <v>Y0EX0</v>
      </c>
      <c r="B7017" s="55">
        <f>VLOOKUP(J7017,'Mapping-CITI'!A:E,5,0)</f>
        <v>0</v>
      </c>
      <c r="D7017" s="42">
        <v>45016</v>
      </c>
      <c r="E7017" s="42">
        <v>45199</v>
      </c>
      <c r="F7017" t="s">
        <v>1981</v>
      </c>
      <c r="G7017" t="s">
        <v>546</v>
      </c>
      <c r="H7017">
        <v>2150</v>
      </c>
      <c r="I7017" t="s">
        <v>2797</v>
      </c>
      <c r="J7017">
        <v>281292</v>
      </c>
      <c r="K7017" t="s">
        <v>2551</v>
      </c>
      <c r="L7017">
        <v>13131531.189999999</v>
      </c>
      <c r="M7017">
        <v>12974.37</v>
      </c>
      <c r="N7017">
        <v>15995.88</v>
      </c>
      <c r="O7017">
        <v>13128509.68</v>
      </c>
      <c r="P7017" t="s">
        <v>607</v>
      </c>
      <c r="Q7017">
        <v>13128509.68</v>
      </c>
      <c r="R7017">
        <v>0</v>
      </c>
      <c r="S7017">
        <v>0</v>
      </c>
      <c r="T7017" t="s">
        <v>23</v>
      </c>
      <c r="U7017" s="221">
        <f t="shared" si="219"/>
        <v>-3.0215099999999985E-4</v>
      </c>
    </row>
    <row r="7018" spans="1:21" hidden="1">
      <c r="A7018" s="55" t="str">
        <f t="shared" si="218"/>
        <v>Y0EX5.3</v>
      </c>
      <c r="B7018" s="55">
        <f>VLOOKUP(J7018,'Mapping-CITI'!A:E,5,0)</f>
        <v>5.3</v>
      </c>
      <c r="D7018" s="42">
        <v>45016</v>
      </c>
      <c r="E7018" s="42">
        <v>45199</v>
      </c>
      <c r="F7018" t="s">
        <v>1981</v>
      </c>
      <c r="G7018" t="s">
        <v>546</v>
      </c>
      <c r="H7018">
        <v>5140</v>
      </c>
      <c r="I7018" t="s">
        <v>2798</v>
      </c>
      <c r="J7018">
        <v>301105</v>
      </c>
      <c r="K7018" t="s">
        <v>2336</v>
      </c>
      <c r="L7018">
        <v>-118556142.7</v>
      </c>
      <c r="M7018">
        <v>115</v>
      </c>
      <c r="N7018">
        <v>7846729.6500000004</v>
      </c>
      <c r="O7018">
        <v>-7846614.6500000004</v>
      </c>
      <c r="P7018" t="s">
        <v>607</v>
      </c>
      <c r="Q7018">
        <v>-7846614.6500000004</v>
      </c>
      <c r="R7018">
        <v>115</v>
      </c>
      <c r="S7018">
        <v>0</v>
      </c>
      <c r="T7018" t="s">
        <v>23</v>
      </c>
      <c r="U7018" s="221">
        <f t="shared" si="219"/>
        <v>-0.784661465</v>
      </c>
    </row>
    <row r="7019" spans="1:21" hidden="1">
      <c r="A7019" s="55" t="str">
        <f t="shared" si="218"/>
        <v>Y0EX5.2</v>
      </c>
      <c r="B7019" s="55">
        <f>VLOOKUP(J7019,'Mapping-CITI'!A:E,5,0)</f>
        <v>5.2</v>
      </c>
      <c r="D7019" s="42">
        <v>45016</v>
      </c>
      <c r="E7019" s="42">
        <v>45199</v>
      </c>
      <c r="F7019" t="s">
        <v>1981</v>
      </c>
      <c r="G7019" t="s">
        <v>546</v>
      </c>
      <c r="H7019">
        <v>5120</v>
      </c>
      <c r="I7019" t="s">
        <v>2799</v>
      </c>
      <c r="J7019">
        <v>301600</v>
      </c>
      <c r="K7019" t="s">
        <v>2701</v>
      </c>
      <c r="L7019">
        <v>-1015.37</v>
      </c>
      <c r="M7019">
        <v>0</v>
      </c>
      <c r="N7019">
        <v>0</v>
      </c>
      <c r="O7019">
        <v>0</v>
      </c>
      <c r="P7019" t="s">
        <v>607</v>
      </c>
      <c r="Q7019">
        <v>0</v>
      </c>
      <c r="R7019">
        <v>0</v>
      </c>
      <c r="S7019">
        <v>0</v>
      </c>
      <c r="T7019" t="s">
        <v>23</v>
      </c>
      <c r="U7019" s="221">
        <f t="shared" si="219"/>
        <v>0</v>
      </c>
    </row>
    <row r="7020" spans="1:21" hidden="1">
      <c r="A7020" s="55" t="str">
        <f t="shared" si="218"/>
        <v>Y0EX5.2</v>
      </c>
      <c r="B7020" s="55">
        <f>VLOOKUP(J7020,'Mapping-CITI'!A:E,5,0)</f>
        <v>5.2</v>
      </c>
      <c r="D7020" s="42">
        <v>45016</v>
      </c>
      <c r="E7020" s="42">
        <v>45199</v>
      </c>
      <c r="F7020" t="s">
        <v>1981</v>
      </c>
      <c r="G7020" t="s">
        <v>546</v>
      </c>
      <c r="H7020">
        <v>5110</v>
      </c>
      <c r="I7020" t="s">
        <v>2776</v>
      </c>
      <c r="J7020">
        <v>304213</v>
      </c>
      <c r="K7020" t="s">
        <v>2351</v>
      </c>
      <c r="L7020">
        <v>-182261.11</v>
      </c>
      <c r="M7020">
        <v>0</v>
      </c>
      <c r="N7020">
        <v>97370.2</v>
      </c>
      <c r="O7020">
        <v>-97370.2</v>
      </c>
      <c r="P7020" t="s">
        <v>607</v>
      </c>
      <c r="Q7020">
        <v>-97370.2</v>
      </c>
      <c r="R7020">
        <v>0</v>
      </c>
      <c r="S7020">
        <v>0</v>
      </c>
      <c r="T7020" t="s">
        <v>23</v>
      </c>
      <c r="U7020" s="221">
        <f t="shared" si="219"/>
        <v>-9.737019999999999E-3</v>
      </c>
    </row>
    <row r="7021" spans="1:21" hidden="1">
      <c r="A7021" s="55" t="str">
        <f t="shared" si="218"/>
        <v>Y0EXIgnore</v>
      </c>
      <c r="B7021" s="55" t="str">
        <f>VLOOKUP(J7021,'Mapping-CITI'!A:E,5,0)</f>
        <v>Ignore</v>
      </c>
      <c r="D7021" s="42">
        <v>45016</v>
      </c>
      <c r="E7021" s="42">
        <v>45199</v>
      </c>
      <c r="F7021" t="s">
        <v>1981</v>
      </c>
      <c r="G7021" t="s">
        <v>546</v>
      </c>
      <c r="H7021">
        <v>5110</v>
      </c>
      <c r="I7021" t="s">
        <v>2776</v>
      </c>
      <c r="J7021">
        <v>304221</v>
      </c>
      <c r="K7021" t="s">
        <v>2633</v>
      </c>
      <c r="L7021">
        <v>0</v>
      </c>
      <c r="M7021">
        <v>2090</v>
      </c>
      <c r="N7021">
        <v>0</v>
      </c>
      <c r="O7021">
        <v>2090</v>
      </c>
      <c r="P7021" t="s">
        <v>607</v>
      </c>
      <c r="Q7021">
        <v>2090</v>
      </c>
      <c r="R7021">
        <v>0</v>
      </c>
      <c r="S7021">
        <v>0</v>
      </c>
      <c r="T7021" t="s">
        <v>23</v>
      </c>
      <c r="U7021" s="221">
        <f t="shared" si="219"/>
        <v>2.0900000000000001E-4</v>
      </c>
    </row>
    <row r="7022" spans="1:21" hidden="1">
      <c r="A7022" s="55" t="str">
        <f t="shared" si="218"/>
        <v>Y0EX5.2</v>
      </c>
      <c r="B7022" s="55">
        <f>VLOOKUP(J7022,'Mapping-CITI'!A:E,5,0)</f>
        <v>5.2</v>
      </c>
      <c r="D7022" s="42">
        <v>45016</v>
      </c>
      <c r="E7022" s="42">
        <v>45199</v>
      </c>
      <c r="F7022" t="s">
        <v>1981</v>
      </c>
      <c r="G7022" t="s">
        <v>546</v>
      </c>
      <c r="H7022">
        <v>5110</v>
      </c>
      <c r="I7022" t="s">
        <v>2776</v>
      </c>
      <c r="J7022">
        <v>304232</v>
      </c>
      <c r="K7022" t="s">
        <v>2358</v>
      </c>
      <c r="L7022">
        <v>-225.05</v>
      </c>
      <c r="M7022">
        <v>0</v>
      </c>
      <c r="N7022">
        <v>858.35</v>
      </c>
      <c r="O7022">
        <v>-858.35</v>
      </c>
      <c r="P7022" t="s">
        <v>607</v>
      </c>
      <c r="Q7022">
        <v>-858.35</v>
      </c>
      <c r="R7022">
        <v>0</v>
      </c>
      <c r="S7022">
        <v>858.35</v>
      </c>
      <c r="T7022" t="s">
        <v>23</v>
      </c>
      <c r="U7022" s="221">
        <f t="shared" si="219"/>
        <v>-8.5835000000000007E-5</v>
      </c>
    </row>
    <row r="7023" spans="1:21" hidden="1">
      <c r="A7023" s="55" t="str">
        <f t="shared" si="218"/>
        <v>Y0EX5.5</v>
      </c>
      <c r="B7023" s="55">
        <f>VLOOKUP(J7023,'Mapping-CITI'!A:E,5,0)</f>
        <v>5.5</v>
      </c>
      <c r="D7023" s="42">
        <v>45016</v>
      </c>
      <c r="E7023" s="42">
        <v>45199</v>
      </c>
      <c r="F7023" t="s">
        <v>1981</v>
      </c>
      <c r="G7023" t="s">
        <v>546</v>
      </c>
      <c r="H7023">
        <v>5110</v>
      </c>
      <c r="I7023" t="s">
        <v>2776</v>
      </c>
      <c r="J7023">
        <v>304302</v>
      </c>
      <c r="K7023" t="s">
        <v>810</v>
      </c>
      <c r="L7023">
        <v>-2225.06</v>
      </c>
      <c r="M7023">
        <v>0</v>
      </c>
      <c r="N7023">
        <v>534.66</v>
      </c>
      <c r="O7023">
        <v>-534.66</v>
      </c>
      <c r="P7023" t="s">
        <v>607</v>
      </c>
      <c r="Q7023">
        <v>-534.66</v>
      </c>
      <c r="R7023">
        <v>0</v>
      </c>
      <c r="S7023">
        <v>0</v>
      </c>
      <c r="T7023" t="s">
        <v>23</v>
      </c>
      <c r="U7023" s="221">
        <f t="shared" si="219"/>
        <v>-5.3465999999999999E-5</v>
      </c>
    </row>
    <row r="7024" spans="1:21" hidden="1">
      <c r="A7024" s="55" t="str">
        <f t="shared" si="218"/>
        <v>Y0EX5.5</v>
      </c>
      <c r="B7024" s="55">
        <f>VLOOKUP(J7024,'Mapping-CITI'!A:E,5,0)</f>
        <v>5.5</v>
      </c>
      <c r="D7024" s="42">
        <v>45016</v>
      </c>
      <c r="E7024" s="42">
        <v>45199</v>
      </c>
      <c r="F7024" t="s">
        <v>1981</v>
      </c>
      <c r="G7024" t="s">
        <v>546</v>
      </c>
      <c r="H7024">
        <v>5200</v>
      </c>
      <c r="I7024" t="s">
        <v>2777</v>
      </c>
      <c r="J7024">
        <v>304751</v>
      </c>
      <c r="K7024" t="s">
        <v>2369</v>
      </c>
      <c r="L7024">
        <v>-39.04</v>
      </c>
      <c r="M7024">
        <v>0</v>
      </c>
      <c r="N7024">
        <v>0</v>
      </c>
      <c r="O7024">
        <v>0</v>
      </c>
      <c r="P7024" t="s">
        <v>607</v>
      </c>
      <c r="Q7024">
        <v>0</v>
      </c>
      <c r="R7024">
        <v>0</v>
      </c>
      <c r="S7024">
        <v>0</v>
      </c>
      <c r="T7024" t="s">
        <v>23</v>
      </c>
      <c r="U7024" s="221">
        <f t="shared" si="219"/>
        <v>0</v>
      </c>
    </row>
    <row r="7025" spans="1:21" hidden="1">
      <c r="A7025" s="55" t="str">
        <f t="shared" si="218"/>
        <v>Y0EX5.5</v>
      </c>
      <c r="B7025" s="55">
        <f>VLOOKUP(J7025,'Mapping-CITI'!A:E,5,0)</f>
        <v>5.5</v>
      </c>
      <c r="D7025" s="42">
        <v>45016</v>
      </c>
      <c r="E7025" s="42">
        <v>45199</v>
      </c>
      <c r="F7025" t="s">
        <v>1981</v>
      </c>
      <c r="G7025" t="s">
        <v>546</v>
      </c>
      <c r="H7025">
        <v>5200</v>
      </c>
      <c r="I7025" t="s">
        <v>2777</v>
      </c>
      <c r="J7025">
        <v>305101</v>
      </c>
      <c r="K7025" t="s">
        <v>2374</v>
      </c>
      <c r="L7025">
        <v>-563.46</v>
      </c>
      <c r="M7025">
        <v>0</v>
      </c>
      <c r="N7025">
        <v>1431.83</v>
      </c>
      <c r="O7025">
        <v>-1431.83</v>
      </c>
      <c r="P7025" t="s">
        <v>607</v>
      </c>
      <c r="Q7025">
        <v>-1431.83</v>
      </c>
      <c r="R7025">
        <v>0</v>
      </c>
      <c r="S7025">
        <v>1431.83</v>
      </c>
      <c r="T7025" t="s">
        <v>23</v>
      </c>
      <c r="U7025" s="221">
        <f t="shared" si="219"/>
        <v>-1.4318299999999999E-4</v>
      </c>
    </row>
    <row r="7026" spans="1:21" hidden="1">
      <c r="A7026" s="55" t="str">
        <f t="shared" si="218"/>
        <v>Y0EX5.5</v>
      </c>
      <c r="B7026" s="55">
        <f>VLOOKUP(J7026,'Mapping-CITI'!A:E,5,0)</f>
        <v>5.5</v>
      </c>
      <c r="D7026" s="42">
        <v>45016</v>
      </c>
      <c r="E7026" s="42">
        <v>45199</v>
      </c>
      <c r="F7026" t="s">
        <v>1981</v>
      </c>
      <c r="G7026" t="s">
        <v>546</v>
      </c>
      <c r="H7026">
        <v>5200</v>
      </c>
      <c r="I7026" t="s">
        <v>2777</v>
      </c>
      <c r="J7026">
        <v>305109</v>
      </c>
      <c r="K7026" t="s">
        <v>2375</v>
      </c>
      <c r="L7026">
        <v>-347.54</v>
      </c>
      <c r="M7026">
        <v>0</v>
      </c>
      <c r="N7026">
        <v>0</v>
      </c>
      <c r="O7026">
        <v>0</v>
      </c>
      <c r="P7026" t="s">
        <v>607</v>
      </c>
      <c r="Q7026">
        <v>0</v>
      </c>
      <c r="R7026">
        <v>0</v>
      </c>
      <c r="S7026">
        <v>0</v>
      </c>
      <c r="T7026" t="s">
        <v>23</v>
      </c>
      <c r="U7026" s="221">
        <f t="shared" si="219"/>
        <v>0</v>
      </c>
    </row>
    <row r="7027" spans="1:21" hidden="1">
      <c r="A7027" s="55" t="str">
        <f t="shared" si="218"/>
        <v>Y0EX5.5</v>
      </c>
      <c r="B7027" s="55">
        <f>VLOOKUP(J7027,'Mapping-CITI'!A:E,5,0)</f>
        <v>5.5</v>
      </c>
      <c r="D7027" s="42">
        <v>45016</v>
      </c>
      <c r="E7027" s="42">
        <v>45199</v>
      </c>
      <c r="F7027" t="s">
        <v>1981</v>
      </c>
      <c r="G7027" t="s">
        <v>546</v>
      </c>
      <c r="H7027">
        <v>5200</v>
      </c>
      <c r="I7027" t="s">
        <v>2777</v>
      </c>
      <c r="J7027">
        <v>305115</v>
      </c>
      <c r="K7027" t="s">
        <v>2380</v>
      </c>
      <c r="L7027">
        <v>-85.09</v>
      </c>
      <c r="M7027">
        <v>0</v>
      </c>
      <c r="N7027">
        <v>0</v>
      </c>
      <c r="O7027">
        <v>0</v>
      </c>
      <c r="P7027" t="s">
        <v>607</v>
      </c>
      <c r="Q7027">
        <v>0</v>
      </c>
      <c r="R7027">
        <v>0</v>
      </c>
      <c r="S7027">
        <v>0</v>
      </c>
      <c r="T7027" t="s">
        <v>23</v>
      </c>
      <c r="U7027" s="221">
        <f t="shared" si="219"/>
        <v>0</v>
      </c>
    </row>
    <row r="7028" spans="1:21" hidden="1">
      <c r="A7028" s="55" t="str">
        <f t="shared" si="218"/>
        <v>Y0EX5.5</v>
      </c>
      <c r="B7028" s="55">
        <f>VLOOKUP(J7028,'Mapping-CITI'!A:E,5,0)</f>
        <v>5.5</v>
      </c>
      <c r="D7028" s="42">
        <v>45016</v>
      </c>
      <c r="E7028" s="42">
        <v>45199</v>
      </c>
      <c r="F7028" t="s">
        <v>1981</v>
      </c>
      <c r="G7028" t="s">
        <v>546</v>
      </c>
      <c r="H7028">
        <v>5200</v>
      </c>
      <c r="I7028" t="s">
        <v>2777</v>
      </c>
      <c r="J7028">
        <v>305150</v>
      </c>
      <c r="K7028" t="s">
        <v>2394</v>
      </c>
      <c r="L7028">
        <v>471.67</v>
      </c>
      <c r="M7028">
        <v>0</v>
      </c>
      <c r="N7028">
        <v>0</v>
      </c>
      <c r="O7028">
        <v>0</v>
      </c>
      <c r="P7028" t="s">
        <v>607</v>
      </c>
      <c r="Q7028">
        <v>0</v>
      </c>
      <c r="R7028">
        <v>0</v>
      </c>
      <c r="S7028">
        <v>0</v>
      </c>
      <c r="T7028" t="s">
        <v>23</v>
      </c>
      <c r="U7028" s="221">
        <f t="shared" si="219"/>
        <v>0</v>
      </c>
    </row>
    <row r="7029" spans="1:21" hidden="1">
      <c r="A7029" s="55" t="str">
        <f t="shared" si="218"/>
        <v>Y0EXIgnore</v>
      </c>
      <c r="B7029" s="55" t="str">
        <f>VLOOKUP(J7029,'Mapping-CITI'!A:E,5,0)</f>
        <v>Ignore</v>
      </c>
      <c r="D7029" s="42">
        <v>45016</v>
      </c>
      <c r="E7029" s="42">
        <v>45199</v>
      </c>
      <c r="F7029" t="s">
        <v>1981</v>
      </c>
      <c r="G7029" t="s">
        <v>546</v>
      </c>
      <c r="H7029">
        <v>5170</v>
      </c>
      <c r="I7029" t="s">
        <v>2800</v>
      </c>
      <c r="J7029">
        <v>311506</v>
      </c>
      <c r="K7029" t="s">
        <v>2404</v>
      </c>
      <c r="L7029">
        <v>-38967049.399999999</v>
      </c>
      <c r="M7029">
        <v>0</v>
      </c>
      <c r="N7029">
        <v>6799887.0300000003</v>
      </c>
      <c r="O7029">
        <v>-6799887.0300000003</v>
      </c>
      <c r="P7029" t="s">
        <v>607</v>
      </c>
      <c r="Q7029">
        <v>-6799887.0300000003</v>
      </c>
      <c r="R7029">
        <v>0</v>
      </c>
      <c r="S7029">
        <v>0</v>
      </c>
      <c r="T7029" t="s">
        <v>23</v>
      </c>
      <c r="U7029" s="221">
        <f t="shared" si="219"/>
        <v>-0.67998870300000003</v>
      </c>
    </row>
    <row r="7030" spans="1:21" hidden="1">
      <c r="A7030" s="55" t="str">
        <f t="shared" si="218"/>
        <v>Y0EX6.4</v>
      </c>
      <c r="B7030" s="55">
        <f>VLOOKUP(J7030,'Mapping-CITI'!A:E,5,0)</f>
        <v>6.4</v>
      </c>
      <c r="D7030" s="42">
        <v>45016</v>
      </c>
      <c r="E7030" s="42">
        <v>45199</v>
      </c>
      <c r="F7030" t="s">
        <v>1981</v>
      </c>
      <c r="G7030" t="s">
        <v>546</v>
      </c>
      <c r="H7030">
        <v>4160</v>
      </c>
      <c r="I7030" t="s">
        <v>2778</v>
      </c>
      <c r="J7030">
        <v>401201</v>
      </c>
      <c r="K7030" t="s">
        <v>2419</v>
      </c>
      <c r="L7030">
        <v>42320.6</v>
      </c>
      <c r="M7030">
        <v>0</v>
      </c>
      <c r="N7030">
        <v>0</v>
      </c>
      <c r="O7030">
        <v>0</v>
      </c>
      <c r="P7030" t="s">
        <v>607</v>
      </c>
      <c r="Q7030">
        <v>0</v>
      </c>
      <c r="R7030">
        <v>0</v>
      </c>
      <c r="S7030">
        <v>0</v>
      </c>
      <c r="T7030" t="s">
        <v>23</v>
      </c>
      <c r="U7030" s="221">
        <f t="shared" si="219"/>
        <v>0</v>
      </c>
    </row>
    <row r="7031" spans="1:21" hidden="1">
      <c r="A7031" s="55" t="str">
        <f t="shared" si="218"/>
        <v>Y0EX6.4</v>
      </c>
      <c r="B7031" s="55">
        <f>VLOOKUP(J7031,'Mapping-CITI'!A:E,5,0)</f>
        <v>6.4</v>
      </c>
      <c r="D7031" s="42">
        <v>45016</v>
      </c>
      <c r="E7031" s="42">
        <v>45199</v>
      </c>
      <c r="F7031" t="s">
        <v>1981</v>
      </c>
      <c r="G7031" t="s">
        <v>546</v>
      </c>
      <c r="H7031">
        <v>4160</v>
      </c>
      <c r="I7031" t="s">
        <v>2778</v>
      </c>
      <c r="J7031">
        <v>401301</v>
      </c>
      <c r="K7031" t="s">
        <v>2432</v>
      </c>
      <c r="L7031">
        <v>8904.9500000000007</v>
      </c>
      <c r="M7031">
        <v>325.97000000000003</v>
      </c>
      <c r="N7031">
        <v>0</v>
      </c>
      <c r="O7031">
        <v>325.97000000000003</v>
      </c>
      <c r="P7031" t="s">
        <v>607</v>
      </c>
      <c r="Q7031">
        <v>325.97000000000003</v>
      </c>
      <c r="R7031">
        <v>325.97000000000003</v>
      </c>
      <c r="S7031">
        <v>0</v>
      </c>
      <c r="T7031" t="s">
        <v>23</v>
      </c>
      <c r="U7031" s="221">
        <f t="shared" si="219"/>
        <v>3.2597E-5</v>
      </c>
    </row>
    <row r="7032" spans="1:21" hidden="1">
      <c r="A7032" s="55" t="str">
        <f t="shared" si="218"/>
        <v>Y0EX6.2</v>
      </c>
      <c r="B7032" s="55">
        <f>VLOOKUP(J7032,'Mapping-CITI'!A:E,5,0)</f>
        <v>6.2</v>
      </c>
      <c r="D7032" s="42">
        <v>45016</v>
      </c>
      <c r="E7032" s="42">
        <v>45199</v>
      </c>
      <c r="F7032" t="s">
        <v>1981</v>
      </c>
      <c r="G7032" t="s">
        <v>546</v>
      </c>
      <c r="H7032">
        <v>4160</v>
      </c>
      <c r="I7032" t="s">
        <v>2778</v>
      </c>
      <c r="J7032">
        <v>401501</v>
      </c>
      <c r="K7032" t="s">
        <v>676</v>
      </c>
      <c r="L7032">
        <v>155809.46</v>
      </c>
      <c r="M7032">
        <v>32488.639999999999</v>
      </c>
      <c r="N7032">
        <v>0</v>
      </c>
      <c r="O7032">
        <v>32488.639999999999</v>
      </c>
      <c r="P7032" t="s">
        <v>607</v>
      </c>
      <c r="Q7032">
        <v>32488.639999999999</v>
      </c>
      <c r="R7032">
        <v>0</v>
      </c>
      <c r="S7032">
        <v>0</v>
      </c>
      <c r="T7032" t="s">
        <v>23</v>
      </c>
      <c r="U7032" s="221">
        <f t="shared" si="219"/>
        <v>3.2488639999999997E-3</v>
      </c>
    </row>
    <row r="7033" spans="1:21" hidden="1">
      <c r="A7033" s="55" t="str">
        <f t="shared" si="218"/>
        <v>Y0EX6.2</v>
      </c>
      <c r="B7033" s="55">
        <f>VLOOKUP(J7033,'Mapping-CITI'!A:E,5,0)</f>
        <v>6.2</v>
      </c>
      <c r="D7033" s="42">
        <v>45016</v>
      </c>
      <c r="E7033" s="42">
        <v>45199</v>
      </c>
      <c r="F7033" t="s">
        <v>1981</v>
      </c>
      <c r="G7033" t="s">
        <v>546</v>
      </c>
      <c r="H7033">
        <v>4160</v>
      </c>
      <c r="I7033" t="s">
        <v>2778</v>
      </c>
      <c r="J7033">
        <v>401576</v>
      </c>
      <c r="K7033" t="s">
        <v>2702</v>
      </c>
      <c r="L7033">
        <v>-6421.96</v>
      </c>
      <c r="M7033">
        <v>0</v>
      </c>
      <c r="N7033">
        <v>835.75</v>
      </c>
      <c r="O7033">
        <v>-835.75</v>
      </c>
      <c r="P7033" t="s">
        <v>607</v>
      </c>
      <c r="Q7033">
        <v>-835.75</v>
      </c>
      <c r="R7033">
        <v>0</v>
      </c>
      <c r="S7033">
        <v>0</v>
      </c>
      <c r="T7033" t="s">
        <v>23</v>
      </c>
      <c r="U7033" s="221">
        <f t="shared" si="219"/>
        <v>-8.3574999999999999E-5</v>
      </c>
    </row>
    <row r="7034" spans="1:21" hidden="1">
      <c r="A7034" s="55" t="str">
        <f t="shared" si="218"/>
        <v>Y0EX6.3</v>
      </c>
      <c r="B7034" s="55">
        <f>VLOOKUP(J7034,'Mapping-CITI'!A:E,5,0)</f>
        <v>6.3</v>
      </c>
      <c r="D7034" s="42">
        <v>45016</v>
      </c>
      <c r="E7034" s="42">
        <v>45199</v>
      </c>
      <c r="F7034" t="s">
        <v>1981</v>
      </c>
      <c r="G7034" t="s">
        <v>546</v>
      </c>
      <c r="H7034">
        <v>4160</v>
      </c>
      <c r="I7034" t="s">
        <v>2778</v>
      </c>
      <c r="J7034">
        <v>401585</v>
      </c>
      <c r="K7034" t="s">
        <v>2801</v>
      </c>
      <c r="L7034">
        <v>4101.26</v>
      </c>
      <c r="M7034">
        <v>0</v>
      </c>
      <c r="N7034">
        <v>0</v>
      </c>
      <c r="O7034">
        <v>0</v>
      </c>
      <c r="P7034" t="s">
        <v>607</v>
      </c>
      <c r="Q7034">
        <v>0</v>
      </c>
      <c r="R7034">
        <v>0</v>
      </c>
      <c r="S7034">
        <v>0</v>
      </c>
      <c r="T7034" t="s">
        <v>23</v>
      </c>
      <c r="U7034" s="221">
        <f t="shared" si="219"/>
        <v>0</v>
      </c>
    </row>
    <row r="7035" spans="1:21" hidden="1">
      <c r="A7035" s="55" t="str">
        <f t="shared" si="218"/>
        <v>Y0EX6.4</v>
      </c>
      <c r="B7035" s="55">
        <f>VLOOKUP(J7035,'Mapping-CITI'!A:E,5,0)</f>
        <v>6.4</v>
      </c>
      <c r="D7035" s="42">
        <v>45016</v>
      </c>
      <c r="E7035" s="42">
        <v>45199</v>
      </c>
      <c r="F7035" t="s">
        <v>1981</v>
      </c>
      <c r="G7035" t="s">
        <v>546</v>
      </c>
      <c r="H7035">
        <v>4160</v>
      </c>
      <c r="I7035" t="s">
        <v>2778</v>
      </c>
      <c r="J7035">
        <v>401702</v>
      </c>
      <c r="K7035" t="s">
        <v>2686</v>
      </c>
      <c r="L7035">
        <v>-578.15</v>
      </c>
      <c r="M7035">
        <v>0</v>
      </c>
      <c r="N7035">
        <v>75.099999999999994</v>
      </c>
      <c r="O7035">
        <v>-75.099999999999994</v>
      </c>
      <c r="P7035" t="s">
        <v>607</v>
      </c>
      <c r="Q7035">
        <v>-75.099999999999994</v>
      </c>
      <c r="R7035">
        <v>0</v>
      </c>
      <c r="S7035">
        <v>0</v>
      </c>
      <c r="T7035" t="s">
        <v>23</v>
      </c>
      <c r="U7035" s="221">
        <f t="shared" si="219"/>
        <v>-7.5099999999999992E-6</v>
      </c>
    </row>
    <row r="7036" spans="1:21" hidden="1">
      <c r="A7036" s="55" t="str">
        <f t="shared" si="218"/>
        <v>Y0EX6.4</v>
      </c>
      <c r="B7036" s="55">
        <f>VLOOKUP(J7036,'Mapping-CITI'!A:E,5,0)</f>
        <v>6.4</v>
      </c>
      <c r="D7036" s="42">
        <v>45016</v>
      </c>
      <c r="E7036" s="42">
        <v>45199</v>
      </c>
      <c r="F7036" t="s">
        <v>1981</v>
      </c>
      <c r="G7036" t="s">
        <v>546</v>
      </c>
      <c r="H7036">
        <v>4160</v>
      </c>
      <c r="I7036" t="s">
        <v>2778</v>
      </c>
      <c r="J7036">
        <v>401703</v>
      </c>
      <c r="K7036" t="s">
        <v>2687</v>
      </c>
      <c r="L7036">
        <v>-578.15</v>
      </c>
      <c r="M7036">
        <v>0</v>
      </c>
      <c r="N7036">
        <v>75.099999999999994</v>
      </c>
      <c r="O7036">
        <v>-75.099999999999994</v>
      </c>
      <c r="P7036" t="s">
        <v>607</v>
      </c>
      <c r="Q7036">
        <v>-75.099999999999994</v>
      </c>
      <c r="R7036">
        <v>0</v>
      </c>
      <c r="S7036">
        <v>0</v>
      </c>
      <c r="T7036" t="s">
        <v>23</v>
      </c>
      <c r="U7036" s="221">
        <f t="shared" si="219"/>
        <v>-7.5099999999999992E-6</v>
      </c>
    </row>
    <row r="7037" spans="1:21" hidden="1">
      <c r="A7037" s="55" t="str">
        <f t="shared" si="218"/>
        <v>Y0EX6.4</v>
      </c>
      <c r="B7037" s="55">
        <f>VLOOKUP(J7037,'Mapping-CITI'!A:E,5,0)</f>
        <v>6.4</v>
      </c>
      <c r="D7037" s="42">
        <v>45016</v>
      </c>
      <c r="E7037" s="42">
        <v>45199</v>
      </c>
      <c r="F7037" t="s">
        <v>1981</v>
      </c>
      <c r="G7037" t="s">
        <v>546</v>
      </c>
      <c r="H7037">
        <v>4160</v>
      </c>
      <c r="I7037" t="s">
        <v>2778</v>
      </c>
      <c r="J7037">
        <v>401707</v>
      </c>
      <c r="K7037" t="s">
        <v>2680</v>
      </c>
      <c r="L7037">
        <v>49641.04</v>
      </c>
      <c r="M7037">
        <v>5443.58</v>
      </c>
      <c r="N7037">
        <v>5443.58</v>
      </c>
      <c r="O7037">
        <v>0</v>
      </c>
      <c r="P7037" t="s">
        <v>607</v>
      </c>
      <c r="Q7037">
        <v>0</v>
      </c>
      <c r="R7037">
        <v>5443.58</v>
      </c>
      <c r="S7037">
        <v>5443.58</v>
      </c>
      <c r="T7037" t="s">
        <v>23</v>
      </c>
      <c r="U7037" s="221">
        <f t="shared" si="219"/>
        <v>0</v>
      </c>
    </row>
    <row r="7038" spans="1:21" hidden="1">
      <c r="A7038" s="55" t="str">
        <f t="shared" si="218"/>
        <v>Y0EX6.4</v>
      </c>
      <c r="B7038" s="55">
        <f>VLOOKUP(J7038,'Mapping-CITI'!A:E,5,0)</f>
        <v>6.4</v>
      </c>
      <c r="D7038" s="42">
        <v>45016</v>
      </c>
      <c r="E7038" s="42">
        <v>45199</v>
      </c>
      <c r="F7038" t="s">
        <v>1981</v>
      </c>
      <c r="G7038" t="s">
        <v>546</v>
      </c>
      <c r="H7038">
        <v>4160</v>
      </c>
      <c r="I7038" t="s">
        <v>2778</v>
      </c>
      <c r="J7038">
        <v>401708</v>
      </c>
      <c r="K7038" t="s">
        <v>2681</v>
      </c>
      <c r="L7038">
        <v>49641.04</v>
      </c>
      <c r="M7038">
        <v>5443.58</v>
      </c>
      <c r="N7038">
        <v>5443.58</v>
      </c>
      <c r="O7038">
        <v>0</v>
      </c>
      <c r="P7038" t="s">
        <v>607</v>
      </c>
      <c r="Q7038">
        <v>0</v>
      </c>
      <c r="R7038">
        <v>5443.58</v>
      </c>
      <c r="S7038">
        <v>5443.58</v>
      </c>
      <c r="T7038" t="s">
        <v>23</v>
      </c>
      <c r="U7038" s="221">
        <f t="shared" si="219"/>
        <v>0</v>
      </c>
    </row>
    <row r="7039" spans="1:21" hidden="1">
      <c r="A7039" s="55" t="str">
        <f t="shared" si="218"/>
        <v>Y0EX6.4</v>
      </c>
      <c r="B7039" s="55">
        <f>VLOOKUP(J7039,'Mapping-CITI'!A:E,5,0)</f>
        <v>6.4</v>
      </c>
      <c r="D7039" s="42">
        <v>45016</v>
      </c>
      <c r="E7039" s="42">
        <v>45199</v>
      </c>
      <c r="F7039" t="s">
        <v>1981</v>
      </c>
      <c r="G7039" t="s">
        <v>546</v>
      </c>
      <c r="H7039">
        <v>4160</v>
      </c>
      <c r="I7039" t="s">
        <v>2778</v>
      </c>
      <c r="J7039">
        <v>401723</v>
      </c>
      <c r="K7039" t="s">
        <v>2779</v>
      </c>
      <c r="L7039">
        <v>-146095.04999999999</v>
      </c>
      <c r="M7039">
        <v>0</v>
      </c>
      <c r="N7039">
        <v>0</v>
      </c>
      <c r="O7039">
        <v>0</v>
      </c>
      <c r="P7039" t="s">
        <v>607</v>
      </c>
      <c r="Q7039">
        <v>0</v>
      </c>
      <c r="R7039">
        <v>0</v>
      </c>
      <c r="S7039">
        <v>0</v>
      </c>
      <c r="T7039" t="s">
        <v>23</v>
      </c>
      <c r="U7039" s="221">
        <f t="shared" si="219"/>
        <v>0</v>
      </c>
    </row>
    <row r="7040" spans="1:21" hidden="1">
      <c r="A7040" s="55" t="str">
        <f t="shared" si="218"/>
        <v>Y0EX6.4</v>
      </c>
      <c r="B7040" s="55">
        <f>VLOOKUP(J7040,'Mapping-CITI'!A:E,5,0)</f>
        <v>6.4</v>
      </c>
      <c r="D7040" s="42">
        <v>45016</v>
      </c>
      <c r="E7040" s="42">
        <v>45199</v>
      </c>
      <c r="F7040" t="s">
        <v>1981</v>
      </c>
      <c r="G7040" t="s">
        <v>546</v>
      </c>
      <c r="H7040">
        <v>4160</v>
      </c>
      <c r="I7040" t="s">
        <v>2778</v>
      </c>
      <c r="J7040">
        <v>402103</v>
      </c>
      <c r="K7040" t="s">
        <v>2436</v>
      </c>
      <c r="L7040">
        <v>5534.64</v>
      </c>
      <c r="M7040">
        <v>1437.73</v>
      </c>
      <c r="N7040">
        <v>324.68</v>
      </c>
      <c r="O7040">
        <v>1113.05</v>
      </c>
      <c r="P7040" t="s">
        <v>607</v>
      </c>
      <c r="Q7040">
        <v>1113.05</v>
      </c>
      <c r="R7040">
        <v>1437.73</v>
      </c>
      <c r="S7040">
        <v>324.68</v>
      </c>
      <c r="T7040" t="s">
        <v>23</v>
      </c>
      <c r="U7040" s="221">
        <f t="shared" si="219"/>
        <v>1.1130499999999999E-4</v>
      </c>
    </row>
    <row r="7041" spans="1:21" hidden="1">
      <c r="A7041" s="55" t="str">
        <f t="shared" si="218"/>
        <v>Y0EX6.3</v>
      </c>
      <c r="B7041" s="55">
        <f>VLOOKUP(J7041,'Mapping-CITI'!A:E,5,0)</f>
        <v>6.3</v>
      </c>
      <c r="D7041" s="42">
        <v>45016</v>
      </c>
      <c r="E7041" s="42">
        <v>45199</v>
      </c>
      <c r="F7041" t="s">
        <v>1981</v>
      </c>
      <c r="G7041" t="s">
        <v>546</v>
      </c>
      <c r="H7041">
        <v>4160</v>
      </c>
      <c r="I7041" t="s">
        <v>2778</v>
      </c>
      <c r="J7041">
        <v>402106</v>
      </c>
      <c r="K7041" t="s">
        <v>2437</v>
      </c>
      <c r="L7041">
        <v>11596.42</v>
      </c>
      <c r="M7041">
        <v>588.95000000000005</v>
      </c>
      <c r="N7041">
        <v>0</v>
      </c>
      <c r="O7041">
        <v>588.95000000000005</v>
      </c>
      <c r="P7041" t="s">
        <v>607</v>
      </c>
      <c r="Q7041">
        <v>588.95000000000005</v>
      </c>
      <c r="R7041">
        <v>588.95000000000005</v>
      </c>
      <c r="S7041">
        <v>0</v>
      </c>
      <c r="T7041" t="s">
        <v>23</v>
      </c>
      <c r="U7041" s="221">
        <f t="shared" si="219"/>
        <v>5.8895000000000004E-5</v>
      </c>
    </row>
    <row r="7042" spans="1:21" hidden="1">
      <c r="A7042" s="55" t="str">
        <f t="shared" si="218"/>
        <v>Y0EX6.4</v>
      </c>
      <c r="B7042" s="55">
        <f>VLOOKUP(J7042,'Mapping-CITI'!A:E,5,0)</f>
        <v>6.4</v>
      </c>
      <c r="D7042" s="42">
        <v>45016</v>
      </c>
      <c r="E7042" s="42">
        <v>45199</v>
      </c>
      <c r="F7042" t="s">
        <v>1981</v>
      </c>
      <c r="G7042" t="s">
        <v>546</v>
      </c>
      <c r="H7042">
        <v>4160</v>
      </c>
      <c r="I7042" t="s">
        <v>2778</v>
      </c>
      <c r="J7042">
        <v>402113</v>
      </c>
      <c r="K7042" t="s">
        <v>2438</v>
      </c>
      <c r="L7042">
        <v>144183.29999999999</v>
      </c>
      <c r="M7042">
        <v>27515.87</v>
      </c>
      <c r="N7042">
        <v>89.75</v>
      </c>
      <c r="O7042">
        <v>27426.12</v>
      </c>
      <c r="P7042" t="s">
        <v>607</v>
      </c>
      <c r="Q7042">
        <v>27426.12</v>
      </c>
      <c r="R7042">
        <v>27515.87</v>
      </c>
      <c r="S7042">
        <v>89.75</v>
      </c>
      <c r="T7042" t="s">
        <v>23</v>
      </c>
      <c r="U7042" s="221">
        <f t="shared" si="219"/>
        <v>2.7426119999999997E-3</v>
      </c>
    </row>
    <row r="7043" spans="1:21" hidden="1">
      <c r="A7043" s="55" t="str">
        <f t="shared" ref="A7043:A7106" si="220">F7043&amp;B7043</f>
        <v>Y0EX6.4</v>
      </c>
      <c r="B7043" s="55">
        <f>VLOOKUP(J7043,'Mapping-CITI'!A:E,5,0)</f>
        <v>6.4</v>
      </c>
      <c r="D7043" s="42">
        <v>45016</v>
      </c>
      <c r="E7043" s="42">
        <v>45199</v>
      </c>
      <c r="F7043" t="s">
        <v>1981</v>
      </c>
      <c r="G7043" t="s">
        <v>546</v>
      </c>
      <c r="H7043">
        <v>4160</v>
      </c>
      <c r="I7043" t="s">
        <v>2778</v>
      </c>
      <c r="J7043">
        <v>402125</v>
      </c>
      <c r="K7043" t="s">
        <v>2914</v>
      </c>
      <c r="L7043">
        <v>3538.33</v>
      </c>
      <c r="M7043">
        <v>465.48</v>
      </c>
      <c r="N7043">
        <v>0</v>
      </c>
      <c r="O7043">
        <v>465.48</v>
      </c>
      <c r="P7043" t="s">
        <v>607</v>
      </c>
      <c r="Q7043">
        <v>465.48</v>
      </c>
      <c r="R7043">
        <v>465.48</v>
      </c>
      <c r="S7043">
        <v>0</v>
      </c>
      <c r="T7043" t="s">
        <v>23</v>
      </c>
      <c r="U7043" s="221">
        <f t="shared" ref="U7043:U7106" si="221">(M7043-N7043)/10^7</f>
        <v>4.6548000000000002E-5</v>
      </c>
    </row>
    <row r="7044" spans="1:21" hidden="1">
      <c r="A7044" s="55" t="str">
        <f t="shared" si="220"/>
        <v>Y0EX6.1</v>
      </c>
      <c r="B7044" s="55">
        <f>VLOOKUP(J7044,'Mapping-CITI'!A:E,5,0)</f>
        <v>6.1</v>
      </c>
      <c r="D7044" s="42">
        <v>45016</v>
      </c>
      <c r="E7044" s="42">
        <v>45199</v>
      </c>
      <c r="F7044" t="s">
        <v>1981</v>
      </c>
      <c r="G7044" t="s">
        <v>546</v>
      </c>
      <c r="H7044">
        <v>4170</v>
      </c>
      <c r="I7044" t="s">
        <v>2780</v>
      </c>
      <c r="J7044">
        <v>402128</v>
      </c>
      <c r="K7044" t="s">
        <v>2440</v>
      </c>
      <c r="L7044">
        <v>0</v>
      </c>
      <c r="M7044">
        <v>71371.429999999993</v>
      </c>
      <c r="N7044">
        <v>71371.429999999993</v>
      </c>
      <c r="O7044">
        <v>0</v>
      </c>
      <c r="P7044" t="s">
        <v>607</v>
      </c>
      <c r="Q7044">
        <v>0</v>
      </c>
      <c r="R7044">
        <v>71371.429999999993</v>
      </c>
      <c r="S7044">
        <v>71371.429999999993</v>
      </c>
      <c r="T7044" t="s">
        <v>23</v>
      </c>
      <c r="U7044" s="221">
        <f t="shared" si="221"/>
        <v>0</v>
      </c>
    </row>
    <row r="7045" spans="1:21" hidden="1">
      <c r="A7045" s="55" t="str">
        <f t="shared" si="220"/>
        <v>Y0EX6.4</v>
      </c>
      <c r="B7045" s="55">
        <f>VLOOKUP(J7045,'Mapping-CITI'!A:E,5,0)</f>
        <v>6.4</v>
      </c>
      <c r="D7045" s="42">
        <v>45016</v>
      </c>
      <c r="E7045" s="42">
        <v>45199</v>
      </c>
      <c r="F7045" t="s">
        <v>1981</v>
      </c>
      <c r="G7045" t="s">
        <v>546</v>
      </c>
      <c r="H7045">
        <v>4160</v>
      </c>
      <c r="I7045" t="s">
        <v>2778</v>
      </c>
      <c r="J7045">
        <v>402148</v>
      </c>
      <c r="K7045" t="s">
        <v>2444</v>
      </c>
      <c r="L7045">
        <v>14693.95</v>
      </c>
      <c r="M7045">
        <v>0</v>
      </c>
      <c r="N7045">
        <v>0</v>
      </c>
      <c r="O7045">
        <v>0</v>
      </c>
      <c r="P7045" t="s">
        <v>607</v>
      </c>
      <c r="Q7045">
        <v>0</v>
      </c>
      <c r="R7045">
        <v>0</v>
      </c>
      <c r="S7045">
        <v>0</v>
      </c>
      <c r="T7045" t="s">
        <v>23</v>
      </c>
      <c r="U7045" s="221">
        <f t="shared" si="221"/>
        <v>0</v>
      </c>
    </row>
    <row r="7046" spans="1:21" hidden="1">
      <c r="A7046" s="55" t="str">
        <f t="shared" si="220"/>
        <v>Y0EX6.4</v>
      </c>
      <c r="B7046" s="55">
        <f>VLOOKUP(J7046,'Mapping-CITI'!A:E,5,0)</f>
        <v>6.4</v>
      </c>
      <c r="D7046" s="42">
        <v>45016</v>
      </c>
      <c r="E7046" s="42">
        <v>45199</v>
      </c>
      <c r="F7046" t="s">
        <v>1981</v>
      </c>
      <c r="G7046" t="s">
        <v>546</v>
      </c>
      <c r="H7046">
        <v>4160</v>
      </c>
      <c r="I7046" t="s">
        <v>2778</v>
      </c>
      <c r="J7046">
        <v>402201</v>
      </c>
      <c r="K7046" t="s">
        <v>2445</v>
      </c>
      <c r="L7046">
        <v>-0.01</v>
      </c>
      <c r="M7046">
        <v>0.01</v>
      </c>
      <c r="N7046">
        <v>0</v>
      </c>
      <c r="O7046">
        <v>0.01</v>
      </c>
      <c r="P7046" t="s">
        <v>607</v>
      </c>
      <c r="Q7046">
        <v>0.01</v>
      </c>
      <c r="R7046">
        <v>0</v>
      </c>
      <c r="S7046">
        <v>0</v>
      </c>
      <c r="T7046" t="s">
        <v>23</v>
      </c>
      <c r="U7046" s="221">
        <f t="shared" si="221"/>
        <v>1.0000000000000001E-9</v>
      </c>
    </row>
    <row r="7047" spans="1:21" hidden="1">
      <c r="A7047" s="55" t="str">
        <f t="shared" si="220"/>
        <v>Y0EX6.4</v>
      </c>
      <c r="B7047" s="55">
        <f>VLOOKUP(J7047,'Mapping-CITI'!A:E,5,0)</f>
        <v>6.4</v>
      </c>
      <c r="D7047" s="42">
        <v>45016</v>
      </c>
      <c r="E7047" s="42">
        <v>45199</v>
      </c>
      <c r="F7047" t="s">
        <v>1981</v>
      </c>
      <c r="G7047" t="s">
        <v>546</v>
      </c>
      <c r="H7047">
        <v>4160</v>
      </c>
      <c r="I7047" t="s">
        <v>2778</v>
      </c>
      <c r="J7047">
        <v>402233</v>
      </c>
      <c r="K7047" t="s">
        <v>2458</v>
      </c>
      <c r="L7047">
        <v>1344.1</v>
      </c>
      <c r="M7047">
        <v>492.35</v>
      </c>
      <c r="N7047">
        <v>0</v>
      </c>
      <c r="O7047">
        <v>492.35</v>
      </c>
      <c r="P7047" t="s">
        <v>607</v>
      </c>
      <c r="Q7047">
        <v>492.35</v>
      </c>
      <c r="R7047">
        <v>492.35</v>
      </c>
      <c r="S7047">
        <v>0</v>
      </c>
      <c r="T7047" t="s">
        <v>23</v>
      </c>
      <c r="U7047" s="221">
        <f t="shared" si="221"/>
        <v>4.9235000000000005E-5</v>
      </c>
    </row>
    <row r="7048" spans="1:21" hidden="1">
      <c r="A7048" s="55" t="str">
        <f t="shared" si="220"/>
        <v>Y0EX6.4</v>
      </c>
      <c r="B7048" s="55">
        <f>VLOOKUP(J7048,'Mapping-CITI'!A:E,5,0)</f>
        <v>6.4</v>
      </c>
      <c r="D7048" s="42">
        <v>45016</v>
      </c>
      <c r="E7048" s="42">
        <v>45199</v>
      </c>
      <c r="F7048" t="s">
        <v>1981</v>
      </c>
      <c r="G7048" t="s">
        <v>546</v>
      </c>
      <c r="H7048">
        <v>4160</v>
      </c>
      <c r="I7048" t="s">
        <v>2778</v>
      </c>
      <c r="J7048">
        <v>402235</v>
      </c>
      <c r="K7048" t="s">
        <v>2459</v>
      </c>
      <c r="L7048">
        <v>35403.71</v>
      </c>
      <c r="M7048">
        <v>9061.31</v>
      </c>
      <c r="N7048">
        <v>0</v>
      </c>
      <c r="O7048">
        <v>9061.31</v>
      </c>
      <c r="P7048" t="s">
        <v>607</v>
      </c>
      <c r="Q7048">
        <v>9061.31</v>
      </c>
      <c r="R7048">
        <v>9061.31</v>
      </c>
      <c r="S7048">
        <v>0</v>
      </c>
      <c r="T7048" t="s">
        <v>23</v>
      </c>
      <c r="U7048" s="221">
        <f t="shared" si="221"/>
        <v>9.0613099999999991E-4</v>
      </c>
    </row>
    <row r="7049" spans="1:21" hidden="1">
      <c r="A7049" s="55" t="str">
        <f t="shared" si="220"/>
        <v>Y0EXIgnore</v>
      </c>
      <c r="B7049" s="55" t="str">
        <f>VLOOKUP(J7049,'Mapping-CITI'!A:E,5,0)</f>
        <v>Ignore</v>
      </c>
      <c r="D7049" s="42">
        <v>45016</v>
      </c>
      <c r="E7049" s="42">
        <v>45199</v>
      </c>
      <c r="F7049" t="s">
        <v>1981</v>
      </c>
      <c r="G7049" t="s">
        <v>546</v>
      </c>
      <c r="H7049">
        <v>4160</v>
      </c>
      <c r="I7049" t="s">
        <v>2778</v>
      </c>
      <c r="J7049">
        <v>402240</v>
      </c>
      <c r="K7049" t="s">
        <v>2460</v>
      </c>
      <c r="L7049">
        <v>0</v>
      </c>
      <c r="M7049">
        <v>1327548.99</v>
      </c>
      <c r="N7049">
        <v>0</v>
      </c>
      <c r="O7049">
        <v>1327548.99</v>
      </c>
      <c r="P7049" t="s">
        <v>607</v>
      </c>
      <c r="Q7049">
        <v>1327548.99</v>
      </c>
      <c r="R7049">
        <v>1327548.99</v>
      </c>
      <c r="S7049">
        <v>0</v>
      </c>
      <c r="T7049" t="s">
        <v>23</v>
      </c>
      <c r="U7049" s="221">
        <f t="shared" si="221"/>
        <v>0.13275489900000001</v>
      </c>
    </row>
    <row r="7050" spans="1:21" hidden="1">
      <c r="A7050" s="55" t="str">
        <f t="shared" si="220"/>
        <v>Y0EX6.2</v>
      </c>
      <c r="B7050" s="55">
        <f>VLOOKUP(J7050,'Mapping-CITI'!A:E,5,0)</f>
        <v>6.2</v>
      </c>
      <c r="D7050" s="42">
        <v>45016</v>
      </c>
      <c r="E7050" s="42">
        <v>45199</v>
      </c>
      <c r="F7050" t="s">
        <v>1981</v>
      </c>
      <c r="G7050" t="s">
        <v>546</v>
      </c>
      <c r="H7050">
        <v>4160</v>
      </c>
      <c r="I7050" t="s">
        <v>2778</v>
      </c>
      <c r="J7050">
        <v>402257</v>
      </c>
      <c r="K7050" t="s">
        <v>2465</v>
      </c>
      <c r="L7050">
        <v>551556.46</v>
      </c>
      <c r="M7050">
        <v>60484.27</v>
      </c>
      <c r="N7050">
        <v>60484.27</v>
      </c>
      <c r="O7050">
        <v>0</v>
      </c>
      <c r="P7050" t="s">
        <v>607</v>
      </c>
      <c r="Q7050">
        <v>0</v>
      </c>
      <c r="R7050">
        <v>60484.27</v>
      </c>
      <c r="S7050">
        <v>60484.27</v>
      </c>
      <c r="T7050" t="s">
        <v>23</v>
      </c>
      <c r="U7050" s="221">
        <f t="shared" si="221"/>
        <v>0</v>
      </c>
    </row>
    <row r="7051" spans="1:21" hidden="1">
      <c r="A7051" s="55" t="str">
        <f t="shared" si="220"/>
        <v>Y0EX6.1</v>
      </c>
      <c r="B7051" s="55">
        <f>VLOOKUP(J7051,'Mapping-CITI'!A:E,5,0)</f>
        <v>6.1</v>
      </c>
      <c r="D7051" s="42">
        <v>45016</v>
      </c>
      <c r="E7051" s="42">
        <v>45199</v>
      </c>
      <c r="F7051" t="s">
        <v>1981</v>
      </c>
      <c r="G7051" t="s">
        <v>546</v>
      </c>
      <c r="H7051">
        <v>4170</v>
      </c>
      <c r="I7051" t="s">
        <v>2780</v>
      </c>
      <c r="J7051">
        <v>402361</v>
      </c>
      <c r="K7051" t="s">
        <v>2480</v>
      </c>
      <c r="L7051">
        <v>2009827.13</v>
      </c>
      <c r="M7051">
        <v>1216628.95</v>
      </c>
      <c r="N7051">
        <v>0</v>
      </c>
      <c r="O7051">
        <v>1216628.95</v>
      </c>
      <c r="P7051" t="s">
        <v>607</v>
      </c>
      <c r="Q7051">
        <v>1216628.95</v>
      </c>
      <c r="R7051">
        <v>0</v>
      </c>
      <c r="S7051">
        <v>0</v>
      </c>
      <c r="T7051" t="s">
        <v>23</v>
      </c>
      <c r="U7051" s="221">
        <f t="shared" si="221"/>
        <v>0.12166289499999999</v>
      </c>
    </row>
    <row r="7052" spans="1:21" hidden="1">
      <c r="A7052" s="55" t="str">
        <f t="shared" si="220"/>
        <v>Y0EX6.4</v>
      </c>
      <c r="B7052" s="55">
        <f>VLOOKUP(J7052,'Mapping-CITI'!A:E,5,0)</f>
        <v>6.4</v>
      </c>
      <c r="D7052" s="42">
        <v>45016</v>
      </c>
      <c r="E7052" s="42">
        <v>45199</v>
      </c>
      <c r="F7052" t="s">
        <v>1981</v>
      </c>
      <c r="G7052" t="s">
        <v>546</v>
      </c>
      <c r="H7052">
        <v>4160</v>
      </c>
      <c r="I7052" t="s">
        <v>2778</v>
      </c>
      <c r="J7052">
        <v>402381</v>
      </c>
      <c r="K7052" t="s">
        <v>2491</v>
      </c>
      <c r="L7052">
        <v>-842.94</v>
      </c>
      <c r="M7052">
        <v>0</v>
      </c>
      <c r="N7052">
        <v>0</v>
      </c>
      <c r="O7052">
        <v>0</v>
      </c>
      <c r="P7052" t="s">
        <v>607</v>
      </c>
      <c r="Q7052">
        <v>0</v>
      </c>
      <c r="R7052">
        <v>0</v>
      </c>
      <c r="S7052">
        <v>0</v>
      </c>
      <c r="T7052" t="s">
        <v>23</v>
      </c>
      <c r="U7052" s="221">
        <f t="shared" si="221"/>
        <v>0</v>
      </c>
    </row>
    <row r="7053" spans="1:21" hidden="1">
      <c r="A7053" s="55" t="str">
        <f t="shared" si="220"/>
        <v>Y0EX6.4</v>
      </c>
      <c r="B7053" s="55">
        <f>VLOOKUP(J7053,'Mapping-CITI'!A:E,5,0)</f>
        <v>6.4</v>
      </c>
      <c r="D7053" s="42">
        <v>45016</v>
      </c>
      <c r="E7053" s="42">
        <v>45199</v>
      </c>
      <c r="F7053" t="s">
        <v>1981</v>
      </c>
      <c r="G7053" t="s">
        <v>546</v>
      </c>
      <c r="H7053">
        <v>4160</v>
      </c>
      <c r="I7053" t="s">
        <v>2778</v>
      </c>
      <c r="J7053">
        <v>402404</v>
      </c>
      <c r="K7053" t="s">
        <v>2492</v>
      </c>
      <c r="L7053">
        <v>15060.85</v>
      </c>
      <c r="M7053">
        <v>5716.76</v>
      </c>
      <c r="N7053">
        <v>0</v>
      </c>
      <c r="O7053">
        <v>5716.76</v>
      </c>
      <c r="P7053" t="s">
        <v>607</v>
      </c>
      <c r="Q7053">
        <v>5716.76</v>
      </c>
      <c r="R7053">
        <v>5716.76</v>
      </c>
      <c r="S7053">
        <v>0</v>
      </c>
      <c r="T7053" t="s">
        <v>23</v>
      </c>
      <c r="U7053" s="221">
        <f t="shared" si="221"/>
        <v>5.7167600000000002E-4</v>
      </c>
    </row>
    <row r="7054" spans="1:21" hidden="1">
      <c r="A7054" s="55" t="str">
        <f t="shared" si="220"/>
        <v>Y0EX5.2</v>
      </c>
      <c r="B7054" s="55">
        <f>VLOOKUP(J7054,'Mapping-CITI'!A:E,5,0)</f>
        <v>5.2</v>
      </c>
      <c r="D7054" s="42">
        <v>45016</v>
      </c>
      <c r="E7054" s="42">
        <v>45199</v>
      </c>
      <c r="F7054" t="s">
        <v>1981</v>
      </c>
      <c r="G7054" t="s">
        <v>546</v>
      </c>
      <c r="H7054">
        <v>4170</v>
      </c>
      <c r="I7054" t="s">
        <v>2780</v>
      </c>
      <c r="J7054">
        <v>413523</v>
      </c>
      <c r="K7054" t="s">
        <v>2502</v>
      </c>
      <c r="L7054">
        <v>92.46</v>
      </c>
      <c r="M7054">
        <v>102.27</v>
      </c>
      <c r="N7054">
        <v>0.05</v>
      </c>
      <c r="O7054">
        <v>102.22</v>
      </c>
      <c r="P7054" t="s">
        <v>607</v>
      </c>
      <c r="Q7054">
        <v>102.22</v>
      </c>
      <c r="R7054">
        <v>0.17</v>
      </c>
      <c r="S7054">
        <v>0.05</v>
      </c>
      <c r="T7054" t="s">
        <v>23</v>
      </c>
      <c r="U7054" s="221">
        <f t="shared" si="221"/>
        <v>1.0222E-5</v>
      </c>
    </row>
    <row r="7055" spans="1:21" hidden="1">
      <c r="A7055" s="55" t="str">
        <f t="shared" si="220"/>
        <v>Y0EX5.3</v>
      </c>
      <c r="B7055" s="55">
        <f>VLOOKUP(J7055,'Mapping-CITI'!A:E,5,0)</f>
        <v>5.3</v>
      </c>
      <c r="D7055" s="42">
        <v>45016</v>
      </c>
      <c r="E7055" s="42">
        <v>45199</v>
      </c>
      <c r="F7055" t="s">
        <v>1981</v>
      </c>
      <c r="G7055" t="s">
        <v>546</v>
      </c>
      <c r="H7055">
        <v>4120</v>
      </c>
      <c r="I7055" t="s">
        <v>2781</v>
      </c>
      <c r="J7055">
        <v>440102</v>
      </c>
      <c r="K7055" t="s">
        <v>2504</v>
      </c>
      <c r="L7055">
        <v>0.47</v>
      </c>
      <c r="M7055">
        <v>0</v>
      </c>
      <c r="N7055">
        <v>0</v>
      </c>
      <c r="O7055">
        <v>0</v>
      </c>
      <c r="P7055" t="s">
        <v>607</v>
      </c>
      <c r="Q7055">
        <v>0</v>
      </c>
      <c r="R7055">
        <v>0</v>
      </c>
      <c r="S7055">
        <v>0</v>
      </c>
      <c r="T7055" t="s">
        <v>23</v>
      </c>
      <c r="U7055" s="221">
        <f t="shared" si="221"/>
        <v>0</v>
      </c>
    </row>
    <row r="7056" spans="1:21" hidden="1">
      <c r="A7056" s="55" t="str">
        <f t="shared" si="220"/>
        <v>Y0EX5.3</v>
      </c>
      <c r="B7056" s="55">
        <f>VLOOKUP(J7056,'Mapping-CITI'!A:E,5,0)</f>
        <v>5.3</v>
      </c>
      <c r="D7056" s="42">
        <v>45016</v>
      </c>
      <c r="E7056" s="42">
        <v>45199</v>
      </c>
      <c r="F7056" t="s">
        <v>1981</v>
      </c>
      <c r="G7056" t="s">
        <v>546</v>
      </c>
      <c r="H7056">
        <v>4120</v>
      </c>
      <c r="I7056" t="s">
        <v>2781</v>
      </c>
      <c r="J7056">
        <v>440110</v>
      </c>
      <c r="K7056" t="s">
        <v>2506</v>
      </c>
      <c r="L7056">
        <v>0.02</v>
      </c>
      <c r="M7056">
        <v>0.05</v>
      </c>
      <c r="N7056">
        <v>0</v>
      </c>
      <c r="O7056">
        <v>0.05</v>
      </c>
      <c r="P7056" t="s">
        <v>607</v>
      </c>
      <c r="Q7056">
        <v>0.05</v>
      </c>
      <c r="R7056">
        <v>0</v>
      </c>
      <c r="S7056">
        <v>0</v>
      </c>
      <c r="T7056" t="s">
        <v>23</v>
      </c>
      <c r="U7056" s="221">
        <f t="shared" si="221"/>
        <v>5.0000000000000001E-9</v>
      </c>
    </row>
    <row r="7057" spans="1:21" hidden="1">
      <c r="A7057" s="55" t="str">
        <f t="shared" si="220"/>
        <v>Y0EX6.4</v>
      </c>
      <c r="B7057" s="55">
        <f>VLOOKUP(J7057,'Mapping-CITI'!A:E,5,0)</f>
        <v>6.4</v>
      </c>
      <c r="D7057" s="42">
        <v>45016</v>
      </c>
      <c r="E7057" s="42">
        <v>45199</v>
      </c>
      <c r="F7057" t="s">
        <v>1981</v>
      </c>
      <c r="G7057" t="s">
        <v>546</v>
      </c>
      <c r="H7057">
        <v>4160</v>
      </c>
      <c r="I7057" t="s">
        <v>2778</v>
      </c>
      <c r="J7057">
        <v>440341</v>
      </c>
      <c r="K7057" t="s">
        <v>2682</v>
      </c>
      <c r="L7057">
        <v>14023.18</v>
      </c>
      <c r="M7057">
        <v>2924.01</v>
      </c>
      <c r="N7057">
        <v>0</v>
      </c>
      <c r="O7057">
        <v>2924.01</v>
      </c>
      <c r="P7057" t="s">
        <v>607</v>
      </c>
      <c r="Q7057">
        <v>2924.01</v>
      </c>
      <c r="R7057">
        <v>0</v>
      </c>
      <c r="S7057">
        <v>0</v>
      </c>
      <c r="T7057" t="s">
        <v>23</v>
      </c>
      <c r="U7057" s="221">
        <f t="shared" si="221"/>
        <v>2.9240100000000002E-4</v>
      </c>
    </row>
    <row r="7058" spans="1:21" hidden="1">
      <c r="A7058" s="55" t="str">
        <f t="shared" si="220"/>
        <v>Y0EX6.4</v>
      </c>
      <c r="B7058" s="55">
        <f>VLOOKUP(J7058,'Mapping-CITI'!A:E,5,0)</f>
        <v>6.4</v>
      </c>
      <c r="D7058" s="42">
        <v>45016</v>
      </c>
      <c r="E7058" s="42">
        <v>45199</v>
      </c>
      <c r="F7058" t="s">
        <v>1981</v>
      </c>
      <c r="G7058" t="s">
        <v>546</v>
      </c>
      <c r="H7058">
        <v>4160</v>
      </c>
      <c r="I7058" t="s">
        <v>2778</v>
      </c>
      <c r="J7058">
        <v>440342</v>
      </c>
      <c r="K7058" t="s">
        <v>2683</v>
      </c>
      <c r="L7058">
        <v>14023.18</v>
      </c>
      <c r="M7058">
        <v>2924.01</v>
      </c>
      <c r="N7058">
        <v>0</v>
      </c>
      <c r="O7058">
        <v>2924.01</v>
      </c>
      <c r="P7058" t="s">
        <v>607</v>
      </c>
      <c r="Q7058">
        <v>2924.01</v>
      </c>
      <c r="R7058">
        <v>0</v>
      </c>
      <c r="S7058">
        <v>0</v>
      </c>
      <c r="T7058" t="s">
        <v>23</v>
      </c>
      <c r="U7058" s="221">
        <f t="shared" si="221"/>
        <v>2.9240100000000002E-4</v>
      </c>
    </row>
    <row r="7059" spans="1:21" hidden="1">
      <c r="A7059" s="55" t="str">
        <f t="shared" si="220"/>
        <v>Y0EX6.4</v>
      </c>
      <c r="B7059" s="55">
        <f>VLOOKUP(J7059,'Mapping-CITI'!A:E,5,0)</f>
        <v>6.4</v>
      </c>
      <c r="D7059" s="42">
        <v>45016</v>
      </c>
      <c r="E7059" s="42">
        <v>45199</v>
      </c>
      <c r="F7059" t="s">
        <v>1981</v>
      </c>
      <c r="G7059" t="s">
        <v>546</v>
      </c>
      <c r="H7059">
        <v>4160</v>
      </c>
      <c r="I7059" t="s">
        <v>2778</v>
      </c>
      <c r="J7059">
        <v>440416</v>
      </c>
      <c r="K7059" t="s">
        <v>664</v>
      </c>
      <c r="L7059">
        <v>323736.88</v>
      </c>
      <c r="M7059">
        <v>118520.45</v>
      </c>
      <c r="N7059">
        <v>50001.04</v>
      </c>
      <c r="O7059">
        <v>68519.41</v>
      </c>
      <c r="P7059" t="s">
        <v>607</v>
      </c>
      <c r="Q7059">
        <v>68519.41</v>
      </c>
      <c r="R7059">
        <v>4811.05</v>
      </c>
      <c r="S7059">
        <v>50001.04</v>
      </c>
      <c r="T7059" t="s">
        <v>23</v>
      </c>
      <c r="U7059" s="221">
        <f t="shared" si="221"/>
        <v>6.8519410000000003E-3</v>
      </c>
    </row>
    <row r="7060" spans="1:21" hidden="1">
      <c r="A7060" s="55" t="str">
        <f t="shared" si="220"/>
        <v>Y0EX6.4</v>
      </c>
      <c r="B7060" s="55">
        <f>VLOOKUP(J7060,'Mapping-CITI'!A:E,5,0)</f>
        <v>6.4</v>
      </c>
      <c r="D7060" s="42">
        <v>45016</v>
      </c>
      <c r="E7060" s="42">
        <v>45199</v>
      </c>
      <c r="F7060" t="s">
        <v>1981</v>
      </c>
      <c r="G7060" t="s">
        <v>546</v>
      </c>
      <c r="H7060">
        <v>4160</v>
      </c>
      <c r="I7060" t="s">
        <v>2778</v>
      </c>
      <c r="J7060">
        <v>440445</v>
      </c>
      <c r="K7060" t="s">
        <v>2596</v>
      </c>
      <c r="L7060">
        <v>0</v>
      </c>
      <c r="M7060">
        <v>4486.37</v>
      </c>
      <c r="N7060">
        <v>4486.37</v>
      </c>
      <c r="O7060">
        <v>0</v>
      </c>
      <c r="P7060" t="s">
        <v>607</v>
      </c>
      <c r="Q7060">
        <v>0</v>
      </c>
      <c r="R7060">
        <v>4486.37</v>
      </c>
      <c r="S7060">
        <v>4486.37</v>
      </c>
      <c r="T7060" t="s">
        <v>23</v>
      </c>
      <c r="U7060" s="221">
        <f t="shared" si="221"/>
        <v>0</v>
      </c>
    </row>
    <row r="7061" spans="1:21" hidden="1">
      <c r="A7061" s="55" t="str">
        <f t="shared" si="220"/>
        <v>Y0EX6.4</v>
      </c>
      <c r="B7061" s="55">
        <f>VLOOKUP(J7061,'Mapping-CITI'!A:E,5,0)</f>
        <v>6.4</v>
      </c>
      <c r="D7061" s="42">
        <v>45016</v>
      </c>
      <c r="E7061" s="42">
        <v>45199</v>
      </c>
      <c r="F7061" t="s">
        <v>1981</v>
      </c>
      <c r="G7061" t="s">
        <v>546</v>
      </c>
      <c r="H7061">
        <v>4160</v>
      </c>
      <c r="I7061" t="s">
        <v>2778</v>
      </c>
      <c r="J7061">
        <v>440509</v>
      </c>
      <c r="K7061" t="s">
        <v>2524</v>
      </c>
      <c r="L7061">
        <v>19502.099999999999</v>
      </c>
      <c r="M7061">
        <v>0</v>
      </c>
      <c r="N7061">
        <v>0</v>
      </c>
      <c r="O7061">
        <v>0</v>
      </c>
      <c r="P7061" t="s">
        <v>607</v>
      </c>
      <c r="Q7061">
        <v>0</v>
      </c>
      <c r="R7061">
        <v>0</v>
      </c>
      <c r="S7061">
        <v>0</v>
      </c>
      <c r="T7061" t="s">
        <v>23</v>
      </c>
      <c r="U7061" s="221">
        <f t="shared" si="221"/>
        <v>0</v>
      </c>
    </row>
    <row r="7062" spans="1:21" hidden="1">
      <c r="A7062" s="55" t="str">
        <f t="shared" si="220"/>
        <v>Y0EXIgnore</v>
      </c>
      <c r="B7062" s="55" t="str">
        <f>VLOOKUP(J7062,'Mapping-CITI'!A:E,5,0)</f>
        <v>Ignore</v>
      </c>
      <c r="D7062" s="42">
        <v>45016</v>
      </c>
      <c r="E7062" s="42">
        <v>45199</v>
      </c>
      <c r="F7062" t="s">
        <v>1981</v>
      </c>
      <c r="G7062" t="s">
        <v>546</v>
      </c>
      <c r="H7062">
        <v>9600</v>
      </c>
      <c r="I7062" t="s">
        <v>2826</v>
      </c>
      <c r="J7062">
        <v>700002</v>
      </c>
      <c r="K7062" t="s">
        <v>2531</v>
      </c>
      <c r="L7062">
        <v>0.04</v>
      </c>
      <c r="M7062">
        <v>0</v>
      </c>
      <c r="N7062">
        <v>0</v>
      </c>
      <c r="O7062">
        <v>0.04</v>
      </c>
      <c r="P7062" t="s">
        <v>607</v>
      </c>
      <c r="Q7062">
        <v>0.04</v>
      </c>
      <c r="R7062">
        <v>0</v>
      </c>
      <c r="S7062">
        <v>0</v>
      </c>
      <c r="T7062" t="s">
        <v>23</v>
      </c>
      <c r="U7062" s="221">
        <f t="shared" si="221"/>
        <v>0</v>
      </c>
    </row>
    <row r="7063" spans="1:21" hidden="1">
      <c r="A7063" s="55" t="str">
        <f t="shared" si="220"/>
        <v>Y0EY0</v>
      </c>
      <c r="B7063" s="55">
        <f>VLOOKUP(J7063,'Mapping-CITI'!A:E,5,0)</f>
        <v>0</v>
      </c>
      <c r="D7063" s="42">
        <v>45016</v>
      </c>
      <c r="E7063" s="42">
        <v>45199</v>
      </c>
      <c r="F7063" t="s">
        <v>1983</v>
      </c>
      <c r="G7063" t="s">
        <v>556</v>
      </c>
      <c r="H7063">
        <v>1210</v>
      </c>
      <c r="I7063" t="s">
        <v>2767</v>
      </c>
      <c r="J7063">
        <v>101104</v>
      </c>
      <c r="K7063" t="s">
        <v>4279</v>
      </c>
      <c r="L7063">
        <v>237825983.56999999</v>
      </c>
      <c r="M7063">
        <v>6499675</v>
      </c>
      <c r="N7063">
        <v>22332625.18</v>
      </c>
      <c r="O7063">
        <v>221993033.38999999</v>
      </c>
      <c r="P7063" t="s">
        <v>607</v>
      </c>
      <c r="Q7063">
        <v>221993033.38999999</v>
      </c>
      <c r="R7063">
        <v>0</v>
      </c>
      <c r="S7063">
        <v>0</v>
      </c>
      <c r="T7063" t="s">
        <v>24</v>
      </c>
      <c r="U7063" s="221">
        <f t="shared" si="221"/>
        <v>-1.5832950180000001</v>
      </c>
    </row>
    <row r="7064" spans="1:21" hidden="1">
      <c r="A7064" s="55" t="str">
        <f t="shared" si="220"/>
        <v>Y0EY0</v>
      </c>
      <c r="B7064" s="55">
        <f>VLOOKUP(J7064,'Mapping-CITI'!A:E,5,0)</f>
        <v>0</v>
      </c>
      <c r="D7064" s="42">
        <v>45016</v>
      </c>
      <c r="E7064" s="42">
        <v>45199</v>
      </c>
      <c r="F7064" t="s">
        <v>1983</v>
      </c>
      <c r="G7064" t="s">
        <v>556</v>
      </c>
      <c r="H7064">
        <v>1210</v>
      </c>
      <c r="I7064" t="s">
        <v>2767</v>
      </c>
      <c r="J7064">
        <v>102104</v>
      </c>
      <c r="K7064" t="s">
        <v>2007</v>
      </c>
      <c r="L7064">
        <v>3403637.74</v>
      </c>
      <c r="M7064">
        <v>471025281.11000001</v>
      </c>
      <c r="N7064">
        <v>464578615.66000003</v>
      </c>
      <c r="O7064">
        <v>9850303.1899999995</v>
      </c>
      <c r="P7064" t="s">
        <v>607</v>
      </c>
      <c r="Q7064">
        <v>9850303.1899999995</v>
      </c>
      <c r="R7064">
        <v>0</v>
      </c>
      <c r="S7064">
        <v>0</v>
      </c>
      <c r="T7064" t="s">
        <v>24</v>
      </c>
      <c r="U7064" s="221">
        <f t="shared" si="221"/>
        <v>0.64466654499999876</v>
      </c>
    </row>
    <row r="7065" spans="1:21" hidden="1">
      <c r="A7065" s="55" t="str">
        <f t="shared" si="220"/>
        <v>Y0EYIgnore</v>
      </c>
      <c r="B7065" s="55" t="str">
        <f>VLOOKUP(J7065,'Mapping-CITI'!A:E,5,0)</f>
        <v>Ignore</v>
      </c>
      <c r="D7065" s="42">
        <v>45016</v>
      </c>
      <c r="E7065" s="42">
        <v>45199</v>
      </c>
      <c r="F7065" t="s">
        <v>1983</v>
      </c>
      <c r="G7065" t="s">
        <v>556</v>
      </c>
      <c r="H7065">
        <v>1700</v>
      </c>
      <c r="I7065" t="s">
        <v>2768</v>
      </c>
      <c r="J7065">
        <v>106100</v>
      </c>
      <c r="K7065" t="s">
        <v>3380</v>
      </c>
      <c r="L7065">
        <v>-0.01</v>
      </c>
      <c r="M7065">
        <v>0</v>
      </c>
      <c r="N7065">
        <v>0</v>
      </c>
      <c r="O7065">
        <v>-0.01</v>
      </c>
      <c r="P7065" t="s">
        <v>607</v>
      </c>
      <c r="Q7065">
        <v>-0.01</v>
      </c>
      <c r="R7065">
        <v>0</v>
      </c>
      <c r="S7065">
        <v>0</v>
      </c>
      <c r="T7065" t="s">
        <v>24</v>
      </c>
      <c r="U7065" s="221">
        <f t="shared" si="221"/>
        <v>0</v>
      </c>
    </row>
    <row r="7066" spans="1:21" hidden="1">
      <c r="A7066" s="55" t="str">
        <f t="shared" si="220"/>
        <v>Y0EY0</v>
      </c>
      <c r="B7066" s="55">
        <f>VLOOKUP(J7066,'Mapping-CITI'!A:E,5,0)</f>
        <v>0</v>
      </c>
      <c r="D7066" s="42">
        <v>45016</v>
      </c>
      <c r="E7066" s="42">
        <v>45199</v>
      </c>
      <c r="F7066" t="s">
        <v>1983</v>
      </c>
      <c r="G7066" t="s">
        <v>556</v>
      </c>
      <c r="H7066">
        <v>1700</v>
      </c>
      <c r="I7066" t="s">
        <v>2768</v>
      </c>
      <c r="J7066">
        <v>106103</v>
      </c>
      <c r="K7066" t="s">
        <v>2783</v>
      </c>
      <c r="L7066">
        <v>18980.14</v>
      </c>
      <c r="M7066">
        <v>106908.21</v>
      </c>
      <c r="N7066">
        <v>70598.19</v>
      </c>
      <c r="O7066">
        <v>55290.16</v>
      </c>
      <c r="P7066" t="s">
        <v>607</v>
      </c>
      <c r="Q7066">
        <v>55290.16</v>
      </c>
      <c r="R7066">
        <v>106908.21</v>
      </c>
      <c r="S7066">
        <v>70598.19</v>
      </c>
      <c r="T7066" t="s">
        <v>24</v>
      </c>
      <c r="U7066" s="221">
        <f t="shared" si="221"/>
        <v>3.6310020000000004E-3</v>
      </c>
    </row>
    <row r="7067" spans="1:21" hidden="1">
      <c r="A7067" s="55" t="str">
        <f t="shared" si="220"/>
        <v>Y0EYIgnore</v>
      </c>
      <c r="B7067" s="55" t="str">
        <f>VLOOKUP(J7067,'Mapping-CITI'!A:E,5,0)</f>
        <v>Ignore</v>
      </c>
      <c r="D7067" s="42">
        <v>45016</v>
      </c>
      <c r="E7067" s="42">
        <v>45199</v>
      </c>
      <c r="F7067" t="s">
        <v>1983</v>
      </c>
      <c r="G7067" t="s">
        <v>556</v>
      </c>
      <c r="H7067">
        <v>1700</v>
      </c>
      <c r="I7067" t="s">
        <v>2768</v>
      </c>
      <c r="J7067">
        <v>106106</v>
      </c>
      <c r="K7067" t="s">
        <v>2784</v>
      </c>
      <c r="L7067">
        <v>809.14</v>
      </c>
      <c r="M7067">
        <v>2263.5700000000002</v>
      </c>
      <c r="N7067">
        <v>1303.9000000000001</v>
      </c>
      <c r="O7067">
        <v>1768.81</v>
      </c>
      <c r="P7067" t="s">
        <v>607</v>
      </c>
      <c r="Q7067">
        <v>1768.81</v>
      </c>
      <c r="R7067">
        <v>2263.5700000000002</v>
      </c>
      <c r="S7067">
        <v>1303.9000000000001</v>
      </c>
      <c r="T7067" t="s">
        <v>24</v>
      </c>
      <c r="U7067" s="221">
        <f t="shared" si="221"/>
        <v>9.5967000000000011E-5</v>
      </c>
    </row>
    <row r="7068" spans="1:21" hidden="1">
      <c r="A7068" s="55" t="str">
        <f t="shared" si="220"/>
        <v>Y0EY0</v>
      </c>
      <c r="B7068" s="55">
        <f>VLOOKUP(J7068,'Mapping-CITI'!A:E,5,0)</f>
        <v>0</v>
      </c>
      <c r="D7068" s="42">
        <v>45016</v>
      </c>
      <c r="E7068" s="42">
        <v>45199</v>
      </c>
      <c r="F7068" t="s">
        <v>1983</v>
      </c>
      <c r="G7068" t="s">
        <v>556</v>
      </c>
      <c r="H7068">
        <v>1700</v>
      </c>
      <c r="I7068" t="s">
        <v>2768</v>
      </c>
      <c r="J7068">
        <v>109181</v>
      </c>
      <c r="K7068" t="s">
        <v>2771</v>
      </c>
      <c r="L7068">
        <v>1926.77</v>
      </c>
      <c r="M7068">
        <v>0</v>
      </c>
      <c r="N7068">
        <v>0</v>
      </c>
      <c r="O7068">
        <v>1926.77</v>
      </c>
      <c r="P7068" t="s">
        <v>607</v>
      </c>
      <c r="Q7068">
        <v>1926.77</v>
      </c>
      <c r="R7068">
        <v>0</v>
      </c>
      <c r="S7068">
        <v>0</v>
      </c>
      <c r="T7068" t="s">
        <v>24</v>
      </c>
      <c r="U7068" s="221">
        <f t="shared" si="221"/>
        <v>0</v>
      </c>
    </row>
    <row r="7069" spans="1:21" hidden="1">
      <c r="A7069" s="55" t="str">
        <f t="shared" si="220"/>
        <v>Y0EY0</v>
      </c>
      <c r="B7069" s="55">
        <f>VLOOKUP(J7069,'Mapping-CITI'!A:E,5,0)</f>
        <v>0</v>
      </c>
      <c r="D7069" s="42">
        <v>45016</v>
      </c>
      <c r="E7069" s="42">
        <v>45199</v>
      </c>
      <c r="F7069" t="s">
        <v>1983</v>
      </c>
      <c r="G7069" t="s">
        <v>556</v>
      </c>
      <c r="H7069">
        <v>1230</v>
      </c>
      <c r="I7069" t="s">
        <v>2772</v>
      </c>
      <c r="J7069">
        <v>111126</v>
      </c>
      <c r="K7069" t="s">
        <v>2022</v>
      </c>
      <c r="L7069">
        <v>654.27</v>
      </c>
      <c r="M7069">
        <v>3008.84</v>
      </c>
      <c r="N7069">
        <v>0</v>
      </c>
      <c r="O7069">
        <v>3663.11</v>
      </c>
      <c r="P7069" t="s">
        <v>607</v>
      </c>
      <c r="Q7069">
        <v>3663.11</v>
      </c>
      <c r="R7069">
        <v>0</v>
      </c>
      <c r="S7069">
        <v>0</v>
      </c>
      <c r="T7069" t="s">
        <v>24</v>
      </c>
      <c r="U7069" s="221">
        <f t="shared" si="221"/>
        <v>3.0088400000000001E-4</v>
      </c>
    </row>
    <row r="7070" spans="1:21" hidden="1">
      <c r="A7070" s="55" t="str">
        <f t="shared" si="220"/>
        <v>Y0EY0</v>
      </c>
      <c r="B7070" s="55">
        <f>VLOOKUP(J7070,'Mapping-CITI'!A:E,5,0)</f>
        <v>0</v>
      </c>
      <c r="D7070" s="42">
        <v>45016</v>
      </c>
      <c r="E7070" s="42">
        <v>45199</v>
      </c>
      <c r="F7070" t="s">
        <v>1983</v>
      </c>
      <c r="G7070" t="s">
        <v>556</v>
      </c>
      <c r="H7070">
        <v>1400</v>
      </c>
      <c r="I7070" t="s">
        <v>2773</v>
      </c>
      <c r="J7070">
        <v>111137</v>
      </c>
      <c r="K7070" t="s">
        <v>2027</v>
      </c>
      <c r="L7070">
        <v>0.01</v>
      </c>
      <c r="M7070">
        <v>1142.19</v>
      </c>
      <c r="N7070">
        <v>1142.19</v>
      </c>
      <c r="O7070">
        <v>0.01</v>
      </c>
      <c r="P7070" t="s">
        <v>607</v>
      </c>
      <c r="Q7070">
        <v>0.01</v>
      </c>
      <c r="R7070">
        <v>1142.19</v>
      </c>
      <c r="S7070">
        <v>1142.19</v>
      </c>
      <c r="T7070" t="s">
        <v>24</v>
      </c>
      <c r="U7070" s="221">
        <f t="shared" si="221"/>
        <v>0</v>
      </c>
    </row>
    <row r="7071" spans="1:21" hidden="1">
      <c r="A7071" s="55" t="str">
        <f t="shared" si="220"/>
        <v>Y0EY0</v>
      </c>
      <c r="B7071" s="55">
        <f>VLOOKUP(J7071,'Mapping-CITI'!A:E,5,0)</f>
        <v>0</v>
      </c>
      <c r="D7071" s="42">
        <v>45016</v>
      </c>
      <c r="E7071" s="42">
        <v>45199</v>
      </c>
      <c r="F7071" t="s">
        <v>1983</v>
      </c>
      <c r="G7071" t="s">
        <v>556</v>
      </c>
      <c r="H7071">
        <v>1400</v>
      </c>
      <c r="I7071" t="s">
        <v>2773</v>
      </c>
      <c r="J7071">
        <v>111220</v>
      </c>
      <c r="K7071" t="s">
        <v>2655</v>
      </c>
      <c r="L7071">
        <v>10204672.390000001</v>
      </c>
      <c r="M7071">
        <v>1759833365.29</v>
      </c>
      <c r="N7071">
        <v>1757970477.28</v>
      </c>
      <c r="O7071">
        <v>12067560.4</v>
      </c>
      <c r="P7071" t="s">
        <v>607</v>
      </c>
      <c r="Q7071">
        <v>12067560.4</v>
      </c>
      <c r="R7071">
        <v>1759833365.29</v>
      </c>
      <c r="S7071">
        <v>1757970477.28</v>
      </c>
      <c r="T7071" t="s">
        <v>24</v>
      </c>
      <c r="U7071" s="221">
        <f t="shared" si="221"/>
        <v>0.18628880099999906</v>
      </c>
    </row>
    <row r="7072" spans="1:21" hidden="1">
      <c r="A7072" s="55" t="str">
        <f t="shared" si="220"/>
        <v>Y0EY0</v>
      </c>
      <c r="B7072" s="55">
        <f>VLOOKUP(J7072,'Mapping-CITI'!A:E,5,0)</f>
        <v>0</v>
      </c>
      <c r="D7072" s="42">
        <v>45016</v>
      </c>
      <c r="E7072" s="42">
        <v>45199</v>
      </c>
      <c r="F7072" t="s">
        <v>1983</v>
      </c>
      <c r="G7072" t="s">
        <v>556</v>
      </c>
      <c r="H7072">
        <v>1400</v>
      </c>
      <c r="I7072" t="s">
        <v>2773</v>
      </c>
      <c r="J7072">
        <v>111221</v>
      </c>
      <c r="K7072" t="s">
        <v>2656</v>
      </c>
      <c r="L7072">
        <v>-10204672.390000001</v>
      </c>
      <c r="M7072">
        <v>1757970477.28</v>
      </c>
      <c r="N7072">
        <v>1759833365.29</v>
      </c>
      <c r="O7072">
        <v>-12067560.4</v>
      </c>
      <c r="P7072" t="s">
        <v>607</v>
      </c>
      <c r="Q7072">
        <v>-12067560.4</v>
      </c>
      <c r="R7072">
        <v>1757970477.28</v>
      </c>
      <c r="S7072">
        <v>1759833365.29</v>
      </c>
      <c r="T7072" t="s">
        <v>24</v>
      </c>
      <c r="U7072" s="221">
        <f t="shared" si="221"/>
        <v>-0.18628880099999906</v>
      </c>
    </row>
    <row r="7073" spans="1:21" hidden="1">
      <c r="A7073" s="55" t="str">
        <f t="shared" si="220"/>
        <v>Y0EYIgnore</v>
      </c>
      <c r="B7073" s="55" t="str">
        <f>VLOOKUP(J7073,'Mapping-CITI'!A:E,5,0)</f>
        <v>Ignore</v>
      </c>
      <c r="D7073" s="42">
        <v>45016</v>
      </c>
      <c r="E7073" s="42">
        <v>45199</v>
      </c>
      <c r="F7073" t="s">
        <v>1983</v>
      </c>
      <c r="G7073" t="s">
        <v>556</v>
      </c>
      <c r="H7073">
        <v>1700</v>
      </c>
      <c r="I7073" t="s">
        <v>2768</v>
      </c>
      <c r="J7073">
        <v>141258</v>
      </c>
      <c r="K7073" t="s">
        <v>3364</v>
      </c>
      <c r="L7073">
        <v>0</v>
      </c>
      <c r="M7073">
        <v>2500</v>
      </c>
      <c r="N7073">
        <v>2500</v>
      </c>
      <c r="O7073">
        <v>0</v>
      </c>
      <c r="P7073" t="s">
        <v>607</v>
      </c>
      <c r="Q7073">
        <v>0</v>
      </c>
      <c r="R7073">
        <v>2500</v>
      </c>
      <c r="S7073">
        <v>2500</v>
      </c>
      <c r="T7073" t="s">
        <v>24</v>
      </c>
      <c r="U7073" s="221">
        <f t="shared" si="221"/>
        <v>0</v>
      </c>
    </row>
    <row r="7074" spans="1:21" hidden="1">
      <c r="A7074" s="55" t="str">
        <f t="shared" si="220"/>
        <v>Y0EY0</v>
      </c>
      <c r="B7074" s="55">
        <f>VLOOKUP(J7074,'Mapping-CITI'!A:E,5,0)</f>
        <v>0</v>
      </c>
      <c r="D7074" s="42">
        <v>45016</v>
      </c>
      <c r="E7074" s="42">
        <v>45199</v>
      </c>
      <c r="F7074" t="s">
        <v>1983</v>
      </c>
      <c r="G7074" t="s">
        <v>556</v>
      </c>
      <c r="H7074">
        <v>1700</v>
      </c>
      <c r="I7074" t="s">
        <v>2768</v>
      </c>
      <c r="J7074">
        <v>141280</v>
      </c>
      <c r="K7074" t="s">
        <v>2036</v>
      </c>
      <c r="L7074">
        <v>41560.46</v>
      </c>
      <c r="M7074">
        <v>506237812.11000001</v>
      </c>
      <c r="N7074">
        <v>506194623.61000001</v>
      </c>
      <c r="O7074">
        <v>84748.96</v>
      </c>
      <c r="P7074" t="s">
        <v>607</v>
      </c>
      <c r="Q7074">
        <v>84748.96</v>
      </c>
      <c r="R7074">
        <v>7032986.3600000003</v>
      </c>
      <c r="S7074">
        <v>28669342.5</v>
      </c>
      <c r="T7074" t="s">
        <v>24</v>
      </c>
      <c r="U7074" s="221">
        <f t="shared" si="221"/>
        <v>4.3188499999999999E-3</v>
      </c>
    </row>
    <row r="7075" spans="1:21" hidden="1">
      <c r="A7075" s="55" t="str">
        <f t="shared" si="220"/>
        <v>Y0EY0</v>
      </c>
      <c r="B7075" s="55">
        <f>VLOOKUP(J7075,'Mapping-CITI'!A:E,5,0)</f>
        <v>0</v>
      </c>
      <c r="D7075" s="42">
        <v>45016</v>
      </c>
      <c r="E7075" s="42">
        <v>45199</v>
      </c>
      <c r="F7075" t="s">
        <v>1983</v>
      </c>
      <c r="G7075" t="s">
        <v>556</v>
      </c>
      <c r="H7075">
        <v>1700</v>
      </c>
      <c r="I7075" t="s">
        <v>2768</v>
      </c>
      <c r="J7075">
        <v>141287</v>
      </c>
      <c r="K7075" t="s">
        <v>604</v>
      </c>
      <c r="L7075">
        <v>-0.76</v>
      </c>
      <c r="M7075">
        <v>0.76</v>
      </c>
      <c r="N7075">
        <v>0</v>
      </c>
      <c r="O7075">
        <v>0</v>
      </c>
      <c r="P7075" t="s">
        <v>607</v>
      </c>
      <c r="Q7075">
        <v>0</v>
      </c>
      <c r="R7075">
        <v>0.76</v>
      </c>
      <c r="S7075">
        <v>0</v>
      </c>
      <c r="T7075" t="s">
        <v>24</v>
      </c>
      <c r="U7075" s="221">
        <f t="shared" si="221"/>
        <v>7.6000000000000006E-8</v>
      </c>
    </row>
    <row r="7076" spans="1:21" hidden="1">
      <c r="A7076" s="55" t="str">
        <f t="shared" si="220"/>
        <v>Y0EY0</v>
      </c>
      <c r="B7076" s="55">
        <f>VLOOKUP(J7076,'Mapping-CITI'!A:E,5,0)</f>
        <v>0</v>
      </c>
      <c r="D7076" s="42">
        <v>45016</v>
      </c>
      <c r="E7076" s="42">
        <v>45199</v>
      </c>
      <c r="F7076" t="s">
        <v>1983</v>
      </c>
      <c r="G7076" t="s">
        <v>556</v>
      </c>
      <c r="H7076">
        <v>1700</v>
      </c>
      <c r="I7076" t="s">
        <v>2768</v>
      </c>
      <c r="J7076">
        <v>141382</v>
      </c>
      <c r="K7076" t="s">
        <v>2052</v>
      </c>
      <c r="L7076">
        <v>0</v>
      </c>
      <c r="M7076">
        <v>13489341.439999999</v>
      </c>
      <c r="N7076">
        <v>13489341.439999999</v>
      </c>
      <c r="O7076">
        <v>0</v>
      </c>
      <c r="P7076" t="s">
        <v>607</v>
      </c>
      <c r="Q7076">
        <v>0</v>
      </c>
      <c r="R7076">
        <v>13489341.439999999</v>
      </c>
      <c r="S7076">
        <v>13489341.439999999</v>
      </c>
      <c r="T7076" t="s">
        <v>24</v>
      </c>
      <c r="U7076" s="221">
        <f t="shared" si="221"/>
        <v>0</v>
      </c>
    </row>
    <row r="7077" spans="1:21" hidden="1">
      <c r="A7077" s="55" t="str">
        <f t="shared" si="220"/>
        <v>Y0EY0</v>
      </c>
      <c r="B7077" s="55">
        <f>VLOOKUP(J7077,'Mapping-CITI'!A:E,5,0)</f>
        <v>0</v>
      </c>
      <c r="D7077" s="42">
        <v>45016</v>
      </c>
      <c r="E7077" s="42">
        <v>45199</v>
      </c>
      <c r="F7077" t="s">
        <v>1983</v>
      </c>
      <c r="G7077" t="s">
        <v>556</v>
      </c>
      <c r="H7077">
        <v>1700</v>
      </c>
      <c r="I7077" t="s">
        <v>2768</v>
      </c>
      <c r="J7077">
        <v>141398</v>
      </c>
      <c r="K7077" t="s">
        <v>2911</v>
      </c>
      <c r="L7077">
        <v>0</v>
      </c>
      <c r="M7077">
        <v>1142.19</v>
      </c>
      <c r="N7077">
        <v>1142.19</v>
      </c>
      <c r="O7077">
        <v>0</v>
      </c>
      <c r="P7077" t="s">
        <v>607</v>
      </c>
      <c r="Q7077">
        <v>0</v>
      </c>
      <c r="R7077">
        <v>1142.19</v>
      </c>
      <c r="S7077">
        <v>1142.19</v>
      </c>
      <c r="T7077" t="s">
        <v>24</v>
      </c>
      <c r="U7077" s="221">
        <f t="shared" si="221"/>
        <v>0</v>
      </c>
    </row>
    <row r="7078" spans="1:21" hidden="1">
      <c r="A7078" s="55" t="str">
        <f t="shared" si="220"/>
        <v>Y0EY0</v>
      </c>
      <c r="B7078" s="55">
        <f>VLOOKUP(J7078,'Mapping-CITI'!A:E,5,0)</f>
        <v>0</v>
      </c>
      <c r="D7078" s="42">
        <v>45016</v>
      </c>
      <c r="E7078" s="42">
        <v>45199</v>
      </c>
      <c r="F7078" t="s">
        <v>1983</v>
      </c>
      <c r="G7078" t="s">
        <v>556</v>
      </c>
      <c r="H7078">
        <v>1700</v>
      </c>
      <c r="I7078" t="s">
        <v>2768</v>
      </c>
      <c r="J7078">
        <v>141399</v>
      </c>
      <c r="K7078" t="s">
        <v>2912</v>
      </c>
      <c r="L7078">
        <v>0</v>
      </c>
      <c r="M7078">
        <v>775000</v>
      </c>
      <c r="N7078">
        <v>775000</v>
      </c>
      <c r="O7078">
        <v>0</v>
      </c>
      <c r="P7078" t="s">
        <v>607</v>
      </c>
      <c r="Q7078">
        <v>0</v>
      </c>
      <c r="R7078">
        <v>775000</v>
      </c>
      <c r="S7078">
        <v>775000</v>
      </c>
      <c r="T7078" t="s">
        <v>24</v>
      </c>
      <c r="U7078" s="221">
        <f t="shared" si="221"/>
        <v>0</v>
      </c>
    </row>
    <row r="7079" spans="1:21" hidden="1">
      <c r="A7079" s="55" t="str">
        <f t="shared" si="220"/>
        <v>Y0EY0</v>
      </c>
      <c r="B7079" s="55">
        <f>VLOOKUP(J7079,'Mapping-CITI'!A:E,5,0)</f>
        <v>0</v>
      </c>
      <c r="D7079" s="42">
        <v>45016</v>
      </c>
      <c r="E7079" s="42">
        <v>45199</v>
      </c>
      <c r="F7079" t="s">
        <v>1983</v>
      </c>
      <c r="G7079" t="s">
        <v>556</v>
      </c>
      <c r="H7079">
        <v>1700</v>
      </c>
      <c r="I7079" t="s">
        <v>2768</v>
      </c>
      <c r="J7079">
        <v>141524</v>
      </c>
      <c r="K7079" t="s">
        <v>2061</v>
      </c>
      <c r="L7079">
        <v>0</v>
      </c>
      <c r="M7079">
        <v>67000</v>
      </c>
      <c r="N7079">
        <v>67000</v>
      </c>
      <c r="O7079">
        <v>0</v>
      </c>
      <c r="P7079" t="s">
        <v>607</v>
      </c>
      <c r="Q7079">
        <v>0</v>
      </c>
      <c r="R7079">
        <v>67000</v>
      </c>
      <c r="S7079">
        <v>67000</v>
      </c>
      <c r="T7079" t="s">
        <v>24</v>
      </c>
      <c r="U7079" s="221">
        <f t="shared" si="221"/>
        <v>0</v>
      </c>
    </row>
    <row r="7080" spans="1:21" hidden="1">
      <c r="A7080" s="55" t="str">
        <f t="shared" si="220"/>
        <v>Y0EY0</v>
      </c>
      <c r="B7080" s="55">
        <f>VLOOKUP(J7080,'Mapping-CITI'!A:E,5,0)</f>
        <v>0</v>
      </c>
      <c r="D7080" s="42">
        <v>45016</v>
      </c>
      <c r="E7080" s="42">
        <v>45199</v>
      </c>
      <c r="F7080" t="s">
        <v>1983</v>
      </c>
      <c r="G7080" t="s">
        <v>556</v>
      </c>
      <c r="H7080">
        <v>1700</v>
      </c>
      <c r="I7080" t="s">
        <v>2768</v>
      </c>
      <c r="J7080">
        <v>141526</v>
      </c>
      <c r="K7080" t="s">
        <v>2062</v>
      </c>
      <c r="L7080">
        <v>0</v>
      </c>
      <c r="M7080">
        <v>371157.38</v>
      </c>
      <c r="N7080">
        <v>371157.38</v>
      </c>
      <c r="O7080">
        <v>0</v>
      </c>
      <c r="P7080" t="s">
        <v>607</v>
      </c>
      <c r="Q7080">
        <v>0</v>
      </c>
      <c r="R7080">
        <v>371157.38</v>
      </c>
      <c r="S7080">
        <v>371157.38</v>
      </c>
      <c r="T7080" t="s">
        <v>24</v>
      </c>
      <c r="U7080" s="221">
        <f t="shared" si="221"/>
        <v>0</v>
      </c>
    </row>
    <row r="7081" spans="1:21" hidden="1">
      <c r="A7081" s="55" t="str">
        <f t="shared" si="220"/>
        <v>Y0EY0</v>
      </c>
      <c r="B7081" s="55">
        <f>VLOOKUP(J7081,'Mapping-CITI'!A:E,5,0)</f>
        <v>0</v>
      </c>
      <c r="D7081" s="42">
        <v>45016</v>
      </c>
      <c r="E7081" s="42">
        <v>45199</v>
      </c>
      <c r="F7081" t="s">
        <v>1983</v>
      </c>
      <c r="G7081" t="s">
        <v>556</v>
      </c>
      <c r="H7081">
        <v>1700</v>
      </c>
      <c r="I7081" t="s">
        <v>2768</v>
      </c>
      <c r="J7081">
        <v>141647</v>
      </c>
      <c r="K7081" t="s">
        <v>2073</v>
      </c>
      <c r="L7081">
        <v>0</v>
      </c>
      <c r="M7081">
        <v>500000</v>
      </c>
      <c r="N7081">
        <v>500000</v>
      </c>
      <c r="O7081">
        <v>0</v>
      </c>
      <c r="P7081" t="s">
        <v>607</v>
      </c>
      <c r="Q7081">
        <v>0</v>
      </c>
      <c r="R7081">
        <v>500000</v>
      </c>
      <c r="S7081">
        <v>500000</v>
      </c>
      <c r="T7081" t="s">
        <v>24</v>
      </c>
      <c r="U7081" s="221">
        <f t="shared" si="221"/>
        <v>0</v>
      </c>
    </row>
    <row r="7082" spans="1:21" hidden="1">
      <c r="A7082" s="55" t="str">
        <f t="shared" si="220"/>
        <v>Y0EY0</v>
      </c>
      <c r="B7082" s="55">
        <f>VLOOKUP(J7082,'Mapping-CITI'!A:E,5,0)</f>
        <v>0</v>
      </c>
      <c r="D7082" s="42">
        <v>45016</v>
      </c>
      <c r="E7082" s="42">
        <v>45199</v>
      </c>
      <c r="F7082" t="s">
        <v>1983</v>
      </c>
      <c r="G7082" t="s">
        <v>556</v>
      </c>
      <c r="H7082">
        <v>1700</v>
      </c>
      <c r="I7082" t="s">
        <v>2768</v>
      </c>
      <c r="J7082">
        <v>141653</v>
      </c>
      <c r="K7082" t="s">
        <v>2074</v>
      </c>
      <c r="L7082">
        <v>0</v>
      </c>
      <c r="M7082">
        <v>355500</v>
      </c>
      <c r="N7082">
        <v>355500</v>
      </c>
      <c r="O7082">
        <v>0</v>
      </c>
      <c r="P7082" t="s">
        <v>607</v>
      </c>
      <c r="Q7082">
        <v>0</v>
      </c>
      <c r="R7082">
        <v>355500</v>
      </c>
      <c r="S7082">
        <v>355500</v>
      </c>
      <c r="T7082" t="s">
        <v>24</v>
      </c>
      <c r="U7082" s="221">
        <f t="shared" si="221"/>
        <v>0</v>
      </c>
    </row>
    <row r="7083" spans="1:21" hidden="1">
      <c r="A7083" s="55" t="str">
        <f t="shared" si="220"/>
        <v>Y0EY0</v>
      </c>
      <c r="B7083" s="55">
        <f>VLOOKUP(J7083,'Mapping-CITI'!A:E,5,0)</f>
        <v>0</v>
      </c>
      <c r="D7083" s="42">
        <v>45016</v>
      </c>
      <c r="E7083" s="42">
        <v>45199</v>
      </c>
      <c r="F7083" t="s">
        <v>1983</v>
      </c>
      <c r="G7083" t="s">
        <v>556</v>
      </c>
      <c r="H7083">
        <v>1700</v>
      </c>
      <c r="I7083" t="s">
        <v>2768</v>
      </c>
      <c r="J7083">
        <v>141724</v>
      </c>
      <c r="K7083" t="s">
        <v>2076</v>
      </c>
      <c r="L7083">
        <v>0</v>
      </c>
      <c r="M7083">
        <v>71000</v>
      </c>
      <c r="N7083">
        <v>71000</v>
      </c>
      <c r="O7083">
        <v>0</v>
      </c>
      <c r="P7083" t="s">
        <v>607</v>
      </c>
      <c r="Q7083">
        <v>0</v>
      </c>
      <c r="R7083">
        <v>71000</v>
      </c>
      <c r="S7083">
        <v>71000</v>
      </c>
      <c r="T7083" t="s">
        <v>24</v>
      </c>
      <c r="U7083" s="221">
        <f t="shared" si="221"/>
        <v>0</v>
      </c>
    </row>
    <row r="7084" spans="1:21" hidden="1">
      <c r="A7084" s="55" t="str">
        <f t="shared" si="220"/>
        <v>Y0EY0</v>
      </c>
      <c r="B7084" s="55">
        <f>VLOOKUP(J7084,'Mapping-CITI'!A:E,5,0)</f>
        <v>0</v>
      </c>
      <c r="D7084" s="42">
        <v>45016</v>
      </c>
      <c r="E7084" s="42">
        <v>45199</v>
      </c>
      <c r="F7084" t="s">
        <v>1983</v>
      </c>
      <c r="G7084" t="s">
        <v>556</v>
      </c>
      <c r="H7084">
        <v>1700</v>
      </c>
      <c r="I7084" t="s">
        <v>2768</v>
      </c>
      <c r="J7084">
        <v>141744</v>
      </c>
      <c r="K7084" t="s">
        <v>2087</v>
      </c>
      <c r="L7084">
        <v>0</v>
      </c>
      <c r="M7084">
        <v>19887221.899999999</v>
      </c>
      <c r="N7084">
        <v>19887221.899999999</v>
      </c>
      <c r="O7084">
        <v>0</v>
      </c>
      <c r="P7084" t="s">
        <v>607</v>
      </c>
      <c r="Q7084">
        <v>0</v>
      </c>
      <c r="R7084">
        <v>19887221.899999999</v>
      </c>
      <c r="S7084">
        <v>19887221.899999999</v>
      </c>
      <c r="T7084" t="s">
        <v>24</v>
      </c>
      <c r="U7084" s="221">
        <f t="shared" si="221"/>
        <v>0</v>
      </c>
    </row>
    <row r="7085" spans="1:21" hidden="1">
      <c r="A7085" s="55" t="str">
        <f t="shared" si="220"/>
        <v>Y0EY0</v>
      </c>
      <c r="B7085" s="55">
        <f>VLOOKUP(J7085,'Mapping-CITI'!A:E,5,0)</f>
        <v>0</v>
      </c>
      <c r="D7085" s="42">
        <v>45016</v>
      </c>
      <c r="E7085" s="42">
        <v>45199</v>
      </c>
      <c r="F7085" t="s">
        <v>1983</v>
      </c>
      <c r="G7085" t="s">
        <v>556</v>
      </c>
      <c r="H7085">
        <v>1700</v>
      </c>
      <c r="I7085" t="s">
        <v>2768</v>
      </c>
      <c r="J7085">
        <v>141754</v>
      </c>
      <c r="K7085" t="s">
        <v>2096</v>
      </c>
      <c r="L7085">
        <v>0</v>
      </c>
      <c r="M7085">
        <v>16000</v>
      </c>
      <c r="N7085">
        <v>16000</v>
      </c>
      <c r="O7085">
        <v>0</v>
      </c>
      <c r="P7085" t="s">
        <v>607</v>
      </c>
      <c r="Q7085">
        <v>0</v>
      </c>
      <c r="R7085">
        <v>16000</v>
      </c>
      <c r="S7085">
        <v>16000</v>
      </c>
      <c r="T7085" t="s">
        <v>24</v>
      </c>
      <c r="U7085" s="221">
        <f t="shared" si="221"/>
        <v>0</v>
      </c>
    </row>
    <row r="7086" spans="1:21" hidden="1">
      <c r="A7086" s="55" t="str">
        <f t="shared" si="220"/>
        <v>Y0EY0</v>
      </c>
      <c r="B7086" s="55">
        <f>VLOOKUP(J7086,'Mapping-CITI'!A:E,5,0)</f>
        <v>0</v>
      </c>
      <c r="D7086" s="42">
        <v>45016</v>
      </c>
      <c r="E7086" s="42">
        <v>45199</v>
      </c>
      <c r="F7086" t="s">
        <v>1983</v>
      </c>
      <c r="G7086" t="s">
        <v>556</v>
      </c>
      <c r="H7086">
        <v>1700</v>
      </c>
      <c r="I7086" t="s">
        <v>2768</v>
      </c>
      <c r="J7086">
        <v>141769</v>
      </c>
      <c r="K7086" t="s">
        <v>2105</v>
      </c>
      <c r="L7086">
        <v>0</v>
      </c>
      <c r="M7086">
        <v>9000</v>
      </c>
      <c r="N7086">
        <v>9000</v>
      </c>
      <c r="O7086">
        <v>0</v>
      </c>
      <c r="P7086" t="s">
        <v>607</v>
      </c>
      <c r="Q7086">
        <v>0</v>
      </c>
      <c r="R7086">
        <v>9000</v>
      </c>
      <c r="S7086">
        <v>9000</v>
      </c>
      <c r="T7086" t="s">
        <v>24</v>
      </c>
      <c r="U7086" s="221">
        <f t="shared" si="221"/>
        <v>0</v>
      </c>
    </row>
    <row r="7087" spans="1:21" hidden="1">
      <c r="A7087" s="55" t="str">
        <f t="shared" si="220"/>
        <v>Y0EY0</v>
      </c>
      <c r="B7087" s="55">
        <f>VLOOKUP(J7087,'Mapping-CITI'!A:E,5,0)</f>
        <v>0</v>
      </c>
      <c r="D7087" s="42">
        <v>45016</v>
      </c>
      <c r="E7087" s="42">
        <v>45199</v>
      </c>
      <c r="F7087" t="s">
        <v>1983</v>
      </c>
      <c r="G7087" t="s">
        <v>556</v>
      </c>
      <c r="H7087">
        <v>1700</v>
      </c>
      <c r="I7087" t="s">
        <v>2768</v>
      </c>
      <c r="J7087">
        <v>141779</v>
      </c>
      <c r="K7087" t="s">
        <v>2114</v>
      </c>
      <c r="L7087">
        <v>0</v>
      </c>
      <c r="M7087">
        <v>5800</v>
      </c>
      <c r="N7087">
        <v>5800</v>
      </c>
      <c r="O7087">
        <v>0</v>
      </c>
      <c r="P7087" t="s">
        <v>607</v>
      </c>
      <c r="Q7087">
        <v>0</v>
      </c>
      <c r="R7087">
        <v>5800</v>
      </c>
      <c r="S7087">
        <v>5800</v>
      </c>
      <c r="T7087" t="s">
        <v>24</v>
      </c>
      <c r="U7087" s="221">
        <f t="shared" si="221"/>
        <v>0</v>
      </c>
    </row>
    <row r="7088" spans="1:21" hidden="1">
      <c r="A7088" s="55" t="str">
        <f t="shared" si="220"/>
        <v>Y0EY0</v>
      </c>
      <c r="B7088" s="55">
        <f>VLOOKUP(J7088,'Mapping-CITI'!A:E,5,0)</f>
        <v>0</v>
      </c>
      <c r="D7088" s="42">
        <v>45016</v>
      </c>
      <c r="E7088" s="42">
        <v>45199</v>
      </c>
      <c r="F7088" t="s">
        <v>1983</v>
      </c>
      <c r="G7088" t="s">
        <v>556</v>
      </c>
      <c r="H7088">
        <v>1700</v>
      </c>
      <c r="I7088" t="s">
        <v>2768</v>
      </c>
      <c r="J7088">
        <v>141789</v>
      </c>
      <c r="K7088" t="s">
        <v>2122</v>
      </c>
      <c r="L7088">
        <v>0</v>
      </c>
      <c r="M7088">
        <v>102500</v>
      </c>
      <c r="N7088">
        <v>103000</v>
      </c>
      <c r="O7088">
        <v>-500</v>
      </c>
      <c r="P7088" t="s">
        <v>607</v>
      </c>
      <c r="Q7088">
        <v>-500</v>
      </c>
      <c r="R7088">
        <v>102500</v>
      </c>
      <c r="S7088">
        <v>103000</v>
      </c>
      <c r="T7088" t="s">
        <v>24</v>
      </c>
      <c r="U7088" s="221">
        <f t="shared" si="221"/>
        <v>-5.0000000000000002E-5</v>
      </c>
    </row>
    <row r="7089" spans="1:21" hidden="1">
      <c r="A7089" s="55" t="str">
        <f t="shared" si="220"/>
        <v>Y0EYIgnore</v>
      </c>
      <c r="B7089" s="55" t="str">
        <f>VLOOKUP(J7089,'Mapping-CITI'!A:E,5,0)</f>
        <v>Ignore</v>
      </c>
      <c r="D7089" s="42">
        <v>45016</v>
      </c>
      <c r="E7089" s="42">
        <v>45199</v>
      </c>
      <c r="F7089" t="s">
        <v>1983</v>
      </c>
      <c r="G7089" t="s">
        <v>556</v>
      </c>
      <c r="H7089">
        <v>1700</v>
      </c>
      <c r="I7089" t="s">
        <v>2768</v>
      </c>
      <c r="J7089">
        <v>141794</v>
      </c>
      <c r="K7089" t="s">
        <v>3365</v>
      </c>
      <c r="L7089">
        <v>0</v>
      </c>
      <c r="M7089">
        <v>32500</v>
      </c>
      <c r="N7089">
        <v>32500</v>
      </c>
      <c r="O7089">
        <v>0</v>
      </c>
      <c r="P7089" t="s">
        <v>607</v>
      </c>
      <c r="Q7089">
        <v>0</v>
      </c>
      <c r="R7089">
        <v>32500</v>
      </c>
      <c r="S7089">
        <v>32500</v>
      </c>
      <c r="T7089" t="s">
        <v>24</v>
      </c>
      <c r="U7089" s="221">
        <f t="shared" si="221"/>
        <v>0</v>
      </c>
    </row>
    <row r="7090" spans="1:21" hidden="1">
      <c r="A7090" s="55" t="str">
        <f t="shared" si="220"/>
        <v>Y0EYIgnore</v>
      </c>
      <c r="B7090" s="55" t="str">
        <f>VLOOKUP(J7090,'Mapping-CITI'!A:E,5,0)</f>
        <v>Ignore</v>
      </c>
      <c r="D7090" s="42">
        <v>45016</v>
      </c>
      <c r="E7090" s="42">
        <v>45199</v>
      </c>
      <c r="F7090" t="s">
        <v>1983</v>
      </c>
      <c r="G7090" t="s">
        <v>556</v>
      </c>
      <c r="H7090">
        <v>1700</v>
      </c>
      <c r="I7090" t="s">
        <v>2768</v>
      </c>
      <c r="J7090">
        <v>141865</v>
      </c>
      <c r="K7090" t="s">
        <v>3366</v>
      </c>
      <c r="L7090">
        <v>0</v>
      </c>
      <c r="M7090">
        <v>25000</v>
      </c>
      <c r="N7090">
        <v>25000</v>
      </c>
      <c r="O7090">
        <v>0</v>
      </c>
      <c r="P7090" t="s">
        <v>607</v>
      </c>
      <c r="Q7090">
        <v>0</v>
      </c>
      <c r="R7090">
        <v>25000</v>
      </c>
      <c r="S7090">
        <v>25000</v>
      </c>
      <c r="T7090" t="s">
        <v>24</v>
      </c>
      <c r="U7090" s="221">
        <f t="shared" si="221"/>
        <v>0</v>
      </c>
    </row>
    <row r="7091" spans="1:21" hidden="1">
      <c r="A7091" s="55" t="str">
        <f t="shared" si="220"/>
        <v>Y0EY0</v>
      </c>
      <c r="B7091" s="55">
        <f>VLOOKUP(J7091,'Mapping-CITI'!A:E,5,0)</f>
        <v>0</v>
      </c>
      <c r="D7091" s="42">
        <v>45016</v>
      </c>
      <c r="E7091" s="42">
        <v>45199</v>
      </c>
      <c r="F7091" t="s">
        <v>1983</v>
      </c>
      <c r="G7091" t="s">
        <v>556</v>
      </c>
      <c r="H7091">
        <v>1700</v>
      </c>
      <c r="I7091" t="s">
        <v>2768</v>
      </c>
      <c r="J7091">
        <v>142042</v>
      </c>
      <c r="K7091" t="s">
        <v>2131</v>
      </c>
      <c r="L7091">
        <v>0</v>
      </c>
      <c r="M7091">
        <v>2797</v>
      </c>
      <c r="N7091">
        <v>2797</v>
      </c>
      <c r="O7091">
        <v>0</v>
      </c>
      <c r="P7091" t="s">
        <v>607</v>
      </c>
      <c r="Q7091">
        <v>0</v>
      </c>
      <c r="R7091">
        <v>2797</v>
      </c>
      <c r="S7091">
        <v>2797</v>
      </c>
      <c r="T7091" t="s">
        <v>24</v>
      </c>
      <c r="U7091" s="221">
        <f t="shared" si="221"/>
        <v>0</v>
      </c>
    </row>
    <row r="7092" spans="1:21" hidden="1">
      <c r="A7092" s="55" t="str">
        <f t="shared" si="220"/>
        <v>Y0EY0</v>
      </c>
      <c r="B7092" s="55">
        <f>VLOOKUP(J7092,'Mapping-CITI'!A:E,5,0)</f>
        <v>0</v>
      </c>
      <c r="D7092" s="42">
        <v>45016</v>
      </c>
      <c r="E7092" s="42">
        <v>45199</v>
      </c>
      <c r="F7092" t="s">
        <v>1983</v>
      </c>
      <c r="G7092" t="s">
        <v>556</v>
      </c>
      <c r="H7092">
        <v>1700</v>
      </c>
      <c r="I7092" t="s">
        <v>2768</v>
      </c>
      <c r="J7092">
        <v>142043</v>
      </c>
      <c r="K7092" t="s">
        <v>2657</v>
      </c>
      <c r="L7092">
        <v>0</v>
      </c>
      <c r="M7092">
        <v>37000</v>
      </c>
      <c r="N7092">
        <v>37000</v>
      </c>
      <c r="O7092">
        <v>0</v>
      </c>
      <c r="P7092" t="s">
        <v>607</v>
      </c>
      <c r="Q7092">
        <v>0</v>
      </c>
      <c r="R7092">
        <v>37000</v>
      </c>
      <c r="S7092">
        <v>37000</v>
      </c>
      <c r="T7092" t="s">
        <v>24</v>
      </c>
      <c r="U7092" s="221">
        <f t="shared" si="221"/>
        <v>0</v>
      </c>
    </row>
    <row r="7093" spans="1:21" hidden="1">
      <c r="A7093" s="55" t="str">
        <f t="shared" si="220"/>
        <v>Y0EY0</v>
      </c>
      <c r="B7093" s="55">
        <f>VLOOKUP(J7093,'Mapping-CITI'!A:E,5,0)</f>
        <v>0</v>
      </c>
      <c r="D7093" s="42">
        <v>45016</v>
      </c>
      <c r="E7093" s="42">
        <v>45199</v>
      </c>
      <c r="F7093" t="s">
        <v>1983</v>
      </c>
      <c r="G7093" t="s">
        <v>556</v>
      </c>
      <c r="H7093">
        <v>1700</v>
      </c>
      <c r="I7093" t="s">
        <v>2768</v>
      </c>
      <c r="J7093">
        <v>142044</v>
      </c>
      <c r="K7093" t="s">
        <v>2132</v>
      </c>
      <c r="L7093">
        <v>0</v>
      </c>
      <c r="M7093">
        <v>22000</v>
      </c>
      <c r="N7093">
        <v>22000</v>
      </c>
      <c r="O7093">
        <v>0</v>
      </c>
      <c r="P7093" t="s">
        <v>607</v>
      </c>
      <c r="Q7093">
        <v>0</v>
      </c>
      <c r="R7093">
        <v>22000</v>
      </c>
      <c r="S7093">
        <v>22000</v>
      </c>
      <c r="T7093" t="s">
        <v>24</v>
      </c>
      <c r="U7093" s="221">
        <f t="shared" si="221"/>
        <v>0</v>
      </c>
    </row>
    <row r="7094" spans="1:21" hidden="1">
      <c r="A7094" s="55" t="str">
        <f t="shared" si="220"/>
        <v>Y0EY0</v>
      </c>
      <c r="B7094" s="55">
        <f>VLOOKUP(J7094,'Mapping-CITI'!A:E,5,0)</f>
        <v>0</v>
      </c>
      <c r="D7094" s="42">
        <v>45016</v>
      </c>
      <c r="E7094" s="42">
        <v>45199</v>
      </c>
      <c r="F7094" t="s">
        <v>1983</v>
      </c>
      <c r="G7094" t="s">
        <v>556</v>
      </c>
      <c r="H7094">
        <v>1700</v>
      </c>
      <c r="I7094" t="s">
        <v>2768</v>
      </c>
      <c r="J7094">
        <v>142048</v>
      </c>
      <c r="K7094" t="s">
        <v>2640</v>
      </c>
      <c r="L7094">
        <v>0</v>
      </c>
      <c r="M7094">
        <v>512500</v>
      </c>
      <c r="N7094">
        <v>512500</v>
      </c>
      <c r="O7094">
        <v>0</v>
      </c>
      <c r="P7094" t="s">
        <v>607</v>
      </c>
      <c r="Q7094">
        <v>0</v>
      </c>
      <c r="R7094">
        <v>512500</v>
      </c>
      <c r="S7094">
        <v>512500</v>
      </c>
      <c r="T7094" t="s">
        <v>24</v>
      </c>
      <c r="U7094" s="221">
        <f t="shared" si="221"/>
        <v>0</v>
      </c>
    </row>
    <row r="7095" spans="1:21" hidden="1">
      <c r="A7095" s="55" t="str">
        <f t="shared" si="220"/>
        <v>Y0EYIgnore</v>
      </c>
      <c r="B7095" s="55" t="str">
        <f>VLOOKUP(J7095,'Mapping-CITI'!A:E,5,0)</f>
        <v>Ignore</v>
      </c>
      <c r="D7095" s="42">
        <v>45016</v>
      </c>
      <c r="E7095" s="42">
        <v>45199</v>
      </c>
      <c r="F7095" t="s">
        <v>1983</v>
      </c>
      <c r="G7095" t="s">
        <v>556</v>
      </c>
      <c r="H7095">
        <v>1700</v>
      </c>
      <c r="I7095" t="s">
        <v>2768</v>
      </c>
      <c r="J7095">
        <v>142077</v>
      </c>
      <c r="K7095" t="s">
        <v>2913</v>
      </c>
      <c r="L7095">
        <v>290.42</v>
      </c>
      <c r="M7095">
        <v>11762.05</v>
      </c>
      <c r="N7095">
        <v>10310.57</v>
      </c>
      <c r="O7095">
        <v>1741.9</v>
      </c>
      <c r="P7095" t="s">
        <v>607</v>
      </c>
      <c r="Q7095">
        <v>1741.9</v>
      </c>
      <c r="R7095">
        <v>11762.05</v>
      </c>
      <c r="S7095">
        <v>10310.57</v>
      </c>
      <c r="T7095" t="s">
        <v>24</v>
      </c>
      <c r="U7095" s="221">
        <f t="shared" si="221"/>
        <v>1.4514799999999995E-4</v>
      </c>
    </row>
    <row r="7096" spans="1:21" hidden="1">
      <c r="A7096" s="55" t="str">
        <f t="shared" si="220"/>
        <v>Y0EYIgnore</v>
      </c>
      <c r="B7096" s="55" t="str">
        <f>VLOOKUP(J7096,'Mapping-CITI'!A:E,5,0)</f>
        <v>Ignore</v>
      </c>
      <c r="D7096" s="42">
        <v>45016</v>
      </c>
      <c r="E7096" s="42">
        <v>45199</v>
      </c>
      <c r="F7096" t="s">
        <v>1983</v>
      </c>
      <c r="G7096" t="s">
        <v>556</v>
      </c>
      <c r="H7096">
        <v>1700</v>
      </c>
      <c r="I7096" t="s">
        <v>2768</v>
      </c>
      <c r="J7096">
        <v>142096</v>
      </c>
      <c r="K7096" t="s">
        <v>3421</v>
      </c>
      <c r="L7096">
        <v>0</v>
      </c>
      <c r="M7096">
        <v>498.9</v>
      </c>
      <c r="N7096">
        <v>498.9</v>
      </c>
      <c r="O7096">
        <v>0</v>
      </c>
      <c r="P7096" t="s">
        <v>607</v>
      </c>
      <c r="Q7096">
        <v>0</v>
      </c>
      <c r="R7096">
        <v>498.9</v>
      </c>
      <c r="S7096">
        <v>498.9</v>
      </c>
      <c r="T7096" t="s">
        <v>24</v>
      </c>
      <c r="U7096" s="221">
        <f t="shared" si="221"/>
        <v>0</v>
      </c>
    </row>
    <row r="7097" spans="1:21" hidden="1">
      <c r="A7097" s="55" t="str">
        <f t="shared" si="220"/>
        <v>Y0EYIgnore</v>
      </c>
      <c r="B7097" s="55" t="str">
        <f>VLOOKUP(J7097,'Mapping-CITI'!A:E,5,0)</f>
        <v>Ignore</v>
      </c>
      <c r="D7097" s="42">
        <v>45016</v>
      </c>
      <c r="E7097" s="42">
        <v>45199</v>
      </c>
      <c r="F7097" t="s">
        <v>1983</v>
      </c>
      <c r="G7097" t="s">
        <v>556</v>
      </c>
      <c r="H7097">
        <v>1700</v>
      </c>
      <c r="I7097" t="s">
        <v>2768</v>
      </c>
      <c r="J7097">
        <v>142243</v>
      </c>
      <c r="K7097" t="s">
        <v>3367</v>
      </c>
      <c r="L7097">
        <v>0</v>
      </c>
      <c r="M7097">
        <v>1467101.1</v>
      </c>
      <c r="N7097">
        <v>1467101.1</v>
      </c>
      <c r="O7097">
        <v>0</v>
      </c>
      <c r="P7097" t="s">
        <v>607</v>
      </c>
      <c r="Q7097">
        <v>0</v>
      </c>
      <c r="R7097">
        <v>1467101.1</v>
      </c>
      <c r="S7097">
        <v>1467101.1</v>
      </c>
      <c r="T7097" t="s">
        <v>24</v>
      </c>
      <c r="U7097" s="221">
        <f t="shared" si="221"/>
        <v>0</v>
      </c>
    </row>
    <row r="7098" spans="1:21" hidden="1">
      <c r="A7098" s="55" t="str">
        <f t="shared" si="220"/>
        <v>Y0EYIgnore</v>
      </c>
      <c r="B7098" s="55" t="str">
        <f>VLOOKUP(J7098,'Mapping-CITI'!A:E,5,0)</f>
        <v>Ignore</v>
      </c>
      <c r="D7098" s="42">
        <v>45016</v>
      </c>
      <c r="E7098" s="42">
        <v>45199</v>
      </c>
      <c r="F7098" t="s">
        <v>1983</v>
      </c>
      <c r="G7098" t="s">
        <v>556</v>
      </c>
      <c r="H7098">
        <v>1700</v>
      </c>
      <c r="I7098" t="s">
        <v>2768</v>
      </c>
      <c r="J7098">
        <v>142256</v>
      </c>
      <c r="K7098" t="s">
        <v>3370</v>
      </c>
      <c r="L7098">
        <v>0</v>
      </c>
      <c r="M7098">
        <v>50000</v>
      </c>
      <c r="N7098">
        <v>50000</v>
      </c>
      <c r="O7098">
        <v>0</v>
      </c>
      <c r="P7098" t="s">
        <v>607</v>
      </c>
      <c r="Q7098">
        <v>0</v>
      </c>
      <c r="R7098">
        <v>50000</v>
      </c>
      <c r="S7098">
        <v>50000</v>
      </c>
      <c r="T7098" t="s">
        <v>24</v>
      </c>
      <c r="U7098" s="221">
        <f t="shared" si="221"/>
        <v>0</v>
      </c>
    </row>
    <row r="7099" spans="1:21" hidden="1">
      <c r="A7099" s="55" t="str">
        <f t="shared" si="220"/>
        <v>Y0EYIgnore</v>
      </c>
      <c r="B7099" s="55" t="str">
        <f>VLOOKUP(J7099,'Mapping-CITI'!A:E,5,0)</f>
        <v>Ignore</v>
      </c>
      <c r="D7099" s="42">
        <v>45016</v>
      </c>
      <c r="E7099" s="42">
        <v>45199</v>
      </c>
      <c r="F7099" t="s">
        <v>1983</v>
      </c>
      <c r="G7099" t="s">
        <v>556</v>
      </c>
      <c r="H7099">
        <v>1700</v>
      </c>
      <c r="I7099" t="s">
        <v>2768</v>
      </c>
      <c r="J7099">
        <v>142258</v>
      </c>
      <c r="K7099" t="s">
        <v>3371</v>
      </c>
      <c r="L7099">
        <v>-4000</v>
      </c>
      <c r="M7099">
        <v>1322500</v>
      </c>
      <c r="N7099">
        <v>1320500</v>
      </c>
      <c r="O7099">
        <v>-2000</v>
      </c>
      <c r="P7099" t="s">
        <v>607</v>
      </c>
      <c r="Q7099">
        <v>-2000</v>
      </c>
      <c r="R7099">
        <v>1322500</v>
      </c>
      <c r="S7099">
        <v>1320500</v>
      </c>
      <c r="T7099" t="s">
        <v>24</v>
      </c>
      <c r="U7099" s="221">
        <f t="shared" si="221"/>
        <v>2.0000000000000001E-4</v>
      </c>
    </row>
    <row r="7100" spans="1:21" hidden="1">
      <c r="A7100" s="55" t="str">
        <f t="shared" si="220"/>
        <v>Y0EYIgnore</v>
      </c>
      <c r="B7100" s="55" t="str">
        <f>VLOOKUP(J7100,'Mapping-CITI'!A:E,5,0)</f>
        <v>Ignore</v>
      </c>
      <c r="D7100" s="42">
        <v>45016</v>
      </c>
      <c r="E7100" s="42">
        <v>45199</v>
      </c>
      <c r="F7100" t="s">
        <v>1983</v>
      </c>
      <c r="G7100" t="s">
        <v>556</v>
      </c>
      <c r="H7100">
        <v>1700</v>
      </c>
      <c r="I7100" t="s">
        <v>2768</v>
      </c>
      <c r="J7100">
        <v>142262</v>
      </c>
      <c r="K7100" t="s">
        <v>3372</v>
      </c>
      <c r="L7100">
        <v>0</v>
      </c>
      <c r="M7100">
        <v>6000</v>
      </c>
      <c r="N7100">
        <v>6000</v>
      </c>
      <c r="O7100">
        <v>0</v>
      </c>
      <c r="P7100" t="s">
        <v>607</v>
      </c>
      <c r="Q7100">
        <v>0</v>
      </c>
      <c r="R7100">
        <v>6000</v>
      </c>
      <c r="S7100">
        <v>6000</v>
      </c>
      <c r="T7100" t="s">
        <v>24</v>
      </c>
      <c r="U7100" s="221">
        <f t="shared" si="221"/>
        <v>0</v>
      </c>
    </row>
    <row r="7101" spans="1:21" hidden="1">
      <c r="A7101" s="55" t="str">
        <f t="shared" si="220"/>
        <v>Y0EYIgnore</v>
      </c>
      <c r="B7101" s="55" t="str">
        <f>VLOOKUP(J7101,'Mapping-CITI'!A:E,5,0)</f>
        <v>Ignore</v>
      </c>
      <c r="D7101" s="42">
        <v>45016</v>
      </c>
      <c r="E7101" s="42">
        <v>45199</v>
      </c>
      <c r="F7101" t="s">
        <v>1983</v>
      </c>
      <c r="G7101" t="s">
        <v>556</v>
      </c>
      <c r="H7101">
        <v>1700</v>
      </c>
      <c r="I7101" t="s">
        <v>2768</v>
      </c>
      <c r="J7101">
        <v>142269</v>
      </c>
      <c r="K7101" t="s">
        <v>3381</v>
      </c>
      <c r="L7101">
        <v>11000</v>
      </c>
      <c r="M7101">
        <v>0</v>
      </c>
      <c r="N7101">
        <v>0</v>
      </c>
      <c r="O7101">
        <v>11000</v>
      </c>
      <c r="P7101" t="s">
        <v>607</v>
      </c>
      <c r="Q7101">
        <v>11000</v>
      </c>
      <c r="R7101">
        <v>0</v>
      </c>
      <c r="S7101">
        <v>0</v>
      </c>
      <c r="T7101" t="s">
        <v>24</v>
      </c>
      <c r="U7101" s="221">
        <f t="shared" si="221"/>
        <v>0</v>
      </c>
    </row>
    <row r="7102" spans="1:21" hidden="1">
      <c r="A7102" s="55" t="str">
        <f t="shared" si="220"/>
        <v>Y0EYIgnore</v>
      </c>
      <c r="B7102" s="55" t="str">
        <f>VLOOKUP(J7102,'Mapping-CITI'!A:E,5,0)</f>
        <v>Ignore</v>
      </c>
      <c r="D7102" s="42">
        <v>45016</v>
      </c>
      <c r="E7102" s="42">
        <v>45199</v>
      </c>
      <c r="F7102" t="s">
        <v>1983</v>
      </c>
      <c r="G7102" t="s">
        <v>556</v>
      </c>
      <c r="H7102">
        <v>1700</v>
      </c>
      <c r="I7102" t="s">
        <v>2768</v>
      </c>
      <c r="J7102">
        <v>142271</v>
      </c>
      <c r="K7102" t="s">
        <v>3375</v>
      </c>
      <c r="L7102">
        <v>0</v>
      </c>
      <c r="M7102">
        <v>594000</v>
      </c>
      <c r="N7102">
        <v>594000</v>
      </c>
      <c r="O7102">
        <v>0</v>
      </c>
      <c r="P7102" t="s">
        <v>607</v>
      </c>
      <c r="Q7102">
        <v>0</v>
      </c>
      <c r="R7102">
        <v>594000</v>
      </c>
      <c r="S7102">
        <v>594000</v>
      </c>
      <c r="T7102" t="s">
        <v>24</v>
      </c>
      <c r="U7102" s="221">
        <f t="shared" si="221"/>
        <v>0</v>
      </c>
    </row>
    <row r="7103" spans="1:21" hidden="1">
      <c r="A7103" s="55" t="str">
        <f t="shared" si="220"/>
        <v>Y0EYIgnore</v>
      </c>
      <c r="B7103" s="55" t="str">
        <f>VLOOKUP(J7103,'Mapping-CITI'!A:E,5,0)</f>
        <v>Ignore</v>
      </c>
      <c r="D7103" s="42">
        <v>45016</v>
      </c>
      <c r="E7103" s="42">
        <v>45199</v>
      </c>
      <c r="F7103" t="s">
        <v>1983</v>
      </c>
      <c r="G7103" t="s">
        <v>556</v>
      </c>
      <c r="H7103">
        <v>1700</v>
      </c>
      <c r="I7103" t="s">
        <v>2768</v>
      </c>
      <c r="J7103">
        <v>142274</v>
      </c>
      <c r="K7103" t="s">
        <v>3376</v>
      </c>
      <c r="L7103">
        <v>0</v>
      </c>
      <c r="M7103">
        <v>5000</v>
      </c>
      <c r="N7103">
        <v>5000</v>
      </c>
      <c r="O7103">
        <v>0</v>
      </c>
      <c r="P7103" t="s">
        <v>607</v>
      </c>
      <c r="Q7103">
        <v>0</v>
      </c>
      <c r="R7103">
        <v>5000</v>
      </c>
      <c r="S7103">
        <v>5000</v>
      </c>
      <c r="T7103" t="s">
        <v>24</v>
      </c>
      <c r="U7103" s="221">
        <f t="shared" si="221"/>
        <v>0</v>
      </c>
    </row>
    <row r="7104" spans="1:21" hidden="1">
      <c r="A7104" s="55" t="str">
        <f t="shared" si="220"/>
        <v>Y0EYIgnore</v>
      </c>
      <c r="B7104" s="55" t="str">
        <f>VLOOKUP(J7104,'Mapping-CITI'!A:E,5,0)</f>
        <v>Ignore</v>
      </c>
      <c r="D7104" s="42">
        <v>45016</v>
      </c>
      <c r="E7104" s="42">
        <v>45199</v>
      </c>
      <c r="F7104" t="s">
        <v>1983</v>
      </c>
      <c r="G7104" t="s">
        <v>556</v>
      </c>
      <c r="H7104">
        <v>1700</v>
      </c>
      <c r="I7104" t="s">
        <v>2768</v>
      </c>
      <c r="J7104">
        <v>142276</v>
      </c>
      <c r="K7104" t="s">
        <v>3377</v>
      </c>
      <c r="L7104">
        <v>0</v>
      </c>
      <c r="M7104">
        <v>217678.57</v>
      </c>
      <c r="N7104">
        <v>217678.57</v>
      </c>
      <c r="O7104">
        <v>0</v>
      </c>
      <c r="P7104" t="s">
        <v>607</v>
      </c>
      <c r="Q7104">
        <v>0</v>
      </c>
      <c r="R7104">
        <v>217678.57</v>
      </c>
      <c r="S7104">
        <v>217678.57</v>
      </c>
      <c r="T7104" t="s">
        <v>24</v>
      </c>
      <c r="U7104" s="221">
        <f t="shared" si="221"/>
        <v>0</v>
      </c>
    </row>
    <row r="7105" spans="1:21" hidden="1">
      <c r="A7105" s="55" t="str">
        <f t="shared" si="220"/>
        <v>Y0EY0</v>
      </c>
      <c r="B7105" s="55">
        <f>VLOOKUP(J7105,'Mapping-CITI'!A:E,5,0)</f>
        <v>0</v>
      </c>
      <c r="D7105" s="42">
        <v>45016</v>
      </c>
      <c r="E7105" s="42">
        <v>45199</v>
      </c>
      <c r="F7105" t="s">
        <v>1983</v>
      </c>
      <c r="G7105" t="s">
        <v>556</v>
      </c>
      <c r="H7105">
        <v>1400</v>
      </c>
      <c r="I7105" t="s">
        <v>2773</v>
      </c>
      <c r="J7105">
        <v>160112</v>
      </c>
      <c r="K7105" t="s">
        <v>2622</v>
      </c>
      <c r="L7105">
        <v>0</v>
      </c>
      <c r="M7105">
        <v>34499999.990000002</v>
      </c>
      <c r="N7105">
        <v>34499999.990000002</v>
      </c>
      <c r="O7105">
        <v>0</v>
      </c>
      <c r="P7105" t="s">
        <v>607</v>
      </c>
      <c r="Q7105">
        <v>0</v>
      </c>
      <c r="R7105">
        <v>0</v>
      </c>
      <c r="S7105">
        <v>0</v>
      </c>
      <c r="T7105" t="s">
        <v>24</v>
      </c>
      <c r="U7105" s="221">
        <f t="shared" si="221"/>
        <v>0</v>
      </c>
    </row>
    <row r="7106" spans="1:21" hidden="1">
      <c r="A7106" s="55" t="str">
        <f t="shared" si="220"/>
        <v>Y0EY0</v>
      </c>
      <c r="B7106" s="55">
        <f>VLOOKUP(J7106,'Mapping-CITI'!A:E,5,0)</f>
        <v>0</v>
      </c>
      <c r="D7106" s="42">
        <v>45016</v>
      </c>
      <c r="E7106" s="42">
        <v>45199</v>
      </c>
      <c r="F7106" t="s">
        <v>1983</v>
      </c>
      <c r="G7106" t="s">
        <v>556</v>
      </c>
      <c r="H7106">
        <v>1400</v>
      </c>
      <c r="I7106" t="s">
        <v>2773</v>
      </c>
      <c r="J7106">
        <v>160118</v>
      </c>
      <c r="K7106" t="s">
        <v>2152</v>
      </c>
      <c r="L7106">
        <v>0</v>
      </c>
      <c r="M7106">
        <v>464704825.75999999</v>
      </c>
      <c r="N7106">
        <v>464704825.75999999</v>
      </c>
      <c r="O7106">
        <v>0</v>
      </c>
      <c r="P7106" t="s">
        <v>607</v>
      </c>
      <c r="Q7106">
        <v>0</v>
      </c>
      <c r="R7106">
        <v>0</v>
      </c>
      <c r="S7106">
        <v>0</v>
      </c>
      <c r="T7106" t="s">
        <v>24</v>
      </c>
      <c r="U7106" s="221">
        <f t="shared" si="221"/>
        <v>0</v>
      </c>
    </row>
    <row r="7107" spans="1:21" hidden="1">
      <c r="A7107" s="55" t="str">
        <f t="shared" ref="A7107:A7170" si="222">F7107&amp;B7107</f>
        <v>Y0EY0</v>
      </c>
      <c r="B7107" s="55">
        <f>VLOOKUP(J7107,'Mapping-CITI'!A:E,5,0)</f>
        <v>0</v>
      </c>
      <c r="D7107" s="42">
        <v>45016</v>
      </c>
      <c r="E7107" s="42">
        <v>45199</v>
      </c>
      <c r="F7107" t="s">
        <v>1983</v>
      </c>
      <c r="G7107" t="s">
        <v>556</v>
      </c>
      <c r="H7107">
        <v>1600</v>
      </c>
      <c r="I7107" t="s">
        <v>2789</v>
      </c>
      <c r="J7107">
        <v>160202</v>
      </c>
      <c r="K7107" t="s">
        <v>2158</v>
      </c>
      <c r="L7107">
        <v>0</v>
      </c>
      <c r="M7107">
        <v>7085661.8300000001</v>
      </c>
      <c r="N7107">
        <v>7085661.8300000001</v>
      </c>
      <c r="O7107">
        <v>0</v>
      </c>
      <c r="P7107" t="s">
        <v>607</v>
      </c>
      <c r="Q7107">
        <v>0</v>
      </c>
      <c r="R7107">
        <v>0</v>
      </c>
      <c r="S7107">
        <v>0</v>
      </c>
      <c r="T7107" t="s">
        <v>24</v>
      </c>
      <c r="U7107" s="221">
        <f t="shared" ref="U7107:U7170" si="223">(M7107-N7107)/10^7</f>
        <v>0</v>
      </c>
    </row>
    <row r="7108" spans="1:21" hidden="1">
      <c r="A7108" s="55" t="str">
        <f t="shared" si="222"/>
        <v>Y0EY0</v>
      </c>
      <c r="B7108" s="55">
        <f>VLOOKUP(J7108,'Mapping-CITI'!A:E,5,0)</f>
        <v>0</v>
      </c>
      <c r="D7108" s="42">
        <v>45016</v>
      </c>
      <c r="E7108" s="42">
        <v>45199</v>
      </c>
      <c r="F7108" t="s">
        <v>1983</v>
      </c>
      <c r="G7108" t="s">
        <v>556</v>
      </c>
      <c r="H7108">
        <v>1600</v>
      </c>
      <c r="I7108" t="s">
        <v>2789</v>
      </c>
      <c r="J7108">
        <v>160206</v>
      </c>
      <c r="K7108" t="s">
        <v>2159</v>
      </c>
      <c r="L7108">
        <v>0</v>
      </c>
      <c r="M7108">
        <v>2236508.3199999998</v>
      </c>
      <c r="N7108">
        <v>2236508.3199999998</v>
      </c>
      <c r="O7108">
        <v>0</v>
      </c>
      <c r="P7108" t="s">
        <v>607</v>
      </c>
      <c r="Q7108">
        <v>0</v>
      </c>
      <c r="R7108">
        <v>0</v>
      </c>
      <c r="S7108">
        <v>2236508.3199999998</v>
      </c>
      <c r="T7108" t="s">
        <v>24</v>
      </c>
      <c r="U7108" s="221">
        <f t="shared" si="223"/>
        <v>0</v>
      </c>
    </row>
    <row r="7109" spans="1:21" hidden="1">
      <c r="A7109" s="55" t="str">
        <f t="shared" si="222"/>
        <v>Y0EY0</v>
      </c>
      <c r="B7109" s="55">
        <f>VLOOKUP(J7109,'Mapping-CITI'!A:E,5,0)</f>
        <v>0</v>
      </c>
      <c r="D7109" s="42">
        <v>45016</v>
      </c>
      <c r="E7109" s="42">
        <v>45199</v>
      </c>
      <c r="F7109" t="s">
        <v>1983</v>
      </c>
      <c r="G7109" t="s">
        <v>556</v>
      </c>
      <c r="H7109">
        <v>1600</v>
      </c>
      <c r="I7109" t="s">
        <v>2789</v>
      </c>
      <c r="J7109">
        <v>160207</v>
      </c>
      <c r="K7109" t="s">
        <v>2160</v>
      </c>
      <c r="L7109">
        <v>0</v>
      </c>
      <c r="M7109">
        <v>4473097</v>
      </c>
      <c r="N7109">
        <v>4467097</v>
      </c>
      <c r="O7109">
        <v>6000</v>
      </c>
      <c r="P7109" t="s">
        <v>607</v>
      </c>
      <c r="Q7109">
        <v>6000</v>
      </c>
      <c r="R7109">
        <v>0</v>
      </c>
      <c r="S7109">
        <v>4463597</v>
      </c>
      <c r="T7109" t="s">
        <v>24</v>
      </c>
      <c r="U7109" s="221">
        <f t="shared" si="223"/>
        <v>5.9999999999999995E-4</v>
      </c>
    </row>
    <row r="7110" spans="1:21" hidden="1">
      <c r="A7110" s="55" t="str">
        <f t="shared" si="222"/>
        <v>Y0EY0</v>
      </c>
      <c r="B7110" s="55">
        <f>VLOOKUP(J7110,'Mapping-CITI'!A:E,5,0)</f>
        <v>0</v>
      </c>
      <c r="D7110" s="42">
        <v>45016</v>
      </c>
      <c r="E7110" s="42">
        <v>45199</v>
      </c>
      <c r="F7110" t="s">
        <v>1983</v>
      </c>
      <c r="G7110" t="s">
        <v>556</v>
      </c>
      <c r="H7110">
        <v>1230</v>
      </c>
      <c r="I7110" t="s">
        <v>2772</v>
      </c>
      <c r="J7110">
        <v>170108</v>
      </c>
      <c r="K7110" t="s">
        <v>2164</v>
      </c>
      <c r="L7110">
        <v>109369107.98</v>
      </c>
      <c r="M7110">
        <v>45021391.189999998</v>
      </c>
      <c r="N7110">
        <v>0</v>
      </c>
      <c r="O7110">
        <v>154390499.16999999</v>
      </c>
      <c r="P7110" t="s">
        <v>607</v>
      </c>
      <c r="Q7110">
        <v>154390499.16999999</v>
      </c>
      <c r="R7110">
        <v>0</v>
      </c>
      <c r="S7110">
        <v>0</v>
      </c>
      <c r="T7110" t="s">
        <v>24</v>
      </c>
      <c r="U7110" s="221">
        <f t="shared" si="223"/>
        <v>4.5021391189999997</v>
      </c>
    </row>
    <row r="7111" spans="1:21" hidden="1">
      <c r="A7111" s="55" t="str">
        <f t="shared" si="222"/>
        <v>Y0EY1.2</v>
      </c>
      <c r="B7111" s="55">
        <f>VLOOKUP(J7111,'Mapping-CITI'!A:E,5,0)</f>
        <v>1.2</v>
      </c>
      <c r="D7111" s="42">
        <v>45016</v>
      </c>
      <c r="E7111" s="42">
        <v>45199</v>
      </c>
      <c r="F7111" t="s">
        <v>1983</v>
      </c>
      <c r="G7111" t="s">
        <v>556</v>
      </c>
      <c r="H7111">
        <v>2110</v>
      </c>
      <c r="I7111" t="s">
        <v>2790</v>
      </c>
      <c r="J7111">
        <v>201181</v>
      </c>
      <c r="K7111" t="s">
        <v>2181</v>
      </c>
      <c r="L7111">
        <v>-118474059.64</v>
      </c>
      <c r="M7111">
        <v>7686593.0099999998</v>
      </c>
      <c r="N7111">
        <v>1794173.35</v>
      </c>
      <c r="O7111">
        <v>-112581639.98</v>
      </c>
      <c r="P7111" t="s">
        <v>607</v>
      </c>
      <c r="Q7111" s="191">
        <v>-112581639.98</v>
      </c>
      <c r="R7111">
        <v>0</v>
      </c>
      <c r="S7111">
        <v>0</v>
      </c>
      <c r="T7111" t="s">
        <v>24</v>
      </c>
      <c r="U7111" s="221">
        <f t="shared" si="223"/>
        <v>0.58924196600000001</v>
      </c>
    </row>
    <row r="7112" spans="1:21" hidden="1">
      <c r="A7112" s="55" t="str">
        <f t="shared" si="222"/>
        <v>Y0EY1.2</v>
      </c>
      <c r="B7112" s="55">
        <f>VLOOKUP(J7112,'Mapping-CITI'!A:E,5,0)</f>
        <v>1.2</v>
      </c>
      <c r="D7112" s="42">
        <v>45016</v>
      </c>
      <c r="E7112" s="42">
        <v>45199</v>
      </c>
      <c r="F7112" t="s">
        <v>1983</v>
      </c>
      <c r="G7112" t="s">
        <v>556</v>
      </c>
      <c r="H7112">
        <v>2110</v>
      </c>
      <c r="I7112" t="s">
        <v>2790</v>
      </c>
      <c r="J7112">
        <v>201185</v>
      </c>
      <c r="K7112" t="s">
        <v>2183</v>
      </c>
      <c r="L7112">
        <v>-2742563.71</v>
      </c>
      <c r="M7112">
        <v>720418.97</v>
      </c>
      <c r="N7112">
        <v>416849.34</v>
      </c>
      <c r="O7112">
        <v>-2438994.08</v>
      </c>
      <c r="P7112" t="s">
        <v>607</v>
      </c>
      <c r="Q7112" s="191">
        <v>-2438994.08</v>
      </c>
      <c r="R7112">
        <v>0</v>
      </c>
      <c r="S7112">
        <v>0</v>
      </c>
      <c r="T7112" t="s">
        <v>24</v>
      </c>
      <c r="U7112" s="221">
        <f t="shared" si="223"/>
        <v>3.0356962999999994E-2</v>
      </c>
    </row>
    <row r="7113" spans="1:21" hidden="1">
      <c r="A7113" s="55" t="str">
        <f t="shared" si="222"/>
        <v>Y0EY0</v>
      </c>
      <c r="B7113" s="55">
        <f>VLOOKUP(J7113,'Mapping-CITI'!A:E,5,0)</f>
        <v>0</v>
      </c>
      <c r="D7113" s="42">
        <v>45016</v>
      </c>
      <c r="E7113" s="42">
        <v>45199</v>
      </c>
      <c r="F7113" t="s">
        <v>1983</v>
      </c>
      <c r="G7113" t="s">
        <v>556</v>
      </c>
      <c r="H7113">
        <v>2110</v>
      </c>
      <c r="I7113" t="s">
        <v>2790</v>
      </c>
      <c r="J7113">
        <v>201187</v>
      </c>
      <c r="K7113" t="s">
        <v>2184</v>
      </c>
      <c r="L7113">
        <v>130137808.43000001</v>
      </c>
      <c r="M7113">
        <v>18501329.850000001</v>
      </c>
      <c r="N7113">
        <v>18235967.23</v>
      </c>
      <c r="O7113">
        <v>130403171.05</v>
      </c>
      <c r="P7113" t="s">
        <v>607</v>
      </c>
      <c r="Q7113">
        <v>130403171.05</v>
      </c>
      <c r="R7113">
        <v>0</v>
      </c>
      <c r="S7113">
        <v>0</v>
      </c>
      <c r="T7113" t="s">
        <v>24</v>
      </c>
      <c r="U7113" s="221">
        <f t="shared" si="223"/>
        <v>2.6536262000000106E-2</v>
      </c>
    </row>
    <row r="7114" spans="1:21" hidden="1">
      <c r="A7114" s="55" t="str">
        <f t="shared" si="222"/>
        <v>Y0EY0</v>
      </c>
      <c r="B7114" s="55">
        <f>VLOOKUP(J7114,'Mapping-CITI'!A:E,5,0)</f>
        <v>0</v>
      </c>
      <c r="D7114" s="42">
        <v>45016</v>
      </c>
      <c r="E7114" s="42">
        <v>45199</v>
      </c>
      <c r="F7114" t="s">
        <v>1983</v>
      </c>
      <c r="G7114" t="s">
        <v>556</v>
      </c>
      <c r="H7114">
        <v>2110</v>
      </c>
      <c r="I7114" t="s">
        <v>2790</v>
      </c>
      <c r="J7114">
        <v>201188</v>
      </c>
      <c r="K7114" t="s">
        <v>2185</v>
      </c>
      <c r="L7114">
        <v>8813630.6699999999</v>
      </c>
      <c r="M7114">
        <v>2694178.3</v>
      </c>
      <c r="N7114">
        <v>3101695.08</v>
      </c>
      <c r="O7114">
        <v>8406113.8900000006</v>
      </c>
      <c r="P7114" t="s">
        <v>607</v>
      </c>
      <c r="Q7114">
        <v>8406113.8900000006</v>
      </c>
      <c r="R7114">
        <v>0</v>
      </c>
      <c r="S7114">
        <v>0</v>
      </c>
      <c r="T7114" t="s">
        <v>24</v>
      </c>
      <c r="U7114" s="221">
        <f t="shared" si="223"/>
        <v>-4.0751678000000027E-2</v>
      </c>
    </row>
    <row r="7115" spans="1:21" hidden="1">
      <c r="A7115" s="55" t="str">
        <f t="shared" si="222"/>
        <v>Y0EY0</v>
      </c>
      <c r="B7115" s="55">
        <f>VLOOKUP(J7115,'Mapping-CITI'!A:E,5,0)</f>
        <v>0</v>
      </c>
      <c r="D7115" s="42">
        <v>45016</v>
      </c>
      <c r="E7115" s="42">
        <v>45199</v>
      </c>
      <c r="F7115" t="s">
        <v>1983</v>
      </c>
      <c r="G7115" t="s">
        <v>556</v>
      </c>
      <c r="H7115">
        <v>2110</v>
      </c>
      <c r="I7115" t="s">
        <v>2790</v>
      </c>
      <c r="J7115">
        <v>201349</v>
      </c>
      <c r="K7115" t="s">
        <v>2224</v>
      </c>
      <c r="L7115">
        <v>432726.85</v>
      </c>
      <c r="M7115">
        <v>248021.22</v>
      </c>
      <c r="N7115">
        <v>242836.32</v>
      </c>
      <c r="O7115">
        <v>437911.75</v>
      </c>
      <c r="P7115" t="s">
        <v>607</v>
      </c>
      <c r="Q7115">
        <v>437911.75</v>
      </c>
      <c r="R7115">
        <v>0</v>
      </c>
      <c r="S7115">
        <v>0</v>
      </c>
      <c r="T7115" t="s">
        <v>24</v>
      </c>
      <c r="U7115" s="221">
        <f t="shared" si="223"/>
        <v>5.1848999999999938E-4</v>
      </c>
    </row>
    <row r="7116" spans="1:21" hidden="1">
      <c r="A7116" s="55" t="str">
        <f t="shared" si="222"/>
        <v>Y0EY0</v>
      </c>
      <c r="B7116" s="55">
        <f>VLOOKUP(J7116,'Mapping-CITI'!A:E,5,0)</f>
        <v>0</v>
      </c>
      <c r="D7116" s="42">
        <v>45016</v>
      </c>
      <c r="E7116" s="42">
        <v>45199</v>
      </c>
      <c r="F7116" t="s">
        <v>1983</v>
      </c>
      <c r="G7116" t="s">
        <v>556</v>
      </c>
      <c r="H7116">
        <v>2110</v>
      </c>
      <c r="I7116" t="s">
        <v>2790</v>
      </c>
      <c r="J7116">
        <v>201351</v>
      </c>
      <c r="K7116" t="s">
        <v>2225</v>
      </c>
      <c r="L7116">
        <v>-1739178.4</v>
      </c>
      <c r="M7116">
        <v>726770.98</v>
      </c>
      <c r="N7116">
        <v>564728.05000000005</v>
      </c>
      <c r="O7116">
        <v>-1577135.47</v>
      </c>
      <c r="P7116" t="s">
        <v>607</v>
      </c>
      <c r="Q7116">
        <v>-1577135.47</v>
      </c>
      <c r="R7116">
        <v>0</v>
      </c>
      <c r="S7116">
        <v>0</v>
      </c>
      <c r="T7116" t="s">
        <v>24</v>
      </c>
      <c r="U7116" s="221">
        <f t="shared" si="223"/>
        <v>1.6204292999999995E-2</v>
      </c>
    </row>
    <row r="7117" spans="1:21" hidden="1">
      <c r="A7117" s="55" t="str">
        <f t="shared" si="222"/>
        <v>Y0EY1.2</v>
      </c>
      <c r="B7117" s="55">
        <f>VLOOKUP(J7117,'Mapping-CITI'!A:E,5,0)</f>
        <v>1.2</v>
      </c>
      <c r="D7117" s="42">
        <v>45016</v>
      </c>
      <c r="E7117" s="42">
        <v>45199</v>
      </c>
      <c r="F7117" t="s">
        <v>1983</v>
      </c>
      <c r="G7117" t="s">
        <v>556</v>
      </c>
      <c r="H7117">
        <v>2110</v>
      </c>
      <c r="I7117" t="s">
        <v>2790</v>
      </c>
      <c r="J7117">
        <v>201364</v>
      </c>
      <c r="K7117" t="s">
        <v>2232</v>
      </c>
      <c r="L7117">
        <v>-478061.62</v>
      </c>
      <c r="M7117">
        <v>63667.3</v>
      </c>
      <c r="N7117">
        <v>75046.179999999993</v>
      </c>
      <c r="O7117">
        <v>-489440.5</v>
      </c>
      <c r="P7117" t="s">
        <v>607</v>
      </c>
      <c r="Q7117" s="191">
        <v>-489440.5</v>
      </c>
      <c r="R7117">
        <v>0</v>
      </c>
      <c r="S7117">
        <v>0</v>
      </c>
      <c r="T7117" t="s">
        <v>24</v>
      </c>
      <c r="U7117" s="221">
        <f t="shared" si="223"/>
        <v>-1.137887999999999E-3</v>
      </c>
    </row>
    <row r="7118" spans="1:21" hidden="1">
      <c r="A7118" s="55" t="str">
        <f t="shared" si="222"/>
        <v>Y0EY1.2</v>
      </c>
      <c r="B7118" s="55">
        <f>VLOOKUP(J7118,'Mapping-CITI'!A:E,5,0)</f>
        <v>1.2</v>
      </c>
      <c r="D7118" s="42">
        <v>45016</v>
      </c>
      <c r="E7118" s="42">
        <v>45199</v>
      </c>
      <c r="F7118" t="s">
        <v>1983</v>
      </c>
      <c r="G7118" t="s">
        <v>556</v>
      </c>
      <c r="H7118">
        <v>2110</v>
      </c>
      <c r="I7118" t="s">
        <v>2790</v>
      </c>
      <c r="J7118">
        <v>201366</v>
      </c>
      <c r="K7118" t="s">
        <v>2233</v>
      </c>
      <c r="L7118">
        <v>-5699931.8200000003</v>
      </c>
      <c r="M7118">
        <v>320235.33</v>
      </c>
      <c r="N7118">
        <v>186914.4</v>
      </c>
      <c r="O7118">
        <v>-5566610.8899999997</v>
      </c>
      <c r="P7118" t="s">
        <v>607</v>
      </c>
      <c r="Q7118" s="191">
        <v>-5566610.8899999997</v>
      </c>
      <c r="R7118">
        <v>0</v>
      </c>
      <c r="S7118">
        <v>0</v>
      </c>
      <c r="T7118" t="s">
        <v>24</v>
      </c>
      <c r="U7118" s="221">
        <f t="shared" si="223"/>
        <v>1.3332093000000001E-2</v>
      </c>
    </row>
    <row r="7119" spans="1:21" hidden="1">
      <c r="A7119" s="55" t="str">
        <f t="shared" si="222"/>
        <v>Y0EY0</v>
      </c>
      <c r="B7119" s="55">
        <f>VLOOKUP(J7119,'Mapping-CITI'!A:E,5,0)</f>
        <v>0</v>
      </c>
      <c r="D7119" s="42">
        <v>45016</v>
      </c>
      <c r="E7119" s="42">
        <v>45199</v>
      </c>
      <c r="F7119" t="s">
        <v>1983</v>
      </c>
      <c r="G7119" t="s">
        <v>556</v>
      </c>
      <c r="H7119">
        <v>2250</v>
      </c>
      <c r="I7119" t="s">
        <v>2774</v>
      </c>
      <c r="J7119">
        <v>210103</v>
      </c>
      <c r="K7119" t="s">
        <v>2240</v>
      </c>
      <c r="L7119">
        <v>0</v>
      </c>
      <c r="M7119">
        <v>446.53</v>
      </c>
      <c r="N7119">
        <v>446.53</v>
      </c>
      <c r="O7119">
        <v>0</v>
      </c>
      <c r="P7119" t="s">
        <v>607</v>
      </c>
      <c r="Q7119">
        <v>0</v>
      </c>
      <c r="R7119">
        <v>446.53</v>
      </c>
      <c r="S7119">
        <v>446.53</v>
      </c>
      <c r="T7119" t="s">
        <v>24</v>
      </c>
      <c r="U7119" s="221">
        <f t="shared" si="223"/>
        <v>0</v>
      </c>
    </row>
    <row r="7120" spans="1:21" hidden="1">
      <c r="A7120" s="55" t="str">
        <f t="shared" si="222"/>
        <v>Y0EY0</v>
      </c>
      <c r="B7120" s="55">
        <f>VLOOKUP(J7120,'Mapping-CITI'!A:E,5,0)</f>
        <v>0</v>
      </c>
      <c r="D7120" s="42">
        <v>45016</v>
      </c>
      <c r="E7120" s="42">
        <v>45199</v>
      </c>
      <c r="F7120" t="s">
        <v>1983</v>
      </c>
      <c r="G7120" t="s">
        <v>556</v>
      </c>
      <c r="H7120">
        <v>2250</v>
      </c>
      <c r="I7120" t="s">
        <v>2774</v>
      </c>
      <c r="J7120">
        <v>210117</v>
      </c>
      <c r="K7120" t="s">
        <v>2242</v>
      </c>
      <c r="L7120">
        <v>-5728.5</v>
      </c>
      <c r="M7120">
        <v>804628.92</v>
      </c>
      <c r="N7120">
        <v>805042.86</v>
      </c>
      <c r="O7120">
        <v>-6142.44</v>
      </c>
      <c r="P7120" t="s">
        <v>607</v>
      </c>
      <c r="Q7120">
        <v>-6142.44</v>
      </c>
      <c r="R7120">
        <v>803495.56</v>
      </c>
      <c r="S7120">
        <v>767613.62</v>
      </c>
      <c r="T7120" t="s">
        <v>24</v>
      </c>
      <c r="U7120" s="221">
        <f t="shared" si="223"/>
        <v>-4.1393999999994413E-5</v>
      </c>
    </row>
    <row r="7121" spans="1:21" hidden="1">
      <c r="A7121" s="55" t="str">
        <f t="shared" si="222"/>
        <v>Y0EY0</v>
      </c>
      <c r="B7121" s="55">
        <f>VLOOKUP(J7121,'Mapping-CITI'!A:E,5,0)</f>
        <v>0</v>
      </c>
      <c r="D7121" s="42">
        <v>45016</v>
      </c>
      <c r="E7121" s="42">
        <v>45199</v>
      </c>
      <c r="F7121" t="s">
        <v>1983</v>
      </c>
      <c r="G7121" t="s">
        <v>556</v>
      </c>
      <c r="H7121">
        <v>2250</v>
      </c>
      <c r="I7121" t="s">
        <v>2774</v>
      </c>
      <c r="J7121">
        <v>210138</v>
      </c>
      <c r="K7121" t="s">
        <v>2791</v>
      </c>
      <c r="L7121">
        <v>0</v>
      </c>
      <c r="M7121">
        <v>4546.84</v>
      </c>
      <c r="N7121">
        <v>4359.2299999999996</v>
      </c>
      <c r="O7121">
        <v>187.61</v>
      </c>
      <c r="P7121" t="s">
        <v>607</v>
      </c>
      <c r="Q7121">
        <v>187.61</v>
      </c>
      <c r="R7121">
        <v>4546.84</v>
      </c>
      <c r="S7121">
        <v>4359.2299999999996</v>
      </c>
      <c r="T7121" t="s">
        <v>24</v>
      </c>
      <c r="U7121" s="221">
        <f t="shared" si="223"/>
        <v>1.876100000000006E-5</v>
      </c>
    </row>
    <row r="7122" spans="1:21" hidden="1">
      <c r="A7122" s="55" t="str">
        <f t="shared" si="222"/>
        <v>Y0EY0</v>
      </c>
      <c r="B7122" s="55">
        <f>VLOOKUP(J7122,'Mapping-CITI'!A:E,5,0)</f>
        <v>0</v>
      </c>
      <c r="D7122" s="42">
        <v>45016</v>
      </c>
      <c r="E7122" s="42">
        <v>45199</v>
      </c>
      <c r="F7122" t="s">
        <v>1983</v>
      </c>
      <c r="G7122" t="s">
        <v>556</v>
      </c>
      <c r="H7122">
        <v>2250</v>
      </c>
      <c r="I7122" t="s">
        <v>2774</v>
      </c>
      <c r="J7122">
        <v>210140</v>
      </c>
      <c r="K7122" t="s">
        <v>2245</v>
      </c>
      <c r="L7122">
        <v>-1242.31</v>
      </c>
      <c r="M7122">
        <v>24425.33</v>
      </c>
      <c r="N7122">
        <v>7120.74</v>
      </c>
      <c r="O7122">
        <v>16062.28</v>
      </c>
      <c r="P7122" t="s">
        <v>607</v>
      </c>
      <c r="Q7122">
        <v>16062.28</v>
      </c>
      <c r="R7122">
        <v>24425.33</v>
      </c>
      <c r="S7122">
        <v>7120.74</v>
      </c>
      <c r="T7122" t="s">
        <v>24</v>
      </c>
      <c r="U7122" s="221">
        <f t="shared" si="223"/>
        <v>1.7304590000000004E-3</v>
      </c>
    </row>
    <row r="7123" spans="1:21" hidden="1">
      <c r="A7123" s="55" t="str">
        <f t="shared" si="222"/>
        <v>Y0EY0</v>
      </c>
      <c r="B7123" s="55">
        <f>VLOOKUP(J7123,'Mapping-CITI'!A:E,5,0)</f>
        <v>0</v>
      </c>
      <c r="D7123" s="42">
        <v>45016</v>
      </c>
      <c r="E7123" s="42">
        <v>45199</v>
      </c>
      <c r="F7123" t="s">
        <v>1983</v>
      </c>
      <c r="G7123" t="s">
        <v>556</v>
      </c>
      <c r="H7123">
        <v>2250</v>
      </c>
      <c r="I7123" t="s">
        <v>2774</v>
      </c>
      <c r="J7123">
        <v>210149</v>
      </c>
      <c r="K7123" t="s">
        <v>2804</v>
      </c>
      <c r="L7123">
        <v>-28</v>
      </c>
      <c r="M7123">
        <v>0</v>
      </c>
      <c r="N7123">
        <v>0</v>
      </c>
      <c r="O7123">
        <v>-28</v>
      </c>
      <c r="P7123" t="s">
        <v>607</v>
      </c>
      <c r="Q7123">
        <v>-28</v>
      </c>
      <c r="R7123">
        <v>0</v>
      </c>
      <c r="S7123">
        <v>0</v>
      </c>
      <c r="T7123" t="s">
        <v>24</v>
      </c>
      <c r="U7123" s="221">
        <f t="shared" si="223"/>
        <v>0</v>
      </c>
    </row>
    <row r="7124" spans="1:21" hidden="1">
      <c r="A7124" s="55" t="str">
        <f t="shared" si="222"/>
        <v>Y0EY0</v>
      </c>
      <c r="B7124" s="55">
        <f>VLOOKUP(J7124,'Mapping-CITI'!A:E,5,0)</f>
        <v>0</v>
      </c>
      <c r="D7124" s="42">
        <v>45016</v>
      </c>
      <c r="E7124" s="42">
        <v>45199</v>
      </c>
      <c r="F7124" t="s">
        <v>1983</v>
      </c>
      <c r="G7124" t="s">
        <v>556</v>
      </c>
      <c r="H7124">
        <v>2250</v>
      </c>
      <c r="I7124" t="s">
        <v>2774</v>
      </c>
      <c r="J7124">
        <v>210150</v>
      </c>
      <c r="K7124" t="s">
        <v>2792</v>
      </c>
      <c r="L7124">
        <v>-13646.9</v>
      </c>
      <c r="M7124">
        <v>0</v>
      </c>
      <c r="N7124">
        <v>0</v>
      </c>
      <c r="O7124">
        <v>-13646.9</v>
      </c>
      <c r="P7124" t="s">
        <v>607</v>
      </c>
      <c r="Q7124">
        <v>-13646.9</v>
      </c>
      <c r="R7124">
        <v>0</v>
      </c>
      <c r="S7124">
        <v>0</v>
      </c>
      <c r="T7124" t="s">
        <v>24</v>
      </c>
      <c r="U7124" s="221">
        <f t="shared" si="223"/>
        <v>0</v>
      </c>
    </row>
    <row r="7125" spans="1:21" hidden="1">
      <c r="A7125" s="55" t="str">
        <f t="shared" si="222"/>
        <v>Y0EY0</v>
      </c>
      <c r="B7125" s="55">
        <f>VLOOKUP(J7125,'Mapping-CITI'!A:E,5,0)</f>
        <v>0</v>
      </c>
      <c r="D7125" s="42">
        <v>45016</v>
      </c>
      <c r="E7125" s="42">
        <v>45199</v>
      </c>
      <c r="F7125" t="s">
        <v>1983</v>
      </c>
      <c r="G7125" t="s">
        <v>556</v>
      </c>
      <c r="H7125">
        <v>2250</v>
      </c>
      <c r="I7125" t="s">
        <v>2774</v>
      </c>
      <c r="J7125">
        <v>210210</v>
      </c>
      <c r="K7125" t="s">
        <v>2246</v>
      </c>
      <c r="L7125">
        <v>-1063395.3500000001</v>
      </c>
      <c r="M7125">
        <v>1028044.83</v>
      </c>
      <c r="N7125">
        <v>1891086.42</v>
      </c>
      <c r="O7125">
        <v>-1926436.94</v>
      </c>
      <c r="P7125" t="s">
        <v>607</v>
      </c>
      <c r="Q7125">
        <v>-1926436.94</v>
      </c>
      <c r="R7125">
        <v>1028044.83</v>
      </c>
      <c r="S7125">
        <v>252010.09</v>
      </c>
      <c r="T7125" t="s">
        <v>24</v>
      </c>
      <c r="U7125" s="221">
        <f t="shared" si="223"/>
        <v>-8.6304158999999991E-2</v>
      </c>
    </row>
    <row r="7126" spans="1:21" hidden="1">
      <c r="A7126" s="55" t="str">
        <f t="shared" si="222"/>
        <v>Y0EY0</v>
      </c>
      <c r="B7126" s="55">
        <f>VLOOKUP(J7126,'Mapping-CITI'!A:E,5,0)</f>
        <v>0</v>
      </c>
      <c r="D7126" s="42">
        <v>45016</v>
      </c>
      <c r="E7126" s="42">
        <v>45199</v>
      </c>
      <c r="F7126" t="s">
        <v>1983</v>
      </c>
      <c r="G7126" t="s">
        <v>556</v>
      </c>
      <c r="H7126">
        <v>2250</v>
      </c>
      <c r="I7126" t="s">
        <v>2774</v>
      </c>
      <c r="J7126">
        <v>210279</v>
      </c>
      <c r="K7126" t="s">
        <v>2793</v>
      </c>
      <c r="L7126">
        <v>6329.1</v>
      </c>
      <c r="M7126">
        <v>0</v>
      </c>
      <c r="N7126">
        <v>0</v>
      </c>
      <c r="O7126">
        <v>6329.1</v>
      </c>
      <c r="P7126" t="s">
        <v>607</v>
      </c>
      <c r="Q7126">
        <v>6329.1</v>
      </c>
      <c r="R7126">
        <v>0</v>
      </c>
      <c r="S7126">
        <v>0</v>
      </c>
      <c r="T7126" t="s">
        <v>24</v>
      </c>
      <c r="U7126" s="221">
        <f t="shared" si="223"/>
        <v>0</v>
      </c>
    </row>
    <row r="7127" spans="1:21" hidden="1">
      <c r="A7127" s="55" t="str">
        <f t="shared" si="222"/>
        <v>Y0EY0</v>
      </c>
      <c r="B7127" s="55">
        <f>VLOOKUP(J7127,'Mapping-CITI'!A:E,5,0)</f>
        <v>0</v>
      </c>
      <c r="D7127" s="42">
        <v>45016</v>
      </c>
      <c r="E7127" s="42">
        <v>45199</v>
      </c>
      <c r="F7127" t="s">
        <v>1983</v>
      </c>
      <c r="G7127" t="s">
        <v>556</v>
      </c>
      <c r="H7127">
        <v>2250</v>
      </c>
      <c r="I7127" t="s">
        <v>2774</v>
      </c>
      <c r="J7127">
        <v>210367</v>
      </c>
      <c r="K7127" t="s">
        <v>2710</v>
      </c>
      <c r="L7127">
        <v>804296.46</v>
      </c>
      <c r="M7127">
        <v>0</v>
      </c>
      <c r="N7127">
        <v>0</v>
      </c>
      <c r="O7127">
        <v>804296.46</v>
      </c>
      <c r="P7127" t="s">
        <v>607</v>
      </c>
      <c r="Q7127">
        <v>804296.46</v>
      </c>
      <c r="R7127">
        <v>0</v>
      </c>
      <c r="S7127">
        <v>0</v>
      </c>
      <c r="T7127" t="s">
        <v>24</v>
      </c>
      <c r="U7127" s="221">
        <f t="shared" si="223"/>
        <v>0</v>
      </c>
    </row>
    <row r="7128" spans="1:21" hidden="1">
      <c r="A7128" s="55" t="str">
        <f t="shared" si="222"/>
        <v>Y0EY0</v>
      </c>
      <c r="B7128" s="55">
        <f>VLOOKUP(J7128,'Mapping-CITI'!A:E,5,0)</f>
        <v>0</v>
      </c>
      <c r="D7128" s="42">
        <v>45016</v>
      </c>
      <c r="E7128" s="42">
        <v>45199</v>
      </c>
      <c r="F7128" t="s">
        <v>1983</v>
      </c>
      <c r="G7128" t="s">
        <v>556</v>
      </c>
      <c r="H7128">
        <v>2250</v>
      </c>
      <c r="I7128" t="s">
        <v>2774</v>
      </c>
      <c r="J7128">
        <v>210667</v>
      </c>
      <c r="K7128" t="s">
        <v>2862</v>
      </c>
      <c r="L7128">
        <v>-1</v>
      </c>
      <c r="M7128">
        <v>2</v>
      </c>
      <c r="N7128">
        <v>1476</v>
      </c>
      <c r="O7128">
        <v>-1475</v>
      </c>
      <c r="P7128" t="s">
        <v>607</v>
      </c>
      <c r="Q7128">
        <v>-1475</v>
      </c>
      <c r="R7128">
        <v>2</v>
      </c>
      <c r="S7128">
        <v>1476</v>
      </c>
      <c r="T7128" t="s">
        <v>24</v>
      </c>
      <c r="U7128" s="221">
        <f t="shared" si="223"/>
        <v>-1.474E-4</v>
      </c>
    </row>
    <row r="7129" spans="1:21" hidden="1">
      <c r="A7129" s="55" t="str">
        <f t="shared" si="222"/>
        <v>Y0EY0</v>
      </c>
      <c r="B7129" s="55">
        <f>VLOOKUP(J7129,'Mapping-CITI'!A:E,5,0)</f>
        <v>0</v>
      </c>
      <c r="D7129" s="42">
        <v>45016</v>
      </c>
      <c r="E7129" s="42">
        <v>45199</v>
      </c>
      <c r="F7129" t="s">
        <v>1983</v>
      </c>
      <c r="G7129" t="s">
        <v>556</v>
      </c>
      <c r="H7129">
        <v>2250</v>
      </c>
      <c r="I7129" t="s">
        <v>2774</v>
      </c>
      <c r="J7129">
        <v>210766</v>
      </c>
      <c r="K7129" t="s">
        <v>2748</v>
      </c>
      <c r="L7129">
        <v>-18.14</v>
      </c>
      <c r="M7129">
        <v>345.14</v>
      </c>
      <c r="N7129">
        <v>352.59</v>
      </c>
      <c r="O7129">
        <v>-25.59</v>
      </c>
      <c r="P7129" t="s">
        <v>607</v>
      </c>
      <c r="Q7129">
        <v>-25.59</v>
      </c>
      <c r="R7129">
        <v>344.97</v>
      </c>
      <c r="S7129">
        <v>0</v>
      </c>
      <c r="T7129" t="s">
        <v>24</v>
      </c>
      <c r="U7129" s="221">
        <f t="shared" si="223"/>
        <v>-7.449999999999989E-7</v>
      </c>
    </row>
    <row r="7130" spans="1:21" hidden="1">
      <c r="A7130" s="55" t="str">
        <f t="shared" si="222"/>
        <v>Y0EY0</v>
      </c>
      <c r="B7130" s="55">
        <f>VLOOKUP(J7130,'Mapping-CITI'!A:E,5,0)</f>
        <v>0</v>
      </c>
      <c r="D7130" s="42">
        <v>45016</v>
      </c>
      <c r="E7130" s="42">
        <v>45199</v>
      </c>
      <c r="F7130" t="s">
        <v>1983</v>
      </c>
      <c r="G7130" t="s">
        <v>556</v>
      </c>
      <c r="H7130">
        <v>2250</v>
      </c>
      <c r="I7130" t="s">
        <v>2774</v>
      </c>
      <c r="J7130">
        <v>211103</v>
      </c>
      <c r="K7130" t="s">
        <v>2249</v>
      </c>
      <c r="L7130">
        <v>-13.18</v>
      </c>
      <c r="M7130">
        <v>122.05</v>
      </c>
      <c r="N7130">
        <v>129.62</v>
      </c>
      <c r="O7130">
        <v>-20.75</v>
      </c>
      <c r="P7130" t="s">
        <v>607</v>
      </c>
      <c r="Q7130">
        <v>-20.75</v>
      </c>
      <c r="R7130">
        <v>122.05</v>
      </c>
      <c r="S7130">
        <v>0.28000000000000003</v>
      </c>
      <c r="T7130" t="s">
        <v>24</v>
      </c>
      <c r="U7130" s="221">
        <f t="shared" si="223"/>
        <v>-7.5700000000000076E-7</v>
      </c>
    </row>
    <row r="7131" spans="1:21" hidden="1">
      <c r="A7131" s="55" t="str">
        <f t="shared" si="222"/>
        <v>Y0EY0</v>
      </c>
      <c r="B7131" s="55">
        <f>VLOOKUP(J7131,'Mapping-CITI'!A:E,5,0)</f>
        <v>0</v>
      </c>
      <c r="D7131" s="42">
        <v>45016</v>
      </c>
      <c r="E7131" s="42">
        <v>45199</v>
      </c>
      <c r="F7131" t="s">
        <v>1983</v>
      </c>
      <c r="G7131" t="s">
        <v>556</v>
      </c>
      <c r="H7131">
        <v>2250</v>
      </c>
      <c r="I7131" t="s">
        <v>2774</v>
      </c>
      <c r="J7131">
        <v>211106</v>
      </c>
      <c r="K7131" t="s">
        <v>2250</v>
      </c>
      <c r="L7131">
        <v>-2870.97</v>
      </c>
      <c r="M7131">
        <v>40902.959999999999</v>
      </c>
      <c r="N7131">
        <v>61350.85</v>
      </c>
      <c r="O7131">
        <v>-23318.86</v>
      </c>
      <c r="P7131" t="s">
        <v>607</v>
      </c>
      <c r="Q7131">
        <v>-23318.86</v>
      </c>
      <c r="R7131">
        <v>40902.959999999999</v>
      </c>
      <c r="S7131">
        <v>61350.85</v>
      </c>
      <c r="T7131" t="s">
        <v>24</v>
      </c>
      <c r="U7131" s="221">
        <f t="shared" si="223"/>
        <v>-2.044789E-3</v>
      </c>
    </row>
    <row r="7132" spans="1:21" hidden="1">
      <c r="A7132" s="55" t="str">
        <f t="shared" si="222"/>
        <v>Y0EY0</v>
      </c>
      <c r="B7132" s="55">
        <f>VLOOKUP(J7132,'Mapping-CITI'!A:E,5,0)</f>
        <v>0</v>
      </c>
      <c r="D7132" s="42">
        <v>45016</v>
      </c>
      <c r="E7132" s="42">
        <v>45199</v>
      </c>
      <c r="F7132" t="s">
        <v>1983</v>
      </c>
      <c r="G7132" t="s">
        <v>556</v>
      </c>
      <c r="H7132">
        <v>2250</v>
      </c>
      <c r="I7132" t="s">
        <v>2774</v>
      </c>
      <c r="J7132">
        <v>211121</v>
      </c>
      <c r="K7132" t="s">
        <v>2252</v>
      </c>
      <c r="L7132">
        <v>-29671</v>
      </c>
      <c r="M7132">
        <v>395098</v>
      </c>
      <c r="N7132">
        <v>427888</v>
      </c>
      <c r="O7132">
        <v>-62461</v>
      </c>
      <c r="P7132" t="s">
        <v>607</v>
      </c>
      <c r="Q7132">
        <v>-62461</v>
      </c>
      <c r="R7132">
        <v>395098</v>
      </c>
      <c r="S7132">
        <v>0</v>
      </c>
      <c r="T7132" t="s">
        <v>24</v>
      </c>
      <c r="U7132" s="221">
        <f t="shared" si="223"/>
        <v>-3.2789999999999998E-3</v>
      </c>
    </row>
    <row r="7133" spans="1:21" hidden="1">
      <c r="A7133" s="55" t="str">
        <f t="shared" si="222"/>
        <v>Y0EY0</v>
      </c>
      <c r="B7133" s="55">
        <f>VLOOKUP(J7133,'Mapping-CITI'!A:E,5,0)</f>
        <v>0</v>
      </c>
      <c r="D7133" s="42">
        <v>45016</v>
      </c>
      <c r="E7133" s="42">
        <v>45199</v>
      </c>
      <c r="F7133" t="s">
        <v>1983</v>
      </c>
      <c r="G7133" t="s">
        <v>556</v>
      </c>
      <c r="H7133">
        <v>2220</v>
      </c>
      <c r="I7133" t="s">
        <v>2775</v>
      </c>
      <c r="J7133">
        <v>211126</v>
      </c>
      <c r="K7133" t="s">
        <v>2254</v>
      </c>
      <c r="L7133">
        <v>-176690.52</v>
      </c>
      <c r="M7133">
        <v>0</v>
      </c>
      <c r="N7133">
        <v>0</v>
      </c>
      <c r="O7133">
        <v>-176690.52</v>
      </c>
      <c r="P7133" t="s">
        <v>607</v>
      </c>
      <c r="Q7133">
        <v>-176690.52</v>
      </c>
      <c r="R7133">
        <v>0</v>
      </c>
      <c r="S7133">
        <v>0</v>
      </c>
      <c r="T7133" t="s">
        <v>24</v>
      </c>
      <c r="U7133" s="221">
        <f t="shared" si="223"/>
        <v>0</v>
      </c>
    </row>
    <row r="7134" spans="1:21" hidden="1">
      <c r="A7134" s="55" t="str">
        <f t="shared" si="222"/>
        <v>Y0EY0</v>
      </c>
      <c r="B7134" s="55">
        <f>VLOOKUP(J7134,'Mapping-CITI'!A:E,5,0)</f>
        <v>0</v>
      </c>
      <c r="D7134" s="42">
        <v>45016</v>
      </c>
      <c r="E7134" s="42">
        <v>45199</v>
      </c>
      <c r="F7134" t="s">
        <v>1983</v>
      </c>
      <c r="G7134" t="s">
        <v>556</v>
      </c>
      <c r="H7134">
        <v>2250</v>
      </c>
      <c r="I7134" t="s">
        <v>2774</v>
      </c>
      <c r="J7134">
        <v>211146</v>
      </c>
      <c r="K7134" t="s">
        <v>2749</v>
      </c>
      <c r="L7134">
        <v>0</v>
      </c>
      <c r="M7134">
        <v>109661</v>
      </c>
      <c r="N7134">
        <v>109661</v>
      </c>
      <c r="O7134">
        <v>0</v>
      </c>
      <c r="P7134" t="s">
        <v>607</v>
      </c>
      <c r="Q7134">
        <v>0</v>
      </c>
      <c r="R7134">
        <v>109661</v>
      </c>
      <c r="S7134">
        <v>109661</v>
      </c>
      <c r="T7134" t="s">
        <v>24</v>
      </c>
      <c r="U7134" s="221">
        <f t="shared" si="223"/>
        <v>0</v>
      </c>
    </row>
    <row r="7135" spans="1:21" hidden="1">
      <c r="A7135" s="55" t="str">
        <f t="shared" si="222"/>
        <v>Y0EY0</v>
      </c>
      <c r="B7135" s="55">
        <f>VLOOKUP(J7135,'Mapping-CITI'!A:E,5,0)</f>
        <v>0</v>
      </c>
      <c r="D7135" s="42">
        <v>45016</v>
      </c>
      <c r="E7135" s="42">
        <v>45199</v>
      </c>
      <c r="F7135" t="s">
        <v>1983</v>
      </c>
      <c r="G7135" t="s">
        <v>556</v>
      </c>
      <c r="H7135">
        <v>2250</v>
      </c>
      <c r="I7135" t="s">
        <v>2774</v>
      </c>
      <c r="J7135">
        <v>211172</v>
      </c>
      <c r="K7135" t="s">
        <v>2262</v>
      </c>
      <c r="L7135">
        <v>-163268.26999999999</v>
      </c>
      <c r="M7135">
        <v>207632.47</v>
      </c>
      <c r="N7135">
        <v>135677.76999999999</v>
      </c>
      <c r="O7135">
        <v>-91313.57</v>
      </c>
      <c r="P7135" t="s">
        <v>607</v>
      </c>
      <c r="Q7135">
        <v>-91313.57</v>
      </c>
      <c r="R7135">
        <v>207632.47</v>
      </c>
      <c r="S7135">
        <v>4676.3599999999997</v>
      </c>
      <c r="T7135" t="s">
        <v>24</v>
      </c>
      <c r="U7135" s="221">
        <f t="shared" si="223"/>
        <v>7.1954700000000016E-3</v>
      </c>
    </row>
    <row r="7136" spans="1:21" hidden="1">
      <c r="A7136" s="55" t="str">
        <f t="shared" si="222"/>
        <v>Y0EY0</v>
      </c>
      <c r="B7136" s="55">
        <f>VLOOKUP(J7136,'Mapping-CITI'!A:E,5,0)</f>
        <v>0</v>
      </c>
      <c r="D7136" s="42">
        <v>45016</v>
      </c>
      <c r="E7136" s="42">
        <v>45199</v>
      </c>
      <c r="F7136" t="s">
        <v>1983</v>
      </c>
      <c r="G7136" t="s">
        <v>556</v>
      </c>
      <c r="H7136">
        <v>2250</v>
      </c>
      <c r="I7136" t="s">
        <v>2774</v>
      </c>
      <c r="J7136">
        <v>211632</v>
      </c>
      <c r="K7136" t="s">
        <v>2543</v>
      </c>
      <c r="L7136">
        <v>21.62</v>
      </c>
      <c r="M7136">
        <v>9459.49</v>
      </c>
      <c r="N7136">
        <v>2020.43</v>
      </c>
      <c r="O7136">
        <v>7460.68</v>
      </c>
      <c r="P7136" t="s">
        <v>607</v>
      </c>
      <c r="Q7136">
        <v>7460.68</v>
      </c>
      <c r="R7136">
        <v>9459.49</v>
      </c>
      <c r="S7136">
        <v>2020.43</v>
      </c>
      <c r="T7136" t="s">
        <v>24</v>
      </c>
      <c r="U7136" s="221">
        <f t="shared" si="223"/>
        <v>7.4390599999999991E-4</v>
      </c>
    </row>
    <row r="7137" spans="1:21" hidden="1">
      <c r="A7137" s="55" t="str">
        <f t="shared" si="222"/>
        <v>Y0EY0</v>
      </c>
      <c r="B7137" s="55">
        <f>VLOOKUP(J7137,'Mapping-CITI'!A:E,5,0)</f>
        <v>0</v>
      </c>
      <c r="D7137" s="42">
        <v>45016</v>
      </c>
      <c r="E7137" s="42">
        <v>45199</v>
      </c>
      <c r="F7137" t="s">
        <v>1983</v>
      </c>
      <c r="G7137" t="s">
        <v>556</v>
      </c>
      <c r="H7137">
        <v>2250</v>
      </c>
      <c r="I7137" t="s">
        <v>2774</v>
      </c>
      <c r="J7137">
        <v>211748</v>
      </c>
      <c r="K7137" t="s">
        <v>2805</v>
      </c>
      <c r="L7137">
        <v>-28</v>
      </c>
      <c r="M7137">
        <v>0</v>
      </c>
      <c r="N7137">
        <v>0</v>
      </c>
      <c r="O7137">
        <v>-28</v>
      </c>
      <c r="P7137" t="s">
        <v>607</v>
      </c>
      <c r="Q7137">
        <v>-28</v>
      </c>
      <c r="R7137">
        <v>0</v>
      </c>
      <c r="S7137">
        <v>0</v>
      </c>
      <c r="T7137" t="s">
        <v>24</v>
      </c>
      <c r="U7137" s="221">
        <f t="shared" si="223"/>
        <v>0</v>
      </c>
    </row>
    <row r="7138" spans="1:21" hidden="1">
      <c r="A7138" s="55" t="str">
        <f t="shared" si="222"/>
        <v>Y0EY0</v>
      </c>
      <c r="B7138" s="55">
        <f>VLOOKUP(J7138,'Mapping-CITI'!A:E,5,0)</f>
        <v>0</v>
      </c>
      <c r="D7138" s="42">
        <v>45016</v>
      </c>
      <c r="E7138" s="42">
        <v>45199</v>
      </c>
      <c r="F7138" t="s">
        <v>1983</v>
      </c>
      <c r="G7138" t="s">
        <v>556</v>
      </c>
      <c r="H7138">
        <v>2220</v>
      </c>
      <c r="I7138" t="s">
        <v>2775</v>
      </c>
      <c r="J7138">
        <v>260118</v>
      </c>
      <c r="K7138" t="s">
        <v>2275</v>
      </c>
      <c r="L7138">
        <v>0</v>
      </c>
      <c r="M7138">
        <v>471025281.11000001</v>
      </c>
      <c r="N7138">
        <v>471025281.11000001</v>
      </c>
      <c r="O7138">
        <v>0</v>
      </c>
      <c r="P7138" t="s">
        <v>607</v>
      </c>
      <c r="Q7138">
        <v>0</v>
      </c>
      <c r="R7138">
        <v>0</v>
      </c>
      <c r="S7138">
        <v>0</v>
      </c>
      <c r="T7138" t="s">
        <v>24</v>
      </c>
      <c r="U7138" s="221">
        <f t="shared" si="223"/>
        <v>0</v>
      </c>
    </row>
    <row r="7139" spans="1:21" hidden="1">
      <c r="A7139" s="55" t="str">
        <f t="shared" si="222"/>
        <v>Y0EY0</v>
      </c>
      <c r="B7139" s="55">
        <f>VLOOKUP(J7139,'Mapping-CITI'!A:E,5,0)</f>
        <v>0</v>
      </c>
      <c r="D7139" s="42">
        <v>45016</v>
      </c>
      <c r="E7139" s="42">
        <v>45199</v>
      </c>
      <c r="F7139" t="s">
        <v>1983</v>
      </c>
      <c r="G7139" t="s">
        <v>556</v>
      </c>
      <c r="H7139">
        <v>2220</v>
      </c>
      <c r="I7139" t="s">
        <v>2775</v>
      </c>
      <c r="J7139">
        <v>260122</v>
      </c>
      <c r="K7139" t="s">
        <v>2277</v>
      </c>
      <c r="L7139">
        <v>0</v>
      </c>
      <c r="M7139">
        <v>6500000</v>
      </c>
      <c r="N7139">
        <v>6500000</v>
      </c>
      <c r="O7139">
        <v>0</v>
      </c>
      <c r="P7139" t="s">
        <v>607</v>
      </c>
      <c r="Q7139">
        <v>0</v>
      </c>
      <c r="R7139">
        <v>0</v>
      </c>
      <c r="S7139">
        <v>0</v>
      </c>
      <c r="T7139" t="s">
        <v>24</v>
      </c>
      <c r="U7139" s="221">
        <f t="shared" si="223"/>
        <v>0</v>
      </c>
    </row>
    <row r="7140" spans="1:21" hidden="1">
      <c r="A7140" s="55" t="str">
        <f t="shared" si="222"/>
        <v>Y0EY0</v>
      </c>
      <c r="B7140" s="55">
        <f>VLOOKUP(J7140,'Mapping-CITI'!A:E,5,0)</f>
        <v>0</v>
      </c>
      <c r="D7140" s="42">
        <v>45016</v>
      </c>
      <c r="E7140" s="42">
        <v>45199</v>
      </c>
      <c r="F7140" t="s">
        <v>1983</v>
      </c>
      <c r="G7140" t="s">
        <v>556</v>
      </c>
      <c r="H7140">
        <v>2240</v>
      </c>
      <c r="I7140" t="s">
        <v>2795</v>
      </c>
      <c r="J7140">
        <v>260202</v>
      </c>
      <c r="K7140" t="s">
        <v>2281</v>
      </c>
      <c r="L7140">
        <v>0</v>
      </c>
      <c r="M7140">
        <v>25388257.649999999</v>
      </c>
      <c r="N7140">
        <v>25388257.649999999</v>
      </c>
      <c r="O7140">
        <v>0</v>
      </c>
      <c r="P7140" t="s">
        <v>607</v>
      </c>
      <c r="Q7140">
        <v>0</v>
      </c>
      <c r="R7140">
        <v>0</v>
      </c>
      <c r="S7140">
        <v>0</v>
      </c>
      <c r="T7140" t="s">
        <v>24</v>
      </c>
      <c r="U7140" s="221">
        <f t="shared" si="223"/>
        <v>0</v>
      </c>
    </row>
    <row r="7141" spans="1:21" hidden="1">
      <c r="A7141" s="55" t="str">
        <f t="shared" si="222"/>
        <v>Y0EY0</v>
      </c>
      <c r="B7141" s="55">
        <f>VLOOKUP(J7141,'Mapping-CITI'!A:E,5,0)</f>
        <v>0</v>
      </c>
      <c r="D7141" s="42">
        <v>45016</v>
      </c>
      <c r="E7141" s="42">
        <v>45199</v>
      </c>
      <c r="F7141" t="s">
        <v>1983</v>
      </c>
      <c r="G7141" t="s">
        <v>556</v>
      </c>
      <c r="H7141">
        <v>2240</v>
      </c>
      <c r="I7141" t="s">
        <v>2795</v>
      </c>
      <c r="J7141">
        <v>260221</v>
      </c>
      <c r="K7141" t="s">
        <v>2282</v>
      </c>
      <c r="L7141">
        <v>0</v>
      </c>
      <c r="M7141">
        <v>10995278.960000001</v>
      </c>
      <c r="N7141">
        <v>10995278.960000001</v>
      </c>
      <c r="O7141">
        <v>0</v>
      </c>
      <c r="P7141" t="s">
        <v>607</v>
      </c>
      <c r="Q7141">
        <v>0</v>
      </c>
      <c r="R7141">
        <v>10995278.960000001</v>
      </c>
      <c r="S7141">
        <v>0</v>
      </c>
      <c r="T7141" t="s">
        <v>24</v>
      </c>
      <c r="U7141" s="221">
        <f t="shared" si="223"/>
        <v>0</v>
      </c>
    </row>
    <row r="7142" spans="1:21" hidden="1">
      <c r="A7142" s="55" t="str">
        <f t="shared" si="222"/>
        <v>Y0EY0</v>
      </c>
      <c r="B7142" s="55">
        <f>VLOOKUP(J7142,'Mapping-CITI'!A:E,5,0)</f>
        <v>0</v>
      </c>
      <c r="D7142" s="42">
        <v>45016</v>
      </c>
      <c r="E7142" s="42">
        <v>45199</v>
      </c>
      <c r="F7142" t="s">
        <v>1983</v>
      </c>
      <c r="G7142" t="s">
        <v>556</v>
      </c>
      <c r="H7142">
        <v>2240</v>
      </c>
      <c r="I7142" t="s">
        <v>2795</v>
      </c>
      <c r="J7142">
        <v>260222</v>
      </c>
      <c r="K7142" t="s">
        <v>2283</v>
      </c>
      <c r="L7142">
        <v>-1042496</v>
      </c>
      <c r="M7142">
        <v>15424282.720000001</v>
      </c>
      <c r="N7142">
        <v>14389478.689999999</v>
      </c>
      <c r="O7142">
        <v>-7691.97</v>
      </c>
      <c r="P7142" t="s">
        <v>607</v>
      </c>
      <c r="Q7142">
        <v>-7691.97</v>
      </c>
      <c r="R7142">
        <v>15400124.9</v>
      </c>
      <c r="S7142">
        <v>0</v>
      </c>
      <c r="T7142" t="s">
        <v>24</v>
      </c>
      <c r="U7142" s="221">
        <f t="shared" si="223"/>
        <v>0.10348040300000012</v>
      </c>
    </row>
    <row r="7143" spans="1:21" hidden="1">
      <c r="A7143" s="55" t="str">
        <f t="shared" si="222"/>
        <v>Y0EY0</v>
      </c>
      <c r="B7143" s="55">
        <f>VLOOKUP(J7143,'Mapping-CITI'!A:E,5,0)</f>
        <v>0</v>
      </c>
      <c r="D7143" s="42">
        <v>45016</v>
      </c>
      <c r="E7143" s="42">
        <v>45199</v>
      </c>
      <c r="F7143" t="s">
        <v>1983</v>
      </c>
      <c r="G7143" t="s">
        <v>556</v>
      </c>
      <c r="H7143">
        <v>2140</v>
      </c>
      <c r="I7143" t="s">
        <v>2806</v>
      </c>
      <c r="J7143">
        <v>260802</v>
      </c>
      <c r="K7143" t="s">
        <v>2284</v>
      </c>
      <c r="L7143">
        <v>0</v>
      </c>
      <c r="M7143">
        <v>833215.97</v>
      </c>
      <c r="N7143">
        <v>833215.97</v>
      </c>
      <c r="O7143">
        <v>0</v>
      </c>
      <c r="P7143" t="s">
        <v>607</v>
      </c>
      <c r="Q7143">
        <v>0</v>
      </c>
      <c r="R7143">
        <v>481317.28</v>
      </c>
      <c r="S7143">
        <v>833215.97</v>
      </c>
      <c r="T7143" t="s">
        <v>24</v>
      </c>
      <c r="U7143" s="221">
        <f t="shared" si="223"/>
        <v>0</v>
      </c>
    </row>
    <row r="7144" spans="1:21" hidden="1">
      <c r="A7144" s="55" t="str">
        <f t="shared" si="222"/>
        <v>Y0EY0</v>
      </c>
      <c r="B7144" s="55">
        <f>VLOOKUP(J7144,'Mapping-CITI'!A:E,5,0)</f>
        <v>0</v>
      </c>
      <c r="D7144" s="42">
        <v>45016</v>
      </c>
      <c r="E7144" s="42">
        <v>45199</v>
      </c>
      <c r="F7144" t="s">
        <v>1983</v>
      </c>
      <c r="G7144" t="s">
        <v>556</v>
      </c>
      <c r="H7144">
        <v>2250</v>
      </c>
      <c r="I7144" t="s">
        <v>2774</v>
      </c>
      <c r="J7144">
        <v>260828</v>
      </c>
      <c r="K7144" t="s">
        <v>2807</v>
      </c>
      <c r="L7144">
        <v>-0.25</v>
      </c>
      <c r="M7144">
        <v>0</v>
      </c>
      <c r="N7144">
        <v>0</v>
      </c>
      <c r="O7144">
        <v>-0.25</v>
      </c>
      <c r="P7144" t="s">
        <v>607</v>
      </c>
      <c r="Q7144">
        <v>-0.25</v>
      </c>
      <c r="R7144">
        <v>0</v>
      </c>
      <c r="S7144">
        <v>0</v>
      </c>
      <c r="T7144" t="s">
        <v>24</v>
      </c>
      <c r="U7144" s="221">
        <f t="shared" si="223"/>
        <v>0</v>
      </c>
    </row>
    <row r="7145" spans="1:21" hidden="1">
      <c r="A7145" s="55" t="str">
        <f t="shared" si="222"/>
        <v>Y0EY0</v>
      </c>
      <c r="B7145" s="55">
        <f>VLOOKUP(J7145,'Mapping-CITI'!A:E,5,0)</f>
        <v>0</v>
      </c>
      <c r="D7145" s="42">
        <v>45016</v>
      </c>
      <c r="E7145" s="42">
        <v>45199</v>
      </c>
      <c r="F7145" t="s">
        <v>1983</v>
      </c>
      <c r="G7145" t="s">
        <v>556</v>
      </c>
      <c r="H7145">
        <v>2250</v>
      </c>
      <c r="I7145" t="s">
        <v>2774</v>
      </c>
      <c r="J7145">
        <v>260836</v>
      </c>
      <c r="K7145" t="s">
        <v>2705</v>
      </c>
      <c r="L7145">
        <v>-515.75</v>
      </c>
      <c r="M7145">
        <v>72416.570000000007</v>
      </c>
      <c r="N7145">
        <v>72453.94</v>
      </c>
      <c r="O7145">
        <v>-553.12</v>
      </c>
      <c r="P7145" t="s">
        <v>607</v>
      </c>
      <c r="Q7145">
        <v>-553.12</v>
      </c>
      <c r="R7145">
        <v>72314.559999999998</v>
      </c>
      <c r="S7145">
        <v>69085.33</v>
      </c>
      <c r="T7145" t="s">
        <v>24</v>
      </c>
      <c r="U7145" s="221">
        <f t="shared" si="223"/>
        <v>-3.7369999999995345E-6</v>
      </c>
    </row>
    <row r="7146" spans="1:21" hidden="1">
      <c r="A7146" s="55" t="str">
        <f t="shared" si="222"/>
        <v>Y0EY0</v>
      </c>
      <c r="B7146" s="55">
        <f>VLOOKUP(J7146,'Mapping-CITI'!A:E,5,0)</f>
        <v>0</v>
      </c>
      <c r="D7146" s="42">
        <v>45016</v>
      </c>
      <c r="E7146" s="42">
        <v>45199</v>
      </c>
      <c r="F7146" t="s">
        <v>1983</v>
      </c>
      <c r="G7146" t="s">
        <v>556</v>
      </c>
      <c r="H7146">
        <v>2250</v>
      </c>
      <c r="I7146" t="s">
        <v>2774</v>
      </c>
      <c r="J7146">
        <v>260837</v>
      </c>
      <c r="K7146" t="s">
        <v>2706</v>
      </c>
      <c r="L7146">
        <v>-515.75</v>
      </c>
      <c r="M7146">
        <v>72416.570000000007</v>
      </c>
      <c r="N7146">
        <v>72453.94</v>
      </c>
      <c r="O7146">
        <v>-553.12</v>
      </c>
      <c r="P7146" t="s">
        <v>607</v>
      </c>
      <c r="Q7146">
        <v>-553.12</v>
      </c>
      <c r="R7146">
        <v>72314.559999999998</v>
      </c>
      <c r="S7146">
        <v>69085.33</v>
      </c>
      <c r="T7146" t="s">
        <v>24</v>
      </c>
      <c r="U7146" s="221">
        <f t="shared" si="223"/>
        <v>-3.7369999999995345E-6</v>
      </c>
    </row>
    <row r="7147" spans="1:21" hidden="1">
      <c r="A7147" s="55" t="str">
        <f t="shared" si="222"/>
        <v>Y0EYIgnore</v>
      </c>
      <c r="B7147" s="55" t="str">
        <f>VLOOKUP(J7147,'Mapping-CITI'!A:E,5,0)</f>
        <v>Ignore</v>
      </c>
      <c r="D7147" s="42">
        <v>45016</v>
      </c>
      <c r="E7147" s="42">
        <v>45199</v>
      </c>
      <c r="F7147" t="s">
        <v>1983</v>
      </c>
      <c r="G7147" t="s">
        <v>556</v>
      </c>
      <c r="H7147">
        <v>2250</v>
      </c>
      <c r="I7147" t="s">
        <v>2774</v>
      </c>
      <c r="J7147">
        <v>260911</v>
      </c>
      <c r="K7147" t="s">
        <v>4267</v>
      </c>
      <c r="L7147">
        <v>0</v>
      </c>
      <c r="M7147">
        <v>1242.31</v>
      </c>
      <c r="N7147">
        <v>1242.31</v>
      </c>
      <c r="O7147">
        <v>0</v>
      </c>
      <c r="P7147" t="s">
        <v>607</v>
      </c>
      <c r="Q7147">
        <v>0</v>
      </c>
      <c r="R7147">
        <v>1242.31</v>
      </c>
      <c r="S7147">
        <v>1242.31</v>
      </c>
      <c r="T7147" t="s">
        <v>24</v>
      </c>
      <c r="U7147" s="221">
        <f t="shared" si="223"/>
        <v>0</v>
      </c>
    </row>
    <row r="7148" spans="1:21" hidden="1">
      <c r="A7148" s="55" t="str">
        <f t="shared" si="222"/>
        <v>Y0EY0</v>
      </c>
      <c r="B7148" s="55">
        <f>VLOOKUP(J7148,'Mapping-CITI'!A:E,5,0)</f>
        <v>0</v>
      </c>
      <c r="D7148" s="42">
        <v>45016</v>
      </c>
      <c r="E7148" s="42">
        <v>45199</v>
      </c>
      <c r="F7148" t="s">
        <v>1983</v>
      </c>
      <c r="G7148" t="s">
        <v>556</v>
      </c>
      <c r="H7148">
        <v>2220</v>
      </c>
      <c r="I7148" t="s">
        <v>2775</v>
      </c>
      <c r="J7148">
        <v>261026</v>
      </c>
      <c r="K7148" t="s">
        <v>2549</v>
      </c>
      <c r="L7148">
        <v>0</v>
      </c>
      <c r="M7148">
        <v>4431.8500000000004</v>
      </c>
      <c r="N7148">
        <v>4431.8500000000004</v>
      </c>
      <c r="O7148">
        <v>0</v>
      </c>
      <c r="P7148" t="s">
        <v>607</v>
      </c>
      <c r="Q7148">
        <v>0</v>
      </c>
      <c r="R7148">
        <v>4431.8500000000004</v>
      </c>
      <c r="S7148">
        <v>4431.8500000000004</v>
      </c>
      <c r="T7148" t="s">
        <v>24</v>
      </c>
      <c r="U7148" s="221">
        <f t="shared" si="223"/>
        <v>0</v>
      </c>
    </row>
    <row r="7149" spans="1:21" hidden="1">
      <c r="A7149" s="55" t="str">
        <f t="shared" si="222"/>
        <v>Y0EY0</v>
      </c>
      <c r="B7149" s="55">
        <f>VLOOKUP(J7149,'Mapping-CITI'!A:E,5,0)</f>
        <v>0</v>
      </c>
      <c r="D7149" s="42">
        <v>45016</v>
      </c>
      <c r="E7149" s="42">
        <v>45199</v>
      </c>
      <c r="F7149" t="s">
        <v>1983</v>
      </c>
      <c r="G7149" t="s">
        <v>556</v>
      </c>
      <c r="H7149">
        <v>2220</v>
      </c>
      <c r="I7149" t="s">
        <v>2775</v>
      </c>
      <c r="J7149">
        <v>261259</v>
      </c>
      <c r="K7149" t="s">
        <v>2707</v>
      </c>
      <c r="L7149">
        <v>-0.75</v>
      </c>
      <c r="M7149">
        <v>68.290000000000006</v>
      </c>
      <c r="N7149">
        <v>73.52</v>
      </c>
      <c r="O7149">
        <v>-5.98</v>
      </c>
      <c r="P7149" t="s">
        <v>607</v>
      </c>
      <c r="Q7149">
        <v>-5.98</v>
      </c>
      <c r="R7149">
        <v>66.77</v>
      </c>
      <c r="S7149">
        <v>0</v>
      </c>
      <c r="T7149" t="s">
        <v>24</v>
      </c>
      <c r="U7149" s="221">
        <f t="shared" si="223"/>
        <v>-5.2299999999999895E-7</v>
      </c>
    </row>
    <row r="7150" spans="1:21" hidden="1">
      <c r="A7150" s="55" t="str">
        <f t="shared" si="222"/>
        <v>Y0EY0</v>
      </c>
      <c r="B7150" s="55">
        <f>VLOOKUP(J7150,'Mapping-CITI'!A:E,5,0)</f>
        <v>0</v>
      </c>
      <c r="D7150" s="42">
        <v>45016</v>
      </c>
      <c r="E7150" s="42">
        <v>45199</v>
      </c>
      <c r="F7150" t="s">
        <v>1983</v>
      </c>
      <c r="G7150" t="s">
        <v>556</v>
      </c>
      <c r="H7150">
        <v>2220</v>
      </c>
      <c r="I7150" t="s">
        <v>2775</v>
      </c>
      <c r="J7150">
        <v>261260</v>
      </c>
      <c r="K7150" t="s">
        <v>2708</v>
      </c>
      <c r="L7150">
        <v>-0.75</v>
      </c>
      <c r="M7150">
        <v>68.290000000000006</v>
      </c>
      <c r="N7150">
        <v>73.52</v>
      </c>
      <c r="O7150">
        <v>-5.98</v>
      </c>
      <c r="P7150" t="s">
        <v>607</v>
      </c>
      <c r="Q7150">
        <v>-5.98</v>
      </c>
      <c r="R7150">
        <v>66.77</v>
      </c>
      <c r="S7150">
        <v>0</v>
      </c>
      <c r="T7150" t="s">
        <v>24</v>
      </c>
      <c r="U7150" s="221">
        <f t="shared" si="223"/>
        <v>-5.2299999999999895E-7</v>
      </c>
    </row>
    <row r="7151" spans="1:21" hidden="1">
      <c r="A7151" s="55" t="str">
        <f t="shared" si="222"/>
        <v>Y0EY0</v>
      </c>
      <c r="B7151" s="55">
        <f>VLOOKUP(J7151,'Mapping-CITI'!A:E,5,0)</f>
        <v>0</v>
      </c>
      <c r="D7151" s="42">
        <v>45016</v>
      </c>
      <c r="E7151" s="42">
        <v>45199</v>
      </c>
      <c r="F7151" t="s">
        <v>1983</v>
      </c>
      <c r="G7151" t="s">
        <v>556</v>
      </c>
      <c r="H7151">
        <v>2220</v>
      </c>
      <c r="I7151" t="s">
        <v>2775</v>
      </c>
      <c r="J7151">
        <v>261262</v>
      </c>
      <c r="K7151" t="s">
        <v>2709</v>
      </c>
      <c r="L7151">
        <v>7.23</v>
      </c>
      <c r="M7151">
        <v>1339.71</v>
      </c>
      <c r="N7151">
        <v>1345.84</v>
      </c>
      <c r="O7151">
        <v>1.1000000000000001</v>
      </c>
      <c r="P7151" t="s">
        <v>607</v>
      </c>
      <c r="Q7151">
        <v>1.1000000000000001</v>
      </c>
      <c r="R7151">
        <v>1339.71</v>
      </c>
      <c r="S7151">
        <v>0</v>
      </c>
      <c r="T7151" t="s">
        <v>24</v>
      </c>
      <c r="U7151" s="221">
        <f t="shared" si="223"/>
        <v>-6.1299999999998814E-7</v>
      </c>
    </row>
    <row r="7152" spans="1:21" hidden="1">
      <c r="A7152" s="55" t="str">
        <f t="shared" si="222"/>
        <v>Y0EY0</v>
      </c>
      <c r="B7152" s="55">
        <f>VLOOKUP(J7152,'Mapping-CITI'!A:E,5,0)</f>
        <v>0</v>
      </c>
      <c r="D7152" s="42">
        <v>45016</v>
      </c>
      <c r="E7152" s="42">
        <v>45199</v>
      </c>
      <c r="F7152" t="s">
        <v>1983</v>
      </c>
      <c r="G7152" t="s">
        <v>556</v>
      </c>
      <c r="H7152">
        <v>2150</v>
      </c>
      <c r="I7152" t="s">
        <v>2797</v>
      </c>
      <c r="J7152">
        <v>281101</v>
      </c>
      <c r="K7152" t="s">
        <v>2296</v>
      </c>
      <c r="L7152">
        <v>-555527146.77999997</v>
      </c>
      <c r="M7152">
        <v>0</v>
      </c>
      <c r="N7152">
        <v>0</v>
      </c>
      <c r="O7152">
        <v>-630254368.45000005</v>
      </c>
      <c r="P7152" t="s">
        <v>607</v>
      </c>
      <c r="Q7152">
        <v>-630254368.45000005</v>
      </c>
      <c r="R7152">
        <v>0</v>
      </c>
      <c r="S7152">
        <v>0</v>
      </c>
      <c r="T7152" t="s">
        <v>24</v>
      </c>
      <c r="U7152" s="221">
        <f t="shared" si="223"/>
        <v>0</v>
      </c>
    </row>
    <row r="7153" spans="1:21" hidden="1">
      <c r="A7153" s="55" t="str">
        <f t="shared" si="222"/>
        <v>Y0EY0</v>
      </c>
      <c r="B7153" s="55">
        <f>VLOOKUP(J7153,'Mapping-CITI'!A:E,5,0)</f>
        <v>0</v>
      </c>
      <c r="D7153" s="42">
        <v>45016</v>
      </c>
      <c r="E7153" s="42">
        <v>45199</v>
      </c>
      <c r="F7153" t="s">
        <v>1983</v>
      </c>
      <c r="G7153" t="s">
        <v>556</v>
      </c>
      <c r="H7153">
        <v>2150</v>
      </c>
      <c r="I7153" t="s">
        <v>2797</v>
      </c>
      <c r="J7153">
        <v>281102</v>
      </c>
      <c r="K7153" t="s">
        <v>2544</v>
      </c>
      <c r="L7153">
        <v>0</v>
      </c>
      <c r="M7153">
        <v>0</v>
      </c>
      <c r="N7153">
        <v>0</v>
      </c>
      <c r="O7153">
        <v>-109369107.98</v>
      </c>
      <c r="P7153" t="s">
        <v>607</v>
      </c>
      <c r="Q7153">
        <v>-109369107.98</v>
      </c>
      <c r="R7153">
        <v>0</v>
      </c>
      <c r="S7153">
        <v>0</v>
      </c>
      <c r="T7153" t="s">
        <v>24</v>
      </c>
      <c r="U7153" s="221">
        <f t="shared" si="223"/>
        <v>0</v>
      </c>
    </row>
    <row r="7154" spans="1:21" hidden="1">
      <c r="A7154" s="55" t="str">
        <f t="shared" si="222"/>
        <v>Y0EY0</v>
      </c>
      <c r="B7154" s="55">
        <f>VLOOKUP(J7154,'Mapping-CITI'!A:E,5,0)</f>
        <v>0</v>
      </c>
      <c r="D7154" s="42">
        <v>45016</v>
      </c>
      <c r="E7154" s="42">
        <v>45199</v>
      </c>
      <c r="F7154" t="s">
        <v>1983</v>
      </c>
      <c r="G7154" t="s">
        <v>556</v>
      </c>
      <c r="H7154">
        <v>2150</v>
      </c>
      <c r="I7154" t="s">
        <v>2797</v>
      </c>
      <c r="J7154">
        <v>281137</v>
      </c>
      <c r="K7154" t="s">
        <v>2302</v>
      </c>
      <c r="L7154">
        <v>34367847.520000003</v>
      </c>
      <c r="M7154">
        <v>2417738.29</v>
      </c>
      <c r="N7154">
        <v>1437364.84</v>
      </c>
      <c r="O7154">
        <v>35348220.969999999</v>
      </c>
      <c r="P7154" t="s">
        <v>607</v>
      </c>
      <c r="Q7154">
        <v>35348220.969999999</v>
      </c>
      <c r="R7154">
        <v>0</v>
      </c>
      <c r="S7154">
        <v>0</v>
      </c>
      <c r="T7154" t="s">
        <v>24</v>
      </c>
      <c r="U7154" s="221">
        <f t="shared" si="223"/>
        <v>9.8037344999999998E-2</v>
      </c>
    </row>
    <row r="7155" spans="1:21" hidden="1">
      <c r="A7155" s="55" t="str">
        <f t="shared" si="222"/>
        <v>Y0EY0</v>
      </c>
      <c r="B7155" s="55">
        <f>VLOOKUP(J7155,'Mapping-CITI'!A:E,5,0)</f>
        <v>0</v>
      </c>
      <c r="D7155" s="42">
        <v>45016</v>
      </c>
      <c r="E7155" s="42">
        <v>45199</v>
      </c>
      <c r="F7155" t="s">
        <v>1983</v>
      </c>
      <c r="G7155" t="s">
        <v>556</v>
      </c>
      <c r="H7155">
        <v>2150</v>
      </c>
      <c r="I7155" t="s">
        <v>2797</v>
      </c>
      <c r="J7155">
        <v>281138</v>
      </c>
      <c r="K7155" t="s">
        <v>2303</v>
      </c>
      <c r="L7155">
        <v>339116757.89999998</v>
      </c>
      <c r="M7155">
        <v>14813173.25</v>
      </c>
      <c r="N7155">
        <v>3449253.26</v>
      </c>
      <c r="O7155">
        <v>350480677.88999999</v>
      </c>
      <c r="P7155" t="s">
        <v>607</v>
      </c>
      <c r="Q7155">
        <v>350480677.88999999</v>
      </c>
      <c r="R7155">
        <v>0</v>
      </c>
      <c r="S7155">
        <v>0</v>
      </c>
      <c r="T7155" t="s">
        <v>24</v>
      </c>
      <c r="U7155" s="221">
        <f t="shared" si="223"/>
        <v>1.136391999</v>
      </c>
    </row>
    <row r="7156" spans="1:21" hidden="1">
      <c r="A7156" s="55" t="str">
        <f t="shared" si="222"/>
        <v>Y0EY0</v>
      </c>
      <c r="B7156" s="55">
        <f>VLOOKUP(J7156,'Mapping-CITI'!A:E,5,0)</f>
        <v>0</v>
      </c>
      <c r="D7156" s="42">
        <v>45016</v>
      </c>
      <c r="E7156" s="42">
        <v>45199</v>
      </c>
      <c r="F7156" t="s">
        <v>1983</v>
      </c>
      <c r="G7156" t="s">
        <v>556</v>
      </c>
      <c r="H7156">
        <v>2250</v>
      </c>
      <c r="I7156" t="s">
        <v>2774</v>
      </c>
      <c r="J7156">
        <v>281212</v>
      </c>
      <c r="K7156" t="s">
        <v>2314</v>
      </c>
      <c r="L7156">
        <v>0</v>
      </c>
      <c r="M7156">
        <v>0</v>
      </c>
      <c r="N7156">
        <v>0</v>
      </c>
      <c r="O7156">
        <v>0</v>
      </c>
      <c r="P7156" t="s">
        <v>607</v>
      </c>
      <c r="Q7156">
        <v>0</v>
      </c>
      <c r="R7156">
        <v>0</v>
      </c>
      <c r="S7156">
        <v>0</v>
      </c>
      <c r="T7156" t="s">
        <v>24</v>
      </c>
      <c r="U7156" s="221">
        <f t="shared" si="223"/>
        <v>0</v>
      </c>
    </row>
    <row r="7157" spans="1:21" hidden="1">
      <c r="A7157" s="55" t="str">
        <f t="shared" si="222"/>
        <v>Y0EY0</v>
      </c>
      <c r="B7157" s="55">
        <f>VLOOKUP(J7157,'Mapping-CITI'!A:E,5,0)</f>
        <v>0</v>
      </c>
      <c r="D7157" s="42">
        <v>45016</v>
      </c>
      <c r="E7157" s="42">
        <v>45199</v>
      </c>
      <c r="F7157" t="s">
        <v>1983</v>
      </c>
      <c r="G7157" t="s">
        <v>556</v>
      </c>
      <c r="H7157">
        <v>2150</v>
      </c>
      <c r="I7157" t="s">
        <v>2797</v>
      </c>
      <c r="J7157">
        <v>281290</v>
      </c>
      <c r="K7157" t="s">
        <v>2550</v>
      </c>
      <c r="L7157">
        <v>-662199.74</v>
      </c>
      <c r="M7157">
        <v>112355.08</v>
      </c>
      <c r="N7157">
        <v>134052.10999999999</v>
      </c>
      <c r="O7157">
        <v>-683896.77</v>
      </c>
      <c r="P7157" t="s">
        <v>607</v>
      </c>
      <c r="Q7157">
        <v>-683896.77</v>
      </c>
      <c r="R7157">
        <v>0</v>
      </c>
      <c r="S7157">
        <v>0</v>
      </c>
      <c r="T7157" t="s">
        <v>24</v>
      </c>
      <c r="U7157" s="221">
        <f t="shared" si="223"/>
        <v>-2.1697029999999985E-3</v>
      </c>
    </row>
    <row r="7158" spans="1:21" hidden="1">
      <c r="A7158" s="55" t="str">
        <f t="shared" si="222"/>
        <v>Y0EY0</v>
      </c>
      <c r="B7158" s="55">
        <f>VLOOKUP(J7158,'Mapping-CITI'!A:E,5,0)</f>
        <v>0</v>
      </c>
      <c r="D7158" s="42">
        <v>45016</v>
      </c>
      <c r="E7158" s="42">
        <v>45199</v>
      </c>
      <c r="F7158" t="s">
        <v>1983</v>
      </c>
      <c r="G7158" t="s">
        <v>556</v>
      </c>
      <c r="H7158">
        <v>2150</v>
      </c>
      <c r="I7158" t="s">
        <v>2797</v>
      </c>
      <c r="J7158">
        <v>281292</v>
      </c>
      <c r="K7158" t="s">
        <v>2551</v>
      </c>
      <c r="L7158">
        <v>7570227.2199999997</v>
      </c>
      <c r="M7158">
        <v>189614.21</v>
      </c>
      <c r="N7158">
        <v>114612.41</v>
      </c>
      <c r="O7158">
        <v>7645229.0199999996</v>
      </c>
      <c r="P7158" t="s">
        <v>607</v>
      </c>
      <c r="Q7158">
        <v>7645229.0199999996</v>
      </c>
      <c r="R7158">
        <v>0</v>
      </c>
      <c r="S7158">
        <v>0</v>
      </c>
      <c r="T7158" t="s">
        <v>24</v>
      </c>
      <c r="U7158" s="221">
        <f t="shared" si="223"/>
        <v>7.5001799999999987E-3</v>
      </c>
    </row>
    <row r="7159" spans="1:21" hidden="1">
      <c r="A7159" s="55" t="str">
        <f t="shared" si="222"/>
        <v>Y0EY5.3</v>
      </c>
      <c r="B7159" s="55">
        <f>VLOOKUP(J7159,'Mapping-CITI'!A:E,5,0)</f>
        <v>5.3</v>
      </c>
      <c r="D7159" s="42">
        <v>45016</v>
      </c>
      <c r="E7159" s="42">
        <v>45199</v>
      </c>
      <c r="F7159" t="s">
        <v>1983</v>
      </c>
      <c r="G7159" t="s">
        <v>556</v>
      </c>
      <c r="H7159">
        <v>5140</v>
      </c>
      <c r="I7159" t="s">
        <v>2798</v>
      </c>
      <c r="J7159">
        <v>301105</v>
      </c>
      <c r="K7159" t="s">
        <v>2336</v>
      </c>
      <c r="L7159">
        <v>-76615236.239999995</v>
      </c>
      <c r="M7159">
        <v>310</v>
      </c>
      <c r="N7159">
        <v>12169816.859999999</v>
      </c>
      <c r="O7159">
        <v>-12169506.859999999</v>
      </c>
      <c r="P7159" t="s">
        <v>607</v>
      </c>
      <c r="Q7159">
        <v>-12169506.859999999</v>
      </c>
      <c r="R7159">
        <v>310</v>
      </c>
      <c r="S7159">
        <v>15</v>
      </c>
      <c r="T7159" t="s">
        <v>24</v>
      </c>
      <c r="U7159" s="221">
        <f t="shared" si="223"/>
        <v>-1.2169506859999999</v>
      </c>
    </row>
    <row r="7160" spans="1:21" hidden="1">
      <c r="A7160" s="55" t="str">
        <f t="shared" si="222"/>
        <v>Y0EY5.2</v>
      </c>
      <c r="B7160" s="55">
        <f>VLOOKUP(J7160,'Mapping-CITI'!A:E,5,0)</f>
        <v>5.2</v>
      </c>
      <c r="D7160" s="42">
        <v>45016</v>
      </c>
      <c r="E7160" s="42">
        <v>45199</v>
      </c>
      <c r="F7160" t="s">
        <v>1983</v>
      </c>
      <c r="G7160" t="s">
        <v>556</v>
      </c>
      <c r="H7160">
        <v>5120</v>
      </c>
      <c r="I7160" t="s">
        <v>2799</v>
      </c>
      <c r="J7160">
        <v>301600</v>
      </c>
      <c r="K7160" t="s">
        <v>2701</v>
      </c>
      <c r="L7160">
        <v>-1015.75</v>
      </c>
      <c r="M7160">
        <v>0</v>
      </c>
      <c r="N7160">
        <v>0</v>
      </c>
      <c r="O7160">
        <v>0</v>
      </c>
      <c r="P7160" t="s">
        <v>607</v>
      </c>
      <c r="Q7160">
        <v>0</v>
      </c>
      <c r="R7160">
        <v>0</v>
      </c>
      <c r="S7160">
        <v>0</v>
      </c>
      <c r="T7160" t="s">
        <v>24</v>
      </c>
      <c r="U7160" s="221">
        <f t="shared" si="223"/>
        <v>0</v>
      </c>
    </row>
    <row r="7161" spans="1:21" hidden="1">
      <c r="A7161" s="55" t="str">
        <f t="shared" si="222"/>
        <v>Y0EY5.2</v>
      </c>
      <c r="B7161" s="55">
        <f>VLOOKUP(J7161,'Mapping-CITI'!A:E,5,0)</f>
        <v>5.2</v>
      </c>
      <c r="D7161" s="42">
        <v>45016</v>
      </c>
      <c r="E7161" s="42">
        <v>45199</v>
      </c>
      <c r="F7161" t="s">
        <v>1983</v>
      </c>
      <c r="G7161" t="s">
        <v>556</v>
      </c>
      <c r="H7161">
        <v>5110</v>
      </c>
      <c r="I7161" t="s">
        <v>2776</v>
      </c>
      <c r="J7161">
        <v>304213</v>
      </c>
      <c r="K7161" t="s">
        <v>2351</v>
      </c>
      <c r="L7161">
        <v>-194695.01</v>
      </c>
      <c r="M7161">
        <v>0</v>
      </c>
      <c r="N7161">
        <v>129218.94</v>
      </c>
      <c r="O7161">
        <v>-129218.94</v>
      </c>
      <c r="P7161" t="s">
        <v>607</v>
      </c>
      <c r="Q7161">
        <v>-129218.94</v>
      </c>
      <c r="R7161">
        <v>0</v>
      </c>
      <c r="S7161">
        <v>0</v>
      </c>
      <c r="T7161" t="s">
        <v>24</v>
      </c>
      <c r="U7161" s="221">
        <f t="shared" si="223"/>
        <v>-1.2921894E-2</v>
      </c>
    </row>
    <row r="7162" spans="1:21" hidden="1">
      <c r="A7162" s="55" t="str">
        <f t="shared" si="222"/>
        <v>Y0EYIgnore</v>
      </c>
      <c r="B7162" s="55" t="str">
        <f>VLOOKUP(J7162,'Mapping-CITI'!A:E,5,0)</f>
        <v>Ignore</v>
      </c>
      <c r="D7162" s="42">
        <v>45016</v>
      </c>
      <c r="E7162" s="42">
        <v>45199</v>
      </c>
      <c r="F7162" t="s">
        <v>1983</v>
      </c>
      <c r="G7162" t="s">
        <v>556</v>
      </c>
      <c r="H7162">
        <v>5110</v>
      </c>
      <c r="I7162" t="s">
        <v>2776</v>
      </c>
      <c r="J7162">
        <v>304221</v>
      </c>
      <c r="K7162" t="s">
        <v>2633</v>
      </c>
      <c r="L7162">
        <v>0</v>
      </c>
      <c r="M7162">
        <v>2427</v>
      </c>
      <c r="N7162">
        <v>0</v>
      </c>
      <c r="O7162">
        <v>2427</v>
      </c>
      <c r="P7162" t="s">
        <v>607</v>
      </c>
      <c r="Q7162">
        <v>2427</v>
      </c>
      <c r="R7162">
        <v>0</v>
      </c>
      <c r="S7162">
        <v>0</v>
      </c>
      <c r="T7162" t="s">
        <v>24</v>
      </c>
      <c r="U7162" s="221">
        <f t="shared" si="223"/>
        <v>2.4269999999999999E-4</v>
      </c>
    </row>
    <row r="7163" spans="1:21" hidden="1">
      <c r="A7163" s="55" t="str">
        <f t="shared" si="222"/>
        <v>Y0EY5.2</v>
      </c>
      <c r="B7163" s="55">
        <f>VLOOKUP(J7163,'Mapping-CITI'!A:E,5,0)</f>
        <v>5.2</v>
      </c>
      <c r="D7163" s="42">
        <v>45016</v>
      </c>
      <c r="E7163" s="42">
        <v>45199</v>
      </c>
      <c r="F7163" t="s">
        <v>1983</v>
      </c>
      <c r="G7163" t="s">
        <v>556</v>
      </c>
      <c r="H7163">
        <v>5110</v>
      </c>
      <c r="I7163" t="s">
        <v>2776</v>
      </c>
      <c r="J7163">
        <v>304232</v>
      </c>
      <c r="K7163" t="s">
        <v>2358</v>
      </c>
      <c r="L7163">
        <v>-333.15</v>
      </c>
      <c r="M7163">
        <v>0</v>
      </c>
      <c r="N7163">
        <v>933.84</v>
      </c>
      <c r="O7163">
        <v>-933.84</v>
      </c>
      <c r="P7163" t="s">
        <v>607</v>
      </c>
      <c r="Q7163">
        <v>-933.84</v>
      </c>
      <c r="R7163">
        <v>0</v>
      </c>
      <c r="S7163">
        <v>933.84</v>
      </c>
      <c r="T7163" t="s">
        <v>24</v>
      </c>
      <c r="U7163" s="221">
        <f t="shared" si="223"/>
        <v>-9.3383999999999999E-5</v>
      </c>
    </row>
    <row r="7164" spans="1:21" hidden="1">
      <c r="A7164" s="55" t="str">
        <f t="shared" si="222"/>
        <v>Y0EY5.5</v>
      </c>
      <c r="B7164" s="55">
        <f>VLOOKUP(J7164,'Mapping-CITI'!A:E,5,0)</f>
        <v>5.5</v>
      </c>
      <c r="D7164" s="42">
        <v>45016</v>
      </c>
      <c r="E7164" s="42">
        <v>45199</v>
      </c>
      <c r="F7164" t="s">
        <v>1983</v>
      </c>
      <c r="G7164" t="s">
        <v>556</v>
      </c>
      <c r="H7164">
        <v>5110</v>
      </c>
      <c r="I7164" t="s">
        <v>2776</v>
      </c>
      <c r="J7164">
        <v>304302</v>
      </c>
      <c r="K7164" t="s">
        <v>810</v>
      </c>
      <c r="L7164">
        <v>-34775.32</v>
      </c>
      <c r="M7164">
        <v>16.84</v>
      </c>
      <c r="N7164">
        <v>8293.98</v>
      </c>
      <c r="O7164">
        <v>-8277.14</v>
      </c>
      <c r="P7164" t="s">
        <v>607</v>
      </c>
      <c r="Q7164">
        <v>-8277.14</v>
      </c>
      <c r="R7164">
        <v>0</v>
      </c>
      <c r="S7164">
        <v>0</v>
      </c>
      <c r="T7164" t="s">
        <v>24</v>
      </c>
      <c r="U7164" s="221">
        <f t="shared" si="223"/>
        <v>-8.277139999999999E-4</v>
      </c>
    </row>
    <row r="7165" spans="1:21" hidden="1">
      <c r="A7165" s="55" t="str">
        <f t="shared" si="222"/>
        <v>Y0EY5.5</v>
      </c>
      <c r="B7165" s="55">
        <f>VLOOKUP(J7165,'Mapping-CITI'!A:E,5,0)</f>
        <v>5.5</v>
      </c>
      <c r="D7165" s="42">
        <v>45016</v>
      </c>
      <c r="E7165" s="42">
        <v>45199</v>
      </c>
      <c r="F7165" t="s">
        <v>1983</v>
      </c>
      <c r="G7165" t="s">
        <v>556</v>
      </c>
      <c r="H7165">
        <v>5200</v>
      </c>
      <c r="I7165" t="s">
        <v>2777</v>
      </c>
      <c r="J7165">
        <v>304749</v>
      </c>
      <c r="K7165" t="s">
        <v>2368</v>
      </c>
      <c r="L7165">
        <v>-32.76</v>
      </c>
      <c r="M7165">
        <v>0</v>
      </c>
      <c r="N7165">
        <v>0</v>
      </c>
      <c r="O7165">
        <v>0</v>
      </c>
      <c r="P7165" t="s">
        <v>607</v>
      </c>
      <c r="Q7165">
        <v>0</v>
      </c>
      <c r="R7165">
        <v>0</v>
      </c>
      <c r="S7165">
        <v>0</v>
      </c>
      <c r="T7165" t="s">
        <v>24</v>
      </c>
      <c r="U7165" s="221">
        <f t="shared" si="223"/>
        <v>0</v>
      </c>
    </row>
    <row r="7166" spans="1:21" hidden="1">
      <c r="A7166" s="55" t="str">
        <f t="shared" si="222"/>
        <v>Y0EY5.5</v>
      </c>
      <c r="B7166" s="55">
        <f>VLOOKUP(J7166,'Mapping-CITI'!A:E,5,0)</f>
        <v>5.5</v>
      </c>
      <c r="D7166" s="42">
        <v>45016</v>
      </c>
      <c r="E7166" s="42">
        <v>45199</v>
      </c>
      <c r="F7166" t="s">
        <v>1983</v>
      </c>
      <c r="G7166" t="s">
        <v>556</v>
      </c>
      <c r="H7166">
        <v>5200</v>
      </c>
      <c r="I7166" t="s">
        <v>2777</v>
      </c>
      <c r="J7166">
        <v>304751</v>
      </c>
      <c r="K7166" t="s">
        <v>2369</v>
      </c>
      <c r="L7166">
        <v>639.04</v>
      </c>
      <c r="M7166">
        <v>71.58</v>
      </c>
      <c r="N7166">
        <v>0</v>
      </c>
      <c r="O7166">
        <v>71.58</v>
      </c>
      <c r="P7166" t="s">
        <v>607</v>
      </c>
      <c r="Q7166">
        <v>71.58</v>
      </c>
      <c r="R7166">
        <v>71.58</v>
      </c>
      <c r="S7166">
        <v>0</v>
      </c>
      <c r="T7166" t="s">
        <v>24</v>
      </c>
      <c r="U7166" s="221">
        <f t="shared" si="223"/>
        <v>7.1579999999999999E-6</v>
      </c>
    </row>
    <row r="7167" spans="1:21" hidden="1">
      <c r="A7167" s="55" t="str">
        <f t="shared" si="222"/>
        <v>Y0EY5.5</v>
      </c>
      <c r="B7167" s="55">
        <f>VLOOKUP(J7167,'Mapping-CITI'!A:E,5,0)</f>
        <v>5.5</v>
      </c>
      <c r="D7167" s="42">
        <v>45016</v>
      </c>
      <c r="E7167" s="42">
        <v>45199</v>
      </c>
      <c r="F7167" t="s">
        <v>1983</v>
      </c>
      <c r="G7167" t="s">
        <v>556</v>
      </c>
      <c r="H7167">
        <v>5200</v>
      </c>
      <c r="I7167" t="s">
        <v>2777</v>
      </c>
      <c r="J7167">
        <v>305101</v>
      </c>
      <c r="K7167" t="s">
        <v>2374</v>
      </c>
      <c r="L7167">
        <v>-588.66999999999996</v>
      </c>
      <c r="M7167">
        <v>0</v>
      </c>
      <c r="N7167">
        <v>1221.5899999999999</v>
      </c>
      <c r="O7167">
        <v>-1221.5899999999999</v>
      </c>
      <c r="P7167" t="s">
        <v>607</v>
      </c>
      <c r="Q7167">
        <v>-1221.5899999999999</v>
      </c>
      <c r="R7167">
        <v>0</v>
      </c>
      <c r="S7167">
        <v>1221.5899999999999</v>
      </c>
      <c r="T7167" t="s">
        <v>24</v>
      </c>
      <c r="U7167" s="221">
        <f t="shared" si="223"/>
        <v>-1.2215899999999999E-4</v>
      </c>
    </row>
    <row r="7168" spans="1:21" hidden="1">
      <c r="A7168" s="55" t="str">
        <f t="shared" si="222"/>
        <v>Y0EY5.5</v>
      </c>
      <c r="B7168" s="55">
        <f>VLOOKUP(J7168,'Mapping-CITI'!A:E,5,0)</f>
        <v>5.5</v>
      </c>
      <c r="D7168" s="42">
        <v>45016</v>
      </c>
      <c r="E7168" s="42">
        <v>45199</v>
      </c>
      <c r="F7168" t="s">
        <v>1983</v>
      </c>
      <c r="G7168" t="s">
        <v>556</v>
      </c>
      <c r="H7168">
        <v>5200</v>
      </c>
      <c r="I7168" t="s">
        <v>2777</v>
      </c>
      <c r="J7168">
        <v>305109</v>
      </c>
      <c r="K7168" t="s">
        <v>2375</v>
      </c>
      <c r="L7168">
        <v>-14308.41</v>
      </c>
      <c r="M7168">
        <v>0</v>
      </c>
      <c r="N7168">
        <v>0</v>
      </c>
      <c r="O7168">
        <v>0</v>
      </c>
      <c r="P7168" t="s">
        <v>607</v>
      </c>
      <c r="Q7168">
        <v>0</v>
      </c>
      <c r="R7168">
        <v>0</v>
      </c>
      <c r="S7168">
        <v>0</v>
      </c>
      <c r="T7168" t="s">
        <v>24</v>
      </c>
      <c r="U7168" s="221">
        <f t="shared" si="223"/>
        <v>0</v>
      </c>
    </row>
    <row r="7169" spans="1:21" hidden="1">
      <c r="A7169" s="55" t="str">
        <f t="shared" si="222"/>
        <v>Y0EY5.5</v>
      </c>
      <c r="B7169" s="55">
        <f>VLOOKUP(J7169,'Mapping-CITI'!A:E,5,0)</f>
        <v>5.5</v>
      </c>
      <c r="D7169" s="42">
        <v>45016</v>
      </c>
      <c r="E7169" s="42">
        <v>45199</v>
      </c>
      <c r="F7169" t="s">
        <v>1983</v>
      </c>
      <c r="G7169" t="s">
        <v>556</v>
      </c>
      <c r="H7169">
        <v>5200</v>
      </c>
      <c r="I7169" t="s">
        <v>2777</v>
      </c>
      <c r="J7169">
        <v>305115</v>
      </c>
      <c r="K7169" t="s">
        <v>2380</v>
      </c>
      <c r="L7169">
        <v>34.31</v>
      </c>
      <c r="M7169">
        <v>0</v>
      </c>
      <c r="N7169">
        <v>0</v>
      </c>
      <c r="O7169">
        <v>0</v>
      </c>
      <c r="P7169" t="s">
        <v>607</v>
      </c>
      <c r="Q7169">
        <v>0</v>
      </c>
      <c r="R7169">
        <v>0</v>
      </c>
      <c r="S7169">
        <v>0</v>
      </c>
      <c r="T7169" t="s">
        <v>24</v>
      </c>
      <c r="U7169" s="221">
        <f t="shared" si="223"/>
        <v>0</v>
      </c>
    </row>
    <row r="7170" spans="1:21" hidden="1">
      <c r="A7170" s="55" t="str">
        <f t="shared" si="222"/>
        <v>Y0EY5.5</v>
      </c>
      <c r="B7170" s="55">
        <f>VLOOKUP(J7170,'Mapping-CITI'!A:E,5,0)</f>
        <v>5.5</v>
      </c>
      <c r="D7170" s="42">
        <v>45016</v>
      </c>
      <c r="E7170" s="42">
        <v>45199</v>
      </c>
      <c r="F7170" t="s">
        <v>1983</v>
      </c>
      <c r="G7170" t="s">
        <v>556</v>
      </c>
      <c r="H7170">
        <v>5200</v>
      </c>
      <c r="I7170" t="s">
        <v>2777</v>
      </c>
      <c r="J7170">
        <v>305150</v>
      </c>
      <c r="K7170" t="s">
        <v>2394</v>
      </c>
      <c r="L7170">
        <v>12616.3</v>
      </c>
      <c r="M7170">
        <v>0</v>
      </c>
      <c r="N7170">
        <v>0</v>
      </c>
      <c r="O7170">
        <v>0</v>
      </c>
      <c r="P7170" t="s">
        <v>607</v>
      </c>
      <c r="Q7170">
        <v>0</v>
      </c>
      <c r="R7170">
        <v>0</v>
      </c>
      <c r="S7170">
        <v>0</v>
      </c>
      <c r="T7170" t="s">
        <v>24</v>
      </c>
      <c r="U7170" s="221">
        <f t="shared" si="223"/>
        <v>0</v>
      </c>
    </row>
    <row r="7171" spans="1:21" hidden="1">
      <c r="A7171" s="55" t="str">
        <f t="shared" ref="A7171:A7234" si="224">F7171&amp;B7171</f>
        <v>Y0EYIgnore</v>
      </c>
      <c r="B7171" s="55" t="str">
        <f>VLOOKUP(J7171,'Mapping-CITI'!A:E,5,0)</f>
        <v>Ignore</v>
      </c>
      <c r="D7171" s="42">
        <v>45016</v>
      </c>
      <c r="E7171" s="42">
        <v>45199</v>
      </c>
      <c r="F7171" t="s">
        <v>1983</v>
      </c>
      <c r="G7171" t="s">
        <v>556</v>
      </c>
      <c r="H7171">
        <v>5170</v>
      </c>
      <c r="I7171" t="s">
        <v>2800</v>
      </c>
      <c r="J7171">
        <v>311506</v>
      </c>
      <c r="K7171" t="s">
        <v>2404</v>
      </c>
      <c r="L7171">
        <v>-109369107.98</v>
      </c>
      <c r="M7171">
        <v>0</v>
      </c>
      <c r="N7171">
        <v>45021391.189999998</v>
      </c>
      <c r="O7171">
        <v>-45021391.189999998</v>
      </c>
      <c r="P7171" t="s">
        <v>607</v>
      </c>
      <c r="Q7171">
        <v>-45021391.189999998</v>
      </c>
      <c r="R7171">
        <v>0</v>
      </c>
      <c r="S7171">
        <v>0</v>
      </c>
      <c r="T7171" t="s">
        <v>24</v>
      </c>
      <c r="U7171" s="221">
        <f t="shared" ref="U7171:U7234" si="225">(M7171-N7171)/10^7</f>
        <v>-4.5021391189999997</v>
      </c>
    </row>
    <row r="7172" spans="1:21" hidden="1">
      <c r="A7172" s="55" t="str">
        <f t="shared" si="224"/>
        <v>Y0EY6.4</v>
      </c>
      <c r="B7172" s="55">
        <f>VLOOKUP(J7172,'Mapping-CITI'!A:E,5,0)</f>
        <v>6.4</v>
      </c>
      <c r="D7172" s="42">
        <v>45016</v>
      </c>
      <c r="E7172" s="42">
        <v>45199</v>
      </c>
      <c r="F7172" t="s">
        <v>1983</v>
      </c>
      <c r="G7172" t="s">
        <v>556</v>
      </c>
      <c r="H7172">
        <v>4160</v>
      </c>
      <c r="I7172" t="s">
        <v>2778</v>
      </c>
      <c r="J7172">
        <v>401201</v>
      </c>
      <c r="K7172" t="s">
        <v>2419</v>
      </c>
      <c r="L7172">
        <v>42547.17</v>
      </c>
      <c r="M7172">
        <v>0</v>
      </c>
      <c r="N7172">
        <v>0</v>
      </c>
      <c r="O7172">
        <v>0</v>
      </c>
      <c r="P7172" t="s">
        <v>607</v>
      </c>
      <c r="Q7172">
        <v>0</v>
      </c>
      <c r="R7172">
        <v>0</v>
      </c>
      <c r="S7172">
        <v>0</v>
      </c>
      <c r="T7172" t="s">
        <v>24</v>
      </c>
      <c r="U7172" s="221">
        <f t="shared" si="225"/>
        <v>0</v>
      </c>
    </row>
    <row r="7173" spans="1:21" hidden="1">
      <c r="A7173" s="55" t="str">
        <f t="shared" si="224"/>
        <v>Y0EYIgnore</v>
      </c>
      <c r="B7173" s="55" t="str">
        <f>VLOOKUP(J7173,'Mapping-CITI'!A:E,5,0)</f>
        <v>Ignore</v>
      </c>
      <c r="D7173" s="42">
        <v>45016</v>
      </c>
      <c r="E7173" s="42">
        <v>45199</v>
      </c>
      <c r="F7173" t="s">
        <v>1983</v>
      </c>
      <c r="G7173" t="s">
        <v>556</v>
      </c>
      <c r="H7173">
        <v>4160</v>
      </c>
      <c r="I7173" t="s">
        <v>2778</v>
      </c>
      <c r="J7173">
        <v>401237</v>
      </c>
      <c r="K7173" t="s">
        <v>2428</v>
      </c>
      <c r="L7173">
        <v>0</v>
      </c>
      <c r="M7173">
        <v>97418.12</v>
      </c>
      <c r="N7173">
        <v>0</v>
      </c>
      <c r="O7173">
        <v>97418.12</v>
      </c>
      <c r="P7173" t="s">
        <v>607</v>
      </c>
      <c r="Q7173">
        <v>97418.12</v>
      </c>
      <c r="R7173">
        <v>97418.12</v>
      </c>
      <c r="S7173">
        <v>0</v>
      </c>
      <c r="T7173" t="s">
        <v>24</v>
      </c>
      <c r="U7173" s="221">
        <f t="shared" si="225"/>
        <v>9.741811999999999E-3</v>
      </c>
    </row>
    <row r="7174" spans="1:21" hidden="1">
      <c r="A7174" s="55" t="str">
        <f t="shared" si="224"/>
        <v>Y0EY6.4</v>
      </c>
      <c r="B7174" s="55">
        <f>VLOOKUP(J7174,'Mapping-CITI'!A:E,5,0)</f>
        <v>6.4</v>
      </c>
      <c r="D7174" s="42">
        <v>45016</v>
      </c>
      <c r="E7174" s="42">
        <v>45199</v>
      </c>
      <c r="F7174" t="s">
        <v>1983</v>
      </c>
      <c r="G7174" t="s">
        <v>556</v>
      </c>
      <c r="H7174">
        <v>4160</v>
      </c>
      <c r="I7174" t="s">
        <v>2778</v>
      </c>
      <c r="J7174">
        <v>401301</v>
      </c>
      <c r="K7174" t="s">
        <v>2432</v>
      </c>
      <c r="L7174">
        <v>9849.7099999999991</v>
      </c>
      <c r="M7174">
        <v>325.97000000000003</v>
      </c>
      <c r="N7174">
        <v>0</v>
      </c>
      <c r="O7174">
        <v>325.97000000000003</v>
      </c>
      <c r="P7174" t="s">
        <v>607</v>
      </c>
      <c r="Q7174">
        <v>325.97000000000003</v>
      </c>
      <c r="R7174">
        <v>325.97000000000003</v>
      </c>
      <c r="S7174">
        <v>0</v>
      </c>
      <c r="T7174" t="s">
        <v>24</v>
      </c>
      <c r="U7174" s="221">
        <f t="shared" si="225"/>
        <v>3.2597E-5</v>
      </c>
    </row>
    <row r="7175" spans="1:21" hidden="1">
      <c r="A7175" s="55" t="str">
        <f t="shared" si="224"/>
        <v>Y0EY6.2</v>
      </c>
      <c r="B7175" s="55">
        <f>VLOOKUP(J7175,'Mapping-CITI'!A:E,5,0)</f>
        <v>6.2</v>
      </c>
      <c r="D7175" s="42">
        <v>45016</v>
      </c>
      <c r="E7175" s="42">
        <v>45199</v>
      </c>
      <c r="F7175" t="s">
        <v>1983</v>
      </c>
      <c r="G7175" t="s">
        <v>556</v>
      </c>
      <c r="H7175">
        <v>4160</v>
      </c>
      <c r="I7175" t="s">
        <v>2778</v>
      </c>
      <c r="J7175">
        <v>401501</v>
      </c>
      <c r="K7175" t="s">
        <v>676</v>
      </c>
      <c r="L7175">
        <v>26811.68</v>
      </c>
      <c r="M7175">
        <v>37429.24</v>
      </c>
      <c r="N7175">
        <v>0</v>
      </c>
      <c r="O7175">
        <v>37429.24</v>
      </c>
      <c r="P7175" t="s">
        <v>607</v>
      </c>
      <c r="Q7175">
        <v>37429.24</v>
      </c>
      <c r="R7175">
        <v>0</v>
      </c>
      <c r="S7175">
        <v>0</v>
      </c>
      <c r="T7175" t="s">
        <v>24</v>
      </c>
      <c r="U7175" s="221">
        <f t="shared" si="225"/>
        <v>3.7429239999999999E-3</v>
      </c>
    </row>
    <row r="7176" spans="1:21" hidden="1">
      <c r="A7176" s="55" t="str">
        <f t="shared" si="224"/>
        <v>Y0EY6.2</v>
      </c>
      <c r="B7176" s="55">
        <f>VLOOKUP(J7176,'Mapping-CITI'!A:E,5,0)</f>
        <v>6.2</v>
      </c>
      <c r="D7176" s="42">
        <v>45016</v>
      </c>
      <c r="E7176" s="42">
        <v>45199</v>
      </c>
      <c r="F7176" t="s">
        <v>1983</v>
      </c>
      <c r="G7176" t="s">
        <v>556</v>
      </c>
      <c r="H7176">
        <v>4160</v>
      </c>
      <c r="I7176" t="s">
        <v>2778</v>
      </c>
      <c r="J7176">
        <v>401576</v>
      </c>
      <c r="K7176" t="s">
        <v>2702</v>
      </c>
      <c r="L7176">
        <v>-1228.1500000000001</v>
      </c>
      <c r="M7176">
        <v>0</v>
      </c>
      <c r="N7176">
        <v>1133.3599999999999</v>
      </c>
      <c r="O7176">
        <v>-1133.3599999999999</v>
      </c>
      <c r="P7176" t="s">
        <v>607</v>
      </c>
      <c r="Q7176">
        <v>-1133.3599999999999</v>
      </c>
      <c r="R7176">
        <v>0</v>
      </c>
      <c r="S7176">
        <v>0</v>
      </c>
      <c r="T7176" t="s">
        <v>24</v>
      </c>
      <c r="U7176" s="221">
        <f t="shared" si="225"/>
        <v>-1.1333599999999999E-4</v>
      </c>
    </row>
    <row r="7177" spans="1:21" hidden="1">
      <c r="A7177" s="55" t="str">
        <f t="shared" si="224"/>
        <v>Y0EY6.3</v>
      </c>
      <c r="B7177" s="55">
        <f>VLOOKUP(J7177,'Mapping-CITI'!A:E,5,0)</f>
        <v>6.3</v>
      </c>
      <c r="D7177" s="42">
        <v>45016</v>
      </c>
      <c r="E7177" s="42">
        <v>45199</v>
      </c>
      <c r="F7177" t="s">
        <v>1983</v>
      </c>
      <c r="G7177" t="s">
        <v>556</v>
      </c>
      <c r="H7177">
        <v>4160</v>
      </c>
      <c r="I7177" t="s">
        <v>2778</v>
      </c>
      <c r="J7177">
        <v>401585</v>
      </c>
      <c r="K7177" t="s">
        <v>2801</v>
      </c>
      <c r="L7177">
        <v>3923.21</v>
      </c>
      <c r="M7177">
        <v>0</v>
      </c>
      <c r="N7177">
        <v>0</v>
      </c>
      <c r="O7177">
        <v>0</v>
      </c>
      <c r="P7177" t="s">
        <v>607</v>
      </c>
      <c r="Q7177">
        <v>0</v>
      </c>
      <c r="R7177">
        <v>0</v>
      </c>
      <c r="S7177">
        <v>0</v>
      </c>
      <c r="T7177" t="s">
        <v>24</v>
      </c>
      <c r="U7177" s="221">
        <f t="shared" si="225"/>
        <v>0</v>
      </c>
    </row>
    <row r="7178" spans="1:21" hidden="1">
      <c r="A7178" s="55" t="str">
        <f t="shared" si="224"/>
        <v>Y0EY6.4</v>
      </c>
      <c r="B7178" s="55">
        <f>VLOOKUP(J7178,'Mapping-CITI'!A:E,5,0)</f>
        <v>6.4</v>
      </c>
      <c r="D7178" s="42">
        <v>45016</v>
      </c>
      <c r="E7178" s="42">
        <v>45199</v>
      </c>
      <c r="F7178" t="s">
        <v>1983</v>
      </c>
      <c r="G7178" t="s">
        <v>556</v>
      </c>
      <c r="H7178">
        <v>4160</v>
      </c>
      <c r="I7178" t="s">
        <v>2778</v>
      </c>
      <c r="J7178">
        <v>401702</v>
      </c>
      <c r="K7178" t="s">
        <v>2686</v>
      </c>
      <c r="L7178">
        <v>-110.54</v>
      </c>
      <c r="M7178">
        <v>0</v>
      </c>
      <c r="N7178">
        <v>102.01</v>
      </c>
      <c r="O7178">
        <v>-102.01</v>
      </c>
      <c r="P7178" t="s">
        <v>607</v>
      </c>
      <c r="Q7178">
        <v>-102.01</v>
      </c>
      <c r="R7178">
        <v>0</v>
      </c>
      <c r="S7178">
        <v>0</v>
      </c>
      <c r="T7178" t="s">
        <v>24</v>
      </c>
      <c r="U7178" s="221">
        <f t="shared" si="225"/>
        <v>-1.0201000000000001E-5</v>
      </c>
    </row>
    <row r="7179" spans="1:21" hidden="1">
      <c r="A7179" s="55" t="str">
        <f t="shared" si="224"/>
        <v>Y0EY6.4</v>
      </c>
      <c r="B7179" s="55">
        <f>VLOOKUP(J7179,'Mapping-CITI'!A:E,5,0)</f>
        <v>6.4</v>
      </c>
      <c r="D7179" s="42">
        <v>45016</v>
      </c>
      <c r="E7179" s="42">
        <v>45199</v>
      </c>
      <c r="F7179" t="s">
        <v>1983</v>
      </c>
      <c r="G7179" t="s">
        <v>556</v>
      </c>
      <c r="H7179">
        <v>4160</v>
      </c>
      <c r="I7179" t="s">
        <v>2778</v>
      </c>
      <c r="J7179">
        <v>401703</v>
      </c>
      <c r="K7179" t="s">
        <v>2687</v>
      </c>
      <c r="L7179">
        <v>-110.54</v>
      </c>
      <c r="M7179">
        <v>0</v>
      </c>
      <c r="N7179">
        <v>102.01</v>
      </c>
      <c r="O7179">
        <v>-102.01</v>
      </c>
      <c r="P7179" t="s">
        <v>607</v>
      </c>
      <c r="Q7179">
        <v>-102.01</v>
      </c>
      <c r="R7179">
        <v>0</v>
      </c>
      <c r="S7179">
        <v>0</v>
      </c>
      <c r="T7179" t="s">
        <v>24</v>
      </c>
      <c r="U7179" s="221">
        <f t="shared" si="225"/>
        <v>-1.0201000000000001E-5</v>
      </c>
    </row>
    <row r="7180" spans="1:21" hidden="1">
      <c r="A7180" s="55" t="str">
        <f t="shared" si="224"/>
        <v>Y0EY6.4</v>
      </c>
      <c r="B7180" s="55">
        <f>VLOOKUP(J7180,'Mapping-CITI'!A:E,5,0)</f>
        <v>6.4</v>
      </c>
      <c r="D7180" s="42">
        <v>45016</v>
      </c>
      <c r="E7180" s="42">
        <v>45199</v>
      </c>
      <c r="F7180" t="s">
        <v>1983</v>
      </c>
      <c r="G7180" t="s">
        <v>556</v>
      </c>
      <c r="H7180">
        <v>4160</v>
      </c>
      <c r="I7180" t="s">
        <v>2778</v>
      </c>
      <c r="J7180">
        <v>401707</v>
      </c>
      <c r="K7180" t="s">
        <v>2680</v>
      </c>
      <c r="L7180">
        <v>5524.51</v>
      </c>
      <c r="M7180">
        <v>19221.11</v>
      </c>
      <c r="N7180">
        <v>19221.11</v>
      </c>
      <c r="O7180">
        <v>0</v>
      </c>
      <c r="P7180" t="s">
        <v>607</v>
      </c>
      <c r="Q7180">
        <v>0</v>
      </c>
      <c r="R7180">
        <v>19221.11</v>
      </c>
      <c r="S7180">
        <v>19221.11</v>
      </c>
      <c r="T7180" t="s">
        <v>24</v>
      </c>
      <c r="U7180" s="221">
        <f t="shared" si="225"/>
        <v>0</v>
      </c>
    </row>
    <row r="7181" spans="1:21" hidden="1">
      <c r="A7181" s="55" t="str">
        <f t="shared" si="224"/>
        <v>Y0EY6.4</v>
      </c>
      <c r="B7181" s="55">
        <f>VLOOKUP(J7181,'Mapping-CITI'!A:E,5,0)</f>
        <v>6.4</v>
      </c>
      <c r="D7181" s="42">
        <v>45016</v>
      </c>
      <c r="E7181" s="42">
        <v>45199</v>
      </c>
      <c r="F7181" t="s">
        <v>1983</v>
      </c>
      <c r="G7181" t="s">
        <v>556</v>
      </c>
      <c r="H7181">
        <v>4160</v>
      </c>
      <c r="I7181" t="s">
        <v>2778</v>
      </c>
      <c r="J7181">
        <v>401708</v>
      </c>
      <c r="K7181" t="s">
        <v>2681</v>
      </c>
      <c r="L7181">
        <v>5524.51</v>
      </c>
      <c r="M7181">
        <v>19221.11</v>
      </c>
      <c r="N7181">
        <v>19221.11</v>
      </c>
      <c r="O7181">
        <v>0</v>
      </c>
      <c r="P7181" t="s">
        <v>607</v>
      </c>
      <c r="Q7181">
        <v>0</v>
      </c>
      <c r="R7181">
        <v>19221.11</v>
      </c>
      <c r="S7181">
        <v>19221.11</v>
      </c>
      <c r="T7181" t="s">
        <v>24</v>
      </c>
      <c r="U7181" s="221">
        <f t="shared" si="225"/>
        <v>0</v>
      </c>
    </row>
    <row r="7182" spans="1:21" hidden="1">
      <c r="A7182" s="55" t="str">
        <f t="shared" si="224"/>
        <v>Y0EY6.4</v>
      </c>
      <c r="B7182" s="55">
        <f>VLOOKUP(J7182,'Mapping-CITI'!A:E,5,0)</f>
        <v>6.4</v>
      </c>
      <c r="D7182" s="42">
        <v>45016</v>
      </c>
      <c r="E7182" s="42">
        <v>45199</v>
      </c>
      <c r="F7182" t="s">
        <v>1983</v>
      </c>
      <c r="G7182" t="s">
        <v>556</v>
      </c>
      <c r="H7182">
        <v>4160</v>
      </c>
      <c r="I7182" t="s">
        <v>2778</v>
      </c>
      <c r="J7182">
        <v>401723</v>
      </c>
      <c r="K7182" t="s">
        <v>2779</v>
      </c>
      <c r="L7182">
        <v>-236318.25</v>
      </c>
      <c r="M7182">
        <v>0</v>
      </c>
      <c r="N7182">
        <v>0</v>
      </c>
      <c r="O7182">
        <v>0</v>
      </c>
      <c r="P7182" t="s">
        <v>607</v>
      </c>
      <c r="Q7182">
        <v>0</v>
      </c>
      <c r="R7182">
        <v>0</v>
      </c>
      <c r="S7182">
        <v>0</v>
      </c>
      <c r="T7182" t="s">
        <v>24</v>
      </c>
      <c r="U7182" s="221">
        <f t="shared" si="225"/>
        <v>0</v>
      </c>
    </row>
    <row r="7183" spans="1:21" hidden="1">
      <c r="A7183" s="55" t="str">
        <f t="shared" si="224"/>
        <v>Y0EY6.4</v>
      </c>
      <c r="B7183" s="55">
        <f>VLOOKUP(J7183,'Mapping-CITI'!A:E,5,0)</f>
        <v>6.4</v>
      </c>
      <c r="D7183" s="42">
        <v>45016</v>
      </c>
      <c r="E7183" s="42">
        <v>45199</v>
      </c>
      <c r="F7183" t="s">
        <v>1983</v>
      </c>
      <c r="G7183" t="s">
        <v>556</v>
      </c>
      <c r="H7183">
        <v>4160</v>
      </c>
      <c r="I7183" t="s">
        <v>2778</v>
      </c>
      <c r="J7183">
        <v>402103</v>
      </c>
      <c r="K7183" t="s">
        <v>2436</v>
      </c>
      <c r="L7183">
        <v>5510.64</v>
      </c>
      <c r="M7183">
        <v>1427.87</v>
      </c>
      <c r="N7183">
        <v>317.10000000000002</v>
      </c>
      <c r="O7183">
        <v>1110.77</v>
      </c>
      <c r="P7183" t="s">
        <v>607</v>
      </c>
      <c r="Q7183">
        <v>1110.77</v>
      </c>
      <c r="R7183">
        <v>1427.87</v>
      </c>
      <c r="S7183">
        <v>317.10000000000002</v>
      </c>
      <c r="T7183" t="s">
        <v>24</v>
      </c>
      <c r="U7183" s="221">
        <f t="shared" si="225"/>
        <v>1.1107699999999999E-4</v>
      </c>
    </row>
    <row r="7184" spans="1:21" hidden="1">
      <c r="A7184" s="55" t="str">
        <f t="shared" si="224"/>
        <v>Y0EY6.3</v>
      </c>
      <c r="B7184" s="55">
        <f>VLOOKUP(J7184,'Mapping-CITI'!A:E,5,0)</f>
        <v>6.3</v>
      </c>
      <c r="D7184" s="42">
        <v>45016</v>
      </c>
      <c r="E7184" s="42">
        <v>45199</v>
      </c>
      <c r="F7184" t="s">
        <v>1983</v>
      </c>
      <c r="G7184" t="s">
        <v>556</v>
      </c>
      <c r="H7184">
        <v>4160</v>
      </c>
      <c r="I7184" t="s">
        <v>2778</v>
      </c>
      <c r="J7184">
        <v>402106</v>
      </c>
      <c r="K7184" t="s">
        <v>2437</v>
      </c>
      <c r="L7184">
        <v>11084.47</v>
      </c>
      <c r="M7184">
        <v>639.44000000000005</v>
      </c>
      <c r="N7184">
        <v>0</v>
      </c>
      <c r="O7184">
        <v>639.44000000000005</v>
      </c>
      <c r="P7184" t="s">
        <v>607</v>
      </c>
      <c r="Q7184">
        <v>639.44000000000005</v>
      </c>
      <c r="R7184">
        <v>639.44000000000005</v>
      </c>
      <c r="S7184">
        <v>0</v>
      </c>
      <c r="T7184" t="s">
        <v>24</v>
      </c>
      <c r="U7184" s="221">
        <f t="shared" si="225"/>
        <v>6.394400000000001E-5</v>
      </c>
    </row>
    <row r="7185" spans="1:21" hidden="1">
      <c r="A7185" s="55" t="str">
        <f t="shared" si="224"/>
        <v>Y0EY6.4</v>
      </c>
      <c r="B7185" s="55">
        <f>VLOOKUP(J7185,'Mapping-CITI'!A:E,5,0)</f>
        <v>6.4</v>
      </c>
      <c r="D7185" s="42">
        <v>45016</v>
      </c>
      <c r="E7185" s="42">
        <v>45199</v>
      </c>
      <c r="F7185" t="s">
        <v>1983</v>
      </c>
      <c r="G7185" t="s">
        <v>556</v>
      </c>
      <c r="H7185">
        <v>4160</v>
      </c>
      <c r="I7185" t="s">
        <v>2778</v>
      </c>
      <c r="J7185">
        <v>402113</v>
      </c>
      <c r="K7185" t="s">
        <v>2438</v>
      </c>
      <c r="L7185">
        <v>142971.26</v>
      </c>
      <c r="M7185">
        <v>30074.11</v>
      </c>
      <c r="N7185">
        <v>89.75</v>
      </c>
      <c r="O7185">
        <v>29984.36</v>
      </c>
      <c r="P7185" t="s">
        <v>607</v>
      </c>
      <c r="Q7185">
        <v>29984.36</v>
      </c>
      <c r="R7185">
        <v>30074.11</v>
      </c>
      <c r="S7185">
        <v>89.75</v>
      </c>
      <c r="T7185" t="s">
        <v>24</v>
      </c>
      <c r="U7185" s="221">
        <f t="shared" si="225"/>
        <v>2.9984360000000002E-3</v>
      </c>
    </row>
    <row r="7186" spans="1:21" hidden="1">
      <c r="A7186" s="55" t="str">
        <f t="shared" si="224"/>
        <v>Y0EY6.4</v>
      </c>
      <c r="B7186" s="55">
        <f>VLOOKUP(J7186,'Mapping-CITI'!A:E,5,0)</f>
        <v>6.4</v>
      </c>
      <c r="D7186" s="42">
        <v>45016</v>
      </c>
      <c r="E7186" s="42">
        <v>45199</v>
      </c>
      <c r="F7186" t="s">
        <v>1983</v>
      </c>
      <c r="G7186" t="s">
        <v>556</v>
      </c>
      <c r="H7186">
        <v>4160</v>
      </c>
      <c r="I7186" t="s">
        <v>2778</v>
      </c>
      <c r="J7186">
        <v>402125</v>
      </c>
      <c r="K7186" t="s">
        <v>2914</v>
      </c>
      <c r="L7186">
        <v>3700.83</v>
      </c>
      <c r="M7186">
        <v>464.7</v>
      </c>
      <c r="N7186">
        <v>0</v>
      </c>
      <c r="O7186">
        <v>464.7</v>
      </c>
      <c r="P7186" t="s">
        <v>607</v>
      </c>
      <c r="Q7186">
        <v>464.7</v>
      </c>
      <c r="R7186">
        <v>464.7</v>
      </c>
      <c r="S7186">
        <v>0</v>
      </c>
      <c r="T7186" t="s">
        <v>24</v>
      </c>
      <c r="U7186" s="221">
        <f t="shared" si="225"/>
        <v>4.6470000000000001E-5</v>
      </c>
    </row>
    <row r="7187" spans="1:21" hidden="1">
      <c r="A7187" s="55" t="str">
        <f t="shared" si="224"/>
        <v>Y0EY6.1</v>
      </c>
      <c r="B7187" s="55">
        <f>VLOOKUP(J7187,'Mapping-CITI'!A:E,5,0)</f>
        <v>6.1</v>
      </c>
      <c r="D7187" s="42">
        <v>45016</v>
      </c>
      <c r="E7187" s="42">
        <v>45199</v>
      </c>
      <c r="F7187" t="s">
        <v>1983</v>
      </c>
      <c r="G7187" t="s">
        <v>556</v>
      </c>
      <c r="H7187">
        <v>4170</v>
      </c>
      <c r="I7187" t="s">
        <v>2780</v>
      </c>
      <c r="J7187">
        <v>402128</v>
      </c>
      <c r="K7187" t="s">
        <v>2440</v>
      </c>
      <c r="L7187">
        <v>0</v>
      </c>
      <c r="M7187">
        <v>252010.09</v>
      </c>
      <c r="N7187">
        <v>252010.09</v>
      </c>
      <c r="O7187">
        <v>0</v>
      </c>
      <c r="P7187" t="s">
        <v>607</v>
      </c>
      <c r="Q7187">
        <v>0</v>
      </c>
      <c r="R7187">
        <v>252010.09</v>
      </c>
      <c r="S7187">
        <v>252010.09</v>
      </c>
      <c r="T7187" t="s">
        <v>24</v>
      </c>
      <c r="U7187" s="221">
        <f t="shared" si="225"/>
        <v>0</v>
      </c>
    </row>
    <row r="7188" spans="1:21">
      <c r="A7188" s="55" t="str">
        <f t="shared" si="224"/>
        <v>Y0EY6.4</v>
      </c>
      <c r="B7188" s="55">
        <f>VLOOKUP(J7188,'Mapping-CITI'!A:E,5,0)</f>
        <v>6.4</v>
      </c>
      <c r="D7188" s="42">
        <v>45016</v>
      </c>
      <c r="E7188" s="42">
        <v>45199</v>
      </c>
      <c r="F7188" t="s">
        <v>1983</v>
      </c>
      <c r="G7188" t="s">
        <v>556</v>
      </c>
      <c r="H7188">
        <v>4170</v>
      </c>
      <c r="I7188" t="s">
        <v>2780</v>
      </c>
      <c r="J7188">
        <v>402129</v>
      </c>
      <c r="K7188" t="s">
        <v>2871</v>
      </c>
      <c r="L7188">
        <v>0</v>
      </c>
      <c r="M7188">
        <v>325</v>
      </c>
      <c r="N7188">
        <v>0</v>
      </c>
      <c r="O7188">
        <v>325</v>
      </c>
      <c r="P7188" t="s">
        <v>607</v>
      </c>
      <c r="Q7188">
        <v>325</v>
      </c>
      <c r="R7188">
        <v>0</v>
      </c>
      <c r="S7188">
        <v>0</v>
      </c>
      <c r="T7188" t="s">
        <v>24</v>
      </c>
      <c r="U7188" s="221">
        <f t="shared" si="225"/>
        <v>3.2499999999999997E-5</v>
      </c>
    </row>
    <row r="7189" spans="1:21" hidden="1">
      <c r="A7189" s="55" t="str">
        <f t="shared" si="224"/>
        <v>Y0EY6.4</v>
      </c>
      <c r="B7189" s="55">
        <f>VLOOKUP(J7189,'Mapping-CITI'!A:E,5,0)</f>
        <v>6.4</v>
      </c>
      <c r="D7189" s="42">
        <v>45016</v>
      </c>
      <c r="E7189" s="42">
        <v>45199</v>
      </c>
      <c r="F7189" t="s">
        <v>1983</v>
      </c>
      <c r="G7189" t="s">
        <v>556</v>
      </c>
      <c r="H7189">
        <v>4160</v>
      </c>
      <c r="I7189" t="s">
        <v>2778</v>
      </c>
      <c r="J7189">
        <v>402148</v>
      </c>
      <c r="K7189" t="s">
        <v>2444</v>
      </c>
      <c r="L7189">
        <v>139198.87</v>
      </c>
      <c r="M7189">
        <v>0</v>
      </c>
      <c r="N7189">
        <v>0</v>
      </c>
      <c r="O7189">
        <v>0</v>
      </c>
      <c r="P7189" t="s">
        <v>607</v>
      </c>
      <c r="Q7189">
        <v>0</v>
      </c>
      <c r="R7189">
        <v>0</v>
      </c>
      <c r="S7189">
        <v>0</v>
      </c>
      <c r="T7189" t="s">
        <v>24</v>
      </c>
      <c r="U7189" s="221">
        <f t="shared" si="225"/>
        <v>0</v>
      </c>
    </row>
    <row r="7190" spans="1:21" hidden="1">
      <c r="A7190" s="55" t="str">
        <f t="shared" si="224"/>
        <v>Y0EY6.4</v>
      </c>
      <c r="B7190" s="55">
        <f>VLOOKUP(J7190,'Mapping-CITI'!A:E,5,0)</f>
        <v>6.4</v>
      </c>
      <c r="D7190" s="42">
        <v>45016</v>
      </c>
      <c r="E7190" s="42">
        <v>45199</v>
      </c>
      <c r="F7190" t="s">
        <v>1983</v>
      </c>
      <c r="G7190" t="s">
        <v>556</v>
      </c>
      <c r="H7190">
        <v>4160</v>
      </c>
      <c r="I7190" t="s">
        <v>2778</v>
      </c>
      <c r="J7190">
        <v>402201</v>
      </c>
      <c r="K7190" t="s">
        <v>2445</v>
      </c>
      <c r="L7190">
        <v>-0.02</v>
      </c>
      <c r="M7190">
        <v>0</v>
      </c>
      <c r="N7190">
        <v>0</v>
      </c>
      <c r="O7190">
        <v>0</v>
      </c>
      <c r="P7190" t="s">
        <v>607</v>
      </c>
      <c r="Q7190">
        <v>0</v>
      </c>
      <c r="R7190">
        <v>0</v>
      </c>
      <c r="S7190">
        <v>0</v>
      </c>
      <c r="T7190" t="s">
        <v>24</v>
      </c>
      <c r="U7190" s="221">
        <f t="shared" si="225"/>
        <v>0</v>
      </c>
    </row>
    <row r="7191" spans="1:21" hidden="1">
      <c r="A7191" s="55" t="str">
        <f t="shared" si="224"/>
        <v>Y0EY6.4</v>
      </c>
      <c r="B7191" s="55">
        <f>VLOOKUP(J7191,'Mapping-CITI'!A:E,5,0)</f>
        <v>6.4</v>
      </c>
      <c r="D7191" s="42">
        <v>45016</v>
      </c>
      <c r="E7191" s="42">
        <v>45199</v>
      </c>
      <c r="F7191" t="s">
        <v>1983</v>
      </c>
      <c r="G7191" t="s">
        <v>556</v>
      </c>
      <c r="H7191">
        <v>4160</v>
      </c>
      <c r="I7191" t="s">
        <v>2778</v>
      </c>
      <c r="J7191">
        <v>402233</v>
      </c>
      <c r="K7191" t="s">
        <v>2458</v>
      </c>
      <c r="L7191">
        <v>1387.37</v>
      </c>
      <c r="M7191">
        <v>494.59</v>
      </c>
      <c r="N7191">
        <v>0</v>
      </c>
      <c r="O7191">
        <v>494.59</v>
      </c>
      <c r="P7191" t="s">
        <v>607</v>
      </c>
      <c r="Q7191">
        <v>494.59</v>
      </c>
      <c r="R7191">
        <v>494.59</v>
      </c>
      <c r="S7191">
        <v>0</v>
      </c>
      <c r="T7191" t="s">
        <v>24</v>
      </c>
      <c r="U7191" s="221">
        <f t="shared" si="225"/>
        <v>4.9458999999999995E-5</v>
      </c>
    </row>
    <row r="7192" spans="1:21" hidden="1">
      <c r="A7192" s="55" t="str">
        <f t="shared" si="224"/>
        <v>Y0EY6.4</v>
      </c>
      <c r="B7192" s="55">
        <f>VLOOKUP(J7192,'Mapping-CITI'!A:E,5,0)</f>
        <v>6.4</v>
      </c>
      <c r="D7192" s="42">
        <v>45016</v>
      </c>
      <c r="E7192" s="42">
        <v>45199</v>
      </c>
      <c r="F7192" t="s">
        <v>1983</v>
      </c>
      <c r="G7192" t="s">
        <v>556</v>
      </c>
      <c r="H7192">
        <v>4160</v>
      </c>
      <c r="I7192" t="s">
        <v>2778</v>
      </c>
      <c r="J7192">
        <v>402235</v>
      </c>
      <c r="K7192" t="s">
        <v>2459</v>
      </c>
      <c r="L7192">
        <v>34514.120000000003</v>
      </c>
      <c r="M7192">
        <v>985.96</v>
      </c>
      <c r="N7192">
        <v>0</v>
      </c>
      <c r="O7192">
        <v>985.96</v>
      </c>
      <c r="P7192" t="s">
        <v>607</v>
      </c>
      <c r="Q7192">
        <v>985.96</v>
      </c>
      <c r="R7192">
        <v>985.96</v>
      </c>
      <c r="S7192">
        <v>0</v>
      </c>
      <c r="T7192" t="s">
        <v>24</v>
      </c>
      <c r="U7192" s="221">
        <f t="shared" si="225"/>
        <v>9.8596000000000003E-5</v>
      </c>
    </row>
    <row r="7193" spans="1:21" hidden="1">
      <c r="A7193" s="55" t="str">
        <f t="shared" si="224"/>
        <v>Y0EYIgnore</v>
      </c>
      <c r="B7193" s="55" t="str">
        <f>VLOOKUP(J7193,'Mapping-CITI'!A:E,5,0)</f>
        <v>Ignore</v>
      </c>
      <c r="D7193" s="42">
        <v>45016</v>
      </c>
      <c r="E7193" s="42">
        <v>45199</v>
      </c>
      <c r="F7193" t="s">
        <v>1983</v>
      </c>
      <c r="G7193" t="s">
        <v>556</v>
      </c>
      <c r="H7193">
        <v>4160</v>
      </c>
      <c r="I7193" t="s">
        <v>2778</v>
      </c>
      <c r="J7193">
        <v>402240</v>
      </c>
      <c r="K7193" t="s">
        <v>2460</v>
      </c>
      <c r="L7193">
        <v>0</v>
      </c>
      <c r="M7193">
        <v>735797.85</v>
      </c>
      <c r="N7193">
        <v>0</v>
      </c>
      <c r="O7193">
        <v>735797.85</v>
      </c>
      <c r="P7193" t="s">
        <v>607</v>
      </c>
      <c r="Q7193">
        <v>735797.85</v>
      </c>
      <c r="R7193">
        <v>735797.85</v>
      </c>
      <c r="S7193">
        <v>0</v>
      </c>
      <c r="T7193" t="s">
        <v>24</v>
      </c>
      <c r="U7193" s="221">
        <f t="shared" si="225"/>
        <v>7.3579784999999995E-2</v>
      </c>
    </row>
    <row r="7194" spans="1:21" hidden="1">
      <c r="A7194" s="55" t="str">
        <f t="shared" si="224"/>
        <v>Y0EY6.2</v>
      </c>
      <c r="B7194" s="55">
        <f>VLOOKUP(J7194,'Mapping-CITI'!A:E,5,0)</f>
        <v>6.2</v>
      </c>
      <c r="D7194" s="42">
        <v>45016</v>
      </c>
      <c r="E7194" s="42">
        <v>45199</v>
      </c>
      <c r="F7194" t="s">
        <v>1983</v>
      </c>
      <c r="G7194" t="s">
        <v>556</v>
      </c>
      <c r="H7194">
        <v>4160</v>
      </c>
      <c r="I7194" t="s">
        <v>2778</v>
      </c>
      <c r="J7194">
        <v>402257</v>
      </c>
      <c r="K7194" t="s">
        <v>2465</v>
      </c>
      <c r="L7194">
        <v>61381.37</v>
      </c>
      <c r="M7194">
        <v>213567.87</v>
      </c>
      <c r="N7194">
        <v>213567.87</v>
      </c>
      <c r="O7194">
        <v>0</v>
      </c>
      <c r="P7194" t="s">
        <v>607</v>
      </c>
      <c r="Q7194">
        <v>0</v>
      </c>
      <c r="R7194">
        <v>213567.87</v>
      </c>
      <c r="S7194">
        <v>213567.87</v>
      </c>
      <c r="T7194" t="s">
        <v>24</v>
      </c>
      <c r="U7194" s="221">
        <f t="shared" si="225"/>
        <v>0</v>
      </c>
    </row>
    <row r="7195" spans="1:21" hidden="1">
      <c r="A7195" s="55" t="str">
        <f t="shared" si="224"/>
        <v>Y0EY6.1</v>
      </c>
      <c r="B7195" s="55">
        <f>VLOOKUP(J7195,'Mapping-CITI'!A:E,5,0)</f>
        <v>6.1</v>
      </c>
      <c r="D7195" s="42">
        <v>45016</v>
      </c>
      <c r="E7195" s="42">
        <v>45199</v>
      </c>
      <c r="F7195" t="s">
        <v>1983</v>
      </c>
      <c r="G7195" t="s">
        <v>556</v>
      </c>
      <c r="H7195">
        <v>4170</v>
      </c>
      <c r="I7195" t="s">
        <v>2780</v>
      </c>
      <c r="J7195">
        <v>402361</v>
      </c>
      <c r="K7195" t="s">
        <v>2480</v>
      </c>
      <c r="L7195">
        <v>1401731.82</v>
      </c>
      <c r="M7195">
        <v>1639076.33</v>
      </c>
      <c r="N7195">
        <v>0</v>
      </c>
      <c r="O7195">
        <v>1639076.33</v>
      </c>
      <c r="P7195" t="s">
        <v>607</v>
      </c>
      <c r="Q7195">
        <v>1639076.33</v>
      </c>
      <c r="R7195">
        <v>0</v>
      </c>
      <c r="S7195">
        <v>0</v>
      </c>
      <c r="T7195" t="s">
        <v>24</v>
      </c>
      <c r="U7195" s="221">
        <f t="shared" si="225"/>
        <v>0.163907633</v>
      </c>
    </row>
    <row r="7196" spans="1:21" hidden="1">
      <c r="A7196" s="55" t="str">
        <f t="shared" si="224"/>
        <v>Y0EY6.4</v>
      </c>
      <c r="B7196" s="55">
        <f>VLOOKUP(J7196,'Mapping-CITI'!A:E,5,0)</f>
        <v>6.4</v>
      </c>
      <c r="D7196" s="42">
        <v>45016</v>
      </c>
      <c r="E7196" s="42">
        <v>45199</v>
      </c>
      <c r="F7196" t="s">
        <v>1983</v>
      </c>
      <c r="G7196" t="s">
        <v>556</v>
      </c>
      <c r="H7196">
        <v>4160</v>
      </c>
      <c r="I7196" t="s">
        <v>2778</v>
      </c>
      <c r="J7196">
        <v>402381</v>
      </c>
      <c r="K7196" t="s">
        <v>2491</v>
      </c>
      <c r="L7196">
        <v>-1697.26</v>
      </c>
      <c r="M7196">
        <v>0</v>
      </c>
      <c r="N7196">
        <v>0</v>
      </c>
      <c r="O7196">
        <v>0</v>
      </c>
      <c r="P7196" t="s">
        <v>607</v>
      </c>
      <c r="Q7196">
        <v>0</v>
      </c>
      <c r="R7196">
        <v>0</v>
      </c>
      <c r="S7196">
        <v>0</v>
      </c>
      <c r="T7196" t="s">
        <v>24</v>
      </c>
      <c r="U7196" s="221">
        <f t="shared" si="225"/>
        <v>0</v>
      </c>
    </row>
    <row r="7197" spans="1:21" hidden="1">
      <c r="A7197" s="55" t="str">
        <f t="shared" si="224"/>
        <v>Y0EY6.4</v>
      </c>
      <c r="B7197" s="55">
        <f>VLOOKUP(J7197,'Mapping-CITI'!A:E,5,0)</f>
        <v>6.4</v>
      </c>
      <c r="D7197" s="42">
        <v>45016</v>
      </c>
      <c r="E7197" s="42">
        <v>45199</v>
      </c>
      <c r="F7197" t="s">
        <v>1983</v>
      </c>
      <c r="G7197" t="s">
        <v>556</v>
      </c>
      <c r="H7197">
        <v>4160</v>
      </c>
      <c r="I7197" t="s">
        <v>2778</v>
      </c>
      <c r="J7197">
        <v>402404</v>
      </c>
      <c r="K7197" t="s">
        <v>2492</v>
      </c>
      <c r="L7197">
        <v>14805.74</v>
      </c>
      <c r="M7197">
        <v>5717.56</v>
      </c>
      <c r="N7197">
        <v>0</v>
      </c>
      <c r="O7197">
        <v>5717.56</v>
      </c>
      <c r="P7197" t="s">
        <v>607</v>
      </c>
      <c r="Q7197">
        <v>5717.56</v>
      </c>
      <c r="R7197">
        <v>5717.56</v>
      </c>
      <c r="S7197">
        <v>0</v>
      </c>
      <c r="T7197" t="s">
        <v>24</v>
      </c>
      <c r="U7197" s="221">
        <f t="shared" si="225"/>
        <v>5.7175600000000009E-4</v>
      </c>
    </row>
    <row r="7198" spans="1:21" hidden="1">
      <c r="A7198" s="55" t="str">
        <f t="shared" si="224"/>
        <v>Y0EY5.2</v>
      </c>
      <c r="B7198" s="55">
        <f>VLOOKUP(J7198,'Mapping-CITI'!A:E,5,0)</f>
        <v>5.2</v>
      </c>
      <c r="D7198" s="42">
        <v>45016</v>
      </c>
      <c r="E7198" s="42">
        <v>45199</v>
      </c>
      <c r="F7198" t="s">
        <v>1983</v>
      </c>
      <c r="G7198" t="s">
        <v>556</v>
      </c>
      <c r="H7198">
        <v>4170</v>
      </c>
      <c r="I7198" t="s">
        <v>2780</v>
      </c>
      <c r="J7198">
        <v>413523</v>
      </c>
      <c r="K7198" t="s">
        <v>2502</v>
      </c>
      <c r="L7198">
        <v>94.39</v>
      </c>
      <c r="M7198">
        <v>129.62</v>
      </c>
      <c r="N7198">
        <v>7.0000000000000007E-2</v>
      </c>
      <c r="O7198">
        <v>129.55000000000001</v>
      </c>
      <c r="P7198" t="s">
        <v>607</v>
      </c>
      <c r="Q7198">
        <v>129.55000000000001</v>
      </c>
      <c r="R7198">
        <v>0.28000000000000003</v>
      </c>
      <c r="S7198">
        <v>7.0000000000000007E-2</v>
      </c>
      <c r="T7198" t="s">
        <v>24</v>
      </c>
      <c r="U7198" s="221">
        <f t="shared" si="225"/>
        <v>1.2955E-5</v>
      </c>
    </row>
    <row r="7199" spans="1:21" hidden="1">
      <c r="A7199" s="55" t="str">
        <f t="shared" si="224"/>
        <v>Y0EY5.3</v>
      </c>
      <c r="B7199" s="55">
        <f>VLOOKUP(J7199,'Mapping-CITI'!A:E,5,0)</f>
        <v>5.3</v>
      </c>
      <c r="D7199" s="42">
        <v>45016</v>
      </c>
      <c r="E7199" s="42">
        <v>45199</v>
      </c>
      <c r="F7199" t="s">
        <v>1983</v>
      </c>
      <c r="G7199" t="s">
        <v>556</v>
      </c>
      <c r="H7199">
        <v>4120</v>
      </c>
      <c r="I7199" t="s">
        <v>2781</v>
      </c>
      <c r="J7199">
        <v>440102</v>
      </c>
      <c r="K7199" t="s">
        <v>2504</v>
      </c>
      <c r="L7199">
        <v>0.48</v>
      </c>
      <c r="M7199">
        <v>0</v>
      </c>
      <c r="N7199">
        <v>0</v>
      </c>
      <c r="O7199">
        <v>0</v>
      </c>
      <c r="P7199" t="s">
        <v>607</v>
      </c>
      <c r="Q7199">
        <v>0</v>
      </c>
      <c r="R7199">
        <v>0</v>
      </c>
      <c r="S7199">
        <v>0</v>
      </c>
      <c r="T7199" t="s">
        <v>24</v>
      </c>
      <c r="U7199" s="221">
        <f t="shared" si="225"/>
        <v>0</v>
      </c>
    </row>
    <row r="7200" spans="1:21" hidden="1">
      <c r="A7200" s="55" t="str">
        <f t="shared" si="224"/>
        <v>Y0EY5.3</v>
      </c>
      <c r="B7200" s="55">
        <f>VLOOKUP(J7200,'Mapping-CITI'!A:E,5,0)</f>
        <v>5.3</v>
      </c>
      <c r="D7200" s="42">
        <v>45016</v>
      </c>
      <c r="E7200" s="42">
        <v>45199</v>
      </c>
      <c r="F7200" t="s">
        <v>1983</v>
      </c>
      <c r="G7200" t="s">
        <v>556</v>
      </c>
      <c r="H7200">
        <v>4120</v>
      </c>
      <c r="I7200" t="s">
        <v>2781</v>
      </c>
      <c r="J7200">
        <v>440110</v>
      </c>
      <c r="K7200" t="s">
        <v>2506</v>
      </c>
      <c r="L7200">
        <v>23820.84</v>
      </c>
      <c r="M7200">
        <v>0.05</v>
      </c>
      <c r="N7200">
        <v>0</v>
      </c>
      <c r="O7200">
        <v>0.05</v>
      </c>
      <c r="P7200" t="s">
        <v>607</v>
      </c>
      <c r="Q7200">
        <v>0.05</v>
      </c>
      <c r="R7200">
        <v>0</v>
      </c>
      <c r="S7200">
        <v>0</v>
      </c>
      <c r="T7200" t="s">
        <v>24</v>
      </c>
      <c r="U7200" s="221">
        <f t="shared" si="225"/>
        <v>5.0000000000000001E-9</v>
      </c>
    </row>
    <row r="7201" spans="1:21" hidden="1">
      <c r="A7201" s="55" t="str">
        <f t="shared" si="224"/>
        <v>Y0EY5.5</v>
      </c>
      <c r="B7201" s="55">
        <f>VLOOKUP(J7201,'Mapping-CITI'!A:E,5,0)</f>
        <v>5.5</v>
      </c>
      <c r="D7201" s="42">
        <v>45016</v>
      </c>
      <c r="E7201" s="42">
        <v>45199</v>
      </c>
      <c r="F7201" t="s">
        <v>1983</v>
      </c>
      <c r="G7201" t="s">
        <v>556</v>
      </c>
      <c r="H7201">
        <v>5110</v>
      </c>
      <c r="I7201" t="s">
        <v>2776</v>
      </c>
      <c r="J7201">
        <v>440225</v>
      </c>
      <c r="K7201" t="s">
        <v>2515</v>
      </c>
      <c r="L7201">
        <v>1051.52</v>
      </c>
      <c r="M7201">
        <v>0</v>
      </c>
      <c r="N7201">
        <v>71.58</v>
      </c>
      <c r="O7201">
        <v>-71.58</v>
      </c>
      <c r="P7201" t="s">
        <v>607</v>
      </c>
      <c r="Q7201">
        <v>-71.58</v>
      </c>
      <c r="R7201">
        <v>0</v>
      </c>
      <c r="S7201">
        <v>71.58</v>
      </c>
      <c r="T7201" t="s">
        <v>24</v>
      </c>
      <c r="U7201" s="221">
        <f t="shared" si="225"/>
        <v>-7.1579999999999999E-6</v>
      </c>
    </row>
    <row r="7202" spans="1:21" hidden="1">
      <c r="A7202" s="55" t="str">
        <f t="shared" si="224"/>
        <v>Y0EY6.4</v>
      </c>
      <c r="B7202" s="55">
        <f>VLOOKUP(J7202,'Mapping-CITI'!A:E,5,0)</f>
        <v>6.4</v>
      </c>
      <c r="D7202" s="42">
        <v>45016</v>
      </c>
      <c r="E7202" s="42">
        <v>45199</v>
      </c>
      <c r="F7202" t="s">
        <v>1983</v>
      </c>
      <c r="G7202" t="s">
        <v>556</v>
      </c>
      <c r="H7202">
        <v>4160</v>
      </c>
      <c r="I7202" t="s">
        <v>2778</v>
      </c>
      <c r="J7202">
        <v>440341</v>
      </c>
      <c r="K7202" t="s">
        <v>2682</v>
      </c>
      <c r="L7202">
        <v>2413.0700000000002</v>
      </c>
      <c r="M7202">
        <v>3368.61</v>
      </c>
      <c r="N7202">
        <v>0</v>
      </c>
      <c r="O7202">
        <v>3368.61</v>
      </c>
      <c r="P7202" t="s">
        <v>607</v>
      </c>
      <c r="Q7202">
        <v>3368.61</v>
      </c>
      <c r="R7202">
        <v>0</v>
      </c>
      <c r="S7202">
        <v>0</v>
      </c>
      <c r="T7202" t="s">
        <v>24</v>
      </c>
      <c r="U7202" s="221">
        <f t="shared" si="225"/>
        <v>3.3686100000000004E-4</v>
      </c>
    </row>
    <row r="7203" spans="1:21" hidden="1">
      <c r="A7203" s="55" t="str">
        <f t="shared" si="224"/>
        <v>Y0EY6.4</v>
      </c>
      <c r="B7203" s="55">
        <f>VLOOKUP(J7203,'Mapping-CITI'!A:E,5,0)</f>
        <v>6.4</v>
      </c>
      <c r="D7203" s="42">
        <v>45016</v>
      </c>
      <c r="E7203" s="42">
        <v>45199</v>
      </c>
      <c r="F7203" t="s">
        <v>1983</v>
      </c>
      <c r="G7203" t="s">
        <v>556</v>
      </c>
      <c r="H7203">
        <v>4160</v>
      </c>
      <c r="I7203" t="s">
        <v>2778</v>
      </c>
      <c r="J7203">
        <v>440342</v>
      </c>
      <c r="K7203" t="s">
        <v>2683</v>
      </c>
      <c r="L7203">
        <v>2413.0700000000002</v>
      </c>
      <c r="M7203">
        <v>3368.61</v>
      </c>
      <c r="N7203">
        <v>0</v>
      </c>
      <c r="O7203">
        <v>3368.61</v>
      </c>
      <c r="P7203" t="s">
        <v>607</v>
      </c>
      <c r="Q7203">
        <v>3368.61</v>
      </c>
      <c r="R7203">
        <v>0</v>
      </c>
      <c r="S7203">
        <v>0</v>
      </c>
      <c r="T7203" t="s">
        <v>24</v>
      </c>
      <c r="U7203" s="221">
        <f t="shared" si="225"/>
        <v>3.3686100000000004E-4</v>
      </c>
    </row>
    <row r="7204" spans="1:21" hidden="1">
      <c r="A7204" s="55" t="str">
        <f t="shared" si="224"/>
        <v>Y0EY6.4</v>
      </c>
      <c r="B7204" s="55">
        <f>VLOOKUP(J7204,'Mapping-CITI'!A:E,5,0)</f>
        <v>6.4</v>
      </c>
      <c r="D7204" s="42">
        <v>45016</v>
      </c>
      <c r="E7204" s="42">
        <v>45199</v>
      </c>
      <c r="F7204" t="s">
        <v>1983</v>
      </c>
      <c r="G7204" t="s">
        <v>556</v>
      </c>
      <c r="H7204">
        <v>4160</v>
      </c>
      <c r="I7204" t="s">
        <v>2778</v>
      </c>
      <c r="J7204">
        <v>440416</v>
      </c>
      <c r="K7204" t="s">
        <v>664</v>
      </c>
      <c r="L7204">
        <v>401247.62</v>
      </c>
      <c r="M7204">
        <v>135677.76999999999</v>
      </c>
      <c r="N7204">
        <v>44399.71</v>
      </c>
      <c r="O7204">
        <v>91278.06</v>
      </c>
      <c r="P7204" t="s">
        <v>607</v>
      </c>
      <c r="Q7204">
        <v>91278.06</v>
      </c>
      <c r="R7204">
        <v>4676.3599999999997</v>
      </c>
      <c r="S7204">
        <v>44399.71</v>
      </c>
      <c r="T7204" t="s">
        <v>24</v>
      </c>
      <c r="U7204" s="221">
        <f t="shared" si="225"/>
        <v>9.1278060000000005E-3</v>
      </c>
    </row>
    <row r="7205" spans="1:21" hidden="1">
      <c r="A7205" s="55" t="str">
        <f t="shared" si="224"/>
        <v>Y0EY6.4</v>
      </c>
      <c r="B7205" s="55">
        <f>VLOOKUP(J7205,'Mapping-CITI'!A:E,5,0)</f>
        <v>6.4</v>
      </c>
      <c r="D7205" s="42">
        <v>45016</v>
      </c>
      <c r="E7205" s="42">
        <v>45199</v>
      </c>
      <c r="F7205" t="s">
        <v>1983</v>
      </c>
      <c r="G7205" t="s">
        <v>556</v>
      </c>
      <c r="H7205">
        <v>4160</v>
      </c>
      <c r="I7205" t="s">
        <v>2778</v>
      </c>
      <c r="J7205">
        <v>440445</v>
      </c>
      <c r="K7205" t="s">
        <v>2596</v>
      </c>
      <c r="L7205">
        <v>0</v>
      </c>
      <c r="M7205">
        <v>4359.26</v>
      </c>
      <c r="N7205">
        <v>4359.26</v>
      </c>
      <c r="O7205">
        <v>0</v>
      </c>
      <c r="P7205" t="s">
        <v>607</v>
      </c>
      <c r="Q7205">
        <v>0</v>
      </c>
      <c r="R7205">
        <v>4359.26</v>
      </c>
      <c r="S7205">
        <v>4359.26</v>
      </c>
      <c r="T7205" t="s">
        <v>24</v>
      </c>
      <c r="U7205" s="221">
        <f t="shared" si="225"/>
        <v>0</v>
      </c>
    </row>
    <row r="7206" spans="1:21" hidden="1">
      <c r="A7206" s="55" t="str">
        <f t="shared" si="224"/>
        <v>Y0EY6.4</v>
      </c>
      <c r="B7206" s="55">
        <f>VLOOKUP(J7206,'Mapping-CITI'!A:E,5,0)</f>
        <v>6.4</v>
      </c>
      <c r="D7206" s="42">
        <v>45016</v>
      </c>
      <c r="E7206" s="42">
        <v>45199</v>
      </c>
      <c r="F7206" t="s">
        <v>1983</v>
      </c>
      <c r="G7206" t="s">
        <v>556</v>
      </c>
      <c r="H7206">
        <v>4160</v>
      </c>
      <c r="I7206" t="s">
        <v>2778</v>
      </c>
      <c r="J7206">
        <v>440509</v>
      </c>
      <c r="K7206" t="s">
        <v>2524</v>
      </c>
      <c r="L7206">
        <v>18430.48</v>
      </c>
      <c r="M7206">
        <v>0</v>
      </c>
      <c r="N7206">
        <v>0</v>
      </c>
      <c r="O7206">
        <v>0</v>
      </c>
      <c r="P7206" t="s">
        <v>607</v>
      </c>
      <c r="Q7206">
        <v>0</v>
      </c>
      <c r="R7206">
        <v>0</v>
      </c>
      <c r="S7206">
        <v>0</v>
      </c>
      <c r="T7206" t="s">
        <v>24</v>
      </c>
      <c r="U7206" s="221">
        <f t="shared" si="225"/>
        <v>0</v>
      </c>
    </row>
    <row r="7207" spans="1:21" hidden="1">
      <c r="A7207" s="55" t="str">
        <f t="shared" si="224"/>
        <v>Y0EYIgnore</v>
      </c>
      <c r="B7207" s="55" t="str">
        <f>VLOOKUP(J7207,'Mapping-CITI'!A:E,5,0)</f>
        <v>Ignore</v>
      </c>
      <c r="D7207" s="42">
        <v>45016</v>
      </c>
      <c r="E7207" s="42">
        <v>45199</v>
      </c>
      <c r="F7207" t="s">
        <v>1983</v>
      </c>
      <c r="G7207" t="s">
        <v>556</v>
      </c>
      <c r="H7207">
        <v>9600</v>
      </c>
      <c r="I7207" t="s">
        <v>2826</v>
      </c>
      <c r="J7207">
        <v>700002</v>
      </c>
      <c r="K7207" t="s">
        <v>2531</v>
      </c>
      <c r="L7207">
        <v>0.02</v>
      </c>
      <c r="M7207">
        <v>0</v>
      </c>
      <c r="N7207">
        <v>0</v>
      </c>
      <c r="O7207">
        <v>0.02</v>
      </c>
      <c r="P7207" t="s">
        <v>607</v>
      </c>
      <c r="Q7207">
        <v>0.02</v>
      </c>
      <c r="R7207">
        <v>0</v>
      </c>
      <c r="S7207">
        <v>0</v>
      </c>
      <c r="T7207" t="s">
        <v>24</v>
      </c>
      <c r="U7207" s="221">
        <f t="shared" si="225"/>
        <v>0</v>
      </c>
    </row>
    <row r="7208" spans="1:21" hidden="1">
      <c r="A7208" s="55" t="str">
        <f t="shared" si="224"/>
        <v>Y0EZ0</v>
      </c>
      <c r="B7208" s="55">
        <f>VLOOKUP(J7208,'Mapping-CITI'!A:E,5,0)</f>
        <v>0</v>
      </c>
      <c r="D7208" s="42">
        <v>45016</v>
      </c>
      <c r="E7208" s="42">
        <v>45199</v>
      </c>
      <c r="F7208" t="s">
        <v>1985</v>
      </c>
      <c r="G7208" t="s">
        <v>567</v>
      </c>
      <c r="H7208">
        <v>1210</v>
      </c>
      <c r="I7208" t="s">
        <v>2767</v>
      </c>
      <c r="J7208">
        <v>101104</v>
      </c>
      <c r="K7208" t="s">
        <v>4279</v>
      </c>
      <c r="L7208">
        <v>411016478.89999998</v>
      </c>
      <c r="M7208">
        <v>10499475.02</v>
      </c>
      <c r="N7208">
        <v>57790789.630000003</v>
      </c>
      <c r="O7208">
        <v>363725164.29000002</v>
      </c>
      <c r="P7208" t="s">
        <v>607</v>
      </c>
      <c r="Q7208">
        <v>363725164.29000002</v>
      </c>
      <c r="R7208">
        <v>0</v>
      </c>
      <c r="S7208">
        <v>0</v>
      </c>
      <c r="T7208" t="s">
        <v>25</v>
      </c>
      <c r="U7208" s="221">
        <f t="shared" si="225"/>
        <v>-4.7291314609999997</v>
      </c>
    </row>
    <row r="7209" spans="1:21" hidden="1">
      <c r="A7209" s="55" t="str">
        <f t="shared" si="224"/>
        <v>Y0EZ0</v>
      </c>
      <c r="B7209" s="55">
        <f>VLOOKUP(J7209,'Mapping-CITI'!A:E,5,0)</f>
        <v>0</v>
      </c>
      <c r="D7209" s="42">
        <v>45016</v>
      </c>
      <c r="E7209" s="42">
        <v>45199</v>
      </c>
      <c r="F7209" t="s">
        <v>1985</v>
      </c>
      <c r="G7209" t="s">
        <v>567</v>
      </c>
      <c r="H7209">
        <v>1210</v>
      </c>
      <c r="I7209" t="s">
        <v>2767</v>
      </c>
      <c r="J7209">
        <v>102104</v>
      </c>
      <c r="K7209" t="s">
        <v>2007</v>
      </c>
      <c r="L7209">
        <v>3243603.81</v>
      </c>
      <c r="M7209">
        <v>695293865.10000002</v>
      </c>
      <c r="N7209">
        <v>684205404.42999995</v>
      </c>
      <c r="O7209">
        <v>14332064.48</v>
      </c>
      <c r="P7209" t="s">
        <v>607</v>
      </c>
      <c r="Q7209">
        <v>14332064.48</v>
      </c>
      <c r="R7209">
        <v>0</v>
      </c>
      <c r="S7209">
        <v>0</v>
      </c>
      <c r="T7209" t="s">
        <v>25</v>
      </c>
      <c r="U7209" s="221">
        <f t="shared" si="225"/>
        <v>1.1088460670000075</v>
      </c>
    </row>
    <row r="7210" spans="1:21" hidden="1">
      <c r="A7210" s="55" t="str">
        <f t="shared" si="224"/>
        <v>Y0EZ0</v>
      </c>
      <c r="B7210" s="55">
        <f>VLOOKUP(J7210,'Mapping-CITI'!A:E,5,0)</f>
        <v>0</v>
      </c>
      <c r="D7210" s="42">
        <v>45016</v>
      </c>
      <c r="E7210" s="42">
        <v>45199</v>
      </c>
      <c r="F7210" t="s">
        <v>1985</v>
      </c>
      <c r="G7210" t="s">
        <v>567</v>
      </c>
      <c r="H7210">
        <v>1700</v>
      </c>
      <c r="I7210" t="s">
        <v>2768</v>
      </c>
      <c r="J7210">
        <v>106103</v>
      </c>
      <c r="K7210" t="s">
        <v>2783</v>
      </c>
      <c r="L7210">
        <v>29192.880000000001</v>
      </c>
      <c r="M7210">
        <v>129864.67</v>
      </c>
      <c r="N7210">
        <v>75311.679999999993</v>
      </c>
      <c r="O7210">
        <v>83745.87</v>
      </c>
      <c r="P7210" t="s">
        <v>607</v>
      </c>
      <c r="Q7210">
        <v>83745.87</v>
      </c>
      <c r="R7210">
        <v>129864.67</v>
      </c>
      <c r="S7210">
        <v>75311.679999999993</v>
      </c>
      <c r="T7210" t="s">
        <v>25</v>
      </c>
      <c r="U7210" s="221">
        <f t="shared" si="225"/>
        <v>5.4552990000000003E-3</v>
      </c>
    </row>
    <row r="7211" spans="1:21" hidden="1">
      <c r="A7211" s="55" t="str">
        <f t="shared" si="224"/>
        <v>Y0EZIgnore</v>
      </c>
      <c r="B7211" s="55" t="str">
        <f>VLOOKUP(J7211,'Mapping-CITI'!A:E,5,0)</f>
        <v>Ignore</v>
      </c>
      <c r="D7211" s="42">
        <v>45016</v>
      </c>
      <c r="E7211" s="42">
        <v>45199</v>
      </c>
      <c r="F7211" t="s">
        <v>1985</v>
      </c>
      <c r="G7211" t="s">
        <v>567</v>
      </c>
      <c r="H7211">
        <v>1700</v>
      </c>
      <c r="I7211" t="s">
        <v>2768</v>
      </c>
      <c r="J7211">
        <v>106106</v>
      </c>
      <c r="K7211" t="s">
        <v>2784</v>
      </c>
      <c r="L7211">
        <v>1585.21</v>
      </c>
      <c r="M7211">
        <v>1542.26</v>
      </c>
      <c r="N7211">
        <v>397.04</v>
      </c>
      <c r="O7211">
        <v>2730.43</v>
      </c>
      <c r="P7211" t="s">
        <v>607</v>
      </c>
      <c r="Q7211">
        <v>2730.43</v>
      </c>
      <c r="R7211">
        <v>1542.26</v>
      </c>
      <c r="S7211">
        <v>397.04</v>
      </c>
      <c r="T7211" t="s">
        <v>25</v>
      </c>
      <c r="U7211" s="221">
        <f t="shared" si="225"/>
        <v>1.14522E-4</v>
      </c>
    </row>
    <row r="7212" spans="1:21" hidden="1">
      <c r="A7212" s="55" t="str">
        <f t="shared" si="224"/>
        <v>Y0EZ0</v>
      </c>
      <c r="B7212" s="55">
        <f>VLOOKUP(J7212,'Mapping-CITI'!A:E,5,0)</f>
        <v>0</v>
      </c>
      <c r="D7212" s="42">
        <v>45016</v>
      </c>
      <c r="E7212" s="42">
        <v>45199</v>
      </c>
      <c r="F7212" t="s">
        <v>1985</v>
      </c>
      <c r="G7212" t="s">
        <v>567</v>
      </c>
      <c r="H7212">
        <v>1700</v>
      </c>
      <c r="I7212" t="s">
        <v>2768</v>
      </c>
      <c r="J7212">
        <v>109127</v>
      </c>
      <c r="K7212" t="s">
        <v>2770</v>
      </c>
      <c r="L7212">
        <v>-0.17</v>
      </c>
      <c r="M7212">
        <v>0</v>
      </c>
      <c r="N7212">
        <v>0</v>
      </c>
      <c r="O7212">
        <v>-0.17</v>
      </c>
      <c r="P7212" t="s">
        <v>607</v>
      </c>
      <c r="Q7212">
        <v>-0.17</v>
      </c>
      <c r="R7212">
        <v>0</v>
      </c>
      <c r="S7212">
        <v>0</v>
      </c>
      <c r="T7212" t="s">
        <v>25</v>
      </c>
      <c r="U7212" s="221">
        <f t="shared" si="225"/>
        <v>0</v>
      </c>
    </row>
    <row r="7213" spans="1:21" hidden="1">
      <c r="A7213" s="55" t="str">
        <f t="shared" si="224"/>
        <v>Y0EZ0</v>
      </c>
      <c r="B7213" s="55">
        <f>VLOOKUP(J7213,'Mapping-CITI'!A:E,5,0)</f>
        <v>0</v>
      </c>
      <c r="D7213" s="42">
        <v>45016</v>
      </c>
      <c r="E7213" s="42">
        <v>45199</v>
      </c>
      <c r="F7213" t="s">
        <v>1985</v>
      </c>
      <c r="G7213" t="s">
        <v>567</v>
      </c>
      <c r="H7213">
        <v>1700</v>
      </c>
      <c r="I7213" t="s">
        <v>2768</v>
      </c>
      <c r="J7213">
        <v>109181</v>
      </c>
      <c r="K7213" t="s">
        <v>2771</v>
      </c>
      <c r="L7213">
        <v>1444.79</v>
      </c>
      <c r="M7213">
        <v>0</v>
      </c>
      <c r="N7213">
        <v>0</v>
      </c>
      <c r="O7213">
        <v>1444.79</v>
      </c>
      <c r="P7213" t="s">
        <v>607</v>
      </c>
      <c r="Q7213">
        <v>1444.79</v>
      </c>
      <c r="R7213">
        <v>0</v>
      </c>
      <c r="S7213">
        <v>0</v>
      </c>
      <c r="T7213" t="s">
        <v>25</v>
      </c>
      <c r="U7213" s="221">
        <f t="shared" si="225"/>
        <v>0</v>
      </c>
    </row>
    <row r="7214" spans="1:21" hidden="1">
      <c r="A7214" s="55" t="str">
        <f t="shared" si="224"/>
        <v>Y0EZ0</v>
      </c>
      <c r="B7214" s="55">
        <f>VLOOKUP(J7214,'Mapping-CITI'!A:E,5,0)</f>
        <v>0</v>
      </c>
      <c r="D7214" s="42">
        <v>45016</v>
      </c>
      <c r="E7214" s="42">
        <v>45199</v>
      </c>
      <c r="F7214" t="s">
        <v>1985</v>
      </c>
      <c r="G7214" t="s">
        <v>567</v>
      </c>
      <c r="H7214">
        <v>1230</v>
      </c>
      <c r="I7214" t="s">
        <v>2772</v>
      </c>
      <c r="J7214">
        <v>111126</v>
      </c>
      <c r="K7214" t="s">
        <v>2022</v>
      </c>
      <c r="L7214">
        <v>623.54999999999995</v>
      </c>
      <c r="M7214">
        <v>4706.1899999999996</v>
      </c>
      <c r="N7214">
        <v>0</v>
      </c>
      <c r="O7214">
        <v>5329.74</v>
      </c>
      <c r="P7214" t="s">
        <v>607</v>
      </c>
      <c r="Q7214">
        <v>5329.74</v>
      </c>
      <c r="R7214">
        <v>0</v>
      </c>
      <c r="S7214">
        <v>0</v>
      </c>
      <c r="T7214" t="s">
        <v>25</v>
      </c>
      <c r="U7214" s="221">
        <f t="shared" si="225"/>
        <v>4.7061899999999997E-4</v>
      </c>
    </row>
    <row r="7215" spans="1:21" hidden="1">
      <c r="A7215" s="55" t="str">
        <f t="shared" si="224"/>
        <v>Y0EZ0</v>
      </c>
      <c r="B7215" s="55">
        <f>VLOOKUP(J7215,'Mapping-CITI'!A:E,5,0)</f>
        <v>0</v>
      </c>
      <c r="D7215" s="42">
        <v>45016</v>
      </c>
      <c r="E7215" s="42">
        <v>45199</v>
      </c>
      <c r="F7215" t="s">
        <v>1985</v>
      </c>
      <c r="G7215" t="s">
        <v>567</v>
      </c>
      <c r="H7215">
        <v>1400</v>
      </c>
      <c r="I7215" t="s">
        <v>2773</v>
      </c>
      <c r="J7215">
        <v>111137</v>
      </c>
      <c r="K7215" t="s">
        <v>2027</v>
      </c>
      <c r="L7215">
        <v>0</v>
      </c>
      <c r="M7215">
        <v>1662.57</v>
      </c>
      <c r="N7215">
        <v>1662.57</v>
      </c>
      <c r="O7215">
        <v>0</v>
      </c>
      <c r="P7215" t="s">
        <v>607</v>
      </c>
      <c r="Q7215">
        <v>0</v>
      </c>
      <c r="R7215">
        <v>1662.57</v>
      </c>
      <c r="S7215">
        <v>1662.57</v>
      </c>
      <c r="T7215" t="s">
        <v>25</v>
      </c>
      <c r="U7215" s="221">
        <f t="shared" si="225"/>
        <v>0</v>
      </c>
    </row>
    <row r="7216" spans="1:21" hidden="1">
      <c r="A7216" s="55" t="str">
        <f t="shared" si="224"/>
        <v>Y0EZ0</v>
      </c>
      <c r="B7216" s="55">
        <f>VLOOKUP(J7216,'Mapping-CITI'!A:E,5,0)</f>
        <v>0</v>
      </c>
      <c r="D7216" s="42">
        <v>45016</v>
      </c>
      <c r="E7216" s="42">
        <v>45199</v>
      </c>
      <c r="F7216" t="s">
        <v>1985</v>
      </c>
      <c r="G7216" t="s">
        <v>567</v>
      </c>
      <c r="H7216">
        <v>1400</v>
      </c>
      <c r="I7216" t="s">
        <v>2773</v>
      </c>
      <c r="J7216">
        <v>111220</v>
      </c>
      <c r="K7216" t="s">
        <v>2655</v>
      </c>
      <c r="L7216">
        <v>10226382.029999999</v>
      </c>
      <c r="M7216">
        <v>1735691895.29</v>
      </c>
      <c r="N7216">
        <v>1734121071.97</v>
      </c>
      <c r="O7216">
        <v>11797205.35</v>
      </c>
      <c r="P7216" t="s">
        <v>607</v>
      </c>
      <c r="Q7216">
        <v>11797205.35</v>
      </c>
      <c r="R7216">
        <v>1735691895.29</v>
      </c>
      <c r="S7216">
        <v>1734121071.97</v>
      </c>
      <c r="T7216" t="s">
        <v>25</v>
      </c>
      <c r="U7216" s="221">
        <f t="shared" si="225"/>
        <v>0.15708233199999333</v>
      </c>
    </row>
    <row r="7217" spans="1:21" hidden="1">
      <c r="A7217" s="55" t="str">
        <f t="shared" si="224"/>
        <v>Y0EZ0</v>
      </c>
      <c r="B7217" s="55">
        <f>VLOOKUP(J7217,'Mapping-CITI'!A:E,5,0)</f>
        <v>0</v>
      </c>
      <c r="D7217" s="42">
        <v>45016</v>
      </c>
      <c r="E7217" s="42">
        <v>45199</v>
      </c>
      <c r="F7217" t="s">
        <v>1985</v>
      </c>
      <c r="G7217" t="s">
        <v>567</v>
      </c>
      <c r="H7217">
        <v>1400</v>
      </c>
      <c r="I7217" t="s">
        <v>2773</v>
      </c>
      <c r="J7217">
        <v>111221</v>
      </c>
      <c r="K7217" t="s">
        <v>2656</v>
      </c>
      <c r="L7217">
        <v>-10226382.029999999</v>
      </c>
      <c r="M7217">
        <v>1734121071.97</v>
      </c>
      <c r="N7217">
        <v>1735691895.29</v>
      </c>
      <c r="O7217">
        <v>-11797205.35</v>
      </c>
      <c r="P7217" t="s">
        <v>607</v>
      </c>
      <c r="Q7217">
        <v>-11797205.35</v>
      </c>
      <c r="R7217">
        <v>1734121071.97</v>
      </c>
      <c r="S7217">
        <v>1735691895.29</v>
      </c>
      <c r="T7217" t="s">
        <v>25</v>
      </c>
      <c r="U7217" s="221">
        <f t="shared" si="225"/>
        <v>-0.15708233199999333</v>
      </c>
    </row>
    <row r="7218" spans="1:21" hidden="1">
      <c r="A7218" s="55" t="str">
        <f t="shared" si="224"/>
        <v>Y0EZ0</v>
      </c>
      <c r="B7218" s="55">
        <f>VLOOKUP(J7218,'Mapping-CITI'!A:E,5,0)</f>
        <v>0</v>
      </c>
      <c r="D7218" s="42">
        <v>45016</v>
      </c>
      <c r="E7218" s="42">
        <v>45199</v>
      </c>
      <c r="F7218" t="s">
        <v>1985</v>
      </c>
      <c r="G7218" t="s">
        <v>567</v>
      </c>
      <c r="H7218">
        <v>1700</v>
      </c>
      <c r="I7218" t="s">
        <v>2768</v>
      </c>
      <c r="J7218">
        <v>141017</v>
      </c>
      <c r="K7218" t="s">
        <v>2035</v>
      </c>
      <c r="L7218">
        <v>0</v>
      </c>
      <c r="M7218">
        <v>500</v>
      </c>
      <c r="N7218">
        <v>500</v>
      </c>
      <c r="O7218">
        <v>0</v>
      </c>
      <c r="P7218" t="s">
        <v>607</v>
      </c>
      <c r="Q7218">
        <v>0</v>
      </c>
      <c r="R7218">
        <v>500</v>
      </c>
      <c r="S7218">
        <v>500</v>
      </c>
      <c r="T7218" t="s">
        <v>25</v>
      </c>
      <c r="U7218" s="221">
        <f t="shared" si="225"/>
        <v>0</v>
      </c>
    </row>
    <row r="7219" spans="1:21" hidden="1">
      <c r="A7219" s="55" t="str">
        <f t="shared" si="224"/>
        <v>Y0EZ0</v>
      </c>
      <c r="B7219" s="55">
        <f>VLOOKUP(J7219,'Mapping-CITI'!A:E,5,0)</f>
        <v>0</v>
      </c>
      <c r="D7219" s="42">
        <v>45016</v>
      </c>
      <c r="E7219" s="42">
        <v>45199</v>
      </c>
      <c r="F7219" t="s">
        <v>1985</v>
      </c>
      <c r="G7219" t="s">
        <v>567</v>
      </c>
      <c r="H7219">
        <v>1700</v>
      </c>
      <c r="I7219" t="s">
        <v>2768</v>
      </c>
      <c r="J7219">
        <v>141280</v>
      </c>
      <c r="K7219" t="s">
        <v>2036</v>
      </c>
      <c r="L7219">
        <v>66500.039999999994</v>
      </c>
      <c r="M7219">
        <v>770851309.13999999</v>
      </c>
      <c r="N7219">
        <v>770847723.90999997</v>
      </c>
      <c r="O7219">
        <v>70085.27</v>
      </c>
      <c r="P7219" t="s">
        <v>607</v>
      </c>
      <c r="Q7219">
        <v>70085.27</v>
      </c>
      <c r="R7219">
        <v>959294.69</v>
      </c>
      <c r="S7219">
        <v>65053858.810000002</v>
      </c>
      <c r="T7219" t="s">
        <v>25</v>
      </c>
      <c r="U7219" s="221">
        <f t="shared" si="225"/>
        <v>3.5852300000190735E-4</v>
      </c>
    </row>
    <row r="7220" spans="1:21" hidden="1">
      <c r="A7220" s="55" t="str">
        <f t="shared" si="224"/>
        <v>Y0EZ0</v>
      </c>
      <c r="B7220" s="55">
        <f>VLOOKUP(J7220,'Mapping-CITI'!A:E,5,0)</f>
        <v>0</v>
      </c>
      <c r="D7220" s="42">
        <v>45016</v>
      </c>
      <c r="E7220" s="42">
        <v>45199</v>
      </c>
      <c r="F7220" t="s">
        <v>1985</v>
      </c>
      <c r="G7220" t="s">
        <v>567</v>
      </c>
      <c r="H7220">
        <v>1700</v>
      </c>
      <c r="I7220" t="s">
        <v>2768</v>
      </c>
      <c r="J7220">
        <v>141287</v>
      </c>
      <c r="K7220" t="s">
        <v>604</v>
      </c>
      <c r="L7220">
        <v>-2.4300000000000002</v>
      </c>
      <c r="M7220">
        <v>2.4300000000000002</v>
      </c>
      <c r="N7220">
        <v>0</v>
      </c>
      <c r="O7220">
        <v>0</v>
      </c>
      <c r="P7220" t="s">
        <v>607</v>
      </c>
      <c r="Q7220">
        <v>0</v>
      </c>
      <c r="R7220">
        <v>2.4300000000000002</v>
      </c>
      <c r="S7220">
        <v>0</v>
      </c>
      <c r="T7220" t="s">
        <v>25</v>
      </c>
      <c r="U7220" s="221">
        <f t="shared" si="225"/>
        <v>2.4299999999999999E-7</v>
      </c>
    </row>
    <row r="7221" spans="1:21" hidden="1">
      <c r="A7221" s="55" t="str">
        <f t="shared" si="224"/>
        <v>Y0EZ0</v>
      </c>
      <c r="B7221" s="55">
        <f>VLOOKUP(J7221,'Mapping-CITI'!A:E,5,0)</f>
        <v>0</v>
      </c>
      <c r="D7221" s="42">
        <v>45016</v>
      </c>
      <c r="E7221" s="42">
        <v>45199</v>
      </c>
      <c r="F7221" t="s">
        <v>1985</v>
      </c>
      <c r="G7221" t="s">
        <v>567</v>
      </c>
      <c r="H7221">
        <v>1700</v>
      </c>
      <c r="I7221" t="s">
        <v>2768</v>
      </c>
      <c r="J7221">
        <v>141382</v>
      </c>
      <c r="K7221" t="s">
        <v>2052</v>
      </c>
      <c r="L7221">
        <v>0</v>
      </c>
      <c r="M7221">
        <v>33044458.760000002</v>
      </c>
      <c r="N7221">
        <v>33044458.760000002</v>
      </c>
      <c r="O7221">
        <v>0</v>
      </c>
      <c r="P7221" t="s">
        <v>607</v>
      </c>
      <c r="Q7221">
        <v>0</v>
      </c>
      <c r="R7221">
        <v>33044458.760000002</v>
      </c>
      <c r="S7221">
        <v>33044458.760000002</v>
      </c>
      <c r="T7221" t="s">
        <v>25</v>
      </c>
      <c r="U7221" s="221">
        <f t="shared" si="225"/>
        <v>0</v>
      </c>
    </row>
    <row r="7222" spans="1:21" hidden="1">
      <c r="A7222" s="55" t="str">
        <f t="shared" si="224"/>
        <v>Y0EZ0</v>
      </c>
      <c r="B7222" s="55">
        <f>VLOOKUP(J7222,'Mapping-CITI'!A:E,5,0)</f>
        <v>0</v>
      </c>
      <c r="D7222" s="42">
        <v>45016</v>
      </c>
      <c r="E7222" s="42">
        <v>45199</v>
      </c>
      <c r="F7222" t="s">
        <v>1985</v>
      </c>
      <c r="G7222" t="s">
        <v>567</v>
      </c>
      <c r="H7222">
        <v>1700</v>
      </c>
      <c r="I7222" t="s">
        <v>2768</v>
      </c>
      <c r="J7222">
        <v>141398</v>
      </c>
      <c r="K7222" t="s">
        <v>2911</v>
      </c>
      <c r="L7222">
        <v>0</v>
      </c>
      <c r="M7222">
        <v>1662.57</v>
      </c>
      <c r="N7222">
        <v>1662.57</v>
      </c>
      <c r="O7222">
        <v>0</v>
      </c>
      <c r="P7222" t="s">
        <v>607</v>
      </c>
      <c r="Q7222">
        <v>0</v>
      </c>
      <c r="R7222">
        <v>1662.57</v>
      </c>
      <c r="S7222">
        <v>1662.57</v>
      </c>
      <c r="T7222" t="s">
        <v>25</v>
      </c>
      <c r="U7222" s="221">
        <f t="shared" si="225"/>
        <v>0</v>
      </c>
    </row>
    <row r="7223" spans="1:21" hidden="1">
      <c r="A7223" s="55" t="str">
        <f t="shared" si="224"/>
        <v>Y0EZ0</v>
      </c>
      <c r="B7223" s="55">
        <f>VLOOKUP(J7223,'Mapping-CITI'!A:E,5,0)</f>
        <v>0</v>
      </c>
      <c r="D7223" s="42">
        <v>45016</v>
      </c>
      <c r="E7223" s="42">
        <v>45199</v>
      </c>
      <c r="F7223" t="s">
        <v>1985</v>
      </c>
      <c r="G7223" t="s">
        <v>567</v>
      </c>
      <c r="H7223">
        <v>1700</v>
      </c>
      <c r="I7223" t="s">
        <v>2768</v>
      </c>
      <c r="J7223">
        <v>141526</v>
      </c>
      <c r="K7223" t="s">
        <v>2062</v>
      </c>
      <c r="L7223">
        <v>0</v>
      </c>
      <c r="M7223">
        <v>1526692.19</v>
      </c>
      <c r="N7223">
        <v>1526692.19</v>
      </c>
      <c r="O7223">
        <v>0</v>
      </c>
      <c r="P7223" t="s">
        <v>607</v>
      </c>
      <c r="Q7223">
        <v>0</v>
      </c>
      <c r="R7223">
        <v>1526692.19</v>
      </c>
      <c r="S7223">
        <v>1526692.19</v>
      </c>
      <c r="T7223" t="s">
        <v>25</v>
      </c>
      <c r="U7223" s="221">
        <f t="shared" si="225"/>
        <v>0</v>
      </c>
    </row>
    <row r="7224" spans="1:21" hidden="1">
      <c r="A7224" s="55" t="str">
        <f t="shared" si="224"/>
        <v>Y0EZ0</v>
      </c>
      <c r="B7224" s="55">
        <f>VLOOKUP(J7224,'Mapping-CITI'!A:E,5,0)</f>
        <v>0</v>
      </c>
      <c r="D7224" s="42">
        <v>45016</v>
      </c>
      <c r="E7224" s="42">
        <v>45199</v>
      </c>
      <c r="F7224" t="s">
        <v>1985</v>
      </c>
      <c r="G7224" t="s">
        <v>567</v>
      </c>
      <c r="H7224">
        <v>1700</v>
      </c>
      <c r="I7224" t="s">
        <v>2768</v>
      </c>
      <c r="J7224">
        <v>141653</v>
      </c>
      <c r="K7224" t="s">
        <v>2074</v>
      </c>
      <c r="L7224">
        <v>0</v>
      </c>
      <c r="M7224">
        <v>7000</v>
      </c>
      <c r="N7224">
        <v>7000</v>
      </c>
      <c r="O7224">
        <v>0</v>
      </c>
      <c r="P7224" t="s">
        <v>607</v>
      </c>
      <c r="Q7224">
        <v>0</v>
      </c>
      <c r="R7224">
        <v>7000</v>
      </c>
      <c r="S7224">
        <v>7000</v>
      </c>
      <c r="T7224" t="s">
        <v>25</v>
      </c>
      <c r="U7224" s="221">
        <f t="shared" si="225"/>
        <v>0</v>
      </c>
    </row>
    <row r="7225" spans="1:21" hidden="1">
      <c r="A7225" s="55" t="str">
        <f t="shared" si="224"/>
        <v>Y0EZ0</v>
      </c>
      <c r="B7225" s="55">
        <f>VLOOKUP(J7225,'Mapping-CITI'!A:E,5,0)</f>
        <v>0</v>
      </c>
      <c r="D7225" s="42">
        <v>45016</v>
      </c>
      <c r="E7225" s="42">
        <v>45199</v>
      </c>
      <c r="F7225" t="s">
        <v>1985</v>
      </c>
      <c r="G7225" t="s">
        <v>567</v>
      </c>
      <c r="H7225">
        <v>1700</v>
      </c>
      <c r="I7225" t="s">
        <v>2768</v>
      </c>
      <c r="J7225">
        <v>141724</v>
      </c>
      <c r="K7225" t="s">
        <v>2076</v>
      </c>
      <c r="L7225">
        <v>0</v>
      </c>
      <c r="M7225">
        <v>59000</v>
      </c>
      <c r="N7225">
        <v>59000</v>
      </c>
      <c r="O7225">
        <v>0</v>
      </c>
      <c r="P7225" t="s">
        <v>607</v>
      </c>
      <c r="Q7225">
        <v>0</v>
      </c>
      <c r="R7225">
        <v>59000</v>
      </c>
      <c r="S7225">
        <v>59000</v>
      </c>
      <c r="T7225" t="s">
        <v>25</v>
      </c>
      <c r="U7225" s="221">
        <f t="shared" si="225"/>
        <v>0</v>
      </c>
    </row>
    <row r="7226" spans="1:21" hidden="1">
      <c r="A7226" s="55" t="str">
        <f t="shared" si="224"/>
        <v>Y0EZ0</v>
      </c>
      <c r="B7226" s="55">
        <f>VLOOKUP(J7226,'Mapping-CITI'!A:E,5,0)</f>
        <v>0</v>
      </c>
      <c r="D7226" s="42">
        <v>45016</v>
      </c>
      <c r="E7226" s="42">
        <v>45199</v>
      </c>
      <c r="F7226" t="s">
        <v>1985</v>
      </c>
      <c r="G7226" t="s">
        <v>567</v>
      </c>
      <c r="H7226">
        <v>1700</v>
      </c>
      <c r="I7226" t="s">
        <v>2768</v>
      </c>
      <c r="J7226">
        <v>141744</v>
      </c>
      <c r="K7226" t="s">
        <v>2087</v>
      </c>
      <c r="L7226">
        <v>0</v>
      </c>
      <c r="M7226">
        <v>33830840.049999997</v>
      </c>
      <c r="N7226">
        <v>33830840.049999997</v>
      </c>
      <c r="O7226">
        <v>0</v>
      </c>
      <c r="P7226" t="s">
        <v>607</v>
      </c>
      <c r="Q7226">
        <v>0</v>
      </c>
      <c r="R7226">
        <v>33830840.049999997</v>
      </c>
      <c r="S7226">
        <v>33830840.049999997</v>
      </c>
      <c r="T7226" t="s">
        <v>25</v>
      </c>
      <c r="U7226" s="221">
        <f t="shared" si="225"/>
        <v>0</v>
      </c>
    </row>
    <row r="7227" spans="1:21" hidden="1">
      <c r="A7227" s="55" t="str">
        <f t="shared" si="224"/>
        <v>Y0EZ0</v>
      </c>
      <c r="B7227" s="55">
        <f>VLOOKUP(J7227,'Mapping-CITI'!A:E,5,0)</f>
        <v>0</v>
      </c>
      <c r="D7227" s="42">
        <v>45016</v>
      </c>
      <c r="E7227" s="42">
        <v>45199</v>
      </c>
      <c r="F7227" t="s">
        <v>1985</v>
      </c>
      <c r="G7227" t="s">
        <v>567</v>
      </c>
      <c r="H7227">
        <v>1700</v>
      </c>
      <c r="I7227" t="s">
        <v>2768</v>
      </c>
      <c r="J7227">
        <v>141789</v>
      </c>
      <c r="K7227" t="s">
        <v>2122</v>
      </c>
      <c r="L7227">
        <v>-2000</v>
      </c>
      <c r="M7227">
        <v>218600</v>
      </c>
      <c r="N7227">
        <v>216600</v>
      </c>
      <c r="O7227">
        <v>0</v>
      </c>
      <c r="P7227" t="s">
        <v>607</v>
      </c>
      <c r="Q7227">
        <v>0</v>
      </c>
      <c r="R7227">
        <v>218600</v>
      </c>
      <c r="S7227">
        <v>216600</v>
      </c>
      <c r="T7227" t="s">
        <v>25</v>
      </c>
      <c r="U7227" s="221">
        <f t="shared" si="225"/>
        <v>2.0000000000000001E-4</v>
      </c>
    </row>
    <row r="7228" spans="1:21" hidden="1">
      <c r="A7228" s="55" t="str">
        <f t="shared" si="224"/>
        <v>Y0EZIgnore</v>
      </c>
      <c r="B7228" s="55" t="str">
        <f>VLOOKUP(J7228,'Mapping-CITI'!A:E,5,0)</f>
        <v>Ignore</v>
      </c>
      <c r="D7228" s="42">
        <v>45016</v>
      </c>
      <c r="E7228" s="42">
        <v>45199</v>
      </c>
      <c r="F7228" t="s">
        <v>1985</v>
      </c>
      <c r="G7228" t="s">
        <v>567</v>
      </c>
      <c r="H7228">
        <v>1700</v>
      </c>
      <c r="I7228" t="s">
        <v>2768</v>
      </c>
      <c r="J7228">
        <v>141865</v>
      </c>
      <c r="K7228" t="s">
        <v>3366</v>
      </c>
      <c r="L7228">
        <v>0</v>
      </c>
      <c r="M7228">
        <v>10000</v>
      </c>
      <c r="N7228">
        <v>10000</v>
      </c>
      <c r="O7228">
        <v>0</v>
      </c>
      <c r="P7228" t="s">
        <v>607</v>
      </c>
      <c r="Q7228">
        <v>0</v>
      </c>
      <c r="R7228">
        <v>10000</v>
      </c>
      <c r="S7228">
        <v>10000</v>
      </c>
      <c r="T7228" t="s">
        <v>25</v>
      </c>
      <c r="U7228" s="221">
        <f t="shared" si="225"/>
        <v>0</v>
      </c>
    </row>
    <row r="7229" spans="1:21" hidden="1">
      <c r="A7229" s="55" t="str">
        <f t="shared" si="224"/>
        <v>Y0EZ0</v>
      </c>
      <c r="B7229" s="55">
        <f>VLOOKUP(J7229,'Mapping-CITI'!A:E,5,0)</f>
        <v>0</v>
      </c>
      <c r="D7229" s="42">
        <v>45016</v>
      </c>
      <c r="E7229" s="42">
        <v>45199</v>
      </c>
      <c r="F7229" t="s">
        <v>1985</v>
      </c>
      <c r="G7229" t="s">
        <v>567</v>
      </c>
      <c r="H7229">
        <v>1700</v>
      </c>
      <c r="I7229" t="s">
        <v>2768</v>
      </c>
      <c r="J7229">
        <v>142042</v>
      </c>
      <c r="K7229" t="s">
        <v>2131</v>
      </c>
      <c r="L7229">
        <v>0</v>
      </c>
      <c r="M7229">
        <v>4462</v>
      </c>
      <c r="N7229">
        <v>4462</v>
      </c>
      <c r="O7229">
        <v>0</v>
      </c>
      <c r="P7229" t="s">
        <v>607</v>
      </c>
      <c r="Q7229">
        <v>0</v>
      </c>
      <c r="R7229">
        <v>4462</v>
      </c>
      <c r="S7229">
        <v>4462</v>
      </c>
      <c r="T7229" t="s">
        <v>25</v>
      </c>
      <c r="U7229" s="221">
        <f t="shared" si="225"/>
        <v>0</v>
      </c>
    </row>
    <row r="7230" spans="1:21" hidden="1">
      <c r="A7230" s="55" t="str">
        <f t="shared" si="224"/>
        <v>Y0EZ0</v>
      </c>
      <c r="B7230" s="55">
        <f>VLOOKUP(J7230,'Mapping-CITI'!A:E,5,0)</f>
        <v>0</v>
      </c>
      <c r="D7230" s="42">
        <v>45016</v>
      </c>
      <c r="E7230" s="42">
        <v>45199</v>
      </c>
      <c r="F7230" t="s">
        <v>1985</v>
      </c>
      <c r="G7230" t="s">
        <v>567</v>
      </c>
      <c r="H7230">
        <v>1700</v>
      </c>
      <c r="I7230" t="s">
        <v>2768</v>
      </c>
      <c r="J7230">
        <v>142044</v>
      </c>
      <c r="K7230" t="s">
        <v>2132</v>
      </c>
      <c r="L7230">
        <v>0</v>
      </c>
      <c r="M7230">
        <v>1000</v>
      </c>
      <c r="N7230">
        <v>1000</v>
      </c>
      <c r="O7230">
        <v>0</v>
      </c>
      <c r="P7230" t="s">
        <v>607</v>
      </c>
      <c r="Q7230">
        <v>0</v>
      </c>
      <c r="R7230">
        <v>1000</v>
      </c>
      <c r="S7230">
        <v>1000</v>
      </c>
      <c r="T7230" t="s">
        <v>25</v>
      </c>
      <c r="U7230" s="221">
        <f t="shared" si="225"/>
        <v>0</v>
      </c>
    </row>
    <row r="7231" spans="1:21" hidden="1">
      <c r="A7231" s="55" t="str">
        <f t="shared" si="224"/>
        <v>Y0EZ0</v>
      </c>
      <c r="B7231" s="55">
        <f>VLOOKUP(J7231,'Mapping-CITI'!A:E,5,0)</f>
        <v>0</v>
      </c>
      <c r="D7231" s="42">
        <v>45016</v>
      </c>
      <c r="E7231" s="42">
        <v>45199</v>
      </c>
      <c r="F7231" t="s">
        <v>1985</v>
      </c>
      <c r="G7231" t="s">
        <v>567</v>
      </c>
      <c r="H7231">
        <v>1700</v>
      </c>
      <c r="I7231" t="s">
        <v>2768</v>
      </c>
      <c r="J7231">
        <v>142048</v>
      </c>
      <c r="K7231" t="s">
        <v>2640</v>
      </c>
      <c r="L7231">
        <v>0</v>
      </c>
      <c r="M7231">
        <v>1000</v>
      </c>
      <c r="N7231">
        <v>1000</v>
      </c>
      <c r="O7231">
        <v>0</v>
      </c>
      <c r="P7231" t="s">
        <v>607</v>
      </c>
      <c r="Q7231">
        <v>0</v>
      </c>
      <c r="R7231">
        <v>1000</v>
      </c>
      <c r="S7231">
        <v>1000</v>
      </c>
      <c r="T7231" t="s">
        <v>25</v>
      </c>
      <c r="U7231" s="221">
        <f t="shared" si="225"/>
        <v>0</v>
      </c>
    </row>
    <row r="7232" spans="1:21" hidden="1">
      <c r="A7232" s="55" t="str">
        <f t="shared" si="224"/>
        <v>Y0EZIgnore</v>
      </c>
      <c r="B7232" s="55" t="str">
        <f>VLOOKUP(J7232,'Mapping-CITI'!A:E,5,0)</f>
        <v>Ignore</v>
      </c>
      <c r="D7232" s="42">
        <v>45016</v>
      </c>
      <c r="E7232" s="42">
        <v>45199</v>
      </c>
      <c r="F7232" t="s">
        <v>1985</v>
      </c>
      <c r="G7232" t="s">
        <v>567</v>
      </c>
      <c r="H7232">
        <v>1700</v>
      </c>
      <c r="I7232" t="s">
        <v>2768</v>
      </c>
      <c r="J7232">
        <v>142077</v>
      </c>
      <c r="K7232" t="s">
        <v>2913</v>
      </c>
      <c r="L7232">
        <v>13140.51</v>
      </c>
      <c r="M7232">
        <v>10939.86</v>
      </c>
      <c r="N7232">
        <v>6339.96</v>
      </c>
      <c r="O7232">
        <v>17740.41</v>
      </c>
      <c r="P7232" t="s">
        <v>607</v>
      </c>
      <c r="Q7232">
        <v>17740.41</v>
      </c>
      <c r="R7232">
        <v>10939.86</v>
      </c>
      <c r="S7232">
        <v>6339.96</v>
      </c>
      <c r="T7232" t="s">
        <v>25</v>
      </c>
      <c r="U7232" s="221">
        <f t="shared" si="225"/>
        <v>4.5999000000000007E-4</v>
      </c>
    </row>
    <row r="7233" spans="1:21" hidden="1">
      <c r="A7233" s="55" t="str">
        <f t="shared" si="224"/>
        <v>Y0EZIgnore</v>
      </c>
      <c r="B7233" s="55" t="str">
        <f>VLOOKUP(J7233,'Mapping-CITI'!A:E,5,0)</f>
        <v>Ignore</v>
      </c>
      <c r="D7233" s="42">
        <v>45016</v>
      </c>
      <c r="E7233" s="42">
        <v>45199</v>
      </c>
      <c r="F7233" t="s">
        <v>1985</v>
      </c>
      <c r="G7233" t="s">
        <v>567</v>
      </c>
      <c r="H7233">
        <v>1700</v>
      </c>
      <c r="I7233" t="s">
        <v>2768</v>
      </c>
      <c r="J7233">
        <v>142096</v>
      </c>
      <c r="K7233" t="s">
        <v>3421</v>
      </c>
      <c r="L7233">
        <v>0</v>
      </c>
      <c r="M7233">
        <v>86276.46</v>
      </c>
      <c r="N7233">
        <v>86276.46</v>
      </c>
      <c r="O7233">
        <v>0</v>
      </c>
      <c r="P7233" t="s">
        <v>607</v>
      </c>
      <c r="Q7233">
        <v>0</v>
      </c>
      <c r="R7233">
        <v>86276.46</v>
      </c>
      <c r="S7233">
        <v>86276.46</v>
      </c>
      <c r="T7233" t="s">
        <v>25</v>
      </c>
      <c r="U7233" s="221">
        <f t="shared" si="225"/>
        <v>0</v>
      </c>
    </row>
    <row r="7234" spans="1:21" hidden="1">
      <c r="A7234" s="55" t="str">
        <f t="shared" si="224"/>
        <v>Y0EZIgnore</v>
      </c>
      <c r="B7234" s="55" t="str">
        <f>VLOOKUP(J7234,'Mapping-CITI'!A:E,5,0)</f>
        <v>Ignore</v>
      </c>
      <c r="D7234" s="42">
        <v>45016</v>
      </c>
      <c r="E7234" s="42">
        <v>45199</v>
      </c>
      <c r="F7234" t="s">
        <v>1985</v>
      </c>
      <c r="G7234" t="s">
        <v>567</v>
      </c>
      <c r="H7234">
        <v>1700</v>
      </c>
      <c r="I7234" t="s">
        <v>2768</v>
      </c>
      <c r="J7234">
        <v>142243</v>
      </c>
      <c r="K7234" t="s">
        <v>3367</v>
      </c>
      <c r="L7234">
        <v>0</v>
      </c>
      <c r="M7234">
        <v>3022368.26</v>
      </c>
      <c r="N7234">
        <v>3022368.26</v>
      </c>
      <c r="O7234">
        <v>0</v>
      </c>
      <c r="P7234" t="s">
        <v>607</v>
      </c>
      <c r="Q7234">
        <v>0</v>
      </c>
      <c r="R7234">
        <v>3022368.26</v>
      </c>
      <c r="S7234">
        <v>3022368.26</v>
      </c>
      <c r="T7234" t="s">
        <v>25</v>
      </c>
      <c r="U7234" s="221">
        <f t="shared" si="225"/>
        <v>0</v>
      </c>
    </row>
    <row r="7235" spans="1:21" hidden="1">
      <c r="A7235" s="55" t="str">
        <f t="shared" ref="A7235:A7298" si="226">F7235&amp;B7235</f>
        <v>Y0EZIgnore</v>
      </c>
      <c r="B7235" s="55" t="str">
        <f>VLOOKUP(J7235,'Mapping-CITI'!A:E,5,0)</f>
        <v>Ignore</v>
      </c>
      <c r="D7235" s="42">
        <v>45016</v>
      </c>
      <c r="E7235" s="42">
        <v>45199</v>
      </c>
      <c r="F7235" t="s">
        <v>1985</v>
      </c>
      <c r="G7235" t="s">
        <v>567</v>
      </c>
      <c r="H7235">
        <v>1700</v>
      </c>
      <c r="I7235" t="s">
        <v>2768</v>
      </c>
      <c r="J7235">
        <v>142258</v>
      </c>
      <c r="K7235" t="s">
        <v>3371</v>
      </c>
      <c r="L7235">
        <v>0</v>
      </c>
      <c r="M7235">
        <v>75000</v>
      </c>
      <c r="N7235">
        <v>77000</v>
      </c>
      <c r="O7235">
        <v>-2000</v>
      </c>
      <c r="P7235" t="s">
        <v>607</v>
      </c>
      <c r="Q7235">
        <v>-2000</v>
      </c>
      <c r="R7235">
        <v>75000</v>
      </c>
      <c r="S7235">
        <v>77000</v>
      </c>
      <c r="T7235" t="s">
        <v>25</v>
      </c>
      <c r="U7235" s="221">
        <f t="shared" ref="U7235:U7298" si="227">(M7235-N7235)/10^7</f>
        <v>-2.0000000000000001E-4</v>
      </c>
    </row>
    <row r="7236" spans="1:21" hidden="1">
      <c r="A7236" s="55" t="str">
        <f t="shared" si="226"/>
        <v>Y0EZIgnore</v>
      </c>
      <c r="B7236" s="55" t="str">
        <f>VLOOKUP(J7236,'Mapping-CITI'!A:E,5,0)</f>
        <v>Ignore</v>
      </c>
      <c r="D7236" s="42">
        <v>45016</v>
      </c>
      <c r="E7236" s="42">
        <v>45199</v>
      </c>
      <c r="F7236" t="s">
        <v>1985</v>
      </c>
      <c r="G7236" t="s">
        <v>567</v>
      </c>
      <c r="H7236">
        <v>1700</v>
      </c>
      <c r="I7236" t="s">
        <v>2768</v>
      </c>
      <c r="J7236">
        <v>142269</v>
      </c>
      <c r="K7236" t="s">
        <v>3381</v>
      </c>
      <c r="L7236">
        <v>3000</v>
      </c>
      <c r="M7236">
        <v>0</v>
      </c>
      <c r="N7236">
        <v>0</v>
      </c>
      <c r="O7236">
        <v>3000</v>
      </c>
      <c r="P7236" t="s">
        <v>607</v>
      </c>
      <c r="Q7236">
        <v>3000</v>
      </c>
      <c r="R7236">
        <v>0</v>
      </c>
      <c r="S7236">
        <v>0</v>
      </c>
      <c r="T7236" t="s">
        <v>25</v>
      </c>
      <c r="U7236" s="221">
        <f t="shared" si="227"/>
        <v>0</v>
      </c>
    </row>
    <row r="7237" spans="1:21" hidden="1">
      <c r="A7237" s="55" t="str">
        <f t="shared" si="226"/>
        <v>Y0EZIgnore</v>
      </c>
      <c r="B7237" s="55" t="str">
        <f>VLOOKUP(J7237,'Mapping-CITI'!A:E,5,0)</f>
        <v>Ignore</v>
      </c>
      <c r="D7237" s="42">
        <v>45016</v>
      </c>
      <c r="E7237" s="42">
        <v>45199</v>
      </c>
      <c r="F7237" t="s">
        <v>1985</v>
      </c>
      <c r="G7237" t="s">
        <v>567</v>
      </c>
      <c r="H7237">
        <v>1700</v>
      </c>
      <c r="I7237" t="s">
        <v>2768</v>
      </c>
      <c r="J7237">
        <v>142271</v>
      </c>
      <c r="K7237" t="s">
        <v>3375</v>
      </c>
      <c r="L7237">
        <v>0</v>
      </c>
      <c r="M7237">
        <v>226000</v>
      </c>
      <c r="N7237">
        <v>226000</v>
      </c>
      <c r="O7237">
        <v>0</v>
      </c>
      <c r="P7237" t="s">
        <v>607</v>
      </c>
      <c r="Q7237">
        <v>0</v>
      </c>
      <c r="R7237">
        <v>226000</v>
      </c>
      <c r="S7237">
        <v>226000</v>
      </c>
      <c r="T7237" t="s">
        <v>25</v>
      </c>
      <c r="U7237" s="221">
        <f t="shared" si="227"/>
        <v>0</v>
      </c>
    </row>
    <row r="7238" spans="1:21" hidden="1">
      <c r="A7238" s="55" t="str">
        <f t="shared" si="226"/>
        <v>Y0EZIgnore</v>
      </c>
      <c r="B7238" s="55" t="str">
        <f>VLOOKUP(J7238,'Mapping-CITI'!A:E,5,0)</f>
        <v>Ignore</v>
      </c>
      <c r="D7238" s="42">
        <v>45016</v>
      </c>
      <c r="E7238" s="42">
        <v>45199</v>
      </c>
      <c r="F7238" t="s">
        <v>1985</v>
      </c>
      <c r="G7238" t="s">
        <v>567</v>
      </c>
      <c r="H7238">
        <v>1700</v>
      </c>
      <c r="I7238" t="s">
        <v>2768</v>
      </c>
      <c r="J7238">
        <v>142276</v>
      </c>
      <c r="K7238" t="s">
        <v>3377</v>
      </c>
      <c r="L7238">
        <v>0</v>
      </c>
      <c r="M7238">
        <v>7868</v>
      </c>
      <c r="N7238">
        <v>7868</v>
      </c>
      <c r="O7238">
        <v>0</v>
      </c>
      <c r="P7238" t="s">
        <v>607</v>
      </c>
      <c r="Q7238">
        <v>0</v>
      </c>
      <c r="R7238">
        <v>7868</v>
      </c>
      <c r="S7238">
        <v>7868</v>
      </c>
      <c r="T7238" t="s">
        <v>25</v>
      </c>
      <c r="U7238" s="221">
        <f t="shared" si="227"/>
        <v>0</v>
      </c>
    </row>
    <row r="7239" spans="1:21" hidden="1">
      <c r="A7239" s="55" t="str">
        <f t="shared" si="226"/>
        <v>Y0EZ0</v>
      </c>
      <c r="B7239" s="55">
        <f>VLOOKUP(J7239,'Mapping-CITI'!A:E,5,0)</f>
        <v>0</v>
      </c>
      <c r="D7239" s="42">
        <v>45016</v>
      </c>
      <c r="E7239" s="42">
        <v>45199</v>
      </c>
      <c r="F7239" t="s">
        <v>1985</v>
      </c>
      <c r="G7239" t="s">
        <v>567</v>
      </c>
      <c r="H7239">
        <v>1400</v>
      </c>
      <c r="I7239" t="s">
        <v>2773</v>
      </c>
      <c r="J7239">
        <v>160112</v>
      </c>
      <c r="K7239" t="s">
        <v>2622</v>
      </c>
      <c r="L7239">
        <v>0</v>
      </c>
      <c r="M7239">
        <v>85499999.939999998</v>
      </c>
      <c r="N7239">
        <v>85499999.939999998</v>
      </c>
      <c r="O7239">
        <v>0</v>
      </c>
      <c r="P7239" t="s">
        <v>607</v>
      </c>
      <c r="Q7239">
        <v>0</v>
      </c>
      <c r="R7239">
        <v>0</v>
      </c>
      <c r="S7239">
        <v>0</v>
      </c>
      <c r="T7239" t="s">
        <v>25</v>
      </c>
      <c r="U7239" s="221">
        <f t="shared" si="227"/>
        <v>0</v>
      </c>
    </row>
    <row r="7240" spans="1:21" hidden="1">
      <c r="A7240" s="55" t="str">
        <f t="shared" si="226"/>
        <v>Y0EZ0</v>
      </c>
      <c r="B7240" s="55">
        <f>VLOOKUP(J7240,'Mapping-CITI'!A:E,5,0)</f>
        <v>0</v>
      </c>
      <c r="D7240" s="42">
        <v>45016</v>
      </c>
      <c r="E7240" s="42">
        <v>45199</v>
      </c>
      <c r="F7240" t="s">
        <v>1985</v>
      </c>
      <c r="G7240" t="s">
        <v>567</v>
      </c>
      <c r="H7240">
        <v>1400</v>
      </c>
      <c r="I7240" t="s">
        <v>2773</v>
      </c>
      <c r="J7240">
        <v>160118</v>
      </c>
      <c r="K7240" t="s">
        <v>2152</v>
      </c>
      <c r="L7240">
        <v>0</v>
      </c>
      <c r="M7240">
        <v>684392014.50999999</v>
      </c>
      <c r="N7240">
        <v>684392014.50999999</v>
      </c>
      <c r="O7240">
        <v>0</v>
      </c>
      <c r="P7240" t="s">
        <v>607</v>
      </c>
      <c r="Q7240">
        <v>0</v>
      </c>
      <c r="R7240">
        <v>0</v>
      </c>
      <c r="S7240">
        <v>0</v>
      </c>
      <c r="T7240" t="s">
        <v>25</v>
      </c>
      <c r="U7240" s="221">
        <f t="shared" si="227"/>
        <v>0</v>
      </c>
    </row>
    <row r="7241" spans="1:21" hidden="1">
      <c r="A7241" s="55" t="str">
        <f t="shared" si="226"/>
        <v>Y0EZ0</v>
      </c>
      <c r="B7241" s="55">
        <f>VLOOKUP(J7241,'Mapping-CITI'!A:E,5,0)</f>
        <v>0</v>
      </c>
      <c r="D7241" s="42">
        <v>45016</v>
      </c>
      <c r="E7241" s="42">
        <v>45199</v>
      </c>
      <c r="F7241" t="s">
        <v>1985</v>
      </c>
      <c r="G7241" t="s">
        <v>567</v>
      </c>
      <c r="H7241">
        <v>1600</v>
      </c>
      <c r="I7241" t="s">
        <v>2789</v>
      </c>
      <c r="J7241">
        <v>160202</v>
      </c>
      <c r="K7241" t="s">
        <v>2158</v>
      </c>
      <c r="L7241">
        <v>0</v>
      </c>
      <c r="M7241">
        <v>2023516.85</v>
      </c>
      <c r="N7241">
        <v>2023516.85</v>
      </c>
      <c r="O7241">
        <v>0</v>
      </c>
      <c r="P7241" t="s">
        <v>607</v>
      </c>
      <c r="Q7241">
        <v>0</v>
      </c>
      <c r="R7241">
        <v>0</v>
      </c>
      <c r="S7241">
        <v>0</v>
      </c>
      <c r="T7241" t="s">
        <v>25</v>
      </c>
      <c r="U7241" s="221">
        <f t="shared" si="227"/>
        <v>0</v>
      </c>
    </row>
    <row r="7242" spans="1:21" hidden="1">
      <c r="A7242" s="55" t="str">
        <f t="shared" si="226"/>
        <v>Y0EZ0</v>
      </c>
      <c r="B7242" s="55">
        <f>VLOOKUP(J7242,'Mapping-CITI'!A:E,5,0)</f>
        <v>0</v>
      </c>
      <c r="D7242" s="42">
        <v>45016</v>
      </c>
      <c r="E7242" s="42">
        <v>45199</v>
      </c>
      <c r="F7242" t="s">
        <v>1985</v>
      </c>
      <c r="G7242" t="s">
        <v>567</v>
      </c>
      <c r="H7242">
        <v>1600</v>
      </c>
      <c r="I7242" t="s">
        <v>2789</v>
      </c>
      <c r="J7242">
        <v>160206</v>
      </c>
      <c r="K7242" t="s">
        <v>2159</v>
      </c>
      <c r="L7242">
        <v>0.01</v>
      </c>
      <c r="M7242">
        <v>55813.35</v>
      </c>
      <c r="N7242">
        <v>55813.35</v>
      </c>
      <c r="O7242">
        <v>0.01</v>
      </c>
      <c r="P7242" t="s">
        <v>607</v>
      </c>
      <c r="Q7242">
        <v>0.01</v>
      </c>
      <c r="R7242">
        <v>0</v>
      </c>
      <c r="S7242">
        <v>55813.35</v>
      </c>
      <c r="T7242" t="s">
        <v>25</v>
      </c>
      <c r="U7242" s="221">
        <f t="shared" si="227"/>
        <v>0</v>
      </c>
    </row>
    <row r="7243" spans="1:21" hidden="1">
      <c r="A7243" s="55" t="str">
        <f t="shared" si="226"/>
        <v>Y0EZ0</v>
      </c>
      <c r="B7243" s="55">
        <f>VLOOKUP(J7243,'Mapping-CITI'!A:E,5,0)</f>
        <v>0</v>
      </c>
      <c r="D7243" s="42">
        <v>45016</v>
      </c>
      <c r="E7243" s="42">
        <v>45199</v>
      </c>
      <c r="F7243" t="s">
        <v>1985</v>
      </c>
      <c r="G7243" t="s">
        <v>567</v>
      </c>
      <c r="H7243">
        <v>1600</v>
      </c>
      <c r="I7243" t="s">
        <v>2789</v>
      </c>
      <c r="J7243">
        <v>160207</v>
      </c>
      <c r="K7243" t="s">
        <v>2160</v>
      </c>
      <c r="L7243">
        <v>0</v>
      </c>
      <c r="M7243">
        <v>583562</v>
      </c>
      <c r="N7243">
        <v>581562</v>
      </c>
      <c r="O7243">
        <v>2000</v>
      </c>
      <c r="P7243" t="s">
        <v>607</v>
      </c>
      <c r="Q7243">
        <v>2000</v>
      </c>
      <c r="R7243">
        <v>0</v>
      </c>
      <c r="S7243">
        <v>581562</v>
      </c>
      <c r="T7243" t="s">
        <v>25</v>
      </c>
      <c r="U7243" s="221">
        <f t="shared" si="227"/>
        <v>2.0000000000000001E-4</v>
      </c>
    </row>
    <row r="7244" spans="1:21" hidden="1">
      <c r="A7244" s="55" t="str">
        <f t="shared" si="226"/>
        <v>Y0EZ0</v>
      </c>
      <c r="B7244" s="55">
        <f>VLOOKUP(J7244,'Mapping-CITI'!A:E,5,0)</f>
        <v>0</v>
      </c>
      <c r="D7244" s="42">
        <v>45016</v>
      </c>
      <c r="E7244" s="42">
        <v>45199</v>
      </c>
      <c r="F7244" t="s">
        <v>1985</v>
      </c>
      <c r="G7244" t="s">
        <v>567</v>
      </c>
      <c r="H7244">
        <v>1230</v>
      </c>
      <c r="I7244" t="s">
        <v>2772</v>
      </c>
      <c r="J7244">
        <v>170108</v>
      </c>
      <c r="K7244" t="s">
        <v>2164</v>
      </c>
      <c r="L7244">
        <v>157887396.96000001</v>
      </c>
      <c r="M7244">
        <v>50047188.049999997</v>
      </c>
      <c r="N7244">
        <v>0</v>
      </c>
      <c r="O7244">
        <v>207934585.00999999</v>
      </c>
      <c r="P7244" t="s">
        <v>607</v>
      </c>
      <c r="Q7244">
        <v>207934585.00999999</v>
      </c>
      <c r="R7244">
        <v>0</v>
      </c>
      <c r="S7244">
        <v>0</v>
      </c>
      <c r="T7244" t="s">
        <v>25</v>
      </c>
      <c r="U7244" s="221">
        <f t="shared" si="227"/>
        <v>5.0047188049999995</v>
      </c>
    </row>
    <row r="7245" spans="1:21" hidden="1">
      <c r="A7245" s="55" t="str">
        <f t="shared" si="226"/>
        <v>Y0EZ1.2</v>
      </c>
      <c r="B7245" s="55">
        <f>VLOOKUP(J7245,'Mapping-CITI'!A:E,5,0)</f>
        <v>1.2</v>
      </c>
      <c r="D7245" s="42">
        <v>45016</v>
      </c>
      <c r="E7245" s="42">
        <v>45199</v>
      </c>
      <c r="F7245" t="s">
        <v>1985</v>
      </c>
      <c r="G7245" t="s">
        <v>567</v>
      </c>
      <c r="H7245">
        <v>2110</v>
      </c>
      <c r="I7245" t="s">
        <v>2790</v>
      </c>
      <c r="J7245">
        <v>201181</v>
      </c>
      <c r="K7245" t="s">
        <v>2181</v>
      </c>
      <c r="L7245">
        <v>-209729531.91999999</v>
      </c>
      <c r="M7245">
        <v>19296442.239999998</v>
      </c>
      <c r="N7245">
        <v>430031.63</v>
      </c>
      <c r="O7245">
        <v>-190863121.31</v>
      </c>
      <c r="P7245" t="s">
        <v>607</v>
      </c>
      <c r="Q7245" s="191">
        <v>-190863121.31</v>
      </c>
      <c r="R7245">
        <v>0</v>
      </c>
      <c r="S7245">
        <v>0</v>
      </c>
      <c r="T7245" t="s">
        <v>25</v>
      </c>
      <c r="U7245" s="221">
        <f t="shared" si="227"/>
        <v>1.886641061</v>
      </c>
    </row>
    <row r="7246" spans="1:21" hidden="1">
      <c r="A7246" s="55" t="str">
        <f t="shared" si="226"/>
        <v>Y0EZ1.2</v>
      </c>
      <c r="B7246" s="55">
        <f>VLOOKUP(J7246,'Mapping-CITI'!A:E,5,0)</f>
        <v>1.2</v>
      </c>
      <c r="D7246" s="42">
        <v>45016</v>
      </c>
      <c r="E7246" s="42">
        <v>45199</v>
      </c>
      <c r="F7246" t="s">
        <v>1985</v>
      </c>
      <c r="G7246" t="s">
        <v>567</v>
      </c>
      <c r="H7246">
        <v>2110</v>
      </c>
      <c r="I7246" t="s">
        <v>2790</v>
      </c>
      <c r="J7246">
        <v>201185</v>
      </c>
      <c r="K7246" t="s">
        <v>2183</v>
      </c>
      <c r="L7246">
        <v>-15936133.51</v>
      </c>
      <c r="M7246">
        <v>3068109.08</v>
      </c>
      <c r="N7246">
        <v>261461.62</v>
      </c>
      <c r="O7246">
        <v>-13129486.050000001</v>
      </c>
      <c r="P7246" t="s">
        <v>607</v>
      </c>
      <c r="Q7246" s="191">
        <v>-13129486.050000001</v>
      </c>
      <c r="R7246">
        <v>0</v>
      </c>
      <c r="S7246">
        <v>0</v>
      </c>
      <c r="T7246" t="s">
        <v>25</v>
      </c>
      <c r="U7246" s="221">
        <f t="shared" si="227"/>
        <v>0.28066474600000002</v>
      </c>
    </row>
    <row r="7247" spans="1:21" hidden="1">
      <c r="A7247" s="55" t="str">
        <f t="shared" si="226"/>
        <v>Y0EZ0</v>
      </c>
      <c r="B7247" s="55">
        <f>VLOOKUP(J7247,'Mapping-CITI'!A:E,5,0)</f>
        <v>0</v>
      </c>
      <c r="D7247" s="42">
        <v>45016</v>
      </c>
      <c r="E7247" s="42">
        <v>45199</v>
      </c>
      <c r="F7247" t="s">
        <v>1985</v>
      </c>
      <c r="G7247" t="s">
        <v>567</v>
      </c>
      <c r="H7247">
        <v>2110</v>
      </c>
      <c r="I7247" t="s">
        <v>2790</v>
      </c>
      <c r="J7247">
        <v>201187</v>
      </c>
      <c r="K7247" t="s">
        <v>2184</v>
      </c>
      <c r="L7247">
        <v>182071435.22</v>
      </c>
      <c r="M7247">
        <v>33254563.899999999</v>
      </c>
      <c r="N7247">
        <v>33041684.34</v>
      </c>
      <c r="O7247">
        <v>182284314.78</v>
      </c>
      <c r="P7247" t="s">
        <v>607</v>
      </c>
      <c r="Q7247">
        <v>182284314.78</v>
      </c>
      <c r="R7247">
        <v>0</v>
      </c>
      <c r="S7247">
        <v>0</v>
      </c>
      <c r="T7247" t="s">
        <v>25</v>
      </c>
      <c r="U7247" s="221">
        <f t="shared" si="227"/>
        <v>2.1287955999999865E-2</v>
      </c>
    </row>
    <row r="7248" spans="1:21" hidden="1">
      <c r="A7248" s="55" t="str">
        <f t="shared" si="226"/>
        <v>Y0EZ0</v>
      </c>
      <c r="B7248" s="55">
        <f>VLOOKUP(J7248,'Mapping-CITI'!A:E,5,0)</f>
        <v>0</v>
      </c>
      <c r="D7248" s="42">
        <v>45016</v>
      </c>
      <c r="E7248" s="42">
        <v>45199</v>
      </c>
      <c r="F7248" t="s">
        <v>1985</v>
      </c>
      <c r="G7248" t="s">
        <v>567</v>
      </c>
      <c r="H7248">
        <v>2110</v>
      </c>
      <c r="I7248" t="s">
        <v>2790</v>
      </c>
      <c r="J7248">
        <v>201188</v>
      </c>
      <c r="K7248" t="s">
        <v>2185</v>
      </c>
      <c r="L7248">
        <v>27036379.370000001</v>
      </c>
      <c r="M7248">
        <v>5399446.9900000002</v>
      </c>
      <c r="N7248">
        <v>7805236.8200000003</v>
      </c>
      <c r="O7248">
        <v>24630589.539999999</v>
      </c>
      <c r="P7248" t="s">
        <v>607</v>
      </c>
      <c r="Q7248">
        <v>24630589.539999999</v>
      </c>
      <c r="R7248">
        <v>0</v>
      </c>
      <c r="S7248">
        <v>0</v>
      </c>
      <c r="T7248" t="s">
        <v>25</v>
      </c>
      <c r="U7248" s="221">
        <f t="shared" si="227"/>
        <v>-0.240578983</v>
      </c>
    </row>
    <row r="7249" spans="1:21" hidden="1">
      <c r="A7249" s="55" t="str">
        <f t="shared" si="226"/>
        <v>Y0EZ0</v>
      </c>
      <c r="B7249" s="55">
        <f>VLOOKUP(J7249,'Mapping-CITI'!A:E,5,0)</f>
        <v>0</v>
      </c>
      <c r="D7249" s="42">
        <v>45016</v>
      </c>
      <c r="E7249" s="42">
        <v>45199</v>
      </c>
      <c r="F7249" t="s">
        <v>1985</v>
      </c>
      <c r="G7249" t="s">
        <v>567</v>
      </c>
      <c r="H7249">
        <v>2110</v>
      </c>
      <c r="I7249" t="s">
        <v>2790</v>
      </c>
      <c r="J7249">
        <v>201349</v>
      </c>
      <c r="K7249" t="s">
        <v>2224</v>
      </c>
      <c r="L7249">
        <v>3753.83</v>
      </c>
      <c r="M7249">
        <v>11708.67</v>
      </c>
      <c r="N7249">
        <v>5380.22</v>
      </c>
      <c r="O7249">
        <v>10082.280000000001</v>
      </c>
      <c r="P7249" t="s">
        <v>607</v>
      </c>
      <c r="Q7249">
        <v>10082.280000000001</v>
      </c>
      <c r="R7249">
        <v>0</v>
      </c>
      <c r="S7249">
        <v>0</v>
      </c>
      <c r="T7249" t="s">
        <v>25</v>
      </c>
      <c r="U7249" s="221">
        <f t="shared" si="227"/>
        <v>6.3284499999999994E-4</v>
      </c>
    </row>
    <row r="7250" spans="1:21" hidden="1">
      <c r="A7250" s="55" t="str">
        <f t="shared" si="226"/>
        <v>Y0EZ0</v>
      </c>
      <c r="B7250" s="55">
        <f>VLOOKUP(J7250,'Mapping-CITI'!A:E,5,0)</f>
        <v>0</v>
      </c>
      <c r="D7250" s="42">
        <v>45016</v>
      </c>
      <c r="E7250" s="42">
        <v>45199</v>
      </c>
      <c r="F7250" t="s">
        <v>1985</v>
      </c>
      <c r="G7250" t="s">
        <v>567</v>
      </c>
      <c r="H7250">
        <v>2110</v>
      </c>
      <c r="I7250" t="s">
        <v>2790</v>
      </c>
      <c r="J7250">
        <v>201351</v>
      </c>
      <c r="K7250" t="s">
        <v>2225</v>
      </c>
      <c r="L7250">
        <v>-2542321.44</v>
      </c>
      <c r="M7250">
        <v>162580.06</v>
      </c>
      <c r="N7250">
        <v>205794.25</v>
      </c>
      <c r="O7250">
        <v>-2585535.63</v>
      </c>
      <c r="P7250" t="s">
        <v>607</v>
      </c>
      <c r="Q7250">
        <v>-2585535.63</v>
      </c>
      <c r="R7250">
        <v>0</v>
      </c>
      <c r="S7250">
        <v>0</v>
      </c>
      <c r="T7250" t="s">
        <v>25</v>
      </c>
      <c r="U7250" s="221">
        <f t="shared" si="227"/>
        <v>-4.321419E-3</v>
      </c>
    </row>
    <row r="7251" spans="1:21" hidden="1">
      <c r="A7251" s="55" t="str">
        <f t="shared" si="226"/>
        <v>Y0EZ1.2</v>
      </c>
      <c r="B7251" s="55">
        <f>VLOOKUP(J7251,'Mapping-CITI'!A:E,5,0)</f>
        <v>1.2</v>
      </c>
      <c r="D7251" s="42">
        <v>45016</v>
      </c>
      <c r="E7251" s="42">
        <v>45199</v>
      </c>
      <c r="F7251" t="s">
        <v>1985</v>
      </c>
      <c r="G7251" t="s">
        <v>567</v>
      </c>
      <c r="H7251">
        <v>2110</v>
      </c>
      <c r="I7251" t="s">
        <v>2790</v>
      </c>
      <c r="J7251">
        <v>201364</v>
      </c>
      <c r="K7251" t="s">
        <v>2232</v>
      </c>
      <c r="L7251">
        <v>-49990.53</v>
      </c>
      <c r="M7251">
        <v>19678.45</v>
      </c>
      <c r="N7251">
        <v>3948.8</v>
      </c>
      <c r="O7251">
        <v>-34260.879999999997</v>
      </c>
      <c r="P7251" t="s">
        <v>607</v>
      </c>
      <c r="Q7251" s="191">
        <v>-34260.879999999997</v>
      </c>
      <c r="R7251">
        <v>0</v>
      </c>
      <c r="S7251">
        <v>0</v>
      </c>
      <c r="T7251" t="s">
        <v>25</v>
      </c>
      <c r="U7251" s="221">
        <f t="shared" si="227"/>
        <v>1.5729650000000002E-3</v>
      </c>
    </row>
    <row r="7252" spans="1:21" hidden="1">
      <c r="A7252" s="55" t="str">
        <f t="shared" si="226"/>
        <v>Y0EZ1.2</v>
      </c>
      <c r="B7252" s="55">
        <f>VLOOKUP(J7252,'Mapping-CITI'!A:E,5,0)</f>
        <v>1.2</v>
      </c>
      <c r="D7252" s="42">
        <v>45016</v>
      </c>
      <c r="E7252" s="42">
        <v>45199</v>
      </c>
      <c r="F7252" t="s">
        <v>1985</v>
      </c>
      <c r="G7252" t="s">
        <v>567</v>
      </c>
      <c r="H7252">
        <v>2110</v>
      </c>
      <c r="I7252" t="s">
        <v>2790</v>
      </c>
      <c r="J7252">
        <v>201366</v>
      </c>
      <c r="K7252" t="s">
        <v>2233</v>
      </c>
      <c r="L7252">
        <v>-6556189.96</v>
      </c>
      <c r="M7252">
        <v>72637.7</v>
      </c>
      <c r="N7252">
        <v>97949.51</v>
      </c>
      <c r="O7252">
        <v>-6581501.7699999996</v>
      </c>
      <c r="P7252" t="s">
        <v>607</v>
      </c>
      <c r="Q7252" s="191">
        <v>-6581501.7699999996</v>
      </c>
      <c r="R7252">
        <v>0</v>
      </c>
      <c r="S7252">
        <v>0</v>
      </c>
      <c r="T7252" t="s">
        <v>25</v>
      </c>
      <c r="U7252" s="221">
        <f t="shared" si="227"/>
        <v>-2.531181E-3</v>
      </c>
    </row>
    <row r="7253" spans="1:21" hidden="1">
      <c r="A7253" s="55" t="str">
        <f t="shared" si="226"/>
        <v>Y0EZ0</v>
      </c>
      <c r="B7253" s="55">
        <f>VLOOKUP(J7253,'Mapping-CITI'!A:E,5,0)</f>
        <v>0</v>
      </c>
      <c r="D7253" s="42">
        <v>45016</v>
      </c>
      <c r="E7253" s="42">
        <v>45199</v>
      </c>
      <c r="F7253" t="s">
        <v>1985</v>
      </c>
      <c r="G7253" t="s">
        <v>567</v>
      </c>
      <c r="H7253">
        <v>2250</v>
      </c>
      <c r="I7253" t="s">
        <v>2774</v>
      </c>
      <c r="J7253">
        <v>210103</v>
      </c>
      <c r="K7253" t="s">
        <v>2240</v>
      </c>
      <c r="L7253">
        <v>0</v>
      </c>
      <c r="M7253">
        <v>715.46</v>
      </c>
      <c r="N7253">
        <v>715.46</v>
      </c>
      <c r="O7253">
        <v>0</v>
      </c>
      <c r="P7253" t="s">
        <v>607</v>
      </c>
      <c r="Q7253">
        <v>0</v>
      </c>
      <c r="R7253">
        <v>715.46</v>
      </c>
      <c r="S7253">
        <v>715.46</v>
      </c>
      <c r="T7253" t="s">
        <v>25</v>
      </c>
      <c r="U7253" s="221">
        <f t="shared" si="227"/>
        <v>0</v>
      </c>
    </row>
    <row r="7254" spans="1:21" hidden="1">
      <c r="A7254" s="55" t="str">
        <f t="shared" si="226"/>
        <v>Y0EZ0</v>
      </c>
      <c r="B7254" s="55">
        <f>VLOOKUP(J7254,'Mapping-CITI'!A:E,5,0)</f>
        <v>0</v>
      </c>
      <c r="D7254" s="42">
        <v>45016</v>
      </c>
      <c r="E7254" s="42">
        <v>45199</v>
      </c>
      <c r="F7254" t="s">
        <v>1985</v>
      </c>
      <c r="G7254" t="s">
        <v>567</v>
      </c>
      <c r="H7254">
        <v>2250</v>
      </c>
      <c r="I7254" t="s">
        <v>2774</v>
      </c>
      <c r="J7254">
        <v>210117</v>
      </c>
      <c r="K7254" t="s">
        <v>2242</v>
      </c>
      <c r="L7254">
        <v>-9515.32</v>
      </c>
      <c r="M7254">
        <v>898845.83</v>
      </c>
      <c r="N7254">
        <v>898775.72</v>
      </c>
      <c r="O7254">
        <v>-9445.2099999999991</v>
      </c>
      <c r="P7254" t="s">
        <v>607</v>
      </c>
      <c r="Q7254">
        <v>-9445.2099999999991</v>
      </c>
      <c r="R7254">
        <v>897727.59</v>
      </c>
      <c r="S7254">
        <v>839616.62</v>
      </c>
      <c r="T7254" t="s">
        <v>25</v>
      </c>
      <c r="U7254" s="221">
        <f t="shared" si="227"/>
        <v>7.0109999999986027E-6</v>
      </c>
    </row>
    <row r="7255" spans="1:21" hidden="1">
      <c r="A7255" s="55" t="str">
        <f t="shared" si="226"/>
        <v>Y0EZ0</v>
      </c>
      <c r="B7255" s="55">
        <f>VLOOKUP(J7255,'Mapping-CITI'!A:E,5,0)</f>
        <v>0</v>
      </c>
      <c r="D7255" s="42">
        <v>45016</v>
      </c>
      <c r="E7255" s="42">
        <v>45199</v>
      </c>
      <c r="F7255" t="s">
        <v>1985</v>
      </c>
      <c r="G7255" t="s">
        <v>567</v>
      </c>
      <c r="H7255">
        <v>2250</v>
      </c>
      <c r="I7255" t="s">
        <v>2774</v>
      </c>
      <c r="J7255">
        <v>210138</v>
      </c>
      <c r="K7255" t="s">
        <v>2791</v>
      </c>
      <c r="L7255">
        <v>0</v>
      </c>
      <c r="M7255">
        <v>7619.59</v>
      </c>
      <c r="N7255">
        <v>7435.34</v>
      </c>
      <c r="O7255">
        <v>184.25</v>
      </c>
      <c r="P7255" t="s">
        <v>607</v>
      </c>
      <c r="Q7255">
        <v>184.25</v>
      </c>
      <c r="R7255">
        <v>7619.59</v>
      </c>
      <c r="S7255">
        <v>7435.34</v>
      </c>
      <c r="T7255" t="s">
        <v>25</v>
      </c>
      <c r="U7255" s="221">
        <f t="shared" si="227"/>
        <v>1.8425000000000001E-5</v>
      </c>
    </row>
    <row r="7256" spans="1:21" hidden="1">
      <c r="A7256" s="55" t="str">
        <f t="shared" si="226"/>
        <v>Y0EZ0</v>
      </c>
      <c r="B7256" s="55">
        <f>VLOOKUP(J7256,'Mapping-CITI'!A:E,5,0)</f>
        <v>0</v>
      </c>
      <c r="D7256" s="42">
        <v>45016</v>
      </c>
      <c r="E7256" s="42">
        <v>45199</v>
      </c>
      <c r="F7256" t="s">
        <v>1985</v>
      </c>
      <c r="G7256" t="s">
        <v>567</v>
      </c>
      <c r="H7256">
        <v>2250</v>
      </c>
      <c r="I7256" t="s">
        <v>2774</v>
      </c>
      <c r="J7256">
        <v>210140</v>
      </c>
      <c r="K7256" t="s">
        <v>2245</v>
      </c>
      <c r="L7256">
        <v>-2295.3000000000002</v>
      </c>
      <c r="M7256">
        <v>40639.71</v>
      </c>
      <c r="N7256">
        <v>11778.44</v>
      </c>
      <c r="O7256">
        <v>26565.97</v>
      </c>
      <c r="P7256" t="s">
        <v>607</v>
      </c>
      <c r="Q7256">
        <v>26565.97</v>
      </c>
      <c r="R7256">
        <v>40639.71</v>
      </c>
      <c r="S7256">
        <v>11778.44</v>
      </c>
      <c r="T7256" t="s">
        <v>25</v>
      </c>
      <c r="U7256" s="221">
        <f t="shared" si="227"/>
        <v>2.8861269999999996E-3</v>
      </c>
    </row>
    <row r="7257" spans="1:21" hidden="1">
      <c r="A7257" s="55" t="str">
        <f t="shared" si="226"/>
        <v>Y0EZ0</v>
      </c>
      <c r="B7257" s="55">
        <f>VLOOKUP(J7257,'Mapping-CITI'!A:E,5,0)</f>
        <v>0</v>
      </c>
      <c r="D7257" s="42">
        <v>45016</v>
      </c>
      <c r="E7257" s="42">
        <v>45199</v>
      </c>
      <c r="F7257" t="s">
        <v>1985</v>
      </c>
      <c r="G7257" t="s">
        <v>567</v>
      </c>
      <c r="H7257">
        <v>2250</v>
      </c>
      <c r="I7257" t="s">
        <v>2774</v>
      </c>
      <c r="J7257">
        <v>210149</v>
      </c>
      <c r="K7257" t="s">
        <v>2804</v>
      </c>
      <c r="L7257">
        <v>-48.5</v>
      </c>
      <c r="M7257">
        <v>0</v>
      </c>
      <c r="N7257">
        <v>0</v>
      </c>
      <c r="O7257">
        <v>-48.5</v>
      </c>
      <c r="P7257" t="s">
        <v>607</v>
      </c>
      <c r="Q7257">
        <v>-48.5</v>
      </c>
      <c r="R7257">
        <v>0</v>
      </c>
      <c r="S7257">
        <v>0</v>
      </c>
      <c r="T7257" t="s">
        <v>25</v>
      </c>
      <c r="U7257" s="221">
        <f t="shared" si="227"/>
        <v>0</v>
      </c>
    </row>
    <row r="7258" spans="1:21" hidden="1">
      <c r="A7258" s="55" t="str">
        <f t="shared" si="226"/>
        <v>Y0EZ0</v>
      </c>
      <c r="B7258" s="55">
        <f>VLOOKUP(J7258,'Mapping-CITI'!A:E,5,0)</f>
        <v>0</v>
      </c>
      <c r="D7258" s="42">
        <v>45016</v>
      </c>
      <c r="E7258" s="42">
        <v>45199</v>
      </c>
      <c r="F7258" t="s">
        <v>1985</v>
      </c>
      <c r="G7258" t="s">
        <v>567</v>
      </c>
      <c r="H7258">
        <v>2250</v>
      </c>
      <c r="I7258" t="s">
        <v>2774</v>
      </c>
      <c r="J7258">
        <v>210150</v>
      </c>
      <c r="K7258" t="s">
        <v>2792</v>
      </c>
      <c r="L7258">
        <v>-14830.97</v>
      </c>
      <c r="M7258">
        <v>0</v>
      </c>
      <c r="N7258">
        <v>0</v>
      </c>
      <c r="O7258">
        <v>-14830.97</v>
      </c>
      <c r="P7258" t="s">
        <v>607</v>
      </c>
      <c r="Q7258">
        <v>-14830.97</v>
      </c>
      <c r="R7258">
        <v>0</v>
      </c>
      <c r="S7258">
        <v>0</v>
      </c>
      <c r="T7258" t="s">
        <v>25</v>
      </c>
      <c r="U7258" s="221">
        <f t="shared" si="227"/>
        <v>0</v>
      </c>
    </row>
    <row r="7259" spans="1:21" hidden="1">
      <c r="A7259" s="55" t="str">
        <f t="shared" si="226"/>
        <v>Y0EZ0</v>
      </c>
      <c r="B7259" s="55">
        <f>VLOOKUP(J7259,'Mapping-CITI'!A:E,5,0)</f>
        <v>0</v>
      </c>
      <c r="D7259" s="42">
        <v>45016</v>
      </c>
      <c r="E7259" s="42">
        <v>45199</v>
      </c>
      <c r="F7259" t="s">
        <v>1985</v>
      </c>
      <c r="G7259" t="s">
        <v>567</v>
      </c>
      <c r="H7259">
        <v>2250</v>
      </c>
      <c r="I7259" t="s">
        <v>2774</v>
      </c>
      <c r="J7259">
        <v>210210</v>
      </c>
      <c r="K7259" t="s">
        <v>2246</v>
      </c>
      <c r="L7259">
        <v>-2555207.1800000002</v>
      </c>
      <c r="M7259">
        <v>1830982.28</v>
      </c>
      <c r="N7259">
        <v>3240042.01</v>
      </c>
      <c r="O7259">
        <v>-3964266.91</v>
      </c>
      <c r="P7259" t="s">
        <v>607</v>
      </c>
      <c r="Q7259">
        <v>-3964266.91</v>
      </c>
      <c r="R7259">
        <v>1830982.28</v>
      </c>
      <c r="S7259">
        <v>257588.74</v>
      </c>
      <c r="T7259" t="s">
        <v>25</v>
      </c>
      <c r="U7259" s="221">
        <f t="shared" si="227"/>
        <v>-0.14090597299999996</v>
      </c>
    </row>
    <row r="7260" spans="1:21" hidden="1">
      <c r="A7260" s="55" t="str">
        <f t="shared" si="226"/>
        <v>Y0EZ0</v>
      </c>
      <c r="B7260" s="55">
        <f>VLOOKUP(J7260,'Mapping-CITI'!A:E,5,0)</f>
        <v>0</v>
      </c>
      <c r="D7260" s="42">
        <v>45016</v>
      </c>
      <c r="E7260" s="42">
        <v>45199</v>
      </c>
      <c r="F7260" t="s">
        <v>1985</v>
      </c>
      <c r="G7260" t="s">
        <v>567</v>
      </c>
      <c r="H7260">
        <v>2250</v>
      </c>
      <c r="I7260" t="s">
        <v>2774</v>
      </c>
      <c r="J7260">
        <v>210279</v>
      </c>
      <c r="K7260" t="s">
        <v>2793</v>
      </c>
      <c r="L7260">
        <v>9357.77</v>
      </c>
      <c r="M7260">
        <v>0</v>
      </c>
      <c r="N7260">
        <v>0</v>
      </c>
      <c r="O7260">
        <v>9357.77</v>
      </c>
      <c r="P7260" t="s">
        <v>607</v>
      </c>
      <c r="Q7260">
        <v>9357.77</v>
      </c>
      <c r="R7260">
        <v>0</v>
      </c>
      <c r="S7260">
        <v>0</v>
      </c>
      <c r="T7260" t="s">
        <v>25</v>
      </c>
      <c r="U7260" s="221">
        <f t="shared" si="227"/>
        <v>0</v>
      </c>
    </row>
    <row r="7261" spans="1:21" hidden="1">
      <c r="A7261" s="55" t="str">
        <f t="shared" si="226"/>
        <v>Y0EZ0</v>
      </c>
      <c r="B7261" s="55">
        <f>VLOOKUP(J7261,'Mapping-CITI'!A:E,5,0)</f>
        <v>0</v>
      </c>
      <c r="D7261" s="42">
        <v>45016</v>
      </c>
      <c r="E7261" s="42">
        <v>45199</v>
      </c>
      <c r="F7261" t="s">
        <v>1985</v>
      </c>
      <c r="G7261" t="s">
        <v>567</v>
      </c>
      <c r="H7261">
        <v>2250</v>
      </c>
      <c r="I7261" t="s">
        <v>2774</v>
      </c>
      <c r="J7261">
        <v>210367</v>
      </c>
      <c r="K7261" t="s">
        <v>2710</v>
      </c>
      <c r="L7261">
        <v>2232537.34</v>
      </c>
      <c r="M7261">
        <v>0</v>
      </c>
      <c r="N7261">
        <v>0</v>
      </c>
      <c r="O7261">
        <v>2232537.34</v>
      </c>
      <c r="P7261" t="s">
        <v>607</v>
      </c>
      <c r="Q7261">
        <v>2232537.34</v>
      </c>
      <c r="R7261">
        <v>0</v>
      </c>
      <c r="S7261">
        <v>0</v>
      </c>
      <c r="T7261" t="s">
        <v>25</v>
      </c>
      <c r="U7261" s="221">
        <f t="shared" si="227"/>
        <v>0</v>
      </c>
    </row>
    <row r="7262" spans="1:21" hidden="1">
      <c r="A7262" s="55" t="str">
        <f t="shared" si="226"/>
        <v>Y0EZ0</v>
      </c>
      <c r="B7262" s="55">
        <f>VLOOKUP(J7262,'Mapping-CITI'!A:E,5,0)</f>
        <v>0</v>
      </c>
      <c r="D7262" s="42">
        <v>45016</v>
      </c>
      <c r="E7262" s="42">
        <v>45199</v>
      </c>
      <c r="F7262" t="s">
        <v>1985</v>
      </c>
      <c r="G7262" t="s">
        <v>567</v>
      </c>
      <c r="H7262">
        <v>2250</v>
      </c>
      <c r="I7262" t="s">
        <v>2774</v>
      </c>
      <c r="J7262">
        <v>210472</v>
      </c>
      <c r="K7262" t="s">
        <v>626</v>
      </c>
      <c r="L7262">
        <v>-447.58</v>
      </c>
      <c r="M7262">
        <v>166.33</v>
      </c>
      <c r="N7262">
        <v>190.04</v>
      </c>
      <c r="O7262">
        <v>-471.29</v>
      </c>
      <c r="P7262" t="s">
        <v>607</v>
      </c>
      <c r="Q7262">
        <v>-471.29</v>
      </c>
      <c r="R7262">
        <v>166.33</v>
      </c>
      <c r="S7262">
        <v>0</v>
      </c>
      <c r="T7262" t="s">
        <v>25</v>
      </c>
      <c r="U7262" s="221">
        <f t="shared" si="227"/>
        <v>-2.3709999999999981E-6</v>
      </c>
    </row>
    <row r="7263" spans="1:21" hidden="1">
      <c r="A7263" s="55" t="str">
        <f t="shared" si="226"/>
        <v>Y0EZ0</v>
      </c>
      <c r="B7263" s="55">
        <f>VLOOKUP(J7263,'Mapping-CITI'!A:E,5,0)</f>
        <v>0</v>
      </c>
      <c r="D7263" s="42">
        <v>45016</v>
      </c>
      <c r="E7263" s="42">
        <v>45199</v>
      </c>
      <c r="F7263" t="s">
        <v>1985</v>
      </c>
      <c r="G7263" t="s">
        <v>567</v>
      </c>
      <c r="H7263">
        <v>2250</v>
      </c>
      <c r="I7263" t="s">
        <v>2774</v>
      </c>
      <c r="J7263">
        <v>210667</v>
      </c>
      <c r="K7263" t="s">
        <v>2862</v>
      </c>
      <c r="L7263">
        <v>-1</v>
      </c>
      <c r="M7263">
        <v>2</v>
      </c>
      <c r="N7263">
        <v>2269</v>
      </c>
      <c r="O7263">
        <v>-2268</v>
      </c>
      <c r="P7263" t="s">
        <v>607</v>
      </c>
      <c r="Q7263">
        <v>-2268</v>
      </c>
      <c r="R7263">
        <v>2</v>
      </c>
      <c r="S7263">
        <v>2269</v>
      </c>
      <c r="T7263" t="s">
        <v>25</v>
      </c>
      <c r="U7263" s="221">
        <f t="shared" si="227"/>
        <v>-2.2670000000000001E-4</v>
      </c>
    </row>
    <row r="7264" spans="1:21" hidden="1">
      <c r="A7264" s="55" t="str">
        <f t="shared" si="226"/>
        <v>Y0EZ0</v>
      </c>
      <c r="B7264" s="55">
        <f>VLOOKUP(J7264,'Mapping-CITI'!A:E,5,0)</f>
        <v>0</v>
      </c>
      <c r="D7264" s="42">
        <v>45016</v>
      </c>
      <c r="E7264" s="42">
        <v>45199</v>
      </c>
      <c r="F7264" t="s">
        <v>1985</v>
      </c>
      <c r="G7264" t="s">
        <v>567</v>
      </c>
      <c r="H7264">
        <v>2250</v>
      </c>
      <c r="I7264" t="s">
        <v>2774</v>
      </c>
      <c r="J7264">
        <v>210766</v>
      </c>
      <c r="K7264" t="s">
        <v>2748</v>
      </c>
      <c r="L7264">
        <v>-4.05</v>
      </c>
      <c r="M7264">
        <v>52.21</v>
      </c>
      <c r="N7264">
        <v>52.68</v>
      </c>
      <c r="O7264">
        <v>-4.5199999999999996</v>
      </c>
      <c r="P7264" t="s">
        <v>607</v>
      </c>
      <c r="Q7264">
        <v>-4.5199999999999996</v>
      </c>
      <c r="R7264">
        <v>52.21</v>
      </c>
      <c r="S7264">
        <v>0</v>
      </c>
      <c r="T7264" t="s">
        <v>25</v>
      </c>
      <c r="U7264" s="221">
        <f t="shared" si="227"/>
        <v>-4.6999999999999885E-8</v>
      </c>
    </row>
    <row r="7265" spans="1:21" hidden="1">
      <c r="A7265" s="55" t="str">
        <f t="shared" si="226"/>
        <v>Y0EZ0</v>
      </c>
      <c r="B7265" s="55">
        <f>VLOOKUP(J7265,'Mapping-CITI'!A:E,5,0)</f>
        <v>0</v>
      </c>
      <c r="D7265" s="42">
        <v>45016</v>
      </c>
      <c r="E7265" s="42">
        <v>45199</v>
      </c>
      <c r="F7265" t="s">
        <v>1985</v>
      </c>
      <c r="G7265" t="s">
        <v>567</v>
      </c>
      <c r="H7265">
        <v>2250</v>
      </c>
      <c r="I7265" t="s">
        <v>2774</v>
      </c>
      <c r="J7265">
        <v>211103</v>
      </c>
      <c r="K7265" t="s">
        <v>2249</v>
      </c>
      <c r="L7265">
        <v>432.57</v>
      </c>
      <c r="M7265">
        <v>0.11</v>
      </c>
      <c r="N7265">
        <v>0.35</v>
      </c>
      <c r="O7265">
        <v>432.33</v>
      </c>
      <c r="P7265" t="s">
        <v>607</v>
      </c>
      <c r="Q7265">
        <v>432.33</v>
      </c>
      <c r="R7265">
        <v>0.11</v>
      </c>
      <c r="S7265">
        <v>0.35</v>
      </c>
      <c r="T7265" t="s">
        <v>25</v>
      </c>
      <c r="U7265" s="221">
        <f t="shared" si="227"/>
        <v>-2.4E-8</v>
      </c>
    </row>
    <row r="7266" spans="1:21" hidden="1">
      <c r="A7266" s="55" t="str">
        <f t="shared" si="226"/>
        <v>Y0EZ0</v>
      </c>
      <c r="B7266" s="55">
        <f>VLOOKUP(J7266,'Mapping-CITI'!A:E,5,0)</f>
        <v>0</v>
      </c>
      <c r="D7266" s="42">
        <v>45016</v>
      </c>
      <c r="E7266" s="42">
        <v>45199</v>
      </c>
      <c r="F7266" t="s">
        <v>1985</v>
      </c>
      <c r="G7266" t="s">
        <v>567</v>
      </c>
      <c r="H7266">
        <v>2250</v>
      </c>
      <c r="I7266" t="s">
        <v>2774</v>
      </c>
      <c r="J7266">
        <v>211106</v>
      </c>
      <c r="K7266" t="s">
        <v>2250</v>
      </c>
      <c r="L7266">
        <v>-2906.07</v>
      </c>
      <c r="M7266">
        <v>50951.63</v>
      </c>
      <c r="N7266">
        <v>71418.69</v>
      </c>
      <c r="O7266">
        <v>-23373.13</v>
      </c>
      <c r="P7266" t="s">
        <v>607</v>
      </c>
      <c r="Q7266">
        <v>-23373.13</v>
      </c>
      <c r="R7266">
        <v>50951.63</v>
      </c>
      <c r="S7266">
        <v>71418.69</v>
      </c>
      <c r="T7266" t="s">
        <v>25</v>
      </c>
      <c r="U7266" s="221">
        <f t="shared" si="227"/>
        <v>-2.0467060000000006E-3</v>
      </c>
    </row>
    <row r="7267" spans="1:21" hidden="1">
      <c r="A7267" s="55" t="str">
        <f t="shared" si="226"/>
        <v>Y0EZ0</v>
      </c>
      <c r="B7267" s="55">
        <f>VLOOKUP(J7267,'Mapping-CITI'!A:E,5,0)</f>
        <v>0</v>
      </c>
      <c r="D7267" s="42">
        <v>45016</v>
      </c>
      <c r="E7267" s="42">
        <v>45199</v>
      </c>
      <c r="F7267" t="s">
        <v>1985</v>
      </c>
      <c r="G7267" t="s">
        <v>567</v>
      </c>
      <c r="H7267">
        <v>2250</v>
      </c>
      <c r="I7267" t="s">
        <v>2774</v>
      </c>
      <c r="J7267">
        <v>211121</v>
      </c>
      <c r="K7267" t="s">
        <v>2252</v>
      </c>
      <c r="L7267">
        <v>-1136700</v>
      </c>
      <c r="M7267">
        <v>1591932</v>
      </c>
      <c r="N7267">
        <v>465090</v>
      </c>
      <c r="O7267">
        <v>-9858</v>
      </c>
      <c r="P7267" t="s">
        <v>607</v>
      </c>
      <c r="Q7267">
        <v>-9858</v>
      </c>
      <c r="R7267">
        <v>1549346</v>
      </c>
      <c r="S7267">
        <v>0</v>
      </c>
      <c r="T7267" t="s">
        <v>25</v>
      </c>
      <c r="U7267" s="221">
        <f t="shared" si="227"/>
        <v>0.1126842</v>
      </c>
    </row>
    <row r="7268" spans="1:21" hidden="1">
      <c r="A7268" s="55" t="str">
        <f t="shared" si="226"/>
        <v>Y0EZ0</v>
      </c>
      <c r="B7268" s="55">
        <f>VLOOKUP(J7268,'Mapping-CITI'!A:E,5,0)</f>
        <v>0</v>
      </c>
      <c r="D7268" s="42">
        <v>45016</v>
      </c>
      <c r="E7268" s="42">
        <v>45199</v>
      </c>
      <c r="F7268" t="s">
        <v>1985</v>
      </c>
      <c r="G7268" t="s">
        <v>567</v>
      </c>
      <c r="H7268">
        <v>2220</v>
      </c>
      <c r="I7268" t="s">
        <v>2775</v>
      </c>
      <c r="J7268">
        <v>211126</v>
      </c>
      <c r="K7268" t="s">
        <v>2254</v>
      </c>
      <c r="L7268">
        <v>-508878.37</v>
      </c>
      <c r="M7268">
        <v>0</v>
      </c>
      <c r="N7268">
        <v>0</v>
      </c>
      <c r="O7268">
        <v>-508878.37</v>
      </c>
      <c r="P7268" t="s">
        <v>607</v>
      </c>
      <c r="Q7268">
        <v>-508878.37</v>
      </c>
      <c r="R7268">
        <v>0</v>
      </c>
      <c r="S7268">
        <v>0</v>
      </c>
      <c r="T7268" t="s">
        <v>25</v>
      </c>
      <c r="U7268" s="221">
        <f t="shared" si="227"/>
        <v>0</v>
      </c>
    </row>
    <row r="7269" spans="1:21" hidden="1">
      <c r="A7269" s="55" t="str">
        <f t="shared" si="226"/>
        <v>Y0EZ0</v>
      </c>
      <c r="B7269" s="55">
        <f>VLOOKUP(J7269,'Mapping-CITI'!A:E,5,0)</f>
        <v>0</v>
      </c>
      <c r="D7269" s="42">
        <v>45016</v>
      </c>
      <c r="E7269" s="42">
        <v>45199</v>
      </c>
      <c r="F7269" t="s">
        <v>1985</v>
      </c>
      <c r="G7269" t="s">
        <v>567</v>
      </c>
      <c r="H7269">
        <v>2250</v>
      </c>
      <c r="I7269" t="s">
        <v>2774</v>
      </c>
      <c r="J7269">
        <v>211146</v>
      </c>
      <c r="K7269" t="s">
        <v>2749</v>
      </c>
      <c r="L7269">
        <v>0</v>
      </c>
      <c r="M7269">
        <v>354828</v>
      </c>
      <c r="N7269">
        <v>354828</v>
      </c>
      <c r="O7269">
        <v>0</v>
      </c>
      <c r="P7269" t="s">
        <v>607</v>
      </c>
      <c r="Q7269">
        <v>0</v>
      </c>
      <c r="R7269">
        <v>354828</v>
      </c>
      <c r="S7269">
        <v>354828</v>
      </c>
      <c r="T7269" t="s">
        <v>25</v>
      </c>
      <c r="U7269" s="221">
        <f t="shared" si="227"/>
        <v>0</v>
      </c>
    </row>
    <row r="7270" spans="1:21" hidden="1">
      <c r="A7270" s="55" t="str">
        <f t="shared" si="226"/>
        <v>Y0EZ0</v>
      </c>
      <c r="B7270" s="55">
        <f>VLOOKUP(J7270,'Mapping-CITI'!A:E,5,0)</f>
        <v>0</v>
      </c>
      <c r="D7270" s="42">
        <v>45016</v>
      </c>
      <c r="E7270" s="42">
        <v>45199</v>
      </c>
      <c r="F7270" t="s">
        <v>1985</v>
      </c>
      <c r="G7270" t="s">
        <v>567</v>
      </c>
      <c r="H7270">
        <v>2250</v>
      </c>
      <c r="I7270" t="s">
        <v>2774</v>
      </c>
      <c r="J7270">
        <v>211172</v>
      </c>
      <c r="K7270" t="s">
        <v>2262</v>
      </c>
      <c r="L7270">
        <v>-240920.21</v>
      </c>
      <c r="M7270">
        <v>306156.86</v>
      </c>
      <c r="N7270">
        <v>214989.11</v>
      </c>
      <c r="O7270">
        <v>-149752.46</v>
      </c>
      <c r="P7270" t="s">
        <v>607</v>
      </c>
      <c r="Q7270">
        <v>-149752.46</v>
      </c>
      <c r="R7270">
        <v>306156.86</v>
      </c>
      <c r="S7270">
        <v>7933.85</v>
      </c>
      <c r="T7270" t="s">
        <v>25</v>
      </c>
      <c r="U7270" s="221">
        <f t="shared" si="227"/>
        <v>9.1167750000000006E-3</v>
      </c>
    </row>
    <row r="7271" spans="1:21" hidden="1">
      <c r="A7271" s="55" t="str">
        <f t="shared" si="226"/>
        <v>Y0EZ0</v>
      </c>
      <c r="B7271" s="55">
        <f>VLOOKUP(J7271,'Mapping-CITI'!A:E,5,0)</f>
        <v>0</v>
      </c>
      <c r="D7271" s="42">
        <v>45016</v>
      </c>
      <c r="E7271" s="42">
        <v>45199</v>
      </c>
      <c r="F7271" t="s">
        <v>1985</v>
      </c>
      <c r="G7271" t="s">
        <v>567</v>
      </c>
      <c r="H7271">
        <v>2250</v>
      </c>
      <c r="I7271" t="s">
        <v>2774</v>
      </c>
      <c r="J7271">
        <v>211632</v>
      </c>
      <c r="K7271" t="s">
        <v>2543</v>
      </c>
      <c r="L7271">
        <v>21.67</v>
      </c>
      <c r="M7271">
        <v>21405.31</v>
      </c>
      <c r="N7271">
        <v>3710.16</v>
      </c>
      <c r="O7271">
        <v>17716.82</v>
      </c>
      <c r="P7271" t="s">
        <v>607</v>
      </c>
      <c r="Q7271">
        <v>17716.82</v>
      </c>
      <c r="R7271">
        <v>21405.31</v>
      </c>
      <c r="S7271">
        <v>3710.16</v>
      </c>
      <c r="T7271" t="s">
        <v>25</v>
      </c>
      <c r="U7271" s="221">
        <f t="shared" si="227"/>
        <v>1.7695150000000002E-3</v>
      </c>
    </row>
    <row r="7272" spans="1:21" hidden="1">
      <c r="A7272" s="55" t="str">
        <f t="shared" si="226"/>
        <v>Y0EZ0</v>
      </c>
      <c r="B7272" s="55">
        <f>VLOOKUP(J7272,'Mapping-CITI'!A:E,5,0)</f>
        <v>0</v>
      </c>
      <c r="D7272" s="42">
        <v>45016</v>
      </c>
      <c r="E7272" s="42">
        <v>45199</v>
      </c>
      <c r="F7272" t="s">
        <v>1985</v>
      </c>
      <c r="G7272" t="s">
        <v>567</v>
      </c>
      <c r="H7272">
        <v>2250</v>
      </c>
      <c r="I7272" t="s">
        <v>2774</v>
      </c>
      <c r="J7272">
        <v>211748</v>
      </c>
      <c r="K7272" t="s">
        <v>2805</v>
      </c>
      <c r="L7272">
        <v>-48.5</v>
      </c>
      <c r="M7272">
        <v>0</v>
      </c>
      <c r="N7272">
        <v>0</v>
      </c>
      <c r="O7272">
        <v>-48.5</v>
      </c>
      <c r="P7272" t="s">
        <v>607</v>
      </c>
      <c r="Q7272">
        <v>-48.5</v>
      </c>
      <c r="R7272">
        <v>0</v>
      </c>
      <c r="S7272">
        <v>0</v>
      </c>
      <c r="T7272" t="s">
        <v>25</v>
      </c>
      <c r="U7272" s="221">
        <f t="shared" si="227"/>
        <v>0</v>
      </c>
    </row>
    <row r="7273" spans="1:21" hidden="1">
      <c r="A7273" s="55" t="str">
        <f t="shared" si="226"/>
        <v>Y0EZ0</v>
      </c>
      <c r="B7273" s="55">
        <f>VLOOKUP(J7273,'Mapping-CITI'!A:E,5,0)</f>
        <v>0</v>
      </c>
      <c r="D7273" s="42">
        <v>45016</v>
      </c>
      <c r="E7273" s="42">
        <v>45199</v>
      </c>
      <c r="F7273" t="s">
        <v>1985</v>
      </c>
      <c r="G7273" t="s">
        <v>567</v>
      </c>
      <c r="H7273">
        <v>2220</v>
      </c>
      <c r="I7273" t="s">
        <v>2775</v>
      </c>
      <c r="J7273">
        <v>260118</v>
      </c>
      <c r="K7273" t="s">
        <v>2275</v>
      </c>
      <c r="L7273">
        <v>0</v>
      </c>
      <c r="M7273">
        <v>695293865.10000002</v>
      </c>
      <c r="N7273">
        <v>695293865.10000002</v>
      </c>
      <c r="O7273">
        <v>0</v>
      </c>
      <c r="P7273" t="s">
        <v>607</v>
      </c>
      <c r="Q7273">
        <v>0</v>
      </c>
      <c r="R7273">
        <v>0</v>
      </c>
      <c r="S7273">
        <v>0</v>
      </c>
      <c r="T7273" t="s">
        <v>25</v>
      </c>
      <c r="U7273" s="221">
        <f t="shared" si="227"/>
        <v>0</v>
      </c>
    </row>
    <row r="7274" spans="1:21" hidden="1">
      <c r="A7274" s="55" t="str">
        <f t="shared" si="226"/>
        <v>Y0EZ0</v>
      </c>
      <c r="B7274" s="55">
        <f>VLOOKUP(J7274,'Mapping-CITI'!A:E,5,0)</f>
        <v>0</v>
      </c>
      <c r="D7274" s="42">
        <v>45016</v>
      </c>
      <c r="E7274" s="42">
        <v>45199</v>
      </c>
      <c r="F7274" t="s">
        <v>1985</v>
      </c>
      <c r="G7274" t="s">
        <v>567</v>
      </c>
      <c r="H7274">
        <v>2220</v>
      </c>
      <c r="I7274" t="s">
        <v>2775</v>
      </c>
      <c r="J7274">
        <v>260122</v>
      </c>
      <c r="K7274" t="s">
        <v>2277</v>
      </c>
      <c r="L7274">
        <v>0</v>
      </c>
      <c r="M7274">
        <v>10500000</v>
      </c>
      <c r="N7274">
        <v>10500000</v>
      </c>
      <c r="O7274">
        <v>0</v>
      </c>
      <c r="P7274" t="s">
        <v>607</v>
      </c>
      <c r="Q7274">
        <v>0</v>
      </c>
      <c r="R7274">
        <v>0</v>
      </c>
      <c r="S7274">
        <v>0</v>
      </c>
      <c r="T7274" t="s">
        <v>25</v>
      </c>
      <c r="U7274" s="221">
        <f t="shared" si="227"/>
        <v>0</v>
      </c>
    </row>
    <row r="7275" spans="1:21" hidden="1">
      <c r="A7275" s="55" t="str">
        <f t="shared" si="226"/>
        <v>Y0EZ0</v>
      </c>
      <c r="B7275" s="55">
        <f>VLOOKUP(J7275,'Mapping-CITI'!A:E,5,0)</f>
        <v>0</v>
      </c>
      <c r="D7275" s="42">
        <v>45016</v>
      </c>
      <c r="E7275" s="42">
        <v>45199</v>
      </c>
      <c r="F7275" t="s">
        <v>1985</v>
      </c>
      <c r="G7275" t="s">
        <v>567</v>
      </c>
      <c r="H7275">
        <v>2240</v>
      </c>
      <c r="I7275" t="s">
        <v>2795</v>
      </c>
      <c r="J7275">
        <v>260202</v>
      </c>
      <c r="K7275" t="s">
        <v>2281</v>
      </c>
      <c r="L7275">
        <v>0</v>
      </c>
      <c r="M7275">
        <v>59409218.539999999</v>
      </c>
      <c r="N7275">
        <v>59409218.539999999</v>
      </c>
      <c r="O7275">
        <v>0</v>
      </c>
      <c r="P7275" t="s">
        <v>607</v>
      </c>
      <c r="Q7275">
        <v>0</v>
      </c>
      <c r="R7275">
        <v>0</v>
      </c>
      <c r="S7275">
        <v>0</v>
      </c>
      <c r="T7275" t="s">
        <v>25</v>
      </c>
      <c r="U7275" s="221">
        <f t="shared" si="227"/>
        <v>0</v>
      </c>
    </row>
    <row r="7276" spans="1:21" hidden="1">
      <c r="A7276" s="55" t="str">
        <f t="shared" si="226"/>
        <v>Y0EZ0</v>
      </c>
      <c r="B7276" s="55">
        <f>VLOOKUP(J7276,'Mapping-CITI'!A:E,5,0)</f>
        <v>0</v>
      </c>
      <c r="D7276" s="42">
        <v>45016</v>
      </c>
      <c r="E7276" s="42">
        <v>45199</v>
      </c>
      <c r="F7276" t="s">
        <v>1985</v>
      </c>
      <c r="G7276" t="s">
        <v>567</v>
      </c>
      <c r="H7276">
        <v>2240</v>
      </c>
      <c r="I7276" t="s">
        <v>2795</v>
      </c>
      <c r="J7276">
        <v>260221</v>
      </c>
      <c r="K7276" t="s">
        <v>2282</v>
      </c>
      <c r="L7276">
        <v>0</v>
      </c>
      <c r="M7276">
        <v>25947353.140000001</v>
      </c>
      <c r="N7276">
        <v>25947353.140000001</v>
      </c>
      <c r="O7276">
        <v>0</v>
      </c>
      <c r="P7276" t="s">
        <v>607</v>
      </c>
      <c r="Q7276">
        <v>0</v>
      </c>
      <c r="R7276">
        <v>25947353.140000001</v>
      </c>
      <c r="S7276">
        <v>0</v>
      </c>
      <c r="T7276" t="s">
        <v>25</v>
      </c>
      <c r="U7276" s="221">
        <f t="shared" si="227"/>
        <v>0</v>
      </c>
    </row>
    <row r="7277" spans="1:21" hidden="1">
      <c r="A7277" s="55" t="str">
        <f t="shared" si="226"/>
        <v>Y0EZ0</v>
      </c>
      <c r="B7277" s="55">
        <f>VLOOKUP(J7277,'Mapping-CITI'!A:E,5,0)</f>
        <v>0</v>
      </c>
      <c r="D7277" s="42">
        <v>45016</v>
      </c>
      <c r="E7277" s="42">
        <v>45199</v>
      </c>
      <c r="F7277" t="s">
        <v>1985</v>
      </c>
      <c r="G7277" t="s">
        <v>567</v>
      </c>
      <c r="H7277">
        <v>2240</v>
      </c>
      <c r="I7277" t="s">
        <v>2795</v>
      </c>
      <c r="J7277">
        <v>260222</v>
      </c>
      <c r="K7277" t="s">
        <v>2283</v>
      </c>
      <c r="L7277">
        <v>-1206240.75</v>
      </c>
      <c r="M7277">
        <v>34202692.049999997</v>
      </c>
      <c r="N7277">
        <v>33461865.399999999</v>
      </c>
      <c r="O7277">
        <v>-465414.1</v>
      </c>
      <c r="P7277" t="s">
        <v>607</v>
      </c>
      <c r="Q7277">
        <v>-465414.1</v>
      </c>
      <c r="R7277">
        <v>33245278.050000001</v>
      </c>
      <c r="S7277">
        <v>0</v>
      </c>
      <c r="T7277" t="s">
        <v>25</v>
      </c>
      <c r="U7277" s="221">
        <f t="shared" si="227"/>
        <v>7.4082664999999853E-2</v>
      </c>
    </row>
    <row r="7278" spans="1:21" hidden="1">
      <c r="A7278" s="55" t="str">
        <f t="shared" si="226"/>
        <v>Y0EZ0</v>
      </c>
      <c r="B7278" s="55">
        <f>VLOOKUP(J7278,'Mapping-CITI'!A:E,5,0)</f>
        <v>0</v>
      </c>
      <c r="D7278" s="42">
        <v>45016</v>
      </c>
      <c r="E7278" s="42">
        <v>45199</v>
      </c>
      <c r="F7278" t="s">
        <v>1985</v>
      </c>
      <c r="G7278" t="s">
        <v>567</v>
      </c>
      <c r="H7278">
        <v>2140</v>
      </c>
      <c r="I7278" t="s">
        <v>2806</v>
      </c>
      <c r="J7278">
        <v>260802</v>
      </c>
      <c r="K7278" t="s">
        <v>2284</v>
      </c>
      <c r="L7278">
        <v>0.01</v>
      </c>
      <c r="M7278">
        <v>2394524.15</v>
      </c>
      <c r="N7278">
        <v>2394524.12</v>
      </c>
      <c r="O7278">
        <v>0.04</v>
      </c>
      <c r="P7278" t="s">
        <v>607</v>
      </c>
      <c r="Q7278">
        <v>0.04</v>
      </c>
      <c r="R7278">
        <v>1967796.65</v>
      </c>
      <c r="S7278">
        <v>2394524.12</v>
      </c>
      <c r="T7278" t="s">
        <v>25</v>
      </c>
      <c r="U7278" s="221">
        <f t="shared" si="227"/>
        <v>2.9999999795109033E-9</v>
      </c>
    </row>
    <row r="7279" spans="1:21" hidden="1">
      <c r="A7279" s="55" t="str">
        <f t="shared" si="226"/>
        <v>Y0EZ0</v>
      </c>
      <c r="B7279" s="55">
        <f>VLOOKUP(J7279,'Mapping-CITI'!A:E,5,0)</f>
        <v>0</v>
      </c>
      <c r="D7279" s="42">
        <v>45016</v>
      </c>
      <c r="E7279" s="42">
        <v>45199</v>
      </c>
      <c r="F7279" t="s">
        <v>1985</v>
      </c>
      <c r="G7279" t="s">
        <v>567</v>
      </c>
      <c r="H7279">
        <v>2250</v>
      </c>
      <c r="I7279" t="s">
        <v>2774</v>
      </c>
      <c r="J7279">
        <v>260828</v>
      </c>
      <c r="K7279" t="s">
        <v>2807</v>
      </c>
      <c r="L7279">
        <v>-0.27</v>
      </c>
      <c r="M7279">
        <v>0</v>
      </c>
      <c r="N7279">
        <v>0</v>
      </c>
      <c r="O7279">
        <v>-0.27</v>
      </c>
      <c r="P7279" t="s">
        <v>607</v>
      </c>
      <c r="Q7279">
        <v>-0.27</v>
      </c>
      <c r="R7279">
        <v>0</v>
      </c>
      <c r="S7279">
        <v>0</v>
      </c>
      <c r="T7279" t="s">
        <v>25</v>
      </c>
      <c r="U7279" s="221">
        <f t="shared" si="227"/>
        <v>0</v>
      </c>
    </row>
    <row r="7280" spans="1:21" hidden="1">
      <c r="A7280" s="55" t="str">
        <f t="shared" si="226"/>
        <v>Y0EZ0</v>
      </c>
      <c r="B7280" s="55">
        <f>VLOOKUP(J7280,'Mapping-CITI'!A:E,5,0)</f>
        <v>0</v>
      </c>
      <c r="D7280" s="42">
        <v>45016</v>
      </c>
      <c r="E7280" s="42">
        <v>45199</v>
      </c>
      <c r="F7280" t="s">
        <v>1985</v>
      </c>
      <c r="G7280" t="s">
        <v>567</v>
      </c>
      <c r="H7280">
        <v>2250</v>
      </c>
      <c r="I7280" t="s">
        <v>2774</v>
      </c>
      <c r="J7280">
        <v>260836</v>
      </c>
      <c r="K7280" t="s">
        <v>2705</v>
      </c>
      <c r="L7280">
        <v>-856.42</v>
      </c>
      <c r="M7280">
        <v>80896.2</v>
      </c>
      <c r="N7280">
        <v>80889.960000000006</v>
      </c>
      <c r="O7280">
        <v>-850.18</v>
      </c>
      <c r="P7280" t="s">
        <v>607</v>
      </c>
      <c r="Q7280">
        <v>-850.18</v>
      </c>
      <c r="R7280">
        <v>80795.47</v>
      </c>
      <c r="S7280">
        <v>75565.8</v>
      </c>
      <c r="T7280" t="s">
        <v>25</v>
      </c>
      <c r="U7280" s="221">
        <f t="shared" si="227"/>
        <v>6.2399999999906866E-7</v>
      </c>
    </row>
    <row r="7281" spans="1:21" hidden="1">
      <c r="A7281" s="55" t="str">
        <f t="shared" si="226"/>
        <v>Y0EZ0</v>
      </c>
      <c r="B7281" s="55">
        <f>VLOOKUP(J7281,'Mapping-CITI'!A:E,5,0)</f>
        <v>0</v>
      </c>
      <c r="D7281" s="42">
        <v>45016</v>
      </c>
      <c r="E7281" s="42">
        <v>45199</v>
      </c>
      <c r="F7281" t="s">
        <v>1985</v>
      </c>
      <c r="G7281" t="s">
        <v>567</v>
      </c>
      <c r="H7281">
        <v>2250</v>
      </c>
      <c r="I7281" t="s">
        <v>2774</v>
      </c>
      <c r="J7281">
        <v>260837</v>
      </c>
      <c r="K7281" t="s">
        <v>2706</v>
      </c>
      <c r="L7281">
        <v>-856.42</v>
      </c>
      <c r="M7281">
        <v>80896.2</v>
      </c>
      <c r="N7281">
        <v>80889.960000000006</v>
      </c>
      <c r="O7281">
        <v>-850.18</v>
      </c>
      <c r="P7281" t="s">
        <v>607</v>
      </c>
      <c r="Q7281">
        <v>-850.18</v>
      </c>
      <c r="R7281">
        <v>80795.47</v>
      </c>
      <c r="S7281">
        <v>75565.8</v>
      </c>
      <c r="T7281" t="s">
        <v>25</v>
      </c>
      <c r="U7281" s="221">
        <f t="shared" si="227"/>
        <v>6.2399999999906866E-7</v>
      </c>
    </row>
    <row r="7282" spans="1:21" hidden="1">
      <c r="A7282" s="55" t="str">
        <f t="shared" si="226"/>
        <v>Y0EZIgnore</v>
      </c>
      <c r="B7282" s="55" t="str">
        <f>VLOOKUP(J7282,'Mapping-CITI'!A:E,5,0)</f>
        <v>Ignore</v>
      </c>
      <c r="D7282" s="42">
        <v>45016</v>
      </c>
      <c r="E7282" s="42">
        <v>45199</v>
      </c>
      <c r="F7282" t="s">
        <v>1985</v>
      </c>
      <c r="G7282" t="s">
        <v>567</v>
      </c>
      <c r="H7282">
        <v>2250</v>
      </c>
      <c r="I7282" t="s">
        <v>2774</v>
      </c>
      <c r="J7282">
        <v>260911</v>
      </c>
      <c r="K7282" t="s">
        <v>4267</v>
      </c>
      <c r="L7282">
        <v>0</v>
      </c>
      <c r="M7282">
        <v>2295.3000000000002</v>
      </c>
      <c r="N7282">
        <v>2295.3000000000002</v>
      </c>
      <c r="O7282">
        <v>0</v>
      </c>
      <c r="P7282" t="s">
        <v>607</v>
      </c>
      <c r="Q7282">
        <v>0</v>
      </c>
      <c r="R7282">
        <v>2295.3000000000002</v>
      </c>
      <c r="S7282">
        <v>2295.3000000000002</v>
      </c>
      <c r="T7282" t="s">
        <v>25</v>
      </c>
      <c r="U7282" s="221">
        <f t="shared" si="227"/>
        <v>0</v>
      </c>
    </row>
    <row r="7283" spans="1:21" hidden="1">
      <c r="A7283" s="55" t="str">
        <f t="shared" si="226"/>
        <v>Y0EZ0</v>
      </c>
      <c r="B7283" s="55">
        <f>VLOOKUP(J7283,'Mapping-CITI'!A:E,5,0)</f>
        <v>0</v>
      </c>
      <c r="D7283" s="42">
        <v>45016</v>
      </c>
      <c r="E7283" s="42">
        <v>45199</v>
      </c>
      <c r="F7283" t="s">
        <v>1985</v>
      </c>
      <c r="G7283" t="s">
        <v>567</v>
      </c>
      <c r="H7283">
        <v>2220</v>
      </c>
      <c r="I7283" t="s">
        <v>2775</v>
      </c>
      <c r="J7283">
        <v>261026</v>
      </c>
      <c r="K7283" t="s">
        <v>2549</v>
      </c>
      <c r="L7283">
        <v>0</v>
      </c>
      <c r="M7283">
        <v>1136.69</v>
      </c>
      <c r="N7283">
        <v>1136.69</v>
      </c>
      <c r="O7283">
        <v>0</v>
      </c>
      <c r="P7283" t="s">
        <v>607</v>
      </c>
      <c r="Q7283">
        <v>0</v>
      </c>
      <c r="R7283">
        <v>1136.69</v>
      </c>
      <c r="S7283">
        <v>1136.69</v>
      </c>
      <c r="T7283" t="s">
        <v>25</v>
      </c>
      <c r="U7283" s="221">
        <f t="shared" si="227"/>
        <v>0</v>
      </c>
    </row>
    <row r="7284" spans="1:21" hidden="1">
      <c r="A7284" s="55" t="str">
        <f t="shared" si="226"/>
        <v>Y0EZ0</v>
      </c>
      <c r="B7284" s="55">
        <f>VLOOKUP(J7284,'Mapping-CITI'!A:E,5,0)</f>
        <v>0</v>
      </c>
      <c r="D7284" s="42">
        <v>45016</v>
      </c>
      <c r="E7284" s="42">
        <v>45199</v>
      </c>
      <c r="F7284" t="s">
        <v>1985</v>
      </c>
      <c r="G7284" t="s">
        <v>567</v>
      </c>
      <c r="H7284">
        <v>2220</v>
      </c>
      <c r="I7284" t="s">
        <v>2775</v>
      </c>
      <c r="J7284">
        <v>261259</v>
      </c>
      <c r="K7284" t="s">
        <v>2707</v>
      </c>
      <c r="L7284">
        <v>-9.68</v>
      </c>
      <c r="M7284">
        <v>24.01</v>
      </c>
      <c r="N7284">
        <v>15.51</v>
      </c>
      <c r="O7284">
        <v>-1.18</v>
      </c>
      <c r="P7284" t="s">
        <v>607</v>
      </c>
      <c r="Q7284">
        <v>-1.18</v>
      </c>
      <c r="R7284">
        <v>24.01</v>
      </c>
      <c r="S7284">
        <v>0</v>
      </c>
      <c r="T7284" t="s">
        <v>25</v>
      </c>
      <c r="U7284" s="221">
        <f t="shared" si="227"/>
        <v>8.5000000000000023E-7</v>
      </c>
    </row>
    <row r="7285" spans="1:21" hidden="1">
      <c r="A7285" s="55" t="str">
        <f t="shared" si="226"/>
        <v>Y0EZ0</v>
      </c>
      <c r="B7285" s="55">
        <f>VLOOKUP(J7285,'Mapping-CITI'!A:E,5,0)</f>
        <v>0</v>
      </c>
      <c r="D7285" s="42">
        <v>45016</v>
      </c>
      <c r="E7285" s="42">
        <v>45199</v>
      </c>
      <c r="F7285" t="s">
        <v>1985</v>
      </c>
      <c r="G7285" t="s">
        <v>567</v>
      </c>
      <c r="H7285">
        <v>2220</v>
      </c>
      <c r="I7285" t="s">
        <v>2775</v>
      </c>
      <c r="J7285">
        <v>261260</v>
      </c>
      <c r="K7285" t="s">
        <v>2708</v>
      </c>
      <c r="L7285">
        <v>-9.68</v>
      </c>
      <c r="M7285">
        <v>24.01</v>
      </c>
      <c r="N7285">
        <v>15.51</v>
      </c>
      <c r="O7285">
        <v>-1.18</v>
      </c>
      <c r="P7285" t="s">
        <v>607</v>
      </c>
      <c r="Q7285">
        <v>-1.18</v>
      </c>
      <c r="R7285">
        <v>24.01</v>
      </c>
      <c r="S7285">
        <v>0</v>
      </c>
      <c r="T7285" t="s">
        <v>25</v>
      </c>
      <c r="U7285" s="221">
        <f t="shared" si="227"/>
        <v>8.5000000000000023E-7</v>
      </c>
    </row>
    <row r="7286" spans="1:21" hidden="1">
      <c r="A7286" s="55" t="str">
        <f t="shared" si="226"/>
        <v>Y0EZ0</v>
      </c>
      <c r="B7286" s="55">
        <f>VLOOKUP(J7286,'Mapping-CITI'!A:E,5,0)</f>
        <v>0</v>
      </c>
      <c r="D7286" s="42">
        <v>45016</v>
      </c>
      <c r="E7286" s="42">
        <v>45199</v>
      </c>
      <c r="F7286" t="s">
        <v>1985</v>
      </c>
      <c r="G7286" t="s">
        <v>567</v>
      </c>
      <c r="H7286">
        <v>2220</v>
      </c>
      <c r="I7286" t="s">
        <v>2775</v>
      </c>
      <c r="J7286">
        <v>261262</v>
      </c>
      <c r="K7286" t="s">
        <v>2709</v>
      </c>
      <c r="L7286">
        <v>-100.53</v>
      </c>
      <c r="M7286">
        <v>294.27999999999997</v>
      </c>
      <c r="N7286">
        <v>228.66</v>
      </c>
      <c r="O7286">
        <v>-34.909999999999997</v>
      </c>
      <c r="P7286" t="s">
        <v>607</v>
      </c>
      <c r="Q7286">
        <v>-34.909999999999997</v>
      </c>
      <c r="R7286">
        <v>294.27999999999997</v>
      </c>
      <c r="S7286">
        <v>0</v>
      </c>
      <c r="T7286" t="s">
        <v>25</v>
      </c>
      <c r="U7286" s="221">
        <f t="shared" si="227"/>
        <v>6.5619999999999975E-6</v>
      </c>
    </row>
    <row r="7287" spans="1:21" hidden="1">
      <c r="A7287" s="55" t="str">
        <f t="shared" si="226"/>
        <v>Y0EZ0</v>
      </c>
      <c r="B7287" s="55">
        <f>VLOOKUP(J7287,'Mapping-CITI'!A:E,5,0)</f>
        <v>0</v>
      </c>
      <c r="D7287" s="42">
        <v>45016</v>
      </c>
      <c r="E7287" s="42">
        <v>45199</v>
      </c>
      <c r="F7287" t="s">
        <v>1985</v>
      </c>
      <c r="G7287" t="s">
        <v>567</v>
      </c>
      <c r="H7287">
        <v>2150</v>
      </c>
      <c r="I7287" t="s">
        <v>2797</v>
      </c>
      <c r="J7287">
        <v>281101</v>
      </c>
      <c r="K7287" t="s">
        <v>2296</v>
      </c>
      <c r="L7287">
        <v>-859688863.33000004</v>
      </c>
      <c r="M7287">
        <v>0</v>
      </c>
      <c r="N7287">
        <v>0</v>
      </c>
      <c r="O7287">
        <v>-1002777660.76</v>
      </c>
      <c r="P7287" t="s">
        <v>607</v>
      </c>
      <c r="Q7287">
        <v>-1002777660.76</v>
      </c>
      <c r="R7287">
        <v>0</v>
      </c>
      <c r="S7287">
        <v>0</v>
      </c>
      <c r="T7287" t="s">
        <v>25</v>
      </c>
      <c r="U7287" s="221">
        <f t="shared" si="227"/>
        <v>0</v>
      </c>
    </row>
    <row r="7288" spans="1:21" hidden="1">
      <c r="A7288" s="55" t="str">
        <f t="shared" si="226"/>
        <v>Y0EZ0</v>
      </c>
      <c r="B7288" s="55">
        <f>VLOOKUP(J7288,'Mapping-CITI'!A:E,5,0)</f>
        <v>0</v>
      </c>
      <c r="D7288" s="42">
        <v>45016</v>
      </c>
      <c r="E7288" s="42">
        <v>45199</v>
      </c>
      <c r="F7288" t="s">
        <v>1985</v>
      </c>
      <c r="G7288" t="s">
        <v>567</v>
      </c>
      <c r="H7288">
        <v>2150</v>
      </c>
      <c r="I7288" t="s">
        <v>2797</v>
      </c>
      <c r="J7288">
        <v>281102</v>
      </c>
      <c r="K7288" t="s">
        <v>2544</v>
      </c>
      <c r="L7288">
        <v>0</v>
      </c>
      <c r="M7288">
        <v>0</v>
      </c>
      <c r="N7288">
        <v>0</v>
      </c>
      <c r="O7288">
        <v>-157887396.96000001</v>
      </c>
      <c r="P7288" t="s">
        <v>607</v>
      </c>
      <c r="Q7288">
        <v>-157887396.96000001</v>
      </c>
      <c r="R7288">
        <v>0</v>
      </c>
      <c r="S7288">
        <v>0</v>
      </c>
      <c r="T7288" t="s">
        <v>25</v>
      </c>
      <c r="U7288" s="221">
        <f t="shared" si="227"/>
        <v>0</v>
      </c>
    </row>
    <row r="7289" spans="1:21" hidden="1">
      <c r="A7289" s="55" t="str">
        <f t="shared" si="226"/>
        <v>Y0EZ0</v>
      </c>
      <c r="B7289" s="55">
        <f>VLOOKUP(J7289,'Mapping-CITI'!A:E,5,0)</f>
        <v>0</v>
      </c>
      <c r="D7289" s="42">
        <v>45016</v>
      </c>
      <c r="E7289" s="42">
        <v>45199</v>
      </c>
      <c r="F7289" t="s">
        <v>1985</v>
      </c>
      <c r="G7289" t="s">
        <v>567</v>
      </c>
      <c r="H7289">
        <v>2150</v>
      </c>
      <c r="I7289" t="s">
        <v>2797</v>
      </c>
      <c r="J7289">
        <v>281137</v>
      </c>
      <c r="K7289" t="s">
        <v>2302</v>
      </c>
      <c r="L7289">
        <v>54819491.219999999</v>
      </c>
      <c r="M7289">
        <v>7443220.9800000004</v>
      </c>
      <c r="N7289">
        <v>641923.78</v>
      </c>
      <c r="O7289">
        <v>61620788.420000002</v>
      </c>
      <c r="P7289" t="s">
        <v>607</v>
      </c>
      <c r="Q7289">
        <v>61620788.420000002</v>
      </c>
      <c r="R7289">
        <v>0</v>
      </c>
      <c r="S7289">
        <v>0</v>
      </c>
      <c r="T7289" t="s">
        <v>25</v>
      </c>
      <c r="U7289" s="221">
        <f t="shared" si="227"/>
        <v>0.68012972000000005</v>
      </c>
    </row>
    <row r="7290" spans="1:21" hidden="1">
      <c r="A7290" s="55" t="str">
        <f t="shared" si="226"/>
        <v>Y0EZ0</v>
      </c>
      <c r="B7290" s="55">
        <f>VLOOKUP(J7290,'Mapping-CITI'!A:E,5,0)</f>
        <v>0</v>
      </c>
      <c r="D7290" s="42">
        <v>45016</v>
      </c>
      <c r="E7290" s="42">
        <v>45199</v>
      </c>
      <c r="F7290" t="s">
        <v>1985</v>
      </c>
      <c r="G7290" t="s">
        <v>567</v>
      </c>
      <c r="H7290">
        <v>2150</v>
      </c>
      <c r="I7290" t="s">
        <v>2797</v>
      </c>
      <c r="J7290">
        <v>281138</v>
      </c>
      <c r="K7290" t="s">
        <v>2303</v>
      </c>
      <c r="L7290">
        <v>562999582.96000004</v>
      </c>
      <c r="M7290">
        <v>32305797.350000001</v>
      </c>
      <c r="N7290">
        <v>720910.52</v>
      </c>
      <c r="O7290">
        <v>594584469.78999996</v>
      </c>
      <c r="P7290" t="s">
        <v>607</v>
      </c>
      <c r="Q7290">
        <v>594584469.78999996</v>
      </c>
      <c r="R7290">
        <v>0</v>
      </c>
      <c r="S7290">
        <v>0</v>
      </c>
      <c r="T7290" t="s">
        <v>25</v>
      </c>
      <c r="U7290" s="221">
        <f t="shared" si="227"/>
        <v>3.1584886830000003</v>
      </c>
    </row>
    <row r="7291" spans="1:21" hidden="1">
      <c r="A7291" s="55" t="str">
        <f t="shared" si="226"/>
        <v>Y0EZ0</v>
      </c>
      <c r="B7291" s="55">
        <f>VLOOKUP(J7291,'Mapping-CITI'!A:E,5,0)</f>
        <v>0</v>
      </c>
      <c r="D7291" s="42">
        <v>45016</v>
      </c>
      <c r="E7291" s="42">
        <v>45199</v>
      </c>
      <c r="F7291" t="s">
        <v>1985</v>
      </c>
      <c r="G7291" t="s">
        <v>567</v>
      </c>
      <c r="H7291">
        <v>2250</v>
      </c>
      <c r="I7291" t="s">
        <v>2774</v>
      </c>
      <c r="J7291">
        <v>281212</v>
      </c>
      <c r="K7291" t="s">
        <v>2314</v>
      </c>
      <c r="L7291">
        <v>0</v>
      </c>
      <c r="M7291">
        <v>0</v>
      </c>
      <c r="N7291">
        <v>0</v>
      </c>
      <c r="O7291">
        <v>0</v>
      </c>
      <c r="P7291" t="s">
        <v>607</v>
      </c>
      <c r="Q7291">
        <v>0</v>
      </c>
      <c r="R7291">
        <v>0</v>
      </c>
      <c r="S7291">
        <v>0</v>
      </c>
      <c r="T7291" t="s">
        <v>25</v>
      </c>
      <c r="U7291" s="221">
        <f t="shared" si="227"/>
        <v>0</v>
      </c>
    </row>
    <row r="7292" spans="1:21" hidden="1">
      <c r="A7292" s="55" t="str">
        <f t="shared" si="226"/>
        <v>Y0EZ0</v>
      </c>
      <c r="B7292" s="55">
        <f>VLOOKUP(J7292,'Mapping-CITI'!A:E,5,0)</f>
        <v>0</v>
      </c>
      <c r="D7292" s="42">
        <v>45016</v>
      </c>
      <c r="E7292" s="42">
        <v>45199</v>
      </c>
      <c r="F7292" t="s">
        <v>1985</v>
      </c>
      <c r="G7292" t="s">
        <v>567</v>
      </c>
      <c r="H7292">
        <v>2150</v>
      </c>
      <c r="I7292" t="s">
        <v>2797</v>
      </c>
      <c r="J7292">
        <v>281290</v>
      </c>
      <c r="K7292" t="s">
        <v>2550</v>
      </c>
      <c r="L7292">
        <v>-15542.96</v>
      </c>
      <c r="M7292">
        <v>3510.08</v>
      </c>
      <c r="N7292">
        <v>1155.69</v>
      </c>
      <c r="O7292">
        <v>-13188.57</v>
      </c>
      <c r="P7292" t="s">
        <v>607</v>
      </c>
      <c r="Q7292">
        <v>-13188.57</v>
      </c>
      <c r="R7292">
        <v>0</v>
      </c>
      <c r="S7292">
        <v>0</v>
      </c>
      <c r="T7292" t="s">
        <v>25</v>
      </c>
      <c r="U7292" s="221">
        <f t="shared" si="227"/>
        <v>2.3543899999999999E-4</v>
      </c>
    </row>
    <row r="7293" spans="1:21" hidden="1">
      <c r="A7293" s="55" t="str">
        <f t="shared" si="226"/>
        <v>Y0EZ0</v>
      </c>
      <c r="B7293" s="55">
        <f>VLOOKUP(J7293,'Mapping-CITI'!A:E,5,0)</f>
        <v>0</v>
      </c>
      <c r="D7293" s="42">
        <v>45016</v>
      </c>
      <c r="E7293" s="42">
        <v>45199</v>
      </c>
      <c r="F7293" t="s">
        <v>1985</v>
      </c>
      <c r="G7293" t="s">
        <v>567</v>
      </c>
      <c r="H7293">
        <v>2150</v>
      </c>
      <c r="I7293" t="s">
        <v>2797</v>
      </c>
      <c r="J7293">
        <v>281292</v>
      </c>
      <c r="K7293" t="s">
        <v>2551</v>
      </c>
      <c r="L7293">
        <v>-259311.15</v>
      </c>
      <c r="M7293">
        <v>32908.61</v>
      </c>
      <c r="N7293">
        <v>45166.1</v>
      </c>
      <c r="O7293">
        <v>-271568.64000000001</v>
      </c>
      <c r="P7293" t="s">
        <v>607</v>
      </c>
      <c r="Q7293">
        <v>-271568.64000000001</v>
      </c>
      <c r="R7293">
        <v>0</v>
      </c>
      <c r="S7293">
        <v>0</v>
      </c>
      <c r="T7293" t="s">
        <v>25</v>
      </c>
      <c r="U7293" s="221">
        <f t="shared" si="227"/>
        <v>-1.2257489999999997E-3</v>
      </c>
    </row>
    <row r="7294" spans="1:21" hidden="1">
      <c r="A7294" s="55" t="str">
        <f t="shared" si="226"/>
        <v>Y0EZ5.3</v>
      </c>
      <c r="B7294" s="55">
        <f>VLOOKUP(J7294,'Mapping-CITI'!A:E,5,0)</f>
        <v>5.3</v>
      </c>
      <c r="D7294" s="42">
        <v>45016</v>
      </c>
      <c r="E7294" s="42">
        <v>45199</v>
      </c>
      <c r="F7294" t="s">
        <v>1985</v>
      </c>
      <c r="G7294" t="s">
        <v>567</v>
      </c>
      <c r="H7294">
        <v>5140</v>
      </c>
      <c r="I7294" t="s">
        <v>2798</v>
      </c>
      <c r="J7294">
        <v>301105</v>
      </c>
      <c r="K7294" t="s">
        <v>2336</v>
      </c>
      <c r="L7294">
        <v>-147686327.02000001</v>
      </c>
      <c r="M7294">
        <v>635</v>
      </c>
      <c r="N7294">
        <v>27712729.309999999</v>
      </c>
      <c r="O7294">
        <v>-27712094.309999999</v>
      </c>
      <c r="P7294" t="s">
        <v>607</v>
      </c>
      <c r="Q7294">
        <v>-27712094.309999999</v>
      </c>
      <c r="R7294">
        <v>635</v>
      </c>
      <c r="S7294">
        <v>0</v>
      </c>
      <c r="T7294" t="s">
        <v>25</v>
      </c>
      <c r="U7294" s="221">
        <f t="shared" si="227"/>
        <v>-2.7712094309999999</v>
      </c>
    </row>
    <row r="7295" spans="1:21" hidden="1">
      <c r="A7295" s="55" t="str">
        <f t="shared" si="226"/>
        <v>Y0EZ5.2</v>
      </c>
      <c r="B7295" s="55">
        <f>VLOOKUP(J7295,'Mapping-CITI'!A:E,5,0)</f>
        <v>5.2</v>
      </c>
      <c r="D7295" s="42">
        <v>45016</v>
      </c>
      <c r="E7295" s="42">
        <v>45199</v>
      </c>
      <c r="F7295" t="s">
        <v>1985</v>
      </c>
      <c r="G7295" t="s">
        <v>567</v>
      </c>
      <c r="H7295">
        <v>5120</v>
      </c>
      <c r="I7295" t="s">
        <v>2799</v>
      </c>
      <c r="J7295">
        <v>301600</v>
      </c>
      <c r="K7295" t="s">
        <v>2701</v>
      </c>
      <c r="L7295">
        <v>-1412.82</v>
      </c>
      <c r="M7295">
        <v>0</v>
      </c>
      <c r="N7295">
        <v>0</v>
      </c>
      <c r="O7295">
        <v>0</v>
      </c>
      <c r="P7295" t="s">
        <v>607</v>
      </c>
      <c r="Q7295">
        <v>0</v>
      </c>
      <c r="R7295">
        <v>0</v>
      </c>
      <c r="S7295">
        <v>0</v>
      </c>
      <c r="T7295" t="s">
        <v>25</v>
      </c>
      <c r="U7295" s="221">
        <f t="shared" si="227"/>
        <v>0</v>
      </c>
    </row>
    <row r="7296" spans="1:21" hidden="1">
      <c r="A7296" s="55" t="str">
        <f t="shared" si="226"/>
        <v>Y0EZ5.2</v>
      </c>
      <c r="B7296" s="55">
        <f>VLOOKUP(J7296,'Mapping-CITI'!A:E,5,0)</f>
        <v>5.2</v>
      </c>
      <c r="D7296" s="42">
        <v>45016</v>
      </c>
      <c r="E7296" s="42">
        <v>45199</v>
      </c>
      <c r="F7296" t="s">
        <v>1985</v>
      </c>
      <c r="G7296" t="s">
        <v>567</v>
      </c>
      <c r="H7296">
        <v>5110</v>
      </c>
      <c r="I7296" t="s">
        <v>2776</v>
      </c>
      <c r="J7296">
        <v>304213</v>
      </c>
      <c r="K7296" t="s">
        <v>2351</v>
      </c>
      <c r="L7296">
        <v>-318895.8</v>
      </c>
      <c r="M7296">
        <v>0</v>
      </c>
      <c r="N7296">
        <v>191316.27</v>
      </c>
      <c r="O7296">
        <v>-191316.27</v>
      </c>
      <c r="P7296" t="s">
        <v>607</v>
      </c>
      <c r="Q7296">
        <v>-191316.27</v>
      </c>
      <c r="R7296">
        <v>0</v>
      </c>
      <c r="S7296">
        <v>0</v>
      </c>
      <c r="T7296" t="s">
        <v>25</v>
      </c>
      <c r="U7296" s="221">
        <f t="shared" si="227"/>
        <v>-1.9131626999999998E-2</v>
      </c>
    </row>
    <row r="7297" spans="1:21" hidden="1">
      <c r="A7297" s="55" t="str">
        <f t="shared" si="226"/>
        <v>Y0EZIgnore</v>
      </c>
      <c r="B7297" s="55" t="str">
        <f>VLOOKUP(J7297,'Mapping-CITI'!A:E,5,0)</f>
        <v>Ignore</v>
      </c>
      <c r="D7297" s="42">
        <v>45016</v>
      </c>
      <c r="E7297" s="42">
        <v>45199</v>
      </c>
      <c r="F7297" t="s">
        <v>1985</v>
      </c>
      <c r="G7297" t="s">
        <v>567</v>
      </c>
      <c r="H7297">
        <v>5110</v>
      </c>
      <c r="I7297" t="s">
        <v>2776</v>
      </c>
      <c r="J7297">
        <v>304221</v>
      </c>
      <c r="K7297" t="s">
        <v>2633</v>
      </c>
      <c r="L7297">
        <v>0</v>
      </c>
      <c r="M7297">
        <v>3519</v>
      </c>
      <c r="N7297">
        <v>0</v>
      </c>
      <c r="O7297">
        <v>3519</v>
      </c>
      <c r="P7297" t="s">
        <v>607</v>
      </c>
      <c r="Q7297">
        <v>3519</v>
      </c>
      <c r="R7297">
        <v>0</v>
      </c>
      <c r="S7297">
        <v>0</v>
      </c>
      <c r="T7297" t="s">
        <v>25</v>
      </c>
      <c r="U7297" s="221">
        <f t="shared" si="227"/>
        <v>3.5189999999999999E-4</v>
      </c>
    </row>
    <row r="7298" spans="1:21" hidden="1">
      <c r="A7298" s="55" t="str">
        <f t="shared" si="226"/>
        <v>Y0EZ5.2</v>
      </c>
      <c r="B7298" s="55">
        <f>VLOOKUP(J7298,'Mapping-CITI'!A:E,5,0)</f>
        <v>5.2</v>
      </c>
      <c r="D7298" s="42">
        <v>45016</v>
      </c>
      <c r="E7298" s="42">
        <v>45199</v>
      </c>
      <c r="F7298" t="s">
        <v>1985</v>
      </c>
      <c r="G7298" t="s">
        <v>567</v>
      </c>
      <c r="H7298">
        <v>5110</v>
      </c>
      <c r="I7298" t="s">
        <v>2776</v>
      </c>
      <c r="J7298">
        <v>304232</v>
      </c>
      <c r="K7298" t="s">
        <v>2358</v>
      </c>
      <c r="L7298">
        <v>-483.55</v>
      </c>
      <c r="M7298">
        <v>0</v>
      </c>
      <c r="N7298">
        <v>1246.94</v>
      </c>
      <c r="O7298">
        <v>-1246.94</v>
      </c>
      <c r="P7298" t="s">
        <v>607</v>
      </c>
      <c r="Q7298">
        <v>-1246.94</v>
      </c>
      <c r="R7298">
        <v>0</v>
      </c>
      <c r="S7298">
        <v>1246.94</v>
      </c>
      <c r="T7298" t="s">
        <v>25</v>
      </c>
      <c r="U7298" s="221">
        <f t="shared" si="227"/>
        <v>-1.2469400000000001E-4</v>
      </c>
    </row>
    <row r="7299" spans="1:21" hidden="1">
      <c r="A7299" s="55" t="str">
        <f t="shared" ref="A7299:A7362" si="228">F7299&amp;B7299</f>
        <v>Y0EZ5.5</v>
      </c>
      <c r="B7299" s="55">
        <f>VLOOKUP(J7299,'Mapping-CITI'!A:E,5,0)</f>
        <v>5.5</v>
      </c>
      <c r="D7299" s="42">
        <v>45016</v>
      </c>
      <c r="E7299" s="42">
        <v>45199</v>
      </c>
      <c r="F7299" t="s">
        <v>1985</v>
      </c>
      <c r="G7299" t="s">
        <v>567</v>
      </c>
      <c r="H7299">
        <v>5110</v>
      </c>
      <c r="I7299" t="s">
        <v>2776</v>
      </c>
      <c r="J7299">
        <v>304302</v>
      </c>
      <c r="K7299" t="s">
        <v>810</v>
      </c>
      <c r="L7299">
        <v>-10817.05</v>
      </c>
      <c r="M7299">
        <v>0</v>
      </c>
      <c r="N7299">
        <v>1442.78</v>
      </c>
      <c r="O7299">
        <v>-1442.78</v>
      </c>
      <c r="P7299" t="s">
        <v>607</v>
      </c>
      <c r="Q7299">
        <v>-1442.78</v>
      </c>
      <c r="R7299">
        <v>0</v>
      </c>
      <c r="S7299">
        <v>0</v>
      </c>
      <c r="T7299" t="s">
        <v>25</v>
      </c>
      <c r="U7299" s="221">
        <f t="shared" ref="U7299:U7362" si="229">(M7299-N7299)/10^7</f>
        <v>-1.4427799999999999E-4</v>
      </c>
    </row>
    <row r="7300" spans="1:21" hidden="1">
      <c r="A7300" s="55" t="str">
        <f t="shared" si="228"/>
        <v>Y0EZ5.5</v>
      </c>
      <c r="B7300" s="55">
        <f>VLOOKUP(J7300,'Mapping-CITI'!A:E,5,0)</f>
        <v>5.5</v>
      </c>
      <c r="D7300" s="42">
        <v>45016</v>
      </c>
      <c r="E7300" s="42">
        <v>45199</v>
      </c>
      <c r="F7300" t="s">
        <v>1985</v>
      </c>
      <c r="G7300" t="s">
        <v>567</v>
      </c>
      <c r="H7300">
        <v>5200</v>
      </c>
      <c r="I7300" t="s">
        <v>2777</v>
      </c>
      <c r="J7300">
        <v>304751</v>
      </c>
      <c r="K7300" t="s">
        <v>2369</v>
      </c>
      <c r="L7300">
        <v>-37.409999999999997</v>
      </c>
      <c r="M7300">
        <v>2.38</v>
      </c>
      <c r="N7300">
        <v>0</v>
      </c>
      <c r="O7300">
        <v>2.38</v>
      </c>
      <c r="P7300" t="s">
        <v>607</v>
      </c>
      <c r="Q7300">
        <v>2.38</v>
      </c>
      <c r="R7300">
        <v>2.38</v>
      </c>
      <c r="S7300">
        <v>0</v>
      </c>
      <c r="T7300" t="s">
        <v>25</v>
      </c>
      <c r="U7300" s="221">
        <f t="shared" si="229"/>
        <v>2.3799999999999999E-7</v>
      </c>
    </row>
    <row r="7301" spans="1:21" hidden="1">
      <c r="A7301" s="55" t="str">
        <f t="shared" si="228"/>
        <v>Y0EZ5.5</v>
      </c>
      <c r="B7301" s="55">
        <f>VLOOKUP(J7301,'Mapping-CITI'!A:E,5,0)</f>
        <v>5.5</v>
      </c>
      <c r="D7301" s="42">
        <v>45016</v>
      </c>
      <c r="E7301" s="42">
        <v>45199</v>
      </c>
      <c r="F7301" t="s">
        <v>1985</v>
      </c>
      <c r="G7301" t="s">
        <v>567</v>
      </c>
      <c r="H7301">
        <v>5200</v>
      </c>
      <c r="I7301" t="s">
        <v>2777</v>
      </c>
      <c r="J7301">
        <v>305101</v>
      </c>
      <c r="K7301" t="s">
        <v>2374</v>
      </c>
      <c r="L7301">
        <v>-821.75</v>
      </c>
      <c r="M7301">
        <v>0</v>
      </c>
      <c r="N7301">
        <v>2277.2800000000002</v>
      </c>
      <c r="O7301">
        <v>-2277.2800000000002</v>
      </c>
      <c r="P7301" t="s">
        <v>607</v>
      </c>
      <c r="Q7301">
        <v>-2277.2800000000002</v>
      </c>
      <c r="R7301">
        <v>0</v>
      </c>
      <c r="S7301">
        <v>2277.2800000000002</v>
      </c>
      <c r="T7301" t="s">
        <v>25</v>
      </c>
      <c r="U7301" s="221">
        <f t="shared" si="229"/>
        <v>-2.2772800000000001E-4</v>
      </c>
    </row>
    <row r="7302" spans="1:21" hidden="1">
      <c r="A7302" s="55" t="str">
        <f t="shared" si="228"/>
        <v>Y0EZ5.5</v>
      </c>
      <c r="B7302" s="55">
        <f>VLOOKUP(J7302,'Mapping-CITI'!A:E,5,0)</f>
        <v>5.5</v>
      </c>
      <c r="D7302" s="42">
        <v>45016</v>
      </c>
      <c r="E7302" s="42">
        <v>45199</v>
      </c>
      <c r="F7302" t="s">
        <v>1985</v>
      </c>
      <c r="G7302" t="s">
        <v>567</v>
      </c>
      <c r="H7302">
        <v>5200</v>
      </c>
      <c r="I7302" t="s">
        <v>2777</v>
      </c>
      <c r="J7302">
        <v>305109</v>
      </c>
      <c r="K7302" t="s">
        <v>2375</v>
      </c>
      <c r="L7302">
        <v>893.13</v>
      </c>
      <c r="M7302">
        <v>0</v>
      </c>
      <c r="N7302">
        <v>0</v>
      </c>
      <c r="O7302">
        <v>0</v>
      </c>
      <c r="P7302" t="s">
        <v>607</v>
      </c>
      <c r="Q7302">
        <v>0</v>
      </c>
      <c r="R7302">
        <v>0</v>
      </c>
      <c r="S7302">
        <v>0</v>
      </c>
      <c r="T7302" t="s">
        <v>25</v>
      </c>
      <c r="U7302" s="221">
        <f t="shared" si="229"/>
        <v>0</v>
      </c>
    </row>
    <row r="7303" spans="1:21" hidden="1">
      <c r="A7303" s="55" t="str">
        <f t="shared" si="228"/>
        <v>Y0EZ5.5</v>
      </c>
      <c r="B7303" s="55">
        <f>VLOOKUP(J7303,'Mapping-CITI'!A:E,5,0)</f>
        <v>5.5</v>
      </c>
      <c r="D7303" s="42">
        <v>45016</v>
      </c>
      <c r="E7303" s="42">
        <v>45199</v>
      </c>
      <c r="F7303" t="s">
        <v>1985</v>
      </c>
      <c r="G7303" t="s">
        <v>567</v>
      </c>
      <c r="H7303">
        <v>5200</v>
      </c>
      <c r="I7303" t="s">
        <v>2777</v>
      </c>
      <c r="J7303">
        <v>305115</v>
      </c>
      <c r="K7303" t="s">
        <v>2380</v>
      </c>
      <c r="L7303">
        <v>5.62</v>
      </c>
      <c r="M7303">
        <v>0</v>
      </c>
      <c r="N7303">
        <v>0</v>
      </c>
      <c r="O7303">
        <v>0</v>
      </c>
      <c r="P7303" t="s">
        <v>607</v>
      </c>
      <c r="Q7303">
        <v>0</v>
      </c>
      <c r="R7303">
        <v>0</v>
      </c>
      <c r="S7303">
        <v>0</v>
      </c>
      <c r="T7303" t="s">
        <v>25</v>
      </c>
      <c r="U7303" s="221">
        <f t="shared" si="229"/>
        <v>0</v>
      </c>
    </row>
    <row r="7304" spans="1:21" hidden="1">
      <c r="A7304" s="55" t="str">
        <f t="shared" si="228"/>
        <v>Y0EZ5.5</v>
      </c>
      <c r="B7304" s="55">
        <f>VLOOKUP(J7304,'Mapping-CITI'!A:E,5,0)</f>
        <v>5.5</v>
      </c>
      <c r="D7304" s="42">
        <v>45016</v>
      </c>
      <c r="E7304" s="42">
        <v>45199</v>
      </c>
      <c r="F7304" t="s">
        <v>1985</v>
      </c>
      <c r="G7304" t="s">
        <v>567</v>
      </c>
      <c r="H7304">
        <v>5200</v>
      </c>
      <c r="I7304" t="s">
        <v>2777</v>
      </c>
      <c r="J7304">
        <v>305150</v>
      </c>
      <c r="K7304" t="s">
        <v>2394</v>
      </c>
      <c r="L7304">
        <v>825.55</v>
      </c>
      <c r="M7304">
        <v>0</v>
      </c>
      <c r="N7304">
        <v>0</v>
      </c>
      <c r="O7304">
        <v>0</v>
      </c>
      <c r="P7304" t="s">
        <v>607</v>
      </c>
      <c r="Q7304">
        <v>0</v>
      </c>
      <c r="R7304">
        <v>0</v>
      </c>
      <c r="S7304">
        <v>0</v>
      </c>
      <c r="T7304" t="s">
        <v>25</v>
      </c>
      <c r="U7304" s="221">
        <f t="shared" si="229"/>
        <v>0</v>
      </c>
    </row>
    <row r="7305" spans="1:21" hidden="1">
      <c r="A7305" s="55" t="str">
        <f t="shared" si="228"/>
        <v>Y0EZIgnore</v>
      </c>
      <c r="B7305" s="55" t="str">
        <f>VLOOKUP(J7305,'Mapping-CITI'!A:E,5,0)</f>
        <v>Ignore</v>
      </c>
      <c r="D7305" s="42">
        <v>45016</v>
      </c>
      <c r="E7305" s="42">
        <v>45199</v>
      </c>
      <c r="F7305" t="s">
        <v>1985</v>
      </c>
      <c r="G7305" t="s">
        <v>567</v>
      </c>
      <c r="H7305">
        <v>5170</v>
      </c>
      <c r="I7305" t="s">
        <v>2800</v>
      </c>
      <c r="J7305">
        <v>311506</v>
      </c>
      <c r="K7305" t="s">
        <v>2404</v>
      </c>
      <c r="L7305">
        <v>-157887396.96000001</v>
      </c>
      <c r="M7305">
        <v>0</v>
      </c>
      <c r="N7305">
        <v>50047188.049999997</v>
      </c>
      <c r="O7305">
        <v>-50047188.049999997</v>
      </c>
      <c r="P7305" t="s">
        <v>607</v>
      </c>
      <c r="Q7305">
        <v>-50047188.049999997</v>
      </c>
      <c r="R7305">
        <v>0</v>
      </c>
      <c r="S7305">
        <v>0</v>
      </c>
      <c r="T7305" t="s">
        <v>25</v>
      </c>
      <c r="U7305" s="221">
        <f t="shared" si="229"/>
        <v>-5.0047188049999995</v>
      </c>
    </row>
    <row r="7306" spans="1:21" hidden="1">
      <c r="A7306" s="55" t="str">
        <f t="shared" si="228"/>
        <v>Y0EZ6.4</v>
      </c>
      <c r="B7306" s="55">
        <f>VLOOKUP(J7306,'Mapping-CITI'!A:E,5,0)</f>
        <v>6.4</v>
      </c>
      <c r="D7306" s="42">
        <v>45016</v>
      </c>
      <c r="E7306" s="42">
        <v>45199</v>
      </c>
      <c r="F7306" t="s">
        <v>1985</v>
      </c>
      <c r="G7306" t="s">
        <v>567</v>
      </c>
      <c r="H7306">
        <v>4160</v>
      </c>
      <c r="I7306" t="s">
        <v>2778</v>
      </c>
      <c r="J7306">
        <v>401201</v>
      </c>
      <c r="K7306" t="s">
        <v>2419</v>
      </c>
      <c r="L7306">
        <v>43698.17</v>
      </c>
      <c r="M7306">
        <v>0</v>
      </c>
      <c r="N7306">
        <v>0</v>
      </c>
      <c r="O7306">
        <v>0</v>
      </c>
      <c r="P7306" t="s">
        <v>607</v>
      </c>
      <c r="Q7306">
        <v>0</v>
      </c>
      <c r="R7306">
        <v>0</v>
      </c>
      <c r="S7306">
        <v>0</v>
      </c>
      <c r="T7306" t="s">
        <v>25</v>
      </c>
      <c r="U7306" s="221">
        <f t="shared" si="229"/>
        <v>0</v>
      </c>
    </row>
    <row r="7307" spans="1:21" hidden="1">
      <c r="A7307" s="55" t="str">
        <f t="shared" si="228"/>
        <v>Y0EZIgnore</v>
      </c>
      <c r="B7307" s="55" t="str">
        <f>VLOOKUP(J7307,'Mapping-CITI'!A:E,5,0)</f>
        <v>Ignore</v>
      </c>
      <c r="D7307" s="42">
        <v>45016</v>
      </c>
      <c r="E7307" s="42">
        <v>45199</v>
      </c>
      <c r="F7307" t="s">
        <v>1985</v>
      </c>
      <c r="G7307" t="s">
        <v>567</v>
      </c>
      <c r="H7307">
        <v>4160</v>
      </c>
      <c r="I7307" t="s">
        <v>2778</v>
      </c>
      <c r="J7307">
        <v>401237</v>
      </c>
      <c r="K7307" t="s">
        <v>2428</v>
      </c>
      <c r="L7307">
        <v>6058.47</v>
      </c>
      <c r="M7307">
        <v>2274.38</v>
      </c>
      <c r="N7307">
        <v>0</v>
      </c>
      <c r="O7307">
        <v>2274.38</v>
      </c>
      <c r="P7307" t="s">
        <v>607</v>
      </c>
      <c r="Q7307">
        <v>2274.38</v>
      </c>
      <c r="R7307">
        <v>2274.38</v>
      </c>
      <c r="S7307">
        <v>0</v>
      </c>
      <c r="T7307" t="s">
        <v>25</v>
      </c>
      <c r="U7307" s="221">
        <f t="shared" si="229"/>
        <v>2.27438E-4</v>
      </c>
    </row>
    <row r="7308" spans="1:21" hidden="1">
      <c r="A7308" s="55" t="str">
        <f t="shared" si="228"/>
        <v>Y0EZ6.4</v>
      </c>
      <c r="B7308" s="55">
        <f>VLOOKUP(J7308,'Mapping-CITI'!A:E,5,0)</f>
        <v>6.4</v>
      </c>
      <c r="D7308" s="42">
        <v>45016</v>
      </c>
      <c r="E7308" s="42">
        <v>45199</v>
      </c>
      <c r="F7308" t="s">
        <v>1985</v>
      </c>
      <c r="G7308" t="s">
        <v>567</v>
      </c>
      <c r="H7308">
        <v>4160</v>
      </c>
      <c r="I7308" t="s">
        <v>2778</v>
      </c>
      <c r="J7308">
        <v>401301</v>
      </c>
      <c r="K7308" t="s">
        <v>2432</v>
      </c>
      <c r="L7308">
        <v>15687.66</v>
      </c>
      <c r="M7308">
        <v>0</v>
      </c>
      <c r="N7308">
        <v>0</v>
      </c>
      <c r="O7308">
        <v>0</v>
      </c>
      <c r="P7308" t="s">
        <v>607</v>
      </c>
      <c r="Q7308">
        <v>0</v>
      </c>
      <c r="R7308">
        <v>0</v>
      </c>
      <c r="S7308">
        <v>0</v>
      </c>
      <c r="T7308" t="s">
        <v>25</v>
      </c>
      <c r="U7308" s="221">
        <f t="shared" si="229"/>
        <v>0</v>
      </c>
    </row>
    <row r="7309" spans="1:21" hidden="1">
      <c r="A7309" s="55" t="str">
        <f t="shared" si="228"/>
        <v>Y0EZ6.2</v>
      </c>
      <c r="B7309" s="55">
        <f>VLOOKUP(J7309,'Mapping-CITI'!A:E,5,0)</f>
        <v>6.2</v>
      </c>
      <c r="D7309" s="42">
        <v>45016</v>
      </c>
      <c r="E7309" s="42">
        <v>45199</v>
      </c>
      <c r="F7309" t="s">
        <v>1985</v>
      </c>
      <c r="G7309" t="s">
        <v>567</v>
      </c>
      <c r="H7309">
        <v>4160</v>
      </c>
      <c r="I7309" t="s">
        <v>2778</v>
      </c>
      <c r="J7309">
        <v>401501</v>
      </c>
      <c r="K7309" t="s">
        <v>676</v>
      </c>
      <c r="L7309">
        <v>321252.12</v>
      </c>
      <c r="M7309">
        <v>59159.1</v>
      </c>
      <c r="N7309">
        <v>0</v>
      </c>
      <c r="O7309">
        <v>59159.1</v>
      </c>
      <c r="P7309" t="s">
        <v>607</v>
      </c>
      <c r="Q7309">
        <v>59159.1</v>
      </c>
      <c r="R7309">
        <v>0</v>
      </c>
      <c r="S7309">
        <v>0</v>
      </c>
      <c r="T7309" t="s">
        <v>25</v>
      </c>
      <c r="U7309" s="221">
        <f t="shared" si="229"/>
        <v>5.9159099999999999E-3</v>
      </c>
    </row>
    <row r="7310" spans="1:21" hidden="1">
      <c r="A7310" s="55" t="str">
        <f t="shared" si="228"/>
        <v>Y0EZ6.2</v>
      </c>
      <c r="B7310" s="55">
        <f>VLOOKUP(J7310,'Mapping-CITI'!A:E,5,0)</f>
        <v>6.2</v>
      </c>
      <c r="D7310" s="42">
        <v>45016</v>
      </c>
      <c r="E7310" s="42">
        <v>45199</v>
      </c>
      <c r="F7310" t="s">
        <v>1985</v>
      </c>
      <c r="G7310" t="s">
        <v>567</v>
      </c>
      <c r="H7310">
        <v>4160</v>
      </c>
      <c r="I7310" t="s">
        <v>2778</v>
      </c>
      <c r="J7310">
        <v>401576</v>
      </c>
      <c r="K7310" t="s">
        <v>2702</v>
      </c>
      <c r="L7310">
        <v>-6365.31</v>
      </c>
      <c r="M7310">
        <v>0</v>
      </c>
      <c r="N7310">
        <v>1118.24</v>
      </c>
      <c r="O7310">
        <v>-1118.24</v>
      </c>
      <c r="P7310" t="s">
        <v>607</v>
      </c>
      <c r="Q7310">
        <v>-1118.24</v>
      </c>
      <c r="R7310">
        <v>0</v>
      </c>
      <c r="S7310">
        <v>0</v>
      </c>
      <c r="T7310" t="s">
        <v>25</v>
      </c>
      <c r="U7310" s="221">
        <f t="shared" si="229"/>
        <v>-1.1182400000000001E-4</v>
      </c>
    </row>
    <row r="7311" spans="1:21" hidden="1">
      <c r="A7311" s="55" t="str">
        <f t="shared" si="228"/>
        <v>Y0EZ6.3</v>
      </c>
      <c r="B7311" s="55">
        <f>VLOOKUP(J7311,'Mapping-CITI'!A:E,5,0)</f>
        <v>6.3</v>
      </c>
      <c r="D7311" s="42">
        <v>45016</v>
      </c>
      <c r="E7311" s="42">
        <v>45199</v>
      </c>
      <c r="F7311" t="s">
        <v>1985</v>
      </c>
      <c r="G7311" t="s">
        <v>567</v>
      </c>
      <c r="H7311">
        <v>4160</v>
      </c>
      <c r="I7311" t="s">
        <v>2778</v>
      </c>
      <c r="J7311">
        <v>401585</v>
      </c>
      <c r="K7311" t="s">
        <v>2801</v>
      </c>
      <c r="L7311">
        <v>6756.43</v>
      </c>
      <c r="M7311">
        <v>0</v>
      </c>
      <c r="N7311">
        <v>0</v>
      </c>
      <c r="O7311">
        <v>0</v>
      </c>
      <c r="P7311" t="s">
        <v>607</v>
      </c>
      <c r="Q7311">
        <v>0</v>
      </c>
      <c r="R7311">
        <v>0</v>
      </c>
      <c r="S7311">
        <v>0</v>
      </c>
      <c r="T7311" t="s">
        <v>25</v>
      </c>
      <c r="U7311" s="221">
        <f t="shared" si="229"/>
        <v>0</v>
      </c>
    </row>
    <row r="7312" spans="1:21" hidden="1">
      <c r="A7312" s="55" t="str">
        <f t="shared" si="228"/>
        <v>Y0EZ6.4</v>
      </c>
      <c r="B7312" s="55">
        <f>VLOOKUP(J7312,'Mapping-CITI'!A:E,5,0)</f>
        <v>6.4</v>
      </c>
      <c r="D7312" s="42">
        <v>45016</v>
      </c>
      <c r="E7312" s="42">
        <v>45199</v>
      </c>
      <c r="F7312" t="s">
        <v>1985</v>
      </c>
      <c r="G7312" t="s">
        <v>567</v>
      </c>
      <c r="H7312">
        <v>4160</v>
      </c>
      <c r="I7312" t="s">
        <v>2778</v>
      </c>
      <c r="J7312">
        <v>401702</v>
      </c>
      <c r="K7312" t="s">
        <v>2686</v>
      </c>
      <c r="L7312">
        <v>-572.73</v>
      </c>
      <c r="M7312">
        <v>0</v>
      </c>
      <c r="N7312">
        <v>100.73</v>
      </c>
      <c r="O7312">
        <v>-100.73</v>
      </c>
      <c r="P7312" t="s">
        <v>607</v>
      </c>
      <c r="Q7312">
        <v>-100.73</v>
      </c>
      <c r="R7312">
        <v>0</v>
      </c>
      <c r="S7312">
        <v>0</v>
      </c>
      <c r="T7312" t="s">
        <v>25</v>
      </c>
      <c r="U7312" s="221">
        <f t="shared" si="229"/>
        <v>-1.0073E-5</v>
      </c>
    </row>
    <row r="7313" spans="1:21" hidden="1">
      <c r="A7313" s="55" t="str">
        <f t="shared" si="228"/>
        <v>Y0EZ6.4</v>
      </c>
      <c r="B7313" s="55">
        <f>VLOOKUP(J7313,'Mapping-CITI'!A:E,5,0)</f>
        <v>6.4</v>
      </c>
      <c r="D7313" s="42">
        <v>45016</v>
      </c>
      <c r="E7313" s="42">
        <v>45199</v>
      </c>
      <c r="F7313" t="s">
        <v>1985</v>
      </c>
      <c r="G7313" t="s">
        <v>567</v>
      </c>
      <c r="H7313">
        <v>4160</v>
      </c>
      <c r="I7313" t="s">
        <v>2778</v>
      </c>
      <c r="J7313">
        <v>401703</v>
      </c>
      <c r="K7313" t="s">
        <v>2687</v>
      </c>
      <c r="L7313">
        <v>-572.73</v>
      </c>
      <c r="M7313">
        <v>0</v>
      </c>
      <c r="N7313">
        <v>100.73</v>
      </c>
      <c r="O7313">
        <v>-100.73</v>
      </c>
      <c r="P7313" t="s">
        <v>607</v>
      </c>
      <c r="Q7313">
        <v>-100.73</v>
      </c>
      <c r="R7313">
        <v>0</v>
      </c>
      <c r="S7313">
        <v>0</v>
      </c>
      <c r="T7313" t="s">
        <v>25</v>
      </c>
      <c r="U7313" s="221">
        <f t="shared" si="229"/>
        <v>-1.0073E-5</v>
      </c>
    </row>
    <row r="7314" spans="1:21" hidden="1">
      <c r="A7314" s="55" t="str">
        <f t="shared" si="228"/>
        <v>Y0EZ6.4</v>
      </c>
      <c r="B7314" s="55">
        <f>VLOOKUP(J7314,'Mapping-CITI'!A:E,5,0)</f>
        <v>6.4</v>
      </c>
      <c r="D7314" s="42">
        <v>45016</v>
      </c>
      <c r="E7314" s="42">
        <v>45199</v>
      </c>
      <c r="F7314" t="s">
        <v>1985</v>
      </c>
      <c r="G7314" t="s">
        <v>567</v>
      </c>
      <c r="H7314">
        <v>4160</v>
      </c>
      <c r="I7314" t="s">
        <v>2778</v>
      </c>
      <c r="J7314">
        <v>401707</v>
      </c>
      <c r="K7314" t="s">
        <v>2680</v>
      </c>
      <c r="L7314">
        <v>24768.07</v>
      </c>
      <c r="M7314">
        <v>19646.599999999999</v>
      </c>
      <c r="N7314">
        <v>19646.599999999999</v>
      </c>
      <c r="O7314">
        <v>0</v>
      </c>
      <c r="P7314" t="s">
        <v>607</v>
      </c>
      <c r="Q7314">
        <v>0</v>
      </c>
      <c r="R7314">
        <v>19646.599999999999</v>
      </c>
      <c r="S7314">
        <v>19646.599999999999</v>
      </c>
      <c r="T7314" t="s">
        <v>25</v>
      </c>
      <c r="U7314" s="221">
        <f t="shared" si="229"/>
        <v>0</v>
      </c>
    </row>
    <row r="7315" spans="1:21" hidden="1">
      <c r="A7315" s="55" t="str">
        <f t="shared" si="228"/>
        <v>Y0EZ6.4</v>
      </c>
      <c r="B7315" s="55">
        <f>VLOOKUP(J7315,'Mapping-CITI'!A:E,5,0)</f>
        <v>6.4</v>
      </c>
      <c r="D7315" s="42">
        <v>45016</v>
      </c>
      <c r="E7315" s="42">
        <v>45199</v>
      </c>
      <c r="F7315" t="s">
        <v>1985</v>
      </c>
      <c r="G7315" t="s">
        <v>567</v>
      </c>
      <c r="H7315">
        <v>4160</v>
      </c>
      <c r="I7315" t="s">
        <v>2778</v>
      </c>
      <c r="J7315">
        <v>401708</v>
      </c>
      <c r="K7315" t="s">
        <v>2681</v>
      </c>
      <c r="L7315">
        <v>24768.07</v>
      </c>
      <c r="M7315">
        <v>19646.599999999999</v>
      </c>
      <c r="N7315">
        <v>19646.599999999999</v>
      </c>
      <c r="O7315">
        <v>0</v>
      </c>
      <c r="P7315" t="s">
        <v>607</v>
      </c>
      <c r="Q7315">
        <v>0</v>
      </c>
      <c r="R7315">
        <v>19646.599999999999</v>
      </c>
      <c r="S7315">
        <v>19646.599999999999</v>
      </c>
      <c r="T7315" t="s">
        <v>25</v>
      </c>
      <c r="U7315" s="221">
        <f t="shared" si="229"/>
        <v>0</v>
      </c>
    </row>
    <row r="7316" spans="1:21" hidden="1">
      <c r="A7316" s="55" t="str">
        <f t="shared" si="228"/>
        <v>Y0EZ6.4</v>
      </c>
      <c r="B7316" s="55">
        <f>VLOOKUP(J7316,'Mapping-CITI'!A:E,5,0)</f>
        <v>6.4</v>
      </c>
      <c r="D7316" s="42">
        <v>45016</v>
      </c>
      <c r="E7316" s="42">
        <v>45199</v>
      </c>
      <c r="F7316" t="s">
        <v>1985</v>
      </c>
      <c r="G7316" t="s">
        <v>567</v>
      </c>
      <c r="H7316">
        <v>4160</v>
      </c>
      <c r="I7316" t="s">
        <v>2778</v>
      </c>
      <c r="J7316">
        <v>401723</v>
      </c>
      <c r="K7316" t="s">
        <v>2779</v>
      </c>
      <c r="L7316">
        <v>-230538.48</v>
      </c>
      <c r="M7316">
        <v>0</v>
      </c>
      <c r="N7316">
        <v>0</v>
      </c>
      <c r="O7316">
        <v>0</v>
      </c>
      <c r="P7316" t="s">
        <v>607</v>
      </c>
      <c r="Q7316">
        <v>0</v>
      </c>
      <c r="R7316">
        <v>0</v>
      </c>
      <c r="S7316">
        <v>0</v>
      </c>
      <c r="T7316" t="s">
        <v>25</v>
      </c>
      <c r="U7316" s="221">
        <f t="shared" si="229"/>
        <v>0</v>
      </c>
    </row>
    <row r="7317" spans="1:21" hidden="1">
      <c r="A7317" s="55" t="str">
        <f t="shared" si="228"/>
        <v>Y0EZ6.4</v>
      </c>
      <c r="B7317" s="55">
        <f>VLOOKUP(J7317,'Mapping-CITI'!A:E,5,0)</f>
        <v>6.4</v>
      </c>
      <c r="D7317" s="42">
        <v>45016</v>
      </c>
      <c r="E7317" s="42">
        <v>45199</v>
      </c>
      <c r="F7317" t="s">
        <v>1985</v>
      </c>
      <c r="G7317" t="s">
        <v>567</v>
      </c>
      <c r="H7317">
        <v>4160</v>
      </c>
      <c r="I7317" t="s">
        <v>2778</v>
      </c>
      <c r="J7317">
        <v>402103</v>
      </c>
      <c r="K7317" t="s">
        <v>2436</v>
      </c>
      <c r="L7317">
        <v>9393</v>
      </c>
      <c r="M7317">
        <v>1647.48</v>
      </c>
      <c r="N7317">
        <v>498.83</v>
      </c>
      <c r="O7317">
        <v>1148.6500000000001</v>
      </c>
      <c r="P7317" t="s">
        <v>607</v>
      </c>
      <c r="Q7317">
        <v>1148.6500000000001</v>
      </c>
      <c r="R7317">
        <v>1647.48</v>
      </c>
      <c r="S7317">
        <v>498.83</v>
      </c>
      <c r="T7317" t="s">
        <v>25</v>
      </c>
      <c r="U7317" s="221">
        <f t="shared" si="229"/>
        <v>1.1486500000000001E-4</v>
      </c>
    </row>
    <row r="7318" spans="1:21" hidden="1">
      <c r="A7318" s="55" t="str">
        <f t="shared" si="228"/>
        <v>Y0EZ6.3</v>
      </c>
      <c r="B7318" s="55">
        <f>VLOOKUP(J7318,'Mapping-CITI'!A:E,5,0)</f>
        <v>6.3</v>
      </c>
      <c r="D7318" s="42">
        <v>45016</v>
      </c>
      <c r="E7318" s="42">
        <v>45199</v>
      </c>
      <c r="F7318" t="s">
        <v>1985</v>
      </c>
      <c r="G7318" t="s">
        <v>567</v>
      </c>
      <c r="H7318">
        <v>4160</v>
      </c>
      <c r="I7318" t="s">
        <v>2778</v>
      </c>
      <c r="J7318">
        <v>402106</v>
      </c>
      <c r="K7318" t="s">
        <v>2437</v>
      </c>
      <c r="L7318">
        <v>18948.45</v>
      </c>
      <c r="M7318">
        <v>971.82</v>
      </c>
      <c r="N7318">
        <v>0</v>
      </c>
      <c r="O7318">
        <v>971.82</v>
      </c>
      <c r="P7318" t="s">
        <v>607</v>
      </c>
      <c r="Q7318">
        <v>971.82</v>
      </c>
      <c r="R7318">
        <v>971.82</v>
      </c>
      <c r="S7318">
        <v>0</v>
      </c>
      <c r="T7318" t="s">
        <v>25</v>
      </c>
      <c r="U7318" s="221">
        <f t="shared" si="229"/>
        <v>9.7182000000000006E-5</v>
      </c>
    </row>
    <row r="7319" spans="1:21" hidden="1">
      <c r="A7319" s="55" t="str">
        <f t="shared" si="228"/>
        <v>Y0EZ6.4</v>
      </c>
      <c r="B7319" s="55">
        <f>VLOOKUP(J7319,'Mapping-CITI'!A:E,5,0)</f>
        <v>6.4</v>
      </c>
      <c r="D7319" s="42">
        <v>45016</v>
      </c>
      <c r="E7319" s="42">
        <v>45199</v>
      </c>
      <c r="F7319" t="s">
        <v>1985</v>
      </c>
      <c r="G7319" t="s">
        <v>567</v>
      </c>
      <c r="H7319">
        <v>4160</v>
      </c>
      <c r="I7319" t="s">
        <v>2778</v>
      </c>
      <c r="J7319">
        <v>402113</v>
      </c>
      <c r="K7319" t="s">
        <v>2438</v>
      </c>
      <c r="L7319">
        <v>238012.56</v>
      </c>
      <c r="M7319">
        <v>47527.75</v>
      </c>
      <c r="N7319">
        <v>87.49</v>
      </c>
      <c r="O7319">
        <v>47440.26</v>
      </c>
      <c r="P7319" t="s">
        <v>607</v>
      </c>
      <c r="Q7319">
        <v>47440.26</v>
      </c>
      <c r="R7319">
        <v>47527.75</v>
      </c>
      <c r="S7319">
        <v>87.49</v>
      </c>
      <c r="T7319" t="s">
        <v>25</v>
      </c>
      <c r="U7319" s="221">
        <f t="shared" si="229"/>
        <v>4.7440260000000001E-3</v>
      </c>
    </row>
    <row r="7320" spans="1:21" hidden="1">
      <c r="A7320" s="55" t="str">
        <f t="shared" si="228"/>
        <v>Y0EZ6.4</v>
      </c>
      <c r="B7320" s="55">
        <f>VLOOKUP(J7320,'Mapping-CITI'!A:E,5,0)</f>
        <v>6.4</v>
      </c>
      <c r="D7320" s="42">
        <v>45016</v>
      </c>
      <c r="E7320" s="42">
        <v>45199</v>
      </c>
      <c r="F7320" t="s">
        <v>1985</v>
      </c>
      <c r="G7320" t="s">
        <v>567</v>
      </c>
      <c r="H7320">
        <v>4160</v>
      </c>
      <c r="I7320" t="s">
        <v>2778</v>
      </c>
      <c r="J7320">
        <v>402125</v>
      </c>
      <c r="K7320" t="s">
        <v>2914</v>
      </c>
      <c r="L7320">
        <v>5876.25</v>
      </c>
      <c r="M7320">
        <v>469.24</v>
      </c>
      <c r="N7320">
        <v>0</v>
      </c>
      <c r="O7320">
        <v>469.24</v>
      </c>
      <c r="P7320" t="s">
        <v>607</v>
      </c>
      <c r="Q7320">
        <v>469.24</v>
      </c>
      <c r="R7320">
        <v>469.24</v>
      </c>
      <c r="S7320">
        <v>0</v>
      </c>
      <c r="T7320" t="s">
        <v>25</v>
      </c>
      <c r="U7320" s="221">
        <f t="shared" si="229"/>
        <v>4.6924E-5</v>
      </c>
    </row>
    <row r="7321" spans="1:21" hidden="1">
      <c r="A7321" s="55" t="str">
        <f t="shared" si="228"/>
        <v>Y0EZ6.1</v>
      </c>
      <c r="B7321" s="55">
        <f>VLOOKUP(J7321,'Mapping-CITI'!A:E,5,0)</f>
        <v>6.1</v>
      </c>
      <c r="D7321" s="42">
        <v>45016</v>
      </c>
      <c r="E7321" s="42">
        <v>45199</v>
      </c>
      <c r="F7321" t="s">
        <v>1985</v>
      </c>
      <c r="G7321" t="s">
        <v>567</v>
      </c>
      <c r="H7321">
        <v>4170</v>
      </c>
      <c r="I7321" t="s">
        <v>2780</v>
      </c>
      <c r="J7321">
        <v>402128</v>
      </c>
      <c r="K7321" t="s">
        <v>2440</v>
      </c>
      <c r="L7321">
        <v>0</v>
      </c>
      <c r="M7321">
        <v>257588.74</v>
      </c>
      <c r="N7321">
        <v>257588.74</v>
      </c>
      <c r="O7321">
        <v>0</v>
      </c>
      <c r="P7321" t="s">
        <v>607</v>
      </c>
      <c r="Q7321">
        <v>0</v>
      </c>
      <c r="R7321">
        <v>257588.74</v>
      </c>
      <c r="S7321">
        <v>257588.74</v>
      </c>
      <c r="T7321" t="s">
        <v>25</v>
      </c>
      <c r="U7321" s="221">
        <f t="shared" si="229"/>
        <v>0</v>
      </c>
    </row>
    <row r="7322" spans="1:21">
      <c r="A7322" s="55" t="str">
        <f t="shared" si="228"/>
        <v>Y0EZ6.4</v>
      </c>
      <c r="B7322" s="55">
        <f>VLOOKUP(J7322,'Mapping-CITI'!A:E,5,0)</f>
        <v>6.4</v>
      </c>
      <c r="D7322" s="42">
        <v>45016</v>
      </c>
      <c r="E7322" s="42">
        <v>45199</v>
      </c>
      <c r="F7322" t="s">
        <v>1985</v>
      </c>
      <c r="G7322" t="s">
        <v>567</v>
      </c>
      <c r="H7322">
        <v>4170</v>
      </c>
      <c r="I7322" t="s">
        <v>2780</v>
      </c>
      <c r="J7322">
        <v>402129</v>
      </c>
      <c r="K7322" t="s">
        <v>2871</v>
      </c>
      <c r="L7322">
        <v>0</v>
      </c>
      <c r="M7322">
        <v>524.98</v>
      </c>
      <c r="N7322">
        <v>0</v>
      </c>
      <c r="O7322">
        <v>524.98</v>
      </c>
      <c r="P7322" t="s">
        <v>607</v>
      </c>
      <c r="Q7322">
        <v>524.98</v>
      </c>
      <c r="R7322">
        <v>0</v>
      </c>
      <c r="S7322">
        <v>0</v>
      </c>
      <c r="T7322" t="s">
        <v>25</v>
      </c>
      <c r="U7322" s="221">
        <f t="shared" si="229"/>
        <v>5.2498000000000005E-5</v>
      </c>
    </row>
    <row r="7323" spans="1:21" hidden="1">
      <c r="A7323" s="55" t="str">
        <f t="shared" si="228"/>
        <v>Y0EZ6.4</v>
      </c>
      <c r="B7323" s="55">
        <f>VLOOKUP(J7323,'Mapping-CITI'!A:E,5,0)</f>
        <v>6.4</v>
      </c>
      <c r="D7323" s="42">
        <v>45016</v>
      </c>
      <c r="E7323" s="42">
        <v>45199</v>
      </c>
      <c r="F7323" t="s">
        <v>1985</v>
      </c>
      <c r="G7323" t="s">
        <v>567</v>
      </c>
      <c r="H7323">
        <v>4160</v>
      </c>
      <c r="I7323" t="s">
        <v>2778</v>
      </c>
      <c r="J7323">
        <v>402148</v>
      </c>
      <c r="K7323" t="s">
        <v>2444</v>
      </c>
      <c r="L7323">
        <v>26307.86</v>
      </c>
      <c r="M7323">
        <v>0</v>
      </c>
      <c r="N7323">
        <v>0</v>
      </c>
      <c r="O7323">
        <v>0</v>
      </c>
      <c r="P7323" t="s">
        <v>607</v>
      </c>
      <c r="Q7323">
        <v>0</v>
      </c>
      <c r="R7323">
        <v>0</v>
      </c>
      <c r="S7323">
        <v>0</v>
      </c>
      <c r="T7323" t="s">
        <v>25</v>
      </c>
      <c r="U7323" s="221">
        <f t="shared" si="229"/>
        <v>0</v>
      </c>
    </row>
    <row r="7324" spans="1:21" hidden="1">
      <c r="A7324" s="55" t="str">
        <f t="shared" si="228"/>
        <v>Y0EZ6.4</v>
      </c>
      <c r="B7324" s="55">
        <f>VLOOKUP(J7324,'Mapping-CITI'!A:E,5,0)</f>
        <v>6.4</v>
      </c>
      <c r="D7324" s="42">
        <v>45016</v>
      </c>
      <c r="E7324" s="42">
        <v>45199</v>
      </c>
      <c r="F7324" t="s">
        <v>1985</v>
      </c>
      <c r="G7324" t="s">
        <v>567</v>
      </c>
      <c r="H7324">
        <v>4160</v>
      </c>
      <c r="I7324" t="s">
        <v>2778</v>
      </c>
      <c r="J7324">
        <v>402233</v>
      </c>
      <c r="K7324" t="s">
        <v>2458</v>
      </c>
      <c r="L7324">
        <v>2276.66</v>
      </c>
      <c r="M7324">
        <v>472.56</v>
      </c>
      <c r="N7324">
        <v>0</v>
      </c>
      <c r="O7324">
        <v>472.56</v>
      </c>
      <c r="P7324" t="s">
        <v>607</v>
      </c>
      <c r="Q7324">
        <v>472.56</v>
      </c>
      <c r="R7324">
        <v>472.56</v>
      </c>
      <c r="S7324">
        <v>0</v>
      </c>
      <c r="T7324" t="s">
        <v>25</v>
      </c>
      <c r="U7324" s="221">
        <f t="shared" si="229"/>
        <v>4.7256000000000003E-5</v>
      </c>
    </row>
    <row r="7325" spans="1:21" hidden="1">
      <c r="A7325" s="55" t="str">
        <f t="shared" si="228"/>
        <v>Y0EZ6.4</v>
      </c>
      <c r="B7325" s="55">
        <f>VLOOKUP(J7325,'Mapping-CITI'!A:E,5,0)</f>
        <v>6.4</v>
      </c>
      <c r="D7325" s="42">
        <v>45016</v>
      </c>
      <c r="E7325" s="42">
        <v>45199</v>
      </c>
      <c r="F7325" t="s">
        <v>1985</v>
      </c>
      <c r="G7325" t="s">
        <v>567</v>
      </c>
      <c r="H7325">
        <v>4160</v>
      </c>
      <c r="I7325" t="s">
        <v>2778</v>
      </c>
      <c r="J7325">
        <v>402235</v>
      </c>
      <c r="K7325" t="s">
        <v>2459</v>
      </c>
      <c r="L7325">
        <v>58357.21</v>
      </c>
      <c r="M7325">
        <v>1121.6099999999999</v>
      </c>
      <c r="N7325">
        <v>0</v>
      </c>
      <c r="O7325">
        <v>1121.6099999999999</v>
      </c>
      <c r="P7325" t="s">
        <v>607</v>
      </c>
      <c r="Q7325">
        <v>1121.6099999999999</v>
      </c>
      <c r="R7325">
        <v>1121.6099999999999</v>
      </c>
      <c r="S7325">
        <v>0</v>
      </c>
      <c r="T7325" t="s">
        <v>25</v>
      </c>
      <c r="U7325" s="221">
        <f t="shared" si="229"/>
        <v>1.1216099999999999E-4</v>
      </c>
    </row>
    <row r="7326" spans="1:21" hidden="1">
      <c r="A7326" s="55" t="str">
        <f t="shared" si="228"/>
        <v>Y0EZIgnore</v>
      </c>
      <c r="B7326" s="55" t="str">
        <f>VLOOKUP(J7326,'Mapping-CITI'!A:E,5,0)</f>
        <v>Ignore</v>
      </c>
      <c r="D7326" s="42">
        <v>45016</v>
      </c>
      <c r="E7326" s="42">
        <v>45199</v>
      </c>
      <c r="F7326" t="s">
        <v>1985</v>
      </c>
      <c r="G7326" t="s">
        <v>567</v>
      </c>
      <c r="H7326">
        <v>4160</v>
      </c>
      <c r="I7326" t="s">
        <v>2778</v>
      </c>
      <c r="J7326">
        <v>402240</v>
      </c>
      <c r="K7326" t="s">
        <v>2460</v>
      </c>
      <c r="L7326">
        <v>0</v>
      </c>
      <c r="M7326">
        <v>2392249.7400000002</v>
      </c>
      <c r="N7326">
        <v>0</v>
      </c>
      <c r="O7326">
        <v>2392249.7400000002</v>
      </c>
      <c r="P7326" t="s">
        <v>607</v>
      </c>
      <c r="Q7326">
        <v>2392249.7400000002</v>
      </c>
      <c r="R7326">
        <v>2392249.7400000002</v>
      </c>
      <c r="S7326">
        <v>0</v>
      </c>
      <c r="T7326" t="s">
        <v>25</v>
      </c>
      <c r="U7326" s="221">
        <f t="shared" si="229"/>
        <v>0.23922497400000003</v>
      </c>
    </row>
    <row r="7327" spans="1:21" hidden="1">
      <c r="A7327" s="55" t="str">
        <f t="shared" si="228"/>
        <v>Y0EZ6.2</v>
      </c>
      <c r="B7327" s="55">
        <f>VLOOKUP(J7327,'Mapping-CITI'!A:E,5,0)</f>
        <v>6.2</v>
      </c>
      <c r="D7327" s="42">
        <v>45016</v>
      </c>
      <c r="E7327" s="42">
        <v>45199</v>
      </c>
      <c r="F7327" t="s">
        <v>1985</v>
      </c>
      <c r="G7327" t="s">
        <v>567</v>
      </c>
      <c r="H7327">
        <v>4160</v>
      </c>
      <c r="I7327" t="s">
        <v>2778</v>
      </c>
      <c r="J7327">
        <v>402257</v>
      </c>
      <c r="K7327" t="s">
        <v>2465</v>
      </c>
      <c r="L7327">
        <v>275191.5</v>
      </c>
      <c r="M7327">
        <v>218295.54</v>
      </c>
      <c r="N7327">
        <v>218295.54</v>
      </c>
      <c r="O7327">
        <v>0</v>
      </c>
      <c r="P7327" t="s">
        <v>607</v>
      </c>
      <c r="Q7327">
        <v>0</v>
      </c>
      <c r="R7327">
        <v>218295.54</v>
      </c>
      <c r="S7327">
        <v>218295.54</v>
      </c>
      <c r="T7327" t="s">
        <v>25</v>
      </c>
      <c r="U7327" s="221">
        <f t="shared" si="229"/>
        <v>0</v>
      </c>
    </row>
    <row r="7328" spans="1:21" hidden="1">
      <c r="A7328" s="55" t="str">
        <f t="shared" si="228"/>
        <v>Y0EZ6.1</v>
      </c>
      <c r="B7328" s="55">
        <f>VLOOKUP(J7328,'Mapping-CITI'!A:E,5,0)</f>
        <v>6.1</v>
      </c>
      <c r="D7328" s="42">
        <v>45016</v>
      </c>
      <c r="E7328" s="42">
        <v>45199</v>
      </c>
      <c r="F7328" t="s">
        <v>1985</v>
      </c>
      <c r="G7328" t="s">
        <v>567</v>
      </c>
      <c r="H7328">
        <v>4170</v>
      </c>
      <c r="I7328" t="s">
        <v>2780</v>
      </c>
      <c r="J7328">
        <v>402361</v>
      </c>
      <c r="K7328" t="s">
        <v>2480</v>
      </c>
      <c r="L7328">
        <v>3470148.53</v>
      </c>
      <c r="M7328">
        <v>2982453.27</v>
      </c>
      <c r="N7328">
        <v>0</v>
      </c>
      <c r="O7328">
        <v>2982453.27</v>
      </c>
      <c r="P7328" t="s">
        <v>607</v>
      </c>
      <c r="Q7328">
        <v>2982453.27</v>
      </c>
      <c r="R7328">
        <v>0</v>
      </c>
      <c r="S7328">
        <v>0</v>
      </c>
      <c r="T7328" t="s">
        <v>25</v>
      </c>
      <c r="U7328" s="221">
        <f t="shared" si="229"/>
        <v>0.298245327</v>
      </c>
    </row>
    <row r="7329" spans="1:21" hidden="1">
      <c r="A7329" s="55" t="str">
        <f t="shared" si="228"/>
        <v>Y0EZ6.4</v>
      </c>
      <c r="B7329" s="55">
        <f>VLOOKUP(J7329,'Mapping-CITI'!A:E,5,0)</f>
        <v>6.4</v>
      </c>
      <c r="D7329" s="42">
        <v>45016</v>
      </c>
      <c r="E7329" s="42">
        <v>45199</v>
      </c>
      <c r="F7329" t="s">
        <v>1985</v>
      </c>
      <c r="G7329" t="s">
        <v>567</v>
      </c>
      <c r="H7329">
        <v>4160</v>
      </c>
      <c r="I7329" t="s">
        <v>2778</v>
      </c>
      <c r="J7329">
        <v>402381</v>
      </c>
      <c r="K7329" t="s">
        <v>2491</v>
      </c>
      <c r="L7329">
        <v>-1409.93</v>
      </c>
      <c r="M7329">
        <v>0</v>
      </c>
      <c r="N7329">
        <v>0</v>
      </c>
      <c r="O7329">
        <v>0</v>
      </c>
      <c r="P7329" t="s">
        <v>607</v>
      </c>
      <c r="Q7329">
        <v>0</v>
      </c>
      <c r="R7329">
        <v>0</v>
      </c>
      <c r="S7329">
        <v>0</v>
      </c>
      <c r="T7329" t="s">
        <v>25</v>
      </c>
      <c r="U7329" s="221">
        <f t="shared" si="229"/>
        <v>0</v>
      </c>
    </row>
    <row r="7330" spans="1:21" hidden="1">
      <c r="A7330" s="55" t="str">
        <f t="shared" si="228"/>
        <v>Y0EZ6.4</v>
      </c>
      <c r="B7330" s="55">
        <f>VLOOKUP(J7330,'Mapping-CITI'!A:E,5,0)</f>
        <v>6.4</v>
      </c>
      <c r="D7330" s="42">
        <v>45016</v>
      </c>
      <c r="E7330" s="42">
        <v>45199</v>
      </c>
      <c r="F7330" t="s">
        <v>1985</v>
      </c>
      <c r="G7330" t="s">
        <v>567</v>
      </c>
      <c r="H7330">
        <v>4160</v>
      </c>
      <c r="I7330" t="s">
        <v>2778</v>
      </c>
      <c r="J7330">
        <v>402404</v>
      </c>
      <c r="K7330" t="s">
        <v>2492</v>
      </c>
      <c r="L7330">
        <v>38194.959999999999</v>
      </c>
      <c r="M7330">
        <v>5714.59</v>
      </c>
      <c r="N7330">
        <v>0</v>
      </c>
      <c r="O7330">
        <v>5714.59</v>
      </c>
      <c r="P7330" t="s">
        <v>607</v>
      </c>
      <c r="Q7330">
        <v>5714.59</v>
      </c>
      <c r="R7330">
        <v>5714.59</v>
      </c>
      <c r="S7330">
        <v>0</v>
      </c>
      <c r="T7330" t="s">
        <v>25</v>
      </c>
      <c r="U7330" s="221">
        <f t="shared" si="229"/>
        <v>5.7145899999999996E-4</v>
      </c>
    </row>
    <row r="7331" spans="1:21" hidden="1">
      <c r="A7331" s="55" t="str">
        <f t="shared" si="228"/>
        <v>Y0EZ5.2</v>
      </c>
      <c r="B7331" s="55">
        <f>VLOOKUP(J7331,'Mapping-CITI'!A:E,5,0)</f>
        <v>5.2</v>
      </c>
      <c r="D7331" s="42">
        <v>45016</v>
      </c>
      <c r="E7331" s="42">
        <v>45199</v>
      </c>
      <c r="F7331" t="s">
        <v>1985</v>
      </c>
      <c r="G7331" t="s">
        <v>567</v>
      </c>
      <c r="H7331">
        <v>4170</v>
      </c>
      <c r="I7331" t="s">
        <v>2780</v>
      </c>
      <c r="J7331">
        <v>413523</v>
      </c>
      <c r="K7331" t="s">
        <v>2502</v>
      </c>
      <c r="L7331">
        <v>168.78</v>
      </c>
      <c r="M7331">
        <v>190.39</v>
      </c>
      <c r="N7331">
        <v>0.11</v>
      </c>
      <c r="O7331">
        <v>190.28</v>
      </c>
      <c r="P7331" t="s">
        <v>607</v>
      </c>
      <c r="Q7331">
        <v>190.28</v>
      </c>
      <c r="R7331">
        <v>0.35</v>
      </c>
      <c r="S7331">
        <v>0.11</v>
      </c>
      <c r="T7331" t="s">
        <v>25</v>
      </c>
      <c r="U7331" s="221">
        <f t="shared" si="229"/>
        <v>1.9027999999999998E-5</v>
      </c>
    </row>
    <row r="7332" spans="1:21" hidden="1">
      <c r="A7332" s="55" t="str">
        <f t="shared" si="228"/>
        <v>Y0EZ5.3</v>
      </c>
      <c r="B7332" s="55">
        <f>VLOOKUP(J7332,'Mapping-CITI'!A:E,5,0)</f>
        <v>5.3</v>
      </c>
      <c r="D7332" s="42">
        <v>45016</v>
      </c>
      <c r="E7332" s="42">
        <v>45199</v>
      </c>
      <c r="F7332" t="s">
        <v>1985</v>
      </c>
      <c r="G7332" t="s">
        <v>567</v>
      </c>
      <c r="H7332">
        <v>4120</v>
      </c>
      <c r="I7332" t="s">
        <v>2781</v>
      </c>
      <c r="J7332">
        <v>440102</v>
      </c>
      <c r="K7332" t="s">
        <v>2504</v>
      </c>
      <c r="L7332">
        <v>1.04</v>
      </c>
      <c r="M7332">
        <v>0</v>
      </c>
      <c r="N7332">
        <v>0</v>
      </c>
      <c r="O7332">
        <v>0</v>
      </c>
      <c r="P7332" t="s">
        <v>607</v>
      </c>
      <c r="Q7332">
        <v>0</v>
      </c>
      <c r="R7332">
        <v>0</v>
      </c>
      <c r="S7332">
        <v>0</v>
      </c>
      <c r="T7332" t="s">
        <v>25</v>
      </c>
      <c r="U7332" s="221">
        <f t="shared" si="229"/>
        <v>0</v>
      </c>
    </row>
    <row r="7333" spans="1:21" hidden="1">
      <c r="A7333" s="55" t="str">
        <f t="shared" si="228"/>
        <v>Y0EZ5.3</v>
      </c>
      <c r="B7333" s="55">
        <f>VLOOKUP(J7333,'Mapping-CITI'!A:E,5,0)</f>
        <v>5.3</v>
      </c>
      <c r="D7333" s="42">
        <v>45016</v>
      </c>
      <c r="E7333" s="42">
        <v>45199</v>
      </c>
      <c r="F7333" t="s">
        <v>1985</v>
      </c>
      <c r="G7333" t="s">
        <v>567</v>
      </c>
      <c r="H7333">
        <v>4120</v>
      </c>
      <c r="I7333" t="s">
        <v>2781</v>
      </c>
      <c r="J7333">
        <v>440110</v>
      </c>
      <c r="K7333" t="s">
        <v>2506</v>
      </c>
      <c r="L7333">
        <v>21131.3</v>
      </c>
      <c r="M7333">
        <v>0</v>
      </c>
      <c r="N7333">
        <v>0</v>
      </c>
      <c r="O7333">
        <v>0</v>
      </c>
      <c r="P7333" t="s">
        <v>607</v>
      </c>
      <c r="Q7333">
        <v>0</v>
      </c>
      <c r="R7333">
        <v>0</v>
      </c>
      <c r="S7333">
        <v>0</v>
      </c>
      <c r="T7333" t="s">
        <v>25</v>
      </c>
      <c r="U7333" s="221">
        <f t="shared" si="229"/>
        <v>0</v>
      </c>
    </row>
    <row r="7334" spans="1:21" hidden="1">
      <c r="A7334" s="55" t="str">
        <f t="shared" si="228"/>
        <v>Y0EZ5.5</v>
      </c>
      <c r="B7334" s="55">
        <f>VLOOKUP(J7334,'Mapping-CITI'!A:E,5,0)</f>
        <v>5.5</v>
      </c>
      <c r="D7334" s="42">
        <v>45016</v>
      </c>
      <c r="E7334" s="42">
        <v>45199</v>
      </c>
      <c r="F7334" t="s">
        <v>1985</v>
      </c>
      <c r="G7334" t="s">
        <v>567</v>
      </c>
      <c r="H7334">
        <v>5110</v>
      </c>
      <c r="I7334" t="s">
        <v>2776</v>
      </c>
      <c r="J7334">
        <v>440225</v>
      </c>
      <c r="K7334" t="s">
        <v>2515</v>
      </c>
      <c r="L7334">
        <v>-1686.89</v>
      </c>
      <c r="M7334">
        <v>0</v>
      </c>
      <c r="N7334">
        <v>2.38</v>
      </c>
      <c r="O7334">
        <v>-2.38</v>
      </c>
      <c r="P7334" t="s">
        <v>607</v>
      </c>
      <c r="Q7334">
        <v>-2.38</v>
      </c>
      <c r="R7334">
        <v>0</v>
      </c>
      <c r="S7334">
        <v>2.38</v>
      </c>
      <c r="T7334" t="s">
        <v>25</v>
      </c>
      <c r="U7334" s="221">
        <f t="shared" si="229"/>
        <v>-2.3799999999999999E-7</v>
      </c>
    </row>
    <row r="7335" spans="1:21" hidden="1">
      <c r="A7335" s="55" t="str">
        <f t="shared" si="228"/>
        <v>Y0EZ6.4</v>
      </c>
      <c r="B7335" s="55">
        <f>VLOOKUP(J7335,'Mapping-CITI'!A:E,5,0)</f>
        <v>6.4</v>
      </c>
      <c r="D7335" s="42">
        <v>45016</v>
      </c>
      <c r="E7335" s="42">
        <v>45199</v>
      </c>
      <c r="F7335" t="s">
        <v>1985</v>
      </c>
      <c r="G7335" t="s">
        <v>567</v>
      </c>
      <c r="H7335">
        <v>4160</v>
      </c>
      <c r="I7335" t="s">
        <v>2778</v>
      </c>
      <c r="J7335">
        <v>440341</v>
      </c>
      <c r="K7335" t="s">
        <v>2682</v>
      </c>
      <c r="L7335">
        <v>28913.58</v>
      </c>
      <c r="M7335">
        <v>5324.16</v>
      </c>
      <c r="N7335">
        <v>0</v>
      </c>
      <c r="O7335">
        <v>5324.16</v>
      </c>
      <c r="P7335" t="s">
        <v>607</v>
      </c>
      <c r="Q7335">
        <v>5324.16</v>
      </c>
      <c r="R7335">
        <v>0</v>
      </c>
      <c r="S7335">
        <v>0</v>
      </c>
      <c r="T7335" t="s">
        <v>25</v>
      </c>
      <c r="U7335" s="221">
        <f t="shared" si="229"/>
        <v>5.3241599999999997E-4</v>
      </c>
    </row>
    <row r="7336" spans="1:21" hidden="1">
      <c r="A7336" s="55" t="str">
        <f t="shared" si="228"/>
        <v>Y0EZ6.4</v>
      </c>
      <c r="B7336" s="55">
        <f>VLOOKUP(J7336,'Mapping-CITI'!A:E,5,0)</f>
        <v>6.4</v>
      </c>
      <c r="D7336" s="42">
        <v>45016</v>
      </c>
      <c r="E7336" s="42">
        <v>45199</v>
      </c>
      <c r="F7336" t="s">
        <v>1985</v>
      </c>
      <c r="G7336" t="s">
        <v>567</v>
      </c>
      <c r="H7336">
        <v>4160</v>
      </c>
      <c r="I7336" t="s">
        <v>2778</v>
      </c>
      <c r="J7336">
        <v>440342</v>
      </c>
      <c r="K7336" t="s">
        <v>2683</v>
      </c>
      <c r="L7336">
        <v>28913.58</v>
      </c>
      <c r="M7336">
        <v>5324.16</v>
      </c>
      <c r="N7336">
        <v>0</v>
      </c>
      <c r="O7336">
        <v>5324.16</v>
      </c>
      <c r="P7336" t="s">
        <v>607</v>
      </c>
      <c r="Q7336">
        <v>5324.16</v>
      </c>
      <c r="R7336">
        <v>0</v>
      </c>
      <c r="S7336">
        <v>0</v>
      </c>
      <c r="T7336" t="s">
        <v>25</v>
      </c>
      <c r="U7336" s="221">
        <f t="shared" si="229"/>
        <v>5.3241599999999997E-4</v>
      </c>
    </row>
    <row r="7337" spans="1:21" hidden="1">
      <c r="A7337" s="55" t="str">
        <f t="shared" si="228"/>
        <v>Y0EZ6.4</v>
      </c>
      <c r="B7337" s="55">
        <f>VLOOKUP(J7337,'Mapping-CITI'!A:E,5,0)</f>
        <v>6.4</v>
      </c>
      <c r="D7337" s="42">
        <v>45016</v>
      </c>
      <c r="E7337" s="42">
        <v>45199</v>
      </c>
      <c r="F7337" t="s">
        <v>1985</v>
      </c>
      <c r="G7337" t="s">
        <v>567</v>
      </c>
      <c r="H7337">
        <v>4160</v>
      </c>
      <c r="I7337" t="s">
        <v>2778</v>
      </c>
      <c r="J7337">
        <v>440416</v>
      </c>
      <c r="K7337" t="s">
        <v>664</v>
      </c>
      <c r="L7337">
        <v>472832.45</v>
      </c>
      <c r="M7337">
        <v>214989.11</v>
      </c>
      <c r="N7337">
        <v>65272.58</v>
      </c>
      <c r="O7337">
        <v>149716.53</v>
      </c>
      <c r="P7337" t="s">
        <v>607</v>
      </c>
      <c r="Q7337">
        <v>149716.53</v>
      </c>
      <c r="R7337">
        <v>7933.85</v>
      </c>
      <c r="S7337">
        <v>65272.58</v>
      </c>
      <c r="T7337" t="s">
        <v>25</v>
      </c>
      <c r="U7337" s="221">
        <f t="shared" si="229"/>
        <v>1.4971652999999996E-2</v>
      </c>
    </row>
    <row r="7338" spans="1:21" hidden="1">
      <c r="A7338" s="55" t="str">
        <f t="shared" si="228"/>
        <v>Y0EZ6.4</v>
      </c>
      <c r="B7338" s="55">
        <f>VLOOKUP(J7338,'Mapping-CITI'!A:E,5,0)</f>
        <v>6.4</v>
      </c>
      <c r="D7338" s="42">
        <v>45016</v>
      </c>
      <c r="E7338" s="42">
        <v>45199</v>
      </c>
      <c r="F7338" t="s">
        <v>1985</v>
      </c>
      <c r="G7338" t="s">
        <v>567</v>
      </c>
      <c r="H7338">
        <v>4160</v>
      </c>
      <c r="I7338" t="s">
        <v>2778</v>
      </c>
      <c r="J7338">
        <v>440445</v>
      </c>
      <c r="K7338" t="s">
        <v>2596</v>
      </c>
      <c r="L7338">
        <v>0</v>
      </c>
      <c r="M7338">
        <v>7435.02</v>
      </c>
      <c r="N7338">
        <v>7435.02</v>
      </c>
      <c r="O7338">
        <v>0</v>
      </c>
      <c r="P7338" t="s">
        <v>607</v>
      </c>
      <c r="Q7338">
        <v>0</v>
      </c>
      <c r="R7338">
        <v>7435.02</v>
      </c>
      <c r="S7338">
        <v>7435.02</v>
      </c>
      <c r="T7338" t="s">
        <v>25</v>
      </c>
      <c r="U7338" s="221">
        <f t="shared" si="229"/>
        <v>0</v>
      </c>
    </row>
    <row r="7339" spans="1:21" hidden="1">
      <c r="A7339" s="55" t="str">
        <f t="shared" si="228"/>
        <v>Y0EZ6.4</v>
      </c>
      <c r="B7339" s="55">
        <f>VLOOKUP(J7339,'Mapping-CITI'!A:E,5,0)</f>
        <v>6.4</v>
      </c>
      <c r="D7339" s="42">
        <v>45016</v>
      </c>
      <c r="E7339" s="42">
        <v>45199</v>
      </c>
      <c r="F7339" t="s">
        <v>1985</v>
      </c>
      <c r="G7339" t="s">
        <v>567</v>
      </c>
      <c r="H7339">
        <v>4160</v>
      </c>
      <c r="I7339" t="s">
        <v>2778</v>
      </c>
      <c r="J7339">
        <v>440509</v>
      </c>
      <c r="K7339" t="s">
        <v>2524</v>
      </c>
      <c r="L7339">
        <v>31762.89</v>
      </c>
      <c r="M7339">
        <v>0</v>
      </c>
      <c r="N7339">
        <v>0</v>
      </c>
      <c r="O7339">
        <v>0</v>
      </c>
      <c r="P7339" t="s">
        <v>607</v>
      </c>
      <c r="Q7339">
        <v>0</v>
      </c>
      <c r="R7339">
        <v>0</v>
      </c>
      <c r="S7339">
        <v>0</v>
      </c>
      <c r="T7339" t="s">
        <v>25</v>
      </c>
      <c r="U7339" s="221">
        <f t="shared" si="229"/>
        <v>0</v>
      </c>
    </row>
    <row r="7340" spans="1:21" hidden="1">
      <c r="A7340" s="55" t="str">
        <f t="shared" si="228"/>
        <v>Y0EZ5.3</v>
      </c>
      <c r="B7340" s="55">
        <f>VLOOKUP(J7340,'Mapping-CITI'!A:E,5,0)</f>
        <v>5.3</v>
      </c>
      <c r="D7340" s="42">
        <v>45016</v>
      </c>
      <c r="E7340" s="42">
        <v>45199</v>
      </c>
      <c r="F7340" t="s">
        <v>1985</v>
      </c>
      <c r="G7340" t="s">
        <v>567</v>
      </c>
      <c r="H7340">
        <v>4140</v>
      </c>
      <c r="I7340" t="s">
        <v>2853</v>
      </c>
      <c r="J7340">
        <v>444444</v>
      </c>
      <c r="K7340" t="s">
        <v>2527</v>
      </c>
      <c r="L7340">
        <v>0.15</v>
      </c>
      <c r="M7340">
        <v>0</v>
      </c>
      <c r="N7340">
        <v>0</v>
      </c>
      <c r="O7340">
        <v>0</v>
      </c>
      <c r="P7340" t="s">
        <v>607</v>
      </c>
      <c r="Q7340">
        <v>0</v>
      </c>
      <c r="R7340">
        <v>0</v>
      </c>
      <c r="S7340">
        <v>0</v>
      </c>
      <c r="T7340" t="s">
        <v>25</v>
      </c>
      <c r="U7340" s="221">
        <f t="shared" si="229"/>
        <v>0</v>
      </c>
    </row>
    <row r="7341" spans="1:21" hidden="1">
      <c r="A7341" s="55" t="str">
        <f t="shared" si="228"/>
        <v>Y0EZIgnore</v>
      </c>
      <c r="B7341" s="55" t="str">
        <f>VLOOKUP(J7341,'Mapping-CITI'!A:E,5,0)</f>
        <v>Ignore</v>
      </c>
      <c r="D7341" s="42">
        <v>45016</v>
      </c>
      <c r="E7341" s="42">
        <v>45199</v>
      </c>
      <c r="F7341" t="s">
        <v>1985</v>
      </c>
      <c r="G7341" t="s">
        <v>567</v>
      </c>
      <c r="H7341">
        <v>9600</v>
      </c>
      <c r="I7341" t="s">
        <v>2826</v>
      </c>
      <c r="J7341">
        <v>700002</v>
      </c>
      <c r="K7341" t="s">
        <v>2531</v>
      </c>
      <c r="L7341">
        <v>-0.03</v>
      </c>
      <c r="M7341">
        <v>0</v>
      </c>
      <c r="N7341">
        <v>0</v>
      </c>
      <c r="O7341">
        <v>-0.03</v>
      </c>
      <c r="P7341" t="s">
        <v>607</v>
      </c>
      <c r="Q7341">
        <v>-0.03</v>
      </c>
      <c r="R7341">
        <v>0</v>
      </c>
      <c r="S7341">
        <v>0</v>
      </c>
      <c r="T7341" t="s">
        <v>25</v>
      </c>
      <c r="U7341" s="221">
        <f t="shared" si="229"/>
        <v>0</v>
      </c>
    </row>
    <row r="7342" spans="1:21" hidden="1">
      <c r="A7342" s="55" t="str">
        <f t="shared" si="228"/>
        <v>Y0F10</v>
      </c>
      <c r="B7342" s="55">
        <f>VLOOKUP(J7342,'Mapping-CITI'!A:E,5,0)</f>
        <v>0</v>
      </c>
      <c r="D7342" s="42">
        <v>45016</v>
      </c>
      <c r="E7342" s="42">
        <v>45199</v>
      </c>
      <c r="F7342" t="s">
        <v>2909</v>
      </c>
      <c r="G7342" t="s">
        <v>2943</v>
      </c>
      <c r="H7342">
        <v>1210</v>
      </c>
      <c r="I7342" t="s">
        <v>2767</v>
      </c>
      <c r="J7342">
        <v>101101</v>
      </c>
      <c r="K7342" t="s">
        <v>2004</v>
      </c>
      <c r="L7342">
        <v>10550096089.469999</v>
      </c>
      <c r="M7342">
        <v>4868451245.04</v>
      </c>
      <c r="N7342">
        <v>1409276533.4000001</v>
      </c>
      <c r="O7342">
        <v>14009270801.110001</v>
      </c>
      <c r="P7342" t="s">
        <v>607</v>
      </c>
      <c r="Q7342">
        <v>14009270801.110001</v>
      </c>
      <c r="R7342">
        <v>0</v>
      </c>
      <c r="S7342">
        <v>0</v>
      </c>
      <c r="T7342" t="s">
        <v>2944</v>
      </c>
      <c r="U7342" s="221">
        <f t="shared" si="229"/>
        <v>345.91747116400001</v>
      </c>
    </row>
    <row r="7343" spans="1:21" hidden="1">
      <c r="A7343" s="55" t="str">
        <f t="shared" si="228"/>
        <v>Y0F10</v>
      </c>
      <c r="B7343" s="55">
        <f>VLOOKUP(J7343,'Mapping-CITI'!A:E,5,0)</f>
        <v>0</v>
      </c>
      <c r="D7343" s="42">
        <v>45016</v>
      </c>
      <c r="E7343" s="42">
        <v>45199</v>
      </c>
      <c r="F7343" t="s">
        <v>2909</v>
      </c>
      <c r="G7343" t="s">
        <v>2943</v>
      </c>
      <c r="H7343">
        <v>1210</v>
      </c>
      <c r="I7343" t="s">
        <v>2767</v>
      </c>
      <c r="J7343">
        <v>102104</v>
      </c>
      <c r="K7343" t="s">
        <v>2007</v>
      </c>
      <c r="L7343">
        <v>2030290721</v>
      </c>
      <c r="M7343">
        <v>48665277038.980003</v>
      </c>
      <c r="N7343">
        <v>50358784307.800003</v>
      </c>
      <c r="O7343">
        <v>336783452.18000001</v>
      </c>
      <c r="P7343" t="s">
        <v>607</v>
      </c>
      <c r="Q7343">
        <v>336783452.18000001</v>
      </c>
      <c r="R7343">
        <v>0</v>
      </c>
      <c r="S7343">
        <v>0</v>
      </c>
      <c r="T7343" t="s">
        <v>2944</v>
      </c>
      <c r="U7343" s="221">
        <f t="shared" si="229"/>
        <v>-169.35072688199998</v>
      </c>
    </row>
    <row r="7344" spans="1:21" hidden="1">
      <c r="A7344" s="55" t="str">
        <f t="shared" si="228"/>
        <v>Y0F10</v>
      </c>
      <c r="B7344" s="55">
        <f>VLOOKUP(J7344,'Mapping-CITI'!A:E,5,0)</f>
        <v>0</v>
      </c>
      <c r="D7344" s="42">
        <v>45016</v>
      </c>
      <c r="E7344" s="42">
        <v>45199</v>
      </c>
      <c r="F7344" t="s">
        <v>2909</v>
      </c>
      <c r="G7344" t="s">
        <v>2943</v>
      </c>
      <c r="H7344">
        <v>1700</v>
      </c>
      <c r="I7344" t="s">
        <v>2768</v>
      </c>
      <c r="J7344">
        <v>106103</v>
      </c>
      <c r="K7344" t="s">
        <v>2783</v>
      </c>
      <c r="L7344">
        <v>26040426.73</v>
      </c>
      <c r="M7344">
        <v>3494891.14</v>
      </c>
      <c r="N7344">
        <v>27316492.109999999</v>
      </c>
      <c r="O7344">
        <v>2218825.7599999998</v>
      </c>
      <c r="P7344" t="s">
        <v>607</v>
      </c>
      <c r="Q7344">
        <v>2218825.7599999998</v>
      </c>
      <c r="R7344">
        <v>3494891.14</v>
      </c>
      <c r="S7344">
        <v>27316492.109999999</v>
      </c>
      <c r="T7344" t="s">
        <v>2944</v>
      </c>
      <c r="U7344" s="221">
        <f t="shared" si="229"/>
        <v>-2.3821600969999999</v>
      </c>
    </row>
    <row r="7345" spans="1:21" hidden="1">
      <c r="A7345" s="55" t="str">
        <f t="shared" si="228"/>
        <v>Y0F1Ignore</v>
      </c>
      <c r="B7345" s="55" t="str">
        <f>VLOOKUP(J7345,'Mapping-CITI'!A:E,5,0)</f>
        <v>Ignore</v>
      </c>
      <c r="D7345" s="42">
        <v>45016</v>
      </c>
      <c r="E7345" s="42">
        <v>45199</v>
      </c>
      <c r="F7345" t="s">
        <v>2909</v>
      </c>
      <c r="G7345" t="s">
        <v>2943</v>
      </c>
      <c r="H7345">
        <v>1700</v>
      </c>
      <c r="I7345" t="s">
        <v>2768</v>
      </c>
      <c r="J7345">
        <v>106106</v>
      </c>
      <c r="K7345" t="s">
        <v>2784</v>
      </c>
      <c r="L7345">
        <v>1979899.24</v>
      </c>
      <c r="M7345">
        <v>653.4</v>
      </c>
      <c r="N7345">
        <v>1894591.48</v>
      </c>
      <c r="O7345">
        <v>85961.16</v>
      </c>
      <c r="P7345" t="s">
        <v>607</v>
      </c>
      <c r="Q7345">
        <v>85961.16</v>
      </c>
      <c r="R7345">
        <v>653.4</v>
      </c>
      <c r="S7345">
        <v>1894591.48</v>
      </c>
      <c r="T7345" t="s">
        <v>2944</v>
      </c>
      <c r="U7345" s="221">
        <f t="shared" si="229"/>
        <v>-0.189393808</v>
      </c>
    </row>
    <row r="7346" spans="1:21" hidden="1">
      <c r="A7346" s="55" t="str">
        <f t="shared" si="228"/>
        <v>Y0F10</v>
      </c>
      <c r="B7346" s="55">
        <f>VLOOKUP(J7346,'Mapping-CITI'!A:E,5,0)</f>
        <v>0</v>
      </c>
      <c r="D7346" s="42">
        <v>45016</v>
      </c>
      <c r="E7346" s="42">
        <v>45199</v>
      </c>
      <c r="F7346" t="s">
        <v>2909</v>
      </c>
      <c r="G7346" t="s">
        <v>2943</v>
      </c>
      <c r="H7346">
        <v>1400</v>
      </c>
      <c r="I7346" t="s">
        <v>2773</v>
      </c>
      <c r="J7346">
        <v>107111</v>
      </c>
      <c r="K7346" t="s">
        <v>2016</v>
      </c>
      <c r="L7346">
        <v>0</v>
      </c>
      <c r="M7346">
        <v>106542984.75</v>
      </c>
      <c r="N7346">
        <v>104584660.75</v>
      </c>
      <c r="O7346">
        <v>1958324</v>
      </c>
      <c r="P7346" t="s">
        <v>607</v>
      </c>
      <c r="Q7346">
        <v>1958324</v>
      </c>
      <c r="R7346">
        <v>0</v>
      </c>
      <c r="S7346">
        <v>0</v>
      </c>
      <c r="T7346" t="s">
        <v>2944</v>
      </c>
      <c r="U7346" s="221">
        <f t="shared" si="229"/>
        <v>0.19583239999999999</v>
      </c>
    </row>
    <row r="7347" spans="1:21" hidden="1">
      <c r="A7347" s="55" t="str">
        <f t="shared" si="228"/>
        <v>Y0F10</v>
      </c>
      <c r="B7347" s="55">
        <f>VLOOKUP(J7347,'Mapping-CITI'!A:E,5,0)</f>
        <v>0</v>
      </c>
      <c r="D7347" s="42">
        <v>45016</v>
      </c>
      <c r="E7347" s="42">
        <v>45199</v>
      </c>
      <c r="F7347" t="s">
        <v>2909</v>
      </c>
      <c r="G7347" t="s">
        <v>2943</v>
      </c>
      <c r="H7347">
        <v>1230</v>
      </c>
      <c r="I7347" t="s">
        <v>2772</v>
      </c>
      <c r="J7347">
        <v>111126</v>
      </c>
      <c r="K7347" t="s">
        <v>2022</v>
      </c>
      <c r="L7347">
        <v>390302.07</v>
      </c>
      <c r="M7347">
        <v>-265066.57</v>
      </c>
      <c r="N7347">
        <v>0</v>
      </c>
      <c r="O7347">
        <v>125235.5</v>
      </c>
      <c r="P7347" t="s">
        <v>607</v>
      </c>
      <c r="Q7347">
        <v>125235.5</v>
      </c>
      <c r="R7347">
        <v>0</v>
      </c>
      <c r="S7347">
        <v>0</v>
      </c>
      <c r="T7347" t="s">
        <v>2944</v>
      </c>
      <c r="U7347" s="221">
        <f t="shared" si="229"/>
        <v>-2.6506656999999999E-2</v>
      </c>
    </row>
    <row r="7348" spans="1:21" hidden="1">
      <c r="A7348" s="55" t="str">
        <f t="shared" si="228"/>
        <v>Y0F10</v>
      </c>
      <c r="B7348" s="55">
        <f>VLOOKUP(J7348,'Mapping-CITI'!A:E,5,0)</f>
        <v>0</v>
      </c>
      <c r="D7348" s="42">
        <v>45016</v>
      </c>
      <c r="E7348" s="42">
        <v>45199</v>
      </c>
      <c r="F7348" t="s">
        <v>2909</v>
      </c>
      <c r="G7348" t="s">
        <v>2943</v>
      </c>
      <c r="H7348">
        <v>1400</v>
      </c>
      <c r="I7348" t="s">
        <v>2773</v>
      </c>
      <c r="J7348">
        <v>111137</v>
      </c>
      <c r="K7348" t="s">
        <v>2027</v>
      </c>
      <c r="L7348">
        <v>0</v>
      </c>
      <c r="M7348">
        <v>1689.68</v>
      </c>
      <c r="N7348">
        <v>1689.68</v>
      </c>
      <c r="O7348">
        <v>0</v>
      </c>
      <c r="P7348" t="s">
        <v>607</v>
      </c>
      <c r="Q7348">
        <v>0</v>
      </c>
      <c r="R7348">
        <v>1689.68</v>
      </c>
      <c r="S7348">
        <v>1689.68</v>
      </c>
      <c r="T7348" t="s">
        <v>2944</v>
      </c>
      <c r="U7348" s="221">
        <f t="shared" si="229"/>
        <v>0</v>
      </c>
    </row>
    <row r="7349" spans="1:21" hidden="1">
      <c r="A7349" s="55" t="str">
        <f t="shared" si="228"/>
        <v>Y0F10</v>
      </c>
      <c r="B7349" s="55">
        <f>VLOOKUP(J7349,'Mapping-CITI'!A:E,5,0)</f>
        <v>0</v>
      </c>
      <c r="D7349" s="42">
        <v>45016</v>
      </c>
      <c r="E7349" s="42">
        <v>45199</v>
      </c>
      <c r="F7349" t="s">
        <v>2909</v>
      </c>
      <c r="G7349" t="s">
        <v>2943</v>
      </c>
      <c r="H7349">
        <v>1400</v>
      </c>
      <c r="I7349" t="s">
        <v>2773</v>
      </c>
      <c r="J7349">
        <v>111220</v>
      </c>
      <c r="K7349" t="s">
        <v>2655</v>
      </c>
      <c r="L7349">
        <v>15572376.76</v>
      </c>
      <c r="M7349">
        <v>2785486079.79</v>
      </c>
      <c r="N7349">
        <v>2780914099.0799999</v>
      </c>
      <c r="O7349">
        <v>20144357.469999999</v>
      </c>
      <c r="P7349" t="s">
        <v>607</v>
      </c>
      <c r="Q7349">
        <v>20144357.469999999</v>
      </c>
      <c r="R7349">
        <v>2785486079.79</v>
      </c>
      <c r="S7349">
        <v>2780914099.0799999</v>
      </c>
      <c r="T7349" t="s">
        <v>2944</v>
      </c>
      <c r="U7349" s="221">
        <f t="shared" si="229"/>
        <v>0.45719807100000381</v>
      </c>
    </row>
    <row r="7350" spans="1:21" hidden="1">
      <c r="A7350" s="55" t="str">
        <f t="shared" si="228"/>
        <v>Y0F10</v>
      </c>
      <c r="B7350" s="55">
        <f>VLOOKUP(J7350,'Mapping-CITI'!A:E,5,0)</f>
        <v>0</v>
      </c>
      <c r="D7350" s="42">
        <v>45016</v>
      </c>
      <c r="E7350" s="42">
        <v>45199</v>
      </c>
      <c r="F7350" t="s">
        <v>2909</v>
      </c>
      <c r="G7350" t="s">
        <v>2943</v>
      </c>
      <c r="H7350">
        <v>1400</v>
      </c>
      <c r="I7350" t="s">
        <v>2773</v>
      </c>
      <c r="J7350">
        <v>111221</v>
      </c>
      <c r="K7350" t="s">
        <v>2656</v>
      </c>
      <c r="L7350">
        <v>-15572376.76</v>
      </c>
      <c r="M7350">
        <v>2780914099.0799999</v>
      </c>
      <c r="N7350">
        <v>2785486079.79</v>
      </c>
      <c r="O7350">
        <v>-20144357.469999999</v>
      </c>
      <c r="P7350" t="s">
        <v>607</v>
      </c>
      <c r="Q7350">
        <v>-20144357.469999999</v>
      </c>
      <c r="R7350">
        <v>2780914099.0799999</v>
      </c>
      <c r="S7350">
        <v>2785486079.79</v>
      </c>
      <c r="T7350" t="s">
        <v>2944</v>
      </c>
      <c r="U7350" s="221">
        <f t="shared" si="229"/>
        <v>-0.45719807100000381</v>
      </c>
    </row>
    <row r="7351" spans="1:21" hidden="1">
      <c r="A7351" s="55" t="str">
        <f t="shared" si="228"/>
        <v>Y0F10</v>
      </c>
      <c r="B7351" s="55">
        <f>VLOOKUP(J7351,'Mapping-CITI'!A:E,5,0)</f>
        <v>0</v>
      </c>
      <c r="D7351" s="42">
        <v>45016</v>
      </c>
      <c r="E7351" s="42">
        <v>45199</v>
      </c>
      <c r="F7351" t="s">
        <v>2909</v>
      </c>
      <c r="G7351" t="s">
        <v>2943</v>
      </c>
      <c r="H7351">
        <v>1700</v>
      </c>
      <c r="I7351" t="s">
        <v>2768</v>
      </c>
      <c r="J7351">
        <v>141017</v>
      </c>
      <c r="K7351" t="s">
        <v>2035</v>
      </c>
      <c r="L7351">
        <v>0</v>
      </c>
      <c r="M7351">
        <v>31495897</v>
      </c>
      <c r="N7351">
        <v>34023897</v>
      </c>
      <c r="O7351">
        <v>-2528000</v>
      </c>
      <c r="P7351" t="s">
        <v>607</v>
      </c>
      <c r="Q7351">
        <v>-2528000</v>
      </c>
      <c r="R7351">
        <v>31495897</v>
      </c>
      <c r="S7351">
        <v>34023897</v>
      </c>
      <c r="T7351" t="s">
        <v>2944</v>
      </c>
      <c r="U7351" s="221">
        <f t="shared" si="229"/>
        <v>-0.25280000000000002</v>
      </c>
    </row>
    <row r="7352" spans="1:21" hidden="1">
      <c r="A7352" s="55" t="str">
        <f t="shared" si="228"/>
        <v>Y0F1Ignore</v>
      </c>
      <c r="B7352" s="55" t="str">
        <f>VLOOKUP(J7352,'Mapping-CITI'!A:E,5,0)</f>
        <v>Ignore</v>
      </c>
      <c r="D7352" s="42">
        <v>45016</v>
      </c>
      <c r="E7352" s="42">
        <v>45199</v>
      </c>
      <c r="F7352" t="s">
        <v>2909</v>
      </c>
      <c r="G7352" t="s">
        <v>2943</v>
      </c>
      <c r="H7352">
        <v>1700</v>
      </c>
      <c r="I7352" t="s">
        <v>2768</v>
      </c>
      <c r="J7352">
        <v>141258</v>
      </c>
      <c r="K7352" t="s">
        <v>3364</v>
      </c>
      <c r="L7352">
        <v>0</v>
      </c>
      <c r="M7352">
        <v>45073286</v>
      </c>
      <c r="N7352">
        <v>45073286</v>
      </c>
      <c r="O7352">
        <v>0</v>
      </c>
      <c r="P7352" t="s">
        <v>607</v>
      </c>
      <c r="Q7352">
        <v>0</v>
      </c>
      <c r="R7352">
        <v>45073286</v>
      </c>
      <c r="S7352">
        <v>45073286</v>
      </c>
      <c r="T7352" t="s">
        <v>2944</v>
      </c>
      <c r="U7352" s="221">
        <f t="shared" si="229"/>
        <v>0</v>
      </c>
    </row>
    <row r="7353" spans="1:21" hidden="1">
      <c r="A7353" s="55" t="str">
        <f t="shared" si="228"/>
        <v>Y0F10</v>
      </c>
      <c r="B7353" s="55">
        <f>VLOOKUP(J7353,'Mapping-CITI'!A:E,5,0)</f>
        <v>0</v>
      </c>
      <c r="D7353" s="42">
        <v>45016</v>
      </c>
      <c r="E7353" s="42">
        <v>45199</v>
      </c>
      <c r="F7353" t="s">
        <v>2909</v>
      </c>
      <c r="G7353" t="s">
        <v>2943</v>
      </c>
      <c r="H7353">
        <v>1700</v>
      </c>
      <c r="I7353" t="s">
        <v>2768</v>
      </c>
      <c r="J7353">
        <v>141280</v>
      </c>
      <c r="K7353" t="s">
        <v>2036</v>
      </c>
      <c r="L7353">
        <v>1034652.9</v>
      </c>
      <c r="M7353">
        <v>54613208678.260002</v>
      </c>
      <c r="N7353">
        <v>54612697448.93</v>
      </c>
      <c r="O7353">
        <v>1545882.23</v>
      </c>
      <c r="P7353" t="s">
        <v>607</v>
      </c>
      <c r="Q7353">
        <v>1545882.23</v>
      </c>
      <c r="R7353">
        <v>2993641744.9299998</v>
      </c>
      <c r="S7353">
        <v>1556817156.9300001</v>
      </c>
      <c r="T7353" t="s">
        <v>2944</v>
      </c>
      <c r="U7353" s="221">
        <f t="shared" si="229"/>
        <v>5.1122933000183106E-2</v>
      </c>
    </row>
    <row r="7354" spans="1:21" hidden="1">
      <c r="A7354" s="55" t="str">
        <f t="shared" si="228"/>
        <v>Y0F10</v>
      </c>
      <c r="B7354" s="55">
        <f>VLOOKUP(J7354,'Mapping-CITI'!A:E,5,0)</f>
        <v>0</v>
      </c>
      <c r="D7354" s="42">
        <v>45016</v>
      </c>
      <c r="E7354" s="42">
        <v>45199</v>
      </c>
      <c r="F7354" t="s">
        <v>2909</v>
      </c>
      <c r="G7354" t="s">
        <v>2943</v>
      </c>
      <c r="H7354">
        <v>1700</v>
      </c>
      <c r="I7354" t="s">
        <v>2768</v>
      </c>
      <c r="J7354">
        <v>141294</v>
      </c>
      <c r="K7354" t="s">
        <v>2039</v>
      </c>
      <c r="L7354">
        <v>0</v>
      </c>
      <c r="M7354">
        <v>8022000</v>
      </c>
      <c r="N7354">
        <v>8022000</v>
      </c>
      <c r="O7354">
        <v>0</v>
      </c>
      <c r="P7354" t="s">
        <v>607</v>
      </c>
      <c r="Q7354">
        <v>0</v>
      </c>
      <c r="R7354">
        <v>8022000</v>
      </c>
      <c r="S7354">
        <v>8022000</v>
      </c>
      <c r="T7354" t="s">
        <v>2944</v>
      </c>
      <c r="U7354" s="221">
        <f t="shared" si="229"/>
        <v>0</v>
      </c>
    </row>
    <row r="7355" spans="1:21" hidden="1">
      <c r="A7355" s="55" t="str">
        <f t="shared" si="228"/>
        <v>Y0F10</v>
      </c>
      <c r="B7355" s="55">
        <f>VLOOKUP(J7355,'Mapping-CITI'!A:E,5,0)</f>
        <v>0</v>
      </c>
      <c r="D7355" s="42">
        <v>45016</v>
      </c>
      <c r="E7355" s="42">
        <v>45199</v>
      </c>
      <c r="F7355" t="s">
        <v>2909</v>
      </c>
      <c r="G7355" t="s">
        <v>2943</v>
      </c>
      <c r="H7355">
        <v>1700</v>
      </c>
      <c r="I7355" t="s">
        <v>2768</v>
      </c>
      <c r="J7355">
        <v>141349</v>
      </c>
      <c r="K7355" t="s">
        <v>2046</v>
      </c>
      <c r="L7355">
        <v>0</v>
      </c>
      <c r="M7355">
        <v>23200000</v>
      </c>
      <c r="N7355">
        <v>23200000</v>
      </c>
      <c r="O7355">
        <v>0</v>
      </c>
      <c r="P7355" t="s">
        <v>607</v>
      </c>
      <c r="Q7355">
        <v>0</v>
      </c>
      <c r="R7355">
        <v>23200000</v>
      </c>
      <c r="S7355">
        <v>23200000</v>
      </c>
      <c r="T7355" t="s">
        <v>2944</v>
      </c>
      <c r="U7355" s="221">
        <f t="shared" si="229"/>
        <v>0</v>
      </c>
    </row>
    <row r="7356" spans="1:21" hidden="1">
      <c r="A7356" s="55" t="str">
        <f t="shared" si="228"/>
        <v>Y0F10</v>
      </c>
      <c r="B7356" s="55">
        <f>VLOOKUP(J7356,'Mapping-CITI'!A:E,5,0)</f>
        <v>0</v>
      </c>
      <c r="D7356" s="42">
        <v>45016</v>
      </c>
      <c r="E7356" s="42">
        <v>45199</v>
      </c>
      <c r="F7356" t="s">
        <v>2909</v>
      </c>
      <c r="G7356" t="s">
        <v>2943</v>
      </c>
      <c r="H7356">
        <v>1700</v>
      </c>
      <c r="I7356" t="s">
        <v>2768</v>
      </c>
      <c r="J7356">
        <v>141382</v>
      </c>
      <c r="K7356" t="s">
        <v>2052</v>
      </c>
      <c r="L7356">
        <v>0</v>
      </c>
      <c r="M7356">
        <v>578548061.24000001</v>
      </c>
      <c r="N7356">
        <v>578548061.24000001</v>
      </c>
      <c r="O7356">
        <v>0</v>
      </c>
      <c r="P7356" t="s">
        <v>607</v>
      </c>
      <c r="Q7356">
        <v>0</v>
      </c>
      <c r="R7356">
        <v>578548061.24000001</v>
      </c>
      <c r="S7356">
        <v>578548061.24000001</v>
      </c>
      <c r="T7356" t="s">
        <v>2944</v>
      </c>
      <c r="U7356" s="221">
        <f t="shared" si="229"/>
        <v>0</v>
      </c>
    </row>
    <row r="7357" spans="1:21" hidden="1">
      <c r="A7357" s="55" t="str">
        <f t="shared" si="228"/>
        <v>Y0F10</v>
      </c>
      <c r="B7357" s="55">
        <f>VLOOKUP(J7357,'Mapping-CITI'!A:E,5,0)</f>
        <v>0</v>
      </c>
      <c r="D7357" s="42">
        <v>45016</v>
      </c>
      <c r="E7357" s="42">
        <v>45199</v>
      </c>
      <c r="F7357" t="s">
        <v>2909</v>
      </c>
      <c r="G7357" t="s">
        <v>2943</v>
      </c>
      <c r="H7357">
        <v>1700</v>
      </c>
      <c r="I7357" t="s">
        <v>2768</v>
      </c>
      <c r="J7357">
        <v>141398</v>
      </c>
      <c r="K7357" t="s">
        <v>2911</v>
      </c>
      <c r="L7357">
        <v>0</v>
      </c>
      <c r="M7357">
        <v>1689.68</v>
      </c>
      <c r="N7357">
        <v>1689.68</v>
      </c>
      <c r="O7357">
        <v>0</v>
      </c>
      <c r="P7357" t="s">
        <v>607</v>
      </c>
      <c r="Q7357">
        <v>0</v>
      </c>
      <c r="R7357">
        <v>1689.68</v>
      </c>
      <c r="S7357">
        <v>1689.68</v>
      </c>
      <c r="T7357" t="s">
        <v>2944</v>
      </c>
      <c r="U7357" s="221">
        <f t="shared" si="229"/>
        <v>0</v>
      </c>
    </row>
    <row r="7358" spans="1:21" hidden="1">
      <c r="A7358" s="55" t="str">
        <f t="shared" si="228"/>
        <v>Y0F10</v>
      </c>
      <c r="B7358" s="55">
        <f>VLOOKUP(J7358,'Mapping-CITI'!A:E,5,0)</f>
        <v>0</v>
      </c>
      <c r="D7358" s="42">
        <v>45016</v>
      </c>
      <c r="E7358" s="42">
        <v>45199</v>
      </c>
      <c r="F7358" t="s">
        <v>2909</v>
      </c>
      <c r="G7358" t="s">
        <v>2943</v>
      </c>
      <c r="H7358">
        <v>1700</v>
      </c>
      <c r="I7358" t="s">
        <v>2768</v>
      </c>
      <c r="J7358">
        <v>141399</v>
      </c>
      <c r="K7358" t="s">
        <v>2912</v>
      </c>
      <c r="L7358">
        <v>-5000</v>
      </c>
      <c r="M7358">
        <v>118936411</v>
      </c>
      <c r="N7358">
        <v>119989911</v>
      </c>
      <c r="O7358">
        <v>-1058500</v>
      </c>
      <c r="P7358" t="s">
        <v>607</v>
      </c>
      <c r="Q7358">
        <v>-1058500</v>
      </c>
      <c r="R7358">
        <v>118936411</v>
      </c>
      <c r="S7358">
        <v>119989911</v>
      </c>
      <c r="T7358" t="s">
        <v>2944</v>
      </c>
      <c r="U7358" s="221">
        <f t="shared" si="229"/>
        <v>-0.10535</v>
      </c>
    </row>
    <row r="7359" spans="1:21" hidden="1">
      <c r="A7359" s="55" t="str">
        <f t="shared" si="228"/>
        <v>Y0F10</v>
      </c>
      <c r="B7359" s="55">
        <f>VLOOKUP(J7359,'Mapping-CITI'!A:E,5,0)</f>
        <v>0</v>
      </c>
      <c r="D7359" s="42">
        <v>45016</v>
      </c>
      <c r="E7359" s="42">
        <v>45199</v>
      </c>
      <c r="F7359" t="s">
        <v>2909</v>
      </c>
      <c r="G7359" t="s">
        <v>2943</v>
      </c>
      <c r="H7359">
        <v>1700</v>
      </c>
      <c r="I7359" t="s">
        <v>2768</v>
      </c>
      <c r="J7359">
        <v>141524</v>
      </c>
      <c r="K7359" t="s">
        <v>2061</v>
      </c>
      <c r="L7359">
        <v>0</v>
      </c>
      <c r="M7359">
        <v>14328002</v>
      </c>
      <c r="N7359">
        <v>14330003</v>
      </c>
      <c r="O7359">
        <v>-2001</v>
      </c>
      <c r="P7359" t="s">
        <v>607</v>
      </c>
      <c r="Q7359">
        <v>-2001</v>
      </c>
      <c r="R7359">
        <v>14328002</v>
      </c>
      <c r="S7359">
        <v>14330003</v>
      </c>
      <c r="T7359" t="s">
        <v>2944</v>
      </c>
      <c r="U7359" s="221">
        <f t="shared" si="229"/>
        <v>-2.0010000000000001E-4</v>
      </c>
    </row>
    <row r="7360" spans="1:21" hidden="1">
      <c r="A7360" s="55" t="str">
        <f t="shared" si="228"/>
        <v>Y0F10</v>
      </c>
      <c r="B7360" s="55">
        <f>VLOOKUP(J7360,'Mapping-CITI'!A:E,5,0)</f>
        <v>0</v>
      </c>
      <c r="D7360" s="42">
        <v>45016</v>
      </c>
      <c r="E7360" s="42">
        <v>45199</v>
      </c>
      <c r="F7360" t="s">
        <v>2909</v>
      </c>
      <c r="G7360" t="s">
        <v>2943</v>
      </c>
      <c r="H7360">
        <v>1700</v>
      </c>
      <c r="I7360" t="s">
        <v>2768</v>
      </c>
      <c r="J7360">
        <v>141527</v>
      </c>
      <c r="K7360" t="s">
        <v>2063</v>
      </c>
      <c r="L7360">
        <v>0</v>
      </c>
      <c r="M7360">
        <v>5000</v>
      </c>
      <c r="N7360">
        <v>5000</v>
      </c>
      <c r="O7360">
        <v>0</v>
      </c>
      <c r="P7360" t="s">
        <v>607</v>
      </c>
      <c r="Q7360">
        <v>0</v>
      </c>
      <c r="R7360">
        <v>5000</v>
      </c>
      <c r="S7360">
        <v>5000</v>
      </c>
      <c r="T7360" t="s">
        <v>2944</v>
      </c>
      <c r="U7360" s="221">
        <f t="shared" si="229"/>
        <v>0</v>
      </c>
    </row>
    <row r="7361" spans="1:21" hidden="1">
      <c r="A7361" s="55" t="str">
        <f t="shared" si="228"/>
        <v>Y0F10</v>
      </c>
      <c r="B7361" s="55">
        <f>VLOOKUP(J7361,'Mapping-CITI'!A:E,5,0)</f>
        <v>0</v>
      </c>
      <c r="D7361" s="42">
        <v>45016</v>
      </c>
      <c r="E7361" s="42">
        <v>45199</v>
      </c>
      <c r="F7361" t="s">
        <v>2909</v>
      </c>
      <c r="G7361" t="s">
        <v>2943</v>
      </c>
      <c r="H7361">
        <v>1700</v>
      </c>
      <c r="I7361" t="s">
        <v>2768</v>
      </c>
      <c r="J7361">
        <v>141627</v>
      </c>
      <c r="K7361" t="s">
        <v>2072</v>
      </c>
      <c r="L7361">
        <v>0</v>
      </c>
      <c r="M7361">
        <v>5148000</v>
      </c>
      <c r="N7361">
        <v>5148000</v>
      </c>
      <c r="O7361">
        <v>0</v>
      </c>
      <c r="P7361" t="s">
        <v>607</v>
      </c>
      <c r="Q7361">
        <v>0</v>
      </c>
      <c r="R7361">
        <v>5148000</v>
      </c>
      <c r="S7361">
        <v>5148000</v>
      </c>
      <c r="T7361" t="s">
        <v>2944</v>
      </c>
      <c r="U7361" s="221">
        <f t="shared" si="229"/>
        <v>0</v>
      </c>
    </row>
    <row r="7362" spans="1:21" hidden="1">
      <c r="A7362" s="55" t="str">
        <f t="shared" si="228"/>
        <v>Y0F10</v>
      </c>
      <c r="B7362" s="55">
        <f>VLOOKUP(J7362,'Mapping-CITI'!A:E,5,0)</f>
        <v>0</v>
      </c>
      <c r="D7362" s="42">
        <v>45016</v>
      </c>
      <c r="E7362" s="42">
        <v>45199</v>
      </c>
      <c r="F7362" t="s">
        <v>2909</v>
      </c>
      <c r="G7362" t="s">
        <v>2943</v>
      </c>
      <c r="H7362">
        <v>1700</v>
      </c>
      <c r="I7362" t="s">
        <v>2768</v>
      </c>
      <c r="J7362">
        <v>141647</v>
      </c>
      <c r="K7362" t="s">
        <v>2073</v>
      </c>
      <c r="L7362">
        <v>-2911000</v>
      </c>
      <c r="M7362">
        <v>243136455</v>
      </c>
      <c r="N7362">
        <v>248010155</v>
      </c>
      <c r="O7362">
        <v>-7784700</v>
      </c>
      <c r="P7362" t="s">
        <v>607</v>
      </c>
      <c r="Q7362">
        <v>-7784700</v>
      </c>
      <c r="R7362">
        <v>243136455</v>
      </c>
      <c r="S7362">
        <v>248010155</v>
      </c>
      <c r="T7362" t="s">
        <v>2944</v>
      </c>
      <c r="U7362" s="221">
        <f t="shared" si="229"/>
        <v>-0.48737000000000003</v>
      </c>
    </row>
    <row r="7363" spans="1:21" hidden="1">
      <c r="A7363" s="55" t="str">
        <f t="shared" ref="A7363:A7426" si="230">F7363&amp;B7363</f>
        <v>Y0F10</v>
      </c>
      <c r="B7363" s="55">
        <f>VLOOKUP(J7363,'Mapping-CITI'!A:E,5,0)</f>
        <v>0</v>
      </c>
      <c r="D7363" s="42">
        <v>45016</v>
      </c>
      <c r="E7363" s="42">
        <v>45199</v>
      </c>
      <c r="F7363" t="s">
        <v>2909</v>
      </c>
      <c r="G7363" t="s">
        <v>2943</v>
      </c>
      <c r="H7363">
        <v>1700</v>
      </c>
      <c r="I7363" t="s">
        <v>2768</v>
      </c>
      <c r="J7363">
        <v>141653</v>
      </c>
      <c r="K7363" t="s">
        <v>2074</v>
      </c>
      <c r="L7363">
        <v>-11500</v>
      </c>
      <c r="M7363">
        <v>59431327</v>
      </c>
      <c r="N7363">
        <v>60288827</v>
      </c>
      <c r="O7363">
        <v>-869000</v>
      </c>
      <c r="P7363" t="s">
        <v>607</v>
      </c>
      <c r="Q7363">
        <v>-869000</v>
      </c>
      <c r="R7363">
        <v>59431327</v>
      </c>
      <c r="S7363">
        <v>60288827</v>
      </c>
      <c r="T7363" t="s">
        <v>2944</v>
      </c>
      <c r="U7363" s="221">
        <f t="shared" ref="U7363:U7426" si="231">(M7363-N7363)/10^7</f>
        <v>-8.5750000000000007E-2</v>
      </c>
    </row>
    <row r="7364" spans="1:21" hidden="1">
      <c r="A7364" s="55" t="str">
        <f t="shared" si="230"/>
        <v>Y0F10</v>
      </c>
      <c r="B7364" s="55">
        <f>VLOOKUP(J7364,'Mapping-CITI'!A:E,5,0)</f>
        <v>0</v>
      </c>
      <c r="D7364" s="42">
        <v>45016</v>
      </c>
      <c r="E7364" s="42">
        <v>45199</v>
      </c>
      <c r="F7364" t="s">
        <v>2909</v>
      </c>
      <c r="G7364" t="s">
        <v>2943</v>
      </c>
      <c r="H7364">
        <v>1700</v>
      </c>
      <c r="I7364" t="s">
        <v>2768</v>
      </c>
      <c r="J7364">
        <v>141724</v>
      </c>
      <c r="K7364" t="s">
        <v>2076</v>
      </c>
      <c r="L7364">
        <v>0</v>
      </c>
      <c r="M7364">
        <v>31706672</v>
      </c>
      <c r="N7364">
        <v>31787172</v>
      </c>
      <c r="O7364">
        <v>-80500</v>
      </c>
      <c r="P7364" t="s">
        <v>607</v>
      </c>
      <c r="Q7364">
        <v>-80500</v>
      </c>
      <c r="R7364">
        <v>31706672</v>
      </c>
      <c r="S7364">
        <v>31787172</v>
      </c>
      <c r="T7364" t="s">
        <v>2944</v>
      </c>
      <c r="U7364" s="221">
        <f t="shared" si="231"/>
        <v>-8.0499999999999999E-3</v>
      </c>
    </row>
    <row r="7365" spans="1:21" hidden="1">
      <c r="A7365" s="55" t="str">
        <f t="shared" si="230"/>
        <v>Y0F10</v>
      </c>
      <c r="B7365" s="55">
        <f>VLOOKUP(J7365,'Mapping-CITI'!A:E,5,0)</f>
        <v>0</v>
      </c>
      <c r="D7365" s="42">
        <v>45016</v>
      </c>
      <c r="E7365" s="42">
        <v>45199</v>
      </c>
      <c r="F7365" t="s">
        <v>2909</v>
      </c>
      <c r="G7365" t="s">
        <v>2943</v>
      </c>
      <c r="H7365">
        <v>1700</v>
      </c>
      <c r="I7365" t="s">
        <v>2768</v>
      </c>
      <c r="J7365">
        <v>141744</v>
      </c>
      <c r="K7365" t="s">
        <v>2087</v>
      </c>
      <c r="L7365">
        <v>0</v>
      </c>
      <c r="M7365">
        <v>2542707779.75</v>
      </c>
      <c r="N7365">
        <v>2542707779.75</v>
      </c>
      <c r="O7365">
        <v>0</v>
      </c>
      <c r="P7365" t="s">
        <v>607</v>
      </c>
      <c r="Q7365">
        <v>0</v>
      </c>
      <c r="R7365">
        <v>2542707779.75</v>
      </c>
      <c r="S7365">
        <v>2542707779.75</v>
      </c>
      <c r="T7365" t="s">
        <v>2944</v>
      </c>
      <c r="U7365" s="221">
        <f t="shared" si="231"/>
        <v>0</v>
      </c>
    </row>
    <row r="7366" spans="1:21" hidden="1">
      <c r="A7366" s="55" t="str">
        <f t="shared" si="230"/>
        <v>Y0F10</v>
      </c>
      <c r="B7366" s="55">
        <f>VLOOKUP(J7366,'Mapping-CITI'!A:E,5,0)</f>
        <v>0</v>
      </c>
      <c r="D7366" s="42">
        <v>45016</v>
      </c>
      <c r="E7366" s="42">
        <v>45199</v>
      </c>
      <c r="F7366" t="s">
        <v>2909</v>
      </c>
      <c r="G7366" t="s">
        <v>2943</v>
      </c>
      <c r="H7366">
        <v>1700</v>
      </c>
      <c r="I7366" t="s">
        <v>2768</v>
      </c>
      <c r="J7366">
        <v>141754</v>
      </c>
      <c r="K7366" t="s">
        <v>2096</v>
      </c>
      <c r="L7366">
        <v>0</v>
      </c>
      <c r="M7366">
        <v>98000</v>
      </c>
      <c r="N7366">
        <v>98000</v>
      </c>
      <c r="O7366">
        <v>0</v>
      </c>
      <c r="P7366" t="s">
        <v>607</v>
      </c>
      <c r="Q7366">
        <v>0</v>
      </c>
      <c r="R7366">
        <v>98000</v>
      </c>
      <c r="S7366">
        <v>98000</v>
      </c>
      <c r="T7366" t="s">
        <v>2944</v>
      </c>
      <c r="U7366" s="221">
        <f t="shared" si="231"/>
        <v>0</v>
      </c>
    </row>
    <row r="7367" spans="1:21" hidden="1">
      <c r="A7367" s="55" t="str">
        <f t="shared" si="230"/>
        <v>Y0F10</v>
      </c>
      <c r="B7367" s="55">
        <f>VLOOKUP(J7367,'Mapping-CITI'!A:E,5,0)</f>
        <v>0</v>
      </c>
      <c r="D7367" s="42">
        <v>45016</v>
      </c>
      <c r="E7367" s="42">
        <v>45199</v>
      </c>
      <c r="F7367" t="s">
        <v>2909</v>
      </c>
      <c r="G7367" t="s">
        <v>2943</v>
      </c>
      <c r="H7367">
        <v>1700</v>
      </c>
      <c r="I7367" t="s">
        <v>2768</v>
      </c>
      <c r="J7367">
        <v>141769</v>
      </c>
      <c r="K7367" t="s">
        <v>2105</v>
      </c>
      <c r="L7367">
        <v>0</v>
      </c>
      <c r="M7367">
        <v>923683</v>
      </c>
      <c r="N7367">
        <v>923683</v>
      </c>
      <c r="O7367">
        <v>0</v>
      </c>
      <c r="P7367" t="s">
        <v>607</v>
      </c>
      <c r="Q7367">
        <v>0</v>
      </c>
      <c r="R7367">
        <v>923683</v>
      </c>
      <c r="S7367">
        <v>923683</v>
      </c>
      <c r="T7367" t="s">
        <v>2944</v>
      </c>
      <c r="U7367" s="221">
        <f t="shared" si="231"/>
        <v>0</v>
      </c>
    </row>
    <row r="7368" spans="1:21" hidden="1">
      <c r="A7368" s="55" t="str">
        <f t="shared" si="230"/>
        <v>Y0F10</v>
      </c>
      <c r="B7368" s="55">
        <f>VLOOKUP(J7368,'Mapping-CITI'!A:E,5,0)</f>
        <v>0</v>
      </c>
      <c r="D7368" s="42">
        <v>45016</v>
      </c>
      <c r="E7368" s="42">
        <v>45199</v>
      </c>
      <c r="F7368" t="s">
        <v>2909</v>
      </c>
      <c r="G7368" t="s">
        <v>2943</v>
      </c>
      <c r="H7368">
        <v>1700</v>
      </c>
      <c r="I7368" t="s">
        <v>2768</v>
      </c>
      <c r="J7368">
        <v>141779</v>
      </c>
      <c r="K7368" t="s">
        <v>2114</v>
      </c>
      <c r="L7368">
        <v>-48000</v>
      </c>
      <c r="M7368">
        <v>65651277</v>
      </c>
      <c r="N7368">
        <v>66289277</v>
      </c>
      <c r="O7368">
        <v>-686000</v>
      </c>
      <c r="P7368" t="s">
        <v>607</v>
      </c>
      <c r="Q7368">
        <v>-686000</v>
      </c>
      <c r="R7368">
        <v>65651277</v>
      </c>
      <c r="S7368">
        <v>66289277</v>
      </c>
      <c r="T7368" t="s">
        <v>2944</v>
      </c>
      <c r="U7368" s="221">
        <f t="shared" si="231"/>
        <v>-6.3799999999999996E-2</v>
      </c>
    </row>
    <row r="7369" spans="1:21" hidden="1">
      <c r="A7369" s="55" t="str">
        <f t="shared" si="230"/>
        <v>Y0F10</v>
      </c>
      <c r="B7369" s="55">
        <f>VLOOKUP(J7369,'Mapping-CITI'!A:E,5,0)</f>
        <v>0</v>
      </c>
      <c r="D7369" s="42">
        <v>45016</v>
      </c>
      <c r="E7369" s="42">
        <v>45199</v>
      </c>
      <c r="F7369" t="s">
        <v>2909</v>
      </c>
      <c r="G7369" t="s">
        <v>2943</v>
      </c>
      <c r="H7369">
        <v>1700</v>
      </c>
      <c r="I7369" t="s">
        <v>2768</v>
      </c>
      <c r="J7369">
        <v>141785</v>
      </c>
      <c r="K7369" t="s">
        <v>2918</v>
      </c>
      <c r="L7369">
        <v>0</v>
      </c>
      <c r="M7369">
        <v>225042678</v>
      </c>
      <c r="N7369">
        <v>227042678</v>
      </c>
      <c r="O7369">
        <v>-2000000</v>
      </c>
      <c r="P7369" t="s">
        <v>607</v>
      </c>
      <c r="Q7369">
        <v>-2000000</v>
      </c>
      <c r="R7369">
        <v>225042678</v>
      </c>
      <c r="S7369">
        <v>227042678</v>
      </c>
      <c r="T7369" t="s">
        <v>2944</v>
      </c>
      <c r="U7369" s="221">
        <f t="shared" si="231"/>
        <v>-0.2</v>
      </c>
    </row>
    <row r="7370" spans="1:21" hidden="1">
      <c r="A7370" s="55" t="str">
        <f t="shared" si="230"/>
        <v>Y0F10</v>
      </c>
      <c r="B7370" s="55">
        <f>VLOOKUP(J7370,'Mapping-CITI'!A:E,5,0)</f>
        <v>0</v>
      </c>
      <c r="D7370" s="42">
        <v>45016</v>
      </c>
      <c r="E7370" s="42">
        <v>45199</v>
      </c>
      <c r="F7370" t="s">
        <v>2909</v>
      </c>
      <c r="G7370" t="s">
        <v>2943</v>
      </c>
      <c r="H7370">
        <v>1700</v>
      </c>
      <c r="I7370" t="s">
        <v>2768</v>
      </c>
      <c r="J7370">
        <v>141789</v>
      </c>
      <c r="K7370" t="s">
        <v>2122</v>
      </c>
      <c r="L7370">
        <v>0</v>
      </c>
      <c r="M7370">
        <v>705501</v>
      </c>
      <c r="N7370">
        <v>711501</v>
      </c>
      <c r="O7370">
        <v>-6000</v>
      </c>
      <c r="P7370" t="s">
        <v>607</v>
      </c>
      <c r="Q7370">
        <v>-6000</v>
      </c>
      <c r="R7370">
        <v>705501</v>
      </c>
      <c r="S7370">
        <v>711501</v>
      </c>
      <c r="T7370" t="s">
        <v>2944</v>
      </c>
      <c r="U7370" s="221">
        <f t="shared" si="231"/>
        <v>-5.9999999999999995E-4</v>
      </c>
    </row>
    <row r="7371" spans="1:21" hidden="1">
      <c r="A7371" s="55" t="str">
        <f t="shared" si="230"/>
        <v>Y0F1Ignore</v>
      </c>
      <c r="B7371" s="55" t="str">
        <f>VLOOKUP(J7371,'Mapping-CITI'!A:E,5,0)</f>
        <v>Ignore</v>
      </c>
      <c r="D7371" s="42">
        <v>45016</v>
      </c>
      <c r="E7371" s="42">
        <v>45199</v>
      </c>
      <c r="F7371" t="s">
        <v>2909</v>
      </c>
      <c r="G7371" t="s">
        <v>2943</v>
      </c>
      <c r="H7371">
        <v>1700</v>
      </c>
      <c r="I7371" t="s">
        <v>2768</v>
      </c>
      <c r="J7371">
        <v>141794</v>
      </c>
      <c r="K7371" t="s">
        <v>3365</v>
      </c>
      <c r="L7371">
        <v>0</v>
      </c>
      <c r="M7371">
        <v>4028600</v>
      </c>
      <c r="N7371">
        <v>4028600</v>
      </c>
      <c r="O7371">
        <v>0</v>
      </c>
      <c r="P7371" t="s">
        <v>607</v>
      </c>
      <c r="Q7371">
        <v>0</v>
      </c>
      <c r="R7371">
        <v>4028600</v>
      </c>
      <c r="S7371">
        <v>4028600</v>
      </c>
      <c r="T7371" t="s">
        <v>2944</v>
      </c>
      <c r="U7371" s="221">
        <f t="shared" si="231"/>
        <v>0</v>
      </c>
    </row>
    <row r="7372" spans="1:21" hidden="1">
      <c r="A7372" s="55" t="str">
        <f t="shared" si="230"/>
        <v>Y0F1Ignore</v>
      </c>
      <c r="B7372" s="55" t="str">
        <f>VLOOKUP(J7372,'Mapping-CITI'!A:E,5,0)</f>
        <v>Ignore</v>
      </c>
      <c r="D7372" s="42">
        <v>45016</v>
      </c>
      <c r="E7372" s="42">
        <v>45199</v>
      </c>
      <c r="F7372" t="s">
        <v>2909</v>
      </c>
      <c r="G7372" t="s">
        <v>2943</v>
      </c>
      <c r="H7372">
        <v>1700</v>
      </c>
      <c r="I7372" t="s">
        <v>2768</v>
      </c>
      <c r="J7372">
        <v>141865</v>
      </c>
      <c r="K7372" t="s">
        <v>3366</v>
      </c>
      <c r="L7372">
        <v>0</v>
      </c>
      <c r="M7372">
        <v>23191040</v>
      </c>
      <c r="N7372">
        <v>23191040</v>
      </c>
      <c r="O7372">
        <v>0</v>
      </c>
      <c r="P7372" t="s">
        <v>607</v>
      </c>
      <c r="Q7372">
        <v>0</v>
      </c>
      <c r="R7372">
        <v>23191040</v>
      </c>
      <c r="S7372">
        <v>23191040</v>
      </c>
      <c r="T7372" t="s">
        <v>2944</v>
      </c>
      <c r="U7372" s="221">
        <f t="shared" si="231"/>
        <v>0</v>
      </c>
    </row>
    <row r="7373" spans="1:21" hidden="1">
      <c r="A7373" s="55" t="str">
        <f t="shared" si="230"/>
        <v>Y0F10</v>
      </c>
      <c r="B7373" s="55">
        <f>VLOOKUP(J7373,'Mapping-CITI'!A:E,5,0)</f>
        <v>0</v>
      </c>
      <c r="D7373" s="42">
        <v>45016</v>
      </c>
      <c r="E7373" s="42">
        <v>45199</v>
      </c>
      <c r="F7373" t="s">
        <v>2909</v>
      </c>
      <c r="G7373" t="s">
        <v>2943</v>
      </c>
      <c r="H7373">
        <v>1700</v>
      </c>
      <c r="I7373" t="s">
        <v>2768</v>
      </c>
      <c r="J7373">
        <v>142038</v>
      </c>
      <c r="K7373" t="s">
        <v>2128</v>
      </c>
      <c r="L7373">
        <v>0</v>
      </c>
      <c r="M7373">
        <v>123080500</v>
      </c>
      <c r="N7373">
        <v>124080500</v>
      </c>
      <c r="O7373">
        <v>-1000000</v>
      </c>
      <c r="P7373" t="s">
        <v>607</v>
      </c>
      <c r="Q7373">
        <v>-1000000</v>
      </c>
      <c r="R7373">
        <v>123080500</v>
      </c>
      <c r="S7373">
        <v>124080500</v>
      </c>
      <c r="T7373" t="s">
        <v>2944</v>
      </c>
      <c r="U7373" s="221">
        <f t="shared" si="231"/>
        <v>-0.1</v>
      </c>
    </row>
    <row r="7374" spans="1:21" hidden="1">
      <c r="A7374" s="55" t="str">
        <f t="shared" si="230"/>
        <v>Y0F10</v>
      </c>
      <c r="B7374" s="55">
        <f>VLOOKUP(J7374,'Mapping-CITI'!A:E,5,0)</f>
        <v>0</v>
      </c>
      <c r="D7374" s="42">
        <v>45016</v>
      </c>
      <c r="E7374" s="42">
        <v>45199</v>
      </c>
      <c r="F7374" t="s">
        <v>2909</v>
      </c>
      <c r="G7374" t="s">
        <v>2943</v>
      </c>
      <c r="H7374">
        <v>1700</v>
      </c>
      <c r="I7374" t="s">
        <v>2768</v>
      </c>
      <c r="J7374">
        <v>142041</v>
      </c>
      <c r="K7374" t="s">
        <v>2130</v>
      </c>
      <c r="L7374">
        <v>0</v>
      </c>
      <c r="M7374">
        <v>1300000</v>
      </c>
      <c r="N7374">
        <v>1300000</v>
      </c>
      <c r="O7374">
        <v>0</v>
      </c>
      <c r="P7374" t="s">
        <v>607</v>
      </c>
      <c r="Q7374">
        <v>0</v>
      </c>
      <c r="R7374">
        <v>1300000</v>
      </c>
      <c r="S7374">
        <v>1300000</v>
      </c>
      <c r="T7374" t="s">
        <v>2944</v>
      </c>
      <c r="U7374" s="221">
        <f t="shared" si="231"/>
        <v>0</v>
      </c>
    </row>
    <row r="7375" spans="1:21" hidden="1">
      <c r="A7375" s="55" t="str">
        <f t="shared" si="230"/>
        <v>Y0F10</v>
      </c>
      <c r="B7375" s="55">
        <f>VLOOKUP(J7375,'Mapping-CITI'!A:E,5,0)</f>
        <v>0</v>
      </c>
      <c r="D7375" s="42">
        <v>45016</v>
      </c>
      <c r="E7375" s="42">
        <v>45199</v>
      </c>
      <c r="F7375" t="s">
        <v>2909</v>
      </c>
      <c r="G7375" t="s">
        <v>2943</v>
      </c>
      <c r="H7375">
        <v>1700</v>
      </c>
      <c r="I7375" t="s">
        <v>2768</v>
      </c>
      <c r="J7375">
        <v>142042</v>
      </c>
      <c r="K7375" t="s">
        <v>2131</v>
      </c>
      <c r="L7375">
        <v>0</v>
      </c>
      <c r="M7375">
        <v>16172482</v>
      </c>
      <c r="N7375">
        <v>16172482</v>
      </c>
      <c r="O7375">
        <v>0</v>
      </c>
      <c r="P7375" t="s">
        <v>607</v>
      </c>
      <c r="Q7375">
        <v>0</v>
      </c>
      <c r="R7375">
        <v>16172482</v>
      </c>
      <c r="S7375">
        <v>16172482</v>
      </c>
      <c r="T7375" t="s">
        <v>2944</v>
      </c>
      <c r="U7375" s="221">
        <f t="shared" si="231"/>
        <v>0</v>
      </c>
    </row>
    <row r="7376" spans="1:21" hidden="1">
      <c r="A7376" s="55" t="str">
        <f t="shared" si="230"/>
        <v>Y0F10</v>
      </c>
      <c r="B7376" s="55">
        <f>VLOOKUP(J7376,'Mapping-CITI'!A:E,5,0)</f>
        <v>0</v>
      </c>
      <c r="D7376" s="42">
        <v>45016</v>
      </c>
      <c r="E7376" s="42">
        <v>45199</v>
      </c>
      <c r="F7376" t="s">
        <v>2909</v>
      </c>
      <c r="G7376" t="s">
        <v>2943</v>
      </c>
      <c r="H7376">
        <v>1700</v>
      </c>
      <c r="I7376" t="s">
        <v>2768</v>
      </c>
      <c r="J7376">
        <v>142043</v>
      </c>
      <c r="K7376" t="s">
        <v>2657</v>
      </c>
      <c r="L7376">
        <v>0</v>
      </c>
      <c r="M7376">
        <v>28475550</v>
      </c>
      <c r="N7376">
        <v>28484550</v>
      </c>
      <c r="O7376">
        <v>-9000</v>
      </c>
      <c r="P7376" t="s">
        <v>607</v>
      </c>
      <c r="Q7376">
        <v>-9000</v>
      </c>
      <c r="R7376">
        <v>28475550</v>
      </c>
      <c r="S7376">
        <v>28484550</v>
      </c>
      <c r="T7376" t="s">
        <v>2944</v>
      </c>
      <c r="U7376" s="221">
        <f t="shared" si="231"/>
        <v>-8.9999999999999998E-4</v>
      </c>
    </row>
    <row r="7377" spans="1:21" hidden="1">
      <c r="A7377" s="55" t="str">
        <f t="shared" si="230"/>
        <v>Y0F10</v>
      </c>
      <c r="B7377" s="55">
        <f>VLOOKUP(J7377,'Mapping-CITI'!A:E,5,0)</f>
        <v>0</v>
      </c>
      <c r="D7377" s="42">
        <v>45016</v>
      </c>
      <c r="E7377" s="42">
        <v>45199</v>
      </c>
      <c r="F7377" t="s">
        <v>2909</v>
      </c>
      <c r="G7377" t="s">
        <v>2943</v>
      </c>
      <c r="H7377">
        <v>1700</v>
      </c>
      <c r="I7377" t="s">
        <v>2768</v>
      </c>
      <c r="J7377">
        <v>142044</v>
      </c>
      <c r="K7377" t="s">
        <v>2132</v>
      </c>
      <c r="L7377">
        <v>0</v>
      </c>
      <c r="M7377">
        <v>59746105</v>
      </c>
      <c r="N7377">
        <v>60755105</v>
      </c>
      <c r="O7377">
        <v>-1009000</v>
      </c>
      <c r="P7377" t="s">
        <v>607</v>
      </c>
      <c r="Q7377">
        <v>-1009000</v>
      </c>
      <c r="R7377">
        <v>59746105</v>
      </c>
      <c r="S7377">
        <v>60755105</v>
      </c>
      <c r="T7377" t="s">
        <v>2944</v>
      </c>
      <c r="U7377" s="221">
        <f t="shared" si="231"/>
        <v>-0.1009</v>
      </c>
    </row>
    <row r="7378" spans="1:21" hidden="1">
      <c r="A7378" s="55" t="str">
        <f t="shared" si="230"/>
        <v>Y0F1Ignore</v>
      </c>
      <c r="B7378" s="55" t="str">
        <f>VLOOKUP(J7378,'Mapping-CITI'!A:E,5,0)</f>
        <v>Ignore</v>
      </c>
      <c r="D7378" s="42">
        <v>45016</v>
      </c>
      <c r="E7378" s="42">
        <v>45199</v>
      </c>
      <c r="F7378" t="s">
        <v>2909</v>
      </c>
      <c r="G7378" t="s">
        <v>2943</v>
      </c>
      <c r="H7378">
        <v>1700</v>
      </c>
      <c r="I7378" t="s">
        <v>2768</v>
      </c>
      <c r="J7378">
        <v>142077</v>
      </c>
      <c r="K7378" t="s">
        <v>2913</v>
      </c>
      <c r="L7378">
        <v>35442.67</v>
      </c>
      <c r="M7378">
        <v>552860.13</v>
      </c>
      <c r="N7378">
        <v>325932.46999999997</v>
      </c>
      <c r="O7378">
        <v>262370.33</v>
      </c>
      <c r="P7378" t="s">
        <v>607</v>
      </c>
      <c r="Q7378">
        <v>262370.33</v>
      </c>
      <c r="R7378">
        <v>552860.13</v>
      </c>
      <c r="S7378">
        <v>325932.46999999997</v>
      </c>
      <c r="T7378" t="s">
        <v>2944</v>
      </c>
      <c r="U7378" s="221">
        <f t="shared" si="231"/>
        <v>2.2692766000000003E-2</v>
      </c>
    </row>
    <row r="7379" spans="1:21" hidden="1">
      <c r="A7379" s="55" t="str">
        <f t="shared" si="230"/>
        <v>Y0F1Ignore</v>
      </c>
      <c r="B7379" s="55" t="str">
        <f>VLOOKUP(J7379,'Mapping-CITI'!A:E,5,0)</f>
        <v>Ignore</v>
      </c>
      <c r="D7379" s="42">
        <v>45016</v>
      </c>
      <c r="E7379" s="42">
        <v>45199</v>
      </c>
      <c r="F7379" t="s">
        <v>2909</v>
      </c>
      <c r="G7379" t="s">
        <v>2943</v>
      </c>
      <c r="H7379">
        <v>1700</v>
      </c>
      <c r="I7379" t="s">
        <v>2768</v>
      </c>
      <c r="J7379">
        <v>142243</v>
      </c>
      <c r="K7379" t="s">
        <v>3367</v>
      </c>
      <c r="L7379">
        <v>0</v>
      </c>
      <c r="M7379">
        <v>62042862.590000004</v>
      </c>
      <c r="N7379">
        <v>62042862.590000004</v>
      </c>
      <c r="O7379">
        <v>0</v>
      </c>
      <c r="P7379" t="s">
        <v>607</v>
      </c>
      <c r="Q7379">
        <v>0</v>
      </c>
      <c r="R7379">
        <v>62042862.590000004</v>
      </c>
      <c r="S7379">
        <v>62042862.590000004</v>
      </c>
      <c r="T7379" t="s">
        <v>2944</v>
      </c>
      <c r="U7379" s="221">
        <f t="shared" si="231"/>
        <v>0</v>
      </c>
    </row>
    <row r="7380" spans="1:21" hidden="1">
      <c r="A7380" s="55" t="str">
        <f t="shared" si="230"/>
        <v>Y0F1Ignore</v>
      </c>
      <c r="B7380" s="55" t="str">
        <f>VLOOKUP(J7380,'Mapping-CITI'!A:E,5,0)</f>
        <v>Ignore</v>
      </c>
      <c r="D7380" s="42">
        <v>45016</v>
      </c>
      <c r="E7380" s="42">
        <v>45199</v>
      </c>
      <c r="F7380" t="s">
        <v>2909</v>
      </c>
      <c r="G7380" t="s">
        <v>2943</v>
      </c>
      <c r="H7380">
        <v>1700</v>
      </c>
      <c r="I7380" t="s">
        <v>2768</v>
      </c>
      <c r="J7380">
        <v>142251</v>
      </c>
      <c r="K7380" t="s">
        <v>3368</v>
      </c>
      <c r="L7380">
        <v>0</v>
      </c>
      <c r="M7380">
        <v>42960921</v>
      </c>
      <c r="N7380">
        <v>42998921</v>
      </c>
      <c r="O7380">
        <v>-38000</v>
      </c>
      <c r="P7380" t="s">
        <v>607</v>
      </c>
      <c r="Q7380">
        <v>-38000</v>
      </c>
      <c r="R7380">
        <v>42960921</v>
      </c>
      <c r="S7380">
        <v>42998921</v>
      </c>
      <c r="T7380" t="s">
        <v>2944</v>
      </c>
      <c r="U7380" s="221">
        <f t="shared" si="231"/>
        <v>-3.8E-3</v>
      </c>
    </row>
    <row r="7381" spans="1:21" hidden="1">
      <c r="A7381" s="55" t="str">
        <f t="shared" si="230"/>
        <v>Y0F1Ignore</v>
      </c>
      <c r="B7381" s="55" t="str">
        <f>VLOOKUP(J7381,'Mapping-CITI'!A:E,5,0)</f>
        <v>Ignore</v>
      </c>
      <c r="D7381" s="42">
        <v>45016</v>
      </c>
      <c r="E7381" s="42">
        <v>45199</v>
      </c>
      <c r="F7381" t="s">
        <v>2909</v>
      </c>
      <c r="G7381" t="s">
        <v>2943</v>
      </c>
      <c r="H7381">
        <v>1700</v>
      </c>
      <c r="I7381" t="s">
        <v>2768</v>
      </c>
      <c r="J7381">
        <v>142256</v>
      </c>
      <c r="K7381" t="s">
        <v>3370</v>
      </c>
      <c r="L7381">
        <v>0</v>
      </c>
      <c r="M7381">
        <v>1258503</v>
      </c>
      <c r="N7381">
        <v>1258503</v>
      </c>
      <c r="O7381">
        <v>0</v>
      </c>
      <c r="P7381" t="s">
        <v>607</v>
      </c>
      <c r="Q7381">
        <v>0</v>
      </c>
      <c r="R7381">
        <v>1258503</v>
      </c>
      <c r="S7381">
        <v>1258503</v>
      </c>
      <c r="T7381" t="s">
        <v>2944</v>
      </c>
      <c r="U7381" s="221">
        <f t="shared" si="231"/>
        <v>0</v>
      </c>
    </row>
    <row r="7382" spans="1:21" hidden="1">
      <c r="A7382" s="55" t="str">
        <f t="shared" si="230"/>
        <v>Y0F1Ignore</v>
      </c>
      <c r="B7382" s="55" t="str">
        <f>VLOOKUP(J7382,'Mapping-CITI'!A:E,5,0)</f>
        <v>Ignore</v>
      </c>
      <c r="D7382" s="42">
        <v>45016</v>
      </c>
      <c r="E7382" s="42">
        <v>45199</v>
      </c>
      <c r="F7382" t="s">
        <v>2909</v>
      </c>
      <c r="G7382" t="s">
        <v>2943</v>
      </c>
      <c r="H7382">
        <v>1700</v>
      </c>
      <c r="I7382" t="s">
        <v>2768</v>
      </c>
      <c r="J7382">
        <v>142258</v>
      </c>
      <c r="K7382" t="s">
        <v>3371</v>
      </c>
      <c r="L7382">
        <v>-533499.85</v>
      </c>
      <c r="M7382">
        <v>207033651</v>
      </c>
      <c r="N7382">
        <v>211473151</v>
      </c>
      <c r="O7382">
        <v>-4972999.8499999996</v>
      </c>
      <c r="P7382" t="s">
        <v>607</v>
      </c>
      <c r="Q7382">
        <v>-4972999.8499999996</v>
      </c>
      <c r="R7382">
        <v>207033651</v>
      </c>
      <c r="S7382">
        <v>211473151</v>
      </c>
      <c r="T7382" t="s">
        <v>2944</v>
      </c>
      <c r="U7382" s="221">
        <f t="shared" si="231"/>
        <v>-0.44395000000000001</v>
      </c>
    </row>
    <row r="7383" spans="1:21" hidden="1">
      <c r="A7383" s="55" t="str">
        <f t="shared" si="230"/>
        <v>Y0F1Ignore</v>
      </c>
      <c r="B7383" s="55" t="str">
        <f>VLOOKUP(J7383,'Mapping-CITI'!A:E,5,0)</f>
        <v>Ignore</v>
      </c>
      <c r="D7383" s="42">
        <v>45016</v>
      </c>
      <c r="E7383" s="42">
        <v>45199</v>
      </c>
      <c r="F7383" t="s">
        <v>2909</v>
      </c>
      <c r="G7383" t="s">
        <v>2943</v>
      </c>
      <c r="H7383">
        <v>1700</v>
      </c>
      <c r="I7383" t="s">
        <v>2768</v>
      </c>
      <c r="J7383">
        <v>142262</v>
      </c>
      <c r="K7383" t="s">
        <v>3372</v>
      </c>
      <c r="L7383">
        <v>-100000</v>
      </c>
      <c r="M7383">
        <v>24843450</v>
      </c>
      <c r="N7383">
        <v>25169950</v>
      </c>
      <c r="O7383">
        <v>-426500</v>
      </c>
      <c r="P7383" t="s">
        <v>607</v>
      </c>
      <c r="Q7383">
        <v>-426500</v>
      </c>
      <c r="R7383">
        <v>24843450</v>
      </c>
      <c r="S7383">
        <v>25169950</v>
      </c>
      <c r="T7383" t="s">
        <v>2944</v>
      </c>
      <c r="U7383" s="221">
        <f t="shared" si="231"/>
        <v>-3.2649999999999998E-2</v>
      </c>
    </row>
    <row r="7384" spans="1:21" hidden="1">
      <c r="A7384" s="55" t="str">
        <f t="shared" si="230"/>
        <v>Y0F1Ignore</v>
      </c>
      <c r="B7384" s="55" t="str">
        <f>VLOOKUP(J7384,'Mapping-CITI'!A:E,5,0)</f>
        <v>Ignore</v>
      </c>
      <c r="D7384" s="42">
        <v>45016</v>
      </c>
      <c r="E7384" s="42">
        <v>45199</v>
      </c>
      <c r="F7384" t="s">
        <v>2909</v>
      </c>
      <c r="G7384" t="s">
        <v>2943</v>
      </c>
      <c r="H7384">
        <v>1700</v>
      </c>
      <c r="I7384" t="s">
        <v>2768</v>
      </c>
      <c r="J7384">
        <v>142263</v>
      </c>
      <c r="K7384" t="s">
        <v>3373</v>
      </c>
      <c r="L7384">
        <v>0</v>
      </c>
      <c r="M7384">
        <v>213000</v>
      </c>
      <c r="N7384">
        <v>213000</v>
      </c>
      <c r="O7384">
        <v>0</v>
      </c>
      <c r="P7384" t="s">
        <v>607</v>
      </c>
      <c r="Q7384">
        <v>0</v>
      </c>
      <c r="R7384">
        <v>213000</v>
      </c>
      <c r="S7384">
        <v>213000</v>
      </c>
      <c r="T7384" t="s">
        <v>2944</v>
      </c>
      <c r="U7384" s="221">
        <f t="shared" si="231"/>
        <v>0</v>
      </c>
    </row>
    <row r="7385" spans="1:21" hidden="1">
      <c r="A7385" s="55" t="str">
        <f t="shared" si="230"/>
        <v>Y0F1Ignore</v>
      </c>
      <c r="B7385" s="55" t="str">
        <f>VLOOKUP(J7385,'Mapping-CITI'!A:E,5,0)</f>
        <v>Ignore</v>
      </c>
      <c r="D7385" s="42">
        <v>45016</v>
      </c>
      <c r="E7385" s="42">
        <v>45199</v>
      </c>
      <c r="F7385" t="s">
        <v>2909</v>
      </c>
      <c r="G7385" t="s">
        <v>2943</v>
      </c>
      <c r="H7385">
        <v>1700</v>
      </c>
      <c r="I7385" t="s">
        <v>2768</v>
      </c>
      <c r="J7385">
        <v>142265</v>
      </c>
      <c r="K7385" t="s">
        <v>3374</v>
      </c>
      <c r="L7385">
        <v>0</v>
      </c>
      <c r="M7385">
        <v>708000</v>
      </c>
      <c r="N7385">
        <v>708000</v>
      </c>
      <c r="O7385">
        <v>0</v>
      </c>
      <c r="P7385" t="s">
        <v>607</v>
      </c>
      <c r="Q7385">
        <v>0</v>
      </c>
      <c r="R7385">
        <v>708000</v>
      </c>
      <c r="S7385">
        <v>708000</v>
      </c>
      <c r="T7385" t="s">
        <v>2944</v>
      </c>
      <c r="U7385" s="221">
        <f t="shared" si="231"/>
        <v>0</v>
      </c>
    </row>
    <row r="7386" spans="1:21" hidden="1">
      <c r="A7386" s="55" t="str">
        <f t="shared" si="230"/>
        <v>Y0F1Ignore</v>
      </c>
      <c r="B7386" s="55" t="str">
        <f>VLOOKUP(J7386,'Mapping-CITI'!A:E,5,0)</f>
        <v>Ignore</v>
      </c>
      <c r="D7386" s="42">
        <v>45016</v>
      </c>
      <c r="E7386" s="42">
        <v>45199</v>
      </c>
      <c r="F7386" t="s">
        <v>2909</v>
      </c>
      <c r="G7386" t="s">
        <v>2943</v>
      </c>
      <c r="H7386">
        <v>1700</v>
      </c>
      <c r="I7386" t="s">
        <v>2768</v>
      </c>
      <c r="J7386">
        <v>142271</v>
      </c>
      <c r="K7386" t="s">
        <v>3375</v>
      </c>
      <c r="L7386">
        <v>-274508</v>
      </c>
      <c r="M7386">
        <v>373666540</v>
      </c>
      <c r="N7386">
        <v>377618724</v>
      </c>
      <c r="O7386">
        <v>-4226692</v>
      </c>
      <c r="P7386" t="s">
        <v>607</v>
      </c>
      <c r="Q7386">
        <v>-4226692</v>
      </c>
      <c r="R7386">
        <v>373666540</v>
      </c>
      <c r="S7386">
        <v>377618724</v>
      </c>
      <c r="T7386" t="s">
        <v>2944</v>
      </c>
      <c r="U7386" s="221">
        <f t="shared" si="231"/>
        <v>-0.39521840000000003</v>
      </c>
    </row>
    <row r="7387" spans="1:21" hidden="1">
      <c r="A7387" s="55" t="str">
        <f t="shared" si="230"/>
        <v>Y0F1Ignore</v>
      </c>
      <c r="B7387" s="55" t="str">
        <f>VLOOKUP(J7387,'Mapping-CITI'!A:E,5,0)</f>
        <v>Ignore</v>
      </c>
      <c r="D7387" s="42">
        <v>45016</v>
      </c>
      <c r="E7387" s="42">
        <v>45199</v>
      </c>
      <c r="F7387" t="s">
        <v>2909</v>
      </c>
      <c r="G7387" t="s">
        <v>2943</v>
      </c>
      <c r="H7387">
        <v>1700</v>
      </c>
      <c r="I7387" t="s">
        <v>2768</v>
      </c>
      <c r="J7387">
        <v>142274</v>
      </c>
      <c r="K7387" t="s">
        <v>3376</v>
      </c>
      <c r="L7387">
        <v>-500</v>
      </c>
      <c r="M7387">
        <v>11028746</v>
      </c>
      <c r="N7387">
        <v>11429246</v>
      </c>
      <c r="O7387">
        <v>-401000</v>
      </c>
      <c r="P7387" t="s">
        <v>607</v>
      </c>
      <c r="Q7387">
        <v>-401000</v>
      </c>
      <c r="R7387">
        <v>11028746</v>
      </c>
      <c r="S7387">
        <v>11429246</v>
      </c>
      <c r="T7387" t="s">
        <v>2944</v>
      </c>
      <c r="U7387" s="221">
        <f t="shared" si="231"/>
        <v>-4.0050000000000002E-2</v>
      </c>
    </row>
    <row r="7388" spans="1:21" hidden="1">
      <c r="A7388" s="55" t="str">
        <f t="shared" si="230"/>
        <v>Y0F1Ignore</v>
      </c>
      <c r="B7388" s="55" t="str">
        <f>VLOOKUP(J7388,'Mapping-CITI'!A:E,5,0)</f>
        <v>Ignore</v>
      </c>
      <c r="D7388" s="42">
        <v>45016</v>
      </c>
      <c r="E7388" s="42">
        <v>45199</v>
      </c>
      <c r="F7388" t="s">
        <v>2909</v>
      </c>
      <c r="G7388" t="s">
        <v>2943</v>
      </c>
      <c r="H7388">
        <v>1700</v>
      </c>
      <c r="I7388" t="s">
        <v>2768</v>
      </c>
      <c r="J7388">
        <v>142276</v>
      </c>
      <c r="K7388" t="s">
        <v>3377</v>
      </c>
      <c r="L7388">
        <v>0</v>
      </c>
      <c r="M7388">
        <v>203762.06</v>
      </c>
      <c r="N7388">
        <v>203762.06</v>
      </c>
      <c r="O7388">
        <v>0</v>
      </c>
      <c r="P7388" t="s">
        <v>607</v>
      </c>
      <c r="Q7388">
        <v>0</v>
      </c>
      <c r="R7388">
        <v>203762.06</v>
      </c>
      <c r="S7388">
        <v>203762.06</v>
      </c>
      <c r="T7388" t="s">
        <v>2944</v>
      </c>
      <c r="U7388" s="221">
        <f t="shared" si="231"/>
        <v>0</v>
      </c>
    </row>
    <row r="7389" spans="1:21" hidden="1">
      <c r="A7389" s="55" t="str">
        <f t="shared" si="230"/>
        <v>Y0F10</v>
      </c>
      <c r="B7389" s="55">
        <f>VLOOKUP(J7389,'Mapping-CITI'!A:E,5,0)</f>
        <v>0</v>
      </c>
      <c r="D7389" s="42">
        <v>45016</v>
      </c>
      <c r="E7389" s="42">
        <v>45199</v>
      </c>
      <c r="F7389" t="s">
        <v>2909</v>
      </c>
      <c r="G7389" t="s">
        <v>2943</v>
      </c>
      <c r="H7389">
        <v>1400</v>
      </c>
      <c r="I7389" t="s">
        <v>2773</v>
      </c>
      <c r="J7389">
        <v>160101</v>
      </c>
      <c r="K7389" t="s">
        <v>2149</v>
      </c>
      <c r="L7389">
        <v>0</v>
      </c>
      <c r="M7389">
        <v>1141402032.23</v>
      </c>
      <c r="N7389">
        <v>1141402032.23</v>
      </c>
      <c r="O7389">
        <v>0</v>
      </c>
      <c r="P7389" t="s">
        <v>607</v>
      </c>
      <c r="Q7389">
        <v>0</v>
      </c>
      <c r="R7389">
        <v>0</v>
      </c>
      <c r="S7389">
        <v>0</v>
      </c>
      <c r="T7389" t="s">
        <v>2944</v>
      </c>
      <c r="U7389" s="221">
        <f t="shared" si="231"/>
        <v>0</v>
      </c>
    </row>
    <row r="7390" spans="1:21" hidden="1">
      <c r="A7390" s="55" t="str">
        <f t="shared" si="230"/>
        <v>Y0F10</v>
      </c>
      <c r="B7390" s="55">
        <f>VLOOKUP(J7390,'Mapping-CITI'!A:E,5,0)</f>
        <v>0</v>
      </c>
      <c r="D7390" s="42">
        <v>45016</v>
      </c>
      <c r="E7390" s="42">
        <v>45199</v>
      </c>
      <c r="F7390" t="s">
        <v>2909</v>
      </c>
      <c r="G7390" t="s">
        <v>2943</v>
      </c>
      <c r="H7390">
        <v>1400</v>
      </c>
      <c r="I7390" t="s">
        <v>2773</v>
      </c>
      <c r="J7390">
        <v>160118</v>
      </c>
      <c r="K7390" t="s">
        <v>2152</v>
      </c>
      <c r="L7390">
        <v>0</v>
      </c>
      <c r="M7390">
        <v>50373580240.349998</v>
      </c>
      <c r="N7390">
        <v>50373580240.349998</v>
      </c>
      <c r="O7390">
        <v>0</v>
      </c>
      <c r="P7390" t="s">
        <v>607</v>
      </c>
      <c r="Q7390">
        <v>0</v>
      </c>
      <c r="R7390">
        <v>0</v>
      </c>
      <c r="S7390">
        <v>0</v>
      </c>
      <c r="T7390" t="s">
        <v>2944</v>
      </c>
      <c r="U7390" s="221">
        <f t="shared" si="231"/>
        <v>0</v>
      </c>
    </row>
    <row r="7391" spans="1:21" hidden="1">
      <c r="A7391" s="55" t="str">
        <f t="shared" si="230"/>
        <v>Y0F10</v>
      </c>
      <c r="B7391" s="55">
        <f>VLOOKUP(J7391,'Mapping-CITI'!A:E,5,0)</f>
        <v>0</v>
      </c>
      <c r="D7391" s="42">
        <v>45016</v>
      </c>
      <c r="E7391" s="42">
        <v>45199</v>
      </c>
      <c r="F7391" t="s">
        <v>2909</v>
      </c>
      <c r="G7391" t="s">
        <v>2943</v>
      </c>
      <c r="H7391">
        <v>1600</v>
      </c>
      <c r="I7391" t="s">
        <v>2789</v>
      </c>
      <c r="J7391">
        <v>160202</v>
      </c>
      <c r="K7391" t="s">
        <v>2158</v>
      </c>
      <c r="L7391">
        <v>0</v>
      </c>
      <c r="M7391">
        <v>2998331115.0700002</v>
      </c>
      <c r="N7391">
        <v>2998331115.0700002</v>
      </c>
      <c r="O7391">
        <v>0</v>
      </c>
      <c r="P7391" t="s">
        <v>607</v>
      </c>
      <c r="Q7391">
        <v>0</v>
      </c>
      <c r="R7391">
        <v>0</v>
      </c>
      <c r="S7391">
        <v>0</v>
      </c>
      <c r="T7391" t="s">
        <v>2944</v>
      </c>
      <c r="U7391" s="221">
        <f t="shared" si="231"/>
        <v>0</v>
      </c>
    </row>
    <row r="7392" spans="1:21" hidden="1">
      <c r="A7392" s="55" t="str">
        <f t="shared" si="230"/>
        <v>Y0F10</v>
      </c>
      <c r="B7392" s="55">
        <f>VLOOKUP(J7392,'Mapping-CITI'!A:E,5,0)</f>
        <v>0</v>
      </c>
      <c r="D7392" s="42">
        <v>45016</v>
      </c>
      <c r="E7392" s="42">
        <v>45199</v>
      </c>
      <c r="F7392" t="s">
        <v>2909</v>
      </c>
      <c r="G7392" t="s">
        <v>2943</v>
      </c>
      <c r="H7392">
        <v>1600</v>
      </c>
      <c r="I7392" t="s">
        <v>2789</v>
      </c>
      <c r="J7392">
        <v>160206</v>
      </c>
      <c r="K7392" t="s">
        <v>2159</v>
      </c>
      <c r="L7392">
        <v>-6561325.04</v>
      </c>
      <c r="M7392">
        <v>1185527024.6099999</v>
      </c>
      <c r="N7392">
        <v>1178965690.03</v>
      </c>
      <c r="O7392">
        <v>9.5399999999999991</v>
      </c>
      <c r="P7392" t="s">
        <v>607</v>
      </c>
      <c r="Q7392">
        <v>9.5399999999999991</v>
      </c>
      <c r="R7392">
        <v>4977.72</v>
      </c>
      <c r="S7392">
        <v>1172825585.4100001</v>
      </c>
      <c r="T7392" t="s">
        <v>2944</v>
      </c>
      <c r="U7392" s="221">
        <f t="shared" si="231"/>
        <v>0.65613345799999234</v>
      </c>
    </row>
    <row r="7393" spans="1:21" hidden="1">
      <c r="A7393" s="55" t="str">
        <f t="shared" si="230"/>
        <v>Y0F10</v>
      </c>
      <c r="B7393" s="55">
        <f>VLOOKUP(J7393,'Mapping-CITI'!A:E,5,0)</f>
        <v>0</v>
      </c>
      <c r="D7393" s="42">
        <v>45016</v>
      </c>
      <c r="E7393" s="42">
        <v>45199</v>
      </c>
      <c r="F7393" t="s">
        <v>2909</v>
      </c>
      <c r="G7393" t="s">
        <v>2943</v>
      </c>
      <c r="H7393">
        <v>1600</v>
      </c>
      <c r="I7393" t="s">
        <v>2789</v>
      </c>
      <c r="J7393">
        <v>160207</v>
      </c>
      <c r="K7393" t="s">
        <v>2160</v>
      </c>
      <c r="L7393">
        <v>0</v>
      </c>
      <c r="M7393">
        <v>1802501790</v>
      </c>
      <c r="N7393">
        <v>1767062397</v>
      </c>
      <c r="O7393">
        <v>35439393</v>
      </c>
      <c r="P7393" t="s">
        <v>607</v>
      </c>
      <c r="Q7393">
        <v>35439393</v>
      </c>
      <c r="R7393">
        <v>0</v>
      </c>
      <c r="S7393">
        <v>1744215197</v>
      </c>
      <c r="T7393" t="s">
        <v>2944</v>
      </c>
      <c r="U7393" s="221">
        <f t="shared" si="231"/>
        <v>3.5439392999999999</v>
      </c>
    </row>
    <row r="7394" spans="1:21" hidden="1">
      <c r="A7394" s="55" t="str">
        <f t="shared" si="230"/>
        <v>Y0F10</v>
      </c>
      <c r="B7394" s="55">
        <f>VLOOKUP(J7394,'Mapping-CITI'!A:E,5,0)</f>
        <v>0</v>
      </c>
      <c r="D7394" s="42">
        <v>45016</v>
      </c>
      <c r="E7394" s="42">
        <v>45199</v>
      </c>
      <c r="F7394" t="s">
        <v>2909</v>
      </c>
      <c r="G7394" t="s">
        <v>2943</v>
      </c>
      <c r="H7394">
        <v>1230</v>
      </c>
      <c r="I7394" t="s">
        <v>2772</v>
      </c>
      <c r="J7394">
        <v>170101</v>
      </c>
      <c r="K7394" t="s">
        <v>2163</v>
      </c>
      <c r="L7394">
        <v>5348444.2300000004</v>
      </c>
      <c r="M7394">
        <v>3341757166.71</v>
      </c>
      <c r="N7394">
        <v>0</v>
      </c>
      <c r="O7394">
        <v>3347105610.9400001</v>
      </c>
      <c r="P7394" t="s">
        <v>607</v>
      </c>
      <c r="Q7394">
        <v>3347105610.9400001</v>
      </c>
      <c r="R7394">
        <v>0</v>
      </c>
      <c r="S7394">
        <v>0</v>
      </c>
      <c r="T7394" t="s">
        <v>2944</v>
      </c>
      <c r="U7394" s="221">
        <f t="shared" si="231"/>
        <v>334.17571667100003</v>
      </c>
    </row>
    <row r="7395" spans="1:21" hidden="1">
      <c r="A7395" s="55" t="str">
        <f t="shared" si="230"/>
        <v>Y0F10</v>
      </c>
      <c r="B7395" s="55">
        <f>VLOOKUP(J7395,'Mapping-CITI'!A:E,5,0)</f>
        <v>0</v>
      </c>
      <c r="D7395" s="42">
        <v>45016</v>
      </c>
      <c r="E7395" s="42">
        <v>45199</v>
      </c>
      <c r="F7395" t="s">
        <v>2909</v>
      </c>
      <c r="G7395" t="s">
        <v>2943</v>
      </c>
      <c r="H7395">
        <v>2110</v>
      </c>
      <c r="I7395" t="s">
        <v>2790</v>
      </c>
      <c r="J7395">
        <v>201276</v>
      </c>
      <c r="K7395" t="s">
        <v>2209</v>
      </c>
      <c r="L7395">
        <v>-280927.27</v>
      </c>
      <c r="M7395">
        <v>165962641.21000001</v>
      </c>
      <c r="N7395">
        <v>408434111.81</v>
      </c>
      <c r="O7395">
        <v>-242752397.87</v>
      </c>
      <c r="P7395" t="s">
        <v>607</v>
      </c>
      <c r="Q7395">
        <v>-242752397.87</v>
      </c>
      <c r="R7395">
        <v>0</v>
      </c>
      <c r="S7395">
        <v>0</v>
      </c>
      <c r="T7395" t="s">
        <v>2944</v>
      </c>
      <c r="U7395" s="221">
        <f t="shared" si="231"/>
        <v>-24.24714706</v>
      </c>
    </row>
    <row r="7396" spans="1:21" hidden="1">
      <c r="A7396" s="55" t="str">
        <f t="shared" si="230"/>
        <v>Y0F11.2</v>
      </c>
      <c r="B7396" s="55">
        <f>VLOOKUP(J7396,'Mapping-CITI'!A:E,5,0)</f>
        <v>1.2</v>
      </c>
      <c r="D7396" s="42">
        <v>45016</v>
      </c>
      <c r="E7396" s="42">
        <v>45199</v>
      </c>
      <c r="F7396" t="s">
        <v>2909</v>
      </c>
      <c r="G7396" t="s">
        <v>2943</v>
      </c>
      <c r="H7396">
        <v>2110</v>
      </c>
      <c r="I7396" t="s">
        <v>2790</v>
      </c>
      <c r="J7396">
        <v>201277</v>
      </c>
      <c r="K7396" t="s">
        <v>2210</v>
      </c>
      <c r="L7396">
        <v>-12194453119.540001</v>
      </c>
      <c r="M7396">
        <v>1270893130.27</v>
      </c>
      <c r="N7396">
        <v>2459215513.9899998</v>
      </c>
      <c r="O7396">
        <v>-13382775503.26</v>
      </c>
      <c r="P7396" t="s">
        <v>607</v>
      </c>
      <c r="Q7396" s="191">
        <v>-13382775503.26</v>
      </c>
      <c r="R7396">
        <v>0</v>
      </c>
      <c r="S7396">
        <v>0</v>
      </c>
      <c r="T7396" t="s">
        <v>2944</v>
      </c>
      <c r="U7396" s="221">
        <f t="shared" si="231"/>
        <v>-118.83223837199998</v>
      </c>
    </row>
    <row r="7397" spans="1:21" hidden="1">
      <c r="A7397" s="55" t="str">
        <f t="shared" si="230"/>
        <v>Y0F10</v>
      </c>
      <c r="B7397" s="55">
        <f>VLOOKUP(J7397,'Mapping-CITI'!A:E,5,0)</f>
        <v>0</v>
      </c>
      <c r="D7397" s="42">
        <v>45016</v>
      </c>
      <c r="E7397" s="42">
        <v>45199</v>
      </c>
      <c r="F7397" t="s">
        <v>2909</v>
      </c>
      <c r="G7397" t="s">
        <v>2943</v>
      </c>
      <c r="H7397">
        <v>2110</v>
      </c>
      <c r="I7397" t="s">
        <v>2790</v>
      </c>
      <c r="J7397">
        <v>201297</v>
      </c>
      <c r="K7397" t="s">
        <v>2211</v>
      </c>
      <c r="L7397">
        <v>-3263.3</v>
      </c>
      <c r="M7397">
        <v>3244533.77</v>
      </c>
      <c r="N7397">
        <v>1981698.17</v>
      </c>
      <c r="O7397">
        <v>1259572.3</v>
      </c>
      <c r="P7397" t="s">
        <v>607</v>
      </c>
      <c r="Q7397">
        <v>1259572.3</v>
      </c>
      <c r="R7397">
        <v>0</v>
      </c>
      <c r="S7397">
        <v>0</v>
      </c>
      <c r="T7397" t="s">
        <v>2944</v>
      </c>
      <c r="U7397" s="221">
        <f t="shared" si="231"/>
        <v>0.12628356000000002</v>
      </c>
    </row>
    <row r="7398" spans="1:21" hidden="1">
      <c r="A7398" s="55" t="str">
        <f t="shared" si="230"/>
        <v>Y0F11.2</v>
      </c>
      <c r="B7398" s="55">
        <f>VLOOKUP(J7398,'Mapping-CITI'!A:E,5,0)</f>
        <v>1.2</v>
      </c>
      <c r="D7398" s="42">
        <v>45016</v>
      </c>
      <c r="E7398" s="42">
        <v>45199</v>
      </c>
      <c r="F7398" t="s">
        <v>2909</v>
      </c>
      <c r="G7398" t="s">
        <v>2943</v>
      </c>
      <c r="H7398">
        <v>2110</v>
      </c>
      <c r="I7398" t="s">
        <v>2790</v>
      </c>
      <c r="J7398">
        <v>201298</v>
      </c>
      <c r="K7398" t="s">
        <v>2212</v>
      </c>
      <c r="L7398">
        <v>-67149518.450000003</v>
      </c>
      <c r="M7398">
        <v>27305377.879999999</v>
      </c>
      <c r="N7398">
        <v>11744023.52</v>
      </c>
      <c r="O7398">
        <v>-51588164.090000004</v>
      </c>
      <c r="P7398" t="s">
        <v>607</v>
      </c>
      <c r="Q7398" s="191">
        <v>-51588164.090000004</v>
      </c>
      <c r="R7398">
        <v>0</v>
      </c>
      <c r="S7398">
        <v>0</v>
      </c>
      <c r="T7398" t="s">
        <v>2944</v>
      </c>
      <c r="U7398" s="221">
        <f t="shared" si="231"/>
        <v>1.5561354359999999</v>
      </c>
    </row>
    <row r="7399" spans="1:21" hidden="1">
      <c r="A7399" s="55" t="str">
        <f t="shared" si="230"/>
        <v>Y0F10</v>
      </c>
      <c r="B7399" s="55">
        <f>VLOOKUP(J7399,'Mapping-CITI'!A:E,5,0)</f>
        <v>0</v>
      </c>
      <c r="D7399" s="42">
        <v>45016</v>
      </c>
      <c r="E7399" s="42">
        <v>45199</v>
      </c>
      <c r="F7399" t="s">
        <v>2909</v>
      </c>
      <c r="G7399" t="s">
        <v>2943</v>
      </c>
      <c r="H7399">
        <v>2110</v>
      </c>
      <c r="I7399" t="s">
        <v>2790</v>
      </c>
      <c r="J7399">
        <v>201349</v>
      </c>
      <c r="K7399" t="s">
        <v>2224</v>
      </c>
      <c r="L7399">
        <v>-332.11</v>
      </c>
      <c r="M7399">
        <v>26476.18</v>
      </c>
      <c r="N7399">
        <v>323659.8</v>
      </c>
      <c r="O7399">
        <v>-297515.73</v>
      </c>
      <c r="P7399" t="s">
        <v>607</v>
      </c>
      <c r="Q7399">
        <v>-297515.73</v>
      </c>
      <c r="R7399">
        <v>0</v>
      </c>
      <c r="S7399">
        <v>0</v>
      </c>
      <c r="T7399" t="s">
        <v>2944</v>
      </c>
      <c r="U7399" s="221">
        <f t="shared" si="231"/>
        <v>-2.9718361999999998E-2</v>
      </c>
    </row>
    <row r="7400" spans="1:21" hidden="1">
      <c r="A7400" s="55" t="str">
        <f t="shared" si="230"/>
        <v>Y0F10</v>
      </c>
      <c r="B7400" s="55">
        <f>VLOOKUP(J7400,'Mapping-CITI'!A:E,5,0)</f>
        <v>0</v>
      </c>
      <c r="D7400" s="42">
        <v>45016</v>
      </c>
      <c r="E7400" s="42">
        <v>45199</v>
      </c>
      <c r="F7400" t="s">
        <v>2909</v>
      </c>
      <c r="G7400" t="s">
        <v>2943</v>
      </c>
      <c r="H7400">
        <v>2110</v>
      </c>
      <c r="I7400" t="s">
        <v>2790</v>
      </c>
      <c r="J7400">
        <v>201351</v>
      </c>
      <c r="K7400" t="s">
        <v>2225</v>
      </c>
      <c r="L7400">
        <v>-29516.47</v>
      </c>
      <c r="M7400">
        <v>1825517.88</v>
      </c>
      <c r="N7400">
        <v>16723973.630000001</v>
      </c>
      <c r="O7400">
        <v>-14927972.220000001</v>
      </c>
      <c r="P7400" t="s">
        <v>607</v>
      </c>
      <c r="Q7400">
        <v>-14927972.220000001</v>
      </c>
      <c r="R7400">
        <v>0</v>
      </c>
      <c r="S7400">
        <v>0</v>
      </c>
      <c r="T7400" t="s">
        <v>2944</v>
      </c>
      <c r="U7400" s="221">
        <f t="shared" si="231"/>
        <v>-1.4898455749999999</v>
      </c>
    </row>
    <row r="7401" spans="1:21" hidden="1">
      <c r="A7401" s="55" t="str">
        <f t="shared" si="230"/>
        <v>Y0F11.2</v>
      </c>
      <c r="B7401" s="55">
        <f>VLOOKUP(J7401,'Mapping-CITI'!A:E,5,0)</f>
        <v>1.2</v>
      </c>
      <c r="D7401" s="42">
        <v>45016</v>
      </c>
      <c r="E7401" s="42">
        <v>45199</v>
      </c>
      <c r="F7401" t="s">
        <v>2909</v>
      </c>
      <c r="G7401" t="s">
        <v>2943</v>
      </c>
      <c r="H7401">
        <v>2110</v>
      </c>
      <c r="I7401" t="s">
        <v>2790</v>
      </c>
      <c r="J7401">
        <v>201364</v>
      </c>
      <c r="K7401" t="s">
        <v>2232</v>
      </c>
      <c r="L7401">
        <v>-2855173.6</v>
      </c>
      <c r="M7401">
        <v>188765.31</v>
      </c>
      <c r="N7401">
        <v>1594068.93</v>
      </c>
      <c r="O7401">
        <v>-4260477.22</v>
      </c>
      <c r="P7401" t="s">
        <v>607</v>
      </c>
      <c r="Q7401" s="191">
        <v>-4260477.22</v>
      </c>
      <c r="R7401">
        <v>0</v>
      </c>
      <c r="S7401">
        <v>0</v>
      </c>
      <c r="T7401" t="s">
        <v>2944</v>
      </c>
      <c r="U7401" s="221">
        <f t="shared" si="231"/>
        <v>-0.14053036199999999</v>
      </c>
    </row>
    <row r="7402" spans="1:21" hidden="1">
      <c r="A7402" s="55" t="str">
        <f t="shared" si="230"/>
        <v>Y0F11.2</v>
      </c>
      <c r="B7402" s="55">
        <f>VLOOKUP(J7402,'Mapping-CITI'!A:E,5,0)</f>
        <v>1.2</v>
      </c>
      <c r="D7402" s="42">
        <v>45016</v>
      </c>
      <c r="E7402" s="42">
        <v>45199</v>
      </c>
      <c r="F7402" t="s">
        <v>2909</v>
      </c>
      <c r="G7402" t="s">
        <v>2943</v>
      </c>
      <c r="H7402">
        <v>2110</v>
      </c>
      <c r="I7402" t="s">
        <v>2790</v>
      </c>
      <c r="J7402">
        <v>201366</v>
      </c>
      <c r="K7402" t="s">
        <v>2233</v>
      </c>
      <c r="L7402">
        <v>-265502754.31</v>
      </c>
      <c r="M7402">
        <v>10874554.710000001</v>
      </c>
      <c r="N7402">
        <v>103792379.64</v>
      </c>
      <c r="O7402">
        <v>-358420579.24000001</v>
      </c>
      <c r="P7402" t="s">
        <v>607</v>
      </c>
      <c r="Q7402" s="191">
        <v>-358420579.24000001</v>
      </c>
      <c r="R7402">
        <v>0</v>
      </c>
      <c r="S7402">
        <v>0</v>
      </c>
      <c r="T7402" t="s">
        <v>2944</v>
      </c>
      <c r="U7402" s="221">
        <f t="shared" si="231"/>
        <v>-9.2917824930000013</v>
      </c>
    </row>
    <row r="7403" spans="1:21" hidden="1">
      <c r="A7403" s="55" t="str">
        <f t="shared" si="230"/>
        <v>Y0F10</v>
      </c>
      <c r="B7403" s="55">
        <f>VLOOKUP(J7403,'Mapping-CITI'!A:E,5,0)</f>
        <v>0</v>
      </c>
      <c r="D7403" s="42">
        <v>45016</v>
      </c>
      <c r="E7403" s="42">
        <v>45199</v>
      </c>
      <c r="F7403" t="s">
        <v>2909</v>
      </c>
      <c r="G7403" t="s">
        <v>2943</v>
      </c>
      <c r="H7403">
        <v>2250</v>
      </c>
      <c r="I7403" t="s">
        <v>2774</v>
      </c>
      <c r="J7403">
        <v>210103</v>
      </c>
      <c r="K7403" t="s">
        <v>2240</v>
      </c>
      <c r="L7403">
        <v>0</v>
      </c>
      <c r="M7403">
        <v>16756.62</v>
      </c>
      <c r="N7403">
        <v>16756.62</v>
      </c>
      <c r="O7403">
        <v>0</v>
      </c>
      <c r="P7403" t="s">
        <v>607</v>
      </c>
      <c r="Q7403">
        <v>0</v>
      </c>
      <c r="R7403">
        <v>16756.62</v>
      </c>
      <c r="S7403">
        <v>16756.62</v>
      </c>
      <c r="T7403" t="s">
        <v>2944</v>
      </c>
      <c r="U7403" s="221">
        <f t="shared" si="231"/>
        <v>0</v>
      </c>
    </row>
    <row r="7404" spans="1:21" hidden="1">
      <c r="A7404" s="55" t="str">
        <f t="shared" si="230"/>
        <v>Y0F10</v>
      </c>
      <c r="B7404" s="55">
        <f>VLOOKUP(J7404,'Mapping-CITI'!A:E,5,0)</f>
        <v>0</v>
      </c>
      <c r="D7404" s="42">
        <v>45016</v>
      </c>
      <c r="E7404" s="42">
        <v>45199</v>
      </c>
      <c r="F7404" t="s">
        <v>2909</v>
      </c>
      <c r="G7404" t="s">
        <v>2943</v>
      </c>
      <c r="H7404">
        <v>2250</v>
      </c>
      <c r="I7404" t="s">
        <v>2774</v>
      </c>
      <c r="J7404">
        <v>210117</v>
      </c>
      <c r="K7404" t="s">
        <v>2242</v>
      </c>
      <c r="L7404">
        <v>-5379378.8899999997</v>
      </c>
      <c r="M7404">
        <v>39537699.090000004</v>
      </c>
      <c r="N7404">
        <v>40371688.649999999</v>
      </c>
      <c r="O7404">
        <v>-6213368.4500000002</v>
      </c>
      <c r="P7404" t="s">
        <v>607</v>
      </c>
      <c r="Q7404">
        <v>-6213368.4500000002</v>
      </c>
      <c r="R7404">
        <v>39465108.890000001</v>
      </c>
      <c r="S7404">
        <v>5712792.6200000001</v>
      </c>
      <c r="T7404" t="s">
        <v>2944</v>
      </c>
      <c r="U7404" s="221">
        <f t="shared" si="231"/>
        <v>-8.3398955999999497E-2</v>
      </c>
    </row>
    <row r="7405" spans="1:21" hidden="1">
      <c r="A7405" s="55" t="str">
        <f t="shared" si="230"/>
        <v>Y0F10</v>
      </c>
      <c r="B7405" s="55">
        <f>VLOOKUP(J7405,'Mapping-CITI'!A:E,5,0)</f>
        <v>0</v>
      </c>
      <c r="D7405" s="42">
        <v>45016</v>
      </c>
      <c r="E7405" s="42">
        <v>45199</v>
      </c>
      <c r="F7405" t="s">
        <v>2909</v>
      </c>
      <c r="G7405" t="s">
        <v>2943</v>
      </c>
      <c r="H7405">
        <v>2250</v>
      </c>
      <c r="I7405" t="s">
        <v>2774</v>
      </c>
      <c r="J7405">
        <v>210138</v>
      </c>
      <c r="K7405" t="s">
        <v>2791</v>
      </c>
      <c r="L7405">
        <v>0</v>
      </c>
      <c r="M7405">
        <v>191896.15</v>
      </c>
      <c r="N7405">
        <v>145489.06</v>
      </c>
      <c r="O7405">
        <v>46407.09</v>
      </c>
      <c r="P7405" t="s">
        <v>607</v>
      </c>
      <c r="Q7405">
        <v>46407.09</v>
      </c>
      <c r="R7405">
        <v>191896.15</v>
      </c>
      <c r="S7405">
        <v>145489.06</v>
      </c>
      <c r="T7405" t="s">
        <v>2944</v>
      </c>
      <c r="U7405" s="221">
        <f t="shared" si="231"/>
        <v>4.6407089999999998E-3</v>
      </c>
    </row>
    <row r="7406" spans="1:21" hidden="1">
      <c r="A7406" s="55" t="str">
        <f t="shared" si="230"/>
        <v>Y0F10</v>
      </c>
      <c r="B7406" s="55">
        <f>VLOOKUP(J7406,'Mapping-CITI'!A:E,5,0)</f>
        <v>0</v>
      </c>
      <c r="D7406" s="42">
        <v>45016</v>
      </c>
      <c r="E7406" s="42">
        <v>45199</v>
      </c>
      <c r="F7406" t="s">
        <v>2909</v>
      </c>
      <c r="G7406" t="s">
        <v>2943</v>
      </c>
      <c r="H7406">
        <v>2250</v>
      </c>
      <c r="I7406" t="s">
        <v>2774</v>
      </c>
      <c r="J7406">
        <v>210140</v>
      </c>
      <c r="K7406" t="s">
        <v>2245</v>
      </c>
      <c r="L7406">
        <v>0</v>
      </c>
      <c r="M7406">
        <v>874702.95</v>
      </c>
      <c r="N7406">
        <v>719262.1</v>
      </c>
      <c r="O7406">
        <v>155440.85</v>
      </c>
      <c r="P7406" t="s">
        <v>607</v>
      </c>
      <c r="Q7406">
        <v>155440.85</v>
      </c>
      <c r="R7406">
        <v>874702.95</v>
      </c>
      <c r="S7406">
        <v>719262.1</v>
      </c>
      <c r="T7406" t="s">
        <v>2944</v>
      </c>
      <c r="U7406" s="221">
        <f t="shared" si="231"/>
        <v>1.5544084999999997E-2</v>
      </c>
    </row>
    <row r="7407" spans="1:21" hidden="1">
      <c r="A7407" s="55" t="str">
        <f t="shared" si="230"/>
        <v>Y0F10</v>
      </c>
      <c r="B7407" s="55">
        <f>VLOOKUP(J7407,'Mapping-CITI'!A:E,5,0)</f>
        <v>0</v>
      </c>
      <c r="D7407" s="42">
        <v>45016</v>
      </c>
      <c r="E7407" s="42">
        <v>45199</v>
      </c>
      <c r="F7407" t="s">
        <v>2909</v>
      </c>
      <c r="G7407" t="s">
        <v>2943</v>
      </c>
      <c r="H7407">
        <v>2250</v>
      </c>
      <c r="I7407" t="s">
        <v>2774</v>
      </c>
      <c r="J7407">
        <v>210210</v>
      </c>
      <c r="K7407" t="s">
        <v>2246</v>
      </c>
      <c r="L7407">
        <v>-15230862.51</v>
      </c>
      <c r="M7407">
        <v>90043596.069999993</v>
      </c>
      <c r="N7407">
        <v>99318610.090000004</v>
      </c>
      <c r="O7407">
        <v>-24505876.530000001</v>
      </c>
      <c r="P7407" t="s">
        <v>607</v>
      </c>
      <c r="Q7407">
        <v>-24505876.530000001</v>
      </c>
      <c r="R7407">
        <v>90043596.069999993</v>
      </c>
      <c r="S7407">
        <v>2175931.0699999998</v>
      </c>
      <c r="T7407" t="s">
        <v>2944</v>
      </c>
      <c r="U7407" s="221">
        <f t="shared" si="231"/>
        <v>-0.92750140200000109</v>
      </c>
    </row>
    <row r="7408" spans="1:21" hidden="1">
      <c r="A7408" s="55" t="str">
        <f t="shared" si="230"/>
        <v>Y0F10</v>
      </c>
      <c r="B7408" s="55">
        <f>VLOOKUP(J7408,'Mapping-CITI'!A:E,5,0)</f>
        <v>0</v>
      </c>
      <c r="D7408" s="42">
        <v>45016</v>
      </c>
      <c r="E7408" s="42">
        <v>45199</v>
      </c>
      <c r="F7408" t="s">
        <v>2909</v>
      </c>
      <c r="G7408" t="s">
        <v>2943</v>
      </c>
      <c r="H7408">
        <v>2250</v>
      </c>
      <c r="I7408" t="s">
        <v>2774</v>
      </c>
      <c r="J7408">
        <v>210667</v>
      </c>
      <c r="K7408" t="s">
        <v>2862</v>
      </c>
      <c r="L7408">
        <v>0</v>
      </c>
      <c r="M7408">
        <v>650570</v>
      </c>
      <c r="N7408">
        <v>36032</v>
      </c>
      <c r="O7408">
        <v>614538</v>
      </c>
      <c r="P7408" t="s">
        <v>607</v>
      </c>
      <c r="Q7408">
        <v>614538</v>
      </c>
      <c r="R7408">
        <v>650570</v>
      </c>
      <c r="S7408">
        <v>36032</v>
      </c>
      <c r="T7408" t="s">
        <v>2944</v>
      </c>
      <c r="U7408" s="221">
        <f t="shared" si="231"/>
        <v>6.1453800000000003E-2</v>
      </c>
    </row>
    <row r="7409" spans="1:21" hidden="1">
      <c r="A7409" s="55" t="str">
        <f t="shared" si="230"/>
        <v>Y0F10</v>
      </c>
      <c r="B7409" s="55">
        <f>VLOOKUP(J7409,'Mapping-CITI'!A:E,5,0)</f>
        <v>0</v>
      </c>
      <c r="D7409" s="42">
        <v>45016</v>
      </c>
      <c r="E7409" s="42">
        <v>45199</v>
      </c>
      <c r="F7409" t="s">
        <v>2909</v>
      </c>
      <c r="G7409" t="s">
        <v>2943</v>
      </c>
      <c r="H7409">
        <v>2250</v>
      </c>
      <c r="I7409" t="s">
        <v>2774</v>
      </c>
      <c r="J7409">
        <v>210766</v>
      </c>
      <c r="K7409" t="s">
        <v>2748</v>
      </c>
      <c r="L7409">
        <v>-12730.63</v>
      </c>
      <c r="M7409">
        <v>124751.26</v>
      </c>
      <c r="N7409">
        <v>149282.76999999999</v>
      </c>
      <c r="O7409">
        <v>-37262.14</v>
      </c>
      <c r="P7409" t="s">
        <v>607</v>
      </c>
      <c r="Q7409">
        <v>-37262.14</v>
      </c>
      <c r="R7409">
        <v>123302.63</v>
      </c>
      <c r="S7409">
        <v>0</v>
      </c>
      <c r="T7409" t="s">
        <v>2944</v>
      </c>
      <c r="U7409" s="221">
        <f t="shared" si="231"/>
        <v>-2.4531509999999993E-3</v>
      </c>
    </row>
    <row r="7410" spans="1:21" hidden="1">
      <c r="A7410" s="55" t="str">
        <f t="shared" si="230"/>
        <v>Y0F1Ignore</v>
      </c>
      <c r="B7410" s="55" t="str">
        <f>VLOOKUP(J7410,'Mapping-CITI'!A:E,5,0)</f>
        <v>Ignore</v>
      </c>
      <c r="D7410" s="42">
        <v>45016</v>
      </c>
      <c r="E7410" s="42">
        <v>45199</v>
      </c>
      <c r="F7410" t="s">
        <v>2909</v>
      </c>
      <c r="G7410" t="s">
        <v>2943</v>
      </c>
      <c r="H7410">
        <v>2250</v>
      </c>
      <c r="I7410" t="s">
        <v>2774</v>
      </c>
      <c r="J7410">
        <v>210854</v>
      </c>
      <c r="K7410" t="s">
        <v>3378</v>
      </c>
      <c r="L7410">
        <v>14022.6</v>
      </c>
      <c r="M7410">
        <v>0</v>
      </c>
      <c r="N7410">
        <v>0</v>
      </c>
      <c r="O7410">
        <v>14022.6</v>
      </c>
      <c r="P7410" t="s">
        <v>607</v>
      </c>
      <c r="Q7410">
        <v>14022.6</v>
      </c>
      <c r="R7410">
        <v>0</v>
      </c>
      <c r="S7410">
        <v>0</v>
      </c>
      <c r="T7410" t="s">
        <v>2944</v>
      </c>
      <c r="U7410" s="221">
        <f t="shared" si="231"/>
        <v>0</v>
      </c>
    </row>
    <row r="7411" spans="1:21" hidden="1">
      <c r="A7411" s="55" t="str">
        <f t="shared" si="230"/>
        <v>Y0F10</v>
      </c>
      <c r="B7411" s="55">
        <f>VLOOKUP(J7411,'Mapping-CITI'!A:E,5,0)</f>
        <v>0</v>
      </c>
      <c r="D7411" s="42">
        <v>45016</v>
      </c>
      <c r="E7411" s="42">
        <v>45199</v>
      </c>
      <c r="F7411" t="s">
        <v>2909</v>
      </c>
      <c r="G7411" t="s">
        <v>2943</v>
      </c>
      <c r="H7411">
        <v>2250</v>
      </c>
      <c r="I7411" t="s">
        <v>2774</v>
      </c>
      <c r="J7411">
        <v>211103</v>
      </c>
      <c r="K7411" t="s">
        <v>2249</v>
      </c>
      <c r="L7411">
        <v>-13720.54</v>
      </c>
      <c r="M7411">
        <v>25382.080000000002</v>
      </c>
      <c r="N7411">
        <v>12963.84</v>
      </c>
      <c r="O7411">
        <v>-1302.3</v>
      </c>
      <c r="P7411" t="s">
        <v>607</v>
      </c>
      <c r="Q7411">
        <v>-1302.3</v>
      </c>
      <c r="R7411">
        <v>25382.080000000002</v>
      </c>
      <c r="S7411">
        <v>20.54</v>
      </c>
      <c r="T7411" t="s">
        <v>2944</v>
      </c>
      <c r="U7411" s="221">
        <f t="shared" si="231"/>
        <v>1.2418240000000001E-3</v>
      </c>
    </row>
    <row r="7412" spans="1:21" hidden="1">
      <c r="A7412" s="55" t="str">
        <f t="shared" si="230"/>
        <v>Y0F10</v>
      </c>
      <c r="B7412" s="55">
        <f>VLOOKUP(J7412,'Mapping-CITI'!A:E,5,0)</f>
        <v>0</v>
      </c>
      <c r="D7412" s="42">
        <v>45016</v>
      </c>
      <c r="E7412" s="42">
        <v>45199</v>
      </c>
      <c r="F7412" t="s">
        <v>2909</v>
      </c>
      <c r="G7412" t="s">
        <v>2943</v>
      </c>
      <c r="H7412">
        <v>2250</v>
      </c>
      <c r="I7412" t="s">
        <v>2774</v>
      </c>
      <c r="J7412">
        <v>211106</v>
      </c>
      <c r="K7412" t="s">
        <v>2250</v>
      </c>
      <c r="L7412">
        <v>-16321.6</v>
      </c>
      <c r="M7412">
        <v>4033638.62</v>
      </c>
      <c r="N7412">
        <v>4211767.5999999996</v>
      </c>
      <c r="O7412">
        <v>-194450.58</v>
      </c>
      <c r="P7412" t="s">
        <v>607</v>
      </c>
      <c r="Q7412">
        <v>-194450.58</v>
      </c>
      <c r="R7412">
        <v>4033638.62</v>
      </c>
      <c r="S7412">
        <v>4211767.5999999996</v>
      </c>
      <c r="T7412" t="s">
        <v>2944</v>
      </c>
      <c r="U7412" s="221">
        <f t="shared" si="231"/>
        <v>-1.7812897999999952E-2</v>
      </c>
    </row>
    <row r="7413" spans="1:21" hidden="1">
      <c r="A7413" s="55" t="str">
        <f t="shared" si="230"/>
        <v>Y0F10</v>
      </c>
      <c r="B7413" s="55">
        <f>VLOOKUP(J7413,'Mapping-CITI'!A:E,5,0)</f>
        <v>0</v>
      </c>
      <c r="D7413" s="42">
        <v>45016</v>
      </c>
      <c r="E7413" s="42">
        <v>45199</v>
      </c>
      <c r="F7413" t="s">
        <v>2909</v>
      </c>
      <c r="G7413" t="s">
        <v>2943</v>
      </c>
      <c r="H7413">
        <v>2250</v>
      </c>
      <c r="I7413" t="s">
        <v>2774</v>
      </c>
      <c r="J7413">
        <v>211121</v>
      </c>
      <c r="K7413" t="s">
        <v>2252</v>
      </c>
      <c r="L7413">
        <v>-60</v>
      </c>
      <c r="M7413">
        <v>4854933</v>
      </c>
      <c r="N7413">
        <v>7169927</v>
      </c>
      <c r="O7413">
        <v>-2315054</v>
      </c>
      <c r="P7413" t="s">
        <v>607</v>
      </c>
      <c r="Q7413">
        <v>-2315054</v>
      </c>
      <c r="R7413">
        <v>4774582</v>
      </c>
      <c r="S7413">
        <v>0</v>
      </c>
      <c r="T7413" t="s">
        <v>2944</v>
      </c>
      <c r="U7413" s="221">
        <f t="shared" si="231"/>
        <v>-0.23149939999999999</v>
      </c>
    </row>
    <row r="7414" spans="1:21" hidden="1">
      <c r="A7414" s="55" t="str">
        <f t="shared" si="230"/>
        <v>Y0F10</v>
      </c>
      <c r="B7414" s="55">
        <f>VLOOKUP(J7414,'Mapping-CITI'!A:E,5,0)</f>
        <v>0</v>
      </c>
      <c r="D7414" s="42">
        <v>45016</v>
      </c>
      <c r="E7414" s="42">
        <v>45199</v>
      </c>
      <c r="F7414" t="s">
        <v>2909</v>
      </c>
      <c r="G7414" t="s">
        <v>2943</v>
      </c>
      <c r="H7414">
        <v>2250</v>
      </c>
      <c r="I7414" t="s">
        <v>2774</v>
      </c>
      <c r="J7414">
        <v>211122</v>
      </c>
      <c r="K7414" t="s">
        <v>2253</v>
      </c>
      <c r="L7414">
        <v>-1851.81</v>
      </c>
      <c r="M7414">
        <v>13996.98</v>
      </c>
      <c r="N7414">
        <v>14244.19</v>
      </c>
      <c r="O7414">
        <v>-2099.02</v>
      </c>
      <c r="P7414" t="s">
        <v>607</v>
      </c>
      <c r="Q7414">
        <v>-2099.02</v>
      </c>
      <c r="R7414">
        <v>13893.1</v>
      </c>
      <c r="S7414">
        <v>0</v>
      </c>
      <c r="T7414" t="s">
        <v>2944</v>
      </c>
      <c r="U7414" s="221">
        <f t="shared" si="231"/>
        <v>-2.4721000000000094E-5</v>
      </c>
    </row>
    <row r="7415" spans="1:21" hidden="1">
      <c r="A7415" s="55" t="str">
        <f t="shared" si="230"/>
        <v>Y0F10</v>
      </c>
      <c r="B7415" s="55">
        <f>VLOOKUP(J7415,'Mapping-CITI'!A:E,5,0)</f>
        <v>0</v>
      </c>
      <c r="D7415" s="42">
        <v>45016</v>
      </c>
      <c r="E7415" s="42">
        <v>45199</v>
      </c>
      <c r="F7415" t="s">
        <v>2909</v>
      </c>
      <c r="G7415" t="s">
        <v>2943</v>
      </c>
      <c r="H7415">
        <v>2250</v>
      </c>
      <c r="I7415" t="s">
        <v>2774</v>
      </c>
      <c r="J7415">
        <v>211172</v>
      </c>
      <c r="K7415" t="s">
        <v>2262</v>
      </c>
      <c r="L7415">
        <v>-1347092.39</v>
      </c>
      <c r="M7415">
        <v>5416208.75</v>
      </c>
      <c r="N7415">
        <v>8209519.7699999996</v>
      </c>
      <c r="O7415">
        <v>-4140403.41</v>
      </c>
      <c r="P7415" t="s">
        <v>607</v>
      </c>
      <c r="Q7415">
        <v>-4140403.41</v>
      </c>
      <c r="R7415">
        <v>5416208.75</v>
      </c>
      <c r="S7415">
        <v>156284.31</v>
      </c>
      <c r="T7415" t="s">
        <v>2944</v>
      </c>
      <c r="U7415" s="221">
        <f t="shared" si="231"/>
        <v>-0.27933110199999994</v>
      </c>
    </row>
    <row r="7416" spans="1:21" hidden="1">
      <c r="A7416" s="55" t="str">
        <f t="shared" si="230"/>
        <v>Y0F10</v>
      </c>
      <c r="B7416" s="55">
        <f>VLOOKUP(J7416,'Mapping-CITI'!A:E,5,0)</f>
        <v>0</v>
      </c>
      <c r="D7416" s="42">
        <v>45016</v>
      </c>
      <c r="E7416" s="42">
        <v>45199</v>
      </c>
      <c r="F7416" t="s">
        <v>2909</v>
      </c>
      <c r="G7416" t="s">
        <v>2943</v>
      </c>
      <c r="H7416">
        <v>2250</v>
      </c>
      <c r="I7416" t="s">
        <v>2774</v>
      </c>
      <c r="J7416">
        <v>211632</v>
      </c>
      <c r="K7416" t="s">
        <v>2543</v>
      </c>
      <c r="L7416">
        <v>0</v>
      </c>
      <c r="M7416">
        <v>160730.78</v>
      </c>
      <c r="N7416">
        <v>260805.54</v>
      </c>
      <c r="O7416">
        <v>-100074.76</v>
      </c>
      <c r="P7416" t="s">
        <v>607</v>
      </c>
      <c r="Q7416">
        <v>-100074.76</v>
      </c>
      <c r="R7416">
        <v>160730.78</v>
      </c>
      <c r="S7416">
        <v>260805.54</v>
      </c>
      <c r="T7416" t="s">
        <v>2944</v>
      </c>
      <c r="U7416" s="221">
        <f t="shared" si="231"/>
        <v>-1.0007476000000001E-2</v>
      </c>
    </row>
    <row r="7417" spans="1:21" hidden="1">
      <c r="A7417" s="55" t="str">
        <f t="shared" si="230"/>
        <v>Y0F10</v>
      </c>
      <c r="B7417" s="55">
        <f>VLOOKUP(J7417,'Mapping-CITI'!A:E,5,0)</f>
        <v>0</v>
      </c>
      <c r="D7417" s="42">
        <v>45016</v>
      </c>
      <c r="E7417" s="42">
        <v>45199</v>
      </c>
      <c r="F7417" t="s">
        <v>2909</v>
      </c>
      <c r="G7417" t="s">
        <v>2943</v>
      </c>
      <c r="H7417">
        <v>2220</v>
      </c>
      <c r="I7417" t="s">
        <v>2775</v>
      </c>
      <c r="J7417">
        <v>260101</v>
      </c>
      <c r="K7417" t="s">
        <v>2271</v>
      </c>
      <c r="L7417">
        <v>0</v>
      </c>
      <c r="M7417">
        <v>4390603253.0200005</v>
      </c>
      <c r="N7417">
        <v>4490492852.9200001</v>
      </c>
      <c r="O7417">
        <v>-99889599.900000006</v>
      </c>
      <c r="P7417" t="s">
        <v>607</v>
      </c>
      <c r="Q7417">
        <v>-99889599.900000006</v>
      </c>
      <c r="R7417">
        <v>0</v>
      </c>
      <c r="S7417">
        <v>0</v>
      </c>
      <c r="T7417" t="s">
        <v>2944</v>
      </c>
      <c r="U7417" s="221">
        <f t="shared" si="231"/>
        <v>-9.9889599899999624</v>
      </c>
    </row>
    <row r="7418" spans="1:21" hidden="1">
      <c r="A7418" s="55" t="str">
        <f t="shared" si="230"/>
        <v>Y0F10</v>
      </c>
      <c r="B7418" s="55">
        <f>VLOOKUP(J7418,'Mapping-CITI'!A:E,5,0)</f>
        <v>0</v>
      </c>
      <c r="D7418" s="42">
        <v>45016</v>
      </c>
      <c r="E7418" s="42">
        <v>45199</v>
      </c>
      <c r="F7418" t="s">
        <v>2909</v>
      </c>
      <c r="G7418" t="s">
        <v>2943</v>
      </c>
      <c r="H7418">
        <v>2220</v>
      </c>
      <c r="I7418" t="s">
        <v>2775</v>
      </c>
      <c r="J7418">
        <v>260118</v>
      </c>
      <c r="K7418" t="s">
        <v>2275</v>
      </c>
      <c r="L7418">
        <v>0</v>
      </c>
      <c r="M7418">
        <v>48665277038.980003</v>
      </c>
      <c r="N7418">
        <v>48665277038.980003</v>
      </c>
      <c r="O7418">
        <v>0</v>
      </c>
      <c r="P7418" t="s">
        <v>607</v>
      </c>
      <c r="Q7418">
        <v>0</v>
      </c>
      <c r="R7418">
        <v>0</v>
      </c>
      <c r="S7418">
        <v>0</v>
      </c>
      <c r="T7418" t="s">
        <v>2944</v>
      </c>
      <c r="U7418" s="221">
        <f t="shared" si="231"/>
        <v>0</v>
      </c>
    </row>
    <row r="7419" spans="1:21" hidden="1">
      <c r="A7419" s="55" t="str">
        <f t="shared" si="230"/>
        <v>Y0F10</v>
      </c>
      <c r="B7419" s="55">
        <f>VLOOKUP(J7419,'Mapping-CITI'!A:E,5,0)</f>
        <v>0</v>
      </c>
      <c r="D7419" s="42">
        <v>45016</v>
      </c>
      <c r="E7419" s="42">
        <v>45199</v>
      </c>
      <c r="F7419" t="s">
        <v>2909</v>
      </c>
      <c r="G7419" t="s">
        <v>2943</v>
      </c>
      <c r="H7419">
        <v>2240</v>
      </c>
      <c r="I7419" t="s">
        <v>2795</v>
      </c>
      <c r="J7419">
        <v>260202</v>
      </c>
      <c r="K7419" t="s">
        <v>2281</v>
      </c>
      <c r="L7419">
        <v>0</v>
      </c>
      <c r="M7419">
        <v>1446222520.1199999</v>
      </c>
      <c r="N7419">
        <v>1446222520.1199999</v>
      </c>
      <c r="O7419">
        <v>0</v>
      </c>
      <c r="P7419" t="s">
        <v>607</v>
      </c>
      <c r="Q7419">
        <v>0</v>
      </c>
      <c r="R7419">
        <v>0</v>
      </c>
      <c r="S7419">
        <v>0</v>
      </c>
      <c r="T7419" t="s">
        <v>2944</v>
      </c>
      <c r="U7419" s="221">
        <f t="shared" si="231"/>
        <v>0</v>
      </c>
    </row>
    <row r="7420" spans="1:21" hidden="1">
      <c r="A7420" s="55" t="str">
        <f t="shared" si="230"/>
        <v>Y0F10</v>
      </c>
      <c r="B7420" s="55">
        <f>VLOOKUP(J7420,'Mapping-CITI'!A:E,5,0)</f>
        <v>0</v>
      </c>
      <c r="D7420" s="42">
        <v>45016</v>
      </c>
      <c r="E7420" s="42">
        <v>45199</v>
      </c>
      <c r="F7420" t="s">
        <v>2909</v>
      </c>
      <c r="G7420" t="s">
        <v>2943</v>
      </c>
      <c r="H7420">
        <v>2240</v>
      </c>
      <c r="I7420" t="s">
        <v>2795</v>
      </c>
      <c r="J7420">
        <v>260221</v>
      </c>
      <c r="K7420" t="s">
        <v>2282</v>
      </c>
      <c r="L7420">
        <v>0.05</v>
      </c>
      <c r="M7420">
        <v>634083567.34000003</v>
      </c>
      <c r="N7420">
        <v>658407340.86000001</v>
      </c>
      <c r="O7420">
        <v>-24323773.469999999</v>
      </c>
      <c r="P7420" t="s">
        <v>607</v>
      </c>
      <c r="Q7420">
        <v>-24323773.469999999</v>
      </c>
      <c r="R7420">
        <v>629354291.16999996</v>
      </c>
      <c r="S7420">
        <v>4977.72</v>
      </c>
      <c r="T7420" t="s">
        <v>2944</v>
      </c>
      <c r="U7420" s="221">
        <f t="shared" si="231"/>
        <v>-2.4323773519999983</v>
      </c>
    </row>
    <row r="7421" spans="1:21" hidden="1">
      <c r="A7421" s="55" t="str">
        <f t="shared" si="230"/>
        <v>Y0F10</v>
      </c>
      <c r="B7421" s="55">
        <f>VLOOKUP(J7421,'Mapping-CITI'!A:E,5,0)</f>
        <v>0</v>
      </c>
      <c r="D7421" s="42">
        <v>45016</v>
      </c>
      <c r="E7421" s="42">
        <v>45199</v>
      </c>
      <c r="F7421" t="s">
        <v>2909</v>
      </c>
      <c r="G7421" t="s">
        <v>2943</v>
      </c>
      <c r="H7421">
        <v>2240</v>
      </c>
      <c r="I7421" t="s">
        <v>2795</v>
      </c>
      <c r="J7421">
        <v>260222</v>
      </c>
      <c r="K7421" t="s">
        <v>2283</v>
      </c>
      <c r="L7421">
        <v>-5448183.0300000003</v>
      </c>
      <c r="M7421">
        <v>757680159.75999999</v>
      </c>
      <c r="N7421">
        <v>758832852.36000001</v>
      </c>
      <c r="O7421">
        <v>-6600875.6299999999</v>
      </c>
      <c r="P7421" t="s">
        <v>607</v>
      </c>
      <c r="Q7421">
        <v>-6600875.6299999999</v>
      </c>
      <c r="R7421">
        <v>752102157.75</v>
      </c>
      <c r="S7421">
        <v>0</v>
      </c>
      <c r="T7421" t="s">
        <v>2944</v>
      </c>
      <c r="U7421" s="221">
        <f t="shared" si="231"/>
        <v>-0.11526926000000239</v>
      </c>
    </row>
    <row r="7422" spans="1:21" hidden="1">
      <c r="A7422" s="55" t="str">
        <f t="shared" si="230"/>
        <v>Y0F10</v>
      </c>
      <c r="B7422" s="55">
        <f>VLOOKUP(J7422,'Mapping-CITI'!A:E,5,0)</f>
        <v>0</v>
      </c>
      <c r="D7422" s="42">
        <v>45016</v>
      </c>
      <c r="E7422" s="42">
        <v>45199</v>
      </c>
      <c r="F7422" t="s">
        <v>2909</v>
      </c>
      <c r="G7422" t="s">
        <v>2943</v>
      </c>
      <c r="H7422">
        <v>2250</v>
      </c>
      <c r="I7422" t="s">
        <v>2774</v>
      </c>
      <c r="J7422">
        <v>260836</v>
      </c>
      <c r="K7422" t="s">
        <v>2705</v>
      </c>
      <c r="L7422">
        <v>-531500.4</v>
      </c>
      <c r="M7422">
        <v>3871359.53</v>
      </c>
      <c r="N7422">
        <v>3962908.21</v>
      </c>
      <c r="O7422">
        <v>-623049.07999999996</v>
      </c>
      <c r="P7422" t="s">
        <v>607</v>
      </c>
      <c r="Q7422">
        <v>-623049.07999999996</v>
      </c>
      <c r="R7422">
        <v>3864826.57</v>
      </c>
      <c r="S7422">
        <v>514151.56</v>
      </c>
      <c r="T7422" t="s">
        <v>2944</v>
      </c>
      <c r="U7422" s="221">
        <f t="shared" si="231"/>
        <v>-9.1548680000000174E-3</v>
      </c>
    </row>
    <row r="7423" spans="1:21" hidden="1">
      <c r="A7423" s="55" t="str">
        <f t="shared" si="230"/>
        <v>Y0F10</v>
      </c>
      <c r="B7423" s="55">
        <f>VLOOKUP(J7423,'Mapping-CITI'!A:E,5,0)</f>
        <v>0</v>
      </c>
      <c r="D7423" s="42">
        <v>45016</v>
      </c>
      <c r="E7423" s="42">
        <v>45199</v>
      </c>
      <c r="F7423" t="s">
        <v>2909</v>
      </c>
      <c r="G7423" t="s">
        <v>2943</v>
      </c>
      <c r="H7423">
        <v>2250</v>
      </c>
      <c r="I7423" t="s">
        <v>2774</v>
      </c>
      <c r="J7423">
        <v>260837</v>
      </c>
      <c r="K7423" t="s">
        <v>2706</v>
      </c>
      <c r="L7423">
        <v>-531500.4</v>
      </c>
      <c r="M7423">
        <v>3871359.53</v>
      </c>
      <c r="N7423">
        <v>3962908.21</v>
      </c>
      <c r="O7423">
        <v>-623049.07999999996</v>
      </c>
      <c r="P7423" t="s">
        <v>607</v>
      </c>
      <c r="Q7423">
        <v>-623049.07999999996</v>
      </c>
      <c r="R7423">
        <v>3864826.57</v>
      </c>
      <c r="S7423">
        <v>514151.56</v>
      </c>
      <c r="T7423" t="s">
        <v>2944</v>
      </c>
      <c r="U7423" s="221">
        <f t="shared" si="231"/>
        <v>-9.1548680000000174E-3</v>
      </c>
    </row>
    <row r="7424" spans="1:21" hidden="1">
      <c r="A7424" s="55" t="str">
        <f t="shared" si="230"/>
        <v>Y0F10</v>
      </c>
      <c r="B7424" s="55">
        <f>VLOOKUP(J7424,'Mapping-CITI'!A:E,5,0)</f>
        <v>0</v>
      </c>
      <c r="D7424" s="42">
        <v>45016</v>
      </c>
      <c r="E7424" s="42">
        <v>45199</v>
      </c>
      <c r="F7424" t="s">
        <v>2909</v>
      </c>
      <c r="G7424" t="s">
        <v>2943</v>
      </c>
      <c r="H7424">
        <v>2250</v>
      </c>
      <c r="I7424" t="s">
        <v>2774</v>
      </c>
      <c r="J7424">
        <v>260942</v>
      </c>
      <c r="K7424" t="s">
        <v>2292</v>
      </c>
      <c r="L7424">
        <v>-11791</v>
      </c>
      <c r="M7424">
        <v>36795</v>
      </c>
      <c r="N7424">
        <v>39994</v>
      </c>
      <c r="O7424">
        <v>-14990</v>
      </c>
      <c r="P7424" t="s">
        <v>607</v>
      </c>
      <c r="Q7424">
        <v>-14990</v>
      </c>
      <c r="R7424">
        <v>35709</v>
      </c>
      <c r="S7424">
        <v>0</v>
      </c>
      <c r="T7424" t="s">
        <v>2944</v>
      </c>
      <c r="U7424" s="221">
        <f t="shared" si="231"/>
        <v>-3.1990000000000002E-4</v>
      </c>
    </row>
    <row r="7425" spans="1:21" hidden="1">
      <c r="A7425" s="55" t="str">
        <f t="shared" si="230"/>
        <v>Y0F10</v>
      </c>
      <c r="B7425" s="55">
        <f>VLOOKUP(J7425,'Mapping-CITI'!A:E,5,0)</f>
        <v>0</v>
      </c>
      <c r="D7425" s="42">
        <v>45016</v>
      </c>
      <c r="E7425" s="42">
        <v>45199</v>
      </c>
      <c r="F7425" t="s">
        <v>2909</v>
      </c>
      <c r="G7425" t="s">
        <v>2943</v>
      </c>
      <c r="H7425">
        <v>2220</v>
      </c>
      <c r="I7425" t="s">
        <v>2775</v>
      </c>
      <c r="J7425">
        <v>261026</v>
      </c>
      <c r="K7425" t="s">
        <v>2549</v>
      </c>
      <c r="L7425">
        <v>-45569.91</v>
      </c>
      <c r="M7425">
        <v>2390995.27</v>
      </c>
      <c r="N7425">
        <v>287812.28000000003</v>
      </c>
      <c r="O7425">
        <v>2057613.08</v>
      </c>
      <c r="P7425" t="s">
        <v>607</v>
      </c>
      <c r="Q7425">
        <v>2057613.08</v>
      </c>
      <c r="R7425">
        <v>2390995.27</v>
      </c>
      <c r="S7425">
        <v>287812.28000000003</v>
      </c>
      <c r="T7425" t="s">
        <v>2944</v>
      </c>
      <c r="U7425" s="221">
        <f t="shared" si="231"/>
        <v>0.21031829900000001</v>
      </c>
    </row>
    <row r="7426" spans="1:21" hidden="1">
      <c r="A7426" s="55" t="str">
        <f t="shared" si="230"/>
        <v>Y0F10</v>
      </c>
      <c r="B7426" s="55">
        <f>VLOOKUP(J7426,'Mapping-CITI'!A:E,5,0)</f>
        <v>0</v>
      </c>
      <c r="D7426" s="42">
        <v>45016</v>
      </c>
      <c r="E7426" s="42">
        <v>45199</v>
      </c>
      <c r="F7426" t="s">
        <v>2909</v>
      </c>
      <c r="G7426" t="s">
        <v>2943</v>
      </c>
      <c r="H7426">
        <v>2220</v>
      </c>
      <c r="I7426" t="s">
        <v>2775</v>
      </c>
      <c r="J7426">
        <v>261027</v>
      </c>
      <c r="K7426" t="s">
        <v>2855</v>
      </c>
      <c r="L7426">
        <v>-526196.74</v>
      </c>
      <c r="M7426">
        <v>3473808.35</v>
      </c>
      <c r="N7426">
        <v>3651221.05</v>
      </c>
      <c r="O7426">
        <v>-703609.44</v>
      </c>
      <c r="P7426" t="s">
        <v>607</v>
      </c>
      <c r="Q7426">
        <v>-703609.44</v>
      </c>
      <c r="R7426">
        <v>3473808.35</v>
      </c>
      <c r="S7426">
        <v>0</v>
      </c>
      <c r="T7426" t="s">
        <v>2944</v>
      </c>
      <c r="U7426" s="221">
        <f t="shared" si="231"/>
        <v>-1.7741269999999972E-2</v>
      </c>
    </row>
    <row r="7427" spans="1:21" hidden="1">
      <c r="A7427" s="55" t="str">
        <f t="shared" ref="A7427:A7490" si="232">F7427&amp;B7427</f>
        <v>Y0F10</v>
      </c>
      <c r="B7427" s="55">
        <f>VLOOKUP(J7427,'Mapping-CITI'!A:E,5,0)</f>
        <v>0</v>
      </c>
      <c r="D7427" s="42">
        <v>45016</v>
      </c>
      <c r="E7427" s="42">
        <v>45199</v>
      </c>
      <c r="F7427" t="s">
        <v>2909</v>
      </c>
      <c r="G7427" t="s">
        <v>2943</v>
      </c>
      <c r="H7427">
        <v>2220</v>
      </c>
      <c r="I7427" t="s">
        <v>2775</v>
      </c>
      <c r="J7427">
        <v>261259</v>
      </c>
      <c r="K7427" t="s">
        <v>2707</v>
      </c>
      <c r="L7427">
        <v>-34459.65</v>
      </c>
      <c r="M7427">
        <v>338461.61</v>
      </c>
      <c r="N7427">
        <v>381796.43</v>
      </c>
      <c r="O7427">
        <v>-77794.47</v>
      </c>
      <c r="P7427" t="s">
        <v>607</v>
      </c>
      <c r="Q7427">
        <v>-77794.47</v>
      </c>
      <c r="R7427">
        <v>337038.57</v>
      </c>
      <c r="S7427">
        <v>0</v>
      </c>
      <c r="T7427" t="s">
        <v>2944</v>
      </c>
      <c r="U7427" s="221">
        <f t="shared" ref="U7427:U7490" si="233">(M7427-N7427)/10^7</f>
        <v>-4.3334820000000005E-3</v>
      </c>
    </row>
    <row r="7428" spans="1:21" hidden="1">
      <c r="A7428" s="55" t="str">
        <f t="shared" si="232"/>
        <v>Y0F10</v>
      </c>
      <c r="B7428" s="55">
        <f>VLOOKUP(J7428,'Mapping-CITI'!A:E,5,0)</f>
        <v>0</v>
      </c>
      <c r="D7428" s="42">
        <v>45016</v>
      </c>
      <c r="E7428" s="42">
        <v>45199</v>
      </c>
      <c r="F7428" t="s">
        <v>2909</v>
      </c>
      <c r="G7428" t="s">
        <v>2943</v>
      </c>
      <c r="H7428">
        <v>2220</v>
      </c>
      <c r="I7428" t="s">
        <v>2775</v>
      </c>
      <c r="J7428">
        <v>261260</v>
      </c>
      <c r="K7428" t="s">
        <v>2708</v>
      </c>
      <c r="L7428">
        <v>-34459.65</v>
      </c>
      <c r="M7428">
        <v>338461.61</v>
      </c>
      <c r="N7428">
        <v>381796.43</v>
      </c>
      <c r="O7428">
        <v>-77794.47</v>
      </c>
      <c r="P7428" t="s">
        <v>607</v>
      </c>
      <c r="Q7428">
        <v>-77794.47</v>
      </c>
      <c r="R7428">
        <v>337038.57</v>
      </c>
      <c r="S7428">
        <v>0</v>
      </c>
      <c r="T7428" t="s">
        <v>2944</v>
      </c>
      <c r="U7428" s="221">
        <f t="shared" si="233"/>
        <v>-4.3334820000000005E-3</v>
      </c>
    </row>
    <row r="7429" spans="1:21" hidden="1">
      <c r="A7429" s="55" t="str">
        <f t="shared" si="232"/>
        <v>Y0F10</v>
      </c>
      <c r="B7429" s="55">
        <f>VLOOKUP(J7429,'Mapping-CITI'!A:E,5,0)</f>
        <v>0</v>
      </c>
      <c r="D7429" s="42">
        <v>45016</v>
      </c>
      <c r="E7429" s="42">
        <v>45199</v>
      </c>
      <c r="F7429" t="s">
        <v>2909</v>
      </c>
      <c r="G7429" t="s">
        <v>2943</v>
      </c>
      <c r="H7429">
        <v>2220</v>
      </c>
      <c r="I7429" t="s">
        <v>2775</v>
      </c>
      <c r="J7429">
        <v>261262</v>
      </c>
      <c r="K7429" t="s">
        <v>2709</v>
      </c>
      <c r="L7429">
        <v>-181643.74</v>
      </c>
      <c r="M7429">
        <v>1215760.4099999999</v>
      </c>
      <c r="N7429">
        <v>1167830.4099999999</v>
      </c>
      <c r="O7429">
        <v>-133713.74</v>
      </c>
      <c r="P7429" t="s">
        <v>607</v>
      </c>
      <c r="Q7429">
        <v>-133713.74</v>
      </c>
      <c r="R7429">
        <v>1204858.1499999999</v>
      </c>
      <c r="S7429">
        <v>0</v>
      </c>
      <c r="T7429" t="s">
        <v>2944</v>
      </c>
      <c r="U7429" s="221">
        <f t="shared" si="233"/>
        <v>4.7930000000000004E-3</v>
      </c>
    </row>
    <row r="7430" spans="1:21" hidden="1">
      <c r="A7430" s="55" t="str">
        <f t="shared" si="232"/>
        <v>Y0F10</v>
      </c>
      <c r="B7430" s="55">
        <f>VLOOKUP(J7430,'Mapping-CITI'!A:E,5,0)</f>
        <v>0</v>
      </c>
      <c r="D7430" s="42">
        <v>45016</v>
      </c>
      <c r="E7430" s="42">
        <v>45199</v>
      </c>
      <c r="F7430" t="s">
        <v>2909</v>
      </c>
      <c r="G7430" t="s">
        <v>2943</v>
      </c>
      <c r="H7430">
        <v>2150</v>
      </c>
      <c r="I7430" t="s">
        <v>2797</v>
      </c>
      <c r="J7430">
        <v>281101</v>
      </c>
      <c r="K7430" t="s">
        <v>2296</v>
      </c>
      <c r="L7430">
        <v>0</v>
      </c>
      <c r="M7430">
        <v>0</v>
      </c>
      <c r="N7430">
        <v>0</v>
      </c>
      <c r="O7430">
        <v>-40945053.020000003</v>
      </c>
      <c r="P7430" t="s">
        <v>607</v>
      </c>
      <c r="Q7430">
        <v>-40945053.020000003</v>
      </c>
      <c r="R7430">
        <v>0</v>
      </c>
      <c r="S7430">
        <v>0</v>
      </c>
      <c r="T7430" t="s">
        <v>2944</v>
      </c>
      <c r="U7430" s="221">
        <f t="shared" si="233"/>
        <v>0</v>
      </c>
    </row>
    <row r="7431" spans="1:21" hidden="1">
      <c r="A7431" s="55" t="str">
        <f t="shared" si="232"/>
        <v>Y0F10</v>
      </c>
      <c r="B7431" s="55">
        <f>VLOOKUP(J7431,'Mapping-CITI'!A:E,5,0)</f>
        <v>0</v>
      </c>
      <c r="D7431" s="42">
        <v>45016</v>
      </c>
      <c r="E7431" s="42">
        <v>45199</v>
      </c>
      <c r="F7431" t="s">
        <v>2909</v>
      </c>
      <c r="G7431" t="s">
        <v>2943</v>
      </c>
      <c r="H7431">
        <v>2150</v>
      </c>
      <c r="I7431" t="s">
        <v>2797</v>
      </c>
      <c r="J7431">
        <v>281102</v>
      </c>
      <c r="K7431" t="s">
        <v>2544</v>
      </c>
      <c r="L7431">
        <v>0</v>
      </c>
      <c r="M7431">
        <v>0</v>
      </c>
      <c r="N7431">
        <v>0</v>
      </c>
      <c r="O7431">
        <v>-5348444.2300000004</v>
      </c>
      <c r="P7431" t="s">
        <v>607</v>
      </c>
      <c r="Q7431">
        <v>-5348444.2300000004</v>
      </c>
      <c r="R7431">
        <v>0</v>
      </c>
      <c r="S7431">
        <v>0</v>
      </c>
      <c r="T7431" t="s">
        <v>2944</v>
      </c>
      <c r="U7431" s="221">
        <f t="shared" si="233"/>
        <v>0</v>
      </c>
    </row>
    <row r="7432" spans="1:21" hidden="1">
      <c r="A7432" s="55" t="str">
        <f t="shared" si="232"/>
        <v>Y0F10</v>
      </c>
      <c r="B7432" s="55">
        <f>VLOOKUP(J7432,'Mapping-CITI'!A:E,5,0)</f>
        <v>0</v>
      </c>
      <c r="D7432" s="42">
        <v>45016</v>
      </c>
      <c r="E7432" s="42">
        <v>45199</v>
      </c>
      <c r="F7432" t="s">
        <v>2909</v>
      </c>
      <c r="G7432" t="s">
        <v>2943</v>
      </c>
      <c r="H7432">
        <v>2110</v>
      </c>
      <c r="I7432" t="s">
        <v>2790</v>
      </c>
      <c r="J7432">
        <v>281114</v>
      </c>
      <c r="K7432" t="s">
        <v>2611</v>
      </c>
      <c r="L7432">
        <v>0</v>
      </c>
      <c r="M7432">
        <v>2500</v>
      </c>
      <c r="N7432">
        <v>2500</v>
      </c>
      <c r="O7432">
        <v>0</v>
      </c>
      <c r="P7432" t="s">
        <v>607</v>
      </c>
      <c r="Q7432">
        <v>0</v>
      </c>
      <c r="R7432">
        <v>2500</v>
      </c>
      <c r="S7432">
        <v>2500</v>
      </c>
      <c r="T7432" t="s">
        <v>2944</v>
      </c>
      <c r="U7432" s="221">
        <f t="shared" si="233"/>
        <v>0</v>
      </c>
    </row>
    <row r="7433" spans="1:21" hidden="1">
      <c r="A7433" s="55" t="str">
        <f t="shared" si="232"/>
        <v>Y0F10</v>
      </c>
      <c r="B7433" s="55">
        <f>VLOOKUP(J7433,'Mapping-CITI'!A:E,5,0)</f>
        <v>0</v>
      </c>
      <c r="D7433" s="42">
        <v>45016</v>
      </c>
      <c r="E7433" s="42">
        <v>45199</v>
      </c>
      <c r="F7433" t="s">
        <v>2909</v>
      </c>
      <c r="G7433" t="s">
        <v>2943</v>
      </c>
      <c r="H7433">
        <v>2150</v>
      </c>
      <c r="I7433" t="s">
        <v>2797</v>
      </c>
      <c r="J7433">
        <v>281166</v>
      </c>
      <c r="K7433" t="s">
        <v>2309</v>
      </c>
      <c r="L7433">
        <v>-343913.93</v>
      </c>
      <c r="M7433">
        <v>5126847.82</v>
      </c>
      <c r="N7433">
        <v>13580185.789999999</v>
      </c>
      <c r="O7433">
        <v>-8797251.9000000004</v>
      </c>
      <c r="P7433" t="s">
        <v>607</v>
      </c>
      <c r="Q7433">
        <v>-8797251.9000000004</v>
      </c>
      <c r="R7433">
        <v>0</v>
      </c>
      <c r="S7433">
        <v>0</v>
      </c>
      <c r="T7433" t="s">
        <v>2944</v>
      </c>
      <c r="U7433" s="221">
        <f t="shared" si="233"/>
        <v>-0.84533379699999989</v>
      </c>
    </row>
    <row r="7434" spans="1:21" hidden="1">
      <c r="A7434" s="55" t="str">
        <f t="shared" si="232"/>
        <v>Y0F10</v>
      </c>
      <c r="B7434" s="55">
        <f>VLOOKUP(J7434,'Mapping-CITI'!A:E,5,0)</f>
        <v>0</v>
      </c>
      <c r="D7434" s="42">
        <v>45016</v>
      </c>
      <c r="E7434" s="42">
        <v>45199</v>
      </c>
      <c r="F7434" t="s">
        <v>2909</v>
      </c>
      <c r="G7434" t="s">
        <v>2943</v>
      </c>
      <c r="H7434">
        <v>2150</v>
      </c>
      <c r="I7434" t="s">
        <v>2797</v>
      </c>
      <c r="J7434">
        <v>281167</v>
      </c>
      <c r="K7434" t="s">
        <v>2835</v>
      </c>
      <c r="L7434">
        <v>4102.93</v>
      </c>
      <c r="M7434">
        <v>277907.96999999997</v>
      </c>
      <c r="N7434">
        <v>403356.05</v>
      </c>
      <c r="O7434">
        <v>-121345.15</v>
      </c>
      <c r="P7434" t="s">
        <v>607</v>
      </c>
      <c r="Q7434">
        <v>-121345.15</v>
      </c>
      <c r="R7434">
        <v>0</v>
      </c>
      <c r="S7434">
        <v>0</v>
      </c>
      <c r="T7434" t="s">
        <v>2944</v>
      </c>
      <c r="U7434" s="221">
        <f t="shared" si="233"/>
        <v>-1.2544808000000001E-2</v>
      </c>
    </row>
    <row r="7435" spans="1:21" hidden="1">
      <c r="A7435" s="55" t="str">
        <f t="shared" si="232"/>
        <v>Y0F10</v>
      </c>
      <c r="B7435" s="55">
        <f>VLOOKUP(J7435,'Mapping-CITI'!A:E,5,0)</f>
        <v>0</v>
      </c>
      <c r="D7435" s="42">
        <v>45016</v>
      </c>
      <c r="E7435" s="42">
        <v>45199</v>
      </c>
      <c r="F7435" t="s">
        <v>2909</v>
      </c>
      <c r="G7435" t="s">
        <v>2943</v>
      </c>
      <c r="H7435">
        <v>2250</v>
      </c>
      <c r="I7435" t="s">
        <v>2774</v>
      </c>
      <c r="J7435">
        <v>281212</v>
      </c>
      <c r="K7435" t="s">
        <v>2314</v>
      </c>
      <c r="L7435">
        <v>-210480.76</v>
      </c>
      <c r="M7435">
        <v>1392755.69</v>
      </c>
      <c r="N7435">
        <v>1464224.61</v>
      </c>
      <c r="O7435">
        <v>-281949.68</v>
      </c>
      <c r="P7435" t="s">
        <v>607</v>
      </c>
      <c r="Q7435">
        <v>-281949.68</v>
      </c>
      <c r="R7435">
        <v>1392755.69</v>
      </c>
      <c r="S7435">
        <v>0</v>
      </c>
      <c r="T7435" t="s">
        <v>2944</v>
      </c>
      <c r="U7435" s="221">
        <f t="shared" si="233"/>
        <v>-7.1468920000000158E-3</v>
      </c>
    </row>
    <row r="7436" spans="1:21" hidden="1">
      <c r="A7436" s="55" t="str">
        <f t="shared" si="232"/>
        <v>Y0F10</v>
      </c>
      <c r="B7436" s="55">
        <f>VLOOKUP(J7436,'Mapping-CITI'!A:E,5,0)</f>
        <v>0</v>
      </c>
      <c r="D7436" s="42">
        <v>45016</v>
      </c>
      <c r="E7436" s="42">
        <v>45199</v>
      </c>
      <c r="F7436" t="s">
        <v>2909</v>
      </c>
      <c r="G7436" t="s">
        <v>2943</v>
      </c>
      <c r="H7436">
        <v>2150</v>
      </c>
      <c r="I7436" t="s">
        <v>2797</v>
      </c>
      <c r="J7436">
        <v>281290</v>
      </c>
      <c r="K7436" t="s">
        <v>2550</v>
      </c>
      <c r="L7436">
        <v>327.60000000000002</v>
      </c>
      <c r="M7436">
        <v>17398.439999999999</v>
      </c>
      <c r="N7436">
        <v>7902.84</v>
      </c>
      <c r="O7436">
        <v>9823.2000000000007</v>
      </c>
      <c r="P7436" t="s">
        <v>607</v>
      </c>
      <c r="Q7436">
        <v>9823.2000000000007</v>
      </c>
      <c r="R7436">
        <v>0</v>
      </c>
      <c r="S7436">
        <v>0</v>
      </c>
      <c r="T7436" t="s">
        <v>2944</v>
      </c>
      <c r="U7436" s="221">
        <f t="shared" si="233"/>
        <v>9.495599999999999E-4</v>
      </c>
    </row>
    <row r="7437" spans="1:21" hidden="1">
      <c r="A7437" s="55" t="str">
        <f t="shared" si="232"/>
        <v>Y0F10</v>
      </c>
      <c r="B7437" s="55">
        <f>VLOOKUP(J7437,'Mapping-CITI'!A:E,5,0)</f>
        <v>0</v>
      </c>
      <c r="D7437" s="42">
        <v>45016</v>
      </c>
      <c r="E7437" s="42">
        <v>45199</v>
      </c>
      <c r="F7437" t="s">
        <v>2909</v>
      </c>
      <c r="G7437" t="s">
        <v>2943</v>
      </c>
      <c r="H7437">
        <v>2150</v>
      </c>
      <c r="I7437" t="s">
        <v>2797</v>
      </c>
      <c r="J7437">
        <v>281292</v>
      </c>
      <c r="K7437" t="s">
        <v>2551</v>
      </c>
      <c r="L7437">
        <v>1680721.28</v>
      </c>
      <c r="M7437">
        <v>53264.94</v>
      </c>
      <c r="N7437">
        <v>242251.23</v>
      </c>
      <c r="O7437">
        <v>1491734.99</v>
      </c>
      <c r="P7437" t="s">
        <v>607</v>
      </c>
      <c r="Q7437">
        <v>1491734.99</v>
      </c>
      <c r="R7437">
        <v>0</v>
      </c>
      <c r="S7437">
        <v>0</v>
      </c>
      <c r="T7437" t="s">
        <v>2944</v>
      </c>
      <c r="U7437" s="221">
        <f t="shared" si="233"/>
        <v>-1.8898629E-2</v>
      </c>
    </row>
    <row r="7438" spans="1:21" hidden="1">
      <c r="A7438" s="55" t="str">
        <f t="shared" si="232"/>
        <v>Y0F15.3</v>
      </c>
      <c r="B7438" s="55">
        <f>VLOOKUP(J7438,'Mapping-CITI'!A:E,5,0)</f>
        <v>5.3</v>
      </c>
      <c r="D7438" s="42">
        <v>45016</v>
      </c>
      <c r="E7438" s="42">
        <v>45199</v>
      </c>
      <c r="F7438" t="s">
        <v>2909</v>
      </c>
      <c r="G7438" t="s">
        <v>2943</v>
      </c>
      <c r="H7438">
        <v>5140</v>
      </c>
      <c r="I7438" t="s">
        <v>2798</v>
      </c>
      <c r="J7438">
        <v>301101</v>
      </c>
      <c r="K7438" t="s">
        <v>2333</v>
      </c>
      <c r="L7438">
        <v>0</v>
      </c>
      <c r="M7438">
        <v>0</v>
      </c>
      <c r="N7438">
        <v>162759394.72</v>
      </c>
      <c r="O7438">
        <v>-162759394.72</v>
      </c>
      <c r="P7438" t="s">
        <v>607</v>
      </c>
      <c r="Q7438">
        <v>-162759394.72</v>
      </c>
      <c r="R7438">
        <v>0</v>
      </c>
      <c r="S7438">
        <v>0</v>
      </c>
      <c r="T7438" t="s">
        <v>2944</v>
      </c>
      <c r="U7438" s="221">
        <f t="shared" si="233"/>
        <v>-16.275939472000001</v>
      </c>
    </row>
    <row r="7439" spans="1:21" hidden="1">
      <c r="A7439" s="55" t="str">
        <f t="shared" si="232"/>
        <v>Y0F15.1</v>
      </c>
      <c r="B7439" s="55">
        <f>VLOOKUP(J7439,'Mapping-CITI'!A:E,5,0)</f>
        <v>5.0999999999999996</v>
      </c>
      <c r="D7439" s="42">
        <v>45016</v>
      </c>
      <c r="E7439" s="42">
        <v>45199</v>
      </c>
      <c r="F7439" t="s">
        <v>2909</v>
      </c>
      <c r="G7439" t="s">
        <v>2943</v>
      </c>
      <c r="H7439">
        <v>5110</v>
      </c>
      <c r="I7439" t="s">
        <v>2776</v>
      </c>
      <c r="J7439">
        <v>304101</v>
      </c>
      <c r="K7439" t="s">
        <v>2344</v>
      </c>
      <c r="L7439">
        <v>-8275075</v>
      </c>
      <c r="M7439">
        <v>0</v>
      </c>
      <c r="N7439">
        <v>106542984.75</v>
      </c>
      <c r="O7439">
        <v>-106542984.75</v>
      </c>
      <c r="P7439" t="s">
        <v>607</v>
      </c>
      <c r="Q7439">
        <v>-106542984.75</v>
      </c>
      <c r="R7439">
        <v>0</v>
      </c>
      <c r="S7439">
        <v>0</v>
      </c>
      <c r="T7439" t="s">
        <v>2944</v>
      </c>
      <c r="U7439" s="221">
        <f t="shared" si="233"/>
        <v>-10.654298474999999</v>
      </c>
    </row>
    <row r="7440" spans="1:21" hidden="1">
      <c r="A7440" s="55" t="str">
        <f t="shared" si="232"/>
        <v>Y0F15.2</v>
      </c>
      <c r="B7440" s="55">
        <f>VLOOKUP(J7440,'Mapping-CITI'!A:E,5,0)</f>
        <v>5.2</v>
      </c>
      <c r="D7440" s="42">
        <v>45016</v>
      </c>
      <c r="E7440" s="42">
        <v>45199</v>
      </c>
      <c r="F7440" t="s">
        <v>2909</v>
      </c>
      <c r="G7440" t="s">
        <v>2943</v>
      </c>
      <c r="H7440">
        <v>5110</v>
      </c>
      <c r="I7440" t="s">
        <v>2776</v>
      </c>
      <c r="J7440">
        <v>304213</v>
      </c>
      <c r="K7440" t="s">
        <v>2351</v>
      </c>
      <c r="L7440">
        <v>-75099089.530000001</v>
      </c>
      <c r="M7440">
        <v>0</v>
      </c>
      <c r="N7440">
        <v>14530865.98</v>
      </c>
      <c r="O7440">
        <v>-14530865.98</v>
      </c>
      <c r="P7440" t="s">
        <v>607</v>
      </c>
      <c r="Q7440">
        <v>-14530865.98</v>
      </c>
      <c r="R7440">
        <v>0</v>
      </c>
      <c r="S7440">
        <v>0</v>
      </c>
      <c r="T7440" t="s">
        <v>2944</v>
      </c>
      <c r="U7440" s="221">
        <f t="shared" si="233"/>
        <v>-1.4530865980000001</v>
      </c>
    </row>
    <row r="7441" spans="1:21" hidden="1">
      <c r="A7441" s="55" t="str">
        <f t="shared" si="232"/>
        <v>Y0F1Ignore</v>
      </c>
      <c r="B7441" s="55" t="str">
        <f>VLOOKUP(J7441,'Mapping-CITI'!A:E,5,0)</f>
        <v>Ignore</v>
      </c>
      <c r="D7441" s="42">
        <v>45016</v>
      </c>
      <c r="E7441" s="42">
        <v>45199</v>
      </c>
      <c r="F7441" t="s">
        <v>2909</v>
      </c>
      <c r="G7441" t="s">
        <v>2943</v>
      </c>
      <c r="H7441">
        <v>5110</v>
      </c>
      <c r="I7441" t="s">
        <v>2776</v>
      </c>
      <c r="J7441">
        <v>304221</v>
      </c>
      <c r="K7441" t="s">
        <v>2633</v>
      </c>
      <c r="L7441">
        <v>0</v>
      </c>
      <c r="M7441">
        <v>22921819</v>
      </c>
      <c r="N7441">
        <v>0</v>
      </c>
      <c r="O7441">
        <v>22921819</v>
      </c>
      <c r="P7441" t="s">
        <v>607</v>
      </c>
      <c r="Q7441">
        <v>22921819</v>
      </c>
      <c r="R7441">
        <v>0</v>
      </c>
      <c r="S7441">
        <v>0</v>
      </c>
      <c r="T7441" t="s">
        <v>2944</v>
      </c>
      <c r="U7441" s="221">
        <f t="shared" si="233"/>
        <v>2.2921819000000001</v>
      </c>
    </row>
    <row r="7442" spans="1:21" hidden="1">
      <c r="A7442" s="55" t="str">
        <f t="shared" si="232"/>
        <v>Y0F15.2</v>
      </c>
      <c r="B7442" s="55">
        <f>VLOOKUP(J7442,'Mapping-CITI'!A:E,5,0)</f>
        <v>5.2</v>
      </c>
      <c r="D7442" s="42">
        <v>45016</v>
      </c>
      <c r="E7442" s="42">
        <v>45199</v>
      </c>
      <c r="F7442" t="s">
        <v>2909</v>
      </c>
      <c r="G7442" t="s">
        <v>2943</v>
      </c>
      <c r="H7442">
        <v>5110</v>
      </c>
      <c r="I7442" t="s">
        <v>2776</v>
      </c>
      <c r="J7442">
        <v>304232</v>
      </c>
      <c r="K7442" t="s">
        <v>2358</v>
      </c>
      <c r="L7442">
        <v>0</v>
      </c>
      <c r="M7442">
        <v>0</v>
      </c>
      <c r="N7442">
        <v>474664.5</v>
      </c>
      <c r="O7442">
        <v>-474664.5</v>
      </c>
      <c r="P7442" t="s">
        <v>607</v>
      </c>
      <c r="Q7442">
        <v>-474664.5</v>
      </c>
      <c r="R7442">
        <v>0</v>
      </c>
      <c r="S7442">
        <v>474664.5</v>
      </c>
      <c r="T7442" t="s">
        <v>2944</v>
      </c>
      <c r="U7442" s="221">
        <f t="shared" si="233"/>
        <v>-4.746645E-2</v>
      </c>
    </row>
    <row r="7443" spans="1:21" hidden="1">
      <c r="A7443" s="55" t="str">
        <f t="shared" si="232"/>
        <v>Y0F15.5</v>
      </c>
      <c r="B7443" s="55">
        <f>VLOOKUP(J7443,'Mapping-CITI'!A:E,5,0)</f>
        <v>5.5</v>
      </c>
      <c r="D7443" s="42">
        <v>45016</v>
      </c>
      <c r="E7443" s="42">
        <v>45199</v>
      </c>
      <c r="F7443" t="s">
        <v>2909</v>
      </c>
      <c r="G7443" t="s">
        <v>2943</v>
      </c>
      <c r="H7443">
        <v>5110</v>
      </c>
      <c r="I7443" t="s">
        <v>2776</v>
      </c>
      <c r="J7443">
        <v>304302</v>
      </c>
      <c r="K7443" t="s">
        <v>810</v>
      </c>
      <c r="L7443">
        <v>-1767313.06</v>
      </c>
      <c r="M7443">
        <v>76379.210000000006</v>
      </c>
      <c r="N7443">
        <v>10730131.76</v>
      </c>
      <c r="O7443">
        <v>-10653752.550000001</v>
      </c>
      <c r="P7443" t="s">
        <v>607</v>
      </c>
      <c r="Q7443">
        <v>-10653752.550000001</v>
      </c>
      <c r="R7443">
        <v>0</v>
      </c>
      <c r="S7443">
        <v>0</v>
      </c>
      <c r="T7443" t="s">
        <v>2944</v>
      </c>
      <c r="U7443" s="221">
        <f t="shared" si="233"/>
        <v>-1.065375255</v>
      </c>
    </row>
    <row r="7444" spans="1:21" hidden="1">
      <c r="A7444" s="55" t="str">
        <f t="shared" si="232"/>
        <v>Y0F15.5</v>
      </c>
      <c r="B7444" s="55">
        <f>VLOOKUP(J7444,'Mapping-CITI'!A:E,5,0)</f>
        <v>5.5</v>
      </c>
      <c r="D7444" s="42">
        <v>45016</v>
      </c>
      <c r="E7444" s="42">
        <v>45199</v>
      </c>
      <c r="F7444" t="s">
        <v>2909</v>
      </c>
      <c r="G7444" t="s">
        <v>2943</v>
      </c>
      <c r="H7444">
        <v>5200</v>
      </c>
      <c r="I7444" t="s">
        <v>2777</v>
      </c>
      <c r="J7444">
        <v>304751</v>
      </c>
      <c r="K7444" t="s">
        <v>2369</v>
      </c>
      <c r="L7444">
        <v>828.73</v>
      </c>
      <c r="M7444">
        <v>55596.59</v>
      </c>
      <c r="N7444">
        <v>4926.29</v>
      </c>
      <c r="O7444">
        <v>50670.3</v>
      </c>
      <c r="P7444" t="s">
        <v>607</v>
      </c>
      <c r="Q7444">
        <v>50670.3</v>
      </c>
      <c r="R7444">
        <v>55596.59</v>
      </c>
      <c r="S7444">
        <v>4926.29</v>
      </c>
      <c r="T7444" t="s">
        <v>2944</v>
      </c>
      <c r="U7444" s="221">
        <f t="shared" si="233"/>
        <v>5.0670299999999993E-3</v>
      </c>
    </row>
    <row r="7445" spans="1:21" hidden="1">
      <c r="A7445" s="55" t="str">
        <f t="shared" si="232"/>
        <v>Y0F15.5</v>
      </c>
      <c r="B7445" s="55">
        <f>VLOOKUP(J7445,'Mapping-CITI'!A:E,5,0)</f>
        <v>5.5</v>
      </c>
      <c r="D7445" s="42">
        <v>45016</v>
      </c>
      <c r="E7445" s="42">
        <v>45199</v>
      </c>
      <c r="F7445" t="s">
        <v>2909</v>
      </c>
      <c r="G7445" t="s">
        <v>2943</v>
      </c>
      <c r="H7445">
        <v>5200</v>
      </c>
      <c r="I7445" t="s">
        <v>2777</v>
      </c>
      <c r="J7445">
        <v>305144</v>
      </c>
      <c r="K7445" t="s">
        <v>2391</v>
      </c>
      <c r="L7445">
        <v>7.89</v>
      </c>
      <c r="M7445">
        <v>0</v>
      </c>
      <c r="N7445">
        <v>0</v>
      </c>
      <c r="O7445">
        <v>0</v>
      </c>
      <c r="P7445" t="s">
        <v>607</v>
      </c>
      <c r="Q7445">
        <v>0</v>
      </c>
      <c r="R7445">
        <v>0</v>
      </c>
      <c r="S7445">
        <v>0</v>
      </c>
      <c r="T7445" t="s">
        <v>2944</v>
      </c>
      <c r="U7445" s="221">
        <f t="shared" si="233"/>
        <v>0</v>
      </c>
    </row>
    <row r="7446" spans="1:21" hidden="1">
      <c r="A7446" s="55" t="str">
        <f t="shared" si="232"/>
        <v>Y0F15.5</v>
      </c>
      <c r="B7446" s="55">
        <f>VLOOKUP(J7446,'Mapping-CITI'!A:E,5,0)</f>
        <v>5.5</v>
      </c>
      <c r="D7446" s="42">
        <v>45016</v>
      </c>
      <c r="E7446" s="42">
        <v>45199</v>
      </c>
      <c r="F7446" t="s">
        <v>2909</v>
      </c>
      <c r="G7446" t="s">
        <v>2943</v>
      </c>
      <c r="H7446">
        <v>5200</v>
      </c>
      <c r="I7446" t="s">
        <v>2777</v>
      </c>
      <c r="J7446">
        <v>310115</v>
      </c>
      <c r="K7446" t="s">
        <v>2398</v>
      </c>
      <c r="L7446">
        <v>-1818.85</v>
      </c>
      <c r="M7446">
        <v>7108.09</v>
      </c>
      <c r="N7446">
        <v>58118.64</v>
      </c>
      <c r="O7446">
        <v>-51010.55</v>
      </c>
      <c r="P7446" t="s">
        <v>607</v>
      </c>
      <c r="Q7446">
        <v>-51010.55</v>
      </c>
      <c r="R7446">
        <v>7108.09</v>
      </c>
      <c r="S7446">
        <v>58118.64</v>
      </c>
      <c r="T7446" t="s">
        <v>2944</v>
      </c>
      <c r="U7446" s="221">
        <f t="shared" si="233"/>
        <v>-5.1010550000000002E-3</v>
      </c>
    </row>
    <row r="7447" spans="1:21" hidden="1">
      <c r="A7447" s="55" t="str">
        <f t="shared" si="232"/>
        <v>Y0F1Ignore</v>
      </c>
      <c r="B7447" s="55" t="str">
        <f>VLOOKUP(J7447,'Mapping-CITI'!A:E,5,0)</f>
        <v>Ignore</v>
      </c>
      <c r="D7447" s="42">
        <v>45016</v>
      </c>
      <c r="E7447" s="42">
        <v>45199</v>
      </c>
      <c r="F7447" t="s">
        <v>2909</v>
      </c>
      <c r="G7447" t="s">
        <v>2943</v>
      </c>
      <c r="H7447">
        <v>5170</v>
      </c>
      <c r="I7447" t="s">
        <v>2800</v>
      </c>
      <c r="J7447">
        <v>311501</v>
      </c>
      <c r="K7447" t="s">
        <v>2402</v>
      </c>
      <c r="L7447">
        <v>-5348444.2300000004</v>
      </c>
      <c r="M7447">
        <v>0</v>
      </c>
      <c r="N7447">
        <v>3341757166.71</v>
      </c>
      <c r="O7447">
        <v>-3341757166.71</v>
      </c>
      <c r="P7447" t="s">
        <v>607</v>
      </c>
      <c r="Q7447">
        <v>-3341757166.71</v>
      </c>
      <c r="R7447">
        <v>0</v>
      </c>
      <c r="S7447">
        <v>0</v>
      </c>
      <c r="T7447" t="s">
        <v>2944</v>
      </c>
      <c r="U7447" s="221">
        <f t="shared" si="233"/>
        <v>-334.17571667100003</v>
      </c>
    </row>
    <row r="7448" spans="1:21" hidden="1">
      <c r="A7448" s="55" t="str">
        <f t="shared" si="232"/>
        <v>Y0F16.4</v>
      </c>
      <c r="B7448" s="55">
        <f>VLOOKUP(J7448,'Mapping-CITI'!A:E,5,0)</f>
        <v>6.4</v>
      </c>
      <c r="D7448" s="42">
        <v>45016</v>
      </c>
      <c r="E7448" s="42">
        <v>45199</v>
      </c>
      <c r="F7448" t="s">
        <v>2909</v>
      </c>
      <c r="G7448" t="s">
        <v>2943</v>
      </c>
      <c r="H7448">
        <v>4160</v>
      </c>
      <c r="I7448" t="s">
        <v>2778</v>
      </c>
      <c r="J7448">
        <v>401301</v>
      </c>
      <c r="K7448" t="s">
        <v>2432</v>
      </c>
      <c r="L7448">
        <v>10285.040000000001</v>
      </c>
      <c r="M7448">
        <v>5563.83</v>
      </c>
      <c r="N7448">
        <v>0</v>
      </c>
      <c r="O7448">
        <v>5563.83</v>
      </c>
      <c r="P7448" t="s">
        <v>607</v>
      </c>
      <c r="Q7448">
        <v>5563.83</v>
      </c>
      <c r="R7448">
        <v>5563.83</v>
      </c>
      <c r="S7448">
        <v>0</v>
      </c>
      <c r="T7448" t="s">
        <v>2944</v>
      </c>
      <c r="U7448" s="221">
        <f t="shared" si="233"/>
        <v>5.5638300000000003E-4</v>
      </c>
    </row>
    <row r="7449" spans="1:21" hidden="1">
      <c r="A7449" s="55" t="str">
        <f t="shared" si="232"/>
        <v>Y0F16.2</v>
      </c>
      <c r="B7449" s="55">
        <f>VLOOKUP(J7449,'Mapping-CITI'!A:E,5,0)</f>
        <v>6.2</v>
      </c>
      <c r="D7449" s="42">
        <v>45016</v>
      </c>
      <c r="E7449" s="42">
        <v>45199</v>
      </c>
      <c r="F7449" t="s">
        <v>2909</v>
      </c>
      <c r="G7449" t="s">
        <v>2943</v>
      </c>
      <c r="H7449">
        <v>4160</v>
      </c>
      <c r="I7449" t="s">
        <v>2778</v>
      </c>
      <c r="J7449">
        <v>401501</v>
      </c>
      <c r="K7449" t="s">
        <v>676</v>
      </c>
      <c r="L7449">
        <v>10541357.43</v>
      </c>
      <c r="M7449">
        <v>34658896.030000001</v>
      </c>
      <c r="N7449">
        <v>72590.2</v>
      </c>
      <c r="O7449">
        <v>34586305.829999998</v>
      </c>
      <c r="P7449" t="s">
        <v>607</v>
      </c>
      <c r="Q7449">
        <v>34586305.829999998</v>
      </c>
      <c r="R7449">
        <v>0</v>
      </c>
      <c r="S7449">
        <v>0</v>
      </c>
      <c r="T7449" t="s">
        <v>2944</v>
      </c>
      <c r="U7449" s="221">
        <f t="shared" si="233"/>
        <v>3.4586305829999997</v>
      </c>
    </row>
    <row r="7450" spans="1:21" hidden="1">
      <c r="A7450" s="55" t="str">
        <f t="shared" si="232"/>
        <v>Y0F16.1</v>
      </c>
      <c r="B7450" s="55">
        <f>VLOOKUP(J7450,'Mapping-CITI'!A:E,5,0)</f>
        <v>6.1</v>
      </c>
      <c r="D7450" s="42">
        <v>45016</v>
      </c>
      <c r="E7450" s="42">
        <v>45199</v>
      </c>
      <c r="F7450" t="s">
        <v>2909</v>
      </c>
      <c r="G7450" t="s">
        <v>2943</v>
      </c>
      <c r="H7450">
        <v>4160</v>
      </c>
      <c r="I7450" t="s">
        <v>2778</v>
      </c>
      <c r="J7450">
        <v>401508</v>
      </c>
      <c r="K7450" t="s">
        <v>2554</v>
      </c>
      <c r="L7450">
        <v>328893.26</v>
      </c>
      <c r="M7450">
        <v>0</v>
      </c>
      <c r="N7450">
        <v>4045.85</v>
      </c>
      <c r="O7450">
        <v>-4045.85</v>
      </c>
      <c r="P7450" t="s">
        <v>607</v>
      </c>
      <c r="Q7450">
        <v>-4045.85</v>
      </c>
      <c r="R7450">
        <v>0</v>
      </c>
      <c r="S7450">
        <v>4045.85</v>
      </c>
      <c r="T7450" t="s">
        <v>2944</v>
      </c>
      <c r="U7450" s="221">
        <f t="shared" si="233"/>
        <v>-4.04585E-4</v>
      </c>
    </row>
    <row r="7451" spans="1:21" hidden="1">
      <c r="A7451" s="55" t="str">
        <f t="shared" si="232"/>
        <v>Y0F16.2</v>
      </c>
      <c r="B7451" s="55">
        <f>VLOOKUP(J7451,'Mapping-CITI'!A:E,5,0)</f>
        <v>6.2</v>
      </c>
      <c r="D7451" s="42">
        <v>45016</v>
      </c>
      <c r="E7451" s="42">
        <v>45199</v>
      </c>
      <c r="F7451" t="s">
        <v>2909</v>
      </c>
      <c r="G7451" t="s">
        <v>2943</v>
      </c>
      <c r="H7451">
        <v>4160</v>
      </c>
      <c r="I7451" t="s">
        <v>2778</v>
      </c>
      <c r="J7451">
        <v>401509</v>
      </c>
      <c r="K7451" t="s">
        <v>2695</v>
      </c>
      <c r="L7451">
        <v>1026927.7</v>
      </c>
      <c r="M7451">
        <v>3651221.05</v>
      </c>
      <c r="N7451">
        <v>0</v>
      </c>
      <c r="O7451">
        <v>3651221.05</v>
      </c>
      <c r="P7451" t="s">
        <v>607</v>
      </c>
      <c r="Q7451">
        <v>3651221.05</v>
      </c>
      <c r="R7451">
        <v>0</v>
      </c>
      <c r="S7451">
        <v>0</v>
      </c>
      <c r="T7451" t="s">
        <v>2944</v>
      </c>
      <c r="U7451" s="221">
        <f t="shared" si="233"/>
        <v>0.36512210499999997</v>
      </c>
    </row>
    <row r="7452" spans="1:21" hidden="1">
      <c r="A7452" s="55" t="str">
        <f t="shared" si="232"/>
        <v>Y0F16.4</v>
      </c>
      <c r="B7452" s="55">
        <f>VLOOKUP(J7452,'Mapping-CITI'!A:E,5,0)</f>
        <v>6.4</v>
      </c>
      <c r="D7452" s="42">
        <v>45016</v>
      </c>
      <c r="E7452" s="42">
        <v>45199</v>
      </c>
      <c r="F7452" t="s">
        <v>2909</v>
      </c>
      <c r="G7452" t="s">
        <v>2943</v>
      </c>
      <c r="H7452">
        <v>4160</v>
      </c>
      <c r="I7452" t="s">
        <v>2778</v>
      </c>
      <c r="J7452">
        <v>401702</v>
      </c>
      <c r="K7452" t="s">
        <v>2686</v>
      </c>
      <c r="L7452">
        <v>-1879.71</v>
      </c>
      <c r="M7452">
        <v>0</v>
      </c>
      <c r="N7452">
        <v>6532.96</v>
      </c>
      <c r="O7452">
        <v>-6532.96</v>
      </c>
      <c r="P7452" t="s">
        <v>607</v>
      </c>
      <c r="Q7452">
        <v>-6532.96</v>
      </c>
      <c r="R7452">
        <v>0</v>
      </c>
      <c r="S7452">
        <v>0</v>
      </c>
      <c r="T7452" t="s">
        <v>2944</v>
      </c>
      <c r="U7452" s="221">
        <f t="shared" si="233"/>
        <v>-6.5329600000000004E-4</v>
      </c>
    </row>
    <row r="7453" spans="1:21" hidden="1">
      <c r="A7453" s="55" t="str">
        <f t="shared" si="232"/>
        <v>Y0F16.4</v>
      </c>
      <c r="B7453" s="55">
        <f>VLOOKUP(J7453,'Mapping-CITI'!A:E,5,0)</f>
        <v>6.4</v>
      </c>
      <c r="D7453" s="42">
        <v>45016</v>
      </c>
      <c r="E7453" s="42">
        <v>45199</v>
      </c>
      <c r="F7453" t="s">
        <v>2909</v>
      </c>
      <c r="G7453" t="s">
        <v>2943</v>
      </c>
      <c r="H7453">
        <v>4160</v>
      </c>
      <c r="I7453" t="s">
        <v>2778</v>
      </c>
      <c r="J7453">
        <v>401703</v>
      </c>
      <c r="K7453" t="s">
        <v>2687</v>
      </c>
      <c r="L7453">
        <v>-1879.71</v>
      </c>
      <c r="M7453">
        <v>0</v>
      </c>
      <c r="N7453">
        <v>6532.96</v>
      </c>
      <c r="O7453">
        <v>-6532.96</v>
      </c>
      <c r="P7453" t="s">
        <v>607</v>
      </c>
      <c r="Q7453">
        <v>-6532.96</v>
      </c>
      <c r="R7453">
        <v>0</v>
      </c>
      <c r="S7453">
        <v>0</v>
      </c>
      <c r="T7453" t="s">
        <v>2944</v>
      </c>
      <c r="U7453" s="221">
        <f t="shared" si="233"/>
        <v>-6.5329600000000004E-4</v>
      </c>
    </row>
    <row r="7454" spans="1:21" hidden="1">
      <c r="A7454" s="55" t="str">
        <f t="shared" si="232"/>
        <v>Y0F16.4</v>
      </c>
      <c r="B7454" s="55">
        <f>VLOOKUP(J7454,'Mapping-CITI'!A:E,5,0)</f>
        <v>6.4</v>
      </c>
      <c r="D7454" s="42">
        <v>45016</v>
      </c>
      <c r="E7454" s="42">
        <v>45199</v>
      </c>
      <c r="F7454" t="s">
        <v>2909</v>
      </c>
      <c r="G7454" t="s">
        <v>2943</v>
      </c>
      <c r="H7454">
        <v>4160</v>
      </c>
      <c r="I7454" t="s">
        <v>2778</v>
      </c>
      <c r="J7454">
        <v>401707</v>
      </c>
      <c r="K7454" t="s">
        <v>2680</v>
      </c>
      <c r="L7454">
        <v>0</v>
      </c>
      <c r="M7454">
        <v>165751.51999999999</v>
      </c>
      <c r="N7454">
        <v>165751.51999999999</v>
      </c>
      <c r="O7454">
        <v>0</v>
      </c>
      <c r="P7454" t="s">
        <v>607</v>
      </c>
      <c r="Q7454">
        <v>0</v>
      </c>
      <c r="R7454">
        <v>165751.51999999999</v>
      </c>
      <c r="S7454">
        <v>165751.51999999999</v>
      </c>
      <c r="T7454" t="s">
        <v>2944</v>
      </c>
      <c r="U7454" s="221">
        <f t="shared" si="233"/>
        <v>0</v>
      </c>
    </row>
    <row r="7455" spans="1:21" hidden="1">
      <c r="A7455" s="55" t="str">
        <f t="shared" si="232"/>
        <v>Y0F16.4</v>
      </c>
      <c r="B7455" s="55">
        <f>VLOOKUP(J7455,'Mapping-CITI'!A:E,5,0)</f>
        <v>6.4</v>
      </c>
      <c r="D7455" s="42">
        <v>45016</v>
      </c>
      <c r="E7455" s="42">
        <v>45199</v>
      </c>
      <c r="F7455" t="s">
        <v>2909</v>
      </c>
      <c r="G7455" t="s">
        <v>2943</v>
      </c>
      <c r="H7455">
        <v>4160</v>
      </c>
      <c r="I7455" t="s">
        <v>2778</v>
      </c>
      <c r="J7455">
        <v>401708</v>
      </c>
      <c r="K7455" t="s">
        <v>2681</v>
      </c>
      <c r="L7455">
        <v>0</v>
      </c>
      <c r="M7455">
        <v>165751.51999999999</v>
      </c>
      <c r="N7455">
        <v>165751.51999999999</v>
      </c>
      <c r="O7455">
        <v>0</v>
      </c>
      <c r="P7455" t="s">
        <v>607</v>
      </c>
      <c r="Q7455">
        <v>0</v>
      </c>
      <c r="R7455">
        <v>165751.51999999999</v>
      </c>
      <c r="S7455">
        <v>165751.51999999999</v>
      </c>
      <c r="T7455" t="s">
        <v>2944</v>
      </c>
      <c r="U7455" s="221">
        <f t="shared" si="233"/>
        <v>0</v>
      </c>
    </row>
    <row r="7456" spans="1:21" hidden="1">
      <c r="A7456" s="55" t="str">
        <f t="shared" si="232"/>
        <v>Y0F16.4</v>
      </c>
      <c r="B7456" s="55">
        <f>VLOOKUP(J7456,'Mapping-CITI'!A:E,5,0)</f>
        <v>6.4</v>
      </c>
      <c r="D7456" s="42">
        <v>45016</v>
      </c>
      <c r="E7456" s="42">
        <v>45199</v>
      </c>
      <c r="F7456" t="s">
        <v>2909</v>
      </c>
      <c r="G7456" t="s">
        <v>2943</v>
      </c>
      <c r="H7456">
        <v>4160</v>
      </c>
      <c r="I7456" t="s">
        <v>2778</v>
      </c>
      <c r="J7456">
        <v>402084</v>
      </c>
      <c r="K7456" t="s">
        <v>4268</v>
      </c>
      <c r="L7456">
        <v>0</v>
      </c>
      <c r="M7456">
        <v>6267192.5800000001</v>
      </c>
      <c r="N7456">
        <v>0</v>
      </c>
      <c r="O7456">
        <v>6267192.5800000001</v>
      </c>
      <c r="P7456" t="s">
        <v>607</v>
      </c>
      <c r="Q7456">
        <v>6267192.5800000001</v>
      </c>
      <c r="R7456">
        <v>0</v>
      </c>
      <c r="S7456">
        <v>0</v>
      </c>
      <c r="T7456" t="s">
        <v>2944</v>
      </c>
      <c r="U7456" s="221">
        <f t="shared" si="233"/>
        <v>0.62671925800000006</v>
      </c>
    </row>
    <row r="7457" spans="1:21" hidden="1">
      <c r="A7457" s="55" t="str">
        <f t="shared" si="232"/>
        <v>Y0F16.4</v>
      </c>
      <c r="B7457" s="55">
        <f>VLOOKUP(J7457,'Mapping-CITI'!A:E,5,0)</f>
        <v>6.4</v>
      </c>
      <c r="D7457" s="42">
        <v>45016</v>
      </c>
      <c r="E7457" s="42">
        <v>45199</v>
      </c>
      <c r="F7457" t="s">
        <v>2909</v>
      </c>
      <c r="G7457" t="s">
        <v>2943</v>
      </c>
      <c r="H7457">
        <v>4160</v>
      </c>
      <c r="I7457" t="s">
        <v>2778</v>
      </c>
      <c r="J7457">
        <v>402103</v>
      </c>
      <c r="K7457" t="s">
        <v>2436</v>
      </c>
      <c r="L7457">
        <v>11884.46</v>
      </c>
      <c r="M7457">
        <v>287318.90999999997</v>
      </c>
      <c r="N7457">
        <v>10795.5</v>
      </c>
      <c r="O7457">
        <v>276523.40999999997</v>
      </c>
      <c r="P7457" t="s">
        <v>607</v>
      </c>
      <c r="Q7457">
        <v>276523.40999999997</v>
      </c>
      <c r="R7457">
        <v>287318.90999999997</v>
      </c>
      <c r="S7457">
        <v>10795.5</v>
      </c>
      <c r="T7457" t="s">
        <v>2944</v>
      </c>
      <c r="U7457" s="221">
        <f t="shared" si="233"/>
        <v>2.7652340999999997E-2</v>
      </c>
    </row>
    <row r="7458" spans="1:21" hidden="1">
      <c r="A7458" s="55" t="str">
        <f t="shared" si="232"/>
        <v>Y0F16.3</v>
      </c>
      <c r="B7458" s="55">
        <f>VLOOKUP(J7458,'Mapping-CITI'!A:E,5,0)</f>
        <v>6.3</v>
      </c>
      <c r="D7458" s="42">
        <v>45016</v>
      </c>
      <c r="E7458" s="42">
        <v>45199</v>
      </c>
      <c r="F7458" t="s">
        <v>2909</v>
      </c>
      <c r="G7458" t="s">
        <v>2943</v>
      </c>
      <c r="H7458">
        <v>4160</v>
      </c>
      <c r="I7458" t="s">
        <v>2778</v>
      </c>
      <c r="J7458">
        <v>402106</v>
      </c>
      <c r="K7458" t="s">
        <v>2437</v>
      </c>
      <c r="L7458">
        <v>8586.1</v>
      </c>
      <c r="M7458">
        <v>42376.62</v>
      </c>
      <c r="N7458">
        <v>0</v>
      </c>
      <c r="O7458">
        <v>42376.62</v>
      </c>
      <c r="P7458" t="s">
        <v>607</v>
      </c>
      <c r="Q7458">
        <v>42376.62</v>
      </c>
      <c r="R7458">
        <v>42376.62</v>
      </c>
      <c r="S7458">
        <v>0</v>
      </c>
      <c r="T7458" t="s">
        <v>2944</v>
      </c>
      <c r="U7458" s="221">
        <f t="shared" si="233"/>
        <v>4.2376620000000005E-3</v>
      </c>
    </row>
    <row r="7459" spans="1:21" hidden="1">
      <c r="A7459" s="55" t="str">
        <f t="shared" si="232"/>
        <v>Y0F16.4</v>
      </c>
      <c r="B7459" s="55">
        <f>VLOOKUP(J7459,'Mapping-CITI'!A:E,5,0)</f>
        <v>6.4</v>
      </c>
      <c r="D7459" s="42">
        <v>45016</v>
      </c>
      <c r="E7459" s="42">
        <v>45199</v>
      </c>
      <c r="F7459" t="s">
        <v>2909</v>
      </c>
      <c r="G7459" t="s">
        <v>2943</v>
      </c>
      <c r="H7459">
        <v>4160</v>
      </c>
      <c r="I7459" t="s">
        <v>2778</v>
      </c>
      <c r="J7459">
        <v>402113</v>
      </c>
      <c r="K7459" t="s">
        <v>2438</v>
      </c>
      <c r="L7459">
        <v>683544.15</v>
      </c>
      <c r="M7459">
        <v>3096511.72</v>
      </c>
      <c r="N7459">
        <v>21452.1</v>
      </c>
      <c r="O7459">
        <v>3075059.62</v>
      </c>
      <c r="P7459" t="s">
        <v>607</v>
      </c>
      <c r="Q7459">
        <v>3075059.62</v>
      </c>
      <c r="R7459">
        <v>3096511.72</v>
      </c>
      <c r="S7459">
        <v>21452.1</v>
      </c>
      <c r="T7459" t="s">
        <v>2944</v>
      </c>
      <c r="U7459" s="221">
        <f t="shared" si="233"/>
        <v>0.30750596200000002</v>
      </c>
    </row>
    <row r="7460" spans="1:21" hidden="1">
      <c r="A7460" s="55" t="str">
        <f t="shared" si="232"/>
        <v>Y0F16.4</v>
      </c>
      <c r="B7460" s="55">
        <f>VLOOKUP(J7460,'Mapping-CITI'!A:E,5,0)</f>
        <v>6.4</v>
      </c>
      <c r="D7460" s="42">
        <v>45016</v>
      </c>
      <c r="E7460" s="42">
        <v>45199</v>
      </c>
      <c r="F7460" t="s">
        <v>2909</v>
      </c>
      <c r="G7460" t="s">
        <v>2943</v>
      </c>
      <c r="H7460">
        <v>4160</v>
      </c>
      <c r="I7460" t="s">
        <v>2778</v>
      </c>
      <c r="J7460">
        <v>402125</v>
      </c>
      <c r="K7460" t="s">
        <v>2914</v>
      </c>
      <c r="L7460">
        <v>74513.7</v>
      </c>
      <c r="M7460">
        <v>128961.34</v>
      </c>
      <c r="N7460">
        <v>0</v>
      </c>
      <c r="O7460">
        <v>128961.34</v>
      </c>
      <c r="P7460" t="s">
        <v>607</v>
      </c>
      <c r="Q7460">
        <v>128961.34</v>
      </c>
      <c r="R7460">
        <v>128961.34</v>
      </c>
      <c r="S7460">
        <v>0</v>
      </c>
      <c r="T7460" t="s">
        <v>2944</v>
      </c>
      <c r="U7460" s="221">
        <f t="shared" si="233"/>
        <v>1.2896134E-2</v>
      </c>
    </row>
    <row r="7461" spans="1:21" hidden="1">
      <c r="A7461" s="55" t="str">
        <f t="shared" si="232"/>
        <v>Y0F16.1</v>
      </c>
      <c r="B7461" s="55">
        <f>VLOOKUP(J7461,'Mapping-CITI'!A:E,5,0)</f>
        <v>6.1</v>
      </c>
      <c r="D7461" s="42">
        <v>45016</v>
      </c>
      <c r="E7461" s="42">
        <v>45199</v>
      </c>
      <c r="F7461" t="s">
        <v>2909</v>
      </c>
      <c r="G7461" t="s">
        <v>2943</v>
      </c>
      <c r="H7461">
        <v>4170</v>
      </c>
      <c r="I7461" t="s">
        <v>2780</v>
      </c>
      <c r="J7461">
        <v>402128</v>
      </c>
      <c r="K7461" t="s">
        <v>2440</v>
      </c>
      <c r="L7461">
        <v>27546511.920000002</v>
      </c>
      <c r="M7461">
        <v>99315865.599999994</v>
      </c>
      <c r="N7461">
        <v>2173186.58</v>
      </c>
      <c r="O7461">
        <v>97142679.019999996</v>
      </c>
      <c r="P7461" t="s">
        <v>607</v>
      </c>
      <c r="Q7461">
        <v>97142679.019999996</v>
      </c>
      <c r="R7461">
        <v>2173186.58</v>
      </c>
      <c r="S7461">
        <v>2173186.58</v>
      </c>
      <c r="T7461" t="s">
        <v>2944</v>
      </c>
      <c r="U7461" s="221">
        <f t="shared" si="233"/>
        <v>9.7142679019999996</v>
      </c>
    </row>
    <row r="7462" spans="1:21">
      <c r="A7462" s="55" t="str">
        <f t="shared" si="232"/>
        <v>Y0F16.4</v>
      </c>
      <c r="B7462" s="55">
        <f>VLOOKUP(J7462,'Mapping-CITI'!A:E,5,0)</f>
        <v>6.4</v>
      </c>
      <c r="D7462" s="42">
        <v>45016</v>
      </c>
      <c r="E7462" s="42">
        <v>45199</v>
      </c>
      <c r="F7462" t="s">
        <v>2909</v>
      </c>
      <c r="G7462" t="s">
        <v>2943</v>
      </c>
      <c r="H7462">
        <v>4170</v>
      </c>
      <c r="I7462" t="s">
        <v>2780</v>
      </c>
      <c r="J7462">
        <v>402129</v>
      </c>
      <c r="K7462" t="s">
        <v>2871</v>
      </c>
      <c r="L7462">
        <v>437.82</v>
      </c>
      <c r="M7462">
        <v>5612134</v>
      </c>
      <c r="N7462">
        <v>0</v>
      </c>
      <c r="O7462">
        <v>5612134</v>
      </c>
      <c r="P7462" t="s">
        <v>607</v>
      </c>
      <c r="Q7462">
        <v>5612134</v>
      </c>
      <c r="R7462">
        <v>0</v>
      </c>
      <c r="S7462">
        <v>0</v>
      </c>
      <c r="T7462" t="s">
        <v>2944</v>
      </c>
      <c r="U7462" s="221">
        <f t="shared" si="233"/>
        <v>0.56121339999999997</v>
      </c>
    </row>
    <row r="7463" spans="1:21" hidden="1">
      <c r="A7463" s="55" t="str">
        <f t="shared" si="232"/>
        <v>Y0F16.4</v>
      </c>
      <c r="B7463" s="55">
        <f>VLOOKUP(J7463,'Mapping-CITI'!A:E,5,0)</f>
        <v>6.4</v>
      </c>
      <c r="D7463" s="42">
        <v>45016</v>
      </c>
      <c r="E7463" s="42">
        <v>45199</v>
      </c>
      <c r="F7463" t="s">
        <v>2909</v>
      </c>
      <c r="G7463" t="s">
        <v>2943</v>
      </c>
      <c r="H7463">
        <v>4160</v>
      </c>
      <c r="I7463" t="s">
        <v>2778</v>
      </c>
      <c r="J7463">
        <v>402233</v>
      </c>
      <c r="K7463" t="s">
        <v>2458</v>
      </c>
      <c r="L7463">
        <v>1403.8</v>
      </c>
      <c r="M7463">
        <v>123372.01</v>
      </c>
      <c r="N7463">
        <v>0</v>
      </c>
      <c r="O7463">
        <v>123372.01</v>
      </c>
      <c r="P7463" t="s">
        <v>607</v>
      </c>
      <c r="Q7463">
        <v>123372.01</v>
      </c>
      <c r="R7463">
        <v>123372.01</v>
      </c>
      <c r="S7463">
        <v>0</v>
      </c>
      <c r="T7463" t="s">
        <v>2944</v>
      </c>
      <c r="U7463" s="221">
        <f t="shared" si="233"/>
        <v>1.2337200999999999E-2</v>
      </c>
    </row>
    <row r="7464" spans="1:21" hidden="1">
      <c r="A7464" s="55" t="str">
        <f t="shared" si="232"/>
        <v>Y0F16.4</v>
      </c>
      <c r="B7464" s="55">
        <f>VLOOKUP(J7464,'Mapping-CITI'!A:E,5,0)</f>
        <v>6.4</v>
      </c>
      <c r="D7464" s="42">
        <v>45016</v>
      </c>
      <c r="E7464" s="42">
        <v>45199</v>
      </c>
      <c r="F7464" t="s">
        <v>2909</v>
      </c>
      <c r="G7464" t="s">
        <v>2943</v>
      </c>
      <c r="H7464">
        <v>4160</v>
      </c>
      <c r="I7464" t="s">
        <v>2778</v>
      </c>
      <c r="J7464">
        <v>402235</v>
      </c>
      <c r="K7464" t="s">
        <v>2459</v>
      </c>
      <c r="L7464">
        <v>6919.27</v>
      </c>
      <c r="M7464">
        <v>253327.08</v>
      </c>
      <c r="N7464">
        <v>0</v>
      </c>
      <c r="O7464">
        <v>253327.08</v>
      </c>
      <c r="P7464" t="s">
        <v>607</v>
      </c>
      <c r="Q7464">
        <v>253327.08</v>
      </c>
      <c r="R7464">
        <v>253327.08</v>
      </c>
      <c r="S7464">
        <v>0</v>
      </c>
      <c r="T7464" t="s">
        <v>2944</v>
      </c>
      <c r="U7464" s="221">
        <f t="shared" si="233"/>
        <v>2.5332707999999999E-2</v>
      </c>
    </row>
    <row r="7465" spans="1:21" hidden="1">
      <c r="A7465" s="55" t="str">
        <f t="shared" si="232"/>
        <v>Y0F16.2</v>
      </c>
      <c r="B7465" s="55">
        <f>VLOOKUP(J7465,'Mapping-CITI'!A:E,5,0)</f>
        <v>6.2</v>
      </c>
      <c r="D7465" s="42">
        <v>45016</v>
      </c>
      <c r="E7465" s="42">
        <v>45199</v>
      </c>
      <c r="F7465" t="s">
        <v>2909</v>
      </c>
      <c r="G7465" t="s">
        <v>2943</v>
      </c>
      <c r="H7465">
        <v>4160</v>
      </c>
      <c r="I7465" t="s">
        <v>2778</v>
      </c>
      <c r="J7465">
        <v>402257</v>
      </c>
      <c r="K7465" t="s">
        <v>2465</v>
      </c>
      <c r="L7465">
        <v>0</v>
      </c>
      <c r="M7465">
        <v>1841683.54</v>
      </c>
      <c r="N7465">
        <v>1841683.54</v>
      </c>
      <c r="O7465">
        <v>0</v>
      </c>
      <c r="P7465" t="s">
        <v>607</v>
      </c>
      <c r="Q7465">
        <v>0</v>
      </c>
      <c r="R7465">
        <v>1841683.54</v>
      </c>
      <c r="S7465">
        <v>1841683.54</v>
      </c>
      <c r="T7465" t="s">
        <v>2944</v>
      </c>
      <c r="U7465" s="221">
        <f t="shared" si="233"/>
        <v>0</v>
      </c>
    </row>
    <row r="7466" spans="1:21" hidden="1">
      <c r="A7466" s="55" t="str">
        <f t="shared" si="232"/>
        <v>Y0F16.4</v>
      </c>
      <c r="B7466" s="55">
        <f>VLOOKUP(J7466,'Mapping-CITI'!A:E,5,0)</f>
        <v>6.4</v>
      </c>
      <c r="D7466" s="42">
        <v>45016</v>
      </c>
      <c r="E7466" s="42">
        <v>45199</v>
      </c>
      <c r="F7466" t="s">
        <v>2909</v>
      </c>
      <c r="G7466" t="s">
        <v>2943</v>
      </c>
      <c r="H7466">
        <v>4160</v>
      </c>
      <c r="I7466" t="s">
        <v>2778</v>
      </c>
      <c r="J7466">
        <v>402404</v>
      </c>
      <c r="K7466" t="s">
        <v>2492</v>
      </c>
      <c r="L7466">
        <v>115003.87</v>
      </c>
      <c r="M7466">
        <v>7647.83</v>
      </c>
      <c r="N7466">
        <v>0</v>
      </c>
      <c r="O7466">
        <v>7647.83</v>
      </c>
      <c r="P7466" t="s">
        <v>607</v>
      </c>
      <c r="Q7466">
        <v>7647.83</v>
      </c>
      <c r="R7466">
        <v>7647.83</v>
      </c>
      <c r="S7466">
        <v>0</v>
      </c>
      <c r="T7466" t="s">
        <v>2944</v>
      </c>
      <c r="U7466" s="221">
        <f t="shared" si="233"/>
        <v>7.64783E-4</v>
      </c>
    </row>
    <row r="7467" spans="1:21" hidden="1">
      <c r="A7467" s="55" t="str">
        <f t="shared" si="232"/>
        <v>Y0F15.2</v>
      </c>
      <c r="B7467" s="55">
        <f>VLOOKUP(J7467,'Mapping-CITI'!A:E,5,0)</f>
        <v>5.2</v>
      </c>
      <c r="D7467" s="42">
        <v>45016</v>
      </c>
      <c r="E7467" s="42">
        <v>45199</v>
      </c>
      <c r="F7467" t="s">
        <v>2909</v>
      </c>
      <c r="G7467" t="s">
        <v>2943</v>
      </c>
      <c r="H7467">
        <v>4170</v>
      </c>
      <c r="I7467" t="s">
        <v>2780</v>
      </c>
      <c r="J7467">
        <v>413523</v>
      </c>
      <c r="K7467" t="s">
        <v>2502</v>
      </c>
      <c r="L7467">
        <v>0</v>
      </c>
      <c r="M7467">
        <v>12963.84</v>
      </c>
      <c r="N7467">
        <v>36.83</v>
      </c>
      <c r="O7467">
        <v>12927.01</v>
      </c>
      <c r="P7467" t="s">
        <v>607</v>
      </c>
      <c r="Q7467">
        <v>12927.01</v>
      </c>
      <c r="R7467">
        <v>20.54</v>
      </c>
      <c r="S7467">
        <v>36.83</v>
      </c>
      <c r="T7467" t="s">
        <v>2944</v>
      </c>
      <c r="U7467" s="221">
        <f t="shared" si="233"/>
        <v>1.292701E-3</v>
      </c>
    </row>
    <row r="7468" spans="1:21" hidden="1">
      <c r="A7468" s="55" t="str">
        <f t="shared" si="232"/>
        <v>Y0F15.3</v>
      </c>
      <c r="B7468" s="55">
        <f>VLOOKUP(J7468,'Mapping-CITI'!A:E,5,0)</f>
        <v>5.3</v>
      </c>
      <c r="D7468" s="42">
        <v>45016</v>
      </c>
      <c r="E7468" s="42">
        <v>45199</v>
      </c>
      <c r="F7468" t="s">
        <v>2909</v>
      </c>
      <c r="G7468" t="s">
        <v>2943</v>
      </c>
      <c r="H7468">
        <v>4120</v>
      </c>
      <c r="I7468" t="s">
        <v>2781</v>
      </c>
      <c r="J7468">
        <v>440101</v>
      </c>
      <c r="K7468" t="s">
        <v>2503</v>
      </c>
      <c r="L7468">
        <v>0</v>
      </c>
      <c r="M7468">
        <v>17874358.190000001</v>
      </c>
      <c r="N7468">
        <v>0</v>
      </c>
      <c r="O7468">
        <v>17874358.190000001</v>
      </c>
      <c r="P7468" t="s">
        <v>607</v>
      </c>
      <c r="Q7468">
        <v>17874358.190000001</v>
      </c>
      <c r="R7468">
        <v>0</v>
      </c>
      <c r="S7468">
        <v>0</v>
      </c>
      <c r="T7468" t="s">
        <v>2944</v>
      </c>
      <c r="U7468" s="221">
        <f t="shared" si="233"/>
        <v>1.7874358190000001</v>
      </c>
    </row>
    <row r="7469" spans="1:21" hidden="1">
      <c r="A7469" s="55" t="str">
        <f t="shared" si="232"/>
        <v>Y0F15.5</v>
      </c>
      <c r="B7469" s="55">
        <f>VLOOKUP(J7469,'Mapping-CITI'!A:E,5,0)</f>
        <v>5.5</v>
      </c>
      <c r="D7469" s="42">
        <v>45016</v>
      </c>
      <c r="E7469" s="42">
        <v>45199</v>
      </c>
      <c r="F7469" t="s">
        <v>2909</v>
      </c>
      <c r="G7469" t="s">
        <v>2943</v>
      </c>
      <c r="H7469">
        <v>5110</v>
      </c>
      <c r="I7469" t="s">
        <v>2776</v>
      </c>
      <c r="J7469">
        <v>440225</v>
      </c>
      <c r="K7469" t="s">
        <v>2515</v>
      </c>
      <c r="L7469">
        <v>982.23</v>
      </c>
      <c r="M7469">
        <v>63044.93</v>
      </c>
      <c r="N7469">
        <v>62704.68</v>
      </c>
      <c r="O7469">
        <v>340.25</v>
      </c>
      <c r="P7469" t="s">
        <v>607</v>
      </c>
      <c r="Q7469">
        <v>340.25</v>
      </c>
      <c r="R7469">
        <v>63044.93</v>
      </c>
      <c r="S7469">
        <v>62704.68</v>
      </c>
      <c r="T7469" t="s">
        <v>2944</v>
      </c>
      <c r="U7469" s="221">
        <f t="shared" si="233"/>
        <v>3.4025E-5</v>
      </c>
    </row>
    <row r="7470" spans="1:21" hidden="1">
      <c r="A7470" s="55" t="str">
        <f t="shared" si="232"/>
        <v>Y0F16.4</v>
      </c>
      <c r="B7470" s="55">
        <f>VLOOKUP(J7470,'Mapping-CITI'!A:E,5,0)</f>
        <v>6.4</v>
      </c>
      <c r="D7470" s="42">
        <v>45016</v>
      </c>
      <c r="E7470" s="42">
        <v>45199</v>
      </c>
      <c r="F7470" t="s">
        <v>2909</v>
      </c>
      <c r="G7470" t="s">
        <v>2943</v>
      </c>
      <c r="H7470">
        <v>4160</v>
      </c>
      <c r="I7470" t="s">
        <v>2778</v>
      </c>
      <c r="J7470">
        <v>440341</v>
      </c>
      <c r="K7470" t="s">
        <v>2682</v>
      </c>
      <c r="L7470">
        <v>1043023.97</v>
      </c>
      <c r="M7470">
        <v>3448756.65</v>
      </c>
      <c r="N7470">
        <v>0</v>
      </c>
      <c r="O7470">
        <v>3448756.65</v>
      </c>
      <c r="P7470" t="s">
        <v>607</v>
      </c>
      <c r="Q7470">
        <v>3448756.65</v>
      </c>
      <c r="R7470">
        <v>0</v>
      </c>
      <c r="S7470">
        <v>0</v>
      </c>
      <c r="T7470" t="s">
        <v>2944</v>
      </c>
      <c r="U7470" s="221">
        <f t="shared" si="233"/>
        <v>0.344875665</v>
      </c>
    </row>
    <row r="7471" spans="1:21" hidden="1">
      <c r="A7471" s="55" t="str">
        <f t="shared" si="232"/>
        <v>Y0F16.4</v>
      </c>
      <c r="B7471" s="55">
        <f>VLOOKUP(J7471,'Mapping-CITI'!A:E,5,0)</f>
        <v>6.4</v>
      </c>
      <c r="D7471" s="42">
        <v>45016</v>
      </c>
      <c r="E7471" s="42">
        <v>45199</v>
      </c>
      <c r="F7471" t="s">
        <v>2909</v>
      </c>
      <c r="G7471" t="s">
        <v>2943</v>
      </c>
      <c r="H7471">
        <v>4160</v>
      </c>
      <c r="I7471" t="s">
        <v>2778</v>
      </c>
      <c r="J7471">
        <v>440342</v>
      </c>
      <c r="K7471" t="s">
        <v>2683</v>
      </c>
      <c r="L7471">
        <v>1043023.97</v>
      </c>
      <c r="M7471">
        <v>3448756.65</v>
      </c>
      <c r="N7471">
        <v>0</v>
      </c>
      <c r="O7471">
        <v>3448756.65</v>
      </c>
      <c r="P7471" t="s">
        <v>607</v>
      </c>
      <c r="Q7471">
        <v>3448756.65</v>
      </c>
      <c r="R7471">
        <v>0</v>
      </c>
      <c r="S7471">
        <v>0</v>
      </c>
      <c r="T7471" t="s">
        <v>2944</v>
      </c>
      <c r="U7471" s="221">
        <f t="shared" si="233"/>
        <v>0.344875665</v>
      </c>
    </row>
    <row r="7472" spans="1:21" hidden="1">
      <c r="A7472" s="55" t="str">
        <f t="shared" si="232"/>
        <v>Y0F16.4</v>
      </c>
      <c r="B7472" s="55">
        <f>VLOOKUP(J7472,'Mapping-CITI'!A:E,5,0)</f>
        <v>6.4</v>
      </c>
      <c r="D7472" s="42">
        <v>45016</v>
      </c>
      <c r="E7472" s="42">
        <v>45199</v>
      </c>
      <c r="F7472" t="s">
        <v>2909</v>
      </c>
      <c r="G7472" t="s">
        <v>2943</v>
      </c>
      <c r="H7472">
        <v>4160</v>
      </c>
      <c r="I7472" t="s">
        <v>2778</v>
      </c>
      <c r="J7472">
        <v>440416</v>
      </c>
      <c r="K7472" t="s">
        <v>664</v>
      </c>
      <c r="L7472">
        <v>1347092.39</v>
      </c>
      <c r="M7472">
        <v>8209519.7699999996</v>
      </c>
      <c r="N7472">
        <v>4069116.05</v>
      </c>
      <c r="O7472">
        <v>4140403.72</v>
      </c>
      <c r="P7472" t="s">
        <v>607</v>
      </c>
      <c r="Q7472">
        <v>4140403.72</v>
      </c>
      <c r="R7472">
        <v>156284.31</v>
      </c>
      <c r="S7472">
        <v>4069116.05</v>
      </c>
      <c r="T7472" t="s">
        <v>2944</v>
      </c>
      <c r="U7472" s="221">
        <f t="shared" si="233"/>
        <v>0.41404037199999999</v>
      </c>
    </row>
    <row r="7473" spans="1:21" hidden="1">
      <c r="A7473" s="55" t="str">
        <f t="shared" si="232"/>
        <v>Y0F16.4</v>
      </c>
      <c r="B7473" s="55">
        <f>VLOOKUP(J7473,'Mapping-CITI'!A:E,5,0)</f>
        <v>6.4</v>
      </c>
      <c r="D7473" s="42">
        <v>45016</v>
      </c>
      <c r="E7473" s="42">
        <v>45199</v>
      </c>
      <c r="F7473" t="s">
        <v>2909</v>
      </c>
      <c r="G7473" t="s">
        <v>2943</v>
      </c>
      <c r="H7473">
        <v>4160</v>
      </c>
      <c r="I7473" t="s">
        <v>2778</v>
      </c>
      <c r="J7473">
        <v>440445</v>
      </c>
      <c r="K7473" t="s">
        <v>2596</v>
      </c>
      <c r="L7473">
        <v>0</v>
      </c>
      <c r="M7473">
        <v>145488.81</v>
      </c>
      <c r="N7473">
        <v>145488.81</v>
      </c>
      <c r="O7473">
        <v>0</v>
      </c>
      <c r="P7473" t="s">
        <v>607</v>
      </c>
      <c r="Q7473">
        <v>0</v>
      </c>
      <c r="R7473">
        <v>145488.81</v>
      </c>
      <c r="S7473">
        <v>145488.81</v>
      </c>
      <c r="T7473" t="s">
        <v>2944</v>
      </c>
      <c r="U7473" s="221">
        <f t="shared" si="233"/>
        <v>0</v>
      </c>
    </row>
    <row r="7474" spans="1:21" hidden="1">
      <c r="A7474" s="55" t="str">
        <f t="shared" si="232"/>
        <v>Y0F16.4</v>
      </c>
      <c r="B7474" s="55">
        <f>VLOOKUP(J7474,'Mapping-CITI'!A:E,5,0)</f>
        <v>6.4</v>
      </c>
      <c r="D7474" s="42">
        <v>45016</v>
      </c>
      <c r="E7474" s="42">
        <v>45199</v>
      </c>
      <c r="F7474" t="s">
        <v>2909</v>
      </c>
      <c r="G7474" t="s">
        <v>2943</v>
      </c>
      <c r="H7474">
        <v>4160</v>
      </c>
      <c r="I7474" t="s">
        <v>2778</v>
      </c>
      <c r="J7474">
        <v>440509</v>
      </c>
      <c r="K7474" t="s">
        <v>2524</v>
      </c>
      <c r="L7474">
        <v>410775.14</v>
      </c>
      <c r="M7474">
        <v>1464224.61</v>
      </c>
      <c r="N7474">
        <v>0</v>
      </c>
      <c r="O7474">
        <v>1464224.61</v>
      </c>
      <c r="P7474" t="s">
        <v>607</v>
      </c>
      <c r="Q7474">
        <v>1464224.61</v>
      </c>
      <c r="R7474">
        <v>0</v>
      </c>
      <c r="S7474">
        <v>0</v>
      </c>
      <c r="T7474" t="s">
        <v>2944</v>
      </c>
      <c r="U7474" s="221">
        <f t="shared" si="233"/>
        <v>0.146422461</v>
      </c>
    </row>
    <row r="7475" spans="1:21" hidden="1">
      <c r="A7475" s="55" t="str">
        <f t="shared" si="232"/>
        <v>Y0F20</v>
      </c>
      <c r="B7475" s="55">
        <f>VLOOKUP(J7475,'Mapping-CITI'!A:E,5,0)</f>
        <v>0</v>
      </c>
      <c r="D7475" s="42">
        <v>45016</v>
      </c>
      <c r="E7475" s="42">
        <v>45199</v>
      </c>
      <c r="F7475" t="s">
        <v>3458</v>
      </c>
      <c r="G7475" t="s">
        <v>3459</v>
      </c>
      <c r="H7475">
        <v>1210</v>
      </c>
      <c r="I7475" t="s">
        <v>2767</v>
      </c>
      <c r="J7475">
        <v>102101</v>
      </c>
      <c r="K7475" t="s">
        <v>2612</v>
      </c>
      <c r="L7475">
        <v>0</v>
      </c>
      <c r="M7475">
        <v>27140</v>
      </c>
      <c r="N7475">
        <v>27140</v>
      </c>
      <c r="O7475">
        <v>0</v>
      </c>
      <c r="P7475" t="s">
        <v>607</v>
      </c>
      <c r="Q7475">
        <v>0</v>
      </c>
      <c r="R7475">
        <v>27140</v>
      </c>
      <c r="S7475">
        <v>0</v>
      </c>
      <c r="T7475" t="s">
        <v>3460</v>
      </c>
      <c r="U7475" s="221">
        <f t="shared" si="233"/>
        <v>0</v>
      </c>
    </row>
    <row r="7476" spans="1:21" hidden="1">
      <c r="A7476" s="55" t="str">
        <f t="shared" si="232"/>
        <v>Y0F20</v>
      </c>
      <c r="B7476" s="55">
        <f>VLOOKUP(J7476,'Mapping-CITI'!A:E,5,0)</f>
        <v>0</v>
      </c>
      <c r="D7476" s="42">
        <v>45016</v>
      </c>
      <c r="E7476" s="42">
        <v>45199</v>
      </c>
      <c r="F7476" t="s">
        <v>3458</v>
      </c>
      <c r="G7476" t="s">
        <v>3459</v>
      </c>
      <c r="H7476">
        <v>1210</v>
      </c>
      <c r="I7476" t="s">
        <v>2767</v>
      </c>
      <c r="J7476">
        <v>102103</v>
      </c>
      <c r="K7476" t="s">
        <v>2006</v>
      </c>
      <c r="L7476">
        <v>2315670544.25</v>
      </c>
      <c r="M7476">
        <v>478688000</v>
      </c>
      <c r="N7476">
        <v>397186702.89999998</v>
      </c>
      <c r="O7476">
        <v>2397171841.3499999</v>
      </c>
      <c r="P7476" t="s">
        <v>607</v>
      </c>
      <c r="Q7476">
        <v>2397171841.3499999</v>
      </c>
      <c r="R7476">
        <v>0</v>
      </c>
      <c r="S7476">
        <v>27140</v>
      </c>
      <c r="T7476" t="s">
        <v>3460</v>
      </c>
      <c r="U7476" s="221">
        <f t="shared" si="233"/>
        <v>8.1501297100000016</v>
      </c>
    </row>
    <row r="7477" spans="1:21" hidden="1">
      <c r="A7477" s="55" t="str">
        <f t="shared" si="232"/>
        <v>Y0F20</v>
      </c>
      <c r="B7477" s="55">
        <f>VLOOKUP(J7477,'Mapping-CITI'!A:E,5,0)</f>
        <v>0</v>
      </c>
      <c r="D7477" s="42">
        <v>45016</v>
      </c>
      <c r="E7477" s="42">
        <v>45199</v>
      </c>
      <c r="F7477" t="s">
        <v>3458</v>
      </c>
      <c r="G7477" t="s">
        <v>3459</v>
      </c>
      <c r="H7477">
        <v>1210</v>
      </c>
      <c r="I7477" t="s">
        <v>2767</v>
      </c>
      <c r="J7477">
        <v>102104</v>
      </c>
      <c r="K7477" t="s">
        <v>2007</v>
      </c>
      <c r="L7477">
        <v>386236017.37</v>
      </c>
      <c r="M7477">
        <v>4622951157.9399996</v>
      </c>
      <c r="N7477">
        <v>4967229631.1300001</v>
      </c>
      <c r="O7477">
        <v>41957544.18</v>
      </c>
      <c r="P7477" t="s">
        <v>607</v>
      </c>
      <c r="Q7477">
        <v>41957544.18</v>
      </c>
      <c r="R7477">
        <v>0</v>
      </c>
      <c r="S7477">
        <v>0</v>
      </c>
      <c r="T7477" t="s">
        <v>3460</v>
      </c>
      <c r="U7477" s="221">
        <f t="shared" si="233"/>
        <v>-34.427847319000051</v>
      </c>
    </row>
    <row r="7478" spans="1:21" hidden="1">
      <c r="A7478" s="55" t="str">
        <f t="shared" si="232"/>
        <v>Y0F2Ignore</v>
      </c>
      <c r="B7478" s="55" t="str">
        <f>VLOOKUP(J7478,'Mapping-CITI'!A:E,5,0)</f>
        <v>Ignore</v>
      </c>
      <c r="D7478" s="42">
        <v>45016</v>
      </c>
      <c r="E7478" s="42">
        <v>45199</v>
      </c>
      <c r="F7478" t="s">
        <v>3458</v>
      </c>
      <c r="G7478" t="s">
        <v>3459</v>
      </c>
      <c r="H7478">
        <v>1700</v>
      </c>
      <c r="I7478" t="s">
        <v>2768</v>
      </c>
      <c r="J7478">
        <v>106101</v>
      </c>
      <c r="K7478" t="s">
        <v>2769</v>
      </c>
      <c r="L7478">
        <v>17326674.120000001</v>
      </c>
      <c r="M7478">
        <v>472907.14</v>
      </c>
      <c r="N7478">
        <v>17764448.969999999</v>
      </c>
      <c r="O7478">
        <v>35132.29</v>
      </c>
      <c r="P7478" t="s">
        <v>607</v>
      </c>
      <c r="Q7478">
        <v>35132.29</v>
      </c>
      <c r="R7478">
        <v>472907.14</v>
      </c>
      <c r="S7478">
        <v>17764448.969999999</v>
      </c>
      <c r="T7478" t="s">
        <v>3460</v>
      </c>
      <c r="U7478" s="221">
        <f t="shared" si="233"/>
        <v>-1.7291541829999999</v>
      </c>
    </row>
    <row r="7479" spans="1:21" hidden="1">
      <c r="A7479" s="55" t="str">
        <f t="shared" si="232"/>
        <v>Y0F20</v>
      </c>
      <c r="B7479" s="55">
        <f>VLOOKUP(J7479,'Mapping-CITI'!A:E,5,0)</f>
        <v>0</v>
      </c>
      <c r="D7479" s="42">
        <v>45016</v>
      </c>
      <c r="E7479" s="42">
        <v>45199</v>
      </c>
      <c r="F7479" t="s">
        <v>3458</v>
      </c>
      <c r="G7479" t="s">
        <v>3459</v>
      </c>
      <c r="H7479">
        <v>1700</v>
      </c>
      <c r="I7479" t="s">
        <v>2768</v>
      </c>
      <c r="J7479">
        <v>106103</v>
      </c>
      <c r="K7479" t="s">
        <v>2783</v>
      </c>
      <c r="L7479">
        <v>5724870.9699999997</v>
      </c>
      <c r="M7479">
        <v>211121.15</v>
      </c>
      <c r="N7479">
        <v>5724945.79</v>
      </c>
      <c r="O7479">
        <v>211046.33</v>
      </c>
      <c r="P7479" t="s">
        <v>607</v>
      </c>
      <c r="Q7479">
        <v>211046.33</v>
      </c>
      <c r="R7479">
        <v>211121.15</v>
      </c>
      <c r="S7479">
        <v>5724945.79</v>
      </c>
      <c r="T7479" t="s">
        <v>3460</v>
      </c>
      <c r="U7479" s="221">
        <f t="shared" si="233"/>
        <v>-0.55138246400000002</v>
      </c>
    </row>
    <row r="7480" spans="1:21" hidden="1">
      <c r="A7480" s="55" t="str">
        <f t="shared" si="232"/>
        <v>Y0F2Ignore</v>
      </c>
      <c r="B7480" s="55" t="str">
        <f>VLOOKUP(J7480,'Mapping-CITI'!A:E,5,0)</f>
        <v>Ignore</v>
      </c>
      <c r="D7480" s="42">
        <v>45016</v>
      </c>
      <c r="E7480" s="42">
        <v>45199</v>
      </c>
      <c r="F7480" t="s">
        <v>3458</v>
      </c>
      <c r="G7480" t="s">
        <v>3459</v>
      </c>
      <c r="H7480">
        <v>1700</v>
      </c>
      <c r="I7480" t="s">
        <v>2768</v>
      </c>
      <c r="J7480">
        <v>106106</v>
      </c>
      <c r="K7480" t="s">
        <v>2784</v>
      </c>
      <c r="L7480">
        <v>0</v>
      </c>
      <c r="M7480">
        <v>543513.67000000004</v>
      </c>
      <c r="N7480">
        <v>478900.47999999998</v>
      </c>
      <c r="O7480">
        <v>64613.19</v>
      </c>
      <c r="P7480" t="s">
        <v>607</v>
      </c>
      <c r="Q7480">
        <v>64613.19</v>
      </c>
      <c r="R7480">
        <v>543513.67000000004</v>
      </c>
      <c r="S7480">
        <v>478900.47999999998</v>
      </c>
      <c r="T7480" t="s">
        <v>3460</v>
      </c>
      <c r="U7480" s="221">
        <f t="shared" si="233"/>
        <v>6.4613190000000062E-3</v>
      </c>
    </row>
    <row r="7481" spans="1:21" hidden="1">
      <c r="A7481" s="55" t="str">
        <f t="shared" si="232"/>
        <v>Y0F20</v>
      </c>
      <c r="B7481" s="55">
        <f>VLOOKUP(J7481,'Mapping-CITI'!A:E,5,0)</f>
        <v>0</v>
      </c>
      <c r="D7481" s="42">
        <v>45016</v>
      </c>
      <c r="E7481" s="42">
        <v>45199</v>
      </c>
      <c r="F7481" t="s">
        <v>3458</v>
      </c>
      <c r="G7481" t="s">
        <v>3459</v>
      </c>
      <c r="H7481">
        <v>1400</v>
      </c>
      <c r="I7481" t="s">
        <v>2773</v>
      </c>
      <c r="J7481">
        <v>107102</v>
      </c>
      <c r="K7481" t="s">
        <v>2015</v>
      </c>
      <c r="L7481">
        <v>0</v>
      </c>
      <c r="M7481">
        <v>96277500</v>
      </c>
      <c r="N7481">
        <v>96277500</v>
      </c>
      <c r="O7481">
        <v>0</v>
      </c>
      <c r="P7481" t="s">
        <v>607</v>
      </c>
      <c r="Q7481">
        <v>0</v>
      </c>
      <c r="R7481">
        <v>0</v>
      </c>
      <c r="S7481">
        <v>0</v>
      </c>
      <c r="T7481" t="s">
        <v>3460</v>
      </c>
      <c r="U7481" s="221">
        <f t="shared" si="233"/>
        <v>0</v>
      </c>
    </row>
    <row r="7482" spans="1:21" hidden="1">
      <c r="A7482" s="55" t="str">
        <f t="shared" si="232"/>
        <v>Y0F20</v>
      </c>
      <c r="B7482" s="55">
        <f>VLOOKUP(J7482,'Mapping-CITI'!A:E,5,0)</f>
        <v>0</v>
      </c>
      <c r="D7482" s="42">
        <v>45016</v>
      </c>
      <c r="E7482" s="42">
        <v>45199</v>
      </c>
      <c r="F7482" t="s">
        <v>3458</v>
      </c>
      <c r="G7482" t="s">
        <v>3459</v>
      </c>
      <c r="H7482">
        <v>1230</v>
      </c>
      <c r="I7482" t="s">
        <v>2772</v>
      </c>
      <c r="J7482">
        <v>111126</v>
      </c>
      <c r="K7482" t="s">
        <v>2022</v>
      </c>
      <c r="L7482">
        <v>74249.820000000007</v>
      </c>
      <c r="M7482">
        <v>-58647.59</v>
      </c>
      <c r="N7482">
        <v>0</v>
      </c>
      <c r="O7482">
        <v>15602.23</v>
      </c>
      <c r="P7482" t="s">
        <v>607</v>
      </c>
      <c r="Q7482">
        <v>15602.23</v>
      </c>
      <c r="R7482">
        <v>0</v>
      </c>
      <c r="S7482">
        <v>0</v>
      </c>
      <c r="T7482" t="s">
        <v>3460</v>
      </c>
      <c r="U7482" s="221">
        <f t="shared" si="233"/>
        <v>-5.8647589999999998E-3</v>
      </c>
    </row>
    <row r="7483" spans="1:21" hidden="1">
      <c r="A7483" s="55" t="str">
        <f t="shared" si="232"/>
        <v>Y0F20</v>
      </c>
      <c r="B7483" s="55">
        <f>VLOOKUP(J7483,'Mapping-CITI'!A:E,5,0)</f>
        <v>0</v>
      </c>
      <c r="D7483" s="42">
        <v>45016</v>
      </c>
      <c r="E7483" s="42">
        <v>45199</v>
      </c>
      <c r="F7483" t="s">
        <v>3458</v>
      </c>
      <c r="G7483" t="s">
        <v>3459</v>
      </c>
      <c r="H7483">
        <v>1220</v>
      </c>
      <c r="I7483" t="s">
        <v>2785</v>
      </c>
      <c r="J7483">
        <v>121116</v>
      </c>
      <c r="K7483" t="s">
        <v>2033</v>
      </c>
      <c r="L7483">
        <v>46355000</v>
      </c>
      <c r="M7483">
        <v>1516477.78</v>
      </c>
      <c r="N7483">
        <v>0</v>
      </c>
      <c r="O7483">
        <v>47871477.780000001</v>
      </c>
      <c r="P7483" t="s">
        <v>607</v>
      </c>
      <c r="Q7483">
        <v>47871477.780000001</v>
      </c>
      <c r="R7483">
        <v>0</v>
      </c>
      <c r="S7483">
        <v>0</v>
      </c>
      <c r="T7483" t="s">
        <v>3460</v>
      </c>
      <c r="U7483" s="221">
        <f t="shared" si="233"/>
        <v>0.15164777800000001</v>
      </c>
    </row>
    <row r="7484" spans="1:21" hidden="1">
      <c r="A7484" s="55" t="str">
        <f t="shared" si="232"/>
        <v>Y0F2Ignore</v>
      </c>
      <c r="B7484" s="55" t="str">
        <f>VLOOKUP(J7484,'Mapping-CITI'!A:E,5,0)</f>
        <v>Ignore</v>
      </c>
      <c r="D7484" s="42">
        <v>45016</v>
      </c>
      <c r="E7484" s="42">
        <v>45199</v>
      </c>
      <c r="F7484" t="s">
        <v>3458</v>
      </c>
      <c r="G7484" t="s">
        <v>3459</v>
      </c>
      <c r="H7484">
        <v>1700</v>
      </c>
      <c r="I7484" t="s">
        <v>2768</v>
      </c>
      <c r="J7484">
        <v>141258</v>
      </c>
      <c r="K7484" t="s">
        <v>3364</v>
      </c>
      <c r="L7484">
        <v>0</v>
      </c>
      <c r="M7484">
        <v>500000</v>
      </c>
      <c r="N7484">
        <v>500000</v>
      </c>
      <c r="O7484">
        <v>0</v>
      </c>
      <c r="P7484" t="s">
        <v>607</v>
      </c>
      <c r="Q7484">
        <v>0</v>
      </c>
      <c r="R7484">
        <v>500000</v>
      </c>
      <c r="S7484">
        <v>500000</v>
      </c>
      <c r="T7484" t="s">
        <v>3460</v>
      </c>
      <c r="U7484" s="221">
        <f t="shared" si="233"/>
        <v>0</v>
      </c>
    </row>
    <row r="7485" spans="1:21" hidden="1">
      <c r="A7485" s="55" t="str">
        <f t="shared" si="232"/>
        <v>Y0F20</v>
      </c>
      <c r="B7485" s="55">
        <f>VLOOKUP(J7485,'Mapping-CITI'!A:E,5,0)</f>
        <v>0</v>
      </c>
      <c r="D7485" s="42">
        <v>45016</v>
      </c>
      <c r="E7485" s="42">
        <v>45199</v>
      </c>
      <c r="F7485" t="s">
        <v>3458</v>
      </c>
      <c r="G7485" t="s">
        <v>3459</v>
      </c>
      <c r="H7485">
        <v>1700</v>
      </c>
      <c r="I7485" t="s">
        <v>2768</v>
      </c>
      <c r="J7485">
        <v>141280</v>
      </c>
      <c r="K7485" t="s">
        <v>2036</v>
      </c>
      <c r="L7485">
        <v>197630.66</v>
      </c>
      <c r="M7485">
        <v>5733462779.9099998</v>
      </c>
      <c r="N7485">
        <v>5733580341.1599998</v>
      </c>
      <c r="O7485">
        <v>80069.41</v>
      </c>
      <c r="P7485" t="s">
        <v>607</v>
      </c>
      <c r="Q7485">
        <v>80069.41</v>
      </c>
      <c r="R7485">
        <v>262416070.83000001</v>
      </c>
      <c r="S7485">
        <v>517901158.20999998</v>
      </c>
      <c r="T7485" t="s">
        <v>3460</v>
      </c>
      <c r="U7485" s="221">
        <f t="shared" si="233"/>
        <v>-1.1756124999999999E-2</v>
      </c>
    </row>
    <row r="7486" spans="1:21" hidden="1">
      <c r="A7486" s="55" t="str">
        <f t="shared" si="232"/>
        <v>Y0F20</v>
      </c>
      <c r="B7486" s="55">
        <f>VLOOKUP(J7486,'Mapping-CITI'!A:E,5,0)</f>
        <v>0</v>
      </c>
      <c r="D7486" s="42">
        <v>45016</v>
      </c>
      <c r="E7486" s="42">
        <v>45199</v>
      </c>
      <c r="F7486" t="s">
        <v>3458</v>
      </c>
      <c r="G7486" t="s">
        <v>3459</v>
      </c>
      <c r="H7486">
        <v>1700</v>
      </c>
      <c r="I7486" t="s">
        <v>2768</v>
      </c>
      <c r="J7486">
        <v>141382</v>
      </c>
      <c r="K7486" t="s">
        <v>2052</v>
      </c>
      <c r="L7486">
        <v>0</v>
      </c>
      <c r="M7486">
        <v>187830023.69999999</v>
      </c>
      <c r="N7486">
        <v>187830023.69999999</v>
      </c>
      <c r="O7486">
        <v>0</v>
      </c>
      <c r="P7486" t="s">
        <v>607</v>
      </c>
      <c r="Q7486">
        <v>0</v>
      </c>
      <c r="R7486">
        <v>187830023.69999999</v>
      </c>
      <c r="S7486">
        <v>187830023.69999999</v>
      </c>
      <c r="T7486" t="s">
        <v>3460</v>
      </c>
      <c r="U7486" s="221">
        <f t="shared" si="233"/>
        <v>0</v>
      </c>
    </row>
    <row r="7487" spans="1:21" hidden="1">
      <c r="A7487" s="55" t="str">
        <f t="shared" si="232"/>
        <v>Y0F20</v>
      </c>
      <c r="B7487" s="55">
        <f>VLOOKUP(J7487,'Mapping-CITI'!A:E,5,0)</f>
        <v>0</v>
      </c>
      <c r="D7487" s="42">
        <v>45016</v>
      </c>
      <c r="E7487" s="42">
        <v>45199</v>
      </c>
      <c r="F7487" t="s">
        <v>3458</v>
      </c>
      <c r="G7487" t="s">
        <v>3459</v>
      </c>
      <c r="H7487">
        <v>1700</v>
      </c>
      <c r="I7487" t="s">
        <v>2768</v>
      </c>
      <c r="J7487">
        <v>141399</v>
      </c>
      <c r="K7487" t="s">
        <v>2912</v>
      </c>
      <c r="L7487">
        <v>0</v>
      </c>
      <c r="M7487">
        <v>2950000</v>
      </c>
      <c r="N7487">
        <v>2950000</v>
      </c>
      <c r="O7487">
        <v>0</v>
      </c>
      <c r="P7487" t="s">
        <v>607</v>
      </c>
      <c r="Q7487">
        <v>0</v>
      </c>
      <c r="R7487">
        <v>2950000</v>
      </c>
      <c r="S7487">
        <v>2950000</v>
      </c>
      <c r="T7487" t="s">
        <v>3460</v>
      </c>
      <c r="U7487" s="221">
        <f t="shared" si="233"/>
        <v>0</v>
      </c>
    </row>
    <row r="7488" spans="1:21" hidden="1">
      <c r="A7488" s="55" t="str">
        <f t="shared" si="232"/>
        <v>Y0F20</v>
      </c>
      <c r="B7488" s="55">
        <f>VLOOKUP(J7488,'Mapping-CITI'!A:E,5,0)</f>
        <v>0</v>
      </c>
      <c r="D7488" s="42">
        <v>45016</v>
      </c>
      <c r="E7488" s="42">
        <v>45199</v>
      </c>
      <c r="F7488" t="s">
        <v>3458</v>
      </c>
      <c r="G7488" t="s">
        <v>3459</v>
      </c>
      <c r="H7488">
        <v>1700</v>
      </c>
      <c r="I7488" t="s">
        <v>2768</v>
      </c>
      <c r="J7488">
        <v>141536</v>
      </c>
      <c r="K7488" t="s">
        <v>2067</v>
      </c>
      <c r="L7488">
        <v>0</v>
      </c>
      <c r="M7488">
        <v>50000</v>
      </c>
      <c r="N7488">
        <v>50000</v>
      </c>
      <c r="O7488">
        <v>0</v>
      </c>
      <c r="P7488" t="s">
        <v>607</v>
      </c>
      <c r="Q7488">
        <v>0</v>
      </c>
      <c r="R7488">
        <v>50000</v>
      </c>
      <c r="S7488">
        <v>50000</v>
      </c>
      <c r="T7488" t="s">
        <v>3460</v>
      </c>
      <c r="U7488" s="221">
        <f t="shared" si="233"/>
        <v>0</v>
      </c>
    </row>
    <row r="7489" spans="1:21" hidden="1">
      <c r="A7489" s="55" t="str">
        <f t="shared" si="232"/>
        <v>Y0F20</v>
      </c>
      <c r="B7489" s="55">
        <f>VLOOKUP(J7489,'Mapping-CITI'!A:E,5,0)</f>
        <v>0</v>
      </c>
      <c r="D7489" s="42">
        <v>45016</v>
      </c>
      <c r="E7489" s="42">
        <v>45199</v>
      </c>
      <c r="F7489" t="s">
        <v>3458</v>
      </c>
      <c r="G7489" t="s">
        <v>3459</v>
      </c>
      <c r="H7489">
        <v>1700</v>
      </c>
      <c r="I7489" t="s">
        <v>2768</v>
      </c>
      <c r="J7489">
        <v>141647</v>
      </c>
      <c r="K7489" t="s">
        <v>2073</v>
      </c>
      <c r="L7489">
        <v>0</v>
      </c>
      <c r="M7489">
        <v>260000</v>
      </c>
      <c r="N7489">
        <v>260000</v>
      </c>
      <c r="O7489">
        <v>0</v>
      </c>
      <c r="P7489" t="s">
        <v>607</v>
      </c>
      <c r="Q7489">
        <v>0</v>
      </c>
      <c r="R7489">
        <v>260000</v>
      </c>
      <c r="S7489">
        <v>260000</v>
      </c>
      <c r="T7489" t="s">
        <v>3460</v>
      </c>
      <c r="U7489" s="221">
        <f t="shared" si="233"/>
        <v>0</v>
      </c>
    </row>
    <row r="7490" spans="1:21" hidden="1">
      <c r="A7490" s="55" t="str">
        <f t="shared" si="232"/>
        <v>Y0F20</v>
      </c>
      <c r="B7490" s="55">
        <f>VLOOKUP(J7490,'Mapping-CITI'!A:E,5,0)</f>
        <v>0</v>
      </c>
      <c r="D7490" s="42">
        <v>45016</v>
      </c>
      <c r="E7490" s="42">
        <v>45199</v>
      </c>
      <c r="F7490" t="s">
        <v>3458</v>
      </c>
      <c r="G7490" t="s">
        <v>3459</v>
      </c>
      <c r="H7490">
        <v>1700</v>
      </c>
      <c r="I7490" t="s">
        <v>2768</v>
      </c>
      <c r="J7490">
        <v>141679</v>
      </c>
      <c r="K7490" t="s">
        <v>2075</v>
      </c>
      <c r="L7490">
        <v>0</v>
      </c>
      <c r="M7490">
        <v>25000</v>
      </c>
      <c r="N7490">
        <v>25000</v>
      </c>
      <c r="O7490">
        <v>0</v>
      </c>
      <c r="P7490" t="s">
        <v>607</v>
      </c>
      <c r="Q7490">
        <v>0</v>
      </c>
      <c r="R7490">
        <v>25000</v>
      </c>
      <c r="S7490">
        <v>25000</v>
      </c>
      <c r="T7490" t="s">
        <v>3460</v>
      </c>
      <c r="U7490" s="221">
        <f t="shared" si="233"/>
        <v>0</v>
      </c>
    </row>
    <row r="7491" spans="1:21" hidden="1">
      <c r="A7491" s="55" t="str">
        <f t="shared" ref="A7491:A7554" si="234">F7491&amp;B7491</f>
        <v>Y0F20</v>
      </c>
      <c r="B7491" s="55">
        <f>VLOOKUP(J7491,'Mapping-CITI'!A:E,5,0)</f>
        <v>0</v>
      </c>
      <c r="D7491" s="42">
        <v>45016</v>
      </c>
      <c r="E7491" s="42">
        <v>45199</v>
      </c>
      <c r="F7491" t="s">
        <v>3458</v>
      </c>
      <c r="G7491" t="s">
        <v>3459</v>
      </c>
      <c r="H7491">
        <v>1700</v>
      </c>
      <c r="I7491" t="s">
        <v>2768</v>
      </c>
      <c r="J7491">
        <v>141724</v>
      </c>
      <c r="K7491" t="s">
        <v>2076</v>
      </c>
      <c r="L7491">
        <v>0</v>
      </c>
      <c r="M7491">
        <v>1890000</v>
      </c>
      <c r="N7491">
        <v>1890000</v>
      </c>
      <c r="O7491">
        <v>0</v>
      </c>
      <c r="P7491" t="s">
        <v>607</v>
      </c>
      <c r="Q7491">
        <v>0</v>
      </c>
      <c r="R7491">
        <v>1890000</v>
      </c>
      <c r="S7491">
        <v>1890000</v>
      </c>
      <c r="T7491" t="s">
        <v>3460</v>
      </c>
      <c r="U7491" s="221">
        <f t="shared" ref="U7491:U7554" si="235">(M7491-N7491)/10^7</f>
        <v>0</v>
      </c>
    </row>
    <row r="7492" spans="1:21" hidden="1">
      <c r="A7492" s="55" t="str">
        <f t="shared" si="234"/>
        <v>Y0F20</v>
      </c>
      <c r="B7492" s="55">
        <f>VLOOKUP(J7492,'Mapping-CITI'!A:E,5,0)</f>
        <v>0</v>
      </c>
      <c r="D7492" s="42">
        <v>45016</v>
      </c>
      <c r="E7492" s="42">
        <v>45199</v>
      </c>
      <c r="F7492" t="s">
        <v>3458</v>
      </c>
      <c r="G7492" t="s">
        <v>3459</v>
      </c>
      <c r="H7492">
        <v>1700</v>
      </c>
      <c r="I7492" t="s">
        <v>2768</v>
      </c>
      <c r="J7492">
        <v>141744</v>
      </c>
      <c r="K7492" t="s">
        <v>2087</v>
      </c>
      <c r="L7492">
        <v>0</v>
      </c>
      <c r="M7492">
        <v>358628772.88999999</v>
      </c>
      <c r="N7492">
        <v>358628772.88999999</v>
      </c>
      <c r="O7492">
        <v>0</v>
      </c>
      <c r="P7492" t="s">
        <v>607</v>
      </c>
      <c r="Q7492">
        <v>0</v>
      </c>
      <c r="R7492">
        <v>358628772.88999999</v>
      </c>
      <c r="S7492">
        <v>358628772.88999999</v>
      </c>
      <c r="T7492" t="s">
        <v>3460</v>
      </c>
      <c r="U7492" s="221">
        <f t="shared" si="235"/>
        <v>0</v>
      </c>
    </row>
    <row r="7493" spans="1:21" hidden="1">
      <c r="A7493" s="55" t="str">
        <f t="shared" si="234"/>
        <v>Y0F20</v>
      </c>
      <c r="B7493" s="55">
        <f>VLOOKUP(J7493,'Mapping-CITI'!A:E,5,0)</f>
        <v>0</v>
      </c>
      <c r="D7493" s="42">
        <v>45016</v>
      </c>
      <c r="E7493" s="42">
        <v>45199</v>
      </c>
      <c r="F7493" t="s">
        <v>3458</v>
      </c>
      <c r="G7493" t="s">
        <v>3459</v>
      </c>
      <c r="H7493">
        <v>1700</v>
      </c>
      <c r="I7493" t="s">
        <v>2768</v>
      </c>
      <c r="J7493">
        <v>141785</v>
      </c>
      <c r="K7493" t="s">
        <v>2918</v>
      </c>
      <c r="L7493">
        <v>-3000000</v>
      </c>
      <c r="M7493">
        <v>3000000</v>
      </c>
      <c r="N7493">
        <v>0</v>
      </c>
      <c r="O7493">
        <v>0</v>
      </c>
      <c r="P7493" t="s">
        <v>607</v>
      </c>
      <c r="Q7493">
        <v>0</v>
      </c>
      <c r="R7493">
        <v>3000000</v>
      </c>
      <c r="S7493">
        <v>0</v>
      </c>
      <c r="T7493" t="s">
        <v>3460</v>
      </c>
      <c r="U7493" s="221">
        <f t="shared" si="235"/>
        <v>0.3</v>
      </c>
    </row>
    <row r="7494" spans="1:21" hidden="1">
      <c r="A7494" s="55" t="str">
        <f t="shared" si="234"/>
        <v>Y0F20</v>
      </c>
      <c r="B7494" s="55">
        <f>VLOOKUP(J7494,'Mapping-CITI'!A:E,5,0)</f>
        <v>0</v>
      </c>
      <c r="D7494" s="42">
        <v>45016</v>
      </c>
      <c r="E7494" s="42">
        <v>45199</v>
      </c>
      <c r="F7494" t="s">
        <v>3458</v>
      </c>
      <c r="G7494" t="s">
        <v>3459</v>
      </c>
      <c r="H7494">
        <v>1700</v>
      </c>
      <c r="I7494" t="s">
        <v>2768</v>
      </c>
      <c r="J7494">
        <v>142038</v>
      </c>
      <c r="K7494" t="s">
        <v>2128</v>
      </c>
      <c r="L7494">
        <v>-2000000</v>
      </c>
      <c r="M7494">
        <v>2000000</v>
      </c>
      <c r="N7494">
        <v>0</v>
      </c>
      <c r="O7494">
        <v>0</v>
      </c>
      <c r="P7494" t="s">
        <v>607</v>
      </c>
      <c r="Q7494">
        <v>0</v>
      </c>
      <c r="R7494">
        <v>2000000</v>
      </c>
      <c r="S7494">
        <v>0</v>
      </c>
      <c r="T7494" t="s">
        <v>3460</v>
      </c>
      <c r="U7494" s="221">
        <f t="shared" si="235"/>
        <v>0.2</v>
      </c>
    </row>
    <row r="7495" spans="1:21" hidden="1">
      <c r="A7495" s="55" t="str">
        <f t="shared" si="234"/>
        <v>Y0F20</v>
      </c>
      <c r="B7495" s="55">
        <f>VLOOKUP(J7495,'Mapping-CITI'!A:E,5,0)</f>
        <v>0</v>
      </c>
      <c r="D7495" s="42">
        <v>45016</v>
      </c>
      <c r="E7495" s="42">
        <v>45199</v>
      </c>
      <c r="F7495" t="s">
        <v>3458</v>
      </c>
      <c r="G7495" t="s">
        <v>3459</v>
      </c>
      <c r="H7495">
        <v>1700</v>
      </c>
      <c r="I7495" t="s">
        <v>2768</v>
      </c>
      <c r="J7495">
        <v>142043</v>
      </c>
      <c r="K7495" t="s">
        <v>2657</v>
      </c>
      <c r="L7495">
        <v>0</v>
      </c>
      <c r="M7495">
        <v>50000</v>
      </c>
      <c r="N7495">
        <v>50000</v>
      </c>
      <c r="O7495">
        <v>0</v>
      </c>
      <c r="P7495" t="s">
        <v>607</v>
      </c>
      <c r="Q7495">
        <v>0</v>
      </c>
      <c r="R7495">
        <v>50000</v>
      </c>
      <c r="S7495">
        <v>50000</v>
      </c>
      <c r="T7495" t="s">
        <v>3460</v>
      </c>
      <c r="U7495" s="221">
        <f t="shared" si="235"/>
        <v>0</v>
      </c>
    </row>
    <row r="7496" spans="1:21" hidden="1">
      <c r="A7496" s="55" t="str">
        <f t="shared" si="234"/>
        <v>Y0F20</v>
      </c>
      <c r="B7496" s="55">
        <f>VLOOKUP(J7496,'Mapping-CITI'!A:E,5,0)</f>
        <v>0</v>
      </c>
      <c r="D7496" s="42">
        <v>45016</v>
      </c>
      <c r="E7496" s="42">
        <v>45199</v>
      </c>
      <c r="F7496" t="s">
        <v>3458</v>
      </c>
      <c r="G7496" t="s">
        <v>3459</v>
      </c>
      <c r="H7496">
        <v>1700</v>
      </c>
      <c r="I7496" t="s">
        <v>2768</v>
      </c>
      <c r="J7496">
        <v>142044</v>
      </c>
      <c r="K7496" t="s">
        <v>2132</v>
      </c>
      <c r="L7496">
        <v>-3000000</v>
      </c>
      <c r="M7496">
        <v>13008000</v>
      </c>
      <c r="N7496">
        <v>10008000</v>
      </c>
      <c r="O7496">
        <v>0</v>
      </c>
      <c r="P7496" t="s">
        <v>607</v>
      </c>
      <c r="Q7496">
        <v>0</v>
      </c>
      <c r="R7496">
        <v>13008000</v>
      </c>
      <c r="S7496">
        <v>10008000</v>
      </c>
      <c r="T7496" t="s">
        <v>3460</v>
      </c>
      <c r="U7496" s="221">
        <f t="shared" si="235"/>
        <v>0.3</v>
      </c>
    </row>
    <row r="7497" spans="1:21" hidden="1">
      <c r="A7497" s="55" t="str">
        <f t="shared" si="234"/>
        <v>Y0F2Ignore</v>
      </c>
      <c r="B7497" s="55" t="str">
        <f>VLOOKUP(J7497,'Mapping-CITI'!A:E,5,0)</f>
        <v>Ignore</v>
      </c>
      <c r="D7497" s="42">
        <v>45016</v>
      </c>
      <c r="E7497" s="42">
        <v>45199</v>
      </c>
      <c r="F7497" t="s">
        <v>3458</v>
      </c>
      <c r="G7497" t="s">
        <v>3459</v>
      </c>
      <c r="H7497">
        <v>1700</v>
      </c>
      <c r="I7497" t="s">
        <v>2768</v>
      </c>
      <c r="J7497">
        <v>142077</v>
      </c>
      <c r="K7497" t="s">
        <v>2913</v>
      </c>
      <c r="L7497">
        <v>0</v>
      </c>
      <c r="M7497">
        <v>23331.18</v>
      </c>
      <c r="N7497">
        <v>12991.99</v>
      </c>
      <c r="O7497">
        <v>10339.19</v>
      </c>
      <c r="P7497" t="s">
        <v>607</v>
      </c>
      <c r="Q7497">
        <v>10339.19</v>
      </c>
      <c r="R7497">
        <v>23331.18</v>
      </c>
      <c r="S7497">
        <v>12991.99</v>
      </c>
      <c r="T7497" t="s">
        <v>3460</v>
      </c>
      <c r="U7497" s="221">
        <f t="shared" si="235"/>
        <v>1.0339190000000001E-3</v>
      </c>
    </row>
    <row r="7498" spans="1:21" hidden="1">
      <c r="A7498" s="55" t="str">
        <f t="shared" si="234"/>
        <v>Y0F2Ignore</v>
      </c>
      <c r="B7498" s="55" t="str">
        <f>VLOOKUP(J7498,'Mapping-CITI'!A:E,5,0)</f>
        <v>Ignore</v>
      </c>
      <c r="D7498" s="42">
        <v>45016</v>
      </c>
      <c r="E7498" s="42">
        <v>45199</v>
      </c>
      <c r="F7498" t="s">
        <v>3458</v>
      </c>
      <c r="G7498" t="s">
        <v>3459</v>
      </c>
      <c r="H7498">
        <v>1700</v>
      </c>
      <c r="I7498" t="s">
        <v>2768</v>
      </c>
      <c r="J7498">
        <v>142243</v>
      </c>
      <c r="K7498" t="s">
        <v>3367</v>
      </c>
      <c r="L7498">
        <v>0</v>
      </c>
      <c r="M7498">
        <v>2868437.3</v>
      </c>
      <c r="N7498">
        <v>2868437.3</v>
      </c>
      <c r="O7498">
        <v>0</v>
      </c>
      <c r="P7498" t="s">
        <v>607</v>
      </c>
      <c r="Q7498">
        <v>0</v>
      </c>
      <c r="R7498">
        <v>2868437.3</v>
      </c>
      <c r="S7498">
        <v>2868437.3</v>
      </c>
      <c r="T7498" t="s">
        <v>3460</v>
      </c>
      <c r="U7498" s="221">
        <f t="shared" si="235"/>
        <v>0</v>
      </c>
    </row>
    <row r="7499" spans="1:21" hidden="1">
      <c r="A7499" s="55" t="str">
        <f t="shared" si="234"/>
        <v>Y0F2Ignore</v>
      </c>
      <c r="B7499" s="55" t="str">
        <f>VLOOKUP(J7499,'Mapping-CITI'!A:E,5,0)</f>
        <v>Ignore</v>
      </c>
      <c r="D7499" s="42">
        <v>45016</v>
      </c>
      <c r="E7499" s="42">
        <v>45199</v>
      </c>
      <c r="F7499" t="s">
        <v>3458</v>
      </c>
      <c r="G7499" t="s">
        <v>3459</v>
      </c>
      <c r="H7499">
        <v>1700</v>
      </c>
      <c r="I7499" t="s">
        <v>2768</v>
      </c>
      <c r="J7499">
        <v>142251</v>
      </c>
      <c r="K7499" t="s">
        <v>3368</v>
      </c>
      <c r="L7499">
        <v>0</v>
      </c>
      <c r="M7499">
        <v>5000</v>
      </c>
      <c r="N7499">
        <v>5000</v>
      </c>
      <c r="O7499">
        <v>0</v>
      </c>
      <c r="P7499" t="s">
        <v>607</v>
      </c>
      <c r="Q7499">
        <v>0</v>
      </c>
      <c r="R7499">
        <v>5000</v>
      </c>
      <c r="S7499">
        <v>5000</v>
      </c>
      <c r="T7499" t="s">
        <v>3460</v>
      </c>
      <c r="U7499" s="221">
        <f t="shared" si="235"/>
        <v>0</v>
      </c>
    </row>
    <row r="7500" spans="1:21" hidden="1">
      <c r="A7500" s="55" t="str">
        <f t="shared" si="234"/>
        <v>Y0F2Ignore</v>
      </c>
      <c r="B7500" s="55" t="str">
        <f>VLOOKUP(J7500,'Mapping-CITI'!A:E,5,0)</f>
        <v>Ignore</v>
      </c>
      <c r="D7500" s="42">
        <v>45016</v>
      </c>
      <c r="E7500" s="42">
        <v>45199</v>
      </c>
      <c r="F7500" t="s">
        <v>3458</v>
      </c>
      <c r="G7500" t="s">
        <v>3459</v>
      </c>
      <c r="H7500">
        <v>1700</v>
      </c>
      <c r="I7500" t="s">
        <v>2768</v>
      </c>
      <c r="J7500">
        <v>142255</v>
      </c>
      <c r="K7500" t="s">
        <v>3379</v>
      </c>
      <c r="L7500">
        <v>-300000</v>
      </c>
      <c r="M7500">
        <v>3300000</v>
      </c>
      <c r="N7500">
        <v>3000000</v>
      </c>
      <c r="O7500">
        <v>0</v>
      </c>
      <c r="P7500" t="s">
        <v>607</v>
      </c>
      <c r="Q7500">
        <v>0</v>
      </c>
      <c r="R7500">
        <v>3300000</v>
      </c>
      <c r="S7500">
        <v>3000000</v>
      </c>
      <c r="T7500" t="s">
        <v>3460</v>
      </c>
      <c r="U7500" s="221">
        <f t="shared" si="235"/>
        <v>0.03</v>
      </c>
    </row>
    <row r="7501" spans="1:21" hidden="1">
      <c r="A7501" s="55" t="str">
        <f t="shared" si="234"/>
        <v>Y0F2Ignore</v>
      </c>
      <c r="B7501" s="55" t="str">
        <f>VLOOKUP(J7501,'Mapping-CITI'!A:E,5,0)</f>
        <v>Ignore</v>
      </c>
      <c r="D7501" s="42">
        <v>45016</v>
      </c>
      <c r="E7501" s="42">
        <v>45199</v>
      </c>
      <c r="F7501" t="s">
        <v>3458</v>
      </c>
      <c r="G7501" t="s">
        <v>3459</v>
      </c>
      <c r="H7501">
        <v>1700</v>
      </c>
      <c r="I7501" t="s">
        <v>2768</v>
      </c>
      <c r="J7501">
        <v>142256</v>
      </c>
      <c r="K7501" t="s">
        <v>3370</v>
      </c>
      <c r="L7501">
        <v>0</v>
      </c>
      <c r="M7501">
        <v>21000</v>
      </c>
      <c r="N7501">
        <v>21000</v>
      </c>
      <c r="O7501">
        <v>0</v>
      </c>
      <c r="P7501" t="s">
        <v>607</v>
      </c>
      <c r="Q7501">
        <v>0</v>
      </c>
      <c r="R7501">
        <v>21000</v>
      </c>
      <c r="S7501">
        <v>21000</v>
      </c>
      <c r="T7501" t="s">
        <v>3460</v>
      </c>
      <c r="U7501" s="221">
        <f t="shared" si="235"/>
        <v>0</v>
      </c>
    </row>
    <row r="7502" spans="1:21" hidden="1">
      <c r="A7502" s="55" t="str">
        <f t="shared" si="234"/>
        <v>Y0F2Ignore</v>
      </c>
      <c r="B7502" s="55" t="str">
        <f>VLOOKUP(J7502,'Mapping-CITI'!A:E,5,0)</f>
        <v>Ignore</v>
      </c>
      <c r="D7502" s="42">
        <v>45016</v>
      </c>
      <c r="E7502" s="42">
        <v>45199</v>
      </c>
      <c r="F7502" t="s">
        <v>3458</v>
      </c>
      <c r="G7502" t="s">
        <v>3459</v>
      </c>
      <c r="H7502">
        <v>1700</v>
      </c>
      <c r="I7502" t="s">
        <v>2768</v>
      </c>
      <c r="J7502">
        <v>142258</v>
      </c>
      <c r="K7502" t="s">
        <v>3371</v>
      </c>
      <c r="L7502">
        <v>-221284000.02000001</v>
      </c>
      <c r="M7502">
        <v>330629000</v>
      </c>
      <c r="N7502">
        <v>109345500</v>
      </c>
      <c r="O7502">
        <v>-500.02</v>
      </c>
      <c r="P7502" t="s">
        <v>607</v>
      </c>
      <c r="Q7502">
        <v>-500.02</v>
      </c>
      <c r="R7502">
        <v>330629000</v>
      </c>
      <c r="S7502">
        <v>109345500</v>
      </c>
      <c r="T7502" t="s">
        <v>3460</v>
      </c>
      <c r="U7502" s="221">
        <f t="shared" si="235"/>
        <v>22.128350000000001</v>
      </c>
    </row>
    <row r="7503" spans="1:21" hidden="1">
      <c r="A7503" s="55" t="str">
        <f t="shared" si="234"/>
        <v>Y0F2Ignore</v>
      </c>
      <c r="B7503" s="55" t="str">
        <f>VLOOKUP(J7503,'Mapping-CITI'!A:E,5,0)</f>
        <v>Ignore</v>
      </c>
      <c r="D7503" s="42">
        <v>45016</v>
      </c>
      <c r="E7503" s="42">
        <v>45199</v>
      </c>
      <c r="F7503" t="s">
        <v>3458</v>
      </c>
      <c r="G7503" t="s">
        <v>3459</v>
      </c>
      <c r="H7503">
        <v>1700</v>
      </c>
      <c r="I7503" t="s">
        <v>2768</v>
      </c>
      <c r="J7503">
        <v>142262</v>
      </c>
      <c r="K7503" t="s">
        <v>3372</v>
      </c>
      <c r="L7503">
        <v>0</v>
      </c>
      <c r="M7503">
        <v>625000</v>
      </c>
      <c r="N7503">
        <v>625000</v>
      </c>
      <c r="O7503">
        <v>0</v>
      </c>
      <c r="P7503" t="s">
        <v>607</v>
      </c>
      <c r="Q7503">
        <v>0</v>
      </c>
      <c r="R7503">
        <v>625000</v>
      </c>
      <c r="S7503">
        <v>625000</v>
      </c>
      <c r="T7503" t="s">
        <v>3460</v>
      </c>
      <c r="U7503" s="221">
        <f t="shared" si="235"/>
        <v>0</v>
      </c>
    </row>
    <row r="7504" spans="1:21" hidden="1">
      <c r="A7504" s="55" t="str">
        <f t="shared" si="234"/>
        <v>Y0F2Ignore</v>
      </c>
      <c r="B7504" s="55" t="str">
        <f>VLOOKUP(J7504,'Mapping-CITI'!A:E,5,0)</f>
        <v>Ignore</v>
      </c>
      <c r="D7504" s="42">
        <v>45016</v>
      </c>
      <c r="E7504" s="42">
        <v>45199</v>
      </c>
      <c r="F7504" t="s">
        <v>3458</v>
      </c>
      <c r="G7504" t="s">
        <v>3459</v>
      </c>
      <c r="H7504">
        <v>1700</v>
      </c>
      <c r="I7504" t="s">
        <v>2768</v>
      </c>
      <c r="J7504">
        <v>142265</v>
      </c>
      <c r="K7504" t="s">
        <v>3374</v>
      </c>
      <c r="L7504">
        <v>0</v>
      </c>
      <c r="M7504">
        <v>12000</v>
      </c>
      <c r="N7504">
        <v>12000</v>
      </c>
      <c r="O7504">
        <v>0</v>
      </c>
      <c r="P7504" t="s">
        <v>607</v>
      </c>
      <c r="Q7504">
        <v>0</v>
      </c>
      <c r="R7504">
        <v>12000</v>
      </c>
      <c r="S7504">
        <v>12000</v>
      </c>
      <c r="T7504" t="s">
        <v>3460</v>
      </c>
      <c r="U7504" s="221">
        <f t="shared" si="235"/>
        <v>0</v>
      </c>
    </row>
    <row r="7505" spans="1:21" hidden="1">
      <c r="A7505" s="55" t="str">
        <f t="shared" si="234"/>
        <v>Y0F2Ignore</v>
      </c>
      <c r="B7505" s="55" t="str">
        <f>VLOOKUP(J7505,'Mapping-CITI'!A:E,5,0)</f>
        <v>Ignore</v>
      </c>
      <c r="D7505" s="42">
        <v>45016</v>
      </c>
      <c r="E7505" s="42">
        <v>45199</v>
      </c>
      <c r="F7505" t="s">
        <v>3458</v>
      </c>
      <c r="G7505" t="s">
        <v>3459</v>
      </c>
      <c r="H7505">
        <v>1700</v>
      </c>
      <c r="I7505" t="s">
        <v>2768</v>
      </c>
      <c r="J7505">
        <v>142271</v>
      </c>
      <c r="K7505" t="s">
        <v>3375</v>
      </c>
      <c r="L7505">
        <v>-7516000</v>
      </c>
      <c r="M7505">
        <v>10182002</v>
      </c>
      <c r="N7505">
        <v>2666002</v>
      </c>
      <c r="O7505">
        <v>0</v>
      </c>
      <c r="P7505" t="s">
        <v>607</v>
      </c>
      <c r="Q7505">
        <v>0</v>
      </c>
      <c r="R7505">
        <v>10182002</v>
      </c>
      <c r="S7505">
        <v>2666002</v>
      </c>
      <c r="T7505" t="s">
        <v>3460</v>
      </c>
      <c r="U7505" s="221">
        <f t="shared" si="235"/>
        <v>0.75160000000000005</v>
      </c>
    </row>
    <row r="7506" spans="1:21" hidden="1">
      <c r="A7506" s="55" t="str">
        <f t="shared" si="234"/>
        <v>Y0F2Ignore</v>
      </c>
      <c r="B7506" s="55" t="str">
        <f>VLOOKUP(J7506,'Mapping-CITI'!A:E,5,0)</f>
        <v>Ignore</v>
      </c>
      <c r="D7506" s="42">
        <v>45016</v>
      </c>
      <c r="E7506" s="42">
        <v>45199</v>
      </c>
      <c r="F7506" t="s">
        <v>3458</v>
      </c>
      <c r="G7506" t="s">
        <v>3459</v>
      </c>
      <c r="H7506">
        <v>1700</v>
      </c>
      <c r="I7506" t="s">
        <v>2768</v>
      </c>
      <c r="J7506">
        <v>142274</v>
      </c>
      <c r="K7506" t="s">
        <v>3376</v>
      </c>
      <c r="L7506">
        <v>-550000</v>
      </c>
      <c r="M7506">
        <v>550000</v>
      </c>
      <c r="N7506">
        <v>0</v>
      </c>
      <c r="O7506">
        <v>0</v>
      </c>
      <c r="P7506" t="s">
        <v>607</v>
      </c>
      <c r="Q7506">
        <v>0</v>
      </c>
      <c r="R7506">
        <v>550000</v>
      </c>
      <c r="S7506">
        <v>0</v>
      </c>
      <c r="T7506" t="s">
        <v>3460</v>
      </c>
      <c r="U7506" s="221">
        <f t="shared" si="235"/>
        <v>5.5E-2</v>
      </c>
    </row>
    <row r="7507" spans="1:21" hidden="1">
      <c r="A7507" s="55" t="str">
        <f t="shared" si="234"/>
        <v>Y0F20</v>
      </c>
      <c r="B7507" s="55">
        <f>VLOOKUP(J7507,'Mapping-CITI'!A:E,5,0)</f>
        <v>0</v>
      </c>
      <c r="D7507" s="42">
        <v>45016</v>
      </c>
      <c r="E7507" s="42">
        <v>45199</v>
      </c>
      <c r="F7507" t="s">
        <v>3458</v>
      </c>
      <c r="G7507" t="s">
        <v>3459</v>
      </c>
      <c r="H7507">
        <v>1400</v>
      </c>
      <c r="I7507" t="s">
        <v>2773</v>
      </c>
      <c r="J7507">
        <v>160112</v>
      </c>
      <c r="K7507" t="s">
        <v>2622</v>
      </c>
      <c r="L7507">
        <v>0</v>
      </c>
      <c r="M7507">
        <v>3997900.28</v>
      </c>
      <c r="N7507">
        <v>3997900.28</v>
      </c>
      <c r="O7507">
        <v>0</v>
      </c>
      <c r="P7507" t="s">
        <v>607</v>
      </c>
      <c r="Q7507">
        <v>0</v>
      </c>
      <c r="R7507">
        <v>0</v>
      </c>
      <c r="S7507">
        <v>0</v>
      </c>
      <c r="T7507" t="s">
        <v>3460</v>
      </c>
      <c r="U7507" s="221">
        <f t="shared" si="235"/>
        <v>0</v>
      </c>
    </row>
    <row r="7508" spans="1:21" hidden="1">
      <c r="A7508" s="55" t="str">
        <f t="shared" si="234"/>
        <v>Y0F20</v>
      </c>
      <c r="B7508" s="55">
        <f>VLOOKUP(J7508,'Mapping-CITI'!A:E,5,0)</f>
        <v>0</v>
      </c>
      <c r="D7508" s="42">
        <v>45016</v>
      </c>
      <c r="E7508" s="42">
        <v>45199</v>
      </c>
      <c r="F7508" t="s">
        <v>3458</v>
      </c>
      <c r="G7508" t="s">
        <v>3459</v>
      </c>
      <c r="H7508">
        <v>1400</v>
      </c>
      <c r="I7508" t="s">
        <v>2773</v>
      </c>
      <c r="J7508">
        <v>160118</v>
      </c>
      <c r="K7508" t="s">
        <v>2152</v>
      </c>
      <c r="L7508">
        <v>0</v>
      </c>
      <c r="M7508">
        <v>4968723011.5799999</v>
      </c>
      <c r="N7508">
        <v>4968723011.5799999</v>
      </c>
      <c r="O7508">
        <v>0</v>
      </c>
      <c r="P7508" t="s">
        <v>607</v>
      </c>
      <c r="Q7508">
        <v>0</v>
      </c>
      <c r="R7508">
        <v>0</v>
      </c>
      <c r="S7508">
        <v>0</v>
      </c>
      <c r="T7508" t="s">
        <v>3460</v>
      </c>
      <c r="U7508" s="221">
        <f t="shared" si="235"/>
        <v>0</v>
      </c>
    </row>
    <row r="7509" spans="1:21" hidden="1">
      <c r="A7509" s="55" t="str">
        <f t="shared" si="234"/>
        <v>Y0F20</v>
      </c>
      <c r="B7509" s="55">
        <f>VLOOKUP(J7509,'Mapping-CITI'!A:E,5,0)</f>
        <v>0</v>
      </c>
      <c r="D7509" s="42">
        <v>45016</v>
      </c>
      <c r="E7509" s="42">
        <v>45199</v>
      </c>
      <c r="F7509" t="s">
        <v>3458</v>
      </c>
      <c r="G7509" t="s">
        <v>3459</v>
      </c>
      <c r="H7509">
        <v>1400</v>
      </c>
      <c r="I7509" t="s">
        <v>2773</v>
      </c>
      <c r="J7509">
        <v>160123</v>
      </c>
      <c r="K7509" t="s">
        <v>2156</v>
      </c>
      <c r="L7509">
        <v>0</v>
      </c>
      <c r="M7509">
        <v>402048297.22000003</v>
      </c>
      <c r="N7509">
        <v>402048297.22000003</v>
      </c>
      <c r="O7509">
        <v>0</v>
      </c>
      <c r="P7509" t="s">
        <v>607</v>
      </c>
      <c r="Q7509">
        <v>0</v>
      </c>
      <c r="R7509">
        <v>0</v>
      </c>
      <c r="S7509">
        <v>0</v>
      </c>
      <c r="T7509" t="s">
        <v>3460</v>
      </c>
      <c r="U7509" s="221">
        <f t="shared" si="235"/>
        <v>0</v>
      </c>
    </row>
    <row r="7510" spans="1:21" hidden="1">
      <c r="A7510" s="55" t="str">
        <f t="shared" si="234"/>
        <v>Y0F20</v>
      </c>
      <c r="B7510" s="55">
        <f>VLOOKUP(J7510,'Mapping-CITI'!A:E,5,0)</f>
        <v>0</v>
      </c>
      <c r="D7510" s="42">
        <v>45016</v>
      </c>
      <c r="E7510" s="42">
        <v>45199</v>
      </c>
      <c r="F7510" t="s">
        <v>3458</v>
      </c>
      <c r="G7510" t="s">
        <v>3459</v>
      </c>
      <c r="H7510">
        <v>1600</v>
      </c>
      <c r="I7510" t="s">
        <v>2789</v>
      </c>
      <c r="J7510">
        <v>160202</v>
      </c>
      <c r="K7510" t="s">
        <v>2158</v>
      </c>
      <c r="L7510">
        <v>0</v>
      </c>
      <c r="M7510">
        <v>482006904.52999997</v>
      </c>
      <c r="N7510">
        <v>482006904.52999997</v>
      </c>
      <c r="O7510">
        <v>0</v>
      </c>
      <c r="P7510" t="s">
        <v>607</v>
      </c>
      <c r="Q7510">
        <v>0</v>
      </c>
      <c r="R7510">
        <v>0</v>
      </c>
      <c r="S7510">
        <v>0</v>
      </c>
      <c r="T7510" t="s">
        <v>3460</v>
      </c>
      <c r="U7510" s="221">
        <f t="shared" si="235"/>
        <v>0</v>
      </c>
    </row>
    <row r="7511" spans="1:21" hidden="1">
      <c r="A7511" s="55" t="str">
        <f t="shared" si="234"/>
        <v>Y0F20</v>
      </c>
      <c r="B7511" s="55">
        <f>VLOOKUP(J7511,'Mapping-CITI'!A:E,5,0)</f>
        <v>0</v>
      </c>
      <c r="D7511" s="42">
        <v>45016</v>
      </c>
      <c r="E7511" s="42">
        <v>45199</v>
      </c>
      <c r="F7511" t="s">
        <v>3458</v>
      </c>
      <c r="G7511" t="s">
        <v>3459</v>
      </c>
      <c r="H7511">
        <v>1600</v>
      </c>
      <c r="I7511" t="s">
        <v>2789</v>
      </c>
      <c r="J7511">
        <v>160206</v>
      </c>
      <c r="K7511" t="s">
        <v>2159</v>
      </c>
      <c r="L7511">
        <v>-249849.5</v>
      </c>
      <c r="M7511">
        <v>110185902.53</v>
      </c>
      <c r="N7511">
        <v>109936053.04000001</v>
      </c>
      <c r="O7511">
        <v>-0.01</v>
      </c>
      <c r="P7511" t="s">
        <v>607</v>
      </c>
      <c r="Q7511">
        <v>-0.01</v>
      </c>
      <c r="R7511">
        <v>0</v>
      </c>
      <c r="S7511">
        <v>109936053.04000001</v>
      </c>
      <c r="T7511" t="s">
        <v>3460</v>
      </c>
      <c r="U7511" s="221">
        <f t="shared" si="235"/>
        <v>2.4984948999999465E-2</v>
      </c>
    </row>
    <row r="7512" spans="1:21" hidden="1">
      <c r="A7512" s="55" t="str">
        <f t="shared" si="234"/>
        <v>Y0F20</v>
      </c>
      <c r="B7512" s="55">
        <f>VLOOKUP(J7512,'Mapping-CITI'!A:E,5,0)</f>
        <v>0</v>
      </c>
      <c r="D7512" s="42">
        <v>45016</v>
      </c>
      <c r="E7512" s="42">
        <v>45199</v>
      </c>
      <c r="F7512" t="s">
        <v>3458</v>
      </c>
      <c r="G7512" t="s">
        <v>3459</v>
      </c>
      <c r="H7512">
        <v>1600</v>
      </c>
      <c r="I7512" t="s">
        <v>2789</v>
      </c>
      <c r="J7512">
        <v>160207</v>
      </c>
      <c r="K7512" t="s">
        <v>2160</v>
      </c>
      <c r="L7512">
        <v>0</v>
      </c>
      <c r="M7512">
        <v>373618002</v>
      </c>
      <c r="N7512">
        <v>373617002</v>
      </c>
      <c r="O7512">
        <v>1000</v>
      </c>
      <c r="P7512" t="s">
        <v>607</v>
      </c>
      <c r="Q7512">
        <v>1000</v>
      </c>
      <c r="R7512">
        <v>1997000</v>
      </c>
      <c r="S7512">
        <v>369057002</v>
      </c>
      <c r="T7512" t="s">
        <v>3460</v>
      </c>
      <c r="U7512" s="221">
        <f t="shared" si="235"/>
        <v>1E-4</v>
      </c>
    </row>
    <row r="7513" spans="1:21" hidden="1">
      <c r="A7513" s="55" t="str">
        <f t="shared" si="234"/>
        <v>Y0F20</v>
      </c>
      <c r="B7513" s="55">
        <f>VLOOKUP(J7513,'Mapping-CITI'!A:E,5,0)</f>
        <v>0</v>
      </c>
      <c r="D7513" s="42">
        <v>45016</v>
      </c>
      <c r="E7513" s="42">
        <v>45199</v>
      </c>
      <c r="F7513" t="s">
        <v>3458</v>
      </c>
      <c r="G7513" t="s">
        <v>3459</v>
      </c>
      <c r="H7513">
        <v>1230</v>
      </c>
      <c r="I7513" t="s">
        <v>2772</v>
      </c>
      <c r="J7513">
        <v>170129</v>
      </c>
      <c r="K7513" t="s">
        <v>2170</v>
      </c>
      <c r="L7513">
        <v>2162405.75</v>
      </c>
      <c r="M7513">
        <v>-2162405.75</v>
      </c>
      <c r="N7513">
        <v>4856601.3499999996</v>
      </c>
      <c r="O7513">
        <v>-4856601.3499999996</v>
      </c>
      <c r="P7513" t="s">
        <v>607</v>
      </c>
      <c r="Q7513">
        <v>-4856601.3499999996</v>
      </c>
      <c r="R7513">
        <v>0</v>
      </c>
      <c r="S7513">
        <v>0</v>
      </c>
      <c r="T7513" t="s">
        <v>3460</v>
      </c>
      <c r="U7513" s="221">
        <f t="shared" si="235"/>
        <v>-0.70190070999999998</v>
      </c>
    </row>
    <row r="7514" spans="1:21" hidden="1">
      <c r="A7514" s="55" t="str">
        <f t="shared" si="234"/>
        <v>Y0F21.2</v>
      </c>
      <c r="B7514" s="55">
        <f>VLOOKUP(J7514,'Mapping-CITI'!A:E,5,0)</f>
        <v>1.2</v>
      </c>
      <c r="D7514" s="42">
        <v>45016</v>
      </c>
      <c r="E7514" s="42">
        <v>45199</v>
      </c>
      <c r="F7514" t="s">
        <v>3458</v>
      </c>
      <c r="G7514" t="s">
        <v>3459</v>
      </c>
      <c r="H7514">
        <v>2110</v>
      </c>
      <c r="I7514" t="s">
        <v>2790</v>
      </c>
      <c r="J7514">
        <v>201181</v>
      </c>
      <c r="K7514" t="s">
        <v>2181</v>
      </c>
      <c r="L7514">
        <v>-2079419414.52</v>
      </c>
      <c r="M7514">
        <v>482725340.55000001</v>
      </c>
      <c r="N7514">
        <v>436582107.43000001</v>
      </c>
      <c r="O7514">
        <v>-2033276181.4000001</v>
      </c>
      <c r="P7514" t="s">
        <v>607</v>
      </c>
      <c r="Q7514" s="191">
        <v>-2033276181.4000001</v>
      </c>
      <c r="R7514">
        <v>0</v>
      </c>
      <c r="S7514">
        <v>0</v>
      </c>
      <c r="T7514" t="s">
        <v>3460</v>
      </c>
      <c r="U7514" s="221">
        <f t="shared" si="235"/>
        <v>4.6143233120000007</v>
      </c>
    </row>
    <row r="7515" spans="1:21" hidden="1">
      <c r="A7515" s="55" t="str">
        <f t="shared" si="234"/>
        <v>Y0F21.2</v>
      </c>
      <c r="B7515" s="55">
        <f>VLOOKUP(J7515,'Mapping-CITI'!A:E,5,0)</f>
        <v>1.2</v>
      </c>
      <c r="D7515" s="42">
        <v>45016</v>
      </c>
      <c r="E7515" s="42">
        <v>45199</v>
      </c>
      <c r="F7515" t="s">
        <v>3458</v>
      </c>
      <c r="G7515" t="s">
        <v>3459</v>
      </c>
      <c r="H7515">
        <v>2110</v>
      </c>
      <c r="I7515" t="s">
        <v>2790</v>
      </c>
      <c r="J7515">
        <v>201185</v>
      </c>
      <c r="K7515" t="s">
        <v>2183</v>
      </c>
      <c r="L7515">
        <v>-11626803.07</v>
      </c>
      <c r="M7515">
        <v>14055237</v>
      </c>
      <c r="N7515">
        <v>22984026.449999999</v>
      </c>
      <c r="O7515">
        <v>-20555592.52</v>
      </c>
      <c r="P7515" t="s">
        <v>607</v>
      </c>
      <c r="Q7515" s="191">
        <v>-20555592.52</v>
      </c>
      <c r="R7515">
        <v>0</v>
      </c>
      <c r="S7515">
        <v>0</v>
      </c>
      <c r="T7515" t="s">
        <v>3460</v>
      </c>
      <c r="U7515" s="221">
        <f t="shared" si="235"/>
        <v>-0.89287894499999998</v>
      </c>
    </row>
    <row r="7516" spans="1:21" hidden="1">
      <c r="A7516" s="55" t="str">
        <f t="shared" si="234"/>
        <v>Y0F20</v>
      </c>
      <c r="B7516" s="55">
        <f>VLOOKUP(J7516,'Mapping-CITI'!A:E,5,0)</f>
        <v>0</v>
      </c>
      <c r="D7516" s="42">
        <v>45016</v>
      </c>
      <c r="E7516" s="42">
        <v>45199</v>
      </c>
      <c r="F7516" t="s">
        <v>3458</v>
      </c>
      <c r="G7516" t="s">
        <v>3459</v>
      </c>
      <c r="H7516">
        <v>2110</v>
      </c>
      <c r="I7516" t="s">
        <v>2790</v>
      </c>
      <c r="J7516">
        <v>201187</v>
      </c>
      <c r="K7516" t="s">
        <v>2184</v>
      </c>
      <c r="L7516">
        <v>-184028.92</v>
      </c>
      <c r="M7516">
        <v>14643404.9</v>
      </c>
      <c r="N7516">
        <v>14214192.359999999</v>
      </c>
      <c r="O7516">
        <v>245183.62</v>
      </c>
      <c r="P7516" t="s">
        <v>607</v>
      </c>
      <c r="Q7516">
        <v>245183.62</v>
      </c>
      <c r="R7516">
        <v>0</v>
      </c>
      <c r="S7516">
        <v>0</v>
      </c>
      <c r="T7516" t="s">
        <v>3460</v>
      </c>
      <c r="U7516" s="221">
        <f t="shared" si="235"/>
        <v>4.2921254000000096E-2</v>
      </c>
    </row>
    <row r="7517" spans="1:21" hidden="1">
      <c r="A7517" s="55" t="str">
        <f t="shared" si="234"/>
        <v>Y0F20</v>
      </c>
      <c r="B7517" s="55">
        <f>VLOOKUP(J7517,'Mapping-CITI'!A:E,5,0)</f>
        <v>0</v>
      </c>
      <c r="D7517" s="42">
        <v>45016</v>
      </c>
      <c r="E7517" s="42">
        <v>45199</v>
      </c>
      <c r="F7517" t="s">
        <v>3458</v>
      </c>
      <c r="G7517" t="s">
        <v>3459</v>
      </c>
      <c r="H7517">
        <v>2110</v>
      </c>
      <c r="I7517" t="s">
        <v>2790</v>
      </c>
      <c r="J7517">
        <v>201188</v>
      </c>
      <c r="K7517" t="s">
        <v>2185</v>
      </c>
      <c r="L7517">
        <v>34694.129999999997</v>
      </c>
      <c r="M7517">
        <v>753926.64</v>
      </c>
      <c r="N7517">
        <v>847254.61</v>
      </c>
      <c r="O7517">
        <v>-58633.84</v>
      </c>
      <c r="P7517" t="s">
        <v>607</v>
      </c>
      <c r="Q7517">
        <v>-58633.84</v>
      </c>
      <c r="R7517">
        <v>0</v>
      </c>
      <c r="S7517">
        <v>0</v>
      </c>
      <c r="T7517" t="s">
        <v>3460</v>
      </c>
      <c r="U7517" s="221">
        <f t="shared" si="235"/>
        <v>-9.3327969999999968E-3</v>
      </c>
    </row>
    <row r="7518" spans="1:21" hidden="1">
      <c r="A7518" s="55" t="str">
        <f t="shared" si="234"/>
        <v>Y0F20</v>
      </c>
      <c r="B7518" s="55">
        <f>VLOOKUP(J7518,'Mapping-CITI'!A:E,5,0)</f>
        <v>0</v>
      </c>
      <c r="D7518" s="42">
        <v>45016</v>
      </c>
      <c r="E7518" s="42">
        <v>45199</v>
      </c>
      <c r="F7518" t="s">
        <v>3458</v>
      </c>
      <c r="G7518" t="s">
        <v>3459</v>
      </c>
      <c r="H7518">
        <v>2110</v>
      </c>
      <c r="I7518" t="s">
        <v>2790</v>
      </c>
      <c r="J7518">
        <v>201349</v>
      </c>
      <c r="K7518" t="s">
        <v>2224</v>
      </c>
      <c r="L7518">
        <v>-0.01</v>
      </c>
      <c r="M7518">
        <v>1783.21</v>
      </c>
      <c r="N7518">
        <v>1909.68</v>
      </c>
      <c r="O7518">
        <v>-126.48</v>
      </c>
      <c r="P7518" t="s">
        <v>607</v>
      </c>
      <c r="Q7518">
        <v>-126.48</v>
      </c>
      <c r="R7518">
        <v>0</v>
      </c>
      <c r="S7518">
        <v>0</v>
      </c>
      <c r="T7518" t="s">
        <v>3460</v>
      </c>
      <c r="U7518" s="221">
        <f t="shared" si="235"/>
        <v>-1.2647000000000003E-5</v>
      </c>
    </row>
    <row r="7519" spans="1:21" hidden="1">
      <c r="A7519" s="55" t="str">
        <f t="shared" si="234"/>
        <v>Y0F20</v>
      </c>
      <c r="B7519" s="55">
        <f>VLOOKUP(J7519,'Mapping-CITI'!A:E,5,0)</f>
        <v>0</v>
      </c>
      <c r="D7519" s="42">
        <v>45016</v>
      </c>
      <c r="E7519" s="42">
        <v>45199</v>
      </c>
      <c r="F7519" t="s">
        <v>3458</v>
      </c>
      <c r="G7519" t="s">
        <v>3459</v>
      </c>
      <c r="H7519">
        <v>2110</v>
      </c>
      <c r="I7519" t="s">
        <v>2790</v>
      </c>
      <c r="J7519">
        <v>201351</v>
      </c>
      <c r="K7519" t="s">
        <v>2225</v>
      </c>
      <c r="L7519">
        <v>-4654.62</v>
      </c>
      <c r="M7519">
        <v>679203.86</v>
      </c>
      <c r="N7519">
        <v>691136.4</v>
      </c>
      <c r="O7519">
        <v>-16587.16</v>
      </c>
      <c r="P7519" t="s">
        <v>607</v>
      </c>
      <c r="Q7519">
        <v>-16587.16</v>
      </c>
      <c r="R7519">
        <v>0</v>
      </c>
      <c r="S7519">
        <v>0</v>
      </c>
      <c r="T7519" t="s">
        <v>3460</v>
      </c>
      <c r="U7519" s="221">
        <f t="shared" si="235"/>
        <v>-1.1932540000000038E-3</v>
      </c>
    </row>
    <row r="7520" spans="1:21" hidden="1">
      <c r="A7520" s="55" t="str">
        <f t="shared" si="234"/>
        <v>Y0F21.2</v>
      </c>
      <c r="B7520" s="55">
        <f>VLOOKUP(J7520,'Mapping-CITI'!A:E,5,0)</f>
        <v>1.2</v>
      </c>
      <c r="D7520" s="42">
        <v>45016</v>
      </c>
      <c r="E7520" s="42">
        <v>45199</v>
      </c>
      <c r="F7520" t="s">
        <v>3458</v>
      </c>
      <c r="G7520" t="s">
        <v>3459</v>
      </c>
      <c r="H7520">
        <v>2110</v>
      </c>
      <c r="I7520" t="s">
        <v>2790</v>
      </c>
      <c r="J7520">
        <v>201364</v>
      </c>
      <c r="K7520" t="s">
        <v>2232</v>
      </c>
      <c r="L7520">
        <v>-130083.5</v>
      </c>
      <c r="M7520">
        <v>41524.01</v>
      </c>
      <c r="N7520">
        <v>70456.39</v>
      </c>
      <c r="O7520">
        <v>-159015.88</v>
      </c>
      <c r="P7520" t="s">
        <v>607</v>
      </c>
      <c r="Q7520" s="191">
        <v>-159015.88</v>
      </c>
      <c r="R7520">
        <v>0</v>
      </c>
      <c r="S7520">
        <v>0</v>
      </c>
      <c r="T7520" t="s">
        <v>3460</v>
      </c>
      <c r="U7520" s="221">
        <f t="shared" si="235"/>
        <v>-2.8932379999999998E-3</v>
      </c>
    </row>
    <row r="7521" spans="1:21" hidden="1">
      <c r="A7521" s="55" t="str">
        <f t="shared" si="234"/>
        <v>Y0F21.2</v>
      </c>
      <c r="B7521" s="55">
        <f>VLOOKUP(J7521,'Mapping-CITI'!A:E,5,0)</f>
        <v>1.2</v>
      </c>
      <c r="D7521" s="42">
        <v>45016</v>
      </c>
      <c r="E7521" s="42">
        <v>45199</v>
      </c>
      <c r="F7521" t="s">
        <v>3458</v>
      </c>
      <c r="G7521" t="s">
        <v>3459</v>
      </c>
      <c r="H7521">
        <v>2110</v>
      </c>
      <c r="I7521" t="s">
        <v>2790</v>
      </c>
      <c r="J7521">
        <v>201366</v>
      </c>
      <c r="K7521" t="s">
        <v>2233</v>
      </c>
      <c r="L7521">
        <v>-333462081.85000002</v>
      </c>
      <c r="M7521">
        <v>9623899.5899999999</v>
      </c>
      <c r="N7521">
        <v>17830159.469999999</v>
      </c>
      <c r="O7521">
        <v>-341668341.73000002</v>
      </c>
      <c r="P7521" t="s">
        <v>607</v>
      </c>
      <c r="Q7521" s="191">
        <v>-341668341.73000002</v>
      </c>
      <c r="R7521">
        <v>0</v>
      </c>
      <c r="S7521">
        <v>0</v>
      </c>
      <c r="T7521" t="s">
        <v>3460</v>
      </c>
      <c r="U7521" s="221">
        <f t="shared" si="235"/>
        <v>-0.82062598799999986</v>
      </c>
    </row>
    <row r="7522" spans="1:21" hidden="1">
      <c r="A7522" s="55" t="str">
        <f t="shared" si="234"/>
        <v>Y0F20</v>
      </c>
      <c r="B7522" s="55">
        <f>VLOOKUP(J7522,'Mapping-CITI'!A:E,5,0)</f>
        <v>0</v>
      </c>
      <c r="D7522" s="42">
        <v>45016</v>
      </c>
      <c r="E7522" s="42">
        <v>45199</v>
      </c>
      <c r="F7522" t="s">
        <v>3458</v>
      </c>
      <c r="G7522" t="s">
        <v>3459</v>
      </c>
      <c r="H7522">
        <v>2210</v>
      </c>
      <c r="I7522" t="s">
        <v>4281</v>
      </c>
      <c r="J7522">
        <v>203301</v>
      </c>
      <c r="K7522" t="s">
        <v>4282</v>
      </c>
      <c r="L7522">
        <v>0</v>
      </c>
      <c r="M7522">
        <v>3997900.28</v>
      </c>
      <c r="N7522">
        <v>3997900.28</v>
      </c>
      <c r="O7522">
        <v>0</v>
      </c>
      <c r="P7522" t="s">
        <v>607</v>
      </c>
      <c r="Q7522">
        <v>0</v>
      </c>
      <c r="R7522">
        <v>0</v>
      </c>
      <c r="S7522">
        <v>0</v>
      </c>
      <c r="T7522" t="s">
        <v>3460</v>
      </c>
      <c r="U7522" s="221">
        <f t="shared" si="235"/>
        <v>0</v>
      </c>
    </row>
    <row r="7523" spans="1:21" hidden="1">
      <c r="A7523" s="55" t="str">
        <f t="shared" si="234"/>
        <v>Y0F20</v>
      </c>
      <c r="B7523" s="55">
        <f>VLOOKUP(J7523,'Mapping-CITI'!A:E,5,0)</f>
        <v>0</v>
      </c>
      <c r="D7523" s="42">
        <v>45016</v>
      </c>
      <c r="E7523" s="42">
        <v>45199</v>
      </c>
      <c r="F7523" t="s">
        <v>3458</v>
      </c>
      <c r="G7523" t="s">
        <v>3459</v>
      </c>
      <c r="H7523">
        <v>2250</v>
      </c>
      <c r="I7523" t="s">
        <v>2774</v>
      </c>
      <c r="J7523">
        <v>210102</v>
      </c>
      <c r="K7523" t="s">
        <v>2664</v>
      </c>
      <c r="L7523">
        <v>0</v>
      </c>
      <c r="M7523">
        <v>0</v>
      </c>
      <c r="N7523">
        <v>0</v>
      </c>
      <c r="O7523">
        <v>0</v>
      </c>
      <c r="P7523" t="s">
        <v>607</v>
      </c>
      <c r="Q7523">
        <v>0</v>
      </c>
      <c r="R7523">
        <v>0</v>
      </c>
      <c r="S7523">
        <v>0</v>
      </c>
      <c r="T7523" t="s">
        <v>3460</v>
      </c>
      <c r="U7523" s="221">
        <f t="shared" si="235"/>
        <v>0</v>
      </c>
    </row>
    <row r="7524" spans="1:21" hidden="1">
      <c r="A7524" s="55" t="str">
        <f t="shared" si="234"/>
        <v>Y0F20</v>
      </c>
      <c r="B7524" s="55">
        <f>VLOOKUP(J7524,'Mapping-CITI'!A:E,5,0)</f>
        <v>0</v>
      </c>
      <c r="D7524" s="42">
        <v>45016</v>
      </c>
      <c r="E7524" s="42">
        <v>45199</v>
      </c>
      <c r="F7524" t="s">
        <v>3458</v>
      </c>
      <c r="G7524" t="s">
        <v>3459</v>
      </c>
      <c r="H7524">
        <v>2250</v>
      </c>
      <c r="I7524" t="s">
        <v>2774</v>
      </c>
      <c r="J7524">
        <v>210103</v>
      </c>
      <c r="K7524" t="s">
        <v>2240</v>
      </c>
      <c r="L7524">
        <v>0</v>
      </c>
      <c r="M7524">
        <v>2863.23</v>
      </c>
      <c r="N7524">
        <v>2863.23</v>
      </c>
      <c r="O7524">
        <v>0</v>
      </c>
      <c r="P7524" t="s">
        <v>607</v>
      </c>
      <c r="Q7524">
        <v>0</v>
      </c>
      <c r="R7524">
        <v>2863.23</v>
      </c>
      <c r="S7524">
        <v>2863.23</v>
      </c>
      <c r="T7524" t="s">
        <v>3460</v>
      </c>
      <c r="U7524" s="221">
        <f t="shared" si="235"/>
        <v>0</v>
      </c>
    </row>
    <row r="7525" spans="1:21" hidden="1">
      <c r="A7525" s="55" t="str">
        <f t="shared" si="234"/>
        <v>Y0F20</v>
      </c>
      <c r="B7525" s="55">
        <f>VLOOKUP(J7525,'Mapping-CITI'!A:E,5,0)</f>
        <v>0</v>
      </c>
      <c r="D7525" s="42">
        <v>45016</v>
      </c>
      <c r="E7525" s="42">
        <v>45199</v>
      </c>
      <c r="F7525" t="s">
        <v>3458</v>
      </c>
      <c r="G7525" t="s">
        <v>3459</v>
      </c>
      <c r="H7525">
        <v>2250</v>
      </c>
      <c r="I7525" t="s">
        <v>2774</v>
      </c>
      <c r="J7525">
        <v>210117</v>
      </c>
      <c r="K7525" t="s">
        <v>2242</v>
      </c>
      <c r="L7525">
        <v>-56081.97</v>
      </c>
      <c r="M7525">
        <v>1264093.22</v>
      </c>
      <c r="N7525">
        <v>1411879.52</v>
      </c>
      <c r="O7525">
        <v>-203868.27</v>
      </c>
      <c r="P7525" t="s">
        <v>607</v>
      </c>
      <c r="Q7525">
        <v>-203868.27</v>
      </c>
      <c r="R7525">
        <v>1264093.22</v>
      </c>
      <c r="S7525">
        <v>69328.11</v>
      </c>
      <c r="T7525" t="s">
        <v>3460</v>
      </c>
      <c r="U7525" s="221">
        <f t="shared" si="235"/>
        <v>-1.4778630000000004E-2</v>
      </c>
    </row>
    <row r="7526" spans="1:21" hidden="1">
      <c r="A7526" s="55" t="str">
        <f t="shared" si="234"/>
        <v>Y0F20</v>
      </c>
      <c r="B7526" s="55">
        <f>VLOOKUP(J7526,'Mapping-CITI'!A:E,5,0)</f>
        <v>0</v>
      </c>
      <c r="D7526" s="42">
        <v>45016</v>
      </c>
      <c r="E7526" s="42">
        <v>45199</v>
      </c>
      <c r="F7526" t="s">
        <v>3458</v>
      </c>
      <c r="G7526" t="s">
        <v>3459</v>
      </c>
      <c r="H7526">
        <v>2250</v>
      </c>
      <c r="I7526" t="s">
        <v>2774</v>
      </c>
      <c r="J7526">
        <v>210138</v>
      </c>
      <c r="K7526" t="s">
        <v>2791</v>
      </c>
      <c r="L7526">
        <v>0</v>
      </c>
      <c r="M7526">
        <v>27673.88</v>
      </c>
      <c r="N7526">
        <v>4.6900000000000004</v>
      </c>
      <c r="O7526">
        <v>27669.19</v>
      </c>
      <c r="P7526" t="s">
        <v>607</v>
      </c>
      <c r="Q7526">
        <v>27669.19</v>
      </c>
      <c r="R7526">
        <v>27673.88</v>
      </c>
      <c r="S7526">
        <v>4.6900000000000004</v>
      </c>
      <c r="T7526" t="s">
        <v>3460</v>
      </c>
      <c r="U7526" s="221">
        <f t="shared" si="235"/>
        <v>2.7669190000000001E-3</v>
      </c>
    </row>
    <row r="7527" spans="1:21" hidden="1">
      <c r="A7527" s="55" t="str">
        <f t="shared" si="234"/>
        <v>Y0F20</v>
      </c>
      <c r="B7527" s="55">
        <f>VLOOKUP(J7527,'Mapping-CITI'!A:E,5,0)</f>
        <v>0</v>
      </c>
      <c r="D7527" s="42">
        <v>45016</v>
      </c>
      <c r="E7527" s="42">
        <v>45199</v>
      </c>
      <c r="F7527" t="s">
        <v>3458</v>
      </c>
      <c r="G7527" t="s">
        <v>3459</v>
      </c>
      <c r="H7527">
        <v>2250</v>
      </c>
      <c r="I7527" t="s">
        <v>2774</v>
      </c>
      <c r="J7527">
        <v>210140</v>
      </c>
      <c r="K7527" t="s">
        <v>2245</v>
      </c>
      <c r="L7527">
        <v>0</v>
      </c>
      <c r="M7527">
        <v>15698.02</v>
      </c>
      <c r="N7527">
        <v>0</v>
      </c>
      <c r="O7527">
        <v>15698.02</v>
      </c>
      <c r="P7527" t="s">
        <v>607</v>
      </c>
      <c r="Q7527">
        <v>15698.02</v>
      </c>
      <c r="R7527">
        <v>15698.02</v>
      </c>
      <c r="S7527">
        <v>0</v>
      </c>
      <c r="T7527" t="s">
        <v>3460</v>
      </c>
      <c r="U7527" s="221">
        <f t="shared" si="235"/>
        <v>1.5698020000000001E-3</v>
      </c>
    </row>
    <row r="7528" spans="1:21" hidden="1">
      <c r="A7528" s="55" t="str">
        <f t="shared" si="234"/>
        <v>Y0F20</v>
      </c>
      <c r="B7528" s="55">
        <f>VLOOKUP(J7528,'Mapping-CITI'!A:E,5,0)</f>
        <v>0</v>
      </c>
      <c r="D7528" s="42">
        <v>45016</v>
      </c>
      <c r="E7528" s="42">
        <v>45199</v>
      </c>
      <c r="F7528" t="s">
        <v>3458</v>
      </c>
      <c r="G7528" t="s">
        <v>3459</v>
      </c>
      <c r="H7528">
        <v>2250</v>
      </c>
      <c r="I7528" t="s">
        <v>2774</v>
      </c>
      <c r="J7528">
        <v>210210</v>
      </c>
      <c r="K7528" t="s">
        <v>2246</v>
      </c>
      <c r="L7528">
        <v>-134250.78</v>
      </c>
      <c r="M7528">
        <v>2504686.04</v>
      </c>
      <c r="N7528">
        <v>3291079.18</v>
      </c>
      <c r="O7528">
        <v>-920643.92</v>
      </c>
      <c r="P7528" t="s">
        <v>607</v>
      </c>
      <c r="Q7528">
        <v>-920643.92</v>
      </c>
      <c r="R7528">
        <v>2504686.04</v>
      </c>
      <c r="S7528">
        <v>16735.98</v>
      </c>
      <c r="T7528" t="s">
        <v>3460</v>
      </c>
      <c r="U7528" s="221">
        <f t="shared" si="235"/>
        <v>-7.8639314000000016E-2</v>
      </c>
    </row>
    <row r="7529" spans="1:21" hidden="1">
      <c r="A7529" s="55" t="str">
        <f t="shared" si="234"/>
        <v>Y0F20</v>
      </c>
      <c r="B7529" s="55">
        <f>VLOOKUP(J7529,'Mapping-CITI'!A:E,5,0)</f>
        <v>0</v>
      </c>
      <c r="D7529" s="42">
        <v>45016</v>
      </c>
      <c r="E7529" s="42">
        <v>45199</v>
      </c>
      <c r="F7529" t="s">
        <v>3458</v>
      </c>
      <c r="G7529" t="s">
        <v>3459</v>
      </c>
      <c r="H7529">
        <v>2250</v>
      </c>
      <c r="I7529" t="s">
        <v>2774</v>
      </c>
      <c r="J7529">
        <v>210667</v>
      </c>
      <c r="K7529" t="s">
        <v>2862</v>
      </c>
      <c r="L7529">
        <v>0</v>
      </c>
      <c r="M7529">
        <v>0</v>
      </c>
      <c r="N7529">
        <v>2815</v>
      </c>
      <c r="O7529">
        <v>-2815</v>
      </c>
      <c r="P7529" t="s">
        <v>607</v>
      </c>
      <c r="Q7529">
        <v>-2815</v>
      </c>
      <c r="R7529">
        <v>0</v>
      </c>
      <c r="S7529">
        <v>2815</v>
      </c>
      <c r="T7529" t="s">
        <v>3460</v>
      </c>
      <c r="U7529" s="221">
        <f t="shared" si="235"/>
        <v>-2.8150000000000001E-4</v>
      </c>
    </row>
    <row r="7530" spans="1:21" hidden="1">
      <c r="A7530" s="55" t="str">
        <f t="shared" si="234"/>
        <v>Y0F20</v>
      </c>
      <c r="B7530" s="55">
        <f>VLOOKUP(J7530,'Mapping-CITI'!A:E,5,0)</f>
        <v>0</v>
      </c>
      <c r="D7530" s="42">
        <v>45016</v>
      </c>
      <c r="E7530" s="42">
        <v>45199</v>
      </c>
      <c r="F7530" t="s">
        <v>3458</v>
      </c>
      <c r="G7530" t="s">
        <v>3459</v>
      </c>
      <c r="H7530">
        <v>2250</v>
      </c>
      <c r="I7530" t="s">
        <v>2774</v>
      </c>
      <c r="J7530">
        <v>210766</v>
      </c>
      <c r="K7530" t="s">
        <v>2748</v>
      </c>
      <c r="L7530">
        <v>-122807.76</v>
      </c>
      <c r="M7530">
        <v>146350.62</v>
      </c>
      <c r="N7530">
        <v>24088.41</v>
      </c>
      <c r="O7530">
        <v>-545.54999999999995</v>
      </c>
      <c r="P7530" t="s">
        <v>607</v>
      </c>
      <c r="Q7530">
        <v>-545.54999999999995</v>
      </c>
      <c r="R7530">
        <v>146122.63</v>
      </c>
      <c r="S7530">
        <v>0</v>
      </c>
      <c r="T7530" t="s">
        <v>3460</v>
      </c>
      <c r="U7530" s="221">
        <f t="shared" si="235"/>
        <v>1.2226220999999999E-2</v>
      </c>
    </row>
    <row r="7531" spans="1:21" hidden="1">
      <c r="A7531" s="55" t="str">
        <f t="shared" si="234"/>
        <v>Y0F20</v>
      </c>
      <c r="B7531" s="55">
        <f>VLOOKUP(J7531,'Mapping-CITI'!A:E,5,0)</f>
        <v>0</v>
      </c>
      <c r="D7531" s="42">
        <v>45016</v>
      </c>
      <c r="E7531" s="42">
        <v>45199</v>
      </c>
      <c r="F7531" t="s">
        <v>3458</v>
      </c>
      <c r="G7531" t="s">
        <v>3459</v>
      </c>
      <c r="H7531">
        <v>2250</v>
      </c>
      <c r="I7531" t="s">
        <v>2774</v>
      </c>
      <c r="J7531">
        <v>211103</v>
      </c>
      <c r="K7531" t="s">
        <v>2249</v>
      </c>
      <c r="L7531">
        <v>-44930.51</v>
      </c>
      <c r="M7531">
        <v>55143.18</v>
      </c>
      <c r="N7531">
        <v>11533.04</v>
      </c>
      <c r="O7531">
        <v>-1320.37</v>
      </c>
      <c r="P7531" t="s">
        <v>607</v>
      </c>
      <c r="Q7531">
        <v>-1320.37</v>
      </c>
      <c r="R7531">
        <v>55143.18</v>
      </c>
      <c r="S7531">
        <v>18.61</v>
      </c>
      <c r="T7531" t="s">
        <v>3460</v>
      </c>
      <c r="U7531" s="221">
        <f t="shared" si="235"/>
        <v>4.3610139999999999E-3</v>
      </c>
    </row>
    <row r="7532" spans="1:21" hidden="1">
      <c r="A7532" s="55" t="str">
        <f t="shared" si="234"/>
        <v>Y0F20</v>
      </c>
      <c r="B7532" s="55">
        <f>VLOOKUP(J7532,'Mapping-CITI'!A:E,5,0)</f>
        <v>0</v>
      </c>
      <c r="D7532" s="42">
        <v>45016</v>
      </c>
      <c r="E7532" s="42">
        <v>45199</v>
      </c>
      <c r="F7532" t="s">
        <v>3458</v>
      </c>
      <c r="G7532" t="s">
        <v>3459</v>
      </c>
      <c r="H7532">
        <v>2250</v>
      </c>
      <c r="I7532" t="s">
        <v>2774</v>
      </c>
      <c r="J7532">
        <v>211106</v>
      </c>
      <c r="K7532" t="s">
        <v>2250</v>
      </c>
      <c r="L7532">
        <v>0</v>
      </c>
      <c r="M7532">
        <v>127975.02</v>
      </c>
      <c r="N7532">
        <v>129654.8</v>
      </c>
      <c r="O7532">
        <v>-1679.78</v>
      </c>
      <c r="P7532" t="s">
        <v>607</v>
      </c>
      <c r="Q7532">
        <v>-1679.78</v>
      </c>
      <c r="R7532">
        <v>127975.02</v>
      </c>
      <c r="S7532">
        <v>129654.8</v>
      </c>
      <c r="T7532" t="s">
        <v>3460</v>
      </c>
      <c r="U7532" s="221">
        <f t="shared" si="235"/>
        <v>-1.6797799999999989E-4</v>
      </c>
    </row>
    <row r="7533" spans="1:21" hidden="1">
      <c r="A7533" s="55" t="str">
        <f t="shared" si="234"/>
        <v>Y0F20</v>
      </c>
      <c r="B7533" s="55">
        <f>VLOOKUP(J7533,'Mapping-CITI'!A:E,5,0)</f>
        <v>0</v>
      </c>
      <c r="D7533" s="42">
        <v>45016</v>
      </c>
      <c r="E7533" s="42">
        <v>45199</v>
      </c>
      <c r="F7533" t="s">
        <v>3458</v>
      </c>
      <c r="G7533" t="s">
        <v>3459</v>
      </c>
      <c r="H7533">
        <v>2250</v>
      </c>
      <c r="I7533" t="s">
        <v>2774</v>
      </c>
      <c r="J7533">
        <v>211121</v>
      </c>
      <c r="K7533" t="s">
        <v>2252</v>
      </c>
      <c r="L7533">
        <v>-26862</v>
      </c>
      <c r="M7533">
        <v>897610</v>
      </c>
      <c r="N7533">
        <v>875752</v>
      </c>
      <c r="O7533">
        <v>-5004</v>
      </c>
      <c r="P7533" t="s">
        <v>607</v>
      </c>
      <c r="Q7533">
        <v>-5004</v>
      </c>
      <c r="R7533">
        <v>897610</v>
      </c>
      <c r="S7533">
        <v>0</v>
      </c>
      <c r="T7533" t="s">
        <v>3460</v>
      </c>
      <c r="U7533" s="221">
        <f t="shared" si="235"/>
        <v>2.1857999999999999E-3</v>
      </c>
    </row>
    <row r="7534" spans="1:21" hidden="1">
      <c r="A7534" s="55" t="str">
        <f t="shared" si="234"/>
        <v>Y0F20</v>
      </c>
      <c r="B7534" s="55">
        <f>VLOOKUP(J7534,'Mapping-CITI'!A:E,5,0)</f>
        <v>0</v>
      </c>
      <c r="D7534" s="42">
        <v>45016</v>
      </c>
      <c r="E7534" s="42">
        <v>45199</v>
      </c>
      <c r="F7534" t="s">
        <v>3458</v>
      </c>
      <c r="G7534" t="s">
        <v>3459</v>
      </c>
      <c r="H7534">
        <v>2250</v>
      </c>
      <c r="I7534" t="s">
        <v>2774</v>
      </c>
      <c r="J7534">
        <v>211172</v>
      </c>
      <c r="K7534" t="s">
        <v>2262</v>
      </c>
      <c r="L7534">
        <v>-22433.01</v>
      </c>
      <c r="M7534">
        <v>316012.09999999998</v>
      </c>
      <c r="N7534">
        <v>594181.88</v>
      </c>
      <c r="O7534">
        <v>-300602.78999999998</v>
      </c>
      <c r="P7534" t="s">
        <v>607</v>
      </c>
      <c r="Q7534">
        <v>-300602.78999999998</v>
      </c>
      <c r="R7534">
        <v>316012.09999999998</v>
      </c>
      <c r="S7534">
        <v>57166.720000000001</v>
      </c>
      <c r="T7534" t="s">
        <v>3460</v>
      </c>
      <c r="U7534" s="221">
        <f t="shared" si="235"/>
        <v>-2.7816978000000003E-2</v>
      </c>
    </row>
    <row r="7535" spans="1:21" hidden="1">
      <c r="A7535" s="55" t="str">
        <f t="shared" si="234"/>
        <v>Y0F20</v>
      </c>
      <c r="B7535" s="55">
        <f>VLOOKUP(J7535,'Mapping-CITI'!A:E,5,0)</f>
        <v>0</v>
      </c>
      <c r="D7535" s="42">
        <v>45016</v>
      </c>
      <c r="E7535" s="42">
        <v>45199</v>
      </c>
      <c r="F7535" t="s">
        <v>3458</v>
      </c>
      <c r="G7535" t="s">
        <v>3459</v>
      </c>
      <c r="H7535">
        <v>2250</v>
      </c>
      <c r="I7535" t="s">
        <v>2774</v>
      </c>
      <c r="J7535">
        <v>211632</v>
      </c>
      <c r="K7535" t="s">
        <v>2543</v>
      </c>
      <c r="L7535">
        <v>0</v>
      </c>
      <c r="M7535">
        <v>3687.63</v>
      </c>
      <c r="N7535">
        <v>47384.53</v>
      </c>
      <c r="O7535">
        <v>-43696.9</v>
      </c>
      <c r="P7535" t="s">
        <v>607</v>
      </c>
      <c r="Q7535">
        <v>-43696.9</v>
      </c>
      <c r="R7535">
        <v>3687.63</v>
      </c>
      <c r="S7535">
        <v>47384.53</v>
      </c>
      <c r="T7535" t="s">
        <v>3460</v>
      </c>
      <c r="U7535" s="221">
        <f t="shared" si="235"/>
        <v>-4.3696899999999999E-3</v>
      </c>
    </row>
    <row r="7536" spans="1:21" hidden="1">
      <c r="A7536" s="55" t="str">
        <f t="shared" si="234"/>
        <v>Y0F20</v>
      </c>
      <c r="B7536" s="55">
        <f>VLOOKUP(J7536,'Mapping-CITI'!A:E,5,0)</f>
        <v>0</v>
      </c>
      <c r="D7536" s="42">
        <v>45016</v>
      </c>
      <c r="E7536" s="42">
        <v>45199</v>
      </c>
      <c r="F7536" t="s">
        <v>3458</v>
      </c>
      <c r="G7536" t="s">
        <v>3459</v>
      </c>
      <c r="H7536">
        <v>2220</v>
      </c>
      <c r="I7536" t="s">
        <v>2775</v>
      </c>
      <c r="J7536">
        <v>260112</v>
      </c>
      <c r="K7536" t="s">
        <v>2619</v>
      </c>
      <c r="L7536">
        <v>0</v>
      </c>
      <c r="M7536">
        <v>4000000</v>
      </c>
      <c r="N7536">
        <v>4000000</v>
      </c>
      <c r="O7536">
        <v>0</v>
      </c>
      <c r="P7536" t="s">
        <v>607</v>
      </c>
      <c r="Q7536">
        <v>0</v>
      </c>
      <c r="R7536">
        <v>0</v>
      </c>
      <c r="S7536">
        <v>0</v>
      </c>
      <c r="T7536" t="s">
        <v>3460</v>
      </c>
      <c r="U7536" s="221">
        <f t="shared" si="235"/>
        <v>0</v>
      </c>
    </row>
    <row r="7537" spans="1:21" hidden="1">
      <c r="A7537" s="55" t="str">
        <f t="shared" si="234"/>
        <v>Y0F20</v>
      </c>
      <c r="B7537" s="55">
        <f>VLOOKUP(J7537,'Mapping-CITI'!A:E,5,0)</f>
        <v>0</v>
      </c>
      <c r="D7537" s="42">
        <v>45016</v>
      </c>
      <c r="E7537" s="42">
        <v>45199</v>
      </c>
      <c r="F7537" t="s">
        <v>3458</v>
      </c>
      <c r="G7537" t="s">
        <v>3459</v>
      </c>
      <c r="H7537">
        <v>2220</v>
      </c>
      <c r="I7537" t="s">
        <v>2775</v>
      </c>
      <c r="J7537">
        <v>260118</v>
      </c>
      <c r="K7537" t="s">
        <v>2275</v>
      </c>
      <c r="L7537">
        <v>0</v>
      </c>
      <c r="M7537">
        <v>4622951157.9499998</v>
      </c>
      <c r="N7537">
        <v>4622951157.9499998</v>
      </c>
      <c r="O7537">
        <v>0</v>
      </c>
      <c r="P7537" t="s">
        <v>607</v>
      </c>
      <c r="Q7537">
        <v>0</v>
      </c>
      <c r="R7537">
        <v>0</v>
      </c>
      <c r="S7537">
        <v>0</v>
      </c>
      <c r="T7537" t="s">
        <v>3460</v>
      </c>
      <c r="U7537" s="221">
        <f t="shared" si="235"/>
        <v>0</v>
      </c>
    </row>
    <row r="7538" spans="1:21" hidden="1">
      <c r="A7538" s="55" t="str">
        <f t="shared" si="234"/>
        <v>Y0F20</v>
      </c>
      <c r="B7538" s="55">
        <f>VLOOKUP(J7538,'Mapping-CITI'!A:E,5,0)</f>
        <v>0</v>
      </c>
      <c r="D7538" s="42">
        <v>45016</v>
      </c>
      <c r="E7538" s="42">
        <v>45199</v>
      </c>
      <c r="F7538" t="s">
        <v>3458</v>
      </c>
      <c r="G7538" t="s">
        <v>3459</v>
      </c>
      <c r="H7538">
        <v>2220</v>
      </c>
      <c r="I7538" t="s">
        <v>2775</v>
      </c>
      <c r="J7538">
        <v>260124</v>
      </c>
      <c r="K7538" t="s">
        <v>2279</v>
      </c>
      <c r="L7538">
        <v>-102761500</v>
      </c>
      <c r="M7538">
        <v>588728025</v>
      </c>
      <c r="N7538">
        <v>485966525</v>
      </c>
      <c r="O7538">
        <v>0</v>
      </c>
      <c r="P7538" t="s">
        <v>607</v>
      </c>
      <c r="Q7538">
        <v>0</v>
      </c>
      <c r="R7538">
        <v>0</v>
      </c>
      <c r="S7538">
        <v>0</v>
      </c>
      <c r="T7538" t="s">
        <v>3460</v>
      </c>
      <c r="U7538" s="221">
        <f t="shared" si="235"/>
        <v>10.276149999999999</v>
      </c>
    </row>
    <row r="7539" spans="1:21" hidden="1">
      <c r="A7539" s="55" t="str">
        <f t="shared" si="234"/>
        <v>Y0F20</v>
      </c>
      <c r="B7539" s="55">
        <f>VLOOKUP(J7539,'Mapping-CITI'!A:E,5,0)</f>
        <v>0</v>
      </c>
      <c r="D7539" s="42">
        <v>45016</v>
      </c>
      <c r="E7539" s="42">
        <v>45199</v>
      </c>
      <c r="F7539" t="s">
        <v>3458</v>
      </c>
      <c r="G7539" t="s">
        <v>3459</v>
      </c>
      <c r="H7539">
        <v>2240</v>
      </c>
      <c r="I7539" t="s">
        <v>2795</v>
      </c>
      <c r="J7539">
        <v>260202</v>
      </c>
      <c r="K7539" t="s">
        <v>2281</v>
      </c>
      <c r="L7539">
        <v>0</v>
      </c>
      <c r="M7539">
        <v>518120373.02999997</v>
      </c>
      <c r="N7539">
        <v>518120373.02999997</v>
      </c>
      <c r="O7539">
        <v>0</v>
      </c>
      <c r="P7539" t="s">
        <v>607</v>
      </c>
      <c r="Q7539">
        <v>0</v>
      </c>
      <c r="R7539">
        <v>0</v>
      </c>
      <c r="S7539">
        <v>0</v>
      </c>
      <c r="T7539" t="s">
        <v>3460</v>
      </c>
      <c r="U7539" s="221">
        <f t="shared" si="235"/>
        <v>0</v>
      </c>
    </row>
    <row r="7540" spans="1:21" hidden="1">
      <c r="A7540" s="55" t="str">
        <f t="shared" si="234"/>
        <v>Y0F20</v>
      </c>
      <c r="B7540" s="55">
        <f>VLOOKUP(J7540,'Mapping-CITI'!A:E,5,0)</f>
        <v>0</v>
      </c>
      <c r="D7540" s="42">
        <v>45016</v>
      </c>
      <c r="E7540" s="42">
        <v>45199</v>
      </c>
      <c r="F7540" t="s">
        <v>3458</v>
      </c>
      <c r="G7540" t="s">
        <v>3459</v>
      </c>
      <c r="H7540">
        <v>2240</v>
      </c>
      <c r="I7540" t="s">
        <v>2795</v>
      </c>
      <c r="J7540">
        <v>260221</v>
      </c>
      <c r="K7540" t="s">
        <v>2282</v>
      </c>
      <c r="L7540">
        <v>0</v>
      </c>
      <c r="M7540">
        <v>283055492.38999999</v>
      </c>
      <c r="N7540">
        <v>283155403.38999999</v>
      </c>
      <c r="O7540">
        <v>-99911</v>
      </c>
      <c r="P7540" t="s">
        <v>607</v>
      </c>
      <c r="Q7540">
        <v>-99911</v>
      </c>
      <c r="R7540">
        <v>283055492.38999999</v>
      </c>
      <c r="S7540">
        <v>0</v>
      </c>
      <c r="T7540" t="s">
        <v>3460</v>
      </c>
      <c r="U7540" s="221">
        <f t="shared" si="235"/>
        <v>-9.9910999999999993E-3</v>
      </c>
    </row>
    <row r="7541" spans="1:21" hidden="1">
      <c r="A7541" s="55" t="str">
        <f t="shared" si="234"/>
        <v>Y0F20</v>
      </c>
      <c r="B7541" s="55">
        <f>VLOOKUP(J7541,'Mapping-CITI'!A:E,5,0)</f>
        <v>0</v>
      </c>
      <c r="D7541" s="42">
        <v>45016</v>
      </c>
      <c r="E7541" s="42">
        <v>45199</v>
      </c>
      <c r="F7541" t="s">
        <v>3458</v>
      </c>
      <c r="G7541" t="s">
        <v>3459</v>
      </c>
      <c r="H7541">
        <v>2240</v>
      </c>
      <c r="I7541" t="s">
        <v>2795</v>
      </c>
      <c r="J7541">
        <v>260222</v>
      </c>
      <c r="K7541" t="s">
        <v>2283</v>
      </c>
      <c r="L7541">
        <v>0</v>
      </c>
      <c r="M7541">
        <v>229418270.88999999</v>
      </c>
      <c r="N7541">
        <v>230404969.63999999</v>
      </c>
      <c r="O7541">
        <v>-986698.75</v>
      </c>
      <c r="P7541" t="s">
        <v>607</v>
      </c>
      <c r="Q7541">
        <v>-986698.75</v>
      </c>
      <c r="R7541">
        <v>229218270.88999999</v>
      </c>
      <c r="S7541">
        <v>0</v>
      </c>
      <c r="T7541" t="s">
        <v>3460</v>
      </c>
      <c r="U7541" s="221">
        <f t="shared" si="235"/>
        <v>-9.8669875000000004E-2</v>
      </c>
    </row>
    <row r="7542" spans="1:21" hidden="1">
      <c r="A7542" s="55" t="str">
        <f t="shared" si="234"/>
        <v>Y0F20</v>
      </c>
      <c r="B7542" s="55">
        <f>VLOOKUP(J7542,'Mapping-CITI'!A:E,5,0)</f>
        <v>0</v>
      </c>
      <c r="D7542" s="42">
        <v>45016</v>
      </c>
      <c r="E7542" s="42">
        <v>45199</v>
      </c>
      <c r="F7542" t="s">
        <v>3458</v>
      </c>
      <c r="G7542" t="s">
        <v>3459</v>
      </c>
      <c r="H7542">
        <v>2250</v>
      </c>
      <c r="I7542" t="s">
        <v>2774</v>
      </c>
      <c r="J7542">
        <v>260836</v>
      </c>
      <c r="K7542" t="s">
        <v>2705</v>
      </c>
      <c r="L7542">
        <v>-5047.43</v>
      </c>
      <c r="M7542">
        <v>113766.6</v>
      </c>
      <c r="N7542">
        <v>127064.49</v>
      </c>
      <c r="O7542">
        <v>-18345.32</v>
      </c>
      <c r="P7542" t="s">
        <v>607</v>
      </c>
      <c r="Q7542">
        <v>-18345.32</v>
      </c>
      <c r="R7542">
        <v>113766.6</v>
      </c>
      <c r="S7542">
        <v>6239.41</v>
      </c>
      <c r="T7542" t="s">
        <v>3460</v>
      </c>
      <c r="U7542" s="221">
        <f t="shared" si="235"/>
        <v>-1.3297889999999998E-3</v>
      </c>
    </row>
    <row r="7543" spans="1:21" hidden="1">
      <c r="A7543" s="55" t="str">
        <f t="shared" si="234"/>
        <v>Y0F20</v>
      </c>
      <c r="B7543" s="55">
        <f>VLOOKUP(J7543,'Mapping-CITI'!A:E,5,0)</f>
        <v>0</v>
      </c>
      <c r="D7543" s="42">
        <v>45016</v>
      </c>
      <c r="E7543" s="42">
        <v>45199</v>
      </c>
      <c r="F7543" t="s">
        <v>3458</v>
      </c>
      <c r="G7543" t="s">
        <v>3459</v>
      </c>
      <c r="H7543">
        <v>2250</v>
      </c>
      <c r="I7543" t="s">
        <v>2774</v>
      </c>
      <c r="J7543">
        <v>260837</v>
      </c>
      <c r="K7543" t="s">
        <v>2706</v>
      </c>
      <c r="L7543">
        <v>-5047.43</v>
      </c>
      <c r="M7543">
        <v>113766.6</v>
      </c>
      <c r="N7543">
        <v>127064.49</v>
      </c>
      <c r="O7543">
        <v>-18345.32</v>
      </c>
      <c r="P7543" t="s">
        <v>607</v>
      </c>
      <c r="Q7543">
        <v>-18345.32</v>
      </c>
      <c r="R7543">
        <v>113766.6</v>
      </c>
      <c r="S7543">
        <v>6239.41</v>
      </c>
      <c r="T7543" t="s">
        <v>3460</v>
      </c>
      <c r="U7543" s="221">
        <f t="shared" si="235"/>
        <v>-1.3297889999999998E-3</v>
      </c>
    </row>
    <row r="7544" spans="1:21" hidden="1">
      <c r="A7544" s="55" t="str">
        <f t="shared" si="234"/>
        <v>Y0F20</v>
      </c>
      <c r="B7544" s="55">
        <f>VLOOKUP(J7544,'Mapping-CITI'!A:E,5,0)</f>
        <v>0</v>
      </c>
      <c r="D7544" s="42">
        <v>45016</v>
      </c>
      <c r="E7544" s="42">
        <v>45199</v>
      </c>
      <c r="F7544" t="s">
        <v>3458</v>
      </c>
      <c r="G7544" t="s">
        <v>3459</v>
      </c>
      <c r="H7544">
        <v>2250</v>
      </c>
      <c r="I7544" t="s">
        <v>2774</v>
      </c>
      <c r="J7544">
        <v>260942</v>
      </c>
      <c r="K7544" t="s">
        <v>2292</v>
      </c>
      <c r="L7544">
        <v>-200</v>
      </c>
      <c r="M7544">
        <v>400</v>
      </c>
      <c r="N7544">
        <v>200</v>
      </c>
      <c r="O7544">
        <v>0</v>
      </c>
      <c r="P7544" t="s">
        <v>607</v>
      </c>
      <c r="Q7544">
        <v>0</v>
      </c>
      <c r="R7544">
        <v>400</v>
      </c>
      <c r="S7544">
        <v>0</v>
      </c>
      <c r="T7544" t="s">
        <v>3460</v>
      </c>
      <c r="U7544" s="221">
        <f t="shared" si="235"/>
        <v>2.0000000000000002E-5</v>
      </c>
    </row>
    <row r="7545" spans="1:21" hidden="1">
      <c r="A7545" s="55" t="str">
        <f t="shared" si="234"/>
        <v>Y0F20</v>
      </c>
      <c r="B7545" s="55">
        <f>VLOOKUP(J7545,'Mapping-CITI'!A:E,5,0)</f>
        <v>0</v>
      </c>
      <c r="D7545" s="42">
        <v>45016</v>
      </c>
      <c r="E7545" s="42">
        <v>45199</v>
      </c>
      <c r="F7545" t="s">
        <v>3458</v>
      </c>
      <c r="G7545" t="s">
        <v>3459</v>
      </c>
      <c r="H7545">
        <v>2220</v>
      </c>
      <c r="I7545" t="s">
        <v>2775</v>
      </c>
      <c r="J7545">
        <v>261026</v>
      </c>
      <c r="K7545" t="s">
        <v>2549</v>
      </c>
      <c r="L7545">
        <v>0</v>
      </c>
      <c r="M7545">
        <v>11274.94</v>
      </c>
      <c r="N7545">
        <v>11274.94</v>
      </c>
      <c r="O7545">
        <v>0</v>
      </c>
      <c r="P7545" t="s">
        <v>607</v>
      </c>
      <c r="Q7545">
        <v>0</v>
      </c>
      <c r="R7545">
        <v>11274.94</v>
      </c>
      <c r="S7545">
        <v>11274.94</v>
      </c>
      <c r="T7545" t="s">
        <v>3460</v>
      </c>
      <c r="U7545" s="221">
        <f t="shared" si="235"/>
        <v>0</v>
      </c>
    </row>
    <row r="7546" spans="1:21" hidden="1">
      <c r="A7546" s="55" t="str">
        <f t="shared" si="234"/>
        <v>Y0F20</v>
      </c>
      <c r="B7546" s="55">
        <f>VLOOKUP(J7546,'Mapping-CITI'!A:E,5,0)</f>
        <v>0</v>
      </c>
      <c r="D7546" s="42">
        <v>45016</v>
      </c>
      <c r="E7546" s="42">
        <v>45199</v>
      </c>
      <c r="F7546" t="s">
        <v>3458</v>
      </c>
      <c r="G7546" t="s">
        <v>3459</v>
      </c>
      <c r="H7546">
        <v>2150</v>
      </c>
      <c r="I7546" t="s">
        <v>2797</v>
      </c>
      <c r="J7546">
        <v>281101</v>
      </c>
      <c r="K7546" t="s">
        <v>2296</v>
      </c>
      <c r="L7546">
        <v>0</v>
      </c>
      <c r="M7546">
        <v>0</v>
      </c>
      <c r="N7546">
        <v>0</v>
      </c>
      <c r="O7546">
        <v>-5262273.07</v>
      </c>
      <c r="P7546" t="s">
        <v>607</v>
      </c>
      <c r="Q7546">
        <v>-5262273.07</v>
      </c>
      <c r="R7546">
        <v>0</v>
      </c>
      <c r="S7546">
        <v>0</v>
      </c>
      <c r="T7546" t="s">
        <v>3460</v>
      </c>
      <c r="U7546" s="221">
        <f t="shared" si="235"/>
        <v>0</v>
      </c>
    </row>
    <row r="7547" spans="1:21" hidden="1">
      <c r="A7547" s="55" t="str">
        <f t="shared" si="234"/>
        <v>Y0F20</v>
      </c>
      <c r="B7547" s="55">
        <f>VLOOKUP(J7547,'Mapping-CITI'!A:E,5,0)</f>
        <v>0</v>
      </c>
      <c r="D7547" s="42">
        <v>45016</v>
      </c>
      <c r="E7547" s="42">
        <v>45199</v>
      </c>
      <c r="F7547" t="s">
        <v>3458</v>
      </c>
      <c r="G7547" t="s">
        <v>3459</v>
      </c>
      <c r="H7547">
        <v>2150</v>
      </c>
      <c r="I7547" t="s">
        <v>2797</v>
      </c>
      <c r="J7547">
        <v>281102</v>
      </c>
      <c r="K7547" t="s">
        <v>2544</v>
      </c>
      <c r="L7547">
        <v>0</v>
      </c>
      <c r="M7547">
        <v>0</v>
      </c>
      <c r="N7547">
        <v>0</v>
      </c>
      <c r="O7547">
        <v>-2162405.75</v>
      </c>
      <c r="P7547" t="s">
        <v>607</v>
      </c>
      <c r="Q7547">
        <v>-2162405.75</v>
      </c>
      <c r="R7547">
        <v>0</v>
      </c>
      <c r="S7547">
        <v>0</v>
      </c>
      <c r="T7547" t="s">
        <v>3460</v>
      </c>
      <c r="U7547" s="221">
        <f t="shared" si="235"/>
        <v>0</v>
      </c>
    </row>
    <row r="7548" spans="1:21" hidden="1">
      <c r="A7548" s="55" t="str">
        <f t="shared" si="234"/>
        <v>Y0F20</v>
      </c>
      <c r="B7548" s="55">
        <f>VLOOKUP(J7548,'Mapping-CITI'!A:E,5,0)</f>
        <v>0</v>
      </c>
      <c r="D7548" s="42">
        <v>45016</v>
      </c>
      <c r="E7548" s="42">
        <v>45199</v>
      </c>
      <c r="F7548" t="s">
        <v>3458</v>
      </c>
      <c r="G7548" t="s">
        <v>3459</v>
      </c>
      <c r="H7548">
        <v>2150</v>
      </c>
      <c r="I7548" t="s">
        <v>2797</v>
      </c>
      <c r="J7548">
        <v>281137</v>
      </c>
      <c r="K7548" t="s">
        <v>2302</v>
      </c>
      <c r="L7548">
        <v>52901.49</v>
      </c>
      <c r="M7548">
        <v>322138.09999999998</v>
      </c>
      <c r="N7548">
        <v>393359.38</v>
      </c>
      <c r="O7548">
        <v>-18319.79</v>
      </c>
      <c r="P7548" t="s">
        <v>607</v>
      </c>
      <c r="Q7548">
        <v>-18319.79</v>
      </c>
      <c r="R7548">
        <v>0</v>
      </c>
      <c r="S7548">
        <v>0</v>
      </c>
      <c r="T7548" t="s">
        <v>3460</v>
      </c>
      <c r="U7548" s="221">
        <f t="shared" si="235"/>
        <v>-7.1221280000000027E-3</v>
      </c>
    </row>
    <row r="7549" spans="1:21" hidden="1">
      <c r="A7549" s="55" t="str">
        <f t="shared" si="234"/>
        <v>Y0F20</v>
      </c>
      <c r="B7549" s="55">
        <f>VLOOKUP(J7549,'Mapping-CITI'!A:E,5,0)</f>
        <v>0</v>
      </c>
      <c r="D7549" s="42">
        <v>45016</v>
      </c>
      <c r="E7549" s="42">
        <v>45199</v>
      </c>
      <c r="F7549" t="s">
        <v>3458</v>
      </c>
      <c r="G7549" t="s">
        <v>3459</v>
      </c>
      <c r="H7549">
        <v>2150</v>
      </c>
      <c r="I7549" t="s">
        <v>2797</v>
      </c>
      <c r="J7549">
        <v>281138</v>
      </c>
      <c r="K7549" t="s">
        <v>2303</v>
      </c>
      <c r="L7549">
        <v>-485394.74</v>
      </c>
      <c r="M7549">
        <v>10662754.98</v>
      </c>
      <c r="N7549">
        <v>2724921.07</v>
      </c>
      <c r="O7549">
        <v>7452439.1699999999</v>
      </c>
      <c r="P7549" t="s">
        <v>607</v>
      </c>
      <c r="Q7549">
        <v>7452439.1699999999</v>
      </c>
      <c r="R7549">
        <v>0</v>
      </c>
      <c r="S7549">
        <v>0</v>
      </c>
      <c r="T7549" t="s">
        <v>3460</v>
      </c>
      <c r="U7549" s="221">
        <f t="shared" si="235"/>
        <v>0.79378339100000006</v>
      </c>
    </row>
    <row r="7550" spans="1:21" hidden="1">
      <c r="A7550" s="55" t="str">
        <f t="shared" si="234"/>
        <v>Y0F20</v>
      </c>
      <c r="B7550" s="55">
        <f>VLOOKUP(J7550,'Mapping-CITI'!A:E,5,0)</f>
        <v>0</v>
      </c>
      <c r="D7550" s="42">
        <v>45016</v>
      </c>
      <c r="E7550" s="42">
        <v>45199</v>
      </c>
      <c r="F7550" t="s">
        <v>3458</v>
      </c>
      <c r="G7550" t="s">
        <v>3459</v>
      </c>
      <c r="H7550">
        <v>2250</v>
      </c>
      <c r="I7550" t="s">
        <v>2774</v>
      </c>
      <c r="J7550">
        <v>281212</v>
      </c>
      <c r="K7550" t="s">
        <v>2314</v>
      </c>
      <c r="L7550">
        <v>-5608.24</v>
      </c>
      <c r="M7550">
        <v>119481.11</v>
      </c>
      <c r="N7550">
        <v>134260.54999999999</v>
      </c>
      <c r="O7550">
        <v>-20387.68</v>
      </c>
      <c r="P7550" t="s">
        <v>607</v>
      </c>
      <c r="Q7550">
        <v>-20387.68</v>
      </c>
      <c r="R7550">
        <v>119481.11</v>
      </c>
      <c r="S7550">
        <v>0</v>
      </c>
      <c r="T7550" t="s">
        <v>3460</v>
      </c>
      <c r="U7550" s="221">
        <f t="shared" si="235"/>
        <v>-1.4779439999999988E-3</v>
      </c>
    </row>
    <row r="7551" spans="1:21" hidden="1">
      <c r="A7551" s="55" t="str">
        <f t="shared" si="234"/>
        <v>Y0F20</v>
      </c>
      <c r="B7551" s="55">
        <f>VLOOKUP(J7551,'Mapping-CITI'!A:E,5,0)</f>
        <v>0</v>
      </c>
      <c r="D7551" s="42">
        <v>45016</v>
      </c>
      <c r="E7551" s="42">
        <v>45199</v>
      </c>
      <c r="F7551" t="s">
        <v>3458</v>
      </c>
      <c r="G7551" t="s">
        <v>3459</v>
      </c>
      <c r="H7551">
        <v>2150</v>
      </c>
      <c r="I7551" t="s">
        <v>2797</v>
      </c>
      <c r="J7551">
        <v>281290</v>
      </c>
      <c r="K7551" t="s">
        <v>2550</v>
      </c>
      <c r="L7551">
        <v>0.01</v>
      </c>
      <c r="M7551">
        <v>367.67</v>
      </c>
      <c r="N7551">
        <v>1108.56</v>
      </c>
      <c r="O7551">
        <v>-740.88</v>
      </c>
      <c r="P7551" t="s">
        <v>607</v>
      </c>
      <c r="Q7551">
        <v>-740.88</v>
      </c>
      <c r="R7551">
        <v>0</v>
      </c>
      <c r="S7551">
        <v>0</v>
      </c>
      <c r="T7551" t="s">
        <v>3460</v>
      </c>
      <c r="U7551" s="221">
        <f t="shared" si="235"/>
        <v>-7.4088999999999988E-5</v>
      </c>
    </row>
    <row r="7552" spans="1:21" hidden="1">
      <c r="A7552" s="55" t="str">
        <f t="shared" si="234"/>
        <v>Y0F20</v>
      </c>
      <c r="B7552" s="55">
        <f>VLOOKUP(J7552,'Mapping-CITI'!A:E,5,0)</f>
        <v>0</v>
      </c>
      <c r="D7552" s="42">
        <v>45016</v>
      </c>
      <c r="E7552" s="42">
        <v>45199</v>
      </c>
      <c r="F7552" t="s">
        <v>3458</v>
      </c>
      <c r="G7552" t="s">
        <v>3459</v>
      </c>
      <c r="H7552">
        <v>2150</v>
      </c>
      <c r="I7552" t="s">
        <v>2797</v>
      </c>
      <c r="J7552">
        <v>281292</v>
      </c>
      <c r="K7552" t="s">
        <v>2551</v>
      </c>
      <c r="L7552">
        <v>-13229.87</v>
      </c>
      <c r="M7552">
        <v>253365.92</v>
      </c>
      <c r="N7552">
        <v>409033.71</v>
      </c>
      <c r="O7552">
        <v>-168897.66</v>
      </c>
      <c r="P7552" t="s">
        <v>607</v>
      </c>
      <c r="Q7552">
        <v>-168897.66</v>
      </c>
      <c r="R7552">
        <v>0</v>
      </c>
      <c r="S7552">
        <v>0</v>
      </c>
      <c r="T7552" t="s">
        <v>3460</v>
      </c>
      <c r="U7552" s="221">
        <f t="shared" si="235"/>
        <v>-1.5566779000000001E-2</v>
      </c>
    </row>
    <row r="7553" spans="1:21" hidden="1">
      <c r="A7553" s="55" t="str">
        <f t="shared" si="234"/>
        <v>Y0F25.3</v>
      </c>
      <c r="B7553" s="55">
        <f>VLOOKUP(J7553,'Mapping-CITI'!A:E,5,0)</f>
        <v>5.3</v>
      </c>
      <c r="D7553" s="42">
        <v>45016</v>
      </c>
      <c r="E7553" s="42">
        <v>45199</v>
      </c>
      <c r="F7553" t="s">
        <v>3458</v>
      </c>
      <c r="G7553" t="s">
        <v>3459</v>
      </c>
      <c r="H7553">
        <v>5140</v>
      </c>
      <c r="I7553" t="s">
        <v>2798</v>
      </c>
      <c r="J7553">
        <v>301232</v>
      </c>
      <c r="K7553" t="s">
        <v>2341</v>
      </c>
      <c r="L7553">
        <v>0</v>
      </c>
      <c r="M7553">
        <v>0</v>
      </c>
      <c r="N7553">
        <v>548505.30000000005</v>
      </c>
      <c r="O7553">
        <v>-548505.30000000005</v>
      </c>
      <c r="P7553" t="s">
        <v>607</v>
      </c>
      <c r="Q7553">
        <v>-548505.30000000005</v>
      </c>
      <c r="R7553">
        <v>0</v>
      </c>
      <c r="S7553">
        <v>0</v>
      </c>
      <c r="T7553" t="s">
        <v>3460</v>
      </c>
      <c r="U7553" s="221">
        <f t="shared" si="235"/>
        <v>-5.4850530000000002E-2</v>
      </c>
    </row>
    <row r="7554" spans="1:21" hidden="1">
      <c r="A7554" s="55" t="str">
        <f t="shared" si="234"/>
        <v>Y0F25.2</v>
      </c>
      <c r="B7554" s="55">
        <f>VLOOKUP(J7554,'Mapping-CITI'!A:E,5,0)</f>
        <v>5.2</v>
      </c>
      <c r="D7554" s="42">
        <v>45016</v>
      </c>
      <c r="E7554" s="42">
        <v>45199</v>
      </c>
      <c r="F7554" t="s">
        <v>3458</v>
      </c>
      <c r="G7554" t="s">
        <v>3459</v>
      </c>
      <c r="H7554">
        <v>5110</v>
      </c>
      <c r="I7554" t="s">
        <v>2776</v>
      </c>
      <c r="J7554">
        <v>304209</v>
      </c>
      <c r="K7554" t="s">
        <v>2350</v>
      </c>
      <c r="L7554">
        <v>-3007000</v>
      </c>
      <c r="M7554">
        <v>7278525</v>
      </c>
      <c r="N7554">
        <v>102335775</v>
      </c>
      <c r="O7554">
        <v>-95057250</v>
      </c>
      <c r="P7554" t="s">
        <v>607</v>
      </c>
      <c r="Q7554">
        <v>-95057250</v>
      </c>
      <c r="R7554">
        <v>0</v>
      </c>
      <c r="S7554">
        <v>0</v>
      </c>
      <c r="T7554" t="s">
        <v>3460</v>
      </c>
      <c r="U7554" s="221">
        <f t="shared" si="235"/>
        <v>-9.505725</v>
      </c>
    </row>
    <row r="7555" spans="1:21" hidden="1">
      <c r="A7555" s="55" t="str">
        <f t="shared" ref="A7555:A7618" si="236">F7555&amp;B7555</f>
        <v>Y0F25.2</v>
      </c>
      <c r="B7555" s="55">
        <f>VLOOKUP(J7555,'Mapping-CITI'!A:E,5,0)</f>
        <v>5.2</v>
      </c>
      <c r="D7555" s="42">
        <v>45016</v>
      </c>
      <c r="E7555" s="42">
        <v>45199</v>
      </c>
      <c r="F7555" t="s">
        <v>3458</v>
      </c>
      <c r="G7555" t="s">
        <v>3459</v>
      </c>
      <c r="H7555">
        <v>5110</v>
      </c>
      <c r="I7555" t="s">
        <v>2776</v>
      </c>
      <c r="J7555">
        <v>304213</v>
      </c>
      <c r="K7555" t="s">
        <v>2351</v>
      </c>
      <c r="L7555">
        <v>-2597010.9700000002</v>
      </c>
      <c r="M7555">
        <v>0</v>
      </c>
      <c r="N7555">
        <v>1434732.86</v>
      </c>
      <c r="O7555">
        <v>-1434732.86</v>
      </c>
      <c r="P7555" t="s">
        <v>607</v>
      </c>
      <c r="Q7555">
        <v>-1434732.86</v>
      </c>
      <c r="R7555">
        <v>0</v>
      </c>
      <c r="S7555">
        <v>0</v>
      </c>
      <c r="T7555" t="s">
        <v>3460</v>
      </c>
      <c r="U7555" s="221">
        <f t="shared" ref="U7555:U7618" si="237">(M7555-N7555)/10^7</f>
        <v>-0.14347328600000001</v>
      </c>
    </row>
    <row r="7556" spans="1:21" hidden="1">
      <c r="A7556" s="55" t="str">
        <f t="shared" si="236"/>
        <v>Y0F2Ignore</v>
      </c>
      <c r="B7556" s="55" t="str">
        <f>VLOOKUP(J7556,'Mapping-CITI'!A:E,5,0)</f>
        <v>Ignore</v>
      </c>
      <c r="D7556" s="42">
        <v>45016</v>
      </c>
      <c r="E7556" s="42">
        <v>45199</v>
      </c>
      <c r="F7556" t="s">
        <v>3458</v>
      </c>
      <c r="G7556" t="s">
        <v>3459</v>
      </c>
      <c r="H7556">
        <v>5110</v>
      </c>
      <c r="I7556" t="s">
        <v>2776</v>
      </c>
      <c r="J7556">
        <v>304221</v>
      </c>
      <c r="K7556" t="s">
        <v>2633</v>
      </c>
      <c r="L7556">
        <v>0</v>
      </c>
      <c r="M7556">
        <v>27140</v>
      </c>
      <c r="N7556">
        <v>0</v>
      </c>
      <c r="O7556">
        <v>27140</v>
      </c>
      <c r="P7556" t="s">
        <v>607</v>
      </c>
      <c r="Q7556">
        <v>27140</v>
      </c>
      <c r="R7556">
        <v>0</v>
      </c>
      <c r="S7556">
        <v>0</v>
      </c>
      <c r="T7556" t="s">
        <v>3460</v>
      </c>
      <c r="U7556" s="221">
        <f t="shared" si="237"/>
        <v>2.7139999999999998E-3</v>
      </c>
    </row>
    <row r="7557" spans="1:21" hidden="1">
      <c r="A7557" s="55" t="str">
        <f t="shared" si="236"/>
        <v>Y0F25.2</v>
      </c>
      <c r="B7557" s="55">
        <f>VLOOKUP(J7557,'Mapping-CITI'!A:E,5,0)</f>
        <v>5.2</v>
      </c>
      <c r="D7557" s="42">
        <v>45016</v>
      </c>
      <c r="E7557" s="42">
        <v>45199</v>
      </c>
      <c r="F7557" t="s">
        <v>3458</v>
      </c>
      <c r="G7557" t="s">
        <v>3459</v>
      </c>
      <c r="H7557">
        <v>5110</v>
      </c>
      <c r="I7557" t="s">
        <v>2776</v>
      </c>
      <c r="J7557">
        <v>304232</v>
      </c>
      <c r="K7557" t="s">
        <v>2358</v>
      </c>
      <c r="L7557">
        <v>0</v>
      </c>
      <c r="M7557">
        <v>0</v>
      </c>
      <c r="N7557">
        <v>15569.7</v>
      </c>
      <c r="O7557">
        <v>-15569.7</v>
      </c>
      <c r="P7557" t="s">
        <v>607</v>
      </c>
      <c r="Q7557">
        <v>-15569.7</v>
      </c>
      <c r="R7557">
        <v>0</v>
      </c>
      <c r="S7557">
        <v>15569.7</v>
      </c>
      <c r="T7557" t="s">
        <v>3460</v>
      </c>
      <c r="U7557" s="221">
        <f t="shared" si="237"/>
        <v>-1.55697E-3</v>
      </c>
    </row>
    <row r="7558" spans="1:21" hidden="1">
      <c r="A7558" s="55" t="str">
        <f t="shared" si="236"/>
        <v>Y0F25.5</v>
      </c>
      <c r="B7558" s="55">
        <f>VLOOKUP(J7558,'Mapping-CITI'!A:E,5,0)</f>
        <v>5.5</v>
      </c>
      <c r="D7558" s="42">
        <v>45016</v>
      </c>
      <c r="E7558" s="42">
        <v>45199</v>
      </c>
      <c r="F7558" t="s">
        <v>3458</v>
      </c>
      <c r="G7558" t="s">
        <v>3459</v>
      </c>
      <c r="H7558">
        <v>5200</v>
      </c>
      <c r="I7558" t="s">
        <v>2777</v>
      </c>
      <c r="J7558">
        <v>305101</v>
      </c>
      <c r="K7558" t="s">
        <v>2374</v>
      </c>
      <c r="L7558">
        <v>0</v>
      </c>
      <c r="M7558">
        <v>0</v>
      </c>
      <c r="N7558">
        <v>66656.22</v>
      </c>
      <c r="O7558">
        <v>-66656.22</v>
      </c>
      <c r="P7558" t="s">
        <v>607</v>
      </c>
      <c r="Q7558">
        <v>-66656.22</v>
      </c>
      <c r="R7558">
        <v>0</v>
      </c>
      <c r="S7558">
        <v>66656.22</v>
      </c>
      <c r="T7558" t="s">
        <v>3460</v>
      </c>
      <c r="U7558" s="221">
        <f t="shared" si="237"/>
        <v>-6.6656220000000004E-3</v>
      </c>
    </row>
    <row r="7559" spans="1:21" hidden="1">
      <c r="A7559" s="55" t="str">
        <f t="shared" si="236"/>
        <v>Y0F25.5</v>
      </c>
      <c r="B7559" s="55">
        <f>VLOOKUP(J7559,'Mapping-CITI'!A:E,5,0)</f>
        <v>5.5</v>
      </c>
      <c r="D7559" s="42">
        <v>45016</v>
      </c>
      <c r="E7559" s="42">
        <v>45199</v>
      </c>
      <c r="F7559" t="s">
        <v>3458</v>
      </c>
      <c r="G7559" t="s">
        <v>3459</v>
      </c>
      <c r="H7559">
        <v>5200</v>
      </c>
      <c r="I7559" t="s">
        <v>2777</v>
      </c>
      <c r="J7559">
        <v>305109</v>
      </c>
      <c r="K7559" t="s">
        <v>2375</v>
      </c>
      <c r="L7559">
        <v>0</v>
      </c>
      <c r="M7559">
        <v>737.53</v>
      </c>
      <c r="N7559">
        <v>0</v>
      </c>
      <c r="O7559">
        <v>737.53</v>
      </c>
      <c r="P7559" t="s">
        <v>607</v>
      </c>
      <c r="Q7559">
        <v>737.53</v>
      </c>
      <c r="R7559">
        <v>737.53</v>
      </c>
      <c r="S7559">
        <v>0</v>
      </c>
      <c r="T7559" t="s">
        <v>3460</v>
      </c>
      <c r="U7559" s="221">
        <f t="shared" si="237"/>
        <v>7.3752999999999997E-5</v>
      </c>
    </row>
    <row r="7560" spans="1:21" hidden="1">
      <c r="A7560" s="55" t="str">
        <f t="shared" si="236"/>
        <v>Y0F2Ignore</v>
      </c>
      <c r="B7560" s="55" t="str">
        <f>VLOOKUP(J7560,'Mapping-CITI'!A:E,5,0)</f>
        <v>Ignore</v>
      </c>
      <c r="D7560" s="42">
        <v>45016</v>
      </c>
      <c r="E7560" s="42">
        <v>45199</v>
      </c>
      <c r="F7560" t="s">
        <v>3458</v>
      </c>
      <c r="G7560" t="s">
        <v>3459</v>
      </c>
      <c r="H7560">
        <v>5170</v>
      </c>
      <c r="I7560" t="s">
        <v>2800</v>
      </c>
      <c r="J7560">
        <v>311608</v>
      </c>
      <c r="K7560" t="s">
        <v>2405</v>
      </c>
      <c r="L7560">
        <v>-2162405.75</v>
      </c>
      <c r="M7560">
        <v>4856601.3499999996</v>
      </c>
      <c r="N7560">
        <v>-2162405.75</v>
      </c>
      <c r="O7560">
        <v>7019007.0999999996</v>
      </c>
      <c r="P7560" t="s">
        <v>607</v>
      </c>
      <c r="Q7560">
        <v>7019007.0999999996</v>
      </c>
      <c r="R7560">
        <v>0</v>
      </c>
      <c r="S7560">
        <v>0</v>
      </c>
      <c r="T7560" t="s">
        <v>3460</v>
      </c>
      <c r="U7560" s="221">
        <f t="shared" si="237"/>
        <v>0.70190070999999998</v>
      </c>
    </row>
    <row r="7561" spans="1:21" hidden="1">
      <c r="A7561" s="55" t="str">
        <f t="shared" si="236"/>
        <v>Y0F26.4</v>
      </c>
      <c r="B7561" s="55">
        <f>VLOOKUP(J7561,'Mapping-CITI'!A:E,5,0)</f>
        <v>6.4</v>
      </c>
      <c r="D7561" s="42">
        <v>45016</v>
      </c>
      <c r="E7561" s="42">
        <v>45199</v>
      </c>
      <c r="F7561" t="s">
        <v>3458</v>
      </c>
      <c r="G7561" t="s">
        <v>3459</v>
      </c>
      <c r="H7561">
        <v>4160</v>
      </c>
      <c r="I7561" t="s">
        <v>2778</v>
      </c>
      <c r="J7561">
        <v>401301</v>
      </c>
      <c r="K7561" t="s">
        <v>2432</v>
      </c>
      <c r="L7561">
        <v>0</v>
      </c>
      <c r="M7561">
        <v>2.63</v>
      </c>
      <c r="N7561">
        <v>0</v>
      </c>
      <c r="O7561">
        <v>2.63</v>
      </c>
      <c r="P7561" t="s">
        <v>607</v>
      </c>
      <c r="Q7561">
        <v>2.63</v>
      </c>
      <c r="R7561">
        <v>2.63</v>
      </c>
      <c r="S7561">
        <v>0</v>
      </c>
      <c r="T7561" t="s">
        <v>3460</v>
      </c>
      <c r="U7561" s="221">
        <f t="shared" si="237"/>
        <v>2.6300000000000001E-7</v>
      </c>
    </row>
    <row r="7562" spans="1:21" hidden="1">
      <c r="A7562" s="55" t="str">
        <f t="shared" si="236"/>
        <v>Y0F26.2</v>
      </c>
      <c r="B7562" s="55">
        <f>VLOOKUP(J7562,'Mapping-CITI'!A:E,5,0)</f>
        <v>6.2</v>
      </c>
      <c r="D7562" s="42">
        <v>45016</v>
      </c>
      <c r="E7562" s="42">
        <v>45199</v>
      </c>
      <c r="F7562" t="s">
        <v>3458</v>
      </c>
      <c r="G7562" t="s">
        <v>3459</v>
      </c>
      <c r="H7562">
        <v>4160</v>
      </c>
      <c r="I7562" t="s">
        <v>2778</v>
      </c>
      <c r="J7562">
        <v>401501</v>
      </c>
      <c r="K7562" t="s">
        <v>676</v>
      </c>
      <c r="L7562">
        <v>56081.97</v>
      </c>
      <c r="M7562">
        <v>1342551.41</v>
      </c>
      <c r="N7562">
        <v>0</v>
      </c>
      <c r="O7562">
        <v>1342551.41</v>
      </c>
      <c r="P7562" t="s">
        <v>607</v>
      </c>
      <c r="Q7562">
        <v>1342551.41</v>
      </c>
      <c r="R7562">
        <v>0</v>
      </c>
      <c r="S7562">
        <v>0</v>
      </c>
      <c r="T7562" t="s">
        <v>3460</v>
      </c>
      <c r="U7562" s="221">
        <f t="shared" si="237"/>
        <v>0.13425514099999999</v>
      </c>
    </row>
    <row r="7563" spans="1:21" hidden="1">
      <c r="A7563" s="55" t="str">
        <f t="shared" si="236"/>
        <v>Y0F26.4</v>
      </c>
      <c r="B7563" s="55">
        <f>VLOOKUP(J7563,'Mapping-CITI'!A:E,5,0)</f>
        <v>6.4</v>
      </c>
      <c r="D7563" s="42">
        <v>45016</v>
      </c>
      <c r="E7563" s="42">
        <v>45199</v>
      </c>
      <c r="F7563" t="s">
        <v>3458</v>
      </c>
      <c r="G7563" t="s">
        <v>3459</v>
      </c>
      <c r="H7563">
        <v>4160</v>
      </c>
      <c r="I7563" t="s">
        <v>2778</v>
      </c>
      <c r="J7563">
        <v>401707</v>
      </c>
      <c r="K7563" t="s">
        <v>2680</v>
      </c>
      <c r="L7563">
        <v>0</v>
      </c>
      <c r="M7563">
        <v>1276.47</v>
      </c>
      <c r="N7563">
        <v>1276.47</v>
      </c>
      <c r="O7563">
        <v>0</v>
      </c>
      <c r="P7563" t="s">
        <v>607</v>
      </c>
      <c r="Q7563">
        <v>0</v>
      </c>
      <c r="R7563">
        <v>1276.47</v>
      </c>
      <c r="S7563">
        <v>1276.47</v>
      </c>
      <c r="T7563" t="s">
        <v>3460</v>
      </c>
      <c r="U7563" s="221">
        <f t="shared" si="237"/>
        <v>0</v>
      </c>
    </row>
    <row r="7564" spans="1:21" hidden="1">
      <c r="A7564" s="55" t="str">
        <f t="shared" si="236"/>
        <v>Y0F26.4</v>
      </c>
      <c r="B7564" s="55">
        <f>VLOOKUP(J7564,'Mapping-CITI'!A:E,5,0)</f>
        <v>6.4</v>
      </c>
      <c r="D7564" s="42">
        <v>45016</v>
      </c>
      <c r="E7564" s="42">
        <v>45199</v>
      </c>
      <c r="F7564" t="s">
        <v>3458</v>
      </c>
      <c r="G7564" t="s">
        <v>3459</v>
      </c>
      <c r="H7564">
        <v>4160</v>
      </c>
      <c r="I7564" t="s">
        <v>2778</v>
      </c>
      <c r="J7564">
        <v>401708</v>
      </c>
      <c r="K7564" t="s">
        <v>2681</v>
      </c>
      <c r="L7564">
        <v>0</v>
      </c>
      <c r="M7564">
        <v>1276.47</v>
      </c>
      <c r="N7564">
        <v>1276.47</v>
      </c>
      <c r="O7564">
        <v>0</v>
      </c>
      <c r="P7564" t="s">
        <v>607</v>
      </c>
      <c r="Q7564">
        <v>0</v>
      </c>
      <c r="R7564">
        <v>1276.47</v>
      </c>
      <c r="S7564">
        <v>1276.47</v>
      </c>
      <c r="T7564" t="s">
        <v>3460</v>
      </c>
      <c r="U7564" s="221">
        <f t="shared" si="237"/>
        <v>0</v>
      </c>
    </row>
    <row r="7565" spans="1:21" hidden="1">
      <c r="A7565" s="55" t="str">
        <f t="shared" si="236"/>
        <v>Y0F26.4</v>
      </c>
      <c r="B7565" s="55">
        <f>VLOOKUP(J7565,'Mapping-CITI'!A:E,5,0)</f>
        <v>6.4</v>
      </c>
      <c r="D7565" s="42">
        <v>45016</v>
      </c>
      <c r="E7565" s="42">
        <v>45199</v>
      </c>
      <c r="F7565" t="s">
        <v>3458</v>
      </c>
      <c r="G7565" t="s">
        <v>3459</v>
      </c>
      <c r="H7565">
        <v>4160</v>
      </c>
      <c r="I7565" t="s">
        <v>2778</v>
      </c>
      <c r="J7565">
        <v>402103</v>
      </c>
      <c r="K7565" t="s">
        <v>2436</v>
      </c>
      <c r="L7565">
        <v>0</v>
      </c>
      <c r="M7565">
        <v>6468.45</v>
      </c>
      <c r="N7565">
        <v>1639.88</v>
      </c>
      <c r="O7565">
        <v>4828.57</v>
      </c>
      <c r="P7565" t="s">
        <v>607</v>
      </c>
      <c r="Q7565">
        <v>4828.57</v>
      </c>
      <c r="R7565">
        <v>6468.45</v>
      </c>
      <c r="S7565">
        <v>1639.88</v>
      </c>
      <c r="T7565" t="s">
        <v>3460</v>
      </c>
      <c r="U7565" s="221">
        <f t="shared" si="237"/>
        <v>4.8285699999999995E-4</v>
      </c>
    </row>
    <row r="7566" spans="1:21" hidden="1">
      <c r="A7566" s="55" t="str">
        <f t="shared" si="236"/>
        <v>Y0F26.3</v>
      </c>
      <c r="B7566" s="55">
        <f>VLOOKUP(J7566,'Mapping-CITI'!A:E,5,0)</f>
        <v>6.3</v>
      </c>
      <c r="D7566" s="42">
        <v>45016</v>
      </c>
      <c r="E7566" s="42">
        <v>45199</v>
      </c>
      <c r="F7566" t="s">
        <v>3458</v>
      </c>
      <c r="G7566" t="s">
        <v>3459</v>
      </c>
      <c r="H7566">
        <v>4160</v>
      </c>
      <c r="I7566" t="s">
        <v>2778</v>
      </c>
      <c r="J7566">
        <v>402106</v>
      </c>
      <c r="K7566" t="s">
        <v>2437</v>
      </c>
      <c r="L7566">
        <v>0</v>
      </c>
      <c r="M7566">
        <v>3889.01</v>
      </c>
      <c r="N7566">
        <v>0</v>
      </c>
      <c r="O7566">
        <v>3889.01</v>
      </c>
      <c r="P7566" t="s">
        <v>607</v>
      </c>
      <c r="Q7566">
        <v>3889.01</v>
      </c>
      <c r="R7566">
        <v>3889.01</v>
      </c>
      <c r="S7566">
        <v>0</v>
      </c>
      <c r="T7566" t="s">
        <v>3460</v>
      </c>
      <c r="U7566" s="221">
        <f t="shared" si="237"/>
        <v>3.8890100000000004E-4</v>
      </c>
    </row>
    <row r="7567" spans="1:21" hidden="1">
      <c r="A7567" s="55" t="str">
        <f t="shared" si="236"/>
        <v>Y0F26.4</v>
      </c>
      <c r="B7567" s="55">
        <f>VLOOKUP(J7567,'Mapping-CITI'!A:E,5,0)</f>
        <v>6.4</v>
      </c>
      <c r="D7567" s="42">
        <v>45016</v>
      </c>
      <c r="E7567" s="42">
        <v>45199</v>
      </c>
      <c r="F7567" t="s">
        <v>3458</v>
      </c>
      <c r="G7567" t="s">
        <v>3459</v>
      </c>
      <c r="H7567">
        <v>4160</v>
      </c>
      <c r="I7567" t="s">
        <v>2778</v>
      </c>
      <c r="J7567">
        <v>402113</v>
      </c>
      <c r="K7567" t="s">
        <v>2438</v>
      </c>
      <c r="L7567">
        <v>0</v>
      </c>
      <c r="M7567">
        <v>221141.95</v>
      </c>
      <c r="N7567">
        <v>625.25</v>
      </c>
      <c r="O7567">
        <v>220516.7</v>
      </c>
      <c r="P7567" t="s">
        <v>607</v>
      </c>
      <c r="Q7567">
        <v>220516.7</v>
      </c>
      <c r="R7567">
        <v>221141.95</v>
      </c>
      <c r="S7567">
        <v>625.25</v>
      </c>
      <c r="T7567" t="s">
        <v>3460</v>
      </c>
      <c r="U7567" s="221">
        <f t="shared" si="237"/>
        <v>2.2051670000000002E-2</v>
      </c>
    </row>
    <row r="7568" spans="1:21" hidden="1">
      <c r="A7568" s="55" t="str">
        <f t="shared" si="236"/>
        <v>Y0F26.4</v>
      </c>
      <c r="B7568" s="55">
        <f>VLOOKUP(J7568,'Mapping-CITI'!A:E,5,0)</f>
        <v>6.4</v>
      </c>
      <c r="D7568" s="42">
        <v>45016</v>
      </c>
      <c r="E7568" s="42">
        <v>45199</v>
      </c>
      <c r="F7568" t="s">
        <v>3458</v>
      </c>
      <c r="G7568" t="s">
        <v>3459</v>
      </c>
      <c r="H7568">
        <v>4160</v>
      </c>
      <c r="I7568" t="s">
        <v>2778</v>
      </c>
      <c r="J7568">
        <v>402125</v>
      </c>
      <c r="K7568" t="s">
        <v>2914</v>
      </c>
      <c r="L7568">
        <v>0</v>
      </c>
      <c r="M7568">
        <v>2153.7199999999998</v>
      </c>
      <c r="N7568">
        <v>0</v>
      </c>
      <c r="O7568">
        <v>2153.7199999999998</v>
      </c>
      <c r="P7568" t="s">
        <v>607</v>
      </c>
      <c r="Q7568">
        <v>2153.7199999999998</v>
      </c>
      <c r="R7568">
        <v>2153.7199999999998</v>
      </c>
      <c r="S7568">
        <v>0</v>
      </c>
      <c r="T7568" t="s">
        <v>3460</v>
      </c>
      <c r="U7568" s="221">
        <f t="shared" si="237"/>
        <v>2.1537199999999997E-4</v>
      </c>
    </row>
    <row r="7569" spans="1:21" hidden="1">
      <c r="A7569" s="55" t="str">
        <f t="shared" si="236"/>
        <v>Y0F26.1</v>
      </c>
      <c r="B7569" s="55">
        <f>VLOOKUP(J7569,'Mapping-CITI'!A:E,5,0)</f>
        <v>6.1</v>
      </c>
      <c r="D7569" s="42">
        <v>45016</v>
      </c>
      <c r="E7569" s="42">
        <v>45199</v>
      </c>
      <c r="F7569" t="s">
        <v>3458</v>
      </c>
      <c r="G7569" t="s">
        <v>3459</v>
      </c>
      <c r="H7569">
        <v>4170</v>
      </c>
      <c r="I7569" t="s">
        <v>2780</v>
      </c>
      <c r="J7569">
        <v>402128</v>
      </c>
      <c r="K7569" t="s">
        <v>2440</v>
      </c>
      <c r="L7569">
        <v>0</v>
      </c>
      <c r="M7569">
        <v>16735.98</v>
      </c>
      <c r="N7569">
        <v>16735.98</v>
      </c>
      <c r="O7569">
        <v>0</v>
      </c>
      <c r="P7569" t="s">
        <v>607</v>
      </c>
      <c r="Q7569">
        <v>0</v>
      </c>
      <c r="R7569">
        <v>16735.98</v>
      </c>
      <c r="S7569">
        <v>16735.98</v>
      </c>
      <c r="T7569" t="s">
        <v>3460</v>
      </c>
      <c r="U7569" s="221">
        <f t="shared" si="237"/>
        <v>0</v>
      </c>
    </row>
    <row r="7570" spans="1:21">
      <c r="A7570" s="55" t="str">
        <f t="shared" si="236"/>
        <v>Y0F26.4</v>
      </c>
      <c r="B7570" s="55">
        <f>VLOOKUP(J7570,'Mapping-CITI'!A:E,5,0)</f>
        <v>6.4</v>
      </c>
      <c r="D7570" s="42">
        <v>45016</v>
      </c>
      <c r="E7570" s="42">
        <v>45199</v>
      </c>
      <c r="F7570" t="s">
        <v>3458</v>
      </c>
      <c r="G7570" t="s">
        <v>3459</v>
      </c>
      <c r="H7570">
        <v>4170</v>
      </c>
      <c r="I7570" t="s">
        <v>2780</v>
      </c>
      <c r="J7570">
        <v>402129</v>
      </c>
      <c r="K7570" t="s">
        <v>2871</v>
      </c>
      <c r="L7570">
        <v>83.29</v>
      </c>
      <c r="M7570">
        <v>0</v>
      </c>
      <c r="N7570">
        <v>0</v>
      </c>
      <c r="O7570">
        <v>0</v>
      </c>
      <c r="P7570" t="s">
        <v>607</v>
      </c>
      <c r="Q7570">
        <v>0</v>
      </c>
      <c r="R7570">
        <v>0</v>
      </c>
      <c r="S7570">
        <v>0</v>
      </c>
      <c r="T7570" t="s">
        <v>3460</v>
      </c>
      <c r="U7570" s="221">
        <f t="shared" si="237"/>
        <v>0</v>
      </c>
    </row>
    <row r="7571" spans="1:21" hidden="1">
      <c r="A7571" s="55" t="str">
        <f t="shared" si="236"/>
        <v>Y0F26.4</v>
      </c>
      <c r="B7571" s="55">
        <f>VLOOKUP(J7571,'Mapping-CITI'!A:E,5,0)</f>
        <v>6.4</v>
      </c>
      <c r="D7571" s="42">
        <v>45016</v>
      </c>
      <c r="E7571" s="42">
        <v>45199</v>
      </c>
      <c r="F7571" t="s">
        <v>3458</v>
      </c>
      <c r="G7571" t="s">
        <v>3459</v>
      </c>
      <c r="H7571">
        <v>4160</v>
      </c>
      <c r="I7571" t="s">
        <v>2778</v>
      </c>
      <c r="J7571">
        <v>402201</v>
      </c>
      <c r="K7571" t="s">
        <v>2445</v>
      </c>
      <c r="L7571">
        <v>0</v>
      </c>
      <c r="M7571">
        <v>0.01</v>
      </c>
      <c r="N7571">
        <v>0</v>
      </c>
      <c r="O7571">
        <v>0.01</v>
      </c>
      <c r="P7571" t="s">
        <v>607</v>
      </c>
      <c r="Q7571">
        <v>0.01</v>
      </c>
      <c r="R7571">
        <v>0</v>
      </c>
      <c r="S7571">
        <v>0</v>
      </c>
      <c r="T7571" t="s">
        <v>3460</v>
      </c>
      <c r="U7571" s="221">
        <f t="shared" si="237"/>
        <v>1.0000000000000001E-9</v>
      </c>
    </row>
    <row r="7572" spans="1:21" hidden="1">
      <c r="A7572" s="55" t="str">
        <f t="shared" si="236"/>
        <v>Y0F26.4</v>
      </c>
      <c r="B7572" s="55">
        <f>VLOOKUP(J7572,'Mapping-CITI'!A:E,5,0)</f>
        <v>6.4</v>
      </c>
      <c r="D7572" s="42">
        <v>45016</v>
      </c>
      <c r="E7572" s="42">
        <v>45199</v>
      </c>
      <c r="F7572" t="s">
        <v>3458</v>
      </c>
      <c r="G7572" t="s">
        <v>3459</v>
      </c>
      <c r="H7572">
        <v>4160</v>
      </c>
      <c r="I7572" t="s">
        <v>2778</v>
      </c>
      <c r="J7572">
        <v>402233</v>
      </c>
      <c r="K7572" t="s">
        <v>2458</v>
      </c>
      <c r="L7572">
        <v>0</v>
      </c>
      <c r="M7572">
        <v>2413.23</v>
      </c>
      <c r="N7572">
        <v>0</v>
      </c>
      <c r="O7572">
        <v>2413.23</v>
      </c>
      <c r="P7572" t="s">
        <v>607</v>
      </c>
      <c r="Q7572">
        <v>2413.23</v>
      </c>
      <c r="R7572">
        <v>2413.23</v>
      </c>
      <c r="S7572">
        <v>0</v>
      </c>
      <c r="T7572" t="s">
        <v>3460</v>
      </c>
      <c r="U7572" s="221">
        <f t="shared" si="237"/>
        <v>2.4132299999999999E-4</v>
      </c>
    </row>
    <row r="7573" spans="1:21" hidden="1">
      <c r="A7573" s="55" t="str">
        <f t="shared" si="236"/>
        <v>Y0F26.4</v>
      </c>
      <c r="B7573" s="55">
        <f>VLOOKUP(J7573,'Mapping-CITI'!A:E,5,0)</f>
        <v>6.4</v>
      </c>
      <c r="D7573" s="42">
        <v>45016</v>
      </c>
      <c r="E7573" s="42">
        <v>45199</v>
      </c>
      <c r="F7573" t="s">
        <v>3458</v>
      </c>
      <c r="G7573" t="s">
        <v>3459</v>
      </c>
      <c r="H7573">
        <v>4160</v>
      </c>
      <c r="I7573" t="s">
        <v>2778</v>
      </c>
      <c r="J7573">
        <v>402235</v>
      </c>
      <c r="K7573" t="s">
        <v>2459</v>
      </c>
      <c r="L7573">
        <v>0</v>
      </c>
      <c r="M7573">
        <v>4317.97</v>
      </c>
      <c r="N7573">
        <v>0</v>
      </c>
      <c r="O7573">
        <v>4317.97</v>
      </c>
      <c r="P7573" t="s">
        <v>607</v>
      </c>
      <c r="Q7573">
        <v>4317.97</v>
      </c>
      <c r="R7573">
        <v>4317.97</v>
      </c>
      <c r="S7573">
        <v>0</v>
      </c>
      <c r="T7573" t="s">
        <v>3460</v>
      </c>
      <c r="U7573" s="221">
        <f t="shared" si="237"/>
        <v>4.3179700000000004E-4</v>
      </c>
    </row>
    <row r="7574" spans="1:21" hidden="1">
      <c r="A7574" s="55" t="str">
        <f t="shared" si="236"/>
        <v>Y0F26.2</v>
      </c>
      <c r="B7574" s="55">
        <f>VLOOKUP(J7574,'Mapping-CITI'!A:E,5,0)</f>
        <v>6.2</v>
      </c>
      <c r="D7574" s="42">
        <v>45016</v>
      </c>
      <c r="E7574" s="42">
        <v>45199</v>
      </c>
      <c r="F7574" t="s">
        <v>3458</v>
      </c>
      <c r="G7574" t="s">
        <v>3459</v>
      </c>
      <c r="H7574">
        <v>4160</v>
      </c>
      <c r="I7574" t="s">
        <v>2778</v>
      </c>
      <c r="J7574">
        <v>402257</v>
      </c>
      <c r="K7574" t="s">
        <v>2465</v>
      </c>
      <c r="L7574">
        <v>0</v>
      </c>
      <c r="M7574">
        <v>14183.04</v>
      </c>
      <c r="N7574">
        <v>14183.04</v>
      </c>
      <c r="O7574">
        <v>0</v>
      </c>
      <c r="P7574" t="s">
        <v>607</v>
      </c>
      <c r="Q7574">
        <v>0</v>
      </c>
      <c r="R7574">
        <v>14183.04</v>
      </c>
      <c r="S7574">
        <v>14183.04</v>
      </c>
      <c r="T7574" t="s">
        <v>3460</v>
      </c>
      <c r="U7574" s="221">
        <f t="shared" si="237"/>
        <v>0</v>
      </c>
    </row>
    <row r="7575" spans="1:21" hidden="1">
      <c r="A7575" s="55" t="str">
        <f t="shared" si="236"/>
        <v>Y0F26.1</v>
      </c>
      <c r="B7575" s="55">
        <f>VLOOKUP(J7575,'Mapping-CITI'!A:E,5,0)</f>
        <v>6.1</v>
      </c>
      <c r="D7575" s="42">
        <v>45016</v>
      </c>
      <c r="E7575" s="42">
        <v>45199</v>
      </c>
      <c r="F7575" t="s">
        <v>3458</v>
      </c>
      <c r="G7575" t="s">
        <v>3459</v>
      </c>
      <c r="H7575">
        <v>4170</v>
      </c>
      <c r="I7575" t="s">
        <v>2780</v>
      </c>
      <c r="J7575">
        <v>402361</v>
      </c>
      <c r="K7575" t="s">
        <v>2480</v>
      </c>
      <c r="L7575">
        <v>134250.78</v>
      </c>
      <c r="M7575">
        <v>3274343.2</v>
      </c>
      <c r="N7575">
        <v>0</v>
      </c>
      <c r="O7575">
        <v>3274343.2</v>
      </c>
      <c r="P7575" t="s">
        <v>607</v>
      </c>
      <c r="Q7575">
        <v>3274343.2</v>
      </c>
      <c r="R7575">
        <v>0</v>
      </c>
      <c r="S7575">
        <v>0</v>
      </c>
      <c r="T7575" t="s">
        <v>3460</v>
      </c>
      <c r="U7575" s="221">
        <f t="shared" si="237"/>
        <v>0.32743432</v>
      </c>
    </row>
    <row r="7576" spans="1:21" hidden="1">
      <c r="A7576" s="55" t="str">
        <f t="shared" si="236"/>
        <v>Y0F26.4</v>
      </c>
      <c r="B7576" s="55">
        <f>VLOOKUP(J7576,'Mapping-CITI'!A:E,5,0)</f>
        <v>6.4</v>
      </c>
      <c r="D7576" s="42">
        <v>45016</v>
      </c>
      <c r="E7576" s="42">
        <v>45199</v>
      </c>
      <c r="F7576" t="s">
        <v>3458</v>
      </c>
      <c r="G7576" t="s">
        <v>3459</v>
      </c>
      <c r="H7576">
        <v>4160</v>
      </c>
      <c r="I7576" t="s">
        <v>2778</v>
      </c>
      <c r="J7576">
        <v>402404</v>
      </c>
      <c r="K7576" t="s">
        <v>2492</v>
      </c>
      <c r="L7576">
        <v>0</v>
      </c>
      <c r="M7576">
        <v>113.3</v>
      </c>
      <c r="N7576">
        <v>0</v>
      </c>
      <c r="O7576">
        <v>113.3</v>
      </c>
      <c r="P7576" t="s">
        <v>607</v>
      </c>
      <c r="Q7576">
        <v>113.3</v>
      </c>
      <c r="R7576">
        <v>113.3</v>
      </c>
      <c r="S7576">
        <v>0</v>
      </c>
      <c r="T7576" t="s">
        <v>3460</v>
      </c>
      <c r="U7576" s="221">
        <f t="shared" si="237"/>
        <v>1.133E-5</v>
      </c>
    </row>
    <row r="7577" spans="1:21" hidden="1">
      <c r="A7577" s="55" t="str">
        <f t="shared" si="236"/>
        <v>Y0F25.2</v>
      </c>
      <c r="B7577" s="55">
        <f>VLOOKUP(J7577,'Mapping-CITI'!A:E,5,0)</f>
        <v>5.2</v>
      </c>
      <c r="D7577" s="42">
        <v>45016</v>
      </c>
      <c r="E7577" s="42">
        <v>45199</v>
      </c>
      <c r="F7577" t="s">
        <v>3458</v>
      </c>
      <c r="G7577" t="s">
        <v>3459</v>
      </c>
      <c r="H7577">
        <v>4110</v>
      </c>
      <c r="I7577" t="s">
        <v>4283</v>
      </c>
      <c r="J7577">
        <v>404701</v>
      </c>
      <c r="K7577" t="s">
        <v>2660</v>
      </c>
      <c r="L7577">
        <v>0</v>
      </c>
      <c r="M7577">
        <v>2099.7199999999998</v>
      </c>
      <c r="N7577">
        <v>0</v>
      </c>
      <c r="O7577">
        <v>2099.7199999999998</v>
      </c>
      <c r="P7577" t="s">
        <v>607</v>
      </c>
      <c r="Q7577">
        <v>2099.7199999999998</v>
      </c>
      <c r="R7577">
        <v>0</v>
      </c>
      <c r="S7577">
        <v>0</v>
      </c>
      <c r="T7577" t="s">
        <v>3460</v>
      </c>
      <c r="U7577" s="221">
        <f t="shared" si="237"/>
        <v>2.0997199999999997E-4</v>
      </c>
    </row>
    <row r="7578" spans="1:21" hidden="1">
      <c r="A7578" s="55" t="str">
        <f t="shared" si="236"/>
        <v>Y0F25.2</v>
      </c>
      <c r="B7578" s="55">
        <f>VLOOKUP(J7578,'Mapping-CITI'!A:E,5,0)</f>
        <v>5.2</v>
      </c>
      <c r="D7578" s="42">
        <v>45016</v>
      </c>
      <c r="E7578" s="42">
        <v>45199</v>
      </c>
      <c r="F7578" t="s">
        <v>3458</v>
      </c>
      <c r="G7578" t="s">
        <v>3459</v>
      </c>
      <c r="H7578">
        <v>4170</v>
      </c>
      <c r="I7578" t="s">
        <v>2780</v>
      </c>
      <c r="J7578">
        <v>413523</v>
      </c>
      <c r="K7578" t="s">
        <v>2502</v>
      </c>
      <c r="L7578">
        <v>0</v>
      </c>
      <c r="M7578">
        <v>11533.04</v>
      </c>
      <c r="N7578">
        <v>28.23</v>
      </c>
      <c r="O7578">
        <v>11504.81</v>
      </c>
      <c r="P7578" t="s">
        <v>607</v>
      </c>
      <c r="Q7578">
        <v>11504.81</v>
      </c>
      <c r="R7578">
        <v>18.61</v>
      </c>
      <c r="S7578">
        <v>28.23</v>
      </c>
      <c r="T7578" t="s">
        <v>3460</v>
      </c>
      <c r="U7578" s="221">
        <f t="shared" si="237"/>
        <v>1.1504810000000001E-3</v>
      </c>
    </row>
    <row r="7579" spans="1:21" hidden="1">
      <c r="A7579" s="55" t="str">
        <f t="shared" si="236"/>
        <v>Y0F25.3</v>
      </c>
      <c r="B7579" s="55">
        <f>VLOOKUP(J7579,'Mapping-CITI'!A:E,5,0)</f>
        <v>5.3</v>
      </c>
      <c r="D7579" s="42">
        <v>45016</v>
      </c>
      <c r="E7579" s="42">
        <v>45199</v>
      </c>
      <c r="F7579" t="s">
        <v>3458</v>
      </c>
      <c r="G7579" t="s">
        <v>3459</v>
      </c>
      <c r="H7579">
        <v>4120</v>
      </c>
      <c r="I7579" t="s">
        <v>2781</v>
      </c>
      <c r="J7579">
        <v>440159</v>
      </c>
      <c r="K7579" t="s">
        <v>2509</v>
      </c>
      <c r="L7579">
        <v>113185.75</v>
      </c>
      <c r="M7579">
        <v>201568.2</v>
      </c>
      <c r="N7579">
        <v>0</v>
      </c>
      <c r="O7579">
        <v>201568.2</v>
      </c>
      <c r="P7579" t="s">
        <v>607</v>
      </c>
      <c r="Q7579">
        <v>201568.2</v>
      </c>
      <c r="R7579">
        <v>0</v>
      </c>
      <c r="S7579">
        <v>0</v>
      </c>
      <c r="T7579" t="s">
        <v>3460</v>
      </c>
      <c r="U7579" s="221">
        <f t="shared" si="237"/>
        <v>2.0156820000000002E-2</v>
      </c>
    </row>
    <row r="7580" spans="1:21" hidden="1">
      <c r="A7580" s="55" t="str">
        <f t="shared" si="236"/>
        <v>Y0F25.5</v>
      </c>
      <c r="B7580" s="55">
        <f>VLOOKUP(J7580,'Mapping-CITI'!A:E,5,0)</f>
        <v>5.5</v>
      </c>
      <c r="D7580" s="42">
        <v>45016</v>
      </c>
      <c r="E7580" s="42">
        <v>45199</v>
      </c>
      <c r="F7580" t="s">
        <v>3458</v>
      </c>
      <c r="G7580" t="s">
        <v>3459</v>
      </c>
      <c r="H7580">
        <v>5110</v>
      </c>
      <c r="I7580" t="s">
        <v>2776</v>
      </c>
      <c r="J7580">
        <v>440225</v>
      </c>
      <c r="K7580" t="s">
        <v>2515</v>
      </c>
      <c r="L7580">
        <v>0</v>
      </c>
      <c r="M7580">
        <v>0</v>
      </c>
      <c r="N7580">
        <v>737.53</v>
      </c>
      <c r="O7580">
        <v>-737.53</v>
      </c>
      <c r="P7580" t="s">
        <v>607</v>
      </c>
      <c r="Q7580">
        <v>-737.53</v>
      </c>
      <c r="R7580">
        <v>0</v>
      </c>
      <c r="S7580">
        <v>737.53</v>
      </c>
      <c r="T7580" t="s">
        <v>3460</v>
      </c>
      <c r="U7580" s="221">
        <f t="shared" si="237"/>
        <v>-7.3752999999999997E-5</v>
      </c>
    </row>
    <row r="7581" spans="1:21" hidden="1">
      <c r="A7581" s="55" t="str">
        <f t="shared" si="236"/>
        <v>Y0F26.4</v>
      </c>
      <c r="B7581" s="55">
        <f>VLOOKUP(J7581,'Mapping-CITI'!A:E,5,0)</f>
        <v>6.4</v>
      </c>
      <c r="D7581" s="42">
        <v>45016</v>
      </c>
      <c r="E7581" s="42">
        <v>45199</v>
      </c>
      <c r="F7581" t="s">
        <v>3458</v>
      </c>
      <c r="G7581" t="s">
        <v>3459</v>
      </c>
      <c r="H7581">
        <v>4160</v>
      </c>
      <c r="I7581" t="s">
        <v>2778</v>
      </c>
      <c r="J7581">
        <v>440341</v>
      </c>
      <c r="K7581" t="s">
        <v>2682</v>
      </c>
      <c r="L7581">
        <v>5047.43</v>
      </c>
      <c r="M7581">
        <v>123235.08</v>
      </c>
      <c r="N7581">
        <v>2410</v>
      </c>
      <c r="O7581">
        <v>120825.08</v>
      </c>
      <c r="P7581" t="s">
        <v>607</v>
      </c>
      <c r="Q7581">
        <v>120825.08</v>
      </c>
      <c r="R7581">
        <v>2410</v>
      </c>
      <c r="S7581">
        <v>2410</v>
      </c>
      <c r="T7581" t="s">
        <v>3460</v>
      </c>
      <c r="U7581" s="221">
        <f t="shared" si="237"/>
        <v>1.2082508E-2</v>
      </c>
    </row>
    <row r="7582" spans="1:21" hidden="1">
      <c r="A7582" s="55" t="str">
        <f t="shared" si="236"/>
        <v>Y0F26.4</v>
      </c>
      <c r="B7582" s="55">
        <f>VLOOKUP(J7582,'Mapping-CITI'!A:E,5,0)</f>
        <v>6.4</v>
      </c>
      <c r="D7582" s="42">
        <v>45016</v>
      </c>
      <c r="E7582" s="42">
        <v>45199</v>
      </c>
      <c r="F7582" t="s">
        <v>3458</v>
      </c>
      <c r="G7582" t="s">
        <v>3459</v>
      </c>
      <c r="H7582">
        <v>4160</v>
      </c>
      <c r="I7582" t="s">
        <v>2778</v>
      </c>
      <c r="J7582">
        <v>440342</v>
      </c>
      <c r="K7582" t="s">
        <v>2683</v>
      </c>
      <c r="L7582">
        <v>5047.43</v>
      </c>
      <c r="M7582">
        <v>123235.08</v>
      </c>
      <c r="N7582">
        <v>2410</v>
      </c>
      <c r="O7582">
        <v>120825.08</v>
      </c>
      <c r="P7582" t="s">
        <v>607</v>
      </c>
      <c r="Q7582">
        <v>120825.08</v>
      </c>
      <c r="R7582">
        <v>2410</v>
      </c>
      <c r="S7582">
        <v>2410</v>
      </c>
      <c r="T7582" t="s">
        <v>3460</v>
      </c>
      <c r="U7582" s="221">
        <f t="shared" si="237"/>
        <v>1.2082508E-2</v>
      </c>
    </row>
    <row r="7583" spans="1:21" hidden="1">
      <c r="A7583" s="55" t="str">
        <f t="shared" si="236"/>
        <v>Y0F26.4</v>
      </c>
      <c r="B7583" s="55">
        <f>VLOOKUP(J7583,'Mapping-CITI'!A:E,5,0)</f>
        <v>6.4</v>
      </c>
      <c r="D7583" s="42">
        <v>45016</v>
      </c>
      <c r="E7583" s="42">
        <v>45199</v>
      </c>
      <c r="F7583" t="s">
        <v>3458</v>
      </c>
      <c r="G7583" t="s">
        <v>3459</v>
      </c>
      <c r="H7583">
        <v>4160</v>
      </c>
      <c r="I7583" t="s">
        <v>2778</v>
      </c>
      <c r="J7583">
        <v>440416</v>
      </c>
      <c r="K7583" t="s">
        <v>664</v>
      </c>
      <c r="L7583">
        <v>22433.01</v>
      </c>
      <c r="M7583">
        <v>565580.59</v>
      </c>
      <c r="N7583">
        <v>266800.56</v>
      </c>
      <c r="O7583">
        <v>298780.03000000003</v>
      </c>
      <c r="P7583" t="s">
        <v>607</v>
      </c>
      <c r="Q7583">
        <v>298780.03000000003</v>
      </c>
      <c r="R7583">
        <v>28565.43</v>
      </c>
      <c r="S7583">
        <v>266800.56</v>
      </c>
      <c r="T7583" t="s">
        <v>3460</v>
      </c>
      <c r="U7583" s="221">
        <f t="shared" si="237"/>
        <v>2.9878002999999997E-2</v>
      </c>
    </row>
    <row r="7584" spans="1:21" hidden="1">
      <c r="A7584" s="55" t="str">
        <f t="shared" si="236"/>
        <v>Y0F26.4</v>
      </c>
      <c r="B7584" s="55">
        <f>VLOOKUP(J7584,'Mapping-CITI'!A:E,5,0)</f>
        <v>6.4</v>
      </c>
      <c r="D7584" s="42">
        <v>45016</v>
      </c>
      <c r="E7584" s="42">
        <v>45199</v>
      </c>
      <c r="F7584" t="s">
        <v>3458</v>
      </c>
      <c r="G7584" t="s">
        <v>3459</v>
      </c>
      <c r="H7584">
        <v>4160</v>
      </c>
      <c r="I7584" t="s">
        <v>2778</v>
      </c>
      <c r="J7584">
        <v>440445</v>
      </c>
      <c r="K7584" t="s">
        <v>2596</v>
      </c>
      <c r="L7584">
        <v>0</v>
      </c>
      <c r="M7584">
        <v>26925.55</v>
      </c>
      <c r="N7584">
        <v>26925.55</v>
      </c>
      <c r="O7584">
        <v>0</v>
      </c>
      <c r="P7584" t="s">
        <v>607</v>
      </c>
      <c r="Q7584">
        <v>0</v>
      </c>
      <c r="R7584">
        <v>26925.55</v>
      </c>
      <c r="S7584">
        <v>26925.55</v>
      </c>
      <c r="T7584" t="s">
        <v>3460</v>
      </c>
      <c r="U7584" s="221">
        <f t="shared" si="237"/>
        <v>0</v>
      </c>
    </row>
    <row r="7585" spans="1:21" hidden="1">
      <c r="A7585" s="55" t="str">
        <f t="shared" si="236"/>
        <v>Y0F26.4</v>
      </c>
      <c r="B7585" s="55">
        <f>VLOOKUP(J7585,'Mapping-CITI'!A:E,5,0)</f>
        <v>6.4</v>
      </c>
      <c r="D7585" s="42">
        <v>45016</v>
      </c>
      <c r="E7585" s="42">
        <v>45199</v>
      </c>
      <c r="F7585" t="s">
        <v>3458</v>
      </c>
      <c r="G7585" t="s">
        <v>3459</v>
      </c>
      <c r="H7585">
        <v>4160</v>
      </c>
      <c r="I7585" t="s">
        <v>2778</v>
      </c>
      <c r="J7585">
        <v>440509</v>
      </c>
      <c r="K7585" t="s">
        <v>2524</v>
      </c>
      <c r="L7585">
        <v>5608.24</v>
      </c>
      <c r="M7585">
        <v>134260.54999999999</v>
      </c>
      <c r="N7585">
        <v>0</v>
      </c>
      <c r="O7585">
        <v>134260.54999999999</v>
      </c>
      <c r="P7585" t="s">
        <v>607</v>
      </c>
      <c r="Q7585">
        <v>134260.54999999999</v>
      </c>
      <c r="R7585">
        <v>0</v>
      </c>
      <c r="S7585">
        <v>0</v>
      </c>
      <c r="T7585" t="s">
        <v>3460</v>
      </c>
      <c r="U7585" s="221">
        <f t="shared" si="237"/>
        <v>1.3426054999999999E-2</v>
      </c>
    </row>
    <row r="7586" spans="1:21" hidden="1">
      <c r="A7586" s="55" t="str">
        <f t="shared" si="236"/>
        <v>Y0F30</v>
      </c>
      <c r="B7586" s="55">
        <f>VLOOKUP(J7586,'Mapping-CITI'!A:E,5,0)</f>
        <v>0</v>
      </c>
      <c r="D7586" s="42">
        <v>45145</v>
      </c>
      <c r="E7586" s="42">
        <v>45199</v>
      </c>
      <c r="F7586" t="s">
        <v>4284</v>
      </c>
      <c r="G7586" t="s">
        <v>4285</v>
      </c>
      <c r="H7586">
        <v>1210</v>
      </c>
      <c r="I7586" t="s">
        <v>2767</v>
      </c>
      <c r="J7586">
        <v>101101</v>
      </c>
      <c r="K7586" t="s">
        <v>2004</v>
      </c>
      <c r="L7586">
        <v>0</v>
      </c>
      <c r="M7586">
        <v>3269991730.71</v>
      </c>
      <c r="N7586">
        <v>0</v>
      </c>
      <c r="O7586">
        <v>3269991730.71</v>
      </c>
      <c r="P7586" t="s">
        <v>607</v>
      </c>
      <c r="Q7586">
        <v>3269991730.71</v>
      </c>
      <c r="R7586">
        <v>0</v>
      </c>
      <c r="S7586">
        <v>0</v>
      </c>
      <c r="T7586" t="s">
        <v>4286</v>
      </c>
      <c r="U7586" s="221">
        <f t="shared" si="237"/>
        <v>326.99917307100003</v>
      </c>
    </row>
    <row r="7587" spans="1:21" hidden="1">
      <c r="A7587" s="55" t="str">
        <f t="shared" si="236"/>
        <v>Y0F30</v>
      </c>
      <c r="B7587" s="55">
        <f>VLOOKUP(J7587,'Mapping-CITI'!A:E,5,0)</f>
        <v>0</v>
      </c>
      <c r="D7587" s="42">
        <v>45145</v>
      </c>
      <c r="E7587" s="42">
        <v>45199</v>
      </c>
      <c r="F7587" t="s">
        <v>4284</v>
      </c>
      <c r="G7587" t="s">
        <v>4285</v>
      </c>
      <c r="H7587">
        <v>1210</v>
      </c>
      <c r="I7587" t="s">
        <v>2767</v>
      </c>
      <c r="J7587">
        <v>102104</v>
      </c>
      <c r="K7587" t="s">
        <v>2007</v>
      </c>
      <c r="L7587">
        <v>0</v>
      </c>
      <c r="M7587">
        <v>203085521722.10001</v>
      </c>
      <c r="N7587">
        <v>196945808188.79001</v>
      </c>
      <c r="O7587">
        <v>6139713533.3100004</v>
      </c>
      <c r="P7587" t="s">
        <v>607</v>
      </c>
      <c r="Q7587">
        <v>6139713533.3100004</v>
      </c>
      <c r="R7587">
        <v>0</v>
      </c>
      <c r="S7587">
        <v>0</v>
      </c>
      <c r="T7587" t="s">
        <v>4286</v>
      </c>
      <c r="U7587" s="221">
        <f t="shared" si="237"/>
        <v>613.9713533309997</v>
      </c>
    </row>
    <row r="7588" spans="1:21" hidden="1">
      <c r="A7588" s="55" t="str">
        <f t="shared" si="236"/>
        <v>Y0F30</v>
      </c>
      <c r="B7588" s="55">
        <f>VLOOKUP(J7588,'Mapping-CITI'!A:E,5,0)</f>
        <v>0</v>
      </c>
      <c r="D7588" s="42">
        <v>45145</v>
      </c>
      <c r="E7588" s="42">
        <v>45199</v>
      </c>
      <c r="F7588" t="s">
        <v>4284</v>
      </c>
      <c r="G7588" t="s">
        <v>4285</v>
      </c>
      <c r="H7588">
        <v>1700</v>
      </c>
      <c r="I7588" t="s">
        <v>2768</v>
      </c>
      <c r="J7588">
        <v>106103</v>
      </c>
      <c r="K7588" t="s">
        <v>2783</v>
      </c>
      <c r="L7588">
        <v>0</v>
      </c>
      <c r="M7588">
        <v>45800936.920000002</v>
      </c>
      <c r="N7588">
        <v>8564812.0500000007</v>
      </c>
      <c r="O7588">
        <v>37236124.869999997</v>
      </c>
      <c r="P7588" t="s">
        <v>607</v>
      </c>
      <c r="Q7588">
        <v>37236124.869999997</v>
      </c>
      <c r="R7588">
        <v>45800936.920000002</v>
      </c>
      <c r="S7588">
        <v>8564812.0500000007</v>
      </c>
      <c r="T7588" t="s">
        <v>4286</v>
      </c>
      <c r="U7588" s="221">
        <f t="shared" si="237"/>
        <v>3.7236124870000005</v>
      </c>
    </row>
    <row r="7589" spans="1:21" hidden="1">
      <c r="A7589" s="55" t="str">
        <f t="shared" si="236"/>
        <v>Y0F3Ignore</v>
      </c>
      <c r="B7589" s="55" t="str">
        <f>VLOOKUP(J7589,'Mapping-CITI'!A:E,5,0)</f>
        <v>Ignore</v>
      </c>
      <c r="D7589" s="42">
        <v>45145</v>
      </c>
      <c r="E7589" s="42">
        <v>45199</v>
      </c>
      <c r="F7589" t="s">
        <v>4284</v>
      </c>
      <c r="G7589" t="s">
        <v>4285</v>
      </c>
      <c r="H7589">
        <v>1700</v>
      </c>
      <c r="I7589" t="s">
        <v>2768</v>
      </c>
      <c r="J7589">
        <v>106106</v>
      </c>
      <c r="K7589" t="s">
        <v>2784</v>
      </c>
      <c r="L7589">
        <v>0</v>
      </c>
      <c r="M7589">
        <v>1300219.6299999999</v>
      </c>
      <c r="N7589">
        <v>28893.77</v>
      </c>
      <c r="O7589">
        <v>1271325.8600000001</v>
      </c>
      <c r="P7589" t="s">
        <v>607</v>
      </c>
      <c r="Q7589">
        <v>1271325.8600000001</v>
      </c>
      <c r="R7589">
        <v>1300219.6299999999</v>
      </c>
      <c r="S7589">
        <v>28893.77</v>
      </c>
      <c r="T7589" t="s">
        <v>4286</v>
      </c>
      <c r="U7589" s="221">
        <f t="shared" si="237"/>
        <v>0.12713258599999999</v>
      </c>
    </row>
    <row r="7590" spans="1:21" hidden="1">
      <c r="A7590" s="55" t="str">
        <f t="shared" si="236"/>
        <v>Y0F30</v>
      </c>
      <c r="B7590" s="55">
        <f>VLOOKUP(J7590,'Mapping-CITI'!A:E,5,0)</f>
        <v>0</v>
      </c>
      <c r="D7590" s="42">
        <v>45145</v>
      </c>
      <c r="E7590" s="42">
        <v>45199</v>
      </c>
      <c r="F7590" t="s">
        <v>4284</v>
      </c>
      <c r="G7590" t="s">
        <v>4285</v>
      </c>
      <c r="H7590">
        <v>1230</v>
      </c>
      <c r="I7590" t="s">
        <v>2772</v>
      </c>
      <c r="J7590">
        <v>111126</v>
      </c>
      <c r="K7590" t="s">
        <v>2022</v>
      </c>
      <c r="L7590">
        <v>0</v>
      </c>
      <c r="M7590">
        <v>2283099.5299999998</v>
      </c>
      <c r="N7590">
        <v>0</v>
      </c>
      <c r="O7590">
        <v>2283099.5299999998</v>
      </c>
      <c r="P7590" t="s">
        <v>607</v>
      </c>
      <c r="Q7590">
        <v>2283099.5299999998</v>
      </c>
      <c r="R7590">
        <v>0</v>
      </c>
      <c r="S7590">
        <v>0</v>
      </c>
      <c r="T7590" t="s">
        <v>4286</v>
      </c>
      <c r="U7590" s="221">
        <f t="shared" si="237"/>
        <v>0.22830995299999998</v>
      </c>
    </row>
    <row r="7591" spans="1:21" hidden="1">
      <c r="A7591" s="55" t="str">
        <f t="shared" si="236"/>
        <v>Y0F30</v>
      </c>
      <c r="B7591" s="55">
        <f>VLOOKUP(J7591,'Mapping-CITI'!A:E,5,0)</f>
        <v>0</v>
      </c>
      <c r="D7591" s="42">
        <v>45145</v>
      </c>
      <c r="E7591" s="42">
        <v>45199</v>
      </c>
      <c r="F7591" t="s">
        <v>4284</v>
      </c>
      <c r="G7591" t="s">
        <v>4285</v>
      </c>
      <c r="H7591">
        <v>1400</v>
      </c>
      <c r="I7591" t="s">
        <v>2773</v>
      </c>
      <c r="J7591">
        <v>111220</v>
      </c>
      <c r="K7591" t="s">
        <v>2655</v>
      </c>
      <c r="L7591">
        <v>0</v>
      </c>
      <c r="M7591">
        <v>308764991.75999999</v>
      </c>
      <c r="N7591">
        <v>296350853.47000003</v>
      </c>
      <c r="O7591">
        <v>12414138.289999999</v>
      </c>
      <c r="P7591" t="s">
        <v>607</v>
      </c>
      <c r="Q7591">
        <v>12414138.289999999</v>
      </c>
      <c r="R7591">
        <v>308764991.75999999</v>
      </c>
      <c r="S7591">
        <v>296350853.47000003</v>
      </c>
      <c r="T7591" t="s">
        <v>4286</v>
      </c>
      <c r="U7591" s="221">
        <f t="shared" si="237"/>
        <v>1.2414138289999961</v>
      </c>
    </row>
    <row r="7592" spans="1:21" hidden="1">
      <c r="A7592" s="55" t="str">
        <f t="shared" si="236"/>
        <v>Y0F30</v>
      </c>
      <c r="B7592" s="55">
        <f>VLOOKUP(J7592,'Mapping-CITI'!A:E,5,0)</f>
        <v>0</v>
      </c>
      <c r="D7592" s="42">
        <v>45145</v>
      </c>
      <c r="E7592" s="42">
        <v>45199</v>
      </c>
      <c r="F7592" t="s">
        <v>4284</v>
      </c>
      <c r="G7592" t="s">
        <v>4285</v>
      </c>
      <c r="H7592">
        <v>1400</v>
      </c>
      <c r="I7592" t="s">
        <v>2773</v>
      </c>
      <c r="J7592">
        <v>111221</v>
      </c>
      <c r="K7592" t="s">
        <v>2656</v>
      </c>
      <c r="L7592">
        <v>0</v>
      </c>
      <c r="M7592">
        <v>296350853.47000003</v>
      </c>
      <c r="N7592">
        <v>308764991.75999999</v>
      </c>
      <c r="O7592">
        <v>-12414138.289999999</v>
      </c>
      <c r="P7592" t="s">
        <v>607</v>
      </c>
      <c r="Q7592">
        <v>-12414138.289999999</v>
      </c>
      <c r="R7592">
        <v>296350853.47000003</v>
      </c>
      <c r="S7592">
        <v>308764991.75999999</v>
      </c>
      <c r="T7592" t="s">
        <v>4286</v>
      </c>
      <c r="U7592" s="221">
        <f t="shared" si="237"/>
        <v>-1.2414138289999961</v>
      </c>
    </row>
    <row r="7593" spans="1:21" hidden="1">
      <c r="A7593" s="55" t="str">
        <f t="shared" si="236"/>
        <v>Y0F30</v>
      </c>
      <c r="B7593" s="55">
        <f>VLOOKUP(J7593,'Mapping-CITI'!A:E,5,0)</f>
        <v>0</v>
      </c>
      <c r="D7593" s="42">
        <v>45145</v>
      </c>
      <c r="E7593" s="42">
        <v>45199</v>
      </c>
      <c r="F7593" t="s">
        <v>4284</v>
      </c>
      <c r="G7593" t="s">
        <v>4285</v>
      </c>
      <c r="H7593">
        <v>1700</v>
      </c>
      <c r="I7593" t="s">
        <v>2768</v>
      </c>
      <c r="J7593">
        <v>141017</v>
      </c>
      <c r="K7593" t="s">
        <v>2035</v>
      </c>
      <c r="L7593">
        <v>0</v>
      </c>
      <c r="M7593">
        <v>26564612</v>
      </c>
      <c r="N7593">
        <v>26564612</v>
      </c>
      <c r="O7593">
        <v>0</v>
      </c>
      <c r="P7593" t="s">
        <v>607</v>
      </c>
      <c r="Q7593">
        <v>0</v>
      </c>
      <c r="R7593">
        <v>26564612</v>
      </c>
      <c r="S7593">
        <v>26564612</v>
      </c>
      <c r="T7593" t="s">
        <v>4286</v>
      </c>
      <c r="U7593" s="221">
        <f t="shared" si="237"/>
        <v>0</v>
      </c>
    </row>
    <row r="7594" spans="1:21" hidden="1">
      <c r="A7594" s="55" t="str">
        <f t="shared" si="236"/>
        <v>Y0F3Ignore</v>
      </c>
      <c r="B7594" s="55" t="str">
        <f>VLOOKUP(J7594,'Mapping-CITI'!A:E,5,0)</f>
        <v>Ignore</v>
      </c>
      <c r="D7594" s="42">
        <v>45145</v>
      </c>
      <c r="E7594" s="42">
        <v>45199</v>
      </c>
      <c r="F7594" t="s">
        <v>4284</v>
      </c>
      <c r="G7594" t="s">
        <v>4285</v>
      </c>
      <c r="H7594">
        <v>1700</v>
      </c>
      <c r="I7594" t="s">
        <v>2768</v>
      </c>
      <c r="J7594">
        <v>141258</v>
      </c>
      <c r="K7594" t="s">
        <v>3364</v>
      </c>
      <c r="L7594">
        <v>0</v>
      </c>
      <c r="M7594">
        <v>8197102</v>
      </c>
      <c r="N7594">
        <v>8197102</v>
      </c>
      <c r="O7594">
        <v>0</v>
      </c>
      <c r="P7594" t="s">
        <v>607</v>
      </c>
      <c r="Q7594">
        <v>0</v>
      </c>
      <c r="R7594">
        <v>8197102</v>
      </c>
      <c r="S7594">
        <v>8197102</v>
      </c>
      <c r="T7594" t="s">
        <v>4286</v>
      </c>
      <c r="U7594" s="221">
        <f t="shared" si="237"/>
        <v>0</v>
      </c>
    </row>
    <row r="7595" spans="1:21" hidden="1">
      <c r="A7595" s="55" t="str">
        <f t="shared" si="236"/>
        <v>Y0F30</v>
      </c>
      <c r="B7595" s="55">
        <f>VLOOKUP(J7595,'Mapping-CITI'!A:E,5,0)</f>
        <v>0</v>
      </c>
      <c r="D7595" s="42">
        <v>45145</v>
      </c>
      <c r="E7595" s="42">
        <v>45199</v>
      </c>
      <c r="F7595" t="s">
        <v>4284</v>
      </c>
      <c r="G7595" t="s">
        <v>4285</v>
      </c>
      <c r="H7595">
        <v>1700</v>
      </c>
      <c r="I7595" t="s">
        <v>2768</v>
      </c>
      <c r="J7595">
        <v>141280</v>
      </c>
      <c r="K7595" t="s">
        <v>2036</v>
      </c>
      <c r="L7595">
        <v>0</v>
      </c>
      <c r="M7595">
        <v>206507598751.91</v>
      </c>
      <c r="N7595">
        <v>206506579045.54999</v>
      </c>
      <c r="O7595">
        <v>1019706.36</v>
      </c>
      <c r="P7595" t="s">
        <v>607</v>
      </c>
      <c r="Q7595">
        <v>1019706.36</v>
      </c>
      <c r="R7595">
        <v>9508620996.4400005</v>
      </c>
      <c r="S7595">
        <v>188033020</v>
      </c>
      <c r="T7595" t="s">
        <v>4286</v>
      </c>
      <c r="U7595" s="221">
        <f t="shared" si="237"/>
        <v>0.10197063600158691</v>
      </c>
    </row>
    <row r="7596" spans="1:21" hidden="1">
      <c r="A7596" s="55" t="str">
        <f t="shared" si="236"/>
        <v>Y0F30</v>
      </c>
      <c r="B7596" s="55">
        <f>VLOOKUP(J7596,'Mapping-CITI'!A:E,5,0)</f>
        <v>0</v>
      </c>
      <c r="D7596" s="42">
        <v>45145</v>
      </c>
      <c r="E7596" s="42">
        <v>45199</v>
      </c>
      <c r="F7596" t="s">
        <v>4284</v>
      </c>
      <c r="G7596" t="s">
        <v>4285</v>
      </c>
      <c r="H7596">
        <v>1700</v>
      </c>
      <c r="I7596" t="s">
        <v>2768</v>
      </c>
      <c r="J7596">
        <v>141294</v>
      </c>
      <c r="K7596" t="s">
        <v>2039</v>
      </c>
      <c r="L7596">
        <v>0</v>
      </c>
      <c r="M7596">
        <v>4830150</v>
      </c>
      <c r="N7596">
        <v>4830150</v>
      </c>
      <c r="O7596">
        <v>0</v>
      </c>
      <c r="P7596" t="s">
        <v>607</v>
      </c>
      <c r="Q7596">
        <v>0</v>
      </c>
      <c r="R7596">
        <v>4830150</v>
      </c>
      <c r="S7596">
        <v>4830150</v>
      </c>
      <c r="T7596" t="s">
        <v>4286</v>
      </c>
      <c r="U7596" s="221">
        <f t="shared" si="237"/>
        <v>0</v>
      </c>
    </row>
    <row r="7597" spans="1:21" hidden="1">
      <c r="A7597" s="55" t="str">
        <f t="shared" si="236"/>
        <v>Y0F30</v>
      </c>
      <c r="B7597" s="55">
        <f>VLOOKUP(J7597,'Mapping-CITI'!A:E,5,0)</f>
        <v>0</v>
      </c>
      <c r="D7597" s="42">
        <v>45145</v>
      </c>
      <c r="E7597" s="42">
        <v>45199</v>
      </c>
      <c r="F7597" t="s">
        <v>4284</v>
      </c>
      <c r="G7597" t="s">
        <v>4285</v>
      </c>
      <c r="H7597">
        <v>1700</v>
      </c>
      <c r="I7597" t="s">
        <v>2768</v>
      </c>
      <c r="J7597">
        <v>141382</v>
      </c>
      <c r="K7597" t="s">
        <v>2052</v>
      </c>
      <c r="L7597">
        <v>0</v>
      </c>
      <c r="M7597">
        <v>8442024.1199999992</v>
      </c>
      <c r="N7597">
        <v>8442024.1199999992</v>
      </c>
      <c r="O7597">
        <v>0</v>
      </c>
      <c r="P7597" t="s">
        <v>607</v>
      </c>
      <c r="Q7597">
        <v>0</v>
      </c>
      <c r="R7597">
        <v>8442024.1199999992</v>
      </c>
      <c r="S7597">
        <v>8442024.1199999992</v>
      </c>
      <c r="T7597" t="s">
        <v>4286</v>
      </c>
      <c r="U7597" s="221">
        <f t="shared" si="237"/>
        <v>0</v>
      </c>
    </row>
    <row r="7598" spans="1:21" hidden="1">
      <c r="A7598" s="55" t="str">
        <f t="shared" si="236"/>
        <v>Y0F30</v>
      </c>
      <c r="B7598" s="55">
        <f>VLOOKUP(J7598,'Mapping-CITI'!A:E,5,0)</f>
        <v>0</v>
      </c>
      <c r="D7598" s="42">
        <v>45145</v>
      </c>
      <c r="E7598" s="42">
        <v>45199</v>
      </c>
      <c r="F7598" t="s">
        <v>4284</v>
      </c>
      <c r="G7598" t="s">
        <v>4285</v>
      </c>
      <c r="H7598">
        <v>1700</v>
      </c>
      <c r="I7598" t="s">
        <v>2768</v>
      </c>
      <c r="J7598">
        <v>141399</v>
      </c>
      <c r="K7598" t="s">
        <v>2912</v>
      </c>
      <c r="L7598">
        <v>0</v>
      </c>
      <c r="M7598">
        <v>205110572</v>
      </c>
      <c r="N7598">
        <v>205166572</v>
      </c>
      <c r="O7598">
        <v>-56000</v>
      </c>
      <c r="P7598" t="s">
        <v>607</v>
      </c>
      <c r="Q7598">
        <v>-56000</v>
      </c>
      <c r="R7598">
        <v>205110572</v>
      </c>
      <c r="S7598">
        <v>205166572</v>
      </c>
      <c r="T7598" t="s">
        <v>4286</v>
      </c>
      <c r="U7598" s="221">
        <f t="shared" si="237"/>
        <v>-5.5999999999999999E-3</v>
      </c>
    </row>
    <row r="7599" spans="1:21" hidden="1">
      <c r="A7599" s="55" t="str">
        <f t="shared" si="236"/>
        <v>Y0F30</v>
      </c>
      <c r="B7599" s="55">
        <f>VLOOKUP(J7599,'Mapping-CITI'!A:E,5,0)</f>
        <v>0</v>
      </c>
      <c r="D7599" s="42">
        <v>45145</v>
      </c>
      <c r="E7599" s="42">
        <v>45199</v>
      </c>
      <c r="F7599" t="s">
        <v>4284</v>
      </c>
      <c r="G7599" t="s">
        <v>4285</v>
      </c>
      <c r="H7599">
        <v>1700</v>
      </c>
      <c r="I7599" t="s">
        <v>2768</v>
      </c>
      <c r="J7599">
        <v>141524</v>
      </c>
      <c r="K7599" t="s">
        <v>2061</v>
      </c>
      <c r="L7599">
        <v>0</v>
      </c>
      <c r="M7599">
        <v>15874501</v>
      </c>
      <c r="N7599">
        <v>15874501</v>
      </c>
      <c r="O7599">
        <v>0</v>
      </c>
      <c r="P7599" t="s">
        <v>607</v>
      </c>
      <c r="Q7599">
        <v>0</v>
      </c>
      <c r="R7599">
        <v>15874501</v>
      </c>
      <c r="S7599">
        <v>15874501</v>
      </c>
      <c r="T7599" t="s">
        <v>4286</v>
      </c>
      <c r="U7599" s="221">
        <f t="shared" si="237"/>
        <v>0</v>
      </c>
    </row>
    <row r="7600" spans="1:21" hidden="1">
      <c r="A7600" s="55" t="str">
        <f t="shared" si="236"/>
        <v>Y0F30</v>
      </c>
      <c r="B7600" s="55">
        <f>VLOOKUP(J7600,'Mapping-CITI'!A:E,5,0)</f>
        <v>0</v>
      </c>
      <c r="D7600" s="42">
        <v>45145</v>
      </c>
      <c r="E7600" s="42">
        <v>45199</v>
      </c>
      <c r="F7600" t="s">
        <v>4284</v>
      </c>
      <c r="G7600" t="s">
        <v>4285</v>
      </c>
      <c r="H7600">
        <v>1700</v>
      </c>
      <c r="I7600" t="s">
        <v>2768</v>
      </c>
      <c r="J7600">
        <v>141627</v>
      </c>
      <c r="K7600" t="s">
        <v>2072</v>
      </c>
      <c r="L7600">
        <v>0</v>
      </c>
      <c r="M7600">
        <v>120000</v>
      </c>
      <c r="N7600">
        <v>120000</v>
      </c>
      <c r="O7600">
        <v>0</v>
      </c>
      <c r="P7600" t="s">
        <v>607</v>
      </c>
      <c r="Q7600">
        <v>0</v>
      </c>
      <c r="R7600">
        <v>120000</v>
      </c>
      <c r="S7600">
        <v>120000</v>
      </c>
      <c r="T7600" t="s">
        <v>4286</v>
      </c>
      <c r="U7600" s="221">
        <f t="shared" si="237"/>
        <v>0</v>
      </c>
    </row>
    <row r="7601" spans="1:21" hidden="1">
      <c r="A7601" s="55" t="str">
        <f t="shared" si="236"/>
        <v>Y0F30</v>
      </c>
      <c r="B7601" s="55">
        <f>VLOOKUP(J7601,'Mapping-CITI'!A:E,5,0)</f>
        <v>0</v>
      </c>
      <c r="D7601" s="42">
        <v>45145</v>
      </c>
      <c r="E7601" s="42">
        <v>45199</v>
      </c>
      <c r="F7601" t="s">
        <v>4284</v>
      </c>
      <c r="G7601" t="s">
        <v>4285</v>
      </c>
      <c r="H7601">
        <v>1700</v>
      </c>
      <c r="I7601" t="s">
        <v>2768</v>
      </c>
      <c r="J7601">
        <v>141647</v>
      </c>
      <c r="K7601" t="s">
        <v>2073</v>
      </c>
      <c r="L7601">
        <v>0</v>
      </c>
      <c r="M7601">
        <v>793336281</v>
      </c>
      <c r="N7601">
        <v>796509581</v>
      </c>
      <c r="O7601">
        <v>-3173300</v>
      </c>
      <c r="P7601" t="s">
        <v>607</v>
      </c>
      <c r="Q7601">
        <v>-3173300</v>
      </c>
      <c r="R7601">
        <v>793336281</v>
      </c>
      <c r="S7601">
        <v>796509581</v>
      </c>
      <c r="T7601" t="s">
        <v>4286</v>
      </c>
      <c r="U7601" s="221">
        <f t="shared" si="237"/>
        <v>-0.31733</v>
      </c>
    </row>
    <row r="7602" spans="1:21" hidden="1">
      <c r="A7602" s="55" t="str">
        <f t="shared" si="236"/>
        <v>Y0F30</v>
      </c>
      <c r="B7602" s="55">
        <f>VLOOKUP(J7602,'Mapping-CITI'!A:E,5,0)</f>
        <v>0</v>
      </c>
      <c r="D7602" s="42">
        <v>45145</v>
      </c>
      <c r="E7602" s="42">
        <v>45199</v>
      </c>
      <c r="F7602" t="s">
        <v>4284</v>
      </c>
      <c r="G7602" t="s">
        <v>4285</v>
      </c>
      <c r="H7602">
        <v>1700</v>
      </c>
      <c r="I7602" t="s">
        <v>2768</v>
      </c>
      <c r="J7602">
        <v>141653</v>
      </c>
      <c r="K7602" t="s">
        <v>2074</v>
      </c>
      <c r="L7602">
        <v>0</v>
      </c>
      <c r="M7602">
        <v>45765267</v>
      </c>
      <c r="N7602">
        <v>45826282</v>
      </c>
      <c r="O7602">
        <v>-61015</v>
      </c>
      <c r="P7602" t="s">
        <v>607</v>
      </c>
      <c r="Q7602">
        <v>-61015</v>
      </c>
      <c r="R7602">
        <v>45765267</v>
      </c>
      <c r="S7602">
        <v>45826282</v>
      </c>
      <c r="T7602" t="s">
        <v>4286</v>
      </c>
      <c r="U7602" s="221">
        <f t="shared" si="237"/>
        <v>-6.1015000000000002E-3</v>
      </c>
    </row>
    <row r="7603" spans="1:21" hidden="1">
      <c r="A7603" s="55" t="str">
        <f t="shared" si="236"/>
        <v>Y0F30</v>
      </c>
      <c r="B7603" s="55">
        <f>VLOOKUP(J7603,'Mapping-CITI'!A:E,5,0)</f>
        <v>0</v>
      </c>
      <c r="D7603" s="42">
        <v>45145</v>
      </c>
      <c r="E7603" s="42">
        <v>45199</v>
      </c>
      <c r="F7603" t="s">
        <v>4284</v>
      </c>
      <c r="G7603" t="s">
        <v>4285</v>
      </c>
      <c r="H7603">
        <v>1700</v>
      </c>
      <c r="I7603" t="s">
        <v>2768</v>
      </c>
      <c r="J7603">
        <v>141724</v>
      </c>
      <c r="K7603" t="s">
        <v>2076</v>
      </c>
      <c r="L7603">
        <v>0</v>
      </c>
      <c r="M7603">
        <v>54132560</v>
      </c>
      <c r="N7603">
        <v>54204560</v>
      </c>
      <c r="O7603">
        <v>-72000</v>
      </c>
      <c r="P7603" t="s">
        <v>607</v>
      </c>
      <c r="Q7603">
        <v>-72000</v>
      </c>
      <c r="R7603">
        <v>54132560</v>
      </c>
      <c r="S7603">
        <v>54204560</v>
      </c>
      <c r="T7603" t="s">
        <v>4286</v>
      </c>
      <c r="U7603" s="221">
        <f t="shared" si="237"/>
        <v>-7.1999999999999998E-3</v>
      </c>
    </row>
    <row r="7604" spans="1:21" hidden="1">
      <c r="A7604" s="55" t="str">
        <f t="shared" si="236"/>
        <v>Y0F30</v>
      </c>
      <c r="B7604" s="55">
        <f>VLOOKUP(J7604,'Mapping-CITI'!A:E,5,0)</f>
        <v>0</v>
      </c>
      <c r="D7604" s="42">
        <v>45145</v>
      </c>
      <c r="E7604" s="42">
        <v>45199</v>
      </c>
      <c r="F7604" t="s">
        <v>4284</v>
      </c>
      <c r="G7604" t="s">
        <v>4285</v>
      </c>
      <c r="H7604">
        <v>1700</v>
      </c>
      <c r="I7604" t="s">
        <v>2768</v>
      </c>
      <c r="J7604">
        <v>141744</v>
      </c>
      <c r="K7604" t="s">
        <v>2087</v>
      </c>
      <c r="L7604">
        <v>0</v>
      </c>
      <c r="M7604">
        <v>5271869768.6700001</v>
      </c>
      <c r="N7604">
        <v>5271869768.6700001</v>
      </c>
      <c r="O7604">
        <v>0</v>
      </c>
      <c r="P7604" t="s">
        <v>607</v>
      </c>
      <c r="Q7604">
        <v>0</v>
      </c>
      <c r="R7604">
        <v>5271869768.6700001</v>
      </c>
      <c r="S7604">
        <v>5271869768.6700001</v>
      </c>
      <c r="T7604" t="s">
        <v>4286</v>
      </c>
      <c r="U7604" s="221">
        <f t="shared" si="237"/>
        <v>0</v>
      </c>
    </row>
    <row r="7605" spans="1:21" hidden="1">
      <c r="A7605" s="55" t="str">
        <f t="shared" si="236"/>
        <v>Y0F30</v>
      </c>
      <c r="B7605" s="55">
        <f>VLOOKUP(J7605,'Mapping-CITI'!A:E,5,0)</f>
        <v>0</v>
      </c>
      <c r="D7605" s="42">
        <v>45145</v>
      </c>
      <c r="E7605" s="42">
        <v>45199</v>
      </c>
      <c r="F7605" t="s">
        <v>4284</v>
      </c>
      <c r="G7605" t="s">
        <v>4285</v>
      </c>
      <c r="H7605">
        <v>1700</v>
      </c>
      <c r="I7605" t="s">
        <v>2768</v>
      </c>
      <c r="J7605">
        <v>141769</v>
      </c>
      <c r="K7605" t="s">
        <v>2105</v>
      </c>
      <c r="L7605">
        <v>0</v>
      </c>
      <c r="M7605">
        <v>20000</v>
      </c>
      <c r="N7605">
        <v>20000</v>
      </c>
      <c r="O7605">
        <v>0</v>
      </c>
      <c r="P7605" t="s">
        <v>607</v>
      </c>
      <c r="Q7605">
        <v>0</v>
      </c>
      <c r="R7605">
        <v>20000</v>
      </c>
      <c r="S7605">
        <v>20000</v>
      </c>
      <c r="T7605" t="s">
        <v>4286</v>
      </c>
      <c r="U7605" s="221">
        <f t="shared" si="237"/>
        <v>0</v>
      </c>
    </row>
    <row r="7606" spans="1:21" hidden="1">
      <c r="A7606" s="55" t="str">
        <f t="shared" si="236"/>
        <v>Y0F30</v>
      </c>
      <c r="B7606" s="55">
        <f>VLOOKUP(J7606,'Mapping-CITI'!A:E,5,0)</f>
        <v>0</v>
      </c>
      <c r="D7606" s="42">
        <v>45145</v>
      </c>
      <c r="E7606" s="42">
        <v>45199</v>
      </c>
      <c r="F7606" t="s">
        <v>4284</v>
      </c>
      <c r="G7606" t="s">
        <v>4285</v>
      </c>
      <c r="H7606">
        <v>1700</v>
      </c>
      <c r="I7606" t="s">
        <v>2768</v>
      </c>
      <c r="J7606">
        <v>141779</v>
      </c>
      <c r="K7606" t="s">
        <v>2114</v>
      </c>
      <c r="L7606">
        <v>0</v>
      </c>
      <c r="M7606">
        <v>26594014</v>
      </c>
      <c r="N7606">
        <v>26722514</v>
      </c>
      <c r="O7606">
        <v>-128500</v>
      </c>
      <c r="P7606" t="s">
        <v>607</v>
      </c>
      <c r="Q7606">
        <v>-128500</v>
      </c>
      <c r="R7606">
        <v>26594014</v>
      </c>
      <c r="S7606">
        <v>26722514</v>
      </c>
      <c r="T7606" t="s">
        <v>4286</v>
      </c>
      <c r="U7606" s="221">
        <f t="shared" si="237"/>
        <v>-1.285E-2</v>
      </c>
    </row>
    <row r="7607" spans="1:21" hidden="1">
      <c r="A7607" s="55" t="str">
        <f t="shared" si="236"/>
        <v>Y0F30</v>
      </c>
      <c r="B7607" s="55">
        <f>VLOOKUP(J7607,'Mapping-CITI'!A:E,5,0)</f>
        <v>0</v>
      </c>
      <c r="D7607" s="42">
        <v>45145</v>
      </c>
      <c r="E7607" s="42">
        <v>45199</v>
      </c>
      <c r="F7607" t="s">
        <v>4284</v>
      </c>
      <c r="G7607" t="s">
        <v>4285</v>
      </c>
      <c r="H7607">
        <v>1700</v>
      </c>
      <c r="I7607" t="s">
        <v>2768</v>
      </c>
      <c r="J7607">
        <v>141785</v>
      </c>
      <c r="K7607" t="s">
        <v>2918</v>
      </c>
      <c r="L7607">
        <v>0</v>
      </c>
      <c r="M7607">
        <v>104774000</v>
      </c>
      <c r="N7607">
        <v>104774000</v>
      </c>
      <c r="O7607">
        <v>0</v>
      </c>
      <c r="P7607" t="s">
        <v>607</v>
      </c>
      <c r="Q7607">
        <v>0</v>
      </c>
      <c r="R7607">
        <v>104774000</v>
      </c>
      <c r="S7607">
        <v>104774000</v>
      </c>
      <c r="T7607" t="s">
        <v>4286</v>
      </c>
      <c r="U7607" s="221">
        <f t="shared" si="237"/>
        <v>0</v>
      </c>
    </row>
    <row r="7608" spans="1:21" hidden="1">
      <c r="A7608" s="55" t="str">
        <f t="shared" si="236"/>
        <v>Y0F30</v>
      </c>
      <c r="B7608" s="55">
        <f>VLOOKUP(J7608,'Mapping-CITI'!A:E,5,0)</f>
        <v>0</v>
      </c>
      <c r="D7608" s="42">
        <v>45145</v>
      </c>
      <c r="E7608" s="42">
        <v>45199</v>
      </c>
      <c r="F7608" t="s">
        <v>4284</v>
      </c>
      <c r="G7608" t="s">
        <v>4285</v>
      </c>
      <c r="H7608">
        <v>1700</v>
      </c>
      <c r="I7608" t="s">
        <v>2768</v>
      </c>
      <c r="J7608">
        <v>141789</v>
      </c>
      <c r="K7608" t="s">
        <v>2122</v>
      </c>
      <c r="L7608">
        <v>0</v>
      </c>
      <c r="M7608">
        <v>1241000</v>
      </c>
      <c r="N7608">
        <v>1244500</v>
      </c>
      <c r="O7608">
        <v>-3500</v>
      </c>
      <c r="P7608" t="s">
        <v>607</v>
      </c>
      <c r="Q7608">
        <v>-3500</v>
      </c>
      <c r="R7608">
        <v>1241000</v>
      </c>
      <c r="S7608">
        <v>1244500</v>
      </c>
      <c r="T7608" t="s">
        <v>4286</v>
      </c>
      <c r="U7608" s="221">
        <f t="shared" si="237"/>
        <v>-3.5E-4</v>
      </c>
    </row>
    <row r="7609" spans="1:21" hidden="1">
      <c r="A7609" s="55" t="str">
        <f t="shared" si="236"/>
        <v>Y0F3Ignore</v>
      </c>
      <c r="B7609" s="55" t="str">
        <f>VLOOKUP(J7609,'Mapping-CITI'!A:E,5,0)</f>
        <v>Ignore</v>
      </c>
      <c r="D7609" s="42">
        <v>45145</v>
      </c>
      <c r="E7609" s="42">
        <v>45199</v>
      </c>
      <c r="F7609" t="s">
        <v>4284</v>
      </c>
      <c r="G7609" t="s">
        <v>4285</v>
      </c>
      <c r="H7609">
        <v>1700</v>
      </c>
      <c r="I7609" t="s">
        <v>2768</v>
      </c>
      <c r="J7609">
        <v>141794</v>
      </c>
      <c r="K7609" t="s">
        <v>3365</v>
      </c>
      <c r="L7609">
        <v>0</v>
      </c>
      <c r="M7609">
        <v>6067526</v>
      </c>
      <c r="N7609">
        <v>6067526</v>
      </c>
      <c r="O7609">
        <v>0</v>
      </c>
      <c r="P7609" t="s">
        <v>607</v>
      </c>
      <c r="Q7609">
        <v>0</v>
      </c>
      <c r="R7609">
        <v>6067526</v>
      </c>
      <c r="S7609">
        <v>6067526</v>
      </c>
      <c r="T7609" t="s">
        <v>4286</v>
      </c>
      <c r="U7609" s="221">
        <f t="shared" si="237"/>
        <v>0</v>
      </c>
    </row>
    <row r="7610" spans="1:21" hidden="1">
      <c r="A7610" s="55" t="str">
        <f t="shared" si="236"/>
        <v>Y0F3Ignore</v>
      </c>
      <c r="B7610" s="55" t="str">
        <f>VLOOKUP(J7610,'Mapping-CITI'!A:E,5,0)</f>
        <v>Ignore</v>
      </c>
      <c r="D7610" s="42">
        <v>45145</v>
      </c>
      <c r="E7610" s="42">
        <v>45199</v>
      </c>
      <c r="F7610" t="s">
        <v>4284</v>
      </c>
      <c r="G7610" t="s">
        <v>4285</v>
      </c>
      <c r="H7610">
        <v>1700</v>
      </c>
      <c r="I7610" t="s">
        <v>2768</v>
      </c>
      <c r="J7610">
        <v>141865</v>
      </c>
      <c r="K7610" t="s">
        <v>3366</v>
      </c>
      <c r="L7610">
        <v>0</v>
      </c>
      <c r="M7610">
        <v>123889213.40000001</v>
      </c>
      <c r="N7610">
        <v>123889213.40000001</v>
      </c>
      <c r="O7610">
        <v>0</v>
      </c>
      <c r="P7610" t="s">
        <v>607</v>
      </c>
      <c r="Q7610">
        <v>0</v>
      </c>
      <c r="R7610">
        <v>123889213.40000001</v>
      </c>
      <c r="S7610">
        <v>123889213.40000001</v>
      </c>
      <c r="T7610" t="s">
        <v>4286</v>
      </c>
      <c r="U7610" s="221">
        <f t="shared" si="237"/>
        <v>0</v>
      </c>
    </row>
    <row r="7611" spans="1:21" hidden="1">
      <c r="A7611" s="55" t="str">
        <f t="shared" si="236"/>
        <v>Y0F30</v>
      </c>
      <c r="B7611" s="55">
        <f>VLOOKUP(J7611,'Mapping-CITI'!A:E,5,0)</f>
        <v>0</v>
      </c>
      <c r="D7611" s="42">
        <v>45145</v>
      </c>
      <c r="E7611" s="42">
        <v>45199</v>
      </c>
      <c r="F7611" t="s">
        <v>4284</v>
      </c>
      <c r="G7611" t="s">
        <v>4285</v>
      </c>
      <c r="H7611">
        <v>1700</v>
      </c>
      <c r="I7611" t="s">
        <v>2768</v>
      </c>
      <c r="J7611">
        <v>142038</v>
      </c>
      <c r="K7611" t="s">
        <v>2128</v>
      </c>
      <c r="L7611">
        <v>0</v>
      </c>
      <c r="M7611">
        <v>74556500</v>
      </c>
      <c r="N7611">
        <v>74556500</v>
      </c>
      <c r="O7611">
        <v>0</v>
      </c>
      <c r="P7611" t="s">
        <v>607</v>
      </c>
      <c r="Q7611">
        <v>0</v>
      </c>
      <c r="R7611">
        <v>74556500</v>
      </c>
      <c r="S7611">
        <v>74556500</v>
      </c>
      <c r="T7611" t="s">
        <v>4286</v>
      </c>
      <c r="U7611" s="221">
        <f t="shared" si="237"/>
        <v>0</v>
      </c>
    </row>
    <row r="7612" spans="1:21" hidden="1">
      <c r="A7612" s="55" t="str">
        <f t="shared" si="236"/>
        <v>Y0F30</v>
      </c>
      <c r="B7612" s="55">
        <f>VLOOKUP(J7612,'Mapping-CITI'!A:E,5,0)</f>
        <v>0</v>
      </c>
      <c r="D7612" s="42">
        <v>45145</v>
      </c>
      <c r="E7612" s="42">
        <v>45199</v>
      </c>
      <c r="F7612" t="s">
        <v>4284</v>
      </c>
      <c r="G7612" t="s">
        <v>4285</v>
      </c>
      <c r="H7612">
        <v>1700</v>
      </c>
      <c r="I7612" t="s">
        <v>2768</v>
      </c>
      <c r="J7612">
        <v>142041</v>
      </c>
      <c r="K7612" t="s">
        <v>2130</v>
      </c>
      <c r="L7612">
        <v>0</v>
      </c>
      <c r="M7612">
        <v>2700000</v>
      </c>
      <c r="N7612">
        <v>2700000</v>
      </c>
      <c r="O7612">
        <v>0</v>
      </c>
      <c r="P7612" t="s">
        <v>607</v>
      </c>
      <c r="Q7612">
        <v>0</v>
      </c>
      <c r="R7612">
        <v>2700000</v>
      </c>
      <c r="S7612">
        <v>2700000</v>
      </c>
      <c r="T7612" t="s">
        <v>4286</v>
      </c>
      <c r="U7612" s="221">
        <f t="shared" si="237"/>
        <v>0</v>
      </c>
    </row>
    <row r="7613" spans="1:21" hidden="1">
      <c r="A7613" s="55" t="str">
        <f t="shared" si="236"/>
        <v>Y0F30</v>
      </c>
      <c r="B7613" s="55">
        <f>VLOOKUP(J7613,'Mapping-CITI'!A:E,5,0)</f>
        <v>0</v>
      </c>
      <c r="D7613" s="42">
        <v>45145</v>
      </c>
      <c r="E7613" s="42">
        <v>45199</v>
      </c>
      <c r="F7613" t="s">
        <v>4284</v>
      </c>
      <c r="G7613" t="s">
        <v>4285</v>
      </c>
      <c r="H7613">
        <v>1700</v>
      </c>
      <c r="I7613" t="s">
        <v>2768</v>
      </c>
      <c r="J7613">
        <v>142042</v>
      </c>
      <c r="K7613" t="s">
        <v>2131</v>
      </c>
      <c r="L7613">
        <v>0</v>
      </c>
      <c r="M7613">
        <v>1623385</v>
      </c>
      <c r="N7613">
        <v>1623385</v>
      </c>
      <c r="O7613">
        <v>0</v>
      </c>
      <c r="P7613" t="s">
        <v>607</v>
      </c>
      <c r="Q7613">
        <v>0</v>
      </c>
      <c r="R7613">
        <v>1623385</v>
      </c>
      <c r="S7613">
        <v>1623385</v>
      </c>
      <c r="T7613" t="s">
        <v>4286</v>
      </c>
      <c r="U7613" s="221">
        <f t="shared" si="237"/>
        <v>0</v>
      </c>
    </row>
    <row r="7614" spans="1:21" hidden="1">
      <c r="A7614" s="55" t="str">
        <f t="shared" si="236"/>
        <v>Y0F30</v>
      </c>
      <c r="B7614" s="55">
        <f>VLOOKUP(J7614,'Mapping-CITI'!A:E,5,0)</f>
        <v>0</v>
      </c>
      <c r="D7614" s="42">
        <v>45145</v>
      </c>
      <c r="E7614" s="42">
        <v>45199</v>
      </c>
      <c r="F7614" t="s">
        <v>4284</v>
      </c>
      <c r="G7614" t="s">
        <v>4285</v>
      </c>
      <c r="H7614">
        <v>1700</v>
      </c>
      <c r="I7614" t="s">
        <v>2768</v>
      </c>
      <c r="J7614">
        <v>142043</v>
      </c>
      <c r="K7614" t="s">
        <v>2657</v>
      </c>
      <c r="L7614">
        <v>0</v>
      </c>
      <c r="M7614">
        <v>590010</v>
      </c>
      <c r="N7614">
        <v>640010</v>
      </c>
      <c r="O7614">
        <v>-50000</v>
      </c>
      <c r="P7614" t="s">
        <v>607</v>
      </c>
      <c r="Q7614">
        <v>-50000</v>
      </c>
      <c r="R7614">
        <v>590010</v>
      </c>
      <c r="S7614">
        <v>640010</v>
      </c>
      <c r="T7614" t="s">
        <v>4286</v>
      </c>
      <c r="U7614" s="221">
        <f t="shared" si="237"/>
        <v>-5.0000000000000001E-3</v>
      </c>
    </row>
    <row r="7615" spans="1:21" hidden="1">
      <c r="A7615" s="55" t="str">
        <f t="shared" si="236"/>
        <v>Y0F30</v>
      </c>
      <c r="B7615" s="55">
        <f>VLOOKUP(J7615,'Mapping-CITI'!A:E,5,0)</f>
        <v>0</v>
      </c>
      <c r="D7615" s="42">
        <v>45145</v>
      </c>
      <c r="E7615" s="42">
        <v>45199</v>
      </c>
      <c r="F7615" t="s">
        <v>4284</v>
      </c>
      <c r="G7615" t="s">
        <v>4285</v>
      </c>
      <c r="H7615">
        <v>1700</v>
      </c>
      <c r="I7615" t="s">
        <v>2768</v>
      </c>
      <c r="J7615">
        <v>142044</v>
      </c>
      <c r="K7615" t="s">
        <v>2132</v>
      </c>
      <c r="L7615">
        <v>0</v>
      </c>
      <c r="M7615">
        <v>24636914</v>
      </c>
      <c r="N7615">
        <v>24728914</v>
      </c>
      <c r="O7615">
        <v>-92000</v>
      </c>
      <c r="P7615" t="s">
        <v>607</v>
      </c>
      <c r="Q7615">
        <v>-92000</v>
      </c>
      <c r="R7615">
        <v>24636914</v>
      </c>
      <c r="S7615">
        <v>24728914</v>
      </c>
      <c r="T7615" t="s">
        <v>4286</v>
      </c>
      <c r="U7615" s="221">
        <f t="shared" si="237"/>
        <v>-9.1999999999999998E-3</v>
      </c>
    </row>
    <row r="7616" spans="1:21" hidden="1">
      <c r="A7616" s="55" t="str">
        <f t="shared" si="236"/>
        <v>Y0F3Ignore</v>
      </c>
      <c r="B7616" s="55" t="str">
        <f>VLOOKUP(J7616,'Mapping-CITI'!A:E,5,0)</f>
        <v>Ignore</v>
      </c>
      <c r="D7616" s="42">
        <v>45145</v>
      </c>
      <c r="E7616" s="42">
        <v>45199</v>
      </c>
      <c r="F7616" t="s">
        <v>4284</v>
      </c>
      <c r="G7616" t="s">
        <v>4285</v>
      </c>
      <c r="H7616">
        <v>1700</v>
      </c>
      <c r="I7616" t="s">
        <v>2768</v>
      </c>
      <c r="J7616">
        <v>142243</v>
      </c>
      <c r="K7616" t="s">
        <v>3367</v>
      </c>
      <c r="L7616">
        <v>0</v>
      </c>
      <c r="M7616">
        <v>667834.18999999994</v>
      </c>
      <c r="N7616">
        <v>667834.18999999994</v>
      </c>
      <c r="O7616">
        <v>0</v>
      </c>
      <c r="P7616" t="s">
        <v>607</v>
      </c>
      <c r="Q7616">
        <v>0</v>
      </c>
      <c r="R7616">
        <v>667834.18999999994</v>
      </c>
      <c r="S7616">
        <v>667834.18999999994</v>
      </c>
      <c r="T7616" t="s">
        <v>4286</v>
      </c>
      <c r="U7616" s="221">
        <f t="shared" si="237"/>
        <v>0</v>
      </c>
    </row>
    <row r="7617" spans="1:21" hidden="1">
      <c r="A7617" s="55" t="str">
        <f t="shared" si="236"/>
        <v>Y0F3Ignore</v>
      </c>
      <c r="B7617" s="55" t="str">
        <f>VLOOKUP(J7617,'Mapping-CITI'!A:E,5,0)</f>
        <v>Ignore</v>
      </c>
      <c r="D7617" s="42">
        <v>45145</v>
      </c>
      <c r="E7617" s="42">
        <v>45199</v>
      </c>
      <c r="F7617" t="s">
        <v>4284</v>
      </c>
      <c r="G7617" t="s">
        <v>4285</v>
      </c>
      <c r="H7617">
        <v>1700</v>
      </c>
      <c r="I7617" t="s">
        <v>2768</v>
      </c>
      <c r="J7617">
        <v>142251</v>
      </c>
      <c r="K7617" t="s">
        <v>3368</v>
      </c>
      <c r="L7617">
        <v>0</v>
      </c>
      <c r="M7617">
        <v>41673304</v>
      </c>
      <c r="N7617">
        <v>41678304</v>
      </c>
      <c r="O7617">
        <v>-5000</v>
      </c>
      <c r="P7617" t="s">
        <v>607</v>
      </c>
      <c r="Q7617">
        <v>-5000</v>
      </c>
      <c r="R7617">
        <v>41673304</v>
      </c>
      <c r="S7617">
        <v>41678304</v>
      </c>
      <c r="T7617" t="s">
        <v>4286</v>
      </c>
      <c r="U7617" s="221">
        <f t="shared" si="237"/>
        <v>-5.0000000000000001E-4</v>
      </c>
    </row>
    <row r="7618" spans="1:21" hidden="1">
      <c r="A7618" s="55" t="str">
        <f t="shared" si="236"/>
        <v>Y0F3Ignore</v>
      </c>
      <c r="B7618" s="55" t="str">
        <f>VLOOKUP(J7618,'Mapping-CITI'!A:E,5,0)</f>
        <v>Ignore</v>
      </c>
      <c r="D7618" s="42">
        <v>45145</v>
      </c>
      <c r="E7618" s="42">
        <v>45199</v>
      </c>
      <c r="F7618" t="s">
        <v>4284</v>
      </c>
      <c r="G7618" t="s">
        <v>4285</v>
      </c>
      <c r="H7618">
        <v>1700</v>
      </c>
      <c r="I7618" t="s">
        <v>2768</v>
      </c>
      <c r="J7618">
        <v>142256</v>
      </c>
      <c r="K7618" t="s">
        <v>3370</v>
      </c>
      <c r="L7618">
        <v>0</v>
      </c>
      <c r="M7618">
        <v>3738501</v>
      </c>
      <c r="N7618">
        <v>3738501</v>
      </c>
      <c r="O7618">
        <v>0</v>
      </c>
      <c r="P7618" t="s">
        <v>607</v>
      </c>
      <c r="Q7618">
        <v>0</v>
      </c>
      <c r="R7618">
        <v>3738501</v>
      </c>
      <c r="S7618">
        <v>3738501</v>
      </c>
      <c r="T7618" t="s">
        <v>4286</v>
      </c>
      <c r="U7618" s="221">
        <f t="shared" si="237"/>
        <v>0</v>
      </c>
    </row>
    <row r="7619" spans="1:21" hidden="1">
      <c r="A7619" s="55" t="str">
        <f t="shared" ref="A7619:A7653" si="238">F7619&amp;B7619</f>
        <v>Y0F3Ignore</v>
      </c>
      <c r="B7619" s="55" t="str">
        <f>VLOOKUP(J7619,'Mapping-CITI'!A:E,5,0)</f>
        <v>Ignore</v>
      </c>
      <c r="D7619" s="42">
        <v>45145</v>
      </c>
      <c r="E7619" s="42">
        <v>45199</v>
      </c>
      <c r="F7619" t="s">
        <v>4284</v>
      </c>
      <c r="G7619" t="s">
        <v>4285</v>
      </c>
      <c r="H7619">
        <v>1700</v>
      </c>
      <c r="I7619" t="s">
        <v>2768</v>
      </c>
      <c r="J7619">
        <v>142258</v>
      </c>
      <c r="K7619" t="s">
        <v>3371</v>
      </c>
      <c r="L7619">
        <v>0</v>
      </c>
      <c r="M7619">
        <v>3285869487.9299998</v>
      </c>
      <c r="N7619">
        <v>3287046987.9299998</v>
      </c>
      <c r="O7619">
        <v>-1177500</v>
      </c>
      <c r="P7619" t="s">
        <v>607</v>
      </c>
      <c r="Q7619">
        <v>-1177500</v>
      </c>
      <c r="R7619">
        <v>3285869487.9299998</v>
      </c>
      <c r="S7619">
        <v>3287046987.9299998</v>
      </c>
      <c r="T7619" t="s">
        <v>4286</v>
      </c>
      <c r="U7619" s="221">
        <f t="shared" ref="U7619:U7682" si="239">(M7619-N7619)/10^7</f>
        <v>-0.11774999999999999</v>
      </c>
    </row>
    <row r="7620" spans="1:21" hidden="1">
      <c r="A7620" s="55" t="str">
        <f t="shared" si="238"/>
        <v>Y0F3Ignore</v>
      </c>
      <c r="B7620" s="55" t="str">
        <f>VLOOKUP(J7620,'Mapping-CITI'!A:E,5,0)</f>
        <v>Ignore</v>
      </c>
      <c r="D7620" s="42">
        <v>45145</v>
      </c>
      <c r="E7620" s="42">
        <v>45199</v>
      </c>
      <c r="F7620" t="s">
        <v>4284</v>
      </c>
      <c r="G7620" t="s">
        <v>4285</v>
      </c>
      <c r="H7620">
        <v>1700</v>
      </c>
      <c r="I7620" t="s">
        <v>2768</v>
      </c>
      <c r="J7620">
        <v>142262</v>
      </c>
      <c r="K7620" t="s">
        <v>3372</v>
      </c>
      <c r="L7620">
        <v>0</v>
      </c>
      <c r="M7620">
        <v>38716292</v>
      </c>
      <c r="N7620">
        <v>38931292</v>
      </c>
      <c r="O7620">
        <v>-215000</v>
      </c>
      <c r="P7620" t="s">
        <v>607</v>
      </c>
      <c r="Q7620">
        <v>-215000</v>
      </c>
      <c r="R7620">
        <v>38716292</v>
      </c>
      <c r="S7620">
        <v>38931292</v>
      </c>
      <c r="T7620" t="s">
        <v>4286</v>
      </c>
      <c r="U7620" s="221">
        <f t="shared" si="239"/>
        <v>-2.1499999999999998E-2</v>
      </c>
    </row>
    <row r="7621" spans="1:21" hidden="1">
      <c r="A7621" s="55" t="str">
        <f t="shared" si="238"/>
        <v>Y0F3Ignore</v>
      </c>
      <c r="B7621" s="55" t="str">
        <f>VLOOKUP(J7621,'Mapping-CITI'!A:E,5,0)</f>
        <v>Ignore</v>
      </c>
      <c r="D7621" s="42">
        <v>45145</v>
      </c>
      <c r="E7621" s="42">
        <v>45199</v>
      </c>
      <c r="F7621" t="s">
        <v>4284</v>
      </c>
      <c r="G7621" t="s">
        <v>4285</v>
      </c>
      <c r="H7621">
        <v>1700</v>
      </c>
      <c r="I7621" t="s">
        <v>2768</v>
      </c>
      <c r="J7621">
        <v>142265</v>
      </c>
      <c r="K7621" t="s">
        <v>3374</v>
      </c>
      <c r="L7621">
        <v>0</v>
      </c>
      <c r="M7621">
        <v>3340005</v>
      </c>
      <c r="N7621">
        <v>3340005</v>
      </c>
      <c r="O7621">
        <v>0</v>
      </c>
      <c r="P7621" t="s">
        <v>607</v>
      </c>
      <c r="Q7621">
        <v>0</v>
      </c>
      <c r="R7621">
        <v>3340005</v>
      </c>
      <c r="S7621">
        <v>3340005</v>
      </c>
      <c r="T7621" t="s">
        <v>4286</v>
      </c>
      <c r="U7621" s="221">
        <f t="shared" si="239"/>
        <v>0</v>
      </c>
    </row>
    <row r="7622" spans="1:21" hidden="1">
      <c r="A7622" s="55" t="str">
        <f t="shared" si="238"/>
        <v>Y0F3Ignore</v>
      </c>
      <c r="B7622" s="55" t="str">
        <f>VLOOKUP(J7622,'Mapping-CITI'!A:E,5,0)</f>
        <v>Ignore</v>
      </c>
      <c r="D7622" s="42">
        <v>45145</v>
      </c>
      <c r="E7622" s="42">
        <v>45199</v>
      </c>
      <c r="F7622" t="s">
        <v>4284</v>
      </c>
      <c r="G7622" t="s">
        <v>4285</v>
      </c>
      <c r="H7622">
        <v>1700</v>
      </c>
      <c r="I7622" t="s">
        <v>2768</v>
      </c>
      <c r="J7622">
        <v>142271</v>
      </c>
      <c r="K7622" t="s">
        <v>3375</v>
      </c>
      <c r="L7622">
        <v>0</v>
      </c>
      <c r="M7622">
        <v>449419720</v>
      </c>
      <c r="N7622">
        <v>451208621</v>
      </c>
      <c r="O7622">
        <v>-1788901</v>
      </c>
      <c r="P7622" t="s">
        <v>607</v>
      </c>
      <c r="Q7622">
        <v>-1788901</v>
      </c>
      <c r="R7622">
        <v>449419720</v>
      </c>
      <c r="S7622">
        <v>451208621</v>
      </c>
      <c r="T7622" t="s">
        <v>4286</v>
      </c>
      <c r="U7622" s="221">
        <f t="shared" si="239"/>
        <v>-0.1788901</v>
      </c>
    </row>
    <row r="7623" spans="1:21" hidden="1">
      <c r="A7623" s="55" t="str">
        <f t="shared" si="238"/>
        <v>Y0F3Ignore</v>
      </c>
      <c r="B7623" s="55" t="str">
        <f>VLOOKUP(J7623,'Mapping-CITI'!A:E,5,0)</f>
        <v>Ignore</v>
      </c>
      <c r="D7623" s="42">
        <v>45145</v>
      </c>
      <c r="E7623" s="42">
        <v>45199</v>
      </c>
      <c r="F7623" t="s">
        <v>4284</v>
      </c>
      <c r="G7623" t="s">
        <v>4285</v>
      </c>
      <c r="H7623">
        <v>1700</v>
      </c>
      <c r="I7623" t="s">
        <v>2768</v>
      </c>
      <c r="J7623">
        <v>142274</v>
      </c>
      <c r="K7623" t="s">
        <v>3376</v>
      </c>
      <c r="L7623">
        <v>0</v>
      </c>
      <c r="M7623">
        <v>34013601</v>
      </c>
      <c r="N7623">
        <v>34044601</v>
      </c>
      <c r="O7623">
        <v>-31000</v>
      </c>
      <c r="P7623" t="s">
        <v>607</v>
      </c>
      <c r="Q7623">
        <v>-31000</v>
      </c>
      <c r="R7623">
        <v>34013601</v>
      </c>
      <c r="S7623">
        <v>34044601</v>
      </c>
      <c r="T7623" t="s">
        <v>4286</v>
      </c>
      <c r="U7623" s="221">
        <f t="shared" si="239"/>
        <v>-3.0999999999999999E-3</v>
      </c>
    </row>
    <row r="7624" spans="1:21" hidden="1">
      <c r="A7624" s="55" t="str">
        <f t="shared" si="238"/>
        <v>Y0F30</v>
      </c>
      <c r="B7624" s="55">
        <f>VLOOKUP(J7624,'Mapping-CITI'!A:E,5,0)</f>
        <v>0</v>
      </c>
      <c r="D7624" s="42">
        <v>45145</v>
      </c>
      <c r="E7624" s="42">
        <v>45199</v>
      </c>
      <c r="F7624" t="s">
        <v>4284</v>
      </c>
      <c r="G7624" t="s">
        <v>4285</v>
      </c>
      <c r="H7624">
        <v>1400</v>
      </c>
      <c r="I7624" t="s">
        <v>2773</v>
      </c>
      <c r="J7624">
        <v>160118</v>
      </c>
      <c r="K7624" t="s">
        <v>2152</v>
      </c>
      <c r="L7624">
        <v>0</v>
      </c>
      <c r="M7624">
        <v>196998977755.47</v>
      </c>
      <c r="N7624">
        <v>196998977755.47</v>
      </c>
      <c r="O7624">
        <v>0</v>
      </c>
      <c r="P7624" t="s">
        <v>607</v>
      </c>
      <c r="Q7624">
        <v>0</v>
      </c>
      <c r="R7624">
        <v>0</v>
      </c>
      <c r="S7624">
        <v>0</v>
      </c>
      <c r="T7624" t="s">
        <v>4286</v>
      </c>
      <c r="U7624" s="221">
        <f t="shared" si="239"/>
        <v>0</v>
      </c>
    </row>
    <row r="7625" spans="1:21" hidden="1">
      <c r="A7625" s="55" t="str">
        <f t="shared" si="238"/>
        <v>Y0F30</v>
      </c>
      <c r="B7625" s="55">
        <f>VLOOKUP(J7625,'Mapping-CITI'!A:E,5,0)</f>
        <v>0</v>
      </c>
      <c r="D7625" s="42">
        <v>45145</v>
      </c>
      <c r="E7625" s="42">
        <v>45199</v>
      </c>
      <c r="F7625" t="s">
        <v>4284</v>
      </c>
      <c r="G7625" t="s">
        <v>4285</v>
      </c>
      <c r="H7625">
        <v>1600</v>
      </c>
      <c r="I7625" t="s">
        <v>2789</v>
      </c>
      <c r="J7625">
        <v>160202</v>
      </c>
      <c r="K7625" t="s">
        <v>2158</v>
      </c>
      <c r="L7625">
        <v>0</v>
      </c>
      <c r="M7625">
        <v>9491538373.1599998</v>
      </c>
      <c r="N7625">
        <v>9491538373.1599998</v>
      </c>
      <c r="O7625">
        <v>0</v>
      </c>
      <c r="P7625" t="s">
        <v>607</v>
      </c>
      <c r="Q7625">
        <v>0</v>
      </c>
      <c r="R7625">
        <v>0</v>
      </c>
      <c r="S7625">
        <v>0</v>
      </c>
      <c r="T7625" t="s">
        <v>4286</v>
      </c>
      <c r="U7625" s="221">
        <f t="shared" si="239"/>
        <v>0</v>
      </c>
    </row>
    <row r="7626" spans="1:21" hidden="1">
      <c r="A7626" s="55" t="str">
        <f t="shared" si="238"/>
        <v>Y0F30</v>
      </c>
      <c r="B7626" s="55">
        <f>VLOOKUP(J7626,'Mapping-CITI'!A:E,5,0)</f>
        <v>0</v>
      </c>
      <c r="D7626" s="42">
        <v>45145</v>
      </c>
      <c r="E7626" s="42">
        <v>45199</v>
      </c>
      <c r="F7626" t="s">
        <v>4284</v>
      </c>
      <c r="G7626" t="s">
        <v>4285</v>
      </c>
      <c r="H7626">
        <v>1600</v>
      </c>
      <c r="I7626" t="s">
        <v>2789</v>
      </c>
      <c r="J7626">
        <v>160206</v>
      </c>
      <c r="K7626" t="s">
        <v>2159</v>
      </c>
      <c r="L7626">
        <v>0</v>
      </c>
      <c r="M7626">
        <v>4189663525.3800001</v>
      </c>
      <c r="N7626">
        <v>4189613639.3899999</v>
      </c>
      <c r="O7626">
        <v>49885.99</v>
      </c>
      <c r="P7626" t="s">
        <v>607</v>
      </c>
      <c r="Q7626">
        <v>49885.99</v>
      </c>
      <c r="R7626">
        <v>3633651.42</v>
      </c>
      <c r="S7626">
        <v>4186426744.02</v>
      </c>
      <c r="T7626" t="s">
        <v>4286</v>
      </c>
      <c r="U7626" s="221">
        <f t="shared" si="239"/>
        <v>4.9885990000247959E-3</v>
      </c>
    </row>
    <row r="7627" spans="1:21" hidden="1">
      <c r="A7627" s="55" t="str">
        <f t="shared" si="238"/>
        <v>Y0F30</v>
      </c>
      <c r="B7627" s="55">
        <f>VLOOKUP(J7627,'Mapping-CITI'!A:E,5,0)</f>
        <v>0</v>
      </c>
      <c r="D7627" s="42">
        <v>45145</v>
      </c>
      <c r="E7627" s="42">
        <v>45199</v>
      </c>
      <c r="F7627" t="s">
        <v>4284</v>
      </c>
      <c r="G7627" t="s">
        <v>4285</v>
      </c>
      <c r="H7627">
        <v>1600</v>
      </c>
      <c r="I7627" t="s">
        <v>2789</v>
      </c>
      <c r="J7627">
        <v>160207</v>
      </c>
      <c r="K7627" t="s">
        <v>2160</v>
      </c>
      <c r="L7627">
        <v>0</v>
      </c>
      <c r="M7627">
        <v>5305453182</v>
      </c>
      <c r="N7627">
        <v>5298342965</v>
      </c>
      <c r="O7627">
        <v>7110217</v>
      </c>
      <c r="P7627" t="s">
        <v>607</v>
      </c>
      <c r="Q7627">
        <v>7110217</v>
      </c>
      <c r="R7627">
        <v>0</v>
      </c>
      <c r="S7627">
        <v>5183453171</v>
      </c>
      <c r="T7627" t="s">
        <v>4286</v>
      </c>
      <c r="U7627" s="221">
        <f t="shared" si="239"/>
        <v>0.71102169999999998</v>
      </c>
    </row>
    <row r="7628" spans="1:21" hidden="1">
      <c r="A7628" s="55" t="str">
        <f t="shared" si="238"/>
        <v>Y0F30</v>
      </c>
      <c r="B7628" s="55">
        <f>VLOOKUP(J7628,'Mapping-CITI'!A:E,5,0)</f>
        <v>0</v>
      </c>
      <c r="D7628" s="42">
        <v>45145</v>
      </c>
      <c r="E7628" s="42">
        <v>45199</v>
      </c>
      <c r="F7628" t="s">
        <v>4284</v>
      </c>
      <c r="G7628" t="s">
        <v>4285</v>
      </c>
      <c r="H7628">
        <v>1230</v>
      </c>
      <c r="I7628" t="s">
        <v>2772</v>
      </c>
      <c r="J7628">
        <v>170101</v>
      </c>
      <c r="K7628" t="s">
        <v>2163</v>
      </c>
      <c r="L7628">
        <v>0</v>
      </c>
      <c r="M7628">
        <v>45029876.539999999</v>
      </c>
      <c r="N7628">
        <v>0</v>
      </c>
      <c r="O7628">
        <v>45029876.539999999</v>
      </c>
      <c r="P7628" t="s">
        <v>607</v>
      </c>
      <c r="Q7628">
        <v>45029876.539999999</v>
      </c>
      <c r="R7628">
        <v>0</v>
      </c>
      <c r="S7628">
        <v>0</v>
      </c>
      <c r="T7628" t="s">
        <v>4286</v>
      </c>
      <c r="U7628" s="221">
        <f t="shared" si="239"/>
        <v>4.502987654</v>
      </c>
    </row>
    <row r="7629" spans="1:21" hidden="1">
      <c r="A7629" s="55" t="str">
        <f t="shared" si="238"/>
        <v>Y0F30</v>
      </c>
      <c r="B7629" s="55">
        <f>VLOOKUP(J7629,'Mapping-CITI'!A:E,5,0)</f>
        <v>0</v>
      </c>
      <c r="D7629" s="42">
        <v>45145</v>
      </c>
      <c r="E7629" s="42">
        <v>45199</v>
      </c>
      <c r="F7629" t="s">
        <v>4284</v>
      </c>
      <c r="G7629" t="s">
        <v>4285</v>
      </c>
      <c r="H7629">
        <v>1230</v>
      </c>
      <c r="I7629" t="s">
        <v>2772</v>
      </c>
      <c r="J7629">
        <v>170119</v>
      </c>
      <c r="K7629" t="s">
        <v>2650</v>
      </c>
      <c r="L7629">
        <v>0</v>
      </c>
      <c r="M7629">
        <v>0</v>
      </c>
      <c r="N7629">
        <v>0</v>
      </c>
      <c r="O7629">
        <v>0</v>
      </c>
      <c r="P7629" t="s">
        <v>607</v>
      </c>
      <c r="Q7629">
        <v>0</v>
      </c>
      <c r="R7629">
        <v>0</v>
      </c>
      <c r="S7629">
        <v>0</v>
      </c>
      <c r="T7629" t="s">
        <v>4286</v>
      </c>
      <c r="U7629" s="221">
        <f t="shared" si="239"/>
        <v>0</v>
      </c>
    </row>
    <row r="7630" spans="1:21" hidden="1">
      <c r="A7630" s="55" t="str">
        <f t="shared" si="238"/>
        <v>Y0F30</v>
      </c>
      <c r="B7630" s="55">
        <f>VLOOKUP(J7630,'Mapping-CITI'!A:E,5,0)</f>
        <v>0</v>
      </c>
      <c r="D7630" s="42">
        <v>45145</v>
      </c>
      <c r="E7630" s="42">
        <v>45199</v>
      </c>
      <c r="F7630" t="s">
        <v>4284</v>
      </c>
      <c r="G7630" t="s">
        <v>4285</v>
      </c>
      <c r="H7630">
        <v>2110</v>
      </c>
      <c r="I7630" t="s">
        <v>2790</v>
      </c>
      <c r="J7630">
        <v>201276</v>
      </c>
      <c r="K7630" t="s">
        <v>2209</v>
      </c>
      <c r="L7630">
        <v>0</v>
      </c>
      <c r="M7630">
        <v>698605.57</v>
      </c>
      <c r="N7630">
        <v>918531.87</v>
      </c>
      <c r="O7630">
        <v>-219926.3</v>
      </c>
      <c r="P7630" t="s">
        <v>607</v>
      </c>
      <c r="Q7630">
        <v>-219926.3</v>
      </c>
      <c r="R7630">
        <v>68524.12</v>
      </c>
      <c r="S7630">
        <v>8453735.0500000007</v>
      </c>
      <c r="T7630" t="s">
        <v>4286</v>
      </c>
      <c r="U7630" s="221">
        <f t="shared" si="239"/>
        <v>-2.1992630000000006E-2</v>
      </c>
    </row>
    <row r="7631" spans="1:21" hidden="1">
      <c r="A7631" s="55" t="str">
        <f t="shared" si="238"/>
        <v>Y0F31.2</v>
      </c>
      <c r="B7631" s="55">
        <f>VLOOKUP(J7631,'Mapping-CITI'!A:E,5,0)</f>
        <v>1.2</v>
      </c>
      <c r="D7631" s="42">
        <v>45145</v>
      </c>
      <c r="E7631" s="42">
        <v>45199</v>
      </c>
      <c r="F7631" t="s">
        <v>4284</v>
      </c>
      <c r="G7631" t="s">
        <v>4285</v>
      </c>
      <c r="H7631">
        <v>2110</v>
      </c>
      <c r="I7631" t="s">
        <v>2790</v>
      </c>
      <c r="J7631">
        <v>201277</v>
      </c>
      <c r="K7631" t="s">
        <v>2210</v>
      </c>
      <c r="L7631">
        <v>0</v>
      </c>
      <c r="M7631">
        <v>122361748.73</v>
      </c>
      <c r="N7631">
        <v>9309250413.4300003</v>
      </c>
      <c r="O7631">
        <v>-9186888664.7000008</v>
      </c>
      <c r="P7631" t="s">
        <v>607</v>
      </c>
      <c r="Q7631" s="191">
        <v>-9186888664.7000008</v>
      </c>
      <c r="R7631">
        <v>15255.94</v>
      </c>
      <c r="S7631">
        <v>0</v>
      </c>
      <c r="T7631" t="s">
        <v>4286</v>
      </c>
      <c r="U7631" s="221">
        <f t="shared" si="239"/>
        <v>-918.68886647000011</v>
      </c>
    </row>
    <row r="7632" spans="1:21" hidden="1">
      <c r="A7632" s="55" t="str">
        <f t="shared" si="238"/>
        <v>Y0F30</v>
      </c>
      <c r="B7632" s="55">
        <f>VLOOKUP(J7632,'Mapping-CITI'!A:E,5,0)</f>
        <v>0</v>
      </c>
      <c r="D7632" s="42">
        <v>45145</v>
      </c>
      <c r="E7632" s="42">
        <v>45199</v>
      </c>
      <c r="F7632" t="s">
        <v>4284</v>
      </c>
      <c r="G7632" t="s">
        <v>4285</v>
      </c>
      <c r="H7632">
        <v>2110</v>
      </c>
      <c r="I7632" t="s">
        <v>2790</v>
      </c>
      <c r="J7632">
        <v>201297</v>
      </c>
      <c r="K7632" t="s">
        <v>2211</v>
      </c>
      <c r="L7632">
        <v>0</v>
      </c>
      <c r="M7632">
        <v>9328.56</v>
      </c>
      <c r="N7632">
        <v>10949.17</v>
      </c>
      <c r="O7632">
        <v>-1620.61</v>
      </c>
      <c r="P7632" t="s">
        <v>607</v>
      </c>
      <c r="Q7632">
        <v>-1620.61</v>
      </c>
      <c r="R7632">
        <v>532.02</v>
      </c>
      <c r="S7632">
        <v>542176.94999999995</v>
      </c>
      <c r="T7632" t="s">
        <v>4286</v>
      </c>
      <c r="U7632" s="221">
        <f t="shared" si="239"/>
        <v>-1.6206100000000005E-4</v>
      </c>
    </row>
    <row r="7633" spans="1:21" hidden="1">
      <c r="A7633" s="55" t="str">
        <f t="shared" si="238"/>
        <v>Y0F31.2</v>
      </c>
      <c r="B7633" s="55">
        <f>VLOOKUP(J7633,'Mapping-CITI'!A:E,5,0)</f>
        <v>1.2</v>
      </c>
      <c r="D7633" s="42">
        <v>45145</v>
      </c>
      <c r="E7633" s="42">
        <v>45199</v>
      </c>
      <c r="F7633" t="s">
        <v>4284</v>
      </c>
      <c r="G7633" t="s">
        <v>4285</v>
      </c>
      <c r="H7633">
        <v>2110</v>
      </c>
      <c r="I7633" t="s">
        <v>2790</v>
      </c>
      <c r="J7633">
        <v>201298</v>
      </c>
      <c r="K7633" t="s">
        <v>2212</v>
      </c>
      <c r="L7633">
        <v>0</v>
      </c>
      <c r="M7633">
        <v>1662847.27</v>
      </c>
      <c r="N7633">
        <v>42059636.469999999</v>
      </c>
      <c r="O7633">
        <v>-40396789.200000003</v>
      </c>
      <c r="P7633" t="s">
        <v>607</v>
      </c>
      <c r="Q7633" s="191">
        <v>-40396789.200000003</v>
      </c>
      <c r="R7633">
        <v>636.29999999999995</v>
      </c>
      <c r="S7633">
        <v>0</v>
      </c>
      <c r="T7633" t="s">
        <v>4286</v>
      </c>
      <c r="U7633" s="221">
        <f t="shared" si="239"/>
        <v>-4.0396789199999992</v>
      </c>
    </row>
    <row r="7634" spans="1:21" hidden="1">
      <c r="A7634" s="55" t="str">
        <f t="shared" si="238"/>
        <v>Y0F30</v>
      </c>
      <c r="B7634" s="55">
        <f>VLOOKUP(J7634,'Mapping-CITI'!A:E,5,0)</f>
        <v>0</v>
      </c>
      <c r="D7634" s="42">
        <v>45145</v>
      </c>
      <c r="E7634" s="42">
        <v>45199</v>
      </c>
      <c r="F7634" t="s">
        <v>4284</v>
      </c>
      <c r="G7634" t="s">
        <v>4285</v>
      </c>
      <c r="H7634">
        <v>2110</v>
      </c>
      <c r="I7634" t="s">
        <v>2790</v>
      </c>
      <c r="J7634">
        <v>201349</v>
      </c>
      <c r="K7634" t="s">
        <v>2224</v>
      </c>
      <c r="L7634">
        <v>0</v>
      </c>
      <c r="M7634">
        <v>755.75</v>
      </c>
      <c r="N7634">
        <v>887.64</v>
      </c>
      <c r="O7634">
        <v>-131.88999999999999</v>
      </c>
      <c r="P7634" t="s">
        <v>607</v>
      </c>
      <c r="Q7634">
        <v>-131.88999999999999</v>
      </c>
      <c r="R7634">
        <v>206.88</v>
      </c>
      <c r="S7634">
        <v>199986.01</v>
      </c>
      <c r="T7634" t="s">
        <v>4286</v>
      </c>
      <c r="U7634" s="221">
        <f t="shared" si="239"/>
        <v>-1.3188999999999999E-5</v>
      </c>
    </row>
    <row r="7635" spans="1:21" hidden="1">
      <c r="A7635" s="55" t="str">
        <f t="shared" si="238"/>
        <v>Y0F30</v>
      </c>
      <c r="B7635" s="55">
        <f>VLOOKUP(J7635,'Mapping-CITI'!A:E,5,0)</f>
        <v>0</v>
      </c>
      <c r="D7635" s="42">
        <v>45145</v>
      </c>
      <c r="E7635" s="42">
        <v>45199</v>
      </c>
      <c r="F7635" t="s">
        <v>4284</v>
      </c>
      <c r="G7635" t="s">
        <v>4285</v>
      </c>
      <c r="H7635">
        <v>2110</v>
      </c>
      <c r="I7635" t="s">
        <v>2790</v>
      </c>
      <c r="J7635">
        <v>201351</v>
      </c>
      <c r="K7635" t="s">
        <v>2225</v>
      </c>
      <c r="L7635">
        <v>0</v>
      </c>
      <c r="M7635">
        <v>53657.7</v>
      </c>
      <c r="N7635">
        <v>81257.06</v>
      </c>
      <c r="O7635">
        <v>-27599.360000000001</v>
      </c>
      <c r="P7635" t="s">
        <v>607</v>
      </c>
      <c r="Q7635">
        <v>-27599.360000000001</v>
      </c>
      <c r="R7635">
        <v>103055.56</v>
      </c>
      <c r="S7635">
        <v>0.01</v>
      </c>
      <c r="T7635" t="s">
        <v>4286</v>
      </c>
      <c r="U7635" s="221">
        <f t="shared" si="239"/>
        <v>-2.7599360000000002E-3</v>
      </c>
    </row>
    <row r="7636" spans="1:21" hidden="1">
      <c r="A7636" s="55" t="str">
        <f t="shared" si="238"/>
        <v>Y0F31.2</v>
      </c>
      <c r="B7636" s="55">
        <f>VLOOKUP(J7636,'Mapping-CITI'!A:E,5,0)</f>
        <v>1.2</v>
      </c>
      <c r="D7636" s="42">
        <v>45145</v>
      </c>
      <c r="E7636" s="42">
        <v>45199</v>
      </c>
      <c r="F7636" t="s">
        <v>4284</v>
      </c>
      <c r="G7636" t="s">
        <v>4285</v>
      </c>
      <c r="H7636">
        <v>2110</v>
      </c>
      <c r="I7636" t="s">
        <v>2790</v>
      </c>
      <c r="J7636">
        <v>201364</v>
      </c>
      <c r="K7636" t="s">
        <v>2232</v>
      </c>
      <c r="L7636">
        <v>0</v>
      </c>
      <c r="M7636">
        <v>99991.66</v>
      </c>
      <c r="N7636">
        <v>2311556.4700000002</v>
      </c>
      <c r="O7636">
        <v>-2211564.81</v>
      </c>
      <c r="P7636" t="s">
        <v>607</v>
      </c>
      <c r="Q7636" s="191">
        <v>-2211564.81</v>
      </c>
      <c r="R7636">
        <v>399.18</v>
      </c>
      <c r="S7636">
        <v>0</v>
      </c>
      <c r="T7636" t="s">
        <v>4286</v>
      </c>
      <c r="U7636" s="221">
        <f t="shared" si="239"/>
        <v>-0.22115648100000002</v>
      </c>
    </row>
    <row r="7637" spans="1:21" hidden="1">
      <c r="A7637" s="55" t="str">
        <f t="shared" si="238"/>
        <v>Y0F31.2</v>
      </c>
      <c r="B7637" s="55">
        <f>VLOOKUP(J7637,'Mapping-CITI'!A:E,5,0)</f>
        <v>1.2</v>
      </c>
      <c r="D7637" s="42">
        <v>45145</v>
      </c>
      <c r="E7637" s="42">
        <v>45199</v>
      </c>
      <c r="F7637" t="s">
        <v>4284</v>
      </c>
      <c r="G7637" t="s">
        <v>4285</v>
      </c>
      <c r="H7637">
        <v>2110</v>
      </c>
      <c r="I7637" t="s">
        <v>2790</v>
      </c>
      <c r="J7637">
        <v>201366</v>
      </c>
      <c r="K7637" t="s">
        <v>2233</v>
      </c>
      <c r="L7637">
        <v>0</v>
      </c>
      <c r="M7637">
        <v>7769650.8600000003</v>
      </c>
      <c r="N7637">
        <v>136425253.24000001</v>
      </c>
      <c r="O7637">
        <v>-128655602.38</v>
      </c>
      <c r="P7637" t="s">
        <v>607</v>
      </c>
      <c r="Q7637" s="191">
        <v>-128655602.38</v>
      </c>
      <c r="R7637">
        <v>0</v>
      </c>
      <c r="S7637">
        <v>204.4</v>
      </c>
      <c r="T7637" t="s">
        <v>4286</v>
      </c>
      <c r="U7637" s="221">
        <f t="shared" si="239"/>
        <v>-12.865560238</v>
      </c>
    </row>
    <row r="7638" spans="1:21" hidden="1">
      <c r="A7638" s="55" t="str">
        <f t="shared" si="238"/>
        <v>Y0F30</v>
      </c>
      <c r="B7638" s="55">
        <f>VLOOKUP(J7638,'Mapping-CITI'!A:E,5,0)</f>
        <v>0</v>
      </c>
      <c r="D7638" s="42">
        <v>45145</v>
      </c>
      <c r="E7638" s="42">
        <v>45199</v>
      </c>
      <c r="F7638" t="s">
        <v>4284</v>
      </c>
      <c r="G7638" t="s">
        <v>4285</v>
      </c>
      <c r="H7638">
        <v>2250</v>
      </c>
      <c r="I7638" t="s">
        <v>2774</v>
      </c>
      <c r="J7638">
        <v>210103</v>
      </c>
      <c r="K7638" t="s">
        <v>2240</v>
      </c>
      <c r="L7638">
        <v>0</v>
      </c>
      <c r="M7638">
        <v>54.81</v>
      </c>
      <c r="N7638">
        <v>54.81</v>
      </c>
      <c r="O7638">
        <v>0</v>
      </c>
      <c r="P7638" t="s">
        <v>607</v>
      </c>
      <c r="Q7638">
        <v>0</v>
      </c>
      <c r="R7638">
        <v>54.81</v>
      </c>
      <c r="S7638">
        <v>54.81</v>
      </c>
      <c r="T7638" t="s">
        <v>4286</v>
      </c>
      <c r="U7638" s="221">
        <f t="shared" si="239"/>
        <v>0</v>
      </c>
    </row>
    <row r="7639" spans="1:21" hidden="1">
      <c r="A7639" s="55" t="str">
        <f t="shared" si="238"/>
        <v>Y0F30</v>
      </c>
      <c r="B7639" s="55">
        <f>VLOOKUP(J7639,'Mapping-CITI'!A:E,5,0)</f>
        <v>0</v>
      </c>
      <c r="D7639" s="42">
        <v>45145</v>
      </c>
      <c r="E7639" s="42">
        <v>45199</v>
      </c>
      <c r="F7639" t="s">
        <v>4284</v>
      </c>
      <c r="G7639" t="s">
        <v>4285</v>
      </c>
      <c r="H7639">
        <v>2250</v>
      </c>
      <c r="I7639" t="s">
        <v>2774</v>
      </c>
      <c r="J7639">
        <v>210117</v>
      </c>
      <c r="K7639" t="s">
        <v>2242</v>
      </c>
      <c r="L7639">
        <v>0</v>
      </c>
      <c r="M7639">
        <v>155732.04</v>
      </c>
      <c r="N7639">
        <v>4606031.9800000004</v>
      </c>
      <c r="O7639">
        <v>-4450299.9400000004</v>
      </c>
      <c r="P7639" t="s">
        <v>607</v>
      </c>
      <c r="Q7639">
        <v>-4450299.9400000004</v>
      </c>
      <c r="R7639">
        <v>147367.22</v>
      </c>
      <c r="S7639">
        <v>0</v>
      </c>
      <c r="T7639" t="s">
        <v>4286</v>
      </c>
      <c r="U7639" s="221">
        <f t="shared" si="239"/>
        <v>-0.44502999400000004</v>
      </c>
    </row>
    <row r="7640" spans="1:21" hidden="1">
      <c r="A7640" s="55" t="str">
        <f t="shared" si="238"/>
        <v>Y0F30</v>
      </c>
      <c r="B7640" s="55">
        <f>VLOOKUP(J7640,'Mapping-CITI'!A:E,5,0)</f>
        <v>0</v>
      </c>
      <c r="D7640" s="42">
        <v>45145</v>
      </c>
      <c r="E7640" s="42">
        <v>45199</v>
      </c>
      <c r="F7640" t="s">
        <v>4284</v>
      </c>
      <c r="G7640" t="s">
        <v>4285</v>
      </c>
      <c r="H7640">
        <v>2250</v>
      </c>
      <c r="I7640" t="s">
        <v>2774</v>
      </c>
      <c r="J7640">
        <v>210210</v>
      </c>
      <c r="K7640" t="s">
        <v>2246</v>
      </c>
      <c r="L7640">
        <v>0</v>
      </c>
      <c r="M7640">
        <v>318386.56</v>
      </c>
      <c r="N7640">
        <v>10746947.689999999</v>
      </c>
      <c r="O7640">
        <v>-10428561.130000001</v>
      </c>
      <c r="P7640" t="s">
        <v>607</v>
      </c>
      <c r="Q7640">
        <v>-10428561.130000001</v>
      </c>
      <c r="R7640">
        <v>318386.56</v>
      </c>
      <c r="S7640">
        <v>0</v>
      </c>
      <c r="T7640" t="s">
        <v>4286</v>
      </c>
      <c r="U7640" s="221">
        <f t="shared" si="239"/>
        <v>-1.0428561129999998</v>
      </c>
    </row>
    <row r="7641" spans="1:21" hidden="1">
      <c r="A7641" s="55" t="str">
        <f t="shared" si="238"/>
        <v>Y0F30</v>
      </c>
      <c r="B7641" s="55">
        <f>VLOOKUP(J7641,'Mapping-CITI'!A:E,5,0)</f>
        <v>0</v>
      </c>
      <c r="D7641" s="42">
        <v>45145</v>
      </c>
      <c r="E7641" s="42">
        <v>45199</v>
      </c>
      <c r="F7641" t="s">
        <v>4284</v>
      </c>
      <c r="G7641" t="s">
        <v>4285</v>
      </c>
      <c r="H7641">
        <v>2250</v>
      </c>
      <c r="I7641" t="s">
        <v>2774</v>
      </c>
      <c r="J7641">
        <v>210766</v>
      </c>
      <c r="K7641" t="s">
        <v>2748</v>
      </c>
      <c r="L7641">
        <v>0</v>
      </c>
      <c r="M7641">
        <v>460919.84</v>
      </c>
      <c r="N7641">
        <v>474548.44</v>
      </c>
      <c r="O7641">
        <v>-13628.6</v>
      </c>
      <c r="P7641" t="s">
        <v>607</v>
      </c>
      <c r="Q7641">
        <v>-13628.6</v>
      </c>
      <c r="R7641">
        <v>455017.6</v>
      </c>
      <c r="S7641">
        <v>0</v>
      </c>
      <c r="T7641" t="s">
        <v>4286</v>
      </c>
      <c r="U7641" s="221">
        <f t="shared" si="239"/>
        <v>-1.3628599999999976E-3</v>
      </c>
    </row>
    <row r="7642" spans="1:21" hidden="1">
      <c r="A7642" s="55" t="str">
        <f t="shared" si="238"/>
        <v>Y0F30</v>
      </c>
      <c r="B7642" s="55">
        <f>VLOOKUP(J7642,'Mapping-CITI'!A:E,5,0)</f>
        <v>0</v>
      </c>
      <c r="D7642" s="42">
        <v>45145</v>
      </c>
      <c r="E7642" s="42">
        <v>45199</v>
      </c>
      <c r="F7642" t="s">
        <v>4284</v>
      </c>
      <c r="G7642" t="s">
        <v>4285</v>
      </c>
      <c r="H7642">
        <v>2250</v>
      </c>
      <c r="I7642" t="s">
        <v>2774</v>
      </c>
      <c r="J7642">
        <v>211103</v>
      </c>
      <c r="K7642" t="s">
        <v>2249</v>
      </c>
      <c r="L7642">
        <v>0</v>
      </c>
      <c r="M7642">
        <v>15883.55</v>
      </c>
      <c r="N7642">
        <v>47605.57</v>
      </c>
      <c r="O7642">
        <v>-31722.02</v>
      </c>
      <c r="P7642" t="s">
        <v>607</v>
      </c>
      <c r="Q7642">
        <v>-31722.02</v>
      </c>
      <c r="R7642">
        <v>15883.55</v>
      </c>
      <c r="S7642">
        <v>0</v>
      </c>
      <c r="T7642" t="s">
        <v>4286</v>
      </c>
      <c r="U7642" s="221">
        <f t="shared" si="239"/>
        <v>-3.1722019999999998E-3</v>
      </c>
    </row>
    <row r="7643" spans="1:21" hidden="1">
      <c r="A7643" s="55" t="str">
        <f t="shared" si="238"/>
        <v>Y0F30</v>
      </c>
      <c r="B7643" s="55">
        <f>VLOOKUP(J7643,'Mapping-CITI'!A:E,5,0)</f>
        <v>0</v>
      </c>
      <c r="D7643" s="42">
        <v>45145</v>
      </c>
      <c r="E7643" s="42">
        <v>45199</v>
      </c>
      <c r="F7643" t="s">
        <v>4284</v>
      </c>
      <c r="G7643" t="s">
        <v>4285</v>
      </c>
      <c r="H7643">
        <v>2250</v>
      </c>
      <c r="I7643" t="s">
        <v>2774</v>
      </c>
      <c r="J7643">
        <v>211106</v>
      </c>
      <c r="K7643" t="s">
        <v>2250</v>
      </c>
      <c r="L7643">
        <v>0</v>
      </c>
      <c r="M7643">
        <v>15978</v>
      </c>
      <c r="N7643">
        <v>15992.94</v>
      </c>
      <c r="O7643">
        <v>-14.94</v>
      </c>
      <c r="P7643" t="s">
        <v>607</v>
      </c>
      <c r="Q7643">
        <v>-14.94</v>
      </c>
      <c r="R7643">
        <v>15978</v>
      </c>
      <c r="S7643">
        <v>15992.94</v>
      </c>
      <c r="T7643" t="s">
        <v>4286</v>
      </c>
      <c r="U7643" s="221">
        <f t="shared" si="239"/>
        <v>-1.4940000000000508E-6</v>
      </c>
    </row>
    <row r="7644" spans="1:21" hidden="1">
      <c r="A7644" s="55" t="str">
        <f t="shared" si="238"/>
        <v>Y0F30</v>
      </c>
      <c r="B7644" s="55">
        <f>VLOOKUP(J7644,'Mapping-CITI'!A:E,5,0)</f>
        <v>0</v>
      </c>
      <c r="D7644" s="42">
        <v>45145</v>
      </c>
      <c r="E7644" s="42">
        <v>45199</v>
      </c>
      <c r="F7644" t="s">
        <v>4284</v>
      </c>
      <c r="G7644" t="s">
        <v>4285</v>
      </c>
      <c r="H7644">
        <v>2250</v>
      </c>
      <c r="I7644" t="s">
        <v>2774</v>
      </c>
      <c r="J7644">
        <v>211121</v>
      </c>
      <c r="K7644" t="s">
        <v>2252</v>
      </c>
      <c r="L7644">
        <v>0</v>
      </c>
      <c r="M7644">
        <v>0</v>
      </c>
      <c r="N7644">
        <v>344</v>
      </c>
      <c r="O7644">
        <v>-344</v>
      </c>
      <c r="P7644" t="s">
        <v>607</v>
      </c>
      <c r="Q7644">
        <v>-344</v>
      </c>
      <c r="R7644">
        <v>0</v>
      </c>
      <c r="S7644">
        <v>0</v>
      </c>
      <c r="T7644" t="s">
        <v>4286</v>
      </c>
      <c r="U7644" s="221">
        <f t="shared" si="239"/>
        <v>-3.4400000000000003E-5</v>
      </c>
    </row>
    <row r="7645" spans="1:21" hidden="1">
      <c r="A7645" s="55" t="str">
        <f t="shared" si="238"/>
        <v>Y0F30</v>
      </c>
      <c r="B7645" s="55">
        <f>VLOOKUP(J7645,'Mapping-CITI'!A:E,5,0)</f>
        <v>0</v>
      </c>
      <c r="D7645" s="42">
        <v>45145</v>
      </c>
      <c r="E7645" s="42">
        <v>45199</v>
      </c>
      <c r="F7645" t="s">
        <v>4284</v>
      </c>
      <c r="G7645" t="s">
        <v>4285</v>
      </c>
      <c r="H7645">
        <v>2250</v>
      </c>
      <c r="I7645" t="s">
        <v>2774</v>
      </c>
      <c r="J7645">
        <v>211122</v>
      </c>
      <c r="K7645" t="s">
        <v>2253</v>
      </c>
      <c r="L7645">
        <v>0</v>
      </c>
      <c r="M7645">
        <v>0.55000000000000004</v>
      </c>
      <c r="N7645">
        <v>137.96</v>
      </c>
      <c r="O7645">
        <v>-137.41</v>
      </c>
      <c r="P7645" t="s">
        <v>607</v>
      </c>
      <c r="Q7645">
        <v>-137.41</v>
      </c>
      <c r="R7645">
        <v>0</v>
      </c>
      <c r="S7645">
        <v>0</v>
      </c>
      <c r="T7645" t="s">
        <v>4286</v>
      </c>
      <c r="U7645" s="221">
        <f t="shared" si="239"/>
        <v>-1.3740999999999999E-5</v>
      </c>
    </row>
    <row r="7646" spans="1:21" hidden="1">
      <c r="A7646" s="55" t="str">
        <f t="shared" si="238"/>
        <v>Y0F30</v>
      </c>
      <c r="B7646" s="55">
        <f>VLOOKUP(J7646,'Mapping-CITI'!A:E,5,0)</f>
        <v>0</v>
      </c>
      <c r="D7646" s="42">
        <v>45145</v>
      </c>
      <c r="E7646" s="42">
        <v>45199</v>
      </c>
      <c r="F7646" t="s">
        <v>4284</v>
      </c>
      <c r="G7646" t="s">
        <v>4285</v>
      </c>
      <c r="H7646">
        <v>2250</v>
      </c>
      <c r="I7646" t="s">
        <v>2774</v>
      </c>
      <c r="J7646">
        <v>211172</v>
      </c>
      <c r="K7646" t="s">
        <v>2262</v>
      </c>
      <c r="L7646">
        <v>0</v>
      </c>
      <c r="M7646">
        <v>8395.52</v>
      </c>
      <c r="N7646">
        <v>705358.49</v>
      </c>
      <c r="O7646">
        <v>-696962.97</v>
      </c>
      <c r="P7646" t="s">
        <v>607</v>
      </c>
      <c r="Q7646">
        <v>-696962.97</v>
      </c>
      <c r="R7646">
        <v>8395.52</v>
      </c>
      <c r="S7646">
        <v>0</v>
      </c>
      <c r="T7646" t="s">
        <v>4286</v>
      </c>
      <c r="U7646" s="221">
        <f t="shared" si="239"/>
        <v>-6.969629699999999E-2</v>
      </c>
    </row>
    <row r="7647" spans="1:21" hidden="1">
      <c r="A7647" s="55" t="str">
        <f t="shared" si="238"/>
        <v>Y0F30</v>
      </c>
      <c r="B7647" s="55">
        <f>VLOOKUP(J7647,'Mapping-CITI'!A:E,5,0)</f>
        <v>0</v>
      </c>
      <c r="D7647" s="42">
        <v>45145</v>
      </c>
      <c r="E7647" s="42">
        <v>45199</v>
      </c>
      <c r="F7647" t="s">
        <v>4284</v>
      </c>
      <c r="G7647" t="s">
        <v>4285</v>
      </c>
      <c r="H7647">
        <v>2220</v>
      </c>
      <c r="I7647" t="s">
        <v>2775</v>
      </c>
      <c r="J7647">
        <v>260101</v>
      </c>
      <c r="K7647" t="s">
        <v>2271</v>
      </c>
      <c r="L7647">
        <v>0</v>
      </c>
      <c r="M7647">
        <v>3233024303.4499998</v>
      </c>
      <c r="N7647">
        <v>3276671840.6999998</v>
      </c>
      <c r="O7647">
        <v>-43647537.25</v>
      </c>
      <c r="P7647" t="s">
        <v>607</v>
      </c>
      <c r="Q7647">
        <v>-43647537.25</v>
      </c>
      <c r="R7647">
        <v>0</v>
      </c>
      <c r="S7647">
        <v>0</v>
      </c>
      <c r="T7647" t="s">
        <v>4286</v>
      </c>
      <c r="U7647" s="221">
        <f t="shared" si="239"/>
        <v>-4.3647537249999999</v>
      </c>
    </row>
    <row r="7648" spans="1:21" hidden="1">
      <c r="A7648" s="55" t="str">
        <f t="shared" si="238"/>
        <v>Y0F30</v>
      </c>
      <c r="B7648" s="55">
        <f>VLOOKUP(J7648,'Mapping-CITI'!A:E,5,0)</f>
        <v>0</v>
      </c>
      <c r="D7648" s="42">
        <v>45145</v>
      </c>
      <c r="E7648" s="42">
        <v>45199</v>
      </c>
      <c r="F7648" t="s">
        <v>4284</v>
      </c>
      <c r="G7648" t="s">
        <v>4285</v>
      </c>
      <c r="H7648">
        <v>2220</v>
      </c>
      <c r="I7648" t="s">
        <v>2775</v>
      </c>
      <c r="J7648">
        <v>260118</v>
      </c>
      <c r="K7648" t="s">
        <v>2275</v>
      </c>
      <c r="L7648">
        <v>0</v>
      </c>
      <c r="M7648">
        <v>203085521722.10001</v>
      </c>
      <c r="N7648">
        <v>203085521722.10001</v>
      </c>
      <c r="O7648">
        <v>0</v>
      </c>
      <c r="P7648" t="s">
        <v>607</v>
      </c>
      <c r="Q7648">
        <v>0</v>
      </c>
      <c r="R7648">
        <v>0</v>
      </c>
      <c r="S7648">
        <v>0</v>
      </c>
      <c r="T7648" t="s">
        <v>4286</v>
      </c>
      <c r="U7648" s="221">
        <f t="shared" si="239"/>
        <v>0</v>
      </c>
    </row>
    <row r="7649" spans="1:21" hidden="1">
      <c r="A7649" s="55" t="str">
        <f t="shared" si="238"/>
        <v>Y0F30</v>
      </c>
      <c r="B7649" s="55">
        <f>VLOOKUP(J7649,'Mapping-CITI'!A:E,5,0)</f>
        <v>0</v>
      </c>
      <c r="D7649" s="42">
        <v>45145</v>
      </c>
      <c r="E7649" s="42">
        <v>45199</v>
      </c>
      <c r="F7649" t="s">
        <v>4284</v>
      </c>
      <c r="G7649" t="s">
        <v>4285</v>
      </c>
      <c r="H7649">
        <v>2240</v>
      </c>
      <c r="I7649" t="s">
        <v>2795</v>
      </c>
      <c r="J7649">
        <v>260202</v>
      </c>
      <c r="K7649" t="s">
        <v>2281</v>
      </c>
      <c r="L7649">
        <v>0</v>
      </c>
      <c r="M7649">
        <v>131861506.15000001</v>
      </c>
      <c r="N7649">
        <v>131861506.15000001</v>
      </c>
      <c r="O7649">
        <v>0</v>
      </c>
      <c r="P7649" t="s">
        <v>607</v>
      </c>
      <c r="Q7649">
        <v>0</v>
      </c>
      <c r="R7649">
        <v>0</v>
      </c>
      <c r="S7649">
        <v>0</v>
      </c>
      <c r="T7649" t="s">
        <v>4286</v>
      </c>
      <c r="U7649" s="221">
        <f t="shared" si="239"/>
        <v>0</v>
      </c>
    </row>
    <row r="7650" spans="1:21" hidden="1">
      <c r="A7650" s="55" t="str">
        <f t="shared" si="238"/>
        <v>Y0F30</v>
      </c>
      <c r="B7650" s="55">
        <f>VLOOKUP(J7650,'Mapping-CITI'!A:E,5,0)</f>
        <v>0</v>
      </c>
      <c r="D7650" s="42">
        <v>45145</v>
      </c>
      <c r="E7650" s="42">
        <v>45199</v>
      </c>
      <c r="F7650" t="s">
        <v>4284</v>
      </c>
      <c r="G7650" t="s">
        <v>4285</v>
      </c>
      <c r="H7650">
        <v>2240</v>
      </c>
      <c r="I7650" t="s">
        <v>2795</v>
      </c>
      <c r="J7650">
        <v>260221</v>
      </c>
      <c r="K7650" t="s">
        <v>2282</v>
      </c>
      <c r="L7650">
        <v>0</v>
      </c>
      <c r="M7650">
        <v>5022082.88</v>
      </c>
      <c r="N7650">
        <v>5231456.38</v>
      </c>
      <c r="O7650">
        <v>-209373.5</v>
      </c>
      <c r="P7650" t="s">
        <v>607</v>
      </c>
      <c r="Q7650">
        <v>-209373.5</v>
      </c>
      <c r="R7650">
        <v>4966765.68</v>
      </c>
      <c r="S7650">
        <v>3633651.42</v>
      </c>
      <c r="T7650" t="s">
        <v>4286</v>
      </c>
      <c r="U7650" s="221">
        <f t="shared" si="239"/>
        <v>-2.093735E-2</v>
      </c>
    </row>
    <row r="7651" spans="1:21" hidden="1">
      <c r="A7651" s="55" t="str">
        <f t="shared" si="238"/>
        <v>Y0F30</v>
      </c>
      <c r="B7651" s="55">
        <f>VLOOKUP(J7651,'Mapping-CITI'!A:E,5,0)</f>
        <v>0</v>
      </c>
      <c r="D7651" s="42">
        <v>45145</v>
      </c>
      <c r="E7651" s="42">
        <v>45199</v>
      </c>
      <c r="F7651" t="s">
        <v>4284</v>
      </c>
      <c r="G7651" t="s">
        <v>4285</v>
      </c>
      <c r="H7651">
        <v>2240</v>
      </c>
      <c r="I7651" t="s">
        <v>2795</v>
      </c>
      <c r="J7651">
        <v>260222</v>
      </c>
      <c r="K7651" t="s">
        <v>2283</v>
      </c>
      <c r="L7651">
        <v>0</v>
      </c>
      <c r="M7651">
        <v>11635747.74</v>
      </c>
      <c r="N7651">
        <v>12187011.82</v>
      </c>
      <c r="O7651">
        <v>-551264.07999999996</v>
      </c>
      <c r="P7651" t="s">
        <v>607</v>
      </c>
      <c r="Q7651">
        <v>-551264.07999999996</v>
      </c>
      <c r="R7651">
        <v>11635747.74</v>
      </c>
      <c r="S7651">
        <v>0</v>
      </c>
      <c r="T7651" t="s">
        <v>4286</v>
      </c>
      <c r="U7651" s="221">
        <f t="shared" si="239"/>
        <v>-5.5126408000000009E-2</v>
      </c>
    </row>
    <row r="7652" spans="1:21" hidden="1">
      <c r="A7652" s="55" t="str">
        <f t="shared" si="238"/>
        <v>Y0F30</v>
      </c>
      <c r="B7652" s="55">
        <f>VLOOKUP(J7652,'Mapping-CITI'!A:E,5,0)</f>
        <v>0</v>
      </c>
      <c r="D7652" s="42">
        <v>45145</v>
      </c>
      <c r="E7652" s="42">
        <v>45199</v>
      </c>
      <c r="F7652" t="s">
        <v>4284</v>
      </c>
      <c r="G7652" t="s">
        <v>4285</v>
      </c>
      <c r="H7652">
        <v>2250</v>
      </c>
      <c r="I7652" t="s">
        <v>2774</v>
      </c>
      <c r="J7652">
        <v>260836</v>
      </c>
      <c r="K7652" t="s">
        <v>2705</v>
      </c>
      <c r="L7652">
        <v>0</v>
      </c>
      <c r="M7652">
        <v>15136.6</v>
      </c>
      <c r="N7652">
        <v>449813.28</v>
      </c>
      <c r="O7652">
        <v>-434676.68</v>
      </c>
      <c r="P7652" t="s">
        <v>607</v>
      </c>
      <c r="Q7652">
        <v>-434676.68</v>
      </c>
      <c r="R7652">
        <v>14383.78</v>
      </c>
      <c r="S7652">
        <v>0</v>
      </c>
      <c r="T7652" t="s">
        <v>4286</v>
      </c>
      <c r="U7652" s="221">
        <f t="shared" si="239"/>
        <v>-4.3467668000000008E-2</v>
      </c>
    </row>
    <row r="7653" spans="1:21" hidden="1">
      <c r="A7653" s="55" t="str">
        <f t="shared" si="238"/>
        <v>Y0F30</v>
      </c>
      <c r="B7653" s="55">
        <f>VLOOKUP(J7653,'Mapping-CITI'!A:E,5,0)</f>
        <v>0</v>
      </c>
      <c r="D7653" s="42">
        <v>45145</v>
      </c>
      <c r="E7653" s="42">
        <v>45199</v>
      </c>
      <c r="F7653" t="s">
        <v>4284</v>
      </c>
      <c r="G7653" t="s">
        <v>4285</v>
      </c>
      <c r="H7653">
        <v>2250</v>
      </c>
      <c r="I7653" t="s">
        <v>2774</v>
      </c>
      <c r="J7653">
        <v>260837</v>
      </c>
      <c r="K7653" t="s">
        <v>2706</v>
      </c>
      <c r="L7653">
        <v>0</v>
      </c>
      <c r="M7653">
        <v>15136.6</v>
      </c>
      <c r="N7653">
        <v>449813.28</v>
      </c>
      <c r="O7653">
        <v>-434676.68</v>
      </c>
      <c r="P7653" t="s">
        <v>607</v>
      </c>
      <c r="Q7653">
        <v>-434676.68</v>
      </c>
      <c r="R7653">
        <v>14383.78</v>
      </c>
      <c r="S7653">
        <v>0</v>
      </c>
      <c r="T7653" t="s">
        <v>4286</v>
      </c>
      <c r="U7653" s="221">
        <f t="shared" si="239"/>
        <v>-4.3467668000000008E-2</v>
      </c>
    </row>
    <row r="7654" spans="1:21" hidden="1">
      <c r="A7654" s="55" t="str">
        <f t="shared" ref="A7654:A7688" si="240">F7654&amp;B7654</f>
        <v>Y0F30</v>
      </c>
      <c r="B7654" s="55">
        <f>VLOOKUP(J7654,'Mapping-CITI'!A:E,5,0)</f>
        <v>0</v>
      </c>
      <c r="D7654" s="42">
        <v>45145</v>
      </c>
      <c r="E7654" s="42">
        <v>45199</v>
      </c>
      <c r="F7654" t="s">
        <v>4284</v>
      </c>
      <c r="G7654" t="s">
        <v>4285</v>
      </c>
      <c r="H7654">
        <v>2250</v>
      </c>
      <c r="I7654" t="s">
        <v>2774</v>
      </c>
      <c r="J7654">
        <v>260942</v>
      </c>
      <c r="K7654" t="s">
        <v>2292</v>
      </c>
      <c r="L7654">
        <v>0</v>
      </c>
      <c r="M7654">
        <v>46667</v>
      </c>
      <c r="N7654">
        <v>52491</v>
      </c>
      <c r="O7654">
        <v>-5824</v>
      </c>
      <c r="P7654" t="s">
        <v>607</v>
      </c>
      <c r="Q7654">
        <v>-5824</v>
      </c>
      <c r="R7654">
        <v>44489</v>
      </c>
      <c r="S7654">
        <v>0</v>
      </c>
      <c r="T7654" t="s">
        <v>4286</v>
      </c>
      <c r="U7654" s="221">
        <f t="shared" si="239"/>
        <v>-5.8239999999999995E-4</v>
      </c>
    </row>
    <row r="7655" spans="1:21" hidden="1">
      <c r="A7655" s="55" t="str">
        <f t="shared" si="240"/>
        <v>Y0F30</v>
      </c>
      <c r="B7655" s="55">
        <f>VLOOKUP(J7655,'Mapping-CITI'!A:E,5,0)</f>
        <v>0</v>
      </c>
      <c r="D7655" s="42">
        <v>45145</v>
      </c>
      <c r="E7655" s="42">
        <v>45199</v>
      </c>
      <c r="F7655" t="s">
        <v>4284</v>
      </c>
      <c r="G7655" t="s">
        <v>4285</v>
      </c>
      <c r="H7655">
        <v>2220</v>
      </c>
      <c r="I7655" t="s">
        <v>2775</v>
      </c>
      <c r="J7655">
        <v>261027</v>
      </c>
      <c r="K7655" t="s">
        <v>2855</v>
      </c>
      <c r="L7655">
        <v>0</v>
      </c>
      <c r="M7655">
        <v>12417.68</v>
      </c>
      <c r="N7655">
        <v>391153.38</v>
      </c>
      <c r="O7655">
        <v>-378735.7</v>
      </c>
      <c r="P7655" t="s">
        <v>607</v>
      </c>
      <c r="Q7655">
        <v>-378735.7</v>
      </c>
      <c r="R7655">
        <v>12417.68</v>
      </c>
      <c r="S7655">
        <v>0</v>
      </c>
      <c r="T7655" t="s">
        <v>4286</v>
      </c>
      <c r="U7655" s="221">
        <f t="shared" si="239"/>
        <v>-3.7873570000000002E-2</v>
      </c>
    </row>
    <row r="7656" spans="1:21" hidden="1">
      <c r="A7656" s="55" t="str">
        <f t="shared" si="240"/>
        <v>Y0F30</v>
      </c>
      <c r="B7656" s="55">
        <f>VLOOKUP(J7656,'Mapping-CITI'!A:E,5,0)</f>
        <v>0</v>
      </c>
      <c r="D7656" s="42">
        <v>45145</v>
      </c>
      <c r="E7656" s="42">
        <v>45199</v>
      </c>
      <c r="F7656" t="s">
        <v>4284</v>
      </c>
      <c r="G7656" t="s">
        <v>4285</v>
      </c>
      <c r="H7656">
        <v>2220</v>
      </c>
      <c r="I7656" t="s">
        <v>2775</v>
      </c>
      <c r="J7656">
        <v>261259</v>
      </c>
      <c r="K7656" t="s">
        <v>2707</v>
      </c>
      <c r="L7656">
        <v>0</v>
      </c>
      <c r="M7656">
        <v>0</v>
      </c>
      <c r="N7656">
        <v>1986.68</v>
      </c>
      <c r="O7656">
        <v>-1986.68</v>
      </c>
      <c r="P7656" t="s">
        <v>607</v>
      </c>
      <c r="Q7656">
        <v>-1986.68</v>
      </c>
      <c r="R7656">
        <v>0</v>
      </c>
      <c r="S7656">
        <v>0</v>
      </c>
      <c r="T7656" t="s">
        <v>4286</v>
      </c>
      <c r="U7656" s="221">
        <f t="shared" si="239"/>
        <v>-1.9866800000000002E-4</v>
      </c>
    </row>
    <row r="7657" spans="1:21" hidden="1">
      <c r="A7657" s="55" t="str">
        <f t="shared" si="240"/>
        <v>Y0F30</v>
      </c>
      <c r="B7657" s="55">
        <f>VLOOKUP(J7657,'Mapping-CITI'!A:E,5,0)</f>
        <v>0</v>
      </c>
      <c r="D7657" s="42">
        <v>45145</v>
      </c>
      <c r="E7657" s="42">
        <v>45199</v>
      </c>
      <c r="F7657" t="s">
        <v>4284</v>
      </c>
      <c r="G7657" t="s">
        <v>4285</v>
      </c>
      <c r="H7657">
        <v>2220</v>
      </c>
      <c r="I7657" t="s">
        <v>2775</v>
      </c>
      <c r="J7657">
        <v>261260</v>
      </c>
      <c r="K7657" t="s">
        <v>2708</v>
      </c>
      <c r="L7657">
        <v>0</v>
      </c>
      <c r="M7657">
        <v>0</v>
      </c>
      <c r="N7657">
        <v>1986.68</v>
      </c>
      <c r="O7657">
        <v>-1986.68</v>
      </c>
      <c r="P7657" t="s">
        <v>607</v>
      </c>
      <c r="Q7657">
        <v>-1986.68</v>
      </c>
      <c r="R7657">
        <v>0</v>
      </c>
      <c r="S7657">
        <v>0</v>
      </c>
      <c r="T7657" t="s">
        <v>4286</v>
      </c>
      <c r="U7657" s="221">
        <f t="shared" si="239"/>
        <v>-1.9866800000000002E-4</v>
      </c>
    </row>
    <row r="7658" spans="1:21" hidden="1">
      <c r="A7658" s="55" t="str">
        <f t="shared" si="240"/>
        <v>Y0F30</v>
      </c>
      <c r="B7658" s="55">
        <f>VLOOKUP(J7658,'Mapping-CITI'!A:E,5,0)</f>
        <v>0</v>
      </c>
      <c r="D7658" s="42">
        <v>45145</v>
      </c>
      <c r="E7658" s="42">
        <v>45199</v>
      </c>
      <c r="F7658" t="s">
        <v>4284</v>
      </c>
      <c r="G7658" t="s">
        <v>4285</v>
      </c>
      <c r="H7658">
        <v>2220</v>
      </c>
      <c r="I7658" t="s">
        <v>2775</v>
      </c>
      <c r="J7658">
        <v>261262</v>
      </c>
      <c r="K7658" t="s">
        <v>2709</v>
      </c>
      <c r="L7658">
        <v>0</v>
      </c>
      <c r="M7658">
        <v>6.9</v>
      </c>
      <c r="N7658">
        <v>13190.37</v>
      </c>
      <c r="O7658">
        <v>-13183.47</v>
      </c>
      <c r="P7658" t="s">
        <v>607</v>
      </c>
      <c r="Q7658">
        <v>-13183.47</v>
      </c>
      <c r="R7658">
        <v>0</v>
      </c>
      <c r="S7658">
        <v>0</v>
      </c>
      <c r="T7658" t="s">
        <v>4286</v>
      </c>
      <c r="U7658" s="221">
        <f t="shared" si="239"/>
        <v>-1.3183470000000001E-3</v>
      </c>
    </row>
    <row r="7659" spans="1:21" hidden="1">
      <c r="A7659" s="55" t="str">
        <f t="shared" si="240"/>
        <v>Y0F30</v>
      </c>
      <c r="B7659" s="55">
        <f>VLOOKUP(J7659,'Mapping-CITI'!A:E,5,0)</f>
        <v>0</v>
      </c>
      <c r="D7659" s="42">
        <v>45145</v>
      </c>
      <c r="E7659" s="42">
        <v>45199</v>
      </c>
      <c r="F7659" t="s">
        <v>4284</v>
      </c>
      <c r="G7659" t="s">
        <v>4285</v>
      </c>
      <c r="H7659">
        <v>2110</v>
      </c>
      <c r="I7659" t="s">
        <v>2790</v>
      </c>
      <c r="J7659">
        <v>281114</v>
      </c>
      <c r="K7659" t="s">
        <v>2611</v>
      </c>
      <c r="L7659">
        <v>0</v>
      </c>
      <c r="M7659">
        <v>130000</v>
      </c>
      <c r="N7659">
        <v>130000</v>
      </c>
      <c r="O7659">
        <v>0</v>
      </c>
      <c r="P7659" t="s">
        <v>607</v>
      </c>
      <c r="Q7659">
        <v>0</v>
      </c>
      <c r="R7659">
        <v>130000</v>
      </c>
      <c r="S7659">
        <v>130000</v>
      </c>
      <c r="T7659" t="s">
        <v>4286</v>
      </c>
      <c r="U7659" s="221">
        <f t="shared" si="239"/>
        <v>0</v>
      </c>
    </row>
    <row r="7660" spans="1:21" hidden="1">
      <c r="A7660" s="55" t="str">
        <f t="shared" si="240"/>
        <v>Y0F30</v>
      </c>
      <c r="B7660" s="55">
        <f>VLOOKUP(J7660,'Mapping-CITI'!A:E,5,0)</f>
        <v>0</v>
      </c>
      <c r="D7660" s="42">
        <v>45145</v>
      </c>
      <c r="E7660" s="42">
        <v>45199</v>
      </c>
      <c r="F7660" t="s">
        <v>4284</v>
      </c>
      <c r="G7660" t="s">
        <v>4285</v>
      </c>
      <c r="H7660">
        <v>2150</v>
      </c>
      <c r="I7660" t="s">
        <v>2797</v>
      </c>
      <c r="J7660">
        <v>281166</v>
      </c>
      <c r="K7660" t="s">
        <v>2309</v>
      </c>
      <c r="L7660">
        <v>0</v>
      </c>
      <c r="M7660">
        <v>39753.74</v>
      </c>
      <c r="N7660">
        <v>637561.34</v>
      </c>
      <c r="O7660">
        <v>-597807.6</v>
      </c>
      <c r="P7660" t="s">
        <v>607</v>
      </c>
      <c r="Q7660">
        <v>-597807.6</v>
      </c>
      <c r="R7660">
        <v>8438479.1099999994</v>
      </c>
      <c r="S7660">
        <v>68524.12</v>
      </c>
      <c r="T7660" t="s">
        <v>4286</v>
      </c>
      <c r="U7660" s="221">
        <f t="shared" si="239"/>
        <v>-5.9780759999999995E-2</v>
      </c>
    </row>
    <row r="7661" spans="1:21" hidden="1">
      <c r="A7661" s="55" t="str">
        <f t="shared" si="240"/>
        <v>Y0F30</v>
      </c>
      <c r="B7661" s="55">
        <f>VLOOKUP(J7661,'Mapping-CITI'!A:E,5,0)</f>
        <v>0</v>
      </c>
      <c r="D7661" s="42">
        <v>45145</v>
      </c>
      <c r="E7661" s="42">
        <v>45199</v>
      </c>
      <c r="F7661" t="s">
        <v>4284</v>
      </c>
      <c r="G7661" t="s">
        <v>4285</v>
      </c>
      <c r="H7661">
        <v>2150</v>
      </c>
      <c r="I7661" t="s">
        <v>2797</v>
      </c>
      <c r="J7661">
        <v>281167</v>
      </c>
      <c r="K7661" t="s">
        <v>2835</v>
      </c>
      <c r="L7661">
        <v>0</v>
      </c>
      <c r="M7661">
        <v>1198.96</v>
      </c>
      <c r="N7661">
        <v>7343.43</v>
      </c>
      <c r="O7661">
        <v>-6144.47</v>
      </c>
      <c r="P7661" t="s">
        <v>607</v>
      </c>
      <c r="Q7661">
        <v>-6144.47</v>
      </c>
      <c r="R7661">
        <v>541540.65</v>
      </c>
      <c r="S7661">
        <v>532.02</v>
      </c>
      <c r="T7661" t="s">
        <v>4286</v>
      </c>
      <c r="U7661" s="221">
        <f t="shared" si="239"/>
        <v>-6.1444700000000006E-4</v>
      </c>
    </row>
    <row r="7662" spans="1:21" hidden="1">
      <c r="A7662" s="55" t="str">
        <f t="shared" si="240"/>
        <v>Y0F30</v>
      </c>
      <c r="B7662" s="55">
        <f>VLOOKUP(J7662,'Mapping-CITI'!A:E,5,0)</f>
        <v>0</v>
      </c>
      <c r="D7662" s="42">
        <v>45145</v>
      </c>
      <c r="E7662" s="42">
        <v>45199</v>
      </c>
      <c r="F7662" t="s">
        <v>4284</v>
      </c>
      <c r="G7662" t="s">
        <v>4285</v>
      </c>
      <c r="H7662">
        <v>2250</v>
      </c>
      <c r="I7662" t="s">
        <v>2774</v>
      </c>
      <c r="J7662">
        <v>281212</v>
      </c>
      <c r="K7662" t="s">
        <v>2314</v>
      </c>
      <c r="L7662">
        <v>0</v>
      </c>
      <c r="M7662">
        <v>4980.68</v>
      </c>
      <c r="N7662">
        <v>156746.32999999999</v>
      </c>
      <c r="O7662">
        <v>-151765.65</v>
      </c>
      <c r="P7662" t="s">
        <v>607</v>
      </c>
      <c r="Q7662">
        <v>-151765.65</v>
      </c>
      <c r="R7662">
        <v>4980.68</v>
      </c>
      <c r="S7662">
        <v>0</v>
      </c>
      <c r="T7662" t="s">
        <v>4286</v>
      </c>
      <c r="U7662" s="221">
        <f t="shared" si="239"/>
        <v>-1.5176565E-2</v>
      </c>
    </row>
    <row r="7663" spans="1:21" hidden="1">
      <c r="A7663" s="55" t="str">
        <f t="shared" si="240"/>
        <v>Y0F30</v>
      </c>
      <c r="B7663" s="55">
        <f>VLOOKUP(J7663,'Mapping-CITI'!A:E,5,0)</f>
        <v>0</v>
      </c>
      <c r="D7663" s="42">
        <v>45145</v>
      </c>
      <c r="E7663" s="42">
        <v>45199</v>
      </c>
      <c r="F7663" t="s">
        <v>4284</v>
      </c>
      <c r="G7663" t="s">
        <v>4285</v>
      </c>
      <c r="H7663">
        <v>2150</v>
      </c>
      <c r="I7663" t="s">
        <v>2797</v>
      </c>
      <c r="J7663">
        <v>281290</v>
      </c>
      <c r="K7663" t="s">
        <v>2550</v>
      </c>
      <c r="L7663">
        <v>0</v>
      </c>
      <c r="M7663">
        <v>28.78</v>
      </c>
      <c r="N7663">
        <v>715.62</v>
      </c>
      <c r="O7663">
        <v>-686.84</v>
      </c>
      <c r="P7663" t="s">
        <v>607</v>
      </c>
      <c r="Q7663">
        <v>-686.84</v>
      </c>
      <c r="R7663">
        <v>199586.83</v>
      </c>
      <c r="S7663">
        <v>206.88</v>
      </c>
      <c r="T7663" t="s">
        <v>4286</v>
      </c>
      <c r="U7663" s="221">
        <f t="shared" si="239"/>
        <v>-6.8684000000000009E-5</v>
      </c>
    </row>
    <row r="7664" spans="1:21" hidden="1">
      <c r="A7664" s="55" t="str">
        <f t="shared" si="240"/>
        <v>Y0F30</v>
      </c>
      <c r="B7664" s="55">
        <f>VLOOKUP(J7664,'Mapping-CITI'!A:E,5,0)</f>
        <v>0</v>
      </c>
      <c r="D7664" s="42">
        <v>45145</v>
      </c>
      <c r="E7664" s="42">
        <v>45199</v>
      </c>
      <c r="F7664" t="s">
        <v>4284</v>
      </c>
      <c r="G7664" t="s">
        <v>4285</v>
      </c>
      <c r="H7664">
        <v>2150</v>
      </c>
      <c r="I7664" t="s">
        <v>2797</v>
      </c>
      <c r="J7664">
        <v>281292</v>
      </c>
      <c r="K7664" t="s">
        <v>2551</v>
      </c>
      <c r="L7664">
        <v>0</v>
      </c>
      <c r="M7664">
        <v>6124.38</v>
      </c>
      <c r="N7664">
        <v>44541.87</v>
      </c>
      <c r="O7664">
        <v>-38417.49</v>
      </c>
      <c r="P7664" t="s">
        <v>607</v>
      </c>
      <c r="Q7664">
        <v>-38417.49</v>
      </c>
      <c r="R7664">
        <v>0.01</v>
      </c>
      <c r="S7664">
        <v>102851.16</v>
      </c>
      <c r="T7664" t="s">
        <v>4286</v>
      </c>
      <c r="U7664" s="221">
        <f t="shared" si="239"/>
        <v>-3.8417490000000006E-3</v>
      </c>
    </row>
    <row r="7665" spans="1:21" hidden="1">
      <c r="A7665" s="55" t="str">
        <f t="shared" si="240"/>
        <v>Y0F35.2</v>
      </c>
      <c r="B7665" s="55">
        <f>VLOOKUP(J7665,'Mapping-CITI'!A:E,5,0)</f>
        <v>5.2</v>
      </c>
      <c r="D7665" s="42">
        <v>45145</v>
      </c>
      <c r="E7665" s="42">
        <v>45199</v>
      </c>
      <c r="F7665" t="s">
        <v>4284</v>
      </c>
      <c r="G7665" t="s">
        <v>4285</v>
      </c>
      <c r="H7665">
        <v>5110</v>
      </c>
      <c r="I7665" t="s">
        <v>2776</v>
      </c>
      <c r="J7665">
        <v>304213</v>
      </c>
      <c r="K7665" t="s">
        <v>2351</v>
      </c>
      <c r="L7665">
        <v>0</v>
      </c>
      <c r="M7665">
        <v>0</v>
      </c>
      <c r="N7665">
        <v>55452666.210000001</v>
      </c>
      <c r="O7665">
        <v>-55452666.210000001</v>
      </c>
      <c r="P7665" t="s">
        <v>607</v>
      </c>
      <c r="Q7665">
        <v>-55452666.210000001</v>
      </c>
      <c r="R7665">
        <v>0</v>
      </c>
      <c r="S7665">
        <v>0</v>
      </c>
      <c r="T7665" t="s">
        <v>4286</v>
      </c>
      <c r="U7665" s="221">
        <f t="shared" si="239"/>
        <v>-5.5452666209999997</v>
      </c>
    </row>
    <row r="7666" spans="1:21" hidden="1">
      <c r="A7666" s="55" t="str">
        <f t="shared" si="240"/>
        <v>Y0F35.5</v>
      </c>
      <c r="B7666" s="55">
        <f>VLOOKUP(J7666,'Mapping-CITI'!A:E,5,0)</f>
        <v>5.5</v>
      </c>
      <c r="D7666" s="42">
        <v>45145</v>
      </c>
      <c r="E7666" s="42">
        <v>45199</v>
      </c>
      <c r="F7666" t="s">
        <v>4284</v>
      </c>
      <c r="G7666" t="s">
        <v>4285</v>
      </c>
      <c r="H7666">
        <v>5110</v>
      </c>
      <c r="I7666" t="s">
        <v>2776</v>
      </c>
      <c r="J7666">
        <v>304302</v>
      </c>
      <c r="K7666" t="s">
        <v>810</v>
      </c>
      <c r="L7666">
        <v>0</v>
      </c>
      <c r="M7666">
        <v>38.32</v>
      </c>
      <c r="N7666">
        <v>95352.24</v>
      </c>
      <c r="O7666">
        <v>-95313.919999999998</v>
      </c>
      <c r="P7666" t="s">
        <v>607</v>
      </c>
      <c r="Q7666">
        <v>-95313.919999999998</v>
      </c>
      <c r="R7666">
        <v>0</v>
      </c>
      <c r="S7666">
        <v>0</v>
      </c>
      <c r="T7666" t="s">
        <v>4286</v>
      </c>
      <c r="U7666" s="221">
        <f t="shared" si="239"/>
        <v>-9.5313919999999996E-3</v>
      </c>
    </row>
    <row r="7667" spans="1:21" hidden="1">
      <c r="A7667" s="55" t="str">
        <f t="shared" si="240"/>
        <v>Y0F35.5</v>
      </c>
      <c r="B7667" s="55">
        <f>VLOOKUP(J7667,'Mapping-CITI'!A:E,5,0)</f>
        <v>5.5</v>
      </c>
      <c r="D7667" s="42">
        <v>45145</v>
      </c>
      <c r="E7667" s="42">
        <v>45199</v>
      </c>
      <c r="F7667" t="s">
        <v>4284</v>
      </c>
      <c r="G7667" t="s">
        <v>4285</v>
      </c>
      <c r="H7667">
        <v>5200</v>
      </c>
      <c r="I7667" t="s">
        <v>2777</v>
      </c>
      <c r="J7667">
        <v>304751</v>
      </c>
      <c r="K7667" t="s">
        <v>2369</v>
      </c>
      <c r="L7667">
        <v>0</v>
      </c>
      <c r="M7667">
        <v>2249.4899999999998</v>
      </c>
      <c r="N7667">
        <v>153.18</v>
      </c>
      <c r="O7667">
        <v>2096.31</v>
      </c>
      <c r="P7667" t="s">
        <v>607</v>
      </c>
      <c r="Q7667">
        <v>2096.31</v>
      </c>
      <c r="R7667">
        <v>2249.4899999999998</v>
      </c>
      <c r="S7667">
        <v>153.18</v>
      </c>
      <c r="T7667" t="s">
        <v>4286</v>
      </c>
      <c r="U7667" s="221">
        <f t="shared" si="239"/>
        <v>2.09631E-4</v>
      </c>
    </row>
    <row r="7668" spans="1:21" hidden="1">
      <c r="A7668" s="55" t="str">
        <f t="shared" si="240"/>
        <v>Y0F35.5</v>
      </c>
      <c r="B7668" s="55">
        <f>VLOOKUP(J7668,'Mapping-CITI'!A:E,5,0)</f>
        <v>5.5</v>
      </c>
      <c r="D7668" s="42">
        <v>45145</v>
      </c>
      <c r="E7668" s="42">
        <v>45199</v>
      </c>
      <c r="F7668" t="s">
        <v>4284</v>
      </c>
      <c r="G7668" t="s">
        <v>4285</v>
      </c>
      <c r="H7668">
        <v>5200</v>
      </c>
      <c r="I7668" t="s">
        <v>2777</v>
      </c>
      <c r="J7668">
        <v>305144</v>
      </c>
      <c r="K7668" t="s">
        <v>2391</v>
      </c>
      <c r="L7668">
        <v>0</v>
      </c>
      <c r="M7668">
        <v>0</v>
      </c>
      <c r="N7668">
        <v>171.94</v>
      </c>
      <c r="O7668">
        <v>-171.94</v>
      </c>
      <c r="P7668" t="s">
        <v>607</v>
      </c>
      <c r="Q7668">
        <v>-171.94</v>
      </c>
      <c r="R7668">
        <v>0</v>
      </c>
      <c r="S7668">
        <v>171.94</v>
      </c>
      <c r="T7668" t="s">
        <v>4286</v>
      </c>
      <c r="U7668" s="221">
        <f t="shared" si="239"/>
        <v>-1.7193999999999998E-5</v>
      </c>
    </row>
    <row r="7669" spans="1:21" hidden="1">
      <c r="A7669" s="55" t="str">
        <f t="shared" si="240"/>
        <v>Y0F35.5</v>
      </c>
      <c r="B7669" s="55">
        <f>VLOOKUP(J7669,'Mapping-CITI'!A:E,5,0)</f>
        <v>5.5</v>
      </c>
      <c r="D7669" s="42">
        <v>45145</v>
      </c>
      <c r="E7669" s="42">
        <v>45199</v>
      </c>
      <c r="F7669" t="s">
        <v>4284</v>
      </c>
      <c r="G7669" t="s">
        <v>4285</v>
      </c>
      <c r="H7669">
        <v>5200</v>
      </c>
      <c r="I7669" t="s">
        <v>2777</v>
      </c>
      <c r="J7669">
        <v>310115</v>
      </c>
      <c r="K7669" t="s">
        <v>2398</v>
      </c>
      <c r="L7669">
        <v>0</v>
      </c>
      <c r="M7669">
        <v>14.28</v>
      </c>
      <c r="N7669">
        <v>5797.87</v>
      </c>
      <c r="O7669">
        <v>-5783.59</v>
      </c>
      <c r="P7669" t="s">
        <v>607</v>
      </c>
      <c r="Q7669">
        <v>-5783.59</v>
      </c>
      <c r="R7669">
        <v>14.28</v>
      </c>
      <c r="S7669">
        <v>5797.87</v>
      </c>
      <c r="T7669" t="s">
        <v>4286</v>
      </c>
      <c r="U7669" s="221">
        <f t="shared" si="239"/>
        <v>-5.7835899999999997E-4</v>
      </c>
    </row>
    <row r="7670" spans="1:21" hidden="1">
      <c r="A7670" s="55" t="str">
        <f t="shared" si="240"/>
        <v>Y0F3Ignore</v>
      </c>
      <c r="B7670" s="55" t="str">
        <f>VLOOKUP(J7670,'Mapping-CITI'!A:E,5,0)</f>
        <v>Ignore</v>
      </c>
      <c r="D7670" s="42">
        <v>45145</v>
      </c>
      <c r="E7670" s="42">
        <v>45199</v>
      </c>
      <c r="F7670" t="s">
        <v>4284</v>
      </c>
      <c r="G7670" t="s">
        <v>4285</v>
      </c>
      <c r="H7670">
        <v>5170</v>
      </c>
      <c r="I7670" t="s">
        <v>2800</v>
      </c>
      <c r="J7670">
        <v>311501</v>
      </c>
      <c r="K7670" t="s">
        <v>2402</v>
      </c>
      <c r="L7670">
        <v>0</v>
      </c>
      <c r="M7670">
        <v>0</v>
      </c>
      <c r="N7670">
        <v>45029876.539999999</v>
      </c>
      <c r="O7670">
        <v>-45029876.539999999</v>
      </c>
      <c r="P7670" t="s">
        <v>607</v>
      </c>
      <c r="Q7670">
        <v>-45029876.539999999</v>
      </c>
      <c r="R7670">
        <v>0</v>
      </c>
      <c r="S7670">
        <v>0</v>
      </c>
      <c r="T7670" t="s">
        <v>4286</v>
      </c>
      <c r="U7670" s="221">
        <f t="shared" si="239"/>
        <v>-4.502987654</v>
      </c>
    </row>
    <row r="7671" spans="1:21" hidden="1">
      <c r="A7671" s="55" t="str">
        <f t="shared" si="240"/>
        <v>Y0F3Ignore</v>
      </c>
      <c r="B7671" s="55" t="str">
        <f>VLOOKUP(J7671,'Mapping-CITI'!A:E,5,0)</f>
        <v>Ignore</v>
      </c>
      <c r="D7671" s="42">
        <v>45145</v>
      </c>
      <c r="E7671" s="42">
        <v>45199</v>
      </c>
      <c r="F7671" t="s">
        <v>4284</v>
      </c>
      <c r="G7671" t="s">
        <v>4285</v>
      </c>
      <c r="H7671">
        <v>5170</v>
      </c>
      <c r="I7671" t="s">
        <v>2800</v>
      </c>
      <c r="J7671">
        <v>311616</v>
      </c>
      <c r="K7671" t="s">
        <v>2651</v>
      </c>
      <c r="L7671">
        <v>0</v>
      </c>
      <c r="M7671">
        <v>0</v>
      </c>
      <c r="N7671">
        <v>0</v>
      </c>
      <c r="O7671">
        <v>0</v>
      </c>
      <c r="P7671" t="s">
        <v>607</v>
      </c>
      <c r="Q7671">
        <v>0</v>
      </c>
      <c r="R7671">
        <v>0</v>
      </c>
      <c r="S7671">
        <v>0</v>
      </c>
      <c r="T7671" t="s">
        <v>4286</v>
      </c>
      <c r="U7671" s="221">
        <f t="shared" si="239"/>
        <v>0</v>
      </c>
    </row>
    <row r="7672" spans="1:21" hidden="1">
      <c r="A7672" s="55" t="str">
        <f t="shared" si="240"/>
        <v>Y0F36.4</v>
      </c>
      <c r="B7672" s="55">
        <f>VLOOKUP(J7672,'Mapping-CITI'!A:E,5,0)</f>
        <v>6.4</v>
      </c>
      <c r="D7672" s="42">
        <v>45145</v>
      </c>
      <c r="E7672" s="42">
        <v>45199</v>
      </c>
      <c r="F7672" t="s">
        <v>4284</v>
      </c>
      <c r="G7672" t="s">
        <v>4285</v>
      </c>
      <c r="H7672">
        <v>4160</v>
      </c>
      <c r="I7672" t="s">
        <v>2778</v>
      </c>
      <c r="J7672">
        <v>401301</v>
      </c>
      <c r="K7672" t="s">
        <v>2432</v>
      </c>
      <c r="L7672">
        <v>0</v>
      </c>
      <c r="M7672">
        <v>8201.6200000000008</v>
      </c>
      <c r="N7672">
        <v>0</v>
      </c>
      <c r="O7672">
        <v>8201.6200000000008</v>
      </c>
      <c r="P7672" t="s">
        <v>607</v>
      </c>
      <c r="Q7672">
        <v>8201.6200000000008</v>
      </c>
      <c r="R7672">
        <v>8201.6200000000008</v>
      </c>
      <c r="S7672">
        <v>0</v>
      </c>
      <c r="T7672" t="s">
        <v>4286</v>
      </c>
      <c r="U7672" s="221">
        <f t="shared" si="239"/>
        <v>8.2016200000000004E-4</v>
      </c>
    </row>
    <row r="7673" spans="1:21" hidden="1">
      <c r="A7673" s="55" t="str">
        <f t="shared" si="240"/>
        <v>Y0F36.2</v>
      </c>
      <c r="B7673" s="55">
        <f>VLOOKUP(J7673,'Mapping-CITI'!A:E,5,0)</f>
        <v>6.2</v>
      </c>
      <c r="D7673" s="42">
        <v>45145</v>
      </c>
      <c r="E7673" s="42">
        <v>45199</v>
      </c>
      <c r="F7673" t="s">
        <v>4284</v>
      </c>
      <c r="G7673" t="s">
        <v>4285</v>
      </c>
      <c r="H7673">
        <v>4160</v>
      </c>
      <c r="I7673" t="s">
        <v>2778</v>
      </c>
      <c r="J7673">
        <v>401501</v>
      </c>
      <c r="K7673" t="s">
        <v>676</v>
      </c>
      <c r="L7673">
        <v>0</v>
      </c>
      <c r="M7673">
        <v>4606031.9800000004</v>
      </c>
      <c r="N7673">
        <v>8364.82</v>
      </c>
      <c r="O7673">
        <v>4597667.16</v>
      </c>
      <c r="P7673" t="s">
        <v>607</v>
      </c>
      <c r="Q7673">
        <v>4597667.16</v>
      </c>
      <c r="R7673">
        <v>0</v>
      </c>
      <c r="S7673">
        <v>0</v>
      </c>
      <c r="T7673" t="s">
        <v>4286</v>
      </c>
      <c r="U7673" s="221">
        <f t="shared" si="239"/>
        <v>0.45976671600000002</v>
      </c>
    </row>
    <row r="7674" spans="1:21" hidden="1">
      <c r="A7674" s="55" t="str">
        <f t="shared" si="240"/>
        <v>Y0F36.2</v>
      </c>
      <c r="B7674" s="55">
        <f>VLOOKUP(J7674,'Mapping-CITI'!A:E,5,0)</f>
        <v>6.2</v>
      </c>
      <c r="D7674" s="42">
        <v>45145</v>
      </c>
      <c r="E7674" s="42">
        <v>45199</v>
      </c>
      <c r="F7674" t="s">
        <v>4284</v>
      </c>
      <c r="G7674" t="s">
        <v>4285</v>
      </c>
      <c r="H7674">
        <v>4160</v>
      </c>
      <c r="I7674" t="s">
        <v>2778</v>
      </c>
      <c r="J7674">
        <v>401509</v>
      </c>
      <c r="K7674" t="s">
        <v>2695</v>
      </c>
      <c r="L7674">
        <v>0</v>
      </c>
      <c r="M7674">
        <v>391153.38</v>
      </c>
      <c r="N7674">
        <v>0</v>
      </c>
      <c r="O7674">
        <v>391153.38</v>
      </c>
      <c r="P7674" t="s">
        <v>607</v>
      </c>
      <c r="Q7674">
        <v>391153.38</v>
      </c>
      <c r="R7674">
        <v>0</v>
      </c>
      <c r="S7674">
        <v>0</v>
      </c>
      <c r="T7674" t="s">
        <v>4286</v>
      </c>
      <c r="U7674" s="221">
        <f t="shared" si="239"/>
        <v>3.9115337999999999E-2</v>
      </c>
    </row>
    <row r="7675" spans="1:21" hidden="1">
      <c r="A7675" s="55" t="str">
        <f t="shared" si="240"/>
        <v>Y0F36.4</v>
      </c>
      <c r="B7675" s="55">
        <f>VLOOKUP(J7675,'Mapping-CITI'!A:E,5,0)</f>
        <v>6.4</v>
      </c>
      <c r="D7675" s="42">
        <v>45145</v>
      </c>
      <c r="E7675" s="42">
        <v>45199</v>
      </c>
      <c r="F7675" t="s">
        <v>4284</v>
      </c>
      <c r="G7675" t="s">
        <v>4285</v>
      </c>
      <c r="H7675">
        <v>4160</v>
      </c>
      <c r="I7675" t="s">
        <v>2778</v>
      </c>
      <c r="J7675">
        <v>401702</v>
      </c>
      <c r="K7675" t="s">
        <v>2686</v>
      </c>
      <c r="L7675">
        <v>0</v>
      </c>
      <c r="M7675">
        <v>0</v>
      </c>
      <c r="N7675">
        <v>752.82</v>
      </c>
      <c r="O7675">
        <v>-752.82</v>
      </c>
      <c r="P7675" t="s">
        <v>607</v>
      </c>
      <c r="Q7675">
        <v>-752.82</v>
      </c>
      <c r="R7675">
        <v>0</v>
      </c>
      <c r="S7675">
        <v>0</v>
      </c>
      <c r="T7675" t="s">
        <v>4286</v>
      </c>
      <c r="U7675" s="221">
        <f t="shared" si="239"/>
        <v>-7.5282000000000002E-5</v>
      </c>
    </row>
    <row r="7676" spans="1:21" hidden="1">
      <c r="A7676" s="55" t="str">
        <f t="shared" si="240"/>
        <v>Y0F36.4</v>
      </c>
      <c r="B7676" s="55">
        <f>VLOOKUP(J7676,'Mapping-CITI'!A:E,5,0)</f>
        <v>6.4</v>
      </c>
      <c r="D7676" s="42">
        <v>45145</v>
      </c>
      <c r="E7676" s="42">
        <v>45199</v>
      </c>
      <c r="F7676" t="s">
        <v>4284</v>
      </c>
      <c r="G7676" t="s">
        <v>4285</v>
      </c>
      <c r="H7676">
        <v>4160</v>
      </c>
      <c r="I7676" t="s">
        <v>2778</v>
      </c>
      <c r="J7676">
        <v>401703</v>
      </c>
      <c r="K7676" t="s">
        <v>2687</v>
      </c>
      <c r="L7676">
        <v>0</v>
      </c>
      <c r="M7676">
        <v>0</v>
      </c>
      <c r="N7676">
        <v>752.82</v>
      </c>
      <c r="O7676">
        <v>-752.82</v>
      </c>
      <c r="P7676" t="s">
        <v>607</v>
      </c>
      <c r="Q7676">
        <v>-752.82</v>
      </c>
      <c r="R7676">
        <v>0</v>
      </c>
      <c r="S7676">
        <v>0</v>
      </c>
      <c r="T7676" t="s">
        <v>4286</v>
      </c>
      <c r="U7676" s="221">
        <f t="shared" si="239"/>
        <v>-7.5282000000000002E-5</v>
      </c>
    </row>
    <row r="7677" spans="1:21" hidden="1">
      <c r="A7677" s="55" t="str">
        <f t="shared" si="240"/>
        <v>Y0F36.4</v>
      </c>
      <c r="B7677" s="55">
        <f>VLOOKUP(J7677,'Mapping-CITI'!A:E,5,0)</f>
        <v>6.4</v>
      </c>
      <c r="D7677" s="42">
        <v>45145</v>
      </c>
      <c r="E7677" s="42">
        <v>45199</v>
      </c>
      <c r="F7677" t="s">
        <v>4284</v>
      </c>
      <c r="G7677" t="s">
        <v>4285</v>
      </c>
      <c r="H7677">
        <v>4160</v>
      </c>
      <c r="I7677" t="s">
        <v>2778</v>
      </c>
      <c r="J7677">
        <v>402084</v>
      </c>
      <c r="K7677" t="s">
        <v>4268</v>
      </c>
      <c r="L7677">
        <v>0</v>
      </c>
      <c r="M7677">
        <v>3641644.99</v>
      </c>
      <c r="N7677">
        <v>0</v>
      </c>
      <c r="O7677">
        <v>3641644.99</v>
      </c>
      <c r="P7677" t="s">
        <v>607</v>
      </c>
      <c r="Q7677">
        <v>3641644.99</v>
      </c>
      <c r="R7677">
        <v>0</v>
      </c>
      <c r="S7677">
        <v>0</v>
      </c>
      <c r="T7677" t="s">
        <v>4286</v>
      </c>
      <c r="U7677" s="221">
        <f t="shared" si="239"/>
        <v>0.36416449900000003</v>
      </c>
    </row>
    <row r="7678" spans="1:21" hidden="1">
      <c r="A7678" s="55" t="str">
        <f t="shared" si="240"/>
        <v>Y0F36.4</v>
      </c>
      <c r="B7678" s="55">
        <f>VLOOKUP(J7678,'Mapping-CITI'!A:E,5,0)</f>
        <v>6.4</v>
      </c>
      <c r="D7678" s="42">
        <v>45145</v>
      </c>
      <c r="E7678" s="42">
        <v>45199</v>
      </c>
      <c r="F7678" t="s">
        <v>4284</v>
      </c>
      <c r="G7678" t="s">
        <v>4285</v>
      </c>
      <c r="H7678">
        <v>4160</v>
      </c>
      <c r="I7678" t="s">
        <v>2778</v>
      </c>
      <c r="J7678">
        <v>402103</v>
      </c>
      <c r="K7678" t="s">
        <v>2436</v>
      </c>
      <c r="L7678">
        <v>0</v>
      </c>
      <c r="M7678">
        <v>5.83</v>
      </c>
      <c r="N7678">
        <v>0</v>
      </c>
      <c r="O7678">
        <v>5.83</v>
      </c>
      <c r="P7678" t="s">
        <v>607</v>
      </c>
      <c r="Q7678">
        <v>5.83</v>
      </c>
      <c r="R7678">
        <v>5.83</v>
      </c>
      <c r="S7678">
        <v>0</v>
      </c>
      <c r="T7678" t="s">
        <v>4286</v>
      </c>
      <c r="U7678" s="221">
        <f t="shared" si="239"/>
        <v>5.8299999999999997E-7</v>
      </c>
    </row>
    <row r="7679" spans="1:21" hidden="1">
      <c r="A7679" s="55" t="str">
        <f t="shared" si="240"/>
        <v>Y0F36.3</v>
      </c>
      <c r="B7679" s="55">
        <f>VLOOKUP(J7679,'Mapping-CITI'!A:E,5,0)</f>
        <v>6.3</v>
      </c>
      <c r="D7679" s="42">
        <v>45145</v>
      </c>
      <c r="E7679" s="42">
        <v>45199</v>
      </c>
      <c r="F7679" t="s">
        <v>4284</v>
      </c>
      <c r="G7679" t="s">
        <v>4285</v>
      </c>
      <c r="H7679">
        <v>4160</v>
      </c>
      <c r="I7679" t="s">
        <v>2778</v>
      </c>
      <c r="J7679">
        <v>402106</v>
      </c>
      <c r="K7679" t="s">
        <v>2437</v>
      </c>
      <c r="L7679">
        <v>0</v>
      </c>
      <c r="M7679">
        <v>67.75</v>
      </c>
      <c r="N7679">
        <v>0</v>
      </c>
      <c r="O7679">
        <v>67.75</v>
      </c>
      <c r="P7679" t="s">
        <v>607</v>
      </c>
      <c r="Q7679">
        <v>67.75</v>
      </c>
      <c r="R7679">
        <v>67.75</v>
      </c>
      <c r="S7679">
        <v>0</v>
      </c>
      <c r="T7679" t="s">
        <v>4286</v>
      </c>
      <c r="U7679" s="221">
        <f t="shared" si="239"/>
        <v>6.7750000000000004E-6</v>
      </c>
    </row>
    <row r="7680" spans="1:21" hidden="1">
      <c r="A7680" s="55" t="str">
        <f t="shared" si="240"/>
        <v>Y0F36.1</v>
      </c>
      <c r="B7680" s="55">
        <f>VLOOKUP(J7680,'Mapping-CITI'!A:E,5,0)</f>
        <v>6.1</v>
      </c>
      <c r="D7680" s="42">
        <v>45145</v>
      </c>
      <c r="E7680" s="42">
        <v>45199</v>
      </c>
      <c r="F7680" t="s">
        <v>4284</v>
      </c>
      <c r="G7680" t="s">
        <v>4285</v>
      </c>
      <c r="H7680">
        <v>4170</v>
      </c>
      <c r="I7680" t="s">
        <v>2780</v>
      </c>
      <c r="J7680">
        <v>402128</v>
      </c>
      <c r="K7680" t="s">
        <v>2440</v>
      </c>
      <c r="L7680">
        <v>0</v>
      </c>
      <c r="M7680">
        <v>10746947.689999999</v>
      </c>
      <c r="N7680">
        <v>0</v>
      </c>
      <c r="O7680">
        <v>10746947.689999999</v>
      </c>
      <c r="P7680" t="s">
        <v>607</v>
      </c>
      <c r="Q7680">
        <v>10746947.689999999</v>
      </c>
      <c r="R7680">
        <v>0</v>
      </c>
      <c r="S7680">
        <v>0</v>
      </c>
      <c r="T7680" t="s">
        <v>4286</v>
      </c>
      <c r="U7680" s="221">
        <f t="shared" si="239"/>
        <v>1.0746947689999999</v>
      </c>
    </row>
    <row r="7681" spans="1:21">
      <c r="A7681" s="55" t="str">
        <f t="shared" si="240"/>
        <v>Y0F36.4</v>
      </c>
      <c r="B7681" s="55">
        <f>VLOOKUP(J7681,'Mapping-CITI'!A:E,5,0)</f>
        <v>6.4</v>
      </c>
      <c r="D7681" s="42">
        <v>45145</v>
      </c>
      <c r="E7681" s="42">
        <v>45199</v>
      </c>
      <c r="F7681" t="s">
        <v>4284</v>
      </c>
      <c r="G7681" t="s">
        <v>4285</v>
      </c>
      <c r="H7681">
        <v>4170</v>
      </c>
      <c r="I7681" t="s">
        <v>2780</v>
      </c>
      <c r="J7681">
        <v>402129</v>
      </c>
      <c r="K7681" t="s">
        <v>2871</v>
      </c>
      <c r="L7681">
        <v>0</v>
      </c>
      <c r="M7681">
        <v>3038465</v>
      </c>
      <c r="N7681">
        <v>0</v>
      </c>
      <c r="O7681">
        <v>3038465</v>
      </c>
      <c r="P7681" t="s">
        <v>607</v>
      </c>
      <c r="Q7681">
        <v>3038465</v>
      </c>
      <c r="R7681">
        <v>0</v>
      </c>
      <c r="S7681">
        <v>0</v>
      </c>
      <c r="T7681" t="s">
        <v>4286</v>
      </c>
      <c r="U7681" s="221">
        <f t="shared" si="239"/>
        <v>0.30384650000000002</v>
      </c>
    </row>
    <row r="7682" spans="1:21" hidden="1">
      <c r="A7682" s="55" t="str">
        <f t="shared" si="240"/>
        <v>Y0F36.4</v>
      </c>
      <c r="B7682" s="55">
        <f>VLOOKUP(J7682,'Mapping-CITI'!A:E,5,0)</f>
        <v>6.4</v>
      </c>
      <c r="D7682" s="42">
        <v>45145</v>
      </c>
      <c r="E7682" s="42">
        <v>45199</v>
      </c>
      <c r="F7682" t="s">
        <v>4284</v>
      </c>
      <c r="G7682" t="s">
        <v>4285</v>
      </c>
      <c r="H7682">
        <v>4160</v>
      </c>
      <c r="I7682" t="s">
        <v>2778</v>
      </c>
      <c r="J7682">
        <v>402233</v>
      </c>
      <c r="K7682" t="s">
        <v>2458</v>
      </c>
      <c r="L7682">
        <v>0</v>
      </c>
      <c r="M7682">
        <v>120.32</v>
      </c>
      <c r="N7682">
        <v>0</v>
      </c>
      <c r="O7682">
        <v>120.32</v>
      </c>
      <c r="P7682" t="s">
        <v>607</v>
      </c>
      <c r="Q7682">
        <v>120.32</v>
      </c>
      <c r="R7682">
        <v>120.32</v>
      </c>
      <c r="S7682">
        <v>0</v>
      </c>
      <c r="T7682" t="s">
        <v>4286</v>
      </c>
      <c r="U7682" s="221">
        <f t="shared" si="239"/>
        <v>1.2031999999999999E-5</v>
      </c>
    </row>
    <row r="7683" spans="1:21" hidden="1">
      <c r="A7683" s="55" t="str">
        <f t="shared" si="240"/>
        <v>Y0F35.2</v>
      </c>
      <c r="B7683" s="55">
        <f>VLOOKUP(J7683,'Mapping-CITI'!A:E,5,0)</f>
        <v>5.2</v>
      </c>
      <c r="D7683" s="42">
        <v>45145</v>
      </c>
      <c r="E7683" s="42">
        <v>45199</v>
      </c>
      <c r="F7683" t="s">
        <v>4284</v>
      </c>
      <c r="G7683" t="s">
        <v>4285</v>
      </c>
      <c r="H7683">
        <v>4170</v>
      </c>
      <c r="I7683" t="s">
        <v>2780</v>
      </c>
      <c r="J7683">
        <v>413523</v>
      </c>
      <c r="K7683" t="s">
        <v>2502</v>
      </c>
      <c r="L7683">
        <v>0</v>
      </c>
      <c r="M7683">
        <v>47605.57</v>
      </c>
      <c r="N7683">
        <v>0</v>
      </c>
      <c r="O7683">
        <v>47605.57</v>
      </c>
      <c r="P7683" t="s">
        <v>607</v>
      </c>
      <c r="Q7683">
        <v>47605.57</v>
      </c>
      <c r="R7683">
        <v>0</v>
      </c>
      <c r="S7683">
        <v>0</v>
      </c>
      <c r="T7683" t="s">
        <v>4286</v>
      </c>
      <c r="U7683" s="221">
        <f t="shared" ref="U7683:U7688" si="241">(M7683-N7683)/10^7</f>
        <v>4.7605570000000003E-3</v>
      </c>
    </row>
    <row r="7684" spans="1:21" hidden="1">
      <c r="A7684" s="55" t="str">
        <f t="shared" si="240"/>
        <v>Y0F35.5</v>
      </c>
      <c r="B7684" s="55">
        <f>VLOOKUP(J7684,'Mapping-CITI'!A:E,5,0)</f>
        <v>5.5</v>
      </c>
      <c r="D7684" s="42">
        <v>45145</v>
      </c>
      <c r="E7684" s="42">
        <v>45199</v>
      </c>
      <c r="F7684" t="s">
        <v>4284</v>
      </c>
      <c r="G7684" t="s">
        <v>4285</v>
      </c>
      <c r="H7684">
        <v>5110</v>
      </c>
      <c r="I7684" t="s">
        <v>2776</v>
      </c>
      <c r="J7684">
        <v>440225</v>
      </c>
      <c r="K7684" t="s">
        <v>2515</v>
      </c>
      <c r="L7684">
        <v>0</v>
      </c>
      <c r="M7684">
        <v>6122.99</v>
      </c>
      <c r="N7684">
        <v>2263.77</v>
      </c>
      <c r="O7684">
        <v>3859.22</v>
      </c>
      <c r="P7684" t="s">
        <v>607</v>
      </c>
      <c r="Q7684">
        <v>3859.22</v>
      </c>
      <c r="R7684">
        <v>6122.99</v>
      </c>
      <c r="S7684">
        <v>2263.77</v>
      </c>
      <c r="T7684" t="s">
        <v>4286</v>
      </c>
      <c r="U7684" s="221">
        <f t="shared" si="241"/>
        <v>3.8592199999999997E-4</v>
      </c>
    </row>
    <row r="7685" spans="1:21" hidden="1">
      <c r="A7685" s="55" t="str">
        <f t="shared" si="240"/>
        <v>Y0F36.4</v>
      </c>
      <c r="B7685" s="55">
        <f>VLOOKUP(J7685,'Mapping-CITI'!A:E,5,0)</f>
        <v>6.4</v>
      </c>
      <c r="D7685" s="42">
        <v>45145</v>
      </c>
      <c r="E7685" s="42">
        <v>45199</v>
      </c>
      <c r="F7685" t="s">
        <v>4284</v>
      </c>
      <c r="G7685" t="s">
        <v>4285</v>
      </c>
      <c r="H7685">
        <v>4160</v>
      </c>
      <c r="I7685" t="s">
        <v>2778</v>
      </c>
      <c r="J7685">
        <v>440341</v>
      </c>
      <c r="K7685" t="s">
        <v>2682</v>
      </c>
      <c r="L7685">
        <v>0</v>
      </c>
      <c r="M7685">
        <v>449813.28</v>
      </c>
      <c r="N7685">
        <v>0</v>
      </c>
      <c r="O7685">
        <v>449813.28</v>
      </c>
      <c r="P7685" t="s">
        <v>607</v>
      </c>
      <c r="Q7685">
        <v>449813.28</v>
      </c>
      <c r="R7685">
        <v>0</v>
      </c>
      <c r="S7685">
        <v>0</v>
      </c>
      <c r="T7685" t="s">
        <v>4286</v>
      </c>
      <c r="U7685" s="221">
        <f t="shared" si="241"/>
        <v>4.4981328000000001E-2</v>
      </c>
    </row>
    <row r="7686" spans="1:21" hidden="1">
      <c r="A7686" s="55" t="str">
        <f t="shared" si="240"/>
        <v>Y0F36.4</v>
      </c>
      <c r="B7686" s="55">
        <f>VLOOKUP(J7686,'Mapping-CITI'!A:E,5,0)</f>
        <v>6.4</v>
      </c>
      <c r="D7686" s="42">
        <v>45145</v>
      </c>
      <c r="E7686" s="42">
        <v>45199</v>
      </c>
      <c r="F7686" t="s">
        <v>4284</v>
      </c>
      <c r="G7686" t="s">
        <v>4285</v>
      </c>
      <c r="H7686">
        <v>4160</v>
      </c>
      <c r="I7686" t="s">
        <v>2778</v>
      </c>
      <c r="J7686">
        <v>440342</v>
      </c>
      <c r="K7686" t="s">
        <v>2683</v>
      </c>
      <c r="L7686">
        <v>0</v>
      </c>
      <c r="M7686">
        <v>449813.28</v>
      </c>
      <c r="N7686">
        <v>0</v>
      </c>
      <c r="O7686">
        <v>449813.28</v>
      </c>
      <c r="P7686" t="s">
        <v>607</v>
      </c>
      <c r="Q7686">
        <v>449813.28</v>
      </c>
      <c r="R7686">
        <v>0</v>
      </c>
      <c r="S7686">
        <v>0</v>
      </c>
      <c r="T7686" t="s">
        <v>4286</v>
      </c>
      <c r="U7686" s="221">
        <f t="shared" si="241"/>
        <v>4.4981328000000001E-2</v>
      </c>
    </row>
    <row r="7687" spans="1:21" hidden="1">
      <c r="A7687" s="55" t="str">
        <f t="shared" si="240"/>
        <v>Y0F36.4</v>
      </c>
      <c r="B7687" s="55">
        <f>VLOOKUP(J7687,'Mapping-CITI'!A:E,5,0)</f>
        <v>6.4</v>
      </c>
      <c r="D7687" s="42">
        <v>45145</v>
      </c>
      <c r="E7687" s="42">
        <v>45199</v>
      </c>
      <c r="F7687" t="s">
        <v>4284</v>
      </c>
      <c r="G7687" t="s">
        <v>4285</v>
      </c>
      <c r="H7687">
        <v>4160</v>
      </c>
      <c r="I7687" t="s">
        <v>2778</v>
      </c>
      <c r="J7687">
        <v>440416</v>
      </c>
      <c r="K7687" t="s">
        <v>664</v>
      </c>
      <c r="L7687">
        <v>0</v>
      </c>
      <c r="M7687">
        <v>705358.49</v>
      </c>
      <c r="N7687">
        <v>8395.52</v>
      </c>
      <c r="O7687">
        <v>696962.97</v>
      </c>
      <c r="P7687" t="s">
        <v>607</v>
      </c>
      <c r="Q7687">
        <v>696962.97</v>
      </c>
      <c r="R7687">
        <v>0</v>
      </c>
      <c r="S7687">
        <v>8395.52</v>
      </c>
      <c r="T7687" t="s">
        <v>4286</v>
      </c>
      <c r="U7687" s="221">
        <f t="shared" si="241"/>
        <v>6.969629699999999E-2</v>
      </c>
    </row>
    <row r="7688" spans="1:21" hidden="1">
      <c r="A7688" s="55" t="str">
        <f t="shared" si="240"/>
        <v>Y0F36.4</v>
      </c>
      <c r="B7688" s="55">
        <f>VLOOKUP(J7688,'Mapping-CITI'!A:E,5,0)</f>
        <v>6.4</v>
      </c>
      <c r="D7688" s="42">
        <v>45145</v>
      </c>
      <c r="E7688" s="42">
        <v>45199</v>
      </c>
      <c r="F7688" t="s">
        <v>4284</v>
      </c>
      <c r="G7688" t="s">
        <v>4285</v>
      </c>
      <c r="H7688">
        <v>4160</v>
      </c>
      <c r="I7688" t="s">
        <v>2778</v>
      </c>
      <c r="J7688">
        <v>440509</v>
      </c>
      <c r="K7688" t="s">
        <v>2524</v>
      </c>
      <c r="L7688">
        <v>0</v>
      </c>
      <c r="M7688">
        <v>156746.32999999999</v>
      </c>
      <c r="N7688">
        <v>0</v>
      </c>
      <c r="O7688">
        <v>156746.32999999999</v>
      </c>
      <c r="P7688" t="s">
        <v>607</v>
      </c>
      <c r="Q7688">
        <v>156746.32999999999</v>
      </c>
      <c r="R7688">
        <v>0</v>
      </c>
      <c r="S7688">
        <v>0</v>
      </c>
      <c r="T7688" t="s">
        <v>4286</v>
      </c>
      <c r="U7688" s="221">
        <f t="shared" si="241"/>
        <v>1.5674633E-2</v>
      </c>
    </row>
  </sheetData>
  <autoFilter ref="A1:W7688" xr:uid="{A32CEF0B-F764-4FB0-8880-9D05A729A6B7}">
    <filterColumn colId="9">
      <filters>
        <filter val="402129"/>
      </filters>
    </filterColumn>
  </autoFilter>
  <pageMargins left="0.7" right="0.7" top="0.75" bottom="0.75" header="0.3" footer="0.3"/>
  <pageSetup paperSize="9" orientation="portrait" r:id="rId1"/>
  <headerFooter>
    <oddFooter>&amp;C&amp;1#&amp;"Calibri"&amp;10&amp;K000000RESTRICTED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vt:i4>
      </vt:variant>
    </vt:vector>
  </HeadingPairs>
  <TitlesOfParts>
    <vt:vector size="45" baseType="lpstr">
      <vt:lpstr>FV</vt:lpstr>
      <vt:lpstr>NAV Report 30.09.2023</vt:lpstr>
      <vt:lpstr>LT Sep 22</vt:lpstr>
      <vt:lpstr>NAV Report 30.09.2022</vt:lpstr>
      <vt:lpstr>Plan Master New</vt:lpstr>
      <vt:lpstr>AMFI 30.09.22</vt:lpstr>
      <vt:lpstr>Scheme Master</vt:lpstr>
      <vt:lpstr>AMFI 30.09.2023</vt:lpstr>
      <vt:lpstr>TB_CITI 30.09.2023</vt:lpstr>
      <vt:lpstr>Mapping-CITI</vt:lpstr>
      <vt:lpstr>TB -Matured</vt:lpstr>
      <vt:lpstr>TB mapping-Matured</vt:lpstr>
      <vt:lpstr>TB Sep 22 </vt:lpstr>
      <vt:lpstr>Opening NAV Sep 22</vt:lpstr>
      <vt:lpstr>6 Month Performance -regular</vt:lpstr>
      <vt:lpstr>6 month Performance-Direct</vt:lpstr>
      <vt:lpstr>Direct-Performance</vt:lpstr>
      <vt:lpstr>Regular-Performance</vt:lpstr>
      <vt:lpstr>Allotment&amp; Benchmark</vt:lpstr>
      <vt:lpstr>Benchmark 135year</vt:lpstr>
      <vt:lpstr>Benchmark Since-Dire</vt:lpstr>
      <vt:lpstr>HY financials</vt:lpstr>
      <vt:lpstr>Schme Master</vt:lpstr>
      <vt:lpstr>Exp ratio</vt:lpstr>
      <vt:lpstr>Notes to Accounts</vt:lpstr>
      <vt:lpstr>Annexure I-Remove</vt:lpstr>
      <vt:lpstr>Risk O Meter New-S</vt:lpstr>
      <vt:lpstr>Annexure I</vt:lpstr>
      <vt:lpstr>Annexure II</vt:lpstr>
      <vt:lpstr>Annexure III</vt:lpstr>
      <vt:lpstr>Risk o Meter</vt:lpstr>
      <vt:lpstr>NOTES </vt:lpstr>
      <vt:lpstr>Returns</vt:lpstr>
      <vt:lpstr>Plan code-Exp ratio</vt:lpstr>
      <vt:lpstr>Exp ratio -CITI</vt:lpstr>
      <vt:lpstr>Plan master</vt:lpstr>
      <vt:lpstr>Provision</vt:lpstr>
      <vt:lpstr>HY Dividend</vt:lpstr>
      <vt:lpstr>mapping</vt:lpstr>
      <vt:lpstr>Scheme Code Mapping</vt:lpstr>
      <vt:lpstr>Sheet1</vt:lpstr>
      <vt:lpstr>scheme mapping</vt:lpstr>
      <vt:lpstr>'Annexure I'!Print_Area</vt:lpstr>
      <vt:lpstr>'HY financials'!Print_Area</vt:lpstr>
      <vt:lpstr>'Notes to Accounts'!Print_Area</vt:lpstr>
    </vt:vector>
  </TitlesOfParts>
  <Manager/>
  <Company>HSBC Mutual Fund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Unaudited Half Yearly Financials for the period 1 Apr 2023 to 30 Sep 2023</dc:title>
  <dc:subject>Unaudited Half Yearly Financials for the period 1 Apr 2023 to 30 Sep 2023</dc:subject>
  <dc:creator>HSBC Mutual Fund</dc:creator>
  <cp:keywords>PUBLIC,Unaudited Half Yearly Financials for the period 1 Apr 2023 to 30 Sep 2023</cp:keywords>
  <dc:description/>
  <cp:lastPrinted>2023-04-07T09:43:06Z</cp:lastPrinted>
  <dcterms:created xsi:type="dcterms:W3CDTF">2017-10-16T14:47:37Z</dcterms:created>
  <dcterms:modified xsi:type="dcterms:W3CDTF">2023-10-31T06:15:25Z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ebbfc019-7f88-4fb6-96d6-94ffadd4b772_Enabled">
    <vt:lpwstr>true</vt:lpwstr>
  </property>
  <property fmtid="{D5CDD505-2E9C-101B-9397-08002B2CF9AE}" pid="5" name="MSIP_Label_ebbfc019-7f88-4fb6-96d6-94ffadd4b772_SetDate">
    <vt:lpwstr>2022-04-21T13:52:32Z</vt:lpwstr>
  </property>
  <property fmtid="{D5CDD505-2E9C-101B-9397-08002B2CF9AE}" pid="6" name="MSIP_Label_ebbfc019-7f88-4fb6-96d6-94ffadd4b772_Method">
    <vt:lpwstr>Privileged</vt:lpwstr>
  </property>
  <property fmtid="{D5CDD505-2E9C-101B-9397-08002B2CF9AE}" pid="7" name="MSIP_Label_ebbfc019-7f88-4fb6-96d6-94ffadd4b772_Name">
    <vt:lpwstr>ebbfc019-7f88-4fb6-96d6-94ffadd4b772</vt:lpwstr>
  </property>
  <property fmtid="{D5CDD505-2E9C-101B-9397-08002B2CF9AE}" pid="8" name="MSIP_Label_ebbfc019-7f88-4fb6-96d6-94ffadd4b772_SiteId">
    <vt:lpwstr>b44900f1-2def-4c3b-9ec6-9020d604e19e</vt:lpwstr>
  </property>
  <property fmtid="{D5CDD505-2E9C-101B-9397-08002B2CF9AE}" pid="9" name="MSIP_Label_ebbfc019-7f88-4fb6-96d6-94ffadd4b772_ActionId">
    <vt:lpwstr>5ac673a2-3912-4cb3-b882-311b69587d7a</vt:lpwstr>
  </property>
  <property fmtid="{D5CDD505-2E9C-101B-9397-08002B2CF9AE}" pid="10" name="MSIP_Label_ebbfc019-7f88-4fb6-96d6-94ffadd4b772_ContentBits">
    <vt:lpwstr>1</vt:lpwstr>
  </property>
  <property fmtid="{D5CDD505-2E9C-101B-9397-08002B2CF9AE}" pid="11" name="MSIP_Label_d291669d-c62a-41f9-9790-e463798003d8_Enabled">
    <vt:lpwstr>true</vt:lpwstr>
  </property>
  <property fmtid="{D5CDD505-2E9C-101B-9397-08002B2CF9AE}" pid="12" name="MSIP_Label_d291669d-c62a-41f9-9790-e463798003d8_SetDate">
    <vt:lpwstr>2022-10-06T18:08:39Z</vt:lpwstr>
  </property>
  <property fmtid="{D5CDD505-2E9C-101B-9397-08002B2CF9AE}" pid="13" name="MSIP_Label_d291669d-c62a-41f9-9790-e463798003d8_Method">
    <vt:lpwstr>Privileged</vt:lpwstr>
  </property>
  <property fmtid="{D5CDD505-2E9C-101B-9397-08002B2CF9AE}" pid="14" name="MSIP_Label_d291669d-c62a-41f9-9790-e463798003d8_Name">
    <vt:lpwstr>Public</vt:lpwstr>
  </property>
  <property fmtid="{D5CDD505-2E9C-101B-9397-08002B2CF9AE}" pid="15" name="MSIP_Label_d291669d-c62a-41f9-9790-e463798003d8_SiteId">
    <vt:lpwstr>1771ae17-e764-4e0f-a476-d4184d79a5d9</vt:lpwstr>
  </property>
  <property fmtid="{D5CDD505-2E9C-101B-9397-08002B2CF9AE}" pid="16" name="MSIP_Label_d291669d-c62a-41f9-9790-e463798003d8_ActionId">
    <vt:lpwstr>919c9ae6-4038-4936-87ae-2253689d8531</vt:lpwstr>
  </property>
  <property fmtid="{D5CDD505-2E9C-101B-9397-08002B2CF9AE}" pid="17" name="MSIP_Label_d291669d-c62a-41f9-9790-e463798003d8_ContentBits">
    <vt:lpwstr>0</vt:lpwstr>
  </property>
  <property fmtid="{D5CDD505-2E9C-101B-9397-08002B2CF9AE}" pid="18" name="_NewReviewCycle">
    <vt:lpwstr/>
  </property>
  <property fmtid="{D5CDD505-2E9C-101B-9397-08002B2CF9AE}" pid="19" name="MSIP_Label_f851b4f6-a95e-46a7-8457-84c26f440032_Enabled">
    <vt:lpwstr>true</vt:lpwstr>
  </property>
  <property fmtid="{D5CDD505-2E9C-101B-9397-08002B2CF9AE}" pid="20" name="MSIP_Label_f851b4f6-a95e-46a7-8457-84c26f440032_SetDate">
    <vt:lpwstr>2023-10-31T06:15:24Z</vt:lpwstr>
  </property>
  <property fmtid="{D5CDD505-2E9C-101B-9397-08002B2CF9AE}" pid="21" name="MSIP_Label_f851b4f6-a95e-46a7-8457-84c26f440032_Method">
    <vt:lpwstr>Standard</vt:lpwstr>
  </property>
  <property fmtid="{D5CDD505-2E9C-101B-9397-08002B2CF9AE}" pid="22" name="MSIP_Label_f851b4f6-a95e-46a7-8457-84c26f440032_Name">
    <vt:lpwstr>CLARESTRI</vt:lpwstr>
  </property>
  <property fmtid="{D5CDD505-2E9C-101B-9397-08002B2CF9AE}" pid="23" name="MSIP_Label_f851b4f6-a95e-46a7-8457-84c26f440032_SiteId">
    <vt:lpwstr>e0fd434d-ba64-497b-90d2-859c472e1a92</vt:lpwstr>
  </property>
  <property fmtid="{D5CDD505-2E9C-101B-9397-08002B2CF9AE}" pid="24" name="MSIP_Label_f851b4f6-a95e-46a7-8457-84c26f440032_ActionId">
    <vt:lpwstr>86ff7946-1e99-4dfa-8464-5ecc3f7ae78e</vt:lpwstr>
  </property>
  <property fmtid="{D5CDD505-2E9C-101B-9397-08002B2CF9AE}" pid="25" name="MSIP_Label_f851b4f6-a95e-46a7-8457-84c26f440032_ContentBits">
    <vt:lpwstr>2</vt:lpwstr>
  </property>
  <property fmtid="{D5CDD505-2E9C-101B-9397-08002B2CF9AE}" pid="26" name="Classification">
    <vt:lpwstr>RESTRICTED</vt:lpwstr>
  </property>
</Properties>
</file>